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00" tabRatio="890" firstSheet="5" activeTab="10"/>
  </bookViews>
  <sheets>
    <sheet name="🧮 TÍNH NHANH" sheetId="1" r:id="rId1"/>
    <sheet name="💰 BÁO GIÁ" sheetId="2" r:id="rId2"/>
    <sheet name="⚙️ BỘ HƠI" sheetId="3" r:id="rId3"/>
    <sheet name="📦 RON BỘ" sheetId="4" r:id="rId4"/>
    <sheet name="📄 RON MIẾNG" sheetId="5" r:id="rId5"/>
    <sheet name="📋 MIỂNG TNC" sheetId="6" r:id="rId6"/>
    <sheet name="🔍 MIỂNG TRA CỨU" sheetId="7" r:id="rId7"/>
    <sheet name="🔨 CĂN THAU" sheetId="8" r:id="rId8"/>
    <sheet name="📚 CHÚ GIẢI" sheetId="9" r:id="rId9"/>
    <sheet name="_LOOKUP_VND" sheetId="10" state="hidden" r:id="rId10"/>
    <sheet name="🔩 PISTON" sheetId="11" r:id="rId11"/>
    <sheet name="⚙️ SÉC MĂNG" sheetId="12" r:id="rId12"/>
    <sheet name="🔧 XY LANH" sheetId="13" r:id="rId13"/>
    <sheet name="👥 KHÁCH HÀNG" sheetId="14" r:id="rId14"/>
    <sheet name="🚛 NHÀ XE" sheetId="15" r:id="rId15"/>
    <sheet name="🛢️ RON CẠT TE" sheetId="16" r:id="rId16"/>
    <sheet name="〰️ THUN CÒ" sheetId="17" r:id="rId17"/>
    <sheet name="⭕ PHỚT ĐẦU TRỤC CƠ" sheetId="18" r:id="rId18"/>
    <sheet name="🔴 PHỚT ĐUÔI TRỤC CƠ" sheetId="19" r:id="rId19"/>
    <sheet name="📂 DATA" sheetId="20" state="hidden" r:id="rId20"/>
    <sheet name="🔎 TRA CỨU NHANH" sheetId="21" r:id="rId21"/>
    <sheet name="🗄️ XY LANH CŨ" sheetId="22" state="hidden" r:id="rId22"/>
  </sheets>
  <definedNames>
    <definedName name="_xlnm._FilterDatabase" localSheetId="3" hidden="1">'📦 RON BỘ'!$A$1:$M$614</definedName>
    <definedName name="_xlnm._FilterDatabase" localSheetId="4" hidden="1">'📄 RON MIẾNG'!$A$1:$M$583</definedName>
    <definedName name="_xlnm._FilterDatabase" localSheetId="5" hidden="1">'📋 MIỂNG TNC'!$A$2:$Q$868</definedName>
    <definedName name="_xlnm._FilterDatabase" localSheetId="6" hidden="1">'🔍 MIỂNG TRA CỨU'!$A$2:$R$1252</definedName>
    <definedName name="_xlnm._FilterDatabase" localSheetId="7" hidden="1">'🔨 CĂN THAU'!$A$2:$Q$706</definedName>
    <definedName name="_xlnm._FilterDatabase" localSheetId="10" hidden="1">'🔩 PISTON'!$A$2:$T$1084</definedName>
    <definedName name="_xlnm._FilterDatabase" localSheetId="11" hidden="1">'⚙️ SÉC MĂNG'!$A$2:$R$684</definedName>
    <definedName name="_xlnm._FilterDatabase" localSheetId="12" hidden="1">'🔧 XY LANH'!$A$2:$R$795</definedName>
    <definedName name="_xlnm._FilterDatabase" localSheetId="13" hidden="1">'👥 KHÁCH HÀNG'!$A$2:$I$4152</definedName>
    <definedName name="_xlnm._FilterDatabase" localSheetId="14" hidden="1">'🚛 NHÀ XE'!$A$2:$F$185</definedName>
    <definedName name="_xlnm._FilterDatabase" localSheetId="15" hidden="1">'🛢️ RON CẠT TE'!$A$2:$O$81</definedName>
    <definedName name="_xlnm._FilterDatabase" localSheetId="16" hidden="1">'〰️ THUN CÒ'!$A$2:$O$80</definedName>
    <definedName name="_xlnm._FilterDatabase" localSheetId="17" hidden="1">'⭕ PHỚT ĐẦU TRỤC CƠ'!$A$2:$P$123</definedName>
    <definedName name="_xlnm._FilterDatabase" localSheetId="18" hidden="1">'🔴 PHỚT ĐUÔI TRỤC CƠ'!$A$2:$P$121</definedName>
    <definedName name="_xlnm.Print_Area" localSheetId="1">'💰 BÁO GIÁ'!$A$1:$J$24</definedName>
    <definedName name="_xlnm.Print_Area" localSheetId="0">'🧮 TÍNH NHANH'!$A$1:$K$47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<sst xmlns="http://schemas.openxmlformats.org/spreadsheetml/2006/main" count="78875" uniqueCount="33338">
  <si>
    <t>🧮 BẢNG TÍNH NHANH — CÔNG CỤ KINH DOANH</t>
  </si>
  <si>
    <t>Phụ tùng động cơ diesel • Báo giá · Tính kênh giá · Phiếu VAT 8%</t>
  </si>
  <si>
    <t>Ngày:</t>
  </si>
  <si>
    <t>🧭 Nhảy tới:</t>
  </si>
  <si>
    <t>① MÁY TÍNH GIÁ</t>
  </si>
  <si>
    <t>② TÍNH KÊNH GIÁ</t>
  </si>
  <si>
    <t>③ PHIẾU ĐẶT HÀNG VAT</t>
  </si>
  <si>
    <t>🟡 Ô vàng = nhập</t>
  </si>
  <si>
    <t>① MÁY TÍNH GIÁ GỢI Ý — Nhập GIÁ VỐN, tự tính 5 mức giá để báo khách (Copy → Paste vào sheet kho)</t>
  </si>
  <si>
    <t>Người lập:</t>
  </si>
  <si>
    <t>Luân Nguyễn</t>
  </si>
  <si>
    <t>Khách hàng:</t>
  </si>
  <si>
    <t>Số phiếu:</t>
  </si>
  <si>
    <t>STT</t>
  </si>
  <si>
    <t>MÃ SP</t>
  </si>
  <si>
    <t>TÊN SẢN PHẨM</t>
  </si>
  <si>
    <t>ĐVT</t>
  </si>
  <si>
    <t>SL</t>
  </si>
  <si>
    <t>💰 GIÁ VỐN (VNĐ)</t>
  </si>
  <si>
    <t>🟢 VIP (+20%)</t>
  </si>
  <si>
    <t>🟡 Ư.ĐÃI (+25%)</t>
  </si>
  <si>
    <t>🔵 ĐẠI LÝ (+20%)</t>
  </si>
  <si>
    <t>🟣 GARA (+25%)</t>
  </si>
  <si>
    <t>🔴 BÁN LẺ (+30%)</t>
  </si>
  <si>
    <t>Cái</t>
  </si>
  <si>
    <t>TỔNG CỘNG</t>
  </si>
  <si>
    <t>💡 Chỉ nhập GIÁ VỐN (cột F) — 5 mức giá tự nhảy. Copy số → Paste vào sheet kho (PISTON, SÉC MĂNG, ...)</t>
  </si>
  <si>
    <t>② TÍNH TIỀN KÊNH GIÁ — Khi khách chuyển cao hơn giá thực (VAT 8%, công ty giữ 20%, trả khách 80%)</t>
  </si>
  <si>
    <t>💡 Chỉ nhập 2 cột VÀNG: [Tiền khách chuyển] và [Tiền hàng thực xuất] — Các cột còn lại tự động tính</t>
  </si>
  <si>
    <t>KHÁCH HÀNG</t>
  </si>
  <si>
    <t>MÔ TẢ GIAO DỊCH</t>
  </si>
  <si>
    <t>NGÀY</t>
  </si>
  <si>
    <t>KHÁCH CHUYỂN (có VAT)</t>
  </si>
  <si>
    <t>HÀNG THỰC (chưa VAT)</t>
  </si>
  <si>
    <t>GIÁ HÀNG ÷ 1.08</t>
  </si>
  <si>
    <t>VAT 8%</t>
  </si>
  <si>
    <t>PHẦN KÊNH</t>
  </si>
  <si>
    <t>TRẢ KHÁCH (80%)</t>
  </si>
  <si>
    <t>TỔNG CỘNG 4 GIAO DỊCH</t>
  </si>
  <si>
    <t>🧾 Công thức: VAT = Tiền chuyển × 8/108 • Phần kênh = Giá chưa VAT − Giá thực • Trả khách = Phần kênh × 80%</t>
  </si>
  <si>
    <t>③ PHIẾU ĐẶT HÀNG CÓ VAT 8% — Xuất hóa đơn cho khách</t>
  </si>
  <si>
    <t>Địa chỉ:</t>
  </si>
  <si>
    <t>SỐ LƯỢNG</t>
  </si>
  <si>
    <t>ĐƠN GIÁ (VNĐ)</t>
  </si>
  <si>
    <t>THÀNH TIỀN (VNĐ)</t>
  </si>
  <si>
    <t>VAT 8% (VNĐ)</t>
  </si>
  <si>
    <t>TỔNG CỘNG (VNĐ)</t>
  </si>
  <si>
    <t>GHI CHÚ</t>
  </si>
  <si>
    <t>Tổng tiền hàng (chưa VAT):</t>
  </si>
  <si>
    <t>Tổng VAT 8%:</t>
  </si>
  <si>
    <t>💰 TỔNG THANH TOÁN:</t>
  </si>
  <si>
    <t>📝 SỐ TIỀN THANH TOÁN BẰNG CHỮ:</t>
  </si>
  <si>
    <t>Người lập</t>
  </si>
  <si>
    <t>Kế toán</t>
  </si>
  <si>
    <t>Khách ký nhận</t>
  </si>
  <si>
    <t>Giám đốc</t>
  </si>
  <si>
    <t>(Ký, ghi rõ họ tên)</t>
  </si>
  <si>
    <t>CÔNG TY TNHH MÁY CÔNG TRÌNH MIỀN NAM</t>
  </si>
  <si>
    <t>Địa chỉ: …………………   |   ĐT: …………………   |   MST: …………………</t>
  </si>
  <si>
    <t>PHIẾU BÁO GIÁ</t>
  </si>
  <si>
    <t>Số:</t>
  </si>
  <si>
    <t>BG-001</t>
  </si>
  <si>
    <t>VAT (%):</t>
  </si>
  <si>
    <t>Điện thoại:</t>
  </si>
  <si>
    <t>MST:</t>
  </si>
  <si>
    <t>Nhà xe:</t>
  </si>
  <si>
    <t>Giờ nhận:</t>
  </si>
  <si>
    <t>Bảng giá áp dụng:</t>
  </si>
  <si>
    <t>Giá VIP</t>
  </si>
  <si>
    <t>Mã HH</t>
  </si>
  <si>
    <t>Tên vật tư sản phẩm</t>
  </si>
  <si>
    <t>Số lượng</t>
  </si>
  <si>
    <t>Đơn giá (chưa VAT)</t>
  </si>
  <si>
    <t>Thành tiền (chưa VAT)</t>
  </si>
  <si>
    <t>Thuế VAT (8%)</t>
  </si>
  <si>
    <t>Tổng tiền (gồm VAT)</t>
  </si>
  <si>
    <t>🎚️ Cấp giá</t>
  </si>
  <si>
    <t>Tổng cộng</t>
  </si>
  <si>
    <t>NGƯỜI BÁO GIÁ</t>
  </si>
  <si>
    <t>──────── 🔎 TÌM NHANH (không in ra) ────────</t>
  </si>
  <si>
    <t>🔎 Gõ:</t>
  </si>
  <si>
    <t>Tên hàng</t>
  </si>
  <si>
    <t>ĐK</t>
  </si>
  <si>
    <t>Giá vốn</t>
  </si>
  <si>
    <t>Giá ưu đãi</t>
  </si>
  <si>
    <t>Giá đại lý</t>
  </si>
  <si>
    <t>Giá gara</t>
  </si>
  <si>
    <t>⚙️ GOM BỘ HƠI (Piston + Séc măng + Xy lanh)</t>
  </si>
  <si>
    <t>Chọn Piston → Xy lanh → Séc măng. Báo theo BỘ; SL = số máy. Cảnh báo nếu lệch đời máy / sai mạ.</t>
  </si>
  <si>
    <t>① Chọn Piston:</t>
  </si>
  <si>
    <t>Mã HH:</t>
  </si>
  <si>
    <t>② Chọn Xy lanh:</t>
  </si>
  <si>
    <t>③ Chọn Séc măng:</t>
  </si>
  <si>
    <t>Thành phần</t>
  </si>
  <si>
    <t>Chi tiết</t>
  </si>
  <si>
    <t>Giá (bộ)</t>
  </si>
  <si>
    <t>🔩 Piston</t>
  </si>
  <si>
    <t>🔧 Xy lanh</t>
  </si>
  <si>
    <t>⚙️ Séc măng</t>
  </si>
  <si>
    <t>📦 Đơn vị</t>
  </si>
  <si>
    <t>💰 ĐƠN GIÁ 1 BỘ</t>
  </si>
  <si>
    <t>🔢 Số lượng (bộ)</t>
  </si>
  <si>
    <t>💵 THÀNH TIỀN</t>
  </si>
  <si>
    <t>📝 Bằng chữ</t>
  </si>
  <si>
    <t>🔖 MÃ VT</t>
  </si>
  <si>
    <t>📋 TÊN HÀNG</t>
  </si>
  <si>
    <t>🏭 HÃNG</t>
  </si>
  <si>
    <t>🏷️ TH SX</t>
  </si>
  <si>
    <t>📦 ĐVT</t>
  </si>
  <si>
    <t>💰 GIÁ VỐN</t>
  </si>
  <si>
    <t>🟢 GIÁ VIP</t>
  </si>
  <si>
    <t>🟡 GIÁ Ư.ĐÃI</t>
  </si>
  <si>
    <t>🔵 GIÁ ĐẠI LÝ</t>
  </si>
  <si>
    <t>🟣 GIÁ GARA</t>
  </si>
  <si>
    <t>📦 TỒN</t>
  </si>
  <si>
    <t>📝 GHI CHÚ</t>
  </si>
  <si>
    <t>◆ HINO  (14 sản phẩm)</t>
  </si>
  <si>
    <t>HH076479</t>
  </si>
  <si>
    <t>Ron bộ Hino DM100 - Amiang - MASAKO</t>
  </si>
  <si>
    <t>HINO</t>
  </si>
  <si>
    <t>MASAKO</t>
  </si>
  <si>
    <t>Bộ</t>
  </si>
  <si>
    <t>HH084235</t>
  </si>
  <si>
    <t>Ron bộ Hino EC100, ASB Amiang - DF</t>
  </si>
  <si>
    <t>DF</t>
  </si>
  <si>
    <t>HH076278</t>
  </si>
  <si>
    <t>Ron bộ Hino EF750, amiang - MASAKO</t>
  </si>
  <si>
    <t>HH080139</t>
  </si>
  <si>
    <t>Ron bộ Hino EP100, thép - DF</t>
  </si>
  <si>
    <t>HH072734</t>
  </si>
  <si>
    <t>Ron bộ Hino H06C/H07C - Amiang (cổ bô 3 lỗ) - DF</t>
  </si>
  <si>
    <t>HH079303</t>
  </si>
  <si>
    <t>Ron bộ Hino H06C/H07C sợi tổng hợp (cổ bô 3 lỗ) - MASAKO</t>
  </si>
  <si>
    <t>HH078075</t>
  </si>
  <si>
    <t>Ron bộ Hino H07D/ D6DA/ K6700, Non Asb sợi tổng hợp - DF</t>
  </si>
  <si>
    <t>HH079048</t>
  </si>
  <si>
    <t>Ron bộ Hino J05E, Thép - NICE IN</t>
  </si>
  <si>
    <t>NICE IN</t>
  </si>
  <si>
    <t>HH079662</t>
  </si>
  <si>
    <t>Ron bộ Hino J07C (sợi tổng hợp) - DF</t>
  </si>
  <si>
    <t>HH082104</t>
  </si>
  <si>
    <t>Ron bộ Hino J08C-T (J08E) Thép Inox  - NICE IN</t>
  </si>
  <si>
    <t>HH077867</t>
  </si>
  <si>
    <t>Ron bộ Hino J08E/ J08C, Thép (S) - NICE IN</t>
  </si>
  <si>
    <t>HH083903</t>
  </si>
  <si>
    <t>Ron bộ Hino N04C thép (S) - NICE IN</t>
  </si>
  <si>
    <t>HH078290</t>
  </si>
  <si>
    <t>Ron bộ Hino W04D, sợi tổng hợp - MASAKO</t>
  </si>
  <si>
    <t>HH078291</t>
  </si>
  <si>
    <t>Ron bộ Hino W04E, sợi tổng hợp - MASAKO</t>
  </si>
  <si>
    <t>◆ ISUZU  (47 sản phẩm)</t>
  </si>
  <si>
    <t>HH072074</t>
  </si>
  <si>
    <t>Ron bộ Isuzu 3KR1 / 3KR2 (Graphite) - DF</t>
  </si>
  <si>
    <t>ISUZU</t>
  </si>
  <si>
    <t>HH076547</t>
  </si>
  <si>
    <t>Ron bộ Isuzu 3KR1/ 3KR2, Graphite - MASAKO</t>
  </si>
  <si>
    <t>HH081491</t>
  </si>
  <si>
    <t>Ron bộ Isuzu 3LD1, Steel Thép - DF</t>
  </si>
  <si>
    <t>HH076282</t>
  </si>
  <si>
    <t>Ron bộ Isuzu 3LD1, Thép - MASAKO</t>
  </si>
  <si>
    <t>HH083490</t>
  </si>
  <si>
    <t>Ron bộ Isuzu 3LD2, Thép - MASAKO (580.620/60)</t>
  </si>
  <si>
    <t>MASAKO (580.620/60)</t>
  </si>
  <si>
    <t>HH078287</t>
  </si>
  <si>
    <t>Ron bộ Isuzu 4BC2 Thép (thun cò trơn dẹt) - MASAKO</t>
  </si>
  <si>
    <t>HH079601</t>
  </si>
  <si>
    <t>Ron bộ Isuzu 4BD1/4BB1 Amiang (thun ngạnh, p sau 100-135) - MASAKO</t>
  </si>
  <si>
    <t>HH075743</t>
  </si>
  <si>
    <t>Ron bộ Isuzu 4BD1/4BB1 Thép (thun ngạnh, p sau 100-135) - MASAKO</t>
  </si>
  <si>
    <t>HH077342</t>
  </si>
  <si>
    <t>Ron bộ Isuzu 4BG1 Thép - MASAKO</t>
  </si>
  <si>
    <t>HH079805</t>
  </si>
  <si>
    <t>Ron bộ Isuzu 4BG1 Thép Inox - NICE IN</t>
  </si>
  <si>
    <t>HH00760</t>
  </si>
  <si>
    <t>Ron bộ Isuzu 4BG1, Steel Thép - DF</t>
  </si>
  <si>
    <t>HH00152</t>
  </si>
  <si>
    <t>Ron bộ Isuzu 4BG1-T, phớt trà, Thép - DF</t>
  </si>
  <si>
    <t>HH084234</t>
  </si>
  <si>
    <t>Ron bộ Isuzu 4FA1, Thép - DF</t>
  </si>
  <si>
    <t>HH078067</t>
  </si>
  <si>
    <t>Ron bộ Isuzu 4FB1/ 4FC1, Thép - DF</t>
  </si>
  <si>
    <t>HH078068</t>
  </si>
  <si>
    <t>Ron bộ Isuzu 4FE1, Steel Thép - DF</t>
  </si>
  <si>
    <t>HH075973</t>
  </si>
  <si>
    <t>Ron bộ Isuzu 4HG1 (new) thép - DF</t>
  </si>
  <si>
    <t>HH075681</t>
  </si>
  <si>
    <t>Ron bộ Isuzu 4HG1 (old) thép - DF</t>
  </si>
  <si>
    <t>HH076830</t>
  </si>
  <si>
    <t>Ron bộ Isuzu 4HK1-T (đời điện) - thép Inox - NICE IN</t>
  </si>
  <si>
    <t>HH077494</t>
  </si>
  <si>
    <t>Ron bộ Isuzu 4JB1 (catte 1 tầng), 4JA1 - Thép - DF</t>
  </si>
  <si>
    <t>HH075744</t>
  </si>
  <si>
    <t>Ron bộ Isuzu 4JB1- T (catte 2 tầng) thép - MASAKO</t>
  </si>
  <si>
    <t>HH00764</t>
  </si>
  <si>
    <t>Ron bộ Isuzu 4JB1-T (catte 2 tầng) thép, 4JA1 - DF</t>
  </si>
  <si>
    <t>HH076554</t>
  </si>
  <si>
    <t>Ron bộ Isuzu 4JC1 (D201) Thép - MASAKO (480.510/50)</t>
  </si>
  <si>
    <t>MASAKO (480.510/50)</t>
  </si>
  <si>
    <t>HH084251</t>
  </si>
  <si>
    <t>Ron bộ Isuzu 4JE1, Thép - DF</t>
  </si>
  <si>
    <t>HH081249</t>
  </si>
  <si>
    <t>Ron bộ Isuzu 4JG1 / 4JG2 - Thép Inox - NICE IN</t>
  </si>
  <si>
    <t>HH077346</t>
  </si>
  <si>
    <t>Ron bộ Isuzu 4JG1/ 4JG2, Thép - MASAKO</t>
  </si>
  <si>
    <t>HH072068</t>
  </si>
  <si>
    <t>Ron bộ Isuzu 4JH1, thép - DF</t>
  </si>
  <si>
    <t>HH077053</t>
  </si>
  <si>
    <t>Ron bộ Isuzu 4JJ1-T (NF8027-1) thép Inox, phớt béc 57 - NICE IN</t>
  </si>
  <si>
    <t>HH081450</t>
  </si>
  <si>
    <t>Ron bộ Isuzu 4LC1, Amiang - MASAKO</t>
  </si>
  <si>
    <t>HH074289</t>
  </si>
  <si>
    <t>Ron bộ Isuzu 4LE1, Steel thép - DF</t>
  </si>
  <si>
    <t>HH076827</t>
  </si>
  <si>
    <t>Ron bộ Isuzu 4LE1, thép - MASAKO</t>
  </si>
  <si>
    <t>HH082463</t>
  </si>
  <si>
    <t>Ron bộ Isuzu 4LE2, Steel thép -  DF</t>
  </si>
  <si>
    <t>HH079301</t>
  </si>
  <si>
    <t>Ron bộ Isuzu 6BD1/ 6BB1 Amiang (thun cò dẹt, p đuôi 105-135) - MASAKO</t>
  </si>
  <si>
    <t>HH076461</t>
  </si>
  <si>
    <t>Ron bộ Isuzu 6BD1/6BB1 Thép (thun cò dẹt, p đuôi 105-135) - NICE IN</t>
  </si>
  <si>
    <t>HH075742</t>
  </si>
  <si>
    <t>Ron bộ Isuzu 6BD1/6BB1, Thép (t cò dẹt, p sau 105-135)- MASAKO</t>
  </si>
  <si>
    <t>HH00761</t>
  </si>
  <si>
    <t>Ron bộ Isuzu 6BG1 - Thép - DF</t>
  </si>
  <si>
    <t>HH080798</t>
  </si>
  <si>
    <t>Ron bộ Isuzu 6HE1, Steel Thép - DF</t>
  </si>
  <si>
    <t>HH080797</t>
  </si>
  <si>
    <t>Ron bộ Isuzu 6HH1, Steel Thép - DF</t>
  </si>
  <si>
    <t>HH076540</t>
  </si>
  <si>
    <t>Ron bộ Isuzu 6HK1 (kim phun cơ) thép - NICE IN</t>
  </si>
  <si>
    <t>HH076539</t>
  </si>
  <si>
    <t>Ron bộ Isuzu 6HK1-T thép (kim phun điện) - NICE IN</t>
  </si>
  <si>
    <t>HH00762</t>
  </si>
  <si>
    <t>Ron bộ Isuzu 6RB1 - Thép - DF</t>
  </si>
  <si>
    <t>HH070874</t>
  </si>
  <si>
    <t>Ron bộ Isuzu 6SD1 - Thép - DF</t>
  </si>
  <si>
    <t>HH084239</t>
  </si>
  <si>
    <t>Ron bộ Isuzu 6WA1, Thép - DF</t>
  </si>
  <si>
    <t>HH080447</t>
  </si>
  <si>
    <t>Ron bộ Isuzu 6WF1, Thép Inox (phớt 113*148) - NICE IN</t>
  </si>
  <si>
    <t>HH076462</t>
  </si>
  <si>
    <t>Ron bộ Isuzu 6WG1, Thép Inox (phớt 118*148) - NICE IN</t>
  </si>
  <si>
    <t>HH00763</t>
  </si>
  <si>
    <t>Ron bộ Isuzu C240 thép kẹp amiang - DF</t>
  </si>
  <si>
    <t>HH082108</t>
  </si>
  <si>
    <t>Ron bộ Isuzu DA120/ DA640 (ASB amiang) - MASAKO</t>
  </si>
  <si>
    <t>HH076067</t>
  </si>
  <si>
    <t>Ron bộ Isuzu DA120/DA640, Metal - thép kẹp amiang - MASAKO</t>
  </si>
  <si>
    <t>◆ MAZDA KIA  (10 sản phẩm)</t>
  </si>
  <si>
    <t>HH073379</t>
  </si>
  <si>
    <t>Ron bộ Kia Bongo/KJ  thép (đời điện) - CADA</t>
  </si>
  <si>
    <t>MAZDA KIA</t>
  </si>
  <si>
    <t>CADA</t>
  </si>
  <si>
    <t>HH084237</t>
  </si>
  <si>
    <t>Ron bộ Kia J3/ Bongo (Direct injection - đời cơ), Thép - DF</t>
  </si>
  <si>
    <t>HH074788</t>
  </si>
  <si>
    <t>Ron bộ Kia JS, Graphite - DF</t>
  </si>
  <si>
    <t>HH074787</t>
  </si>
  <si>
    <t>Ron bộ Kia JT (Graphite) - DF</t>
  </si>
  <si>
    <t>HH076285</t>
  </si>
  <si>
    <t>Ron bộ Kia JTA/ JT, graphite - MASAKO</t>
  </si>
  <si>
    <t>HH084250</t>
  </si>
  <si>
    <t>Ron bộ Kia K4100/ E4100 ZB, ASB amiang - DF</t>
  </si>
  <si>
    <t>HH084238</t>
  </si>
  <si>
    <t>Ron bộ Kia KJ/ J3/ Bongo (Electronic injection - đời điện), Thép - DF</t>
  </si>
  <si>
    <t>HH073885</t>
  </si>
  <si>
    <t>Ron bộ Mazda (K2400) - PACIFIC</t>
  </si>
  <si>
    <t>PACIFIC</t>
  </si>
  <si>
    <t>HH00458</t>
  </si>
  <si>
    <t>Ron bộ mazda-S5/Kia25 bơm nhớt đầu (XA/T2500) - CGP/ REISSE</t>
  </si>
  <si>
    <t>CGP/ REISSE</t>
  </si>
  <si>
    <t>HH081626</t>
  </si>
  <si>
    <t>Ron bộ mazda-S5/XA/T2500 - Pacific</t>
  </si>
  <si>
    <t>Pacific</t>
  </si>
  <si>
    <t>◆ KOMATSU  (24 sản phẩm)</t>
  </si>
  <si>
    <t>HH084230</t>
  </si>
  <si>
    <t>Ron bộ Dưới (Bottom) Komatsu SA12V140 (140 - 12 máy, S12D140) - DF</t>
  </si>
  <si>
    <t>KOMATSU</t>
  </si>
  <si>
    <t>HH070302</t>
  </si>
  <si>
    <t>Ron bộ KOMATSU-4D105-1 (6130-K1-3012+) - CGP</t>
  </si>
  <si>
    <t>CGP</t>
  </si>
  <si>
    <t>HH00973</t>
  </si>
  <si>
    <t>Ron bộ KOMATSU-6D95, giấy CGP (NK) 6206-K1-3012+</t>
  </si>
  <si>
    <t>HH080753</t>
  </si>
  <si>
    <t>Ron bộ Komatsu 3D95, GP - MASAKO</t>
  </si>
  <si>
    <t>HH076748</t>
  </si>
  <si>
    <t>Ron bộ Komatsu 4D105-3 amiang - MASAKO</t>
  </si>
  <si>
    <t>HH00750</t>
  </si>
  <si>
    <t>Ron bộ Komatsu 4D105-3, amiang - DF</t>
  </si>
  <si>
    <t>HH076822</t>
  </si>
  <si>
    <t>Ron bộ Komatsu 4D105-5, amiang (S4D105) - MASAKO (650/90.740)</t>
  </si>
  <si>
    <t>MASAKO (650/90.740)</t>
  </si>
  <si>
    <t>HH00758</t>
  </si>
  <si>
    <t>Ron bộ Komatsu 4D120, thép, phớt môi nỉ - DF</t>
  </si>
  <si>
    <t>HH0623</t>
  </si>
  <si>
    <t>Ron bộ Komatsu 4D130, thép, phớt môi nỉ - DF</t>
  </si>
  <si>
    <t>HH00977</t>
  </si>
  <si>
    <t>Ron bộ Komatsu 4D94 (D20/D21-5) - Amiang - DF</t>
  </si>
  <si>
    <t>HH00974</t>
  </si>
  <si>
    <t>Ron bộ Komatsu 4D95 (Graphite) - DF</t>
  </si>
  <si>
    <t>HH076538</t>
  </si>
  <si>
    <t>Ron bộ Komatsu 6D108/S6D108 Thép Inox - NICE IN</t>
  </si>
  <si>
    <t>HH071819</t>
  </si>
  <si>
    <t>Ron bộ Komatsu 6D110 / S6D110 - Thép - DF</t>
  </si>
  <si>
    <t>HH00756</t>
  </si>
  <si>
    <t>Ron bộ Komatsu 6D125-O/ S6D125, thép, 15 lỗ - DF</t>
  </si>
  <si>
    <t>HH083013</t>
  </si>
  <si>
    <t>Ron bộ Komatsu S4D102/ 4D102/ 4BT/ PC120-6 (Kim loại) - NICE IN</t>
  </si>
  <si>
    <t>HH00125</t>
  </si>
  <si>
    <t>Ron bộ Komatsu S4D102/PC120-6 (4D102/4BT) - Kim loại - DF</t>
  </si>
  <si>
    <t>HH00749</t>
  </si>
  <si>
    <t>Ron bộ Komatsu S6D102/ PC200-6, Kim loại, 6D102/ 6BT - DF</t>
  </si>
  <si>
    <t>HH00755</t>
  </si>
  <si>
    <t>Ron bộ Komatsu S6D105/ 6D105, amiang (có kiềng sơ mi) - DF</t>
  </si>
  <si>
    <t>HH072728</t>
  </si>
  <si>
    <t>Ron bộ Komatsu S6D125 E-5/PC400-8/6D125 đời điện - Thép - DF</t>
  </si>
  <si>
    <t>HH072730</t>
  </si>
  <si>
    <t>Ron bộ Komatsu S6D140-1/ 6D140-1/ SAA6D140E-2, thép - DF</t>
  </si>
  <si>
    <t>HH072732</t>
  </si>
  <si>
    <t>Ron bộ Komatsu S6D140-2 / SAA6D140E-3 - Thép - DF</t>
  </si>
  <si>
    <t>HH072729</t>
  </si>
  <si>
    <t>Ron bộ Komatsu S6D140-3/ SAA6D140E-5 - Thép - DF</t>
  </si>
  <si>
    <t>HH073330</t>
  </si>
  <si>
    <t>Ron bộ Komatsu SA12V140 (140 - 12 máy, S12D140) Thép - NICE IN</t>
  </si>
  <si>
    <t>HH084285</t>
  </si>
  <si>
    <t>Ron bộ Trên (Top) Komatsu SA12V140, Thép (140 - 12 máy, S12D140) - DF</t>
  </si>
  <si>
    <t>◆ MITSUBISHI  (49 sản phẩm)</t>
  </si>
  <si>
    <t>HH080626</t>
  </si>
  <si>
    <t>Ron bộ 4D56-16V (Mitsu L200/ Triton) - thép - MASAKO</t>
  </si>
  <si>
    <t>MITSUBISHI</t>
  </si>
  <si>
    <t>HH075751</t>
  </si>
  <si>
    <t>Ron bộ 6D22 Mitsubishi (Thép), phớt đầu 101-125 - MASAKO</t>
  </si>
  <si>
    <t>HH082932</t>
  </si>
  <si>
    <t>Ron bộ 6D22-T Mitsubishi (Thép), phớt đầu 101-125 - MASAKO</t>
  </si>
  <si>
    <t>HH077190</t>
  </si>
  <si>
    <t>Ron bộ MITSU-4D31T kim loại (máy cơ giới) - PACIFIC</t>
  </si>
  <si>
    <t>HH074058</t>
  </si>
  <si>
    <t>Ron bộ MITSU-6D31 (S) catte dài - TONYCO</t>
  </si>
  <si>
    <t>TONYCO</t>
  </si>
  <si>
    <t>HH00971</t>
  </si>
  <si>
    <t>Ron bộ MITSU-6D31T CGP (S) ME997357</t>
  </si>
  <si>
    <t>HH081517</t>
  </si>
  <si>
    <t>Ron bộ Mitsu 4D31 / 4D31T (Thép Inox) - NICE IN</t>
  </si>
  <si>
    <t>HH076750</t>
  </si>
  <si>
    <t>Ron bộ Mitsu 4D31/ 4D31T, Thép - MASAKO</t>
  </si>
  <si>
    <t>HH076553</t>
  </si>
  <si>
    <t>Ron bộ Mitsu 4D32 / D4AF / K1 thép - MASAKO</t>
  </si>
  <si>
    <t>HH076478</t>
  </si>
  <si>
    <t>Ron bộ Mitsu 4D34, Thép (Mitsu Fuso/ 4D32 Canter) - MASAKO</t>
  </si>
  <si>
    <t>HH081518</t>
  </si>
  <si>
    <t>Ron bộ Mitsu 4D34, Thép Inox (Mitsu Fuso/ 4D32 Canter) - NICE IN</t>
  </si>
  <si>
    <t>HH072724</t>
  </si>
  <si>
    <t>Ron bộ Mitsu 4D34-T thép, phớt chà - DF</t>
  </si>
  <si>
    <t>HH084233</t>
  </si>
  <si>
    <t>Ron bộ Mitsu 4D35, Thép - DF</t>
  </si>
  <si>
    <t>HH077042</t>
  </si>
  <si>
    <t>Ron bộ Mitsu 4D55/4D56/D4BA, ASB amiang - MASAKO</t>
  </si>
  <si>
    <t>HH084231</t>
  </si>
  <si>
    <t>Ron bộ Mitsu 4DQ3, Thép kẹp amiang / Metal - DF</t>
  </si>
  <si>
    <t>HH078083</t>
  </si>
  <si>
    <t>Ron bộ Mitsu 4DQ5 Graphite - DF</t>
  </si>
  <si>
    <t>HH084252</t>
  </si>
  <si>
    <t>Ron bộ Mitsu 4M40-T, non-Asb sợi tổng hợp - DF</t>
  </si>
  <si>
    <t>HH083383</t>
  </si>
  <si>
    <t>Ron bộ Mitsu 6D16-2AT (lỗ nước trên vuông), Amiang - NICE IN, 1000/070/200</t>
  </si>
  <si>
    <t>NICE IN, 1000/070/200</t>
  </si>
  <si>
    <t>HH075753</t>
  </si>
  <si>
    <t>Ron bộ Mitsu 6D16-T, amiang (t cò dẹt) - MASAKO</t>
  </si>
  <si>
    <t>HH082240</t>
  </si>
  <si>
    <t>Ron bộ Mitsu 6D22-T (Thép Inox, 5 seal nước) phớt đầu 101-125 - NICE IN</t>
  </si>
  <si>
    <t>HH082103</t>
  </si>
  <si>
    <t>Ron bộ Mitsu 6D24 thép - NICE IN</t>
  </si>
  <si>
    <t>HH076284</t>
  </si>
  <si>
    <t>Ron bộ Mitsu 6D31 (CATTE NGẮN, VUÔNG) Thép - MASAKO</t>
  </si>
  <si>
    <t>HH00445</t>
  </si>
  <si>
    <t>Ron bộ Mitsu 6D31-T (CATTE DÀI, vát 1 góc) Thép - DF</t>
  </si>
  <si>
    <t>HH080035</t>
  </si>
  <si>
    <t>Ron bộ Mitsu 6D34 thép - MASAKO</t>
  </si>
  <si>
    <t>HH077866</t>
  </si>
  <si>
    <t>Ron bộ Mitsu 6D34, thép - NICE IN</t>
  </si>
  <si>
    <t>HH070873</t>
  </si>
  <si>
    <t>Ron bộ Mitsu 6DB10, Metal Thép kẹp, đỏ - DF</t>
  </si>
  <si>
    <t>HH084247</t>
  </si>
  <si>
    <t>Ron bộ Mitsu 6DS7, ASB Amiang - DF</t>
  </si>
  <si>
    <t>HH078079</t>
  </si>
  <si>
    <t>Ron bộ Mitsu 78/ K4F Graphite - DF</t>
  </si>
  <si>
    <t>HH077482</t>
  </si>
  <si>
    <t>Ron bộ Mitsu 8DC11 (Amiang) Máy Nhật - DF</t>
  </si>
  <si>
    <t>HH077050</t>
  </si>
  <si>
    <t>Ron bộ Mitsu 8DC9, ASB Amiang - MASAKO</t>
  </si>
  <si>
    <t>HH078076</t>
  </si>
  <si>
    <t>Ron bộ Mitsu K3E - Graphite - DF</t>
  </si>
  <si>
    <t>HH078078</t>
  </si>
  <si>
    <t>Ron bộ Mitsu K4E - Graphite - DF</t>
  </si>
  <si>
    <t>HH077585</t>
  </si>
  <si>
    <t>Ron bộ Mitsu K4M, sợi tổng hợp - MASAKO</t>
  </si>
  <si>
    <t>HH077584</t>
  </si>
  <si>
    <t>Ron bộ Mitsu K4N, Sợi tổng hợp - MASAKO</t>
  </si>
  <si>
    <t>HH072737</t>
  </si>
  <si>
    <t>Ron bộ Mitsu S4E-2 (98), ASB amiang - DF</t>
  </si>
  <si>
    <t>HH075749</t>
  </si>
  <si>
    <t>Ron bộ Mitsu S4E-2 (đường kính 98) graphite - MASAKO</t>
  </si>
  <si>
    <t>HH072815</t>
  </si>
  <si>
    <t>Ron bộ Mitsu S4F, GP - NICE IN</t>
  </si>
  <si>
    <t>HH076274</t>
  </si>
  <si>
    <t>Ron bộ Mitsu S4L, ASB amiang - MASAKO</t>
  </si>
  <si>
    <t>HH079666</t>
  </si>
  <si>
    <t>Ron bộ Mitsu S4Q graphite - DF</t>
  </si>
  <si>
    <t>HH076752</t>
  </si>
  <si>
    <t>Ron bộ Mitsu S4S THÉP - MASAKO (530/60.600)</t>
  </si>
  <si>
    <t>MASAKO (530/60.600)</t>
  </si>
  <si>
    <t>HH075763</t>
  </si>
  <si>
    <t>Ron bộ Mitsu S4S, ASB amiang - MASAKO</t>
  </si>
  <si>
    <t>HH081486</t>
  </si>
  <si>
    <t>Ron bộ Mitsu S4S, THÉP - DF</t>
  </si>
  <si>
    <t>HH081485</t>
  </si>
  <si>
    <t>Ron bộ Mitsu S4S, amiang - DF</t>
  </si>
  <si>
    <t>HH080449</t>
  </si>
  <si>
    <t>Ron bộ Mitsu S6E (94) Graphite - MASAKO</t>
  </si>
  <si>
    <t>HH083347</t>
  </si>
  <si>
    <t>Ron bộ Mitsu S6E-2 (98) Amiang - NICE IN</t>
  </si>
  <si>
    <t>HH076550</t>
  </si>
  <si>
    <t>Ron bộ Mitsu S6S, Thép Inox - MASAKO</t>
  </si>
  <si>
    <t>HH080446</t>
  </si>
  <si>
    <t>Ron bộ Mitsubishi 6M60/ 6M61, ASB Amiang - MASAKO</t>
  </si>
  <si>
    <t>HH080979</t>
  </si>
  <si>
    <t>Ron bộ Mitsubishi 6M60/ 6M61, ASB Amiang - NICE IN</t>
  </si>
  <si>
    <t>HH073556</t>
  </si>
  <si>
    <t>Ron bộ Mitsubishi S6KT-New, Thép - DF</t>
  </si>
  <si>
    <t>◆ HYUNDAI  (8 sản phẩm)</t>
  </si>
  <si>
    <t>HH074062</t>
  </si>
  <si>
    <t>Ron bộ Hyundai 6D22-T (phớt đầu 95-120-13) - Thép - DF</t>
  </si>
  <si>
    <t>HYUNDAI</t>
  </si>
  <si>
    <t>HH077483</t>
  </si>
  <si>
    <t>Ron bộ Hyundai 8DC11/PENG (Amiang) Máy Hàn - DF</t>
  </si>
  <si>
    <t>HH070876</t>
  </si>
  <si>
    <t>Ron bộ Hyundai 8DC9 - Graphite - DF</t>
  </si>
  <si>
    <t>HH078070</t>
  </si>
  <si>
    <t>Ron bộ Hyundai D4CB/Porter II, Thép (S) - DF</t>
  </si>
  <si>
    <t>HH082093</t>
  </si>
  <si>
    <t>Ron bộ Hyundai D4CC/ D4CB NEW, Thép Inox - NICE IN</t>
  </si>
  <si>
    <t>HH080488</t>
  </si>
  <si>
    <t>Ron bộ Hyundai D4GA - Thép (không gồm phớt đuôi và một số chi tiết) - DF</t>
  </si>
  <si>
    <t>HH075964</t>
  </si>
  <si>
    <t>Ron bộ Hyundai D6CA - Thép - DF</t>
  </si>
  <si>
    <t>HH075965</t>
  </si>
  <si>
    <t>Ron bộ Hyundai D6CB - Thép - DF</t>
  </si>
  <si>
    <t>◆ CUMMINS  (24 sản phẩm)</t>
  </si>
  <si>
    <t>HH078802</t>
  </si>
  <si>
    <t>Ron bộ (BOTTOM SET, PHẦN DƯỚI) Cummins NT855  - DF</t>
  </si>
  <si>
    <t>CUMMINS</t>
  </si>
  <si>
    <t>HH078801</t>
  </si>
  <si>
    <t>Ron bộ (TOP SET, PHẦN TRÊN) Cummins NT855/ 3801330 (đời cò nhỏ) - DF</t>
  </si>
  <si>
    <t>HH084286</t>
  </si>
  <si>
    <t>Ron bộ Cummins 116.5/ ISL9.5, metal kim loại - DF</t>
  </si>
  <si>
    <t>HH080167</t>
  </si>
  <si>
    <t>Ron bộ Cummins 4D107/ S4D107/ QSB4.5, Thép - NICE IN</t>
  </si>
  <si>
    <t>HH070875</t>
  </si>
  <si>
    <t>Ron bộ Cummins 6CT (12 sp) 6D114/S6D114 amiang + thép - DF</t>
  </si>
  <si>
    <t>HH076536</t>
  </si>
  <si>
    <t>Ron bộ Cummins 6D107/S6D107/QSB6.7 Thép - NICE IN</t>
  </si>
  <si>
    <t>HH076831</t>
  </si>
  <si>
    <t>Ron bộ Cummins 6D107/S6D107/QSB6.7, Thép - MASAKO</t>
  </si>
  <si>
    <t>HH072731</t>
  </si>
  <si>
    <t>Ron bộ Cummins 6L/ L375 (6CT-24 sp, đời điện), S6D114/6D114- Graphite - DF</t>
  </si>
  <si>
    <t>HH078857</t>
  </si>
  <si>
    <t>Ron bộ Cummins 94 (ISF 2.8) - ARTSS</t>
  </si>
  <si>
    <t>ARTSS</t>
  </si>
  <si>
    <t>HH077246</t>
  </si>
  <si>
    <t>Ron bộ Cummins B3.3/ 4D95 đời điện Graphite - NICE IN</t>
  </si>
  <si>
    <t>HH084258</t>
  </si>
  <si>
    <t>Ron bộ Cummins ISB5.9L/ 6D102, Metal thép kẹp - DF</t>
  </si>
  <si>
    <t>HH084259</t>
  </si>
  <si>
    <t>Ron bộ Cummins ISBE5.9/ 6D102, Thép - DF</t>
  </si>
  <si>
    <t>HH083014</t>
  </si>
  <si>
    <t>Ron bộ Cummins ISF2.8 - thép Inox - NICE IN</t>
  </si>
  <si>
    <t>HH084248</t>
  </si>
  <si>
    <t>Ron bộ Cummins ISF2.8, Thép - DF</t>
  </si>
  <si>
    <t>HH080627</t>
  </si>
  <si>
    <t>Ron bộ Cummins ISF3.8 (4D102 đời điện) - thép Inox - NICE IN</t>
  </si>
  <si>
    <t>HH080451</t>
  </si>
  <si>
    <t>Ron bộ Cummins L10 (PHẦN DƯỚI) - NICE IN</t>
  </si>
  <si>
    <t>HH080450</t>
  </si>
  <si>
    <t>Ron bộ Cummins L10 (PHẦN TRÊN) Graphite - NICE IN</t>
  </si>
  <si>
    <t>HH078507</t>
  </si>
  <si>
    <t>Ron bộ Cummins NH220 (DƯỚI - BOTTOM) - DF</t>
  </si>
  <si>
    <t>HH078506</t>
  </si>
  <si>
    <t>Ron bộ Cummins NH220 (TOP - PHẦN TRÊN) - Thép - DF</t>
  </si>
  <si>
    <t>HH081777</t>
  </si>
  <si>
    <t>Ron bộ Cummins QSM11 graphite - NICE IN</t>
  </si>
  <si>
    <t>HH00752</t>
  </si>
  <si>
    <t>Ron bộ Cummins/Iveco ISBE6/ N67/ ISB (phi 104, 6 máy) - Thép - DF</t>
  </si>
  <si>
    <t>HH083260</t>
  </si>
  <si>
    <t>Ron bộ Cummins/Iveco N45/ ISB/QSB3.9/ 2830919 (phi 104, 4 máy) - Thép - DF</t>
  </si>
  <si>
    <t>HH083906</t>
  </si>
  <si>
    <t>Ron bộ TRÊN (HEAD SET) Cummins NT855 (đời cam lớn, 3803040) - NICE IN</t>
  </si>
  <si>
    <t>HH080031</t>
  </si>
  <si>
    <t>Ron bộ Trên (HEAD SET) Cummins N14 thép - NICE IN</t>
  </si>
  <si>
    <t>◆ NISSAN  (12 sản phẩm)</t>
  </si>
  <si>
    <t>HH076477</t>
  </si>
  <si>
    <t>Ron bộ Nissan BD30, Thép - MASAKO</t>
  </si>
  <si>
    <t>NISSAN</t>
  </si>
  <si>
    <t>HH079599</t>
  </si>
  <si>
    <t>Ron bộ Nissan FD33/ED33, metal thép kẹp - MASAKO</t>
  </si>
  <si>
    <t>HH084249</t>
  </si>
  <si>
    <t>Ron bộ Nissan FD46/ FD42, Thép - DF</t>
  </si>
  <si>
    <t>HH084236</t>
  </si>
  <si>
    <t>Ron bộ Nissan FD6/ ED6, Metal thép kẹp amiang - DF</t>
  </si>
  <si>
    <t>HH079665</t>
  </si>
  <si>
    <t>Ron bộ Nissan PE6 - Thép kẹp sợi tổng hợp (phớt 1 môi) - DF</t>
  </si>
  <si>
    <t>HH084241</t>
  </si>
  <si>
    <t>Ron bộ Nissan PF6, Thép - DF</t>
  </si>
  <si>
    <t>HH078082</t>
  </si>
  <si>
    <t>Ron bộ Nissan QD32 - Thép - DF</t>
  </si>
  <si>
    <t>HH084242</t>
  </si>
  <si>
    <t>Ron bộ Nissan RE8, Metal thép kẹp amiang - DF</t>
  </si>
  <si>
    <t>HH084243</t>
  </si>
  <si>
    <t>Ron bộ Nissan RF8, Thép kẹp - DF</t>
  </si>
  <si>
    <t>HH084244</t>
  </si>
  <si>
    <t>Ron bộ Nissan SD33, ASB Amiang - DF</t>
  </si>
  <si>
    <t>HH076466</t>
  </si>
  <si>
    <t>Ron bộ Nissan TD23 thép - MASAKO</t>
  </si>
  <si>
    <t>HH083346</t>
  </si>
  <si>
    <t>Ron bộ Nissan ZD30-N, thép Inox - NICE IN</t>
  </si>
  <si>
    <t>◆ DOOSAN/DAEWOO  (12 sản phẩm)</t>
  </si>
  <si>
    <t>HH070576</t>
  </si>
  <si>
    <t>Ron bộ DAEWOO-D2366 ga điện (G) -  CADA</t>
  </si>
  <si>
    <t>DOOSAN/DAEWOO</t>
  </si>
  <si>
    <t>HH081516</t>
  </si>
  <si>
    <t>Ron bộ Daewoo D1146 (Graphite/ ASB) - NICE IN</t>
  </si>
  <si>
    <t>HH075767</t>
  </si>
  <si>
    <t>Ron bộ Daewoo D1146, amiang - MASAKO (650.700/50)</t>
  </si>
  <si>
    <t>MASAKO (650.700/50)</t>
  </si>
  <si>
    <t>HH078742</t>
  </si>
  <si>
    <t>Ron bộ Daewoo D2366-NEW amiang - MASAKO</t>
  </si>
  <si>
    <t>HH080978</t>
  </si>
  <si>
    <t>Ron bộ Daewoo DB58 - Interface - NICE IN</t>
  </si>
  <si>
    <t>HH076834</t>
  </si>
  <si>
    <t>Ron bộ Daewoo DB58, amiang - MASAKO</t>
  </si>
  <si>
    <t>HH076252</t>
  </si>
  <si>
    <t>Ron bộ Daewoo DE12 (D2366 xe tải) - Thép - NICE IN</t>
  </si>
  <si>
    <t>HH077048</t>
  </si>
  <si>
    <t>Ron bộ Daewoo DV15-T/ D2848 (có thun sơ mi) - Thép - MASAKO</t>
  </si>
  <si>
    <t>HH076535</t>
  </si>
  <si>
    <t>Ron bộ Doosan DE08 (D1146 đời cao) thép - NICE IN</t>
  </si>
  <si>
    <t>HH075686</t>
  </si>
  <si>
    <t>Ron bộ Doosan DL06, Steel thép - DF</t>
  </si>
  <si>
    <t>HH075684</t>
  </si>
  <si>
    <t>Ron bộ Doosan DL08, Steel Thép - DF</t>
  </si>
  <si>
    <t>HH075963</t>
  </si>
  <si>
    <t>Ron bộ Doosan DV11 thép - DF</t>
  </si>
  <si>
    <t>◆ YANMAR  (20 sản phẩm)</t>
  </si>
  <si>
    <t>HH073334</t>
  </si>
  <si>
    <t>Ron bộ YANMAR 4TN100E (giấy) - PACIFIC</t>
  </si>
  <si>
    <t>YANMAR</t>
  </si>
  <si>
    <t>HH077481</t>
  </si>
  <si>
    <t>Ron bộ YANMAR 4TN100E/4TNE100 Graphite - DF</t>
  </si>
  <si>
    <t>HH073876</t>
  </si>
  <si>
    <t>Ron bộ Yanmar 3D84-1, Asb (amiang) - DF</t>
  </si>
  <si>
    <t>HH076255</t>
  </si>
  <si>
    <t>Ron bộ Yanmar 3TNE82, Thép - MASAKO</t>
  </si>
  <si>
    <t>HH080036</t>
  </si>
  <si>
    <t>Ron bộ Yanmar 3TNE84 (3D84-3) Thép - MASAKO</t>
  </si>
  <si>
    <t>HH074799</t>
  </si>
  <si>
    <t>Ron bộ Yanmar 3TNE84/ 3D84-3, Steel Thép - DF</t>
  </si>
  <si>
    <t>HH075745</t>
  </si>
  <si>
    <t>Ron bộ Yanmar 3TNE88/3TN88/3D88/3TNV88 (lắp lẫn 3TNE86) thép - MASAKO</t>
  </si>
  <si>
    <t>HH083349</t>
  </si>
  <si>
    <t>Ron bộ Yanmar 3TNV80, GP (3D80) - MASAKO</t>
  </si>
  <si>
    <t>HH084232</t>
  </si>
  <si>
    <t>Ron bộ Yanmar 3TNV82, Thép - DF</t>
  </si>
  <si>
    <t>HH077054</t>
  </si>
  <si>
    <t>Ron bộ Yanmar 4D94E/ 4TNE94, ASB amiang - MASAKO</t>
  </si>
  <si>
    <t>HH079815</t>
  </si>
  <si>
    <t>Ron bộ Yanmar 4TN84/ 4D84-2, Amiang - MASAKO</t>
  </si>
  <si>
    <t>HH081746</t>
  </si>
  <si>
    <t>Ron bộ Yanmar 4TNA78/ 4TNE78 (lỗ xl oval), GP - MASAKO</t>
  </si>
  <si>
    <t>HH078279</t>
  </si>
  <si>
    <t>Ron bộ Yanmar 4TNE84 (4TNV84) Thép Inox - NICE IN</t>
  </si>
  <si>
    <t>HH084098</t>
  </si>
  <si>
    <t>Ron bộ Yanmar 4TNE86, Thép Inox (4TNV86/ 4TN86) - NICE IN</t>
  </si>
  <si>
    <t>HH080976</t>
  </si>
  <si>
    <t>Ron bộ Yanmar 4TNE94 / 4D94E thép Inox - NICE IN</t>
  </si>
  <si>
    <t>HH080747</t>
  </si>
  <si>
    <t>Ron bộ Yanmar 4TNE98/ 4D98E, Thép Inox - NICE IN</t>
  </si>
  <si>
    <t>HH078280</t>
  </si>
  <si>
    <t>Ron bộ Yanmar 4TNE98/4D98E, thép - MASAKO</t>
  </si>
  <si>
    <t>HH079110</t>
  </si>
  <si>
    <t>Ron bộ Yanmar 4TNV94, ASB amiang - MASAKO</t>
  </si>
  <si>
    <t>HH078574</t>
  </si>
  <si>
    <t>Ron bộ Yanmar 4TNV98 thép Inox - NICE IN</t>
  </si>
  <si>
    <t>HH079302</t>
  </si>
  <si>
    <t>Ron bộ Yanmar 4TNV98, ASB Amiang - MASAKO</t>
  </si>
  <si>
    <t>◆ KUBOTA  (20 sản phẩm)</t>
  </si>
  <si>
    <t>HH083348</t>
  </si>
  <si>
    <t>Ron bộ Kubota 3D82-D1302, GP - MASAKO</t>
  </si>
  <si>
    <t>KUBOTA</t>
  </si>
  <si>
    <t>HH082002</t>
  </si>
  <si>
    <t>Ron bộ Kubota 3D82/3D83  Giấy- PACIFIC</t>
  </si>
  <si>
    <t>HH080442</t>
  </si>
  <si>
    <t>Ron bộ Kubota 3D83-D1503 Graphite - MASAKO</t>
  </si>
  <si>
    <t>HH084303</t>
  </si>
  <si>
    <t>Ron bộ Kubota 3D83-D1503, Thép - NICE IN</t>
  </si>
  <si>
    <t>HH080752</t>
  </si>
  <si>
    <t>Ron bộ Kubota 3D87/ D1803 Thép - MASAKO</t>
  </si>
  <si>
    <t>HH082109</t>
  </si>
  <si>
    <t>Ron bộ Kubota 4D76 / V1305/ V1405 graphite - MASAKO</t>
  </si>
  <si>
    <t>HH078570</t>
  </si>
  <si>
    <t>Ron bộ Kubota 4D76 / V1502 graphite - NICE IN</t>
  </si>
  <si>
    <t>HH083283</t>
  </si>
  <si>
    <t>Ron bộ Kubota 4D76 / V1512 - Graphite - MASAKO (580.620/60)</t>
  </si>
  <si>
    <t>HH076829</t>
  </si>
  <si>
    <t>Ron bộ Kubota 4D78/V1505 thép - MASAKO</t>
  </si>
  <si>
    <t>HH070898</t>
  </si>
  <si>
    <t>Ron bộ Kubota 4D87-V2203-O, GP - NICE IN</t>
  </si>
  <si>
    <t>HH081519</t>
  </si>
  <si>
    <t>Ron bộ Kubota 4D87-V2403-N, STAINLESS -Thép Inox (DC60/DC70) - NICE IN</t>
  </si>
  <si>
    <t>HH076254</t>
  </si>
  <si>
    <t>Ron bộ Kubota D1105/ 3D78 Thép - MASAKO</t>
  </si>
  <si>
    <t>HH083900</t>
  </si>
  <si>
    <t>Ron bộ Kubota D722 (lưu ý 3D67), Graphite - NICE IN</t>
  </si>
  <si>
    <t>HH084240</t>
  </si>
  <si>
    <t>Ron bộ Kubota F2803-N/ 5D87, ABS Amiang - DF</t>
  </si>
  <si>
    <t>HH083619</t>
  </si>
  <si>
    <t>Ron bộ Kubota V2607 (đời cơ), GP, VOLVO D2.6 - NICE IN</t>
  </si>
  <si>
    <t>HH070879</t>
  </si>
  <si>
    <t>Ron bộ Kubota V2607-CR (đời điện), GP - NICE IN</t>
  </si>
  <si>
    <t>HH079016</t>
  </si>
  <si>
    <t>Ron bộ Kubota V3300 - 12V thép - NICE IN</t>
  </si>
  <si>
    <t>HH083638</t>
  </si>
  <si>
    <t>Ron bộ Kubota V3307-CR (đời điện), Thép Inox - NICE IN</t>
  </si>
  <si>
    <t>HH081954</t>
  </si>
  <si>
    <t>Ron bộ Kubota V3800 (16V) Thép Inox - NICE IN</t>
  </si>
  <si>
    <t>HH00753</t>
  </si>
  <si>
    <t>Ron bộ Kubota V4300, GP - NICE IN</t>
  </si>
  <si>
    <t>◆ MERCERDES  (1 sản phẩm)</t>
  </si>
  <si>
    <t>HH083954</t>
  </si>
  <si>
    <t>Ron bộ Fuso Mercedes OM906 - 6S20 , Steel thép - DF</t>
  </si>
  <si>
    <t>MERCERDES</t>
  </si>
  <si>
    <t>◆ TOYOTA  (8 sản phẩm)</t>
  </si>
  <si>
    <t>HH076279</t>
  </si>
  <si>
    <t>Ron bộ TOYOTA 1Z/ 2Z, ASB amiang - MASAKO</t>
  </si>
  <si>
    <t>TOYOTA</t>
  </si>
  <si>
    <t>HH084245</t>
  </si>
  <si>
    <t>Ron bộ Toyota 11Z, ASB Amiang - DF</t>
  </si>
  <si>
    <t>HH076253</t>
  </si>
  <si>
    <t>Ron bộ Toyota 1DZ/ 2DZ, Thép - MASAKO</t>
  </si>
  <si>
    <t>HH084253</t>
  </si>
  <si>
    <t>Ron bộ Toyota 1Z, ASB amiang - DF</t>
  </si>
  <si>
    <t>HH079668</t>
  </si>
  <si>
    <t>Ron bộ Toyota 2J NEW, Asb amiang - DF</t>
  </si>
  <si>
    <t>HH079596</t>
  </si>
  <si>
    <t>Ron bộ Toyota 2J, đời OLD, GP - MASAKO</t>
  </si>
  <si>
    <t>HH084254</t>
  </si>
  <si>
    <t>Ron bộ Toyota 2Z, ASB amiang - DF</t>
  </si>
  <si>
    <t>HH084246</t>
  </si>
  <si>
    <t>Ron bộ Toyota 2Z-1/ 3Z (lỗ nước dài-thun cò có lỗ), ASB amianvg - DF</t>
  </si>
  <si>
    <t>◆ CATERPILLAR  (14 sản phẩm)</t>
  </si>
  <si>
    <t>HH072071</t>
  </si>
  <si>
    <t>Ron bộ 3204 (sợi carbon) - DF</t>
  </si>
  <si>
    <t>CATERPILLAR</t>
  </si>
  <si>
    <t>HH082471</t>
  </si>
  <si>
    <t>Ron bộ 3208 (sợi carbon) - DF</t>
  </si>
  <si>
    <t>HH072073</t>
  </si>
  <si>
    <t>Ron bộ 3304DI (NEW) (kim loại + amiang) - DF</t>
  </si>
  <si>
    <t>HH072072</t>
  </si>
  <si>
    <t>Ron bộ 3304PC  (OLD) (kim loại + amiang) - DF</t>
  </si>
  <si>
    <t>HH073830</t>
  </si>
  <si>
    <t>Ron bộ 8DC9 amiang - PACIFIC</t>
  </si>
  <si>
    <t>HH077479</t>
  </si>
  <si>
    <t>Ron bộ C4.2 /D04FR (CAT 4 máy, phi 102) Thép - DF</t>
  </si>
  <si>
    <t>HH079659</t>
  </si>
  <si>
    <t>Ron bộ CAT 3126 Graphite - DF</t>
  </si>
  <si>
    <t>HH079104</t>
  </si>
  <si>
    <t>Ron bộ CAT 3126 Graphite - NICE IN</t>
  </si>
  <si>
    <t>HH072070</t>
  </si>
  <si>
    <t>Ron bộ CAT 3306 DI (New) (kim loại + amiang) - DF</t>
  </si>
  <si>
    <t>HH076544</t>
  </si>
  <si>
    <t>Ron bộ CAT C7 Graphite - NICE IN</t>
  </si>
  <si>
    <t>HH084289</t>
  </si>
  <si>
    <t>Ron bộ CAT C7.1 (CRDI, đời cơ) Thép - DF</t>
  </si>
  <si>
    <t>HH084291</t>
  </si>
  <si>
    <t>Ron bộ CAT C7.1 (EFI, đời điện) Thép - DF</t>
  </si>
  <si>
    <t>HH075718</t>
  </si>
  <si>
    <t>Ron bộ CAT C9 graphite - NICE IN</t>
  </si>
  <si>
    <t>HH072069</t>
  </si>
  <si>
    <t>Ron bộ Cat 3306 PC (Old) (kim loại + amiang) - DF</t>
  </si>
  <si>
    <t>◆ PERKIN  (7 sản phẩm)</t>
  </si>
  <si>
    <t>HH075959</t>
  </si>
  <si>
    <t>Ron bộ C4.4 / Cat 3054 Thép (Perkins 105, đời cơ: xem ron mặt máy) - DF</t>
  </si>
  <si>
    <t>PERKIN</t>
  </si>
  <si>
    <t>HH080138</t>
  </si>
  <si>
    <t>Ron bộ CAT C4.4 - T (Perkins 105, đời điện: xem ron mặt máy) - DF</t>
  </si>
  <si>
    <t>HH074688</t>
  </si>
  <si>
    <t>Ron bộ CAT C6.6/ Perkins 1106 (đời điện - common rail) - Thép - DF</t>
  </si>
  <si>
    <t>HH075688</t>
  </si>
  <si>
    <t>Ron bộ Perkins 1004 sợi tổng hợp - DF</t>
  </si>
  <si>
    <t>HH075689</t>
  </si>
  <si>
    <t>Ron bộ Perkins 1006, Non-abs sợi tổng hợp - DF</t>
  </si>
  <si>
    <t>HH075969</t>
  </si>
  <si>
    <t>Ron bộ Perkins 1104 Thép - DF</t>
  </si>
  <si>
    <t>HH075971</t>
  </si>
  <si>
    <t>Ron bộ Perkins 1106, Cat C6.6 đời cơ, Thép - DF</t>
  </si>
  <si>
    <t>◆ VOLVO  (9 sản phẩm)</t>
  </si>
  <si>
    <t>HH071817</t>
  </si>
  <si>
    <t>Ron bộ Volvo D13F - phi 131, Thép - NICE IN</t>
  </si>
  <si>
    <t>VOLVO</t>
  </si>
  <si>
    <t>HH079701</t>
  </si>
  <si>
    <t>Ron bộ Volvo D5D Thép Inox - NICE IN</t>
  </si>
  <si>
    <t>HH079700</t>
  </si>
  <si>
    <t>Ron bộ Volvo D5E Thép Inox - NICE IN</t>
  </si>
  <si>
    <t>HH076459</t>
  </si>
  <si>
    <t>Ron bộ Volvo D6D (Thép Inox) - NICE IN</t>
  </si>
  <si>
    <t>HH076460</t>
  </si>
  <si>
    <t>Ron bộ Volvo D6E Thép - NICE IN</t>
  </si>
  <si>
    <t>HH078281</t>
  </si>
  <si>
    <t>Ron bộ Volvo D7D  / BF6M1013 (Thép Inox) - NICE IN</t>
  </si>
  <si>
    <t>HH083344</t>
  </si>
  <si>
    <t>Ron bộ Volvo D7E (TCD2013-L6-2V), Thép Inox - NICE IN</t>
  </si>
  <si>
    <t>HH083261</t>
  </si>
  <si>
    <t>Ron bộ Volvo TCD2011-L04 - Thép - DF</t>
  </si>
  <si>
    <t>HH078127</t>
  </si>
  <si>
    <t>Ron bộ Volvo TCD2013-L06-4V, Thép - NICE IN</t>
  </si>
  <si>
    <t>◆ WEICHAI  (5 sản phẩm)</t>
  </si>
  <si>
    <t>HH081896</t>
  </si>
  <si>
    <t>Ron bộ 489/ WP2.3Q95E40 có doăng quy lát (WEICHAI)</t>
  </si>
  <si>
    <t>WEICHAI</t>
  </si>
  <si>
    <t>HH084257</t>
  </si>
  <si>
    <t>Ron bộ Weichai - Sinotruck WP12 (cho xe tải), Thép - DF</t>
  </si>
  <si>
    <t>HH079199</t>
  </si>
  <si>
    <t>Ron bộ Weichai WD615 thép - DF</t>
  </si>
  <si>
    <t>HH080474</t>
  </si>
  <si>
    <t>Ron bộ Weichai WP10 thép - DF</t>
  </si>
  <si>
    <t>HH084256</t>
  </si>
  <si>
    <t>Ron bộ Weichai WP12, Thép - DF</t>
  </si>
  <si>
    <t>◆ (chưa rõ hãng)  (0 sản phẩm)</t>
  </si>
  <si>
    <t>HH076551</t>
  </si>
  <si>
    <t>(HẾT HÀNG) Ron bộ 4TNE98/4D98E thép - MASAKO</t>
  </si>
  <si>
    <t>HH078080</t>
  </si>
  <si>
    <t>(HẾT HÀNG) Ron bộ PD6 Amiang - DF</t>
  </si>
  <si>
    <t>HH070882</t>
  </si>
  <si>
    <t>(hết hàng) Ron bộ 3D84 Kim loại - DF</t>
  </si>
  <si>
    <t>HH070883</t>
  </si>
  <si>
    <t>(hết hàng) Ron bộ 3TNE84 Kim loại - DF</t>
  </si>
  <si>
    <t>HH070881</t>
  </si>
  <si>
    <t>(hết hàng) Ron bộ 3TNE84/3D84-3 amiang - DF</t>
  </si>
  <si>
    <t>HH077080</t>
  </si>
  <si>
    <t>(hết hàng) Ron bộ 4D94 amiang - MASAKO</t>
  </si>
  <si>
    <t>HH075746</t>
  </si>
  <si>
    <t>(hết hàng) Ron bộ 4TNV94 thép - MASAKO</t>
  </si>
  <si>
    <t>HH074292</t>
  </si>
  <si>
    <t>(hết hàng) Ron bộ 6D15 sợi carbon - DF</t>
  </si>
  <si>
    <t>HH072722</t>
  </si>
  <si>
    <t>(hết hàng) Ron bộ 6D31 (CATTE NGẮN) Thép - DF</t>
  </si>
  <si>
    <t>HH072727</t>
  </si>
  <si>
    <t>(hết hàng) Ron bộ 6HK1 thép (kim phun cơ) - DF</t>
  </si>
  <si>
    <t>HH072090</t>
  </si>
  <si>
    <t>(hết hàng) Ron bộ DA120/DA640 amiang + kim loại - DF</t>
  </si>
  <si>
    <t>HH081564</t>
  </si>
  <si>
    <t>Ron bộ  4DQ3 (SK) - Pacific</t>
  </si>
  <si>
    <t>HH070901</t>
  </si>
  <si>
    <t>Ron bộ  D1146 ( 1146 ) sợi carbon - DF</t>
  </si>
  <si>
    <t>HH073117</t>
  </si>
  <si>
    <t>Ron bộ 11Z (NK) - CGP/ PACIFIC</t>
  </si>
  <si>
    <t>CGP/ PACIFIC</t>
  </si>
  <si>
    <t>HH083682</t>
  </si>
  <si>
    <t>Ron bộ 1DZ-2 Thép- Pacific</t>
  </si>
  <si>
    <t>HH075916</t>
  </si>
  <si>
    <t>Ron bộ 1Z/ 2Z - TONYCO/ CADA</t>
  </si>
  <si>
    <t>TONYCO/ CADA</t>
  </si>
  <si>
    <t>HH076528</t>
  </si>
  <si>
    <t>Ron bộ 2J NEW giấy- PACIFIC</t>
  </si>
  <si>
    <t>HH072174</t>
  </si>
  <si>
    <t>Ron bộ 2J OLD (NK) - CADA</t>
  </si>
  <si>
    <t>HH079212</t>
  </si>
  <si>
    <t>Ron bộ 2Z-1/3Z ( lỗ nước dài-thun cò có lỗ)-CADA</t>
  </si>
  <si>
    <t>HH082407</t>
  </si>
  <si>
    <t>Ron bộ 3AB1 - PACIFIC</t>
  </si>
  <si>
    <t>HH080438</t>
  </si>
  <si>
    <t>Ron bộ 3D72-D850 Graphite - MASAKO</t>
  </si>
  <si>
    <t>HH080439</t>
  </si>
  <si>
    <t>Ron bộ 3D72-D905 Graphite - MASAKO</t>
  </si>
  <si>
    <t>HH080440</t>
  </si>
  <si>
    <t>Ron bộ 3D75-D950 Amiang - MASAKO</t>
  </si>
  <si>
    <t>HH080267</t>
  </si>
  <si>
    <t>Ron bộ 3D76 /D1102  Graphite - MASAKO</t>
  </si>
  <si>
    <t>HH080441</t>
  </si>
  <si>
    <t>Ron bộ 3D80-D1403 Graphite - MASAKO</t>
  </si>
  <si>
    <t>HH072367</t>
  </si>
  <si>
    <t>Ron bộ 3D84-1/3T84 - WTA</t>
  </si>
  <si>
    <t>WTA</t>
  </si>
  <si>
    <t>HH076826</t>
  </si>
  <si>
    <t>Ron bộ 3D85/D1402 (Graphite) - MASAKO</t>
  </si>
  <si>
    <t>HH079597</t>
  </si>
  <si>
    <t>Ron bộ 3D87/D1703 Graphite - MASAKO</t>
  </si>
  <si>
    <t>HH076828</t>
  </si>
  <si>
    <t>Ron bộ 3KC1/3KC2 (graphite) - MASAKO</t>
  </si>
  <si>
    <t>HH073930</t>
  </si>
  <si>
    <t>Ron bộ 3KR1 / 3KR2 (NK) - Pacific</t>
  </si>
  <si>
    <t>HH078065</t>
  </si>
  <si>
    <t>Ron bộ 3LB1/ 3LC1 Graphite - DF</t>
  </si>
  <si>
    <t>HH082106</t>
  </si>
  <si>
    <t>Ron bộ 3T75(Z)/ 3TN75 (Graphite) lỗ nước trên chữ nhật lớn - MASAKO</t>
  </si>
  <si>
    <t>HH073476</t>
  </si>
  <si>
    <t>Ron bộ 3TN100E - PACIFIC</t>
  </si>
  <si>
    <t>HH077480</t>
  </si>
  <si>
    <t>Ron bộ 3TN100E/ 3TNE100 Graphite - DF</t>
  </si>
  <si>
    <t>HH082239</t>
  </si>
  <si>
    <t>Ron bộ 3TN75 (graphite), 3TNV75 lỗ nước trên nhiều lỗ tròn - MASAKO</t>
  </si>
  <si>
    <t>HH083016</t>
  </si>
  <si>
    <t>Ron bộ 3TN84/ 3D84-2 (amiang) - MASAKO</t>
  </si>
  <si>
    <t>HH076533</t>
  </si>
  <si>
    <t>Ron bộ 3TNA72E / 3TN72 Graphite - Masako</t>
  </si>
  <si>
    <t>Masako</t>
  </si>
  <si>
    <t>HH074177</t>
  </si>
  <si>
    <t>Ron bộ 3TNE74 - Pacific</t>
  </si>
  <si>
    <t>HH080748</t>
  </si>
  <si>
    <t>Ron bộ 3TNE74/ 3TN74 (6 lỗ nước trên tròn) thép - MASAKO</t>
  </si>
  <si>
    <t>HH082731</t>
  </si>
  <si>
    <t>Ron bộ 3TNE78/3TN78 - Thép - MASAKO</t>
  </si>
  <si>
    <t>HH072077</t>
  </si>
  <si>
    <t>Ron bộ 3TNE78/3TN78 thép - DF</t>
  </si>
  <si>
    <t>HH081419</t>
  </si>
  <si>
    <t>Ron bộ 3TNE78/3TN78 thép - Pacific</t>
  </si>
  <si>
    <t>HH074783</t>
  </si>
  <si>
    <t>Ron bộ 3TNE82 Thép - DF</t>
  </si>
  <si>
    <t>HH077923</t>
  </si>
  <si>
    <t>Ron bộ 3TNE82 Thép - NICE IN</t>
  </si>
  <si>
    <t>HH073483</t>
  </si>
  <si>
    <t>Ron bộ 3TNE82 kim loại - PACIFIC</t>
  </si>
  <si>
    <t>HH068756</t>
  </si>
  <si>
    <t>Ron bộ 3TNE88 - KOU YU</t>
  </si>
  <si>
    <t>KOU YU</t>
  </si>
  <si>
    <t>HH082608</t>
  </si>
  <si>
    <t>Ron bộ 3TNV74 (2 lỗ nước trên tròn, 4 lỗ bầu) thép - MASAKO</t>
  </si>
  <si>
    <t>HH080749</t>
  </si>
  <si>
    <t>Ron bộ 3TNV74/ 3TN74, Thép - MASAKO</t>
  </si>
  <si>
    <t>HH081977</t>
  </si>
  <si>
    <t>Ron bộ 3TNV75/ 3TN75  Giấy- Pacific</t>
  </si>
  <si>
    <t>HH081895</t>
  </si>
  <si>
    <t>Ron bộ 4102/ WP3.7Q130E40/ YZ4DA2 có doăng quy láp thép</t>
  </si>
  <si>
    <t>HH078286</t>
  </si>
  <si>
    <t>Ron bộ 4BA1 / C330 (Thép) - MASAKO</t>
  </si>
  <si>
    <t>HH077567</t>
  </si>
  <si>
    <t>Ron bộ 4BA1 / C330- Reisse</t>
  </si>
  <si>
    <t>HH074457</t>
  </si>
  <si>
    <t>Ron bộ 4BC2 thép (S) - TONYCO</t>
  </si>
  <si>
    <t>HH00409</t>
  </si>
  <si>
    <t>Ron bộ 4BD1/4BB1 Thép - DF</t>
  </si>
  <si>
    <t>HH079049</t>
  </si>
  <si>
    <t>Ron bộ 4BD1/4BB1 Thép Inox (thun cánh bướm, phớt sau 100-135) - NICE IN</t>
  </si>
  <si>
    <t>HH00437</t>
  </si>
  <si>
    <t>Ron bộ 4BT/S4D102 Amiang (NK) - Tonyco</t>
  </si>
  <si>
    <t>Tonyco</t>
  </si>
  <si>
    <t>HH077049</t>
  </si>
  <si>
    <t>Ron bộ 4D105-1 amiang - MASAKO</t>
  </si>
  <si>
    <t>HH00396</t>
  </si>
  <si>
    <t>Ron bộ 4D105-5 (NK) - CGP</t>
  </si>
  <si>
    <t>HH074763</t>
  </si>
  <si>
    <t>Ron bộ 4D120 thép - PACIFIC</t>
  </si>
  <si>
    <t>HH075043</t>
  </si>
  <si>
    <t>Ron bộ 4D130 thép - pacific</t>
  </si>
  <si>
    <t>pacific</t>
  </si>
  <si>
    <t>HH00766</t>
  </si>
  <si>
    <t>Ron bộ 4D31-T Thép - DF</t>
  </si>
  <si>
    <t>HH00089</t>
  </si>
  <si>
    <t>Ron bộ 4D32 / D4AF / K1 - CGP</t>
  </si>
  <si>
    <t>HH073648</t>
  </si>
  <si>
    <t>Ron bộ 4D55/D4BA/GRACE/STAREX - PACIFIC</t>
  </si>
  <si>
    <t>HH080754</t>
  </si>
  <si>
    <t>Ron bộ 4D75-V1200 sợi tổng hợp - MASAKO</t>
  </si>
  <si>
    <t>HH078278</t>
  </si>
  <si>
    <t>Ron bộ 4D76 / V1305/ V1405 graphite - NICE IN</t>
  </si>
  <si>
    <t>HH081962</t>
  </si>
  <si>
    <t>Ron bộ 4D76 / V1502 /L2000-Giấy-Pacific</t>
  </si>
  <si>
    <t>HH082335</t>
  </si>
  <si>
    <t>Ron bộ 4D76 / V1502 graphite - MASAKO</t>
  </si>
  <si>
    <t>HH076824</t>
  </si>
  <si>
    <t>Ron bộ 4D82/ V1702 amiang - MASAKO</t>
  </si>
  <si>
    <t>HH080443</t>
  </si>
  <si>
    <t>Ron bộ 4D83-V2003 Graphite - MASAKO</t>
  </si>
  <si>
    <t>HH078066</t>
  </si>
  <si>
    <t>Ron bộ 4D84-1 / 4D84-2 Amiang - DF</t>
  </si>
  <si>
    <t>HH076825</t>
  </si>
  <si>
    <t>Ron bộ 4D85/V1902 amiang - MASAKO</t>
  </si>
  <si>
    <t>HH076515</t>
  </si>
  <si>
    <t>Ron bộ 4D92 (xe ủi), amiang - DF</t>
  </si>
  <si>
    <t>HH081490</t>
  </si>
  <si>
    <t>Ron bộ 4D94E/ 4TNE94 (amiang) - DF</t>
  </si>
  <si>
    <t>HH076541</t>
  </si>
  <si>
    <t>Ron bộ 4D95 / S4D95 thép Inox - NICE IN</t>
  </si>
  <si>
    <t>HH073561</t>
  </si>
  <si>
    <t>Ron bộ 4DQ5 - PACIFIC</t>
  </si>
  <si>
    <t>HH071190</t>
  </si>
  <si>
    <t>Ron bộ 4DR5 - CGP/ REISSE</t>
  </si>
  <si>
    <t>HH079657</t>
  </si>
  <si>
    <t>Ron bộ 4DR5 amiang - DF</t>
  </si>
  <si>
    <t>HH071961</t>
  </si>
  <si>
    <t>Ron bộ 4HE1-T (S) catte 2 tầng - WTA</t>
  </si>
  <si>
    <t>HH070777</t>
  </si>
  <si>
    <t>Ron bộ 4HF1 (S) thun cò 15 lỗ - CGP</t>
  </si>
  <si>
    <t>HH076555</t>
  </si>
  <si>
    <t>Ron bộ 4HF1 New Thép (thun cò 8 lỗ) - MASAKO</t>
  </si>
  <si>
    <t>HH082469</t>
  </si>
  <si>
    <t>Ron bộ 4HF1 Old Thép (thun cò 15 lỗ) - DF</t>
  </si>
  <si>
    <t>HH076556</t>
  </si>
  <si>
    <t>Ron bộ 4HF1 Old Thép (thun cò 15 lỗ) - MASAKO</t>
  </si>
  <si>
    <t>HH076823</t>
  </si>
  <si>
    <t>Ron bộ 4HK1 (đời cơ) - thép - NICE IN</t>
  </si>
  <si>
    <t>HH072736</t>
  </si>
  <si>
    <t>Ron bộ 4HK1 (đời điện) - thép - DF</t>
  </si>
  <si>
    <t>HH080398</t>
  </si>
  <si>
    <t>Ron bộ 4HL1 - CGP</t>
  </si>
  <si>
    <t>HH072413</t>
  </si>
  <si>
    <t>Ron bộ 4JC1 / D201  (S) - PACIFIC</t>
  </si>
  <si>
    <t>HH082462</t>
  </si>
  <si>
    <t>Ron bộ 4JC1 / D201  thép - DF</t>
  </si>
  <si>
    <t>HH074988</t>
  </si>
  <si>
    <t>Ron bộ 4JE1 - CADA</t>
  </si>
  <si>
    <t>HH076928</t>
  </si>
  <si>
    <t>Ron bộ 4JH1 - PACIFIC</t>
  </si>
  <si>
    <t>HH081489</t>
  </si>
  <si>
    <t>Ron bộ 4JJ1-T (Thép, phớt béc 60, phớt đầu 50-68 lò xo, phớt sau 95-118 trà) - DF</t>
  </si>
  <si>
    <t>HH077052</t>
  </si>
  <si>
    <t>Ron bộ 4LB1 Amiang (khác thun cò 4LC1) - MASAKO</t>
  </si>
  <si>
    <t>HH076558</t>
  </si>
  <si>
    <t>Ron bộ 4LD1 thép Inox - MASAKO</t>
  </si>
  <si>
    <t>HH073656</t>
  </si>
  <si>
    <t>Ron bộ 4LE1 (S) - CADA</t>
  </si>
  <si>
    <t>HH076552</t>
  </si>
  <si>
    <t>Ron bộ 4M40-T amiang - MASAKO</t>
  </si>
  <si>
    <t>HH082866</t>
  </si>
  <si>
    <t>Ron bộ 4M50 - Thép Inox - NICE IN</t>
  </si>
  <si>
    <t>HH082732</t>
  </si>
  <si>
    <t>Ron bộ 4M50-T - Thép Inox - NICE IN</t>
  </si>
  <si>
    <t>HH079663</t>
  </si>
  <si>
    <t>Ron bộ 4TNE106 thép - DF</t>
  </si>
  <si>
    <t>HH082020</t>
  </si>
  <si>
    <t>Ron bộ 4TNE82 - graphite - MASAKO</t>
  </si>
  <si>
    <t>HH080751</t>
  </si>
  <si>
    <t>Ron bộ 4TNE86 Thép Inox (4TNV86/ 4TN86) - MASAKO</t>
  </si>
  <si>
    <t>HH070885</t>
  </si>
  <si>
    <t>Ron bộ 4TNE92/ 4D92E thép - DF</t>
  </si>
  <si>
    <t>HH077051</t>
  </si>
  <si>
    <t>Ron bộ 4TNE92/4D92E Amiang - MASAKO</t>
  </si>
  <si>
    <t>HH076821</t>
  </si>
  <si>
    <t>Ron bộ 4TNE94 (lắp lẫn 4D94E) thép Inox - MASAKO</t>
  </si>
  <si>
    <t>HH00751</t>
  </si>
  <si>
    <t>Ron bộ 4TNE94/ 4D94E (Thép) - DF</t>
  </si>
  <si>
    <t>HH072788</t>
  </si>
  <si>
    <t>Ron bộ 4TNE98/4D98E/4TN98 (S) - WTA/ KPA</t>
  </si>
  <si>
    <t>WTA/ KPA</t>
  </si>
  <si>
    <t>HH074287</t>
  </si>
  <si>
    <t>Ron bộ 4TNV84 / 4TNE84 thép - DF</t>
  </si>
  <si>
    <t>HH075752</t>
  </si>
  <si>
    <t>Ron bộ 4TNV84 / 4TNE84 thép - MASAKO</t>
  </si>
  <si>
    <t>HH075682</t>
  </si>
  <si>
    <t>Ron bộ 4TNV98 (thép) - DF</t>
  </si>
  <si>
    <t>HH00759</t>
  </si>
  <si>
    <t>Ron bộ 6BD1/6BB1 Thép - DF</t>
  </si>
  <si>
    <t>HH080445</t>
  </si>
  <si>
    <t>Ron bộ 6BG1-T Thép Inox, phớt trà - NICE IN</t>
  </si>
  <si>
    <t>HH075328</t>
  </si>
  <si>
    <t>Ron bộ 6D102/6BT/PC200-6 NK -TONYCO</t>
  </si>
  <si>
    <t>HH073845</t>
  </si>
  <si>
    <t>Ron bộ 6D102/6BT/PC200-6 graphite - DF</t>
  </si>
  <si>
    <t>HH080977</t>
  </si>
  <si>
    <t>Ron bộ 6D105/S6D105 amiang (có kiềng sơmi) - NICE IN</t>
  </si>
  <si>
    <t>HH075519</t>
  </si>
  <si>
    <t>Ron bộ 6D125-N kim loại, 16 lỗ - Pacific</t>
  </si>
  <si>
    <t>HH070311</t>
  </si>
  <si>
    <t>Ron bộ 6D14 - CGP</t>
  </si>
  <si>
    <t>HH076546</t>
  </si>
  <si>
    <t>Ron bộ 6D14 amiang - MASAKO</t>
  </si>
  <si>
    <t>HH076548</t>
  </si>
  <si>
    <t>Ron bộ 6D15 amiang - MASAKO</t>
  </si>
  <si>
    <t>HH073537</t>
  </si>
  <si>
    <t>Ron bộ 6D16 - PACIFIC</t>
  </si>
  <si>
    <t>HH083015</t>
  </si>
  <si>
    <t>Ron bộ 6D16-T amiang (thun cò dẹt) - NICE IN</t>
  </si>
  <si>
    <t>HH074293</t>
  </si>
  <si>
    <t>Ron bộ 6D16-T sợi carbon (thun cò dẹt) - DF</t>
  </si>
  <si>
    <t>HH070378</t>
  </si>
  <si>
    <t>Ron bộ 6D22 - CGP</t>
  </si>
  <si>
    <t>HH076557</t>
  </si>
  <si>
    <t>Ron bộ 6D24 thép - MASAKO</t>
  </si>
  <si>
    <t>HH082464</t>
  </si>
  <si>
    <t>Ron bộ 6DB10 amiang - DF</t>
  </si>
  <si>
    <t>HH079658</t>
  </si>
  <si>
    <t>Ron bộ 6DR5 amiang - DF</t>
  </si>
  <si>
    <t>HH076779</t>
  </si>
  <si>
    <t>Ron bộ 6DS7 - PACIFIC (không thun xy lanh)</t>
  </si>
  <si>
    <t>PACIFIC (không thun xy lanh)</t>
  </si>
  <si>
    <t>HH077581</t>
  </si>
  <si>
    <t>Ron bộ 6L/6CT/6D114/S6D114/L375 (24 sp, kim phun điện) Graphite - NICE IN</t>
  </si>
  <si>
    <t>HH068741</t>
  </si>
  <si>
    <t>Ron bộ 6SD1 - CADA</t>
  </si>
  <si>
    <t>HH079300</t>
  </si>
  <si>
    <t>Ron bộ 6UZ1 Thép Inox - NICE IN</t>
  </si>
  <si>
    <t>HH073419</t>
  </si>
  <si>
    <t>Ron bộ 8DC11 (NK) Hàn Quốc - PACIFIC</t>
  </si>
  <si>
    <t>HH082466</t>
  </si>
  <si>
    <t>Ron bộ BD30 Thép - DF</t>
  </si>
  <si>
    <t>HH071813</t>
  </si>
  <si>
    <t>Ron bộ BF4M1012 amiang - DF</t>
  </si>
  <si>
    <t>HH080756</t>
  </si>
  <si>
    <t>Ron bộ BF6M1012 interface - NICE IN</t>
  </si>
  <si>
    <t>HH073059</t>
  </si>
  <si>
    <t>Ron bộ C221 - PACIFIC</t>
  </si>
  <si>
    <t>HH073222</t>
  </si>
  <si>
    <t>Ron bộ C240 - TONYCO</t>
  </si>
  <si>
    <t>HH074476</t>
  </si>
  <si>
    <t>Ron bộ C6.4 - C.I.M.C</t>
  </si>
  <si>
    <t>C.I.M.C</t>
  </si>
  <si>
    <t>HH075958</t>
  </si>
  <si>
    <t>Ron bộ C6.4 Thép - DF</t>
  </si>
  <si>
    <t>HH081902</t>
  </si>
  <si>
    <t>Ron bộ CA-6110/ CA6DL2-35/ 6DL2-28/29D (ko gồm ron quy lát)</t>
  </si>
  <si>
    <t>HH082534</t>
  </si>
  <si>
    <t>Ron bộ D24/DL02 thép Inox - NICE IN</t>
  </si>
  <si>
    <t>HH077667</t>
  </si>
  <si>
    <t>Ron bộ D4CB/Porter II thép (S) - PACIFIC</t>
  </si>
  <si>
    <t>HH081477</t>
  </si>
  <si>
    <t>Ron bộ D4CC/ D4CB NEW, thép - DF</t>
  </si>
  <si>
    <t>HH074299</t>
  </si>
  <si>
    <t>Ron bộ D4DA - CADA</t>
  </si>
  <si>
    <t>HH078071</t>
  </si>
  <si>
    <t>Ron bộ D4DA/MIGHTY II (S) Thép - DF</t>
  </si>
  <si>
    <t>HH082092</t>
  </si>
  <si>
    <t>Ron bộ D4DA/MIGHTY II (S) Thép - MASAKO</t>
  </si>
  <si>
    <t>HH073775</t>
  </si>
  <si>
    <t>Ron bộ D6CB kim loại (S) - CGP</t>
  </si>
  <si>
    <t>HH077484</t>
  </si>
  <si>
    <t>Ron bộ D6DA Thép - DF (đối chiếu ron miếng, có 2 đời)</t>
  </si>
  <si>
    <t>DF (đối chiếu ron miếng, có 2 đời)</t>
  </si>
  <si>
    <t>HH075867</t>
  </si>
  <si>
    <t>Ron bộ DA120/DA640 - PACIFIC</t>
  </si>
  <si>
    <t>HH077343</t>
  </si>
  <si>
    <t>Ron bộ DA220 Amiang - MASAKO</t>
  </si>
  <si>
    <t>HH083062</t>
  </si>
  <si>
    <t>Ron bộ DE12S/ D2366 xe tải - Thép - PACIFIC</t>
  </si>
  <si>
    <t>HH073524</t>
  </si>
  <si>
    <t>Ron bộ DH100 - CGP</t>
  </si>
  <si>
    <t>HH075482</t>
  </si>
  <si>
    <t>Ron bộ DM100 - PACIFIC</t>
  </si>
  <si>
    <t>HH080484</t>
  </si>
  <si>
    <t>Ron bộ DX12 - Thép - DF</t>
  </si>
  <si>
    <t>HH080469</t>
  </si>
  <si>
    <t>Ron bộ Dachai CA-498 - Amiang - DF</t>
  </si>
  <si>
    <t>◆ DEUTZ  (9 sản phẩm)</t>
  </si>
  <si>
    <t>HH080759</t>
  </si>
  <si>
    <t>Ron bộ Deutz BF4L1011/ BF4M1011, Interface - NICE IN</t>
  </si>
  <si>
    <t>DEUTZ</t>
  </si>
  <si>
    <t>HH071814</t>
  </si>
  <si>
    <t>Ron bộ Deutz BF4L913 (BF4L912) - hợp kim - DF</t>
  </si>
  <si>
    <t>HH080757</t>
  </si>
  <si>
    <t>Ron bộ Deutz BF4M1012, interface - NICE IN</t>
  </si>
  <si>
    <t>HH071816</t>
  </si>
  <si>
    <t>Ron bộ Deutz BF4M1013, Non-asb sợi tổng hợp - DF</t>
  </si>
  <si>
    <t>HH080758</t>
  </si>
  <si>
    <t>Ron bộ Deutz BF4M2011 Thép - NICE IN</t>
  </si>
  <si>
    <t>HH083345</t>
  </si>
  <si>
    <t>Ron bộ Deutz BF4M2012 (Volvo TCD2012 L4), Thép - NICE IN</t>
  </si>
  <si>
    <t>HH071815</t>
  </si>
  <si>
    <t>Ron bộ Deutz BF6L913 (BF6L912) (có ron catte) - DF</t>
  </si>
  <si>
    <t>HH081521</t>
  </si>
  <si>
    <t>Ron bộ DƯỚI 6D140-N/ S6D140-2 / SAA6D140E-3 - NICE IN</t>
  </si>
  <si>
    <t>HH078573</t>
  </si>
  <si>
    <t>Ron bộ DƯỚI 6D170/S6D170 (đời cơ) - NICE IN</t>
  </si>
  <si>
    <t>HH077345</t>
  </si>
  <si>
    <t>Ron bộ DƯỚI 6D170/S6D170/SAA6D170E (đời điện) - NICE IN</t>
  </si>
  <si>
    <t>HH080032</t>
  </si>
  <si>
    <t>Ron bộ Dưới N14 thép - NICE IN</t>
  </si>
  <si>
    <t>HH072891</t>
  </si>
  <si>
    <t>Ron bộ EH100 NK - PACIFIC</t>
  </si>
  <si>
    <t>HH078072</t>
  </si>
  <si>
    <t>Ron bộ EH700 (Sợi tổng hợp) - DF</t>
  </si>
  <si>
    <t>HH071113</t>
  </si>
  <si>
    <t>Ron bộ EL100 - CADA</t>
  </si>
  <si>
    <t>HH082470</t>
  </si>
  <si>
    <t>Ron bộ EL100 sợi tổng hợp - DF</t>
  </si>
  <si>
    <t>HH076464</t>
  </si>
  <si>
    <t>Ron bộ EL100 sợi tổng hợp - MASAKO</t>
  </si>
  <si>
    <t>HH078073</t>
  </si>
  <si>
    <t>Ron bộ EM100 Thép - DF</t>
  </si>
  <si>
    <t>HH076476</t>
  </si>
  <si>
    <t>Ron bộ EP100 thép - MASAKO</t>
  </si>
  <si>
    <t>HH079660</t>
  </si>
  <si>
    <t>Ron bộ F17C/ F17E sợi tổng hợp - DF</t>
  </si>
  <si>
    <t>HH080034</t>
  </si>
  <si>
    <t>Ron bộ F17C/ F17E sợi tổng hợp - MASAKO</t>
  </si>
  <si>
    <t>HH074609</t>
  </si>
  <si>
    <t>Ron bộ F17C/F17E - PACIFIC</t>
  </si>
  <si>
    <t>HH079661</t>
  </si>
  <si>
    <t>Ron bộ FE6 (12 sp) thép - DF</t>
  </si>
  <si>
    <t>HH079197</t>
  </si>
  <si>
    <t>Ron bộ FE6 (24 sp) thép - DF</t>
  </si>
  <si>
    <t>HH079667</t>
  </si>
  <si>
    <t>Ron bộ FORD WL (12V) - Thép - DF</t>
  </si>
  <si>
    <t>HH083953</t>
  </si>
  <si>
    <t>Ron bộ FORD WL (16V) - Thép - DF</t>
  </si>
  <si>
    <t>HH0678</t>
  </si>
  <si>
    <t>Ron bộ H07D - CADA</t>
  </si>
  <si>
    <t>HH081077</t>
  </si>
  <si>
    <t>Ron bộ Howo WD615 (OUERMAN-AT)</t>
  </si>
  <si>
    <t>HH076465</t>
  </si>
  <si>
    <t>Ron bộ Isuz 4LE2, Thép Inox -  MASAKO</t>
  </si>
  <si>
    <t>HH076545</t>
  </si>
  <si>
    <t>Ron bộ J05C sợi tổng hợp - NICE IN</t>
  </si>
  <si>
    <t>HH079595</t>
  </si>
  <si>
    <t>Ron bộ J05C-T thép Inox - NICE IN</t>
  </si>
  <si>
    <t>HH082865</t>
  </si>
  <si>
    <t>Ron bộ J08C-N - Sợi carbon (non asb)  - NICE IN</t>
  </si>
  <si>
    <t>HH082864</t>
  </si>
  <si>
    <t>Ron bộ J08C-O - Sợi carbon (non asb)  - NICE IN</t>
  </si>
  <si>
    <t>HH070903</t>
  </si>
  <si>
    <t>Ron bộ J08C/J08E Thép (S) - DF</t>
  </si>
  <si>
    <t>HH082551</t>
  </si>
  <si>
    <t>Ron bộ JMC JE-493/ JX-493 (4JB1 máy Trung Quốc) thép - MASAKO</t>
  </si>
  <si>
    <t>HH073074</t>
  </si>
  <si>
    <t>Ron bộ JT - TONYCO/ REISSE</t>
  </si>
  <si>
    <t>TONYCO/ REISSE</t>
  </si>
  <si>
    <t>HH082766</t>
  </si>
  <si>
    <t>Ron bộ JT/K3000 Thép - TONYCO</t>
  </si>
  <si>
    <t>HH082605</t>
  </si>
  <si>
    <t>Ron bộ K13C - 12V sợi tổng hợp - NICE IN</t>
  </si>
  <si>
    <t>HH082607</t>
  </si>
  <si>
    <t>Ron bộ K13C - TE (24V) sợi tổng hợp - NICE IN</t>
  </si>
  <si>
    <t>HH082606</t>
  </si>
  <si>
    <t>Ron bộ K13C - TV (24V) sợi tổng hợp - NICE IN</t>
  </si>
  <si>
    <t>HH078077</t>
  </si>
  <si>
    <t>Ron bộ K3M Graphite - DF</t>
  </si>
  <si>
    <t>HH082349</t>
  </si>
  <si>
    <t>Ron bộ K4100 - PACIFIC</t>
  </si>
  <si>
    <t>HH082468</t>
  </si>
  <si>
    <t>Ron bộ K4M sợi tổng hợp - DF</t>
  </si>
  <si>
    <t>HH073663</t>
  </si>
  <si>
    <t>Ron bộ K6700/D6DA/H07D (2 lỗ bô) - WTA/ PACIFIC</t>
  </si>
  <si>
    <t>WTA/ PACIFIC</t>
  </si>
  <si>
    <t>HH078743</t>
  </si>
  <si>
    <t>Ron bộ Kom 4D95/S4D95, GP - MASAKO</t>
  </si>
  <si>
    <t>HH076833</t>
  </si>
  <si>
    <t>Ron bộ Kom 4D95/S4D95, thép - MASAKO</t>
  </si>
  <si>
    <t>HH076537</t>
  </si>
  <si>
    <t>Ron bộ Kom 6D102-N (S6D102/6BT/PC200-6) Metal thép kẹp - NICE IN</t>
  </si>
  <si>
    <t>HH076751</t>
  </si>
  <si>
    <t>Ron bộ Kom 6D102-N (S6D102/6BT/PC200-6), metal thép kẹp - MASAKO</t>
  </si>
  <si>
    <t>HH075766</t>
  </si>
  <si>
    <t>Ron bộ Kom 6D105/S6D105, ASB amiang - MASAKO</t>
  </si>
  <si>
    <t>HH076543</t>
  </si>
  <si>
    <t>Ron bộ Kom 6D125-N thép, S6D125, 16 lỗ - NICE IN</t>
  </si>
  <si>
    <t>HH077047</t>
  </si>
  <si>
    <t>Ron bộ Kom 6D125-O thép, S6D125, 15 lỗ - NICE IN</t>
  </si>
  <si>
    <t>HH079598</t>
  </si>
  <si>
    <t>Ron bộ Kom 6D125-O/ S6D125, Thép, 15 lỗ - MASAKO</t>
  </si>
  <si>
    <t>HH077046</t>
  </si>
  <si>
    <t>Ron bộ Kom 6D95/ S6D95, Thép - NICE IN</t>
  </si>
  <si>
    <t>HH078284</t>
  </si>
  <si>
    <t>Ron bộ Kom 6D95/S6D95 - GP - MASAKO</t>
  </si>
  <si>
    <t>HH077045</t>
  </si>
  <si>
    <t>Ron bộ Kom 6D95/S6D95, Thép - MASAKO</t>
  </si>
  <si>
    <t>HH077924</t>
  </si>
  <si>
    <t>Ron bộ Kom PC200-7/ 6D102/ 6BT/ S6D102 Metal thép kẹp - NICE IN</t>
  </si>
  <si>
    <t>HH083593</t>
  </si>
  <si>
    <t>Ron bộ Kom S6D114 E-3/ PC300-8 (24 sp, đời điện), 6CT-24V, 6D114 - GP - DF</t>
  </si>
  <si>
    <t>HH00757</t>
  </si>
  <si>
    <t>Ron bộ Kom S6D125 New/ 6D125-N thép, 16 lỗ - DF</t>
  </si>
  <si>
    <t>HH079600</t>
  </si>
  <si>
    <t>Ron bộ Kom S6D125/ 6D125-N thép, 16 lỗ - MASAKO</t>
  </si>
  <si>
    <t>HH074193</t>
  </si>
  <si>
    <t>Ron bộ Kom SAA4D95E-6/ 4D95-6, Thép - DF</t>
  </si>
  <si>
    <t>HH083857</t>
  </si>
  <si>
    <t>Ron bộ Kom SAA6D114E/ S6D114 E-5/ PC300-10 (24 sp, đời điện) - DF</t>
  </si>
  <si>
    <t>HH082136</t>
  </si>
  <si>
    <t>Ron bộ Kom SAA6D125E-6/ S6D125-6/ PC400-10 , Thép - DF</t>
  </si>
  <si>
    <t>HH075754</t>
  </si>
  <si>
    <t>Ron bộ Kub 4D87/ V2403-N Thép (DC60, DC70)- MASAKO</t>
  </si>
  <si>
    <t>HH076463</t>
  </si>
  <si>
    <t>Ron bộ M11 graphite - NICE IN</t>
  </si>
  <si>
    <t>◆ MAN  (1 sản phẩm)</t>
  </si>
  <si>
    <t>HH083012</t>
  </si>
  <si>
    <t>Ron bộ MAN MC13/ MAXXFORCE 13 - Thép - NICE IN</t>
  </si>
  <si>
    <t>MAN</t>
  </si>
  <si>
    <t>HH082861</t>
  </si>
  <si>
    <t>Ron bộ MD92 - Thép Inox - NICE IN</t>
  </si>
  <si>
    <t>HH082860</t>
  </si>
  <si>
    <t>Ron bộ MD92-N Thép Inox - NICE IN</t>
  </si>
  <si>
    <t>◆ SINOTRUCK  (1 sản phẩm)</t>
  </si>
  <si>
    <t>HH084255</t>
  </si>
  <si>
    <t>Ron bộ Man MC07.31-30 (Euro 3)/ Sinotruck Howo T5G/ Thép - DF</t>
  </si>
  <si>
    <t>SINOTRUCK</t>
  </si>
  <si>
    <t>HH075748</t>
  </si>
  <si>
    <t>Ron bộ Mit S4E (đường kính 94) GP - MASAKO</t>
  </si>
  <si>
    <t>HH083791</t>
  </si>
  <si>
    <t>Ron bộ N04CT thép (S) - PACIFIC</t>
  </si>
  <si>
    <t>HH072199</t>
  </si>
  <si>
    <t>Ron bộ NE6 (S) - CADA</t>
  </si>
  <si>
    <t>HH079664</t>
  </si>
  <si>
    <t>Ron bộ NE6 (thép) - DF</t>
  </si>
  <si>
    <t>HH083496</t>
  </si>
  <si>
    <t>Ron bộ OM602 Giấy- REISSE</t>
  </si>
  <si>
    <t>HH082922</t>
  </si>
  <si>
    <t>Ron bộ P11C - NEW thép (khác thun cò, phớt đầu 96*131)- NICE IN</t>
  </si>
  <si>
    <t>NEW thép (khác thun cò, phớt đầu 96*131)- NICE IN</t>
  </si>
  <si>
    <t>HH076749</t>
  </si>
  <si>
    <t>Ron bộ P11C - OLD (phớt đầu 75*100) thép - MASAKO</t>
  </si>
  <si>
    <t>HH20497</t>
  </si>
  <si>
    <t>Ron bộ PD6 Amiang - CADA</t>
  </si>
  <si>
    <t>HH080796</t>
  </si>
  <si>
    <t>Ron bộ PD6 Thép kẹp amiang - DF</t>
  </si>
  <si>
    <t>HH078081</t>
  </si>
  <si>
    <t>Ron bộ PD6-T Amiang kẹp thép - DF</t>
  </si>
  <si>
    <t>HH080495</t>
  </si>
  <si>
    <t>Ron bộ PD6T - PACIFIC</t>
  </si>
  <si>
    <t>HH079111</t>
  </si>
  <si>
    <t>Ron bộ PE6 - CADA</t>
  </si>
  <si>
    <t>HH074929</t>
  </si>
  <si>
    <t>Ron bộ PF6-T - PACIFIC</t>
  </si>
  <si>
    <t>HH080448</t>
  </si>
  <si>
    <t>Ron bộ S3E Graphite - MASAKO</t>
  </si>
  <si>
    <t>HH076276</t>
  </si>
  <si>
    <t>Ron bộ S3L amiang - MASAKO</t>
  </si>
  <si>
    <t>HH078571</t>
  </si>
  <si>
    <t>Ron bộ S4D102/4D102/4BT/PC120-7 (Kim loại) - NICE IN</t>
  </si>
  <si>
    <t>HH075154</t>
  </si>
  <si>
    <t>Ron bộ S4E-2 (đường kính 98)- PACIFIC</t>
  </si>
  <si>
    <t>HH071269</t>
  </si>
  <si>
    <t>Ron bộ S4F Amiang - WTA/Pacific</t>
  </si>
  <si>
    <t>WTA/Pacific</t>
  </si>
  <si>
    <t>HH082862</t>
  </si>
  <si>
    <t>Ron bộ S4K - Old Thép - NICE IN</t>
  </si>
  <si>
    <t>HH072816</t>
  </si>
  <si>
    <t>Ron bộ S4K NEW (S) - PACIFIC</t>
  </si>
  <si>
    <t>HH00767</t>
  </si>
  <si>
    <t>Ron bộ S4KT - New Thép - DF</t>
  </si>
  <si>
    <t>HH081778</t>
  </si>
  <si>
    <t>Ron bộ S4KT - New Thép - NICE IN</t>
  </si>
  <si>
    <t>HH00508</t>
  </si>
  <si>
    <t>Ron bộ S4KT thép (S) - KOU YU</t>
  </si>
  <si>
    <t>HH074061</t>
  </si>
  <si>
    <t>Ron bộ S4KT- Old thép - DF</t>
  </si>
  <si>
    <t>HH073067</t>
  </si>
  <si>
    <t>Ron bộ S4KT-OLD - PACIFIC (S)</t>
  </si>
  <si>
    <t>PACIFIC (S)</t>
  </si>
  <si>
    <t>HH075054</t>
  </si>
  <si>
    <t>Ron bộ S4L - pacific</t>
  </si>
  <si>
    <t>HH082465</t>
  </si>
  <si>
    <t>Ron bộ S4L amiang - DF</t>
  </si>
  <si>
    <t>HH075605</t>
  </si>
  <si>
    <t>Ron bộ S4S giấy - TONYCO</t>
  </si>
  <si>
    <t>HH073716</t>
  </si>
  <si>
    <t>Ron bộ S6B Thép - DF</t>
  </si>
  <si>
    <t>HH072733</t>
  </si>
  <si>
    <t>Ron bộ S6D125 E-3/PC400-7/6D125 đời điện - Thép - DF</t>
  </si>
  <si>
    <t>HH078848</t>
  </si>
  <si>
    <t>Ron bộ S6E amiang (NK) - Tonyco</t>
  </si>
  <si>
    <t>HH082863</t>
  </si>
  <si>
    <t>Ron bộ S6K - Old Thép - NICE IN</t>
  </si>
  <si>
    <t>HH073190</t>
  </si>
  <si>
    <t>Ron bộ S6K-OLD - PACIFIC</t>
  </si>
  <si>
    <t>HH00574</t>
  </si>
  <si>
    <t>Ron bộ S6KT - CADA</t>
  </si>
  <si>
    <t>HH081779</t>
  </si>
  <si>
    <t>Ron bộ S6KT-New Thép - NICE IN</t>
  </si>
  <si>
    <t>HH00768</t>
  </si>
  <si>
    <t>Ron bộ S6KT-Old Thép - DF</t>
  </si>
  <si>
    <t>HH079109</t>
  </si>
  <si>
    <t>Ron bộ S6S Amiang - MASAKO</t>
  </si>
  <si>
    <t>HH072782</t>
  </si>
  <si>
    <t>Ron bộ SD20/SD22 (NK) - CGP/ Pacific</t>
  </si>
  <si>
    <t>CGP/ Pacific</t>
  </si>
  <si>
    <t>HH081499</t>
  </si>
  <si>
    <t>Ron bộ SD22 (thép) - DF</t>
  </si>
  <si>
    <t>HH080472</t>
  </si>
  <si>
    <t>Ron bộ Shangchai D4114 - Thép - DF</t>
  </si>
  <si>
    <t>HH080473</t>
  </si>
  <si>
    <t>Ron bộ Shangchai D6114 - Thép - DF</t>
  </si>
  <si>
    <t>HH078074</t>
  </si>
  <si>
    <t>Ron bộ Suzuki F10A amiang - DF</t>
  </si>
  <si>
    <t>HH076474</t>
  </si>
  <si>
    <t>Ron bộ TD25 Thép - MASAKO</t>
  </si>
  <si>
    <t>HH00049</t>
  </si>
  <si>
    <t>Ron bộ TD27 (10101-43G27) - CGP</t>
  </si>
  <si>
    <t>HH082467</t>
  </si>
  <si>
    <t>Ron bộ TD27 thép - DF</t>
  </si>
  <si>
    <t>HH076475</t>
  </si>
  <si>
    <t>Ron bộ TD27 thép - MASAKO</t>
  </si>
  <si>
    <t>HH0311</t>
  </si>
  <si>
    <t>Ron bộ TF Thép (S) - CGP</t>
  </si>
  <si>
    <t>HH081520</t>
  </si>
  <si>
    <t>Ron bộ TRÊN 6D140-N/ S6D140-2 / SAA6D140E-3 (thép) - NICE IN</t>
  </si>
  <si>
    <t>HH078572</t>
  </si>
  <si>
    <t>Ron bộ TRÊN 6D170/S6D170 (đời cơ) - NICE IN</t>
  </si>
  <si>
    <t>HH077344</t>
  </si>
  <si>
    <t>Ron bộ TRÊN 6D170/S6D170/SAA6D170E (đời điện) - NICE IN</t>
  </si>
  <si>
    <t>HH079015</t>
  </si>
  <si>
    <t>Ron bộ V3300 - 16V thép - NICE IN</t>
  </si>
  <si>
    <t>HH080755</t>
  </si>
  <si>
    <t>Ron bộ V3307 Thép Inox - MASAKO</t>
  </si>
  <si>
    <t>HH075960</t>
  </si>
  <si>
    <t>Ron bộ V3800 Thép - DF</t>
  </si>
  <si>
    <t>HH075961</t>
  </si>
  <si>
    <t>Ron bộ V4000 Thép - DF</t>
  </si>
  <si>
    <t>HH077487</t>
  </si>
  <si>
    <t>Ron bộ Volvo TCD2012 L06 (Deutz BF6M2012) - Thép - DF</t>
  </si>
  <si>
    <t>HH077486</t>
  </si>
  <si>
    <t>Ron bộ Volvo/ Deutz BF4M2012 / TCD2012 L04 Thép - DF</t>
  </si>
  <si>
    <t>HH20493</t>
  </si>
  <si>
    <t>Ron bộ W06D / W06E - CGP/ REISSE</t>
  </si>
  <si>
    <t>HH078288</t>
  </si>
  <si>
    <t>Ron bộ W06D sợi tổng hợp - MASAKO</t>
  </si>
  <si>
    <t>HH078289</t>
  </si>
  <si>
    <t>Ron bộ W06E sợi tổng hợp - MASAKO</t>
  </si>
  <si>
    <t>HH080486</t>
  </si>
  <si>
    <t>Ron bộ WD618 thép - DF</t>
  </si>
  <si>
    <t>HH072370</t>
  </si>
  <si>
    <t>Ron bộ WL - CGP</t>
  </si>
  <si>
    <t>HH076147</t>
  </si>
  <si>
    <t>Ron bộ WL - PACIFIC</t>
  </si>
  <si>
    <t>HH081892</t>
  </si>
  <si>
    <t>Ron bộ YC4D/ 4108 ướt quy lát lỗ nước kẹp đồng (OUERMAN-AT)</t>
  </si>
  <si>
    <t>HH081891</t>
  </si>
  <si>
    <t>Ron bộ YC4E/ 4110 Euro4 (Yuchai)</t>
  </si>
  <si>
    <t>HH081893</t>
  </si>
  <si>
    <t>Ron bộ YC4E/ 4110 khô ron quy lát lỗ nước kẹp đồng (OUERMAN-AT)</t>
  </si>
  <si>
    <t>HH081890</t>
  </si>
  <si>
    <t>Ron bộ YC4F/4FA/492/496 (Yuchai)</t>
  </si>
  <si>
    <t>HH081894</t>
  </si>
  <si>
    <t>Ron bộ YC4G/ 4112 (Yuchai)</t>
  </si>
  <si>
    <t>HH081078</t>
  </si>
  <si>
    <t>Ron bộ YC6A/6108ZQB/A3100 (Yuchai)</t>
  </si>
  <si>
    <t>HH081079</t>
  </si>
  <si>
    <t>Ron bộ YC6J/6105 (Yuchai)</t>
  </si>
  <si>
    <t>HH081080</t>
  </si>
  <si>
    <t>Ron bộ YC6J/6108Q (Yuchai)</t>
  </si>
  <si>
    <t>HH081081</t>
  </si>
  <si>
    <t>Ron bộ YC6L/6113 (Yuchai)</t>
  </si>
  <si>
    <t>HH081082</t>
  </si>
  <si>
    <t>Ron bộ YC6MK/6123 (Yuchai)</t>
  </si>
  <si>
    <t>HH077868</t>
  </si>
  <si>
    <t>Ron bộ Yan 3TNE84/ 3D84-3, ASB amiang - MASAKO</t>
  </si>
  <si>
    <t>HH070884</t>
  </si>
  <si>
    <t>Ron bộ Yan 3TNE88 thép, 3TN88/3D88/3TNV88 - DF</t>
  </si>
  <si>
    <t>HH075750</t>
  </si>
  <si>
    <t>Ron bộ Yan 4TNE88, Thép Inox (4TN88, 4TNV88) - MASAKO (435/60.500)</t>
  </si>
  <si>
    <t>MASAKO (435/60.500)</t>
  </si>
  <si>
    <t>HH080975</t>
  </si>
  <si>
    <t>Ron bộ Yan 4TNE88, Thép Inox (4TNV88/ 4TN88)- NICE IN</t>
  </si>
  <si>
    <t>HH077922</t>
  </si>
  <si>
    <t>Ron bộ Yan 4TNV94, Thép Inox - NICE IN</t>
  </si>
  <si>
    <t>HH080466</t>
  </si>
  <si>
    <t>Ron bộ Yuchai 4102 - Amiang - DF</t>
  </si>
  <si>
    <t>HH080467</t>
  </si>
  <si>
    <t>Ron bộ Yuchai 4108 - Amiang - DF</t>
  </si>
  <si>
    <t>HH080468</t>
  </si>
  <si>
    <t>Ron bộ Yuchai 4110 - Amiang - DF</t>
  </si>
  <si>
    <t>HH080471</t>
  </si>
  <si>
    <t>Ron bộ Yuchai 6105 - Amiang - DF</t>
  </si>
  <si>
    <t>HH080470</t>
  </si>
  <si>
    <t>Ron bộ Yuchai 6108 - Amiang - DF</t>
  </si>
  <si>
    <t>HH082931</t>
  </si>
  <si>
    <t>Ron bộ ZD30-DDTI thép Inox - NICE IN</t>
  </si>
  <si>
    <t>HH081897</t>
  </si>
  <si>
    <t>Ron bộ comple CA-4113-BKZ (OUERMAN-AT)</t>
  </si>
  <si>
    <t>HH073577</t>
  </si>
  <si>
    <t>Ron bộ comple YN-490-QB (OUERMAN-AT)</t>
  </si>
  <si>
    <t>◆ HINO  (16 sản phẩm)</t>
  </si>
  <si>
    <t>HH076259</t>
  </si>
  <si>
    <t>Ron miếng Hino DM100 - Amiang - MASAKO</t>
  </si>
  <si>
    <t>HH070916</t>
  </si>
  <si>
    <t>Ron miếng Hino DM100, Amiang - NICE IN</t>
  </si>
  <si>
    <t>HH084263</t>
  </si>
  <si>
    <t>Ron miếng Hino EC100, ASB amiang - DF</t>
  </si>
  <si>
    <t>HH076280</t>
  </si>
  <si>
    <t>Ron miếng Hino EF750/F17D/EF500, ASB amiang - MASAKO</t>
  </si>
  <si>
    <t>Bộ 2c</t>
  </si>
  <si>
    <t>HH078098</t>
  </si>
  <si>
    <t>Ron miếng Hino EM100, Steel thép - DF</t>
  </si>
  <si>
    <t>HH076569</t>
  </si>
  <si>
    <t>Ron miếng Hino H07C (H06C), Graphite, sợi - NICE IN</t>
  </si>
  <si>
    <t>HH079592</t>
  </si>
  <si>
    <t>Ron miếng Hino J05C-T, thép - NICE IN</t>
  </si>
  <si>
    <t>HH081355</t>
  </si>
  <si>
    <t>Ron miếng Hino J05E thép (S) - NICE IN</t>
  </si>
  <si>
    <t>HH072088</t>
  </si>
  <si>
    <t>Ron miếng Hino J05E, sợi tổng hợp, giấy - DF</t>
  </si>
  <si>
    <t>HH079677</t>
  </si>
  <si>
    <t>Ron miếng Hino J07C, sợi tổng hợp - DF</t>
  </si>
  <si>
    <t>HH072089</t>
  </si>
  <si>
    <t>Ron miếng Hino J08C/J08E, sợi tổng hợp, giấy - DF</t>
  </si>
  <si>
    <t>HH077878</t>
  </si>
  <si>
    <t>Ron miếng Hino J08E / J08C, Thép (S) - NICE IN</t>
  </si>
  <si>
    <t>HH081356</t>
  </si>
  <si>
    <t>Ron miếng Hino J08E/ J08C sợi tổng hợp - NICE IN</t>
  </si>
  <si>
    <t>HH083902</t>
  </si>
  <si>
    <t>Ron miếng Hino N04C, thép (S) - NICE IN</t>
  </si>
  <si>
    <t>HH078274</t>
  </si>
  <si>
    <t>Ron miếng Hino P11C thép - NICE IN</t>
  </si>
  <si>
    <t>HH073591</t>
  </si>
  <si>
    <t>Ron miếng Hino W04D, sợi tổng hợp - NICE IN</t>
  </si>
  <si>
    <t>◆ ISUZU  (42 sản phẩm)</t>
  </si>
  <si>
    <t>HH079287</t>
  </si>
  <si>
    <t>Ron miếng ISUZU 4LC1/4LB1 amiang - MASAKO</t>
  </si>
  <si>
    <t>HH083018</t>
  </si>
  <si>
    <t>Ron miếng ISUZU 4LC1/4LB1 amiang - NICE IN (90.100/20)</t>
  </si>
  <si>
    <t>NICE IN (90.100/20)</t>
  </si>
  <si>
    <t>HH076565</t>
  </si>
  <si>
    <t>Ron miếng Isuzu 3KC1, GP - MASAKO</t>
  </si>
  <si>
    <t>HH077322</t>
  </si>
  <si>
    <t>Ron miếng Isuzu 3KC1, GP - NICE IN</t>
  </si>
  <si>
    <t>HH081351</t>
  </si>
  <si>
    <t>Ron miếng Isuzu 3KR1/3KR2, GP - NICE IN</t>
  </si>
  <si>
    <t>HH078270</t>
  </si>
  <si>
    <t>Ron miếng Isuzu 3LD1, Thép - NICE IN</t>
  </si>
  <si>
    <t>HH083491</t>
  </si>
  <si>
    <t>Ron miếng Isuzu 3LD2, Thép - NICE IN (170/90.210)</t>
  </si>
  <si>
    <t>NICE IN (170/90.210)</t>
  </si>
  <si>
    <t>HH079698</t>
  </si>
  <si>
    <t>Ron miếng Isuzu 4BD1 Amiang (4BB1) - MASAKO</t>
  </si>
  <si>
    <t>HH077324</t>
  </si>
  <si>
    <t>Ron miếng Isuzu 4BD1, Thép Inox (4BB1) - NICE IN</t>
  </si>
  <si>
    <t>HH075769</t>
  </si>
  <si>
    <t>Ron miếng Isuzu 4BD1, Thép, 4BB1 - MASAKO</t>
  </si>
  <si>
    <t>HH075762</t>
  </si>
  <si>
    <t>Ron miếng Isuzu 4BG1/4BE1 thép (S) - MASAKO</t>
  </si>
  <si>
    <t>HH077325</t>
  </si>
  <si>
    <t>Ron miếng Isuzu 4BG1/4BE1 thép (S) - NICE IN</t>
  </si>
  <si>
    <t>HH084262</t>
  </si>
  <si>
    <t>Ron miếng Isuzu 4FA1, Thép - DF</t>
  </si>
  <si>
    <t>HH078099</t>
  </si>
  <si>
    <t>Ron miếng Isuzu 4FB1/4FC1, Steel Thép - DF</t>
  </si>
  <si>
    <t>HH083885</t>
  </si>
  <si>
    <t>Ron miếng Isuzu 4HF1 Old, Thép - NICE IN</t>
  </si>
  <si>
    <t>HH075974</t>
  </si>
  <si>
    <t>Ron miếng Isuzu 4HG1-New thép - DF</t>
  </si>
  <si>
    <t>HH075975</t>
  </si>
  <si>
    <t>Ron miếng Isuzu 4HG1-Old, thép - DF</t>
  </si>
  <si>
    <t>HH080622</t>
  </si>
  <si>
    <t>Ron miếng Isuzu 4JB1 (4JA1) Thép Inox - NICE IN</t>
  </si>
  <si>
    <t>HH075768</t>
  </si>
  <si>
    <t>Ron miếng Isuzu 4JB1 Thép (4JA1) - MASAKO</t>
  </si>
  <si>
    <t>HH079343</t>
  </si>
  <si>
    <t>Ron miếng Isuzu 4JB1/4JA1, ASB amiang - MASAKO</t>
  </si>
  <si>
    <t>HH076262</t>
  </si>
  <si>
    <t>Ron miếng Isuzu 4JC1 (D201) Thép - MASAKO</t>
  </si>
  <si>
    <t>HH082501</t>
  </si>
  <si>
    <t>Ron miếng Isuzu 4JE1 Thép - DF</t>
  </si>
  <si>
    <t>HH083887</t>
  </si>
  <si>
    <t>Ron miếng Isuzu 4JE1, Thép - NICE IN</t>
  </si>
  <si>
    <t>HH077885</t>
  </si>
  <si>
    <t>Ron miếng Isuzu 4JG2/ 4JG1, Thép Inox - NICE IN</t>
  </si>
  <si>
    <t>HH00785</t>
  </si>
  <si>
    <t>Ron miếng Isuzu 4JH1, THÉP - DF</t>
  </si>
  <si>
    <t>HH083460</t>
  </si>
  <si>
    <t>Ron miếng Isuzu 4JH1, Thép Inox - NICE IN, 120/30/50</t>
  </si>
  <si>
    <t>NICE IN, 120/30/50</t>
  </si>
  <si>
    <t>HH077874</t>
  </si>
  <si>
    <t>Ron miếng Isuzu 4LE1, Thép Inox - NICE IN</t>
  </si>
  <si>
    <t>HH083007</t>
  </si>
  <si>
    <t>Ron miếng Isuzu 4LE2-T - Thép Inox (0.6mm) - NICE IN</t>
  </si>
  <si>
    <t>HH077328</t>
  </si>
  <si>
    <t>Ron miếng Isuzu 6BB1/6BD1/DB58, Thép Inox - Stainless - NICE IN</t>
  </si>
  <si>
    <t>HH075770</t>
  </si>
  <si>
    <t>Ron miếng Isuzu 6BD1/6BB1/DB58, Steel Thép - MASAKO</t>
  </si>
  <si>
    <t>HH076069</t>
  </si>
  <si>
    <t>Ron miếng Isuzu 6BD1/DB58 Amiang (6BB1) - MASAKO</t>
  </si>
  <si>
    <t>HH078548</t>
  </si>
  <si>
    <t>Ron miếng Isuzu 6BG1 (6BF1) Thép - MASAKO</t>
  </si>
  <si>
    <t>HH079295</t>
  </si>
  <si>
    <t>Ron miếng Isuzu 6BG1, Thép Inox - Stainless - NICE IN</t>
  </si>
  <si>
    <t>HH080799</t>
  </si>
  <si>
    <t>Ron miếng Isuzu 6HH1, Steel Thép - DF</t>
  </si>
  <si>
    <t>HH078740</t>
  </si>
  <si>
    <t>Ron miếng Isuzu 6HK1 thép (đời cơ) - NICE IN</t>
  </si>
  <si>
    <t>HH078550</t>
  </si>
  <si>
    <t>Ron miếng Isuzu 6HK1-T thép Inox (đời điện) - NICE IN</t>
  </si>
  <si>
    <t>HH00789</t>
  </si>
  <si>
    <t>Ron miếng Isuzu 6RB1/ E120, thép - DF</t>
  </si>
  <si>
    <t>HH070906</t>
  </si>
  <si>
    <t>Ron miếng Isuzu 6SD1, thép - DF</t>
  </si>
  <si>
    <t>HH084267</t>
  </si>
  <si>
    <t>Ron miếng Isuzu 6WA1, Thép - DF</t>
  </si>
  <si>
    <t>HH076450</t>
  </si>
  <si>
    <t>Ron miếng Isuzu 6WG1 (6WF1), Thép Inox - NICE IN</t>
  </si>
  <si>
    <t>HH081932</t>
  </si>
  <si>
    <t>Ron miếng Isuzu DA120, Asb amiang - DF</t>
  </si>
  <si>
    <t>HH00792</t>
  </si>
  <si>
    <t>Ron miếng Isuzu DA120, Thép kẹp amiang - DF</t>
  </si>
  <si>
    <t>◆ MAZDA KIA  (6 sản phẩm)</t>
  </si>
  <si>
    <t>HH078094</t>
  </si>
  <si>
    <t>Ron miếng Hino H07D/ Kia D6DA (sợi tổng hợp) - DF</t>
  </si>
  <si>
    <t>HH084265</t>
  </si>
  <si>
    <t>Ron miếng Kia J3/ BONGO (direct injection, đời cơ), Thép - DF</t>
  </si>
  <si>
    <t>HH074791</t>
  </si>
  <si>
    <t>Ron miếng Kia JS, Graphite - DF</t>
  </si>
  <si>
    <t>HH084278</t>
  </si>
  <si>
    <t>Ron miếng Kia K4100/ E4100 ZB, ASB amiang - DF</t>
  </si>
  <si>
    <t>HH084266</t>
  </si>
  <si>
    <t>Ron miếng Kia KJ/ J3/ Bongo (Electronic injection, đời điện), Thép - DF</t>
  </si>
  <si>
    <t>HH073063</t>
  </si>
  <si>
    <t>Ron miếng mazda-S5/Kia25 (XA/T2500) - CGP</t>
  </si>
  <si>
    <t>◆ KOMATSU  (18 sản phẩm)</t>
  </si>
  <si>
    <t>HH00077</t>
  </si>
  <si>
    <t>Ron miếng KOMATSU-6D95 thép (S) (6207-K1-3012)</t>
  </si>
  <si>
    <t>HH083884</t>
  </si>
  <si>
    <t>Ron miếng Komatsu 3D95, Graphite - NICE IN</t>
  </si>
  <si>
    <t>HH077910</t>
  </si>
  <si>
    <t>Ron miếng Komatsu 4D102 (S4D102/ 4BT), Metal thép kẹp - NICE IN</t>
  </si>
  <si>
    <t>HH076451</t>
  </si>
  <si>
    <t>Ron miếng Komatsu 4D105-1/ -3, amiang - MASAKO</t>
  </si>
  <si>
    <t>HH079749</t>
  </si>
  <si>
    <t>Ron miếng Komatsu 4D105-5 amiang - MASAKO</t>
  </si>
  <si>
    <t>HH00783</t>
  </si>
  <si>
    <t>Ron miếng Komatsu 4D120, thép - DF</t>
  </si>
  <si>
    <t>HH00784</t>
  </si>
  <si>
    <t>Ron miếng Komatsu 4D130, thép - DF</t>
  </si>
  <si>
    <t>HH076516</t>
  </si>
  <si>
    <t>Ron miếng Komatsu 4D92 (xe ủi) - Amiang - DF</t>
  </si>
  <si>
    <t>HH077877</t>
  </si>
  <si>
    <t>Ron miếng Komatsu 4D95 / S4D95 thép - MASAKO</t>
  </si>
  <si>
    <t>HH077912</t>
  </si>
  <si>
    <t>Ron miếng Komatsu 4D95/ S4D95 GP - NICE</t>
  </si>
  <si>
    <t>NICE</t>
  </si>
  <si>
    <t>HH080268</t>
  </si>
  <si>
    <t>Ron miếng Komatsu 4D95/ S4D95, Thép Inox - Stainless - NICE IN</t>
  </si>
  <si>
    <t>HH076562</t>
  </si>
  <si>
    <t>Ron miếng Komatsu 6D102 (S6D102/6BT) Metal thép kẹp - NICE IN</t>
  </si>
  <si>
    <t>HH078254</t>
  </si>
  <si>
    <t>Ron miếng Komatsu 6D105/S6D105, Amiang (có kiềng sơ mi) - NICE IN</t>
  </si>
  <si>
    <t>HH078569</t>
  </si>
  <si>
    <t>Ron miếng Komatsu 6D125-N (S6D125) Thép, 16 lỗ - NICE IN</t>
  </si>
  <si>
    <t>Bộ 6c</t>
  </si>
  <si>
    <t>HH079298</t>
  </si>
  <si>
    <t>Ron miếng Komatsu 6D125-O (S6D125) Thép, 15 lỗ - NICE IN</t>
  </si>
  <si>
    <t>Bộ 6 cái</t>
  </si>
  <si>
    <t>HH00775</t>
  </si>
  <si>
    <t>Ron miếng Komatsu S6D102/ 6D102/ 6BT, metal thép kẹp - DF</t>
  </si>
  <si>
    <t>HH071826</t>
  </si>
  <si>
    <t>Ron miếng Komatsu S6D110 (6D110) - Thép - DF</t>
  </si>
  <si>
    <t>HH072750</t>
  </si>
  <si>
    <t>Ron miếng Komatsu S6D140 / 6D140, Steel thép - DF</t>
  </si>
  <si>
    <t>◆ MITSUBISHI  (41 sản phẩm)</t>
  </si>
  <si>
    <t>HH080428</t>
  </si>
  <si>
    <t>Ron miếng 4D56 - 16V (Mitsu L200/ Triton) Thép - MASAKO</t>
  </si>
  <si>
    <t>HH077326</t>
  </si>
  <si>
    <t>Ron miếng Mitsu 4D31, Thép Inox (4D30/D4AL) - NICE IN</t>
  </si>
  <si>
    <t>HH076258</t>
  </si>
  <si>
    <t>Ron miếng Mitsu 4D32, Thép, D4AF/K1 - MASAKO</t>
  </si>
  <si>
    <t>HH076257</t>
  </si>
  <si>
    <t>Ron miếng Mitsu 4D34 Thép - MASAKO</t>
  </si>
  <si>
    <t>HH077911</t>
  </si>
  <si>
    <t>Ron miếng Mitsu 4D34, Thép Inox - NICE IN</t>
  </si>
  <si>
    <t>HH084260</t>
  </si>
  <si>
    <t>Ron miếng Mitsu 4D35, Thép - DF</t>
  </si>
  <si>
    <t>HH076283</t>
  </si>
  <si>
    <t>Ron miếng Mitsu 4D55/4D56, graphite - NICE IN</t>
  </si>
  <si>
    <t>HH084261</t>
  </si>
  <si>
    <t>Ron miếng Mitsu 4DQ3, Metal thép kẹp - DF</t>
  </si>
  <si>
    <t>HH076454</t>
  </si>
  <si>
    <t>Ron miếng Mitsu 4M40 Amiang - MASAKO</t>
  </si>
  <si>
    <t>HH083338</t>
  </si>
  <si>
    <t>Ron miếng Mitsu 4M40 Amiang - NICE IN</t>
  </si>
  <si>
    <t>HH081776</t>
  </si>
  <si>
    <t>Ron miếng Mitsu 4M40-T, Thép - MASAKO</t>
  </si>
  <si>
    <t>HH078261</t>
  </si>
  <si>
    <t>Ron miếng Mitsu 6D14, ASB amiang - NICE IN</t>
  </si>
  <si>
    <t>HH080609</t>
  </si>
  <si>
    <t>Ron miếng Mitsu 6D16-2AT, Amiang (lỗ nước trên vuông)- NICE IN, 170/80.200</t>
  </si>
  <si>
    <t>HH077329</t>
  </si>
  <si>
    <t>Ron miếng Mitsu 6D16T  amiang - NICE IN</t>
  </si>
  <si>
    <t>HH082736</t>
  </si>
  <si>
    <t>Ron miếng Mitsu 6D22-T/6D24 (có 5 seal nước) Thép - MASAKO</t>
  </si>
  <si>
    <t>HH082331</t>
  </si>
  <si>
    <t>Ron miếng Mitsu 6D22T/6D24 Thép (Inox, có 5 sin)  - NICE IN</t>
  </si>
  <si>
    <t>HH077915</t>
  </si>
  <si>
    <t>Ron miếng Mitsu 6D34, Thép Inox - NICE IN</t>
  </si>
  <si>
    <t>HH077881</t>
  </si>
  <si>
    <t>Ron miếng Mitsu 6DB10 Amiang - NICE IN (220/40/60)</t>
  </si>
  <si>
    <t>NICE IN (220/40/60)</t>
  </si>
  <si>
    <t>HH084274</t>
  </si>
  <si>
    <t>Ron miếng Mitsu 6DS7, ASB Amiang - DF</t>
  </si>
  <si>
    <t>HH078089</t>
  </si>
  <si>
    <t>Ron miếng Mitsu 78/ K4F Graphite - DF</t>
  </si>
  <si>
    <t>HH070908</t>
  </si>
  <si>
    <t>Ron miếng Mitsu 8DC9 (graphite) - DF</t>
  </si>
  <si>
    <t>HH075758</t>
  </si>
  <si>
    <t>Ron miếng Mitsu 8DC9, ASB amiang, 8DC10/8DC81 - MASAKO</t>
  </si>
  <si>
    <t>HH078092</t>
  </si>
  <si>
    <t>Ron miếng Mitsu K4E - Graphite - DF</t>
  </si>
  <si>
    <t>HH078271</t>
  </si>
  <si>
    <t>Ron miếng Mitsu K4N, sợi tổng hợp - NICE IN</t>
  </si>
  <si>
    <t>HH082400</t>
  </si>
  <si>
    <t>Ron miếng Mitsu L3E, GP giấy - DF</t>
  </si>
  <si>
    <t>HH077888</t>
  </si>
  <si>
    <t>Ron miếng Mitsu S3E Graphite - NICE IN</t>
  </si>
  <si>
    <t>HH076277</t>
  </si>
  <si>
    <t>Ron miếng Mitsu S3L - graphite - MASAKO</t>
  </si>
  <si>
    <t>HH079043</t>
  </si>
  <si>
    <t>Ron miếng Mitsu S3L graphite - NICE IN</t>
  </si>
  <si>
    <t>HH075761</t>
  </si>
  <si>
    <t>Ron miếng Mitsu S4E-2 (S4F, 98) GP - NICE IN</t>
  </si>
  <si>
    <t>HH077880</t>
  </si>
  <si>
    <t>Ron miếng Mitsu S4K-T, Thép - NICE IN</t>
  </si>
  <si>
    <t>HH076275</t>
  </si>
  <si>
    <t>Ron miếng Mitsu S4L, graphite - MASAKO</t>
  </si>
  <si>
    <t>HH078924</t>
  </si>
  <si>
    <t>Ron miếng Mitsu S4S, ASB amiang - NICE IN</t>
  </si>
  <si>
    <t>HH076446</t>
  </si>
  <si>
    <t>Ron miếng Mitsu S6A-3 (sơ mi 150) Thép - NICE IN</t>
  </si>
  <si>
    <t>HH076447</t>
  </si>
  <si>
    <t>Ron miếng Mitsu S6B (sơ mi 135) Thép Inox - NICE IN</t>
  </si>
  <si>
    <t>HH080436</t>
  </si>
  <si>
    <t>Ron miếng Mitsu S6E (94) Graphite (1 bộ xuất 2 cái) - MASAKO</t>
  </si>
  <si>
    <t>HH083336</t>
  </si>
  <si>
    <t>Ron miếng Mitsu S6E-2 (98) Amiang (1 bộ xuất 2 cái) - NICE IN</t>
  </si>
  <si>
    <t>HH084096</t>
  </si>
  <si>
    <t>Ron miếng Mitsu S6N, Thép Inox - NICE IN</t>
  </si>
  <si>
    <t>HH081768</t>
  </si>
  <si>
    <t>Ron miếng Mitsu S6R/ S12R/ S6R-2 - Thép (đv: Cái) - NICE IN</t>
  </si>
  <si>
    <t>HH081769</t>
  </si>
  <si>
    <t>Ron miếng Mitsu S6S, Thép Inox - NICE IN</t>
  </si>
  <si>
    <t>HH083010</t>
  </si>
  <si>
    <t>Ron miếng Mitsubishi 6M60/ 6M61, ASB Amiang - NICE IN</t>
  </si>
  <si>
    <t>HH083892</t>
  </si>
  <si>
    <t>Ron miếng Mitsubishi 6M61-T, Steel Thép - NICE IN</t>
  </si>
  <si>
    <t>◆ HYUNDAI  (4 sản phẩm)</t>
  </si>
  <si>
    <t>HH00794</t>
  </si>
  <si>
    <t>Ron miếng HYUNDAI D6HA, THÉP - DF</t>
  </si>
  <si>
    <t>HH078130</t>
  </si>
  <si>
    <t>Ron miếng Hyundai 8DC11 (đời 142.2) - Amiang - DF</t>
  </si>
  <si>
    <t>HH078095</t>
  </si>
  <si>
    <t>Ron miếng Hyundai D4CB/Porter II (S) Thép - DF</t>
  </si>
  <si>
    <t>HH075967</t>
  </si>
  <si>
    <t>Ron miếng Hyundai D6CA, thép - DF</t>
  </si>
  <si>
    <t>◆ CUMMINS  (12 sản phẩm)</t>
  </si>
  <si>
    <t>HH084287</t>
  </si>
  <si>
    <t>Ron miếng Cummins 116.5/ ISL9.5, metal kim loại - DF</t>
  </si>
  <si>
    <t>HH082790</t>
  </si>
  <si>
    <t>Ron miếng Cummins 6CT (24 sp)/ 6L/ L375/ SAA6D114E-3 (lỗ 121mm) - Sợi tổng hợp - DF</t>
  </si>
  <si>
    <t>HH077914</t>
  </si>
  <si>
    <t>Ron miếng Cummins 6D107 / S6D107 / QSB6.7 thép - NICE IN</t>
  </si>
  <si>
    <t>HH084283</t>
  </si>
  <si>
    <t>Ron miếng Cummins ISB5.9L/ 6D102, Metal thép kẹp - DF</t>
  </si>
  <si>
    <t>HH084284</t>
  </si>
  <si>
    <t>Ron miếng Cummins ISBE5.9/ 6D102, Thép - DF</t>
  </si>
  <si>
    <t>HH083009</t>
  </si>
  <si>
    <t>Ron miếng Cummins ISF2.8 - thép Inox - NICE IN</t>
  </si>
  <si>
    <t>HH084275</t>
  </si>
  <si>
    <t>Ron miếng Cummins ISF2.8, Thép - DF</t>
  </si>
  <si>
    <t>HH080628</t>
  </si>
  <si>
    <t>Ron miếng Cummins ISF3.8 (4D102 đời điện) - thép Inox - NICE IN</t>
  </si>
  <si>
    <t>HH076455</t>
  </si>
  <si>
    <t>Ron miếng Cummins M11/ L10, graphite - NICE IN (590.630.700)</t>
  </si>
  <si>
    <t>NICE IN (590.630.700)</t>
  </si>
  <si>
    <t>HH080266</t>
  </si>
  <si>
    <t>Ron miếng Cummins N14, Thép - NICE IN</t>
  </si>
  <si>
    <t>Bộ 3 cái</t>
  </si>
  <si>
    <t>HH083264</t>
  </si>
  <si>
    <t>Ron miếng Cummins/Iveco ISB/QSB3.9/ 2830919 (phi 104, 4 máy) - Thép - DF</t>
  </si>
  <si>
    <t>HH00786</t>
  </si>
  <si>
    <t>Ron miếng Cummins/Iveco ISBE6/ N67/ ISB (phi 104, 6 máy) - Thép - DF</t>
  </si>
  <si>
    <t>HH077879</t>
  </si>
  <si>
    <t>Ron miếng Nissan BD30, Thép (TD27) - NICE IN</t>
  </si>
  <si>
    <t>HH076266</t>
  </si>
  <si>
    <t>Ron miếng Nissan ED33/FD33, Thép - MASAKO</t>
  </si>
  <si>
    <t>HH077332</t>
  </si>
  <si>
    <t>Ron miếng Nissan ED33/FD33, Thép - NICE IN (145/55/70)</t>
  </si>
  <si>
    <t>NICE IN (145/55/70)</t>
  </si>
  <si>
    <t>HH084276</t>
  </si>
  <si>
    <t>Ron miếng Nissan FD46/ FD42, Thép - DF</t>
  </si>
  <si>
    <t>HH084264</t>
  </si>
  <si>
    <t>Ron miếng Nissan FD6 - Metal thép kẹp - DF</t>
  </si>
  <si>
    <t>HH084277</t>
  </si>
  <si>
    <t>Ron miếng Nissan PF6, Thép - DF</t>
  </si>
  <si>
    <t>HH078101</t>
  </si>
  <si>
    <t>Ron miếng Nissan QD32, Thép - DF</t>
  </si>
  <si>
    <t>HH084269</t>
  </si>
  <si>
    <t>Ron miếng Nissan RE8, Metal thép kẹp amiang - DF</t>
  </si>
  <si>
    <t>HH084271</t>
  </si>
  <si>
    <t>Ron miếng Nissan RF8, Thép kẹp - DF</t>
  </si>
  <si>
    <t>HH084279</t>
  </si>
  <si>
    <t>Ron miếng Nissan SD22/ SD20, ASB amiang - DF</t>
  </si>
  <si>
    <t>HH084270</t>
  </si>
  <si>
    <t>Ron miếng Nissan SD33, ASB Amiang - DF</t>
  </si>
  <si>
    <t>HH082527</t>
  </si>
  <si>
    <t>Ron miếng Nissan TD23 Thép (lỗ xl 91) - NICE IN</t>
  </si>
  <si>
    <t>◆ DOOSAN/DAEWOO  (7 sản phẩm)</t>
  </si>
  <si>
    <t>HH080623</t>
  </si>
  <si>
    <t>Ron miếng Daewoo D1146T/D1146/ 1146 Graphite - NICE IN</t>
  </si>
  <si>
    <t>Bộ 3c</t>
  </si>
  <si>
    <t>HH077496</t>
  </si>
  <si>
    <t>Ron miếng Daewoo D2848/ DV15 Thép - DF</t>
  </si>
  <si>
    <t>HH083337</t>
  </si>
  <si>
    <t>Ron miếng Daewoo D2848/ DV15 Thép - NICE IN</t>
  </si>
  <si>
    <t>Bộ 8 cái</t>
  </si>
  <si>
    <t>HH076251</t>
  </si>
  <si>
    <t>Ron miếng Daewoo DE12S (D2366 xe tải), Thép - NICE IN</t>
  </si>
  <si>
    <t>HH076561</t>
  </si>
  <si>
    <t>Ron miếng Doosan DE08 (D1146 đời cao) thép - NICE IN</t>
  </si>
  <si>
    <t>HH075685</t>
  </si>
  <si>
    <t>Ron miếng Doosan DL06 - Thép - DF</t>
  </si>
  <si>
    <t>HH075683</t>
  </si>
  <si>
    <t>Ron miếng Doosan DL08, thép - DF</t>
  </si>
  <si>
    <t>◆ YANMAR  (37 sản phẩm)</t>
  </si>
  <si>
    <t>HH082238</t>
  </si>
  <si>
    <t>Ron miếng Yanmar 3D88/ 3TNE88 - graphite - MASAKO</t>
  </si>
  <si>
    <t>HH078276</t>
  </si>
  <si>
    <t>Ron miếng Yanmar 3T84/ 3D84-1 Amiang - MASAKO</t>
  </si>
  <si>
    <t>HH078264</t>
  </si>
  <si>
    <t>Ron miếng Yanmar 3TN88/ 3D88/ 3TNE88, thép - NICE IN</t>
  </si>
  <si>
    <t>HH079696</t>
  </si>
  <si>
    <t>Ron miếng Yanmar 3TNE78, Thép (3D78) - MASAKO</t>
  </si>
  <si>
    <t>HH083341</t>
  </si>
  <si>
    <t>Ron miếng Yanmar 3TNE78, Thép (3D78) - NICE IN</t>
  </si>
  <si>
    <t>HH076273</t>
  </si>
  <si>
    <t>Ron miếng Yanmar 3TNE82/ 3TNV82 Thép (màu đen) - MASAKO</t>
  </si>
  <si>
    <t>HH077583</t>
  </si>
  <si>
    <t>Ron miếng Yanmar 3TNE82/ 3TNV82 Thép - NICE IN</t>
  </si>
  <si>
    <t>HH078275</t>
  </si>
  <si>
    <t>Ron miếng Yanmar 3TNE84/ 3D84-3, Amiang - MASAKO</t>
  </si>
  <si>
    <t>HH083340</t>
  </si>
  <si>
    <t>Ron miếng Yanmar 3TNV80, Amiang (3D80) - MASAKO</t>
  </si>
  <si>
    <t>HH079044</t>
  </si>
  <si>
    <t>Ron miếng Yanmar 4D88/ 4TNE88/ 4TN88/ 4TNV88, graphite - MASAKO</t>
  </si>
  <si>
    <t>HH080270</t>
  </si>
  <si>
    <t>Ron miếng Yanmar 4TNA78 (lỗ somi oval), GP - MASAKO</t>
  </si>
  <si>
    <t>HH070915</t>
  </si>
  <si>
    <t>Ron miếng Yanmar 4TNA78 (lỗ somi oval), GP - NICE IN</t>
  </si>
  <si>
    <t>HH077876</t>
  </si>
  <si>
    <t>Ron miếng Yanmar 4TNE84 Graphite (4TNV84/ 4D84-3) - NICE IN</t>
  </si>
  <si>
    <t>HH079042</t>
  </si>
  <si>
    <t>Ron miếng Yanmar 4TNE84 Thép Inox (4TNV84/ 4D84-3) - NICE IN</t>
  </si>
  <si>
    <t>HH076248</t>
  </si>
  <si>
    <t>Ron miếng Yanmar 4TNE84-O (loại mỏng, 0.4 ly) 4TNV84/ 4D84-3, Thép - MASAKO</t>
  </si>
  <si>
    <t>HH084304</t>
  </si>
  <si>
    <t>Ron miếng Yanmar 4TNE84-O (loại mỏng, 0.4 ly) Thép - NICE IN</t>
  </si>
  <si>
    <t>HH076249</t>
  </si>
  <si>
    <t>Ron miếng Yanmar 4TNE84/ 4TNV84/ 4D84-3 - Graphite - MASAKO</t>
  </si>
  <si>
    <t>HH078283</t>
  </si>
  <si>
    <t>Ron miếng Yanmar 4TNE88 - O (loại mỏng) thép - NICE IN</t>
  </si>
  <si>
    <t>HH070917</t>
  </si>
  <si>
    <t>Ron miếng Yanmar 4TNE92/ 4D92E, Steel thép - DF</t>
  </si>
  <si>
    <t>HH079699</t>
  </si>
  <si>
    <t>Ron miếng Yanmar 4TNE94/ 4D94E (Amiang) - MASAKO</t>
  </si>
  <si>
    <t>HH076817</t>
  </si>
  <si>
    <t>Ron miếng Yanmar 4TNE94/ 4D94E, thép Inox - NICE IN</t>
  </si>
  <si>
    <t>HH079047</t>
  </si>
  <si>
    <t>Ron miếng Yanmar 4TNE98 Amiang (4D98/ 4TN98) - MASAKO</t>
  </si>
  <si>
    <t>HH076070</t>
  </si>
  <si>
    <t>Ron miếng Yanmar 4TNE98, thép Inox - NICE IN</t>
  </si>
  <si>
    <t>HH079013</t>
  </si>
  <si>
    <t>Ron miếng Yanmar 4TNV94 amiang - NICE IN</t>
  </si>
  <si>
    <t>HH076839</t>
  </si>
  <si>
    <t>Ron miếng Yanmar 4TNV94, Thép Inox - NICE IN</t>
  </si>
  <si>
    <t>HH079045</t>
  </si>
  <si>
    <t>Ron miếng Yanmar 4TNV94, amiang ASB - MASAKO</t>
  </si>
  <si>
    <t>HH079046</t>
  </si>
  <si>
    <t>Ron miếng Yanmar 4TNV98, amiang ASB - MASAKO</t>
  </si>
  <si>
    <t>HH084094</t>
  </si>
  <si>
    <t>Ron miếng Yanmar 6AY, thép Inox - NICE IN</t>
  </si>
  <si>
    <t>HH079202</t>
  </si>
  <si>
    <t>Ron miếng Yanmar 6CH (đơn vị tính cái; 1 bộ gồm 2 cái) - Thép - DF</t>
  </si>
  <si>
    <t>HH084097</t>
  </si>
  <si>
    <t>Ron miếng Yanmar 6GHA, thép Inox - NICE IN</t>
  </si>
  <si>
    <t>HH084090</t>
  </si>
  <si>
    <t>Ron miếng Yanmar 6GX, thép Inox - NICE IN</t>
  </si>
  <si>
    <t>HH084092</t>
  </si>
  <si>
    <t>Ron miếng Yanmar 6HA, sợi tổng hợp - NICE IN</t>
  </si>
  <si>
    <t>HH084089</t>
  </si>
  <si>
    <t>Ron miếng Yanmar 6KH, Thép Inox - NICE IN</t>
  </si>
  <si>
    <t>HH084093</t>
  </si>
  <si>
    <t>Ron miếng Yanmar 6KXET, thép Inox - NICE IN</t>
  </si>
  <si>
    <t>HH084091</t>
  </si>
  <si>
    <t>Ron miếng Yanmar 6LA1.9, thép Inox - NICE IN</t>
  </si>
  <si>
    <t>HH084095</t>
  </si>
  <si>
    <t>Ron miếng Yanmar 6LA2.1, thép Inox - NICE IN</t>
  </si>
  <si>
    <t>HH084088</t>
  </si>
  <si>
    <t>Ron miếng Yanmar 6LPA, thép - (NICE) MASAKO</t>
  </si>
  <si>
    <t>(NICE) MASAKO</t>
  </si>
  <si>
    <t>◆ KUBOTA  (25 sản phẩm)</t>
  </si>
  <si>
    <t>HH081820</t>
  </si>
  <si>
    <t>Ron miếng  Kubota V4300 -PACIFIC</t>
  </si>
  <si>
    <t>HH080499</t>
  </si>
  <si>
    <t>Ron miếng Kubota 3D66/D722 - PACIFIC</t>
  </si>
  <si>
    <t>HH076272</t>
  </si>
  <si>
    <t>Ron miếng Kubota 3D78-D1105, Thép - MASAKO</t>
  </si>
  <si>
    <t>HH078268</t>
  </si>
  <si>
    <t>Ron miếng Kubota 3D78-D1105, Thép - NICE IN</t>
  </si>
  <si>
    <t>HH080422</t>
  </si>
  <si>
    <t>Ron miếng Kubota 3D82-D1302/D1463, GP - MASAKO</t>
  </si>
  <si>
    <t>HH084302</t>
  </si>
  <si>
    <t>Ron miếng Kubota 3D83-D1503, Thép - NICE IN</t>
  </si>
  <si>
    <t>HH070914</t>
  </si>
  <si>
    <t>Ron miếng Kubota 3D85-D1402 Graphite - NICE IN</t>
  </si>
  <si>
    <t>HH00060</t>
  </si>
  <si>
    <t>Ron miếng Kubota 3D87/ D1703, Thép - NICE IN</t>
  </si>
  <si>
    <t>HH079289</t>
  </si>
  <si>
    <t>Ron miếng Kubota 3D87/D1703 GP - MASAKO</t>
  </si>
  <si>
    <t>HH083339</t>
  </si>
  <si>
    <t>Ron miếng Kubota 3D87/D1703 GP - NICE IN</t>
  </si>
  <si>
    <t>HH077875</t>
  </si>
  <si>
    <t>Ron miếng Kubota 4D78/ V1505 thép - NICE IN</t>
  </si>
  <si>
    <t>HH071567</t>
  </si>
  <si>
    <t>Ron miếng Kubota 4D78/ V1505, Graphite - NICE IN</t>
  </si>
  <si>
    <t>HH080431</t>
  </si>
  <si>
    <t>Ron miếng Kubota 4D83-V2003, GP - MASAKO</t>
  </si>
  <si>
    <t>HH081522</t>
  </si>
  <si>
    <t>Ron miếng Kubota 4D87-V2403-N (STAINLESS, Inox) DC60/DC70 - NICE IN</t>
  </si>
  <si>
    <t>HH077916</t>
  </si>
  <si>
    <t>Ron miếng Kubota 4D87/ V2403-N Amiang (DC60/DC70) - MASAKO</t>
  </si>
  <si>
    <t>HH076818</t>
  </si>
  <si>
    <t>Ron miếng Kubota 4D87/ V2403-N Thép (DC60/DC70) - NICE IN</t>
  </si>
  <si>
    <t>HH083492</t>
  </si>
  <si>
    <t>Ron miếng Kubota 4D87/ V2403-N, Graphite (DC60/DC70) - NICE IN (100/10/20)</t>
  </si>
  <si>
    <t>NICE IN (100/10/20)</t>
  </si>
  <si>
    <t>HH083899</t>
  </si>
  <si>
    <t>Ron miếng Kubota D722 (lưu ý 3D67), Graphite - NICE IN</t>
  </si>
  <si>
    <t>HH084268</t>
  </si>
  <si>
    <t>Ron miếng Kubota F2803-N/ 5D87, ABS Amiang - DF</t>
  </si>
  <si>
    <t>HH083493</t>
  </si>
  <si>
    <t>Ron miếng Kubota V1500/ V1512 (4D76) Graphite - NICE IN (120/30/50)</t>
  </si>
  <si>
    <t>NICE IN (120/30/50)</t>
  </si>
  <si>
    <t>HH083615</t>
  </si>
  <si>
    <t>Ron miếng Kubota V2607, GP, VOLVO D2.6 - NICE IN</t>
  </si>
  <si>
    <t>HH078255</t>
  </si>
  <si>
    <t>Ron miếng Kubota V3300 (98) thép - NICE IN</t>
  </si>
  <si>
    <t>HH081774</t>
  </si>
  <si>
    <t>Ron miếng Kubota V3307, Thép Inox - NICE IN</t>
  </si>
  <si>
    <t>HH077336</t>
  </si>
  <si>
    <t>Ron miếng Kubota V3800 (98), Thép - NICE IN</t>
  </si>
  <si>
    <t>HH083616</t>
  </si>
  <si>
    <t>Ron miếng Kubota V4300, GP + thép - NICE IN</t>
  </si>
  <si>
    <t>HH083955</t>
  </si>
  <si>
    <t>Ron miếng Fuso Mercedes OM906 - 6S20 , Steel thép - DF</t>
  </si>
  <si>
    <t>◆ TOYOTA  (3 sản phẩm)</t>
  </si>
  <si>
    <t>HH084272</t>
  </si>
  <si>
    <t>Ron miếng Toyota 11Z, ASB amiang - DF</t>
  </si>
  <si>
    <t>HH078267</t>
  </si>
  <si>
    <t>Ron miếng Toyota 1Z/2Z amiang - NICE IN</t>
  </si>
  <si>
    <t>HH084273</t>
  </si>
  <si>
    <t>Ron miếng Toyota 2Z-1/ 3Z, ASB amiang - DF</t>
  </si>
  <si>
    <t>◆ CATERPILLAR  (15 sản phẩm)</t>
  </si>
  <si>
    <t>HH072079</t>
  </si>
  <si>
    <t>Ron miếng 3204 (kim loại + sợi carbon) - DF</t>
  </si>
  <si>
    <t>HH072080</t>
  </si>
  <si>
    <t>Ron miếng 3304DI (NEW) (kim loại + sợi carbon) - DF</t>
  </si>
  <si>
    <t>HH072757</t>
  </si>
  <si>
    <t>Ron miếng 3306 DI (NEW) Amiang + Kim loại - DF</t>
  </si>
  <si>
    <t>HH0662</t>
  </si>
  <si>
    <t>Ron miếng 3306DI (1 lỗ) Amiang TAIWAN</t>
  </si>
  <si>
    <t>HH075044</t>
  </si>
  <si>
    <t>Ron miếng 8DC9/8DC10/8DC11 - PACIFIC</t>
  </si>
  <si>
    <t>HH079694</t>
  </si>
  <si>
    <t>Ron miếng C4.2 /D04FR (CAT 4 máy, phi 102) Thép - DF</t>
  </si>
  <si>
    <t>HH080137</t>
  </si>
  <si>
    <t>Ron miếng C4.4 - T (3108520), đời điện, Thép - DF</t>
  </si>
  <si>
    <t>HH082789</t>
  </si>
  <si>
    <t>Ron miếng C4.4 / 312E (390-0341), đời điện, Thép - DF</t>
  </si>
  <si>
    <t>HH078087</t>
  </si>
  <si>
    <t>Ron miếng CAT 3116 Graphite - DF</t>
  </si>
  <si>
    <t>HH079672</t>
  </si>
  <si>
    <t>Ron miếng CAT 3126 Graphite - DF</t>
  </si>
  <si>
    <t>HH072081</t>
  </si>
  <si>
    <t>Ron miếng CAT 3304 PC (OLD) (kim loại + sợi carbon) - DF</t>
  </si>
  <si>
    <t>HH076563</t>
  </si>
  <si>
    <t>Ron miếng CAT C7 Graphite - NICE IN</t>
  </si>
  <si>
    <t>HH084290</t>
  </si>
  <si>
    <t>Ron miếng CAT C7.1 (CRDI, đời cơ) Thép - DF</t>
  </si>
  <si>
    <t>HH084292</t>
  </si>
  <si>
    <t>Ron miếng CAT C7.1 (EFI, đời điện) Thép - DF</t>
  </si>
  <si>
    <t>HH076250</t>
  </si>
  <si>
    <t>Ron miếng CAT C9 graphite - NICE IN</t>
  </si>
  <si>
    <t>◆ PERKIN  (8 sản phẩm)</t>
  </si>
  <si>
    <t>HH075970</t>
  </si>
  <si>
    <t>Ron miếng 1104 (Cat / Perkins 105)/ C4.4 đời cơ - Thép - DF</t>
  </si>
  <si>
    <t>HH075972</t>
  </si>
  <si>
    <t>Ron miếng 1106 (Perkins / Cat 105) Thép - DF</t>
  </si>
  <si>
    <t>HH079682</t>
  </si>
  <si>
    <t>Ron miếng C4.4 (2407194)/ Perkins 1104, đời cơ, Thép - DF</t>
  </si>
  <si>
    <t>HH083888</t>
  </si>
  <si>
    <t>Ron miếng CAT 3056/ PERKINS 1006, Thép - NICE IN</t>
  </si>
  <si>
    <t>HH083334</t>
  </si>
  <si>
    <t>Ron miếng CAT C6.6/ Perkins 1106 (đời điện - common rail) - Thép - DF</t>
  </si>
  <si>
    <t>HH083263</t>
  </si>
  <si>
    <t>Ron miếng Perkins 1004 - Thép - DF</t>
  </si>
  <si>
    <t>HH075687</t>
  </si>
  <si>
    <t>Ron miếng Perkins 1004 - sợi tổng hợp - DF</t>
  </si>
  <si>
    <t>HH075690</t>
  </si>
  <si>
    <t>Ron miếng Perkins 1006, non-asb sợi tổng hợp - DF</t>
  </si>
  <si>
    <t>◆ VOLVO  (8 sản phẩm)</t>
  </si>
  <si>
    <t>HH083612</t>
  </si>
  <si>
    <t>Ron miếng Volvo D13F - phi 131, Thép - NICE IN</t>
  </si>
  <si>
    <t>HH079594</t>
  </si>
  <si>
    <t>Ron miếng Volvo D5D Thép Inox - NICE IN</t>
  </si>
  <si>
    <t>HH079593</t>
  </si>
  <si>
    <t>Ron miếng Volvo D5E Thép Inox - NICE IN</t>
  </si>
  <si>
    <t>HH080811</t>
  </si>
  <si>
    <t>Ron miếng Volvo D6D/D6E Thép - DF</t>
  </si>
  <si>
    <t>HH076448</t>
  </si>
  <si>
    <t>Ron miếng Volvo D6D/D6E Thép Inox - NICE IN</t>
  </si>
  <si>
    <t>HH079169</t>
  </si>
  <si>
    <t>Ron miếng Volvo D7D  / BF6M1013 Thép Inox - NICE IN</t>
  </si>
  <si>
    <t>HH081507</t>
  </si>
  <si>
    <t>Ron miếng Volvo D7E  / TCD2013-L06-2V, Thép Inox - NICE IN</t>
  </si>
  <si>
    <t>HH083262</t>
  </si>
  <si>
    <t>Ron miếng Volvo TCD2011-L04 - Thép - DF</t>
  </si>
  <si>
    <t>◆ FAW  (1 sản phẩm)</t>
  </si>
  <si>
    <t>HH081903</t>
  </si>
  <si>
    <t>Ron miếng CA-6110/ 6DL2-28/29D thép Faw đầu kéo</t>
  </si>
  <si>
    <t>FAW</t>
  </si>
  <si>
    <t>◆ WEICHAI  (3 sản phẩm)</t>
  </si>
  <si>
    <t>HH084282</t>
  </si>
  <si>
    <t>Ron miếng Weichai - Sinotruck WP12 (cho xe tải), Thép - DF</t>
  </si>
  <si>
    <t>HH080483</t>
  </si>
  <si>
    <t>Ron miếng Weichai WP10 thép - DF</t>
  </si>
  <si>
    <t>HH084281</t>
  </si>
  <si>
    <t>Ron miếng Weichai WP12, thép - DF</t>
  </si>
  <si>
    <t>HH00796</t>
  </si>
  <si>
    <t>(Còn đời lỗ sơ mi nhỏ) Ron miếng 6D15 amiang - DF</t>
  </si>
  <si>
    <t>HH074296</t>
  </si>
  <si>
    <t>(HẾT HÀNG) Ron miếng 4TNV88/4TN88 thép - DF</t>
  </si>
  <si>
    <t>HH00773</t>
  </si>
  <si>
    <t>(HẾT HÀNG) Ron miếng 6D95 sợi carbon - DF</t>
  </si>
  <si>
    <t>HH077043</t>
  </si>
  <si>
    <t>(hàng kiểm tra) Ron miếng 4D94 amiang - NICE IN</t>
  </si>
  <si>
    <t>HH00795</t>
  </si>
  <si>
    <t>(hàng lỗ sơ mi nhỏ) Ron miếng 6D14 amiang - DF</t>
  </si>
  <si>
    <t>HH072082</t>
  </si>
  <si>
    <t>(hết hàng) Ron miếng 3KR1/3KR2 (sợi carbon) - DF</t>
  </si>
  <si>
    <t>HH070913</t>
  </si>
  <si>
    <t>(hết hàng) Ron miếng 3TN84 sợi carbon - DF</t>
  </si>
  <si>
    <t>HH072760</t>
  </si>
  <si>
    <t>(hết hàng) Ron miếng 3TNE84/3TN84/3D84-3 sợi carbon - DF</t>
  </si>
  <si>
    <t>HH072742</t>
  </si>
  <si>
    <t>(hết hàng) Ron miếng 4D34 thép - DF</t>
  </si>
  <si>
    <t>HH00812</t>
  </si>
  <si>
    <t>(hết hàng) Ron miếng 4JB1/4JA1 Thép - DF</t>
  </si>
  <si>
    <t>HH00799</t>
  </si>
  <si>
    <t>(hết hàng) Ron miếng 6D22/6D22T/6D24 kim loại (1 miếng) - DF</t>
  </si>
  <si>
    <t>HH070930</t>
  </si>
  <si>
    <t>(hết hàng) Ron miếng D2366 sợi carbon - DF</t>
  </si>
  <si>
    <t>HH074790</t>
  </si>
  <si>
    <t>(hết hàng) Ron miếng JT - DF</t>
  </si>
  <si>
    <t>HH076281</t>
  </si>
  <si>
    <t>(sửa mã này) Ron miếng 4LD1 Thép - MASAKO</t>
  </si>
  <si>
    <t>HH076269</t>
  </si>
  <si>
    <t>(đang kiểm tra) Ron miếng TD23 Thép - MASAKO</t>
  </si>
  <si>
    <t>HH077491</t>
  </si>
  <si>
    <t>Ron mieng D6DA Thép - DF (đối chiếu ron miếng, có 2 đời)</t>
  </si>
  <si>
    <t>HH081939</t>
  </si>
  <si>
    <t>Ron miếng  2Z-1/3Z lỗ nước dài CADA</t>
  </si>
  <si>
    <t>HH080619</t>
  </si>
  <si>
    <t>Ron miếng  6BD1/6BB1 thép (S) - PACIFIC</t>
  </si>
  <si>
    <t>HH082557</t>
  </si>
  <si>
    <t>Ron miếng  K13C - TV (24V) đời 1 miếng liền (sợi tổng hợp) - NICE IN</t>
  </si>
  <si>
    <t>HH00211</t>
  </si>
  <si>
    <t>Ron miếng 1146 - CADA</t>
  </si>
  <si>
    <t>HH082337</t>
  </si>
  <si>
    <t>Ron miếng 1DZ/2DZ - amiang - MASAKO</t>
  </si>
  <si>
    <t>HH076267</t>
  </si>
  <si>
    <t>Ron miếng 1DZ/2DZ Thép - MASAKO</t>
  </si>
  <si>
    <t>HH078263</t>
  </si>
  <si>
    <t>Ron miếng 1DZ/2DZ Thép - NICE IN</t>
  </si>
  <si>
    <t>HH079681</t>
  </si>
  <si>
    <t>Ron miếng 2J NEW graphite - DF</t>
  </si>
  <si>
    <t>HH079290</t>
  </si>
  <si>
    <t>Ron miếng 2J Old - Graphite - MASAKO</t>
  </si>
  <si>
    <t>HH082981</t>
  </si>
  <si>
    <t>Ron miếng 3AB1/ ISAKI - Giấy- PACIFIC</t>
  </si>
  <si>
    <t>Giấy- PACIFIC</t>
  </si>
  <si>
    <t>HH080418</t>
  </si>
  <si>
    <t>Ron miếng 3D72-D850 Graphite - MASAKO</t>
  </si>
  <si>
    <t>HH080419</t>
  </si>
  <si>
    <t>Ron miếng 3D72-D905 Graphite - MASAKO</t>
  </si>
  <si>
    <t>HH080420</t>
  </si>
  <si>
    <t>Ron miếng 3D75-D950 Amiang - MASAKO</t>
  </si>
  <si>
    <t>HH079291</t>
  </si>
  <si>
    <t>Ron miếng 3D76/ D1005 Thép - MASAKO</t>
  </si>
  <si>
    <t>HH079292</t>
  </si>
  <si>
    <t>Ron miếng 3D76/ D1102 Graphite - MASAKO</t>
  </si>
  <si>
    <t>HH080421</t>
  </si>
  <si>
    <t>Ron miếng 3D80-D1403 Graphite - MASAKO</t>
  </si>
  <si>
    <t>HH080423</t>
  </si>
  <si>
    <t>Ron miếng 3D83-D1503 Graphite - MASAKO</t>
  </si>
  <si>
    <t>HH080425</t>
  </si>
  <si>
    <t>Ron miếng 3D87-D1803 Thép - MASAKO</t>
  </si>
  <si>
    <t>HH077909</t>
  </si>
  <si>
    <t>Ron miếng 3KR1/3KR2 Graphite - MASAKO</t>
  </si>
  <si>
    <t>HH078100</t>
  </si>
  <si>
    <t>Ron miếng 3LB1/ 3LC1 Graphite - DF</t>
  </si>
  <si>
    <t>HH082333</t>
  </si>
  <si>
    <t>Ron miếng 3LB1/ 3LC1 Graphite - NICE IN</t>
  </si>
  <si>
    <t>HH082107</t>
  </si>
  <si>
    <t>Ron miếng 3T75(Z)/ 3TN75 (Graphite) lỗ nước trên chữ nhật lớn - MASAKO</t>
  </si>
  <si>
    <t>HH079282</t>
  </si>
  <si>
    <t>Ron miếng 3TN75 (graphite), 3TNV5 lỗ nước trên nhiều lỗ tròn - MASAKO</t>
  </si>
  <si>
    <t>HH076710</t>
  </si>
  <si>
    <t>Ron miếng 3TN82 thép - PACIFIC</t>
  </si>
  <si>
    <t>HH080980</t>
  </si>
  <si>
    <t>Ron miếng 3TN84 / 3D84-2 Amiang - MASAKO</t>
  </si>
  <si>
    <t>HH078165</t>
  </si>
  <si>
    <t>Ron miếng 3TN84 sợi carbon - Tonyco</t>
  </si>
  <si>
    <t>HH081775</t>
  </si>
  <si>
    <t>Ron miếng 3TN88/3D88/3TNE88-O (loại mỏng) thép - NICE IN</t>
  </si>
  <si>
    <t>HH075982</t>
  </si>
  <si>
    <t>Ron miếng 3TNA72 sợi carbon - PACIFIC</t>
  </si>
  <si>
    <t>HH074858</t>
  </si>
  <si>
    <t>Ron miếng 3TNC78 giấy -  PACIFIC</t>
  </si>
  <si>
    <t>HH079697</t>
  </si>
  <si>
    <t>Ron miếng 3TNC78 graphite -  MASAKO</t>
  </si>
  <si>
    <t>HH081772</t>
  </si>
  <si>
    <t>Ron miếng 3TNE68 - Thép - MASAKO</t>
  </si>
  <si>
    <t>HH080750</t>
  </si>
  <si>
    <t>Ron miếng 3TNE74/ 3TN74 (6 lỗ nước ở trên tròn) Thép - MASAKO</t>
  </si>
  <si>
    <t>HH075548</t>
  </si>
  <si>
    <t>Ron miếng 3TNE80 thép - Pacific</t>
  </si>
  <si>
    <t>HH081352</t>
  </si>
  <si>
    <t>Ron miếng 3TNE84-O (loại mỏng) thép - MASAKO</t>
  </si>
  <si>
    <t>HH082532</t>
  </si>
  <si>
    <t>Ron miếng 3TNV74/ 3TN74 (6 lỗ nước trên: 2tròn + 4bầu, RG5148) Thép - MASAKO</t>
  </si>
  <si>
    <t>HH073800</t>
  </si>
  <si>
    <t>Ron miếng 3TNV82 (Giấy) - PACIFIC</t>
  </si>
  <si>
    <t>HH081885</t>
  </si>
  <si>
    <t>Ron miếng 4102/ WP3.7Q130E40/ YZ4DA2 (TAIMAU)</t>
  </si>
  <si>
    <t>HH077921</t>
  </si>
  <si>
    <t>Ron miếng 4BA1/C330  thép - MASAKO</t>
  </si>
  <si>
    <t>HH082110</t>
  </si>
  <si>
    <t>Ron miếng 4BG1/4BE1 amiang - MASAKO</t>
  </si>
  <si>
    <t>HH078696</t>
  </si>
  <si>
    <t>Ron miếng 4CH</t>
  </si>
  <si>
    <t>HH078084</t>
  </si>
  <si>
    <t>Ron miếng 4D107 / S4D107 / QSB4.5 Thép - DF</t>
  </si>
  <si>
    <t>HH080427</t>
  </si>
  <si>
    <t>Ron miếng 4D107 / S4D107 / QSB4.5 Thép - NICE IN</t>
  </si>
  <si>
    <t>HH076256</t>
  </si>
  <si>
    <t>Ron miếng 4D31 Thép (4D30/ D4AL) - MASAKO</t>
  </si>
  <si>
    <t>HH075898</t>
  </si>
  <si>
    <t>Ron miếng 4D55 (đường kính 91.1) - PACIFIC</t>
  </si>
  <si>
    <t>HH080429</t>
  </si>
  <si>
    <t>Ron miếng 4D75-V1200 sợi tổng hợp - MASAKO</t>
  </si>
  <si>
    <t>HH080430</t>
  </si>
  <si>
    <t>Ron miếng 4D76-V1502 Graphite - MASAKO</t>
  </si>
  <si>
    <t>HH082553</t>
  </si>
  <si>
    <t>Ron miếng 4D76-V1502 Graphite - NICE IN</t>
  </si>
  <si>
    <t>HH079283</t>
  </si>
  <si>
    <t>Ron miếng 4D76/ V1305/ V1405 Graphite - MASAKO</t>
  </si>
  <si>
    <t>HH080272</t>
  </si>
  <si>
    <t>Ron miếng 4D78/ V1505 graphite - MASAKO</t>
  </si>
  <si>
    <t>HH075489</t>
  </si>
  <si>
    <t>Ron miếng 4D78/ V1505 thép - PACIFIC</t>
  </si>
  <si>
    <t>HH073894</t>
  </si>
  <si>
    <t>Ron miếng 4D82/ V1702 (NK) - Pacific</t>
  </si>
  <si>
    <t>HH079284</t>
  </si>
  <si>
    <t>Ron miếng 4D82/ V1702 Graphite - MASAKO</t>
  </si>
  <si>
    <t>HH076054</t>
  </si>
  <si>
    <t>Ron miếng 4D84-3/4TNE82/4TNV84 Thep - PACIFIC</t>
  </si>
  <si>
    <t>HH079285</t>
  </si>
  <si>
    <t>Ron miếng 4D85/ V1902 Graphite - MASAKO</t>
  </si>
  <si>
    <t>HH073893</t>
  </si>
  <si>
    <t>Ron miếng 4D85/ V1902 NK - Pacific</t>
  </si>
  <si>
    <t>HH076026</t>
  </si>
  <si>
    <t>Ron miếng 4DQ5 -REISEE</t>
  </si>
  <si>
    <t>HH078085</t>
  </si>
  <si>
    <t>Ron miếng 4DQ5 Graphite - DF</t>
  </si>
  <si>
    <t>HH079669</t>
  </si>
  <si>
    <t>Ron miếng 4DR5 graphite - DF</t>
  </si>
  <si>
    <t>HH078086</t>
  </si>
  <si>
    <t>Ron miếng 4FE1 (Thép kẹp amiang) - DF</t>
  </si>
  <si>
    <t>HH076025</t>
  </si>
  <si>
    <t>Ron miếng 4FE1 giấy - PACIFIC</t>
  </si>
  <si>
    <t>HH083266</t>
  </si>
  <si>
    <t>Ron miếng 4HE1- Thép  PACIFIC</t>
  </si>
  <si>
    <t>HH070778</t>
  </si>
  <si>
    <t>Ron miếng 4HF1 (S) OLD - CGP</t>
  </si>
  <si>
    <t>HH076263</t>
  </si>
  <si>
    <t>Ron miếng 4HF1 New Thép - MASAKO</t>
  </si>
  <si>
    <t>HH083008</t>
  </si>
  <si>
    <t>Ron miếng 4HF1 New Thép - NICE IN</t>
  </si>
  <si>
    <t>HH076264</t>
  </si>
  <si>
    <t>Ron miếng 4HF1 Old Thép - MASAKO</t>
  </si>
  <si>
    <t>HH073777</t>
  </si>
  <si>
    <t>Ron miếng 4HG1-N kim loại (S) - PACIFIC (xe tải)</t>
  </si>
  <si>
    <t>PACIFIC (xe tải)</t>
  </si>
  <si>
    <t>HH075476</t>
  </si>
  <si>
    <t>Ron miếng 4HG1-O kim loại (S) - PACIFIC (xe công trình)</t>
  </si>
  <si>
    <t>PACIFIC (xe công trình)</t>
  </si>
  <si>
    <t>HH076837</t>
  </si>
  <si>
    <t>Ron miếng 4HK1 (đời cơ) thép - NICE IN</t>
  </si>
  <si>
    <t>HH082334</t>
  </si>
  <si>
    <t>Ron miếng 4HK1 graphite - MASAKO</t>
  </si>
  <si>
    <t>HH076646</t>
  </si>
  <si>
    <t>Ron miếng 4HK1 thép - PACIFIC</t>
  </si>
  <si>
    <t>HH082740</t>
  </si>
  <si>
    <t>Ron miếng 4HK1 thép đời cơ - PACIFIC</t>
  </si>
  <si>
    <t>HH076838</t>
  </si>
  <si>
    <t>Ron miếng 4HK1-T (đời điện) thép Inox - NICE IN</t>
  </si>
  <si>
    <t>HH081667</t>
  </si>
  <si>
    <t>Ron miếng 4JG1 / 4JG2 thép - PACIFIC</t>
  </si>
  <si>
    <t>HH080070</t>
  </si>
  <si>
    <t>Ron miếng 4JK1/ 4JJ1 - TCX thép Inox - MASAKO</t>
  </si>
  <si>
    <t>HH082336</t>
  </si>
  <si>
    <t>Ron miếng 4JK1/ 4JJ1 - TCX thép Inox - NICE IN</t>
  </si>
  <si>
    <t>HH079288</t>
  </si>
  <si>
    <t>Ron miếng 4LC1/4LB1 Thép - MASAKO</t>
  </si>
  <si>
    <t>HH078546</t>
  </si>
  <si>
    <t>Ron miếng 4LD1 Thép - NICE IN</t>
  </si>
  <si>
    <t>HH0329</t>
  </si>
  <si>
    <t>Ron miếng 4LE1 - thép - CADA</t>
  </si>
  <si>
    <t>HH082727</t>
  </si>
  <si>
    <t>Ron miếng 4M50 - Thép Inox - NICE IN</t>
  </si>
  <si>
    <t>HH076080</t>
  </si>
  <si>
    <t>Ron miếng 4TNA82/4TN82 - PACIFIC</t>
  </si>
  <si>
    <t>HH079676</t>
  </si>
  <si>
    <t>Ron miếng 4TNE106  thép - DF</t>
  </si>
  <si>
    <t>HH072746</t>
  </si>
  <si>
    <t>Ron miếng 4TNE84 / 4TNV84 sợi carbon - DF</t>
  </si>
  <si>
    <t>HH080624</t>
  </si>
  <si>
    <t>Ron miếng 4TNE86/ 4TNV86/ 4TN86 - Old thép Inox - MASAKO</t>
  </si>
  <si>
    <t>HH080172</t>
  </si>
  <si>
    <t>Ron miếng 4TNE88-O Thép (mỏng, màu đen), 4D88/ 4TN88 - MASAKO</t>
  </si>
  <si>
    <t>HH078273</t>
  </si>
  <si>
    <t>Ron miếng 4TNE92/ 4D92E amiang - NICE IN</t>
  </si>
  <si>
    <t>HH077105</t>
  </si>
  <si>
    <t>Ron miếng 6BG1 Thép - REISSE</t>
  </si>
  <si>
    <t>REISSE</t>
  </si>
  <si>
    <t>HH080981</t>
  </si>
  <si>
    <t>Ron miếng 6BG1 amiang - MASAKO</t>
  </si>
  <si>
    <t>HH070673</t>
  </si>
  <si>
    <t>Ron miếng 6CT- N (24 sp) - CCEC</t>
  </si>
  <si>
    <t>CCEC</t>
  </si>
  <si>
    <t>HH075765</t>
  </si>
  <si>
    <t>Ron miếng 6D105 amiang (không kiềng sơ mi) - MASAKO</t>
  </si>
  <si>
    <t>HH078269</t>
  </si>
  <si>
    <t>Ron miếng 6D108 / S6D108 thép Inox - NICE IN</t>
  </si>
  <si>
    <t>HH078739</t>
  </si>
  <si>
    <t>Ron miếng 6D114-T (S6D114, 6CT-24V, 6L 375), GP - NICE IN</t>
  </si>
  <si>
    <t>HH077232</t>
  </si>
  <si>
    <t>Ron miếng 6D14 - TONYCO</t>
  </si>
  <si>
    <t>HH080071</t>
  </si>
  <si>
    <t>Ron miếng 6D14 amiang - MASAKO</t>
  </si>
  <si>
    <t>HH078923</t>
  </si>
  <si>
    <t>Ron miếng 6D15 amiang - NICE IN</t>
  </si>
  <si>
    <t>HH078725</t>
  </si>
  <si>
    <t>Ron miếng 6D16 amiang (cho sơ mi ko gờ ron) - NICE</t>
  </si>
  <si>
    <t>HH00990</t>
  </si>
  <si>
    <t>Ron miếng 6D16T - CGP/ PACIFIC</t>
  </si>
  <si>
    <t>HH077340</t>
  </si>
  <si>
    <t>Ron miếng 6D170/S6D170 - Thép (đời cơ) - NICE IN</t>
  </si>
  <si>
    <t>HH077341</t>
  </si>
  <si>
    <t>Ron miếng 6D170/S6D170/SAA6D170E - Thép (đời điện) - NICE IN</t>
  </si>
  <si>
    <t>HH074776</t>
  </si>
  <si>
    <t>Ron miếng 6D22/6D22T/6D24 Thép - PACIFIC</t>
  </si>
  <si>
    <t>HH078549</t>
  </si>
  <si>
    <t>Ron miếng 6D22/6D24 Thép (Inox, stainless)  - NICE IN</t>
  </si>
  <si>
    <t>HH076452</t>
  </si>
  <si>
    <t>Ron miếng 6D31/6D31T Thép - MASAKO</t>
  </si>
  <si>
    <t>HH078262</t>
  </si>
  <si>
    <t>Ron miếng 6D31/6D31T Thép - NICE IN</t>
  </si>
  <si>
    <t>HH00801</t>
  </si>
  <si>
    <t>Ron miếng 6D34 hợp kim - DF</t>
  </si>
  <si>
    <t>HH00819</t>
  </si>
  <si>
    <t>Ron miếng 6D95 (S6D95), Thép - DF</t>
  </si>
  <si>
    <t>HH077873</t>
  </si>
  <si>
    <t>Ron miếng 6D95 / S6D95 Graphite - NICE IN</t>
  </si>
  <si>
    <t>HH078258</t>
  </si>
  <si>
    <t>Ron miếng 6D95 / S6D95 Thép - NICE IN</t>
  </si>
  <si>
    <t>HH073847</t>
  </si>
  <si>
    <t>Ron miếng 6D95 thép - DF</t>
  </si>
  <si>
    <t>HH076564</t>
  </si>
  <si>
    <t>Ron miếng 6D95 thép - MASAKO</t>
  </si>
  <si>
    <t>HH082134</t>
  </si>
  <si>
    <t>Ron miếng 6DB10 (Thép kẹp) màu đỏ - DF</t>
  </si>
  <si>
    <t>HH079299</t>
  </si>
  <si>
    <t>Ron miếng 6DB10 (Thép kẹp) màu đỏ - NICE IN</t>
  </si>
  <si>
    <t>HH082724</t>
  </si>
  <si>
    <t>Ron miếng 6DB10 Amiang - MASAKO</t>
  </si>
  <si>
    <t>HH079670</t>
  </si>
  <si>
    <t>Ron miếng 6DR5 amiang - DF</t>
  </si>
  <si>
    <t>HH078343</t>
  </si>
  <si>
    <t>Ron miếng 6DS7/6DS3 (K) - Tonyco</t>
  </si>
  <si>
    <t>HH079201</t>
  </si>
  <si>
    <t>Ron miếng 6GH thép (đơn vị tính: cái, 1 bộ gồm 2 cái) - DF</t>
  </si>
  <si>
    <t>HH080800</t>
  </si>
  <si>
    <t>Ron miếng 6HE1 Thép - DF</t>
  </si>
  <si>
    <t>HH072738</t>
  </si>
  <si>
    <t>Ron miếng 6HK1 thép (xe công trình) - DF</t>
  </si>
  <si>
    <t>HH076224</t>
  </si>
  <si>
    <t>Ron miếng 6RB1 thép - PACIFIC</t>
  </si>
  <si>
    <t>HH079296</t>
  </si>
  <si>
    <t>Ron miếng 6UZ1 Thép Inox - NICE IN</t>
  </si>
  <si>
    <t>HH071853</t>
  </si>
  <si>
    <t>Ron miếng 8DC11 (máy Hàn Quốc) - TONYCO</t>
  </si>
  <si>
    <t>HH081876</t>
  </si>
  <si>
    <t>Ron miếng A-495-BD/ 498 (ắc 34)</t>
  </si>
  <si>
    <t>HH077339</t>
  </si>
  <si>
    <t>Ron miếng B3.3/ 4D95 đời điện Graphite - NICE IN</t>
  </si>
  <si>
    <t>HH080433</t>
  </si>
  <si>
    <t>Ron miếng BF4L1011/BF4M1011 Interface - NICE IN</t>
  </si>
  <si>
    <t>HH072755</t>
  </si>
  <si>
    <t>Ron miếng BF4L912 hợp kim - DF</t>
  </si>
  <si>
    <t>HH071820</t>
  </si>
  <si>
    <t>Ron miếng BF4M1012 amiang - DF</t>
  </si>
  <si>
    <t>HH080434</t>
  </si>
  <si>
    <t>Ron miếng BF4M2011 Thép - NICE IN</t>
  </si>
  <si>
    <t>HH075038</t>
  </si>
  <si>
    <t>Ron miếng BF6M1012 amiang - DF</t>
  </si>
  <si>
    <t>HH074322</t>
  </si>
  <si>
    <t>Ron miếng BF6M1013 sợi tổng hợp - DF</t>
  </si>
  <si>
    <t>HH081557</t>
  </si>
  <si>
    <t>Ron miếng BF6M2012 graphite - DF</t>
  </si>
  <si>
    <t>HH00790</t>
  </si>
  <si>
    <t>Ron miếng C240, Thép kẹp amiang - DF</t>
  </si>
  <si>
    <t>HH079107</t>
  </si>
  <si>
    <t>Ron miếng C240, Thép kẹp amiang - MASAKO</t>
  </si>
  <si>
    <t>HH080833</t>
  </si>
  <si>
    <t>Ron miếng C6.4 Thép - DF</t>
  </si>
  <si>
    <t>HH081888</t>
  </si>
  <si>
    <t>Ron miếng CA-4110-AKZ/ 4113-BKZ phi 123 (Antek)</t>
  </si>
  <si>
    <t>HH081887</t>
  </si>
  <si>
    <t>Ron miếng CA-4110-AKZ/ 4113-BKZ phi 123 thép (Yuchai)</t>
  </si>
  <si>
    <t>HH080928</t>
  </si>
  <si>
    <t>Ron miếng CA-498 - Antek (202-0214)</t>
  </si>
  <si>
    <t>Antek (202-0214)</t>
  </si>
  <si>
    <t>HH073475</t>
  </si>
  <si>
    <t>Ron miếng CUMMIN-6BT CCEC</t>
  </si>
  <si>
    <t>HH081483</t>
  </si>
  <si>
    <t>Ron miếng CZ-495/4L68/4L88 (amiang) - DF</t>
  </si>
  <si>
    <t>HH080927</t>
  </si>
  <si>
    <t>Ron miếng CZ-495/4L68/4L88 - Antek (202-0241)</t>
  </si>
  <si>
    <t>Antek (202-0241)</t>
  </si>
  <si>
    <t>HH070907</t>
  </si>
  <si>
    <t>Ron miếng Cum 6CT / 6D114 (12V), Graphite - DF</t>
  </si>
  <si>
    <t>HH074295</t>
  </si>
  <si>
    <t>Ron miếng Cum 6L/ L375, Graphite, 6CT-24V/6D114/S6D114 - DF</t>
  </si>
  <si>
    <t>HH083614</t>
  </si>
  <si>
    <t>Ron miếng Cum KT19/KT38/KT50/3166288 - Thép (đv: Cái) - NICE IN</t>
  </si>
  <si>
    <t>HH083613</t>
  </si>
  <si>
    <t>Ron miếng Cum KT19/KTA19/4334080 - Thép (đv: Cái) - NICE IN</t>
  </si>
  <si>
    <t>HH081487</t>
  </si>
  <si>
    <t>Ron miếng D2366 - Graphite - DF</t>
  </si>
  <si>
    <t>HH081164</t>
  </si>
  <si>
    <t>Ron miếng D2366 amiang (lỗ nước dài) - PACIFIC</t>
  </si>
  <si>
    <t>HH078738</t>
  </si>
  <si>
    <t>Ron miếng D2366-NEW amiang - MASAKO</t>
  </si>
  <si>
    <t>HH082533</t>
  </si>
  <si>
    <t>Ron miếng D24/DL02 thép Inox - NICE IN</t>
  </si>
  <si>
    <t>HH074447</t>
  </si>
  <si>
    <t>Ron miếng D2848 - Pacific</t>
  </si>
  <si>
    <t>HH077044</t>
  </si>
  <si>
    <t>Ron miếng D2848/ DV15 Thép - MASAKO</t>
  </si>
  <si>
    <t>HH082371</t>
  </si>
  <si>
    <t>Ron miếng D4AF/4D32/K1 - Amiang - MASAKO</t>
  </si>
  <si>
    <t>HH073776</t>
  </si>
  <si>
    <t>Ron miếng D4AF/4D32/K1 kim loại - PACIFIC</t>
  </si>
  <si>
    <t>HH081478</t>
  </si>
  <si>
    <t>Ron miếng D4CC/ D4CB NEW, thép - DF</t>
  </si>
  <si>
    <t>HH081951</t>
  </si>
  <si>
    <t>Ron miếng D4CC/ D4CB NEW, thép Inox - NICE IN</t>
  </si>
  <si>
    <t>HH078093</t>
  </si>
  <si>
    <t>Ron miếng D4DA/MIGHTY II (S) Thép - DF</t>
  </si>
  <si>
    <t>HH080489</t>
  </si>
  <si>
    <t>Ron miếng D4GA Thép - DF</t>
  </si>
  <si>
    <t>HH082729</t>
  </si>
  <si>
    <t>Ron miếng D6CA - Thép Inox - NICE IN</t>
  </si>
  <si>
    <t>HH082730</t>
  </si>
  <si>
    <t>Ron miếng D6CB - Thép Inox - NICE IN</t>
  </si>
  <si>
    <t>HH075968</t>
  </si>
  <si>
    <t>Ron miếng D6CB thép - DF</t>
  </si>
  <si>
    <t>HH075443</t>
  </si>
  <si>
    <t>Ron miếng D6GA thép - MOBIS 2231152000</t>
  </si>
  <si>
    <t>MOBIS 2231152000</t>
  </si>
  <si>
    <t>HH080271</t>
  </si>
  <si>
    <t>Ron miếng D6GA thép Inox - NICE IN</t>
  </si>
  <si>
    <t>HH081354</t>
  </si>
  <si>
    <t>Ron miếng DA120, Thép kẹp amiang - NICE IN</t>
  </si>
  <si>
    <t>HH081770</t>
  </si>
  <si>
    <t>Ron miếng DA120/ DA640 - Amiang - MASAKO</t>
  </si>
  <si>
    <t>HH00793</t>
  </si>
  <si>
    <t>Ron miếng DA220, Thép kẹp amiang - DF</t>
  </si>
  <si>
    <t>◆ DETROIT  (1 sản phẩm)</t>
  </si>
  <si>
    <t>HH00788</t>
  </si>
  <si>
    <t>Ron miếng DETROIT DD15, THÉP - DF</t>
  </si>
  <si>
    <t>DETROIT</t>
  </si>
  <si>
    <t>HH082460</t>
  </si>
  <si>
    <t>Ron miếng DS50 - PACIFIC</t>
  </si>
  <si>
    <t>HH075966</t>
  </si>
  <si>
    <t>Ron miếng DV11 Thép - DF</t>
  </si>
  <si>
    <t>HH080485</t>
  </si>
  <si>
    <t>Ron miếng DX12 - Thép - DF</t>
  </si>
  <si>
    <t>HH080478</t>
  </si>
  <si>
    <t>Ron miếng Dachai CA-498 - Amiang - DF</t>
  </si>
  <si>
    <t>◆ DEUTZ  (3 sản phẩm)</t>
  </si>
  <si>
    <t>HH071823</t>
  </si>
  <si>
    <t>Ron miếng Deutz  BF4M1013 - Amiang - DF</t>
  </si>
  <si>
    <t>◆ DONGFENG  (1 sản phẩm)</t>
  </si>
  <si>
    <t>HH081140</t>
  </si>
  <si>
    <t>Ron miếng DongFeng 6114/L375/L300</t>
  </si>
  <si>
    <t>DONGFENG</t>
  </si>
  <si>
    <t>HH074854</t>
  </si>
  <si>
    <t>Ron miếng ED33/FD33 amiang - PACIFIC</t>
  </si>
  <si>
    <t>HH076456</t>
  </si>
  <si>
    <t>Ron miếng EL100 sợi tổng hợp - MASAKO</t>
  </si>
  <si>
    <t>HH078027</t>
  </si>
  <si>
    <t>Ron miếng EM100 thép - CADA</t>
  </si>
  <si>
    <t>HH076457</t>
  </si>
  <si>
    <t>Ron miếng EP100 thép- MASAKO</t>
  </si>
  <si>
    <t>HH081773</t>
  </si>
  <si>
    <t>Ron miếng EP100 thép- NICE IN</t>
  </si>
  <si>
    <t>HH079673</t>
  </si>
  <si>
    <t>Ron miếng F17C/ F17E sợi tổng hợp (có thun lỗ nước) - DF</t>
  </si>
  <si>
    <t>HH080033</t>
  </si>
  <si>
    <t>Ron miếng F17C/ F17E sợi tổng hợp - MASAKO</t>
  </si>
  <si>
    <t>HH071821</t>
  </si>
  <si>
    <t>Ron miếng F4L913 hợp kim - DF</t>
  </si>
  <si>
    <t>HH079297</t>
  </si>
  <si>
    <t>Ron miếng FD35/ED35 Thép - MASAKO</t>
  </si>
  <si>
    <t>HH075023</t>
  </si>
  <si>
    <t>Ron miếng FD35/ED35 thép- Pacific/ Reisse</t>
  </si>
  <si>
    <t>HH079675</t>
  </si>
  <si>
    <t>Ron miếng FE6 (12V) thép - DF</t>
  </si>
  <si>
    <t>HH079198</t>
  </si>
  <si>
    <t>Ron miếng FE6 (24V) thép - DF</t>
  </si>
  <si>
    <t>HH074549</t>
  </si>
  <si>
    <t>Ron miếng HOWO WD615</t>
  </si>
  <si>
    <t>HH081083</t>
  </si>
  <si>
    <t>Ron miếng Howo A7-375 (1 lỗ tròn 1 lỗ méo -18 lỗ) thép (Antek)</t>
  </si>
  <si>
    <t>HH076449</t>
  </si>
  <si>
    <t>Ron miếng J05C sợi tổng hợp - NICE IN</t>
  </si>
  <si>
    <t>HH082105</t>
  </si>
  <si>
    <t>Ron miếng J08C-T - Thép Inox (chú ý máy J08E có đời giống ron này) - NICE IN</t>
  </si>
  <si>
    <t>HH082552</t>
  </si>
  <si>
    <t>Ron miếng JMC JE-493/ JX-493 (4JB1 máy Trung Quốc) thép - MASAKO</t>
  </si>
  <si>
    <t>HH082556</t>
  </si>
  <si>
    <t>Ron miếng K13C - 12V (sợi tổng hợp) - NICE IN</t>
  </si>
  <si>
    <t>HH082558</t>
  </si>
  <si>
    <t>Ron miếng K13C - TE (24V) đời 1 miếng liền (sợi tổng hợp) - NICE IN</t>
  </si>
  <si>
    <t>HH074792</t>
  </si>
  <si>
    <t>Ron miếng K3600/K3500/SL Thép - DF</t>
  </si>
  <si>
    <t>HH078090</t>
  </si>
  <si>
    <t>Ron miếng K3E Graphite - DF</t>
  </si>
  <si>
    <t>HH078091</t>
  </si>
  <si>
    <t>Ron miếng K3M Graphite - DF</t>
  </si>
  <si>
    <t>HH077335</t>
  </si>
  <si>
    <t>Ron miếng K4M sợi tổng hợp - MASAKO</t>
  </si>
  <si>
    <t>HH084288</t>
  </si>
  <si>
    <t>Ron miếng Kom SAA4D95E-6/ 4D95-6, Thép - DF</t>
  </si>
  <si>
    <t>HH083956</t>
  </si>
  <si>
    <t>Ron miếng Kom SAA6D114E/ S6D114 E-5/ PC300-10 (24 sp, đời điện) - DF</t>
  </si>
  <si>
    <t>HH083637</t>
  </si>
  <si>
    <t>Ron miếng Kub V3307-CR (đời điện), Thép Inox - NICE IN</t>
  </si>
  <si>
    <t>HH080888</t>
  </si>
  <si>
    <t>Ron miếng Kubuta - 4D87 / DC60 (Thép) - Pacific</t>
  </si>
  <si>
    <t>HH076992</t>
  </si>
  <si>
    <t>Ron miếng Kubuta - 4D87 / DC60 amiang - REISSE</t>
  </si>
  <si>
    <t>HH083011</t>
  </si>
  <si>
    <t>Ron miếng MAN MC13/ MAXXFORCE 13 (lỗ sơ mi 127) - Thép, dầy 1.2 - NICE IN</t>
  </si>
  <si>
    <t>HH082728</t>
  </si>
  <si>
    <t>Ron miếng MD92 / MD92-N - Thép Inox - NICE IN</t>
  </si>
  <si>
    <t>HH084280</t>
  </si>
  <si>
    <t>Ron miếng Man MC07.31-30 (Euro 3)/ Sinotruck Howo T5G/ Thép - DF</t>
  </si>
  <si>
    <t>HH079671</t>
  </si>
  <si>
    <t>Ron miếng NE6 (thép), 1 bộ gồm 2 miếng - DF</t>
  </si>
  <si>
    <t>HH00804</t>
  </si>
  <si>
    <t>Ron miếng NH220 Thép - DF</t>
  </si>
  <si>
    <t>HH00805</t>
  </si>
  <si>
    <t>Ron miếng NT855 thép - DF</t>
  </si>
  <si>
    <t>HH078096</t>
  </si>
  <si>
    <t>Ron miếng PD6 - Thép kẹp Amiang (có 2 lỗ tai) - DF</t>
  </si>
  <si>
    <t>HH078097</t>
  </si>
  <si>
    <t>Ron miếng PD6 T Amiang + Thép - DF</t>
  </si>
  <si>
    <t>HH079679</t>
  </si>
  <si>
    <t>Ron miếng PE6 (Thép kẹp sợi tổng hợp) có 2 lỗ tai - DF</t>
  </si>
  <si>
    <t>Cặp</t>
  </si>
  <si>
    <t>HH079674</t>
  </si>
  <si>
    <t>Ron miếng PE6-T (Thép kẹp sợi tổng hợp)- DF</t>
  </si>
  <si>
    <t>HH078625</t>
  </si>
  <si>
    <t>Ron miếng PF6-T -Reisse</t>
  </si>
  <si>
    <t>HH080435</t>
  </si>
  <si>
    <t>Ron miếng S3E Graphite - MASAKO</t>
  </si>
  <si>
    <t>HH077333</t>
  </si>
  <si>
    <t>Ron miếng S4E (94) GP - NICE IN</t>
  </si>
  <si>
    <t>HH00234</t>
  </si>
  <si>
    <t>Ron miếng S4E giấy (K) - CGP</t>
  </si>
  <si>
    <t>HH081484</t>
  </si>
  <si>
    <t>Ron miếng S4L graphite - DF</t>
  </si>
  <si>
    <t>HH079678</t>
  </si>
  <si>
    <t>Ron miếng S4Q graphite - DF</t>
  </si>
  <si>
    <t>HH082332</t>
  </si>
  <si>
    <t>Ron miếng S4S / D04EG (thép Inox) - NICE IN</t>
  </si>
  <si>
    <t>HH075764</t>
  </si>
  <si>
    <t>Ron miếng S4S amiang - MASAKO</t>
  </si>
  <si>
    <t>HH079108</t>
  </si>
  <si>
    <t>Ron miếng S4S/ D04EG (S) thép - MASAKO</t>
  </si>
  <si>
    <t>HH076836</t>
  </si>
  <si>
    <t>Ron miếng S6A Thép - NICE IN</t>
  </si>
  <si>
    <t>HH076445</t>
  </si>
  <si>
    <t>Ron miếng S6A-2/3 (sơ mi 145) Thép - NICE IN</t>
  </si>
  <si>
    <t>HH081347</t>
  </si>
  <si>
    <t>Ron miếng S6D125 / 6D125-N thép, 16 lỗ - Pacific</t>
  </si>
  <si>
    <t>HH080969</t>
  </si>
  <si>
    <t>Ron miếng S6D125 / 6D125-O thép, 15 lỗ - Pacific</t>
  </si>
  <si>
    <t>HH00824</t>
  </si>
  <si>
    <t>Ron miếng S6KT Thép - DF</t>
  </si>
  <si>
    <t>HH081668</t>
  </si>
  <si>
    <t>Ron miếng S6KT Thép - NICE IN</t>
  </si>
  <si>
    <t>HH076453</t>
  </si>
  <si>
    <t>Ron miếng S6S amiang - MASAKO</t>
  </si>
  <si>
    <t>HH078925</t>
  </si>
  <si>
    <t>Ron miếng S6S amiang - NICE IN</t>
  </si>
  <si>
    <t>HH081500</t>
  </si>
  <si>
    <t>Ron miếng SD22 - Thép - DF</t>
  </si>
  <si>
    <t>HH081531</t>
  </si>
  <si>
    <t>Ron miếng SD23/SD25 (S) - Pacific</t>
  </si>
  <si>
    <t>HH080481</t>
  </si>
  <si>
    <t>Ron miếng Shangchai D4114 - Thép - DF</t>
  </si>
  <si>
    <t>HH080482</t>
  </si>
  <si>
    <t>Ron miếng Shangchai D6114 - Thép - DF</t>
  </si>
  <si>
    <t>HH078088</t>
  </si>
  <si>
    <t>Ron miếng Suzuki F10A, amiang - DF</t>
  </si>
  <si>
    <t>HH082528</t>
  </si>
  <si>
    <t>Ron miếng TD25 Thép (lỗ sơ mi 95) - NICE IN</t>
  </si>
  <si>
    <t>HH076270</t>
  </si>
  <si>
    <t>Ron miếng TD25 Thép - MASAKO</t>
  </si>
  <si>
    <t>HH077338</t>
  </si>
  <si>
    <t>Ron miếng V2607 Thép - NICE IN</t>
  </si>
  <si>
    <t>HH077850</t>
  </si>
  <si>
    <t>Ron miếng V3300 thép - PACIFIC</t>
  </si>
  <si>
    <t>HH080437</t>
  </si>
  <si>
    <t>Ron miếng V3307 Thép Inox - MASAKO</t>
  </si>
  <si>
    <t>HH077337</t>
  </si>
  <si>
    <t>Ron miếng V4000 graphite - NICE IN</t>
  </si>
  <si>
    <t>HH070859</t>
  </si>
  <si>
    <t>Ron miếng Vol D8K/ TCD2013-L06-4V, Thép (TAD762VE) - NICE IN</t>
  </si>
  <si>
    <t>HH077492</t>
  </si>
  <si>
    <t>Ron miếng Volvo TCD2012 L04/ Deutz BF4M2012, Thép - DF</t>
  </si>
  <si>
    <t>HH077493</t>
  </si>
  <si>
    <t>Ron miếng Volvo TCD2012 L06 (Deutz BF6M2012) - Thép - DF</t>
  </si>
  <si>
    <t>HH077920</t>
  </si>
  <si>
    <t>Ron miếng W04E sợi tổng hợp - MASAKO</t>
  </si>
  <si>
    <t>HH077917</t>
  </si>
  <si>
    <t>Ron miếng W06D sợi tổng hợp - MASAKO</t>
  </si>
  <si>
    <t>HH077918</t>
  </si>
  <si>
    <t>Ron miếng W06E sợi tổng hợp - MASAKO</t>
  </si>
  <si>
    <t>HH079200</t>
  </si>
  <si>
    <t>Ron miếng WD615 thép - DF</t>
  </si>
  <si>
    <t>HH080487</t>
  </si>
  <si>
    <t>Ron miếng WD618 thép - DF</t>
  </si>
  <si>
    <t>HH079680</t>
  </si>
  <si>
    <t>Ron miếng WL (16V) thép - DF</t>
  </si>
  <si>
    <t>HH081877</t>
  </si>
  <si>
    <t>Ron miếng YC-4102-Q/ 4105-Q/ YCD4J11T-88 TA</t>
  </si>
  <si>
    <t>HH081880</t>
  </si>
  <si>
    <t>Ron miếng YC4D/4108 (ướt phi 117) (Antek)</t>
  </si>
  <si>
    <t>HH081881</t>
  </si>
  <si>
    <t>Ron miếng YC4D140-48/ 4108 Euro4 (Yuchai)</t>
  </si>
  <si>
    <t>HH081882</t>
  </si>
  <si>
    <t>Ron miếng YC4E140-48/ 4110 Euro4 (Yuchai)</t>
  </si>
  <si>
    <t>HH081878</t>
  </si>
  <si>
    <t>Ron miếng YC4F/ 492 thép (Yuchai)</t>
  </si>
  <si>
    <t>HH081879</t>
  </si>
  <si>
    <t>Ron miếng YC4FA/ 496 (Yuchai)</t>
  </si>
  <si>
    <t>HH081883</t>
  </si>
  <si>
    <t>Ron miếng YC4G/ 4112 thép máy điện (Yuchai)</t>
  </si>
  <si>
    <t>HH081084</t>
  </si>
  <si>
    <t>Ron miếng YC6A/6108ZQB A30/A3100 thép liền (Yuchai)</t>
  </si>
  <si>
    <t>HH081086</t>
  </si>
  <si>
    <t>Ron miếng YC6J/6105/6108ZQ (Antek)</t>
  </si>
  <si>
    <t>HH081085</t>
  </si>
  <si>
    <t>Ron miếng YC6J/6105/6108ZQ (Yuchai)</t>
  </si>
  <si>
    <t>HH081087</t>
  </si>
  <si>
    <t>Ron miếng YC6K/6129 (Yuchai)</t>
  </si>
  <si>
    <t>HH081141</t>
  </si>
  <si>
    <t>Ron miếng YC6L/6113  (Yuchai)</t>
  </si>
  <si>
    <t>HH080992</t>
  </si>
  <si>
    <t>Ron miếng YC6L/6113 thép đen (Yuchai chính hãng)</t>
  </si>
  <si>
    <t>HH081088</t>
  </si>
  <si>
    <t>Ron miếng YC6M1000/6120 (2 lỗ méo) thép (Yuchai)</t>
  </si>
  <si>
    <t>HH081089</t>
  </si>
  <si>
    <t>Ron miếng YC6M1000/6120 (2 lỗ tròn) thép (Yuchai)</t>
  </si>
  <si>
    <t>HH081090</t>
  </si>
  <si>
    <t>Ron miếng YC6MK/6123 thép (Yuchai)</t>
  </si>
  <si>
    <t>HH081889</t>
  </si>
  <si>
    <t>Ron miếng YN-4100-QBZL/ 4102-QBZL thép</t>
  </si>
  <si>
    <t>HH076879</t>
  </si>
  <si>
    <t>Ron miếng YN-490-Q/QB phi 100 (Antek)</t>
  </si>
  <si>
    <t>HH077696</t>
  </si>
  <si>
    <t>Ron miếng Yan 3TNE68 - Thép Inox - NICE IN (145/55/70)</t>
  </si>
  <si>
    <t>HH081353</t>
  </si>
  <si>
    <t>Ron miếng Yan 3TNE84/ 3D84-3, thép Inox - NICE IN</t>
  </si>
  <si>
    <t>HH076819</t>
  </si>
  <si>
    <t>Ron miếng Yan 4D94E/4TNE94 (Amiang) - NICE IN (90/100/20)</t>
  </si>
  <si>
    <t>NICE IN (90/100/20)</t>
  </si>
  <si>
    <t>HH077489</t>
  </si>
  <si>
    <t>Ron miếng Yan 4TN100E/4TNE100 Graphite - DF</t>
  </si>
  <si>
    <t>HH076247</t>
  </si>
  <si>
    <t>Ron miếng Yan 4TN84/4D84-2, ASB amiang - MASAKO</t>
  </si>
  <si>
    <t>HH081357</t>
  </si>
  <si>
    <t>Ron miếng Yan 4TNE86, Thép Inox (4TNV86/ 4TN86) - NICE IN</t>
  </si>
  <si>
    <t>HH077582</t>
  </si>
  <si>
    <t>Ron miếng Yan 4TNE88, Thép Inox (4TNV88/ 4D88E) - NICE IN</t>
  </si>
  <si>
    <t>HH076570</t>
  </si>
  <si>
    <t>Ron miếng Yan 4TNV98, Thép Inox - NICE IN</t>
  </si>
  <si>
    <t>HH080475</t>
  </si>
  <si>
    <t>Ron miếng Yuchai 4102 - Amiang - DF</t>
  </si>
  <si>
    <t>HH080476</t>
  </si>
  <si>
    <t>Ron miếng Yuchai 4108 - Amiang - DF</t>
  </si>
  <si>
    <t>HH080477</t>
  </si>
  <si>
    <t>Ron miếng Yuchai 4110 - Amiang - DF</t>
  </si>
  <si>
    <t>HH080480</t>
  </si>
  <si>
    <t>Ron miếng Yuchai 6105 - Amiang - DF</t>
  </si>
  <si>
    <t>HH080479</t>
  </si>
  <si>
    <t>Ron miếng Yuchai 6108 - Amiang - DF</t>
  </si>
  <si>
    <t>HH082725</t>
  </si>
  <si>
    <t>Ron miếng ZD30 - Thép Inox - NICE IN</t>
  </si>
  <si>
    <t>HH082726</t>
  </si>
  <si>
    <t>Ron miếng ZD30-N - Thép Inox - NICE IN</t>
  </si>
  <si>
    <t>📋 MIỂNG (BẠC) — dữ liệu mới nhất</t>
  </si>
  <si>
    <t>Hãng</t>
  </si>
  <si>
    <t>Mã ĐC</t>
  </si>
  <si>
    <t>Cos</t>
  </si>
  <si>
    <t>Loại</t>
  </si>
  <si>
    <t>Thương hiệu</t>
  </si>
  <si>
    <t>Vốn</t>
  </si>
  <si>
    <t>VIP</t>
  </si>
  <si>
    <t>Ưu đãi</t>
  </si>
  <si>
    <t>Đại lý</t>
  </si>
  <si>
    <t>Gara</t>
  </si>
  <si>
    <t>Tồn</t>
  </si>
  <si>
    <t>PARNO</t>
  </si>
  <si>
    <t>Ghi chú</t>
  </si>
  <si>
    <t>Tên đầy đủ</t>
  </si>
  <si>
    <t>◆ HINO</t>
  </si>
  <si>
    <t>HH070779</t>
  </si>
  <si>
    <t>DM100/DQ100</t>
  </si>
  <si>
    <t>90</t>
  </si>
  <si>
    <t>Cos0</t>
  </si>
  <si>
    <t>TAIHO</t>
  </si>
  <si>
    <t>Bạc miểng DM100/DQ100 Cos0 - TAIHO</t>
  </si>
  <si>
    <t>HH071938</t>
  </si>
  <si>
    <t>Cos1</t>
  </si>
  <si>
    <t>Bạc miểng DM100/DQ100 Cos1 - TAIHO</t>
  </si>
  <si>
    <t>HH071939</t>
  </si>
  <si>
    <t>Cos2</t>
  </si>
  <si>
    <t>Bạc miểng DM100/DQ100 Cos2 - TAIHO</t>
  </si>
  <si>
    <t>HH079058</t>
  </si>
  <si>
    <t>Cos3</t>
  </si>
  <si>
    <t>Bạc miểng DM100/DQ100 Cos3 - TAIHO</t>
  </si>
  <si>
    <t>HH083728</t>
  </si>
  <si>
    <t>W04D/W04E</t>
  </si>
  <si>
    <t>104</t>
  </si>
  <si>
    <t>DAIDO NHẬT</t>
  </si>
  <si>
    <t>Bạc miểng Hino W04D/W04E (M133K, R133K1) STD Cos0 - DAIDO NHẬT</t>
  </si>
  <si>
    <t>HH00276</t>
  </si>
  <si>
    <t>Bạc miểng W04D / W04E Cos0 - TAIHO</t>
  </si>
  <si>
    <t>HH083730</t>
  </si>
  <si>
    <t>W06D/W06E</t>
  </si>
  <si>
    <t>Bạc miểng Hino W06D/W06E (M134K, R134K1) STD Cos0 - DAIDO NHẬT</t>
  </si>
  <si>
    <t>HH00275</t>
  </si>
  <si>
    <t>Bạc miểng W04D / W04E Cos1 - TAIHO</t>
  </si>
  <si>
    <t>HH072136</t>
  </si>
  <si>
    <t>Cos4</t>
  </si>
  <si>
    <t>Bạc miểng W06D/ W06E Cos4 - TAIHO</t>
  </si>
  <si>
    <t>HH074388</t>
  </si>
  <si>
    <t>DS30/DS50</t>
  </si>
  <si>
    <t>110</t>
  </si>
  <si>
    <t>NDC</t>
  </si>
  <si>
    <t>Bạc miểng DS30/DS50 cos0 - NDC</t>
  </si>
  <si>
    <t>HH073146</t>
  </si>
  <si>
    <t>EH700</t>
  </si>
  <si>
    <t>Bạc miểng EH700 Cos0 - NDC</t>
  </si>
  <si>
    <t>HH068735</t>
  </si>
  <si>
    <t>H06B-T/H06C/H07C</t>
  </si>
  <si>
    <t>Bạc miểng H06B-T/H06C/H07C Cos0 - NDC</t>
  </si>
  <si>
    <t>HH00587</t>
  </si>
  <si>
    <t>H06C/H07C</t>
  </si>
  <si>
    <t>TaiHo</t>
  </si>
  <si>
    <t>Bạc miểng H06C/H07C Cos0 - TaiHo</t>
  </si>
  <si>
    <t>HH071871</t>
  </si>
  <si>
    <t>Bạc miểng H06C/H07C Cos1 - TaiHo</t>
  </si>
  <si>
    <t>HH080514</t>
  </si>
  <si>
    <t>baze</t>
  </si>
  <si>
    <t>Miểng baze H06C/H07C cos1  - TDC - M1108K</t>
  </si>
  <si>
    <t>HH080534</t>
  </si>
  <si>
    <t>dên</t>
  </si>
  <si>
    <t>Miểng dên H06C/H07C cos1 - TDC - R109K</t>
  </si>
  <si>
    <t>HH076404</t>
  </si>
  <si>
    <t>Miểng baze H06C/H07C (M218H1) Cos2 - TaiHo</t>
  </si>
  <si>
    <t>HH080515</t>
  </si>
  <si>
    <t>Miểng baze H06C/H07C cos2  - TDC - M1108K</t>
  </si>
  <si>
    <t>HH076407</t>
  </si>
  <si>
    <t>Miểng dên H06C/H07C (M218H1) Cos2 - TaiHo</t>
  </si>
  <si>
    <t>HH080535</t>
  </si>
  <si>
    <t>Miểng dên H06C/H07C cos2 - TDC - R109K</t>
  </si>
  <si>
    <t>HH071381</t>
  </si>
  <si>
    <t>Bạc miểng H06C/H07C Cos3 - TaiHo</t>
  </si>
  <si>
    <t>HH081206</t>
  </si>
  <si>
    <t>Bạc miểng H06C/H07C Cos4 - TaiHo</t>
  </si>
  <si>
    <t>HH078906</t>
  </si>
  <si>
    <t>J05E</t>
  </si>
  <si>
    <t>112</t>
  </si>
  <si>
    <t>MAHLE</t>
  </si>
  <si>
    <t>Bạc miểng J05E Cos0 - MAHLE</t>
  </si>
  <si>
    <t>HH076393</t>
  </si>
  <si>
    <t>J08C/J05C/J08E/J05E</t>
  </si>
  <si>
    <t>Miểng baze J08C/J05C/J08E/J05E Cos0 (MP224H) - TAIHO</t>
  </si>
  <si>
    <t>HH079888</t>
  </si>
  <si>
    <t>J08E</t>
  </si>
  <si>
    <t>CS IVECO</t>
  </si>
  <si>
    <t>Miểng dên J08E (R226H) Cos0 - CS IVECO</t>
  </si>
  <si>
    <t>HH080548</t>
  </si>
  <si>
    <t>J08E/J05E</t>
  </si>
  <si>
    <t>Miểng dên  (Cặp) J08E/J05E Cos0 - TDC - RP1106K</t>
  </si>
  <si>
    <t>HH079886</t>
  </si>
  <si>
    <t>J08E/J08C</t>
  </si>
  <si>
    <t>Miểng baze J08E/ J08C (M224H) Cos0 - CS IVECO</t>
  </si>
  <si>
    <t>HH076394</t>
  </si>
  <si>
    <t>Miểng baze J08C/J05C/J08E/J05E Cos1 (MP224H) - TAIHO</t>
  </si>
  <si>
    <t>HH079889</t>
  </si>
  <si>
    <t>Miểng dên J08E (R226H) Cos1 - CS IVECO</t>
  </si>
  <si>
    <t>HH080549</t>
  </si>
  <si>
    <t>Miểng dên  (Cặp) J08E/J05E Cos1 - TDC - RP1106K</t>
  </si>
  <si>
    <t>HH079887</t>
  </si>
  <si>
    <t>Miểng baze J08E/ J08C (M224H) Cos1 - CS IVECO</t>
  </si>
  <si>
    <t>HH076395</t>
  </si>
  <si>
    <t>Miểng baze J08C/J05C/J08E/J05E Cos2 (MP224H) - TAIHO</t>
  </si>
  <si>
    <t>HH076401</t>
  </si>
  <si>
    <t>Miểng dên J08E/J05E Cos2 (RP226H) - TAIHO</t>
  </si>
  <si>
    <t>HH076396</t>
  </si>
  <si>
    <t>J08C/J05C</t>
  </si>
  <si>
    <t>114</t>
  </si>
  <si>
    <t>RP224H1</t>
  </si>
  <si>
    <t>Miểng dên J08C/J05C Cos0 (RP224H1) - TAIHO</t>
  </si>
  <si>
    <t>HH078907</t>
  </si>
  <si>
    <t>J08CT/J08E</t>
  </si>
  <si>
    <t>kiểm tra lại tồn</t>
  </si>
  <si>
    <t>(kiểm tra lại tồn) Bạc miểng J08CT/J08E Cos0 - MAHLE</t>
  </si>
  <si>
    <t>HH0355</t>
  </si>
  <si>
    <t>J08C</t>
  </si>
  <si>
    <t>Bạc miểng J08C Cos1 - TAIHO</t>
  </si>
  <si>
    <t>HH076397</t>
  </si>
  <si>
    <t>Miểng dên J08C/J05C Cos1 (RP224H1) - TAIHO</t>
  </si>
  <si>
    <t>HH070653</t>
  </si>
  <si>
    <t>Bạc miểng J08CT/J08E Cos1 - TAIHO</t>
  </si>
  <si>
    <t>HH076398</t>
  </si>
  <si>
    <t>Miểng dên J08C/J05C Cos2 (RP224H1) - TAIHO</t>
  </si>
  <si>
    <t>HH070659</t>
  </si>
  <si>
    <t>Bạc miểng J08CT/J08E Cos2 - TAIHO</t>
  </si>
  <si>
    <t>HH070660</t>
  </si>
  <si>
    <t>Bạc miểng J08CT/J08E Cos3 - TAIHO</t>
  </si>
  <si>
    <t>HH071108</t>
  </si>
  <si>
    <t>EL100</t>
  </si>
  <si>
    <t>116</t>
  </si>
  <si>
    <t>Bạc miểng EL100 Cos0 - TaiHo</t>
  </si>
  <si>
    <t>HH071142</t>
  </si>
  <si>
    <t>Bạc miểng EL100 Cos1 - TaiHo</t>
  </si>
  <si>
    <t>HH072007</t>
  </si>
  <si>
    <t>Bạc miểng EL100 Cos2 - TaiHo</t>
  </si>
  <si>
    <t>HH070718</t>
  </si>
  <si>
    <t>EP100/P09C</t>
  </si>
  <si>
    <t>120</t>
  </si>
  <si>
    <t>Bạc miểng EP100/P09C cos1 - TAIHO</t>
  </si>
  <si>
    <t>HH083727</t>
  </si>
  <si>
    <t>P11C</t>
  </si>
  <si>
    <t>122</t>
  </si>
  <si>
    <t>Bạc miểng Hino P11C (M1143K, R1150K) STD cos0 - DAIDO NHẬT</t>
  </si>
  <si>
    <t>HH073218</t>
  </si>
  <si>
    <t>Bạc miểng P11C cos0 - TAIHO</t>
  </si>
  <si>
    <t>HH073219</t>
  </si>
  <si>
    <t>Bạc miểng P11C cos1 - TAIHO</t>
  </si>
  <si>
    <t>HH082587</t>
  </si>
  <si>
    <t>Bạc miểng P11C cos2 - TAIHO</t>
  </si>
  <si>
    <t>HH071930</t>
  </si>
  <si>
    <t>EM100</t>
  </si>
  <si>
    <t>124</t>
  </si>
  <si>
    <t>Taiho</t>
  </si>
  <si>
    <t>Bạc miểng EM100 Cos0 - Taiho</t>
  </si>
  <si>
    <t>HH071931</t>
  </si>
  <si>
    <t>Bạc miểng EM100 Cos1 - Taiho</t>
  </si>
  <si>
    <t>HH071932</t>
  </si>
  <si>
    <t>Bạc miểng EM100 Cos2 - Taiho</t>
  </si>
  <si>
    <t>HH078226</t>
  </si>
  <si>
    <t>EK100/K13D</t>
  </si>
  <si>
    <t>137</t>
  </si>
  <si>
    <t>Bạc miểng EK100/ K13D Cos0 - TAIHO</t>
  </si>
  <si>
    <t>HH071058</t>
  </si>
  <si>
    <t>EF750/F17C/F17E/F20C</t>
  </si>
  <si>
    <t>139</t>
  </si>
  <si>
    <t>Bạc miểng EF750/ F17C/ F17E/ F20C Cos0 - TAIHO</t>
  </si>
  <si>
    <t>HH071293</t>
  </si>
  <si>
    <t>Bạc miểng EF750/ F17C/ F17E/ F20C Cos1 - TAIHO</t>
  </si>
  <si>
    <t>HH071364</t>
  </si>
  <si>
    <t>Bạc miểng EF750/ F17C/ F17E/ F20C Cos2 - TAIHO</t>
  </si>
  <si>
    <t>HH071365</t>
  </si>
  <si>
    <t>Bạc miểng EF750/ F17C/ F17E/ F20C Cos3 - TAIHO</t>
  </si>
  <si>
    <t>◆ ISUZU</t>
  </si>
  <si>
    <t>HH072170</t>
  </si>
  <si>
    <t>3KC1/3KA1/3LA1/3LB1</t>
  </si>
  <si>
    <t>74</t>
  </si>
  <si>
    <t>Bạc miểng 3KC1/3KA1/3LA1/3LB1 Cos1 - TAIHO</t>
  </si>
  <si>
    <t>HH073529</t>
  </si>
  <si>
    <t>Bạc miểng 3KC1/3KA1/3LA1/3LB1 Cos2 - TAIHO</t>
  </si>
  <si>
    <t>HH0664</t>
  </si>
  <si>
    <t>4FE1/4FB1/4FC1</t>
  </si>
  <si>
    <t>76.3</t>
  </si>
  <si>
    <t>Bạc miểng 4FE1/4FB1/4FC1 Cos0 - TAIHO</t>
  </si>
  <si>
    <t>HH071229</t>
  </si>
  <si>
    <t>3KR1/3KR2</t>
  </si>
  <si>
    <t>81</t>
  </si>
  <si>
    <t>Bạc miểng 3KR1/3KR2 (M512A + R4508A) Cos0 - DAIDO NHẬT</t>
  </si>
  <si>
    <t>HH071230</t>
  </si>
  <si>
    <t>Bạc miểng 3KR1/3KR2 (M512A + R4508A) Cos1 - DAIDO NHẬT</t>
  </si>
  <si>
    <t>HH079020</t>
  </si>
  <si>
    <t>Bạc miểng 3KR1/3KR2 Cos2 - TAIHO</t>
  </si>
  <si>
    <t>HH00031</t>
  </si>
  <si>
    <t>3LD1</t>
  </si>
  <si>
    <t>83</t>
  </si>
  <si>
    <t>Bạc miểng 3LD1 (M4550A + R4508A) cos0 - DAIDO NHẬT</t>
  </si>
  <si>
    <t>HH073550</t>
  </si>
  <si>
    <t>Bạc miểng 3LD1 (M4550A + R4508A) cos1 - DAIDO NHẬT</t>
  </si>
  <si>
    <t>HH080520</t>
  </si>
  <si>
    <t>4LE1</t>
  </si>
  <si>
    <t>85</t>
  </si>
  <si>
    <t>Miểng baze 4LE1 cos0 - TDC - M4510A</t>
  </si>
  <si>
    <t>HH080541</t>
  </si>
  <si>
    <t>Miểng dên 4LE1 cos0 - TDC - R4515A</t>
  </si>
  <si>
    <t>HH073054</t>
  </si>
  <si>
    <t>4LE2</t>
  </si>
  <si>
    <t>Bạc miểng 4LE2 (M4510A + R4510A) cos0 - DAIDO NHẬT</t>
  </si>
  <si>
    <t>HH078758</t>
  </si>
  <si>
    <t>Bạc miểng 4LE2 cos0 - TAIHO</t>
  </si>
  <si>
    <t>HH080521</t>
  </si>
  <si>
    <t>Miểng baze 4LE1 cos1 - TDC - M4510A</t>
  </si>
  <si>
    <t>HH080542</t>
  </si>
  <si>
    <t>Miểng dên 4LE1 cos1 - TDC - R4515A</t>
  </si>
  <si>
    <t>HH074575</t>
  </si>
  <si>
    <t>Bạc miểng 4LE2 (M4510A + R4510A) cos1 - DAIDO NHẬT</t>
  </si>
  <si>
    <t>HH072030</t>
  </si>
  <si>
    <t>Bạc miểng 4LE1 cos2 - Taiho</t>
  </si>
  <si>
    <t>HH082409</t>
  </si>
  <si>
    <t>Bạc miểng 4LE2 cos2 - Taiho</t>
  </si>
  <si>
    <t>HH068718</t>
  </si>
  <si>
    <t>C240/C19</t>
  </si>
  <si>
    <t>86</t>
  </si>
  <si>
    <t>Bạc miểng Isu C240/C19 (M4525K, R4536A) STD Cos0 - DAIDO NHẬT</t>
  </si>
  <si>
    <t>HH00335</t>
  </si>
  <si>
    <t>C240/C221</t>
  </si>
  <si>
    <t>Bạc miểng C240/C221 Cos0 - NDC</t>
  </si>
  <si>
    <t>HH078942</t>
  </si>
  <si>
    <t>C190/C240/C221/C223</t>
  </si>
  <si>
    <t>Miểng dên C190/C240/C221/C223 Cos1 - TDC - R4536A</t>
  </si>
  <si>
    <t>HH068719</t>
  </si>
  <si>
    <t>C240/C190</t>
  </si>
  <si>
    <t>Bạc miểng Isu C240/C190 (M4525K, R4536A) 0.25 Cos1 - DAIDO NHẬT</t>
  </si>
  <si>
    <t>HH078943</t>
  </si>
  <si>
    <t>Miểng dên C190/C240/C221/C223 Cos2 - TDC - R4536A</t>
  </si>
  <si>
    <t>HH078946</t>
  </si>
  <si>
    <t>Miểng baze C240/C221 Cos2 - TDC - M4525S</t>
  </si>
  <si>
    <t>HH078327</t>
  </si>
  <si>
    <t>Bạc miểng C240/C221 Cos4 - NDC</t>
  </si>
  <si>
    <t>HH071094</t>
  </si>
  <si>
    <t>4JC1/4JA1/4JD1/4JE1/4JF1</t>
  </si>
  <si>
    <t>88</t>
  </si>
  <si>
    <t>R4651A1</t>
  </si>
  <si>
    <t>Bạc miểng Isu 4JC1/4JA1/4JD1/4JE1/4JF1 (M4650A, R4651A1) STD Cos0 - DAIDO NHẬT</t>
  </si>
  <si>
    <t>HH082272</t>
  </si>
  <si>
    <t>Bạc miểng Isu 4JC1/4JA1/4JD1/4JE1/4JF1 (M4650A, R4651A1) 0.25 Cos1 - DAIDO NHẬT</t>
  </si>
  <si>
    <t>HH071096</t>
  </si>
  <si>
    <t>4JC1/4JA1</t>
  </si>
  <si>
    <t>DAIDO Nhật</t>
  </si>
  <si>
    <t>Bạc miểng 4JC1/4JA1 Cos2 - DAIDO Nhật</t>
  </si>
  <si>
    <t>HH080504</t>
  </si>
  <si>
    <t>4JA1/4JC1/4JD1/4JE1</t>
  </si>
  <si>
    <t>93</t>
  </si>
  <si>
    <t>Miểng baze 4JA1/ 4JC1/ 4JD1/ 4JE1 Cos0 - TDC - M465A</t>
  </si>
  <si>
    <t>HH070721</t>
  </si>
  <si>
    <t>4JB1/4JG2/4JH1/4JJ1</t>
  </si>
  <si>
    <t>Bạc miểng 4JB1/4JG2/4JH1/4JJ1 Cos0 - NDC</t>
  </si>
  <si>
    <t>HH082269</t>
  </si>
  <si>
    <t>M4651A1</t>
  </si>
  <si>
    <t>Bạc miểng Isu 4JB1/4JG2/4JH1/4JJ1 (M4651A1, R4650A1) STD Cos0 - DAIDO NHẬT</t>
  </si>
  <si>
    <t>HH075520</t>
  </si>
  <si>
    <t>Miểng baze 4JB1/4JG2/4JH1/4JJ1 (M185A) Cos0 - TAIHO</t>
  </si>
  <si>
    <t>HH076574</t>
  </si>
  <si>
    <t>Miểng baze 4JB1/4JG2/4JH1/4JJ1 Cos0 - CS IVECO</t>
  </si>
  <si>
    <t>HH075922</t>
  </si>
  <si>
    <t>Miểng baze 4JB1/4JG2/4JH1/4JJ1 Cos0 - MAHLE 8-94168552</t>
  </si>
  <si>
    <t>HH075561</t>
  </si>
  <si>
    <t>Miểng baze 4JB1/4JG2/4JH1/4JJ1 Cos0 - TDC - M4651A</t>
  </si>
  <si>
    <t>HH075521</t>
  </si>
  <si>
    <t>Miểng dên 4JB1/4JG2/4JH1/4JJ1 (R184A1) Cos0 - TAIHO</t>
  </si>
  <si>
    <t>HH080505</t>
  </si>
  <si>
    <t>Miểng baze 4JA1/ 4JC1/ 4JD1/ 4JE1 Cos1 - TDC - M465A</t>
  </si>
  <si>
    <t>HH20465</t>
  </si>
  <si>
    <t>4JB1/4JG2/4JG1/4JH1/4JJ1</t>
  </si>
  <si>
    <t>Bạc miểng 4JB1/4JG2/4JG1/4JH1/4JJ1 Cos1 (Cos lớn) - NDC</t>
  </si>
  <si>
    <t>HH075917</t>
  </si>
  <si>
    <t>NDC CN</t>
  </si>
  <si>
    <t>Bạc miểng 4JB1/4JG2/4JH1/4JJ1 Cos1 - (DAIDO) NDC CN</t>
  </si>
  <si>
    <t>HH075524</t>
  </si>
  <si>
    <t>Miểng baze 4JB1/4JG2/4JH1/4JJ1 (M185A) Cos1 - TAIHO</t>
  </si>
  <si>
    <t>HH076576</t>
  </si>
  <si>
    <t>Miểng baze 4JB1/4JG2/4JH1/4JJ1 Cos1 - CS IVECO</t>
  </si>
  <si>
    <t>HH075562</t>
  </si>
  <si>
    <t>Miểng baze 4JB1/4JG2/4JH1/4JJ1 Cos1 - TDC - M4651A</t>
  </si>
  <si>
    <t>HH076577</t>
  </si>
  <si>
    <t>Miểng dên 4JB1/4JG2/4JH1/4JJ1 Cos1 - CS IVECO</t>
  </si>
  <si>
    <t>HH080506</t>
  </si>
  <si>
    <t>Miểng baze 4JA1/ 4JC1/ 4JD1/ 4JE1 Cos2 - TDC - M465A</t>
  </si>
  <si>
    <t>HH082946</t>
  </si>
  <si>
    <t>Bạc miểng 4JB1/4JG2/4JH1/4JJ1 Cos2 - NDC</t>
  </si>
  <si>
    <t>HH078352</t>
  </si>
  <si>
    <t>Miểng baze 4JB1/4JG2/4JH1/4JJ1 Cos2 - CS IVECO</t>
  </si>
  <si>
    <t>HH075563</t>
  </si>
  <si>
    <t>Miểng baze 4JB1/4JG2/4JH1/4JJ1 Cos2 - TDC - M4651A</t>
  </si>
  <si>
    <t>HH078351</t>
  </si>
  <si>
    <t>CN</t>
  </si>
  <si>
    <t>Miểng dên Isuzu 4JB1/4JG2/4JH1/4JJ1 Cos2 - (DAIDO) CN</t>
  </si>
  <si>
    <t>HH0604</t>
  </si>
  <si>
    <t>Bạc miểng 4JB1/4JG2/4JH1/4JJ1 Cos3 - TAIHO</t>
  </si>
  <si>
    <t>HH070860</t>
  </si>
  <si>
    <t>Bạc miểng 4JB1/4JG2/4JH1/4JJ1 Cos4 (Cos lớn) - TAIHO</t>
  </si>
  <si>
    <t>HH071063</t>
  </si>
  <si>
    <t>4BB1/4BA1/C330</t>
  </si>
  <si>
    <t>98</t>
  </si>
  <si>
    <t>cốt nhỏ</t>
  </si>
  <si>
    <t>Bạc miểng (cốt nhỏ) Isu 4BB1/4BA1/C330 (M4634K, R4634K) STD Cos0 - DAIDO NHẬT</t>
  </si>
  <si>
    <t>HH00609</t>
  </si>
  <si>
    <t>DA120</t>
  </si>
  <si>
    <t>100</t>
  </si>
  <si>
    <t>Bạc miểng DA120 Cos0 - TAIHO</t>
  </si>
  <si>
    <t>HH00612</t>
  </si>
  <si>
    <t>Bạc miểng DA120 Cos2 - TAIHO</t>
  </si>
  <si>
    <t>HH075845</t>
  </si>
  <si>
    <t>Bạc miểng DA120 Cos4 - TAIHO</t>
  </si>
  <si>
    <t>HH00258</t>
  </si>
  <si>
    <t>4BB1/4BA1</t>
  </si>
  <si>
    <t>102</t>
  </si>
  <si>
    <t>Bạc miểng 4BB1/4BA1 Cos0 (acgro zen 4.5, baze 6) - TAIHO</t>
  </si>
  <si>
    <t>HH00602</t>
  </si>
  <si>
    <t>4BD1/4BG1</t>
  </si>
  <si>
    <t>Bạc miểng 4BD1/4BG1 cốt lớn (M190H1 + R168H1) Cos0 - TAIHO</t>
  </si>
  <si>
    <t>HH083724</t>
  </si>
  <si>
    <t>Bạc miểng Isu 4BD1/4BG1 (M4640K, R4634K) STD Cos0 - DAIDO NHẬT</t>
  </si>
  <si>
    <t>HH076422</t>
  </si>
  <si>
    <t>Miểng baze 4BD1/4BG1 cốt lớn (M190H1) Cos0 - TAIHO</t>
  </si>
  <si>
    <t>HH076578</t>
  </si>
  <si>
    <t>Miểng baze 4BD1/4BG1 cốt lớn Cos0 - CS IVECO</t>
  </si>
  <si>
    <t>HH0224</t>
  </si>
  <si>
    <t>6BB1</t>
  </si>
  <si>
    <t>Cốt nhỏ</t>
  </si>
  <si>
    <t>Bạc miểng 6BB1 Cos0 (Cốt nhỏ) - TAIHO</t>
  </si>
  <si>
    <t>HH00223</t>
  </si>
  <si>
    <t>6BB1/D500</t>
  </si>
  <si>
    <t>Bạc miểng (cốt nhỏ) Isu 6BB1/D500 (M4036K, R4036) STD Cos0 - DAIDO NHẬT</t>
  </si>
  <si>
    <t>HH00505</t>
  </si>
  <si>
    <t>6BD1/6BB1/6BG1/6BF1/DB58</t>
  </si>
  <si>
    <t>Bạc miểng 6BD1/6BB1/6BG1/6BF1/DB58 cốt lớn (M182H1 + R169H1) Cos0 - TAIHO</t>
  </si>
  <si>
    <t>HH075522</t>
  </si>
  <si>
    <t>Miểng baze 6BD1/6BB1/6BG1/6BF1/DB58 cốt lớn (M182H1) Cos0 - TAIHO</t>
  </si>
  <si>
    <t>HH076581</t>
  </si>
  <si>
    <t>Miểng baze 6BD1/6BB1/6BG1/6BF1/DB58 cốt lớn Cos0 - CS IVECO</t>
  </si>
  <si>
    <t>HH075925</t>
  </si>
  <si>
    <t>Miểng baze 6BD1/6BB1/6BG1/6BF1/DB58 cốt lớn Cos0 - MAHLE 1-11510074</t>
  </si>
  <si>
    <t>HH076320</t>
  </si>
  <si>
    <t>TDC M4029K</t>
  </si>
  <si>
    <t>Miểng baze 6BD1/6BB1/6BG1/6BF1/DB58 cốt lớn Cos0 - TDC M4029K</t>
  </si>
  <si>
    <t>HH076580</t>
  </si>
  <si>
    <t>Miểng dên 6BD1/6BB1/6BG1/6BF1/DB58 cốt lớn Cos0 - CS IVECO</t>
  </si>
  <si>
    <t>HH073610</t>
  </si>
  <si>
    <t>6BD1/6BB1/6BG1/6BF1/DB58/D500</t>
  </si>
  <si>
    <t>Bạc miểng 6BD1/6BB1/6BG1/6BF1/DB58/D500 Cos0 - NDC</t>
  </si>
  <si>
    <t>HH083723</t>
  </si>
  <si>
    <t>6BD1/6BG1</t>
  </si>
  <si>
    <t>Bạc miểng Isu 6BD1/6BG1 (M4029K, R4036K) STD Cos0 - DAIDO NHẬT</t>
  </si>
  <si>
    <t>HH072156</t>
  </si>
  <si>
    <t>DA640</t>
  </si>
  <si>
    <t>Bạc miểng DA640 Cos0 - TAIHO</t>
  </si>
  <si>
    <t>HH071451</t>
  </si>
  <si>
    <t>Bạc miểng 4BB1/4BA1 cos1 (acgro zen 4.5, baze 6) - Taiho</t>
  </si>
  <si>
    <t>HH084033</t>
  </si>
  <si>
    <t>4BB1/4BA1/4BE1/4BC2/4.5-</t>
  </si>
  <si>
    <t>Bạc miểng 4BB1/4BA1/ 4BE1/ 4BC2  Cốt nhỏ, Acgro 4.5- Cos1- Taiho</t>
  </si>
  <si>
    <t>HH080700</t>
  </si>
  <si>
    <t>4BD1-T/6</t>
  </si>
  <si>
    <t>Bạc miểng 4BD1-T NEW (M178H+R168H) Cos lớn acro lớn 6 li cos1 Taiho</t>
  </si>
  <si>
    <t>HH076579</t>
  </si>
  <si>
    <t>Miểng baze 4BD1/4BG1 cốt lớn Cos1 - CS IVECO</t>
  </si>
  <si>
    <t>HH076611</t>
  </si>
  <si>
    <t>4BD1/4BG1/4BB1</t>
  </si>
  <si>
    <t>Miểng dên 4BD1/4BG1/4BB1 Cos1 - CS IVECO</t>
  </si>
  <si>
    <t>HH071440</t>
  </si>
  <si>
    <t>Bạc miểng 6BB1 Cos1 (Cốt nhỏ) - TAIHO</t>
  </si>
  <si>
    <t>HH075526</t>
  </si>
  <si>
    <t>Miểng baze 6BD1/6BB1/6BG1/6BF1/DB58 côt lớn (M182H1) cos1 - TAIHO</t>
  </si>
  <si>
    <t>HH076582</t>
  </si>
  <si>
    <t>Miểng baze 6BD1/6BB1/6BG1/6BF1/DB58 cốt lớn Cos1 - CS IVECO</t>
  </si>
  <si>
    <t>HH075527</t>
  </si>
  <si>
    <t>Miểng dên 6BD1/6BB1/6BG1/6BF1/DB58 côt lớn (R169H1) cos1 - TAIHO</t>
  </si>
  <si>
    <t>HH076583</t>
  </si>
  <si>
    <t>Miểng dên 6BD1/6BB1/6BG1/6BF1/DB58 cốt lớn Cos1 - CS IVECO</t>
  </si>
  <si>
    <t>HH076323</t>
  </si>
  <si>
    <t>TDC R4036K</t>
  </si>
  <si>
    <t>Miểng dên 6BD1/6BB1/6BG1/6BF1/DB58 cốt lớn Cos1 - TDC R4036K</t>
  </si>
  <si>
    <t>HH070350</t>
  </si>
  <si>
    <t>6BD1/6BF1/6BG1/DB58</t>
  </si>
  <si>
    <t>Bạc miểng 6BD1/6BF1/6BG1/DB58 (Cos lớn) - Cos 1 - NDC</t>
  </si>
  <si>
    <t>HH071338</t>
  </si>
  <si>
    <t>Bạc miểng DA640 Cos1 - TAIHO</t>
  </si>
  <si>
    <t>HH00285</t>
  </si>
  <si>
    <t>Bạc miểng 4BB1/4BA1 Cos2 (acgro zen 4.5, baze 6) - TAIHO</t>
  </si>
  <si>
    <t>HH00604</t>
  </si>
  <si>
    <t>Bạc miểng 4BD1/4BG1 cốt lớn (M190H1 + R168H1) Cos2 - TAIHO</t>
  </si>
  <si>
    <t>HH0225</t>
  </si>
  <si>
    <t>Bạc miểng 6BB1 Cos2 (Cốt nhỏ) - TAIHO</t>
  </si>
  <si>
    <t>HH083387</t>
  </si>
  <si>
    <t>6BD1/6BG1/6BB1/6BF1/DB58</t>
  </si>
  <si>
    <t>Bạc miểng 6BD1/6BG1/6BB1/6BF1/DB58 cốt lớn  Cos2 - NDC</t>
  </si>
  <si>
    <t>HH072651</t>
  </si>
  <si>
    <t>Bạc miểng DA640 Cos2 - TAIHO</t>
  </si>
  <si>
    <t>HH071275</t>
  </si>
  <si>
    <t>Bạc miểng 4BB1/4BA1 cos3 - Taiho</t>
  </si>
  <si>
    <t>HH071498</t>
  </si>
  <si>
    <t>Bạc miểng 4BD1/4BG1 (cốt lớn) Cos3 - Taiho</t>
  </si>
  <si>
    <t>HH071441</t>
  </si>
  <si>
    <t>Bạc miểng 6BB1/ D500 Cos3 (Cốt nhỏ) - TAIHO</t>
  </si>
  <si>
    <t>HH072391</t>
  </si>
  <si>
    <t>Bạc miểng 6BD1/6BB1/6BG1/6BF1/DB58 Cos4 - TAIHO</t>
  </si>
  <si>
    <t>HH01067</t>
  </si>
  <si>
    <t>4HE1-T/4HK1</t>
  </si>
  <si>
    <t>Bạc miểng 4HE1-T/4HK1 Cos0 - TAIHO</t>
  </si>
  <si>
    <t>HH083725</t>
  </si>
  <si>
    <t>6HE1-T/6HK1</t>
  </si>
  <si>
    <t>M4000K1</t>
  </si>
  <si>
    <t>Bạc miểng Isu 6HE1-T/6HK1 (M4000K1, R4005K) STD Cos0 - DAIDO NHẬT</t>
  </si>
  <si>
    <t>HH01068</t>
  </si>
  <si>
    <t>Bạc miểng 4HE1-T/4HK1 Cos1 - TAIHO</t>
  </si>
  <si>
    <t>HH081743</t>
  </si>
  <si>
    <t>Argo Chụm</t>
  </si>
  <si>
    <t>Bạc miểng 6HE1-T/6HK1 Cos1  (Argo Chụm)- TAIHO</t>
  </si>
  <si>
    <t>HH01070</t>
  </si>
  <si>
    <t>Bạc miểng 6HE1-T/6HK1 Cos1 - TAIHO</t>
  </si>
  <si>
    <t>HH081793</t>
  </si>
  <si>
    <t>Bạc miểng 4HE1-T/4HK1 - Cos2 - Taiho</t>
  </si>
  <si>
    <t>HH0358</t>
  </si>
  <si>
    <t>4HF1/4HG1</t>
  </si>
  <si>
    <t>Bạc miểng 4HF1/4HG1 Cos0 - TAIHO</t>
  </si>
  <si>
    <t>HH0650</t>
  </si>
  <si>
    <t>Bạc miểng 4HF1/4HG1 Cos2 - TAIHO</t>
  </si>
  <si>
    <t>HH078205</t>
  </si>
  <si>
    <t>4HK1-T</t>
  </si>
  <si>
    <t>115</t>
  </si>
  <si>
    <t>lớp mạ ngoài oxi hóa nhẹ</t>
  </si>
  <si>
    <t>Bạc miểng (lớp mạ ngoài oxi hóa nhẹ) 4HK1-T Cos0 argro chụm - MAHLE 8-97372078/8-97616359</t>
  </si>
  <si>
    <t>HH082722</t>
  </si>
  <si>
    <t>Bạc miểng 4HK1-T - Cos0 argro chụm - MAHLE 8-97372078/8-97616359</t>
  </si>
  <si>
    <t>HH080842</t>
  </si>
  <si>
    <t>6HK1</t>
  </si>
  <si>
    <t>Bạc miểng 6HK1 Cos0 - chụm TAIHO</t>
  </si>
  <si>
    <t>HH079032</t>
  </si>
  <si>
    <t>6HK1-T</t>
  </si>
  <si>
    <t>Bạc miểng (lớp mạ ngoài oxi hóa nhẹ) 6HK1-T Cos0 argro chụm - MAHLE 8-97372078/8-97616359</t>
  </si>
  <si>
    <t>HH082723</t>
  </si>
  <si>
    <t>8-97372077</t>
  </si>
  <si>
    <t>Bạc miểng ISU 6HK1-T (8-97372077 và RP4100K) - argro chụm - Cos0 - MAHLE</t>
  </si>
  <si>
    <t>HH083221</t>
  </si>
  <si>
    <t>6HK1/2</t>
  </si>
  <si>
    <t>Bạc miểng ISU 6HK1 (8-97372077 và R4005K) - argro 2 BÊN - Cos0 - MAHLE</t>
  </si>
  <si>
    <t>HH082268</t>
  </si>
  <si>
    <t>4HF1/4HG1/4HE1-T/4HJ1</t>
  </si>
  <si>
    <t>M4547K1</t>
  </si>
  <si>
    <t>Bạc miểng 4HF1/4HG1/4HE1-T/4HJ1 (M4547K1 + R4547K) Cos1 - DAIDO NHẬT</t>
  </si>
  <si>
    <t>HH084110</t>
  </si>
  <si>
    <t>6HK1/6HE1-T/025</t>
  </si>
  <si>
    <t>Bạc miểng Isuzu 6HK1/ 6HE1-T (M4000K/ R4005K) 025 Cos1 (Argo 2 bên) - (DAIDO) CN</t>
  </si>
  <si>
    <t>HH081144</t>
  </si>
  <si>
    <t>Bạc miểng 4HK1-T Cos2 argro chụm - Taiho</t>
  </si>
  <si>
    <t>HH084111</t>
  </si>
  <si>
    <t>6HK1/6HE1-T/050</t>
  </si>
  <si>
    <t>Bạc miểng Isuzu 6HK1/ 6HE1-T (M4000K, R4005K) 050 Cos2 (Agro 2 bên) - (DAIDO) CN</t>
  </si>
  <si>
    <t>HH072116</t>
  </si>
  <si>
    <t>6SD1</t>
  </si>
  <si>
    <t>117.9</t>
  </si>
  <si>
    <t>Bạc miểng 6SD1 Cos0 - TAIHO</t>
  </si>
  <si>
    <t>HH083726</t>
  </si>
  <si>
    <t>Bạc miểng Isu 6SD1 (M444K, R445K) STD Cos0 - DAIDO NHẬT</t>
  </si>
  <si>
    <t>HH072117</t>
  </si>
  <si>
    <t>Bạc miểng 6SD1 Cos1 - Taiho</t>
  </si>
  <si>
    <t>HH071091</t>
  </si>
  <si>
    <t>6RB1</t>
  </si>
  <si>
    <t>135</t>
  </si>
  <si>
    <t>Bạc miểng Isu 6RB1 (M448K, R4048K) STD Cos0 - DAIDO NHẬT</t>
  </si>
  <si>
    <t>HH082382</t>
  </si>
  <si>
    <t>E120</t>
  </si>
  <si>
    <t>Bạc miểng E120 cos0 - NDC</t>
  </si>
  <si>
    <t>HH071093</t>
  </si>
  <si>
    <t>DaiDo Nhật</t>
  </si>
  <si>
    <t>Bạc miểng 6RB1 Cos2 - DaiDo Nhật</t>
  </si>
  <si>
    <t>HH071443</t>
  </si>
  <si>
    <t>Bạc miểng 6RB1 Cos4 - NDC</t>
  </si>
  <si>
    <t>HH082273</t>
  </si>
  <si>
    <t>6WG1/6WF1/6WA1</t>
  </si>
  <si>
    <t>147</t>
  </si>
  <si>
    <t>Bạc miểng 6WG1/ 6WF1/ 6WA1 (M4050K + R4050K) cos0 - DAIDO NHẬT</t>
  </si>
  <si>
    <t>HH082274</t>
  </si>
  <si>
    <t>Bạc miểng 6WG1/ 6WF1/ 6WA1 (M4050K + R4050K) cos1 - DAIDO NHẬT</t>
  </si>
  <si>
    <t>HH082275</t>
  </si>
  <si>
    <t>Bạc miểng 6WG1/ 6WF1/ 6WA1 (M4050K + R4050K) cos2 - DAIDO NHẬT</t>
  </si>
  <si>
    <t>◆ MAZDA KIA</t>
  </si>
  <si>
    <t>HH079314</t>
  </si>
  <si>
    <t>K2700</t>
  </si>
  <si>
    <t>92</t>
  </si>
  <si>
    <t>Bạc miểng XA, XB/ K2700 Cos0 - TAIHO</t>
  </si>
  <si>
    <t>HH076705</t>
  </si>
  <si>
    <t>S2/K2400</t>
  </si>
  <si>
    <t>Bạc miểng JS/S2/K2400 Cos0 - Taiho</t>
  </si>
  <si>
    <t>HH076976</t>
  </si>
  <si>
    <t>Bạc miểng JS/S2/K2400 Cos1 - TAIHO</t>
  </si>
  <si>
    <t>HH071081</t>
  </si>
  <si>
    <t>Bạc miểng XA, XB/ K2700 Cos2 - DaiDo Nhật</t>
  </si>
  <si>
    <t>HH071317</t>
  </si>
  <si>
    <t>Bạc miểng JS/S2/K2400 Cos4 - TaiHo</t>
  </si>
  <si>
    <t>HH076971</t>
  </si>
  <si>
    <t>K3500/K3600</t>
  </si>
  <si>
    <t>Bạc miểng HA/SL/SH/K3500/K3600 Cos0 - Taiho</t>
  </si>
  <si>
    <t>HH076924</t>
  </si>
  <si>
    <t>Bạc miểng HA/SL/SH/K3500/K3600 Cos1 - Taiho</t>
  </si>
  <si>
    <t>HH076927</t>
  </si>
  <si>
    <t>Bạc miểng HA/SL/SH/ K3500/K3600 Cos2 - Taiho</t>
  </si>
  <si>
    <t>HH078049</t>
  </si>
  <si>
    <t>Bạc miểng HA/SL/SH/ K3500/K3600 Cos4 - Taiho</t>
  </si>
  <si>
    <t>◆ KOMATSU</t>
  </si>
  <si>
    <t>HH075866</t>
  </si>
  <si>
    <t>4D95/S4D95</t>
  </si>
  <si>
    <t>95</t>
  </si>
  <si>
    <t>Bạc miểng 4D95/S4D95 Cos0- NDC</t>
  </si>
  <si>
    <t>HH084026</t>
  </si>
  <si>
    <t>Bạc miểng Komatsu 4D95/ S4D95, STD Cos0 - (DAIDO) CN</t>
  </si>
  <si>
    <t>HH076414</t>
  </si>
  <si>
    <t>Miểng baze 4D95/S4D95 (M408H) Cos0 - TAIHO</t>
  </si>
  <si>
    <t>HH076592</t>
  </si>
  <si>
    <t>Miểng baze 4D95/S4D95 Cos0 - CS IVECO</t>
  </si>
  <si>
    <t>HH076415</t>
  </si>
  <si>
    <t>Miểng dên 4D95/S4D95 (R408H) Cos0 - TAIHO</t>
  </si>
  <si>
    <t>HH076594</t>
  </si>
  <si>
    <t>Miểng dên 4D95/S4D95 Cos0 - CS IVECO</t>
  </si>
  <si>
    <t>HH076596</t>
  </si>
  <si>
    <t>6D95/S6D95</t>
  </si>
  <si>
    <t>Miểng baze 6D95/S6D95 Cos0 - CS IVECO</t>
  </si>
  <si>
    <t>HH075930</t>
  </si>
  <si>
    <t>Miểng baze 6D95/S6D95 Cos0 - MAHLE 6204-21-8100</t>
  </si>
  <si>
    <t>HH076598</t>
  </si>
  <si>
    <t>Miểng dên 6D95/S6D95 Cos0 - CS IVECO</t>
  </si>
  <si>
    <t>HH075929</t>
  </si>
  <si>
    <t>Miểng dên 6D95/S6D95 Cos0 - MAHLE 6207-31-3300</t>
  </si>
  <si>
    <t>HH00100</t>
  </si>
  <si>
    <t>Bạc miểng 4D95/S4D95 (M408H + R408H) Cos1 - TAIHO</t>
  </si>
  <si>
    <t>HH00979</t>
  </si>
  <si>
    <t>Bạc miểng Komatsu 4D95/ S4D95, 0.25 Cos1 - (DAIDO) CN</t>
  </si>
  <si>
    <t>HH076595</t>
  </si>
  <si>
    <t>Miểng dên 4D95/S4D95 Cos1 - CS IVECO</t>
  </si>
  <si>
    <t>HH084113</t>
  </si>
  <si>
    <t>Bạc miểng Komatsu 6D95/ S6D95, 0.25 Cos1 - (DAIDO) CN</t>
  </si>
  <si>
    <t>HH076599</t>
  </si>
  <si>
    <t>Miểng dên 6D95/S6D95 Cos1 - CS IVECO</t>
  </si>
  <si>
    <t>HH00469</t>
  </si>
  <si>
    <t>4D95</t>
  </si>
  <si>
    <t>Bạc miểng 4D95 Cos2 - NDC</t>
  </si>
  <si>
    <t>HH00101</t>
  </si>
  <si>
    <t>Bạc miểng 4D95/S4D95 (M408H + R408H) Cos2 - TAIHO</t>
  </si>
  <si>
    <t>HH084112</t>
  </si>
  <si>
    <t>4D95/S4D95/050</t>
  </si>
  <si>
    <t>Bạc miểng Komatsu 4D95/ S4D95, 050 Cos2 - (DAIDO) CN</t>
  </si>
  <si>
    <t>HH084029</t>
  </si>
  <si>
    <t>Bạc miểng 6D95/S6D95  Cos2 -NDC</t>
  </si>
  <si>
    <t>HH075825</t>
  </si>
  <si>
    <t>Miểng dên 6D95/S6D95 (R409H) Cos2 - TAIHO</t>
  </si>
  <si>
    <t>HH084115</t>
  </si>
  <si>
    <t>6D95/S6D95/050</t>
  </si>
  <si>
    <t>Bạc miểng Komatsu 6D95/ S6D95, 050 Cos2 - (DAIDO) CN</t>
  </si>
  <si>
    <t>HH071273</t>
  </si>
  <si>
    <t>Bạc miểng 4D95 Cos4 - Taiho</t>
  </si>
  <si>
    <t>HH079864</t>
  </si>
  <si>
    <t>4D105-3/4D105-1</t>
  </si>
  <si>
    <t>105</t>
  </si>
  <si>
    <t>6130-21-8100</t>
  </si>
  <si>
    <t>Miểng baze 4D105-3/ 4D105-1 (6130-21-8100/ CU) cos0 - CS IVECO</t>
  </si>
  <si>
    <t>HH079866</t>
  </si>
  <si>
    <t>6130-31-3041</t>
  </si>
  <si>
    <t>Miểng dên 4D105-3/ 4D105-1 (6130-31-3041/ CU) cos0 - CS IVECO</t>
  </si>
  <si>
    <t>HH00224</t>
  </si>
  <si>
    <t>4D105-5</t>
  </si>
  <si>
    <t>S4D105-5</t>
  </si>
  <si>
    <t>Bạc miểng 4D105-5/S4D105-5 Cos0 - TAIHO</t>
  </si>
  <si>
    <t>HH079865</t>
  </si>
  <si>
    <t>Miểng baze 4D105-3/ 4D105-1 (6130-21-8100/ CU) cos1 - CS IVECO</t>
  </si>
  <si>
    <t>HH079867</t>
  </si>
  <si>
    <t>Miểng dên 4D105-3/ 4D105-1 (6130-31-3041/ CU) cos1 - CS IVECO</t>
  </si>
  <si>
    <t>HH00225</t>
  </si>
  <si>
    <t>Bạc miểng 4D105-5/S4D105-5 Cos1 - TAIHO</t>
  </si>
  <si>
    <t>HH00592</t>
  </si>
  <si>
    <t>Bạc miểng 4D105-5/S4D105-5 Cos2 - TAIHO</t>
  </si>
  <si>
    <t>HH0570</t>
  </si>
  <si>
    <t>S6D105/6D110/6D105</t>
  </si>
  <si>
    <t>Bạc miểng S6D105/6D110/ 6D105 Cos3 - TAIHO</t>
  </si>
  <si>
    <t>HH0622</t>
  </si>
  <si>
    <t>S6D108</t>
  </si>
  <si>
    <t>108</t>
  </si>
  <si>
    <t>kiểm tra số lượng dên</t>
  </si>
  <si>
    <t>(kiểm tra số lượng dên) Bạc miểng S6D108 Cos1 - TAIHO</t>
  </si>
  <si>
    <t>HH0624</t>
  </si>
  <si>
    <t>Bạc miểng S6D108 Cos2 - TAIHO</t>
  </si>
  <si>
    <t>HH00611</t>
  </si>
  <si>
    <t>4D120/4D130</t>
  </si>
  <si>
    <t>Bạc miểng 4D120/4D130 (M401H + R401H) Cos0 - TAIHO</t>
  </si>
  <si>
    <t>HH00480</t>
  </si>
  <si>
    <t>Bạc miểng 4D120/4D130 (M401H + R401H) Cos1 - TAIHO</t>
  </si>
  <si>
    <t>HH078947</t>
  </si>
  <si>
    <t>Miểng baze 4D120/4D130 Cos1 - TDC - M852K</t>
  </si>
  <si>
    <t>HH00613</t>
  </si>
  <si>
    <t>Bạc miểng 4D120/4D130 (M401H + R401H) Cos2 - TAIHO</t>
  </si>
  <si>
    <t>HH078948</t>
  </si>
  <si>
    <t>Miểng baze 4D120/4D130 Cos2 - TDC - M852K</t>
  </si>
  <si>
    <t>HH078950</t>
  </si>
  <si>
    <t>Miểng dên 4D120/4D130 Cos2 - TDC - R852K-</t>
  </si>
  <si>
    <t>HH083969</t>
  </si>
  <si>
    <t>Bạc miểng 4D120/4D130 Cos3 - NDC</t>
  </si>
  <si>
    <t>HH0617</t>
  </si>
  <si>
    <t>6D125/S6D125</t>
  </si>
  <si>
    <t>125</t>
  </si>
  <si>
    <t>Bạc miểng 6D125/S6D125 (M411H+R411H) Cos0 - TAIHO</t>
  </si>
  <si>
    <t>HH079856</t>
  </si>
  <si>
    <t>Miểng baze 6D125/ S6D125 (M411H) Cos0 - CS IVECO</t>
  </si>
  <si>
    <t>HH076383</t>
  </si>
  <si>
    <t>Miểng baze 6D125/S6D125 (M411H) Cos0 - TAIHO</t>
  </si>
  <si>
    <t>HH079858</t>
  </si>
  <si>
    <t>Miểng dên 6D125/ S6D125 (R411H) Cos0 - CS IVECO</t>
  </si>
  <si>
    <t>HH076384</t>
  </si>
  <si>
    <t>Miểng dên 6D125/S6D125 (R411H) Cos0 - TAIHO</t>
  </si>
  <si>
    <t>HH0618</t>
  </si>
  <si>
    <t>Bạc miểng 6D125/S6D125 (M411H + R411H) Cos1 - TAIHO</t>
  </si>
  <si>
    <t>HH082292</t>
  </si>
  <si>
    <t>Bạc miểng 6D125/S6D125 (M8692K + R8692K) Cos1 - DAIDO NHẬT</t>
  </si>
  <si>
    <t>HH079857</t>
  </si>
  <si>
    <t>Miểng baze 6D125/ S6D125 (M411H) Cos1 - CS IVECO</t>
  </si>
  <si>
    <t>HH079859</t>
  </si>
  <si>
    <t>Miểng dên 6D125/ S6D125 (R411H) Cos1 - CS IVECO</t>
  </si>
  <si>
    <t>HH0620</t>
  </si>
  <si>
    <t>Bạc miểng 6D125/S6D125 (M411H + R411H) Cos2 - TAIHO</t>
  </si>
  <si>
    <t>HH082293</t>
  </si>
  <si>
    <t>Bạc miểng 6D125/S6D125 (M8692K + R8692K) Cos2 - DAIDO NHẬT</t>
  </si>
  <si>
    <t>HH0571</t>
  </si>
  <si>
    <t>Bạc miểng 6D125/S6D125 Cos3 - TAIHO</t>
  </si>
  <si>
    <t>HH082294</t>
  </si>
  <si>
    <t>S6D140/6D140</t>
  </si>
  <si>
    <t>140</t>
  </si>
  <si>
    <t>Bạc miểng S6D140/6D140 (M8695K + R8695K) Cos0 - DAIDO NHẬT</t>
  </si>
  <si>
    <t>HH082295</t>
  </si>
  <si>
    <t>Bạc miểng S6D140/6D140 (M8695K + R8695K) Cos1 - DAIDO NHẬT</t>
  </si>
  <si>
    <t>HH082296</t>
  </si>
  <si>
    <t>Bạc miểng S6D140/6D140 (M8695K + R8695K) Cos2 - DAIDO NHẬT</t>
  </si>
  <si>
    <t>◆ MITSUBISHI</t>
  </si>
  <si>
    <t>HH080714</t>
  </si>
  <si>
    <t>K4E/K4F</t>
  </si>
  <si>
    <t>76</t>
  </si>
  <si>
    <t>Bạc miểng K4E/K4F cos1 - MITSUBISHI</t>
  </si>
  <si>
    <t>HH083845</t>
  </si>
  <si>
    <t>TDC</t>
  </si>
  <si>
    <t>Bạc miểng Mitsu K4E/ K4F (M623A + R622A)0.25 - Cos1 - TDC</t>
  </si>
  <si>
    <t>HH073744</t>
  </si>
  <si>
    <t>S4L</t>
  </si>
  <si>
    <t>78</t>
  </si>
  <si>
    <t>Bạc miểng S4L (M623A + R623A) - cos0 - TDC</t>
  </si>
  <si>
    <t>HH080523</t>
  </si>
  <si>
    <t>Miểng baze S4L cos0 - TDC - M623A</t>
  </si>
  <si>
    <t>HH080544</t>
  </si>
  <si>
    <t>Miểng dên S4L cos0 - TDC - R623A</t>
  </si>
  <si>
    <t>HH075055</t>
  </si>
  <si>
    <t>Bạc miểng Mitsu S4L (R623A+M623A)0.25 Cos1 - TDC</t>
  </si>
  <si>
    <t>HH080545</t>
  </si>
  <si>
    <t>Miểng dên S4L cos1 - TDC - R623A</t>
  </si>
  <si>
    <t>HH080524</t>
  </si>
  <si>
    <t>Miểng baze S4L cos2 - TDC - M623A</t>
  </si>
  <si>
    <t>HH071595</t>
  </si>
  <si>
    <t>4DQ5</t>
  </si>
  <si>
    <t>84</t>
  </si>
  <si>
    <t>Bạc miểng 4DQ5 Cos0 - TAIHO</t>
  </si>
  <si>
    <t>HH073786</t>
  </si>
  <si>
    <t>K4M/K4N</t>
  </si>
  <si>
    <t>Bạc miểng K4M/K4N cos1</t>
  </si>
  <si>
    <t>HH071597</t>
  </si>
  <si>
    <t>Bạc miểng 4DQ5 Cos2 - TAIHO</t>
  </si>
  <si>
    <t>HH073787</t>
  </si>
  <si>
    <t>Bạc miểng K4M/ K4N cos2</t>
  </si>
  <si>
    <t>HH071598</t>
  </si>
  <si>
    <t>Bạc miểng 4DQ5 Cos3 - TAIHO</t>
  </si>
  <si>
    <t>HH082832</t>
  </si>
  <si>
    <t>K4N/K4M</t>
  </si>
  <si>
    <t>Miểng baze K4N/ K4M (M7266A) - Cos0 - TDC</t>
  </si>
  <si>
    <t>HH082833</t>
  </si>
  <si>
    <t>Miểng dên K4N/ K4M (R7266A) - Cos0 - TDC</t>
  </si>
  <si>
    <t>HH082834</t>
  </si>
  <si>
    <t>Bạc miểng K4N/ K4M (M7266A + R7266A) - cos1 - TDC</t>
  </si>
  <si>
    <t>HH076715</t>
  </si>
  <si>
    <t>K4N/K4M/R7266A-</t>
  </si>
  <si>
    <t>Miểng dên Mitsu K4N/K4M/R7266A-0.25 Cos1 - TDC</t>
  </si>
  <si>
    <t>HH070746</t>
  </si>
  <si>
    <t>4D55/4D56</t>
  </si>
  <si>
    <t>91.1</t>
  </si>
  <si>
    <t>Bạc miểng 4D55/ 4D56 (SMR113A) cos0 - TAIHO</t>
  </si>
  <si>
    <t>HH078356</t>
  </si>
  <si>
    <t>Miểng Baze 4D55 / 4D56 Cos0 - CS IVECO</t>
  </si>
  <si>
    <t>HH078358</t>
  </si>
  <si>
    <t>Miểng Dên 4D55 / 4D56 Cos0 - CS IVECO</t>
  </si>
  <si>
    <t>HH082289</t>
  </si>
  <si>
    <t>D4CB/D4CC</t>
  </si>
  <si>
    <t>Bạc miểng D4CB/ D4CC - Cos0 (M0208A + R0208A) - DAIDO NHẬT</t>
  </si>
  <si>
    <t>HH081323</t>
  </si>
  <si>
    <t>Bạc miểng D4CB/ D4CC (M3114A+R3114A) cos0 -Taiho</t>
  </si>
  <si>
    <t>HH074895</t>
  </si>
  <si>
    <t>Bạc miểng 4D55/ 4D56 Cos1 - NDC</t>
  </si>
  <si>
    <t>HH078359</t>
  </si>
  <si>
    <t>Miểng Baze 4D55 / 4D56 Cos1 - CS IVECO</t>
  </si>
  <si>
    <t>HH078360</t>
  </si>
  <si>
    <t>Miểng Dên 4D55 / 4D56 Cos1 - CS IVECO</t>
  </si>
  <si>
    <t>HH076392</t>
  </si>
  <si>
    <t>Bạc miểng 4D55/ 4D56  (SMR113A) Cos2 - TAIHO</t>
  </si>
  <si>
    <t>HH078361</t>
  </si>
  <si>
    <t>Miểng Baze 4D55 / 4D56 Cos2 - CS IVECO</t>
  </si>
  <si>
    <t>HH076317</t>
  </si>
  <si>
    <t>Bạc miểng 4D55/ 4D56 Cos3 - NDC</t>
  </si>
  <si>
    <t>HH070761</t>
  </si>
  <si>
    <t>Bạc miểng 4D55/ 4D56 Cos3 - TAIHO</t>
  </si>
  <si>
    <t>HH071274</t>
  </si>
  <si>
    <t>4DR5</t>
  </si>
  <si>
    <t>Bạc miểng 4DR5 Cos3 - TAIHO</t>
  </si>
  <si>
    <t>HH00498</t>
  </si>
  <si>
    <t>S4S</t>
  </si>
  <si>
    <t>94</t>
  </si>
  <si>
    <t>Bạc miểng S4S Cos0 - NDC</t>
  </si>
  <si>
    <t>HH075359</t>
  </si>
  <si>
    <t>Bạc miểng S4S Cos0 - TAIHO</t>
  </si>
  <si>
    <t>HH083846</t>
  </si>
  <si>
    <t>S6S</t>
  </si>
  <si>
    <t>Bạc miểng Mitsu S6S (RP621A6+MP621A7-)STD Cos0 - TDC</t>
  </si>
  <si>
    <t>HH071070</t>
  </si>
  <si>
    <t>Bạc miểng S6S Cos0 - DaiDo Nhật</t>
  </si>
  <si>
    <t>HH075807</t>
  </si>
  <si>
    <t>S6S/S4S</t>
  </si>
  <si>
    <t>TDC RP621A</t>
  </si>
  <si>
    <t>Miểng dên (cặp) S6S/S4S Cos0 - TDC RP621A</t>
  </si>
  <si>
    <t>HH071061</t>
  </si>
  <si>
    <t>Bạc miểng S4S Cos1 - DaiDo Nhật</t>
  </si>
  <si>
    <t>HH077242</t>
  </si>
  <si>
    <t>Bạc miểng S4S Cos1 - TAIHO</t>
  </si>
  <si>
    <t>HH080527</t>
  </si>
  <si>
    <t>Miểng baze S4S Cos1 - TDC - MP621A5</t>
  </si>
  <si>
    <t>HH083847</t>
  </si>
  <si>
    <t>Bạc miểng Mitsu S6S (RP621A6+MP621A7)0.25 Cos1 - TDC</t>
  </si>
  <si>
    <t>HH071071</t>
  </si>
  <si>
    <t>Bạc miểng S6S Cos1 - DaiDo Nhật</t>
  </si>
  <si>
    <t>HH077612</t>
  </si>
  <si>
    <t>Bạc miểng S6S Cos1 - Taiho</t>
  </si>
  <si>
    <t>HH071062</t>
  </si>
  <si>
    <t>Bạc miểng S4S Cos2 - DaiDo Nhật</t>
  </si>
  <si>
    <t>HH081999</t>
  </si>
  <si>
    <t>Tai ho</t>
  </si>
  <si>
    <t>Bạc miểng S4S Cos2 -Tai ho</t>
  </si>
  <si>
    <t>HH075810</t>
  </si>
  <si>
    <t>TDC RP621A4</t>
  </si>
  <si>
    <t>Miểng dên S4S Cos2 - TDC RP621A4</t>
  </si>
  <si>
    <t>HH071072</t>
  </si>
  <si>
    <t>Bạc miểng S6S Cos2 - DaiDo Nhật</t>
  </si>
  <si>
    <t>HH071518</t>
  </si>
  <si>
    <t>4M40</t>
  </si>
  <si>
    <t>Bạc miểng 4M40 Cos0 - TAIHO</t>
  </si>
  <si>
    <t>HH080386</t>
  </si>
  <si>
    <t>6DS7/6DS3/6DS1</t>
  </si>
  <si>
    <t>Bạc miểng 6DS7/6DS3/6DS1 cos0- Taiho</t>
  </si>
  <si>
    <t>HH071519</t>
  </si>
  <si>
    <t>Bạc miểng 4M40 Cos1 - TAIHO</t>
  </si>
  <si>
    <t>HH076894</t>
  </si>
  <si>
    <t>Bạc miểng 4M40 Cos2 - NDC</t>
  </si>
  <si>
    <t>HH20511</t>
  </si>
  <si>
    <t>6DS1</t>
  </si>
  <si>
    <t>Bạc miểng 6DS1 Cos2 - TAIHO</t>
  </si>
  <si>
    <t>HH071546</t>
  </si>
  <si>
    <t>S4E/S4F/S4E-2</t>
  </si>
  <si>
    <t>Bạc miểng S4E/S4F/S4E-2 Cos0 - TAIHO</t>
  </si>
  <si>
    <t>HH074435</t>
  </si>
  <si>
    <t>S6E/S4E/S4F/S4E-2</t>
  </si>
  <si>
    <t>Miểng baze S6E/S4E/S4F/S4E-2 (MP128H) Cos0 - TAIHO</t>
  </si>
  <si>
    <t>HH080528</t>
  </si>
  <si>
    <t>MP625A</t>
  </si>
  <si>
    <t>Miểng baze S6E/S4E/S4F/S4E-2 cos0 - TDC - MP625A</t>
  </si>
  <si>
    <t>HH070388</t>
  </si>
  <si>
    <t>Bạc miểng S4E/S4F/S4E-2 Cos1 - TAIHO</t>
  </si>
  <si>
    <t>HH080256</t>
  </si>
  <si>
    <t>Miểng baze S4E/S4F/S4E-2 Cos1 - NDC</t>
  </si>
  <si>
    <t>HH071368</t>
  </si>
  <si>
    <t>Bạc miểng S4E/S4F/S4E-2 Cos2 - TAIHO</t>
  </si>
  <si>
    <t>HH070991</t>
  </si>
  <si>
    <t>Bạc miểng S4E/S4F/S4E-2 Cos3 - TAIHO</t>
  </si>
  <si>
    <t>HH070745</t>
  </si>
  <si>
    <t>4D30/4D31/4D32</t>
  </si>
  <si>
    <t>Bạc miểng 4D30/4D31/4D32 (M121H + R121H) Cos0 - TAIHO</t>
  </si>
  <si>
    <t>HH075403</t>
  </si>
  <si>
    <t>NDC TW</t>
  </si>
  <si>
    <t>Bạc miểng 4D30/4D31/4D32 Cos0 - NDC TW</t>
  </si>
  <si>
    <t>HH076047</t>
  </si>
  <si>
    <t>Bạc miểng 4D30/4D31/4D32 Cos0- NDC</t>
  </si>
  <si>
    <t>HH076586</t>
  </si>
  <si>
    <t>Miểng dên 4D30/4D31/4D32 Cos0 - CS IVECO</t>
  </si>
  <si>
    <t>HH075926</t>
  </si>
  <si>
    <t>6D31</t>
  </si>
  <si>
    <t>MAHLE ME995170</t>
  </si>
  <si>
    <t>Miểng dên 6D31 Cos0 - MAHLE ME995170</t>
  </si>
  <si>
    <t>HH0300</t>
  </si>
  <si>
    <t>Bạc miểng 4D30/4D31/4D32 (M121H + R121H) Cos1 - TAIHO</t>
  </si>
  <si>
    <t>HH076587</t>
  </si>
  <si>
    <t>Miểng dên 4D30/4D31/4D32 cos1 - CS IVECO</t>
  </si>
  <si>
    <t>HH082184</t>
  </si>
  <si>
    <t>Daido</t>
  </si>
  <si>
    <t>Miểng dên 4D30/4D31/4D32 cos1 - Daido</t>
  </si>
  <si>
    <t>HH00397</t>
  </si>
  <si>
    <t>Bạc miểng 6D31 (M190H1 + R168H1) Cos1 - TAIHO</t>
  </si>
  <si>
    <t>HH0561</t>
  </si>
  <si>
    <t>Bạc miểng 4D30/4D31/4D32 (M121H + R121H) Cos2 - TAIHO</t>
  </si>
  <si>
    <t>HH20488</t>
  </si>
  <si>
    <t>Bạc miểng 4D30/4D31/4D32 Cos3 - TAIHO</t>
  </si>
  <si>
    <t>HH070719</t>
  </si>
  <si>
    <t>Bạc miểng 6D31 Cos3 - TAIHO</t>
  </si>
  <si>
    <t>HH0563</t>
  </si>
  <si>
    <t>Bạc miểng 4D30/4D31/4D32 Cos4 - TAIHO</t>
  </si>
  <si>
    <t>HH074477</t>
  </si>
  <si>
    <t>C6.4</t>
  </si>
  <si>
    <t>FP</t>
  </si>
  <si>
    <t>Bạc miểng C6.4 - cos0 - FP</t>
  </si>
  <si>
    <t>HH072049</t>
  </si>
  <si>
    <t>S6KT</t>
  </si>
  <si>
    <t>Bạc miểng S6KT Cos0 - NDC</t>
  </si>
  <si>
    <t>HH074429</t>
  </si>
  <si>
    <t>S6KT/S4KT</t>
  </si>
  <si>
    <t>Miểng Baze S6KT/S4KT (MP131H) Cos0 - Taiho</t>
  </si>
  <si>
    <t>HH082276</t>
  </si>
  <si>
    <t>MP6026K</t>
  </si>
  <si>
    <t>Miểng Baze S6KT/S4KT (MP6026K) Cos0 - DAIDO NHẬT</t>
  </si>
  <si>
    <t>HH074432</t>
  </si>
  <si>
    <t>Miểng Dên S6KT/S4KT (RP131H) Cos0 - Taiho</t>
  </si>
  <si>
    <t>HH082279</t>
  </si>
  <si>
    <t>RP6026K</t>
  </si>
  <si>
    <t>Miểng Dên S6KT/S4KT (RP6026K) Cos0 - DAIDO NHẬT</t>
  </si>
  <si>
    <t>HH080249</t>
  </si>
  <si>
    <t>Bạc miểng C6.4 - cos1 - FP</t>
  </si>
  <si>
    <t>HH074430</t>
  </si>
  <si>
    <t>Miểng Baze S6KT/S4KT (MP131H) Cos1 - Taiho</t>
  </si>
  <si>
    <t>HH082277</t>
  </si>
  <si>
    <t>Miểng Baze S6KT/S4KT (MP6026K) Cos1 - DAIDO NHẬT</t>
  </si>
  <si>
    <t>HH074433</t>
  </si>
  <si>
    <t>Miểng Dên S6KT/S4KT (RP131H) Cos1 - Taiho</t>
  </si>
  <si>
    <t>HH082280</t>
  </si>
  <si>
    <t>Miểng Dên S6KT/S4KT (RP6026K) Cos1 - DAIDO NHẬT</t>
  </si>
  <si>
    <t>HH080250</t>
  </si>
  <si>
    <t>Bạc miểng C6.4 - cos2 - FP</t>
  </si>
  <si>
    <t>HH074431</t>
  </si>
  <si>
    <t>Miểng Baze S6KT/S4KT (MP131H) Cos2 - Taiho</t>
  </si>
  <si>
    <t>HH082278</t>
  </si>
  <si>
    <t>Miểng Baze S6KT/S4KT (MP6026K) Cos2 - DAIDO NHẬT</t>
  </si>
  <si>
    <t>HH074434</t>
  </si>
  <si>
    <t>Miểng Dên S6KT/S4KT (RP131H) Cos2 - Taiho</t>
  </si>
  <si>
    <t>HH082281</t>
  </si>
  <si>
    <t>Miểng Dên S6KT/S4KT (RP6026K) Cos2 - DAIDO NHẬT</t>
  </si>
  <si>
    <t>HH20521</t>
  </si>
  <si>
    <t>Bạc miểng S6KT Cos3 - NDC</t>
  </si>
  <si>
    <t>HH071405</t>
  </si>
  <si>
    <t>Bạc miểng S6KT Cos3 - Taiho</t>
  </si>
  <si>
    <t>HH076584</t>
  </si>
  <si>
    <t>4D30/4D31/4D32/4D34</t>
  </si>
  <si>
    <t>Miểng baze 4D30/4D31/4D32/4D34 Cos0 - CS IVECO</t>
  </si>
  <si>
    <t>HH082282</t>
  </si>
  <si>
    <t>4D34</t>
  </si>
  <si>
    <t>Bạc miểng MITSU 4D34 (M6029K + R6032K) Cos0 - DAIDO NHẬT</t>
  </si>
  <si>
    <t>HH075927</t>
  </si>
  <si>
    <t>6D31/6D34</t>
  </si>
  <si>
    <t>MAHLE ME999711</t>
  </si>
  <si>
    <t>Miểng baze 6D31/6D34 Cos0 - MAHLE ME999711</t>
  </si>
  <si>
    <t>HH00467</t>
  </si>
  <si>
    <t>6D34</t>
  </si>
  <si>
    <t>Bạc miểng 6D34 Cos0 - TAIHO</t>
  </si>
  <si>
    <t>HH082285</t>
  </si>
  <si>
    <t>Bạc miểng MITSU 6D34 Cos0 (M6331K + R6334K) - DAIDO NHẬT</t>
  </si>
  <si>
    <t>HH082283</t>
  </si>
  <si>
    <t>Bạc miểng 4D34 (M6029K + R6032K) Cos1 - DAIDO NHẬT</t>
  </si>
  <si>
    <t>HH076420</t>
  </si>
  <si>
    <t>Miểng dên 4D34 (R122H) Cos1 - TAIHO</t>
  </si>
  <si>
    <t>HH074803</t>
  </si>
  <si>
    <t>Bạc miểng 6D34 Cos1 (M6331K + R6334K) - DAIDO NHẬT</t>
  </si>
  <si>
    <t>HH076418</t>
  </si>
  <si>
    <t>Miểng baze 4D30/4D31/4D32/4D34 (M121H) Cos2 - TAIHO</t>
  </si>
  <si>
    <t>HH082284</t>
  </si>
  <si>
    <t>Bạc miểng 4D34 (M6029K + R6032K) Cos2 - DAIDO NHẬT</t>
  </si>
  <si>
    <t>HH076421</t>
  </si>
  <si>
    <t>Miểng dên 4D34 (R122H) Cos2 - TAIHO</t>
  </si>
  <si>
    <t>HH082286</t>
  </si>
  <si>
    <t>Bạc miểng 6D34 Cos2 (M6331K + R6334K) - DAIDO NHẬT</t>
  </si>
  <si>
    <t>HH070716</t>
  </si>
  <si>
    <t>Bạc miểng 4D34 Cos3 - TAIHO</t>
  </si>
  <si>
    <t>HH0560</t>
  </si>
  <si>
    <t>Bạc miểng 6D34 Cos3 - TAIHO</t>
  </si>
  <si>
    <t>HH070717</t>
  </si>
  <si>
    <t>Bạc miểng 4D34 Cos4 - TAIHO</t>
  </si>
  <si>
    <t>HH00226</t>
  </si>
  <si>
    <t>6D105/S6D105</t>
  </si>
  <si>
    <t>Bạc miểng 6D105/S6D105 (M405A + R405A) Cos0 - TAIHO</t>
  </si>
  <si>
    <t>HH079850</t>
  </si>
  <si>
    <t>Miểng baze 6D105/ S6D105 (M405A) Cos0 - CS IVECO</t>
  </si>
  <si>
    <t>HH079852</t>
  </si>
  <si>
    <t>Miểng dên 6D105/ S6D105 (R405A) Cos0 - CS IVECO</t>
  </si>
  <si>
    <t>HH00261</t>
  </si>
  <si>
    <t>Bạc miểng 6D105/S6D105 (M405A + R405A) Cos1 - TAIHO</t>
  </si>
  <si>
    <t>HH079851</t>
  </si>
  <si>
    <t>Miểng baze 6D105/ S6D105 (M405A) Cos1 - CS IVECO</t>
  </si>
  <si>
    <t>HH079853</t>
  </si>
  <si>
    <t>Miểng dên 6D105/ S6D105 (R405A) Cos1 - CS IVECO</t>
  </si>
  <si>
    <t>HH00284</t>
  </si>
  <si>
    <t>Bạc miểng 6D105/S6D105 (M405A + R405A) Cos2 - TAIHO</t>
  </si>
  <si>
    <t>HH00535</t>
  </si>
  <si>
    <t>Bạc miểng 6D105 / S6D105 Cos4 - NDC</t>
  </si>
  <si>
    <t>HH075339</t>
  </si>
  <si>
    <t>6D14/6D15/6D16</t>
  </si>
  <si>
    <t>Bạc miểng 6D14/6D15/6D16 Cos0 - NDC</t>
  </si>
  <si>
    <t>HH076590</t>
  </si>
  <si>
    <t>6D14/6D15/6D16/65</t>
  </si>
  <si>
    <t>Miểng dên 6D14/6D15/6D16 dên nhỏ 65 Cos0 - CS IVECO</t>
  </si>
  <si>
    <t>HH076380</t>
  </si>
  <si>
    <t>6D14/6D15/6D16/80</t>
  </si>
  <si>
    <t>Miểng baze 6D14/6D15/6D16 baze nhỏ 80 (M112H2) Cos0 - TAIHO</t>
  </si>
  <si>
    <t>HH00476</t>
  </si>
  <si>
    <t>6DB10</t>
  </si>
  <si>
    <t>Bạc miểng 6DB10 Cos0 - NDC</t>
  </si>
  <si>
    <t>HH072646</t>
  </si>
  <si>
    <t>Bạc miểng 6DB10 Cos0 - TAIHO</t>
  </si>
  <si>
    <t>HH082479</t>
  </si>
  <si>
    <t>hàng đã bóc hộp</t>
  </si>
  <si>
    <t>Bạc miểng (hàng đã bóc hộp) 6D14/6D15/6D16 Cos1 - TAIHO</t>
  </si>
  <si>
    <t>HH00231</t>
  </si>
  <si>
    <t>Bạc miểng 6D14/6D15/6D16 Cos1 - TAIHO</t>
  </si>
  <si>
    <t>HH076591</t>
  </si>
  <si>
    <t>Miểng dên 6D14/6D15/6D16 dên nhỏ 65 Cos1 - CS IVECO</t>
  </si>
  <si>
    <t>HH076000</t>
  </si>
  <si>
    <t>6D14/6D15/6D16/6D10</t>
  </si>
  <si>
    <t>Bạc miểng 6D14/6D15/6D16/6D10 Cos1</t>
  </si>
  <si>
    <t>HH00200</t>
  </si>
  <si>
    <t>Bạc miểng 6D14/6D15/6D16/6D10 Cos1 - NDC</t>
  </si>
  <si>
    <t>HH076381</t>
  </si>
  <si>
    <t>Miểng baze 6D14/6D15/6D16 baze nhỏ 80 (M112H2) Cos1 - TAIHO</t>
  </si>
  <si>
    <t>HH076589</t>
  </si>
  <si>
    <t>Miểng baze 6D14/6D15/6D16 baze nhỏ 80 Cos1 - CS IVECO</t>
  </si>
  <si>
    <t>HH071164</t>
  </si>
  <si>
    <t>Bạc miểng 6DB10 Cos1 - TAIHO</t>
  </si>
  <si>
    <t>HH00424</t>
  </si>
  <si>
    <t>Bạc miểng 6D14/6D15/6D16 Cos2 - TAIHO</t>
  </si>
  <si>
    <t>HH076382</t>
  </si>
  <si>
    <t>Miểng baze 6D14/6D15/6D16 baze nhỏ 80 (M112H2) Cos2 - TAIHO</t>
  </si>
  <si>
    <t>HH073926</t>
  </si>
  <si>
    <t>Bạc miểng 6DB10 Cos2 - Taiho</t>
  </si>
  <si>
    <t>HH070542</t>
  </si>
  <si>
    <t>6D14/6d15/6D16</t>
  </si>
  <si>
    <t>Bạc miểng 6D14/6d15/6D16 Cos4 - TAIHO</t>
  </si>
  <si>
    <t>HH076434</t>
  </si>
  <si>
    <t>6D16T/6D17/6M60/84</t>
  </si>
  <si>
    <t>118</t>
  </si>
  <si>
    <t>Miểng baze 6D16T/6D17/6M60 lớn 84 (M146H) Cos0 - TAIHO</t>
  </si>
  <si>
    <t>HH076424</t>
  </si>
  <si>
    <t>6M60/6D16T/70</t>
  </si>
  <si>
    <t>Miểng dên 6M60/6D16T dên lớn 70 (R146H) Cos0 - TAIHO</t>
  </si>
  <si>
    <t>HH076436</t>
  </si>
  <si>
    <t>Miểng baze 6D16T/6D17/6M60 lớn 84 (M146H) Cos1 - TAIHO</t>
  </si>
  <si>
    <t>HH00621</t>
  </si>
  <si>
    <t>6D17/84-65</t>
  </si>
  <si>
    <t>M146H-R129H1</t>
  </si>
  <si>
    <t>Bạc miểng 6D17 Cos1 (M146H-R129H1) 84-65 - TAIHO</t>
  </si>
  <si>
    <t>HH076425</t>
  </si>
  <si>
    <t>Miểng dên 6M60/6D16T dên lớn 70 (R146H) Cos1 - TAIHO</t>
  </si>
  <si>
    <t>HH076438</t>
  </si>
  <si>
    <t>Miểng baze 6D16T/6D17/6M60 lớn 84 (M146H) Cos2 - TAIHO</t>
  </si>
  <si>
    <t>HH00622</t>
  </si>
  <si>
    <t>Bạc miểng 6D17 (M146H-R129H1) 84-65 Cos2 - TAIHO</t>
  </si>
  <si>
    <t>HH076426</t>
  </si>
  <si>
    <t>Miểng dên 6M60/6D16T dên lớn 70 (R146H) Cos2 - TAIHO</t>
  </si>
  <si>
    <t>HH070870</t>
  </si>
  <si>
    <t>6D20/6D21/6D22</t>
  </si>
  <si>
    <t>Bạc miểng 6D20/6D21/6D22 (M115H + R125H) Cos0 - TAIHO</t>
  </si>
  <si>
    <t>HH00997</t>
  </si>
  <si>
    <t>Bạc miểng 6D20/6D21/6D22 (M115H + R125H) Cos1 - TAIHO</t>
  </si>
  <si>
    <t>HH0683</t>
  </si>
  <si>
    <t>Bạc miểng 6D20/6D21/6D22 (M115H + R125H) Cos2 - TAIHO</t>
  </si>
  <si>
    <t>HH071147</t>
  </si>
  <si>
    <t>Bạc miểng 6D20/6D21/6D22 Cos3 - TAIHO</t>
  </si>
  <si>
    <t>HH083738</t>
  </si>
  <si>
    <t>6D24</t>
  </si>
  <si>
    <t>130</t>
  </si>
  <si>
    <t>Bạc miểng Mitsu 6D24 (M6310K, R6310K)-STD Cos0 - DAIDO NHẬT</t>
  </si>
  <si>
    <t>HH079880</t>
  </si>
  <si>
    <t>Miểng baze 6D24 (M901H) Cos0 - CS IVECO</t>
  </si>
  <si>
    <t>HH079882</t>
  </si>
  <si>
    <t>Miểng dên 6D24 (R901H) Cos0 - CS IVECO</t>
  </si>
  <si>
    <t>HH079881</t>
  </si>
  <si>
    <t>Miểng baze 6D24 (M901H) Cos1 - CS IVECO</t>
  </si>
  <si>
    <t>HH079883</t>
  </si>
  <si>
    <t>Miểng dên 6D24 (R901H) Cos1 - CS IVECO</t>
  </si>
  <si>
    <t>HH071566</t>
  </si>
  <si>
    <t>Bạc miểng 6D24 Cos2 - TAIHO</t>
  </si>
  <si>
    <t>HH0577</t>
  </si>
  <si>
    <t>8DC9/8DC10/8DC11</t>
  </si>
  <si>
    <t>Bạc miểng 8DC9 / 8DC10 / 8DC11 Cos0 - NDC</t>
  </si>
  <si>
    <t>HH076408</t>
  </si>
  <si>
    <t>MP107H3</t>
  </si>
  <si>
    <t>Miểng baze 8DC9 / 8DC10 / 8DC11 (MP107H3) Cos0 - TAIHO</t>
  </si>
  <si>
    <t>HH076411</t>
  </si>
  <si>
    <t>Miểng dên 8DC9 / 8DC10 / 8DC11 (R124H1) Cos0 - TAIHO</t>
  </si>
  <si>
    <t>HH071029</t>
  </si>
  <si>
    <t>Bạc miểng 8DC9 / 8DC10 / 8DC11 Cos1 - TAIHO</t>
  </si>
  <si>
    <t>HH072817</t>
  </si>
  <si>
    <t>Bạc miểng 8DC9 / 8DC10 / 8DC11 Cos2 - NDC</t>
  </si>
  <si>
    <t>HH076410</t>
  </si>
  <si>
    <t>Miểng baze 8DC9 / 8DC10 / 8DC11 (MP107H3) Cos2 - TAIHO</t>
  </si>
  <si>
    <t>HH076413</t>
  </si>
  <si>
    <t>Miểng dên 8DC9 / 8DC10 / 8DC11 (R124H1) Cos2 - TAIHO</t>
  </si>
  <si>
    <t>HH071219</t>
  </si>
  <si>
    <t>Bạc miểng 8DC9 / 8DC10 / 8DC11 Cos3 - TAIHO</t>
  </si>
  <si>
    <t>HH071925</t>
  </si>
  <si>
    <t>Bạc miểng 8DC9 / 8DC10 / 8DC11 Cos4 - TAIHO</t>
  </si>
  <si>
    <t>HH075404</t>
  </si>
  <si>
    <t>8DC11</t>
  </si>
  <si>
    <t>142</t>
  </si>
  <si>
    <t>DAIDO</t>
  </si>
  <si>
    <t>Bạc miểng 8DC11 Cos2 - DAIDO</t>
  </si>
  <si>
    <t>HH083731</t>
  </si>
  <si>
    <t>8M20/8M21</t>
  </si>
  <si>
    <t>146</t>
  </si>
  <si>
    <t>Bạc miểng Mitsu 8M20/8M21 (M6315K, R6317K)-STD Cos0 - DAIDO NHẬT</t>
  </si>
  <si>
    <t>HH084120</t>
  </si>
  <si>
    <t>S6R2</t>
  </si>
  <si>
    <t>170</t>
  </si>
  <si>
    <t>37509-50010</t>
  </si>
  <si>
    <t>Miểng baze Mitsu S6R2/ 37509-50010 (Cặp) STD cos0</t>
  </si>
  <si>
    <t>HH084119</t>
  </si>
  <si>
    <t>37519-13100</t>
  </si>
  <si>
    <t>Miểng dên Mitsu S6R2/ 37519-13100 (Cặp) STD cos0</t>
  </si>
  <si>
    <t>HH083852</t>
  </si>
  <si>
    <t>4G30-37/4D65/M7280A-</t>
  </si>
  <si>
    <t>Miểng bazê MITSUBISHI 4G30-37 4D65(T) - M7280A-0.25 COS1 - TDC</t>
  </si>
  <si>
    <t>◆ HYUNDAI</t>
  </si>
  <si>
    <t>HH082888</t>
  </si>
  <si>
    <t>6D22/D6AC/HD270</t>
  </si>
  <si>
    <t>Mobis</t>
  </si>
  <si>
    <t>Bạc miểng Hyundai 6D22/ D6AC/ HD270 - Cos0 - Mobis</t>
  </si>
  <si>
    <t>HH083151</t>
  </si>
  <si>
    <t>D6CB</t>
  </si>
  <si>
    <t>MOBIS</t>
  </si>
  <si>
    <t>23060-84801</t>
  </si>
  <si>
    <t>Miểng dên D6CB/ 23060-84801 - cos0 - MOBIS</t>
  </si>
  <si>
    <t>HH076625</t>
  </si>
  <si>
    <t>EP</t>
  </si>
  <si>
    <t>84800-40</t>
  </si>
  <si>
    <t>Miểng dên Hyundai D6CB (84800-40) - cos0 - EP</t>
  </si>
  <si>
    <t>HH076626</t>
  </si>
  <si>
    <t>D6CB/D6CA</t>
  </si>
  <si>
    <t>84700-20</t>
  </si>
  <si>
    <t>Miểng baze Hyundai D6CB/D6CA (84700-20) - cos0 - EP</t>
  </si>
  <si>
    <t>HH079459</t>
  </si>
  <si>
    <t>AA/ EP</t>
  </si>
  <si>
    <t>Miểng dên D6CB cos1 - AA/ EP</t>
  </si>
  <si>
    <t>HH079457</t>
  </si>
  <si>
    <t>Miểng baze D6CB/D6CA cos1 - AA/ EP</t>
  </si>
  <si>
    <t>HH077214</t>
  </si>
  <si>
    <t>Miểng dên D6CB cos2 - AA/ EP</t>
  </si>
  <si>
    <t>HH077213</t>
  </si>
  <si>
    <t>Miểng baze D6CB/D6CA cos2 - AA/ EP</t>
  </si>
  <si>
    <t>HH075679</t>
  </si>
  <si>
    <t>D6CA</t>
  </si>
  <si>
    <t>133</t>
  </si>
  <si>
    <t>84000-40</t>
  </si>
  <si>
    <t>Miểng dên Hyundai D6CA (84000-40) - cos0 - EP</t>
  </si>
  <si>
    <t>HH079458</t>
  </si>
  <si>
    <t>Miểng dên D6CA cos1 - AA/ EP</t>
  </si>
  <si>
    <t>HH074668</t>
  </si>
  <si>
    <t>DAIDO CN</t>
  </si>
  <si>
    <t>Bạc miểng D6CA cos2 - DAIDO CN</t>
  </si>
  <si>
    <t>HH082697</t>
  </si>
  <si>
    <t>Miểng dên D6CA cos2 - AA/ EP</t>
  </si>
  <si>
    <t>◆ CUMMINS</t>
  </si>
  <si>
    <t>HH075698</t>
  </si>
  <si>
    <t>4BT</t>
  </si>
  <si>
    <t>3802010</t>
  </si>
  <si>
    <t>Miểng baze Cum 4BT/ 3802010 (S4D102/4D102) - Cos0 - EP (300/20/50)</t>
  </si>
  <si>
    <t>HH075677</t>
  </si>
  <si>
    <t>3939859</t>
  </si>
  <si>
    <t>Miểng dên Cum 4BT/ 3939859 (S4D102/4D102) - Cos0 - EP (250/70.300)</t>
  </si>
  <si>
    <t>HH075803</t>
  </si>
  <si>
    <t>4BT/6BT</t>
  </si>
  <si>
    <t>TDC RB1722A1</t>
  </si>
  <si>
    <t>4893693</t>
  </si>
  <si>
    <t>Miểng dên (cặp) 4BT/6BT đời điện - Cummins B series 4893693 Cos0 - TDC RB1722A1</t>
  </si>
  <si>
    <t>HH075701</t>
  </si>
  <si>
    <t>4BT/S4D102/4D102</t>
  </si>
  <si>
    <t>3901170</t>
  </si>
  <si>
    <t>Miểng dên 4BT/S4D102/4D102/3901170 Cos0 - CS IVECO</t>
  </si>
  <si>
    <t>HH075408</t>
  </si>
  <si>
    <t>6BT/S6D102</t>
  </si>
  <si>
    <t>hộp CCEC</t>
  </si>
  <si>
    <t>Miểng baze 6BT/S6D102 Cos0 - hộp CCEC</t>
  </si>
  <si>
    <t>HH074405</t>
  </si>
  <si>
    <t>Miểng dên 6BT/S6D102 Cos0 - hộp CCEC</t>
  </si>
  <si>
    <t>HH075692</t>
  </si>
  <si>
    <t>6BT/S6D102/6D102</t>
  </si>
  <si>
    <t>3802070</t>
  </si>
  <si>
    <t>Miểng baze 6BT/S6D102/6D102/3802070 Cos0 - CS IVECO</t>
  </si>
  <si>
    <t>HH083242</t>
  </si>
  <si>
    <t>Miểng baze Cummins 6BT/S6D102/6D102 (3802070) - Cos0 - EP</t>
  </si>
  <si>
    <t>HH075240</t>
  </si>
  <si>
    <t>Miểng dên Cum 6BT/ 3901170/ STD, S6D102/6D102 - Cos0 - EP</t>
  </si>
  <si>
    <t>HH083223</t>
  </si>
  <si>
    <t>S6D102/6D102/6BT</t>
  </si>
  <si>
    <t>3901090</t>
  </si>
  <si>
    <t>Bạc miểng KOM S6D102 (3901090/150 và 3901170)/ 6D102/ 6BT (agro 2 BÊN)- Cos0 - MAHLE</t>
  </si>
  <si>
    <t>HH072985</t>
  </si>
  <si>
    <t>3802011</t>
  </si>
  <si>
    <t>Miểng baze Cum 4BT/ 3802011 (S4D102/4D102) - Cos1 - EP (300/20/50)</t>
  </si>
  <si>
    <t>HH071452</t>
  </si>
  <si>
    <t>3939860</t>
  </si>
  <si>
    <t>Miểng dên Cum 4BT/ 3939860 (S4D102/4D102) - Cos1 - EP (250/70.300)</t>
  </si>
  <si>
    <t>HH074665</t>
  </si>
  <si>
    <t>4BT/S4D102</t>
  </si>
  <si>
    <t>CUMMINS CN</t>
  </si>
  <si>
    <t>Bạc miểng 4BT/S4D102 Cos1 - CUMMINS CN</t>
  </si>
  <si>
    <t>HH00436</t>
  </si>
  <si>
    <t>Bạc miểng 4BT/S4D102 Cos1 - DAIDO</t>
  </si>
  <si>
    <t>HH071914</t>
  </si>
  <si>
    <t>Bạc miểng 4BT/S4D102 Cos1 hộp Cummins/CCEC</t>
  </si>
  <si>
    <t>HH075699</t>
  </si>
  <si>
    <t>Miểng baze 4BT/S4D102/4D102/3802011 Cos1 - CS IVECO</t>
  </si>
  <si>
    <t>HH075702</t>
  </si>
  <si>
    <t>3901171</t>
  </si>
  <si>
    <t>Miểng dên 4BT/S4D102/4D102/3901171 Cos1 - CS IVECO</t>
  </si>
  <si>
    <t>HH075804</t>
  </si>
  <si>
    <t>6BT/4BT</t>
  </si>
  <si>
    <t>Miểng dên (cặp) 6BT/4BT đời điện Cummins B series 4893693 Cos1 - TDC RB1722A1</t>
  </si>
  <si>
    <t>HH075693</t>
  </si>
  <si>
    <t>3802071</t>
  </si>
  <si>
    <t>Miểng baze 6BT/S6D102/6D102/3802071 Cos1 - CS IVECO</t>
  </si>
  <si>
    <t>HH074908</t>
  </si>
  <si>
    <t>Miểng baze Cummins 6BT/S6D102/6D102 (3802071) - cos1 - EP</t>
  </si>
  <si>
    <t>HH075696</t>
  </si>
  <si>
    <t>Miểng dên 6BT/S6D102/6D102/3901171 Cos1 - CS IVECO</t>
  </si>
  <si>
    <t>HH075241</t>
  </si>
  <si>
    <t>Miểng dên Cum 6BT/ 3901171/ 0.25, S6D102/6D102 - Cos1 - EP</t>
  </si>
  <si>
    <t>HH070954</t>
  </si>
  <si>
    <t>3939861</t>
  </si>
  <si>
    <t>Miểng dên Cum 4BT/ 3939861 (S4D102/4D102) - Cos2 - EP (250/70.300)</t>
  </si>
  <si>
    <t>HH075700</t>
  </si>
  <si>
    <t>3802012</t>
  </si>
  <si>
    <t>Miểng baze 4BT/S4D102/4D102/3802012 Cos2 - CS IVECO</t>
  </si>
  <si>
    <t>HH075703</t>
  </si>
  <si>
    <t>Miểng dên 4BT/S4D102/4D102/3901171 Cos2 - CS IVECO</t>
  </si>
  <si>
    <t>HH075805</t>
  </si>
  <si>
    <t>Miểng dên (cặp) 6BT/4BT đời điện - Cummins B series 4893693 Cos2 - TDC RB1722A1</t>
  </si>
  <si>
    <t>HH073834</t>
  </si>
  <si>
    <t>Bạc miểng 6BT/S6D102 Cos2 - CUMMINS CN</t>
  </si>
  <si>
    <t>HH070985</t>
  </si>
  <si>
    <t>Bạc miểng 6BT/S6D102 Cos2 - DAIDO</t>
  </si>
  <si>
    <t>HH071410</t>
  </si>
  <si>
    <t>Bạc miểng 6BT/S6D102/6D102 - Cos2 - TAIHO</t>
  </si>
  <si>
    <t>HH075239</t>
  </si>
  <si>
    <t>3802072</t>
  </si>
  <si>
    <t>Miểng baze Cummins 6BT/S6D102/6D102 (3802072) - cos2 - EP</t>
  </si>
  <si>
    <t>HH074909</t>
  </si>
  <si>
    <t>Cummins</t>
  </si>
  <si>
    <t>Miểng dên 6BT/S6D102/6D102 Cos2 - Cummins</t>
  </si>
  <si>
    <t>HH082696</t>
  </si>
  <si>
    <t>Cummins/ EP</t>
  </si>
  <si>
    <t>Miểng dên 6BT/S6D102/6D102 Cos2 - Cummins/ EP</t>
  </si>
  <si>
    <t>HH076643</t>
  </si>
  <si>
    <t>6D107/S6D107/6BT</t>
  </si>
  <si>
    <t>107</t>
  </si>
  <si>
    <t>Miểng dên Cummins 6D107/ S6D107 (U:3969562/ L:4893693) 6BT, STD Cos0 - EP</t>
  </si>
  <si>
    <t>HH083224</t>
  </si>
  <si>
    <t>QSB6.7/6D107/S6D107</t>
  </si>
  <si>
    <t>Bạc miểng CUM QSB6.7 (3901090/150 và 4893693)/ 6D107/ S6D107 (agro 1 BÊN)- Cos0 - MAHLE</t>
  </si>
  <si>
    <t>HH076642</t>
  </si>
  <si>
    <t>6BT/6D107/S6D107</t>
  </si>
  <si>
    <t>Miểng dên 6BT - New/ 6D107/ S6D107 Cos1 - Cummins/ EP</t>
  </si>
  <si>
    <t>HH077110</t>
  </si>
  <si>
    <t>Miểng dên 6BT - New/ 6D107/ S6D107 Cos2 - Cummins/ EP</t>
  </si>
  <si>
    <t>HH071265</t>
  </si>
  <si>
    <t>6CT</t>
  </si>
  <si>
    <t>Bạc miểng 6CT Cos0 - CCEC</t>
  </si>
  <si>
    <t>HH01092</t>
  </si>
  <si>
    <t>3944153</t>
  </si>
  <si>
    <t>Bạc miểng Cummins 6CT (3944153/58 + 3901430), STD cos0 - MAHLE</t>
  </si>
  <si>
    <t>HH083401</t>
  </si>
  <si>
    <t>Miểng dên 6CT Cos0 - CCEC</t>
  </si>
  <si>
    <t>HH077992</t>
  </si>
  <si>
    <t>6CT/S6D114/6D114</t>
  </si>
  <si>
    <t>Miểng baze 6CT/S6D114/6D114 Cos0 - CCEC</t>
  </si>
  <si>
    <t>HH075704</t>
  </si>
  <si>
    <t>3945917</t>
  </si>
  <si>
    <t>Miểng baze 6CT/S6D114/6D114/3945917 Cos0 - CS IVECO</t>
  </si>
  <si>
    <t>HH075707</t>
  </si>
  <si>
    <t>6CT/S6D114/6D114/6L</t>
  </si>
  <si>
    <t>3901430</t>
  </si>
  <si>
    <t>Miểng dên Cum 6CT/ 3901430/STD, S6D114/6D114/6L - Cos0 - EP</t>
  </si>
  <si>
    <t>HH075705</t>
  </si>
  <si>
    <t>3945918</t>
  </si>
  <si>
    <t>Miểng baze 6CT/S6D114/6D114/3945918 Cos1 - CS IVECO</t>
  </si>
  <si>
    <t>HH075708</t>
  </si>
  <si>
    <t>3950662</t>
  </si>
  <si>
    <t>Miểng dên 6CT/S6D114/6D114/3950662 Cos1 - CS IVECO</t>
  </si>
  <si>
    <t>HH083607</t>
  </si>
  <si>
    <t>3802211</t>
  </si>
  <si>
    <t>Miểng baze Cum 6CT/ 3802211/0.25, S6D114/6D114/6L - Cos1 - EP</t>
  </si>
  <si>
    <t>HH083608</t>
  </si>
  <si>
    <t>3901431</t>
  </si>
  <si>
    <t>Miểng dên Cum 6CT/ 3901431/0.25, S6D114/6D114/6L - Cos1 - EP</t>
  </si>
  <si>
    <t>HH01094</t>
  </si>
  <si>
    <t>IVECO</t>
  </si>
  <si>
    <t>Bạc miểng 6CT Cos2 - IVECO</t>
  </si>
  <si>
    <t>HH075706</t>
  </si>
  <si>
    <t>3945919</t>
  </si>
  <si>
    <t>Miểng baze 6CT/S6D114/6D114/3945919 Cos2 - CS IVECO</t>
  </si>
  <si>
    <t>HH075709</t>
  </si>
  <si>
    <t>3950663</t>
  </si>
  <si>
    <t>Miểng dên 6CT/S6D114/6D114/3950663 Cos2 - CS IVECO</t>
  </si>
  <si>
    <t>HH072632</t>
  </si>
  <si>
    <t>M11</t>
  </si>
  <si>
    <t>3801150</t>
  </si>
  <si>
    <t>Bạc miểng Cummins M11 (3801150, 3016760) - cos0 - EP</t>
  </si>
  <si>
    <t>HH080862</t>
  </si>
  <si>
    <t>Bạc miểng M11 cos0 - CCEC</t>
  </si>
  <si>
    <t>HH083246</t>
  </si>
  <si>
    <t>3801151</t>
  </si>
  <si>
    <t>Bạc miểng Cummins M11 (3801151, 3016761) - cos1 (010) - EP</t>
  </si>
  <si>
    <t>HH081699</t>
  </si>
  <si>
    <t>NH220</t>
  </si>
  <si>
    <t>Miểng dên NH220 CCEC-Cos0</t>
  </si>
  <si>
    <t>HH00614</t>
  </si>
  <si>
    <t>NH220/6D130</t>
  </si>
  <si>
    <t>Bạc miểng NH220/6D130 Cos0 - TAIHO</t>
  </si>
  <si>
    <t>HH080248</t>
  </si>
  <si>
    <t>NH220/6D130/203670</t>
  </si>
  <si>
    <t>3801260</t>
  </si>
  <si>
    <t>Bạc miểng Cummins NH220/6D130/ 3801260, 203670 STD, Cos0 - EP</t>
  </si>
  <si>
    <t>HH00615</t>
  </si>
  <si>
    <t>NH220/6D130/203671</t>
  </si>
  <si>
    <t>3801261</t>
  </si>
  <si>
    <t>Bạc miểng Cummins NH220/6D130/ 3801261, 203671 0.25, Cos1 - EP</t>
  </si>
  <si>
    <t>HH00616</t>
  </si>
  <si>
    <t>NH220/6D130/203672</t>
  </si>
  <si>
    <t>3801262</t>
  </si>
  <si>
    <t>Bạc miểng Cummins NH220/6D130/ 3801262, 203672 0.50, Cos2 - EP</t>
  </si>
  <si>
    <t>HH00617</t>
  </si>
  <si>
    <t>NT855</t>
  </si>
  <si>
    <t>139.7</t>
  </si>
  <si>
    <t>Bạc miểng NT855 Cos0 - TAIHO</t>
  </si>
  <si>
    <t>HH080278</t>
  </si>
  <si>
    <t>NT855/N14/NH220</t>
  </si>
  <si>
    <t>Miểng baze NT855/N14/NH220 Cos0 - CCEC</t>
  </si>
  <si>
    <t>HH00618</t>
  </si>
  <si>
    <t>Bạc miểng NT855 Cos1 - TAIHO</t>
  </si>
  <si>
    <t>HH083662</t>
  </si>
  <si>
    <t>Miểng dên NT855 ( Lỗ xéo) Cos1-CCEC</t>
  </si>
  <si>
    <t>HH076861</t>
  </si>
  <si>
    <t>Miểng baze NT855/N14/NH220 Cos1 - CCEC</t>
  </si>
  <si>
    <t>HH00619</t>
  </si>
  <si>
    <t>Bạc miểng NT855 Cos2 - TAIHO</t>
  </si>
  <si>
    <t>HH076199</t>
  </si>
  <si>
    <t>Bạc miểng NT855 Cos2 -CCEC</t>
  </si>
  <si>
    <t>HH078794</t>
  </si>
  <si>
    <t>Izumi ARTSS</t>
  </si>
  <si>
    <t>Bạc miểng Cummins 94 (ISF2.8) cos0 - Izumi ARTSS</t>
  </si>
  <si>
    <t>◆ NISSAN</t>
  </si>
  <si>
    <t>HH080517</t>
  </si>
  <si>
    <t>SD22/SD20</t>
  </si>
  <si>
    <t>Miểng baze SD22/ SD20 cos1 - TDC - M3020A</t>
  </si>
  <si>
    <t>HH080537</t>
  </si>
  <si>
    <t>Miểng dên SD22/ SD20 cos1 - TDC - R3020A</t>
  </si>
  <si>
    <t>HH080516</t>
  </si>
  <si>
    <t>Miểng baze SD22/ SD20 cos2 - TDC - M3020A</t>
  </si>
  <si>
    <t>HH080538</t>
  </si>
  <si>
    <t>Miểng dên SD22/ SD20 cos2 - TDC - R3020A</t>
  </si>
  <si>
    <t>HH074519</t>
  </si>
  <si>
    <t>TD25/TD27/QD32/BD30</t>
  </si>
  <si>
    <t>96</t>
  </si>
  <si>
    <t>Bạc miểng TD25/TD27/QD32/BD30 Cos0 - Taiho</t>
  </si>
  <si>
    <t>HH080518</t>
  </si>
  <si>
    <t>Miểng baze TD25/TD27/QD32/BD30 Cos0 - TDC - M3035S</t>
  </si>
  <si>
    <t>HH080539</t>
  </si>
  <si>
    <t>Miểng dên TD25/TD27/QD32/BD30 Cos0 - TDC - R3036S</t>
  </si>
  <si>
    <t>HH078592</t>
  </si>
  <si>
    <t>Bạc miểng TD25/TD27/QD32/BD30 Cos1 - Taiho</t>
  </si>
  <si>
    <t>HH080519</t>
  </si>
  <si>
    <t>Miểng baze TD25/TD27/QD32/BD30 Cos1 - TDC - M3035S</t>
  </si>
  <si>
    <t>HH080540</t>
  </si>
  <si>
    <t>Miểng dên TD25/TD27/QD32/BD30 Cos1 - TDC - R3036S</t>
  </si>
  <si>
    <t>HH0572</t>
  </si>
  <si>
    <t>TD22/TD27/QD32</t>
  </si>
  <si>
    <t>Bạc miểng TD22/TD27/QD32 Cos2 - NDC</t>
  </si>
  <si>
    <t>HH071099</t>
  </si>
  <si>
    <t>DAIDO nhật</t>
  </si>
  <si>
    <t>Bạc miểng TD25/TD27/QD32/BD30 Cos2 - DAIDO nhật</t>
  </si>
  <si>
    <t>HH078593</t>
  </si>
  <si>
    <t>Bạc miểng TD25/TD27/QD32/BD30 Cos2 - Taiho</t>
  </si>
  <si>
    <t>HH083640</t>
  </si>
  <si>
    <t>Bạc miểng TD25/TD27/QD32/BD30 Cos4 - Taiho</t>
  </si>
  <si>
    <t>HH0557</t>
  </si>
  <si>
    <t>FD33/ED33</t>
  </si>
  <si>
    <t>Bạc miểng FD33/ED33 Cos0 - TAIHO</t>
  </si>
  <si>
    <t>HH0558</t>
  </si>
  <si>
    <t>Bạc miểng FD33/ED33 Cos1 - TAIHO</t>
  </si>
  <si>
    <t>HH0564</t>
  </si>
  <si>
    <t>Bạc miểng FD33/ED33 Cos2 - TAIHO</t>
  </si>
  <si>
    <t>HH082481</t>
  </si>
  <si>
    <t>FE6</t>
  </si>
  <si>
    <t>Bạc miểng FE6 Cos0 - Taiho</t>
  </si>
  <si>
    <t>HH072840</t>
  </si>
  <si>
    <t>PE6/PD6</t>
  </si>
  <si>
    <t>Bạc miểng PE6/PD6 Cos0 - Taiho</t>
  </si>
  <si>
    <t>HH071907</t>
  </si>
  <si>
    <t>Bạc miểng PE6/PD6 Cos2 - Taiho</t>
  </si>
  <si>
    <t>◆ DOOSAN/DAEWOO</t>
  </si>
  <si>
    <t>HH079910</t>
  </si>
  <si>
    <t>DL06</t>
  </si>
  <si>
    <t>Miểng baze DL06 (65.01110-6140A) cos0 - CS IVECO</t>
  </si>
  <si>
    <t>HH079913</t>
  </si>
  <si>
    <t>Miểng dên DL06 (65.02410-0050) cos0 - CS IVECO</t>
  </si>
  <si>
    <t>HH075737</t>
  </si>
  <si>
    <t>DL06/65.01110-6140S</t>
  </si>
  <si>
    <t>Doosan</t>
  </si>
  <si>
    <t>Miểng baze DL06 / 65.01110-6140S - Cos0 - Doosan</t>
  </si>
  <si>
    <t>HH075736</t>
  </si>
  <si>
    <t>DL06/65.02410-0040S/0050S</t>
  </si>
  <si>
    <t>Miểng dên DL06 / 65.02410-0040S/0050S - cos0 - Doosan</t>
  </si>
  <si>
    <t>HH079911</t>
  </si>
  <si>
    <t>Miểng baze DL06 (65.01110-6140A) cos1 - CS IVECO</t>
  </si>
  <si>
    <t>HH079914</t>
  </si>
  <si>
    <t>Miểng dên DL06 (65.02410-0050) cos1 - CS IVECO</t>
  </si>
  <si>
    <t>HH079912</t>
  </si>
  <si>
    <t>Miểng baze DL06 (65.01110-6140A) cos2 - CS IVECO</t>
  </si>
  <si>
    <t>HH079915</t>
  </si>
  <si>
    <t>Miểng dên DL06 (65.02410-0050) cos2 - CS IVECO</t>
  </si>
  <si>
    <t>HH072241</t>
  </si>
  <si>
    <t>D1146</t>
  </si>
  <si>
    <t>111</t>
  </si>
  <si>
    <t>AA</t>
  </si>
  <si>
    <t>Bạc miểng D1146 Cos0 - AA</t>
  </si>
  <si>
    <t>HH075246</t>
  </si>
  <si>
    <t>D1146/DL08/65.01110-6351S</t>
  </si>
  <si>
    <t>DOOSAN</t>
  </si>
  <si>
    <t>Miểng baze D1146/ DL08/ 65.01110-6351S (STD) - Cos0 - DOOSAN</t>
  </si>
  <si>
    <t>HH075249</t>
  </si>
  <si>
    <t>D1146/DL08/65.02410-0010S</t>
  </si>
  <si>
    <t>Miểng dên D1146/ DL08/ 65.02410-0010S (STD) - Cos0 - DOOSAN</t>
  </si>
  <si>
    <t>HH079901</t>
  </si>
  <si>
    <t>DE08/D1146</t>
  </si>
  <si>
    <t>Miểng baze DE08/ D1146 (65.01110-6351) Cos0 - CS IVECO</t>
  </si>
  <si>
    <t>HH079904</t>
  </si>
  <si>
    <t>Miểng dên DE08/ D1146 (65.02410-0010 ) Cos0 - CS IVECO</t>
  </si>
  <si>
    <t>HH075247</t>
  </si>
  <si>
    <t>D1146/DL08/65.01110-6352S</t>
  </si>
  <si>
    <t>Miểng baze D1146/ DL08/ 65.01110-6352S(+0.25) - Cos1 - DOOSAN</t>
  </si>
  <si>
    <t>HH075250</t>
  </si>
  <si>
    <t>D1146/DL08/65.02410-0011S</t>
  </si>
  <si>
    <t>Miểng dên D1146/ DL08/ 65.02410-0011S (0.25) - Cos1 - DOOSAN</t>
  </si>
  <si>
    <t>HH079902</t>
  </si>
  <si>
    <t>Miểng baze Dae DE08/ D1146 (65.01110-6351) Cos1 - CS IVECO</t>
  </si>
  <si>
    <t>HH079905</t>
  </si>
  <si>
    <t>Miểng dên Dae DE08/ D1146 (65.02410-0010 ) Cos1 - CS IVECO</t>
  </si>
  <si>
    <t>HH075251</t>
  </si>
  <si>
    <t>D1146/DL08</t>
  </si>
  <si>
    <t>Miểng dên D1146/ DL08, Cos2 - DOOSAN</t>
  </si>
  <si>
    <t>HH079903</t>
  </si>
  <si>
    <t>Miểng baze DE08/ D1146 (65.01110-6351) Cos2 - CS IVECO</t>
  </si>
  <si>
    <t>HH079906</t>
  </si>
  <si>
    <t>Miểng dên DE08/ D1146 (65.02410-0010 ) Cos2 - CS IVECO</t>
  </si>
  <si>
    <t>HH075252</t>
  </si>
  <si>
    <t>D2366/DE12/65.01110-6055</t>
  </si>
  <si>
    <t>123</t>
  </si>
  <si>
    <t>Miểng baze D2366/ DE12/ 65.01110-6055 (STD) - Cos0 - DOOSAN</t>
  </si>
  <si>
    <t>HH075255</t>
  </si>
  <si>
    <t>D2366/DE12/65.02410-6106S/6084</t>
  </si>
  <si>
    <t>Miểng dên D2366 / DE12/ 65.02410-6106S/6084 (STD) - Cos0 - DOOSAN</t>
  </si>
  <si>
    <t>HH079892</t>
  </si>
  <si>
    <t>DE12/D2366</t>
  </si>
  <si>
    <t>Miểng baze DE12/ D2366 (65.01110-6055A ) Cos0 - CS IVECO</t>
  </si>
  <si>
    <t>HH079895</t>
  </si>
  <si>
    <t>Miểng dên DE12/ D2366 (65.02410-6106 ) Cos0 - CS IVECO</t>
  </si>
  <si>
    <t>HH080346</t>
  </si>
  <si>
    <t>DX12</t>
  </si>
  <si>
    <t>140103-00144S</t>
  </si>
  <si>
    <t>Miểng baze DX12 (140103-00144S/ 140103-00145S) Cos0 - DOOSAN</t>
  </si>
  <si>
    <t>HH080347</t>
  </si>
  <si>
    <t>140112-00106S</t>
  </si>
  <si>
    <t>Miểng dên DX12 (140112-00106S/ 140112-00107S) Cos0 - DOOSAN</t>
  </si>
  <si>
    <t>HH075253</t>
  </si>
  <si>
    <t>D2366/DE12/65.01110-6068</t>
  </si>
  <si>
    <t>Miểng baze D2366/ DE12/ 65.01110-6068 (0.25) - Cos1 - DOOSAN</t>
  </si>
  <si>
    <t>HH075256</t>
  </si>
  <si>
    <t>D2366/DE12/65.02410-6107</t>
  </si>
  <si>
    <t>Miểng dên D2366/ DE12/ 65.02410-6107 (0.25) - Cos1 - DOOSAN</t>
  </si>
  <si>
    <t>HH079893</t>
  </si>
  <si>
    <t>Miểng baze DE12/ D2366 (65.01110-6055A ) Cos1 - CS IVECO</t>
  </si>
  <si>
    <t>HH079896</t>
  </si>
  <si>
    <t>Miểng dên DE12/ D2366 (65.02410-6106 ) Cos1 - CS IVECO</t>
  </si>
  <si>
    <t>HH073779</t>
  </si>
  <si>
    <t>D2366</t>
  </si>
  <si>
    <t>DOOSAN CN</t>
  </si>
  <si>
    <t>Bạc miểng D2366 Cos2 - DOOSAN CN</t>
  </si>
  <si>
    <t>HH075254</t>
  </si>
  <si>
    <t>Miểng baze D2366 Cos2 - DOOSAN</t>
  </si>
  <si>
    <t>HH075257</t>
  </si>
  <si>
    <t>D2366/DE12/65.02410-6108S</t>
  </si>
  <si>
    <t>Miểng dên D2366/ DE12/ 65.02410-6108S (0.50) - Cos2 - DOOSAN</t>
  </si>
  <si>
    <t>HH079894</t>
  </si>
  <si>
    <t>Miểng baze DE12/ D2366 (65.01110-6055A ) Cos2 - CS IVECO</t>
  </si>
  <si>
    <t>HH079897</t>
  </si>
  <si>
    <t>Miểng dên DE12/ D2366 (65.02410-6106 ) Cos2 - CS IVECO</t>
  </si>
  <si>
    <t>HH078223</t>
  </si>
  <si>
    <t>DV11/65.01110-6529/65.01111-6539</t>
  </si>
  <si>
    <t>128</t>
  </si>
  <si>
    <t>Miểng baze DV11/ 65.01110-6529 &amp; 65.01111-6539 (STD) - cos0 - DOOSAN</t>
  </si>
  <si>
    <t>HH082037</t>
  </si>
  <si>
    <t>DV11/65.02410-0110</t>
  </si>
  <si>
    <t>Miểng dên DV11 - Old / 65.02410-0110 (dên cao 26.5) - cos0 - DOOSAN</t>
  </si>
  <si>
    <t>HH078224</t>
  </si>
  <si>
    <t>DV11/65.02410-0130/65.02410-0078</t>
  </si>
  <si>
    <t>Miểng dên DV11 /65.02410-0130 &amp; 65.02410-0078 (cao 30) STD - cos0 - DOOSAN</t>
  </si>
  <si>
    <t>HH076940</t>
  </si>
  <si>
    <t>DV15/D2848</t>
  </si>
  <si>
    <t>Miểng baze DV15 / D2848 (65.01110-6529/ 65.01111-6539) cos0 - DOOSAN</t>
  </si>
  <si>
    <t>HH076941</t>
  </si>
  <si>
    <t>Miểng dên DV15 / D2848 (65.02410-6100) cos0 - DOOSAN</t>
  </si>
  <si>
    <t>HH081270</t>
  </si>
  <si>
    <t>DV11/65.01110-6523</t>
  </si>
  <si>
    <t>Miểng baze DV11 / 65.01110-6523(+0.25) - cos1 - DOOSAN</t>
  </si>
  <si>
    <t>HH073464</t>
  </si>
  <si>
    <t>DV11/65.02410-0078S/65.02410-0130</t>
  </si>
  <si>
    <t>Miểng dên DV11(cao 30)/ 65.02410-0078S &amp; 65.02410-0130/ 0.25, cos1 - DOOSAN</t>
  </si>
  <si>
    <t>HH080341</t>
  </si>
  <si>
    <t>Miểng baze DV15/ D2848 (65.01110-6523/ 65.01111-6540) 0.25, cos1 - DOOSAN</t>
  </si>
  <si>
    <t>HH080342</t>
  </si>
  <si>
    <t>Miểng dên DV15 / D2848 (65.02410-6101) cos1 - DOOSAN</t>
  </si>
  <si>
    <t>HH080711</t>
  </si>
  <si>
    <t>Miểng baze DV15 / D2848 (65.01110-6524) cos2 - DOOSAN</t>
  </si>
  <si>
    <t>HH080710</t>
  </si>
  <si>
    <t>Miểng dên DV15 / D2848 (65.02410-6102) cos2 - DOOSAN</t>
  </si>
  <si>
    <t>◆ YANMAR</t>
  </si>
  <si>
    <t>HH082836</t>
  </si>
  <si>
    <t>3TNE66/3TNE68</t>
  </si>
  <si>
    <t>68</t>
  </si>
  <si>
    <t>R-TNE68A</t>
  </si>
  <si>
    <t>Miểng dên 3TNE66/ 3TNE68 - cos0 - TDC - R-TNE68A</t>
  </si>
  <si>
    <t>HH081624</t>
  </si>
  <si>
    <t>3TNE72/3TNA68/3TNM68/M-TNE72A</t>
  </si>
  <si>
    <t>Miểng baze 3TNE72/3TNA68/3TNM68 cos1 - M-TNE72A - TDC</t>
  </si>
  <si>
    <t>HH078968</t>
  </si>
  <si>
    <t>3TN72/3TNA68/3TNE72</t>
  </si>
  <si>
    <t>72</t>
  </si>
  <si>
    <t>R-TNE72A</t>
  </si>
  <si>
    <t>Miểng dên 3TN72/3TNA68/3TNE72 - cos0 - TDC - R-TNE72A</t>
  </si>
  <si>
    <t>HH080551</t>
  </si>
  <si>
    <t>Miểng dên 3TN72/3TNA68/3TNE72 - cos1 - TDC - R-TNE72A</t>
  </si>
  <si>
    <t>HH078663</t>
  </si>
  <si>
    <t>3TN72</t>
  </si>
  <si>
    <t>Bạc miểng 3TN72 cos2- TDC</t>
  </si>
  <si>
    <t>HH080552</t>
  </si>
  <si>
    <t>3TNE78/3TN78/3TNE82/3D82</t>
  </si>
  <si>
    <t>R-TNE78A</t>
  </si>
  <si>
    <t>Miểng dên (cặp) 3TNE78/ 3TN78/ 3TNE82/ 3D82 Cos1 - TDC - R-TNE78A</t>
  </si>
  <si>
    <t>HH072878</t>
  </si>
  <si>
    <t>3D84/3TN84/4D84/4TN84/4D88</t>
  </si>
  <si>
    <t>LLE</t>
  </si>
  <si>
    <t>Miểng dên 3D84/3TN84/ 4D84/ 4TN84/ 4D88 Cos0 - LLE</t>
  </si>
  <si>
    <t>HH071392</t>
  </si>
  <si>
    <t>3TN84/3D84/3D88/3TN88</t>
  </si>
  <si>
    <t>Bạc miểng 3TN84/3D84/3D88/3TN88 (M415A + R415A) Cos0 - TAIHO</t>
  </si>
  <si>
    <t>HH080532</t>
  </si>
  <si>
    <t>4D84/4TN84/4D88/4TN88</t>
  </si>
  <si>
    <t>M-TNE88A</t>
  </si>
  <si>
    <t>Miểng baze (Cặp) 4D84/4TN84/4D88/4TN88 Cos0 - TDC - M-TNE88A</t>
  </si>
  <si>
    <t>HH078371</t>
  </si>
  <si>
    <t>Miểng baze 4D84/4TN84/4D88/4TN88 Cos0 - CS IVECO</t>
  </si>
  <si>
    <t>HH080507</t>
  </si>
  <si>
    <t>Miểng baze 4D84/4TN84/4D88/4TN88 Cos0 - TDC - M899A</t>
  </si>
  <si>
    <t>HH078370</t>
  </si>
  <si>
    <t>Miểng dên 4D84/4TN84/4D88/4TN88 Cos0 - CS IVECO</t>
  </si>
  <si>
    <t>HH0232</t>
  </si>
  <si>
    <t>4D84/4TN84/4TN88</t>
  </si>
  <si>
    <t>Bạc miểng 4D84/4TN84/4TN88 Cos0 - (LLE) NDC CN</t>
  </si>
  <si>
    <t>HH071784</t>
  </si>
  <si>
    <t>4D84/4TN84/4TN88/4D84E/4TNE84</t>
  </si>
  <si>
    <t>Bạc miểng 4D84/4TN84/4TN88/4D84E/4TNE84 (M416A + R416A) Cos0 - TAIHO</t>
  </si>
  <si>
    <t>HH076772</t>
  </si>
  <si>
    <t>3D84/4D84/3TN84/4TN84/3D88/4D88/3TN88/4TN88</t>
  </si>
  <si>
    <t>Miểng baze 3D84/4D84/3TN84/4TN84/3D88/4D88/3TN88/4TN88 Cos1- LLE</t>
  </si>
  <si>
    <t>HH071020</t>
  </si>
  <si>
    <t>3TN84/3D84</t>
  </si>
  <si>
    <t>Bạc miểng 3TN84/3D84 Cos1</t>
  </si>
  <si>
    <t>HH078373</t>
  </si>
  <si>
    <t>Miểng baze 4D84/4TN84/4D88/4TN88 Cos1 - CS IVECO</t>
  </si>
  <si>
    <t>HH078372</t>
  </si>
  <si>
    <t>Miểng dên 4D84/4TN84/4D88/4TN88 Cos1 - CS IVECO</t>
  </si>
  <si>
    <t>HH071785</t>
  </si>
  <si>
    <t>Bạc miểng 4D84/4TN84/4TN88 (M416A + R416A) Cos1 - TAIHO</t>
  </si>
  <si>
    <t>HH080508</t>
  </si>
  <si>
    <t>4D84/M896A</t>
  </si>
  <si>
    <t>Miểng baze Yan 4D84/ M896A (4TN84/4D88/4TN88) - Cos1 - DAIDO CN (170/80.200)</t>
  </si>
  <si>
    <t>HH083459</t>
  </si>
  <si>
    <t>4D84/R896A</t>
  </si>
  <si>
    <t>Miểng dên Yan 4D84/ R896A (4TN84/4D88/4TN88) - Cos1 - DAIDO CN (120/30/50)</t>
  </si>
  <si>
    <t>HH075861</t>
  </si>
  <si>
    <t>3D84</t>
  </si>
  <si>
    <t>Miểng dên 3D84 (R415A) cos2 - TAIHO</t>
  </si>
  <si>
    <t>HH071021</t>
  </si>
  <si>
    <t>Bạc miểng 3TN84/3D84 Cos2</t>
  </si>
  <si>
    <t>HH078375</t>
  </si>
  <si>
    <t>Miểng baze 4D84/4TN84/4D88/4TN88 Cos2 - CS IVECO</t>
  </si>
  <si>
    <t>HH071786</t>
  </si>
  <si>
    <t>Bạc miểng 4D84/4TN84/4TN88 (M416A + R416A) Cos2 - TAIHO</t>
  </si>
  <si>
    <t>HH073501</t>
  </si>
  <si>
    <t>Miểng dên Yan 4D84/ R896A (4TN84/4D88/4TN88) - Cos2 - DAIDO CN (120/30/50)</t>
  </si>
  <si>
    <t>HH071496</t>
  </si>
  <si>
    <t>4D84</t>
  </si>
  <si>
    <t>Miểng dên 4D84 - cos3 - LLE</t>
  </si>
  <si>
    <t>HH074636</t>
  </si>
  <si>
    <t>Bạc miểng 3TN84/3D84 Cos4- Taiho</t>
  </si>
  <si>
    <t>HH073189</t>
  </si>
  <si>
    <t>4TNE84/4TNE86/4TNE88</t>
  </si>
  <si>
    <t>Bạc miểng 4TNE84/ 4TNE86/ 4TNE88/Cos0 - LLE</t>
  </si>
  <si>
    <t>HH083850</t>
  </si>
  <si>
    <t>4TNE88/M-4TNE88A/4D84/4D88/4TNE84</t>
  </si>
  <si>
    <t>Miểng baze Yan 4TNE88/ M-4TNE88A, 4D84/4D88/4TNE84 STD Cos0 - TDC</t>
  </si>
  <si>
    <t>HH080510</t>
  </si>
  <si>
    <t>4TNE88/R-4TNE88A/4D88/4D84/4TNE84/4TNV84-</t>
  </si>
  <si>
    <t>Miểng dên Yan 4TNE88/R-4TNE88A, 4D88/4D84/4TNE84/4TNV84-STD Cos0 - TDC</t>
  </si>
  <si>
    <t>HH077267</t>
  </si>
  <si>
    <t>3TNE84/3TNE88/4TNE84/4TNE88</t>
  </si>
  <si>
    <t>Miểng baze 3TNE84/ 3TNE88/ 4TNE84/ 4TNE88 Cos1</t>
  </si>
  <si>
    <t>HH077266</t>
  </si>
  <si>
    <t>Miểng dên 3TNE84/ 3TNE88/ 4TNE84/ 4TNE88 Cos1</t>
  </si>
  <si>
    <t>HH083851</t>
  </si>
  <si>
    <t>Miểng baze Yan 4TNE88/ M-4TNE88A, 4D84/4D88/4TNE84 0.25-Cos1 - TDC</t>
  </si>
  <si>
    <t>HH080511</t>
  </si>
  <si>
    <t>4TNE88/R-4TNE88A/4D84/4D88/4TNE84</t>
  </si>
  <si>
    <t>Miểng dên Yan 4TNE88/ R-4TNE88A, 4D84/4D88/4TNE84 0.25-Cos1 - TDC</t>
  </si>
  <si>
    <t>HH00189</t>
  </si>
  <si>
    <t>4D94/4D92</t>
  </si>
  <si>
    <t>Bạc miểng 4D94/4D92 (M407H + R403H) Cos0 - TAIHO</t>
  </si>
  <si>
    <t>HH071454</t>
  </si>
  <si>
    <t>4D94E/4D98</t>
  </si>
  <si>
    <t>Bạc miểng 4D94E/4D98 (M412A + R412A) Cos0 - TAIHO</t>
  </si>
  <si>
    <t>HH070676</t>
  </si>
  <si>
    <t>4D94E/4D98/4TNE94/4TNV94</t>
  </si>
  <si>
    <t>Bạc miểng Yanmar 4D94E/4D98/ 4TNE94/ 4TNV94 - STD Cos0 - DAIDO CN</t>
  </si>
  <si>
    <t>HH080959</t>
  </si>
  <si>
    <t>4D94E/4TN94/4TNE94/4TNE98</t>
  </si>
  <si>
    <t>Miểng dên 4D94E/4TN94/4TNE94/ 4TNE98 Cos0 (đơn vị tính Bộ)</t>
  </si>
  <si>
    <t>HH078365</t>
  </si>
  <si>
    <t>4D94E/4TN94/4TNE94/4TNV94/4TNE98/4TNV98</t>
  </si>
  <si>
    <t>Miểng baze 4D94E/4TN94/4TNE94/4TNV94/4TNE98/4TNV98 Cos0 - CS IVECO</t>
  </si>
  <si>
    <t>HH078364</t>
  </si>
  <si>
    <t>Miểng dên 4D94E/4TN94/4TNE94/4TNV94/4TNE98/4TNV98 Cos0 - CS IVECO</t>
  </si>
  <si>
    <t>HH00389</t>
  </si>
  <si>
    <t>Bạc miểng 4D94/4D92 (M407H + R403H) Cos1 - TAIHO</t>
  </si>
  <si>
    <t>HH071455</t>
  </si>
  <si>
    <t>Bạc miểng 4D94E/4D98 (M412A + R412A) Cos1 - TAIHO</t>
  </si>
  <si>
    <t>HH081205</t>
  </si>
  <si>
    <t>4D94E/4D98/4TNE94/4TNV94-</t>
  </si>
  <si>
    <t>Bạc miểng Yan 4D94E (M851A, R851A) 4D98/4TNE94/4TNV94- Cos1 - DAIDO CN</t>
  </si>
  <si>
    <t>HH075801</t>
  </si>
  <si>
    <t>4D94E/4TN94/4TNE94/4TNV94</t>
  </si>
  <si>
    <t>Miểng Baze 4D94E/4TN94/4TNE94/4TNV94 Cos1 - TDC - M851A</t>
  </si>
  <si>
    <t>HH075799</t>
  </si>
  <si>
    <t>Miểng dên 4D94E/4TN94/4TNE94/4TNV94 Cos1 - TDC - R851A</t>
  </si>
  <si>
    <t>HH00590</t>
  </si>
  <si>
    <t>Bạc miểng 4D94/4D92 (M407H + R403H) Cos2 - TAIHO</t>
  </si>
  <si>
    <t>HH075827</t>
  </si>
  <si>
    <t>Miểng dên 4D94E/4D98 (R412A)  Cos2 - TAIHO</t>
  </si>
  <si>
    <t>HH070684</t>
  </si>
  <si>
    <t>Bạc miểng 4D94E/4D98/4TNE94/4TNV94  Cos2 - DAIDO CN</t>
  </si>
  <si>
    <t>HH078951</t>
  </si>
  <si>
    <t>Miểng Baze 4D94E/4TN94/4TNE94/4TNV94 Cos2 - TDC - M851A</t>
  </si>
  <si>
    <t>HH075800</t>
  </si>
  <si>
    <t>Miểng dên 4D94E/4TN94/4TNE94/4TNV94 Cos2 - TDC - R851A</t>
  </si>
  <si>
    <t>HH078369</t>
  </si>
  <si>
    <t>Miểng baze 4D94E/4TN94/4TNE94/4TNV94/4TNE98/4TNV98 Cos2  - CS IVECO</t>
  </si>
  <si>
    <t>HH078368</t>
  </si>
  <si>
    <t>Miểng dên 4D94E/4TN94/4TNE94/4TNV94/4TNE98/4TNV98 Cos2 - CS IVECO</t>
  </si>
  <si>
    <t>HH070663</t>
  </si>
  <si>
    <t>Bạc miểng 4D94/4D92 Cos3 - TAIHO</t>
  </si>
  <si>
    <t>HH071227</t>
  </si>
  <si>
    <t>DAIDO TW</t>
  </si>
  <si>
    <t>Bạc miểng 4D94E/4D98  Cos4 - DAIDO TW</t>
  </si>
  <si>
    <t>HH073141</t>
  </si>
  <si>
    <t>3TN100/4TN100</t>
  </si>
  <si>
    <t>Miểng Dên 3TN100/4TN100 cos0</t>
  </si>
  <si>
    <t>HH079029</t>
  </si>
  <si>
    <t>4TN100</t>
  </si>
  <si>
    <t>Daido CN</t>
  </si>
  <si>
    <t>4TNE100</t>
  </si>
  <si>
    <t>Bạc miểng Yanmar 4TN100/4TNE100 - STD Cos0 - Daido CN</t>
  </si>
  <si>
    <t>HH079030</t>
  </si>
  <si>
    <t>Bạc miểng Yanmar 4TN100/4TNE100 - 0.25 Cos1 - Daido CN</t>
  </si>
  <si>
    <t>HH079031</t>
  </si>
  <si>
    <t>Bạc miểng Yanmar 4TN100/4TNE100 - 0.50 Cos2 - Daido CN</t>
  </si>
  <si>
    <t>HH073585</t>
  </si>
  <si>
    <t>Miểng Dên 3TN100/4TN100 cos4</t>
  </si>
  <si>
    <t>HH083849</t>
  </si>
  <si>
    <t>3TNE78/3TNE82/3D82E/R-3TNE78A-</t>
  </si>
  <si>
    <t>Miểng dên Yanmar 3TNE78, 3TNE82, 3D82E/ R-3TNE78A-STD Cos0 - TDC</t>
  </si>
  <si>
    <t>◆ KUBOTA</t>
  </si>
  <si>
    <t>HH081004</t>
  </si>
  <si>
    <t>3D76/3D82/3D85/3D87</t>
  </si>
  <si>
    <t>Miểng dên Kubota 3D76/ 3D82/3D85/3D87 - Cos0</t>
  </si>
  <si>
    <t>HH080865</t>
  </si>
  <si>
    <t>4D76/L2000/3D76/4D82/4D85/87</t>
  </si>
  <si>
    <t>Miểng bazê Kubota 4D76/L2000/3D76/4D82/4D85/87 Cos0 - LLE</t>
  </si>
  <si>
    <t>HH073458</t>
  </si>
  <si>
    <t>cặp</t>
  </si>
  <si>
    <t>Miểng dên Kubota 4D76/L2000/3D76/4D82/4D85/87 - Cos0 - LLE</t>
  </si>
  <si>
    <t>HH074669</t>
  </si>
  <si>
    <t>4D76/L2000/3D76/82/85/87</t>
  </si>
  <si>
    <t>Miểng dên Kubota 4D76/L2000/3D76/82/85/87 Cos2 - LLE</t>
  </si>
  <si>
    <t>HH083842</t>
  </si>
  <si>
    <t>V1505</t>
  </si>
  <si>
    <t>R-4D1105A-</t>
  </si>
  <si>
    <t>Bạc miểng Kubota V1505/ R-4D1105A- STD, M-4D1105A- STD, Cos0- TDC</t>
  </si>
  <si>
    <t>HH072280</t>
  </si>
  <si>
    <t>V1505/4D78/V1305/V1405</t>
  </si>
  <si>
    <t>Bạc miểng Kubota V1505 (STD) 4D78/ V1305/ V1405 - STD Cos0 - DAIDO CN</t>
  </si>
  <si>
    <t>HH072281</t>
  </si>
  <si>
    <t>Bạc miểng Kubota V1505 (0.25), 4D78/ V1305/ V1405 - cos1 - DAIDO CN</t>
  </si>
  <si>
    <t>HH073183</t>
  </si>
  <si>
    <t>Bạc miểng Kubota V1505 (0.50) 4D78/ V1305/ V1405 - cos2 - DAIDO CN</t>
  </si>
  <si>
    <t>HH084116</t>
  </si>
  <si>
    <t>L2000/4D76/4D82/4D85/4D87</t>
  </si>
  <si>
    <t>87</t>
  </si>
  <si>
    <t>Miểng dên Kubota L2000/4D76/4D82/4D85/4D87 - STD Cos0 - (DAIDO) CN</t>
  </si>
  <si>
    <t>HH083843</t>
  </si>
  <si>
    <t>L2000/V2203/4D87/4D76-</t>
  </si>
  <si>
    <t>M-4L2201A-</t>
  </si>
  <si>
    <t>Miểng baze Kubota L2000/ M-4L2201A- STD, V2203/4D87/4D76- Cos0 - TDC</t>
  </si>
  <si>
    <t>HH075673</t>
  </si>
  <si>
    <t>V2203/4D87/L2000/4D76</t>
  </si>
  <si>
    <t>Miểng baze Kubota V2203/ STD, 4D87/L2000/4D76 - Cos0 - Daido CN</t>
  </si>
  <si>
    <t>HH075552</t>
  </si>
  <si>
    <t>V2203/V2403/DC60/DC70</t>
  </si>
  <si>
    <t>R-4V2203A-</t>
  </si>
  <si>
    <t>Miểng Dên Kubota V2203/V2403/R-4V2203A- STD, Cos0, DC60, DC70- TDC</t>
  </si>
  <si>
    <t>HH074656</t>
  </si>
  <si>
    <t>V2403/4D87</t>
  </si>
  <si>
    <t>Bạc miểng Kubota V2403/4D87 - Cos0 - (DAIDO) NDC CN</t>
  </si>
  <si>
    <t>HH076600</t>
  </si>
  <si>
    <t>Miểng baze V2403 / 4D87 (cổ trục 60) cos0 - CS IVECO</t>
  </si>
  <si>
    <t>HH075555</t>
  </si>
  <si>
    <t>V2403/DC60/DC70</t>
  </si>
  <si>
    <t>M-4V2403A-</t>
  </si>
  <si>
    <t>Miểng baze Kubota V2403/ M-4V2403A- STD cos0, DC60, DC70- TDC</t>
  </si>
  <si>
    <t>HH076602</t>
  </si>
  <si>
    <t>V2403/V2203/4D87</t>
  </si>
  <si>
    <t>Miểng Dên V2403 / V2203 / 4D87 Cos0 - CS IVECO</t>
  </si>
  <si>
    <t>HH084117</t>
  </si>
  <si>
    <t>L2000/4D76/4D82/4D85/4D87/025</t>
  </si>
  <si>
    <t>Miểng dên Kubota L2000/4D76/4D82/4D85/4D87 - 025 Cos1 - (DAIDO) CN</t>
  </si>
  <si>
    <t>HH074660</t>
  </si>
  <si>
    <t>V2203/4D87</t>
  </si>
  <si>
    <t>Bạc miểng Kubota V2203/4D87 - Cos1 - (DAIDO) NDC CN</t>
  </si>
  <si>
    <t>HH075676</t>
  </si>
  <si>
    <t>V2203/V2403</t>
  </si>
  <si>
    <t>Miểng dên Kubota V2203/V2403 - 0.25 cos1 - Daido CN</t>
  </si>
  <si>
    <t>HH084212</t>
  </si>
  <si>
    <t>Miểng baze Kubota V2403/4D87 (cổ trục 60) - Cos1 - Daido</t>
  </si>
  <si>
    <t>HH075245</t>
  </si>
  <si>
    <t>Miểng dên Kubota V2403/4D87 (cổ biên 47) - Cos1 - Daido</t>
  </si>
  <si>
    <t>HH076603</t>
  </si>
  <si>
    <t>Miểng Dên V2403 / V2203 / 4D87 Cos1 - CS IVECO</t>
  </si>
  <si>
    <t>HH070757</t>
  </si>
  <si>
    <t>4D76/L2000/4D76/4D82/4D85/4D87</t>
  </si>
  <si>
    <t>Bạc miểng Kubota 4D76/ L2000/ 4D76/4D82/4D85/4D87 - Cos2 - (LLE)</t>
  </si>
  <si>
    <t>HH084118</t>
  </si>
  <si>
    <t>L2000/4D76/4D82/4D85/4D87/050</t>
  </si>
  <si>
    <t>Miểng dên Kubota L2000/4D76/4D82/4D85/4D87 - 050 Cos2 - (DAIDO) CN</t>
  </si>
  <si>
    <t>HH083844</t>
  </si>
  <si>
    <t>Miểng baze Kubota L2000/ M-4L2201A-0.50, V2203/4D87/4D76- Cos2 - TDC</t>
  </si>
  <si>
    <t>HH075674</t>
  </si>
  <si>
    <t>Miểng baze Kubota V2203/ 0.50, 4D87/L2000/4D76 - Cos2 - Daido CN</t>
  </si>
  <si>
    <t>HH075554</t>
  </si>
  <si>
    <t>Miểng Dên Kubota V2203/V2403/R-4V2203A-0.50, Cos2, DC60, DC70- TDC</t>
  </si>
  <si>
    <t>HH078354</t>
  </si>
  <si>
    <t>Miểng baze V2403 / 4D87 (cổ trục 60) cos2 - CS IVECO</t>
  </si>
  <si>
    <t>HH075557</t>
  </si>
  <si>
    <t>Miểng baze Kubota V2403/M-4V2403A-0.50 Cos2, DC60, DC70 - TDC</t>
  </si>
  <si>
    <t>HH078355</t>
  </si>
  <si>
    <t>Miểng Dên V2403 / V2203 / 4D87 cos2 - CS IVECO</t>
  </si>
  <si>
    <t>HH082448</t>
  </si>
  <si>
    <t>Miểng Dên V2403 / V2203 / 4D87 cos2 - Daido</t>
  </si>
  <si>
    <t>HH070797</t>
  </si>
  <si>
    <t>DC60/DC70</t>
  </si>
  <si>
    <t>Bạc miểng Kubota DC60/DC70 Cos3 - LLE</t>
  </si>
  <si>
    <t>HH080941</t>
  </si>
  <si>
    <t>V3300/V3600/V3800</t>
  </si>
  <si>
    <t>Bạc miểng V3300/ V3600/ V3800 cos0 - DAIDO TW</t>
  </si>
  <si>
    <t>HH073720</t>
  </si>
  <si>
    <t>Bạc miểng V3300/ V3600/ V3800 cos1 - DAIDO TW</t>
  </si>
  <si>
    <t>HH081052</t>
  </si>
  <si>
    <t>Bạc miểng V3300/ V3600/ V3800 cos2 - DAIDO TW</t>
  </si>
  <si>
    <t>HH074646</t>
  </si>
  <si>
    <t>4D105-1/3</t>
  </si>
  <si>
    <t>Bạc miểng 4D105-1/3 Cos0 - NDC CN</t>
  </si>
  <si>
    <t>HH081625</t>
  </si>
  <si>
    <t>V4000/V4300/V5900</t>
  </si>
  <si>
    <t>Bạc miểng V4000/V4300/V5900 Cos0 -Daido</t>
  </si>
  <si>
    <t>HH00245</t>
  </si>
  <si>
    <t>Bạc miểng 4D105-1/3 Cos1 - NDC</t>
  </si>
  <si>
    <t>HH074648</t>
  </si>
  <si>
    <t>Bạc miểng 4D105-1/3 Cos2 - NDC CN</t>
  </si>
  <si>
    <t>HH083418</t>
  </si>
  <si>
    <t>Bạc miểng 4D105-1/3 Cos4 - NDC CN</t>
  </si>
  <si>
    <t>HH082058</t>
  </si>
  <si>
    <t>V3307</t>
  </si>
  <si>
    <t>Bạc miểng Kubota V3307, STD Cos0 - DAIDO CN</t>
  </si>
  <si>
    <t>HH083065</t>
  </si>
  <si>
    <t>Bạc miểng Kubota V3307, 0.25 Cos1 - DAIDO CN</t>
  </si>
  <si>
    <t>◆ SUZUKI</t>
  </si>
  <si>
    <t>HH082212</t>
  </si>
  <si>
    <t>SUZUKI</t>
  </si>
  <si>
    <t>F10A/F8A</t>
  </si>
  <si>
    <t>65.5</t>
  </si>
  <si>
    <t>Bạc miểng F10A/F8A Cos0 - TAIHO</t>
  </si>
  <si>
    <t>HH078961</t>
  </si>
  <si>
    <t>Miểng baze F10A/F8A Cos0 - TDC - M5983A</t>
  </si>
  <si>
    <t>HH078972</t>
  </si>
  <si>
    <t>Miểng dên F10A/F8A Cos0 - TDC - R5983A</t>
  </si>
  <si>
    <t>HH072137</t>
  </si>
  <si>
    <t>F10A</t>
  </si>
  <si>
    <t>Bạc miểng F10A Cos1 - TAIHO</t>
  </si>
  <si>
    <t>HH071315</t>
  </si>
  <si>
    <t>F10A/-025</t>
  </si>
  <si>
    <t>Bạc miểng Suzuki F10A (M5983A, R5983A)-025 Cos1 - DAIDO NHẬT</t>
  </si>
  <si>
    <t>HH078966</t>
  </si>
  <si>
    <t>F10A/F8A/R5983A</t>
  </si>
  <si>
    <t>Miểng dên F10A/F8A/R5983A, Cos2 (BII-01) - TDC</t>
  </si>
  <si>
    <t>HH071399</t>
  </si>
  <si>
    <t>Bạc miểng F10A/F8A Cos3 - TAIHO</t>
  </si>
  <si>
    <t>HH073670</t>
  </si>
  <si>
    <t>Bạc miểng F10A/F8A Cos4 - TAIHO</t>
  </si>
  <si>
    <t>◆ TOYOTA</t>
  </si>
  <si>
    <t>HH071297</t>
  </si>
  <si>
    <t>1DZ</t>
  </si>
  <si>
    <t>Bạc miểng 1DZ cos0 - TAIHO</t>
  </si>
  <si>
    <t>HH083732</t>
  </si>
  <si>
    <t>Bạc miểng Toyota 1DZ (M9350A, R9350A) STD cos0 - DAIDO NHẬT</t>
  </si>
  <si>
    <t>HH080525</t>
  </si>
  <si>
    <t>Miểng baze 1DZ cos0 - TDC - M9350A</t>
  </si>
  <si>
    <t>HH080546</t>
  </si>
  <si>
    <t>Miểng dên 1DZ cos0 - TDC - R9350A</t>
  </si>
  <si>
    <t>HH080526</t>
  </si>
  <si>
    <t>Miểng baze 1DZ cos1 - TDC - M9350A</t>
  </si>
  <si>
    <t>HH080547</t>
  </si>
  <si>
    <t>Miểng dên 1DZ cos1 - TDC - R9350A</t>
  </si>
  <si>
    <t>HH083733</t>
  </si>
  <si>
    <t>1DZ/025</t>
  </si>
  <si>
    <t>Bạc miểng Toyota 1DZ (M9350A, R9350A)025 Cos1 - DAIDO NHẬT</t>
  </si>
  <si>
    <t>HH072406</t>
  </si>
  <si>
    <t>Bạc miểng 1DZ cos2 - TAIHO</t>
  </si>
  <si>
    <t>HH073981</t>
  </si>
  <si>
    <t>Bạc miểng 1DZ cos3 - TAIHO</t>
  </si>
  <si>
    <t>HH076104</t>
  </si>
  <si>
    <t>Bạc miểng 1DZ cos4 - DAIDO</t>
  </si>
  <si>
    <t>HH082161</t>
  </si>
  <si>
    <t>2H</t>
  </si>
  <si>
    <t>91</t>
  </si>
  <si>
    <t>Bạc miểng 2H - Cos0 - NDC</t>
  </si>
  <si>
    <t>HH083736</t>
  </si>
  <si>
    <t>1Z</t>
  </si>
  <si>
    <t>Bạc miểng Toyota 1Z (M9416A, R9416A) STD cos0 - DAIDO NHẬT</t>
  </si>
  <si>
    <t>HH083737</t>
  </si>
  <si>
    <t>1Z/-025</t>
  </si>
  <si>
    <t>Bạc miểng Toyota 1Z (M9416A, R9416A)-025 cos1 - DAIDO NHẬT</t>
  </si>
  <si>
    <t>HH073112</t>
  </si>
  <si>
    <t>2Z</t>
  </si>
  <si>
    <t>Bạc miểng Toyota 2Z cos3 - TAIHO</t>
  </si>
  <si>
    <t>◆ CATERPILLAR</t>
  </si>
  <si>
    <t>HH077207</t>
  </si>
  <si>
    <t>C7</t>
  </si>
  <si>
    <t>Miểng baze CAT C7 - cos0 - MAHLE 2246638</t>
  </si>
  <si>
    <t>HH077208</t>
  </si>
  <si>
    <t>Miểng dên CAT C7 - cos0 - MAHLE 1077708</t>
  </si>
  <si>
    <t>HH076628</t>
  </si>
  <si>
    <t>C9</t>
  </si>
  <si>
    <t>Miểng baze C9 Cos0 - MAHLE 2133139</t>
  </si>
  <si>
    <t>HH076629</t>
  </si>
  <si>
    <t>Miểng dên C9 Cos0 - MAHLE 2133190</t>
  </si>
  <si>
    <t>HH079930</t>
  </si>
  <si>
    <t>213-4190</t>
  </si>
  <si>
    <t>Miểng baze C9 (213-4190) Cos1 - CS IVECO</t>
  </si>
  <si>
    <t>HH079929</t>
  </si>
  <si>
    <t>151-3939</t>
  </si>
  <si>
    <t>Miểng dên C9 (151-3939) Cos1 - CS IVECO</t>
  </si>
  <si>
    <t>◆ VOLVO</t>
  </si>
  <si>
    <t>HH076638</t>
  </si>
  <si>
    <t>D6D</t>
  </si>
  <si>
    <t>Miểng dên Volvo D6D cos0 - MAHLE 0293-1406</t>
  </si>
  <si>
    <t>HH076636</t>
  </si>
  <si>
    <t>D6D/D6E/25</t>
  </si>
  <si>
    <t>Miểng baze Volvo D6D/D6E - STD cos0, cao 25 - MAHLE 0293-0162</t>
  </si>
  <si>
    <t>HH076637</t>
  </si>
  <si>
    <t>D6E</t>
  </si>
  <si>
    <t>Miểng dên D6E cos0 - MAHLE 0293-1578</t>
  </si>
  <si>
    <t>HH076640</t>
  </si>
  <si>
    <t>D7D</t>
  </si>
  <si>
    <t>BF6M1013</t>
  </si>
  <si>
    <t>Miểng baze D7D/ BF6M1013 cos0 - MAHLE 1005081-52D</t>
  </si>
  <si>
    <t>HH076639</t>
  </si>
  <si>
    <t>Miểng dên D7D/ BF6M1013 cos0 - MAHLE 1004058-52D</t>
  </si>
  <si>
    <t>◆ CHANGCHAI</t>
  </si>
  <si>
    <t>HH081305</t>
  </si>
  <si>
    <t>CHANGCHAI</t>
  </si>
  <si>
    <t>N-495/4L68/4L88</t>
  </si>
  <si>
    <t>Miểng Baze N-495/4L68/4L88 (STD) cos0</t>
  </si>
  <si>
    <t>HH081304</t>
  </si>
  <si>
    <t>Miểng dên N-495/4L68/4L88 (STD) cos0</t>
  </si>
  <si>
    <t>HH081306</t>
  </si>
  <si>
    <t>baze + dên</t>
  </si>
  <si>
    <t>Bạc miểng (dên + baze) N-495/4L68/4L88 (0.25) cos1</t>
  </si>
  <si>
    <t>◆ FAW</t>
  </si>
  <si>
    <t>HH080968</t>
  </si>
  <si>
    <t>CA-6110/6DL-28</t>
  </si>
  <si>
    <t>L6000000-PJLW</t>
  </si>
  <si>
    <t>Bạc miểng (dên+baze) CA-6110/ 6DL-28 (Cos0) L6000000-PJLW/ L6000000-PJZW</t>
  </si>
  <si>
    <t>◆ QUANCHAI</t>
  </si>
  <si>
    <t>HH073575</t>
  </si>
  <si>
    <t>QUANCHAI</t>
  </si>
  <si>
    <t>490QB</t>
  </si>
  <si>
    <t>Bạc miểng 490QB cos0 Trung Quốc</t>
  </si>
  <si>
    <t>HH081873</t>
  </si>
  <si>
    <t>YN-490-Q/490QB</t>
  </si>
  <si>
    <t>Miểng dên YN-490-Q/ 490QB - Cos0</t>
  </si>
  <si>
    <t>◆ WEICHAI</t>
  </si>
  <si>
    <t>HH081867</t>
  </si>
  <si>
    <t>489/WP2.3Q95E40</t>
  </si>
  <si>
    <t>89</t>
  </si>
  <si>
    <t>Bạc miểng 489/ WP2.3Q95E40 - Cos0 (WEICHAI)</t>
  </si>
  <si>
    <t>HH081866</t>
  </si>
  <si>
    <t>4105/WP4.165E32</t>
  </si>
  <si>
    <t>Bạc miểng (dên + baze) 4105/ WP4.165E32 - Cos0</t>
  </si>
  <si>
    <t>HH081870</t>
  </si>
  <si>
    <t>4108/WP5.180</t>
  </si>
  <si>
    <t>Bạc miểng 4108/ WP5.180 - Cos0 (TAIMAU) - (MKT.01)</t>
  </si>
  <si>
    <t>HH079931</t>
  </si>
  <si>
    <t>WD615/WP1E32</t>
  </si>
  <si>
    <t>126</t>
  </si>
  <si>
    <t>81500010046</t>
  </si>
  <si>
    <t>Miểng baze WD615/ WP10.340E32 (81500010046) Cos0 - CS IVECO</t>
  </si>
  <si>
    <t>HH083931</t>
  </si>
  <si>
    <t>WEICHAI CHINA</t>
  </si>
  <si>
    <t>Miểng baze Weichai WD615/ WP10.340E32 (81500010046) STD, Cos0 - WEICHAI CHINA</t>
  </si>
  <si>
    <t>HH079934</t>
  </si>
  <si>
    <t>61560030033</t>
  </si>
  <si>
    <t>Miểng dên Weichai WD615/ WP10.340E32 (61560030033, 612600030020) STD, Cos0 - WEICHAI CHINA</t>
  </si>
  <si>
    <t>HH080997</t>
  </si>
  <si>
    <t>WD618/WP12</t>
  </si>
  <si>
    <t>61800010128</t>
  </si>
  <si>
    <t>Bạc miểng Weichai WD618/ WP12 (61800010128/32, 612600030033) (std) cos0 - CN</t>
  </si>
  <si>
    <t>HH084109</t>
  </si>
  <si>
    <t>Bạc miểng Weichai WD618/ WP12 (61800010128/32, 612600030033) (0.25) cos1 - CN</t>
  </si>
  <si>
    <t>HH080971</t>
  </si>
  <si>
    <t>WP12.380E32/WD618</t>
  </si>
  <si>
    <t>Bạc miểng WP12.380E32/ WD618 (0.25) cos1 - (WEICHAI) 61800010132/28/1307010BW13(6110A-24</t>
  </si>
  <si>
    <t>HH079933</t>
  </si>
  <si>
    <t>Miểng baze WD615/ WP10.340E32 (81500010046) Cos2 - CS IVECO</t>
  </si>
  <si>
    <t>HH079936</t>
  </si>
  <si>
    <t>612600030020</t>
  </si>
  <si>
    <t>Miểng dên WD615/ WP10.340E32 (612600030020) Cos2 - CS IVECO</t>
  </si>
  <si>
    <t>◆ YUCHAI</t>
  </si>
  <si>
    <t>HH081854</t>
  </si>
  <si>
    <t>YUCHAI</t>
  </si>
  <si>
    <t>YC4F/492</t>
  </si>
  <si>
    <t>Miểng baze YC4F/ 492 - Cos0 (Yuchai)</t>
  </si>
  <si>
    <t>HH081855</t>
  </si>
  <si>
    <t>YC4F/4FA/492/496</t>
  </si>
  <si>
    <t>Miểng dên YC4F/ 4FA/ 492/ 496 - Cos0 (Yuchai)</t>
  </si>
  <si>
    <t>HH081856</t>
  </si>
  <si>
    <t>YC4F/YC-492</t>
  </si>
  <si>
    <t>Miểng dên YC4F/ YC-492 - Cos0 (Yuchai)</t>
  </si>
  <si>
    <t>HH080999</t>
  </si>
  <si>
    <t>YC6J/6108-Q</t>
  </si>
  <si>
    <t>Miểng Baze YC6J/ 6108-Q (STD) cos0 (Yuchai)</t>
  </si>
  <si>
    <t>HH081010</t>
  </si>
  <si>
    <t>YC6J/6108Q</t>
  </si>
  <si>
    <t>Miểng dên YC6J/6108Q (STD) cos0 (Yuchai)</t>
  </si>
  <si>
    <t>HH081000</t>
  </si>
  <si>
    <t>YC6J/6A/6105/6108ZQ</t>
  </si>
  <si>
    <t>Miểng Baze YC6J/6A/6105/6108ZQ (STD) cos0 (Antek)</t>
  </si>
  <si>
    <t>HH081001</t>
  </si>
  <si>
    <t>YC6J</t>
  </si>
  <si>
    <t>YC6JA180-50</t>
  </si>
  <si>
    <t>Miểng Baze YC6J/YC6JA180-50/YC6108ZQ (0.25) cos1 (Yuchai)</t>
  </si>
  <si>
    <t>HH081011</t>
  </si>
  <si>
    <t>YC6J/6108ZQ</t>
  </si>
  <si>
    <t>Miểng dên YC6J/6108ZQ (0.25) cos1 (Yuchai)</t>
  </si>
  <si>
    <t>HH080998</t>
  </si>
  <si>
    <t>A3100/A30</t>
  </si>
  <si>
    <t>YC-6108-ZQB</t>
  </si>
  <si>
    <t>Miểng Baze YC-6108-ZQB/A3100/6A270-50/A30 (STD) cos0 (Yuchai)</t>
  </si>
  <si>
    <t>HH081857</t>
  </si>
  <si>
    <t>YC-4108/4110/YC4D/4E</t>
  </si>
  <si>
    <t>Miểng dên YC-4108/ 4110/ YC4D/4E - Cos0 (Antek)</t>
  </si>
  <si>
    <t>HH081858</t>
  </si>
  <si>
    <t>YC-4108/YC4D</t>
  </si>
  <si>
    <t>Miểng baze YC-4108/ YC4D - Cos0 (Antek)</t>
  </si>
  <si>
    <t>HH081009</t>
  </si>
  <si>
    <t>YC6A/A3100</t>
  </si>
  <si>
    <t>6108ZQB</t>
  </si>
  <si>
    <t>Miểng dên YC6A/6108ZQB/A3100 (STD) cos0 (Yuchai)</t>
  </si>
  <si>
    <t>HH081862</t>
  </si>
  <si>
    <t>YC4D/4108</t>
  </si>
  <si>
    <t>Miểng baze YC4D/ 4108 - Cos1 (Yuchai)</t>
  </si>
  <si>
    <t>HH081860</t>
  </si>
  <si>
    <t>YC4D/4E/4108/4110</t>
  </si>
  <si>
    <t>Miểng dên YC4D/4E/ 4108/ 4110 - Cos1 (Yuchai)</t>
  </si>
  <si>
    <t>HH081859</t>
  </si>
  <si>
    <t>YC-4110/YC4E</t>
  </si>
  <si>
    <t>Miểng baze YC-4110/ YC4E - Cos0 (Antek)</t>
  </si>
  <si>
    <t>HH081865</t>
  </si>
  <si>
    <t>YC4E/4D/4108/4110/ERO4</t>
  </si>
  <si>
    <t>Miểng dên YC4E/4D/ 4108/ 4110 ERO4 - Cos0 (Yuchai)</t>
  </si>
  <si>
    <t>HH081861</t>
  </si>
  <si>
    <t>YC4E/4110</t>
  </si>
  <si>
    <t>Miểng baze YC4E/ 4110 - Cos1 (Yuchai)</t>
  </si>
  <si>
    <t>HH081002</t>
  </si>
  <si>
    <t>YC6L/6113</t>
  </si>
  <si>
    <t>113</t>
  </si>
  <si>
    <t>6L330-50</t>
  </si>
  <si>
    <t>Miểng Baze YC6L/6L330-50/6113 (STD) cos0 (Yuchai)</t>
  </si>
  <si>
    <t>HH081012</t>
  </si>
  <si>
    <t>Miểng dên YC6L/6113 (STD) acgo cùng chiều cos0 (Yuchai)</t>
  </si>
  <si>
    <t>HH081013</t>
  </si>
  <si>
    <t>Miểng dên YC6L/6L330-50/6113 (STD) acgo ngược chiều cos0 (Yuchai)</t>
  </si>
  <si>
    <t>HH081007</t>
  </si>
  <si>
    <t>YC6M/6MK/6120/6123</t>
  </si>
  <si>
    <t>Miểng Baze YC6M/6MK/6120/6123 (STD) cos0 (Yuchai)</t>
  </si>
  <si>
    <t>HH081014</t>
  </si>
  <si>
    <t>Miểng dên YC6M/6MK/6120/6123 (STD) cos0 (Yuchai)</t>
  </si>
  <si>
    <t>◆ PERKINS</t>
  </si>
  <si>
    <t>HH079444</t>
  </si>
  <si>
    <t>PERKINS</t>
  </si>
  <si>
    <t>1106/C6.6/C7.1</t>
  </si>
  <si>
    <t>T409189</t>
  </si>
  <si>
    <t>Miểng baze Perkins 1106/ C6.6/ C7.1/ T409189 - cos0 - FP</t>
  </si>
  <si>
    <t>HH079447</t>
  </si>
  <si>
    <t>T409188</t>
  </si>
  <si>
    <t>Miểng dên Perkins 1106/ C6.6/ C7.1/ T409188 - cos0 - FP</t>
  </si>
  <si>
    <t>HH079442</t>
  </si>
  <si>
    <t>1104/3054C</t>
  </si>
  <si>
    <t>T420155</t>
  </si>
  <si>
    <t>Miểng dên Perkins 1104/ Cat 3054C/ T420155 - cos1 - FP</t>
  </si>
  <si>
    <t>HH079445</t>
  </si>
  <si>
    <t>T418680</t>
  </si>
  <si>
    <t>Miểng baze Perkins 1106/ C6.6/ C7.1/ T418680 - cos1 - FP</t>
  </si>
  <si>
    <t>HH079448</t>
  </si>
  <si>
    <t>T400524</t>
  </si>
  <si>
    <t>Miểng dên Perkins 1106/ C6.6/ C7.1/ T400524 - cos1 - FP</t>
  </si>
  <si>
    <t>HH079437</t>
  </si>
  <si>
    <t>353-7425</t>
  </si>
  <si>
    <t>Miểng baze Perkins 1104/ Cat 3054C/ 353-7425 - cos2 - FP</t>
  </si>
  <si>
    <t>HH079443</t>
  </si>
  <si>
    <t>T420154</t>
  </si>
  <si>
    <t>Miểng dên Perkins 1104/ Cat 3054C/ T420154 - cos2 - FP</t>
  </si>
  <si>
    <t>HH079446</t>
  </si>
  <si>
    <t>T418696</t>
  </si>
  <si>
    <t>Miểng baze Perkins 1106/ C6.6/ C7.1/ T418696 - cos2 - FP</t>
  </si>
  <si>
    <t>HH079449</t>
  </si>
  <si>
    <t>T400525</t>
  </si>
  <si>
    <t>Miểng dên Perkins 1106/ C6.6/ C7.1/ T400525 - cos2 - FP</t>
  </si>
  <si>
    <t>◆ (chưa rõ hãng)</t>
  </si>
  <si>
    <t>HH071088</t>
  </si>
  <si>
    <t>Bạc miểng TF, TM Cos0 - DaiDo Nhật</t>
  </si>
  <si>
    <t>HH072666</t>
  </si>
  <si>
    <t>Bạc miểng WL/WL-T cos0 - TAIHO</t>
  </si>
  <si>
    <t>HH01098</t>
  </si>
  <si>
    <t>BF6L913</t>
  </si>
  <si>
    <t>Bạc trục chính (miểng baze) BF6L913 Cos0 - IVECO</t>
  </si>
  <si>
    <t>HH01099</t>
  </si>
  <si>
    <t>Bạc trục tay biên (miểng dên) BF6L913 Cos0 - IVECO</t>
  </si>
  <si>
    <t>HH079923</t>
  </si>
  <si>
    <t>0336-2379</t>
  </si>
  <si>
    <t>Miểng baze BF6L912 (0336-2379) cos0 - CS IVECO</t>
  </si>
  <si>
    <t>HH079274</t>
  </si>
  <si>
    <t>KS Đức</t>
  </si>
  <si>
    <t>BF6L912</t>
  </si>
  <si>
    <t>Miểng baze BF6L912 cos0 - KS Đức</t>
  </si>
  <si>
    <t>HH079917</t>
  </si>
  <si>
    <t>4231079</t>
  </si>
  <si>
    <t>Miểng baze BF6L913 (4231079) cos0 - CS IVECO</t>
  </si>
  <si>
    <t>HH079190</t>
  </si>
  <si>
    <t>Miểng baze BF6L913 cos0 - KS Đức</t>
  </si>
  <si>
    <t>HH079924</t>
  </si>
  <si>
    <t>0423-2679</t>
  </si>
  <si>
    <t>Miểng dên BF6L912 (0423-2679) cos0 - CS IVECO</t>
  </si>
  <si>
    <t>HH079273</t>
  </si>
  <si>
    <t>Miểng dên BF6L912 cos0 - KS Đức</t>
  </si>
  <si>
    <t>HH079918</t>
  </si>
  <si>
    <t>2235183</t>
  </si>
  <si>
    <t>Miểng dên BF6L913 (2235183) cos0 - CS IVECO</t>
  </si>
  <si>
    <t>HH081875</t>
  </si>
  <si>
    <t>YN-4102-QB</t>
  </si>
  <si>
    <t>Miểng dên YN-4102-QB (Cos0) (Antek)</t>
  </si>
  <si>
    <t>HH083243</t>
  </si>
  <si>
    <t>1006</t>
  </si>
  <si>
    <t>U5MB0030</t>
  </si>
  <si>
    <t>Bạc miểng Perkins 1006 (U5MB0030, U5ME0003) - Cos0 - EP</t>
  </si>
  <si>
    <t>HH075309</t>
  </si>
  <si>
    <t>1104</t>
  </si>
  <si>
    <t>Bepco</t>
  </si>
  <si>
    <t>Miểng dên Perkins 1104 (4 máy phi 105) Cos0 - Bepco</t>
  </si>
  <si>
    <t>HH079438</t>
  </si>
  <si>
    <t>1104/3054B</t>
  </si>
  <si>
    <t>353-2205</t>
  </si>
  <si>
    <t>Miểng dên Perkins 1104/ Cat 3054B/ 353-2205 - cos0 - FP</t>
  </si>
  <si>
    <t>HH077221</t>
  </si>
  <si>
    <t>1106</t>
  </si>
  <si>
    <t>T417566</t>
  </si>
  <si>
    <t>Miểng baze Perkins 1106 - cos0 (T417566)</t>
  </si>
  <si>
    <t>HH077224</t>
  </si>
  <si>
    <t>T415862</t>
  </si>
  <si>
    <t>Miểng dên Perkins 1106 - cos0 (T415862)</t>
  </si>
  <si>
    <t>HH073568</t>
  </si>
  <si>
    <t>2J</t>
  </si>
  <si>
    <t>Bạc miểng 2J Cos0 - Taiho</t>
  </si>
  <si>
    <t>HH079450</t>
  </si>
  <si>
    <t>3204/1W0311</t>
  </si>
  <si>
    <t>Miểng baze CAT 3204/ 1W0311 - cos0 - FP</t>
  </si>
  <si>
    <t>HH079451</t>
  </si>
  <si>
    <t>3204/1W0312</t>
  </si>
  <si>
    <t>Miểng baze CAT 3204/ 1W0312 - cos0 - FP</t>
  </si>
  <si>
    <t>HH079454</t>
  </si>
  <si>
    <t>3204/8N6308</t>
  </si>
  <si>
    <t>Miểng dên CAT 3204/8N6308 - cos0 - FP</t>
  </si>
  <si>
    <t>HH074516</t>
  </si>
  <si>
    <t>3306</t>
  </si>
  <si>
    <t>hàng bãi</t>
  </si>
  <si>
    <t>Bạc miểng CAT 3306 Cos0 - hàng bãi</t>
  </si>
  <si>
    <t>HH080529</t>
  </si>
  <si>
    <t>3TNE78/3TNE82/3D82E</t>
  </si>
  <si>
    <t>M-TNE78A</t>
  </si>
  <si>
    <t>Miểng baze 3TNE78, 3TNE82, 3D82E Cos0 - TDC - M-TNE78A</t>
  </si>
  <si>
    <t>HH082835</t>
  </si>
  <si>
    <t>Miểng dên 3TNE78, 3TNE82, 3D82E Cos0 - TDC - R-TNE78A</t>
  </si>
  <si>
    <t>HH076935</t>
  </si>
  <si>
    <t>4100/4105</t>
  </si>
  <si>
    <t>TQ</t>
  </si>
  <si>
    <t>Bạc miểng 4100/ 4105 cos0 - TQ</t>
  </si>
  <si>
    <t>HH081868</t>
  </si>
  <si>
    <t>4102/WP3.7Q130E40</t>
  </si>
  <si>
    <t>YZ4DA2-40</t>
  </si>
  <si>
    <t>Bạc miểng 4102/ WP3.7Q130E40/ YZ4DA2-40 - Cos0 (TAIMAU)</t>
  </si>
  <si>
    <t>HH081853</t>
  </si>
  <si>
    <t>4105-Q</t>
  </si>
  <si>
    <t>YC-4102-Q</t>
  </si>
  <si>
    <t>Bạc miểng (dên + baze) Biên YC-4102-Q/ 4105-Q/ YCD4J11T-88 - Cos0</t>
  </si>
  <si>
    <t>HH081864</t>
  </si>
  <si>
    <t>4112</t>
  </si>
  <si>
    <t>YC4EG200-50</t>
  </si>
  <si>
    <t>Bạc miểng (dên+baze) YC4EG200-50/ 4112 - Cos0 (Yuchai)</t>
  </si>
  <si>
    <t>HH081851</t>
  </si>
  <si>
    <t>495-B</t>
  </si>
  <si>
    <t>Bạc miểng (dên+baze) 495-B - cos0 (OUERMAN-AT)</t>
  </si>
  <si>
    <t>HH01089</t>
  </si>
  <si>
    <t>4CT</t>
  </si>
  <si>
    <t>Bạc miểng 4CT Cos0 - IVECO</t>
  </si>
  <si>
    <t>HH081871</t>
  </si>
  <si>
    <t>4DF2-17</t>
  </si>
  <si>
    <t>CA-4113-BKZ</t>
  </si>
  <si>
    <t>Bạc miểng (dên+baze) CA-4113-BKZ/ 4DF2-17 - Cos0</t>
  </si>
  <si>
    <t>HH081008</t>
  </si>
  <si>
    <t>6108-ZQ</t>
  </si>
  <si>
    <t>YC-6105-ZLQ</t>
  </si>
  <si>
    <t>Miểng dên YC-6105-ZLQ/ 6108-ZQ (STD) cos0 (Antek)</t>
  </si>
  <si>
    <t>HH083445</t>
  </si>
  <si>
    <t>6DR5</t>
  </si>
  <si>
    <t>Bạc miểng 6DR5 Cos0 - NDC</t>
  </si>
  <si>
    <t>HH081308</t>
  </si>
  <si>
    <t>CA-498/X2</t>
  </si>
  <si>
    <t>Miểng baze CA-498 X2 (STD) cos0</t>
  </si>
  <si>
    <t>HH081307</t>
  </si>
  <si>
    <t>CA-498/X2/57</t>
  </si>
  <si>
    <t>Miểng dên CA-498 X2 cổ 57 (STD) cos0</t>
  </si>
  <si>
    <t>HH081904</t>
  </si>
  <si>
    <t>CA-6110/6DF1-21/26/72</t>
  </si>
  <si>
    <t>CA6110A</t>
  </si>
  <si>
    <t>Bạc miểng (dên+baze) CA-6110/ 6DF1-21/26/ CA6110A (Cos0) 1005171/72/K0010000-PJLW</t>
  </si>
  <si>
    <t>HH071085</t>
  </si>
  <si>
    <t>J2</t>
  </si>
  <si>
    <t>Bạc miểng J2, JT (M0404A + R0404A) Cos0 - DAIDO NHẬT</t>
  </si>
  <si>
    <t>HH075438</t>
  </si>
  <si>
    <t>J2/3.0</t>
  </si>
  <si>
    <t>Bạc miểng J2, JT / Fronteer 3.0 Cos0 - NDC</t>
  </si>
  <si>
    <t>HH073691</t>
  </si>
  <si>
    <t>Bạc miểng J2, JT / Fronteer 3.0 Cos0 - Taiho</t>
  </si>
  <si>
    <t>HH076385</t>
  </si>
  <si>
    <t>MK8405A</t>
  </si>
  <si>
    <t>Miểng baze J2, JT / Fronteer 3.0 - Cos0 - (MK8405A) - TDC</t>
  </si>
  <si>
    <t>HH076325</t>
  </si>
  <si>
    <t>TDC RK8405A</t>
  </si>
  <si>
    <t>Miểng dên J2, JT / Fronteer 3.0 Cos0 - TDC RK8405A</t>
  </si>
  <si>
    <t>HH071162</t>
  </si>
  <si>
    <t>NE6/ND6</t>
  </si>
  <si>
    <t>Bạc miểng NE6/ND6 Cos0 TAIHO</t>
  </si>
  <si>
    <t>HH075139</t>
  </si>
  <si>
    <t>OM602</t>
  </si>
  <si>
    <t>Bạc miểng OM602 cos0 - DAIDO</t>
  </si>
  <si>
    <t>HH071073</t>
  </si>
  <si>
    <t>R2</t>
  </si>
  <si>
    <t>Bạc miểng RF/R2 Cos0 - DaiDo Nhật</t>
  </si>
  <si>
    <t>HH081373</t>
  </si>
  <si>
    <t>S6E</t>
  </si>
  <si>
    <t>Bạc miểng S6E Cos0 - Taiho</t>
  </si>
  <si>
    <t>HH081378</t>
  </si>
  <si>
    <t>SD33</t>
  </si>
  <si>
    <t>Bạc miểng SD33 Cos0 - Taiho</t>
  </si>
  <si>
    <t>HH081312</t>
  </si>
  <si>
    <t>ZH-4102</t>
  </si>
  <si>
    <t>YN-4100-QB</t>
  </si>
  <si>
    <t>Miểng baze YN-4100-QB/ ZH-4102 (STD) cos0 (Antek)</t>
  </si>
  <si>
    <t>HH081311</t>
  </si>
  <si>
    <t>Miểng dên YN-4100-QB/ 4100-QBZL/ ZH-4102 (STD) cos0 (Antek)</t>
  </si>
  <si>
    <t>HH073740</t>
  </si>
  <si>
    <t>Bạc miểng BF6L913 cos1 - KS Đức</t>
  </si>
  <si>
    <t>HH074162</t>
  </si>
  <si>
    <t>Bạc miểng JT / bongo III Cos1 - NDC</t>
  </si>
  <si>
    <t>HH070758</t>
  </si>
  <si>
    <t>Bạc miểng Mitsu TRITON (không xài chung 4D55/ 4D56) Cos1 - TAIHO</t>
  </si>
  <si>
    <t>HH071089</t>
  </si>
  <si>
    <t>Bạc miểng TF, TM Cos1 - DaiDo Nhật</t>
  </si>
  <si>
    <t>HH072358</t>
  </si>
  <si>
    <t>Bạc miểng WL/WL-T cos1 - TAIHO</t>
  </si>
  <si>
    <t>HH079925</t>
  </si>
  <si>
    <t>0336-2380</t>
  </si>
  <si>
    <t>Miểng baze BF6L912 (0336-2380) cos1 - CS IVECO</t>
  </si>
  <si>
    <t>HH077131</t>
  </si>
  <si>
    <t>Miểng baze BF6L912 cos1 - KS Đức</t>
  </si>
  <si>
    <t>HH079919</t>
  </si>
  <si>
    <t>Miểng baze BF6L913 (4231079) cos1 - CS IVECO</t>
  </si>
  <si>
    <t>HH079926</t>
  </si>
  <si>
    <t>0213-7754</t>
  </si>
  <si>
    <t>Miểng dên BF6L912 (0213-7754) cos1 - CS IVECO</t>
  </si>
  <si>
    <t>HH079920</t>
  </si>
  <si>
    <t>Miểng dên BF6L913 (2235183) cos1 - CS IVECO</t>
  </si>
  <si>
    <t>HH076663</t>
  </si>
  <si>
    <t>U5MB0030A</t>
  </si>
  <si>
    <t>Bạc miểng Perkins 1006 (U5MB0030A, U5ME0003A) - Cos1 - EP</t>
  </si>
  <si>
    <t>HH076776</t>
  </si>
  <si>
    <t>Bạc miểng Perkins 1104 Cos1- Bepco</t>
  </si>
  <si>
    <t>HH079439</t>
  </si>
  <si>
    <t>353-2206</t>
  </si>
  <si>
    <t>Miểng dên Perkins 1104/ Cat 3054B/ 353-2206 - cos1 - FP</t>
  </si>
  <si>
    <t>HH077225</t>
  </si>
  <si>
    <t>Miểng dên Perkins 1106 - cos1 (T400524)</t>
  </si>
  <si>
    <t>HH079455</t>
  </si>
  <si>
    <t>3204/1N3821</t>
  </si>
  <si>
    <t>Miểng dên CAT 3204/1N3821 - cos1 - FP</t>
  </si>
  <si>
    <t>HH079452</t>
  </si>
  <si>
    <t>3204/1W1655</t>
  </si>
  <si>
    <t>Miểng baze CAT 3204/ 1W1655 - cos1 - FP</t>
  </si>
  <si>
    <t>HH079453</t>
  </si>
  <si>
    <t>3204/1W1661</t>
  </si>
  <si>
    <t>Miểng baze CAT 3204/ 1W1661 - cos1 - FP</t>
  </si>
  <si>
    <t>HH080530</t>
  </si>
  <si>
    <t>Miểng baze 3TNE78, 3TNE82, 3D82E Cos1 - TDC - M-TNE78A</t>
  </si>
  <si>
    <t>HH081852</t>
  </si>
  <si>
    <t>Bạc miểng (dên+baze) 495-B - cos1</t>
  </si>
  <si>
    <t>HH01090</t>
  </si>
  <si>
    <t>Bạc miểng 4CT Cos1 - IVECO</t>
  </si>
  <si>
    <t>HH081872</t>
  </si>
  <si>
    <t>Bạc miểng (dên+baze) CA-4113-BKZ/ 4DF2-17 - Cos1</t>
  </si>
  <si>
    <t>HH070763</t>
  </si>
  <si>
    <t>4FE11/4FB1/4FC1</t>
  </si>
  <si>
    <t>Bạc miểng 4FE11/4FB1/4FC1 Cos1 - TAIHO</t>
  </si>
  <si>
    <t>HH076671</t>
  </si>
  <si>
    <t>4JE1/4JF1</t>
  </si>
  <si>
    <t>Bạc miểng 4JE1/ 4JF1 Cos1 - NDC</t>
  </si>
  <si>
    <t>HH073438</t>
  </si>
  <si>
    <t>Bạc miểng J2, JT / Frontieer 3.0 Cos1 - TAIHO</t>
  </si>
  <si>
    <t>HH076386</t>
  </si>
  <si>
    <t>Miểng baze J2, JT / Fronteer 3.0 (M3003A) Cos1 - Taiho</t>
  </si>
  <si>
    <t>HH076389</t>
  </si>
  <si>
    <t>Miểng dên J2, JT / Fronteer 3.0 (R3003A) Cos1 - Taiho</t>
  </si>
  <si>
    <t>HH00512</t>
  </si>
  <si>
    <t>S4KT</t>
  </si>
  <si>
    <t>Bạc miểng S4KT Cos1 - NDC</t>
  </si>
  <si>
    <t>HH071583</t>
  </si>
  <si>
    <t>Bạc miểng S4KT Cos1 - Taiho</t>
  </si>
  <si>
    <t>HH075553</t>
  </si>
  <si>
    <t>V2403</t>
  </si>
  <si>
    <t>Miểng Dên V2403 Cos1 - TDC - R-4V2203A</t>
  </si>
  <si>
    <t>HH081874</t>
  </si>
  <si>
    <t>YN-490-QB</t>
  </si>
  <si>
    <t>Bạc miểng (dên+baze) YN-490-QB (Cos1)</t>
  </si>
  <si>
    <t>HH081313</t>
  </si>
  <si>
    <t>Bạc miểng YN-4100-QB/ ZH-4102 (0.25) cos1 (OUERMAN-AT)</t>
  </si>
  <si>
    <t>◆ DEUTZ</t>
  </si>
  <si>
    <t>HH073057</t>
  </si>
  <si>
    <t>KS</t>
  </si>
  <si>
    <t>BF4L912</t>
  </si>
  <si>
    <t>Bạc miểng DEUTZ BF4L912 Cos2 - KS</t>
  </si>
  <si>
    <t>HH071090</t>
  </si>
  <si>
    <t>Bạc miểng TF, TM Cos2 - DaiDo Nhật</t>
  </si>
  <si>
    <t>HH074167</t>
  </si>
  <si>
    <t>Bạc miểng WL/WL-T cos2 - TAIHO</t>
  </si>
  <si>
    <t>HH079927</t>
  </si>
  <si>
    <t>0336-2381</t>
  </si>
  <si>
    <t>Miểng baze BF6L912 (0336-2381) cos2 - CS IVECO</t>
  </si>
  <si>
    <t>HH079630</t>
  </si>
  <si>
    <t>Miểng baze BF6L912 cos2 - KS Đức</t>
  </si>
  <si>
    <t>HH079921</t>
  </si>
  <si>
    <t>Miểng baze BF6L913 (4231079) cos2 - CS IVECO</t>
  </si>
  <si>
    <t>HH079928</t>
  </si>
  <si>
    <t>0213-7758</t>
  </si>
  <si>
    <t>Miểng dên BF6L912 (0213-7758) cos2 - CS IVECO</t>
  </si>
  <si>
    <t>HH079629</t>
  </si>
  <si>
    <t>Miểng dên BF6L912 cos2 - KS Đức</t>
  </si>
  <si>
    <t>HH079922</t>
  </si>
  <si>
    <t>Miểng dên BF6L913 (2235183) cos2 - CS IVECO</t>
  </si>
  <si>
    <t>HH076697</t>
  </si>
  <si>
    <t>U5MB0030B</t>
  </si>
  <si>
    <t>Bạc miểng Perkins 1006 (U5MB0030B, U5ME0003B) - Cos2 - EP</t>
  </si>
  <si>
    <t>HH077226</t>
  </si>
  <si>
    <t>Miểng dên Perkins 1006 - cos2 - (T400525)</t>
  </si>
  <si>
    <t>HH079440</t>
  </si>
  <si>
    <t>353-2207</t>
  </si>
  <si>
    <t>Miểng dên Perkins 1104/ Cat 3054B/ 353-2207 - cos2 - FP</t>
  </si>
  <si>
    <t>HH077223</t>
  </si>
  <si>
    <t>T417564</t>
  </si>
  <si>
    <t>Miểng baze Perkins 1106 - cos2 (T417564)</t>
  </si>
  <si>
    <t>HH073965</t>
  </si>
  <si>
    <t>Bạc miểng 2J Cos2 - Taiho</t>
  </si>
  <si>
    <t>HH080531</t>
  </si>
  <si>
    <t>Miểng baze 3TNE78, 3TNE82, 3D82E Cos2 - TDC - M-TNE78A</t>
  </si>
  <si>
    <t>HH01091</t>
  </si>
  <si>
    <t>Bạc miểng 4CT Cos2 - IVECO</t>
  </si>
  <si>
    <t>HH076100</t>
  </si>
  <si>
    <t>Bạc miểng 6DR5 Cos2 - NDC</t>
  </si>
  <si>
    <t>HH076051</t>
  </si>
  <si>
    <t>Bạc miểng J2, JT / Fronteer 3.0 Cos2 - NDC</t>
  </si>
  <si>
    <t>HH076387</t>
  </si>
  <si>
    <t>Miểng baze J2, JT / Fronteer 3.0 (M3003A) Cos2 - Taiho</t>
  </si>
  <si>
    <t>HH076390</t>
  </si>
  <si>
    <t>Miểng dên J2, JT / Fronteer 3.0 (R3003A) Cos2 - Taiho</t>
  </si>
  <si>
    <t>HH073957</t>
  </si>
  <si>
    <t>Bạc miểng NE6/ND6 Cos2 TAIHO</t>
  </si>
  <si>
    <t>HH071075</t>
  </si>
  <si>
    <t>Bạc miểng RF/R2 Cos2 - DaiDo Nhật</t>
  </si>
  <si>
    <t>HH00513</t>
  </si>
  <si>
    <t>Bạc miểng S4KT Cos2 - NDC</t>
  </si>
  <si>
    <t>HH071584</t>
  </si>
  <si>
    <t>Bạc miểng S4KT Cos2 - Taiho</t>
  </si>
  <si>
    <t>HH074795</t>
  </si>
  <si>
    <t>Bạc miểng WL/WL-T cos3 - TAIHO</t>
  </si>
  <si>
    <t>HH01097</t>
  </si>
  <si>
    <t>Bạc trục chính (miểng baze) BF6L913 Cos3 - IVECO</t>
  </si>
  <si>
    <t>HH01100</t>
  </si>
  <si>
    <t>Bạc trục tay biên (miểng dên) BF6L913 Cos3 - IVECO</t>
  </si>
  <si>
    <t>HH078266</t>
  </si>
  <si>
    <t>Bạc miểng JT/J2 Cos3 - NDC</t>
  </si>
  <si>
    <t>HH078478</t>
  </si>
  <si>
    <t>S2</t>
  </si>
  <si>
    <t>Bạc miểng JS/S2 Cos3 - NDC</t>
  </si>
  <si>
    <t>HH071400</t>
  </si>
  <si>
    <t>Bạc miểng S4KT Cos3 - NDC</t>
  </si>
  <si>
    <t>HH071585</t>
  </si>
  <si>
    <t>Bạc miểng S4KT Cos3 - Taiho</t>
  </si>
  <si>
    <t>🔍 MIỂNG TRA CỨU — chuyển từ v10 (điền Mã HH + giá để vào Báo giá)</t>
  </si>
  <si>
    <t>🏭 Hãng</t>
  </si>
  <si>
    <t>⚙️ Mã ĐC</t>
  </si>
  <si>
    <t>Tên loại</t>
  </si>
  <si>
    <t>Cung trong</t>
  </si>
  <si>
    <t>Cung ngoài</t>
  </si>
  <si>
    <t>Cao</t>
  </si>
  <si>
    <t>Dày</t>
  </si>
  <si>
    <t>🏷️ Mã HH</t>
  </si>
  <si>
    <t>💰 Vốn</t>
  </si>
  <si>
    <t>🟢 VIP</t>
  </si>
  <si>
    <t>🟡 Ưu đãi</t>
  </si>
  <si>
    <t>🔵 Đại lý</t>
  </si>
  <si>
    <t>🟣 Gara</t>
  </si>
  <si>
    <t>📦 Tồn</t>
  </si>
  <si>
    <t>1140/1145/1150/1160/3145/3150/3160</t>
  </si>
  <si>
    <t>M</t>
  </si>
  <si>
    <t>Miểng baze</t>
  </si>
  <si>
    <t>4W8091</t>
  </si>
  <si>
    <t>94.195</t>
  </si>
  <si>
    <t>25.4</t>
  </si>
  <si>
    <t>2.604</t>
  </si>
  <si>
    <t>🟢 CÓ</t>
  </si>
  <si>
    <t>R</t>
  </si>
  <si>
    <t>Miểng dên</t>
  </si>
  <si>
    <t>9N5923</t>
  </si>
  <si>
    <t>73.74</t>
  </si>
  <si>
    <t>24.3</t>
  </si>
  <si>
    <t>2.407</t>
  </si>
  <si>
    <t>3013C</t>
  </si>
  <si>
    <t>72.02</t>
  </si>
  <si>
    <t>19.5</t>
  </si>
  <si>
    <t>2</t>
  </si>
  <si>
    <t>55.02</t>
  </si>
  <si>
    <t>19.75</t>
  </si>
  <si>
    <t>1.5</t>
  </si>
  <si>
    <t>3024/3024T</t>
  </si>
  <si>
    <t>3114</t>
  </si>
  <si>
    <t>101-1530</t>
  </si>
  <si>
    <t>95.015</t>
  </si>
  <si>
    <t>31.8</t>
  </si>
  <si>
    <t>2.44</t>
  </si>
  <si>
    <t>7W9415</t>
  </si>
  <si>
    <t>75.014</t>
  </si>
  <si>
    <t>33.8</t>
  </si>
  <si>
    <t>2.465</t>
  </si>
  <si>
    <t>3114/3116/3126</t>
  </si>
  <si>
    <t>107-7708</t>
  </si>
  <si>
    <t>3116</t>
  </si>
  <si>
    <t>3126</t>
  </si>
  <si>
    <t>3145/3150/3160</t>
  </si>
  <si>
    <t>3176</t>
  </si>
  <si>
    <t>7W4107</t>
  </si>
  <si>
    <t>108.014</t>
  </si>
  <si>
    <t>35.8</t>
  </si>
  <si>
    <t>3.955</t>
  </si>
  <si>
    <t>4P8167</t>
  </si>
  <si>
    <t>86.812</t>
  </si>
  <si>
    <t>43.3</t>
  </si>
  <si>
    <t>2.363</t>
  </si>
  <si>
    <t>3204</t>
  </si>
  <si>
    <t>4W8093</t>
  </si>
  <si>
    <t>8N6308</t>
  </si>
  <si>
    <t>96.2</t>
  </si>
  <si>
    <t>49.1</t>
  </si>
  <si>
    <t>3.058</t>
  </si>
  <si>
    <t>3406/3408/3412</t>
  </si>
  <si>
    <t>4W5492</t>
  </si>
  <si>
    <t>129.903</t>
  </si>
  <si>
    <t>41.8</t>
  </si>
  <si>
    <t>4.58</t>
  </si>
  <si>
    <t>9Y9497</t>
  </si>
  <si>
    <t>103.512</t>
  </si>
  <si>
    <t>39</t>
  </si>
  <si>
    <t>3.195</t>
  </si>
  <si>
    <t>3508</t>
  </si>
  <si>
    <t>149-6031</t>
  </si>
  <si>
    <t>169.762</t>
  </si>
  <si>
    <t>57.1</t>
  </si>
  <si>
    <t>4.805</t>
  </si>
  <si>
    <t>107-7330</t>
  </si>
  <si>
    <t>143.043</t>
  </si>
  <si>
    <t>3512</t>
  </si>
  <si>
    <t>105-0253</t>
  </si>
  <si>
    <t>34309-09050</t>
  </si>
  <si>
    <t>27.13</t>
  </si>
  <si>
    <t>2.49</t>
  </si>
  <si>
    <t>297-1748</t>
  </si>
  <si>
    <t>69.02</t>
  </si>
  <si>
    <t>27.6</t>
  </si>
  <si>
    <t>C6.6</t>
  </si>
  <si>
    <t>211-0588</t>
  </si>
  <si>
    <t>116.013</t>
  </si>
  <si>
    <t>35.7</t>
  </si>
  <si>
    <t>3.952</t>
  </si>
  <si>
    <t>217-0577</t>
  </si>
  <si>
    <t>86.813</t>
  </si>
  <si>
    <t>45.3</t>
  </si>
  <si>
    <t>2.368</t>
  </si>
  <si>
    <t>M2246638-6</t>
  </si>
  <si>
    <t>75.013</t>
  </si>
  <si>
    <t>C9 537</t>
  </si>
  <si>
    <t>151-2939</t>
  </si>
  <si>
    <t>112.013</t>
  </si>
  <si>
    <t>30.7</t>
  </si>
  <si>
    <t>213-3190</t>
  </si>
  <si>
    <t>85.013</t>
  </si>
  <si>
    <t>36.6</t>
  </si>
  <si>
    <t>2.469</t>
  </si>
  <si>
    <t>D315/D315G/D318/D318G</t>
  </si>
  <si>
    <t>4F1726</t>
  </si>
  <si>
    <t>107.963</t>
  </si>
  <si>
    <t>69.5</t>
  </si>
  <si>
    <t>9.45</t>
  </si>
  <si>
    <t>9F8580</t>
  </si>
  <si>
    <t>84.557</t>
  </si>
  <si>
    <t>38.1</t>
  </si>
  <si>
    <t>4.13</t>
  </si>
  <si>
    <t>D330/D333/G333/D334/3304/3306/C3306</t>
  </si>
  <si>
    <t>4W5738</t>
  </si>
  <si>
    <t>96.926</t>
  </si>
  <si>
    <t>28.7</t>
  </si>
  <si>
    <t>3.988</t>
  </si>
  <si>
    <t>84.55</t>
  </si>
  <si>
    <t>D339</t>
  </si>
  <si>
    <t>8N7928</t>
  </si>
  <si>
    <t>117.474</t>
  </si>
  <si>
    <t>82.6</t>
  </si>
  <si>
    <t>4.572</t>
  </si>
  <si>
    <t>8N7933</t>
  </si>
  <si>
    <t>100.774</t>
  </si>
  <si>
    <t>50.8</t>
  </si>
  <si>
    <t>4.3</t>
  </si>
  <si>
    <t>D339/D342/G342/D7/D7C/D7D/D7E</t>
  </si>
  <si>
    <t>9M2430</t>
  </si>
  <si>
    <t>104.515</t>
  </si>
  <si>
    <t>82.7</t>
  </si>
  <si>
    <t>2M6499</t>
  </si>
  <si>
    <t>65.1</t>
  </si>
  <si>
    <t>4.29</t>
  </si>
  <si>
    <t>D343/G343</t>
  </si>
  <si>
    <t>7W2137</t>
  </si>
  <si>
    <t>124.104</t>
  </si>
  <si>
    <t>4.856</t>
  </si>
  <si>
    <t>7W2136</t>
  </si>
  <si>
    <t>97.942</t>
  </si>
  <si>
    <t>45.08</t>
  </si>
  <si>
    <t>3.96</t>
  </si>
  <si>
    <t>D346/D348/D349</t>
  </si>
  <si>
    <t>4W5488</t>
  </si>
  <si>
    <t>143.129</t>
  </si>
  <si>
    <t>47.9</t>
  </si>
  <si>
    <t>4.808</t>
  </si>
  <si>
    <t>1W8539</t>
  </si>
  <si>
    <t>119.913</t>
  </si>
  <si>
    <t>34.9</t>
  </si>
  <si>
    <t>4.348</t>
  </si>
  <si>
    <t>D353/D353C/D353D/D9/D9D/D9E/D9H</t>
  </si>
  <si>
    <t>9M3896</t>
  </si>
  <si>
    <t>130.175</t>
  </si>
  <si>
    <t>73.2</t>
  </si>
  <si>
    <t>6.29</t>
  </si>
  <si>
    <t>1N4336</t>
  </si>
  <si>
    <t>112.788</t>
  </si>
  <si>
    <t>50.3</t>
  </si>
  <si>
    <t>D379/G379/D398/G398/D399/G399</t>
  </si>
  <si>
    <t>8N7764</t>
  </si>
  <si>
    <t>161.874</t>
  </si>
  <si>
    <t>54.1</t>
  </si>
  <si>
    <t>7.854</t>
  </si>
  <si>
    <t>S4K/S6K</t>
  </si>
  <si>
    <t>5I-7588</t>
  </si>
  <si>
    <t>27.1</t>
  </si>
  <si>
    <t>5I-7637</t>
  </si>
  <si>
    <t>64</t>
  </si>
  <si>
    <t>29.6</t>
  </si>
  <si>
    <t>XN1P</t>
  </si>
  <si>
    <t>H1241/5</t>
  </si>
  <si>
    <t>63.246</t>
  </si>
  <si>
    <t>29.5</t>
  </si>
  <si>
    <t>1.888</t>
  </si>
  <si>
    <t>01-4558/4</t>
  </si>
  <si>
    <t>53.674</t>
  </si>
  <si>
    <t>23.4</t>
  </si>
  <si>
    <t>1.818</t>
  </si>
  <si>
    <t>◆ CUMMINS (39 sản phẩm)</t>
  </si>
  <si>
    <t>4BT/4D102/6D102/6BT</t>
  </si>
  <si>
    <t>2.46</t>
  </si>
  <si>
    <t>73</t>
  </si>
  <si>
    <t>31.1</t>
  </si>
  <si>
    <t>1.97</t>
  </si>
  <si>
    <t>3802210</t>
  </si>
  <si>
    <t>3.45</t>
  </si>
  <si>
    <t>2.47</t>
  </si>
  <si>
    <t>6D107/QSB6.7/6BT NEW</t>
  </si>
  <si>
    <t>6736-21-8110</t>
  </si>
  <si>
    <t>6754-31-3410</t>
  </si>
  <si>
    <t>A2300</t>
  </si>
  <si>
    <t>4900232</t>
  </si>
  <si>
    <t>58</t>
  </si>
  <si>
    <t>22.05</t>
  </si>
  <si>
    <t>4900563</t>
  </si>
  <si>
    <t>53</t>
  </si>
  <si>
    <t>ISB</t>
  </si>
  <si>
    <t>F37.300</t>
  </si>
  <si>
    <t>ISC</t>
  </si>
  <si>
    <t>F42.850</t>
  </si>
  <si>
    <t>3950661</t>
  </si>
  <si>
    <t>36</t>
  </si>
  <si>
    <t>ISF</t>
  </si>
  <si>
    <t>4996250</t>
  </si>
  <si>
    <t>79.018</t>
  </si>
  <si>
    <t>F32.24</t>
  </si>
  <si>
    <t>ISX/QSX</t>
  </si>
  <si>
    <t>3800298</t>
  </si>
  <si>
    <t>39.7</t>
  </si>
  <si>
    <t>3.21</t>
  </si>
  <si>
    <t>4089405</t>
  </si>
  <si>
    <t>99</t>
  </si>
  <si>
    <t>46.7</t>
  </si>
  <si>
    <t>2.375</t>
  </si>
  <si>
    <r>
      <rPr>
        <sz val="9"/>
        <rFont val="Cambria"/>
        <charset val="1"/>
      </rPr>
      <t>K38</t>
    </r>
    <r>
      <rPr>
        <sz val="9"/>
        <rFont val="Noto Sans CJK SC"/>
        <charset val="134"/>
      </rPr>
      <t>，</t>
    </r>
    <r>
      <rPr>
        <sz val="9"/>
        <rFont val="Cambria"/>
        <charset val="1"/>
      </rPr>
      <t>KT38</t>
    </r>
    <r>
      <rPr>
        <sz val="9"/>
        <rFont val="Noto Sans CJK SC"/>
        <charset val="134"/>
      </rPr>
      <t>，</t>
    </r>
    <r>
      <rPr>
        <sz val="9"/>
        <rFont val="Cambria"/>
        <charset val="1"/>
      </rPr>
      <t>KTA38/KTAA38/KTA2300</t>
    </r>
    <r>
      <rPr>
        <sz val="9"/>
        <rFont val="Noto Sans CJK SC"/>
        <charset val="134"/>
      </rPr>
      <t>，</t>
    </r>
    <r>
      <rPr>
        <sz val="9"/>
        <rFont val="Cambria"/>
        <charset val="1"/>
      </rPr>
      <t>KV12</t>
    </r>
  </si>
  <si>
    <t>AR12250</t>
  </si>
  <si>
    <t>173.88</t>
  </si>
  <si>
    <t>52.7</t>
  </si>
  <si>
    <t>4.335</t>
  </si>
  <si>
    <t>3047390</t>
  </si>
  <si>
    <t>114.36</t>
  </si>
  <si>
    <t>3.157</t>
  </si>
  <si>
    <r>
      <rPr>
        <sz val="9"/>
        <rFont val="Cambria"/>
        <charset val="1"/>
      </rPr>
      <t>K50</t>
    </r>
    <r>
      <rPr>
        <sz val="9"/>
        <rFont val="Noto Sans CJK SC"/>
        <charset val="134"/>
      </rPr>
      <t>，</t>
    </r>
    <r>
      <rPr>
        <sz val="9"/>
        <rFont val="Cambria"/>
        <charset val="1"/>
      </rPr>
      <t>KT50</t>
    </r>
    <r>
      <rPr>
        <sz val="9"/>
        <rFont val="Noto Sans CJK SC"/>
        <charset val="134"/>
      </rPr>
      <t>，</t>
    </r>
    <r>
      <rPr>
        <sz val="9"/>
        <rFont val="Cambria"/>
        <charset val="1"/>
      </rPr>
      <t>KTA50/KTAA50/KT3067</t>
    </r>
    <r>
      <rPr>
        <sz val="9"/>
        <rFont val="Noto Sans CJK SC"/>
        <charset val="134"/>
      </rPr>
      <t>，</t>
    </r>
    <r>
      <rPr>
        <sz val="9"/>
        <rFont val="Cambria"/>
        <charset val="1"/>
      </rPr>
      <t>KTA3067</t>
    </r>
    <r>
      <rPr>
        <sz val="9"/>
        <rFont val="Noto Sans CJK SC"/>
        <charset val="134"/>
      </rPr>
      <t>，</t>
    </r>
    <r>
      <rPr>
        <sz val="9"/>
        <rFont val="Cambria"/>
        <charset val="1"/>
      </rPr>
      <t>KV16</t>
    </r>
  </si>
  <si>
    <t>3018210</t>
  </si>
  <si>
    <t>KT6/KT450/KTA600/KT1150/KT19</t>
  </si>
  <si>
    <t>AR12270</t>
  </si>
  <si>
    <t>148.49</t>
  </si>
  <si>
    <t>46</t>
  </si>
  <si>
    <t>4.35</t>
  </si>
  <si>
    <t>205840</t>
  </si>
  <si>
    <t>108.05</t>
  </si>
  <si>
    <t>56.1</t>
  </si>
  <si>
    <t>3.17</t>
  </si>
  <si>
    <t>L-10/LT-10/MT10/M11/ISM</t>
  </si>
  <si>
    <t>3.94</t>
  </si>
  <si>
    <t>3016760</t>
  </si>
  <si>
    <t>42.2</t>
  </si>
  <si>
    <t>L/P/N14</t>
  </si>
  <si>
    <t>120.65</t>
  </si>
  <si>
    <t>55.88</t>
  </si>
  <si>
    <t>3.14</t>
  </si>
  <si>
    <t>3055145</t>
  </si>
  <si>
    <t>93.76</t>
  </si>
  <si>
    <t>48.54</t>
  </si>
  <si>
    <t>2.405</t>
  </si>
  <si>
    <t>NH6/NH180/195/NH195/200/NH220/250/NH260/280/NH290/320/NT855 CID</t>
  </si>
  <si>
    <t>203670</t>
  </si>
  <si>
    <t>83.13</t>
  </si>
  <si>
    <t>1.85</t>
  </si>
  <si>
    <t>QSB/4B-3.3</t>
  </si>
  <si>
    <t>3800872</t>
  </si>
  <si>
    <t>25</t>
  </si>
  <si>
    <t>1.971</t>
  </si>
  <si>
    <t>4993834</t>
  </si>
  <si>
    <t>61</t>
  </si>
  <si>
    <t>1.978</t>
  </si>
  <si>
    <t>V378</t>
  </si>
  <si>
    <t>BM99830</t>
  </si>
  <si>
    <t>95.33</t>
  </si>
  <si>
    <t>29</t>
  </si>
  <si>
    <t>3.18</t>
  </si>
  <si>
    <t>553650</t>
  </si>
  <si>
    <t>68.38</t>
  </si>
  <si>
    <t>29.8</t>
  </si>
  <si>
    <t>2.4</t>
  </si>
  <si>
    <t>V504/V505</t>
  </si>
  <si>
    <t>BM99820</t>
  </si>
  <si>
    <t>V8-155</t>
  </si>
  <si>
    <t>3012360</t>
  </si>
  <si>
    <t>V903/VT903</t>
  </si>
  <si>
    <t>MS-1265P</t>
  </si>
  <si>
    <t>103.2</t>
  </si>
  <si>
    <t>33.3</t>
  </si>
  <si>
    <t>CB-1073P</t>
  </si>
  <si>
    <t>84.24</t>
  </si>
  <si>
    <t>33.9</t>
  </si>
  <si>
    <t>VT1710/VT700/VT900/VT28</t>
  </si>
  <si>
    <t>200600</t>
  </si>
  <si>
    <t>101.663</t>
  </si>
  <si>
    <t>46.1</t>
  </si>
  <si>
    <t>◆ DEUTZ-KHD (38 sản phẩm)</t>
  </si>
  <si>
    <t>DEUTZ-KHD</t>
  </si>
  <si>
    <t>BF 4M 1013</t>
  </si>
  <si>
    <t>02-3808</t>
  </si>
  <si>
    <t>90.52</t>
  </si>
  <si>
    <t>31</t>
  </si>
  <si>
    <t>2.73</t>
  </si>
  <si>
    <t>71-3922</t>
  </si>
  <si>
    <t>72.52</t>
  </si>
  <si>
    <t>30</t>
  </si>
  <si>
    <t>2.232</t>
  </si>
  <si>
    <t>BF 6 L 913/BF 6 L 913 T/BF 6L 913/BF 6L 913 C/BF 6L 913 T</t>
  </si>
  <si>
    <t>02-3168</t>
  </si>
  <si>
    <t>79</t>
  </si>
  <si>
    <t>1.98</t>
  </si>
  <si>
    <t>70</t>
  </si>
  <si>
    <t>BF 6L 413/F 6L 413/F6L 413L</t>
  </si>
  <si>
    <t>H925/4</t>
  </si>
  <si>
    <t>2.97</t>
  </si>
  <si>
    <t>71-2834</t>
  </si>
  <si>
    <t>80</t>
  </si>
  <si>
    <t>27.8</t>
  </si>
  <si>
    <t>BF 6M 1012</t>
  </si>
  <si>
    <t>71-3803</t>
  </si>
  <si>
    <t>79.019</t>
  </si>
  <si>
    <t>2.485</t>
  </si>
  <si>
    <t>71-3802</t>
  </si>
  <si>
    <t>61.62</t>
  </si>
  <si>
    <t>26.6</t>
  </si>
  <si>
    <t>1.785</t>
  </si>
  <si>
    <t>BF 6M 1013/1013C/1013CP/BF 6M 1013 E/1013EC/BF 6M 1013FC/1013CP</t>
  </si>
  <si>
    <t>BF 8L 413/F 8L 413/F 8L 413W/F 8 L413L</t>
  </si>
  <si>
    <t>H925/5</t>
  </si>
  <si>
    <t>BF4M 2012</t>
  </si>
  <si>
    <t>0293 1580</t>
  </si>
  <si>
    <t>89.022</t>
  </si>
  <si>
    <t>22.8</t>
  </si>
  <si>
    <t>0293 1578?</t>
  </si>
  <si>
    <t>66.619</t>
  </si>
  <si>
    <t>29.3</t>
  </si>
  <si>
    <t>1.787</t>
  </si>
  <si>
    <t>BF6M 1015/BF8M 1015</t>
  </si>
  <si>
    <t>0293 1681</t>
  </si>
  <si>
    <t>108.022</t>
  </si>
  <si>
    <t>0293 1410</t>
  </si>
  <si>
    <t>92.028</t>
  </si>
  <si>
    <t>1.975</t>
  </si>
  <si>
    <t>BF6M 2012</t>
  </si>
  <si>
    <t>0412 4746</t>
  </si>
  <si>
    <t>0412 4790</t>
  </si>
  <si>
    <t>71.619</t>
  </si>
  <si>
    <t>25.6</t>
  </si>
  <si>
    <t>1.75</t>
  </si>
  <si>
    <t>F1L 511</t>
  </si>
  <si>
    <t>57.02</t>
  </si>
  <si>
    <t>24.9</t>
  </si>
  <si>
    <t>2.48</t>
  </si>
  <si>
    <t>F2L1011/F2M1011/F2L2011/F2M2011/D2011L2/BF3M1011/F/F3L1011/F/F3M1011/F/F3L2011/BF3L2011/F3M2011/BF3M2011/D2011L3/BF4L1011F/FT/BF4M1011F/F4L1011/F/F4M1011F/BF4L1011/F4L2011/BF4L2011/F4M2011/BF4M2011/M</t>
  </si>
  <si>
    <t>02-3689</t>
  </si>
  <si>
    <t>75.019</t>
  </si>
  <si>
    <t>28</t>
  </si>
  <si>
    <t>01-3688</t>
  </si>
  <si>
    <t>58.525</t>
  </si>
  <si>
    <t>1.748</t>
  </si>
  <si>
    <t>F3L 911/F3L 912/F3L 912 D/F3L 912 W</t>
  </si>
  <si>
    <t>02-2228</t>
  </si>
  <si>
    <t>74.5</t>
  </si>
  <si>
    <t>27</t>
  </si>
  <si>
    <t>2.23</t>
  </si>
  <si>
    <t>01-2800</t>
  </si>
  <si>
    <t>F4L 1114</t>
  </si>
  <si>
    <t>1-61961CP</t>
  </si>
  <si>
    <t>90.022</t>
  </si>
  <si>
    <t>2.471</t>
  </si>
  <si>
    <t>1-61960CP</t>
  </si>
  <si>
    <t>85.022</t>
  </si>
  <si>
    <t>F4L 911/F4L 912/F4L 912 D/F4L 912 W</t>
  </si>
  <si>
    <t>F4M1012/BF4M1012</t>
  </si>
  <si>
    <t>F5L 413FR</t>
  </si>
  <si>
    <t>109</t>
  </si>
  <si>
    <t>F5L 912/F5L 912 D</t>
  </si>
  <si>
    <t>F6L 2114</t>
  </si>
  <si>
    <t>F6L 413FR</t>
  </si>
  <si>
    <t>F6L 911/F6L 912/F6L 912 D/F6L 912 W</t>
  </si>
  <si>
    <t>◆ DOOSAN/DAEWOO (20 sản phẩm)</t>
  </si>
  <si>
    <t>2492cc DOHC 24V</t>
  </si>
  <si>
    <t>12340-86Z00-0B0</t>
  </si>
  <si>
    <t>65</t>
  </si>
  <si>
    <t>16</t>
  </si>
  <si>
    <t>3.515</t>
  </si>
  <si>
    <t>12100-86Z00-0A0</t>
  </si>
  <si>
    <t>47.2</t>
  </si>
  <si>
    <t>14.6</t>
  </si>
  <si>
    <t>1.6</t>
  </si>
  <si>
    <t>A15 SERIES/A16/G15MF/C16XE</t>
  </si>
  <si>
    <t>90098313</t>
  </si>
  <si>
    <t>59</t>
  </si>
  <si>
    <t>19.3</t>
  </si>
  <si>
    <t>90323617</t>
  </si>
  <si>
    <t>16.6</t>
  </si>
  <si>
    <t>1.497</t>
  </si>
  <si>
    <t>C20NE/X20SED/X22SE</t>
  </si>
  <si>
    <t>H982/5</t>
  </si>
  <si>
    <t>62.013</t>
  </si>
  <si>
    <t>1.995</t>
  </si>
  <si>
    <t>71-3626/4</t>
  </si>
  <si>
    <t>52</t>
  </si>
  <si>
    <t>C30NE</t>
  </si>
  <si>
    <t>62</t>
  </si>
  <si>
    <t>22.42</t>
  </si>
  <si>
    <t>1.989</t>
  </si>
  <si>
    <t>55</t>
  </si>
  <si>
    <t>19.61</t>
  </si>
  <si>
    <t>1.499</t>
  </si>
  <si>
    <t>DV11</t>
  </si>
  <si>
    <t>F8B</t>
  </si>
  <si>
    <t>54</t>
  </si>
  <si>
    <t>17.1</t>
  </si>
  <si>
    <t>1.991</t>
  </si>
  <si>
    <t>41</t>
  </si>
  <si>
    <t>18.1</t>
  </si>
  <si>
    <t>1.491</t>
  </si>
  <si>
    <t>F8C, F8CL</t>
  </si>
  <si>
    <t>12300-61810</t>
  </si>
  <si>
    <t>48</t>
  </si>
  <si>
    <t>17</t>
  </si>
  <si>
    <t>1.99</t>
  </si>
  <si>
    <t>23060-33030</t>
  </si>
  <si>
    <t>18</t>
  </si>
  <si>
    <t>1.49</t>
  </si>
  <si>
    <t>FAMILLY II/C20LE/SED/X20SE/SED/X22SE</t>
  </si>
  <si>
    <t>92017650</t>
  </si>
  <si>
    <t>92028817</t>
  </si>
  <si>
    <t>G13B</t>
  </si>
  <si>
    <t>12340-82000</t>
  </si>
  <si>
    <t>49</t>
  </si>
  <si>
    <t>12100-82810</t>
  </si>
  <si>
    <t>45</t>
  </si>
  <si>
    <t>S-TEC</t>
  </si>
  <si>
    <t>4-66755RA</t>
  </si>
  <si>
    <t>X22SE/T22SED</t>
  </si>
  <si>
    <t>H059/5</t>
  </si>
  <si>
    <t>◆ FORD USA (85 sản phẩm)</t>
  </si>
  <si>
    <t>FORD USA</t>
  </si>
  <si>
    <t>116 TURBO</t>
  </si>
  <si>
    <t>5M1706A</t>
  </si>
  <si>
    <t>62.30112</t>
  </si>
  <si>
    <t>21.45</t>
  </si>
  <si>
    <t>2.12852</t>
  </si>
  <si>
    <t>4B1380A</t>
  </si>
  <si>
    <t>46.90872</t>
  </si>
  <si>
    <t>19.4818</t>
  </si>
  <si>
    <t>1.48844</t>
  </si>
  <si>
    <t>121 DOHC Zetec/122 DOHC Zetec</t>
  </si>
  <si>
    <t>5M7193A</t>
  </si>
  <si>
    <t>62.3</t>
  </si>
  <si>
    <t>19.21</t>
  </si>
  <si>
    <t>2.131</t>
  </si>
  <si>
    <t>4B4135A</t>
  </si>
  <si>
    <t>49.91</t>
  </si>
  <si>
    <t>20.3</t>
  </si>
  <si>
    <t>1.475</t>
  </si>
  <si>
    <t>121 Duratec</t>
  </si>
  <si>
    <t>5M8174A</t>
  </si>
  <si>
    <t>57.036</t>
  </si>
  <si>
    <t>19.1</t>
  </si>
  <si>
    <t>2.515</t>
  </si>
  <si>
    <t>4B4390A</t>
  </si>
  <si>
    <t>50.046</t>
  </si>
  <si>
    <t>16.26</t>
  </si>
  <si>
    <t>1.504</t>
  </si>
  <si>
    <t>122 DOHC 16V Ecoboost/140 DOHC 16V/152 DOHC 16V</t>
  </si>
  <si>
    <t>L3YS-11-SGO</t>
  </si>
  <si>
    <t>2.504</t>
  </si>
  <si>
    <t>55.034</t>
  </si>
  <si>
    <t>16.891</t>
  </si>
  <si>
    <t>1.501</t>
  </si>
  <si>
    <t>122 OHC</t>
  </si>
  <si>
    <t>5M1084A</t>
  </si>
  <si>
    <t>60.63996</t>
  </si>
  <si>
    <t>23.622</t>
  </si>
  <si>
    <t>1.8034</t>
  </si>
  <si>
    <t>4B943A</t>
  </si>
  <si>
    <t>55.01894</t>
  </si>
  <si>
    <t>20.1168</t>
  </si>
  <si>
    <t>1.49098</t>
  </si>
  <si>
    <t>122 SOHC</t>
  </si>
  <si>
    <t>140 (Mitsubishi 4D55)</t>
  </si>
  <si>
    <t>5M1134A</t>
  </si>
  <si>
    <t>70.02</t>
  </si>
  <si>
    <t>25.1</t>
  </si>
  <si>
    <t>4B1136A</t>
  </si>
  <si>
    <t>56.007</t>
  </si>
  <si>
    <t>25.13</t>
  </si>
  <si>
    <t>1.493</t>
  </si>
  <si>
    <t>140 Duratec</t>
  </si>
  <si>
    <t>4B8170A</t>
  </si>
  <si>
    <t>53.045</t>
  </si>
  <si>
    <t>16.79</t>
  </si>
  <si>
    <t>140 OHV HSC/153 OHV HSC</t>
  </si>
  <si>
    <t>5M1629A</t>
  </si>
  <si>
    <t>61.0108</t>
  </si>
  <si>
    <t>25.908</t>
  </si>
  <si>
    <t>1.93</t>
  </si>
  <si>
    <t>4B1383A</t>
  </si>
  <si>
    <t>56.89092</t>
  </si>
  <si>
    <t>20.574</t>
  </si>
  <si>
    <t>1.45796</t>
  </si>
  <si>
    <t>140/170/200 4 Main</t>
  </si>
  <si>
    <t>4M771A</t>
  </si>
  <si>
    <t>1.928</t>
  </si>
  <si>
    <t>6B583A</t>
  </si>
  <si>
    <t>155 Duratec/182 Duratec</t>
  </si>
  <si>
    <t>4M7262A</t>
  </si>
  <si>
    <t>68.02</t>
  </si>
  <si>
    <t>17.9578</t>
  </si>
  <si>
    <t>2.49174</t>
  </si>
  <si>
    <t>6B4395A</t>
  </si>
  <si>
    <t>53.0352</t>
  </si>
  <si>
    <t>18.0086</t>
  </si>
  <si>
    <t>1.50114</t>
  </si>
  <si>
    <t>1588cc (Lotus Twin cam)/67 OHV/98 OHV</t>
  </si>
  <si>
    <t>5M742A</t>
  </si>
  <si>
    <t>57.696</t>
  </si>
  <si>
    <t>25.53</t>
  </si>
  <si>
    <t>1.834</t>
  </si>
  <si>
    <t>4B603A</t>
  </si>
  <si>
    <t>52.91</t>
  </si>
  <si>
    <t>22.35</t>
  </si>
  <si>
    <t>1.83</t>
  </si>
  <si>
    <t>171/177</t>
  </si>
  <si>
    <t>4M860A</t>
  </si>
  <si>
    <t>21.59</t>
  </si>
  <si>
    <t>6B723A</t>
  </si>
  <si>
    <t>56.84012</t>
  </si>
  <si>
    <t>16.48</t>
  </si>
  <si>
    <t>1.40208</t>
  </si>
  <si>
    <t>182</t>
  </si>
  <si>
    <t>4M1702A</t>
  </si>
  <si>
    <t>68.90258</t>
  </si>
  <si>
    <t>18.8</t>
  </si>
  <si>
    <t>2.441</t>
  </si>
  <si>
    <t>6B1385A</t>
  </si>
  <si>
    <t>57.17032</t>
  </si>
  <si>
    <t>19.3802</t>
  </si>
  <si>
    <t>1.56718</t>
  </si>
  <si>
    <t>2.3L MAZDA MZR</t>
  </si>
  <si>
    <t>L3Y2-11-SE0</t>
  </si>
  <si>
    <t>55.042</t>
  </si>
  <si>
    <t>1.506</t>
  </si>
  <si>
    <t>200 7 Main</t>
  </si>
  <si>
    <t>7M771A</t>
  </si>
  <si>
    <t>1.92786</t>
  </si>
  <si>
    <t>213 CID Duratec/213 EcoBoost/227 CID Duratec/227 CID 99K, 99M, 99R</t>
  </si>
  <si>
    <t>7T4Z-6D309-B</t>
  </si>
  <si>
    <t>72.42</t>
  </si>
  <si>
    <t>22.9</t>
  </si>
  <si>
    <t>2.45</t>
  </si>
  <si>
    <t>7U3Z-6211-C</t>
  </si>
  <si>
    <t>59.886</t>
  </si>
  <si>
    <t>18.41</t>
  </si>
  <si>
    <t>1.925</t>
  </si>
  <si>
    <t>213 CID/227 CID</t>
  </si>
  <si>
    <t>1M9802A</t>
  </si>
  <si>
    <t>67.843</t>
  </si>
  <si>
    <t>F57.180</t>
  </si>
  <si>
    <t>2.172</t>
  </si>
  <si>
    <t>CB-1911A*6</t>
  </si>
  <si>
    <t>221/255/260/289/302</t>
  </si>
  <si>
    <t>5M590A</t>
  </si>
  <si>
    <t>62.0268</t>
  </si>
  <si>
    <t>22.352</t>
  </si>
  <si>
    <t>2.44348</t>
  </si>
  <si>
    <t>8B634P</t>
  </si>
  <si>
    <t>18.4404</t>
  </si>
  <si>
    <t>1.46558</t>
  </si>
  <si>
    <t>232/232 Supercharged</t>
  </si>
  <si>
    <t>4M1782A</t>
  </si>
  <si>
    <t>68.9102</t>
  </si>
  <si>
    <t>21.7932</t>
  </si>
  <si>
    <t>2.4511</t>
  </si>
  <si>
    <t>6B1283A</t>
  </si>
  <si>
    <t>61.65596</t>
  </si>
  <si>
    <t>16.9164</t>
  </si>
  <si>
    <t>1.4605</t>
  </si>
  <si>
    <t>239/256/272/292</t>
  </si>
  <si>
    <t>MS-178AL</t>
  </si>
  <si>
    <t>68.377</t>
  </si>
  <si>
    <t>F28.450</t>
  </si>
  <si>
    <t>CB-461AL*8</t>
  </si>
  <si>
    <t>58.745</t>
  </si>
  <si>
    <t>18.95</t>
  </si>
  <si>
    <t>1.562</t>
  </si>
  <si>
    <t>240/300</t>
  </si>
  <si>
    <t>7M979A</t>
  </si>
  <si>
    <t>65.811</t>
  </si>
  <si>
    <t>24.13</t>
  </si>
  <si>
    <t>2.428</t>
  </si>
  <si>
    <t>6B699A</t>
  </si>
  <si>
    <t>57.80532</t>
  </si>
  <si>
    <t>20.32</t>
  </si>
  <si>
    <t>1.92278</t>
  </si>
  <si>
    <t>245</t>
  </si>
  <si>
    <t>4M2006A</t>
  </si>
  <si>
    <t>250</t>
  </si>
  <si>
    <t>256</t>
  </si>
  <si>
    <t>4M7295A</t>
  </si>
  <si>
    <t>21.79</t>
  </si>
  <si>
    <t>6B4500A</t>
  </si>
  <si>
    <t>61.64834</t>
  </si>
  <si>
    <t>19.9136</t>
  </si>
  <si>
    <t>281/330 (Triton)/330 Supercharged</t>
  </si>
  <si>
    <t>MS-2259A</t>
  </si>
  <si>
    <t>72.42048</t>
  </si>
  <si>
    <t>19.2532</t>
  </si>
  <si>
    <t>8B1442P</t>
  </si>
  <si>
    <t>56.88584</t>
  </si>
  <si>
    <t>21</t>
  </si>
  <si>
    <t>2L/122 OHC/140 OHC/140 OHC TURBO/153 SOHC 8V</t>
  </si>
  <si>
    <t>5M1117A</t>
  </si>
  <si>
    <t>65.8114</t>
  </si>
  <si>
    <t>2.42824</t>
  </si>
  <si>
    <t>4B984A</t>
  </si>
  <si>
    <t>55.18912</t>
  </si>
  <si>
    <t>1.58496</t>
  </si>
  <si>
    <t>3022E</t>
  </si>
  <si>
    <t>4M1642</t>
  </si>
  <si>
    <t>67.716</t>
  </si>
  <si>
    <t>20.95</t>
  </si>
  <si>
    <t>2.078</t>
  </si>
  <si>
    <t>6B1641</t>
  </si>
  <si>
    <t>64.046</t>
  </si>
  <si>
    <t>17.9</t>
  </si>
  <si>
    <t>1.821</t>
  </si>
  <si>
    <t>330/332/352/360/361/389/390/391/410/427/428</t>
  </si>
  <si>
    <t>4020M</t>
  </si>
  <si>
    <t>74.7268</t>
  </si>
  <si>
    <t>23.1648</t>
  </si>
  <si>
    <t>2.4384</t>
  </si>
  <si>
    <t>8B760A</t>
  </si>
  <si>
    <t>65.8241</t>
  </si>
  <si>
    <t>18.6436</t>
  </si>
  <si>
    <t>1.9177</t>
  </si>
  <si>
    <t>351</t>
  </si>
  <si>
    <t>5M1010A</t>
  </si>
  <si>
    <t>74.74</t>
  </si>
  <si>
    <t>2.443</t>
  </si>
  <si>
    <t>8B927P</t>
  </si>
  <si>
    <t>61.897</t>
  </si>
  <si>
    <t>1.588</t>
  </si>
  <si>
    <t>351 Modified/400</t>
  </si>
  <si>
    <t>5M1432A</t>
  </si>
  <si>
    <t>81.1022</t>
  </si>
  <si>
    <t>21.336</t>
  </si>
  <si>
    <t>351 Windsor</t>
  </si>
  <si>
    <t>8B831A</t>
  </si>
  <si>
    <t>61.65342</t>
  </si>
  <si>
    <t>18.3</t>
  </si>
  <si>
    <t>363 CID/VT365 TURBO</t>
  </si>
  <si>
    <t>MS-2223P</t>
  </si>
  <si>
    <t>86.00948</t>
  </si>
  <si>
    <t>21.5011</t>
  </si>
  <si>
    <t>2.47904</t>
  </si>
  <si>
    <t>CB-1814P</t>
  </si>
  <si>
    <t>73.00976</t>
  </si>
  <si>
    <t>21.1074</t>
  </si>
  <si>
    <t>1.9812</t>
  </si>
  <si>
    <t>370/429 Truck/429 Passenger/460</t>
  </si>
  <si>
    <t>5M1039A</t>
  </si>
  <si>
    <t>2.43332</t>
  </si>
  <si>
    <t>8B818A</t>
  </si>
  <si>
    <t>67.40652</t>
  </si>
  <si>
    <t>22</t>
  </si>
  <si>
    <t>1.93548</t>
  </si>
  <si>
    <t>379</t>
  </si>
  <si>
    <t>AU7Z-6D309-A</t>
  </si>
  <si>
    <t>24.8</t>
  </si>
  <si>
    <t>2.43</t>
  </si>
  <si>
    <t>AL3Z-6211-A</t>
  </si>
  <si>
    <t>56.891</t>
  </si>
  <si>
    <t>21.9</t>
  </si>
  <si>
    <t>387</t>
  </si>
  <si>
    <t>75.727</t>
  </si>
  <si>
    <t>21.1</t>
  </si>
  <si>
    <t>391 CID</t>
  </si>
  <si>
    <t>CB-1869P</t>
  </si>
  <si>
    <t>76.01204</t>
  </si>
  <si>
    <t>400/430/455</t>
  </si>
  <si>
    <t>4265M</t>
  </si>
  <si>
    <t>68.275</t>
  </si>
  <si>
    <t>24</t>
  </si>
  <si>
    <t>2.238</t>
  </si>
  <si>
    <t>8B762P</t>
  </si>
  <si>
    <t>60.312</t>
  </si>
  <si>
    <t>20.98</t>
  </si>
  <si>
    <t>1.572</t>
  </si>
  <si>
    <t>415</t>
  </si>
  <si>
    <t>6M7296A</t>
  </si>
  <si>
    <t>19.25</t>
  </si>
  <si>
    <t>10B1442A</t>
  </si>
  <si>
    <t>56.886</t>
  </si>
  <si>
    <t>20.9804</t>
  </si>
  <si>
    <t>420 CID/444E CID</t>
  </si>
  <si>
    <t>MS-1596P</t>
  </si>
  <si>
    <t>84.23148</t>
  </si>
  <si>
    <t>22.225</t>
  </si>
  <si>
    <t>2.41046</t>
  </si>
  <si>
    <t>CB-1627P</t>
  </si>
  <si>
    <t>68.3641</t>
  </si>
  <si>
    <t>22.55</t>
  </si>
  <si>
    <t>2.41808</t>
  </si>
  <si>
    <t>98 OHC/98 OHC TURBO</t>
  </si>
  <si>
    <t>5M1557A</t>
  </si>
  <si>
    <t>22.45</t>
  </si>
  <si>
    <t>2.13868</t>
  </si>
  <si>
    <t>4B1276A</t>
  </si>
  <si>
    <t>50.90922</t>
  </si>
  <si>
    <t>19.5072</t>
  </si>
  <si>
    <t>98 OHV</t>
  </si>
  <si>
    <t>5M1455A</t>
  </si>
  <si>
    <t>62.301</t>
  </si>
  <si>
    <t>22.59</t>
  </si>
  <si>
    <t>2.139</t>
  </si>
  <si>
    <t>ENGINE MODEL/HCS</t>
  </si>
  <si>
    <t>5M1815A</t>
  </si>
  <si>
    <t>60.636</t>
  </si>
  <si>
    <t>18.7</t>
  </si>
  <si>
    <t>1.807</t>
  </si>
  <si>
    <t>4B1810A</t>
  </si>
  <si>
    <t>44.01</t>
  </si>
  <si>
    <t>1.483</t>
  </si>
  <si>
    <t>◆ HINO (62 sản phẩm)</t>
  </si>
  <si>
    <t>EC100</t>
  </si>
  <si>
    <t>11701-1260</t>
  </si>
  <si>
    <t>78.985</t>
  </si>
  <si>
    <t>32.13</t>
  </si>
  <si>
    <t>2.487</t>
  </si>
  <si>
    <t>13201-1170</t>
  </si>
  <si>
    <t>63.985</t>
  </si>
  <si>
    <t>33.63</t>
  </si>
  <si>
    <t>EF100/EF100-T/EF300/EG100</t>
  </si>
  <si>
    <t>11071-1431</t>
  </si>
  <si>
    <t>34</t>
  </si>
  <si>
    <t>3.01</t>
  </si>
  <si>
    <t>13201-1021</t>
  </si>
  <si>
    <t>89.015</t>
  </si>
  <si>
    <t>32.7</t>
  </si>
  <si>
    <t>2.497</t>
  </si>
  <si>
    <t>EF350/EF500/EF700/EF700-T</t>
  </si>
  <si>
    <t>11701-1023</t>
  </si>
  <si>
    <t>35</t>
  </si>
  <si>
    <t>3.007</t>
  </si>
  <si>
    <t>EF550/EF750/EF750-T</t>
  </si>
  <si>
    <t>11701-1580</t>
  </si>
  <si>
    <t>13201-1380</t>
  </si>
  <si>
    <t>EH100</t>
  </si>
  <si>
    <t>11701-1271</t>
  </si>
  <si>
    <t>13201-1180</t>
  </si>
  <si>
    <t>66.985</t>
  </si>
  <si>
    <t>EH300</t>
  </si>
  <si>
    <t>13201-1190</t>
  </si>
  <si>
    <t>68.985</t>
  </si>
  <si>
    <t>1.997</t>
  </si>
  <si>
    <t>EH500/EH700/EH700-T</t>
  </si>
  <si>
    <t>13201-1261</t>
  </si>
  <si>
    <t>EK100/EK100-T/EK200/EK130-T</t>
  </si>
  <si>
    <t>11701-1013</t>
  </si>
  <si>
    <t>40</t>
  </si>
  <si>
    <t>3</t>
  </si>
  <si>
    <t>13201-1012</t>
  </si>
  <si>
    <t>40.6</t>
  </si>
  <si>
    <t>2.5</t>
  </si>
  <si>
    <t>EK100/EK200/K13D/K13U/K130-T</t>
  </si>
  <si>
    <t>EL100/EL100-T</t>
  </si>
  <si>
    <t>11701-1460</t>
  </si>
  <si>
    <t>13201-1312</t>
  </si>
  <si>
    <t>77.015</t>
  </si>
  <si>
    <t>32</t>
  </si>
  <si>
    <t>2.002</t>
  </si>
  <si>
    <t>13201-1400</t>
  </si>
  <si>
    <t>80.015</t>
  </si>
  <si>
    <t>2.502</t>
  </si>
  <si>
    <t>EP100-T</t>
  </si>
  <si>
    <t>11701-1590</t>
  </si>
  <si>
    <t>13201-1490</t>
  </si>
  <si>
    <t>EP100/EP100-T/P09B-T</t>
  </si>
  <si>
    <t>F17C/T/F17D/T/F17E/F20C</t>
  </si>
  <si>
    <t>F21C</t>
  </si>
  <si>
    <t>11701-2370A</t>
  </si>
  <si>
    <t>13201-1380C</t>
  </si>
  <si>
    <t>H06C-TI</t>
  </si>
  <si>
    <t>11701-2290A</t>
  </si>
  <si>
    <t>13201-1600A</t>
  </si>
  <si>
    <t>33.13</t>
  </si>
  <si>
    <t>H06C/H07C/H06B-T/H06C-T/D6DA</t>
  </si>
  <si>
    <t>11701-1790</t>
  </si>
  <si>
    <t>84.985</t>
  </si>
  <si>
    <t>13201-1460</t>
  </si>
  <si>
    <t>H07D</t>
  </si>
  <si>
    <t>11701-1661</t>
  </si>
  <si>
    <t>13201-1631</t>
  </si>
  <si>
    <t>J05C/J05C-T1</t>
  </si>
  <si>
    <t>11701-2160A</t>
  </si>
  <si>
    <t>28.13</t>
  </si>
  <si>
    <t>13201-1780A</t>
  </si>
  <si>
    <t>13201-2110A</t>
  </si>
  <si>
    <t>J07C</t>
  </si>
  <si>
    <t>J08C-T1</t>
  </si>
  <si>
    <t>11701-2110A</t>
  </si>
  <si>
    <t>13201-1751A</t>
  </si>
  <si>
    <t>K13C/K13C-T</t>
  </si>
  <si>
    <t>13201-1610</t>
  </si>
  <si>
    <t>K13D</t>
  </si>
  <si>
    <t>11701-1013A</t>
  </si>
  <si>
    <t>13201-1012A</t>
  </si>
  <si>
    <t>M10U</t>
  </si>
  <si>
    <t>11701-1740</t>
  </si>
  <si>
    <t>13201-1520</t>
  </si>
  <si>
    <t>P09C-T</t>
  </si>
  <si>
    <t>11701-1870A</t>
  </si>
  <si>
    <t>11701-1851A</t>
  </si>
  <si>
    <t>13201-1880B</t>
  </si>
  <si>
    <t>85.015</t>
  </si>
  <si>
    <t>2.51</t>
  </si>
  <si>
    <t>V21C/V22C/V25C</t>
  </si>
  <si>
    <t>11701-1780</t>
  </si>
  <si>
    <t>13201-1620</t>
  </si>
  <si>
    <t>V25C/V26C/V22D</t>
  </si>
  <si>
    <t>11701-2380</t>
  </si>
  <si>
    <t>W04C-T/W04D/W04D-T</t>
  </si>
  <si>
    <t>11701-1611</t>
  </si>
  <si>
    <t>2.493</t>
  </si>
  <si>
    <t>13201-1540</t>
  </si>
  <si>
    <t>65.985</t>
  </si>
  <si>
    <t>W06D/W06D-T/W06E</t>
  </si>
  <si>
    <t>11701-1630</t>
  </si>
  <si>
    <t>13201-1450</t>
  </si>
  <si>
    <t>◆ HYUNDAI (66 sản phẩm)</t>
  </si>
  <si>
    <t>4G36/4G33/4G32/4G34/G4CN/G4CR/4G63/G4CS</t>
  </si>
  <si>
    <t>21020-32884</t>
  </si>
  <si>
    <t>23.13</t>
  </si>
  <si>
    <t>23.63</t>
  </si>
  <si>
    <t>6D22A</t>
  </si>
  <si>
    <t>30909-00010</t>
  </si>
  <si>
    <t>106</t>
  </si>
  <si>
    <t>30919-02101</t>
  </si>
  <si>
    <t>44.1</t>
  </si>
  <si>
    <t>CRDI</t>
  </si>
  <si>
    <t>93743373</t>
  </si>
  <si>
    <t>21.5</t>
  </si>
  <si>
    <t>1.983</t>
  </si>
  <si>
    <t>D3EA</t>
  </si>
  <si>
    <t>21020-27905</t>
  </si>
  <si>
    <t>1.985</t>
  </si>
  <si>
    <t>23060-27900</t>
  </si>
  <si>
    <t>D4AK/D4AE (4D30, 4D31)/D4AL/D4D/D4AF</t>
  </si>
  <si>
    <t>21020-41010</t>
  </si>
  <si>
    <t>82</t>
  </si>
  <si>
    <t>2.007</t>
  </si>
  <si>
    <t>23060-41010</t>
  </si>
  <si>
    <t>D4B/4D55/4D56</t>
  </si>
  <si>
    <t>21020-42030</t>
  </si>
  <si>
    <t>23611-42000</t>
  </si>
  <si>
    <t>56</t>
  </si>
  <si>
    <t>D4CB</t>
  </si>
  <si>
    <t>21020-4A920</t>
  </si>
  <si>
    <t>71</t>
  </si>
  <si>
    <t>24.1</t>
  </si>
  <si>
    <t>23060-4A900</t>
  </si>
  <si>
    <t>60</t>
  </si>
  <si>
    <t>D4DC</t>
  </si>
  <si>
    <t>ME997261</t>
  </si>
  <si>
    <t>69</t>
  </si>
  <si>
    <t>D4EA/D4EB</t>
  </si>
  <si>
    <t>21020-27900</t>
  </si>
  <si>
    <t>D4FA</t>
  </si>
  <si>
    <t>21021-2A921(F)</t>
  </si>
  <si>
    <t>23060-2A922</t>
  </si>
  <si>
    <t>1.495</t>
  </si>
  <si>
    <t>D4HA</t>
  </si>
  <si>
    <t>21020-2F900</t>
  </si>
  <si>
    <t>64.013</t>
  </si>
  <si>
    <t>18.9</t>
  </si>
  <si>
    <t>23060-2F900</t>
  </si>
  <si>
    <t>51.018</t>
  </si>
  <si>
    <t>20.9</t>
  </si>
  <si>
    <t>1.485</t>
  </si>
  <si>
    <t>D4HB</t>
  </si>
  <si>
    <t>71-5007/4</t>
  </si>
  <si>
    <t>55.018</t>
  </si>
  <si>
    <t>D6BR (6D16)</t>
  </si>
  <si>
    <t>ME031078</t>
  </si>
  <si>
    <t>28.1</t>
  </si>
  <si>
    <t>DJY</t>
  </si>
  <si>
    <t>H1057/5</t>
  </si>
  <si>
    <t>63.75</t>
  </si>
  <si>
    <t>1.845</t>
  </si>
  <si>
    <t>01-4200/4</t>
  </si>
  <si>
    <t>53.708</t>
  </si>
  <si>
    <t>20.5</t>
  </si>
  <si>
    <t>G3LA</t>
  </si>
  <si>
    <t>21020-04000</t>
  </si>
  <si>
    <t>52.02</t>
  </si>
  <si>
    <t>15.1</t>
  </si>
  <si>
    <t>23060-04000</t>
  </si>
  <si>
    <t>42</t>
  </si>
  <si>
    <t>14.1</t>
  </si>
  <si>
    <t>1.492</t>
  </si>
  <si>
    <t>G4AJ/G4DJ/4G15</t>
  </si>
  <si>
    <t>21020-2112</t>
  </si>
  <si>
    <t>19.13</t>
  </si>
  <si>
    <t>23060-2112</t>
  </si>
  <si>
    <t>17.63</t>
  </si>
  <si>
    <t>G4CP</t>
  </si>
  <si>
    <t>MD195906</t>
  </si>
  <si>
    <t>20.63</t>
  </si>
  <si>
    <t>MD327503</t>
  </si>
  <si>
    <t>21.23</t>
  </si>
  <si>
    <t>G4EA/G4EH/G4EB/G4EK/G4EK-T/G4FK/G4ED</t>
  </si>
  <si>
    <t>21020-26040</t>
  </si>
  <si>
    <t>2.017</t>
  </si>
  <si>
    <t>23060-26040</t>
  </si>
  <si>
    <t>1.505</t>
  </si>
  <si>
    <t>G4FA</t>
  </si>
  <si>
    <t>21020-2B010</t>
  </si>
  <si>
    <t>23060-2B020</t>
  </si>
  <si>
    <t>14.4</t>
  </si>
  <si>
    <t>G4FD, G4FC, G4FG, G4FJ</t>
  </si>
  <si>
    <t>21020-2B000</t>
  </si>
  <si>
    <t>23060-2B002</t>
  </si>
  <si>
    <t>45.02</t>
  </si>
  <si>
    <t>G4GB/G4CM/G4GM/G4CP/G4GF BETA</t>
  </si>
  <si>
    <t>21020-23140</t>
  </si>
  <si>
    <t>23060-23140</t>
  </si>
  <si>
    <t>G4GC BETA II 16V</t>
  </si>
  <si>
    <t>21020-23330</t>
  </si>
  <si>
    <t>23060-23610</t>
  </si>
  <si>
    <t>G4HC/G4HG</t>
  </si>
  <si>
    <t>21020-02540</t>
  </si>
  <si>
    <t>16.1</t>
  </si>
  <si>
    <t>23060-02700</t>
  </si>
  <si>
    <t>G4JS</t>
  </si>
  <si>
    <t>21020-38540</t>
  </si>
  <si>
    <t>G4KC, ,G4KD, G4KE, G4KF/G4KG, G4KJ</t>
  </si>
  <si>
    <t>21020-25100</t>
  </si>
  <si>
    <t>2.015</t>
  </si>
  <si>
    <t>23060-25100</t>
  </si>
  <si>
    <t>51</t>
  </si>
  <si>
    <t>1.502</t>
  </si>
  <si>
    <t>G4LA</t>
  </si>
  <si>
    <t>21020-03000</t>
  </si>
  <si>
    <t>47</t>
  </si>
  <si>
    <t>23060-03000</t>
  </si>
  <si>
    <t>14</t>
  </si>
  <si>
    <t>1.51</t>
  </si>
  <si>
    <t>G4LC</t>
  </si>
  <si>
    <t>G4NA/G4NB</t>
  </si>
  <si>
    <t>21020-2E000</t>
  </si>
  <si>
    <t>59.018</t>
  </si>
  <si>
    <t>18.13</t>
  </si>
  <si>
    <t>2.018</t>
  </si>
  <si>
    <t>23060-2E003</t>
  </si>
  <si>
    <t>48.018</t>
  </si>
  <si>
    <t>G4NC</t>
  </si>
  <si>
    <t>23060-2E100</t>
  </si>
  <si>
    <t>G6AT</t>
  </si>
  <si>
    <t>H1100/5</t>
  </si>
  <si>
    <t>54.038</t>
  </si>
  <si>
    <t>3.013</t>
  </si>
  <si>
    <t>01-4040/4</t>
  </si>
  <si>
    <t>47.045</t>
  </si>
  <si>
    <t>15.3</t>
  </si>
  <si>
    <t>1.516</t>
  </si>
  <si>
    <t>G6AT/G6AV/G6CT</t>
  </si>
  <si>
    <t>MD105269</t>
  </si>
  <si>
    <t>MD105277</t>
  </si>
  <si>
    <t>15.5</t>
  </si>
  <si>
    <t>G6BV/G6BA</t>
  </si>
  <si>
    <t>21211-37140</t>
  </si>
  <si>
    <t>66</t>
  </si>
  <si>
    <t>2.013</t>
  </si>
  <si>
    <t>23060-37200</t>
  </si>
  <si>
    <t>15</t>
  </si>
  <si>
    <t>G6CU</t>
  </si>
  <si>
    <t>MD197907</t>
  </si>
  <si>
    <t>17.13</t>
  </si>
  <si>
    <t>1.993</t>
  </si>
  <si>
    <t>MD311928</t>
  </si>
  <si>
    <t>G6DA/G6DB/G6DH</t>
  </si>
  <si>
    <t>21020 3C930</t>
  </si>
  <si>
    <t>73.5</t>
  </si>
  <si>
    <t>2.235</t>
  </si>
  <si>
    <t>23060 3C944</t>
  </si>
  <si>
    <t>◆ ISUZU (82 sản phẩm)</t>
  </si>
  <si>
    <t>169</t>
  </si>
  <si>
    <t>5M2224A</t>
  </si>
  <si>
    <t>78.08722</t>
  </si>
  <si>
    <t>20.67814</t>
  </si>
  <si>
    <t>4.04368</t>
  </si>
  <si>
    <t>4B2290A</t>
  </si>
  <si>
    <t>60.3377</t>
  </si>
  <si>
    <t>20.5994</t>
  </si>
  <si>
    <t>1.80594</t>
  </si>
  <si>
    <t>211</t>
  </si>
  <si>
    <t>6M2224A</t>
  </si>
  <si>
    <t>5B2290A</t>
  </si>
  <si>
    <t>2180cc Chevrolet Eng.</t>
  </si>
  <si>
    <t>5M7124A</t>
  </si>
  <si>
    <t>18.85</t>
  </si>
  <si>
    <t>2.423</t>
  </si>
  <si>
    <t>4B745A</t>
  </si>
  <si>
    <t>53.988</t>
  </si>
  <si>
    <t>21.4</t>
  </si>
  <si>
    <t>1.577</t>
  </si>
  <si>
    <t>7M2224A</t>
  </si>
  <si>
    <t>6B2290A</t>
  </si>
  <si>
    <t>323</t>
  </si>
  <si>
    <t>5M7298A</t>
  </si>
  <si>
    <t>69.88556</t>
  </si>
  <si>
    <t>20.447</t>
  </si>
  <si>
    <t>2.4257</t>
  </si>
  <si>
    <t>8B663P</t>
  </si>
  <si>
    <t>56.52</t>
  </si>
  <si>
    <t>1.58</t>
  </si>
  <si>
    <t>3AE1/3AF1</t>
  </si>
  <si>
    <t>5-11510-033</t>
  </si>
  <si>
    <t>26.63</t>
  </si>
  <si>
    <t>8-94110-930</t>
  </si>
  <si>
    <t>22.13</t>
  </si>
  <si>
    <t>3KR1</t>
  </si>
  <si>
    <t>5-11510-066</t>
  </si>
  <si>
    <t>16.52</t>
  </si>
  <si>
    <t>2.009</t>
  </si>
  <si>
    <t>3LB1/3KA1, 3KB1, 3KC1</t>
  </si>
  <si>
    <t>MS-1647A</t>
  </si>
  <si>
    <t>55.98</t>
  </si>
  <si>
    <t>16.5</t>
  </si>
  <si>
    <t>2.003</t>
  </si>
  <si>
    <t>CB-1647A</t>
  </si>
  <si>
    <t>3LD1/3LE1</t>
  </si>
  <si>
    <t>8-98089-085</t>
  </si>
  <si>
    <t>4294cc Chevrolet Eng.</t>
  </si>
  <si>
    <t>4M1454A</t>
  </si>
  <si>
    <t>67.094</t>
  </si>
  <si>
    <t>20.4978</t>
  </si>
  <si>
    <t>2.426</t>
  </si>
  <si>
    <t>6B1358A</t>
  </si>
  <si>
    <t>60.343</t>
  </si>
  <si>
    <t>1.575</t>
  </si>
  <si>
    <t>4BB1/4BA1/4BC1/4BC2/4BE1/4BE2</t>
  </si>
  <si>
    <t>8-94114-564</t>
  </si>
  <si>
    <t>27.83</t>
  </si>
  <si>
    <t>2.525</t>
  </si>
  <si>
    <t>9-12271-002</t>
  </si>
  <si>
    <t>29.93</t>
  </si>
  <si>
    <t>4BD1/4BD1-T/4BG1</t>
  </si>
  <si>
    <t>8-94132-813</t>
  </si>
  <si>
    <t>26.73</t>
  </si>
  <si>
    <t>2.516</t>
  </si>
  <si>
    <t>8-97011-031</t>
  </si>
  <si>
    <t>4EC1/4ECT-T</t>
  </si>
  <si>
    <t>8-94151-600</t>
  </si>
  <si>
    <t>15.53</t>
  </si>
  <si>
    <t>2.006</t>
  </si>
  <si>
    <t>8-94314-253</t>
  </si>
  <si>
    <t>16.83</t>
  </si>
  <si>
    <t>4EE1-T</t>
  </si>
  <si>
    <t>8-94381-684</t>
  </si>
  <si>
    <t>8-94381-678</t>
  </si>
  <si>
    <t>4FA1/4FA1-T/4FB1/4FB1-T/4FC1/4FC1-T/4FD1/4FE1/4FE1-T/4FG1</t>
  </si>
  <si>
    <t>8-94110-927</t>
  </si>
  <si>
    <t>21.86</t>
  </si>
  <si>
    <t>2.008</t>
  </si>
  <si>
    <t>21.63</t>
  </si>
  <si>
    <t>4HE1-T/4HF1/4HG1/4HJ1/4HK1</t>
  </si>
  <si>
    <t>8-97045-915</t>
  </si>
  <si>
    <t>27.33</t>
  </si>
  <si>
    <t>2.518</t>
  </si>
  <si>
    <t>8-97131-186</t>
  </si>
  <si>
    <t>30.43</t>
  </si>
  <si>
    <t>2.517</t>
  </si>
  <si>
    <t>4JA1/4JC1/4JD1/4JE1/4JF1/D201</t>
  </si>
  <si>
    <t>8-94168-553</t>
  </si>
  <si>
    <t>23.03</t>
  </si>
  <si>
    <t>2.004</t>
  </si>
  <si>
    <t>8-94324-159</t>
  </si>
  <si>
    <t>25.83</t>
  </si>
  <si>
    <t>1.513</t>
  </si>
  <si>
    <t>4JB1/4JB1-T/4JG1/4JG2/4JH1-T</t>
  </si>
  <si>
    <t>8-94168-552</t>
  </si>
  <si>
    <t>8-94125-747</t>
  </si>
  <si>
    <t>4LB1</t>
  </si>
  <si>
    <t>MS-1648A</t>
  </si>
  <si>
    <t>2.01</t>
  </si>
  <si>
    <t>8-97141-210</t>
  </si>
  <si>
    <t>8-94256-084</t>
  </si>
  <si>
    <t>8-97077-793</t>
  </si>
  <si>
    <t>16.53</t>
  </si>
  <si>
    <t>4XC1/4XC1-T/4XE1</t>
  </si>
  <si>
    <t>8-94151-527</t>
  </si>
  <si>
    <t>8-94151-531</t>
  </si>
  <si>
    <t>43</t>
  </si>
  <si>
    <t>4ZA1/4ZB1/4ZB1-T/4ZC1/4ZC1-T/4ZD1</t>
  </si>
  <si>
    <t>8-94251-263</t>
  </si>
  <si>
    <t>8-94414-305</t>
  </si>
  <si>
    <t>4ZE1</t>
  </si>
  <si>
    <t>8-94446-580</t>
  </si>
  <si>
    <t>8-94440-093</t>
  </si>
  <si>
    <t>9-11510-606</t>
  </si>
  <si>
    <t>76-81</t>
  </si>
  <si>
    <t>9-12271-608</t>
  </si>
  <si>
    <t>64-68</t>
  </si>
  <si>
    <t>6BD1/6BF1/6BG1/6BD1-T/6BF1/6BF1-T/DB58/D500</t>
  </si>
  <si>
    <t>5-11510-048</t>
  </si>
  <si>
    <t>80-85</t>
  </si>
  <si>
    <t>8-94393-327</t>
  </si>
  <si>
    <t>6HE1/6HH1</t>
  </si>
  <si>
    <t>8-97045-800/1</t>
  </si>
  <si>
    <t>69.985</t>
  </si>
  <si>
    <t>6VD1</t>
  </si>
  <si>
    <t>8-97072-982</t>
  </si>
  <si>
    <t>18.5</t>
  </si>
  <si>
    <t>8-97072-986</t>
  </si>
  <si>
    <t>57</t>
  </si>
  <si>
    <t>1.518</t>
  </si>
  <si>
    <t>6WA1-T/6WG1-T/6WF1-T</t>
  </si>
  <si>
    <t>1-11510-093-0</t>
  </si>
  <si>
    <t>110.97</t>
  </si>
  <si>
    <t>37.5</t>
  </si>
  <si>
    <t>1-12271-072-0</t>
  </si>
  <si>
    <t>97.98</t>
  </si>
  <si>
    <t>44.5</t>
  </si>
  <si>
    <t>3.011</t>
  </si>
  <si>
    <t>A17DTJ</t>
  </si>
  <si>
    <t>98073966</t>
  </si>
  <si>
    <t>16.7</t>
  </si>
  <si>
    <t>C190</t>
  </si>
  <si>
    <t>5-11510-020</t>
  </si>
  <si>
    <t>30.63</t>
  </si>
  <si>
    <t>5-12271-005</t>
  </si>
  <si>
    <t>22.5</t>
  </si>
  <si>
    <t>1.508</t>
  </si>
  <si>
    <t>C190/C223/C223-T</t>
  </si>
  <si>
    <t>8-94118-830</t>
  </si>
  <si>
    <t>27.63</t>
  </si>
  <si>
    <t>8-94462-943</t>
  </si>
  <si>
    <t>C221/C240</t>
  </si>
  <si>
    <t>5-11510-021</t>
  </si>
  <si>
    <t>C330</t>
  </si>
  <si>
    <t>5-11510-002</t>
  </si>
  <si>
    <t>D500</t>
  </si>
  <si>
    <t>5-11510-041</t>
  </si>
  <si>
    <t>9-12271-178</t>
  </si>
  <si>
    <t>E120 E120H</t>
  </si>
  <si>
    <t>MS-1154GP</t>
  </si>
  <si>
    <t>105.97</t>
  </si>
  <si>
    <t>CB-1154GP</t>
  </si>
  <si>
    <t>93.98</t>
  </si>
  <si>
    <t>42.5</t>
  </si>
  <si>
    <t>G130/G150/G160/G161/G161W/G180W/G180Z/G180S/G200W/G201</t>
  </si>
  <si>
    <t>8-94215-641</t>
  </si>
  <si>
    <t>58.98</t>
  </si>
  <si>
    <t>1.517</t>
  </si>
  <si>
    <t>9-12271-143</t>
  </si>
  <si>
    <t>51.985</t>
  </si>
  <si>
    <t>G200</t>
  </si>
  <si>
    <t>59.98</t>
  </si>
  <si>
    <t>8-94251-266</t>
  </si>
  <si>
    <t>G200Z/G200W</t>
  </si>
  <si>
    <t>8-94115-354</t>
  </si>
  <si>
    <t>LL2 Chevrolet Eng./LG6 Chevrolet Eng.</t>
  </si>
  <si>
    <t>4M2037A</t>
  </si>
  <si>
    <t>72.174</t>
  </si>
  <si>
    <t>6B1238A</t>
  </si>
  <si>
    <t>X22SE</t>
  </si>
  <si>
    <t>5M2329A</t>
  </si>
  <si>
    <t>62.01</t>
  </si>
  <si>
    <t>19.51</t>
  </si>
  <si>
    <t>4B2322A</t>
  </si>
  <si>
    <t>52.01</t>
  </si>
  <si>
    <t>1.496</t>
  </si>
  <si>
    <t>◆ KIA (23 sản phẩm)</t>
  </si>
  <si>
    <t>KIA</t>
  </si>
  <si>
    <t>B3/B5</t>
  </si>
  <si>
    <t>KK1Y0-11-SGO</t>
  </si>
  <si>
    <t>17.6</t>
  </si>
  <si>
    <t>2.012</t>
  </si>
  <si>
    <t>BP/B6</t>
  </si>
  <si>
    <t>B6Y0-11-SG0</t>
  </si>
  <si>
    <t>17.03</t>
  </si>
  <si>
    <t>B6Y0-11-SEO</t>
  </si>
  <si>
    <t>DC</t>
  </si>
  <si>
    <t>B6Y2-11-SGO</t>
  </si>
  <si>
    <t>8034-23-105</t>
  </si>
  <si>
    <t>EPSILON</t>
  </si>
  <si>
    <t>21020-02500</t>
  </si>
  <si>
    <t>23060-02513</t>
  </si>
  <si>
    <t>F2</t>
  </si>
  <si>
    <t>FE1H-11-SGO</t>
  </si>
  <si>
    <t>18.53</t>
  </si>
  <si>
    <t>2.014</t>
  </si>
  <si>
    <t>FEYA-11-SEO</t>
  </si>
  <si>
    <t>54.002</t>
  </si>
  <si>
    <t>21.13</t>
  </si>
  <si>
    <t>FE/F8</t>
  </si>
  <si>
    <t>OKFY0-11-SGO</t>
  </si>
  <si>
    <t>F810-23-105A</t>
  </si>
  <si>
    <t>J2/D4BH/J3-T/JS/JT</t>
  </si>
  <si>
    <t>OVNY1-11-SGO</t>
  </si>
  <si>
    <t>80.1</t>
  </si>
  <si>
    <t>OVNY1-11-SEO</t>
  </si>
  <si>
    <t>60.85</t>
  </si>
  <si>
    <t>26.7</t>
  </si>
  <si>
    <t>1.838</t>
  </si>
  <si>
    <t>JADE</t>
  </si>
  <si>
    <t>11702-87705</t>
  </si>
  <si>
    <t>1.994</t>
  </si>
  <si>
    <t>13041-87702</t>
  </si>
  <si>
    <t>1.494</t>
  </si>
  <si>
    <t>Prejio</t>
  </si>
  <si>
    <t>OVNY1-11-SHO</t>
  </si>
  <si>
    <t>74.8</t>
  </si>
  <si>
    <t>26.9</t>
  </si>
  <si>
    <t>OVNY1-11-SFO</t>
  </si>
  <si>
    <t>60.833</t>
  </si>
  <si>
    <t>1.836</t>
  </si>
  <si>
    <t>PRIDE</t>
  </si>
  <si>
    <t>KK1Y0-11-SG0</t>
  </si>
  <si>
    <t>KK1Y0-11-SEO</t>
  </si>
  <si>
    <t>K7Z0-11-SGO</t>
  </si>
  <si>
    <t>K7Z0-11-SEO</t>
  </si>
  <si>
    <t>56.696</t>
  </si>
  <si>
    <t>28.65</t>
  </si>
  <si>
    <t>WL</t>
  </si>
  <si>
    <t>WLY1-11-SEO</t>
  </si>
  <si>
    <t>23.6</t>
  </si>
  <si>
    <t>1.507</t>
  </si>
  <si>
    <t>◆ KOMATSU (41 sản phẩm)</t>
  </si>
  <si>
    <t>2D92. 2D92-1/2D94-1/2D94-2</t>
  </si>
  <si>
    <t>6140-21-8010</t>
  </si>
  <si>
    <t>75</t>
  </si>
  <si>
    <t>6140-21-3410</t>
  </si>
  <si>
    <t>1.982</t>
  </si>
  <si>
    <t>3D94-2</t>
  </si>
  <si>
    <t>3D95S-W-1</t>
  </si>
  <si>
    <t>6204-21-8010</t>
  </si>
  <si>
    <t>6204-21-3400</t>
  </si>
  <si>
    <t>4D105-3/S4D105-3/4D105-1</t>
  </si>
  <si>
    <t>6130-21-8000</t>
  </si>
  <si>
    <t>2.995</t>
  </si>
  <si>
    <t>6130-31-3040</t>
  </si>
  <si>
    <t>37.13</t>
  </si>
  <si>
    <t>2.005</t>
  </si>
  <si>
    <t>4D105/4D105-T/6D105/S6D105 S6D105-T/6D110/S6D110-T, SA6D110-T</t>
  </si>
  <si>
    <t>6134-21-8000</t>
  </si>
  <si>
    <t>30.13</t>
  </si>
  <si>
    <t>6138-31-3040</t>
  </si>
  <si>
    <t>70.019</t>
  </si>
  <si>
    <t>6112-23-8000</t>
  </si>
  <si>
    <t>50.1</t>
  </si>
  <si>
    <t>3.5</t>
  </si>
  <si>
    <t>6110-30-3500</t>
  </si>
  <si>
    <t>20.1</t>
  </si>
  <si>
    <t>4D155-4/S4D155-4</t>
  </si>
  <si>
    <t>6127-21-8011</t>
  </si>
  <si>
    <t>132</t>
  </si>
  <si>
    <t>48.13</t>
  </si>
  <si>
    <t>3.48</t>
  </si>
  <si>
    <t>6127-31-3040</t>
  </si>
  <si>
    <t>61.13</t>
  </si>
  <si>
    <t>3.49</t>
  </si>
  <si>
    <t>4D92/4D92-1/4D94-2</t>
  </si>
  <si>
    <t>6140-31-3040</t>
  </si>
  <si>
    <t>4D95L/4D95S</t>
  </si>
  <si>
    <t>6204-31-3400</t>
  </si>
  <si>
    <t>6D108/6D108-T</t>
  </si>
  <si>
    <t>6221-21-8010</t>
  </si>
  <si>
    <t>101</t>
  </si>
  <si>
    <t>2.99</t>
  </si>
  <si>
    <t>6221-31-3040</t>
  </si>
  <si>
    <t>73.8</t>
  </si>
  <si>
    <t>33.1</t>
  </si>
  <si>
    <t>6D125/S6D125/SA6D125-T</t>
  </si>
  <si>
    <t>6150-21-8000</t>
  </si>
  <si>
    <t>34.13</t>
  </si>
  <si>
    <t>6150-31-3040</t>
  </si>
  <si>
    <t>40.13</t>
  </si>
  <si>
    <t>2.505</t>
  </si>
  <si>
    <t>6D130/NH220/NT855/NTA855</t>
  </si>
  <si>
    <t>6610-21-8010</t>
  </si>
  <si>
    <t>120.625</t>
  </si>
  <si>
    <t>54.09</t>
  </si>
  <si>
    <t>3.2412</t>
  </si>
  <si>
    <t>6610-31-3040</t>
  </si>
  <si>
    <t>83.122</t>
  </si>
  <si>
    <t>50.28</t>
  </si>
  <si>
    <t>1.852</t>
  </si>
  <si>
    <t>6D155/S6D155-T/SA6D155-T</t>
  </si>
  <si>
    <t>6127-21-8000</t>
  </si>
  <si>
    <t>6127-31-3041</t>
  </si>
  <si>
    <t>6D95L/S6D95</t>
  </si>
  <si>
    <t>6204-21-8100</t>
  </si>
  <si>
    <t>S6D140-T/SA6D140-T</t>
  </si>
  <si>
    <t>6210-21-8010</t>
  </si>
  <si>
    <t>127</t>
  </si>
  <si>
    <t>6210-31-3040</t>
  </si>
  <si>
    <t>46.13</t>
  </si>
  <si>
    <t>S6D170-T/SA6D170-T</t>
  </si>
  <si>
    <t>6162-23-8000</t>
  </si>
  <si>
    <t>148</t>
  </si>
  <si>
    <t>50.01</t>
  </si>
  <si>
    <t>3.962</t>
  </si>
  <si>
    <t>6162-33-3040</t>
  </si>
  <si>
    <t>58.01</t>
  </si>
  <si>
    <t>3.471</t>
  </si>
  <si>
    <t>YANMAR 3D82E/3TNE82/3TNE78/3TNE75</t>
  </si>
  <si>
    <t>119810-02800</t>
  </si>
  <si>
    <t>119810-23610</t>
  </si>
  <si>
    <t>YANMAR 3D84-1</t>
  </si>
  <si>
    <t>YANMAR 3D84E/4D84E/3D84/3D88/3TN88</t>
  </si>
  <si>
    <t>Miểng baze (M415A)</t>
  </si>
  <si>
    <t>129150-02800</t>
  </si>
  <si>
    <t>20</t>
  </si>
  <si>
    <t>Miểng dên (R415A)</t>
  </si>
  <si>
    <t>129150-23600</t>
  </si>
  <si>
    <t>YANMAR 4D94E/4D98E/4TNE92</t>
  </si>
  <si>
    <t>129900-02800</t>
  </si>
  <si>
    <t>69.03</t>
  </si>
  <si>
    <t>23</t>
  </si>
  <si>
    <t>129900-23600</t>
  </si>
  <si>
    <t>61.02</t>
  </si>
  <si>
    <t>YANMAR 4TNE106</t>
  </si>
  <si>
    <t>123900-02800</t>
  </si>
  <si>
    <t>81.02</t>
  </si>
  <si>
    <t>123900-23600</t>
  </si>
  <si>
    <t>26.8</t>
  </si>
  <si>
    <t>◆ KUBOTA (56 sản phẩm)</t>
  </si>
  <si>
    <t>4D76/82/85/L2000/220//240-C 4D76/82/85/L2000/220/240-F</t>
  </si>
  <si>
    <t>B6000/ZL600</t>
  </si>
  <si>
    <t>17.3</t>
  </si>
  <si>
    <t>D1105/3D78</t>
  </si>
  <si>
    <t>16241-2345</t>
  </si>
  <si>
    <t>D1302</t>
  </si>
  <si>
    <t>15471-22311</t>
  </si>
  <si>
    <t>17311-23480</t>
  </si>
  <si>
    <t>47.02</t>
  </si>
  <si>
    <t>D1403/ D1503/ D1703/ V1903/ V2003/V2203 DC60 /70 /4TN87-C D1403/ D1503/ D1703/ V1903/ V2003/V2203 DC60 /70 /4TN87-F</t>
  </si>
  <si>
    <t>2, 1</t>
  </si>
  <si>
    <t>D722</t>
  </si>
  <si>
    <t>15841-23470</t>
  </si>
  <si>
    <t>44</t>
  </si>
  <si>
    <t>19.7</t>
  </si>
  <si>
    <t>16851-22320</t>
  </si>
  <si>
    <t>37.02</t>
  </si>
  <si>
    <t>D750</t>
  </si>
  <si>
    <t>15694-23470</t>
  </si>
  <si>
    <t>48.08</t>
  </si>
  <si>
    <t>15694-22310</t>
  </si>
  <si>
    <t>D850/3D72/D950</t>
  </si>
  <si>
    <t>18.2</t>
  </si>
  <si>
    <t>D902</t>
  </si>
  <si>
    <t>1G460-23472</t>
  </si>
  <si>
    <t>15861-22314</t>
  </si>
  <si>
    <t>37</t>
  </si>
  <si>
    <t>EP84</t>
  </si>
  <si>
    <t>ER17/ER20/ER100/ER220/ER2200</t>
  </si>
  <si>
    <t>14311-2231</t>
  </si>
  <si>
    <t>30.2</t>
  </si>
  <si>
    <t>ER50/ER50N/GA80</t>
  </si>
  <si>
    <t>14351-2231</t>
  </si>
  <si>
    <t>47.016</t>
  </si>
  <si>
    <t>1.498</t>
  </si>
  <si>
    <t>ER8/ER65/ER65N/GA90/GA100</t>
  </si>
  <si>
    <t>14301-2231</t>
  </si>
  <si>
    <t>51.019</t>
  </si>
  <si>
    <t>24.4</t>
  </si>
  <si>
    <t>ET70/ET80/ER600/ER700/KND70A/KND80A/RK80/RK95</t>
  </si>
  <si>
    <t>14911-2231</t>
  </si>
  <si>
    <t>ET90/ET95/ET100/RK105/RK125</t>
  </si>
  <si>
    <t>14921-2231</t>
  </si>
  <si>
    <t>51.02</t>
  </si>
  <si>
    <t>22.1</t>
  </si>
  <si>
    <t>KND3/40/KND3R/ER5/30, 40/GA70</t>
  </si>
  <si>
    <t>44.016</t>
  </si>
  <si>
    <t>KND5/KNDR5</t>
  </si>
  <si>
    <t>50.016</t>
  </si>
  <si>
    <t>24.6</t>
  </si>
  <si>
    <t>KND5B/KND45/KND55/KND65/KNRD55</t>
  </si>
  <si>
    <t>14109-2231</t>
  </si>
  <si>
    <t>KND70A/KND90/ER900/ER130</t>
  </si>
  <si>
    <t>14118-2231</t>
  </si>
  <si>
    <t>35.4</t>
  </si>
  <si>
    <t>L1501/L1801/L2201/V1502/ZB650</t>
  </si>
  <si>
    <t>17311-23470</t>
  </si>
  <si>
    <t>15521-2231</t>
  </si>
  <si>
    <t>19</t>
  </si>
  <si>
    <t>L240/L3500</t>
  </si>
  <si>
    <t>62.42</t>
  </si>
  <si>
    <t>24.7</t>
  </si>
  <si>
    <t>1.816</t>
  </si>
  <si>
    <t>L3408</t>
  </si>
  <si>
    <t>64.02</t>
  </si>
  <si>
    <t>50.02</t>
  </si>
  <si>
    <t>L40</t>
  </si>
  <si>
    <t>33</t>
  </si>
  <si>
    <t>M SERIES</t>
  </si>
  <si>
    <t>16541-23470</t>
  </si>
  <si>
    <t>25.5</t>
  </si>
  <si>
    <t>16541-22313</t>
  </si>
  <si>
    <t>30.5</t>
  </si>
  <si>
    <t>RK50/RK60/RK70/RD65</t>
  </si>
  <si>
    <t>11131-22310</t>
  </si>
  <si>
    <t>V1505/4D78/V1405</t>
  </si>
  <si>
    <t>V1702/V1902</t>
  </si>
  <si>
    <t>V2203, 2003/V2203-NEW/V2403</t>
  </si>
  <si>
    <t>1A091-23480</t>
  </si>
  <si>
    <t>17311-22310</t>
  </si>
  <si>
    <t>V2203-OLD</t>
  </si>
  <si>
    <t>V2607T</t>
  </si>
  <si>
    <t>1J700-23470</t>
  </si>
  <si>
    <t>78.02</t>
  </si>
  <si>
    <t>1J700-22310</t>
  </si>
  <si>
    <t>V3240</t>
  </si>
  <si>
    <t>V3300T</t>
  </si>
  <si>
    <t>1C010-23470</t>
  </si>
  <si>
    <t>80.02</t>
  </si>
  <si>
    <t>1C020-22310</t>
  </si>
  <si>
    <t>56.018</t>
  </si>
  <si>
    <t>1G777-23402</t>
  </si>
  <si>
    <t>85.02</t>
  </si>
  <si>
    <t>1G772-03310</t>
  </si>
  <si>
    <t>53.02</t>
  </si>
  <si>
    <t>V4000</t>
  </si>
  <si>
    <t>81.7</t>
  </si>
  <si>
    <t>28.5</t>
  </si>
  <si>
    <t>ZB500/ZB600</t>
  </si>
  <si>
    <t>15274-23471</t>
  </si>
  <si>
    <t>15531-22311</t>
  </si>
  <si>
    <t>◆ MAZDA (41 sản phẩm)</t>
  </si>
  <si>
    <t>MAZDA</t>
  </si>
  <si>
    <t>H1127/5</t>
  </si>
  <si>
    <t>01-4361/4</t>
  </si>
  <si>
    <t>G6</t>
  </si>
  <si>
    <t>G601-11-SG0</t>
  </si>
  <si>
    <t>FEYA-11-SE0</t>
  </si>
  <si>
    <t>HA (E3000/T3000)/SL/SL-T (E3500/T3500)</t>
  </si>
  <si>
    <t>SL01-23-110</t>
  </si>
  <si>
    <t>80.066</t>
  </si>
  <si>
    <t>2.093</t>
  </si>
  <si>
    <t>SE45-11-SE0</t>
  </si>
  <si>
    <t>64.833</t>
  </si>
  <si>
    <t>28.05</t>
  </si>
  <si>
    <t>1.835</t>
  </si>
  <si>
    <t>JE/JF</t>
  </si>
  <si>
    <t>JFY1-11-SG0/A</t>
  </si>
  <si>
    <t>JEY1-11-SE0</t>
  </si>
  <si>
    <t>1.511</t>
  </si>
  <si>
    <t>KF/K8</t>
  </si>
  <si>
    <t>KLY1-11-SG0B</t>
  </si>
  <si>
    <t>67</t>
  </si>
  <si>
    <t>2.506</t>
  </si>
  <si>
    <t>K8Y1-11-SEOA</t>
  </si>
  <si>
    <t>KJ/KL-ZE</t>
  </si>
  <si>
    <t>KJY1-11-SG0A</t>
  </si>
  <si>
    <t>KJY1-11-SE0</t>
  </si>
  <si>
    <t>L3</t>
  </si>
  <si>
    <t>L3Y2-11-SGO</t>
  </si>
  <si>
    <t>2.527</t>
  </si>
  <si>
    <t>L3Y1-11-SFOA</t>
  </si>
  <si>
    <t>53.025</t>
  </si>
  <si>
    <t>16.9</t>
  </si>
  <si>
    <t>1.52</t>
  </si>
  <si>
    <t>L3X/L3V/L3T/L3VDT Duratec/L3VDT/MZR DOHC 16V</t>
  </si>
  <si>
    <t>L813/LF17/LF18</t>
  </si>
  <si>
    <t>H1086/5</t>
  </si>
  <si>
    <t>01-4148/4</t>
  </si>
  <si>
    <t>LF</t>
  </si>
  <si>
    <t>LFY1-11-SEOA</t>
  </si>
  <si>
    <t>50.025</t>
  </si>
  <si>
    <t>MA/VB</t>
  </si>
  <si>
    <t>0305-23-151A</t>
  </si>
  <si>
    <t>3975-23-105</t>
  </si>
  <si>
    <t>NA (616, 626, 808, B/E1600)/UB/VC</t>
  </si>
  <si>
    <t>GE01-23-105</t>
  </si>
  <si>
    <t>20.93</t>
  </si>
  <si>
    <t>P3</t>
  </si>
  <si>
    <t>P3Y1-11-SG0/SH0</t>
  </si>
  <si>
    <t>P3Y1-11-SE0/SF0</t>
  </si>
  <si>
    <t>TF/TM</t>
  </si>
  <si>
    <t>TF01-11-SG0</t>
  </si>
  <si>
    <t>84.1</t>
  </si>
  <si>
    <t>29.4</t>
  </si>
  <si>
    <t>TF01-11-SE0A</t>
  </si>
  <si>
    <t>68.1</t>
  </si>
  <si>
    <t>29.9</t>
  </si>
  <si>
    <t>2.03</t>
  </si>
  <si>
    <t>VA (E2000)</t>
  </si>
  <si>
    <t>0552-23-140</t>
  </si>
  <si>
    <t>67.005</t>
  </si>
  <si>
    <t>24.63</t>
  </si>
  <si>
    <t>56.005</t>
  </si>
  <si>
    <t>WL/WL-T (B2500)/W9/WE</t>
  </si>
  <si>
    <t>WLY1-11-SG0</t>
  </si>
  <si>
    <t>22.6</t>
  </si>
  <si>
    <t>W9Y2-11-SE0</t>
  </si>
  <si>
    <t>XA (E2500/T2500)/XB (E2700)</t>
  </si>
  <si>
    <t>S501-23-110</t>
  </si>
  <si>
    <t>74.066</t>
  </si>
  <si>
    <t>0527-23-105</t>
  </si>
  <si>
    <t>YA/ZB (E4100/T4100)</t>
  </si>
  <si>
    <t>V101-23-110A</t>
  </si>
  <si>
    <t>0784-23-105</t>
  </si>
  <si>
    <t>ZJ</t>
  </si>
  <si>
    <t>ZJY1-11-SG0</t>
  </si>
  <si>
    <t>2.52</t>
  </si>
  <si>
    <t>ZJY1-11-SEO</t>
  </si>
  <si>
    <t>43.021</t>
  </si>
  <si>
    <t>ZY/ZM/Z6</t>
  </si>
  <si>
    <t>ZYY1-11-SEO</t>
  </si>
  <si>
    <t>◆ MITSUBISHI (122 sản phẩm · 🚢 53 Máy Thủy)</t>
  </si>
  <si>
    <t>181</t>
  </si>
  <si>
    <t>7090MA</t>
  </si>
  <si>
    <t>6-1735CP</t>
  </si>
  <si>
    <t>15.4</t>
  </si>
  <si>
    <t>2G23/G23B/2G24</t>
  </si>
  <si>
    <t>MD019871</t>
  </si>
  <si>
    <t>19.43</t>
  </si>
  <si>
    <t>MD019635</t>
  </si>
  <si>
    <t>3G81/3G82/3G83</t>
  </si>
  <si>
    <t>MD114812</t>
  </si>
  <si>
    <t>MD114816</t>
  </si>
  <si>
    <t>14.63</t>
  </si>
  <si>
    <t>1.489</t>
  </si>
  <si>
    <t>4A90/4A91</t>
  </si>
  <si>
    <t>MN195602-9</t>
  </si>
  <si>
    <t>50</t>
  </si>
  <si>
    <t>MN195884-6</t>
  </si>
  <si>
    <t>13.63</t>
  </si>
  <si>
    <t>4B10/4B11/4B11TC/4B12</t>
  </si>
  <si>
    <t>5M7191A</t>
  </si>
  <si>
    <t>4B7190A</t>
  </si>
  <si>
    <t>4D55/4D55-T/4D56/4D56-T</t>
  </si>
  <si>
    <t>MD050360</t>
  </si>
  <si>
    <t>MD026430</t>
  </si>
  <si>
    <t>4D56-Ti</t>
  </si>
  <si>
    <t>MD310665</t>
  </si>
  <si>
    <t>1115A117</t>
  </si>
  <si>
    <t>4D65/4D65-T</t>
  </si>
  <si>
    <t>MD091399</t>
  </si>
  <si>
    <t>MD071298</t>
  </si>
  <si>
    <t>4D68</t>
  </si>
  <si>
    <t>MD195926</t>
  </si>
  <si>
    <t>MD32315</t>
  </si>
  <si>
    <t>4G30/G31B/4G41/G32B/4G32/G33B/4G33/4G35/4G36/G37B/4G37/G62B/4G62/G63B/4G63/G64B/4G64</t>
  </si>
  <si>
    <t>4G41/4G42/KE43/KE44/KE46</t>
  </si>
  <si>
    <t>MD010780</t>
  </si>
  <si>
    <t>MD010859</t>
  </si>
  <si>
    <t>4G63/4G64</t>
  </si>
  <si>
    <t>4G81/4G82/4G83</t>
  </si>
  <si>
    <t>4G91/4G93</t>
  </si>
  <si>
    <t>MD174857</t>
  </si>
  <si>
    <t>MD174884</t>
  </si>
  <si>
    <t>16.8</t>
  </si>
  <si>
    <t>4G92</t>
  </si>
  <si>
    <t>MD194178</t>
  </si>
  <si>
    <t>MD177046</t>
  </si>
  <si>
    <t>4G92/4G93-T</t>
  </si>
  <si>
    <t>4G94</t>
  </si>
  <si>
    <t>1115A104</t>
  </si>
  <si>
    <t>4M40/4M41/4M42</t>
  </si>
  <si>
    <t>ME996520</t>
  </si>
  <si>
    <t>ME996534</t>
  </si>
  <si>
    <t>27.5</t>
  </si>
  <si>
    <t>4N15</t>
  </si>
  <si>
    <t>1052B367</t>
  </si>
  <si>
    <t>64.021</t>
  </si>
  <si>
    <t>1115A574</t>
  </si>
  <si>
    <t>55.019</t>
  </si>
  <si>
    <t>4P10</t>
  </si>
  <si>
    <t>80.614</t>
  </si>
  <si>
    <t>F32.480</t>
  </si>
  <si>
    <t>2.174</t>
  </si>
  <si>
    <t>71-4082/4</t>
  </si>
  <si>
    <t>67.848</t>
  </si>
  <si>
    <t>1.883</t>
  </si>
  <si>
    <t>6A105, 6A105, 9, 6A109, 6A110, 6A111, 6A117</t>
  </si>
  <si>
    <t>6A12</t>
  </si>
  <si>
    <t>MD189832</t>
  </si>
  <si>
    <t>MD312142</t>
  </si>
  <si>
    <t>6G71</t>
  </si>
  <si>
    <t>MD124496</t>
  </si>
  <si>
    <t>MD124592</t>
  </si>
  <si>
    <t>6G72</t>
  </si>
  <si>
    <t>6G74</t>
  </si>
  <si>
    <t>BKD</t>
  </si>
  <si>
    <t>H079/5</t>
  </si>
  <si>
    <t>59.019</t>
  </si>
  <si>
    <t>2.501</t>
  </si>
  <si>
    <t>71-3930/4</t>
  </si>
  <si>
    <t>53.712</t>
  </si>
  <si>
    <t>20.4</t>
  </si>
  <si>
    <t>1.403</t>
  </si>
  <si>
    <t>CE 12S</t>
  </si>
  <si>
    <t>49.016</t>
  </si>
  <si>
    <t>1.998</t>
  </si>
  <si>
    <t>45.016</t>
  </si>
  <si>
    <t>GA150</t>
  </si>
  <si>
    <t>K4N</t>
  </si>
  <si>
    <t>62.4</t>
  </si>
  <si>
    <t>1.82</t>
  </si>
  <si>
    <t>L3E</t>
  </si>
  <si>
    <t>MM438799-STD</t>
  </si>
  <si>
    <t>MM438806-STD</t>
  </si>
  <si>
    <t>NM130/M11</t>
  </si>
  <si>
    <t>NM150/NM180/M14/M16/M18</t>
  </si>
  <si>
    <t>NM240/NM260</t>
  </si>
  <si>
    <t>ME032417</t>
  </si>
  <si>
    <t>NM45/NM55/M4</t>
  </si>
  <si>
    <t>NM65</t>
  </si>
  <si>
    <t>NM75</t>
  </si>
  <si>
    <t>NM85/NM90/NM110</t>
  </si>
  <si>
    <t>30.9</t>
  </si>
  <si>
    <t>1.972</t>
  </si>
  <si>
    <t>SD4</t>
  </si>
  <si>
    <t>SD8</t>
  </si>
  <si>
    <t>34.8</t>
  </si>
  <si>
    <t>🚢 ─── Máy Thủy (53) ───</t>
  </si>
  <si>
    <t>S12A2-MPTA, S12A2-PTA, S12A2-PTA2, S12A2-MPTK</t>
  </si>
  <si>
    <t>Main Bearing</t>
  </si>
  <si>
    <t>32509-20010</t>
  </si>
  <si>
    <t>🆕 MT</t>
  </si>
  <si>
    <t>Rod Bearing</t>
  </si>
  <si>
    <t>32519-42100</t>
  </si>
  <si>
    <t>S12H-PTA, S12H-Y1PTA-3</t>
  </si>
  <si>
    <t>35A09-31010, GM34085</t>
  </si>
  <si>
    <t>32519-42100, GM34117</t>
  </si>
  <si>
    <t>S12N-PTA</t>
  </si>
  <si>
    <t>37409-01010</t>
  </si>
  <si>
    <t>37419-02100</t>
  </si>
  <si>
    <t>S12N-PTA-2</t>
  </si>
  <si>
    <t>S12R-MPTK, S12R-PTAA2</t>
  </si>
  <si>
    <t>37709-12010</t>
  </si>
  <si>
    <t>S12R-PTAA-2</t>
  </si>
  <si>
    <t>S16R-PTA-4, S16R-Y1PTA-4</t>
  </si>
  <si>
    <t>T</t>
  </si>
  <si>
    <t>Thrust Washer</t>
  </si>
  <si>
    <t>37709-08100</t>
  </si>
  <si>
    <t>S6A1</t>
  </si>
  <si>
    <t>S6A2-MPTA</t>
  </si>
  <si>
    <t>S6A3-MTK2</t>
  </si>
  <si>
    <t>35A09-31010</t>
  </si>
  <si>
    <t>S6A3-PTA</t>
  </si>
  <si>
    <t>S6B-MPTK, S6B-PT, S6B-PTK</t>
  </si>
  <si>
    <t>36209-40010</t>
  </si>
  <si>
    <t>36319-02100</t>
  </si>
  <si>
    <t>S6B-PTA</t>
  </si>
  <si>
    <t>36219-12100</t>
  </si>
  <si>
    <t>S6B2T</t>
  </si>
  <si>
    <t>S6B3-PTA</t>
  </si>
  <si>
    <t>34A09-30010</t>
  </si>
  <si>
    <t>S6B3F-MTK</t>
  </si>
  <si>
    <t>S6B5-MTKL, S6B5-MTK2L</t>
  </si>
  <si>
    <t>S6BF-MTK-2</t>
  </si>
  <si>
    <t>S6N-MPTA-2</t>
  </si>
  <si>
    <t>37109-11010</t>
  </si>
  <si>
    <t>37119-22100</t>
  </si>
  <si>
    <t>S6N-PTA</t>
  </si>
  <si>
    <t>S6R-MPTK, S6R-Y1PTA-4, S6R-PT, S6R-PTA, S6R-Y2TAA-2</t>
  </si>
  <si>
    <t>S6R-MPTK3</t>
  </si>
  <si>
    <t>37509-38100</t>
  </si>
  <si>
    <t>S6R2-MTK, S6R2-PTA</t>
  </si>
  <si>
    <t>37519-13100, 37519-32100</t>
  </si>
  <si>
    <t>S6R2F-MTK</t>
  </si>
  <si>
    <t>S8N-PTA</t>
  </si>
  <si>
    <t>◆ MITSUBISHI FUSO (58 sản phẩm)</t>
  </si>
  <si>
    <t>MITSUBISHI FUSO</t>
  </si>
  <si>
    <t>10DC6/10DC8/10DC6/10DC60/10DC/10DC80</t>
  </si>
  <si>
    <t>31909-70020</t>
  </si>
  <si>
    <t>31.13</t>
  </si>
  <si>
    <t>31919-51000</t>
  </si>
  <si>
    <t>37.63</t>
  </si>
  <si>
    <t>4D30/4D31/4D31-T/4D32/4D33/4D34/4D34-T/4D35/4D36</t>
  </si>
  <si>
    <t>ME999384</t>
  </si>
  <si>
    <t>ME995148~52</t>
  </si>
  <si>
    <t>4DQ3/4DQ3-T/4DQ5/4DQ50/4DQ11</t>
  </si>
  <si>
    <t>30609-11011</t>
  </si>
  <si>
    <t>36.9</t>
  </si>
  <si>
    <t>30619-22102</t>
  </si>
  <si>
    <t>4DR5/4DR6-T/4DR7/4DR50/4DR51/4DR52</t>
  </si>
  <si>
    <t>ME997202</t>
  </si>
  <si>
    <t>ME002019</t>
  </si>
  <si>
    <t>4M50-T</t>
  </si>
  <si>
    <t>ME995143~7</t>
  </si>
  <si>
    <t>2.503</t>
  </si>
  <si>
    <t>ME995153~7</t>
  </si>
  <si>
    <t>4M51</t>
  </si>
  <si>
    <t>2.125</t>
  </si>
  <si>
    <t>6D10/6D11/6D14/6D14-T/6D15/6D16/6D16-T/6D17</t>
  </si>
  <si>
    <t>ME999199</t>
  </si>
  <si>
    <t>6D10/6D11/6D14/6D14-T/6D15/6D16/6D16-T/6D17/6M60/6M61</t>
  </si>
  <si>
    <t>ME995344~8</t>
  </si>
  <si>
    <t>ME032518</t>
  </si>
  <si>
    <t>6D20/6D21/6D22/6D22A/6D22-T/6D23</t>
  </si>
  <si>
    <t>ME052053</t>
  </si>
  <si>
    <t>ME052069</t>
  </si>
  <si>
    <t>44.13</t>
  </si>
  <si>
    <t>ME350864~8</t>
  </si>
  <si>
    <t>29.63</t>
  </si>
  <si>
    <t>ME181338</t>
  </si>
  <si>
    <t>41.13</t>
  </si>
  <si>
    <t>6D31/6D31-T</t>
  </si>
  <si>
    <t>ME999711</t>
  </si>
  <si>
    <t>ME999726</t>
  </si>
  <si>
    <t>ME995175</t>
  </si>
  <si>
    <t>6D40</t>
  </si>
  <si>
    <t>ME121080-4</t>
  </si>
  <si>
    <t>ME120101-5</t>
  </si>
  <si>
    <t>6DB1/6DB10</t>
  </si>
  <si>
    <t>30009-39004</t>
  </si>
  <si>
    <t>49.2</t>
  </si>
  <si>
    <t>30019-1202</t>
  </si>
  <si>
    <t>41.2</t>
  </si>
  <si>
    <t>6DC2/6DC20</t>
  </si>
  <si>
    <t>31109-40020</t>
  </si>
  <si>
    <t>31119-51000</t>
  </si>
  <si>
    <t>6DR5/6DR50/6DR51</t>
  </si>
  <si>
    <t>ME999081</t>
  </si>
  <si>
    <t>ME002001</t>
  </si>
  <si>
    <t>6DS1/6DS10/6DS3/6DS30/6DS5/6DS50/6DS7/6DS70</t>
  </si>
  <si>
    <t>ME025265</t>
  </si>
  <si>
    <t>ME025292</t>
  </si>
  <si>
    <t>6M6/6M6-T/6M60-T/6M61</t>
  </si>
  <si>
    <t>ME996243~6</t>
  </si>
  <si>
    <t>6M7 T1-T5</t>
  </si>
  <si>
    <t>ME181365</t>
  </si>
  <si>
    <t>8DC2/8DC20/8DC4/8DC40/8DC6/8DC60/8DC8/8DC80/8DC7/8DC70/8DC9/8DC90/8DC10/8DC11/8DC61/8DC81</t>
  </si>
  <si>
    <t>31209-70020</t>
  </si>
  <si>
    <t>31219-71010</t>
  </si>
  <si>
    <t>ME997681~5</t>
  </si>
  <si>
    <t>121</t>
  </si>
  <si>
    <t>ME093763~9</t>
  </si>
  <si>
    <t>K3E/K3F</t>
  </si>
  <si>
    <t>S2E/S3E/S4E/S6E</t>
  </si>
  <si>
    <t>34409-00100</t>
  </si>
  <si>
    <t>34419-02100</t>
  </si>
  <si>
    <t>S4B/S6B/S6B3/S6B2F</t>
  </si>
  <si>
    <t>39.13</t>
  </si>
  <si>
    <t>42.63</t>
  </si>
  <si>
    <t>S4K/S4K-T/S6K/S6K-T</t>
  </si>
  <si>
    <t>34219-00500</t>
  </si>
  <si>
    <t>S4L/K4E/K4F</t>
  </si>
  <si>
    <t>MM437-313</t>
  </si>
  <si>
    <t>MM437-983</t>
  </si>
  <si>
    <t>S4S/S6S</t>
  </si>
  <si>
    <t>32B09-00010</t>
  </si>
  <si>
    <t>32B09-09010</t>
  </si>
  <si>
    <t>S6A/S6A2/S12A/S12A2/S6A3/S12A3</t>
  </si>
  <si>
    <t>32509-20100</t>
  </si>
  <si>
    <t>44.15</t>
  </si>
  <si>
    <t>S6B3</t>
  </si>
  <si>
    <t>◆ NISSAN (124 sản phẩm)</t>
  </si>
  <si>
    <t>440</t>
  </si>
  <si>
    <t>80.44</t>
  </si>
  <si>
    <t>36.7</t>
  </si>
  <si>
    <t>2.08</t>
  </si>
  <si>
    <t>67.22</t>
  </si>
  <si>
    <t>31.88</t>
  </si>
  <si>
    <t>1.841</t>
  </si>
  <si>
    <t>660</t>
  </si>
  <si>
    <t>A-4.28</t>
  </si>
  <si>
    <t>27.9</t>
  </si>
  <si>
    <t>AEB4562</t>
  </si>
  <si>
    <t>60.013</t>
  </si>
  <si>
    <t>A12/A12A/A13/A14/A15</t>
  </si>
  <si>
    <t>12207-H1000/1</t>
  </si>
  <si>
    <t>53.654</t>
  </si>
  <si>
    <t>12111-20900</t>
  </si>
  <si>
    <t>19.6</t>
  </si>
  <si>
    <t>CA16/CA18/CA20/CD17</t>
  </si>
  <si>
    <t>12207-57J00</t>
  </si>
  <si>
    <t>56.654</t>
  </si>
  <si>
    <t>1.829</t>
  </si>
  <si>
    <t>12111-V5500</t>
  </si>
  <si>
    <t>48.013</t>
  </si>
  <si>
    <t>18.6</t>
  </si>
  <si>
    <t>CD20/CD20-T</t>
  </si>
  <si>
    <t>1.828</t>
  </si>
  <si>
    <t>12111-22J00</t>
  </si>
  <si>
    <t>CG10DE/CG13DE/CR12DE/CR14DE</t>
  </si>
  <si>
    <t>12207-41B00</t>
  </si>
  <si>
    <t>12111-41B00</t>
  </si>
  <si>
    <t>D11/D12</t>
  </si>
  <si>
    <t>12263-B0801</t>
  </si>
  <si>
    <t>34.1</t>
  </si>
  <si>
    <t>1.84</t>
  </si>
  <si>
    <t>12111-B0801</t>
  </si>
  <si>
    <t>D4F 712</t>
  </si>
  <si>
    <t>H097/5</t>
  </si>
  <si>
    <t>47.625</t>
  </si>
  <si>
    <t>1.798</t>
  </si>
  <si>
    <t>01-3977/4</t>
  </si>
  <si>
    <t>43.65</t>
  </si>
  <si>
    <t>16.25</t>
  </si>
  <si>
    <t>1.811</t>
  </si>
  <si>
    <t>E10/E13/E15/E15-T/E16</t>
  </si>
  <si>
    <t>12207-01M00</t>
  </si>
  <si>
    <t>53.641</t>
  </si>
  <si>
    <t>1.827</t>
  </si>
  <si>
    <t>12111-11M00</t>
  </si>
  <si>
    <t>F9Q SERIES/F4R SERIES</t>
  </si>
  <si>
    <t>H1101/5</t>
  </si>
  <si>
    <t>58.744</t>
  </si>
  <si>
    <t>1.947</t>
  </si>
  <si>
    <t>71-3988/4</t>
  </si>
  <si>
    <t>51.6</t>
  </si>
  <si>
    <t>20.25</t>
  </si>
  <si>
    <t>1.776</t>
  </si>
  <si>
    <t>FJ20/FJ20-T</t>
  </si>
  <si>
    <t>(F.R)12215-R2010</t>
  </si>
  <si>
    <t>58.66</t>
  </si>
  <si>
    <t>26.1</t>
  </si>
  <si>
    <t>12111-R2200/1</t>
  </si>
  <si>
    <t>G16/G18/G20</t>
  </si>
  <si>
    <t>12215-78510</t>
  </si>
  <si>
    <t>2.495</t>
  </si>
  <si>
    <t>12150-29910</t>
  </si>
  <si>
    <t>G9T 722/G9U 720</t>
  </si>
  <si>
    <t>H1013/5</t>
  </si>
  <si>
    <t>61.681</t>
  </si>
  <si>
    <t>71-4744/4</t>
  </si>
  <si>
    <t>56.606</t>
  </si>
  <si>
    <t>20.65</t>
  </si>
  <si>
    <t>1.782</t>
  </si>
  <si>
    <t>GA13/GA14/GA15/GA16/QG18DE</t>
  </si>
  <si>
    <t>12207-53Y00</t>
  </si>
  <si>
    <t>53.664</t>
  </si>
  <si>
    <t>12111-53Y00</t>
  </si>
  <si>
    <t>H20</t>
  </si>
  <si>
    <t>12207-78400</t>
  </si>
  <si>
    <t>66.645</t>
  </si>
  <si>
    <t>1.832</t>
  </si>
  <si>
    <t>12111-P5100</t>
  </si>
  <si>
    <t>1.503</t>
  </si>
  <si>
    <t>H30</t>
  </si>
  <si>
    <t>HR12DE/DDR</t>
  </si>
  <si>
    <t>51.997</t>
  </si>
  <si>
    <t>HR15DE/HR16DE/H4M</t>
  </si>
  <si>
    <t>12215-BC20A</t>
  </si>
  <si>
    <t>12150-BC20C</t>
  </si>
  <si>
    <t>HRA2DDT</t>
  </si>
  <si>
    <t>12 20 723 44R</t>
  </si>
  <si>
    <t>51.9</t>
  </si>
  <si>
    <t>12 15 016 79R</t>
  </si>
  <si>
    <t>45.71</t>
  </si>
  <si>
    <t>17.15</t>
  </si>
  <si>
    <t>J/J13/J15 (E20)/J16 (E20)/J18</t>
  </si>
  <si>
    <t>12231-01W00</t>
  </si>
  <si>
    <t>54.508</t>
  </si>
  <si>
    <t>12111-16700</t>
  </si>
  <si>
    <t>51.33</t>
  </si>
  <si>
    <t>J18</t>
  </si>
  <si>
    <t>12111-B5225</t>
  </si>
  <si>
    <t>50.637</t>
  </si>
  <si>
    <t>K21/K25/H20-II</t>
  </si>
  <si>
    <t>12207-FY500</t>
  </si>
  <si>
    <t>12111-FY500</t>
  </si>
  <si>
    <t>K9K SERIES</t>
  </si>
  <si>
    <t>H1065/5</t>
  </si>
  <si>
    <t>51.949</t>
  </si>
  <si>
    <t>1.95</t>
  </si>
  <si>
    <t>71-4243/4</t>
  </si>
  <si>
    <t>47.628</t>
  </si>
  <si>
    <t>20.6</t>
  </si>
  <si>
    <t>1.803</t>
  </si>
  <si>
    <t>K9K SERIES/K4M 752</t>
  </si>
  <si>
    <t>17.75</t>
  </si>
  <si>
    <t>1.806</t>
  </si>
  <si>
    <t>KA24</t>
  </si>
  <si>
    <t>12207-40F00</t>
  </si>
  <si>
    <t>63.672</t>
  </si>
  <si>
    <t>12111-40F00</t>
  </si>
  <si>
    <t>KH1S/KH2S/KH3S</t>
  </si>
  <si>
    <t>12207-50K00</t>
  </si>
  <si>
    <t>12111-85G00</t>
  </si>
  <si>
    <t>L13/L14/L16/L18</t>
  </si>
  <si>
    <t>12207-W3400</t>
  </si>
  <si>
    <t>26.13</t>
  </si>
  <si>
    <t>L20A/L20E</t>
  </si>
  <si>
    <t>12207-73400</t>
  </si>
  <si>
    <t>12111-D0200</t>
  </si>
  <si>
    <t>L20B/LD20/LD20-T</t>
  </si>
  <si>
    <t>12207-U6000</t>
  </si>
  <si>
    <t>63.645</t>
  </si>
  <si>
    <t>L20E/L20A/L24/L26/L28</t>
  </si>
  <si>
    <t>12111-73400</t>
  </si>
  <si>
    <t>LD20</t>
  </si>
  <si>
    <t>12207-05E00</t>
  </si>
  <si>
    <t>LD23</t>
  </si>
  <si>
    <t>12209-9C600</t>
  </si>
  <si>
    <t>66.665</t>
  </si>
  <si>
    <t>12111-9C625</t>
  </si>
  <si>
    <t>LD28</t>
  </si>
  <si>
    <t>MA09/MA10/MA10ET/MA10S</t>
  </si>
  <si>
    <t>12223-21B00~6</t>
  </si>
  <si>
    <t>12111-17B00</t>
  </si>
  <si>
    <t>15.13</t>
  </si>
  <si>
    <t>MR18DE/MR20DE</t>
  </si>
  <si>
    <t>12215-CK802</t>
  </si>
  <si>
    <t>55.997</t>
  </si>
  <si>
    <t>12150-CK80A</t>
  </si>
  <si>
    <t>NA16</t>
  </si>
  <si>
    <t>12261-84G00</t>
  </si>
  <si>
    <t>58.645</t>
  </si>
  <si>
    <t>NA20</t>
  </si>
  <si>
    <t>(F)12207-0H600</t>
  </si>
  <si>
    <t>P/PF</t>
  </si>
  <si>
    <t>12207-58010</t>
  </si>
  <si>
    <t>73.02</t>
  </si>
  <si>
    <t>F40.500</t>
  </si>
  <si>
    <t>2.37</t>
  </si>
  <si>
    <t>12111-58010</t>
  </si>
  <si>
    <t>60.18</t>
  </si>
  <si>
    <t>P40/PF40</t>
  </si>
  <si>
    <t>12207-C6001</t>
  </si>
  <si>
    <t>QR20/QR25</t>
  </si>
  <si>
    <t>12207-6N210</t>
  </si>
  <si>
    <t>58.944</t>
  </si>
  <si>
    <t>12111-6N200</t>
  </si>
  <si>
    <t>RB20/RB24</t>
  </si>
  <si>
    <t>(F.I.R)12207-42L10</t>
  </si>
  <si>
    <t>19.9</t>
  </si>
  <si>
    <t>1.819</t>
  </si>
  <si>
    <t>12111-42L00~2</t>
  </si>
  <si>
    <t>RB20D</t>
  </si>
  <si>
    <t>12111-58S00~2</t>
  </si>
  <si>
    <t>RB25</t>
  </si>
  <si>
    <t>12111-05U00/02</t>
  </si>
  <si>
    <t>51.013</t>
  </si>
  <si>
    <t>RB26</t>
  </si>
  <si>
    <t>(F.I.R)12207--05U00</t>
  </si>
  <si>
    <t>58.658</t>
  </si>
  <si>
    <t>1.825</t>
  </si>
  <si>
    <t>RB30</t>
  </si>
  <si>
    <t>12111-67S00~2</t>
  </si>
  <si>
    <t>RD28/RD28-T</t>
  </si>
  <si>
    <t>(F.I.R)12207-V7200</t>
  </si>
  <si>
    <t>12111-V7200</t>
  </si>
  <si>
    <t>SR18/SR20</t>
  </si>
  <si>
    <t>12207-60J00</t>
  </si>
  <si>
    <t>12111-60J00</t>
  </si>
  <si>
    <t>TB42</t>
  </si>
  <si>
    <t>12207-03J00/10</t>
  </si>
  <si>
    <t>26</t>
  </si>
  <si>
    <t>12111-03J00/10</t>
  </si>
  <si>
    <t>VG20</t>
  </si>
  <si>
    <t>(F)12215-V5325</t>
  </si>
  <si>
    <t>56.645</t>
  </si>
  <si>
    <t>12111-F6300</t>
  </si>
  <si>
    <t>VG20D</t>
  </si>
  <si>
    <t>12111-16V00~2</t>
  </si>
  <si>
    <t>VG30/VG33</t>
  </si>
  <si>
    <t>7322M</t>
  </si>
  <si>
    <t>66.67</t>
  </si>
  <si>
    <t>6-1845CP</t>
  </si>
  <si>
    <t>53.012</t>
  </si>
  <si>
    <t>1.509</t>
  </si>
  <si>
    <t>VG30D</t>
  </si>
  <si>
    <t>12111-31P00~3</t>
  </si>
  <si>
    <t>VH41/VH45</t>
  </si>
  <si>
    <t>(F.R)12207-60U00</t>
  </si>
  <si>
    <t>68.968</t>
  </si>
  <si>
    <t>2.496</t>
  </si>
  <si>
    <t>12111-60U00</t>
  </si>
  <si>
    <t>55.013</t>
  </si>
  <si>
    <t>VK56DE</t>
  </si>
  <si>
    <t>MS-1231GP</t>
  </si>
  <si>
    <t>CB-1231GP</t>
  </si>
  <si>
    <t>VQ20DE/VQ25DD/DE/VQ30DD/VQ30DET</t>
  </si>
  <si>
    <t>12207-31U00</t>
  </si>
  <si>
    <t>63.993</t>
  </si>
  <si>
    <t>12111-31U10</t>
  </si>
  <si>
    <t>VQ35</t>
  </si>
  <si>
    <t>12111-4W000</t>
  </si>
  <si>
    <t>VQ35HR/VQ37VHR</t>
  </si>
  <si>
    <t>70.018</t>
  </si>
  <si>
    <t>12111-JK20A</t>
  </si>
  <si>
    <t>57.023</t>
  </si>
  <si>
    <t>VQ40DE</t>
  </si>
  <si>
    <t>12207-EA200</t>
  </si>
  <si>
    <t>74.993</t>
  </si>
  <si>
    <t>12111-EA200</t>
  </si>
  <si>
    <t>VR38DETT</t>
  </si>
  <si>
    <t>YD22/YD25D</t>
  </si>
  <si>
    <t>12207-ES60A</t>
  </si>
  <si>
    <t>12111-ES60A</t>
  </si>
  <si>
    <t>Z16/Z18</t>
  </si>
  <si>
    <t>Z20/Z22/Z24</t>
  </si>
  <si>
    <t>◆ TOYOTA (200 sản phẩm)</t>
  </si>
  <si>
    <t>11B/13B</t>
  </si>
  <si>
    <t>11701-56010</t>
  </si>
  <si>
    <t>13041-58010</t>
  </si>
  <si>
    <t>11Z</t>
  </si>
  <si>
    <t>11701-78300</t>
  </si>
  <si>
    <t>13041-76012</t>
  </si>
  <si>
    <t>12H-T</t>
  </si>
  <si>
    <t>(No.1)11701-68020</t>
  </si>
  <si>
    <t>1.986</t>
  </si>
  <si>
    <t>13041-68050</t>
  </si>
  <si>
    <t>13B-T</t>
  </si>
  <si>
    <t>13B-T/14B-T</t>
  </si>
  <si>
    <t>13041-56040</t>
  </si>
  <si>
    <t>13Z</t>
  </si>
  <si>
    <t>11701-78070</t>
  </si>
  <si>
    <t>15B-T/15B-FTE</t>
  </si>
  <si>
    <t>11701-58020</t>
  </si>
  <si>
    <t>26.32</t>
  </si>
  <si>
    <t>13041-58040</t>
  </si>
  <si>
    <t>1A/2A/3A/4A</t>
  </si>
  <si>
    <t>11701-15010</t>
  </si>
  <si>
    <t>13041-15010</t>
  </si>
  <si>
    <t>1AD-FTV/2AD-FTV/2AD-FHV</t>
  </si>
  <si>
    <t>11701-0R020-02</t>
  </si>
  <si>
    <t>63.000</t>
  </si>
  <si>
    <t>19.10</t>
  </si>
  <si>
    <t>1.990</t>
  </si>
  <si>
    <t>13041-26010-01</t>
  </si>
  <si>
    <t>53.017</t>
  </si>
  <si>
    <t>1AR-FE/2AR-FE</t>
  </si>
  <si>
    <t>11711-36020</t>
  </si>
  <si>
    <t>59.02</t>
  </si>
  <si>
    <t>13281-36020</t>
  </si>
  <si>
    <t>54.515</t>
  </si>
  <si>
    <t>1AZ-FSE/2AZ-FE</t>
  </si>
  <si>
    <t>11711-OHO20</t>
  </si>
  <si>
    <t>13281-OHO20</t>
  </si>
  <si>
    <t>15.6</t>
  </si>
  <si>
    <t>1.488</t>
  </si>
  <si>
    <t>1C/1C-T/2C/2C-T</t>
  </si>
  <si>
    <t>11701-64030</t>
  </si>
  <si>
    <t>13041-64031</t>
  </si>
  <si>
    <t>53.5</t>
  </si>
  <si>
    <t>23.7</t>
  </si>
  <si>
    <t>1.482</t>
  </si>
  <si>
    <t>1C/2C</t>
  </si>
  <si>
    <t>11701-64050</t>
  </si>
  <si>
    <t>13041-64050</t>
  </si>
  <si>
    <t>1C/2C, 2C-T/3C/3C-T</t>
  </si>
  <si>
    <t>11701-64071</t>
  </si>
  <si>
    <t>13041-64071</t>
  </si>
  <si>
    <t>23.1</t>
  </si>
  <si>
    <t>1CD-FTV</t>
  </si>
  <si>
    <t>11701-27020/21</t>
  </si>
  <si>
    <t>13041-27010</t>
  </si>
  <si>
    <t>1.48</t>
  </si>
  <si>
    <t>11701-78200</t>
  </si>
  <si>
    <t>16.3</t>
  </si>
  <si>
    <t>13041-78200</t>
  </si>
  <si>
    <t>1.478</t>
  </si>
  <si>
    <t>1DZ-II</t>
  </si>
  <si>
    <t>1E/2E/4E</t>
  </si>
  <si>
    <t>11701-10010</t>
  </si>
  <si>
    <t>13041-10020</t>
  </si>
  <si>
    <t>1FZ-FE</t>
  </si>
  <si>
    <t>11701-66020</t>
  </si>
  <si>
    <t>74.04</t>
  </si>
  <si>
    <t>2.492</t>
  </si>
  <si>
    <t>13041-66020</t>
  </si>
  <si>
    <t>60.526</t>
  </si>
  <si>
    <t>1G</t>
  </si>
  <si>
    <t>11701-88300</t>
  </si>
  <si>
    <t>19.2</t>
  </si>
  <si>
    <t>13041-70010</t>
  </si>
  <si>
    <t>1G-GTE</t>
  </si>
  <si>
    <t>(F)11071-88340</t>
  </si>
  <si>
    <t>22.2</t>
  </si>
  <si>
    <t>13041-88340</t>
  </si>
  <si>
    <t>18.18</t>
  </si>
  <si>
    <t>1G/1G-FE/1G-E/1G-G/1G-GT</t>
  </si>
  <si>
    <t>11071-88340</t>
  </si>
  <si>
    <t>1GD-FTV</t>
  </si>
  <si>
    <t>11701-0E010</t>
  </si>
  <si>
    <t>75.02</t>
  </si>
  <si>
    <t>1GR-FE</t>
  </si>
  <si>
    <t>11701-31080</t>
  </si>
  <si>
    <t>77</t>
  </si>
  <si>
    <t>22.3</t>
  </si>
  <si>
    <t>2.491</t>
  </si>
  <si>
    <t>13041-0P070/31090</t>
  </si>
  <si>
    <t>14.5</t>
  </si>
  <si>
    <t>1.487</t>
  </si>
  <si>
    <t>1HZ/1HZ-T/1HD-T</t>
  </si>
  <si>
    <t>11701-17010</t>
  </si>
  <si>
    <t>13041-17010</t>
  </si>
  <si>
    <t>1JZ/2JZ</t>
  </si>
  <si>
    <t>11701-46010</t>
  </si>
  <si>
    <t>13041-46011</t>
  </si>
  <si>
    <t>1KR-FE</t>
  </si>
  <si>
    <t>11791-40020</t>
  </si>
  <si>
    <t>14.9</t>
  </si>
  <si>
    <t>13204-40031</t>
  </si>
  <si>
    <t>13.6</t>
  </si>
  <si>
    <t>1KZ-TE/1KD-FTV/2KD-FTV</t>
  </si>
  <si>
    <t>11701-67020/21</t>
  </si>
  <si>
    <t>23.8</t>
  </si>
  <si>
    <t>13041-67030/31</t>
  </si>
  <si>
    <t>1MZ-FE/2MZ</t>
  </si>
  <si>
    <t>11701-20020</t>
  </si>
  <si>
    <t>13041-20010</t>
  </si>
  <si>
    <t>1N/1N-T</t>
  </si>
  <si>
    <t>11701-55020</t>
  </si>
  <si>
    <t>54.036</t>
  </si>
  <si>
    <t>13041-55020</t>
  </si>
  <si>
    <t>1ND-TV</t>
  </si>
  <si>
    <t>11701-21031</t>
  </si>
  <si>
    <t>13041-33040</t>
  </si>
  <si>
    <t>1NR-FE/2NR-FE/3NR-FE</t>
  </si>
  <si>
    <t>11721-47020</t>
  </si>
  <si>
    <t>13041-47020</t>
  </si>
  <si>
    <t>13.9</t>
  </si>
  <si>
    <t>1NZ-FE/2NZ-FE</t>
  </si>
  <si>
    <t>11701-21010</t>
  </si>
  <si>
    <t>13041-21030</t>
  </si>
  <si>
    <t>13.5</t>
  </si>
  <si>
    <t>1PZ</t>
  </si>
  <si>
    <t>1RZ/2RZ/3RZ</t>
  </si>
  <si>
    <t>11701-75021</t>
  </si>
  <si>
    <t>13281-75020</t>
  </si>
  <si>
    <t>1S/2S/3S</t>
  </si>
  <si>
    <t>11701-88360</t>
  </si>
  <si>
    <t>13041-63020</t>
  </si>
  <si>
    <t>1SZ-FE</t>
  </si>
  <si>
    <t>11701-23050/51</t>
  </si>
  <si>
    <t>14.8</t>
  </si>
  <si>
    <t>13041-23020</t>
  </si>
  <si>
    <t>38</t>
  </si>
  <si>
    <t>13</t>
  </si>
  <si>
    <t>1TR-FE/2TR-FE</t>
  </si>
  <si>
    <t>11701-75031</t>
  </si>
  <si>
    <t>13041-75040</t>
  </si>
  <si>
    <t>1UR-FE/1UR-FSE/2UR-FSE</t>
  </si>
  <si>
    <t>ML:MS-2365A</t>
  </si>
  <si>
    <t>13041-38070</t>
  </si>
  <si>
    <t>56.02</t>
  </si>
  <si>
    <t>1UZ</t>
  </si>
  <si>
    <t>11701-50010</t>
  </si>
  <si>
    <t>13041-50020</t>
  </si>
  <si>
    <t>1VD-FTV</t>
  </si>
  <si>
    <t>11071-51010*3</t>
  </si>
  <si>
    <t>13041-51020</t>
  </si>
  <si>
    <t>58.001</t>
  </si>
  <si>
    <t>17.5</t>
  </si>
  <si>
    <t>1VZ-FE</t>
  </si>
  <si>
    <t>11701-62020</t>
  </si>
  <si>
    <t>1.992</t>
  </si>
  <si>
    <t>13041-62010</t>
  </si>
  <si>
    <t>1W</t>
  </si>
  <si>
    <t>11701-78010</t>
  </si>
  <si>
    <t>13041-78010</t>
  </si>
  <si>
    <t>1Y/2Y/3Y/4Y</t>
  </si>
  <si>
    <t>11701-71020</t>
  </si>
  <si>
    <t>13041-71011</t>
  </si>
  <si>
    <t>13281-68020</t>
  </si>
  <si>
    <t>1ZR-FE/2ZR-FE/3ZR-FE</t>
  </si>
  <si>
    <t>11701-37010</t>
  </si>
  <si>
    <t>17.2</t>
  </si>
  <si>
    <t>13041-37010</t>
  </si>
  <si>
    <t>1ZZ-FE/3ZZ/3ZZ-FE</t>
  </si>
  <si>
    <t>11701-22010</t>
  </si>
  <si>
    <t>13041-22020</t>
  </si>
  <si>
    <t>15.7</t>
  </si>
  <si>
    <t>20R/21R/22R</t>
  </si>
  <si>
    <t>11702-38010</t>
  </si>
  <si>
    <t>13202-38010</t>
  </si>
  <si>
    <t>21R/22R</t>
  </si>
  <si>
    <t>11701-35030</t>
  </si>
  <si>
    <t>13041-35030</t>
  </si>
  <si>
    <t>2A/3A/4A</t>
  </si>
  <si>
    <t>11701-15030</t>
  </si>
  <si>
    <t>2A/3A/4A/4A-FE/5A/5A-FE</t>
  </si>
  <si>
    <t>13041-16010</t>
  </si>
  <si>
    <t>2GR-FE</t>
  </si>
  <si>
    <t>11701-31090/31031</t>
  </si>
  <si>
    <t>13041-0P040/31070</t>
  </si>
  <si>
    <t>1.484</t>
  </si>
  <si>
    <t>2GR-FSE</t>
  </si>
  <si>
    <t>11701-31040/31070</t>
  </si>
  <si>
    <t>13041-31060/31080</t>
  </si>
  <si>
    <t>11702-76005</t>
  </si>
  <si>
    <t>13202-47011</t>
  </si>
  <si>
    <t>2J/2J-T/5P</t>
  </si>
  <si>
    <t>11702-48011</t>
  </si>
  <si>
    <t>13202-46010</t>
  </si>
  <si>
    <t>2K/3K/4K/5K</t>
  </si>
  <si>
    <t>11701-13011</t>
  </si>
  <si>
    <t>13041-16090</t>
  </si>
  <si>
    <t>2L-T</t>
  </si>
  <si>
    <t>11701-54060</t>
  </si>
  <si>
    <t>1.987</t>
  </si>
  <si>
    <t>13041-54040</t>
  </si>
  <si>
    <t>1.486</t>
  </si>
  <si>
    <t>2L-T/3L/5L</t>
  </si>
  <si>
    <t>13041-54041</t>
  </si>
  <si>
    <t>2L/2L-T</t>
  </si>
  <si>
    <t>11702-54010</t>
  </si>
  <si>
    <t>2R/12R</t>
  </si>
  <si>
    <t>11702-31020</t>
  </si>
  <si>
    <t>61.6</t>
  </si>
  <si>
    <t>1.79</t>
  </si>
  <si>
    <t>13202-31020</t>
  </si>
  <si>
    <t>2SZ-FE</t>
  </si>
  <si>
    <t>13204-23031</t>
  </si>
  <si>
    <t>43.01</t>
  </si>
  <si>
    <t>13.2</t>
  </si>
  <si>
    <t>2T-G</t>
  </si>
  <si>
    <t>11702-88260</t>
  </si>
  <si>
    <t>13202-25010</t>
  </si>
  <si>
    <t>2TZ-FE</t>
  </si>
  <si>
    <t>13041-75010</t>
  </si>
  <si>
    <t>2UR-GSE</t>
  </si>
  <si>
    <t>13041-38081</t>
  </si>
  <si>
    <t>2UZ-FE</t>
  </si>
  <si>
    <t>11701-50032</t>
  </si>
  <si>
    <t>13041-50031</t>
  </si>
  <si>
    <t>2VZ-FE/3VZ-FE/4VZ-FE</t>
  </si>
  <si>
    <t>13041-62020</t>
  </si>
  <si>
    <t>11701-78700</t>
  </si>
  <si>
    <t>2ZZ-GE</t>
  </si>
  <si>
    <t>11701-88600</t>
  </si>
  <si>
    <t>13041-88600</t>
  </si>
  <si>
    <t>3B</t>
  </si>
  <si>
    <t>11702-56010</t>
  </si>
  <si>
    <t>26.93</t>
  </si>
  <si>
    <t>3B/11B/13B</t>
  </si>
  <si>
    <t>3B/11B/14B/15B</t>
  </si>
  <si>
    <t>3E/5E, 5E-FE</t>
  </si>
  <si>
    <t>11701-11010</t>
  </si>
  <si>
    <t>13041-11020</t>
  </si>
  <si>
    <t>3F</t>
  </si>
  <si>
    <t>11704-61010</t>
  </si>
  <si>
    <t>32.15</t>
  </si>
  <si>
    <t>13041-35020</t>
  </si>
  <si>
    <t>3GR-FE/3GR-FSE</t>
  </si>
  <si>
    <t>3P/4P</t>
  </si>
  <si>
    <t>11702-23011</t>
  </si>
  <si>
    <t>13202-23012</t>
  </si>
  <si>
    <t>3S/4S</t>
  </si>
  <si>
    <t>3S/5S</t>
  </si>
  <si>
    <t>(F.I.R)11701-88342</t>
  </si>
  <si>
    <t>13041-74030</t>
  </si>
  <si>
    <t>3SZ-FE</t>
  </si>
  <si>
    <t>3SZ/3SZ-VE</t>
  </si>
  <si>
    <t>11701-BZ091</t>
  </si>
  <si>
    <t>13041-B1021</t>
  </si>
  <si>
    <t>3T-GEU/3T-GTEU/4T-GTEU</t>
  </si>
  <si>
    <t>11701-88280</t>
  </si>
  <si>
    <t>13041-88281</t>
  </si>
  <si>
    <t>3T/12T/13T</t>
  </si>
  <si>
    <t>11702-25012</t>
  </si>
  <si>
    <t>13041-18011</t>
  </si>
  <si>
    <t>3UR-FE</t>
  </si>
  <si>
    <t>ML:CB-1985A</t>
  </si>
  <si>
    <t>3VZ-E</t>
  </si>
  <si>
    <t>11071-65010</t>
  </si>
  <si>
    <t>13041-65010</t>
  </si>
  <si>
    <t>3ZR-FE/3ZR-FAE</t>
  </si>
  <si>
    <t>13041-37030</t>
  </si>
  <si>
    <t>50.024</t>
  </si>
  <si>
    <t>4A-GE/4A-GZE</t>
  </si>
  <si>
    <t>11701-16010</t>
  </si>
  <si>
    <t>13041-16070</t>
  </si>
  <si>
    <t>4U-GSE/FA20</t>
  </si>
  <si>
    <t>5M8312A</t>
  </si>
  <si>
    <t>73.016</t>
  </si>
  <si>
    <t>2.512</t>
  </si>
  <si>
    <t>4B8310P</t>
  </si>
  <si>
    <t>53.013</t>
  </si>
  <si>
    <t>5M/6M</t>
  </si>
  <si>
    <t>11702-45010</t>
  </si>
  <si>
    <t>13041-42010</t>
  </si>
  <si>
    <t>5M/6M/7M</t>
  </si>
  <si>
    <t>(F)11071-43010</t>
  </si>
  <si>
    <t>5R</t>
  </si>
  <si>
    <t>11702-40020</t>
  </si>
  <si>
    <t>13202-44012</t>
  </si>
  <si>
    <t>5VZ-FE</t>
  </si>
  <si>
    <t>13041-62030</t>
  </si>
  <si>
    <t>16.95</t>
  </si>
  <si>
    <t>6R/7R/8R/16R/18R/19R</t>
  </si>
  <si>
    <t>11702-33011</t>
  </si>
  <si>
    <t>13202-33010</t>
  </si>
  <si>
    <t>F/2F</t>
  </si>
  <si>
    <t>11702-60013</t>
  </si>
  <si>
    <t>13202-60011</t>
  </si>
  <si>
    <t>56.8</t>
  </si>
  <si>
    <t>31.85</t>
  </si>
  <si>
    <t>1.39</t>
  </si>
  <si>
    <t>H/2H</t>
  </si>
  <si>
    <t>11702-47011</t>
  </si>
  <si>
    <t>13041-68020</t>
  </si>
  <si>
    <t>J/2J/5P</t>
  </si>
  <si>
    <t>11702-48010</t>
  </si>
  <si>
    <t>K/2K/3K/4K</t>
  </si>
  <si>
    <t>11702-22020</t>
  </si>
  <si>
    <t>13202-13010</t>
  </si>
  <si>
    <t>L</t>
  </si>
  <si>
    <t>13202-54010</t>
  </si>
  <si>
    <t>L/2L</t>
  </si>
  <si>
    <t>13041-54012</t>
  </si>
  <si>
    <t>13202-45011</t>
  </si>
  <si>
    <t>M/2M/3M/4M/5M</t>
  </si>
  <si>
    <t>13202-45010</t>
  </si>
  <si>
    <t>T/2T</t>
  </si>
  <si>
    <t>11702-25011</t>
  </si>
  <si>
    <t>T/2T/3T/12T/13T</t>
  </si>
  <si>
    <t>◆ YANMAR (123 sản phẩm · 🚢 68 Máy Thủy)</t>
  </si>
  <si>
    <t>2H95K</t>
  </si>
  <si>
    <t>2HS66</t>
  </si>
  <si>
    <t>2S</t>
  </si>
  <si>
    <t>2T75K</t>
  </si>
  <si>
    <t>S1220026</t>
  </si>
  <si>
    <t>124060-23300</t>
  </si>
  <si>
    <t>2TE/3TE</t>
  </si>
  <si>
    <t>123460-02100</t>
  </si>
  <si>
    <t>123220-23300</t>
  </si>
  <si>
    <t>63</t>
  </si>
  <si>
    <t>3T72HL</t>
  </si>
  <si>
    <t>3T75K</t>
  </si>
  <si>
    <t>721550-23600</t>
  </si>
  <si>
    <t>3T90A</t>
  </si>
  <si>
    <t>124450-23600</t>
  </si>
  <si>
    <t>3TDL/3TZ</t>
  </si>
  <si>
    <t>123340-02880/90</t>
  </si>
  <si>
    <t>723340-2360</t>
  </si>
  <si>
    <t>3TN100</t>
  </si>
  <si>
    <t>119000-02800</t>
  </si>
  <si>
    <t>75.01</t>
  </si>
  <si>
    <t>24.5</t>
  </si>
  <si>
    <t>2.498</t>
  </si>
  <si>
    <t>119000-23300</t>
  </si>
  <si>
    <t>64.024</t>
  </si>
  <si>
    <t>3TNA68/3TNA72/3TNE72</t>
  </si>
  <si>
    <t>719620-02800</t>
  </si>
  <si>
    <t>719620-23600</t>
  </si>
  <si>
    <t>3TNE66/3TNE68 / 3TNV66 / 3TNV68</t>
  </si>
  <si>
    <t>119260-02800</t>
  </si>
  <si>
    <t>719260-23610</t>
  </si>
  <si>
    <t>119810-23600</t>
  </si>
  <si>
    <t>3TNE84/3TNE88/YM20A</t>
  </si>
  <si>
    <t>729150-02800</t>
  </si>
  <si>
    <t>729150-23600</t>
  </si>
  <si>
    <t>3TNM68/3TNV70</t>
  </si>
  <si>
    <t>719717-02901</t>
  </si>
  <si>
    <t>119515-23601</t>
  </si>
  <si>
    <t>3TNV76</t>
  </si>
  <si>
    <t>119717-23600</t>
  </si>
  <si>
    <t>4TNE88</t>
  </si>
  <si>
    <t>EM</t>
  </si>
  <si>
    <t>120220-23300</t>
  </si>
  <si>
    <t>35.5</t>
  </si>
  <si>
    <t>F10/D10/TD95C/NT95K</t>
  </si>
  <si>
    <t>102501-23341</t>
  </si>
  <si>
    <t>46.5</t>
  </si>
  <si>
    <t>F4/D4</t>
  </si>
  <si>
    <t>102100-23341</t>
  </si>
  <si>
    <t>28.6</t>
  </si>
  <si>
    <t>F5/D5</t>
  </si>
  <si>
    <t>102200-23341</t>
  </si>
  <si>
    <t>F6/D6</t>
  </si>
  <si>
    <t>102300-23341</t>
  </si>
  <si>
    <t>33.5</t>
  </si>
  <si>
    <t>F7/D7</t>
  </si>
  <si>
    <t>121701-23300</t>
  </si>
  <si>
    <t>F8/D8</t>
  </si>
  <si>
    <t>102400-23341</t>
  </si>
  <si>
    <t>41.5</t>
  </si>
  <si>
    <t>F9</t>
  </si>
  <si>
    <t>130500-23341</t>
  </si>
  <si>
    <t>SA70/TA70/A6/A7</t>
  </si>
  <si>
    <t>104200-23340</t>
  </si>
  <si>
    <t>SA80/TA80/A8/A10</t>
  </si>
  <si>
    <t>105430-23300</t>
  </si>
  <si>
    <t>TF105/TF115/TF120</t>
  </si>
  <si>
    <t>705500-23599</t>
  </si>
  <si>
    <t>51.03</t>
  </si>
  <si>
    <t>TF140/TF160</t>
  </si>
  <si>
    <t>705700-23600</t>
  </si>
  <si>
    <t>TF270</t>
  </si>
  <si>
    <t>705900-23600</t>
  </si>
  <si>
    <t>TF45/TF50</t>
  </si>
  <si>
    <t>705090-23600</t>
  </si>
  <si>
    <t>TF55/TF60/TF70</t>
  </si>
  <si>
    <t>705100-23600</t>
  </si>
  <si>
    <t>TF75/TF85</t>
  </si>
  <si>
    <t>705300-23600</t>
  </si>
  <si>
    <t>48.02</t>
  </si>
  <si>
    <t>TS105</t>
  </si>
  <si>
    <t>103338-23300</t>
  </si>
  <si>
    <t>TS130</t>
  </si>
  <si>
    <t>103748-23340</t>
  </si>
  <si>
    <t>30.1</t>
  </si>
  <si>
    <t>TS155/TS180/NS13/NS18/NS130/NS180</t>
  </si>
  <si>
    <t>104705-23340</t>
  </si>
  <si>
    <t>TS220</t>
  </si>
  <si>
    <t>106990-23340</t>
  </si>
  <si>
    <t>TS230</t>
  </si>
  <si>
    <t>105990-23300</t>
  </si>
  <si>
    <t>TS50</t>
  </si>
  <si>
    <t>104100-23340</t>
  </si>
  <si>
    <t>TS60</t>
  </si>
  <si>
    <t>TS70/TS80</t>
  </si>
  <si>
    <t>103288-23300</t>
  </si>
  <si>
    <t>TS900</t>
  </si>
  <si>
    <t>🚢 ─── Máy Thủy (68) ───</t>
  </si>
  <si>
    <t>12AYM-EST, 12AY-ET, 12AYM-WET, 12AYM-WGT, 12AY</t>
  </si>
  <si>
    <t>748960-95020, 748960-95030</t>
  </si>
  <si>
    <t>748960-95070</t>
  </si>
  <si>
    <t>748960-95040</t>
  </si>
  <si>
    <t>3LM</t>
  </si>
  <si>
    <t>124610-02150</t>
  </si>
  <si>
    <t>720130-23600, 720130-23601</t>
  </si>
  <si>
    <t>3S15B</t>
  </si>
  <si>
    <t>720324-23601</t>
  </si>
  <si>
    <t>3T95, 3PH</t>
  </si>
  <si>
    <t>121850-02160, 121850-02150</t>
  </si>
  <si>
    <t>721850-23600</t>
  </si>
  <si>
    <t>4CH3</t>
  </si>
  <si>
    <t>127687-02931, 127687-02111, 127687-02091</t>
  </si>
  <si>
    <t>727610-23600</t>
  </si>
  <si>
    <t>4LHA-DTE</t>
  </si>
  <si>
    <t>719000-02800</t>
  </si>
  <si>
    <t>719174-23600, 719174-23601</t>
  </si>
  <si>
    <t>4LHA-HTE, 4LHA-HTZE</t>
  </si>
  <si>
    <t>4LHA-STE</t>
  </si>
  <si>
    <t>4PHL-N, 4PHL-TN</t>
  </si>
  <si>
    <t>4TN100T-IFWA</t>
  </si>
  <si>
    <t>4TNE106T</t>
  </si>
  <si>
    <t>4TNV106</t>
  </si>
  <si>
    <t>6AYL-ET, 6AYL-ST, 6AYP, 6AY, 6AYP1</t>
  </si>
  <si>
    <t>148620-02120, 748620-02770</t>
  </si>
  <si>
    <t>748620-23600, 748620-23610</t>
  </si>
  <si>
    <t>748620-02590</t>
  </si>
  <si>
    <t>6AYM-WET, 6AYM-WGT, 6AYM-ETE, 6AYM-STE, 6AYM-WST</t>
  </si>
  <si>
    <t>6CH-25B</t>
  </si>
  <si>
    <t>127695-02090</t>
  </si>
  <si>
    <t>727672-23600</t>
  </si>
  <si>
    <t>6CH-DT</t>
  </si>
  <si>
    <t>6CH-HTE3, 6CHL-TN</t>
  </si>
  <si>
    <t>727687-02931, 127687-02111, 127687-02091</t>
  </si>
  <si>
    <t>727610-23600, 727687-23600, 727610-23350</t>
  </si>
  <si>
    <t>6CHX</t>
  </si>
  <si>
    <t>6CHX-UTE</t>
  </si>
  <si>
    <t>6GH-STE</t>
  </si>
  <si>
    <t>128610-02131, 128620-02122</t>
  </si>
  <si>
    <t>6GH-UTE</t>
  </si>
  <si>
    <t>6HA-DT</t>
  </si>
  <si>
    <t>126650-02240, 126634-02180, 126652-02180</t>
  </si>
  <si>
    <t>126625-23221</t>
  </si>
  <si>
    <t>6HA-ET</t>
  </si>
  <si>
    <t>6HA-HTE</t>
  </si>
  <si>
    <t>6HA2M-DTE</t>
  </si>
  <si>
    <t>126625-02450, 126625-02460, 126625-02470</t>
  </si>
  <si>
    <t>6HA2M-HTE</t>
  </si>
  <si>
    <t>6KH-ET</t>
  </si>
  <si>
    <t>126616-02181</t>
  </si>
  <si>
    <t>126618-23320</t>
  </si>
  <si>
    <t>6LA-HT</t>
  </si>
  <si>
    <t>148616-02300, 148616-02320</t>
  </si>
  <si>
    <t>148687-23300</t>
  </si>
  <si>
    <t>6LAAK-UT</t>
  </si>
  <si>
    <t>148616-23300</t>
  </si>
  <si>
    <t>6LAAL-DT</t>
  </si>
  <si>
    <t>6LAH-STE</t>
  </si>
  <si>
    <t>148688-23303</t>
  </si>
  <si>
    <t>6LX-GT</t>
  </si>
  <si>
    <t>148633-02651</t>
  </si>
  <si>
    <t>148633-23261</t>
  </si>
  <si>
    <t>6LYA-UT</t>
  </si>
  <si>
    <t>719593-02800</t>
  </si>
  <si>
    <t>719593-23310, 719593-23600, 719593-23601</t>
  </si>
  <si>
    <t>🔨 CĂN THAU — chuyển từ v10 (điền Mã HH + giá để vào Báo giá)</t>
  </si>
  <si>
    <t>📝 Ghi chú</t>
  </si>
  <si>
    <t>◆  HINO (15 Sản Phẩm)</t>
  </si>
  <si>
    <t>1W / W04C-T/W04D/W04D-T / W06D/W06D-T/W06E</t>
  </si>
  <si>
    <t>Căn dọc</t>
  </si>
  <si>
    <t>11011-1240</t>
  </si>
  <si>
    <t>98.9</t>
  </si>
  <si>
    <t>82.25</t>
  </si>
  <si>
    <t>4.0</t>
  </si>
  <si>
    <t>EC100 / EH100 / EH300 / EH500/EH700/EH700-T</t>
  </si>
  <si>
    <t>11011-1110</t>
  </si>
  <si>
    <t>98.75</t>
  </si>
  <si>
    <t>81.25</t>
  </si>
  <si>
    <t>11011-1030</t>
  </si>
  <si>
    <t>144.6</t>
  </si>
  <si>
    <t>117.2</t>
  </si>
  <si>
    <t>3.97</t>
  </si>
  <si>
    <t>3.0</t>
  </si>
  <si>
    <t>EF100/EF100-T/EF300/EG100 / EF350/EF500/EF700/EF700-T</t>
  </si>
  <si>
    <t>11011-1150</t>
  </si>
  <si>
    <t>4.47</t>
  </si>
  <si>
    <t>EF550/EF750/EF750-T / F17C/T/F17D/T/F17E/F20C</t>
  </si>
  <si>
    <t>11011-1210</t>
  </si>
  <si>
    <t>149.6</t>
  </si>
  <si>
    <t>122.2</t>
  </si>
  <si>
    <t>EF550/EF750/EF750-T / V21C/V22C/V25C</t>
  </si>
  <si>
    <t>11011-1260</t>
  </si>
  <si>
    <t>EK100/EK100-T/EK200/EK130-T / EK100/EK200/K13D/K13U/K130-T / K13C/K13C-T</t>
  </si>
  <si>
    <t>11011-1011</t>
  </si>
  <si>
    <t>127.6</t>
  </si>
  <si>
    <t>EK100/EK100-T/EK200/EK130-T / K13C/K13C-T</t>
  </si>
  <si>
    <t>11011-1250</t>
  </si>
  <si>
    <t>11011-1180</t>
  </si>
  <si>
    <t>122.6</t>
  </si>
  <si>
    <t>102.3</t>
  </si>
  <si>
    <t>3.47</t>
  </si>
  <si>
    <t>EL100/EL100-T / EM100 / EP100-T / EP100/EP100-T/P09B-T / M10U</t>
  </si>
  <si>
    <t>11011-1220</t>
  </si>
  <si>
    <t>124.6</t>
  </si>
  <si>
    <t>11011-1300A</t>
  </si>
  <si>
    <t>150</t>
  </si>
  <si>
    <t>H06C/H07C/H06B-T/H06C-T / H07C/H06B-T/H06C-T/H07C-T / H07D / J05C/J05C-T1 / J07C / J08C / J08C-T1/D6DA</t>
  </si>
  <si>
    <t>11011-1270</t>
  </si>
  <si>
    <t>104.9</t>
  </si>
  <si>
    <t>85.25</t>
  </si>
  <si>
    <t>11011-1360A</t>
  </si>
  <si>
    <t>104.2</t>
  </si>
  <si>
    <t>11011-1290</t>
  </si>
  <si>
    <t>◆ ISUZU (15 sản phẩm)</t>
  </si>
  <si>
    <t>9-11581-057</t>
  </si>
  <si>
    <t>92.2</t>
  </si>
  <si>
    <t>77.8</t>
  </si>
  <si>
    <t>3KR1 / 3LD1/3LE1</t>
  </si>
  <si>
    <t>9-11599-003</t>
  </si>
  <si>
    <t>78.5</t>
  </si>
  <si>
    <t>2.65</t>
  </si>
  <si>
    <t>4BA1/4BB1/4BC1/4BC2/4BE1/4BE2 / 4BD1/4BD1-T/4BG1</t>
  </si>
  <si>
    <t>8-94114-565</t>
  </si>
  <si>
    <t>88.25</t>
  </si>
  <si>
    <t>4</t>
  </si>
  <si>
    <t>4BA1/4BB1/4BC1/4BC2/4BE1/4BE2 / 6BB1 / C330 / D500</t>
  </si>
  <si>
    <t>9-11585-601</t>
  </si>
  <si>
    <t>84.25</t>
  </si>
  <si>
    <t>4BD1/4BD1-T/4BG1 / 6BB1/6BD1/6BD1-T/6BF1/6BF1-T / 6BB1/6BD1/6BF1/6BF1-T/6BG1/6BG1-T / 6BD1-T/6BF1-T</t>
  </si>
  <si>
    <t>1-11680-001</t>
  </si>
  <si>
    <t>4EC1/4ECT-T / 4EE1-T</t>
  </si>
  <si>
    <t>8-94321-611</t>
  </si>
  <si>
    <t>69.95</t>
  </si>
  <si>
    <t>2.21</t>
  </si>
  <si>
    <t>4EE1-T / 4XC1/4XC1-T/4XE1</t>
  </si>
  <si>
    <t>8-94321-679-0</t>
  </si>
  <si>
    <t>73.7</t>
  </si>
  <si>
    <t>4HE1-T/4HF1/4HG1/4HJ1/4HK1 / 6HE1-T/6HK1 / 6HE1/6HH1</t>
  </si>
  <si>
    <t>8-94396-980</t>
  </si>
  <si>
    <t>109.75</t>
  </si>
  <si>
    <t>92.75</t>
  </si>
  <si>
    <t>4JA1/4JC1/4JD1/4JE1/4JF1/D201 / C190 / C190/C223/C223-T</t>
  </si>
  <si>
    <t>8-94168-555</t>
  </si>
  <si>
    <t>86.95</t>
  </si>
  <si>
    <t>73.05</t>
  </si>
  <si>
    <t>4JB1/4JB1-T/4JG2/4JH1-T / C221/C240</t>
  </si>
  <si>
    <t>8-94453-520 / T4651A1</t>
  </si>
  <si>
    <t>92.95</t>
  </si>
  <si>
    <t>78.05</t>
  </si>
  <si>
    <t>4LE1 / 4LE2</t>
  </si>
  <si>
    <t>5-11599-003</t>
  </si>
  <si>
    <t>8-94257-903</t>
  </si>
  <si>
    <t>55.25</t>
  </si>
  <si>
    <t>1-11599-009-0</t>
  </si>
  <si>
    <t>143.9</t>
  </si>
  <si>
    <t>121.65</t>
  </si>
  <si>
    <t>3.98</t>
  </si>
  <si>
    <t>G130/G150/G160/G161/G161W/G180W/G180Z/G180S/G200W/G201 / G200Z/G200W</t>
  </si>
  <si>
    <t>8-94210-750</t>
  </si>
  <si>
    <t>80.2</t>
  </si>
  <si>
    <t>2.36</t>
  </si>
  <si>
    <t>◆ MITSUBISHI (30 sản phẩm)</t>
  </si>
  <si>
    <t>10DC6/10DC8/10DC6/10DC60/10DC/10DC80 / 6D20/6D21/6D22/6D22A/6D22-T/6D23 / 6D24 / 8DC2/8DC20/8DC4/8DC40/8DC6/8DC60/8DC8/8DC80/8DC7/8DC70/8DC9/8DC90/8DC10/8DC11/8DC61/8DC81</t>
  </si>
  <si>
    <t>31209-78101</t>
  </si>
  <si>
    <t>108.5</t>
  </si>
  <si>
    <t>2.95</t>
  </si>
  <si>
    <t>10DC6/10DC8/10DC6/10DC60/10DC/10DC80 / 6D20/6D21/6D22/6D22A/6D22-T/6D23 / 6DC2/6DC20 / 8DC2/8DC20/8DC4/8DC40/8DC6/8DC60/8DC8/8DC80/8DC7/8DC70/8DC9/8DC90/8DC10/8DC11/8DC61/8DC81</t>
  </si>
  <si>
    <t>31109-07109</t>
  </si>
  <si>
    <t>3G81/3G82/3G83 / 4G81/4G82/4G83</t>
  </si>
  <si>
    <t>MD115171</t>
  </si>
  <si>
    <t>56.7</t>
  </si>
  <si>
    <t>2.475</t>
  </si>
  <si>
    <t>MN195449</t>
  </si>
  <si>
    <t>67.45</t>
  </si>
  <si>
    <t>3.255</t>
  </si>
  <si>
    <t>4D30/4D31/4D31-T/4D32/4D33/4D34/4D34-T/4D35/4D36 / 6D34</t>
  </si>
  <si>
    <t>ME013644</t>
  </si>
  <si>
    <t>MD374820</t>
  </si>
  <si>
    <t>4DR5/4DR6-T/4DR7/4DR50/4DR51/4DR52 / 6DR5/6DR50/6DR51</t>
  </si>
  <si>
    <t>31309-08101</t>
  </si>
  <si>
    <t>77.25</t>
  </si>
  <si>
    <t>MD010350</t>
  </si>
  <si>
    <t>41.35</t>
  </si>
  <si>
    <t>34.3</t>
  </si>
  <si>
    <t>3.575</t>
  </si>
  <si>
    <t>4G91/4G93 / 4G92 / 4G92/4G93-T / 4G94</t>
  </si>
  <si>
    <t>MD174862</t>
  </si>
  <si>
    <t>75.4</t>
  </si>
  <si>
    <t>ME200080/81 / 1052A499</t>
  </si>
  <si>
    <t>94.7</t>
  </si>
  <si>
    <t>4M50-T / 4M51</t>
  </si>
  <si>
    <t>ME244094 / T6350K</t>
  </si>
  <si>
    <t>117.7</t>
  </si>
  <si>
    <t>97.25</t>
  </si>
  <si>
    <t>1052B392</t>
  </si>
  <si>
    <t>85.227</t>
  </si>
  <si>
    <t>66.078</t>
  </si>
  <si>
    <t>1.933</t>
  </si>
  <si>
    <t>MD189837 / 1T1233</t>
  </si>
  <si>
    <t>79.7</t>
  </si>
  <si>
    <t>ME071163</t>
  </si>
  <si>
    <t>ME031059</t>
  </si>
  <si>
    <t>6D10/6D11/6D14/6D14-T/6D15/6D16/6D16-T/6D17 / 6M6/6M6-T/6M60-T/6M61</t>
  </si>
  <si>
    <t>ME130226</t>
  </si>
  <si>
    <t>116.5</t>
  </si>
  <si>
    <t>6D40 / 6M7 T1-T5 / 8DC2/8DC20/8DC4/8DC40/8DC6/8DC60/8DC8/8DC80/8DC7/8DC70/8DC9/8DC90/8DC10/8DC11/8DC61/8DC81</t>
  </si>
  <si>
    <t>31209-33100</t>
  </si>
  <si>
    <t>30009-18104</t>
  </si>
  <si>
    <t>4.95</t>
  </si>
  <si>
    <t>ME160013</t>
  </si>
  <si>
    <t>154</t>
  </si>
  <si>
    <t>126.5</t>
  </si>
  <si>
    <t>A123/4 / AEW4022</t>
  </si>
  <si>
    <t>59.5</t>
  </si>
  <si>
    <t>F8Q SERIES</t>
  </si>
  <si>
    <t>1T1237</t>
  </si>
  <si>
    <t>58.25</t>
  </si>
  <si>
    <t>F8Q SERIES / F9Q SERIES / F9Q SERIES/F4R SERIES</t>
  </si>
  <si>
    <t>60.5</t>
  </si>
  <si>
    <t>2.35</t>
  </si>
  <si>
    <t>34409-08100</t>
  </si>
  <si>
    <t>S4B/S6B/S6B3</t>
  </si>
  <si>
    <t>36209-09100</t>
  </si>
  <si>
    <t>149.5</t>
  </si>
  <si>
    <t>4.88</t>
  </si>
  <si>
    <t>32B09-08101</t>
  </si>
  <si>
    <t>105.75</t>
  </si>
  <si>
    <t>35A09-18100</t>
  </si>
  <si>
    <t>36.4</t>
  </si>
  <si>
    <t>155.5</t>
  </si>
  <si>
    <t>4.9</t>
  </si>
  <si>
    <t>◆ HYUNDAI (16 sản phẩm)</t>
  </si>
  <si>
    <t>4D30/4D31/4D31-T/4D32/4D33/4D34/4D34-T/4D35/4D36 / 6D31/6D31-T / 6DS1/6DS10/6DS3/6DS30/6DS5/6DS50/6DS7/6DS70 / D4AK/D4AE (4D30, 4D31)/D4AL/D4D/D4AF / D4DC</t>
  </si>
  <si>
    <t>ME013564</t>
  </si>
  <si>
    <t>4G63/4G64 / G4JS / G4JS HYUNDAI ENGINE</t>
  </si>
  <si>
    <t>MD351820 / T7282A</t>
  </si>
  <si>
    <t>80.5</t>
  </si>
  <si>
    <t>2.0</t>
  </si>
  <si>
    <t>6G71 / 6G72 / G6AT/G6AV/G6CT</t>
  </si>
  <si>
    <t>MD128659</t>
  </si>
  <si>
    <t>77.7</t>
  </si>
  <si>
    <t>6G74 / G6CU</t>
  </si>
  <si>
    <t>MD197988 / T138A</t>
  </si>
  <si>
    <t>21021-4A920 / TW-3887A</t>
  </si>
  <si>
    <t>89.75</t>
  </si>
  <si>
    <t>D4HA / D4HB</t>
  </si>
  <si>
    <t>21030-2F900</t>
  </si>
  <si>
    <t>88.1</t>
  </si>
  <si>
    <t>66.1</t>
  </si>
  <si>
    <t>A188/4 / AEW2376</t>
  </si>
  <si>
    <t>83.3</t>
  </si>
  <si>
    <t>67.05</t>
  </si>
  <si>
    <t>1.88</t>
  </si>
  <si>
    <t>21030-04000</t>
  </si>
  <si>
    <t>66.9</t>
  </si>
  <si>
    <t>21030-2B000</t>
  </si>
  <si>
    <t>G4GB/G4CM/G4GM/G4CP/G4GF BETA / G4GC BETA II 16V</t>
  </si>
  <si>
    <t>21030-23000 / 1T1204</t>
  </si>
  <si>
    <t>84.7</t>
  </si>
  <si>
    <t>21030-02740 / TW-3882A</t>
  </si>
  <si>
    <t>58.5</t>
  </si>
  <si>
    <t>G4KC, ,G4KD, G4KE, G4KF/G4KG, G4KJ / G4KC, G4KE, G4KG, G4KJ</t>
  </si>
  <si>
    <t>1T8596</t>
  </si>
  <si>
    <t>21030-03000</t>
  </si>
  <si>
    <t>61.75</t>
  </si>
  <si>
    <t>21030-37200</t>
  </si>
  <si>
    <t>79.5</t>
  </si>
  <si>
    <t>68.4</t>
  </si>
  <si>
    <t>◆ MAZDA KIA (25 sản phẩm)</t>
  </si>
  <si>
    <t>B1/B3/B5/Z5/ZL / B3/B5 / B6/BJ/BP / BP/B6 / DC</t>
  </si>
  <si>
    <t>B6Y1-11-SJ0</t>
  </si>
  <si>
    <t>2.55</t>
  </si>
  <si>
    <t>D5/E1/E3/E5/TC/UC</t>
  </si>
  <si>
    <t>8034-11-380</t>
  </si>
  <si>
    <t>DV6TED4 / F6JA/F6JB</t>
  </si>
  <si>
    <t>A217/2 /</t>
  </si>
  <si>
    <t>71.7</t>
  </si>
  <si>
    <t>55.5</t>
  </si>
  <si>
    <t>21030-02740</t>
  </si>
  <si>
    <t>FE/F8 / RF/R2 / RF/RF-T</t>
  </si>
  <si>
    <t>RF01-23-115</t>
  </si>
  <si>
    <t>84.4</t>
  </si>
  <si>
    <t>69.25</t>
  </si>
  <si>
    <t>2.05</t>
  </si>
  <si>
    <t>FP/FS</t>
  </si>
  <si>
    <t>FSY1-11-SJ0 / T8115A</t>
  </si>
  <si>
    <t>HA (E3000/T3000)/SL/SL-T (E3500/T3500) / HA/SL / VN</t>
  </si>
  <si>
    <t>SL01-23-115</t>
  </si>
  <si>
    <t>104.4</t>
  </si>
  <si>
    <t>2.325</t>
  </si>
  <si>
    <t>J2/D4BH/J3-T/JS/JT / S2</t>
  </si>
  <si>
    <t>OK6Z2-11-SJO / 006Y0-11-SJO</t>
  </si>
  <si>
    <t>90.4</t>
  </si>
  <si>
    <t>JE/JF / KF/K8 / KJ/KL-ZE</t>
  </si>
  <si>
    <t>JFY1-11-SJ0 / 2T8352</t>
  </si>
  <si>
    <t>MA/VB / NA (616, 626, 808, B/E1600)/UB/VC</t>
  </si>
  <si>
    <t>0305-23-201A</t>
  </si>
  <si>
    <t>86.4</t>
  </si>
  <si>
    <t>71.75</t>
  </si>
  <si>
    <t>P3Y1-11-SJ0A/SK0A</t>
  </si>
  <si>
    <t>PB/TA/TB</t>
  </si>
  <si>
    <t>0249-23-115</t>
  </si>
  <si>
    <t>62.25</t>
  </si>
  <si>
    <t>0259-23-115</t>
  </si>
  <si>
    <t>PC/TC</t>
  </si>
  <si>
    <t>0324-11-380</t>
  </si>
  <si>
    <t>70.25</t>
  </si>
  <si>
    <r>
      <rPr>
        <sz val="9"/>
        <rFont val="Cambria"/>
        <charset val="1"/>
      </rPr>
      <t>PE, CX-3</t>
    </r>
    <r>
      <rPr>
        <sz val="9"/>
        <rFont val="Noto Sans CJK SC"/>
        <charset val="134"/>
      </rPr>
      <t>，</t>
    </r>
    <r>
      <rPr>
        <sz val="9"/>
        <rFont val="Cambria"/>
        <charset val="1"/>
      </rPr>
      <t>CX-5</t>
    </r>
  </si>
  <si>
    <t>PEY1-11-SJ0/SK0</t>
  </si>
  <si>
    <t>PN</t>
  </si>
  <si>
    <t>PN11-11-SJ0</t>
  </si>
  <si>
    <t>PY, CX-5</t>
  </si>
  <si>
    <t>PY0111391/A</t>
  </si>
  <si>
    <t>OVNY1-11-SJO</t>
  </si>
  <si>
    <t>2.32</t>
  </si>
  <si>
    <t>S2 (B2200/E2200)</t>
  </si>
  <si>
    <t>1456-23-115</t>
  </si>
  <si>
    <t>SHY</t>
  </si>
  <si>
    <t>SHY1-11-SJ0</t>
  </si>
  <si>
    <t>79.25</t>
  </si>
  <si>
    <t>2.16</t>
  </si>
  <si>
    <t>Sephia</t>
  </si>
  <si>
    <t>OK2Y2-11-SJO</t>
  </si>
  <si>
    <t>TF01-11-SJ0</t>
  </si>
  <si>
    <t>88.5</t>
  </si>
  <si>
    <t>Topic / XA (E2500/T2500)/XB (E2700) / YA/ZB (E4100/T4100)</t>
  </si>
  <si>
    <t>0636-23-115</t>
  </si>
  <si>
    <t>95.4</t>
  </si>
  <si>
    <t>78.7</t>
  </si>
  <si>
    <t>ZJ / ZY/ZM/Z6</t>
  </si>
  <si>
    <t>ZJY1-11-SJ0</t>
  </si>
  <si>
    <t>◆ FORD MAZDA (7 sản phẩm)</t>
  </si>
  <si>
    <t>FORD MAZDA</t>
  </si>
  <si>
    <t>2T218S / W2198SA</t>
  </si>
  <si>
    <t>63.851</t>
  </si>
  <si>
    <t>2.339</t>
  </si>
  <si>
    <t>93.8</t>
  </si>
  <si>
    <t>71.1</t>
  </si>
  <si>
    <t>1</t>
  </si>
  <si>
    <t>1588cc (Lotus Twin cam)/67 OHV/98 OHV / 98 OHV / RTJ/RTK</t>
  </si>
  <si>
    <t>A180/2 / AEW2081</t>
  </si>
  <si>
    <t>74.75</t>
  </si>
  <si>
    <t>59.7</t>
  </si>
  <si>
    <t>2.87</t>
  </si>
  <si>
    <t>213 CID/227 CID / 281/330 (Triton)/330 Supercharged</t>
  </si>
  <si>
    <t>91.35</t>
  </si>
  <si>
    <t>72.4</t>
  </si>
  <si>
    <t>2.924</t>
  </si>
  <si>
    <t>1T1649 / 66526AF</t>
  </si>
  <si>
    <t>78.1</t>
  </si>
  <si>
    <t>63.6</t>
  </si>
  <si>
    <t>2.85</t>
  </si>
  <si>
    <t>◆ KOMATSU (15 sản phẩm)</t>
  </si>
  <si>
    <t>2D92. 2D92-1/2D94-1/2D94-2 / 3D94-2 / 4D92/4D92-1/4D94-2</t>
  </si>
  <si>
    <t>6140-21-8050</t>
  </si>
  <si>
    <t>2.61</t>
  </si>
  <si>
    <t>3TNE78/3TNE82/3D82E / YANMAR 3D82E</t>
  </si>
  <si>
    <t>119810-02930</t>
  </si>
  <si>
    <t>4D105-3/S4D105-3</t>
  </si>
  <si>
    <t>6130-21-8500</t>
  </si>
  <si>
    <t>92.25</t>
  </si>
  <si>
    <t>4D105/4D105-T / 6D105/S6D105/S6D105-T/6D110/S6D110-T, SA6D110-T</t>
  </si>
  <si>
    <t>6134-21-8050</t>
  </si>
  <si>
    <t>95.25</t>
  </si>
  <si>
    <t>6112-23-8550</t>
  </si>
  <si>
    <t>96.25</t>
  </si>
  <si>
    <t>6114-30-3500</t>
  </si>
  <si>
    <t>4D155-4/S4D155-4 / 6D155/S6D155-T/SA6D155-T</t>
  </si>
  <si>
    <t>6127-21-8511</t>
  </si>
  <si>
    <t>155.75</t>
  </si>
  <si>
    <t>5.5</t>
  </si>
  <si>
    <t>6221-21-8050</t>
  </si>
  <si>
    <t>6150-21-8050</t>
  </si>
  <si>
    <t>122.25</t>
  </si>
  <si>
    <t>3.93</t>
  </si>
  <si>
    <t>6610-21-8051</t>
  </si>
  <si>
    <t>138.25</t>
  </si>
  <si>
    <t>115.44</t>
  </si>
  <si>
    <t>6.248</t>
  </si>
  <si>
    <t>6210-21-8050</t>
  </si>
  <si>
    <t>150.2</t>
  </si>
  <si>
    <t>YANMAR 3D84E / YANMAR 4D84E</t>
  </si>
  <si>
    <t>129150-02931</t>
  </si>
  <si>
    <t>3TNE84/3TNE88/YM20A / 4TNE88</t>
  </si>
  <si>
    <t>123900-02930</t>
  </si>
  <si>
    <t>◆ CUMMINS (9 sản phẩm)</t>
  </si>
  <si>
    <t>3D95S-W-1 / 4D95L/4D95S / 6D95L/S6D95 / QSB/4B-3.3</t>
  </si>
  <si>
    <t>6204-21-8050</t>
  </si>
  <si>
    <t>77.3</t>
  </si>
  <si>
    <t>3.12</t>
  </si>
  <si>
    <t>3680101</t>
  </si>
  <si>
    <r>
      <rPr>
        <sz val="9"/>
        <rFont val="Cambria"/>
        <charset val="1"/>
      </rPr>
      <t>K38</t>
    </r>
    <r>
      <rPr>
        <sz val="9"/>
        <rFont val="Noto Sans CJK SC"/>
        <charset val="134"/>
      </rPr>
      <t>，</t>
    </r>
    <r>
      <rPr>
        <sz val="9"/>
        <rFont val="Cambria"/>
        <charset val="1"/>
      </rPr>
      <t>KT38</t>
    </r>
    <r>
      <rPr>
        <sz val="9"/>
        <rFont val="Noto Sans CJK SC"/>
        <charset val="134"/>
      </rPr>
      <t>，</t>
    </r>
    <r>
      <rPr>
        <sz val="9"/>
        <rFont val="Cambria"/>
        <charset val="1"/>
      </rPr>
      <t>KTA38/KTAA38/KTA2300</t>
    </r>
    <r>
      <rPr>
        <sz val="9"/>
        <rFont val="Noto Sans CJK SC"/>
        <charset val="134"/>
      </rPr>
      <t>，</t>
    </r>
    <r>
      <rPr>
        <sz val="9"/>
        <rFont val="Cambria"/>
        <charset val="1"/>
      </rPr>
      <t>KV12 / K50</t>
    </r>
    <r>
      <rPr>
        <sz val="9"/>
        <rFont val="Noto Sans CJK SC"/>
        <charset val="134"/>
      </rPr>
      <t>，</t>
    </r>
    <r>
      <rPr>
        <sz val="9"/>
        <rFont val="Cambria"/>
        <charset val="1"/>
      </rPr>
      <t>KT50</t>
    </r>
    <r>
      <rPr>
        <sz val="9"/>
        <rFont val="Noto Sans CJK SC"/>
        <charset val="134"/>
      </rPr>
      <t>，</t>
    </r>
    <r>
      <rPr>
        <sz val="9"/>
        <rFont val="Cambria"/>
        <charset val="1"/>
      </rPr>
      <t>KTA50/KTAA50/KT3067</t>
    </r>
    <r>
      <rPr>
        <sz val="9"/>
        <rFont val="Noto Sans CJK SC"/>
        <charset val="134"/>
      </rPr>
      <t>，</t>
    </r>
    <r>
      <rPr>
        <sz val="9"/>
        <rFont val="Cambria"/>
        <charset val="1"/>
      </rPr>
      <t>KTA3067</t>
    </r>
    <r>
      <rPr>
        <sz val="9"/>
        <rFont val="Noto Sans CJK SC"/>
        <charset val="134"/>
      </rPr>
      <t>，</t>
    </r>
    <r>
      <rPr>
        <sz val="9"/>
        <rFont val="Cambria"/>
        <charset val="1"/>
      </rPr>
      <t>KV16</t>
    </r>
  </si>
  <si>
    <t>3000139</t>
  </si>
  <si>
    <t>4.953</t>
  </si>
  <si>
    <t>205112</t>
  </si>
  <si>
    <t>174.5</t>
  </si>
  <si>
    <t>152.4</t>
  </si>
  <si>
    <t>3.91</t>
  </si>
  <si>
    <t>3822062 / 4926019</t>
  </si>
  <si>
    <t>141.5</t>
  </si>
  <si>
    <t>125.5</t>
  </si>
  <si>
    <t>4.87</t>
  </si>
  <si>
    <t>L/P/N14 / NH6/NH180/195/NH195/200/NH220/250/NH260/280/NH290/320/NT855 CID</t>
  </si>
  <si>
    <t>3019218</t>
  </si>
  <si>
    <t>138.88</t>
  </si>
  <si>
    <t>115.82</t>
  </si>
  <si>
    <t>6.27</t>
  </si>
  <si>
    <t>V378 / V504/V505 / V8-155</t>
  </si>
  <si>
    <t>173640</t>
  </si>
  <si>
    <t>114.17</t>
  </si>
  <si>
    <t>96.9</t>
  </si>
  <si>
    <t>3.83</t>
  </si>
  <si>
    <t>MB-2596P</t>
  </si>
  <si>
    <t>◆ DAEWOO / DOOSAN (3 sản phẩm)</t>
  </si>
  <si>
    <t>DAEWOO / DOOSAN</t>
  </si>
  <si>
    <t>12627-86Z00. / 1T7232</t>
  </si>
  <si>
    <t>79.3</t>
  </si>
  <si>
    <t>F8C, F8CL / G13B / S-TEC</t>
  </si>
  <si>
    <t>96659201 / TW-3879A</t>
  </si>
  <si>
    <t>◆ DEUTZ - VOLVO (8 sản phẩm)</t>
  </si>
  <si>
    <t>DEUTZ - VOLVO</t>
  </si>
  <si>
    <t>BF 4M 1013 / BF 6M 1013/1013C/1013CP/BF 6M 1013 E/1013EC/BF 6M 1013FC/1013CP</t>
  </si>
  <si>
    <t>0293 1881</t>
  </si>
  <si>
    <t>91.4</t>
  </si>
  <si>
    <t>0223 0196</t>
  </si>
  <si>
    <t>100.96</t>
  </si>
  <si>
    <t>87.3</t>
  </si>
  <si>
    <t>2.98</t>
  </si>
  <si>
    <t>BF 6M 1012 / F4M1012/BF4M1012</t>
  </si>
  <si>
    <t>0292 9104</t>
  </si>
  <si>
    <t>BF4M 2012 / BF6M 2012</t>
  </si>
  <si>
    <t>0293 1585</t>
  </si>
  <si>
    <t>91.7</t>
  </si>
  <si>
    <t>93.7</t>
  </si>
  <si>
    <t>139.95</t>
  </si>
  <si>
    <t>115.2</t>
  </si>
  <si>
    <t>3.41</t>
  </si>
  <si>
    <t>F3L 911/F3L 912/F3L 912 D/F3L 912 W / F4L 911/F4L 912/F4L 912 D/F4L 912 W / F5L 912/F5L 912 D / F6L 911/F6L 912/F6L 912 D/F6L 912 W</t>
  </si>
  <si>
    <t>0423 2786</t>
  </si>
  <si>
    <t>94.96</t>
  </si>
  <si>
    <t>◆ TOYOTA (42 sản phẩm)</t>
  </si>
  <si>
    <t>11B/13B / 13B-T / 13B-T/14B-T / 3B/11B/13B / 3B/11B/14B/15B / B</t>
  </si>
  <si>
    <t>11011-56010</t>
  </si>
  <si>
    <t>90.7</t>
  </si>
  <si>
    <t>76.25</t>
  </si>
  <si>
    <t>11Z / 1Z / 2Z</t>
  </si>
  <si>
    <t>11011-78300</t>
  </si>
  <si>
    <t>95.75</t>
  </si>
  <si>
    <t>12H-T / 2H</t>
  </si>
  <si>
    <t>11011-68020</t>
  </si>
  <si>
    <t>11011-58010</t>
  </si>
  <si>
    <t>1A/2A/3A/4A / 2A/3A/4A / 2A/3A/4A/4A-FE/5A/5A-FE / 4A-GE/4A-GZE / 7A-FE</t>
  </si>
  <si>
    <t>11011-15010</t>
  </si>
  <si>
    <t>11791-26010</t>
  </si>
  <si>
    <t>11791-36010</t>
  </si>
  <si>
    <t>11791-OHO20 / 1T8412</t>
  </si>
  <si>
    <t>1C/1C-T/2C/2C-T / 1C/2C / 1C/2C, 2C-T/3C/3C-T / 1CD-FTV</t>
  </si>
  <si>
    <t>11011-64010 / T9375A</t>
  </si>
  <si>
    <t>76.8</t>
  </si>
  <si>
    <t>1DZ / 1DZ-II</t>
  </si>
  <si>
    <t>11011-78201</t>
  </si>
  <si>
    <t>1DZ / 1HZ/1HZ-T/1HD-T / 1PZ</t>
  </si>
  <si>
    <t>11011-78200 / T706A</t>
  </si>
  <si>
    <t>85.75</t>
  </si>
  <si>
    <t>74.25</t>
  </si>
  <si>
    <t>11011-10010</t>
  </si>
  <si>
    <t>64.5</t>
  </si>
  <si>
    <t>52.75</t>
  </si>
  <si>
    <t>11011-66020 / T9321A</t>
  </si>
  <si>
    <t>93.75</t>
  </si>
  <si>
    <t>75.25</t>
  </si>
  <si>
    <t>1G / 1G-GTE / 1G/1G-FE/1G-E/1G-G/1G-GT</t>
  </si>
  <si>
    <t>11011-70010</t>
  </si>
  <si>
    <t>60.75</t>
  </si>
  <si>
    <t>11011-31040 / T9345A</t>
  </si>
  <si>
    <t>96.5</t>
  </si>
  <si>
    <t>11011-31070/31071 / T9347A</t>
  </si>
  <si>
    <t>94.75</t>
  </si>
  <si>
    <t>79.1</t>
  </si>
  <si>
    <t>11011-46030</t>
  </si>
  <si>
    <t>81.6</t>
  </si>
  <si>
    <t>67.35</t>
  </si>
  <si>
    <t>11791-40020 / T9090A</t>
  </si>
  <si>
    <t>62.7</t>
  </si>
  <si>
    <t>52.05</t>
  </si>
  <si>
    <t>1.87</t>
  </si>
  <si>
    <t>11011-67020 / T9500A1</t>
  </si>
  <si>
    <t>90.92</t>
  </si>
  <si>
    <t>11011-0A010</t>
  </si>
  <si>
    <t>83.55</t>
  </si>
  <si>
    <t>68.45</t>
  </si>
  <si>
    <t>1N/1N-T / 3E/5E, 5E-FE / 7K</t>
  </si>
  <si>
    <t>11011-11020</t>
  </si>
  <si>
    <t>69.75</t>
  </si>
  <si>
    <t>54.25</t>
  </si>
  <si>
    <t>1ND-TV / 1NZ-FE/2NZ-FE / 1ZR-FE/2ZR-FE/3ZR-FE / 1ZZ-FE/3ZZ/3ZZ-FE / 2ZZ-GE</t>
  </si>
  <si>
    <t>11791-33030</t>
  </si>
  <si>
    <t>11791-47020</t>
  </si>
  <si>
    <t>53.75</t>
  </si>
  <si>
    <t>1RZ/2RZ/3RZ / 2TZ-FE</t>
  </si>
  <si>
    <t>11011-75010</t>
  </si>
  <si>
    <t>65.25</t>
  </si>
  <si>
    <t>1S/2S/3S / 1Y/2Y/3Y/4Y / 2T-G / 3S/4S / 3S/5S / 3T-GEU/3T-GTEU/4T-GTEU / 3T/12T/13T / T/2T/3T/12T/13T</t>
  </si>
  <si>
    <t>11011-25010 / T710A</t>
  </si>
  <si>
    <t>64.3</t>
  </si>
  <si>
    <t>1SZ-FE / 2SZ-FE / 3SZ-FE / 3SZ/3SZ-VE</t>
  </si>
  <si>
    <t>11791-23030</t>
  </si>
  <si>
    <t>52.25</t>
  </si>
  <si>
    <t>11011-75020</t>
  </si>
  <si>
    <t>81.9</t>
  </si>
  <si>
    <t>66.3</t>
  </si>
  <si>
    <t>1UR-FE/1UR-FSE/2UR-FSE / 2UR-GSE / 3UR-FE</t>
  </si>
  <si>
    <t>11011-38050 / T748A</t>
  </si>
  <si>
    <t>1UZ / 2UZ-FE</t>
  </si>
  <si>
    <t>11011-50010 / TW588S</t>
  </si>
  <si>
    <t>89.3</t>
  </si>
  <si>
    <t>73.85</t>
  </si>
  <si>
    <t>11011-51010</t>
  </si>
  <si>
    <t>105.5</t>
  </si>
  <si>
    <t>82.38</t>
  </si>
  <si>
    <t>1VZ-FE / 2VZ-FE/3VZ-FE/4VZ-FE / 3VZ-E / 5VZ-FE</t>
  </si>
  <si>
    <t>11011-62010 / T9324A</t>
  </si>
  <si>
    <t>86.5</t>
  </si>
  <si>
    <t>71.25</t>
  </si>
  <si>
    <t>20R/21R/22R / 5R / 6R/7R/8R/16R/18R/19R</t>
  </si>
  <si>
    <t>11011-35010</t>
  </si>
  <si>
    <t>66.25</t>
  </si>
  <si>
    <t>11011-35020</t>
  </si>
  <si>
    <t>2.74</t>
  </si>
  <si>
    <t>2GR-FE / 2GR-FSE / 3GR-FE/3GR-FSE / 4GR-FE/5GR-FE</t>
  </si>
  <si>
    <t>11011-31060/0P030 / T9346A</t>
  </si>
  <si>
    <t>68.3</t>
  </si>
  <si>
    <t>2H / 2J/2J-T/5P / H/2H / J/2J/5P</t>
  </si>
  <si>
    <t>11011-46020</t>
  </si>
  <si>
    <t>2K/3K/4K/5K / K/2K/3K/4K</t>
  </si>
  <si>
    <t>11011-22011</t>
  </si>
  <si>
    <t>2L-T / 2L-T/3L/5L / 2L/2L-T / L / L/2L</t>
  </si>
  <si>
    <t>11011-54010</t>
  </si>
  <si>
    <t>81.8</t>
  </si>
  <si>
    <t>11011-31030</t>
  </si>
  <si>
    <t>64.05</t>
  </si>
  <si>
    <t>11011-61010</t>
  </si>
  <si>
    <t>78.25</t>
  </si>
  <si>
    <t>11011-23010</t>
  </si>
  <si>
    <t>D/2D</t>
  </si>
  <si>
    <t>11011-76010</t>
  </si>
  <si>
    <t>83.25</t>
  </si>
  <si>
    <t>◆ NISSAN (23 sản phẩm)</t>
  </si>
  <si>
    <t>440 / 660</t>
  </si>
  <si>
    <t>A184/4 / AEW2157</t>
  </si>
  <si>
    <t>104.05</t>
  </si>
  <si>
    <t>2.29</t>
  </si>
  <si>
    <t>/ TW243AM</t>
  </si>
  <si>
    <t>75.2</t>
  </si>
  <si>
    <t>12280-41B01</t>
  </si>
  <si>
    <t>51.25</t>
  </si>
  <si>
    <t>D11/D12 / J/J13/J15 (E20)/J16 (E20)/J18 / J18</t>
  </si>
  <si>
    <t>12280-B5225</t>
  </si>
  <si>
    <t>69.7</t>
  </si>
  <si>
    <t>56.55</t>
  </si>
  <si>
    <t>2.286</t>
  </si>
  <si>
    <t>12280-78510</t>
  </si>
  <si>
    <t>A289/2 /</t>
  </si>
  <si>
    <t>78.8</t>
  </si>
  <si>
    <t>63.375</t>
  </si>
  <si>
    <t>12280-53Y00</t>
  </si>
  <si>
    <t>56.25</t>
  </si>
  <si>
    <t>HR12DE/DDR / HR15DE/HR16DE/H4M</t>
  </si>
  <si>
    <t>12280-BC20A</t>
  </si>
  <si>
    <t>73.75</t>
  </si>
  <si>
    <t>54.95</t>
  </si>
  <si>
    <t>1.96</t>
  </si>
  <si>
    <t>101.75</t>
  </si>
  <si>
    <t>81.75</t>
  </si>
  <si>
    <t>A168/2 /</t>
  </si>
  <si>
    <t>73.92</t>
  </si>
  <si>
    <t>VPW95333A</t>
  </si>
  <si>
    <t>12280-9C625</t>
  </si>
  <si>
    <t>81.5</t>
  </si>
  <si>
    <t>68.87</t>
  </si>
  <si>
    <t>12280-01B00</t>
  </si>
  <si>
    <t>12280-88A0A / 1T2905</t>
  </si>
  <si>
    <t>76.75</t>
  </si>
  <si>
    <t>58.95</t>
  </si>
  <si>
    <t>12280-6N210</t>
  </si>
  <si>
    <t>59.27</t>
  </si>
  <si>
    <t>12280-60J00 / T2050K</t>
  </si>
  <si>
    <t>83.5</t>
  </si>
  <si>
    <t>12280/81-60U00 / T2569A</t>
  </si>
  <si>
    <t>70.75</t>
  </si>
  <si>
    <t>12281-7S000</t>
  </si>
  <si>
    <t>84.75</t>
  </si>
  <si>
    <t>VQ20DE/VQ25DD/DE/VQ30DD/VQ30DET / VQ35</t>
  </si>
  <si>
    <t>12280/81-31U00 / T2510A</t>
  </si>
  <si>
    <t>66.5</t>
  </si>
  <si>
    <t>VQ35HR/VQ37VHR / VR38DETT</t>
  </si>
  <si>
    <t>12280-JK20A</t>
  </si>
  <si>
    <t>71.5</t>
  </si>
  <si>
    <t>1.961</t>
  </si>
  <si>
    <t>12280-ES60A / T1050A</t>
  </si>
  <si>
    <t>◆ KUBOTA (10 sản phẩm)</t>
  </si>
  <si>
    <t>D722 / D750</t>
  </si>
  <si>
    <t>15261-23530</t>
  </si>
  <si>
    <t>59.6</t>
  </si>
  <si>
    <t>49.8</t>
  </si>
  <si>
    <t>15261-23953-U</t>
  </si>
  <si>
    <t>15521-23530</t>
  </si>
  <si>
    <t>70.6</t>
  </si>
  <si>
    <t>78.75</t>
  </si>
  <si>
    <t>16541-23530</t>
  </si>
  <si>
    <t>101.7</t>
  </si>
  <si>
    <t>85.3</t>
  </si>
  <si>
    <t>3.4</t>
  </si>
  <si>
    <t>V2203, 2003</t>
  </si>
  <si>
    <t>1A091-23530</t>
  </si>
  <si>
    <t>1J700-23530</t>
  </si>
  <si>
    <t>97.1</t>
  </si>
  <si>
    <t>1C010-23530</t>
  </si>
  <si>
    <t>97.7</t>
  </si>
  <si>
    <t>83.1</t>
  </si>
  <si>
    <t>S4K/S4K-T/S6K/S6K-T / S4K/S6K</t>
  </si>
  <si>
    <t>34309-00800 / T6026A</t>
  </si>
  <si>
    <t>◆ HONDA (15 sản phẩm)</t>
  </si>
  <si>
    <t>HONDA</t>
  </si>
  <si>
    <t>20T2N/20T2R TURBO</t>
  </si>
  <si>
    <t>A173/4 / AEW2352</t>
  </si>
  <si>
    <t>2.31</t>
  </si>
  <si>
    <t>4FA1/4FA1-T/4FB1/4FB1-T/4FC1/4FC1-T/4FD1/4FE1/4FE1-T/4FG1 / 4ZA1/4ZB1/4ZB1-T/4ZC1/4ZC1-T/4ZD1 / 4ZE1 / 4ZE1 (ISUZU ENGINE) / G200</t>
  </si>
  <si>
    <t>8-94250-265</t>
  </si>
  <si>
    <t>6VD1 / 6VD1 (ISUZE ENGINE)/6VE1</t>
  </si>
  <si>
    <t>8-97014-208 / 1T1842</t>
  </si>
  <si>
    <t>A18A/A20A / C20A/C20A-T / D12A/D13C / D13A2/D13B / D15A/D15B/D15Z / D15B/D15Z / EB1/EE/EJ/EN/ER-T / EB5/EC/ED/EF/EK/EM/EP / ER / ES/ET / EV / EV1 / EW / EY</t>
  </si>
  <si>
    <t>13331-PD1-003 / 1T1952</t>
  </si>
  <si>
    <t>B16A1/B16B/D17A2</t>
  </si>
  <si>
    <t>13331-PLM-003</t>
  </si>
  <si>
    <t>61.25</t>
  </si>
  <si>
    <t>B16A2/B16A3 / B18A (USA) / B18B/B20B / L13A1/LDA/L15A</t>
  </si>
  <si>
    <t>13331-PR3-003 / 1T1957</t>
  </si>
  <si>
    <t>B16A2/B16A3 / B18A/B20A / B18C1/B18C5 (VTEC) / B20A (DOHC)/B21A (DOHC) / D16A1 (USA)/B18A (USA) / D17A SERIES / F23A / ZC</t>
  </si>
  <si>
    <t>13331-PG6-003 / 1T1957</t>
  </si>
  <si>
    <t>C25A/C27A</t>
  </si>
  <si>
    <t>13331-PH7-003</t>
  </si>
  <si>
    <t>E05A / EH</t>
  </si>
  <si>
    <t>13331-679-003</t>
  </si>
  <si>
    <t>48.25</t>
  </si>
  <si>
    <t>F18B/F20B / F20A/F22A SERIES/F22B SERIES / G20A/G25A / H22A (VTEC)/H23A</t>
  </si>
  <si>
    <t>13331-PT0-003 / 1T1937</t>
  </si>
  <si>
    <t>57.5</t>
  </si>
  <si>
    <t>FOR INDIA</t>
  </si>
  <si>
    <t>81.85</t>
  </si>
  <si>
    <t>61.15</t>
  </si>
  <si>
    <t>H23A</t>
  </si>
  <si>
    <t>13331-PAA-A010M1</t>
  </si>
  <si>
    <t>62.75</t>
  </si>
  <si>
    <t>J30 series / J32A1/A2/A3/J35A5/A8/Z6</t>
  </si>
  <si>
    <t>/ 1T1996</t>
  </si>
  <si>
    <t>R16A/R18A/R18A1/R20A</t>
  </si>
  <si>
    <t>13331-PAN-004</t>
  </si>
  <si>
    <t>◆ JOHN DEERE (2 sản phẩm)</t>
  </si>
  <si>
    <t>JOHN DEERE</t>
  </si>
  <si>
    <t>6.466T/6.466A/6.076T/A/H</t>
  </si>
  <si>
    <t>RE61253</t>
  </si>
  <si>
    <t>126.1</t>
  </si>
  <si>
    <t>◆ CAT (14 sản phẩm)</t>
  </si>
  <si>
    <t>CAT</t>
  </si>
  <si>
    <t>3013C / 3024/3024T</t>
  </si>
  <si>
    <t>/ 199266200</t>
  </si>
  <si>
    <t>1W5252</t>
  </si>
  <si>
    <t>159.25</t>
  </si>
  <si>
    <t>5.8</t>
  </si>
  <si>
    <t>7E9262</t>
  </si>
  <si>
    <t>7C6209</t>
  </si>
  <si>
    <t>208.9</t>
  </si>
  <si>
    <t>177.5</t>
  </si>
  <si>
    <t>11.83</t>
  </si>
  <si>
    <t>3112T011</t>
  </si>
  <si>
    <t>92.3</t>
  </si>
  <si>
    <t>2.75</t>
  </si>
  <si>
    <t>9S3037 / MB-3507W</t>
  </si>
  <si>
    <t>128.778</t>
  </si>
  <si>
    <t>103.378</t>
  </si>
  <si>
    <t>5.893</t>
  </si>
  <si>
    <t>6N8940</t>
  </si>
  <si>
    <t>129.08</t>
  </si>
  <si>
    <t>103.62</t>
  </si>
  <si>
    <t>4.72</t>
  </si>
  <si>
    <t>7N9342 / 100-3652</t>
  </si>
  <si>
    <t>9S3037</t>
  </si>
  <si>
    <t>5.9</t>
  </si>
  <si>
    <t>7N9343</t>
  </si>
  <si>
    <t>6.7</t>
  </si>
  <si>
    <t>🔩 BẠC CAM (C) — Camshaft Bearing —— 182 sản phẩm</t>
  </si>
  <si>
    <t>◆ HINO (24 sản phẩm)</t>
  </si>
  <si>
    <t>Bạc cam</t>
  </si>
  <si>
    <t>1.0</t>
  </si>
  <si>
    <t>EH500/EH700/EH700-T / H06C/H07C/H06B-T/H06C-T / H07C/H06B-T/H06C-T/H07C-T</t>
  </si>
  <si>
    <t>EL100/EL100-T / EP100-T</t>
  </si>
  <si>
    <t>J05C/J05C-T1 / J07C</t>
  </si>
  <si>
    <t>43.985</t>
  </si>
  <si>
    <t>20.13</t>
  </si>
  <si>
    <t>6.0</t>
  </si>
  <si>
    <t>J08C / J08C-T1</t>
  </si>
  <si>
    <t>8.0</t>
  </si>
  <si>
    <t>W04C-T/W04D/W04D-T / W06D/W06D-T/W06E</t>
  </si>
  <si>
    <t>◆ ISUZU (22 sản phẩm)</t>
  </si>
  <si>
    <t>51.41086</t>
  </si>
  <si>
    <t>15.875</t>
  </si>
  <si>
    <t>1.88214</t>
  </si>
  <si>
    <t>59.131</t>
  </si>
  <si>
    <t>59.639</t>
  </si>
  <si>
    <t>2.26</t>
  </si>
  <si>
    <t>18.92</t>
  </si>
  <si>
    <t>1.89</t>
  </si>
  <si>
    <t>19.05</t>
  </si>
  <si>
    <t>4BA1/4BB1/4BC1/4BC2/4BE1/4BE2</t>
  </si>
  <si>
    <t>16.13</t>
  </si>
  <si>
    <t>10</t>
  </si>
  <si>
    <t>1.539</t>
  </si>
  <si>
    <t>4HE1-T/4HF1/4HG1/4HJ1/4HK1 / 6HE1/6HH1</t>
  </si>
  <si>
    <t>4JB1/4JB1-T/4JG2/4JH1-T</t>
  </si>
  <si>
    <t>6BB1 / 6BB1/6BD1/6BD1-T/6BF1/6BF1-T / 6BB1/6BD1/6BF1/6BF1-T/6BG1/6BG1-T / 6BD1-T/6BF1-T</t>
  </si>
  <si>
    <t>25.75</t>
  </si>
  <si>
    <t>8</t>
  </si>
  <si>
    <t>C190 / C190/C223/C223-T / C221/C240</t>
  </si>
  <si>
    <t>C190 / C221/C240</t>
  </si>
  <si>
    <t>C330 / D500</t>
  </si>
  <si>
    <t>51.079</t>
  </si>
  <si>
    <t>1.76</t>
  </si>
  <si>
    <t>◆ MITSUBISHI (24 sản phẩm)</t>
  </si>
  <si>
    <t>1.25</t>
  </si>
  <si>
    <t>3.1</t>
  </si>
  <si>
    <t>2.215</t>
  </si>
  <si>
    <t>3.735</t>
  </si>
  <si>
    <t>3.485</t>
  </si>
  <si>
    <t>26.25</t>
  </si>
  <si>
    <t>6D31/6D31-T / 6DS1/6DS10/6DS3/6DS30/6DS5/6DS50/6DS7/6DS70</t>
  </si>
  <si>
    <t>3.125</t>
  </si>
  <si>
    <t>6DC2/6DC20 / 8DC2/8DC20/8DC4/8DC40/8DC6/8DC60/8DC8/8DC80/8DC7/8DC70/8DC9/8DC90/8DC10/8DC11/8DC61/8DC81</t>
  </si>
  <si>
    <t>3.36</t>
  </si>
  <si>
    <t>34.25</t>
  </si>
  <si>
    <t>3.107</t>
  </si>
  <si>
    <t>32.025</t>
  </si>
  <si>
    <t>30.016</t>
  </si>
  <si>
    <t>2.025</t>
  </si>
  <si>
    <t>◆ MAZDA KIA (4 sản phẩm)</t>
  </si>
  <si>
    <t>32.14</t>
  </si>
  <si>
    <t>17.78</t>
  </si>
  <si>
    <t>1.072</t>
  </si>
  <si>
    <t>5.0</t>
  </si>
  <si>
    <t>◆ FORD MAZDA (27 sản phẩm)</t>
  </si>
  <si>
    <t>48.349</t>
  </si>
  <si>
    <t>23.5</t>
  </si>
  <si>
    <t>1.277</t>
  </si>
  <si>
    <t>45.11</t>
  </si>
  <si>
    <t>20.07</t>
  </si>
  <si>
    <t>46.03</t>
  </si>
  <si>
    <t>20.24</t>
  </si>
  <si>
    <t>56.012</t>
  </si>
  <si>
    <t>18.42</t>
  </si>
  <si>
    <t>140/170/200 4 Main / 200 7 Main / 250</t>
  </si>
  <si>
    <t>50.267</t>
  </si>
  <si>
    <t>2.11</t>
  </si>
  <si>
    <t>1588cc (Lotus Twin cam)/67 OHV/98 OHV / 98 OHV</t>
  </si>
  <si>
    <t>42.913</t>
  </si>
  <si>
    <t>20.2</t>
  </si>
  <si>
    <t>1.61</t>
  </si>
  <si>
    <t>45.06</t>
  </si>
  <si>
    <t>19.8</t>
  </si>
  <si>
    <t>1.53</t>
  </si>
  <si>
    <t>47.06</t>
  </si>
  <si>
    <t>19.95</t>
  </si>
  <si>
    <t>54.71</t>
  </si>
  <si>
    <t>24.51</t>
  </si>
  <si>
    <t>1.826</t>
  </si>
  <si>
    <t>221/255/260/289/302 / 351 Windsor</t>
  </si>
  <si>
    <t>55.687</t>
  </si>
  <si>
    <t>1.763</t>
  </si>
  <si>
    <t>232/232 Supercharged / 256</t>
  </si>
  <si>
    <t>54.864</t>
  </si>
  <si>
    <t>1.77</t>
  </si>
  <si>
    <t>54.48</t>
  </si>
  <si>
    <t>52.807</t>
  </si>
  <si>
    <t>1.57</t>
  </si>
  <si>
    <t>29.144</t>
  </si>
  <si>
    <t>14.7</t>
  </si>
  <si>
    <t>1.083</t>
  </si>
  <si>
    <t>12</t>
  </si>
  <si>
    <t>48.3</t>
  </si>
  <si>
    <t>17.73</t>
  </si>
  <si>
    <t>1.62</t>
  </si>
  <si>
    <t>58.687</t>
  </si>
  <si>
    <t>15.9</t>
  </si>
  <si>
    <t>351 / 351 Modified/400</t>
  </si>
  <si>
    <t>57.163</t>
  </si>
  <si>
    <t>1.565</t>
  </si>
  <si>
    <t>363 CID/VT365 TURBO / 391 CID</t>
  </si>
  <si>
    <t>66.02</t>
  </si>
  <si>
    <t>1.965</t>
  </si>
  <si>
    <t>5</t>
  </si>
  <si>
    <t>370/429 Truck/429 Passenger/460 / 400/430/455</t>
  </si>
  <si>
    <t>14.859</t>
  </si>
  <si>
    <t>17.27</t>
  </si>
  <si>
    <t>◆ KOMATSU (16 sản phẩm)</t>
  </si>
  <si>
    <t>3D95S-W-1 / 4D95L/4D95S / 6D95L/S6D95</t>
  </si>
  <si>
    <t>53.07</t>
  </si>
  <si>
    <t>1.525</t>
  </si>
  <si>
    <t>7</t>
  </si>
  <si>
    <t>50.89</t>
  </si>
  <si>
    <t>57.33</t>
  </si>
  <si>
    <t>1.649</t>
  </si>
  <si>
    <t>S6D102</t>
  </si>
  <si>
    <t>57.2</t>
  </si>
  <si>
    <t>26.5</t>
  </si>
  <si>
    <t>6</t>
  </si>
  <si>
    <t>◆ CUMMINS (13 sản phẩm)</t>
  </si>
  <si>
    <t>4B/4BT / 6B/6BT</t>
  </si>
  <si>
    <t>57.35</t>
  </si>
  <si>
    <t>6CT / ISC</t>
  </si>
  <si>
    <t>64.01</t>
  </si>
  <si>
    <t>25.2</t>
  </si>
  <si>
    <t>54.2</t>
  </si>
  <si>
    <t>1.64</t>
  </si>
  <si>
    <t>59.35</t>
  </si>
  <si>
    <t>2.56</t>
  </si>
  <si>
    <t>70.13</t>
  </si>
  <si>
    <t>82.75</t>
  </si>
  <si>
    <t>38.5</t>
  </si>
  <si>
    <t>2.41</t>
  </si>
  <si>
    <t>55.56</t>
  </si>
  <si>
    <t>68.26</t>
  </si>
  <si>
    <t>2.38</t>
  </si>
  <si>
    <t>◆ DEUTZ - VOLVO (10 sản phẩm)</t>
  </si>
  <si>
    <t>BF 6 L 913/BF 6 L 913 T/BF 6L 913/BF 6L 913 C/BF 6L 913 T / F6L 911/F6L 912/F6L 912 D/F6L 912 W</t>
  </si>
  <si>
    <t>64.03</t>
  </si>
  <si>
    <t>67.03</t>
  </si>
  <si>
    <t>75.03</t>
  </si>
  <si>
    <t>F3L 911/F3L 912/F3L 912 D/F3L 912 W / F4L 911/F4L 912/F4L 912 D/F4L 912 W / F5L 912/F5L 912 D</t>
  </si>
  <si>
    <t>◆ TOYOTA (28 sản phẩm)</t>
  </si>
  <si>
    <t>11B/13B / 13B-T / 3B/11B/13B / B</t>
  </si>
  <si>
    <t>55.43</t>
  </si>
  <si>
    <t>1.9</t>
  </si>
  <si>
    <t>13B-T / 13B-T/14B-T / 3B/11B/14B/15B / B</t>
  </si>
  <si>
    <t>13B-T / 3B / 3B/11B/13B / B / B/2B</t>
  </si>
  <si>
    <t>1.915</t>
  </si>
  <si>
    <t>38.03</t>
  </si>
  <si>
    <t>1HZ/1HZ-T/1HD-T / 1PZ</t>
  </si>
  <si>
    <t>38.016</t>
  </si>
  <si>
    <t>55.23</t>
  </si>
  <si>
    <t>37.53</t>
  </si>
  <si>
    <t>23.3</t>
  </si>
  <si>
    <t>1.514</t>
  </si>
  <si>
    <t>2J/2J-T/5P / H/2H / J/2J/5P</t>
  </si>
  <si>
    <t>2K/3K/4K/5K / 7K / K/2K/3K/4K</t>
  </si>
  <si>
    <t>2L-T / 2L/2L-T / L / L/2L</t>
  </si>
  <si>
    <t>F28.04</t>
  </si>
  <si>
    <t>2L-T/3L/5L / L/2L</t>
  </si>
  <si>
    <t>38.015</t>
  </si>
  <si>
    <t>F=32.62</t>
  </si>
  <si>
    <t>57.6</t>
  </si>
  <si>
    <t>3F / F / F/2F</t>
  </si>
  <si>
    <t>3T/12T/13T / T/2T / T/2T/3T/12T/13T</t>
  </si>
  <si>
    <t>1.745</t>
  </si>
  <si>
    <t>B</t>
  </si>
  <si>
    <t>56.5</t>
  </si>
  <si>
    <t>2.39</t>
  </si>
  <si>
    <t>38.014</t>
  </si>
  <si>
    <t>F=28.04</t>
  </si>
  <si>
    <t>◆ NISSAN (7 sản phẩm)</t>
  </si>
  <si>
    <t>1.585</t>
  </si>
  <si>
    <t>H20 / KH1S/KH2S/KH3S</t>
  </si>
  <si>
    <t>48.46</t>
  </si>
  <si>
    <t>1.59</t>
  </si>
  <si>
    <t>J/J13/J15 (E20)/J16 (E20)/J18 / J18</t>
  </si>
  <si>
    <t>48.641</t>
  </si>
  <si>
    <t>37.3</t>
  </si>
  <si>
    <t>52.451</t>
  </si>
  <si>
    <t>29.55</t>
  </si>
  <si>
    <t>1.645</t>
  </si>
  <si>
    <t>53.8</t>
  </si>
  <si>
    <t>55.1</t>
  </si>
  <si>
    <t>70.12</t>
  </si>
  <si>
    <t>25.65</t>
  </si>
  <si>
    <t>1.47</t>
  </si>
  <si>
    <t>◆ CAT (2 sản phẩm)</t>
  </si>
  <si>
    <t>3114/3116/3126 / C7</t>
  </si>
  <si>
    <t>69.1</t>
  </si>
  <si>
    <t>🔧 BẠC THAU ĐUÔI DÊN (P) — Con Rod Bearing —— 267 sản phẩm</t>
  </si>
  <si>
    <t>◆ HINO (19 sản phẩm)</t>
  </si>
  <si>
    <t>Bạc thau đuôi dên</t>
  </si>
  <si>
    <t>13272-1140</t>
  </si>
  <si>
    <t>37.1</t>
  </si>
  <si>
    <t>2.04</t>
  </si>
  <si>
    <t>13272-1050</t>
  </si>
  <si>
    <t>40.20/51.00</t>
  </si>
  <si>
    <t>2.537</t>
  </si>
  <si>
    <t>EF550/EF750/EF750-T / F17C/T/F17D/T/F17E/F20C / F21C</t>
  </si>
  <si>
    <t>13272-1240</t>
  </si>
  <si>
    <t>40.2</t>
  </si>
  <si>
    <t>2.53</t>
  </si>
  <si>
    <t>V21C/V22C/V25C / V25C/V26C/V22D</t>
  </si>
  <si>
    <t>10.0</t>
  </si>
  <si>
    <t>13271-1030</t>
  </si>
  <si>
    <t>40.1</t>
  </si>
  <si>
    <t>13272-1030</t>
  </si>
  <si>
    <t>EH500/EH700/EH700-T / H06C-TI / H06C/H07C/H06B-T/H06C-T / H07C/H06B-T/H06C-T/H07C-T</t>
  </si>
  <si>
    <t>13272-1270</t>
  </si>
  <si>
    <t>31.7</t>
  </si>
  <si>
    <t>EK100/EK100-T/EK200/EK130-T / EK100/EK200/K13D/K13U/K130-T / K13D</t>
  </si>
  <si>
    <t>13272-1010</t>
  </si>
  <si>
    <t>39.00/51.00</t>
  </si>
  <si>
    <t>13272-1200</t>
  </si>
  <si>
    <t>31.50/40.30</t>
  </si>
  <si>
    <t>13272-1250</t>
  </si>
  <si>
    <t>33.00/42.80</t>
  </si>
  <si>
    <t>EP100-T / EP100/EP100-T/P09B-T / M10U</t>
  </si>
  <si>
    <t>13272-1260</t>
  </si>
  <si>
    <t>24.60/42.80</t>
  </si>
  <si>
    <t>H07D / J08C</t>
  </si>
  <si>
    <t>13272-1300</t>
  </si>
  <si>
    <t>13272-1300B</t>
  </si>
  <si>
    <t>13272-1320</t>
  </si>
  <si>
    <t>24.35/50.45</t>
  </si>
  <si>
    <t>13272-1390</t>
  </si>
  <si>
    <t>13272-1460</t>
  </si>
  <si>
    <t>13272-1280</t>
  </si>
  <si>
    <t>30.00/38.00</t>
  </si>
  <si>
    <t>◆ ISUZU (26 sản phẩm)</t>
  </si>
  <si>
    <t>AB3664</t>
  </si>
  <si>
    <t>25.857</t>
  </si>
  <si>
    <t>23.75</t>
  </si>
  <si>
    <t>1.37</t>
  </si>
  <si>
    <t>1-12251-027</t>
  </si>
  <si>
    <t>4BA1/4BB1/4BC1/4BC2/4BE1/4BE2 / C330</t>
  </si>
  <si>
    <t>9-12251-059</t>
  </si>
  <si>
    <t>5-12251-010</t>
  </si>
  <si>
    <t>8-94251-216</t>
  </si>
  <si>
    <t>1.54</t>
  </si>
  <si>
    <t>4EC1/4ECT-T / 4LE2</t>
  </si>
  <si>
    <t>8-94114-054</t>
  </si>
  <si>
    <t>8-94369-904</t>
  </si>
  <si>
    <t>5-12271-007</t>
  </si>
  <si>
    <t>26.75</t>
  </si>
  <si>
    <t>8-94247-838</t>
  </si>
  <si>
    <t>1-12251-036</t>
  </si>
  <si>
    <t>8-94394-613</t>
  </si>
  <si>
    <t>4JA1/4JC1/4JD1/4JE1/4JF1/D201 / 4JB1/4JB1-T/4JG2/4JH1-T</t>
  </si>
  <si>
    <t>8-94247-968</t>
  </si>
  <si>
    <t>8-94457-158</t>
  </si>
  <si>
    <t>8-97383-066</t>
  </si>
  <si>
    <t>1.68</t>
  </si>
  <si>
    <t>8-97310-352</t>
  </si>
  <si>
    <t>9-94316-289</t>
  </si>
  <si>
    <t>5-12251-006</t>
  </si>
  <si>
    <t>6BB1/6BD1/6BD1-T/6BF1/6BF1-T</t>
  </si>
  <si>
    <t>1-12251-037-4</t>
  </si>
  <si>
    <t>28.3</t>
  </si>
  <si>
    <t>3.295</t>
  </si>
  <si>
    <t>5-12251-005</t>
  </si>
  <si>
    <t>9-12251-062</t>
  </si>
  <si>
    <t>9-12251-045</t>
  </si>
  <si>
    <t>1.72</t>
  </si>
  <si>
    <t>◆ MITSUBISHI (36 sản phẩm)</t>
  </si>
  <si>
    <t>31219-05501</t>
  </si>
  <si>
    <t>31219-02200</t>
  </si>
  <si>
    <t>3.03</t>
  </si>
  <si>
    <t>31219-70600</t>
  </si>
  <si>
    <t>42.00/56.40</t>
  </si>
  <si>
    <t>4D30/4D31/4D31-T/4D32/4D33/4D34/4D34-T/4D35/4D36 / 4M50-T / 4M51</t>
  </si>
  <si>
    <t>ME013075</t>
  </si>
  <si>
    <t>26.35</t>
  </si>
  <si>
    <t>4D30/4D31/4D31-T/4D32/4D33/4D34/4D34-T/4D35/4D36 / 4M51</t>
  </si>
  <si>
    <t>ME012257</t>
  </si>
  <si>
    <t>38.8</t>
  </si>
  <si>
    <t>6D31/6D31-T / 6D34</t>
  </si>
  <si>
    <t>ME012234</t>
  </si>
  <si>
    <t>1.7</t>
  </si>
  <si>
    <t>MD060467</t>
  </si>
  <si>
    <t>ME002187</t>
  </si>
  <si>
    <t>31619-00700</t>
  </si>
  <si>
    <t>ME002153</t>
  </si>
  <si>
    <t>22.7</t>
  </si>
  <si>
    <t>MD010707</t>
  </si>
  <si>
    <t>1.025</t>
  </si>
  <si>
    <t>ME201016</t>
  </si>
  <si>
    <t>ME203868</t>
  </si>
  <si>
    <t>ME033943</t>
  </si>
  <si>
    <t>ME072126</t>
  </si>
  <si>
    <t>ME072128</t>
  </si>
  <si>
    <t>28.4</t>
  </si>
  <si>
    <t>ME052159</t>
  </si>
  <si>
    <t>30019-20601</t>
  </si>
  <si>
    <t>ME020448</t>
  </si>
  <si>
    <t>ME130950</t>
  </si>
  <si>
    <t>2.3</t>
  </si>
  <si>
    <t>31219-34300</t>
  </si>
  <si>
    <t>40.4</t>
  </si>
  <si>
    <t>55-3875</t>
  </si>
  <si>
    <t>26.021</t>
  </si>
  <si>
    <t>24.75</t>
  </si>
  <si>
    <t>1.2</t>
  </si>
  <si>
    <t>F9Q SERIES / F9Q SERIES/F4R SERIES</t>
  </si>
  <si>
    <t>55-4299</t>
  </si>
  <si>
    <t>30.26</t>
  </si>
  <si>
    <t>24.65</t>
  </si>
  <si>
    <t>1.33</t>
  </si>
  <si>
    <t>34319-10500</t>
  </si>
  <si>
    <t>32A19-0050</t>
  </si>
  <si>
    <t>◆ HYUNDAI (7 sản phẩm)</t>
  </si>
  <si>
    <t>4D55/4D55-T/4D56/4D56-T / D4B/4D55/4D56</t>
  </si>
  <si>
    <t>MD050009</t>
  </si>
  <si>
    <t>36.1</t>
  </si>
  <si>
    <t>31.5</t>
  </si>
  <si>
    <t>23517-27000</t>
  </si>
  <si>
    <t>1.65</t>
  </si>
  <si>
    <t>J3 CRDI/KIA F3</t>
  </si>
  <si>
    <t>23517-4X000</t>
  </si>
  <si>
    <t>34.2</t>
  </si>
  <si>
    <t>◆ MAZDA KIA (22 sản phẩm)</t>
  </si>
  <si>
    <t>25.025</t>
  </si>
  <si>
    <t>B6/BJ/BP / BP/B6</t>
  </si>
  <si>
    <t>B660-11-213</t>
  </si>
  <si>
    <t>21.8</t>
  </si>
  <si>
    <t>1.543</t>
  </si>
  <si>
    <t>F6JA/F6JB</t>
  </si>
  <si>
    <t>55-3987</t>
  </si>
  <si>
    <t>28.021</t>
  </si>
  <si>
    <t>SL01-11-213</t>
  </si>
  <si>
    <t>HA (E3000/T3000)/SL/SL-T (E3500/T3500) / J2/D4BH/J3-T/JS/JT</t>
  </si>
  <si>
    <t>OSE01-11-213</t>
  </si>
  <si>
    <t>HA (E3000/T3000)/SL/SL-T (E3500/T3500) / XA (E2500/T2500)/XB (E2700)</t>
  </si>
  <si>
    <t>0636-11-213</t>
  </si>
  <si>
    <t>34.919</t>
  </si>
  <si>
    <t>1.601</t>
  </si>
  <si>
    <t>OK72A-11-213</t>
  </si>
  <si>
    <t>MA/VB / NA (616, 626, 808, B/E1600)/UB/VC / VA (E2000)</t>
  </si>
  <si>
    <t>0107-11-212</t>
  </si>
  <si>
    <t>PB/TA/TB / PC/TC</t>
  </si>
  <si>
    <t>0249-11-213</t>
  </si>
  <si>
    <t>PN11-11-213</t>
  </si>
  <si>
    <t>1.535</t>
  </si>
  <si>
    <t>OK65A-11-213</t>
  </si>
  <si>
    <t>RF/R2</t>
  </si>
  <si>
    <t>RF01-11-213</t>
  </si>
  <si>
    <t>RF/RF-T</t>
  </si>
  <si>
    <t>RF71-11-213</t>
  </si>
  <si>
    <t>RTJ/RTK</t>
  </si>
  <si>
    <t>31.05</t>
  </si>
  <si>
    <t>25.25</t>
  </si>
  <si>
    <t>S213-11-213</t>
  </si>
  <si>
    <t>TF01-11-213</t>
  </si>
  <si>
    <t>36.8</t>
  </si>
  <si>
    <t>VN</t>
  </si>
  <si>
    <t>OVNY1-11-213</t>
  </si>
  <si>
    <t>WE01-11213A</t>
  </si>
  <si>
    <t>30.8</t>
  </si>
  <si>
    <t>WL01-11-213</t>
  </si>
  <si>
    <t>S501-11-213</t>
  </si>
  <si>
    <t>◆ FORD MAZDA (4 sản phẩm)</t>
  </si>
  <si>
    <t>RB902</t>
  </si>
  <si>
    <t>26.67</t>
  </si>
  <si>
    <t>RB4113</t>
  </si>
  <si>
    <t>24.15</t>
  </si>
  <si>
    <t>1.18</t>
  </si>
  <si>
    <t>223-3583</t>
  </si>
  <si>
    <t>31.4452</t>
  </si>
  <si>
    <t>27.3812</t>
  </si>
  <si>
    <t>4.0132</t>
  </si>
  <si>
    <t>◆ KOMATSU (26 sản phẩm)</t>
  </si>
  <si>
    <t>6140-31-3131</t>
  </si>
  <si>
    <t>6204-31-3130</t>
  </si>
  <si>
    <t>4D95L/4D95S / QSB/4B-3.3</t>
  </si>
  <si>
    <t>33.09</t>
  </si>
  <si>
    <t>6130-31-3130</t>
  </si>
  <si>
    <t>39.9</t>
  </si>
  <si>
    <t>4D105/4D105-T</t>
  </si>
  <si>
    <t>6136-32-3130</t>
  </si>
  <si>
    <t>44.035</t>
  </si>
  <si>
    <t>6D105/S6D105/S6D105-T/6D110/S6D110-T, SA6D110-T</t>
  </si>
  <si>
    <t>6127-31-3130</t>
  </si>
  <si>
    <t>29.2</t>
  </si>
  <si>
    <t>3.51</t>
  </si>
  <si>
    <t>3.75</t>
  </si>
  <si>
    <t>6136-31-3130</t>
  </si>
  <si>
    <t>1.515</t>
  </si>
  <si>
    <t>6138-31-3133</t>
  </si>
  <si>
    <t>26.00/43.30</t>
  </si>
  <si>
    <t>2.2</t>
  </si>
  <si>
    <t>6221-31-3130</t>
  </si>
  <si>
    <t>2.15</t>
  </si>
  <si>
    <t>6150-31-3130</t>
  </si>
  <si>
    <t>47.8</t>
  </si>
  <si>
    <t>53.12</t>
  </si>
  <si>
    <t>47.4/31.0</t>
  </si>
  <si>
    <t>2.76</t>
  </si>
  <si>
    <t>6610-31-3120</t>
  </si>
  <si>
    <t>57.125</t>
  </si>
  <si>
    <t>26.16</t>
  </si>
  <si>
    <t>6710-31-3120</t>
  </si>
  <si>
    <t>27.95</t>
  </si>
  <si>
    <t>3.189</t>
  </si>
  <si>
    <t>S4D102</t>
  </si>
  <si>
    <t>3901085</t>
  </si>
  <si>
    <t>43.1</t>
  </si>
  <si>
    <t>38.3</t>
  </si>
  <si>
    <t>4B/4BT</t>
  </si>
  <si>
    <t>6732-21-3130</t>
  </si>
  <si>
    <t>6211-31-3130</t>
  </si>
  <si>
    <t>57.44</t>
  </si>
  <si>
    <t>6162-33-3130</t>
  </si>
  <si>
    <t>3.53</t>
  </si>
  <si>
    <t>YANMAR 4D84E</t>
  </si>
  <si>
    <t>12900-23910</t>
  </si>
  <si>
    <t>29.06</t>
  </si>
  <si>
    <t>YANMAR 3D84E</t>
  </si>
  <si>
    <t>YM123900-23910</t>
  </si>
  <si>
    <t>35.9</t>
  </si>
  <si>
    <t>◆ CUMMINS (10 sản phẩm)</t>
  </si>
  <si>
    <t>3913990</t>
  </si>
  <si>
    <t>2.18</t>
  </si>
  <si>
    <t>132770</t>
  </si>
  <si>
    <t>1.67</t>
  </si>
  <si>
    <t>3941476</t>
  </si>
  <si>
    <t>3043909</t>
  </si>
  <si>
    <t>67.42</t>
  </si>
  <si>
    <t>3.52</t>
  </si>
  <si>
    <t>3027105</t>
  </si>
  <si>
    <t>60.48</t>
  </si>
  <si>
    <t>3.58</t>
  </si>
  <si>
    <t>3896984</t>
  </si>
  <si>
    <t>V378 / V504/V505</t>
  </si>
  <si>
    <t>223-3564</t>
  </si>
  <si>
    <t>41.28</t>
  </si>
  <si>
    <t>3.44</t>
  </si>
  <si>
    <t>1.03</t>
  </si>
  <si>
    <t>◆ DEUTZ - VOLVO (15 sản phẩm)</t>
  </si>
  <si>
    <t>45.52</t>
  </si>
  <si>
    <t>55-3170</t>
  </si>
  <si>
    <t>39.6</t>
  </si>
  <si>
    <t>0425 0012</t>
  </si>
  <si>
    <t>35.3</t>
  </si>
  <si>
    <t>38.08</t>
  </si>
  <si>
    <t>55-3690</t>
  </si>
  <si>
    <t>26.4</t>
  </si>
  <si>
    <t>55-3767</t>
  </si>
  <si>
    <t>◆ TOYOTA (49 sản phẩm)</t>
  </si>
  <si>
    <t>90384-32951</t>
  </si>
  <si>
    <t>36.09</t>
  </si>
  <si>
    <t>36.03</t>
  </si>
  <si>
    <t>90999-73108</t>
  </si>
  <si>
    <t>90999-73100</t>
  </si>
  <si>
    <t>U=26.75</t>
  </si>
  <si>
    <t>13B-T / 3B / 3B/11B/13B</t>
  </si>
  <si>
    <t>90999-73088</t>
  </si>
  <si>
    <t>90999-73101</t>
  </si>
  <si>
    <t>1C/2C / 1C/2C, 2C-T/3C/3C-T</t>
  </si>
  <si>
    <t>90999-73102</t>
  </si>
  <si>
    <t>20.0/27.5</t>
  </si>
  <si>
    <t>90999-73950</t>
  </si>
  <si>
    <t>27.3</t>
  </si>
  <si>
    <t>90999-73135</t>
  </si>
  <si>
    <t>28.03</t>
  </si>
  <si>
    <t>1.035</t>
  </si>
  <si>
    <t>1G / 1G/1G-FE/1G-E/1G-G/1G-GT</t>
  </si>
  <si>
    <t>90999-73070</t>
  </si>
  <si>
    <t>1G-GTE / 1G/1G-FE/1G-E/1G-G/1G-GT</t>
  </si>
  <si>
    <t>90999-73107</t>
  </si>
  <si>
    <t>90999-73113</t>
  </si>
  <si>
    <t>1GR-FE / 2GR-FE / 2GR-FSE</t>
  </si>
  <si>
    <t>90999-73144</t>
  </si>
  <si>
    <t>90999-73127</t>
  </si>
  <si>
    <t>22.5/30.5</t>
  </si>
  <si>
    <t>90999-73126</t>
  </si>
  <si>
    <t>32.03</t>
  </si>
  <si>
    <t>27.2</t>
  </si>
  <si>
    <t>90999-73128</t>
  </si>
  <si>
    <t>24.03</t>
  </si>
  <si>
    <t>1.05</t>
  </si>
  <si>
    <t>90999-73136</t>
  </si>
  <si>
    <t>22.5/31.5</t>
  </si>
  <si>
    <t>90999-73119</t>
  </si>
  <si>
    <t>90999-73109</t>
  </si>
  <si>
    <t>90999-73125</t>
  </si>
  <si>
    <t>0.98</t>
  </si>
  <si>
    <t>20.8</t>
  </si>
  <si>
    <t>1.23</t>
  </si>
  <si>
    <t>90999-73095</t>
  </si>
  <si>
    <t>30.0/38.0</t>
  </si>
  <si>
    <t>90999-73140</t>
  </si>
  <si>
    <t>22.06</t>
  </si>
  <si>
    <t>20R/21R/22R / 21R/22R / 6R/7R/8R/16R/18R/19R</t>
  </si>
  <si>
    <t>90999-73072</t>
  </si>
  <si>
    <t>90999-73087</t>
  </si>
  <si>
    <t>2.035</t>
  </si>
  <si>
    <t>90999-70048</t>
  </si>
  <si>
    <t>2J/2J-T/5P / J/2J/5P / L / L/2L</t>
  </si>
  <si>
    <t>2L-T / 2L/2L-T</t>
  </si>
  <si>
    <t>90999-73094</t>
  </si>
  <si>
    <t>90999-73115</t>
  </si>
  <si>
    <t>23.0/31.0</t>
  </si>
  <si>
    <t>90999-73027</t>
  </si>
  <si>
    <t>2VZ-FE/3VZ-FE/4VZ-FE / 5VZ-FE</t>
  </si>
  <si>
    <t>90999-73130</t>
  </si>
  <si>
    <t>90999-73099</t>
  </si>
  <si>
    <t>90999-73116</t>
  </si>
  <si>
    <t>U=25</t>
  </si>
  <si>
    <t>90999-73134</t>
  </si>
  <si>
    <t>90999-73059</t>
  </si>
  <si>
    <t>3S/4S / 3S/5S</t>
  </si>
  <si>
    <t>90999-73112</t>
  </si>
  <si>
    <t>90999-73111</t>
  </si>
  <si>
    <t>5M/6M / 5M/6M/7M / M / M/2M/3M/4M/5M</t>
  </si>
  <si>
    <t>90999-73066</t>
  </si>
  <si>
    <t>90999-73064</t>
  </si>
  <si>
    <t>31.6</t>
  </si>
  <si>
    <t>B / B/2B</t>
  </si>
  <si>
    <t>90999-73065</t>
  </si>
  <si>
    <t>90999-70005</t>
  </si>
  <si>
    <t>90999-73080/1</t>
  </si>
  <si>
    <t>90999-73083</t>
  </si>
  <si>
    <t>◆ NISSAN (27 sản phẩm)</t>
  </si>
  <si>
    <t>12030-16A01</t>
  </si>
  <si>
    <t>24.2</t>
  </si>
  <si>
    <t>12030-D4200</t>
  </si>
  <si>
    <t>22.987</t>
  </si>
  <si>
    <t>CD20/CD20-T / KH1S/KH2S/KH3S</t>
  </si>
  <si>
    <t>12030-57J00</t>
  </si>
  <si>
    <t>12030-R2000/1</t>
  </si>
  <si>
    <t>1.38</t>
  </si>
  <si>
    <t>55-4050</t>
  </si>
  <si>
    <t>33.62</t>
  </si>
  <si>
    <t>25.9</t>
  </si>
  <si>
    <t>12030-77A00</t>
  </si>
  <si>
    <t>12030-32200</t>
  </si>
  <si>
    <t>55-4856</t>
  </si>
  <si>
    <t>1.4</t>
  </si>
  <si>
    <t>12030-40F00</t>
  </si>
  <si>
    <t>12030-V0700</t>
  </si>
  <si>
    <t>12030-W3400</t>
  </si>
  <si>
    <t>L20B/LD20/LD20-T / LD20</t>
  </si>
  <si>
    <t>12030-6N201</t>
  </si>
  <si>
    <t>1.27</t>
  </si>
  <si>
    <t>12030-53Y00</t>
  </si>
  <si>
    <t>21.987</t>
  </si>
  <si>
    <t>RB20D / RB25 / RB26 / RB30 / VG20D</t>
  </si>
  <si>
    <t>12030-58S00</t>
  </si>
  <si>
    <t>23.987</t>
  </si>
  <si>
    <t>12030-V7200</t>
  </si>
  <si>
    <t>24.47</t>
  </si>
  <si>
    <t>12030-22J01</t>
  </si>
  <si>
    <t>30.063</t>
  </si>
  <si>
    <t>12030-60J02</t>
  </si>
  <si>
    <t>12030-03J00</t>
  </si>
  <si>
    <t>12030-21V00</t>
  </si>
  <si>
    <t>12030-30P00</t>
  </si>
  <si>
    <t>12030-60U00/1</t>
  </si>
  <si>
    <t>12030-AD200</t>
  </si>
  <si>
    <t>30.98</t>
  </si>
  <si>
    <t>23.08</t>
  </si>
  <si>
    <t>0.985</t>
  </si>
  <si>
    <t>◆ KUBOTA (5 sản phẩm)</t>
  </si>
  <si>
    <t>6-14-101-03</t>
  </si>
  <si>
    <t>28.08</t>
  </si>
  <si>
    <t>15221-21982</t>
  </si>
  <si>
    <t>26.06</t>
  </si>
  <si>
    <t>V4300</t>
  </si>
  <si>
    <t>15441-21982</t>
  </si>
  <si>
    <t>39.08</t>
  </si>
  <si>
    <t>◆ HONDA (2 sản phẩm)</t>
  </si>
  <si>
    <t>13203-PAA-A013-Y1</t>
  </si>
  <si>
    <t>23.969</t>
  </si>
  <si>
    <t>◆ JOHN DEERE (12 sản phẩm)</t>
  </si>
  <si>
    <t>135 CID 3135G/164 CID 3164G/115 CID 115/145 CID 145/155 CID 155/165 CID 165/180 CID 4180G/202 CID 4202G/4202D/219 CID 4219G/217 CID 217/217CNG/LPG/248 CID 248/248 LPG/248 CID 248D</t>
  </si>
  <si>
    <t>B-878</t>
  </si>
  <si>
    <t>33.35</t>
  </si>
  <si>
    <t>152 CID 3152D/164 CID 3164D/179 CID 3179D / 202 CID 4202D/219 CID 4219D/4219T/239 CID 4239D/4239T/4276D/4039D, 4039T/4045D, 4045T / 303 CID 6303D/6303L LPG/303 CID 6303G/329 CID 6329D/6329T/329 CID 6329G/359 CID 6359D/6359T/6059D/6059T/6414D, 6414T/6068D</t>
  </si>
  <si>
    <t>T23471</t>
  </si>
  <si>
    <t>39.85</t>
  </si>
  <si>
    <t>1.8</t>
  </si>
  <si>
    <t>R55647</t>
  </si>
  <si>
    <t>38.11</t>
  </si>
  <si>
    <t>R57451</t>
  </si>
  <si>
    <t>4.270 / 6.404D/6.404T/A/6.466D/6.466T</t>
  </si>
  <si>
    <t>R30939</t>
  </si>
  <si>
    <t>38.35</t>
  </si>
  <si>
    <t>R42173</t>
  </si>
  <si>
    <t>46.02</t>
  </si>
  <si>
    <t>4.5D/T</t>
  </si>
  <si>
    <t>R123960</t>
  </si>
  <si>
    <t>38.15</t>
  </si>
  <si>
    <t>6.8D/T POWER TECH</t>
  </si>
  <si>
    <t>4.5D/T / 6.8D/T POWER TECH</t>
  </si>
  <si>
    <t>R114082</t>
  </si>
  <si>
    <t>T21359</t>
  </si>
  <si>
    <t>38.2</t>
  </si>
  <si>
    <t>R74008</t>
  </si>
  <si>
    <t>52.41</t>
  </si>
  <si>
    <t>◆ CAT (5 sản phẩm)</t>
  </si>
  <si>
    <t>30.52</t>
  </si>
  <si>
    <t>25.8</t>
  </si>
  <si>
    <t>M-2W0027</t>
  </si>
  <si>
    <t>5I-7539</t>
  </si>
  <si>
    <t>◆ DAEWOO / DOOSAN (0 sản phẩm)</t>
  </si>
  <si>
    <t>⚠️ Tổng 74 dòng có PARNO dùng chung (35 mã) — nền vàng/cam = cùng 1 PARNO</t>
  </si>
  <si>
    <t>📚 CHÚ GIẢI KÝ HIỆU</t>
  </si>
  <si>
    <t>Ký hiệu</t>
  </si>
  <si>
    <t>Ý nghĩa</t>
  </si>
  <si>
    <t>(A)</t>
  </si>
  <si>
    <t>Có kiềng gang</t>
  </si>
  <si>
    <t>(A+0)</t>
  </si>
  <si>
    <t>Lỗ làm mát chân không</t>
  </si>
  <si>
    <t>F/F</t>
  </si>
  <si>
    <t>Xy lanh đã xoáy</t>
  </si>
  <si>
    <t>S/F</t>
  </si>
  <si>
    <t>Xy lanh chưa xoáy (luôn có thông số)</t>
  </si>
  <si>
    <t>Kiếng</t>
  </si>
  <si>
    <t>Xy lanh gốc hãng → séc măng KHÔNG mạ</t>
  </si>
  <si>
    <t>Gang</t>
  </si>
  <si>
    <t>Xy lanh thay thế → séc măng CÓ mạ</t>
  </si>
  <si>
    <t>STD</t>
  </si>
  <si>
    <t>Cốt 0 (zin)</t>
  </si>
  <si>
    <t>0.25</t>
  </si>
  <si>
    <t>Cốt 1</t>
  </si>
  <si>
    <t>0.50</t>
  </si>
  <si>
    <t>Cốt 2</t>
  </si>
  <si>
    <t>0.75</t>
  </si>
  <si>
    <t>Cốt 3</t>
  </si>
  <si>
    <t>Cốt 4</t>
  </si>
  <si>
    <t>Mã hàng hóa trong kho</t>
  </si>
  <si>
    <t>🏷️ THƯƠNG HIỆU — XUẤT XỨ</t>
  </si>
  <si>
    <t>Xuất xứ</t>
  </si>
  <si>
    <t>NPR</t>
  </si>
  <si>
    <t>Nhật Bản</t>
  </si>
  <si>
    <t>RIK (Rikken)</t>
  </si>
  <si>
    <t>TP</t>
  </si>
  <si>
    <t>IKAZU</t>
  </si>
  <si>
    <t>Trung Quốc xuất Châu Âu</t>
  </si>
  <si>
    <t>IZUMI</t>
  </si>
  <si>
    <t>HENWEIT</t>
  </si>
  <si>
    <t>NSP</t>
  </si>
  <si>
    <t>Châu Âu</t>
  </si>
  <si>
    <t>Đức</t>
  </si>
  <si>
    <t>PROXMANN</t>
  </si>
  <si>
    <t>(bổ sung)</t>
  </si>
  <si>
    <t>Số</t>
  </si>
  <si>
    <t>Chữ_Giữa</t>
  </si>
  <si>
    <t>Chữ_Đầu</t>
  </si>
  <si>
    <t>không trăm lẻ một</t>
  </si>
  <si>
    <t>một</t>
  </si>
  <si>
    <t>không trăm lẻ hai</t>
  </si>
  <si>
    <t>hai</t>
  </si>
  <si>
    <t>không trăm lẻ ba</t>
  </si>
  <si>
    <t>ba</t>
  </si>
  <si>
    <t>không trăm lẻ bốn</t>
  </si>
  <si>
    <t>bốn</t>
  </si>
  <si>
    <t>không trăm lẻ năm</t>
  </si>
  <si>
    <t>năm</t>
  </si>
  <si>
    <t>không trăm lẻ sáu</t>
  </si>
  <si>
    <t>sáu</t>
  </si>
  <si>
    <t>không trăm lẻ bảy</t>
  </si>
  <si>
    <t>bảy</t>
  </si>
  <si>
    <t>không trăm lẻ tám</t>
  </si>
  <si>
    <t>tám</t>
  </si>
  <si>
    <t>không trăm lẻ chín</t>
  </si>
  <si>
    <t>chín</t>
  </si>
  <si>
    <t>không trăm mười</t>
  </si>
  <si>
    <t>mười</t>
  </si>
  <si>
    <t>không trăm mười một</t>
  </si>
  <si>
    <t>mười một</t>
  </si>
  <si>
    <t>không trăm mười hai</t>
  </si>
  <si>
    <t>mười hai</t>
  </si>
  <si>
    <t>không trăm mười ba</t>
  </si>
  <si>
    <t>mười ba</t>
  </si>
  <si>
    <t>không trăm mười bốn</t>
  </si>
  <si>
    <t>mười bốn</t>
  </si>
  <si>
    <t>không trăm mười lăm</t>
  </si>
  <si>
    <t>mười lăm</t>
  </si>
  <si>
    <t>không trăm mười sáu</t>
  </si>
  <si>
    <t>mười sáu</t>
  </si>
  <si>
    <t>không trăm mười bảy</t>
  </si>
  <si>
    <t>mười bảy</t>
  </si>
  <si>
    <t>không trăm mười tám</t>
  </si>
  <si>
    <t>mười tám</t>
  </si>
  <si>
    <t>không trăm mười chín</t>
  </si>
  <si>
    <t>mười chín</t>
  </si>
  <si>
    <t>không trăm hai mươi</t>
  </si>
  <si>
    <t>hai mươi</t>
  </si>
  <si>
    <t>không trăm hai mươi mốt</t>
  </si>
  <si>
    <t>hai mươi mốt</t>
  </si>
  <si>
    <t>không trăm hai mươi hai</t>
  </si>
  <si>
    <t>hai mươi hai</t>
  </si>
  <si>
    <t>không trăm hai mươi ba</t>
  </si>
  <si>
    <t>hai mươi ba</t>
  </si>
  <si>
    <t>không trăm hai mươi bốn</t>
  </si>
  <si>
    <t>hai mươi bốn</t>
  </si>
  <si>
    <t>không trăm hai mươi lăm</t>
  </si>
  <si>
    <t>hai mươi lăm</t>
  </si>
  <si>
    <t>không trăm hai mươi sáu</t>
  </si>
  <si>
    <t>hai mươi sáu</t>
  </si>
  <si>
    <t>không trăm hai mươi bảy</t>
  </si>
  <si>
    <t>hai mươi bảy</t>
  </si>
  <si>
    <t>không trăm hai mươi tám</t>
  </si>
  <si>
    <t>hai mươi tám</t>
  </si>
  <si>
    <t>không trăm hai mươi chín</t>
  </si>
  <si>
    <t>hai mươi chín</t>
  </si>
  <si>
    <t>không trăm ba mươi</t>
  </si>
  <si>
    <t>ba mươi</t>
  </si>
  <si>
    <t>không trăm ba mươi mốt</t>
  </si>
  <si>
    <t>ba mươi mốt</t>
  </si>
  <si>
    <t>không trăm ba mươi hai</t>
  </si>
  <si>
    <t>ba mươi hai</t>
  </si>
  <si>
    <t>không trăm ba mươi ba</t>
  </si>
  <si>
    <t>ba mươi ba</t>
  </si>
  <si>
    <t>không trăm ba mươi bốn</t>
  </si>
  <si>
    <t>ba mươi bốn</t>
  </si>
  <si>
    <t>không trăm ba mươi lăm</t>
  </si>
  <si>
    <t>ba mươi lăm</t>
  </si>
  <si>
    <t>không trăm ba mươi sáu</t>
  </si>
  <si>
    <t>ba mươi sáu</t>
  </si>
  <si>
    <t>không trăm ba mươi bảy</t>
  </si>
  <si>
    <t>ba mươi bảy</t>
  </si>
  <si>
    <t>không trăm ba mươi tám</t>
  </si>
  <si>
    <t>ba mươi tám</t>
  </si>
  <si>
    <t>không trăm ba mươi chín</t>
  </si>
  <si>
    <t>ba mươi chín</t>
  </si>
  <si>
    <t>không trăm bốn mươi</t>
  </si>
  <si>
    <t>bốn mươi</t>
  </si>
  <si>
    <t>không trăm bốn mươi mốt</t>
  </si>
  <si>
    <t>bốn mươi mốt</t>
  </si>
  <si>
    <t>không trăm bốn mươi hai</t>
  </si>
  <si>
    <t>bốn mươi hai</t>
  </si>
  <si>
    <t>không trăm bốn mươi ba</t>
  </si>
  <si>
    <t>bốn mươi ba</t>
  </si>
  <si>
    <t>không trăm bốn mươi bốn</t>
  </si>
  <si>
    <t>bốn mươi bốn</t>
  </si>
  <si>
    <t>không trăm bốn mươi lăm</t>
  </si>
  <si>
    <t>bốn mươi lăm</t>
  </si>
  <si>
    <t>không trăm bốn mươi sáu</t>
  </si>
  <si>
    <t>bốn mươi sáu</t>
  </si>
  <si>
    <t>không trăm bốn mươi bảy</t>
  </si>
  <si>
    <t>bốn mươi bảy</t>
  </si>
  <si>
    <t>không trăm bốn mươi tám</t>
  </si>
  <si>
    <t>bốn mươi tám</t>
  </si>
  <si>
    <t>không trăm bốn mươi chín</t>
  </si>
  <si>
    <t>bốn mươi chín</t>
  </si>
  <si>
    <t>không trăm năm mươi</t>
  </si>
  <si>
    <t>năm mươi</t>
  </si>
  <si>
    <t>không trăm năm mươi mốt</t>
  </si>
  <si>
    <t>năm mươi mốt</t>
  </si>
  <si>
    <t>không trăm năm mươi hai</t>
  </si>
  <si>
    <t>năm mươi hai</t>
  </si>
  <si>
    <t>không trăm năm mươi ba</t>
  </si>
  <si>
    <t>năm mươi ba</t>
  </si>
  <si>
    <t>không trăm năm mươi bốn</t>
  </si>
  <si>
    <t>năm mươi bốn</t>
  </si>
  <si>
    <t>không trăm năm mươi lăm</t>
  </si>
  <si>
    <t>năm mươi lăm</t>
  </si>
  <si>
    <t>không trăm năm mươi sáu</t>
  </si>
  <si>
    <t>năm mươi sáu</t>
  </si>
  <si>
    <t>không trăm năm mươi bảy</t>
  </si>
  <si>
    <t>năm mươi bảy</t>
  </si>
  <si>
    <t>không trăm năm mươi tám</t>
  </si>
  <si>
    <t>năm mươi tám</t>
  </si>
  <si>
    <t>không trăm năm mươi chín</t>
  </si>
  <si>
    <t>năm mươi chín</t>
  </si>
  <si>
    <t>không trăm sáu mươi</t>
  </si>
  <si>
    <t>sáu mươi</t>
  </si>
  <si>
    <t>không trăm sáu mươi mốt</t>
  </si>
  <si>
    <t>sáu mươi mốt</t>
  </si>
  <si>
    <t>không trăm sáu mươi hai</t>
  </si>
  <si>
    <t>sáu mươi hai</t>
  </si>
  <si>
    <t>không trăm sáu mươi ba</t>
  </si>
  <si>
    <t>sáu mươi ba</t>
  </si>
  <si>
    <t>không trăm sáu mươi bốn</t>
  </si>
  <si>
    <t>sáu mươi bốn</t>
  </si>
  <si>
    <t>không trăm sáu mươi lăm</t>
  </si>
  <si>
    <t>sáu mươi lăm</t>
  </si>
  <si>
    <t>không trăm sáu mươi sáu</t>
  </si>
  <si>
    <t>sáu mươi sáu</t>
  </si>
  <si>
    <t>không trăm sáu mươi bảy</t>
  </si>
  <si>
    <t>sáu mươi bảy</t>
  </si>
  <si>
    <t>không trăm sáu mươi tám</t>
  </si>
  <si>
    <t>sáu mươi tám</t>
  </si>
  <si>
    <t>không trăm sáu mươi chín</t>
  </si>
  <si>
    <t>sáu mươi chín</t>
  </si>
  <si>
    <t>không trăm bảy mươi</t>
  </si>
  <si>
    <t>bảy mươi</t>
  </si>
  <si>
    <t>không trăm bảy mươi mốt</t>
  </si>
  <si>
    <t>bảy mươi mốt</t>
  </si>
  <si>
    <t>không trăm bảy mươi hai</t>
  </si>
  <si>
    <t>bảy mươi hai</t>
  </si>
  <si>
    <t>không trăm bảy mươi ba</t>
  </si>
  <si>
    <t>bảy mươi ba</t>
  </si>
  <si>
    <t>không trăm bảy mươi bốn</t>
  </si>
  <si>
    <t>bảy mươi bốn</t>
  </si>
  <si>
    <t>không trăm bảy mươi lăm</t>
  </si>
  <si>
    <t>bảy mươi lăm</t>
  </si>
  <si>
    <t>không trăm bảy mươi sáu</t>
  </si>
  <si>
    <t>bảy mươi sáu</t>
  </si>
  <si>
    <t>không trăm bảy mươi bảy</t>
  </si>
  <si>
    <t>bảy mươi bảy</t>
  </si>
  <si>
    <t>không trăm bảy mươi tám</t>
  </si>
  <si>
    <t>bảy mươi tám</t>
  </si>
  <si>
    <t>không trăm bảy mươi chín</t>
  </si>
  <si>
    <t>bảy mươi chín</t>
  </si>
  <si>
    <t>không trăm tám mươi</t>
  </si>
  <si>
    <t>tám mươi</t>
  </si>
  <si>
    <t>không trăm tám mươi mốt</t>
  </si>
  <si>
    <t>tám mươi mốt</t>
  </si>
  <si>
    <t>không trăm tám mươi hai</t>
  </si>
  <si>
    <t>tám mươi hai</t>
  </si>
  <si>
    <t>không trăm tám mươi ba</t>
  </si>
  <si>
    <t>tám mươi ba</t>
  </si>
  <si>
    <t>không trăm tám mươi bốn</t>
  </si>
  <si>
    <t>tám mươi bốn</t>
  </si>
  <si>
    <t>không trăm tám mươi lăm</t>
  </si>
  <si>
    <t>tám mươi lăm</t>
  </si>
  <si>
    <t>không trăm tám mươi sáu</t>
  </si>
  <si>
    <t>tám mươi sáu</t>
  </si>
  <si>
    <t>không trăm tám mươi bảy</t>
  </si>
  <si>
    <t>tám mươi bảy</t>
  </si>
  <si>
    <t>không trăm tám mươi tám</t>
  </si>
  <si>
    <t>tám mươi tám</t>
  </si>
  <si>
    <t>không trăm tám mươi chín</t>
  </si>
  <si>
    <t>tám mươi chín</t>
  </si>
  <si>
    <t>không trăm chín mươi</t>
  </si>
  <si>
    <t>chín mươi</t>
  </si>
  <si>
    <t>không trăm chín mươi mốt</t>
  </si>
  <si>
    <t>chín mươi mốt</t>
  </si>
  <si>
    <t>không trăm chín mươi hai</t>
  </si>
  <si>
    <t>chín mươi hai</t>
  </si>
  <si>
    <t>không trăm chín mươi ba</t>
  </si>
  <si>
    <t>chín mươi ba</t>
  </si>
  <si>
    <t>không trăm chín mươi bốn</t>
  </si>
  <si>
    <t>chín mươi bốn</t>
  </si>
  <si>
    <t>không trăm chín mươi lăm</t>
  </si>
  <si>
    <t>chín mươi lăm</t>
  </si>
  <si>
    <t>không trăm chín mươi sáu</t>
  </si>
  <si>
    <t>chín mươi sáu</t>
  </si>
  <si>
    <t>không trăm chín mươi bảy</t>
  </si>
  <si>
    <t>chín mươi bảy</t>
  </si>
  <si>
    <t>không trăm chín mươi tám</t>
  </si>
  <si>
    <t>chín mươi tám</t>
  </si>
  <si>
    <t>không trăm chín mươi chín</t>
  </si>
  <si>
    <t>chín mươi chín</t>
  </si>
  <si>
    <t>một trăm</t>
  </si>
  <si>
    <t>một trăm lẻ một</t>
  </si>
  <si>
    <t>một trăm lẻ hai</t>
  </si>
  <si>
    <t>một trăm lẻ ba</t>
  </si>
  <si>
    <t>một trăm lẻ bốn</t>
  </si>
  <si>
    <t>một trăm lẻ năm</t>
  </si>
  <si>
    <t>một trăm lẻ sáu</t>
  </si>
  <si>
    <t>một trăm lẻ bảy</t>
  </si>
  <si>
    <t>một trăm lẻ tám</t>
  </si>
  <si>
    <t>một trăm lẻ chín</t>
  </si>
  <si>
    <t>một trăm mười</t>
  </si>
  <si>
    <t>một trăm mười một</t>
  </si>
  <si>
    <t>một trăm mười hai</t>
  </si>
  <si>
    <t>một trăm mười ba</t>
  </si>
  <si>
    <t>một trăm mười bốn</t>
  </si>
  <si>
    <t>một trăm mười lăm</t>
  </si>
  <si>
    <t>một trăm mười sáu</t>
  </si>
  <si>
    <t>một trăm mười bảy</t>
  </si>
  <si>
    <t>một trăm mười tám</t>
  </si>
  <si>
    <t>một trăm mười chín</t>
  </si>
  <si>
    <t>một trăm hai mươi</t>
  </si>
  <si>
    <t>một trăm hai mươi mốt</t>
  </si>
  <si>
    <t>một trăm hai mươi hai</t>
  </si>
  <si>
    <t>một trăm hai mươi ba</t>
  </si>
  <si>
    <t>một trăm hai mươi bốn</t>
  </si>
  <si>
    <t>một trăm hai mươi lăm</t>
  </si>
  <si>
    <t>một trăm hai mươi sáu</t>
  </si>
  <si>
    <t>một trăm hai mươi bảy</t>
  </si>
  <si>
    <t>một trăm hai mươi tám</t>
  </si>
  <si>
    <t>một trăm hai mươi chín</t>
  </si>
  <si>
    <t>một trăm ba mươi</t>
  </si>
  <si>
    <t>một trăm ba mươi mốt</t>
  </si>
  <si>
    <t>một trăm ba mươi hai</t>
  </si>
  <si>
    <t>một trăm ba mươi ba</t>
  </si>
  <si>
    <t>một trăm ba mươi bốn</t>
  </si>
  <si>
    <t>một trăm ba mươi lăm</t>
  </si>
  <si>
    <t>một trăm ba mươi sáu</t>
  </si>
  <si>
    <t>một trăm ba mươi bảy</t>
  </si>
  <si>
    <t>một trăm ba mươi tám</t>
  </si>
  <si>
    <t>một trăm ba mươi chín</t>
  </si>
  <si>
    <t>một trăm bốn mươi</t>
  </si>
  <si>
    <t>một trăm bốn mươi mốt</t>
  </si>
  <si>
    <t>một trăm bốn mươi hai</t>
  </si>
  <si>
    <t>một trăm bốn mươi ba</t>
  </si>
  <si>
    <t>một trăm bốn mươi bốn</t>
  </si>
  <si>
    <t>một trăm bốn mươi lăm</t>
  </si>
  <si>
    <t>một trăm bốn mươi sáu</t>
  </si>
  <si>
    <t>một trăm bốn mươi bảy</t>
  </si>
  <si>
    <t>một trăm bốn mươi tám</t>
  </si>
  <si>
    <t>một trăm bốn mươi chín</t>
  </si>
  <si>
    <t>một trăm năm mươi</t>
  </si>
  <si>
    <t>một trăm năm mươi mốt</t>
  </si>
  <si>
    <t>một trăm năm mươi hai</t>
  </si>
  <si>
    <t>một trăm năm mươi ba</t>
  </si>
  <si>
    <t>một trăm năm mươi bốn</t>
  </si>
  <si>
    <t>một trăm năm mươi lăm</t>
  </si>
  <si>
    <t>một trăm năm mươi sáu</t>
  </si>
  <si>
    <t>một trăm năm mươi bảy</t>
  </si>
  <si>
    <t>một trăm năm mươi tám</t>
  </si>
  <si>
    <t>một trăm năm mươi chín</t>
  </si>
  <si>
    <t>một trăm sáu mươi</t>
  </si>
  <si>
    <t>một trăm sáu mươi mốt</t>
  </si>
  <si>
    <t>một trăm sáu mươi hai</t>
  </si>
  <si>
    <t>một trăm sáu mươi ba</t>
  </si>
  <si>
    <t>một trăm sáu mươi bốn</t>
  </si>
  <si>
    <t>một trăm sáu mươi lăm</t>
  </si>
  <si>
    <t>một trăm sáu mươi sáu</t>
  </si>
  <si>
    <t>một trăm sáu mươi bảy</t>
  </si>
  <si>
    <t>một trăm sáu mươi tám</t>
  </si>
  <si>
    <t>một trăm sáu mươi chín</t>
  </si>
  <si>
    <t>một trăm bảy mươi</t>
  </si>
  <si>
    <t>một trăm bảy mươi mốt</t>
  </si>
  <si>
    <t>một trăm bảy mươi hai</t>
  </si>
  <si>
    <t>một trăm bảy mươi ba</t>
  </si>
  <si>
    <t>một trăm bảy mươi bốn</t>
  </si>
  <si>
    <t>một trăm bảy mươi lăm</t>
  </si>
  <si>
    <t>một trăm bảy mươi sáu</t>
  </si>
  <si>
    <t>một trăm bảy mươi bảy</t>
  </si>
  <si>
    <t>một trăm bảy mươi tám</t>
  </si>
  <si>
    <t>một trăm bảy mươi chín</t>
  </si>
  <si>
    <t>một trăm tám mươi</t>
  </si>
  <si>
    <t>một trăm tám mươi mốt</t>
  </si>
  <si>
    <t>một trăm tám mươi hai</t>
  </si>
  <si>
    <t>một trăm tám mươi ba</t>
  </si>
  <si>
    <t>một trăm tám mươi bốn</t>
  </si>
  <si>
    <t>một trăm tám mươi lăm</t>
  </si>
  <si>
    <t>một trăm tám mươi sáu</t>
  </si>
  <si>
    <t>một trăm tám mươi bảy</t>
  </si>
  <si>
    <t>một trăm tám mươi tám</t>
  </si>
  <si>
    <t>một trăm tám mươi chín</t>
  </si>
  <si>
    <t>một trăm chín mươi</t>
  </si>
  <si>
    <t>một trăm chín mươi mốt</t>
  </si>
  <si>
    <t>một trăm chín mươi hai</t>
  </si>
  <si>
    <t>một trăm chín mươi ba</t>
  </si>
  <si>
    <t>một trăm chín mươi bốn</t>
  </si>
  <si>
    <t>một trăm chín mươi lăm</t>
  </si>
  <si>
    <t>một trăm chín mươi sáu</t>
  </si>
  <si>
    <t>một trăm chín mươi bảy</t>
  </si>
  <si>
    <t>một trăm chín mươi tám</t>
  </si>
  <si>
    <t>một trăm chín mươi chín</t>
  </si>
  <si>
    <t>hai trăm</t>
  </si>
  <si>
    <t>hai trăm lẻ một</t>
  </si>
  <si>
    <t>hai trăm lẻ hai</t>
  </si>
  <si>
    <t>hai trăm lẻ ba</t>
  </si>
  <si>
    <t>hai trăm lẻ bốn</t>
  </si>
  <si>
    <t>hai trăm lẻ năm</t>
  </si>
  <si>
    <t>hai trăm lẻ sáu</t>
  </si>
  <si>
    <t>hai trăm lẻ bảy</t>
  </si>
  <si>
    <t>hai trăm lẻ tám</t>
  </si>
  <si>
    <t>hai trăm lẻ chín</t>
  </si>
  <si>
    <t>hai trăm mười</t>
  </si>
  <si>
    <t>hai trăm mười một</t>
  </si>
  <si>
    <t>hai trăm mười hai</t>
  </si>
  <si>
    <t>hai trăm mười ba</t>
  </si>
  <si>
    <t>hai trăm mười bốn</t>
  </si>
  <si>
    <t>hai trăm mười lăm</t>
  </si>
  <si>
    <t>hai trăm mười sáu</t>
  </si>
  <si>
    <t>hai trăm mười bảy</t>
  </si>
  <si>
    <t>hai trăm mười tám</t>
  </si>
  <si>
    <t>hai trăm mười chín</t>
  </si>
  <si>
    <t>hai trăm hai mươi</t>
  </si>
  <si>
    <t>hai trăm hai mươi mốt</t>
  </si>
  <si>
    <t>hai trăm hai mươi hai</t>
  </si>
  <si>
    <t>hai trăm hai mươi ba</t>
  </si>
  <si>
    <t>hai trăm hai mươi bốn</t>
  </si>
  <si>
    <t>hai trăm hai mươi lăm</t>
  </si>
  <si>
    <t>hai trăm hai mươi sáu</t>
  </si>
  <si>
    <t>hai trăm hai mươi bảy</t>
  </si>
  <si>
    <t>hai trăm hai mươi tám</t>
  </si>
  <si>
    <t>hai trăm hai mươi chín</t>
  </si>
  <si>
    <t>hai trăm ba mươi</t>
  </si>
  <si>
    <t>hai trăm ba mươi mốt</t>
  </si>
  <si>
    <t>hai trăm ba mươi hai</t>
  </si>
  <si>
    <t>hai trăm ba mươi ba</t>
  </si>
  <si>
    <t>hai trăm ba mươi bốn</t>
  </si>
  <si>
    <t>hai trăm ba mươi lăm</t>
  </si>
  <si>
    <t>hai trăm ba mươi sáu</t>
  </si>
  <si>
    <t>hai trăm ba mươi bảy</t>
  </si>
  <si>
    <t>hai trăm ba mươi tám</t>
  </si>
  <si>
    <t>hai trăm ba mươi chín</t>
  </si>
  <si>
    <t>hai trăm bốn mươi</t>
  </si>
  <si>
    <t>hai trăm bốn mươi mốt</t>
  </si>
  <si>
    <t>hai trăm bốn mươi hai</t>
  </si>
  <si>
    <t>hai trăm bốn mươi ba</t>
  </si>
  <si>
    <t>hai trăm bốn mươi bốn</t>
  </si>
  <si>
    <t>hai trăm bốn mươi lăm</t>
  </si>
  <si>
    <t>hai trăm bốn mươi sáu</t>
  </si>
  <si>
    <t>hai trăm bốn mươi bảy</t>
  </si>
  <si>
    <t>hai trăm bốn mươi tám</t>
  </si>
  <si>
    <t>hai trăm bốn mươi chín</t>
  </si>
  <si>
    <t>hai trăm năm mươi</t>
  </si>
  <si>
    <t>hai trăm năm mươi mốt</t>
  </si>
  <si>
    <t>hai trăm năm mươi hai</t>
  </si>
  <si>
    <t>hai trăm năm mươi ba</t>
  </si>
  <si>
    <t>hai trăm năm mươi bốn</t>
  </si>
  <si>
    <t>hai trăm năm mươi lăm</t>
  </si>
  <si>
    <t>hai trăm năm mươi sáu</t>
  </si>
  <si>
    <t>hai trăm năm mươi bảy</t>
  </si>
  <si>
    <t>hai trăm năm mươi tám</t>
  </si>
  <si>
    <t>hai trăm năm mươi chín</t>
  </si>
  <si>
    <t>hai trăm sáu mươi</t>
  </si>
  <si>
    <t>hai trăm sáu mươi mốt</t>
  </si>
  <si>
    <t>hai trăm sáu mươi hai</t>
  </si>
  <si>
    <t>hai trăm sáu mươi ba</t>
  </si>
  <si>
    <t>hai trăm sáu mươi bốn</t>
  </si>
  <si>
    <t>hai trăm sáu mươi lăm</t>
  </si>
  <si>
    <t>hai trăm sáu mươi sáu</t>
  </si>
  <si>
    <t>hai trăm sáu mươi bảy</t>
  </si>
  <si>
    <t>hai trăm sáu mươi tám</t>
  </si>
  <si>
    <t>hai trăm sáu mươi chín</t>
  </si>
  <si>
    <t>hai trăm bảy mươi</t>
  </si>
  <si>
    <t>hai trăm bảy mươi mốt</t>
  </si>
  <si>
    <t>hai trăm bảy mươi hai</t>
  </si>
  <si>
    <t>hai trăm bảy mươi ba</t>
  </si>
  <si>
    <t>hai trăm bảy mươi bốn</t>
  </si>
  <si>
    <t>hai trăm bảy mươi lăm</t>
  </si>
  <si>
    <t>hai trăm bảy mươi sáu</t>
  </si>
  <si>
    <t>hai trăm bảy mươi bảy</t>
  </si>
  <si>
    <t>hai trăm bảy mươi tám</t>
  </si>
  <si>
    <t>hai trăm bảy mươi chín</t>
  </si>
  <si>
    <t>hai trăm tám mươi</t>
  </si>
  <si>
    <t>hai trăm tám mươi mốt</t>
  </si>
  <si>
    <t>hai trăm tám mươi hai</t>
  </si>
  <si>
    <t>hai trăm tám mươi ba</t>
  </si>
  <si>
    <t>hai trăm tám mươi bốn</t>
  </si>
  <si>
    <t>hai trăm tám mươi lăm</t>
  </si>
  <si>
    <t>hai trăm tám mươi sáu</t>
  </si>
  <si>
    <t>hai trăm tám mươi bảy</t>
  </si>
  <si>
    <t>hai trăm tám mươi tám</t>
  </si>
  <si>
    <t>hai trăm tám mươi chín</t>
  </si>
  <si>
    <t>hai trăm chín mươi</t>
  </si>
  <si>
    <t>hai trăm chín mươi mốt</t>
  </si>
  <si>
    <t>hai trăm chín mươi hai</t>
  </si>
  <si>
    <t>hai trăm chín mươi ba</t>
  </si>
  <si>
    <t>hai trăm chín mươi bốn</t>
  </si>
  <si>
    <t>hai trăm chín mươi lăm</t>
  </si>
  <si>
    <t>hai trăm chín mươi sáu</t>
  </si>
  <si>
    <t>hai trăm chín mươi bảy</t>
  </si>
  <si>
    <t>hai trăm chín mươi tám</t>
  </si>
  <si>
    <t>hai trăm chín mươi chín</t>
  </si>
  <si>
    <t>ba trăm</t>
  </si>
  <si>
    <t>ba trăm lẻ một</t>
  </si>
  <si>
    <t>ba trăm lẻ hai</t>
  </si>
  <si>
    <t>ba trăm lẻ ba</t>
  </si>
  <si>
    <t>ba trăm lẻ bốn</t>
  </si>
  <si>
    <t>ba trăm lẻ năm</t>
  </si>
  <si>
    <t>ba trăm lẻ sáu</t>
  </si>
  <si>
    <t>ba trăm lẻ bảy</t>
  </si>
  <si>
    <t>ba trăm lẻ tám</t>
  </si>
  <si>
    <t>ba trăm lẻ chín</t>
  </si>
  <si>
    <t>ba trăm mười</t>
  </si>
  <si>
    <t>ba trăm mười một</t>
  </si>
  <si>
    <t>ba trăm mười hai</t>
  </si>
  <si>
    <t>ba trăm mười ba</t>
  </si>
  <si>
    <t>ba trăm mười bốn</t>
  </si>
  <si>
    <t>ba trăm mười lăm</t>
  </si>
  <si>
    <t>ba trăm mười sáu</t>
  </si>
  <si>
    <t>ba trăm mười bảy</t>
  </si>
  <si>
    <t>ba trăm mười tám</t>
  </si>
  <si>
    <t>ba trăm mười chín</t>
  </si>
  <si>
    <t>ba trăm hai mươi</t>
  </si>
  <si>
    <t>ba trăm hai mươi mốt</t>
  </si>
  <si>
    <t>ba trăm hai mươi hai</t>
  </si>
  <si>
    <t>ba trăm hai mươi ba</t>
  </si>
  <si>
    <t>ba trăm hai mươi bốn</t>
  </si>
  <si>
    <t>ba trăm hai mươi lăm</t>
  </si>
  <si>
    <t>ba trăm hai mươi sáu</t>
  </si>
  <si>
    <t>ba trăm hai mươi bảy</t>
  </si>
  <si>
    <t>ba trăm hai mươi tám</t>
  </si>
  <si>
    <t>ba trăm hai mươi chín</t>
  </si>
  <si>
    <t>ba trăm ba mươi</t>
  </si>
  <si>
    <t>ba trăm ba mươi mốt</t>
  </si>
  <si>
    <t>ba trăm ba mươi hai</t>
  </si>
  <si>
    <t>ba trăm ba mươi ba</t>
  </si>
  <si>
    <t>ba trăm ba mươi bốn</t>
  </si>
  <si>
    <t>ba trăm ba mươi lăm</t>
  </si>
  <si>
    <t>ba trăm ba mươi sáu</t>
  </si>
  <si>
    <t>ba trăm ba mươi bảy</t>
  </si>
  <si>
    <t>ba trăm ba mươi tám</t>
  </si>
  <si>
    <t>ba trăm ba mươi chín</t>
  </si>
  <si>
    <t>ba trăm bốn mươi</t>
  </si>
  <si>
    <t>ba trăm bốn mươi mốt</t>
  </si>
  <si>
    <t>ba trăm bốn mươi hai</t>
  </si>
  <si>
    <t>ba trăm bốn mươi ba</t>
  </si>
  <si>
    <t>ba trăm bốn mươi bốn</t>
  </si>
  <si>
    <t>ba trăm bốn mươi lăm</t>
  </si>
  <si>
    <t>ba trăm bốn mươi sáu</t>
  </si>
  <si>
    <t>ba trăm bốn mươi bảy</t>
  </si>
  <si>
    <t>ba trăm bốn mươi tám</t>
  </si>
  <si>
    <t>ba trăm bốn mươi chín</t>
  </si>
  <si>
    <t>ba trăm năm mươi</t>
  </si>
  <si>
    <t>ba trăm năm mươi mốt</t>
  </si>
  <si>
    <t>ba trăm năm mươi hai</t>
  </si>
  <si>
    <t>ba trăm năm mươi ba</t>
  </si>
  <si>
    <t>ba trăm năm mươi bốn</t>
  </si>
  <si>
    <t>ba trăm năm mươi lăm</t>
  </si>
  <si>
    <t>ba trăm năm mươi sáu</t>
  </si>
  <si>
    <t>ba trăm năm mươi bảy</t>
  </si>
  <si>
    <t>ba trăm năm mươi tám</t>
  </si>
  <si>
    <t>ba trăm năm mươi chín</t>
  </si>
  <si>
    <t>ba trăm sáu mươi</t>
  </si>
  <si>
    <t>ba trăm sáu mươi mốt</t>
  </si>
  <si>
    <t>ba trăm sáu mươi hai</t>
  </si>
  <si>
    <t>ba trăm sáu mươi ba</t>
  </si>
  <si>
    <t>ba trăm sáu mươi bốn</t>
  </si>
  <si>
    <t>ba trăm sáu mươi lăm</t>
  </si>
  <si>
    <t>ba trăm sáu mươi sáu</t>
  </si>
  <si>
    <t>ba trăm sáu mươi bảy</t>
  </si>
  <si>
    <t>ba trăm sáu mươi tám</t>
  </si>
  <si>
    <t>ba trăm sáu mươi chín</t>
  </si>
  <si>
    <t>ba trăm bảy mươi</t>
  </si>
  <si>
    <t>ba trăm bảy mươi mốt</t>
  </si>
  <si>
    <t>ba trăm bảy mươi hai</t>
  </si>
  <si>
    <t>ba trăm bảy mươi ba</t>
  </si>
  <si>
    <t>ba trăm bảy mươi bốn</t>
  </si>
  <si>
    <t>ba trăm bảy mươi lăm</t>
  </si>
  <si>
    <t>ba trăm bảy mươi sáu</t>
  </si>
  <si>
    <t>ba trăm bảy mươi bảy</t>
  </si>
  <si>
    <t>ba trăm bảy mươi tám</t>
  </si>
  <si>
    <t>ba trăm bảy mươi chín</t>
  </si>
  <si>
    <t>ba trăm tám mươi</t>
  </si>
  <si>
    <t>ba trăm tám mươi mốt</t>
  </si>
  <si>
    <t>ba trăm tám mươi hai</t>
  </si>
  <si>
    <t>ba trăm tám mươi ba</t>
  </si>
  <si>
    <t>ba trăm tám mươi bốn</t>
  </si>
  <si>
    <t>ba trăm tám mươi lăm</t>
  </si>
  <si>
    <t>ba trăm tám mươi sáu</t>
  </si>
  <si>
    <t>ba trăm tám mươi bảy</t>
  </si>
  <si>
    <t>ba trăm tám mươi tám</t>
  </si>
  <si>
    <t>ba trăm tám mươi chín</t>
  </si>
  <si>
    <t>ba trăm chín mươi</t>
  </si>
  <si>
    <t>ba trăm chín mươi mốt</t>
  </si>
  <si>
    <t>ba trăm chín mươi hai</t>
  </si>
  <si>
    <t>ba trăm chín mươi ba</t>
  </si>
  <si>
    <t>ba trăm chín mươi bốn</t>
  </si>
  <si>
    <t>ba trăm chín mươi lăm</t>
  </si>
  <si>
    <t>ba trăm chín mươi sáu</t>
  </si>
  <si>
    <t>ba trăm chín mươi bảy</t>
  </si>
  <si>
    <t>ba trăm chín mươi tám</t>
  </si>
  <si>
    <t>ba trăm chín mươi chín</t>
  </si>
  <si>
    <t>bốn trăm</t>
  </si>
  <si>
    <t>bốn trăm lẻ một</t>
  </si>
  <si>
    <t>bốn trăm lẻ hai</t>
  </si>
  <si>
    <t>bốn trăm lẻ ba</t>
  </si>
  <si>
    <t>bốn trăm lẻ bốn</t>
  </si>
  <si>
    <t>bốn trăm lẻ năm</t>
  </si>
  <si>
    <t>bốn trăm lẻ sáu</t>
  </si>
  <si>
    <t>bốn trăm lẻ bảy</t>
  </si>
  <si>
    <t>bốn trăm lẻ tám</t>
  </si>
  <si>
    <t>bốn trăm lẻ chín</t>
  </si>
  <si>
    <t>bốn trăm mười</t>
  </si>
  <si>
    <t>bốn trăm mười một</t>
  </si>
  <si>
    <t>bốn trăm mười hai</t>
  </si>
  <si>
    <t>bốn trăm mười ba</t>
  </si>
  <si>
    <t>bốn trăm mười bốn</t>
  </si>
  <si>
    <t>bốn trăm mười lăm</t>
  </si>
  <si>
    <t>bốn trăm mười sáu</t>
  </si>
  <si>
    <t>bốn trăm mười bảy</t>
  </si>
  <si>
    <t>bốn trăm mười tám</t>
  </si>
  <si>
    <t>bốn trăm mười chín</t>
  </si>
  <si>
    <t>bốn trăm hai mươi</t>
  </si>
  <si>
    <t>bốn trăm hai mươi mốt</t>
  </si>
  <si>
    <t>bốn trăm hai mươi hai</t>
  </si>
  <si>
    <t>bốn trăm hai mươi ba</t>
  </si>
  <si>
    <t>bốn trăm hai mươi bốn</t>
  </si>
  <si>
    <t>bốn trăm hai mươi lăm</t>
  </si>
  <si>
    <t>bốn trăm hai mươi sáu</t>
  </si>
  <si>
    <t>bốn trăm hai mươi bảy</t>
  </si>
  <si>
    <t>bốn trăm hai mươi tám</t>
  </si>
  <si>
    <t>bốn trăm hai mươi chín</t>
  </si>
  <si>
    <t>bốn trăm ba mươi</t>
  </si>
  <si>
    <t>bốn trăm ba mươi mốt</t>
  </si>
  <si>
    <t>bốn trăm ba mươi hai</t>
  </si>
  <si>
    <t>bốn trăm ba mươi ba</t>
  </si>
  <si>
    <t>bốn trăm ba mươi bốn</t>
  </si>
  <si>
    <t>bốn trăm ba mươi lăm</t>
  </si>
  <si>
    <t>bốn trăm ba mươi sáu</t>
  </si>
  <si>
    <t>bốn trăm ba mươi bảy</t>
  </si>
  <si>
    <t>bốn trăm ba mươi tám</t>
  </si>
  <si>
    <t>bốn trăm ba mươi chín</t>
  </si>
  <si>
    <t>bốn trăm bốn mươi</t>
  </si>
  <si>
    <t>bốn trăm bốn mươi mốt</t>
  </si>
  <si>
    <t>bốn trăm bốn mươi hai</t>
  </si>
  <si>
    <t>bốn trăm bốn mươi ba</t>
  </si>
  <si>
    <t>bốn trăm bốn mươi bốn</t>
  </si>
  <si>
    <t>bốn trăm bốn mươi lăm</t>
  </si>
  <si>
    <t>bốn trăm bốn mươi sáu</t>
  </si>
  <si>
    <t>bốn trăm bốn mươi bảy</t>
  </si>
  <si>
    <t>bốn trăm bốn mươi tám</t>
  </si>
  <si>
    <t>bốn trăm bốn mươi chín</t>
  </si>
  <si>
    <t>bốn trăm năm mươi</t>
  </si>
  <si>
    <t>bốn trăm năm mươi mốt</t>
  </si>
  <si>
    <t>bốn trăm năm mươi hai</t>
  </si>
  <si>
    <t>bốn trăm năm mươi ba</t>
  </si>
  <si>
    <t>bốn trăm năm mươi bốn</t>
  </si>
  <si>
    <t>bốn trăm năm mươi lăm</t>
  </si>
  <si>
    <t>bốn trăm năm mươi sáu</t>
  </si>
  <si>
    <t>bốn trăm năm mươi bảy</t>
  </si>
  <si>
    <t>bốn trăm năm mươi tám</t>
  </si>
  <si>
    <t>bốn trăm năm mươi chín</t>
  </si>
  <si>
    <t>bốn trăm sáu mươi</t>
  </si>
  <si>
    <t>bốn trăm sáu mươi mốt</t>
  </si>
  <si>
    <t>bốn trăm sáu mươi hai</t>
  </si>
  <si>
    <t>bốn trăm sáu mươi ba</t>
  </si>
  <si>
    <t>bốn trăm sáu mươi bốn</t>
  </si>
  <si>
    <t>bốn trăm sáu mươi lăm</t>
  </si>
  <si>
    <t>bốn trăm sáu mươi sáu</t>
  </si>
  <si>
    <t>bốn trăm sáu mươi bảy</t>
  </si>
  <si>
    <t>bốn trăm sáu mươi tám</t>
  </si>
  <si>
    <t>bốn trăm sáu mươi chín</t>
  </si>
  <si>
    <t>bốn trăm bảy mươi</t>
  </si>
  <si>
    <t>bốn trăm bảy mươi mốt</t>
  </si>
  <si>
    <t>bốn trăm bảy mươi hai</t>
  </si>
  <si>
    <t>bốn trăm bảy mươi ba</t>
  </si>
  <si>
    <t>bốn trăm bảy mươi bốn</t>
  </si>
  <si>
    <t>bốn trăm bảy mươi lăm</t>
  </si>
  <si>
    <t>bốn trăm bảy mươi sáu</t>
  </si>
  <si>
    <t>bốn trăm bảy mươi bảy</t>
  </si>
  <si>
    <t>bốn trăm bảy mươi tám</t>
  </si>
  <si>
    <t>bốn trăm bảy mươi chín</t>
  </si>
  <si>
    <t>bốn trăm tám mươi</t>
  </si>
  <si>
    <t>bốn trăm tám mươi mốt</t>
  </si>
  <si>
    <t>bốn trăm tám mươi hai</t>
  </si>
  <si>
    <t>bốn trăm tám mươi ba</t>
  </si>
  <si>
    <t>bốn trăm tám mươi bốn</t>
  </si>
  <si>
    <t>bốn trăm tám mươi lăm</t>
  </si>
  <si>
    <t>bốn trăm tám mươi sáu</t>
  </si>
  <si>
    <t>bốn trăm tám mươi bảy</t>
  </si>
  <si>
    <t>bốn trăm tám mươi tám</t>
  </si>
  <si>
    <t>bốn trăm tám mươi chín</t>
  </si>
  <si>
    <t>bốn trăm chín mươi</t>
  </si>
  <si>
    <t>bốn trăm chín mươi mốt</t>
  </si>
  <si>
    <t>bốn trăm chín mươi hai</t>
  </si>
  <si>
    <t>bốn trăm chín mươi ba</t>
  </si>
  <si>
    <t>bốn trăm chín mươi bốn</t>
  </si>
  <si>
    <t>bốn trăm chín mươi lăm</t>
  </si>
  <si>
    <t>bốn trăm chín mươi sáu</t>
  </si>
  <si>
    <t>bốn trăm chín mươi bảy</t>
  </si>
  <si>
    <t>bốn trăm chín mươi tám</t>
  </si>
  <si>
    <t>bốn trăm chín mươi chín</t>
  </si>
  <si>
    <t>năm trăm</t>
  </si>
  <si>
    <t>năm trăm lẻ một</t>
  </si>
  <si>
    <t>năm trăm lẻ hai</t>
  </si>
  <si>
    <t>năm trăm lẻ ba</t>
  </si>
  <si>
    <t>năm trăm lẻ bốn</t>
  </si>
  <si>
    <t>năm trăm lẻ năm</t>
  </si>
  <si>
    <t>năm trăm lẻ sáu</t>
  </si>
  <si>
    <t>năm trăm lẻ bảy</t>
  </si>
  <si>
    <t>năm trăm lẻ tám</t>
  </si>
  <si>
    <t>năm trăm lẻ chín</t>
  </si>
  <si>
    <t>năm trăm mười</t>
  </si>
  <si>
    <t>năm trăm mười một</t>
  </si>
  <si>
    <t>năm trăm mười hai</t>
  </si>
  <si>
    <t>năm trăm mười ba</t>
  </si>
  <si>
    <t>năm trăm mười bốn</t>
  </si>
  <si>
    <t>năm trăm mười lăm</t>
  </si>
  <si>
    <t>năm trăm mười sáu</t>
  </si>
  <si>
    <t>năm trăm mười bảy</t>
  </si>
  <si>
    <t>năm trăm mười tám</t>
  </si>
  <si>
    <t>năm trăm mười chín</t>
  </si>
  <si>
    <t>năm trăm hai mươi</t>
  </si>
  <si>
    <t>năm trăm hai mươi mốt</t>
  </si>
  <si>
    <t>năm trăm hai mươi hai</t>
  </si>
  <si>
    <t>năm trăm hai mươi ba</t>
  </si>
  <si>
    <t>năm trăm hai mươi bốn</t>
  </si>
  <si>
    <t>năm trăm hai mươi lăm</t>
  </si>
  <si>
    <t>năm trăm hai mươi sáu</t>
  </si>
  <si>
    <t>năm trăm hai mươi bảy</t>
  </si>
  <si>
    <t>năm trăm hai mươi tám</t>
  </si>
  <si>
    <t>năm trăm hai mươi chín</t>
  </si>
  <si>
    <t>năm trăm ba mươi</t>
  </si>
  <si>
    <t>năm trăm ba mươi mốt</t>
  </si>
  <si>
    <t>năm trăm ba mươi hai</t>
  </si>
  <si>
    <t>năm trăm ba mươi ba</t>
  </si>
  <si>
    <t>năm trăm ba mươi bốn</t>
  </si>
  <si>
    <t>năm trăm ba mươi lăm</t>
  </si>
  <si>
    <t>năm trăm ba mươi sáu</t>
  </si>
  <si>
    <t>năm trăm ba mươi bảy</t>
  </si>
  <si>
    <t>năm trăm ba mươi tám</t>
  </si>
  <si>
    <t>năm trăm ba mươi chín</t>
  </si>
  <si>
    <t>năm trăm bốn mươi</t>
  </si>
  <si>
    <t>năm trăm bốn mươi mốt</t>
  </si>
  <si>
    <t>năm trăm bốn mươi hai</t>
  </si>
  <si>
    <t>năm trăm bốn mươi ba</t>
  </si>
  <si>
    <t>năm trăm bốn mươi bốn</t>
  </si>
  <si>
    <t>năm trăm bốn mươi lăm</t>
  </si>
  <si>
    <t>năm trăm bốn mươi sáu</t>
  </si>
  <si>
    <t>năm trăm bốn mươi bảy</t>
  </si>
  <si>
    <t>năm trăm bốn mươi tám</t>
  </si>
  <si>
    <t>năm trăm bốn mươi chín</t>
  </si>
  <si>
    <t>năm trăm năm mươi</t>
  </si>
  <si>
    <t>năm trăm năm mươi mốt</t>
  </si>
  <si>
    <t>năm trăm năm mươi hai</t>
  </si>
  <si>
    <t>năm trăm năm mươi ba</t>
  </si>
  <si>
    <t>năm trăm năm mươi bốn</t>
  </si>
  <si>
    <t>năm trăm năm mươi lăm</t>
  </si>
  <si>
    <t>năm trăm năm mươi sáu</t>
  </si>
  <si>
    <t>năm trăm năm mươi bảy</t>
  </si>
  <si>
    <t>năm trăm năm mươi tám</t>
  </si>
  <si>
    <t>năm trăm năm mươi chín</t>
  </si>
  <si>
    <t>năm trăm sáu mươi</t>
  </si>
  <si>
    <t>năm trăm sáu mươi mốt</t>
  </si>
  <si>
    <t>năm trăm sáu mươi hai</t>
  </si>
  <si>
    <t>năm trăm sáu mươi ba</t>
  </si>
  <si>
    <t>năm trăm sáu mươi bốn</t>
  </si>
  <si>
    <t>năm trăm sáu mươi lăm</t>
  </si>
  <si>
    <t>năm trăm sáu mươi sáu</t>
  </si>
  <si>
    <t>năm trăm sáu mươi bảy</t>
  </si>
  <si>
    <t>năm trăm sáu mươi tám</t>
  </si>
  <si>
    <t>năm trăm sáu mươi chín</t>
  </si>
  <si>
    <t>năm trăm bảy mươi</t>
  </si>
  <si>
    <t>năm trăm bảy mươi mốt</t>
  </si>
  <si>
    <t>năm trăm bảy mươi hai</t>
  </si>
  <si>
    <t>năm trăm bảy mươi ba</t>
  </si>
  <si>
    <t>năm trăm bảy mươi bốn</t>
  </si>
  <si>
    <t>năm trăm bảy mươi lăm</t>
  </si>
  <si>
    <t>năm trăm bảy mươi sáu</t>
  </si>
  <si>
    <t>năm trăm bảy mươi bảy</t>
  </si>
  <si>
    <t>năm trăm bảy mươi tám</t>
  </si>
  <si>
    <t>năm trăm bảy mươi chín</t>
  </si>
  <si>
    <t>năm trăm tám mươi</t>
  </si>
  <si>
    <t>năm trăm tám mươi mốt</t>
  </si>
  <si>
    <t>năm trăm tám mươi hai</t>
  </si>
  <si>
    <t>năm trăm tám mươi ba</t>
  </si>
  <si>
    <t>năm trăm tám mươi bốn</t>
  </si>
  <si>
    <t>năm trăm tám mươi lăm</t>
  </si>
  <si>
    <t>năm trăm tám mươi sáu</t>
  </si>
  <si>
    <t>năm trăm tám mươi bảy</t>
  </si>
  <si>
    <t>năm trăm tám mươi tám</t>
  </si>
  <si>
    <t>năm trăm tám mươi chín</t>
  </si>
  <si>
    <t>năm trăm chín mươi</t>
  </si>
  <si>
    <t>năm trăm chín mươi mốt</t>
  </si>
  <si>
    <t>năm trăm chín mươi hai</t>
  </si>
  <si>
    <t>năm trăm chín mươi ba</t>
  </si>
  <si>
    <t>năm trăm chín mươi bốn</t>
  </si>
  <si>
    <t>năm trăm chín mươi lăm</t>
  </si>
  <si>
    <t>năm trăm chín mươi sáu</t>
  </si>
  <si>
    <t>năm trăm chín mươi bảy</t>
  </si>
  <si>
    <t>năm trăm chín mươi tám</t>
  </si>
  <si>
    <t>năm trăm chín mươi chín</t>
  </si>
  <si>
    <t>sáu trăm</t>
  </si>
  <si>
    <t>sáu trăm lẻ một</t>
  </si>
  <si>
    <t>sáu trăm lẻ hai</t>
  </si>
  <si>
    <t>sáu trăm lẻ ba</t>
  </si>
  <si>
    <t>sáu trăm lẻ bốn</t>
  </si>
  <si>
    <t>sáu trăm lẻ năm</t>
  </si>
  <si>
    <t>sáu trăm lẻ sáu</t>
  </si>
  <si>
    <t>sáu trăm lẻ bảy</t>
  </si>
  <si>
    <t>sáu trăm lẻ tám</t>
  </si>
  <si>
    <t>sáu trăm lẻ chín</t>
  </si>
  <si>
    <t>sáu trăm mười</t>
  </si>
  <si>
    <t>sáu trăm mười một</t>
  </si>
  <si>
    <t>sáu trăm mười hai</t>
  </si>
  <si>
    <t>sáu trăm mười ba</t>
  </si>
  <si>
    <t>sáu trăm mười bốn</t>
  </si>
  <si>
    <t>sáu trăm mười lăm</t>
  </si>
  <si>
    <t>sáu trăm mười sáu</t>
  </si>
  <si>
    <t>sáu trăm mười bảy</t>
  </si>
  <si>
    <t>sáu trăm mười tám</t>
  </si>
  <si>
    <t>sáu trăm mười chín</t>
  </si>
  <si>
    <t>sáu trăm hai mươi</t>
  </si>
  <si>
    <t>sáu trăm hai mươi mốt</t>
  </si>
  <si>
    <t>sáu trăm hai mươi hai</t>
  </si>
  <si>
    <t>sáu trăm hai mươi ba</t>
  </si>
  <si>
    <t>sáu trăm hai mươi bốn</t>
  </si>
  <si>
    <t>sáu trăm hai mươi lăm</t>
  </si>
  <si>
    <t>sáu trăm hai mươi sáu</t>
  </si>
  <si>
    <t>sáu trăm hai mươi bảy</t>
  </si>
  <si>
    <t>sáu trăm hai mươi tám</t>
  </si>
  <si>
    <t>sáu trăm hai mươi chín</t>
  </si>
  <si>
    <t>sáu trăm ba mươi</t>
  </si>
  <si>
    <t>sáu trăm ba mươi mốt</t>
  </si>
  <si>
    <t>sáu trăm ba mươi hai</t>
  </si>
  <si>
    <t>sáu trăm ba mươi ba</t>
  </si>
  <si>
    <t>sáu trăm ba mươi bốn</t>
  </si>
  <si>
    <t>sáu trăm ba mươi lăm</t>
  </si>
  <si>
    <t>sáu trăm ba mươi sáu</t>
  </si>
  <si>
    <t>sáu trăm ba mươi bảy</t>
  </si>
  <si>
    <t>sáu trăm ba mươi tám</t>
  </si>
  <si>
    <t>sáu trăm ba mươi chín</t>
  </si>
  <si>
    <t>sáu trăm bốn mươi</t>
  </si>
  <si>
    <t>sáu trăm bốn mươi mốt</t>
  </si>
  <si>
    <t>sáu trăm bốn mươi hai</t>
  </si>
  <si>
    <t>sáu trăm bốn mươi ba</t>
  </si>
  <si>
    <t>sáu trăm bốn mươi bốn</t>
  </si>
  <si>
    <t>sáu trăm bốn mươi lăm</t>
  </si>
  <si>
    <t>sáu trăm bốn mươi sáu</t>
  </si>
  <si>
    <t>sáu trăm bốn mươi bảy</t>
  </si>
  <si>
    <t>sáu trăm bốn mươi tám</t>
  </si>
  <si>
    <t>sáu trăm bốn mươi chín</t>
  </si>
  <si>
    <t>sáu trăm năm mươi</t>
  </si>
  <si>
    <t>sáu trăm năm mươi mốt</t>
  </si>
  <si>
    <t>sáu trăm năm mươi hai</t>
  </si>
  <si>
    <t>sáu trăm năm mươi ba</t>
  </si>
  <si>
    <t>sáu trăm năm mươi bốn</t>
  </si>
  <si>
    <t>sáu trăm năm mươi lăm</t>
  </si>
  <si>
    <t>sáu trăm năm mươi sáu</t>
  </si>
  <si>
    <t>sáu trăm năm mươi bảy</t>
  </si>
  <si>
    <t>sáu trăm năm mươi tám</t>
  </si>
  <si>
    <t>sáu trăm năm mươi chín</t>
  </si>
  <si>
    <t>sáu trăm sáu mươi</t>
  </si>
  <si>
    <t>sáu trăm sáu mươi mốt</t>
  </si>
  <si>
    <t>sáu trăm sáu mươi hai</t>
  </si>
  <si>
    <t>sáu trăm sáu mươi ba</t>
  </si>
  <si>
    <t>sáu trăm sáu mươi bốn</t>
  </si>
  <si>
    <t>sáu trăm sáu mươi lăm</t>
  </si>
  <si>
    <t>sáu trăm sáu mươi sáu</t>
  </si>
  <si>
    <t>sáu trăm sáu mươi bảy</t>
  </si>
  <si>
    <t>sáu trăm sáu mươi tám</t>
  </si>
  <si>
    <t>sáu trăm sáu mươi chín</t>
  </si>
  <si>
    <t>sáu trăm bảy mươi</t>
  </si>
  <si>
    <t>sáu trăm bảy mươi mốt</t>
  </si>
  <si>
    <t>sáu trăm bảy mươi hai</t>
  </si>
  <si>
    <t>sáu trăm bảy mươi ba</t>
  </si>
  <si>
    <t>sáu trăm bảy mươi bốn</t>
  </si>
  <si>
    <t>sáu trăm bảy mươi lăm</t>
  </si>
  <si>
    <t>sáu trăm bảy mươi sáu</t>
  </si>
  <si>
    <t>sáu trăm bảy mươi bảy</t>
  </si>
  <si>
    <t>sáu trăm bảy mươi tám</t>
  </si>
  <si>
    <t>sáu trăm bảy mươi chín</t>
  </si>
  <si>
    <t>sáu trăm tám mươi</t>
  </si>
  <si>
    <t>sáu trăm tám mươi mốt</t>
  </si>
  <si>
    <t>sáu trăm tám mươi hai</t>
  </si>
  <si>
    <t>sáu trăm tám mươi ba</t>
  </si>
  <si>
    <t>sáu trăm tám mươi bốn</t>
  </si>
  <si>
    <t>sáu trăm tám mươi lăm</t>
  </si>
  <si>
    <t>sáu trăm tám mươi sáu</t>
  </si>
  <si>
    <t>sáu trăm tám mươi bảy</t>
  </si>
  <si>
    <t>sáu trăm tám mươi tám</t>
  </si>
  <si>
    <t>sáu trăm tám mươi chín</t>
  </si>
  <si>
    <t>sáu trăm chín mươi</t>
  </si>
  <si>
    <t>sáu trăm chín mươi mốt</t>
  </si>
  <si>
    <t>sáu trăm chín mươi hai</t>
  </si>
  <si>
    <t>sáu trăm chín mươi ba</t>
  </si>
  <si>
    <t>sáu trăm chín mươi bốn</t>
  </si>
  <si>
    <t>sáu trăm chín mươi lăm</t>
  </si>
  <si>
    <t>sáu trăm chín mươi sáu</t>
  </si>
  <si>
    <t>sáu trăm chín mươi bảy</t>
  </si>
  <si>
    <t>sáu trăm chín mươi tám</t>
  </si>
  <si>
    <t>sáu trăm chín mươi chín</t>
  </si>
  <si>
    <t>bảy trăm</t>
  </si>
  <si>
    <t>bảy trăm lẻ một</t>
  </si>
  <si>
    <t>bảy trăm lẻ hai</t>
  </si>
  <si>
    <t>bảy trăm lẻ ba</t>
  </si>
  <si>
    <t>bảy trăm lẻ bốn</t>
  </si>
  <si>
    <t>bảy trăm lẻ năm</t>
  </si>
  <si>
    <t>bảy trăm lẻ sáu</t>
  </si>
  <si>
    <t>bảy trăm lẻ bảy</t>
  </si>
  <si>
    <t>bảy trăm lẻ tám</t>
  </si>
  <si>
    <t>bảy trăm lẻ chín</t>
  </si>
  <si>
    <t>bảy trăm mười</t>
  </si>
  <si>
    <t>bảy trăm mười một</t>
  </si>
  <si>
    <t>bảy trăm mười hai</t>
  </si>
  <si>
    <t>bảy trăm mười ba</t>
  </si>
  <si>
    <t>bảy trăm mười bốn</t>
  </si>
  <si>
    <t>bảy trăm mười lăm</t>
  </si>
  <si>
    <t>bảy trăm mười sáu</t>
  </si>
  <si>
    <t>bảy trăm mười bảy</t>
  </si>
  <si>
    <t>bảy trăm mười tám</t>
  </si>
  <si>
    <t>bảy trăm mười chín</t>
  </si>
  <si>
    <t>bảy trăm hai mươi</t>
  </si>
  <si>
    <t>bảy trăm hai mươi mốt</t>
  </si>
  <si>
    <t>bảy trăm hai mươi hai</t>
  </si>
  <si>
    <t>bảy trăm hai mươi ba</t>
  </si>
  <si>
    <t>bảy trăm hai mươi bốn</t>
  </si>
  <si>
    <t>bảy trăm hai mươi lăm</t>
  </si>
  <si>
    <t>bảy trăm hai mươi sáu</t>
  </si>
  <si>
    <t>bảy trăm hai mươi bảy</t>
  </si>
  <si>
    <t>bảy trăm hai mươi tám</t>
  </si>
  <si>
    <t>bảy trăm hai mươi chín</t>
  </si>
  <si>
    <t>bảy trăm ba mươi</t>
  </si>
  <si>
    <t>bảy trăm ba mươi mốt</t>
  </si>
  <si>
    <t>bảy trăm ba mươi hai</t>
  </si>
  <si>
    <t>bảy trăm ba mươi ba</t>
  </si>
  <si>
    <t>bảy trăm ba mươi bốn</t>
  </si>
  <si>
    <t>bảy trăm ba mươi lăm</t>
  </si>
  <si>
    <t>bảy trăm ba mươi sáu</t>
  </si>
  <si>
    <t>bảy trăm ba mươi bảy</t>
  </si>
  <si>
    <t>bảy trăm ba mươi tám</t>
  </si>
  <si>
    <t>bảy trăm ba mươi chín</t>
  </si>
  <si>
    <t>bảy trăm bốn mươi</t>
  </si>
  <si>
    <t>bảy trăm bốn mươi mốt</t>
  </si>
  <si>
    <t>bảy trăm bốn mươi hai</t>
  </si>
  <si>
    <t>bảy trăm bốn mươi ba</t>
  </si>
  <si>
    <t>bảy trăm bốn mươi bốn</t>
  </si>
  <si>
    <t>bảy trăm bốn mươi lăm</t>
  </si>
  <si>
    <t>bảy trăm bốn mươi sáu</t>
  </si>
  <si>
    <t>bảy trăm bốn mươi bảy</t>
  </si>
  <si>
    <t>bảy trăm bốn mươi tám</t>
  </si>
  <si>
    <t>bảy trăm bốn mươi chín</t>
  </si>
  <si>
    <t>bảy trăm năm mươi</t>
  </si>
  <si>
    <t>bảy trăm năm mươi mốt</t>
  </si>
  <si>
    <t>bảy trăm năm mươi hai</t>
  </si>
  <si>
    <t>bảy trăm năm mươi ba</t>
  </si>
  <si>
    <t>bảy trăm năm mươi bốn</t>
  </si>
  <si>
    <t>bảy trăm năm mươi lăm</t>
  </si>
  <si>
    <t>bảy trăm năm mươi sáu</t>
  </si>
  <si>
    <t>bảy trăm năm mươi bảy</t>
  </si>
  <si>
    <t>bảy trăm năm mươi tám</t>
  </si>
  <si>
    <t>bảy trăm năm mươi chín</t>
  </si>
  <si>
    <t>bảy trăm sáu mươi</t>
  </si>
  <si>
    <t>bảy trăm sáu mươi mốt</t>
  </si>
  <si>
    <t>bảy trăm sáu mươi hai</t>
  </si>
  <si>
    <t>bảy trăm sáu mươi ba</t>
  </si>
  <si>
    <t>bảy trăm sáu mươi bốn</t>
  </si>
  <si>
    <t>bảy trăm sáu mươi lăm</t>
  </si>
  <si>
    <t>bảy trăm sáu mươi sáu</t>
  </si>
  <si>
    <t>bảy trăm sáu mươi bảy</t>
  </si>
  <si>
    <t>bảy trăm sáu mươi tám</t>
  </si>
  <si>
    <t>bảy trăm sáu mươi chín</t>
  </si>
  <si>
    <t>bảy trăm bảy mươi</t>
  </si>
  <si>
    <t>bảy trăm bảy mươi mốt</t>
  </si>
  <si>
    <t>bảy trăm bảy mươi hai</t>
  </si>
  <si>
    <t>bảy trăm bảy mươi ba</t>
  </si>
  <si>
    <t>bảy trăm bảy mươi bốn</t>
  </si>
  <si>
    <t>bảy trăm bảy mươi lăm</t>
  </si>
  <si>
    <t>bảy trăm bảy mươi sáu</t>
  </si>
  <si>
    <t>bảy trăm bảy mươi bảy</t>
  </si>
  <si>
    <t>bảy trăm bảy mươi tám</t>
  </si>
  <si>
    <t>bảy trăm bảy mươi chín</t>
  </si>
  <si>
    <t>bảy trăm tám mươi</t>
  </si>
  <si>
    <t>bảy trăm tám mươi mốt</t>
  </si>
  <si>
    <t>bảy trăm tám mươi hai</t>
  </si>
  <si>
    <t>bảy trăm tám mươi ba</t>
  </si>
  <si>
    <t>bảy trăm tám mươi bốn</t>
  </si>
  <si>
    <t>bảy trăm tám mươi lăm</t>
  </si>
  <si>
    <t>bảy trăm tám mươi sáu</t>
  </si>
  <si>
    <t>bảy trăm tám mươi bảy</t>
  </si>
  <si>
    <t>bảy trăm tám mươi tám</t>
  </si>
  <si>
    <t>bảy trăm tám mươi chín</t>
  </si>
  <si>
    <t>bảy trăm chín mươi</t>
  </si>
  <si>
    <t>bảy trăm chín mươi mốt</t>
  </si>
  <si>
    <t>bảy trăm chín mươi hai</t>
  </si>
  <si>
    <t>bảy trăm chín mươi ba</t>
  </si>
  <si>
    <t>bảy trăm chín mươi bốn</t>
  </si>
  <si>
    <t>bảy trăm chín mươi lăm</t>
  </si>
  <si>
    <t>bảy trăm chín mươi sáu</t>
  </si>
  <si>
    <t>bảy trăm chín mươi bảy</t>
  </si>
  <si>
    <t>bảy trăm chín mươi tám</t>
  </si>
  <si>
    <t>bảy trăm chín mươi chín</t>
  </si>
  <si>
    <t>tám trăm</t>
  </si>
  <si>
    <t>tám trăm lẻ một</t>
  </si>
  <si>
    <t>tám trăm lẻ hai</t>
  </si>
  <si>
    <t>tám trăm lẻ ba</t>
  </si>
  <si>
    <t>tám trăm lẻ bốn</t>
  </si>
  <si>
    <t>tám trăm lẻ năm</t>
  </si>
  <si>
    <t>tám trăm lẻ sáu</t>
  </si>
  <si>
    <t>tám trăm lẻ bảy</t>
  </si>
  <si>
    <t>tám trăm lẻ tám</t>
  </si>
  <si>
    <t>tám trăm lẻ chín</t>
  </si>
  <si>
    <t>tám trăm mười</t>
  </si>
  <si>
    <t>tám trăm mười một</t>
  </si>
  <si>
    <t>tám trăm mười hai</t>
  </si>
  <si>
    <t>tám trăm mười ba</t>
  </si>
  <si>
    <t>tám trăm mười bốn</t>
  </si>
  <si>
    <t>tám trăm mười lăm</t>
  </si>
  <si>
    <t>tám trăm mười sáu</t>
  </si>
  <si>
    <t>tám trăm mười bảy</t>
  </si>
  <si>
    <t>tám trăm mười tám</t>
  </si>
  <si>
    <t>tám trăm mười chín</t>
  </si>
  <si>
    <t>tám trăm hai mươi</t>
  </si>
  <si>
    <t>tám trăm hai mươi mốt</t>
  </si>
  <si>
    <t>tám trăm hai mươi hai</t>
  </si>
  <si>
    <t>tám trăm hai mươi ba</t>
  </si>
  <si>
    <t>tám trăm hai mươi bốn</t>
  </si>
  <si>
    <t>tám trăm hai mươi lăm</t>
  </si>
  <si>
    <t>tám trăm hai mươi sáu</t>
  </si>
  <si>
    <t>tám trăm hai mươi bảy</t>
  </si>
  <si>
    <t>tám trăm hai mươi tám</t>
  </si>
  <si>
    <t>tám trăm hai mươi chín</t>
  </si>
  <si>
    <t>tám trăm ba mươi</t>
  </si>
  <si>
    <t>tám trăm ba mươi mốt</t>
  </si>
  <si>
    <t>tám trăm ba mươi hai</t>
  </si>
  <si>
    <t>tám trăm ba mươi ba</t>
  </si>
  <si>
    <t>tám trăm ba mươi bốn</t>
  </si>
  <si>
    <t>tám trăm ba mươi lăm</t>
  </si>
  <si>
    <t>tám trăm ba mươi sáu</t>
  </si>
  <si>
    <t>tám trăm ba mươi bảy</t>
  </si>
  <si>
    <t>tám trăm ba mươi tám</t>
  </si>
  <si>
    <t>tám trăm ba mươi chín</t>
  </si>
  <si>
    <t>tám trăm bốn mươi</t>
  </si>
  <si>
    <t>tám trăm bốn mươi mốt</t>
  </si>
  <si>
    <t>tám trăm bốn mươi hai</t>
  </si>
  <si>
    <t>tám trăm bốn mươi ba</t>
  </si>
  <si>
    <t>tám trăm bốn mươi bốn</t>
  </si>
  <si>
    <t>tám trăm bốn mươi lăm</t>
  </si>
  <si>
    <t>tám trăm bốn mươi sáu</t>
  </si>
  <si>
    <t>tám trăm bốn mươi bảy</t>
  </si>
  <si>
    <t>tám trăm bốn mươi tám</t>
  </si>
  <si>
    <t>tám trăm bốn mươi chín</t>
  </si>
  <si>
    <t>tám trăm năm mươi</t>
  </si>
  <si>
    <t>tám trăm năm mươi mốt</t>
  </si>
  <si>
    <t>tám trăm năm mươi hai</t>
  </si>
  <si>
    <t>tám trăm năm mươi ba</t>
  </si>
  <si>
    <t>tám trăm năm mươi bốn</t>
  </si>
  <si>
    <t>tám trăm năm mươi lăm</t>
  </si>
  <si>
    <t>tám trăm năm mươi sáu</t>
  </si>
  <si>
    <t>tám trăm năm mươi bảy</t>
  </si>
  <si>
    <t>tám trăm năm mươi tám</t>
  </si>
  <si>
    <t>tám trăm năm mươi chín</t>
  </si>
  <si>
    <t>tám trăm sáu mươi</t>
  </si>
  <si>
    <t>tám trăm sáu mươi mốt</t>
  </si>
  <si>
    <t>tám trăm sáu mươi hai</t>
  </si>
  <si>
    <t>tám trăm sáu mươi ba</t>
  </si>
  <si>
    <t>tám trăm sáu mươi bốn</t>
  </si>
  <si>
    <t>tám trăm sáu mươi lăm</t>
  </si>
  <si>
    <t>tám trăm sáu mươi sáu</t>
  </si>
  <si>
    <t>tám trăm sáu mươi bảy</t>
  </si>
  <si>
    <t>tám trăm sáu mươi tám</t>
  </si>
  <si>
    <t>tám trăm sáu mươi chín</t>
  </si>
  <si>
    <t>tám trăm bảy mươi</t>
  </si>
  <si>
    <t>tám trăm bảy mươi mốt</t>
  </si>
  <si>
    <t>tám trăm bảy mươi hai</t>
  </si>
  <si>
    <t>tám trăm bảy mươi ba</t>
  </si>
  <si>
    <t>tám trăm bảy mươi bốn</t>
  </si>
  <si>
    <t>tám trăm bảy mươi lăm</t>
  </si>
  <si>
    <t>tám trăm bảy mươi sáu</t>
  </si>
  <si>
    <t>tám trăm bảy mươi bảy</t>
  </si>
  <si>
    <t>tám trăm bảy mươi tám</t>
  </si>
  <si>
    <t>tám trăm bảy mươi chín</t>
  </si>
  <si>
    <t>tám trăm tám mươi</t>
  </si>
  <si>
    <t>tám trăm tám mươi mốt</t>
  </si>
  <si>
    <t>tám trăm tám mươi hai</t>
  </si>
  <si>
    <t>tám trăm tám mươi ba</t>
  </si>
  <si>
    <t>tám trăm tám mươi bốn</t>
  </si>
  <si>
    <t>tám trăm tám mươi lăm</t>
  </si>
  <si>
    <t>tám trăm tám mươi sáu</t>
  </si>
  <si>
    <t>tám trăm tám mươi bảy</t>
  </si>
  <si>
    <t>tám trăm tám mươi tám</t>
  </si>
  <si>
    <t>tám trăm tám mươi chín</t>
  </si>
  <si>
    <t>tám trăm chín mươi</t>
  </si>
  <si>
    <t>tám trăm chín mươi mốt</t>
  </si>
  <si>
    <t>tám trăm chín mươi hai</t>
  </si>
  <si>
    <t>tám trăm chín mươi ba</t>
  </si>
  <si>
    <t>tám trăm chín mươi bốn</t>
  </si>
  <si>
    <t>tám trăm chín mươi lăm</t>
  </si>
  <si>
    <t>tám trăm chín mươi sáu</t>
  </si>
  <si>
    <t>tám trăm chín mươi bảy</t>
  </si>
  <si>
    <t>tám trăm chín mươi tám</t>
  </si>
  <si>
    <t>tám trăm chín mươi chín</t>
  </si>
  <si>
    <t>chín trăm</t>
  </si>
  <si>
    <t>chín trăm lẻ một</t>
  </si>
  <si>
    <t>chín trăm lẻ hai</t>
  </si>
  <si>
    <t>chín trăm lẻ ba</t>
  </si>
  <si>
    <t>chín trăm lẻ bốn</t>
  </si>
  <si>
    <t>chín trăm lẻ năm</t>
  </si>
  <si>
    <t>chín trăm lẻ sáu</t>
  </si>
  <si>
    <t>chín trăm lẻ bảy</t>
  </si>
  <si>
    <t>chín trăm lẻ tám</t>
  </si>
  <si>
    <t>chín trăm lẻ chín</t>
  </si>
  <si>
    <t>chín trăm mười</t>
  </si>
  <si>
    <t>chín trăm mười một</t>
  </si>
  <si>
    <t>chín trăm mười hai</t>
  </si>
  <si>
    <t>chín trăm mười ba</t>
  </si>
  <si>
    <t>chín trăm mười bốn</t>
  </si>
  <si>
    <t>chín trăm mười lăm</t>
  </si>
  <si>
    <t>chín trăm mười sáu</t>
  </si>
  <si>
    <t>chín trăm mười bảy</t>
  </si>
  <si>
    <t>chín trăm mười tám</t>
  </si>
  <si>
    <t>chín trăm mười chín</t>
  </si>
  <si>
    <t>chín trăm hai mươi</t>
  </si>
  <si>
    <t>chín trăm hai mươi mốt</t>
  </si>
  <si>
    <t>chín trăm hai mươi hai</t>
  </si>
  <si>
    <t>chín trăm hai mươi ba</t>
  </si>
  <si>
    <t>chín trăm hai mươi bốn</t>
  </si>
  <si>
    <t>chín trăm hai mươi lăm</t>
  </si>
  <si>
    <t>chín trăm hai mươi sáu</t>
  </si>
  <si>
    <t>chín trăm hai mươi bảy</t>
  </si>
  <si>
    <t>chín trăm hai mươi tám</t>
  </si>
  <si>
    <t>chín trăm hai mươi chín</t>
  </si>
  <si>
    <t>chín trăm ba mươi</t>
  </si>
  <si>
    <t>chín trăm ba mươi mốt</t>
  </si>
  <si>
    <t>chín trăm ba mươi hai</t>
  </si>
  <si>
    <t>chín trăm ba mươi ba</t>
  </si>
  <si>
    <t>chín trăm ba mươi bốn</t>
  </si>
  <si>
    <t>chín trăm ba mươi lăm</t>
  </si>
  <si>
    <t>chín trăm ba mươi sáu</t>
  </si>
  <si>
    <t>chín trăm ba mươi bảy</t>
  </si>
  <si>
    <t>chín trăm ba mươi tám</t>
  </si>
  <si>
    <t>chín trăm ba mươi chín</t>
  </si>
  <si>
    <t>chín trăm bốn mươi</t>
  </si>
  <si>
    <t>chín trăm bốn mươi mốt</t>
  </si>
  <si>
    <t>chín trăm bốn mươi hai</t>
  </si>
  <si>
    <t>chín trăm bốn mươi ba</t>
  </si>
  <si>
    <t>chín trăm bốn mươi bốn</t>
  </si>
  <si>
    <t>chín trăm bốn mươi lăm</t>
  </si>
  <si>
    <t>chín trăm bốn mươi sáu</t>
  </si>
  <si>
    <t>chín trăm bốn mươi bảy</t>
  </si>
  <si>
    <t>chín trăm bốn mươi tám</t>
  </si>
  <si>
    <t>chín trăm bốn mươi chín</t>
  </si>
  <si>
    <t>chín trăm năm mươi</t>
  </si>
  <si>
    <t>chín trăm năm mươi mốt</t>
  </si>
  <si>
    <t>chín trăm năm mươi hai</t>
  </si>
  <si>
    <t>chín trăm năm mươi ba</t>
  </si>
  <si>
    <t>chín trăm năm mươi bốn</t>
  </si>
  <si>
    <t>chín trăm năm mươi lăm</t>
  </si>
  <si>
    <t>chín trăm năm mươi sáu</t>
  </si>
  <si>
    <t>chín trăm năm mươi bảy</t>
  </si>
  <si>
    <t>chín trăm năm mươi tám</t>
  </si>
  <si>
    <t>chín trăm năm mươi chín</t>
  </si>
  <si>
    <t>chín trăm sáu mươi</t>
  </si>
  <si>
    <t>chín trăm sáu mươi mốt</t>
  </si>
  <si>
    <t>chín trăm sáu mươi hai</t>
  </si>
  <si>
    <t>chín trăm sáu mươi ba</t>
  </si>
  <si>
    <t>chín trăm sáu mươi bốn</t>
  </si>
  <si>
    <t>chín trăm sáu mươi lăm</t>
  </si>
  <si>
    <t>chín trăm sáu mươi sáu</t>
  </si>
  <si>
    <t>chín trăm sáu mươi bảy</t>
  </si>
  <si>
    <t>chín trăm sáu mươi tám</t>
  </si>
  <si>
    <t>chín trăm sáu mươi chín</t>
  </si>
  <si>
    <t>chín trăm bảy mươi</t>
  </si>
  <si>
    <t>chín trăm bảy mươi mốt</t>
  </si>
  <si>
    <t>chín trăm bảy mươi hai</t>
  </si>
  <si>
    <t>chín trăm bảy mươi ba</t>
  </si>
  <si>
    <t>chín trăm bảy mươi bốn</t>
  </si>
  <si>
    <t>chín trăm bảy mươi lăm</t>
  </si>
  <si>
    <t>chín trăm bảy mươi sáu</t>
  </si>
  <si>
    <t>chín trăm bảy mươi bảy</t>
  </si>
  <si>
    <t>chín trăm bảy mươi tám</t>
  </si>
  <si>
    <t>chín trăm bảy mươi chín</t>
  </si>
  <si>
    <t>chín trăm tám mươi</t>
  </si>
  <si>
    <t>chín trăm tám mươi mốt</t>
  </si>
  <si>
    <t>chín trăm tám mươi hai</t>
  </si>
  <si>
    <t>chín trăm tám mươi ba</t>
  </si>
  <si>
    <t>chín trăm tám mươi bốn</t>
  </si>
  <si>
    <t>chín trăm tám mươi lăm</t>
  </si>
  <si>
    <t>chín trăm tám mươi sáu</t>
  </si>
  <si>
    <t>chín trăm tám mươi bảy</t>
  </si>
  <si>
    <t>chín trăm tám mươi tám</t>
  </si>
  <si>
    <t>chín trăm tám mươi chín</t>
  </si>
  <si>
    <t>chín trăm chín mươi</t>
  </si>
  <si>
    <t>chín trăm chín mươi mốt</t>
  </si>
  <si>
    <t>chín trăm chín mươi hai</t>
  </si>
  <si>
    <t>chín trăm chín mươi ba</t>
  </si>
  <si>
    <t>chín trăm chín mươi bốn</t>
  </si>
  <si>
    <t>chín trăm chín mươi lăm</t>
  </si>
  <si>
    <t>chín trăm chín mươi sáu</t>
  </si>
  <si>
    <t>chín trăm chín mươi bảy</t>
  </si>
  <si>
    <t>chín trăm chín mươi tám</t>
  </si>
  <si>
    <t>chín trăm chín mươi chín</t>
  </si>
  <si>
    <t>🔩 PISTON — dữ liệu thật từ v10</t>
  </si>
  <si>
    <r>
      <rPr>
        <b/>
        <sz val="12"/>
        <color rgb="FFFFFFFF"/>
        <rFont val="Times New Roman"/>
        <charset val="1"/>
      </rPr>
      <t>⚙</t>
    </r>
    <r>
      <rPr>
        <b/>
        <sz val="12"/>
        <color rgb="FFFFFFFF"/>
        <rFont val="Calibri"/>
        <charset val="1"/>
      </rPr>
      <t>️ Mã ĐC</t>
    </r>
  </si>
  <si>
    <t>📐 ĐK</t>
  </si>
  <si>
    <t>🔖 Ký hiệu</t>
  </si>
  <si>
    <t>Buồng nổ</t>
  </si>
  <si>
    <t>Ắc</t>
  </si>
  <si>
    <t>Ắc đỉnh</t>
  </si>
  <si>
    <t>Tổng dài</t>
  </si>
  <si>
    <t>Ring 1-5</t>
  </si>
  <si>
    <t>🏷️ Thương hiệu</t>
  </si>
  <si>
    <t>🔧 PARNO</t>
  </si>
  <si>
    <t>_KEY</t>
  </si>
  <si>
    <t>◆  HINO   (69 sản phẩm)</t>
  </si>
  <si>
    <t>HH0600</t>
  </si>
  <si>
    <t>DM100</t>
  </si>
  <si>
    <t>Buồng Nổ hình đầu trâu có 2 dấu supap</t>
  </si>
  <si>
    <t>29x77</t>
  </si>
  <si>
    <t>2.5-2.5-2.5-4-4</t>
  </si>
  <si>
    <t>Bộ 6</t>
  </si>
  <si>
    <t>HH082015</t>
  </si>
  <si>
    <t>HH083874</t>
  </si>
  <si>
    <t>0 kiềng gang</t>
  </si>
  <si>
    <t>31.5x81.5</t>
  </si>
  <si>
    <t>HH070788</t>
  </si>
  <si>
    <t>W04C-T/W06C-T</t>
  </si>
  <si>
    <t>Buồng Nổ tròn 57 nhọn thấp có 2 dấu supap</t>
  </si>
  <si>
    <t>37x85</t>
  </si>
  <si>
    <t>2.8K-2.5-5</t>
  </si>
  <si>
    <t>Bộ 4</t>
  </si>
  <si>
    <t>HH00270</t>
  </si>
  <si>
    <t>W04D</t>
  </si>
  <si>
    <t>Buồng Nổ tròn 51 bằng khuyết có 2 dấu supap</t>
  </si>
  <si>
    <t>35x85</t>
  </si>
  <si>
    <t>2.5-2-5</t>
  </si>
  <si>
    <t>HH082312</t>
  </si>
  <si>
    <t>W04D-T</t>
  </si>
  <si>
    <t>Buồng Nổ tròn 57 nhọn cao có 2 dấu supap</t>
  </si>
  <si>
    <t>2.8K-2-4</t>
  </si>
  <si>
    <t>13216-E0020</t>
  </si>
  <si>
    <t>W04DT-NEW</t>
  </si>
  <si>
    <t>2.5-2-4</t>
  </si>
  <si>
    <t>W04E</t>
  </si>
  <si>
    <t>HH082313</t>
  </si>
  <si>
    <t>W06D/W04D</t>
  </si>
  <si>
    <t>Buồng Nổ tròn 51 bằng khuyết có 2 dấu supap,ắc đỉnh 45</t>
  </si>
  <si>
    <t>HH082006</t>
  </si>
  <si>
    <t xml:space="preserve">Buồng Nổ tròn 51 bằng khuyết có 2 dấu supap,ắc đỉnh 43 </t>
  </si>
  <si>
    <t>13216-1460</t>
  </si>
  <si>
    <t>34x89.5</t>
  </si>
  <si>
    <t>H06B-T</t>
  </si>
  <si>
    <t>(A)+(O)</t>
  </si>
  <si>
    <t>Buồng Nổ tròn 65 nhọn có 2 dấu supap</t>
  </si>
  <si>
    <t>39x87</t>
  </si>
  <si>
    <t>2.8K-2.5-2.5-5</t>
  </si>
  <si>
    <t>H06B-TI</t>
  </si>
  <si>
    <t>2.8K-2.5-2.5-4</t>
  </si>
  <si>
    <t>35x90</t>
  </si>
  <si>
    <t>3-2.5-5-4</t>
  </si>
  <si>
    <t>HH068738</t>
  </si>
  <si>
    <t>H06C</t>
  </si>
  <si>
    <t>buồng nổ tròn 54 nhọn có 2 dấu supap</t>
  </si>
  <si>
    <t>39x90</t>
  </si>
  <si>
    <t>13216-1540</t>
  </si>
  <si>
    <t>HH076960</t>
  </si>
  <si>
    <t>H06C-T</t>
  </si>
  <si>
    <t>Buồng Nổ tròn 55 hơi nhọn</t>
  </si>
  <si>
    <t>HH071862</t>
  </si>
  <si>
    <t>H06C-TA</t>
  </si>
  <si>
    <t>buồng nổ tròn 60 nhọn có 2 dấu supap</t>
  </si>
  <si>
    <t>HH0279</t>
  </si>
  <si>
    <t>DS50</t>
  </si>
  <si>
    <t>Buồng Nổ hình đầu trâu, có 2 dấu supap</t>
  </si>
  <si>
    <t>40x92</t>
  </si>
  <si>
    <t>3-3-3-4.5-4.5</t>
  </si>
  <si>
    <t>HH070478</t>
  </si>
  <si>
    <t>Buồng Nổ tròn 55 nhọn có 2 dấu supap</t>
  </si>
  <si>
    <t>3-2.5-2.5-5</t>
  </si>
  <si>
    <t>13216-1181</t>
  </si>
  <si>
    <t>HH070477</t>
  </si>
  <si>
    <t>EH700-T</t>
  </si>
  <si>
    <t>Buồng Nổ tròn 57 nhọn có 2 dấu supap, có cò nhớt</t>
  </si>
  <si>
    <t>HH070475</t>
  </si>
  <si>
    <t>H07C (NEW)</t>
  </si>
  <si>
    <t>Buồng Nổ tròn 53, 5 bằng, có cò nhớt</t>
  </si>
  <si>
    <t>HH081682</t>
  </si>
  <si>
    <t>H07C (OLD)</t>
  </si>
  <si>
    <t>Buồng Nổ tròn 51 nhọn có 2 dấu supap, có cò nhớt</t>
  </si>
  <si>
    <t>13211-2580</t>
  </si>
  <si>
    <t>HH070476</t>
  </si>
  <si>
    <t>HH070808</t>
  </si>
  <si>
    <t>H07C-2</t>
  </si>
  <si>
    <t>Buồng Nổ tròn 53 dù có 2 dấu supap, có cò nhớt, dù 31</t>
  </si>
  <si>
    <t>H07C-T2</t>
  </si>
  <si>
    <t>Buồng Nổ tròn 58 nhọn, có lỗ nhớt</t>
  </si>
  <si>
    <t>2.8K-2-2-4</t>
  </si>
  <si>
    <t>13216-2740</t>
  </si>
  <si>
    <t>Buồng Nổ 58 bằng</t>
  </si>
  <si>
    <t>3-2-4</t>
  </si>
  <si>
    <t>13216-2260</t>
  </si>
  <si>
    <t>HH070473</t>
  </si>
  <si>
    <t>H07D-NEW</t>
  </si>
  <si>
    <t>Buồng Nổ tròn 57 nhọn</t>
  </si>
  <si>
    <t>13216-1980</t>
  </si>
  <si>
    <t>HH075633</t>
  </si>
  <si>
    <t>J05E/J08E</t>
  </si>
  <si>
    <t>Buồng Nổ tròn khuyết 63, 5 hơi nhọn</t>
  </si>
  <si>
    <t>37x84.5</t>
  </si>
  <si>
    <t xml:space="preserve"> S130B-E0390</t>
  </si>
  <si>
    <t>HH071883</t>
  </si>
  <si>
    <t>HH081163</t>
  </si>
  <si>
    <t>S130A-E0100</t>
  </si>
  <si>
    <t>HH079464</t>
  </si>
  <si>
    <t>J05ETA (gang)</t>
  </si>
  <si>
    <t>Buồng Nổ tròn nhọn, ko có dấu supap</t>
  </si>
  <si>
    <t>3K-2-4</t>
  </si>
  <si>
    <t>13201-E0361</t>
  </si>
  <si>
    <t>HH083527</t>
  </si>
  <si>
    <t>Buồng Nổ tròn nhọn 2 tầng, ko có dấu supap</t>
  </si>
  <si>
    <t>S130A-E0281</t>
  </si>
  <si>
    <t>J07E</t>
  </si>
  <si>
    <t>Buồng Nổ tròn khuyết 56 hơi nhọn</t>
  </si>
  <si>
    <t>HH070479</t>
  </si>
  <si>
    <t>Buồng Nổ tròn 56 bằng, bạc đầu 3 ly</t>
  </si>
  <si>
    <t>13216-2631</t>
  </si>
  <si>
    <t>HH073911</t>
  </si>
  <si>
    <t>Buồng Nổ tròn 56 bằng, bạc đầu 2, 5</t>
  </si>
  <si>
    <t>HH082716</t>
  </si>
  <si>
    <t>HH072017</t>
  </si>
  <si>
    <t>J08C-2</t>
  </si>
  <si>
    <t>J08C-NEW</t>
  </si>
  <si>
    <t>Buồng Nổ tròn khuyết 53 hơi nhọn</t>
  </si>
  <si>
    <t>HH082321</t>
  </si>
  <si>
    <t>J08C-T/J05C-T</t>
  </si>
  <si>
    <t>Buồng Nổ tròn khuyết 65 hơi nhọn</t>
  </si>
  <si>
    <t>S130AE0080</t>
  </si>
  <si>
    <t>EB100</t>
  </si>
  <si>
    <t>43x89</t>
  </si>
  <si>
    <t>3.5-3-3-5-5</t>
  </si>
  <si>
    <t>HH00267</t>
  </si>
  <si>
    <t>Buồng Nổ tròn 57 nhọn có 2 dấu supap</t>
  </si>
  <si>
    <t>40x93</t>
  </si>
  <si>
    <t xml:space="preserve"> 13211-1563</t>
  </si>
  <si>
    <t>HH070809</t>
  </si>
  <si>
    <t xml:space="preserve"> 13211-1563 </t>
  </si>
  <si>
    <t>P09B-TI</t>
  </si>
  <si>
    <t>Buồng Nổ tròn 67 nhọn, có 4 dấu supap</t>
  </si>
  <si>
    <t>47x96.5</t>
  </si>
  <si>
    <t>3.3K-2.8K-2.5-5</t>
  </si>
  <si>
    <t>DK10</t>
  </si>
  <si>
    <t>48x100</t>
  </si>
  <si>
    <t>3.5-3.5-3.5-5-5</t>
  </si>
  <si>
    <t>EB300</t>
  </si>
  <si>
    <t>45x100</t>
  </si>
  <si>
    <t>3.5-3.5-3.5-6</t>
  </si>
  <si>
    <t>EP100T</t>
  </si>
  <si>
    <t>Buồng Nổ tròn 67 nhọn, có 2 dấu supap</t>
  </si>
  <si>
    <t>47x99</t>
  </si>
  <si>
    <t>13216-1450C</t>
  </si>
  <si>
    <t>HH070480</t>
  </si>
  <si>
    <t>P09C</t>
  </si>
  <si>
    <t>Buồng Nổ tròn 70 nhọn, có 4 dấu supap</t>
  </si>
  <si>
    <t>P11C-NEW</t>
  </si>
  <si>
    <t>gang</t>
  </si>
  <si>
    <t>Buồng Nổ tròn 75 nhọn, có 4 dấu supap má ắc lủng</t>
  </si>
  <si>
    <t>47x89</t>
  </si>
  <si>
    <t>3.3K-2.3K-2-4</t>
  </si>
  <si>
    <t>P11C-OLD</t>
  </si>
  <si>
    <t>Buồng Nổ tròn 75 nhọn, có 4 dấu supap má ắc ko lủng</t>
  </si>
  <si>
    <t>Buồng Nổ tròn 63 nhọn, có 2 dấu supap</t>
  </si>
  <si>
    <t>42x98</t>
  </si>
  <si>
    <t>2.8K-2.5-3-5</t>
  </si>
  <si>
    <t>M10C</t>
  </si>
  <si>
    <t>Buồng Nổ tròn 65 bằng, có 2 dấu supap</t>
  </si>
  <si>
    <t>3.3K-3-3-5</t>
  </si>
  <si>
    <t>13216-2411</t>
  </si>
  <si>
    <t>ED100</t>
  </si>
  <si>
    <t>Buồng Nổ tròn 48 bằng</t>
  </si>
  <si>
    <t>48x107</t>
  </si>
  <si>
    <t>K13C-12V</t>
  </si>
  <si>
    <t>Buồng Nổ 80, 5 nhọn, có 2 dấu supap</t>
  </si>
  <si>
    <t>50x110</t>
  </si>
  <si>
    <t>3.3K-3.5-3.5-5</t>
  </si>
  <si>
    <t>K13C-24V</t>
  </si>
  <si>
    <t>Buồng Nổ tròn 84 nhọn có 4 dấu supap</t>
  </si>
  <si>
    <t>13211-3260</t>
  </si>
  <si>
    <t>K13C-TE</t>
  </si>
  <si>
    <t>Buồng Nổ tròn 82 nhọn có 4 dấu supap</t>
  </si>
  <si>
    <t>E13C</t>
  </si>
  <si>
    <t>Nổ tròn nhọn 4 dấu supap</t>
  </si>
  <si>
    <t>55x100</t>
  </si>
  <si>
    <t>3.3k-2.8k-2.5-4</t>
  </si>
  <si>
    <t>EF750</t>
  </si>
  <si>
    <t>Buồng Nổ tròn 74 nhọn, có 2 dấu supap</t>
  </si>
  <si>
    <t>3.3K-3.5-3.5-6</t>
  </si>
  <si>
    <t>Bộ 8</t>
  </si>
  <si>
    <t>13216-1860</t>
  </si>
  <si>
    <t>EK100</t>
  </si>
  <si>
    <t>Buồng Nổ tròn 73 nhọn, có 2 dấu supap</t>
  </si>
  <si>
    <t>EK130T</t>
  </si>
  <si>
    <t>Buồng Nổ tròn 82 nhọn, có 2 dấu supap</t>
  </si>
  <si>
    <t>3.3k-3.5-3.5-6</t>
  </si>
  <si>
    <t>EK200</t>
  </si>
  <si>
    <t>F17D</t>
  </si>
  <si>
    <t>F17D-NEW</t>
  </si>
  <si>
    <t>Buồng Nổ tròn 69 nhọn, có 2 dấu supap</t>
  </si>
  <si>
    <t>3.3K-3.5-3.5-4</t>
  </si>
  <si>
    <t>F17D-T</t>
  </si>
  <si>
    <t>Buồng Nổ tròn 80 nhọn, có 4 dấu supap</t>
  </si>
  <si>
    <t>F17C</t>
  </si>
  <si>
    <t>F17C-2</t>
  </si>
  <si>
    <t>F17E</t>
  </si>
  <si>
    <t>Buồng Nổ tròn 71 nhọn, có 2 dấu supap</t>
  </si>
  <si>
    <t>V22C</t>
  </si>
  <si>
    <t>F20C-A</t>
  </si>
  <si>
    <t>Buồng Nổ tròn 76 nhọn có 4 dấu supap</t>
  </si>
  <si>
    <t>F20C-B</t>
  </si>
  <si>
    <t>Buồng Nổ tròn 72 lõm bằng, có 4 dấu supap</t>
  </si>
  <si>
    <t>F20C-E</t>
  </si>
  <si>
    <t>3.3K-3-3-4</t>
  </si>
  <si>
    <t>Buồng Nổ tròn 72 nhọn, có 4 dấu supap</t>
  </si>
  <si>
    <t>V26C, V26C-T</t>
  </si>
  <si>
    <t>◆  ISUZU   (127 sản phẩm)</t>
  </si>
  <si>
    <t>HH071407</t>
  </si>
  <si>
    <t>3KC1</t>
  </si>
  <si>
    <t>Buồng Nổ chuồn</t>
  </si>
  <si>
    <t>21x66.5</t>
  </si>
  <si>
    <t>2-1.5-3.5</t>
  </si>
  <si>
    <t>HH083894</t>
  </si>
  <si>
    <t xml:space="preserve"> NICE IN</t>
  </si>
  <si>
    <t>4FE1-PB</t>
  </si>
  <si>
    <t>25x63</t>
  </si>
  <si>
    <t>2-2-4</t>
  </si>
  <si>
    <t>HH074379</t>
  </si>
  <si>
    <t>3LB1</t>
  </si>
  <si>
    <t>buồng nổ ách chuồn, má đen</t>
  </si>
  <si>
    <t>21x60</t>
  </si>
  <si>
    <t>HH075420</t>
  </si>
  <si>
    <t>HH082325</t>
  </si>
  <si>
    <t>4LC1</t>
  </si>
  <si>
    <t>25x60</t>
  </si>
  <si>
    <t>Buồng Nổ 38, 8 có 4 dấu supap</t>
  </si>
  <si>
    <t>27x64</t>
  </si>
  <si>
    <t>2-1.5-3</t>
  </si>
  <si>
    <t>HH068730</t>
  </si>
  <si>
    <t>25x64</t>
  </si>
  <si>
    <t>2-1.75-4</t>
  </si>
  <si>
    <t>HH068733</t>
  </si>
  <si>
    <t>3KR2</t>
  </si>
  <si>
    <t>Buồng Nổ vuông 42 nhọn có 2 dấu supap</t>
  </si>
  <si>
    <t>27x65</t>
  </si>
  <si>
    <t>HH0296</t>
  </si>
  <si>
    <t>buồng nổ ách chuồn, có cò nhớt</t>
  </si>
  <si>
    <t>8-97176-287-0</t>
  </si>
  <si>
    <t>HH082857</t>
  </si>
  <si>
    <t>HH075076</t>
  </si>
  <si>
    <t>3LD2</t>
  </si>
  <si>
    <t>Buồng Nổ tròn dù 38, 5, có cò nhớt</t>
  </si>
  <si>
    <t>C221</t>
  </si>
  <si>
    <t>25x72</t>
  </si>
  <si>
    <t>2-2-2-5-5</t>
  </si>
  <si>
    <t>HH083871</t>
  </si>
  <si>
    <t>Buồng Nổ chuồn, có cò nhớt</t>
  </si>
  <si>
    <t>25x67</t>
  </si>
  <si>
    <t xml:space="preserve"> 8-97257-876-0</t>
  </si>
  <si>
    <t>4LE1-NEW</t>
  </si>
  <si>
    <t>buồng nổ ách chuồn, má đen, có cò nhớt</t>
  </si>
  <si>
    <t>HH076886</t>
  </si>
  <si>
    <t xml:space="preserve">Buồng Nổ tròn dù 42, má đen, có cò nhớt,ắc 25 </t>
  </si>
  <si>
    <t>HH083870</t>
  </si>
  <si>
    <t>8-97232-604-0</t>
  </si>
  <si>
    <t>HH083898</t>
  </si>
  <si>
    <t>HH071254</t>
  </si>
  <si>
    <t>4LE2-NEW</t>
  </si>
  <si>
    <t xml:space="preserve">Buồng Nổ tròn dù 42, dù thấp, má đen, có cò nhớt,ắc 27 </t>
  </si>
  <si>
    <t>27x68</t>
  </si>
  <si>
    <t>2HK-2-3</t>
  </si>
  <si>
    <t>HH082893</t>
  </si>
  <si>
    <t>HH083520</t>
  </si>
  <si>
    <t>C240 /C190 (3 bạc)</t>
  </si>
  <si>
    <t>Buồng Nổ ách chuồn, có 2 dấu supap, 3 bạc ,dài 96,6</t>
  </si>
  <si>
    <t>5-12111-226-0</t>
  </si>
  <si>
    <t>HH071437</t>
  </si>
  <si>
    <t>HH071115</t>
  </si>
  <si>
    <t>HH071438</t>
  </si>
  <si>
    <t>C240-NEW C190  (3 bạc)</t>
  </si>
  <si>
    <t>Buồng Nổ ách chuồn, có 2 dấu supap,3 bạc ,dài 84,5</t>
  </si>
  <si>
    <t>HH083521</t>
  </si>
  <si>
    <t>8-94326-225-0</t>
  </si>
  <si>
    <t>C240  (5 bạc)</t>
  </si>
  <si>
    <t xml:space="preserve">Buồng Nổ chuồn, có 2 bạc nhớt,5  bạc </t>
  </si>
  <si>
    <t>27x72</t>
  </si>
  <si>
    <t>HH080586</t>
  </si>
  <si>
    <t>C240-2 (4 bạc)</t>
  </si>
  <si>
    <t xml:space="preserve">buồng nổ ách chuồn có 2 dấu supap,4 bạc </t>
  </si>
  <si>
    <t>2-2-2-5</t>
  </si>
  <si>
    <t>5-12111-203-0</t>
  </si>
  <si>
    <t>HH00332</t>
  </si>
  <si>
    <t>HH00412</t>
  </si>
  <si>
    <t>C240-OLD 3AB1 (4G)</t>
  </si>
  <si>
    <t>buồng nổ ách chuồn,4 bạc ,ko dấu supap</t>
  </si>
  <si>
    <t xml:space="preserve">5-12111-064-0 </t>
  </si>
  <si>
    <t>HH082894</t>
  </si>
  <si>
    <t>HH070976</t>
  </si>
  <si>
    <t>4JC1</t>
  </si>
  <si>
    <t xml:space="preserve">Buồng Nổ vuông 42 nhọn, có 2 dấu supap,3  bạc </t>
  </si>
  <si>
    <t>31x74</t>
  </si>
  <si>
    <t xml:space="preserve"> 8-94408-207-0 </t>
  </si>
  <si>
    <t>HH082897</t>
  </si>
  <si>
    <t xml:space="preserve">Buồng Nổ vuông 42 nhọn, có 2 dấu supap,3 bạc </t>
  </si>
  <si>
    <t xml:space="preserve">Buồng Nổ vuông 42 nhọn, có 2 dấu supap,4 bạc </t>
  </si>
  <si>
    <t>2-2-2-4</t>
  </si>
  <si>
    <t>8-94152-476-2</t>
  </si>
  <si>
    <t>HH070814</t>
  </si>
  <si>
    <t>C223</t>
  </si>
  <si>
    <t>Buồng Nổ chuồn có 2 dấu supap</t>
  </si>
  <si>
    <t>HH082895</t>
  </si>
  <si>
    <t>493/4JB1</t>
  </si>
  <si>
    <t>buồng nổ 43, 5 dù</t>
  </si>
  <si>
    <t>87810627</t>
  </si>
  <si>
    <t>buồng nổ vuông</t>
  </si>
  <si>
    <t>31x76</t>
  </si>
  <si>
    <t>buồng nổ 48 dù có cò nhớt</t>
  </si>
  <si>
    <t>tron dù 43 có 2 dấu supap</t>
  </si>
  <si>
    <t>493/4JB1 ắc 31</t>
  </si>
  <si>
    <t>buồng nổ 46</t>
  </si>
  <si>
    <t>HH083697</t>
  </si>
  <si>
    <t>4DA1/ 4JB1</t>
  </si>
  <si>
    <t xml:space="preserve">nổ tròn 46/47 ,ắc 34 ,xy lanh gang </t>
  </si>
  <si>
    <t>3K-2-3</t>
  </si>
  <si>
    <t>HH071052</t>
  </si>
  <si>
    <t>4JA1-L</t>
  </si>
  <si>
    <t xml:space="preserve">Buồng Nổ tròn dù 45, có 2 dấu supap,dài 103 mm </t>
  </si>
  <si>
    <t xml:space="preserve">8-97942-985-0 </t>
  </si>
  <si>
    <t>HH076221</t>
  </si>
  <si>
    <t>4JA1-N</t>
  </si>
  <si>
    <t xml:space="preserve">Buồng Nổ tròn dù 45, có 2 dấu supap,dài  88 mm </t>
  </si>
  <si>
    <t>(8-94152-892-0</t>
  </si>
  <si>
    <t>Buồng Nổ tròn dù 55, ko dấu supap</t>
  </si>
  <si>
    <t>8-98279-304-0</t>
  </si>
  <si>
    <t>HH075233</t>
  </si>
  <si>
    <t>4JA1-T</t>
  </si>
  <si>
    <t>Buồng Nổ vuông 45 nhọn, có 2 dấu supap</t>
  </si>
  <si>
    <t>8-94369-281-0</t>
  </si>
  <si>
    <t>HH080595</t>
  </si>
  <si>
    <t>4JB1-N / 493 NKR/JMC</t>
  </si>
  <si>
    <t xml:space="preserve">Buồng Nổ tròn 44 dù, có 2 dấu supap,ắc 31 </t>
  </si>
  <si>
    <t>5-12111-622-2</t>
  </si>
  <si>
    <t>HH073449</t>
  </si>
  <si>
    <t>HH075715</t>
  </si>
  <si>
    <t>4JB1-N2 /493</t>
  </si>
  <si>
    <t xml:space="preserve">Buồng Nổ tròn dù 44 có 2 dấu supap,ắc 34 </t>
  </si>
  <si>
    <t>34x76</t>
  </si>
  <si>
    <t>HH080604</t>
  </si>
  <si>
    <t>HH081745</t>
  </si>
  <si>
    <t>4JB1-T</t>
  </si>
  <si>
    <t>Buồng Nổ vuông 48 nhọn, có 2 dấu supap.ắc 31</t>
  </si>
  <si>
    <t>8-94433-177-1</t>
  </si>
  <si>
    <t>HH081288</t>
  </si>
  <si>
    <t>HH070815</t>
  </si>
  <si>
    <t>4JB1-T2</t>
  </si>
  <si>
    <t xml:space="preserve">Buồng Nổ vuông 51 nhọn có 2 dấu supap,ắc 34 </t>
  </si>
  <si>
    <t xml:space="preserve">CHI NA </t>
  </si>
  <si>
    <t>495QB khô</t>
  </si>
  <si>
    <t>buồng nổ 49.5 dù</t>
  </si>
  <si>
    <t>31x79</t>
  </si>
  <si>
    <t>HH075728</t>
  </si>
  <si>
    <t>4JG1</t>
  </si>
  <si>
    <t>Buồng Nổ tròn dù 43</t>
  </si>
  <si>
    <t>34x78</t>
  </si>
  <si>
    <t>8-94391-604-0</t>
  </si>
  <si>
    <t>HH070501</t>
  </si>
  <si>
    <t>HH081467</t>
  </si>
  <si>
    <t>HH072317</t>
  </si>
  <si>
    <t>4JG2-T</t>
  </si>
  <si>
    <t>Buồng Nổ chuồn,chân ko</t>
  </si>
  <si>
    <t>HH083523</t>
  </si>
  <si>
    <t>8-97073-647-1</t>
  </si>
  <si>
    <t>HH079255</t>
  </si>
  <si>
    <t>4JH1</t>
  </si>
  <si>
    <t>Buồng Nổ tròn dù 45, không dấu supap</t>
  </si>
  <si>
    <t>2.5-2-3</t>
  </si>
  <si>
    <t>8-97176-585-3</t>
  </si>
  <si>
    <t>4JH1-TC</t>
  </si>
  <si>
    <t>Buồng Nổ tròn dù 46, có 2 dấu supap</t>
  </si>
  <si>
    <t>4JH1-TE/4KH1</t>
  </si>
  <si>
    <t>Buồng Nổ tròn 61, không dấu supap</t>
  </si>
  <si>
    <t>HH082317</t>
  </si>
  <si>
    <t>4JJ1</t>
  </si>
  <si>
    <t>Buồng Nổ tròn hơi nhợn 55, lưng đen, bạc giữa 1.5 ly</t>
  </si>
  <si>
    <t>2HK-1.5-3</t>
  </si>
  <si>
    <t>HH077315</t>
  </si>
  <si>
    <t>HH070499</t>
  </si>
  <si>
    <t>Buồng Nổ tròn hơi nhợn 55, lưng đen, bạc giữa 2 ly</t>
  </si>
  <si>
    <t>8-98043-703-0</t>
  </si>
  <si>
    <t>HH083031</t>
  </si>
  <si>
    <t>4JK1</t>
  </si>
  <si>
    <t>Buồng Nổ tròn dù lớn 45, 5</t>
  </si>
  <si>
    <t>HH082315</t>
  </si>
  <si>
    <t xml:space="preserve">D500/4BA1/C330 </t>
  </si>
  <si>
    <t>33x85</t>
  </si>
  <si>
    <t>3-2.5-5</t>
  </si>
  <si>
    <t>5-12111-055-1</t>
  </si>
  <si>
    <t>HH20512</t>
  </si>
  <si>
    <t>HH081463</t>
  </si>
  <si>
    <t xml:space="preserve"> DA120/DA220 (4 Bạc )</t>
  </si>
  <si>
    <t xml:space="preserve">Buồng Nổ lõm tròn nhẹ, có 2 dấu supap,4 bạc </t>
  </si>
  <si>
    <t>34x83.5</t>
  </si>
  <si>
    <t>2.5-2.5-2.5-5</t>
  </si>
  <si>
    <t>1-12111-126-0</t>
  </si>
  <si>
    <t>HH00732</t>
  </si>
  <si>
    <t xml:space="preserve"> 1-11261-112-0</t>
  </si>
  <si>
    <t>DA120 OLD (5 Bạc)</t>
  </si>
  <si>
    <t>Buồng Nổ lõm tròn nhẹ, có 2 dấu supap</t>
  </si>
  <si>
    <t>2 bạc nhớt</t>
  </si>
  <si>
    <t>DA220</t>
  </si>
  <si>
    <t>4BB1</t>
  </si>
  <si>
    <t>Buồng Nổ vuông 53 nhọn có 2 dấu supap</t>
  </si>
  <si>
    <t>35x87</t>
  </si>
  <si>
    <t>HH083136</t>
  </si>
  <si>
    <t>4BC2</t>
  </si>
  <si>
    <t>Buồng Nổ vuông 49 nhọn, có 2 dấu supap</t>
  </si>
  <si>
    <t>8-94169-765-0</t>
  </si>
  <si>
    <t>HH00213</t>
  </si>
  <si>
    <t>HH070413</t>
  </si>
  <si>
    <t>4BD1/6BD1</t>
  </si>
  <si>
    <t xml:space="preserve">Buồng Nổ vuông 51 nhọn có 2 dấu supap,dài 98 </t>
  </si>
  <si>
    <t>HH080582</t>
  </si>
  <si>
    <t>HH070383</t>
  </si>
  <si>
    <t>HH080580</t>
  </si>
  <si>
    <t>4BD1-T/6BD1-T</t>
  </si>
  <si>
    <t>Buồng Nổ vuông 55 nhọn có 2 dấu supap,dài 104</t>
  </si>
  <si>
    <t>HH070412</t>
  </si>
  <si>
    <t>HH078427</t>
  </si>
  <si>
    <t>4BD2T</t>
  </si>
  <si>
    <t>HH070406</t>
  </si>
  <si>
    <t xml:space="preserve">Buồng Nổ vuông 53 nhọn có 2 dấu supap,dài 112 </t>
  </si>
  <si>
    <t>5-12111-013-0</t>
  </si>
  <si>
    <t>HH081462</t>
  </si>
  <si>
    <t>4BB1/6BB1</t>
  </si>
  <si>
    <t>HH081157</t>
  </si>
  <si>
    <t>6BB1-NEW</t>
  </si>
  <si>
    <t>Buồng Nổ vuông 53 nhọn có 2 dấu supap,dài 102</t>
  </si>
  <si>
    <t>1-12111-633-0</t>
  </si>
  <si>
    <t>6BC2</t>
  </si>
  <si>
    <t>Buồng Nổ vuông 55 nhọn có 2 dấu supap</t>
  </si>
  <si>
    <t>6BD1</t>
  </si>
  <si>
    <t>Buồng Nổ vuông 51 nhọn có 2 dấu supap</t>
  </si>
  <si>
    <t>6BD1-T /6BC2</t>
  </si>
  <si>
    <t>5-12111-303-1</t>
  </si>
  <si>
    <t>DA640A</t>
  </si>
  <si>
    <t>34x86</t>
  </si>
  <si>
    <t>DA640C</t>
  </si>
  <si>
    <t>36x86</t>
  </si>
  <si>
    <t>HH076105</t>
  </si>
  <si>
    <t>6BE1/4BE1</t>
  </si>
  <si>
    <t>4BG1</t>
  </si>
  <si>
    <t>Buồng Nổ vuông 57 nhọn có 2 dấu supap</t>
  </si>
  <si>
    <t>3-2.5-4</t>
  </si>
  <si>
    <t>4BG1-T</t>
  </si>
  <si>
    <t>Buồng Nổ vuông 60 nhọn có 2 dấu supap</t>
  </si>
  <si>
    <t>HH070335</t>
  </si>
  <si>
    <t>4BG1-TC/6BG1-TC</t>
  </si>
  <si>
    <t>Buồng Nổ tròn dù 56, có 2 dấu supap</t>
  </si>
  <si>
    <t>3.5-2.5-4</t>
  </si>
  <si>
    <t>1-12111-918-0</t>
  </si>
  <si>
    <t>HH081290</t>
  </si>
  <si>
    <t>4BG1-TC2</t>
  </si>
  <si>
    <t>Buồng Nổ tròn 47, 5 u hột vịt, có 2 dấu supap</t>
  </si>
  <si>
    <t>3.3K-2.5-2.5-4</t>
  </si>
  <si>
    <t>8-97358-574-0/1-12111-574-0</t>
  </si>
  <si>
    <t>HH071439</t>
  </si>
  <si>
    <t>HH082666</t>
  </si>
  <si>
    <t>6BG1-TC2</t>
  </si>
  <si>
    <t>HH080372</t>
  </si>
  <si>
    <t>6BF-1</t>
  </si>
  <si>
    <t xml:space="preserve"> 1-12111-345-0</t>
  </si>
  <si>
    <t>HH082200</t>
  </si>
  <si>
    <t>6BG1</t>
  </si>
  <si>
    <t>1-12111-781-0</t>
  </si>
  <si>
    <t>HH070385</t>
  </si>
  <si>
    <t>HH076241</t>
  </si>
  <si>
    <t>6BG1-MTC</t>
  </si>
  <si>
    <t>Buồng Nổ tròn 65, có 2 dấu suapp</t>
  </si>
  <si>
    <t>3.3K-2.5-4</t>
  </si>
  <si>
    <t>HH076378</t>
  </si>
  <si>
    <t>6BG1-T</t>
  </si>
  <si>
    <t>1-12111-366-0</t>
  </si>
  <si>
    <t>HH070999</t>
  </si>
  <si>
    <t>6BG1-TC</t>
  </si>
  <si>
    <t>Buồng Nổ 56 dù, có 2 dấu supap</t>
  </si>
  <si>
    <t>HH081162</t>
  </si>
  <si>
    <t>6BG1-TC/6BG1-TC</t>
  </si>
  <si>
    <t xml:space="preserve"> 1-12111-785-0</t>
  </si>
  <si>
    <t>4HE1-T</t>
  </si>
  <si>
    <t>Buồng Nổ tròn dù 56</t>
  </si>
  <si>
    <t>40x87</t>
  </si>
  <si>
    <t>4HE1-TC</t>
  </si>
  <si>
    <t>Buồng Nổ tròn tù 49 khuyết</t>
  </si>
  <si>
    <t>2.95HK-2-1.2-3</t>
  </si>
  <si>
    <t>6HE1</t>
  </si>
  <si>
    <t>Buồng Nổ Vuông 56</t>
  </si>
  <si>
    <t>36x79</t>
  </si>
  <si>
    <t>8-94396-837-0</t>
  </si>
  <si>
    <t>HH076811</t>
  </si>
  <si>
    <t>6HE1-T</t>
  </si>
  <si>
    <t>3.8K-3-2.5-3</t>
  </si>
  <si>
    <t xml:space="preserve">8-94391-596-1 </t>
  </si>
  <si>
    <t>4HF1</t>
  </si>
  <si>
    <t>Buồng Nổ tròn nhọn 56</t>
  </si>
  <si>
    <t>HH071040</t>
  </si>
  <si>
    <t>4HF1-NEW</t>
  </si>
  <si>
    <t>Buồng Nổ tròn dù 54, cò nhớt</t>
  </si>
  <si>
    <t xml:space="preserve"> 8-97095-585-1 </t>
  </si>
  <si>
    <t>HH081154</t>
  </si>
  <si>
    <t>4HF1-T</t>
  </si>
  <si>
    <t>Buồng Nổ tròn dù 49, cò nhớt</t>
  </si>
  <si>
    <t>3HK-2.5-4</t>
  </si>
  <si>
    <t>8-97095-558-5</t>
  </si>
  <si>
    <t>4HG1-AC</t>
  </si>
  <si>
    <t xml:space="preserve">Buồng Nổ tròn dù 51,dài 121 ,chân ko </t>
  </si>
  <si>
    <t>8-97219-032-0</t>
  </si>
  <si>
    <t>HH081236</t>
  </si>
  <si>
    <t>4HG1-T</t>
  </si>
  <si>
    <t>Buồng Nổ tròn dù 51,dài 105</t>
  </si>
  <si>
    <t>8-97183-666-0</t>
  </si>
  <si>
    <t>4HJ1 16V</t>
  </si>
  <si>
    <t>Buồng Nổ tròn nhọn 62</t>
  </si>
  <si>
    <t>HH070492</t>
  </si>
  <si>
    <t>4HJ1/8V</t>
  </si>
  <si>
    <t>Buồng Nổ tròn giữa tâm 53</t>
  </si>
  <si>
    <t>8-97228-302-0</t>
  </si>
  <si>
    <t>Buồng Nổ tròn 53 hơi lệch</t>
  </si>
  <si>
    <t>4HK1-AC</t>
  </si>
  <si>
    <t>Buồng Nổ tròn 62 nhọn khuyết</t>
  </si>
  <si>
    <t>4HK1-TC</t>
  </si>
  <si>
    <t>Buồng Nổ tròn nhọn tù 62 khuyết</t>
  </si>
  <si>
    <t>2.94K-2-2.5-3</t>
  </si>
  <si>
    <t>8-98023-5261</t>
  </si>
  <si>
    <t>4HK1-TCE</t>
  </si>
  <si>
    <t>Buồng Nổ tròn dù 54</t>
  </si>
  <si>
    <t>HH071042</t>
  </si>
  <si>
    <t>4HL1/6HL1</t>
  </si>
  <si>
    <t>Buồng nổ 55 dù, chân không</t>
  </si>
  <si>
    <t>3-2-3</t>
  </si>
  <si>
    <t>8-97331-643-0</t>
  </si>
  <si>
    <t>HH076810</t>
  </si>
  <si>
    <t>4HL1</t>
  </si>
  <si>
    <t>Nổ tròn 59, hơi nhọn chân không</t>
  </si>
  <si>
    <t xml:space="preserve">8-97331-211-0 </t>
  </si>
  <si>
    <t>HH00401</t>
  </si>
  <si>
    <t>6HH1</t>
  </si>
  <si>
    <t>Buồng Nổ tròn dù 58</t>
  </si>
  <si>
    <t xml:space="preserve"> 8-94391-950-0</t>
  </si>
  <si>
    <t>HH082898</t>
  </si>
  <si>
    <t>6HH1-T</t>
  </si>
  <si>
    <t>HH072449</t>
  </si>
  <si>
    <t>6HK1-AC/4HK1-AC</t>
  </si>
  <si>
    <t xml:space="preserve">Buồng Nổ tròn 62 nhọn khuyết (3 bạc) dài 97 </t>
  </si>
  <si>
    <t>HH075639</t>
  </si>
  <si>
    <t>6HK1-TC</t>
  </si>
  <si>
    <t>Buồng Nổ tròn nhọn 62 khuyết (4 bạc) dài 120</t>
  </si>
  <si>
    <t>8-98152901-1</t>
  </si>
  <si>
    <t>ZX300-1</t>
  </si>
  <si>
    <t>HH0317</t>
  </si>
  <si>
    <t>HH081155</t>
  </si>
  <si>
    <t>8-98023-526-1</t>
  </si>
  <si>
    <t>HH075634</t>
  </si>
  <si>
    <t>6HK2/6HK1</t>
  </si>
  <si>
    <t>Buồng Nổ tròn 50, hột vịt</t>
  </si>
  <si>
    <t>1-12111-9760</t>
  </si>
  <si>
    <t>ZX300-3</t>
  </si>
  <si>
    <t>HH082017</t>
  </si>
  <si>
    <t>1-12111-976-0</t>
  </si>
  <si>
    <t>HH072708</t>
  </si>
  <si>
    <t>6SA1</t>
  </si>
  <si>
    <t>Buồng Nổ vuông 61, có 1 dấu supap</t>
  </si>
  <si>
    <t>38x80</t>
  </si>
  <si>
    <t>4HK2-TC</t>
  </si>
  <si>
    <t>Buồng Nổ tròn nhọn tù 63 khuyết</t>
  </si>
  <si>
    <t>40x88</t>
  </si>
  <si>
    <t>2.94K-2-2.5-4</t>
  </si>
  <si>
    <t>6SD1 117, 9mm</t>
  </si>
  <si>
    <t>Buồng Nổ tròn 70 nhọn, có 1 dấu supap</t>
  </si>
  <si>
    <t>4K-3-3-4</t>
  </si>
  <si>
    <t>10PC1-T</t>
  </si>
  <si>
    <t>Buồng Nổ vuông 58 lõm bằng</t>
  </si>
  <si>
    <t>4-2.5-4</t>
  </si>
  <si>
    <t>10PD1</t>
  </si>
  <si>
    <t>Buồng Nổ vuông 53 nhọn</t>
  </si>
  <si>
    <t>43x80</t>
  </si>
  <si>
    <t>Buồng Nổ 56 hột vịt</t>
  </si>
  <si>
    <t>43x89.5</t>
  </si>
  <si>
    <t>6SD1-C</t>
  </si>
  <si>
    <t>Buồng Nổ vuông 60 bằng</t>
  </si>
  <si>
    <t>3.5-2.5-5</t>
  </si>
  <si>
    <t>1-12111-591-0</t>
  </si>
  <si>
    <t>6SD1-NEW</t>
  </si>
  <si>
    <t>Buồng Nổ tròn 72 bằng có 2 dấu supap</t>
  </si>
  <si>
    <t>48x99</t>
  </si>
  <si>
    <t>4-3-3-4</t>
  </si>
  <si>
    <t>6SD1-T</t>
  </si>
  <si>
    <t>Buồng Nổ vuông 66 bằng, có 1 dấu supap</t>
  </si>
  <si>
    <t>1-12111-620-1</t>
  </si>
  <si>
    <t>Buồng Nổ tròn 77 có 2 dấu supap</t>
  </si>
  <si>
    <t>3K-2-3-3</t>
  </si>
  <si>
    <t>6SD1-T( 4 Bạc)</t>
  </si>
  <si>
    <t>Buồng Nổ vuông 68 có 1 dấu supap</t>
  </si>
  <si>
    <t>1-12111-651-1</t>
  </si>
  <si>
    <t>6UZ1</t>
  </si>
  <si>
    <t>Buồng Nổ 69 nhọn, có 4 dấu supap, có cò nhớt nhọn thấp 18 mm</t>
  </si>
  <si>
    <t>2.3K-2-3-3</t>
  </si>
  <si>
    <t>6UZ1-TC</t>
  </si>
  <si>
    <t>Buồng Nổ 72 nhọn cao, có 4 dấu supap</t>
  </si>
  <si>
    <t>DH100</t>
  </si>
  <si>
    <t>Buồng Nổ hình đầu trâu</t>
  </si>
  <si>
    <t>45x97.5</t>
  </si>
  <si>
    <t>3-3-3-6</t>
  </si>
  <si>
    <t>6QA1</t>
  </si>
  <si>
    <t>3-2.5-6</t>
  </si>
  <si>
    <t>10PE1</t>
  </si>
  <si>
    <t>Buồng Nổ tròn dù 67</t>
  </si>
  <si>
    <t>3.8K-3-3-4</t>
  </si>
  <si>
    <t>Buồng Nổ vuông 56 nhọn</t>
  </si>
  <si>
    <t>3.86K-3-3-4</t>
  </si>
  <si>
    <t>6WA1-TC</t>
  </si>
  <si>
    <t>Buồng Nổ tròn 79 nhọn</t>
  </si>
  <si>
    <t>56x105</t>
  </si>
  <si>
    <t>4.3K-3-3-4</t>
  </si>
  <si>
    <t>Buồng Nổ vuông 69 lõm bằng, có 4 dấu supap ắc 50</t>
  </si>
  <si>
    <t>50x104</t>
  </si>
  <si>
    <t>4-2.5-5</t>
  </si>
  <si>
    <t>6RB1-T</t>
  </si>
  <si>
    <t>Buồng Nổ tròn 78 nhọn, bạc đầu 4.0 mm</t>
  </si>
  <si>
    <t>52x104.5</t>
  </si>
  <si>
    <t>1-12111-632-0</t>
  </si>
  <si>
    <t>Buồng Nổ tròn 79 lõm bằng</t>
  </si>
  <si>
    <t>6RB1-TC</t>
  </si>
  <si>
    <t>Buồng Nổ tròn 78 nhọn, bạc đầu 4.5 mm</t>
  </si>
  <si>
    <t>4.5-2.5-4</t>
  </si>
  <si>
    <t>1-12111-648-0</t>
  </si>
  <si>
    <t>E120R-3R</t>
  </si>
  <si>
    <t>Buồng Nổ tròn 70 lõm, có 4 dấu supap</t>
  </si>
  <si>
    <t>4-2.5-7</t>
  </si>
  <si>
    <t>E120S-3R</t>
  </si>
  <si>
    <t>Buồng Nổ vuông 67 bằng, có 4 dấu supap</t>
  </si>
  <si>
    <t>4-2.5</t>
  </si>
  <si>
    <t>E120S-4R</t>
  </si>
  <si>
    <t>4-2.5-2.5</t>
  </si>
  <si>
    <t>6WF1</t>
  </si>
  <si>
    <t>Buồng Nổ 84 nhọn, có 4 dấu supap</t>
  </si>
  <si>
    <t>56x104</t>
  </si>
  <si>
    <t>2.95K-2.5-3-4</t>
  </si>
  <si>
    <t>1-12112-0090</t>
  </si>
  <si>
    <t>6WF1/6WG1</t>
  </si>
  <si>
    <t>1-12111-999-1</t>
  </si>
  <si>
    <t>6WG1-2</t>
  </si>
  <si>
    <t>Buồng Nổ 65, 5 núm nhọn thấp ( hột vịt)</t>
  </si>
  <si>
    <t>1-12111-964-2</t>
  </si>
  <si>
    <t>6WG1-TE</t>
  </si>
  <si>
    <t>Buồng Nổ tròn dù 83</t>
  </si>
  <si>
    <t>6WG1-TMC</t>
  </si>
  <si>
    <t>Buồng Nổ tròn 86 nhọn, có 2 kiềng gang</t>
  </si>
  <si>
    <t>1-12111-937-0</t>
  </si>
  <si>
    <t>4HJ1/16V</t>
  </si>
  <si>
    <t>Buồng Nổ tròn 62</t>
  </si>
  <si>
    <t>16 VALE</t>
  </si>
  <si>
    <t>◆  MAZDA KIA   (17 sản phẩm)</t>
  </si>
  <si>
    <t>E2/E2200</t>
  </si>
  <si>
    <t>28x73</t>
  </si>
  <si>
    <t>2.4-2.4-4.8</t>
  </si>
  <si>
    <t>XA/T2500</t>
  </si>
  <si>
    <t>buồng nổ ách chuồn</t>
  </si>
  <si>
    <t>K2400</t>
  </si>
  <si>
    <t>28x75</t>
  </si>
  <si>
    <t>2.4-2.4-4</t>
  </si>
  <si>
    <t>31.75x75</t>
  </si>
  <si>
    <t>2.8K-2.4-4</t>
  </si>
  <si>
    <t>ZB/K4100</t>
  </si>
  <si>
    <t>Buồng Nổ bằng</t>
  </si>
  <si>
    <t>JS 2.5/(xe K2700)</t>
  </si>
  <si>
    <t>buồng nổ ách chuồn lưng đen</t>
  </si>
  <si>
    <t>30x76</t>
  </si>
  <si>
    <t>2-2-3</t>
  </si>
  <si>
    <t>0K6Z1-11-SAO</t>
  </si>
  <si>
    <t>HA/E3000</t>
  </si>
  <si>
    <t>HA/T3000</t>
  </si>
  <si>
    <t>30x79</t>
  </si>
  <si>
    <t>K0Y011-SCO</t>
  </si>
  <si>
    <t>J3 (K2900)</t>
  </si>
  <si>
    <t>Buồng đốt tròn 44.5, chân không</t>
  </si>
  <si>
    <t>23410-4X900</t>
  </si>
  <si>
    <t>J3 NEW</t>
  </si>
  <si>
    <t>Nổ 53, chân không</t>
  </si>
  <si>
    <t>JT</t>
  </si>
  <si>
    <t>OK7Z1-11-SAO</t>
  </si>
  <si>
    <t>K3500-NEW</t>
  </si>
  <si>
    <t>Buồng Nổ tròn 55 nhọn</t>
  </si>
  <si>
    <t>34x82</t>
  </si>
  <si>
    <t>2.5-2-4.5</t>
  </si>
  <si>
    <t>K3500-OLD</t>
  </si>
  <si>
    <t>Buồng Nổ tròn 53 nhọn khuyết</t>
  </si>
  <si>
    <t>K3600/SH</t>
  </si>
  <si>
    <t>Buồng Nổ tròn 51 dù, có 2 dấu supap, lưng đen</t>
  </si>
  <si>
    <t>TF</t>
  </si>
  <si>
    <t>Buồng Nổ tròn 47 nhọn</t>
  </si>
  <si>
    <t>2.5HK-2-4.5</t>
  </si>
  <si>
    <t>TM</t>
  </si>
  <si>
    <t>Buồng Nổ tròn 53 nhọn</t>
  </si>
  <si>
    <t>K6700</t>
  </si>
  <si>
    <t>Buồng Nổ</t>
  </si>
  <si>
    <t>◆  KOMATSU   (55 sản phẩm)</t>
  </si>
  <si>
    <t>4D92</t>
  </si>
  <si>
    <t>Buồng Nổ tròn 48 nhọn</t>
  </si>
  <si>
    <t>32x74</t>
  </si>
  <si>
    <t>3K-3-6</t>
  </si>
  <si>
    <t>6140-31-2113</t>
  </si>
  <si>
    <t>4D94-1</t>
  </si>
  <si>
    <t>Buồng Nổ thỏ nhỏ</t>
  </si>
  <si>
    <t>2.9-2.5-5</t>
  </si>
  <si>
    <t>4D94-2</t>
  </si>
  <si>
    <t>Buồng Nổ thỏ lớn</t>
  </si>
  <si>
    <t>6142-32-2120</t>
  </si>
  <si>
    <t>Nổ 50 dù</t>
  </si>
  <si>
    <t>30x74</t>
  </si>
  <si>
    <t>Nổ tròn 50 dù, không dấu supap, sm 2.5K</t>
  </si>
  <si>
    <t>2.5K-2-4</t>
  </si>
  <si>
    <t>2110-TAA</t>
  </si>
  <si>
    <t>4D95 /PC130-7</t>
  </si>
  <si>
    <t>Nổ 50 dù, sm 2.5K</t>
  </si>
  <si>
    <t>HH00411</t>
  </si>
  <si>
    <t>4D95-S</t>
  </si>
  <si>
    <t>buồng nổ tròn 51 nhọn khuyết có 2 dấu supap</t>
  </si>
  <si>
    <t>4D95/B3.3/PC130-8</t>
  </si>
  <si>
    <t>buồng nổ tròn lòng trảo nhọn 46</t>
  </si>
  <si>
    <t>2.5K-2-3</t>
  </si>
  <si>
    <t>6271-31-2210</t>
  </si>
  <si>
    <t>4D95/D21-6</t>
  </si>
  <si>
    <t>2.2HK-2.2HK-4</t>
  </si>
  <si>
    <t>HH00064</t>
  </si>
  <si>
    <t>4D95K</t>
  </si>
  <si>
    <t>buồng nổ chuồn sâu 1, 5 mm</t>
  </si>
  <si>
    <t>2.2HK-2-4</t>
  </si>
  <si>
    <t>6202-32-2120</t>
  </si>
  <si>
    <t>HH070375</t>
  </si>
  <si>
    <t>4D95L-1</t>
  </si>
  <si>
    <t>6204-31-2121</t>
  </si>
  <si>
    <t>4D95LE-2</t>
  </si>
  <si>
    <t>Buồng Nổ tròn 45 dù, không dấu supap</t>
  </si>
  <si>
    <t>E2141</t>
  </si>
  <si>
    <t>4D95LE-3</t>
  </si>
  <si>
    <t>buồng nổ tròn nhọn 48 ko dấu supap</t>
  </si>
  <si>
    <t>6204-31-2170 E217</t>
  </si>
  <si>
    <t>6D95L-1</t>
  </si>
  <si>
    <t>HH00065</t>
  </si>
  <si>
    <t>S4D95 D30</t>
  </si>
  <si>
    <t>buồng nổ chuồn sâu 4 mm</t>
  </si>
  <si>
    <t>HH070340</t>
  </si>
  <si>
    <t>S4D95L-1</t>
  </si>
  <si>
    <t xml:space="preserve">buồng nổ tròn 56 nhọn có 2 dấu supap ,dên xéo </t>
  </si>
  <si>
    <t>2.5K-2.2HK-4</t>
  </si>
  <si>
    <t>6207-31-2141</t>
  </si>
  <si>
    <t>S6D95L-1</t>
  </si>
  <si>
    <t>buồng nổ tròn 56 nhọn có 2 dấu supap</t>
  </si>
  <si>
    <t>SAA4D95LE-6A/PC138US-10</t>
  </si>
  <si>
    <t>buồng nổ tròn 2 tầng 72 / 45 hột vịt</t>
  </si>
  <si>
    <t>2.5K-2-2.5</t>
  </si>
  <si>
    <t>hàng henwen bạc đầu 3K</t>
  </si>
  <si>
    <t>S4D102/4BT</t>
  </si>
  <si>
    <t>Buồng Nổ tròn dù 51</t>
  </si>
  <si>
    <t>40x83</t>
  </si>
  <si>
    <t>4D105-1(ắc 38)</t>
  </si>
  <si>
    <t>Buồng Nổ tròn 61 nhọn</t>
  </si>
  <si>
    <t>38x89</t>
  </si>
  <si>
    <t>3K-2.5-5</t>
  </si>
  <si>
    <t>Buồng Nổ vuông 48 nhọn</t>
  </si>
  <si>
    <t>40x84</t>
  </si>
  <si>
    <t>6D105-2 (bạc thẳng )</t>
  </si>
  <si>
    <t>Buồng Nổ tròn 58 nhọn, có 2 dấu supap, bạc thẳng</t>
  </si>
  <si>
    <t>6137-32-2110</t>
  </si>
  <si>
    <t>S4D105-1/S6D105-1 ( bạc col)</t>
  </si>
  <si>
    <t>Buồng Nổ tròn 59 nhọn có 2 dấu supap</t>
  </si>
  <si>
    <t>40x85</t>
  </si>
  <si>
    <t>3K-2.5HK-5</t>
  </si>
  <si>
    <t>S4D105-3 ( ắc 38)</t>
  </si>
  <si>
    <t>6130-32-2110</t>
  </si>
  <si>
    <t>S6D105-3/4D105-3</t>
  </si>
  <si>
    <t>6137-31-2020</t>
  </si>
  <si>
    <t>4D106</t>
  </si>
  <si>
    <t>37x83.5</t>
  </si>
  <si>
    <t>2.5HK-2-3</t>
  </si>
  <si>
    <t>6D107</t>
  </si>
  <si>
    <t>Buồng Nổ tròn 78, 5 hơi nồi</t>
  </si>
  <si>
    <t>40x91</t>
  </si>
  <si>
    <t>2.8K-2.5-3.5</t>
  </si>
  <si>
    <t>5336107 (ARTS)</t>
  </si>
  <si>
    <t>Buồng Nổ tròn 51 dù</t>
  </si>
  <si>
    <t>45x85</t>
  </si>
  <si>
    <t>2.5K-2.5K-4</t>
  </si>
  <si>
    <t>S6D108-1</t>
  </si>
  <si>
    <t>Buồng Nổ tròn 66 có 2 dấu supap</t>
  </si>
  <si>
    <t>6222-31-2116</t>
  </si>
  <si>
    <t>S6D110</t>
  </si>
  <si>
    <t>Buồng Nổ vuông 63 nhọn</t>
  </si>
  <si>
    <t>40x90</t>
  </si>
  <si>
    <t>S6D110-1</t>
  </si>
  <si>
    <t>Buồng Nổ tròn 66 nhọn có 2 dấu supap</t>
  </si>
  <si>
    <t>6138-32-2120</t>
  </si>
  <si>
    <t>4D120</t>
  </si>
  <si>
    <t>Buồng Nổ lõm tai thỏ, có 2 dấu supap</t>
  </si>
  <si>
    <t>44x102</t>
  </si>
  <si>
    <t>3.5-2.5-5.5</t>
  </si>
  <si>
    <t>6D125-1</t>
  </si>
  <si>
    <t>Buồng Nổ tròn 70 nhọn có 4 dấu supap</t>
  </si>
  <si>
    <t>48x104</t>
  </si>
  <si>
    <t>2.4K-2.4K-4</t>
  </si>
  <si>
    <t>6D125-2</t>
  </si>
  <si>
    <t>Buồng Nổ tròn dù 62</t>
  </si>
  <si>
    <t>6150-32-2110</t>
  </si>
  <si>
    <t>6D125-3</t>
  </si>
  <si>
    <t>Buồng Nổ tròn 66 dù có 2 cò nhớt, dên xéo</t>
  </si>
  <si>
    <t>N-2223570</t>
  </si>
  <si>
    <t>S6D125</t>
  </si>
  <si>
    <t>Buồng Nổ 75 nhọn có 4 dấu supap</t>
  </si>
  <si>
    <t>S6D125-1</t>
  </si>
  <si>
    <t>Buồng Nổ tròn 75 nhọn, cò nhớt. có 4 dấu supap</t>
  </si>
  <si>
    <t>6151-31-2171</t>
  </si>
  <si>
    <t>S6D125-NEW</t>
  </si>
  <si>
    <t>6151-31-2511</t>
  </si>
  <si>
    <t>S6D125E-5</t>
  </si>
  <si>
    <t>Buồng Nổ 63 dù</t>
  </si>
  <si>
    <t>SA6D125E-2</t>
  </si>
  <si>
    <t>Buồng Nổ 63 dù, ko dấu supap</t>
  </si>
  <si>
    <t>6152-32-2510</t>
  </si>
  <si>
    <t>SAA6D125E-3</t>
  </si>
  <si>
    <t>SAA6D125E-6/7</t>
  </si>
  <si>
    <t>6252-31-2110</t>
  </si>
  <si>
    <t>4D130</t>
  </si>
  <si>
    <t>6114-31-2111</t>
  </si>
  <si>
    <t>6D140 /SAA6D140E-2</t>
  </si>
  <si>
    <t>Buồng Nổ tròn 79 núm, dù có 4 dấu supap</t>
  </si>
  <si>
    <t>52x110</t>
  </si>
  <si>
    <t>N6211-32-2130</t>
  </si>
  <si>
    <t>S6D140</t>
  </si>
  <si>
    <t>Buồng Nổ tròn 92 nhọn có 4 dấu supap, má ắc lủng</t>
  </si>
  <si>
    <t>S6D140 - gang SAA6D140E-5</t>
  </si>
  <si>
    <t>Buồng nổ 77 dù</t>
  </si>
  <si>
    <t>2.9K-2.6K-4</t>
  </si>
  <si>
    <t>S6D140 - gang SAA6D140E-6/7</t>
  </si>
  <si>
    <t>Mặt lòng chảo, nổ 69, đỉnh nổ dù</t>
  </si>
  <si>
    <t>Mặt lòng chảo, nổ 69, đỉnh nổ dù, 2 tầng</t>
  </si>
  <si>
    <t>6262-31-2110</t>
  </si>
  <si>
    <t>SA6D140</t>
  </si>
  <si>
    <t>Buồng Nổ tròn 92 nhọn có 4 dấu supap, má ắc ko lủng</t>
  </si>
  <si>
    <t>SAA12V140ZE-2</t>
  </si>
  <si>
    <t>Buồng Nổ tròn 77 dù 43 mm, có 4 dấu supap có 2 cò nhớt 1 bên</t>
  </si>
  <si>
    <t>SAA6D140E-3 / 12V140E-3 gang</t>
  </si>
  <si>
    <t>Bộ 12</t>
  </si>
  <si>
    <t>S6D155</t>
  </si>
  <si>
    <t>Buồng Nổ tròn 124 nhọn</t>
  </si>
  <si>
    <t>60x130</t>
  </si>
  <si>
    <t>3.7K-3.6K-5</t>
  </si>
  <si>
    <t>S6D170-1</t>
  </si>
  <si>
    <t>Buồng Nổ tròn 118 nhọn, có 4 dấu supap</t>
  </si>
  <si>
    <t>68x126</t>
  </si>
  <si>
    <t>3.7K-3.55K-4.75</t>
  </si>
  <si>
    <t>S6D170-2</t>
  </si>
  <si>
    <t>Buồng Nổ tròn 122, nhọn có 4 dấu supap</t>
  </si>
  <si>
    <t>3.7K-3.55K-4</t>
  </si>
  <si>
    <t>S6D170-3</t>
  </si>
  <si>
    <t>68x142</t>
  </si>
  <si>
    <t>3.7k-3.55k-4.75</t>
  </si>
  <si>
    <t>◆  MITSUBISHI   (177 sản phẩm)</t>
  </si>
  <si>
    <t>K3C</t>
  </si>
  <si>
    <t>nổ chuồn 2 dấu supap</t>
  </si>
  <si>
    <t>K4D</t>
  </si>
  <si>
    <t>K4E</t>
  </si>
  <si>
    <t>23x62</t>
  </si>
  <si>
    <t>2.5HK-2-4</t>
  </si>
  <si>
    <t>K4E-1</t>
  </si>
  <si>
    <t>Buồng Nổ tròn hơi nhọn 38, 5</t>
  </si>
  <si>
    <t>K4F</t>
  </si>
  <si>
    <t>Buồng Nổ tròn 39</t>
  </si>
  <si>
    <t>K4F-1</t>
  </si>
  <si>
    <t>HH082712</t>
  </si>
  <si>
    <t>S4L / S3L</t>
  </si>
  <si>
    <t>Buồng Nổ muổng</t>
  </si>
  <si>
    <t>Buồng Nổ muổn</t>
  </si>
  <si>
    <t>25x70</t>
  </si>
  <si>
    <t>Buồng Nổ tròn núm dù, ko dấu supap có cò nhớt</t>
  </si>
  <si>
    <t>234102F900</t>
  </si>
  <si>
    <t>K4M</t>
  </si>
  <si>
    <t>Buồng Nổ tròn hơi nhọn 43</t>
  </si>
  <si>
    <t>HH082714</t>
  </si>
  <si>
    <t>S4Q2/S3Q2</t>
  </si>
  <si>
    <t>nổ muỗm</t>
  </si>
  <si>
    <t>32C17-05100</t>
  </si>
  <si>
    <t>Buồng Nổ tròn 46 hơi nhọn, 2 má đen</t>
  </si>
  <si>
    <t>HH082715</t>
  </si>
  <si>
    <t>4D55 / T1 D4BA</t>
  </si>
  <si>
    <t>29x75</t>
  </si>
  <si>
    <t>4D55 / T2 D4BB</t>
  </si>
  <si>
    <t>23410-42701</t>
  </si>
  <si>
    <t>4D56-TN R/L D4BH</t>
  </si>
  <si>
    <t>2.5HK-2HK-4</t>
  </si>
  <si>
    <t>4D56T / D4BF 4D55T</t>
  </si>
  <si>
    <t>D4BA, PORTER II</t>
  </si>
  <si>
    <t>Buồng Nổ tròn hơi nhọn 52 khuyết, có 2 dấu supap</t>
  </si>
  <si>
    <t>33x74</t>
  </si>
  <si>
    <t>D4CB / Porter II</t>
  </si>
  <si>
    <t>Buồng Nổ dù 52, 2, có 2 dấu supap, chân không</t>
  </si>
  <si>
    <t>23410-4A900 /1/2</t>
  </si>
  <si>
    <t>D4CB NEW</t>
  </si>
  <si>
    <t>Buồng Nổ nhọn 2 tầng 52/68, có 2 dấu supap</t>
  </si>
  <si>
    <t>23410-4A960</t>
  </si>
  <si>
    <t>Buồng Nổ dù 56/68, có 2 dấu supap</t>
  </si>
  <si>
    <t>TRITON 2500 16V/L/R</t>
  </si>
  <si>
    <t>Buồng Nổ 44 núm dù lớn</t>
  </si>
  <si>
    <t>32x75</t>
  </si>
  <si>
    <t>1110A595</t>
  </si>
  <si>
    <t>TRITON2500 8V/L/R</t>
  </si>
  <si>
    <t>MD377881</t>
  </si>
  <si>
    <t>28x77</t>
  </si>
  <si>
    <t>2.5HK-2-2-4.5</t>
  </si>
  <si>
    <t>4DR51</t>
  </si>
  <si>
    <t>6LPS</t>
  </si>
  <si>
    <t>có ắc</t>
  </si>
  <si>
    <t>S4E</t>
  </si>
  <si>
    <t>S4E-NEW</t>
  </si>
  <si>
    <t>Buồng Nổ muổng lớn hơn 2 mm</t>
  </si>
  <si>
    <t>34417-04100</t>
  </si>
  <si>
    <t>S4S-NEW (ga điện )</t>
  </si>
  <si>
    <t>Buồng Nổ dù 53, khong dấu supap</t>
  </si>
  <si>
    <t>30x77</t>
  </si>
  <si>
    <t>32A17-00100</t>
  </si>
  <si>
    <t>S4SD</t>
  </si>
  <si>
    <t>Buồng Nổ tròn 56 hơi nhọn</t>
  </si>
  <si>
    <t>mã trên tem 791795</t>
  </si>
  <si>
    <t>HH083644</t>
  </si>
  <si>
    <t>S4S/ S6S-D/3406</t>
  </si>
  <si>
    <t>52/53 nhọn</t>
  </si>
  <si>
    <t>HENWEN</t>
  </si>
  <si>
    <t xml:space="preserve"> 32A17-05102  HENWEIT</t>
  </si>
  <si>
    <t>30x78</t>
  </si>
  <si>
    <t>2.36K-2-4</t>
  </si>
  <si>
    <t>ME20178</t>
  </si>
  <si>
    <t>2.36K-2-3</t>
  </si>
  <si>
    <t>ME204403</t>
  </si>
  <si>
    <t>4M40-N</t>
  </si>
  <si>
    <t>E20068</t>
  </si>
  <si>
    <t>4M40-TC</t>
  </si>
  <si>
    <t>6DS1-NEW</t>
  </si>
  <si>
    <t>Buồng Nổ hình bông hoa 3 cánh</t>
  </si>
  <si>
    <t>32x82</t>
  </si>
  <si>
    <t>2.5-2-2-4.5</t>
  </si>
  <si>
    <t>6DS3</t>
  </si>
  <si>
    <t>Buồng Nổ hình trái tim</t>
  </si>
  <si>
    <t>3HK-2-4.5</t>
  </si>
  <si>
    <t>D4CC/EX8</t>
  </si>
  <si>
    <t>Buồng Nổ dù 2 tầng có 2 dấu supap</t>
  </si>
  <si>
    <t>234104C900</t>
  </si>
  <si>
    <t>6DS7</t>
  </si>
  <si>
    <t>3HK-2-5</t>
  </si>
  <si>
    <t>S4E-2</t>
  </si>
  <si>
    <t>34417-05400</t>
  </si>
  <si>
    <t>S4E-2 (NEW)</t>
  </si>
  <si>
    <t>S4E-2T</t>
  </si>
  <si>
    <t>32x78</t>
  </si>
  <si>
    <t>S4F</t>
  </si>
  <si>
    <t>Buồng Nổ tròn hơi nhọn 50 bằng</t>
  </si>
  <si>
    <t>4D30FE</t>
  </si>
  <si>
    <t>34x84</t>
  </si>
  <si>
    <t>ME012090</t>
  </si>
  <si>
    <t>4D31/MIGHTY</t>
  </si>
  <si>
    <t>Buồng Nổ tròn 52 nhọn</t>
  </si>
  <si>
    <t>4D31T</t>
  </si>
  <si>
    <t>Buồng Nổ tròn 54, 6 nhọn</t>
  </si>
  <si>
    <t>3HK-2-4</t>
  </si>
  <si>
    <t>ME012858</t>
  </si>
  <si>
    <t>6D31T</t>
  </si>
  <si>
    <t>6LY</t>
  </si>
  <si>
    <t>HH080377</t>
  </si>
  <si>
    <t>D4AE/4D31</t>
  </si>
  <si>
    <t>Buồng Nổ tròn 54 hột vịt</t>
  </si>
  <si>
    <t>23411-41410</t>
  </si>
  <si>
    <t>HH084373</t>
  </si>
  <si>
    <t>D4AL MIGHTY II</t>
  </si>
  <si>
    <t>C6.4/E320D</t>
  </si>
  <si>
    <t>Buồng nổ 78, chân không</t>
  </si>
  <si>
    <t>3HK-2HK-4</t>
  </si>
  <si>
    <t>Buồng Nổ tròn 60 nhọn</t>
  </si>
  <si>
    <t>975-10200</t>
  </si>
  <si>
    <t>S6KT-NEW</t>
  </si>
  <si>
    <t>Buồng Nổ tròn 57 hơi nhọn, lưng đen</t>
  </si>
  <si>
    <t>34317-07100</t>
  </si>
  <si>
    <t>D4GA</t>
  </si>
  <si>
    <t>Buồng Nổ nhọn 2 tầng 60/70, có 4 dấu supap</t>
  </si>
  <si>
    <t>nhớt 3</t>
  </si>
  <si>
    <t>23411-48000</t>
  </si>
  <si>
    <t>D6GA</t>
  </si>
  <si>
    <t>4D32 Canter NEW</t>
  </si>
  <si>
    <t>Buồng Nổ tròn 52 nhọn cao khuyết</t>
  </si>
  <si>
    <t>ME018274</t>
  </si>
  <si>
    <t>4D32 Canter-OLD</t>
  </si>
  <si>
    <t xml:space="preserve">HH074940        </t>
  </si>
  <si>
    <t>4D32-NEW, D4AF</t>
  </si>
  <si>
    <t xml:space="preserve"> 23411-41210</t>
  </si>
  <si>
    <t>4D32/K1</t>
  </si>
  <si>
    <t>Buồng Nổ tròn 54 nhọn</t>
  </si>
  <si>
    <t>ME012174</t>
  </si>
  <si>
    <t>4D34-T1 D4DB County</t>
  </si>
  <si>
    <t>Buồng Nổ tròn 49, hột vịt</t>
  </si>
  <si>
    <t>36x87</t>
  </si>
  <si>
    <t>ME220470 23411-45700 23411-45701 / 23411-45050</t>
  </si>
  <si>
    <t>4D34-T2</t>
  </si>
  <si>
    <t>Buồng Nổ tròn 54 nhọn cao</t>
  </si>
  <si>
    <t>ME088990</t>
  </si>
  <si>
    <t>4D34T, County</t>
  </si>
  <si>
    <t>4D36</t>
  </si>
  <si>
    <t>6D34-T2</t>
  </si>
  <si>
    <t>Buồng nổ tròn 52 nhọn cao, ắc 36, chân không</t>
  </si>
  <si>
    <t>ME220454</t>
  </si>
  <si>
    <t>D4DA, County</t>
  </si>
  <si>
    <t>Buồng Nổ tòn 53, 5 dù</t>
  </si>
  <si>
    <t>Buồng Nổ tròn dù 50</t>
  </si>
  <si>
    <t>23411-45200</t>
  </si>
  <si>
    <t>D4DD County-NEW</t>
  </si>
  <si>
    <t>Buồng Nổ tròn 57 dù</t>
  </si>
  <si>
    <t>2.8K-2-3</t>
  </si>
  <si>
    <t>23411-45500</t>
  </si>
  <si>
    <t>6A</t>
  </si>
  <si>
    <t>3K-2HK-4</t>
  </si>
  <si>
    <t>séc măng tư lê đặt</t>
  </si>
  <si>
    <t>6A-T</t>
  </si>
  <si>
    <t>Buồng Nổ tròn 68 nhọn, có 2 dấu supap</t>
  </si>
  <si>
    <t>ME036415</t>
  </si>
  <si>
    <t>36x89</t>
  </si>
  <si>
    <t>6CH-T</t>
  </si>
  <si>
    <t>Buồng nổ 59</t>
  </si>
  <si>
    <t>0 aéc</t>
  </si>
  <si>
    <t>6D10, 11</t>
  </si>
  <si>
    <t>38x90</t>
  </si>
  <si>
    <t>4D33</t>
  </si>
  <si>
    <t>Buồng Nổ tròn 56 nhọn</t>
  </si>
  <si>
    <t>34x83</t>
  </si>
  <si>
    <t>4D33-T</t>
  </si>
  <si>
    <t>Buồng Nổ tròn 54 nhọn cao khuyết, có cò nhớt</t>
  </si>
  <si>
    <t>ME016895</t>
  </si>
  <si>
    <t>D6DA</t>
  </si>
  <si>
    <t>Buồng Nổ tròn 52, 5 dù</t>
  </si>
  <si>
    <t>2.8K-2.5-4</t>
  </si>
  <si>
    <t>OK87T-11SAO</t>
  </si>
  <si>
    <t>D6DA-NEW/D6DD</t>
  </si>
  <si>
    <t>Buồng Nổ tròn dù 65, 5</t>
  </si>
  <si>
    <t>23411-87000</t>
  </si>
  <si>
    <t>4D35</t>
  </si>
  <si>
    <t>Buồng Nổ tròn 56 nhọn cao khuyết</t>
  </si>
  <si>
    <t>36x88</t>
  </si>
  <si>
    <t>ME014693</t>
  </si>
  <si>
    <t>6A/6A110</t>
  </si>
  <si>
    <t>Nổ tròn 65 nhọn, 2 dấu sp</t>
  </si>
  <si>
    <t>3HK-2.5-5-5</t>
  </si>
  <si>
    <t>6D14-3AT</t>
  </si>
  <si>
    <t>Buồng Nổ tròn 58 nhọn có cò nhớt</t>
  </si>
  <si>
    <t>6D14-NEW</t>
  </si>
  <si>
    <t>Buồng Nổ tròn 57 nhọn có 1 dấu supap có cò nhớt</t>
  </si>
  <si>
    <t>3HK-2.5-5</t>
  </si>
  <si>
    <t>ME032216</t>
  </si>
  <si>
    <t>6D14-T</t>
  </si>
  <si>
    <t>Buồng Nổ tròn 61 nhọn có 1 dấu supap có cò nhớt</t>
  </si>
  <si>
    <t>ME032742</t>
  </si>
  <si>
    <t>6DB10-NEW</t>
  </si>
  <si>
    <t>Buồng Nổ hình đầu trâu không có đuôi cá</t>
  </si>
  <si>
    <t>40x95</t>
  </si>
  <si>
    <t>3.5-2.5-2.5-5</t>
  </si>
  <si>
    <t>6DB10-OLD</t>
  </si>
  <si>
    <t>Buồng Nổ hình đầu trâu dạng đuôi cá</t>
  </si>
  <si>
    <t>30017-70102</t>
  </si>
  <si>
    <t>6D15</t>
  </si>
  <si>
    <t>Buồng Nổ tròn 57 nhọn, ko dấu suppa, ko cò nhớt</t>
  </si>
  <si>
    <t>ME032480</t>
  </si>
  <si>
    <t>6D15-2AT</t>
  </si>
  <si>
    <t>Buồng Nổ tròn 57 nhọn, ko dấu suppa, có cò nhớt</t>
  </si>
  <si>
    <t>TBD</t>
  </si>
  <si>
    <t>6D15-NEW</t>
  </si>
  <si>
    <t>Buồng Nổ tròn 57 nhọn, có 1 dấu supap, ko cò nhớt</t>
  </si>
  <si>
    <t>ME033934</t>
  </si>
  <si>
    <t>6D15-T</t>
  </si>
  <si>
    <t>Buồng Nổ tròn 59 nhọn có 1 dấu supap, có cò nhớt</t>
  </si>
  <si>
    <t>ME032870</t>
  </si>
  <si>
    <t>6D15-T2</t>
  </si>
  <si>
    <t>Buồng Nổ tròn 59 nhọn</t>
  </si>
  <si>
    <t>S6M1</t>
  </si>
  <si>
    <t>nổ tròn 70 nhọn có 2 dấu supap.ko có lỗ chân ko, có cò nhớt.bạc giữa thẳng</t>
  </si>
  <si>
    <t>44x99</t>
  </si>
  <si>
    <t>3.5k-3-4.5</t>
  </si>
  <si>
    <t>S6M2</t>
  </si>
  <si>
    <t>Nổ 70 nhọn có 2 dấu supap</t>
  </si>
  <si>
    <t>3.5 K-3.0 HK-4.5</t>
  </si>
  <si>
    <t>S6M3-MTK</t>
  </si>
  <si>
    <t>Nổ 74 nhọn có 2 dấu supap</t>
  </si>
  <si>
    <t>3.5-2.5-2.5-5.5</t>
  </si>
  <si>
    <t>4M51T</t>
  </si>
  <si>
    <t>Buồng Nổ tròn 59 nhọn, có 4 dấu supap</t>
  </si>
  <si>
    <t>6D16 (OLD)/D6BR</t>
  </si>
  <si>
    <t>Buồng Nổ tròn 59 nhọn, có 1 dấu supap</t>
  </si>
  <si>
    <t>38x93</t>
  </si>
  <si>
    <t>ME072000</t>
  </si>
  <si>
    <t>6D16-0</t>
  </si>
  <si>
    <t>Buồng Nổ tròn 59 nhọn, ko dấu supap</t>
  </si>
  <si>
    <t>ME072062</t>
  </si>
  <si>
    <t>6D16-N</t>
  </si>
  <si>
    <t>Buồng Nổ tròn 62 nhọn bạc cao 17mm</t>
  </si>
  <si>
    <t>ME072065</t>
  </si>
  <si>
    <t>6D16-N1</t>
  </si>
  <si>
    <t>Buồng Nổ tròn 56 nhọn cao khuyết bạc cao 11mm</t>
  </si>
  <si>
    <t>6D16-NEW</t>
  </si>
  <si>
    <t>Buồng Nổ tròn dù 54, 5, có 1 dấu supap có cò nhớt</t>
  </si>
  <si>
    <t>6D16-OLD</t>
  </si>
  <si>
    <t>6D16-T</t>
  </si>
  <si>
    <t>Buồng Nổ tròn 57 nhọn cao khuyết bạc cao 11 mm</t>
  </si>
  <si>
    <t>ME072570</t>
  </si>
  <si>
    <t>6D17</t>
  </si>
  <si>
    <t>Buồng Nổ tròn 55 nhọn cao khuyết</t>
  </si>
  <si>
    <t>6D17-NEW</t>
  </si>
  <si>
    <t>Buồng Nổ tròn 59 nhọn cao khuyết</t>
  </si>
  <si>
    <t>6D17T-AC 24v</t>
  </si>
  <si>
    <t>Buồng Nổ tròn 53 nhọn cao khuyết, có cò nhớt</t>
  </si>
  <si>
    <t>6M50</t>
  </si>
  <si>
    <t>Buồng Nổ tròn 58 nhọn giữa tâm không dấu supap, cò nhớt</t>
  </si>
  <si>
    <t>6M60-T/6D16T</t>
  </si>
  <si>
    <t>Buồng Nổ tròn 57 nhọn cao khuyết</t>
  </si>
  <si>
    <t>42x92</t>
  </si>
  <si>
    <t>ME300199</t>
  </si>
  <si>
    <t>6M61</t>
  </si>
  <si>
    <t>D6BT</t>
  </si>
  <si>
    <t>R1400-7</t>
  </si>
  <si>
    <t>6D20</t>
  </si>
  <si>
    <t>Buồng Nổ tròn 75 nhọn, có 2 dấu supap</t>
  </si>
  <si>
    <t>50x101</t>
  </si>
  <si>
    <t>3.3K-3-6</t>
  </si>
  <si>
    <t>6D22-2AT</t>
  </si>
  <si>
    <t>Buồng Nổ tròn 80 nhọn, có 2 dấu supap</t>
  </si>
  <si>
    <t>50x106</t>
  </si>
  <si>
    <t>3.3K-3-4</t>
  </si>
  <si>
    <t>23411-83801</t>
  </si>
  <si>
    <t>6D22-OLD</t>
  </si>
  <si>
    <t>ME052447</t>
  </si>
  <si>
    <t>6D22-T</t>
  </si>
  <si>
    <t>ME052664</t>
  </si>
  <si>
    <t>6D22-T1 Mitsu</t>
  </si>
  <si>
    <t>ME052540</t>
  </si>
  <si>
    <t>6D24-T</t>
  </si>
  <si>
    <t>Buồng Nổ tròn 66 dù có 2 dấu supap</t>
  </si>
  <si>
    <t>6D24-T1</t>
  </si>
  <si>
    <t>Buồng Nổ tròn 69 nhọn khuyết, có 2 dấu supap</t>
  </si>
  <si>
    <t>ME151409</t>
  </si>
  <si>
    <t>6D24-T2</t>
  </si>
  <si>
    <t>Buồng Nổ tròn 69 nhọn khuyết, có 3 dấu supap</t>
  </si>
  <si>
    <t>ME151416</t>
  </si>
  <si>
    <t>6D24-TE</t>
  </si>
  <si>
    <t>Buồng Nổ tròn 66 u hột vịt, có 2 dấu supap</t>
  </si>
  <si>
    <t>ME152652</t>
  </si>
  <si>
    <t>6HA / 6HAE</t>
  </si>
  <si>
    <t>2 dấu supap</t>
  </si>
  <si>
    <t>4 dấu supap</t>
  </si>
  <si>
    <t>48x111.5</t>
  </si>
  <si>
    <t>4-3-3-6</t>
  </si>
  <si>
    <t>nổ 83, 5</t>
  </si>
  <si>
    <t>48x112</t>
  </si>
  <si>
    <t>nổ 71</t>
  </si>
  <si>
    <t>6HA2-THE</t>
  </si>
  <si>
    <t>Buồng Nổ tròn 53, hột vịt</t>
  </si>
  <si>
    <t>6KH-UT</t>
  </si>
  <si>
    <t>Buồng nổ tròn nhọn 85, có 4 dấu supap</t>
  </si>
  <si>
    <t>4-2.5-2.5-6</t>
  </si>
  <si>
    <t>S6B3-F</t>
  </si>
  <si>
    <t>buồng nổ 101</t>
  </si>
  <si>
    <t>4K-3HK-4</t>
  </si>
  <si>
    <t>S6B3F-MTK/MTK-2</t>
  </si>
  <si>
    <t>buồng nổ tròn nhọn 95, có 4 dấu supap</t>
  </si>
  <si>
    <t>4K-3HK-4-4</t>
  </si>
  <si>
    <t>36617-35200</t>
  </si>
  <si>
    <t>55x111.5</t>
  </si>
  <si>
    <t>4.0 K-3.0 HK-4</t>
  </si>
  <si>
    <t>Buồng Nổ tròn 90 nhọn, có 4 dấu supap</t>
  </si>
  <si>
    <t>55x109</t>
  </si>
  <si>
    <t>6D40-T</t>
  </si>
  <si>
    <t>8DC9-NEW/D8AY</t>
  </si>
  <si>
    <t>Buồng Nổ tròn 73 nhọn, có 2 dấu supap không có cò nhớt</t>
  </si>
  <si>
    <t>50x112</t>
  </si>
  <si>
    <t>ME090163</t>
  </si>
  <si>
    <t>8DC9-OLD</t>
  </si>
  <si>
    <t>3.3K-3-3-6</t>
  </si>
  <si>
    <t>8DC91-T</t>
  </si>
  <si>
    <t>Buồng Nổ tròn 77 nhọn, có 2 dấu supap, cò nhớt bạc đầu cao 23 mm</t>
  </si>
  <si>
    <t>ME091419</t>
  </si>
  <si>
    <t>Buồng Nổ tròn 77 nhọn, có 2 dấu supap, cò nhớt bạc đầu cao 15 mm</t>
  </si>
  <si>
    <t>8DC92</t>
  </si>
  <si>
    <t>Buồng Nổ tròn 73 nhọn, có 2 dấu supap có cò nhớt</t>
  </si>
  <si>
    <t>23040-72020</t>
  </si>
  <si>
    <t>8DC92-T</t>
  </si>
  <si>
    <t>Buồng Nổ tròn 79 nhọn, có 2 dấu supap</t>
  </si>
  <si>
    <t>S6B</t>
  </si>
  <si>
    <t>Nổ tròn 95, 4 dấu sp</t>
  </si>
  <si>
    <t>4HK-3-6</t>
  </si>
  <si>
    <t>S6B-MPTK/PT/PTK</t>
  </si>
  <si>
    <t>Nổ tròn nhọn 95, 4 dấu sp</t>
  </si>
  <si>
    <t>55x112</t>
  </si>
  <si>
    <t>4.0 HK-3.0-6</t>
  </si>
  <si>
    <t>36217-70700</t>
  </si>
  <si>
    <t>buồng nổ tròn nhọn 97, có 4 dấu supap</t>
  </si>
  <si>
    <t>36217-17010-6</t>
  </si>
  <si>
    <t>36217-30700</t>
  </si>
  <si>
    <t>3H-3-6-6</t>
  </si>
  <si>
    <t>36217-67100 36217-70700</t>
  </si>
  <si>
    <t>34A17-00200 34A17-00201 ( mã tnc)</t>
  </si>
  <si>
    <t>S6B5-MTKL S6B5-MTK2L</t>
  </si>
  <si>
    <t>3K-3HK-4-4</t>
  </si>
  <si>
    <t>34A17-10500</t>
  </si>
  <si>
    <t>8DC10</t>
  </si>
  <si>
    <t>Buồng Nổ tròn 74 nhọn có 2 dấu supap</t>
  </si>
  <si>
    <t>Buồng Nổ tròn 76 nhọn có 2 dấu supap</t>
  </si>
  <si>
    <t>50x113</t>
  </si>
  <si>
    <t>8DC11-NEW</t>
  </si>
  <si>
    <t>Buồng Nổ tròn 76 nhọn có 3 dấu supap S/P 2 lớn 1 nhỏ</t>
  </si>
  <si>
    <t>50x114</t>
  </si>
  <si>
    <t>8DC11-ST</t>
  </si>
  <si>
    <t>Buồng Nổ tròn 64 nhọn có 3 dấu supap S/P 2 lớn 1 nhỏ</t>
  </si>
  <si>
    <t>8M22</t>
  </si>
  <si>
    <t>Buồng Nổ tròn 73 nhọn khuyết thấp</t>
  </si>
  <si>
    <t>55x115</t>
  </si>
  <si>
    <t>S6A</t>
  </si>
  <si>
    <t>buồng nổ tròn nhọn 105 có 4 dấu supap</t>
  </si>
  <si>
    <t>55x111</t>
  </si>
  <si>
    <t>32517-11010-6</t>
  </si>
  <si>
    <t>32517-60200</t>
  </si>
  <si>
    <t>S6A-1</t>
  </si>
  <si>
    <t>32517-11010</t>
  </si>
  <si>
    <t>32517-60400</t>
  </si>
  <si>
    <t>4.4 HK-2.92 HK-6</t>
  </si>
  <si>
    <t>8M20</t>
  </si>
  <si>
    <t>Buồng Nổ tròn 69 nhọn cao khuyết</t>
  </si>
  <si>
    <t>8M20-T</t>
  </si>
  <si>
    <t>Buồng Nổ tròn 77 nhọn cao khuyết</t>
  </si>
  <si>
    <t>4-3.5-3.5-6</t>
  </si>
  <si>
    <t>6LA-HST</t>
  </si>
  <si>
    <t>8M21</t>
  </si>
  <si>
    <t>Buồng Nổ tròn 71, 5 nhọn khuyết thấp 1 cò nhớt</t>
  </si>
  <si>
    <t>8M21-T</t>
  </si>
  <si>
    <t>Buồng Nổ tròn 71, 5 nhọn khuyết thấp 2 cò nhớt</t>
  </si>
  <si>
    <t>58x124</t>
  </si>
  <si>
    <t>58x124.8</t>
  </si>
  <si>
    <t>2.9 HK-2.45 HK-6</t>
  </si>
  <si>
    <t>S6A2-MPTA S12A2-MPTA S12A2-PTA S12A2-PTA2 S12A2-MPTK</t>
  </si>
  <si>
    <t>Nổ tròn 110, 4 dấu sp, đầu đen</t>
  </si>
  <si>
    <t>4HK-2.9HK-6-6</t>
  </si>
  <si>
    <t>32517-91100</t>
  </si>
  <si>
    <t>S6A3</t>
  </si>
  <si>
    <t>Nổ tròn 110, 4 dấu sp</t>
  </si>
  <si>
    <t>2.9HK-2.5-5</t>
  </si>
  <si>
    <t>buồng nổ nhọn 110, có 4 dấu su pap.</t>
  </si>
  <si>
    <t>65x133</t>
  </si>
  <si>
    <t>3.62 K-3.57 K-6</t>
  </si>
  <si>
    <t>S16N-PTA</t>
  </si>
  <si>
    <t>S6N-MPTA-2 S12N-PTA-2 S16N-PTA</t>
  </si>
  <si>
    <t>buồng nổ nhọn có 4 dấu supap .có 2 lỗ chấm ở đỉnh piston</t>
  </si>
  <si>
    <t>37110-04020-6</t>
  </si>
  <si>
    <t>37117-44100</t>
  </si>
  <si>
    <t>3.92 K-3.57 K-6</t>
  </si>
  <si>
    <t>S6N-PTA S12N-PTA</t>
  </si>
  <si>
    <t>37117-73200</t>
  </si>
  <si>
    <t>buồng nổ nhọn có 4 dấu supap</t>
  </si>
  <si>
    <t>70x130</t>
  </si>
  <si>
    <t>3.8 K-3.8 K-5</t>
  </si>
  <si>
    <t>37517-48500</t>
  </si>
  <si>
    <t>70x141</t>
  </si>
  <si>
    <t>3.62 K-3.7 K-5</t>
  </si>
  <si>
    <t>S12R-PTAA-2 S6R2-MTK S6R2-PTA</t>
  </si>
  <si>
    <t>buồng nổ hơi nhọn có 4 dấu supap</t>
  </si>
  <si>
    <t>37517-10010-5</t>
  </si>
  <si>
    <t>37517-25100</t>
  </si>
  <si>
    <t>S16R-PTA-4 S16R-Y1PTA-4 S6R-MPTK S6R-Y1PTA-4 S6R-PT S6R-PTA S6R-Y2TAA-2S12R-MPTK, S12R-PTAA2</t>
  </si>
  <si>
    <t>37517-20100</t>
  </si>
  <si>
    <t>buồng nổ hột vịt có 4 dấu supap</t>
  </si>
  <si>
    <t>37517-00020-4</t>
  </si>
  <si>
    <t>37517-05500</t>
  </si>
  <si>
    <t>◆  HYUNDAI   (10 sản phẩm)</t>
  </si>
  <si>
    <t>6D22-3AT</t>
  </si>
  <si>
    <t>6D22-3V</t>
  </si>
  <si>
    <t>Buồng Nổ 80 nhọn chân không, có 3 dấu supap</t>
  </si>
  <si>
    <t>ME150132</t>
  </si>
  <si>
    <t>6D22-4AT</t>
  </si>
  <si>
    <t>Buồng Nổ tròn 82 nhọn có 2 dấu supap</t>
  </si>
  <si>
    <t>23411-83802</t>
  </si>
  <si>
    <t>6D22-NEW</t>
  </si>
  <si>
    <t>6D22T-AC/D6AC/D6AB</t>
  </si>
  <si>
    <t>Buồng Nổ tròn 67 dù có 2 dấu supap</t>
  </si>
  <si>
    <t>23411-83411</t>
  </si>
  <si>
    <t>6D22T-ACO</t>
  </si>
  <si>
    <t>Buồng Nổ tròn 69 dù, có 2 dấu supap</t>
  </si>
  <si>
    <t>83411-83005 23411-83411</t>
  </si>
  <si>
    <t>Buồng Nổ tròn 90 hơi nhọn</t>
  </si>
  <si>
    <t>55x102</t>
  </si>
  <si>
    <t>3.3k-3-4</t>
  </si>
  <si>
    <t>23411-84400</t>
  </si>
  <si>
    <t>D6CC/D6CE</t>
  </si>
  <si>
    <t>Buồng Nổ tròn 93 nhọn, có 2 dấu supap</t>
  </si>
  <si>
    <t>6576-000-03</t>
  </si>
  <si>
    <t>Buồng Nổ tròn 86 hơi nhọn</t>
  </si>
  <si>
    <t>55x106</t>
  </si>
  <si>
    <t>23411-94010</t>
  </si>
  <si>
    <t>8DC11/P-ENG</t>
  </si>
  <si>
    <t>Buồng Nổ tròn 76 nhọn có 2 dấu supap có cò nhớt</t>
  </si>
  <si>
    <t>23411-70000 (hàn quốc)</t>
  </si>
  <si>
    <t>◆  CUMMINS   (61 sản phẩm)</t>
  </si>
  <si>
    <t>4BT /S4D102/B5.9</t>
  </si>
  <si>
    <t>Buồng Nổ tròn dù 51, 5</t>
  </si>
  <si>
    <t>6BT-NEW</t>
  </si>
  <si>
    <t>Buồng Nổ tròn dù 51, 5 bạc đầu cao 7 mm</t>
  </si>
  <si>
    <t>6BT/4BT 3.9 / 6BT 5.9</t>
  </si>
  <si>
    <t>Buồng Nổ tròn nhọn 59</t>
  </si>
  <si>
    <t>40x76</t>
  </si>
  <si>
    <t>6BT/S6D102/B5.9-C</t>
  </si>
  <si>
    <t>Buồng Nổ tròn dù 51, 5 bạc đầu cao 11mm</t>
  </si>
  <si>
    <t>3968051 /3926631</t>
  </si>
  <si>
    <t>6BTAA</t>
  </si>
  <si>
    <t>Buồng Nổ tròn 63, 5 nhọn</t>
  </si>
  <si>
    <t>C903 /6BT</t>
  </si>
  <si>
    <t>ISB 5.9/6D102/S6D102</t>
  </si>
  <si>
    <t>nổ 61 đỉnh trụ</t>
  </si>
  <si>
    <t>3946153 P-CM083-00 (mã HENWEIT)</t>
  </si>
  <si>
    <t>buồng nổ nhọn 56/69, 2 tầng có cò nhớt</t>
  </si>
  <si>
    <t>4897512 có H/A) P-CM004-00 (mã HENWEIT)</t>
  </si>
  <si>
    <t>ISB-215/6D102/S6D102</t>
  </si>
  <si>
    <t>nổ 56, 2 tầng</t>
  </si>
  <si>
    <t>4089260 P-CM160-00 (mã HENWEIT)</t>
  </si>
  <si>
    <t>ISB/ISBE 3.9</t>
  </si>
  <si>
    <t>buồng nổ nhọn 2 tầng 56, tâm hơi lệch</t>
  </si>
  <si>
    <t>5332597 ( ARTSS)</t>
  </si>
  <si>
    <t>ISB5.9/ 6D102/S6D102</t>
  </si>
  <si>
    <t>nổ 76.5</t>
  </si>
  <si>
    <t>3970192 P-CM074-00 (mã HENWEIT)</t>
  </si>
  <si>
    <t>ISBE</t>
  </si>
  <si>
    <t>Buồng Nổ 2 tầng 56, 5 - 70 nhọn</t>
  </si>
  <si>
    <t>nổ tròn dù 68, 5 ko dấu supap</t>
  </si>
  <si>
    <t>ISF 3.8</t>
  </si>
  <si>
    <t>Buồng Nổ 2 tầng 55/68, 5 nhọn cò nhớt, có lỗ chân ko giả</t>
  </si>
  <si>
    <t>5258754/5262760 (có H/A)</t>
  </si>
  <si>
    <t>QSB 5.9</t>
  </si>
  <si>
    <t>Buồng Nổ 61, 3 núm dù lớn</t>
  </si>
  <si>
    <t>3K-3K-4</t>
  </si>
  <si>
    <t>N45/F4GE0454A</t>
  </si>
  <si>
    <t>Nổ 52 đỉnh trụ</t>
  </si>
  <si>
    <t>6107( ISDE 210 31)</t>
  </si>
  <si>
    <t>buồng nổ 59/72</t>
  </si>
  <si>
    <t>000000</t>
  </si>
  <si>
    <t>ISDE/ISD 6.7</t>
  </si>
  <si>
    <t>Buồng nổ 2 tầng tròn nhọn 59, màu đen, cò nhớt</t>
  </si>
  <si>
    <t>ISDE/QSB 6.7</t>
  </si>
  <si>
    <t>Buồng nổ 2 tầng tròn nhọn 61, cò nhớt</t>
  </si>
  <si>
    <t>QSB6.7 6D107/ S6D107</t>
  </si>
  <si>
    <t>Buồng nổ 2 tầng, màu đen</t>
  </si>
  <si>
    <t>1070033000D6</t>
  </si>
  <si>
    <t>QSB6.7/ 6D107/S6D107</t>
  </si>
  <si>
    <t>nổ 73, 2 tầng, chân KO</t>
  </si>
  <si>
    <t>6114 /L375</t>
  </si>
  <si>
    <t>buồng nổ 81</t>
  </si>
  <si>
    <t>C5446862</t>
  </si>
  <si>
    <t>6114-C260 / 6CT</t>
  </si>
  <si>
    <t>buồng nổ dù 57</t>
  </si>
  <si>
    <t>45x91</t>
  </si>
  <si>
    <t>3925878-SPT</t>
  </si>
  <si>
    <t>6114-C280/ 6CT (DCED)</t>
  </si>
  <si>
    <t>buồng nổ tròn nhọn 56</t>
  </si>
  <si>
    <t>3917707-A</t>
  </si>
  <si>
    <t>6114-L340</t>
  </si>
  <si>
    <t>máy đông phong</t>
  </si>
  <si>
    <t>6116-L375</t>
  </si>
  <si>
    <t>buồng nổ 67 có 1 dấu supap</t>
  </si>
  <si>
    <t>LiuGong</t>
  </si>
  <si>
    <t>6CT 8.3</t>
  </si>
  <si>
    <t>Buồng Nổ tròn 56 núm dù không dấu supap</t>
  </si>
  <si>
    <t>3.35K-2.85K-4</t>
  </si>
  <si>
    <t>3802601/3925878</t>
  </si>
  <si>
    <t>6CT 8.3 /ISC8.3 /QSC8.3 /230HP</t>
  </si>
  <si>
    <t>Buồng Nổ dù 2 tầng 65-80, có 1 dấu supap, có cò nhớt bạc thau đồng</t>
  </si>
  <si>
    <t>3.5K-3K-4</t>
  </si>
  <si>
    <t>4987914 ( tnc) 4936496(tbd)</t>
  </si>
  <si>
    <t>6CT NEW/6114/ISL.8.9 6L/SAA6D114E-3 /L340/L375/L315-30</t>
  </si>
  <si>
    <t>Buồng Nổ dù 2 tầng 65-80, có 2 dấu supap cò nhớt, ko bạc thau</t>
  </si>
  <si>
    <t>6CT-NEW L375</t>
  </si>
  <si>
    <t>Buồng Nổ tròn 65 dù có 2 dấu supap</t>
  </si>
  <si>
    <t>6CT/QSC 8.3</t>
  </si>
  <si>
    <t>Buồng Nổ tròn 81 nhọn, không dấu supap</t>
  </si>
  <si>
    <t>6CT8.3/210HP</t>
  </si>
  <si>
    <t>Buồng Nổ tròn 63 dù hơi nhọn, ko có dấu supap</t>
  </si>
  <si>
    <t>6CT8.3/230HP</t>
  </si>
  <si>
    <t>Buồng Nổ tròn 65 dù hơi nhọn, ko có dấu supap</t>
  </si>
  <si>
    <t>6CT8.3/240HP</t>
  </si>
  <si>
    <t>Buồng Nổ tròn 66 nhọn, không dấu supap</t>
  </si>
  <si>
    <t>6CT8.3/300HP</t>
  </si>
  <si>
    <t>Buồng Nổ tròn 55 dù, không dấu supap</t>
  </si>
  <si>
    <t>L375</t>
  </si>
  <si>
    <t>buồng nổ 65 dù có 2 dấu supap</t>
  </si>
  <si>
    <t>L375/ QSL9/ ISL9</t>
  </si>
  <si>
    <t>Buồng Nổ tròn 82.7 nhọn, có 1 dấu supap piston 2 mảnh</t>
  </si>
  <si>
    <t>L375/ QSL9/ISL9</t>
  </si>
  <si>
    <t>4941393 3966721</t>
  </si>
  <si>
    <t>SAA6D114E-2 6CT-A 8.3 C260</t>
  </si>
  <si>
    <t>Buồng Nổ tròn 56 nhọn không dấu supap</t>
  </si>
  <si>
    <t>6743-31-2110</t>
  </si>
  <si>
    <t>L 9.3 /QSL 9.3</t>
  </si>
  <si>
    <t>Buồng Nổ tròn 59 núm dù không dấu supap</t>
  </si>
  <si>
    <t>3.K-2.5-3.5</t>
  </si>
  <si>
    <t>L 9.5/6LT 9.5</t>
  </si>
  <si>
    <t>Buồng Nổ tròn núm dù 67, 2 tầng có 2 dấu supap</t>
  </si>
  <si>
    <t>QSL 9.3</t>
  </si>
  <si>
    <t>Buồng Nổ Tròn dù 2 tầng 79, ko dấu supap</t>
  </si>
  <si>
    <t>ISM11 / QSM11</t>
  </si>
  <si>
    <t>Buồng Nổ núm dù 2 tầng 66.5 có 4 dấu supap</t>
  </si>
  <si>
    <t>54x98</t>
  </si>
  <si>
    <t>4022532/4070653</t>
  </si>
  <si>
    <t>L10</t>
  </si>
  <si>
    <t>Buồng Nổ 82 hơi nhọn</t>
  </si>
  <si>
    <t>L10/LT10</t>
  </si>
  <si>
    <t>Buồng Nổ 90 hơi nhọn</t>
  </si>
  <si>
    <t>2.97K-2.97K-4.8</t>
  </si>
  <si>
    <t>Buồng Nổ tròn 2 tầng núm dù 68-84 có 4 dấu supap piston 2 mảnh</t>
  </si>
  <si>
    <t>Buồng Nổ 78 dù, có 4 dấu supap, piston 2 mảnh</t>
  </si>
  <si>
    <t>M11/QSM11</t>
  </si>
  <si>
    <t>Buồng Nổ hột vịt có 4 dấu supap, piston 2 mảnh</t>
  </si>
  <si>
    <t>4025158/4059898</t>
  </si>
  <si>
    <t>Buồng Nổ tròn dù 91, piston 2 mảnh không dấu supap</t>
  </si>
  <si>
    <t>3103753 4070653</t>
  </si>
  <si>
    <t>Buồng Nổ tròn 101 nhọn, có 4 dấu supap</t>
  </si>
  <si>
    <t>51x110</t>
  </si>
  <si>
    <t>3.8K-3.6K-3.6K-6</t>
  </si>
  <si>
    <t>ISX15 / QSX15</t>
  </si>
  <si>
    <t>Buồng Nổ tròn núm dù 90, có 4 dấu supap, piston 2 mảnh</t>
  </si>
  <si>
    <t>N14</t>
  </si>
  <si>
    <t>Buồng Nổ 106.5, có 4 dấu supap, 3 bạc</t>
  </si>
  <si>
    <t>4K-3K-4.75</t>
  </si>
  <si>
    <t>Buồng Nổ nổ tròn 106, không dấu supap</t>
  </si>
  <si>
    <t>3.59K-2.87K-2.87K-4.75</t>
  </si>
  <si>
    <t>Buồng Nổ tròn 106, 5 có 4 dấu supap 4 bạc bạc đầu cao 27 mm</t>
  </si>
  <si>
    <t>51x120</t>
  </si>
  <si>
    <t>3.96K-3.17K-3.17K-4.75</t>
  </si>
  <si>
    <t>NT855- NEW ( 3 bac)</t>
  </si>
  <si>
    <t>Buồng Nổ tròn 106, 5 có 4 dấu supap, 3 bạc</t>
  </si>
  <si>
    <t>NT855-2 ( 4 bạc )</t>
  </si>
  <si>
    <t>Buồng Nổ tròn 106, 5 có 4 dấu supap 4 bạc bạc đầu cao 19 mm</t>
  </si>
  <si>
    <t>KT19</t>
  </si>
  <si>
    <t>Buồng Nổ tròn 111</t>
  </si>
  <si>
    <t>61x133</t>
  </si>
  <si>
    <t>3.94K-3.94K-4.75</t>
  </si>
  <si>
    <t>FP3096681</t>
  </si>
  <si>
    <t>Buồng Nổ tròn 118</t>
  </si>
  <si>
    <t>3.94K-3.50-4.75</t>
  </si>
  <si>
    <t>Buồng Nổ tròn nhọn 118, ko dấu suppap</t>
  </si>
  <si>
    <t>3096681 / 3096682</t>
  </si>
  <si>
    <t>5342188</t>
  </si>
  <si>
    <t>◆  NISSAN   (54 sản phẩm)</t>
  </si>
  <si>
    <t>SD22</t>
  </si>
  <si>
    <t>26x71</t>
  </si>
  <si>
    <t>2.5HK-2-2-4.5-4.5</t>
  </si>
  <si>
    <t>SD23/SD25</t>
  </si>
  <si>
    <t>26x74</t>
  </si>
  <si>
    <t>SD23/SD25 NEW</t>
  </si>
  <si>
    <t>TD23</t>
  </si>
  <si>
    <t>26x75</t>
  </si>
  <si>
    <t>TD25</t>
  </si>
  <si>
    <t>28x80</t>
  </si>
  <si>
    <t>BD30</t>
  </si>
  <si>
    <t>Buồng Nổ 45 đỉnh trụ dù có 2 dấu supap</t>
  </si>
  <si>
    <t>30x81</t>
  </si>
  <si>
    <t>12010-69T62</t>
  </si>
  <si>
    <t>BD30/MD30</t>
  </si>
  <si>
    <t>Buồng Nổ tròn 44 hơi nhọn giữa tâm</t>
  </si>
  <si>
    <t>BD30T</t>
  </si>
  <si>
    <t>Buồng Nổ 47 đỉnh trụ dù co 2 dau supap</t>
  </si>
  <si>
    <t>TD27 (TD42)</t>
  </si>
  <si>
    <t>Buồng Nổ chuồn có 2 dấu supap, có cò nhớt</t>
  </si>
  <si>
    <t>12010-10T11</t>
  </si>
  <si>
    <t>TD27 -T</t>
  </si>
  <si>
    <t>30x80</t>
  </si>
  <si>
    <t>TD27-2</t>
  </si>
  <si>
    <t>ED30</t>
  </si>
  <si>
    <t>32x85</t>
  </si>
  <si>
    <t>3-2-2-4.5</t>
  </si>
  <si>
    <t>QD32</t>
  </si>
  <si>
    <t>33x78</t>
  </si>
  <si>
    <t>QD32/499</t>
  </si>
  <si>
    <t>ED33</t>
  </si>
  <si>
    <t>34x85</t>
  </si>
  <si>
    <t>3-2-4.5</t>
  </si>
  <si>
    <t>FD33-NEW, ED33-NEW</t>
  </si>
  <si>
    <t>Buồng Nổ tròn 50 nhọn, có 1 dấu supap</t>
  </si>
  <si>
    <t>12011-T9319</t>
  </si>
  <si>
    <t>FD33-T</t>
  </si>
  <si>
    <t>Buồng Nổ tròn 48 nhọn, có 1 dấu supap</t>
  </si>
  <si>
    <t>FD6</t>
  </si>
  <si>
    <t>Buồng Nổ tròn 55 nhọn, có 2 dấu supap</t>
  </si>
  <si>
    <t>FD6-NEW</t>
  </si>
  <si>
    <t>FD6-T</t>
  </si>
  <si>
    <t>Buồng Nổ tròn 55 nhọn, không dấu supap</t>
  </si>
  <si>
    <t>FD35</t>
  </si>
  <si>
    <t>Buồng Nổ tròn 54 nhọn, có 1 dấu supap có cò nhớt</t>
  </si>
  <si>
    <t>FD42</t>
  </si>
  <si>
    <t>36x92.5</t>
  </si>
  <si>
    <t>FD46-NEW</t>
  </si>
  <si>
    <t>Buồng Nổ tròn du 27 mm</t>
  </si>
  <si>
    <t>FD46-T</t>
  </si>
  <si>
    <t>Buồng Nổ tròn 60 nhọn đầu đen</t>
  </si>
  <si>
    <t>FE6-II</t>
  </si>
  <si>
    <t>Buồng Nổ tròn dù 56 ( dù 21 mm)</t>
  </si>
  <si>
    <t>36x90</t>
  </si>
  <si>
    <t>12013-Z5572</t>
  </si>
  <si>
    <t>FE6-III</t>
  </si>
  <si>
    <t>Buồng Nổ tròn dù 56 ( dù 33 mm)</t>
  </si>
  <si>
    <t>FE6-T</t>
  </si>
  <si>
    <t>Buồng Nổ tròn 56 nhọn, đầu đen</t>
  </si>
  <si>
    <t>FE6-TB</t>
  </si>
  <si>
    <t>Buồng Nổ ngũ giác 57, giữa tâm, đầu đen</t>
  </si>
  <si>
    <t>ND6T</t>
  </si>
  <si>
    <t>Buồng Nổ tròn 60 nhọn ( sâu 23mm) có 2 dấu supap</t>
  </si>
  <si>
    <t>36x95</t>
  </si>
  <si>
    <t>4-3-5</t>
  </si>
  <si>
    <t>NE6T</t>
  </si>
  <si>
    <t>Buồng Nổ tròn 61 nhọn ( sâu 21 mm) có 2 dấu supap</t>
  </si>
  <si>
    <t>12011-95074</t>
  </si>
  <si>
    <t>NE6TA</t>
  </si>
  <si>
    <t>Buồng Nổ tròn 54 khuyết nhọn cao</t>
  </si>
  <si>
    <t>NF6TA</t>
  </si>
  <si>
    <t>44x101</t>
  </si>
  <si>
    <t>MD92</t>
  </si>
  <si>
    <t>Buồng Nổ tròn 66 nhọn có 4 dấu supap</t>
  </si>
  <si>
    <t>41x93</t>
  </si>
  <si>
    <t>12011-Z6160</t>
  </si>
  <si>
    <t>MD92-OLD</t>
  </si>
  <si>
    <t>MD92-TCI</t>
  </si>
  <si>
    <t>Buồng Nổ tròn 82, có 4 dấu supap</t>
  </si>
  <si>
    <t>46x102</t>
  </si>
  <si>
    <t>PD6</t>
  </si>
  <si>
    <t>Buồng Nổ tròn 69 nhọn có 1 dấu supap</t>
  </si>
  <si>
    <t>46x108</t>
  </si>
  <si>
    <t>5-3.5-5</t>
  </si>
  <si>
    <t>12011-96000</t>
  </si>
  <si>
    <t>PD6T</t>
  </si>
  <si>
    <t>Buồng Nổ tròn 69 nhọn có 2 dấu supap</t>
  </si>
  <si>
    <t>4K-3.5-5</t>
  </si>
  <si>
    <t>PE6</t>
  </si>
  <si>
    <t>Buồng Nổ tròn 67 nhọn có 1 dấu supap</t>
  </si>
  <si>
    <t>46x116</t>
  </si>
  <si>
    <t>4K-3.5-6</t>
  </si>
  <si>
    <t>PE6-T</t>
  </si>
  <si>
    <t>Buồng Nổ tròn 67 nhọn có 2 dấu supap</t>
  </si>
  <si>
    <t>4HK-3.5-6</t>
  </si>
  <si>
    <t>PE6T-NEW</t>
  </si>
  <si>
    <t>PF6T</t>
  </si>
  <si>
    <t>Buồng Nổ tròn 71 nhọn, có 2 dấu supap "đầu đen"</t>
  </si>
  <si>
    <t>2.5HK-2.5-4</t>
  </si>
  <si>
    <t>PF6T-NEW</t>
  </si>
  <si>
    <t>Buồng Nổ tròn 77 nhọn, có 2 dấu supap "đầu đen"</t>
  </si>
  <si>
    <t>PF6TA</t>
  </si>
  <si>
    <t>Buồng Nổ lục giác 77, có 2 dấu supap</t>
  </si>
  <si>
    <t>PF6TE</t>
  </si>
  <si>
    <t>RD10</t>
  </si>
  <si>
    <t>Buồng Nổ tròn 71 nhọn có 2 dấu supap</t>
  </si>
  <si>
    <t>4-3.-6</t>
  </si>
  <si>
    <t>4K-3-6</t>
  </si>
  <si>
    <t>4K-3-5</t>
  </si>
  <si>
    <t>RD8</t>
  </si>
  <si>
    <t>RE8</t>
  </si>
  <si>
    <t>3-3-5</t>
  </si>
  <si>
    <t>RF8</t>
  </si>
  <si>
    <t>2.5-2.5-4</t>
  </si>
  <si>
    <t>RH10</t>
  </si>
  <si>
    <t>50x118</t>
  </si>
  <si>
    <t>Buồng Nổ chuồn có 2 dấu supap ( 3 bạc)</t>
  </si>
  <si>
    <t>◆  DOOSAN/DAEWOO   (22 sản phẩm)</t>
  </si>
  <si>
    <t>Buồng Nổ tròn 59 hơi nhọn, có 4 dấu supap "0477"</t>
  </si>
  <si>
    <t>65.02501-0477</t>
  </si>
  <si>
    <t>Buồng Nổ tròn nhọn có 4 dấu supap "0426"</t>
  </si>
  <si>
    <t>65.02501-0426S</t>
  </si>
  <si>
    <t>DB58</t>
  </si>
  <si>
    <t>Buồng nổ tròn 56 dù, ắc 35 (lắp được cho đời nổ 54)</t>
  </si>
  <si>
    <t>3K-2.5-4</t>
  </si>
  <si>
    <t>DB58-NA</t>
  </si>
  <si>
    <t>Buồng Nổ tròn 54 dù có 2 dấu supap</t>
  </si>
  <si>
    <t>DB58-TC</t>
  </si>
  <si>
    <t>Buồng Nổ vuông 56 nhọn có 2 dấu supap</t>
  </si>
  <si>
    <t>65.02501-0153</t>
  </si>
  <si>
    <t>HH075578</t>
  </si>
  <si>
    <t>DL08</t>
  </si>
  <si>
    <t>Buồng Nổ tròn 65 nhọn có 4 dấu supap lưng đen "0505"</t>
  </si>
  <si>
    <t>65.02501-0505</t>
  </si>
  <si>
    <t>Buồng Nổ tròn 70 hơi nhọn, có 4 dấu supap nhôm pha gang "0506"</t>
  </si>
  <si>
    <t>65.02501-0506S</t>
  </si>
  <si>
    <t>Buồng Nổ tròn 59 nhọn có 2 dấu supap "lưng đen"</t>
  </si>
  <si>
    <t>42x95</t>
  </si>
  <si>
    <t>65.02501-0172</t>
  </si>
  <si>
    <t>D1146-NEW</t>
  </si>
  <si>
    <t>Buồng Nổ tròn dù nhỏ 60 "dù sâu 15mm" 2 dấu supap lưng đen (háng piston 60 mm)</t>
  </si>
  <si>
    <t>65.02530-0785</t>
  </si>
  <si>
    <t>D1146/ DE08</t>
  </si>
  <si>
    <t>Buồng Nổ 59 núm dù lớn "bằng" lớn 17 (háng piston 45 mm)</t>
  </si>
  <si>
    <t>0228B 65.02501-0235s</t>
  </si>
  <si>
    <t>D2366-2</t>
  </si>
  <si>
    <t>Buồng Nổ tròn 66 dù thấp "11mm" có 2 dấu supap lưng đen</t>
  </si>
  <si>
    <t>45x102</t>
  </si>
  <si>
    <t>D2366/DE12</t>
  </si>
  <si>
    <t>Buồng Nổ tròn dù 67 "dù cao 6 mm" có 2 dấu supap lưng đen, lỗ chân không</t>
  </si>
  <si>
    <t>D2366T</t>
  </si>
  <si>
    <t>Buồng Nổ tròn nhọn 69 có 2 dấu supap, lưng đen</t>
  </si>
  <si>
    <t>65.02501-0031</t>
  </si>
  <si>
    <t>130602-01687</t>
  </si>
  <si>
    <t>D2848M</t>
  </si>
  <si>
    <t>Buồng Nổ tròn 50 nhọn</t>
  </si>
  <si>
    <t>46x105</t>
  </si>
  <si>
    <t>3.3-3-5.5</t>
  </si>
  <si>
    <t>D2848T</t>
  </si>
  <si>
    <t>Buồng Nổ tròn 68 hơi nhọn, có 2 dấu supap</t>
  </si>
  <si>
    <t>3.3K-3-5</t>
  </si>
  <si>
    <t>Buồng Nổ 80 đỉnh trụ, có 4 dấu supap</t>
  </si>
  <si>
    <t>65.02501-0711</t>
  </si>
  <si>
    <t>Buồng Nổ 75 đỉnh trụ, có 2 dấu supap</t>
  </si>
  <si>
    <t>65.02501-0715</t>
  </si>
  <si>
    <t>Buồng Nổ 65.02501-0705</t>
  </si>
  <si>
    <t>65.02501-0705</t>
  </si>
  <si>
    <t>Buồng Nổ tròn dù 70</t>
  </si>
  <si>
    <t>65.02501-0774</t>
  </si>
  <si>
    <t>DV15T/2848-AC</t>
  </si>
  <si>
    <t>Buồng Nổ tròn 72 hơi nhọn</t>
  </si>
  <si>
    <t>DV15TIS/D2848</t>
  </si>
  <si>
    <t>Buồng Nổ tròn 68 hơi nhọn, không dấu supap</t>
  </si>
  <si>
    <t>65.02501-0771</t>
  </si>
  <si>
    <t>◆  YANMAR   (84 sản phẩm)</t>
  </si>
  <si>
    <t>3TNA68</t>
  </si>
  <si>
    <t>0 Kiềng</t>
  </si>
  <si>
    <t>Chuồn</t>
  </si>
  <si>
    <t>21x55</t>
  </si>
  <si>
    <t>1.5-1.5-3.5</t>
  </si>
  <si>
    <t>3TNE68</t>
  </si>
  <si>
    <t>20x55</t>
  </si>
  <si>
    <t>1.5HK-1.5-3</t>
  </si>
  <si>
    <t>3TNV70</t>
  </si>
  <si>
    <t>22x52</t>
  </si>
  <si>
    <t>21x56</t>
  </si>
  <si>
    <t>3TNA72</t>
  </si>
  <si>
    <t>Đầu bằng</t>
  </si>
  <si>
    <t>2HK-1.5-4</t>
  </si>
  <si>
    <t>3TN75</t>
  </si>
  <si>
    <t>Buồng nổ 41 nhọn</t>
  </si>
  <si>
    <t>Buồng nổ bằng</t>
  </si>
  <si>
    <t>22x58</t>
  </si>
  <si>
    <t>3TN78/4TN78</t>
  </si>
  <si>
    <t>Buồng nổ 42, ắc 26</t>
  </si>
  <si>
    <t>Buồng nổ 42, nổ sâu 13.8, mạ lưng đen bạc đầu cao 13</t>
  </si>
  <si>
    <t>Buồng nổ 42, nổ sâu 14.9, không mạ lưng, bạc đầu cao 10</t>
  </si>
  <si>
    <t>Buồng nổ 42, ắc đỉnh 28</t>
  </si>
  <si>
    <t>3TN78A</t>
  </si>
  <si>
    <t>Buồng Nổ tròn 42 nhọn, có cò nhớt</t>
  </si>
  <si>
    <t>26x66</t>
  </si>
  <si>
    <t>3TNC78</t>
  </si>
  <si>
    <t>3TNC80</t>
  </si>
  <si>
    <t>Buồng Nổ tròn 43 nhọn, có cò nhớt</t>
  </si>
  <si>
    <t>23x65</t>
  </si>
  <si>
    <t>4TN82/4D82/4TNV82</t>
  </si>
  <si>
    <t>Buồng nổ 44.2 dù</t>
  </si>
  <si>
    <t>4TNE82A</t>
  </si>
  <si>
    <t>Buồng Nổ tròn 44 nhọn, có cò nhớt</t>
  </si>
  <si>
    <t>4TNV82</t>
  </si>
  <si>
    <t>Buồng nổ 44.2 dù, ắc 23</t>
  </si>
  <si>
    <t>4TNV82A/ 3TNV82</t>
  </si>
  <si>
    <t>Nổ nhọn 45, ắc 23</t>
  </si>
  <si>
    <t>Buồng nổ 40 dù, ắc 23</t>
  </si>
  <si>
    <t>HH081292</t>
  </si>
  <si>
    <t>4D84 -3 /3D84-3</t>
  </si>
  <si>
    <t>Buồng Nổ tròn 45 nhọn</t>
  </si>
  <si>
    <t>4D84-2 /NEW</t>
  </si>
  <si>
    <t>4TN84/4D84/3D84-1</t>
  </si>
  <si>
    <t>Buồng Nổ đầu bằng</t>
  </si>
  <si>
    <t>4TNE86</t>
  </si>
  <si>
    <t>nổ 46.5 nhọn</t>
  </si>
  <si>
    <t>4TNV86</t>
  </si>
  <si>
    <t>Nổ 42 đỉnh núm bằng</t>
  </si>
  <si>
    <t>hàng henwen bạc đầu 2HK</t>
  </si>
  <si>
    <t>4TN88/4TNV88/4D88</t>
  </si>
  <si>
    <t>Buồng Nổ tròn 42 núm dù bằng</t>
  </si>
  <si>
    <t>26x70</t>
  </si>
  <si>
    <t>129005-22500</t>
  </si>
  <si>
    <t>129901-22076</t>
  </si>
  <si>
    <t>3LM/4LM</t>
  </si>
  <si>
    <t>Buồng Nổ tròn nhọn 52, có 2 dấu supap</t>
  </si>
  <si>
    <t>Buồng Nổ tròn nhọn 50, ko dấu supap</t>
  </si>
  <si>
    <t>34x75</t>
  </si>
  <si>
    <t>2.5-2-2-4</t>
  </si>
  <si>
    <t>4TNE92/4D92E</t>
  </si>
  <si>
    <t>Nổ chuồn</t>
  </si>
  <si>
    <t>4D94-NEW</t>
  </si>
  <si>
    <t>Buồng Nổ tròn 51 nhọn có 1 dấu supap</t>
  </si>
  <si>
    <t>32x71</t>
  </si>
  <si>
    <t>4D94E-C</t>
  </si>
  <si>
    <t>129901-22080</t>
  </si>
  <si>
    <t>4D94E/4D94ML/4D94LE</t>
  </si>
  <si>
    <t>4D94E/4TNE94 8 VALE</t>
  </si>
  <si>
    <t>Buồng Nổ tròn 51, 5 nhọn</t>
  </si>
  <si>
    <t>30x72</t>
  </si>
  <si>
    <t>129900-22080</t>
  </si>
  <si>
    <t>4DNE94</t>
  </si>
  <si>
    <t>buồng nổ tròn 48 đầu u vuông</t>
  </si>
  <si>
    <t>4TNV94 16V</t>
  </si>
  <si>
    <t>buồng nổ tròn dù 48</t>
  </si>
  <si>
    <t>129906-22080</t>
  </si>
  <si>
    <t>6LP</t>
  </si>
  <si>
    <t>2T, 3T</t>
  </si>
  <si>
    <t>35x81</t>
  </si>
  <si>
    <t>3.5-2.5-2.5-4.5-4.5</t>
  </si>
  <si>
    <t>30x73</t>
  </si>
  <si>
    <t>3-2.5-4.5</t>
  </si>
  <si>
    <t>6T95</t>
  </si>
  <si>
    <t>buồng nổ 53 nhọn, có 2 dấu supap, supap sâu 2, 5 mm</t>
  </si>
  <si>
    <t>buồng nổ 51 nhọn có 2 dấu supap</t>
  </si>
  <si>
    <t>3-2.5-2.5-4.5</t>
  </si>
  <si>
    <t>4D98E/4TNE98</t>
  </si>
  <si>
    <t>Buồng Nổ Chuồn</t>
  </si>
  <si>
    <t>4TNE98/ 4D98/4TN98</t>
  </si>
  <si>
    <t>tròn 53.5 nhọn, ko có dấu suppap</t>
  </si>
  <si>
    <t>129902-22080</t>
  </si>
  <si>
    <t>4TNV98 /16V</t>
  </si>
  <si>
    <t>Buồng Nổ tròn 50 dù bằng</t>
  </si>
  <si>
    <t>129907-22090</t>
  </si>
  <si>
    <t>Buồng Nổ hình bông mai, CÓ 2 DẤU SP</t>
  </si>
  <si>
    <t>1.5-2-3-3</t>
  </si>
  <si>
    <t>HH082708</t>
  </si>
  <si>
    <t>3TN100/4TN100/4TNE100</t>
  </si>
  <si>
    <t>Buồng Nổ tròn 57 nhọn, có 2 dấu supap</t>
  </si>
  <si>
    <t>1.5-2-3</t>
  </si>
  <si>
    <t>HH082709</t>
  </si>
  <si>
    <t>37x83</t>
  </si>
  <si>
    <t>37x82</t>
  </si>
  <si>
    <t>36x89.5</t>
  </si>
  <si>
    <t>buồng nổ 55 nhọn có 2 dấu supap</t>
  </si>
  <si>
    <t>2.5 HK-2-3</t>
  </si>
  <si>
    <t>Buồng Nổ tròn 60 nhọn có 2 dấu supap</t>
  </si>
  <si>
    <t>2.5HK-2-3-3</t>
  </si>
  <si>
    <t>6LPA</t>
  </si>
  <si>
    <t>38x88</t>
  </si>
  <si>
    <t>3-2.5-2.5-4</t>
  </si>
  <si>
    <t>6CX-ETE</t>
  </si>
  <si>
    <t>4T112</t>
  </si>
  <si>
    <t>6T112</t>
  </si>
  <si>
    <t>6TN112</t>
  </si>
  <si>
    <t>0 Kieàng</t>
  </si>
  <si>
    <t>44x95</t>
  </si>
  <si>
    <t>3ESD</t>
  </si>
  <si>
    <t>44x103</t>
  </si>
  <si>
    <t>48x111</t>
  </si>
  <si>
    <t>3L15</t>
  </si>
  <si>
    <t>52x112</t>
  </si>
  <si>
    <t>6KE</t>
  </si>
  <si>
    <t>buồng nổ nhọn 84 có 4 dấu supap</t>
  </si>
  <si>
    <t>6KHL-STN</t>
  </si>
  <si>
    <t>buồng nổ nhọn 86 có 4 dấu supap</t>
  </si>
  <si>
    <t>N28Y</t>
  </si>
  <si>
    <t>55x116</t>
  </si>
  <si>
    <t>4-4-4-6</t>
  </si>
  <si>
    <t>55x120</t>
  </si>
  <si>
    <t>buồng nổ nhọn 100, có 4 dấu su pap.</t>
  </si>
  <si>
    <t>buồng nổ nhọn 110, có 4 dấu su pap.má ắc lủng</t>
  </si>
  <si>
    <t>60x120</t>
  </si>
  <si>
    <t>4-3-3-5</t>
  </si>
  <si>
    <t>62x124</t>
  </si>
  <si>
    <t>3.5-3-4</t>
  </si>
  <si>
    <t>S165-HT</t>
  </si>
  <si>
    <t>65x138</t>
  </si>
  <si>
    <t>S165L 6RY</t>
  </si>
  <si>
    <t>◆  KUBOTA   (16 sản phẩm)</t>
  </si>
  <si>
    <t>D722/ 3D67</t>
  </si>
  <si>
    <t>buồng nổ 2 tròn 1 tam giác</t>
  </si>
  <si>
    <t>1.5hk-1.5-3</t>
  </si>
  <si>
    <t>4D76/3D76/V1305/D1102</t>
  </si>
  <si>
    <t>2.5HK-2-5</t>
  </si>
  <si>
    <t>D1005/3D76</t>
  </si>
  <si>
    <t>Buồng Nổ 2 con mắt hình tam giác</t>
  </si>
  <si>
    <t>22x60</t>
  </si>
  <si>
    <t>V1405</t>
  </si>
  <si>
    <t>2-1.5-4</t>
  </si>
  <si>
    <t>4D78/ V1505</t>
  </si>
  <si>
    <t>Buồng Nổ hình tam giác &amp; 2 hình tròn</t>
  </si>
  <si>
    <t>4D82</t>
  </si>
  <si>
    <t>4D85</t>
  </si>
  <si>
    <t>4D87</t>
  </si>
  <si>
    <t>Buồng Nổ 3 con mắt và 1 hình tam giác</t>
  </si>
  <si>
    <t>25x68</t>
  </si>
  <si>
    <t>4D87 / DC70</t>
  </si>
  <si>
    <t>Buồng Nổ tròn dù 42 khuyết</t>
  </si>
  <si>
    <t>2HK-2-2.5</t>
  </si>
  <si>
    <t>1J881-21111</t>
  </si>
  <si>
    <t>4D87 /DC60</t>
  </si>
  <si>
    <t>2HK-2-4</t>
  </si>
  <si>
    <t>N-1G924-21110</t>
  </si>
  <si>
    <t>4D87/ V2607</t>
  </si>
  <si>
    <t>Nổ tròn 45 ở giữa, đỉnh trụ nhọn</t>
  </si>
  <si>
    <t>1J700-21110</t>
  </si>
  <si>
    <t>4D87/V2203</t>
  </si>
  <si>
    <t>Buồng Nổ 2 con mắt và 1 hình tam giác</t>
  </si>
  <si>
    <t>ikazu=2.2HK NSP =2.5HK</t>
  </si>
  <si>
    <t>2.2HK-2-5</t>
  </si>
  <si>
    <t>V3800</t>
  </si>
  <si>
    <t>Buồng Nổ tròn 57 đỉnh trụ nhọn</t>
  </si>
  <si>
    <t>1J550-21112</t>
  </si>
  <si>
    <t>4D105/V4000</t>
  </si>
  <si>
    <t>Buồng Nổ tròn nhọn 50, có khuyết</t>
  </si>
  <si>
    <t>2.5-2.5-5.5</t>
  </si>
  <si>
    <t>V4300-3A</t>
  </si>
  <si>
    <t>Buồng Nổ tròn nhọn 51, 5 có khuyết</t>
  </si>
  <si>
    <t>E028107P-0</t>
  </si>
  <si>
    <t>◆  FORD MAZDA   (6 sản phẩm)</t>
  </si>
  <si>
    <t>Ranger 2.2L Transit2.2</t>
  </si>
  <si>
    <t>30x67</t>
  </si>
  <si>
    <t>2-2-2</t>
  </si>
  <si>
    <t>Transit 2.4L 16V</t>
  </si>
  <si>
    <t>6CIQ6K100CCC</t>
  </si>
  <si>
    <t>WL5/B2500</t>
  </si>
  <si>
    <t>32x70</t>
  </si>
  <si>
    <t>WLY5-11-SAOB</t>
  </si>
  <si>
    <t>WL8 /WL-T/WL-TURBO</t>
  </si>
  <si>
    <t>WLY8-11-SAOB</t>
  </si>
  <si>
    <t>WL9</t>
  </si>
  <si>
    <t>W9Y1-11-SAOB</t>
  </si>
  <si>
    <t>WE</t>
  </si>
  <si>
    <t>Buồng Nổ tròn 52, hột vịt</t>
  </si>
  <si>
    <t>34x70</t>
  </si>
  <si>
    <t>2-1.5-2</t>
  </si>
  <si>
    <t>◆  SCANIA   (5 sản phẩm)</t>
  </si>
  <si>
    <t>SCANIA</t>
  </si>
  <si>
    <t>DC11.09</t>
  </si>
  <si>
    <t>0616900 127P-SC015-00</t>
  </si>
  <si>
    <t>06106N0 R-SC04-00-1</t>
  </si>
  <si>
    <t>DS11</t>
  </si>
  <si>
    <t>0614700</t>
  </si>
  <si>
    <t>06141N0</t>
  </si>
  <si>
    <t>061WN19</t>
  </si>
  <si>
    <t>◆  MERCERDES   (7 sản phẩm)</t>
  </si>
  <si>
    <t>G16A 16V</t>
  </si>
  <si>
    <t>OM651</t>
  </si>
  <si>
    <t>Buồng Nổ 49.3</t>
  </si>
  <si>
    <t>30x66</t>
  </si>
  <si>
    <t>2-1.75-2</t>
  </si>
  <si>
    <t>OM611</t>
  </si>
  <si>
    <t>Buồng Nổ 43.7</t>
  </si>
  <si>
    <t>30x70</t>
  </si>
  <si>
    <t>97409600 2M88010L</t>
  </si>
  <si>
    <t>SPRINTER 311</t>
  </si>
  <si>
    <t>Buồng Nổ tròn nhọn cao 43, 5 có 4 dấu supap</t>
  </si>
  <si>
    <t>0M602</t>
  </si>
  <si>
    <t>26x62.5</t>
  </si>
  <si>
    <t>OM616/617-2</t>
  </si>
  <si>
    <t>3.0-2-4</t>
  </si>
  <si>
    <t>8770479050 E48330 P9214</t>
  </si>
  <si>
    <t>OM353</t>
  </si>
  <si>
    <t>Buồng Nổ tròn bằng 55</t>
  </si>
  <si>
    <t>36x82.5</t>
  </si>
  <si>
    <t>2.5K-2.5-4</t>
  </si>
  <si>
    <t>93750600 E48270 P1299</t>
  </si>
  <si>
    <t>◆  SUZUKI   (1 sản phẩm)</t>
  </si>
  <si>
    <t>Buồng Nổ lòng chảo, có 2 dấu supap</t>
  </si>
  <si>
    <t>16x54</t>
  </si>
  <si>
    <t>1.5-1.5-2.8</t>
  </si>
  <si>
    <t>◆  TOYOTA   (34 sản phẩm)</t>
  </si>
  <si>
    <t>27x58</t>
  </si>
  <si>
    <t>13101-78021</t>
  </si>
  <si>
    <t>13101-78202</t>
  </si>
  <si>
    <t>1ZS</t>
  </si>
  <si>
    <t>nổ tròn dù 2 tầng có 4 dấu supap</t>
  </si>
  <si>
    <t>2J-NEW</t>
  </si>
  <si>
    <t>27x74</t>
  </si>
  <si>
    <t>2.5HK-2.5-3</t>
  </si>
  <si>
    <t>29x74</t>
  </si>
  <si>
    <t>1GD</t>
  </si>
  <si>
    <t>2GD</t>
  </si>
  <si>
    <t>31x67</t>
  </si>
  <si>
    <t>2KD</t>
  </si>
  <si>
    <t>Buồng Nổ Buồng Nổ núm dù 48, có 4 dấu sp mờ</t>
  </si>
  <si>
    <t>34x65</t>
  </si>
  <si>
    <t>13101-0L070-02</t>
  </si>
  <si>
    <t>2KD -FTV</t>
  </si>
  <si>
    <t>Buồng Nổ núm dù 39-40, có 4 dấu sp mờ</t>
  </si>
  <si>
    <t>13101-30030</t>
  </si>
  <si>
    <t>2L</t>
  </si>
  <si>
    <t>2L-2</t>
  </si>
  <si>
    <t>27x70</t>
  </si>
  <si>
    <t>2LT NEW</t>
  </si>
  <si>
    <t>1HD</t>
  </si>
  <si>
    <t>29x65</t>
  </si>
  <si>
    <t>1HZ</t>
  </si>
  <si>
    <t>32x77</t>
  </si>
  <si>
    <t>13101-78300 13101-96300</t>
  </si>
  <si>
    <t>1KD</t>
  </si>
  <si>
    <t>Buồng Nổ tròn 51.8 có 4 dấu supap</t>
  </si>
  <si>
    <t>34x73</t>
  </si>
  <si>
    <t>1KD NEW</t>
  </si>
  <si>
    <t>Buồng Nổ tròn 62.3 có 4 dấu supap</t>
  </si>
  <si>
    <t>1KD-2</t>
  </si>
  <si>
    <t>Buồng Nổ tròn 47.8 có 4 dấu supap</t>
  </si>
  <si>
    <t>1KZ TE</t>
  </si>
  <si>
    <t>1KZT</t>
  </si>
  <si>
    <t>3L</t>
  </si>
  <si>
    <t>14Z</t>
  </si>
  <si>
    <t>Buồng Nổ 48, 5 núm dù, ko dấu supap</t>
  </si>
  <si>
    <t>Buồng Nổ Tròn Nhọn 56, ko dấu supap, có 2 lỗ ở má, và vết ở piston</t>
  </si>
  <si>
    <t>13101-78700</t>
  </si>
  <si>
    <r>
      <rPr>
        <sz val="12"/>
        <rFont val="Cambria"/>
        <charset val="1"/>
      </rPr>
      <t>2Z (</t>
    </r>
    <r>
      <rPr>
        <sz val="12"/>
        <rFont val="Times New Roman"/>
        <charset val="1"/>
      </rPr>
      <t>Ⅱ</t>
    </r>
    <r>
      <rPr>
        <sz val="12"/>
        <rFont val="Cambria"/>
        <charset val="1"/>
      </rPr>
      <t>)</t>
    </r>
  </si>
  <si>
    <t>Buồng Nổ Tròn Núm Dù 49, ko dấu supap</t>
  </si>
  <si>
    <t>13101-78781</t>
  </si>
  <si>
    <t>2Z-N</t>
  </si>
  <si>
    <t>Buồng Nổ Tròn Nhọn 52, ko dấu supap</t>
  </si>
  <si>
    <t>5L</t>
  </si>
  <si>
    <t>13B</t>
  </si>
  <si>
    <t>Buồng Nổ tròn nhọn 46</t>
  </si>
  <si>
    <t>14B</t>
  </si>
  <si>
    <t>Buồng Nổ tròn bằng 42</t>
  </si>
  <si>
    <t>32x72</t>
  </si>
  <si>
    <t>2D</t>
  </si>
  <si>
    <t>buồng nổ chuồn có 2 dấu supap</t>
  </si>
  <si>
    <t>3.1K-2.5-2.5-5</t>
  </si>
  <si>
    <t>15B-FT</t>
  </si>
  <si>
    <t>Buồng Nổ tròn dù bằng 48.5</t>
  </si>
  <si>
    <t>◆  CATERPILLAR   (26 sản phẩm)</t>
  </si>
  <si>
    <t>C7.1/ 1106</t>
  </si>
  <si>
    <t>Nổ 57 đỉnh trụ</t>
  </si>
  <si>
    <t>3K-2.5-3</t>
  </si>
  <si>
    <t>3054C /PERKINS 105/T426384</t>
  </si>
  <si>
    <t>Buồng nổ tròn 55 đỉnh dù,</t>
  </si>
  <si>
    <t>3116/ 3114</t>
  </si>
  <si>
    <t>2 mảnh, Đỉnh thép, váy nhôm. Bạc đồng lỗ ắc nổ 69 đỉnh nhọn</t>
  </si>
  <si>
    <t>C4.4 /PERKINS 105 /T417728</t>
  </si>
  <si>
    <t>Buồng nổ tròn 76.6 đỉnh nhọn</t>
  </si>
  <si>
    <t>C4.4 /PERKINS 105/T426417</t>
  </si>
  <si>
    <t>Buồng nổ tròn 50 đỉnh dù</t>
  </si>
  <si>
    <t>C6.6 /PERKINS 105 / U5PR0058</t>
  </si>
  <si>
    <t>nổ tròn 76.6 đỉnh nhọn</t>
  </si>
  <si>
    <t>C7.1 /PERKINS 105</t>
  </si>
  <si>
    <t>nổ tròn 56.4 đỉnh trụ</t>
  </si>
  <si>
    <t>T415098</t>
  </si>
  <si>
    <t>C7.1/PERKINS 105 / T417956</t>
  </si>
  <si>
    <t>CAT C6.6/PERKIS 105</t>
  </si>
  <si>
    <t>Buồng Nổ tròn núm dù 69, ko dấu supap</t>
  </si>
  <si>
    <t>39.7x86</t>
  </si>
  <si>
    <t>Đỉnh thép, váy nhôm, bạc đồng lỗ ắc, nổ tròn 74 đỉnh nhọn</t>
  </si>
  <si>
    <t>3.5K-3-4</t>
  </si>
  <si>
    <t>Đỉnh thép, váy nhôm, bạc đồng lỗ ắc, nổ tròn 78 đỉnh nhọn</t>
  </si>
  <si>
    <t>C7 (238-2698)</t>
  </si>
  <si>
    <t>Nổ 78</t>
  </si>
  <si>
    <t>238-2698</t>
  </si>
  <si>
    <t>Buồng Nổ tròn 82</t>
  </si>
  <si>
    <t>46x91</t>
  </si>
  <si>
    <t>3K-3-4</t>
  </si>
  <si>
    <t>197-9297-00</t>
  </si>
  <si>
    <t>C9 (324-7380)</t>
  </si>
  <si>
    <t>Buồng Nổ Đỉnh thép, váy nhôm</t>
  </si>
  <si>
    <t>324-7380</t>
  </si>
  <si>
    <t>Váy nhôm</t>
  </si>
  <si>
    <t>3204 (2W4831)3206/3208</t>
  </si>
  <si>
    <t>Buồng Nổ tròn 63.5 nhọn, 2 bạc sm</t>
  </si>
  <si>
    <t>3.2-2.8</t>
  </si>
  <si>
    <t>3204 (2W8410) 3206/ 3208</t>
  </si>
  <si>
    <t>2W8410</t>
  </si>
  <si>
    <t>3204 (6N4221) 3206/ 3208</t>
  </si>
  <si>
    <t>Buồng Nổ lòng chảo, 2 dấu sp, 2 bạc sm, có đồng xu</t>
  </si>
  <si>
    <t>3204 (7C1146) 3206/3208</t>
  </si>
  <si>
    <t>7C1146</t>
  </si>
  <si>
    <t>3204 (7W3846) 3206/3208</t>
  </si>
  <si>
    <t>7W3846</t>
  </si>
  <si>
    <t>3204 (9L7737) 3206/3208</t>
  </si>
  <si>
    <t>Buồng Nổ tròn 63.5 nhọn, 3 bạc sm</t>
  </si>
  <si>
    <t>2.38-2.38-4.78</t>
  </si>
  <si>
    <t>Buồng Nổ tròn 63.5</t>
  </si>
  <si>
    <t>38x81</t>
  </si>
  <si>
    <t>3.16-2.78</t>
  </si>
  <si>
    <t>2w4831-2</t>
  </si>
  <si>
    <t>3306 ((8N3102) 3304</t>
  </si>
  <si>
    <t>kiềng gang 2 bạc</t>
  </si>
  <si>
    <t>Buồng Nổ tròn 85 đỉnh nhọn, 2 dấu supap</t>
  </si>
  <si>
    <t>3.2K-3.2K-3.2</t>
  </si>
  <si>
    <t>8N3102</t>
  </si>
  <si>
    <t>3306 (8N3183) 3304</t>
  </si>
  <si>
    <t>Buồng Nổ lòng chảo, 2 dấu sp</t>
  </si>
  <si>
    <t>3.2-2.4-5.5</t>
  </si>
  <si>
    <t>8N3183</t>
  </si>
  <si>
    <t>3306 (9N5250) 3304</t>
  </si>
  <si>
    <t>Buồng Nổ lòng chảo, 2 dấu sp, có đồng xu</t>
  </si>
  <si>
    <t>9N5250</t>
  </si>
  <si>
    <t>◆  PERKIN   (7 sản phẩm)</t>
  </si>
  <si>
    <t>1006/1004</t>
  </si>
  <si>
    <t>Nổ vuông 55, ắc 35</t>
  </si>
  <si>
    <t>U5LL0015 HENWEIT</t>
  </si>
  <si>
    <t>Nổ tròn 53 đỉnh tròn, ắc 40, nhớt 4</t>
  </si>
  <si>
    <t>3.5K-2.5-4</t>
  </si>
  <si>
    <t>3135J186</t>
  </si>
  <si>
    <t>Nổ tròn 53 đỉnh tròn, ắc 40, nhớt 3.5</t>
  </si>
  <si>
    <t>3.5K-2.5-3.5</t>
  </si>
  <si>
    <t>3135j241</t>
  </si>
  <si>
    <t>Nổ tròn 56 đỉnh tròn, ắc 40</t>
  </si>
  <si>
    <t>Nổ vuông 55, ắc 38, má ắc tròn</t>
  </si>
  <si>
    <t>3135J258</t>
  </si>
  <si>
    <t>Nổ vuông 56, ắc 38, má ắc tạo hình nổi</t>
  </si>
  <si>
    <t>U5LL0014</t>
  </si>
  <si>
    <t>3116/ 3114 (Giá 1 cái)</t>
  </si>
  <si>
    <t>◆  VOLVO   (37 sản phẩm)</t>
  </si>
  <si>
    <t>BF4L1011</t>
  </si>
  <si>
    <t>F4M1011F</t>
  </si>
  <si>
    <t>3Z15</t>
  </si>
  <si>
    <t>O ẮC</t>
  </si>
  <si>
    <t>BF6M1012</t>
  </si>
  <si>
    <t>Buồng nổ tròn 49.5, sơ mi khô</t>
  </si>
  <si>
    <t>04255043</t>
  </si>
  <si>
    <t>F4L 2011</t>
  </si>
  <si>
    <t>TD2011</t>
  </si>
  <si>
    <t>BF6M2012/2013</t>
  </si>
  <si>
    <t>Buồng nổ 61 tròn, đỉnh trụ màu xám 4501356</t>
  </si>
  <si>
    <t>Buồng Nổ tròn 61</t>
  </si>
  <si>
    <t>Buồng nổ 55, ắc 35, 4 SM</t>
  </si>
  <si>
    <t>3K-2.5-2.5-5</t>
  </si>
  <si>
    <t>Buồng nổ 55, ắc 35, 3 SM</t>
  </si>
  <si>
    <t>Buồng Nổ 58, ắc 40</t>
  </si>
  <si>
    <t>F4L912D</t>
  </si>
  <si>
    <t>FIL511D</t>
  </si>
  <si>
    <t>FL912D</t>
  </si>
  <si>
    <t>SOM03</t>
  </si>
  <si>
    <t>BF6M2012 BF4M2012</t>
  </si>
  <si>
    <t>Nổ 61 đỉnh trụ, ắc 40 (1610102)</t>
  </si>
  <si>
    <t>Nổ 61 đỉnh trụ, ắc 38</t>
  </si>
  <si>
    <t>TCD2012 L6</t>
  </si>
  <si>
    <t>Buồng nổ 58</t>
  </si>
  <si>
    <t>3K-3K-2.5-5</t>
  </si>
  <si>
    <t>Buồng nổ 56, ắc 35, 4 SM</t>
  </si>
  <si>
    <t>nổ 49 nhọn có 2 supap mờ</t>
  </si>
  <si>
    <t>02239482</t>
  </si>
  <si>
    <t>BFL913T</t>
  </si>
  <si>
    <t>F4L913D</t>
  </si>
  <si>
    <t>FL913A</t>
  </si>
  <si>
    <t>226B</t>
  </si>
  <si>
    <t>buồng nổ tròn bằng 50</t>
  </si>
  <si>
    <t>BF6M1013/BF4M1013</t>
  </si>
  <si>
    <t>Buồng nổ 64 đỉnh trụ dù</t>
  </si>
  <si>
    <t>3K-2-3.5</t>
  </si>
  <si>
    <t>HH0459</t>
  </si>
  <si>
    <t>BF6M1013/BF4M1013
 TAD721VE/TD720</t>
  </si>
  <si>
    <t>Buồng nổ 71 nhọn, sơ mi nước</t>
  </si>
  <si>
    <t>TCD2013</t>
  </si>
  <si>
    <t>Volvo D5E/ D5D</t>
  </si>
  <si>
    <t>Volvo D7E/ D7D</t>
  </si>
  <si>
    <t>FL614</t>
  </si>
  <si>
    <t>F10L413</t>
  </si>
  <si>
    <t>BF6L413 FR</t>
  </si>
  <si>
    <t>BFL413</t>
  </si>
  <si>
    <t>BFL513</t>
  </si>
  <si>
    <t>D12D Euro 3</t>
  </si>
  <si>
    <t>4K-3-4</t>
  </si>
  <si>
    <t>◆  CHANGCHAI   (4 sản phẩm)</t>
  </si>
  <si>
    <t>CZ480Q khô ắc 26</t>
  </si>
  <si>
    <t>buồng nổ 44.5</t>
  </si>
  <si>
    <t>26x64</t>
  </si>
  <si>
    <t>ZN485QA</t>
  </si>
  <si>
    <t>buồng nổ 47</t>
  </si>
  <si>
    <t>28x72</t>
  </si>
  <si>
    <t>495/4L88 khô</t>
  </si>
  <si>
    <t>buồng nổ dù 46, 5</t>
  </si>
  <si>
    <t>CZ495-4L68 khô</t>
  </si>
  <si>
    <t>buồng nổ 49</t>
  </si>
  <si>
    <t>◆  CHAOYANG   (5 sản phẩm)</t>
  </si>
  <si>
    <t>CHAOYANG</t>
  </si>
  <si>
    <t>CY4100</t>
  </si>
  <si>
    <t>buồng nổ vuông 51 có 2 dấu supap</t>
  </si>
  <si>
    <t>35x83</t>
  </si>
  <si>
    <t>CY4100BQ</t>
  </si>
  <si>
    <t>CY4102BQ</t>
  </si>
  <si>
    <t>buồng nổ vuông 54</t>
  </si>
  <si>
    <t>CY4102BZ / 4BD1</t>
  </si>
  <si>
    <t>CY4102BZLQ 4BD1</t>
  </si>
  <si>
    <t>buồng nổ 54</t>
  </si>
  <si>
    <t>◆  FAW   (21 sản phẩm)</t>
  </si>
  <si>
    <t>CA498</t>
  </si>
  <si>
    <t>buồng nổ 59</t>
  </si>
  <si>
    <t>( CA4DC2-12E3 )</t>
  </si>
  <si>
    <t>CA498 x2</t>
  </si>
  <si>
    <t>CA498x2</t>
  </si>
  <si>
    <t>buồng nổ 50</t>
  </si>
  <si>
    <t>31x82</t>
  </si>
  <si>
    <t>CA498x3</t>
  </si>
  <si>
    <t>buồng nổ 48</t>
  </si>
  <si>
    <t>33x83</t>
  </si>
  <si>
    <t>CA6106-6DE2-22</t>
  </si>
  <si>
    <t>buồng nổ tròn dù 53, có cò phun nhớt</t>
  </si>
  <si>
    <t>42x86</t>
  </si>
  <si>
    <t>SPT/P-E2-B24D/D</t>
  </si>
  <si>
    <t>CA4110-4DF2-17</t>
  </si>
  <si>
    <t>buồng nổ tròn dù 55 cò nhớt</t>
  </si>
  <si>
    <t>42x90</t>
  </si>
  <si>
    <t>K5200000-PJ4P</t>
  </si>
  <si>
    <t>CA4110-4DF2-17 (FAWDE)</t>
  </si>
  <si>
    <t>buồng nổ 55</t>
  </si>
  <si>
    <t>F5200000-PJ4P/D</t>
  </si>
  <si>
    <t>CA4110AKZ</t>
  </si>
  <si>
    <t>buồng nổ 63</t>
  </si>
  <si>
    <t>K0510000-PJ4P</t>
  </si>
  <si>
    <t>CA6110-6DF2-21</t>
  </si>
  <si>
    <t>buồng nổ 55 núm dù nhọn</t>
  </si>
  <si>
    <t>42x89</t>
  </si>
  <si>
    <t>F4540000-PJ4P</t>
  </si>
  <si>
    <t>CA6110/ 6DF2-26 /23</t>
  </si>
  <si>
    <t>buồng nổ tròn dù 55, ko dấu supap có cò nhớt</t>
  </si>
  <si>
    <t>F4200000-PJ4P</t>
  </si>
  <si>
    <t>CA6110/6DL-28</t>
  </si>
  <si>
    <t>45x86</t>
  </si>
  <si>
    <t>L6000000-PJ4P</t>
  </si>
  <si>
    <t>CA6110A - K35 đời 3</t>
  </si>
  <si>
    <t>buồng nổ 61 (lưu ý có cả lỗ nổ 56)</t>
  </si>
  <si>
    <t>K0010000-PJ4P/D</t>
  </si>
  <si>
    <t>CA6110AK -K51 Đời 3</t>
  </si>
  <si>
    <t>buồng nổ tròn dù 55, không dấu supap cò nhớt</t>
  </si>
  <si>
    <t>K0130000-PJ4P</t>
  </si>
  <si>
    <t>CA6110AKZ (FAWDE)</t>
  </si>
  <si>
    <t>CA6110AKZ1A2</t>
  </si>
  <si>
    <t>buồng nổ 58 nhọn</t>
  </si>
  <si>
    <t>CA6110AKZLA9 (Fawde)</t>
  </si>
  <si>
    <t>buồng nổ 56</t>
  </si>
  <si>
    <t>CA6112 ướt 6DL2-35</t>
  </si>
  <si>
    <t>buồng nổ 60 dù</t>
  </si>
  <si>
    <t>45x71</t>
  </si>
  <si>
    <t>L6100000-PJ4P</t>
  </si>
  <si>
    <t>CA4113BKZ</t>
  </si>
  <si>
    <t>buồng nổ 62 tròn nhọn, ko dấu supap có cò nhớt, má đen</t>
  </si>
  <si>
    <t>CA6113 ắc 38 (FAWDE)</t>
  </si>
  <si>
    <t>K0220000-PJ4P</t>
  </si>
  <si>
    <t>CA6113-6DF2L-32 (DC M001) ( Faw 320 )</t>
  </si>
  <si>
    <t>buồng nổ 62.5, nhọn</t>
  </si>
  <si>
    <t>48x90</t>
  </si>
  <si>
    <t>SPT/M001/D</t>
  </si>
  <si>
    <t>CA6123-6DM2-37E3 (Fawde)</t>
  </si>
  <si>
    <t>buồng nổ 75/84 có 4 xupap, có cò phun nhớt</t>
  </si>
  <si>
    <t>MM00000-PJ4P/W/A</t>
  </si>
  <si>
    <t>◆  JANGDONG   (1 sản phẩm)</t>
  </si>
  <si>
    <t>JANGDONG</t>
  </si>
  <si>
    <t>JD4102B máy phát điện</t>
  </si>
  <si>
    <t>buồng nổ 54, 5 cao 99 nhọn</t>
  </si>
  <si>
    <t>◆  QUANCHAI   (13 sản phẩm)</t>
  </si>
  <si>
    <t>480 khô (4A1-68C40)</t>
  </si>
  <si>
    <t>buồng nổ 45</t>
  </si>
  <si>
    <t>EURO 4</t>
  </si>
  <si>
    <t>480G</t>
  </si>
  <si>
    <t>buồng nổ 44</t>
  </si>
  <si>
    <t>QC480Q</t>
  </si>
  <si>
    <t>buồng nổ 43</t>
  </si>
  <si>
    <t>QC480ZLQ</t>
  </si>
  <si>
    <t>buồng nổ 40</t>
  </si>
  <si>
    <t>buồng nổ 39</t>
  </si>
  <si>
    <t>28x68</t>
  </si>
  <si>
    <t>490Q / 490DI</t>
  </si>
  <si>
    <t>QC490ZLQ</t>
  </si>
  <si>
    <t>XM dầu 3 ly/ hơi 2/2.5 vát 1 mặt</t>
  </si>
  <si>
    <t>QC495ZLQ</t>
  </si>
  <si>
    <t>QC498</t>
  </si>
  <si>
    <t>34x80</t>
  </si>
  <si>
    <t>QC498 /4C6-88M22</t>
  </si>
  <si>
    <t>4108Q-4D44 khô</t>
  </si>
  <si>
    <t>buồng nổ 62</t>
  </si>
  <si>
    <t>4D44ZL</t>
  </si>
  <si>
    <t>QC 2105</t>
  </si>
  <si>
    <t>buồng nổ 62 nhọn</t>
  </si>
  <si>
    <t>◆  WEICHAI   (31 sản phẩm)</t>
  </si>
  <si>
    <t>tròn dù có 2 dấu supap</t>
  </si>
  <si>
    <t>1001745477 1000694627</t>
  </si>
  <si>
    <t>4105 WP4.180</t>
  </si>
  <si>
    <t>6105 WP6.180</t>
  </si>
  <si>
    <t>HFR 6105Z</t>
  </si>
  <si>
    <t>buồng nổ 58</t>
  </si>
  <si>
    <t>HFR4105Z / HFR6105Z</t>
  </si>
  <si>
    <t>buồng nổ 58, nhọn</t>
  </si>
  <si>
    <t>Máy phát điện</t>
  </si>
  <si>
    <t>WP4.165E32 / 4105</t>
  </si>
  <si>
    <t>13032095 TBD226BL-11126</t>
  </si>
  <si>
    <t>WP5.180 / 4108 xe khách TB82</t>
  </si>
  <si>
    <t>buồng nổ tròn 2 tầng 61/74 má đen có cò nhớt</t>
  </si>
  <si>
    <t>610800010503</t>
  </si>
  <si>
    <t>Howo WD68B JAC</t>
  </si>
  <si>
    <t>buồng nổ 72</t>
  </si>
  <si>
    <t>WD10 Howo 375 A7</t>
  </si>
  <si>
    <t>50x105</t>
  </si>
  <si>
    <t>WD615</t>
  </si>
  <si>
    <t>Nổ tròn nhọn, cò nhớt, có 2 dấu supap</t>
  </si>
  <si>
    <t>3.5k-3-4</t>
  </si>
  <si>
    <t>612600030047 321 PI 00101 B00 (mahle)</t>
  </si>
  <si>
    <t>WD615-3A</t>
  </si>
  <si>
    <t>buồng nổ nổ 75</t>
  </si>
  <si>
    <t>CK-KC1560030011</t>
  </si>
  <si>
    <t>WD615.40/410HP</t>
  </si>
  <si>
    <t>R61540030004</t>
  </si>
  <si>
    <t>WD615.46</t>
  </si>
  <si>
    <t>Nổ tròn 75 nhọn, 2 dấu sp, chân không</t>
  </si>
  <si>
    <t>612600030011-001 VG2600030011</t>
  </si>
  <si>
    <t>WD615.5044</t>
  </si>
  <si>
    <t>612600030010-002*</t>
  </si>
  <si>
    <t>WD615.67G</t>
  </si>
  <si>
    <t>Nổ tròn 72 nhọn, sâu 14, 2 dấu sp, cò nhớt</t>
  </si>
  <si>
    <t>612600030015-001</t>
  </si>
  <si>
    <t>WD615.68A</t>
  </si>
  <si>
    <t>Nổ tròn 72 nhọn, sâu 16, 2 dấu sp, cò nhớt</t>
  </si>
  <si>
    <t>612600030009-000</t>
  </si>
  <si>
    <t>WD615E3</t>
  </si>
  <si>
    <t>buồng nổ 75 không dấu supap</t>
  </si>
  <si>
    <t>WD618 / WP12.380</t>
  </si>
  <si>
    <t>buồng nổ 82, 5 có 2 dấu supap</t>
  </si>
  <si>
    <t>WD618 WP12.380E32</t>
  </si>
  <si>
    <t>buồng nổ 82, 2 rãnh xupap</t>
  </si>
  <si>
    <t>WD618-2NS1</t>
  </si>
  <si>
    <t>Nổ tròn 82 đỉnh trụ, 2 dấu sp</t>
  </si>
  <si>
    <t>612600030017</t>
  </si>
  <si>
    <t>WP10(0034)</t>
  </si>
  <si>
    <t>612600030034 321 PI 00103 B00 (mahle)</t>
  </si>
  <si>
    <t>WP10(0068)</t>
  </si>
  <si>
    <t>612600030068 321 PI 00104 B00 (mahle)</t>
  </si>
  <si>
    <t>WP10.336E43 Euro 4</t>
  </si>
  <si>
    <t>buồng nổ 71/87 có cò nhớt</t>
  </si>
  <si>
    <t>612650020002</t>
  </si>
  <si>
    <t>WP10.340 E32/WP10</t>
  </si>
  <si>
    <t>nổ nhọn 75 có 2 dấu supap</t>
  </si>
  <si>
    <t>50x23</t>
  </si>
  <si>
    <t>612600030047</t>
  </si>
  <si>
    <t>WP12</t>
  </si>
  <si>
    <t>612630020152 321 PI 00113B00 (mahle)</t>
  </si>
  <si>
    <t>WP12 A7 / 420</t>
  </si>
  <si>
    <t>buồng nổ tròn 74 nhọn có 4 dấu supap</t>
  </si>
  <si>
    <t>WP12 612630020024</t>
  </si>
  <si>
    <t>WP12.375N /WP12.375E40</t>
  </si>
  <si>
    <t>buồng nổ 75/85, có 4 dấu supap</t>
  </si>
  <si>
    <t>WP12.375N WP12.375E40</t>
  </si>
  <si>
    <t>buồng nổ 74/85</t>
  </si>
  <si>
    <t>4135-2C (xe lu )</t>
  </si>
  <si>
    <t>buồng nổ 83</t>
  </si>
  <si>
    <t>R6105ZLD</t>
  </si>
  <si>
    <t>buồng nổ 64 nhọn cao</t>
  </si>
  <si>
    <t>máy phát điện</t>
  </si>
  <si>
    <t>◆  YUCHAI   (39 sản phẩm)</t>
  </si>
  <si>
    <t>F3400-9000200B*</t>
  </si>
  <si>
    <t>495-YCD4B11 Đông phong 2008</t>
  </si>
  <si>
    <t>buồng nổ 51 dù</t>
  </si>
  <si>
    <t>P-1BQ000</t>
  </si>
  <si>
    <t>YC4FA/496</t>
  </si>
  <si>
    <t>tròn nhọn</t>
  </si>
  <si>
    <t>FC700-9000200*</t>
  </si>
  <si>
    <t>YC2100</t>
  </si>
  <si>
    <t>buồng nổ 53, 5</t>
  </si>
  <si>
    <t>12CQ00-9000200</t>
  </si>
  <si>
    <t>4102</t>
  </si>
  <si>
    <t>buồng nổ 55/70</t>
  </si>
  <si>
    <t>4102/YCD4F32</t>
  </si>
  <si>
    <t>buồng nổ 56, có cò phun nhớt</t>
  </si>
  <si>
    <t>29 1F2L00-9000200-M</t>
  </si>
  <si>
    <t>4102EZL</t>
  </si>
  <si>
    <t>YC4102/YCD4T11/4T22T</t>
  </si>
  <si>
    <t>buồng nổ 56, 2 tầng có 2 dấu supap mờ</t>
  </si>
  <si>
    <t>1TQ000-9000200</t>
  </si>
  <si>
    <t>YC4105Q/YCD4J11T-88</t>
  </si>
  <si>
    <t>0 kiềng</t>
  </si>
  <si>
    <t>Buồng nổ tròn 59 nhọn, có 2 dấu sp</t>
  </si>
  <si>
    <t>P-1JQ000 (Máy gặt Đức Nam)</t>
  </si>
  <si>
    <t>YC6J Xy lanh mạ màu</t>
  </si>
  <si>
    <t>buồng nổ 57, có chân không</t>
  </si>
  <si>
    <t>YC6J/6105ZLQ- J4100</t>
  </si>
  <si>
    <t>nổ tròn dù 57 ko dấu supap</t>
  </si>
  <si>
    <t>J4100-9000200B*</t>
  </si>
  <si>
    <t>YCD4D11/4105</t>
  </si>
  <si>
    <t>buồng nổ 60 có cò nhớt</t>
  </si>
  <si>
    <t>P-1DQ000-E/ 1DQ000-9000200</t>
  </si>
  <si>
    <t>buồng nổ tròn hột vịt 54, ko dấu supap, cò nhớt</t>
  </si>
  <si>
    <t>D0200-9000200A D30-9000200</t>
  </si>
  <si>
    <t>buồng nổ 53.5</t>
  </si>
  <si>
    <t>Buồng nổ tròn 54 hột vit ko dấu sp, má đen có cò nhớt</t>
  </si>
  <si>
    <t>D30-9000200*</t>
  </si>
  <si>
    <t>YC4D/4108 ( ắc 40) có hình ảnh</t>
  </si>
  <si>
    <t>Buồng nổ tròn 54 hột vịt, có cò nhớt</t>
  </si>
  <si>
    <t>D0200-9000200A*</t>
  </si>
  <si>
    <t>YC4D140-48/4108 Euro4</t>
  </si>
  <si>
    <t>Buồng nổ tròn dù 2 tầng 59/70 ko có dấu supap</t>
  </si>
  <si>
    <t>D5H00-9000200*</t>
  </si>
  <si>
    <t>YC6108G /YC6B125-T21</t>
  </si>
  <si>
    <t>buồng nổ 57 tròn dù có cò phun nhớt</t>
  </si>
  <si>
    <t>YC6108ZQ-430</t>
  </si>
  <si>
    <t>buồng nổ 57</t>
  </si>
  <si>
    <t>40x87.5</t>
  </si>
  <si>
    <t>YC6A /YC6108ZQB A3100/A3500</t>
  </si>
  <si>
    <t>A3500-9000200*</t>
  </si>
  <si>
    <t>YC6A/6108ZQB/A4400</t>
  </si>
  <si>
    <t>YC6A240 / 6108</t>
  </si>
  <si>
    <t>nổ tròn hột vịt 55 không dấu supap</t>
  </si>
  <si>
    <t>YC4E/4110ZLQ YC4E140-33</t>
  </si>
  <si>
    <t>buổng nổ tròn 55 hột vịt -cò nhớt</t>
  </si>
  <si>
    <t>E0200-9000200BH E0400-A-531</t>
  </si>
  <si>
    <t>YC4E140-48/4110 Euro4</t>
  </si>
  <si>
    <t>E4300-9000200AQ</t>
  </si>
  <si>
    <t>YC4EG200-50/4112</t>
  </si>
  <si>
    <t>buồng nổ tròn 63</t>
  </si>
  <si>
    <t>EJ200-9000200*</t>
  </si>
  <si>
    <t>YC4G/4112</t>
  </si>
  <si>
    <t>G0200-9000200D*</t>
  </si>
  <si>
    <t>YC6G/6111</t>
  </si>
  <si>
    <t>buồng nổ tròn hột vịt 60.hơi nhọn .ko dấu SP</t>
  </si>
  <si>
    <t>YC6 /L3000 /6113</t>
  </si>
  <si>
    <t>buồng nổ tròn hột vịt 64, có 4 dấu supap</t>
  </si>
  <si>
    <t>YC6L/YC6113/L4700 /YC6L330-50 xy lanh lợi 129</t>
  </si>
  <si>
    <t>L4700-9000200E-U</t>
  </si>
  <si>
    <t>YC6M340</t>
  </si>
  <si>
    <t>buồng nổ 73.5 có 4 supap</t>
  </si>
  <si>
    <t>YC6MK /6123 KA100</t>
  </si>
  <si>
    <t>buồng nổ 68, 5 4 dấu supap</t>
  </si>
  <si>
    <t>KA100-9000200B*</t>
  </si>
  <si>
    <t>YC6K/6129</t>
  </si>
  <si>
    <t>YC2108Q</t>
  </si>
  <si>
    <t>buồng nổ 60</t>
  </si>
  <si>
    <t>CA000-9000200</t>
  </si>
  <si>
    <t>YC4FA115-33/496</t>
  </si>
  <si>
    <t>E4300-9000200AQ*</t>
  </si>
  <si>
    <t>YC6G4700</t>
  </si>
  <si>
    <t>buồng nổ 60.5</t>
  </si>
  <si>
    <t>YC6M220Z-T11</t>
  </si>
  <si>
    <t>YC6M220Z-T20</t>
  </si>
  <si>
    <t>Buồng nổ tròn 75 hơi nhọn, có cò nhớt</t>
  </si>
  <si>
    <t>YCD4M22T-105 xúc lật</t>
  </si>
  <si>
    <t>◆  YANGCHAI   (13 sản phẩm)</t>
  </si>
  <si>
    <t>YANGCHAI</t>
  </si>
  <si>
    <t>YZ485QB</t>
  </si>
  <si>
    <t>28x67</t>
  </si>
  <si>
    <t>YZ485ZLQ</t>
  </si>
  <si>
    <t>buồng nổ 50, nhọn</t>
  </si>
  <si>
    <t>29x68</t>
  </si>
  <si>
    <t>YZ4102QB khô</t>
  </si>
  <si>
    <t>28200173/PJGS</t>
  </si>
  <si>
    <t>YZ4102QF</t>
  </si>
  <si>
    <t>YZ4102ZLQ- 4D37TC</t>
  </si>
  <si>
    <t>buồng nổ tròn 53 có 2 dấu supap</t>
  </si>
  <si>
    <t>38x82</t>
  </si>
  <si>
    <t>YZ4102ZLQ- 4D37TC khô</t>
  </si>
  <si>
    <t>buồng nổ 53</t>
  </si>
  <si>
    <t>YZ4105G khô</t>
  </si>
  <si>
    <t>YZ4105QF khô</t>
  </si>
  <si>
    <t>buồng nổ 59, nhọn</t>
  </si>
  <si>
    <t>YZ4105ZLQ (Foton) khô</t>
  </si>
  <si>
    <t>buồng nổ 57, dù</t>
  </si>
  <si>
    <t>38x86</t>
  </si>
  <si>
    <t>YZ4105ZLQ (WEICHAI</t>
  </si>
  <si>
    <t>YZ4DB1-40/4105</t>
  </si>
  <si>
    <t>buồng nổ 64, 5/73, 5</t>
  </si>
  <si>
    <t>1109VEJED-A5DA02</t>
  </si>
  <si>
    <t>YZ4108Q khô</t>
  </si>
  <si>
    <t>◆  YUNNEI   (12 sản phẩm)</t>
  </si>
  <si>
    <t>YUNNEI</t>
  </si>
  <si>
    <t>YND485Q</t>
  </si>
  <si>
    <t>buồng nổ 48 dù</t>
  </si>
  <si>
    <t>28x59</t>
  </si>
  <si>
    <t>YN490QB / TN27</t>
  </si>
  <si>
    <t>buồng nổ tròn 49 nhọn, có 2 dấu supap đáy piston vát</t>
  </si>
  <si>
    <t>23080387</t>
  </si>
  <si>
    <t>YN490QZL-A</t>
  </si>
  <si>
    <t>buồng nổ 49 nhọn, có 2 dấu supap đáy piston vuông</t>
  </si>
  <si>
    <t>06210406</t>
  </si>
  <si>
    <t>YN490QZL-B</t>
  </si>
  <si>
    <t>buồng nổ 48 dù, có 2 dấu supap</t>
  </si>
  <si>
    <t>29x76</t>
  </si>
  <si>
    <t>06210405</t>
  </si>
  <si>
    <t>YN495T ( máy gặt 2010)</t>
  </si>
  <si>
    <t>buồng nổ 53 nhọn</t>
  </si>
  <si>
    <t>YN30GBZ</t>
  </si>
  <si>
    <t>YN4100-Q</t>
  </si>
  <si>
    <t>buồng nổ vuông 51 nhọn, có 2 dấu supap</t>
  </si>
  <si>
    <t>YN4100QB-A YN33CRD1</t>
  </si>
  <si>
    <t>buồng nổ tròn 54 dù có 2 dấu supap, cò nhớt lỗ chân không giả, má đen</t>
  </si>
  <si>
    <t>YN4100QBZ /YN33CR</t>
  </si>
  <si>
    <t>buồng nổ 5 cạnh,</t>
  </si>
  <si>
    <t>SPT010</t>
  </si>
  <si>
    <t>YN4100QBZL</t>
  </si>
  <si>
    <t>buồng nổ dù</t>
  </si>
  <si>
    <t>YN4102/YN38CRD1</t>
  </si>
  <si>
    <t>tròn dù 56 có 2 dấu sp, cò nhớt, má đen</t>
  </si>
  <si>
    <t>YN4102QBZ</t>
  </si>
  <si>
    <t>buồng nổ 59, có 2 dấu supap, hơi nhọn</t>
  </si>
  <si>
    <t>YN4102QBZL-B</t>
  </si>
  <si>
    <t>buồng nổ 61, có 2 dấu supap</t>
  </si>
  <si>
    <t>SPT008</t>
  </si>
  <si>
    <t>◆  XICHAI   (8 sản phẩm)</t>
  </si>
  <si>
    <t>XICHAI</t>
  </si>
  <si>
    <t>N485NB Xy lanh mạ màu</t>
  </si>
  <si>
    <t>WX485</t>
  </si>
  <si>
    <t>buồng nổ 48, 5</t>
  </si>
  <si>
    <t>485/100</t>
  </si>
  <si>
    <t>WX485ZLQ</t>
  </si>
  <si>
    <t>buồng nổ 42, dù</t>
  </si>
  <si>
    <t>29x72</t>
  </si>
  <si>
    <t>WX485ZLQ / 4DW83-73</t>
  </si>
  <si>
    <t>buồng nổ 44, 5</t>
  </si>
  <si>
    <t>WB030000-PJJT</t>
  </si>
  <si>
    <t>WX489BWZL</t>
  </si>
  <si>
    <t>WX490-S490</t>
  </si>
  <si>
    <t>WX490A</t>
  </si>
  <si>
    <t>WB48AS20-PJ4P/ 4DW91-45G2</t>
  </si>
  <si>
    <t>WX490ZLQ (B4300) động cơ 4DW93-84</t>
  </si>
  <si>
    <t>buồng nổ dù 46, ko dấu supap (Miệng XL vát)</t>
  </si>
  <si>
    <t>4DW93-84</t>
  </si>
  <si>
    <t>◆  WECHAI   (8 sản phẩm)</t>
  </si>
  <si>
    <t>WECHAI</t>
  </si>
  <si>
    <t>ZH4100P</t>
  </si>
  <si>
    <t>buồng nổ 57 nhọn cao 105</t>
  </si>
  <si>
    <t>(máy lai trộn bê tông)</t>
  </si>
  <si>
    <t>YN4102QBZL-D</t>
  </si>
  <si>
    <t>buồng nổ 61</t>
  </si>
  <si>
    <t>SPT017</t>
  </si>
  <si>
    <t>ZH4102</t>
  </si>
  <si>
    <t>buồng nổ 63 cao</t>
  </si>
  <si>
    <t>ZH4102 (máy công trình) 3 xéc măng</t>
  </si>
  <si>
    <t>ZH4102 (máy công trình) 4 xéc măng</t>
  </si>
  <si>
    <t>buồng nổ 62, 5</t>
  </si>
  <si>
    <t>ZH4105</t>
  </si>
  <si>
    <t>buồng nổ 63 nổ nhọn</t>
  </si>
  <si>
    <t>2135K-1</t>
  </si>
  <si>
    <t>buồng nổ 78 có 2 dấu supap</t>
  </si>
  <si>
    <t>◆  WEIFANG   (7 sản phẩm)</t>
  </si>
  <si>
    <t>WEIFANG</t>
  </si>
  <si>
    <t>495ZD</t>
  </si>
  <si>
    <t>CX495B / A495BD</t>
  </si>
  <si>
    <t>Buồng nổ tròn 44 núm dù có 2 dấu supap</t>
  </si>
  <si>
    <t>32x79</t>
  </si>
  <si>
    <t>XC498 A498BT-1 khô</t>
  </si>
  <si>
    <t>2059-11313-01</t>
  </si>
  <si>
    <t>6100 EURO3</t>
  </si>
  <si>
    <t>6d230-E3P</t>
  </si>
  <si>
    <t>6100 khô</t>
  </si>
  <si>
    <t>40x78</t>
  </si>
  <si>
    <t>K4100D</t>
  </si>
  <si>
    <t>35x80</t>
  </si>
  <si>
    <t>499 / QD32 sơ mi liền lốc</t>
  </si>
  <si>
    <t>◆  FAWDE   (3 sản phẩm)</t>
  </si>
  <si>
    <t>FAWDE</t>
  </si>
  <si>
    <t>Buồng Nổ tròn dù 46</t>
  </si>
  <si>
    <t>CA498K</t>
  </si>
  <si>
    <t>Buồng Nổ tròn dù 47, 5</t>
  </si>
  <si>
    <t>4DX23 /4102</t>
  </si>
  <si>
    <t>buồng dù 54</t>
  </si>
  <si>
    <t>◆  XINCHAI   (3 sản phẩm)</t>
  </si>
  <si>
    <t>XINCHAI</t>
  </si>
  <si>
    <t>A490BPG /C490BPG / C490BD</t>
  </si>
  <si>
    <t>buồng nổ dù 42</t>
  </si>
  <si>
    <t>C490BPG-200 (máy phát điện)</t>
  </si>
  <si>
    <t>4100A khô ắc 35</t>
  </si>
  <si>
    <t>◆  SHANG CHAI   (2 sản phẩm)</t>
  </si>
  <si>
    <t>SHANG CHAI</t>
  </si>
  <si>
    <t>D6114ZLCAB</t>
  </si>
  <si>
    <t>buồng nổ 66</t>
  </si>
  <si>
    <t>45x91x3</t>
  </si>
  <si>
    <t>D6114ZQB</t>
  </si>
  <si>
    <t>buồng nổ dù 64, 3 rãnh séc măng má đen, có cò nhớt</t>
  </si>
  <si>
    <t>◆  WEICHAI DEUTZ   (1 sản phẩm)</t>
  </si>
  <si>
    <t>WEICHAI DEUTZ</t>
  </si>
  <si>
    <t>6105 TD226-B</t>
  </si>
  <si>
    <t>◆  CHAOCHAI   (1 sản phẩm)</t>
  </si>
  <si>
    <t>CHAOCHAI</t>
  </si>
  <si>
    <t>4102EZL / YC4102EZLQ</t>
  </si>
  <si>
    <t>buồng nổ 54 dù có 2 dấu supap</t>
  </si>
  <si>
    <t>◆  LAIDONG   (1 sản phẩm)</t>
  </si>
  <si>
    <t>LAIDONG</t>
  </si>
  <si>
    <t>LL480</t>
  </si>
  <si>
    <t>◆  RICARDO   (1 sản phẩm)</t>
  </si>
  <si>
    <t>RICARDO</t>
  </si>
  <si>
    <t>R6105IZLD</t>
  </si>
  <si>
    <t>buồng nổ 61.5</t>
  </si>
  <si>
    <t>◆  YANGDONG   (1 sản phẩm)</t>
  </si>
  <si>
    <t>YANGDONG</t>
  </si>
  <si>
    <t>YD480 /YD480ZL</t>
  </si>
  <si>
    <t>buồng nổ 43, 5 nhọn</t>
  </si>
  <si>
    <t>◆  YTO   (1 sản phẩm)</t>
  </si>
  <si>
    <t>YTO</t>
  </si>
  <si>
    <t>LR4108</t>
  </si>
  <si>
    <t>buồng nổ 59 nhon</t>
  </si>
  <si>
    <t>◆  CHƯA PHÂN LOẠI   (1 sản phẩm)</t>
  </si>
  <si>
    <t>CHƯA PHÂN LOẠI</t>
  </si>
  <si>
    <t>465 R0 (không xy lanh)</t>
  </si>
  <si>
    <t>◆  🚢 ─── Máy Thủy (53) ───   (1 sản phẩm)</t>
  </si>
  <si>
    <t xml:space="preserve">       🚢 ─── Máy Thủy (53) ───</t>
  </si>
  <si>
    <t>◆  🚢 ─── Máy Thủy (38) ───   (1 sản phẩm)</t>
  </si>
  <si>
    <t xml:space="preserve">       🚢 ─── Máy Thủy (38) ───</t>
  </si>
  <si>
    <t>⚙️ SÉC MĂNG — dữ liệu mới nhất (Hãng + ĐK lấy từ Piston)</t>
  </si>
  <si>
    <t>Xy lanh kiếng?</t>
  </si>
  <si>
    <t>Loại mạ</t>
  </si>
  <si>
    <t>Ring</t>
  </si>
  <si>
    <t>_AUTO</t>
  </si>
  <si>
    <t>HH071911</t>
  </si>
  <si>
    <t>Máy</t>
  </si>
  <si>
    <t>Séc măng DM100 (2.5-2.5-2.5-4-4) - TP</t>
  </si>
  <si>
    <t>HH083979</t>
  </si>
  <si>
    <t>HENWEIT, R-HN23-00</t>
  </si>
  <si>
    <t>SCH20004ZZ</t>
  </si>
  <si>
    <t>Séc măng Hino DM100 (2.5-2.5-2.5-4-4) SCH20004ZZ - HENWEIT, R-HN23-00</t>
  </si>
  <si>
    <t>HH071287</t>
  </si>
  <si>
    <t>EC100/có/lò/xo</t>
  </si>
  <si>
    <t>97</t>
  </si>
  <si>
    <t>RIK</t>
  </si>
  <si>
    <t>1Máy</t>
  </si>
  <si>
    <t>Séc măng EC100 có lò xo (2.5-2.5-2.5-4-4) - RIK</t>
  </si>
  <si>
    <t>HH083716</t>
  </si>
  <si>
    <t>N04C/W04DT/1+3/thép</t>
  </si>
  <si>
    <t>SDT10221ZZ</t>
  </si>
  <si>
    <t>Séc măng Hino N04C/W04DT/SDT10221ZZ (2.8K-2-4) 1+3 thép HỘP4- NPR</t>
  </si>
  <si>
    <t>HH081985</t>
  </si>
  <si>
    <t>W04C-T/W06C/1/thép</t>
  </si>
  <si>
    <t>YDH20047ZX</t>
  </si>
  <si>
    <t>Séc măng Hino W04C-T/ YDH20047ZX (2.8K-2.5-5) W06C, 1 thép, HỘP1 - NPR</t>
  </si>
  <si>
    <t>HH078927</t>
  </si>
  <si>
    <t>Séc măng HINO-W04D /W04E  (2.5-2-5) - IZUMI</t>
  </si>
  <si>
    <t>HH073113</t>
  </si>
  <si>
    <t>Séc măng HINO-W04D /W04E  (2.5-2-5) - TP</t>
  </si>
  <si>
    <t>HH00278</t>
  </si>
  <si>
    <t>SDH20038ZX</t>
  </si>
  <si>
    <t>Séc măng HINO-W04D/W04E (2.5-2-5) SDH20038ZX - NPR</t>
  </si>
  <si>
    <t>HH084322</t>
  </si>
  <si>
    <t>W04D/W04E/nhớt/thép/-/HENWEIT/'R-HN01-00-1</t>
  </si>
  <si>
    <t>13011-1973</t>
  </si>
  <si>
    <t>Séc măng Hino W04D/W04E/13011-1973 (2.5-2-5) nhớt thép - HENWEIT 'R-HN01-00-1</t>
  </si>
  <si>
    <t>HH20499</t>
  </si>
  <si>
    <t>W06D/W04D/1+3/thép/1/máy</t>
  </si>
  <si>
    <t>YDH20041ZX</t>
  </si>
  <si>
    <t>Séc măng Hino W06D/ YDH20041ZX (2.5-2-5), W04D, 1+3 thép, hộp 1 máy - NPR</t>
  </si>
  <si>
    <t>HH00454</t>
  </si>
  <si>
    <t>Séc măng W06D/ W06E (2.5-2-5) - TP</t>
  </si>
  <si>
    <t>HH076961</t>
  </si>
  <si>
    <t>Séc măng H06C-TA (2.8K-2.5-2.5-5) - TP</t>
  </si>
  <si>
    <t>HH084326</t>
  </si>
  <si>
    <t>HENWEIT 'R-HN24-00</t>
  </si>
  <si>
    <t>Séc măng Hino H06C-TA (2.8K-2.5-2.5-5) - HENWEIT 'R-HN24-00</t>
  </si>
  <si>
    <t>HH073310</t>
  </si>
  <si>
    <t>H06C/1+4/thép/BỘ6</t>
  </si>
  <si>
    <t>SDH20042ZX</t>
  </si>
  <si>
    <t>Séc măng Hino H06C/ SDH20042ZX (3-2.5-2.5-5) 1+4 thép, BỘ6 - NPR</t>
  </si>
  <si>
    <t>HH084327</t>
  </si>
  <si>
    <t>EH700/H07C</t>
  </si>
  <si>
    <t>HENWEIT 'R-HN03-00</t>
  </si>
  <si>
    <t>Séc măng Hino EH700/ H07C (3-2.5-2.5-5) - HENWEIT 'R-HN03-00</t>
  </si>
  <si>
    <t>HH0234</t>
  </si>
  <si>
    <t>EH700/H07C/1+4/thép</t>
  </si>
  <si>
    <t>SDH20043ZX</t>
  </si>
  <si>
    <t>Séc măng Hino EH700/H07C/SDH20043ZX (3-2.5-2.5-5) 1+4 thép HỘP6- NPR</t>
  </si>
  <si>
    <t>HH071313</t>
  </si>
  <si>
    <t>H07CT/1+4/thép</t>
  </si>
  <si>
    <t>2.8K-2-2.5-4</t>
  </si>
  <si>
    <t>SDH20057ZX</t>
  </si>
  <si>
    <t>Séc măng Hino H07CT/ SDH20057ZX (2.8K-2-2.5-4) 1+4 thép HỘP6 - NPR</t>
  </si>
  <si>
    <t>HH070558</t>
  </si>
  <si>
    <t>H07D/1+3thép</t>
  </si>
  <si>
    <t>SDH20056ZX</t>
  </si>
  <si>
    <t>Séc măng Hino H07D/ SDH20056ZX (3-2-4) 1+3thép, HỘP6 - NPR</t>
  </si>
  <si>
    <t>HH078417</t>
  </si>
  <si>
    <t>Séc măng J05E/J08E/ 2.5-2-4 - TP</t>
  </si>
  <si>
    <t>HH079583</t>
  </si>
  <si>
    <t>J05E/THÉP</t>
  </si>
  <si>
    <t>SDH20108ZY</t>
  </si>
  <si>
    <t>Séc măng Hino J05E/ SDH20108ZY (2.5-2-4) THÉP HỘP4- NPR</t>
  </si>
  <si>
    <t>HH084138</t>
  </si>
  <si>
    <t>HENWEIT R-HN13-00</t>
  </si>
  <si>
    <t>13011-4040A</t>
  </si>
  <si>
    <t>Séc măng Hino J08E/ J05E (2.5-2-4) 13011-4040A - HENWEIT R-HN13-00</t>
  </si>
  <si>
    <t>HH083677</t>
  </si>
  <si>
    <t>YL86/J05E/cho/pt/GANG</t>
  </si>
  <si>
    <t>Séc măng YL86/ J05E cho pt GANG, 3K-2-4 - TP</t>
  </si>
  <si>
    <t>HH084131</t>
  </si>
  <si>
    <t>HENWEIT R-HN15-00</t>
  </si>
  <si>
    <t>13011-3880</t>
  </si>
  <si>
    <t>Séc măng Hino J08C/ 13011-3880/ 2.5-2-4 - HENWEIT R-HN15-00</t>
  </si>
  <si>
    <t>HH073762</t>
  </si>
  <si>
    <t>Séc măng J08C/ 2.5-2-4 - TP</t>
  </si>
  <si>
    <t>HH00007</t>
  </si>
  <si>
    <t>SDH20088ZY</t>
  </si>
  <si>
    <t>Séc măng J08C/ 2.5-2-4 (SDH20088ZY) - NPR</t>
  </si>
  <si>
    <t>HH075424</t>
  </si>
  <si>
    <t>SDH20067ZX</t>
  </si>
  <si>
    <t>Séc măng J08C/ 3-2-4 (SDH20067ZX) - NPR</t>
  </si>
  <si>
    <t>HH077096</t>
  </si>
  <si>
    <t>EL100/phi</t>
  </si>
  <si>
    <t>Séc măng EL100 (phi 116) (3-2.5-2.5-5) - TP</t>
  </si>
  <si>
    <t>HH071107</t>
  </si>
  <si>
    <t>SDH20029ZX</t>
  </si>
  <si>
    <t>Séc măng EL100 (phi 116) (3-2.5-2.5-5) SDH20029ZX - NPR</t>
  </si>
  <si>
    <t>HH074451</t>
  </si>
  <si>
    <t>EP100/P09C/1+4/thép/BỘ6</t>
  </si>
  <si>
    <t>3.3K-2.8K-2.4-5</t>
  </si>
  <si>
    <t>SDH20034ZX</t>
  </si>
  <si>
    <t>Séc măng Hino EP100/P09C/SDH20034ZX (3.3K-2.8K-2.4-5) 1+4 thép BỘ6- NPR</t>
  </si>
  <si>
    <t>HH070727</t>
  </si>
  <si>
    <t>P11C/P11B</t>
  </si>
  <si>
    <t>SDH20073ZZ</t>
  </si>
  <si>
    <t>Séc măng Hino P11C / P11B (3.3K-2.3K-2-4) SDH20073ZZ - NPR</t>
  </si>
  <si>
    <t>HH071927</t>
  </si>
  <si>
    <t>EM100/phi</t>
  </si>
  <si>
    <t>SDH20033ZX</t>
  </si>
  <si>
    <t>Séc măng EM100 phi 124 (2.8K-2.5-3-5) SDH20033ZX - NPR</t>
  </si>
  <si>
    <t>HH082808</t>
  </si>
  <si>
    <t>Séc măng K13C-TE (3.3K-3.5-3.5-5) - NPR</t>
  </si>
  <si>
    <t>HH00527</t>
  </si>
  <si>
    <t>Séc măng EF750 (3.3K-3.5-3.5-6) - TP</t>
  </si>
  <si>
    <t>HH00526</t>
  </si>
  <si>
    <t>EF750/EF700/1thép</t>
  </si>
  <si>
    <t>SDH20025ZX0</t>
  </si>
  <si>
    <t>Séc măng Hino EF750/EF700/SDH20025ZX0 (3.3K-3.5-3.5-6) 1thép, HỘP8 - NPR</t>
  </si>
  <si>
    <t>HH074495</t>
  </si>
  <si>
    <t>EK100/EK200</t>
  </si>
  <si>
    <t>Séc măng EK100/EK200 - TP</t>
  </si>
  <si>
    <t>HH077107</t>
  </si>
  <si>
    <t>V22C/10/máy</t>
  </si>
  <si>
    <t>SDH20052ZZ</t>
  </si>
  <si>
    <t>Séc măng Hino V22C/SDH20052ZZ (3.3K-3.5-3.5-6) hộp 10 máy - NPR</t>
  </si>
  <si>
    <t>HH083702</t>
  </si>
  <si>
    <t>F20C/8/máy</t>
  </si>
  <si>
    <t>SDH20062ZX</t>
  </si>
  <si>
    <t>Séc măng Hino F20C/ SDH20062ZX (3.3K-3.5-3.5-5), hộp 8 máy - NPR</t>
  </si>
  <si>
    <t>HH083703</t>
  </si>
  <si>
    <t>SDH20077ZX</t>
  </si>
  <si>
    <t>Séc măng Hino F20C/ SDH20077ZX (3.3K-3-3-4) hộp 8 máy - NPR</t>
  </si>
  <si>
    <t>HH071262</t>
  </si>
  <si>
    <t>3KC1/3KC2</t>
  </si>
  <si>
    <t>SDI10102ZZ</t>
  </si>
  <si>
    <t>Séc măng 3KC1/3KC2 ( 2-1.5-3.5) SDI10102ZZ - NPR</t>
  </si>
  <si>
    <t>HH080955</t>
  </si>
  <si>
    <t>3KC1/3KC2/3c</t>
  </si>
  <si>
    <t>IZ IKAZU</t>
  </si>
  <si>
    <t>Séc măng 3KC1/3KC2 (2-1.5-3.5), hộp 3c - IZ IKAZU</t>
  </si>
  <si>
    <t>HH077134</t>
  </si>
  <si>
    <t>4FE1</t>
  </si>
  <si>
    <t>Séc măng 4FE1 (2-2-4) - TP</t>
  </si>
  <si>
    <t>HH0642</t>
  </si>
  <si>
    <t>SDI10212ZZ</t>
  </si>
  <si>
    <t>Séc măng 4FE1 (2-2-4) SDI10212ZZ - NPR</t>
  </si>
  <si>
    <t>HH071103</t>
  </si>
  <si>
    <t>77.4</t>
  </si>
  <si>
    <t>SJI10213ZZ</t>
  </si>
  <si>
    <t>Séc măng 4LC1 (2-1.5-3.5) SJI10213ZZ - NPR</t>
  </si>
  <si>
    <t>HH083986</t>
  </si>
  <si>
    <t>HENWEIT, R-IS45-00</t>
  </si>
  <si>
    <t>8-97034-609-0</t>
  </si>
  <si>
    <t>Séc măng Isuzu 4LC1 (2-1.5-3.5)/ 8-97034-609-0 - HENWEIT, R-IS45-00</t>
  </si>
  <si>
    <t>HH00504</t>
  </si>
  <si>
    <t>Séc măng 3KR1 - TP</t>
  </si>
  <si>
    <t>HH080944</t>
  </si>
  <si>
    <t>Séc măng 3KR1 / 3KR2 (2-1.75-4) - IZ IKAZU</t>
  </si>
  <si>
    <t>HH075158</t>
  </si>
  <si>
    <t>ART</t>
  </si>
  <si>
    <t>15608101</t>
  </si>
  <si>
    <t>Séc măng 3KR1 / 3KR2 (2-1.75-4) 15608101 - ART</t>
  </si>
  <si>
    <t>HH084332</t>
  </si>
  <si>
    <t>3KR1/3KR2/nhớt/thép</t>
  </si>
  <si>
    <t>HENWEIT 'R-IS48-00</t>
  </si>
  <si>
    <t>Séc măng Isuzu 3KR1/ 3KR2 (2-1.75-4) nhớt thép - HENWEIT 'R-IS48-00</t>
  </si>
  <si>
    <t>HH00229</t>
  </si>
  <si>
    <t>Isu/3KR1/3KR2</t>
  </si>
  <si>
    <t>SDI10113ZZ</t>
  </si>
  <si>
    <t>Séc măng Isu 3KR1/ SDI10113ZZ (2-1.75-4) 3KR2, HỘP3 - NPR</t>
  </si>
  <si>
    <t>HH076137</t>
  </si>
  <si>
    <t>SDI10229ZZ</t>
  </si>
  <si>
    <t>Séc măng 3LD1 (2-1.75-4) SDI10229ZZ - NPR</t>
  </si>
  <si>
    <t>HH079372</t>
  </si>
  <si>
    <t>C221/C201/PT</t>
  </si>
  <si>
    <t>kiếng</t>
  </si>
  <si>
    <t>không mạ</t>
  </si>
  <si>
    <t>Séc măng C221/C201 PT (2-2-2-5-5) không mạ - TP</t>
  </si>
  <si>
    <t>HH074517</t>
  </si>
  <si>
    <t>C221/C201/PT/mạ</t>
  </si>
  <si>
    <t>Séc măng C221/C201 PT (2-2-2-5-5) mạ - TP</t>
  </si>
  <si>
    <t>HH070443</t>
  </si>
  <si>
    <t>4LE1/4LE2</t>
  </si>
  <si>
    <t>SJI10216ZZ</t>
  </si>
  <si>
    <t>Séc măng 4LE1/4LE2 (2-1.75-4) SJI10216ZZ - NPR</t>
  </si>
  <si>
    <t>HH081058</t>
  </si>
  <si>
    <t>Séc măng 4LE1/4LE2 (2HK-2-3) - TP</t>
  </si>
  <si>
    <t>HH084329</t>
  </si>
  <si>
    <t>4LE1/4LE2/nhớt/Thép</t>
  </si>
  <si>
    <t>HENWEIT 'R-IS39-00</t>
  </si>
  <si>
    <t>8-97141-208-0</t>
  </si>
  <si>
    <t>Séc măng Isuzu 4LE1/ 4LE2/ 8-97141-208-0 (2-1.75-4) nhớt Thép - HENWEIT 'R-IS39-00</t>
  </si>
  <si>
    <t>HH00021</t>
  </si>
  <si>
    <t>C190/C240</t>
  </si>
  <si>
    <t>SDI10051ZZ</t>
  </si>
  <si>
    <t>Séc măng C190 C240/ 2-2-2-5 (SDI10051ZZ) không mạ - NPR</t>
  </si>
  <si>
    <t>HH084147</t>
  </si>
  <si>
    <t>có mạ</t>
  </si>
  <si>
    <t>HENWEIT, R-IS07-00</t>
  </si>
  <si>
    <t>Séc măng Isuzu C190/ C240 (2-2-2-5) có mạ - HENWEIT, R-IS07-00</t>
  </si>
  <si>
    <t>HH083707</t>
  </si>
  <si>
    <t>C190/C240/1thép+KO/mạ/XL/KIẾNG</t>
  </si>
  <si>
    <t>SDI10051ZX</t>
  </si>
  <si>
    <t>Séc măng C190 C240/ SDI10051ZX (2-2-2-5) 1thép+KO mạ, XL KIẾNG, HỘP4 - NPR</t>
  </si>
  <si>
    <t>HH075161</t>
  </si>
  <si>
    <t>C190/C240/dùng/cho/xl/gang</t>
  </si>
  <si>
    <t>15608602</t>
  </si>
  <si>
    <t>Séc măng C190/ C240 (2-2-2-5) dùng cho xl gang 15608602 - ART</t>
  </si>
  <si>
    <t>HH071331</t>
  </si>
  <si>
    <t>C190G/C240</t>
  </si>
  <si>
    <t>SDI10083ZX</t>
  </si>
  <si>
    <t>Séc măng C190G/ C240 (2-2-2-5) có mạ/ SDI10083ZX - NPR</t>
  </si>
  <si>
    <t>HH074894</t>
  </si>
  <si>
    <t>C190G/C240/New/2.5/-2-/5</t>
  </si>
  <si>
    <t>Séc măng C190G/C240 New (2.5 -2- 5) có mạ - TP</t>
  </si>
  <si>
    <t>HH074330</t>
  </si>
  <si>
    <t>C190G/C240/cho/sơ/mi/gang</t>
  </si>
  <si>
    <t>Séc măng C190G/ C240 (2-2-2-5) có mạ cho sơ mi gang - TP</t>
  </si>
  <si>
    <t>HH081983</t>
  </si>
  <si>
    <t>C190G/C240/cos4</t>
  </si>
  <si>
    <t>Séc măng C190G/ C240 (2-2-2-5) có mạ cos4 - NPR</t>
  </si>
  <si>
    <t>HH071204</t>
  </si>
  <si>
    <t>C190G/COS/2</t>
  </si>
  <si>
    <t>Séc măng C190G (2-2-2-5) có mạ COS 2 - RIK</t>
  </si>
  <si>
    <t>HH080140</t>
  </si>
  <si>
    <t>C240-</t>
  </si>
  <si>
    <t>-TP</t>
  </si>
  <si>
    <t>Séc măng C240-(2-2-2-5)-không mạ -TP</t>
  </si>
  <si>
    <t>HH075160</t>
  </si>
  <si>
    <t>C240/C190/dùng/cho/xl/gang</t>
  </si>
  <si>
    <t>15608601</t>
  </si>
  <si>
    <t>Séc măng C240/C190 (2.5-2-5) dùng cho xl gang 15608601 - ART</t>
  </si>
  <si>
    <t>HH078675</t>
  </si>
  <si>
    <t>C240/New/2.5/-2-/5</t>
  </si>
  <si>
    <t>Séc măng C240 New (2.5 -2- 5) không mạ - IZUMI</t>
  </si>
  <si>
    <t>HH074561</t>
  </si>
  <si>
    <t>C240/New/C190/2.5/-2-/5</t>
  </si>
  <si>
    <t>Séc măng C240 New / C190 (2.5 -2- 5) không mạ - TP</t>
  </si>
  <si>
    <t>HH071117</t>
  </si>
  <si>
    <t>Isu/C240/C190/BỘ4</t>
  </si>
  <si>
    <t>SDI10093ZZ</t>
  </si>
  <si>
    <t>Séc măng Isu C240/C190/SDI10093ZZ (2.5-2-5) CÓ mạ, BỘ4- NPR</t>
  </si>
  <si>
    <t>HH071116</t>
  </si>
  <si>
    <t>Isu/C240/C190/KO/mạ/BỘ4</t>
  </si>
  <si>
    <t>SDI10095ZZ</t>
  </si>
  <si>
    <t>Séc măng Isu C240/C190/SDI10095ZZ (2.5-2-5) KO mạ, BỘ4- NPR</t>
  </si>
  <si>
    <t>HH080617</t>
  </si>
  <si>
    <t>Isu/C223/4JC1/KO/mạ</t>
  </si>
  <si>
    <t>SDI10103ZZ</t>
  </si>
  <si>
    <t>Séc măng Isu C223/ SDI10103ZZ (2-2-4) 4JC1 KO mạ, HỘP4 - NPR</t>
  </si>
  <si>
    <t>HH070829</t>
  </si>
  <si>
    <t>Isu/D201/4JC1/1+4/thép/BỘ4</t>
  </si>
  <si>
    <t>SDI10124ZX</t>
  </si>
  <si>
    <t>Séc măng Isu D201/ SDI10124ZX (2-2-2-4) 4JC1, 1+4 thép, BỘ4 - NPR</t>
  </si>
  <si>
    <t>HH073214</t>
  </si>
  <si>
    <t>4JA1/4JB1</t>
  </si>
  <si>
    <t>Séc măng 4JA1/4JB1 - TP</t>
  </si>
  <si>
    <t>HH074319</t>
  </si>
  <si>
    <t>4JA1/4JB1-V</t>
  </si>
  <si>
    <t>Séc măng 4JA1/4JB1-V có mạ - TP</t>
  </si>
  <si>
    <t>HH083927</t>
  </si>
  <si>
    <t>4JB1/493</t>
  </si>
  <si>
    <t>HENWEIT, R-IS43-00</t>
  </si>
  <si>
    <t>Séc măng Isuzu 4JB1/ 493 (có mạ) / 3K-2-3.5 - HENWEIT, R-IS43-00</t>
  </si>
  <si>
    <t>HH079791</t>
  </si>
  <si>
    <t>4JB1/4JA1</t>
  </si>
  <si>
    <t>Séc măng 4JB1 / 4JA1 / 2-2-4 không mạ - IZ IKAZU</t>
  </si>
  <si>
    <t>HH077618</t>
  </si>
  <si>
    <t>Séc măng 4JB1 / 4JA1 / 2-2-4 không mạ - IZUMI</t>
  </si>
  <si>
    <t>HH075171</t>
  </si>
  <si>
    <t>15609302</t>
  </si>
  <si>
    <t>Séc măng 4JB1/4JA1/ 2-2-4 (15609302) không mạ - ART</t>
  </si>
  <si>
    <t>HH080881</t>
  </si>
  <si>
    <t>Séc măng 4JB1/4JA1/ 2-2-4 không mạ - NPR</t>
  </si>
  <si>
    <t>HH077206</t>
  </si>
  <si>
    <t>4JB1/4JA1/-/MAHLE</t>
  </si>
  <si>
    <t>8-94247867-0</t>
  </si>
  <si>
    <t>Séc măng 4JB1/4JA1/ 2-2-4  không mạ - MAHLE 8-94247867-0</t>
  </si>
  <si>
    <t>HH075162</t>
  </si>
  <si>
    <t>4JB1/4JA1/dùng/cho/xl/gang</t>
  </si>
  <si>
    <t>15609301</t>
  </si>
  <si>
    <t>Séc măng 4JB1/4JA1/ 2-2-4 (dùng cho xl gang)  15609301 - ART</t>
  </si>
  <si>
    <t>HH083104</t>
  </si>
  <si>
    <t>4JB1/ZYNP</t>
  </si>
  <si>
    <t>Séc măng ISUZU 93/ 4JB1/ 2-2-4 (không mạ) ZYNP - NSP</t>
  </si>
  <si>
    <t>HH00023</t>
  </si>
  <si>
    <t>Isu/4JB1/4JA1/Thép/XL/gang/kiếng</t>
  </si>
  <si>
    <t>SDI10110ZX</t>
  </si>
  <si>
    <t>Séc măng Isu 4JB1/4JA1/SDI10110ZX (2-2-4)Thép XL gang/kiếng HỘP4- NPR</t>
  </si>
  <si>
    <t>HH083105</t>
  </si>
  <si>
    <t>JMC493/4JB1/ZYNP</t>
  </si>
  <si>
    <t>Séc măng ISUZU 93/ JMC493/ 4JB1/ 3K-2-4 (không mạ) ZYNP - NSP</t>
  </si>
  <si>
    <t>HH083106</t>
  </si>
  <si>
    <t>JMC493/4JB1/thép/xài/sm/kiếng/và/gang/ZYNP</t>
  </si>
  <si>
    <t>2.5K-2-2</t>
  </si>
  <si>
    <t>Séc măng ISUZU 93/ JMC493/ 4JB1/ 2.5K-2-2 (thép xài sm kiếng và gang) ZYNP - NSP</t>
  </si>
  <si>
    <t>HH083282</t>
  </si>
  <si>
    <t>JX493/4JB1/xl/gang</t>
  </si>
  <si>
    <t>Séc măng Isuzu JX493/ 4JB1/ 2.8K-2-3, CÓ mạ, xl gang - IZ IKAZU</t>
  </si>
  <si>
    <t>HH080378</t>
  </si>
  <si>
    <t>4JG2/4JG1</t>
  </si>
  <si>
    <t>Séc măng 4JG2/4JG1 (2.5-2-4) không mạ - IZ IKAZU</t>
  </si>
  <si>
    <t>HH073194</t>
  </si>
  <si>
    <t>Séc măng 4JG2/4JG1 (2.5-2-4) không mạ - TP</t>
  </si>
  <si>
    <t>HH074055</t>
  </si>
  <si>
    <t>4JG2/4JG1/mạ</t>
  </si>
  <si>
    <t>Séc măng 4JG2/4JG1 (2.5-2-4) mạ - TP</t>
  </si>
  <si>
    <t>HH077658</t>
  </si>
  <si>
    <t>Séc măng 4JJ1 (2HK-2-3) có mạ - TP</t>
  </si>
  <si>
    <t>HH077657</t>
  </si>
  <si>
    <t>4JJ1-TC</t>
  </si>
  <si>
    <t>Séc măng 4JJ1-TC (2HK-1.5-3) có mạ - TP</t>
  </si>
  <si>
    <t>HH071510</t>
  </si>
  <si>
    <t>Isu/4JG2/4JG1/KO/mạ</t>
  </si>
  <si>
    <t>SDI10141ZZ</t>
  </si>
  <si>
    <t>Séc măng Isu 4JG2/ SDI10141ZZ (2.5-2-4) 4JG1, KO mạ, HỘP4 - NPR</t>
  </si>
  <si>
    <t>HH072180</t>
  </si>
  <si>
    <t>Isu/4JH1/95.4/KO/mạ/nhớt/thép/xl/kiếng</t>
  </si>
  <si>
    <t>SDI10193ZZ</t>
  </si>
  <si>
    <t>Séc măng Isu 4JH1/ SDI10193ZZ/ 95.4(2.5-2-3) KO mạ, nhớt thép, xl kiếng, HỘP4- NPR</t>
  </si>
  <si>
    <t>HH00009</t>
  </si>
  <si>
    <t>Isu/4JJ1-TC/1+3thép</t>
  </si>
  <si>
    <t>SDI10215ZZ</t>
  </si>
  <si>
    <t>Séc măng Isu 4JJ1-TC/SDI10215ZZ (2HK-2-3) 1+3thép, HỘP4 - NPR</t>
  </si>
  <si>
    <t>HH00010</t>
  </si>
  <si>
    <t>Isu/4JJ1-TC/THÉP</t>
  </si>
  <si>
    <t>SDI10209ZZ</t>
  </si>
  <si>
    <t>Séc măng Isu 4JJ1-TC/SDI10209ZZ (2HK-1.5-3) THÉP, HỘP4 - NPR</t>
  </si>
  <si>
    <t>HH081455</t>
  </si>
  <si>
    <t>Isu/4KH1/95.4/4JH1/THÉP/XL/gang/kiếng</t>
  </si>
  <si>
    <t>SDI10224ZZ0</t>
  </si>
  <si>
    <t>Séc măng Isu 4KH1/ SDI10224ZZ0/95.4 (2.5-2-3) 4JH1, THÉP, XL gang/kiếng, HỘP4- NPR</t>
  </si>
  <si>
    <t>HH080952</t>
  </si>
  <si>
    <t>4BA1</t>
  </si>
  <si>
    <t>Séc măng 4BA1 (3-2.5-5) không mạ - IZ IKAZU</t>
  </si>
  <si>
    <t>HH074610</t>
  </si>
  <si>
    <t>Séc măng ISUZU 4BA1 (3-2.5-5) có mạ - TP</t>
  </si>
  <si>
    <t>HH073173</t>
  </si>
  <si>
    <t>Séc măng ISUZU 4BA1 (3-2.5-5) không mạ - TP</t>
  </si>
  <si>
    <t>HH080945</t>
  </si>
  <si>
    <t>C330/4BA1/D500</t>
  </si>
  <si>
    <t>Séc măng C330/ 4BA1/ D500 (3-2.5-5) không mạ - IZ IKAZU</t>
  </si>
  <si>
    <t>HH083922</t>
  </si>
  <si>
    <t>DA120/-/HENWEIT</t>
  </si>
  <si>
    <t>1-12181-005</t>
  </si>
  <si>
    <t>Séc măng Isuzu DA120 (2.5-2.5-2.5-5)/ 1-12181-005 - HENWEIT R-IS11-00-1</t>
  </si>
  <si>
    <t>HH00341</t>
  </si>
  <si>
    <t>Isu/DA120/1+4/thép/6</t>
  </si>
  <si>
    <t>SDI10061ZX</t>
  </si>
  <si>
    <t>Séc măng Isu DA120/ SDI10061ZX (2.5-2.5-2.5-5) 1+4 thép, hộp 6 - NPR</t>
  </si>
  <si>
    <t>HH00658</t>
  </si>
  <si>
    <t>4BD1/4BB1/6BD1/6BB1</t>
  </si>
  <si>
    <t>hết hàng</t>
  </si>
  <si>
    <t>Séc măng 4BD1/4BB1/6BD1/6BB1/ 3-2.5-5 không mạ - NPR</t>
  </si>
  <si>
    <t>HH075172</t>
  </si>
  <si>
    <t>4BD1/4BB1/6BD1/6BB1/-</t>
  </si>
  <si>
    <t>15610202</t>
  </si>
  <si>
    <t>Séc măng 4BD1/4BB1/6BD1/6BB1/ 3-2.5-5 không mạ - 15610202 - ART</t>
  </si>
  <si>
    <t>HH072324</t>
  </si>
  <si>
    <t>4BD1/4BB1/6BD1/6BB1/dạng/tép</t>
  </si>
  <si>
    <t>het hang</t>
  </si>
  <si>
    <t>Séc măng 4BD1/4BB1/6BD1/6BB1/ 3-2.5-5 (dạng tép) không mạ - NPR</t>
  </si>
  <si>
    <t>HH083107</t>
  </si>
  <si>
    <t>4BD1/6BD1/4BB1/6BB1/ZYNP</t>
  </si>
  <si>
    <t>Séc măng ISUZU 102/ 4BD1/ 6BD1/ 4BB1/ 6BB1/ 3-2.5-5 (không mạ) ZYNP - NSP</t>
  </si>
  <si>
    <t>HH070358</t>
  </si>
  <si>
    <t>6BB1/6BD1-V/mạ</t>
  </si>
  <si>
    <t>Séc măng 6BB1/6BD1-V mạ  (3-2.5-5) - TP</t>
  </si>
  <si>
    <t>HH078409</t>
  </si>
  <si>
    <t>6BB1/6BD1/4BB1/4BD1</t>
  </si>
  <si>
    <t>Séc măng 6BB1/6BD1/4BB1/4BD1 không mạ (3-2.5-5) - IZUMI</t>
  </si>
  <si>
    <t>HH081592</t>
  </si>
  <si>
    <t>6BB1/6BD1/4BB1/4BD1/bạc/tép</t>
  </si>
  <si>
    <t>Séc măng 6BB1/6BD1/4BB1/4BD1 không mạ, bạc tép (3-2.5-5) - TP</t>
  </si>
  <si>
    <t>HH073163</t>
  </si>
  <si>
    <t>DA640/A</t>
  </si>
  <si>
    <t>Séc măng DA640 A / 2.5-2.5-2.5-5 - TP</t>
  </si>
  <si>
    <t>HH071335</t>
  </si>
  <si>
    <t>DA640/PP</t>
  </si>
  <si>
    <t>Séc măng DA640 PP / 3-2.5-2.5-5 - TP</t>
  </si>
  <si>
    <t>HH074962</t>
  </si>
  <si>
    <t>Isu/4BB1/4BD1/THÉP/XL/gang/kiếng</t>
  </si>
  <si>
    <t>SDI10070ZX0</t>
  </si>
  <si>
    <t>Séc măng Isu 4BB1/4BD1/SDI10070ZX0 (3-2.5-5) THÉP XL gang/kiếng HỘP4- NPR</t>
  </si>
  <si>
    <t>HH072772</t>
  </si>
  <si>
    <t>Isu/6BB1/6BD1/thép/cho/SM/gang/kiếng</t>
  </si>
  <si>
    <t>SDI10065ZX</t>
  </si>
  <si>
    <t>Séc măng Isu 6BB1/6BD1/SDI10065ZX (3-2.5-5) thép cho SM gang/ kiếng HỘP6- NPR</t>
  </si>
  <si>
    <t>HH075507</t>
  </si>
  <si>
    <t>Isu/DA640/1/thép</t>
  </si>
  <si>
    <t>SDI10063ZX</t>
  </si>
  <si>
    <t>Séc măng Isu DA640/ SDI10063ZX (2.5-2.5-2.5-5) 1 thép, HỘP6 - NPR</t>
  </si>
  <si>
    <t>HH071332</t>
  </si>
  <si>
    <t>Isu/DA640/PP/6</t>
  </si>
  <si>
    <t>SDI10066ZY</t>
  </si>
  <si>
    <t>Séc măng Isu DA640 PP/SDI10066ZY (3-2.5-2.5-5) HỘP 6 - NPR</t>
  </si>
  <si>
    <t>HH071488</t>
  </si>
  <si>
    <t>4BG1/sơ/mi/kiếng</t>
  </si>
  <si>
    <t>Séc măng 4BG1 (3-2.5-4) không mạ (sơ mi kiếng) - NPR</t>
  </si>
  <si>
    <t>HH00165</t>
  </si>
  <si>
    <t>6BG1-T/32695/4BG1</t>
  </si>
  <si>
    <t>Séc măng 6BG1-T (3.3K-2.5-2.5-4)/32695 (4BG1) không mạ - TP</t>
  </si>
  <si>
    <t>HH074814</t>
  </si>
  <si>
    <t>6BG1-TC/32703/4BG1</t>
  </si>
  <si>
    <t>Séc măng 6BG1-TC (3.5-2.5-4)/ 32703 (4BG1), Không mạ - TP</t>
  </si>
  <si>
    <t>HH076841</t>
  </si>
  <si>
    <t>6BG1-TC/62299/4BG1/Mạ/dùng/sơ/mi/gang</t>
  </si>
  <si>
    <t>Séc măng 6BG1-TC (3.5-2.5-4)/ 62299 (4BG1), Mạ dùng sơ mi gang - TP</t>
  </si>
  <si>
    <t>HH074969</t>
  </si>
  <si>
    <t>6BG1-TC/sm/kiếng/-</t>
  </si>
  <si>
    <t>SJI10128ZZ</t>
  </si>
  <si>
    <t>Séc măng 6BG1-TC (3.5-2.5-4) không mạ, sm kiếng - SJI10128ZZ - NPR</t>
  </si>
  <si>
    <t>HH081283</t>
  </si>
  <si>
    <t>6BG1/32597/4BG1</t>
  </si>
  <si>
    <t>Séc măng 6BG1 (3-2.5-4)/32597 (4BG1) không mạ - TP</t>
  </si>
  <si>
    <t>HH079788</t>
  </si>
  <si>
    <t>6BG1/4BG1</t>
  </si>
  <si>
    <t>Séc măng 6BG1 / 4BG1 (3-2.5-4) không mạ - IZ IKAZU</t>
  </si>
  <si>
    <t>HH077619</t>
  </si>
  <si>
    <t>Séc măng 6BG1 / 4BG1 (3-2.5-4) không mạ - IZUMI</t>
  </si>
  <si>
    <t>HH082933</t>
  </si>
  <si>
    <t>Séc măng 6BG1/4BG1 (3.5-2.5-4) không mạ - MAHLE</t>
  </si>
  <si>
    <t>HH0684</t>
  </si>
  <si>
    <t>6BG1/4BG1/TC</t>
  </si>
  <si>
    <t>Séc măng 6BG1/4BG1 TC (3.5-2.5-4) không mạ - NPR</t>
  </si>
  <si>
    <t>HH084142</t>
  </si>
  <si>
    <t>6BG1/4BG1/xài/sm/kiếng</t>
  </si>
  <si>
    <t>HENWEIT, R-IS46-00</t>
  </si>
  <si>
    <t>Séc măng Isuzu 6BG1/ 4BG1 (3.5-2.5-4) xài sm kiếng - HENWEIT, R-IS46-00</t>
  </si>
  <si>
    <t>HH073496</t>
  </si>
  <si>
    <t>6BG1/thép/4/bạc/SM/kiếng/và/gang/-</t>
  </si>
  <si>
    <t>SDI10223ZZ</t>
  </si>
  <si>
    <t>Séc măng 6BG1 thép (4 bạc) (3.3K-2.5-2.5-4) SM kiếng và gang - SDI10223ZZ - NPR</t>
  </si>
  <si>
    <t>HH074968</t>
  </si>
  <si>
    <t>6BG1/thép/SM/kiếng/và/gang/-</t>
  </si>
  <si>
    <t>SDI10104ZX</t>
  </si>
  <si>
    <t>Séc măng 6BG1 thép (3-2.5-4) SM kiếng và gang - SDI10104ZX - NPR</t>
  </si>
  <si>
    <t>HH078398</t>
  </si>
  <si>
    <t>6BG1T-V/32700/4BG1/xl/gang</t>
  </si>
  <si>
    <t>Séc măng 6BG1T-V (3.3K-2.5-2.5-4)/ 32700, (4BG1), Có mạ, xl gang - TP</t>
  </si>
  <si>
    <t>HH079318</t>
  </si>
  <si>
    <t>ISU/6BG1/4BG1</t>
  </si>
  <si>
    <t>1-12121146</t>
  </si>
  <si>
    <t>Séc măng ISU 6BG1/4BG1 (3.3K-2.5-2.5-4)/1-12121146 không mạ - MAHLE</t>
  </si>
  <si>
    <t>HH071959</t>
  </si>
  <si>
    <t>4HE1-TC/3HK-2-1.2--3</t>
  </si>
  <si>
    <t>Séc măng 4HE1-TC (3HK-2-1.2--3) - NPR</t>
  </si>
  <si>
    <t>HH076120</t>
  </si>
  <si>
    <t>SJI10126ZZ</t>
  </si>
  <si>
    <t>Séc măng 6HE1 (3-2.5-4) SJI10126ZZ - NPR</t>
  </si>
  <si>
    <t>HH077948</t>
  </si>
  <si>
    <t>Séc măng 4HF1 (3-2.5-4) - IZUMI</t>
  </si>
  <si>
    <t>HH0647</t>
  </si>
  <si>
    <t>SJI10127ZZ</t>
  </si>
  <si>
    <t>Séc măng 4HF1 (3-2.5-4) SJI10127ZZ - NPR</t>
  </si>
  <si>
    <t>HH076491</t>
  </si>
  <si>
    <t>Séc măng 4HF1 (3-2.5-4)- TP</t>
  </si>
  <si>
    <t>HH077951</t>
  </si>
  <si>
    <t>Séc măng 4HF1 (3HK-2.5-4) - IZUMI</t>
  </si>
  <si>
    <t>HH076212</t>
  </si>
  <si>
    <t>Séc măng 4HF1 (3HK-2.5-4)- TP</t>
  </si>
  <si>
    <t>HH0648</t>
  </si>
  <si>
    <t>Isu/4HF1/1+3/thép</t>
  </si>
  <si>
    <t>SDI10139ZZ</t>
  </si>
  <si>
    <t>Séc măng Isu 4HF1/ SDI10139ZZ (3HK-2.5-4) 1+3 thép, HỘP4 - NPR</t>
  </si>
  <si>
    <t>HH077949</t>
  </si>
  <si>
    <t>4HG1/4HK1</t>
  </si>
  <si>
    <t>Séc măng 4HG1 / 4HK1 (3HK-2.5-4) - IZUMI</t>
  </si>
  <si>
    <t>HH075988</t>
  </si>
  <si>
    <t>4HG1/4HK1/4HJ1</t>
  </si>
  <si>
    <t>Séc măng 4HG1 /4HK1/4HJ1 (3HK-2.5-4) - TP</t>
  </si>
  <si>
    <t>HH070887</t>
  </si>
  <si>
    <t>4HG1/4HK1/4HJ1/-</t>
  </si>
  <si>
    <t>SDI10160ZZ</t>
  </si>
  <si>
    <t>Séc măng 4HG1 /4HK1/4HJ1 (3HK-2.5-4) - SDI10160ZZ - NPR</t>
  </si>
  <si>
    <t>HH084134</t>
  </si>
  <si>
    <t>4HG1/4HK1/4HJ1/-/HENWEIT</t>
  </si>
  <si>
    <t>R-IS16-00-1</t>
  </si>
  <si>
    <t>Séc măng Isuzu 4HG1/ 4HK1/ 4HJ1 (3HK-2.5-4) - HENWEIT R-IS16-00-1</t>
  </si>
  <si>
    <t>HH076984</t>
  </si>
  <si>
    <t>Séc măng 4HL1 (3-2-3) - TP</t>
  </si>
  <si>
    <t>HH00012</t>
  </si>
  <si>
    <t>6HK1/-TC</t>
  </si>
  <si>
    <t>2.948K-2-2.5-3</t>
  </si>
  <si>
    <t>SDI10178ZZ</t>
  </si>
  <si>
    <t>Séc măng 6HK1 -TC/ 2.948K-2-2.5-3 (SDI10178ZZ) - NPR</t>
  </si>
  <si>
    <t>HH074966</t>
  </si>
  <si>
    <t>6HK1/3bạc/4HK1/4HG1/tách/bán/4</t>
  </si>
  <si>
    <t>1 Máy</t>
  </si>
  <si>
    <t>SDI10228ZZ</t>
  </si>
  <si>
    <t>Séc măng 6HK1 (3bạc)/ 3HK-2.5-4 (SDI10228ZZ) 4HK1/ 4HG1, hộp6, tách bán 4 - NPR</t>
  </si>
  <si>
    <t>HH072628</t>
  </si>
  <si>
    <t>Séc măng 6SA1 (3-2.5-4) - RIK</t>
  </si>
  <si>
    <t>HH083222</t>
  </si>
  <si>
    <t>ISU/6HK1/4G</t>
  </si>
  <si>
    <t>8-98017166</t>
  </si>
  <si>
    <t>Séc măng ISU 6HK1 (4G)/ 2.948K-2-2.5-3 (8-98017166) - MAHLE</t>
  </si>
  <si>
    <t>HH083714</t>
  </si>
  <si>
    <t>Isu/6HK1-TC/4HK1/1+2+4thép</t>
  </si>
  <si>
    <t>YDI10178ZZ</t>
  </si>
  <si>
    <t>Séc măng Isu 6HK1-TC/YDI10178ZZ/4HK1 (2.948K-2-2.5-3) 1+2+4thép HỘP1- NPR</t>
  </si>
  <si>
    <t>HH073066</t>
  </si>
  <si>
    <t>6SD1-X</t>
  </si>
  <si>
    <t>Séc măng 6SD1-X (3.5-2.5-5) - TP</t>
  </si>
  <si>
    <t>HH075903</t>
  </si>
  <si>
    <t>Isu/6SD1-TC/nhớt/thép</t>
  </si>
  <si>
    <t>SDI10194ZZ</t>
  </si>
  <si>
    <t>Séc măng Isu 6SD1-TC/SDI10194ZZ (4K-3-3-4) nhớt thép, HỘP6- NPR</t>
  </si>
  <si>
    <t>HH071478</t>
  </si>
  <si>
    <t>Isu/6SD1/1/thép</t>
  </si>
  <si>
    <t>SDI10179ZX</t>
  </si>
  <si>
    <t>Séc măng Isu 6SD1/ SDI10179ZX (3.5-2.5-5) 1 thép, HỘP6 - NPR</t>
  </si>
  <si>
    <t>HH077120</t>
  </si>
  <si>
    <t>Séc măng 6UZ1 - NPR</t>
  </si>
  <si>
    <t>HH081225</t>
  </si>
  <si>
    <t>Séc măng 6RB1/ 4-2.5-4 - TP</t>
  </si>
  <si>
    <t>HH074974</t>
  </si>
  <si>
    <t>6RB1-MTC/DK/132.9/-</t>
  </si>
  <si>
    <t>SDI10116ZZ</t>
  </si>
  <si>
    <t>Séc măng 6RB1-MTC (4-2.5-4) DK 132.9 - SDI10116ZZ - NPR</t>
  </si>
  <si>
    <t>HH0637</t>
  </si>
  <si>
    <t>Isu/6RB1</t>
  </si>
  <si>
    <t>SDI10117ZZ</t>
  </si>
  <si>
    <t>Séc măng Isu 6RB1/ SDI10117ZZ (4-2.5-4) HỘP6 - NPR</t>
  </si>
  <si>
    <t>HH074967</t>
  </si>
  <si>
    <t>Isu/6RB1-TC</t>
  </si>
  <si>
    <t>SJI10142ZZ</t>
  </si>
  <si>
    <t>Séc măng Isu 6RB1-TC/ SJI10142ZZ (4.5-2.5-4) HỘP6 - NPR</t>
  </si>
  <si>
    <t>HH00022</t>
  </si>
  <si>
    <t>Isu/6RB1/6RA1</t>
  </si>
  <si>
    <t>SDI10100ZZ</t>
  </si>
  <si>
    <t>Séc măng Isu 6RB1/6RA1/SDI10100ZZ (4-2.5-5) HỘP6 - NPR</t>
  </si>
  <si>
    <t>HH073425</t>
  </si>
  <si>
    <t>6WG1/6WF1</t>
  </si>
  <si>
    <t>SDI10181ZZ</t>
  </si>
  <si>
    <t>Séc măng 6WG1/6WF1 (2.95K-2.5-3-4) SDI10181ZZ - NPR</t>
  </si>
  <si>
    <t>HH072719</t>
  </si>
  <si>
    <t>Isu/6WG1-TC/6WF1/1+4/thép</t>
  </si>
  <si>
    <t>SDI10167ZZ</t>
  </si>
  <si>
    <t>Séc măng Isu 6WG1-TC/6WF1/SDI10167ZZ (3.8K-3-3-4) 1+4 thép, HỘP6- NPR</t>
  </si>
  <si>
    <t>HH074380</t>
  </si>
  <si>
    <t>Séc măng ISUZU D500 (3-2.5-5) có mạ - TP</t>
  </si>
  <si>
    <t>HH084135</t>
  </si>
  <si>
    <t>JS/K2700/J2/94.5</t>
  </si>
  <si>
    <t>HENWEIT R-KI17-00</t>
  </si>
  <si>
    <t>Séc măng Kia JS/ K2700/ J2/ 94.5 (2-2-3) - HENWEIT R-KI17-00</t>
  </si>
  <si>
    <t>HH078408</t>
  </si>
  <si>
    <t>JS/K2700/J2/DK/94.5</t>
  </si>
  <si>
    <t>Séc măng Kia JS/K2700/J2 (2-2-3) DK 94.5 - IZUMI</t>
  </si>
  <si>
    <t>HH00147</t>
  </si>
  <si>
    <t>JS/K2700/J2/DK/94.5/-</t>
  </si>
  <si>
    <t>SDK30001ZZ</t>
  </si>
  <si>
    <t>Séc măng Kia JS/K2700/J2 (2-2-3) DK 94.5 - SDK30001ZZ - NPR</t>
  </si>
  <si>
    <t>HH077891</t>
  </si>
  <si>
    <t>K2400/SF/cos0</t>
  </si>
  <si>
    <t>Séc măng K2400/ SF (2.4-2.4-4) cos0 - TP</t>
  </si>
  <si>
    <t>HH0673</t>
  </si>
  <si>
    <t>K2700/SS/SUTC/DK/-</t>
  </si>
  <si>
    <t>SDK30004ZX</t>
  </si>
  <si>
    <t>Séc măng K2700/SS/SUTC (2.8K-2.4-4) DK 92 - SDK30004ZX - NPR</t>
  </si>
  <si>
    <t>HH074959</t>
  </si>
  <si>
    <t>K4100</t>
  </si>
  <si>
    <t>Séc măng K4100 - TP</t>
  </si>
  <si>
    <t>HH075353</t>
  </si>
  <si>
    <t>K4100/Cos4</t>
  </si>
  <si>
    <t>Séc măng K4100 Cos4 - TP</t>
  </si>
  <si>
    <t>HH071318</t>
  </si>
  <si>
    <t>J3/BONGO/III</t>
  </si>
  <si>
    <t>Séc măng J3 / BONGO III (2HK-2-3) - TP</t>
  </si>
  <si>
    <t>HH071891</t>
  </si>
  <si>
    <t>J3/New/2/42HK-2-3</t>
  </si>
  <si>
    <t>Séc măng J3 New (2,42HK-2-3) - TP</t>
  </si>
  <si>
    <t>HH0675</t>
  </si>
  <si>
    <t>K3500/JD/DK/-</t>
  </si>
  <si>
    <t>SDK30014ZX</t>
  </si>
  <si>
    <t>Séc măng K3500/ JD (2.5-2-4.5) DK 100 - SDK30014ZX - NPR</t>
  </si>
  <si>
    <t>HH0676</t>
  </si>
  <si>
    <t>K3600/SH/-</t>
  </si>
  <si>
    <t>SDK30003ZZ</t>
  </si>
  <si>
    <t>Séc măng K3600/SH (2-2-3) - SDK30003ZZ - NPR</t>
  </si>
  <si>
    <t>HH083757</t>
  </si>
  <si>
    <t>HENWEIT/ R-KI20-00</t>
  </si>
  <si>
    <t>Séc măng KIA JT (2-2-3)  - HENWEIT/ R-KI20-00</t>
  </si>
  <si>
    <t>HH0553</t>
  </si>
  <si>
    <t>JT/1+3/thép</t>
  </si>
  <si>
    <t>SDK30008ZZ</t>
  </si>
  <si>
    <t>Séc măng Kia JT/ SDK30008ZZ (2-2-3) 1+3 thép, HỘP4 - NPR</t>
  </si>
  <si>
    <t>HH071158</t>
  </si>
  <si>
    <t>Séc măng 4D92 (3K-3-6) - RIK</t>
  </si>
  <si>
    <t>HH080382</t>
  </si>
  <si>
    <t>4D92/Xe/ủi</t>
  </si>
  <si>
    <t>Séc măng 4D92/Xe ủi (3K-3-6) - IZ IKAZU</t>
  </si>
  <si>
    <t>HH0282</t>
  </si>
  <si>
    <t>4D92/Xe/ủi/-</t>
  </si>
  <si>
    <t>SDK04012ZZ</t>
  </si>
  <si>
    <t>Séc măng 4D92/Xe ủi (3K-3-6) - SDK04012ZZ - NPR</t>
  </si>
  <si>
    <t>HH077174</t>
  </si>
  <si>
    <t>4D95/-/ART</t>
  </si>
  <si>
    <t>16309504</t>
  </si>
  <si>
    <t>Séc măng 4D95 (2.5K-2-4) - ART 16309504</t>
  </si>
  <si>
    <t>HH075173</t>
  </si>
  <si>
    <t>4D95/6D95/SA1D95</t>
  </si>
  <si>
    <t>16309501</t>
  </si>
  <si>
    <t>Séc măng 4D95/6D95/SA1D95/ 2-2-4 ( 16309501) - ART</t>
  </si>
  <si>
    <t>HH084133</t>
  </si>
  <si>
    <t>HENWEIT R-KS42-00</t>
  </si>
  <si>
    <t>Séc măng Komatsu 4D95/ S4D95 (2.2HK-2-4) - HENWEIT R-KS42-00</t>
  </si>
  <si>
    <t>HH078894</t>
  </si>
  <si>
    <t>4D95/S4D95/SAA4D95LE</t>
  </si>
  <si>
    <t>YDK04041ZZ</t>
  </si>
  <si>
    <t>Séc măng 4D95/ S4D95/ SAA4D95LE (2.5K-2-3) / YDK04041ZZ- NPR</t>
  </si>
  <si>
    <t>HH071922</t>
  </si>
  <si>
    <t>4D95/SAA4D95</t>
  </si>
  <si>
    <t>Séc măng 4D95/ SAA4D95 (2.5K-2-3) - TP</t>
  </si>
  <si>
    <t>HH083108</t>
  </si>
  <si>
    <t>6D95/4D95/ZYNP</t>
  </si>
  <si>
    <t>Séc măng KOMATSU 95/ 6D95/ 4D95/ 2-2-4 ZYNP - NSP</t>
  </si>
  <si>
    <t>HH00683</t>
  </si>
  <si>
    <t>6D95/đóng/bộ/6/máy</t>
  </si>
  <si>
    <t>SDK04019ZZ</t>
  </si>
  <si>
    <t>Séc măng 6D95 / 2-2-4 (SDK04019ZZ) đóng bộ 6 máy - NPR</t>
  </si>
  <si>
    <t>HH084330</t>
  </si>
  <si>
    <t>Kom/4D95/nhớt/thép</t>
  </si>
  <si>
    <t>HENWEIT 'R-KS48-00</t>
  </si>
  <si>
    <t>Séc măng Kom 4D95 (2.2HK-2.2HK-4) nhớt thép - HENWEIT 'R-KS48-00</t>
  </si>
  <si>
    <t>HH0238</t>
  </si>
  <si>
    <t>SDK04014ZY</t>
  </si>
  <si>
    <t>Séc măng Kom 4D95/ SDK04014ZY (2.2HK-2.2HK-4) nhớt thép HỘP4  - NPR</t>
  </si>
  <si>
    <t>HH071166</t>
  </si>
  <si>
    <t>Kom/S4D95/4D95/4</t>
  </si>
  <si>
    <t>SDK04025ZZ</t>
  </si>
  <si>
    <t>Séc măng Kom S4D95/ SDK04025ZZ (2.2HK-2-4), 4D95, hộp 4 - NPR</t>
  </si>
  <si>
    <t>HH077893</t>
  </si>
  <si>
    <t>S4D95/S6D95</t>
  </si>
  <si>
    <t>Séc măng S4D95/S6D95 (2.5K-2.2HK-4) - TP</t>
  </si>
  <si>
    <t>HH075165</t>
  </si>
  <si>
    <t>16309502</t>
  </si>
  <si>
    <t>Séc măng S4D95/S6D95 (2.5K-2.2HK-4) ( 16309502) - ART</t>
  </si>
  <si>
    <t>HH00027</t>
  </si>
  <si>
    <t>S4D95/S6D95/6</t>
  </si>
  <si>
    <t>SDK04018ZX</t>
  </si>
  <si>
    <t>Séc măng S4D95/S6D95 (2.5K-2.2HK-4) (SDK04018ZX) HỘP 6 - NPR</t>
  </si>
  <si>
    <t>HH083109</t>
  </si>
  <si>
    <t>S6D95/S4D95/chú/ý/giữa/2ly/ZYNP</t>
  </si>
  <si>
    <t>Séc măng KOMATSU 95/ S6D95/ S4D95/ 2.5K-2-4 (chú ý giữa 2ly) ZYNP - NSP</t>
  </si>
  <si>
    <t>HH083985</t>
  </si>
  <si>
    <t>SAA4D95LE/S4D95/B3.3</t>
  </si>
  <si>
    <t>3K-2-2.5</t>
  </si>
  <si>
    <t>HENWEIT, R-KS44-00</t>
  </si>
  <si>
    <t>Séc măng Komatsu SAA4D95LE/ S4D95 (3K-2-2.5), B3.3 - HENWEIT, R-KS44-00</t>
  </si>
  <si>
    <t>HH083110</t>
  </si>
  <si>
    <t>6D102/4D102/S6D102/S4D102/4BT/6BT/ZYNP</t>
  </si>
  <si>
    <t>3K-2.38-4</t>
  </si>
  <si>
    <t>Séc măng KOMATSU 102/ 6D102/ 4D102/ S6D102/ S4D102/ 4BT/ 6BT/ 3K-2.38-4 ZYNP - NSP</t>
  </si>
  <si>
    <t>HH084149</t>
  </si>
  <si>
    <t>4D105-1/-3</t>
  </si>
  <si>
    <t>HENWEIT R-KS06-00</t>
  </si>
  <si>
    <t>Séc măng Komatsu 4D105-1/-3/ 3K-2.5-5 - HENWEIT R-KS06-00</t>
  </si>
  <si>
    <t>HH084328</t>
  </si>
  <si>
    <t>Kom/S6D105/S4D105</t>
  </si>
  <si>
    <t>HENWEIT 'R-KS07-00</t>
  </si>
  <si>
    <t>6137-31-2040</t>
  </si>
  <si>
    <t>Séc măng Kom S6D105/ 6137-31-2040 (3K-2.5HK-5)/ S4D105 - HENWEIT 'R-KS07-00</t>
  </si>
  <si>
    <t>HH00028</t>
  </si>
  <si>
    <t>SDK04016ZX</t>
  </si>
  <si>
    <t>Séc măng Kom S6D105/ SDK04016ZX (3K-2.5HK-5)/S4D105 HỘP6 - NPR</t>
  </si>
  <si>
    <t>HH075174</t>
  </si>
  <si>
    <t>S6D105/S4D105/-</t>
  </si>
  <si>
    <t>16310502</t>
  </si>
  <si>
    <t>Séc măng S6D105/S4D105 (3K-2.5HK-5) - 16310502 - ART</t>
  </si>
  <si>
    <t>HH077175</t>
  </si>
  <si>
    <t>4TN106/4D106/S4D106/-/ART</t>
  </si>
  <si>
    <t>16310601</t>
  </si>
  <si>
    <t>Séc măng 4TN106/4D106/S4D106 (2.5HK-2-3) - ART 16310601</t>
  </si>
  <si>
    <t>HH083535</t>
  </si>
  <si>
    <t>Yan/4D106E/S4D106</t>
  </si>
  <si>
    <t>4TNE106</t>
  </si>
  <si>
    <t>Séc măng Yan 4D106E/ 4TNE106 (2.5HK-2-3), S4D106 - IZ IKAZU</t>
  </si>
  <si>
    <t>HH082130</t>
  </si>
  <si>
    <t>CUMMINS-/S6D107/QSB6.7/6D107</t>
  </si>
  <si>
    <t>3938177</t>
  </si>
  <si>
    <t>Séc măng CUMMINS-KOMATSU S6D107/ QSB6.7/ 6D107/ 3938177 (2.8K-2.5-3.5) - MAHLE</t>
  </si>
  <si>
    <t>HH075175</t>
  </si>
  <si>
    <t>S6D108/6D108</t>
  </si>
  <si>
    <t>2.55K-2.65K-4</t>
  </si>
  <si>
    <t>16310801</t>
  </si>
  <si>
    <t>Séc măng S6D108/ 6D108 (2.55K-2.65K-4) 16310801 - ART</t>
  </si>
  <si>
    <t>HH00026</t>
  </si>
  <si>
    <t>2.5K-2.53K-4</t>
  </si>
  <si>
    <t>SDK04020ZZ</t>
  </si>
  <si>
    <t>Séc măng S6D108/ 6D108 (2.5K-2.53K-4) SDK04020ZZ - NPR</t>
  </si>
  <si>
    <t>HH0661</t>
  </si>
  <si>
    <t>Kom/S6D110/6D110/nhớt/thép</t>
  </si>
  <si>
    <t>SDK04021ZZ0</t>
  </si>
  <si>
    <t>Séc măng Kom S6D110/6D110/SDK04021ZZ0 (3K-2.5HK-5) nhớt thép, HỘP6 - NPR</t>
  </si>
  <si>
    <t>HH00346</t>
  </si>
  <si>
    <t>Séc măng 4D120 (3.5-2.5-5.5) - TP</t>
  </si>
  <si>
    <t>HH075319</t>
  </si>
  <si>
    <t>Séc măng 4D120/ 3.5-2.5-5.5 - NSP</t>
  </si>
  <si>
    <t>HH068810</t>
  </si>
  <si>
    <t>SDK04007ZZ</t>
  </si>
  <si>
    <t>Séc măng 4D120/ 3.5-2.5-5.5 (SDK04007ZZ) - NPR</t>
  </si>
  <si>
    <t>HH083988</t>
  </si>
  <si>
    <t>Kom/6D125/S6D125</t>
  </si>
  <si>
    <t>2.5K-2.5K-3</t>
  </si>
  <si>
    <t>HENWEIT, R-KS45-00</t>
  </si>
  <si>
    <t>6252-31-2030</t>
  </si>
  <si>
    <t>Séc măng Kom 6D125/ S6D125 (2.5K-2.5K-3) 6252-31-2030 - HENWEIT, R-KS45-00</t>
  </si>
  <si>
    <t>HH083715</t>
  </si>
  <si>
    <t>Kom/S6D125/6D125/1+3/THÉP</t>
  </si>
  <si>
    <t>SDK04034ZX</t>
  </si>
  <si>
    <t>Séc măng Kom S6D125/6D125/SDK04034ZX (2.5-2-3) 1+3 THÉP HỘP6 - NPR</t>
  </si>
  <si>
    <t>HH00699</t>
  </si>
  <si>
    <t>Kom/S6D125/6D125/lỗ/dầu/dài</t>
  </si>
  <si>
    <t>SDK04022ZZ</t>
  </si>
  <si>
    <t>Séc măng Kom S6D125/6D125/SDK04022ZZ (2.5K-2.5K-4) lỗ dầu dài HỘP6 - NPR</t>
  </si>
  <si>
    <t>HH075874</t>
  </si>
  <si>
    <t>Kom/S6D125/6D125/nhớt/thép</t>
  </si>
  <si>
    <t>SDK04022ZX</t>
  </si>
  <si>
    <t>Séc măng Kom S6D125/6D125/SDK04022ZX (2.5K-2.5K-4) nhớt thép HỘP6- NPR</t>
  </si>
  <si>
    <t>HH084324</t>
  </si>
  <si>
    <t>Kom/S6D125/6D125/nhớt/thép/-/HENWEIT/'R-KS24-00-1</t>
  </si>
  <si>
    <t>Séc măng Kom S6D125/ 6D125 (2.5K-2.5K-4) nhớt thép - HENWEIT 'R-KS24-00-1</t>
  </si>
  <si>
    <t>HH075168</t>
  </si>
  <si>
    <t>S6D125/6D125/nhớt/lỗ/dầu/dài</t>
  </si>
  <si>
    <t>16312501</t>
  </si>
  <si>
    <t>Séc măng S6D125/6D125/ 2.5K-2.5K-4 nhớt lỗ dầu dài (16312501) - ART</t>
  </si>
  <si>
    <t>HH00982</t>
  </si>
  <si>
    <t>Séc măng 4D130 (3.5-2.5-5.5) - TP</t>
  </si>
  <si>
    <t>HH080380</t>
  </si>
  <si>
    <t>Séc măng 4D130/ 3.5-2.5-5.5 - IZ IKAZU</t>
  </si>
  <si>
    <t>HH00025</t>
  </si>
  <si>
    <t>SDK04011ZZ</t>
  </si>
  <si>
    <t>Séc măng 4D130/ 3.5-2.5-5.5 (SDK04011ZZ) - NPR</t>
  </si>
  <si>
    <t>HH073258</t>
  </si>
  <si>
    <t>6D140</t>
  </si>
  <si>
    <t>2.9K-2.4K-4</t>
  </si>
  <si>
    <t>RIK ( OEM)</t>
  </si>
  <si>
    <t>S6D140E-3</t>
  </si>
  <si>
    <t>Séc măng 6D140/S6D140E-3 (2.9K-2.4K-4) 6261-31-2030 - RIK (Komatsu OEM)</t>
  </si>
  <si>
    <t>HH075170</t>
  </si>
  <si>
    <t>6D140/S6D140/-</t>
  </si>
  <si>
    <t>16314001</t>
  </si>
  <si>
    <t>Séc măng 6D140/S6D140 (2.4K-2.4K-4) - 16314001 - ART</t>
  </si>
  <si>
    <t>HH0595</t>
  </si>
  <si>
    <t>SDK04028ZZ</t>
  </si>
  <si>
    <t>Séc măng 6D140/S6D140 (2.4K-2.4K-4) - SDK04028ZZ - NPR</t>
  </si>
  <si>
    <t>HH083458</t>
  </si>
  <si>
    <t>6261-31-2030</t>
  </si>
  <si>
    <t>Séc măng Komatsu S6D140/ 6261-31-2030 (2.9K-2.4K-4), 6D140E-3 - HENWEIT</t>
  </si>
  <si>
    <t>HH083096</t>
  </si>
  <si>
    <t>S4S-D/S6S-D/COS2/2.5H-2-4.5</t>
  </si>
  <si>
    <t>050</t>
  </si>
  <si>
    <t>34417-02012</t>
  </si>
  <si>
    <t>Séc măng S4S-D/ S6S-D/ 34417-02012 (050, COS2) 2.5H-2-4.5 - HENWEIT</t>
  </si>
  <si>
    <t>HH073109</t>
  </si>
  <si>
    <t>K4E/K3E</t>
  </si>
  <si>
    <t>Séc măng K4E/K3E - TP</t>
  </si>
  <si>
    <t>HH079582</t>
  </si>
  <si>
    <t>Mitsu/K4E/K3E</t>
  </si>
  <si>
    <t>YDM30112ZZ</t>
  </si>
  <si>
    <t>Séc măng Mitsu K4E/K3E/YDM30112ZZ (2.5HK-2-4) HỘP1 - NPR</t>
  </si>
  <si>
    <t>HH084175</t>
  </si>
  <si>
    <t>Mitsu/K4E/K3E/-/HENWEIT</t>
  </si>
  <si>
    <t>R-MI67-00-1</t>
  </si>
  <si>
    <t>Séc măng Mitsu K4E/ K3E/ 76 (2.5HK-2-4) - HENWEIT, R-MI67-00-1</t>
  </si>
  <si>
    <t>HH083925</t>
  </si>
  <si>
    <t>Mitsu/S4L/S3L/K4F/4D78</t>
  </si>
  <si>
    <t>HENWEIT, R-MI48-00</t>
  </si>
  <si>
    <t>Séc măng Mitsu S4L/ S3L/ K4F (2.5HK-2-4) 4D78- HENWEIT, R-MI48-00</t>
  </si>
  <si>
    <t>HH081359</t>
  </si>
  <si>
    <t>YDM31167ZZ</t>
  </si>
  <si>
    <t>Séc măng Mitsu S4L/ S3L/ K4F/YDM31167ZZ (2.5HK-2-4) 4D78, HỘP1 - NPR</t>
  </si>
  <si>
    <t>HH080951</t>
  </si>
  <si>
    <t>K4M/4DQ5</t>
  </si>
  <si>
    <t>Séc măng K4M/4DQ5 (2.5HK-2-4) - IZ IKAZU</t>
  </si>
  <si>
    <t>HH072978</t>
  </si>
  <si>
    <t>Mitsu/4DQ5</t>
  </si>
  <si>
    <t>SDM31010ZZ</t>
  </si>
  <si>
    <t>Séc măng Mitsu 4DQ5/ SDM31010ZZ (2.5-2-4) HỘP4 - NPR</t>
  </si>
  <si>
    <t>HH00529</t>
  </si>
  <si>
    <t>S4Q2</t>
  </si>
  <si>
    <t>1 máy</t>
  </si>
  <si>
    <t>Séc măng S4Q2 (2.5HK-2-4) - RIK</t>
  </si>
  <si>
    <t>HH080940</t>
  </si>
  <si>
    <t>Séc măng K4N (2.5HK-2-4) - IZ IKAZU</t>
  </si>
  <si>
    <t>HH072310</t>
  </si>
  <si>
    <t>SJM30116ZZ</t>
  </si>
  <si>
    <t>Séc măng K4N (2.5HK-2-4) SJM30116ZZ - NPR</t>
  </si>
  <si>
    <t>HH083713</t>
  </si>
  <si>
    <t>Mitsu/K4N/nhớt/thép</t>
  </si>
  <si>
    <t>SDM30116ZX</t>
  </si>
  <si>
    <t>Séc măng Mitsu K4N/ SDM30116ZX (2.5HK-2-4) nhớt thép HỘP4- NPR</t>
  </si>
  <si>
    <t>HH078037</t>
  </si>
  <si>
    <t>4D55-T/4D56-T/D4BF/Starex/-/ART</t>
  </si>
  <si>
    <t>17709103</t>
  </si>
  <si>
    <t>Séc măng 4D55-T / 4D56-T / D4BF / Starex (2.5HK-2HK-4) - ART  17709103</t>
  </si>
  <si>
    <t>HH078926</t>
  </si>
  <si>
    <t>Séc măng 4D55 / 4D56 (2.5-2-4) - IZUMI</t>
  </si>
  <si>
    <t>HH079473</t>
  </si>
  <si>
    <t>4D55/4D56/D4BA/D4BB</t>
  </si>
  <si>
    <t>1May</t>
  </si>
  <si>
    <t>Séc măng 4D55/4D56/D4BA/D4BB  (2.5-2-4) - NPR</t>
  </si>
  <si>
    <t>HH083036</t>
  </si>
  <si>
    <t>4D55/4D56/D4BA/D4BB/T2/T1/COS4/đường/kính/91.1</t>
  </si>
  <si>
    <t>Séc măng 4D55/4D56/D4BA/D4BB/T2/T1 COS4 đường kính 91.1 (2-2-3) - RIK</t>
  </si>
  <si>
    <t>HH074596</t>
  </si>
  <si>
    <t>4D55/4D56/D4BA/D4BB/T2/T1/đường/kính/91.1</t>
  </si>
  <si>
    <t>Séc măng 4D55/4D56/D4BA/D4BB/T2/T1 đường kính 91.1 (2-2-3) - TP</t>
  </si>
  <si>
    <t>HH080389</t>
  </si>
  <si>
    <t>4D55/4D56/T1/T2</t>
  </si>
  <si>
    <t>Séc măng 4D55 / 4D56 /T1 / T2 (2-2-3) - IZ IKAZU</t>
  </si>
  <si>
    <t>HH076759</t>
  </si>
  <si>
    <t>4D56/TC/D4BF/Starex/2.5HK-2HK-4|</t>
  </si>
  <si>
    <t>Séc măng 4D56 TC / D4BF / Starex (2.5HK-2HK-4|) -TP</t>
  </si>
  <si>
    <t>HH080247</t>
  </si>
  <si>
    <t>D4BF/Starex/nhớt/3</t>
  </si>
  <si>
    <t>2.5HK-2HK-3</t>
  </si>
  <si>
    <t>4D56-16V</t>
  </si>
  <si>
    <t>Séc măng 4D56-16V / D4BF / Starex nhớt 3 (2.5HK-2HK-3) - IZUMI</t>
  </si>
  <si>
    <t>HH081273</t>
  </si>
  <si>
    <t>D4CB/Porter/II</t>
  </si>
  <si>
    <t>Séc măng D4CB/Porter II/ 2.5HK-2-3 - TP</t>
  </si>
  <si>
    <t>HH00005</t>
  </si>
  <si>
    <t>SDG30062ZZ</t>
  </si>
  <si>
    <t>Séc măng D4CB/Porter II/ 2.5HK-2-3 (SDG30062ZZ) - NPR</t>
  </si>
  <si>
    <t>HH0331</t>
  </si>
  <si>
    <t>Hyu/D4BC/91.1/D4BA/4D56/4D55/T1/T2/bộ4</t>
  </si>
  <si>
    <t>SDG30011ZX</t>
  </si>
  <si>
    <t>Séc măng Hyu D4BC/SDG30011ZX, 91.1 (2-2-3), D4BA/4D56/4D55/T1/T2, bộ4 - NPR</t>
  </si>
  <si>
    <t>HH083296</t>
  </si>
  <si>
    <t>Mitsu/S4S-D/S6S-D/S4E/4D94E-C</t>
  </si>
  <si>
    <t>Séc măng Mitsu S4S-D/S6S-D/34417-02012 (2.5HK-2-4.5) (S4E/4D94E-C) - HENWEIT</t>
  </si>
  <si>
    <t>HH072822</t>
  </si>
  <si>
    <t>Mitsu/S4S/S4S-DT/1+3thép/BỘ4</t>
  </si>
  <si>
    <t>SDM30118ZZ</t>
  </si>
  <si>
    <t>Séc măng Mitsu S4S/ S4S-DT/SDM30118ZZ (2.5HK-2-4) 1+3thép BỘ4- NPR</t>
  </si>
  <si>
    <t>HH077620</t>
  </si>
  <si>
    <t>S4E/S6E/S4S/S6S/lắp/lẫn/4D94E-C</t>
  </si>
  <si>
    <t>Séc măng S4E / S6E / S4S / S6S lắp lẫn 4D94E-C (2.5HK-2-4.5) - IZUMI</t>
  </si>
  <si>
    <t>HH076919</t>
  </si>
  <si>
    <t>4M40-TC/4M42</t>
  </si>
  <si>
    <t>2.3K-2-3</t>
  </si>
  <si>
    <t>SDM31140ZZ</t>
  </si>
  <si>
    <t>Séc măng 4M40-TC / 4M42 (2.3K-2-3) SDM31140ZZ - NPR</t>
  </si>
  <si>
    <t>HH072979</t>
  </si>
  <si>
    <t>4M40-TC/TP</t>
  </si>
  <si>
    <t>2.4K-2-3</t>
  </si>
  <si>
    <t>Séc măng 4M40-TC (2.4K-2-3) TP</t>
  </si>
  <si>
    <t>HH077617</t>
  </si>
  <si>
    <t>4M40/-/NA</t>
  </si>
  <si>
    <t>Séc măng 4M40 - NA (2.5K-2-4) - IZUMI</t>
  </si>
  <si>
    <t>HH072427</t>
  </si>
  <si>
    <t>4M40/-/NA/4DR7</t>
  </si>
  <si>
    <t>2.4K-2-4</t>
  </si>
  <si>
    <t>SDM31095ZX</t>
  </si>
  <si>
    <t>Séc măng 4M40 - NA/ 4DR7 (2.4K-2-4) SDM31095ZX - NPR</t>
  </si>
  <si>
    <t>HH073040</t>
  </si>
  <si>
    <t>6DS1/phi</t>
  </si>
  <si>
    <t>Séc măng 6DS1 (2.5-2-2-4.5) phi 95 - RIK</t>
  </si>
  <si>
    <t>HH083984</t>
  </si>
  <si>
    <t>Mitsu/4M40/-/HENWEIT</t>
  </si>
  <si>
    <t>ME201522</t>
  </si>
  <si>
    <t>Séc măng Mitsu 4M40/ ME201522 (2.5K-2-4) - HENWEIT, R-MI55-00-1</t>
  </si>
  <si>
    <t>HH00233</t>
  </si>
  <si>
    <t>6DS7/S4E2</t>
  </si>
  <si>
    <t>Séc măng 6DS7/ S4E2 (3HK-2-5) - RIK</t>
  </si>
  <si>
    <t>HH071535</t>
  </si>
  <si>
    <t>Mitsu/6DS7/S4E-2/S4F</t>
  </si>
  <si>
    <t>YDM31002ZZ</t>
  </si>
  <si>
    <t>Séc măng Mitsu 6DS7/ YDM31002ZZ (3HK-2-5), S4E-2/S4F, HỘP1 - NPR</t>
  </si>
  <si>
    <t>HH077956</t>
  </si>
  <si>
    <t>4D30/4D31</t>
  </si>
  <si>
    <t>Séc măng 4D30/4D31 (3HK-2-5) - IZUMI</t>
  </si>
  <si>
    <t>HH073143</t>
  </si>
  <si>
    <t>Séc măng 4D30/4D31 (3HK-2-5) - TP</t>
  </si>
  <si>
    <t>HH077958</t>
  </si>
  <si>
    <t>4D31-T/6D31-T</t>
  </si>
  <si>
    <t>Séc măng 4D31-T / 6D31-T (3HK-2-4) - IZUMI</t>
  </si>
  <si>
    <t>HH070307</t>
  </si>
  <si>
    <t>6D31T/-</t>
  </si>
  <si>
    <t>SDM31088ZX</t>
  </si>
  <si>
    <t>Séc măng 6D31T (3HK-2-4) - SDM31088ZX - NPR</t>
  </si>
  <si>
    <t>HH00006</t>
  </si>
  <si>
    <t>D4AE/D4AL</t>
  </si>
  <si>
    <t>SDG30002ZZ</t>
  </si>
  <si>
    <t>Séc măng D4AE/D4AL/ 3K-2-4 (SDG30002ZZ) - NPR</t>
  </si>
  <si>
    <t>HH084139</t>
  </si>
  <si>
    <t>Mitsu/4D31T/6D31T</t>
  </si>
  <si>
    <t>HENWEIT, R-MI21-00</t>
  </si>
  <si>
    <t>Séc măng Mitsu 4D31T/ 6D31T (3HK-2-4) - HENWEIT, R-MI21-00</t>
  </si>
  <si>
    <t>HH083498</t>
  </si>
  <si>
    <t>Mitsu/-/CAT/S6KT/C6.4/S4K/C6.4/C4.2/D04FR</t>
  </si>
  <si>
    <t>Séc măng Mitsu - CAT S6KT/ C6.4 (3HK-2HK-4) S4K, C6.4, C4.2, D04FR - HENWEIT</t>
  </si>
  <si>
    <t>HH074971</t>
  </si>
  <si>
    <t>Mitsu/S6KT/S4KT/C6.4/C4.2/D04FR/1</t>
  </si>
  <si>
    <t>YDM30108ZX</t>
  </si>
  <si>
    <t>Séc măng Mitsu S6KT/ YDM30108ZX (3HK-2HK-4) S4KT/C6.4/C4.2/D04FR, HỘP 1- NPR</t>
  </si>
  <si>
    <t>HH00019</t>
  </si>
  <si>
    <t>SDM30108ZX</t>
  </si>
  <si>
    <t>Séc măng S6KT (3HK-2HK-4) (SDM30108ZX) - NPR</t>
  </si>
  <si>
    <t>HH075440</t>
  </si>
  <si>
    <t>103</t>
  </si>
  <si>
    <t>2304052000</t>
  </si>
  <si>
    <t>Séc măng D6GA (3K-2-4)/ 2304052000 - MOBIS</t>
  </si>
  <si>
    <t>HH084012</t>
  </si>
  <si>
    <t>D6GA/52700</t>
  </si>
  <si>
    <t>Séc măng D6GA (3K-2-3)/ 52700 - MOBIS</t>
  </si>
  <si>
    <t>HH00094</t>
  </si>
  <si>
    <t>Séc măng 4D32/K1 (3HK-2-4) - TP</t>
  </si>
  <si>
    <t>HH00048</t>
  </si>
  <si>
    <t>4D34T</t>
  </si>
  <si>
    <t>Séc măng 4D34T (2.8K-2-4) - NPR</t>
  </si>
  <si>
    <t>HH074804</t>
  </si>
  <si>
    <t>4D34T/6D34</t>
  </si>
  <si>
    <t>Séc măng 4D34T/ 6D34(2.8K-2-4) - TP</t>
  </si>
  <si>
    <t>HH077950</t>
  </si>
  <si>
    <t>K1/4D32/D4AF</t>
  </si>
  <si>
    <t>Séc măng K1/ 4D32 / D4AF  (3HK-2-4) - IZUMI</t>
  </si>
  <si>
    <t>HH074964</t>
  </si>
  <si>
    <t>MITSU/4D34T/6D34T/tép/-</t>
  </si>
  <si>
    <t>YDM31075ZX</t>
  </si>
  <si>
    <t>Séc măng MITSU 4D34T/6D34T hộp tép (2.8K-2-4) - YDM31075ZX - NPR</t>
  </si>
  <si>
    <t>HH084320</t>
  </si>
  <si>
    <t>Mitsu/4D32/D4AF/K1/nhớt/thép</t>
  </si>
  <si>
    <t>HENWEIT "R-MI25-00</t>
  </si>
  <si>
    <t>ME999641</t>
  </si>
  <si>
    <t>Séc măng Mitsu 4D32/ ME999641/ D4AF/ K1 (3HK-2-4) nhớt thép - HENWEIT "R-MI25-00</t>
  </si>
  <si>
    <t>HH084136</t>
  </si>
  <si>
    <t>Mitsu/4D34T/6D34T/-/HENWEIT</t>
  </si>
  <si>
    <t>R-MI23-00-4</t>
  </si>
  <si>
    <t>Séc măng Mitsu 4D34T/ 6D34T (2.8K-2-4) - HENWEIT R-MI23-00-4</t>
  </si>
  <si>
    <t>HH079286</t>
  </si>
  <si>
    <t>6D105/4D105</t>
  </si>
  <si>
    <t>Séc măng 6D105/ 4D105/ 3-2.5-5 - TP</t>
  </si>
  <si>
    <t>HH069215</t>
  </si>
  <si>
    <t>SDK04017ZZ</t>
  </si>
  <si>
    <t>Séc măng 6D105/ 4D105/ 3-2.5-5 (SDK04017ZZ) - NPR</t>
  </si>
  <si>
    <t>HH080080</t>
  </si>
  <si>
    <t>4D33/-NPR</t>
  </si>
  <si>
    <t>Séc măng 4D33(3-2-4)-NPR</t>
  </si>
  <si>
    <t>HH073664</t>
  </si>
  <si>
    <t>Hyu/D6DA/nhớt/thép</t>
  </si>
  <si>
    <t>SDG30068ZZ</t>
  </si>
  <si>
    <t>Séc măng Hyu D6DA/ SDG30068ZZ (2.8K-2.5-4) nhớt thép, HỘP6 - NPR</t>
  </si>
  <si>
    <t>HH077955</t>
  </si>
  <si>
    <t>6D14</t>
  </si>
  <si>
    <t>Séc măng 6D14 (3HK-2.5-5) - IZUMI</t>
  </si>
  <si>
    <t>HH073104</t>
  </si>
  <si>
    <t>Séc măng 6D14 (3HK-2.5-5) -TP</t>
  </si>
  <si>
    <t>HH00003</t>
  </si>
  <si>
    <t>Séc măng 6D14-T (2.8K-2.5-4) - NPR</t>
  </si>
  <si>
    <t>HH073105</t>
  </si>
  <si>
    <t>Séc măng 6D14-T (2.8K-2.5-4) - TP</t>
  </si>
  <si>
    <t>HH070285</t>
  </si>
  <si>
    <t>Misu/6D14/nhớt/thép</t>
  </si>
  <si>
    <t>SDM31007ZX</t>
  </si>
  <si>
    <t>Séc măng Misu 6D14/ SDM31007ZX (3HK-2.5-5) nhớt thép, HỘP6 - NPR</t>
  </si>
  <si>
    <t>HH084323</t>
  </si>
  <si>
    <t>Misu/6D14/nhớt/thép/-/HENWEIT/'R-MI27-00-1</t>
  </si>
  <si>
    <t>Séc măng Misu 6D14 (3HK-2.5-5) nhớt thép - HENWEIT 'R-MI27-00-1</t>
  </si>
  <si>
    <t>HH075650</t>
  </si>
  <si>
    <t>Mitsu/6DB10/1thép/6</t>
  </si>
  <si>
    <t>SDM30005ZX</t>
  </si>
  <si>
    <t>Séc măng Mitsu 6DB10/ SDM30005ZX (3.5-2.5-2.5-5) 1thép, HỘP 6 - NPR</t>
  </si>
  <si>
    <t>HH070284</t>
  </si>
  <si>
    <t>6D15/-</t>
  </si>
  <si>
    <t>SDM31073ZX</t>
  </si>
  <si>
    <t>Séc măng 6D15 (3HK-2.5-5) - SDM31073ZX - NPR</t>
  </si>
  <si>
    <t>HH076649</t>
  </si>
  <si>
    <t>6D15T</t>
  </si>
  <si>
    <t>Séc măng 6D15T (2.8K-2.5-4) - TP</t>
  </si>
  <si>
    <t>HH084150</t>
  </si>
  <si>
    <t>Mitsu/6D15</t>
  </si>
  <si>
    <t>HENWEIT, R-MI28-00</t>
  </si>
  <si>
    <t>ME072306</t>
  </si>
  <si>
    <t>Séc măng Mitsu 6D15/ ME072306 (3HK-2.5-5) - HENWEIT, R-MI28-00</t>
  </si>
  <si>
    <t>HH00210</t>
  </si>
  <si>
    <t>Mitsu/6D15T/1+3thép</t>
  </si>
  <si>
    <t>SDM31119ZZ</t>
  </si>
  <si>
    <t>Séc măng Mitsu 6D15T/ SDM31119ZZ (2.8K-2.5-4) 1+3thép, HỘP6 - NPR</t>
  </si>
  <si>
    <t>HH077947</t>
  </si>
  <si>
    <t>6D16</t>
  </si>
  <si>
    <t>Séc măng 6D16/ 3-2.5-4 - IZUMI</t>
  </si>
  <si>
    <t>HH073118</t>
  </si>
  <si>
    <t>Séc măng 6D16/ 3-2.5-4 - TP</t>
  </si>
  <si>
    <t>HH084151</t>
  </si>
  <si>
    <t>Mitsu/6D16/-/HENWEIT</t>
  </si>
  <si>
    <t>ME999955</t>
  </si>
  <si>
    <t>Séc măng Mitsu 6D16/ ME999955 (3-2.5-4) - HENWEIT, R-MI29-00-2</t>
  </si>
  <si>
    <t>HH069832</t>
  </si>
  <si>
    <t>Mitsu/6D16/1+3/thép</t>
  </si>
  <si>
    <t>SDM31051ZX</t>
  </si>
  <si>
    <t>Séc măng Mitsu 6D16/SDM31051ZX (3-2.5-4) 1+3 thép HỘP6 - NPR</t>
  </si>
  <si>
    <t>HH070283</t>
  </si>
  <si>
    <t>Mitsu/6D16T/1+3thép</t>
  </si>
  <si>
    <t>SDM31054ZX</t>
  </si>
  <si>
    <t>Séc măng Mitsu 6D16T/SDM31054ZX (2.8K-2.5-4) 1+3thép, HỘP6- NPR</t>
  </si>
  <si>
    <t>HH20471</t>
  </si>
  <si>
    <t>SDM31111ZX</t>
  </si>
  <si>
    <t>Séc măng 6D22-T/ 3.3K-3-4 (SDM31111ZX) - NPR</t>
  </si>
  <si>
    <t>HH070278</t>
  </si>
  <si>
    <t>8DC9/-</t>
  </si>
  <si>
    <t>SDM31029ZX</t>
  </si>
  <si>
    <t>Séc măng 8DC9/ 3.3K-3-3-6 - SDM31029ZX - NPR</t>
  </si>
  <si>
    <t>HH084319</t>
  </si>
  <si>
    <t>Mitsu/S6B</t>
  </si>
  <si>
    <t>HENWEIT "R-MI60-00</t>
  </si>
  <si>
    <t>Séc măng Mitsu 135/ S6B (4HK-3-6) - HENWEIT "R-MI60-00</t>
  </si>
  <si>
    <t>HH075411</t>
  </si>
  <si>
    <t>YDM30106ZZ</t>
  </si>
  <si>
    <t>Séc măng Mitsu S6B/ YDM30106ZZ/ 135 (4HK-3-6) HỘP1- NPR</t>
  </si>
  <si>
    <t>HH083681</t>
  </si>
  <si>
    <t>Mitsu/S6B3</t>
  </si>
  <si>
    <t>SDM31180ZZ</t>
  </si>
  <si>
    <t>Séc măng Mitsu S6B3/ SDM31180ZZ/ 135 (4K-3HK-4) HỘP1- NPR</t>
  </si>
  <si>
    <t>HH084321</t>
  </si>
  <si>
    <t>Mitsu/S6B3/nhớt/thép</t>
  </si>
  <si>
    <t>HENWEIT 'R-MI61-00</t>
  </si>
  <si>
    <t>Séc măng Mitsu 135/ S6B3 (4K-3HK-4) nhớt thép - HENWEIT 'R-MI61-00</t>
  </si>
  <si>
    <t>HH082598</t>
  </si>
  <si>
    <t>Séc măng 8DC11 (3.3K-3-3-4) - NPR</t>
  </si>
  <si>
    <t>HH073541</t>
  </si>
  <si>
    <t>Séc măng 8DC11 (3.3K-3-3-4) - TP</t>
  </si>
  <si>
    <t>HH073692</t>
  </si>
  <si>
    <t>8DC11/-/0.25/142.2/P-ENG/8</t>
  </si>
  <si>
    <t>SDM31128ZZ</t>
  </si>
  <si>
    <t>Séc măng 8DC11 - 0.25(142.2)/SDM31128ZZ (3.3K-3-3-4) P-ENG, HỘP 8 - NPR</t>
  </si>
  <si>
    <t>HH073283</t>
  </si>
  <si>
    <t>8DC11/P-ENG/142.2</t>
  </si>
  <si>
    <t>Séc măng 8DC11 / P-ENG (142.2) (3.3K-3-3-4) - TP</t>
  </si>
  <si>
    <t>HH075421</t>
  </si>
  <si>
    <t>Mitsu/S6A</t>
  </si>
  <si>
    <t>145</t>
  </si>
  <si>
    <t>4.5-3-6</t>
  </si>
  <si>
    <t>YJM30107ZZ</t>
  </si>
  <si>
    <t>Séc măng Mitsu S6A/ YJM30107ZZ/ 145 (4.5-3-6) HỘP1 - NPR</t>
  </si>
  <si>
    <t>HH083719</t>
  </si>
  <si>
    <t>Mitsu/S6A2</t>
  </si>
  <si>
    <t>4.45HK-2.95HK-6</t>
  </si>
  <si>
    <t>YJM30109ZZ</t>
  </si>
  <si>
    <t>Séc măng Mitsu S6A2/ YJM30109ZZ/ 150 (4.45HK-2.95HK-6) HỘP1 - NPR</t>
  </si>
  <si>
    <t>HH083711</t>
  </si>
  <si>
    <t>Mitsu/S6A3</t>
  </si>
  <si>
    <t>3HK-2.5HK-5</t>
  </si>
  <si>
    <t>YDM30120ZZ</t>
  </si>
  <si>
    <t>Séc măng Mitsu S6A3/ YDM30120ZZ/ 150 (3HK-2.5HK-5) HỘP1 - NPR</t>
  </si>
  <si>
    <t>HH084132</t>
  </si>
  <si>
    <t>D4BC/91.1/D4BA/4D56/4D55/T1/T2</t>
  </si>
  <si>
    <t>HENWEIT R-HY13-00</t>
  </si>
  <si>
    <t>Séc măng Hyundai D4BC/ 91.1 (2-2-3) D4BA/4D56/4D55/T1/T2 - HENWEIT R-HY13-00</t>
  </si>
  <si>
    <t>HH083980</t>
  </si>
  <si>
    <t>D4BH/4D56/D4BF/Starex/-/HENWEIT</t>
  </si>
  <si>
    <t>23040-42510</t>
  </si>
  <si>
    <t>Séc măng Hyundai D4BH/ 23040-42510, 4D56, D4BF, Starex (2.5HK-2HK-4) - HENWEIT, R-HY14-00-4</t>
  </si>
  <si>
    <t>HH083983</t>
  </si>
  <si>
    <t>HENWEIT, R-HY36-00</t>
  </si>
  <si>
    <t>23040-4A900</t>
  </si>
  <si>
    <t>Séc măng Hyundai D4CB/ 23040-4A900/ 2.5HK-2-3 - HENWEIT, R-HY36-00</t>
  </si>
  <si>
    <t>HH083926</t>
  </si>
  <si>
    <t>D4CC/EX8/2.38K+2+3</t>
  </si>
  <si>
    <t>HENWEIT, R-HY41-00</t>
  </si>
  <si>
    <t>Séc măng Hyundai D4CC (95)/ EX8 (2.38K+2+3) - HENWEIT, R-HY41-00</t>
  </si>
  <si>
    <t>HH084140</t>
  </si>
  <si>
    <t>D4AE/D4AL/-/HENWEIT</t>
  </si>
  <si>
    <t>R-HY16-00-2</t>
  </si>
  <si>
    <t>Séc măng Hyundai D4AE/ D4AL/ 3K-2-4 - HENWEIT R-HY16-00-2</t>
  </si>
  <si>
    <t>HH084006</t>
  </si>
  <si>
    <t>HENWEIT, R-HY42-00</t>
  </si>
  <si>
    <t>23040-48000</t>
  </si>
  <si>
    <t>Séc măng Hyundai D6GA/ 23040-48000 (3K-2-4) - HENWEIT, R-HY42-00</t>
  </si>
  <si>
    <t>HH084137</t>
  </si>
  <si>
    <t>HENWEIT, R-HY43-00</t>
  </si>
  <si>
    <t>23040-52000</t>
  </si>
  <si>
    <t>Séc măng Hyundai D6GA/ 23040-52000 (3K-2-3) - HENWEIT, R-HY43-00</t>
  </si>
  <si>
    <t>HH071489</t>
  </si>
  <si>
    <t>D4DD</t>
  </si>
  <si>
    <t>SDG30057ZZ</t>
  </si>
  <si>
    <t>Séc măng Hyundai D4DD (2.8K-2-3) SDG30057ZZ - NPR</t>
  </si>
  <si>
    <t>HH082343</t>
  </si>
  <si>
    <t>Séc măng Hyundai D4DD (2.8K-2-3) SDG30057ZZ - TP</t>
  </si>
  <si>
    <t>HH083982</t>
  </si>
  <si>
    <t>D6DA/nhớt/thép</t>
  </si>
  <si>
    <t>HENWEIT, R-HY21-00</t>
  </si>
  <si>
    <t>K0BR1-11-SCO</t>
  </si>
  <si>
    <t>Séc măng Hyundai D6DA/ K0BR1-11-SCO (2.8K-2.5-4) nhớt thép- HENWEIT, R-HY21-00</t>
  </si>
  <si>
    <t>HH077963</t>
  </si>
  <si>
    <t>6D22/Old</t>
  </si>
  <si>
    <t>Séc măng 6D22 Old (3.3K-3-6) - IZUMI</t>
  </si>
  <si>
    <t>HH070376</t>
  </si>
  <si>
    <t>Séc măng 6D22 Old (3.3K-3-6) - TP</t>
  </si>
  <si>
    <t>HH074478</t>
  </si>
  <si>
    <t>D6AC/6D22/-/MOBIS/KOREA</t>
  </si>
  <si>
    <t>2343083030</t>
  </si>
  <si>
    <t>Séc măng D6AC/ 6D22 /3.3K-3-4 - MOBIS KOREA 2343083030</t>
  </si>
  <si>
    <t>HH083919</t>
  </si>
  <si>
    <t>D6CB/6D22</t>
  </si>
  <si>
    <t>23040-83030</t>
  </si>
  <si>
    <t>Séc măng Hyundai D6CB (3.3K-3-4)/ 23040-83030/ 6D22 - HENWEIT</t>
  </si>
  <si>
    <t>HH00014</t>
  </si>
  <si>
    <t>Hyu/D6AC/6D22/6</t>
  </si>
  <si>
    <t>SDG30012ZZ</t>
  </si>
  <si>
    <t>Séc măng Hyu D6AC/ SDG30012ZZ (3.3K-3-6) 6D22 HỘP 6 - NPR</t>
  </si>
  <si>
    <t>HH083920</t>
  </si>
  <si>
    <t>3.33K-3-4</t>
  </si>
  <si>
    <t>23430-84010</t>
  </si>
  <si>
    <t>Séc măng Hyundai D6CA (3.33K-3-4)/ 23430-84010 - HENWEIT</t>
  </si>
  <si>
    <t>HH073594</t>
  </si>
  <si>
    <t>D6CA/D70</t>
  </si>
  <si>
    <t>Séc măng D6CA/D70/3.33K-3-4 - TP</t>
  </si>
  <si>
    <t>HH078793</t>
  </si>
  <si>
    <t>ISF2.8</t>
  </si>
  <si>
    <t>Séc măng Cummins  94 (ISF2.8) - Izumi ARTSS</t>
  </si>
  <si>
    <t>HH081473</t>
  </si>
  <si>
    <t>Séc măng Cummins 94 (ISF2.8) 2.5K-2-3 - IZ IKAZU</t>
  </si>
  <si>
    <t>HH073748</t>
  </si>
  <si>
    <t>4D102/6D102/S4D102/S6D102/6BT/4BT</t>
  </si>
  <si>
    <t>2.875K-2.37-4</t>
  </si>
  <si>
    <t>Séc măng 4D102/6D102/S4D102/S6D102/6BT/4BT (2.875K-2.37-4) - TP</t>
  </si>
  <si>
    <t>HH072065</t>
  </si>
  <si>
    <t>TURKEY</t>
  </si>
  <si>
    <t>12710200-00</t>
  </si>
  <si>
    <t>Séc măng 6BT/4BT/ 3K-2.38-4 (12710200-00) - TURKEY</t>
  </si>
  <si>
    <t>HH079790</t>
  </si>
  <si>
    <t>6BT/4BT/4D102/6D102/S4D102/S6D102</t>
  </si>
  <si>
    <t>2.8K-2.35-4</t>
  </si>
  <si>
    <t>Séc măng 6BT / 4BT/ 4D102 / 6D102 / S4D102 / S6D102 (2.8K-2.35-4) - IZ IKAZU</t>
  </si>
  <si>
    <t>HH074889</t>
  </si>
  <si>
    <t>Séc măng 6BT / 4BT/ 4D102 / 6D102 / S4D102 / S6D102 (2.8K-2.35-4) - IZUMI</t>
  </si>
  <si>
    <t>HH081472</t>
  </si>
  <si>
    <t>ISF3.8</t>
  </si>
  <si>
    <t>Séc măng Cummins 102 (ISF3.8) 3K-2.38-4 - IZ IKAZU</t>
  </si>
  <si>
    <t>HH083746</t>
  </si>
  <si>
    <t>ISF3.8/-/HENWEIT</t>
  </si>
  <si>
    <t>4089258</t>
  </si>
  <si>
    <t>Séc măng Cummins ISF3.8/ 4089258/102 (3K-2.38-4) - HENWEIT/ R-CM35-00-1</t>
  </si>
  <si>
    <t>HH082265</t>
  </si>
  <si>
    <t>S6D102/6D102/6/máy</t>
  </si>
  <si>
    <t>SDK04027ZX</t>
  </si>
  <si>
    <t>Séc măng S6D102/ 6D102 hộp 6 máy (2.875K-2.37-4) SDK04027ZX - NPR</t>
  </si>
  <si>
    <t>HH078331</t>
  </si>
  <si>
    <t>S6D102/S4D102/6BT/4BT</t>
  </si>
  <si>
    <t>2.88K-2.38-4</t>
  </si>
  <si>
    <t>16310201-00</t>
  </si>
  <si>
    <t>Séc măng S6D102/S4D102/6BT/4BT/ 2.88K-2.38-4 (16310201-00) - ART</t>
  </si>
  <si>
    <t>HH082072</t>
  </si>
  <si>
    <t>S6D102/S4D102/6D102/4D102/6BT/4BT</t>
  </si>
  <si>
    <t>Séc măng S6D102/S4D102/6D102/4D102/6BT/4BT (3K-2.38-4) - MAHLE</t>
  </si>
  <si>
    <t>HH083094</t>
  </si>
  <si>
    <t>FIAT/IVECO/N45/phi</t>
  </si>
  <si>
    <t>8094845</t>
  </si>
  <si>
    <t>Séc măng FIAT IVECO (CUMMINS) N45/ 8094845/ 800074010000/ 01027N0 (phi 104) - HENWEIT</t>
  </si>
  <si>
    <t>HH0657</t>
  </si>
  <si>
    <t>Kom/S6D107/6D107/QSB6.7</t>
  </si>
  <si>
    <t>SDK04038ZZ0</t>
  </si>
  <si>
    <t>Séc măng Kom S6D107/ SDK04038ZZ0 (2.8K-2.5-3.5) 6D107, QSB6.7 HỘP6- NPR</t>
  </si>
  <si>
    <t>HH071505</t>
  </si>
  <si>
    <t>QSB6.7</t>
  </si>
  <si>
    <t>Séc măng QSB6.7 - KS</t>
  </si>
  <si>
    <t>HH072066</t>
  </si>
  <si>
    <t>QSB6.7/S6D107/6D107</t>
  </si>
  <si>
    <t>3K-2.5-3.5</t>
  </si>
  <si>
    <t>12710701-00</t>
  </si>
  <si>
    <t>Séc măng QSB6.7/S6D107/6D107 3K-2.5-3.5 (12710701-00) - ART</t>
  </si>
  <si>
    <t>HH071781</t>
  </si>
  <si>
    <t>6CT-/New</t>
  </si>
  <si>
    <t>Séc măng 6CT- New (3.3K-3-4) - CCEC</t>
  </si>
  <si>
    <t>HH075157</t>
  </si>
  <si>
    <t>12711402</t>
  </si>
  <si>
    <t>Séc măng 6CT- New (3.3K-3-4) 12711402 - ART</t>
  </si>
  <si>
    <t>HH081362</t>
  </si>
  <si>
    <t>6CT/-/New/ISL/L375</t>
  </si>
  <si>
    <t>C3964073</t>
  </si>
  <si>
    <t>Séc măng 6CT - New/ ISL/ L375 (3.5K-3-4) (C3964073) - MAHLE</t>
  </si>
  <si>
    <t>HH079783</t>
  </si>
  <si>
    <t>6CT/-/New/L375</t>
  </si>
  <si>
    <t>Séc măng 6CT - New/ L375 (3.3K-3-4) - IZ IKAZU</t>
  </si>
  <si>
    <t>HH077614</t>
  </si>
  <si>
    <t>Séc măng 6CT - New/ L375 (3.3K-3-4) - IZUMI</t>
  </si>
  <si>
    <t>HH079784</t>
  </si>
  <si>
    <t>3.5K-2.85K-4</t>
  </si>
  <si>
    <t>Séc măng 6CT / S6D114/ 6D114 (3.5K-2.85K-4) - IZ IKAZU</t>
  </si>
  <si>
    <t>HH077616</t>
  </si>
  <si>
    <t>Séc măng 6CT / S6D114/ 6D114 (3.5K-2.85K-4) - IZUMI</t>
  </si>
  <si>
    <t>HH071487</t>
  </si>
  <si>
    <t>6CT/S6D114/NPR</t>
  </si>
  <si>
    <t>3.3K-2.85K-4</t>
  </si>
  <si>
    <t>Séc măng 6CT/S6D114 (3.3K-2.85K-4) NPR</t>
  </si>
  <si>
    <t>HH071016</t>
  </si>
  <si>
    <t>6CT8.3</t>
  </si>
  <si>
    <t>3.5k-3k-4</t>
  </si>
  <si>
    <t>Séc măng 6CT8.3 (3.5k-3k-4) - KS</t>
  </si>
  <si>
    <t>HH072067</t>
  </si>
  <si>
    <t>6CT8.3/S6D114</t>
  </si>
  <si>
    <t>12711401-00</t>
  </si>
  <si>
    <t>Séc măng 6CT8.3/S6D114 (3.5K-3K-4) (12711401-00) - ART</t>
  </si>
  <si>
    <t>HH079317</t>
  </si>
  <si>
    <t>CUM/6CT/S6D114</t>
  </si>
  <si>
    <t>3802429</t>
  </si>
  <si>
    <t>Séc măng CUM 6CT/S6D114 (3.5K-3K-4) (3802429) - MAHLE</t>
  </si>
  <si>
    <t>HH082264</t>
  </si>
  <si>
    <t>Kom/6D114/S6D114/6CT</t>
  </si>
  <si>
    <t>SDK04039ZZ</t>
  </si>
  <si>
    <t>Séc măng Kom 6D114/S6D114/6CT/SDK04039ZZ (3.3K-2.85K-4) HỘP6 - NPR</t>
  </si>
  <si>
    <t>HH078028</t>
  </si>
  <si>
    <t>M11/-/ART</t>
  </si>
  <si>
    <t>12712502</t>
  </si>
  <si>
    <t>Séc măng M11 / CUMMINS 125 (3K-3K-4) - ART 12712502</t>
  </si>
  <si>
    <t>HH078328</t>
  </si>
  <si>
    <t>M11/L10/-/ART</t>
  </si>
  <si>
    <t>3.2K-3.2K-4.76</t>
  </si>
  <si>
    <t>12712501-00</t>
  </si>
  <si>
    <t>Séc măng M11 / L10 / CUMMINS 125 (3.2K-3.2K-4.76 ) - ART 12712501-00</t>
  </si>
  <si>
    <t>HH083977</t>
  </si>
  <si>
    <t>3.75K-3.77K-3.77K-5.98K</t>
  </si>
  <si>
    <t>HENWEIT, R-CM05-00</t>
  </si>
  <si>
    <t>AR12098</t>
  </si>
  <si>
    <t>Séc măng Cummins NH220/ AR12098/ 3.75K-3.77K-3.77K-5.98K - HENWEIT, R-CM05-00</t>
  </si>
  <si>
    <t>HH00024</t>
  </si>
  <si>
    <t>NH220/HA180-4</t>
  </si>
  <si>
    <t>SDL01231AB</t>
  </si>
  <si>
    <t>Séc măng NH220 / HA180-4/ 3.75K-3.77K-3.77K-5.98K (SDL01231AB) - NPR</t>
  </si>
  <si>
    <t>HH078202</t>
  </si>
  <si>
    <t>Cum/N14</t>
  </si>
  <si>
    <t>3.7K-2.9K-4.8</t>
  </si>
  <si>
    <t>YDL03466ZZ</t>
  </si>
  <si>
    <t>Séc măng Cum N14/ YDL03466ZZ (3.7K-2.9K-4.8) HỘP1- NPR</t>
  </si>
  <si>
    <t>HH077964</t>
  </si>
  <si>
    <t>3.8K-2.85K-4.75</t>
  </si>
  <si>
    <t>Séc măng N14 / 3.8K-2.85K-4.75 - IZUMI</t>
  </si>
  <si>
    <t>HH077609</t>
  </si>
  <si>
    <t>N14/nhớt/thép</t>
  </si>
  <si>
    <t>3.96K-3K-4.75</t>
  </si>
  <si>
    <t>HENWEIT 'R-CM22-00</t>
  </si>
  <si>
    <t>4089489</t>
  </si>
  <si>
    <t>Séc măng Cummins N14/ 4089489/ 3.96K-3K-4.75, nhớt thép - HENWEIT 'R-CM22-00</t>
  </si>
  <si>
    <t>HH083978</t>
  </si>
  <si>
    <t>3.5K-2.89K-2.83K-4.76</t>
  </si>
  <si>
    <t>HENWEIT, R-CM19-00</t>
  </si>
  <si>
    <t>3803471</t>
  </si>
  <si>
    <t>Séc măng Cummins NT855/ 3803471/ 3.5K-2.89K-2.83K-4.76 - HENWEIT, R-CM19-00</t>
  </si>
  <si>
    <t>HH077965</t>
  </si>
  <si>
    <t>3.8K-2.85K-2.85K-4.75</t>
  </si>
  <si>
    <t>Séc măng NT855 / 3.8K-2.85K-2.85K-4.75 - IZUMI</t>
  </si>
  <si>
    <t>HH081766</t>
  </si>
  <si>
    <t>KT19/KTA19</t>
  </si>
  <si>
    <t>158.7</t>
  </si>
  <si>
    <t>3.75K-3.75K-4.8</t>
  </si>
  <si>
    <t>YDL03260ZZ</t>
  </si>
  <si>
    <t>Séc măng Cummins KT19/KTA19/YDL03260ZZ (3.75K-3.75K-4.8) HỘP1 - NPR</t>
  </si>
  <si>
    <t>HH084145</t>
  </si>
  <si>
    <t>ISL/9.5/116.5</t>
  </si>
  <si>
    <t>HENWEIT R-CM74-00</t>
  </si>
  <si>
    <t>5482364</t>
  </si>
  <si>
    <t>Séc măng Cummins ISL 9.5/ 5482364/ 116.5 (3K-2.5-3.5) - HENWEIT R-CM74-00</t>
  </si>
  <si>
    <t>HH00117</t>
  </si>
  <si>
    <t>QSL/9.3/116.5mm/ISL/9.3</t>
  </si>
  <si>
    <t>ZENT</t>
  </si>
  <si>
    <t>4376553</t>
  </si>
  <si>
    <t>Séc măng Cummins QSL 9.3 (4376553), 116.5mm, ISL 9.3, 2.8K-2.5-3.5 - ZENT</t>
  </si>
  <si>
    <t>HH072775</t>
  </si>
  <si>
    <t>Nis/SD23/SD25</t>
  </si>
  <si>
    <t>SDN31023ZZ</t>
  </si>
  <si>
    <t>Séc măng Nis SD23/SD25/SDN31023ZZ (2.5-2-4.5) HỘP4  - NPR</t>
  </si>
  <si>
    <t>HH075551</t>
  </si>
  <si>
    <t>Nis/TD23/nhớt/thép</t>
  </si>
  <si>
    <t>SDN31037ZZ</t>
  </si>
  <si>
    <t>Séc măng Nis TD23/ SDN31037ZZ, 89(2.5-2-4), nhớt thép, HỘP4 - NPR</t>
  </si>
  <si>
    <t>HH079793</t>
  </si>
  <si>
    <t>Séc măng TD23 (2.5-2-4) - IZUMI</t>
  </si>
  <si>
    <t>HH00029</t>
  </si>
  <si>
    <t>BD30/TD27</t>
  </si>
  <si>
    <t>Séc măng BD30/TD27 (2.5-2-4) - TP</t>
  </si>
  <si>
    <t>HH084173</t>
  </si>
  <si>
    <t>HENWEIT, R-NA48-00</t>
  </si>
  <si>
    <t>Séc măng Nissan BD30/ 96 (2.5-2-4) TD27 - HENWEIT, R-NA48-00</t>
  </si>
  <si>
    <t>HH078333</t>
  </si>
  <si>
    <t>BD30/TD27/-/ART</t>
  </si>
  <si>
    <t>17909602-00</t>
  </si>
  <si>
    <t>Séc măng BD30/TD27 NISSAN 96 (2.5-2-4) - ART 17909602-00</t>
  </si>
  <si>
    <t>HH076922</t>
  </si>
  <si>
    <t>BD30T/TD27</t>
  </si>
  <si>
    <t>Séc măng BD30T/TD27 (2.5HK-2-3) - NPR</t>
  </si>
  <si>
    <t>HH0640</t>
  </si>
  <si>
    <t>Nis/BD30/TD27/nhớt/thép/4</t>
  </si>
  <si>
    <t>SDN30150ZX</t>
  </si>
  <si>
    <t>Séc măng Nis BD30/ SDN30150ZX (2.5-2-4) TD27, nhớt thép, hộp 4 - NPR</t>
  </si>
  <si>
    <t>HH074584</t>
  </si>
  <si>
    <t>Nis/TD27-T/BD30/1+3thép</t>
  </si>
  <si>
    <t>SDN30147ZZ</t>
  </si>
  <si>
    <t>Séc măng Nis TD27-T/ SDN30147ZZ (2.5HK-2-4) BD30, 1+3thép, HỘP4 - NPR</t>
  </si>
  <si>
    <t>HH080947</t>
  </si>
  <si>
    <t>TD27/BD30</t>
  </si>
  <si>
    <t>Séc măng TD27 / BD30 (2.5-2-4) - IZ IKAZU</t>
  </si>
  <si>
    <t>HH078334</t>
  </si>
  <si>
    <t>TD27/BD30/-/ART</t>
  </si>
  <si>
    <t>17909603-00</t>
  </si>
  <si>
    <t>Séc măng TD27 / BD30 / NISSAN 96 (2.5HK-2-3) - ART 17909603-00</t>
  </si>
  <si>
    <t>HH078039</t>
  </si>
  <si>
    <t>17909601</t>
  </si>
  <si>
    <t>Séc măng TD27 / BD30 NISSAN 96 (2.5-2-3) - ART 17909601</t>
  </si>
  <si>
    <t>HH075480</t>
  </si>
  <si>
    <t>Nis/QD32/NA/1+3/thép</t>
  </si>
  <si>
    <t>99.2</t>
  </si>
  <si>
    <t>SDN30152ZZ</t>
  </si>
  <si>
    <t>Séc măng Nis QD32 NA/SDN30152ZZ (2.5-2-3) 1+3 thép, HỘP4 - NPR</t>
  </si>
  <si>
    <t>HH072273</t>
  </si>
  <si>
    <t>Nis/QD32/nhớt/thép</t>
  </si>
  <si>
    <t>SDN30164ZZ</t>
  </si>
  <si>
    <t>Séc măng Nis QD32/ SDN30164ZZ (2.5HK-2-3) nhớt thép, HỘP4 - NPR</t>
  </si>
  <si>
    <t>HH080949</t>
  </si>
  <si>
    <t>ED33/FD33</t>
  </si>
  <si>
    <t>Séc măng ED33/FD33 (2-2-4) - IZ IKAZU</t>
  </si>
  <si>
    <t>HH0568</t>
  </si>
  <si>
    <t>Séc măng ED33/FD33 (3-2-4.5) - NPR</t>
  </si>
  <si>
    <t>HH078335</t>
  </si>
  <si>
    <t>ED33/FD33/-/ART</t>
  </si>
  <si>
    <t>17910003-00</t>
  </si>
  <si>
    <t>Séc măng ED33 / FD33 NISSAN 100 (2-2-4) - ART 17910003-00</t>
  </si>
  <si>
    <t>HH070259</t>
  </si>
  <si>
    <t>Séc măng Nissan FD33/ED33 (2-2-4) - TP</t>
  </si>
  <si>
    <t>HH00133</t>
  </si>
  <si>
    <t>FD33T/ED33T</t>
  </si>
  <si>
    <t>Séc măng FD33T/ED33T (3HK-2-4.5) - NPR</t>
  </si>
  <si>
    <t>HH070548</t>
  </si>
  <si>
    <t>Nis/ED33/NEW/FD33/nhớt/thép</t>
  </si>
  <si>
    <t>SDN31050ZZ</t>
  </si>
  <si>
    <t>Séc măng Nis ED33 NEW/SDN31050ZZ (2-2-4) FD33 nhớt thép, HỘP4- NPR</t>
  </si>
  <si>
    <t>HH079844</t>
  </si>
  <si>
    <t>Nis/FD6T/NEW/FD33/ED33</t>
  </si>
  <si>
    <t>YDN31026ZZ</t>
  </si>
  <si>
    <t>Séc măng Nis FD6T NEW/ YDN31026ZZ (3HK-2-4.5) FD33/ED33, HỘP1 - NPR</t>
  </si>
  <si>
    <t>HH081554</t>
  </si>
  <si>
    <t>Nis/FD35-T/102.5/nhớt/thép/BỘ4</t>
  </si>
  <si>
    <t>102.5</t>
  </si>
  <si>
    <t>SDN31057ZZ</t>
  </si>
  <si>
    <t>Séc măng Nis FD35-T/SDN31057ZZ, 102.5 (3HK-2-4) nhớt thép, BỘ4 - NPR</t>
  </si>
  <si>
    <t>HH077263</t>
  </si>
  <si>
    <t>FD42/FD46</t>
  </si>
  <si>
    <t>Séc măng FD42 / FD46 (3-2-4) - TP</t>
  </si>
  <si>
    <t>HH075422</t>
  </si>
  <si>
    <t>FE6-TA/FD46-T</t>
  </si>
  <si>
    <t>SDN31054ZZ</t>
  </si>
  <si>
    <t>Séc măng FE6-TA/ FD46-T (2.5HK-2-4) SDN31054ZZ - NPR</t>
  </si>
  <si>
    <t>HH078808</t>
  </si>
  <si>
    <t>Nis/FD46/FD42/1+3/thép/BỘ4</t>
  </si>
  <si>
    <t>SDN31064ZX</t>
  </si>
  <si>
    <t>Séc măng Nis FD46/ SDN31064ZX (3-2-4) FD42, 1+3 thép, BỘ4 - NPR</t>
  </si>
  <si>
    <t>HH073525</t>
  </si>
  <si>
    <t>Nis/MD92/1+3/thép</t>
  </si>
  <si>
    <t>SDN31077ZZ</t>
  </si>
  <si>
    <t>Séc măng Nis MD92/ SDN31077ZZ (2-2-3) 1+3 thép HỘP6 - NPR</t>
  </si>
  <si>
    <t>HH083704</t>
  </si>
  <si>
    <t>Nis/MD92/TCI/thép</t>
  </si>
  <si>
    <t>SDN31053ZY</t>
  </si>
  <si>
    <t>Séc măng Nis MD92 TCI/SDN31053ZY (2.5HK-2-3) thép, HỘP6 - NPR</t>
  </si>
  <si>
    <t>HH079845</t>
  </si>
  <si>
    <t>Nis/PD6/nhớt/thép</t>
  </si>
  <si>
    <t>SDN31007ZX</t>
  </si>
  <si>
    <t>Séc măng Nis PD6/ SDN31007ZX (5-3.5-5) nhớt thép, HỘP6 - NPR</t>
  </si>
  <si>
    <t>HH078798</t>
  </si>
  <si>
    <t>Nis/PD6T/nhớt/thép</t>
  </si>
  <si>
    <t>SDN31012ZX</t>
  </si>
  <si>
    <t>Séc măng Nis PD6T/SDN31012ZX (4K-3.5-5) nhớt thép HỘP6- NPR</t>
  </si>
  <si>
    <t>HH078040</t>
  </si>
  <si>
    <t>PD6/-/ART</t>
  </si>
  <si>
    <t>17912501</t>
  </si>
  <si>
    <t>Séc măng PD6 / NISSAN 125 (5-3.5-5) - ART 17912501</t>
  </si>
  <si>
    <t>HH0575</t>
  </si>
  <si>
    <t>Séc măng PD6T (4K-3.5-5) - RIK</t>
  </si>
  <si>
    <t>HH079293</t>
  </si>
  <si>
    <t>Nis/PE6</t>
  </si>
  <si>
    <t>SDN31011ZZ</t>
  </si>
  <si>
    <t>Séc măng Nis PE6/ SDN31011ZZ (4K-3.5-6) HỘP6 - NPR</t>
  </si>
  <si>
    <t>HH083705</t>
  </si>
  <si>
    <t>Nis/PE6T</t>
  </si>
  <si>
    <t>SDN31022ZY</t>
  </si>
  <si>
    <t>Séc măng Nis PE6T/ SDN31022ZY (4HK-3.5-6) HỘP6 - NPR</t>
  </si>
  <si>
    <t>HH077295</t>
  </si>
  <si>
    <t>Nis/PE6T/nhớt/thép</t>
  </si>
  <si>
    <t>SDN31041ZY</t>
  </si>
  <si>
    <t>Séc măng Nis PE6T/ SDN31041ZY (3HK-2.5-4) nhớt thép, HỘP6 - NPR</t>
  </si>
  <si>
    <t>HH075231</t>
  </si>
  <si>
    <t>Séc măng PE6 (4K-3.5-6) - TP</t>
  </si>
  <si>
    <t>HH077624</t>
  </si>
  <si>
    <t>NF6-TA/BI-03</t>
  </si>
  <si>
    <t>Séc măng Nissan NF6-TA/ 3HK-2.5-4 (BI-03) - TP</t>
  </si>
  <si>
    <t>HH084331</t>
  </si>
  <si>
    <t>ZD30/nhớt/thép</t>
  </si>
  <si>
    <t>2.5HK-2-2</t>
  </si>
  <si>
    <t>HENWEIT 'R-NA47-00</t>
  </si>
  <si>
    <t>Séc măng Nissan ZD30 (2.5HK-2-2) nhớt thép - HENWEIT 'R-NA47-00</t>
  </si>
  <si>
    <t>HH076170</t>
  </si>
  <si>
    <t>TW</t>
  </si>
  <si>
    <t>Séc măng DL06 - DOOSAN TW</t>
  </si>
  <si>
    <t>HH075366</t>
  </si>
  <si>
    <t>DL06/65.02503-8047</t>
  </si>
  <si>
    <t>Séc măng DL06/ 65.02503-8047 - DOOSAN</t>
  </si>
  <si>
    <t>HH079785</t>
  </si>
  <si>
    <t>Séc măng DB58 / 3K-2.5-4  - IZ IKAZU</t>
  </si>
  <si>
    <t>HH077615</t>
  </si>
  <si>
    <t>Séc măng DB58 / 3K-2.5-4  - IZUMI</t>
  </si>
  <si>
    <t>HH00020</t>
  </si>
  <si>
    <t>SDD20008ZZ</t>
  </si>
  <si>
    <t>Séc măng DB58/ 3K-2.5-4 (SDD20008ZZ) - NPR</t>
  </si>
  <si>
    <t>HH079651</t>
  </si>
  <si>
    <t>DB58/65.02503-8058</t>
  </si>
  <si>
    <t>Séc măng DB58 (3K-2.5-4) 65.02503-8058 - DOOSAN</t>
  </si>
  <si>
    <t>HH078034</t>
  </si>
  <si>
    <t>DB58/MAN/-/ART</t>
  </si>
  <si>
    <t>17510201</t>
  </si>
  <si>
    <t>Séc măng DB58 / MAN 102 (3K-2.5-4) - ART 17510201</t>
  </si>
  <si>
    <t>HH076171</t>
  </si>
  <si>
    <t>Séc măng DL08 - DOOSAN</t>
  </si>
  <si>
    <t>HH084148</t>
  </si>
  <si>
    <t>2.85K-2.5-4</t>
  </si>
  <si>
    <t>HENWEIT R-DS04-00</t>
  </si>
  <si>
    <t>Séc măng Doosan DL08/ 108 (2.85K-2.5-4) - HENWEIT R-DS04-00</t>
  </si>
  <si>
    <t>HH075367</t>
  </si>
  <si>
    <t>DL08/65.02503-8038</t>
  </si>
  <si>
    <t>Séc măng DL08/ 65.02503-8038 - DOOSAN</t>
  </si>
  <si>
    <t>HH00220</t>
  </si>
  <si>
    <t>Séc măng D1146 - TP</t>
  </si>
  <si>
    <t>HH074963</t>
  </si>
  <si>
    <t>D1146/-</t>
  </si>
  <si>
    <t>YDD20014ZZ</t>
  </si>
  <si>
    <t>Séc măng D1146 (3.3K-3-4) - YDD20014ZZ - NPR</t>
  </si>
  <si>
    <t>HH078332</t>
  </si>
  <si>
    <t>D1146/MAN/-/ART</t>
  </si>
  <si>
    <t>17511101-00</t>
  </si>
  <si>
    <t>Séc măng D1146/ MAN 111 (3.5K-3-4) - ART 17511101-00</t>
  </si>
  <si>
    <t>HH074479</t>
  </si>
  <si>
    <t>DE08/D1146/-/KOREA/65.02503-8146</t>
  </si>
  <si>
    <t>Séc măng DE08/ D1146 (3.3K-3-4) - DOOSAN KOREA 65.02503-8146</t>
  </si>
  <si>
    <t>HH074802</t>
  </si>
  <si>
    <t>Séc măng D2366/ 3.3K-3-4 - TP</t>
  </si>
  <si>
    <t>HH00342</t>
  </si>
  <si>
    <t>D2366/-</t>
  </si>
  <si>
    <t>SDD20013ZZ</t>
  </si>
  <si>
    <t>Séc măng D2366/ 3.3K-3-4 - SDD20013ZZ - NPR</t>
  </si>
  <si>
    <t>HH084153</t>
  </si>
  <si>
    <t>D2366/-/HENWEIT</t>
  </si>
  <si>
    <t>R-DW08-00-1</t>
  </si>
  <si>
    <t>Séc măng Daewoo D2366/ 3.3K-3-4 - HENWEIT, R-DW08-00-1</t>
  </si>
  <si>
    <t>HH079789</t>
  </si>
  <si>
    <t>Séc măng D2366 / DE12 / 3.3K-3-4 - IZ IKAZU</t>
  </si>
  <si>
    <t>HH077959</t>
  </si>
  <si>
    <t>Séc măng D2366 / DE12 / 3.3K-3-4 - IZUMI</t>
  </si>
  <si>
    <t>HH075219</t>
  </si>
  <si>
    <t>D2366/DE12/-/KOREA</t>
  </si>
  <si>
    <t>401004-H00229</t>
  </si>
  <si>
    <t>Séc măng D2366/ DE12/ 3.3K-3-4 - DOOSAN KOREA 401004-H00229</t>
  </si>
  <si>
    <t>HH080345</t>
  </si>
  <si>
    <t>401004-00226</t>
  </si>
  <si>
    <t>Séc măng DX12 (401004-00226/401004-00253S) - DOOSAN</t>
  </si>
  <si>
    <t>HH078329</t>
  </si>
  <si>
    <t>D2848/MAN/-/ART</t>
  </si>
  <si>
    <t>13212801-00</t>
  </si>
  <si>
    <t>Séc măng D2848 / MAN 128 (3.5K-3-4) - ART 13212801-00</t>
  </si>
  <si>
    <t>HH078036</t>
  </si>
  <si>
    <t>3.5K-3-5</t>
  </si>
  <si>
    <t>17512803</t>
  </si>
  <si>
    <t>Séc măng D2848 / MAN 128 (3.5K-3-5) - ART  17512803</t>
  </si>
  <si>
    <t>HH078035</t>
  </si>
  <si>
    <t>3.5K-3-5.5</t>
  </si>
  <si>
    <t>17512802</t>
  </si>
  <si>
    <t>Séc măng D2848 / MAN 128 (3.5K-3-5.5) - ART 17512802</t>
  </si>
  <si>
    <t>HH076947</t>
  </si>
  <si>
    <t>DV11/65.02503-8051</t>
  </si>
  <si>
    <t>Séc măng DV11 (65.02503-8051) - DOOSAN</t>
  </si>
  <si>
    <t>HH076946</t>
  </si>
  <si>
    <t>DV15/D2848/65.02503-8255</t>
  </si>
  <si>
    <t>Séc măng DV15 / D2848 / 3.3K-3-4 (65.02503-8255) - DOOSAN</t>
  </si>
  <si>
    <t>HH083897</t>
  </si>
  <si>
    <t>D24/DL02/4</t>
  </si>
  <si>
    <t>Séc măng Doosan D24/ DL02 (Hộp 4) - NICE IN</t>
  </si>
  <si>
    <t>HH082978</t>
  </si>
  <si>
    <t>3TN68/3TNE68/3D68/-/ART</t>
  </si>
  <si>
    <t>1.5-1.5-3</t>
  </si>
  <si>
    <t>22706802</t>
  </si>
  <si>
    <t>Séc măng YANMAR 68/ 3TN68/ 3TNE68/ 3D68 (1.5-1.5-3) - ART 22706802</t>
  </si>
  <si>
    <t>HH082977</t>
  </si>
  <si>
    <t>22706801</t>
  </si>
  <si>
    <t>Séc măng YANMAR 68/ 3TN68/ 3TNE68/ 3D68 (1.5HK-1.5-3) - ART 22706801</t>
  </si>
  <si>
    <t>HH074705</t>
  </si>
  <si>
    <t>3TNE68/1</t>
  </si>
  <si>
    <t>5HK-1</t>
  </si>
  <si>
    <t>Séc măng 3TNE68 (1,5HK-1,5-3) - NPR</t>
  </si>
  <si>
    <t>HH078336</t>
  </si>
  <si>
    <t>3D72/3TN72/3T72/-/ART</t>
  </si>
  <si>
    <t>22707202-00</t>
  </si>
  <si>
    <t>Séc măng 3D72/ 3TN72 / 3T72 YANMAR 72 (1.5-1.5-3.5) - ART 22707202-00</t>
  </si>
  <si>
    <t>HH075324</t>
  </si>
  <si>
    <t>3TN72/4TN72</t>
  </si>
  <si>
    <t>Séc măng 3TN72/4TN72 (2-2-4) - NSP</t>
  </si>
  <si>
    <t>HH068722</t>
  </si>
  <si>
    <t>Séc măng 3TN72/4TN72 (2-2-4) - RIK</t>
  </si>
  <si>
    <t>HH080943</t>
  </si>
  <si>
    <t>72A/3TN72/4TN72</t>
  </si>
  <si>
    <t>Séc măng Yanmar-72A / 3TN72 / 4TN72 (2-2-4) - IZ IKAZU</t>
  </si>
  <si>
    <t>HH080938</t>
  </si>
  <si>
    <t>72B/3TN72/3T72/3D72</t>
  </si>
  <si>
    <t>Séc măng Yanmar - 72B / 3TN72 / 3T72/ 3D72 (1.5-1.5-3.5) - IZ IKAZU</t>
  </si>
  <si>
    <t>HH071121</t>
  </si>
  <si>
    <t>3TN75/3D75</t>
  </si>
  <si>
    <t>NPR (2-2-4)</t>
  </si>
  <si>
    <t>Séc măng YANMAR 3TN75/3D75 - NPR (2-2-4)</t>
  </si>
  <si>
    <t>HH071433</t>
  </si>
  <si>
    <t>RIK (2-2-4)</t>
  </si>
  <si>
    <t>Séc măng YANMAR 3TN75/3D75 - RIK (2-2-4)</t>
  </si>
  <si>
    <t>HH075323</t>
  </si>
  <si>
    <t>Séc măng YANMAR 3TN75/3D75 (2-2-4) - NSP</t>
  </si>
  <si>
    <t>HH080950</t>
  </si>
  <si>
    <t>4TN78/3TN78</t>
  </si>
  <si>
    <t>Séc măng 4TN78/3TN78 (2-2-4) - IZ IKAZU</t>
  </si>
  <si>
    <t>HH072648</t>
  </si>
  <si>
    <t>Séc măng 4TN78/3TN78 (2-2-4) - NPR</t>
  </si>
  <si>
    <t>HH075321</t>
  </si>
  <si>
    <t>Séc măng 4TN78/3TN78 (2-2-4) - NSP</t>
  </si>
  <si>
    <t>HH082979</t>
  </si>
  <si>
    <t>4TN78/3TN78/3D78/4D78/-/ART</t>
  </si>
  <si>
    <t>22707801</t>
  </si>
  <si>
    <t>Séc măng Yanmar 78/ 4TN78/ 3TN78/ 3D78/ 4D78 (2-2-4) - ART 22707801</t>
  </si>
  <si>
    <t>HH078041</t>
  </si>
  <si>
    <t>3TN80/4TN80/-/ART</t>
  </si>
  <si>
    <t>22708002</t>
  </si>
  <si>
    <t>Séc măng Yanmar-80 / 3TN80 / 4TN80 (2-2-4) - ART 22708002</t>
  </si>
  <si>
    <t>HH078042</t>
  </si>
  <si>
    <t>2.5-2.5-2.5-4</t>
  </si>
  <si>
    <t>22708003</t>
  </si>
  <si>
    <t>Séc măng Yanmar-80/ 3TN80/ 4TN80 (2.5-2.5-2.5-4) - ART 22708003</t>
  </si>
  <si>
    <t>HH083529</t>
  </si>
  <si>
    <t>3TN80/4TN80/4D80</t>
  </si>
  <si>
    <t>Kiểm tra</t>
  </si>
  <si>
    <t>Séc măng Yanmar-80/ 3TN80/ 4TN80 (2.5-2.5-2.5-4), 4D80 - IZ IKAZU</t>
  </si>
  <si>
    <t>HH0293</t>
  </si>
  <si>
    <t>4TN82/3D82/3TN82</t>
  </si>
  <si>
    <t>Séc măng YANMAR 4TN82 /3D82 /3TN82 (2-2-4) - RIK</t>
  </si>
  <si>
    <t>HH078043</t>
  </si>
  <si>
    <t>4TN82/4D82/3D82/3TN82/-/ART</t>
  </si>
  <si>
    <t>22708201</t>
  </si>
  <si>
    <t>Séc măng YANMAR 82 / 4TN82 / 4D82 / 3D82 / 3TN82 (2-2-4) - ART 22708201</t>
  </si>
  <si>
    <t>HH0592</t>
  </si>
  <si>
    <t>82A/3TN82/4TN82</t>
  </si>
  <si>
    <t>Séc măng Yanmar 82A/ 3TN82/ 4TN82 (2-2-4) - IZ IKAZU</t>
  </si>
  <si>
    <t>HH070362</t>
  </si>
  <si>
    <t>3TN84/4D84</t>
  </si>
  <si>
    <t>Séc măng 3TN84/4D84 (2-2-4) - TP</t>
  </si>
  <si>
    <t>HH083918</t>
  </si>
  <si>
    <t>3TNV84/4TNV84/4TNE84/4D84</t>
  </si>
  <si>
    <t>Séc măng Yanmar 84/ 3TNV84/4TNV84/4TNE84/4D84 (2-2-4) - HENWEIT</t>
  </si>
  <si>
    <t>HH077613</t>
  </si>
  <si>
    <t>4TNV84/4TNE84/4D84/3D84</t>
  </si>
  <si>
    <t>Séc măng 4TNV84 / 4TNE84 / 4D84 / 3D84 (2-2-4) - IZUMI</t>
  </si>
  <si>
    <t>HH079787</t>
  </si>
  <si>
    <t>Yan/4TNE84/4TNV84/4D84/3D84</t>
  </si>
  <si>
    <t>Séc măng Yan 4TNE84/ 2-2-4 (4TNV84, 4D84, 3D84) - IZ IKAZU</t>
  </si>
  <si>
    <t>HH20498</t>
  </si>
  <si>
    <t>Yan/4TNV84/4TNE84/4D84/3D84</t>
  </si>
  <si>
    <t>YDY10164ZZ</t>
  </si>
  <si>
    <t>Séc măng Yan 4TNV84/4TNE84/4D84/YDY10164ZZ/3D84 (2-2-4) HỘP1 - NPR</t>
  </si>
  <si>
    <t>HH082980</t>
  </si>
  <si>
    <t>4TN86/4D86/-/ART</t>
  </si>
  <si>
    <t>22708601</t>
  </si>
  <si>
    <t>Séc măng Yanmar 86/ 4TN86/4D86 (2-2-4) - ART 22708601</t>
  </si>
  <si>
    <t>HH083916</t>
  </si>
  <si>
    <t>4TNV86/4D86</t>
  </si>
  <si>
    <t>R-YA20-00</t>
  </si>
  <si>
    <t>Séc măng Yanmar 86/ 4TNV86/4D86/R-YA20-00 (2HK-2-4) - HENWEIT</t>
  </si>
  <si>
    <t>HH083917</t>
  </si>
  <si>
    <t>4TNV88C/4TN88/4D88/4TNV88</t>
  </si>
  <si>
    <t>Séc măng Yanmar 88/ 4TNV88C/4TN88/4D88/4TNV88 (2-2-4) - HENWEIT</t>
  </si>
  <si>
    <t>HH081476</t>
  </si>
  <si>
    <t>C223/4FD1/lắp/lẫn/4TN88/4D88/thép</t>
  </si>
  <si>
    <t>Séc măng C223/4FD1 (2-2-4) lắp lẫn 4TN88/4D88 thép - IZ IKAZU</t>
  </si>
  <si>
    <t>HH078928</t>
  </si>
  <si>
    <t>Séc măng C223/4FD1 (2-2-4) lắp lẫn 4TN88/4D88 thép - IZUMI</t>
  </si>
  <si>
    <t>HH072360</t>
  </si>
  <si>
    <t>Isu/C223/4FD1/1+3thép/4TN88/4D88</t>
  </si>
  <si>
    <t>1=Máy</t>
  </si>
  <si>
    <t>SDI10101ZX</t>
  </si>
  <si>
    <t>Séc măng Isu C223/4FD1/SDI10101ZX (2-2-4) 1+3thép, 4TN88/4D88 HỘP4 - NPR</t>
  </si>
  <si>
    <t>HH077021</t>
  </si>
  <si>
    <t>4D92E/4TNE92</t>
  </si>
  <si>
    <t>Séc măng 4D92E/4TNE92 (2HK-2-3) - YANMAR</t>
  </si>
  <si>
    <t>HH078044</t>
  </si>
  <si>
    <t>4D92E/4TNE92/-/ART</t>
  </si>
  <si>
    <t>22709202</t>
  </si>
  <si>
    <t>Séc măng 4D92E / 4TNE92 (2HK-2-3) - ART 22709202</t>
  </si>
  <si>
    <t>HH083534</t>
  </si>
  <si>
    <t>Yan/4D92E/4TNE92</t>
  </si>
  <si>
    <t>Séc măng Yan 4D92E/4TNE92 (2HK-2-3) - IZ IKAZU</t>
  </si>
  <si>
    <t>HH080381</t>
  </si>
  <si>
    <t>4D94</t>
  </si>
  <si>
    <t>Séc măng 4D94/ 2.9-2.5-5 - IZ IKAZU</t>
  </si>
  <si>
    <t>HH070393</t>
  </si>
  <si>
    <t>SDK04015ZZ</t>
  </si>
  <si>
    <t>Séc măng 4D94/ 2.9-2.5-5 (SDK04015ZZ) - NPR</t>
  </si>
  <si>
    <t>HH075164</t>
  </si>
  <si>
    <t>4D94/xe/ủi</t>
  </si>
  <si>
    <t>16309401</t>
  </si>
  <si>
    <t>Séc măng 4D94 xe ủi/ 2.9-2.5-5 (16309401) - ART</t>
  </si>
  <si>
    <t>HH083111</t>
  </si>
  <si>
    <t>4TNE94/4D94E/4TNV94/ZYNP</t>
  </si>
  <si>
    <t>Séc măng YANMAR 94/ 4TNE94/ 4D94E/ 4TNV94/ 2HK-2-3 ZYNP - NSP</t>
  </si>
  <si>
    <t>HH079786</t>
  </si>
  <si>
    <t>Yan/4D94E/4TNE94/4TNV94</t>
  </si>
  <si>
    <t>Séc măng Yan 4D94E/ 4TNE94/ 4TNV94 (2HK-2-3) - IZ IKAZU</t>
  </si>
  <si>
    <t>HH00323</t>
  </si>
  <si>
    <t>Yan/4TNE94/4D94E/4TNV94</t>
  </si>
  <si>
    <t>YDK04036ZZ</t>
  </si>
  <si>
    <t>Séc măng Yan 4TNE94/4D94E/4TNV94/YDK04036ZZ (2HK-2-3) HỘP1- NPR</t>
  </si>
  <si>
    <t>HH00324</t>
  </si>
  <si>
    <t>Yan/4TN98/4TNE98/4TNV98/4D98E</t>
  </si>
  <si>
    <t>SDY10152AA</t>
  </si>
  <si>
    <t>Séc măng Yan 4TN98/4TNE98/4TNV98/4D98E/SDY10152AA (2HK-2-3) HỘP4 - NPR</t>
  </si>
  <si>
    <t>HH080956</t>
  </si>
  <si>
    <t>Séc măng 3TN100/4TN100 (1.5-2-3) - IZ IKAZU</t>
  </si>
  <si>
    <t>HH072271</t>
  </si>
  <si>
    <t>Séc măng 3TN100/4TN100 (1.5-2-3) - TP</t>
  </si>
  <si>
    <t>HH072386</t>
  </si>
  <si>
    <t>6CH</t>
  </si>
  <si>
    <t>SDY10094ZZ</t>
  </si>
  <si>
    <t>Séc măng Yanmar 6CH/ SDY10094ZZ/ 105 (3-2.5-2.5-5) HỘP1 - NPR</t>
  </si>
  <si>
    <t>HH083712</t>
  </si>
  <si>
    <t>6GHA/117.9</t>
  </si>
  <si>
    <t>SDY10146ZX</t>
  </si>
  <si>
    <t>Séc măng Yanmar 6GHA/ SDY10146ZX/ 117.9 (3.5-2.5-2.5-5.5) HỘP1- NPR</t>
  </si>
  <si>
    <t>HH071532</t>
  </si>
  <si>
    <t>80A/3TN80/4TN80/4D80</t>
  </si>
  <si>
    <t>Séc măng Yanmar - 80A / 3TN80 / 4TN80 (2-2-4), 4D80 - IZ IKAZU</t>
  </si>
  <si>
    <t>HH082690</t>
  </si>
  <si>
    <t>3D67</t>
  </si>
  <si>
    <t>Séc măng Kubota 3D67 (1.5HK-1.5-3)</t>
  </si>
  <si>
    <t>HH080937</t>
  </si>
  <si>
    <t>4D76/3D76</t>
  </si>
  <si>
    <t>Séc măng Kubota 4D76/ 3D76 (2.5HK-2-5) - IZ IKAZU</t>
  </si>
  <si>
    <t>HH071122</t>
  </si>
  <si>
    <t>Séc măng 4D76/3D76 (2.5HK-2-5) - NPR</t>
  </si>
  <si>
    <t>HH083536</t>
  </si>
  <si>
    <t>HH076680</t>
  </si>
  <si>
    <t>4D76/3D76/L2000</t>
  </si>
  <si>
    <t>16107601-00</t>
  </si>
  <si>
    <t>Séc măng Kubota 4D76/3D76/L2000 (2.5HK-2-5) (16107601-00) - ART</t>
  </si>
  <si>
    <t>HH070776</t>
  </si>
  <si>
    <t>76A/4D76/3D76/L2000</t>
  </si>
  <si>
    <t>Séc măng 76A/4D76/3D76/L2000 (2HK-1.5-4) - Kubota TW</t>
  </si>
  <si>
    <t>HH081074</t>
  </si>
  <si>
    <t>4D78/V1505</t>
  </si>
  <si>
    <t>hộp</t>
  </si>
  <si>
    <t>Séc măng 78/4D78/V1505/2HK-1.5-4 - hộp Kubota</t>
  </si>
  <si>
    <t>HH073749</t>
  </si>
  <si>
    <t>K4F/S4L/phi/-/4D78</t>
  </si>
  <si>
    <t>Séc măng K4F / S4L phi 78 (2.5HK-2-4) - KUBOTA 4D78</t>
  </si>
  <si>
    <t>HH072309</t>
  </si>
  <si>
    <t>K4F/S4L/phi/lắp/lẫn</t>
  </si>
  <si>
    <t>Séc măng K4F/ S4L phi 78 (2.5HK-2-4), lắp lẫn KUBOTA - NPR</t>
  </si>
  <si>
    <t>HH074593</t>
  </si>
  <si>
    <t>Kobuta/4D78/V1505</t>
  </si>
  <si>
    <t>Séc măng Kobuta 78/4D78/V1505 (2HK-1.5-4) - NSP</t>
  </si>
  <si>
    <t>HH084152</t>
  </si>
  <si>
    <t>V1505/4D78/-/HENWEIT</t>
  </si>
  <si>
    <t>R-KU07-00-2</t>
  </si>
  <si>
    <t>Séc măng Kubota V1505/ 4D78 (2HK-1.5-4) - HENWEIT, R-KU07-00-2</t>
  </si>
  <si>
    <t>HH070731</t>
  </si>
  <si>
    <t>NPR (2.5HK-2-5)</t>
  </si>
  <si>
    <t>Séc măng KUBOTA 82/4D82 - NPR (2.5HK-2-5)</t>
  </si>
  <si>
    <t>HH083537</t>
  </si>
  <si>
    <t>4D82/3D82/L2201</t>
  </si>
  <si>
    <t>Séc măng Kubota 4D82/ 3D82 (2.5HK-2-5) L2201 - IZ IKAZU</t>
  </si>
  <si>
    <t>HH076681</t>
  </si>
  <si>
    <t>L2601/4D82/-/ART</t>
  </si>
  <si>
    <t>16108201</t>
  </si>
  <si>
    <t>Séc măng KUBOTA 82/ L2601/4D82 (2.5HK-2-5) - ART 16108201</t>
  </si>
  <si>
    <t>HH071124</t>
  </si>
  <si>
    <t>3D85/4D85/L2050</t>
  </si>
  <si>
    <t>NPR (2,5HK-2-5)</t>
  </si>
  <si>
    <t>Séc măng Kubota 3D85/4D85/L2050 - NPR (2,5HK-2-5)</t>
  </si>
  <si>
    <t>HH076683</t>
  </si>
  <si>
    <t>3D85/4D85/L2050/-/ART</t>
  </si>
  <si>
    <t>16108501</t>
  </si>
  <si>
    <t>Séc măng KUBOTA 85/ 3D85/4D85/L2050 (2.5HK-2-5) - ART 16108501</t>
  </si>
  <si>
    <t>HH00518</t>
  </si>
  <si>
    <t>4D85/3D85</t>
  </si>
  <si>
    <t>Séc măng Kubota 4D85/ 3D85 (2.5HK-2-5) - IZ IKAZU</t>
  </si>
  <si>
    <t>HH071809</t>
  </si>
  <si>
    <t>4D85/cos0/TW</t>
  </si>
  <si>
    <t>Séc măng 4D85 (2.5HK-2-5) cos0 KUBOTA TW</t>
  </si>
  <si>
    <t>HH070772</t>
  </si>
  <si>
    <t>4D87/DC60</t>
  </si>
  <si>
    <t>Séc măng 4D87 / DC60 (2HK-2-4 ) - KUBOTA TW</t>
  </si>
  <si>
    <t>HH0222</t>
  </si>
  <si>
    <t>4D87/L2203/Cos2</t>
  </si>
  <si>
    <t>Séc măng 4D87/L2203 Cos2 (2.5HK-2-5) - KUBOTA TW</t>
  </si>
  <si>
    <t>HH071908</t>
  </si>
  <si>
    <t>Séc măng 4D87/V2203 (2.5HK-2-5) - KUBOTA TW</t>
  </si>
  <si>
    <t>HH078032</t>
  </si>
  <si>
    <t>4D87/V2203/D1307/-/ART</t>
  </si>
  <si>
    <t>16108701</t>
  </si>
  <si>
    <t>Séc măng KUBOTA 4D87 / V2203 / D1307 (2.5HK-2-5 ) - ART 16108701</t>
  </si>
  <si>
    <t>HH077173</t>
  </si>
  <si>
    <t>4D87/V2403/-/ART</t>
  </si>
  <si>
    <t>16108703</t>
  </si>
  <si>
    <t>Séc măng 4D87 / V2403 (2-2-4 ) - ART 16108703</t>
  </si>
  <si>
    <t>HH078033</t>
  </si>
  <si>
    <t>4D87/V2607-T/-/ART</t>
  </si>
  <si>
    <t>16108706</t>
  </si>
  <si>
    <t>Séc măng KUBOTA 4D87 / V2607-T (2-1.5-3) - ART 16108706</t>
  </si>
  <si>
    <t>HH077172</t>
  </si>
  <si>
    <t>DC60/4D87/V2403/-/ART</t>
  </si>
  <si>
    <t>16108710</t>
  </si>
  <si>
    <t>Séc măng DC60/4D87/V2403/ 2HK-2-4 - ART 16108710</t>
  </si>
  <si>
    <t>HH073578</t>
  </si>
  <si>
    <t>DC70/4D87</t>
  </si>
  <si>
    <t>Séc măng DC70/4D87 (2HK-2-2.5) - RIK</t>
  </si>
  <si>
    <t>HH00502</t>
  </si>
  <si>
    <t>DC70/4D87/5</t>
  </si>
  <si>
    <t>2HK-2-2</t>
  </si>
  <si>
    <t>Séc măng DC70/4D87 (2HK-2-2,5) - KUBOTA TW</t>
  </si>
  <si>
    <t>HH075326</t>
  </si>
  <si>
    <t>Séc măng DC70/4D87 (2HK-2-2,5) - NSP</t>
  </si>
  <si>
    <t>HH070793</t>
  </si>
  <si>
    <t>DC70/4D87/Cos2</t>
  </si>
  <si>
    <t>Séc măng DC70/4D87 (2HK-2-2.5) Cos2 - RIK</t>
  </si>
  <si>
    <t>HH075945</t>
  </si>
  <si>
    <t>DC70/4D87/V2403/-/ART</t>
  </si>
  <si>
    <t>16108709</t>
  </si>
  <si>
    <t>Séc măng KUBOTA 87/ DC70/4D87/V2403/ 2HK-2-2.5 - ART 16108709</t>
  </si>
  <si>
    <t>HH074597</t>
  </si>
  <si>
    <t>Kobuta/4D87/V2203</t>
  </si>
  <si>
    <t>Séc măng Kobuta 4D87/V2203 (2.5HK-2-5 ) - NSP</t>
  </si>
  <si>
    <t>HH083539</t>
  </si>
  <si>
    <t>V2203-M/4D87/đầu/2HK</t>
  </si>
  <si>
    <t>2HK-2-5</t>
  </si>
  <si>
    <t>Séc măng Kub V2203-M/ 4D87 (2HK-2-5 ) đầu 2HK - IZ IKAZU</t>
  </si>
  <si>
    <t>HH070770</t>
  </si>
  <si>
    <t>Séc măng Kubota V2203/ 4D87 (2.5HK-2-5 ) - IZ IKAZU</t>
  </si>
  <si>
    <t>HH083530</t>
  </si>
  <si>
    <t>Séc măng Kub V2403/ 4D87 (2-2-4 ) - IZ IKAZU</t>
  </si>
  <si>
    <t>HH070792</t>
  </si>
  <si>
    <t>V2403/DC60/4D87</t>
  </si>
  <si>
    <t>Séc măng Kubota V2403/ DC60/ 4D87 (2HK-2-4 ) - IZ IKAZU</t>
  </si>
  <si>
    <t>HH071491</t>
  </si>
  <si>
    <t>V2403/DC70/4D87</t>
  </si>
  <si>
    <t>Séc măng Kubota V2403/ DC70/ 4D87  (2HK-2-2.5) - IZ IKAZU</t>
  </si>
  <si>
    <t>HH071182</t>
  </si>
  <si>
    <t>Turkey</t>
  </si>
  <si>
    <t>Séc măng Kubota V2403/ DC70/ 4D87 (2HK-2-2.5) - Turkey</t>
  </si>
  <si>
    <t>HH083531</t>
  </si>
  <si>
    <t>V2607/4D87</t>
  </si>
  <si>
    <t>Séc măng Kub V2607/ 4D87 (2-1.5-3) - IZ IKAZU</t>
  </si>
  <si>
    <t>HH084143</t>
  </si>
  <si>
    <t>HENWEIT R-KU37-00</t>
  </si>
  <si>
    <t>Séc măng Kubota V3307/ 94 (2-1.5-3) - HENWEIT R-KU37-00</t>
  </si>
  <si>
    <t>HH083532</t>
  </si>
  <si>
    <t>V3300</t>
  </si>
  <si>
    <t>Séc măng Kub 98 / V3300 (2-2-3) - IZ IKAZU</t>
  </si>
  <si>
    <t>HH083533</t>
  </si>
  <si>
    <t>Séc măng Kub 98 / V3300 (2HK-2-3) - IZ IKAZU</t>
  </si>
  <si>
    <t>HH083540</t>
  </si>
  <si>
    <t>Séc măng Kub 98/ V3300 (2HK-2-4) - IZ IKAZU</t>
  </si>
  <si>
    <t>HH078614</t>
  </si>
  <si>
    <t>V3300/-/ART</t>
  </si>
  <si>
    <t>16109802</t>
  </si>
  <si>
    <t>Séc măng KUBOTA 98 / V3300 (2-2-3) - ART 16109802</t>
  </si>
  <si>
    <t>HH078615</t>
  </si>
  <si>
    <t>16109803</t>
  </si>
  <si>
    <t>Séc măng KUBOTA 98 / V3300 (2HK-2-3) - ART 16109803</t>
  </si>
  <si>
    <t>HH078613</t>
  </si>
  <si>
    <t>16109801</t>
  </si>
  <si>
    <t>Séc măng KUBOTA 98 / V3300 (2HK-2-4) - ART 16109801</t>
  </si>
  <si>
    <t>HH075946</t>
  </si>
  <si>
    <t>16110501</t>
  </si>
  <si>
    <t>Séc măng KUBOTA 105/V4000/ 2.5-2.5-5.5 (16110501) - ART</t>
  </si>
  <si>
    <t>HH083541</t>
  </si>
  <si>
    <t>Séc măng Kubota V4000/ 105 (2.5-2.5-5.5) - IZ IKAZU</t>
  </si>
  <si>
    <t>HH080379</t>
  </si>
  <si>
    <t>Xe/ủi/4D105-1/-3/S4D105/New</t>
  </si>
  <si>
    <t>Séc măng Xe ủi/4D105-1/-3/S4D105 New/3K-2.5-5 - IZ IKAZU</t>
  </si>
  <si>
    <t>HH077604</t>
  </si>
  <si>
    <t>Séc măng Kubota V4300 (2.5-2.5-5.5)</t>
  </si>
  <si>
    <t>HH084325</t>
  </si>
  <si>
    <t>HENWEIT 'R-KU39-00</t>
  </si>
  <si>
    <t>Séc măng Kubota V4300/ 109(2.5-2.5-5.5) - HENWEIT 'R-KU39-00</t>
  </si>
  <si>
    <t>HH080349</t>
  </si>
  <si>
    <t>3D83/D1503/2</t>
  </si>
  <si>
    <t>5HK-2-5</t>
  </si>
  <si>
    <t>Séc măng 3D83/D1503(2,5HK-2-5)-KUBOTA</t>
  </si>
  <si>
    <t>HH080934</t>
  </si>
  <si>
    <t>4D80</t>
  </si>
  <si>
    <t>Séc măng Kubota 4D80 (2.5HK-2-5) - IZ IKAZU</t>
  </si>
  <si>
    <t>HH078900</t>
  </si>
  <si>
    <t>4D83/3D83</t>
  </si>
  <si>
    <t>Powerseal 16108303</t>
  </si>
  <si>
    <t>Séc măng Kubota 4D83/3D83 (2HK-2-5) - Powerseal 16108303</t>
  </si>
  <si>
    <t>HH076682</t>
  </si>
  <si>
    <t>4D83/3D83/D1503</t>
  </si>
  <si>
    <t>16108301-00</t>
  </si>
  <si>
    <t>Séc măng Kubota 4D83/3D83/D1503 (2HK-2-4) (16108301-00) - ART</t>
  </si>
  <si>
    <t>HH083538</t>
  </si>
  <si>
    <t>4D83/3D83/nhớt/5</t>
  </si>
  <si>
    <t>Séc măng Kubota 4D83/3D83 (2HK-2-5) nhớt 5 - IZ IKAZU</t>
  </si>
  <si>
    <t>HH078132</t>
  </si>
  <si>
    <t>75A</t>
  </si>
  <si>
    <t>Kubota TW</t>
  </si>
  <si>
    <t>Séc măng KUBOTA-75A (2HK-1.5-4) - Kubota TW</t>
  </si>
  <si>
    <t>HH084100</t>
  </si>
  <si>
    <t>V1200/4D75/3D75</t>
  </si>
  <si>
    <t>Séc măng Kubota V1200/ 4D75/ 3D75 (2-1.5-4) - NICE IN</t>
  </si>
  <si>
    <t>HH079082</t>
  </si>
  <si>
    <t>Séc măng V3307 (2-1.5-3) -KUBOTA</t>
  </si>
  <si>
    <t>HH075908</t>
  </si>
  <si>
    <t>V4300-T</t>
  </si>
  <si>
    <t>2.5HK-2.5-5.5</t>
  </si>
  <si>
    <t>YDX99175AA</t>
  </si>
  <si>
    <t>Séc măng Kubota V4300-T/ YDX99175AA (2.5HK-2.5-5.5), HỘP1 - NPR</t>
  </si>
  <si>
    <t>◆ SCANIA</t>
  </si>
  <si>
    <t>HH083749</t>
  </si>
  <si>
    <t>DC11.09/-/HENWEIT</t>
  </si>
  <si>
    <t>3.5K-2.38-3.5</t>
  </si>
  <si>
    <t>06106N0</t>
  </si>
  <si>
    <t>Séc măng SCANIA DC11.09/ 06106N0/ 127(3.5K-2.38-3.5)- HENWEIT/ R-SC04-00-1</t>
  </si>
  <si>
    <t>HH083750</t>
  </si>
  <si>
    <t>3.5K-2.38-4.75</t>
  </si>
  <si>
    <t>HENWEIT/ R-SC07-00</t>
  </si>
  <si>
    <t>Séc măng SCANIA DS11/ 06141N0/ 127(3.5K-2.38-4.75)- HENWEIT/ R-SC07-00</t>
  </si>
  <si>
    <t>◆ MERCERDES</t>
  </si>
  <si>
    <t>HH083756</t>
  </si>
  <si>
    <t>Fuso/OM906/-/6S20/-/HENWEIT</t>
  </si>
  <si>
    <t>00316N0</t>
  </si>
  <si>
    <t>Séc măng Fuso Mercedes OM906 - 6S20/ 00316N0/ 102 (3K-2.5-4) - HENWEIT/ R-MB47-00-1</t>
  </si>
  <si>
    <t>HH071312</t>
  </si>
  <si>
    <t>F10A-0.50-Cos2/4</t>
  </si>
  <si>
    <t>SWS20106ZZ</t>
  </si>
  <si>
    <t>Séc măng Suzuki F10A-0.50-Cos2/ SWS20106ZZ, HỘP 4 - NPR</t>
  </si>
  <si>
    <t>HH071792</t>
  </si>
  <si>
    <t>F10A-1.00-Cos4</t>
  </si>
  <si>
    <t>Séc măng Suzuki F10A-1.00-Cos4/ SWS20106ZZ, HỘP4 - NPR</t>
  </si>
  <si>
    <t>HH071322</t>
  </si>
  <si>
    <t>F10A-STD-Cos0</t>
  </si>
  <si>
    <t>Séc măng Suzuki F10A-STD-Cos0/ SWS20106ZZ, HỘP4 - NPR</t>
  </si>
  <si>
    <t>HH073185</t>
  </si>
  <si>
    <t>F10A/Cos0</t>
  </si>
  <si>
    <t>Séc măng F10A Cos0 - TP</t>
  </si>
  <si>
    <t>HH084146</t>
  </si>
  <si>
    <t>1DZ-II/2DZ/2C-2</t>
  </si>
  <si>
    <t>HENWEIT, R-TY69-00</t>
  </si>
  <si>
    <t>Séc măng Toyota 1DZ-II/ 2DZ/ 2C-2/ 86 (2HK-2-3) - HENWEIT, R-TY69-00</t>
  </si>
  <si>
    <t>HH080946</t>
  </si>
  <si>
    <t>1DZ/2DZ</t>
  </si>
  <si>
    <t>Séc măng 1DZ / 2DZ (2HK-2-4) -IZ IKAZU</t>
  </si>
  <si>
    <t>HH080942</t>
  </si>
  <si>
    <t>1DZ/2DZ/2C-2</t>
  </si>
  <si>
    <t>Séc măng 1DZ/2DZ/2C-2 (2HK-2-3) - IZ IKAZU</t>
  </si>
  <si>
    <t>HH072405</t>
  </si>
  <si>
    <t>1DZ/2DZ/phi</t>
  </si>
  <si>
    <t>Séc măng 1DZ/2DZ (2HK-2-4) phi 86 - TP</t>
  </si>
  <si>
    <t>HH071296</t>
  </si>
  <si>
    <t>Toy/1DZ/2DZ/3C-T/1+3thép</t>
  </si>
  <si>
    <t>SDT10159ZZ</t>
  </si>
  <si>
    <t>Séc măng Toy 1DZ/ SDT10159ZZ (2HK-2-4) 2DZ/ 3C-T, 1+3thép, HỘP4 - NPR</t>
  </si>
  <si>
    <t>HH073770</t>
  </si>
  <si>
    <t>Toy/1Z/12Z/1/thép</t>
  </si>
  <si>
    <t>SDT10158ZZ</t>
  </si>
  <si>
    <t>Séc măng Toy 1Z/ SDT10158ZZ (2-2-4) 12Z, 1 thép, HỘP4 - NPR</t>
  </si>
  <si>
    <t>HH080936</t>
  </si>
  <si>
    <t>Séc măng 2Z (2-2-4) - IZ IKAZU</t>
  </si>
  <si>
    <t>HH084174</t>
  </si>
  <si>
    <t>HENWEIT, R-TY70-00</t>
  </si>
  <si>
    <t>Séc măng Toyota 2Z/ 98 (2-2-4) - HENWEIT, R-TY70-00</t>
  </si>
  <si>
    <t>HH072797</t>
  </si>
  <si>
    <t>Toy/2Z/1+3/thép</t>
  </si>
  <si>
    <t>SDT10179ZZ</t>
  </si>
  <si>
    <t>Séc măng Toy 2Z/ SDT10179ZZ (2-2-4) 1+3 thép, HỘP4 - NPR</t>
  </si>
  <si>
    <t>HH079319</t>
  </si>
  <si>
    <t>CAT/C7/197329</t>
  </si>
  <si>
    <t>Séc măng CAT C7 (3.3K-3-4) /197329 - MAHLE</t>
  </si>
  <si>
    <t>HH075717</t>
  </si>
  <si>
    <t>CAT/C9/-/MAHLE</t>
  </si>
  <si>
    <t>1687211</t>
  </si>
  <si>
    <t>Séc măng CAT C9 (3.5K-3-4) - MAHLE 1687211</t>
  </si>
  <si>
    <t>HH076634</t>
  </si>
  <si>
    <t>D6E/D6D/-/MAHLE</t>
  </si>
  <si>
    <t>20460011</t>
  </si>
  <si>
    <t>Séc măng Volvo D6E/ D6D/ 98 (3K-2-3) - MAHLE 20460011</t>
  </si>
  <si>
    <t>HH082984</t>
  </si>
  <si>
    <t>D7D/D7E/-/MAHLE</t>
  </si>
  <si>
    <t>Séc măng BF6M1013/ D7D/ D7E (3K-2-3.5) - MAHLE 21299547</t>
  </si>
  <si>
    <t>HH083648</t>
  </si>
  <si>
    <t>D13/phi</t>
  </si>
  <si>
    <t>131</t>
  </si>
  <si>
    <t>3.5K-2.5-3</t>
  </si>
  <si>
    <t>03873N0</t>
  </si>
  <si>
    <t>Séc măng VOLVO D13/ phi 131/03873N0 (3.5K-2.5-3) - HENWEIT</t>
  </si>
  <si>
    <t>HH074548</t>
  </si>
  <si>
    <t>HOWO/WD615/WD618/WD12</t>
  </si>
  <si>
    <t>Séc măng HOWO WD615/ WD618/ WD12 (3.3K-3-4)</t>
  </si>
  <si>
    <t>HH082065</t>
  </si>
  <si>
    <t>612600030058</t>
  </si>
  <si>
    <t>Séc măng Weichai 126/ WD615 (3.5K-3-4)/ 612600030058 - MAHLE</t>
  </si>
  <si>
    <t>HH081474</t>
  </si>
  <si>
    <t>WD615/WD618/WD12/WP10</t>
  </si>
  <si>
    <t>Séc măng Weichai 126/ WD615/ WD618/ WD12/ WP10 (3.5K-3-4) - IZ IKAZU</t>
  </si>
  <si>
    <t>HH082066</t>
  </si>
  <si>
    <t>WD618</t>
  </si>
  <si>
    <t>612600030051</t>
  </si>
  <si>
    <t>Séc măng WD618/ (3.5K-3-4)/ 612600030051 - MAHLE</t>
  </si>
  <si>
    <t>HH082067</t>
  </si>
  <si>
    <t>WP10</t>
  </si>
  <si>
    <t>612600030053</t>
  </si>
  <si>
    <t>Séc măng WP10 (3.5K-3-4)/ 612600030053 - MAHLE</t>
  </si>
  <si>
    <t>HH083981</t>
  </si>
  <si>
    <t>WP10.290E32/WD615/-/HENWEIT</t>
  </si>
  <si>
    <t>Séc măng Weichai 126/ WP10.290E32 (3.5K-3-4)/ 612600030051, WD615 - HENWEIT, R-WC005-00</t>
  </si>
  <si>
    <t>HH082068</t>
  </si>
  <si>
    <t>612600030054</t>
  </si>
  <si>
    <t>Séc măng WP12 (3.5K-3-4)/ 612600030054 - MAHLE</t>
  </si>
  <si>
    <t>HH084156</t>
  </si>
  <si>
    <t>WP13/-/HENWEIT</t>
  </si>
  <si>
    <t>612700020061</t>
  </si>
  <si>
    <t>Séc măng Weichai 127/ WP13 (3.5K-3-4)/ 612700020061 - HENWEIT, R-WC006-00</t>
  </si>
  <si>
    <t>HH077306</t>
  </si>
  <si>
    <t>3AF1/4AF1/đk</t>
  </si>
  <si>
    <t>Séc măng 3AF1/ 4AF1 (2-2-4) đk 76- TP</t>
  </si>
  <si>
    <t>HH079161</t>
  </si>
  <si>
    <t>4FA1/đường/kính</t>
  </si>
  <si>
    <t>Séc măng 4FA1 đường kính 76  (2-2-4) - TP</t>
  </si>
  <si>
    <t>HH084141</t>
  </si>
  <si>
    <t>Mitsu/L3E/L2E</t>
  </si>
  <si>
    <t>HENWEIT R-MI59-00</t>
  </si>
  <si>
    <t>MM433152</t>
  </si>
  <si>
    <t>Séc măng Mitsu L3E/ L2E/ 76 (2HK-2-3) MM433152 - HENWEIT R-MI59-00</t>
  </si>
  <si>
    <t>HH077508</t>
  </si>
  <si>
    <t>Séc măng Perkins 84 (2-1.5-3) - Bepco</t>
  </si>
  <si>
    <t>HH077946</t>
  </si>
  <si>
    <t>Séc măng PERKINS 84 / 2-1.5-3 - IZUMI</t>
  </si>
  <si>
    <t>HH077943</t>
  </si>
  <si>
    <t>Séc măng PERKINS 84/ 2HK-1.5-3 - IZUMI</t>
  </si>
  <si>
    <t>HH084144</t>
  </si>
  <si>
    <t>Ford/WL-T</t>
  </si>
  <si>
    <t>HENWEIT R-FD36-00</t>
  </si>
  <si>
    <t>Séc măng Ford WL-T/ 93 (2.5-2-3) - HENWEIT R-FD36-00</t>
  </si>
  <si>
    <t>HH074704</t>
  </si>
  <si>
    <t>JT/K3000/đường/kính</t>
  </si>
  <si>
    <t>Séc măng JT/K3000 (2-2-3) đường kính 98 - TP</t>
  </si>
  <si>
    <t>HH078330</t>
  </si>
  <si>
    <t>VOLVO/D6D/D6E/-/ART</t>
  </si>
  <si>
    <t>BF6M2013</t>
  </si>
  <si>
    <t>Séc măng BF6M2013 / BF4M2013 / DEUTZ 98/ VOLVO D6D/ D6E (3K-2-3) - ART 13509801-00</t>
  </si>
  <si>
    <t>HH082916</t>
  </si>
  <si>
    <t>4181A019</t>
  </si>
  <si>
    <t>Séc măng PERKINS 100/ 2.5-2.5-4 (4181A019) - HENWEIT</t>
  </si>
  <si>
    <t>HH075949</t>
  </si>
  <si>
    <t>18510004</t>
  </si>
  <si>
    <t>Séc măng PERKINS 100/ 3.5K-2.5-3.5 (18510004) - ART</t>
  </si>
  <si>
    <t>HH075947</t>
  </si>
  <si>
    <t>18510001</t>
  </si>
  <si>
    <t>Séc măng PERKINS 100/ 3K-2.5-4 (18510001) - ART</t>
  </si>
  <si>
    <t>HH083297</t>
  </si>
  <si>
    <t>-/HENWEIT</t>
  </si>
  <si>
    <t>Séc măng Deutz 100/ BF6L912 (3K-2.5-2.5-5) - HENWEIT/ R-DZ01-00-1</t>
  </si>
  <si>
    <t>HH083647</t>
  </si>
  <si>
    <t>4181A021</t>
  </si>
  <si>
    <t>Séc măng PERKINS 100/ 4181A021/ 3K-2.5-4 (1006/ 1004) - HENWEIT</t>
  </si>
  <si>
    <t>HH072272</t>
  </si>
  <si>
    <t>FL912</t>
  </si>
  <si>
    <t>09901N0</t>
  </si>
  <si>
    <t>Séc măng Deutz FL912/ 09901N0 (3K-2-3.5), BF6L912, BF4L912 - HENWEIT</t>
  </si>
  <si>
    <t>HH077169</t>
  </si>
  <si>
    <t>-/ART</t>
  </si>
  <si>
    <t>BF4M2012</t>
  </si>
  <si>
    <t>Séc măng BF4M2012/BF6M2012 (Deutz 101) (2.5K-2-3) - ART 13510101</t>
  </si>
  <si>
    <t>HH078030</t>
  </si>
  <si>
    <t>3K-3K-3.5</t>
  </si>
  <si>
    <t>Séc măng BF6L913 / BF4L913 / DEUTZ 102 (3K-3K-3.5) - ART 13510205</t>
  </si>
  <si>
    <t>HH076676</t>
  </si>
  <si>
    <t>John/Deere/ART</t>
  </si>
  <si>
    <t>3.17K-2.38-5</t>
  </si>
  <si>
    <t>16010201-00</t>
  </si>
  <si>
    <t>Séc măng John Deere 102 (3.17K-2.38-5) (16010201-00) ART</t>
  </si>
  <si>
    <t>HH075951</t>
  </si>
  <si>
    <t>2.5-2.5-3.5</t>
  </si>
  <si>
    <t>18510502</t>
  </si>
  <si>
    <t>Séc măng PERKINS 105/ 2.5-2.5-3.5 (18510502) - ART</t>
  </si>
  <si>
    <t>HH075950</t>
  </si>
  <si>
    <t>18510501</t>
  </si>
  <si>
    <t>Séc măng PERKINS 105/ 3.5K-2.5-3.5 (18510501) - ART</t>
  </si>
  <si>
    <t>HH075952</t>
  </si>
  <si>
    <t>18510503</t>
  </si>
  <si>
    <t>Séc măng PERKINS 105/ 3K-2.5-3 ( 18510503) - ART</t>
  </si>
  <si>
    <t>HH080053</t>
  </si>
  <si>
    <t>3116/CAT/-/ART</t>
  </si>
  <si>
    <t>3.16K-3.16K-4</t>
  </si>
  <si>
    <t>12210501</t>
  </si>
  <si>
    <t>Séc măng 3116 / CAT 105 (3.16K-3.16K-4) - ART 12210501</t>
  </si>
  <si>
    <t>HH077170</t>
  </si>
  <si>
    <t>VOLVO/D7D/-/ART</t>
  </si>
  <si>
    <t>Séc măng BF6M1013/ BF4M1013 (3K-2-3.5)/ DEUTZ 108/ VOLVO D7D - ART 13510801</t>
  </si>
  <si>
    <t>HH080054</t>
  </si>
  <si>
    <t>3126/CAT/-/ART</t>
  </si>
  <si>
    <t>12211001</t>
  </si>
  <si>
    <t>Séc măng 3126 / CAT 110 (3.5K-3-4) - ART 12211001</t>
  </si>
  <si>
    <t>HH072190</t>
  </si>
  <si>
    <t>NE6/đường/kính</t>
  </si>
  <si>
    <t>SDN31031ZX</t>
  </si>
  <si>
    <t>Séc măng NE6/3HK-2.5-4 (SDN31031ZX) đường kính 110 - NPR</t>
  </si>
  <si>
    <t>HH077164</t>
  </si>
  <si>
    <t>3204/đời/2/sm/CAT/3.17/-/2.78/-/ART</t>
  </si>
  <si>
    <t>12211404</t>
  </si>
  <si>
    <t>Séc măng 3204 đời 2 sm CAT 114 (3.17 - 2.78) - ART 12211404</t>
  </si>
  <si>
    <t>HH071430</t>
  </si>
  <si>
    <t>CAT/C13/4349019+3003086+2651113</t>
  </si>
  <si>
    <t>Séc măng CAT 130/ C13 (4349019+3003086+2651113) 4K-3-4 - HENWEIT</t>
  </si>
  <si>
    <t>HH083560</t>
  </si>
  <si>
    <t>3K-2.45-4</t>
  </si>
  <si>
    <t>BF6M1015</t>
  </si>
  <si>
    <t>Séc măng Deutz 132/ BF6M1015/ 10195N0 (3K-2.45-4) - HENWEIT</t>
  </si>
  <si>
    <t>◆ DETROIT</t>
  </si>
  <si>
    <t>HH084008</t>
  </si>
  <si>
    <t>S60</t>
  </si>
  <si>
    <t>3K-4-4</t>
  </si>
  <si>
    <t>HENWEIT, R-DT04-00</t>
  </si>
  <si>
    <t>23531252</t>
  </si>
  <si>
    <t>Séc măng Detroit 133/ S60/ 23531252 (3K-4-4) - HENWEIT, R-DT04-00</t>
  </si>
  <si>
    <t>HH083710</t>
  </si>
  <si>
    <t>Mitsu/S6B-2</t>
  </si>
  <si>
    <t>4HK-3HK-6</t>
  </si>
  <si>
    <t>SDM30117ZZ</t>
  </si>
  <si>
    <t>Séc măng Mitsu S6B-2/ SDM30117ZZ/ 135 (4HK-3HK-6) HỘP6 - NPR</t>
  </si>
  <si>
    <t>HH077168</t>
  </si>
  <si>
    <t>3406/1W8922/CAT/-/ART</t>
  </si>
  <si>
    <t>4K-3.2K-3.2</t>
  </si>
  <si>
    <t>12213701</t>
  </si>
  <si>
    <t>Séc măng 3406 / 1W8922 / CAT 137 (4K-3.2K-3.2) - ART 12213701</t>
  </si>
  <si>
    <t>HH072249</t>
  </si>
  <si>
    <t>2.94K-2.03-3.5</t>
  </si>
  <si>
    <t>Séc măng BF6L912 (2.94K-2.03-3.5) - KS</t>
  </si>
  <si>
    <t>HH080336</t>
  </si>
  <si>
    <t>Goetze</t>
  </si>
  <si>
    <t>Séc măng BF6L912 (3K-2.5-2.5-5) - Goetze</t>
  </si>
  <si>
    <t>HH071447</t>
  </si>
  <si>
    <t>3K-2.5K-2.5-5</t>
  </si>
  <si>
    <t>NE Đức</t>
  </si>
  <si>
    <t>Séc măng BF6L912 (3K-2.5K-2.5-5) - NE Đức</t>
  </si>
  <si>
    <t>HH082386</t>
  </si>
  <si>
    <t>Séc măng BF6L912 (3K-2-3.5) - Goetze</t>
  </si>
  <si>
    <t>HH0652</t>
  </si>
  <si>
    <t>Séc măng BF6L913 (3K-3K-2.5-5) - KS</t>
  </si>
  <si>
    <t>HH071446</t>
  </si>
  <si>
    <t>Séc măng BF6L913 (3K-3K-2.5-5) - NE Đức</t>
  </si>
  <si>
    <t>HH082920</t>
  </si>
  <si>
    <t>Séc măng BF6L913/ BF4L913 (3K-2.5-2.5-5)/ 800007111000 - HENWEIT</t>
  </si>
  <si>
    <t>HH0654</t>
  </si>
  <si>
    <t>BF6M1012E</t>
  </si>
  <si>
    <t>Séc măng BF6M1012E (3K-2-3) - KS</t>
  </si>
  <si>
    <t>HH074349</t>
  </si>
  <si>
    <t>Séc măng BF6M1012E (3K-2-3) - NE Đức</t>
  </si>
  <si>
    <t>HH071448</t>
  </si>
  <si>
    <t>NE</t>
  </si>
  <si>
    <t>Séc măng BF6M1013 (3K-2-3.5) - NE</t>
  </si>
  <si>
    <t>HH077957</t>
  </si>
  <si>
    <t>3K-2.8K-4</t>
  </si>
  <si>
    <t>CAT-3306</t>
  </si>
  <si>
    <t>Séc măng CAT-3306 (3K-2.8K-4) - IZUMI</t>
  </si>
  <si>
    <t>HH083989</t>
  </si>
  <si>
    <t>1004.4T/1006</t>
  </si>
  <si>
    <t>HENWEIT, R-PK41-00</t>
  </si>
  <si>
    <t>4181A026</t>
  </si>
  <si>
    <t>Séc măng PERKINS 1004.4T (3.5K-2.5-4) 4181A026, 1006 - HENWEIT, R-PK41-00</t>
  </si>
  <si>
    <t>HH077962</t>
  </si>
  <si>
    <t>101.05</t>
  </si>
  <si>
    <t>2.38-2.38-2.38-6.35</t>
  </si>
  <si>
    <t>Séc măng PERKINS 101.05/ 2.38-2.38-2.38-6.35 - IZUMI</t>
  </si>
  <si>
    <t>HH077954</t>
  </si>
  <si>
    <t>2.5-2.5-5</t>
  </si>
  <si>
    <t>Séc măng PERKINS 101.05/ 2.5-2.5-5 - IZUMI</t>
  </si>
  <si>
    <t>HH072860</t>
  </si>
  <si>
    <t>101.05/4.248</t>
  </si>
  <si>
    <t>41158022</t>
  </si>
  <si>
    <t>Séc măng Perkins 101.05/ 4.248/ 41158022 (2.5-2.5-5) - HENWEIT</t>
  </si>
  <si>
    <t>HH0611</t>
  </si>
  <si>
    <t>2J/-/New/3/bạc</t>
  </si>
  <si>
    <t>Séc măng 2J  - New (2.5HK-2.5-4) 3 bạc - TP</t>
  </si>
  <si>
    <t>HH073573</t>
  </si>
  <si>
    <t>2J/4/bạc</t>
  </si>
  <si>
    <t>2.5HK-2.5-2.5-4</t>
  </si>
  <si>
    <t>Séc măng 2J (2.5HK-2.5-2.5-4) 4 bạc - TP</t>
  </si>
  <si>
    <t>HH080939</t>
  </si>
  <si>
    <t>3TN76/4TN76</t>
  </si>
  <si>
    <t>Séc măng 3TN76/4TN76 (2-2-4) - IZ IKAZU</t>
  </si>
  <si>
    <t>HH071445</t>
  </si>
  <si>
    <t>RIK TW</t>
  </si>
  <si>
    <t>Séc măng 3TN76/4TN76 (2-2-4) - RIK TW</t>
  </si>
  <si>
    <t>HH074965</t>
  </si>
  <si>
    <t>4HK1-X/-</t>
  </si>
  <si>
    <t>2.9K-2-2.5-3</t>
  </si>
  <si>
    <t>SDI10207ZZ</t>
  </si>
  <si>
    <t>Séc măng 4HK1-X (2.9K-2-2.5-3) - SDI10207ZZ - NPR</t>
  </si>
  <si>
    <t>HH078910</t>
  </si>
  <si>
    <t>4TN86/4D86</t>
  </si>
  <si>
    <t>Powerseal</t>
  </si>
  <si>
    <t>Séc măng 4TN86/4D86 (2-2-4) - Powerseal</t>
  </si>
  <si>
    <t>HH080948</t>
  </si>
  <si>
    <t>4TN86/4D86/3TN86</t>
  </si>
  <si>
    <t>Séc măng 4TN86/ 4D86/ 3TN86 (2-2-4) - IZ IKAZU</t>
  </si>
  <si>
    <t>HH072234</t>
  </si>
  <si>
    <t>6BF1/4BF1</t>
  </si>
  <si>
    <t>Séc măng 6BF1/4BF1 (3-2.5-5) không mạ - NPR</t>
  </si>
  <si>
    <t>HH00013</t>
  </si>
  <si>
    <t>6D24T</t>
  </si>
  <si>
    <t>SDM31105ZY</t>
  </si>
  <si>
    <t>Séc măng 6D24T/3.3K-2.5-4 (SDM31105ZY) - NPR</t>
  </si>
  <si>
    <t>HH0319</t>
  </si>
  <si>
    <t>6D31-T</t>
  </si>
  <si>
    <t>Séc măng 6D31-T (3HK-2-4) - TP</t>
  </si>
  <si>
    <t>HH083687</t>
  </si>
  <si>
    <t>6D34T</t>
  </si>
  <si>
    <t>Séc măng  6D34T (2.8K-2-4) - TP</t>
  </si>
  <si>
    <t>HH080957</t>
  </si>
  <si>
    <t>Séc măng 6DR5 (2.5HK-2-2-4.5) - IZ IKAZU</t>
  </si>
  <si>
    <t>HH0586</t>
  </si>
  <si>
    <t>82A</t>
  </si>
  <si>
    <t>Séc măng 82A (2-2-4) - RIK</t>
  </si>
  <si>
    <t>HH077944</t>
  </si>
  <si>
    <t>CAT/3204</t>
  </si>
  <si>
    <t>2.38-2.38-4.75</t>
  </si>
  <si>
    <t>Séc măng CAT 3204 / 2.38-2.38-4.75 - IZUMI</t>
  </si>
  <si>
    <t>HH077166</t>
  </si>
  <si>
    <t>CAT/3306/-/ART</t>
  </si>
  <si>
    <t>12212002</t>
  </si>
  <si>
    <t>Séc măng CAT 3306 (3.2-2.4-5.5) - ART 12212002</t>
  </si>
  <si>
    <t>HH077167</t>
  </si>
  <si>
    <t>3.2-3.2-5.5</t>
  </si>
  <si>
    <t>12212003</t>
  </si>
  <si>
    <t>Séc măng CAT 3306 (3.2-3.2-5.5) - ART 12212003</t>
  </si>
  <si>
    <t>HH077165</t>
  </si>
  <si>
    <t>12212001</t>
  </si>
  <si>
    <t>Séc măng CAT 3306 (3.2K-3.2K-3.2) - ART 12212001</t>
  </si>
  <si>
    <t>HH083987</t>
  </si>
  <si>
    <t>CAT/3306/2W1709</t>
  </si>
  <si>
    <t>HENWEIT, R-CA05-00</t>
  </si>
  <si>
    <t>Séc măng CAT 3306/ 2W1709 (3.2K-3.2K-3.2) - HENWEIT, R-CA05-00</t>
  </si>
  <si>
    <t>HH081661</t>
  </si>
  <si>
    <t>Séc măng CAT 3306/ 2W1709 (3.2K-3.2K-3.2) - MAHLE</t>
  </si>
  <si>
    <t>HH074268</t>
  </si>
  <si>
    <t>DQ100</t>
  </si>
  <si>
    <t>Séc măng DQ100 - TP</t>
  </si>
  <si>
    <t>HH078046</t>
  </si>
  <si>
    <t>FE6TA</t>
  </si>
  <si>
    <t>Séc măng FE6TA (2.5HK-2-4) - TP</t>
  </si>
  <si>
    <t>HH076678</t>
  </si>
  <si>
    <t>John/Deere/106.5</t>
  </si>
  <si>
    <t>2.38K-2.38-3.46</t>
  </si>
  <si>
    <t>16010602-00</t>
  </si>
  <si>
    <t>Séc măng John Deere 106.5 (2.38K-2.38-3.46) (16010602-00) - ART</t>
  </si>
  <si>
    <t>HH076679</t>
  </si>
  <si>
    <t>3.17K-2.45HK-3.46</t>
  </si>
  <si>
    <t>16010604-00</t>
  </si>
  <si>
    <t>Séc măng John Deere 106.5 (3.17K-2.45HK-3.46) (16010604-00) - ART</t>
  </si>
  <si>
    <t>HH084155</t>
  </si>
  <si>
    <t>John/Deere/106.5/3179D/-/HENWEIT</t>
  </si>
  <si>
    <t>3.17K-2.38-3.46</t>
  </si>
  <si>
    <t>R-JD05-00-1</t>
  </si>
  <si>
    <t>Séc măng John Deere 106.5 (3.17K-2.38-3.46) 3179D - HENWEIT, R-JD05-00-1</t>
  </si>
  <si>
    <t>HH084154</t>
  </si>
  <si>
    <t>John/Deere/106.5/6068D</t>
  </si>
  <si>
    <t>HENWEIT, R-JD03-00</t>
  </si>
  <si>
    <t>Séc măng John Deere 106.5 (2.38K-2.38-3.46)/ 6068D - HENWEIT, R-JD03-00</t>
  </si>
  <si>
    <t>HH077961</t>
  </si>
  <si>
    <t>John/Deere/98.48</t>
  </si>
  <si>
    <t>2.38-2.38-2.38-6.33-6.33</t>
  </si>
  <si>
    <t>Séc măng John Deere / Perkins 98.48 (2.38-2.38-2.38-6.33-6.33) - IZUMI</t>
  </si>
  <si>
    <t>HH073477</t>
  </si>
  <si>
    <t>KOBUTA-72A</t>
  </si>
  <si>
    <t>Séc măng KOBUTA-72A  (2HK-1.5-4) - RIK</t>
  </si>
  <si>
    <t>HH081296</t>
  </si>
  <si>
    <t>L3E/L2E</t>
  </si>
  <si>
    <t>hộp Mitsu</t>
  </si>
  <si>
    <t>Séc măng L3E/ L2E (2HK-2-3) - hộp Mitsu</t>
  </si>
  <si>
    <t>HH083709</t>
  </si>
  <si>
    <t>Mitsu/4M50/THÉP</t>
  </si>
  <si>
    <t>SDM31172ZZ</t>
  </si>
  <si>
    <t>Séc măng Mitsu 4M50/ SDM31172ZZ (2.8K-2-4) THÉP, HỘP4 - NPR</t>
  </si>
  <si>
    <t>HH070279</t>
  </si>
  <si>
    <t>Mitsu/8DC9T/nhớt/thép</t>
  </si>
  <si>
    <t>SDM31087ZY</t>
  </si>
  <si>
    <t>Séc măng Mitsu 8DC9T/SDM31087ZY (3.3K-3-3-4) nhớt thép HỘP8- NPR</t>
  </si>
  <si>
    <t>HH084318</t>
  </si>
  <si>
    <t>Mitsu/8DC9T/nhớt/thép/-/HENWEIT/'R-MI32-00-1</t>
  </si>
  <si>
    <t>ME090578</t>
  </si>
  <si>
    <t>Séc măng Mitsu 8DC9T/ ME090578 (3.3K-3-3-4) nhớt thép - HENWEIT 'R-MI32-00-1</t>
  </si>
  <si>
    <t>HH075465</t>
  </si>
  <si>
    <t>ND6</t>
  </si>
  <si>
    <t>Séc măng ND6 (4-3-5) - TP</t>
  </si>
  <si>
    <t>HH084200</t>
  </si>
  <si>
    <t>NE6</t>
  </si>
  <si>
    <t>Séc măng NE6/3HK-2.5-4  - RIK</t>
  </si>
  <si>
    <t>HH070638</t>
  </si>
  <si>
    <t>Nis/FE6T/nhớt/thép/6</t>
  </si>
  <si>
    <t>SDN31036ZY</t>
  </si>
  <si>
    <t>Séc măng Nis FE6T/ SDN31036ZY (3HK-2-4) nhớt thép, HỘP 6 - NPR</t>
  </si>
  <si>
    <t>HH074412</t>
  </si>
  <si>
    <t>PF6-T</t>
  </si>
  <si>
    <t>Séc măng PF6-T (2.5HK-2.5-4) - NPR</t>
  </si>
  <si>
    <t>HH0554</t>
  </si>
  <si>
    <t>Séc măng TF (2.5HK-2-4.5) - RIK</t>
  </si>
  <si>
    <t>HH080791</t>
  </si>
  <si>
    <t>Toy/2J/nhớt/thép/4</t>
  </si>
  <si>
    <t>SDT10045ZX</t>
  </si>
  <si>
    <t>Séc măng Toy 2J/ SDT10045ZX (2.5HK-2.5-2.5-4) nhớt thép, hộp 4 - NPR</t>
  </si>
  <si>
    <t>HH071292</t>
  </si>
  <si>
    <t>W04CT</t>
  </si>
  <si>
    <t>Séc măng W04CT (2.8K-2.5-5) - TP</t>
  </si>
  <si>
    <t>HH071534</t>
  </si>
  <si>
    <t>WL/Ford/ranger</t>
  </si>
  <si>
    <t>Séc măng WL/ Ford ranger - TP</t>
  </si>
  <si>
    <t>HH074190</t>
  </si>
  <si>
    <t>WL/Ford/ranger/cos4</t>
  </si>
  <si>
    <t>Séc măng WL/ Ford ranger cos4 - TP</t>
  </si>
  <si>
    <t>🔧 XY LANH — dữ liệu thật từ v10 (Mã HH/giá/kiếng-gang để trống điền sau)</t>
  </si>
  <si>
    <t>Số máy</t>
  </si>
  <si>
    <t>Kiểu</t>
  </si>
  <si>
    <t>Xoáy</t>
  </si>
  <si>
    <t>Doa</t>
  </si>
  <si>
    <t>Thông số</t>
  </si>
  <si>
    <t>_TÊN</t>
  </si>
  <si>
    <t>💡 Gợi ý Mã HH</t>
  </si>
  <si>
    <t>◆  HINO   (52 sản phẩm)</t>
  </si>
  <si>
    <t>HH080200</t>
  </si>
  <si>
    <t>11467-1601</t>
  </si>
  <si>
    <t>Xy lanh Hino DM100 (11467-1601) - IZ IKAZU</t>
  </si>
  <si>
    <r>
      <rPr>
        <i/>
        <sz val="12"/>
        <rFont val="Times New Roman"/>
        <charset val="1"/>
      </rPr>
      <t>⚠</t>
    </r>
    <r>
      <rPr>
        <i/>
        <sz val="12"/>
        <rFont val="Cambria"/>
        <charset val="1"/>
      </rPr>
      <t>️ HH070448, HH073131</t>
    </r>
  </si>
  <si>
    <t>HH0638</t>
  </si>
  <si>
    <t>Xy lanh DM100 (11467-1601) - IZUMI</t>
  </si>
  <si>
    <r>
      <rPr>
        <i/>
        <sz val="12"/>
        <rFont val="Times New Roman"/>
        <charset val="1"/>
      </rPr>
      <t>⚠</t>
    </r>
    <r>
      <rPr>
        <i/>
        <sz val="12"/>
        <rFont val="Cambria"/>
        <charset val="1"/>
      </rPr>
      <t>️ HH070449, HH080195</t>
    </r>
  </si>
  <si>
    <t>HH081232</t>
  </si>
  <si>
    <t>11467-1130</t>
  </si>
  <si>
    <t>Xy lanh EC100 (11467-1130) - IZ IKAZU</t>
  </si>
  <si>
    <t>HH080199</t>
  </si>
  <si>
    <t>W04D-T/W06D-T có lợi ron</t>
  </si>
  <si>
    <t>W04C, W06E</t>
  </si>
  <si>
    <t>Xy lanh HINO W04D-T/ W06D-T  có lợi ron (W04C, W06E) - IZ IKAZU</t>
  </si>
  <si>
    <r>
      <rPr>
        <i/>
        <sz val="12"/>
        <rFont val="Times New Roman"/>
        <charset val="1"/>
      </rPr>
      <t>⚠</t>
    </r>
    <r>
      <rPr>
        <i/>
        <sz val="12"/>
        <rFont val="Cambria"/>
        <charset val="1"/>
      </rPr>
      <t>️ HH00896, HH079040, HH084160</t>
    </r>
  </si>
  <si>
    <t>HH073131</t>
  </si>
  <si>
    <t>W04D/W04C/W06D/W06E có lợi ron</t>
  </si>
  <si>
    <t>Xy lanh HINO W04D/W04C/W06D/W06E F/F có lợi ron - IZUMI</t>
  </si>
  <si>
    <r>
      <rPr>
        <i/>
        <sz val="12"/>
        <rFont val="Times New Roman"/>
        <charset val="1"/>
      </rPr>
      <t>⚠</t>
    </r>
    <r>
      <rPr>
        <i/>
        <sz val="12"/>
        <rFont val="Cambria"/>
        <charset val="1"/>
      </rPr>
      <t>️ HH00733, HH00734, HH00891, HH071311, HH075733</t>
    </r>
  </si>
  <si>
    <t>HH070448</t>
  </si>
  <si>
    <t>W04D/W04C/W06D/W06E không lợi ron</t>
  </si>
  <si>
    <t>Xy lanh HINO W04D/W04C/W06D/W06E F/F không lợi ron - IZUMI</t>
  </si>
  <si>
    <r>
      <rPr>
        <i/>
        <sz val="12"/>
        <rFont val="Times New Roman"/>
        <charset val="1"/>
      </rPr>
      <t>⚠</t>
    </r>
    <r>
      <rPr>
        <i/>
        <sz val="12"/>
        <rFont val="Cambria"/>
        <charset val="1"/>
      </rPr>
      <t>️ HH072695, HH079243, HH079774</t>
    </r>
  </si>
  <si>
    <t>HH080195</t>
  </si>
  <si>
    <t>11467-1040</t>
  </si>
  <si>
    <t>Xy lanh HINO EH100 F/F (11467-1040) - IZ IKAZU</t>
  </si>
  <si>
    <t>HH070449</t>
  </si>
  <si>
    <t>Xy lanh HINO EH100 F/F đời hoàn thiện - IZUMI</t>
  </si>
  <si>
    <r>
      <rPr>
        <i/>
        <sz val="12"/>
        <rFont val="Times New Roman"/>
        <charset val="1"/>
      </rPr>
      <t>⚠</t>
    </r>
    <r>
      <rPr>
        <i/>
        <sz val="12"/>
        <rFont val="Cambria"/>
        <charset val="1"/>
      </rPr>
      <t>️ HH070782, HH082195</t>
    </r>
  </si>
  <si>
    <t>HH079241</t>
  </si>
  <si>
    <t>114671601</t>
  </si>
  <si>
    <t>Xy lanh H06C / 114671601 F/F - NSP</t>
  </si>
  <si>
    <t>HH082001</t>
  </si>
  <si>
    <t>H06C-TA/H06C</t>
  </si>
  <si>
    <t>11467-1591</t>
  </si>
  <si>
    <t>Xy lanh Hino H06C-TA/H06C/ 11467-1591 - IZ IKAZU</t>
  </si>
  <si>
    <t>HH072679</t>
  </si>
  <si>
    <t>Xy lanh H06C-TA/H06C S/F bán hoàn thiện - NSP</t>
  </si>
  <si>
    <t>HH068739</t>
  </si>
  <si>
    <t>Xy lanh H06C-TA/H06C/ 11467-1591 - IZUMI</t>
  </si>
  <si>
    <t>HH080197</t>
  </si>
  <si>
    <t>11467-1550</t>
  </si>
  <si>
    <t>Xy lanh DS50 / 11467-1550 - IZ IKAZU</t>
  </si>
  <si>
    <t>HH073238</t>
  </si>
  <si>
    <t>H07C</t>
  </si>
  <si>
    <t>Xy lanh H07C bán hoàn thiện S/F - NSP</t>
  </si>
  <si>
    <t>HH079240</t>
  </si>
  <si>
    <t>114671210</t>
  </si>
  <si>
    <t>Xy lanh H07C/ 114671210 F/F - NSP</t>
  </si>
  <si>
    <t>HH079772</t>
  </si>
  <si>
    <t>EH700/H07D</t>
  </si>
  <si>
    <t>Xy lanh Hino H07C/11467-1200 (EH700/H07D) - IZ IKAZU</t>
  </si>
  <si>
    <t>HH00896</t>
  </si>
  <si>
    <t>H07C/EH700/H07D</t>
  </si>
  <si>
    <t>11467-1200</t>
  </si>
  <si>
    <t>Xy lanh H07C/EH700/H07D (11467-1200) - IZUMI</t>
  </si>
  <si>
    <r>
      <rPr>
        <i/>
        <sz val="12"/>
        <rFont val="Times New Roman"/>
        <charset val="1"/>
      </rPr>
      <t>⚠</t>
    </r>
    <r>
      <rPr>
        <i/>
        <sz val="12"/>
        <rFont val="Cambria"/>
        <charset val="1"/>
      </rPr>
      <t>️ HH070509, HH081456</t>
    </r>
  </si>
  <si>
    <t>HH079040</t>
  </si>
  <si>
    <t>Xy lanh H07C/EH700/H07D S/F bán hoàn thiện - IZUMI</t>
  </si>
  <si>
    <t>HH084160</t>
  </si>
  <si>
    <t>HENWEIT, L-HN004-00</t>
  </si>
  <si>
    <t>Xy lanh Hino H07C/ EH700/ H07D/ 11467-1200 - HENWEIT, L-HN004-00</t>
  </si>
  <si>
    <r>
      <rPr>
        <i/>
        <sz val="12"/>
        <rFont val="Times New Roman"/>
        <charset val="1"/>
      </rPr>
      <t>⚠</t>
    </r>
    <r>
      <rPr>
        <i/>
        <sz val="12"/>
        <rFont val="Cambria"/>
        <charset val="1"/>
      </rPr>
      <t>️ HH070830, HH080577</t>
    </r>
  </si>
  <si>
    <t>HH071311</t>
  </si>
  <si>
    <t>Xy lanh J05E/J08E - NPR</t>
  </si>
  <si>
    <t>HH00891</t>
  </si>
  <si>
    <t>1173210</t>
  </si>
  <si>
    <t>Xy lanh J05E/J08E (1173210) - NSP</t>
  </si>
  <si>
    <t>HH073239</t>
  </si>
  <si>
    <t>Xy lanh J05E/J08E bán hoàn thiện S/F - NSP</t>
  </si>
  <si>
    <t>HH075734</t>
  </si>
  <si>
    <t>J05E/J08E/E0060</t>
  </si>
  <si>
    <t>lợi cổ 3 ly</t>
  </si>
  <si>
    <t>Xy lanh J05E/J08E/ 11462-E0060 (lợi cổ 3 ly) - MAHLE</t>
  </si>
  <si>
    <t>HH075733</t>
  </si>
  <si>
    <t>J05E/J08E/S1146-73210</t>
  </si>
  <si>
    <t>lợi cổ 8 ly</t>
  </si>
  <si>
    <t>Xy lanh J05E/J08E/ S1146-73210 (lợi cổ 8 ly) - MAHLE</t>
  </si>
  <si>
    <t>HH079773</t>
  </si>
  <si>
    <t>11467-3210A</t>
  </si>
  <si>
    <t>Xy lanh HINO J08E/J05E (11467-3210A) lợi cổ 8mm - IZ IKAZU</t>
  </si>
  <si>
    <t>HH00733</t>
  </si>
  <si>
    <t>Xy lanh HINO J08E/J05E (11467-3210A) lợi cổ 8mm - IZUMI</t>
  </si>
  <si>
    <t>HH00734</t>
  </si>
  <si>
    <t>11467-3210B</t>
  </si>
  <si>
    <t>Xy lanh HINO J08E/J05E (11467-3210B) lợi cổ 3mm - IZUMI</t>
  </si>
  <si>
    <t>HH072695</t>
  </si>
  <si>
    <t>11467-2601</t>
  </si>
  <si>
    <t>Xy lanh HINO J08C/J05C (11467-2601) lợi cổ 3mm - IZUMI</t>
  </si>
  <si>
    <t>HH079243</t>
  </si>
  <si>
    <t>lợi cổ 8mm</t>
  </si>
  <si>
    <t>Xy lanh J08C /J05C/ 114672790 (lợi cổ 8mm) F/F - NSP</t>
  </si>
  <si>
    <t>HH079041</t>
  </si>
  <si>
    <t>Xy lanh HINO J08C/J05C lợi cổ 8mm S/F bán hoàn thiện - IZUMI</t>
  </si>
  <si>
    <t>HH079774</t>
  </si>
  <si>
    <t>J08C/J05C lợi cổ 8mm</t>
  </si>
  <si>
    <t>11467-2611</t>
  </si>
  <si>
    <t>Xy lanh HINO J08C/J05C lợi cổ 8mm (11467-2611) - IZ IKAZU</t>
  </si>
  <si>
    <t>HH072178</t>
  </si>
  <si>
    <t>EB100/EB200</t>
  </si>
  <si>
    <t>đối chiếu lại lỗ khuyết sam trên xy lanh</t>
  </si>
  <si>
    <t>Xy lanh EB100/EB200 (đối chiếu lại lỗ khuyết sam trên xy lanh) - IZUMI</t>
  </si>
  <si>
    <t>HH082195</t>
  </si>
  <si>
    <t>11467-1240</t>
  </si>
  <si>
    <t>Xy lanh Hino EL100 /11467-1240 - IZ IKAZU</t>
  </si>
  <si>
    <t>HH070782</t>
  </si>
  <si>
    <t>Xy lanh EL100 - IZUMI</t>
  </si>
  <si>
    <t>HH072026</t>
  </si>
  <si>
    <t>11467-1380</t>
  </si>
  <si>
    <t>Xy lanh DK10 / 11467-1380 - IZUMI</t>
  </si>
  <si>
    <t>HH081568</t>
  </si>
  <si>
    <t>11467-1730</t>
  </si>
  <si>
    <t>Xy lanh EP100/P09C/ 11467-1730 - IZ IKAZU</t>
  </si>
  <si>
    <r>
      <rPr>
        <i/>
        <sz val="12"/>
        <rFont val="Times New Roman"/>
        <charset val="1"/>
      </rPr>
      <t>⚠</t>
    </r>
    <r>
      <rPr>
        <i/>
        <sz val="12"/>
        <rFont val="Cambria"/>
        <charset val="1"/>
      </rPr>
      <t>️ HH070450, HH081567</t>
    </r>
  </si>
  <si>
    <t>HH070726</t>
  </si>
  <si>
    <t>không gờ ron</t>
  </si>
  <si>
    <t>Xy lanh Hino P11C / 11467-2710 (không gờ ron) - IZ IKAZU</t>
  </si>
  <si>
    <t>HH082197</t>
  </si>
  <si>
    <t>11467-1661</t>
  </si>
  <si>
    <t>Xy lanh EM100/ 11467-1661 - IZ IKAZU</t>
  </si>
  <si>
    <t>HH081456</t>
  </si>
  <si>
    <t>K13C</t>
  </si>
  <si>
    <t>11467-2090</t>
  </si>
  <si>
    <t>Xy lanh Hino K13C / 11467-2090 - IZ IKAZU</t>
  </si>
  <si>
    <t>HH070509</t>
  </si>
  <si>
    <t>Xy lanh HINO K13C / 11467-2090 - IZUMI</t>
  </si>
  <si>
    <r>
      <rPr>
        <i/>
        <sz val="12"/>
        <rFont val="Times New Roman"/>
        <charset val="1"/>
      </rPr>
      <t>⚠</t>
    </r>
    <r>
      <rPr>
        <i/>
        <sz val="12"/>
        <rFont val="Cambria"/>
        <charset val="1"/>
      </rPr>
      <t>️ HH079776, HH20443</t>
    </r>
  </si>
  <si>
    <t>HH070452</t>
  </si>
  <si>
    <t>Xy lanh HINO E13C F/F đời hoàn thiện - IZUMI</t>
  </si>
  <si>
    <r>
      <rPr>
        <i/>
        <sz val="12"/>
        <rFont val="Times New Roman"/>
        <charset val="1"/>
      </rPr>
      <t>⚠</t>
    </r>
    <r>
      <rPr>
        <i/>
        <sz val="12"/>
        <rFont val="Cambria"/>
        <charset val="1"/>
      </rPr>
      <t>️ HH072682, HH074812, HH079776, HH081781, HH20443</t>
    </r>
  </si>
  <si>
    <t>HH080577</t>
  </si>
  <si>
    <t>EF750/F17D</t>
  </si>
  <si>
    <t>11467-1900</t>
  </si>
  <si>
    <t>Xy lanh Hino EF750/F17D/ 11467-1900  - IZ IKAZU</t>
  </si>
  <si>
    <t>HH070830</t>
  </si>
  <si>
    <t>Xy lanh EF750/F17D/ 11467-1900  - IZUMI</t>
  </si>
  <si>
    <t>HH070972</t>
  </si>
  <si>
    <t>EK100/EK200/K13D/EK130</t>
  </si>
  <si>
    <t>Xy lanh EK100/ EK200/ K13D/ EK130 - IZUMI</t>
  </si>
  <si>
    <t>HH081569</t>
  </si>
  <si>
    <t>F17C/F17E</t>
  </si>
  <si>
    <t>11467-1702</t>
  </si>
  <si>
    <t>Xy lanh Hino F17C/ F17E  (11467-1702) - IZ IKAZU</t>
  </si>
  <si>
    <r>
      <rPr>
        <i/>
        <sz val="12"/>
        <rFont val="Times New Roman"/>
        <charset val="1"/>
      </rPr>
      <t>⚠</t>
    </r>
    <r>
      <rPr>
        <i/>
        <sz val="12"/>
        <rFont val="Cambria"/>
        <charset val="1"/>
      </rPr>
      <t>️ HH073803, HH083025</t>
    </r>
  </si>
  <si>
    <t>HH080703</t>
  </si>
  <si>
    <t>F21C/3030A</t>
  </si>
  <si>
    <t>11467-</t>
  </si>
  <si>
    <t>Xy lanh Hino F21C / 11467-3030A - IZ IKAZU</t>
  </si>
  <si>
    <r>
      <rPr>
        <i/>
        <sz val="12"/>
        <rFont val="Times New Roman"/>
        <charset val="1"/>
      </rPr>
      <t>⚠</t>
    </r>
    <r>
      <rPr>
        <i/>
        <sz val="12"/>
        <rFont val="Cambria"/>
        <charset val="1"/>
      </rPr>
      <t>️ HH00080, HH076235, HH079950, HH080362, HH081393</t>
    </r>
  </si>
  <si>
    <t>HH082000</t>
  </si>
  <si>
    <t>Xy lanh HINO J08E/J05E (11467-3210B) lợi cổ 3mm - IZ IKAZU</t>
  </si>
  <si>
    <r>
      <rPr>
        <i/>
        <sz val="12"/>
        <rFont val="Times New Roman"/>
        <charset val="1"/>
      </rPr>
      <t>⚠</t>
    </r>
    <r>
      <rPr>
        <i/>
        <sz val="12"/>
        <rFont val="Cambria"/>
        <charset val="1"/>
      </rPr>
      <t>️ HH075729, HH081287, HH083369</t>
    </r>
  </si>
  <si>
    <t>HH081567</t>
  </si>
  <si>
    <t>F20C-152</t>
  </si>
  <si>
    <t>Xy lanh HINO F20C-152 F/F đời hoàn thiện - IZ IKAZU</t>
  </si>
  <si>
    <r>
      <rPr>
        <i/>
        <sz val="12"/>
        <rFont val="Times New Roman"/>
        <charset val="1"/>
      </rPr>
      <t>⚠</t>
    </r>
    <r>
      <rPr>
        <i/>
        <sz val="12"/>
        <rFont val="Cambria"/>
        <charset val="1"/>
      </rPr>
      <t>️ HH075729, HH081287</t>
    </r>
  </si>
  <si>
    <t>HH070450</t>
  </si>
  <si>
    <t>Xy lanh HINO F20C-152 F/F đời hoàn thiện - IZUMI</t>
  </si>
  <si>
    <r>
      <rPr>
        <i/>
        <sz val="12"/>
        <rFont val="Times New Roman"/>
        <charset val="1"/>
      </rPr>
      <t>⚠</t>
    </r>
    <r>
      <rPr>
        <i/>
        <sz val="12"/>
        <rFont val="Cambria"/>
        <charset val="1"/>
      </rPr>
      <t>️ HH075729, HH081287, HH084085</t>
    </r>
  </si>
  <si>
    <t>HH083029</t>
  </si>
  <si>
    <t>F20C-154</t>
  </si>
  <si>
    <t>Xy lanh HINO F20C-154 F/F đời hoàn thiện - IZ IKAZU</t>
  </si>
  <si>
    <r>
      <rPr>
        <i/>
        <sz val="12"/>
        <rFont val="Times New Roman"/>
        <charset val="1"/>
      </rPr>
      <t>⚠</t>
    </r>
    <r>
      <rPr>
        <i/>
        <sz val="12"/>
        <rFont val="Cambria"/>
        <charset val="1"/>
      </rPr>
      <t>️ HH083026, HH20513</t>
    </r>
  </si>
  <si>
    <t>HH081253</t>
  </si>
  <si>
    <t>P11C-T</t>
  </si>
  <si>
    <t>114673140</t>
  </si>
  <si>
    <t>Xy lanh Hino P11C-T (114673140) - NSP</t>
  </si>
  <si>
    <t>HH071022</t>
  </si>
  <si>
    <t>P11CT</t>
  </si>
  <si>
    <t>11467-3140A, Có gờ ron</t>
  </si>
  <si>
    <t>Xy lanh Hino P11CT (11467-3140A, Có gờ ron) - IZUMI</t>
  </si>
  <si>
    <t>◆  ISUZU   (76 sản phẩm)</t>
  </si>
  <si>
    <r>
      <rPr>
        <i/>
        <sz val="12"/>
        <rFont val="Times New Roman"/>
        <charset val="1"/>
      </rPr>
      <t>⚠</t>
    </r>
    <r>
      <rPr>
        <i/>
        <sz val="12"/>
        <rFont val="Cambria"/>
        <charset val="1"/>
      </rPr>
      <t>️ HH00088, HH073456, HH075859, HH079951, HH080363</t>
    </r>
  </si>
  <si>
    <t>HH081566</t>
  </si>
  <si>
    <t>9-11261-253-0</t>
  </si>
  <si>
    <t>Xy lanh C221/ 9-11261-253-0/ kiếng - IZ IKAZU</t>
  </si>
  <si>
    <r>
      <rPr>
        <i/>
        <sz val="12"/>
        <rFont val="Times New Roman"/>
        <charset val="1"/>
      </rPr>
      <t>⚠</t>
    </r>
    <r>
      <rPr>
        <i/>
        <sz val="12"/>
        <rFont val="Cambria"/>
        <charset val="1"/>
      </rPr>
      <t>️ HH00088, HH073456, HH075859, HH079951, HH20446</t>
    </r>
  </si>
  <si>
    <t>HH074812</t>
  </si>
  <si>
    <t>C240</t>
  </si>
  <si>
    <t>85*90*178*94*4</t>
  </si>
  <si>
    <t>Xy lanh C240 S/F gang (85*90*178*94*4) bán hoàn thiện - IZUMI</t>
  </si>
  <si>
    <r>
      <rPr>
        <i/>
        <sz val="12"/>
        <rFont val="Times New Roman"/>
        <charset val="1"/>
      </rPr>
      <t>⚠</t>
    </r>
    <r>
      <rPr>
        <i/>
        <sz val="12"/>
        <rFont val="Cambria"/>
        <charset val="1"/>
      </rPr>
      <t>️ HH00212, HH081705</t>
    </r>
  </si>
  <si>
    <t>HH081781</t>
  </si>
  <si>
    <t>85*90*178*94*4.5</t>
  </si>
  <si>
    <t>Xy lanh ISUZU C240 S/F gang (85*90*178*94*4.5) bán hoàn thiện - IZ IKAZU</t>
  </si>
  <si>
    <t>HH072682</t>
  </si>
  <si>
    <t>lưng 90, đường kính lợi 93.8, lợi 4 ly</t>
  </si>
  <si>
    <t>Xy lanh C240 S/F gang (lưng 90, đường kính lợi 93.8, lợi 4 ly) bán hoàn thiện - NSP</t>
  </si>
  <si>
    <r>
      <rPr>
        <i/>
        <sz val="12"/>
        <rFont val="Times New Roman"/>
        <charset val="1"/>
      </rPr>
      <t>⚠</t>
    </r>
    <r>
      <rPr>
        <i/>
        <sz val="12"/>
        <rFont val="Cambria"/>
        <charset val="1"/>
      </rPr>
      <t>️ HH00384, HH080364</t>
    </r>
  </si>
  <si>
    <t>HH20443</t>
  </si>
  <si>
    <t>9-11261-230-1</t>
  </si>
  <si>
    <t>Xy lanh C240/C190/ 9-11261-230-1 kiếng - IZUMI</t>
  </si>
  <si>
    <r>
      <rPr>
        <i/>
        <sz val="12"/>
        <rFont val="Times New Roman"/>
        <charset val="1"/>
      </rPr>
      <t>⚠</t>
    </r>
    <r>
      <rPr>
        <i/>
        <sz val="12"/>
        <rFont val="Cambria"/>
        <charset val="1"/>
      </rPr>
      <t>️ HH00091, HH079315, HH079762, HH079952, HH081395</t>
    </r>
  </si>
  <si>
    <t>HH079776</t>
  </si>
  <si>
    <t>Xy lanh Isuzu C240/C190/ 9-11261-230-1, chromed kiếng - IZ IKAZU</t>
  </si>
  <si>
    <t>HH072359</t>
  </si>
  <si>
    <t>C223/4JC1</t>
  </si>
  <si>
    <t>88*90*163*95*0.9</t>
  </si>
  <si>
    <t>Xy lanh C223 / 4JC1 (88*90*163*95*0.9) - IZUMI</t>
  </si>
  <si>
    <t>HH081393</t>
  </si>
  <si>
    <t>4JB1</t>
  </si>
  <si>
    <t>92*97*180*F101*5</t>
  </si>
  <si>
    <t>Xy lanh 4JB1 S/F (92*97*180*F101*5)bán hoàn thiện - IZ IKAZU</t>
  </si>
  <si>
    <t>HH083025</t>
  </si>
  <si>
    <t>4JA1</t>
  </si>
  <si>
    <t>8-94462-130-0</t>
  </si>
  <si>
    <t>Xy lanh Isuzu 4JA1/ 8-94462-130-0 chromed, kiếng - IZ IKAZU</t>
  </si>
  <si>
    <t>HH073803</t>
  </si>
  <si>
    <t>93*95*156*101*0.9</t>
  </si>
  <si>
    <t>Xy lanh 4JA1 kiếng (93*95*156*101*0.9) - IZUMI</t>
  </si>
  <si>
    <r>
      <rPr>
        <i/>
        <sz val="12"/>
        <rFont val="Times New Roman"/>
        <charset val="1"/>
      </rPr>
      <t>⚠</t>
    </r>
    <r>
      <rPr>
        <i/>
        <sz val="12"/>
        <rFont val="Cambria"/>
        <charset val="1"/>
      </rPr>
      <t>️ HH00894, HH00897, HH081285</t>
    </r>
  </si>
  <si>
    <t>HH076235</t>
  </si>
  <si>
    <t>MAHLE 8-97176687</t>
  </si>
  <si>
    <t>Xy lanh 4JB1 kiếng - MAHLE 8-97176687</t>
  </si>
  <si>
    <t>HH079950</t>
  </si>
  <si>
    <t>GARIMA</t>
  </si>
  <si>
    <t>Xy lanh 4JB1 kiếng NPR - GARIMA</t>
  </si>
  <si>
    <t>HH080362</t>
  </si>
  <si>
    <t>8-94247-861-2</t>
  </si>
  <si>
    <t>Xy lanh Isuzu 4JB1/ 8-94247-861-2, chromed-kiếng - IZ IKAZU</t>
  </si>
  <si>
    <t>HH00080</t>
  </si>
  <si>
    <t>4JB1 ĐK 93mm</t>
  </si>
  <si>
    <t>Xy lanh 4JB1 kiếng ĐK 93mm - NPR</t>
  </si>
  <si>
    <r>
      <rPr>
        <i/>
        <sz val="12"/>
        <rFont val="Times New Roman"/>
        <charset val="1"/>
      </rPr>
      <t>⚠</t>
    </r>
    <r>
      <rPr>
        <i/>
        <sz val="12"/>
        <rFont val="Cambria"/>
        <charset val="1"/>
      </rPr>
      <t>️ HH00898, HH071140, HH072681, HH081286, HH082936</t>
    </r>
  </si>
  <si>
    <t>HH20448</t>
  </si>
  <si>
    <t>93/4JB1</t>
  </si>
  <si>
    <t>8-97176683-0</t>
  </si>
  <si>
    <t>Xy lanh ISUZU 93/ 4JB1 (8-97176683-0) kiếng ZYNP - NSP</t>
  </si>
  <si>
    <r>
      <rPr>
        <i/>
        <sz val="12"/>
        <rFont val="Times New Roman"/>
        <charset val="1"/>
      </rPr>
      <t>⚠</t>
    </r>
    <r>
      <rPr>
        <i/>
        <sz val="12"/>
        <rFont val="Cambria"/>
        <charset val="1"/>
      </rPr>
      <t>️ HH00402, HH071462, HH072680, HH079767, HH082935</t>
    </r>
  </si>
  <si>
    <t>HH00386</t>
  </si>
  <si>
    <t>Isu 4JJ1 chưa xoáy</t>
  </si>
  <si>
    <t>94.4*99*180, lợi 4*103</t>
  </si>
  <si>
    <t>Xy lanh Isu 4JJ1 S/F chưa xoáy (94.4*99*180, lợi 4*103) - IZ IKAZU</t>
  </si>
  <si>
    <t>HH083369</t>
  </si>
  <si>
    <t>Isu 4JG2 chưa xoáy</t>
  </si>
  <si>
    <t>4JG1/4JH1</t>
  </si>
  <si>
    <t>Xy lanh Isu 4JG2 S/F chưa xoáy (4JG1/4JH1)/ 94.5*100*181.5, lợi 4*103.3 - IZ IKAZU</t>
  </si>
  <si>
    <t>HH081287</t>
  </si>
  <si>
    <t>4JG1/4JG2/4JH1</t>
  </si>
  <si>
    <t>Xy lanh Isuzu 4JG1/ 4JG2/ 4JH1 chromed, kiếng - IZ IKAZU</t>
  </si>
  <si>
    <t>HH075729</t>
  </si>
  <si>
    <t>8-97176701</t>
  </si>
  <si>
    <t>Xy lanh 4JG1/ 4JG2/ 4JH1 kiếng / 8-97176701 - MAHLE</t>
  </si>
  <si>
    <t>HH083026</t>
  </si>
  <si>
    <t>kiếng, F/F</t>
  </si>
  <si>
    <t>Xy lanh 4BA1 (kiếng, F/F) - IZ IKAZU</t>
  </si>
  <si>
    <r>
      <rPr>
        <i/>
        <sz val="12"/>
        <rFont val="Times New Roman"/>
        <charset val="1"/>
      </rPr>
      <t>⚠</t>
    </r>
    <r>
      <rPr>
        <i/>
        <sz val="12"/>
        <rFont val="Cambria"/>
        <charset val="1"/>
      </rPr>
      <t>️ HH079245, HH082544</t>
    </r>
  </si>
  <si>
    <t>HH20513</t>
  </si>
  <si>
    <t>Xy lanh 4BA1 (kiếng, F/F) - IZUMI</t>
  </si>
  <si>
    <r>
      <rPr>
        <i/>
        <sz val="12"/>
        <rFont val="Times New Roman"/>
        <charset val="1"/>
      </rPr>
      <t>⚠</t>
    </r>
    <r>
      <rPr>
        <i/>
        <sz val="12"/>
        <rFont val="Cambria"/>
        <charset val="1"/>
      </rPr>
      <t>️ HH081680, HH082003</t>
    </r>
  </si>
  <si>
    <t>HH071170</t>
  </si>
  <si>
    <t>C330-4máy/D500-6máy</t>
  </si>
  <si>
    <t>98*101*206*108*1.4</t>
  </si>
  <si>
    <t>Xy lanh C330-4máy/D500-6máy (98*101*206*108*1.4) - IZUMI</t>
  </si>
  <si>
    <t>HH075083</t>
  </si>
  <si>
    <t>MALE</t>
  </si>
  <si>
    <t>Xy lanh C330-4máy/D500-6máy (98*101*206*108*1.4) - MALE</t>
  </si>
  <si>
    <t>HH084085</t>
  </si>
  <si>
    <t>Isu 4JG1 chưa xoáy</t>
  </si>
  <si>
    <t>4JG2/ 4JH1</t>
  </si>
  <si>
    <t>Xy lanh Isu 4JG1 S/F chưa xoáy (4JG2/ 4JH1)/ 94.5*lưng 99*181.5, lợi 4*103.3 - IZ IKAZU</t>
  </si>
  <si>
    <t>HH081152</t>
  </si>
  <si>
    <t>DA120/DA220</t>
  </si>
  <si>
    <t>9-11261-287-1</t>
  </si>
  <si>
    <t>Xy lanh Isuzu DA120/ DA220 F/F (9-11261-287-1) - IZ IKAZU</t>
  </si>
  <si>
    <t>HH081705</t>
  </si>
  <si>
    <t>101*106*187*F112-4</t>
  </si>
  <si>
    <t>Xy lanh 4BC2 S/F (101*106*187*F112-4) bán hoàn thiện - IZ IKAZU</t>
  </si>
  <si>
    <t>HH081995</t>
  </si>
  <si>
    <t>6BD1/4BD1</t>
  </si>
  <si>
    <t>101*105+0.07/0.09*204*F112-4</t>
  </si>
  <si>
    <t>IZUMI IKAZU</t>
  </si>
  <si>
    <t>Xy lanh 6BD1/4BD1 S/F (101*105+0.07/0.09*204*F112-4) bán hoàn thiện - IZUMI IKAZU</t>
  </si>
  <si>
    <t>HH081394</t>
  </si>
  <si>
    <t>101*106*204*F112-5</t>
  </si>
  <si>
    <t>Xy lanh 6BD1/4BD1 S/F (101*106*204*F112-5) bán hoàn thiện - IZ IKAZU</t>
  </si>
  <si>
    <t>HH20446</t>
  </si>
  <si>
    <t>102/4BD1/6BD1/4BB1/6BB1</t>
  </si>
  <si>
    <t>1-11261240-0</t>
  </si>
  <si>
    <t>Xy lanh ISUZU 102/ 4BD1/ 6BD1/ 4BB1/ 6BB1 (1-11261240-0) kiếng ZYNP - NSP</t>
  </si>
  <si>
    <r>
      <rPr>
        <i/>
        <sz val="12"/>
        <rFont val="Times New Roman"/>
        <charset val="1"/>
      </rPr>
      <t>⚠</t>
    </r>
    <r>
      <rPr>
        <i/>
        <sz val="12"/>
        <rFont val="Cambria"/>
        <charset val="1"/>
      </rPr>
      <t>️ HH078655, HH081459</t>
    </r>
  </si>
  <si>
    <t>HH00212</t>
  </si>
  <si>
    <t>Kiểm tra kho trước khi xuất</t>
  </si>
  <si>
    <t>Xy lanh 4BC2 kiếng/ chromed / (Kiểm tra kho trước khi xuất) - IZUMI</t>
  </si>
  <si>
    <r>
      <rPr>
        <i/>
        <sz val="12"/>
        <rFont val="Times New Roman"/>
        <charset val="1"/>
      </rPr>
      <t>⚠</t>
    </r>
    <r>
      <rPr>
        <i/>
        <sz val="12"/>
        <rFont val="Cambria"/>
        <charset val="1"/>
      </rPr>
      <t>️ HH070951, HH079244, HH082545, HH083929</t>
    </r>
  </si>
  <si>
    <t>HH080363</t>
  </si>
  <si>
    <t>6BB1/4BB1</t>
  </si>
  <si>
    <t>Xy lanh Isuzu 6BD1/4BD1/ 1-11261-118-0 (6BB1/4BB1) chromed-kiếng - IZ IKAZU</t>
  </si>
  <si>
    <t>HH075859</t>
  </si>
  <si>
    <t>6BD1/4BD1/6BB1</t>
  </si>
  <si>
    <t>111261242</t>
  </si>
  <si>
    <t>Xy lanh 6BD1/4BD1/6BB1 (111261242) mạ chromed - MAHLE</t>
  </si>
  <si>
    <t>HH073456</t>
  </si>
  <si>
    <t>Xy lanh 6BD1/4BD1/6BB1 gang - IZUMI</t>
  </si>
  <si>
    <t>HH079951</t>
  </si>
  <si>
    <t>6BD1/6BB1/4BD1/4BB1</t>
  </si>
  <si>
    <t>Xy lanh 6BD1/ 6BB1/ 4BD1/ 4BB1 kiếng NPR - GARIMA</t>
  </si>
  <si>
    <r>
      <rPr>
        <i/>
        <sz val="12"/>
        <rFont val="Times New Roman"/>
        <charset val="1"/>
      </rPr>
      <t>⚠</t>
    </r>
    <r>
      <rPr>
        <i/>
        <sz val="12"/>
        <rFont val="Cambria"/>
        <charset val="1"/>
      </rPr>
      <t>️ HH00088, HH079951, HH20446</t>
    </r>
  </si>
  <si>
    <t>HH00088</t>
  </si>
  <si>
    <t>6BD1/6BB1/4BD1/4BB1/6BD1-T ĐK 102mm</t>
  </si>
  <si>
    <t>Xy lanh 6BD1/6BB1/4BD1/4BB1/6BD1-T kiếng ĐK 102mm - NPR</t>
  </si>
  <si>
    <t>HH00384</t>
  </si>
  <si>
    <t>9-11261-288-0</t>
  </si>
  <si>
    <t>Xy lanh ISUZU DA640 (9-11261-288-0) - IZUMI</t>
  </si>
  <si>
    <t>HH080364</t>
  </si>
  <si>
    <t>9-11261-302-0</t>
  </si>
  <si>
    <t>Xy lanh ISUZU DA640 (9-11261-302-0) - IZ IKAZU</t>
  </si>
  <si>
    <t>HH081395</t>
  </si>
  <si>
    <t>4BG1/6BG1</t>
  </si>
  <si>
    <t>104*108*203*F113*5</t>
  </si>
  <si>
    <t>Xy lanh 4BG1/6BG1 S/F (104*108*203*F113*5)bán hoàn thiện - IZ IKAZU</t>
  </si>
  <si>
    <r>
      <rPr>
        <i/>
        <sz val="12"/>
        <rFont val="Times New Roman"/>
        <charset val="1"/>
      </rPr>
      <t>⚠</t>
    </r>
    <r>
      <rPr>
        <i/>
        <sz val="12"/>
        <rFont val="Cambria"/>
        <charset val="1"/>
      </rPr>
      <t>️ HH00402, HH071462, HH072680, HH075735, HH079767</t>
    </r>
  </si>
  <si>
    <t>HH081706</t>
  </si>
  <si>
    <t>104*109*203*F113*4</t>
  </si>
  <si>
    <t>Xy lanh 4BG1/6BG1 S/F (104*109*203*F113*4) bán hoàn thiện - IZUMI IKAZU</t>
  </si>
  <si>
    <t>HH079952</t>
  </si>
  <si>
    <t>Xy lanh 4BG1/ 6BG1 kiếng NPR - GARIMA</t>
  </si>
  <si>
    <t>HH079762</t>
  </si>
  <si>
    <t>1-11261-119-0</t>
  </si>
  <si>
    <t>Xy lanh Isuzu 4BG1/ 6BG1/ 1-11261-119-0 chromed kiếng - IZ IKAZU</t>
  </si>
  <si>
    <t>HH20444</t>
  </si>
  <si>
    <t>Xy lanh Isuzu 4BG1/6BG1/1-11261-119-0, chromed kiếng - IZUMI</t>
  </si>
  <si>
    <t>HH00091</t>
  </si>
  <si>
    <t>4BG1/6BG1/6BG1TC</t>
  </si>
  <si>
    <t>Xy lanh 4BG1/6BG1/6BG1TC - NPR</t>
  </si>
  <si>
    <t>HH079315</t>
  </si>
  <si>
    <t>1-11261385</t>
  </si>
  <si>
    <t>Xy lanh 6BG1/4BG1/1-11261385 - MAHLE</t>
  </si>
  <si>
    <t>HH00899</t>
  </si>
  <si>
    <t>8-94396-332-0</t>
  </si>
  <si>
    <t>Xy lanh 6HE1 (8-94396-332-0) - IZUMI</t>
  </si>
  <si>
    <t>HH00894</t>
  </si>
  <si>
    <t>115000</t>
  </si>
  <si>
    <t>Xy lanh 4HF1 (115000) - NSP</t>
  </si>
  <si>
    <t>HH00897</t>
  </si>
  <si>
    <t>8-97144-174-0/ 8-94389-276-3</t>
  </si>
  <si>
    <t>Xy lanh 4HF1 (8-97144-174-0/ 8-94389-276-3)  - IZUMI</t>
  </si>
  <si>
    <t>HH081285</t>
  </si>
  <si>
    <t>8-97144-174-0</t>
  </si>
  <si>
    <t>Xy lanh Isuzu 4HF1 (8-97144-174-0)  - IZ IKAZU</t>
  </si>
  <si>
    <r>
      <rPr>
        <i/>
        <sz val="12"/>
        <rFont val="Times New Roman"/>
        <charset val="1"/>
      </rPr>
      <t>⚠</t>
    </r>
    <r>
      <rPr>
        <i/>
        <sz val="12"/>
        <rFont val="Cambria"/>
        <charset val="1"/>
      </rPr>
      <t>️ HH070848, HH080194, HH083132</t>
    </r>
  </si>
  <si>
    <t>HH071140</t>
  </si>
  <si>
    <t>4HG1</t>
  </si>
  <si>
    <t>Xy lanh 4HG1 - NSP</t>
  </si>
  <si>
    <t>HH00898</t>
  </si>
  <si>
    <t>8-98014-049-0/ 8-97351-558-0</t>
  </si>
  <si>
    <t>Xy lanh 4HG1 (8-98014-049-0/ 8-97351-558-0) - IZUMI</t>
  </si>
  <si>
    <t>HH072681</t>
  </si>
  <si>
    <t>N 8-97351-558-0</t>
  </si>
  <si>
    <t>Xy lanh 4HG1 (N 8-97351-558-0) S/F bán hoàn thiện - NSP</t>
  </si>
  <si>
    <r>
      <rPr>
        <i/>
        <sz val="12"/>
        <rFont val="Times New Roman"/>
        <charset val="1"/>
      </rPr>
      <t>⚠</t>
    </r>
    <r>
      <rPr>
        <i/>
        <sz val="12"/>
        <rFont val="Cambria"/>
        <charset val="1"/>
      </rPr>
      <t>️ HH080210, HH081233, HH084162</t>
    </r>
  </si>
  <si>
    <t>HH082936</t>
  </si>
  <si>
    <t>lưng +0.07/0.09</t>
  </si>
  <si>
    <t>IZUMI-IKAZU</t>
  </si>
  <si>
    <t>Xy lanh 4HG1 S/F bán hoàn thiện (lưng +0.07/0.09) - IZUMI-IKAZU</t>
  </si>
  <si>
    <t>HH081286</t>
  </si>
  <si>
    <t>8-97351-558-0</t>
  </si>
  <si>
    <t>Xy lanh Isuzu 4HG1 (8-97351-558-0) - IZ IKAZU</t>
  </si>
  <si>
    <t>HH071012</t>
  </si>
  <si>
    <t>Xy lanh 4HL1 F/F - IZUMI</t>
  </si>
  <si>
    <t>HH071462</t>
  </si>
  <si>
    <t>6HH1/6HK1/4HK1/4HH1</t>
  </si>
  <si>
    <t>Xy lanh 6HH1/ 6HK1/4HK1/4HH1 - NPR</t>
  </si>
  <si>
    <t>HH00402</t>
  </si>
  <si>
    <t>8-94391-602-0</t>
  </si>
  <si>
    <t>Xy lanh 6HH1/ 6HK1/4HK1/4HH1 (8-94391-602-0) - IZUMI</t>
  </si>
  <si>
    <t>HH072680</t>
  </si>
  <si>
    <t>N 8-94393-273-1</t>
  </si>
  <si>
    <t>Xy lanh 6HH1/ 6HK1/4HK1/4HH1 (N 8-94393-273-1) S/F bán hoàn thiện- NSP</t>
  </si>
  <si>
    <t>HH082935</t>
  </si>
  <si>
    <t>Xy lanh 6HH1/ 6HK1/4HK1/4HH1 S/F bán hoàn thiện (lưng +0.07/0.09) - IZUMI-IKAZU</t>
  </si>
  <si>
    <t>HH075735</t>
  </si>
  <si>
    <t>6HK1/4HK1</t>
  </si>
  <si>
    <t>8-94391603</t>
  </si>
  <si>
    <t>Xy lanh 6HK1/4HK1/ 8-94391603 - MAHLE</t>
  </si>
  <si>
    <t>HH079767</t>
  </si>
  <si>
    <t>6HK1/4HK1/6HH1/4HH1</t>
  </si>
  <si>
    <t>Xy lanh Isuzu 6HK1/ 4HK1/ 6HH1/ 4HH1 (8-94391-602-0) - IZ IKAZU</t>
  </si>
  <si>
    <t>HH084161</t>
  </si>
  <si>
    <t>6HK1/6HH1/4HK1/4HH1</t>
  </si>
  <si>
    <t>HENWEIT, L-IS048-00</t>
  </si>
  <si>
    <t>Xy lanh Isuzu 6HK1/ 6HH1/ 4HK1/ 4HH1 - HENWEIT, L-IS048-00</t>
  </si>
  <si>
    <t>HH071007</t>
  </si>
  <si>
    <t>10PC1T</t>
  </si>
  <si>
    <t>F/F đời hoàn thiện</t>
  </si>
  <si>
    <t>Xy lanh ISUZU 10PC1T  (F/F đời hoàn thiện) - IZUMI</t>
  </si>
  <si>
    <t>HH082196</t>
  </si>
  <si>
    <t>1-11261-161-1</t>
  </si>
  <si>
    <t>Xy lanh ISUZU 10PD1  (1-11261-161-1) - IZ IKAZU</t>
  </si>
  <si>
    <t>HH081680</t>
  </si>
  <si>
    <t>ko có gờ ron</t>
  </si>
  <si>
    <t>(hàng lỗi) Xy lanh 6UZ1/ 1-11261-368-2 (ko có gờ ron) - IZ IKAZU</t>
  </si>
  <si>
    <t>HH082003</t>
  </si>
  <si>
    <t>có gờ ron</t>
  </si>
  <si>
    <t>Xy lanh Isuzu 6UZ1/ 1-11261-368-2 (có gờ ron) - IZ IKAZU</t>
  </si>
  <si>
    <t>HH073522</t>
  </si>
  <si>
    <t>9-11261-241-0</t>
  </si>
  <si>
    <t>Xy lanh DH100 (9-11261-241-0) - IZUMI</t>
  </si>
  <si>
    <t>HH070447</t>
  </si>
  <si>
    <t>Xy lanh ISUZU 10PE1 F/F đời hoàn thiện - IZUMI</t>
  </si>
  <si>
    <t>HH071011</t>
  </si>
  <si>
    <t>6WA1</t>
  </si>
  <si>
    <t>1-11261-296-0</t>
  </si>
  <si>
    <t>Xy lanh 6WA1/ 1-11261-296-0 - IZUMI</t>
  </si>
  <si>
    <t>HH078655</t>
  </si>
  <si>
    <t>N1112611330</t>
  </si>
  <si>
    <t>Xy lanh ISUZU 6RB1 (N1112611330) - NSP</t>
  </si>
  <si>
    <r>
      <rPr>
        <i/>
        <sz val="12"/>
        <rFont val="Times New Roman"/>
        <charset val="1"/>
      </rPr>
      <t>⚠</t>
    </r>
    <r>
      <rPr>
        <i/>
        <sz val="12"/>
        <rFont val="Cambria"/>
        <charset val="1"/>
      </rPr>
      <t>️ HH070333, HH081782</t>
    </r>
  </si>
  <si>
    <t>HH081459</t>
  </si>
  <si>
    <t>6RB1/E120</t>
  </si>
  <si>
    <t>11261-082-0</t>
  </si>
  <si>
    <t>Xy lanh ISUZU 6RB1/ E120 (11261-082-0) - IZ IKAZU</t>
  </si>
  <si>
    <t>HH083929</t>
  </si>
  <si>
    <t>6WG1/, 6WF1</t>
  </si>
  <si>
    <t>1-11261379-2</t>
  </si>
  <si>
    <t>HENWWET</t>
  </si>
  <si>
    <t>Xy lanh Isuzu 6WG1/ 1-11261379-2, 6WF1 - HENWWET</t>
  </si>
  <si>
    <t>HH079244</t>
  </si>
  <si>
    <t>1112613342</t>
  </si>
  <si>
    <t>Xy lanh 6WG1/ 6WF1 /1112613342 F/F - NSP</t>
  </si>
  <si>
    <r>
      <rPr>
        <i/>
        <sz val="12"/>
        <rFont val="Times New Roman"/>
        <charset val="1"/>
      </rPr>
      <t>⚠</t>
    </r>
    <r>
      <rPr>
        <i/>
        <sz val="12"/>
        <rFont val="Cambria"/>
        <charset val="1"/>
      </rPr>
      <t>️ HH070261, HH070438, HH072100, HH079763, HH079953</t>
    </r>
  </si>
  <si>
    <t>HH082545</t>
  </si>
  <si>
    <t>1-11261-379-0</t>
  </si>
  <si>
    <t>Xy lanh Isuzu 6WG1/ 6WF1/ 1-11261-379-0 - IZ IKAZU</t>
  </si>
  <si>
    <r>
      <rPr>
        <i/>
        <sz val="12"/>
        <rFont val="Times New Roman"/>
        <charset val="1"/>
      </rPr>
      <t>⚠</t>
    </r>
    <r>
      <rPr>
        <i/>
        <sz val="12"/>
        <rFont val="Cambria"/>
        <charset val="1"/>
      </rPr>
      <t>️ HH070315, HH075996, HH077258, HH079954, HH081151</t>
    </r>
  </si>
  <si>
    <t>HH070951</t>
  </si>
  <si>
    <t>6WG1/6WF1 đen</t>
  </si>
  <si>
    <t>Xy lanh 6WG1/ 6WF1 đen - IZUMI</t>
  </si>
  <si>
    <t>HH079245</t>
  </si>
  <si>
    <t>1112611062</t>
  </si>
  <si>
    <t>Xy lanh 6SD1 / 1112611062 F/F - NSP</t>
  </si>
  <si>
    <r>
      <rPr>
        <i/>
        <sz val="12"/>
        <rFont val="Times New Roman"/>
        <charset val="1"/>
      </rPr>
      <t>⚠</t>
    </r>
    <r>
      <rPr>
        <i/>
        <sz val="12"/>
        <rFont val="Cambria"/>
        <charset val="1"/>
      </rPr>
      <t>️ HH079765, HH084163</t>
    </r>
  </si>
  <si>
    <t>HH082544</t>
  </si>
  <si>
    <t>1-11261-106-2</t>
  </si>
  <si>
    <t>Xy lanh ISUZU 6SD1 (1-11261-106-2) - IZ IKAZU</t>
  </si>
  <si>
    <r>
      <rPr>
        <i/>
        <sz val="12"/>
        <rFont val="Times New Roman"/>
        <charset val="1"/>
      </rPr>
      <t>⚠</t>
    </r>
    <r>
      <rPr>
        <i/>
        <sz val="12"/>
        <rFont val="Cambria"/>
        <charset val="1"/>
      </rPr>
      <t>️ HH070432, HH083100</t>
    </r>
  </si>
  <si>
    <r>
      <rPr>
        <i/>
        <sz val="12"/>
        <rFont val="Times New Roman"/>
        <charset val="1"/>
      </rPr>
      <t>⚠</t>
    </r>
    <r>
      <rPr>
        <i/>
        <sz val="12"/>
        <rFont val="Cambria"/>
        <charset val="1"/>
      </rPr>
      <t>️ HH01009, HH082191</t>
    </r>
  </si>
  <si>
    <t>HH072357</t>
  </si>
  <si>
    <t>Xy lanh XA/T2500 - IZUMI</t>
  </si>
  <si>
    <r>
      <rPr>
        <i/>
        <sz val="12"/>
        <rFont val="Times New Roman"/>
        <charset val="1"/>
      </rPr>
      <t>⚠</t>
    </r>
    <r>
      <rPr>
        <i/>
        <sz val="12"/>
        <rFont val="Cambria"/>
        <charset val="1"/>
      </rPr>
      <t>️ HH070265, HH070433, HH078917</t>
    </r>
  </si>
  <si>
    <t>HH083132</t>
  </si>
  <si>
    <t>91-96.9-165-100.9-3.8+0.8</t>
  </si>
  <si>
    <t>Xy lanh KIA K2400 S/F (91-96.9-165-100.9-3.8+0.8) bán hoàn thiện - IZ IKAZU</t>
  </si>
  <si>
    <r>
      <rPr>
        <i/>
        <sz val="12"/>
        <rFont val="Times New Roman"/>
        <charset val="1"/>
      </rPr>
      <t>⚠</t>
    </r>
    <r>
      <rPr>
        <i/>
        <sz val="12"/>
        <rFont val="Cambria"/>
        <charset val="1"/>
      </rPr>
      <t>️ HH0467, HH070453, HH072678</t>
    </r>
  </si>
  <si>
    <t>HH080194</t>
  </si>
  <si>
    <t>K2400 phi 92</t>
  </si>
  <si>
    <t>dài 167</t>
  </si>
  <si>
    <t>Xy lanh Kia K2400 phi 92 (dài 167) - IZ IKAZU</t>
  </si>
  <si>
    <t>HH070848</t>
  </si>
  <si>
    <t>Xy lanh Kia K2400 phi 92 (dài 167) - IZUMI</t>
  </si>
  <si>
    <r>
      <rPr>
        <i/>
        <sz val="12"/>
        <rFont val="Times New Roman"/>
        <charset val="1"/>
      </rPr>
      <t>⚠</t>
    </r>
    <r>
      <rPr>
        <i/>
        <sz val="12"/>
        <rFont val="Cambria"/>
        <charset val="1"/>
      </rPr>
      <t>️ HH00250, HH070426, HH080207</t>
    </r>
  </si>
  <si>
    <t>HH080210</t>
  </si>
  <si>
    <t>K2700/K4100/K800-10-311A phi 92</t>
  </si>
  <si>
    <t>dài 191</t>
  </si>
  <si>
    <t>Xy lanh KIA K2700/ K4100/ K800-10-311A phi 92 (dài 191) - IZ IKAZU</t>
  </si>
  <si>
    <r>
      <rPr>
        <i/>
        <sz val="12"/>
        <rFont val="Times New Roman"/>
        <charset val="1"/>
      </rPr>
      <t>⚠</t>
    </r>
    <r>
      <rPr>
        <i/>
        <sz val="12"/>
        <rFont val="Cambria"/>
        <charset val="1"/>
      </rPr>
      <t>️ HH070439, HH074590, HH080365, HH082575, HH083102</t>
    </r>
  </si>
  <si>
    <t>HH083636</t>
  </si>
  <si>
    <t>JS chưa xoáy</t>
  </si>
  <si>
    <t>93.5*97.5*168, lợi 104.5*3.8*0.7</t>
  </si>
  <si>
    <t>Xy lanh Kia JS chưa xoáy (93.5*97.5*168, lợi 104.5*3.8*0.7) S/F - IZUMI</t>
  </si>
  <si>
    <r>
      <rPr>
        <i/>
        <sz val="12"/>
        <rFont val="Times New Roman"/>
        <charset val="1"/>
      </rPr>
      <t>⚠</t>
    </r>
    <r>
      <rPr>
        <i/>
        <sz val="12"/>
        <rFont val="Cambria"/>
        <charset val="1"/>
      </rPr>
      <t>️ HH0470, HH080208</t>
    </r>
  </si>
  <si>
    <t>HH081233</t>
  </si>
  <si>
    <t>JS/K2700 phi 94.5</t>
  </si>
  <si>
    <t>OK65A-10-311</t>
  </si>
  <si>
    <t>Xy lanh Kia JS/K2700 phi 94.5 (OK65A-10-311) - IZ IKAZU</t>
  </si>
  <si>
    <t>HH084162</t>
  </si>
  <si>
    <t>JS/K2700/94.5</t>
  </si>
  <si>
    <t>HENWEIT, L-KI008-00</t>
  </si>
  <si>
    <t>Xy lanh Kia JS/ K2700/ 94.5 - HENWEIT, L-KI008-00</t>
  </si>
  <si>
    <t>HH00742</t>
  </si>
  <si>
    <t>1363-23-051</t>
  </si>
  <si>
    <t>Xy lanh HA/T3000 (1363-23-051) - IZUMI</t>
  </si>
  <si>
    <t>HH071893</t>
  </si>
  <si>
    <t>J3</t>
  </si>
  <si>
    <t>đường kính 97.1, có lợi</t>
  </si>
  <si>
    <t>Xy lanh J3 (đường kính 97.1, có lợi) / 21111-4X300 - IZUMI</t>
  </si>
  <si>
    <t>HH084157</t>
  </si>
  <si>
    <t>98/JT/OK75A-10311</t>
  </si>
  <si>
    <t>HENWEIT, L-KI004-00</t>
  </si>
  <si>
    <t>Xy lanh KIA 98/ JT /OK75A-10311 - HENWEIT, L-KI004-00</t>
  </si>
  <si>
    <r>
      <rPr>
        <i/>
        <sz val="12"/>
        <rFont val="Times New Roman"/>
        <charset val="1"/>
      </rPr>
      <t>⚠</t>
    </r>
    <r>
      <rPr>
        <i/>
        <sz val="12"/>
        <rFont val="Cambria"/>
        <charset val="1"/>
      </rPr>
      <t>️ HH083169, HH083170</t>
    </r>
  </si>
  <si>
    <t>HH081234</t>
  </si>
  <si>
    <t>OK75A-10-311</t>
  </si>
  <si>
    <t>Xy lanh Kia JT (OK75A-10-311) - IZ IKAZU</t>
  </si>
  <si>
    <t>HH080578</t>
  </si>
  <si>
    <t>S/F chưa xoáy, lưng +0.07/0.09</t>
  </si>
  <si>
    <t>Xy lanh Kia JT (S/F chưa xoáy, lưng +0.07/0.09) - IZUMI-IKAZU</t>
  </si>
  <si>
    <t>HH080198</t>
  </si>
  <si>
    <t>SL/T3500/K3500/K3600</t>
  </si>
  <si>
    <t>SL01-23-311</t>
  </si>
  <si>
    <t>Xy lanh Mazda SL/T3500/ K3500/ K3600 F/F (SL01-23-311) - IZ IKAZU</t>
  </si>
  <si>
    <t>HH081284</t>
  </si>
  <si>
    <t>phi 109</t>
  </si>
  <si>
    <t>Xy lanh Kia D6DA (phi 109)/ 0K87T-10-311 - IZ IKAZU</t>
  </si>
  <si>
    <t>HH083103</t>
  </si>
  <si>
    <t>98/JT/OK75A-10311B ZYNP</t>
  </si>
  <si>
    <t>Xy lanh KIA 98/ JT /OK75A-10311B ZYNP - NSP</t>
  </si>
  <si>
    <r>
      <rPr>
        <i/>
        <sz val="12"/>
        <rFont val="Times New Roman"/>
        <charset val="1"/>
      </rPr>
      <t>⚠</t>
    </r>
    <r>
      <rPr>
        <i/>
        <sz val="12"/>
        <rFont val="Cambria"/>
        <charset val="1"/>
      </rPr>
      <t>️ HH075996, HH077258, HH079954, HH081151, HH20462</t>
    </r>
  </si>
  <si>
    <t>HH00743</t>
  </si>
  <si>
    <t>TF/T4000</t>
  </si>
  <si>
    <t>TFYO-10-311</t>
  </si>
  <si>
    <t>Xy lanh Mazda TF/T4000 F/F đời hoàn thiện (TFYO-10-311) - IZUMI</t>
  </si>
  <si>
    <r>
      <rPr>
        <i/>
        <sz val="12"/>
        <rFont val="Times New Roman"/>
        <charset val="1"/>
      </rPr>
      <t>⚠</t>
    </r>
    <r>
      <rPr>
        <i/>
        <sz val="12"/>
        <rFont val="Cambria"/>
        <charset val="1"/>
      </rPr>
      <t>️ HH070265, HH070433, HH078917, HH079770</t>
    </r>
  </si>
  <si>
    <t>HH070333</t>
  </si>
  <si>
    <t>Xy lanh 4D92 - IZUMI</t>
  </si>
  <si>
    <r>
      <rPr>
        <i/>
        <sz val="12"/>
        <rFont val="Times New Roman"/>
        <charset val="1"/>
      </rPr>
      <t>⚠</t>
    </r>
    <r>
      <rPr>
        <i/>
        <sz val="12"/>
        <rFont val="Cambria"/>
        <charset val="1"/>
      </rPr>
      <t>️ HH0468, HH0469, HH072101</t>
    </r>
  </si>
  <si>
    <t>HH081782</t>
  </si>
  <si>
    <t>4D92//FF</t>
  </si>
  <si>
    <t>6140-21-2211</t>
  </si>
  <si>
    <t>Xy lanh 4D92/ 6140-21-2211/ FF - IZ IKAZU</t>
  </si>
  <si>
    <t>HH078670</t>
  </si>
  <si>
    <t>Yan 4D94E</t>
  </si>
  <si>
    <t>Xy lanh Yan 4D94E (99) S/F, 93*99*190, 4TNE94/4TNV94/4D95 - IZUMI IKAZU</t>
  </si>
  <si>
    <t>HH070261</t>
  </si>
  <si>
    <t>4D95/6D95</t>
  </si>
  <si>
    <t>6207-21-2110 / 6207-21-2120</t>
  </si>
  <si>
    <t>Xy lanh 4D95/6D95 F/F (6207-21-2110 / 6207-21-2120) - IZUMI</t>
  </si>
  <si>
    <t>HH082113</t>
  </si>
  <si>
    <t>6D95/4D95</t>
  </si>
  <si>
    <t>Xy lanh 6D95/ 4D95 S/F - NICE IN</t>
  </si>
  <si>
    <t>HH20447</t>
  </si>
  <si>
    <t>117001/6207-21-2111</t>
  </si>
  <si>
    <t>Xy lanh 6D95/4D95 (117001/6207-21-2111) bán hoàn thiện S/F - NSP</t>
  </si>
  <si>
    <t>HH072100</t>
  </si>
  <si>
    <t>6D95/4D95 lưng ngoài 99</t>
  </si>
  <si>
    <t>Xy lanh 6D95/ 4D95 S/F lưng ngoài 99 - IZUMI</t>
  </si>
  <si>
    <t>HH079953</t>
  </si>
  <si>
    <t>6D95/4D95/S6D95/S4D95</t>
  </si>
  <si>
    <t>Xy lanh 6D95 / 4D95/ S6D95/ S4D95 hoàn thiện NPR - GARIMA</t>
  </si>
  <si>
    <t>HH20468</t>
  </si>
  <si>
    <t>6D95L/4D95L</t>
  </si>
  <si>
    <t>117001</t>
  </si>
  <si>
    <t>Xy lanh 6D95L/4D95L (117001) hoàn thiện ĐK 95mm - NSP</t>
  </si>
  <si>
    <t>HH079763</t>
  </si>
  <si>
    <t>Kom 4D95/6D95/S6D95/S4D95</t>
  </si>
  <si>
    <t>Xy lanh Kom 4D95/6D95/S6D95/S4D95 F/F  hoàn thiện - IZ IKAZU</t>
  </si>
  <si>
    <r>
      <rPr>
        <i/>
        <sz val="12"/>
        <rFont val="Times New Roman"/>
        <charset val="1"/>
      </rPr>
      <t>⚠</t>
    </r>
    <r>
      <rPr>
        <i/>
        <sz val="12"/>
        <rFont val="Cambria"/>
        <charset val="1"/>
      </rPr>
      <t>️ HH071879, HH078670</t>
    </r>
  </si>
  <si>
    <t>HH070438</t>
  </si>
  <si>
    <t>Kom 6D95/4D95, chưa xoáy, S6D95/S4D95</t>
  </si>
  <si>
    <t>Xy lanh Kom 6D95/4D95, S/F chưa xoáy, S6D95/S4D95 - IZUMI-IKAZU</t>
  </si>
  <si>
    <t>HH080706</t>
  </si>
  <si>
    <t>Kom 6D95/4D95/S6D95/S4D95, lưng ngoài 99</t>
  </si>
  <si>
    <t>Xy lanh Kom 6D95/ 4D95/ S6D95/ S4D95, S/F lưng ngoài 99 - IZ IKAZU</t>
  </si>
  <si>
    <t>HH081151</t>
  </si>
  <si>
    <t>6D102/4D102, ngoài 105, S6D102/S4D102/6BT/4BT</t>
  </si>
  <si>
    <t>Xy lanh 6D102/4D102, S/F ngoài 105, S6D102/S4D102/6BT/4BT - IZ IKAZU</t>
  </si>
  <si>
    <t>HH082192</t>
  </si>
  <si>
    <t>6D102/4D102/6BT/4BT</t>
  </si>
  <si>
    <t>104.5</t>
  </si>
  <si>
    <t>Xy lanh 6D102/4D102/6BT/4BT S/F (104.5) - IZ IKAZU</t>
  </si>
  <si>
    <t>HH070315</t>
  </si>
  <si>
    <t>tiêu chuẩn, lưng 104.5</t>
  </si>
  <si>
    <t>Xy lanh 6D102/4D102/6BT/4BT S/F (tiêu chuẩn, lưng 104.5) 6736-29-2110 - IZUMI</t>
  </si>
  <si>
    <t>HH083290</t>
  </si>
  <si>
    <t>Cum 6BT</t>
  </si>
  <si>
    <t>4BT/ 6D102/ S6D102/ 4D102</t>
  </si>
  <si>
    <t>Xy lanh Cum 6BT/ 3904166 (4BT/ 6D102/ S6D102/ 4D102) S/F lưng 104.5 - HENWEIT</t>
  </si>
  <si>
    <t>HH082667</t>
  </si>
  <si>
    <t>S/F lưng 105</t>
  </si>
  <si>
    <t>Xy lanh Cum 6BT/ 3904166 (S/F lưng 105) S6D102/S4D102/4BT/6D102/4D102- MAHLE</t>
  </si>
  <si>
    <t>HH077258</t>
  </si>
  <si>
    <t>Kom S6D102</t>
  </si>
  <si>
    <t>6736-21-2110</t>
  </si>
  <si>
    <t>Xy lanh Kom S6D102 (6736-21-2110)/ S4D102/6BT/4BT/6D102/4D102 S/F lưng 104.5 - MAHLE</t>
  </si>
  <si>
    <t>HH083100</t>
  </si>
  <si>
    <t>105/S6D105/6D105/ZYNP</t>
  </si>
  <si>
    <t>6137-23-2211</t>
  </si>
  <si>
    <t>Xy lanh KOMATSU 105/ S6D105/ 6D105/ 6137-23-2211 ZYNP - NSP</t>
  </si>
  <si>
    <r>
      <rPr>
        <i/>
        <sz val="12"/>
        <rFont val="Times New Roman"/>
        <charset val="1"/>
      </rPr>
      <t>⚠</t>
    </r>
    <r>
      <rPr>
        <i/>
        <sz val="12"/>
        <rFont val="Cambria"/>
        <charset val="1"/>
      </rPr>
      <t>️ HH070420, HH080707</t>
    </r>
  </si>
  <si>
    <t>HH070440</t>
  </si>
  <si>
    <t>4D105</t>
  </si>
  <si>
    <t>Xy lanh 4D105 dài 228mm - IZUMI</t>
  </si>
  <si>
    <t>HH084163</t>
  </si>
  <si>
    <t>4D105-3/-1</t>
  </si>
  <si>
    <t>6130-22-2310</t>
  </si>
  <si>
    <t>HENWEIT, L-KS015-00</t>
  </si>
  <si>
    <t>Xy lanh Komatsu 4D105-3/-1/6130-22-2310 - HENWEIT, L-KS015-00</t>
  </si>
  <si>
    <r>
      <rPr>
        <i/>
        <sz val="12"/>
        <rFont val="Times New Roman"/>
        <charset val="1"/>
      </rPr>
      <t>⚠</t>
    </r>
    <r>
      <rPr>
        <i/>
        <sz val="12"/>
        <rFont val="Cambria"/>
        <charset val="1"/>
      </rPr>
      <t>️ HH00081, HH070416, HH081150</t>
    </r>
  </si>
  <si>
    <t>HH079765</t>
  </si>
  <si>
    <t>Kom 4D105-3</t>
  </si>
  <si>
    <t>Xy lanh Kom 4D105-3 (6130-22-2310) dài 223mm - IZ IKAZU</t>
  </si>
  <si>
    <t>HH080366</t>
  </si>
  <si>
    <t>Kom S6D105-1</t>
  </si>
  <si>
    <t>6D105/S4D105</t>
  </si>
  <si>
    <t>Xy lanh Kom S6D105-1/ 6137-21-2210 (6D105/S4D105) đời thun sơmi - IZ IKAZU</t>
  </si>
  <si>
    <t>HH070432</t>
  </si>
  <si>
    <t>S6D105/6D105</t>
  </si>
  <si>
    <t>117100</t>
  </si>
  <si>
    <t>Xy lanh S6D105/6D105 (117100) - NSP</t>
  </si>
  <si>
    <t>HH076243</t>
  </si>
  <si>
    <t>CUM QSB6.7/S6D107/6D107/- chưa xoáy</t>
  </si>
  <si>
    <t>4955166</t>
  </si>
  <si>
    <t>Xy lanh CUM QSB6.7/ S6D107/ 6D107/4955166 - S/F chưa xoáy - MAHLE</t>
  </si>
  <si>
    <r>
      <rPr>
        <i/>
        <sz val="12"/>
        <rFont val="Times New Roman"/>
        <charset val="1"/>
      </rPr>
      <t>⚠</t>
    </r>
    <r>
      <rPr>
        <i/>
        <sz val="12"/>
        <rFont val="Cambria"/>
        <charset val="1"/>
      </rPr>
      <t>️ HH070264, HH082891</t>
    </r>
  </si>
  <si>
    <t>HH01009</t>
  </si>
  <si>
    <t>104630</t>
  </si>
  <si>
    <t>Xy lanh QSB6.7/ S6D107/ 6D107 (104630) bán hoàn thiện - NSP</t>
  </si>
  <si>
    <t>HH082191</t>
  </si>
  <si>
    <t>QSB6.7/S6D107/6D107 chưa xoáy</t>
  </si>
  <si>
    <t>Xy lanh QSB6.7/ S6D107/ 6D107 S/F chưa xoáy - IZ IKAZU</t>
  </si>
  <si>
    <t>HH079770</t>
  </si>
  <si>
    <t>6D108</t>
  </si>
  <si>
    <t>Xy lanh Komatsu S6D108/ 6222-21-2110 (6D108)  - IZ IKAZU</t>
  </si>
  <si>
    <t>HH078917</t>
  </si>
  <si>
    <t>bán hoàn thiện</t>
  </si>
  <si>
    <t>Xy lanh S6D108/6D108 S/F (bán hoàn thiện) - IZUMI</t>
  </si>
  <si>
    <t>HH0467</t>
  </si>
  <si>
    <t>6D110/S6D110</t>
  </si>
  <si>
    <t>N6138212210</t>
  </si>
  <si>
    <t>Xy lanh 6D110/S6D110 (N6138212210) - NSP</t>
  </si>
  <si>
    <t>HH072678</t>
  </si>
  <si>
    <t>S6D110/6D110</t>
  </si>
  <si>
    <t>N 6138-21-2210</t>
  </si>
  <si>
    <t>Xy lanh S6D110/6D110 (N 6138-21-2210) S/F bán hoàn thiện - NSP</t>
  </si>
  <si>
    <t>HH070453</t>
  </si>
  <si>
    <t>Xy lanh S6D110/6D110 F/F đời hoàn thiện - IZUMI</t>
  </si>
  <si>
    <t>HH083292</t>
  </si>
  <si>
    <t>Cum 6CT/, MÀU ĐỎ</t>
  </si>
  <si>
    <t>S6D114, lợi cổ 131 dài 235</t>
  </si>
  <si>
    <t>HENWEIT, L-CM003-00-3</t>
  </si>
  <si>
    <t>Xy lanh Cum 6CT/ 3800328, MÀU ĐỎ (S6D114, lợi cổ 131 dài 235) - HENWEIT, L-CM003-00-3</t>
  </si>
  <si>
    <t>HH075731</t>
  </si>
  <si>
    <t>Cum 6CT//S6D114/6D114</t>
  </si>
  <si>
    <t>lợi cổ 131 dài 235</t>
  </si>
  <si>
    <t>Xy lanh Cum 6CT/ 3948095/ S6D114/ 6D114 (lợi cổ 131 dài 235) - MAHLE</t>
  </si>
  <si>
    <r>
      <rPr>
        <i/>
        <sz val="12"/>
        <rFont val="Times New Roman"/>
        <charset val="1"/>
      </rPr>
      <t>⚠</t>
    </r>
    <r>
      <rPr>
        <i/>
        <sz val="12"/>
        <rFont val="Cambria"/>
        <charset val="1"/>
      </rPr>
      <t>️ HH00747, HH070445, HH079769</t>
    </r>
  </si>
  <si>
    <t>HH0468</t>
  </si>
  <si>
    <t>S6D114/6CT</t>
  </si>
  <si>
    <t>104000</t>
  </si>
  <si>
    <t>Xy lanh S6D114/ 6CT (104000) dài 237mm, lợi 131mm - NSP</t>
  </si>
  <si>
    <t>HH072101</t>
  </si>
  <si>
    <t>104002</t>
  </si>
  <si>
    <t>Xy lanh S6D114/ 6CT (104002) lưng đen dài 235mm - NSP</t>
  </si>
  <si>
    <t>HH0469</t>
  </si>
  <si>
    <t>104003</t>
  </si>
  <si>
    <t>Xy lanh S6D114/ 6CT (104003) dài 235mm - NSP</t>
  </si>
  <si>
    <t>HH070426</t>
  </si>
  <si>
    <t>123701</t>
  </si>
  <si>
    <t>Xy lanh 4D120 (123701) - NSP</t>
  </si>
  <si>
    <t>HH00250</t>
  </si>
  <si>
    <t>6110-21-2212</t>
  </si>
  <si>
    <t>Xy lanh 4D120 (6110-21-2212) F/F - IZUMI</t>
  </si>
  <si>
    <t>HH080207</t>
  </si>
  <si>
    <t>Kom 4D120</t>
  </si>
  <si>
    <t>Xy lanh Kom 4D120 (6110-21-2212) F/F - IZ IKAZU</t>
  </si>
  <si>
    <t>HH083102</t>
  </si>
  <si>
    <t>125/S6D125/6D125/ZYNP</t>
  </si>
  <si>
    <t>6150-21-2221</t>
  </si>
  <si>
    <t>Xy lanh KOMATSU 125/ S6D125/6D125/6150-21-2221 ZYNP - NSP</t>
  </si>
  <si>
    <t>HH070439</t>
  </si>
  <si>
    <t>Xy lanh 6D125/S6D125 F/F (6150-21-2221) - IZUMI</t>
  </si>
  <si>
    <t>HH080365</t>
  </si>
  <si>
    <t>Xy lanh Komatsu 6D125/S6D125 F/F (6150-21-2221) - IZ IKAZU</t>
  </si>
  <si>
    <r>
      <rPr>
        <i/>
        <sz val="12"/>
        <rFont val="Times New Roman"/>
        <charset val="1"/>
      </rPr>
      <t>⚠</t>
    </r>
    <r>
      <rPr>
        <i/>
        <sz val="12"/>
        <rFont val="Cambria"/>
        <charset val="1"/>
      </rPr>
      <t>️ HH080203, HH083921</t>
    </r>
  </si>
  <si>
    <t>HH082575</t>
  </si>
  <si>
    <t>Kom S6D125/6D125</t>
  </si>
  <si>
    <t>nitriting, tôi thấm ni tơ</t>
  </si>
  <si>
    <t>Xy lanh Kom S6D125/6D125/ 6151-22-2220 (nitriting, tôi thấm ni tơ) - HENWEIT</t>
  </si>
  <si>
    <t>HH074590</t>
  </si>
  <si>
    <t>S6D125/6D125</t>
  </si>
  <si>
    <t>Xy lanh S6D125/6D125 (6150-21-2221) trắng - NSP</t>
  </si>
  <si>
    <t>HH0470</t>
  </si>
  <si>
    <t>123503/N-6115-21-2211</t>
  </si>
  <si>
    <t>Xy lanh 4D130 (123503/N-6115-21-2211) - NSP</t>
  </si>
  <si>
    <t>HH080208</t>
  </si>
  <si>
    <t>6115-21-2211</t>
  </si>
  <si>
    <t>Xy lanh 4D130 F/F (6115-21-2211) - IZ IKAZU</t>
  </si>
  <si>
    <t>HH073265</t>
  </si>
  <si>
    <t>S6D105/ 6D105/ S4D105/ 4D105</t>
  </si>
  <si>
    <t>Xy lanh Komatsu 105/ 51431700 (S6D105/ 6D105/ S4D105/ 4D105) - PROXMANN</t>
  </si>
  <si>
    <t>HH075996</t>
  </si>
  <si>
    <t>S6D102/S4D102/6BT/4BT/6D102/4D102</t>
  </si>
  <si>
    <t>N 6736292110</t>
  </si>
  <si>
    <t>Xy lanh S6D102/S4D102/6BT/4BT/6D102/4D102 (N 6736292110) S/F lưng 105 - NSP</t>
  </si>
  <si>
    <t>HH20462</t>
  </si>
  <si>
    <t>N 6736292120</t>
  </si>
  <si>
    <t>Xy lanh S6D102/S4D102/6BT/4BT/6D102/4D102 (N 6736292120) S/F lưng 104.5 - NSP</t>
  </si>
  <si>
    <t>HH079954</t>
  </si>
  <si>
    <t>S6D102/S4D102/6BT/4BT/6D102/4D102 lưng 104.5</t>
  </si>
  <si>
    <t>Xy lanh S6D102/S4D102/6BT/4BT/6D102/4D102  S/F lưng 104.5 NPR - GARIMA</t>
  </si>
  <si>
    <t>HH070265</t>
  </si>
  <si>
    <t>Xy lanh S6D108/6D108  - IZUMI</t>
  </si>
  <si>
    <t>HH070433</t>
  </si>
  <si>
    <t>65012010019</t>
  </si>
  <si>
    <t>Xy lanh S6D108/6D108/65012010019 F/F - NSP</t>
  </si>
  <si>
    <t>HH083169</t>
  </si>
  <si>
    <t>S6D170//6D170</t>
  </si>
  <si>
    <t>máy cơ, DÀI 332</t>
  </si>
  <si>
    <t>Xy lanh KOMATSU S6D170/ 6162-25-2210/ 6D170 (máy cơ, DÀI 332), có tôi thấm Ni tơ - HENWEIT</t>
  </si>
  <si>
    <r>
      <rPr>
        <i/>
        <sz val="12"/>
        <rFont val="Times New Roman"/>
        <charset val="1"/>
      </rPr>
      <t>⚠</t>
    </r>
    <r>
      <rPr>
        <i/>
        <sz val="12"/>
        <rFont val="Cambria"/>
        <charset val="1"/>
      </rPr>
      <t>️ HH070315, HH075996, HH079954, HH081151, HH082192</t>
    </r>
  </si>
  <si>
    <t>HH083170</t>
  </si>
  <si>
    <t>máy điện, DÀI 320</t>
  </si>
  <si>
    <t>Xy lanh KOMATSU S6D170/ 6240-21-2220/ 6D170 (máy điện, DÀI 320), có tôi thấm Ni tơ - HENWEIT</t>
  </si>
  <si>
    <t>◆  MITSUBISHI   (60 sản phẩm)</t>
  </si>
  <si>
    <t>HH070766</t>
  </si>
  <si>
    <t>S/F chưa xoáy/ 4D84/ 83-88-163</t>
  </si>
  <si>
    <t>Xy lanh MITSU 4DQ5 (S/F chưa xoáy/ 4D84/ 83-88-163) - IZUMI IKAZU</t>
  </si>
  <si>
    <t>HH079034</t>
  </si>
  <si>
    <t>4D55/4D56-167, dài 167</t>
  </si>
  <si>
    <t>Xy lanh Mitsu 4D55/4D56-167, S/F dài 167 - IZUMI-IKAZU</t>
  </si>
  <si>
    <r>
      <rPr>
        <i/>
        <sz val="12"/>
        <rFont val="Times New Roman"/>
        <charset val="1"/>
      </rPr>
      <t>⚠</t>
    </r>
    <r>
      <rPr>
        <i/>
        <sz val="12"/>
        <rFont val="Cambria"/>
        <charset val="1"/>
      </rPr>
      <t>️ HH072684, HH083101</t>
    </r>
  </si>
  <si>
    <t>HH070415</t>
  </si>
  <si>
    <t>D4BA/4D55/4D56</t>
  </si>
  <si>
    <t>124602</t>
  </si>
  <si>
    <t>Xy lanh D4BA/4D55/4D56 (124602) đời bán hoàn thiện, ĐK 91.1mm - NSP</t>
  </si>
  <si>
    <t>HH068748</t>
  </si>
  <si>
    <t>4DR5/6DR5 phi 92</t>
  </si>
  <si>
    <t>Xy lanh 4DR5/6DR5 S/F phi 92 - IZUMI</t>
  </si>
  <si>
    <r>
      <rPr>
        <i/>
        <sz val="12"/>
        <rFont val="Times New Roman"/>
        <charset val="1"/>
      </rPr>
      <t>⚠</t>
    </r>
    <r>
      <rPr>
        <i/>
        <sz val="12"/>
        <rFont val="Cambria"/>
        <charset val="1"/>
      </rPr>
      <t>️ HH00737, HH082703, HH20518</t>
    </r>
  </si>
  <si>
    <t>HH070364</t>
  </si>
  <si>
    <t>S4E phi 94</t>
  </si>
  <si>
    <t>93*98*169</t>
  </si>
  <si>
    <t>Xy lanh Mitsu S4E phi 94 S/F (93*98*169) - IZUMI-IKAZU</t>
  </si>
  <si>
    <t>HH073418</t>
  </si>
  <si>
    <t>S6S/4TNE94/4D94E/4TNV94</t>
  </si>
  <si>
    <t>Xy lanh Mitsu S4S S/F (S6S/4TNE94/4D94E/4TNV94) (93*98*190) - IZUMI IKAZU</t>
  </si>
  <si>
    <t>HH074811</t>
  </si>
  <si>
    <t>94*98*186</t>
  </si>
  <si>
    <t>Xy lanh 4M40 S/F bán hoàn thiện (94*98*186) - IZUMI</t>
  </si>
  <si>
    <t>HH080360</t>
  </si>
  <si>
    <t>D4CC</t>
  </si>
  <si>
    <t>94-98.55-170</t>
  </si>
  <si>
    <t>Xy lanh D4CC chưa xoáy S/F (94-98.55-170) - IZUMI</t>
  </si>
  <si>
    <t>HH070729</t>
  </si>
  <si>
    <t>4M41</t>
  </si>
  <si>
    <t>phi 98.5</t>
  </si>
  <si>
    <t>Xy lanh Mitsu 4M41 (phi 98.5) S/F, 4D98 (97*102.5*170 lợi 4*105.5) - IZ IKAZU</t>
  </si>
  <si>
    <r>
      <rPr>
        <i/>
        <sz val="12"/>
        <rFont val="Times New Roman"/>
        <charset val="1"/>
      </rPr>
      <t>⚠</t>
    </r>
    <r>
      <rPr>
        <i/>
        <sz val="12"/>
        <rFont val="Cambria"/>
        <charset val="1"/>
      </rPr>
      <t>️ HH075996, HH079954, HH081151, HH20462</t>
    </r>
  </si>
  <si>
    <t>HH00737</t>
  </si>
  <si>
    <t>OLD, thun cao</t>
  </si>
  <si>
    <t>Xy lanh MITSUBISHI 6DS7 (OLD, thun cao) - IZUMI</t>
  </si>
  <si>
    <t>HH082703</t>
  </si>
  <si>
    <t>6DS7 NEW thun thấp/ME021843</t>
  </si>
  <si>
    <t>Xy lanh 6DS7 NEW thun thấp/ ME021843 - IZ IKAZU</t>
  </si>
  <si>
    <t>HH20518</t>
  </si>
  <si>
    <t>Xy lanh 6DS7 NEW thun thấp/ ME021843 - IZUMI</t>
  </si>
  <si>
    <t>HH070363</t>
  </si>
  <si>
    <t>S4E-2/S4F lưng ngoài 102</t>
  </si>
  <si>
    <t>Xy lanh S4E-2/ S4F lưng ngoài 102 - IZUMI IKAZU</t>
  </si>
  <si>
    <t>HH070856</t>
  </si>
  <si>
    <t>S4F/S4E-2 lưng ngoài 101 - IZUMI</t>
  </si>
  <si>
    <t>Xy lanh Mitsu S4F/ S4E-2 lưng ngoài 101 S/F - IZUMI - IKAZU</t>
  </si>
  <si>
    <r>
      <rPr>
        <i/>
        <sz val="12"/>
        <rFont val="Times New Roman"/>
        <charset val="1"/>
      </rPr>
      <t>⚠</t>
    </r>
    <r>
      <rPr>
        <i/>
        <sz val="12"/>
        <rFont val="Cambria"/>
        <charset val="1"/>
      </rPr>
      <t>️ HH070363, HH070856</t>
    </r>
  </si>
  <si>
    <t>HH080707</t>
  </si>
  <si>
    <t>4D31/6D31</t>
  </si>
  <si>
    <t>99*104*192</t>
  </si>
  <si>
    <t>Xy lanh Mitsu 4D31/6D31, S/F (99*104*192) - IZUMI - IKAZU</t>
  </si>
  <si>
    <t>HH070316</t>
  </si>
  <si>
    <t>6D31T/4D31/ME011604</t>
  </si>
  <si>
    <t>99*104*192mm</t>
  </si>
  <si>
    <t>Xy lanh 6D31T/4D31/ME011604 (99*104*192mm) S/F  - IZUMI</t>
  </si>
  <si>
    <t>HH070420</t>
  </si>
  <si>
    <t>124805</t>
  </si>
  <si>
    <t>Xy lanh 4D31/6D31 (124805) S/F bán hoàn thiện - NSP</t>
  </si>
  <si>
    <t>HH074475</t>
  </si>
  <si>
    <t>C.I.C.M</t>
  </si>
  <si>
    <t>Xy lanh C6.4 S/F đời bán hoàn thiện - C.I.C.M</t>
  </si>
  <si>
    <t>HH00736</t>
  </si>
  <si>
    <t>Hyu D6GA chưa xoáy</t>
  </si>
  <si>
    <t>Xy lanh Hyu D6GA S/F chưa xoáy (D4GA)/ 102*107*207 - IZ IKAZU</t>
  </si>
  <si>
    <t>HH070317</t>
  </si>
  <si>
    <t>S6K</t>
  </si>
  <si>
    <t>S4K/3066</t>
  </si>
  <si>
    <t>Xy lanh Mitsu S6K/34307-00501, S/F (S4K/3066) - IZUMI IKAZU</t>
  </si>
  <si>
    <t>HH00081</t>
  </si>
  <si>
    <t>4D34/6D34/D4DA/ME013366</t>
  </si>
  <si>
    <t>Xy lanh 4D34/6D34/D4DA/ME013366 S/F đời bán hoàn thiện - IZUMI</t>
  </si>
  <si>
    <t>HH081150</t>
  </si>
  <si>
    <t>Xy lanh Mitsu 4D34/ 6D34/ D4DA/ ME013366 S/F  - IZUMI IKAZU</t>
  </si>
  <si>
    <t>HH070416</t>
  </si>
  <si>
    <t>D4DA/4D34/6D34/4D32</t>
  </si>
  <si>
    <t>124604</t>
  </si>
  <si>
    <t>Xy lanh D4DA/ 4D34/ 6D34/ 4D32 (124604) S/F bán hoàn thiện - NSP</t>
  </si>
  <si>
    <t>HH00112</t>
  </si>
  <si>
    <t>ME012900/103*lưng 107*192</t>
  </si>
  <si>
    <t>Xy lanh 4D32/K1 (ME012900/103*lưng 107*192) - IZUMI-IKAZU</t>
  </si>
  <si>
    <r>
      <rPr>
        <i/>
        <sz val="12"/>
        <rFont val="Times New Roman"/>
        <charset val="1"/>
      </rPr>
      <t>⚠</t>
    </r>
    <r>
      <rPr>
        <i/>
        <sz val="12"/>
        <rFont val="Cambria"/>
        <charset val="1"/>
      </rPr>
      <t>️ HH081231, HH083449</t>
    </r>
  </si>
  <si>
    <t>HH00738</t>
  </si>
  <si>
    <t>ME013333</t>
  </si>
  <si>
    <t>Xy lanh MITSUBISHI 4D33 (ME013333) bán hoàn thiện - IZUMI</t>
  </si>
  <si>
    <t>HH071851</t>
  </si>
  <si>
    <t>D6DA phi 109</t>
  </si>
  <si>
    <t>Xy lanh D6DA phi 109 - IZUMI</t>
  </si>
  <si>
    <t>HH071220</t>
  </si>
  <si>
    <t>4D35/ME013678</t>
  </si>
  <si>
    <t>Xy lanh 4D35/ME013678 S/F bán hoàn thiện - IZUMI</t>
  </si>
  <si>
    <r>
      <rPr>
        <i/>
        <sz val="12"/>
        <rFont val="Times New Roman"/>
        <charset val="1"/>
      </rPr>
      <t>⚠</t>
    </r>
    <r>
      <rPr>
        <i/>
        <sz val="12"/>
        <rFont val="Cambria"/>
        <charset val="1"/>
      </rPr>
      <t>️ HH071856, HH080206, HH083450</t>
    </r>
  </si>
  <si>
    <t>HH082891</t>
  </si>
  <si>
    <t>ME031617</t>
  </si>
  <si>
    <t>Xy lanh Mitsu 6D14 F/F (ME031617) - IZ IKAZU</t>
  </si>
  <si>
    <t>HH080201</t>
  </si>
  <si>
    <t>6DB10/ME040040</t>
  </si>
  <si>
    <t>30007-62200</t>
  </si>
  <si>
    <t>Xy lanh Mitsu 6DB10/ ME040040 (30007-62200) - IZ IKAZU</t>
  </si>
  <si>
    <t>HH080576</t>
  </si>
  <si>
    <t>ME071062</t>
  </si>
  <si>
    <t>Xy lanh Mitsu 6D15 (ME071062) xy lanh nước - IZ IKAZU</t>
  </si>
  <si>
    <t>HH00746</t>
  </si>
  <si>
    <t>6D15-3AT</t>
  </si>
  <si>
    <t>ME071145</t>
  </si>
  <si>
    <t>IZUMI/ IKAZU</t>
  </si>
  <si>
    <t>Xy lanh Mitsu 6D15-3AT (ME071145) xy lanh mỏng - IZUMI/ IKAZU</t>
  </si>
  <si>
    <r>
      <rPr>
        <i/>
        <sz val="12"/>
        <rFont val="Times New Roman"/>
        <charset val="1"/>
      </rPr>
      <t>⚠</t>
    </r>
    <r>
      <rPr>
        <i/>
        <sz val="12"/>
        <rFont val="Cambria"/>
        <charset val="1"/>
      </rPr>
      <t>️ HH01009, HH076243, HH082191</t>
    </r>
  </si>
  <si>
    <t>HH070418</t>
  </si>
  <si>
    <t>phi 118</t>
  </si>
  <si>
    <t>Xy lanh Mitsu 4M51 (phi 118) S/F chưa xoáy (117*122*190, ko lợi) - IZ IKAZU</t>
  </si>
  <si>
    <r>
      <rPr>
        <i/>
        <sz val="12"/>
        <rFont val="Times New Roman"/>
        <charset val="1"/>
      </rPr>
      <t>⚠</t>
    </r>
    <r>
      <rPr>
        <i/>
        <sz val="12"/>
        <rFont val="Cambria"/>
        <charset val="1"/>
      </rPr>
      <t>️ HH0468, HH0469, HH070974, HH072101, HH075710</t>
    </r>
  </si>
  <si>
    <t>HH070445</t>
  </si>
  <si>
    <t>6D16T Chưa xoáy</t>
  </si>
  <si>
    <t>117*122*206, lợi 8*128</t>
  </si>
  <si>
    <t>Xy lanh Mitsu 6D16T S/F Chưa xoáy (117*122*206, lợi 8*128) - IZ IKAZU</t>
  </si>
  <si>
    <t>HH00282</t>
  </si>
  <si>
    <t>đời không gờ ron, ME071225</t>
  </si>
  <si>
    <t>Xy lanh Mitsubishi 6D16 (đời không gờ ron, ME071225) - IZUMI</t>
  </si>
  <si>
    <t>HH072685</t>
  </si>
  <si>
    <t>N-ME041105</t>
  </si>
  <si>
    <t>Xy lanh Mitsubishi 6D16-T (N-ME041105) S/F bán hoàn thiện - NSP</t>
  </si>
  <si>
    <t>HH00747</t>
  </si>
  <si>
    <t>6D16T</t>
  </si>
  <si>
    <t>ME041107</t>
  </si>
  <si>
    <t>Xy lanh Mitsubishi 6D16T (ME041107) có gờ ron - IZUMI</t>
  </si>
  <si>
    <t>HH079769</t>
  </si>
  <si>
    <t>6D16T Có gờ ron</t>
  </si>
  <si>
    <t>Xy lanh Mitsu 6D16T  Có gờ ron - IZ IKAZU</t>
  </si>
  <si>
    <r>
      <rPr>
        <i/>
        <sz val="12"/>
        <rFont val="Times New Roman"/>
        <charset val="1"/>
      </rPr>
      <t>⚠</t>
    </r>
    <r>
      <rPr>
        <i/>
        <sz val="12"/>
        <rFont val="Cambria"/>
        <charset val="1"/>
      </rPr>
      <t>️ HH00280, HH079764, HH082546</t>
    </r>
  </si>
  <si>
    <t>HH00748</t>
  </si>
  <si>
    <t>6D17T</t>
  </si>
  <si>
    <t>Xy lanh Mitsubishi 6D17T - IZUMI</t>
  </si>
  <si>
    <t>HH076487</t>
  </si>
  <si>
    <t>6D20/ME051153</t>
  </si>
  <si>
    <t>Xy lanh 6D20 / ME051153 - IZUMI</t>
  </si>
  <si>
    <t>HH083101</t>
  </si>
  <si>
    <t>130/6D22T/6D22/6D24/ME051633 ZYNP</t>
  </si>
  <si>
    <t>Xy lanh MITSU 130/ 6D22T/6D22/6D24/ ME051633 ZYNP - NSP</t>
  </si>
  <si>
    <r>
      <rPr>
        <i/>
        <sz val="12"/>
        <rFont val="Times New Roman"/>
        <charset val="1"/>
      </rPr>
      <t>⚠</t>
    </r>
    <r>
      <rPr>
        <i/>
        <sz val="12"/>
        <rFont val="Cambria"/>
        <charset val="1"/>
      </rPr>
      <t>️ HH075996, HH079954, HH081151, HH082667, HH20462</t>
    </r>
  </si>
  <si>
    <t>HH077303</t>
  </si>
  <si>
    <t>6D22/6D24</t>
  </si>
  <si>
    <t>ME051217</t>
  </si>
  <si>
    <t>IZUMI hàng xuất NHẬT</t>
  </si>
  <si>
    <t>(HẾT HÀNG) Xy lanh 6D22/6D24 (ME051217) - IZUMI hàng xuất NHẬT</t>
  </si>
  <si>
    <t>HH080196</t>
  </si>
  <si>
    <t>6D22/ME051217/6D24</t>
  </si>
  <si>
    <t>Xy lanh Mitsu 6D22 / ME051217 / 6D24 - IZ IKAZU</t>
  </si>
  <si>
    <t>HH072684</t>
  </si>
  <si>
    <t>6D22T/6D22/6D24</t>
  </si>
  <si>
    <t>N-ME051217</t>
  </si>
  <si>
    <t>Xy lanh 6D22T/6D22/6D24 (N-ME051217) - NSP</t>
  </si>
  <si>
    <r>
      <rPr>
        <i/>
        <sz val="12"/>
        <rFont val="Times New Roman"/>
        <charset val="1"/>
      </rPr>
      <t>⚠</t>
    </r>
    <r>
      <rPr>
        <i/>
        <sz val="12"/>
        <rFont val="Cambria"/>
        <charset val="1"/>
      </rPr>
      <t>️ HH070417, HH079745, HH080193</t>
    </r>
  </si>
  <si>
    <t>HH071005</t>
  </si>
  <si>
    <t>6D40/ME120028</t>
  </si>
  <si>
    <t>Xy lanh 6D40/ ME120028 - IZUMI</t>
  </si>
  <si>
    <t>HH080209</t>
  </si>
  <si>
    <t>HYUNDAI 8DC9 trắng</t>
  </si>
  <si>
    <t>Xy lanh MITSU - HYUNDAI 8DC9 trắng F/F - IZ IKAZU</t>
  </si>
  <si>
    <t>HH083517</t>
  </si>
  <si>
    <t>36207-12100, BLACK</t>
  </si>
  <si>
    <t>Xy lanh Mitsu S6B (36207-12100, BLACK) phi 135 thun ở THẤP - IZ IKAZU</t>
  </si>
  <si>
    <t>HH071852</t>
  </si>
  <si>
    <t>S6B2</t>
  </si>
  <si>
    <t>Xy lanh Mitsu S6B2 (36207-12100, BLACK) dk 135, thun GIỮA (3 rãnh thun bằng nhau)- IZ IKAZU</t>
  </si>
  <si>
    <t>HH073712</t>
  </si>
  <si>
    <t>34A07-00200, BLACK</t>
  </si>
  <si>
    <t>Xy lanh Mitsu S6B3 (34A07-00200, BLACK) dk 135, thun GIỮA (rãnh thun đầu lớn) - IZ IKAZU</t>
  </si>
  <si>
    <t>HH071006</t>
  </si>
  <si>
    <t>Xy lanh 8DC10 - IZUMI</t>
  </si>
  <si>
    <t>HH080355</t>
  </si>
  <si>
    <t>Xy lanh Komatsu S6D140/ 6211-21-2210 (6D140) - IZ IKAZU</t>
  </si>
  <si>
    <t>HH071877</t>
  </si>
  <si>
    <t>Xy lanh S6D140/ 6D140 - NSP</t>
  </si>
  <si>
    <r>
      <rPr>
        <i/>
        <sz val="12"/>
        <rFont val="Times New Roman"/>
        <charset val="1"/>
      </rPr>
      <t>⚠</t>
    </r>
    <r>
      <rPr>
        <i/>
        <sz val="12"/>
        <rFont val="Cambria"/>
        <charset val="1"/>
      </rPr>
      <t>️ HH00902, HH070293, HH082194</t>
    </r>
  </si>
  <si>
    <t>HH083921</t>
  </si>
  <si>
    <t>HENWEIT, L-MS051-00</t>
  </si>
  <si>
    <t>Xy lanh Mitsu 8DC11 (142) / ME060439 - HENWEIT, L-MS051-00</t>
  </si>
  <si>
    <r>
      <rPr>
        <i/>
        <sz val="12"/>
        <rFont val="Times New Roman"/>
        <charset val="1"/>
      </rPr>
      <t>⚠</t>
    </r>
    <r>
      <rPr>
        <i/>
        <sz val="12"/>
        <rFont val="Cambria"/>
        <charset val="1"/>
      </rPr>
      <t>️ HH00479, HH0597, HH081458, HH083494</t>
    </r>
  </si>
  <si>
    <t>HH080203</t>
  </si>
  <si>
    <t>Xy lanh Mitsu 8DC11 (142) / ME060439 - IZ IKAZU</t>
  </si>
  <si>
    <t>HH083519</t>
  </si>
  <si>
    <t>S6A2</t>
  </si>
  <si>
    <t>32507-62400 BLACK</t>
  </si>
  <si>
    <t>Xy lanh Mitsu S6A2 (32507-62400 BLACK), dk 150, lưng 171.5, thun Dưới - IZ IKAZU</t>
  </si>
  <si>
    <t>HH083030</t>
  </si>
  <si>
    <t>35A07-02100 BLACK</t>
  </si>
  <si>
    <t>Xy lanh Mitsu S6A3 (35A07-02100 BLACK) dk 150, lợi 15ly, lợi nhỏ 1.2ly - IZ IKAZU</t>
  </si>
  <si>
    <r>
      <rPr>
        <i/>
        <sz val="12"/>
        <rFont val="Times New Roman"/>
        <charset val="1"/>
      </rPr>
      <t>⚠</t>
    </r>
    <r>
      <rPr>
        <i/>
        <sz val="12"/>
        <rFont val="Cambria"/>
        <charset val="1"/>
      </rPr>
      <t>️ HH00131, HH070273, HH080705</t>
    </r>
  </si>
  <si>
    <t>HH070392</t>
  </si>
  <si>
    <t>S16R</t>
  </si>
  <si>
    <t>37507-42600</t>
  </si>
  <si>
    <t>Xy lanh Mitsu S16R (37507-42600), S6R/S12R dài 351, tôi thấm Nitơ - IZ IKAZU</t>
  </si>
  <si>
    <t>HH082193</t>
  </si>
  <si>
    <t>4M50/ME221680</t>
  </si>
  <si>
    <t>Xy lanh 4M50 / ME221680/ F/F - IZ IKAZU</t>
  </si>
  <si>
    <r>
      <rPr>
        <i/>
        <sz val="12"/>
        <rFont val="Times New Roman"/>
        <charset val="1"/>
      </rPr>
      <t>⚠</t>
    </r>
    <r>
      <rPr>
        <i/>
        <sz val="12"/>
        <rFont val="Cambria"/>
        <charset val="1"/>
      </rPr>
      <t>️ HH071511, HH083027</t>
    </r>
  </si>
  <si>
    <t>HH070264</t>
  </si>
  <si>
    <t>Xy lanh 6D14 F/F (ME031617) - IZUMI</t>
  </si>
  <si>
    <t>HH082543</t>
  </si>
  <si>
    <t>6M61/ME071537</t>
  </si>
  <si>
    <t>Xy lanh 6M61/ ME071537 - IZ IKAZU</t>
  </si>
  <si>
    <t>HH076187</t>
  </si>
  <si>
    <t>37507-35600</t>
  </si>
  <si>
    <t>Xy lanh Mitsu S6R2 (37507-35600), S12R2, dài 391, tôi thấm Nitơ - IZ IKAZU</t>
  </si>
  <si>
    <t>◆  HYUNDAI   (7 sản phẩm)</t>
  </si>
  <si>
    <t>HH076621</t>
  </si>
  <si>
    <t>Kia D6DA/0K87T</t>
  </si>
  <si>
    <t>10-311</t>
  </si>
  <si>
    <t>HENWEIT, L-HY014-00</t>
  </si>
  <si>
    <t>Xy lanh Hyundai Kia D6DA/ 0K87T-10-311 - HENWEIT, L-HY014-00</t>
  </si>
  <si>
    <t>HH083450</t>
  </si>
  <si>
    <t>D6CC</t>
  </si>
  <si>
    <t>HENWEIT (950.1030/100)</t>
  </si>
  <si>
    <t>Xy lanh Hyundai D6CB/ 21131-84401 (D6CC), lưng mạ Chrome - HENWEIT (950.1030/100)</t>
  </si>
  <si>
    <t>HH080206</t>
  </si>
  <si>
    <t>D6CB/D6CC</t>
  </si>
  <si>
    <t>Xy lanh D6CB / D6CC - IZ IKAZU</t>
  </si>
  <si>
    <t>HH071856</t>
  </si>
  <si>
    <t>Xy lanh D6CB / D6CC - IZUMI</t>
  </si>
  <si>
    <t>HH081231</t>
  </si>
  <si>
    <t>Hyudai D6CA</t>
  </si>
  <si>
    <t>21131-84021</t>
  </si>
  <si>
    <t>Xy lanh Hyudai D6CA (21131-84021) phi 133 - IZ IKAZU</t>
  </si>
  <si>
    <t>HH083449</t>
  </si>
  <si>
    <t>Hyudai D6CA/, lưng mạ</t>
  </si>
  <si>
    <t>21131-84000</t>
  </si>
  <si>
    <t>HENWEIT (1000/080/160)</t>
  </si>
  <si>
    <t>Xy lanh Hyudai D6CA/ 21131-84000, lưng mạ Chrome - HENWEIT (1000/080/160)</t>
  </si>
  <si>
    <t>HH080202</t>
  </si>
  <si>
    <t>142.2</t>
  </si>
  <si>
    <t>Xy lanh HYUNDAI 8DC11 (142.2) 21131-70000 - IZ IKAZU</t>
  </si>
  <si>
    <r>
      <rPr>
        <i/>
        <sz val="12"/>
        <rFont val="Times New Roman"/>
        <charset val="1"/>
      </rPr>
      <t>⚠</t>
    </r>
    <r>
      <rPr>
        <i/>
        <sz val="12"/>
        <rFont val="Cambria"/>
        <charset val="1"/>
      </rPr>
      <t>️ HH070457, HH080192</t>
    </r>
  </si>
  <si>
    <t>◆  CUMMINS   (19 sản phẩm)</t>
  </si>
  <si>
    <t>HH072099</t>
  </si>
  <si>
    <t>Xy lanh 6D102/4D102/6BT/4BT S/F lưng ngoài 106 - IZUMI</t>
  </si>
  <si>
    <r>
      <rPr>
        <i/>
        <sz val="12"/>
        <rFont val="Times New Roman"/>
        <charset val="1"/>
      </rPr>
      <t>⚠</t>
    </r>
    <r>
      <rPr>
        <i/>
        <sz val="12"/>
        <rFont val="Cambria"/>
        <charset val="1"/>
      </rPr>
      <t>️ HH074692, HH081460</t>
    </r>
  </si>
  <si>
    <t>HH083291</t>
  </si>
  <si>
    <t>Cum ISDE</t>
  </si>
  <si>
    <t>S6D107/ 6D107</t>
  </si>
  <si>
    <t>Xy lanh Cum ISDE/ 4919951 (S6D107/ 6D107) S/F (lưng 109.7, dài 200) - HENWEIT</t>
  </si>
  <si>
    <r>
      <rPr>
        <i/>
        <sz val="12"/>
        <rFont val="Times New Roman"/>
        <charset val="1"/>
      </rPr>
      <t>⚠</t>
    </r>
    <r>
      <rPr>
        <i/>
        <sz val="12"/>
        <rFont val="Cambria"/>
        <charset val="1"/>
      </rPr>
      <t>️ HH070455, HH070952, HH083028</t>
    </r>
  </si>
  <si>
    <t>HH076809</t>
  </si>
  <si>
    <t>QSB6.7/S6D107/6D107 SF</t>
  </si>
  <si>
    <t>Xy lanh QSB6.7/ S6D107/ 6D107 SF chưa xoáy - IZUMI</t>
  </si>
  <si>
    <t>HH084366</t>
  </si>
  <si>
    <t>lợi cổ 133, dài 238</t>
  </si>
  <si>
    <t>Xy lanh Cummins (lợi cổ 133, dài 238) 6CT/ 3907792, MÀU ĐỎ- HENWEIT "L-CM013-00-1</t>
  </si>
  <si>
    <t>HH079771</t>
  </si>
  <si>
    <t>3948095</t>
  </si>
  <si>
    <t>Xy lanh Cummins 6CT (3948095) 131, lưng đen - IZ IKAZU</t>
  </si>
  <si>
    <t>HH083278</t>
  </si>
  <si>
    <t>Xy lanh Cummins 6CT/ 3919937 (131), LƯNG MẠ Chromed - IZ IKAZU</t>
  </si>
  <si>
    <t>HH075710</t>
  </si>
  <si>
    <t>Xy lanh 6CT (3948095) 131 (lưng đen) - IZUMI</t>
  </si>
  <si>
    <t>HH070974</t>
  </si>
  <si>
    <t>6CT 131</t>
  </si>
  <si>
    <t>trắng</t>
  </si>
  <si>
    <t>Xy lanh 6CT 131 (trắng) - IZUMI</t>
  </si>
  <si>
    <t>HH084164</t>
  </si>
  <si>
    <t>116.5/QSL9.5</t>
  </si>
  <si>
    <t>5318477</t>
  </si>
  <si>
    <t>HENWEIT, L-CM039-00</t>
  </si>
  <si>
    <t>Xy lanh Cummins 116.5/ QSL9.5/ 5318477 - HENWEIT, L-CM039-00</t>
  </si>
  <si>
    <t>HH084086</t>
  </si>
  <si>
    <t>QSL9.5//phi 116.5</t>
  </si>
  <si>
    <t>Xy lanh Cummins QSL9.5/ 5318477/ phi 116.5  - IZ IKAZU</t>
  </si>
  <si>
    <t>HH080204</t>
  </si>
  <si>
    <t>4022533</t>
  </si>
  <si>
    <t>Xy lanh Cummins M11/ 4022533 - IZ IKAZU</t>
  </si>
  <si>
    <t>HH080193</t>
  </si>
  <si>
    <t>6610-21-2213</t>
  </si>
  <si>
    <t>Xy lanh Cummins NH220 F/F (6610-21-2213) - IZ IKAZU</t>
  </si>
  <si>
    <t>HH079745</t>
  </si>
  <si>
    <t>184400</t>
  </si>
  <si>
    <t>HENWEIT, L-CM005-00</t>
  </si>
  <si>
    <t>Xy lanh Cummins NH220/ 184400 - HENWEIT, L-CM005-00</t>
  </si>
  <si>
    <t>HH070417</t>
  </si>
  <si>
    <t>104801/ 6610212213</t>
  </si>
  <si>
    <t>Xy lanh NH220 (104801/ 6610212213) ĐK 130.18mm - NSP</t>
  </si>
  <si>
    <t>HH079764</t>
  </si>
  <si>
    <t>NT855/N14</t>
  </si>
  <si>
    <t>6710-21-2210</t>
  </si>
  <si>
    <t>Xy lanh Cummins NT855/ N14 (6710-21-2210) - IZ IKAZU</t>
  </si>
  <si>
    <r>
      <rPr>
        <i/>
        <sz val="12"/>
        <rFont val="Times New Roman"/>
        <charset val="1"/>
      </rPr>
      <t>⚠</t>
    </r>
    <r>
      <rPr>
        <i/>
        <sz val="12"/>
        <rFont val="Cambria"/>
        <charset val="1"/>
      </rPr>
      <t>️ HH071374, HH077534</t>
    </r>
  </si>
  <si>
    <t>HH00280</t>
  </si>
  <si>
    <t>Xy lanh Cummins NT855/ N14 (6710-21-2210) - IZUMI</t>
  </si>
  <si>
    <t>HH077607</t>
  </si>
  <si>
    <t>Xy lanh Cummins NT855/ N14 - HENWEIT</t>
  </si>
  <si>
    <t>HH082546</t>
  </si>
  <si>
    <t>hàng COS, lợi 9.8</t>
  </si>
  <si>
    <t>Xy lanh (hàng COS, lợi 9.8) Cummins NT855/ N14 (3801826) - IZ IKAZU</t>
  </si>
  <si>
    <t>HH073916</t>
  </si>
  <si>
    <t>6D10</t>
  </si>
  <si>
    <t>Xy lanh 6D10 - IZUMI</t>
  </si>
  <si>
    <t>◆  NISSAN   (34 sản phẩm)</t>
  </si>
  <si>
    <t>HH074184</t>
  </si>
  <si>
    <t>SD22/SD33</t>
  </si>
  <si>
    <t>4D83/ 82-87-176 lợi 93-5</t>
  </si>
  <si>
    <t>Xy lanh SD22/SD33 S/F (4D83/ 82-87-176 lợi 93-5) - IZUMI IKAZU</t>
  </si>
  <si>
    <t>HH074444</t>
  </si>
  <si>
    <t>SD23/SD25 phi 89</t>
  </si>
  <si>
    <t>Xy lanh SD23/SD25 S/F phi 89 - IZUMI</t>
  </si>
  <si>
    <t>HH073436</t>
  </si>
  <si>
    <t>11012-02N00</t>
  </si>
  <si>
    <t>Xy lanh NISSAN TD23 (11012-02N00) - IZUMI</t>
  </si>
  <si>
    <r>
      <rPr>
        <i/>
        <sz val="12"/>
        <rFont val="Times New Roman"/>
        <charset val="1"/>
      </rPr>
      <t>⚠</t>
    </r>
    <r>
      <rPr>
        <i/>
        <sz val="12"/>
        <rFont val="Cambria"/>
        <charset val="1"/>
      </rPr>
      <t>️ HH070850, HH071880</t>
    </r>
  </si>
  <si>
    <t>HH00901</t>
  </si>
  <si>
    <t>11012-44G10</t>
  </si>
  <si>
    <t>Xy lanh NISSAN TD25 (11012-44G10) - IZUMI</t>
  </si>
  <si>
    <t>HH083494</t>
  </si>
  <si>
    <t>95*99*105*5*172.5</t>
  </si>
  <si>
    <t>Xy lanh Nissan BD30 (95*99*105*5*172.5), S/F bán hoàn thiện - IZUMI</t>
  </si>
  <si>
    <t>HH00479</t>
  </si>
  <si>
    <t>Xy lanh Nissan BD30 F/F - NICE IN</t>
  </si>
  <si>
    <t>HH081458</t>
  </si>
  <si>
    <t>BD30/54T00</t>
  </si>
  <si>
    <t>11012-</t>
  </si>
  <si>
    <t>Xy lanh Nissan BD30 / 11012-54T00 - IZ IKAZU</t>
  </si>
  <si>
    <t>HH0597</t>
  </si>
  <si>
    <t>Xy lanh BD30 / 11012-54T00 - IZUMI</t>
  </si>
  <si>
    <t>HH082194</t>
  </si>
  <si>
    <t>TD27</t>
  </si>
  <si>
    <t>Xy lanh NISSAN TD27 F/F - IZ IKAZU</t>
  </si>
  <si>
    <t>HH00902</t>
  </si>
  <si>
    <t>11012-2S000</t>
  </si>
  <si>
    <t>Xy lanh NISSAN TD27 F/F (11012-2S000) - IZUMI</t>
  </si>
  <si>
    <r>
      <rPr>
        <i/>
        <sz val="12"/>
        <rFont val="Times New Roman"/>
        <charset val="1"/>
      </rPr>
      <t>⚠</t>
    </r>
    <r>
      <rPr>
        <i/>
        <sz val="12"/>
        <rFont val="Cambria"/>
        <charset val="1"/>
      </rPr>
      <t>️ HH078671, HH078676</t>
    </r>
  </si>
  <si>
    <t>HH070293</t>
  </si>
  <si>
    <t>Xy lanh Nissan TD27 S/F, bán hoàn thiện - NICE IN</t>
  </si>
  <si>
    <t>HH00739</t>
  </si>
  <si>
    <t>11012-J2000</t>
  </si>
  <si>
    <t>Xy lanh NISSAN ED30 (11012-J2000) lợi cổ 8mm - IZUMI</t>
  </si>
  <si>
    <t>HH070273</t>
  </si>
  <si>
    <t>ED33/FD33 thun thấp</t>
  </si>
  <si>
    <t>11012-T9000/11012-T9001</t>
  </si>
  <si>
    <t>Xy lanh Nissan ED33/FD33 thun thấp (11012-T9000/11012-T9001) - IZ IKAZU</t>
  </si>
  <si>
    <t>HH083027</t>
  </si>
  <si>
    <t>ED6/FD6</t>
  </si>
  <si>
    <t>11012-Z5001</t>
  </si>
  <si>
    <t>Xy lanh NISSAN ED6/FD6 (11012-Z5001) - IZ IKAZU</t>
  </si>
  <si>
    <t>HH071511</t>
  </si>
  <si>
    <t>Xy lanh NISSAN ED6/FD6 (11012-Z5001) - IZUMI</t>
  </si>
  <si>
    <t>HH080705</t>
  </si>
  <si>
    <t>FD33/ED33 thun cao 02T01</t>
  </si>
  <si>
    <t>Xy lanh Nissan FD33/ ED33 thun cao 11012-02T01 - IZ IKAZU</t>
  </si>
  <si>
    <t>HH00131</t>
  </si>
  <si>
    <t>Xy lanh FD33/ED33 thun cao 11012-02T01 - IZUMI</t>
  </si>
  <si>
    <t>HH073315</t>
  </si>
  <si>
    <t>Xy lanh FD35 - IZUMI</t>
  </si>
  <si>
    <t>HH080704</t>
  </si>
  <si>
    <t>FD46</t>
  </si>
  <si>
    <t>11012-03T01</t>
  </si>
  <si>
    <t>Xy lanh NISSAN FD46 F/F (11012-03T01) - IZ IKAZU</t>
  </si>
  <si>
    <t>HH081457</t>
  </si>
  <si>
    <t>FE6/Z5518</t>
  </si>
  <si>
    <t>dài 220</t>
  </si>
  <si>
    <t>Xy lanh NISSAN FE6 / 11012-Z5518 (dài 220) - IZ IKAZU</t>
  </si>
  <si>
    <t>HH071291</t>
  </si>
  <si>
    <t>Xy lanh Nissan MD92 - IZUMI</t>
  </si>
  <si>
    <t>HH081460</t>
  </si>
  <si>
    <t>11012-96000</t>
  </si>
  <si>
    <t>Xy lanh NISSAN PD6 (11012-96000) - IZ IKAZU</t>
  </si>
  <si>
    <t>HH074692</t>
  </si>
  <si>
    <t>Xy lanh NISSAN PD6 (11012-96000) - TP</t>
  </si>
  <si>
    <t>HH082704</t>
  </si>
  <si>
    <t>PE6-T/PF6 đường kính</t>
  </si>
  <si>
    <t>Xy lanh NISSAN PE6-T/PF6 đường kính lợi 144 F/F - IZ IKAZU</t>
  </si>
  <si>
    <t>HH083028</t>
  </si>
  <si>
    <t>PE6/PF6 đường kính lợi 142</t>
  </si>
  <si>
    <t>Xy lanh NISSAN PE6 / PF6 đường kính lợi 142 - IZ IKAZU</t>
  </si>
  <si>
    <r>
      <rPr>
        <i/>
        <sz val="12"/>
        <rFont val="Times New Roman"/>
        <charset val="1"/>
      </rPr>
      <t>⚠</t>
    </r>
    <r>
      <rPr>
        <i/>
        <sz val="12"/>
        <rFont val="Cambria"/>
        <charset val="1"/>
      </rPr>
      <t>️ HH072098, HH073246, HH081149, HH082381</t>
    </r>
  </si>
  <si>
    <t>HH070455</t>
  </si>
  <si>
    <t>Xy lanh NISSAN PE6 / PF6 đường kính lợi 142 - IZUMI</t>
  </si>
  <si>
    <t>HH070952</t>
  </si>
  <si>
    <t>PE6/PF6 đường kính lợi 144</t>
  </si>
  <si>
    <t>Xy lanh NISSAN PE6/PF6 đường kính lợi 144 F/F  - IZUMI</t>
  </si>
  <si>
    <r>
      <rPr>
        <i/>
        <sz val="12"/>
        <rFont val="Times New Roman"/>
        <charset val="1"/>
      </rPr>
      <t>⚠</t>
    </r>
    <r>
      <rPr>
        <i/>
        <sz val="12"/>
        <rFont val="Cambria"/>
        <charset val="1"/>
      </rPr>
      <t>️ HH072098, HH073246, HH081149</t>
    </r>
  </si>
  <si>
    <t>HH070456</t>
  </si>
  <si>
    <t>11012-96565</t>
  </si>
  <si>
    <t>Xy lanh NISSAN PF6T F/F (11012-96565) - IZUMI</t>
  </si>
  <si>
    <t>HH071009</t>
  </si>
  <si>
    <t>Xy lanh RD8 - IZUMI</t>
  </si>
  <si>
    <t>HH00985</t>
  </si>
  <si>
    <t>Xy lanh RF8 - IZUMI</t>
  </si>
  <si>
    <t>HH071374</t>
  </si>
  <si>
    <t>NE6 T</t>
  </si>
  <si>
    <t>đường kính lợi 121</t>
  </si>
  <si>
    <t>Xy lanh NISSAN NE6 T (đường kính lợi 121) - IZUMI</t>
  </si>
  <si>
    <t>HH080192</t>
  </si>
  <si>
    <t>NF6</t>
  </si>
  <si>
    <t>11012-95515</t>
  </si>
  <si>
    <t>Xy lanh NISSAN NF6 F/F (11012-95515) - IZ IKAZU</t>
  </si>
  <si>
    <t>HH070457</t>
  </si>
  <si>
    <t>Xy lanh NISSAN NF6 F/F (11012-95515) - IZUMI</t>
  </si>
  <si>
    <t>HH078471</t>
  </si>
  <si>
    <t>RG8</t>
  </si>
  <si>
    <t>11012-97177</t>
  </si>
  <si>
    <t>Xy lanh RG8 / 11012-97177 -  IZUMI</t>
  </si>
  <si>
    <t>◆  DOOSAN/DAEWOO   (24 sản phẩm)</t>
  </si>
  <si>
    <t>HH076937</t>
  </si>
  <si>
    <t>65.01201-0051S/0072</t>
  </si>
  <si>
    <t>Xy lanh D2366/DE12 (65.01201-0051S/0072) - DOOSAN</t>
  </si>
  <si>
    <t>HH075579</t>
  </si>
  <si>
    <t>DL06/65.0076S</t>
  </si>
  <si>
    <t>01201-</t>
  </si>
  <si>
    <t>Xy lanh DL06 / 65.01201-0076S - Doosan</t>
  </si>
  <si>
    <t>HH073233</t>
  </si>
  <si>
    <t>Xy lanh DB58 bán hoàn thiện S/F - NSP</t>
  </si>
  <si>
    <t>HH081153</t>
  </si>
  <si>
    <t>DB58/65.</t>
  </si>
  <si>
    <t>01201-0067</t>
  </si>
  <si>
    <t>Xy lanh Daewoo DB58 / 65.01201-0067 F/F - IZ IKAZU</t>
  </si>
  <si>
    <t>HH078222</t>
  </si>
  <si>
    <t>01201-0068</t>
  </si>
  <si>
    <t>Xy lanh DB58 / 65.01201-0068 - DOOSAN</t>
  </si>
  <si>
    <t>HH075580</t>
  </si>
  <si>
    <t>DL08/65.0074S</t>
  </si>
  <si>
    <t>01201-; 110934-00002</t>
  </si>
  <si>
    <t>Xy lanh DL08 / 65.01201-0074S/110934-00002 - Doosan</t>
  </si>
  <si>
    <t>HH084365</t>
  </si>
  <si>
    <t>Doo DL08/65.</t>
  </si>
  <si>
    <t>01201-0074</t>
  </si>
  <si>
    <t>HENWEIT 'L-DW008-00</t>
  </si>
  <si>
    <t>Xy lanh Doo DL08 / 65.01201-0074 - HENWEIT 'L-DW008-00</t>
  </si>
  <si>
    <t>HH070441</t>
  </si>
  <si>
    <t>111*115*234*120*5*113.5+1</t>
  </si>
  <si>
    <t>Xy lanh D1146 (111*115*234*120*5*113.5+1) - IZUMI</t>
  </si>
  <si>
    <t>HH073234</t>
  </si>
  <si>
    <t>Xy lanh D1146 bán hoàn thiện S/F - NSP</t>
  </si>
  <si>
    <t>HH079775</t>
  </si>
  <si>
    <t>D1146/DE08</t>
  </si>
  <si>
    <t>63.01201.0050</t>
  </si>
  <si>
    <t>Xy lanh D1146 / DE08 (63.01201.0050) - IZ IKAZU</t>
  </si>
  <si>
    <t>HH073237</t>
  </si>
  <si>
    <t>Xy lanh D1146/DE08 - NSP</t>
  </si>
  <si>
    <t>HH076938</t>
  </si>
  <si>
    <t>65.01201-0050S</t>
  </si>
  <si>
    <t>Xy lanh D1146/DE08 (65.01201-0050S) -  DOOSAN</t>
  </si>
  <si>
    <t>HH083006</t>
  </si>
  <si>
    <t>122*127*133*8*270</t>
  </si>
  <si>
    <t>Xy lanh D2366 / (122*127*133*8*270) bán hoàn thiện S/F -  IZUMI IKAZU</t>
  </si>
  <si>
    <t>HH071882</t>
  </si>
  <si>
    <t>123/D2366/65. ZYNP</t>
  </si>
  <si>
    <t>01201-0051</t>
  </si>
  <si>
    <t>Xy lanh Daewoo 123/ D2366 / 65.01201-0051 ZYNP - NSP</t>
  </si>
  <si>
    <t>HH082116</t>
  </si>
  <si>
    <t>65.01201-0051</t>
  </si>
  <si>
    <t>Xy lanh D2366 (65.01201-0051) - NICE IN</t>
  </si>
  <si>
    <t>HH073235</t>
  </si>
  <si>
    <t>Xy lanh D2366 bán hoàn thiện S/F -  NSP</t>
  </si>
  <si>
    <t>HH083131</t>
  </si>
  <si>
    <t>DE12-134/65.0072A đk lợi 134</t>
  </si>
  <si>
    <t>lớn hơn đời D2366</t>
  </si>
  <si>
    <t>Xy lanh Doosan DE12-134/ 65.01201-0072A đk lợi 134 (lớn hơn đời D2366) - IZ IKAZU</t>
  </si>
  <si>
    <t>HH079542</t>
  </si>
  <si>
    <t>DE12-TIS</t>
  </si>
  <si>
    <t>00416</t>
  </si>
  <si>
    <t>Xy lanh DE12-TIS (00416) đường kính lợi 134 (lớn hơn đời cũ) - DOOSAN</t>
  </si>
  <si>
    <t>HH080343</t>
  </si>
  <si>
    <t>150117-00090</t>
  </si>
  <si>
    <t>Xy lanh DX12 (150117-00090) - DOOSAN</t>
  </si>
  <si>
    <t>HH079768</t>
  </si>
  <si>
    <t>Dae D2366</t>
  </si>
  <si>
    <t>Xy lanh Dae D2366 (65.01201-0051) - IZ IKAZU</t>
  </si>
  <si>
    <t>HH080205</t>
  </si>
  <si>
    <t>D2848/DV15</t>
  </si>
  <si>
    <t>65.01201.0049</t>
  </si>
  <si>
    <t>Xy lanh Daewoo D2848/ DV15 (65.01201.0049) - IZ IKAZU</t>
  </si>
  <si>
    <t>HH076939</t>
  </si>
  <si>
    <t>65.01201-0073S</t>
  </si>
  <si>
    <t>Xy lanh DV11 (65.01201-0073S) - DOOSAN</t>
  </si>
  <si>
    <t>HH078470</t>
  </si>
  <si>
    <t>DV11- IZUMI</t>
  </si>
  <si>
    <t>Xy lanh DV11- IZUMI</t>
  </si>
  <si>
    <t>HH076945</t>
  </si>
  <si>
    <t>65.01201-0312</t>
  </si>
  <si>
    <t>Xy lanh DV15 / D2848 (65.01201-0312) - DOOSAN</t>
  </si>
  <si>
    <t>◆  YANMAR   (28 sản phẩm)</t>
  </si>
  <si>
    <t>HH082934</t>
  </si>
  <si>
    <t>3D65/4D65/Suzuki F10A</t>
  </si>
  <si>
    <t>64*68.5*135</t>
  </si>
  <si>
    <t>Xy lanh 3D65/4D65/ Suzuki F10A (64*68.5*135) S/F - IZUMI-IKAZU</t>
  </si>
  <si>
    <t>HH080356</t>
  </si>
  <si>
    <t>3TN68/3D68</t>
  </si>
  <si>
    <t>67-71.5-135</t>
  </si>
  <si>
    <t>Xy lanh 3TN68/3D68 (67-71.5-135) S/F - IZUMI-IKAZU</t>
  </si>
  <si>
    <t>HH080357</t>
  </si>
  <si>
    <t>3TN70/3D70</t>
  </si>
  <si>
    <t>69-73.5-135</t>
  </si>
  <si>
    <t>Xy lanh 3TN70/3D70 (69-73.5-135) S/F - IZUMI IKAZU</t>
  </si>
  <si>
    <t>HH073245</t>
  </si>
  <si>
    <t>Xy lanh 3TN72 bán hoàn thiện S/F - NSP</t>
  </si>
  <si>
    <t>HH080358</t>
  </si>
  <si>
    <t>3TN72/3D72</t>
  </si>
  <si>
    <t>71-76-135</t>
  </si>
  <si>
    <t>Xy lanh 3TN72/ 3D72 (71-76-135) S/F - IZUMI-IKAZU</t>
  </si>
  <si>
    <t>HH080359</t>
  </si>
  <si>
    <t>3TN74/3D74</t>
  </si>
  <si>
    <t>73-78-140</t>
  </si>
  <si>
    <t>Xy lanh 3TN74/ 3D74 (73-78-140) S/F - IZUMI IKAZU</t>
  </si>
  <si>
    <t>HH072091</t>
  </si>
  <si>
    <t>74*79*140</t>
  </si>
  <si>
    <t>Xy lanh 3TN75/3D75 (74*79*140) S/F - IZUMI-IKAZU</t>
  </si>
  <si>
    <t>HH073244</t>
  </si>
  <si>
    <t>3TN75/4TN75</t>
  </si>
  <si>
    <t>Xy lanh 3TN75/4TN75 bán hoàn thiện S/F - NSP</t>
  </si>
  <si>
    <t>HH072093</t>
  </si>
  <si>
    <t>4D78 , 77*82*145, 3D78/V1505/4TN78/3TN78</t>
  </si>
  <si>
    <t>Xy lanh 4D78 S/F, 77*82*145, 3D78/V1505/4TN78/3TN78 - IZUMI IKAZU</t>
  </si>
  <si>
    <t>HH078668</t>
  </si>
  <si>
    <t>4D82-4D83</t>
  </si>
  <si>
    <t>81*87*155</t>
  </si>
  <si>
    <t>Xy lanh 4D82-4D83 (81*87*155) S/F - IZUMI</t>
  </si>
  <si>
    <t>HH072092</t>
  </si>
  <si>
    <t>4TN82/4D82</t>
  </si>
  <si>
    <t>81*86*155</t>
  </si>
  <si>
    <t>Xy lanh 4TN82/4D82 (81*86*155) S/F - IZUMI IKAZU</t>
  </si>
  <si>
    <t>HH073243</t>
  </si>
  <si>
    <t>4TN82</t>
  </si>
  <si>
    <t>Xy lanh 4TN82 bán hoàn thiện S/F - NSP</t>
  </si>
  <si>
    <t>HH073241</t>
  </si>
  <si>
    <t>Kubota 4D82</t>
  </si>
  <si>
    <t>Xy lanh Kubota 4D82 bán hoàn thiện S/F - NSP</t>
  </si>
  <si>
    <t>HH070852</t>
  </si>
  <si>
    <t>4D84 Ko lợi</t>
  </si>
  <si>
    <t>83*88*150</t>
  </si>
  <si>
    <t>Xy lanh 4D84 S/F Ko lợi (83*88*150), 4TNE84/4TNV84/4TN84 - IZUMI-IKAZU</t>
  </si>
  <si>
    <t>HH070850</t>
  </si>
  <si>
    <t>4D84-1/3D84-1 có lợi cổ</t>
  </si>
  <si>
    <t>83*88*147*93*5</t>
  </si>
  <si>
    <t>Xy lanh 4D84-1/ 3D84-1 có lợi cổ  (83*88*147*93*5) S/F - IZUMI IKAZU</t>
  </si>
  <si>
    <t>HH071880</t>
  </si>
  <si>
    <t>4D84-1/3D84-1/4TN84/3TN84</t>
  </si>
  <si>
    <t>có lợi</t>
  </si>
  <si>
    <t>Xy lanh 4D84-1/3D84-1/4TN84/3TN84  (có lợi) S/F - NSP</t>
  </si>
  <si>
    <t>HH078676</t>
  </si>
  <si>
    <t>4D88</t>
  </si>
  <si>
    <t>87-92-182 có lợi 2.5*95</t>
  </si>
  <si>
    <t>Xy lanh 4D88 (87-92-182 có lợi 2.5*95) S/F - IZUMI IKAZU</t>
  </si>
  <si>
    <r>
      <rPr>
        <i/>
        <sz val="12"/>
        <rFont val="Times New Roman"/>
        <charset val="1"/>
      </rPr>
      <t>⚠</t>
    </r>
    <r>
      <rPr>
        <i/>
        <sz val="12"/>
        <rFont val="Cambria"/>
        <charset val="1"/>
      </rPr>
      <t>️ HH073245, HH080358</t>
    </r>
  </si>
  <si>
    <t>HH078671</t>
  </si>
  <si>
    <t>4D88 - 4D89 - 4D90</t>
  </si>
  <si>
    <t>87-93-182</t>
  </si>
  <si>
    <t>Xy lanh 4D88 - 4D89 - 4D90 (87-93-182) S/F - IZUMI</t>
  </si>
  <si>
    <t>HH072096</t>
  </si>
  <si>
    <t>4D88/4TN88</t>
  </si>
  <si>
    <t>87*92*182</t>
  </si>
  <si>
    <t>Xy lanh 4D88/4TN88 (87*92*182) S/F - IZUMI IKAZU</t>
  </si>
  <si>
    <t>HH081707</t>
  </si>
  <si>
    <t>Xy lanh 4D92E/ 4TNE92/ 91-96-190 S/F bán hoàn thiện - IZUMI</t>
  </si>
  <si>
    <t>HH071879</t>
  </si>
  <si>
    <t>Xy lanh 4D94E/4TN94/4TNE94/4TNV94 S/F - NSP</t>
  </si>
  <si>
    <t>HH079766</t>
  </si>
  <si>
    <t>Kom 4D94/ủi D20/D21-5</t>
  </si>
  <si>
    <t>6144-21-2211</t>
  </si>
  <si>
    <t>Xy lanh Kom 4D94/ ủi D20/D21-5 (6144-21-2211) - IZ IKAZU</t>
  </si>
  <si>
    <r>
      <rPr>
        <i/>
        <sz val="12"/>
        <rFont val="Times New Roman"/>
        <charset val="1"/>
      </rPr>
      <t>⚠</t>
    </r>
    <r>
      <rPr>
        <i/>
        <sz val="12"/>
        <rFont val="Cambria"/>
        <charset val="1"/>
      </rPr>
      <t>️ HH078671, HH081148, HH082309</t>
    </r>
  </si>
  <si>
    <t>HH072098</t>
  </si>
  <si>
    <t>4TN98/4D98/4TNV98/4TNE98</t>
  </si>
  <si>
    <t>97*101.7*187.9</t>
  </si>
  <si>
    <t>Xy lanh 4TN98/4D98/4TNV98/4TNE98 (97*101.7*187.9) S/F - IZUMI</t>
  </si>
  <si>
    <t>HH081149</t>
  </si>
  <si>
    <t>Yan 4D98 , 97*101.7*188, 4TN98/4TNV98/4TNE98</t>
  </si>
  <si>
    <t>Xy lanh Yan 4D98 S/F, 97*101.7*188, 4TN98/4TNV98/4TNE98 - IZ IKAZU</t>
  </si>
  <si>
    <r>
      <rPr>
        <i/>
        <sz val="12"/>
        <rFont val="Times New Roman"/>
        <charset val="1"/>
      </rPr>
      <t>⚠</t>
    </r>
    <r>
      <rPr>
        <i/>
        <sz val="12"/>
        <rFont val="Cambria"/>
        <charset val="1"/>
      </rPr>
      <t>️ HH072092, HH073243</t>
    </r>
  </si>
  <si>
    <t>HH078673</t>
  </si>
  <si>
    <t>4D98-4D99-4D100</t>
  </si>
  <si>
    <t>97*103*188</t>
  </si>
  <si>
    <t>Xy lanh 4D98-4D99-4D100 (97*103*188) S/F - IZUMI</t>
  </si>
  <si>
    <t>HH080361</t>
  </si>
  <si>
    <t>4D98/4TN98</t>
  </si>
  <si>
    <t>97*102*188</t>
  </si>
  <si>
    <t>Xy lanh 4D98/ 4TN98 (97*102*188) S/F - IZUMI</t>
  </si>
  <si>
    <t>HH073246</t>
  </si>
  <si>
    <t>Xy lanh 4TN98/4D98/4TNV98/4TNE98 bán hoàn thiện S/F - NSP</t>
  </si>
  <si>
    <t>HH080837</t>
  </si>
  <si>
    <t>6CH-Yanmar</t>
  </si>
  <si>
    <t>Xy lanh 6CH-Yanmar</t>
  </si>
  <si>
    <t>◆  KUBOTA   (9 sản phẩm)</t>
  </si>
  <si>
    <r>
      <rPr>
        <i/>
        <sz val="12"/>
        <rFont val="Times New Roman"/>
        <charset val="1"/>
      </rPr>
      <t>⚠</t>
    </r>
    <r>
      <rPr>
        <i/>
        <sz val="12"/>
        <rFont val="Cambria"/>
        <charset val="1"/>
      </rPr>
      <t>️ HH072683, HH077301</t>
    </r>
  </si>
  <si>
    <t>HH077301</t>
  </si>
  <si>
    <t>Kubota 4D76</t>
  </si>
  <si>
    <t>75*80*146</t>
  </si>
  <si>
    <t>Xy lanh Kubota 4D76 (75*80*146) S/F - IZUMI IKAZU</t>
  </si>
  <si>
    <t>HH072683</t>
  </si>
  <si>
    <t>76*80*146</t>
  </si>
  <si>
    <t>Xy lanh Kubota 4D76 (76*80*146) S/F - NSP</t>
  </si>
  <si>
    <t>HH073240</t>
  </si>
  <si>
    <t>Kubota V1505/4D78</t>
  </si>
  <si>
    <t>Xy lanh Kubota V1505/4D78 bán hoàn thiện S/F - NSP</t>
  </si>
  <si>
    <t>HH072095</t>
  </si>
  <si>
    <t>84*89*150</t>
  </si>
  <si>
    <t>Xy lanh Kubota 4D85 (84*89*150) S/F - IZUMI-IKAZU</t>
  </si>
  <si>
    <t>HH073242</t>
  </si>
  <si>
    <t>Xy lanh Kubota 4D85 bán hoàn thiện S/F - NSP</t>
  </si>
  <si>
    <t>HH083024</t>
  </si>
  <si>
    <t>86*90.5*155</t>
  </si>
  <si>
    <t>Xy lanh 4D87 (86*90.5*155) S/F - IZUMI IKAZU</t>
  </si>
  <si>
    <t>HH081146</t>
  </si>
  <si>
    <t>86*91*151/155</t>
  </si>
  <si>
    <t>Xy lanh 4D87 (86*91*151/155) S/F - IZUMI IKAZU</t>
  </si>
  <si>
    <r>
      <rPr>
        <i/>
        <sz val="12"/>
        <rFont val="Times New Roman"/>
        <charset val="1"/>
      </rPr>
      <t>⚠</t>
    </r>
    <r>
      <rPr>
        <i/>
        <sz val="12"/>
        <rFont val="Cambria"/>
        <charset val="1"/>
      </rPr>
      <t>️ HH081146, HH083024</t>
    </r>
  </si>
  <si>
    <t>HH082889</t>
  </si>
  <si>
    <t>86*90*155</t>
  </si>
  <si>
    <t>Xy lanh 4D87 (86*90*155) S/F - IZUMI IKAZU</t>
  </si>
  <si>
    <t>HH081994</t>
  </si>
  <si>
    <t>86*90.5*151</t>
  </si>
  <si>
    <t>Xy lanh 4D87 / V2203 (86*90.5*151) S/F - IZUMI IKAZU</t>
  </si>
  <si>
    <t>◆  SCANIA   (1 sản phẩm)</t>
  </si>
  <si>
    <t>HH083752</t>
  </si>
  <si>
    <t>SCANIA DS11/061WN19 phi 127</t>
  </si>
  <si>
    <t>HENWEIT L-SC003-00</t>
  </si>
  <si>
    <t>Xy lanh SCANIA DS11/ 061WN19 phi 127 - HENWEIT L-SC003-00</t>
  </si>
  <si>
    <t>◆  TOYOTA   (6 sản phẩm)</t>
  </si>
  <si>
    <t>HH078195</t>
  </si>
  <si>
    <t>85*90*175</t>
  </si>
  <si>
    <t>Xy lanh Toyota 1DZ (85*90*175), 4D86, S/F chưa xoáy - IZUMI-IKAZU</t>
  </si>
  <si>
    <t>HH083134</t>
  </si>
  <si>
    <t>91-96-160.5-100.7-3.5+1</t>
  </si>
  <si>
    <t>Xy lanh Toyota 2L (91-96-160.5-100.7-3.5+1)/ 4D92 S/F bán hoàn thiện - IZ IKAZU</t>
  </si>
  <si>
    <r>
      <rPr>
        <i/>
        <sz val="12"/>
        <rFont val="Times New Roman"/>
        <charset val="1"/>
      </rPr>
      <t>⚠</t>
    </r>
    <r>
      <rPr>
        <i/>
        <sz val="12"/>
        <rFont val="Cambria"/>
        <charset val="1"/>
      </rPr>
      <t>️ HH072092, HH073241</t>
    </r>
  </si>
  <si>
    <t>HH077941</t>
  </si>
  <si>
    <t>Toy</t>
  </si>
  <si>
    <t>Xy lanh Toy (96) 1Z S/F (11Z), 4D96/ 95.6*100*182.5 lợi 8*106 - IZUMI IKAZU</t>
  </si>
  <si>
    <t>HH082480</t>
  </si>
  <si>
    <t>1Z/11Z</t>
  </si>
  <si>
    <t>Xy lanh 1Z / 11Z F/F - IZUMI IKAZU</t>
  </si>
  <si>
    <t>HH082381</t>
  </si>
  <si>
    <t>Toy 2Z</t>
  </si>
  <si>
    <t>Xy lanh Toy 2Z S/F (13Z), 4D98/ 97*101*181.5 lợi 5*107 - IZ IKAZU</t>
  </si>
  <si>
    <t>HH073439</t>
  </si>
  <si>
    <t>2Z/13Z</t>
  </si>
  <si>
    <t>Xy lanh Toyota 2Z / 13Z (98) F/F - IZUMI IKAZU</t>
  </si>
  <si>
    <t>◆  CATERPILLAR   (7 sản phẩm)</t>
  </si>
  <si>
    <t>HH083175</t>
  </si>
  <si>
    <t>CAT 3126/3126B</t>
  </si>
  <si>
    <t>1077604</t>
  </si>
  <si>
    <t>Xy lanh CAT 3126/ 3126B/ 1077604 bán hoàn thiện - HENWEIT</t>
  </si>
  <si>
    <t>HH076641</t>
  </si>
  <si>
    <t>MAHLE 1903562</t>
  </si>
  <si>
    <t>Xy lanh C9 - MAHLE 1903562</t>
  </si>
  <si>
    <t>HH080579</t>
  </si>
  <si>
    <t>CAT - C9</t>
  </si>
  <si>
    <t>có xử lý tôi cứng</t>
  </si>
  <si>
    <t>Xy lanh CAT - C9 (có xử lý tôi cứng) - IZ IKAZU</t>
  </si>
  <si>
    <t>HH073914</t>
  </si>
  <si>
    <t>CAT C7/3126</t>
  </si>
  <si>
    <t>115.3*197</t>
  </si>
  <si>
    <t>Xy lanh CAT C7 / 3126 (115.3*197) bán hoàn thiện - IZUMI</t>
  </si>
  <si>
    <t>HH083751</t>
  </si>
  <si>
    <t>CAT 3306/3304/127WN07</t>
  </si>
  <si>
    <t>HENWEIT L-CA001-00</t>
  </si>
  <si>
    <t>Xy lanh CAT 3306/3304/ 127WN07 - HENWEIT L-CA001-00</t>
  </si>
  <si>
    <t>HH081659</t>
  </si>
  <si>
    <t>3306/3304</t>
  </si>
  <si>
    <t>Xy lanh 3306/3304 - MAHLE</t>
  </si>
  <si>
    <t>HH071577</t>
  </si>
  <si>
    <t>Cat 3406/3408/C15</t>
  </si>
  <si>
    <t>Xy lanh Cat 3406/ 3408/ C15 -  IZUMI</t>
  </si>
  <si>
    <t>◆  PERKIN   (5 sản phẩm)</t>
  </si>
  <si>
    <t>HH082584</t>
  </si>
  <si>
    <t>1006/1004/3135X063</t>
  </si>
  <si>
    <t>Xy lanh Perkins 1006/1004/ 3135X063 S/F (bán hoàn thiện) - HENWEIT</t>
  </si>
  <si>
    <t>HH074687</t>
  </si>
  <si>
    <t>1106/1104//105, d227, lưng108, lợi5.2*109.4</t>
  </si>
  <si>
    <t>42985833</t>
  </si>
  <si>
    <t>HENWEIT L-PK017-00</t>
  </si>
  <si>
    <t>Xy lanh Perkins 1106/1104/42985833/ 105, d227, lưng108, lợi5.2*109.4 - HENWEIT L-PK017-00</t>
  </si>
  <si>
    <t>HH076702</t>
  </si>
  <si>
    <t>Xy lanh Perkins 1006/1004 - Bepco</t>
  </si>
  <si>
    <t>HH082583</t>
  </si>
  <si>
    <t>1006/1004/3135X062</t>
  </si>
  <si>
    <t>hoàn thiện</t>
  </si>
  <si>
    <t>Xy lanh Perkins 1006/1004/ 3135X062 F/F (hoàn thiện) - HENWEIT</t>
  </si>
  <si>
    <t>HH073293</t>
  </si>
  <si>
    <t>Xy lanh Perkins 101.05/ 4.248/ 31358352 (F/F) - HENWEIT</t>
  </si>
  <si>
    <t>◆  VOLVO   (12 sản phẩm)</t>
  </si>
  <si>
    <t>HH0465</t>
  </si>
  <si>
    <t>Deutz 94/BF6M1012E</t>
  </si>
  <si>
    <t>123000</t>
  </si>
  <si>
    <t>Xy lanh Deutz 94/ BF6M1012E (123000) F/F - NSP</t>
  </si>
  <si>
    <t>HH076632</t>
  </si>
  <si>
    <t>Volvo D6D</t>
  </si>
  <si>
    <t>MAHLE 04250003</t>
  </si>
  <si>
    <t>Xy lanh Volvo D6D - MAHLE 04250003</t>
  </si>
  <si>
    <t>HH076635</t>
  </si>
  <si>
    <t>Volvo D6E</t>
  </si>
  <si>
    <t>MAHLE 04284602</t>
  </si>
  <si>
    <t>Xy lanh Volvo D6E - MAHLE 04284602</t>
  </si>
  <si>
    <t>HH077580</t>
  </si>
  <si>
    <t>Arrow Ấn Độ</t>
  </si>
  <si>
    <t>Xy lanh BF6L912 - Arrow Ấn Độ</t>
  </si>
  <si>
    <t>HH082759</t>
  </si>
  <si>
    <t>02231924</t>
  </si>
  <si>
    <t>NPR GARIMA (BLK 5005.03)</t>
  </si>
  <si>
    <t>Xy lanh BF6L912 / 02231924 - NPR GARIMA (BLK 5005.03)</t>
  </si>
  <si>
    <t>HH0463</t>
  </si>
  <si>
    <t>108201</t>
  </si>
  <si>
    <t>Xy lanh BF6L913 (108201) - NSP</t>
  </si>
  <si>
    <t>HH082760</t>
  </si>
  <si>
    <t>BF6L913 D, lợi cổ 120</t>
  </si>
  <si>
    <t>02137488</t>
  </si>
  <si>
    <t>NPR GARIMA (BLK 5005.02)</t>
  </si>
  <si>
    <t>Xy lanh BF6L913 D, lợi cổ 120 / 02137488 - NPR GARIMA (BLK 5005.02)</t>
  </si>
  <si>
    <t>HH082761</t>
  </si>
  <si>
    <t>BF6L913 lợi cổ 124.5</t>
  </si>
  <si>
    <t>0415761</t>
  </si>
  <si>
    <t>NPR GARIMA (BLK 5005.05)</t>
  </si>
  <si>
    <t>Xy lanh BF6L913 lợi cổ 124.5/ 0415761 - NPR GARIMA (BLK 5005.05)</t>
  </si>
  <si>
    <t>HH076627</t>
  </si>
  <si>
    <t>D7D/BF6M1013</t>
  </si>
  <si>
    <t>MAHLE 04203065</t>
  </si>
  <si>
    <t>Xy lanh D7D/ BF6M1013 - MAHLE 04203065</t>
  </si>
  <si>
    <t>HH0464</t>
  </si>
  <si>
    <t>Deutz 108/BF6M1013</t>
  </si>
  <si>
    <t>123100</t>
  </si>
  <si>
    <t>Xy lanh Deutz 108/ BF6M1013 (123100) - NSP</t>
  </si>
  <si>
    <t>HH083745</t>
  </si>
  <si>
    <t>Deutz 108/TCD2013/, KO gờ ron</t>
  </si>
  <si>
    <t>89862110</t>
  </si>
  <si>
    <t>HENWEIT/ L-DZ016-00</t>
  </si>
  <si>
    <t>Xy lanh Deutz 108/ TCD2013/ 89862110, đời KO gờ ron - HENWEIT/ L-DZ016-00</t>
  </si>
  <si>
    <t>HH084172</t>
  </si>
  <si>
    <t>Deutz 110/D8//TCD 7.8 L6</t>
  </si>
  <si>
    <t>04907321</t>
  </si>
  <si>
    <t>HENWEIT, L-VL043-00</t>
  </si>
  <si>
    <t>Xy lanh Deutz 110/ D8/ 04907321/ TCD 7.8 L6 - HENWEIT, L-VL043-00</t>
  </si>
  <si>
    <t>◆  WEICHAI   (3 sản phẩm)</t>
  </si>
  <si>
    <t>HH084002</t>
  </si>
  <si>
    <t>Weichai 6126/WP10/, WD615</t>
  </si>
  <si>
    <t>612630010015</t>
  </si>
  <si>
    <t>HENWEIT, L-WC009-00</t>
  </si>
  <si>
    <t>Xy lanh Weichai 6126/ WP10/ 612630010015, WD615 - HENWEIT, L-WC009-00</t>
  </si>
  <si>
    <t>HH079778</t>
  </si>
  <si>
    <t>Weichai WD615</t>
  </si>
  <si>
    <t>phi 126, dài 241, đk lợi 136</t>
  </si>
  <si>
    <t>Xy lanh Weichai WD615 (phi 126, dài 241, đk lợi 136) - IZ IKAZU</t>
  </si>
  <si>
    <t>HH082064</t>
  </si>
  <si>
    <t>Weichai WD615 - E2</t>
  </si>
  <si>
    <t>61500010344</t>
  </si>
  <si>
    <t>Xy lanh Weichai WD615 - E2/ 61500010344 - MAHLE</t>
  </si>
  <si>
    <t>◆  YUCHAI   (1 sản phẩm)</t>
  </si>
  <si>
    <t>HH082702</t>
  </si>
  <si>
    <t>YC6L/6113/YC6L3000</t>
  </si>
  <si>
    <t>ZYNP</t>
  </si>
  <si>
    <t>Xy lanh YC6L/6113/YC6L3000 - ZYNP</t>
  </si>
  <si>
    <t>HH083695</t>
  </si>
  <si>
    <t>Shangchai D6114/D02A</t>
  </si>
  <si>
    <t>104-31</t>
  </si>
  <si>
    <t>Xy lanh Shangchai D6114/ D02A-104-31 - IZ IKAZU</t>
  </si>
  <si>
    <t>HH083696</t>
  </si>
  <si>
    <t>104-40</t>
  </si>
  <si>
    <t>Xy lanh Shangchai D6114/ D02A-104-40 - IZ IKAZU</t>
  </si>
  <si>
    <t>◆  CHƯA PHÂN LOẠI   (37 sản phẩm)</t>
  </si>
  <si>
    <t>HH083908</t>
  </si>
  <si>
    <t>3TN66/3D66</t>
  </si>
  <si>
    <t>65-69.5-140</t>
  </si>
  <si>
    <t>Xy lanh 3TN66/3D66 (65-69.5-140) S/F - IZUMI-IKAZU</t>
  </si>
  <si>
    <t>HH081996</t>
  </si>
  <si>
    <t>67-72-135</t>
  </si>
  <si>
    <t>Xy lanh 3TN68/3D68 (67-72-135) S/F - IZUMI</t>
  </si>
  <si>
    <t>HH083005</t>
  </si>
  <si>
    <t>75*88*200-S/F</t>
  </si>
  <si>
    <t>Xy lanh 75 (75*88*200-S/F) loại dầy để sản xuất sm</t>
  </si>
  <si>
    <t>HH081992</t>
  </si>
  <si>
    <t>Kubota 4D77</t>
  </si>
  <si>
    <t>76*81*146</t>
  </si>
  <si>
    <t>Xy lanh Kubota 4D77 (76*81*146) S/F - IZUMI IKAZU</t>
  </si>
  <si>
    <t>HH081147</t>
  </si>
  <si>
    <t>79*84*150</t>
  </si>
  <si>
    <t>Xy lanh 4D80 (79*84*150) S/F - IZUMI IKAZU</t>
  </si>
  <si>
    <t>HH082322</t>
  </si>
  <si>
    <t>4D81</t>
  </si>
  <si>
    <t>80*85*150</t>
  </si>
  <si>
    <t>Xy lanh 4D81 (80*85*150) S/F - IZUMI IKAZU</t>
  </si>
  <si>
    <t>HH082890</t>
  </si>
  <si>
    <t>4D86-4D87</t>
  </si>
  <si>
    <t>lỗ trong 85*90.5*155</t>
  </si>
  <si>
    <t>Xy lanh 4D86-4D87 (lỗ trong 85*90.5*155) S/F - IZUMI IKAZU</t>
  </si>
  <si>
    <t>HH083256</t>
  </si>
  <si>
    <t>lỗ trong 85*90*155</t>
  </si>
  <si>
    <t>Xy lanh 4D86-4D87 (lỗ trong 85*90*155) S/F - IZUMI</t>
  </si>
  <si>
    <t>HH00269</t>
  </si>
  <si>
    <t>87*93*183 lợi 2.5*98</t>
  </si>
  <si>
    <t>Xy lanh 2J S/F (87*93*183 lợi 2.5*98) - IZUMI IKAZU</t>
  </si>
  <si>
    <t>HH081993</t>
  </si>
  <si>
    <t>4D89</t>
  </si>
  <si>
    <t>88-93-185</t>
  </si>
  <si>
    <t>Xy lanh 4D89 (88-93-185) S/F - IZUMI</t>
  </si>
  <si>
    <t>HH082309</t>
  </si>
  <si>
    <t>4D90</t>
  </si>
  <si>
    <t>89-94-165</t>
  </si>
  <si>
    <t>Xy lanh 4D90 (89-94-165) S/F - IZUMI IKAZU</t>
  </si>
  <si>
    <t>HH081148</t>
  </si>
  <si>
    <t>89-94-170</t>
  </si>
  <si>
    <t>Xy lanh 4D90 (89-94-170) S/F - IZUMI IKAZU</t>
  </si>
  <si>
    <t>HH083135</t>
  </si>
  <si>
    <t>89-94-160.5 lợi 100.8-3.5+1</t>
  </si>
  <si>
    <t>Bộ 4c</t>
  </si>
  <si>
    <t>Xy lanh Toyota L (89-94-160.5 lợi 100.8-3.5+1) S/F - IZ IKAZU</t>
  </si>
  <si>
    <t>HH075478</t>
  </si>
  <si>
    <t>Nis</t>
  </si>
  <si>
    <t>Xy lanh Nis (99.2) QD32 S/F, 4D99 (98*103.2*155-160) - IZUMI IKAZU</t>
  </si>
  <si>
    <t>HH078146</t>
  </si>
  <si>
    <t>98.48/AD 4.236 , SF</t>
  </si>
  <si>
    <t>Xy lanh Perkins 98.48/ AD 4.236 S/F, SF chưa xoáy - HENWEIT</t>
  </si>
  <si>
    <t>HH083755</t>
  </si>
  <si>
    <t>Fuso Mercedes OM906 - 6S20/004WV18</t>
  </si>
  <si>
    <t>HENWEIT/ L-MB029-00</t>
  </si>
  <si>
    <t>Xy lanh Fuso Mercedes OM906 - 6S20/ 004WV18, S/F - HENWEIT/ L-MB029-00</t>
  </si>
  <si>
    <t>HH073913</t>
  </si>
  <si>
    <t>CAT 3116</t>
  </si>
  <si>
    <t>109.8*197</t>
  </si>
  <si>
    <t>Xy lanh CAT 3116 S/F (109.8*197) bán hoàn thiện - IZUMI</t>
  </si>
  <si>
    <r>
      <rPr>
        <i/>
        <sz val="12"/>
        <rFont val="Times New Roman"/>
        <charset val="1"/>
      </rPr>
      <t>⚠</t>
    </r>
    <r>
      <rPr>
        <i/>
        <sz val="12"/>
        <rFont val="Cambria"/>
        <charset val="1"/>
      </rPr>
      <t>️ HH077941, HH082480</t>
    </r>
  </si>
  <si>
    <t>HH084364</t>
  </si>
  <si>
    <t>Man Sinotruck Howo MC11/200V10201-0417</t>
  </si>
  <si>
    <t>HENWEIT 'L-WC011-00</t>
  </si>
  <si>
    <t>Xy lanh Man Sinotruck Howo MC11/ 200V10201-0417 - HENWEIT 'L-WC011-00</t>
  </si>
  <si>
    <r>
      <rPr>
        <i/>
        <sz val="12"/>
        <rFont val="Times New Roman"/>
        <charset val="1"/>
      </rPr>
      <t>⚠</t>
    </r>
    <r>
      <rPr>
        <i/>
        <sz val="12"/>
        <rFont val="Cambria"/>
        <charset val="1"/>
      </rPr>
      <t>️ HH073439, HH082480</t>
    </r>
  </si>
  <si>
    <t>HH083992</t>
  </si>
  <si>
    <t>SCANIA 127/DC12/061WN17</t>
  </si>
  <si>
    <t>HENWEIT, L-SC006-00-1</t>
  </si>
  <si>
    <t>Xy lanh SCANIA 127/ DC12/ 061WN17 - HENWEIT, L-SC006-00-1</t>
  </si>
  <si>
    <t>HH084165</t>
  </si>
  <si>
    <t>Weichai 127/WP13</t>
  </si>
  <si>
    <t>612700010010</t>
  </si>
  <si>
    <t>HENWEIT, L-WC010-00</t>
  </si>
  <si>
    <t>Xy lanh Weichai 127/ WP13/ 612700010010 - HENWEIT, L-WC010-00</t>
  </si>
  <si>
    <r>
      <rPr>
        <i/>
        <sz val="12"/>
        <rFont val="Times New Roman"/>
        <charset val="1"/>
      </rPr>
      <t>⚠</t>
    </r>
    <r>
      <rPr>
        <i/>
        <sz val="12"/>
        <rFont val="Cambria"/>
        <charset val="1"/>
      </rPr>
      <t>️ HH073439, HH082381</t>
    </r>
  </si>
  <si>
    <t>HH070546</t>
  </si>
  <si>
    <t>Detroit S60/D130</t>
  </si>
  <si>
    <t>130.02*146*279.3*156.64*9+1.1mm</t>
  </si>
  <si>
    <t>Xy lanh Detroit S60/D130/23531502 (130.02*146*279.3*156.64*9+1.1mm) - IZUMI</t>
  </si>
  <si>
    <t>HH083643</t>
  </si>
  <si>
    <t>VOLVO D13/phi 131//037WN56</t>
  </si>
  <si>
    <t>89886110</t>
  </si>
  <si>
    <t>Xy lanh VOLVO D13/ phi 131/ 89886110/037WN56 - HENWEIT</t>
  </si>
  <si>
    <t>HH084158</t>
  </si>
  <si>
    <t>Detroit 132/DD13</t>
  </si>
  <si>
    <t>đầu kéo Mỹ</t>
  </si>
  <si>
    <t>HENWEIT, L-DT016-00</t>
  </si>
  <si>
    <t>Xy lanh Detroit 132/ DD13/ 89953110 (đầu kéo Mỹ) - HENWEIT, L-DT016-00</t>
  </si>
  <si>
    <t>HH083999</t>
  </si>
  <si>
    <t>Detroit 133/S60</t>
  </si>
  <si>
    <t>23531503</t>
  </si>
  <si>
    <t>HENWEIT, L-DT006-00</t>
  </si>
  <si>
    <t>Xy lanh Detroit 133/ S60/ 23531503 - HENWEIT, L-DT006-00</t>
  </si>
  <si>
    <t>HH083990</t>
  </si>
  <si>
    <t>Detroit 139/DD15/A4720111310, KHÔNG xài KIỀNG</t>
  </si>
  <si>
    <t>HENWEIT, L-DT011-00</t>
  </si>
  <si>
    <t>Xy lanh Detroit 139/ DD15/ A4720111310, KHÔNG xài KIỀNG (đầu kéo Mỹ) - HENWEIT, L-DT011-00</t>
  </si>
  <si>
    <t>HH00119</t>
  </si>
  <si>
    <t>11461-48011</t>
  </si>
  <si>
    <t>Xy lanh 2J (11461-48011) F/F- IZUMI</t>
  </si>
  <si>
    <t>HH071403</t>
  </si>
  <si>
    <t>6D11/ME031505</t>
  </si>
  <si>
    <t>Xy lanh 6D11 / ME031505 - IZUMI</t>
  </si>
  <si>
    <t>HH070973</t>
  </si>
  <si>
    <t>C9 IZUMI</t>
  </si>
  <si>
    <t>Xy lanh CAT - C9 IZUMI</t>
  </si>
  <si>
    <t>HH083556</t>
  </si>
  <si>
    <t>CAT C13</t>
  </si>
  <si>
    <t>4695315</t>
  </si>
  <si>
    <t>Xy lanh CAT C13/ 4695315 - HENWEIT</t>
  </si>
  <si>
    <t>HH083555</t>
  </si>
  <si>
    <t>Detroit 139/DD15/A4720111010, CÓ KIỀNG</t>
  </si>
  <si>
    <t>Xy lanh Detroit 139/ DD15/ A4720111010, CÓ KIỀNG (đầu kéo Mỹ) - HENWEIT</t>
  </si>
  <si>
    <t>HH083557</t>
  </si>
  <si>
    <t>Deutz 132/BF6M1015</t>
  </si>
  <si>
    <t>101WN24</t>
  </si>
  <si>
    <t>Xy lanh Deutz 132/ BF6M1015 (101WN24) - HENWEIT</t>
  </si>
  <si>
    <t>HH073822</t>
  </si>
  <si>
    <t>EF550</t>
  </si>
  <si>
    <t>Xy lanh EF550  - IZUMI</t>
  </si>
  <si>
    <t>HH082921</t>
  </si>
  <si>
    <t>MAN 126/D2676/DT466E/51.</t>
  </si>
  <si>
    <t>INTER, MAXXFORCE</t>
  </si>
  <si>
    <t>HENWEIT, L-MA017-00</t>
  </si>
  <si>
    <t>Xy lanh MAN 126/ D2676/ DT466E/ 51.01201-0459 (INTER, MAXXFORCE) - HENWEIT, L-MA017-00</t>
  </si>
  <si>
    <t>HH077534</t>
  </si>
  <si>
    <t>ND6/NE6 đường kính lợi 119</t>
  </si>
  <si>
    <t>Xy lanh ND6/ NE6 đường kính lợi 119 - IZUMI</t>
  </si>
  <si>
    <t>HH070953</t>
  </si>
  <si>
    <t>RH8</t>
  </si>
  <si>
    <t>Xy lanh RH8 / 11012-97180 - IZUMI</t>
  </si>
  <si>
    <t>HH071876</t>
  </si>
  <si>
    <t>S6K/S4K/3066</t>
  </si>
  <si>
    <t>Xy lanh S6K/S4K/3066 S/F - NSP</t>
  </si>
  <si>
    <t>HH070857</t>
  </si>
  <si>
    <t>Xy lanh TM F/F - IZUMI</t>
  </si>
  <si>
    <r>
      <rPr>
        <i/>
        <sz val="12"/>
        <rFont val="Times New Roman"/>
        <charset val="1"/>
      </rPr>
      <t>⚠</t>
    </r>
    <r>
      <rPr>
        <i/>
        <sz val="12"/>
        <rFont val="Cambria"/>
        <charset val="1"/>
      </rPr>
      <t>️ HH070973, HH076641, HH080579</t>
    </r>
  </si>
  <si>
    <r>
      <rPr>
        <i/>
        <sz val="12"/>
        <rFont val="Times New Roman"/>
        <charset val="1"/>
      </rPr>
      <t>⚠</t>
    </r>
    <r>
      <rPr>
        <i/>
        <sz val="12"/>
        <rFont val="Cambria"/>
        <charset val="1"/>
      </rPr>
      <t>️ HH00088, HH073456, HH075859, HH079951, HH081394</t>
    </r>
  </si>
  <si>
    <r>
      <rPr>
        <i/>
        <sz val="12"/>
        <rFont val="Times New Roman"/>
        <charset val="1"/>
      </rPr>
      <t>⚠</t>
    </r>
    <r>
      <rPr>
        <i/>
        <sz val="12"/>
        <rFont val="Cambria"/>
        <charset val="1"/>
      </rPr>
      <t>️ HH079778, HH082064, HH084002</t>
    </r>
  </si>
  <si>
    <r>
      <rPr>
        <i/>
        <sz val="12"/>
        <rFont val="Times New Roman"/>
        <charset val="1"/>
      </rPr>
      <t>⚠</t>
    </r>
    <r>
      <rPr>
        <i/>
        <sz val="12"/>
        <rFont val="Cambria"/>
        <charset val="1"/>
      </rPr>
      <t>️ HH00080, HH076235, HH079950, HH081393</t>
    </r>
  </si>
  <si>
    <r>
      <rPr>
        <i/>
        <sz val="12"/>
        <rFont val="Times New Roman"/>
        <charset val="1"/>
      </rPr>
      <t>⚠</t>
    </r>
    <r>
      <rPr>
        <i/>
        <sz val="12"/>
        <rFont val="Cambria"/>
        <charset val="1"/>
      </rPr>
      <t>️ HH077580, HH082759</t>
    </r>
  </si>
  <si>
    <r>
      <rPr>
        <i/>
        <sz val="12"/>
        <rFont val="Times New Roman"/>
        <charset val="1"/>
      </rPr>
      <t>⚠</t>
    </r>
    <r>
      <rPr>
        <i/>
        <sz val="12"/>
        <rFont val="Cambria"/>
        <charset val="1"/>
      </rPr>
      <t>️ HH073233, HH078222</t>
    </r>
  </si>
  <si>
    <r>
      <rPr>
        <i/>
        <sz val="12"/>
        <rFont val="Times New Roman"/>
        <charset val="1"/>
      </rPr>
      <t>⚠</t>
    </r>
    <r>
      <rPr>
        <i/>
        <sz val="12"/>
        <rFont val="Cambria"/>
        <charset val="1"/>
      </rPr>
      <t>️ HH070441, HH073234, HH073237, HH076938, HH079775</t>
    </r>
  </si>
  <si>
    <r>
      <rPr>
        <i/>
        <sz val="12"/>
        <rFont val="Times New Roman"/>
        <charset val="1"/>
      </rPr>
      <t>⚠</t>
    </r>
    <r>
      <rPr>
        <i/>
        <sz val="12"/>
        <rFont val="Cambria"/>
        <charset val="1"/>
      </rPr>
      <t>️ HH073237, HH076938, HH079775</t>
    </r>
  </si>
  <si>
    <r>
      <rPr>
        <i/>
        <sz val="12"/>
        <rFont val="Times New Roman"/>
        <charset val="1"/>
      </rPr>
      <t>⚠</t>
    </r>
    <r>
      <rPr>
        <i/>
        <sz val="12"/>
        <rFont val="Cambria"/>
        <charset val="1"/>
      </rPr>
      <t>️ HH073235, HH079768, HH082116, HH083006</t>
    </r>
  </si>
  <si>
    <r>
      <rPr>
        <i/>
        <sz val="12"/>
        <rFont val="Times New Roman"/>
        <charset val="1"/>
      </rPr>
      <t>⚠</t>
    </r>
    <r>
      <rPr>
        <i/>
        <sz val="12"/>
        <rFont val="Cambria"/>
        <charset val="1"/>
      </rPr>
      <t>️ HH076939, HH078470</t>
    </r>
  </si>
  <si>
    <t>👥 DANH SÁCH KHÁCH HÀNG (từ v10)</t>
  </si>
  <si>
    <t>Tên khách hàng</t>
  </si>
  <si>
    <t>Điện thoại</t>
  </si>
  <si>
    <t>Địa chỉ</t>
  </si>
  <si>
    <t>Mã số thuế</t>
  </si>
  <si>
    <t>Mã KH</t>
  </si>
  <si>
    <t>Phân loại</t>
  </si>
  <si>
    <t>Tỉnh/TP</t>
  </si>
  <si>
    <t>Nhà xe quen</t>
  </si>
  <si>
    <t>Keishin Machinery - bình chánh</t>
  </si>
  <si>
    <t>KH3751</t>
  </si>
  <si>
    <t>KHÁCH VIP</t>
  </si>
  <si>
    <t>Anh Tuệ-Gia Lai/0335.786.077</t>
  </si>
  <si>
    <t>0335.786.077</t>
  </si>
  <si>
    <t>Gia Lai</t>
  </si>
  <si>
    <t>KH3724</t>
  </si>
  <si>
    <t>CH Phụ Tùng Ri Tuyền-Kiên Giang/ A Ri- 0961.616.170</t>
  </si>
  <si>
    <t>0961.616.170</t>
  </si>
  <si>
    <t>Xã Hoà Chánh, Huyện U Minh Thượng, Kiên Giang</t>
  </si>
  <si>
    <t>KH3723</t>
  </si>
  <si>
    <t>Kiên Giang</t>
  </si>
  <si>
    <t>Xưởng Anh Quang -Biên Hoà/0967.873.236</t>
  </si>
  <si>
    <t>0967.873.236</t>
  </si>
  <si>
    <t>Biên Hoà-Đồng Nai</t>
  </si>
  <si>
    <t>KH3721</t>
  </si>
  <si>
    <t>Đồng Nai</t>
  </si>
  <si>
    <t>Gara Thanh Toàn - Đăk Nông/ Anh Toàn: 0769.385.879</t>
  </si>
  <si>
    <t>0769.385.879</t>
  </si>
  <si>
    <t>Trạm cân Quảng Phú - Đăk Nông</t>
  </si>
  <si>
    <t>KH3722</t>
  </si>
  <si>
    <t>Đắk Nông</t>
  </si>
  <si>
    <t>Cửa hàng Turbo Samdatec Bình Dương/Chị Lý - 0962.902.109</t>
  </si>
  <si>
    <t>0962.902.109</t>
  </si>
  <si>
    <t>363 Phạm Ngọc Thạch, Phú Mỹ, Thủ Dầu, Bình Dương</t>
  </si>
  <si>
    <t>KH3719</t>
  </si>
  <si>
    <t>Bình Dương</t>
  </si>
  <si>
    <t>Xưởng Anh Lộc-Quận 9/ 0976.666.6975</t>
  </si>
  <si>
    <t>0976.666.6975</t>
  </si>
  <si>
    <t>Cảng Phú Hữu-Quận 9-Sài Gòn</t>
  </si>
  <si>
    <t>KH3720</t>
  </si>
  <si>
    <t>TP. Hồ Chí Minh</t>
  </si>
  <si>
    <t>Công Ty Cp Đầu Tư Tân Đức-Tây Ninh/ 0937.958.361</t>
  </si>
  <si>
    <t>0937.958.361</t>
  </si>
  <si>
    <t>Lô 8, Đường Đức Hòa Hạ, Kcn Tân Đức, Xã Đức Hòa, Tỉnh Tây Ninh</t>
  </si>
  <si>
    <t>KH3718</t>
  </si>
  <si>
    <t>Tây Ninh</t>
  </si>
  <si>
    <t>Xưởng Anh Quang -Quận 12/ 0367.177.307</t>
  </si>
  <si>
    <t>0367.177.307</t>
  </si>
  <si>
    <t>Vườn Lài, Quận 12, Sài Gòn</t>
  </si>
  <si>
    <t>KH3717</t>
  </si>
  <si>
    <t>Trịnh Văn Thọ</t>
  </si>
  <si>
    <t>CTCP Thiết bị Cơ giới Miền Nam</t>
  </si>
  <si>
    <t>MN63</t>
  </si>
  <si>
    <t>Bình Phước - Vạn Cường</t>
  </si>
  <si>
    <t>Anh Phúc Chủ Máy - Bình Dương/ 0982.313.237</t>
  </si>
  <si>
    <t>0982.313.237</t>
  </si>
  <si>
    <t>461/3 Hồ Văn Mên, Thuận An, Bình Dương</t>
  </si>
  <si>
    <t>KH3716</t>
  </si>
  <si>
    <t>Xưởng Hải Phát- anh Lâm - 0983.951.076</t>
  </si>
  <si>
    <t>0983.951.076</t>
  </si>
  <si>
    <t>Dĩ An, Bình Dương</t>
  </si>
  <si>
    <t>KH3715</t>
  </si>
  <si>
    <t>Xưởng tiện Tuấn Huỳnh-Hà Nội/ 0362.862.368</t>
  </si>
  <si>
    <t>0362.862.368</t>
  </si>
  <si>
    <t>158 Phan Trọng Tuệ, Thanh Liệt, Thanh Trì, Hà Nội</t>
  </si>
  <si>
    <t>KH3714</t>
  </si>
  <si>
    <t>Hà Nội</t>
  </si>
  <si>
    <t>Ga Ra Anh Bé / Đồng Nai 0907.315.942</t>
  </si>
  <si>
    <t>0907.315.942</t>
  </si>
  <si>
    <t>Quán Café Hải Anh, Ngã Ba Nhơn Trạch, Đồng Nai</t>
  </si>
  <si>
    <t>KH3713</t>
  </si>
  <si>
    <t>A Trung (chủ máy)/ 0937.161.198</t>
  </si>
  <si>
    <t>0937.161.198</t>
  </si>
  <si>
    <t>23 Nguyễn Văn Tiết, Lái Thiêu, Thủ Dầu Một, Bình Dương</t>
  </si>
  <si>
    <t>KH3711</t>
  </si>
  <si>
    <t>CH Ô Tô Hùng /Anh Bình - 0972.456.670</t>
  </si>
  <si>
    <t>0972.456.670</t>
  </si>
  <si>
    <t>Địa Chỉ: 193 Hai Bà Trưng, Phường Cam Ly, Đà Lạt</t>
  </si>
  <si>
    <t>KH3712</t>
  </si>
  <si>
    <t>Lâm Đồng</t>
  </si>
  <si>
    <t>Công ty Mạnh Phát-Long An /Anh Thuận-0905.053.376</t>
  </si>
  <si>
    <t>0905.053.376</t>
  </si>
  <si>
    <t>Ấp 5-Xã Mỹ Hạnh-Tỉnh Long An</t>
  </si>
  <si>
    <t>KH3710</t>
  </si>
  <si>
    <t>Long An</t>
  </si>
  <si>
    <t>Cửa hàng Phụ Tùng Ô Tô Hòa Phát / 0939.873.766</t>
  </si>
  <si>
    <t>0939.873.766</t>
  </si>
  <si>
    <t>985 Đường Bùi Hữu Nghĩa, Kv Bình Dương, Phường Long Tuyền, Tp Cần Thơ</t>
  </si>
  <si>
    <t>KH3708</t>
  </si>
  <si>
    <t>Cần Thơ</t>
  </si>
  <si>
    <t>Cty Xây Dựng Lộc Huy Hoàng/ A Chiến - 0972.464.504</t>
  </si>
  <si>
    <t>0972.464.504</t>
  </si>
  <si>
    <t>TP Sóc Trăng</t>
  </si>
  <si>
    <t>KH3709</t>
  </si>
  <si>
    <t>Sóc Trăng</t>
  </si>
  <si>
    <t>Xưởng Cơ Khí A Trường/ 0989.698.143</t>
  </si>
  <si>
    <t>0989.698.143</t>
  </si>
  <si>
    <t>41 Vạn Kiếp, Pleiku, Gia Lai</t>
  </si>
  <si>
    <t>KH3706</t>
  </si>
  <si>
    <t>Cửa hàng VLXD Thắng Lợi - Gia Lai/Anh Quang: 0337.175.968</t>
  </si>
  <si>
    <t>0337.175.968</t>
  </si>
  <si>
    <t>Xã Bình Giáo, huyện Chư Prong, Tỉnh Gia Lai</t>
  </si>
  <si>
    <t>KH3707</t>
  </si>
  <si>
    <t>ANH BẢY- CHỢ BẾN LỨC- 0985.011.256</t>
  </si>
  <si>
    <t>0985.011.256</t>
  </si>
  <si>
    <t>Bến Lức, Long An</t>
  </si>
  <si>
    <t>KH3705</t>
  </si>
  <si>
    <t>Cty Vĩnh Phát Bình Phước/ A Vui 0332.760.164</t>
  </si>
  <si>
    <t>0332.760.164</t>
  </si>
  <si>
    <t>Chơn Thành, Bình Phước</t>
  </si>
  <si>
    <t>KH3703</t>
  </si>
  <si>
    <t>Bình Phước</t>
  </si>
  <si>
    <t>Xưởng Anh Quyền – Tân Uyên, Bình Dương/ 0326.049.177</t>
  </si>
  <si>
    <t>0326.049.177</t>
  </si>
  <si>
    <t>Tân Uyên, Bình Dương</t>
  </si>
  <si>
    <t>KH3704</t>
  </si>
  <si>
    <t>Xưởng Anh nhật - Tân Vạn 0913.651.339</t>
  </si>
  <si>
    <t>0913.651.339</t>
  </si>
  <si>
    <t>Tân Vạn, Sài Gòn</t>
  </si>
  <si>
    <t>KH3702</t>
  </si>
  <si>
    <t>Anh Giang (chủ máy)/ 0914.197.097</t>
  </si>
  <si>
    <t>0914.197.097</t>
  </si>
  <si>
    <t>Cần Đước. Long An</t>
  </si>
  <si>
    <t>KH3701</t>
  </si>
  <si>
    <t>Cửa hàng pt Ô TÔ Huyndai Anh Hiếu/ 0905.563.226</t>
  </si>
  <si>
    <t>0905.563.226</t>
  </si>
  <si>
    <t>60 Hoa Cau- P7 -Phú Nhuận- HCM</t>
  </si>
  <si>
    <t>KH3700</t>
  </si>
  <si>
    <t>Công ty TNHH Tập Đoàn xây dựng HG/A Sang: 0908.059.131</t>
  </si>
  <si>
    <t>0908.059.131</t>
  </si>
  <si>
    <t>100/83 Thích Quảng Đức, P5, Q. Phú Nhuận, TP.HCM</t>
  </si>
  <si>
    <t>KH3699</t>
  </si>
  <si>
    <t>Cửa Hàng Pt Ô Tô – Phong Phú/ 0948.675.353</t>
  </si>
  <si>
    <t>0948.675.353</t>
  </si>
  <si>
    <t>Số 25-27, Ngô Gia Tự Nối Dài, Phường Tân Thành, Tỉnh Cà Mau</t>
  </si>
  <si>
    <t>KH3698</t>
  </si>
  <si>
    <t>Cà Mau</t>
  </si>
  <si>
    <t>Anh Tình( thợ tự do)-Sài Gòn/ 0392.253.960</t>
  </si>
  <si>
    <t>0392.253.960</t>
  </si>
  <si>
    <t>Quận 12, Sài Gòn</t>
  </si>
  <si>
    <t>KH3697</t>
  </si>
  <si>
    <t>Xưởng Anh Thắng - Bàu Bàng / 0919.403.324</t>
  </si>
  <si>
    <t>0919.403.324</t>
  </si>
  <si>
    <t>Bàu Bàng, Bình Dương</t>
  </si>
  <si>
    <t>KH3696</t>
  </si>
  <si>
    <t>A Anh - Vĩnh Long/ 0939.333.151</t>
  </si>
  <si>
    <t>0939.333.151</t>
  </si>
  <si>
    <t>TP Vĩnh Long</t>
  </si>
  <si>
    <t>KH3695</t>
  </si>
  <si>
    <t>Vĩnh Long</t>
  </si>
  <si>
    <t>Xưởng Thanh Tú-Biên Hoà / 0907.947.220</t>
  </si>
  <si>
    <t>0907.947.220</t>
  </si>
  <si>
    <t>KH3694</t>
  </si>
  <si>
    <t>Anh Sa (chủ máy) – Bình Định/ 0905.180.601</t>
  </si>
  <si>
    <t>0905.180.601</t>
  </si>
  <si>
    <t>Phú Phong, Tây Sơn, Bình Định</t>
  </si>
  <si>
    <t>KH3693</t>
  </si>
  <si>
    <t>Bình Định</t>
  </si>
  <si>
    <t>Xưởng anh Phước - Suối tiên/ 0919.606.838</t>
  </si>
  <si>
    <t>0919.606.838</t>
  </si>
  <si>
    <t>Suối tiên, TPHCM</t>
  </si>
  <si>
    <t>KH3692</t>
  </si>
  <si>
    <t>Xưởng Anh Vân – Bình Dương/ 0918.706.023</t>
  </si>
  <si>
    <t>0918.706.023</t>
  </si>
  <si>
    <t>Đình Bình Thắng, Dĩ An, Bình Dương</t>
  </si>
  <si>
    <t>KH3691</t>
  </si>
  <si>
    <t>Cửa hàng Ron Tiến Thời-Đà Lạt/0909.856.657</t>
  </si>
  <si>
    <t>0909.856.657</t>
  </si>
  <si>
    <t>59 Thiện Ý- TP Đà Lạt</t>
  </si>
  <si>
    <t>KH3689</t>
  </si>
  <si>
    <t>Cơ Giới Hoàng – Trảng Bom, Đồng Nai/ 0356.158.158</t>
  </si>
  <si>
    <t>0356.158.158</t>
  </si>
  <si>
    <t>Trảng Bom, Đồng Nai</t>
  </si>
  <si>
    <t>KH3690</t>
  </si>
  <si>
    <t>Bãi máy Máy Công Nghiệp Sài Gòn/ A Tư - 0961.363.654</t>
  </si>
  <si>
    <t>0961.363.654</t>
  </si>
  <si>
    <t>45/20 Tổ 20 Kh Phố Ngãi Thắng, Phường Bình Thắng, Dĩ An, Bình Dương</t>
  </si>
  <si>
    <t>KH3688</t>
  </si>
  <si>
    <t>Công ty TNHH TM Và DV Kỹ Thuật Hoàng Kim/Anh Cầm- 0906.854.434</t>
  </si>
  <si>
    <t>0906.854.434</t>
  </si>
  <si>
    <t>98C đường số 20, Phường An Nhơn, Thành phố Hồ Chí Minh</t>
  </si>
  <si>
    <t>KH3687</t>
  </si>
  <si>
    <t>Gara Phong Phú- Sài Gòn/ 0902.912.971</t>
  </si>
  <si>
    <t>0902.912.971</t>
  </si>
  <si>
    <t>Sài Gòn</t>
  </si>
  <si>
    <t>KH3686</t>
  </si>
  <si>
    <t>GARA A Chiến - Đăk Nông/ 0935.740.780</t>
  </si>
  <si>
    <t>0935.740.780</t>
  </si>
  <si>
    <t>Đăk Nông</t>
  </si>
  <si>
    <t>KH3685</t>
  </si>
  <si>
    <t>Cửa Hàng Long Tuyết – Lagi/ 0913.843.623</t>
  </si>
  <si>
    <t>0913.843.623</t>
  </si>
  <si>
    <t>223 Đường Lê Lợi, Phường Phước Hội, La Gi, Bình Thuận</t>
  </si>
  <si>
    <t>KH3684</t>
  </si>
  <si>
    <t>Bình Thuận</t>
  </si>
  <si>
    <t>Gara Nam An - Phú Yên/ Anh Nam: 0984.124.759</t>
  </si>
  <si>
    <t>0984.124.759</t>
  </si>
  <si>
    <t>Quốc Lộ 1A, Phú Tân, An Cư, Tuy An, Phú Yên</t>
  </si>
  <si>
    <t>KH3680</t>
  </si>
  <si>
    <t>Phú Yên</t>
  </si>
  <si>
    <t>Cửa Hàng Vĩnh Lộc – Sài Gòn/ 0907 182 220</t>
  </si>
  <si>
    <t>0907 182 220</t>
  </si>
  <si>
    <t>234 Nguyên Công Trứ, Phường Bến Thành, TP HCM</t>
  </si>
  <si>
    <t>KH3681</t>
  </si>
  <si>
    <t>CTY CPTMDV XÂY DỰNG THU HƯƠNG/ A Sáu - 0903.412.752</t>
  </si>
  <si>
    <t>0903.412.752</t>
  </si>
  <si>
    <t>1073/63B Cách Mạng Tháng Tám, Phường Tân Sơn Nhất, TP Hồ Chí Minh</t>
  </si>
  <si>
    <t>KH3682</t>
  </si>
  <si>
    <t>A Nghị, Chủ máy – Lâm Đồng/ 0822.910.986</t>
  </si>
  <si>
    <t>0822.910.986</t>
  </si>
  <si>
    <t>Đinh Văn, Lâm Hà, Lâm Đồng</t>
  </si>
  <si>
    <t>KH3683</t>
  </si>
  <si>
    <t>CH Phụ tùng Nông Ngư Cơ Tư Lê - Phan Thiết / 0918.591.690</t>
  </si>
  <si>
    <t>0918.591.690</t>
  </si>
  <si>
    <t>44 Hà Huy Tập, Đức Thắng, TP Phan Thiết</t>
  </si>
  <si>
    <t>KH3679</t>
  </si>
  <si>
    <t>CƠ giới sáu ngà</t>
  </si>
  <si>
    <t>chành bão phương đ/c 1648 Võ Văn Kiệt</t>
  </si>
  <si>
    <t>KH3726</t>
  </si>
  <si>
    <t>Xưởng A Ngãi - Kontum/ 0339.241.140</t>
  </si>
  <si>
    <t>0339.241.140</t>
  </si>
  <si>
    <t>TP Kontum (gần bến xe)</t>
  </si>
  <si>
    <t>KH3678</t>
  </si>
  <si>
    <t>Kon Tum</t>
  </si>
  <si>
    <t>Công ty TNHH MTV Cơ khí xây dựng Hiếu Phát - Bình Dương/ Chị Hồng: 0389.579.589</t>
  </si>
  <si>
    <t>0389.579.589</t>
  </si>
  <si>
    <t>Số 01, Đường Hội Nghĩa, KP1, Phường Bình Cơ, TP Hồ Chí Minh</t>
  </si>
  <si>
    <t>KH3677</t>
  </si>
  <si>
    <t>Anh Duy - Bình Dương/0965.836.059</t>
  </si>
  <si>
    <t>0965.836.059</t>
  </si>
  <si>
    <t>KH3676</t>
  </si>
  <si>
    <t>Anh Tự (Turbo), Bình Thạnh - 0982.456.944</t>
  </si>
  <si>
    <t>0982.456.944</t>
  </si>
  <si>
    <t>340/42 Ung Văn Khiêm, Phường 25, Quận Bình Thạnh, TP. Hồ Chí Minh</t>
  </si>
  <si>
    <t>KH3675</t>
  </si>
  <si>
    <t>Anh Bình (turbo) – Trà Vinh/ 0964.409.419</t>
  </si>
  <si>
    <t>0964.409.419</t>
  </si>
  <si>
    <t>Quốc Lộ 54, Ấp Phú Nhiêu, Xã Mỹ Chánh, Huyện Châu Thành, Tỉnh Trà Vinh</t>
  </si>
  <si>
    <t>KH3674</t>
  </si>
  <si>
    <t>Trà Vinh</t>
  </si>
  <si>
    <t>CH Máy nông nghiệp Đại Việt - Thái Bình - 0866.388.022</t>
  </si>
  <si>
    <t>0866.388.022</t>
  </si>
  <si>
    <t>Kiến Xương, Thái Bình</t>
  </si>
  <si>
    <t>KH3673</t>
  </si>
  <si>
    <t>Cửa hàng Anh Dũng - Phú Yên/ 0986.013.483</t>
  </si>
  <si>
    <t>0986.013.483</t>
  </si>
  <si>
    <t>Thôn Tân An, Xã EA Ly, Huyện Sông Hinh, Phú Yên</t>
  </si>
  <si>
    <t>KH3672</t>
  </si>
  <si>
    <t>Cửa Hàng Ron Dập- Anh Pháp/0975.607.657</t>
  </si>
  <si>
    <t>0975.607.657</t>
  </si>
  <si>
    <t>305 Võ Nguyên Giáp, p.Trương Quang Trọng, Tỉnh Quảng Ngãi</t>
  </si>
  <si>
    <t>KH3670</t>
  </si>
  <si>
    <t>Quảng Ngãi</t>
  </si>
  <si>
    <t>CÔNG TY CỔ PHẦN ĐẦU TƯ XÂY DỰNG VÀ KỸ THUẬT VNCN E&amp;C/Anh Đại: 0908.162.189</t>
  </si>
  <si>
    <t>0908.162.189</t>
  </si>
  <si>
    <t>Tầng 18 Toà nhà VINACONEX, Số 34 Láng Hạ, Phường Láng, Thành phố Hà Nội</t>
  </si>
  <si>
    <t>KH3671</t>
  </si>
  <si>
    <t>Anh Bảo -Bình Thuận/ 0941.495.195</t>
  </si>
  <si>
    <t>0941.495.195</t>
  </si>
  <si>
    <t>Chợ lầu, Bắc Bình, Bình Thuận</t>
  </si>
  <si>
    <t>KH3669</t>
  </si>
  <si>
    <t>Cửa hàng Xe nâng Anh Kiên-Bình Dương/ 0966.699.127</t>
  </si>
  <si>
    <t>0966.699.127</t>
  </si>
  <si>
    <t>Aeon Bình Dương-Thuận An-Bình Dương</t>
  </si>
  <si>
    <t>KH3667</t>
  </si>
  <si>
    <t>Xưởng Động Cơ Máy Thủy Anh Tín – Tam Quan / 0388.001.328</t>
  </si>
  <si>
    <t>0388.001.328</t>
  </si>
  <si>
    <t>Tam Quan, Bình Định</t>
  </si>
  <si>
    <t>KH3668</t>
  </si>
  <si>
    <t>Xưởng Anh Hậu (Xe Nâng) - 0375.972.289</t>
  </si>
  <si>
    <t>0375.972.289</t>
  </si>
  <si>
    <t>KH3666</t>
  </si>
  <si>
    <t>Xưởng Anh Lâm - 621/ 0937.312.138</t>
  </si>
  <si>
    <t>0937.312.138</t>
  </si>
  <si>
    <t>135/18, đường Vành Đai, Đại học Quốc gia, Hiệp Thắng, Dĩ An, Bình Dương</t>
  </si>
  <si>
    <t>KH3665</t>
  </si>
  <si>
    <t>Công ty Thành Phát - Hà Nội/ Anh Vương: 0961.000.389</t>
  </si>
  <si>
    <t>0961.000.389</t>
  </si>
  <si>
    <t>Số 16, hẻm 71/14/3 Hoàng Văn Thái, Khương Trung, Thanh Xuân, Hà Nội</t>
  </si>
  <si>
    <t>KH3664</t>
  </si>
  <si>
    <t>A Phước (Công ty) - Thủ Dầu - 0977.488.880</t>
  </si>
  <si>
    <t>0977.488.880</t>
  </si>
  <si>
    <t>405 Đường 30 tháng 4, Khu 8, Phường Thủ Dầu Một, Bình Dương</t>
  </si>
  <si>
    <t>KH3663</t>
  </si>
  <si>
    <t>Xưởng Lê Phước-Hậu Giang/ 0984.111.163</t>
  </si>
  <si>
    <t>0984.111.163</t>
  </si>
  <si>
    <t>TP. Vị Thanh, Hậu Giang</t>
  </si>
  <si>
    <t>KH3662</t>
  </si>
  <si>
    <t>Hậu Giang</t>
  </si>
  <si>
    <t>Xưởng Anh Vĩ - TP Hồ Chí Minh/0984.571.405</t>
  </si>
  <si>
    <t>0984.571.405</t>
  </si>
  <si>
    <t>Thủ Đức, TP Hồ Chí Minh</t>
  </si>
  <si>
    <t>KH3659</t>
  </si>
  <si>
    <t>Xưởng A Dương/ Tây Ninh - 0974.779.644</t>
  </si>
  <si>
    <t>0974.779.644</t>
  </si>
  <si>
    <t>P. Bình Minh, Tây Ninh</t>
  </si>
  <si>
    <t>KH3660</t>
  </si>
  <si>
    <t>Xưởng tiện Anh Công-Biên Hoà /0933.071.042</t>
  </si>
  <si>
    <t>0933.071.042</t>
  </si>
  <si>
    <t>2296 Tổ 20, ấp Cầu Hang, P. Biên Hoà, Đồng Nai( kế cây xăng 54)</t>
  </si>
  <si>
    <t>KH3661</t>
  </si>
  <si>
    <t>Changzhou E&amp;E Turbo-Power Co., Ltd</t>
  </si>
  <si>
    <t>No.80, Qinfen Road, New district, 213125 Changzhou, Jiangsu Pro., China</t>
  </si>
  <si>
    <t>EETURBO</t>
  </si>
  <si>
    <t>Xưởng Phúc Anh-Gia Lai/ 0905.588.990</t>
  </si>
  <si>
    <t>0905.588.990</t>
  </si>
  <si>
    <t>479 Lý Thái Tổ- Pleiku-Gia Lai</t>
  </si>
  <si>
    <t>KH3655</t>
  </si>
  <si>
    <t>A Hải (chủ máy) - Lái Thiêu/ 0974.732.673</t>
  </si>
  <si>
    <t>0974.732.673</t>
  </si>
  <si>
    <t>Lái Thiêu - Bình Dương</t>
  </si>
  <si>
    <t>KH3656</t>
  </si>
  <si>
    <t>Xưởng tiện Anh Vinh - Bình Hưng Hòa / 0946.864.235</t>
  </si>
  <si>
    <t>0946.864.235</t>
  </si>
  <si>
    <t>18A, KP1, P. Bình Hưng Hòa A, Q. Bình Tân, TP. HCM</t>
  </si>
  <si>
    <t>KH3657</t>
  </si>
  <si>
    <t>CH A Dũng - An Sương 0913.692.430</t>
  </si>
  <si>
    <t>0913.692.430</t>
  </si>
  <si>
    <t>An Sương - TP HCM</t>
  </si>
  <si>
    <t>KH3658</t>
  </si>
  <si>
    <t>Xưởng Minh Đức - Tân Uyên/ 0943.740.882</t>
  </si>
  <si>
    <t>0943.740.882</t>
  </si>
  <si>
    <t>KH3654</t>
  </si>
  <si>
    <t>Công Ty TNHH TM-DV sửa chữa Tứ Hùng/ Anh Sơn: 0364.422.402</t>
  </si>
  <si>
    <t>0364.422.402</t>
  </si>
  <si>
    <t>19 Hồ Đắc Di, Bình An, Dĩ An, Bình Dương</t>
  </si>
  <si>
    <t>KH3653</t>
  </si>
  <si>
    <t>Của hàng Cơ giới Vũ Tuấn - Bình Long/ Anh Tuấn: 0913.897.755</t>
  </si>
  <si>
    <t>0913.897.755</t>
  </si>
  <si>
    <t>Tổ 4, KP Phụ Xuân, Phú Thịnh, Bình Long, Bình Phước</t>
  </si>
  <si>
    <t>KH3651</t>
  </si>
  <si>
    <t>Anh Hoàng-Thủ Đức/0907.645.053</t>
  </si>
  <si>
    <t>0907.645.053</t>
  </si>
  <si>
    <t>Thủ Đức-Sài Gòn</t>
  </si>
  <si>
    <t>KH3652</t>
  </si>
  <si>
    <t>Xưởng A Cường - Bình Chánh/ 0981.098.430</t>
  </si>
  <si>
    <t>0981.098.430</t>
  </si>
  <si>
    <t>Bình Chánh, Sài Gòn</t>
  </si>
  <si>
    <t>KH3650</t>
  </si>
  <si>
    <t>Xưởng Anh Truyền-Q12 /0984.222.527</t>
  </si>
  <si>
    <t>0984.222.527</t>
  </si>
  <si>
    <t>An Phú Đông-Q12- TP.HCM</t>
  </si>
  <si>
    <t>KH3649</t>
  </si>
  <si>
    <t>Xưởng A Mèo - Dầu Tiếng / Bình Dương - 0393.269.509</t>
  </si>
  <si>
    <t>0393.269.509</t>
  </si>
  <si>
    <t>Dầu Tiếng, Bình Dương</t>
  </si>
  <si>
    <t>KH3648</t>
  </si>
  <si>
    <t>Anh Lâm (Két nước) - Gia Lai/ 0393.980.779</t>
  </si>
  <si>
    <t>0393.980.779</t>
  </si>
  <si>
    <t>Huyện KBang - Gia Lai</t>
  </si>
  <si>
    <t>KH3647</t>
  </si>
  <si>
    <t>Xưởng bãi máy anh Hiệp-Biên Hoà/ 0986.019.935</t>
  </si>
  <si>
    <t>0986.019.935</t>
  </si>
  <si>
    <t>Đường Bùi Hữu Nghĩa- Biên Hòa-Đồng Nai</t>
  </si>
  <si>
    <t>KH3646</t>
  </si>
  <si>
    <t>Anh Dũng- Phụ Tùng DDP/ 0365.566.615</t>
  </si>
  <si>
    <t>0365.566.615</t>
  </si>
  <si>
    <t>Quốc Lộ 13, Hiệp Bình Phước, Thủ Đức, TP.HCM</t>
  </si>
  <si>
    <t>KH3642</t>
  </si>
  <si>
    <t>Doanh nghiệp tư nhân Thành Phúc - Tây Ninh/ Chú Điệp: 0918.623.945</t>
  </si>
  <si>
    <t>0918.623.945</t>
  </si>
  <si>
    <t>177 Nguyễn Chí Thanh, TT. Dương Minh Châu, Tây Ninh</t>
  </si>
  <si>
    <t>KH3643</t>
  </si>
  <si>
    <t>Anh Lũ - Hiệp Bình - TP Hồ Chí Minh/ Anh Lũ: 0918.798.202</t>
  </si>
  <si>
    <t>0918.798.202</t>
  </si>
  <si>
    <t>Quốc lộ 13, Hiệp Bình, TP Hồ Chí Minh</t>
  </si>
  <si>
    <t>KH3644</t>
  </si>
  <si>
    <t>Phụ Tùng Xe Nâng Bình Minh / 0972.511.739</t>
  </si>
  <si>
    <t>0972.511.739</t>
  </si>
  <si>
    <t>Thủ đức</t>
  </si>
  <si>
    <t>KH3645</t>
  </si>
  <si>
    <t>Cửa Hàng Phụ Tùng Ô Tô Thảo Yến/ 0913.838.848</t>
  </si>
  <si>
    <t>0913.838.848</t>
  </si>
  <si>
    <t>65 QL13, Lái Thiêu, Thuận An, Bình Dương</t>
  </si>
  <si>
    <t>KH3641</t>
  </si>
  <si>
    <t>CÔNG TY TNHH GIẢI PHÁP KỸ THUẬT DUY THỊNH - Hồ Chí Minh/ Ms. Thương: 0933.900.588 - A. Duy (KT): 0916.800.869</t>
  </si>
  <si>
    <t>0933.900.588 / 0916.800.869</t>
  </si>
  <si>
    <t>36/9A Đường 12, Phường Tăng Nhơn Phú, Thành phố Hồ Chí Minh</t>
  </si>
  <si>
    <t>KH3640</t>
  </si>
  <si>
    <t>Anh Khang- Q12/ 0972.353.957</t>
  </si>
  <si>
    <t>0972.353.957</t>
  </si>
  <si>
    <t>Lê Thị Riêng-Quận 12-Sài Gòn</t>
  </si>
  <si>
    <t>KH3639</t>
  </si>
  <si>
    <t>CH Cơ giới Hoàng Mai - Bình Phước/ Chị Mai: 0339.366.041</t>
  </si>
  <si>
    <t>0339.366.041</t>
  </si>
  <si>
    <t>Chợ Minh Hưng, Bù Đăng, Bình Phước</t>
  </si>
  <si>
    <t>KH3638</t>
  </si>
  <si>
    <t>Cửa hàng Phụ tùng Xuân Cương - TP Hồ Chí Minh/ Anh Cương: 0988.715.258</t>
  </si>
  <si>
    <t>0988.715.258</t>
  </si>
  <si>
    <t>92 Quốc Lộ 13, Phương 26, Bình Thạnh (Gần BX Miền Đông cũ)</t>
  </si>
  <si>
    <t>KH3637</t>
  </si>
  <si>
    <t>Xưởng Minh Nhựt-Bình Long-Bình Phước/ 0937.613.080</t>
  </si>
  <si>
    <t>0937.613.080</t>
  </si>
  <si>
    <t>Ngã tư ngân hàng Bình Long-Bình Phước</t>
  </si>
  <si>
    <t>KH3636</t>
  </si>
  <si>
    <t>Công Ty Hoài Ân - Bình Dương/ Anh Quang: 0974.577.842</t>
  </si>
  <si>
    <t>0974.577.842</t>
  </si>
  <si>
    <t>Đông Hòa, Dĩ An, Bình Dương</t>
  </si>
  <si>
    <t>KH3635</t>
  </si>
  <si>
    <t>Xưởng A Đức - Krông Bông/ 0974.882.482</t>
  </si>
  <si>
    <t>0974.882.482</t>
  </si>
  <si>
    <t>Krông Bông, ĐắkLắk</t>
  </si>
  <si>
    <t>KH3634</t>
  </si>
  <si>
    <t>Đắk Lắk</t>
  </si>
  <si>
    <t>Công ty Trung Viễn (kd phụ tùng) / A Phong 0522.223.355</t>
  </si>
  <si>
    <t>0522.223.355</t>
  </si>
  <si>
    <t>D6/19, Ấp 4, Quốc lộ 1A, Bình Chánh, TP. Hồ Chí Minh</t>
  </si>
  <si>
    <t>KH3633</t>
  </si>
  <si>
    <t>Phụ tùng Ô tô Đại Từ - Bình Dương/ 0971.841.001</t>
  </si>
  <si>
    <t>0971.841.001</t>
  </si>
  <si>
    <t>196/2, ĐT743, Khu phố 1B, Thuận An, Bình Dương</t>
  </si>
  <si>
    <t>DAITU</t>
  </si>
  <si>
    <t>Xưởng An Tâm Phát- Phú Mỹ- Bà Rịa/ 0964.002.431</t>
  </si>
  <si>
    <t>0964.002.431</t>
  </si>
  <si>
    <t>Ngã tư Trần Long-Phú Mỹ-Bà Rịa</t>
  </si>
  <si>
    <t>KH3631</t>
  </si>
  <si>
    <t>Bà Rịa - Vũng Tàu</t>
  </si>
  <si>
    <t>CTY Xây Dựng Trọng hữu / A Long 0776.230.318</t>
  </si>
  <si>
    <t>0776.230.318</t>
  </si>
  <si>
    <t>K5/014G, Tổ 67, Khu phố 3, Phường Biên Hòa, Tỉnh Đồng Nai</t>
  </si>
  <si>
    <t>KH3632</t>
  </si>
  <si>
    <t>Anh Hiếu - Ngã Tư Bình Phước/ Anh Hiếu: 0909.436.017</t>
  </si>
  <si>
    <t>0909.436.017</t>
  </si>
  <si>
    <t>Ngã tư Bình Phước - TP Hồ Chí Minh</t>
  </si>
  <si>
    <t>KH3630</t>
  </si>
  <si>
    <t>Garage Út Phương- Bình Dương/ 0908.033.319</t>
  </si>
  <si>
    <t>0908.033.319</t>
  </si>
  <si>
    <t>số 19-QL13- Cầu Đôi- Lai Hưng-Bàu Bàng-Bình Dương</t>
  </si>
  <si>
    <t>KH3628</t>
  </si>
  <si>
    <t>Xưởng Anh Phước-Gia Lai / 0914.099.978</t>
  </si>
  <si>
    <t>0914.099.978</t>
  </si>
  <si>
    <t>211B Lý Thái Tổ, P Diên Hồng, Tỉnh Gia Lai</t>
  </si>
  <si>
    <t>KH3629</t>
  </si>
  <si>
    <t>Phụ tùng Ô tô Bình Minh - Tân Châu/ 0865.037.957</t>
  </si>
  <si>
    <t>0865.037.957</t>
  </si>
  <si>
    <t>Tân Châu, Tây Ninh</t>
  </si>
  <si>
    <t>KH3626</t>
  </si>
  <si>
    <t>PT xe nâng Thiện Thành - Sài Gòn / 0901.424.087</t>
  </si>
  <si>
    <t>0901.424.087</t>
  </si>
  <si>
    <t>Bến xe Miền Đông, Bình Thạnh, Sài Gòn</t>
  </si>
  <si>
    <t>KH3627</t>
  </si>
  <si>
    <t>A Huy - Khánh Hòa (CÔNG TY CỔ PHẦN MỎ ĐÁ HÒN CẬU) - 0987.638.009</t>
  </si>
  <si>
    <t>0987.638.009</t>
  </si>
  <si>
    <t>Thôn Khánh Thành, Xã Suối Dầu, Tỉnh Khánh Hòa, Việt Nam</t>
  </si>
  <si>
    <t>KH3625</t>
  </si>
  <si>
    <t>Khánh Hòa</t>
  </si>
  <si>
    <t>Xưởng Anh Nam -Phú Mỹ/ 0347.555.204</t>
  </si>
  <si>
    <t>0347.555.204</t>
  </si>
  <si>
    <t>Chợ Ngọc Hà- Phú Mỹ-Bà Rịa</t>
  </si>
  <si>
    <t>KH3624</t>
  </si>
  <si>
    <t>CH Phụ tùng Ô tô Xuyến / A. Duy 0907.772.763</t>
  </si>
  <si>
    <t>0907.772.763</t>
  </si>
  <si>
    <t>KH3623</t>
  </si>
  <si>
    <t>A Cường thợ máy - Trường Trung Cấp Nghề Thủ Đức/ 0908.598.422</t>
  </si>
  <si>
    <t>0908.598.422</t>
  </si>
  <si>
    <t>Ngã tư Thủ Đức, Sài Gòn</t>
  </si>
  <si>
    <t>KH3622</t>
  </si>
  <si>
    <t>Cơ Giới Phú Trúc/ A Dũng 0989.259.768</t>
  </si>
  <si>
    <t>0989.259.768</t>
  </si>
  <si>
    <t>236Q Phạm Văn Đồng, P. Thống Nhất, Pleiku, Gia Lai</t>
  </si>
  <si>
    <t>KH3621</t>
  </si>
  <si>
    <t>ZYNP CORP - HENAN DEWO INDUSTRIAL LIMITED COMPANY</t>
  </si>
  <si>
    <t>Công ty TNHH TMDV XD Phước Hùng - Đồng Tháp/ Chị Quyên: 0392.837.132</t>
  </si>
  <si>
    <t>0392.837.132</t>
  </si>
  <si>
    <t>Ấp Thạnh Thới, xã Đồng Sơn, tỉnh Đồng Tháp</t>
  </si>
  <si>
    <t>KH3620</t>
  </si>
  <si>
    <t>Đồng Tháp</t>
  </si>
  <si>
    <t>A Tuấn (vận tải) - Hooc Môn/ 0909.131.661</t>
  </si>
  <si>
    <t>0909.131.661</t>
  </si>
  <si>
    <t>Hooc Môn, TP HCM</t>
  </si>
  <si>
    <t>KH3618</t>
  </si>
  <si>
    <t>Bãi máy Anh Tiến - Quận 9/ Anh Tiến: 0934.424.524</t>
  </si>
  <si>
    <t>0934.424.524</t>
  </si>
  <si>
    <t>60/9A Đường 100, KP1, Tân Phú, Quận 9</t>
  </si>
  <si>
    <t>KH3619</t>
  </si>
  <si>
    <t>Xưởng Tiện Minh Phú-Bình Tân/ Anh Phú- 0913.909.148</t>
  </si>
  <si>
    <t>0913.909.148</t>
  </si>
  <si>
    <t>1307 Quốc lộ 1A An Lạc, Bình Tân, TP.HCM ( Ngay vòng xuyến Vòng Xoay An Lạc)</t>
  </si>
  <si>
    <t>KH3617</t>
  </si>
  <si>
    <t>Cửa hàng phụ tùng ô tô Trần Hoài / 0908.026.525</t>
  </si>
  <si>
    <t>0908.026.525</t>
  </si>
  <si>
    <t>10 QL1A, Trung Mỹ Tây, Q12, TP.HCM</t>
  </si>
  <si>
    <t>KH3616</t>
  </si>
  <si>
    <t>Xưởng chú Trung - Tây Ninh/ 0353.584.997</t>
  </si>
  <si>
    <t>0353.584.997</t>
  </si>
  <si>
    <t>Phường Ninh Sơn, TP Tây Ninh</t>
  </si>
  <si>
    <t>KH3615</t>
  </si>
  <si>
    <t>Cửa hàng phụ tùng ô tô Thanh Long 2- Đà Lạt/ 0918.816.758-0982.055.739</t>
  </si>
  <si>
    <t>0918.816.758-0982</t>
  </si>
  <si>
    <t>Số 7- Nguyễn Đình Chiểu, phường chín, Đà Lạt</t>
  </si>
  <si>
    <t>KH3614</t>
  </si>
  <si>
    <t>Anh Diễn-Cầu Bình Lợi-SG/ 0909.874.750</t>
  </si>
  <si>
    <t>0909.874.750</t>
  </si>
  <si>
    <t>Cầu Bình Lợi-Sài Gòn</t>
  </si>
  <si>
    <t>KH3613</t>
  </si>
  <si>
    <t>Công ty cổ phần xây lắp 368 -Nghệ An/ Tuấn Anh- 0799.070.907</t>
  </si>
  <si>
    <t>0799.070.907</t>
  </si>
  <si>
    <t>Lô 01, 03-LK02, Khu Đô thị Mới Đại Lộ V .I.Lê Nin, Phường Nghi Phú, TP Vinh, Nghệ An</t>
  </si>
  <si>
    <t>KH3612</t>
  </si>
  <si>
    <t>Bình Phước - Khu Đồng</t>
  </si>
  <si>
    <t>Khách Lẻ-Không lấy Hoá Đơn</t>
  </si>
  <si>
    <t>KL</t>
  </si>
  <si>
    <t>Cty xe nâng Hoàng Sương / A Trà - 0913.945.692</t>
  </si>
  <si>
    <t>0913.945.692</t>
  </si>
  <si>
    <t>Quận 12, TP HCM</t>
  </si>
  <si>
    <t>KH3611</t>
  </si>
  <si>
    <t>Xưởng Anh Vẹn-Long An/0913.577.168</t>
  </si>
  <si>
    <t>0913.577.168</t>
  </si>
  <si>
    <t>Đông Thành- Cần Giuộc- Long An</t>
  </si>
  <si>
    <t>KH3610</t>
  </si>
  <si>
    <t>Xưởng Cơ khí ô tô PULL - Sài Gòn/0903.603.857 - 0838.770.818</t>
  </si>
  <si>
    <t>0903.603.857 / 0838.770.818</t>
  </si>
  <si>
    <t>945/25, Khu phố 1, An Lạc, Bình Tân, TP Hồ Chí Minh</t>
  </si>
  <si>
    <t>KH3608</t>
  </si>
  <si>
    <t>Công ty TNHH Thiết Bị Cơ Giới Thăng Long Nghệ An / Anh Quang 0978.185.514</t>
  </si>
  <si>
    <t>0978.185.514</t>
  </si>
  <si>
    <t>Số 15, Đường Thăng Long, Xã Nghi Liên, TP Vinh, Nghệ An</t>
  </si>
  <si>
    <t>KH3609</t>
  </si>
  <si>
    <t>Cửa hàng phụ tùng Ô Tô Lập-Quận 5 / 0983.987.873</t>
  </si>
  <si>
    <t>0983.987.873</t>
  </si>
  <si>
    <t>442 An Dương Vương, P4, Q5, TP.HCM</t>
  </si>
  <si>
    <t>KH3607</t>
  </si>
  <si>
    <t>Cửa hàng Thành Long-Quận 9 /0966.400.055</t>
  </si>
  <si>
    <t>0966.400.055</t>
  </si>
  <si>
    <t>282 Nguyễn Thị Tư, phường Phú Hữu, TP. Thủ Đức, Sài Gòn</t>
  </si>
  <si>
    <t>KH3606</t>
  </si>
  <si>
    <t>Chị Linh - Thủ Đức - 0868.567.921</t>
  </si>
  <si>
    <t>0868.567.921</t>
  </si>
  <si>
    <t>Thủ Đức, TPHCM</t>
  </si>
  <si>
    <t>KH3604</t>
  </si>
  <si>
    <t>CH PHỤ TÙNG Ô TÔ A TUẤN - Phú Yên/ 0915.197.765</t>
  </si>
  <si>
    <t>0915.197.765</t>
  </si>
  <si>
    <t>279 Phạm Văn Đồng, Phường Xuân Phú, Thị xã Sông Cầu, Tỉnh Phú Yên</t>
  </si>
  <si>
    <t>KH3605</t>
  </si>
  <si>
    <t>Cửa Hàng Khánh Hòa - Đà Lạt/ 0971.715.123</t>
  </si>
  <si>
    <t>0971.715.123</t>
  </si>
  <si>
    <t>Đ. Hùng Vương, Phường 9, TP. Đà Lạt, Lâm Đồng</t>
  </si>
  <si>
    <t>KH3603</t>
  </si>
  <si>
    <t>X. Anh Phúc - Gò Vấp / 0908.703.228</t>
  </si>
  <si>
    <t>0908.703.228</t>
  </si>
  <si>
    <t>Gò Vấp, TP. Hồ Chí Minh</t>
  </si>
  <si>
    <t>KH3602</t>
  </si>
  <si>
    <t>A Tú - QL13 (X. Nghệ Quang) - Sài Gòn/ 0902.670.095</t>
  </si>
  <si>
    <t>0902.670.095</t>
  </si>
  <si>
    <t>Quốc Lộ 13, HCM</t>
  </si>
  <si>
    <t>KH3601</t>
  </si>
  <si>
    <t>Anh Phong – Thợ Máy/ 0867.683.491</t>
  </si>
  <si>
    <t>0867.683.491</t>
  </si>
  <si>
    <t>Thống Nhất, Đồng Nai</t>
  </si>
  <si>
    <t>KH3600</t>
  </si>
  <si>
    <t>CH Chị Hương – Tuy Hoà / 0905.618.141</t>
  </si>
  <si>
    <t>0905.618.141</t>
  </si>
  <si>
    <t>176 Nguyễn Tất Thành, P8, Tuy Hoà, Phú Yên</t>
  </si>
  <si>
    <t>KH3599</t>
  </si>
  <si>
    <t>Xưởng Lê Trình- Trà Vinh/ 0967.478.308</t>
  </si>
  <si>
    <t>0967.478.308</t>
  </si>
  <si>
    <t>KH3598</t>
  </si>
  <si>
    <t>Cửa hàng Anh Thanh - Sài Gòn/ 0374.525.332</t>
  </si>
  <si>
    <t>0374.525.332</t>
  </si>
  <si>
    <t>162 Huỳnh Mẫn Đạt, Q5, Tp Hồ Chí Minh</t>
  </si>
  <si>
    <t>KH3597</t>
  </si>
  <si>
    <t>Gara Hiệp Phát - Bình Dương/Anh Hiệp: 0982.769.659</t>
  </si>
  <si>
    <t>0982.769.659</t>
  </si>
  <si>
    <t>T5/38 đường Thuận Giao 2, Thuận An, Bình Dương</t>
  </si>
  <si>
    <t>KH3595</t>
  </si>
  <si>
    <t>Anh Tưởng - Quảng Nam (Cty Phan Minh Tâm)/ 0983.004.094</t>
  </si>
  <si>
    <t>0983.004.094</t>
  </si>
  <si>
    <t>Khối phố Cẩm Sa, P. Điện Nam Bắc, TX. Điện Bàn, Quảng Nam</t>
  </si>
  <si>
    <t>KH3596</t>
  </si>
  <si>
    <t>Quảng Nam</t>
  </si>
  <si>
    <t>Công ty Thịnh Đức Tiến/ Chị Vân - Nha Trang - 0979.276.413</t>
  </si>
  <si>
    <t>0979.276.413</t>
  </si>
  <si>
    <t>03 Nguyễn Đức Cảnh, Phước Long, Nha Trang, Khánh Hòa</t>
  </si>
  <si>
    <t>KH3594</t>
  </si>
  <si>
    <t>Xưởng Tiến Phượng-Krông Bông- Đắk Lắk/ 0941.324.847</t>
  </si>
  <si>
    <t>0941.324.847</t>
  </si>
  <si>
    <t>Krông Bông- Đắk Lắk</t>
  </si>
  <si>
    <t>KH3593</t>
  </si>
  <si>
    <t>Bãi máy A Thanh (Trung Lộc Phát) / 0972.279.363</t>
  </si>
  <si>
    <t>0972.279.363</t>
  </si>
  <si>
    <t>73C Xa lộ Hà Nội, Bình Thắng, Dĩ An, Bình Dương</t>
  </si>
  <si>
    <t>KH3592</t>
  </si>
  <si>
    <t>CH Thanh Hiếu - Tây Ninh/ 0764.044.482</t>
  </si>
  <si>
    <t>0764.044.482</t>
  </si>
  <si>
    <t>Ấp Dinh, Xã Mỏ Công, Huyện Tân Biên, Tỉnh Tây Ninh</t>
  </si>
  <si>
    <t>KH3591</t>
  </si>
  <si>
    <t>Anh Hoàng (Cty Hoàng Vũ) - Đắk Lăk/ 0913.435.910</t>
  </si>
  <si>
    <t>0913.435.910</t>
  </si>
  <si>
    <t>249 Y Jút, P. Thành Công, TP. Buôn Ma Thuột, Đắk Lắk</t>
  </si>
  <si>
    <t>KH3590</t>
  </si>
  <si>
    <t>Anh Nhã-Tri Tôn-An Giang/ 0966.393.968</t>
  </si>
  <si>
    <t>0966.393.968</t>
  </si>
  <si>
    <t>Tri Tôn-An Giang</t>
  </si>
  <si>
    <t>KH3589</t>
  </si>
  <si>
    <t>An Giang</t>
  </si>
  <si>
    <t>Công Ty Huy Hoàng-SG/ Anh Quân- 0903.178.345</t>
  </si>
  <si>
    <t>0903.178.345</t>
  </si>
  <si>
    <t>142 Hà Huy Giáp-Q12-SG</t>
  </si>
  <si>
    <t>KH3588</t>
  </si>
  <si>
    <t>Anh Dũng (thợ máy) - Suối Tiên/ 0903.327.932</t>
  </si>
  <si>
    <t>0903.327.932</t>
  </si>
  <si>
    <t>Thủ Đức, Sài Gòn</t>
  </si>
  <si>
    <t>KH3586</t>
  </si>
  <si>
    <t>A Tư (xưởng) - Bình Dương/ 0913.342.182</t>
  </si>
  <si>
    <t>0913.342.182</t>
  </si>
  <si>
    <t>TP mới Bình Dương</t>
  </si>
  <si>
    <t>KH3587</t>
  </si>
  <si>
    <t>Cơ Sở sửa chữa Cơ Giới Toàn Phát/ A.Toàn- 0917.892.089</t>
  </si>
  <si>
    <t>0917.892.089</t>
  </si>
  <si>
    <t>Tổ 8 đường Võ Nguyên Giáp, Tân Cảng, Phước Tân, Biên Hoà, Đồng Nai</t>
  </si>
  <si>
    <t>KH3583</t>
  </si>
  <si>
    <t>Anh Nguyên (chủ máy) Sài Gòn - 0961.046.767</t>
  </si>
  <si>
    <t>0961.046.767</t>
  </si>
  <si>
    <t>KH3584</t>
  </si>
  <si>
    <t>Xưởng tiện Minh Tuấn, Buôn Mê Thuột/ 0942.400.200</t>
  </si>
  <si>
    <t>0942.400.200</t>
  </si>
  <si>
    <t>115 Đinh Tiên Hoàng, P Từ An, Buôn Mê Thuột, Đak Lak</t>
  </si>
  <si>
    <t>KH3585</t>
  </si>
  <si>
    <t>Cửa hàng pt ô tô Hòa / 0908.006.824</t>
  </si>
  <si>
    <t>0908.006.824</t>
  </si>
  <si>
    <t>36/1 Đông Lân, Bà Điểm, Hóc Môn, HCM</t>
  </si>
  <si>
    <t>KH3582</t>
  </si>
  <si>
    <t>Xưởng Tiện Sơn- Long Khánh-0907.341.256</t>
  </si>
  <si>
    <t>0907.341.256</t>
  </si>
  <si>
    <t>574 Phường Xuân Bình, TP. Long Khánh, Tỉnh Đồng Nai</t>
  </si>
  <si>
    <t>KH3581</t>
  </si>
  <si>
    <t>Công ty xe nâng Minh Tuấn-Bình Dương/ Anh Minh- 0878.138.479</t>
  </si>
  <si>
    <t>0878.138.479</t>
  </si>
  <si>
    <t>Định Hoà, Thủ Dầu Một, Bình Dương</t>
  </si>
  <si>
    <t>KH3580</t>
  </si>
  <si>
    <t>Anh Quynh-Đắk Lắk / 0975.794.799</t>
  </si>
  <si>
    <t>0975.794.799</t>
  </si>
  <si>
    <t>Huyện Easup-Đắk Lắk</t>
  </si>
  <si>
    <t>KH3577</t>
  </si>
  <si>
    <t>Két Nước Văn Quá - Hooc Môn / 0987.442.244</t>
  </si>
  <si>
    <t>0987.442.244</t>
  </si>
  <si>
    <t>65/6a, Tân Xuân, Hooc Môn, TP HCM</t>
  </si>
  <si>
    <t>KH3578</t>
  </si>
  <si>
    <t>Công Ty TNHH TM Thế Duy -Kiên Giang /Anh Nhật- 0917.008.000</t>
  </si>
  <si>
    <t>0917.008.000</t>
  </si>
  <si>
    <t>Tổ 4, ấp Rẫy Mới, xã Bình An, Kiên Lương, Kiên Giang</t>
  </si>
  <si>
    <t>KH3579</t>
  </si>
  <si>
    <t>Công ty TNHH TBVT thủy lực Tuấn Linh/ A Lệ 0937.971.668</t>
  </si>
  <si>
    <t>0937.971.668</t>
  </si>
  <si>
    <t>87 Thân Nhân Trung, KP4C, P. Trảng Dài, TP.Biên Hòa, T. Đồng Nai</t>
  </si>
  <si>
    <t>KH3576</t>
  </si>
  <si>
    <t>Ga Ra Quốc Mạnh - Chơn Thành / 0975.884.275</t>
  </si>
  <si>
    <t>0975.884.275</t>
  </si>
  <si>
    <t>Chơn Thành-Bình Phước</t>
  </si>
  <si>
    <t>KH3575</t>
  </si>
  <si>
    <t>PT Xe Nâng Phúc Nguyễn -Thủ Đức / 0978.711.349</t>
  </si>
  <si>
    <t>0978.711.349</t>
  </si>
  <si>
    <t>9/5 Đường Số 21 KP1 Bình Chiểu Thủ Đức TPHCM</t>
  </si>
  <si>
    <t>KH3574</t>
  </si>
  <si>
    <t>A Tuân/ 0918.436.178 - Thủ Dầu</t>
  </si>
  <si>
    <t>0918.436.178</t>
  </si>
  <si>
    <t>KH3573</t>
  </si>
  <si>
    <t>Anh Hà -Tây Ninh / 0932.967.079</t>
  </si>
  <si>
    <t>0932.967.079</t>
  </si>
  <si>
    <t>KCN Phước Đông, Gò Dầu, Tây Ninh</t>
  </si>
  <si>
    <t>KH3572</t>
  </si>
  <si>
    <t>Gara Anh Thành - Đồng Nai/ Anh Thành: 0397.964.979</t>
  </si>
  <si>
    <t>0397.964.979</t>
  </si>
  <si>
    <t>Ấp 6, Xuân Tây, Cẩm Mỹ, Đồng Nai</t>
  </si>
  <si>
    <t>KH3571</t>
  </si>
  <si>
    <t>Gara Thảo Thuận - Phan Thiết/ 0363.626.792</t>
  </si>
  <si>
    <t>0363.626.792</t>
  </si>
  <si>
    <t>Phan Thiết, Bình Thuận</t>
  </si>
  <si>
    <t>KH3569</t>
  </si>
  <si>
    <t>Cơ Giới Khánh Hòa - A Tâm/ 0906.552.553</t>
  </si>
  <si>
    <t>0906.552.553</t>
  </si>
  <si>
    <t>262, Đường tỉnh lộ 9, phường Ba Ngòi, TP Cam Ranh</t>
  </si>
  <si>
    <t>KH3570</t>
  </si>
  <si>
    <t>Công ty Xây dựng Trường Sơn - Hà Nội/ Anh Sơn: 0839.041.818</t>
  </si>
  <si>
    <t>0839.041.818</t>
  </si>
  <si>
    <t>Đại Lộ Thăng Long, Tây Mỗ, Nam Từ Liêm, Hà Nội</t>
  </si>
  <si>
    <t>KH3567</t>
  </si>
  <si>
    <t>Xưởng Phú Lâm - Sài Gòn/ 0775.115.900</t>
  </si>
  <si>
    <t>0775.115.900</t>
  </si>
  <si>
    <t>91 đường số 3, khu dân cư Vĩnh Lộc, Bình Tân</t>
  </si>
  <si>
    <t>KH3568</t>
  </si>
  <si>
    <t>Gara Ô tô Năm Được- Bình Dương/ 0971.718.139</t>
  </si>
  <si>
    <t>0971.718.139</t>
  </si>
  <si>
    <t>Tân Uyên-Bình Dương</t>
  </si>
  <si>
    <t>KH3566</t>
  </si>
  <si>
    <t>Xưởng tiện Lâm Sơn - ĐắkLắk/ 0982.448.739</t>
  </si>
  <si>
    <t>0982.448.739</t>
  </si>
  <si>
    <t>124 Đinh Tiên Hoàng, Buôn Ma Thuột, ĐắkLắk</t>
  </si>
  <si>
    <t>KH3565</t>
  </si>
  <si>
    <t>Mai Thị Lệ Thuỷ</t>
  </si>
  <si>
    <t>MN62</t>
  </si>
  <si>
    <t>Bình Phước - Khu Trung</t>
  </si>
  <si>
    <t>Phụ Tùng Cơ Giới Đức Hoà -Buôn Mê Thuột/ 0773.417.878</t>
  </si>
  <si>
    <t>0773.417.878</t>
  </si>
  <si>
    <t>46 Y Ngông nối dài-TP. Buôn Mê Thuột -Đắk Lắk</t>
  </si>
  <si>
    <t>KH3564</t>
  </si>
  <si>
    <t>Cửa hàng Vạn Phú - Quy Nhơn/ 0905.221.038</t>
  </si>
  <si>
    <t>0905.221.038</t>
  </si>
  <si>
    <t>51 Lê Thanh Nghị, P. Đống Đa, TP. Quy Nhơn</t>
  </si>
  <si>
    <t>KH3563</t>
  </si>
  <si>
    <t>Anh Giang - Thanh Hóa/ 0973.188.177</t>
  </si>
  <si>
    <t>0973.188.177</t>
  </si>
  <si>
    <t>Làng Sành, Xã Cẩm Ngọc, Cẩm Thủy, Thanh Hóa</t>
  </si>
  <si>
    <t>KH3561</t>
  </si>
  <si>
    <t>Anh Lễ - Quận 8 - 0903.820.168</t>
  </si>
  <si>
    <t>0903.820.168</t>
  </si>
  <si>
    <t>28 Trần Nguyên Hãn, P 13, Quận 8, TP HCM</t>
  </si>
  <si>
    <t>KH3562</t>
  </si>
  <si>
    <t>Xưởng Anh Sang- Bình Thuận/ 0987.507.774</t>
  </si>
  <si>
    <t>0987.507.774</t>
  </si>
  <si>
    <t>Ngã ba sông Luỹ-Huyện Bắc Bình-Tỉnh Bình Thuận</t>
  </si>
  <si>
    <t>KH3560</t>
  </si>
  <si>
    <t>Cửa hàng Hoài Thương - Long Khánh/Hoài Thương - 0918.229.055</t>
  </si>
  <si>
    <t>0918.229.055</t>
  </si>
  <si>
    <t>564 quốc lộ 1A - Long Khánh - Đồng Nai</t>
  </si>
  <si>
    <t>KH3559</t>
  </si>
  <si>
    <t>Cty Thịnh Vượng - Anh Thể 0337.376.234</t>
  </si>
  <si>
    <t>0337.376.234</t>
  </si>
  <si>
    <t>An Phú Đông Q 12 .TPHCM</t>
  </si>
  <si>
    <t>KH3557</t>
  </si>
  <si>
    <t>Cửa hàng A Tiến - Cà Mau/ 0945.565.919</t>
  </si>
  <si>
    <t>0945.565.919</t>
  </si>
  <si>
    <t>Huyện Cái Nước, Cà Mau</t>
  </si>
  <si>
    <t>KH3558</t>
  </si>
  <si>
    <t>CH Phụ tùng A Shin/ 0983.505.400</t>
  </si>
  <si>
    <t>0983.505.400</t>
  </si>
  <si>
    <t>Ấp Bình Hòa, TT Bình Đại, Huyện Bình Đại, Bến Tre</t>
  </si>
  <si>
    <t>KH3556</t>
  </si>
  <si>
    <t>Bến Tre</t>
  </si>
  <si>
    <t>Turbo Anh Tài- Tân Vạn-SG/ 0397.511.103</t>
  </si>
  <si>
    <t>0397.511.103</t>
  </si>
  <si>
    <t>534 Khu Phố Đông Thành, Đường Mỹ Phước, Tân Vạn, Sài Gòn</t>
  </si>
  <si>
    <t>KH3554</t>
  </si>
  <si>
    <t>Phụ Tùng Cơ Giới Chí Tiến - Dĩ An, Bình Dương / A Toại 0903.124.458</t>
  </si>
  <si>
    <t>0903.124.458</t>
  </si>
  <si>
    <t>3/70 Nguyễn Xiển, KP Quyết Thắng, TP Dĩ An, Bình Dương</t>
  </si>
  <si>
    <t>KH3555</t>
  </si>
  <si>
    <t>CTy Xe Nâng Thiên Phát/ 0961.397.989 A Tường</t>
  </si>
  <si>
    <t>0961.397.989</t>
  </si>
  <si>
    <t>Số 78, DT 743C, KP Tân Long, P Tân Đông Hiệp, Dĩ An, Bình Dương</t>
  </si>
  <si>
    <t>KH3551</t>
  </si>
  <si>
    <t>Anh Long (Két nước) - Long An/0358.189.995</t>
  </si>
  <si>
    <t>0358.189.995</t>
  </si>
  <si>
    <t>Đức Hòa - Long An</t>
  </si>
  <si>
    <t>KH3552</t>
  </si>
  <si>
    <t>CH Nguyễn Hoàng - Bình Dương/Anh Hoàng: 0902.747.164</t>
  </si>
  <si>
    <t>0902.747.164</t>
  </si>
  <si>
    <t>Ngã 3 Tân Vạn - Bình Dương</t>
  </si>
  <si>
    <t>KH3553</t>
  </si>
  <si>
    <t>Xưởng Minh Diệp-Dầu Giây / 0935.402.253</t>
  </si>
  <si>
    <t>0935.402.253</t>
  </si>
  <si>
    <t>Trạm 97- Dầu Dây-Long Khánh-Đồng Nai</t>
  </si>
  <si>
    <t>KH3549</t>
  </si>
  <si>
    <t>Xưởng A Phúc - Trà Vinh/ 0919.100.766</t>
  </si>
  <si>
    <t>0919.100.766</t>
  </si>
  <si>
    <t>TP Trà Vinh</t>
  </si>
  <si>
    <t>KH3550</t>
  </si>
  <si>
    <t>CTY TATA DAEWOO - Anh Khang/ Anh Khang: 0908.880.994</t>
  </si>
  <si>
    <t>0908.880.994</t>
  </si>
  <si>
    <t>ĐT743, Bình Hoà, Thuận An, Bình Dương</t>
  </si>
  <si>
    <t>KH3547</t>
  </si>
  <si>
    <t>Anh Vinh - Quận 12 - 0907.255.116</t>
  </si>
  <si>
    <t>0907.255.116</t>
  </si>
  <si>
    <t>158 đường Đông Hưng Thuận 42, p.Tân Hưng Thuận, Quận 12</t>
  </si>
  <si>
    <t>KH3548</t>
  </si>
  <si>
    <t>Bãi máy Anh Sáng - 0902.649.494</t>
  </si>
  <si>
    <t>0902.649.494</t>
  </si>
  <si>
    <t>Cầu Vượt Linh Xuân, Sài Gòn</t>
  </si>
  <si>
    <t>KH3546</t>
  </si>
  <si>
    <t>CH Thành Công - A Tú / Kiên Giang 0946.288.230</t>
  </si>
  <si>
    <t>0946.288.230</t>
  </si>
  <si>
    <t>549, Ấp Vĩnh Thành B, Châu Thành - Kiên Giang</t>
  </si>
  <si>
    <t>KH3545</t>
  </si>
  <si>
    <t>KHÁCH ƯU ĐÃI</t>
  </si>
  <si>
    <t>Anh Vũ - Long An/ Anh Vũ: 0969.149.899</t>
  </si>
  <si>
    <t>0969.149.899</t>
  </si>
  <si>
    <t>KH3543</t>
  </si>
  <si>
    <t>Gara Anh Bình - Khánh Hòa/ Anh Bình: 0914.008.535</t>
  </si>
  <si>
    <t>0914.008.535</t>
  </si>
  <si>
    <t>Xã Ninh Phụng - TX Ninh Hòa - Khánh Hòa</t>
  </si>
  <si>
    <t>KH3544</t>
  </si>
  <si>
    <t>TAIZHOU LANQING OIL PUMP CO., LTD (DPOP)</t>
  </si>
  <si>
    <t>No. 699, Shifu Dadao, Taizhou, Zhejiang, 318000, China</t>
  </si>
  <si>
    <t>LANQING</t>
  </si>
  <si>
    <t>PROXMANN MOTOR PARCALARI IMALAT SAN. TIC. LTD STI</t>
  </si>
  <si>
    <t>KONYA/ Turkey</t>
  </si>
  <si>
    <t>PROX</t>
  </si>
  <si>
    <t>Cơ Khí Trí Thành - Cà Mau/ 0946.181.901</t>
  </si>
  <si>
    <t>0946.181.901</t>
  </si>
  <si>
    <t>Thị trấn Sông Đốc, Huyện Trần Văn Thời, Cà Mau</t>
  </si>
  <si>
    <t>KH3542</t>
  </si>
  <si>
    <t>Xưởng anh Vạn - Đăk Lắc/Anh Vạn: 0978.293.393</t>
  </si>
  <si>
    <t>0978.293.393</t>
  </si>
  <si>
    <t>Km68, Eaka, Đăk Lắc</t>
  </si>
  <si>
    <t>KH3541</t>
  </si>
  <si>
    <t>Công Ty Vật Liệu Xây Dựng Bạc Mai -/ Anh Đức: 0975.289.721</t>
  </si>
  <si>
    <t>0975.289.721</t>
  </si>
  <si>
    <t>Long Thành - Đồng Nai</t>
  </si>
  <si>
    <t>KH3539</t>
  </si>
  <si>
    <t>Anh Bảy-Quốc Lộ 13/ 0902.745.343</t>
  </si>
  <si>
    <t>0902.745.343</t>
  </si>
  <si>
    <t>Quốc lộ 13, Hiệp Bình Phước, Thủ Đức, Sài Gòn</t>
  </si>
  <si>
    <t>KH3540</t>
  </si>
  <si>
    <t>Xưởng Chú Tâm - Gò Vấp/ Chú Tâm: 0913.925.574</t>
  </si>
  <si>
    <t>0913.925.574</t>
  </si>
  <si>
    <t>Gò Vấp, TP Hồ Chí Minh</t>
  </si>
  <si>
    <t>KH3537</t>
  </si>
  <si>
    <t>A Duyệt - Bù Đăng - Bình Phước / 0974.632.688</t>
  </si>
  <si>
    <t>0974.632.688</t>
  </si>
  <si>
    <t>Bù Đăng, Bình Phước</t>
  </si>
  <si>
    <t>KH3538</t>
  </si>
  <si>
    <t>Xưởng Anh Trung- Đăk Nông / 0855.992.679</t>
  </si>
  <si>
    <t>0855.992.679</t>
  </si>
  <si>
    <t>Tuy Đức- Đăk Nông</t>
  </si>
  <si>
    <t>KH3536</t>
  </si>
  <si>
    <t>Anh Nhựt (Thợ máy) - Bình Dương/Anh Nhựt: 0907.012.323</t>
  </si>
  <si>
    <t>0907.012.323</t>
  </si>
  <si>
    <t>Tân Uyên - Bình Dương</t>
  </si>
  <si>
    <t>KH3534</t>
  </si>
  <si>
    <t>Cửa hàng Thành Công-Gia Lai /Anh Tuấn-0349.192.763</t>
  </si>
  <si>
    <t>0349.192.763</t>
  </si>
  <si>
    <t>129/01 Ngô Gia Khảm, Tổ 4, P. Trà Bá, TP Pleiku, Gia Lai</t>
  </si>
  <si>
    <t>KH3535</t>
  </si>
  <si>
    <t>Xe Nâng Bùi Gia- Củ Chi/ A Tuấn-0343.150.652</t>
  </si>
  <si>
    <t>0343.150.652</t>
  </si>
  <si>
    <t>Huyện Củ Chi-Sài Gòn</t>
  </si>
  <si>
    <t>KH3531</t>
  </si>
  <si>
    <t>Xưởng Anh Phương- Gia Lai/ 0984.483.843</t>
  </si>
  <si>
    <t>0984.483.843</t>
  </si>
  <si>
    <t>121/1 Lê Đại Hành- Pleiku-Gia Lai</t>
  </si>
  <si>
    <t>KH3532</t>
  </si>
  <si>
    <t>Cửa hàng Turbo Thanh Duy/ A Kiệt - Cần Thơ/ 0918.932.907</t>
  </si>
  <si>
    <t>0918.932.907</t>
  </si>
  <si>
    <t>347 KV Thới Hạnh 1, P thới Thuận, Q Thốt Nốt - TP Cần Thơ</t>
  </si>
  <si>
    <t>KH3533</t>
  </si>
  <si>
    <t>Công ty Giao thông Thủy lợi Hà Nội / Anh Công: 0988.336.896</t>
  </si>
  <si>
    <t>0988.336.896</t>
  </si>
  <si>
    <t>37/2C/6 đường C18, P.12, Q. Tân Bình, TP Hồ Chí Minh</t>
  </si>
  <si>
    <t>KH3529</t>
  </si>
  <si>
    <t>Anh Vàng (Cty vận tải) - Long An/ 0912.400.800</t>
  </si>
  <si>
    <t>0912.400.800</t>
  </si>
  <si>
    <t>KH3530</t>
  </si>
  <si>
    <t>Xưởng Anh Khẩn - Quận 12/ Anh Khẩn: 0912.584.379</t>
  </si>
  <si>
    <t>0912.584.379</t>
  </si>
  <si>
    <t>An Phú Đông - Quận 12</t>
  </si>
  <si>
    <t>KH3527</t>
  </si>
  <si>
    <t>Gara Anh Dần - Lâm Đồng/ Anh Dần: 0963.364.550</t>
  </si>
  <si>
    <t>0963.364.550</t>
  </si>
  <si>
    <t>94 Trần Phú, Di Linh, Lâm Đồng</t>
  </si>
  <si>
    <t>KH3528</t>
  </si>
  <si>
    <t>A Nam - Sài Gòn - 0368.787.566</t>
  </si>
  <si>
    <t>0368.787.566</t>
  </si>
  <si>
    <t>KH3526</t>
  </si>
  <si>
    <t>KÉT NƯỚC HUY HOÀNG - QUẢNG NGÃI/ 0828.544.456</t>
  </si>
  <si>
    <t>0828.544.456</t>
  </si>
  <si>
    <t>Ngã 3 Thạnh Trụ, MỘ ĐỨC, QUẢNG NGÃI</t>
  </si>
  <si>
    <t>KH3525</t>
  </si>
  <si>
    <t>Cửa hàng Phụ Tùng ô tô Trọng Tín/ 0986.355.481</t>
  </si>
  <si>
    <t>0986.355.481</t>
  </si>
  <si>
    <t>25/10 đại lộ Bình Dương, Lái Thiêu, Thuận An, Bình Dương</t>
  </si>
  <si>
    <t>KH3523</t>
  </si>
  <si>
    <t>CH Phụ Tùng Ô TÔ HỮU HẬU / 0939.006.466</t>
  </si>
  <si>
    <t>0939.006.466</t>
  </si>
  <si>
    <t>TP Long Xuyên, An Giang</t>
  </si>
  <si>
    <t>KH3524</t>
  </si>
  <si>
    <t>Phụ Tùng Ô Tô Vân Khánh, Đức Trọng/ 0979.999.922</t>
  </si>
  <si>
    <t>0979.999.922</t>
  </si>
  <si>
    <t>23 Hai Bà Trưng, Liên Nghĩa, Đức Trọng, Lâm Đồng</t>
  </si>
  <si>
    <t>KH3522</t>
  </si>
  <si>
    <t>Cửa hàng Anh Tùng - Tây Ninh/ Anh Tùng: 0944.406.908</t>
  </si>
  <si>
    <t>0944.406.908</t>
  </si>
  <si>
    <t>Khu phố 1, Thị trấn Châu Thành, Tây Ninh</t>
  </si>
  <si>
    <t>KH3520</t>
  </si>
  <si>
    <t>Cửa Hàng Phụ Tùng SON KIM AUTO PARTS/ 0987.199.989</t>
  </si>
  <si>
    <t>0987.199.989</t>
  </si>
  <si>
    <t>115/52 Trần Đình Xu, Phường Nguyễn Cư Trinh, Quận 1, SG</t>
  </si>
  <si>
    <t>KH3521</t>
  </si>
  <si>
    <t>Anh Hiệp (thợ máy) - Ninh Thuận/ Anh Hiệp: 0914.926.711</t>
  </si>
  <si>
    <t>0914.926.711</t>
  </si>
  <si>
    <t>Phan Rang - Ninh Thuận</t>
  </si>
  <si>
    <t>KH3518</t>
  </si>
  <si>
    <t>Ninh Thuận</t>
  </si>
  <si>
    <t>Anh Cao - Chơn Thành/ 0978.278.199</t>
  </si>
  <si>
    <t>0978.278.199</t>
  </si>
  <si>
    <t>KH3519</t>
  </si>
  <si>
    <t>Công TY CP Đạt Phương -Đăk Lắc / Anh Thọ -0945.369.425</t>
  </si>
  <si>
    <t>0945.369.425</t>
  </si>
  <si>
    <t>Buôn Mê Thuột- Đăk Lắc</t>
  </si>
  <si>
    <t>KH3517</t>
  </si>
  <si>
    <t>Cửa hàng Anh Hiếu - Bình Tân/ Anh Hiếu: 0903.663.330</t>
  </si>
  <si>
    <t>0903.663.330</t>
  </si>
  <si>
    <t>Số 6/3 đường Bình Trị Đông, phường Bình Trị Đông, Bình Tân, TP Hồ Chí Minh</t>
  </si>
  <si>
    <t>KH3516</t>
  </si>
  <si>
    <t>Công ty CP Cơ khí ô tô Hòa Bình - Bình Thuận/ Chị Hiền: 0867.008.979</t>
  </si>
  <si>
    <t>0867.008.979</t>
  </si>
  <si>
    <t>Km 1724 Quốc lộ 1A, thôn Minh Tiến, Hà Minh, Hàm Thuận Nam, Bình Thuận</t>
  </si>
  <si>
    <t>KH3514</t>
  </si>
  <si>
    <t>Anh Hiếu-Cần Thơ / 0907.407.658</t>
  </si>
  <si>
    <t>0907.407.658</t>
  </si>
  <si>
    <t>KH3515</t>
  </si>
  <si>
    <t>Anh Hùng - Long Xuyên/ 0987.770.770</t>
  </si>
  <si>
    <t>0987.770.770</t>
  </si>
  <si>
    <t>Long Xuyên - An Giang</t>
  </si>
  <si>
    <t>KH3513</t>
  </si>
  <si>
    <t>Anh Trường (Thợ máy) - Dĩ An - Bình Dương/ 0909.390.178</t>
  </si>
  <si>
    <t>0909.390.178</t>
  </si>
  <si>
    <t>Dĩ An - Bình Dương</t>
  </si>
  <si>
    <t>KH3512</t>
  </si>
  <si>
    <t>Chú Dốn - Bình Định/ Chú Dốn: 0984.946.868</t>
  </si>
  <si>
    <t>0984.946.868</t>
  </si>
  <si>
    <t>Ân Tường Đông, Hoài Ân, Bình Định</t>
  </si>
  <si>
    <t>KH3511</t>
  </si>
  <si>
    <t>Cửa hàng PT ô tô Đinh Thành/Anh Thành: 0937.632.912</t>
  </si>
  <si>
    <t>0937.632.912</t>
  </si>
  <si>
    <t>16/6B Quốc lộ 22, Ấp Chánh 2, Tân Xuân, Hóc Môn, TP Hồ Chí Minh</t>
  </si>
  <si>
    <t>KH3509</t>
  </si>
  <si>
    <t>Anh Sơn - Phan Rang/ 0972.041.268</t>
  </si>
  <si>
    <t>0972.041.268</t>
  </si>
  <si>
    <t>Phan Rang Tháp Chàm, Ninh Thuận</t>
  </si>
  <si>
    <t>KH3510</t>
  </si>
  <si>
    <t>Công ty cổ phần Xây dựng Dịch vụ và Thương mại 68/ Anh Hoàn: 0968.427.817</t>
  </si>
  <si>
    <t>0968.427.817</t>
  </si>
  <si>
    <t>Số 244 Kim Mã, Phường Kim Mã, Quận Ba Đình, Thành Phố Hà Nội</t>
  </si>
  <si>
    <t>KH3508</t>
  </si>
  <si>
    <t>Công ty Tân Thuận Hưng/ A Nhân - 0939.714.888</t>
  </si>
  <si>
    <t>0939.714.888</t>
  </si>
  <si>
    <t>KCN Long Đức, đường Bùi Hữu Nghĩa, ấp Vĩnh Hưng, xã Long Đức, Tp Trà Vinh, Tĩnh Trà Vinh</t>
  </si>
  <si>
    <t>KH3507</t>
  </si>
  <si>
    <t>SHENZHEN KUPOSI AUTO PARTS CO., LIMITED (HENWEIT)</t>
  </si>
  <si>
    <t>Room No.601, Tower C, Building 3, Cloud Park, Xuegang North Road, Bantian Street, Longgang District, Shenzhen City, Guangdong</t>
  </si>
  <si>
    <t>Gara Anh Trung - Long Thành/ Anh Trung: 0944.272.332</t>
  </si>
  <si>
    <t>0944.272.332</t>
  </si>
  <si>
    <t>KH3505</t>
  </si>
  <si>
    <t>Xưởng Vân Tèo - An Giang/ 0918.341.209</t>
  </si>
  <si>
    <t>0918.341.209</t>
  </si>
  <si>
    <t>Chợ mới, An Giang</t>
  </si>
  <si>
    <t>KH3506</t>
  </si>
  <si>
    <t>Anh Mười Trần- Thợ Sửa chữa tự do-SG /0981.202.449</t>
  </si>
  <si>
    <t>0981.202.449</t>
  </si>
  <si>
    <t>KH3504</t>
  </si>
  <si>
    <t>Cửa hàng Cơ Giới Minh Thịnh - Tây Ninh/ 0933.995.880</t>
  </si>
  <si>
    <t>0933.995.880</t>
  </si>
  <si>
    <t>Ấp An Điền, Xã An Bình, Châu Thành - Tây Ninh</t>
  </si>
  <si>
    <t>KH3503</t>
  </si>
  <si>
    <t>Gara Chí Vỹ - Bảo Lộc, Lâm Đồng / 0911.531.832</t>
  </si>
  <si>
    <t>0911.531.832</t>
  </si>
  <si>
    <t>TP Bảo Lộc, Lâm Đồng</t>
  </si>
  <si>
    <t>KH3502</t>
  </si>
  <si>
    <t>Chú Sáu - Hàng Xanh/0328.673.549</t>
  </si>
  <si>
    <t>0328.673.549</t>
  </si>
  <si>
    <t>Hàng Xanh-Sài Gòn</t>
  </si>
  <si>
    <t>KH3500</t>
  </si>
  <si>
    <t>Máy Công Trình Minh Nguyễn/ 0979.403.463</t>
  </si>
  <si>
    <t>0979.403.463</t>
  </si>
  <si>
    <t>Đường DT 743, KP Ngãi Thắng, P Bình Thắng, Dĩ An, Bình Dương</t>
  </si>
  <si>
    <t>KH3501</t>
  </si>
  <si>
    <t>Cơ Giới Quốc Chỉnh - Bà Rịa / 0377.005.367</t>
  </si>
  <si>
    <t>0377.005.367</t>
  </si>
  <si>
    <t>Ql 51, Hải Sơn, Phước Hoà, Phú Mỹ, Bà Rịa - Vũng Tàu</t>
  </si>
  <si>
    <t>KH3499</t>
  </si>
  <si>
    <t>Cơ giới Lê Minh - Phan Thiết/Anh Minh: 0984.852.379</t>
  </si>
  <si>
    <t>0984.852.379</t>
  </si>
  <si>
    <t>Thôn Xuân Tài, xã Phong Nẫm, TP Phan Thiết, Bình Thuận</t>
  </si>
  <si>
    <t>KH3497</t>
  </si>
  <si>
    <t>Anh Tâm (Turbo) - Bình Thạnh/ Anh Tâm: 0903.749.025</t>
  </si>
  <si>
    <t>0903.749.025</t>
  </si>
  <si>
    <t>Bình Thạnh - TP Hồ Chí Minh</t>
  </si>
  <si>
    <t>KH3498</t>
  </si>
  <si>
    <t>Xưởng Anh Gió - Khánh Hoà /0905.240.259</t>
  </si>
  <si>
    <t>0905.240.259</t>
  </si>
  <si>
    <t>Ninh Hoà-Khánh Hoà</t>
  </si>
  <si>
    <t>KH3496</t>
  </si>
  <si>
    <t>Xưởng Anh Tâm - Đồng Nai/ Anh Tâm: 0919.772.325</t>
  </si>
  <si>
    <t>0919.772.325</t>
  </si>
  <si>
    <t>Tân Bình, Vĩnh Cửu, Đồng Nai</t>
  </si>
  <si>
    <t>KH3495</t>
  </si>
  <si>
    <t>Xưởng A Trí - Nhà Bè/ 0903.160.905</t>
  </si>
  <si>
    <t>0903.160.905</t>
  </si>
  <si>
    <t>Nhà Bè - TP HCM</t>
  </si>
  <si>
    <t>KH3492</t>
  </si>
  <si>
    <t>Công ty CP Filler Masterbatch - A Khanh/ 0987.991.232</t>
  </si>
  <si>
    <t>0987.991.232</t>
  </si>
  <si>
    <t>Lục Ngạn, Yên Bái</t>
  </si>
  <si>
    <t>KH3493</t>
  </si>
  <si>
    <t>CH Tân Thành Lợi - Lagi Bình Thuận / A Thức 0377.261.884</t>
  </si>
  <si>
    <t>0377.261.884</t>
  </si>
  <si>
    <t>08 trần hưng đạo, TX, Lagi, Bình Thuận</t>
  </si>
  <si>
    <t>KH3494</t>
  </si>
  <si>
    <t>Công ty Thụy Ngọc Hà - chuyên vòng bi bạc đạn - C Tâm. 0968.98.97.96</t>
  </si>
  <si>
    <t>354/83 Phan Văn Trị, P11, Q Bình Thạnh, TP HCM</t>
  </si>
  <si>
    <t>TNH</t>
  </si>
  <si>
    <t>A Dũng - Hải Phòng / 0982.811.235</t>
  </si>
  <si>
    <t>0982.811.235</t>
  </si>
  <si>
    <t>Hải Phòng</t>
  </si>
  <si>
    <t>KH3491</t>
  </si>
  <si>
    <t>Cửa Hàng Chị Phương-Sài Gòn/ 0949.265.537-0395.198.253</t>
  </si>
  <si>
    <t>0949.265.537-0395</t>
  </si>
  <si>
    <t>1025 nguyễn trãi-Phường 14, Quận 5, TP HCM</t>
  </si>
  <si>
    <t>KH3490</t>
  </si>
  <si>
    <t>Cửa hàng phụ tùng ô tô Biên Hoà- Anh Cảnh/0973.251.900</t>
  </si>
  <si>
    <t>0973.251.900</t>
  </si>
  <si>
    <t>A37.Khu Phố 1, P.Bửu Long, Biên Hòa, Đồng Nai</t>
  </si>
  <si>
    <t>KH3487</t>
  </si>
  <si>
    <t>Cửa hàng Phụ Tùng Ô TÔ Ford Minh Vàng Sài Gòn /0934.009.629</t>
  </si>
  <si>
    <t>0934.009.629</t>
  </si>
  <si>
    <t>9/17 Hồ Thị Kỷ, P1 Quận 10, TP Hồ Chí Minh</t>
  </si>
  <si>
    <t>KH3488</t>
  </si>
  <si>
    <t>Turbo Anh Lương - TP Quảng Ngãi / 0984.287.367</t>
  </si>
  <si>
    <t>0914.226.839 / 0984.287.367</t>
  </si>
  <si>
    <t>281 Quang Trung, TP Quảng Ngãi</t>
  </si>
  <si>
    <t>KH3489</t>
  </si>
  <si>
    <t>TURBO</t>
  </si>
  <si>
    <t>Xưởng Anh Trường - Ba Tri, Bến Tre / 0359.559.571</t>
  </si>
  <si>
    <t>0359.559.571</t>
  </si>
  <si>
    <t>Ba Tri, Bến Tre</t>
  </si>
  <si>
    <t>KH3486</t>
  </si>
  <si>
    <t>Gara Thành Đạt-Phú Giáo/ 0971.929.161</t>
  </si>
  <si>
    <t>0971.929.161</t>
  </si>
  <si>
    <t>Phú Giáo-Bình Dương</t>
  </si>
  <si>
    <t>KH3484</t>
  </si>
  <si>
    <t>Anh Tâm - Công ty TNHH LEFT DTA- SG / 0979.971.306</t>
  </si>
  <si>
    <t>0979.971.306</t>
  </si>
  <si>
    <t>16/5 đường Thạnh Xuân, Quận 12, TP Hồ chí Minh</t>
  </si>
  <si>
    <t>KH3485</t>
  </si>
  <si>
    <t>Xưởng Anh Trực - Bình Dương/ Anh Trực: 0902.789.412</t>
  </si>
  <si>
    <t>0902.789.412</t>
  </si>
  <si>
    <t>Vĩnh Phú 22, Thuận An, Bình Dương</t>
  </si>
  <si>
    <t>KH3483</t>
  </si>
  <si>
    <t>Anh Sáu - Tây Ninh / 0338.168.839</t>
  </si>
  <si>
    <t>0338.168.839</t>
  </si>
  <si>
    <t>KH3480</t>
  </si>
  <si>
    <t>CH Yến Lợi - Vĩnh Long/ 0982.872.529</t>
  </si>
  <si>
    <t>0982.872.529</t>
  </si>
  <si>
    <t>Quốc lộ 53, Vũng Liêm, Vĩnh Long</t>
  </si>
  <si>
    <t>KH3481</t>
  </si>
  <si>
    <t>Công ty CP xây lắp 368 - Anh Duy/0915.051.598</t>
  </si>
  <si>
    <t>0915.051.598</t>
  </si>
  <si>
    <t>KH3482</t>
  </si>
  <si>
    <t>Xưởng Anh Thiện-Quận 12/ 0334.367.479</t>
  </si>
  <si>
    <t>0334.367.479</t>
  </si>
  <si>
    <t>KH3478</t>
  </si>
  <si>
    <t>A Hải - Công ty Vĩnh Phú, Biên Hòa / 0978.716.542</t>
  </si>
  <si>
    <t>0978.716.542</t>
  </si>
  <si>
    <t>990 Xa lộ Hà Nội, KP2, P. Bình Đa, TP Biên Hòa</t>
  </si>
  <si>
    <t>KH3479</t>
  </si>
  <si>
    <t>Anh Vững - Long An / 0908.338.317</t>
  </si>
  <si>
    <t>0908.338.317</t>
  </si>
  <si>
    <t>Đức Hòa, Long An</t>
  </si>
  <si>
    <t>KH3477</t>
  </si>
  <si>
    <t>Công ty Trương Trung Bắc/ 0983.799.722</t>
  </si>
  <si>
    <t>0983.799.722</t>
  </si>
  <si>
    <t>Bình Triệu, Thủ Đức, Sài Gòn</t>
  </si>
  <si>
    <t>KH3476</t>
  </si>
  <si>
    <t>CÔNG TY CỔ PHẦN ĐẠI THIÊN TRƯỜNG - Anh Hùng/ 0982.148.300</t>
  </si>
  <si>
    <t>0982.148.300</t>
  </si>
  <si>
    <t>Số 176A Nguyễn Đình Hoàn, Phường Nghĩa Đô, Quận Cầu Giấy, Thành phố Hà Nội</t>
  </si>
  <si>
    <t>báo giá có VAT 1, Phiếu Thu 2, Hóa Đơn VAT mã hàng 1+2 phải đồng bọ</t>
  </si>
  <si>
    <t>KH3475</t>
  </si>
  <si>
    <t>CH Thanh Liêm - Đồng Tháp/ Anh Liêm: 0907.558.157</t>
  </si>
  <si>
    <t>0907.558.157</t>
  </si>
  <si>
    <t>TP Cao Lãnh - Đồng Tháp</t>
  </si>
  <si>
    <t>KH3473</t>
  </si>
  <si>
    <t>Ga ra Lê Trí - Đức Trọng - 0817.647.777</t>
  </si>
  <si>
    <t>0817.647.777</t>
  </si>
  <si>
    <t>920 Quốc Lộ 20 - Đức Trọng, Lâm Đồng</t>
  </si>
  <si>
    <t>KH3474</t>
  </si>
  <si>
    <t>Xưởng tiện Anh Lộc-Long Khánh-Đồng Nai /0948.769.596</t>
  </si>
  <si>
    <t>0948.769.596</t>
  </si>
  <si>
    <t>KH3472</t>
  </si>
  <si>
    <t>Cửa Hàng phụ tùng cơ giới Minh Trí - Phan Thiết/ 0393.316.886</t>
  </si>
  <si>
    <t>0393.316.886</t>
  </si>
  <si>
    <t>QL 1 A TP Phan Thiết, Bình Thuận</t>
  </si>
  <si>
    <t>KH3471</t>
  </si>
  <si>
    <t>Công ty Vật liệu xây dựng Vân Hà - Q12 / 0917.507.779</t>
  </si>
  <si>
    <t>0917.507.779</t>
  </si>
  <si>
    <t>Số 6 Hà Huy Giáp, P Thạnh Lộc, Quận 12 - TPHCM</t>
  </si>
  <si>
    <t>KH3470</t>
  </si>
  <si>
    <t>Xưởng tiện Thành Nhân / A Thành - 0977.980.625</t>
  </si>
  <si>
    <t>0977.980.625</t>
  </si>
  <si>
    <t>Ngã tư Mỹ Phước, Tân Vạn, Bình Dương</t>
  </si>
  <si>
    <t>KH3468</t>
  </si>
  <si>
    <t>Công ty Việt Hưng Thịnh - Anh Đức/ 0986.436.256</t>
  </si>
  <si>
    <t>0986.436.256</t>
  </si>
  <si>
    <t>12/4G/9 Đường số 8, Phường Hiệp Bình Phước, TP. Thủ Đức, TP. Hồ Chí Minh</t>
  </si>
  <si>
    <t>KH3469</t>
  </si>
  <si>
    <t>Xưởng Đức Quang Lộc/ 0949.945.849</t>
  </si>
  <si>
    <t>0949.945.849</t>
  </si>
  <si>
    <t>Xuân Lộc - Đồng Nai</t>
  </si>
  <si>
    <t>KH3467</t>
  </si>
  <si>
    <t>Cửa hàng Quách Đại Dương - Bình Chánh/ Anh Trung: 0902.361.444 - 0915.663.730</t>
  </si>
  <si>
    <t>0902.361.444 / 0915.663.730</t>
  </si>
  <si>
    <t>A13/39A, đường Thiên Giang, Bình Chánh, TP HCM</t>
  </si>
  <si>
    <t>KH3466</t>
  </si>
  <si>
    <t>Gara Tuấn Kiệt - Bình Dương/ 0913.663.107</t>
  </si>
  <si>
    <t>0913.663.107</t>
  </si>
  <si>
    <t>113 Nguyễn Du, KP Đông Tân, TP Dĩ An, Bình Dương</t>
  </si>
  <si>
    <t>KH3464</t>
  </si>
  <si>
    <t>Anh Hậu (Thợ máy) - Tây Ninh/ 0869.396.773</t>
  </si>
  <si>
    <t>0869.396.773</t>
  </si>
  <si>
    <t>Ngã 3 Mỹ Thương - Tây Ninh</t>
  </si>
  <si>
    <t>KH3465</t>
  </si>
  <si>
    <t>Anh Quang - Hooc Môn, Sài Gòn / 0777.900.226</t>
  </si>
  <si>
    <t>0777.900.226</t>
  </si>
  <si>
    <t>KH3463</t>
  </si>
  <si>
    <t>Cty Huỳnh Thiên Kim / A. Anh - Cần Thơ/ 0909.645.225</t>
  </si>
  <si>
    <t>0909.645.225</t>
  </si>
  <si>
    <t>Số 319, ấp Thới Xuyên, xã Thới Đông, huyện Cờ Đỏ, Tp Cần Thơ</t>
  </si>
  <si>
    <t>KH3460</t>
  </si>
  <si>
    <t>Xưởng Phước Tiến-Bình Dương / 0918.306.507</t>
  </si>
  <si>
    <t>0918.306.507</t>
  </si>
  <si>
    <t>KH3461</t>
  </si>
  <si>
    <t>Cơ Giới Chiến Thắng - Phú Yên / A Chiến 0987.631.381</t>
  </si>
  <si>
    <t>0987.631.381</t>
  </si>
  <si>
    <t>86 Lê Lợi, Hai Riêng, Sông Hinh, Phú Yên</t>
  </si>
  <si>
    <t>Gửi xe Hồng Sơn</t>
  </si>
  <si>
    <t>KH3462</t>
  </si>
  <si>
    <t>Xưởng anh Hào - Cần Thơ/ 0918.18.1970</t>
  </si>
  <si>
    <t>69 Võ Văn Kiệt, P An Thới, TP Cần Thơ</t>
  </si>
  <si>
    <t>KH3458</t>
  </si>
  <si>
    <t>A Chiến - Bình Thuận /0979.386.386</t>
  </si>
  <si>
    <t>0979.386.386</t>
  </si>
  <si>
    <t>QL 1A, Thôn 1, Sông Lũy, Bắc Bình, Bình Thuận</t>
  </si>
  <si>
    <t>KH3459</t>
  </si>
  <si>
    <t>Anh Hùng (Thợ máy) -Sài Gòn / 0909.012.456</t>
  </si>
  <si>
    <t>0909.012.456</t>
  </si>
  <si>
    <t>Quận 9 - TP Hồ Chí Minh</t>
  </si>
  <si>
    <t>KH3456</t>
  </si>
  <si>
    <t>Công ty Dương Kiên - Quận 12/ A Dương - 0977.333.999</t>
  </si>
  <si>
    <t>0977.333.999</t>
  </si>
  <si>
    <t>Chợ An Sương, Quận 12, TP HCM</t>
  </si>
  <si>
    <t>KH3457</t>
  </si>
  <si>
    <t>Cửa hàng Cường Minh - Đà Lạt /0349.694.756 - 0912.128.870</t>
  </si>
  <si>
    <t>0349.694.756 / 0912.128.870</t>
  </si>
  <si>
    <t>18 Huỳnh Tấn Phát, P11, TP Đà Lạt, Lâm Đồng</t>
  </si>
  <si>
    <t>KH3454</t>
  </si>
  <si>
    <t>Cơ khí Thủy Lực Nam Cường Thịnh / Anh Nam 0984.944.430</t>
  </si>
  <si>
    <t>0984.944.430</t>
  </si>
  <si>
    <t>Ngã tư Bình Phước - Sài Gòn</t>
  </si>
  <si>
    <t>KH3455</t>
  </si>
  <si>
    <t>(không dùng)Turbo A Lương - Quảng Ngãi/ 0984.287.367</t>
  </si>
  <si>
    <t>0984.287.367</t>
  </si>
  <si>
    <t>KH3452</t>
  </si>
  <si>
    <t>CH Tấn Tài - Bình Phước - 0974.527.327</t>
  </si>
  <si>
    <t>0974.527.327</t>
  </si>
  <si>
    <t>KH3453</t>
  </si>
  <si>
    <t>Cơ Giới Tùng Lâm - Bảo Lộc / 0967.101.113</t>
  </si>
  <si>
    <t>0967.101.113</t>
  </si>
  <si>
    <t>Lộc Sơn, Bảo Lộc, Lâm Đồng</t>
  </si>
  <si>
    <t>KH3451</t>
  </si>
  <si>
    <t>Công ty Xe nâng Miền Nam / Anh Hiệp: 0978.716.598</t>
  </si>
  <si>
    <t>0978.716.598</t>
  </si>
  <si>
    <t>139A, Đường Trần Quang Diệu, KP Tân Phước, Phường Tân Bình, TP Dĩ An, Bình Dương</t>
  </si>
  <si>
    <t>KH3450</t>
  </si>
  <si>
    <t>Xưởng Anh Luật-Tân Vạn/0908.730.100</t>
  </si>
  <si>
    <t>0908.730.100</t>
  </si>
  <si>
    <t>Tân Vạn-Bình Dương</t>
  </si>
  <si>
    <t>KH3448</t>
  </si>
  <si>
    <t>Cửa hàng Mười Mập - Anh Mười -Quận 11 / 0916.471.571</t>
  </si>
  <si>
    <t>0916.471.571</t>
  </si>
  <si>
    <t>612 Hồng Bàng, Phường 16, Quận 11, SG</t>
  </si>
  <si>
    <t>KH3449</t>
  </si>
  <si>
    <t>Gara Đại Phú - Long Khánh/ 0919.542.086</t>
  </si>
  <si>
    <t>0919.542.086</t>
  </si>
  <si>
    <t>Khu phố núi Tung, Suối Tre, Long Khánh - Đồng Nai</t>
  </si>
  <si>
    <t>KH3447</t>
  </si>
  <si>
    <t>Xưởng Gara Mẫn-Tây Ninh/0977.701.090</t>
  </si>
  <si>
    <t>0977.701.090</t>
  </si>
  <si>
    <t>Gò Dầu-Tây Ninh</t>
  </si>
  <si>
    <t>KH3445</t>
  </si>
  <si>
    <t>Cửa hàng Phụ tùng máy công trình Hồ Chiến-Đak Lak/ 0971.717.206-0974.755.247-0978.028.048</t>
  </si>
  <si>
    <t>0971.717.206-0974 / 755.247-0978.028</t>
  </si>
  <si>
    <t>Km17, QL 27, Huyện Cư Kuin, Đak Lak</t>
  </si>
  <si>
    <t>KH3446</t>
  </si>
  <si>
    <t>Xe Cẩu Nguyên Vũ-Bình Dương /0826.149.149</t>
  </si>
  <si>
    <t>0826.149.149</t>
  </si>
  <si>
    <t>Đường N7, Hòa Phú, Thủ Dầu 1, Bình Dương</t>
  </si>
  <si>
    <t>KH3443</t>
  </si>
  <si>
    <t>CH Phụ Tùng Ô Tô Ánh Quân / 0979.245.299</t>
  </si>
  <si>
    <t>0979.245.299</t>
  </si>
  <si>
    <t>267 Trần Phú, Lộc Sơn, Bảo Lộc, Lâm Đồng</t>
  </si>
  <si>
    <t>KH3444</t>
  </si>
  <si>
    <t>Xưởng A Phước - Biên Hòa - 0396.069.203</t>
  </si>
  <si>
    <t>0396.069.203</t>
  </si>
  <si>
    <t>Biên Hòa, Đồng Nai</t>
  </si>
  <si>
    <t>KH3442</t>
  </si>
  <si>
    <t>Xưởng A Thắng - Đh Nông Lâm/ 0989.259.153</t>
  </si>
  <si>
    <t>0989.259.153</t>
  </si>
  <si>
    <t>Đại học Nông Lâm, Dĩ An, Bình Dương</t>
  </si>
  <si>
    <t>KH3441</t>
  </si>
  <si>
    <t>TURBO - GIA THIỀU - ĐỨC TRỌNG / Anh Thiều: 0971.313.232</t>
  </si>
  <si>
    <t>0971.313.232</t>
  </si>
  <si>
    <t>138 Quốc lộ 20, Thị trấn Liên Nghĩa, Đức Trọng, Lâm Đồng</t>
  </si>
  <si>
    <t>KH3440</t>
  </si>
  <si>
    <t>LB Auto Sài Gòn/ Anh Tú-0968.169.165; Anh Bình-0909.886.151</t>
  </si>
  <si>
    <t>0968.169.165 / 0909.886.151</t>
  </si>
  <si>
    <t>92D32 KDC Savimex, Phường Phú Thuận, Quận 7, TP HCM</t>
  </si>
  <si>
    <t>KH3438</t>
  </si>
  <si>
    <t>Anh Vũ - Vườn Lài - CTY TNHH SX&amp;TM AMIW - Quận 12 / Anh Vũ: 0988.626.077</t>
  </si>
  <si>
    <t>0988.626.077</t>
  </si>
  <si>
    <t>52/39/6 đường Vườn Lài, phường An Phú Đông, Quận 12, TP HCM</t>
  </si>
  <si>
    <t>KH3439</t>
  </si>
  <si>
    <t>CH Hiền Diệu - Gia Lai/ 0849.972.222</t>
  </si>
  <si>
    <t>0849.972.222</t>
  </si>
  <si>
    <t>19 Hai Bà Trưng, P. Diên Hồng, Pleiku, Gia Lai</t>
  </si>
  <si>
    <t>KH3437</t>
  </si>
  <si>
    <t>CH Cơ Giới Trung Hoa - Bình Chánh / Chị Thu 0907.818.603</t>
  </si>
  <si>
    <t>0907.818.603</t>
  </si>
  <si>
    <t>175 Quốc lộ 1A, An Phú Tây, Quận Bình Chánh</t>
  </si>
  <si>
    <t>KH3436</t>
  </si>
  <si>
    <t>Cửa hàng két nước A Dũng - Cà Mau/ 0919.384.047</t>
  </si>
  <si>
    <t>0919.384.047</t>
  </si>
  <si>
    <t>181 Đ. Lý Thường Kiệt, Phường 6, Thành phố Cà Mau, Cà Mau</t>
  </si>
  <si>
    <t>KH3432</t>
  </si>
  <si>
    <t>Xưởng Anh Vinh - QL1A / 0934.733.344</t>
  </si>
  <si>
    <t>0934.733.344</t>
  </si>
  <si>
    <t>382 Quốc lộ 1A, Tam Bình, Thủ Đức, Sài Gòn</t>
  </si>
  <si>
    <t>KH3433</t>
  </si>
  <si>
    <t>Cửa hàng Pt ô tô Gia Phúc - A Phúc / 0905.431.186</t>
  </si>
  <si>
    <t>0905.431.186</t>
  </si>
  <si>
    <t>236 Hùng Vương, Cam Nghĩa, Cam Ranh, Khánh Hòa</t>
  </si>
  <si>
    <t>KH3434</t>
  </si>
  <si>
    <t>Cty CP XD Dịch vụ và TM 68/ A Viên 0976.958.682</t>
  </si>
  <si>
    <t>0976.958.682</t>
  </si>
  <si>
    <t>224 Kim Mã, Ba Đình, Hà Nội</t>
  </si>
  <si>
    <t>KH3435</t>
  </si>
  <si>
    <t>CTY PHỤ TÙNG MINH CHÂU/ A MAI 0364.465.811</t>
  </si>
  <si>
    <t>0364.465.811</t>
  </si>
  <si>
    <t>37/38 k, Tổ 1, KP2, P Long Bình Tân, Biên Hòa</t>
  </si>
  <si>
    <t>KH3431</t>
  </si>
  <si>
    <t>A Chiến (Xưởng - Gara), An Phú Đông, Quận 12 (gần tu viện Khánh An) / 0906.180.759</t>
  </si>
  <si>
    <t>0906.180.759</t>
  </si>
  <si>
    <t>An Phú Đông, Quận 12, SG</t>
  </si>
  <si>
    <t>KH3430</t>
  </si>
  <si>
    <t>FUGOU COUNTY YUANHANG MACHINERY CO. LTD (CAST IRON CYLINDER HEAD)</t>
  </si>
  <si>
    <t>FUGOU CITY, HENAN, CHINA</t>
  </si>
  <si>
    <t>YUAN</t>
  </si>
  <si>
    <t>Anh Cường-Kiên Giang/ 0949.006.353</t>
  </si>
  <si>
    <t>0949.006.353</t>
  </si>
  <si>
    <t>Ấp Hòa An, xã Mong Thọ, HuyệnChâu Thành, Kiên Giang</t>
  </si>
  <si>
    <t>KH3429</t>
  </si>
  <si>
    <t>HUANGSHAN MAKEWED TRADING CO., LTD (ALUMINIUM CYLINDER HEAD)</t>
  </si>
  <si>
    <t>No. 2 JingXing Road, Shexian Economic Development Zone, She Country, Huangshan City, Anhui Province, China</t>
  </si>
  <si>
    <t>MAKEWED</t>
  </si>
  <si>
    <t>Anh Tuấn (Thợ máy) - Thạnh Xuân, Quận 12/ 0976.735.771</t>
  </si>
  <si>
    <t>0976.735.771</t>
  </si>
  <si>
    <t>Thạnh Xuân, Quận 12, Sài Gòn</t>
  </si>
  <si>
    <t>KH3427</t>
  </si>
  <si>
    <t>Xưởng (phụ tùng, sửa chữa) xe nâng Trường Phát / 0979.980.744</t>
  </si>
  <si>
    <t>0979.980.744</t>
  </si>
  <si>
    <t>Đường Vĩnh Phú 28, Thuận An, Bình Dương</t>
  </si>
  <si>
    <t>KH3428</t>
  </si>
  <si>
    <t>Turbo Quang Tuấn- TP.Thanh Hoá / 0986.157.150</t>
  </si>
  <si>
    <t>0986.157.150</t>
  </si>
  <si>
    <t>Ngã Tư Đường Tránh, số nhà 649-Thịnh Hùng-Quảng Thịnh-Tp.Thanh Hoá</t>
  </si>
  <si>
    <t>KH3424</t>
  </si>
  <si>
    <t>Thanh Hóa</t>
  </si>
  <si>
    <t>CH Turbo a Vương - Long Xuyên, 0834.243.147</t>
  </si>
  <si>
    <t>0834.243.147</t>
  </si>
  <si>
    <t>211 Ấp Long Mỹ 1, Long Giang, Chợ Mới, An Giang</t>
  </si>
  <si>
    <t>KH3425</t>
  </si>
  <si>
    <t>Xưởng anh Phúc- Cầu vượt sóng Thần/ 0937.321.079</t>
  </si>
  <si>
    <t>0937.321.079</t>
  </si>
  <si>
    <t>QL1A -Thử Đức-Sài Gòn</t>
  </si>
  <si>
    <t>KH3426</t>
  </si>
  <si>
    <t>CÔNG TY TNHH MÁY VÀ PHỤ TÙNG VIỆT THÀNH-Sài Gòn/ A Tâm -0931.476.525</t>
  </si>
  <si>
    <t>0931.476.525</t>
  </si>
  <si>
    <t>456 Xô Viết Nghệ Tĩnh, Phường 25, Quận Bình Thạnh, Thành phố Hồ Chí Minh</t>
  </si>
  <si>
    <t>KH3423</t>
  </si>
  <si>
    <t>Anh Hiền (Thợ máy)-Sài Gòn / 0908.677.296</t>
  </si>
  <si>
    <t>0908.677.296</t>
  </si>
  <si>
    <t>Gò Vấp-Sài Gòn</t>
  </si>
  <si>
    <t>KH3422</t>
  </si>
  <si>
    <t>Xưởng xy lanh Phong Thanh -Sài Gòn / 0913.878.738</t>
  </si>
  <si>
    <t>0913.878.738</t>
  </si>
  <si>
    <t>132 Dương Đình Cúc, Tân Kiên, Bình Chánh(gần Cầu Bình Điền)-Sài Gòn</t>
  </si>
  <si>
    <t>KH3421</t>
  </si>
  <si>
    <t>Công ty Việt Hoa -Hải Dương/ Anh Hải: 0911.666.620</t>
  </si>
  <si>
    <t>0911.666.620</t>
  </si>
  <si>
    <t>Lô 24/80 Đường Bạch Năng Thi, P. Hải Tân, T Hải Dương</t>
  </si>
  <si>
    <t>KH3419</t>
  </si>
  <si>
    <t>Anh Diễn-Sài Gòn/ 0765.346.578</t>
  </si>
  <si>
    <t>0765.346.578</t>
  </si>
  <si>
    <t>Ngã Tư Bình Phước - Thủ Đức- Sài Gòn</t>
  </si>
  <si>
    <t>KH3420</t>
  </si>
  <si>
    <t>Công ty 431-Sài Gòn / Anh Phương- 0983.584.169</t>
  </si>
  <si>
    <t>0983.584.169</t>
  </si>
  <si>
    <t>431 An Dương Vương-Phường 3-Quận 5- TP HCM</t>
  </si>
  <si>
    <t>KH3418</t>
  </si>
  <si>
    <t>CÔNG TY TNHH MTV TÂY BẮC - CHI NHÁNH LÀO CAI/ Chị Huế -0968.822.613</t>
  </si>
  <si>
    <t>0968.822.613</t>
  </si>
  <si>
    <t>LK20-12, Khu Đô Thị Phú Lương - Phường Phú La - Quận Hà Đông - Hà Nội</t>
  </si>
  <si>
    <t>KH3416</t>
  </si>
  <si>
    <t>Xưởng tiện Anh Thành-Sài Gòn / 0963.397.920</t>
  </si>
  <si>
    <t>0963.397.920</t>
  </si>
  <si>
    <t>241/24/1 Tân Hoà Đông, Phường 14, Quận 6, TP.Hồ Chí Minh</t>
  </si>
  <si>
    <t>KH3417</t>
  </si>
  <si>
    <t>Guangzhou C.Y. Machinery Parts Trading Co., Ltd.</t>
  </si>
  <si>
    <t>Room 408-409, Junyi Business Building, 1025 Zhongshan Road Tianhe District, Guangzhou 510660, China</t>
  </si>
  <si>
    <t>CY</t>
  </si>
  <si>
    <t>TURBO - ANH GIM - BÌNH TÂN/ Anh Gim: 0975.319.561</t>
  </si>
  <si>
    <t>0975.319.561</t>
  </si>
  <si>
    <t>945 Quốc lộ 1A, An Lạc, Bình Tân</t>
  </si>
  <si>
    <t>KH3415</t>
  </si>
  <si>
    <t>Công ty CP ĐT XD Nam Bình Dương, A Thực - 0916.032.147</t>
  </si>
  <si>
    <t>0916.032.147</t>
  </si>
  <si>
    <t>D3-25, Khu Dân Cư Vĩnh Phú 2, Khu Phố Phú Hội, P Vĩnh Phú, Thuận An, Bình Dương</t>
  </si>
  <si>
    <t>KH3414</t>
  </si>
  <si>
    <t>Công ty cổ phần xây dựng Quang Đại Việt/ Anh Bi- 0905.513.301</t>
  </si>
  <si>
    <t>0905.513.301</t>
  </si>
  <si>
    <t>244G Nguyễn Hữu Thọ, Phường Hoà Cường Bắc, Q, Hải Châu, TP.Đà Nẵng</t>
  </si>
  <si>
    <t>KH3413</t>
  </si>
  <si>
    <t>Đà Nẵng</t>
  </si>
  <si>
    <t>Cơ khí Trần Quỳnh - Kiên Giang-/ 0838.110.006</t>
  </si>
  <si>
    <t>0838.110.006</t>
  </si>
  <si>
    <t>Vình Thuận, Kiên Giang</t>
  </si>
  <si>
    <t>KH3412</t>
  </si>
  <si>
    <t>Công ty cổ phần xe nâng Nhất Lộc Phát / 0906.957.080</t>
  </si>
  <si>
    <t>0906.957.080</t>
  </si>
  <si>
    <t>Số 103 đường số 7 Cityland Center, Phường 7, Q.Gò Vấp, TP.HCM</t>
  </si>
  <si>
    <t>KH3411</t>
  </si>
  <si>
    <t>Anh Tuấn-Nam Yang, Đak Đoa, Gia Lai / 0965.380.598</t>
  </si>
  <si>
    <t>0965.380.598</t>
  </si>
  <si>
    <t>Nam Yang, Đak Đoa, Gia Lai</t>
  </si>
  <si>
    <t>KH3410</t>
  </si>
  <si>
    <t>Xưởng Anh Lợi - Dĩ An - Bình Dương/ 0906.398.282</t>
  </si>
  <si>
    <t>0906.398.282</t>
  </si>
  <si>
    <t>7/9 Khu phố Hiệp Thắng, phường Bình Thắng, TP Dĩ An, Bình Dương</t>
  </si>
  <si>
    <t>KH3408</t>
  </si>
  <si>
    <t>Cửa hàng Thiên Hùng - Ba Tri - Bến Tre /0918.104.773</t>
  </si>
  <si>
    <t>0918.104.773</t>
  </si>
  <si>
    <t>Ba Tri - Bến Tre</t>
  </si>
  <si>
    <t>KH3409</t>
  </si>
  <si>
    <t>Xưởng tiện Anh Tuân-Quận 8/ 0903.652.257</t>
  </si>
  <si>
    <t>0903.652.257</t>
  </si>
  <si>
    <t>282 Hưng Phú-Phường 8-Quận 8-Sài Gòn</t>
  </si>
  <si>
    <t>KH3407</t>
  </si>
  <si>
    <t>Công Ty 492 - Anh Dương/ 0979.081.777</t>
  </si>
  <si>
    <t>0979.081.777</t>
  </si>
  <si>
    <t>198, Trường Thịnh - Lê Lợi, TP Vinh, Nghệ An</t>
  </si>
  <si>
    <t>KH3406</t>
  </si>
  <si>
    <t>Huy Sơn - Bình Phước/ 0886.807.807</t>
  </si>
  <si>
    <t>0886.807.807</t>
  </si>
  <si>
    <t>Tân Phú - Đồng Phú - Bình Phước</t>
  </si>
  <si>
    <t>KH3405</t>
  </si>
  <si>
    <t>Công ty TNHH SX TM DV Mỹ Châu/ A Việt - 0908.115.148</t>
  </si>
  <si>
    <t>0908.115.148</t>
  </si>
  <si>
    <t>145 Quốc lộ 50, Ấp Long Hưng, Xã Long Khánh, TX Gò Công, Tiền Giang</t>
  </si>
  <si>
    <t>KH3404</t>
  </si>
  <si>
    <t>Tiền Giang</t>
  </si>
  <si>
    <t>Xưởng Anh Minh - Đông Giang, Quảng Nam/ 0968.234.300</t>
  </si>
  <si>
    <t>0968.234.300</t>
  </si>
  <si>
    <t>Thôn Man Mai, xã Ba, huyện Đông Giang, Quảng Nam</t>
  </si>
  <si>
    <t>KH3402</t>
  </si>
  <si>
    <t>Gara Nhật An / Anh Nhật - Bình Định/ 0964.139.449</t>
  </si>
  <si>
    <t>0964.139.449</t>
  </si>
  <si>
    <t>Xã Cát Tường, Phù Cát, Bình Định</t>
  </si>
  <si>
    <t>KH3403</t>
  </si>
  <si>
    <t>Xưởng Anh Sơn - Quận 12/ 0907.184.386</t>
  </si>
  <si>
    <t>0907.184.386</t>
  </si>
  <si>
    <t>Đường 26, An Phú Đông, Quận 12 - TP HCM</t>
  </si>
  <si>
    <t>KH3401</t>
  </si>
  <si>
    <t>Gara Anh Đức - Gia Lai/ 0388.072.772</t>
  </si>
  <si>
    <t>0388.072.772</t>
  </si>
  <si>
    <t>KH3400</t>
  </si>
  <si>
    <t>Cửa hàng phụ tùng xe tải Quốc Nam/ Anh Tú 0975.097.996</t>
  </si>
  <si>
    <t>0975.097.996</t>
  </si>
  <si>
    <t>88 Quốc lộ 1A, P. An Bình, Dĩ An, Bình Dương</t>
  </si>
  <si>
    <t>KH3398</t>
  </si>
  <si>
    <t>Phụ tùng Nam Cường - Thủ Đức (bơm thủy lực) / Nam 0972.262.322</t>
  </si>
  <si>
    <t>0972.262.322</t>
  </si>
  <si>
    <t>50 Dân Chủ, Hiệp Phú, Quận 9, Thủ Đức, TPHCM</t>
  </si>
  <si>
    <t>KH3399</t>
  </si>
  <si>
    <t>Công ty Thế Tường/ Anh Hải - Hải Phòng/ 0904.231.322</t>
  </si>
  <si>
    <t>0904.231.322</t>
  </si>
  <si>
    <t>401 Tôn Đức Thắng, An Đồng, An Dương, Hải Phòng</t>
  </si>
  <si>
    <t>KH3397</t>
  </si>
  <si>
    <t>Gara A Tín - Diên Khánh/ 0777.555.425</t>
  </si>
  <si>
    <t>0777.555.425</t>
  </si>
  <si>
    <t>Diên Khánh, Khánh Hòa</t>
  </si>
  <si>
    <t>KH3396</t>
  </si>
  <si>
    <t>Cty xe nâng Hoàng Phát - A Lộc / 0901.314.131</t>
  </si>
  <si>
    <t>0901.314.131</t>
  </si>
  <si>
    <t>KH3395</t>
  </si>
  <si>
    <t>Cty Hà Lợi/ Anh Lợi - TP. Vĩnh Long/ 0989.442.299</t>
  </si>
  <si>
    <t>0989.442.299</t>
  </si>
  <si>
    <t>208/19 khóm 3, Phường 9, TP. Vĩnh Long</t>
  </si>
  <si>
    <t>KH3392</t>
  </si>
  <si>
    <t>Anh Ngọc (thợ sửa xe) / 0913.725.770</t>
  </si>
  <si>
    <t>0913.725.770</t>
  </si>
  <si>
    <t>Hóc Môn - TP HCM</t>
  </si>
  <si>
    <t>KH3393</t>
  </si>
  <si>
    <t>CH Tấn Thành - Đồng Xoài/ 0918.565.604</t>
  </si>
  <si>
    <t>0918.565.604</t>
  </si>
  <si>
    <t>TX Đồng Xoài, Bình Phước</t>
  </si>
  <si>
    <t>KH3394</t>
  </si>
  <si>
    <t>Gara Cường - Nha Trang/ 0967.902.173</t>
  </si>
  <si>
    <t>0967.902.173</t>
  </si>
  <si>
    <t>Ngã 3 nhà máy sợi, Quốc lộ 1A, Nha Trang - Khánh Hòa</t>
  </si>
  <si>
    <t>KH3391</t>
  </si>
  <si>
    <t>Văn phòng chính Thọ Trương - Anh Thắng/ 0918.890.861, KT C Hà 0976.908.865</t>
  </si>
  <si>
    <t>0918.890.861 / 0976.908.865</t>
  </si>
  <si>
    <t>Khu Đông Hòa, Dĩ An, Bình Dương</t>
  </si>
  <si>
    <t>KH3389</t>
  </si>
  <si>
    <t>Anh Phong (thợ máy) Suối Tiên/ 0979.358.642</t>
  </si>
  <si>
    <t>0979.358.642</t>
  </si>
  <si>
    <t>Bãi máy Suối Tiên, Xa lộ Hà Nội, Thủ Đức, TP HCM</t>
  </si>
  <si>
    <t>KH3390</t>
  </si>
  <si>
    <t>Cty Châu Phú / Phụ tùng ô tô Trung Quốc</t>
  </si>
  <si>
    <t>KCN Sóng Thần, Bình Dương</t>
  </si>
  <si>
    <t>KH3388</t>
  </si>
  <si>
    <t>Gara Anh Dương - Tây Ninh/ 0974.779.644</t>
  </si>
  <si>
    <t>Trạm 3, Mỹ Hương, Tây Ninh</t>
  </si>
  <si>
    <t>KH3387</t>
  </si>
  <si>
    <t>Anh Long/ Q6/ 0933.547.878</t>
  </si>
  <si>
    <t>0933.547.878</t>
  </si>
  <si>
    <t>53 Kinh Dương Vương, P12, Quận 6, Sài Gòn</t>
  </si>
  <si>
    <t>KH3386</t>
  </si>
  <si>
    <t>Anh Sỹ - Phước Long - Bình Phước / 0965.505.112</t>
  </si>
  <si>
    <t>0965.505.112</t>
  </si>
  <si>
    <t>Phước Long, Bình Phước</t>
  </si>
  <si>
    <t>KH3384</t>
  </si>
  <si>
    <t>A Cường - Bình Dương - 0918.600.419/ 0384.219.279</t>
  </si>
  <si>
    <t>0918.600.419 / 0384.219.279</t>
  </si>
  <si>
    <t>KH3385</t>
  </si>
  <si>
    <t>Xưởng Anh Thảo - Đăk Lăk/ Anh Thảo: 0913.426.203</t>
  </si>
  <si>
    <t>0913.426.203</t>
  </si>
  <si>
    <t>TP Buôn Mê Thuột, Đăk Lăk</t>
  </si>
  <si>
    <t>KH3383</t>
  </si>
  <si>
    <t>Yixiang - Campuchia/ 5884.777.706</t>
  </si>
  <si>
    <t>5884.777.706</t>
  </si>
  <si>
    <t>Phnompenh, Cambodia</t>
  </si>
  <si>
    <t>KH3382</t>
  </si>
  <si>
    <t>Campuchia</t>
  </si>
  <si>
    <t>Anh Tuấn - Bình Dương/ 0902.602.146</t>
  </si>
  <si>
    <t>0902.602.146</t>
  </si>
  <si>
    <t>KH3381</t>
  </si>
  <si>
    <t>Anh Giang - Bình Dương / 0905.794.266</t>
  </si>
  <si>
    <t>0905.794.266</t>
  </si>
  <si>
    <t>KH3379</t>
  </si>
  <si>
    <t>Anh Trung - Quận 12/ 0855.992.679</t>
  </si>
  <si>
    <t>Thạnh Xuân 25, Quận 12, TPHCM</t>
  </si>
  <si>
    <t>KH3380</t>
  </si>
  <si>
    <t>Đại lý Quốc Sang - Đức Trọng (chuyên lốp)/ A Pho - 0988.970.506</t>
  </si>
  <si>
    <t>0988.970.506</t>
  </si>
  <si>
    <t>QL20, Thôn Phú Tân, Xã Phú Hội, Đức Trọng, Lâm Đồng</t>
  </si>
  <si>
    <t>KH3378</t>
  </si>
  <si>
    <t>Xưởng A Lạc - Ngã tư Ga/ 0918.794.224</t>
  </si>
  <si>
    <t>0918.794.224</t>
  </si>
  <si>
    <t>Ngã tư ga, Q12</t>
  </si>
  <si>
    <t>KH3377</t>
  </si>
  <si>
    <t>Anh Xuân - Đồng Xoài, Bình Phước/ 0987.252.826</t>
  </si>
  <si>
    <t>0987.252.826</t>
  </si>
  <si>
    <t>KH3375</t>
  </si>
  <si>
    <t>Anh Tiến (Thợ Máy) /0989.217.461</t>
  </si>
  <si>
    <t>0989.217.461</t>
  </si>
  <si>
    <t>La Gi - Bình Thuận</t>
  </si>
  <si>
    <t>KH3376</t>
  </si>
  <si>
    <t>Gara Tý - Bù Gia Mập/ Anh Phong - 0971.340.644</t>
  </si>
  <si>
    <t>0971.340.644</t>
  </si>
  <si>
    <t>Xã Đak Ơ-Huyện Bù Gia Mập-Tỉnh Bình Phước</t>
  </si>
  <si>
    <t>KH3374</t>
  </si>
  <si>
    <t>Công ty TNHH san lấp Tây Nam/ Anh Đăng - 0859.208.839</t>
  </si>
  <si>
    <t>0859.208.839</t>
  </si>
  <si>
    <t>16/26/3 Mạc Hiển Tích, P. Long Bình, TP Thủ Đức, HCM</t>
  </si>
  <si>
    <t>KH3373</t>
  </si>
  <si>
    <t>Công ty cổ phần Tàzon/ A Nam 0343.098.555</t>
  </si>
  <si>
    <t>0343.098.555</t>
  </si>
  <si>
    <t>Km 1689, Quốc lộ 1A, xã Hàm Đức, huyện Hàm Thuận Bắc, tỉnh Bình Thuận, Việt Nam</t>
  </si>
  <si>
    <t>KH3372</t>
  </si>
  <si>
    <t>Phụ tùng Cơ giới Thành Công 3 / 0961.969.078</t>
  </si>
  <si>
    <t>0961.969.078</t>
  </si>
  <si>
    <t>Tân Phú, Đồng Nai</t>
  </si>
  <si>
    <t>KH3370</t>
  </si>
  <si>
    <t>Anh Vị (Công ty CP CACO3) - Bình Dương/ 0938.149.679</t>
  </si>
  <si>
    <t>0938.149.679</t>
  </si>
  <si>
    <t>294/08 KP Tân Phước, P Tân Bình, Dĩ An, Bình Dương</t>
  </si>
  <si>
    <t>KH3371</t>
  </si>
  <si>
    <t>Công ty Tín Nghĩa - Vũng Tàu/ Anh Tuấn: 0988.985.640</t>
  </si>
  <si>
    <t>0988.985.640</t>
  </si>
  <si>
    <t>Xuyên Mộc, Vũng Tàu</t>
  </si>
  <si>
    <t>KH3369</t>
  </si>
  <si>
    <t>Công ty Giao Thông 487/ A Trà 0913.229.363</t>
  </si>
  <si>
    <t>0913.229.363</t>
  </si>
  <si>
    <t>KH3368</t>
  </si>
  <si>
    <t>Xưởng Anh Quế - Thủ Đức/ 0968.693.336</t>
  </si>
  <si>
    <t>0968.693.336</t>
  </si>
  <si>
    <t>KH3367</t>
  </si>
  <si>
    <t>Công ty Vận tải An Bình Tân</t>
  </si>
  <si>
    <t>63B, đường Cây Keo, P Tam Phú, TP Thủ Đức, HCM</t>
  </si>
  <si>
    <t>KH3366</t>
  </si>
  <si>
    <t>CTY PHỤ TÙNG CƠ GIỚI VMI/ 0908.550.895 - 0966.265.086</t>
  </si>
  <si>
    <t>0908.550.895 / 0966.265.086</t>
  </si>
  <si>
    <t>SỐ 6 QL1A, BÌNH ĐƯỜNG 2, AN BÌNH, DĨ AN, BÌNH DƯƠNG</t>
  </si>
  <si>
    <t>KH3365</t>
  </si>
  <si>
    <t>Cửa hàng A Tiết (kinh doanh ron) - Tân Bình/ 0918.559.205</t>
  </si>
  <si>
    <t>0918.559.205</t>
  </si>
  <si>
    <t>560/42 Cộng Hòa, P13, Tân Bình, TP HCM</t>
  </si>
  <si>
    <t>KH3363</t>
  </si>
  <si>
    <t>Xưởng A Nhiệm- TP Kon Tum / 0972.940.898</t>
  </si>
  <si>
    <t>0972.940.898</t>
  </si>
  <si>
    <t>TP Kontum</t>
  </si>
  <si>
    <t>KH3364</t>
  </si>
  <si>
    <t>Anh Long - Gò Dưa/ 0978.741.229</t>
  </si>
  <si>
    <t>0978.741.229</t>
  </si>
  <si>
    <t>Gò Dưa, SG</t>
  </si>
  <si>
    <t>KH3361</t>
  </si>
  <si>
    <t>Cơ khí Đại Thành - Long Khánh/ 0945.581.539</t>
  </si>
  <si>
    <t>0945.581.539</t>
  </si>
  <si>
    <t>Long Khánh, Đồng Nai</t>
  </si>
  <si>
    <t>KH3362</t>
  </si>
  <si>
    <t>Xưởng (ron) anh Bi - Vòng xoay cổng 11- TP Biên Hòa/ 0582.904.873</t>
  </si>
  <si>
    <t>0582.904.873</t>
  </si>
  <si>
    <t>Biên Hòa - Đồng Nai</t>
  </si>
  <si>
    <t>KH3359</t>
  </si>
  <si>
    <t>Anh Hổ - Linh Xuân, Thủ Đức, SG/ 0907.976.680</t>
  </si>
  <si>
    <t>0907.976.680</t>
  </si>
  <si>
    <t>KH3360</t>
  </si>
  <si>
    <t>Anh Đoàn - Đồng Nai - 0329.665.368</t>
  </si>
  <si>
    <t>0329.665.368</t>
  </si>
  <si>
    <t>KH3357</t>
  </si>
  <si>
    <t>Công ty Thành Hân - Anh Túy - 0346.626.781</t>
  </si>
  <si>
    <t>0346.626.781</t>
  </si>
  <si>
    <t>TP Phan Rang - Ninh Thuận</t>
  </si>
  <si>
    <t>KH3358</t>
  </si>
  <si>
    <t>Xưởng A Phong - Di Linh / 0987.291.776</t>
  </si>
  <si>
    <t>0987.291.776</t>
  </si>
  <si>
    <t>Gia Hiệp, Di Linh, Lâm Đồng</t>
  </si>
  <si>
    <t>KH3356</t>
  </si>
  <si>
    <t>Công ty XD công trình giao thông 6/ Anh Hải - 0947.040.105</t>
  </si>
  <si>
    <t>0947.040.105</t>
  </si>
  <si>
    <t>17 Mai Chí Thọ, KP7, An Khánh, TP Thủ Đức, TP HCM</t>
  </si>
  <si>
    <t>KH3355</t>
  </si>
  <si>
    <t>A Lâm - Cát Lái (chuyên Hyundai Mobis) - 0938.463.559</t>
  </si>
  <si>
    <t>0938.463.559</t>
  </si>
  <si>
    <t>Kho Cảng Cát Lái, TP HCM</t>
  </si>
  <si>
    <t>KH3354</t>
  </si>
  <si>
    <t>Anh Bé - Bình Phước / 0358.126.868</t>
  </si>
  <si>
    <t>0358.126.868</t>
  </si>
  <si>
    <t>Ngã ba Đồng Tâm, huyện Lộc Ninh, Bình Phước</t>
  </si>
  <si>
    <t>KH3353</t>
  </si>
  <si>
    <t>Anh Ngà/ Gia Lai - 0979.955.985</t>
  </si>
  <si>
    <t>0979.955.985</t>
  </si>
  <si>
    <t>Chợ Am rơn, xã Am rơn, Huyện Iapa, Gia Lai</t>
  </si>
  <si>
    <t>KH3352</t>
  </si>
  <si>
    <t>Xưởng Anh Phát - Trà Vinh/ 0939.517.467</t>
  </si>
  <si>
    <t>0939.517.467</t>
  </si>
  <si>
    <t>Trà Vinh (gần chành Cầu Kè)</t>
  </si>
  <si>
    <t>KH3351</t>
  </si>
  <si>
    <t>Cửa hàng VLXD Hòa Nhàn - Gia Lai/ A Hòa 0989.047.777</t>
  </si>
  <si>
    <t>0989.047.777</t>
  </si>
  <si>
    <t>462 Quang Trung, Đức Cơ, Gia Lai</t>
  </si>
  <si>
    <t>KH3350</t>
  </si>
  <si>
    <t>Công ty Phú Tiến/ Chị Hiền: 0889.609.829</t>
  </si>
  <si>
    <t>0889.609.829</t>
  </si>
  <si>
    <t>Cầu Vượt Quang Trung - Q12 - TP.HCM</t>
  </si>
  <si>
    <t>KH3348</t>
  </si>
  <si>
    <t>Cửa hàng Anh Phong - Hậu Giang/ 0939.515.696</t>
  </si>
  <si>
    <t>0939.515.696</t>
  </si>
  <si>
    <t>KH3349</t>
  </si>
  <si>
    <t>CTY TNHH TM XÂY DỰNG S-LINK/ A Việt 0978.050.350</t>
  </si>
  <si>
    <t>0978.050.350</t>
  </si>
  <si>
    <t>1 đường 12, Khu phố 4, An Khánh, Thủ Đức, TP HCM</t>
  </si>
  <si>
    <t>KH3347</t>
  </si>
  <si>
    <t>Xưởng Cơ khí Minh Mẫn - Long Khánh/ A Minh 0913.851.633</t>
  </si>
  <si>
    <t>0913.851.633</t>
  </si>
  <si>
    <t>Long Khánh - Đồng Nai</t>
  </si>
  <si>
    <t>KH3346</t>
  </si>
  <si>
    <t>Anh Thành - thợ máy, Suối Tiên / 0915.363.263</t>
  </si>
  <si>
    <t>0915.363.263</t>
  </si>
  <si>
    <t>KH3345</t>
  </si>
  <si>
    <t>Công ty TNHH Cơ khí Ô Tô An Thái/ A Thắng - 0813.832.886</t>
  </si>
  <si>
    <t>0813.832.886</t>
  </si>
  <si>
    <t>288 Trần Thái Tông, P Tiền Phong, TP Thái Bình</t>
  </si>
  <si>
    <t>KH3343</t>
  </si>
  <si>
    <t>Công ty Trà Dương (lọc Mahle) / 0907.888.959</t>
  </si>
  <si>
    <t>0907.888.959</t>
  </si>
  <si>
    <t>KH3344</t>
  </si>
  <si>
    <t>Phụ Tùng Ô tô Sài Gòn (Ford) / A Quân - 0916.319.716</t>
  </si>
  <si>
    <t>0916.319.716</t>
  </si>
  <si>
    <t>KH3342</t>
  </si>
  <si>
    <t>Công ty TNHH Xây Dựng vận Tải BB Cont/ Anh Cử- 0944.330.323</t>
  </si>
  <si>
    <t>0944.330.323</t>
  </si>
  <si>
    <t>28/10 VP38 Khu phố Hoà Long, P. Vĩnh phú, Thuận An, Bình Dương</t>
  </si>
  <si>
    <t>KH3341</t>
  </si>
  <si>
    <t>Công ty Phúc Hải Ngân - Đà Nẵng / Anh Hưng- 0987.255.392</t>
  </si>
  <si>
    <t>0987.255.392</t>
  </si>
  <si>
    <t>KH3340</t>
  </si>
  <si>
    <t>Cửa hàng Phụ Tùng Phúc Khang-Sài Gòn / Anh Phi- 0939.058.869</t>
  </si>
  <si>
    <t>0939.058.869</t>
  </si>
  <si>
    <t>Bình Chánh-HCM</t>
  </si>
  <si>
    <t>KH3339</t>
  </si>
  <si>
    <t>Cửa hàng Quang Phú -Lâm Đồng / 0908.010.677</t>
  </si>
  <si>
    <t>0908.010.677</t>
  </si>
  <si>
    <t>KH3338</t>
  </si>
  <si>
    <t>Anh Toàn-Cà Mau / 0919.523.838</t>
  </si>
  <si>
    <t>0919.523.838</t>
  </si>
  <si>
    <t>Phường 5, TP. Cà Mau</t>
  </si>
  <si>
    <t>KH3335</t>
  </si>
  <si>
    <t>Anh Quế (Chủ máy) -Bình Dương / 0985.085.968</t>
  </si>
  <si>
    <t>0985.085.968</t>
  </si>
  <si>
    <t>Cầu Vượt Sóng Thần - Bình Dương</t>
  </si>
  <si>
    <t>KH3336</t>
  </si>
  <si>
    <t>Anh Tý - Đồng Tháp / 0948.700.600</t>
  </si>
  <si>
    <t>0948.700.600</t>
  </si>
  <si>
    <t>Tam Nông- Đồng Tháp</t>
  </si>
  <si>
    <t>KH3337</t>
  </si>
  <si>
    <t>Anh Ơn - Cần Thơ/ 0356.324.112</t>
  </si>
  <si>
    <t>0356.324.112</t>
  </si>
  <si>
    <t>Ấp Quy Lân 6, Xã Thạnh Quới, Huyện Vĩnh Thạnh, TP Cần Thơ</t>
  </si>
  <si>
    <t>KH3334</t>
  </si>
  <si>
    <t>Xưởng tiện cơ khí Phú Cường-Sài Gòn / 0938.862.595</t>
  </si>
  <si>
    <t>0938.862.595</t>
  </si>
  <si>
    <t>241/24/1 Tân Hoà Đông, Phường 14, Quận 6, TP HCM</t>
  </si>
  <si>
    <t>KH3333</t>
  </si>
  <si>
    <t>Cửa hàng Cảnh Dương - Nghệ An/ Anh Dương - 0849.174.999 - 0913.577.386</t>
  </si>
  <si>
    <t>0849.174.999 / 0913.577.386</t>
  </si>
  <si>
    <t>Số 117 Nguyễn Trãi, P. Bàu Quán, TP Vinh, Nghệ An</t>
  </si>
  <si>
    <t>KH3330</t>
  </si>
  <si>
    <t>Cửa hàng Thanh Giang-Phú Yên/ Chị Phượng - 0978.463.517</t>
  </si>
  <si>
    <t>0978.463.517</t>
  </si>
  <si>
    <t>Đội 7, thôn Phước Hòa, huyện Đồng Phước, Đồng Xuân, Phú Yên</t>
  </si>
  <si>
    <t>KH3331</t>
  </si>
  <si>
    <t>Cửa hàng phụ tùng ô tô Chương-Dak Lak / 0946.507.070-0909.094.977</t>
  </si>
  <si>
    <t>070-0909.094 / 0946.507.070-0909</t>
  </si>
  <si>
    <t>79 Đường 10 tháng 3 Xã Cư ÊBUR-TP Buôn Ma Thuột-Dak lak</t>
  </si>
  <si>
    <t>KH3332</t>
  </si>
  <si>
    <t>Cửa hàng Trần Xuyên-Bạc Liêu / Anh Nơi- 0913.918.307</t>
  </si>
  <si>
    <t>0913.918.307</t>
  </si>
  <si>
    <t>Xã Vĩnh Lộc, Huyện Hồng Dân, Tỉnh Bạc Liêu</t>
  </si>
  <si>
    <t>KH3329</t>
  </si>
  <si>
    <t>Bạc Liêu</t>
  </si>
  <si>
    <t>Công ty Thới Bình -Long An / Anh Nam- 0914.707.588</t>
  </si>
  <si>
    <t>0914.707.588</t>
  </si>
  <si>
    <t>Bến Lức - Long An</t>
  </si>
  <si>
    <t>KH3328</t>
  </si>
  <si>
    <t>Cửa hàng Khắc Thuật - Phú Mỹ/Chị Hằng: 0907.404.134</t>
  </si>
  <si>
    <t>0907.404.134</t>
  </si>
  <si>
    <t>Hải Sơn, Phước Hoà, Tân Thành, BRVT</t>
  </si>
  <si>
    <t>KH3326</t>
  </si>
  <si>
    <t>Xưởng Đông -Kon Tum/ 0349.767.917</t>
  </si>
  <si>
    <t>0349.767.917</t>
  </si>
  <si>
    <t>Sa Thầy-Kon Tum</t>
  </si>
  <si>
    <t>KH3327</t>
  </si>
  <si>
    <t>Xưởng Anh Nghĩa -Biên Hoà / 0982.515.313</t>
  </si>
  <si>
    <t>0982.515.313</t>
  </si>
  <si>
    <t>Số 2 Nguyễn Văn Tỏ-Long Bình Tân-Biên Hòa- Đồng Nai</t>
  </si>
  <si>
    <t>KH3324</t>
  </si>
  <si>
    <t>Công ty Cổ phần Phát Triển Đầu tư Xây Dựng Việt Nam/ Anh Vĩnh: 0394. 212.266</t>
  </si>
  <si>
    <t>Ô CN6, Khu Công Nghiệp Nguyên Khê, Huyện Đông Anh, Thành phố Hà Nội</t>
  </si>
  <si>
    <t>KH3325</t>
  </si>
  <si>
    <t>Xưởng Anh Thành - Nha Trang / 0935.665.496</t>
  </si>
  <si>
    <t>0935.665.496</t>
  </si>
  <si>
    <t>Nha Trang</t>
  </si>
  <si>
    <t>KH3323</t>
  </si>
  <si>
    <t>Văn Sửa - Tam Nông, Đồng Tháp - 0987.158.611</t>
  </si>
  <si>
    <t>0987.158.611</t>
  </si>
  <si>
    <t>Tam Nông - Đồng Tháp</t>
  </si>
  <si>
    <t>KH3320</t>
  </si>
  <si>
    <t>Cửa hàng Chín Cho, Rạch Giá / 0833.831.103 - 0847.744.244</t>
  </si>
  <si>
    <t>0833.831.103 / 0847.744.244</t>
  </si>
  <si>
    <t>Tổ 1, Ấp Tà Tây, Xã Phi Thông, Rạch Giá, Kiên Giang</t>
  </si>
  <si>
    <t>KH3321</t>
  </si>
  <si>
    <t>Phụ tùng Cơ Giới Hiểu Hạnh - Đam Rông, Lâm Đồng / 0355.565.456 - 0392.588.977</t>
  </si>
  <si>
    <t>0355.565.456 / 0392.588.977</t>
  </si>
  <si>
    <t>Thôn 1, Liêng Srônh, Đam Rông, Lâm Đồng</t>
  </si>
  <si>
    <t>KH3322</t>
  </si>
  <si>
    <t>Cơ giới Trí Đức-Buôn Mê Thuột/ 0827.664.747- 0788.664.747</t>
  </si>
  <si>
    <t>0827.664.747- / 0788.664.747</t>
  </si>
  <si>
    <t>155 Phan Chu Trinh-Buôn Mê Thuột-Đak Lak</t>
  </si>
  <si>
    <t>KH3319</t>
  </si>
  <si>
    <t>Anh Luân(sc tự do)-Bình Dương/ 0972.302.455</t>
  </si>
  <si>
    <t>0972.302.455</t>
  </si>
  <si>
    <t>KH3318</t>
  </si>
  <si>
    <t>TURBO - ANH THẮNG - SÀI GÒN / Anh Thắng: 0903.970.815 - 0988.190.009</t>
  </si>
  <si>
    <t>0903.970.815 / 0988.190.009</t>
  </si>
  <si>
    <t>Số 10 Xuyên Á (Gần ngã 4 Đại học Nông Lâm)</t>
  </si>
  <si>
    <t>KH3315</t>
  </si>
  <si>
    <t>Bãi máy An Bình-SG / Anh Huy - 0981.387.810</t>
  </si>
  <si>
    <t>0981.387.810</t>
  </si>
  <si>
    <t>Cổng ĐH Nông Lâm, TP Hồ Chí Minh</t>
  </si>
  <si>
    <t>KH3316</t>
  </si>
  <si>
    <t>Cửa hàng Tuấn Nguyễn -Q5/ 0913.702.247</t>
  </si>
  <si>
    <t>0913.702.247</t>
  </si>
  <si>
    <t>27 Lương Nhữ Học- Phường 10-Quận 5-SG</t>
  </si>
  <si>
    <t>KH3317</t>
  </si>
  <si>
    <t>Anh Thi (san lấp) - Gia Lai - 0963.363.777</t>
  </si>
  <si>
    <t>0963.363.777</t>
  </si>
  <si>
    <t>Pleiku - Gia Lai</t>
  </si>
  <si>
    <t>KH3314</t>
  </si>
  <si>
    <t>Xưởng Anh Thiên-Tân Vạn- Bình Dương / 0378.775.706</t>
  </si>
  <si>
    <t>0378.775.706</t>
  </si>
  <si>
    <t>Mỹ Phước -Tân Vạn-Bình Dương</t>
  </si>
  <si>
    <t>KH3313</t>
  </si>
  <si>
    <t>Anh Hải - Bù Đốp/ 0773.639.379</t>
  </si>
  <si>
    <t>0773.639.379</t>
  </si>
  <si>
    <t>Ủy ban xã Tân Thành - Bù Đốp - Bình Phước</t>
  </si>
  <si>
    <t>KH3312</t>
  </si>
  <si>
    <t>Công ty Anh Kiệt -Q12/ Anh Nhật: 0936.465.056</t>
  </si>
  <si>
    <t>0936.465.056</t>
  </si>
  <si>
    <t>1051/3C, Quốc Lộ 1A, P. An Phú Đông, Quận 12, TP. Hồ Chí Minh</t>
  </si>
  <si>
    <t>KH3311</t>
  </si>
  <si>
    <t>Anh Lộc-Khu công nghệ cao Thủ Đức/ 0976.666.975</t>
  </si>
  <si>
    <t>0976.666.975</t>
  </si>
  <si>
    <t>KH3310</t>
  </si>
  <si>
    <t>Xưởng Anh Vân- Sài Gòn / 0336.750.752</t>
  </si>
  <si>
    <t>0336.750.752</t>
  </si>
  <si>
    <t>KH3309</t>
  </si>
  <si>
    <t>Xưởng Hồng Phát - Ngọc Hồi, Kontum / 0977.713.391</t>
  </si>
  <si>
    <t>0977.713.391</t>
  </si>
  <si>
    <t>Ngọc Hồi, Kon tum (gửi xe Thuận Phát)</t>
  </si>
  <si>
    <t>KH3306</t>
  </si>
  <si>
    <t>Công ty CP Đầu tư và XD An Đông/ Anh Hà- 0963.626.856</t>
  </si>
  <si>
    <t>0963.626.856</t>
  </si>
  <si>
    <t>79 Ngọc Hồi, Hoàng Liệt, Hoàng Mai, Hà Nội</t>
  </si>
  <si>
    <t>KH3307</t>
  </si>
  <si>
    <t>(không sử dụng) Tuấn Kia-Q2</t>
  </si>
  <si>
    <t>26 Đường số 25-Bình An-Q2-SG</t>
  </si>
  <si>
    <t>KH3308</t>
  </si>
  <si>
    <t>Công ty Đại Tiến Đạt-BRVT/ 0707.117.769</t>
  </si>
  <si>
    <t>0707.117.769</t>
  </si>
  <si>
    <t>Chợ đầu mối Lam Sơn- BRVT</t>
  </si>
  <si>
    <t>KH3305</t>
  </si>
  <si>
    <t>Xưởng Anh Phát-Đồng Nai/ 0988.093.747</t>
  </si>
  <si>
    <t>0988.093.747</t>
  </si>
  <si>
    <t>Xuân Thọ, Xuân Lộc, Đồng Nai</t>
  </si>
  <si>
    <t>KH3303</t>
  </si>
  <si>
    <t>Công ty khai thác Khoáng sản Việt Long / Anh Công- 0989.848.216</t>
  </si>
  <si>
    <t>0989.848.216</t>
  </si>
  <si>
    <t>Số 5 Lê Đức Thọ, P16, Gò Vấp, TP.HCM</t>
  </si>
  <si>
    <t>KH3304</t>
  </si>
  <si>
    <t>Xưởng Doa Mài Thành Trung -Đồng Nai/ 0918.646.726</t>
  </si>
  <si>
    <t>0918.646.726</t>
  </si>
  <si>
    <t>Vòng Xoay cổng 11 Võ Nguyên Giáp - Biên Hoà- Đồng Nai</t>
  </si>
  <si>
    <t>KH3302</t>
  </si>
  <si>
    <t>Anh Thái - Tây Ninh - 0906.279.777</t>
  </si>
  <si>
    <t>0906.279.777</t>
  </si>
  <si>
    <t>TP Tây Ninh</t>
  </si>
  <si>
    <t>KH3301</t>
  </si>
  <si>
    <t>Anh Khang-Biên Hoà-Đồng Nai / 0344.174.034</t>
  </si>
  <si>
    <t>0344.174.034</t>
  </si>
  <si>
    <t>KH3300</t>
  </si>
  <si>
    <t>Gara Kim Ngân-Q12/ Anh Hoạt- 0962.640.621</t>
  </si>
  <si>
    <t>0962.640.621</t>
  </si>
  <si>
    <t>SỐ 11 Tô Ngọc Vân, P.Thạnh Xuân, Q.12, SG</t>
  </si>
  <si>
    <t>KH3299</t>
  </si>
  <si>
    <t>Anh Bảo-Xuân Lộc-Đồng Nai / 0961.552.551</t>
  </si>
  <si>
    <t>0961.552.551</t>
  </si>
  <si>
    <t>Suối Cát, Xuân Lộc, Đồng Nai</t>
  </si>
  <si>
    <t>KH3298</t>
  </si>
  <si>
    <t>Công ty xây dựng cầu đường Nam Phát-Tây Ninh / A Hướng - 0348.255.757</t>
  </si>
  <si>
    <t>0348.255.757</t>
  </si>
  <si>
    <t>Tổ 13 ấp 6, xã Xuối Ngô, Huyện Tân Châu, Tây Ninh</t>
  </si>
  <si>
    <t>KH3297</t>
  </si>
  <si>
    <t>Anh Đăng / Bình Tân - 0908.860.592</t>
  </si>
  <si>
    <t>0908.860.592</t>
  </si>
  <si>
    <t>84/46 Tên Lửa, An Lạc, Bình Tân, TP HCM</t>
  </si>
  <si>
    <t>KH3296</t>
  </si>
  <si>
    <t>Bãi Máy Anh Khải-Tân Uyên-Bình Dương / 0988.099.308</t>
  </si>
  <si>
    <t>0988.099.308</t>
  </si>
  <si>
    <t>Tổ 2 Khu Phố Bình Khánh, Phường Khánh Bình, TP.Tân Uyên, Bình Dương</t>
  </si>
  <si>
    <t>KH3294</t>
  </si>
  <si>
    <t>Cửa hàng Đoàn Quân Việt, Bảo Lâm, Lâm Đồng/ 0977.833.502</t>
  </si>
  <si>
    <t>0977.833.502</t>
  </si>
  <si>
    <t>136 Hàm Nghi, TT Lộc Thắng, Huyện Bảo Lâm, Lâm Đồng</t>
  </si>
  <si>
    <t>KH3295</t>
  </si>
  <si>
    <t>Công ty lắp máy Việt Nam / Chị Trân 0966.677.070</t>
  </si>
  <si>
    <t>0966.677.070</t>
  </si>
  <si>
    <t>Lô C2, KCN Khánh Phúc, Ninh Phúc, TP Ninh Bình, Ninh Bình</t>
  </si>
  <si>
    <t>KH3293</t>
  </si>
  <si>
    <t>Anh Kiệt-Dĩ An- Bình Dương / 0929.275.707</t>
  </si>
  <si>
    <t>0929.275.707</t>
  </si>
  <si>
    <t>36 Đông Minh, phường Đông Hòa, TP Dĩ An, Bình Dương</t>
  </si>
  <si>
    <t>KH3292</t>
  </si>
  <si>
    <t>Cửa hàng Khánh An - Long An / 0985.676.419</t>
  </si>
  <si>
    <t>0985.676.419</t>
  </si>
  <si>
    <t>Ấp 1, Xã Nhị Thành, H. Thủ Thừa, Long An</t>
  </si>
  <si>
    <t>KH3291</t>
  </si>
  <si>
    <t>Quản lý Thị trường TP HCM</t>
  </si>
  <si>
    <t>TP Hồ Chí Minh</t>
  </si>
  <si>
    <t>KH3290</t>
  </si>
  <si>
    <t>Công ty TNHH DV Và VT Hùng Hoàng Hoa -Quảng Nam/ Anh Minh - 0905.316.917</t>
  </si>
  <si>
    <t>0905.316.917</t>
  </si>
  <si>
    <t>Thôn Mỹ Bình, xã Tam Hiệp, huyện Núi Thành, tỉnh Quảng Nam</t>
  </si>
  <si>
    <t>KH3289</t>
  </si>
  <si>
    <t>Bùi Quốc Tuấn</t>
  </si>
  <si>
    <t>MN61</t>
  </si>
  <si>
    <t>Xưởng Nguyễn Phong, Đăk Đoa / 0965.232.708</t>
  </si>
  <si>
    <t>0965.232.708</t>
  </si>
  <si>
    <t>Đăk Đoa, Gia Lai</t>
  </si>
  <si>
    <t>KH3288</t>
  </si>
  <si>
    <t>Cửa hàng Phụ Tùng Đang / 0985.039.443</t>
  </si>
  <si>
    <t>0985.039.443</t>
  </si>
  <si>
    <t>Đường Hà Huy Giáp, TT. Cờ Đỏ, Cờ Đỏ, Cần Thơ</t>
  </si>
  <si>
    <t>KH3287</t>
  </si>
  <si>
    <t>Phụ Tùng Hyundai - Mobis - Sài Gòn / 0922.545.545</t>
  </si>
  <si>
    <t>0922.545.545</t>
  </si>
  <si>
    <t>KH3286</t>
  </si>
  <si>
    <t>Anh Hưng-Nhà thờ Chu Hải -BRVT/ 0937.863.342</t>
  </si>
  <si>
    <t>0937.863.342</t>
  </si>
  <si>
    <t>Tân Thành-Bà Rịa Vũng Tàu</t>
  </si>
  <si>
    <t>KH3285</t>
  </si>
  <si>
    <t>Xưởng Thành Trung-Bình Dương / 0988.607.628</t>
  </si>
  <si>
    <t>0988.607.628</t>
  </si>
  <si>
    <t>Chung cư Đồng An-Bình Dương</t>
  </si>
  <si>
    <t>KH3284</t>
  </si>
  <si>
    <t>Gara Trường Thịnh-Bảo Lộc / 0937.479.900</t>
  </si>
  <si>
    <t>0937.479.900</t>
  </si>
  <si>
    <t>Bảo Lộc-Lâm Đồng</t>
  </si>
  <si>
    <t>KH3283</t>
  </si>
  <si>
    <t>Anh Cường - Hà Nội (sx bô xả giảm thanh)</t>
  </si>
  <si>
    <t>KH3282</t>
  </si>
  <si>
    <t>Cửa hàng Ô Tô Trường Thịnh -Quận 5 / 0961.615.108</t>
  </si>
  <si>
    <t>0961.615.108</t>
  </si>
  <si>
    <t>22 Lương Nhữ Học, P10, Q5, SG</t>
  </si>
  <si>
    <t>KH3279</t>
  </si>
  <si>
    <t>Xưởng Anh Thanh-Thủ Đức / 0903.088.092</t>
  </si>
  <si>
    <t>0903.088.092</t>
  </si>
  <si>
    <t>Tam Bình, Thủ Đức, TP HCM</t>
  </si>
  <si>
    <t>KH3280</t>
  </si>
  <si>
    <t>Anh Cường-Tiền Giang/ 0987.267.179</t>
  </si>
  <si>
    <t>0987.267.179</t>
  </si>
  <si>
    <t>Cai Lậy-Tiền Giang</t>
  </si>
  <si>
    <t>KH3281</t>
  </si>
  <si>
    <t>Anh Vân-Bình Thuận / 0913.197.949</t>
  </si>
  <si>
    <t>0913.197.949</t>
  </si>
  <si>
    <t>KH3277</t>
  </si>
  <si>
    <t>Xưởng Út Tý-Long An/ Anh Tý - 0913.160.450</t>
  </si>
  <si>
    <t>0913.160.450</t>
  </si>
  <si>
    <t>Tân Hưng-Long An</t>
  </si>
  <si>
    <t>KH3278</t>
  </si>
  <si>
    <t>FENGCHENG FIRE TURBOCHARGER MANUFACTURING CO., LTD</t>
  </si>
  <si>
    <t>No. 211, Group 1, Xijie Village, Fenghuang City District, Fengcheng City, Liaoning, China</t>
  </si>
  <si>
    <t>FIRE</t>
  </si>
  <si>
    <t>Công ty Phong Cửu-Đồng Nai/ A Tuấn -0916.683.717</t>
  </si>
  <si>
    <t>0916.683.717</t>
  </si>
  <si>
    <t>15/19, Ấp 4, Xã Bàu Cạn, Long Thành, Đồng Nai</t>
  </si>
  <si>
    <t>KH3274</t>
  </si>
  <si>
    <t>Cửa Hàng Hưởng Lợi-Kiên Giang/ 0973.735.735 - 0943.222.282</t>
  </si>
  <si>
    <t>0973.735.735 / 0943.222.282</t>
  </si>
  <si>
    <t>Huyện An Biên-Kiên Giang</t>
  </si>
  <si>
    <t>KH3275</t>
  </si>
  <si>
    <t>Xưởng Anh Dân-Hóc Môn/ 0974.927.902</t>
  </si>
  <si>
    <t>0974.927.902</t>
  </si>
  <si>
    <t>24 Phạm Thị Dây - Hóc Môn-Sài Gòn</t>
  </si>
  <si>
    <t>KH3276</t>
  </si>
  <si>
    <t>Chủ Máy Anh Bảo-Biên Hoà / 0973.122.545-0949.112.642</t>
  </si>
  <si>
    <t>0973.122.545-0949</t>
  </si>
  <si>
    <t>KH3273</t>
  </si>
  <si>
    <t>Tiệm két nước Anh Thi-Phú Yên/ 0974.646.885</t>
  </si>
  <si>
    <t>0974.646.885</t>
  </si>
  <si>
    <t>Km8, Thôn Chính Nghĩa, Xã An Phú, TP Tuy Hoà, Phú Yên</t>
  </si>
  <si>
    <t>KH3272</t>
  </si>
  <si>
    <t>Phụ Tùng Cơ Giới Thuý Nhi-Hóc Môn/ 0933.715.331</t>
  </si>
  <si>
    <t>0933.715.331</t>
  </si>
  <si>
    <t>Âp Tiền Lân, Bà Điểm, Hóc Môn, HCM</t>
  </si>
  <si>
    <t>KH3271</t>
  </si>
  <si>
    <t>Xưởng Phi Long-Biên Hoà/ A Long- 0917.892.087</t>
  </si>
  <si>
    <t>0917.892.087</t>
  </si>
  <si>
    <t>Tổ 8, Đường Võ Nguyên Giáp, Tân Cang, Phước Tân, TP .Biên Hòa, Đồng Nai</t>
  </si>
  <si>
    <t>KH3270</t>
  </si>
  <si>
    <t>Xưởng Anh Toàn - Quận 12/ Anh Toàn: 0918.537.353</t>
  </si>
  <si>
    <t>0918.537.353</t>
  </si>
  <si>
    <t>Quận 12 -Sài Gòn</t>
  </si>
  <si>
    <t>KH3269</t>
  </si>
  <si>
    <t>Anh Tuấn-Dĩ An -Bình Dương/ 0336.022.238</t>
  </si>
  <si>
    <t>0336.022.238</t>
  </si>
  <si>
    <t>19 Hồ Đắc Di, P Bình An, Dĩ An, Bình Dương</t>
  </si>
  <si>
    <t>KH3268</t>
  </si>
  <si>
    <t>Cửa hàng Nhựt Hải-Quảng Ngãi / 0903.574.727</t>
  </si>
  <si>
    <t>0903.574.727</t>
  </si>
  <si>
    <t>288 Võ Nguyên Giáp, Phường Trương Quang Trọng, TP Quảng Ngãi</t>
  </si>
  <si>
    <t>KH3266</t>
  </si>
  <si>
    <t>Turbo Biba- Bình Dương / 0768.879.779</t>
  </si>
  <si>
    <t>0768.879.779</t>
  </si>
  <si>
    <t>Nguyễn Văn Thành, KP1, P.Tân Định, TX. Bến Cát, Bình Dương</t>
  </si>
  <si>
    <t>KH3267</t>
  </si>
  <si>
    <t>Công ty TNHH Đầu tư XD &amp; TM An Phú Khang/ Anh Vạn 0964.885.148</t>
  </si>
  <si>
    <t>0964.885.148</t>
  </si>
  <si>
    <t>Tổ dân phố 12, TT Vạn Giã, Vạn Ninh, Khánh Hòa</t>
  </si>
  <si>
    <t>KH3263</t>
  </si>
  <si>
    <t>Xưởng Anh Hậu- Tây Ninh / 0931.898.457</t>
  </si>
  <si>
    <t>0931.898.457</t>
  </si>
  <si>
    <t>Hiệp Ninh, TP Tây Ninh</t>
  </si>
  <si>
    <t>KH3264</t>
  </si>
  <si>
    <t>CÔNG TY CỔ PHẦN TẬP ĐOÀN ĐẦU TƯ – THƯƠNG MẠI VÀ XÂY DỰNG VÂN KHÁNH-Bình Dương/ 0274 .399 .0303</t>
  </si>
  <si>
    <t>Số 68 Đường dẫn Cầu Phú Long, Khu phố Hòa Long, Phường Lái Thiêu, Tp. Thuận An, tỉnh Bình Dương</t>
  </si>
  <si>
    <t>KH3265</t>
  </si>
  <si>
    <t>Anh Cường(Tú)-Heo Béc Turbo/ 0903.964.373</t>
  </si>
  <si>
    <t>0903.964.373</t>
  </si>
  <si>
    <t>480 QL13, Hiệp Bình Phước, Thủ Đức, HCM</t>
  </si>
  <si>
    <t>KH3262</t>
  </si>
  <si>
    <t>Cơ khí Định-Đak Lak/ 0912.148.585</t>
  </si>
  <si>
    <t>0912.148.585</t>
  </si>
  <si>
    <t>63 Chu Văn An, P. Tân An, TP. Buôn Mê Thuột, T.Đak Lak</t>
  </si>
  <si>
    <t>KH3261</t>
  </si>
  <si>
    <t>Anh Lợi-Tân Vạn- Bình Dương/ 0375.049.789</t>
  </si>
  <si>
    <t>0375.049.789</t>
  </si>
  <si>
    <t>12 Đ. Tân Vạn - Mỹ Phước, Tân Đông Hiệp, Dĩ An, Bình Dương</t>
  </si>
  <si>
    <t>KH3260</t>
  </si>
  <si>
    <t>Xưởng Thực Hoàng-TP Buôn Mê Thuột/ 0354.390.809</t>
  </si>
  <si>
    <t>0354.390.809</t>
  </si>
  <si>
    <t>TP Buôn Mê Thuột-Đak Lak</t>
  </si>
  <si>
    <t>KH3259</t>
  </si>
  <si>
    <t>Công Ty TNHH Thái Sơn Minh-Kiên Giang/ Anh Nhật - 0965.006.000</t>
  </si>
  <si>
    <t>0965.006.000</t>
  </si>
  <si>
    <t>Tổ 4 Ấp rẫy mới, Xã Bình An, Huyện Kiên Lương, Tỉnh kiên Giang</t>
  </si>
  <si>
    <t>KH3258</t>
  </si>
  <si>
    <t>Phụ tùng ô tô An Sương-SG / 0903.492.924</t>
  </si>
  <si>
    <t>0903.492.924</t>
  </si>
  <si>
    <t>2450 QL 1A P. Trung Mỹ Tây, Q12, TP HCM</t>
  </si>
  <si>
    <t>KH3257</t>
  </si>
  <si>
    <t>Cửa hàng Phong Ka - Lai Châu/ Chị Trang: 0981.136.456</t>
  </si>
  <si>
    <t>0981.136.456</t>
  </si>
  <si>
    <t>Lai Châu</t>
  </si>
  <si>
    <t>KH3256</t>
  </si>
  <si>
    <t>Phụ tùng ÔTô Phước Tiến -SG/ 0938.260.679</t>
  </si>
  <si>
    <t>0938.260.679</t>
  </si>
  <si>
    <t>990 QL 1A P. Thạnh xuân Q.12, TP.HCM</t>
  </si>
  <si>
    <t>KH3255</t>
  </si>
  <si>
    <t>Phụ Tùng Minh Thành-Quận 5 / A Thành- 0962.057.326</t>
  </si>
  <si>
    <t>0962.057.326</t>
  </si>
  <si>
    <t>51/19 Nguyễn Trãi, Phường 2, Quận 5, TP.HCM</t>
  </si>
  <si>
    <t>KH3254</t>
  </si>
  <si>
    <t>Chủ Máy -Anh Phương-TP Tây Ninh / 0911.519.458</t>
  </si>
  <si>
    <t>0911.519.458</t>
  </si>
  <si>
    <t>KH3253</t>
  </si>
  <si>
    <t>Bơm béc dầu điện tử Phong Tâm-SG / 0984.198.127</t>
  </si>
  <si>
    <t>0984.198.127</t>
  </si>
  <si>
    <t>52/12 QL1A, P. Tân Thới Nhất, Q12, TP HCM</t>
  </si>
  <si>
    <t>KH3252</t>
  </si>
  <si>
    <t>Két Nước Thế Minh-Hậu Giang / 0766.855.899</t>
  </si>
  <si>
    <t>0766.855.899</t>
  </si>
  <si>
    <t>131 Đường 3 Tháng 2 -Khu vực 2 -Phường 5 -Thành Phố Vị Thanh -Tỉnh Hậu Giang</t>
  </si>
  <si>
    <t>KH3251</t>
  </si>
  <si>
    <t>Xưởng anh Kha -Vũng Tàu / 0975.725.239</t>
  </si>
  <si>
    <t>0975.725.239</t>
  </si>
  <si>
    <t>Bến xe Long Hải-Vũng Tàu</t>
  </si>
  <si>
    <t>KH3250</t>
  </si>
  <si>
    <t>Cửa hàng Phụ Tùng Ôtô Mỹ Đạt-Phú Quốc / Anh Kha - 0706.605.174</t>
  </si>
  <si>
    <t>0706.605.174</t>
  </si>
  <si>
    <t>140 Lý Thường Kiệt, P Dương Đông, TP Phú Quốc, Kiên Giang</t>
  </si>
  <si>
    <t>KH3249</t>
  </si>
  <si>
    <t>Cửa hàng Cơ Giới Tài Lộc - Bình Dương / 0946.709.923 - 0835.341.818</t>
  </si>
  <si>
    <t>0946.709.923 / 0835.341.818</t>
  </si>
  <si>
    <t>81 Xa Lộ Hà Nội-Đông Hòa- Dĩ An-Bình Dương</t>
  </si>
  <si>
    <t>KH3248</t>
  </si>
  <si>
    <t>Cửa hàng Phụ Tùng Ô Tô Khánh Linh - BRVT / 0988.376.441</t>
  </si>
  <si>
    <t>0988.376.441</t>
  </si>
  <si>
    <t>Tổ 1, KP Phước Lộc, P.Tân Phước, TX. Phú Mỹ, BRVT</t>
  </si>
  <si>
    <t>KH3247</t>
  </si>
  <si>
    <t>Xưởng Anh Huy - Bù Đăng / 0382.220.975</t>
  </si>
  <si>
    <t>0382.220.975</t>
  </si>
  <si>
    <t>Đặc Nhau - Bù Đăng - Bình Phước</t>
  </si>
  <si>
    <t>KH3246</t>
  </si>
  <si>
    <t>Anh Duy-Nha Trang / 0906.430.881</t>
  </si>
  <si>
    <t>0906.430.881</t>
  </si>
  <si>
    <t>Nha Trang-Khánh Hoà</t>
  </si>
  <si>
    <t>KH3244</t>
  </si>
  <si>
    <t>Anh Huy( Két nước) -Sài Gòn/ 0918.730.178</t>
  </si>
  <si>
    <t>0918.730.178</t>
  </si>
  <si>
    <t>59/19 Hiệp Bình, P Hiệp Bình Phước - TP Thủ Đức-HCM</t>
  </si>
  <si>
    <t>KH3245</t>
  </si>
  <si>
    <t>Anh Đoàn ( Chuyên Két nước)-Bạc Liêu / 0916.617.007</t>
  </si>
  <si>
    <t>0916.617.007</t>
  </si>
  <si>
    <t>224 đường 23/8, Phường 8, Thành Phố Bạc Liêu</t>
  </si>
  <si>
    <t>KH3243</t>
  </si>
  <si>
    <t>Cơ giới Đức Anh- Hà Nội / 0981.761.596</t>
  </si>
  <si>
    <t>0981.761.596</t>
  </si>
  <si>
    <t>Lĩnh Nam-Hoàng Mai-Hà Nội</t>
  </si>
  <si>
    <t>KH3242</t>
  </si>
  <si>
    <t>Anh Giáp-Lâm Đồng / 0985.478.703</t>
  </si>
  <si>
    <t>0985.478.703</t>
  </si>
  <si>
    <t>Di Linh-Lâm Đồng</t>
  </si>
  <si>
    <t>KH3241</t>
  </si>
  <si>
    <t>Két Nước Ô tô Bằng Bảo- Vũng Tàu / 0969.141.705</t>
  </si>
  <si>
    <t>0969.141.705</t>
  </si>
  <si>
    <t>Ngã ba cảng Cái Mép-Phú Mỹ-Vũng Tàu</t>
  </si>
  <si>
    <t>KH3239</t>
  </si>
  <si>
    <t>Cửa hàng Anh Nhớ - Đồng Tháp/0963.985.044</t>
  </si>
  <si>
    <t>0963.985.044</t>
  </si>
  <si>
    <t>Tân Hồng-Đồng Tháp</t>
  </si>
  <si>
    <t>KH3240</t>
  </si>
  <si>
    <t>PT Ô TÔ Nguyễn Vũ ( CHUYÊN KÉT NƯỚC Ô TÔ ) / 0368.278.969</t>
  </si>
  <si>
    <t>0368.278.969</t>
  </si>
  <si>
    <t>Số 8, Lô 10, Đường Hưng Phú, Phường 10, Quận 8</t>
  </si>
  <si>
    <t>KH3238</t>
  </si>
  <si>
    <t>Tuấn Nguyễn Két Nước - Sài Gòn / 0909.727.522-0964.591.004</t>
  </si>
  <si>
    <t>0909.727.522-0964</t>
  </si>
  <si>
    <t>85 Nguyễn Văn Tạo, xã Long Thới, huyện Nhà Bè, TP Hồ Chí Minh</t>
  </si>
  <si>
    <t>KH3237</t>
  </si>
  <si>
    <t>Gara Đức Tâm -Đak Nông / 0367.897.646- 0833.877.966</t>
  </si>
  <si>
    <t>0367.897.646- / 0833.877.966</t>
  </si>
  <si>
    <t>Thôn 6-Đak Wer- Đak R Lấp-Đak Nông</t>
  </si>
  <si>
    <t>KH3236</t>
  </si>
  <si>
    <t>Chi nhánh công ty TNHH XDCT Hùng Vương-BRVT / Anh Cường 0962.773.024</t>
  </si>
  <si>
    <t>0962.773.024</t>
  </si>
  <si>
    <t>Khu phố Ông Trịnh, P Tân Phước, TX Phú Mỹ, Tỉnh BRVT</t>
  </si>
  <si>
    <t>KH3235</t>
  </si>
  <si>
    <t>Anh Lợi-Bình Dương / 0906.625.363</t>
  </si>
  <si>
    <t>0906.625.363</t>
  </si>
  <si>
    <t>Quốc Lộ 1K- Đông Hoà- Dĩ An-Bình Dương</t>
  </si>
  <si>
    <t>KH3234</t>
  </si>
  <si>
    <t>Anh Tài-Gò Vấp / 0896.471.495</t>
  </si>
  <si>
    <t>0896.471.495</t>
  </si>
  <si>
    <t>9/18/2 Nguyễn Du- P7-Quận Gò Vấp- TP HCM</t>
  </si>
  <si>
    <t>KH3232</t>
  </si>
  <si>
    <t>Xưởng Loan Thọ / Tuy Hòa - Phú Yên/ Anh Thọ 0984.080.564-0359.900.788</t>
  </si>
  <si>
    <t>080.564-0359</t>
  </si>
  <si>
    <t>Tuy Hòa, Phú Yên</t>
  </si>
  <si>
    <t>KH3233</t>
  </si>
  <si>
    <t>Công Ty TNHH MTV Song Hỷ - Bình Phước / A Song - 0915.444.278</t>
  </si>
  <si>
    <t>0915.444.278</t>
  </si>
  <si>
    <t>KP Tân Trà 2, P Tân Bình, TP Đồng Xoài, Bình Phước</t>
  </si>
  <si>
    <t>KH3230</t>
  </si>
  <si>
    <t>Anh Tuấn-Vĩnh Phương- Nha Trang / 0987.629.775</t>
  </si>
  <si>
    <t>0987.629.775</t>
  </si>
  <si>
    <t>Vĩnh Phương - Nha Trang-Khánh Hoà</t>
  </si>
  <si>
    <t>KH3231</t>
  </si>
  <si>
    <t>Công ty cổ phần đầu tư thương mại và xây dựng Trung Nguyên/Anh Bảo - 0912.516.062</t>
  </si>
  <si>
    <t>0912.516.062</t>
  </si>
  <si>
    <t>98 Duy Tân, P.5, TP.Tuy Hoà, T.Phú Yên</t>
  </si>
  <si>
    <t>KH3229</t>
  </si>
  <si>
    <t>Cơ giới Mê Kông Q7 / 0903.881.045</t>
  </si>
  <si>
    <t>0903.881.045</t>
  </si>
  <si>
    <t>99 Nguyễn Thị Thạch, P.Tân Phú, Q7, HCM</t>
  </si>
  <si>
    <t>KH3227</t>
  </si>
  <si>
    <t>Anh Nghĩa-Long An / 0969.555.092</t>
  </si>
  <si>
    <t>0969.555.092</t>
  </si>
  <si>
    <t>Đường N2-Đức Hoà-Long An</t>
  </si>
  <si>
    <t>KH3228</t>
  </si>
  <si>
    <t>CTy CP thiết bị FECON / Anh Quân (công trình tại Miền Nam) 0988.903.286</t>
  </si>
  <si>
    <t>0988.903.286</t>
  </si>
  <si>
    <t>KCN Lương Sơn, xã Hòa Sơn, huyện Lương Sơn, Hòa Bình</t>
  </si>
  <si>
    <t>KH3226</t>
  </si>
  <si>
    <t>Cửa hàng Trường Sơn - Vĩnh Long / A Trí 0909.779.606</t>
  </si>
  <si>
    <t>0909.779.606</t>
  </si>
  <si>
    <t>8E, Đinh Tiên Hoàng, P8, TP Vĩnh Long</t>
  </si>
  <si>
    <t>KH3225</t>
  </si>
  <si>
    <t>Gara Anh Triết-Bình Thuận / 0949.480.235</t>
  </si>
  <si>
    <t>0949.480.235</t>
  </si>
  <si>
    <t>Phan Ri-Tuy Phong-Bình Thuận</t>
  </si>
  <si>
    <t>KH3223</t>
  </si>
  <si>
    <t>Anh Nguyên-Tây Ninh/ 0974.645.299</t>
  </si>
  <si>
    <t>0974.645.299</t>
  </si>
  <si>
    <t>KH3224</t>
  </si>
  <si>
    <t>Phụ Tùng Cơ Giới Tài Anh- TP.Buôn Ma Thuột / 0979.792.799- 0389.774.999</t>
  </si>
  <si>
    <t>0979.792.799- / 0389.774.999</t>
  </si>
  <si>
    <t>Đường vành đai 10/3- TP. Buôn Ma Thuột-T. Đak Lak</t>
  </si>
  <si>
    <t>KH3222</t>
  </si>
  <si>
    <t>Công Ty TNHH Xây Dựng Mai Quang / Anh Tèo- 0888.828.344</t>
  </si>
  <si>
    <t>0888.828.344</t>
  </si>
  <si>
    <t>63A/4 Nguyễn Cư Trinh, Khu Phố Ngọc Hà, Phường Phú Mỹ, Thị Xã Phú Mỹ, Tỉnh Bà Rịa Vũng Tàu</t>
  </si>
  <si>
    <t>KH3220</t>
  </si>
  <si>
    <t>A. Thuyền (turbo) - Mỏ Cày/ 0966.669.525- 0777.632.632</t>
  </si>
  <si>
    <t>0966.669.525- / 0777.632.632</t>
  </si>
  <si>
    <t>Tân Lập, Xã Tân Hội, Huyện Mỏ Cày, Tỉnh Bến Tre</t>
  </si>
  <si>
    <t>KH3221</t>
  </si>
  <si>
    <t>Công ty phụ tùng xe nâng An Phát-TP.HCM / Tuấn Anh- 0984.777.902</t>
  </si>
  <si>
    <t>0984.777.902</t>
  </si>
  <si>
    <t>29J3 đường DD7-1, P. Tân Hưng Thuận, Q.12, TP. HCM</t>
  </si>
  <si>
    <t>KH3219</t>
  </si>
  <si>
    <t>Xưởng Anh Tân-Đồng Nai / 0977.243.962</t>
  </si>
  <si>
    <t>0977.243.962</t>
  </si>
  <si>
    <t>Tổ 19 Khu Phố An Hoà, Phường Hoá An, Biên Hoà, Đồng Nai</t>
  </si>
  <si>
    <t>KH3217</t>
  </si>
  <si>
    <t>Phụ tùng Ô Tô Thịnh Phát -Bình Phước / 0966.797.372</t>
  </si>
  <si>
    <t>0966.797.372</t>
  </si>
  <si>
    <t>Quốc Lộ 14 Khu Đức Thiện, TT Đức Phong, H.Bù Đăng, T.Bình Phước</t>
  </si>
  <si>
    <t>KH3218</t>
  </si>
  <si>
    <t>Công ty Nam Huynh Mobis-Quận 9/ 0938.463.559</t>
  </si>
  <si>
    <t>785 Nguyễn Duy Trinh -Quận 9-TP .HCM</t>
  </si>
  <si>
    <t>KH3216</t>
  </si>
  <si>
    <t>CH Phụ tùng Ô TÔ Quân - SG/ 09163.319.716</t>
  </si>
  <si>
    <t>09163.319.716</t>
  </si>
  <si>
    <t>Ngã Tư Bình Phước, SG</t>
  </si>
  <si>
    <t>KH3214</t>
  </si>
  <si>
    <t>Gara Tuấn Sang-Lâm Đồng / 0763.333.304</t>
  </si>
  <si>
    <t>0763.333.304</t>
  </si>
  <si>
    <t>Quốc Lộ 20-Xã Phú Hội-Huyện Đức Trọng-T.Lâm Đồng</t>
  </si>
  <si>
    <t>KH3215</t>
  </si>
  <si>
    <t>Bãi Máy Lộc Phát / Anh Hạ- 0974.825.878</t>
  </si>
  <si>
    <t>0974.825.878</t>
  </si>
  <si>
    <t>121 Đại lộ Bình Dương</t>
  </si>
  <si>
    <t>KH3211</t>
  </si>
  <si>
    <t>Xưởng Anh Vinh-Bình Định / 0797.777.899 - 0375.855.700</t>
  </si>
  <si>
    <t>0797.777.899 / 0375.855.700</t>
  </si>
  <si>
    <t>An Lão, Tỉnh Bình Định</t>
  </si>
  <si>
    <t>KH3212</t>
  </si>
  <si>
    <t>Gara Thành Trung-Đồng Tháp / 0985.102.450</t>
  </si>
  <si>
    <t>0985.102.450</t>
  </si>
  <si>
    <t>Ấp Đông Huề, Xã Tân Khánh Đông, TP. Sa Đéc, T. Đồng Tháp</t>
  </si>
  <si>
    <t>KH3213</t>
  </si>
  <si>
    <t>Phụ Tùng Ô Tô Vũ-Sài Gòn / 0938.812.569</t>
  </si>
  <si>
    <t>0938.812.569</t>
  </si>
  <si>
    <t>5P Cư xá Phú Lâm D, Phường 10, Quận 6, TP HCM</t>
  </si>
  <si>
    <t>KH3210</t>
  </si>
  <si>
    <t>Xưởng Cơ Khí Hai Học-An Giang / 0983.989.824 - 0919.271.142</t>
  </si>
  <si>
    <t>0983.989.824 / 0919.271.142</t>
  </si>
  <si>
    <t>KH3209</t>
  </si>
  <si>
    <t>A Trị -Đồng Hới -Quảng Bình / 0911.114.334</t>
  </si>
  <si>
    <t>0911.114.334</t>
  </si>
  <si>
    <t>Thành Phố Đồng Hới-Tỉnh Quảng Bình</t>
  </si>
  <si>
    <t>KH3208</t>
  </si>
  <si>
    <t>Quảng Bình</t>
  </si>
  <si>
    <t>Anh Quyền-Xuân Lộc-Đồng Nai / 0795.791.679</t>
  </si>
  <si>
    <t>0795.791.679</t>
  </si>
  <si>
    <t>Xuân Lộc, Đồng Nai</t>
  </si>
  <si>
    <t>KH3206</t>
  </si>
  <si>
    <t>Cửa hàng Anh Cảnh chuyên Ron -Quảng Ngãi / 0914.081.885</t>
  </si>
  <si>
    <t>0914.081.885</t>
  </si>
  <si>
    <t>638 Nguyễn Văn Linh, Thành Phố Quãng ngãi</t>
  </si>
  <si>
    <t>KH3207</t>
  </si>
  <si>
    <t>Xưởng Anh Hùng -Gia Lai/ 0983.301.329</t>
  </si>
  <si>
    <t>0983.301.329</t>
  </si>
  <si>
    <t>KH3203</t>
  </si>
  <si>
    <t>Công Ty Cổ phần Đầu Tư Và Phát Triển Hạ Tầng 620/ 0347.575.522</t>
  </si>
  <si>
    <t>0347.575.522</t>
  </si>
  <si>
    <t>Ấp 4, xã Phước Đông, huyện Cần Đước, tỉnh Long An, Việt Nam</t>
  </si>
  <si>
    <t>KH3204</t>
  </si>
  <si>
    <t>Xưởng Xe Nâng Anh Hoài -Tây Ninh / 0376.949.117</t>
  </si>
  <si>
    <t>0376.949.117</t>
  </si>
  <si>
    <t>Ấp Lộc Thuận, Xã Hưng Thuận, Thị xã Trảng Bàng, Tỉnh Tây Ninh</t>
  </si>
  <si>
    <t>KH3205</t>
  </si>
  <si>
    <t>Phụ Tùng Hoàng Gia -FORD Sài Gòn/ A Chinh 0972.156.019</t>
  </si>
  <si>
    <t>0972.156.019</t>
  </si>
  <si>
    <t>Ngã tư Thủ Đức-Sài Gòn</t>
  </si>
  <si>
    <t>KH3201</t>
  </si>
  <si>
    <t>Anh Nghiêm - Gia Lai/ 0977.459.227</t>
  </si>
  <si>
    <t>0977.459.227</t>
  </si>
  <si>
    <t>An Khê, Gia Lai</t>
  </si>
  <si>
    <t>KH3202</t>
  </si>
  <si>
    <t>Phụ Tùng Ford, Kia/ A Tâm- 0944.500.632</t>
  </si>
  <si>
    <t>0944.500.632</t>
  </si>
  <si>
    <t>232 Quốc Lộ 14 -P. Hiệp Bình Chánh -TP Thủ Đức-HCM</t>
  </si>
  <si>
    <t>KH3200</t>
  </si>
  <si>
    <t>Công Ty TNHH Xe Nâng An Lộc Phát/ 0903.853.589</t>
  </si>
  <si>
    <t>0903.853.589</t>
  </si>
  <si>
    <t>195/25 P. Bình Chiểu, TP Thủ Đức, HCM</t>
  </si>
  <si>
    <t>KH3199</t>
  </si>
  <si>
    <t>Anh Chủ -Đức Hoà-Long An / 0947.054.825</t>
  </si>
  <si>
    <t>0947.054.825</t>
  </si>
  <si>
    <t>Ấp Bình Tiền 2, Xã Đức Hòa Hạ, Huyện Đức Hòa, Tỉnh Long An</t>
  </si>
  <si>
    <t>KH3198</t>
  </si>
  <si>
    <t>Xưởng A Hưng-Phú Yên / 0905.126.869</t>
  </si>
  <si>
    <t>0905.126.869</t>
  </si>
  <si>
    <t>Xã Thành Hưng, Huyện Sơn Hòa, Tỉnh Phú Yên</t>
  </si>
  <si>
    <t>KH3197</t>
  </si>
  <si>
    <t>Công Ty Hoàng gia - Anh Tài-Quận 5 / 0983.083.334</t>
  </si>
  <si>
    <t>0983.083.334</t>
  </si>
  <si>
    <t>Quận 5 -Sài Gòn</t>
  </si>
  <si>
    <t>KH3196</t>
  </si>
  <si>
    <t>Anh Tàu- Bắc Nam Auto-Hà Nội/ 0985.089.578</t>
  </si>
  <si>
    <t>0985.089.578</t>
  </si>
  <si>
    <t>110 Tân Xuân, Đông Ngạc, Bắc Từ Liêm, Hà Nội</t>
  </si>
  <si>
    <t>KH3195</t>
  </si>
  <si>
    <t>Anh Hạnh- TP.Hồ Chí Minh / 0983.122.343</t>
  </si>
  <si>
    <t>0983.122.343</t>
  </si>
  <si>
    <t>TP HCM</t>
  </si>
  <si>
    <t>KH3192</t>
  </si>
  <si>
    <t>Xưởng Anh Nam/ Đăk Lak / 0977.581.515</t>
  </si>
  <si>
    <t>0977.581.515</t>
  </si>
  <si>
    <t>Thôn 2 xã Eanam -Huyện Eahleo-Tỉnh Đắk Lắk</t>
  </si>
  <si>
    <t>KH3193</t>
  </si>
  <si>
    <t>Khôi Phát Auto - Bình Chánh / Anh Lộc: 0906.797.883 - 0933.403.037</t>
  </si>
  <si>
    <t>0906.797.883 / 0933.403.037</t>
  </si>
  <si>
    <t>C2/28 Ấp 3, Tân Quý Tây, Bình Chánh, TP HCM</t>
  </si>
  <si>
    <t>KH3194</t>
  </si>
  <si>
    <t>Cửa hàng Phụ Tùng Ô tô Linh Bảo -Hà Nội / 0913.091.994</t>
  </si>
  <si>
    <t>0913.091.994</t>
  </si>
  <si>
    <t>24 Hương Viên, Q. Hai Bà Trưng, TP. Hà Nội</t>
  </si>
  <si>
    <t>KH3190</t>
  </si>
  <si>
    <t>Công ty Hưng Hà / Đà Nẵng / A Hưng - 0985.292.629</t>
  </si>
  <si>
    <t>0985.292.629</t>
  </si>
  <si>
    <t>TP Đà Nẵng</t>
  </si>
  <si>
    <t>KH3191</t>
  </si>
  <si>
    <t>Gara Tý - Bình Phước/ A Phú - 0985.574.437</t>
  </si>
  <si>
    <t>0985.574.437</t>
  </si>
  <si>
    <t>KH3187</t>
  </si>
  <si>
    <t>Xưởng Anh Hoàng-Phú Quốc-Kiên Giang / 0977.771.154</t>
  </si>
  <si>
    <t>0977.771.154</t>
  </si>
  <si>
    <t>Khu phố 7 -P. An Thới- Phú Quốc-Kiên Giang</t>
  </si>
  <si>
    <t>KH3188</t>
  </si>
  <si>
    <t>Xưởng Anh Tâm-Phú Quốc-Kiên Giang/ 0919.828.457</t>
  </si>
  <si>
    <t>0919.828.457</t>
  </si>
  <si>
    <t>Dương Đông-Phú Quốc-Kiên Giang</t>
  </si>
  <si>
    <t>KH3189</t>
  </si>
  <si>
    <t>ZHEJIANG HUIREN ELECTRONICS CO., LTD</t>
  </si>
  <si>
    <t>Zhejiang, China</t>
  </si>
  <si>
    <t>HUIREN</t>
  </si>
  <si>
    <t>Cửa hàng Tư Hảo -Cà Mau / Chị Bích- 0907.441.451</t>
  </si>
  <si>
    <t>0907.441.451</t>
  </si>
  <si>
    <t>Lý Văn Lâm-Cà Mau</t>
  </si>
  <si>
    <t>KH3186</t>
  </si>
  <si>
    <t>Cửa hàng Phụ Tùng Ôtô Minh/ 0919.649.290</t>
  </si>
  <si>
    <t>0919.649.290</t>
  </si>
  <si>
    <t>138 Lê Duẩn, TP Phan Rang - Bình Thuận</t>
  </si>
  <si>
    <t>KH3185</t>
  </si>
  <si>
    <t>Xưởng Anh Tùng-Vĩnh Phú 38 Bình Dương/ 0906.960.742</t>
  </si>
  <si>
    <t>0906.960.742</t>
  </si>
  <si>
    <t>KH3183</t>
  </si>
  <si>
    <t>Công ty TNHH Xây Dựng Minh Đức NT-A Sơn/ 0705.593.917</t>
  </si>
  <si>
    <t>0705.593.917</t>
  </si>
  <si>
    <t>79 Phòng Không- P. Phước Long-TP Nha Trang-T.Khánh Hoà</t>
  </si>
  <si>
    <t>KH3184</t>
  </si>
  <si>
    <t>Xưởng Anh Đăng -TP Bảo Lộc/0904.981.250</t>
  </si>
  <si>
    <t>0904.981.250</t>
  </si>
  <si>
    <t>TP Bảo Lộc-Lâm Đồng</t>
  </si>
  <si>
    <t>KH3182</t>
  </si>
  <si>
    <t>Cửa hàng Văn Thuận - Bình Định / 0975.056.454</t>
  </si>
  <si>
    <t>0975.056.454</t>
  </si>
  <si>
    <t>Ân Tín - Hoài Ân- Bình Định</t>
  </si>
  <si>
    <t>KH3181</t>
  </si>
  <si>
    <t>Công ty Toàn Phước Huy-Sài Gòn / A Dũng- 0938.181.972</t>
  </si>
  <si>
    <t>0938.181.972</t>
  </si>
  <si>
    <t>Q Tân Phú- Sài Gòn</t>
  </si>
  <si>
    <t>KH3179</t>
  </si>
  <si>
    <t>Công ty Vinadelta/ A Toàn 0986.736.450</t>
  </si>
  <si>
    <t>0986.736.450</t>
  </si>
  <si>
    <t>327 Tô Hiệu, TP Hưng Yên, Tỉnh Hưng Yên</t>
  </si>
  <si>
    <t>KH3180</t>
  </si>
  <si>
    <t>Xưởng A Nở - Bình Tân-SG / 0913.663.193</t>
  </si>
  <si>
    <t>0913.663.193</t>
  </si>
  <si>
    <t>206 ĐƯỜNG MÃ LÒ, P BÌNH TRỊ ĐÔNG A, QUẬN BÌNH TÂN, TP HCM</t>
  </si>
  <si>
    <t>KH3175</t>
  </si>
  <si>
    <t>Anh Phúc- Nha Trang-Khánh Hoà/ 0706.209.332</t>
  </si>
  <si>
    <t>0706.209.332</t>
  </si>
  <si>
    <t>Như Xuân 1, Vĩnh Phương, Nha Trang, Khánh Hoà</t>
  </si>
  <si>
    <t>KH3176</t>
  </si>
  <si>
    <t>Xưởng Văn Hoà- Tây Ninh/ 0967.555.377</t>
  </si>
  <si>
    <t>0967.555.377</t>
  </si>
  <si>
    <t>Tây Hoà-Tây Ninh</t>
  </si>
  <si>
    <t>KH3177</t>
  </si>
  <si>
    <t>Anh Cường Chủ Máy- Bà Rịa Vũng Tàu/ 0886.227.977</t>
  </si>
  <si>
    <t>0886.227.977</t>
  </si>
  <si>
    <t>Bến xe Xuyên Mộc -Bà Rịa Vũng Tàu</t>
  </si>
  <si>
    <t>KH3178</t>
  </si>
  <si>
    <t>Công ty CP VIMECO/ Anh Kiểm 0396.233.232</t>
  </si>
  <si>
    <t>0396.233.232</t>
  </si>
  <si>
    <t>Lô E9, Đ. Phạm Hùng, P. Trung Hòa, Q. Cầu Giấy, Hà Nội</t>
  </si>
  <si>
    <t>KH3174</t>
  </si>
  <si>
    <t>A Đeo-Bạc Liêu/ 0913.770.067</t>
  </si>
  <si>
    <t>0913.770.067</t>
  </si>
  <si>
    <t>TP Bạc Liêu</t>
  </si>
  <si>
    <t>KH3173</t>
  </si>
  <si>
    <t>Xưởng Anh Đức - Đà Nẵng/ 0935.161.808</t>
  </si>
  <si>
    <t>0935.161.808</t>
  </si>
  <si>
    <t>KH3172</t>
  </si>
  <si>
    <t>Xưởng a Thiệu Dầu Tiếng / 0947.457.077</t>
  </si>
  <si>
    <t>0947.457.077</t>
  </si>
  <si>
    <t>Dầu Tiếng - Bình Dương</t>
  </si>
  <si>
    <t>KH3171</t>
  </si>
  <si>
    <t>Gara Luân-Hóc Môn-SG/ 0906.066.882- 0916.066.882</t>
  </si>
  <si>
    <t>0906.066.882- / 0916.066.882</t>
  </si>
  <si>
    <t>32 Bùi Công Trừng, Ấp 3 Đông Thạnh, Hóc Môn, TP HCM</t>
  </si>
  <si>
    <t>KH3169</t>
  </si>
  <si>
    <t>A Tuấn Anh /Công ty XD An Phú/ 0972.457.888</t>
  </si>
  <si>
    <t>0972.457.888</t>
  </si>
  <si>
    <t>TX Hồng Lĩnh, Hà Tĩnh</t>
  </si>
  <si>
    <t>KH3170</t>
  </si>
  <si>
    <t>Hà Tĩnh</t>
  </si>
  <si>
    <t>DHJ pumps (NINGBO WEIQING IMPORT &amp; EXPORT CO., LTD)</t>
  </si>
  <si>
    <t>ROOM 301, BUILDING D, PLASTICS CITY, YUYAO, CHINA</t>
  </si>
  <si>
    <t>DHJ</t>
  </si>
  <si>
    <t>CH Phụ Tùng Hoàng Sang-Ngã Ba Tân Vạn/ 0365.249.267</t>
  </si>
  <si>
    <t>0365.249.267</t>
  </si>
  <si>
    <t>Phường Bình Thắng-Thị xã Dĩ An- Tỉnh Bình Dương</t>
  </si>
  <si>
    <t>KH3167</t>
  </si>
  <si>
    <t>Anh Hòa - Công ty Thiên Phú/ 0984.322.335</t>
  </si>
  <si>
    <t>0984.322.335</t>
  </si>
  <si>
    <t>33/7 Xa Lộ Hà Nội, KP.Ngãi Thắng, P.Bình Thắng, Dĩ An, Bình Dương</t>
  </si>
  <si>
    <t>KH3168</t>
  </si>
  <si>
    <t>Cửa hàng Anh Linh - Đắk Nông/ Anh Linh: 0968.245.454</t>
  </si>
  <si>
    <t>0968.245.454</t>
  </si>
  <si>
    <t>Xã Đức Xuyên, Krong No, Đắk Nông</t>
  </si>
  <si>
    <t>Gửi xe Việt Tân Phát về Xã Đức Xuyên</t>
  </si>
  <si>
    <t>KH3166</t>
  </si>
  <si>
    <t>Gara Hùng Anh, Lâm Hà / A. Hùng Anh 0987.905.275</t>
  </si>
  <si>
    <t>0987.905.275</t>
  </si>
  <si>
    <t>Lâm Hà, Lâm Đồng</t>
  </si>
  <si>
    <t>KH3165</t>
  </si>
  <si>
    <t>Xưởng A Dũng- Buôn Mê Thuột- Đak Lak/ 0946.050.547</t>
  </si>
  <si>
    <t>0946.050.547</t>
  </si>
  <si>
    <t>Thành phố Buôn Mê Thuột, Đak Lak</t>
  </si>
  <si>
    <t>KH3164</t>
  </si>
  <si>
    <t>Phụ tùng ô tô Quốc Hùng-Kon Tum / 0902.424.377</t>
  </si>
  <si>
    <t>0902.424.377</t>
  </si>
  <si>
    <t>877 Hùng Vương-Ngọc Hồi-Kon Tum</t>
  </si>
  <si>
    <t>KH3162</t>
  </si>
  <si>
    <t>Xưởng Anh Huynh - Đà Lạt/ Anh Huynh: 0989.706.445</t>
  </si>
  <si>
    <t>0989.706.445</t>
  </si>
  <si>
    <t>451 Hai Bà Trưng - TP ĐÀ LẠT</t>
  </si>
  <si>
    <t>KH3163</t>
  </si>
  <si>
    <t>CH Thanh Vũ- Ngã Bảy Hậu Giang/ 0917.979.079</t>
  </si>
  <si>
    <t>0917.979.079</t>
  </si>
  <si>
    <t>Ngả Bảy, Hậu Giang</t>
  </si>
  <si>
    <t>KH3161</t>
  </si>
  <si>
    <t>Anh Thái- Biên Hoà/ 0797.810.039</t>
  </si>
  <si>
    <t>0797.810.039</t>
  </si>
  <si>
    <t>KH3160</t>
  </si>
  <si>
    <t>CH nông ngư cơ Nhật Hàn/ Anh Toại - Bến Tre 0937.608.608</t>
  </si>
  <si>
    <t>0937.608.608</t>
  </si>
  <si>
    <t>Ấp 5, xã An Khánh, Huyện Châu Thành, Bến Tre</t>
  </si>
  <si>
    <t>KH3159</t>
  </si>
  <si>
    <t>CH Thu Thái - Bình Định / A Đạt 0973.541.156</t>
  </si>
  <si>
    <t>0973.541.156</t>
  </si>
  <si>
    <t>818-822 Võ Nguyên Giáp, Nhơn Hòa, TX An Nhơn, Bình Định</t>
  </si>
  <si>
    <t>KH3157</t>
  </si>
  <si>
    <t>Xưởng Anh Tuấn- Phú Quốc/ 0939.636.628</t>
  </si>
  <si>
    <t>0939.636.628</t>
  </si>
  <si>
    <t>Đông Dương - Phú Quốc</t>
  </si>
  <si>
    <t>KH3158</t>
  </si>
  <si>
    <t>Cửa hàng phụ tùng Hai Xía - Cà Mau / 0939.261.861 - 0949.887.969</t>
  </si>
  <si>
    <t>0939.261.861 / 0949.887.969</t>
  </si>
  <si>
    <t>Ấp 10A, xã Trần Hợi, huyện Trần Văn Thời, Cà Mau</t>
  </si>
  <si>
    <t>Gửi chành Tuấn Hưng - 245 Thái Phiên</t>
  </si>
  <si>
    <t>KH3156</t>
  </si>
  <si>
    <t>ANH HÙNG - ĐỨC TRỌNG 0972.983.984</t>
  </si>
  <si>
    <t>0972.983.984</t>
  </si>
  <si>
    <t>Đức Trọng, Lâm Đồng</t>
  </si>
  <si>
    <t>KH3155</t>
  </si>
  <si>
    <t>Xưởng Anh Hùng- Bình Chánh /0983.025.820</t>
  </si>
  <si>
    <t>0983.025.820</t>
  </si>
  <si>
    <t>Bình Chánh-TP HCM</t>
  </si>
  <si>
    <t>KH3154</t>
  </si>
  <si>
    <t>Anh Vương - Di Linh/ 0969.003.993</t>
  </si>
  <si>
    <t>0969.003.993</t>
  </si>
  <si>
    <t>Di Linh, Lâm Đồng</t>
  </si>
  <si>
    <t>KH3153</t>
  </si>
  <si>
    <t>QINGDAO LANRESS AUTOTECH CO., LTD (TANBORESS TURBO)</t>
  </si>
  <si>
    <t>NO.46, SHUYUAN ROAD, LICANG DISTRICT, QINGDAO, CHINA</t>
  </si>
  <si>
    <t>TANBORESS</t>
  </si>
  <si>
    <t>Cửa hàng VMI (gia công nhông) - Linh Xuân / Thảo 0908.770.895</t>
  </si>
  <si>
    <t>0908.770.895</t>
  </si>
  <si>
    <t>Linh Xuân - Thủ Đức- TP HCM</t>
  </si>
  <si>
    <t>KH3152</t>
  </si>
  <si>
    <t>Anh Oanh Turo - Bảo Đăng - Hải Phòng/ 0964.485.590</t>
  </si>
  <si>
    <t>0964.485.590</t>
  </si>
  <si>
    <t>HẢI AN - HẢI PHÒNG</t>
  </si>
  <si>
    <t>KH3147</t>
  </si>
  <si>
    <t>Cửa hàng cơ giới Thành Công-Lâm Đồng / Anh Quân-0961.017.079</t>
  </si>
  <si>
    <t>0961.017.079</t>
  </si>
  <si>
    <t>258 đường Hùng Vương, tổ dân phố 10, TT Ma Đa Guôi -Đạ Hoai-Lâm Đồng</t>
  </si>
  <si>
    <t>KH3148</t>
  </si>
  <si>
    <t>Xưởng anh Lập- Chơn Thành-Bình Phước/ 0794.893.893</t>
  </si>
  <si>
    <t>0794.893.893</t>
  </si>
  <si>
    <t>KH3149</t>
  </si>
  <si>
    <t>Xưởng Anh Sỹ- Quận 12- SG/ 0972.976.039</t>
  </si>
  <si>
    <t>0972.976.039</t>
  </si>
  <si>
    <t>222 Đường TA13-Lê Thị Riêng- Quận 12-Sài Gòn</t>
  </si>
  <si>
    <t>KH3150</t>
  </si>
  <si>
    <t>Xưởng A Sơn - Cần Thơ - 0908.535.638</t>
  </si>
  <si>
    <t>0908.535.638</t>
  </si>
  <si>
    <t>TP.Cần Thơ</t>
  </si>
  <si>
    <t>KH3151</t>
  </si>
  <si>
    <t>Anh Huy - Công ty XD Thái Bình Dương/ 0917.067.467</t>
  </si>
  <si>
    <t>0917.067.467</t>
  </si>
  <si>
    <t>Thuận An, Bình Dương</t>
  </si>
  <si>
    <t>KH3146</t>
  </si>
  <si>
    <t>Cửa hàng a Tài (chuyên hàng bãi) - Quận 2 / 0909.274.079</t>
  </si>
  <si>
    <t>0909.274.079</t>
  </si>
  <si>
    <t>Số 77 Xa lộ Hà Nội - Thảo Điền - Quận 2 - Sài Gòn</t>
  </si>
  <si>
    <t>KH3145</t>
  </si>
  <si>
    <t>Xưởng anh Hồ / 0522.523.841</t>
  </si>
  <si>
    <t>0522.523.841</t>
  </si>
  <si>
    <t>Xa lộ Hà Nội, Sài gòn</t>
  </si>
  <si>
    <t>KH3144</t>
  </si>
  <si>
    <t>Cửa hàng Quốc Phan - Đăk Nông/ 0981.432.968</t>
  </si>
  <si>
    <t>0981.432.968</t>
  </si>
  <si>
    <t>Ngã 3 Rừng Lạnh, Đắk Hòa, Đắk Song, Đắk Nông</t>
  </si>
  <si>
    <t>KH3141</t>
  </si>
  <si>
    <t>Mr. RA (Sovanara) - Campuchia/ 0889.999.489</t>
  </si>
  <si>
    <t>0889.999.489</t>
  </si>
  <si>
    <t>KH3142</t>
  </si>
  <si>
    <t>Xưởng A Huy - Mỹ Xuân Bà Rịa 0972.065.865</t>
  </si>
  <si>
    <t>0972.065.865</t>
  </si>
  <si>
    <t>Mỹ Xuân, Bà Rịa Vũng Tàu</t>
  </si>
  <si>
    <t>KH3143</t>
  </si>
  <si>
    <t>Garage ÚT - Đồng Nai / 0972.884.450</t>
  </si>
  <si>
    <t>0972.884.450</t>
  </si>
  <si>
    <t>Quốc lộ 1, Cẩm Tân, Xuân Tân, Long Khánh, Đồng Nai</t>
  </si>
  <si>
    <t>KH3140</t>
  </si>
  <si>
    <t>Xưởng A Kế - Bình Định / 0982.657.149</t>
  </si>
  <si>
    <t>0982.657.149</t>
  </si>
  <si>
    <t>Gò Găng, Phù Cát, Bình Định</t>
  </si>
  <si>
    <t>KH3138</t>
  </si>
  <si>
    <t>Xưởng A Sỹ - Biên Hòa / 0988.293.567</t>
  </si>
  <si>
    <t>0988.293.567</t>
  </si>
  <si>
    <t>TP Biên Hòa, Đồng Nai</t>
  </si>
  <si>
    <t>KH3139</t>
  </si>
  <si>
    <t>CH Quốc Thắng 1 / Đồng Xoài/ 0824.117.799</t>
  </si>
  <si>
    <t>0824.117.799</t>
  </si>
  <si>
    <t>Đồng Xoài, Bình Phước</t>
  </si>
  <si>
    <t>KH3135</t>
  </si>
  <si>
    <t>Cửa hàng phụ tùng ô tô Minh Phước - Nha Trang / 0905.490.700</t>
  </si>
  <si>
    <t>0905.490.700</t>
  </si>
  <si>
    <t>1067, Đường 2/4, TP Nha Trang</t>
  </si>
  <si>
    <t>KH3136</t>
  </si>
  <si>
    <t>Gara Mặt Trời - Quảng Ngãi/ 936567400</t>
  </si>
  <si>
    <t>936567400</t>
  </si>
  <si>
    <t>Tân Hy 2, Bình Đông, Bình Sơn, Quảng Ngãi</t>
  </si>
  <si>
    <t>KH3137</t>
  </si>
  <si>
    <t>Công ty TNHH TM và DV SIB Việt Nam / Công trình Phan Thiết - Anh Thắng: 0335.555.509</t>
  </si>
  <si>
    <t>0335.555.509</t>
  </si>
  <si>
    <t>Số 16A5 Lý Nam Đế, P. Hàng Mã, Q. Hoàn Kiếm, Hà Nội, Việt Nam</t>
  </si>
  <si>
    <t>KH3134</t>
  </si>
  <si>
    <t>Xưởng A Tâm - Biên Hòa / 0967.436.004/ 0399.917.627</t>
  </si>
  <si>
    <t>0967.436.004 / 0399.917.627</t>
  </si>
  <si>
    <t>KH3130</t>
  </si>
  <si>
    <t>Cửa hàng phụ tùng xe tải A Thắng - Dĩ An / 0908.214.909</t>
  </si>
  <si>
    <t>0908.214.909</t>
  </si>
  <si>
    <t>KH3131</t>
  </si>
  <si>
    <t>Garage Linh Long/ Chơn Thành/ 0962.454.692</t>
  </si>
  <si>
    <t>0962.454.692</t>
  </si>
  <si>
    <t>Chơn Thành - Bình Phước</t>
  </si>
  <si>
    <t>KH3132</t>
  </si>
  <si>
    <t>Tà Lương (Svay Rieng) - Cambodia - 0978.902.005</t>
  </si>
  <si>
    <t>0978.902.005</t>
  </si>
  <si>
    <t>Svay Rieng, Cambodia</t>
  </si>
  <si>
    <t>KH3133</t>
  </si>
  <si>
    <t>Công ty CP Phụ tùng Việt Nhật / 0862.313.135</t>
  </si>
  <si>
    <t>0862.313.135</t>
  </si>
  <si>
    <t>Xa Lộ Hà Nội, Suối Tiên, TP. HCM</t>
  </si>
  <si>
    <t>KH3128</t>
  </si>
  <si>
    <t>CÔNG TY BÔNG SEN VÀNG / A Hoàng 0981.805.412</t>
  </si>
  <si>
    <t>0981.805.412</t>
  </si>
  <si>
    <t>Quận 12, TPHCM</t>
  </si>
  <si>
    <t>KH3129</t>
  </si>
  <si>
    <t>A Hùng Q2 chuyên Hyundai Mobis / 0918.849.644</t>
  </si>
  <si>
    <t>0918.849.644</t>
  </si>
  <si>
    <t>Quận 2, TP HCM</t>
  </si>
  <si>
    <t>KH3125</t>
  </si>
  <si>
    <t>Anh Đại - Sài Gòn / 0934.016.100</t>
  </si>
  <si>
    <t>0934.016.100</t>
  </si>
  <si>
    <t>KH3126</t>
  </si>
  <si>
    <t>Cửa hàng Phúc Thịnh - Quy Nhơn/ A Vũ - 0905.644.431</t>
  </si>
  <si>
    <t>0905.644.431</t>
  </si>
  <si>
    <t>Ngã 3 Phú Tài, Quy Nhơn - Bình Định</t>
  </si>
  <si>
    <t>KH3127</t>
  </si>
  <si>
    <t>Xưởng tiện Anh Tới - Thanh Hóa / 0965.451.676</t>
  </si>
  <si>
    <t>0965.451.676</t>
  </si>
  <si>
    <t>153 Nguyễn Chí Thanh, TP Thanh Hóa</t>
  </si>
  <si>
    <t>KH3124</t>
  </si>
  <si>
    <t>Cửa hàng Phụ Tùng Xe Nâng Kim Ngưu</t>
  </si>
  <si>
    <t>Ki ot số 3, 30/3 quốc lộ 13, Phường Thuận Giao, Thuận An, Bình Dương</t>
  </si>
  <si>
    <t>KH3123</t>
  </si>
  <si>
    <t>XƯỞNG ANH HÒA, CỦ CHI 0903.744.174</t>
  </si>
  <si>
    <t>0903.744.174</t>
  </si>
  <si>
    <t>Số 275 Nguyễn Thị Lắng, ấp Cây Da, xã Tân Phú Trung, huyện Củ Chi</t>
  </si>
  <si>
    <t>KH3120</t>
  </si>
  <si>
    <t>Anh Phong (chủ xe) Đồng Nai / 0386.205.052</t>
  </si>
  <si>
    <t>0386.205.052</t>
  </si>
  <si>
    <t>34 tổ 5, ấp 18 Gia Đình, xã Bảo Quang, TP Long Khánh, Đồng Nai</t>
  </si>
  <si>
    <t>KH3121</t>
  </si>
  <si>
    <t>BÃI MÁY CƯỜNG NAM / ANH SANG 0972.117.752</t>
  </si>
  <si>
    <t>0972.117.752</t>
  </si>
  <si>
    <t>15/3 ĐƯỜNG 11, PHƯỜNG LONG BÌNH, QUẬN 9</t>
  </si>
  <si>
    <t>KH3122</t>
  </si>
  <si>
    <t>Cửa hàng Huỳnh Giang - Bả Rịa / 0902.370.776</t>
  </si>
  <si>
    <t>0902.370.776</t>
  </si>
  <si>
    <t>SỐ 11, TRẦN HƯNG ĐẠO, P PHƯỚC NGUYÊN, TP BÀ RỊA</t>
  </si>
  <si>
    <t>KH3119</t>
  </si>
  <si>
    <t>A Phát - Bình Thuận/ 0393.309.486</t>
  </si>
  <si>
    <t>0393.309.486</t>
  </si>
  <si>
    <t>Liên Hương, Tuy Phong, Bình Thuận</t>
  </si>
  <si>
    <t>KH3118</t>
  </si>
  <si>
    <t>Công ty Văn Khanh / A Tuấn 0983.261.202</t>
  </si>
  <si>
    <t>0983.261.202</t>
  </si>
  <si>
    <t>TX Gia Nghĩa, Đắknông</t>
  </si>
  <si>
    <t>KH3117</t>
  </si>
  <si>
    <t>Công ty TNHH Tân Liên Thành / A Tân 0913.805.389</t>
  </si>
  <si>
    <t>0913.805.389</t>
  </si>
  <si>
    <t>Thôn 1, xã Lộc Tân, huyện Bảo Lâm, tỉnh Lâm Đồng</t>
  </si>
  <si>
    <t>KH3115</t>
  </si>
  <si>
    <t>Anh Linh (chủ xe) - Bảo Lộc/ 0961.389.292</t>
  </si>
  <si>
    <t>0961.389.292</t>
  </si>
  <si>
    <t>Bảo Lộc, Lâm Đồng</t>
  </si>
  <si>
    <t>KH3116</t>
  </si>
  <si>
    <t>Cửa hàng Tài Lộc, Sài Gòn / 0394.570.306</t>
  </si>
  <si>
    <t>0394.570.306</t>
  </si>
  <si>
    <t>KH3114</t>
  </si>
  <si>
    <t>Cửa hàng Thiên Nga - Đà Nẵng/ 0906.444.066</t>
  </si>
  <si>
    <t>0906.444.066</t>
  </si>
  <si>
    <t>147 Chu Huy Mẫn, TP Đà Nẵng</t>
  </si>
  <si>
    <t>KH3113</t>
  </si>
  <si>
    <t>Công ty TNHH TATA - DAEWOO VN / A Long 0931.377.939</t>
  </si>
  <si>
    <t>0931.377.939</t>
  </si>
  <si>
    <t>Số 73, đường L, khu trung tâm hành chính, khu phố Nhị Đồng 2, P. Dĩ An, TP Dĩ An, Bình Dương</t>
  </si>
  <si>
    <t>KH3112</t>
  </si>
  <si>
    <t>Xưởng tiện A Sơn, Đak Lak/ 0941.577.747</t>
  </si>
  <si>
    <t>0941.577.747</t>
  </si>
  <si>
    <t>519 Phan Bội Châu, Buôn Mê Thuột, Đak Lak</t>
  </si>
  <si>
    <t>KH3111</t>
  </si>
  <si>
    <t>Ga ra Ly Lọ / Di Linh, Lâm Đồng / 0917.766.767</t>
  </si>
  <si>
    <t>0917.766.767</t>
  </si>
  <si>
    <t>Thôn 2, Đinh Trang Thượng, Di Linh, Lâm Đồng</t>
  </si>
  <si>
    <t>KH3110</t>
  </si>
  <si>
    <t>Phụ tùng Khánh - Kiên Giang - 0918.886.350</t>
  </si>
  <si>
    <t>0918.886.350</t>
  </si>
  <si>
    <t>Huyện Gò Quao, Kiên Giang</t>
  </si>
  <si>
    <t>KH3107</t>
  </si>
  <si>
    <t>Cửa hàng Anh Mến - Bảo Lộc - 0886.048.996</t>
  </si>
  <si>
    <t>0886.048.996</t>
  </si>
  <si>
    <t>KH3108</t>
  </si>
  <si>
    <t>Cửa hàng Chín Hiếu - Mỹ Tho / A Nhi 0983.091.500</t>
  </si>
  <si>
    <t>0983.091.500</t>
  </si>
  <si>
    <t>129 Trưng Trắc - P1 - TP Mỹ Tho - Tiền Giang</t>
  </si>
  <si>
    <t>KH3109</t>
  </si>
  <si>
    <t>Cửa hàng Hoàng Gia - Sài Gòn / A Tài 0983.083.334</t>
  </si>
  <si>
    <t>Phường 16, Quận 8, TP HCM</t>
  </si>
  <si>
    <t>KH3104</t>
  </si>
  <si>
    <t>Anh Hạnh - Tân Biên/ 0977.884.314</t>
  </si>
  <si>
    <t>0977.884.314</t>
  </si>
  <si>
    <t>Tân Biên, Tây Ninh</t>
  </si>
  <si>
    <t>KH3105</t>
  </si>
  <si>
    <t>Cửa hàng Cơ Giới Phú Yên / 0394.682.912</t>
  </si>
  <si>
    <t>0394.682.912</t>
  </si>
  <si>
    <t>603 Nguyễn Tất Thành, Tuy Hòa, Phú Yên</t>
  </si>
  <si>
    <t>KH3106</t>
  </si>
  <si>
    <t>Xưởng Trọng Tín - Gia Lai / 0982.460.097</t>
  </si>
  <si>
    <t>0982.460.097</t>
  </si>
  <si>
    <t>KH3102</t>
  </si>
  <si>
    <t>Anh Tuấn - Lagi, Bình Thuận/ 0914.224.254</t>
  </si>
  <si>
    <t>0914.224.254</t>
  </si>
  <si>
    <t>Lagi, Bình Thuận</t>
  </si>
  <si>
    <t>KH3103</t>
  </si>
  <si>
    <t>Cty cổ phần đầu tư xây dựng và thương mại TNT / A Tùng 0976.050.001</t>
  </si>
  <si>
    <t>0976.050.001</t>
  </si>
  <si>
    <t>18D đường Cộng Hòa, TP HCM</t>
  </si>
  <si>
    <t>KH3101</t>
  </si>
  <si>
    <t>Cửa hàng Toàn Gia Phát- Vĩnh Long/ Chị Tuyền- 0799.696.199</t>
  </si>
  <si>
    <t>0799.696.199</t>
  </si>
  <si>
    <t>Tân An, Tân Hạnh, Long Hồ, Vĩnh Long</t>
  </si>
  <si>
    <t>KH3100</t>
  </si>
  <si>
    <t>Xưởng Trường Giang- Vĩnh Long/ 0966.060.775</t>
  </si>
  <si>
    <t>0966.060.775</t>
  </si>
  <si>
    <t>KH3099</t>
  </si>
  <si>
    <t>Anh Hiệp- Sài Gòn/ 0903.675.301</t>
  </si>
  <si>
    <t>0903.675.301</t>
  </si>
  <si>
    <t>KH3098</t>
  </si>
  <si>
    <t>Công ty CP Năng Lượng HT- Vũng Tàu/ A Mạnh: 0903.755.086</t>
  </si>
  <si>
    <t>0903.755.086</t>
  </si>
  <si>
    <t>Đường 30/4, Thắng Nhất, Vũng Tàu</t>
  </si>
  <si>
    <t>KH3096</t>
  </si>
  <si>
    <t>Anh Anh- Sài Gòn/ 0918.292.555</t>
  </si>
  <si>
    <t>0918.292.555</t>
  </si>
  <si>
    <t>688/57/1 Lê Đức Thọ, P15, Gò Vấp</t>
  </si>
  <si>
    <t>KH3097</t>
  </si>
  <si>
    <t>Cửa hàng Anh Tú - Quận 2/ Anh Tú: 0934.056.859</t>
  </si>
  <si>
    <t>0934.056.859</t>
  </si>
  <si>
    <t>20 Đường 15, P. An Khánh, TP HCM</t>
  </si>
  <si>
    <t>KH3094</t>
  </si>
  <si>
    <t>Anh Hiếu - Cam Ranh/ 0982.203.270</t>
  </si>
  <si>
    <t>0982.203.270</t>
  </si>
  <si>
    <t>TP Cam Ranh, Khánh Hòa</t>
  </si>
  <si>
    <t>KH3095</t>
  </si>
  <si>
    <t>Anh Thức- Bình Định/ 0373.939.322</t>
  </si>
  <si>
    <t>0373.939.322</t>
  </si>
  <si>
    <t>Bồng Sơn, Hoài Sơn, Bình Định</t>
  </si>
  <si>
    <t>KH3093</t>
  </si>
  <si>
    <t>Gara Phước Trung - A Phước - 0933.343.409</t>
  </si>
  <si>
    <t>0933.343.409</t>
  </si>
  <si>
    <t>An Phú Đông, Quận 12, Sài Gòn</t>
  </si>
  <si>
    <t>KH3092</t>
  </si>
  <si>
    <t>Công ty TNHH Nhạc Sơn- Bình Thuận/ A Nguyên: 0973.400.605</t>
  </si>
  <si>
    <t>0973.400.605</t>
  </si>
  <si>
    <t>KH3091</t>
  </si>
  <si>
    <t>CH Bảy Vĩnh - Tân Thạnh (Hai Tấn - Long An)/A. Vĩnh 0917.272.567</t>
  </si>
  <si>
    <t>0917.272.567</t>
  </si>
  <si>
    <t>Số 27, Ấp Cái Tôm, Xã Kiến Bình, H, Tân Thanh, Tỉnh Long An</t>
  </si>
  <si>
    <t>KH3089</t>
  </si>
  <si>
    <t>Anh Lý- Chơn Thành, Bình Phước/ 0794.893.893</t>
  </si>
  <si>
    <t>KH3090</t>
  </si>
  <si>
    <t>Anh Quý- Tây Ninh/ 0909.532.957</t>
  </si>
  <si>
    <t>0909.532.957</t>
  </si>
  <si>
    <t>Tổ 7, ấp Xóm Ruộng, Xã Trí Bình, Huyện Châu Thành, Tỉnh Tây Ninh</t>
  </si>
  <si>
    <t>KH3086</t>
  </si>
  <si>
    <t>Anh Duyệt- Sài Gòn/ 0986.659.557</t>
  </si>
  <si>
    <t>0986.659.557</t>
  </si>
  <si>
    <t>Sài gòn</t>
  </si>
  <si>
    <t>KH3087</t>
  </si>
  <si>
    <t>Anh Tiệp- Vũng Tàu/ 0935.584.686</t>
  </si>
  <si>
    <t>0935.584.686</t>
  </si>
  <si>
    <t>Bà Rịa Vũng Tàu</t>
  </si>
  <si>
    <t>KH3088</t>
  </si>
  <si>
    <t>Anh Hạnh- Long Xuyên/ 0983.597.343</t>
  </si>
  <si>
    <t>0983.597.343</t>
  </si>
  <si>
    <t>KH3085</t>
  </si>
  <si>
    <t>Anh Tuấn- Bình Long/ 0962.520.096</t>
  </si>
  <si>
    <t>0962.520.096</t>
  </si>
  <si>
    <t>Tổ 10, Ấp Thanh Hoà, Xã Thanh Lương, TX. Bình Long, Tỉnh Bình Phước</t>
  </si>
  <si>
    <t>KH3084</t>
  </si>
  <si>
    <t>Cty Tân Tân Mỹ- Bình Dương/ Anh Sỹ: 0909.793.567</t>
  </si>
  <si>
    <t>0909.793.567</t>
  </si>
  <si>
    <t>Ấp 1, Xã Tân Mỹ, H. Bắc Tân Uyên, Tỉnh Bình Dương</t>
  </si>
  <si>
    <t>KH3083</t>
  </si>
  <si>
    <t>CH Nguyễn Long- BRVT/ 0901.257.180</t>
  </si>
  <si>
    <t>0901.257.180</t>
  </si>
  <si>
    <t>Tổ 5, KP Núi Dinh, P. Kim Dinh, BRVT</t>
  </si>
  <si>
    <t>KH3082</t>
  </si>
  <si>
    <t>Xưởng Trí Lượng- Phú Giáo/ 0914.407.228</t>
  </si>
  <si>
    <t>0914.407.228</t>
  </si>
  <si>
    <t>Phước Vĩnh, Phú Giáo, Bình Dương</t>
  </si>
  <si>
    <t>KH3080</t>
  </si>
  <si>
    <t>Gara ô tô Huỳnh Long, Tân Uyên, Bình Dương/ 0985.917.932</t>
  </si>
  <si>
    <t>0985.917.932</t>
  </si>
  <si>
    <t>Tổ 5, khu phố Long Bình, phường Khánh Bình, Tân Uyên, Bình Dương</t>
  </si>
  <si>
    <t>KH3081</t>
  </si>
  <si>
    <t>Anh Tuấn bãi xe Đức Hùng- Cầu Vượt Linh Xuân/ 0908.705.302</t>
  </si>
  <si>
    <t>0908.705.302</t>
  </si>
  <si>
    <t>Cầu Vượt Linh Xuân- SG</t>
  </si>
  <si>
    <t>KH3079</t>
  </si>
  <si>
    <t>Công ty ABG- Sài Gòn/ Anh Hoãn: 0787.112.888</t>
  </si>
  <si>
    <t>0787.112.888</t>
  </si>
  <si>
    <t>Tp. HCM</t>
  </si>
  <si>
    <t>KH3078</t>
  </si>
  <si>
    <t>Công ty TNHH Huy Hiển- Đắk Mil/ 0902.828.518</t>
  </si>
  <si>
    <t>0902.828.518</t>
  </si>
  <si>
    <t>Đắk Mil, Đăk Nông</t>
  </si>
  <si>
    <t>KH3076</t>
  </si>
  <si>
    <t>Công ty TNHH ĐT TM DV XNK Lũ Phúc Khang- Q8/ 0909.993.891</t>
  </si>
  <si>
    <t>0909.993.891</t>
  </si>
  <si>
    <t>80/46A Đường 41, P. 16, Quận 8, TP. HCM</t>
  </si>
  <si>
    <t>KH3077</t>
  </si>
  <si>
    <t>Cửa hàng oto Nhật Thảo- Phước Long/ 0983.136.734</t>
  </si>
  <si>
    <t>0983.136.734</t>
  </si>
  <si>
    <t>Khu 2, P. Phước Bình, TX. Phước Long, Bình Phước</t>
  </si>
  <si>
    <t>KH3075</t>
  </si>
  <si>
    <t>Công ty Thép Nghi Sơn- Thanh Hoá/ Chị Sen: 0985.514.934</t>
  </si>
  <si>
    <t>0985.514.934</t>
  </si>
  <si>
    <t>Thanh Hoá</t>
  </si>
  <si>
    <t>KH3074</t>
  </si>
  <si>
    <t>Anh Nhiều- Q12, SG/ 0907.132.340</t>
  </si>
  <si>
    <t>0907.132.340</t>
  </si>
  <si>
    <t>346 Hà Huy Giáp, P. Thạnh Lộc, Q. 12, SG</t>
  </si>
  <si>
    <t>KH3072</t>
  </si>
  <si>
    <t>Phụ tùng oto Lâm Trí- Q2/ 0901.430.707</t>
  </si>
  <si>
    <t>0901.430.707</t>
  </si>
  <si>
    <t>49 Cao Đức Lân, Q2, TP. HCM</t>
  </si>
  <si>
    <t>KH3073</t>
  </si>
  <si>
    <t>Chủ máy anh Hùng- Bình Phước/ 0913.919.869</t>
  </si>
  <si>
    <t>0913.919.869</t>
  </si>
  <si>
    <t>KH3071</t>
  </si>
  <si>
    <t>Cửa hàng MCT Tiến Đạt- Hà Nội/ 0866.880.638</t>
  </si>
  <si>
    <t>0866.880.638</t>
  </si>
  <si>
    <t>KH3070</t>
  </si>
  <si>
    <t>Anh Sang- Bình Long/ 0354.878.293</t>
  </si>
  <si>
    <t>0354.878.293</t>
  </si>
  <si>
    <t>TX Bình Long, Bình Phước</t>
  </si>
  <si>
    <t>KH3068</t>
  </si>
  <si>
    <t>Anh Biện chuyên xy lanh- Sài Gòn/ 0905.017.908</t>
  </si>
  <si>
    <t>0905.017.908</t>
  </si>
  <si>
    <t>F6/24/3Q Quách Điêu, Vĩnh Lộc A, Bình Chánh</t>
  </si>
  <si>
    <t>KH3069</t>
  </si>
  <si>
    <t>Cửa hàng anh Tín- An Giang/ 0901.044.339</t>
  </si>
  <si>
    <t>0901.044.339</t>
  </si>
  <si>
    <t>Châu Phú, An Giang</t>
  </si>
  <si>
    <t>KH3066</t>
  </si>
  <si>
    <t>Hoàng Anh- Dĩ An/ 0907.704.358</t>
  </si>
  <si>
    <t>0907.704.358</t>
  </si>
  <si>
    <t>143/35 Hai Bà Trưng, P. Tân Đông Hiệp, TP. Dĩ An, Bình Dương</t>
  </si>
  <si>
    <t>KH3067</t>
  </si>
  <si>
    <t>Cửa hàng nông cơ cơ giới Phước Lộc / 0965.093.561</t>
  </si>
  <si>
    <t>0965.093.561</t>
  </si>
  <si>
    <t>Số 843A Hùng Vương, Di Linh, Lâm Đồng</t>
  </si>
  <si>
    <t>KH3064</t>
  </si>
  <si>
    <t>Cửa hàng Phong Phú- Tiền Giang/ 0903.185.317</t>
  </si>
  <si>
    <t>0903.185.317</t>
  </si>
  <si>
    <t>Chợ Gạo, Tiền Giang</t>
  </si>
  <si>
    <t>KH3065</t>
  </si>
  <si>
    <t>Công ty TNHH XD TM DV Nguyên Phát- Q8/ A Huệ: 0913.766.672</t>
  </si>
  <si>
    <t>0913.766.672</t>
  </si>
  <si>
    <t>Số 10 đường 902 Tạ Quang Bửu, Phường 5, Quận 8, TP. HCM</t>
  </si>
  <si>
    <t>KH3063</t>
  </si>
  <si>
    <t>Xưởng Anh Bảo- Gia Nghĩa- Đắk Nông/ 0986.042.595</t>
  </si>
  <si>
    <t>0986.042.595</t>
  </si>
  <si>
    <t>Nghĩa Phú, Gia Nghĩa, Đắk Nông</t>
  </si>
  <si>
    <t>KH3061</t>
  </si>
  <si>
    <t>Xưởng anh Nam- Đức Hoà, Long An/ 0939.819.733</t>
  </si>
  <si>
    <t>0939.819.733</t>
  </si>
  <si>
    <t>KH3062</t>
  </si>
  <si>
    <t>CH Tửng Trang - Long Xuyên/ Chị Trang 0917.671.818</t>
  </si>
  <si>
    <t>0917.671.818</t>
  </si>
  <si>
    <t>35 Nguyễn Đình Chiểu, P. Mỹ Long, TP. Long Xuyên, An Giang</t>
  </si>
  <si>
    <t>KH3058</t>
  </si>
  <si>
    <t>CH Sáu Bình- Phan Rang/ A Thanh: 0931.206.122</t>
  </si>
  <si>
    <t>0931.206.122</t>
  </si>
  <si>
    <t>Số 2 đường 16/4, P. Kinh Dinh, TP. Phan Rang, Tháp Chàm, Ninh Thuận</t>
  </si>
  <si>
    <t>KH3059</t>
  </si>
  <si>
    <t>CH Hưng Phát -Bảo Lộc/ 0937.880.678</t>
  </si>
  <si>
    <t>0937.880.678</t>
  </si>
  <si>
    <t>217 Lam Sơn- P. Lộc Sơn, TP.Bảo Lộc, Lâm Đồng</t>
  </si>
  <si>
    <t>KH3060</t>
  </si>
  <si>
    <t>Phụ tùng cơ giới Long Sơn- Sài Gòn/ 0933.460.033</t>
  </si>
  <si>
    <t>0933.460.033</t>
  </si>
  <si>
    <t>KH3057</t>
  </si>
  <si>
    <t>Công ty Cơ Giới An Phú Đông- Q12/ 0936.466.055</t>
  </si>
  <si>
    <t>0936.466.055</t>
  </si>
  <si>
    <t>KH3056</t>
  </si>
  <si>
    <t>Xưởng tiện anh Tám (LX) - Cà Mau/anh Thắng: 0947.011.801</t>
  </si>
  <si>
    <t>0947.011.801</t>
  </si>
  <si>
    <t>Đường Lý Văn Lâm, Cà Mau</t>
  </si>
  <si>
    <t>KH3053</t>
  </si>
  <si>
    <t>Bãi máy Ngọc Hoàng- ĐH Nông Lâm- Thủ Đức/ A Nhất: 0979.846.279</t>
  </si>
  <si>
    <t>0979.846.279</t>
  </si>
  <si>
    <t>Thủ Đức</t>
  </si>
  <si>
    <t>KH3054</t>
  </si>
  <si>
    <t>Công ty 28/10- Hà Nội/ A Diện: 0963.747.393</t>
  </si>
  <si>
    <t>0963.747.393</t>
  </si>
  <si>
    <t>Gửi Máy Bay tại 25A1 Cửu Long, Cty Tiến Ngọc - 0283.842.1281</t>
  </si>
  <si>
    <t>KH3055</t>
  </si>
  <si>
    <t>Xưởng Gara Thu Thơm- Thanh Hoá/ 0986.666.484</t>
  </si>
  <si>
    <t>0986.666.484</t>
  </si>
  <si>
    <t>Trần Phú, Mỹ Lộc, Hậu Lộc, Thanh Hoá</t>
  </si>
  <si>
    <t>KH3051</t>
  </si>
  <si>
    <t>Cty Đầu Tư TM Xây Dựng GT1- Hà Nội/0904.070.299 anh Thanh/0969.930.252 anh Sơn</t>
  </si>
  <si>
    <t>0904.070.299 / 0969.930.252</t>
  </si>
  <si>
    <t>KH3052</t>
  </si>
  <si>
    <t>Công ty Đá Hóa An 1- Biên Hòa/ Anh Thịnh - 0332.266.612</t>
  </si>
  <si>
    <t>0332.266.612</t>
  </si>
  <si>
    <t>Tòa nhà DHA, C1-IDICO, Nguyễn Ái Quốc, Hóa An, Biên Hòa, Đồng Nai</t>
  </si>
  <si>
    <t>KH3050</t>
  </si>
  <si>
    <t>Xưởng anh Hiệp- Mang Yang- Gia Lai/ 0362.647.788</t>
  </si>
  <si>
    <t>0362.647.788</t>
  </si>
  <si>
    <t>Mang Yang, Gia Lai</t>
  </si>
  <si>
    <t>KH3049</t>
  </si>
  <si>
    <t>Xưởng tiện Nam Hưng, Quận 1/ 0909.338.838</t>
  </si>
  <si>
    <t>0909.338.838</t>
  </si>
  <si>
    <t>78 Đề Thám, P Cầu Ông Lãnh, Q1, SG</t>
  </si>
  <si>
    <t>KH3048</t>
  </si>
  <si>
    <t>Xưởng tiện anh Kiên- SG/ 0982.766.541</t>
  </si>
  <si>
    <t>0982.766.541</t>
  </si>
  <si>
    <t>KH3047</t>
  </si>
  <si>
    <t>Công ty Vĩnh Giang- Gia Lai/ Anh Dùng: 0965.672.079</t>
  </si>
  <si>
    <t>0965.672.079</t>
  </si>
  <si>
    <t>Bến xe Đức Long- Gia Lai</t>
  </si>
  <si>
    <t>KH3045</t>
  </si>
  <si>
    <t>Công ty Đức Phát (bãi máy) - Bình Dương/ Chị Vân: 0909.360.858</t>
  </si>
  <si>
    <t>0909.360.858</t>
  </si>
  <si>
    <t>Số 156 đường DT 743B, KP Đông An, P. Tân Đông Hiệp, Dĩ An, Bình Dương</t>
  </si>
  <si>
    <t>KH3046</t>
  </si>
  <si>
    <t>FENGCHENG DONGNING DYNAMICS CO.LTD</t>
  </si>
  <si>
    <t>Area B Erlongshan Modern Industrial Park FengCheng City, LiaoNing, China</t>
  </si>
  <si>
    <t>VIDARIR</t>
  </si>
  <si>
    <t>Cửa hàng Minh Nhật- Đồng Tháp/ Anh Lợi 0919.234.591</t>
  </si>
  <si>
    <t>0919.234.591</t>
  </si>
  <si>
    <t>Trường Xuân, Tháp Mười, Đồng Tháp</t>
  </si>
  <si>
    <t>KH3043</t>
  </si>
  <si>
    <t>Gara Minh Đạt- Bình Thuận/ 0979.084.552</t>
  </si>
  <si>
    <t>0979.084.552</t>
  </si>
  <si>
    <t>KM11, Hàm Thuận Nam, Bình Thuận</t>
  </si>
  <si>
    <t>KH3044</t>
  </si>
  <si>
    <t>Anh Cuội- Trà Vinh/ 0986.891.501</t>
  </si>
  <si>
    <t>0986.891.501</t>
  </si>
  <si>
    <t>KH3042</t>
  </si>
  <si>
    <t>Cửa hàng Sang Phương - An Giang / 0944.355.676 (đề nghị chuyển khoản trước giao hàng)</t>
  </si>
  <si>
    <t>0944.355.676</t>
  </si>
  <si>
    <t>36 Nguyễn Văn Sừng, P.Mỹ Long, TP.Long Xuyên, An Giang</t>
  </si>
  <si>
    <t>KH3041</t>
  </si>
  <si>
    <t>Cửa hàng Anh Tài - Đại học Nông Lâm/ Anh Tài: 0979.796.040</t>
  </si>
  <si>
    <t>0979.796.040</t>
  </si>
  <si>
    <t>Đại học Nông Lâm, Đông Hòa, Dĩ An, Bình Dương</t>
  </si>
  <si>
    <t>KH3040</t>
  </si>
  <si>
    <t>Cửa hàng Phụ Tùng Cơ giới Nặng Thành Đạt - Dĩ An, Bình Dương/Anh Minh 0917.551.705</t>
  </si>
  <si>
    <t>0917.551.705</t>
  </si>
  <si>
    <t>KM 20 Xa Lộ Hà Nội, KP. Hiệp Thắng, P. Bình Thắng, Dĩ An, BDc</t>
  </si>
  <si>
    <t>KH3038</t>
  </si>
  <si>
    <t>Kho hàng Phương Nam- Thủ Đức/ Anh Tuấn: 0906.624.678</t>
  </si>
  <si>
    <t>0906.624.678</t>
  </si>
  <si>
    <t>QL1A, P. Linh Trung, Thủ Đức</t>
  </si>
  <si>
    <t>KH3039</t>
  </si>
  <si>
    <t>Xưởng anh Tú- Bảo Lộc/ 0934.347.666</t>
  </si>
  <si>
    <t>0934.347.666</t>
  </si>
  <si>
    <t>KH3036</t>
  </si>
  <si>
    <t>Xưởng tiện Anh Tạo - Sài Gòn/ Anh Tạo: 0792.439.338</t>
  </si>
  <si>
    <t>0792.439.338</t>
  </si>
  <si>
    <t>160 QL1A, P. Tân Phú, TP, Thủ Đức</t>
  </si>
  <si>
    <t>KH3037</t>
  </si>
  <si>
    <t>Anh Thành (xưởng tiện) - Ngã Tư Bình Phước/ 0909.274.328</t>
  </si>
  <si>
    <t>0909.274.328</t>
  </si>
  <si>
    <t>Thủ Đức- SG</t>
  </si>
  <si>
    <t>KH3035</t>
  </si>
  <si>
    <t>Gara Nhật Nam - Nha Trang / A Long 0913.431.339</t>
  </si>
  <si>
    <t>0913.431.339</t>
  </si>
  <si>
    <t>77 A5 KĐT VCN Phước Hải, Nha Trang, Khánh Hoà</t>
  </si>
  <si>
    <t>KH3034</t>
  </si>
  <si>
    <t>Công Ty 68 - A Luân / 0395.733.668</t>
  </si>
  <si>
    <t>0395.733.668</t>
  </si>
  <si>
    <t>Số nhà 587, QL 30, Ấp 1, Mỹ Tân, TP Cao Lãnh, Đồng Tháp</t>
  </si>
  <si>
    <t>KH3032</t>
  </si>
  <si>
    <t>Cửa hàng Bình Thi- Lâm Đồng/ 0913.743.337</t>
  </si>
  <si>
    <t>0913.743.337</t>
  </si>
  <si>
    <t>Đạ Tẻ, Lâm Đồng</t>
  </si>
  <si>
    <t>gửi công nợ vào mail</t>
  </si>
  <si>
    <t>KH3033</t>
  </si>
  <si>
    <t>Cửa hàng Long Thành / Nha Trang - Chị Tuyết - 0913.424.868</t>
  </si>
  <si>
    <t>0913.424.868</t>
  </si>
  <si>
    <t>6B1 Phan Đình Giót, Nha Trang</t>
  </si>
  <si>
    <t>KH3031</t>
  </si>
  <si>
    <t>Anh Tám- Long Xuyên 918.155.704</t>
  </si>
  <si>
    <t>918.155.704</t>
  </si>
  <si>
    <t>TP.Long Xuyên, An Giang</t>
  </si>
  <si>
    <t>KH3029</t>
  </si>
  <si>
    <t>CH Thanh Nhựt- Hậu Giang/ 0937.444.151</t>
  </si>
  <si>
    <t>0937.444.151</t>
  </si>
  <si>
    <t>Ấp Hoà Phụng A, TT. Kinh Cùng, Phụng Hiệp, Hậu Giang</t>
  </si>
  <si>
    <t>KH3030</t>
  </si>
  <si>
    <t>Anh Thắng - Phan Thiết/ 0335.555.509</t>
  </si>
  <si>
    <t>Phan Thiết - Bình Thuận</t>
  </si>
  <si>
    <t>KH3028</t>
  </si>
  <si>
    <t>Cửa hàng Ron - Anh Bòng- Bảo Lộc- Lâm Đồng/ 0984.292.436</t>
  </si>
  <si>
    <t>0984.292.436</t>
  </si>
  <si>
    <t>KH3027</t>
  </si>
  <si>
    <t>Anh Tú- An Ninh Đông, Phú Yên/ 0935.093.435</t>
  </si>
  <si>
    <t>0935.093.435</t>
  </si>
  <si>
    <t>KH3026</t>
  </si>
  <si>
    <t>Xưởng Trọng Điền- Đức Trọng/ 0936.128.563 _ 0937.042.009</t>
  </si>
  <si>
    <t>0936.128.563 / 0937.042.009</t>
  </si>
  <si>
    <t>Đức Trọng - Lâm Đồng</t>
  </si>
  <si>
    <t>KH3025</t>
  </si>
  <si>
    <t>Xưởng Phú Quý- Sài Gòn/ 0905.366.939</t>
  </si>
  <si>
    <t>0905.366.939</t>
  </si>
  <si>
    <t>TPHCM</t>
  </si>
  <si>
    <t>KH3024</t>
  </si>
  <si>
    <t>Cửa hàng ron - Hồ Tấn- Tam Kỳ Quảng Nam/ 0903.543.120</t>
  </si>
  <si>
    <t>0903.543.120</t>
  </si>
  <si>
    <t>Tam Kỳ, Quảng Nam</t>
  </si>
  <si>
    <t>KH3022</t>
  </si>
  <si>
    <t>Cửa hàng Đông Dương - Kon Tum / 0946.835.679</t>
  </si>
  <si>
    <t>0946.835.679</t>
  </si>
  <si>
    <t>Thôn 5, TT. Pleikan, H. Ngọc Hồi, Kontum</t>
  </si>
  <si>
    <t>KH3023</t>
  </si>
  <si>
    <t>Chủ máy anh Đảo - Phan Thiết/ 0981.030.030</t>
  </si>
  <si>
    <t>0981.030.030</t>
  </si>
  <si>
    <t>Chợ Phú Long, gần tới TP. Phan Thiết, Bình Thuận</t>
  </si>
  <si>
    <t>KH3018</t>
  </si>
  <si>
    <t>Công ty Đại Dương- Hà Nội/ 0336.638.866</t>
  </si>
  <si>
    <t>0336.638.866</t>
  </si>
  <si>
    <t>KH3019</t>
  </si>
  <si>
    <t>Cửa Hàng Hai Chôm- Trà Vinh/ 0942.461.339</t>
  </si>
  <si>
    <t>0942.461.339</t>
  </si>
  <si>
    <t>Khóm 1, P.2, TX. Duyên Hải, Trà Vinh</t>
  </si>
  <si>
    <t>KH3020</t>
  </si>
  <si>
    <t>X­ưởng anh Thức- Bình Định/ 0373.939.322</t>
  </si>
  <si>
    <t>Bòng Sơn, Hoài Nhơn, Bình Định</t>
  </si>
  <si>
    <t>KH3021</t>
  </si>
  <si>
    <t>Xưởng anh Thái- Quận 7/ 0945.032.233</t>
  </si>
  <si>
    <t>0945.032.233</t>
  </si>
  <si>
    <t>Q7, SG</t>
  </si>
  <si>
    <t>KH3017</t>
  </si>
  <si>
    <t>Xưởng Anh Hưng - Đồng Hỷ - Thái Nguyên / 0382.972.793</t>
  </si>
  <si>
    <t>0382.972.793</t>
  </si>
  <si>
    <t>Công trình tại Bình Thuận</t>
  </si>
  <si>
    <t>KH3016</t>
  </si>
  <si>
    <t>Xưởng anh Huy- Nghệ An/ 0967.635.467</t>
  </si>
  <si>
    <t>0967.635.467</t>
  </si>
  <si>
    <t>467 xã Hưng Đông, TP VINH, NGHỆ AN</t>
  </si>
  <si>
    <t>KH3015</t>
  </si>
  <si>
    <t>Công ty khoáng sản Miền Đông/ anh Thạch: 0961.733.340</t>
  </si>
  <si>
    <t>0961.733.340</t>
  </si>
  <si>
    <t>Ấp Tân Thịnh, Xã An Bình, Huyện Phú Giáo, Tỉnh Bình Dương</t>
  </si>
  <si>
    <t>KH3013</t>
  </si>
  <si>
    <t>Gara Mười Thanh- Bảo Lộc/ anh Thiên: 0962.621.500</t>
  </si>
  <si>
    <t>0962.621.500</t>
  </si>
  <si>
    <t>204 Lý Thường Kiệt, Lộc Phát, Bảo Lộc, Lâm Đồng</t>
  </si>
  <si>
    <t>KH3014</t>
  </si>
  <si>
    <t>Anh Quyền - Tri Tôn/ 0971.777.269</t>
  </si>
  <si>
    <t>0971.777.269</t>
  </si>
  <si>
    <t>Thị Trấn Tri Tôn, An Giang</t>
  </si>
  <si>
    <t>KH3012</t>
  </si>
  <si>
    <t>Anh Việt- Củ Chi/ 0356.979606</t>
  </si>
  <si>
    <t>0356.979606</t>
  </si>
  <si>
    <t>Củ Chi, SG</t>
  </si>
  <si>
    <t>KH3010</t>
  </si>
  <si>
    <t>Xưởng anh Hiển- Gia Lai/ 0961.233.557</t>
  </si>
  <si>
    <t>0961.233.557</t>
  </si>
  <si>
    <t>Cây xăng 53, Phú Thiện, Gia Lai</t>
  </si>
  <si>
    <t>KH3011</t>
  </si>
  <si>
    <t>Anh Tân- Sài Gòn/ 0989.540.249</t>
  </si>
  <si>
    <t>0989.540.249</t>
  </si>
  <si>
    <t>KH3009</t>
  </si>
  <si>
    <t>Xây dựng Trọng Tâm- SG/ 0708.487.007</t>
  </si>
  <si>
    <t>0708.487.007</t>
  </si>
  <si>
    <t>KH3008</t>
  </si>
  <si>
    <t>Công ty Hiếu Mai- Hà Đông, Hà Nội/ anh Hiếu: 0904.268.268</t>
  </si>
  <si>
    <t>0904.268.268</t>
  </si>
  <si>
    <t>Hà Đông, Hà Nội</t>
  </si>
  <si>
    <t>KH3007</t>
  </si>
  <si>
    <t>Công ty TNHH XNK Thương Mai, Vận Tải Trà Dương</t>
  </si>
  <si>
    <t>36/38 QL1A, P. An Phú Động, Quận 12</t>
  </si>
  <si>
    <t>KH3006</t>
  </si>
  <si>
    <t>Công ty DV Thiên Minh- Bình Tân/ A Trầm 0908.620.629-0974.741.595</t>
  </si>
  <si>
    <t>0908.620.629-0974</t>
  </si>
  <si>
    <t>205/20/52/14 Phạm Đăng Giảng, Bình Hưng Hoà, Bình Tân, TP. HCM</t>
  </si>
  <si>
    <t>KH3005</t>
  </si>
  <si>
    <t>Anh Quý - Sài Gòn - 0908.384.671</t>
  </si>
  <si>
    <t>0908.384.671</t>
  </si>
  <si>
    <t>KH3004</t>
  </si>
  <si>
    <t>Xưởng Thành Duy Vũ 2 - Đà Lạt/ 0978.611.677</t>
  </si>
  <si>
    <t>0978.611.677</t>
  </si>
  <si>
    <t>108 Hùng Vương, Phường 11, TP. Đà Lạt, Lâm Đồng</t>
  </si>
  <si>
    <t>KH3002</t>
  </si>
  <si>
    <t>Xưởng anh Phương - Phú Yên (chuyên xe cont) - 0799.484.986</t>
  </si>
  <si>
    <t>0799.484.986</t>
  </si>
  <si>
    <t>KH3003</t>
  </si>
  <si>
    <t>Xưởng anh Dũng- Di Linh/ 0983.029.358-0849.849.568</t>
  </si>
  <si>
    <t>029.358-0849</t>
  </si>
  <si>
    <t>Di Linh. Lâm Đồng</t>
  </si>
  <si>
    <t>KH3000</t>
  </si>
  <si>
    <t>CH Minh Tâm- Quảng Nam/ 0905.942.498</t>
  </si>
  <si>
    <t>0905.942.498</t>
  </si>
  <si>
    <t>QL1A, Thôn Định Phước, Xã Tam Nghĩa, Huyện Núi Thành, Tỉnh Quảng Nam</t>
  </si>
  <si>
    <t>KH3001</t>
  </si>
  <si>
    <t>CH Bảy Hạnh- Phan Thiết/ 0933.442.267</t>
  </si>
  <si>
    <t>0933.442.267</t>
  </si>
  <si>
    <t>Ngư Ông, Phan Thiết, Bình Thuận</t>
  </si>
  <si>
    <t>KH2999</t>
  </si>
  <si>
    <t>Anh Trung-Bãi xe Cơ Giới- Hàm Thuận Nam/ 0987.233.202</t>
  </si>
  <si>
    <t>0987.233.202</t>
  </si>
  <si>
    <t>Hàm Thuận Nam, Bình Thuận</t>
  </si>
  <si>
    <t>KH2998</t>
  </si>
  <si>
    <t>Anh Quốc Tuấn- Tây Ninh/ 0977.556.271</t>
  </si>
  <si>
    <t>0977.556.271</t>
  </si>
  <si>
    <t>Bến xe Đồng Phước, Tây Ninh</t>
  </si>
  <si>
    <t>KH2997</t>
  </si>
  <si>
    <t>Xưởng Minh Quang- SG/ 0975.939.465</t>
  </si>
  <si>
    <t>0975.939.465</t>
  </si>
  <si>
    <t>HCM</t>
  </si>
  <si>
    <t>KH2996</t>
  </si>
  <si>
    <t>Xưởng tiện anh Hổ- Bình Chánh/ 0903.617.070</t>
  </si>
  <si>
    <t>0903.617.070</t>
  </si>
  <si>
    <t>B16/38 ERV, Nguyễn Văn Linh, Tổ 46, Ấp 3A, Xã Bình Hưng, Huyện Bình Chánh</t>
  </si>
  <si>
    <t>KH2995</t>
  </si>
  <si>
    <t>Công ty TNHH TM và XD ALPHA Sài Gòn/ A Hạnh: 0792.199.679</t>
  </si>
  <si>
    <t>0792.199.679</t>
  </si>
  <si>
    <t>169 Đường N, KDC Mega Village Khanh Điền, Tổ 1, KP3, P. Phú Hữu, TP. Thủ Đức, TP. HCM</t>
  </si>
  <si>
    <t>KH2993</t>
  </si>
  <si>
    <t>Anh Tâm- Tánh Linh- Binh Thuận/ 0982.574.200</t>
  </si>
  <si>
    <t>0982.574.200</t>
  </si>
  <si>
    <t>Tánh Linh, Bình Thuận</t>
  </si>
  <si>
    <t>KH2994</t>
  </si>
  <si>
    <t>NJP PUMP - QUANZHOU NANJIAN PUMP MANUFACTURING CO., LTD.</t>
  </si>
  <si>
    <t>ADD:NO.1258 FENGZHOU ROAD XUSHAN VILLAGE FENGZHOU TOWN NANAN CITY QUANZHOU CITY FUJIAN PROVINCE CHINA</t>
  </si>
  <si>
    <t>NJP</t>
  </si>
  <si>
    <t>Anh Khanh - Bình Tân/ 0963.993.619</t>
  </si>
  <si>
    <t>0963.993.619</t>
  </si>
  <si>
    <t>1782 TL 10, P. Tân Tạo, Q. Bình Tân</t>
  </si>
  <si>
    <t>KH2992</t>
  </si>
  <si>
    <t>CH anh Sáng- Long Khánh/ Anh Sáng-0947.568.229</t>
  </si>
  <si>
    <t>0947.568.229</t>
  </si>
  <si>
    <t>KP1, P. Xuân Bình, Long Khánh, Đồng Nai</t>
  </si>
  <si>
    <t>KH2991</t>
  </si>
  <si>
    <t>(KHÔNG SỬ DỤNG) QUANZHOU NANJIAN PUMP MANUFACTURE CO., LTD</t>
  </si>
  <si>
    <t>YIDA INDUSTRIAL PARK, FENGZHOU DISTRICT, QUANZHOU CITY, FUJIAN PROVINCE, P.R.CHINA</t>
  </si>
  <si>
    <t>NANJIAN</t>
  </si>
  <si>
    <t>Cửa hàng Anh Tuấn - Quận 2- SG/ 0933.716.782</t>
  </si>
  <si>
    <t>0933.716.782</t>
  </si>
  <si>
    <t>Số 26 đường 15, P. Bình An, Quận 2, Sài Gòn</t>
  </si>
  <si>
    <t>KH2990</t>
  </si>
  <si>
    <t>Xưởng anh Hiệp - Gia Lai/ 0362.647.788</t>
  </si>
  <si>
    <t>Huyện Mang Yang, Gia Lai</t>
  </si>
  <si>
    <t>KH2989</t>
  </si>
  <si>
    <t>Cửa hàng phụ tùng Anh Trường- Quận 6/ 0903.665.025 - 0935.242.048</t>
  </si>
  <si>
    <t>0903.665.025 / 0935.242.048</t>
  </si>
  <si>
    <t>87/29 Nguyễn Phạm Tuân, Phường 9, Quận 6</t>
  </si>
  <si>
    <t>KH2986</t>
  </si>
  <si>
    <t>Cửa hàng Phụ Tùng Anh Tín - Bình Tân/ 0704.123.983</t>
  </si>
  <si>
    <t>0704.123.983</t>
  </si>
  <si>
    <t>933 TL 10, Tân Tạo, Bình Tân</t>
  </si>
  <si>
    <t>KH2987</t>
  </si>
  <si>
    <t>Xưởng Anh Tấn - Đà Nẵng/ 0987.104.446</t>
  </si>
  <si>
    <t>0987.104.446</t>
  </si>
  <si>
    <t>KH2988</t>
  </si>
  <si>
    <t>CH Ô Tô Đại Hùng- Đồng Xoài/ 0985.472.472</t>
  </si>
  <si>
    <t>0985.472.472</t>
  </si>
  <si>
    <t>532 Nguyễn Huệ, P. Tân Xuân, TP. Đồng Xoài, Bình Phước</t>
  </si>
  <si>
    <t>KH2982</t>
  </si>
  <si>
    <t>TURBO - ANH HẢO - GÒ VẤP/ Anh Hảo: 0903.010.256</t>
  </si>
  <si>
    <t>0903.010.256</t>
  </si>
  <si>
    <t>1050/85 Quang Trung, P.8, Gò Vấp</t>
  </si>
  <si>
    <t>KH2983</t>
  </si>
  <si>
    <t>Phụ tùng ô tô Sáu Bình- Phan Rang/ 0913.719.551</t>
  </si>
  <si>
    <t>0913.719.551</t>
  </si>
  <si>
    <t>Phan Rang, Ninh Thuận</t>
  </si>
  <si>
    <t>KH2984</t>
  </si>
  <si>
    <t>Công ty CP Đức Việt 568 - Hải Dương/ 0971.019.851</t>
  </si>
  <si>
    <t>0971.019.851</t>
  </si>
  <si>
    <t>Hải Dương</t>
  </si>
  <si>
    <t>KH2985</t>
  </si>
  <si>
    <t>KIA CH Quốc Tuấn - Q5- 0918.047.087</t>
  </si>
  <si>
    <t>0918.047.087</t>
  </si>
  <si>
    <t>162 Huỳnh Mẫn Đạt, Q5, TP. HCM</t>
  </si>
  <si>
    <t>KH2981</t>
  </si>
  <si>
    <t>VIP NGOẠI LỆ</t>
  </si>
  <si>
    <t>Công ty Hải Đăng- Hóc Môn/ A Nghĩa: 0374.726.996</t>
  </si>
  <si>
    <t>0374.726.996</t>
  </si>
  <si>
    <t>14/21M Nguyễn Ảnh Thủ, Thới Tam Thôn, Hóc Môn</t>
  </si>
  <si>
    <t>KH2980</t>
  </si>
  <si>
    <t>Xưởng anh Hùng - Quận 12/ 0978.377.683</t>
  </si>
  <si>
    <t>0978.377.683</t>
  </si>
  <si>
    <t>Quận 12, TP. HCM</t>
  </si>
  <si>
    <t>KH2979</t>
  </si>
  <si>
    <t>Anh Hiếu (Chủ máy) - Cam Ranh/ Anh Hiếu: 0982.203.270</t>
  </si>
  <si>
    <t>Cam Ranh, Khánh Hòa</t>
  </si>
  <si>
    <t>KH2978</t>
  </si>
  <si>
    <t>Xưởng anh Hiền- Lâm Đồng/ 0971.403.722</t>
  </si>
  <si>
    <t>0971.403.722</t>
  </si>
  <si>
    <t>Di Linh- Lâm Đồng</t>
  </si>
  <si>
    <t>KH2977</t>
  </si>
  <si>
    <t>Bãi máy Thiên Phú - Bình Dương/ A Phú: 0961.816.861</t>
  </si>
  <si>
    <t>0961.816.861</t>
  </si>
  <si>
    <t>33/7 Xa Lộ Hà Nội, Ngã 3 Tân Vạn</t>
  </si>
  <si>
    <t>KH2975</t>
  </si>
  <si>
    <t>A Quang - chuyên máy phát điện/ Sài Gòn / 0911.756.969</t>
  </si>
  <si>
    <t>0911.756.969</t>
  </si>
  <si>
    <t>KH2976</t>
  </si>
  <si>
    <t>Xưởng Trung Huỳnh- Bình Dương/ 0946.863.646</t>
  </si>
  <si>
    <t>0946.863.646</t>
  </si>
  <si>
    <t>Cầu Phú Long, Bình Dương</t>
  </si>
  <si>
    <t>KH2972</t>
  </si>
  <si>
    <t>Công ty Trung Viễn- SG/ A Huấn: 0966.472.318</t>
  </si>
  <si>
    <t>0966.472.318</t>
  </si>
  <si>
    <t>446 Võ Văn Kiệt, P. Cô Giang, Quận 1, TP. HCM</t>
  </si>
  <si>
    <t>KH2973</t>
  </si>
  <si>
    <t>Thợ máy anh Hà- Gia Lai/ 0966.273.679</t>
  </si>
  <si>
    <t>0966.273.679</t>
  </si>
  <si>
    <t>TP Pleiku, Gia Lai</t>
  </si>
  <si>
    <t>KH2974</t>
  </si>
  <si>
    <t>Công ty An Phú Đông - Quận 12/ A Long 0979.173.311</t>
  </si>
  <si>
    <t>0979.173.311</t>
  </si>
  <si>
    <t>An Phú Đông, Quận 12, TPHCM</t>
  </si>
  <si>
    <t>KH2970</t>
  </si>
  <si>
    <t>Công ty 135 - Ninh Bình/ anh Hùng: 0972.676.747</t>
  </si>
  <si>
    <t>0972.676.747</t>
  </si>
  <si>
    <t>Ninh Bình</t>
  </si>
  <si>
    <t>KH2971</t>
  </si>
  <si>
    <t>TURBO - ANH HÒA - BÌNH DƯƠNG / 0966.957.210</t>
  </si>
  <si>
    <t>0966.957.210</t>
  </si>
  <si>
    <t>Khu phố Tân Lập, P. Đông Hoà, TP. Dĩ An, BD</t>
  </si>
  <si>
    <t>KH2969</t>
  </si>
  <si>
    <t>Công ty TNHH Phan Thanh- Tân Uyên/ Cô Thanh: 0913.496.399</t>
  </si>
  <si>
    <t>0913.496.399</t>
  </si>
  <si>
    <t>Ấp 2, Xã Thường Tân, Huyện Bắc Tân Uyên, Tỉnh Bình Dương</t>
  </si>
  <si>
    <t>KH2968</t>
  </si>
  <si>
    <t>Công ty TNHH Hoài Nam Anh - a Vinh: 0937.850.888</t>
  </si>
  <si>
    <t>0937.850.888</t>
  </si>
  <si>
    <t>65 Xa Lộ Hà Nội, KP. Tân Lập, P. Đông Hoà, Dĩ An, Bình Dương</t>
  </si>
  <si>
    <t>KH2967</t>
  </si>
  <si>
    <t>Cơ Giới An Phú Đông- Vườn Lài Q12, SG/ 0979.173.322</t>
  </si>
  <si>
    <t>0979.173.322</t>
  </si>
  <si>
    <t>Vườn Lài, Q12, TP. HCM</t>
  </si>
  <si>
    <t>KH2966</t>
  </si>
  <si>
    <t>Xưởng A Du - Bến Lức - 0336.515.404</t>
  </si>
  <si>
    <t>0336.515.404</t>
  </si>
  <si>
    <t>KH2965</t>
  </si>
  <si>
    <t>Anh Khương - Vĩnh Châu/ 0909.999.977</t>
  </si>
  <si>
    <t>0909.999.977</t>
  </si>
  <si>
    <t>Vĩnh Châu - Sóc Trăng</t>
  </si>
  <si>
    <t>KH2964</t>
  </si>
  <si>
    <t>Công ty TNHH MTV Cơ Giới Phúc Long Ninh Thuận/ 0946.677.997 - 0911.688.979</t>
  </si>
  <si>
    <t>0946.677.997 / 0911.688.979</t>
  </si>
  <si>
    <t>Thôn Đá Bắn, Quốc lộ 1A, Xã Hộ Hải, Huyện Ninh Hải, Tỉnh Ninh Thuận</t>
  </si>
  <si>
    <t>KH2963</t>
  </si>
  <si>
    <t>Xưởng anh Cộng- Đồng Xoài/ 0968.040.277</t>
  </si>
  <si>
    <t>0968.040.277</t>
  </si>
  <si>
    <t>KH2962</t>
  </si>
  <si>
    <t>Xưởng Gara anh Hùng- Nhơn Hải- Ninh Thuận/ 0966.363.136</t>
  </si>
  <si>
    <t>0966.363.136</t>
  </si>
  <si>
    <t>KH2961</t>
  </si>
  <si>
    <t>WENZHOU DONGCHANG AUTO PARTS CO., LTD (sx bơm nhớt, oil pump)/ WENZHOU FINEPOWER MACHINERY CORP</t>
  </si>
  <si>
    <t>NO.131 LONGQIAN COUNTY NANBIN STREET RUIAN ZHEJIANG CHINA</t>
  </si>
  <si>
    <t>DONGCHANG</t>
  </si>
  <si>
    <t>Cửa hàng Quang Trị- Lộc Hưng/ a Trí: 0912.387.534</t>
  </si>
  <si>
    <t>0912.387.534</t>
  </si>
  <si>
    <t>Lộc Tân, Lộc Hưng, Trảng Bàng, Tây Ninh</t>
  </si>
  <si>
    <t>KH2958</t>
  </si>
  <si>
    <t>Xưởng Thành Vinh - Kontum/ 0387.404.806</t>
  </si>
  <si>
    <t>0387.404.806</t>
  </si>
  <si>
    <t>TP Kontum, Tỉnh Kontum</t>
  </si>
  <si>
    <t>KH2959</t>
  </si>
  <si>
    <t>Công ty Côn Đảo Xanh - 0988.345.222</t>
  </si>
  <si>
    <t>0988.345.222</t>
  </si>
  <si>
    <t>Côn Đảo</t>
  </si>
  <si>
    <t>KH2960</t>
  </si>
  <si>
    <t>Xưởng Minh Đạt- Bình Thuận/0979.084.552</t>
  </si>
  <si>
    <t>QL1A Dân Bình, Bình Thuận</t>
  </si>
  <si>
    <t>KH2957</t>
  </si>
  <si>
    <t>Xưởng anh Tốt- Bình Tân/ 0918.643.478</t>
  </si>
  <si>
    <t>0918.643.478</t>
  </si>
  <si>
    <t>355/1/6 Mã Lò, Bình Tân, TPHCM</t>
  </si>
  <si>
    <t>KH2954</t>
  </si>
  <si>
    <t>Xưởng anh Tuấn- Đồng Xoài, Bình Phước/ 0918.911.426</t>
  </si>
  <si>
    <t>0918.911.426</t>
  </si>
  <si>
    <t>KH2955</t>
  </si>
  <si>
    <t>Xưởng Xuân Kiên- Đức Trọng/ 0986.649.682</t>
  </si>
  <si>
    <t>0986.649.682</t>
  </si>
  <si>
    <t>Phú Thạnh, Đức Trọng, Lâm Đồng</t>
  </si>
  <si>
    <t>KH2956</t>
  </si>
  <si>
    <t>Cửa hàng Lê Huy - Đồng Tháp/ Anh Huy: 0913.937.826</t>
  </si>
  <si>
    <t>0913.937.826</t>
  </si>
  <si>
    <t>557 Nguyễn Thị Minh Khai, TT. Mỹ An, H. Tháp Mười, T. Đồng Tháp</t>
  </si>
  <si>
    <t>KH2953</t>
  </si>
  <si>
    <t>Công ty Phúc Lộc- Hà Nội/ anh Ánh 0968.648.333</t>
  </si>
  <si>
    <t>0968.648.333</t>
  </si>
  <si>
    <t>KH2951</t>
  </si>
  <si>
    <t>Xưởng Ngọc Xuân Mai- Vòng xoay cổng 11 Biên Hòa 0947.134.212</t>
  </si>
  <si>
    <t>0947.134.212</t>
  </si>
  <si>
    <t>KH2952</t>
  </si>
  <si>
    <t>Anh Thái (chủ máy) - Nha Trang/ 0944.788.933</t>
  </si>
  <si>
    <t>0944.788.933</t>
  </si>
  <si>
    <t>Nha Trang - Khánh Hòa</t>
  </si>
  <si>
    <t>KH2950</t>
  </si>
  <si>
    <t>GUANGZHOU JUESHAN ENGINEERY MACHINERY EQUIPMENT CO., LTD (phụ tùng cơ giới các loại)</t>
  </si>
  <si>
    <t>GUANGZHOU</t>
  </si>
  <si>
    <t>JUE</t>
  </si>
  <si>
    <t>Cửa Hàng Đình Chỉnh- Phụ Tùng HQ - Hà Nội/ 0983.801.221</t>
  </si>
  <si>
    <t>0983.801.221</t>
  </si>
  <si>
    <t>30/5 Nguyễn Công Trứ, Hai Bà Trưng, Hà Nội</t>
  </si>
  <si>
    <t>KH2949</t>
  </si>
  <si>
    <t>Cửa hàng Huỳnh Phố - Cà Mau/ 0943.034.634</t>
  </si>
  <si>
    <t>0943.034.634</t>
  </si>
  <si>
    <t>Dầm Dơi, TP Cà Mau</t>
  </si>
  <si>
    <t>KH2947</t>
  </si>
  <si>
    <t>Cửa hàng Anh Đà- Lâm Đồng/ 0963.470.070</t>
  </si>
  <si>
    <t>0963.470.070</t>
  </si>
  <si>
    <t>xã Tân Hà, huyện Lâm Hà, tỉnh Lâm Đồng</t>
  </si>
  <si>
    <t>KH2948</t>
  </si>
  <si>
    <t>Cửa hàng Thanh Sơn - Quận 11/ 0975.413.966</t>
  </si>
  <si>
    <t>0975.413.966</t>
  </si>
  <si>
    <t>Số nhà 1525/27/19, đường 3 tháng 2, P.16, Q.11, TP HCM</t>
  </si>
  <si>
    <t>KH2945</t>
  </si>
  <si>
    <t>Anh Tuệ- Đồng Nai (Sân bay Long Thành)-0918.191.050</t>
  </si>
  <si>
    <t>0918.191.050</t>
  </si>
  <si>
    <t>KH2946</t>
  </si>
  <si>
    <t>Anh Sang- Đức Hoà- Long An / 0934.144.192</t>
  </si>
  <si>
    <t>0934.144.192</t>
  </si>
  <si>
    <t>Đức Hoà - Long An</t>
  </si>
  <si>
    <t>KH2944</t>
  </si>
  <si>
    <t>CTY TNHH THIET BI PHU TUNG NGUYỄN HOÀNG - 0977.777.853 (phụ tùng Trung Quốc)</t>
  </si>
  <si>
    <t>0977.777.853</t>
  </si>
  <si>
    <t>67A, đường số 21, Hiệp Bình Phước, Thủ Đức</t>
  </si>
  <si>
    <t>KH2943</t>
  </si>
  <si>
    <t>Gara anh Công- Xuân Lộc/ 0985.944.976</t>
  </si>
  <si>
    <t>0985.944.976</t>
  </si>
  <si>
    <t>QL1A, Căn cứ 3, Xã Xuân Hưng, Huyện Xuân Lộc, Tỉnh Đồng Nai</t>
  </si>
  <si>
    <t>KH2941</t>
  </si>
  <si>
    <t>Công ty Công Nghệ Sinh Học Sài Gòn- A Toàn/ 0972.529.755</t>
  </si>
  <si>
    <t>0972.529.755</t>
  </si>
  <si>
    <t>127 Nguyễn Trọng Tuyển, P 15, Q. Phú Nhuận, TP. HCM</t>
  </si>
  <si>
    <t>KH2942</t>
  </si>
  <si>
    <t>Anh Lâm ( chủ xe)- Q7, SG/ 0937.294.545</t>
  </si>
  <si>
    <t>0937.294.545</t>
  </si>
  <si>
    <t>Quận 7, Sài Gòn</t>
  </si>
  <si>
    <t>KH2940</t>
  </si>
  <si>
    <t>Xưởng Anh Hòa, Quận 9 - 0939.895.342</t>
  </si>
  <si>
    <t>0939.895.342</t>
  </si>
  <si>
    <t>Khu CN Cao, Quận 9</t>
  </si>
  <si>
    <t>KH2937</t>
  </si>
  <si>
    <t>Anh Xuân- Cty Tâm Sinh Nghĩa - Bình Tân/ 0935.195.858</t>
  </si>
  <si>
    <t>0935.195.858</t>
  </si>
  <si>
    <t>Bình Tân, TP. HCM</t>
  </si>
  <si>
    <t>KH2938</t>
  </si>
  <si>
    <t>Anh Phúc - Quận 5/ Anh Phúc: 0938.812.850</t>
  </si>
  <si>
    <t>0938.812.850</t>
  </si>
  <si>
    <t>758 Võ Văn Kiệt - Phường 1, Quận 5, TP. Hồ Chí Minh</t>
  </si>
  <si>
    <t>KH2939</t>
  </si>
  <si>
    <t>Xưởng Bình Minh- Bảo Lộc/ 0902.475.565</t>
  </si>
  <si>
    <t>0902.475.565</t>
  </si>
  <si>
    <t>Bảo Lộc - Lâm Đồng</t>
  </si>
  <si>
    <t>KH2935</t>
  </si>
  <si>
    <t>Công ty Đông Tiến, Anh Hoàng- Dầu Tiếng/ 0899.894.738</t>
  </si>
  <si>
    <t>0899.894.738</t>
  </si>
  <si>
    <t>KH2936</t>
  </si>
  <si>
    <t>Cửa hàng anh Bình- Cần Thơ/ 0939.085.354</t>
  </si>
  <si>
    <t>0939.085.354</t>
  </si>
  <si>
    <t>Chợ bán đồ sắt, Cần Thơ</t>
  </si>
  <si>
    <t>KH2934</t>
  </si>
  <si>
    <t>( Không dùng) Xưởng anh Bảo - Diên Khánh/ 0905.612.255</t>
  </si>
  <si>
    <t>0905.612.255</t>
  </si>
  <si>
    <t>QL1A Suối Hiệp, Diên Khánh, Khánh Hòa</t>
  </si>
  <si>
    <t>KH2932</t>
  </si>
  <si>
    <t>Xưởng tiện Thống Nhất- Anh Cáo- Cà Mau/ 0918.786.163</t>
  </si>
  <si>
    <t>0918.786.163</t>
  </si>
  <si>
    <t>Lý Văn Lâm, Cà Mau</t>
  </si>
  <si>
    <t>KH2933</t>
  </si>
  <si>
    <t>Anh Chương - Sóc Trăng (thợ máy) /0946.818.883</t>
  </si>
  <si>
    <t>0946.818.883</t>
  </si>
  <si>
    <t>KH2930</t>
  </si>
  <si>
    <t>Cửa hàng Cơ Giới Số 8, Anh Hiếu/ 0911.141.114</t>
  </si>
  <si>
    <t>0911.141.114</t>
  </si>
  <si>
    <t>Ngã 3 Trong, TX Ninh Hòa, Huyện Ninh Hòa, Tỉnh Khánh Hòa</t>
  </si>
  <si>
    <t>KH2931</t>
  </si>
  <si>
    <t>Anh Đạt- Gò Vấp/ 0911.551.603</t>
  </si>
  <si>
    <t>0911.551.603</t>
  </si>
  <si>
    <t>5/14 Hạnh Thông Phường 3, Gò Vấp, TP. HCM</t>
  </si>
  <si>
    <t>KH2928</t>
  </si>
  <si>
    <t>Cửa hàng Hàng Gia- Quận 5/ 0913.923.777</t>
  </si>
  <si>
    <t>0913.923.777</t>
  </si>
  <si>
    <t>1071 Nguyễn Trãi, Phường 14, Quận 5, Sài Gòn</t>
  </si>
  <si>
    <t>KH2929</t>
  </si>
  <si>
    <t>Bãi Máy Hoàng Phát - SG/ Anh Huy: 0916.322.398</t>
  </si>
  <si>
    <t>0916.322.398</t>
  </si>
  <si>
    <t>Gần ĐH Kinh Tế Luật, TPHCM</t>
  </si>
  <si>
    <t>KH2926</t>
  </si>
  <si>
    <t>Xưởng Garage Anh Mỹ- An Phú, BD/ 0973.719.972</t>
  </si>
  <si>
    <t>0973.719.972</t>
  </si>
  <si>
    <t>An Phú, Bình Dương</t>
  </si>
  <si>
    <t>KH2927</t>
  </si>
  <si>
    <t>Công ty Phương Đông - Anh Lai/ 0963.582.743</t>
  </si>
  <si>
    <t>0963.582.743</t>
  </si>
  <si>
    <t>KH2924</t>
  </si>
  <si>
    <t>Cơ Giới Sài Gòn/ Anh Khanh: 0708.900.010</t>
  </si>
  <si>
    <t>0708.900.010</t>
  </si>
  <si>
    <t>Gò Dưa, Thủ Đức</t>
  </si>
  <si>
    <t>KH2925</t>
  </si>
  <si>
    <t>Xưởng tiện anh Bình- BX An Sương, SG/ 0933.319.389</t>
  </si>
  <si>
    <t>0933.319.389</t>
  </si>
  <si>
    <t>BX An Sương, SG</t>
  </si>
  <si>
    <t>KH2923</t>
  </si>
  <si>
    <t>Công ty CP Tập Đoàn Thành Huy/ Anh Trí: 0985.653.541</t>
  </si>
  <si>
    <t>0985.653.541</t>
  </si>
  <si>
    <t>Tổ dân phố 1A, TT. Cẩm Xuyên, Huyện Cẩm Xuyên, Hà Tĩnh</t>
  </si>
  <si>
    <t>KH2922</t>
  </si>
  <si>
    <t>Xưởng Tuyết Sơn- Đức Trọng/ 0982.056.266</t>
  </si>
  <si>
    <t>0982.056.266</t>
  </si>
  <si>
    <t>KH2917</t>
  </si>
  <si>
    <t>Cửa hàng Anh Hải - Quận 2/ Anh Hải: 0909.509.488</t>
  </si>
  <si>
    <t>0909.509.488</t>
  </si>
  <si>
    <t>KH2918</t>
  </si>
  <si>
    <t>Cửa hàng Hưng Thịnh- Chị Mỹ- SG/ 0918.900.508</t>
  </si>
  <si>
    <t>0918.900.508</t>
  </si>
  <si>
    <t>337 Nguyễn Công Trứ, Quận 1, Sài Gòn</t>
  </si>
  <si>
    <t>KH2919</t>
  </si>
  <si>
    <t>A Trung (Gara) - Hội Nghĩa, Bình Dương - 0966.429.637</t>
  </si>
  <si>
    <t>0966.429.637</t>
  </si>
  <si>
    <t>Hội Nghĩa, Tân Uyên, Bình Dương</t>
  </si>
  <si>
    <t>KH2920</t>
  </si>
  <si>
    <t>Xưởng anh Luân- Cầu Vượt Nguyễn Văn Linh/ 0909.102.192</t>
  </si>
  <si>
    <t>0909.102.192</t>
  </si>
  <si>
    <t>Nguyễn Văn Linh, SG</t>
  </si>
  <si>
    <t>KH2921</t>
  </si>
  <si>
    <t>TURBO - CHÚ QUANG - SÀI GÒN/ Chú Quang: 0913.323.167</t>
  </si>
  <si>
    <t>0913.323.167</t>
  </si>
  <si>
    <t>255 Nguyễn Xí, P. Bình Lợi, TP Hồ Chí Minh</t>
  </si>
  <si>
    <t>KH2914</t>
  </si>
  <si>
    <t>Cửa hàng Cơ Giới Thành Công- Bảo Lộc/ 0908.352.608</t>
  </si>
  <si>
    <t>0908.352.608</t>
  </si>
  <si>
    <t>KH2915</t>
  </si>
  <si>
    <t>Cửa hàng cơ giới Hải - Đắk Lắk/ 0944.782.190</t>
  </si>
  <si>
    <t>0944.782.190</t>
  </si>
  <si>
    <t>Sạp 35 Chợ Đồ Sắt Tân An, Lý Tự Trọng, Đắk Lắk</t>
  </si>
  <si>
    <t>KH2916</t>
  </si>
  <si>
    <t>Công ty Đăng Nam- Anh Nam - Bình Thuận/ 0945.229.292</t>
  </si>
  <si>
    <t>0945.229.292</t>
  </si>
  <si>
    <t>KH2913</t>
  </si>
  <si>
    <t>Anh Đức- Đồng Xoài, Bình Phước/ 0943.707.879</t>
  </si>
  <si>
    <t>0943.707.879</t>
  </si>
  <si>
    <t>KH2911</t>
  </si>
  <si>
    <t>Cửa Hàng Anh Quân - Phú Quốc/ 0987.868.282</t>
  </si>
  <si>
    <t>0987.868.282</t>
  </si>
  <si>
    <t>Phú Quốc</t>
  </si>
  <si>
    <t>KH2912</t>
  </si>
  <si>
    <t>A Chánh - Phú Tài, Bình Định - 0914.901.106</t>
  </si>
  <si>
    <t>0914.901.106</t>
  </si>
  <si>
    <t>Phú Tài, Bình Định</t>
  </si>
  <si>
    <t>Gửi xe Mạnh Hùng</t>
  </si>
  <si>
    <t>KH2909</t>
  </si>
  <si>
    <t>Anh Thắng - Phú Riềng/ 0979.047.234</t>
  </si>
  <si>
    <t>0979.047.234</t>
  </si>
  <si>
    <t>Phú Riềng- Bình Phước</t>
  </si>
  <si>
    <t>KH2910</t>
  </si>
  <si>
    <t>Anh Long- BRVT/ 0869.046.679</t>
  </si>
  <si>
    <t>0869.046.679</t>
  </si>
  <si>
    <t>KH2908</t>
  </si>
  <si>
    <t>Gara Tương Lai - Quận 12, SG / Anh Bình 0908.063.618</t>
  </si>
  <si>
    <t>0908.063.618</t>
  </si>
  <si>
    <t>Q12, Sài Gòn</t>
  </si>
  <si>
    <t>KH2907</t>
  </si>
  <si>
    <t>Tám Vân- Bình Chánh/Anh Tài: 0909.992.041</t>
  </si>
  <si>
    <t>0909.992.041</t>
  </si>
  <si>
    <t>E9/27B QL1A TT. Tân Túc, Bình Chánh</t>
  </si>
  <si>
    <t>KH2906</t>
  </si>
  <si>
    <t>Công ty Xuân Anh - Hà Nội</t>
  </si>
  <si>
    <t>KH2904</t>
  </si>
  <si>
    <t>Cửa hàng Thành Tâm- Mỹ Xuân, BRVT/ 0913.729.672</t>
  </si>
  <si>
    <t>0913.729.672</t>
  </si>
  <si>
    <t>KH2905</t>
  </si>
  <si>
    <t>Cửa hàng anh Thịnh - Nghê An/ 0984.002.158</t>
  </si>
  <si>
    <t>0984.002.158</t>
  </si>
  <si>
    <t>Phan Bộ Châu, TP. Vinh, Nghệ An</t>
  </si>
  <si>
    <t>KH2903</t>
  </si>
  <si>
    <t>TURBO - ANH THÀNH - BẾN TRE/ Anh Thành: 0908.599.949 - 0949.599.949</t>
  </si>
  <si>
    <t>0908.599.949 / 0949.599.949</t>
  </si>
  <si>
    <t>93Đ Đồng Văn Cống, Bình Phú, Bến Tre</t>
  </si>
  <si>
    <t>KH2902</t>
  </si>
  <si>
    <t>Xưởng tiện A Lỳ- Vòng xoay An Lạc, Bình Chánh/ 0938.731.974</t>
  </si>
  <si>
    <t>0938.731.974</t>
  </si>
  <si>
    <t>Vòng xoay An Lạc, Bình Chánh, QL1A, Hồ Chí Minh</t>
  </si>
  <si>
    <t>KH2901</t>
  </si>
  <si>
    <t>Anh Thái turbo - Gò Vấp - 0909.020.832</t>
  </si>
  <si>
    <t>0909.020.832</t>
  </si>
  <si>
    <t>Đ/C 238 Nguyễn Văn Nghi, Gò Vấp - TP.HCM</t>
  </si>
  <si>
    <t>KH2899</t>
  </si>
  <si>
    <t>TURBO - CHÚ THÁI - GÒ GẤP /0909.020.832- 0909.644.674</t>
  </si>
  <si>
    <t>0909.020.832- / 0909.644.674</t>
  </si>
  <si>
    <t>433/37 Lê Đức Thọ, Phường 17, Gò Vấp (hẻm chung cư Gia Phát)</t>
  </si>
  <si>
    <t>KH2900</t>
  </si>
  <si>
    <t>Anh Trường - Vũng Tàu/ 0906.751.318</t>
  </si>
  <si>
    <t>0906.751.318</t>
  </si>
  <si>
    <t>Vũng Tàu</t>
  </si>
  <si>
    <t>KH2898</t>
  </si>
  <si>
    <t>Cửa hàng Trọng Tín- Bạc Liêu/ 0946.757.572</t>
  </si>
  <si>
    <t>0946.757.572</t>
  </si>
  <si>
    <t>Ấp Nội Ô, thị trấn Phước Long, Bạc Liêu</t>
  </si>
  <si>
    <t>KH2897</t>
  </si>
  <si>
    <t>Đức Toàn- Quỳnh Lưu- Nghệ An/ 0979.589.483</t>
  </si>
  <si>
    <t>0979.589.483</t>
  </si>
  <si>
    <t>Thị Trân Cầu Giát, Huyện Quỳnh Lưu, Nghệ An</t>
  </si>
  <si>
    <t>KH2895</t>
  </si>
  <si>
    <t>TURBO - ANH MINH - BÌNH TÂN/ Anh Minh: 0908.186.407</t>
  </si>
  <si>
    <t>0908.186.407</t>
  </si>
  <si>
    <t>219/45A Đường số 5, KP 7, Bình Hưng Hoà, Bình Tân, SG</t>
  </si>
  <si>
    <t>KH2896</t>
  </si>
  <si>
    <t>Xưởng anh Tình- Kontum/ 0964.883.879</t>
  </si>
  <si>
    <t>0964.883.879</t>
  </si>
  <si>
    <t>52 Hoàng Thị Loan, Kontum</t>
  </si>
  <si>
    <t>KH2893</t>
  </si>
  <si>
    <t>Anh Hữu - SG/ 0936.974.697</t>
  </si>
  <si>
    <t>0936.974.697</t>
  </si>
  <si>
    <t>KH2894</t>
  </si>
  <si>
    <t>Cửa hàng oto Thái Thiện/ a Thái: 0908.156.687/ 0857.989.039</t>
  </si>
  <si>
    <t>0908.156.687 / 0857.989.039</t>
  </si>
  <si>
    <t>Thạnh Phú, Cầu Kè, Trà Vinh</t>
  </si>
  <si>
    <t>KH2892</t>
  </si>
  <si>
    <t>Xưởng Trường Sơn - Bình Thuận/ 0946.165.560</t>
  </si>
  <si>
    <t>0946.165.560</t>
  </si>
  <si>
    <t>KH2890</t>
  </si>
  <si>
    <t>Xưởng Bảo Duy- Q12, SG/ 0975.955.728</t>
  </si>
  <si>
    <t>0975.955.728</t>
  </si>
  <si>
    <t>44/1 QL1A, P. Thạnh Xuân, Quận 12, HCM</t>
  </si>
  <si>
    <t>KH2891</t>
  </si>
  <si>
    <t>Anh Đạt- Chơn Thành/ 0976.701.239</t>
  </si>
  <si>
    <t>0976.701.239</t>
  </si>
  <si>
    <t>KH2886</t>
  </si>
  <si>
    <t>Xưởng anh Hiếu - Ngọc Hồi, Kontum/ 0982.318.479</t>
  </si>
  <si>
    <t>0982.318.479</t>
  </si>
  <si>
    <t>Ngọc Hồi, Kontum</t>
  </si>
  <si>
    <t>KH2887</t>
  </si>
  <si>
    <t>Công ty TNHH Vũ Gia Bảo- Bình Dương/ Anh Kiền/ 0964.350.799</t>
  </si>
  <si>
    <t>0964.350.799</t>
  </si>
  <si>
    <t>411/10 Khu Phố Châu Thới, Phường Bình An, Thành phố Dĩ An, Tỉnh Bình Dương</t>
  </si>
  <si>
    <t>KH2888</t>
  </si>
  <si>
    <t>Anh Năm Chi - Diên Khánh, Khánh Hòa/ 0336.337.215</t>
  </si>
  <si>
    <t>0336.337.215</t>
  </si>
  <si>
    <t>KH2889</t>
  </si>
  <si>
    <t>Cửa hàng Phúc Khang - Hà Tiên/ anh Phi/ 0949.929.944</t>
  </si>
  <si>
    <t>0949.929.944</t>
  </si>
  <si>
    <t>274B Trần Hậu, Bình San, Hà Tiên</t>
  </si>
  <si>
    <t>KH2885</t>
  </si>
  <si>
    <t>Anh Hưng- Long Xuyên- chuyên quy náp/ 0948.367.185</t>
  </si>
  <si>
    <t>0948.367.185</t>
  </si>
  <si>
    <t>KH2884</t>
  </si>
  <si>
    <t>CH Cơ Giới Vạn Phong- Cam Ranh/ 0947.385.701</t>
  </si>
  <si>
    <t>0947.385.701</t>
  </si>
  <si>
    <t>2370 Hùng Vương, TP Cam Ranh, Khánh Hòa</t>
  </si>
  <si>
    <t>KH2883</t>
  </si>
  <si>
    <t>CH Sanh Bi - Bình Thuận- anh Đạt/ 0817.305.707</t>
  </si>
  <si>
    <t>0817.305.707</t>
  </si>
  <si>
    <t>Bắc Bình Thuận</t>
  </si>
  <si>
    <t>KH2882</t>
  </si>
  <si>
    <t>Xưởng tiện Tư Trọng - Hóc Môn/ Anh Trọng: 0908.992.079</t>
  </si>
  <si>
    <t>0908.992.079</t>
  </si>
  <si>
    <t>40/3P ắp Đồng Lân, xã Bà Điểm, Hóc Môn, TP HCM</t>
  </si>
  <si>
    <t>KH2880</t>
  </si>
  <si>
    <t>Anh Mẩn - QL13, Thủ Đức/ 0909.253.096</t>
  </si>
  <si>
    <t>0909.253.096</t>
  </si>
  <si>
    <t>695 QL13 Hiệp Bình Phước, Thủ Đức, TPHCM</t>
  </si>
  <si>
    <t>KH2881</t>
  </si>
  <si>
    <t>Anh Hồ- Bà Rịa Vũng Tàu - 0968.235.197</t>
  </si>
  <si>
    <t>0968.235.197</t>
  </si>
  <si>
    <t>Bà Rịa</t>
  </si>
  <si>
    <t>KH2879</t>
  </si>
  <si>
    <t>Anh Dũng - Tân Phú, SG / 0908.676.993</t>
  </si>
  <si>
    <t>0908.676.993</t>
  </si>
  <si>
    <t>Tân Phú, Sài Gòn</t>
  </si>
  <si>
    <t>KH2878</t>
  </si>
  <si>
    <t>Xưởng tiện anh Hải- Long Khánh/ 0985.067.738</t>
  </si>
  <si>
    <t>0985.067.738</t>
  </si>
  <si>
    <t>Chân cầu vượt Long Khánh, Đồng Nai</t>
  </si>
  <si>
    <t>KH2877</t>
  </si>
  <si>
    <t>Anh Tuấn - Hàm Tân/ 0984.769.133</t>
  </si>
  <si>
    <t>0984.769.133</t>
  </si>
  <si>
    <t>750 QL55, xã Tân Xuân, Hàm Tân, Bình Thuận</t>
  </si>
  <si>
    <t>KH2875</t>
  </si>
  <si>
    <t>Anh Lâm - Q5 / 0913.923.777</t>
  </si>
  <si>
    <t>KH2876</t>
  </si>
  <si>
    <t>Gara Tài Trị - Di Linh/ 0971.234.117</t>
  </si>
  <si>
    <t>0971.234.117</t>
  </si>
  <si>
    <t>Di Linh - Lâm Đồng</t>
  </si>
  <si>
    <t>KH2873</t>
  </si>
  <si>
    <t>Cửa hàng Trâm Hồ- Vĩnh Châu / 0986.777.734</t>
  </si>
  <si>
    <t>0986.777.734</t>
  </si>
  <si>
    <t>219 Khóm 7, Phường 1, Vĩnh Châu, Sóc Trăng</t>
  </si>
  <si>
    <t>KH2874</t>
  </si>
  <si>
    <t>Cửa hàng anh Quyển- Bình Tân/ 0963.877.679</t>
  </si>
  <si>
    <t>0963.877.679</t>
  </si>
  <si>
    <t>130/12/24 Lê Đình Cần, P. Tân Tạo, Bình Tân, SG</t>
  </si>
  <si>
    <t>KH2872</t>
  </si>
  <si>
    <t>Công ty TNHH XNK Xe Nâng Việt Nhật - Bình Dương/ Chị Tiên 0909.160.106</t>
  </si>
  <si>
    <t>0909.160.106</t>
  </si>
  <si>
    <t>53, Kp.Tây, P.Vĩnh Phú, Tp.Thuận An, Tỉnh Bình Dương</t>
  </si>
  <si>
    <t>KH2871</t>
  </si>
  <si>
    <t>Quốc Huy- Vạn Bình- Khánh Hòa/ 0987.227.765- 0988.123.514</t>
  </si>
  <si>
    <t>0987.227.765- / 0988.123.514</t>
  </si>
  <si>
    <t>QL1A, Vạn Bình, Vạn Ninh, Khánh Hòa</t>
  </si>
  <si>
    <t>KH2870</t>
  </si>
  <si>
    <t>Cửa hàng Anh Vũ - SG/ 0986.315.167</t>
  </si>
  <si>
    <t>0986.315.167</t>
  </si>
  <si>
    <t>87A Nguyễn Thị Nhỏ, P2, Q6, Sài Gòn</t>
  </si>
  <si>
    <t>KH2868</t>
  </si>
  <si>
    <t>Cửa Hàng Minh Thắng- Đồng Tháp /0939.493.617</t>
  </si>
  <si>
    <t>0939.493.617</t>
  </si>
  <si>
    <t>Lai Dung, Đồng Tháp</t>
  </si>
  <si>
    <t>KH2869</t>
  </si>
  <si>
    <t>Gara Lý- An Khê- Gia Lai/ 0973.488.978</t>
  </si>
  <si>
    <t>0973.488.978</t>
  </si>
  <si>
    <t>Núi Đá, Ngô Mây, Gia Lai</t>
  </si>
  <si>
    <t>KH2866</t>
  </si>
  <si>
    <t>Xưởng Anh Sự - SG/ 0989.060.568</t>
  </si>
  <si>
    <t>0989.060.568</t>
  </si>
  <si>
    <t>Cảng Cát Lái, Sài Gòn</t>
  </si>
  <si>
    <t>KH2867</t>
  </si>
  <si>
    <t>Phước Toàn- Sài Gòn / 0903.803.683/ 0933.803.683</t>
  </si>
  <si>
    <t>0903.803.683 / 0933.803.683</t>
  </si>
  <si>
    <t>851 Kinh Dương Vương, P An Lạc, Bình Tân, SG</t>
  </si>
  <si>
    <t>KH2865</t>
  </si>
  <si>
    <t>Công ty CP Nhân Lực - Anh Tâm 0901303585</t>
  </si>
  <si>
    <t>0901303585</t>
  </si>
  <si>
    <t>147 Quốc lộ 1A, An Phú Đông, Quận 12, Tp HCM</t>
  </si>
  <si>
    <t>KH2863</t>
  </si>
  <si>
    <t>Công ty TNHH Máy Công Trình Tùng Linh- Anh Tuấn/ 0706.289.999</t>
  </si>
  <si>
    <t>0706.289.999</t>
  </si>
  <si>
    <t>Tổ dân phố Nội Thương, Dương Xá, Gia Lâm, Hà Nội</t>
  </si>
  <si>
    <t>KH2864</t>
  </si>
  <si>
    <t>Chị Nguyên - Tân Bình, SG/ 0903.185.409</t>
  </si>
  <si>
    <t>0903.185.409</t>
  </si>
  <si>
    <t>Tân Bình, Sài Gòn</t>
  </si>
  <si>
    <t>KH2862</t>
  </si>
  <si>
    <t>Gara Tuấn - Bảo Lộc/ 0978.464.458</t>
  </si>
  <si>
    <t>0978.464.458</t>
  </si>
  <si>
    <t>bảo Lộc - Lâm Đồng</t>
  </si>
  <si>
    <t>KH2860</t>
  </si>
  <si>
    <t>Anh Minh- Kontum/ 0903.570.332</t>
  </si>
  <si>
    <t>0903.570.332</t>
  </si>
  <si>
    <t>Kontum</t>
  </si>
  <si>
    <t>KH2861</t>
  </si>
  <si>
    <t>Anh Thái- Dĩ An - 0937.677.318</t>
  </si>
  <si>
    <t>0937.677.318</t>
  </si>
  <si>
    <t>KH2859</t>
  </si>
  <si>
    <t>Xưởng tiện Hổ Tài, Anh Tài: 0935.791.554</t>
  </si>
  <si>
    <t>0935.791.554</t>
  </si>
  <si>
    <t>489 QL1A, KP2, Linh Xuân, Thủ Đức, qua cầu vượt Linh Xuân hướng về ngã 4 Bình Phước</t>
  </si>
  <si>
    <t>KH2858</t>
  </si>
  <si>
    <t>Gara Luận - Bình Thuận. 0937.727.380</t>
  </si>
  <si>
    <t>0937.727.380</t>
  </si>
  <si>
    <t>Gần Cây xăng dầu Đăng Nam, Vĩnh Hảo, Tuy phong, Bình Thuận</t>
  </si>
  <si>
    <t>KH2857</t>
  </si>
  <si>
    <t>Anh Vinh- Quận 11, SG- Hàng bãi/ 0915.488.914</t>
  </si>
  <si>
    <t>0915.488.914</t>
  </si>
  <si>
    <t>KH2856</t>
  </si>
  <si>
    <t>Xưởng anh Hân- Bà Rịa / 0937.036.616</t>
  </si>
  <si>
    <t>0937.036.616</t>
  </si>
  <si>
    <t>KH2855</t>
  </si>
  <si>
    <t>Công ty CPKS Sông Bình - Bình Thuận/ 0909.028.967</t>
  </si>
  <si>
    <t>0909.028.967</t>
  </si>
  <si>
    <t>KH2854</t>
  </si>
  <si>
    <t>Anh Hiếu xe nâng- Sài Gòn /0909.696.249</t>
  </si>
  <si>
    <t>0909.696.249</t>
  </si>
  <si>
    <t>KH2853</t>
  </si>
  <si>
    <t>Cửa hàng Thảo Bình - Đà Nẵng/ 0919.300.604- 0905.300.604</t>
  </si>
  <si>
    <t>0919.300.604- / 0905.300.604</t>
  </si>
  <si>
    <t>28 Bắc Sơn, Hòa An, Cẩm Lệ, Đà Nẵng</t>
  </si>
  <si>
    <t>KH2852</t>
  </si>
  <si>
    <t>ANQING DINGLI AUTO PARTS CO., LTD (sx supap)</t>
  </si>
  <si>
    <t>No.19 Lantian Road WangJiang County Economic development zone Anqing city, Anhui</t>
  </si>
  <si>
    <t>ANQ</t>
  </si>
  <si>
    <t>Gara Hùng Thuận - Hà Tĩnh / 0913.356.677- 0936.262.162</t>
  </si>
  <si>
    <t>0913.356.677- / 0936.262.162</t>
  </si>
  <si>
    <t>(Gần trạm đăng kiểm) Bắc Thượng, Thạch Đài, Thạch Hà, Hà Tĩnh</t>
  </si>
  <si>
    <t>KH2851</t>
  </si>
  <si>
    <t>Pufeng crankshaft (Hong Kong High Tech Auto Parts Co., Limited)</t>
  </si>
  <si>
    <t>HONG KONG</t>
  </si>
  <si>
    <t>PUFENG</t>
  </si>
  <si>
    <t>Anh Lưu- Tân Hà - 0975.066.788</t>
  </si>
  <si>
    <t>0975.066.788</t>
  </si>
  <si>
    <t>Tân Hà, Lâm Hà, Lâm Đồng</t>
  </si>
  <si>
    <t>KH2849</t>
  </si>
  <si>
    <t>Anh Hùng - Gia Lai / 0978.564.888</t>
  </si>
  <si>
    <t>0978.564.888</t>
  </si>
  <si>
    <t>TP. Pleiku, Gia Lai</t>
  </si>
  <si>
    <t>KH2850</t>
  </si>
  <si>
    <t>Anh Doanh- Kiên Giang / 0983.455.636</t>
  </si>
  <si>
    <t>0983.455.636</t>
  </si>
  <si>
    <t>Đông Dương, Phú Quôc, Kiên Giang</t>
  </si>
  <si>
    <t>KH2848</t>
  </si>
  <si>
    <t>Cửa hàng Việt Linh- Kiên Giang/ 0914.476.448</t>
  </si>
  <si>
    <t>0914.476.448</t>
  </si>
  <si>
    <t>Bình Minh, Vĩnh Thuận, Kiên Giang</t>
  </si>
  <si>
    <t>Lấy tiền: 308/40/11 Nguyễn Tri Phương, P4, Q10. ĐT: 0839.271.020</t>
  </si>
  <si>
    <t>KH2847</t>
  </si>
  <si>
    <t>Xưởng anh Thắng - Gia Lai/ 0974.403.279</t>
  </si>
  <si>
    <t>0974.403.279</t>
  </si>
  <si>
    <t>KH2846</t>
  </si>
  <si>
    <t>Anh Hậu - Bình Dương 0978.307.673</t>
  </si>
  <si>
    <t>0978.307.673</t>
  </si>
  <si>
    <t>Bãi máy kế bên đại học nông lâm, Bình Dương</t>
  </si>
  <si>
    <t>KH2845</t>
  </si>
  <si>
    <t>Công ty GPM - Anh Khải - Quận 2/ 0904.747.218</t>
  </si>
  <si>
    <t>0904.747.218</t>
  </si>
  <si>
    <t>KH2844</t>
  </si>
  <si>
    <t>Anh Quý - Suối Tiên, SG/ 0834.008.378</t>
  </si>
  <si>
    <t>0834.008.378</t>
  </si>
  <si>
    <t>KH2843</t>
  </si>
  <si>
    <t>Anh Dũng - Đà Lạt/ 0913.154.439</t>
  </si>
  <si>
    <t>0913.154.439</t>
  </si>
  <si>
    <t>Đà Lạt, Lâm Đồng</t>
  </si>
  <si>
    <t>KH2842</t>
  </si>
  <si>
    <t>Công Ty Nam Tiến/ A Nam: 0978.094.910- Bà Rịa</t>
  </si>
  <si>
    <t>0978.094.910-</t>
  </si>
  <si>
    <t>Tổ 1, KP. Phước Hưng, Tân Thanh, Bà Rịa</t>
  </si>
  <si>
    <t>KH2841</t>
  </si>
  <si>
    <t>Công Ty Thuận An Phát - BRVT/ A Đạt- 0906.009.288</t>
  </si>
  <si>
    <t>0906.009.288</t>
  </si>
  <si>
    <t>Phú Mỹ, Bà Rịa Vũng Tàu</t>
  </si>
  <si>
    <t>KH2839</t>
  </si>
  <si>
    <t>Anh Tuấn - Thợ xe nâng - Bình Dương/ 0977.789.564</t>
  </si>
  <si>
    <t>0977.789.564</t>
  </si>
  <si>
    <t>KCN Sóng Thần, Bình Dương (cách cầu vượt Sóng Thần 2 km)</t>
  </si>
  <si>
    <t>KH2840</t>
  </si>
  <si>
    <t>Anh Quốc - Lâm Hà/ 0984.455.098</t>
  </si>
  <si>
    <t>0984.455.098</t>
  </si>
  <si>
    <t>KH2837</t>
  </si>
  <si>
    <t>Anh Bun- Đắk Lắk/ 0877.114.747</t>
  </si>
  <si>
    <t>0877.114.747</t>
  </si>
  <si>
    <t>KH2838</t>
  </si>
  <si>
    <t>Anh Việt - Hàng Xanh/ 0962.005.757</t>
  </si>
  <si>
    <t>0962.005.757</t>
  </si>
  <si>
    <t>Hàng Xanh, SG</t>
  </si>
  <si>
    <t>KH2836</t>
  </si>
  <si>
    <t>Cửa hàng Hữu Thảo- Bạc Liêu/ 0918.440.408</t>
  </si>
  <si>
    <t>0918.440.408</t>
  </si>
  <si>
    <t>Châu Hưng, Vĩnh Lợi, Bạc Liêu</t>
  </si>
  <si>
    <t>KH2835</t>
  </si>
  <si>
    <t>Anh Nam - Tiền Giang/ 0983.621.612</t>
  </si>
  <si>
    <t>0983.621.612</t>
  </si>
  <si>
    <t>KH2834</t>
  </si>
  <si>
    <t>Anh Hùng - Củ Chi (chủ máy) /0984.855.149</t>
  </si>
  <si>
    <t>0984.855.149</t>
  </si>
  <si>
    <t>Củ Chi, Sài Gòn</t>
  </si>
  <si>
    <t>KH2833</t>
  </si>
  <si>
    <t>Anh Thắng -Bình Long/ 0919.674.144</t>
  </si>
  <si>
    <t>0919.674.144</t>
  </si>
  <si>
    <t>Bình Long - Bình Phước</t>
  </si>
  <si>
    <t>KH2832</t>
  </si>
  <si>
    <t>Cửa hàng Ron- Anh Tân - Ninh Thuận/ 0907.167.488</t>
  </si>
  <si>
    <t>0907.167.488</t>
  </si>
  <si>
    <t>86A Trần Phú, KP 6, P. Phủ Hà Thành, TP. Phan Rang, Ninh Thuận</t>
  </si>
  <si>
    <t>KH2831</t>
  </si>
  <si>
    <t>GUANGZHOU HUASHENG MACHINERY EQUIPMENT CO., LTD</t>
  </si>
  <si>
    <t>Guangzhou city, China</t>
  </si>
  <si>
    <t>HUASHENG</t>
  </si>
  <si>
    <t>Công ty M8 - Phan Thiết/ Anh Sơn: 0976.244.558</t>
  </si>
  <si>
    <t>0976.244.558</t>
  </si>
  <si>
    <t>TP Phan Thiết, Bình Thuận</t>
  </si>
  <si>
    <t>KH2830</t>
  </si>
  <si>
    <t>Chiping Jinke Xinuo Co., Ltd (sinh hàn, bơm nhớt)</t>
  </si>
  <si>
    <t>China</t>
  </si>
  <si>
    <t>CHIP</t>
  </si>
  <si>
    <t>Xưởng anh Châu - Kiên Giang/ 0987.185.585</t>
  </si>
  <si>
    <t>0987.185.585</t>
  </si>
  <si>
    <t>KH2829</t>
  </si>
  <si>
    <t>GARA QUỐC NGUYÊN - PHAN RANG - ANH TRAI: 0986.007.539</t>
  </si>
  <si>
    <t>0986.007.539</t>
  </si>
  <si>
    <t>TP PHAN RANG, NINH THUẬN</t>
  </si>
  <si>
    <t>KH2828</t>
  </si>
  <si>
    <t>Anh Trung - Đà Lạt/ 0971.293.949</t>
  </si>
  <si>
    <t>0971.293.949</t>
  </si>
  <si>
    <t>Đà Lạt - Lâm Đồng</t>
  </si>
  <si>
    <t>KH2827</t>
  </si>
  <si>
    <t>CH phụ tùng Ô tô Thành Tiến - Huế/ 0905.522.511</t>
  </si>
  <si>
    <t>0905.522.511</t>
  </si>
  <si>
    <t>157 An Dương Vương, Phường An Đông, TP. Huế, Tỉnh Thừa Thiên Huế</t>
  </si>
  <si>
    <t>KH2826</t>
  </si>
  <si>
    <t>Thừa Thiên Huế</t>
  </si>
  <si>
    <t>Xưởng tiện anh Đạt - Đắk Nông / 0899.350.623</t>
  </si>
  <si>
    <t>0899.350.623</t>
  </si>
  <si>
    <t>Gia Nghĩa - Đăk Nông</t>
  </si>
  <si>
    <t>KH2825</t>
  </si>
  <si>
    <t>Anh Sen - Bình Phước - 0974.485.959</t>
  </si>
  <si>
    <t>0974.485.959</t>
  </si>
  <si>
    <t>KH2824</t>
  </si>
  <si>
    <t>Cửa hàng Cường Tuyết - ĐắkLắk/ 0913.436.317</t>
  </si>
  <si>
    <t>0913.436.317</t>
  </si>
  <si>
    <t>Buôn Ma Thuột, Đắk Lắk</t>
  </si>
  <si>
    <t>KH2822</t>
  </si>
  <si>
    <t>Anh Cường - Tân Vạn/ 0918.595.992</t>
  </si>
  <si>
    <t>0918.595.992</t>
  </si>
  <si>
    <t>Tân Vạn, Đồng Nai</t>
  </si>
  <si>
    <t>KH2823</t>
  </si>
  <si>
    <t>WEIHUI BAITE RADIATOR CO., LTD (Két nước, két nhớt)</t>
  </si>
  <si>
    <t>WEIHUI, HENAN PROVINCE, CHINA</t>
  </si>
  <si>
    <t>WEIHUI</t>
  </si>
  <si>
    <t>Anh Hiếu - Khánh Hòa/ 0905.090.352</t>
  </si>
  <si>
    <t>0905.090.352</t>
  </si>
  <si>
    <t>KH2820</t>
  </si>
  <si>
    <t>Cửa hàng Cơ Giới Việt - Tây Ninh/ 0918.339.790</t>
  </si>
  <si>
    <t>0918.339.790</t>
  </si>
  <si>
    <t>Đường 30/4, PK.5, P.4, TP. Tây Ninh</t>
  </si>
  <si>
    <t>KH2821</t>
  </si>
  <si>
    <t>Cửa hàng Châu Hồng- Gia Lai/ Anh Hiếu: 0978.365.246</t>
  </si>
  <si>
    <t>0978.365.246</t>
  </si>
  <si>
    <t>68 Hùng Vương, Phú Túc, Krong Pa, GIA LAI</t>
  </si>
  <si>
    <t>KH2818</t>
  </si>
  <si>
    <t>GIA THỊNH ( TURBO)- SG / 0793.070.708</t>
  </si>
  <si>
    <t>0793.070.708</t>
  </si>
  <si>
    <t>Nơ Trang Long, Sài Gòn</t>
  </si>
  <si>
    <t>KH2819</t>
  </si>
  <si>
    <t>Cửa hàng anh Giao - Nha Trang/ 0376.627.089</t>
  </si>
  <si>
    <t>0376.627.089</t>
  </si>
  <si>
    <t>32 đường Cầu Dứa Phú Nông, Vĩnh Hiệp, Nha Trang, Khánh Hòa</t>
  </si>
  <si>
    <t>KH2817</t>
  </si>
  <si>
    <t>Quốc Tỷ - Nhơn Trạch / 0982.296.426</t>
  </si>
  <si>
    <t>0982.296.426</t>
  </si>
  <si>
    <t>Âp Bến Sắp, Xã Hiền Phước, Nhơn Trạch, Đồng Nai</t>
  </si>
  <si>
    <t>KH2814</t>
  </si>
  <si>
    <t>Anh Phú - Bãi Máy Phú Phúc - Suối Tiên/ 0913.903.095</t>
  </si>
  <si>
    <t>0913.903.095</t>
  </si>
  <si>
    <t>Suối Tiên, TPHCM</t>
  </si>
  <si>
    <t>KH2815</t>
  </si>
  <si>
    <t>Anh Thành - Phan Rang ( chủ máy)/ 0966.330.868</t>
  </si>
  <si>
    <t>0966.330.868</t>
  </si>
  <si>
    <t>TP Phan Rang - Tháp Chàm, Ninh Thuận</t>
  </si>
  <si>
    <t>KH2816</t>
  </si>
  <si>
    <t>Anh Phúc - SG/ 0938.134.956</t>
  </si>
  <si>
    <t>0938.134.956</t>
  </si>
  <si>
    <t>KH2811</t>
  </si>
  <si>
    <t>Kiểm kê thiếu hàng hóa, chờ xử lý trách nhiệm nhân viên</t>
  </si>
  <si>
    <t>Tài khoản để xử lý trách nhiệm về hàng hóa đối với nhân viên</t>
  </si>
  <si>
    <t>KH2812</t>
  </si>
  <si>
    <t>Cửa hàng Phúc Điền - Bình Dương / Anh Hậu 0901.303.798</t>
  </si>
  <si>
    <t>0901.303.798</t>
  </si>
  <si>
    <t>521/21/26 Nguyễn Tri Phương, An Bình, Dĩ An, Bình Dương</t>
  </si>
  <si>
    <t>KH2813</t>
  </si>
  <si>
    <t>Anh Ty - Lạc Dương- Lâm Đồng / 0974.242.419</t>
  </si>
  <si>
    <t>0974.242.419</t>
  </si>
  <si>
    <t>KH2810</t>
  </si>
  <si>
    <t>Anh Tú - Chín Nghĩa/ 0977.307.205</t>
  </si>
  <si>
    <t>0977.307.205</t>
  </si>
  <si>
    <t>Chín Nghĩa, Quảng Ngãi</t>
  </si>
  <si>
    <t>KH2808</t>
  </si>
  <si>
    <t>Nam Bang - Chị Loan- Gia Lai/ 0913.824.951</t>
  </si>
  <si>
    <t>0913.824.951</t>
  </si>
  <si>
    <t>KH2809</t>
  </si>
  <si>
    <t>Anh Tuyên - Tân Hiệp, Bình Phước/ 0973.473.347</t>
  </si>
  <si>
    <t>0973.473.347</t>
  </si>
  <si>
    <t>Tân Hiệp, Bình Phước</t>
  </si>
  <si>
    <t>KH2807</t>
  </si>
  <si>
    <t>Công ty Anh Dương- Biên Hòa/ 0986.770.012</t>
  </si>
  <si>
    <t>0986.770.012</t>
  </si>
  <si>
    <t>KH2806</t>
  </si>
  <si>
    <t>Anh Vũ - Ninh Thuận/ 0972.896.090</t>
  </si>
  <si>
    <t>0972.896.090</t>
  </si>
  <si>
    <t>TP. Phan Rang - Tháp Chàm, Ninh Thuận</t>
  </si>
  <si>
    <t>KH2805</t>
  </si>
  <si>
    <t>HANGZHOU HENGJING TRADING CO., LTD (Chuyên Doosan chính hãng)</t>
  </si>
  <si>
    <t>No. 2666, Desheng East Road, Wanpin Autopart Market, Hangzhou, Zhejiang, China</t>
  </si>
  <si>
    <t>HANZHOU</t>
  </si>
  <si>
    <t>Xưởng Anh Viên - Đồng Xoài 0914.264.099</t>
  </si>
  <si>
    <t>0914.264.099</t>
  </si>
  <si>
    <t>Thị xã Đồng Xoài, Bình Phước</t>
  </si>
  <si>
    <t>KH2803</t>
  </si>
  <si>
    <t>Anh Điền xe nâng- SG / 0906.967.080</t>
  </si>
  <si>
    <t>0906.967.080</t>
  </si>
  <si>
    <t>195/25 QL1A, Bình Chiểu, Thủ Đức, Sài Gòn</t>
  </si>
  <si>
    <t>KH2804</t>
  </si>
  <si>
    <t>JUNDA MACHINERY &amp; EQUIPMENT CO., LTD (đại lý miểng và bạc Nhật)</t>
  </si>
  <si>
    <t>Guangzhou, China</t>
  </si>
  <si>
    <t>JDGUANGZHOU</t>
  </si>
  <si>
    <t>Cửa hàng Thành Thái - Thanh Hóa 0912.395.597/ 0989.795.597</t>
  </si>
  <si>
    <t>0912.395.597 / 0989.795.597</t>
  </si>
  <si>
    <t>48 Cửa Tả, P. Lam Sơn, TP. Thanh Hóa</t>
  </si>
  <si>
    <t>KH2802</t>
  </si>
  <si>
    <t>MARUN MACHINERY EQUIPMENT CO.</t>
  </si>
  <si>
    <t>Building 112, No.110 Donghuan road, Tianhe district, Guangzhou City, China</t>
  </si>
  <si>
    <t>MARUN</t>
  </si>
  <si>
    <t>NICE IN GASKET - GUANG DONG SHUNDE MING YE IMPORT AND EXPORT CO., LTD</t>
  </si>
  <si>
    <t>Guangzhou City, China</t>
  </si>
  <si>
    <t>Anh Cảnh- SG / 0909.616.236</t>
  </si>
  <si>
    <t>0909.616.236</t>
  </si>
  <si>
    <t>Huyện Bình Chánh, TPHCM</t>
  </si>
  <si>
    <t>KH2801</t>
  </si>
  <si>
    <t>Trường Thọ - Hải Phòng - 0966.709.362</t>
  </si>
  <si>
    <t>0966.709.362</t>
  </si>
  <si>
    <t>Lê Chân, Hải Phòng</t>
  </si>
  <si>
    <t>KH2800</t>
  </si>
  <si>
    <t>Anh Phú - Quảng Ngãi/ 0905.112.225</t>
  </si>
  <si>
    <t>0905.112.225</t>
  </si>
  <si>
    <t>KH2799</t>
  </si>
  <si>
    <t>Anh Thụy - Phú Quốc/ 0913.561.828</t>
  </si>
  <si>
    <t>0913.561.828</t>
  </si>
  <si>
    <t>Phú Quốc - Kiên Giang</t>
  </si>
  <si>
    <t>KH2798</t>
  </si>
  <si>
    <t>Xưởng Anh Vũ -Xuyên Mộc, Bà Rịa / 0963.440.454</t>
  </si>
  <si>
    <t>0963.440.454</t>
  </si>
  <si>
    <t>Đất Đỏ, Bà Rịa - Vũng Tàu</t>
  </si>
  <si>
    <t>KH2796</t>
  </si>
  <si>
    <t>Anh Bảo - Đà Lạt/ 0334.514.841</t>
  </si>
  <si>
    <t>0334.514.841</t>
  </si>
  <si>
    <t>TP. Đà Lạt, Lâm Đồng</t>
  </si>
  <si>
    <t>KH2797</t>
  </si>
  <si>
    <t>TDC AUTO PART LTD</t>
  </si>
  <si>
    <t>TAIWAN</t>
  </si>
  <si>
    <t>YANTAI CHUNSHENG SLIDING BEARING CO.LTD</t>
  </si>
  <si>
    <t>NO.27 JINGSI ROAD HI-TECH ZONE, YANTAI CITY, SHANDONG PROVINCE, CHINA 264670</t>
  </si>
  <si>
    <t>YANTAI</t>
  </si>
  <si>
    <t>ZHONGZHOU HONGYU MACHINERY MANUFACTURE LTD/ ZHENGZHOU TOWAY IMPORT AND EXPORT (CYLINDER HEAD/ BLOCK)</t>
  </si>
  <si>
    <t>CHINA</t>
  </si>
  <si>
    <t>ZHO</t>
  </si>
  <si>
    <t>Chị Loan - Bình Dương / 0946.424.455</t>
  </si>
  <si>
    <t>0946.424.455</t>
  </si>
  <si>
    <t>Cầu Phú Cường, Bình Dương</t>
  </si>
  <si>
    <t>KH2795</t>
  </si>
  <si>
    <t>CHANGSHA HAOCHANG MACHINERY EQUIPMENT CO., LTD (crankshaft)</t>
  </si>
  <si>
    <t>No. 448 ShaoShan Road, Yuhua District, Changsha, China</t>
  </si>
  <si>
    <t>CHANGSHA</t>
  </si>
  <si>
    <t>Anh Triệu - Đồng Nai/ 0987.134.291- 0977.922.291</t>
  </si>
  <si>
    <t>0987.134.291- / 0977.922.291</t>
  </si>
  <si>
    <t>Ấp Tân Hữu, xã Xuân Thành, huyện Xuân Lộc, Tỉnh Đồng Nai</t>
  </si>
  <si>
    <t>KH2793</t>
  </si>
  <si>
    <t>Cửa hàng Thành Luân - Bình Tân/ 0903.724.432</t>
  </si>
  <si>
    <t>0903.724.432</t>
  </si>
  <si>
    <t>578 Kinh Dương Vương, P. An Lạc, Q. Bình Tân</t>
  </si>
  <si>
    <t>KH2794</t>
  </si>
  <si>
    <t>PNC EXCAVATOR PARTS CO., LTD</t>
  </si>
  <si>
    <t>PNC</t>
  </si>
  <si>
    <t>Anh Cảnh - Bình Phước/ 0986.904.015</t>
  </si>
  <si>
    <t>0986.904.015</t>
  </si>
  <si>
    <t>KH2791</t>
  </si>
  <si>
    <t>Anh Phong - xe nâng SÀI GÒN/ 0979.698.454</t>
  </si>
  <si>
    <t>0979.698.454</t>
  </si>
  <si>
    <t>KH2792</t>
  </si>
  <si>
    <t>Anh Lâm- Đà Lạt/ 0937.024.941</t>
  </si>
  <si>
    <t>0937.024.941</t>
  </si>
  <si>
    <t>KH2790</t>
  </si>
  <si>
    <t>Anh Nhí - Phan Rang/ 0905.138.232</t>
  </si>
  <si>
    <t>0905.138.232</t>
  </si>
  <si>
    <t>KH2788</t>
  </si>
  <si>
    <t>Anh Phương - KonTum/ 0793.543.678</t>
  </si>
  <si>
    <t>0793.543.678</t>
  </si>
  <si>
    <t>KonTum</t>
  </si>
  <si>
    <t>KH2789</t>
  </si>
  <si>
    <t>Anh Trung - Đồng Tháp/ 0913.967.133</t>
  </si>
  <si>
    <t>0913.967.133</t>
  </si>
  <si>
    <t>Cao Lãnh, Đồng Tháp</t>
  </si>
  <si>
    <t>KH2787</t>
  </si>
  <si>
    <t>Anh Đức - SG/ 0384.119.280</t>
  </si>
  <si>
    <t>0384.119.280</t>
  </si>
  <si>
    <t>KH2785</t>
  </si>
  <si>
    <t>Anh Quang - Biên Hòa/ 0817.372.879</t>
  </si>
  <si>
    <t>0817.372.879</t>
  </si>
  <si>
    <t>KH2786</t>
  </si>
  <si>
    <t>CAT &amp; PERKINS DEALERS - HONGKONG - (13202891528@163.com)</t>
  </si>
  <si>
    <t>13202891528</t>
  </si>
  <si>
    <t>Công ty Cơ Giới Á Châu/ 0906.900.010</t>
  </si>
  <si>
    <t>0906.900.010</t>
  </si>
  <si>
    <t>Q12, SG</t>
  </si>
  <si>
    <t>KH2782</t>
  </si>
  <si>
    <t>Xưởng Phong Tưởng - Đắk Nông/ 0985.452.926</t>
  </si>
  <si>
    <t>0985.452.926</t>
  </si>
  <si>
    <t>Kiến Đức, Đắk Nông</t>
  </si>
  <si>
    <t>KH2783</t>
  </si>
  <si>
    <t>Anh Khuê - SG/ 0913.837.666</t>
  </si>
  <si>
    <t>0913.837.666</t>
  </si>
  <si>
    <t>Thạnh Lộc, Q12, Sài Gòn</t>
  </si>
  <si>
    <t>KH2784</t>
  </si>
  <si>
    <t>Quốc Anh - Đăk Lăk/ 0905.100.525</t>
  </si>
  <si>
    <t>0905.100.525</t>
  </si>
  <si>
    <t>Đăk Lăk</t>
  </si>
  <si>
    <t>KH2779</t>
  </si>
  <si>
    <t>Xưởng Anh Hòa - SG/ 0394.410.871</t>
  </si>
  <si>
    <t>0394.410.871</t>
  </si>
  <si>
    <t>Q9, TPHCM</t>
  </si>
  <si>
    <t>KH2780</t>
  </si>
  <si>
    <t>Cửa Hàng Long Thịnh - SG/ 0902.728.767</t>
  </si>
  <si>
    <t>0902.728.767</t>
  </si>
  <si>
    <t>271 Nguyễn Trãi, P. Nguyễn Cư Trinh, Q1, SG</t>
  </si>
  <si>
    <t>KH2781</t>
  </si>
  <si>
    <t>Anh Đạt - Bình Dương / 0913.535.816</t>
  </si>
  <si>
    <t>0913.535.816</t>
  </si>
  <si>
    <t>KH2778</t>
  </si>
  <si>
    <t>Công Ty Anh Quý - Quảng Ngãi/ 0905.107.170</t>
  </si>
  <si>
    <t>0905.107.170</t>
  </si>
  <si>
    <t>KH2777</t>
  </si>
  <si>
    <t>Cửa hàng Anh Kiệt - Quảng Ngãi/ 0947.833.345</t>
  </si>
  <si>
    <t>0947.833.345</t>
  </si>
  <si>
    <t>148 Đường 3/2, TT Ba Tơ, Quảng Ngãi</t>
  </si>
  <si>
    <t>KH2774</t>
  </si>
  <si>
    <t>Anh Trường - SG/ 0908.319.817</t>
  </si>
  <si>
    <t>0908.319.817</t>
  </si>
  <si>
    <t>SG</t>
  </si>
  <si>
    <t>KH2775</t>
  </si>
  <si>
    <t>CH Hưng Phát -Đồng Nai/ Chị Thu- 0937.470.405</t>
  </si>
  <si>
    <t>0937.470.405</t>
  </si>
  <si>
    <t>1999 ấp Thanh Thọ, Phú Xuân, Tân Phú, Đồng Nai</t>
  </si>
  <si>
    <t>KH2776</t>
  </si>
  <si>
    <t>Anh Kích - Ninh Thuận / 0933.215.540</t>
  </si>
  <si>
    <t>0933.215.540</t>
  </si>
  <si>
    <t>KH2773</t>
  </si>
  <si>
    <t>Anh Tuấn - Nắp sinh hàn Quận 5 / 0908.000.332</t>
  </si>
  <si>
    <t>0908.000.332</t>
  </si>
  <si>
    <t>Bến xe Chợ Lớn, Quận 5</t>
  </si>
  <si>
    <t>TUAN</t>
  </si>
  <si>
    <t>Xưởng Lộc Phát - Bình Phước / 0982.283.205</t>
  </si>
  <si>
    <t>0982.283.205</t>
  </si>
  <si>
    <t>KH2772</t>
  </si>
  <si>
    <t>Công ty TNHH ĐT - XD Phan Hanh - Khánh Hoà/Chị Huyền - 0358.071.677</t>
  </si>
  <si>
    <t>0358.071.677</t>
  </si>
  <si>
    <t>Phước Điền, P. Nam Nha Trang, Khánh Hoà</t>
  </si>
  <si>
    <t>KH2771</t>
  </si>
  <si>
    <t>Anh Tư- Bãi Cát Bình Phước / 0971.731.878</t>
  </si>
  <si>
    <t>0971.731.878</t>
  </si>
  <si>
    <t>KH2769</t>
  </si>
  <si>
    <t>Anh Đam (xe nhà) - Bình Dương /0946.874.946</t>
  </si>
  <si>
    <t>0946.874.946</t>
  </si>
  <si>
    <t>Vòng xoay An Phú, Bình Dương</t>
  </si>
  <si>
    <t>KH2770</t>
  </si>
  <si>
    <t>Anh Dũng - Ninh Thuận / 0913.183.862</t>
  </si>
  <si>
    <t>0913.183.862</t>
  </si>
  <si>
    <t>KH2768</t>
  </si>
  <si>
    <t>Anh Phong - Bạc Liêu/ 0913.177.500</t>
  </si>
  <si>
    <t>0913.177.500</t>
  </si>
  <si>
    <t>KH2767</t>
  </si>
  <si>
    <t>Anh Thuận - Bình Phước/ 0947.416.535</t>
  </si>
  <si>
    <t>0947.416.535</t>
  </si>
  <si>
    <t>KH2765</t>
  </si>
  <si>
    <t>Anh Bin - Bình Phước/ 0814.922.222</t>
  </si>
  <si>
    <t>0814.922.222</t>
  </si>
  <si>
    <t>Bù Gia Mập, Bình Phước</t>
  </si>
  <si>
    <t>KH2766</t>
  </si>
  <si>
    <t>Quang Nhẫn (GARA) - Bình Dương/ 0908.775.492</t>
  </si>
  <si>
    <t>0908.775.492</t>
  </si>
  <si>
    <t>310 Diệp Lâm - Thuận An - Bình Dương</t>
  </si>
  <si>
    <t>KH2763</t>
  </si>
  <si>
    <t>Anh Nhạ - Trà Vinh / 0944.220.140</t>
  </si>
  <si>
    <t>0944.220.140</t>
  </si>
  <si>
    <t>Duyên Hải, Trà Vinh</t>
  </si>
  <si>
    <t>KH2764</t>
  </si>
  <si>
    <t>Anh Long - Bình Dương/ 0364.897.439</t>
  </si>
  <si>
    <t>0364.897.439</t>
  </si>
  <si>
    <t>Phú Giáo, Bình Dương</t>
  </si>
  <si>
    <t>KH2760</t>
  </si>
  <si>
    <t>Anh Phương - Suối Tiên / 0388.978.232</t>
  </si>
  <si>
    <t>0388.978.232</t>
  </si>
  <si>
    <t>20/25 XLHN KP6, Phường Linh Trung, Thủ Đức, Sài Gòn</t>
  </si>
  <si>
    <t>KH2761</t>
  </si>
  <si>
    <t>Anh Sáu - Đắk Nông / 0989.359.525</t>
  </si>
  <si>
    <t>0989.359.525</t>
  </si>
  <si>
    <t>Đắk nông</t>
  </si>
  <si>
    <t>KH2762</t>
  </si>
  <si>
    <t>Xưởng Nguyễn Quyền - Kon Tum/ Anh Quyền: 0985.530.627</t>
  </si>
  <si>
    <t>0985.530.627</t>
  </si>
  <si>
    <t>Thôn 14A, X. Đăk Pét, H. Đăk Glei, Kon Tum</t>
  </si>
  <si>
    <t>KH2758</t>
  </si>
  <si>
    <t>Công ty 230- Bảo Lộc / 0984.230.230</t>
  </si>
  <si>
    <t>0984.230.230</t>
  </si>
  <si>
    <t>Bảo Lộc</t>
  </si>
  <si>
    <t>KH2759</t>
  </si>
  <si>
    <t>Anh Thông ( turbo)- SG / 0937.878.193</t>
  </si>
  <si>
    <t>0937.878.193</t>
  </si>
  <si>
    <t>126/2 Nguyễn Du, Gò Vấp</t>
  </si>
  <si>
    <t>KH2757</t>
  </si>
  <si>
    <t>Anh Thực - An Giang/ 0972.159.383</t>
  </si>
  <si>
    <t>0972.159.383</t>
  </si>
  <si>
    <t>Châu Đốc, An Giang</t>
  </si>
  <si>
    <t>KH2756</t>
  </si>
  <si>
    <t>Xưởng tiện Gia Thành- đối diện Cty Miền Nam mới/ 0918.393.020</t>
  </si>
  <si>
    <t>0918.393.020</t>
  </si>
  <si>
    <t>KH2755</t>
  </si>
  <si>
    <t>Anh Tuân - SG/ 0378.904.290</t>
  </si>
  <si>
    <t>0378.904.290</t>
  </si>
  <si>
    <t>KH2754</t>
  </si>
  <si>
    <t>CTY XD và Lắp Máy VN - Ninh Bình/ A Nam: 0986.925.789</t>
  </si>
  <si>
    <t>0986.925.789</t>
  </si>
  <si>
    <t>Lô C2, KCN Khánh Phúc, X. Ninh Phúc, TP. Ninh Bình, T. Ninh Bình</t>
  </si>
  <si>
    <t>KH2753</t>
  </si>
  <si>
    <t>Công ty CP Đầu Tư, TM XD TOCHI/ anh Tùng: 0961.563.699</t>
  </si>
  <si>
    <t>0961.563.699</t>
  </si>
  <si>
    <t>KH2752</t>
  </si>
  <si>
    <t>Xưởng Anh Sang- Phú Quốc/ 0971.220.229</t>
  </si>
  <si>
    <t>0971.220.229</t>
  </si>
  <si>
    <t>KH2751</t>
  </si>
  <si>
    <t>Xưởng Anh Minh - Lâm Hà/ 0919.928.752- 0345.839.567</t>
  </si>
  <si>
    <t>0919.928.752- / 0345.839.567</t>
  </si>
  <si>
    <t>KH2750</t>
  </si>
  <si>
    <t>Cửa hàng Thanh Hưởng - Kiên Giang/0918.122.988</t>
  </si>
  <si>
    <t>0918.122.988</t>
  </si>
  <si>
    <t>Cầu Lung Lớn/ Kiên Lương/ Kiên Giang</t>
  </si>
  <si>
    <t>KH2749</t>
  </si>
  <si>
    <t>Xưởng cơ khí Cty khai thác và chế biến đá An Giang/ A. Hải: 0973.001.655</t>
  </si>
  <si>
    <t>0973.001.655</t>
  </si>
  <si>
    <t>TL 942, Xã Cô Tô, Tri Tôn, An Giang</t>
  </si>
  <si>
    <t>KH2748</t>
  </si>
  <si>
    <t>Xưởng anh Cảnh - Đồng Nai/ 0919.134.231</t>
  </si>
  <si>
    <t>0919.134.231</t>
  </si>
  <si>
    <t>KH2747</t>
  </si>
  <si>
    <t>Xưởng Anh Lực- Bình Thuận / 0985.554.259</t>
  </si>
  <si>
    <t>0985.554.259</t>
  </si>
  <si>
    <t>KH2746</t>
  </si>
  <si>
    <t>Cửa hàng Nông Ngư Cơ - Trảng Bàng - Tây Ninh, A Sang</t>
  </si>
  <si>
    <t>Trảng Bàng, Tây Ninh</t>
  </si>
  <si>
    <t>KH2745</t>
  </si>
  <si>
    <t>CH phụ tùng ô tô Hồng Xuân/ 0912.704.794</t>
  </si>
  <si>
    <t>0912.704.794</t>
  </si>
  <si>
    <t>469 Lê Duẩn TP Pleiku - Gia Lai</t>
  </si>
  <si>
    <t>KH2744</t>
  </si>
  <si>
    <t>Xưởng anh Thành - Vũng Tàu/ 0905.638.839</t>
  </si>
  <si>
    <t>0905.638.839</t>
  </si>
  <si>
    <t>Hẻm 468 Bình Giả, Bà Rịa Vũng Tàu</t>
  </si>
  <si>
    <t>KH2743</t>
  </si>
  <si>
    <t>Xưởng Tiện Tấn Tài - Bình Dương/ A. Được: 0938.571.118</t>
  </si>
  <si>
    <t>0938.571.118</t>
  </si>
  <si>
    <t>743 KP 2, An Phú, Thuận An, Bình Dương</t>
  </si>
  <si>
    <t>KH2741</t>
  </si>
  <si>
    <t>Cửa Hàng Kim Hoàng - SG/ 0909.211.639</t>
  </si>
  <si>
    <t>0909.211.639</t>
  </si>
  <si>
    <t>Quận 5, TPHCM</t>
  </si>
  <si>
    <t>KH2742</t>
  </si>
  <si>
    <t>Xưởng anh Dũng - Ninh Thuận/ 0903.836.610</t>
  </si>
  <si>
    <t>0903.836.610</t>
  </si>
  <si>
    <t>QL1A Ngã 3 Tân Hội, Ninh Thuận</t>
  </si>
  <si>
    <t>KH2738</t>
  </si>
  <si>
    <t>Cửa hàng anh Cường - Cà Mau/ 0918.949.558</t>
  </si>
  <si>
    <t>0918.949.558</t>
  </si>
  <si>
    <t>TP Cà Mau</t>
  </si>
  <si>
    <t>KH2739</t>
  </si>
  <si>
    <t>Cửa hàng Hải Đen - SG/ 0918.985.623</t>
  </si>
  <si>
    <t>0918.985.623</t>
  </si>
  <si>
    <t>684 Kinh Dương Vương, SG</t>
  </si>
  <si>
    <t>KH2740</t>
  </si>
  <si>
    <t>TURBO - QUỐC CƯỜNG - GIA LAI/ Anh Cường- 0935.778.797</t>
  </si>
  <si>
    <t>0935.778.797</t>
  </si>
  <si>
    <t>67 Tạ Quang Bửu, Pleiku, Gia Lai</t>
  </si>
  <si>
    <t>KH2735</t>
  </si>
  <si>
    <t>Cửa hàng Đông Nam - Cà Mau/ 0944.752.852</t>
  </si>
  <si>
    <t>0944.752.852</t>
  </si>
  <si>
    <t>TT Năm Căn, huyện Năm Căn, TP Cà Mau</t>
  </si>
  <si>
    <t>KH2736</t>
  </si>
  <si>
    <t>Cửa hàng Tiến Sang -Tiền Giang/ 0908.945.587</t>
  </si>
  <si>
    <t>0908.945.587</t>
  </si>
  <si>
    <t>Cái Bè - Tiền Giang</t>
  </si>
  <si>
    <t>KH2737</t>
  </si>
  <si>
    <t>Xưởng Anh Lợi- Bến Cát / 0986.093.408</t>
  </si>
  <si>
    <t>0986.093.408</t>
  </si>
  <si>
    <t>Bến Cát</t>
  </si>
  <si>
    <t>KH2734</t>
  </si>
  <si>
    <t>Cửa hàng Hùng Cường- Kiên Giang/ 0945.252.778</t>
  </si>
  <si>
    <t>0945.252.778</t>
  </si>
  <si>
    <t>Số 26, Ấp Vĩnh Phươc 2, Thị Trấn Vĩnh Thuận, Kiên Giang</t>
  </si>
  <si>
    <t>KH2733</t>
  </si>
  <si>
    <t>CH ANH THANH - Thủ Đức, Sài Gòn/ 0909.115.583- 0907.115.583</t>
  </si>
  <si>
    <t>0909.115.583- / 0907.115.583</t>
  </si>
  <si>
    <t>18B Đường Tam Bình, Hiệp Bình Phước, Thủ Đức, SG</t>
  </si>
  <si>
    <t>KH2732</t>
  </si>
  <si>
    <t>Cửa hàng Vạn Lực - ĐắkLắk/ 0913.444.533</t>
  </si>
  <si>
    <t>0913.444.533</t>
  </si>
  <si>
    <t>7 Nguyễn Thị Minh Khai, ĐăkLắk</t>
  </si>
  <si>
    <t>KH2730</t>
  </si>
  <si>
    <t>Anh Dương - Bình Phước/ 0975.280.610</t>
  </si>
  <si>
    <t>0975.280.610</t>
  </si>
  <si>
    <t>KH2731</t>
  </si>
  <si>
    <t>DUTCH ENGINE PARTS</t>
  </si>
  <si>
    <t>NEDERLAND (FPT IVECO)</t>
  </si>
  <si>
    <t>DUTCH</t>
  </si>
  <si>
    <t>Xưởng anh Hùng - Bình Thuận/ 0363.277.258</t>
  </si>
  <si>
    <t>0363.277.258</t>
  </si>
  <si>
    <t>Tuy Phong, Bình Thuận</t>
  </si>
  <si>
    <t>KH2729</t>
  </si>
  <si>
    <t>Xưởng Anh Thạch - Đồng Nai / 0989.412.357</t>
  </si>
  <si>
    <t>0989.412.357</t>
  </si>
  <si>
    <t>KH2728</t>
  </si>
  <si>
    <t>Anh Thông- Bảo Lộc/ 0382.529.375</t>
  </si>
  <si>
    <t>0382.529.375</t>
  </si>
  <si>
    <t>KH2726</t>
  </si>
  <si>
    <t>CH Trung Mẫn - Bình Thuận/ 0919.187.400</t>
  </si>
  <si>
    <t>0919.187.400</t>
  </si>
  <si>
    <t>KH2727</t>
  </si>
  <si>
    <t>Anh Hiến - KonTum/ 0976.675.708</t>
  </si>
  <si>
    <t>0976.675.708</t>
  </si>
  <si>
    <t>KH2725</t>
  </si>
  <si>
    <t>Xưởng Văn Hoàng - Cầu Bình Phước 1/ 0913.670.703</t>
  </si>
  <si>
    <t>0913.670.703</t>
  </si>
  <si>
    <t>KH2723</t>
  </si>
  <si>
    <t>Anh Cam - BX Miền Đông mới /0908.457.057</t>
  </si>
  <si>
    <t>0908.457.057</t>
  </si>
  <si>
    <t>Đường số 13, BX Miền Đông mới, Sài gòn</t>
  </si>
  <si>
    <t>KH2724</t>
  </si>
  <si>
    <t>Xưởng Anh Minh - Lâm Hà/ A Minh: 0345.839.567</t>
  </si>
  <si>
    <t>0345.839.567</t>
  </si>
  <si>
    <t>KH2722</t>
  </si>
  <si>
    <t>CH Thái Dương - Quảng Trị 0914.702.333</t>
  </si>
  <si>
    <t>0914.702.333</t>
  </si>
  <si>
    <t>TP. Đông Hà - Quảng Trị</t>
  </si>
  <si>
    <t>KH2721</t>
  </si>
  <si>
    <t>Cửa hàng Lê Vũ- Đồng Tháp/ 0913.705.057/ 0382.981.888</t>
  </si>
  <si>
    <t>0913.705.057 / 0382.981.888</t>
  </si>
  <si>
    <t>226 Hùng Vương, Thị Trấn Sa Rài, Huyện Tân Hông, Đồng Tháp</t>
  </si>
  <si>
    <t>KH2719</t>
  </si>
  <si>
    <t>Cửa hàng Quang Minh -Vĩnh Long/ anh Hùng: 0919.493.993</t>
  </si>
  <si>
    <t>0919.493.993</t>
  </si>
  <si>
    <t>52 ĐINH TIÊN HOÀNG, P.8, TP VĨNH LONG</t>
  </si>
  <si>
    <t>KH2720</t>
  </si>
  <si>
    <t>Anh Hùng - Phan Rý / 0918.655.070</t>
  </si>
  <si>
    <t>0918.655.070</t>
  </si>
  <si>
    <t>Phan Rý, Bình Thuận</t>
  </si>
  <si>
    <t>KH2717</t>
  </si>
  <si>
    <t>Anh Huy - Bình Phước/ 0933.525.310</t>
  </si>
  <si>
    <t>0933.525.310</t>
  </si>
  <si>
    <t>KH2718</t>
  </si>
  <si>
    <t>CH Đức Anh - Đối diện BX Miền Đông mới /0934.814.688</t>
  </si>
  <si>
    <t>0934.814.688</t>
  </si>
  <si>
    <t>KH2716</t>
  </si>
  <si>
    <t>Anh Quang - Quận 10 / 0919.806.060</t>
  </si>
  <si>
    <t>0919.806.060</t>
  </si>
  <si>
    <t>53 Nguyễn Lâm, P6, Quận 10, Sài Gòn</t>
  </si>
  <si>
    <t>KH2715</t>
  </si>
  <si>
    <t>Gara Quốc Đạt - Bình Phước/ 0903.699.281</t>
  </si>
  <si>
    <t>0903.699.281</t>
  </si>
  <si>
    <t>TT Lộc Ninh, Bình Phước</t>
  </si>
  <si>
    <t>KH2714</t>
  </si>
  <si>
    <t>Anh Tuấn - Bình Thuận/ 0976.590.947</t>
  </si>
  <si>
    <t>0976.590.947</t>
  </si>
  <si>
    <t>KH2713</t>
  </si>
  <si>
    <t>Anh Đạt - Suối Tiên/ 0325.160.606</t>
  </si>
  <si>
    <t>0325.160.606</t>
  </si>
  <si>
    <t>Suối Tiên, SG</t>
  </si>
  <si>
    <t>KH2712</t>
  </si>
  <si>
    <t>Cửa hàng Vạn Phát Hưng (chuyên đồ Hàn) - Quận 5</t>
  </si>
  <si>
    <t>(đối diện) 12 Đặng Thái Thân, Quận 5</t>
  </si>
  <si>
    <t>KH2711</t>
  </si>
  <si>
    <t>Xưởng Anh Thanh - Mỹ Tho/ 0918.230.757</t>
  </si>
  <si>
    <t>0918.230.757</t>
  </si>
  <si>
    <t>Mỹ Tho, Tiền Giang</t>
  </si>
  <si>
    <t>KH2709</t>
  </si>
  <si>
    <t>Anh Tuấn Bu - Bình Thuận/ 0984.137.588</t>
  </si>
  <si>
    <t>0984.137.588</t>
  </si>
  <si>
    <t>Ngã 3 Cầu Nam, Tuy Phong, Bình Thuận</t>
  </si>
  <si>
    <t>KH2710</t>
  </si>
  <si>
    <t>Anh Toàn - Gia Lai/ 0908.018.333</t>
  </si>
  <si>
    <t>0908.018.333</t>
  </si>
  <si>
    <t>Phú Thiện, Gia Lai</t>
  </si>
  <si>
    <t>KH2707</t>
  </si>
  <si>
    <t>Công ty Hải Nam- Anh Tú / 0886.692.888</t>
  </si>
  <si>
    <t>0886.692.888</t>
  </si>
  <si>
    <t>Minh Hòa, Kinh Môn, Hải Dương</t>
  </si>
  <si>
    <t>KH2708</t>
  </si>
  <si>
    <t>Công ty Thiên Mã (bán lọc) / Nghĩa - 0909.037.569</t>
  </si>
  <si>
    <t>0909.037.569</t>
  </si>
  <si>
    <t>444 Hoàng Hữu Nam, P. Long Thạnh Mỹ, Quận. 9, TP. HCM</t>
  </si>
  <si>
    <t>KH2706</t>
  </si>
  <si>
    <t>Xưởng anh Thương - Đức Trọng 0976.349.600</t>
  </si>
  <si>
    <t>0976.349.600</t>
  </si>
  <si>
    <t>Ngã 3 Tân Hội, Đức Trọng</t>
  </si>
  <si>
    <t>KH2705</t>
  </si>
  <si>
    <t>( KO DÙNG) CH Phụ Tùng Ri Tuyền - Kiên Giang / A.Ri: 0944.456.712</t>
  </si>
  <si>
    <t>0944.456.712</t>
  </si>
  <si>
    <t>KH2704</t>
  </si>
  <si>
    <t>Anh Đạo - Khánh Hòa/ 0906.511.830</t>
  </si>
  <si>
    <t>0906.511.830</t>
  </si>
  <si>
    <t>Đài Cát- Ninh Hòa- Khánh Hòa</t>
  </si>
  <si>
    <t>KH2702</t>
  </si>
  <si>
    <t>Cửa Hàng Anh Trung - Bình Chánh /0919.678.539</t>
  </si>
  <si>
    <t>0919678539 / 0919.678.539</t>
  </si>
  <si>
    <t>B6/6 Ấp 2, xã Tân Kiên, Bình Chánh, TP HCM</t>
  </si>
  <si>
    <t>KH2703</t>
  </si>
  <si>
    <t>Xưởng tiện A Tâm - QL13 - 0932.544.542</t>
  </si>
  <si>
    <t>0932.544.542</t>
  </si>
  <si>
    <t>Gần Ngã Tư Bình Phước</t>
  </si>
  <si>
    <t>KH2701</t>
  </si>
  <si>
    <t>Anh Hiếu - Ninh Thuận - 0971.845.999</t>
  </si>
  <si>
    <t>0971.845.999</t>
  </si>
  <si>
    <t>Cà Ná, Ninh Thuận</t>
  </si>
  <si>
    <t>KH2699</t>
  </si>
  <si>
    <t>Anh Đức - Quy Nhơn/0917.169.583</t>
  </si>
  <si>
    <t>0917.169.583</t>
  </si>
  <si>
    <t>Quy Nhơn - Bình Định</t>
  </si>
  <si>
    <t>KH2700</t>
  </si>
  <si>
    <t>Cửa hàng Phú Thọ - Quảng Trị / Anh Phước: 0913.447.907</t>
  </si>
  <si>
    <t>0913.447.907</t>
  </si>
  <si>
    <t>441 Lên Duẩn, TP. Đông Hà - Quảng Trị</t>
  </si>
  <si>
    <t>KH2697</t>
  </si>
  <si>
    <t>Cửa hàng Huy Mai - Quận 1/ 0906.222.038</t>
  </si>
  <si>
    <t>0906222038 / 0906.222.038</t>
  </si>
  <si>
    <t>251 Nguyễn Công Trứ, P. Nguyễn Thái Bình, Quận 1, TP.HCM</t>
  </si>
  <si>
    <t>KH2698</t>
  </si>
  <si>
    <t>Cửa Hàng Hữu Phùng - Bình Chánh / 0908.476.749</t>
  </si>
  <si>
    <t>0908.476.749</t>
  </si>
  <si>
    <t>KH2695</t>
  </si>
  <si>
    <t>Anh Trường - Bảo Lộc/ Anh Trường: 0976.404.461</t>
  </si>
  <si>
    <t>0976.404.461</t>
  </si>
  <si>
    <t>KH2696</t>
  </si>
  <si>
    <t>Xưởng Tiện Minh Chính- Gia Lai/ 0972.234.300</t>
  </si>
  <si>
    <t>0972234300 / 0972.234.300</t>
  </si>
  <si>
    <t>KH2693</t>
  </si>
  <si>
    <t>Anh Hợp - Bến Tre/ 0845.945.491</t>
  </si>
  <si>
    <t>0845945491 / 0845.945.491</t>
  </si>
  <si>
    <t>Giồng TRôm, Bến Tre</t>
  </si>
  <si>
    <t>KH2694</t>
  </si>
  <si>
    <t>Xưởng Anh Phi - An Giang/ 0972.451.141</t>
  </si>
  <si>
    <t>0972.451.141</t>
  </si>
  <si>
    <t>KH2692</t>
  </si>
  <si>
    <t>CMP TECHNOLOGY CO., LTD (bán lẻ phụ tùng)</t>
  </si>
  <si>
    <t>Shenzhen, China</t>
  </si>
  <si>
    <t>SINOCMP</t>
  </si>
  <si>
    <t>Anh Vũ - Tuy Hòa 0935.010.382</t>
  </si>
  <si>
    <t>0935010382 / 0935.010.382</t>
  </si>
  <si>
    <t>TP Tuy Hòa, Phú Yên</t>
  </si>
  <si>
    <t>KH2691</t>
  </si>
  <si>
    <t>ANH VŨ - BÀ RỊA 0908.565.883</t>
  </si>
  <si>
    <t>0908.565.883</t>
  </si>
  <si>
    <t>KH2689</t>
  </si>
  <si>
    <t>Cửa Hàng Phước Lộc - Bình Chánh / A Long: 0985.024.255</t>
  </si>
  <si>
    <t>0985.024.255</t>
  </si>
  <si>
    <t>D9/61B QL1A, BÌNH CHÁNH, TP.HCM</t>
  </si>
  <si>
    <t>KH2690</t>
  </si>
  <si>
    <t>Gara Tú Mai - Nha Trang/ Anh Bảo: 0905.612.255</t>
  </si>
  <si>
    <t>0905612255 / 0905.612.255</t>
  </si>
  <si>
    <t>TP Nha Trang</t>
  </si>
  <si>
    <t>KH2688</t>
  </si>
  <si>
    <t>Cửa hàng phụ tùng Ô tô Duẩn / 0903.925.524</t>
  </si>
  <si>
    <t>903925524 / 0903.925.524</t>
  </si>
  <si>
    <t>499 QL13, Hiệp Bình Phước, Thủ Đức</t>
  </si>
  <si>
    <t>KH2687</t>
  </si>
  <si>
    <t>Xưởng anh Mười - Ninh Thuận/ 0913.785.540</t>
  </si>
  <si>
    <t>0913.785.540</t>
  </si>
  <si>
    <t>Ngã 3 Tân Hội, QL1A, Tháp Chàm, Ninh Thuận</t>
  </si>
  <si>
    <t>KH2686</t>
  </si>
  <si>
    <t>Cửa hàng Chín Vẹn - Cao Lãnh 0918.899.017</t>
  </si>
  <si>
    <t>0918.899.017</t>
  </si>
  <si>
    <t>81 Thủ Khoa Huân, Mỹ Phú</t>
  </si>
  <si>
    <t>KH2685</t>
  </si>
  <si>
    <t>CH Thiệu Văn Ly - Nha Trang / 0914.161.453</t>
  </si>
  <si>
    <t>0914.161.453</t>
  </si>
  <si>
    <t>116 Đường 2/4, Phường Văn Thạnh, Nha Trang</t>
  </si>
  <si>
    <t>KH2683</t>
  </si>
  <si>
    <t>CH Khánh Phát - Bạc Liêu/ Anh Vinh: 0939.877.781</t>
  </si>
  <si>
    <t>0939.877.781</t>
  </si>
  <si>
    <t>191 Võ Thị Sáu, Bạc Liêu</t>
  </si>
  <si>
    <t>KH2684</t>
  </si>
  <si>
    <t>Anh Thắng (chủ máy)- Bình Dương/ 0918.337.168</t>
  </si>
  <si>
    <t>0918.337.168</t>
  </si>
  <si>
    <t>KH2682</t>
  </si>
  <si>
    <t>Xưởng Cơ khí Tiến Châu - Bình Định/ Anh Châu: 0966.855.017 - 0907.489.507 (CNO)</t>
  </si>
  <si>
    <t>0966.855.017 / 0907.489.507</t>
  </si>
  <si>
    <t>Trần Phú, TT Tam Quan, Hoài Nhơn, Bình Định</t>
  </si>
  <si>
    <t>KH2681</t>
  </si>
  <si>
    <t>YUANSEN NEW PRECISION MACHINERY (GUANGZHOU) COMPANY (Chuyên bơm nước)</t>
  </si>
  <si>
    <t>No.2408, 2A floor, Jinhubao Building, Dongtai Square, Yongping Street, Bauiyun District, Guangzhou</t>
  </si>
  <si>
    <t>CVPK</t>
  </si>
  <si>
    <t>Hubei DEB Auto Parts Co., LTD/ HUBEI DIYIBO AUTOMOBILE PARTS CO., LTD (Miểng)</t>
  </si>
  <si>
    <t>No.126 Zhongxing Road, South District, Xiangyang(Zaoyang) city, Hubei China</t>
  </si>
  <si>
    <t>DEB</t>
  </si>
  <si>
    <t>CH Kim Loan - Quận 5</t>
  </si>
  <si>
    <t>62 Tạ Uyên, Quận 5</t>
  </si>
  <si>
    <t>KH2679</t>
  </si>
  <si>
    <t>Anh Cường - Bình Định/ 0914.013.367</t>
  </si>
  <si>
    <t>0914.013.367</t>
  </si>
  <si>
    <t>KH2680</t>
  </si>
  <si>
    <t>Cửa hàng Nam Phương - Đà Nẵng - 0905.512.209</t>
  </si>
  <si>
    <t>0905.512.209</t>
  </si>
  <si>
    <t>52 Cao Sơn Pháo, P. Hóa An, Cẩm Lệ, Đà Nẵng</t>
  </si>
  <si>
    <t>KH2677</t>
  </si>
  <si>
    <t>Xưởng tiện Anh Khoa - Gia Lai - 0906.136.143</t>
  </si>
  <si>
    <t>0906.136.143</t>
  </si>
  <si>
    <t>Pleicu, Gia Lai</t>
  </si>
  <si>
    <t>KH2678</t>
  </si>
  <si>
    <t>Công ty Khai Thác Khoáng Sản Hưng Hà - 0985.292.629</t>
  </si>
  <si>
    <t>KH2676</t>
  </si>
  <si>
    <t>CHUNG MING ENTERPRISE CO., LTD (DIAMOND)</t>
  </si>
  <si>
    <t>Taiwan, R.O.C</t>
  </si>
  <si>
    <t>DIA</t>
  </si>
  <si>
    <t>Cơ sở phục hồi turbo OSAMAN - Bình Tân - 0977.652.349</t>
  </si>
  <si>
    <t>0977.652.349</t>
  </si>
  <si>
    <t>296 Kinh Dương Vương, An Lạc, Bình Tân</t>
  </si>
  <si>
    <t>KH2674</t>
  </si>
  <si>
    <t>Chị Hương - Long Xuyên/ 0914.576.090</t>
  </si>
  <si>
    <t>0914.576.090</t>
  </si>
  <si>
    <t>KH2675</t>
  </si>
  <si>
    <t>Anh Toàn (turbo) Thủ Đức - 0974.497.748, QL1A (cây xăng Quốc Phong, đối diện chợ đầu mối)</t>
  </si>
  <si>
    <t>0974.497.748</t>
  </si>
  <si>
    <t>KH2671</t>
  </si>
  <si>
    <t>Anh Trung KOBE- Ninh Hòa, Khánh Hòa/ 0913.768.177</t>
  </si>
  <si>
    <t>0913.768.177</t>
  </si>
  <si>
    <t>QL1A, Ninh Ích, Ninh An, Ninh Hoà, Khánh Hòa</t>
  </si>
  <si>
    <t>KH2672</t>
  </si>
  <si>
    <t>Xưởng anh Hoàng - Bảo Lộc/ 0903.305.383</t>
  </si>
  <si>
    <t>0903.305.383</t>
  </si>
  <si>
    <t>KH2673</t>
  </si>
  <si>
    <t>Công ty Việt Hàn (Mobis, Doosan, bơm nhớt)</t>
  </si>
  <si>
    <t>330/12 Ba Đình, P 10, Q 8, HCM</t>
  </si>
  <si>
    <t>KH2667</t>
  </si>
  <si>
    <t>Cửa hàng Thành Vũ - Quảng Nam/ 0905.696.550 /0787.312.352</t>
  </si>
  <si>
    <t>0905.696.550 / 0787.312.352</t>
  </si>
  <si>
    <t>485 Hùng Vương, TP. Tam Kỳ - Quảng Nam</t>
  </si>
  <si>
    <t>KH2668</t>
  </si>
  <si>
    <t>Cửa hàng Anh Hiệp - Phú Quôc / 0975.582.898-0837.472.579</t>
  </si>
  <si>
    <t>0975.582.898-0837</t>
  </si>
  <si>
    <t>Dương Đông-Phú Quốc</t>
  </si>
  <si>
    <t>KH2669</t>
  </si>
  <si>
    <t>Xưởng Anh Hải - Bình Chánh / 0915.696.250</t>
  </si>
  <si>
    <t>0915.696.250</t>
  </si>
  <si>
    <t>133, QL1A, AAps1, Mỹ Yên, Bình Chánh, HCM</t>
  </si>
  <si>
    <t>KH2670</t>
  </si>
  <si>
    <t>Anh Hùng - Suối Tiên / 0356.895.044</t>
  </si>
  <si>
    <t>0356.895.044</t>
  </si>
  <si>
    <t>KH2666</t>
  </si>
  <si>
    <t>Trung Anh - Hà Nội / 0981.768.677</t>
  </si>
  <si>
    <t>0981.768.677</t>
  </si>
  <si>
    <t>TA1</t>
  </si>
  <si>
    <t>Anh Phong - Bình Thuận - 0352.694.448</t>
  </si>
  <si>
    <t>0352.694.448</t>
  </si>
  <si>
    <t>KH2665</t>
  </si>
  <si>
    <t>Cửa hàng Thanh Trúc - Cà Mau/ 0918.562.559</t>
  </si>
  <si>
    <t>0918.562.559</t>
  </si>
  <si>
    <t>KH2664</t>
  </si>
  <si>
    <t>Anh Bình - Đà Nẵng/ 0913.478.474</t>
  </si>
  <si>
    <t>0913.478.474</t>
  </si>
  <si>
    <t>KH2662</t>
  </si>
  <si>
    <t>Xưởng tiện Lương Nhi, Bình Chánh / 0762.756.828</t>
  </si>
  <si>
    <t>0762.756.828</t>
  </si>
  <si>
    <t>QL1A, 185A/8 xã An Phú Tây, Bình Chánh, HCM</t>
  </si>
  <si>
    <t>KH2663</t>
  </si>
  <si>
    <t>Anh Tý - Bến Cát/ 0988.337.720</t>
  </si>
  <si>
    <t>0988.337.720</t>
  </si>
  <si>
    <t>Bến Cát - Bình Dương</t>
  </si>
  <si>
    <t>KH2661</t>
  </si>
  <si>
    <t>Gara Chí Tâm - Kontum/ 0973.262.565</t>
  </si>
  <si>
    <t>0973.262.565</t>
  </si>
  <si>
    <t>Đăk Lây, Kontum</t>
  </si>
  <si>
    <t>KH2660</t>
  </si>
  <si>
    <t>Cty XD Anh Tuấn Quang / anh Cường: 0973.033.768</t>
  </si>
  <si>
    <t>0973.033.768</t>
  </si>
  <si>
    <t>KH2658</t>
  </si>
  <si>
    <t>Cửa hàng Thủy Hòa - Huế/ 0914.450.207</t>
  </si>
  <si>
    <t>0914.450.207</t>
  </si>
  <si>
    <t>30 An Dương Vương, TP Huế</t>
  </si>
  <si>
    <t>KH2659</t>
  </si>
  <si>
    <t>Cửa hàng Thành Vinh - Quảng Ngãi/ DĐ: 0914.119.244</t>
  </si>
  <si>
    <t>0914.119.244</t>
  </si>
  <si>
    <t>22 Đinh Tiên Hoàng - TP Quảng Ngãi</t>
  </si>
  <si>
    <t>KH2657</t>
  </si>
  <si>
    <t>Anh Tiến - Quận 12/ 0908.625.469- 0916.051.469</t>
  </si>
  <si>
    <t>0908.625.469- / 0916.051.469</t>
  </si>
  <si>
    <t>76/5 Tổ 18, KP.1, P. Hiệp Thành, Quận 12, TPHCM</t>
  </si>
  <si>
    <t>KH2656</t>
  </si>
  <si>
    <t>Anh Bu - Long An / 0949.198.880</t>
  </si>
  <si>
    <t>0949.198.880</t>
  </si>
  <si>
    <t>Mộc Hóa, Long An</t>
  </si>
  <si>
    <t>KH2654</t>
  </si>
  <si>
    <t>Xưởng tiện Thanh Vui - Quy Nhơn/ Anh Vui: 0913.462.997</t>
  </si>
  <si>
    <t>0913.462.997</t>
  </si>
  <si>
    <t>54 Hùng Vương - TP Quy Nhơn - Bình Định</t>
  </si>
  <si>
    <t>KH2655</t>
  </si>
  <si>
    <t>Cửa hàng Tuyết Thông - Quy Nhơn/ DĐ: 0934.814.461</t>
  </si>
  <si>
    <t>0934.814.461</t>
  </si>
  <si>
    <t>796 Trần Hưng Đạo, TP Quy Nhơn, Bình Định</t>
  </si>
  <si>
    <t>KH2653</t>
  </si>
  <si>
    <t>Anh Tý - Xuân Lộc, Đồng Nai / 0906.894.262</t>
  </si>
  <si>
    <t>0906.894.262</t>
  </si>
  <si>
    <t>Căn cứ 4, Xuân Lộc, Đồng Nai</t>
  </si>
  <si>
    <t>KH2651</t>
  </si>
  <si>
    <t>Chú Xuân - Bình Định/ 0936.298.970</t>
  </si>
  <si>
    <t>0936.298.970</t>
  </si>
  <si>
    <t>Phước An, Tuy Phước, Bình Định</t>
  </si>
  <si>
    <t>KH2652</t>
  </si>
  <si>
    <t>Anh Long, thợ máy - Ngã 3 Tân Vạn - 0918.265.773</t>
  </si>
  <si>
    <t>0918.265.773</t>
  </si>
  <si>
    <t>KH2650</t>
  </si>
  <si>
    <t>Cửa hàng Phước - Quận 11, Sài Gòn</t>
  </si>
  <si>
    <t>Số 5 Thái Phiên, P6, Quận 11</t>
  </si>
  <si>
    <t>KH2649</t>
  </si>
  <si>
    <t>Công ty Bình Minh (BMC Việt Nam) - CN Sài Gòn / 0932.315.396/ 0985.322.655</t>
  </si>
  <si>
    <t>0932.315.396 / 0985.322.655</t>
  </si>
  <si>
    <t>Gần ngã 3 Tân Vạn</t>
  </si>
  <si>
    <t>KH2645</t>
  </si>
  <si>
    <t>Cửa hàng Vinh - An Sương / 0909.847.234</t>
  </si>
  <si>
    <t>0909.847.234</t>
  </si>
  <si>
    <t>2567, QL1A, KP3, P. Tân Thuận Hưng, Quận 12</t>
  </si>
  <si>
    <t>KH2646</t>
  </si>
  <si>
    <t>Anh Đảng - Bình Dương - 0986.124.579</t>
  </si>
  <si>
    <t>0986.124.579</t>
  </si>
  <si>
    <t>KH2647</t>
  </si>
  <si>
    <t>Anh Bôn - Phan Rang/ 0918.772.118</t>
  </si>
  <si>
    <t>0918.772.118</t>
  </si>
  <si>
    <t>145 đường 21/8 Phan Rang, Ninh Thuận</t>
  </si>
  <si>
    <t>KH2648</t>
  </si>
  <si>
    <t>Công Ty Gạch Tuynel Hoa Viên - Tân Uyên - 0961.550.081</t>
  </si>
  <si>
    <t>0961.550.081</t>
  </si>
  <si>
    <t>Bắc Tân Uyên, Bình Dương</t>
  </si>
  <si>
    <t>KH2644</t>
  </si>
  <si>
    <t>Công ty Trung Hải - Mỏ đá Quỳ Hợp, Nghệ An - A Tú 0911.177.781/ 0979.977.781</t>
  </si>
  <si>
    <t>0911.177.781 / 0979.977.781</t>
  </si>
  <si>
    <t>QUỲ HỢP, NGHỆ AN</t>
  </si>
  <si>
    <t>Xe nhận hàng tại Vinh đi Quỳ Hợp: [Tên] Xe08080 - Điện thoại] 0985227213; Tên] Xe20070 - [Điện thoại] 0335110969; [Tên] Xehoangba - [Điện thoại] 0968978289; [Tên] Xe9512 - [Di động] 0988817701; [Tên] Xe9116 - [Di động] 0978457019;</t>
  </si>
  <si>
    <t>KH2642</t>
  </si>
  <si>
    <t>Xưởng (Gara) A Danh - Phan Rang/ 0937.471.490</t>
  </si>
  <si>
    <t>0937.471.490</t>
  </si>
  <si>
    <t>TP Phan Rang Tháp Chàm, Ninh Thuận</t>
  </si>
  <si>
    <t>KH2643</t>
  </si>
  <si>
    <t>Anh Tòng (chủ máy) - Bến Cát/ 0975.717.273</t>
  </si>
  <si>
    <t>0975.717.273</t>
  </si>
  <si>
    <t>KH2641</t>
  </si>
  <si>
    <t>Xưởng anh Thắng - Bình Dương/ 0903.186.081</t>
  </si>
  <si>
    <t>0903.186.081</t>
  </si>
  <si>
    <t>Mỹ Phước, Tân Vạn, Bình Dương</t>
  </si>
  <si>
    <t>KH2640</t>
  </si>
  <si>
    <t>Xưởng tiện Quốc Chương - QL13/ 0908.838.229</t>
  </si>
  <si>
    <t>0908.838.229</t>
  </si>
  <si>
    <t>794 QL13, Hiệp Bình Phước, Thủ Đức</t>
  </si>
  <si>
    <t>KH2639</t>
  </si>
  <si>
    <t>Anh Bảo - Bình Tân - Sài Gòn/ 0949.711.711</t>
  </si>
  <si>
    <t>0949.711.711</t>
  </si>
  <si>
    <t>Cầu Nước Lên, Bình Tân</t>
  </si>
  <si>
    <t>KH2636</t>
  </si>
  <si>
    <t>Anh Hậu - Bà Rịa - 0937.352.919</t>
  </si>
  <si>
    <t>0937.352.919</t>
  </si>
  <si>
    <t>Bình Giã, Châu Đức, Bà Rịa Vũng Tàu</t>
  </si>
  <si>
    <t>KH2637</t>
  </si>
  <si>
    <t>Anh Nhị - Di Linh - 0934.365.674</t>
  </si>
  <si>
    <t>0934.365.674</t>
  </si>
  <si>
    <t>KH2638</t>
  </si>
  <si>
    <t>Cửa hàng ô tô Minh Trường - Nha Trang - 0903.554.323</t>
  </si>
  <si>
    <t>0903.554.323</t>
  </si>
  <si>
    <t>50 đường 2/4 Vạn Thạnh, Nha Trang, Khánh Hòa</t>
  </si>
  <si>
    <t>KH2635</t>
  </si>
  <si>
    <t>TURBO - ANH KỲ - BÌNH CHÁNH/ Anh Kỳ: 0909.639.007</t>
  </si>
  <si>
    <t>0909.639.007</t>
  </si>
  <si>
    <t>16 QL1A, Tân Túc, Bình Chánh, Sài Gòn</t>
  </si>
  <si>
    <t>KH2634</t>
  </si>
  <si>
    <t>Anh Quốc - Ninh Hoà, Khánh Hoà / 0962.495.347</t>
  </si>
  <si>
    <t>0962.495.347</t>
  </si>
  <si>
    <t>Ninh Hoà, Khánh Hoà</t>
  </si>
  <si>
    <t>KH2631</t>
  </si>
  <si>
    <t>Xưởng A Thành, Sóc Trăng / 0376.676.276</t>
  </si>
  <si>
    <t>0376.676.276</t>
  </si>
  <si>
    <t>53 Ngô Gia Tự, TP Sóc Trăng</t>
  </si>
  <si>
    <t>KH2632</t>
  </si>
  <si>
    <t>Xưởng Anh Tuấn - Xuân Lộc, Đồng Nai / 0933.551.505</t>
  </si>
  <si>
    <t>0933.551.505</t>
  </si>
  <si>
    <t>KH2633</t>
  </si>
  <si>
    <t>Xưởng Đức Minh - Đăk Nông - 0984.660.099</t>
  </si>
  <si>
    <t>0984.660.099</t>
  </si>
  <si>
    <t>Đăk R'lâp, Đắk Nông</t>
  </si>
  <si>
    <t>KH2630</t>
  </si>
  <si>
    <t>SAMSUN SEGMAN VE GOMLEK SAN. TIC. LTD. STI (sec măng ART)</t>
  </si>
  <si>
    <t>Osb Organize Sanayi Bulvari. No. 48, Samsun/ Turkey</t>
  </si>
  <si>
    <t>SAMSUN</t>
  </si>
  <si>
    <t>Anh Hùng - Bình Thuận/ 0989.198.283</t>
  </si>
  <si>
    <t>0989.198.283</t>
  </si>
  <si>
    <t>KH2629</t>
  </si>
  <si>
    <t>Anh Minh (turbo) - Điện Biên Phủ-Bình Thạnh / 0972.332.144-0903.997.322</t>
  </si>
  <si>
    <t>0972.332.144-0903</t>
  </si>
  <si>
    <t>27/221/35 Điện Biên Phủ, P.15, Bình Thạnh, TP HCM</t>
  </si>
  <si>
    <t>KH2628</t>
  </si>
  <si>
    <t>Gara Phước Tài - Phan Rý, Bình Thuận/ 0388.782.741</t>
  </si>
  <si>
    <t>0388.782.741</t>
  </si>
  <si>
    <t>KH2627</t>
  </si>
  <si>
    <t>Anh Thưởng - Sài Gòn/ 0909.218.291</t>
  </si>
  <si>
    <t>0909.218.291</t>
  </si>
  <si>
    <t>KH2626</t>
  </si>
  <si>
    <t>Anh Long - Bình Dương/ 0917.976.669</t>
  </si>
  <si>
    <t>0917.976.669</t>
  </si>
  <si>
    <t>KH2625</t>
  </si>
  <si>
    <t>Xưởng tiện anh Tâm - Bình Chánh/ 0938.632.387</t>
  </si>
  <si>
    <t>0938.632.387</t>
  </si>
  <si>
    <t>Tân Túc, Bình Chánh, TP HCM</t>
  </si>
  <si>
    <t>KH2624</t>
  </si>
  <si>
    <t>Xưởng Minh Nhật - Đồng Nai/ 0908.426.276</t>
  </si>
  <si>
    <t>0908.426.276</t>
  </si>
  <si>
    <t>Đồng Nai (gần Bình Thuận)</t>
  </si>
  <si>
    <t>KH2621</t>
  </si>
  <si>
    <t>Xưởng Hoàng Vũ - Phan Thiết/ 0977.789.481</t>
  </si>
  <si>
    <t>0977.789.481</t>
  </si>
  <si>
    <t>KH2622</t>
  </si>
  <si>
    <t>Xưởng anh Minh - Đức Trọng/ 0918.815.022</t>
  </si>
  <si>
    <t>0918.815.022</t>
  </si>
  <si>
    <t>KH2623</t>
  </si>
  <si>
    <t>Xưởng Anh Minh - Nguyễn Văn Linh, SG / 0908.199.380</t>
  </si>
  <si>
    <t>0908.199.380</t>
  </si>
  <si>
    <t>Nguyễn Văn Linh - Sài Gòn</t>
  </si>
  <si>
    <t>KH2619</t>
  </si>
  <si>
    <t>Chị Chừng - Cầu Đúc Nhỏ, Thủ Đức/ 0365.257.009</t>
  </si>
  <si>
    <t>0365.257.009</t>
  </si>
  <si>
    <t>KH2620</t>
  </si>
  <si>
    <t>CH Phụ Tùng ô tô Quang Năng - Bình Chánh/ Anh Năng: 0919.040.204</t>
  </si>
  <si>
    <t>0919.040.204</t>
  </si>
  <si>
    <t>97A/4 Quốc lộ 1A, An Phú Tây, Bình Chánh, TP Hồ Chí Minh</t>
  </si>
  <si>
    <t>KH2617</t>
  </si>
  <si>
    <t>Xưởng Anh Thuần - Di Linh, Lâm Đồng/Anh Thuần: 0902.663.479</t>
  </si>
  <si>
    <t>0902.663.479</t>
  </si>
  <si>
    <t>45A Đồng Lạc 2, Đinh Lạc, Di Linh, Lâm Đồng</t>
  </si>
  <si>
    <t>KH2618</t>
  </si>
  <si>
    <t>Anh Đức - Tây Ninh/ 0975.486.949</t>
  </si>
  <si>
    <t>0975.486.949</t>
  </si>
  <si>
    <t>607A Trần Phú, Tây Ninh</t>
  </si>
  <si>
    <t>KH2615</t>
  </si>
  <si>
    <t>Xưởng anh Cường - SG/ 0987.453.518</t>
  </si>
  <si>
    <t>0987.453.518</t>
  </si>
  <si>
    <t>KP4 Tân Túc, Bình Chánh, Sài gòn</t>
  </si>
  <si>
    <t>KH2616</t>
  </si>
  <si>
    <t>Anh Giang (chủ xe) - Đăk Nông - 0905.377.575</t>
  </si>
  <si>
    <t>0905.377.575</t>
  </si>
  <si>
    <t>KH2613</t>
  </si>
  <si>
    <t>Công ty An Phát Thịnh (mua bán sửa chữa xe nâng) / A Thinh - 0903.848.696</t>
  </si>
  <si>
    <t>0903.848.696</t>
  </si>
  <si>
    <t>KH2614</t>
  </si>
  <si>
    <t>Xưởng Anh Oanh - Phan Rang / 0972.158.772</t>
  </si>
  <si>
    <t>0972.158.772</t>
  </si>
  <si>
    <t>KH2610</t>
  </si>
  <si>
    <t>A Phong - Gia Lai/ 0936.494.991</t>
  </si>
  <si>
    <t>0936.494.991</t>
  </si>
  <si>
    <t>KH2611</t>
  </si>
  <si>
    <t>Khuyến Chi - Kiên Giang - 0912.218.707</t>
  </si>
  <si>
    <t>0912.218.707</t>
  </si>
  <si>
    <t>Kiên Lương, Kiên Giang</t>
  </si>
  <si>
    <t>KH2612</t>
  </si>
  <si>
    <t>Công ty Đê Kè Hải Dương - Anh Ka / 0913.256.236</t>
  </si>
  <si>
    <t>0913.256.236</t>
  </si>
  <si>
    <t>KH2609</t>
  </si>
  <si>
    <t>Anh Quý - Ngã 4 Gò Mây/ 0899.481.639</t>
  </si>
  <si>
    <t>0899.481.639</t>
  </si>
  <si>
    <t>Ngã Tư Gò Mây - Sài Gòn</t>
  </si>
  <si>
    <t>KH2607</t>
  </si>
  <si>
    <t>Xưởng Tự Lực - Phú Yên/ 0985.668.973</t>
  </si>
  <si>
    <t>0985.668.973</t>
  </si>
  <si>
    <t>KH2608</t>
  </si>
  <si>
    <t>Anh Bảo - Kiên Giang - 0985.035.613</t>
  </si>
  <si>
    <t>0985.035.613</t>
  </si>
  <si>
    <t>Hà Tiên - Kiên Giang</t>
  </si>
  <si>
    <t>Chành A Nam - 0986.997.903</t>
  </si>
  <si>
    <t>KH2606</t>
  </si>
  <si>
    <t>Xưởng Anh Huy - Phan Rang (nợ khó đòi) / 0815.911.905</t>
  </si>
  <si>
    <t>0815.911.905</t>
  </si>
  <si>
    <t>KH2604</t>
  </si>
  <si>
    <t>Anh Tự - Bến Lức - Long An / 0949.878.717</t>
  </si>
  <si>
    <t>0949.878.717</t>
  </si>
  <si>
    <t>KH2605</t>
  </si>
  <si>
    <t>Anh Nhân - Vĩnh Long/ 0942.978.877</t>
  </si>
  <si>
    <t>0942.978.877</t>
  </si>
  <si>
    <t>KH2603</t>
  </si>
  <si>
    <t>Anh Phố - Phú Quốc / 0377.760.077</t>
  </si>
  <si>
    <t>0377.760.077</t>
  </si>
  <si>
    <t>KH2602</t>
  </si>
  <si>
    <t>Anh Hiệp - Bình Dương - 0963.866.200</t>
  </si>
  <si>
    <t>0963.866.200</t>
  </si>
  <si>
    <t>Bình Chuẩn, Bình Dương</t>
  </si>
  <si>
    <t>KH2601</t>
  </si>
  <si>
    <t>Anh Lượm (chủ máy) - Bến Cát / 0918.930.628</t>
  </si>
  <si>
    <t>0918.930.628</t>
  </si>
  <si>
    <t>KH2597</t>
  </si>
  <si>
    <t>Xưởng Anh Giàu - Nhơn Trạch / 0979.908.409</t>
  </si>
  <si>
    <t>0979.908.409</t>
  </si>
  <si>
    <t>Nhơn Trạch, Đồng Nai</t>
  </si>
  <si>
    <t>KH2598</t>
  </si>
  <si>
    <t>Anh Vinh - Đồng Tháp - 0975.215.068</t>
  </si>
  <si>
    <t>0975.215.068</t>
  </si>
  <si>
    <t>KH2599</t>
  </si>
  <si>
    <t>Xưởng tiện Quế Thuận - Sài Gòn/ Anh Đạt: 0835.678.938 - 0906.817.318</t>
  </si>
  <si>
    <t>0835.678.938 / 0906.817.318</t>
  </si>
  <si>
    <t>363 Hà Huy Giáp, Tổ 17, Khu phố 3, P. An Phú Đông, Sài Gòn</t>
  </si>
  <si>
    <t>KH2600</t>
  </si>
  <si>
    <t>CH Cơ Giới Tây Nguyên, Kon Tum - Anh Tiếp: 0981.002.772</t>
  </si>
  <si>
    <t>0981.002.772</t>
  </si>
  <si>
    <t>KH2596</t>
  </si>
  <si>
    <t>Xưởng Quốc Tuấn - Di Linh/ 0989.027.489</t>
  </si>
  <si>
    <t>0989.027.489</t>
  </si>
  <si>
    <t>KH2595</t>
  </si>
  <si>
    <t>Xưởng/ cửa hàng Minh Nhựt - Đồng Nai - 0989.576.203</t>
  </si>
  <si>
    <t>0989.576.203</t>
  </si>
  <si>
    <t>KH2594</t>
  </si>
  <si>
    <t>Gara Anh Hoàng - Gia Lai/ 0976.674.683</t>
  </si>
  <si>
    <t>0976.674.683</t>
  </si>
  <si>
    <t>KH2593</t>
  </si>
  <si>
    <t>Xưởng anh Ngọc - Bảo Lộc - 0977.253.167</t>
  </si>
  <si>
    <t>0977.253.167</t>
  </si>
  <si>
    <t>KH2589</t>
  </si>
  <si>
    <t>Xưởng A Châu - Vĩnh Phú 14 - 0907.570.003</t>
  </si>
  <si>
    <t>0907.570.003</t>
  </si>
  <si>
    <t>Vĩnh Phú 14, Thuận An, Bình Dương</t>
  </si>
  <si>
    <t>KH2590</t>
  </si>
  <si>
    <t>Xưởng A Quá - Bà Rịa Vũng Tàu - 0903.637.987</t>
  </si>
  <si>
    <t>0903.637.987</t>
  </si>
  <si>
    <t>Ấp Bắc 3, Xã Hòa Long, TP Bà Rịa</t>
  </si>
  <si>
    <t>KH2591</t>
  </si>
  <si>
    <t>Xưởng Anh Huy - Phan Rang / 0784.325.000</t>
  </si>
  <si>
    <t>0784.325.000</t>
  </si>
  <si>
    <t>KH2592</t>
  </si>
  <si>
    <t>Anh Nhị - Di Linh/ 0392.526.452</t>
  </si>
  <si>
    <t>0392.526.452</t>
  </si>
  <si>
    <t>KH2587</t>
  </si>
  <si>
    <t>Xưởng Năm Lợi - Đồng Tháp - 0988.090.902</t>
  </si>
  <si>
    <t>0988.090.902</t>
  </si>
  <si>
    <t>KH2588</t>
  </si>
  <si>
    <t>Gara A Thuật - Sài Gòn/ 0965.918.887</t>
  </si>
  <si>
    <t>0965.918.887</t>
  </si>
  <si>
    <t>KH2585</t>
  </si>
  <si>
    <t>Xưởng A Phong - Gia Lai/ 0976.265.639</t>
  </si>
  <si>
    <t>0976.265.639</t>
  </si>
  <si>
    <t>KH2586</t>
  </si>
  <si>
    <t>Gara A Phương - Đăk Lăk - 0943.520.905</t>
  </si>
  <si>
    <t>0943.520.905</t>
  </si>
  <si>
    <t>126 Hà Huy Tập, Đăk Lăk</t>
  </si>
  <si>
    <t>KH2583</t>
  </si>
  <si>
    <t>Xưởng Anh Chiến - Gia Lai - 0983.636.137</t>
  </si>
  <si>
    <t>0983.636.137</t>
  </si>
  <si>
    <t>KH2584</t>
  </si>
  <si>
    <t>Xưởng tiện Anh Minh - Gia Lai / 0978.346.036</t>
  </si>
  <si>
    <t>0978.346.036</t>
  </si>
  <si>
    <t>KH2582</t>
  </si>
  <si>
    <t>TURBO - KHÁNH AN - QUẬN 12/ Anh An: 0909.074.933</t>
  </si>
  <si>
    <t>0909.074.933</t>
  </si>
  <si>
    <t>Số 88/ 1B, quốc lộ 1A, P. Tân Thới Nhất, Quận 12, TP HCM</t>
  </si>
  <si>
    <t>KH2580</t>
  </si>
  <si>
    <t>Cửa hàng Anh Sơn (turbo) - Quận 12 - 0909.589.517</t>
  </si>
  <si>
    <t>0909.589.517</t>
  </si>
  <si>
    <t>2611 Quốc lộ 1A, P. Tân Hưng Thuận, Quận 12, Sài Gòn</t>
  </si>
  <si>
    <t>KH2581</t>
  </si>
  <si>
    <t>Cửa hàng Phước Hải - Bình Thuận - 0906.906.473</t>
  </si>
  <si>
    <t>0906.906.473</t>
  </si>
  <si>
    <t>Quốc lộ 1, Liên Hương, Tuy Phong, Bình Thuận</t>
  </si>
  <si>
    <t>KH2579</t>
  </si>
  <si>
    <t>Cửa hàng Anh Toàn - Quận 2 /A Toàn- 0909.207.677</t>
  </si>
  <si>
    <t>0909.207.677</t>
  </si>
  <si>
    <t>71/4 Đường 12, phường An Khánh, TP Thủ Đức, TP HCM</t>
  </si>
  <si>
    <t>KH2576</t>
  </si>
  <si>
    <t>Xưởng tiện Hữu Ký - Đồng Nai - Chị Dung/ 0902.721.019</t>
  </si>
  <si>
    <t>0902.721.019</t>
  </si>
  <si>
    <t>Cầu vượt Long Khánh, Biên Hòa, Đồng Nai</t>
  </si>
  <si>
    <t>KH2577</t>
  </si>
  <si>
    <t>Cơ khí Hai Huỳnh - Bình Chánh/ Anh Quỳnh: 0908.606.760</t>
  </si>
  <si>
    <t>0908.606.760</t>
  </si>
  <si>
    <t>D5/2F Khu phố 4, Tân Túc, Bình Chánh, TP Hồ Chí Minh</t>
  </si>
  <si>
    <t>KH2578</t>
  </si>
  <si>
    <t>Xưởng tiện Đại Thành - Đồng Nai/ 0913.642.592</t>
  </si>
  <si>
    <t>0913.642.592</t>
  </si>
  <si>
    <t>Tam Hiệp, Biên Hòa, Đồng Nai</t>
  </si>
  <si>
    <t>KH2575</t>
  </si>
  <si>
    <t>Anh Thuyết - Bình Dương (chủ xe) / 0967.148.137</t>
  </si>
  <si>
    <t>0967.148.137</t>
  </si>
  <si>
    <t>KH2572</t>
  </si>
  <si>
    <t>Anh Ngọc - Sài Gòn (chủ xe) / 0987.922.477</t>
  </si>
  <si>
    <t>0987.922.477</t>
  </si>
  <si>
    <t>141 Lý Chiêu Thắng, Quận 3</t>
  </si>
  <si>
    <t>KH2573</t>
  </si>
  <si>
    <t>Cửa hàng Trung Việt - Bà Rịa Vũng Tàu - 0919.277.017</t>
  </si>
  <si>
    <t>0919.277.017</t>
  </si>
  <si>
    <t>QL51, Ấp Thị Vải, Xã Mỹ Xuân, Bà Rịa Vũng Tàu (đối diện chợ Mỹ Xuân)</t>
  </si>
  <si>
    <t>KH2574</t>
  </si>
  <si>
    <t>Xưởng tiện Anh Thuận - Quy Nhơn/ 0905.623.420 - 0981.681.145</t>
  </si>
  <si>
    <t>0905.623.420 / 0981.681.145</t>
  </si>
  <si>
    <t>Quy Nhơn, Bình Định</t>
  </si>
  <si>
    <t>KH2570</t>
  </si>
  <si>
    <t>Xưởng tiện Anh Luân - QL13 - 0904.368.334/0973.215.255</t>
  </si>
  <si>
    <t>0904.368.334 / 0973.215.255</t>
  </si>
  <si>
    <t>Đối diện cây xăng 47, QL13</t>
  </si>
  <si>
    <t>KH2571</t>
  </si>
  <si>
    <t>Xưởng Tấn Uy - Phan Rang/ 0908.643.468</t>
  </si>
  <si>
    <t>0908.643.468</t>
  </si>
  <si>
    <t>Quốc lộ 1, Phan Rang, Ninh Thuận</t>
  </si>
  <si>
    <t>KH2569</t>
  </si>
  <si>
    <t>Xưởng Anh Vũ - Bình Thuận / 0818.762.769 - 0917.625.869</t>
  </si>
  <si>
    <t>0818.762.769 / 0917.625.869</t>
  </si>
  <si>
    <t>KH2568</t>
  </si>
  <si>
    <t>Anh Luân - Bình Dương - 0972.371.857</t>
  </si>
  <si>
    <t>0972.371.857</t>
  </si>
  <si>
    <t>KH2566</t>
  </si>
  <si>
    <t>Cửa hàng Anh Cường - Trà Vinh/ 0989.006.959</t>
  </si>
  <si>
    <t>0989.006.959</t>
  </si>
  <si>
    <t>187A Hùng Vương, khóm 2, Phường 5, TP Trà Vinh</t>
  </si>
  <si>
    <t>KH2567</t>
  </si>
  <si>
    <t>JIANG SU EASYLAND AUTOMOTIVE CORP (Turbo Jrone)</t>
  </si>
  <si>
    <t>No.30 Yanchang Road, Yanquiao area, Huishan Economic Development Jone, Wuxi, Jiangsu Province, China</t>
  </si>
  <si>
    <t>JRONE</t>
  </si>
  <si>
    <t>Xưởng Anh Nhơn - Bình Định - 0976.890.807</t>
  </si>
  <si>
    <t>0976.890.807</t>
  </si>
  <si>
    <t>Ngô Mai, Phù Cát, Bình Định</t>
  </si>
  <si>
    <t>KH2565</t>
  </si>
  <si>
    <t>Xưởng tiện Siêu Môn, Đăk Lăk - Anh Vũ - 0905.213.911</t>
  </si>
  <si>
    <t>0905.213.911</t>
  </si>
  <si>
    <t>Hùng Vương, Đắk Lắk</t>
  </si>
  <si>
    <t>KH2564</t>
  </si>
  <si>
    <t>Công ty CP AVICO VIỆT NAM, Tel: 02462.532.668</t>
  </si>
  <si>
    <t>02462.532.668</t>
  </si>
  <si>
    <t>Phúc Tiến - Bình yên - Thạch Thất - Hà Nội</t>
  </si>
  <si>
    <t>KH2563</t>
  </si>
  <si>
    <t>Công ty Tân Hòa Lợi (chuyên phớt, vòng bi) - Sài Gòn</t>
  </si>
  <si>
    <t>THL1</t>
  </si>
  <si>
    <t>Anh Quyền (nhà máy gạch) - Đồng Nai (gần Bình Thuận)/ 0919.792.090</t>
  </si>
  <si>
    <t>0919.792.090</t>
  </si>
  <si>
    <t>KH2559</t>
  </si>
  <si>
    <t>Cửa hàng Nga Triển - Quy Nhơn - 0983.791.075</t>
  </si>
  <si>
    <t>0983.791.075</t>
  </si>
  <si>
    <t>762 Trần Hưng Đạo, Quy Nhơn</t>
  </si>
  <si>
    <t>KH2560</t>
  </si>
  <si>
    <t>Xưởng Anh Thanh - Bà Rịa / 0919.154.538</t>
  </si>
  <si>
    <t>0919.154.538</t>
  </si>
  <si>
    <t>Bà Rịa Vũng Tàu - TP Vũng Tàu</t>
  </si>
  <si>
    <t>KH2561</t>
  </si>
  <si>
    <t>Xưởng tiện Đức Huy - Đức Trong - Lâm Đồng - 0909.533.397</t>
  </si>
  <si>
    <t>0909.533.397</t>
  </si>
  <si>
    <t>KH2562</t>
  </si>
  <si>
    <t>Phước Thắng - Bà Rịa - 0764.359.359</t>
  </si>
  <si>
    <t>0764.359.359</t>
  </si>
  <si>
    <t>KH2558</t>
  </si>
  <si>
    <t>Anh Công (Gara) - Đăk Nông - 0328.480.480</t>
  </si>
  <si>
    <t>0328.480.480</t>
  </si>
  <si>
    <t>Xã Nam Dong, Huyện Cư Jut, Đăk Nông</t>
  </si>
  <si>
    <t>KH2557</t>
  </si>
  <si>
    <t>Anh Dũng (thợ máy) - Tây Ninh/ 0908.273.545</t>
  </si>
  <si>
    <t>0908.273.545</t>
  </si>
  <si>
    <t>KH2555</t>
  </si>
  <si>
    <t>ANH TUẤN (thợ máy) - Suối tiên - 0913.609.221</t>
  </si>
  <si>
    <t>0913.609.221</t>
  </si>
  <si>
    <t>KH2556</t>
  </si>
  <si>
    <t>Bãi máy Công ty Miền Nam</t>
  </si>
  <si>
    <t>TP.HCM</t>
  </si>
  <si>
    <t>MAYXUC</t>
  </si>
  <si>
    <t>XƯỞNG ANH SỬU, NGÃ 3 CÁI MÉP, BÀ RỊA VŨNG TÀU - 0946.085.831</t>
  </si>
  <si>
    <t>0946.085.831</t>
  </si>
  <si>
    <t>KH2553</t>
  </si>
  <si>
    <t>Xưởng Anh Trí (Gara) - Nha Trang - 0906.440.449</t>
  </si>
  <si>
    <t>0906.440.449</t>
  </si>
  <si>
    <t>Hiệp Sơn - Nha Trang</t>
  </si>
  <si>
    <t>KH2554</t>
  </si>
  <si>
    <t>Anh Đức - Trạm Thành Công Phú Riềng - 0975.201.096</t>
  </si>
  <si>
    <t>0975.201.096</t>
  </si>
  <si>
    <t>KH2552</t>
  </si>
  <si>
    <t>Xưởng Phương Long -Hố Nai- Biên Hoà/ 0948.503.544</t>
  </si>
  <si>
    <t>0948.503.544</t>
  </si>
  <si>
    <t>101 Hoàng Văn Bổn, Tân Biên, Biên Hòa, Đồng Nai</t>
  </si>
  <si>
    <t>KH2549</t>
  </si>
  <si>
    <t>Xưởng tiện Anh Cảnh, Đầm Sen - Sài Gòn / 0913.878.059</t>
  </si>
  <si>
    <t>0913.878.059</t>
  </si>
  <si>
    <t>389, Lũy Bán Bích, Sài Gòn</t>
  </si>
  <si>
    <t>KH2550</t>
  </si>
  <si>
    <t>Cửa hàng Tấn Đạt - Kiên Giang / 0949.484.488</t>
  </si>
  <si>
    <t>0949.484.488</t>
  </si>
  <si>
    <t>95 Trần Quang Khải, P. An Hòa, TP. Rạch Giá, Kiên Giang</t>
  </si>
  <si>
    <t>KH2551</t>
  </si>
  <si>
    <t>Cửa hàng Tín Ưng 3 - Kiên Giang/ Anh Thắng: 0363.750.334</t>
  </si>
  <si>
    <t>0363.750.334</t>
  </si>
  <si>
    <t>Bình Giang, Hòn Đất, Kiên Giang</t>
  </si>
  <si>
    <t>KH2547</t>
  </si>
  <si>
    <t>Anh Triều (Gara) - Đắk Hà/ 0368.543.778</t>
  </si>
  <si>
    <t>0368.543.778</t>
  </si>
  <si>
    <t>Đăk Hà, Kontum</t>
  </si>
  <si>
    <t>KH2548</t>
  </si>
  <si>
    <t>CH Quốc Tuấn - Đồng Nai/ 0918.650.463</t>
  </si>
  <si>
    <t>0918.650.463</t>
  </si>
  <si>
    <t>KH2546</t>
  </si>
  <si>
    <t>Xưởng Tiên A Út - Kon tum / 0932.828.679</t>
  </si>
  <si>
    <t>0932.828.679</t>
  </si>
  <si>
    <t>Kon tum</t>
  </si>
  <si>
    <t>KH2545</t>
  </si>
  <si>
    <t>Xưởng tiện Anh Tý - Ngã 4 Ga - 0938.795.395 (chú ý thu nợ )</t>
  </si>
  <si>
    <t>0938.795.395</t>
  </si>
  <si>
    <t>Ngã 4 Ga, Quận 12, Sài Gòn</t>
  </si>
  <si>
    <t>KH2544</t>
  </si>
  <si>
    <t>Anh Đôn (Xưởng) - Ninh Thuận - 0931.202.826</t>
  </si>
  <si>
    <t>0931.202.826</t>
  </si>
  <si>
    <t>KH2542</t>
  </si>
  <si>
    <t>Garage Minh Đạt - Quận 12 - 0981.913.154</t>
  </si>
  <si>
    <t>0981.913.154</t>
  </si>
  <si>
    <t>Đường TA13, Lê Thị Riêng</t>
  </si>
  <si>
    <t>KH2543</t>
  </si>
  <si>
    <t>Xưởng tiện A Phương - Trị An - 0948.503.544</t>
  </si>
  <si>
    <t>Ngã 3 Trị An, Quốc lộ 1, Đồng Nai</t>
  </si>
  <si>
    <t>KH2540</t>
  </si>
  <si>
    <t>Xưởng tiện Hữu Thừa - Long An - 0908.741.009</t>
  </si>
  <si>
    <t>0908.741.009</t>
  </si>
  <si>
    <t>Tân An, Long An</t>
  </si>
  <si>
    <t>KH2541</t>
  </si>
  <si>
    <t>Anh Hiệp - Gia Lai/ 0978.719.789</t>
  </si>
  <si>
    <t>0978.719.789</t>
  </si>
  <si>
    <t>KH2539</t>
  </si>
  <si>
    <t>Anh Hà - Quảng Nam - 0915.786.086</t>
  </si>
  <si>
    <t>0915.786.086</t>
  </si>
  <si>
    <t>KH2538</t>
  </si>
  <si>
    <t>XƯỞNG ANH PHÚC, BẢO LỘC - 0978.236 .446</t>
  </si>
  <si>
    <t>KH2537</t>
  </si>
  <si>
    <t>Xưởng Ba Dẹo - Hooc Môn / 0907.361.292</t>
  </si>
  <si>
    <t>0907.361.292</t>
  </si>
  <si>
    <t>Hooc Môn, Sài Gòn</t>
  </si>
  <si>
    <t>KH2534</t>
  </si>
  <si>
    <t>ANH TUẤN (thợ tiện) - Bến xe Miền Đông 0914.542.896</t>
  </si>
  <si>
    <t>0914.542.896</t>
  </si>
  <si>
    <t>Quốc lộ 13</t>
  </si>
  <si>
    <t>KH2535</t>
  </si>
  <si>
    <t>XƯỞNG QUỐC NGUYÊN - PHAN RANG - 0917.181.576</t>
  </si>
  <si>
    <t>0917.181.576</t>
  </si>
  <si>
    <t>TỔ 2 KHU 1, P PHỦ HÀ, TP PHAN RANG, NINH THUẬN</t>
  </si>
  <si>
    <t>KH2536</t>
  </si>
  <si>
    <t>Anh Thắng - Bù Đốp/ 0972.738.838/ 0981.918.029</t>
  </si>
  <si>
    <t>0972.738.838 / 0981.918.029</t>
  </si>
  <si>
    <t>Bù Đốp - Bình Phước</t>
  </si>
  <si>
    <t>KH2531</t>
  </si>
  <si>
    <t>Anh Hải - Công ty Trí Thịnh/ 0947.040.105</t>
  </si>
  <si>
    <t>KH2532</t>
  </si>
  <si>
    <t>Xưởng Anh Trí (Gara Nhất Trí) - Bảo Lộc/ 0918.525.765</t>
  </si>
  <si>
    <t>0918.525.765</t>
  </si>
  <si>
    <t>KH2533</t>
  </si>
  <si>
    <t>Cửa Hàng Thanh Long, Đức Trọng - 0918.816.758/ C.nợ 0982.055.739</t>
  </si>
  <si>
    <t>0918.816.758 / 0982.055.739</t>
  </si>
  <si>
    <t>SỐ 13, TỔ 24 ĐỨC TRỌNG, LÂM ĐỒNG</t>
  </si>
  <si>
    <t>KH2529</t>
  </si>
  <si>
    <t>XƯỞNG ANH PHONG, BÙ ĐỐP, BÌNH PHƯỚC - 0989.509.986</t>
  </si>
  <si>
    <t>0989.509.986</t>
  </si>
  <si>
    <t>BÙ ĐỐP, BÌNH PHƯỚC</t>
  </si>
  <si>
    <t>KH2530</t>
  </si>
  <si>
    <t>Công ty Đa Hà Phát - Biên Hòa - A Đồng 0978.089.784</t>
  </si>
  <si>
    <t>0978.089.784</t>
  </si>
  <si>
    <t>Võ Nguyên Giáp, Biên Hòa, Đồng Nai</t>
  </si>
  <si>
    <t>KH2528</t>
  </si>
  <si>
    <t>XƯỞNG MINH DUY - BÌNH DƯƠNG - 0978.192.884</t>
  </si>
  <si>
    <t>0978.192.884</t>
  </si>
  <si>
    <t>Bàu Bàng - Bình Dương</t>
  </si>
  <si>
    <t>KH2526</t>
  </si>
  <si>
    <t>Anh Huy (Gara) - Bình Phước - 0971.836.092</t>
  </si>
  <si>
    <t>0971.836.092</t>
  </si>
  <si>
    <t>Hớn Quảng - Bình Phước</t>
  </si>
  <si>
    <t>KH2527</t>
  </si>
  <si>
    <t>Xưởng tiên Quốc Mập-Long Xuyên- An Giang/ 0913.103.057</t>
  </si>
  <si>
    <t>0913.103.057</t>
  </si>
  <si>
    <t>145 Trần Hưng Đạo, TP Long Xuyên, An Giang</t>
  </si>
  <si>
    <t>KH2525</t>
  </si>
  <si>
    <t>Xưởng tiện Anh Mười - Tiền Giang/ 0919.647.492</t>
  </si>
  <si>
    <t>0919.647.492</t>
  </si>
  <si>
    <t>Giao hàng thu tiền Chành 36 Trần Chánh Chiếu - 0913.134.956 - từ 16h30 đến 18h. Giao qua xưởng Quế Hưng - Ngã tư Bình Phước - 0908.916.067</t>
  </si>
  <si>
    <t>KH2522</t>
  </si>
  <si>
    <t>Xưởng tiện A Châu - Gia Lai/ 0903.504.921</t>
  </si>
  <si>
    <t>0903.504.921</t>
  </si>
  <si>
    <t>34 CÙ CHÍNH LAN, GIA LAI</t>
  </si>
  <si>
    <t>KH2523</t>
  </si>
  <si>
    <t>Xưởng tiện A Long - Gia Lai/ 0914.148.541</t>
  </si>
  <si>
    <t>0914.148.541</t>
  </si>
  <si>
    <t>190 LÊ THÁNH TÔN, PLEICU, GIA LAI</t>
  </si>
  <si>
    <t>KH2524</t>
  </si>
  <si>
    <t>Cty Đại Kim Tượng - Nhà Bè - Sài Gòn - 0902.664.634</t>
  </si>
  <si>
    <t>0902.664.634</t>
  </si>
  <si>
    <t>Nhà Bè - Sài Gòn</t>
  </si>
  <si>
    <t>KH2521</t>
  </si>
  <si>
    <t>XƯỞNG TÂN SANG - ĐỒNG NAI/ 0933.414.914</t>
  </si>
  <si>
    <t>0933.414.914</t>
  </si>
  <si>
    <t>VĨNH TÂN, VĨNH CỬU, ĐỒNG NAI</t>
  </si>
  <si>
    <t>Địa chỉ giao hàng: xe Kim ánh - 510 Kinh Dương Vương/ 0988.249.496</t>
  </si>
  <si>
    <t>KH2519</t>
  </si>
  <si>
    <t>Xưởng tiện Hồng Phước - ĐắkLắk/ Cô Phước 0913.437.166</t>
  </si>
  <si>
    <t>0913.437.166</t>
  </si>
  <si>
    <t>TP Buôn Ma Thuột, ĐắkLắk</t>
  </si>
  <si>
    <t>KH2520</t>
  </si>
  <si>
    <t>Xưởng Minh Mẫn - Bảo Lộc, Lâm Đồng / A Triết 0918.772.485</t>
  </si>
  <si>
    <t>0918.772.485</t>
  </si>
  <si>
    <t>KH2517</t>
  </si>
  <si>
    <t>Cửa hàng Ô tô Văn Bích/ Quảng Ngãi 0914.505.652/ 0914.128.377</t>
  </si>
  <si>
    <t>0914.505.652 / 0914.128.377</t>
  </si>
  <si>
    <t>ĐINH TIÊN HOÀNG, NGHĨA CHÀNH BẮC, QUẢNG NGÃI</t>
  </si>
  <si>
    <t>KH2518</t>
  </si>
  <si>
    <t>Anh Thành - Suối tiên/ 0905.774.679 - 0986.509.779</t>
  </si>
  <si>
    <t>0905.774.679 / 0986.509.779</t>
  </si>
  <si>
    <t>KH2515</t>
  </si>
  <si>
    <t>Cửa hàng Phước Thịnh - Châu Đốc - An Giang / 0967.878.288</t>
  </si>
  <si>
    <t>0967.878.288</t>
  </si>
  <si>
    <t>Châu Đốc - An Giang</t>
  </si>
  <si>
    <t>KH2516</t>
  </si>
  <si>
    <t>XI'AN KAKA POWER MACHINERY CO., LTD (chuyên CAT)</t>
  </si>
  <si>
    <t>D7, Huijin Chuangye Yuan, Caotan 6th road, Economic Development zone, Xi'an City, Shaanxi</t>
  </si>
  <si>
    <t>CAK</t>
  </si>
  <si>
    <t>Xưởng tiện Đoàn Hiền - Kontum/ 0988.330.137</t>
  </si>
  <si>
    <t>0988.330.137</t>
  </si>
  <si>
    <t>KH2514</t>
  </si>
  <si>
    <t>Gara Nô - Di Linh / 0948.547.786</t>
  </si>
  <si>
    <t>0948.547.786</t>
  </si>
  <si>
    <t>KH2513</t>
  </si>
  <si>
    <t>WENZHOU XINBAO AUTOMOBILE PARTS (sx supap)</t>
  </si>
  <si>
    <t>No. 102 Changchun South Rd Yuyang Town, PingYang County, Zhejiang</t>
  </si>
  <si>
    <t>VXB</t>
  </si>
  <si>
    <t>Xưởng Tiến Dũng - Bàu Bàng - Bình Dương / A Dũng 0977.456.999</t>
  </si>
  <si>
    <t>0977.456.999</t>
  </si>
  <si>
    <t>KH2510</t>
  </si>
  <si>
    <t>Anh Cư - Gara Trường Sơn - Bình Phước / 0888.588.252</t>
  </si>
  <si>
    <t>0888.588.252</t>
  </si>
  <si>
    <t>Bù Đăng - Bình Phước</t>
  </si>
  <si>
    <t>KH2511</t>
  </si>
  <si>
    <t>Anh Vỹ - Bù Đốp/ 0978.803.979</t>
  </si>
  <si>
    <t>0978.803.979</t>
  </si>
  <si>
    <t>KH2512</t>
  </si>
  <si>
    <t>Cửa hàng Thoa Ron - ĐắkLắk/ 0943.754.179</t>
  </si>
  <si>
    <t>0943.754.179</t>
  </si>
  <si>
    <t>ĐắkLắk</t>
  </si>
  <si>
    <t>KH2507</t>
  </si>
  <si>
    <t>Cửa hàng Hậu Nghĩa (Chị Trang) - An Giang / 0903.984.555</t>
  </si>
  <si>
    <t>0903.984.555</t>
  </si>
  <si>
    <t>KH2508</t>
  </si>
  <si>
    <t>Phụ tùng ô tô Trung Quốc Nguyễn Khải Hoàn - Đồng Nai - 0903.744.066</t>
  </si>
  <si>
    <t>0903.744.066</t>
  </si>
  <si>
    <t>KH2509</t>
  </si>
  <si>
    <t>Cty Cổ phần Xây dựng Hạ tầng Đại Phong - Anh Tuyên/ 0357.521.280</t>
  </si>
  <si>
    <t>0357.521.280</t>
  </si>
  <si>
    <t>Thị trấn Lâm - Ý Yên - Nam Định</t>
  </si>
  <si>
    <t>KH2506</t>
  </si>
  <si>
    <t>Cửa hàng anh Nghĩa - Bến Tre / 0918.056.235</t>
  </si>
  <si>
    <t>0918.056.235</t>
  </si>
  <si>
    <t>KH2500</t>
  </si>
  <si>
    <t>Xưởng anh Dũng Gầy - Bình Phước/ 0909.840.356</t>
  </si>
  <si>
    <t>0909.840.356</t>
  </si>
  <si>
    <t>Lộc Ninh, Bình Phước</t>
  </si>
  <si>
    <t>KH2501</t>
  </si>
  <si>
    <t>Xưởng Tấn Tài - Pleiku / 0984.504.754</t>
  </si>
  <si>
    <t>0984.504.754</t>
  </si>
  <si>
    <t>19C Lê Đại Hành, Pleiku, Gia Lai</t>
  </si>
  <si>
    <t>KH2502</t>
  </si>
  <si>
    <t>Anh Hoài chủ xe - Di Linh, Lâm Đồng / 0964.522.345</t>
  </si>
  <si>
    <t>0964.522.345</t>
  </si>
  <si>
    <t>KH2503</t>
  </si>
  <si>
    <t>Cửa hàng Tiến Minh (chị Tuyền) - Khánh Hòa / 0918.827.086</t>
  </si>
  <si>
    <t>0918.827.086</t>
  </si>
  <si>
    <t>Quốc lộ 1A, Vạn Bình, Vạn Ninh, Khánh Hòa</t>
  </si>
  <si>
    <t>KH2504</t>
  </si>
  <si>
    <t>Anh Sâm - Bãi máy Busan - Cầu Vượt Sóng Thần - 0938.009.359</t>
  </si>
  <si>
    <t>0938.009.359</t>
  </si>
  <si>
    <t>Cầu Vượt Sóng Thần, Sài Gòn</t>
  </si>
  <si>
    <t>KH2505</t>
  </si>
  <si>
    <t>CTy TNHH MTN Ô tô Việt Đông Phong / 0979.882.979</t>
  </si>
  <si>
    <t>0979.882.979</t>
  </si>
  <si>
    <t>Binh Duong</t>
  </si>
  <si>
    <t>KH2499</t>
  </si>
  <si>
    <t>Cửa hàng anh Nam - An Giang/ 0997.818.388</t>
  </si>
  <si>
    <t>0997.818.388</t>
  </si>
  <si>
    <t>Thành phố Long Xuyên, An Giang</t>
  </si>
  <si>
    <t>KH2497</t>
  </si>
  <si>
    <t>Xưởng Anh Khánh - Ngã 4 An Sương / 0913.770.687</t>
  </si>
  <si>
    <t>0913.770.687</t>
  </si>
  <si>
    <t>KH2498</t>
  </si>
  <si>
    <t>Anh Nhất - Bình Dương / 0937.010.035</t>
  </si>
  <si>
    <t>0937.010.035</t>
  </si>
  <si>
    <t>Bến Cát - Bình dương</t>
  </si>
  <si>
    <t>KH2496</t>
  </si>
  <si>
    <t>Cửa hàng Chín Nghĩa - Quận 5 - 0913.635.233</t>
  </si>
  <si>
    <t>0913.635.233</t>
  </si>
  <si>
    <t>Quận 5, Sài Gòn</t>
  </si>
  <si>
    <t>KH2495</t>
  </si>
  <si>
    <t>Minh Thành - Sài Gòn /0905.069.805 - 0903.684.438</t>
  </si>
  <si>
    <t>0905.069.805 / 0903.684.438</t>
  </si>
  <si>
    <t>693 QL13, Sài Gòn</t>
  </si>
  <si>
    <t>KH2493</t>
  </si>
  <si>
    <t>Cơ Khí Thông - Chị Ny - Đắk Tô/ 0327.524.877</t>
  </si>
  <si>
    <t>0327.524.877</t>
  </si>
  <si>
    <t>Đăk Tô - Kontum</t>
  </si>
  <si>
    <t>KH2494</t>
  </si>
  <si>
    <t>Công Ty Minh Huy - Anh Trí / 0941.988.558 - 0911.688.448</t>
  </si>
  <si>
    <t>0941.988.558 / 0911.688.448</t>
  </si>
  <si>
    <t>KH2492</t>
  </si>
  <si>
    <t>Xưởng tiện Quảng Thành - Sài Gòn / 0903.886.810</t>
  </si>
  <si>
    <t>0903.886.810</t>
  </si>
  <si>
    <t>20 Văn Thân, Quận 6, TP. HCM</t>
  </si>
  <si>
    <t>KH2491</t>
  </si>
  <si>
    <t>Xưởng tiện Anh Nghĩa - Gia Lai / 0902.434.794</t>
  </si>
  <si>
    <t>0902.434.794</t>
  </si>
  <si>
    <t>37 Nguyễn Chí Thanh - Gia Lai</t>
  </si>
  <si>
    <t>KH2488</t>
  </si>
  <si>
    <t>Gara Anh Minh - Gia Lai / 0965.667.897</t>
  </si>
  <si>
    <t>0965.667.897</t>
  </si>
  <si>
    <t>KH2489</t>
  </si>
  <si>
    <t>(không dùng ) Lộc Hưng - An Khê, Gia Lai/ 0326.142.729</t>
  </si>
  <si>
    <t>0326.142.729</t>
  </si>
  <si>
    <t>Cửa hàng Lộc Hưng - Gia Lai khách hàng đồ gầm, được công nơ</t>
  </si>
  <si>
    <t>KH2490</t>
  </si>
  <si>
    <t>Anh Việt - xưởng tiện 112 Yên Đồ, Pleiku / 0935.021.120/0965.021.120</t>
  </si>
  <si>
    <t>0935.021.120 / 0965.021.120</t>
  </si>
  <si>
    <t>112 Yên Đồ, TP Pleiku, Gia Lai</t>
  </si>
  <si>
    <t>KH2486</t>
  </si>
  <si>
    <t>Anh Hưng - KonTum / 0393.190.351</t>
  </si>
  <si>
    <t>0393.190.351</t>
  </si>
  <si>
    <t>KH2487</t>
  </si>
  <si>
    <t>Anh Thịnh - Công ty Cổ Phần ĐTXNK 515 / 0983.590.459</t>
  </si>
  <si>
    <t>0983.590.459</t>
  </si>
  <si>
    <t>Quận 8 - Sài Gòn</t>
  </si>
  <si>
    <t>KH2485</t>
  </si>
  <si>
    <t>Anh Đen - Cty Hoàng Huy Long Bình Dương / 0972.659.116</t>
  </si>
  <si>
    <t>0972.659.116</t>
  </si>
  <si>
    <t>KH2482</t>
  </si>
  <si>
    <t>Xưởng Tấn Phát - Dầu Tiếng / 0392.083.015</t>
  </si>
  <si>
    <t>0392.083.015</t>
  </si>
  <si>
    <t>Xã Long Hòa, Dầu Tiếng - Bình Dương</t>
  </si>
  <si>
    <t>KH2483</t>
  </si>
  <si>
    <t>Anh Nghĩa - Củ Chi, Sài Gòn / 0909.029.628</t>
  </si>
  <si>
    <t>0909.029.628</t>
  </si>
  <si>
    <t>416 Nguyễn Văn Khả, cầu Bến Mương, Củ Chi</t>
  </si>
  <si>
    <t>KH2484</t>
  </si>
  <si>
    <t>Xưởng Tuyền Giang - Bình Dương - 0917.499.955</t>
  </si>
  <si>
    <t>0917.499.955</t>
  </si>
  <si>
    <t>KH2481</t>
  </si>
  <si>
    <t>Cửa hàng Minh Tiến - Đăk Lăk / 0367.781.116</t>
  </si>
  <si>
    <t>0367.781.116</t>
  </si>
  <si>
    <t>KH2480</t>
  </si>
  <si>
    <t>Cửa hàng Xuân Long - Đà Lạt/ 0913.153.939</t>
  </si>
  <si>
    <t>0913.153.939</t>
  </si>
  <si>
    <t>TP Đà Lạt, tỉnh Lâm Đồng</t>
  </si>
  <si>
    <t>KH2479</t>
  </si>
  <si>
    <t>Cửa hàng Hoàng Sinh - Đức Trọng/ 0908.840.259</t>
  </si>
  <si>
    <t>0908.840.259</t>
  </si>
  <si>
    <t>KH2478</t>
  </si>
  <si>
    <t>Anh Vương - Công ty MACMA / 0938.399.887</t>
  </si>
  <si>
    <t>0938.399.887</t>
  </si>
  <si>
    <t>KH2474</t>
  </si>
  <si>
    <t>Anh Phong - Công ty Nguyên Cát / 0918.193.747</t>
  </si>
  <si>
    <t>0918.193.747</t>
  </si>
  <si>
    <t>529/19 Nguyễn Tri Phương, P8, Q10, TP.HCM</t>
  </si>
  <si>
    <t>KH2475</t>
  </si>
  <si>
    <t>Anh Dũng - Công ty XD Thái Bình Dương/0913.867.765</t>
  </si>
  <si>
    <t>0913.867.765</t>
  </si>
  <si>
    <t>9/4 Bình Quới A, Thuận An, Bình Dương</t>
  </si>
  <si>
    <t>KH2476</t>
  </si>
  <si>
    <t>Anh Phước - KonTum/ 0964.590.164</t>
  </si>
  <si>
    <t>0964.590.164</t>
  </si>
  <si>
    <t>KH2477</t>
  </si>
  <si>
    <t>Anh Phương - Đồng Nai / 0933.905.463</t>
  </si>
  <si>
    <t>0933.905.463</t>
  </si>
  <si>
    <t>Khu phố Hiện Cường, Định Quán, Đồng Nai</t>
  </si>
  <si>
    <t>KH2472</t>
  </si>
  <si>
    <t>Anh Thọ chuyên ron - Quốc lộ 13</t>
  </si>
  <si>
    <t>Quốc lộ 13, Q. Thủ Đức, TPHCM</t>
  </si>
  <si>
    <t>KH2473</t>
  </si>
  <si>
    <t>Anh Tài - Tri Tôn - An Giang/ 0913.781.247</t>
  </si>
  <si>
    <t>0913.781.247</t>
  </si>
  <si>
    <t>Tri Tôn - An Giang</t>
  </si>
  <si>
    <t>KH2471</t>
  </si>
  <si>
    <t>Xưởng Thành Vinh - Bến Cát/ 0919.887.278</t>
  </si>
  <si>
    <t>0919.887.278</t>
  </si>
  <si>
    <t>KH2467</t>
  </si>
  <si>
    <t>Anh Giáp - Phú Quốc / 0707.424.272</t>
  </si>
  <si>
    <t>0707.424.272</t>
  </si>
  <si>
    <t>KH2468</t>
  </si>
  <si>
    <t>Anh Lập - Công ty TCE - SG / 0968.966.527</t>
  </si>
  <si>
    <t>0968.966.527</t>
  </si>
  <si>
    <t>KH2469</t>
  </si>
  <si>
    <t>Anh Yên (GARA) - Bình Dương/0918.039.522</t>
  </si>
  <si>
    <t>0918.039.522</t>
  </si>
  <si>
    <t>Thuận An - Bình Dương</t>
  </si>
  <si>
    <t>KH2470</t>
  </si>
  <si>
    <t>Anh Bằng - Bến Cát/ 0919.487.693</t>
  </si>
  <si>
    <t>0919.487.693</t>
  </si>
  <si>
    <t>Khu phố 8, phường Chánh Phú Hòa, Bến Cát - Bình Dương</t>
  </si>
  <si>
    <t>KH2466</t>
  </si>
  <si>
    <t>Anh Hiển - Hà Tiên / 0989.230.016</t>
  </si>
  <si>
    <t>0989.230.016</t>
  </si>
  <si>
    <t>Hà Tiên, Kiên Giang</t>
  </si>
  <si>
    <t>KH2464</t>
  </si>
  <si>
    <t>Anh Pháp - Bảo Lộc / 0984.393.020</t>
  </si>
  <si>
    <t>0984.393.020</t>
  </si>
  <si>
    <t>KH2465</t>
  </si>
  <si>
    <t>Anh Lữ - Phụ tùng Trung Quốc / 0909.769.377</t>
  </si>
  <si>
    <t>0909.769.377</t>
  </si>
  <si>
    <t>KH2463</t>
  </si>
  <si>
    <t>Anh Bảy- Sài Gòn/ 0918.060.817</t>
  </si>
  <si>
    <t>0918.060.817</t>
  </si>
  <si>
    <t>KH2462</t>
  </si>
  <si>
    <t>Anh Sửu - Khánh Hòa / 0961.108.639</t>
  </si>
  <si>
    <t>0961.108.639</t>
  </si>
  <si>
    <t>Tu Bông, Vạn Ninh, Khánh Hòa</t>
  </si>
  <si>
    <t>KH2461</t>
  </si>
  <si>
    <t>Xưởng Vĩnh Thuận, Vĩnh Tân, Đồng Nai/ 0966.059.909</t>
  </si>
  <si>
    <t>0966.059.909</t>
  </si>
  <si>
    <t>Vĩnh Tân, Đồng Nai</t>
  </si>
  <si>
    <t>KH2458</t>
  </si>
  <si>
    <t>Anh Thành - Củ Chi (chủ máy) / 0914.594.459</t>
  </si>
  <si>
    <t>0914.594.459</t>
  </si>
  <si>
    <t>KH2459</t>
  </si>
  <si>
    <t>Anh Vũ - Bạc Liêu / 0829.354.669 - 0907.527.211</t>
  </si>
  <si>
    <t>0829.354.669 / 0907.527.211</t>
  </si>
  <si>
    <t>KH2460</t>
  </si>
  <si>
    <t>Anh Hậu - Vĩnh Long / 0906.625.339</t>
  </si>
  <si>
    <t>0906.625.339</t>
  </si>
  <si>
    <t>KH2457</t>
  </si>
  <si>
    <t>Anh Lịch - Thuận An, Bình Dương / 0918.721.826</t>
  </si>
  <si>
    <t>0918.721.826</t>
  </si>
  <si>
    <t>KH2456</t>
  </si>
  <si>
    <t>Xưởng anh Nhật - Đình Bình Thắng, Dĩ An, Bình Dương / 0982.371.901</t>
  </si>
  <si>
    <t>0982.371.901</t>
  </si>
  <si>
    <t>KH2455</t>
  </si>
  <si>
    <t>Anh Sơn - Lộc Ninh, Bình Phước/ 0867.163.339</t>
  </si>
  <si>
    <t>0867.163.339</t>
  </si>
  <si>
    <t>KH2450</t>
  </si>
  <si>
    <t>Anh Tiếp - Bình Dương / 0913.860.866</t>
  </si>
  <si>
    <t>0913.860.866</t>
  </si>
  <si>
    <t>KH2451</t>
  </si>
  <si>
    <t>Anh Toàn (Tý) - Đồng Nai / 0902.622.025</t>
  </si>
  <si>
    <t>0902.622.025</t>
  </si>
  <si>
    <t>KH2452</t>
  </si>
  <si>
    <t>Anh Tuyên - Phan Rang, Ninh Thuận / 0971.670.678</t>
  </si>
  <si>
    <t>0971.670.678</t>
  </si>
  <si>
    <t>KH2453</t>
  </si>
  <si>
    <t>Anh Năm - Nha Trang / 0976.376.548</t>
  </si>
  <si>
    <t>0976.376.548</t>
  </si>
  <si>
    <t>KH2454</t>
  </si>
  <si>
    <t>Chị Chung - Sài Gòn / 0352.737.063</t>
  </si>
  <si>
    <t>0352.737.063</t>
  </si>
  <si>
    <t>KH2448</t>
  </si>
  <si>
    <t>Chú Thanh - Bình Dương/ 0918.126.627</t>
  </si>
  <si>
    <t>0918.126.627</t>
  </si>
  <si>
    <t>Bình Dương (qua Bến Cát)</t>
  </si>
  <si>
    <t>KH2449</t>
  </si>
  <si>
    <t>Xưởng Cao Thắng - Đức Trọng/ 0982.040.028</t>
  </si>
  <si>
    <t>0982.040.028</t>
  </si>
  <si>
    <t>KH2446</t>
  </si>
  <si>
    <t>Anh Hiếu -Tây Ninh - 0849.204.201</t>
  </si>
  <si>
    <t>0849.204.201</t>
  </si>
  <si>
    <t>Châu Thành -Tây Ninh</t>
  </si>
  <si>
    <t>KH2447</t>
  </si>
  <si>
    <t>Anh Thủ - Komatsu/ 0909.514.846</t>
  </si>
  <si>
    <t>0909.514.846</t>
  </si>
  <si>
    <t>KH2445</t>
  </si>
  <si>
    <t>Anh Hùng - Bãi máy Bình Dương/ 0982.755.676</t>
  </si>
  <si>
    <t>0982.755.676</t>
  </si>
  <si>
    <t>KH2442</t>
  </si>
  <si>
    <t>Anh Huyên - Bình Phước/ 0983.474.864</t>
  </si>
  <si>
    <t>0983.474.864</t>
  </si>
  <si>
    <t>KH2443</t>
  </si>
  <si>
    <t>Gara Thọ - Bình Dương / 0988.042.303</t>
  </si>
  <si>
    <t>0988.042.303</t>
  </si>
  <si>
    <t>KH2444</t>
  </si>
  <si>
    <t>Xưởng Thế Lực - Bù Đăng, Bình Phước/0975.601.106</t>
  </si>
  <si>
    <t>0975.601.106</t>
  </si>
  <si>
    <t>Đức Liễu, Bù Đăng, Bình Phước</t>
  </si>
  <si>
    <t>KH2439</t>
  </si>
  <si>
    <t>Chị Thoa - Phạm Văn Đồng, Sài Gòn/0908.228.858</t>
  </si>
  <si>
    <t>0908.228.858</t>
  </si>
  <si>
    <t>KH2440</t>
  </si>
  <si>
    <t>Gara Anh Lý - Kon Tum / 0914.063.156</t>
  </si>
  <si>
    <t>0914.063.156</t>
  </si>
  <si>
    <t>Ngô Đức Đệ - Kon tum</t>
  </si>
  <si>
    <t>KH2441</t>
  </si>
  <si>
    <t>Anh Hiến - Chung cư Đồng An -Bình Dương / 0909.442.937</t>
  </si>
  <si>
    <t>0909.442.937</t>
  </si>
  <si>
    <t>KH2438</t>
  </si>
  <si>
    <t>Anh Lợi - Quận 7 Sài Gòn / 0906.625.363</t>
  </si>
  <si>
    <t>Hẻm 366 Phạm Hữu Điều, Quận 7, Sài Gòn</t>
  </si>
  <si>
    <t>KH2437</t>
  </si>
  <si>
    <t>Công ty An Lim / 0915.798.659</t>
  </si>
  <si>
    <t>0915.798.659</t>
  </si>
  <si>
    <t>KH2434</t>
  </si>
  <si>
    <t>Anh Phùng - Xưởng làm ron Đắk Lăk / 0763.799.739</t>
  </si>
  <si>
    <t>0763.799.739</t>
  </si>
  <si>
    <t>60 Đinh Tiên Hoàng, TP Buôn Ma Thuột-Đắk Lăk</t>
  </si>
  <si>
    <t>KH2435</t>
  </si>
  <si>
    <t>Anh Phong - Bù Đăng, Bình Phước/0775.200.747</t>
  </si>
  <si>
    <t>0775.200.747</t>
  </si>
  <si>
    <t>KH2436</t>
  </si>
  <si>
    <t>Anh Chinh - Công ty Đá Hóa An - Mỏ 5B, Bà Rịa, Vũng Tàu / 0929.424.918</t>
  </si>
  <si>
    <t>0929.424.918</t>
  </si>
  <si>
    <t>Bà Rịa, Vũng Tàu</t>
  </si>
  <si>
    <t>KH2432</t>
  </si>
  <si>
    <t>Cửa hàng Ron- anh Tiến - Đắk Nông / 0986.007.486</t>
  </si>
  <si>
    <t>0986.007.486</t>
  </si>
  <si>
    <t>KH2433</t>
  </si>
  <si>
    <t>Anh Phước (Gara) - Bảo Lộc, Lâm Đồng / 0392.588.802</t>
  </si>
  <si>
    <t>0392.588.802</t>
  </si>
  <si>
    <t>51E Trần Phú, Lộc Sơn, TP Bảo Lộc, Lâm Đồng</t>
  </si>
  <si>
    <t>KH2431</t>
  </si>
  <si>
    <t>Gara Dương - Phan Thiết / 0973.723.604- 0784.240.208</t>
  </si>
  <si>
    <t>0973.723.604- / 0784.240.208</t>
  </si>
  <si>
    <t>QL1Q Phong Nẫm- Phan Thiết - Bình Thuận</t>
  </si>
  <si>
    <t>KH2428</t>
  </si>
  <si>
    <t>Xưởng anh Cơ - Kontum / 0971.997.567</t>
  </si>
  <si>
    <t>0971.997.567</t>
  </si>
  <si>
    <t>Đăk Tô - Kon Tum</t>
  </si>
  <si>
    <t>KH2429</t>
  </si>
  <si>
    <t>(không dùng) Anh Năm - Nha Trang/ 096.376.548</t>
  </si>
  <si>
    <t>096.376.548</t>
  </si>
  <si>
    <t>Khu công nghiệp Suối Dầu - Nha Trang</t>
  </si>
  <si>
    <t>KH2430</t>
  </si>
  <si>
    <t>Công ty ABG / Văn Anh - Hà Nội</t>
  </si>
  <si>
    <t>256/143 Nguyễn Chính, Thịnh Liệt, Hà Nội</t>
  </si>
  <si>
    <t>ABG</t>
  </si>
  <si>
    <t>Xưởng tiện anh Lâm (chị Linh) - Đắklắk / 0905.326.363</t>
  </si>
  <si>
    <t>0905.326.363</t>
  </si>
  <si>
    <t>18 Ngô Tất Tố - Đăklăk</t>
  </si>
  <si>
    <t>KH2427</t>
  </si>
  <si>
    <t>Xưởng tiện anh Việt -Long Khánh, Đồng Nai/0937.853.222</t>
  </si>
  <si>
    <t>0937.853.222</t>
  </si>
  <si>
    <t>KH2426</t>
  </si>
  <si>
    <t>Anh Vũ - cửa hàng Cao Nguyên, Kontum/0986.029.678/0901.958.171</t>
  </si>
  <si>
    <t>0986.029.678 / 0901.958.171</t>
  </si>
  <si>
    <t>Km8 Thanh Trung, phường Ngô Mây, TP Kontum</t>
  </si>
  <si>
    <t>KH2425</t>
  </si>
  <si>
    <t>Anh Sơn - Sài Gòn / 0909.396.261</t>
  </si>
  <si>
    <t>0909.396.261</t>
  </si>
  <si>
    <t>216 Đào Sư Tích, Phước Lộc, Nhà Bè, Sài Gòn</t>
  </si>
  <si>
    <t>KH2424</t>
  </si>
  <si>
    <t>Xưởng Thành Vinh - Ngọc Hồi, Kontum / 0976.728.280</t>
  </si>
  <si>
    <t>0976.728.280</t>
  </si>
  <si>
    <t>Đăk Mốt, Ngọc Hồi, Kon tum</t>
  </si>
  <si>
    <t>KH2423</t>
  </si>
  <si>
    <t>Xưởng tiện Thuận Hòa - QL 51-Biên Hoà/ 0797.964.066</t>
  </si>
  <si>
    <t>0797.964.066</t>
  </si>
  <si>
    <t>QL 51 (gần vòng xoay cổng 11), Biên Hoà, Đồng Nai</t>
  </si>
  <si>
    <t>KH2420</t>
  </si>
  <si>
    <t>Xưởng tiện Tuấn Hùng - Ngã tư An Sương, Quốc lộ 22 / 0918.062.839</t>
  </si>
  <si>
    <t>0918.062.839</t>
  </si>
  <si>
    <t>Ngã tư an Sương - Quốc lộ 22</t>
  </si>
  <si>
    <t>KH2421</t>
  </si>
  <si>
    <t>Gara Đồng Tiến - Gia Lai / 0353.956.820</t>
  </si>
  <si>
    <t>0353.956.820</t>
  </si>
  <si>
    <t>Trường Chinh - Gia Lai</t>
  </si>
  <si>
    <t>KH2422</t>
  </si>
  <si>
    <t>Anh Vĩnh (Gara) - Quảng Ngãi / 0914.324.081</t>
  </si>
  <si>
    <t>0914.324.081</t>
  </si>
  <si>
    <t>KH2419</t>
  </si>
  <si>
    <t>Xưởng tiện Anh Lợi - Vĩnh Phú 17 / Anh Lợi: 0914.377.116/ Anh Thanh: 0909.967.893</t>
  </si>
  <si>
    <t>0914.377.116 / 0909.967.893</t>
  </si>
  <si>
    <t>Vĩnh Phú 17, Thuận An, Bình Dương</t>
  </si>
  <si>
    <t>KH2416</t>
  </si>
  <si>
    <t>Xưởng anh Sáu - Vòng xoay cổng 11- TP Biên Hòa/0979.732.419</t>
  </si>
  <si>
    <t>0979.732.419</t>
  </si>
  <si>
    <t>KH2417</t>
  </si>
  <si>
    <t>Anh Luân (xưởng Trâm Anh) - Bình Dương / 0972.371.857</t>
  </si>
  <si>
    <t>KH2418</t>
  </si>
  <si>
    <t>Anh Sang - Bình Phước/ 0354.878.293</t>
  </si>
  <si>
    <t>Bình Long, Bình Phước</t>
  </si>
  <si>
    <t>KH2414</t>
  </si>
  <si>
    <t>Xưởng tiện Út Minh Nghĩa III - Tây Ninh / Anh Bạc 0903.046.633</t>
  </si>
  <si>
    <t>0903.046.633</t>
  </si>
  <si>
    <t>Hòa Thành, Tây Ninh</t>
  </si>
  <si>
    <t>KH2415</t>
  </si>
  <si>
    <t>Cửa hàng anh Thông - Kiên Giang / 0972.353.159 / 0917.758.400</t>
  </si>
  <si>
    <t>0972.353.159 / 0917.758.400</t>
  </si>
  <si>
    <t>Tổ 4 ấp Sơn Kiên, xã Kiên Bình, huyện Kiên Lương, An Giang</t>
  </si>
  <si>
    <t>KH2413</t>
  </si>
  <si>
    <t>Anh Vũ - Quốc lộ 13 / 0949.664.064</t>
  </si>
  <si>
    <t>0949.664.064</t>
  </si>
  <si>
    <t>776 Quốc lộ 13, Thủ Đức, Sài Gòn</t>
  </si>
  <si>
    <t>KH2411</t>
  </si>
  <si>
    <t>Minh Châu - Hà Nội - Phụ tùng Trung Quốc - 0932.780.662</t>
  </si>
  <si>
    <t>0932.780.662</t>
  </si>
  <si>
    <t>Long Biên - Hà Nội</t>
  </si>
  <si>
    <t>KH2412</t>
  </si>
  <si>
    <t>Chị Hằng - Campuchia (khách mua máy CAT) 012.752.780</t>
  </si>
  <si>
    <t>012.752.780</t>
  </si>
  <si>
    <t>KH2410</t>
  </si>
  <si>
    <t>Xưởng tiện Quế Hưng - Ngã tư Bình Phước/ A. Duy 0907.116.523</t>
  </si>
  <si>
    <t>0907.116.523</t>
  </si>
  <si>
    <t>QL1A, Thủ Đức, Sài Gòn</t>
  </si>
  <si>
    <t>KH2408</t>
  </si>
  <si>
    <t>(Thu chi hộ tiền gia công) Xưởng anh Châu - QL13/ 0903.338.153</t>
  </si>
  <si>
    <t>0903.338.153</t>
  </si>
  <si>
    <t>Hiệp Bình Phước, QL13, Thủ Đức</t>
  </si>
  <si>
    <t>KH2409</t>
  </si>
  <si>
    <t>Anh Cư (Gara) - Bình Phước / 0919.514.799</t>
  </si>
  <si>
    <t>0919.514.799</t>
  </si>
  <si>
    <t>KH2406</t>
  </si>
  <si>
    <t>Xưởng Kim Đồng - Đăk Nông/ 0906.520.476 - 0987.242.915</t>
  </si>
  <si>
    <t>0906.520.476 / 0987.242.915</t>
  </si>
  <si>
    <t>KH2407</t>
  </si>
  <si>
    <t>Xưởng Phú Nguyễn - Đăk Lăk / 0913.604.647</t>
  </si>
  <si>
    <t>0913.604.647</t>
  </si>
  <si>
    <t>27 Trần Quý Cáp, Buôn Mê Thuột, Đắk Lắk</t>
  </si>
  <si>
    <t>KH2403</t>
  </si>
  <si>
    <t>Anh Thân - Ngã 4 Bình Phước/ 0946.173.226</t>
  </si>
  <si>
    <t>0946.173.226</t>
  </si>
  <si>
    <t>Ngã 4 Bình Phước, Thủ Đức, TP HCM</t>
  </si>
  <si>
    <t>KH2404</t>
  </si>
  <si>
    <t>A TUẤN (xưởng Tuấn Linh) - KONTUM / 0975.053.678</t>
  </si>
  <si>
    <t>0975.053.678</t>
  </si>
  <si>
    <t>Phan Đình Phùng, Kontum</t>
  </si>
  <si>
    <t>KH2405</t>
  </si>
  <si>
    <t>A Thành cao (thợ mài tự do) QL13 - 0901.144.864</t>
  </si>
  <si>
    <t>0901.144.864</t>
  </si>
  <si>
    <t>QL13, Thủ Đức</t>
  </si>
  <si>
    <t>KH2402</t>
  </si>
  <si>
    <t>Công ty Đá Hóa An - Biên Hòa (Tổng công ty) / Anh Diện - 0963.091.204</t>
  </si>
  <si>
    <t>0963.091.204</t>
  </si>
  <si>
    <t>KH2401</t>
  </si>
  <si>
    <t>Anh Hùng - Q9 - Sài Gòn/ 0797.239.542</t>
  </si>
  <si>
    <t>0797.239.542</t>
  </si>
  <si>
    <t>Quận 9 - TP.HCM</t>
  </si>
  <si>
    <t>KH2400</t>
  </si>
  <si>
    <t>Anh Thanh (Phước Hải) - Hàng Xanh</t>
  </si>
  <si>
    <t>KH2399</t>
  </si>
  <si>
    <t>Cửa hàng Trần Phát / A Định 0938.816.481 (chuyên đồ CAT)</t>
  </si>
  <si>
    <t>0938.816.481</t>
  </si>
  <si>
    <t>TRANPHAT</t>
  </si>
  <si>
    <t>Công ty TNHH Khoáng Sản Hưng Thịnh/ A Trí 0932.924.628 - 0917.607.417</t>
  </si>
  <si>
    <t>0932.924.628 / 0917.607.417</t>
  </si>
  <si>
    <t>255 Nguyễn Biểu, P2, Q5, TP HCM</t>
  </si>
  <si>
    <t>KH2395</t>
  </si>
  <si>
    <t>Anh Tiền (xưởng) Đại Nam - Bình Dương/ 0976.145.306</t>
  </si>
  <si>
    <t>0976.145.306</t>
  </si>
  <si>
    <t>Đại Nam, Bình Dương</t>
  </si>
  <si>
    <t>KH2396</t>
  </si>
  <si>
    <t>Xưởng anh Dũng - Đăk Lăk / 0982.433.998</t>
  </si>
  <si>
    <t>0982.433.998</t>
  </si>
  <si>
    <t>Km14 Quốc lộ 14 Đăk Lăk</t>
  </si>
  <si>
    <t>KH2397</t>
  </si>
  <si>
    <t>Anh Quân - Bình Dương/ 0961.207.805</t>
  </si>
  <si>
    <t>0961.207.805</t>
  </si>
  <si>
    <t>KH2398</t>
  </si>
  <si>
    <t>Anh Chọn - Công ty Hồng An / 0978.989.081</t>
  </si>
  <si>
    <t>0978.989.081</t>
  </si>
  <si>
    <t>Quận 11 - Sài Gòn</t>
  </si>
  <si>
    <t>KH2394</t>
  </si>
  <si>
    <t>Xưởng tiện Anh Đạt - Quận 10, Sài Gòn/ 0903.631.333</t>
  </si>
  <si>
    <t>0903.631.333</t>
  </si>
  <si>
    <t>112 Trần Nhân Tông-Phường 2-Quận 10 - TP HCM</t>
  </si>
  <si>
    <t>KH2391</t>
  </si>
  <si>
    <t>Xưởng tiện Danh Nghĩa - Sài Gòn/ Anh Danh: 0903.999.559 - 0903.373.656</t>
  </si>
  <si>
    <t>0903.999.559 / 0903.373.656</t>
  </si>
  <si>
    <t>40/10 Đường số 8, P. Trường Thọ, TP Thủ Đức, TP Hồ Chí Minh</t>
  </si>
  <si>
    <t>KH2392</t>
  </si>
  <si>
    <t>Anh Phương - Sài Gòn / 0988.356.268</t>
  </si>
  <si>
    <t>0988.356.268</t>
  </si>
  <si>
    <t>Cầu Rạch Chiếc, Xa Lộ Hà Nội, Q9, Sài Gòn</t>
  </si>
  <si>
    <t>KH2393</t>
  </si>
  <si>
    <t>Anh Kiều - Kiến Đức, Đăk Nông / 0963.151.222</t>
  </si>
  <si>
    <t>0963.151.222</t>
  </si>
  <si>
    <t>KH2390</t>
  </si>
  <si>
    <t>Xưởng tiện anh Tý - Quận 5, Sài Gòn / 0903.833.767</t>
  </si>
  <si>
    <t>0903.833.767</t>
  </si>
  <si>
    <t>145 Huỳnh Mẫn Đạt, P8, Q5, Sài Gòn</t>
  </si>
  <si>
    <t>KH2387</t>
  </si>
  <si>
    <t>Anh Vũ - Đăk Lăk / 0978.902.174</t>
  </si>
  <si>
    <t>0978.902.174</t>
  </si>
  <si>
    <t>Đắk Lăk</t>
  </si>
  <si>
    <t>KH2388</t>
  </si>
  <si>
    <t>Anh Hùng - Phước Long, Bình Phước / 0918.439.535</t>
  </si>
  <si>
    <t>0918.439.535</t>
  </si>
  <si>
    <t>KH2389</t>
  </si>
  <si>
    <t>Anh Bảy - Bình Long / 0977.572.422</t>
  </si>
  <si>
    <t>0977.572.422</t>
  </si>
  <si>
    <t>KH2386</t>
  </si>
  <si>
    <t>Anh An - Củ Chi/ 0986.773.889</t>
  </si>
  <si>
    <t>0986.773.889</t>
  </si>
  <si>
    <t>Củ Chi - Sài Gòn</t>
  </si>
  <si>
    <t>KH2384</t>
  </si>
  <si>
    <t>Anh Hải - Long An</t>
  </si>
  <si>
    <t>KH2385</t>
  </si>
  <si>
    <t>Anh Tình - Bảo Lộc, Lâm Đồng / 0967.300.524</t>
  </si>
  <si>
    <t>0967.300.524</t>
  </si>
  <si>
    <t>KH2382</t>
  </si>
  <si>
    <t>Anh Phú (chủ máy) - Thuận An - Bình Dương (Vòng xoay An Phú) / 0963.182.294</t>
  </si>
  <si>
    <t>0963.182.294</t>
  </si>
  <si>
    <t>Thuận An, BÌnh Dương</t>
  </si>
  <si>
    <t>KH2383</t>
  </si>
  <si>
    <t>Công ty Cơ Giới Ba Miền - Sài Gòn</t>
  </si>
  <si>
    <t>36/24 Yên Thế, Phường 2, Quận Tân Bình, TP Hồ Chí Minh, Việt Nam</t>
  </si>
  <si>
    <t>COGIOI3MIEN</t>
  </si>
  <si>
    <t>Anh Đức - Bảo Lộc, Lâm Đồng / 0984.885.462</t>
  </si>
  <si>
    <t>0984.885.462</t>
  </si>
  <si>
    <t>KH2381</t>
  </si>
  <si>
    <t>Xưởng Anh Hưng - Đăk Lăk / 0898.383.233</t>
  </si>
  <si>
    <t>0898.383.233</t>
  </si>
  <si>
    <t>KH2379</t>
  </si>
  <si>
    <t>Anh Toàn - Vũng Tàu/ 0362.254.191</t>
  </si>
  <si>
    <t>0362.254.191</t>
  </si>
  <si>
    <t>KH2380</t>
  </si>
  <si>
    <t>Anh Hà - Xưởng Sơn Hà/ Bến Cát, Bình Dương/ 0977.244.377</t>
  </si>
  <si>
    <t>0977.244.377</t>
  </si>
  <si>
    <t>KH2378</t>
  </si>
  <si>
    <t>Anh Hải - Bình Long, Bình Phước/ 0918.587.583</t>
  </si>
  <si>
    <t>0918.587.583</t>
  </si>
  <si>
    <t>KH2376</t>
  </si>
  <si>
    <t>Anh Hậu (chủ máy) - Sài Gòn / 0903.854.344 - Nợ khó đòi</t>
  </si>
  <si>
    <t>0903.854.344</t>
  </si>
  <si>
    <t>KH2377</t>
  </si>
  <si>
    <t>Xưởng tiện Hòa Hưng - Gò Dưa/ Anh Chẫm: 0907.715.713 - 0703.038.849 (Zalo)</t>
  </si>
  <si>
    <t>0907.715.713 / 0703.038.849</t>
  </si>
  <si>
    <t>388 Quốc lộ 1A, Ngã 4 Gò Dưa, Thủ Đức</t>
  </si>
  <si>
    <t>KH2375</t>
  </si>
  <si>
    <t>HENAN OLA MARINE DIESEL ENGINE CO., LTD (SX MẶT MÁY + LỐC MÁY)</t>
  </si>
  <si>
    <t>ADD: NO. 1, LIYUAN ROAD, FUGOU COUNTY, ZHOUKUO CITY, HENAN PROVINCE, CHINA</t>
  </si>
  <si>
    <t>HENAN</t>
  </si>
  <si>
    <t>Anh Dũng - Gara Dũng Kiệt, KonTum/ 0905.934.952</t>
  </si>
  <si>
    <t>0905.934.952</t>
  </si>
  <si>
    <t>KH2373</t>
  </si>
  <si>
    <t>Anh Chương - Gia Lai/ 0913.430.716</t>
  </si>
  <si>
    <t>0913.430.716</t>
  </si>
  <si>
    <t>KH2374</t>
  </si>
  <si>
    <t>Cửa hàng Anh Tâm - An Khê - Gia Lai / 0914.097.729</t>
  </si>
  <si>
    <t>0914.097.729</t>
  </si>
  <si>
    <t>KH2370</t>
  </si>
  <si>
    <t>Anh Trung, Kontum / 0914.122.077</t>
  </si>
  <si>
    <t>0914.122.077</t>
  </si>
  <si>
    <t>KH2371</t>
  </si>
  <si>
    <t>Xưởng Minh Thành - QL13, Sài Gòn/ A. Sang 0702.651.484 (nợ khó đòi)</t>
  </si>
  <si>
    <t>0702.651.484</t>
  </si>
  <si>
    <t>Quốc lộ 13, Q.Thủ Đức, TPHCM</t>
  </si>
  <si>
    <t>KH2372</t>
  </si>
  <si>
    <t>Anh Thọ - Tuy Đức - Đăk Nông / 0988.700.042</t>
  </si>
  <si>
    <t>0988.700.042</t>
  </si>
  <si>
    <t>Tuy Đức, Đăk Nông</t>
  </si>
  <si>
    <t>KH2368</t>
  </si>
  <si>
    <t>Anh Tuân - Phước Long - Bình Phước / 0985.566.888</t>
  </si>
  <si>
    <t>0985.566.888</t>
  </si>
  <si>
    <t>KH2369</t>
  </si>
  <si>
    <t>Xưởng tiện Út Minh Nghĩa - Hòa Thành - Tây Ninh / 0903.610.360</t>
  </si>
  <si>
    <t>0903.610.360</t>
  </si>
  <si>
    <t>KH2367</t>
  </si>
  <si>
    <t>Anh Điền (thợ máy) Đại Nam - Bình Dương/ 0966.636.127</t>
  </si>
  <si>
    <t>0966.636.127</t>
  </si>
  <si>
    <t>KH2362</t>
  </si>
  <si>
    <t>Vũ Khiêm - Đăk Song, Đăk Nông/ 0977.058.717</t>
  </si>
  <si>
    <t>0977.058.717</t>
  </si>
  <si>
    <t>Đăk Song, Đăk Nông</t>
  </si>
  <si>
    <t>KH2363</t>
  </si>
  <si>
    <t>Anh Danh, Lộc Ninh, Bình Phước / 0937.593.423-0982.610.171</t>
  </si>
  <si>
    <t>0937.593.423-0982</t>
  </si>
  <si>
    <t>KH2364</t>
  </si>
  <si>
    <t>Anh Thanh - Bù Đăng - Bình Phước - 0988.417.464</t>
  </si>
  <si>
    <t>0988.417.464</t>
  </si>
  <si>
    <t>KM32, Đức Liễu, Bù Đăng - Bình Phước</t>
  </si>
  <si>
    <t>KH2365</t>
  </si>
  <si>
    <t>Xưởng Duy Tân, Lộc Ninh, Bình Phước / 0941.560.499</t>
  </si>
  <si>
    <t>0941.560.499</t>
  </si>
  <si>
    <t>KH2366</t>
  </si>
  <si>
    <t>Công ty Đức Đạt - Gia Lai (công trình tại Bình Phước)/ A. Nam: 0914.168.689</t>
  </si>
  <si>
    <t>0914.168.689</t>
  </si>
  <si>
    <t>Hàng gửi đi Bình Phước</t>
  </si>
  <si>
    <t>KH2361</t>
  </si>
  <si>
    <t>Tân Lộc - Sài Gòn, chuyên hàng Mỹ / 0919.696.009</t>
  </si>
  <si>
    <t>0919.696.009</t>
  </si>
  <si>
    <t>Nguyễn Thái Bình, Quận 1, Sài Gòn</t>
  </si>
  <si>
    <t>TANLOC</t>
  </si>
  <si>
    <t>Cửa hàng Mạnh Hùng - Long Khánh, Đồng Nai/0938.586.586</t>
  </si>
  <si>
    <t>0938.586.586</t>
  </si>
  <si>
    <t>KH2358</t>
  </si>
  <si>
    <t>A TUẤN - KONTUM - 0385.200.678</t>
  </si>
  <si>
    <t>0385.200.678</t>
  </si>
  <si>
    <t>KH2359</t>
  </si>
  <si>
    <t>CÔNG TY THÀNH PHÁT - NHA TRANG / A ĐỊNH 0975.508.718</t>
  </si>
  <si>
    <t>0975.508.718</t>
  </si>
  <si>
    <t>NHA TRANG</t>
  </si>
  <si>
    <t>KH2360</t>
  </si>
  <si>
    <t>Anh Bôn - Phú Yên/ 0916.854.051</t>
  </si>
  <si>
    <t>0916.854.051</t>
  </si>
  <si>
    <t>KH2355</t>
  </si>
  <si>
    <t>Xưởng tiện Anh Thành - QL13 - 0973.460.773/ 0909.274.328</t>
  </si>
  <si>
    <t>0973.460.773 / 0909.274.328</t>
  </si>
  <si>
    <t>Ngã Tư Bình Phước</t>
  </si>
  <si>
    <t>KH2356</t>
  </si>
  <si>
    <t>Anh Lý, An Phú Đông, Quận 12/ 0913.904.360</t>
  </si>
  <si>
    <t>0913.904.360</t>
  </si>
  <si>
    <t>KH2357</t>
  </si>
  <si>
    <t>Xưởng Anh Bình (Bé) - Bình Chánh / 0916.881.139</t>
  </si>
  <si>
    <t>0916.881.139</t>
  </si>
  <si>
    <t>11/24 Quốc Lộ 1A, Bình Chánh (cách cầu vượt Nguyễn Văn Linh 700m)</t>
  </si>
  <si>
    <t>KH2354</t>
  </si>
  <si>
    <t>Công ty CP XÂY DỰNG CƠ KHÍ A74/ CHỊ PHƯỢNG - 0915.588.099</t>
  </si>
  <si>
    <t>0915.588.099</t>
  </si>
  <si>
    <t>CỤM CN TÂN AN 1. P. TÂN AN, TP BUÔN MÊ THUỘT, ĐĂK LĂK</t>
  </si>
  <si>
    <t>KH2353</t>
  </si>
  <si>
    <t>Xưởng anh Thành - Đồng Xoài, Bình Phước/ 0918.474.165</t>
  </si>
  <si>
    <t>0918.474.165</t>
  </si>
  <si>
    <t>KH2352</t>
  </si>
  <si>
    <t>Cửa hàng HÙNG DŨNG - KIÊN GIANG - 0839.444.949/0967.949.394</t>
  </si>
  <si>
    <t>0839.444.949 / 0967.949.394</t>
  </si>
  <si>
    <t>Ba Hòn, Kiên Lương, Kiên Giang</t>
  </si>
  <si>
    <t>KH2350</t>
  </si>
  <si>
    <t>Anh Học - Cần Thơ - 0941.210.258</t>
  </si>
  <si>
    <t>0941.210.258</t>
  </si>
  <si>
    <t>KH2351</t>
  </si>
  <si>
    <t>Xưởng tiện Anh Thanh - SG/ 0934.725.809</t>
  </si>
  <si>
    <t>0934.725.809</t>
  </si>
  <si>
    <t>318 quốc lộ 1A (Ngã 4 Bình Phước đi về phía Suối Tiên)</t>
  </si>
  <si>
    <t>KH2349</t>
  </si>
  <si>
    <t>Anh Tưởng - Đồng Tháp/ 0944.465.027</t>
  </si>
  <si>
    <t>0944.465.027</t>
  </si>
  <si>
    <t>KH2348</t>
  </si>
  <si>
    <t>Công Ty Thiên Ấn - Phú Mỹ, Bà Rịa Vũng Tàu/ C Thảo 0909.383.793 - A Hải 0935.242.998</t>
  </si>
  <si>
    <t>0909.383.793 / 0935.242.998</t>
  </si>
  <si>
    <t>KH2346</t>
  </si>
  <si>
    <t>Bãi Máy Hưng Phát - Bình Chánh / 0918.995.803</t>
  </si>
  <si>
    <t>0918.995.803</t>
  </si>
  <si>
    <t>KH2347</t>
  </si>
  <si>
    <t>Anh Tèo - Hooc Môn, Sài Gòn / 0908.194.659</t>
  </si>
  <si>
    <t>0908.194.659</t>
  </si>
  <si>
    <t>KH2344</t>
  </si>
  <si>
    <t>Anh Khanh - Q7 - chuyên Cummins - 0902.717.810</t>
  </si>
  <si>
    <t>0902.717.810</t>
  </si>
  <si>
    <t>Quận 7</t>
  </si>
  <si>
    <t>KH2345</t>
  </si>
  <si>
    <t>Cửa Hàng Dung Nghĩa -Anh An - Củ Chi / 0961.814.388</t>
  </si>
  <si>
    <t>0961.814.388</t>
  </si>
  <si>
    <t>KH2343</t>
  </si>
  <si>
    <t>Anh Tân - Tân Lộc, Cà Mau/ 0949.271.515</t>
  </si>
  <si>
    <t>0949.271.515</t>
  </si>
  <si>
    <t>Tân Lộc, Cà Mau</t>
  </si>
  <si>
    <t>KH2342</t>
  </si>
  <si>
    <t>Ga ra Tuấn - Di Linh/ 0978.142.574 - 0912.513.818</t>
  </si>
  <si>
    <t>0978.142.574 / 0912.513.818</t>
  </si>
  <si>
    <t>KH2339</t>
  </si>
  <si>
    <t>Anh Giáp - Cà Mau - 0918.306.394</t>
  </si>
  <si>
    <t>0918.306.394</t>
  </si>
  <si>
    <t>KH2340</t>
  </si>
  <si>
    <t>Xưởng tiện Chú Tùng - Bến xe Miền Đông/Chú Tùng: 0813.994.798</t>
  </si>
  <si>
    <t>0813.994.798</t>
  </si>
  <si>
    <t>227 Quốc lộ 13, Phường 26, Bình Thạnh, TP HCM</t>
  </si>
  <si>
    <t>KH2341</t>
  </si>
  <si>
    <t>Xưởng Anh Hở - Trà Vinh - 0352.996.173</t>
  </si>
  <si>
    <t>0352.996.173</t>
  </si>
  <si>
    <t>Trà Vinh (giáp Vĩnh Long)</t>
  </si>
  <si>
    <t>KH2338</t>
  </si>
  <si>
    <t>Cửa hàng Toàn Phát - Vĩnh Long / Thảo 0987.810.891</t>
  </si>
  <si>
    <t>0987.810.891</t>
  </si>
  <si>
    <t>Gửi chành kim mã/CHÀNH DÌ HUỆ</t>
  </si>
  <si>
    <t>KH2337</t>
  </si>
  <si>
    <t>Anh Kỳ - CH Đức Kỳ, Nghệ An - 0986.278.129</t>
  </si>
  <si>
    <t>0986.278.129</t>
  </si>
  <si>
    <t>Số 2 Ngõ 65, Đường Hồ Bá Kiện, TP VINH, NGHỆ AN</t>
  </si>
  <si>
    <t>KH2336</t>
  </si>
  <si>
    <t>CH (phụ tùng ô tô) anh Thắng - Bình Dương/ 0866.009.279</t>
  </si>
  <si>
    <t>0866.009.279</t>
  </si>
  <si>
    <t>KH2335</t>
  </si>
  <si>
    <t>CH Minh Tổng - Tây Ninh - 0986.399.283</t>
  </si>
  <si>
    <t>0986.399.283</t>
  </si>
  <si>
    <t>KH2334</t>
  </si>
  <si>
    <t>Công Ty Nhà TP, Sài Gòn / A Sinh - 0914.354.888</t>
  </si>
  <si>
    <t>0914.354.888</t>
  </si>
  <si>
    <t>KH2333</t>
  </si>
  <si>
    <t>Anh Thành (chủ máy) - Sài Gòn/ 0989.487.089</t>
  </si>
  <si>
    <t>0989.487.089</t>
  </si>
  <si>
    <t>KH2331</t>
  </si>
  <si>
    <t>Mạnh Thơm - Bù Đăng - Bình Phước - 0965.458.568</t>
  </si>
  <si>
    <t>0965.458.568</t>
  </si>
  <si>
    <t>KH2332</t>
  </si>
  <si>
    <t>Anh Hùng - Dầu Tiếng / 0901.682.068</t>
  </si>
  <si>
    <t>0901.682.068</t>
  </si>
  <si>
    <t>KH2330</t>
  </si>
  <si>
    <t>Công ty Thảo Nguyên - chuyên vòng bi bạc đạn - 0899319955</t>
  </si>
  <si>
    <t>0899319955</t>
  </si>
  <si>
    <t>497/7 Phạm Văn Chiêu, P13, Q Gò Vấp, TP HCM</t>
  </si>
  <si>
    <t>VONGBI</t>
  </si>
  <si>
    <t>Anh Nhân - Ninh Hòa/ 0982.672.145</t>
  </si>
  <si>
    <t>0982.672.145</t>
  </si>
  <si>
    <t>Ninh Hòa, Khánh Hòa</t>
  </si>
  <si>
    <t>KH2329</t>
  </si>
  <si>
    <t>Xưởng tiện Mai Hưng - Vĩnh Phú 14 - 0913.629.862</t>
  </si>
  <si>
    <t>0913.629.862</t>
  </si>
  <si>
    <t>KH2328</t>
  </si>
  <si>
    <t>Anh Lợi - Ngã 4 Bình Phước - 0903.349.524</t>
  </si>
  <si>
    <t>0903.349.524</t>
  </si>
  <si>
    <t>Quốc lộ 13, Thủ Đức</t>
  </si>
  <si>
    <t>KH2327</t>
  </si>
  <si>
    <t>Xưởng tiện Thanh Trà - Bình Dương - 0943.485.296</t>
  </si>
  <si>
    <t>0943.485.296</t>
  </si>
  <si>
    <t>Chân Cầu Vĩnh Bình, Bình Dương</t>
  </si>
  <si>
    <t>KH2326</t>
  </si>
  <si>
    <t>Anh Tư Diễn - Đăk Nông / 0905.109.310</t>
  </si>
  <si>
    <t>0905.109.310</t>
  </si>
  <si>
    <t>KH2324</t>
  </si>
  <si>
    <t>Anh Trung - Ninh Hòa, Khánh Hòa/ 0913.482.617</t>
  </si>
  <si>
    <t>0913.482.617</t>
  </si>
  <si>
    <t>KH2325</t>
  </si>
  <si>
    <t>Cty Thép Tuệ Minh - Tân Uyên, Bình Dương / anh Linh: 0941.832.228</t>
  </si>
  <si>
    <t>0941.832.228</t>
  </si>
  <si>
    <t>KH2323</t>
  </si>
  <si>
    <t>Xưởng anh Nghiệp - Đắk Nông/ 0972.604.748</t>
  </si>
  <si>
    <t>0972.604.748</t>
  </si>
  <si>
    <t>KH2322</t>
  </si>
  <si>
    <t>Chị Thùy - Xưởng tiện Hữu Khoa - Đồng Nai/ 0983.373.444</t>
  </si>
  <si>
    <t>0983.373.444</t>
  </si>
  <si>
    <t>Tam Hòa, Biên Hòa, Đồng Nai</t>
  </si>
  <si>
    <t>KH2321</t>
  </si>
  <si>
    <t>Cửa hàng Quảng Thành - Hàng Xanh/ 0908.115.583</t>
  </si>
  <si>
    <t>0908.115.583</t>
  </si>
  <si>
    <t>289 Điện Biên Phủ, P15, Bình Thạnh, TP HCM</t>
  </si>
  <si>
    <t>KH2320</t>
  </si>
  <si>
    <t>Anh Dư - Tân Biên, Tây Ninh / 0933.030.060</t>
  </si>
  <si>
    <t>0933.030.060</t>
  </si>
  <si>
    <t>KH2319</t>
  </si>
  <si>
    <t>Anh Hải - Hải Phòng / 0989.092.906</t>
  </si>
  <si>
    <t>0989.092.906</t>
  </si>
  <si>
    <t>Damen Sông Cấm, Hải Phòng</t>
  </si>
  <si>
    <t>KH2317</t>
  </si>
  <si>
    <t>Công ty Đồng Vinh - A Nghĩa - 0938.413.079</t>
  </si>
  <si>
    <t>0938.413.079</t>
  </si>
  <si>
    <t>Quốc lộ 13, Thủ Đức, Sài Gòn</t>
  </si>
  <si>
    <t>KH2318</t>
  </si>
  <si>
    <t>Công ty Siêu Phát (chuyên phớt) - Sài Gòn</t>
  </si>
  <si>
    <t>135/17/6 Nguyễn Hữu Cảnh, Phường 22, Q. Bình Thạnh, Sài gòn</t>
  </si>
  <si>
    <t>SP</t>
  </si>
  <si>
    <t>Anh Hào (Xưởng tiện Út Minh Vương) - Tây Ninh / 0908.861.243</t>
  </si>
  <si>
    <t>0908.861.243</t>
  </si>
  <si>
    <t>KH2316</t>
  </si>
  <si>
    <t>Xưởng Anh Hiếu - Tây Ninh - 0939.204.201</t>
  </si>
  <si>
    <t>0939.204.201</t>
  </si>
  <si>
    <t>Châu Thành, Tây Ninh (gửi hàng xe Đồng Phước)</t>
  </si>
  <si>
    <t>KH2315</t>
  </si>
  <si>
    <t>Công Ty Hùng Vương - Tân Thành, Bà Rịa/ Anh Phước - 0908.787.717</t>
  </si>
  <si>
    <t>0908.787.717</t>
  </si>
  <si>
    <t>Tân Thành, Bà Rịa Vũng Tàu</t>
  </si>
  <si>
    <t>Gửi hàng về Cái Mép, Tân Thành, Bà Rịa</t>
  </si>
  <si>
    <t>KH2314</t>
  </si>
  <si>
    <t>Xưởng Triệu Thành - QL13/ 0386.969.969</t>
  </si>
  <si>
    <t>0386.969.969</t>
  </si>
  <si>
    <t>547 Quốc lộ 13 (Đối diện Cân Nhơn Hòa)</t>
  </si>
  <si>
    <t>KH2313</t>
  </si>
  <si>
    <t>Anh Tuấn - Ninh Hòa, Khánh Hòa/ 0905.447.979</t>
  </si>
  <si>
    <t>0905.447.979</t>
  </si>
  <si>
    <t>KH2310</t>
  </si>
  <si>
    <t>Anh Lâm - Sài Gòn - 0396.011.756</t>
  </si>
  <si>
    <t>0396.011.756</t>
  </si>
  <si>
    <t>KH2311</t>
  </si>
  <si>
    <t>Anh Trí - SG/ 0794.477.772</t>
  </si>
  <si>
    <t>0794.477.772</t>
  </si>
  <si>
    <t>KH2312</t>
  </si>
  <si>
    <t>A Lâm người Hoa - Sài Gòn - 0358.420.038</t>
  </si>
  <si>
    <t>0358.420.038</t>
  </si>
  <si>
    <t>KH2309</t>
  </si>
  <si>
    <t>Anh Bé - Kontum / 0978.029.553</t>
  </si>
  <si>
    <t>0978.029.553</t>
  </si>
  <si>
    <t>KH2308</t>
  </si>
  <si>
    <t>Anh Tuấn - Xuân Lộc, Đồng Nai / 0906.202.214</t>
  </si>
  <si>
    <t>0906.202.214</t>
  </si>
  <si>
    <t>KH2306</t>
  </si>
  <si>
    <t>Anh Thanh - Cty Nam Việt, Sài Gòn/ 0354.376.409</t>
  </si>
  <si>
    <t>0354.376.409</t>
  </si>
  <si>
    <t>KH2307</t>
  </si>
  <si>
    <t>Xưởng Anh Phước - Bình Dương / 0938.775.881</t>
  </si>
  <si>
    <t>0938.775.881</t>
  </si>
  <si>
    <t>Vĩnh Phú 17, Bình Dương</t>
  </si>
  <si>
    <t>KH2303</t>
  </si>
  <si>
    <t>Anh Tiến - Bình Dương - 0385.537.274 (chủ máy)</t>
  </si>
  <si>
    <t>0385.537.274</t>
  </si>
  <si>
    <t>KH2304</t>
  </si>
  <si>
    <t>Xưởng anh Thắng - Bình Dương/ 0349.260.223</t>
  </si>
  <si>
    <t>0349.260.223</t>
  </si>
  <si>
    <t>KH2305</t>
  </si>
  <si>
    <t>Anh Đắc - TP Rạch Giá /0918.741.018</t>
  </si>
  <si>
    <t>0918.741.018</t>
  </si>
  <si>
    <t>TP Rạch Giá - Kiên Giang</t>
  </si>
  <si>
    <t>KH2301</t>
  </si>
  <si>
    <t>Anh Tươi - Bình Phước / 0398.313.243</t>
  </si>
  <si>
    <t>0398.313.243</t>
  </si>
  <si>
    <t>KH2302</t>
  </si>
  <si>
    <t>Anh Phớn - SG/ 0903.934.655 9 (chủ xe)</t>
  </si>
  <si>
    <t>0903.934.655 9</t>
  </si>
  <si>
    <t>KH2300</t>
  </si>
  <si>
    <t>Anh Trai - Tây Ninh / 0869.027.663</t>
  </si>
  <si>
    <t>0869.027.663</t>
  </si>
  <si>
    <t>KH2299</t>
  </si>
  <si>
    <t>Xưởng Anh Yên - Trường Trung Cấp Nghề Thủ Đức/ 0903.773.775</t>
  </si>
  <si>
    <t>0903.773.775</t>
  </si>
  <si>
    <t>KH2298</t>
  </si>
  <si>
    <t>Anh Bắc - Quận 8 - 0914.176.468</t>
  </si>
  <si>
    <t>0914.176.468</t>
  </si>
  <si>
    <t>KH2297</t>
  </si>
  <si>
    <t>Cửa hàng Anh Tuấn - Ngã 3 Cái Mép, Phú Mỹ, Bà Rịa / 0984.318.031</t>
  </si>
  <si>
    <t>0984.318.031</t>
  </si>
  <si>
    <t>Tổ 12, KP.Ông Trịnh, P.Tân Phước, TX.Phú Mỹ, Bà Rịa- Vũng Tàu</t>
  </si>
  <si>
    <t>KH2296</t>
  </si>
  <si>
    <t>Công ty Xây Dựng Thủy Lợi Mạnh Hùng - A Quyết - 0967.316.088, A Hải -0962.026.549</t>
  </si>
  <si>
    <t>0967.316.088 / 0962.026.549</t>
  </si>
  <si>
    <t>113/21A Năm Châu, P hường 11 Quận Tân Bình TP HCM</t>
  </si>
  <si>
    <t>KH2294</t>
  </si>
  <si>
    <t>Công ty TNHH TMDV Garage Phú Hoàng / 0979.677.085</t>
  </si>
  <si>
    <t>0979.677.085</t>
  </si>
  <si>
    <t>Tổ 2, ấp 6, Xã Tóc Tiên, TX Phú Mỹ, Bà Rịa Vũng Tàu</t>
  </si>
  <si>
    <t>KH2295</t>
  </si>
  <si>
    <t>Xưởng Tiện Anh Tuấn - Tân Hiệp - Biên Hòa/ 0908.946.654</t>
  </si>
  <si>
    <t>0908.946.654</t>
  </si>
  <si>
    <t>Chân cầu vượt AMATA, Biên Hòa - Đồng Nai</t>
  </si>
  <si>
    <t>KH2293</t>
  </si>
  <si>
    <t>Anh Thịnh - Đồng Nai/ 0937.090.990</t>
  </si>
  <si>
    <t>0937.090.990</t>
  </si>
  <si>
    <t>KH2292</t>
  </si>
  <si>
    <t>Gara Minh Hiếu - Bà Rịa Vũng Tàu/ 0797.199.128</t>
  </si>
  <si>
    <t>0797.199.128</t>
  </si>
  <si>
    <t>KH2291</t>
  </si>
  <si>
    <t>Xưởng tiện 668 quốc lộ 13 Sài Gòn / Anh Thông 0908.296.644</t>
  </si>
  <si>
    <t>0908.296.644</t>
  </si>
  <si>
    <t>Ngõ 668, quốc lộ 13</t>
  </si>
  <si>
    <t>KH2290</t>
  </si>
  <si>
    <t>Anh Cường - Gara Nha Trang/ 0914.180.515</t>
  </si>
  <si>
    <t>0914.180.515</t>
  </si>
  <si>
    <t>KH2289</t>
  </si>
  <si>
    <t>Cửa hàng Cơ Giới Hải Tấn - Long An/ 0918.617.677</t>
  </si>
  <si>
    <t>0918.617.677</t>
  </si>
  <si>
    <t>Tân Hưng, Long An</t>
  </si>
  <si>
    <t>KH2288</t>
  </si>
  <si>
    <t>Anh Vũ - Lagi, Bình Thuận / 0908.391.126</t>
  </si>
  <si>
    <t>0908.391.126</t>
  </si>
  <si>
    <t>KH2285</t>
  </si>
  <si>
    <t>Anh Hiên - Tây Ninh/ 0989.025.855 (chủ máy)</t>
  </si>
  <si>
    <t>0989.025.855</t>
  </si>
  <si>
    <t>KH2286</t>
  </si>
  <si>
    <t>Anh Năng - Tây Ninh - Cty Cao Su Thắng Lợi/ 0968.789.768</t>
  </si>
  <si>
    <t>0968.789.768</t>
  </si>
  <si>
    <t>KH2287</t>
  </si>
  <si>
    <t>Anh Việt - Công ty Tân Bình - Vĩnh Long/ 0907.638.900</t>
  </si>
  <si>
    <t>0907.638.900</t>
  </si>
  <si>
    <t>KH2283</t>
  </si>
  <si>
    <t>Công ty CP Đầu tư Pacific - Anh Việt</t>
  </si>
  <si>
    <t>KH2284</t>
  </si>
  <si>
    <t>Công ty Bình Minh - Hà Nội / Phong 0987.322.655</t>
  </si>
  <si>
    <t>0987.322.655</t>
  </si>
  <si>
    <t>KH2282</t>
  </si>
  <si>
    <t>Anh Khánh - Gia Lai/ 0987.302.768</t>
  </si>
  <si>
    <t>0987.302.768</t>
  </si>
  <si>
    <t>KH2281</t>
  </si>
  <si>
    <t>Cửa hàng Phúc Thọ - Xuân Lộc - Đồng Nai / 0988.887.974</t>
  </si>
  <si>
    <t>0988.887.974</t>
  </si>
  <si>
    <t>KH2280</t>
  </si>
  <si>
    <t>Xưởng Cơ Khí Duân - Sài Gòn/ Mr. Duân - 0915.620.671; A Vũ 0919.165.435</t>
  </si>
  <si>
    <t>0915.620.671 / 0919.165.435</t>
  </si>
  <si>
    <t>KH2279</t>
  </si>
  <si>
    <t>WENZHOU BOBANG AUTO PARTS CO., LTD (BONAI nap sinh han)</t>
  </si>
  <si>
    <t>NO.477, Jihong Road, Louqiao Park, Ouhai Economic Development Zone, Wenzhou, Zhejiang, China</t>
  </si>
  <si>
    <t>BONAI</t>
  </si>
  <si>
    <t>Xưởng Anh Tuấn - Cầu Ngang, Trà Vinh / 0338.550.344</t>
  </si>
  <si>
    <t>0338.550.344</t>
  </si>
  <si>
    <t>Cầu Ngang, Trà Vinh</t>
  </si>
  <si>
    <t>KH2278</t>
  </si>
  <si>
    <t>Công ty Bê Tông Tiền Phong / A Phong 0903.815.900, A Sơn 0909.263.227</t>
  </si>
  <si>
    <t>0903.815.900 / 0909.263.227</t>
  </si>
  <si>
    <t>36 Điện Biên Phủ, Bình Thạnh, Sài Gòn</t>
  </si>
  <si>
    <t>KH2277</t>
  </si>
  <si>
    <t>Xưởng Tiện Phú Tài - Linh Xuân, Thủ Đức, SG/ 0909.446.745</t>
  </si>
  <si>
    <t>0909.446.745</t>
  </si>
  <si>
    <t>451 quốc lộ 1A, Linh Xuân, Thủ Đức</t>
  </si>
  <si>
    <t>KH2276</t>
  </si>
  <si>
    <t>Anh Duy Gara - Thanh Hóa - 0918.860.780 / 0903.975.387</t>
  </si>
  <si>
    <t>0918.860.780 / 0903.975.387</t>
  </si>
  <si>
    <t>Thanh Hóa (gần Nghệ An)</t>
  </si>
  <si>
    <t>KH2275</t>
  </si>
  <si>
    <t>Anh Thuận - Bà Rịa Vũng Tàu/ 0903.727.235</t>
  </si>
  <si>
    <t>0903.727.235</t>
  </si>
  <si>
    <t>KH2274</t>
  </si>
  <si>
    <t>Anh Ba - Vĩnh Long/ 0838.006.869</t>
  </si>
  <si>
    <t>0838.006.869</t>
  </si>
  <si>
    <t>KH2273</t>
  </si>
  <si>
    <t>Anh Hảo - Hậu Giang/ 0909.098.057</t>
  </si>
  <si>
    <t>0909.098.057</t>
  </si>
  <si>
    <t>KH2272</t>
  </si>
  <si>
    <t>Anh Sáu - Tri Tôn - An Giang/ 0972.777.189</t>
  </si>
  <si>
    <t>0972.777.189</t>
  </si>
  <si>
    <t>KH2271</t>
  </si>
  <si>
    <t>COSTEX TRACTOR PARTS</t>
  </si>
  <si>
    <t>6100, N.W. 77 COURT, MIAMI, FLORIDA 33166, USA</t>
  </si>
  <si>
    <t>COSTEX</t>
  </si>
  <si>
    <t>A Bảo - Đồng Nai/ 0939.741.469</t>
  </si>
  <si>
    <t>0939.741.469</t>
  </si>
  <si>
    <t>KH2270</t>
  </si>
  <si>
    <t>Anh Điệp - Tân Phú, Đồng Nai / 0919.805.070</t>
  </si>
  <si>
    <t>0919.805.070</t>
  </si>
  <si>
    <t>Tân Phú - Đồng Nai</t>
  </si>
  <si>
    <t>KH2269</t>
  </si>
  <si>
    <t>Anh Trí - SG/ 0988.203.551</t>
  </si>
  <si>
    <t>0988.203.551</t>
  </si>
  <si>
    <t>KH2268</t>
  </si>
  <si>
    <t>Anh Tín - Bảo Lộc/ 0394.994.771</t>
  </si>
  <si>
    <t>0394.994.771</t>
  </si>
  <si>
    <t>KH2267</t>
  </si>
  <si>
    <t>Anh Linh - Tân Cảng Cái Mép/ 0977.977.025</t>
  </si>
  <si>
    <t>0977.977.025</t>
  </si>
  <si>
    <t>Cái Mép, Vũng Tàu</t>
  </si>
  <si>
    <t>KH2265</t>
  </si>
  <si>
    <t>Anh Nga - Bình Quới, SG/ 0913.445.377</t>
  </si>
  <si>
    <t>0913.445.377</t>
  </si>
  <si>
    <t>Bình Quới, Sài Gòn</t>
  </si>
  <si>
    <t>KH2266</t>
  </si>
  <si>
    <t>Anh Thiện - Hà Nội - 0977.156.622</t>
  </si>
  <si>
    <t>0977.156.622</t>
  </si>
  <si>
    <t>KH2264</t>
  </si>
  <si>
    <t>Xưởng Anh Giang - Sài Gòn - 0783.451.678</t>
  </si>
  <si>
    <t>783451678 / 0783.451.678</t>
  </si>
  <si>
    <t>Bưng Ông Thoàn, Quận 9, Sài Gòn</t>
  </si>
  <si>
    <t>KH2263</t>
  </si>
  <si>
    <t>Anh Khôi - Bù Đăng - Bình Phước - 0978.962.963</t>
  </si>
  <si>
    <t>0978.962.963</t>
  </si>
  <si>
    <t>KH2262</t>
  </si>
  <si>
    <t>Công ty TNHH Phát Triển Giao Thông Toàn Thịnh/ Chị Hồng (kế toán) 0369.740.652</t>
  </si>
  <si>
    <t>0369.740.652</t>
  </si>
  <si>
    <t>Km 10 Quốc Lộ 1A, An Phú, TP Tuy Hòa, Phú Yên</t>
  </si>
  <si>
    <t>TOANTHINH</t>
  </si>
  <si>
    <t>Xưởng Anh Dương - Suối Tiên, SG/ 0903.831.651</t>
  </si>
  <si>
    <t>0903.831.651</t>
  </si>
  <si>
    <t>KH2261</t>
  </si>
  <si>
    <t>Anh Hiền - Sài Gòn / 0989.222.517</t>
  </si>
  <si>
    <t>0989.222.517</t>
  </si>
  <si>
    <t>sài gòn</t>
  </si>
  <si>
    <t>KH2260</t>
  </si>
  <si>
    <t>Xưởng anh Thắng - Tân Vạn/ 0962.447.005</t>
  </si>
  <si>
    <t>0962.447.005</t>
  </si>
  <si>
    <t>Tân Vạn, Bình Dương</t>
  </si>
  <si>
    <t>KH2259</t>
  </si>
  <si>
    <t>Anh Hiển - Đắk Lắk / 0941.270.247</t>
  </si>
  <si>
    <t>0941.270.247</t>
  </si>
  <si>
    <t>Buôn Cham-Krong Bông-Đắk Lắk</t>
  </si>
  <si>
    <t>Anh Vỹ - Đăk Lăk giới thiệu</t>
  </si>
  <si>
    <t>KH2258</t>
  </si>
  <si>
    <t>Anh Hiền - Phụ tùng hàng bãi / 0909.442.937</t>
  </si>
  <si>
    <t>PTC</t>
  </si>
  <si>
    <t>Anh Hoàng - Ninh Hòa, Khánh Hòa/ 0913.484.779</t>
  </si>
  <si>
    <t>0913.484.779</t>
  </si>
  <si>
    <t>KH2257</t>
  </si>
  <si>
    <t>Anh Liệu - Nhơn Trạch - Đồng Nai - 0913.859.367</t>
  </si>
  <si>
    <t>0913.859.367</t>
  </si>
  <si>
    <t>Nhơn Trạch - Đồng Nai (Trạm cân Hưng Hoàng)</t>
  </si>
  <si>
    <t>Gửi xe bus số 603 tại Bến Xe Miền Đông</t>
  </si>
  <si>
    <t>KH2256</t>
  </si>
  <si>
    <t>Xưởng Gara Lâm - Bình Dương - 0918.574.035</t>
  </si>
  <si>
    <t>0918.574.035</t>
  </si>
  <si>
    <t>GẦN BVĐK TƯ NHÂN BÌNH DƯƠNG, đường Huỳnh Văn Cù-Hiệp Thành-Thủ Dầu 1-Bình Dương</t>
  </si>
  <si>
    <t>KH2255</t>
  </si>
  <si>
    <t>Xưởng Hữu Lợi - An Giang/ 0366.031.617</t>
  </si>
  <si>
    <t>0366.031.617</t>
  </si>
  <si>
    <t>KH2254</t>
  </si>
  <si>
    <t>Cửa hàng Nông Cơ - Lâm - SG/ 0908.966.331</t>
  </si>
  <si>
    <t>0908.966.331</t>
  </si>
  <si>
    <t>28/2A Thái Thị Giữ, áp Đông Lân, Xã bà Điểm, Hóc Môn, HCM</t>
  </si>
  <si>
    <t>KH2253</t>
  </si>
  <si>
    <t>Xưởng anh Huy - Lâm Đồng/ 0913.197.959</t>
  </si>
  <si>
    <t>0913.197.959</t>
  </si>
  <si>
    <t>KH2251</t>
  </si>
  <si>
    <t>Anh Hùng - Bình Phước / 0967.444.549</t>
  </si>
  <si>
    <t>0967.444.549</t>
  </si>
  <si>
    <t>KH2252</t>
  </si>
  <si>
    <t>Mr SENG - Campuchia/ (người nhận: Meng -011909797 &amp; 012938229)</t>
  </si>
  <si>
    <t>011909797 / 012938229</t>
  </si>
  <si>
    <t>KH2250</t>
  </si>
  <si>
    <t>Anh Mỹ - Đắc Lắc / 0963.855.667</t>
  </si>
  <si>
    <t>0963.855.667</t>
  </si>
  <si>
    <t>Thành phố Buôn Mê Thuột, Đắc Lắc</t>
  </si>
  <si>
    <t>KH2249</t>
  </si>
  <si>
    <t>CH Thanh Tùng - Tây Ninh/ 0973.717.957 - 0964.250.539</t>
  </si>
  <si>
    <t>0973.717.957 / 0964.250.539</t>
  </si>
  <si>
    <t>688 CMT8, KP7, P3, Tây Ninh</t>
  </si>
  <si>
    <t>KH2248</t>
  </si>
  <si>
    <t>Công Ty 1-5 Phú Yên/ Anh Tường - 0915.836.427</t>
  </si>
  <si>
    <t>0915.836.427</t>
  </si>
  <si>
    <t>KH2247</t>
  </si>
  <si>
    <t>Anh Thắng - Nha Trang/ 0913.894.739</t>
  </si>
  <si>
    <t>0913.894.739</t>
  </si>
  <si>
    <t>KH2245</t>
  </si>
  <si>
    <t>Công ty Đá Hóa An - Kiên Giang/ Anh Luật - 0939.313.444</t>
  </si>
  <si>
    <t>0939.313.444</t>
  </si>
  <si>
    <t>Hòn Đất - Kiên Giang</t>
  </si>
  <si>
    <t>KH2246</t>
  </si>
  <si>
    <t>Anh Mì, Bình Long, Bình Phước / 0844.337.788 - 0968.529.562</t>
  </si>
  <si>
    <t>0844.337.788 / 0968.529.562</t>
  </si>
  <si>
    <t>KH2244</t>
  </si>
  <si>
    <t>Anh Quang - Sài Gòn / 0906.299.400</t>
  </si>
  <si>
    <t>0906.299.400</t>
  </si>
  <si>
    <t>KH2242</t>
  </si>
  <si>
    <t>Xưởng tiện Nghệ Quang - Quốc lộ 13/ Chú Cao: 0903.920.502</t>
  </si>
  <si>
    <t>0903.920.502</t>
  </si>
  <si>
    <t>230 Quốc lộ 13, phường Hiệp Bình, TP Hồ Chí Minh</t>
  </si>
  <si>
    <t>KH2243</t>
  </si>
  <si>
    <t>Anh Vỹ - Đắk Lắk / 0913.435.018</t>
  </si>
  <si>
    <t>0913.435.018</t>
  </si>
  <si>
    <t>Đắc Lắc</t>
  </si>
  <si>
    <t>KH2241</t>
  </si>
  <si>
    <t>Garage Tấn Chánh - Anh Chánh / 0918.815.750</t>
  </si>
  <si>
    <t>0918.815.750</t>
  </si>
  <si>
    <t>KH2239</t>
  </si>
  <si>
    <t>Chú Tuấn - Long An / 0909.851.969</t>
  </si>
  <si>
    <t>0909.851.969</t>
  </si>
  <si>
    <t>KH2240</t>
  </si>
  <si>
    <t>Anh Hải - Công ty Châu Ngọc Hải - Sóc Trăng / 0902.829.717</t>
  </si>
  <si>
    <t>0902.829.717</t>
  </si>
  <si>
    <t>KH2238</t>
  </si>
  <si>
    <t>Xưởng anh Tỷ - Long An / 0944.286.667/ 0827.286.667</t>
  </si>
  <si>
    <t>0944.286.667 / 0827.286.667</t>
  </si>
  <si>
    <t>KH2237</t>
  </si>
  <si>
    <t>Anh Minh - Sài Gòn / 0907.423.695</t>
  </si>
  <si>
    <t>0907.423.695</t>
  </si>
  <si>
    <t>KH2236</t>
  </si>
  <si>
    <t>Anh Kim Lê Đại Hành - 0913.768.905</t>
  </si>
  <si>
    <t>0913.768.905</t>
  </si>
  <si>
    <t>KH2235</t>
  </si>
  <si>
    <t>Xưởng anh Xô - An Giang/ 0919.523.881</t>
  </si>
  <si>
    <t>0919.523.881</t>
  </si>
  <si>
    <t>KH2234</t>
  </si>
  <si>
    <t>ANH BẢO - BẢO LỘC, LÂM ĐỒNG - 0854.135.678</t>
  </si>
  <si>
    <t>0854.135.678</t>
  </si>
  <si>
    <t>KH2233</t>
  </si>
  <si>
    <t>Cửa hàng Phụ Tùng Xuân Thủy, Hà Nội - 0903418468</t>
  </si>
  <si>
    <t>39722552 / 0903418468</t>
  </si>
  <si>
    <t>Trần Khát Chân, Hai Bà Trưng, Hà Nội</t>
  </si>
  <si>
    <t>XTHUY</t>
  </si>
  <si>
    <t>ENGINE HEAT TAB USA</t>
  </si>
  <si>
    <t>USA</t>
  </si>
  <si>
    <t>EUROSUN PISTON CO., LTD</t>
  </si>
  <si>
    <t>EUROSUN</t>
  </si>
  <si>
    <t>Fujian Wuping Uta Auto Parts Industry Co., Ltd.</t>
  </si>
  <si>
    <t>No.2 Wuping Industrial Zone, Longyan, Fujian Province, China</t>
  </si>
  <si>
    <t>FENGCHENG PACIFIC SHENLONG TURBOCHARGER CO., LTD</t>
  </si>
  <si>
    <t>ADD: NO.9, ZHENXING STREET, FENGHUANGCHENG DISTRICT, FENGCHENG CITY, LIAONING PROVINCE, P.R.CHINA</t>
  </si>
  <si>
    <t>SLTURBO</t>
  </si>
  <si>
    <t>Công ty Thịnh Việt / Anh Thành - Quận 2 / 0903.999.821</t>
  </si>
  <si>
    <t>0903.999.821</t>
  </si>
  <si>
    <t>Q.2, HCM</t>
  </si>
  <si>
    <t>TV</t>
  </si>
  <si>
    <t>Công ty TNHH Vận tải TMDV Thành An</t>
  </si>
  <si>
    <t>4/4/1/8 Đường số 3, Khu Phố 5, Phường Hiệp Bình Phước, Quận Thủ Đức, TPHCM</t>
  </si>
  <si>
    <t>TRUNG</t>
  </si>
  <si>
    <t>Chị Bé - Quận 6 / 02862.602.995</t>
  </si>
  <si>
    <t>02862.602.995</t>
  </si>
  <si>
    <t>Số 83 đường số 6, khu Tên Lửa Q.6</t>
  </si>
  <si>
    <t>BE</t>
  </si>
  <si>
    <t>Quanzhou Yijia Auto Parts Co. Ltd (camshaft)/ CQC SUPPLY CHAIN MANAGEMENT CO., LTD</t>
  </si>
  <si>
    <t>2# Jinxi Road Binjiang Auto Parts Machinery Zone, Nan'an QuanZhou City, Fujian Province China</t>
  </si>
  <si>
    <t>QYA</t>
  </si>
  <si>
    <t>O-TECH (Jiaxing) Co., Ltd</t>
  </si>
  <si>
    <t>D-1508, Fortune Plaza, No.527 Zhongshan West Road, Jiaxing, Zhejiang 314000, China</t>
  </si>
  <si>
    <t>OTECH</t>
  </si>
  <si>
    <t>GUANGZHOU SYSTO/ Goodish (Shenzhen) Technology Co., Ltd (Nhà xuất khẩu Ron Dragonflys)</t>
  </si>
  <si>
    <t>Guangdong, China</t>
  </si>
  <si>
    <t>GK</t>
  </si>
  <si>
    <t>GIECT TRADING LIMITED</t>
  </si>
  <si>
    <t>Room D 10/F Tower A Billion Centre 1 Wang Kwong Road KowLoon Bay Kln</t>
  </si>
  <si>
    <t>GLT</t>
  </si>
  <si>
    <t>Công ty Hợp Long - Anh Tùng / 0977.120.611</t>
  </si>
  <si>
    <t>0977.120.611</t>
  </si>
  <si>
    <t>Khu dân cư An Thái, Quận 12, TP HCM</t>
  </si>
  <si>
    <t>1HL</t>
  </si>
  <si>
    <t>Ô tô An Thái - Bình Dương/ Việt Anh - 0988.268.345</t>
  </si>
  <si>
    <t>0988.268.345</t>
  </si>
  <si>
    <t>17 Nguyễn Du, KP Bình Đức, P Bình Hòa, Thuận An, BD</t>
  </si>
  <si>
    <t>AT</t>
  </si>
  <si>
    <t>TENG SUN AUTO SUPPLY SDN BHD</t>
  </si>
  <si>
    <t>No.25-29, JALAN DBP1, DOLOMITE BUSINESS PARK, 68100 BATU CAVES, SELANGOR DARUL EHSAN, MALAYSIA</t>
  </si>
  <si>
    <t>STABLE TRADING CO., LTD</t>
  </si>
  <si>
    <t>No. 1455-1 Chungshan Rd, Luchu Kaohsiung, Taiwan</t>
  </si>
  <si>
    <t>STC</t>
  </si>
  <si>
    <t>Cửa hàng Quang Vinh - Hàng Xanh / 0908.328.278</t>
  </si>
  <si>
    <t>0908.328.278</t>
  </si>
  <si>
    <t>273 Điện Biên Phủ, Bình Thạnh, HCM</t>
  </si>
  <si>
    <t>QV</t>
  </si>
  <si>
    <t>Công ty TNHH Hoành Vũ 0964.274.088</t>
  </si>
  <si>
    <t>0964.274.088</t>
  </si>
  <si>
    <t>HV</t>
  </si>
  <si>
    <t>Phượng Sakura</t>
  </si>
  <si>
    <t>215 Nguyễn Công Trứ, P.Nguyễn Thái Bình, Q.1</t>
  </si>
  <si>
    <t>SAKURA</t>
  </si>
  <si>
    <t>Công ty Đại Chung Trí - Q5 / 028.38.398.402</t>
  </si>
  <si>
    <t>431 An Dương Vương, P. 3, Q. 5, HCM</t>
  </si>
  <si>
    <t>Nguyễn Tri Phương, STK: 060006817729, SCB CN Hưng Đạo, Q5</t>
  </si>
  <si>
    <t>DCT</t>
  </si>
  <si>
    <t>Công ty Thịnh Phát Lộc / Chị Bé 02862.602.995</t>
  </si>
  <si>
    <t>83 đường số 6, P.Bình Trị Đông B, Q.Bình Tân</t>
  </si>
  <si>
    <t>Trần Anh Duy, STK: 060017544988, SCB PGD Bình Trị Đông</t>
  </si>
  <si>
    <t>TPL</t>
  </si>
  <si>
    <t>Khúc Văn Chiến</t>
  </si>
  <si>
    <t>MN60</t>
  </si>
  <si>
    <t>Cửa hàng Phú Vinh - Quận 5, Sài Gòn / 02838.547.308</t>
  </si>
  <si>
    <t>02838.547.308</t>
  </si>
  <si>
    <t>Số 40 Lưỡng Nhữ Học, Quận 5, TPHCM</t>
  </si>
  <si>
    <t>Huỳnh Vinh Cường, TK số 63548989 tại ACB CN Châu Văn Liêm</t>
  </si>
  <si>
    <t>PV</t>
  </si>
  <si>
    <t>Công TY Khải Lâm - Hóc Môn</t>
  </si>
  <si>
    <t>Hóc Môn - Sài Gòn</t>
  </si>
  <si>
    <t>KH2232</t>
  </si>
  <si>
    <t>Công ty TNHH MTV KS Phụng Hoàng</t>
  </si>
  <si>
    <t>242 Nguyễn Công Trứ, P.Nguyễn Thái Bình, Q.1, TP.HCM</t>
  </si>
  <si>
    <t>PH</t>
  </si>
  <si>
    <t>Công ty Hải Lâm - CN tại HCM / 0901.252.347-0907.252.347</t>
  </si>
  <si>
    <t>0901.252.347-0907</t>
  </si>
  <si>
    <t>Số 77, đường Đông Minh, P Đông Hòa, Dĩ An, Bình Dương</t>
  </si>
  <si>
    <t>HL</t>
  </si>
  <si>
    <t>Công ty TNHH Phụ Tùng Thái Bình Dương/ 02822.026.268</t>
  </si>
  <si>
    <t>02822.026.268</t>
  </si>
  <si>
    <t>B2/7A QL1, ấp 2, Xã Tân Kiêu, Bình Chánh</t>
  </si>
  <si>
    <t>Huỳnh Kim Loan, Số TK 060155159777, SCB PGD An Lạc</t>
  </si>
  <si>
    <t>Cửa Hàng Hào Phát - Điện Biên Phủ, Bình Thạnh / Anh Hào: 0985.352.024</t>
  </si>
  <si>
    <t>0985.352.024</t>
  </si>
  <si>
    <t>Điện Biên Phủ, Bình Thạnh, SG</t>
  </si>
  <si>
    <t>HP</t>
  </si>
  <si>
    <t>Công ty Việt Nguyên Donalson - Nguyễn Hữu Thọ / 0903.850.970</t>
  </si>
  <si>
    <t>0903.850.970</t>
  </si>
  <si>
    <t>40/41 Lê Hữu Thọ, Gò Vấp</t>
  </si>
  <si>
    <t>Nguyen Van Giang, TK 060003008978, Sacombank CN Gò Vấp</t>
  </si>
  <si>
    <t>DONAL</t>
  </si>
  <si>
    <t>Công ty mới TNC</t>
  </si>
  <si>
    <t>Số 11, Đường Vĩnh Phú 10, Phường Vĩnh Phú, TX Thuận An, Tỉnh Bình Dương</t>
  </si>
  <si>
    <t>TNC</t>
  </si>
  <si>
    <t>Xưởng Tiện Nhựt Thành - Long An / A.Vinh: 0913.834.377 - C.Linh: 0916402077</t>
  </si>
  <si>
    <t>0913.834.377 / 0916402077</t>
  </si>
  <si>
    <t>178 Quốc Lộ 1, Long An</t>
  </si>
  <si>
    <t>KH2231</t>
  </si>
  <si>
    <t>Xưởng tiện anh Tân - Vĩnh Long / Anh Tân: 0903.822.749</t>
  </si>
  <si>
    <t>0903.822.749</t>
  </si>
  <si>
    <t>Số 1 Đinh Tiên Hoàng, Vĩnh Long (gần bến xe)</t>
  </si>
  <si>
    <t>KH2229</t>
  </si>
  <si>
    <t>Xưởng Anh Thừa - Hậu Giang / 0977.149.477</t>
  </si>
  <si>
    <t>0977.149.477</t>
  </si>
  <si>
    <t>Vị Thanh, Hậu Giang</t>
  </si>
  <si>
    <t>KH2230</t>
  </si>
  <si>
    <t>Anh Hòa - Ba Tri / 01688.234.188</t>
  </si>
  <si>
    <t>01688.234.188</t>
  </si>
  <si>
    <t>KH2226</t>
  </si>
  <si>
    <t>Xưởng Động Cơ Anh Khái - Nguyễn Văn Linh, SG / 0903.739.700</t>
  </si>
  <si>
    <t>0903.739.700</t>
  </si>
  <si>
    <t>KH2227</t>
  </si>
  <si>
    <t>Cửa hàng Đức Phong - Kiên Giang / Anh Vĩ: 0903.918.073</t>
  </si>
  <si>
    <t>0903.918.073</t>
  </si>
  <si>
    <t>65-67 Nguyễn Chí Thanh, Rạch Giá, Kiên Giang</t>
  </si>
  <si>
    <t>KH2228</t>
  </si>
  <si>
    <t>Xưởng Tâm Hữu Tín - Vĩnh Long / A.Tâm: 0913.889.342</t>
  </si>
  <si>
    <t>0913.889.342</t>
  </si>
  <si>
    <t>37 Đinh Tiên Hoàng, Vĩnh Long</t>
  </si>
  <si>
    <t>KH2222</t>
  </si>
  <si>
    <t>Xưởng Cơ Khí Sông Hậu - Cần Thơ / Anh Liêm: 0903.828.768</t>
  </si>
  <si>
    <t>0903.828.768</t>
  </si>
  <si>
    <t>Nguyễn Thị Tính, đường Cách Mạng Tháng 8, Bình Thủy, Cần Thơ</t>
  </si>
  <si>
    <t>xe A Ban - 0908.093.030, xe 12 giờ chạy, 295 Hùng Vương, P9, Quận 5</t>
  </si>
  <si>
    <t>KH2223</t>
  </si>
  <si>
    <t>Anh Tiến - Đà Lạt / 0942.849.981</t>
  </si>
  <si>
    <t>0942.849.981</t>
  </si>
  <si>
    <t>KH2224</t>
  </si>
  <si>
    <t>X Chị Thư - Q8 / 0938.776.354</t>
  </si>
  <si>
    <t>0938.776.354</t>
  </si>
  <si>
    <t>Q.8, HCM</t>
  </si>
  <si>
    <t>KH2225</t>
  </si>
  <si>
    <t>Xưởng Thành Lợi - Cà Mau / Anh Huy: 0944.447.788</t>
  </si>
  <si>
    <t>0944.447.788</t>
  </si>
  <si>
    <t>292 Lý Văn Lâm, Phường 1, Cà Mau</t>
  </si>
  <si>
    <t>KH2217</t>
  </si>
  <si>
    <t>X Anh Bé - Vĩnh Long / 0972.251.075</t>
  </si>
  <si>
    <t>0972.251.075</t>
  </si>
  <si>
    <t>22C/7, ấp Tân An, Long Hồ, Vĩnh Long</t>
  </si>
  <si>
    <t>KH2218</t>
  </si>
  <si>
    <t>Xưởng tiện anh Sáu - Vĩnh Long / 0919.191.491</t>
  </si>
  <si>
    <t>0919.191.491</t>
  </si>
  <si>
    <t>108A/08 QL57, Vĩnh Long</t>
  </si>
  <si>
    <t>KH2219</t>
  </si>
  <si>
    <t>Cty Lê Tiến - Quảng Ngãi / Anh Lê: 0989.971.720</t>
  </si>
  <si>
    <t>0989.971.720</t>
  </si>
  <si>
    <t>KH2220</t>
  </si>
  <si>
    <t>Anh Hải - Hải Phòng / 0912.380.808</t>
  </si>
  <si>
    <t>0912.380.808</t>
  </si>
  <si>
    <t>Cảng Đình Vũ, Hải Phòng</t>
  </si>
  <si>
    <t>KH2221</t>
  </si>
  <si>
    <t>Xưởng anh Phương - Bình Dương / 0898.897.489</t>
  </si>
  <si>
    <t>0898.897.489</t>
  </si>
  <si>
    <t>KH2216</t>
  </si>
  <si>
    <t>Anh Hùng - Bến Tre / 0914.293.793</t>
  </si>
  <si>
    <t>0914.293.793</t>
  </si>
  <si>
    <t>Bến Xe, Bến Tre</t>
  </si>
  <si>
    <t>KH2213</t>
  </si>
  <si>
    <t>Xưởng anh Phương - Q10 / 0965.214.014</t>
  </si>
  <si>
    <t>0965.214.014</t>
  </si>
  <si>
    <t>Quận 10, SG</t>
  </si>
  <si>
    <t>KH2214</t>
  </si>
  <si>
    <t>Cty CP XD TM DV Nhà Thép Gia Phú - SG / Anh Khoa: 0909.755.559</t>
  </si>
  <si>
    <t>0909.755.559</t>
  </si>
  <si>
    <t>104 Hồ Văn Huê, P.9, Q.Phú Nhuận, HCM</t>
  </si>
  <si>
    <t>KH2215</t>
  </si>
  <si>
    <t>Cửa hàng Phụ Tùng Máy Đồng Tâm - Sóc Trăng / Anh Hùng: 0903.746.008</t>
  </si>
  <si>
    <t>0903.746.008</t>
  </si>
  <si>
    <t>224 Đường Trương Công Định, Khóm 5, P.2, TP. Sóc Trăng</t>
  </si>
  <si>
    <t>KH2212</t>
  </si>
  <si>
    <t>Anh Xanh - Củ Chi / 0868.676.413/ 0963.406.413</t>
  </si>
  <si>
    <t>0868.676.413 / 0963.406.413</t>
  </si>
  <si>
    <t>Củ Chi</t>
  </si>
  <si>
    <t>KH2210</t>
  </si>
  <si>
    <t>Cty New Sun - Kontum / A Mạnh: 0978.141.438/A Tiết 0988.318.972</t>
  </si>
  <si>
    <t>0978.141.438 / 0988.318.972</t>
  </si>
  <si>
    <t>KH2211</t>
  </si>
  <si>
    <t>Cty Huy Hoàng - Kon tum / Anh Chương: 0935.924.699</t>
  </si>
  <si>
    <t>0935.924.699</t>
  </si>
  <si>
    <t>Kom tum</t>
  </si>
  <si>
    <t>KH2204</t>
  </si>
  <si>
    <t>Cửa hàng Minh Trí - Sóc Trăng / 0913.615.169 - 0969.696.850</t>
  </si>
  <si>
    <t>0913.615.169 / 0969.696.850</t>
  </si>
  <si>
    <t>ấp Thạnh Lợi, TT Mỹ Xuyên, Mỹ Xuyên</t>
  </si>
  <si>
    <t>KH2205</t>
  </si>
  <si>
    <t>Cửa hàng Phương Hà - Đà Nẵng / Anh Trí: 0903.583.075</t>
  </si>
  <si>
    <t>0903.583.075</t>
  </si>
  <si>
    <t>391 Ông ích Khiêm - Đà Nẵng</t>
  </si>
  <si>
    <t>KH2206</t>
  </si>
  <si>
    <t>Anh Thiệt -Bình Thuận / 0919.011.502</t>
  </si>
  <si>
    <t>0919.011.502</t>
  </si>
  <si>
    <t>KH2207</t>
  </si>
  <si>
    <t>Anh Thiện - Bình Thuận / 0985.741.750</t>
  </si>
  <si>
    <t>0985.741.750</t>
  </si>
  <si>
    <t>KH2208</t>
  </si>
  <si>
    <t>Xưởng Cơ Giới Bắc Sơn/ Anh Kiên - Đăk Lăk / 0985.757.427</t>
  </si>
  <si>
    <t>0985.757.427</t>
  </si>
  <si>
    <t>97F Nguyễn Văn Linh, Ea Tu, Thành phố Buôn Ma Thuột, Đắk Lắk</t>
  </si>
  <si>
    <t>KH2209</t>
  </si>
  <si>
    <t>Anh Thái - Ninh Thuận / 0962.006.581</t>
  </si>
  <si>
    <t>0962.006.581</t>
  </si>
  <si>
    <t>KH2202</t>
  </si>
  <si>
    <t>Anh Sơn - Vũng Tàu / 0976.798.081</t>
  </si>
  <si>
    <t>0976.798.081</t>
  </si>
  <si>
    <t>Anh Sơn, Vũng Tàu</t>
  </si>
  <si>
    <t>KH2203</t>
  </si>
  <si>
    <t>Anh Linh - Bình Thuận / 0915.617.249 - 0944.119.114</t>
  </si>
  <si>
    <t>0915.617.249 / 0944.119.114</t>
  </si>
  <si>
    <t>KH2200</t>
  </si>
  <si>
    <t>Anh Huy - Bình Thuận / 0913.837.692</t>
  </si>
  <si>
    <t>0913.837.692</t>
  </si>
  <si>
    <t>KH2201</t>
  </si>
  <si>
    <t>Anh Hoàng - Ninh Thuận / 0946.941.515</t>
  </si>
  <si>
    <t>0946.941.515</t>
  </si>
  <si>
    <t>KH2198</t>
  </si>
  <si>
    <t>Cửa hàng Việt Trung - Bình Định / Anh Vinh: 0905.676.899</t>
  </si>
  <si>
    <t>0905.676.899</t>
  </si>
  <si>
    <t>KH2199</t>
  </si>
  <si>
    <t>Anh Giang - Long An / 0906.364.440</t>
  </si>
  <si>
    <t>0906.364.440</t>
  </si>
  <si>
    <t>KH2197</t>
  </si>
  <si>
    <t>Cửa hàng Anh Nhân - Long Xuyên (Tỷ Nhân)/ A.Nhân: 0913.730.904 - 0969.255.939</t>
  </si>
  <si>
    <t>0913.730.904 / 0969.255.939</t>
  </si>
  <si>
    <t>24 Nguyễn Đình Chiểu, Long Xuyên, An Giang</t>
  </si>
  <si>
    <t>Buổi sáng gửi chành Kim Lan - 0918.544.509, địa chỉ số 989 Nguyễn Trãi, P.14, Q5</t>
  </si>
  <si>
    <t>KH2194</t>
  </si>
  <si>
    <t>Anh Trí - Ninh Hoà, Khánh Hoà / 0905.107.988</t>
  </si>
  <si>
    <t>0905.107.988</t>
  </si>
  <si>
    <t>KH2195</t>
  </si>
  <si>
    <t>Anh Sanh - Đà Nẵng / 0905.119.225</t>
  </si>
  <si>
    <t>0905.119.225</t>
  </si>
  <si>
    <t>KH2196</t>
  </si>
  <si>
    <t>Xưởng tiện Anh Quang - Suối Tiên / 0903.733.821</t>
  </si>
  <si>
    <t>0903.733.821</t>
  </si>
  <si>
    <t>880 Xa Lộ Hà Nội-P Hiệp Phú-TP Thủ Đức-HCM</t>
  </si>
  <si>
    <t>KH2187</t>
  </si>
  <si>
    <t>Cửa hàng chị Thanh - Đăk Lăk / 0913.487.434</t>
  </si>
  <si>
    <t>0913.487.434</t>
  </si>
  <si>
    <t>18 Nguyễn Thị Minh Khai, BMT, Đăk Lăk</t>
  </si>
  <si>
    <t>KH2188</t>
  </si>
  <si>
    <t>Gara Hữu Thành - Nha Trang / 0965.977.961</t>
  </si>
  <si>
    <t>0965.977.961</t>
  </si>
  <si>
    <t>Thôn Vĩnh Thành, Xã Vĩnh Phương, Nha Trang, Khánh Hoà</t>
  </si>
  <si>
    <t>KH2189</t>
  </si>
  <si>
    <t>Anh Quang - Công ty Đinh Phát, Bình Định / 0971.389.499</t>
  </si>
  <si>
    <t>0971.389.499</t>
  </si>
  <si>
    <t>Số 505 Trần Phú, P.Bình Định, TX.An Nhơn, Bình Định</t>
  </si>
  <si>
    <t>KH2190</t>
  </si>
  <si>
    <t>Cửa hàng Phụ Tùng Ô Tô Bạch- Đăk Lăk /Anh Văn - 0903.535.800</t>
  </si>
  <si>
    <t>0903.535.800</t>
  </si>
  <si>
    <t>150-154 Phan Bội Châu, TP. Buôn Mê Thuột, Đăk Lăk</t>
  </si>
  <si>
    <t>KH2191</t>
  </si>
  <si>
    <t>CTP (Cambodia Tractor Parts) - CPC / +855 12 937 193/ +855 23 900 257</t>
  </si>
  <si>
    <t>88B St.70 Sangkat Srah Chork, Phnom Penh, Cambodia</t>
  </si>
  <si>
    <t>KH2192</t>
  </si>
  <si>
    <t>Chị Trang, Anh Quốc - Bảo Lộc / 0908.044.120/ 0919.179.150</t>
  </si>
  <si>
    <t>0908.044.120 / 0919.179.150</t>
  </si>
  <si>
    <t>221/2 Lam Sơn, Bảo Lộc, Lâm Đồng</t>
  </si>
  <si>
    <t>KH2193</t>
  </si>
  <si>
    <t>Xưởng Tiện Kiệt - Kontum / 0988.209.015</t>
  </si>
  <si>
    <t>0988.209.015</t>
  </si>
  <si>
    <t>Đường Phan Đình Phùng - TP Kontum</t>
  </si>
  <si>
    <t>KH2185</t>
  </si>
  <si>
    <t>Anh Tú - Sa Đéc, Đồng Tháp / 0912.137.272</t>
  </si>
  <si>
    <t>0912.137.272</t>
  </si>
  <si>
    <t>Sa Đéc, Đồng Tháp</t>
  </si>
  <si>
    <t>KH2186</t>
  </si>
  <si>
    <t>Anh Đức - Quảng Ngãi / 0915.754.679</t>
  </si>
  <si>
    <t>0915.754.679</t>
  </si>
  <si>
    <t>KH2182</t>
  </si>
  <si>
    <t>Anh Bình - Đăk Lăk / 0912.060.776</t>
  </si>
  <si>
    <t>0912.060.776</t>
  </si>
  <si>
    <t>Buôn Hồ, Đăk Lăk</t>
  </si>
  <si>
    <t>KH2183</t>
  </si>
  <si>
    <t>Anh Minh - Quy Nhơn, Bình Định / 0969.280.257</t>
  </si>
  <si>
    <t>0969.280.257</t>
  </si>
  <si>
    <t>KH2184</t>
  </si>
  <si>
    <t>Anh Thông - Cà Mau / Anh Thông: 0918.053.717</t>
  </si>
  <si>
    <t>0918.053.717</t>
  </si>
  <si>
    <t>40A Nguyễn Hữu Lễ, P.2, Cà Mau</t>
  </si>
  <si>
    <t>KH2180</t>
  </si>
  <si>
    <t>Anh Kiên - Đăk Lăk / 01222.422.941</t>
  </si>
  <si>
    <t>01222.422.941</t>
  </si>
  <si>
    <t>Buôn Ma Thuột, Đăk Lăk</t>
  </si>
  <si>
    <t>KH2181</t>
  </si>
  <si>
    <t>Anh Khôi - Nha Trang / 0913.478.808</t>
  </si>
  <si>
    <t>0913.478.808</t>
  </si>
  <si>
    <t>KH2178</t>
  </si>
  <si>
    <t>Anh Tân - KCN Cầu Tràm, Long An / 0989.882.989 - 0933.771.348</t>
  </si>
  <si>
    <t>0989.882.989 / 0933.771.348</t>
  </si>
  <si>
    <t>Chợ Bình Chánh, Long An</t>
  </si>
  <si>
    <t>KH2179</t>
  </si>
  <si>
    <t>Xưởng Anh Phú - Quận 8 / 0937.534.723</t>
  </si>
  <si>
    <t>0937.534.723</t>
  </si>
  <si>
    <t>Quận 8, TP HCM</t>
  </si>
  <si>
    <t>KH2175</t>
  </si>
  <si>
    <t>Anh Việt - Bình Thạnh/0908.377.558</t>
  </si>
  <si>
    <t>0908.377.558</t>
  </si>
  <si>
    <t>Bình Thạnh - TP.HCM</t>
  </si>
  <si>
    <t>KH2176</t>
  </si>
  <si>
    <t>Gara Hoài Sơn - Khánh Hoà / 0977.056.056</t>
  </si>
  <si>
    <t>0977.056.056</t>
  </si>
  <si>
    <t>Vạn Ninh, Khánh Hoà</t>
  </si>
  <si>
    <t>KH2177</t>
  </si>
  <si>
    <t>Anh Diêm - Cà Mau / 0918.708.136</t>
  </si>
  <si>
    <t>0918.708.136</t>
  </si>
  <si>
    <t>KH2169</t>
  </si>
  <si>
    <t>Xưởng Anh Sáng - Quốc Lộ 1K / 0903.872.693</t>
  </si>
  <si>
    <t>0903.872.693</t>
  </si>
  <si>
    <t>Quốc lộ 1K, SG</t>
  </si>
  <si>
    <t>KH2170</t>
  </si>
  <si>
    <t>Anh Tấn ( Công Ty TNHH MTV XD Lê Tấn) - Bình Phước/ 0918.156.913</t>
  </si>
  <si>
    <t>0918.156.913</t>
  </si>
  <si>
    <t>KH2171</t>
  </si>
  <si>
    <t>Công ty TNHH Một Thành Viên Nhất Đô - Huế/ Anh Nam - 0905.053.515</t>
  </si>
  <si>
    <t>0905.053.515</t>
  </si>
  <si>
    <t>Huế</t>
  </si>
  <si>
    <t>KH2172</t>
  </si>
  <si>
    <t>Anh Hiếu - Bình Long/ 0974.377.189</t>
  </si>
  <si>
    <t>0974.377.189</t>
  </si>
  <si>
    <t>KH2173</t>
  </si>
  <si>
    <t>Xưởng Anh Điệp - Ngã 4 Bình Phước/ 0988.931.430</t>
  </si>
  <si>
    <t>0988.931.430</t>
  </si>
  <si>
    <t>Ngã 4 Bình Phước, Sài Gòn</t>
  </si>
  <si>
    <t>KH2174</t>
  </si>
  <si>
    <t>Anh Đạt - Xuyên Mộc - BRVT/ 01299.521.939</t>
  </si>
  <si>
    <t>01299.521.939</t>
  </si>
  <si>
    <t>Xuyên Mộc - Bà Rịa Vũng Tàu</t>
  </si>
  <si>
    <t>KH2167</t>
  </si>
  <si>
    <t>Công ty Nam Tiến- Anh Phong - Cần Thơ / 0913.118.761</t>
  </si>
  <si>
    <t>0913.118.761</t>
  </si>
  <si>
    <t>KH2168</t>
  </si>
  <si>
    <t>Xưởng Anh Dũng - Q9 / 0908.180.790</t>
  </si>
  <si>
    <t>0908.180.790</t>
  </si>
  <si>
    <t>Q9, SG</t>
  </si>
  <si>
    <t>KH2165</t>
  </si>
  <si>
    <t>Anh Trung - Phú Mỹ, BRVT/ 0913.668.076</t>
  </si>
  <si>
    <t>0913.668.076</t>
  </si>
  <si>
    <t>KH2166</t>
  </si>
  <si>
    <t>Xưởng anh Vũ - Bình Dương / 01212.616.866</t>
  </si>
  <si>
    <t>01212.616.866</t>
  </si>
  <si>
    <t>KH2164</t>
  </si>
  <si>
    <t>Công ty TNHH-TM-DV Bao Bì Hải Long</t>
  </si>
  <si>
    <t>267 Thống Nhất, Phường Tân Thành, Quận Tân Phú, TPHCM</t>
  </si>
  <si>
    <t>HAILONG</t>
  </si>
  <si>
    <t>ITR MIDDLE EAST FZCO</t>
  </si>
  <si>
    <t>P.O. Box 18591 Jebel Ali, Dubai, United Arab Emirates</t>
  </si>
  <si>
    <t>ITR</t>
  </si>
  <si>
    <t>Xưởng Anh Long - Cà Mau / 0915.466.426</t>
  </si>
  <si>
    <t>0915.466.426</t>
  </si>
  <si>
    <t>KH2161</t>
  </si>
  <si>
    <t>Công ty TNHH Thương mại DV Hải Đăng - Bình Dương/ Chú Đăng 0913.950.464</t>
  </si>
  <si>
    <t>0913.950.464</t>
  </si>
  <si>
    <t>Số 10, Tổ 9, ấp 1, Xã Trừ Văn Thố, Huyện Bàu Bàng, Tỉnh Bình Dương</t>
  </si>
  <si>
    <t>KH2162</t>
  </si>
  <si>
    <t>Anh Tập - Gia Lai / 01674.152.229</t>
  </si>
  <si>
    <t>01674.152.229</t>
  </si>
  <si>
    <t>KH2163</t>
  </si>
  <si>
    <t>Minh Tâm - Cần Đước / 0973.441.214</t>
  </si>
  <si>
    <t>0973.441.214</t>
  </si>
  <si>
    <t>Cần Đước, Long An</t>
  </si>
  <si>
    <t>KH2159</t>
  </si>
  <si>
    <t>Anh út - Bình Chánh / 0918.208.978</t>
  </si>
  <si>
    <t>0918.208.978</t>
  </si>
  <si>
    <t>Bình Chánh, TP HCM</t>
  </si>
  <si>
    <t>KH2160</t>
  </si>
  <si>
    <t>Anh Hưng - Gara Thành Hưng - Gia Lai / 0905.327.596</t>
  </si>
  <si>
    <t>0905.327.596</t>
  </si>
  <si>
    <t>KBang, Gia Lai</t>
  </si>
  <si>
    <t>Gửi xe Vương Tấn Dũng, quấy 78, BX Miền Đông - 0962.781.789</t>
  </si>
  <si>
    <t>KH2155</t>
  </si>
  <si>
    <t>Anh Đông - Cà Mau / 0947.456.570</t>
  </si>
  <si>
    <t>0947.456.570</t>
  </si>
  <si>
    <t>KH2156</t>
  </si>
  <si>
    <t>Anh Lý - Bến Lức / 0919.085.994</t>
  </si>
  <si>
    <t>0919.085.994</t>
  </si>
  <si>
    <t>KH2157</t>
  </si>
  <si>
    <t>Anh Phát - Tiền Giang / 0919.646.637</t>
  </si>
  <si>
    <t>0919.646.637</t>
  </si>
  <si>
    <t>KH2158</t>
  </si>
  <si>
    <t>Bãi Máy Đông Tây - Anh Trường - Quận 12 / 0966.660.804</t>
  </si>
  <si>
    <t>0966.660.804</t>
  </si>
  <si>
    <t>325/3A QL1A, P. An Phú Đông, Quận 12, TP HCM</t>
  </si>
  <si>
    <t>KH2152</t>
  </si>
  <si>
    <t>VLXD Quế Đông - Anh Cường - Quận 12 / 0983.059.414</t>
  </si>
  <si>
    <t>0983.059.414</t>
  </si>
  <si>
    <t>Hà Huy Giáp - Quận 12 - TP HCM</t>
  </si>
  <si>
    <t>KH2153</t>
  </si>
  <si>
    <t>Anh út - Gia Lai / 01668.464.440</t>
  </si>
  <si>
    <t>01668.464.440</t>
  </si>
  <si>
    <t>514 Lý Thái Tổ, Pleiku, Gia Lai</t>
  </si>
  <si>
    <t>KH2154</t>
  </si>
  <si>
    <t>Anh Phong - Bình Chánh / 0962.948.761</t>
  </si>
  <si>
    <t>0962.948.761</t>
  </si>
  <si>
    <t>Bình Chánh, SG</t>
  </si>
  <si>
    <t>KH2146</t>
  </si>
  <si>
    <t>Anh Hoàng - SG / 0908.798.182</t>
  </si>
  <si>
    <t>0908.798.182</t>
  </si>
  <si>
    <t>KH2147</t>
  </si>
  <si>
    <t>Anh Hiến - Kontum / 0985.624.402</t>
  </si>
  <si>
    <t>0985.624.402</t>
  </si>
  <si>
    <t>KH2148</t>
  </si>
  <si>
    <t>Công Ty CP XD Hùng Thắng - Phú Quốc/ Anh Quốc - 0908.979.040</t>
  </si>
  <si>
    <t>0908.979.040</t>
  </si>
  <si>
    <t>Tổ 6, ấp Đường Bào, Xã Dương Tơ, Huyện Phú Quốc, T.Kiên Giang</t>
  </si>
  <si>
    <t>KH2149</t>
  </si>
  <si>
    <t>Xưởng Anh Phong - Bến Cát / 0901.645.752</t>
  </si>
  <si>
    <t>0901.645.752</t>
  </si>
  <si>
    <t>KH2150</t>
  </si>
  <si>
    <t>Anh Bảo - Cty Lê Bảo - Quận 9 / 0903.151.546</t>
  </si>
  <si>
    <t>0903.151.546</t>
  </si>
  <si>
    <t>84C1 Dương Đình Hội, KP6, P. Phước Long B, Quận 9, TP HCM</t>
  </si>
  <si>
    <t>KH2151</t>
  </si>
  <si>
    <t>Anh Trải - Bảo Lộc / 0934.144.748</t>
  </si>
  <si>
    <t>0934.144.748</t>
  </si>
  <si>
    <t>KH2143</t>
  </si>
  <si>
    <t>Cửa Hàng Thành Dũng - Bạc Liêu / Chị Ngọc - 0986.649.676</t>
  </si>
  <si>
    <t>0986.649.676</t>
  </si>
  <si>
    <t>KH2144</t>
  </si>
  <si>
    <t>Anh Phúc - SG / 0933.126.854</t>
  </si>
  <si>
    <t>0933.126.854</t>
  </si>
  <si>
    <t>KH2145</t>
  </si>
  <si>
    <t>Anh Vuông - SG / 0933.816.156</t>
  </si>
  <si>
    <t>0933.816.156</t>
  </si>
  <si>
    <t>KH2142</t>
  </si>
  <si>
    <t>Anh Văn - Bình Dương /01687.400.105</t>
  </si>
  <si>
    <t>01687.400.105</t>
  </si>
  <si>
    <t>KH2136</t>
  </si>
  <si>
    <t>Bãi Máy Đức Hùng - Suối Tiên/ 0961.804.073</t>
  </si>
  <si>
    <t>0961.804.073</t>
  </si>
  <si>
    <t>KH2137</t>
  </si>
  <si>
    <t>Anh Văn Anh - Vĩnh Long / 0939.333.151</t>
  </si>
  <si>
    <t>KH2138</t>
  </si>
  <si>
    <t>Anh Phương - Bình Long / 0919.473.077</t>
  </si>
  <si>
    <t>0919.473.077</t>
  </si>
  <si>
    <t>KH2139</t>
  </si>
  <si>
    <t>Anh Hoàng - Bến Cát / 0908.581.316</t>
  </si>
  <si>
    <t>0908.581.316</t>
  </si>
  <si>
    <t>KH2140</t>
  </si>
  <si>
    <t>Xưởng Anh Nguyên - SG / 0975.537.333</t>
  </si>
  <si>
    <t>0975.537.333</t>
  </si>
  <si>
    <t>KH2141</t>
  </si>
  <si>
    <t>Anh Hải - Gia Lai / 0977.647.777</t>
  </si>
  <si>
    <t>0977.647.777</t>
  </si>
  <si>
    <t>KH2134</t>
  </si>
  <si>
    <t>Cửa hàng Anh Nghiệp - Vũng Liêm / 0974.301.080</t>
  </si>
  <si>
    <t>0974.301.080</t>
  </si>
  <si>
    <t>Vũng Liêm, Vĩnh Long</t>
  </si>
  <si>
    <t>KH2135</t>
  </si>
  <si>
    <t>Gara Duyên Châu - Phú Quốc / Chị Duyên - 0939.989.133</t>
  </si>
  <si>
    <t>0939.989.133</t>
  </si>
  <si>
    <t>KH2132</t>
  </si>
  <si>
    <t>Anh Dương - Thái Bình / 0984.470.989</t>
  </si>
  <si>
    <t>0984.470.989</t>
  </si>
  <si>
    <t>Thái Bình</t>
  </si>
  <si>
    <t>KH2133</t>
  </si>
  <si>
    <t>Anh Sử - BM Lê Dũng Suối Tiên/ 0938.515.269</t>
  </si>
  <si>
    <t>0938.515.269</t>
  </si>
  <si>
    <t>KH2131</t>
  </si>
  <si>
    <t>Bãi Máy Anh Thành - Suối Tiên / 0903.118.823</t>
  </si>
  <si>
    <t>0903.118.823</t>
  </si>
  <si>
    <t>Dốc Thiên Thu, Suối Tiên, SG</t>
  </si>
  <si>
    <t>KH2128</t>
  </si>
  <si>
    <t>Xưởng Anh Khanh - SG / 0919.171.690</t>
  </si>
  <si>
    <t>0919.171.690</t>
  </si>
  <si>
    <t>KH2129</t>
  </si>
  <si>
    <t>Anh Hiếu - Củ Chi / 0902.633.030</t>
  </si>
  <si>
    <t>0902.633.030</t>
  </si>
  <si>
    <t>Củ Chi - TP HCM</t>
  </si>
  <si>
    <t>KH2130</t>
  </si>
  <si>
    <t>Anh Tín - Bình Chánh / 01679.983.899</t>
  </si>
  <si>
    <t>01679.983.899</t>
  </si>
  <si>
    <t>KH2126</t>
  </si>
  <si>
    <t>Anh Thuận - Quận 7 / 0903.717.421</t>
  </si>
  <si>
    <t>0903.717.421</t>
  </si>
  <si>
    <t>KH2127</t>
  </si>
  <si>
    <t>Chú Thanh - Bình Dương / 0913.187.405</t>
  </si>
  <si>
    <t>0913.187.405</t>
  </si>
  <si>
    <t>KH2125</t>
  </si>
  <si>
    <t>Anh Đạt - Quận 10 / 0975.972.828</t>
  </si>
  <si>
    <t>0975.972.828</t>
  </si>
  <si>
    <t>Quận 10 - TP HCM</t>
  </si>
  <si>
    <t>KH2124</t>
  </si>
  <si>
    <t>Anh Hùng - Lucretia</t>
  </si>
  <si>
    <t>CTCP CGMN</t>
  </si>
  <si>
    <t>MN59</t>
  </si>
  <si>
    <t>Anh Dũng - Quận 8 / 0908.598.882</t>
  </si>
  <si>
    <t>0908.598.882</t>
  </si>
  <si>
    <t>KH2123</t>
  </si>
  <si>
    <t>Anh Hậu - Vĩnh Lộc / 0989.244.395</t>
  </si>
  <si>
    <t>0989.244.395</t>
  </si>
  <si>
    <t>Vĩnh Lộc - TP HCM</t>
  </si>
  <si>
    <t>KH2120</t>
  </si>
  <si>
    <t>Anh Hùng - Gò Vấp / 0912.344.039</t>
  </si>
  <si>
    <t>0912.344.039</t>
  </si>
  <si>
    <t>Gò Vấp - TP HCM</t>
  </si>
  <si>
    <t>KH2121</t>
  </si>
  <si>
    <t>Anh Thắng - Cty Việt Đức - Đắk Nông / 01678.007.777</t>
  </si>
  <si>
    <t>01678.007.777</t>
  </si>
  <si>
    <t>KH2122</t>
  </si>
  <si>
    <t>Bãi máy Khánh Tuyết - Suối Tiên/ Chú Khánh - 0974.581.957</t>
  </si>
  <si>
    <t>0974.581.957</t>
  </si>
  <si>
    <t>KH2118</t>
  </si>
  <si>
    <t>Gara Tuấn Hậu - Gia Lai / 0982.347.181</t>
  </si>
  <si>
    <t>0982.347.181</t>
  </si>
  <si>
    <t>KH2119</t>
  </si>
  <si>
    <t>Anh Nam - Bình Dương / 0913.844.443</t>
  </si>
  <si>
    <t>0913.844.443</t>
  </si>
  <si>
    <t>KH2115</t>
  </si>
  <si>
    <t>Anh Hải - Đức Hòa / 0902.555.015</t>
  </si>
  <si>
    <t>0902.555.015</t>
  </si>
  <si>
    <t>KH2116</t>
  </si>
  <si>
    <t>Anh Tài - Gò Đen / 01265.658.777</t>
  </si>
  <si>
    <t>01265.658.777</t>
  </si>
  <si>
    <t>Gò Đen - Long An</t>
  </si>
  <si>
    <t>KH2117</t>
  </si>
  <si>
    <t>Anh Thanh - Bà Rịa / 0961.638.379</t>
  </si>
  <si>
    <t>0961.638.379</t>
  </si>
  <si>
    <t>KH2112</t>
  </si>
  <si>
    <t>Bãi Máy Kim Thanh - Suối Tiên / Anh Điền - 0987.564.777</t>
  </si>
  <si>
    <t>0987.564.777</t>
  </si>
  <si>
    <t>Cây Xăng Hiệp Phú 2, Tân Vạn, TP HCM</t>
  </si>
  <si>
    <t>KH2113</t>
  </si>
  <si>
    <t>Anh Hòa - Hà Nội / 0978.472.888/ 0918.852.111</t>
  </si>
  <si>
    <t>0978.472.888 / 0918.852.111</t>
  </si>
  <si>
    <t>KH2114</t>
  </si>
  <si>
    <t>Anh Bình - Nhà Bè / 0908.184.826</t>
  </si>
  <si>
    <t>0908.184.826</t>
  </si>
  <si>
    <t>KH2108</t>
  </si>
  <si>
    <t>Anh Hùng - Bến Tre / 01688.300.016</t>
  </si>
  <si>
    <t>01688.300.016</t>
  </si>
  <si>
    <t>KH2109</t>
  </si>
  <si>
    <t>Xưởng Anh Hưng - Nhơn Trạch / 0913.752.088</t>
  </si>
  <si>
    <t>0913.752.088</t>
  </si>
  <si>
    <t>Nhơn Trạch - Đồng Nai</t>
  </si>
  <si>
    <t>KH2110</t>
  </si>
  <si>
    <t>Anh Tùng - Quận 8 / 0903.181.449</t>
  </si>
  <si>
    <t>0903.181.449</t>
  </si>
  <si>
    <t>Quận 8- TP HCM</t>
  </si>
  <si>
    <t>KH2111</t>
  </si>
  <si>
    <t>Chú Tuấn - Bến Lức / 0903.928.271</t>
  </si>
  <si>
    <t>0903.928.271</t>
  </si>
  <si>
    <t>KH2107</t>
  </si>
  <si>
    <t>Anh Hậu - Bình Dương (T) / 0915.435.523</t>
  </si>
  <si>
    <t>0915.435.523</t>
  </si>
  <si>
    <t>KH2106</t>
  </si>
  <si>
    <t>Xưởng Anh Huy - Phan Rang / 0948.491.551</t>
  </si>
  <si>
    <t>0948.491.551</t>
  </si>
  <si>
    <t>KH2105</t>
  </si>
  <si>
    <t>Bãi Máy Anh Lá - Tiền Giang / 09077.487.500</t>
  </si>
  <si>
    <t>077.487.500</t>
  </si>
  <si>
    <t>KH2103</t>
  </si>
  <si>
    <t>Xưởng Anh Đăng - Kiên Giang / 0919.139.498</t>
  </si>
  <si>
    <t>0919.139.498</t>
  </si>
  <si>
    <t>Hòn Đất, Kiên Giang</t>
  </si>
  <si>
    <t>KH2104</t>
  </si>
  <si>
    <t>Anh Cường - Tân Bình / 0938.937.601</t>
  </si>
  <si>
    <t>0938.937.601</t>
  </si>
  <si>
    <t>Tân Bình</t>
  </si>
  <si>
    <t>KH2095</t>
  </si>
  <si>
    <t>Công ty Nguyễn Huỳnh - Bình Dương / A. Phương 0937.078.976</t>
  </si>
  <si>
    <t>0937.078.976</t>
  </si>
  <si>
    <t>KH2096</t>
  </si>
  <si>
    <t>Anh Nhiều - Bến Lức / 0913.899.404</t>
  </si>
  <si>
    <t>0913.899.404</t>
  </si>
  <si>
    <t>Long an</t>
  </si>
  <si>
    <t>KH2097</t>
  </si>
  <si>
    <t>Chú Tùng Quân - Tiền Giang/0907.227.799</t>
  </si>
  <si>
    <t>0907.227.799</t>
  </si>
  <si>
    <t>KH2098</t>
  </si>
  <si>
    <t>Chú Tuấn - Ngã Tư Bình Phước / 0945.198.311</t>
  </si>
  <si>
    <t>0945.198.311</t>
  </si>
  <si>
    <t>Ngã Tư Bình Phước - Thủ Đức - TP HCM</t>
  </si>
  <si>
    <t>KH2099</t>
  </si>
  <si>
    <t>Xưởng Anh Bảy - Kiên Giang/ 01679.821.355</t>
  </si>
  <si>
    <t>01679.821.355</t>
  </si>
  <si>
    <t>KH2101</t>
  </si>
  <si>
    <t>Anh Khôi - Sài Gòn / 0908.492.682</t>
  </si>
  <si>
    <t>0908.492.682</t>
  </si>
  <si>
    <t>KH2102</t>
  </si>
  <si>
    <t>Xưởng Anh Phụng - Bình Chánh / 0903.180.437</t>
  </si>
  <si>
    <t>0903.180.437</t>
  </si>
  <si>
    <t>Ngã Ba Quán Chuối - Bình Chánh - TP HCM</t>
  </si>
  <si>
    <t>KH2091</t>
  </si>
  <si>
    <t>Anh Bảo - Sài Gòn /0937.363.177</t>
  </si>
  <si>
    <t>0937.363.177</t>
  </si>
  <si>
    <t>KH2092</t>
  </si>
  <si>
    <t>Anh Tâm - Cần Guộc / 0903.901.704 - 01633.716.278</t>
  </si>
  <si>
    <t>0903.901.704 / 01633.716.278</t>
  </si>
  <si>
    <t>Cần Guộc - Long An</t>
  </si>
  <si>
    <t>KH2093</t>
  </si>
  <si>
    <t>Anh Tuấn - Tân Bình / 0932.328.234</t>
  </si>
  <si>
    <t>0932.328.234</t>
  </si>
  <si>
    <t>578 Cộng Hòa, Phường 13, Quận Tân Bình - TP HCM</t>
  </si>
  <si>
    <t>KH2094</t>
  </si>
  <si>
    <t>Chị Hằng - SG / 0969.377.664</t>
  </si>
  <si>
    <t>0969.377.664</t>
  </si>
  <si>
    <t>KH2084</t>
  </si>
  <si>
    <t>Chú Xiêm - Đồng Nai / 0916.904.870</t>
  </si>
  <si>
    <t>0916.904.870</t>
  </si>
  <si>
    <t>KH2085</t>
  </si>
  <si>
    <t>Anh Khải - Phú Quốc / 01654.567.683</t>
  </si>
  <si>
    <t>01654.567.683</t>
  </si>
  <si>
    <t>KH2086</t>
  </si>
  <si>
    <t>Anh Lộc - Bến Tre / 0912.219.949</t>
  </si>
  <si>
    <t>0912.219.949</t>
  </si>
  <si>
    <t>KH2087</t>
  </si>
  <si>
    <t>Anh Tâm - Cà Mau / 0918.036.151</t>
  </si>
  <si>
    <t>0918.036.151</t>
  </si>
  <si>
    <t>KH2088</t>
  </si>
  <si>
    <t>Anh Sáng - Hóc Môn / 0937.478.179</t>
  </si>
  <si>
    <t>0937.478.179</t>
  </si>
  <si>
    <t>KH2089</t>
  </si>
  <si>
    <t>Anh Sung - Vũng Tàu / 0969.693.773</t>
  </si>
  <si>
    <t>0969.693.773</t>
  </si>
  <si>
    <t>KH2090</t>
  </si>
  <si>
    <t>Xưởng Anh An - Bình Dương / A. An 0937.008.261</t>
  </si>
  <si>
    <t>0937.008.261</t>
  </si>
  <si>
    <t>KH2080</t>
  </si>
  <si>
    <t>Xưởng Anh Vũ - Phú Quốc / 0987.044.922</t>
  </si>
  <si>
    <t>0987.044.922</t>
  </si>
  <si>
    <t>KH2081</t>
  </si>
  <si>
    <t>Xưởng Anh Hùng - Bình Dương / 0972.322.230</t>
  </si>
  <si>
    <t>0972.322.230</t>
  </si>
  <si>
    <t>KH2082</t>
  </si>
  <si>
    <t>Anh Tú - SG / 0933.055.182</t>
  </si>
  <si>
    <t>0933.055.182</t>
  </si>
  <si>
    <t>KH2083</t>
  </si>
  <si>
    <t>Anh Hưởng - Hóc Môn / 01232.477.799</t>
  </si>
  <si>
    <t>01232.477.799</t>
  </si>
  <si>
    <t>KH2078</t>
  </si>
  <si>
    <t>Phương Nam - Bạc Liêu / 0982.797.464</t>
  </si>
  <si>
    <t>0982.797.464</t>
  </si>
  <si>
    <t>KH2079</t>
  </si>
  <si>
    <t>Anh Hoàng - Cát Tiên / 0932.395.194</t>
  </si>
  <si>
    <t>0932.395.194</t>
  </si>
  <si>
    <t>Cát Tiên - Lâm Đồng</t>
  </si>
  <si>
    <t>KH2075</t>
  </si>
  <si>
    <t>Anh Dương - Kiêng Giang / 0919.868.674</t>
  </si>
  <si>
    <t>0919.868.674</t>
  </si>
  <si>
    <t>KH2076</t>
  </si>
  <si>
    <t>Anh Đạt - SG / 0971.739.127</t>
  </si>
  <si>
    <t>0971.739.127</t>
  </si>
  <si>
    <t>KH2077</t>
  </si>
  <si>
    <t>Công Ty TNHH Minh Đăng - SG / Anh Tường - 0913.922.496</t>
  </si>
  <si>
    <t>0913.922.496</t>
  </si>
  <si>
    <t>KH2073</t>
  </si>
  <si>
    <t>Xưởng Anh Nhi - Hàng Xanh / 0913.921.420</t>
  </si>
  <si>
    <t>0913.921.420</t>
  </si>
  <si>
    <t>Hàng Xanh - TP HCM</t>
  </si>
  <si>
    <t>KH2074</t>
  </si>
  <si>
    <t>Anh Giang - Bình Dương / 0919.043.593</t>
  </si>
  <si>
    <t>0919.043.593</t>
  </si>
  <si>
    <t>KH2069</t>
  </si>
  <si>
    <t>Xưởng Anh Phúc - Đà Lạt / 0973.164.144</t>
  </si>
  <si>
    <t>0973.164.144</t>
  </si>
  <si>
    <t>Đà Lạt</t>
  </si>
  <si>
    <t>KH2070</t>
  </si>
  <si>
    <t>Anh Nhì - Đồng Nai / 0909.558.502</t>
  </si>
  <si>
    <t>0909.558.502</t>
  </si>
  <si>
    <t>KH2071</t>
  </si>
  <si>
    <t>Công Ty TNHH Lê Phan Gia - Bình Phước / Anh Nghĩa -01667.279.685</t>
  </si>
  <si>
    <t>01667.279.685</t>
  </si>
  <si>
    <t>KH2072</t>
  </si>
  <si>
    <t>Anh Bình - Thủ Đức / 0909.695.422</t>
  </si>
  <si>
    <t>0909.695.422</t>
  </si>
  <si>
    <t>Thủ Đức - TP HCM</t>
  </si>
  <si>
    <t>KH2067</t>
  </si>
  <si>
    <t>Anh Vũ - Quận 8 / 0906.704.539</t>
  </si>
  <si>
    <t>0906.704.539</t>
  </si>
  <si>
    <t>Quận 8 - TP HCM</t>
  </si>
  <si>
    <t>KH2068</t>
  </si>
  <si>
    <t>Anh Tòng - Đồng Tháp / 01662.327.567</t>
  </si>
  <si>
    <t>01662.327.567</t>
  </si>
  <si>
    <t>KH2064</t>
  </si>
  <si>
    <t>Anh An - Bến Lức / 0906.323.533</t>
  </si>
  <si>
    <t>0906.323.533</t>
  </si>
  <si>
    <t>KH2065</t>
  </si>
  <si>
    <t>Xưởng Anh Hoàng - Dĩ An / 0933.625.976</t>
  </si>
  <si>
    <t>0933.625.976</t>
  </si>
  <si>
    <t>Big C - Dĩ An - Bình Dương</t>
  </si>
  <si>
    <t>KH2066</t>
  </si>
  <si>
    <t>Anh Thọ - Quận 7 / 0914.027.909</t>
  </si>
  <si>
    <t>0914.027.909</t>
  </si>
  <si>
    <t>Quận 7 - TP HCM</t>
  </si>
  <si>
    <t>KH2058</t>
  </si>
  <si>
    <t>Anh Mịn - Hóc Môn / 0903.168.240</t>
  </si>
  <si>
    <t>0903.168.240</t>
  </si>
  <si>
    <t>Hóc Hôn - TP HCM</t>
  </si>
  <si>
    <t>KH2059</t>
  </si>
  <si>
    <t>Anh Khánh - Sài Gòn / 0933.791.139</t>
  </si>
  <si>
    <t>0933.791.139</t>
  </si>
  <si>
    <t>KH2060</t>
  </si>
  <si>
    <t>Anh Lừng - Bình Dương / 0907.929.700</t>
  </si>
  <si>
    <t>0907.929.700</t>
  </si>
  <si>
    <t>KH2061</t>
  </si>
  <si>
    <t>Anh Thanh - SG/0942.334.959</t>
  </si>
  <si>
    <t>0942.334.959</t>
  </si>
  <si>
    <t>KH2062</t>
  </si>
  <si>
    <t>Anh Quốc - Quận 7 / 0909.560.156</t>
  </si>
  <si>
    <t>0909.560.156</t>
  </si>
  <si>
    <t>KH2063</t>
  </si>
  <si>
    <t>Anh Vũ - Mộc Hóa / 0918.371.638</t>
  </si>
  <si>
    <t>0918.371.638</t>
  </si>
  <si>
    <t>Mộc Hóa - Long An</t>
  </si>
  <si>
    <t>KH2057</t>
  </si>
  <si>
    <t>Hoàng Duy</t>
  </si>
  <si>
    <t>MN57</t>
  </si>
  <si>
    <t>ánh Nguyệt</t>
  </si>
  <si>
    <t>MN58</t>
  </si>
  <si>
    <t>Anh Tuyến - Linh Xuân / 0868.538.392</t>
  </si>
  <si>
    <t>0868.538.392</t>
  </si>
  <si>
    <t>Linh Xuân - TĐ - TP HCM</t>
  </si>
  <si>
    <t>KH2055</t>
  </si>
  <si>
    <t>Xưởng Anh Hùng - Long Thành / 0913.774.090</t>
  </si>
  <si>
    <t>0913.774.090</t>
  </si>
  <si>
    <t>KH2056</t>
  </si>
  <si>
    <t>Anh Ngay - Quận 2 / 0916.080.402</t>
  </si>
  <si>
    <t>0916.080.402</t>
  </si>
  <si>
    <t>KH2053</t>
  </si>
  <si>
    <t>Cửa Hàng Thanh Triều - An Giang / 0987.514.109/ vợ 0347.669.900</t>
  </si>
  <si>
    <t>0987.514.109 / 0347.669.900</t>
  </si>
  <si>
    <t>KH2054</t>
  </si>
  <si>
    <t>Anh Hà - Quận 8 / 0937.456.333</t>
  </si>
  <si>
    <t>0937.456.333</t>
  </si>
  <si>
    <t>KH2052</t>
  </si>
  <si>
    <t>Anh Việt - Bình Chánh / 01655.885.885</t>
  </si>
  <si>
    <t>01655.885.885</t>
  </si>
  <si>
    <t>Bình Chánh - TP HCM</t>
  </si>
  <si>
    <t>KH2051</t>
  </si>
  <si>
    <t>Anh Khương - Mêtro / 0902.098.363</t>
  </si>
  <si>
    <t>0902.098.363</t>
  </si>
  <si>
    <t>Mêtro, Quận 2, TP HCM</t>
  </si>
  <si>
    <t>KH2048</t>
  </si>
  <si>
    <t>Anh Bé - Quận 9 / 0938.428.258</t>
  </si>
  <si>
    <t>0938.428.258</t>
  </si>
  <si>
    <t>Anh Bé - Quận 9 - TP HCM</t>
  </si>
  <si>
    <t>KH2049</t>
  </si>
  <si>
    <t>Chú Tường - SG / 0985.451.949</t>
  </si>
  <si>
    <t>0985.451.949</t>
  </si>
  <si>
    <t>KH2050</t>
  </si>
  <si>
    <t>Anh Quyền - Quận 7 / 0979.552.625</t>
  </si>
  <si>
    <t>0979.552.625</t>
  </si>
  <si>
    <t>Quận 7, TP HCM</t>
  </si>
  <si>
    <t>KH2047</t>
  </si>
  <si>
    <t>Anh Mỹ - Bình Dương / 0945.182.838</t>
  </si>
  <si>
    <t>0945.182.838</t>
  </si>
  <si>
    <t>Khu Công Nghiệp Mỹ Phước 1, Bình Dương</t>
  </si>
  <si>
    <t>KH2046</t>
  </si>
  <si>
    <t>Duy Anh - Vũng Tàu / 0916.177.977</t>
  </si>
  <si>
    <t>0916.177.977</t>
  </si>
  <si>
    <t>KH2045</t>
  </si>
  <si>
    <t>Anh Chín - Bình Long / 0961.087.644</t>
  </si>
  <si>
    <t>0961.087.644</t>
  </si>
  <si>
    <t>KH2042</t>
  </si>
  <si>
    <t>Anh Thọ - Quận 2 / 0908.932.978</t>
  </si>
  <si>
    <t>0908.932.978</t>
  </si>
  <si>
    <t>KH2043</t>
  </si>
  <si>
    <t>Anh Hiếu - Nha Trang / 0964.744.764</t>
  </si>
  <si>
    <t>0964.744.764</t>
  </si>
  <si>
    <t>KH2044</t>
  </si>
  <si>
    <t>Anh Mến - Long An / 0933.730.725</t>
  </si>
  <si>
    <t>0933.730.725</t>
  </si>
  <si>
    <t>KH2041</t>
  </si>
  <si>
    <t>Xưởng Anh Vinh - Cần Giờ / 01668.337.135</t>
  </si>
  <si>
    <t>01668.337.135</t>
  </si>
  <si>
    <t>Cần Giờ - TP HCM</t>
  </si>
  <si>
    <t>KH2035</t>
  </si>
  <si>
    <t>Anh Hoàng - Mỹ Tho / 0919.141.955</t>
  </si>
  <si>
    <t>0919.141.955</t>
  </si>
  <si>
    <t>KH2036</t>
  </si>
  <si>
    <t>Xưởng Anh Vinh - Ngã Tư Bình Phước / 0909.686.165</t>
  </si>
  <si>
    <t>0909.686.165</t>
  </si>
  <si>
    <t>KH2037</t>
  </si>
  <si>
    <t>Anh Trí - Bình Tân / 01297.484.434</t>
  </si>
  <si>
    <t>01297.484.434</t>
  </si>
  <si>
    <t>Bình Tân - TP HCM</t>
  </si>
  <si>
    <t>KH2038</t>
  </si>
  <si>
    <t>Văn Đức - Bình Chánh / 0979.863.179</t>
  </si>
  <si>
    <t>0979.863.179</t>
  </si>
  <si>
    <t>KH2039</t>
  </si>
  <si>
    <t>Anh Phú - Lộc Ninh / 01272.249.249</t>
  </si>
  <si>
    <t>01272.249.249</t>
  </si>
  <si>
    <t>Lộc Ninh - Bình Phước</t>
  </si>
  <si>
    <t>KH2040</t>
  </si>
  <si>
    <t>Chị Minh - Quận 8 / 0903.655.047</t>
  </si>
  <si>
    <t>0903.655.047</t>
  </si>
  <si>
    <t>KH2032</t>
  </si>
  <si>
    <t>Anh Huân - Suối Tiên / 0903.864.436</t>
  </si>
  <si>
    <t>0903.864.436</t>
  </si>
  <si>
    <t>Suối Tiên - TP HCM</t>
  </si>
  <si>
    <t>KH2033</t>
  </si>
  <si>
    <t>Chú Mân - Củ Chi / 0983.201.424</t>
  </si>
  <si>
    <t>0983.201.424</t>
  </si>
  <si>
    <t>KH2034</t>
  </si>
  <si>
    <t>Anh Hội - Long An / 01674.732.900</t>
  </si>
  <si>
    <t>01674.732.900</t>
  </si>
  <si>
    <t>KH2027</t>
  </si>
  <si>
    <t>Anh Hùng - Nhà Bè / 0903.345.988</t>
  </si>
  <si>
    <t>0903.345.988</t>
  </si>
  <si>
    <t>KH2028</t>
  </si>
  <si>
    <t>Bãi Máy Ba Phong - Bình Chánh / 0933.146.746</t>
  </si>
  <si>
    <t>0933.146.746</t>
  </si>
  <si>
    <t>KH2029</t>
  </si>
  <si>
    <t>Công Ty CP Cầu Đường Đông Nam - Anh Đường - Quận 9 / 0988.002.227</t>
  </si>
  <si>
    <t>0988.002.227</t>
  </si>
  <si>
    <t>Dương Đình Hội, Quận 9, TP HCM</t>
  </si>
  <si>
    <t>KH2030</t>
  </si>
  <si>
    <t>Anh Viễn - Nha Trang / 0905.387.287</t>
  </si>
  <si>
    <t>0905.387.287</t>
  </si>
  <si>
    <t>KH2031</t>
  </si>
  <si>
    <t>JIANG SU TONG YUAN SLEWING RING CO., LTD</t>
  </si>
  <si>
    <t>Industrial Zone Of East Shuanggou Town, Hengze Country Jiangsu Province, China</t>
  </si>
  <si>
    <t>JST</t>
  </si>
  <si>
    <t>Xưởng Anh Tiến - Quận 12 / 01234.941.616</t>
  </si>
  <si>
    <t>01234.941.616</t>
  </si>
  <si>
    <t>Quận 12 - TP HCM</t>
  </si>
  <si>
    <t>KH2026</t>
  </si>
  <si>
    <t>Anh Việt - Bến Cát / 0933.262.798</t>
  </si>
  <si>
    <t>0933.262.798</t>
  </si>
  <si>
    <t>KH2025</t>
  </si>
  <si>
    <t>Anh Thắng - Lâm Đồng / 0902.356.767</t>
  </si>
  <si>
    <t>0902.356.767</t>
  </si>
  <si>
    <t>KH2023</t>
  </si>
  <si>
    <t>Anh Duy - Phú Quốc / 0911.625.075</t>
  </si>
  <si>
    <t>0911.625.075</t>
  </si>
  <si>
    <t>KH2024</t>
  </si>
  <si>
    <t>Anh Tuấn -- Gò Vấp / 01667.852.159</t>
  </si>
  <si>
    <t>01667.852.159</t>
  </si>
  <si>
    <t>KH2019</t>
  </si>
  <si>
    <t>Xưởng Anh Dũng - Ngã Tư Bình Phước / 0903.674.926</t>
  </si>
  <si>
    <t>0903.674.926</t>
  </si>
  <si>
    <t>KH2020</t>
  </si>
  <si>
    <t>Xưởng Anh Tùng - Đắk Nông / 0964.170.035</t>
  </si>
  <si>
    <t>0964.170.035</t>
  </si>
  <si>
    <t>KH2021</t>
  </si>
  <si>
    <t>Anh Tám - Bố Lá / 01645.147.738</t>
  </si>
  <si>
    <t>01645.147.738</t>
  </si>
  <si>
    <t>Bố Lá - Bình Dương</t>
  </si>
  <si>
    <t>KH2022</t>
  </si>
  <si>
    <t>Quân Thầu XD</t>
  </si>
  <si>
    <t>XD1</t>
  </si>
  <si>
    <t>Anh Lắm - Nam Tân Uyên / 0903.711.633</t>
  </si>
  <si>
    <t>0903.711.633</t>
  </si>
  <si>
    <t>Nam Tân Uyên - BD</t>
  </si>
  <si>
    <t>KH2013</t>
  </si>
  <si>
    <t>Anh Cường - Lâm Đồng / 0988.112.112</t>
  </si>
  <si>
    <t>0988.112.112</t>
  </si>
  <si>
    <t>KH2014</t>
  </si>
  <si>
    <t>Anh Hiếu - Thủ Đức / 0988.776.400</t>
  </si>
  <si>
    <t>0988.776.400</t>
  </si>
  <si>
    <t>KH2015</t>
  </si>
  <si>
    <t>Anh Việt - Bình Dương (T) / 0903.618.099</t>
  </si>
  <si>
    <t>0903.618.099</t>
  </si>
  <si>
    <t>KH2016</t>
  </si>
  <si>
    <t>Anh Tuấn - Gò Công Đông / 0916.975.701</t>
  </si>
  <si>
    <t>0916.975.701</t>
  </si>
  <si>
    <t>Gò Công Đông - Tiền Giang</t>
  </si>
  <si>
    <t>KH2017</t>
  </si>
  <si>
    <t>Anh Phước - Hậu Giang / 0968.657.109</t>
  </si>
  <si>
    <t>0968.657.109</t>
  </si>
  <si>
    <t>KH2018</t>
  </si>
  <si>
    <t>Thanh Phương - Long An / 0918.864.364</t>
  </si>
  <si>
    <t>0918.864.364</t>
  </si>
  <si>
    <t>KH2010</t>
  </si>
  <si>
    <t>Chú Hùng - SG / 0903.631.636</t>
  </si>
  <si>
    <t>0903.631.636</t>
  </si>
  <si>
    <t>KH2011</t>
  </si>
  <si>
    <t>Xưởng Anh Quang - Đức Hòa / 0939.216.268</t>
  </si>
  <si>
    <t>0939.216.268</t>
  </si>
  <si>
    <t>KH2012</t>
  </si>
  <si>
    <t>Anh Duy - Vĩnh Long / 0918.073.471</t>
  </si>
  <si>
    <t>0918.073.471</t>
  </si>
  <si>
    <t>KH2008</t>
  </si>
  <si>
    <t>Anh Hận - Bình Tân / 0903.637.972</t>
  </si>
  <si>
    <t>0903.637.972</t>
  </si>
  <si>
    <t>KH2009</t>
  </si>
  <si>
    <t>Anh Thắng - Trà Vinh / 0974.520.072</t>
  </si>
  <si>
    <t>0974.520.072</t>
  </si>
  <si>
    <t>Cổng Trại Giam Bến Giá - Trà Vinh</t>
  </si>
  <si>
    <t>KH2005</t>
  </si>
  <si>
    <t>Anh Trà - Bến Lức / 01224.999.252</t>
  </si>
  <si>
    <t>01224.999.252</t>
  </si>
  <si>
    <t>KH2006</t>
  </si>
  <si>
    <t>Xưởng Anh Năm - Bình Chánh / 0937.449.177</t>
  </si>
  <si>
    <t>0937.449.177</t>
  </si>
  <si>
    <t>KH2007</t>
  </si>
  <si>
    <t>Anh Tám - KBan / 0978.774.839</t>
  </si>
  <si>
    <t>0978.774.839</t>
  </si>
  <si>
    <t>KBan, Gia Lai</t>
  </si>
  <si>
    <t>KH2004</t>
  </si>
  <si>
    <t>Xưởng Anh Chín -Bình Dương/ 0948.008.949</t>
  </si>
  <si>
    <t>0948.008.949</t>
  </si>
  <si>
    <t>Bình Chuẩn 32, Thuận An, Bình Dương</t>
  </si>
  <si>
    <t>KH2002</t>
  </si>
  <si>
    <t>Anh Trương - Bình Dương / 0908.776.112</t>
  </si>
  <si>
    <t>0908.776.112</t>
  </si>
  <si>
    <t>109/1A Phường An Phú, TP Thuận An, , Bình Dương</t>
  </si>
  <si>
    <t>KH2003</t>
  </si>
  <si>
    <t>Anh Sang - cửa hàng sin phớt Trung Lộc Phát / 0906.267.839</t>
  </si>
  <si>
    <t>0906.267.839</t>
  </si>
  <si>
    <t>KH2000</t>
  </si>
  <si>
    <t>Anh Phương - Tam Bình / 0907.942.033</t>
  </si>
  <si>
    <t>0907.942.033</t>
  </si>
  <si>
    <t>Tam Bình - TP HCM</t>
  </si>
  <si>
    <t>KH2001</t>
  </si>
  <si>
    <t>Kim Nhất - Đắk Lắk / 0987.277.637</t>
  </si>
  <si>
    <t>0987.277.637</t>
  </si>
  <si>
    <t>KH1998</t>
  </si>
  <si>
    <t>Anh Khương - Bình Thạnh / 0906.961.123</t>
  </si>
  <si>
    <t>0906.961.123</t>
  </si>
  <si>
    <t>Bình Thạnh - TP HCM</t>
  </si>
  <si>
    <t>KH1999</t>
  </si>
  <si>
    <t>Anh Sang - Quận 8 / 0909.952.373</t>
  </si>
  <si>
    <t>0909.952.373</t>
  </si>
  <si>
    <t>Quận 8, TP. HCM</t>
  </si>
  <si>
    <t>KH1992</t>
  </si>
  <si>
    <t>Cửa Hàng Tài Linh - Nha Trang / A Tài: 0961.526.652</t>
  </si>
  <si>
    <t>0961.526.652</t>
  </si>
  <si>
    <t>Đường Nguyễn Xiển - Vĩnh Hải - Nha Trang</t>
  </si>
  <si>
    <t>KH1993</t>
  </si>
  <si>
    <t>Anh Hợp - Quận 12 / 0918.222.118</t>
  </si>
  <si>
    <t>0918.222.118</t>
  </si>
  <si>
    <t>Quận 12, SG</t>
  </si>
  <si>
    <t>KH1994</t>
  </si>
  <si>
    <t>Doanh nghiệp Tư Nhân Liêm Huy - Vũng Tàu/ Anh Tân - 0915.511.377</t>
  </si>
  <si>
    <t>0915.511.377</t>
  </si>
  <si>
    <t>Tổ 9 Phước Lộc, X. Tân Phước, H. Tân Phước, Tân Thành, BRVT</t>
  </si>
  <si>
    <t>KH1995</t>
  </si>
  <si>
    <t>Anh Hên - Đồng Nai / 01656.313.139</t>
  </si>
  <si>
    <t>01656.313.139</t>
  </si>
  <si>
    <t>KH1996</t>
  </si>
  <si>
    <t>Chị Giàu - Tân Vạn / 0989.551.828</t>
  </si>
  <si>
    <t>0989.551.828</t>
  </si>
  <si>
    <t>Tân Vạn - Đồng Nai</t>
  </si>
  <si>
    <t>KH1997</t>
  </si>
  <si>
    <t>NPR SINGAPORE PTE, . LTD/ Y.S JAPAN</t>
  </si>
  <si>
    <t>28 Pioneer Crescent #05-13 West Park BizCentral, Singapore 628559</t>
  </si>
  <si>
    <t>Anh Hoàng - Bình Dương / 0913.860.329</t>
  </si>
  <si>
    <t>0913.860.329</t>
  </si>
  <si>
    <t>KH1991</t>
  </si>
  <si>
    <t>Xưởng Anh Ti - SG/ 0935.209.027</t>
  </si>
  <si>
    <t>0935.209.027</t>
  </si>
  <si>
    <t>KH1989</t>
  </si>
  <si>
    <t>Xưởng Anh Đông - Suối Tiên/ 01265.730.372</t>
  </si>
  <si>
    <t>01265.730.372</t>
  </si>
  <si>
    <t>Suối Tiên - TP.HCM</t>
  </si>
  <si>
    <t>KH1990</t>
  </si>
  <si>
    <t>Anh Thành - Nha Trang / 0989.440.646</t>
  </si>
  <si>
    <t>0989.440.646</t>
  </si>
  <si>
    <t>KH1987</t>
  </si>
  <si>
    <t>Anh Dương - Tây Ninh/ 0914.870.567</t>
  </si>
  <si>
    <t>0914.870.567</t>
  </si>
  <si>
    <t>KH1988</t>
  </si>
  <si>
    <t>Anh Tuấn - Vĩnh Phú - BD / 0906.767.388</t>
  </si>
  <si>
    <t>0906.767.388</t>
  </si>
  <si>
    <t>KH1983</t>
  </si>
  <si>
    <t>Bãi Máy Anh Mười - Quận 9 / 0913.752.999</t>
  </si>
  <si>
    <t>0913.752.999</t>
  </si>
  <si>
    <t>Quận 9, TP HCM</t>
  </si>
  <si>
    <t>KH1984</t>
  </si>
  <si>
    <t>Anh Thắng - Long Khánh / 0914.777.803</t>
  </si>
  <si>
    <t>0914.777.803</t>
  </si>
  <si>
    <t>KH1985</t>
  </si>
  <si>
    <t>Bãi Máy Trường Hưng - Suối Tiên / 0903.303.936</t>
  </si>
  <si>
    <t>0903.303.936</t>
  </si>
  <si>
    <t>KH1986</t>
  </si>
  <si>
    <t>Cửa Hàng Khang Phúc - Long An / 0912.236.112</t>
  </si>
  <si>
    <t>0912.236.112</t>
  </si>
  <si>
    <t>33 Đường 30/4, Tân Hưng, Long An</t>
  </si>
  <si>
    <t>KH1980</t>
  </si>
  <si>
    <t>Anh Vũ - Long An (CTy XD Thanh Niên)/ 0931.330.985</t>
  </si>
  <si>
    <t>0931.330.985</t>
  </si>
  <si>
    <t>KH1981</t>
  </si>
  <si>
    <t>Anh Quý - Long An / 0906.547.843</t>
  </si>
  <si>
    <t>0906.547.843</t>
  </si>
  <si>
    <t>KH1982</t>
  </si>
  <si>
    <t>Anh Tý - Suối Tiên/ 0907.630.152</t>
  </si>
  <si>
    <t>0907.630.152</t>
  </si>
  <si>
    <t>KH1975</t>
  </si>
  <si>
    <t>Anh Bình - Cty Phúc Linh - SG/ 0977.742.345</t>
  </si>
  <si>
    <t>0977.742.345</t>
  </si>
  <si>
    <t>TP. HCM</t>
  </si>
  <si>
    <t>KH1976</t>
  </si>
  <si>
    <t>Xưởng Anh Vũ - Kontum/ 01675.542.467</t>
  </si>
  <si>
    <t>01675.542.467</t>
  </si>
  <si>
    <t>KH1977</t>
  </si>
  <si>
    <t>Anh Tư - Bình Chánh / 0903.657.851</t>
  </si>
  <si>
    <t>0903.657.851</t>
  </si>
  <si>
    <t>KH1978</t>
  </si>
  <si>
    <t>Anh Dung - Tân Bình / 0967.743.256</t>
  </si>
  <si>
    <t>0967.743.256</t>
  </si>
  <si>
    <t>Tân Bình - TP HCM</t>
  </si>
  <si>
    <t>KH1979</t>
  </si>
  <si>
    <t>Anh Cường (D) - Dĩ An/ 0903.172.309</t>
  </si>
  <si>
    <t>0903.172.309</t>
  </si>
  <si>
    <t>KH1971</t>
  </si>
  <si>
    <t>Công Ty TNHH Đông Dương - Bình Dương/ 0933.935.559</t>
  </si>
  <si>
    <t>0933.935.559</t>
  </si>
  <si>
    <t>151 Đường Trần Phú, P. Chính Nghĩa, TP Thủ Dầu Một, Bình Dương</t>
  </si>
  <si>
    <t>KH1972</t>
  </si>
  <si>
    <t>Anh Thành - Quận 12 / 0908.336.217</t>
  </si>
  <si>
    <t>0908.336.217</t>
  </si>
  <si>
    <t>KH1973</t>
  </si>
  <si>
    <t>Anh Trương - Bình Dương / 0976.177.787</t>
  </si>
  <si>
    <t>0976.177.787</t>
  </si>
  <si>
    <t>KH1974</t>
  </si>
  <si>
    <t>Xưởng Anh Phong (T)- Bình Dương / 0913.629.060</t>
  </si>
  <si>
    <t>0913.629.060</t>
  </si>
  <si>
    <t>KH1968</t>
  </si>
  <si>
    <t>Anh Trãi - Quận 7 / 0961.585.839</t>
  </si>
  <si>
    <t>0961.585.839</t>
  </si>
  <si>
    <t>Cầu Rạch Đĩa - Phú Mỹ Hưng - Quận 7 - TP HCM</t>
  </si>
  <si>
    <t>KH1969</t>
  </si>
  <si>
    <t>Anh Đạt - Lộc Ninh / 0933.313.145</t>
  </si>
  <si>
    <t>0933.313.145</t>
  </si>
  <si>
    <t>KH1970</t>
  </si>
  <si>
    <t>Anh Thi - An Sương / 0977.804.595</t>
  </si>
  <si>
    <t>0977.804.595</t>
  </si>
  <si>
    <t>KH1966</t>
  </si>
  <si>
    <t>Anh Dự - Quận 12 / 01214.042.188</t>
  </si>
  <si>
    <t>01214.042.188</t>
  </si>
  <si>
    <t>Chợ An Sương - Quận 12 - TP HCM</t>
  </si>
  <si>
    <t>KH1967</t>
  </si>
  <si>
    <t>Anh Tâm - Bến Tre / 0973..339.036</t>
  </si>
  <si>
    <t>KH1962</t>
  </si>
  <si>
    <t>Anh Y - SG / 0903.743.606</t>
  </si>
  <si>
    <t>0903.743.606</t>
  </si>
  <si>
    <t>KH1963</t>
  </si>
  <si>
    <t>Xưởng Anh Dũng - Quận 12 / 0908.577.170</t>
  </si>
  <si>
    <t>0908.577.170</t>
  </si>
  <si>
    <t>KH1964</t>
  </si>
  <si>
    <t>Chú Hồng - Đồng Tháp / 0984.138.758</t>
  </si>
  <si>
    <t>0984.138.758</t>
  </si>
  <si>
    <t>KH1965</t>
  </si>
  <si>
    <t>Anh Hải - Tam Bình/ 0932.873.540</t>
  </si>
  <si>
    <t>0932.873.540</t>
  </si>
  <si>
    <t>Tam Bình - TP.HCM</t>
  </si>
  <si>
    <t>KH1956</t>
  </si>
  <si>
    <t>Anh Hiếu - Đắk Nông / 0963.151.222</t>
  </si>
  <si>
    <t>Đắk Nông - Đắk Lắk</t>
  </si>
  <si>
    <t>KH1957</t>
  </si>
  <si>
    <t>Anh ất - SG / 0963.151.222</t>
  </si>
  <si>
    <t>KH1958</t>
  </si>
  <si>
    <t>Anh Tường - Cần Giuộc / 0908.774.791</t>
  </si>
  <si>
    <t>0908.774.791</t>
  </si>
  <si>
    <t>Cần Giuộc - TP HCM</t>
  </si>
  <si>
    <t>KH1959</t>
  </si>
  <si>
    <t>Anh Tình - Đồng Nai / 01677.279.723</t>
  </si>
  <si>
    <t>01677.279.723</t>
  </si>
  <si>
    <t>KH1960</t>
  </si>
  <si>
    <t>Xưởng Quang Minh - Bình Tân / 0934.830.839</t>
  </si>
  <si>
    <t>0934.830.839</t>
  </si>
  <si>
    <t>KH1961</t>
  </si>
  <si>
    <t>Anh Tuấn - Bến Cát / 0919.134.665</t>
  </si>
  <si>
    <t>0919.134.665</t>
  </si>
  <si>
    <t>Bến Cát, BD</t>
  </si>
  <si>
    <t>KH1953</t>
  </si>
  <si>
    <t>Anh Hải - Nhơn Trạch / 0903.628.902</t>
  </si>
  <si>
    <t>0903.628.902</t>
  </si>
  <si>
    <t>KH1954</t>
  </si>
  <si>
    <t>Anh Cự - Bình Phước / 0918.444.134</t>
  </si>
  <si>
    <t>0918.444.134</t>
  </si>
  <si>
    <t>KH1955</t>
  </si>
  <si>
    <t>Anh Hội - Gò Vấp / 0988.598.351</t>
  </si>
  <si>
    <t>0988.598.351</t>
  </si>
  <si>
    <t>KH1947</t>
  </si>
  <si>
    <t>Anh Long - Gò Vấp / 0908.082.662</t>
  </si>
  <si>
    <t>0908.082.662</t>
  </si>
  <si>
    <t>Gò Vấp, TP HCM</t>
  </si>
  <si>
    <t>KH1948</t>
  </si>
  <si>
    <t>Anh Hoàng - Bình Phước / 0913.707.351</t>
  </si>
  <si>
    <t>0913.707.351</t>
  </si>
  <si>
    <t>KH1949</t>
  </si>
  <si>
    <t>Anh Thịnh - Bến Tre / 0974.084.096</t>
  </si>
  <si>
    <t>0974.084.096</t>
  </si>
  <si>
    <t>KH1950</t>
  </si>
  <si>
    <t>Xưởng Anh Mơ - Thủ Đức / 01216.984.620</t>
  </si>
  <si>
    <t>01216.984.620</t>
  </si>
  <si>
    <t>KH1951</t>
  </si>
  <si>
    <t>Anh Phần - Cty Phúc Thiên An - Mang yang / 0974.890.689</t>
  </si>
  <si>
    <t>0974.890.689</t>
  </si>
  <si>
    <t>Mang Yang - Gia Lai</t>
  </si>
  <si>
    <t>KH1952</t>
  </si>
  <si>
    <t>Anh Tuyên - Bình Dương / 0988.172.175</t>
  </si>
  <si>
    <t>0988.172.175</t>
  </si>
  <si>
    <t>KH1939</t>
  </si>
  <si>
    <t>Xưởng Chú Tít - Sài Gòn/ 0937.661.839</t>
  </si>
  <si>
    <t>0937.661.839</t>
  </si>
  <si>
    <t>KH1940</t>
  </si>
  <si>
    <t>Bãi Máy Anh Hoàng - Quận 8 / 0933.151.234</t>
  </si>
  <si>
    <t>0933.151.234</t>
  </si>
  <si>
    <t>KH1941</t>
  </si>
  <si>
    <t>Xưởng Anh Tính - Tân Vạn / A.Tính 0977.281.709</t>
  </si>
  <si>
    <t>0977.281.709</t>
  </si>
  <si>
    <t>Ngã Tư Bình Thung, Tân Vạn</t>
  </si>
  <si>
    <t>KH1942</t>
  </si>
  <si>
    <t>Anh Long - Quận 9/ 0933.739.959</t>
  </si>
  <si>
    <t>0933.739.959</t>
  </si>
  <si>
    <t>Quận 9 - TP HCM</t>
  </si>
  <si>
    <t>KH1945</t>
  </si>
  <si>
    <t>Anh Năm - Trảng Bom/ 0919.953.042</t>
  </si>
  <si>
    <t>0919.953.042</t>
  </si>
  <si>
    <t>KH1946</t>
  </si>
  <si>
    <t>Anh Nguyên - Suối Tiên / 0903.744.722</t>
  </si>
  <si>
    <t>0903.744.722</t>
  </si>
  <si>
    <t>KH1935</t>
  </si>
  <si>
    <t>Anh Linh - Cty Hồng Tín - Bình Dương / 0985.237.017</t>
  </si>
  <si>
    <t>0985.237.017</t>
  </si>
  <si>
    <t>KH1936</t>
  </si>
  <si>
    <t>Anh Đông - Đồng Nai / 0907.181.729</t>
  </si>
  <si>
    <t>0907.181.729</t>
  </si>
  <si>
    <t>KH1937</t>
  </si>
  <si>
    <t>Anh Thảo - Vạn Giã - Khánh Hòa / 0967.598.259</t>
  </si>
  <si>
    <t>0967.598.259</t>
  </si>
  <si>
    <t>Vạn Giã - Cam Ranh - Khánh Hòa</t>
  </si>
  <si>
    <t>KH1938</t>
  </si>
  <si>
    <t>Mạnh - Kho</t>
  </si>
  <si>
    <t>CTCP CG Miền Nam</t>
  </si>
  <si>
    <t>MN56</t>
  </si>
  <si>
    <t>Bãi Máy Thái Lâm Long - Suối Tiên / 0938.667.068, 0938.179.068</t>
  </si>
  <si>
    <t>0938.667.068 / 0938.179.068</t>
  </si>
  <si>
    <t>Suối Tiên, TP HCM</t>
  </si>
  <si>
    <t>KH1933</t>
  </si>
  <si>
    <t>Anh Dương - Xuân Lộc / 0984.775.599</t>
  </si>
  <si>
    <t>0984.775.599</t>
  </si>
  <si>
    <t>KH1934</t>
  </si>
  <si>
    <t>Quỳnh Anh - Bảo Lộc / 0973.823.782</t>
  </si>
  <si>
    <t>0973.823.782</t>
  </si>
  <si>
    <t>KH1930</t>
  </si>
  <si>
    <t>Cửa hàng Kim Hòa Phát - Đắk Nông / 0964.811.777</t>
  </si>
  <si>
    <t>0964.811.777</t>
  </si>
  <si>
    <t>KH1931</t>
  </si>
  <si>
    <t>Chú Hùng - Bình Phước / 0977.175.554</t>
  </si>
  <si>
    <t>0977.175.554</t>
  </si>
  <si>
    <t>KH1932</t>
  </si>
  <si>
    <t>Anh Thạo - SG / 0162.771.6277</t>
  </si>
  <si>
    <t>0162.771.6277</t>
  </si>
  <si>
    <t>KH1921</t>
  </si>
  <si>
    <t>Anh Dự - Bến Tre / 0915.741.888</t>
  </si>
  <si>
    <t>0915.741.888</t>
  </si>
  <si>
    <t>KH1922</t>
  </si>
  <si>
    <t>Anh Tính - Thủ Đức / 0933.616.325</t>
  </si>
  <si>
    <t>0933.616.325</t>
  </si>
  <si>
    <t>KH1923</t>
  </si>
  <si>
    <t>Anh Phai - Bến Lức, Long An/ 0947.028.918</t>
  </si>
  <si>
    <t>0947.028.918</t>
  </si>
  <si>
    <t>KH1924</t>
  </si>
  <si>
    <t>Anh Tân - Cty Phan Vũ Quận 1 / 0908.645.084</t>
  </si>
  <si>
    <t>0908.645.084</t>
  </si>
  <si>
    <t>Quận 1, TP HCM</t>
  </si>
  <si>
    <t>KH1925</t>
  </si>
  <si>
    <t>Bãi Máy Nhật Tân - Bình Chánh / 0939.488.599</t>
  </si>
  <si>
    <t>0939.488.599</t>
  </si>
  <si>
    <t>KH1926</t>
  </si>
  <si>
    <t>Cửa Hàng Anh Phát - Bình Chánh / 0938.967.167</t>
  </si>
  <si>
    <t>0938.967.167</t>
  </si>
  <si>
    <t>KH1927</t>
  </si>
  <si>
    <t>Cửa Hàng Hoa Liên - Hàng Xanh / 0835.128.263</t>
  </si>
  <si>
    <t>0835.128.263</t>
  </si>
  <si>
    <t>Hàng Xanh, TP HCM</t>
  </si>
  <si>
    <t>KH1928</t>
  </si>
  <si>
    <t>Anh Quyền - Cty Sông Lam / 0918.300.609</t>
  </si>
  <si>
    <t>0918.300.609</t>
  </si>
  <si>
    <t>KH1929</t>
  </si>
  <si>
    <t>Anh Hiền - Nhà Bè / 0906.395.059</t>
  </si>
  <si>
    <t>0906.395.059</t>
  </si>
  <si>
    <t>Nhà Bè, TP HCM</t>
  </si>
  <si>
    <t>KH1918</t>
  </si>
  <si>
    <t>Anh Tình - Củ Chi/ 0935.452.526</t>
  </si>
  <si>
    <t>0935.452.526</t>
  </si>
  <si>
    <t>Củ Chi - TP.HCM</t>
  </si>
  <si>
    <t>KH1919</t>
  </si>
  <si>
    <t>Chị Phụng - Vũng Tàu/ 0888.007.778</t>
  </si>
  <si>
    <t>0888.007.778</t>
  </si>
  <si>
    <t>Long Điền - Vũng Tàu</t>
  </si>
  <si>
    <t>KH1920</t>
  </si>
  <si>
    <t>Chú Trang - Cát Lái / 01663.264.113</t>
  </si>
  <si>
    <t>01663.264.113</t>
  </si>
  <si>
    <t>Cát Lái</t>
  </si>
  <si>
    <t>KH1916</t>
  </si>
  <si>
    <t>Anh Thành - Ngã tư Bình Phước/ 0973.956.879</t>
  </si>
  <si>
    <t>0973.956.879</t>
  </si>
  <si>
    <t>KH1917</t>
  </si>
  <si>
    <t>Anh Hoàng - Suối Tiên / 0969.675.427</t>
  </si>
  <si>
    <t>0969.675.427</t>
  </si>
  <si>
    <t>KH1912</t>
  </si>
  <si>
    <t>Anh Vương - Bến Cát/ 0908.580.306</t>
  </si>
  <si>
    <t>0908.580.306</t>
  </si>
  <si>
    <t>KH1913</t>
  </si>
  <si>
    <t>Anh Phi - Bình Thuận/ 01233.222.177</t>
  </si>
  <si>
    <t>01233.222.177</t>
  </si>
  <si>
    <t>KH1914</t>
  </si>
  <si>
    <t>Công Ty Môi Trường - Anh Khoa Quận 12/ 0982.113.223</t>
  </si>
  <si>
    <t>0982.113.223</t>
  </si>
  <si>
    <t>Quận 12. TP HCM</t>
  </si>
  <si>
    <t>KH1915</t>
  </si>
  <si>
    <t>Chú Trí - SG / 0975.433.636</t>
  </si>
  <si>
    <t>0975.433.636</t>
  </si>
  <si>
    <t>KH1911</t>
  </si>
  <si>
    <t>Công Ty 492 - Anh Cường/ 0983.048.140</t>
  </si>
  <si>
    <t>0983.048.140</t>
  </si>
  <si>
    <t>KH1909</t>
  </si>
  <si>
    <t>Anh Chín - Ninh Thuận / 0985.718.887</t>
  </si>
  <si>
    <t>0985.718.887</t>
  </si>
  <si>
    <t>KH1910</t>
  </si>
  <si>
    <t>Anh Tòng - Gò Vấp, SG /0988.279.387</t>
  </si>
  <si>
    <t>0988.279.387</t>
  </si>
  <si>
    <t>KH1907</t>
  </si>
  <si>
    <t>Anh Lực - Bình Dương / 0918.081.372</t>
  </si>
  <si>
    <t>0918.081.372</t>
  </si>
  <si>
    <t>KH1903</t>
  </si>
  <si>
    <t>Anh Sương - Bình Phước / 0978.021.345</t>
  </si>
  <si>
    <t>0978.021.345</t>
  </si>
  <si>
    <t>KH1904</t>
  </si>
  <si>
    <t>Xưởng tiện Ánh Mai Hưng - Ngã 4 Bình Phước/ 0903.733.999</t>
  </si>
  <si>
    <t>0903.733.999</t>
  </si>
  <si>
    <t>729 QL13, Thủ Đức</t>
  </si>
  <si>
    <t>KH1905</t>
  </si>
  <si>
    <t>Anh Đạt - Bình Thạnh, SG/ 0988.444.364</t>
  </si>
  <si>
    <t>0988.444.364</t>
  </si>
  <si>
    <t>KH1906</t>
  </si>
  <si>
    <t>Anh Thuận - Bến Cát / 0911.412.516</t>
  </si>
  <si>
    <t>0911.412.516</t>
  </si>
  <si>
    <t>Bến Cát, Bình Dương</t>
  </si>
  <si>
    <t>KH1899</t>
  </si>
  <si>
    <t>BM Anh Lợi - Suối Tiên / 0933.994.117</t>
  </si>
  <si>
    <t>0933.994.117</t>
  </si>
  <si>
    <t>KH1900</t>
  </si>
  <si>
    <t>Chú Hiền - Hóc Môn / 0903.932.638</t>
  </si>
  <si>
    <t>0903.932.638</t>
  </si>
  <si>
    <t>KH1901</t>
  </si>
  <si>
    <t>Anh Minh - Bảo Lộc / 0988.846.668</t>
  </si>
  <si>
    <t>0988.846.668</t>
  </si>
  <si>
    <t>KH1902</t>
  </si>
  <si>
    <t>Anh Hưng -Bình Tân / 0903.397.085</t>
  </si>
  <si>
    <t>0903.397.085</t>
  </si>
  <si>
    <t>Đường số 5, Bình Hưng Hòa, Bình Tân, TP HCM</t>
  </si>
  <si>
    <t>KH1898</t>
  </si>
  <si>
    <t>Chú Khanh - Bình Chánh / 0913.602.695</t>
  </si>
  <si>
    <t>0913.602.695</t>
  </si>
  <si>
    <t>KH1894</t>
  </si>
  <si>
    <t>Anh Lộc - Quận 9 / 0974.059.121</t>
  </si>
  <si>
    <t>0974.059.121</t>
  </si>
  <si>
    <t>KH1895</t>
  </si>
  <si>
    <t>Anh Quốc - Củ Chi / 0985.804.456</t>
  </si>
  <si>
    <t>0985.804.456</t>
  </si>
  <si>
    <t>Củ Chi, TP HCM</t>
  </si>
  <si>
    <t>KH1896</t>
  </si>
  <si>
    <t>Anh Đăng - Củ Chi / 0986.050.200</t>
  </si>
  <si>
    <t>0986.050.200</t>
  </si>
  <si>
    <t>KH1897</t>
  </si>
  <si>
    <t>Anh Nguyên - Tây Ninh / 0974.645.299</t>
  </si>
  <si>
    <t>KH1891</t>
  </si>
  <si>
    <t>Anh Đức - Vĩnh Long / 0919.787.989</t>
  </si>
  <si>
    <t>0919.787.989</t>
  </si>
  <si>
    <t>KH1892</t>
  </si>
  <si>
    <t>Anh Tân - Cam Ranh / 0978.562.642</t>
  </si>
  <si>
    <t>0978.562.642</t>
  </si>
  <si>
    <t>Cam Ranh</t>
  </si>
  <si>
    <t>KH1893</t>
  </si>
  <si>
    <t>Anh Tài - Bình Long / 0918.742.039</t>
  </si>
  <si>
    <t>0918.742.039</t>
  </si>
  <si>
    <t>Bình Long</t>
  </si>
  <si>
    <t>KH1889</t>
  </si>
  <si>
    <t>Anh Thảo - Bến Cát / 0783.552.604</t>
  </si>
  <si>
    <t>0783.552.604</t>
  </si>
  <si>
    <t>KH1890</t>
  </si>
  <si>
    <t>Anh Minh Tấn - Quận 9/ 0908.617.565</t>
  </si>
  <si>
    <t>0908.617.565</t>
  </si>
  <si>
    <t>KH1886</t>
  </si>
  <si>
    <t>Cửa Hàng Đại Nam - Quận 7 / Chị Hồng 0938.447.490</t>
  </si>
  <si>
    <t>0938.447.490</t>
  </si>
  <si>
    <t>KH1887</t>
  </si>
  <si>
    <t>Anh Tuấn SG / 0934 328 726</t>
  </si>
  <si>
    <t>0934 328 726</t>
  </si>
  <si>
    <t>KH1888</t>
  </si>
  <si>
    <t>Anh Tuấn - Phước Long / 0989.838.382</t>
  </si>
  <si>
    <t>0989.838.382</t>
  </si>
  <si>
    <t>Phước Long</t>
  </si>
  <si>
    <t>KH1884</t>
  </si>
  <si>
    <t>Anh Huân - Nhà Bè (Cty TNHH SXTM Hưng Phát)/ 0989.089.499 - 0985.499.499</t>
  </si>
  <si>
    <t>0989.089.499 / 0985.499.499</t>
  </si>
  <si>
    <t>2711 Huỳnh Tấn Phát, Nhà Bè</t>
  </si>
  <si>
    <t>KH1885</t>
  </si>
  <si>
    <t>Fujian Huihua Group Southeast Cylinder Liner Co., Ltd</t>
  </si>
  <si>
    <t>Ningbo, China</t>
  </si>
  <si>
    <t>HH</t>
  </si>
  <si>
    <t>Anh Quân - SG / 0936 542 047</t>
  </si>
  <si>
    <t>0936 542 047</t>
  </si>
  <si>
    <t>KH1882</t>
  </si>
  <si>
    <t>Anh Trường - Quận 12 / 0938.921.515</t>
  </si>
  <si>
    <t>0938.921.515</t>
  </si>
  <si>
    <t>KH1883</t>
  </si>
  <si>
    <t>Bãi Máy Anh Thức - Quận 1 /0902.222.216</t>
  </si>
  <si>
    <t>0902.222.216</t>
  </si>
  <si>
    <t>KH1880</t>
  </si>
  <si>
    <t>Anh Long - Bình Thuận/ 01657.730.179</t>
  </si>
  <si>
    <t>01657.730.179</t>
  </si>
  <si>
    <t>KH1881</t>
  </si>
  <si>
    <t>Anh La - Bến Cát / 0169 335 880</t>
  </si>
  <si>
    <t>0169 335 880</t>
  </si>
  <si>
    <t>KH1877</t>
  </si>
  <si>
    <t>Anh Lâm - Nhà bè / 01687.686.917</t>
  </si>
  <si>
    <t>01687.686.917</t>
  </si>
  <si>
    <t>Nhà Bè, SG</t>
  </si>
  <si>
    <t>KH1878</t>
  </si>
  <si>
    <t>Chú Sơn - SG / 0907.788.658</t>
  </si>
  <si>
    <t>0907.788.658</t>
  </si>
  <si>
    <t>KH1879</t>
  </si>
  <si>
    <t>Anh Long - Nhơn Trạch / 0901.551.303</t>
  </si>
  <si>
    <t>0901.551.303</t>
  </si>
  <si>
    <t>KH1875</t>
  </si>
  <si>
    <t>Anh Long - Đắk Nông / 0979 524 848</t>
  </si>
  <si>
    <t>0979 524 848</t>
  </si>
  <si>
    <t>KH1876</t>
  </si>
  <si>
    <t>Chị Lan - Nhà Bè/ 0906.718.566</t>
  </si>
  <si>
    <t>0906.718.566</t>
  </si>
  <si>
    <t>Nhà Bè</t>
  </si>
  <si>
    <t>KH1874</t>
  </si>
  <si>
    <t>Anh Tuấn - Sài Gòn /0903.607.103</t>
  </si>
  <si>
    <t>0903.607.103</t>
  </si>
  <si>
    <t>KH1873</t>
  </si>
  <si>
    <t>Anh Quang - Suối Tiên /0918.826.379</t>
  </si>
  <si>
    <t>0918.826.379</t>
  </si>
  <si>
    <t>KH1872</t>
  </si>
  <si>
    <t>Bãi Máy Vương Gia Lộc - Anh Viên - Đền Hùng, Q9 / 0913.931.520</t>
  </si>
  <si>
    <t>0913.931.520</t>
  </si>
  <si>
    <t>Quận 9, Sài Gòn</t>
  </si>
  <si>
    <t>KH1871</t>
  </si>
  <si>
    <t>Anh Thức - Bình Chánh/ 0938.295.008</t>
  </si>
  <si>
    <t>0938.295.008</t>
  </si>
  <si>
    <t>Bình Chánh - TP.HCM</t>
  </si>
  <si>
    <t>KH1870</t>
  </si>
  <si>
    <t>Anh Tý - Quận 7 / 0945.003.942</t>
  </si>
  <si>
    <t>0945.003.942</t>
  </si>
  <si>
    <t>Quận 7, SG</t>
  </si>
  <si>
    <t>KH1869</t>
  </si>
  <si>
    <t>Anh Hậu - Linh Xuân / 0945.996.667</t>
  </si>
  <si>
    <t>0945.996.667</t>
  </si>
  <si>
    <t>KH1866</t>
  </si>
  <si>
    <t>Gara Hưng Thịnh - Long An/ 0908.535.114</t>
  </si>
  <si>
    <t>0908.535.114</t>
  </si>
  <si>
    <t>KH1867</t>
  </si>
  <si>
    <t>Anh Kiệt - Nha Trang/ 01655.556.809</t>
  </si>
  <si>
    <t>01655.556.809</t>
  </si>
  <si>
    <t>KH1868</t>
  </si>
  <si>
    <t>Anh Tân - SG / 0908.822.713</t>
  </si>
  <si>
    <t>0908.822.713</t>
  </si>
  <si>
    <t>KH1864</t>
  </si>
  <si>
    <t>Anh Thống - Cà Mau / 0916.314.437</t>
  </si>
  <si>
    <t>0916.314.437</t>
  </si>
  <si>
    <t>KH1865</t>
  </si>
  <si>
    <t>Anh Xuyên - Bình Dương/ 0979.897.589</t>
  </si>
  <si>
    <t>0979.897.589</t>
  </si>
  <si>
    <t>KH1861</t>
  </si>
  <si>
    <t>Anh Tý - Bình Định/ 0906.097.664</t>
  </si>
  <si>
    <t>0906.097.664</t>
  </si>
  <si>
    <t>KH1862</t>
  </si>
  <si>
    <t>Anh Thắng - Bình Chánh / 0967.156.550</t>
  </si>
  <si>
    <t>0967.156.550</t>
  </si>
  <si>
    <t>KH1863</t>
  </si>
  <si>
    <t>Anh Trí - Vĩnh Phú/0972.993.939</t>
  </si>
  <si>
    <t>0972.993.939</t>
  </si>
  <si>
    <t>Vĩnh Phú - Bình Dương</t>
  </si>
  <si>
    <t>KH1860</t>
  </si>
  <si>
    <t>Anh Thành - Bến Cát/ 0984.038.699</t>
  </si>
  <si>
    <t>0984.038.699</t>
  </si>
  <si>
    <t>KH1858</t>
  </si>
  <si>
    <t>Anh Luân - Nhà Bè / 0919.466.267</t>
  </si>
  <si>
    <t>0919.466.267</t>
  </si>
  <si>
    <t>Hẻm 126, đường Nguyễn Văn Cao, Nhà Bè</t>
  </si>
  <si>
    <t>KH1859</t>
  </si>
  <si>
    <t>Anh Vinh( sửa mâm quay toa) - Quốc Lộ 13/ 0971.514.444</t>
  </si>
  <si>
    <t>0971.514.444</t>
  </si>
  <si>
    <t>Quốc Lộ 13 - SG</t>
  </si>
  <si>
    <t>KH1857</t>
  </si>
  <si>
    <t>Anh Hòa - Lâm Hà / 01699.163.630</t>
  </si>
  <si>
    <t>01699.163.630</t>
  </si>
  <si>
    <t>KH1856</t>
  </si>
  <si>
    <t>Anh Tư - Công Ty Gia Huy, Sài Gòn / 0913.601.293</t>
  </si>
  <si>
    <t>0913.601.293</t>
  </si>
  <si>
    <t>KH1852</t>
  </si>
  <si>
    <t>Anh Phú - Đức Trọng/ 0972.602.885</t>
  </si>
  <si>
    <t>0972.602.885</t>
  </si>
  <si>
    <t>KH1853</t>
  </si>
  <si>
    <t>Anh Phương - Củ Chi / 0908.182.275</t>
  </si>
  <si>
    <t>0908.182.275</t>
  </si>
  <si>
    <t>KH1854</t>
  </si>
  <si>
    <t>Anh Cường - Quận 2/ 0909.433.114</t>
  </si>
  <si>
    <t>0909.433.114</t>
  </si>
  <si>
    <t>KH1855</t>
  </si>
  <si>
    <t>Anh Hồ - Tân Vạn, Bình Dương / 0984.489.136</t>
  </si>
  <si>
    <t>0984.489.136</t>
  </si>
  <si>
    <t>KH1849</t>
  </si>
  <si>
    <t>Anh Quang - bình phước /0932.041.454</t>
  </si>
  <si>
    <t>0932.041.454</t>
  </si>
  <si>
    <t>KH1850</t>
  </si>
  <si>
    <t>Anh Hùng - Quận 12 / 0903.909.022</t>
  </si>
  <si>
    <t>0903.909.022</t>
  </si>
  <si>
    <t>KH1851</t>
  </si>
  <si>
    <t>Anh Khải - Bến Lức / 0949.771.079</t>
  </si>
  <si>
    <t>0949.771.079</t>
  </si>
  <si>
    <t>KH1846</t>
  </si>
  <si>
    <t>Anh Luyến - Ngã Tư Bình Phước / 0985.600.610</t>
  </si>
  <si>
    <t>0985.600.610</t>
  </si>
  <si>
    <t>KH1847</t>
  </si>
  <si>
    <t>Anh Vinh - Bến Lức/ 0979.686.867</t>
  </si>
  <si>
    <t>0979.686.867</t>
  </si>
  <si>
    <t>KH1848</t>
  </si>
  <si>
    <t>Công ty Gia Hân - Khánh Hoà / Anh Chánh - 0913.490.503</t>
  </si>
  <si>
    <t>0913.490.503</t>
  </si>
  <si>
    <t>X.Vĩnh Hiệp, Nha Trang, Khánh Hoà</t>
  </si>
  <si>
    <t>KH1844</t>
  </si>
  <si>
    <t>anh Mặn - Cty Tấn Đạt, Nha Trang / 0905.123.198</t>
  </si>
  <si>
    <t>0905.123.198</t>
  </si>
  <si>
    <t>KH1845</t>
  </si>
  <si>
    <t>Công Ty CP ĐT - XD Thái Nhân/ Chú Đức - 0903.959.187</t>
  </si>
  <si>
    <t>0903.959.187</t>
  </si>
  <si>
    <t>KH1842</t>
  </si>
  <si>
    <t>Anh Nguyên - Đồng Xoài / 0986.534.981</t>
  </si>
  <si>
    <t>0986.534.981</t>
  </si>
  <si>
    <t>KH1843</t>
  </si>
  <si>
    <t>Anh Lâm - Đại Nam, Bình Dương / 0918.134.372</t>
  </si>
  <si>
    <t>0918.134.372</t>
  </si>
  <si>
    <t>KH1839</t>
  </si>
  <si>
    <t>Anh Thoại - Sài gòn / 0975.513.699</t>
  </si>
  <si>
    <t>0975.513.699</t>
  </si>
  <si>
    <t>Nhà Bè, Sài Gòn</t>
  </si>
  <si>
    <t>KH1840</t>
  </si>
  <si>
    <t>Anh Hậu - Trà Vinh/ 0908.931.979</t>
  </si>
  <si>
    <t>0908.931.979</t>
  </si>
  <si>
    <t>KH1841</t>
  </si>
  <si>
    <t>Cửa hàng Toàn Phát - Mỹ Tho / 0919.198.715</t>
  </si>
  <si>
    <t>0919.198.715</t>
  </si>
  <si>
    <t>KH1838</t>
  </si>
  <si>
    <t>Công Ty Thép Pomina - Bà Rịa Vũng Tàu/ 0973.174.320 or 0902.056.010</t>
  </si>
  <si>
    <t>0973.174.320 / 0902.056.010</t>
  </si>
  <si>
    <t>KCN Phú Mỹ 1 - Tân Thành - BRVT</t>
  </si>
  <si>
    <t>KH1837</t>
  </si>
  <si>
    <t>Anh Thọ - Đức Hòa, Long An / 0949.733.346</t>
  </si>
  <si>
    <t>0949.733.346</t>
  </si>
  <si>
    <t>KH1835</t>
  </si>
  <si>
    <t>Chú Năm - Thủ Đức / 0903.087.141( Công Ty Tổng Hợp)</t>
  </si>
  <si>
    <t>0903.087.141</t>
  </si>
  <si>
    <t>KH1836</t>
  </si>
  <si>
    <t>Anh Thế - Đồng Xoài/ 0978.283.443</t>
  </si>
  <si>
    <t>0978.283.443</t>
  </si>
  <si>
    <t>Đồng Xoài - Bình Phước</t>
  </si>
  <si>
    <t>KH1834</t>
  </si>
  <si>
    <t>Anh Nhọn - Quận 9, Sài Gòn /0903.197.193</t>
  </si>
  <si>
    <t>0903.197.193</t>
  </si>
  <si>
    <t>KH1832</t>
  </si>
  <si>
    <t>Anh Việt - Nhà Bè/ 0903.308.897</t>
  </si>
  <si>
    <t>0903.308.897</t>
  </si>
  <si>
    <t>Cầu Bà Chiêm, rẽ phải vào Nguyễn Văn Tạo, Nhà Bè (Ngay Agribank)</t>
  </si>
  <si>
    <t>KH1833</t>
  </si>
  <si>
    <t>Anh Hào - Tây Ninh / 0908.388.579</t>
  </si>
  <si>
    <t>0908.388.579</t>
  </si>
  <si>
    <t>KH1831</t>
  </si>
  <si>
    <t>Chú Vĩnh - Vĩnh Long / 0913.715.392</t>
  </si>
  <si>
    <t>0913.715.392</t>
  </si>
  <si>
    <t>KH1830</t>
  </si>
  <si>
    <t>Anh Thảo - Nha Trang/0988.286.474</t>
  </si>
  <si>
    <t>0988.286.474</t>
  </si>
  <si>
    <t>KH1829</t>
  </si>
  <si>
    <t>Công ty KT Và CBKS Linh Vũ Trân- Bình Thuận/ Anh Quyền- 0945.625.270</t>
  </si>
  <si>
    <t>0945.625.270</t>
  </si>
  <si>
    <t>KH1825</t>
  </si>
  <si>
    <t>Chú Thông - Kiên Giang/ 0124.7777.363</t>
  </si>
  <si>
    <t>0124.7777.363</t>
  </si>
  <si>
    <t>KH1826</t>
  </si>
  <si>
    <t>Công Ty CPĐT Bình Thuận - Bình Thuận/ Anh Phong - 0916.990.777</t>
  </si>
  <si>
    <t>0916.990.777</t>
  </si>
  <si>
    <t>KH1827</t>
  </si>
  <si>
    <t>Công Ty Thiên Ân - Hà nội / Anh Đại - 01699.809.006</t>
  </si>
  <si>
    <t>01699.809.006</t>
  </si>
  <si>
    <t>KH1828</t>
  </si>
  <si>
    <t>Xưởng Anh Hùng - An Giang / 0986.555.521</t>
  </si>
  <si>
    <t>0986.555.521</t>
  </si>
  <si>
    <t>KH1824</t>
  </si>
  <si>
    <t>CN Công ty Sông Đà 9 - Sóc Trăng / Anh Thương - 0981.378.372</t>
  </si>
  <si>
    <t>0981.378.372</t>
  </si>
  <si>
    <t>ấp Thạnh Đức, Long Đức, Long Phú, Sóc Trăng</t>
  </si>
  <si>
    <t>KH1821</t>
  </si>
  <si>
    <t>Anh Đức - Bình Long/ 0918.182.626</t>
  </si>
  <si>
    <t>0918.182.626</t>
  </si>
  <si>
    <t>KH1822</t>
  </si>
  <si>
    <t>Xưởng Thủy Cường - Eakar/ 01253.745.779</t>
  </si>
  <si>
    <t>01253.745.779</t>
  </si>
  <si>
    <t>Eakar - Đắk Lak</t>
  </si>
  <si>
    <t>KH1823</t>
  </si>
  <si>
    <t>(K sử dụng) Chú Hùng Dương - Quận 9, Sài Gòn/ 0913.828.689</t>
  </si>
  <si>
    <t>0913.828.689</t>
  </si>
  <si>
    <t>Ngã Tư Tân Vạn - Thủ Đức</t>
  </si>
  <si>
    <t>KH1819</t>
  </si>
  <si>
    <t>Anh Hiếu - Tân Uyên / 0916.912.226</t>
  </si>
  <si>
    <t>0916.912.226</t>
  </si>
  <si>
    <t>KH1820</t>
  </si>
  <si>
    <t>Anh Hạnh - SG / 0988.503.468</t>
  </si>
  <si>
    <t>0988.503.468</t>
  </si>
  <si>
    <t>KH1818</t>
  </si>
  <si>
    <t>Công Ty Đạt Quang Minh - Long An/ 0933.331.157</t>
  </si>
  <si>
    <t>0933.331.157</t>
  </si>
  <si>
    <t>KH1817</t>
  </si>
  <si>
    <t>Anh Hải - Phú Yên / 01669.472.746</t>
  </si>
  <si>
    <t>01669.472.746</t>
  </si>
  <si>
    <t>KH1815</t>
  </si>
  <si>
    <t>Anh Văn - Vĩnh Long/ 0979.996.728</t>
  </si>
  <si>
    <t>0979.996.728</t>
  </si>
  <si>
    <t>KH1816</t>
  </si>
  <si>
    <t>Anh Nhiên - Gò Đen, Long An/ 0919.348.890</t>
  </si>
  <si>
    <t>0919.348.890</t>
  </si>
  <si>
    <t>Long AN</t>
  </si>
  <si>
    <t>KH1814</t>
  </si>
  <si>
    <t>Anh Danh - Bến Lức / 0913.600.769</t>
  </si>
  <si>
    <t>0913.600.769</t>
  </si>
  <si>
    <t>Bến Lức, Long an</t>
  </si>
  <si>
    <t>KH1812</t>
  </si>
  <si>
    <t>Anh Quý - Nha Trang / 0905.202.910</t>
  </si>
  <si>
    <t>0905.202.910</t>
  </si>
  <si>
    <t>Thôn Phú Trung, X.Vĩnh Thành, TP.Nha Trang</t>
  </si>
  <si>
    <t>KH1813</t>
  </si>
  <si>
    <t>X.Anh Thanh - Bình Thuận / 0964.007.760</t>
  </si>
  <si>
    <t>0964.007.760</t>
  </si>
  <si>
    <t>Ngã 3, xóm 7, Tuy Phong, Bình Thuận</t>
  </si>
  <si>
    <t>KH1810</t>
  </si>
  <si>
    <t>Công Ty Minh Phát - Bình Thạnh/ CHú Phát - 0903.838.613</t>
  </si>
  <si>
    <t>0903.838.613</t>
  </si>
  <si>
    <t>KH1811</t>
  </si>
  <si>
    <t>Vũ Thị Hồng Nhung</t>
  </si>
  <si>
    <t>Công Ty CPCG Miền Nam</t>
  </si>
  <si>
    <t>MN55</t>
  </si>
  <si>
    <t>Anh Thái - Q2 / 0918.216.616</t>
  </si>
  <si>
    <t>0918.216.616</t>
  </si>
  <si>
    <t>Q2</t>
  </si>
  <si>
    <t>KH1809</t>
  </si>
  <si>
    <t>Công ty TNHH TMDV Cơ Giới Phú Cường - Vũng Tàu - Chú Cường/ 0988.965.579</t>
  </si>
  <si>
    <t>0988.965.579</t>
  </si>
  <si>
    <t>ấp Phước Tấn, xã Tân Hòa, huyện Tân Thành, BRVT</t>
  </si>
  <si>
    <t>KH1806</t>
  </si>
  <si>
    <t>Anh Lưu - Sài Gòn/ 0987.054.500</t>
  </si>
  <si>
    <t>0987.054.500</t>
  </si>
  <si>
    <t>KH1807</t>
  </si>
  <si>
    <t>Anh Mẫn - Cà Mau/ 0949.464.104</t>
  </si>
  <si>
    <t>0949.464.104</t>
  </si>
  <si>
    <t>KH1808</t>
  </si>
  <si>
    <t>Anh Bảy - Long An / 0916.782.555</t>
  </si>
  <si>
    <t>0916.782.555</t>
  </si>
  <si>
    <t>Thủ Thừa, Long An</t>
  </si>
  <si>
    <t>KH1805</t>
  </si>
  <si>
    <t>Anh Khoa - Nhà Bè / 0904.056.607</t>
  </si>
  <si>
    <t>0904.056.607</t>
  </si>
  <si>
    <t>KH1804</t>
  </si>
  <si>
    <t>Chị Hà - Bình Dương / 0987.494.478</t>
  </si>
  <si>
    <t>0987.494.478</t>
  </si>
  <si>
    <t>Vòng Xoay An Phú, Thuận An, Bình Dương</t>
  </si>
  <si>
    <t>KH1803</t>
  </si>
  <si>
    <t>Anh Dương - An Giang/ 0913.565.752</t>
  </si>
  <si>
    <t>0913.565.752</t>
  </si>
  <si>
    <t>KH1800</t>
  </si>
  <si>
    <t>Anh Tùng - Đắk Nông/ 01674.017.279</t>
  </si>
  <si>
    <t>01674.017.279</t>
  </si>
  <si>
    <t>Tuy Đức, Đắk Nông</t>
  </si>
  <si>
    <t>KH1801</t>
  </si>
  <si>
    <t>Anh Tùng - Bến Lức/ 0908.568.247</t>
  </si>
  <si>
    <t>0908.568.247</t>
  </si>
  <si>
    <t>KH1802</t>
  </si>
  <si>
    <t>Anh Sơn - Đắk Lắk /0913.236.979</t>
  </si>
  <si>
    <t>0913.236.979</t>
  </si>
  <si>
    <t>KH1797</t>
  </si>
  <si>
    <t>Xưởng Anh Duy - Suối Tiên / 0932.089.739</t>
  </si>
  <si>
    <t>0932.089.739</t>
  </si>
  <si>
    <t>KH1798</t>
  </si>
  <si>
    <t>Anh Tiến - Long Khánh, Đồng Nai / 0949.756.679</t>
  </si>
  <si>
    <t>0949.756.679</t>
  </si>
  <si>
    <t>KH1799</t>
  </si>
  <si>
    <t>Anh Phong - Quận 8/ 0903.787.374</t>
  </si>
  <si>
    <t>0903.787.374</t>
  </si>
  <si>
    <t>KH1795</t>
  </si>
  <si>
    <t>Anh Đức - Cần Thơ/ 0888.888.180</t>
  </si>
  <si>
    <t>0888.888.180</t>
  </si>
  <si>
    <t>KH1796</t>
  </si>
  <si>
    <t>Công Ty Đạt Phương-Hà Nội / Anh Hòa- 0978.995.303</t>
  </si>
  <si>
    <t>0978.995.303</t>
  </si>
  <si>
    <t>KH1794</t>
  </si>
  <si>
    <t>Anh Nhật - Vĩnh Châu/ 0989.863.587</t>
  </si>
  <si>
    <t>0989.863.587</t>
  </si>
  <si>
    <t>KH1792</t>
  </si>
  <si>
    <t>Chú Năm Hồng - Trà Vinh/ 0918.099.129</t>
  </si>
  <si>
    <t>0918.099.129</t>
  </si>
  <si>
    <t>KH1793</t>
  </si>
  <si>
    <t>Anh Thảo - Nhà Bè, Sài Gòn/ 0987.444.952</t>
  </si>
  <si>
    <t>0987.444.952</t>
  </si>
  <si>
    <t>KCN Hiệp Phước, Nhà Bè</t>
  </si>
  <si>
    <t>KH1791</t>
  </si>
  <si>
    <t>Anh Phúc - Bình Chánh/ 0902.985.855</t>
  </si>
  <si>
    <t>0902.985.855</t>
  </si>
  <si>
    <t>Cách chợ Bình Chánh 2km - TP.HCM</t>
  </si>
  <si>
    <t>KH1789</t>
  </si>
  <si>
    <t>Bãi máy Trần Hưng - Suối Tiên/ 01265.130.876</t>
  </si>
  <si>
    <t>01265.130.876</t>
  </si>
  <si>
    <t>Suối Tiên, Sài Gòn</t>
  </si>
  <si>
    <t>KH1790</t>
  </si>
  <si>
    <t>Anh Muội - Vũng Tàu / 0989.710.188</t>
  </si>
  <si>
    <t>0989.710.188</t>
  </si>
  <si>
    <t>KH1784</t>
  </si>
  <si>
    <t>Anh Tràng - Sài Gòn / 01665.939.777</t>
  </si>
  <si>
    <t>01665.939.777</t>
  </si>
  <si>
    <t>KH1785</t>
  </si>
  <si>
    <t>Anh Bằng - Bảo Lộc/ 0908.105.048</t>
  </si>
  <si>
    <t>0908.105.048</t>
  </si>
  <si>
    <t>KH1786</t>
  </si>
  <si>
    <t>Công Ty Hải Vương - Bình Phước/ Anh Trung - 0905.202.646</t>
  </si>
  <si>
    <t>0905.202.646</t>
  </si>
  <si>
    <t>KH1787</t>
  </si>
  <si>
    <t>Cửa hàng Tám Thả - Cà Mau / 0918.251.731 - 0942.521.177 - 0942.964.712</t>
  </si>
  <si>
    <t>0918.251.731 / 0942.521.177 / 0942.964.712</t>
  </si>
  <si>
    <t>207 Lý Văn Lâm, Khóm 6, P1, TP Cà Mau</t>
  </si>
  <si>
    <t>KH1788</t>
  </si>
  <si>
    <t>Công ty 579 - Kiên Giang / A.Tám 0977.979.785</t>
  </si>
  <si>
    <t>0977.979.785</t>
  </si>
  <si>
    <t>U Minh Thượng, Kiên Giang</t>
  </si>
  <si>
    <t>KH1783</t>
  </si>
  <si>
    <t>Anh Trung - Cần Đước, Long An / 0907.757.944</t>
  </si>
  <si>
    <t>0907.757.944</t>
  </si>
  <si>
    <t>KH1780</t>
  </si>
  <si>
    <t>Anh Trung - Quận 2(T) / 0973.929.009</t>
  </si>
  <si>
    <t>0973.929.009</t>
  </si>
  <si>
    <t>Quân 2, Sài Gòn</t>
  </si>
  <si>
    <t>KH1781</t>
  </si>
  <si>
    <t>Công ty TNHH SX TM và DV Phong Quang - Đắk Nông/ Anh Sơn - 0974.237.777</t>
  </si>
  <si>
    <t>0974.237.777</t>
  </si>
  <si>
    <t>Quảng Khê, Đắk Glong, Đắk Nông</t>
  </si>
  <si>
    <t>KH1782</t>
  </si>
  <si>
    <t>Anh Liêm - Củ Chi, Sài Gòn / 0985.285.514</t>
  </si>
  <si>
    <t>0985.285.514</t>
  </si>
  <si>
    <t>KH1777</t>
  </si>
  <si>
    <t>Bãi Máy Hoàng Minh Khôi - 0903.885.924</t>
  </si>
  <si>
    <t>0903.885.924</t>
  </si>
  <si>
    <t>KH1778</t>
  </si>
  <si>
    <t>Anh Trường - Đức Trọng / 0903.142.959</t>
  </si>
  <si>
    <t>0903.142.959</t>
  </si>
  <si>
    <t>KH1779</t>
  </si>
  <si>
    <t>Anh Danh - Bình Dương / 0972.339.900</t>
  </si>
  <si>
    <t>0972.339.900</t>
  </si>
  <si>
    <t>KH1776</t>
  </si>
  <si>
    <t>Anh KHoa - Quận 7, Sài Gòn / 0919.490.234</t>
  </si>
  <si>
    <t>0919.490.234</t>
  </si>
  <si>
    <t>KH1775</t>
  </si>
  <si>
    <t>Anh Minh - Long Hải, Vũng Tàu / 0919.889.926</t>
  </si>
  <si>
    <t>0919.889.926</t>
  </si>
  <si>
    <t>KH1773</t>
  </si>
  <si>
    <t>Anh Hoàng - Suối Tiên/0938.663.880</t>
  </si>
  <si>
    <t>0938.663.880</t>
  </si>
  <si>
    <t>KH1774</t>
  </si>
  <si>
    <t>Anh Hiệu - Bảo Lộc, Lâm Đồng / 0948.457.351</t>
  </si>
  <si>
    <t>0948.457.351</t>
  </si>
  <si>
    <t>KH1771</t>
  </si>
  <si>
    <t>Anh Ngọc - Long An / 0918.611.910</t>
  </si>
  <si>
    <t>0918.611.910</t>
  </si>
  <si>
    <t>KH1772</t>
  </si>
  <si>
    <t>Anh Ninh - Cty Ty Nam / 0169.771.3839</t>
  </si>
  <si>
    <t>0169.771.3839</t>
  </si>
  <si>
    <t>Q.12, TP.HCM</t>
  </si>
  <si>
    <t>KH1766</t>
  </si>
  <si>
    <t>Anh Minh - Bình Dương/0909.632.849</t>
  </si>
  <si>
    <t>0909.632.849</t>
  </si>
  <si>
    <t>KH1767</t>
  </si>
  <si>
    <t>Anh Thi - Ba Tri, Bến Tre / 0919.188.110</t>
  </si>
  <si>
    <t>0919.188.110</t>
  </si>
  <si>
    <t>KH1768</t>
  </si>
  <si>
    <t>Anh Sơn - Bình Dương/ 0906.343.118</t>
  </si>
  <si>
    <t>0906.343.118</t>
  </si>
  <si>
    <t>KH1769</t>
  </si>
  <si>
    <t>Anh Cường - Bạc Liêu / 0918.483.153</t>
  </si>
  <si>
    <t>0918.483.153</t>
  </si>
  <si>
    <t>KH1770</t>
  </si>
  <si>
    <t>Anh Dũng - Đắk Nông / 0978.878.633</t>
  </si>
  <si>
    <t>0978.878.633</t>
  </si>
  <si>
    <t>KH1763</t>
  </si>
  <si>
    <t>Anh Quang - Quận 12 / 0903.181.013</t>
  </si>
  <si>
    <t>0903.181.013</t>
  </si>
  <si>
    <t>KH1764</t>
  </si>
  <si>
    <t>CHú Hùng - Bình Dương / 0913.815.327</t>
  </si>
  <si>
    <t>0913.815.327</t>
  </si>
  <si>
    <t>KH1765</t>
  </si>
  <si>
    <t>Anh Trung - Quận 2(L) / 0913.905.110</t>
  </si>
  <si>
    <t>0913.905.110</t>
  </si>
  <si>
    <t>Quận 2, Sài Gòn</t>
  </si>
  <si>
    <t>KH1762</t>
  </si>
  <si>
    <t>Anh Hậu - Tây Ninh / 01277.818.235</t>
  </si>
  <si>
    <t>01277.818.235</t>
  </si>
  <si>
    <t>KH1760</t>
  </si>
  <si>
    <t>Anh Sơn - Cái Bè, Tiền Giang/ 0985.859.495</t>
  </si>
  <si>
    <t>0985.859.495</t>
  </si>
  <si>
    <t>KH1761</t>
  </si>
  <si>
    <t>Bãi Máy Minh Hòa - Bình Chánh /0909.535.478</t>
  </si>
  <si>
    <t>0909.535.478</t>
  </si>
  <si>
    <t>Đối diện Nhật Thiên Phú - Bình CHánh, SG</t>
  </si>
  <si>
    <t>KH1755</t>
  </si>
  <si>
    <t>Anh Ban - Gò Vấp / 0975.695.553</t>
  </si>
  <si>
    <t>0975.695.553</t>
  </si>
  <si>
    <t>Gò Vấp, Sài Gòn</t>
  </si>
  <si>
    <t>KH1756</t>
  </si>
  <si>
    <t>Anh Sơn - Tân Bình / 0973.929.796</t>
  </si>
  <si>
    <t>0973.929.796</t>
  </si>
  <si>
    <t>KH1757</t>
  </si>
  <si>
    <t>Cty Thuận Lộc - Anh Thuận - Q2 / 0918.146.636</t>
  </si>
  <si>
    <t>0918.146.636</t>
  </si>
  <si>
    <t>Q2, Tp.HCM</t>
  </si>
  <si>
    <t>KH1758</t>
  </si>
  <si>
    <t>Anh Tèo - Dầu Tiếng / 0972.001.991</t>
  </si>
  <si>
    <t>0972.001.991</t>
  </si>
  <si>
    <t>KH1759</t>
  </si>
  <si>
    <t>XƯởng Anh Khởi - Bình Dương / 0987.188.474</t>
  </si>
  <si>
    <t>0987.188.474</t>
  </si>
  <si>
    <t>KH1754</t>
  </si>
  <si>
    <t>Anh Tuấn Anh - Dầu Tiếng/ 0962.724.474</t>
  </si>
  <si>
    <t>0962.724.474</t>
  </si>
  <si>
    <t>Dầu Tiếng - BD</t>
  </si>
  <si>
    <t>KH1752</t>
  </si>
  <si>
    <t>Anh Vồ - Đức Trọng / 0985.474.421</t>
  </si>
  <si>
    <t>0985.474.421</t>
  </si>
  <si>
    <t>KH1753</t>
  </si>
  <si>
    <t>Anh Sơn - Long An / 0918.998.447</t>
  </si>
  <si>
    <t>0918.998.447</t>
  </si>
  <si>
    <t>KH1748</t>
  </si>
  <si>
    <t>Anh Bình - Long An / 0918.129.626</t>
  </si>
  <si>
    <t>0918.129.626</t>
  </si>
  <si>
    <t>KH1749</t>
  </si>
  <si>
    <t>Gara Tư Trí - Suối Tiên / 0903.366.198</t>
  </si>
  <si>
    <t>0903.366.198</t>
  </si>
  <si>
    <t>KH1750</t>
  </si>
  <si>
    <t>Công Ty Nguyễn Quỳnh - Suối Tiên /0937.724.380</t>
  </si>
  <si>
    <t>0937.724.380</t>
  </si>
  <si>
    <t>Suối Tiên</t>
  </si>
  <si>
    <t>KH1751</t>
  </si>
  <si>
    <t>KONEKS PISTON GOMLEK IMALAT SANAYI VE TICARET A.S. (TOROS)</t>
  </si>
  <si>
    <t>Konya Organize Sanayi Bolgesi T.Ziyaeddin Cd. No 5-42050</t>
  </si>
  <si>
    <t>KONEKS</t>
  </si>
  <si>
    <t>Anh Quốc - Bãi Máy Lê Dũng - Suối Tiên / 0917.189.121</t>
  </si>
  <si>
    <t>0917.189.121</t>
  </si>
  <si>
    <t>KH1747</t>
  </si>
  <si>
    <t>Anh Nhất - Đắc Lắc / 0941.481.439</t>
  </si>
  <si>
    <t>0941.481.439</t>
  </si>
  <si>
    <t>KH1746</t>
  </si>
  <si>
    <t>Anh Thành - Củ CHi / 01664.149.839</t>
  </si>
  <si>
    <t>01664.149.839</t>
  </si>
  <si>
    <t>KH1744</t>
  </si>
  <si>
    <t>Anh Hùng - Phú Giáo, Bình Dương/ 0977.101.442</t>
  </si>
  <si>
    <t>0977.101.442</t>
  </si>
  <si>
    <t>KH1745</t>
  </si>
  <si>
    <t>Anh Lợi - Bến Tre / 0918.543.167</t>
  </si>
  <si>
    <t>0918.543.167</t>
  </si>
  <si>
    <t>KH1742</t>
  </si>
  <si>
    <t>Anh Sáng - Đức Trọng / 0983.695.090</t>
  </si>
  <si>
    <t>0983.695.090</t>
  </si>
  <si>
    <t>KH1743</t>
  </si>
  <si>
    <t>Chú Vinh - BRVT/ 0986.514.290</t>
  </si>
  <si>
    <t>0986.514.290</t>
  </si>
  <si>
    <t>Bình Dã - BRVT</t>
  </si>
  <si>
    <t>KH1740</t>
  </si>
  <si>
    <t>Anh Lập - Thủ Đức /0903.947.322 - 0933.692.673</t>
  </si>
  <si>
    <t>0903.947.322 / 0933.692.673</t>
  </si>
  <si>
    <t>KH1741</t>
  </si>
  <si>
    <t>Cửa Hàng Ngọc Thảo - Eakar/ 0914.093.097</t>
  </si>
  <si>
    <t>0914.093.097</t>
  </si>
  <si>
    <t>Eakar - Đắk Lăk</t>
  </si>
  <si>
    <t>KH1739</t>
  </si>
  <si>
    <t>DNTN Đăng Khoa - Bến Tre/ anh Vân - 01299.728.979</t>
  </si>
  <si>
    <t>01299.728.979</t>
  </si>
  <si>
    <t>KH1735</t>
  </si>
  <si>
    <t>Bãi Máy Anh Đức - Suối Tiên/ 0964.003.389</t>
  </si>
  <si>
    <t>0964.003.389</t>
  </si>
  <si>
    <t>KH1736</t>
  </si>
  <si>
    <t>Công Ty CP Hiệp Thành - Lâm Đồng/ 0908.403.727</t>
  </si>
  <si>
    <t>0908.403.727</t>
  </si>
  <si>
    <t>Số 5 Hiệp Thành, Tam Bố, Di Linh, Lâm Đồng</t>
  </si>
  <si>
    <t>KH1737</t>
  </si>
  <si>
    <t>Cơ Khí Sơn Tùng / Anh Tùng - Q7 / 01667.989.300</t>
  </si>
  <si>
    <t>01667.989.300</t>
  </si>
  <si>
    <t>Q7, HCM</t>
  </si>
  <si>
    <t>KH1738</t>
  </si>
  <si>
    <t>Anh Trung - Củ Chi / 01667.499.599 - 0903.942.866</t>
  </si>
  <si>
    <t>01667.499.599 / 0903.942.866</t>
  </si>
  <si>
    <t>KH1734</t>
  </si>
  <si>
    <t>Chú Hiển - Bù Đốp, Bình Phước / 0984.172.440</t>
  </si>
  <si>
    <t>0984.172.440</t>
  </si>
  <si>
    <t>KH1731</t>
  </si>
  <si>
    <t>Chi Nhánh Công Ty TNHH Xây Dựng và Thương Mại Yên Phú/ Chú Lộc - 01285.735.726</t>
  </si>
  <si>
    <t>01285.735.726</t>
  </si>
  <si>
    <t>Thửa đất số 16, tờ bản đồ số 37, tổ 5, KP7, P.Uyên Hưng, TX.Tân Uyên, T.Bình Dương</t>
  </si>
  <si>
    <t>KH1732</t>
  </si>
  <si>
    <t>Anh Cường - Bến Tre / 0918.790.911</t>
  </si>
  <si>
    <t>0918.790.911</t>
  </si>
  <si>
    <t>KH1733</t>
  </si>
  <si>
    <t>Anh Thủ - Trà Vinh / 0906.836.682</t>
  </si>
  <si>
    <t>0906.836.682</t>
  </si>
  <si>
    <t>KH1727</t>
  </si>
  <si>
    <t>Anh May - Công Ty Thái Bình Dương - Long An / 0983.109.135</t>
  </si>
  <si>
    <t>0983.109.135</t>
  </si>
  <si>
    <t>KH1728</t>
  </si>
  <si>
    <t>Xưởng Anh Tý - Bình Dương / 0938.546.575</t>
  </si>
  <si>
    <t>0938.546.575</t>
  </si>
  <si>
    <t>KH1729</t>
  </si>
  <si>
    <t>Anh NHật - Bảo Lộc / 0906.193.352</t>
  </si>
  <si>
    <t>0906.193.352</t>
  </si>
  <si>
    <t>KH1730</t>
  </si>
  <si>
    <t>Công Ty Cổ Phần Cầu 14.1 - Hà Nội /04.3872.6447</t>
  </si>
  <si>
    <t>04.3872.6447</t>
  </si>
  <si>
    <t>Long Biên, Hà Nội</t>
  </si>
  <si>
    <t>KH1726</t>
  </si>
  <si>
    <t>Anh Ninh - Dầu Tiếng / 0973.119.545</t>
  </si>
  <si>
    <t>0973.119.545</t>
  </si>
  <si>
    <t>Dầu Tiếng</t>
  </si>
  <si>
    <t>KH1719</t>
  </si>
  <si>
    <t>Anh Hoàng - Đà Lạt / 0918.675.755</t>
  </si>
  <si>
    <t>0918.675.755</t>
  </si>
  <si>
    <t>KH1720</t>
  </si>
  <si>
    <t>Anh Vương -Vườn lài, Q12 / 0909.058.226</t>
  </si>
  <si>
    <t>0909.058.226</t>
  </si>
  <si>
    <t>Vườn Lài, Q12</t>
  </si>
  <si>
    <t>KH1721</t>
  </si>
  <si>
    <t>Anh Linh - Gia Lai / 0985.092.967</t>
  </si>
  <si>
    <t>0985.092.967</t>
  </si>
  <si>
    <t>KH1722</t>
  </si>
  <si>
    <t>Anh Hoàng - Nha TRang / 0905.170.239</t>
  </si>
  <si>
    <t>0905.170.239</t>
  </si>
  <si>
    <t>KH1723</t>
  </si>
  <si>
    <t>Anh út - Bình Long / 0913.919.869</t>
  </si>
  <si>
    <t>KH1724</t>
  </si>
  <si>
    <t>Anh Thiện - Gia lai / 0914.843.016</t>
  </si>
  <si>
    <t>0914.843.016</t>
  </si>
  <si>
    <t>KH1725</t>
  </si>
  <si>
    <t>Anh Toàn - Đức Hòa, Long An / 0938.333.346</t>
  </si>
  <si>
    <t>0938.333.346</t>
  </si>
  <si>
    <t>KH1717</t>
  </si>
  <si>
    <t>Xưởng Chú Son - Đắk Lắk/0985.544.047</t>
  </si>
  <si>
    <t>0985.544.047</t>
  </si>
  <si>
    <t>KH1718</t>
  </si>
  <si>
    <t>Anh Tâm - Củ Chi /0913.700.187</t>
  </si>
  <si>
    <t>0913.700.187</t>
  </si>
  <si>
    <t>KH1716</t>
  </si>
  <si>
    <t>Anh Được - Đắc Nông/ 01683.129.161</t>
  </si>
  <si>
    <t>01683.129.161</t>
  </si>
  <si>
    <t>KH1714</t>
  </si>
  <si>
    <t>Bãi Máy Thành Hưng Phát - Suối Tiên /0903.815.441</t>
  </si>
  <si>
    <t>0903.815.441</t>
  </si>
  <si>
    <t>KH1715</t>
  </si>
  <si>
    <t>( không sử dụng mã này)Anh Khoa - Quận 7/0919.490.234</t>
  </si>
  <si>
    <t>KH1712</t>
  </si>
  <si>
    <t>Anh Hoàng - Đức Trọng / 0916.948.910</t>
  </si>
  <si>
    <t>0916.948.910</t>
  </si>
  <si>
    <t>KH1713</t>
  </si>
  <si>
    <t>Anh Thắng - Đồng Xoài/ 0942.697.769</t>
  </si>
  <si>
    <t>0942.697.769</t>
  </si>
  <si>
    <t>KH1711</t>
  </si>
  <si>
    <t>Chỉnh - NVVC</t>
  </si>
  <si>
    <t>CT CPCG Miền Nam</t>
  </si>
  <si>
    <t>MN54</t>
  </si>
  <si>
    <t>Anh THành - Bình Chánh /0913.945.221</t>
  </si>
  <si>
    <t>0913.945.221</t>
  </si>
  <si>
    <t>KH1709</t>
  </si>
  <si>
    <t>Anh Điền - Bảo Lộc / 01664.977.486</t>
  </si>
  <si>
    <t>01664.977.486</t>
  </si>
  <si>
    <t>KH1710</t>
  </si>
  <si>
    <t>Công Ty Hùng Vương - Bình Phước/ Anh Quang - 0983.718.059</t>
  </si>
  <si>
    <t>0983.718.059</t>
  </si>
  <si>
    <t>KH1707</t>
  </si>
  <si>
    <t>Anh Tân - Bình Phước /0978.890.627</t>
  </si>
  <si>
    <t>0978.890.627</t>
  </si>
  <si>
    <t>Hoàng Diệu, Bình Phước</t>
  </si>
  <si>
    <t>KH1708</t>
  </si>
  <si>
    <t>ANh Thu - Bà Rịa Vũng Tàu/ 0913.839.811</t>
  </si>
  <si>
    <t>0913.839.811</t>
  </si>
  <si>
    <t>KH1706</t>
  </si>
  <si>
    <t>Anh Tuấn Anh ( CTy XD Bảo Phượng Trang ) - THủ Đức / 0915.600.839</t>
  </si>
  <si>
    <t>0915.600.839</t>
  </si>
  <si>
    <t>KH1703</t>
  </si>
  <si>
    <t>Anh Tín - Phước Long/ 0948.900.001</t>
  </si>
  <si>
    <t>0948.900.001</t>
  </si>
  <si>
    <t>Phước Long - Bình Phước</t>
  </si>
  <si>
    <t>KH1704</t>
  </si>
  <si>
    <t>Anh Thưởng - Tây Ninh/ 0909.937.610</t>
  </si>
  <si>
    <t>0909.937.610</t>
  </si>
  <si>
    <t>KH1705</t>
  </si>
  <si>
    <t>Anh Mỹ - An Giang / 0913.694.442</t>
  </si>
  <si>
    <t>0913.694.442</t>
  </si>
  <si>
    <t>KH1702</t>
  </si>
  <si>
    <t>Anh Đức - Đức Trọng / 0919.389.711</t>
  </si>
  <si>
    <t>0919.389.711</t>
  </si>
  <si>
    <t>KH1700</t>
  </si>
  <si>
    <t>Anh Lượng - Sóc Trăng/ 0909.666.185</t>
  </si>
  <si>
    <t>0909.666.185</t>
  </si>
  <si>
    <t>KH1701</t>
  </si>
  <si>
    <t>Điệp xe cont</t>
  </si>
  <si>
    <t>MN53</t>
  </si>
  <si>
    <t>Anh Chí - Cà Mau / 0982.242.243</t>
  </si>
  <si>
    <t>0982.242.243</t>
  </si>
  <si>
    <t>KH1694</t>
  </si>
  <si>
    <t>Anh An - Đức Hòa/ 0983.651.851</t>
  </si>
  <si>
    <t>0983.651.851</t>
  </si>
  <si>
    <t>KH1699</t>
  </si>
  <si>
    <t>Anh Kiên - Bảo Lộc / 01642.829.559</t>
  </si>
  <si>
    <t>01642.829.559</t>
  </si>
  <si>
    <t>KH1693</t>
  </si>
  <si>
    <t>Anh Lâm - Long An/ 01682.268.938</t>
  </si>
  <si>
    <t>01682.268.938</t>
  </si>
  <si>
    <t>KH1692</t>
  </si>
  <si>
    <t>Công Ty Hùng Cường 342 - Gia Lai/ Anh Tiến 0905.843.444</t>
  </si>
  <si>
    <t>0905.843.444</t>
  </si>
  <si>
    <t>Trần Hưng Đạo, huyện Măng Yang, Gia Lai</t>
  </si>
  <si>
    <t>KH1691</t>
  </si>
  <si>
    <t>Anh Lỳ - Sài Gòn/ 0914.834.000</t>
  </si>
  <si>
    <t>0914.834.000</t>
  </si>
  <si>
    <t>KH1698</t>
  </si>
  <si>
    <t>Thiết Bị Miền Nam - Chi Nhánh Đà Nẵng</t>
  </si>
  <si>
    <t>DANANG</t>
  </si>
  <si>
    <t>Baĩ máy Hoàng Dũng - Bình Chánh /0903.917.922</t>
  </si>
  <si>
    <t>0903.917.922</t>
  </si>
  <si>
    <t>11/10 QL1A ấp 3 xã Tân quý, Tây Bình, Bình Chánh</t>
  </si>
  <si>
    <t>KH1588</t>
  </si>
  <si>
    <t>Anh Tiến - Gia Lai/ 01632.968.296</t>
  </si>
  <si>
    <t>01632.968.296</t>
  </si>
  <si>
    <t>Gia LAi</t>
  </si>
  <si>
    <t>KH1589</t>
  </si>
  <si>
    <t>anh Khang - Đức Trọng/ 01673.116.698</t>
  </si>
  <si>
    <t>01673.116.698</t>
  </si>
  <si>
    <t>Đức Trọng</t>
  </si>
  <si>
    <t>KH1590</t>
  </si>
  <si>
    <t>Anh Hiền - Bình Chánh / 0913.969.477</t>
  </si>
  <si>
    <t>0913969477 / 0913.969.477</t>
  </si>
  <si>
    <t>bình chánh - sài gòn</t>
  </si>
  <si>
    <t>KH1587</t>
  </si>
  <si>
    <t>Chú Lâm - Cái Bè, Tiền Giang / 0976.870.551</t>
  </si>
  <si>
    <t>0976.870.551</t>
  </si>
  <si>
    <t>Cái Bè, Tiền Giang</t>
  </si>
  <si>
    <t>KH1697</t>
  </si>
  <si>
    <t>anh Quý- Gia Lai/ 0961.308.778</t>
  </si>
  <si>
    <t>0961308778 / 0961.308.778</t>
  </si>
  <si>
    <t>Gia lai</t>
  </si>
  <si>
    <t>KH1585</t>
  </si>
  <si>
    <t>Anh Đông - Ngã Tư Bình Phước/ 0982.933.060</t>
  </si>
  <si>
    <t>0982.933.060</t>
  </si>
  <si>
    <t>Ngã Tư Bình Phước - TP.HCM</t>
  </si>
  <si>
    <t>KH1586</t>
  </si>
  <si>
    <t>Henagshui Juneng Machinery Fittings Co., Ltd</t>
  </si>
  <si>
    <t>Wuqiang Industrial Zone, Hengshui, Hebei, China</t>
  </si>
  <si>
    <t>JUN</t>
  </si>
  <si>
    <t>Anh Nhượng - Đức Trọng/ 0903.018.689</t>
  </si>
  <si>
    <t>0903.018.689</t>
  </si>
  <si>
    <t>KH1584</t>
  </si>
  <si>
    <t>Anh Nghĩa - Chơn Thành/ 0915.161.909</t>
  </si>
  <si>
    <t>0915.161.909</t>
  </si>
  <si>
    <t>KH1582</t>
  </si>
  <si>
    <t>Anh Tài - Bình Thuận/ 01212.006.686</t>
  </si>
  <si>
    <t>01212.006.686</t>
  </si>
  <si>
    <t>KH1583</t>
  </si>
  <si>
    <t>KH1565</t>
  </si>
  <si>
    <t>Anh Hải - Vĩnh Châu/ 0902.829.717</t>
  </si>
  <si>
    <t>KH1580</t>
  </si>
  <si>
    <t>Cửa hàng Tấn Thành - Bạc Liêu / 0988.950.549</t>
  </si>
  <si>
    <t>0988.950.549</t>
  </si>
  <si>
    <t>KH1581</t>
  </si>
  <si>
    <t>Công Ty CP XD Hoa Sen - Q12/ Anh Phúc - 0938.661.759</t>
  </si>
  <si>
    <t>0938.661.759</t>
  </si>
  <si>
    <t>Tân Chánh Hiệp, Q12, TP.HCM</t>
  </si>
  <si>
    <t>KH1579</t>
  </si>
  <si>
    <t>Anh Dự - Cần Thơ / 0973.197.039</t>
  </si>
  <si>
    <t>0973.197.039</t>
  </si>
  <si>
    <t>KH1560</t>
  </si>
  <si>
    <t>Anh An - Tây Ninh / 0915.755.699</t>
  </si>
  <si>
    <t>0915.755.699</t>
  </si>
  <si>
    <t>KH1561</t>
  </si>
  <si>
    <t>Anh Thọ - Vườn Lài, Q.12 / 0919.818.879</t>
  </si>
  <si>
    <t>0919.818.879</t>
  </si>
  <si>
    <t>KH1578</t>
  </si>
  <si>
    <t>Bãi máy Anh út - Biên Hoà / 0949.519.772</t>
  </si>
  <si>
    <t>0949.519.772</t>
  </si>
  <si>
    <t>Biên Hoà</t>
  </si>
  <si>
    <t>KH1576</t>
  </si>
  <si>
    <t>Công ty Tân Phú Phát Đạt - Suối Tiên/0909.027.348</t>
  </si>
  <si>
    <t>0909.027.348</t>
  </si>
  <si>
    <t>KH1577</t>
  </si>
  <si>
    <t>Bãi máy Bon Chen - Biên Hoà / 0983.009.333</t>
  </si>
  <si>
    <t>0983.009.333</t>
  </si>
  <si>
    <t>gần cầu mới Biên Hoà</t>
  </si>
  <si>
    <t>KH1575</t>
  </si>
  <si>
    <t>Anh Đô - Long Khánh, Đồng Nai / 0913.756.734</t>
  </si>
  <si>
    <t>0913.756.734</t>
  </si>
  <si>
    <t>KH1574</t>
  </si>
  <si>
    <t>Anh Hân - Kontum / 0987.874.353</t>
  </si>
  <si>
    <t>0987.874.353</t>
  </si>
  <si>
    <t>KH1573</t>
  </si>
  <si>
    <t>Cửa hàng Minh Chiến - Cà Mau/ ĐT:0914.545.222</t>
  </si>
  <si>
    <t>0914.545.222</t>
  </si>
  <si>
    <t>KH1569</t>
  </si>
  <si>
    <t>Xưởng Chú Vũ - Sóc Trăng / 0906.913.030</t>
  </si>
  <si>
    <t>0906.913.030</t>
  </si>
  <si>
    <t>KH1570</t>
  </si>
  <si>
    <t>Xưởng Anh Tâm - Vĩnh Long / 0919.787.836</t>
  </si>
  <si>
    <t>0919.787.836</t>
  </si>
  <si>
    <t>KH1571</t>
  </si>
  <si>
    <t>Hợp tác xã Phước Lộc - Bình Dương/ Anh Tuấn - 0913.951.909</t>
  </si>
  <si>
    <t>0913.951.909</t>
  </si>
  <si>
    <t>Thường Tân - Bắc Tân Uyên - Bình Dương</t>
  </si>
  <si>
    <t>KH1572</t>
  </si>
  <si>
    <t>Anh Phương - Phú Quốc/ 01699.899.997</t>
  </si>
  <si>
    <t>01699.899.997</t>
  </si>
  <si>
    <t>KH1568</t>
  </si>
  <si>
    <t>Anh Nhân - Bình Dương / 0989.151.279</t>
  </si>
  <si>
    <t>0989.151.279</t>
  </si>
  <si>
    <t>KH1566</t>
  </si>
  <si>
    <t>Anh Dũng - Ngã tư Bình Thái / 0903.813.939</t>
  </si>
  <si>
    <t>0903.813.939</t>
  </si>
  <si>
    <t>KH1567</t>
  </si>
  <si>
    <t>NINGBO HUANGZUAN MACHINERY CO., LTD</t>
  </si>
  <si>
    <t>HZ</t>
  </si>
  <si>
    <t>Bãi Máy Hùng Hải - Cà Mau/ 0972.949.494</t>
  </si>
  <si>
    <t>0972.949.494</t>
  </si>
  <si>
    <t>KH1564</t>
  </si>
  <si>
    <t>Cty Trần Trân - SG / ANh Khanh - 0918.454.101</t>
  </si>
  <si>
    <t>0918.454.101</t>
  </si>
  <si>
    <t>KH1562</t>
  </si>
  <si>
    <t>BM Phú Điền - Bình Chánh / 0918.881.567</t>
  </si>
  <si>
    <t>0918.881.567</t>
  </si>
  <si>
    <t>gần BM Nhật Tuấn, Bình Chánh</t>
  </si>
  <si>
    <t>KH1563</t>
  </si>
  <si>
    <t>Anh Trí - Kiên Giang / 0949.396.964</t>
  </si>
  <si>
    <t>0949.396.964</t>
  </si>
  <si>
    <t>KH1557</t>
  </si>
  <si>
    <t>Anh Nam - Biên Hòa / 0985.077.380</t>
  </si>
  <si>
    <t>0985.077.380</t>
  </si>
  <si>
    <t>KH1558</t>
  </si>
  <si>
    <t>Cty Thành Tiên - Bình Dương / Anh Trọng - 0974.446545</t>
  </si>
  <si>
    <t>0974.446545</t>
  </si>
  <si>
    <t>KH1559</t>
  </si>
  <si>
    <t>Công Ty Tấn Phát - Kontum/ 0982.944.991</t>
  </si>
  <si>
    <t>0982.944.991</t>
  </si>
  <si>
    <t>KH1553</t>
  </si>
  <si>
    <t>CH Nguyên Khánh - Phú Quốc / 0939.276.866, Anh Toàn - 0937.744.188</t>
  </si>
  <si>
    <t>0939.276.866 / 0937.744.188</t>
  </si>
  <si>
    <t>KH1554</t>
  </si>
  <si>
    <t>Anh Vũ -Quảng Nam/ 0914.545.377</t>
  </si>
  <si>
    <t>0914.545.377</t>
  </si>
  <si>
    <t>TP. Tam Kỳ - Quảng Nam</t>
  </si>
  <si>
    <t>KH1555</t>
  </si>
  <si>
    <t>Anh Tuấn - Phú Quốc/ 0913.191.442</t>
  </si>
  <si>
    <t>0913.191.442</t>
  </si>
  <si>
    <t>KH1556</t>
  </si>
  <si>
    <t>Anh Hải - Đăk Nông / 0919.379.294</t>
  </si>
  <si>
    <t>0919.379.294</t>
  </si>
  <si>
    <t>KH1552</t>
  </si>
  <si>
    <t>Anh Sơn - An Phú Đông-Q.12 / 0986.434.319</t>
  </si>
  <si>
    <t>0986.434.319</t>
  </si>
  <si>
    <t>Gần Vườn Lài</t>
  </si>
  <si>
    <t>KH1551</t>
  </si>
  <si>
    <t>Lá xích mới</t>
  </si>
  <si>
    <t>YJF</t>
  </si>
  <si>
    <t>Anh Lâm - Di Linh / 0984.951.865</t>
  </si>
  <si>
    <t>0984.951.865</t>
  </si>
  <si>
    <t>KH1550</t>
  </si>
  <si>
    <t>Công ty Giang Minh Sơn - Nam Định / 0901.309.585</t>
  </si>
  <si>
    <t>0901.309.585</t>
  </si>
  <si>
    <t>Xóm 11 xã Xuân Thuỷ, H.Xuân Trường, T.Nam Định</t>
  </si>
  <si>
    <t>KH1549</t>
  </si>
  <si>
    <t>Công ty Đa Lộc - SG / A. Văn 01697.700.777</t>
  </si>
  <si>
    <t>01697.700.777</t>
  </si>
  <si>
    <t>KH1547</t>
  </si>
  <si>
    <t>Chị Diễm - Hòn Đất/ 0919.722.626</t>
  </si>
  <si>
    <t>0919.722.626</t>
  </si>
  <si>
    <t>KH1548</t>
  </si>
  <si>
    <t>Anh Tuấn - Đồng Nai / 0912.140.003</t>
  </si>
  <si>
    <t>0912.140.003</t>
  </si>
  <si>
    <t>KH1546</t>
  </si>
  <si>
    <t>Cửa Hàng Lê Dũng - Phú Quốc/ 0915.397.334</t>
  </si>
  <si>
    <t>0915.397.334</t>
  </si>
  <si>
    <t>KH1545</t>
  </si>
  <si>
    <t>Anh ẩn - Long An / 0981.131.345</t>
  </si>
  <si>
    <t>0981.131.345</t>
  </si>
  <si>
    <t>KH1543</t>
  </si>
  <si>
    <t>Công ty CP Thắng Đạt - Đà Lạt / A. Hùng 0983.805.414</t>
  </si>
  <si>
    <t>0983.805.414</t>
  </si>
  <si>
    <t>39, Nguyễn Công Trứ, P8, TP Đà Lạt</t>
  </si>
  <si>
    <t>KH1544</t>
  </si>
  <si>
    <t>Xưởng Duy Thông - Phú Quốc / 0966.404.253</t>
  </si>
  <si>
    <t>0966.404.253</t>
  </si>
  <si>
    <t>KH1542</t>
  </si>
  <si>
    <t>Anh Thọ - Đức Trọng / 0967.879.465</t>
  </si>
  <si>
    <t>0967.879.465</t>
  </si>
  <si>
    <t>Ngã Ba Phi Nôm, Đức Trọng, Lâm Đồng</t>
  </si>
  <si>
    <t>KH1541</t>
  </si>
  <si>
    <t>Anh Cường - Gia Nghĩa/ 0964.039.439</t>
  </si>
  <si>
    <t>0964.039.439</t>
  </si>
  <si>
    <t>Gia Nghĩa - Đắk Nông</t>
  </si>
  <si>
    <t>KH1539</t>
  </si>
  <si>
    <t>Chú Ba Ngãi - SG/ 0917.227.794</t>
  </si>
  <si>
    <t>0917.227.794</t>
  </si>
  <si>
    <t>Linh Đông - Thủ Đức - SG</t>
  </si>
  <si>
    <t>KH1540</t>
  </si>
  <si>
    <t>Công Ty CPXD số 2 Thăng Long - Hà Nội/ 0948.566.717</t>
  </si>
  <si>
    <t>0948.566.717</t>
  </si>
  <si>
    <t>Từ Liêm - Hà Nội</t>
  </si>
  <si>
    <t>KH1538</t>
  </si>
  <si>
    <t>Anh Tâm - Bạc Liêu / 0943.699.943</t>
  </si>
  <si>
    <t>0943.699.943</t>
  </si>
  <si>
    <t>Hậu Phòng, Bạc Liêu</t>
  </si>
  <si>
    <t>KH1537</t>
  </si>
  <si>
    <t>Văn Tâm - Bình Chánh / 0907.168.093</t>
  </si>
  <si>
    <t>0907.168.093</t>
  </si>
  <si>
    <t>Chợ Bình Chánh - SG</t>
  </si>
  <si>
    <t>KH1535</t>
  </si>
  <si>
    <t>Anh Sang - Cầu Bình Lợi/ 0903.055.590</t>
  </si>
  <si>
    <t>0903.055.590</t>
  </si>
  <si>
    <t>Cầu Bình Lợi - TP.HCM</t>
  </si>
  <si>
    <t>KH1536</t>
  </si>
  <si>
    <t>Thịnh - NVVC</t>
  </si>
  <si>
    <t>MN52</t>
  </si>
  <si>
    <t>Công Ty TNHH An Phát - Kiên Lương/ Anh Diện - 0907.262.791</t>
  </si>
  <si>
    <t>0907.262.791</t>
  </si>
  <si>
    <t>Kiên Lương- Kiên Giang</t>
  </si>
  <si>
    <t>KH1533</t>
  </si>
  <si>
    <t>Anh Duy - Đăk Nông/ 0976.674.343</t>
  </si>
  <si>
    <t>0976.674.343</t>
  </si>
  <si>
    <t>Thị xã Đăk Nông</t>
  </si>
  <si>
    <t>KH1534</t>
  </si>
  <si>
    <t>Anh Dân - Q9 / 0985.008.081</t>
  </si>
  <si>
    <t>0985.008.081</t>
  </si>
  <si>
    <t>Q9, Sài Gòn</t>
  </si>
  <si>
    <t>KH1532</t>
  </si>
  <si>
    <t>Anh Thuận - Bình Thạnh, SG / 0903.610.987</t>
  </si>
  <si>
    <t>0903.610.987</t>
  </si>
  <si>
    <t>132/79 Nguyễn Hữu Cảnh, Phường 22, Quận Bình Thạnh</t>
  </si>
  <si>
    <t>KH1530</t>
  </si>
  <si>
    <t>Anh Định - Bình Chánh/ 0949.740.305</t>
  </si>
  <si>
    <t>0949.740.305</t>
  </si>
  <si>
    <t>KH1531</t>
  </si>
  <si>
    <t>Công Ty Khánh Ngân - Bình Dương/ A. Thắng: 0989.206.111</t>
  </si>
  <si>
    <t>0989.206.111</t>
  </si>
  <si>
    <t>KH1529</t>
  </si>
  <si>
    <t>Anh Lĩnh - Thủ Đức/ 0902.040.944</t>
  </si>
  <si>
    <t>0902.040.944</t>
  </si>
  <si>
    <t>Thủ Đức - TP.HCM</t>
  </si>
  <si>
    <t>KH1528</t>
  </si>
  <si>
    <t>Công TY TMCG Nhật Hưng Phát - Gò Vấp/ Anh Luận - 0963.126.227</t>
  </si>
  <si>
    <t>0963.126.227</t>
  </si>
  <si>
    <t>Gò Vấp - TP.HCM</t>
  </si>
  <si>
    <t>KH1526</t>
  </si>
  <si>
    <t>Công ty Hữu Lộc - Bình Thạnh / 01267.390.231 - 0909.932.937</t>
  </si>
  <si>
    <t>01267.390.231 / 0909.932.937</t>
  </si>
  <si>
    <t>Bình Thạnh, HCM</t>
  </si>
  <si>
    <t>KH1527</t>
  </si>
  <si>
    <t>Anh Khánh - Vĩnh Long/ 01228.862.470</t>
  </si>
  <si>
    <t>01228.862.470</t>
  </si>
  <si>
    <t>KH1525</t>
  </si>
  <si>
    <t>Anh Đệ - Phú Yên/ 01254.784.478</t>
  </si>
  <si>
    <t>01254.784.478</t>
  </si>
  <si>
    <t>KH1522</t>
  </si>
  <si>
    <t>BM Ô tô Đô Thành - Suối Tiên / 0964.080.623</t>
  </si>
  <si>
    <t>0964.080.623</t>
  </si>
  <si>
    <t>Đối diện Suối Tiên</t>
  </si>
  <si>
    <t>KH1523</t>
  </si>
  <si>
    <t>Cửa Hàng Anh Phát - Erka/ 0947.696.878</t>
  </si>
  <si>
    <t>0947.696.878</t>
  </si>
  <si>
    <t>Erka - Đắk Lak</t>
  </si>
  <si>
    <t>KH1524</t>
  </si>
  <si>
    <t>Cửa Hàng Tiến Đạt - Vũng Tàu/ 0908.340.152</t>
  </si>
  <si>
    <t>0908.340.152</t>
  </si>
  <si>
    <t>KH1521</t>
  </si>
  <si>
    <t>Cửa hàng A Mười - BRVT. Anh Phúc - ĐT:01695.107.677</t>
  </si>
  <si>
    <t>01695.107.677</t>
  </si>
  <si>
    <t>ấp Tân Lễ B, Xã Châu Pha, Tân Thành, BRVT</t>
  </si>
  <si>
    <t>KH1520</t>
  </si>
  <si>
    <t>Anh Cường - Vũng Tàu/ 0913.957.964</t>
  </si>
  <si>
    <t>0913.957.964</t>
  </si>
  <si>
    <t>KH1519</t>
  </si>
  <si>
    <t>Anh Tạt - Bến Lức/ 0932.510.977</t>
  </si>
  <si>
    <t>0932.510.977</t>
  </si>
  <si>
    <t>KH1517</t>
  </si>
  <si>
    <t>Anh Duy - Lâm Hà/ 0978.141.237</t>
  </si>
  <si>
    <t>0978.141.237</t>
  </si>
  <si>
    <t>Lâm Hà - Lâm Đồng</t>
  </si>
  <si>
    <t>KH1518</t>
  </si>
  <si>
    <t>Công Ty Giang Tô -Thầu Chính/ Đồng Tháp. ĐT: 0939903985</t>
  </si>
  <si>
    <t>0939903985</t>
  </si>
  <si>
    <t>Lấp Vò, Đồng Tháp</t>
  </si>
  <si>
    <t>KH1516</t>
  </si>
  <si>
    <t>Anh Tèo - Vĩnh Long/ 0915.880.203</t>
  </si>
  <si>
    <t>0915.880.203</t>
  </si>
  <si>
    <t>KH1515</t>
  </si>
  <si>
    <t>Cửa Hàng Nga Phát - Tri Tôn/ 0982.873.676- Công nợ 0976.633.624</t>
  </si>
  <si>
    <t>0982.873.676- / 0976.633.624</t>
  </si>
  <si>
    <t>KH1514</t>
  </si>
  <si>
    <t>Anh Toàn - Long Xuyên / 0918.970.970</t>
  </si>
  <si>
    <t>0918.970.970</t>
  </si>
  <si>
    <t>Long Xuyên, An Giang</t>
  </si>
  <si>
    <t>KH1513</t>
  </si>
  <si>
    <t>Cửa Hàng Trần Tâm - Bến Tre. ĐT: 0913.646.622</t>
  </si>
  <si>
    <t>0913.646.622</t>
  </si>
  <si>
    <t>332 An Ngãi Trung, Ba Tri, Bến Tre</t>
  </si>
  <si>
    <t>KH1512</t>
  </si>
  <si>
    <t>Anh Khiêm - Nha Trang/ 01202.635.822</t>
  </si>
  <si>
    <t>01202.635.822</t>
  </si>
  <si>
    <t>KH1511</t>
  </si>
  <si>
    <t>BM Nhân Hoàng Phát - Tân Vạn / A.Nhân: 0908.412.169</t>
  </si>
  <si>
    <t>0908.412.169</t>
  </si>
  <si>
    <t>Tân Vạn</t>
  </si>
  <si>
    <t>KH1509</t>
  </si>
  <si>
    <t>Xe Tải Anh Công - Đắk Lawk/ 0948.384.879</t>
  </si>
  <si>
    <t>0948.384.879</t>
  </si>
  <si>
    <t>Đắk Lak</t>
  </si>
  <si>
    <t>KH1510</t>
  </si>
  <si>
    <t>Bãi Máy Anh Hậu - Bình Thái/ 0979.999.549</t>
  </si>
  <si>
    <t>0979.999.549</t>
  </si>
  <si>
    <t>Ngã Tư Bình Thái - Thủ Đức - TP.HCM</t>
  </si>
  <si>
    <t>KH1506</t>
  </si>
  <si>
    <t>Cừa Hàng Nam Hòa Lợi - An Giang/ 0944.654.644</t>
  </si>
  <si>
    <t>0944.654.644</t>
  </si>
  <si>
    <t>21 Trần Hưng Đạo - Long Thạnh - Tân Châu - AN Giang</t>
  </si>
  <si>
    <t>KH1507</t>
  </si>
  <si>
    <t>Anh Hải - Vĩnh Long/ 0989.975.786</t>
  </si>
  <si>
    <t>0989.975.786</t>
  </si>
  <si>
    <t>KH1508</t>
  </si>
  <si>
    <t>Anh Danh - Cần Giuộc/ 0982.426.859</t>
  </si>
  <si>
    <t>0982.426.859</t>
  </si>
  <si>
    <t>Cần Giuộc - Long An</t>
  </si>
  <si>
    <t>KH1505</t>
  </si>
  <si>
    <t>Cty Trường Nhật - Kon Tum / Anh Tùng: 0905.224.879</t>
  </si>
  <si>
    <t>0905.224.879</t>
  </si>
  <si>
    <t>Thôn Thanh Trung, P.Ngô Mây, TP.Kon Tum</t>
  </si>
  <si>
    <t>KH1504</t>
  </si>
  <si>
    <t>Chiến - NVVC</t>
  </si>
  <si>
    <t>MN51</t>
  </si>
  <si>
    <t>Anh Chinh- Q7/ 0918.390.604</t>
  </si>
  <si>
    <t>0918.390.604</t>
  </si>
  <si>
    <t>Q7 - TP.HCM</t>
  </si>
  <si>
    <t>KH1502</t>
  </si>
  <si>
    <t>Anh Cao - Q12/ 0903.728.814</t>
  </si>
  <si>
    <t>0903.728.814</t>
  </si>
  <si>
    <t>Q12 - TP.HCM</t>
  </si>
  <si>
    <t>KH1503</t>
  </si>
  <si>
    <t>Anh Đăng - Bình Dương/ 0913.950.464</t>
  </si>
  <si>
    <t>KH1501</t>
  </si>
  <si>
    <t>Công ty Đông Bắc - Quảng Ninh / Anh Xô - 0989.635.358</t>
  </si>
  <si>
    <t>0989.635.358</t>
  </si>
  <si>
    <t>Cẩm Phả, Quảng Ninh</t>
  </si>
  <si>
    <t>KH1500</t>
  </si>
  <si>
    <t>Anh vinh _Bình Dương/ 0979.663.382</t>
  </si>
  <si>
    <t>0979.663.382</t>
  </si>
  <si>
    <t>KH1497</t>
  </si>
  <si>
    <t>Công ty Tuấn Minh - Tân Phú /A. Hải 0906.985.992</t>
  </si>
  <si>
    <t>0906.985.992</t>
  </si>
  <si>
    <t>Tân Phú, HCM</t>
  </si>
  <si>
    <t>KH1498</t>
  </si>
  <si>
    <t>Cửa Hàng Đông Dương - Đắk Lak/ Chị Thúy - 0971.015.179</t>
  </si>
  <si>
    <t>0971.015.179</t>
  </si>
  <si>
    <t>24 Chu Văn An - TP Buôn MA Thuột - Đăk Lak</t>
  </si>
  <si>
    <t>KH1499</t>
  </si>
  <si>
    <t>Chú Tiếp - Bình Thạnh/ 0978.360.674</t>
  </si>
  <si>
    <t>0978.360.674</t>
  </si>
  <si>
    <t>KH1495</t>
  </si>
  <si>
    <t>Anh Công - Sóc Trăng / 0983.786.819</t>
  </si>
  <si>
    <t>0983.786.819</t>
  </si>
  <si>
    <t>KH1496</t>
  </si>
  <si>
    <t>Anh Trung - Long Xuyên / 0913.721.335</t>
  </si>
  <si>
    <t>0913.721.335</t>
  </si>
  <si>
    <t>KH1494</t>
  </si>
  <si>
    <t>Anh Lâm - Đồng Nai/ 0966.390.150</t>
  </si>
  <si>
    <t>0966.390.150</t>
  </si>
  <si>
    <t>KH1493</t>
  </si>
  <si>
    <t>Anh Nghiêm - Bến Tre/ 0942.196.908</t>
  </si>
  <si>
    <t>0942.196.908</t>
  </si>
  <si>
    <t>KH1490</t>
  </si>
  <si>
    <t>Xưởng Anh Hùng - Trà Vinh/ 0919.210.919</t>
  </si>
  <si>
    <t>0919.210.919</t>
  </si>
  <si>
    <t>KH1491</t>
  </si>
  <si>
    <t>BM Vĩnh Thịnh - Suối Tiên / 0916.567.621</t>
  </si>
  <si>
    <t>0916.567.621</t>
  </si>
  <si>
    <t>KH1492</t>
  </si>
  <si>
    <t>Cửa hàng Đức Thành Đạt (Đức Dũng - Hàng Xanh) / 0909.431.952</t>
  </si>
  <si>
    <t>0909.431.952</t>
  </si>
  <si>
    <t>520/84/2 đường số 6, khu phố 6, P. Hiệp Bình Phước, Thủ Đức</t>
  </si>
  <si>
    <t>KH1488</t>
  </si>
  <si>
    <t>Công Ty Tâm Sinh Nghĩa - Anh Sáng, SG / 0977.004.455</t>
  </si>
  <si>
    <t>0977.004.455</t>
  </si>
  <si>
    <t>KH1489</t>
  </si>
  <si>
    <t>Sơn -NVVC</t>
  </si>
  <si>
    <t>MN50</t>
  </si>
  <si>
    <t>Anh Khanh - Cà Mau/ 0888.787.879</t>
  </si>
  <si>
    <t>0888.787.879</t>
  </si>
  <si>
    <t>KH1487</t>
  </si>
  <si>
    <t>Cửa Hàng Kim Muội - CPC / +85512.929.616 / +85510.710.661</t>
  </si>
  <si>
    <t>+85512.929.616 / +85510.710.661</t>
  </si>
  <si>
    <t>CPC</t>
  </si>
  <si>
    <t>KH1486</t>
  </si>
  <si>
    <t>ANh Hiếu - Đăk Lăk / 0979.197.789</t>
  </si>
  <si>
    <t>0979.197.789</t>
  </si>
  <si>
    <t>KH1485</t>
  </si>
  <si>
    <t>Anh Toàn - Vình Hưng/0983.226.413</t>
  </si>
  <si>
    <t>0983.226.413</t>
  </si>
  <si>
    <t>Vĩnh Hưng - Long An</t>
  </si>
  <si>
    <t>KH1483</t>
  </si>
  <si>
    <t>BM Anh Hiệp - Ngã 4 An Sương / 0965.302.024</t>
  </si>
  <si>
    <t>0965.302.024</t>
  </si>
  <si>
    <t>Ngã 4 An Sương - Q12</t>
  </si>
  <si>
    <t>KH1484</t>
  </si>
  <si>
    <t>Cửa hàng Anh Truyền - Đồng Tháp/ 0986.764.012</t>
  </si>
  <si>
    <t>0986.764.012</t>
  </si>
  <si>
    <t>KH1482</t>
  </si>
  <si>
    <t>Anh Tiến - Nhà Bè/ 0966.735.377</t>
  </si>
  <si>
    <t>0966.735.377</t>
  </si>
  <si>
    <t>Nhà Bè - TP.HCM</t>
  </si>
  <si>
    <t>KH1480</t>
  </si>
  <si>
    <t>Anh Hiệp - Gò Công/ 0964.242.429</t>
  </si>
  <si>
    <t>0964.242.429</t>
  </si>
  <si>
    <t>Gò Công - Tiền Giang</t>
  </si>
  <si>
    <t>KH1481</t>
  </si>
  <si>
    <t>Anh Mạnh - Bảo Lộc/ 0962.836.237</t>
  </si>
  <si>
    <t>0962.836.237</t>
  </si>
  <si>
    <t>KH1479</t>
  </si>
  <si>
    <t>Anh Hoàng - Bến Tre/ 0915.737.687</t>
  </si>
  <si>
    <t>0915.737.687</t>
  </si>
  <si>
    <t>KH1478</t>
  </si>
  <si>
    <t>Anh Vượng - Củ Chi / 0968.233.475</t>
  </si>
  <si>
    <t>0968.233.475</t>
  </si>
  <si>
    <t>KH1477</t>
  </si>
  <si>
    <t>Anh Rô - SG / 0983.277.672</t>
  </si>
  <si>
    <t>0983.277.672</t>
  </si>
  <si>
    <t>217/58 Bùi Đình Tuý, Bình Thạnh, Sài Gòn</t>
  </si>
  <si>
    <t>KH1475</t>
  </si>
  <si>
    <t>Anh Sơn - Đức Trọng / 0918.722.035</t>
  </si>
  <si>
    <t>0918.722.035</t>
  </si>
  <si>
    <t>KH1476</t>
  </si>
  <si>
    <t>HOANG KIM DIEN</t>
  </si>
  <si>
    <t>HOANG</t>
  </si>
  <si>
    <t>Chú Thành - Bình Tân/ 0909.282.538</t>
  </si>
  <si>
    <t>0909.282.538</t>
  </si>
  <si>
    <t>Bình Tân - TP.HCM</t>
  </si>
  <si>
    <t>KH1474</t>
  </si>
  <si>
    <t>VLXD Chín Chuối - Bình Chánh/ 0913.751.064</t>
  </si>
  <si>
    <t>0913.751.064</t>
  </si>
  <si>
    <t>Bình Chánh - Long An</t>
  </si>
  <si>
    <t>KH1472</t>
  </si>
  <si>
    <t>Cửa Hàng Việt Thu - Hòa Ân/ 0914.619.456</t>
  </si>
  <si>
    <t>0914.619.456</t>
  </si>
  <si>
    <t>Hòa Ân - Bình Định</t>
  </si>
  <si>
    <t>KH1473</t>
  </si>
  <si>
    <t>Anh Đòn -Long AN/ 0903.301.579</t>
  </si>
  <si>
    <t>0903.301.579</t>
  </si>
  <si>
    <t>Cần Đước - Long AN</t>
  </si>
  <si>
    <t>KH1471</t>
  </si>
  <si>
    <t>Anh Dũng - An Khê / 0913.452.224</t>
  </si>
  <si>
    <t>0913.452.224</t>
  </si>
  <si>
    <t>An Khê</t>
  </si>
  <si>
    <t>KH1470</t>
  </si>
  <si>
    <t>Anh Long - Tây Ninh/ 01668.768.494</t>
  </si>
  <si>
    <t>01668.768.494</t>
  </si>
  <si>
    <t>KH1469</t>
  </si>
  <si>
    <t>Công Ty TNHH XD Lam Hồng - Lâm Đồng/ Chú Lợi - 0918.034.149</t>
  </si>
  <si>
    <t>0918.034.149</t>
  </si>
  <si>
    <t>570 Quốc Lộ 20, Liên Nghĩa, Đức Trọng, Lâm Đồng</t>
  </si>
  <si>
    <t>KH1467</t>
  </si>
  <si>
    <t>Cửa Hàng Ba Thanh - Long An/ 0949.999.397</t>
  </si>
  <si>
    <t>0949.999.397</t>
  </si>
  <si>
    <t>Thạnh Hóa - Long An</t>
  </si>
  <si>
    <t>KH1468</t>
  </si>
  <si>
    <t>Anh Sen - Cầu Đúc Nhỏ/ 0933.119.564</t>
  </si>
  <si>
    <t>0933.119.564</t>
  </si>
  <si>
    <t>KH1466</t>
  </si>
  <si>
    <t>FENGCHENG MINGXIAO TURBOCHARGER MFG CO., LTD</t>
  </si>
  <si>
    <t>BLOCK B CENTRE PARK XIANDAI INDUSTRIAL PARK FENGCHENG LIAONING CHINA</t>
  </si>
  <si>
    <t>MX</t>
  </si>
  <si>
    <t>Anh Nghiêm - Gia Lai/ 0964.133.456</t>
  </si>
  <si>
    <t>0964.133.456</t>
  </si>
  <si>
    <t>KH1465</t>
  </si>
  <si>
    <t>Anh Thái - Bến Lức / 0908.596.126</t>
  </si>
  <si>
    <t>0908.596.126</t>
  </si>
  <si>
    <t>KH1463</t>
  </si>
  <si>
    <t>Anh Tình - Vĩnh Long / 0939.569.089</t>
  </si>
  <si>
    <t>0939.569.089</t>
  </si>
  <si>
    <t>KH1464</t>
  </si>
  <si>
    <t>Xưởng anh Trung - Đức Trọng / 0913.191.377</t>
  </si>
  <si>
    <t>0913.191.377</t>
  </si>
  <si>
    <t>KH1462</t>
  </si>
  <si>
    <t>Cty Trung Nguyên - Chị Xuân, Bình Thuận / 0984.027.191</t>
  </si>
  <si>
    <t>0984.027.191</t>
  </si>
  <si>
    <t>KH1461</t>
  </si>
  <si>
    <t>Anh Thông - Q7/ 0918.393.782</t>
  </si>
  <si>
    <t>0918.393.782</t>
  </si>
  <si>
    <t>KH1459</t>
  </si>
  <si>
    <t>Anh Chung - Đắk Lắk/0945.677.279</t>
  </si>
  <si>
    <t>0945.677.279</t>
  </si>
  <si>
    <t>KH1460</t>
  </si>
  <si>
    <t>CH Quang Nhung - Huế/ 0967.717.789</t>
  </si>
  <si>
    <t>0967.717.789</t>
  </si>
  <si>
    <t>KH1458</t>
  </si>
  <si>
    <t>Bãi Máy anh Thịnh - Suối Tiên/0974.644.038</t>
  </si>
  <si>
    <t>0974.644.038</t>
  </si>
  <si>
    <t>Đối diện khu du lịch Suối Tiên</t>
  </si>
  <si>
    <t>KH1456</t>
  </si>
  <si>
    <t>Cửa Hàng Anh Phát - Vĩnh Hưng/ 0918.593.779</t>
  </si>
  <si>
    <t>0918.593.779</t>
  </si>
  <si>
    <t>KH1457</t>
  </si>
  <si>
    <t>Xưởng Ba Đặng - Quận 7 / 0903.768.825</t>
  </si>
  <si>
    <t>0903.768.825</t>
  </si>
  <si>
    <t>133 Trần Xuân Soạn, Q7</t>
  </si>
  <si>
    <t>KH1453</t>
  </si>
  <si>
    <t>Cty VLXD Đồng Tháp - Anh Tây / 01213.970.590</t>
  </si>
  <si>
    <t>01213.970.590</t>
  </si>
  <si>
    <t>Số 03 đường Tôn Đức Thắng, P.1, TP.Cao Lãnh, Đồng Tháp</t>
  </si>
  <si>
    <t>KH1454</t>
  </si>
  <si>
    <t>Anh Thống - Quy Nhơn/ 0968.838.939</t>
  </si>
  <si>
    <t>0968.838.939</t>
  </si>
  <si>
    <t>Quy Nhơn</t>
  </si>
  <si>
    <t>KH1455</t>
  </si>
  <si>
    <t>Xưởng Khải Duy - Sóc Trăng / 0912.676.210</t>
  </si>
  <si>
    <t>0912.676.210</t>
  </si>
  <si>
    <t>TP.Sóc Trăng, tỉnh Sóc Trăng</t>
  </si>
  <si>
    <t>KH1451</t>
  </si>
  <si>
    <t>Anh Lành - Gia Lai/ 0984.500.409</t>
  </si>
  <si>
    <t>0984.500.409</t>
  </si>
  <si>
    <t>KH1452</t>
  </si>
  <si>
    <t>Anh Hiền - Long An/ 0909.175.569</t>
  </si>
  <si>
    <t>0909.175.569</t>
  </si>
  <si>
    <t>Gò Đen - Long AN</t>
  </si>
  <si>
    <t>KH1449</t>
  </si>
  <si>
    <t>Anh Hoàng - An Giang/ 0947.666.575</t>
  </si>
  <si>
    <t>0947.666.575</t>
  </si>
  <si>
    <t>KH1450</t>
  </si>
  <si>
    <t>Anh Phương - Bình Chánh/ 0918.087.725</t>
  </si>
  <si>
    <t>0918.087.725</t>
  </si>
  <si>
    <t>Gần Chợ Bình Chánh - TH.HCM</t>
  </si>
  <si>
    <t>KH1448</t>
  </si>
  <si>
    <t>Anh Giang - Sài Gòn/ 0917.188.043</t>
  </si>
  <si>
    <t>0917.188.043</t>
  </si>
  <si>
    <t>KH1445</t>
  </si>
  <si>
    <t>Công Ty TNHH Cơ Khí XD TM Thái Long - TP.HCM/ Anh Toản 01203.629.239</t>
  </si>
  <si>
    <t>01203.629.239</t>
  </si>
  <si>
    <t>183/14 QL 1K, KP5, P.Linh Xuân, Q.Thủ Đức, TP.HCM</t>
  </si>
  <si>
    <t>KH1446</t>
  </si>
  <si>
    <t>Anh Đạt - Gia Lai/ 0905.182.324</t>
  </si>
  <si>
    <t>0905.182.324</t>
  </si>
  <si>
    <t>KH1447</t>
  </si>
  <si>
    <t>Cty Đại Minh Quân - Anh Giới, SG / 0913.657.306</t>
  </si>
  <si>
    <t>0913.657.306</t>
  </si>
  <si>
    <t>59/3 KP2, P.An Phú, Thuận An, BD</t>
  </si>
  <si>
    <t>KH1442</t>
  </si>
  <si>
    <t>Anh Soái - Đồng Nai/ 0970.021.298</t>
  </si>
  <si>
    <t>0970.021.298</t>
  </si>
  <si>
    <t>KH1443</t>
  </si>
  <si>
    <t>Anh Phong - Duyên Hải/0987.857.271</t>
  </si>
  <si>
    <t>0987.857.271</t>
  </si>
  <si>
    <t>Duyên Hải - Trà Vinh</t>
  </si>
  <si>
    <t>KH1444</t>
  </si>
  <si>
    <t>Anh Phong - Đà Lạt / 0919.256.256</t>
  </si>
  <si>
    <t>0919.256.256</t>
  </si>
  <si>
    <t>KH1441</t>
  </si>
  <si>
    <t>Phan Văn Be</t>
  </si>
  <si>
    <t>MN49</t>
  </si>
  <si>
    <t>Cửa Hàng Vạn Chính - Đắk Nông/ 0905.649.134</t>
  </si>
  <si>
    <t>0905.649.134</t>
  </si>
  <si>
    <t>Kiến Đức - Đắk Nông</t>
  </si>
  <si>
    <t>KH1440</t>
  </si>
  <si>
    <t>Anh Hải - Q2/ 0963.651.361</t>
  </si>
  <si>
    <t>0963.651.361</t>
  </si>
  <si>
    <t>Q2 - TP.HCM</t>
  </si>
  <si>
    <t>KH1438</t>
  </si>
  <si>
    <t>Anh Lạt - Bảo Lộc/ 0908.834.155</t>
  </si>
  <si>
    <t>0908.834.155</t>
  </si>
  <si>
    <t>KH1439</t>
  </si>
  <si>
    <t>Lê Văn Thành</t>
  </si>
  <si>
    <t>MN48</t>
  </si>
  <si>
    <t>Anh Minh - Bảo Lộc / 0986.083.323</t>
  </si>
  <si>
    <t>0986.083.323</t>
  </si>
  <si>
    <t>KH1437</t>
  </si>
  <si>
    <t>Anh Khánh - Phú Yên/ 0905.499.515</t>
  </si>
  <si>
    <t>0905.499.515</t>
  </si>
  <si>
    <t>KH1432</t>
  </si>
  <si>
    <t>Anh Hiếu - Bình Thuận/ 0983.083.889</t>
  </si>
  <si>
    <t>0983.083.889</t>
  </si>
  <si>
    <t>KH1433</t>
  </si>
  <si>
    <t>Anh Tú Anh - Vạn Dã/ 0916.452.945</t>
  </si>
  <si>
    <t>0916.452.945</t>
  </si>
  <si>
    <t>Vạn Dã - Khánh Hòa</t>
  </si>
  <si>
    <t>KH1434</t>
  </si>
  <si>
    <t>Anh Phương - Long Xuyên, An Giang / 0965.411.125</t>
  </si>
  <si>
    <t>0965.411.125</t>
  </si>
  <si>
    <t>KH1435</t>
  </si>
  <si>
    <t>Anh An - Gia Lai/0989.667.448</t>
  </si>
  <si>
    <t>0989.667.448</t>
  </si>
  <si>
    <t>KH1436</t>
  </si>
  <si>
    <t>Anh Minh - Ngã 4 Bình Phước / 0918.428.407</t>
  </si>
  <si>
    <t>0918.428.407</t>
  </si>
  <si>
    <t>Ngã 4 Bình Phước, SG</t>
  </si>
  <si>
    <t>KH1431</t>
  </si>
  <si>
    <t>Xưởng Thanh Giang - Bạc Liêu / 0919.627.628</t>
  </si>
  <si>
    <t>0919.627.628</t>
  </si>
  <si>
    <t>KH1430</t>
  </si>
  <si>
    <t>Anh Quang - Quảng Ngãi/0906.750.389</t>
  </si>
  <si>
    <t>0906.750.389</t>
  </si>
  <si>
    <t>KH1429</t>
  </si>
  <si>
    <t>Anh Dũng - Trà Vinh/ 0913.855.006</t>
  </si>
  <si>
    <t>0913.855.006</t>
  </si>
  <si>
    <t>KH1428</t>
  </si>
  <si>
    <t>Anh Huy - Đắk Nông/ 0972.271.029</t>
  </si>
  <si>
    <t>0972.271.029</t>
  </si>
  <si>
    <t>KH1426</t>
  </si>
  <si>
    <t>Anh Dũng - Tri Tôn/ 0945.118.479</t>
  </si>
  <si>
    <t>0945.118.479</t>
  </si>
  <si>
    <t>KH1427</t>
  </si>
  <si>
    <t>Anh Tuấn - Bảo Lộc/ 0977.528.045</t>
  </si>
  <si>
    <t>0977.528.045</t>
  </si>
  <si>
    <t>KH1424</t>
  </si>
  <si>
    <t>Cửa Hàng Sỹ Liêm - Đắk Lắk/ 0987.519.519</t>
  </si>
  <si>
    <t>0987.519.519</t>
  </si>
  <si>
    <t>Thị Trấn Eakar - Đắk Lắk</t>
  </si>
  <si>
    <t>KH1425</t>
  </si>
  <si>
    <t>Anh Sang - Bình Thuận/ 0965.444.622</t>
  </si>
  <si>
    <t>0965.444.622</t>
  </si>
  <si>
    <t>KH1423</t>
  </si>
  <si>
    <t>Xưởng Anh Phước - Q7/ 0934.242.477</t>
  </si>
  <si>
    <t>0934.242.477</t>
  </si>
  <si>
    <t>Cầu Rạch Đĩa, Q7, TP.HCM</t>
  </si>
  <si>
    <t>KH1420</t>
  </si>
  <si>
    <t>Chú Hải - Bến Tre / 0918.758.762</t>
  </si>
  <si>
    <t>0918.758.762</t>
  </si>
  <si>
    <t>KH1421</t>
  </si>
  <si>
    <t>(Không sử dụng)Anh Dương - An Giang/ 0913.565.752</t>
  </si>
  <si>
    <t>KH1422</t>
  </si>
  <si>
    <t>Anh Thành -Q7 / 0915.755.678</t>
  </si>
  <si>
    <t>0915.755.678</t>
  </si>
  <si>
    <t>KH1417</t>
  </si>
  <si>
    <t>Anh Lâm - Q5 / 0908.134.585</t>
  </si>
  <si>
    <t>0908.134.585</t>
  </si>
  <si>
    <t>Q5, SG</t>
  </si>
  <si>
    <t>KH1418</t>
  </si>
  <si>
    <t>Anh Độ - Q7/ 01693.086.867</t>
  </si>
  <si>
    <t>01693.086.867</t>
  </si>
  <si>
    <t>KH1419</t>
  </si>
  <si>
    <t>Anh Hòa - Bình Thuận/ 01684.443.367</t>
  </si>
  <si>
    <t>01684.443.367</t>
  </si>
  <si>
    <t>KH1414</t>
  </si>
  <si>
    <t>Anh Hiếu - Q7/ 0938.204.239</t>
  </si>
  <si>
    <t>0938.204.239</t>
  </si>
  <si>
    <t>KH1415</t>
  </si>
  <si>
    <t>Anh Cường - Ngọc Hồi, Kontum / 0975.035.226</t>
  </si>
  <si>
    <t>0975.035.226</t>
  </si>
  <si>
    <t>Ngọc Hồi, Kon tum</t>
  </si>
  <si>
    <t>KH1416</t>
  </si>
  <si>
    <t>Chú Sơn - Hàng Xanh/ 0912.430.406</t>
  </si>
  <si>
    <t>0912.430.406</t>
  </si>
  <si>
    <t>Hàng Xanh - Sài Gòn</t>
  </si>
  <si>
    <t>KH1413</t>
  </si>
  <si>
    <t>Anh Trường - Lâm Hà/0974.852.525</t>
  </si>
  <si>
    <t>0974.852.525</t>
  </si>
  <si>
    <t>KH1412</t>
  </si>
  <si>
    <t>Anh Phúc - Cà Mau/ 0917.633.298</t>
  </si>
  <si>
    <t>0917.633.298</t>
  </si>
  <si>
    <t>KH1411</t>
  </si>
  <si>
    <t>Anh Nam - Gò Vấp / 0903.305.626</t>
  </si>
  <si>
    <t>0903.305.626</t>
  </si>
  <si>
    <t>Gò Vấp</t>
  </si>
  <si>
    <t>KH1410</t>
  </si>
  <si>
    <t>Anh PUN - Đắk Lắk/ 0943.937.550</t>
  </si>
  <si>
    <t>0943.937.550</t>
  </si>
  <si>
    <t>KH1408</t>
  </si>
  <si>
    <t>Anh Cường - Đồng Nai/ 0913.614.841</t>
  </si>
  <si>
    <t>0913.614.841</t>
  </si>
  <si>
    <t>KH1409</t>
  </si>
  <si>
    <t>Bãi Máy Khải Kiệt - Bến Lức/ Anh Tuấn - 0913.668.076</t>
  </si>
  <si>
    <t>Cây Xăng Voi Lá - Bến Lức - Long An</t>
  </si>
  <si>
    <t>KH1407</t>
  </si>
  <si>
    <t>Anh Phúc - Tam Bình/ 0903.846.365</t>
  </si>
  <si>
    <t>0903.846.365</t>
  </si>
  <si>
    <t>Tam Bình - Thủ Đức - TP.HCM</t>
  </si>
  <si>
    <t>KH1405</t>
  </si>
  <si>
    <t>Anh Hải - Đồng Tháp/ 0979.358.886</t>
  </si>
  <si>
    <t>0979.358.886</t>
  </si>
  <si>
    <t>Cao Lãnh - Đồng Tháp</t>
  </si>
  <si>
    <t>KH1406</t>
  </si>
  <si>
    <t>Gara Anh Đức - Lâm Đồng/0918.824.742</t>
  </si>
  <si>
    <t>0918.824.742</t>
  </si>
  <si>
    <t>KH1402</t>
  </si>
  <si>
    <t>Anh Đại - Phú Yên/0976.344.733</t>
  </si>
  <si>
    <t>0976.344.733</t>
  </si>
  <si>
    <t>KH1403</t>
  </si>
  <si>
    <t>Công Ty Tấn Phúc SJC - Bình Chánh/ Anh Huy - 0908.431.647</t>
  </si>
  <si>
    <t>0908.431.647</t>
  </si>
  <si>
    <t>KH1404</t>
  </si>
  <si>
    <t>Gara Hùng Cường - Tân Hà, Lâm Đồng / 0975.075.975</t>
  </si>
  <si>
    <t>0975.075.975</t>
  </si>
  <si>
    <t>KH1400</t>
  </si>
  <si>
    <t>Anh Chung - Sài Gòn/ 0903.351.997</t>
  </si>
  <si>
    <t>0903.351.997</t>
  </si>
  <si>
    <t>KH1401</t>
  </si>
  <si>
    <t>Bãi Máy Chín Khiêm - Bình Chánh/0916.534.148</t>
  </si>
  <si>
    <t>0916.534.148</t>
  </si>
  <si>
    <t>Gần Chợ Bình Chánh, SG</t>
  </si>
  <si>
    <t>KH1399</t>
  </si>
  <si>
    <t>Anh Ngon - Đồng Nai/ 0918.153.653</t>
  </si>
  <si>
    <t>0918.153.653</t>
  </si>
  <si>
    <t>KH1398</t>
  </si>
  <si>
    <t>SKY - CPC/ 0719.222.999</t>
  </si>
  <si>
    <t>0719.222.999</t>
  </si>
  <si>
    <t>Cambodia</t>
  </si>
  <si>
    <t>KH1395</t>
  </si>
  <si>
    <t>Anh Hà - Sài Gòn/ 0913.104.774</t>
  </si>
  <si>
    <t>0913.104.774</t>
  </si>
  <si>
    <t>KH1396</t>
  </si>
  <si>
    <t>Anh Khánh - Cần Thơ/ 0919.063.957</t>
  </si>
  <si>
    <t>0919.063.957</t>
  </si>
  <si>
    <t>KH1397</t>
  </si>
  <si>
    <t>Anh Mạnh Vũ - Đắk Lăk/ 0917.237.479</t>
  </si>
  <si>
    <t>0917.237.479</t>
  </si>
  <si>
    <t>KH1394</t>
  </si>
  <si>
    <t>Anh Kiếm - Đức Trọng/ 0919.710.787</t>
  </si>
  <si>
    <t>0919.710.787</t>
  </si>
  <si>
    <t>KH1392</t>
  </si>
  <si>
    <t>Công Ty CP Trung Hoa - Đồng Nai/ anh Trung - 0989.635.717</t>
  </si>
  <si>
    <t>0989.635.717</t>
  </si>
  <si>
    <t>KH1393</t>
  </si>
  <si>
    <t>Anh Cường - Bình Dương / 0918.355.690</t>
  </si>
  <si>
    <t>0918.355.690</t>
  </si>
  <si>
    <t>KH1391</t>
  </si>
  <si>
    <t>Anh Hòa - Biên Hòa/ 0903.949.957</t>
  </si>
  <si>
    <t>0903.949.957</t>
  </si>
  <si>
    <t>KH1388</t>
  </si>
  <si>
    <t>Anh Hồ - Đức Trọng/ 0941.483.871</t>
  </si>
  <si>
    <t>0941.483.871</t>
  </si>
  <si>
    <t>KH1389</t>
  </si>
  <si>
    <t>Cty BOT Vietracimex8 - Anh Dũng - hà Nội / 0979.868.773</t>
  </si>
  <si>
    <t>0979.868.773</t>
  </si>
  <si>
    <t>KH1390</t>
  </si>
  <si>
    <t>Anh Tuấn - Đắk Nông/ 0977.220.039</t>
  </si>
  <si>
    <t>0977.220.039</t>
  </si>
  <si>
    <t>KH1387</t>
  </si>
  <si>
    <t>Anh Thiên - Bến Lức/ 0918.199.756</t>
  </si>
  <si>
    <t>0918.199.756</t>
  </si>
  <si>
    <t>Bến Lức - Long AN</t>
  </si>
  <si>
    <t>KH1386</t>
  </si>
  <si>
    <t>Anh Hòa - Bình Dương/ 0986.791.791</t>
  </si>
  <si>
    <t>0986.791.791</t>
  </si>
  <si>
    <t>KH1384</t>
  </si>
  <si>
    <t>Cty Phúc Ninh - Anh Ninh, SG / 0988.244.255</t>
  </si>
  <si>
    <t>0988.244.255</t>
  </si>
  <si>
    <t>249 Nguyễn Văn Tạo, Logn Thới, Nhà Bè, HCM</t>
  </si>
  <si>
    <t>KH1385</t>
  </si>
  <si>
    <t>Anh Nhật - Bến Tre / 0913.657.946</t>
  </si>
  <si>
    <t>0913.657.946</t>
  </si>
  <si>
    <t>KH1383</t>
  </si>
  <si>
    <t>Anh Thành - Đăk Lăk / 01692.621.118</t>
  </si>
  <si>
    <t>01692.621.118</t>
  </si>
  <si>
    <t>KH1382</t>
  </si>
  <si>
    <t>Anh Linh - Vĩnh Hưng/ 0918.593.758</t>
  </si>
  <si>
    <t>0918.593.758</t>
  </si>
  <si>
    <t>Vĩnh Hưng - Long AN</t>
  </si>
  <si>
    <t>KH1380</t>
  </si>
  <si>
    <t>DNTN Anh Long - Bình Dương/ 0983.950.558</t>
  </si>
  <si>
    <t>0983.950.558</t>
  </si>
  <si>
    <t>50 CMT8, Chành Mỹ, TP.Thủ Dầu Một, Bình Dương</t>
  </si>
  <si>
    <t>KH1381</t>
  </si>
  <si>
    <t>Anh Bình - Đồng Tháp / 0966.879.673</t>
  </si>
  <si>
    <t>0966.879.673</t>
  </si>
  <si>
    <t>KH1376</t>
  </si>
  <si>
    <t>Anh Dũng - Bình chánh (C) / 0909.211.394</t>
  </si>
  <si>
    <t>0909.211.394</t>
  </si>
  <si>
    <t>Bình Chánh, TP.HCM</t>
  </si>
  <si>
    <t>KH1377</t>
  </si>
  <si>
    <t>Anh Dương - Konum/ 01683.229.707</t>
  </si>
  <si>
    <t>01683.229.707</t>
  </si>
  <si>
    <t>KH1378</t>
  </si>
  <si>
    <t>Anh Biên - Quảng Bình/ 0913.099.632</t>
  </si>
  <si>
    <t>0913.099.632</t>
  </si>
  <si>
    <t>KH1379</t>
  </si>
  <si>
    <t>Chánh</t>
  </si>
  <si>
    <t>MN47</t>
  </si>
  <si>
    <t>Cửa Hàng Hà Bình - TP. Buôn Mê Thuột/ 0911.468.479 - C.No: 0977.342.235</t>
  </si>
  <si>
    <t>0911.468.479 / 0977.342.235</t>
  </si>
  <si>
    <t>585 lê Duẩn, TP. Buôn Mê Thuột, Đăk Lăk</t>
  </si>
  <si>
    <t>KH1374</t>
  </si>
  <si>
    <t>Xưởng Chú Lộc - Sóc Trăng/ 0918.403.267</t>
  </si>
  <si>
    <t>0918.403.267</t>
  </si>
  <si>
    <t>KH1375</t>
  </si>
  <si>
    <t>Anh Mộng - Đức Hòa/ 0966.944.612</t>
  </si>
  <si>
    <t>0966.944.612</t>
  </si>
  <si>
    <t>KH1369</t>
  </si>
  <si>
    <t>Anh Nghĩa - Đắk Lăk/ 0947.970.306</t>
  </si>
  <si>
    <t>0947.970.306</t>
  </si>
  <si>
    <t>KH1370</t>
  </si>
  <si>
    <t>Anh Lùn - Long An / 0982.885.346</t>
  </si>
  <si>
    <t>0982.885.346</t>
  </si>
  <si>
    <t>KH1367</t>
  </si>
  <si>
    <t>Anh Duẩn - Long An/ 0982.841.866</t>
  </si>
  <si>
    <t>0982.841.866</t>
  </si>
  <si>
    <t>KH1368</t>
  </si>
  <si>
    <t>Bãi Máy Chú Vàng - ĐHNL/0913.661.917</t>
  </si>
  <si>
    <t>0913.661.917</t>
  </si>
  <si>
    <t>Gần ĐH Nông Lâm - TP.HCM</t>
  </si>
  <si>
    <t>KH1366</t>
  </si>
  <si>
    <t>Công Ty TNHH Gốm Sứ Minh Phát - Bình Dương/ Chú Phương: 0974.818.779</t>
  </si>
  <si>
    <t>0974.818.779</t>
  </si>
  <si>
    <t>KH1365</t>
  </si>
  <si>
    <t>Anh Hoài - Vĩnh Hưng, Long An / 0168.555.6785</t>
  </si>
  <si>
    <t>0168.555.6785</t>
  </si>
  <si>
    <t>Vĩnh HƯng, Long An</t>
  </si>
  <si>
    <t>KH1361</t>
  </si>
  <si>
    <t>Bãi Máy Anh Tâm - Suối Tiên/ 0902.561.667</t>
  </si>
  <si>
    <t>0902.561.667</t>
  </si>
  <si>
    <t>KH1362</t>
  </si>
  <si>
    <t>Cửa hàng Ô Tô Thanh Thúy - Đồng Nai / 0906.678.080</t>
  </si>
  <si>
    <t>0906.678.080</t>
  </si>
  <si>
    <t>KH1363</t>
  </si>
  <si>
    <t>Anh Đang - Quảng Ngãi/ 0913.418.490</t>
  </si>
  <si>
    <t>0913.418.490</t>
  </si>
  <si>
    <t>KH1364</t>
  </si>
  <si>
    <t>QUANZHOU HUANGSHENGDA AUTOPART INDUSTRY CO., LTD</t>
  </si>
  <si>
    <t>BinJiang AutoPart Base, Xiamei Town, Nan An City, Quanzhou, Fujian, China</t>
  </si>
  <si>
    <t>JH</t>
  </si>
  <si>
    <t>Anh Hùng (L) - Đăk Lăk / 0986.546.931</t>
  </si>
  <si>
    <t>0986.546.931</t>
  </si>
  <si>
    <t>KH1360</t>
  </si>
  <si>
    <t>Anh Thọ - Bình Chánh / 0902.935.925</t>
  </si>
  <si>
    <t>0902.935.925</t>
  </si>
  <si>
    <t>Bình Chánh</t>
  </si>
  <si>
    <t>KH1358</t>
  </si>
  <si>
    <t>Anh Hạt - Lâm Đồng / 0977.979.811</t>
  </si>
  <si>
    <t>0977.979.811</t>
  </si>
  <si>
    <t>KH1359</t>
  </si>
  <si>
    <t>Xưởng Anh Thiết - Ngã tư Bình Phước / 0909.393.309</t>
  </si>
  <si>
    <t>0909.393.309</t>
  </si>
  <si>
    <t>Ngã Tư Bình Phước - TP HCM</t>
  </si>
  <si>
    <t>KH1357</t>
  </si>
  <si>
    <t>Thuận - Kho</t>
  </si>
  <si>
    <t>MN46</t>
  </si>
  <si>
    <t>Cửa Hàng Anh Bé - Cần Thơ/ 0918.746.199</t>
  </si>
  <si>
    <t>0918.746.199</t>
  </si>
  <si>
    <t>Chợ Sắt - An Lạc - TP.HCM</t>
  </si>
  <si>
    <t>KH1353</t>
  </si>
  <si>
    <t>Xưởng Anh Quý - Bình Phước/ 0933.751.213</t>
  </si>
  <si>
    <t>0933.751.213</t>
  </si>
  <si>
    <t>KH1354</t>
  </si>
  <si>
    <t>Anh Sơn - Long An/ 0909.673.399</t>
  </si>
  <si>
    <t>0909.673.399</t>
  </si>
  <si>
    <t>Đức Huệ - Long An</t>
  </si>
  <si>
    <t>KH1355</t>
  </si>
  <si>
    <t>Anh Giang - Cần Thơ / 0988.170.798</t>
  </si>
  <si>
    <t>0988.170.798</t>
  </si>
  <si>
    <t>KH1356</t>
  </si>
  <si>
    <t>Công Ty Trường Lộc- Sài Gòn/ Anh Linh - 0979.454.302</t>
  </si>
  <si>
    <t>0979.454.302</t>
  </si>
  <si>
    <t>KH1352</t>
  </si>
  <si>
    <t>Anh Luận - Sài Gòn/ 0963.126.227</t>
  </si>
  <si>
    <t>KH1349</t>
  </si>
  <si>
    <t>Anh Dũng - Đồng Nai/ 0977.857.627</t>
  </si>
  <si>
    <t>0977.857.627</t>
  </si>
  <si>
    <t>KH1350</t>
  </si>
  <si>
    <t>Cty Tấn Hưng Long An -Anh Siêng, Long An / 0913.839.767</t>
  </si>
  <si>
    <t>0913.839.767</t>
  </si>
  <si>
    <t>39 ấp 10 Lương Hoà, Bến Lức, Long An</t>
  </si>
  <si>
    <t>KH1351</t>
  </si>
  <si>
    <t>Bãi Máy Hải Công Nông - Suối Tiên/ ANh Quốc - 01676.790.087</t>
  </si>
  <si>
    <t>01676.790.087</t>
  </si>
  <si>
    <t>KH1346</t>
  </si>
  <si>
    <t>Anh Hảo - Ngã 4 BP/ 0908.282.955</t>
  </si>
  <si>
    <t>0908.282.955</t>
  </si>
  <si>
    <t>Ngacx Tư Bình Phước - TP.HCM</t>
  </si>
  <si>
    <t>KH1347</t>
  </si>
  <si>
    <t>Anh Chiến - Cần Thơ / 0939.444.752</t>
  </si>
  <si>
    <t>0939.444.752</t>
  </si>
  <si>
    <t>KH1348</t>
  </si>
  <si>
    <t>Anh Tòng - Gia Lai/ 0902.288.618</t>
  </si>
  <si>
    <t>0902.288.618</t>
  </si>
  <si>
    <t>KH1345</t>
  </si>
  <si>
    <t>Anh Thành - Cần Đước, Long An / 0903.155.760</t>
  </si>
  <si>
    <t>0903.155.760</t>
  </si>
  <si>
    <t>KH1343</t>
  </si>
  <si>
    <t>Công Ty TNHH ĐT XD Conic - Gò Vấp/Anh Vương - 0988.628.666</t>
  </si>
  <si>
    <t>0988.628.666</t>
  </si>
  <si>
    <t>KH1344</t>
  </si>
  <si>
    <t>Anh Trường - Gò Công/ 0909.285.697</t>
  </si>
  <si>
    <t>0909.285.697</t>
  </si>
  <si>
    <t>KH1340</t>
  </si>
  <si>
    <t>Anh Tuân - Q12/ 0903.674.196</t>
  </si>
  <si>
    <t>0903.674.196</t>
  </si>
  <si>
    <t>Quận 12 - TP.HCM</t>
  </si>
  <si>
    <t>KH1341</t>
  </si>
  <si>
    <t>Anh Thịnh - BRVT/ 0979.022.279</t>
  </si>
  <si>
    <t>0979.022.279</t>
  </si>
  <si>
    <t>KH1342</t>
  </si>
  <si>
    <t>anh Tân - Nha Trang/ 0902.759.446</t>
  </si>
  <si>
    <t>0902.759.446</t>
  </si>
  <si>
    <t>KH1339</t>
  </si>
  <si>
    <t>Anh Bình - Vũng Tàu/ 0166.963.660</t>
  </si>
  <si>
    <t>0166.963.660</t>
  </si>
  <si>
    <t>KH1335</t>
  </si>
  <si>
    <t>Công ty Huệ Tấn - Tiền Giang/ 0978.077.739</t>
  </si>
  <si>
    <t>0978.077.739</t>
  </si>
  <si>
    <t>KH1336</t>
  </si>
  <si>
    <t>Anh Phú - Nha Trang/ 0918.189.883</t>
  </si>
  <si>
    <t>0918.189.883</t>
  </si>
  <si>
    <t>KH1337</t>
  </si>
  <si>
    <t>Công ty Thái Bình Dương - A.Quang - Thủ Đức / 0983.737.829</t>
  </si>
  <si>
    <t>0983.737.829</t>
  </si>
  <si>
    <t>31/21 Kha Vạn Cân, Hiệp Bình Chánh, Thủ Đức</t>
  </si>
  <si>
    <t>KH1338</t>
  </si>
  <si>
    <t>Anh Hải - Lộc Ninh/ 01267.342.739</t>
  </si>
  <si>
    <t>01267.342.739</t>
  </si>
  <si>
    <t>Lộc Ninh -Bù Đốp- Bình Phước</t>
  </si>
  <si>
    <t>KH1333</t>
  </si>
  <si>
    <t>Anh lôi - Đăk Nông / 0915.253.181</t>
  </si>
  <si>
    <t>0915.253.181</t>
  </si>
  <si>
    <t>KH1334</t>
  </si>
  <si>
    <t>Anh Nghĩa - Đồng Xoài/ 01688.178.177</t>
  </si>
  <si>
    <t>01688.178.177</t>
  </si>
  <si>
    <t>KH1331</t>
  </si>
  <si>
    <t>Anh Sỹ - Bảo Lộc/ 0989.109.279</t>
  </si>
  <si>
    <t>0989.109.279</t>
  </si>
  <si>
    <t>Bảo Lộc Lâm Đồng</t>
  </si>
  <si>
    <t>KH1332</t>
  </si>
  <si>
    <t>Anh Quỳ - Q2 / 0913.912.921</t>
  </si>
  <si>
    <t>0913.912.921</t>
  </si>
  <si>
    <t>Gần bệnh viện Q2</t>
  </si>
  <si>
    <t>KH1330</t>
  </si>
  <si>
    <t>Anh Lý - Lâm Hà/ 01664.689.339</t>
  </si>
  <si>
    <t>01664.689.339</t>
  </si>
  <si>
    <t>KH1327</t>
  </si>
  <si>
    <t>Anh Huy - Cần Thơ / 0986.798.815</t>
  </si>
  <si>
    <t>0986.798.815</t>
  </si>
  <si>
    <t>Cần thơ</t>
  </si>
  <si>
    <t>KH1328</t>
  </si>
  <si>
    <t>Anh Khanh - Tây Ninh / 0902.311.399</t>
  </si>
  <si>
    <t>0902.311.399</t>
  </si>
  <si>
    <t>KH1329</t>
  </si>
  <si>
    <t>Anh Trí - Phan Thiết/ 0938.753.178</t>
  </si>
  <si>
    <t>0938.753.178</t>
  </si>
  <si>
    <t>Phan Thiêt - Ninh Thuận</t>
  </si>
  <si>
    <t>KH1323</t>
  </si>
  <si>
    <t>Anh Quyền - Trảng Bàng, Tây Ninh / 01238.897.396</t>
  </si>
  <si>
    <t>01238.897.396</t>
  </si>
  <si>
    <t>KH1324</t>
  </si>
  <si>
    <t>Anh Tới - Bình Phước / 0933.751.213</t>
  </si>
  <si>
    <t>KH1325</t>
  </si>
  <si>
    <t>Chú Trà - Q8/ 0933.533.474</t>
  </si>
  <si>
    <t>0933.533.474</t>
  </si>
  <si>
    <t>Q8 - TP. HCM</t>
  </si>
  <si>
    <t>KH1326</t>
  </si>
  <si>
    <t>Anh Sang - Đức Hoà, Long An / 0917.005.209</t>
  </si>
  <si>
    <t>0917.005.209</t>
  </si>
  <si>
    <t>Đức Hoà, Long An</t>
  </si>
  <si>
    <t>KH1321</t>
  </si>
  <si>
    <t>Anh Hậu - Cty Nguyên Hậu - Tri Tôn, An Giang / 0982.891.110</t>
  </si>
  <si>
    <t>0982.891.110</t>
  </si>
  <si>
    <t>Tri Tôn, An Giang</t>
  </si>
  <si>
    <t>KH1322</t>
  </si>
  <si>
    <t>CH Hoàng Thành - Vình Long / Cô Hương: 0934.019.479</t>
  </si>
  <si>
    <t>0934.019.479</t>
  </si>
  <si>
    <t>KH1319</t>
  </si>
  <si>
    <t>Anh Thanh Huy - Q12 / 0983.664.983</t>
  </si>
  <si>
    <t>0983.664.983</t>
  </si>
  <si>
    <t>Q12, TP.HCM</t>
  </si>
  <si>
    <t>KH1320</t>
  </si>
  <si>
    <t>anh Hậu - Bình Dương / 0938.57.51.77</t>
  </si>
  <si>
    <t>KH1317</t>
  </si>
  <si>
    <t>Anh Cường - Q8 / 0933.334.367</t>
  </si>
  <si>
    <t>0933.334.367</t>
  </si>
  <si>
    <t>Quận 8, HCM</t>
  </si>
  <si>
    <t>KH1318</t>
  </si>
  <si>
    <t>Anh Tuấn - Củ Chi/ 0973.772.097</t>
  </si>
  <si>
    <t>0973.772.097</t>
  </si>
  <si>
    <t>KH1311</t>
  </si>
  <si>
    <t>Anh Sang - Vĩnh Hưng, Long An (T)/ 0972.433.244</t>
  </si>
  <si>
    <t>0972.433.244</t>
  </si>
  <si>
    <t>Vĩnh Hưng, Long An</t>
  </si>
  <si>
    <t>KH1312</t>
  </si>
  <si>
    <t>CTy CP ĐT XD Phước Thịnh - Anh Linh, Vĩnh Long / 0907.731.768</t>
  </si>
  <si>
    <t>0907.731.768</t>
  </si>
  <si>
    <t>51/8/39 Phạm Thái Bường, P4, TP Vĩnh Long, Vĩnh Long</t>
  </si>
  <si>
    <t>KH1313</t>
  </si>
  <si>
    <t>Xưởng út Lan - Trà Vinh/ 01653.846.893</t>
  </si>
  <si>
    <t>01653.846.893</t>
  </si>
  <si>
    <t>KH1314</t>
  </si>
  <si>
    <t>Anh Tấn - Đắk Nông/ 0914.863.273</t>
  </si>
  <si>
    <t>0914.863.273</t>
  </si>
  <si>
    <t>KH1315</t>
  </si>
  <si>
    <t>Anh Tâm - Bình Định / 0915.060.644</t>
  </si>
  <si>
    <t>0915.060.644</t>
  </si>
  <si>
    <t>KH1316</t>
  </si>
  <si>
    <t>Anh Sơn - Quảng Nam/ 0982.650.759</t>
  </si>
  <si>
    <t>0982.650.759</t>
  </si>
  <si>
    <t>KH1309</t>
  </si>
  <si>
    <t>Cơ Sở An Phát - Suối Tiên / 0902.651.649</t>
  </si>
  <si>
    <t>0902.651.649</t>
  </si>
  <si>
    <t>Suối Tiên - SG</t>
  </si>
  <si>
    <t>KH1310</t>
  </si>
  <si>
    <t>Công Ty TNHH Khoáng Sản Hòa Thắng - Bình Thuận/ anh Nhớ - 0906.652.546</t>
  </si>
  <si>
    <t>0906.652.546</t>
  </si>
  <si>
    <t>KH1308</t>
  </si>
  <si>
    <t>Anh Tú - Hậu Giang / 0907.278.322</t>
  </si>
  <si>
    <t>0907.278.322</t>
  </si>
  <si>
    <t>KH1307</t>
  </si>
  <si>
    <t>Ngọc Quý - Vĩnh Hưng / 0913.847.120</t>
  </si>
  <si>
    <t>0913.847.120</t>
  </si>
  <si>
    <t>Vĩnh Hưng - Long an</t>
  </si>
  <si>
    <t>KH1306</t>
  </si>
  <si>
    <t>Anh Vui - Bình Chánh / 0909.251.642</t>
  </si>
  <si>
    <t>0909.251.642</t>
  </si>
  <si>
    <t>KH00011</t>
  </si>
  <si>
    <t>CH Anh Toàn - Long An / 0983.375.810</t>
  </si>
  <si>
    <t>0983.375.810</t>
  </si>
  <si>
    <t>Vòng Xoay Tân An, Long An</t>
  </si>
  <si>
    <t>KH1305</t>
  </si>
  <si>
    <t>Anh Chín Lạc - Vĩnh Hưng, Long An / 0933.153.174</t>
  </si>
  <si>
    <t>0933.153.174</t>
  </si>
  <si>
    <t>KH1300</t>
  </si>
  <si>
    <t>Anh Chi - Long An / 0949.879.418</t>
  </si>
  <si>
    <t>0949.879.418</t>
  </si>
  <si>
    <t>KH1301</t>
  </si>
  <si>
    <t>Anh Tùng - Bình Dương/ 01653.499.236</t>
  </si>
  <si>
    <t>01653.499.236</t>
  </si>
  <si>
    <t>KH1302</t>
  </si>
  <si>
    <t>Anh Hải - Trà Vinh/ 0918.975.405</t>
  </si>
  <si>
    <t>0918.975.405</t>
  </si>
  <si>
    <t>KH1303</t>
  </si>
  <si>
    <t>CH anh Hoài - Sóc Trăng / 0918.626.072</t>
  </si>
  <si>
    <t>0918.626.072</t>
  </si>
  <si>
    <t>KH1304</t>
  </si>
  <si>
    <t>Anh Thành - Tân Uyên, Bình Dương / 0917.25.6666</t>
  </si>
  <si>
    <t>KH1296</t>
  </si>
  <si>
    <t>Anh Ngãi (Công Ty TNHH Trương Vĩnh Khang) - Đồng Nai/ 0913.941.536</t>
  </si>
  <si>
    <t>0913.941.536</t>
  </si>
  <si>
    <t>KH1297</t>
  </si>
  <si>
    <t>Anh Bửu - Đắk Nông/ 01694.099.108</t>
  </si>
  <si>
    <t>01694.099.108</t>
  </si>
  <si>
    <t>KH1298</t>
  </si>
  <si>
    <t>Anh Mạnh - Bạc Liêu/ 0913.830.011</t>
  </si>
  <si>
    <t>0913.830.011</t>
  </si>
  <si>
    <t>KH1299</t>
  </si>
  <si>
    <t>Chị Nga - Bình Dương / 0913.950.926</t>
  </si>
  <si>
    <t>0913.950.926</t>
  </si>
  <si>
    <t>KH1295</t>
  </si>
  <si>
    <t>Anh Thanh - Gia Lai/ 0987.271.665</t>
  </si>
  <si>
    <t>0987.271.665</t>
  </si>
  <si>
    <t>KH1294</t>
  </si>
  <si>
    <t>Anh Tùng - Đăk Nông / 0914.086.528</t>
  </si>
  <si>
    <t>0914.086.528</t>
  </si>
  <si>
    <t>KH1293</t>
  </si>
  <si>
    <t>Anh Khanh - Tam Bình/ 0902.799.442</t>
  </si>
  <si>
    <t>0902.799.442</t>
  </si>
  <si>
    <t>KH1291</t>
  </si>
  <si>
    <t>Anh Sang - Bình Dương / 0944.235.235</t>
  </si>
  <si>
    <t>0944.235.235</t>
  </si>
  <si>
    <t>KH1292</t>
  </si>
  <si>
    <t>Anh Đức - Kiên Giang / 0919.382.855 - 0938.704.784</t>
  </si>
  <si>
    <t>0919.382.855 / 0938.704.784</t>
  </si>
  <si>
    <t>KH1288</t>
  </si>
  <si>
    <t>Anh Thọ - Gia Lai/ 01637.471.055</t>
  </si>
  <si>
    <t>01637.471.055</t>
  </si>
  <si>
    <t>KH1289</t>
  </si>
  <si>
    <t>Bãi Máy Hoàng Quyến - Tân Vạn/ 0903.621.095</t>
  </si>
  <si>
    <t>0903.621.095</t>
  </si>
  <si>
    <t>Tân Vạn -Suối Tiên - TP.HCM</t>
  </si>
  <si>
    <t>KH1290</t>
  </si>
  <si>
    <t>Công Ty CP XD P&amp;F Việt Nam - Hà Nội/ Anh Huy - 0989.536.977</t>
  </si>
  <si>
    <t>0989.536.977</t>
  </si>
  <si>
    <t>Cầu Giấy - Hà Nội</t>
  </si>
  <si>
    <t>KH1287</t>
  </si>
  <si>
    <t>Bãi Máy Đại Quang Chiến - Bình Chánh / 0983.454.451</t>
  </si>
  <si>
    <t>0983.454.451</t>
  </si>
  <si>
    <t>KH1285</t>
  </si>
  <si>
    <t>Anh Thành - Nhà Bè/ 0915.416.379</t>
  </si>
  <si>
    <t>0915.416.379</t>
  </si>
  <si>
    <t>Nhà Bè-SG</t>
  </si>
  <si>
    <t>KH1286</t>
  </si>
  <si>
    <t>Xưởng Anh Đạt - Cầu Đỏ / 0913.731.676</t>
  </si>
  <si>
    <t>0913.731.676</t>
  </si>
  <si>
    <t>Cầu Đỏ, SG</t>
  </si>
  <si>
    <t>KH1279</t>
  </si>
  <si>
    <t>Anh Hải - Suối Tiên/ 0903.346.592</t>
  </si>
  <si>
    <t>0903.346.592</t>
  </si>
  <si>
    <t>KH1280</t>
  </si>
  <si>
    <t>Cửa hàng Minh Tâm - Hàng Xanh / 0903.717.082 / 0903.939.557</t>
  </si>
  <si>
    <t>0903.717.082 / 0903.939.557</t>
  </si>
  <si>
    <t>530 Điện Biên Phủ, Bình Thạnh, HCM</t>
  </si>
  <si>
    <t>KH1281</t>
  </si>
  <si>
    <t>Chú Tân - Đồng Nai/ 0937.626.469</t>
  </si>
  <si>
    <t>0937.626.469</t>
  </si>
  <si>
    <t>KH1282</t>
  </si>
  <si>
    <t>Anh Lâm - Q7 / 0937.294.545</t>
  </si>
  <si>
    <t>KH1283</t>
  </si>
  <si>
    <t>Bãi Máy Trường Hòa Phát - Q12 / 0939.160.479</t>
  </si>
  <si>
    <t>0939.160.479</t>
  </si>
  <si>
    <t>Cầu Bến Cát, Q12</t>
  </si>
  <si>
    <t>KH1284</t>
  </si>
  <si>
    <t>Anh Thoại - Gia Lai / 0972.354.110</t>
  </si>
  <si>
    <t>0972.354.110</t>
  </si>
  <si>
    <t>KH1277</t>
  </si>
  <si>
    <t>Anh Thành - Gia Lai / 0984.564.000</t>
  </si>
  <si>
    <t>0984.564.000</t>
  </si>
  <si>
    <t>KH1278</t>
  </si>
  <si>
    <t>Anh Huy - Đồng Nai / 01666.939.495</t>
  </si>
  <si>
    <t>01666.939.495</t>
  </si>
  <si>
    <t>KH1274</t>
  </si>
  <si>
    <t>Xưởng Anh Quang - Long An/ Anh Quang: 0947.845.874</t>
  </si>
  <si>
    <t>0947.845.874</t>
  </si>
  <si>
    <t>Ấp 2, xã Hựu Thạnh, Đức Hòa, Long An</t>
  </si>
  <si>
    <t>KH1275</t>
  </si>
  <si>
    <t>Công Ty Ngân Long - Bến Tre/ 0919.489.456</t>
  </si>
  <si>
    <t>0919.489.456</t>
  </si>
  <si>
    <t>KH1276</t>
  </si>
  <si>
    <t>Xưởng Anh Tiến - Quận 7 / 0903.616.546</t>
  </si>
  <si>
    <t>0903.616.546</t>
  </si>
  <si>
    <t>Quận 7, TP.HCM</t>
  </si>
  <si>
    <t>KH1273</t>
  </si>
  <si>
    <t>Anh Hùng - Cty Trường Phát / 0977.008.779</t>
  </si>
  <si>
    <t>0977.008.779</t>
  </si>
  <si>
    <t>316/19 Hà Huy Giáp, P.Thạnh Xuân, Q12, TP.HCM</t>
  </si>
  <si>
    <t>KH1271</t>
  </si>
  <si>
    <t>Anh Sơn - Long Hải/0934.064.464</t>
  </si>
  <si>
    <t>0934.064.464</t>
  </si>
  <si>
    <t>Long Hải - Vũng Tàu</t>
  </si>
  <si>
    <t>KH1272</t>
  </si>
  <si>
    <t>Công ty Hoàn Cầu Granite - Bình Định. Chị Kiều / 0906.492.868</t>
  </si>
  <si>
    <t>0906.492.868</t>
  </si>
  <si>
    <t>QL 19, KV Tân Hoà, TX An Nhơn, Bình Định</t>
  </si>
  <si>
    <t>KH1269</t>
  </si>
  <si>
    <t>Anh Luôn - Bến Tre / 0974.084.575</t>
  </si>
  <si>
    <t>0974.084.575</t>
  </si>
  <si>
    <t>KH1270</t>
  </si>
  <si>
    <t>Xưởng anh Ngọc - Gia Lai / 0988.308.967</t>
  </si>
  <si>
    <t>0988.308.967</t>
  </si>
  <si>
    <t>KH1267</t>
  </si>
  <si>
    <t>Anh út - Q12 / 0938.446.802</t>
  </si>
  <si>
    <t>0938.446.802</t>
  </si>
  <si>
    <t>KH1268</t>
  </si>
  <si>
    <t>Anh Phong - Sóc Trăng / 01684.149.512</t>
  </si>
  <si>
    <t>01684.149.512</t>
  </si>
  <si>
    <t>KH1266</t>
  </si>
  <si>
    <t>Anh Quang - Gia Lai / 0935.818.593</t>
  </si>
  <si>
    <t>0935.818.593</t>
  </si>
  <si>
    <t>KH1265</t>
  </si>
  <si>
    <t>Anh Vinh - Phan Rí / 0909.090.559</t>
  </si>
  <si>
    <t>0909.090.559</t>
  </si>
  <si>
    <t>Phan Rí - Bình thuận</t>
  </si>
  <si>
    <t>KH1263</t>
  </si>
  <si>
    <t>Chú Thông - Bình Thạnh/0975.291.559</t>
  </si>
  <si>
    <t>0975.291.559</t>
  </si>
  <si>
    <t>KH1264</t>
  </si>
  <si>
    <t>Nghĩa - lái xe</t>
  </si>
  <si>
    <t>MN45</t>
  </si>
  <si>
    <t>Anh Lương - Cần Thơ / 0987.370.300</t>
  </si>
  <si>
    <t>0987.370.300</t>
  </si>
  <si>
    <t>KH1260</t>
  </si>
  <si>
    <t>Anh Tài - Bình Dương/0975.931.913</t>
  </si>
  <si>
    <t>0975.931.913</t>
  </si>
  <si>
    <t>KH1261</t>
  </si>
  <si>
    <t>Công ty TNHH Liên Doanh Cát Phú - TP Cam Ranh/anh Phương - 0978.010.008</t>
  </si>
  <si>
    <t>0978.010.008</t>
  </si>
  <si>
    <t>Số 6 Hò Giang - TP.Cam Ranh</t>
  </si>
  <si>
    <t>KH1262</t>
  </si>
  <si>
    <t>Oánh</t>
  </si>
  <si>
    <t>MN43</t>
  </si>
  <si>
    <t>Phong</t>
  </si>
  <si>
    <t>MN44</t>
  </si>
  <si>
    <t>Anh Quẹo - Bến Lức / 0989.288.087</t>
  </si>
  <si>
    <t>0989.288.087</t>
  </si>
  <si>
    <t>KH1258</t>
  </si>
  <si>
    <t>Xưởng Hữu Phước - Đức Trọng / 0919.389.038</t>
  </si>
  <si>
    <t>0919.389.038</t>
  </si>
  <si>
    <t>KH1259</t>
  </si>
  <si>
    <t>Anh Bảo - Bảo Lộc / 0977.566.577</t>
  </si>
  <si>
    <t>0977.566.577</t>
  </si>
  <si>
    <t>KH1254</t>
  </si>
  <si>
    <t>Văn Dũng - Bảo Lộc / 0917.150.520</t>
  </si>
  <si>
    <t>0917.150.520</t>
  </si>
  <si>
    <t>KH1255</t>
  </si>
  <si>
    <t>CHú Phi - Vũng Tàu (Công ty Hùng Phi) /0918.155.387</t>
  </si>
  <si>
    <t>0918.155.387</t>
  </si>
  <si>
    <t>KH1256</t>
  </si>
  <si>
    <t>Anh Vương - Eahleo- Đaklak / 01234.018.889</t>
  </si>
  <si>
    <t>01234.018.889</t>
  </si>
  <si>
    <t>Eahleo- Daklak</t>
  </si>
  <si>
    <t>KH1257</t>
  </si>
  <si>
    <t>Anh Bình - CTY Vy Trường Phát- Bình Dương / 0913.789.636</t>
  </si>
  <si>
    <t>0913.789.636</t>
  </si>
  <si>
    <t>KH1250</t>
  </si>
  <si>
    <t>Chị Lan - Đồng Tháp/ 01629.944.555</t>
  </si>
  <si>
    <t>01629.944.555</t>
  </si>
  <si>
    <t>Tân Hồng - Đồng Tháp</t>
  </si>
  <si>
    <t>KH1251</t>
  </si>
  <si>
    <t>Anh Khoa - Hà Nội / 0982.826.574</t>
  </si>
  <si>
    <t>0982.826.574</t>
  </si>
  <si>
    <t>KH1252</t>
  </si>
  <si>
    <t>Anh Tưởng - Bình Định/0986.509.852</t>
  </si>
  <si>
    <t>0986.509.852</t>
  </si>
  <si>
    <t>KH1253</t>
  </si>
  <si>
    <t>Anh Thành - Quận 2 / 0937.550.718</t>
  </si>
  <si>
    <t>0937.550.718</t>
  </si>
  <si>
    <t>Quận 2</t>
  </si>
  <si>
    <t>KH1249</t>
  </si>
  <si>
    <t>Công ty Giao Thông Sài Gòn/ anh Hạnh - 0939.105.544</t>
  </si>
  <si>
    <t>0939.105.544</t>
  </si>
  <si>
    <t>KH1246</t>
  </si>
  <si>
    <t>Anh Kiệt - Phú Quốc/0932.885.783</t>
  </si>
  <si>
    <t>0932.885.783</t>
  </si>
  <si>
    <t>KH1247</t>
  </si>
  <si>
    <t>Anh Ngọc - Q8/0907.568.292</t>
  </si>
  <si>
    <t>0907.568.292</t>
  </si>
  <si>
    <t>Quận 8 - TP.HCM</t>
  </si>
  <si>
    <t>KH1248</t>
  </si>
  <si>
    <t>Bãi Máy Văn Thọ - Suối Tiên/ 0903.706.635</t>
  </si>
  <si>
    <t>0903.706.635</t>
  </si>
  <si>
    <t>KH1245</t>
  </si>
  <si>
    <t>Bãi Máy Bằng Lăng - Suối Tiên / 0985.959.828</t>
  </si>
  <si>
    <t>0985.959.828</t>
  </si>
  <si>
    <t>KH1242</t>
  </si>
  <si>
    <t>Anh Rum - Cao Lãnh / 0901.039.561</t>
  </si>
  <si>
    <t>0901.039.561</t>
  </si>
  <si>
    <t>KH1243</t>
  </si>
  <si>
    <t>Anh Tho - Ngã Tư AN Sương/ 0908.493.613</t>
  </si>
  <si>
    <t>0908.493.613</t>
  </si>
  <si>
    <t>Ngã ba An Sương - Q12 - TP.HCM</t>
  </si>
  <si>
    <t>KH1241</t>
  </si>
  <si>
    <t>Cửa Hàng Hùng Duyên - Cái Bè/0988.931.378</t>
  </si>
  <si>
    <t>0988.931.378</t>
  </si>
  <si>
    <t>KH1237</t>
  </si>
  <si>
    <t>Anh Tất - Lâm Đồng / 0987.721.153</t>
  </si>
  <si>
    <t>0987.721.153</t>
  </si>
  <si>
    <t>KH1238</t>
  </si>
  <si>
    <t>Công Ty Tuy Phước - Anh Lợi- Bình Định / 0913.448.385/ Fax: 0563.833.182</t>
  </si>
  <si>
    <t>0913.448.385 / 0563.833.182</t>
  </si>
  <si>
    <t>KH1239</t>
  </si>
  <si>
    <t>Bãi Máy Đoàn Vĩnh Thành - Tân Vạn/ 0903.621.550</t>
  </si>
  <si>
    <t>0903.621.550</t>
  </si>
  <si>
    <t>Tân Vạn - TP.HCM</t>
  </si>
  <si>
    <t>KH1240</t>
  </si>
  <si>
    <t>Anh Văn Phúc - Đức Trọng/ 0919.157.879</t>
  </si>
  <si>
    <t>0919.157.879</t>
  </si>
  <si>
    <t>KH1234</t>
  </si>
  <si>
    <t>Anh Sương - Q9/ 0974.352.763</t>
  </si>
  <si>
    <t>0974.352.763</t>
  </si>
  <si>
    <t>Q9 - TP.HCM</t>
  </si>
  <si>
    <t>KH1235</t>
  </si>
  <si>
    <t>Anh Công - Tây Ninh / 0962.266.974</t>
  </si>
  <si>
    <t>0962.266.974</t>
  </si>
  <si>
    <t>KH1236</t>
  </si>
  <si>
    <t>Xưởng Anh Hiền - Vĩnh Long / 0989.113.121</t>
  </si>
  <si>
    <t>0989.113.121</t>
  </si>
  <si>
    <t>KH1230</t>
  </si>
  <si>
    <t>Công ty Khải Hoàn NT - Nha Trang/Anh Hồng - 0994.488.949</t>
  </si>
  <si>
    <t>0994.488.949</t>
  </si>
  <si>
    <t>KH1231</t>
  </si>
  <si>
    <t>Tiệm Hàn Hậu Tiến - Trà Vinh / 0907.346.129 or 0915.993.346</t>
  </si>
  <si>
    <t>0907.346.129 / 0915.993.346</t>
  </si>
  <si>
    <t>Gần Bãi Gác-Trà Vinh</t>
  </si>
  <si>
    <t>KH1232</t>
  </si>
  <si>
    <t>Công Ty Thiên Đạt - HN/Anh Mạnh - 0938.293.078</t>
  </si>
  <si>
    <t>0938.293.078</t>
  </si>
  <si>
    <t>Trung Hòa - cầu Giấy - Hà Nội</t>
  </si>
  <si>
    <t>KH1233</t>
  </si>
  <si>
    <t>Anh Chương - Bến Lức/0903.117.775</t>
  </si>
  <si>
    <t>0903.117.775</t>
  </si>
  <si>
    <t>KH1227</t>
  </si>
  <si>
    <t>Anh Thảo - Cần Đước/ 0913.635.489</t>
  </si>
  <si>
    <t>0913.635.489</t>
  </si>
  <si>
    <t>Cần Đước - Long An</t>
  </si>
  <si>
    <t>KH1228</t>
  </si>
  <si>
    <t>Anh Lộc - Tân Hà/ 0986.502.480</t>
  </si>
  <si>
    <t>0986.502.480</t>
  </si>
  <si>
    <t>Tân Hà - Lâm Đồng</t>
  </si>
  <si>
    <t>KH1229</t>
  </si>
  <si>
    <t>Anh Châu - Bến Lức/0918.612.972</t>
  </si>
  <si>
    <t>0918.612.972</t>
  </si>
  <si>
    <t>KH1225</t>
  </si>
  <si>
    <t>Anh Quang - Tân Cảng SG / 0908.910.353</t>
  </si>
  <si>
    <t>0908.910.353</t>
  </si>
  <si>
    <t>Tân Cảng SG - Cầu SG</t>
  </si>
  <si>
    <t>KH1226</t>
  </si>
  <si>
    <t>Xưởng Chú Dung - Đắk Lak/ 0982.433.998</t>
  </si>
  <si>
    <t>Km8 - Buôn Mê Thuột - Đắk Lak</t>
  </si>
  <si>
    <t>KH1223</t>
  </si>
  <si>
    <t>Anh Sơn - Thủ Đức / 0902.669.925 - Công Ty XD Hiệp Phú</t>
  </si>
  <si>
    <t>0902.669.925</t>
  </si>
  <si>
    <t>Thủ Đức - HCM</t>
  </si>
  <si>
    <t>KH1224</t>
  </si>
  <si>
    <t>Anh Sơn - Bình Chánh / 0908.009.249</t>
  </si>
  <si>
    <t>0908.009.249</t>
  </si>
  <si>
    <t>Ngã tư Bà Hom - Bình Chánh</t>
  </si>
  <si>
    <t>KH1222</t>
  </si>
  <si>
    <t>Anh Quang - Bảo Lộc/ 0965.344.655</t>
  </si>
  <si>
    <t>0965.344.655</t>
  </si>
  <si>
    <t>KH1217</t>
  </si>
  <si>
    <t>Anh Quá - quận 2 / 0903.762.773</t>
  </si>
  <si>
    <t>0903.762.773</t>
  </si>
  <si>
    <t>KH1218</t>
  </si>
  <si>
    <t>Chú Hoàng - Suối Tiên/ 0907.064.122</t>
  </si>
  <si>
    <t>0907.064.122</t>
  </si>
  <si>
    <t>Suối Tiên - TP.HCM ( gần BM Văn Tiền )</t>
  </si>
  <si>
    <t>KH1219</t>
  </si>
  <si>
    <t>Công Ty Đại Thu - Sài Gòn/ 0946.684.577</t>
  </si>
  <si>
    <t>0946.684.577</t>
  </si>
  <si>
    <t>KH1220</t>
  </si>
  <si>
    <t>Anh An - Quận 7/0909.142.296</t>
  </si>
  <si>
    <t>0909.142.296</t>
  </si>
  <si>
    <t>Quận 7 - TP.HCM</t>
  </si>
  <si>
    <t>KH1221</t>
  </si>
  <si>
    <t>Nguyễn Văn Điệp (Bảy)</t>
  </si>
  <si>
    <t>Phòng Phụ tùng động cơ</t>
  </si>
  <si>
    <t>MN42</t>
  </si>
  <si>
    <t>Anh Nghĩa - Q7/ 0903.848.665</t>
  </si>
  <si>
    <t>0903.848.665</t>
  </si>
  <si>
    <t>KH1215</t>
  </si>
  <si>
    <t>Anh Mẫn - Đức Hoà- Long an / 0938.149.636</t>
  </si>
  <si>
    <t>0938.149.636</t>
  </si>
  <si>
    <t>Đức Hoà- Long An</t>
  </si>
  <si>
    <t>KH1216</t>
  </si>
  <si>
    <t>Anh Trí - Bến Lức / 0973.713.826</t>
  </si>
  <si>
    <t>0973.713.826</t>
  </si>
  <si>
    <t>Bến Lức</t>
  </si>
  <si>
    <t>KH1214</t>
  </si>
  <si>
    <t>Anh Thông - Tân Hà / 0983.274.678</t>
  </si>
  <si>
    <t>0983.274.678</t>
  </si>
  <si>
    <t>Tân Hà</t>
  </si>
  <si>
    <t>KH1213</t>
  </si>
  <si>
    <t>Anh Khải - Bến Tre / 01236.845.500</t>
  </si>
  <si>
    <t>01236.845.500</t>
  </si>
  <si>
    <t>KH1211</t>
  </si>
  <si>
    <t>Anh Phát - Bến Lức / 0987.903.909</t>
  </si>
  <si>
    <t>0987.903.909</t>
  </si>
  <si>
    <t>KH1212</t>
  </si>
  <si>
    <t>Anh Đông - Đồng Tháp/ 0919.272.985</t>
  </si>
  <si>
    <t>0919.272.985</t>
  </si>
  <si>
    <t>KH1210</t>
  </si>
  <si>
    <t>Cty Sunpro - Sài Gòn/ Chị Bình 0909.683.595</t>
  </si>
  <si>
    <t>0909.683.595</t>
  </si>
  <si>
    <t>KH1207</t>
  </si>
  <si>
    <t>Anh Kỵ - Q7/ 0934.183.664</t>
  </si>
  <si>
    <t>0934.183.664</t>
  </si>
  <si>
    <t>Quận 2 - TP.HCM</t>
  </si>
  <si>
    <t>KH1208</t>
  </si>
  <si>
    <t>Anh Thuận - Bình Phước/ 0984.550.982</t>
  </si>
  <si>
    <t>0984.550.982</t>
  </si>
  <si>
    <t>Bù Nho - Bình Phước</t>
  </si>
  <si>
    <t>KH1209</t>
  </si>
  <si>
    <t>Anh Đúng - Q12/ 0916.461.378</t>
  </si>
  <si>
    <t>0916.461.378</t>
  </si>
  <si>
    <t>cầu Vượt Quang Trung - Q12 - TP.HCM</t>
  </si>
  <si>
    <t>KH1204</t>
  </si>
  <si>
    <t>Anh Đạt - EoHLeo/0962.252.277</t>
  </si>
  <si>
    <t>0962.252.277</t>
  </si>
  <si>
    <t>EoHleo - Đăk Lak</t>
  </si>
  <si>
    <t>KH1205</t>
  </si>
  <si>
    <t>Anh Bi - Bình Thuận / 0918.507.554</t>
  </si>
  <si>
    <t>0918.507.554</t>
  </si>
  <si>
    <t>KH1206</t>
  </si>
  <si>
    <t>Anh Minh - Tam Nông/ 0989.247.076</t>
  </si>
  <si>
    <t>0989.247.076</t>
  </si>
  <si>
    <t>KH1202</t>
  </si>
  <si>
    <t>Công ty An Phong - Quận 2/ anh Hải - 0902.799.522</t>
  </si>
  <si>
    <t>0902.799.522</t>
  </si>
  <si>
    <t>KH1203</t>
  </si>
  <si>
    <t>Anh Quân - Đắk Lak/ 0934.935.046</t>
  </si>
  <si>
    <t>0934.935.046</t>
  </si>
  <si>
    <t>EoHLeo - Đắk Lăk</t>
  </si>
  <si>
    <t>KH1201</t>
  </si>
  <si>
    <t>Anh Hữu - Q7/ 0985.543.542</t>
  </si>
  <si>
    <t>0985.543.542</t>
  </si>
  <si>
    <t>KH1196</t>
  </si>
  <si>
    <t>Anh Bình - Tân Uyên-Bình Dương /0918.549.582</t>
  </si>
  <si>
    <t>0918.549.582</t>
  </si>
  <si>
    <t>KH1197</t>
  </si>
  <si>
    <t>Anh Hữu - Đồng Tháp/ 0947.407.572</t>
  </si>
  <si>
    <t>0947.407.572</t>
  </si>
  <si>
    <t>TP. Cao Lãnh - Đồng Tháp</t>
  </si>
  <si>
    <t>KH1198</t>
  </si>
  <si>
    <t>Anh Kiệt - An Giang / 0913.699.146</t>
  </si>
  <si>
    <t>0913.699.146</t>
  </si>
  <si>
    <t>KH1199</t>
  </si>
  <si>
    <t>Anh Nguyễn - Cần Thơ/ 0913.974.182</t>
  </si>
  <si>
    <t>0913.974.182</t>
  </si>
  <si>
    <t>KH1200</t>
  </si>
  <si>
    <t>Anh Khanh - Cty Phúc Kiến Khang - Q2/ 0938.768.039</t>
  </si>
  <si>
    <t>0938.768.039</t>
  </si>
  <si>
    <t>KH1195</t>
  </si>
  <si>
    <t>Anh Hiếu - Tiền Giang/ 0949.446.564</t>
  </si>
  <si>
    <t>0949.446.564</t>
  </si>
  <si>
    <t>Chợ Gạo - Tiền Giang</t>
  </si>
  <si>
    <t>KH1194</t>
  </si>
  <si>
    <t>Thảo</t>
  </si>
  <si>
    <t>CTCP Cơ Giới Miền Nam</t>
  </si>
  <si>
    <t>MN41</t>
  </si>
  <si>
    <t>Anh Tùng - Bình Phước /0967.684.599</t>
  </si>
  <si>
    <t>0967.684.599</t>
  </si>
  <si>
    <t>KH1191</t>
  </si>
  <si>
    <t>Lý Sên - Vĩnh Châu - Sóc Trăng / 0913.848.379</t>
  </si>
  <si>
    <t>0913.848.379</t>
  </si>
  <si>
    <t>KH1192</t>
  </si>
  <si>
    <t>Xưởng Anh Liêm- Đăklak / 0934.852.123</t>
  </si>
  <si>
    <t>0934.852.123</t>
  </si>
  <si>
    <t>50 Trần Quý Cáp - Buôn Ma Thuột</t>
  </si>
  <si>
    <t>KH1193</t>
  </si>
  <si>
    <t>Anh Hùng - An Sương/ 0988.330.320</t>
  </si>
  <si>
    <t>0988.330.320</t>
  </si>
  <si>
    <t>An Sương - Quận 12 - TP.HCM</t>
  </si>
  <si>
    <t>KH1190</t>
  </si>
  <si>
    <t>Anh Mười - Long An/ 09370700.499</t>
  </si>
  <si>
    <t>09370700.499</t>
  </si>
  <si>
    <t>KH1188</t>
  </si>
  <si>
    <t>Cửa hàng Chú Xuân - Đắk Lăk / 0982.832.432</t>
  </si>
  <si>
    <t>0982.832.432</t>
  </si>
  <si>
    <t>KH1189</t>
  </si>
  <si>
    <t>LAY (Sok Meng Lay) - CPC/ 092.332.333 - 0883000700</t>
  </si>
  <si>
    <t>0883000700 / 092.332.333</t>
  </si>
  <si>
    <t>Email: Menglay8887@yahoo.com</t>
  </si>
  <si>
    <t>KH1187</t>
  </si>
  <si>
    <t>BM Hùng Hải Cường - Quốc Lộ 1K / 0918.200.435</t>
  </si>
  <si>
    <t>0918.200.435</t>
  </si>
  <si>
    <t>Quốc Lộ 1K- Bình Dương</t>
  </si>
  <si>
    <t>KH1185</t>
  </si>
  <si>
    <t>VLXD Tám Hồng - Bạc Liêu / 0913.892.988</t>
  </si>
  <si>
    <t>0913.892.988</t>
  </si>
  <si>
    <t>KH1186</t>
  </si>
  <si>
    <t>Anh Tùng - Di Linh/0918.236.157</t>
  </si>
  <si>
    <t>0918.236.157</t>
  </si>
  <si>
    <t>KH1183</t>
  </si>
  <si>
    <t>Anh Minh - Q8/ 0913.675.339</t>
  </si>
  <si>
    <t>0913.675.339</t>
  </si>
  <si>
    <t>KH1182</t>
  </si>
  <si>
    <t>Anh Linh - Gò Mây/ 0903.828.080</t>
  </si>
  <si>
    <t>0903.828.080</t>
  </si>
  <si>
    <t>KH1179</t>
  </si>
  <si>
    <t>Anh Hưng - Gia lai (D)/ 0905.529.161</t>
  </si>
  <si>
    <t>0905.529.161</t>
  </si>
  <si>
    <t>Gia Trung - Gia Lai</t>
  </si>
  <si>
    <t>KH1180</t>
  </si>
  <si>
    <t>Anh Dương - Đức Trọng / 0919.733.792</t>
  </si>
  <si>
    <t>0919.733.792</t>
  </si>
  <si>
    <t>Đức Trong- Lâm Đồng</t>
  </si>
  <si>
    <t>KH1181</t>
  </si>
  <si>
    <t>Anh Hùng - Q7/ 0934.468.508</t>
  </si>
  <si>
    <t>0934.468.508</t>
  </si>
  <si>
    <t>KH1178</t>
  </si>
  <si>
    <t>Bãi Máy Anh Dũng - Suối Tiên/ 0977.339.228</t>
  </si>
  <si>
    <t>0977.339.228</t>
  </si>
  <si>
    <t>Đình Bình Thắng, Suối Tiên, TP.HCM</t>
  </si>
  <si>
    <t>KH1177</t>
  </si>
  <si>
    <t>Anh Tâm - Sài Gòn/ 0974.861.089</t>
  </si>
  <si>
    <t>0974.861.089</t>
  </si>
  <si>
    <t>KH1174</t>
  </si>
  <si>
    <t>Công Ty CP ĐT XD Phúc Trạch / Anh Bảo - 0932.737.385</t>
  </si>
  <si>
    <t>0932.737.385</t>
  </si>
  <si>
    <t>KH1175</t>
  </si>
  <si>
    <t>Anh Dũng - Đắk Nông/ 0965.024.288</t>
  </si>
  <si>
    <t>0965.024.288</t>
  </si>
  <si>
    <t>KH1176</t>
  </si>
  <si>
    <t>Công Ty TNHH XD- DV-TM Phước Tài - Cần Giờ / Anh Tùng / 0989.170.101</t>
  </si>
  <si>
    <t>0989.170.101</t>
  </si>
  <si>
    <t>Cần Giờ - TP.HCM</t>
  </si>
  <si>
    <t>KH1172</t>
  </si>
  <si>
    <t>Anh Huy - Công ty Đại Trường Huy- Bình Chánh / 0908.124.393</t>
  </si>
  <si>
    <t>0908.124.393</t>
  </si>
  <si>
    <t>Bình Chánh - Sài Gòn</t>
  </si>
  <si>
    <t>KH1173</t>
  </si>
  <si>
    <t>Cửa Hàng Thịnh Phát - Kiên Lương/ 0916.282.611</t>
  </si>
  <si>
    <t>0916.282.611</t>
  </si>
  <si>
    <t>Kiên Lương - Kiên Giang</t>
  </si>
  <si>
    <t>KH1170</t>
  </si>
  <si>
    <t>Anh Phương - Vĩnh Long / 0961.250.971</t>
  </si>
  <si>
    <t>0961.250.971</t>
  </si>
  <si>
    <t>KH1171</t>
  </si>
  <si>
    <t>Anh út Lớn - Long An/ 0916.892.449</t>
  </si>
  <si>
    <t>0916.892.449</t>
  </si>
  <si>
    <t>Bến Lức, Long AN</t>
  </si>
  <si>
    <t>KH1169</t>
  </si>
  <si>
    <t>Anh Như - Đồng Tháp/0937.444.156</t>
  </si>
  <si>
    <t>0937.444.156</t>
  </si>
  <si>
    <t>KH1168</t>
  </si>
  <si>
    <t>(không sử dụng mã này)Bãi Máy Cường Cơ Giới - SG / 0967.601.657 (k dùng mã này)</t>
  </si>
  <si>
    <t>0967.601.657</t>
  </si>
  <si>
    <t>Gần cây xăng Bình An - Suối Tiên</t>
  </si>
  <si>
    <t>KH1165</t>
  </si>
  <si>
    <t>Công Ty Hải Sơn - Đức Hoà - Long An / 0937.928.924</t>
  </si>
  <si>
    <t>0937.928.924</t>
  </si>
  <si>
    <t>ấp Bình Tiền 2 - xã Đức Hoà Hạ - Huyện Đức Hoà - Long An</t>
  </si>
  <si>
    <t>KH1166</t>
  </si>
  <si>
    <t>Anh Tín - Sài Gòn / 0908.865.353</t>
  </si>
  <si>
    <t>0908.865.353</t>
  </si>
  <si>
    <t>Quận 2 - Sài Gòn</t>
  </si>
  <si>
    <t>KH1167</t>
  </si>
  <si>
    <t>Anh Phúc - Cần Giuộc - Long An / 0964.848.768</t>
  </si>
  <si>
    <t>0964.848.768</t>
  </si>
  <si>
    <t>Cần Giuộc - Long an</t>
  </si>
  <si>
    <t>KH1163</t>
  </si>
  <si>
    <t>Công Ty CP XD CTGT6 - Bình Thạnh/ 0835.101.860</t>
  </si>
  <si>
    <t>0835.101.860</t>
  </si>
  <si>
    <t>127 Đinh Tiên Hoàng, P.3, Q.Bình Thạnh, TP.HCM</t>
  </si>
  <si>
    <t>KH1164</t>
  </si>
  <si>
    <t>CH Phát Thịnh / Anh Tuấn - Tam Quan - Bình Định / 0935.715.699</t>
  </si>
  <si>
    <t>0935.715.699</t>
  </si>
  <si>
    <t>Tam Quan - Bình Định</t>
  </si>
  <si>
    <t>KH1160</t>
  </si>
  <si>
    <t>Anh Tình - Ngã Tư Bình Phước/ 0919.548.480</t>
  </si>
  <si>
    <t>0919.548.480</t>
  </si>
  <si>
    <t>Ngã Tư Bình Phước - Thủ Đức</t>
  </si>
  <si>
    <t>KH1161</t>
  </si>
  <si>
    <t>Anh Diệu - Sài Gòn/ 0938.800.744</t>
  </si>
  <si>
    <t>0938.800.744</t>
  </si>
  <si>
    <t>KH1162</t>
  </si>
  <si>
    <t>Anh Trắng - Đồng Nai/ 0903.995.759</t>
  </si>
  <si>
    <t>0903.995.759</t>
  </si>
  <si>
    <t>Đồng Nai ( cách ngã ba vũng tàu 6km)</t>
  </si>
  <si>
    <t>KH1159</t>
  </si>
  <si>
    <t>Anh Dũng - Sài Gòn/ 0933.719.890</t>
  </si>
  <si>
    <t>0933.719.890</t>
  </si>
  <si>
    <t>KH1158</t>
  </si>
  <si>
    <t>Công Ty Cổ Phần Gạch Ngói Đồng Nai - TP.HCM/ Chú Sơn - 0913.758.875</t>
  </si>
  <si>
    <t>0913.758.875</t>
  </si>
  <si>
    <t>119 Điện Biên Phủ, Phường Đakao, Quận 1 - TP.HCM</t>
  </si>
  <si>
    <t>KH1156</t>
  </si>
  <si>
    <t>Kho Hàng Đỗ Thành Đạt - Suối Tiên / Anh Siếu - 0982.110.427</t>
  </si>
  <si>
    <t>0982.110.427</t>
  </si>
  <si>
    <t>Suối Tiên - Gần Nghĩa Trang Liệt sĩ</t>
  </si>
  <si>
    <t>KH1157</t>
  </si>
  <si>
    <t>Công Ty Cổ Phần LICOGI 12 - Hà Nội/ Anh Tuấn - 0913.282.821</t>
  </si>
  <si>
    <t>0913.282.821</t>
  </si>
  <si>
    <t>Hoàng Mai - TP.Hà Nội</t>
  </si>
  <si>
    <t>KH1155</t>
  </si>
  <si>
    <t>Anh Châu - Đức Trọng/ 0989.787.427</t>
  </si>
  <si>
    <t>0989.787.427</t>
  </si>
  <si>
    <t>KH1154</t>
  </si>
  <si>
    <t>Công Ty Cổ Phần Ô Tô Trường Hải - CN Thủ Đức</t>
  </si>
  <si>
    <t>Số 570 Quốc lộ 13, P.Hiệp Bình Phước, Q.Thủ Đức, TP.HCM</t>
  </si>
  <si>
    <t>OTO</t>
  </si>
  <si>
    <t>Anh Tiên - Bến Tre / 0972.604.145</t>
  </si>
  <si>
    <t>0972.604.145</t>
  </si>
  <si>
    <t>KH1153</t>
  </si>
  <si>
    <t>Anh Hiếu - Q8/0913.377.812</t>
  </si>
  <si>
    <t>0913.377.812</t>
  </si>
  <si>
    <t>KH1152</t>
  </si>
  <si>
    <t>Phi</t>
  </si>
  <si>
    <t>MN40</t>
  </si>
  <si>
    <t>Anh Hải - Đaklak / 0976.796.631</t>
  </si>
  <si>
    <t>0976.796.631</t>
  </si>
  <si>
    <t>Đaklak</t>
  </si>
  <si>
    <t>KH1151</t>
  </si>
  <si>
    <t>Cửa Hàng Gia Lân - Gia Lai / 0947.004.008</t>
  </si>
  <si>
    <t>0947.004.008</t>
  </si>
  <si>
    <t>46 Trần Phú, TP Pleiku, Gia Lai</t>
  </si>
  <si>
    <t>KH1144</t>
  </si>
  <si>
    <t>Chú Nhã - Bình Dương/ 01296.666.979</t>
  </si>
  <si>
    <t>01296.666.979</t>
  </si>
  <si>
    <t>KH1145</t>
  </si>
  <si>
    <t>Anh Phát - Q2/ 0913.611.839</t>
  </si>
  <si>
    <t>0913.611.839</t>
  </si>
  <si>
    <t>KH1146</t>
  </si>
  <si>
    <t>Xưởng Toàn Tâm - Đức Trọng/ 0988.324.777</t>
  </si>
  <si>
    <t>0988.324.777</t>
  </si>
  <si>
    <t>Ninh Gia, Đức Trọng, Lâm Đồng</t>
  </si>
  <si>
    <t>KH1147</t>
  </si>
  <si>
    <t>DNTN Xây Dựng Viết Xuân - Phú Yên/ Anh Lý - 0913.448.556</t>
  </si>
  <si>
    <t>0913.448.556</t>
  </si>
  <si>
    <t>244 Trường Chinh, Phường 7, TP Tuy Hòa, Phú Yên</t>
  </si>
  <si>
    <t>KH1148</t>
  </si>
  <si>
    <t>Anh Hưng - Nhà Bè / 0908.129.007</t>
  </si>
  <si>
    <t>0908.129.007</t>
  </si>
  <si>
    <t>KH1149</t>
  </si>
  <si>
    <t>Cơ Khí Nam Hà - Sài Gòn/ 0979.934.417</t>
  </si>
  <si>
    <t>0979.934.417</t>
  </si>
  <si>
    <t>KH1150</t>
  </si>
  <si>
    <t>Anh Thành - Kiên Giang / 0947.370.758</t>
  </si>
  <si>
    <t>0947.370.758</t>
  </si>
  <si>
    <t>KH1142</t>
  </si>
  <si>
    <t>Anh Tý - Bình Thuận /0909.759.316</t>
  </si>
  <si>
    <t>0909.759.316</t>
  </si>
  <si>
    <t>KH1143</t>
  </si>
  <si>
    <t>Anh Bằng (Cty Hưng Thành Lộc) - Q2 / 0984.253.607</t>
  </si>
  <si>
    <t>0984.253.607</t>
  </si>
  <si>
    <t>KH1141</t>
  </si>
  <si>
    <t>Bãi Máy Anh Bảo - Bình Chánh/ 0909.561.838</t>
  </si>
  <si>
    <t>0909.561.838</t>
  </si>
  <si>
    <t>Cầu Vượt Nguyễn Văn Linh, Bình Chánh, TP.HCM</t>
  </si>
  <si>
    <t>KH1139</t>
  </si>
  <si>
    <t>Anh Lén - Cà Mau/ 0913.657.112</t>
  </si>
  <si>
    <t>0913.657.112</t>
  </si>
  <si>
    <t>KH1140</t>
  </si>
  <si>
    <t>Anh Huy - Bình Thạnh/ 0906.961.736</t>
  </si>
  <si>
    <t>0906.961.736</t>
  </si>
  <si>
    <t>KH1138</t>
  </si>
  <si>
    <t>Anh Tý - Đồng Tháp/ 0949.640.069</t>
  </si>
  <si>
    <t>0949.640.069</t>
  </si>
  <si>
    <t>KH1136</t>
  </si>
  <si>
    <t>Sophan - CPC/ 092.222.000</t>
  </si>
  <si>
    <t>092.222.000</t>
  </si>
  <si>
    <t>Gửi hàng: Người nhận hàng: Chú Lê 0906.734.013 Bến xe Hoàng Gia - Đặng Thái Thân, P11, Q5</t>
  </si>
  <si>
    <t>KH1137</t>
  </si>
  <si>
    <t>Anh Thư - Đaklak / 0989.315.769</t>
  </si>
  <si>
    <t>0989.315.769</t>
  </si>
  <si>
    <t>KH1131</t>
  </si>
  <si>
    <t>Anh Tùng - Bình Chánh/0909.045.912</t>
  </si>
  <si>
    <t>0909.045.912</t>
  </si>
  <si>
    <t>KH1132</t>
  </si>
  <si>
    <t>Anh Phi - Lâm Hà/ 0978.412.413</t>
  </si>
  <si>
    <t>0978.412.413</t>
  </si>
  <si>
    <t>lâm Hà - Lâm Đồng</t>
  </si>
  <si>
    <t>KH1133</t>
  </si>
  <si>
    <t>Chú Hiếu - Bình Dương/ 0911.411.527</t>
  </si>
  <si>
    <t>0911.411.527</t>
  </si>
  <si>
    <t>KH1134</t>
  </si>
  <si>
    <t>Anh Chương - Vĩnh Long / 0905.986.395</t>
  </si>
  <si>
    <t>0905.986.395</t>
  </si>
  <si>
    <t>KH1135</t>
  </si>
  <si>
    <t>Anh Khanh - Đaklak / 0905.304.902</t>
  </si>
  <si>
    <t>0905.304.902</t>
  </si>
  <si>
    <t>Buôn Ma Thuột - Đaklak</t>
  </si>
  <si>
    <t>KH1130</t>
  </si>
  <si>
    <t>Anh Sang - Vĩnh Hưng/01275.357.789</t>
  </si>
  <si>
    <t>01275.357.789</t>
  </si>
  <si>
    <t>KH1127</t>
  </si>
  <si>
    <t>Bãi Máy Hòa Dũng - Suối Tiên/ 0914.185.964</t>
  </si>
  <si>
    <t>0914.185.964</t>
  </si>
  <si>
    <t>Dốc Thiên Thu, Suối Tiên, TH.HCM</t>
  </si>
  <si>
    <t>KH1128</t>
  </si>
  <si>
    <t>Cơ Khí Ba Tọa - Quảng Ngãi/ 0905.857.796</t>
  </si>
  <si>
    <t>0905.857.796</t>
  </si>
  <si>
    <t>Cầu Đập, Đức Tân, Mộ Đức, Quảng Ngãi</t>
  </si>
  <si>
    <t>KH1129</t>
  </si>
  <si>
    <t>Anh Trường - Q6/0938.413.751</t>
  </si>
  <si>
    <t>0938.413.751</t>
  </si>
  <si>
    <t>Quận 6-SG</t>
  </si>
  <si>
    <t>KH1124</t>
  </si>
  <si>
    <t>Anh Bé - Bình Dương/ 0918.138.319</t>
  </si>
  <si>
    <t>0918.138.319</t>
  </si>
  <si>
    <t>KH1125</t>
  </si>
  <si>
    <t>Công Ty TNHH MTV Hoàng Bình - Khánh Hòa/ anh Trang - 0905.190.752</t>
  </si>
  <si>
    <t>0905.190.752</t>
  </si>
  <si>
    <t>226 Hùng Vương, TT.Diên Khánh, Huyện Diên Khánh, Tỉnh khánh Hòa</t>
  </si>
  <si>
    <t>KH1126</t>
  </si>
  <si>
    <t>Cơ Khí Hoàng Quân - Suối Tiên / 0908.691.708</t>
  </si>
  <si>
    <t>0908.691.708</t>
  </si>
  <si>
    <t>KH1122</t>
  </si>
  <si>
    <t>Xưởng anh Vũ - SG/ 0913.710.792</t>
  </si>
  <si>
    <t>0913.710.792</t>
  </si>
  <si>
    <t>KH1123</t>
  </si>
  <si>
    <t>Anh Vũ - Giá Rai - Bạc Liêu / 0913.825.547</t>
  </si>
  <si>
    <t>0913.825.547</t>
  </si>
  <si>
    <t>Giá Rai - Bạc Liêu</t>
  </si>
  <si>
    <t>KH1121</t>
  </si>
  <si>
    <t>Công Ty Hữu Thọ - Long An / 0909.442.655</t>
  </si>
  <si>
    <t>0909.442.655</t>
  </si>
  <si>
    <t>KH1120</t>
  </si>
  <si>
    <t>Quang Thanh - Lộc Ninh (T) / 0949.964.949</t>
  </si>
  <si>
    <t>0949.964.949</t>
  </si>
  <si>
    <t>KH1117</t>
  </si>
  <si>
    <t>BM Thanh Bình Đông Kinh - Q9 / 0908.376.926</t>
  </si>
  <si>
    <t>0908.376.926</t>
  </si>
  <si>
    <t>Q9- SG</t>
  </si>
  <si>
    <t>KH1118</t>
  </si>
  <si>
    <t>Xưởng Chú Hùng - Kiên Giang / 0918.006.329</t>
  </si>
  <si>
    <t>0918.006.329</t>
  </si>
  <si>
    <t>KH1119</t>
  </si>
  <si>
    <t>Anh Nhật - Cty Thành Long -SG/0906.160.989</t>
  </si>
  <si>
    <t>0906.160.989</t>
  </si>
  <si>
    <t>KH1115</t>
  </si>
  <si>
    <t>Chú Thịnh - Gia Lai/ 0903.578.796</t>
  </si>
  <si>
    <t>0903.578.796</t>
  </si>
  <si>
    <t>KH1116</t>
  </si>
  <si>
    <t>Chú Đoan - Tây Ninh / 0948.779.567</t>
  </si>
  <si>
    <t>0948.779.567</t>
  </si>
  <si>
    <t>KH1114</t>
  </si>
  <si>
    <t>Anh Thắng - Kon tum / 0978.185.342</t>
  </si>
  <si>
    <t>0978.185.342</t>
  </si>
  <si>
    <t>KH1111</t>
  </si>
  <si>
    <t>Anh Long - Bù Đốp/ 01626.622.773</t>
  </si>
  <si>
    <t>01626.622.773</t>
  </si>
  <si>
    <t>KH1112</t>
  </si>
  <si>
    <t>Anh Ty - Vũng Tàu / 0974.949.916</t>
  </si>
  <si>
    <t>0974.949.916</t>
  </si>
  <si>
    <t>KH1113</t>
  </si>
  <si>
    <t>Chú Tín - Sài Gòn /0913.624.913</t>
  </si>
  <si>
    <t>0913.624.913</t>
  </si>
  <si>
    <t>KH1108</t>
  </si>
  <si>
    <t>Công ty TNHH Việt úc Thức ăn Thuỷ Sản - Bến Tre / 0918.230.709</t>
  </si>
  <si>
    <t>0918.230.709</t>
  </si>
  <si>
    <t>KH1109</t>
  </si>
  <si>
    <t>Cửa Hàng Công Lý - Tri Tôn/ 0913.972.432</t>
  </si>
  <si>
    <t>0913.972.432</t>
  </si>
  <si>
    <t>Tri Tôn - AN Giang</t>
  </si>
  <si>
    <t>KH1110</t>
  </si>
  <si>
    <t>Anh Long - Bình Chánh / 0939.693.026</t>
  </si>
  <si>
    <t>0939.693.026</t>
  </si>
  <si>
    <t>Bình Chánh- Sài Gòn</t>
  </si>
  <si>
    <t>KH1107</t>
  </si>
  <si>
    <t>Bãi Máy Anh Tuấn - Suối Tiên/ 0903.833.391</t>
  </si>
  <si>
    <t>0903.833.391</t>
  </si>
  <si>
    <t>KH1105</t>
  </si>
  <si>
    <t>Anh Vũ - Bến Cát/ 0949.667.999</t>
  </si>
  <si>
    <t>0949.667.999</t>
  </si>
  <si>
    <t>KH1106</t>
  </si>
  <si>
    <t>Anh Việt - Bình Dương/ 0906.702.239</t>
  </si>
  <si>
    <t>0906.702.239</t>
  </si>
  <si>
    <t>KH1103</t>
  </si>
  <si>
    <t>Anh Minh Hạnh - Suối Tiên/ 0909.481.118</t>
  </si>
  <si>
    <t>0909.481.118</t>
  </si>
  <si>
    <t>KH1104</t>
  </si>
  <si>
    <t>Xưởng Chú Sáu - An Sương/ 0903.814.202</t>
  </si>
  <si>
    <t>0903.814.202</t>
  </si>
  <si>
    <t>KH1100</t>
  </si>
  <si>
    <t>Anh Sẻn- Sóc Trăng/ 0989.863.567</t>
  </si>
  <si>
    <t>0989.863.567</t>
  </si>
  <si>
    <t>Vĩnh Châu- Sóc Trăng</t>
  </si>
  <si>
    <t>KH1101</t>
  </si>
  <si>
    <t>Anh Vũ - Cần Thơ/ 0948.817.179</t>
  </si>
  <si>
    <t>0948.817.179</t>
  </si>
  <si>
    <t>KH1102</t>
  </si>
  <si>
    <t>Trần Trí (nhỏ)</t>
  </si>
  <si>
    <t>MN39</t>
  </si>
  <si>
    <t>Xưởng Anh Mạnh Tèo - Đồng Nai/ 0909.199.334</t>
  </si>
  <si>
    <t>0909.199.334</t>
  </si>
  <si>
    <t>KH1097</t>
  </si>
  <si>
    <t>Anh Khang - Thủ Đức/ 0902.799.442</t>
  </si>
  <si>
    <t>Thủ Đức - TP. HCM</t>
  </si>
  <si>
    <t>KH1098</t>
  </si>
  <si>
    <t>Anh Hùng -Phú Quốc/ 0905.363.929</t>
  </si>
  <si>
    <t>0905.363.929</t>
  </si>
  <si>
    <t>KH1099</t>
  </si>
  <si>
    <t>Anh Thức - Đà Lạt/ 0988.644.644</t>
  </si>
  <si>
    <t>0988.644.644</t>
  </si>
  <si>
    <t>KH1096</t>
  </si>
  <si>
    <t>Anh Thi - Đắk Nông/ 0967.559.379</t>
  </si>
  <si>
    <t>0967.559.379</t>
  </si>
  <si>
    <t>KH1095</t>
  </si>
  <si>
    <t>Anh Đoàn - Vĩnh Long/ 0977.922.568</t>
  </si>
  <si>
    <t>0977.922.568</t>
  </si>
  <si>
    <t>Trà Ôn - Vĩnh Long</t>
  </si>
  <si>
    <t>KH1092</t>
  </si>
  <si>
    <t>Bãi Máy Phan Chí Nam - Suối Tiên/ Anh Kiếm - 0903.863.971</t>
  </si>
  <si>
    <t>0903.863.971</t>
  </si>
  <si>
    <t>KH1093</t>
  </si>
  <si>
    <t>Anh Tuân - Bến Lức - Long An / 0907.062.818</t>
  </si>
  <si>
    <t>0907.062.818</t>
  </si>
  <si>
    <t>KH1094</t>
  </si>
  <si>
    <t>Anh Bộ - Bình Dương/ 0966.818.088</t>
  </si>
  <si>
    <t>0966.818.088</t>
  </si>
  <si>
    <t>KH1086</t>
  </si>
  <si>
    <t>Chú Thùy - Thủ Đức/ 0989.592.539</t>
  </si>
  <si>
    <t>0989.592.539</t>
  </si>
  <si>
    <t>KH1087</t>
  </si>
  <si>
    <t>anh Thuận - Cà Mau/0919.457.334</t>
  </si>
  <si>
    <t>0919.457.334</t>
  </si>
  <si>
    <t>KH1088</t>
  </si>
  <si>
    <t>Anh Hảo - Bình Dương/ 0906.484.151</t>
  </si>
  <si>
    <t>0906.484.151</t>
  </si>
  <si>
    <t>KH1089</t>
  </si>
  <si>
    <t>Xưởng Anh Tùng - An Giang / 0913.808.011</t>
  </si>
  <si>
    <t>0913.808.011</t>
  </si>
  <si>
    <t>Long Xuyên - An giang</t>
  </si>
  <si>
    <t>KH1090</t>
  </si>
  <si>
    <t>Anh Đăng (Công ty Đăng Nam) - Bình Thuận / 0901.665.666</t>
  </si>
  <si>
    <t>0901.665.666</t>
  </si>
  <si>
    <t>KH1091</t>
  </si>
  <si>
    <t>Chú Lực - Cty Minh Hoàng SG/0913.806.642</t>
  </si>
  <si>
    <t>0913.806.642</t>
  </si>
  <si>
    <t>534/3 Phạm Văn Bạch, P12, Gò Vấp, TP.HCM</t>
  </si>
  <si>
    <t>KH1085</t>
  </si>
  <si>
    <t>Chú Lưu - Sài Gòn/ 01215.108.030</t>
  </si>
  <si>
    <t>01215.108.030</t>
  </si>
  <si>
    <t>KH1084</t>
  </si>
  <si>
    <t>Anh Hoàng - Quy Nhơn / 0972.425.526</t>
  </si>
  <si>
    <t>0972.425.526</t>
  </si>
  <si>
    <t>KH1081</t>
  </si>
  <si>
    <t>Anh Thắng - Quận 9/ 0978.834.342</t>
  </si>
  <si>
    <t>0978.834.342</t>
  </si>
  <si>
    <t>Quận 9, TPHCM</t>
  </si>
  <si>
    <t>KH1082</t>
  </si>
  <si>
    <t>Anh Phú - SG / 0909.886.409</t>
  </si>
  <si>
    <t>0909.886.409</t>
  </si>
  <si>
    <t>Tân Bình - Sài Gòn</t>
  </si>
  <si>
    <t>KH1083</t>
  </si>
  <si>
    <t>Xưởng Anh Lâm - Ngã Ba 621/0907.339.282</t>
  </si>
  <si>
    <t>0907.339.282</t>
  </si>
  <si>
    <t>Suối Mơ - Ngã ba 621 - Suối Tiên</t>
  </si>
  <si>
    <t>KH1080</t>
  </si>
  <si>
    <t>Anh Lực - Thạnh Hóa/0908.661.529</t>
  </si>
  <si>
    <t>0908.661.529</t>
  </si>
  <si>
    <t>KH1077</t>
  </si>
  <si>
    <t>Công Ty CP TMXD GT Thái Bình - Gò Vấp/ Chú Đạo - 0978.343.499</t>
  </si>
  <si>
    <t>0978.343.499</t>
  </si>
  <si>
    <t>KH1078</t>
  </si>
  <si>
    <t>Anh Hậu - Đức Trọng (L)/ 01655.470.986</t>
  </si>
  <si>
    <t>01655.470.986</t>
  </si>
  <si>
    <t>KH1079</t>
  </si>
  <si>
    <t>Anh Thăng - Đắk Nông/ 0983.900.279</t>
  </si>
  <si>
    <t>0983.900.279</t>
  </si>
  <si>
    <t>Ngã ba Đồi Thông - Nhân Cơ - Đắk Nông</t>
  </si>
  <si>
    <t>KH1076</t>
  </si>
  <si>
    <t>X anh Chín - Bình chánh / 0902.799.272</t>
  </si>
  <si>
    <t>0902.799.272</t>
  </si>
  <si>
    <t>KH1074</t>
  </si>
  <si>
    <t>Anh Tý - Gia Lai / 0986.907.979</t>
  </si>
  <si>
    <t>0986.907.979</t>
  </si>
  <si>
    <t>KH1075</t>
  </si>
  <si>
    <t>Cửa hàng Vững Phát - Cần Thơ / 0913.740.900 - Fax: 07103.737.352</t>
  </si>
  <si>
    <t>0913.740.900 / 07103.737.352</t>
  </si>
  <si>
    <t>KH1072</t>
  </si>
  <si>
    <t>Anh út - Man Yang, Gia Lai/ 0983.839.064 - 01638.141.642</t>
  </si>
  <si>
    <t>0983.839.064 / 01638.141.642</t>
  </si>
  <si>
    <t>Man Yang - Gia Lai</t>
  </si>
  <si>
    <t>KH1073</t>
  </si>
  <si>
    <t>Anh Chi - Sài Gòn/ 0918.019.143</t>
  </si>
  <si>
    <t>0918.019.143</t>
  </si>
  <si>
    <t>KH1071</t>
  </si>
  <si>
    <t>Lê Thị Hồng</t>
  </si>
  <si>
    <t>MN38</t>
  </si>
  <si>
    <t>Anh Bi- Đức Hoà-Long An/0965.332.750</t>
  </si>
  <si>
    <t>0965.332.750</t>
  </si>
  <si>
    <t>Đức Hoà-Long An</t>
  </si>
  <si>
    <t>KH1070</t>
  </si>
  <si>
    <t>Anh Thiện - Cà Mau/ 0949.117.577</t>
  </si>
  <si>
    <t>0949.117.577</t>
  </si>
  <si>
    <t>KH1067</t>
  </si>
  <si>
    <t>Anh Đen-Cai Lậy -Tiền Giang/0939.572.519</t>
  </si>
  <si>
    <t>0939.572.519</t>
  </si>
  <si>
    <t>KH1068</t>
  </si>
  <si>
    <t>Anh Lý - Đăk Nông / 0979.152.161</t>
  </si>
  <si>
    <t>0979.152.161</t>
  </si>
  <si>
    <t>KH1069</t>
  </si>
  <si>
    <t>Anh Quang Thanh - Lộc Ninh/ 0919.193.149</t>
  </si>
  <si>
    <t>0919.193.149</t>
  </si>
  <si>
    <t>KH1063</t>
  </si>
  <si>
    <t>Anh Thật - Quảng Ngãi/ 0916.242.661</t>
  </si>
  <si>
    <t>0916.242.661</t>
  </si>
  <si>
    <t>KH1064</t>
  </si>
  <si>
    <t>Bãi máy Quang Thọ - SG/ 0913.638.848</t>
  </si>
  <si>
    <t>0913.638.848</t>
  </si>
  <si>
    <t>99 QL1A, KP5, P. Linh Trung, Q.Thủ Đức, TPHCM</t>
  </si>
  <si>
    <t>KH1065</t>
  </si>
  <si>
    <t>Bãi Máy Hoàng Quang Hưng - Suối Tiên/ 0913.942.179</t>
  </si>
  <si>
    <t>0913.942.179</t>
  </si>
  <si>
    <t>KH1066</t>
  </si>
  <si>
    <t>Anh Bi - Đức Trọng/ 0907.990.114</t>
  </si>
  <si>
    <t>0907.990.114</t>
  </si>
  <si>
    <t>KH1060</t>
  </si>
  <si>
    <t>Bãi Máy Anh Vàng - Đức Hòa/ 0945.400.400</t>
  </si>
  <si>
    <t>0945.400.400</t>
  </si>
  <si>
    <t>KH1061</t>
  </si>
  <si>
    <t>Anh Lớn - Cà Mau/ 0939.498.249</t>
  </si>
  <si>
    <t>0939.498.249</t>
  </si>
  <si>
    <t>KH1062</t>
  </si>
  <si>
    <t>Bãi Máy Hồng Quảng - Bình Chánh/0982.271.512</t>
  </si>
  <si>
    <t>0982.271.512</t>
  </si>
  <si>
    <t>KH1057</t>
  </si>
  <si>
    <t>Anh Tín - Tây Ninh/ 0913.141.816</t>
  </si>
  <si>
    <t>0913.141.816</t>
  </si>
  <si>
    <t>KH1058</t>
  </si>
  <si>
    <t>Cửa Hàng Trần Gia Phát - Đức Trọng / 0902.755.720</t>
  </si>
  <si>
    <t>0902.755.720</t>
  </si>
  <si>
    <t>Ninh Gia - Đức Trọng - Lâm Đồng</t>
  </si>
  <si>
    <t>KH1059</t>
  </si>
  <si>
    <t>Vật Liệu XD 6 Sẹo - Trà Vinh/ Anh Kiệt - 0983.492.199</t>
  </si>
  <si>
    <t>0983.492.199</t>
  </si>
  <si>
    <t>Cầu Ngang - Trà Vinh</t>
  </si>
  <si>
    <t>KH1054</t>
  </si>
  <si>
    <t>anh Thanh Tùng - Đức Trọng/0913.744.904</t>
  </si>
  <si>
    <t>0913.744.904</t>
  </si>
  <si>
    <t>KH1055</t>
  </si>
  <si>
    <t>Bãi Máy Phú Thọ- Suối Tiên/ 0913.727.742 or 0934.110.909</t>
  </si>
  <si>
    <t>0913.727.742 / 0934.110.909</t>
  </si>
  <si>
    <t>Suối Tiên- Sài Gòn</t>
  </si>
  <si>
    <t>KH1056</t>
  </si>
  <si>
    <t>Bãi Máy Chú Mỹ - Bình Chánh/ 0903.851.132</t>
  </si>
  <si>
    <t>0903.851.132</t>
  </si>
  <si>
    <t>KH1053</t>
  </si>
  <si>
    <t>Anh Hai - Đắk Nông/ 0985.864.020</t>
  </si>
  <si>
    <t>0985.864.020</t>
  </si>
  <si>
    <t>KH1052</t>
  </si>
  <si>
    <t>Anh Lành - Bến Lức/ 0948.082.867</t>
  </si>
  <si>
    <t>0948.082.867</t>
  </si>
  <si>
    <t>KH1050</t>
  </si>
  <si>
    <t>Anh Lương - Quảng Khê/ 0935.291.939</t>
  </si>
  <si>
    <t>0935.291.939</t>
  </si>
  <si>
    <t>Quảng Khê - Đắk Nông</t>
  </si>
  <si>
    <t>KH1051</t>
  </si>
  <si>
    <t>Anh Quân - Quảng Ngãi/0947.855.388</t>
  </si>
  <si>
    <t>0947.855.388</t>
  </si>
  <si>
    <t>KH1049</t>
  </si>
  <si>
    <t>Anh Lợi - Bình Chánh/0908.686.127</t>
  </si>
  <si>
    <t>0908.686.127</t>
  </si>
  <si>
    <t>KH1048</t>
  </si>
  <si>
    <t>Anh Hưng - Q9/01655.999.115</t>
  </si>
  <si>
    <t>01655.999.115</t>
  </si>
  <si>
    <t>KH1046</t>
  </si>
  <si>
    <t>Bãi máy Mai Dũng-Bình chánh/0903.820.465</t>
  </si>
  <si>
    <t>0903.820.465</t>
  </si>
  <si>
    <t>Ngã Ba Quán Chuối, Quốc Lộ 1A, Bình Chánh, TP.HCM</t>
  </si>
  <si>
    <t>KH1047</t>
  </si>
  <si>
    <t>Anh Khanh - Đà Lạt/01644.554.093</t>
  </si>
  <si>
    <t>01644.554.093</t>
  </si>
  <si>
    <t>KH1044</t>
  </si>
  <si>
    <t>Anh Thuận - SG/0938.110.755</t>
  </si>
  <si>
    <t>0938.110.755</t>
  </si>
  <si>
    <t>KH1045</t>
  </si>
  <si>
    <t>Anh Minh - Q2/ 0974.308.456</t>
  </si>
  <si>
    <t>0974.308.456</t>
  </si>
  <si>
    <t>KH1043</t>
  </si>
  <si>
    <t>Cửa Hàng Lộc Hưng - An Khê/ Anh Lộc - 0983.469.562/ 0326.142.729</t>
  </si>
  <si>
    <t>0983.469.562 / 0326.142.729</t>
  </si>
  <si>
    <t>287 Quang Trung - TX An Khê - An Khê</t>
  </si>
  <si>
    <t>KH1041</t>
  </si>
  <si>
    <t>Anh Trưởng (Cty Bình Định ) - SG/0908.990.386</t>
  </si>
  <si>
    <t>0908.990.386</t>
  </si>
  <si>
    <t>KH1042</t>
  </si>
  <si>
    <t>Bãi Máy Thanh Sơn - Bình Chánh/ Anh Bằng - 0918.052.600</t>
  </si>
  <si>
    <t>0918.052.600</t>
  </si>
  <si>
    <t>KH1039</t>
  </si>
  <si>
    <t>Nguyễn Quang Hạnh - Cty Phúc An - Quận 2 / 0933.226.265 - 0903.857.589</t>
  </si>
  <si>
    <t>0933.226.265 / 0903.857.589</t>
  </si>
  <si>
    <t>57 Đường số 6, P. Bình Trưng Đông, Quận 2, TP HCM</t>
  </si>
  <si>
    <t>KH1040</t>
  </si>
  <si>
    <t>Chú Tài - Q7/0913.654.320</t>
  </si>
  <si>
    <t>0913.654.320</t>
  </si>
  <si>
    <t>KH1038</t>
  </si>
  <si>
    <t>Anh Hải - Bến Lức/0907.925.929</t>
  </si>
  <si>
    <t>0907.925.929</t>
  </si>
  <si>
    <t>KH1037</t>
  </si>
  <si>
    <t>Anh Dũng - Long An/0916.479.152</t>
  </si>
  <si>
    <t>0916.479.152</t>
  </si>
  <si>
    <t>KH1035</t>
  </si>
  <si>
    <t>Cty Bá Phúc - Anh Lợi-Kiên Giang/0974.997.799</t>
  </si>
  <si>
    <t>0974.997.799</t>
  </si>
  <si>
    <t>KH1036</t>
  </si>
  <si>
    <t>Chị Xuyên - BM Vĩnh Phát SG/ 0908.672.228</t>
  </si>
  <si>
    <t>0908.672.228</t>
  </si>
  <si>
    <t>HDX</t>
  </si>
  <si>
    <t>Anh Sơn - Q9/0983.496.939</t>
  </si>
  <si>
    <t>0983.496.939</t>
  </si>
  <si>
    <t>KH1034</t>
  </si>
  <si>
    <t>Bãi Máy Ngọc Hòa - Bình Chánh/0908.536.369</t>
  </si>
  <si>
    <t>0908.536.369</t>
  </si>
  <si>
    <t>Quốc Lộ 1A, Bình Chánh, TP.HCM</t>
  </si>
  <si>
    <t>KH1031</t>
  </si>
  <si>
    <t>Bãi Máy Trọng Tuấn - Q9/Anh Đức - 0903.343.531</t>
  </si>
  <si>
    <t>0903.343.531</t>
  </si>
  <si>
    <t>KH1032</t>
  </si>
  <si>
    <t>(khong dùng) Bãi Máy Bằng Lăng - SG/Anh Hòa - 0973.137.313</t>
  </si>
  <si>
    <t>0973.137.313</t>
  </si>
  <si>
    <t>KH1033</t>
  </si>
  <si>
    <t>(TÁCH RON) Công ty Cổ Phần Cơ giới Miền Nam</t>
  </si>
  <si>
    <t>339 Quốc Lộ 13, Phường Hiệp Bình Phước, Quận Thủ Đức, TPHCM</t>
  </si>
  <si>
    <t>CGMN</t>
  </si>
  <si>
    <t>Anh Nhật-Quảng ngãi/0984.157.114</t>
  </si>
  <si>
    <t>0984.157.114</t>
  </si>
  <si>
    <t>KH1030</t>
  </si>
  <si>
    <t>Xường Vũ Hùng - Earka/ 0961.154.077</t>
  </si>
  <si>
    <t>0961.154.077</t>
  </si>
  <si>
    <t>Km66 Earka, Đắk Lắk</t>
  </si>
  <si>
    <t>KH1029</t>
  </si>
  <si>
    <t>Công Ty Cổ Phần Xây Dựng Lập Sơn - Quận 2/ 0989.043.268</t>
  </si>
  <si>
    <t>0989.043.268</t>
  </si>
  <si>
    <t>133 - 135 Lương Định Của, KP3, P.Bình An, Quận 2, TP.HCM</t>
  </si>
  <si>
    <t>KH1026</t>
  </si>
  <si>
    <t>Anh Tuân - Bù Đăng, Bình Phước/01644.440.440</t>
  </si>
  <si>
    <t>01644.440.440</t>
  </si>
  <si>
    <t>KH1027</t>
  </si>
  <si>
    <t>Công ty Đồng Phong - SG/0946.584.449</t>
  </si>
  <si>
    <t>0946.584.449</t>
  </si>
  <si>
    <t>KH1028</t>
  </si>
  <si>
    <t>Bãi Máy Anh Dũng - Gần ĐHNL/0917.995.993</t>
  </si>
  <si>
    <t>0917.995.993</t>
  </si>
  <si>
    <t>Gần ĐH Nông Lâm</t>
  </si>
  <si>
    <t>KH1025</t>
  </si>
  <si>
    <t>Chị Yến - GV</t>
  </si>
  <si>
    <t>MN37</t>
  </si>
  <si>
    <t>Công Ty Confitech Cửu Long - Vĩnh Long/Anh Đông - 0942.454.101</t>
  </si>
  <si>
    <t>0942.454.101</t>
  </si>
  <si>
    <t>1/1 Hoàng Thái Hiếu, P1, TP. Vĩnh long</t>
  </si>
  <si>
    <t>KH1021</t>
  </si>
  <si>
    <t>Anh Bảy-Phạm Hùng-Sài Gòn /0907.701.189</t>
  </si>
  <si>
    <t>0907.701.189</t>
  </si>
  <si>
    <t>Quận 8-Sài Gòn</t>
  </si>
  <si>
    <t>KH1022</t>
  </si>
  <si>
    <t>Anh Hòa - Long An/0987.243.921</t>
  </si>
  <si>
    <t>0987.243.921</t>
  </si>
  <si>
    <t>KH1023</t>
  </si>
  <si>
    <t>Bãi Máy Anh út - Cty 624 / Bình Dương /0903.072.918</t>
  </si>
  <si>
    <t>0903.072.918</t>
  </si>
  <si>
    <t>Suối Lồ ồ - Dĩ An - Bình Dương</t>
  </si>
  <si>
    <t>KH1024</t>
  </si>
  <si>
    <t>Anh Kế - Tân Cảng-Bình Thạnh/0972.392.679</t>
  </si>
  <si>
    <t>0972.392.679</t>
  </si>
  <si>
    <t>Bình Thạnh</t>
  </si>
  <si>
    <t>KH1019</t>
  </si>
  <si>
    <t>Long Tuấn-Đồng xoài/01672.341.067</t>
  </si>
  <si>
    <t>01672.341.067</t>
  </si>
  <si>
    <t>Đồng xoài</t>
  </si>
  <si>
    <t>KH1020</t>
  </si>
  <si>
    <t>Bãi Máy Thiên Trường Sơn - Suối Tiên/01685.669.533</t>
  </si>
  <si>
    <t>01685.669.533</t>
  </si>
  <si>
    <t>Suối Tiên - Sài Gòn</t>
  </si>
  <si>
    <t>KH1018</t>
  </si>
  <si>
    <t>Bãi Máy Kiến Cường - Thủ Đức/ Anh Vũ - 0914.585.060</t>
  </si>
  <si>
    <t>0914.585.060</t>
  </si>
  <si>
    <t>Ngã tư Thủ Đức - TP.HCM</t>
  </si>
  <si>
    <t>KH1016</t>
  </si>
  <si>
    <t>Anh Hải ( Công Ty Hùng Hải ) - Thủ Đức / 01233.530.468</t>
  </si>
  <si>
    <t>01233.530.468</t>
  </si>
  <si>
    <t>KH1017</t>
  </si>
  <si>
    <t>Bãi Máy Chung Lộc Phát - Suối Tiên/ Anh Chung - 0983.875.779</t>
  </si>
  <si>
    <t>0983.875.779</t>
  </si>
  <si>
    <t>KH1015</t>
  </si>
  <si>
    <t>Anh Hùng - Bình Dương/0976.112.123</t>
  </si>
  <si>
    <t>0976.112.123</t>
  </si>
  <si>
    <t>KH1011</t>
  </si>
  <si>
    <t>Bãi Máy Quốc Phú - Bến Lức/0903.057.579</t>
  </si>
  <si>
    <t>0903.057.579</t>
  </si>
  <si>
    <t>Gần BM Nhật Tuấn, Bến Lức, Long AN</t>
  </si>
  <si>
    <t>KH1012</t>
  </si>
  <si>
    <t>Anh Văn Anh - Vĩnh Long/0966.708.843</t>
  </si>
  <si>
    <t>0966.708.843</t>
  </si>
  <si>
    <t>KH1013</t>
  </si>
  <si>
    <t>Cửa Hàng Ngọc Hòa - Gia Lai/Chị Lan - 0935.119.949</t>
  </si>
  <si>
    <t>0935.119.949</t>
  </si>
  <si>
    <t>409 Trường Chinh, Pleiku, Gia Lai</t>
  </si>
  <si>
    <t>KH1014</t>
  </si>
  <si>
    <t>Gara Quốc Vũ - Bình Dương/0975.848.239</t>
  </si>
  <si>
    <t>0975.848.239</t>
  </si>
  <si>
    <t>KH1010</t>
  </si>
  <si>
    <t>Bà Hiển</t>
  </si>
  <si>
    <t>MN36</t>
  </si>
  <si>
    <t>A Tiền - Xưởng Tiền Trang - Long An/0947.904.881; 0942.732.700</t>
  </si>
  <si>
    <t>0947.904.881 / 0942.732.700</t>
  </si>
  <si>
    <t>KH1008</t>
  </si>
  <si>
    <t>Bãi Máy Hồng Gia - Suối Tiên/0909.464.948</t>
  </si>
  <si>
    <t>0909.464.948</t>
  </si>
  <si>
    <t>Suối tiên - TP.HCM</t>
  </si>
  <si>
    <t>KH1009</t>
  </si>
  <si>
    <t>Anh Vũ - Gia Lai/0978.067.736</t>
  </si>
  <si>
    <t>0978.067.736</t>
  </si>
  <si>
    <t>Man Giang - Gia Lai</t>
  </si>
  <si>
    <t>KH1007</t>
  </si>
  <si>
    <t>Anh Long - Q2/0903.900.140</t>
  </si>
  <si>
    <t>0903.900.140</t>
  </si>
  <si>
    <t>Quận 12 - TPHCM</t>
  </si>
  <si>
    <t>KH1004</t>
  </si>
  <si>
    <t>Anh Phong - Bình Dương/0969.999.945</t>
  </si>
  <si>
    <t>0969.999.945</t>
  </si>
  <si>
    <t>Ngà tư Hòa Lăn - Bình Dương</t>
  </si>
  <si>
    <t>KH1005</t>
  </si>
  <si>
    <t>Chú Mạnh - Chợ Lầu/01695.012.561</t>
  </si>
  <si>
    <t>01695.012.561</t>
  </si>
  <si>
    <t>Chợ lầu - Phan Thiết</t>
  </si>
  <si>
    <t>KH1006</t>
  </si>
  <si>
    <t>Anh Sang - Trà Vinh/0974.411.198</t>
  </si>
  <si>
    <t>0974.411.198</t>
  </si>
  <si>
    <t>KH1002</t>
  </si>
  <si>
    <t>Bãi máy Thái Sơn - Tân Vạn - Chú Tuấn/0903.805.748</t>
  </si>
  <si>
    <t>0903.805.748</t>
  </si>
  <si>
    <t>Tân Vạn- Suối Tiên</t>
  </si>
  <si>
    <t>KH1003</t>
  </si>
  <si>
    <t>Anh Hải - Đồng Nai/0985.431.688</t>
  </si>
  <si>
    <t>0985.431.688</t>
  </si>
  <si>
    <t>KH1000</t>
  </si>
  <si>
    <t>Anh Thành - Q9/0983.296.939</t>
  </si>
  <si>
    <t>0983.296.939</t>
  </si>
  <si>
    <t>KH1001</t>
  </si>
  <si>
    <t>Xưởng Anh Thuận - Biên Hòa/0932.170.899</t>
  </si>
  <si>
    <t>0932.170.899</t>
  </si>
  <si>
    <t>KH0998</t>
  </si>
  <si>
    <t>Anh Tuyền- SG/0918.835.590</t>
  </si>
  <si>
    <t>0918.835.590</t>
  </si>
  <si>
    <t>KH0999</t>
  </si>
  <si>
    <t>Cửa Hàng Hoàng Sinh - Đức Trọng/Anh Sinh - 0918.007.200</t>
  </si>
  <si>
    <t>0918.007.200</t>
  </si>
  <si>
    <t>Đức Trong - Lâm Đồng</t>
  </si>
  <si>
    <t>KH0995</t>
  </si>
  <si>
    <t>Bãi Máy Sinh Việt - Thủ Đức / Anh Đức -0939.100.600</t>
  </si>
  <si>
    <t>0939.100.600</t>
  </si>
  <si>
    <t>KH0996</t>
  </si>
  <si>
    <t>Anh Quý - Cà Mau/0915.888.845</t>
  </si>
  <si>
    <t>0915.888.845</t>
  </si>
  <si>
    <t>KH0997</t>
  </si>
  <si>
    <t>Xưởng Anh Điệp - TP.Cần Thơ/0919.476.744</t>
  </si>
  <si>
    <t>0919.476.744</t>
  </si>
  <si>
    <t>Đường Lê hồng Phong, P.Bình Thủy, TP.Cần Thơ</t>
  </si>
  <si>
    <t>KH0993</t>
  </si>
  <si>
    <t>Bãi Máy Bảo Sơn - Suối Tiên/0947.818.018, 0987.870.222</t>
  </si>
  <si>
    <t>0947.818.018 / 0987.870.222</t>
  </si>
  <si>
    <t>Tân Vạn - Suối Tiên - TP.HCM</t>
  </si>
  <si>
    <t>KH0994</t>
  </si>
  <si>
    <t>Bãi Máy Tuấn Nghĩa - Đối diện Samsung/0906.707.033</t>
  </si>
  <si>
    <t>0906.707.033</t>
  </si>
  <si>
    <t>Đối diện Sam Sung - TP.HCM</t>
  </si>
  <si>
    <t>KH0991</t>
  </si>
  <si>
    <t>Anh An- TP.HCM/0938.250.439</t>
  </si>
  <si>
    <t>0938.250.439</t>
  </si>
  <si>
    <t>KH0992</t>
  </si>
  <si>
    <t>Bãi Máy Lập Thuận - ĐH Nông Lâm/0903.600.231</t>
  </si>
  <si>
    <t>0903.600.231</t>
  </si>
  <si>
    <t>ĐH Nông Lâm - TP.HCM</t>
  </si>
  <si>
    <t>KH0988</t>
  </si>
  <si>
    <t>Anh Trường - Bình Dương/0907.002.111</t>
  </si>
  <si>
    <t>0907.002.111</t>
  </si>
  <si>
    <t>KH0989</t>
  </si>
  <si>
    <t>Anh Tiến - Công ty TNHH MTV Dịch vụ Công ích Quận Gò Vấp/ 0988.677.289</t>
  </si>
  <si>
    <t>0988.677.289</t>
  </si>
  <si>
    <t>Gò Vấp, TPHCM</t>
  </si>
  <si>
    <t>KH0990</t>
  </si>
  <si>
    <t>Xưởng Chú Mậu - Sóc Trăng/0939.090.047</t>
  </si>
  <si>
    <t>0939.090.047</t>
  </si>
  <si>
    <t>KH0985</t>
  </si>
  <si>
    <t>Anh Bảy Búa - Long An / 0913.168.528</t>
  </si>
  <si>
    <t>0913.168.528</t>
  </si>
  <si>
    <t>KH0986</t>
  </si>
  <si>
    <t>Anh Trúc - Gia Lai/0974.236.302</t>
  </si>
  <si>
    <t>0974.236.302</t>
  </si>
  <si>
    <t>KH0987</t>
  </si>
  <si>
    <t>Công Ty TNHH Đầu Tư Thiết Kế &amp; XD Minh Huy - Quận 12/ Anh Thu - 0941.899.779</t>
  </si>
  <si>
    <t>0941.899.779</t>
  </si>
  <si>
    <t>123/11 Lê Thị Riêng, P. Thới An, Quận 12, TPHCM</t>
  </si>
  <si>
    <t>KH0981</t>
  </si>
  <si>
    <t>Bãi Máy Khải Hoàng - DH Nông Lâm/0907.575.664</t>
  </si>
  <si>
    <t>0907.575.664</t>
  </si>
  <si>
    <t>Đại Học Nông Lâm - TP.HCM</t>
  </si>
  <si>
    <t>KH0982</t>
  </si>
  <si>
    <t>Bãi Máy Nhân Vy - Long An/ 0938.442.442</t>
  </si>
  <si>
    <t>0938.442.442</t>
  </si>
  <si>
    <t>KH0983</t>
  </si>
  <si>
    <t>Anh Học - Gia Lai/ 0943.489.123</t>
  </si>
  <si>
    <t>0943.489.123</t>
  </si>
  <si>
    <t>Pleiku, Gia Lai</t>
  </si>
  <si>
    <t>KH0984</t>
  </si>
  <si>
    <t>Anh Phúc - Phú Yên/ 0982.343.433</t>
  </si>
  <si>
    <t>0982.343.433</t>
  </si>
  <si>
    <t>KH0977</t>
  </si>
  <si>
    <t>Xưởng Anh Bình - Đắk Lắk /0984.188.737</t>
  </si>
  <si>
    <t>0984.188.737</t>
  </si>
  <si>
    <t>Trần Quý Cáp, Buôn Ma Thuột, Đắk Lắk</t>
  </si>
  <si>
    <t>KH0978</t>
  </si>
  <si>
    <t>Anh Bình - Nam Định/0946.550.098</t>
  </si>
  <si>
    <t>0946.550.098</t>
  </si>
  <si>
    <t>Nam Đinh</t>
  </si>
  <si>
    <t>KH0979</t>
  </si>
  <si>
    <t>Cửa Hàng Anh Thu - Phan Thiết/0913.793.717</t>
  </si>
  <si>
    <t>0913.793.717</t>
  </si>
  <si>
    <t>KH0980</t>
  </si>
  <si>
    <t>Bài Máy Thanh Oanh - ĐH Nông Lâm/ 0913.545.609</t>
  </si>
  <si>
    <t>0913.545.609</t>
  </si>
  <si>
    <t>Quốc Lộ 1A, Thủ Đức, TP.HCM ( Gần Xưởng Ba Điệp)</t>
  </si>
  <si>
    <t>KH0974</t>
  </si>
  <si>
    <t>Anh Cương - Bình Dương/0962.072.079</t>
  </si>
  <si>
    <t>0962.072.079</t>
  </si>
  <si>
    <t>KH0975</t>
  </si>
  <si>
    <t>Anh Văn Lợi - bảo Lộc /0949.421.777</t>
  </si>
  <si>
    <t>0949.421.777</t>
  </si>
  <si>
    <t>KH0976</t>
  </si>
  <si>
    <t>Anh Phước - Vĩnh Hưng/ 0949.398.849</t>
  </si>
  <si>
    <t>0949.398.849</t>
  </si>
  <si>
    <t>KH0973</t>
  </si>
  <si>
    <t>Công ty TNHH Nhật Khải Minh - Kiên Giang/ Anh Trung - 0913.718.692</t>
  </si>
  <si>
    <t>0913.718.692</t>
  </si>
  <si>
    <t>Thị Trấn Kiên Lương - Tỉnh Kiên Giang</t>
  </si>
  <si>
    <t>KH0972</t>
  </si>
  <si>
    <t>Công ty 515- Anh Thịnh - Q8/0983.590.459</t>
  </si>
  <si>
    <t>KH0970</t>
  </si>
  <si>
    <t>Anh Lâm - Tây Ninh/0986.331.080</t>
  </si>
  <si>
    <t>0986.331.080</t>
  </si>
  <si>
    <t>KH0971</t>
  </si>
  <si>
    <t>Anh Hạnh - Bình Dương/0984.067.757</t>
  </si>
  <si>
    <t>0984.067.757</t>
  </si>
  <si>
    <t>KH0969</t>
  </si>
  <si>
    <t>Bãi Máy Chú Giảm - Suối Tiên/0908.291.778</t>
  </si>
  <si>
    <t>0908.291.778</t>
  </si>
  <si>
    <t>Xa Lộ Hà Nội - Suối Tiên - TP HCM</t>
  </si>
  <si>
    <t>KH0968</t>
  </si>
  <si>
    <t>Bãi Máy Tân Việt Phát- Suối Tiên/ Anh Phúc0949.666.581</t>
  </si>
  <si>
    <t>0949.666.581</t>
  </si>
  <si>
    <t>Xa Lộ Hà Nội, Suối Tiên, Hồ Chí Minh</t>
  </si>
  <si>
    <t>KH0967</t>
  </si>
  <si>
    <t>Công ty TNHH Xây Lắp Tấn Lực - Quy Nhơn/ A.Hưng: 0913.154.108</t>
  </si>
  <si>
    <t>0913.154.108</t>
  </si>
  <si>
    <t>Phường Bình Định, TX An Nhơn, Tỉnh Bình Định</t>
  </si>
  <si>
    <t>KH0965</t>
  </si>
  <si>
    <t>(không sử dụng) Bãi Máy Anh Hoàng - Bình Dương /0907.606.036</t>
  </si>
  <si>
    <t>0907.606.036</t>
  </si>
  <si>
    <t>KH0966</t>
  </si>
  <si>
    <t>Ga ra Phú Thịnh - Gia Nghĩa- Đắk Nông/ 0912.126.837</t>
  </si>
  <si>
    <t>0912.126.837</t>
  </si>
  <si>
    <t>KH0964</t>
  </si>
  <si>
    <t>Anh Thông - Đà Lạt/ 0979.677.417</t>
  </si>
  <si>
    <t>0979.677.417</t>
  </si>
  <si>
    <t>KH0963</t>
  </si>
  <si>
    <t>Công ty CP Công Trình Đô Thị Trà Vinh/ Anh Lộc - 0909.739.919</t>
  </si>
  <si>
    <t>0909.739.919</t>
  </si>
  <si>
    <t>Số 377 Phạm Ngũ Lão, Phường 2, TP.Trà Vinh, Tỉnh Trà Vinh</t>
  </si>
  <si>
    <t>KH0962</t>
  </si>
  <si>
    <t>Trường</t>
  </si>
  <si>
    <t>MN35</t>
  </si>
  <si>
    <t>Anh Thanh - Bảo Lộc/ 0972.882.552</t>
  </si>
  <si>
    <t>0972.882.552</t>
  </si>
  <si>
    <t>KH0960</t>
  </si>
  <si>
    <t>Xưởng Anh Hoàng - Gia Lai/0963.137.347</t>
  </si>
  <si>
    <t>0963.137.347</t>
  </si>
  <si>
    <t>KH0961</t>
  </si>
  <si>
    <t>Gara Anh Lâm - Đồng Nai / 0914.873.384</t>
  </si>
  <si>
    <t>0914.873.384</t>
  </si>
  <si>
    <t>Định Quán - Đồng Nai</t>
  </si>
  <si>
    <t>KH0957</t>
  </si>
  <si>
    <t>Anh Phương - Trà Vinh / 0913.748.657</t>
  </si>
  <si>
    <t>0913.748.657</t>
  </si>
  <si>
    <t>KH0958</t>
  </si>
  <si>
    <t>Anh Đạt - Bình Long / 01212.333.898</t>
  </si>
  <si>
    <t>01212.333.898</t>
  </si>
  <si>
    <t>KH0959</t>
  </si>
  <si>
    <t>Anh Oai - Q.12/0984.178.392</t>
  </si>
  <si>
    <t>0984.178.392</t>
  </si>
  <si>
    <t>KH0956</t>
  </si>
  <si>
    <t>Công Ty Tuấn Quỳnh - Lâm Đồng / ANh Nam</t>
  </si>
  <si>
    <t>KH0954</t>
  </si>
  <si>
    <t>Anh Hà - Bình Thạnh/ 0973.300.269 - 0977.722.088</t>
  </si>
  <si>
    <t>0973.300.269 / 0977.722.088</t>
  </si>
  <si>
    <t>Bình Thạnh - SG</t>
  </si>
  <si>
    <t>KH0955</t>
  </si>
  <si>
    <t>Anh Chất - Tam Nông/ 0986.206.006</t>
  </si>
  <si>
    <t>0986.206.006</t>
  </si>
  <si>
    <t>KH0952</t>
  </si>
  <si>
    <t>Công Ty Lê Tiến - Quảng Ngãi / Anh Lê - 0989.971.720</t>
  </si>
  <si>
    <t>KH0953</t>
  </si>
  <si>
    <t>Anh Văn Việt - Bình Phước / 0982.859.338</t>
  </si>
  <si>
    <t>0982.859.338</t>
  </si>
  <si>
    <t>KH0949</t>
  </si>
  <si>
    <t>(không dùng) Xưởng Minh Mẫn - Lâm Đồng / 0918.772.485</t>
  </si>
  <si>
    <t>KH0950</t>
  </si>
  <si>
    <t>Anh Hiếu - Bình Dương/ 01274.367.543</t>
  </si>
  <si>
    <t>01274.367.543</t>
  </si>
  <si>
    <t>Bến Cát - bình Dương</t>
  </si>
  <si>
    <t>KH0951</t>
  </si>
  <si>
    <t>Anh Hưởng - Bình Phước / 0972.595.323</t>
  </si>
  <si>
    <t>0972.595.323</t>
  </si>
  <si>
    <t>KH0945</t>
  </si>
  <si>
    <t>Anh Hậu - Lâm Hà / 0984.678.192</t>
  </si>
  <si>
    <t>0984.678.192</t>
  </si>
  <si>
    <t>Lâm Hà -Lâm Đồng</t>
  </si>
  <si>
    <t>KH0946</t>
  </si>
  <si>
    <t>Anh Hoàng Long - Đà Lạt/ 0949.605.577</t>
  </si>
  <si>
    <t>0949.605.577</t>
  </si>
  <si>
    <t>KH0947</t>
  </si>
  <si>
    <t>Anh Thanh - Cần Thơ / 0918.663.314</t>
  </si>
  <si>
    <t>0918.663.314</t>
  </si>
  <si>
    <t>KH0948</t>
  </si>
  <si>
    <t>Anh Tuấn - Long An/ 0939.364.826</t>
  </si>
  <si>
    <t>0939.364.826</t>
  </si>
  <si>
    <t>KH0943</t>
  </si>
  <si>
    <t>Anh Tư Trí - Trà Vinh/ 0918.528.341</t>
  </si>
  <si>
    <t>0918.528.341</t>
  </si>
  <si>
    <t>KH0944</t>
  </si>
  <si>
    <t>Cửa hàng Nông Ngư Cơ Lâm - SG/ Anh Phú - An Sương- 0913.609.097</t>
  </si>
  <si>
    <t>0913.609.097</t>
  </si>
  <si>
    <t>28/2A Thái Thị Giữ, Đồng Lân, Bà Điểm, Hooc Môn</t>
  </si>
  <si>
    <t>KH0942</t>
  </si>
  <si>
    <t>Anh Thành - Gò Vấp/ 0988.476.688</t>
  </si>
  <si>
    <t>0988.476.688</t>
  </si>
  <si>
    <t>Gò Vấp - TP. HCM</t>
  </si>
  <si>
    <t>KH0940</t>
  </si>
  <si>
    <t>Công Ty Hùng Sơn - Bình Chánh/ Chú Tùng - 0909.502.006</t>
  </si>
  <si>
    <t>0909.502.006</t>
  </si>
  <si>
    <t>KH0941</t>
  </si>
  <si>
    <t>Anh Tuấn - Tây Ninh / 0988.484.893</t>
  </si>
  <si>
    <t>0988.484.893</t>
  </si>
  <si>
    <t>KH0938</t>
  </si>
  <si>
    <t>Chú Hai Mung - Long An/ 0918.593.685</t>
  </si>
  <si>
    <t>0918.593.685</t>
  </si>
  <si>
    <t>KH0939</t>
  </si>
  <si>
    <t>Anh Nghị - Bình Dương/ 0987.231.077</t>
  </si>
  <si>
    <t>0987.231.077</t>
  </si>
  <si>
    <t>KH0936</t>
  </si>
  <si>
    <t>Anh Đức - Lâm Đồng/ 0983.865.343</t>
  </si>
  <si>
    <t>0983.865.343</t>
  </si>
  <si>
    <t>KH0937</t>
  </si>
  <si>
    <t>Dương -lái xe</t>
  </si>
  <si>
    <t>Công Ty CP Cơ Giới Miền Nam</t>
  </si>
  <si>
    <t>MN34</t>
  </si>
  <si>
    <t>Anh Bộ - Trà Vinh / 0918.586.506</t>
  </si>
  <si>
    <t>0918.586.506</t>
  </si>
  <si>
    <t>KH0934</t>
  </si>
  <si>
    <t>Anh Văn Hoàng - Đức Trọng/ 0977.097.148</t>
  </si>
  <si>
    <t>0977.097.148</t>
  </si>
  <si>
    <t>KH0935</t>
  </si>
  <si>
    <t>Anh Nam - Ngã 4 Bình Phước/ 0923.373.646</t>
  </si>
  <si>
    <t>0923.373.646</t>
  </si>
  <si>
    <t>Ngã 4 Bình Phước - SG</t>
  </si>
  <si>
    <t>KH0932</t>
  </si>
  <si>
    <t>Anh Hiền - Long An / 0985.120.883</t>
  </si>
  <si>
    <t>0985.120.883</t>
  </si>
  <si>
    <t>KH0933</t>
  </si>
  <si>
    <t>Anh Phước - Đắk Lắk /0989.114.487</t>
  </si>
  <si>
    <t>0989.114.487</t>
  </si>
  <si>
    <t>KH0927</t>
  </si>
  <si>
    <t>Anh Hà - Đồng Xoài /0975.552.290</t>
  </si>
  <si>
    <t>0975.552.290</t>
  </si>
  <si>
    <t>KH0928</t>
  </si>
  <si>
    <t>Anh Vũ - Vĩnh Long / 0907.764.018</t>
  </si>
  <si>
    <t>0907.764.018</t>
  </si>
  <si>
    <t>KH0929</t>
  </si>
  <si>
    <t>Anh Tuyên - Bình Phước /0986.323.338</t>
  </si>
  <si>
    <t>0986.323.338</t>
  </si>
  <si>
    <t>KH0930</t>
  </si>
  <si>
    <t>Anh Phi - An Giang (L)/ 0982.944.977</t>
  </si>
  <si>
    <t>0982.944.977</t>
  </si>
  <si>
    <t>KH0931</t>
  </si>
  <si>
    <t>Xưởng anh Hoàng - Đức Trọng / 0941.671.252</t>
  </si>
  <si>
    <t>0941.671.252</t>
  </si>
  <si>
    <t>KH0924</t>
  </si>
  <si>
    <t>Bãi Máy Kiến Thành - Long An/ 0938.513.938</t>
  </si>
  <si>
    <t>0938.513.938</t>
  </si>
  <si>
    <t>Gò Đen - Bến Lức - Long An</t>
  </si>
  <si>
    <t>KH0925</t>
  </si>
  <si>
    <t>Công TyTNHH ĐT - XD - TM Vũ Kiều - Bình Dương / Chị Lan - 0909.871.699</t>
  </si>
  <si>
    <t>0909.871.699</t>
  </si>
  <si>
    <t>34/11 Vĩnh Phú 10, Thuận An - Bình Dương</t>
  </si>
  <si>
    <t>KH0926</t>
  </si>
  <si>
    <t>Xưởng anh Nguyện - Bình Chánh / 0982.939.514</t>
  </si>
  <si>
    <t>0982.939.514</t>
  </si>
  <si>
    <t>Ngã tư Gò Mây, Quốc Lộ 1A, Bình Chánh, TP HCM</t>
  </si>
  <si>
    <t>KH0920</t>
  </si>
  <si>
    <t>Xưởng Tân Hội - Đức Trọng / Anh Dương - 0969.007.792</t>
  </si>
  <si>
    <t>0969.007.792</t>
  </si>
  <si>
    <t>KH0921</t>
  </si>
  <si>
    <t>Anh Tài - Bình Chánh/ 0987.300.024</t>
  </si>
  <si>
    <t>0987.300.024</t>
  </si>
  <si>
    <t>Bình Chánh - SG</t>
  </si>
  <si>
    <t>KH0922</t>
  </si>
  <si>
    <t>Anh Khánh - BRVT / 0988.253.579</t>
  </si>
  <si>
    <t>0988.253.579</t>
  </si>
  <si>
    <t>KH0923</t>
  </si>
  <si>
    <t>Nguyễn Thanh Sang</t>
  </si>
  <si>
    <t>Công Ty Cổ Phần Cơ Giới Miền Nam</t>
  </si>
  <si>
    <t>MN33</t>
  </si>
  <si>
    <t>Anh Huấn - Đắk Nông / 0982.013.056</t>
  </si>
  <si>
    <t>0982.013.056</t>
  </si>
  <si>
    <t>KH0918</t>
  </si>
  <si>
    <t>Cửa Hàng Thiện Phước - Trà Vinh /0918.704.645</t>
  </si>
  <si>
    <t>0918.704.645</t>
  </si>
  <si>
    <t>KH0919</t>
  </si>
  <si>
    <t>Anh Tiến - Q2 / 0908.064.595</t>
  </si>
  <si>
    <t>0908.064.595</t>
  </si>
  <si>
    <t>quận 2 - TP.HCM</t>
  </si>
  <si>
    <t>KH0917</t>
  </si>
  <si>
    <t>Anh Thắng - Suôi Tiên / 0932.702.492</t>
  </si>
  <si>
    <t>0932.702.492</t>
  </si>
  <si>
    <t>Suối Tiên- SG</t>
  </si>
  <si>
    <t>KH0915</t>
  </si>
  <si>
    <t>Anh Lang - Đức Trọng / 0913.181.217</t>
  </si>
  <si>
    <t>0913.181.217</t>
  </si>
  <si>
    <t>KH0916</t>
  </si>
  <si>
    <t>Công ty Chí Cường - TPHCM/0908.171.113</t>
  </si>
  <si>
    <t>0908.171.113</t>
  </si>
  <si>
    <t>quốc lộ 13 - Thủ Đức - TP.HCM</t>
  </si>
  <si>
    <t>KH0912</t>
  </si>
  <si>
    <t>Bãi Máy Nhật Thiên Phú - Bình Chánh / Chú Dũng - 0908.337.155</t>
  </si>
  <si>
    <t>0908.337.155</t>
  </si>
  <si>
    <t>QL1A, Bình Chánh, TPHCM</t>
  </si>
  <si>
    <t>KH0913</t>
  </si>
  <si>
    <t>Anh Khoa (Công Ty TNHH Minh Trung) - Tiền Giang/ 01234.599.934</t>
  </si>
  <si>
    <t>01234.599.934</t>
  </si>
  <si>
    <t>Châu Thành, Tiền Giang</t>
  </si>
  <si>
    <t>KH0914</t>
  </si>
  <si>
    <t>Công ty 19/5 - Quảng Ngãi / Anh Long - 0962.650.579</t>
  </si>
  <si>
    <t>0962.650.579</t>
  </si>
  <si>
    <t>TP Quảng Ngãi - Quảng Ngãi</t>
  </si>
  <si>
    <t>KH0908</t>
  </si>
  <si>
    <t>Xưởng Anh Dũng - Bình Dương / 0903.635.692</t>
  </si>
  <si>
    <t>0903.635.692</t>
  </si>
  <si>
    <t>KH0909</t>
  </si>
  <si>
    <t>Công ty TNHH Thiết kế và Xây dựng Đức Hùng - Hà Nội/ A.Cường:</t>
  </si>
  <si>
    <t>186 Kim Hoa, Phường Phương Liên, Quận Đống Đa, HN</t>
  </si>
  <si>
    <t>KH0910</t>
  </si>
  <si>
    <t>Bãi Máy anh Thái - Q12 / 0933.779.666</t>
  </si>
  <si>
    <t>0933.779.666</t>
  </si>
  <si>
    <t>Quận 12 - SG</t>
  </si>
  <si>
    <t>KH0911</t>
  </si>
  <si>
    <t>Anh Bi - SG / 0906.961.736</t>
  </si>
  <si>
    <t>KH0907</t>
  </si>
  <si>
    <t>Công Ty Lâm Khen - Anh Dũng - Long An/ 0949.002.868</t>
  </si>
  <si>
    <t>0949.002.868</t>
  </si>
  <si>
    <t>KH0906</t>
  </si>
  <si>
    <t>Anh Bình - Đức Trọng/ 0972.289.247</t>
  </si>
  <si>
    <t>0972.289.247</t>
  </si>
  <si>
    <t>KH0905</t>
  </si>
  <si>
    <t>Anh Minh Trung - Sài Gòn / 0903.351.997</t>
  </si>
  <si>
    <t>KH0899</t>
  </si>
  <si>
    <t>Anh Bé - Bạc Liêu / 0913.714.753</t>
  </si>
  <si>
    <t>0913.714.753</t>
  </si>
  <si>
    <t>KH0900</t>
  </si>
  <si>
    <t>Công ty TNHH ĐT XD TM Hợp Thành - Q12 / 0918.396.570</t>
  </si>
  <si>
    <t>0918.396.570</t>
  </si>
  <si>
    <t>KH0901</t>
  </si>
  <si>
    <t>Công ty Phát Đạt Thành - Ninh Thuận/ Anh Thành: 0975.552.861</t>
  </si>
  <si>
    <t>0975.552.861</t>
  </si>
  <si>
    <t>CÔNG TY TNHH PHÁT ĐẠT THÀNH NINH THUẬN Thôn Long Bình 2, Xã An Hải, Huyện Ninh Phước, Tỉnh Ninh Thuận, Việt Nam</t>
  </si>
  <si>
    <t>KH0902</t>
  </si>
  <si>
    <t>DNTN Xuân Bình - Cao Lãnh/ Anh Thanh:0918.054.567</t>
  </si>
  <si>
    <t>0918.054.567</t>
  </si>
  <si>
    <t>13 Điện Biên Phủ, Phường Mỹ Phú, TP Cao Lãnh, Đồng Tháp</t>
  </si>
  <si>
    <t>KH0903</t>
  </si>
  <si>
    <t>Xưởng Anh Vĩnh - Đắk Lắk / 0914.069.926</t>
  </si>
  <si>
    <t>0914.069.926</t>
  </si>
  <si>
    <t>KH0904</t>
  </si>
  <si>
    <t>(không dùng) Gara Chí Dũng - Đắknông/ A.Dũng: 0978.878.633</t>
  </si>
  <si>
    <t>TX Gia Nghĩa - Đắk nông</t>
  </si>
  <si>
    <t>KH0897</t>
  </si>
  <si>
    <t>Xưởng Anh Quốc - Đức Trọng / 01685.986.606</t>
  </si>
  <si>
    <t>01685.986.606</t>
  </si>
  <si>
    <t>KH0898</t>
  </si>
  <si>
    <t>Công ty Tân Lập - Bình Định / anh Hòa - 01689.429379</t>
  </si>
  <si>
    <t>01689.429379</t>
  </si>
  <si>
    <t>KH0894</t>
  </si>
  <si>
    <t>Anh Tèo - Sài Gòn / 01687.678.078</t>
  </si>
  <si>
    <t>01687.678.078</t>
  </si>
  <si>
    <t>sài Gòn</t>
  </si>
  <si>
    <t>KH0895</t>
  </si>
  <si>
    <t>Anh Thanh Quý - QL13 / 0903.695.478</t>
  </si>
  <si>
    <t>0903.695.478</t>
  </si>
  <si>
    <t>Quốc lộ 13 - Thủ Đức - SG</t>
  </si>
  <si>
    <t>KH0896</t>
  </si>
  <si>
    <t>Anh Minh - Đắk Lắk/ 0975.772.788</t>
  </si>
  <si>
    <t>0975.772.788</t>
  </si>
  <si>
    <t>Earka - Đắk Lắk</t>
  </si>
  <si>
    <t>KH0893</t>
  </si>
  <si>
    <t>Anh Tươi - An Giang / 0949.585.152</t>
  </si>
  <si>
    <t>0949.585.152</t>
  </si>
  <si>
    <t>KH0890</t>
  </si>
  <si>
    <t>Cửa Hàng Thịnh Phát - Bình Thạnh / 0909.755.518</t>
  </si>
  <si>
    <t>0909.755.518</t>
  </si>
  <si>
    <t>68 D2 - Q. Bình Thạnh - TPHCM</t>
  </si>
  <si>
    <t>KH0891</t>
  </si>
  <si>
    <t>Anh Đèo - Bảo Lộc / 01643.779.947</t>
  </si>
  <si>
    <t>01643.779.947</t>
  </si>
  <si>
    <t>KH0892</t>
  </si>
  <si>
    <t>Anh Hiệp - Ninh Thuận / 0918.935.143</t>
  </si>
  <si>
    <t>0918.935.143</t>
  </si>
  <si>
    <t>Quảng Sơn - Ninh Thuận</t>
  </si>
  <si>
    <t>KH0889</t>
  </si>
  <si>
    <t>Anh Kim - Q9 (CTCP SX ĐT và XD Việt Anh - ĐắkLắk)/ 01688.867.462</t>
  </si>
  <si>
    <t>01688.867.462</t>
  </si>
  <si>
    <t>21 Lô S KDC Gia Hòa - Phước Long B - Q9 - TPHCM</t>
  </si>
  <si>
    <t>KH0887</t>
  </si>
  <si>
    <t>Anh Hạ - Đức Trọng/ 0977.979.811</t>
  </si>
  <si>
    <t>KH0888</t>
  </si>
  <si>
    <t>Bãi Máy Nghi Toàn - Xa Lộ Hà Nội/ 0903.112.369</t>
  </si>
  <si>
    <t>0903.112.369</t>
  </si>
  <si>
    <t>KH0885</t>
  </si>
  <si>
    <t>Anh Thủy - Đắk Nông / 0982.736.279</t>
  </si>
  <si>
    <t>0982.736.279</t>
  </si>
  <si>
    <t>KH0886</t>
  </si>
  <si>
    <t>Cửa hàng Phước Lộc - Nha Trang / 0905.899.772</t>
  </si>
  <si>
    <t>0905.899.772</t>
  </si>
  <si>
    <t>KH0884</t>
  </si>
  <si>
    <t>Anh Minh - Bến Lức / 0937.803.039</t>
  </si>
  <si>
    <t>0937.803.039</t>
  </si>
  <si>
    <t>KH0882</t>
  </si>
  <si>
    <t>Cơ Khí Sáu Râu - Long An/0918.700.544</t>
  </si>
  <si>
    <t>0918.700.544</t>
  </si>
  <si>
    <t>Số 14, Phạm Văn Trạch - Tân An - Long AN</t>
  </si>
  <si>
    <t>KH0883</t>
  </si>
  <si>
    <t>Anh Tín - Gia Lai/ 0973.594.662</t>
  </si>
  <si>
    <t>0973.594.662</t>
  </si>
  <si>
    <t>KH0880</t>
  </si>
  <si>
    <t>Cửa Hàng Thành Sang - Bình Phước / 0982.568.252, CĐ - 0651.3568.252</t>
  </si>
  <si>
    <t>0651.3568.252 / 0982.568.252</t>
  </si>
  <si>
    <t>TT Lộc Ninh - Lộc Ninh - Bình Phước</t>
  </si>
  <si>
    <t>KH0881</t>
  </si>
  <si>
    <t>CH Thành Lợi - Vình Long/ 0913.198.699</t>
  </si>
  <si>
    <t>0913.198.699</t>
  </si>
  <si>
    <t>10C Đinh Tiên Hoàng - P8 - Vĩnh Long</t>
  </si>
  <si>
    <t>KH0879</t>
  </si>
  <si>
    <t>Bãi Máy Châu Phát - Suối Tiên /0909.234.681</t>
  </si>
  <si>
    <t>0909.234.681</t>
  </si>
  <si>
    <t>XLHN - Suối Tiên - TP.HCM</t>
  </si>
  <si>
    <t>KH0878</t>
  </si>
  <si>
    <t>Anh Xuyên (Công ty TNHH MTV Đông Hà) - Bến Lức/ 0974.977.881</t>
  </si>
  <si>
    <t>0974.977.881</t>
  </si>
  <si>
    <t>ấp 3, xã Bình Đức, Huyện Bến Lức, Long An</t>
  </si>
  <si>
    <t>KH0875</t>
  </si>
  <si>
    <t>Anh Minh Tuấn - Tây Ninh/0913.986.493 - 0915.800.693</t>
  </si>
  <si>
    <t>0913.986.493 / 0915.800.693</t>
  </si>
  <si>
    <t>Chảng Bàng - Tây Ninh</t>
  </si>
  <si>
    <t>KH0876</t>
  </si>
  <si>
    <t>Công ty TNHH Nhân Đất Việt - Tây Ninh/ A.Toại: 0913.663.091</t>
  </si>
  <si>
    <t>0913.663.091</t>
  </si>
  <si>
    <t>47 Đường B, KP1, P3, TP Tây Ninh</t>
  </si>
  <si>
    <t>KH0877</t>
  </si>
  <si>
    <t>Anh Tây - Quận 8 /0918.432.707</t>
  </si>
  <si>
    <t>0918.432.707</t>
  </si>
  <si>
    <t>KH0873</t>
  </si>
  <si>
    <t>Anh Phương - Bình Tân/0979.372.878</t>
  </si>
  <si>
    <t>0979.372.878</t>
  </si>
  <si>
    <t>KH0874</t>
  </si>
  <si>
    <t>Anh Nhớ - Bình Dương /0906.494.688</t>
  </si>
  <si>
    <t>0906.494.688</t>
  </si>
  <si>
    <t>KH0872</t>
  </si>
  <si>
    <t>CH Phụ tùng Quang Hiếu - Quảng Bình/ 0961.105.777</t>
  </si>
  <si>
    <t>0961.105.777</t>
  </si>
  <si>
    <t>KH0871</t>
  </si>
  <si>
    <t>Anh Phúc - Quận 7/ 0907.316.938</t>
  </si>
  <si>
    <t>0907.316.938</t>
  </si>
  <si>
    <t>KH0870</t>
  </si>
  <si>
    <t>Công ty TNHH SXTM và DV Tiến Thành Phát - Q12/ A.Hòa: 0982.043.022</t>
  </si>
  <si>
    <t>0982.043.022</t>
  </si>
  <si>
    <t>54/7/3/7 Đường TCH07, KP4, P.Tân Chánh Hiệp, Q12, TP HCM</t>
  </si>
  <si>
    <t>KH0868</t>
  </si>
  <si>
    <t>Anh Hải - Trà Vinh/0934.493.055</t>
  </si>
  <si>
    <t>0934.493.055</t>
  </si>
  <si>
    <t>Nhiệt Điện - Trà Vinh</t>
  </si>
  <si>
    <t>KH0869</t>
  </si>
  <si>
    <t>Anh Tân - Tân Vạn/ 0913.941.304</t>
  </si>
  <si>
    <t>0913.941.304</t>
  </si>
  <si>
    <t>KH0864</t>
  </si>
  <si>
    <t>X anh Hà - Ngã Tư Bình Phước/0979.137.032</t>
  </si>
  <si>
    <t>0979.137.032</t>
  </si>
  <si>
    <t>Ngã tư Bình Phước - TP.HCM</t>
  </si>
  <si>
    <t>KH0865</t>
  </si>
  <si>
    <t>Anh Bảy - Bình Định/0934.910.087</t>
  </si>
  <si>
    <t>0934.910.087</t>
  </si>
  <si>
    <t>Tam Quang - Bình Định</t>
  </si>
  <si>
    <t>KH0866</t>
  </si>
  <si>
    <t>Anh Điền - TP Rạch Giá /0907.442.383</t>
  </si>
  <si>
    <t>0907.442.383</t>
  </si>
  <si>
    <t>KH0867</t>
  </si>
  <si>
    <t>Xưởng Nam Thành - Earka/ 0903.534.547</t>
  </si>
  <si>
    <t>0903.534.547</t>
  </si>
  <si>
    <t>Earka, ĐắkLắk</t>
  </si>
  <si>
    <t>KH0863</t>
  </si>
  <si>
    <t>Xưởng Anh Dũng - Bình Chánh /0973.515.136</t>
  </si>
  <si>
    <t>0973.515.136</t>
  </si>
  <si>
    <t>Quốc Lộ 1A - Bình Chánh - SG</t>
  </si>
  <si>
    <t>KH0862</t>
  </si>
  <si>
    <t>Cửa Hàng Ba Duy - Kiên Giang / 0917.266.483</t>
  </si>
  <si>
    <t>0917.266.483</t>
  </si>
  <si>
    <t>TT Kiên Lương - Kiên Lương - Kiên Giang</t>
  </si>
  <si>
    <t>KH0861</t>
  </si>
  <si>
    <t>KUAN KUNG MACHINERY CORP</t>
  </si>
  <si>
    <t>#12, Lane 53, Taiming Rd., Wuji, Taichung, Taiwan, R.O.C</t>
  </si>
  <si>
    <t>KKM</t>
  </si>
  <si>
    <t>Anh Phúc - Đắk Lắk / 0989.249.143</t>
  </si>
  <si>
    <t>0989.249.143</t>
  </si>
  <si>
    <t>Km52, Đắk Lắk</t>
  </si>
  <si>
    <t>KH0860</t>
  </si>
  <si>
    <t>Bãi Máy Nghĩa Trí - Ngã tư Thủ Đức/ Anh Hưng - 0989.784.815</t>
  </si>
  <si>
    <t>0989.784.815</t>
  </si>
  <si>
    <t>Ngã tư Thủ Đức - Quận 9 - TP. HCM</t>
  </si>
  <si>
    <t>KH0858</t>
  </si>
  <si>
    <t>Chị Thu - Bình Dương / 0908.881.533</t>
  </si>
  <si>
    <t>0908.881.533</t>
  </si>
  <si>
    <t>KH0859</t>
  </si>
  <si>
    <t>Anh Thắng - Bình Định/ 0938.525.058</t>
  </si>
  <si>
    <t>0938.525.058</t>
  </si>
  <si>
    <t>KH0855</t>
  </si>
  <si>
    <t>Công ty CP Đầu Tư và Xây Lắp 5</t>
  </si>
  <si>
    <t>Số 6 Nguyễn Công Trứ, Phường Phạm Đình Hồ, Quận Hai Bà Trưng, TP Hà Nội</t>
  </si>
  <si>
    <t>KH0856</t>
  </si>
  <si>
    <t>Công Ty CP Gạch Men V.T.C - Đồng Nai/ 01255.761.884</t>
  </si>
  <si>
    <t>01255.761.884</t>
  </si>
  <si>
    <t>KH0857</t>
  </si>
  <si>
    <t>Cửa Hàng CG Tân Phong - Bình Dương/ Anh Phúc - 0906.954.824</t>
  </si>
  <si>
    <t>0906.954.824</t>
  </si>
  <si>
    <t>Tân Vạn - Bình Dương</t>
  </si>
  <si>
    <t>KH0853</t>
  </si>
  <si>
    <t>Anh Phú - Cam Lâm /0905.167.609</t>
  </si>
  <si>
    <t>0905.167.609</t>
  </si>
  <si>
    <t>Cam Lâm - Nha Trang</t>
  </si>
  <si>
    <t>KH0854</t>
  </si>
  <si>
    <t>Cty Mai Tiến Thành . Anh Lâm - SG/0919.430.092</t>
  </si>
  <si>
    <t>0919.430.092</t>
  </si>
  <si>
    <t>KH0851</t>
  </si>
  <si>
    <t>Anh Đạt - Cà Mau /0913.324.992</t>
  </si>
  <si>
    <t>0913.324.992</t>
  </si>
  <si>
    <t>KH0852</t>
  </si>
  <si>
    <t>Anh Duy Linh - Đồng Xoài/ 0985.002.841</t>
  </si>
  <si>
    <t>0985.002.841</t>
  </si>
  <si>
    <t>KH0850</t>
  </si>
  <si>
    <t>Công ty TNHH Xây Dựng Doãn Ly - Bình Thuận / Anh Ly: 0913.681.059</t>
  </si>
  <si>
    <t>0913.681.059</t>
  </si>
  <si>
    <t>Hồng Sơn, Hàm Thuận Bắc, Bình Thuận</t>
  </si>
  <si>
    <t>KH0848</t>
  </si>
  <si>
    <t>Công Ty TNHH MTV Khánh Ly - Quảng Ngãi/ Anh Tiến: 01234.457.777</t>
  </si>
  <si>
    <t>01234.457.777</t>
  </si>
  <si>
    <t>Thôn Long Vĩnh, X.Bình Long, H.Bình Sơn, T.Quảng Ngãi</t>
  </si>
  <si>
    <t>KH0849</t>
  </si>
  <si>
    <t>Anh Tèo - Đồng Nai / 0938.442.252</t>
  </si>
  <si>
    <t>0938.442.252</t>
  </si>
  <si>
    <t>KH0845</t>
  </si>
  <si>
    <t>Anh Phúc - Bình Dương (D)/ 0913.154.465</t>
  </si>
  <si>
    <t>0913.154.465</t>
  </si>
  <si>
    <t>KH0846</t>
  </si>
  <si>
    <t>Anh Lợi - Vũng Tàu / 0988.460.036</t>
  </si>
  <si>
    <t>0988.460.036</t>
  </si>
  <si>
    <t>KH0847</t>
  </si>
  <si>
    <t>Cửa Hàng Anh Len - Bạc Liêu / 0982.528.545</t>
  </si>
  <si>
    <t>0982.528.545</t>
  </si>
  <si>
    <t>184 Võ Thị Sáu, Khóm 4, P.4, TP.Bạc Liêu</t>
  </si>
  <si>
    <t>KH0843</t>
  </si>
  <si>
    <t>Anh Hoàng - Long An / 0906.796.905</t>
  </si>
  <si>
    <t>0906.796.905</t>
  </si>
  <si>
    <t>KH0844</t>
  </si>
  <si>
    <t>Xưởng Hoàng Hải - Ngã 4 BP/ 0906.433.432</t>
  </si>
  <si>
    <t>0906.433.432</t>
  </si>
  <si>
    <t>Ngã 4 BP, SG</t>
  </si>
  <si>
    <t>KH0842</t>
  </si>
  <si>
    <t>Anh Sảng - Đăk Nông / 0916.421.737</t>
  </si>
  <si>
    <t>0916.421.737</t>
  </si>
  <si>
    <t>KH0840</t>
  </si>
  <si>
    <t>Anh Vinh - Đức Trọng / 0919.389.123</t>
  </si>
  <si>
    <t>0919.389.123</t>
  </si>
  <si>
    <t>KH0841</t>
  </si>
  <si>
    <t>anh Hoàng - Q.7/ 0925.569.559</t>
  </si>
  <si>
    <t>0925.569.559</t>
  </si>
  <si>
    <t>Q.7 - SG</t>
  </si>
  <si>
    <t>KH0837</t>
  </si>
  <si>
    <t>Anh Dự - Cty TNHH XD và TTNT Đại Hưng Phát / 0902.421.757</t>
  </si>
  <si>
    <t>0902.421.757</t>
  </si>
  <si>
    <t>235/1 đường trục P.03, Q.Bình Thạnh</t>
  </si>
  <si>
    <t>KH0838</t>
  </si>
  <si>
    <t>Anh Hải - Hàng Xanh / 0934.004.010</t>
  </si>
  <si>
    <t>0934.004.010</t>
  </si>
  <si>
    <t>KH0839</t>
  </si>
  <si>
    <t>Anh Dương - Phước Bình/ 0972.243.040</t>
  </si>
  <si>
    <t>0972.243.040</t>
  </si>
  <si>
    <t>Phước Bình, Bình Phước</t>
  </si>
  <si>
    <t>KH0836</t>
  </si>
  <si>
    <t>Anh Lê - Long An / 01676.768.719</t>
  </si>
  <si>
    <t>01676.768.719</t>
  </si>
  <si>
    <t>Thành Phố Tân An, Long An</t>
  </si>
  <si>
    <t>KH0834</t>
  </si>
  <si>
    <t>Anh Phúc - Đức Trọng / 0967.019.369</t>
  </si>
  <si>
    <t>0967.019.369</t>
  </si>
  <si>
    <t>KH0835</t>
  </si>
  <si>
    <t>Bãi máy anh Kiệt - Bạc Liêu/ 0913.630.662</t>
  </si>
  <si>
    <t>0913.630.662</t>
  </si>
  <si>
    <t>KH0831</t>
  </si>
  <si>
    <t>Anh Nam (Công ty TNHH Phúc Minh) - Đạ Tẻh/ 0907.888.988</t>
  </si>
  <si>
    <t>0907.888.988</t>
  </si>
  <si>
    <t>67A - Đường 30/4, Khu phố 1C, Thị trấn Đạ Tẻh, Huyện Đạ Tẻh, Lâm Đồng</t>
  </si>
  <si>
    <t>KH0832</t>
  </si>
  <si>
    <t>Anh Hảo - Quảng Ngãi/ 0906.484.151</t>
  </si>
  <si>
    <t>KH0833</t>
  </si>
  <si>
    <t>Anh Tiến - Phan Thiết /01654.875.073</t>
  </si>
  <si>
    <t>01654.875.073</t>
  </si>
  <si>
    <t>Phan Thiết</t>
  </si>
  <si>
    <t>KH0828</t>
  </si>
  <si>
    <t>Anh Nam - Bạc Liêu/ 0913.990.299</t>
  </si>
  <si>
    <t>0913.990.299</t>
  </si>
  <si>
    <t>KH0829</t>
  </si>
  <si>
    <t>Xưởng anh Tuấn - Hậu Giang/ 0943.372.134</t>
  </si>
  <si>
    <t>0943.372.134</t>
  </si>
  <si>
    <t>Vị Thanh - Hậu Giang</t>
  </si>
  <si>
    <t>KH0830</t>
  </si>
  <si>
    <t>Anh Vinh - Quảng Ngãi / 0905.819.345</t>
  </si>
  <si>
    <t>0905.819.345</t>
  </si>
  <si>
    <t>KH0826</t>
  </si>
  <si>
    <t>Anh Mười Hoàng - Lâm Đồng / 0907.093.234</t>
  </si>
  <si>
    <t>0907.093.234</t>
  </si>
  <si>
    <t>KH0827</t>
  </si>
  <si>
    <t>Xưởng anh Quốc - Tiền Giang / 0918.652.783</t>
  </si>
  <si>
    <t>0918.652.783</t>
  </si>
  <si>
    <t>Xưởng anh Quốc, ngã ba Trung Lương, Tiền Giang</t>
  </si>
  <si>
    <t>KH0825</t>
  </si>
  <si>
    <t>Anh Minh - Tiền Giang / 01203.294.223</t>
  </si>
  <si>
    <t>01203.294.223</t>
  </si>
  <si>
    <t>Gò Công Đông, Tiền Giang</t>
  </si>
  <si>
    <t>KH0822</t>
  </si>
  <si>
    <t>Anh Phúc - Q12 / 0964.446.418</t>
  </si>
  <si>
    <t>0964.446.418</t>
  </si>
  <si>
    <t>KH0823</t>
  </si>
  <si>
    <t>Công ty Thành Phát Hưng/ 02838.770.164</t>
  </si>
  <si>
    <t>02838.770.164</t>
  </si>
  <si>
    <t>B3/10 QL1A, Xã Tân Kiên, Quận Bình Chánh, TPP. HCM</t>
  </si>
  <si>
    <t>Lý Thanh Hải, Số TK: 060309963000, SCB CN Chợ Lớn</t>
  </si>
  <si>
    <t>KH0824</t>
  </si>
  <si>
    <t>Bãi máy Văn Tiền - SG / 0903.151.334</t>
  </si>
  <si>
    <t>0903.151.334</t>
  </si>
  <si>
    <t>Xa lộ Hà Nội, Suối Tiên, HCM</t>
  </si>
  <si>
    <t>KH0819</t>
  </si>
  <si>
    <t>Cửa hàng xe cơ giới Dương An - Bình Thuận / A.Tùng:0908870747- C.nợ: 0984.620.747</t>
  </si>
  <si>
    <t>0908870747- / 0984.620.747</t>
  </si>
  <si>
    <t>Tân Nghĩa - Hàm Tân - Bình Thuận</t>
  </si>
  <si>
    <t>KH0820</t>
  </si>
  <si>
    <t>Anh Thạch - Long An / 0909.386.054</t>
  </si>
  <si>
    <t>0909.386.054</t>
  </si>
  <si>
    <t>KH0821</t>
  </si>
  <si>
    <t>Xưởng anh Phương - Bến Lức / 0919.735.625</t>
  </si>
  <si>
    <t>0919.735.625</t>
  </si>
  <si>
    <t>Gần cây xăng 1932, QL 1A, Bến Lức, Long An</t>
  </si>
  <si>
    <t>KH0818</t>
  </si>
  <si>
    <t>Bãi máy Mai Xuân Thu - Suối Tiên/ 0918.338.482</t>
  </si>
  <si>
    <t>0918.338.482</t>
  </si>
  <si>
    <t>KH0817</t>
  </si>
  <si>
    <t>Anh Toàn - Tiền Giang / 0918.293.449</t>
  </si>
  <si>
    <t>0918.293.449</t>
  </si>
  <si>
    <t>KH0814</t>
  </si>
  <si>
    <t>Anh Lý - Q12 / 0988.203.536</t>
  </si>
  <si>
    <t>0988.203.536</t>
  </si>
  <si>
    <t>KH0815</t>
  </si>
  <si>
    <t>Cửa hàng Thành Nguyên - An Giang / 0914.036.271 - CĐ: 0763.667.228</t>
  </si>
  <si>
    <t>0914.036.271 / 0763.667.228</t>
  </si>
  <si>
    <t>Bình Hòa, Châu Thành, An Giang</t>
  </si>
  <si>
    <t>KH0816</t>
  </si>
  <si>
    <t>Cty Việt Dũng (công trình tại Long An) - / Anh Tự 0989.107.999</t>
  </si>
  <si>
    <t>0989.107.999</t>
  </si>
  <si>
    <t>Công trình tại Long An</t>
  </si>
  <si>
    <t>KH0813</t>
  </si>
  <si>
    <t>Xưởng Duy Thịnh - Vĩnh Long / 0908.372.190</t>
  </si>
  <si>
    <t>0908.372.190</t>
  </si>
  <si>
    <t>KH0808</t>
  </si>
  <si>
    <t>Anh Phương - Cần Thơ / 0907.380.988</t>
  </si>
  <si>
    <t>0907.380.988</t>
  </si>
  <si>
    <t>KH0809</t>
  </si>
  <si>
    <t>Cửa Hàng Trí Vượt - Kiên Giang / 0919.823.671 - 01639.631.558</t>
  </si>
  <si>
    <t>0919.823.671 / 01639.631.558</t>
  </si>
  <si>
    <t>ấp 7 Xáng, Xã Đông Hòa, Huyện An Minh, Tỉnh Kiên Giang</t>
  </si>
  <si>
    <t>KH0810</t>
  </si>
  <si>
    <t>Anh Hiếu - Cần Đước, Long An / 0903.761.722</t>
  </si>
  <si>
    <t>0903.761.722</t>
  </si>
  <si>
    <t>KH0811</t>
  </si>
  <si>
    <t>Anh Tám - SG / 0908.667.856</t>
  </si>
  <si>
    <t>0908.667.856</t>
  </si>
  <si>
    <t>KH0812</t>
  </si>
  <si>
    <t>Anh Vinh - SG / 0913.915.759</t>
  </si>
  <si>
    <t>0913.915.759</t>
  </si>
  <si>
    <t>D3, Quận Bình Thạnh, SG</t>
  </si>
  <si>
    <t>KH0806</t>
  </si>
  <si>
    <t>Anh Quân - Long An / 01999.127.127</t>
  </si>
  <si>
    <t>01999.127.127</t>
  </si>
  <si>
    <t>KH0807</t>
  </si>
  <si>
    <t>Anh út, Tây Ninh / 0908.756.496</t>
  </si>
  <si>
    <t>0908.756.496</t>
  </si>
  <si>
    <t>KH0805</t>
  </si>
  <si>
    <t>Anh Việt - Bảo Lộc / 0986.927.479</t>
  </si>
  <si>
    <t>0986.927.479</t>
  </si>
  <si>
    <t>KH0803</t>
  </si>
  <si>
    <t>Anh Trì - Quảng Nam/ 0988.617.458</t>
  </si>
  <si>
    <t>0988.617.458</t>
  </si>
  <si>
    <t>KH0804</t>
  </si>
  <si>
    <t>Cửa hàng Vĩnh Thành - Bình Thuận / 0939.288.688 - Fax: 0623.655.216</t>
  </si>
  <si>
    <t>0623.655.216 / 0939.288.688</t>
  </si>
  <si>
    <t>KH0802</t>
  </si>
  <si>
    <t>Anh Long - Lâm Hà, Lâm Đồng / 0989.190.272</t>
  </si>
  <si>
    <t>0989.190.272</t>
  </si>
  <si>
    <t>KH0800</t>
  </si>
  <si>
    <t>Anh Phi - An Giang(T)/ 0913.847.308</t>
  </si>
  <si>
    <t>0913.847.308</t>
  </si>
  <si>
    <t>KH0801</t>
  </si>
  <si>
    <t>Bãi máy Lâm Chen - Bình Chánh/ 0913.729.919</t>
  </si>
  <si>
    <t>0913.729.919</t>
  </si>
  <si>
    <t>QL1A Bình Chánh (gần Chí Thông), SG</t>
  </si>
  <si>
    <t>KH0794</t>
  </si>
  <si>
    <t>Bãi máy Hưng Thọ - SG/ 0912.979.239</t>
  </si>
  <si>
    <t>0912.979.239</t>
  </si>
  <si>
    <t>KH0795</t>
  </si>
  <si>
    <t>Chú Tín - BRVT / 0913.949.399</t>
  </si>
  <si>
    <t>0913.949.399</t>
  </si>
  <si>
    <t>KH0796</t>
  </si>
  <si>
    <t>Anh Hải - SG/ 0918.706.429</t>
  </si>
  <si>
    <t>0918.706.429</t>
  </si>
  <si>
    <t>Gần BM Châu Sáng, SG</t>
  </si>
  <si>
    <t>KH0797</t>
  </si>
  <si>
    <t>Anh Phát - Quảng Ngãi / 0918.486.995</t>
  </si>
  <si>
    <t>0918.486.995</t>
  </si>
  <si>
    <t>KH0798</t>
  </si>
  <si>
    <t>Công ty CP ECON TECH/ A.Duy: 0988.744.816</t>
  </si>
  <si>
    <t>0988.744.816</t>
  </si>
  <si>
    <t>1206/27 Quang Trung, P14, Q.Gò Vấp, TPHCM</t>
  </si>
  <si>
    <t>KH0799</t>
  </si>
  <si>
    <t>Anh Bình - Long An / 0908.464.437</t>
  </si>
  <si>
    <t>0908.464.437</t>
  </si>
  <si>
    <t>KH0791</t>
  </si>
  <si>
    <t>Anh Hưởng - Long An / 0919.222.633</t>
  </si>
  <si>
    <t>0919.222.633</t>
  </si>
  <si>
    <t>KH0792</t>
  </si>
  <si>
    <t>Bãi Máy Dư Sen - Thủ Đức / 0919.225.744</t>
  </si>
  <si>
    <t>0919.225.744</t>
  </si>
  <si>
    <t>Quốc Lộ 1A, đối diện Sam Sung Thủ Đức</t>
  </si>
  <si>
    <t>KH0793</t>
  </si>
  <si>
    <t>Anh Lợi - Bến Lức, Long An / 0983.182.456</t>
  </si>
  <si>
    <t>0983.182.456</t>
  </si>
  <si>
    <t>KH0790</t>
  </si>
  <si>
    <t>Anh Hải - Kiên Giang / 0946.849.000</t>
  </si>
  <si>
    <t>0946.849.000</t>
  </si>
  <si>
    <t>KH0789</t>
  </si>
  <si>
    <t>Cửa hàng anh Huy - Phan Rang/ 0918.693.539</t>
  </si>
  <si>
    <t>0918.693.539</t>
  </si>
  <si>
    <t>QL1A Ngã 3 Tân Hội, xã Thành Hải, TP Phan Rang Tháp Chàm, Ninh Thuận</t>
  </si>
  <si>
    <t>KH0788</t>
  </si>
  <si>
    <t>Xưởng anh Tý Lớn - Long An / 0933.689.448</t>
  </si>
  <si>
    <t>0933.689.448</t>
  </si>
  <si>
    <t>Cầu Bến Lức, QL1A, Thị Trấn Bến Lức, Long An</t>
  </si>
  <si>
    <t>KH0787</t>
  </si>
  <si>
    <t>Anh Cừ - Sài Gòn / 0908.990.856</t>
  </si>
  <si>
    <t>0908.990.856</t>
  </si>
  <si>
    <t>KH0786</t>
  </si>
  <si>
    <t>Chú Linh (Cty TNHH TMXD Cầu Đường Linh Thuận) - Bình Phước / 0913.778.411 - CĐ: 065.136.661</t>
  </si>
  <si>
    <t>065.136.661 / 0913.778.411</t>
  </si>
  <si>
    <t>390 Đường Nguyễn Huệ, KP Phú Xuân, P.Phú Thịnh, TX Bình Long, Tỉnh Bình Phước</t>
  </si>
  <si>
    <t>KH0785</t>
  </si>
  <si>
    <t>Xưởng Hữu Minh Hòa - Dầu Tiếng / Anh Hữu - 01636.676.646</t>
  </si>
  <si>
    <t>01636.676.646</t>
  </si>
  <si>
    <t>KH0780</t>
  </si>
  <si>
    <t>Anh Khôi (Công ty TNHH Đầu tư Xây dựng Đức Độ) - SG/ 0913.772.869</t>
  </si>
  <si>
    <t>0913.772.869</t>
  </si>
  <si>
    <t>39 Giải Phóng, P4, Q.Tân Bình, TPHCM</t>
  </si>
  <si>
    <t>KH0781</t>
  </si>
  <si>
    <t>Anh Hoàng - Long Hải/ 0909.330.431</t>
  </si>
  <si>
    <t>0909.330.431</t>
  </si>
  <si>
    <t>Long Hải, Vũng Tàu</t>
  </si>
  <si>
    <t>KH0782</t>
  </si>
  <si>
    <t>Gara Hai Tồn - Đức Trọng / 0968.247.378</t>
  </si>
  <si>
    <t>0968.247.378</t>
  </si>
  <si>
    <t>KH0783</t>
  </si>
  <si>
    <t>Anh Duy - Đồng Tháp/ 0914.895.332 - 0984.628.730</t>
  </si>
  <si>
    <t>0914.895.332 / 0984.628.730</t>
  </si>
  <si>
    <t>KH0784</t>
  </si>
  <si>
    <t>Cửa Hàng Ngân Hải - Bình Chánh / 09603.929.410</t>
  </si>
  <si>
    <t>09603.929.410</t>
  </si>
  <si>
    <t>Gần Chợ Bình Chánh, QL1A, Hồ Chí Minh</t>
  </si>
  <si>
    <t>KH0778</t>
  </si>
  <si>
    <t>Anh Tuấn - Nha Trang/ 0913.454.782</t>
  </si>
  <si>
    <t>0913.454.782</t>
  </si>
  <si>
    <t>KH0779</t>
  </si>
  <si>
    <t>Cửa hàng Đồng Phát - Đà Lạt / 0948.216.217</t>
  </si>
  <si>
    <t>0948.216.217</t>
  </si>
  <si>
    <t>96 Nguyễn Chí Thanh, Phường 1, Đà Lạt</t>
  </si>
  <si>
    <t>KH0776</t>
  </si>
  <si>
    <t>Anh Bình - Phan Thiết / 0982.442.121</t>
  </si>
  <si>
    <t>0982.442.121</t>
  </si>
  <si>
    <t>KH0777</t>
  </si>
  <si>
    <t>Anh Lộc - Bình Tân / 0979.378.223</t>
  </si>
  <si>
    <t>0979.378.223</t>
  </si>
  <si>
    <t>Xa Lộ Đại Hàn, Q Bình Tân</t>
  </si>
  <si>
    <t>KH0775</t>
  </si>
  <si>
    <t>Bãi Máy Hữu Chơn - Long An / 0937.525.577</t>
  </si>
  <si>
    <t>0937.525.577</t>
  </si>
  <si>
    <t>289 QL1A, ấp Lá Voi, TT Bến Lức, Long An</t>
  </si>
  <si>
    <t>KH0771</t>
  </si>
  <si>
    <t>BM anh Phương - Bình Thạnh / 0928.788.688</t>
  </si>
  <si>
    <t>0928.788.688</t>
  </si>
  <si>
    <t>211 Nguyễn Xí, Bình Thạnh, SG</t>
  </si>
  <si>
    <t>KH0772</t>
  </si>
  <si>
    <t>Anh Phương - Long An/ 0937.707.843</t>
  </si>
  <si>
    <t>0937.707.843</t>
  </si>
  <si>
    <t>Cần Giuộc, Long An</t>
  </si>
  <si>
    <t>KH0773</t>
  </si>
  <si>
    <t>Anh Hùng (CN công ty CP Phú Tài) - Đắk nông/ 0988.159.711</t>
  </si>
  <si>
    <t>0988.159.711</t>
  </si>
  <si>
    <t>KH0774</t>
  </si>
  <si>
    <t>Anh Hiếu(T)- Công Ty Tấn Phúc, Bến Tre /0977.590.955</t>
  </si>
  <si>
    <t>0977.590.955</t>
  </si>
  <si>
    <t>116A, Đ.Trương Định, KP.Bình Khởi, P.6 TP.Bến Tre</t>
  </si>
  <si>
    <t>KH0770</t>
  </si>
  <si>
    <t>Anh Hiếu - Q9 / 0906.229.628</t>
  </si>
  <si>
    <t>0906.229.628</t>
  </si>
  <si>
    <t>Đỗ Xuân Hợp, Q9</t>
  </si>
  <si>
    <t>KH0767</t>
  </si>
  <si>
    <t>Anh Nam - Đồng Xoài / 0983.748.284</t>
  </si>
  <si>
    <t>0983.748.284</t>
  </si>
  <si>
    <t>Đỗng Xoài, Bình Phước</t>
  </si>
  <si>
    <t>KH0768</t>
  </si>
  <si>
    <t>Anh Cường - Long An / 0985.969.779 - 0911.613.434</t>
  </si>
  <si>
    <t>0985.969.779 / 0911.613.434</t>
  </si>
  <si>
    <t>KH0769</t>
  </si>
  <si>
    <t>Anh Phước - Bình Chánh/ 0903.168.564</t>
  </si>
  <si>
    <t>0903.168.564</t>
  </si>
  <si>
    <t>KH0765</t>
  </si>
  <si>
    <t>Anh Thoàn - Long An/ 0917.778.432</t>
  </si>
  <si>
    <t>0917.778.432</t>
  </si>
  <si>
    <t>KH0766</t>
  </si>
  <si>
    <t>Xưởng anh Dự - SG/ 0918.458.267</t>
  </si>
  <si>
    <t>0918.458.267</t>
  </si>
  <si>
    <t>KH0763</t>
  </si>
  <si>
    <t>Anh Toại - SG/ 0987.447.458</t>
  </si>
  <si>
    <t>0987.447.458</t>
  </si>
  <si>
    <t>KH0764</t>
  </si>
  <si>
    <t>Bạch Thái Nguyên</t>
  </si>
  <si>
    <t>CTCP thiết Bị Cơ Giới Miền Nam</t>
  </si>
  <si>
    <t>MN32</t>
  </si>
  <si>
    <t>Xưởng Anh Trường - Earka Đăk Lăk / 01653.468.979</t>
  </si>
  <si>
    <t>01653.468.979</t>
  </si>
  <si>
    <t>Earka, Đăk Lăk</t>
  </si>
  <si>
    <t>KH0760</t>
  </si>
  <si>
    <t>Xưởng Trung Tiến - Kontum/ Anh Du - 0905.127.101</t>
  </si>
  <si>
    <t>0905.127.101</t>
  </si>
  <si>
    <t>KH0761</t>
  </si>
  <si>
    <t>Anh Bằng - Diên Khánh/ 0905.156.847</t>
  </si>
  <si>
    <t>0905.156.847</t>
  </si>
  <si>
    <t>KH0762</t>
  </si>
  <si>
    <t>Anh Đông - Cty CP XD Một Năm Chín / 0938.082.494</t>
  </si>
  <si>
    <t>0938.082.494</t>
  </si>
  <si>
    <t>168/19 đường D2, P25, Q.Bình Thạnh, HCM</t>
  </si>
  <si>
    <t>KH0757</t>
  </si>
  <si>
    <t>Anh Vương - Long An/ 0918.700.508</t>
  </si>
  <si>
    <t>0918.700.508</t>
  </si>
  <si>
    <t>KH0758</t>
  </si>
  <si>
    <t>Chú Tư - Long An/ 0917.113.766</t>
  </si>
  <si>
    <t>0917.113.766</t>
  </si>
  <si>
    <t>Đức Hòa, Đức Huệ, Long An</t>
  </si>
  <si>
    <t>KH0759</t>
  </si>
  <si>
    <t>Anh Tài - Vũng Tàu / 0982.860.199</t>
  </si>
  <si>
    <t>0982.860.199</t>
  </si>
  <si>
    <t>KH0755</t>
  </si>
  <si>
    <t>Anh Bé Năm - Vĩnh Long/ 0918.513.526</t>
  </si>
  <si>
    <t>0918.513.526</t>
  </si>
  <si>
    <t>KH0756</t>
  </si>
  <si>
    <t>Cửa hàng Thành Công - Rạch Sỏi/ Chú Chọn: 0918.565.626</t>
  </si>
  <si>
    <t>0918.565.626</t>
  </si>
  <si>
    <t>Số 549 QL61 ấp Vĩnh Thành B, Vĩnh Hòa HIệp, Châu Thành, Kiên Giang</t>
  </si>
  <si>
    <t>KH0754</t>
  </si>
  <si>
    <t>Anh Lúa - Nha Trang/ 0905.111.597 - 0935.553.259</t>
  </si>
  <si>
    <t>0905.111.597 / 0935.553.259</t>
  </si>
  <si>
    <t>KH0752</t>
  </si>
  <si>
    <t>Xưởng anh Đông - ĐắkLắk/ 0982.217.779</t>
  </si>
  <si>
    <t>0982.217.779</t>
  </si>
  <si>
    <t>KH0753</t>
  </si>
  <si>
    <t>Anh Mười - Đà Nẵng / 0984.628.730</t>
  </si>
  <si>
    <t>0984.628.730</t>
  </si>
  <si>
    <t>KH0751</t>
  </si>
  <si>
    <t>Bãi Máy Việt Thắng - Chú Thắng Bình Chánh / 0938.111.999</t>
  </si>
  <si>
    <t>0938.111.999</t>
  </si>
  <si>
    <t>KH0749</t>
  </si>
  <si>
    <t>Anh Quang - Thủ Đức/ 0907.427.539</t>
  </si>
  <si>
    <t>0907.427.539</t>
  </si>
  <si>
    <t>KH0750</t>
  </si>
  <si>
    <t>Chú Linh - Dầu Tiếng / 0918.605.971</t>
  </si>
  <si>
    <t>0918.605.971</t>
  </si>
  <si>
    <t>Dầu Tiếng, Bình Phước</t>
  </si>
  <si>
    <t>KH0747</t>
  </si>
  <si>
    <t>Công ty TNHH Xây dựng Quang Tiền/ Anh Ghel: 0972.351.581</t>
  </si>
  <si>
    <t>0972.351.581</t>
  </si>
  <si>
    <t>138 Nguyễn Tất Thành, P8, TP Cà Mau</t>
  </si>
  <si>
    <t>KH0748</t>
  </si>
  <si>
    <t>Anh Nhơn - Bến Tre / 0913.786.072</t>
  </si>
  <si>
    <t>0913.786.072</t>
  </si>
  <si>
    <t>KH0745</t>
  </si>
  <si>
    <t>Anh Tuấn - Bình Phước / 01235.068.168</t>
  </si>
  <si>
    <t>01235.068.168</t>
  </si>
  <si>
    <t>KH0746</t>
  </si>
  <si>
    <t>Anh Phương - Sài Gòn / 01264.881.415</t>
  </si>
  <si>
    <t>01264.881.415</t>
  </si>
  <si>
    <t>KH0742</t>
  </si>
  <si>
    <t>Anh Tính - Bến Lức / 0949.275.775</t>
  </si>
  <si>
    <t>0949.275.775</t>
  </si>
  <si>
    <t>KH0743</t>
  </si>
  <si>
    <t>Chú Nghĩa - Tiền Giang / 0913.013.468</t>
  </si>
  <si>
    <t>0913.013.468</t>
  </si>
  <si>
    <t>KH0741</t>
  </si>
  <si>
    <t>Anh Bắc - Q12/ 0903.765.726</t>
  </si>
  <si>
    <t>0903.765.726</t>
  </si>
  <si>
    <t>Tân Thới Hiệp, Q12</t>
  </si>
  <si>
    <t>KH0740</t>
  </si>
  <si>
    <t>Anh Chánh - Bến Lức / 0949.700.300</t>
  </si>
  <si>
    <t>0949.700.300</t>
  </si>
  <si>
    <t>KH0735</t>
  </si>
  <si>
    <t>Anh Đại - Q7 / 0908.646.383</t>
  </si>
  <si>
    <t>0908.646.383</t>
  </si>
  <si>
    <t>Q7, Sài Gòn</t>
  </si>
  <si>
    <t>KH0736</t>
  </si>
  <si>
    <t>Anh Duy - Bình Dương/ 0949.298.861</t>
  </si>
  <si>
    <t>0949.298.861</t>
  </si>
  <si>
    <t>KH0737</t>
  </si>
  <si>
    <t>Anh Hà - Q12/ 0914.675.494</t>
  </si>
  <si>
    <t>0914.675.494</t>
  </si>
  <si>
    <t>KH0738</t>
  </si>
  <si>
    <t>Anh Chuyên - SG / 0987.475.318</t>
  </si>
  <si>
    <t>0987.475.318</t>
  </si>
  <si>
    <t>KH0739</t>
  </si>
  <si>
    <t>Anh Phúc - Cần Thơ/ 0949.573.940</t>
  </si>
  <si>
    <t>0949.573.940</t>
  </si>
  <si>
    <t>KH0734</t>
  </si>
  <si>
    <t>Công ty TNHH Xây Dựng Ngân Hùng - Cần Thơ/ A.Huy 0939.585.345</t>
  </si>
  <si>
    <t>0939.585.345</t>
  </si>
  <si>
    <t>Số 6 Nguyễn Văn Cừ nối dài Khu Vực 3 Cồn Khương, P.Cái Khế, Q.Ninh Kiều, TP.Cần Thơ</t>
  </si>
  <si>
    <t>KH0733</t>
  </si>
  <si>
    <t>Anh Minh - SG/ 0982.778.559</t>
  </si>
  <si>
    <t>0982.778.559</t>
  </si>
  <si>
    <t>KH0731</t>
  </si>
  <si>
    <t>Anh Dũng - Cần Thơ/ 0975.917.121</t>
  </si>
  <si>
    <t>0975.917.121</t>
  </si>
  <si>
    <t>KH0732</t>
  </si>
  <si>
    <t>Anh Tuấn - Lái xe</t>
  </si>
  <si>
    <t>MN31</t>
  </si>
  <si>
    <t>Cửa Hàng Tài Phát - Bến Tre / 0918.267.507 - 0753.870.806</t>
  </si>
  <si>
    <t>0918.267.507 / 0753.870.806</t>
  </si>
  <si>
    <t>Thị Trấn Thạnh Phú, Thạnh Phú, Bến Tre</t>
  </si>
  <si>
    <t>KH0728</t>
  </si>
  <si>
    <t>Anh Trắng - Duyên Hải/ 0913.753.409</t>
  </si>
  <si>
    <t>0913.753.409</t>
  </si>
  <si>
    <t>KH0729</t>
  </si>
  <si>
    <t>Anh Thông - Earka / 0968.004.739 / 0977.664.767</t>
  </si>
  <si>
    <t>0968.004.739 / 0977.664.767</t>
  </si>
  <si>
    <t>Km 68, Earka, Đăk Lăk</t>
  </si>
  <si>
    <t>KH0730</t>
  </si>
  <si>
    <t>Anh Hiếu - Vĩnh Long/ 0919.620.159</t>
  </si>
  <si>
    <t>0919.620.159</t>
  </si>
  <si>
    <t>KH0725</t>
  </si>
  <si>
    <t>Anh Thọ - Cần Thơ / 0979.314.999</t>
  </si>
  <si>
    <t>0979.314.999</t>
  </si>
  <si>
    <t>KH0726</t>
  </si>
  <si>
    <t>Anh Dũng - Bạc Liêu (T)/ 0916.654.769</t>
  </si>
  <si>
    <t>0916.654.769</t>
  </si>
  <si>
    <t>KH0727</t>
  </si>
  <si>
    <t>Cửa Hàng Vương Châu - Kiên Giang / 0919.113.343</t>
  </si>
  <si>
    <t>0919.113.343</t>
  </si>
  <si>
    <t>KH0723</t>
  </si>
  <si>
    <t>Anh Hùng - Đăk Nông (T)/ 0969.279.455</t>
  </si>
  <si>
    <t>0969.279.455</t>
  </si>
  <si>
    <t>KH0724</t>
  </si>
  <si>
    <t>Anh Huỳnh Tư - Đồng Tháp / 0913.100.082</t>
  </si>
  <si>
    <t>0913.100.082</t>
  </si>
  <si>
    <t>KH0722</t>
  </si>
  <si>
    <t>Anh Vũ - Bình Chánh / 0985.487.587</t>
  </si>
  <si>
    <t>0985.487.587</t>
  </si>
  <si>
    <t>KH0721</t>
  </si>
  <si>
    <t>Xưởng Anh Điền - Hóc Môn/ 0938.893.381</t>
  </si>
  <si>
    <t>0938.893.381</t>
  </si>
  <si>
    <t>Hóc Môn, TP HCM</t>
  </si>
  <si>
    <t>KH0714</t>
  </si>
  <si>
    <t>Anh Phát - Bình Dương/ 0947.994.429</t>
  </si>
  <si>
    <t>0947.994.429</t>
  </si>
  <si>
    <t>Gần Khu Du Lịch Đại Nam</t>
  </si>
  <si>
    <t>KH0715</t>
  </si>
  <si>
    <t>Anh Khánh - Bình Thuận / 0982.577.154</t>
  </si>
  <si>
    <t>0982.577.154</t>
  </si>
  <si>
    <t>KH0716</t>
  </si>
  <si>
    <t>Anh Tài - Vĩnh long / 0939.333.151</t>
  </si>
  <si>
    <t>KH0717</t>
  </si>
  <si>
    <t>Anh Lợi - Sóc Trăng / 0918.973.413</t>
  </si>
  <si>
    <t>0918.973.413</t>
  </si>
  <si>
    <t>KH0718</t>
  </si>
  <si>
    <t>Chú Ngãi - Quận 9/ 0908.208.006</t>
  </si>
  <si>
    <t>0908.208.006</t>
  </si>
  <si>
    <t>KH0719</t>
  </si>
  <si>
    <t>Anh Tân - Trà Vinh/ 0987.454.440</t>
  </si>
  <si>
    <t>0987.454.440</t>
  </si>
  <si>
    <t>Bến xe Càng Long - Trà Vinh</t>
  </si>
  <si>
    <t>KH0720</t>
  </si>
  <si>
    <t>Anh Hải - Bình Long/ 0933.832.492</t>
  </si>
  <si>
    <t>0933.832.492</t>
  </si>
  <si>
    <t>KH0707</t>
  </si>
  <si>
    <t>Anh Lân - Quận 12/ 0912.017.667</t>
  </si>
  <si>
    <t>0912.017.667</t>
  </si>
  <si>
    <t>Hà Quý Cáp, Quận 12, TP HCM</t>
  </si>
  <si>
    <t>KH0708</t>
  </si>
  <si>
    <t>Anh Thanh - Q7 / 0909.744.667</t>
  </si>
  <si>
    <t>0909.744.667</t>
  </si>
  <si>
    <t>Đường Phạm Hữu Lầu, Q7, TP.HCM</t>
  </si>
  <si>
    <t>KH0709</t>
  </si>
  <si>
    <t>Anh Chung - Vĩnh Long / 0943.454.686</t>
  </si>
  <si>
    <t>0943.454.686</t>
  </si>
  <si>
    <t>KH0710</t>
  </si>
  <si>
    <t>Anh Đạt - Bến Tre/ 0983.849.778</t>
  </si>
  <si>
    <t>0983.849.778</t>
  </si>
  <si>
    <t>KH0711</t>
  </si>
  <si>
    <t>Anh Minh - Công ty TNHH MTV Minh Thư / 0913.951.091</t>
  </si>
  <si>
    <t>0913.951.091</t>
  </si>
  <si>
    <t>Khu CN Nam Tân Uyên, Bình Dương</t>
  </si>
  <si>
    <t>KH0712</t>
  </si>
  <si>
    <t>Anh Hạnh - Q12 / 0988.503.468</t>
  </si>
  <si>
    <t>KH0713</t>
  </si>
  <si>
    <t>Xưởng Minh Tâm - Bình Chánh/ 0918.235.553 - 0913.722.514</t>
  </si>
  <si>
    <t>0918.235.553 / 0913.722.514</t>
  </si>
  <si>
    <t>KH0705</t>
  </si>
  <si>
    <t>Anh Hiệp - Gia Lai (D)/ 0915.676.648</t>
  </si>
  <si>
    <t>0915.676.648</t>
  </si>
  <si>
    <t>KH0706</t>
  </si>
  <si>
    <t>Anh Hoàng - Ninh Hòa/ 0935.552.076</t>
  </si>
  <si>
    <t>0935.552.076</t>
  </si>
  <si>
    <t>KH0700</t>
  </si>
  <si>
    <t>Anh Vương - Gia Lai/ 0968.490.767</t>
  </si>
  <si>
    <t>0968.490.767</t>
  </si>
  <si>
    <t>KH0701</t>
  </si>
  <si>
    <t>Anh Tân - Cà Mau/ 0913.138.845</t>
  </si>
  <si>
    <t>0913.138.845</t>
  </si>
  <si>
    <t>KH0702</t>
  </si>
  <si>
    <t>Anh Phúc - Vĩnh Long / 0939.999.487</t>
  </si>
  <si>
    <t>0939.999.487</t>
  </si>
  <si>
    <t>KH0703</t>
  </si>
  <si>
    <t>Anh Đạt - Bình Chánh/ 0918.098.242</t>
  </si>
  <si>
    <t>0918.098.242</t>
  </si>
  <si>
    <t>KH0704</t>
  </si>
  <si>
    <t>Anh Vũ - Long An/ 0918.439.733</t>
  </si>
  <si>
    <t>0918.439.733</t>
  </si>
  <si>
    <t>KH0688</t>
  </si>
  <si>
    <t>Cửa hàng Quang ớt - Sóc Trăng/0918.777.171</t>
  </si>
  <si>
    <t>0918.777.171</t>
  </si>
  <si>
    <t>KH0698</t>
  </si>
  <si>
    <t>Bãi Máy Ngọc Của - Anh Bình/ 0908.155.944</t>
  </si>
  <si>
    <t>0908.155.944</t>
  </si>
  <si>
    <t>Đối diện Đền Hùng, Xa lộ Hà Nội, Suối Tiên</t>
  </si>
  <si>
    <t>KH0699</t>
  </si>
  <si>
    <t>Anh Cảnh - Quận 5/ 0979.787.693</t>
  </si>
  <si>
    <t>0979.787.693</t>
  </si>
  <si>
    <t>Quận 5, TP HCM</t>
  </si>
  <si>
    <t>KH0697</t>
  </si>
  <si>
    <t>Anh Điệp - Quy Nhơn/ 0908.074.025</t>
  </si>
  <si>
    <t>0908.074.025</t>
  </si>
  <si>
    <t>KH0691</t>
  </si>
  <si>
    <t>Anh Tuấn - Lâm Đồng / 0982.786.507</t>
  </si>
  <si>
    <t>0982.786.507</t>
  </si>
  <si>
    <t>KH0692</t>
  </si>
  <si>
    <t>Anh Hò - Cửa hàng Thọ Trương/ 0902.728.571, KT C Hiền 0378.027.384</t>
  </si>
  <si>
    <t>0902.728.571 / 0378.027.384</t>
  </si>
  <si>
    <t>(Cầu Đồng Nai) Số 231, Xa lộ HN, KP Quyết Thắng, Bình Thắng, Dĩ An, Bình Dương</t>
  </si>
  <si>
    <t>KH0693</t>
  </si>
  <si>
    <t>Xưởng anh Hạnh - Tân Vạn/ 0913.742.042</t>
  </si>
  <si>
    <t>0913.742.042</t>
  </si>
  <si>
    <t>KH0694</t>
  </si>
  <si>
    <t>Anh Quân - Cửa hàng Thọ Trương/ 0918.841.483 - KT C Thảo 0397.333.759</t>
  </si>
  <si>
    <t>0918.841.483 / 0397.333.759</t>
  </si>
  <si>
    <t>(Trạm thu phí Cầu Đồng Nai) số 1132B, Xa lộ HN, KP10, An Bình, Biên Hòa, Đồng Nai</t>
  </si>
  <si>
    <t>KH0695</t>
  </si>
  <si>
    <t>Anh Tịnh - Thủ Đức / 0963.262.292</t>
  </si>
  <si>
    <t>0963.262.292</t>
  </si>
  <si>
    <t>81 Dương Văn Cam, Linh Tây, Thủ Đức</t>
  </si>
  <si>
    <t>KH0696</t>
  </si>
  <si>
    <t>Anh Liêm - Tam Bình/ 0908.850.015</t>
  </si>
  <si>
    <t>0908.850.015</t>
  </si>
  <si>
    <t>Tam Bình - Thủ Đức</t>
  </si>
  <si>
    <t>KH0689</t>
  </si>
  <si>
    <t>Chú Tánh - Phú Nhuận / 0933.839.226</t>
  </si>
  <si>
    <t>0933.839.226</t>
  </si>
  <si>
    <t>12/10 Hoàng Diệu, Quận Phú Nhuận, Tp.HCM</t>
  </si>
  <si>
    <t>KH0690</t>
  </si>
  <si>
    <t>Cửa hàng Anh Tuấn - Phan Thiết / 0982.884.808</t>
  </si>
  <si>
    <t>0982.884.808</t>
  </si>
  <si>
    <t>KH0687</t>
  </si>
  <si>
    <t>Xưởng Hợp Lực - Bình Dương/ anh Nghĩa - 0918.076.090</t>
  </si>
  <si>
    <t>0918.076.090</t>
  </si>
  <si>
    <t>KH0684</t>
  </si>
  <si>
    <t>DNTN Hữu Hùng - A Bảy / 0909.113.538</t>
  </si>
  <si>
    <t>0909.113.538</t>
  </si>
  <si>
    <t>ấp Thạnh Hòa, X An Thạnh Thủy, H.Chợ Gạo, T.Tiền Giang</t>
  </si>
  <si>
    <t>KH0685</t>
  </si>
  <si>
    <t>Anh Tâm - Đăk Lăk / 0975.657.979</t>
  </si>
  <si>
    <t>0975.657.979</t>
  </si>
  <si>
    <t>KH0686</t>
  </si>
  <si>
    <t>Anh Nam - Bảo Lộc / 0974.192.748</t>
  </si>
  <si>
    <t>0974.192.748</t>
  </si>
  <si>
    <t>KH0680</t>
  </si>
  <si>
    <t>Chị Phương - Gia Nghĩa / 01646.880.818</t>
  </si>
  <si>
    <t>01646.880.818</t>
  </si>
  <si>
    <t>Gia Nghĩa, Đăk Nông</t>
  </si>
  <si>
    <t>KH0681</t>
  </si>
  <si>
    <t>Chú Chung - DNTN Xây Dựng Nguyên Minh / 0925.946.242</t>
  </si>
  <si>
    <t>0925.946.242</t>
  </si>
  <si>
    <t>444 Thống Nhất, TX Lagi, Tỉnh Bình Thuận</t>
  </si>
  <si>
    <t>KH0682</t>
  </si>
  <si>
    <t>Anh Lâm - Bình Dương / 0907.223.339</t>
  </si>
  <si>
    <t>0907.223.339</t>
  </si>
  <si>
    <t>KH0683</t>
  </si>
  <si>
    <t>Nguyễn Văn Vững</t>
  </si>
  <si>
    <t>CTCP Thiết Bị Cơ Giới Miền Nam</t>
  </si>
  <si>
    <t>MN30</t>
  </si>
  <si>
    <t>Anh Tuấn - Bạc Liêu / 0919.464.652</t>
  </si>
  <si>
    <t>0919.464.652</t>
  </si>
  <si>
    <t>KH0678</t>
  </si>
  <si>
    <t>Anh Tú - Bình Phước / 0988.127.057</t>
  </si>
  <si>
    <t>0988.127.057</t>
  </si>
  <si>
    <t>Bình Minh, Bù Đăng, Bình Phước</t>
  </si>
  <si>
    <t>KH0679</t>
  </si>
  <si>
    <t>Chú Dương - Bình Dương / 0978.087.408</t>
  </si>
  <si>
    <t>0978.087.408</t>
  </si>
  <si>
    <t>KH0675</t>
  </si>
  <si>
    <t>Xưởng Anh Tùng - Lâm Đồng / 0968.247.478</t>
  </si>
  <si>
    <t>0968.247.478</t>
  </si>
  <si>
    <t>KH0676</t>
  </si>
  <si>
    <t>Anh Hưởng - Lâm Đồng / 0982.046.333</t>
  </si>
  <si>
    <t>0982.046.333</t>
  </si>
  <si>
    <t>KH0677</t>
  </si>
  <si>
    <t>DNTN Dịch Vụ Vận Tải Tiến Dũng - Phú Yên/ anh Dũng: 0968.742.777</t>
  </si>
  <si>
    <t>0968.742.777</t>
  </si>
  <si>
    <t>D42, Phú Hưng, Phường 5, TP Tuy Hòa, Phú Yên</t>
  </si>
  <si>
    <t>KH0673</t>
  </si>
  <si>
    <t>Bãi Máy Thanh Truyền - Suối Tiên / 0913.929.212</t>
  </si>
  <si>
    <t>0913.929.212</t>
  </si>
  <si>
    <t>Xa Lộ HN, Suối Tiên, SG</t>
  </si>
  <si>
    <t>KH0674</t>
  </si>
  <si>
    <t>Bãi Máy Anh Tuấn - Thủ Đức / 0903.661.970</t>
  </si>
  <si>
    <t>0903.661.970</t>
  </si>
  <si>
    <t>Linh Xuân, Thủ Đức</t>
  </si>
  <si>
    <t>KH0671</t>
  </si>
  <si>
    <t>Anh Nhân -Long An / 0918.538.628</t>
  </si>
  <si>
    <t>0918.538.628</t>
  </si>
  <si>
    <t>KH0672</t>
  </si>
  <si>
    <t>Xưởng Chín Bi - Tân Thạnh/ 0918.210.054</t>
  </si>
  <si>
    <t>0918.210.054</t>
  </si>
  <si>
    <t>Tân Thạnh, Đồng Tháp</t>
  </si>
  <si>
    <t>KH0668</t>
  </si>
  <si>
    <t>Xưởng anh Tý - Cần Giuộc/ 0902.805.615</t>
  </si>
  <si>
    <t>0902.805.615</t>
  </si>
  <si>
    <t>KH0669</t>
  </si>
  <si>
    <t>Anh Sự - SG/ 0909.679.519</t>
  </si>
  <si>
    <t>0909.679.519</t>
  </si>
  <si>
    <t>KH0670</t>
  </si>
  <si>
    <t>Xưởng anh Chín/ anh Bảy - Tân Vạn/ 0918.620.490 -0962.617.370</t>
  </si>
  <si>
    <t>0918.620.490 / 0962.617.370</t>
  </si>
  <si>
    <t>KH0666</t>
  </si>
  <si>
    <t>X Anh Trường - Ninh Hòa / 01647.329.232</t>
  </si>
  <si>
    <t>01647.329.232</t>
  </si>
  <si>
    <t>Ninh Hòa - Nha Trang</t>
  </si>
  <si>
    <t>KH0667</t>
  </si>
  <si>
    <t>Anh Lưỡng - Đồng Tháp / 0909.200.161</t>
  </si>
  <si>
    <t>0909.200.161</t>
  </si>
  <si>
    <t>Đường Chi Lăng, P3, Cao Lãnh, Đồng Tháp</t>
  </si>
  <si>
    <t>KH0665</t>
  </si>
  <si>
    <t>Xưởng Anh Lộc - Vĩnh Long / 0988.232.329</t>
  </si>
  <si>
    <t>0988.232.329</t>
  </si>
  <si>
    <t>KH0664</t>
  </si>
  <si>
    <t>Chú Bảy Hoàng - Bạc Liêu / 0913.678.282</t>
  </si>
  <si>
    <t>0913.678.282</t>
  </si>
  <si>
    <t>KH0661</t>
  </si>
  <si>
    <t>Anh Phong - Bạc Liêu/ 0949.551.233</t>
  </si>
  <si>
    <t>0949.551.233</t>
  </si>
  <si>
    <t>KH0662</t>
  </si>
  <si>
    <t>Xưởng anh Quyến - Bến Tre/ 0943.909.947</t>
  </si>
  <si>
    <t>0943.909.947</t>
  </si>
  <si>
    <t>Bình Đại, Bến Tre</t>
  </si>
  <si>
    <t>KH0663</t>
  </si>
  <si>
    <t>Xưởng anh Xuân - Long An/ 0918.895.621</t>
  </si>
  <si>
    <t>0918.895.621</t>
  </si>
  <si>
    <t>KH0659</t>
  </si>
  <si>
    <t>Xưởng Lâm Phong - Bạc Liêu/ 0974.990.099</t>
  </si>
  <si>
    <t>0974.990.099</t>
  </si>
  <si>
    <t>Cầu Cái Dầy, Bạc Liêu</t>
  </si>
  <si>
    <t>KH0660</t>
  </si>
  <si>
    <t>Chị Thùy - Hộ Phòng, Bạc Liêu / 0916.603.330</t>
  </si>
  <si>
    <t>0916.603.330</t>
  </si>
  <si>
    <t>KH0658</t>
  </si>
  <si>
    <t>Bãi máy anh Nam - Trà Vinh/ 0945.042.500</t>
  </si>
  <si>
    <t>0945.042.500</t>
  </si>
  <si>
    <t>TP Trà Vinh, tỉnh Trà Vinh</t>
  </si>
  <si>
    <t>KH0655</t>
  </si>
  <si>
    <t>Bãi Máy Ba Bền - Q8 / 0913.786.308</t>
  </si>
  <si>
    <t>0913.786.308</t>
  </si>
  <si>
    <t>Nguyễn Văn Linh, Q8</t>
  </si>
  <si>
    <t>KH0656</t>
  </si>
  <si>
    <t>Gara Anh Kiệt - Bình Dương / 0909.447.729</t>
  </si>
  <si>
    <t>0909.447.729</t>
  </si>
  <si>
    <t>KH0657</t>
  </si>
  <si>
    <t>Xưởng Anh An - Bình Chánh / 0989.181.872</t>
  </si>
  <si>
    <t>0989.181.872</t>
  </si>
  <si>
    <t>KH0654</t>
  </si>
  <si>
    <t>Gara Thông - Phan Thiết / Anh Thông 0908.022.567</t>
  </si>
  <si>
    <t>0908.022.567</t>
  </si>
  <si>
    <t>KH0652</t>
  </si>
  <si>
    <t>Bãi Máy Minh Hùng - Anh Kiệt / 0913.745.709</t>
  </si>
  <si>
    <t>0913.745.709</t>
  </si>
  <si>
    <t>XL HN, Suối Tiên, HCM</t>
  </si>
  <si>
    <t>KH0653</t>
  </si>
  <si>
    <t>Suzhou Longwear Tiger Construction Construction Machinery Co., Ltd.</t>
  </si>
  <si>
    <t>No 241, Jinshang Road, Jinxi Town, Kunshan City, Jiangsu Province, China</t>
  </si>
  <si>
    <t>LT</t>
  </si>
  <si>
    <t>Chị Kim - An Giang / 01272.444.007</t>
  </si>
  <si>
    <t>01272.444.007</t>
  </si>
  <si>
    <t>KH0651</t>
  </si>
  <si>
    <t>Anh Chí -XLHN/ 0983.496.392</t>
  </si>
  <si>
    <t>0983.496.392</t>
  </si>
  <si>
    <t>Xa Lộ Hà Nội, SG</t>
  </si>
  <si>
    <t>KH0650</t>
  </si>
  <si>
    <t>Nguyễn Hữu Trí</t>
  </si>
  <si>
    <t>Công ty CP Thiết Bị Cơ Giới Miền Nam</t>
  </si>
  <si>
    <t>MN29</t>
  </si>
  <si>
    <t>Cửa Hàng anh Phi - Gia Lai. / 0971.543.030</t>
  </si>
  <si>
    <t>0971.543.030</t>
  </si>
  <si>
    <t>KH0649</t>
  </si>
  <si>
    <t>Anh út - Tiền Giang / 0917.193.938</t>
  </si>
  <si>
    <t>0917.193.938</t>
  </si>
  <si>
    <t>KH0646</t>
  </si>
  <si>
    <t>Anh Hiệu - Bình Dương / 0985.855.582</t>
  </si>
  <si>
    <t>0985.855.582</t>
  </si>
  <si>
    <t>KH0647</t>
  </si>
  <si>
    <t>Anh Thủy - Đắk Min/ 0989.360.370</t>
  </si>
  <si>
    <t>0989.360.370</t>
  </si>
  <si>
    <t>Đắk Min, Đắk Nông</t>
  </si>
  <si>
    <t>KH0648</t>
  </si>
  <si>
    <t>Cửa Hàng Anh Tuấn - Đà Lạt / 0962.273.679</t>
  </si>
  <si>
    <t>0962.273.679</t>
  </si>
  <si>
    <t>Số 8, Nguyễn Đình Quân, P5, Đà Lạt</t>
  </si>
  <si>
    <t>KH0642</t>
  </si>
  <si>
    <t>Bãi máy Thanh Hoàng - DHNL/ 0982.164.291</t>
  </si>
  <si>
    <t>0982.164.291</t>
  </si>
  <si>
    <t>Đại Học Nông Lâm</t>
  </si>
  <si>
    <t>KH0643</t>
  </si>
  <si>
    <t>Anh Thi - Thủ Đức / 0903.703.180</t>
  </si>
  <si>
    <t>0903.703.180</t>
  </si>
  <si>
    <t>KH0644</t>
  </si>
  <si>
    <t>Xưởng Anh Phong - Dầu Tiếng / 0918.229.041</t>
  </si>
  <si>
    <t>0918.229.041</t>
  </si>
  <si>
    <t>KH0645</t>
  </si>
  <si>
    <t>Chú Vân - Bình Định / 01699.018.335</t>
  </si>
  <si>
    <t>01699.018.335</t>
  </si>
  <si>
    <t>Xã Nhơn Hòa, TX.An Nhơn, Bình Định</t>
  </si>
  <si>
    <t>KH0641</t>
  </si>
  <si>
    <t>Xưởng Anh Chiến - SG / 0908.279.154</t>
  </si>
  <si>
    <t>0908.279.154</t>
  </si>
  <si>
    <t>Nguyễn Văn Linh, Bình Chánh, HCM</t>
  </si>
  <si>
    <t>KH0638</t>
  </si>
  <si>
    <t>Anh Thanh - Suối Tiên / 0903.163.590</t>
  </si>
  <si>
    <t>0903.163.590</t>
  </si>
  <si>
    <t>KH0639</t>
  </si>
  <si>
    <t>Anh Xuyên - Sài Gòn / 01207.004.949</t>
  </si>
  <si>
    <t>01207.004.949</t>
  </si>
  <si>
    <t>KH0640</t>
  </si>
  <si>
    <t>Xưởng anh Tuấn - Q12 / 0906.624.678</t>
  </si>
  <si>
    <t>KH0636</t>
  </si>
  <si>
    <t>Xưởng anh Sang - SG / 0932.694.579</t>
  </si>
  <si>
    <t>0932.694.579</t>
  </si>
  <si>
    <t>KH0637</t>
  </si>
  <si>
    <t>Cửa hàng Mạnh Nhâm - ĐắkLắk/ Cno: 0968.087.155 - 0983.134.731 - Fax: 05003.556.557</t>
  </si>
  <si>
    <t>0968.087.155 / 0983.134.731 / 05003.556.557</t>
  </si>
  <si>
    <t>KH0635</t>
  </si>
  <si>
    <t>Xưởng anh Bảo - Đắk Lắk/ 0914.053.399</t>
  </si>
  <si>
    <t>0914.053.399</t>
  </si>
  <si>
    <t>KH0630</t>
  </si>
  <si>
    <t>Xưởng Anh Tấn - Đồng Nai / 0908.344.639</t>
  </si>
  <si>
    <t>0908.344.639</t>
  </si>
  <si>
    <t>Trạm Thu Phí QL 1K</t>
  </si>
  <si>
    <t>KH0631</t>
  </si>
  <si>
    <t>Chú Tân -Bảo Lộc\0984.038.699</t>
  </si>
  <si>
    <t>312 Quốc lộ 20, Bảo Lộc</t>
  </si>
  <si>
    <t>KH0632</t>
  </si>
  <si>
    <t>Xưởng Anh Thành - Vũng Tàu / 0985.521.963</t>
  </si>
  <si>
    <t>0985.521.963</t>
  </si>
  <si>
    <t>KH0633</t>
  </si>
  <si>
    <t>Xưởng Anh Nhí - Sóc Trăng / 0907.939.152</t>
  </si>
  <si>
    <t>0907.939.152</t>
  </si>
  <si>
    <t>792 QL1A, Khóm 1, P.1, TP Sóc Trăng</t>
  </si>
  <si>
    <t>KH0634</t>
  </si>
  <si>
    <t>Anh Phúc - Bình Dương / 01692.186.038</t>
  </si>
  <si>
    <t>01692.186.038</t>
  </si>
  <si>
    <t>KH0629</t>
  </si>
  <si>
    <t>Anh Thân - Long An / 0983.469.112</t>
  </si>
  <si>
    <t>0983.469.112</t>
  </si>
  <si>
    <t>KH0626</t>
  </si>
  <si>
    <t>Xưởng anh Dũng - Long An/ 01235.599.447</t>
  </si>
  <si>
    <t>01235.599.447</t>
  </si>
  <si>
    <t>KH0627</t>
  </si>
  <si>
    <t>Bãi máy Nam Đệ - XLHN/ 0913.814.601</t>
  </si>
  <si>
    <t>0913.814.601</t>
  </si>
  <si>
    <t>Xa Lộ Hà Nội, Suối Tiên, HCM\</t>
  </si>
  <si>
    <t>KH0628</t>
  </si>
  <si>
    <t>Cửa Hàng Anh Hải - Cà Mau / 0918.500.100</t>
  </si>
  <si>
    <t>0918.500.100</t>
  </si>
  <si>
    <t>KH0623</t>
  </si>
  <si>
    <t>Cửa Hàng Minh Trí -Bạc Liêu / 0837.777.757- c.nợ: 0917.494.244</t>
  </si>
  <si>
    <t>0837.777.757- / 0917.494.244</t>
  </si>
  <si>
    <t>540 Trần Phú, TP Bạc Liêu</t>
  </si>
  <si>
    <t>KH0624</t>
  </si>
  <si>
    <t>Anh Phương - Đăk Lăk / 0977.442.632</t>
  </si>
  <si>
    <t>0977.442.632</t>
  </si>
  <si>
    <t>KH0625</t>
  </si>
  <si>
    <t>Anh Chánh - Gia Lai / 0975.945.237</t>
  </si>
  <si>
    <t>0975.945.237</t>
  </si>
  <si>
    <t>KH0620</t>
  </si>
  <si>
    <t>Anh Cường - Gò Dưa / 0939.579.419</t>
  </si>
  <si>
    <t>0939.579.419</t>
  </si>
  <si>
    <t>KH0621</t>
  </si>
  <si>
    <t>Anh Dũng - Lâm Hà/ 0974.244.116</t>
  </si>
  <si>
    <t>0974.244.116</t>
  </si>
  <si>
    <t>KH0622</t>
  </si>
  <si>
    <t>Anh Ngoan - Đồng Tháp/ 0918.468.445</t>
  </si>
  <si>
    <t>0918.468.445</t>
  </si>
  <si>
    <t>KH0619</t>
  </si>
  <si>
    <t>Anh Quý - Đăk Nông / 0987.127.809</t>
  </si>
  <si>
    <t>0987.127.809</t>
  </si>
  <si>
    <t>KH0617</t>
  </si>
  <si>
    <t>YCH (CHHAYHUA) - CPC/ chhayhua@yndcombodia.com</t>
  </si>
  <si>
    <t>KH0618</t>
  </si>
  <si>
    <t>Xưởng anh Long - Đồng Xoài/ 0908.474.954</t>
  </si>
  <si>
    <t>0908.474.954</t>
  </si>
  <si>
    <t>KH0615</t>
  </si>
  <si>
    <t>Anh Chín - Ngã 4 Bình Phước / 0918.880.568</t>
  </si>
  <si>
    <t>0918.880.568</t>
  </si>
  <si>
    <t>KH0616</t>
  </si>
  <si>
    <t>Bãi Máy Nhuận Thướt - Q9 / 0995. 015.979</t>
  </si>
  <si>
    <t>Xa Lộ Hà Nội, Q9, TP.Hồ Chí Minh</t>
  </si>
  <si>
    <t>KH0614</t>
  </si>
  <si>
    <t>Xưởng Anh Tâm - Lâm Đồng / 0908.620.426</t>
  </si>
  <si>
    <t>0908.620.426</t>
  </si>
  <si>
    <t>KH0613</t>
  </si>
  <si>
    <t>Xưởng anh Việt - Tiền Giang/ 01697.322.529</t>
  </si>
  <si>
    <t>01697.322.529</t>
  </si>
  <si>
    <t>QL6, Tiền Giang</t>
  </si>
  <si>
    <t>KH0610</t>
  </si>
  <si>
    <t>Anh Chí - Bạc Liêu / 0919.111.772</t>
  </si>
  <si>
    <t>0919.111.772</t>
  </si>
  <si>
    <t>KH0611</t>
  </si>
  <si>
    <t>Xưởng anh Thật - Cà Mau/ 0946.465.006</t>
  </si>
  <si>
    <t>0946.465.006</t>
  </si>
  <si>
    <t>KH0607</t>
  </si>
  <si>
    <t>Xưởng anh Hưng - Cà Mau/ 0919.948.184</t>
  </si>
  <si>
    <t>0919.948.184</t>
  </si>
  <si>
    <t>155 Lý Thường Kiệt, TP Cà Mau</t>
  </si>
  <si>
    <t>KH0608</t>
  </si>
  <si>
    <t>Cửa hàng Mai Phước - Diên Khánh/ 0905.116.622 - Fax: 0583.851.912</t>
  </si>
  <si>
    <t>0905.116.622 / 0583.851.912</t>
  </si>
  <si>
    <t>Ngã ba Thành, 234 Diên Khánh, Khánh Hòa</t>
  </si>
  <si>
    <t>KH0609</t>
  </si>
  <si>
    <t>Anh Tiến - Sóc Trăng / 0938.337.599</t>
  </si>
  <si>
    <t>0938.337.599</t>
  </si>
  <si>
    <t>KH0605</t>
  </si>
  <si>
    <t>Anh Hiền - Ngã 4 BP/ 0943.383.491</t>
  </si>
  <si>
    <t>0943.383.491</t>
  </si>
  <si>
    <t>KH0606</t>
  </si>
  <si>
    <t>Anh Chánh - Sài Gòn / 0165 8.520.171</t>
  </si>
  <si>
    <t>KH0603</t>
  </si>
  <si>
    <t>Cửa Hàng Trường Hải - Hàng Xanh / 0838.982.851</t>
  </si>
  <si>
    <t>0838.982.851</t>
  </si>
  <si>
    <t>KH0604</t>
  </si>
  <si>
    <t>DNTN Ngô Thị Lan - Sóc Trăng/ A.Giảng: 0918.067.234</t>
  </si>
  <si>
    <t>0918.067.234</t>
  </si>
  <si>
    <t>Đường 30/4, TX Vĩnh Châu, Sóc Trăng</t>
  </si>
  <si>
    <t>KH0602</t>
  </si>
  <si>
    <t>Bãi Máy Dũng Hưng - Thủ Đức / 0989.849.456</t>
  </si>
  <si>
    <t>0989.849.456</t>
  </si>
  <si>
    <t>Đối Diện SamSung, QL1A, Thủ Đức</t>
  </si>
  <si>
    <t>KH0599</t>
  </si>
  <si>
    <t>Cửa hàng anh Vân - Cam Ranh/ 0913.471.444 - Fax: 0583.973.787</t>
  </si>
  <si>
    <t>0913.471.444 / 0583.973.787</t>
  </si>
  <si>
    <t>188 Đại lộ Hùng Vương, P.Mỹ Ca, Cam Ranh</t>
  </si>
  <si>
    <t>KH0600</t>
  </si>
  <si>
    <t>Công ty TNHH Vĩnh Hưng - Bến Tre/ A.Bình 0964.178.179</t>
  </si>
  <si>
    <t>0964.178.179</t>
  </si>
  <si>
    <t>609B11 Nguyễn Thị Định, Phường Phú Khương, TP Bến Tre</t>
  </si>
  <si>
    <t>KH0601</t>
  </si>
  <si>
    <t>Anh Quang - Long An / 0908.327.599</t>
  </si>
  <si>
    <t>0908.327.599</t>
  </si>
  <si>
    <t>KH0598</t>
  </si>
  <si>
    <t>Công ty TNHH Việt Phương II/ Thùy KT: 0984.361.861</t>
  </si>
  <si>
    <t>0984.361.861</t>
  </si>
  <si>
    <t>ấp Cần Dực, X. Lộc Thành, H. Lộc Ninh, Tỉnh Bình Phước</t>
  </si>
  <si>
    <t>KH0593</t>
  </si>
  <si>
    <t>Xưởng Hoàng Thuận - Bình Chánh / 0903.355.360</t>
  </si>
  <si>
    <t>0903.355.360</t>
  </si>
  <si>
    <t>Nguyễn Văn Linh, Bình Chánh, TP.HCM</t>
  </si>
  <si>
    <t>KH0594</t>
  </si>
  <si>
    <t>Công ty TNHH TM-DV-XD Huy Hiệu - Q12/ A.Huân: 0903.864.436</t>
  </si>
  <si>
    <t>117/6C Đường 34, P.Tân Chánh Hiệu, Q12, TPHCM</t>
  </si>
  <si>
    <t>KH0595</t>
  </si>
  <si>
    <t>Cửa hàng Văn Khánh - Sóc Trăng/ Anh Khoa 0966.888.875 - 0984.932.082</t>
  </si>
  <si>
    <t>0966.888.875 / 0984.932.082</t>
  </si>
  <si>
    <t>TX Vĩnh Châu - Sóc Trăng</t>
  </si>
  <si>
    <t>KH0596</t>
  </si>
  <si>
    <t>Anh Phương (Công ty XD Công Trình Giao Thông 6) - SG/ 0909.540.208</t>
  </si>
  <si>
    <t>0909.540.208</t>
  </si>
  <si>
    <t>Tầng Trệt, Tòa nhà Babylon - Newcity, 17 Mai Chí Thọ, P. An Khánh, HCM</t>
  </si>
  <si>
    <t>KH0597</t>
  </si>
  <si>
    <t>Xưởng Chị Tâm - Q7/0903.989.771</t>
  </si>
  <si>
    <t>0903.989.771</t>
  </si>
  <si>
    <t>KH0592</t>
  </si>
  <si>
    <t>Xưởng anh Việt - Suối Tiên/ 0932.778.823</t>
  </si>
  <si>
    <t>0932.778.823</t>
  </si>
  <si>
    <t>KH0589</t>
  </si>
  <si>
    <t>Xưởng Anh Thắng - Suối Tiên / 0937.706.633</t>
  </si>
  <si>
    <t>0937.706.633</t>
  </si>
  <si>
    <t>KH0590</t>
  </si>
  <si>
    <t>ANN GOV - Campuchia/ 0972.266.972</t>
  </si>
  <si>
    <t>0972.266.972</t>
  </si>
  <si>
    <t>KH0591</t>
  </si>
  <si>
    <t>Anh Chương - Đắk Nông/ 0973.673.338</t>
  </si>
  <si>
    <t>0973.673.338</t>
  </si>
  <si>
    <t>KH0584</t>
  </si>
  <si>
    <t>Anh Nguyên - Lộc Ninh/ 0909.929.343</t>
  </si>
  <si>
    <t>0909.929.343</t>
  </si>
  <si>
    <t>Lộc Ninh</t>
  </si>
  <si>
    <t>KH0585</t>
  </si>
  <si>
    <t>Cửa hàng Thu Thuấn - Lâm Hà/ 0986.655.400</t>
  </si>
  <si>
    <t>0986.655.400</t>
  </si>
  <si>
    <t>KH0586</t>
  </si>
  <si>
    <t>Công ty TNHH MTV Xây Dựng Tây Đô - Trà Vinh/ 0743.862.080</t>
  </si>
  <si>
    <t>0743.862.080</t>
  </si>
  <si>
    <t>272 Kiên Thị Nhẫn, TP Trà Vinh</t>
  </si>
  <si>
    <t>KH0587</t>
  </si>
  <si>
    <t>Anh Bảo - CPC</t>
  </si>
  <si>
    <t>KH0588</t>
  </si>
  <si>
    <t>Anh Thành - Bình Phước/ 0983.554.754</t>
  </si>
  <si>
    <t>0983.554.754</t>
  </si>
  <si>
    <t>Lộc An, Bình Phước</t>
  </si>
  <si>
    <t>KH0582</t>
  </si>
  <si>
    <t>Xưởng Toàn Phúc - Cần Thơ/ 01657.132.021</t>
  </si>
  <si>
    <t>01657.132.021</t>
  </si>
  <si>
    <t>KH0583</t>
  </si>
  <si>
    <t>Xưởng anh Thịnh - Sài Gòn (D)/ 0983.064.732</t>
  </si>
  <si>
    <t>0983.064.732</t>
  </si>
  <si>
    <t>KH0581</t>
  </si>
  <si>
    <t>Chị Trần Thị Hiền - Cty Trần Hùng Thanh Hóa/ 0969.249.435</t>
  </si>
  <si>
    <t>0969.249.435</t>
  </si>
  <si>
    <t>Thôn 5, Tân Trường, Tĩnh Gia, Thanh Hóa</t>
  </si>
  <si>
    <t>KH0580</t>
  </si>
  <si>
    <t>Anh Hòa - Long An/ 0983.266.688</t>
  </si>
  <si>
    <t>0983.266.688</t>
  </si>
  <si>
    <t>KH0578</t>
  </si>
  <si>
    <t>Anh Bé- SG/ 0913.846.610</t>
  </si>
  <si>
    <t>0913.846.610</t>
  </si>
  <si>
    <t>371, Trần Bình Trọng, P1, Quận 10, SG</t>
  </si>
  <si>
    <t>KH0579</t>
  </si>
  <si>
    <t>Anh Hiến - Đắk Nông/ 0973.646.279</t>
  </si>
  <si>
    <t>0973.646.279</t>
  </si>
  <si>
    <t>KH0574</t>
  </si>
  <si>
    <t>Anh Cường - Di Linh/ 0983.854.319</t>
  </si>
  <si>
    <t>0983.854.319</t>
  </si>
  <si>
    <t>KH0575</t>
  </si>
  <si>
    <t>Anh Việt - Gia Lai/0989.739.186</t>
  </si>
  <si>
    <t>0989.739.186</t>
  </si>
  <si>
    <t>KH0576</t>
  </si>
  <si>
    <t>Xưởng anh Long - Bạc Liêu/ 0915.886.869 - Cno: A.Chung 0948.787.535</t>
  </si>
  <si>
    <t>0915.886.869 / 0948.787.535</t>
  </si>
  <si>
    <t>558 Trần Phú, TP Bạc Liêu</t>
  </si>
  <si>
    <t>KH0577</t>
  </si>
  <si>
    <t>Xưởng Chỉ Cư - Bình Phước/ 0918.444.134</t>
  </si>
  <si>
    <t>KH0572</t>
  </si>
  <si>
    <t>Xưởng Anh Tân - Gia Lai/ 0914.138.417</t>
  </si>
  <si>
    <t>0914.138.417</t>
  </si>
  <si>
    <t>KH0573</t>
  </si>
  <si>
    <t>Anh Lộc - Phú Yên/ 0985.552.858</t>
  </si>
  <si>
    <t>0985.552.858</t>
  </si>
  <si>
    <t>KH0571</t>
  </si>
  <si>
    <t>Tân</t>
  </si>
  <si>
    <t>Công ty Cổ phần Thiết bị cơ giới Miền Nam</t>
  </si>
  <si>
    <t>MN28</t>
  </si>
  <si>
    <t>Cửa hàng Hoàng Mai - Sóc Trăng/ 0918.062.470</t>
  </si>
  <si>
    <t>0918.062.470</t>
  </si>
  <si>
    <t>KH0568</t>
  </si>
  <si>
    <t>Anh Trứ - Đức Hoà - Long An / 0907.714.851</t>
  </si>
  <si>
    <t>0907.714.851</t>
  </si>
  <si>
    <t>KH0569</t>
  </si>
  <si>
    <t>HAK (Sreang Kimhak) - Campuchia/ 012.855.755</t>
  </si>
  <si>
    <t>012.855.755</t>
  </si>
  <si>
    <t>KH0570</t>
  </si>
  <si>
    <t>SODARA - Campuchia/ 077.722.121</t>
  </si>
  <si>
    <t>077.722.121</t>
  </si>
  <si>
    <t>Gửi hàng Chành Phương Heng - Số 1, Đường Bắc Hải, Q10, TPHCM. Người nhận hàng: A.Tuấn: 0913.623.613</t>
  </si>
  <si>
    <t>KH0567</t>
  </si>
  <si>
    <t>Bửu</t>
  </si>
  <si>
    <t>Công ty CP Thiết bị Cơ giới Miền Nam</t>
  </si>
  <si>
    <t>MN27</t>
  </si>
  <si>
    <t>Xưởng Phú Gia Tiến - Phan Rang/ anh Hải: 0938.442.170</t>
  </si>
  <si>
    <t>0938.442.170</t>
  </si>
  <si>
    <t>KP1, Phường Bảo An, TP Phan Rang Tháp Chàm, Ninh Thuận</t>
  </si>
  <si>
    <t>KH0566</t>
  </si>
  <si>
    <t>Anh Thịnh - Vĩnh Long/ 01266.853.839</t>
  </si>
  <si>
    <t>01266.853.839</t>
  </si>
  <si>
    <t>KH0564</t>
  </si>
  <si>
    <t>Công ty CP ĐTXD Vận Tải Thương Mại Cường Thịnh - Quận 12/ anh Tin: 0908.245.909, Chị Thủy: 0908.762.688</t>
  </si>
  <si>
    <t>0908.245.909 / 0908.762.688</t>
  </si>
  <si>
    <t>628/27 Hà Huy Giáp, Phường Thanh Lộc, Quận 12, TP HCM</t>
  </si>
  <si>
    <t>KH0565</t>
  </si>
  <si>
    <t>Bãi máy Lập Dũng - SG/ ANh Dũng - 0913.982.539</t>
  </si>
  <si>
    <t>0913.982.539</t>
  </si>
  <si>
    <t>QL1A, Thủ Đức, TP HCM</t>
  </si>
  <si>
    <t>KH0563</t>
  </si>
  <si>
    <t>Xưởng anh Trọng - Kontum/ 0985.125.488</t>
  </si>
  <si>
    <t>0985.125.488</t>
  </si>
  <si>
    <t>KH0562</t>
  </si>
  <si>
    <t>Bãi máy anh Tám - Bình Chánh/ 0903.182.444</t>
  </si>
  <si>
    <t>0903.182.444</t>
  </si>
  <si>
    <t>Nguyễn Văn Linh, Bình Chánh, SG</t>
  </si>
  <si>
    <t>KH0561</t>
  </si>
  <si>
    <t>Bãi máy Công Minh Thành - SG/ A.Sinh: 0982.271.108</t>
  </si>
  <si>
    <t>0982.271.108</t>
  </si>
  <si>
    <t>Xa Lộ HN, Q9, Sài Gòn</t>
  </si>
  <si>
    <t>KH0559</t>
  </si>
  <si>
    <t>DNTN Hoàng Ngân - Long An/ Chú Du: 0918.589.581</t>
  </si>
  <si>
    <t>0918.589.581</t>
  </si>
  <si>
    <t>Số 30, ấp 1. Xã Thạnh Đức, Huyện Bến Lức, Long An</t>
  </si>
  <si>
    <t>KH0560</t>
  </si>
  <si>
    <t>Xưởng anh Liêm - Vĩnh Long/ 0939.799.471</t>
  </si>
  <si>
    <t>0939.799.471</t>
  </si>
  <si>
    <t>QL53 Vũng Liêm, Vĩnh Long</t>
  </si>
  <si>
    <t>KH0556</t>
  </si>
  <si>
    <t>Bãi máy Cát Miên - Dĩ An/ C.Lan Anh: 0933.422.158</t>
  </si>
  <si>
    <t>0933.422.158</t>
  </si>
  <si>
    <t>Xa lộ Hà Nội, Bình Thắng, Dĩ An, Bình Dương</t>
  </si>
  <si>
    <t>KH0557</t>
  </si>
  <si>
    <t>Chú Keo - Tân Uyên/ 0918.016.580</t>
  </si>
  <si>
    <t>0918.016.580</t>
  </si>
  <si>
    <t>KH0558</t>
  </si>
  <si>
    <t>Xưởng Phú Hưng - SG/ 0903.682.788</t>
  </si>
  <si>
    <t>0903.682.788</t>
  </si>
  <si>
    <t>Đường vào làng đại học, Thủ Đức, TPHCM</t>
  </si>
  <si>
    <t>KH0554</t>
  </si>
  <si>
    <t>Chị Hướng- Công ty Trường Thành (Hà Nội)/ 0902.182.196</t>
  </si>
  <si>
    <t>0902.182.196</t>
  </si>
  <si>
    <t>KH0555</t>
  </si>
  <si>
    <t>Bãi Máy Triệu Long - XLHN/ anh Tuyên: 0932.617.181</t>
  </si>
  <si>
    <t>0932.617.181</t>
  </si>
  <si>
    <t>XLHN, Bình Thắng - Dĩ An - Bình Dương</t>
  </si>
  <si>
    <t>KH0550</t>
  </si>
  <si>
    <t>Anh Bốn - Quảng Ngãi/ 0982.052.229</t>
  </si>
  <si>
    <t>0982.052.229</t>
  </si>
  <si>
    <t>Bình Sơn, Quảng Ngãi</t>
  </si>
  <si>
    <t>KH0551</t>
  </si>
  <si>
    <t>Xưởng anh Dũng - Bạc Liêu (L)/ 0919.316.387</t>
  </si>
  <si>
    <t>0919.316.387</t>
  </si>
  <si>
    <t>QL1A, ấp Cái Tràm, Long Thạnh, TP Bạc Liêu</t>
  </si>
  <si>
    <t>KH0552</t>
  </si>
  <si>
    <t>Xưởng Anh Huy - Nha Trang/ 0903.529.899</t>
  </si>
  <si>
    <t>0903.529.899</t>
  </si>
  <si>
    <t>KH0553</t>
  </si>
  <si>
    <t>Bãi máy Thuận Phát - Chú Tư: 0903.663.661</t>
  </si>
  <si>
    <t>0903.663.661</t>
  </si>
  <si>
    <t>Gần Xưởng Chí Thông</t>
  </si>
  <si>
    <t>KH0548</t>
  </si>
  <si>
    <t>Công ty TNHH SXKD Hai Thành/ anh Khánh: 0905.047.303</t>
  </si>
  <si>
    <t>0905.047.303</t>
  </si>
  <si>
    <t>1185 QL1A, KP5, P Bình Trị Đông, Q. Bình Tân, TPHCM</t>
  </si>
  <si>
    <t>KH0549</t>
  </si>
  <si>
    <t>Anh Phú - Bạc Liêu/ 0907.821.273</t>
  </si>
  <si>
    <t>0907.821.273</t>
  </si>
  <si>
    <t>Hộ Phòng, Bạc Liêu</t>
  </si>
  <si>
    <t>KH0547</t>
  </si>
  <si>
    <t>DNTN Tấn Trường Phát - Long An</t>
  </si>
  <si>
    <t>122 Lê Hồng Phong, KP8, TT Cần Đước, Long An</t>
  </si>
  <si>
    <t>KH0545</t>
  </si>
  <si>
    <t>Anh Trang - Tam Bình/ 0908.664.715</t>
  </si>
  <si>
    <t>0908.664.715</t>
  </si>
  <si>
    <t>Tam Bình, Thủ Đức, TPHCM</t>
  </si>
  <si>
    <t>KH0546</t>
  </si>
  <si>
    <t>Bãi máy Vĩnh Phát - SG/ anh Đức: 0903.360.666/ K. toán c Tuyết 0903.023.279</t>
  </si>
  <si>
    <t>0903.360.666 / 0903.023.279</t>
  </si>
  <si>
    <t>Đối diện CH Trường Thọ</t>
  </si>
  <si>
    <t>KH0544</t>
  </si>
  <si>
    <t>Anh Cường - Đồng Tháp/ 0918.700.619</t>
  </si>
  <si>
    <t>0918.700.619</t>
  </si>
  <si>
    <t>KH0543</t>
  </si>
  <si>
    <t>Anh Thanh - Kiên Lương/ 0913.872.664</t>
  </si>
  <si>
    <t>0913.872.664</t>
  </si>
  <si>
    <t>KH0542</t>
  </si>
  <si>
    <t>Công ty TNHH TMDV XNK Thiên Nhật/ anh Thiên: 0903.384.949</t>
  </si>
  <si>
    <t>0903.384.949</t>
  </si>
  <si>
    <t>16/6 ấp Đồng nai, xã Hóa An, TP Biên Hòa, Đồng Nai</t>
  </si>
  <si>
    <t>KH0540</t>
  </si>
  <si>
    <t>Xưởng anh Trung - Cần Thơ/ 0907.384.635</t>
  </si>
  <si>
    <t>0907.384.635</t>
  </si>
  <si>
    <t>Tổ 1, KP1, Quang Trung, TP Cần Thơ</t>
  </si>
  <si>
    <t>KH0541</t>
  </si>
  <si>
    <t>CH Chí Tâm - Dầu Tiếng/ 0923.094.646</t>
  </si>
  <si>
    <t>0923.094.646</t>
  </si>
  <si>
    <t>KH0539</t>
  </si>
  <si>
    <t>Công ty TNHH Thép An Hưng Tường - Bình Dương/ A.Hưng: 01692.009.587</t>
  </si>
  <si>
    <t>01692.009.587</t>
  </si>
  <si>
    <t>KP3, Phường Tân Định, Bến Cát, Bình Dương</t>
  </si>
  <si>
    <t>KH0538</t>
  </si>
  <si>
    <t>Xưởng anh Phong - Thạnh Hóa/ 0949.393.971</t>
  </si>
  <si>
    <t>0949.393.971</t>
  </si>
  <si>
    <t>KH0537</t>
  </si>
  <si>
    <t>Anh Tùng - Long An/ 0918.219.121</t>
  </si>
  <si>
    <t>0918.219.121</t>
  </si>
  <si>
    <t>KH0536</t>
  </si>
  <si>
    <t>Xưởng anh Thông - PY/ 0905.112.264</t>
  </si>
  <si>
    <t>0905.112.264</t>
  </si>
  <si>
    <t>KH0533</t>
  </si>
  <si>
    <t>CH Khoa Tư Đàn - Đồng Tháp/ 0975.403.173</t>
  </si>
  <si>
    <t>0975.403.173</t>
  </si>
  <si>
    <t>KH0534</t>
  </si>
  <si>
    <t>Anh Nhã - Sài Gòn/ 0907.339.822</t>
  </si>
  <si>
    <t>0907.339.822</t>
  </si>
  <si>
    <t>KH0535</t>
  </si>
  <si>
    <t>Anh Điệp - Gia Lai/ 0983.813.294</t>
  </si>
  <si>
    <t>0983.813.294</t>
  </si>
  <si>
    <t>KH0531</t>
  </si>
  <si>
    <t>Anh Vũ - Cà Mau/ 0913.796.713</t>
  </si>
  <si>
    <t>0913.796.713</t>
  </si>
  <si>
    <t>Cà mau</t>
  </si>
  <si>
    <t>KH0532</t>
  </si>
  <si>
    <t>Bãi Máy anh Khang - Sài Gòn/ 0988.650.556</t>
  </si>
  <si>
    <t>0988.650.556</t>
  </si>
  <si>
    <t>KH0528</t>
  </si>
  <si>
    <t>Anh Dũng - Tây Ninh/ 0946.499.174</t>
  </si>
  <si>
    <t>0946.499.174</t>
  </si>
  <si>
    <t>KH0529</t>
  </si>
  <si>
    <t>Anh Nhân - K'bang/ 0914.730.183</t>
  </si>
  <si>
    <t>0914.730.183</t>
  </si>
  <si>
    <t>K'bang, Gia Lai</t>
  </si>
  <si>
    <t>KH0530</t>
  </si>
  <si>
    <t>Xưởng anh Chánh - Bạc Liêu/ 0913.945.464</t>
  </si>
  <si>
    <t>0913.945.464</t>
  </si>
  <si>
    <t>QL1A, Tân Phong, Giá Rai, Bạc Liêu</t>
  </si>
  <si>
    <t>KH0526</t>
  </si>
  <si>
    <t>Chú Thạnh - Long An/ 0914.426.854</t>
  </si>
  <si>
    <t>0914.426.854</t>
  </si>
  <si>
    <t>TP Tân An, Long An</t>
  </si>
  <si>
    <t>KH0527</t>
  </si>
  <si>
    <t>Bãi máy Khải Khôi - SG/ 0986.953.126</t>
  </si>
  <si>
    <t>0986.953.126</t>
  </si>
  <si>
    <t>KH0523</t>
  </si>
  <si>
    <t>Xưởng anh Khánh - ĐắkLắk/ 0983.597.597</t>
  </si>
  <si>
    <t>0983.597.597</t>
  </si>
  <si>
    <t>KH0524</t>
  </si>
  <si>
    <t>Xưởng chú Tài - Tri Tôn/ 0976.292.500</t>
  </si>
  <si>
    <t>0976.292.500</t>
  </si>
  <si>
    <t>KH0525</t>
  </si>
  <si>
    <t>Chị Nga - Trà Vinh/ 0919.065.563</t>
  </si>
  <si>
    <t>0919.065.563</t>
  </si>
  <si>
    <t>KH0522</t>
  </si>
  <si>
    <t>Anh Tính - Bình Dương/ 01217.482.228</t>
  </si>
  <si>
    <t>01217.482.228</t>
  </si>
  <si>
    <t>KH0521</t>
  </si>
  <si>
    <t>Anh Đỏ - Bình Phước/ 0919.930.799</t>
  </si>
  <si>
    <t>0919.930.799</t>
  </si>
  <si>
    <t>KH0520</t>
  </si>
  <si>
    <t>Anh Hân - Đồng Tháp/ 0913.705.025</t>
  </si>
  <si>
    <t>0913.705.025</t>
  </si>
  <si>
    <t>Hồng Ngự - Đồng Tháp</t>
  </si>
  <si>
    <t>KH0519</t>
  </si>
  <si>
    <t>Xưởng anh Công - Kiên Giang/ 0915.759.545</t>
  </si>
  <si>
    <t>0915.759.545</t>
  </si>
  <si>
    <t>Tổ 8, ấp Xóm Tre, xã Kiên Bình, huyện Kiên Lương, Kiên Giang</t>
  </si>
  <si>
    <t>KH0518</t>
  </si>
  <si>
    <t>Ngô Tuấn Anh</t>
  </si>
  <si>
    <t>CTCP Thiết bị Cơ Giới Miền Nam</t>
  </si>
  <si>
    <t>MN26</t>
  </si>
  <si>
    <t>Anh Hạnh - BRVT/ 0984.067.757</t>
  </si>
  <si>
    <t>KH0517</t>
  </si>
  <si>
    <t>Anh Huệ - Gia Nghĩa/ 0989.349.850</t>
  </si>
  <si>
    <t>0989.349.850</t>
  </si>
  <si>
    <t>Gia Nghĩa, Đắknông</t>
  </si>
  <si>
    <t>KH0515</t>
  </si>
  <si>
    <t>Công ty TNHH Khánh Cường - Cần Thơ/ anh Tú: 0915.609.639</t>
  </si>
  <si>
    <t>0915.609.639</t>
  </si>
  <si>
    <t>166 Trần Ngọc Quế, Quận Ninh Kiều, TP Cần Thơ</t>
  </si>
  <si>
    <t>KH0516</t>
  </si>
  <si>
    <t>anh Phi - Gia Lai/ 0977.335.497</t>
  </si>
  <si>
    <t>0977.335.497</t>
  </si>
  <si>
    <t>KH0514</t>
  </si>
  <si>
    <t>Anh Hiền - Di Linh/ 0914.642.278</t>
  </si>
  <si>
    <t>0914.642.278</t>
  </si>
  <si>
    <t>KH0513</t>
  </si>
  <si>
    <t>Anh Điệp - Gia Lai/ 0982.600.009</t>
  </si>
  <si>
    <t>0982.600.009</t>
  </si>
  <si>
    <t>KH0512</t>
  </si>
  <si>
    <t>Anh Tài (DNTN Tài Nhị) - Vĩnh Long/ 0918.284.999</t>
  </si>
  <si>
    <t>0918.284.999</t>
  </si>
  <si>
    <t>Số 6, Tổ 2, Đường 30/4, TT Cái Nhum, Huyện Ma Thít, Vĩnh Long</t>
  </si>
  <si>
    <t>KH0510</t>
  </si>
  <si>
    <t>Anh út - Quận 5/ 0903.300.227</t>
  </si>
  <si>
    <t>0903.300.227</t>
  </si>
  <si>
    <t>KH0511</t>
  </si>
  <si>
    <t>Cửa hàng Nghĩa Thành - Sóc Trăng/ Chú Hải: 0906.828.918</t>
  </si>
  <si>
    <t>0906.828.918</t>
  </si>
  <si>
    <t>Số 55 Ngô Gia Tự, Khóm 3, Phường 6, TP Sóc Trăng</t>
  </si>
  <si>
    <t>KH0509</t>
  </si>
  <si>
    <t>Anh Chiến - Công ty TNHH Hưng Nguyên (Đà Lạt)/ 0983.934.078 - Phương (KT): 0633.824.063</t>
  </si>
  <si>
    <t>0633.824.063 / 0983.934.078</t>
  </si>
  <si>
    <t>5/E21 Nguyễn Đình Chiểu, Phường 9, TP Đà Lạt, Lâm Đồng</t>
  </si>
  <si>
    <t>KH0508</t>
  </si>
  <si>
    <t>Xưởng anh út - Tam Nông / 0939.373.640</t>
  </si>
  <si>
    <t>0939.373.640</t>
  </si>
  <si>
    <t>Tam Nông, Đồng Tháp</t>
  </si>
  <si>
    <t>KH0507</t>
  </si>
  <si>
    <t>GLOBAL HOLDING GROUP CO., LTD.</t>
  </si>
  <si>
    <t>5F, BUILDING A, EXHIBITION ROAD, INTERNATIONAL EXHIBITION CENTER, JIANGDONG AREA, NINGBO</t>
  </si>
  <si>
    <t>FY</t>
  </si>
  <si>
    <t>Công ty TNHH XDTM Khải Thành - anh Khoa: 0936.111.070</t>
  </si>
  <si>
    <t>0936.111.070</t>
  </si>
  <si>
    <t>NL37 Ngân Long, Nguyễn Hữu Thọ, X. Phước Kiển, H. Nhà Bè</t>
  </si>
  <si>
    <t>KH0504</t>
  </si>
  <si>
    <t>Anh Hưng - Gia Lai/ 0913.945.269</t>
  </si>
  <si>
    <t>0913.945.269</t>
  </si>
  <si>
    <t>KH0505</t>
  </si>
  <si>
    <t>Xưởng anh Vinh - Sóc Trăng/ 0918.160.122</t>
  </si>
  <si>
    <t>0918.160.122</t>
  </si>
  <si>
    <t>TX Vĩnh Châu, Sóc Trăng</t>
  </si>
  <si>
    <t>KH0506</t>
  </si>
  <si>
    <t>Cửa hàng Tư Tùng - Long An/ 0919.771.219</t>
  </si>
  <si>
    <t>0919.771.219</t>
  </si>
  <si>
    <t>Thạnh Hóa, Long An</t>
  </si>
  <si>
    <t>KH0502</t>
  </si>
  <si>
    <t>Chị Thủy - Gia Lai/ 01694.424.116</t>
  </si>
  <si>
    <t>01694.424.116</t>
  </si>
  <si>
    <t>KH0503</t>
  </si>
  <si>
    <t>Cửa hàng Hoàng Triệu - Hậu Giang/ anh Thiện: 0988.232.182</t>
  </si>
  <si>
    <t>0988.232.182</t>
  </si>
  <si>
    <t>2075 Đường Hùng Vương, Phường Ngã 7, TX Ngã 7, Tỉnh Hậu Giang</t>
  </si>
  <si>
    <t>KH0501</t>
  </si>
  <si>
    <t>Anh Ngạch - SG/ 0903.743.173</t>
  </si>
  <si>
    <t>0903.743.173</t>
  </si>
  <si>
    <t>KH0499</t>
  </si>
  <si>
    <t>Anh Thành - Lâm Đồng/ 0988.126.222</t>
  </si>
  <si>
    <t>0988.126.222</t>
  </si>
  <si>
    <t>KH0500</t>
  </si>
  <si>
    <t>Duy</t>
  </si>
  <si>
    <t>MN25</t>
  </si>
  <si>
    <t>Xưởng Ba Điệp - Sài Gòn/ 0977.022.009</t>
  </si>
  <si>
    <t>0977.022.009</t>
  </si>
  <si>
    <t>Gần Đại Học Nông Lâm, Thủ Đức</t>
  </si>
  <si>
    <t>KH0496</t>
  </si>
  <si>
    <t>Xưởng Anh Linh - Vĩnh Long/ 01686.548.458</t>
  </si>
  <si>
    <t>01686.548.458</t>
  </si>
  <si>
    <t>Gửi chành 59B Phan Văn Khỏe, Q5: 0918.065.344</t>
  </si>
  <si>
    <t>KH0497</t>
  </si>
  <si>
    <t>Anh Hiệp - Công ty Mặt Trời Mọc/ 0963.553.558</t>
  </si>
  <si>
    <t>0963.553.558</t>
  </si>
  <si>
    <t>127 Nguyễn Du, Phường Bến Thành - Quận 1, TP HCM</t>
  </si>
  <si>
    <t>KH0498</t>
  </si>
  <si>
    <t>Anh Quyền (Công ty TNHH Kim Tài Ngân) - Long An/ 0916.890.138</t>
  </si>
  <si>
    <t>0916.890.138</t>
  </si>
  <si>
    <t>ấp Lộc Hòa, xã Lộc Giang, Đức Hòa, Long An</t>
  </si>
  <si>
    <t>KH0495</t>
  </si>
  <si>
    <t>Anh Dũng (Công ty CP Xây Dựng 304) - Cần Thơ/ 0913.870.306</t>
  </si>
  <si>
    <t>0913.870.306</t>
  </si>
  <si>
    <t>83 Xô Viết Nghệ Tĩnh, Q. Ninh Kiều, TP Cần Thơ</t>
  </si>
  <si>
    <t>KH0494</t>
  </si>
  <si>
    <t>anh Tiến - Lâm Đồng/ 0919.032.041</t>
  </si>
  <si>
    <t>0919.032.041</t>
  </si>
  <si>
    <t>TT Thành Mỹ, Đơn Dương, Lâm Đồng</t>
  </si>
  <si>
    <t>KH0491</t>
  </si>
  <si>
    <t>Anh Dự - Gia Lai/ 0905.684.151</t>
  </si>
  <si>
    <t>0905.684.151</t>
  </si>
  <si>
    <t>Chư Sê - Gia Lai</t>
  </si>
  <si>
    <t>KH0492</t>
  </si>
  <si>
    <t>Anh Hợi (Công ty TNHH Đại Hùng) - Bình Định/ 0984.982.868</t>
  </si>
  <si>
    <t>0984.982.868</t>
  </si>
  <si>
    <t>Lô B4+B5, KCN Phú Tài, Bình Định</t>
  </si>
  <si>
    <t>KH0493</t>
  </si>
  <si>
    <t>Cửa hàng anh Châu - Sóc Trăng/ 0918.995.322</t>
  </si>
  <si>
    <t>0918.995.322</t>
  </si>
  <si>
    <t>161 Mạc Đĩnh Chi, Khóm 2, P.4, TP Sóc Trăng</t>
  </si>
  <si>
    <t>KH0490</t>
  </si>
  <si>
    <t>Xưởng anh Lâm - Tam Nông/ 0916.185.878</t>
  </si>
  <si>
    <t>0916.185.878</t>
  </si>
  <si>
    <t>TT Chành Chim, Tam Nông, Đồng Tháp</t>
  </si>
  <si>
    <t>KH0488</t>
  </si>
  <si>
    <t>Xưởng anh Hiển - Hà Tiên/ 0989.234.016</t>
  </si>
  <si>
    <t>0989.234.016</t>
  </si>
  <si>
    <t>TX Hà Tiên, Kiên Giang</t>
  </si>
  <si>
    <t>KH0489</t>
  </si>
  <si>
    <t>Xưởng anh Tý - Bến Lức/ 0945.299.955</t>
  </si>
  <si>
    <t>0945.299.955</t>
  </si>
  <si>
    <t>1932 QL1A, TT Bến Lức, Long An</t>
  </si>
  <si>
    <t>KH0486</t>
  </si>
  <si>
    <t>Công ty CP Kiến Trúc Đồng Nhân - Bình Thạnh/ chị Thảo: 0908.164.453</t>
  </si>
  <si>
    <t>0908.164.453</t>
  </si>
  <si>
    <t>85 Điện Biên Phủ, Phường 15, Quận Bình Thạnh, TP HCM</t>
  </si>
  <si>
    <t>KH0487</t>
  </si>
  <si>
    <t>Anh Khải - Quận 7/ 0908.189.828</t>
  </si>
  <si>
    <t>0908.189.828</t>
  </si>
  <si>
    <t>Huỳnh Tấn Phát - Quận 7</t>
  </si>
  <si>
    <t>KH0485</t>
  </si>
  <si>
    <t>Liaoning Liaoan Construction Machinery Co., LTD.</t>
  </si>
  <si>
    <t>99 Liaoan Road, LiaoYang County, Liaoning, China</t>
  </si>
  <si>
    <t>LLA</t>
  </si>
  <si>
    <t>Chị Linh - Chợ Lầu/ 0913.679.000</t>
  </si>
  <si>
    <t>0913.679.000</t>
  </si>
  <si>
    <t>Chợ Lầu, Bình Thuận</t>
  </si>
  <si>
    <t>KH0483</t>
  </si>
  <si>
    <t>DNTN Thiên Tường - Vĩnh Long/ anh Hiếu: 0939.123.873</t>
  </si>
  <si>
    <t>0939.123.873</t>
  </si>
  <si>
    <t>Đường Đinh Tiên Hoàng, ấp Tân Bình, Tân Hạnh, Long Hồ, Vĩnh Long</t>
  </si>
  <si>
    <t>KH0484</t>
  </si>
  <si>
    <t>Xưởng anh Phát - Đồng Tháp/ 0966.879.673</t>
  </si>
  <si>
    <t>KH0480</t>
  </si>
  <si>
    <t>Anh Thái - Phan Rang/ 0919.198.008</t>
  </si>
  <si>
    <t>0919.198.008</t>
  </si>
  <si>
    <t>KH0481</t>
  </si>
  <si>
    <t>Anh Ngân - Bình Dương/ 0918.010.680</t>
  </si>
  <si>
    <t>0918.010.680</t>
  </si>
  <si>
    <t>KDC Chánh Hưng, TX Thủ Dầu Một, Bình Dương</t>
  </si>
  <si>
    <t>KH0482</t>
  </si>
  <si>
    <t>Công ty CP Tư Vấn Đầu Tư Và Kỹ Nghệ Xây Dựng Quốc Tế - anh Đủ: 0907.609.988</t>
  </si>
  <si>
    <t>0907.609.988</t>
  </si>
  <si>
    <t>60/44 QL13, P.26, Q. Bình Thạnh, TPHCM</t>
  </si>
  <si>
    <t>KH0478</t>
  </si>
  <si>
    <t>Công ty TNHH MTV Lê Trình - Trà Vinh/ anh Độ: 0918.971.945</t>
  </si>
  <si>
    <t>0918.971.945</t>
  </si>
  <si>
    <t>Khóm 5, TT Càng Long, Càng Long, Trà Vinh</t>
  </si>
  <si>
    <t>KH0479</t>
  </si>
  <si>
    <t>anh Ngân - SG/ 0906.368.939</t>
  </si>
  <si>
    <t>0906.368.939</t>
  </si>
  <si>
    <t>Hà Tôn Quyền, TPHCM</t>
  </si>
  <si>
    <t>KH0476</t>
  </si>
  <si>
    <t>Anh Minh - Cà Mau/ 0913.106.505</t>
  </si>
  <si>
    <t>0913.106.505</t>
  </si>
  <si>
    <t>KH0477</t>
  </si>
  <si>
    <t>Cửa hàng Quang Tươi - Bạc Liêu/ 0918.251.838 - C.Nợ 0918.153.855</t>
  </si>
  <si>
    <t>0918.251.838 / 0918.153.855</t>
  </si>
  <si>
    <t>44 QL1A, ấp Thị Trấn Hòa Bình, TT Hòa Bình, Huyện Hòa Bình, Bạc Liêu</t>
  </si>
  <si>
    <t>KH0473</t>
  </si>
  <si>
    <t>Anh Phước - Đồng Tháp</t>
  </si>
  <si>
    <t>KH0474</t>
  </si>
  <si>
    <t>Anh Nhã - Cà Mau/ 0918.782.748</t>
  </si>
  <si>
    <t>0918.782.748</t>
  </si>
  <si>
    <t>KH0475</t>
  </si>
  <si>
    <t>Anh Khánh - KonTum/ 0935.768.889</t>
  </si>
  <si>
    <t>0935.768.889</t>
  </si>
  <si>
    <t>KH0472</t>
  </si>
  <si>
    <t>Anh Phú - Gia Lai/ 0966.918.991</t>
  </si>
  <si>
    <t>0966.918.991</t>
  </si>
  <si>
    <t>KH0470</t>
  </si>
  <si>
    <t>Anh Hoàng - Sài Gòn/ 0972.539.407</t>
  </si>
  <si>
    <t>0972.539.407</t>
  </si>
  <si>
    <t>KH0471</t>
  </si>
  <si>
    <t>Xưởng anh Thuần - Vĩnh Long/ 0907.476.828</t>
  </si>
  <si>
    <t>0907.476.828</t>
  </si>
  <si>
    <t>KH0466</t>
  </si>
  <si>
    <t>Chú Hoàng(Công ty TNHH Hòa Lợi) - Vĩnh Long/ 0948.268.612</t>
  </si>
  <si>
    <t>0948.268.612</t>
  </si>
  <si>
    <t>F330 Phạm Hùng, P. 9, TP Vĩnh Long</t>
  </si>
  <si>
    <t>KH0467</t>
  </si>
  <si>
    <t>anh Giang - Bạc Liêu/ 0968.179.952</t>
  </si>
  <si>
    <t>0968.179.952</t>
  </si>
  <si>
    <t>KH0468</t>
  </si>
  <si>
    <t>Xưởng anh Bình - Cần Thơ/ 0939.586.869</t>
  </si>
  <si>
    <t>0939.586.869</t>
  </si>
  <si>
    <t>Nguyễn Văn Cừ, TP Cần Thơ</t>
  </si>
  <si>
    <t>KH0469</t>
  </si>
  <si>
    <t>Bãi Máy Thảo Duyên - Tân Vạn/ 0985.286.279</t>
  </si>
  <si>
    <t>0985.286.279</t>
  </si>
  <si>
    <t>KH0465</t>
  </si>
  <si>
    <t>Bãi máy 45C - Cây Xăng Bình An/ anh Toàn: 0982.544.118</t>
  </si>
  <si>
    <t>0982.544.118</t>
  </si>
  <si>
    <t>Đối Diện Cây Xăng Bình An</t>
  </si>
  <si>
    <t>KH0463</t>
  </si>
  <si>
    <t>Công ty TNHH Toàn Khang - TPHCM/ ĐT: 08 3862 5217 - Fax: 08 6264 7412</t>
  </si>
  <si>
    <t>08 3862 5217 / 08 6264 7412</t>
  </si>
  <si>
    <t>Số 1 Hồ Bá Kiện, P.15, Q.10, TPHCM</t>
  </si>
  <si>
    <t>KH0464</t>
  </si>
  <si>
    <t>Công ty Đá Phước Hòa - Bà Rịa Vũng Tàu/ Cô Lê: 0978.744.024</t>
  </si>
  <si>
    <t>0978.744.024</t>
  </si>
  <si>
    <t>Km50, QL51, Tân Thành, BRVT</t>
  </si>
  <si>
    <t>KH0460</t>
  </si>
  <si>
    <t>Công ty CP XD Tổng Hợp Khai Nguyên - Bình Thạnh: 08.5445.2310 - 0903.841.420</t>
  </si>
  <si>
    <t>08.5445.2310 / 0903.841.420</t>
  </si>
  <si>
    <t>351/31 Nơ Trang Long, Phường 13, Quận Bình Thạnh, TP HCM</t>
  </si>
  <si>
    <t>KH0461</t>
  </si>
  <si>
    <t>(không sd mã này)Xưởng anh Huy - Nha Trang/ 0935.810.551</t>
  </si>
  <si>
    <t>0935.810.551</t>
  </si>
  <si>
    <t>KH0462</t>
  </si>
  <si>
    <t>Anh Hùng (Công ty TNHH Sơn Hùng - Bình Thạnh/ Anh Khanh - 01688.099.979</t>
  </si>
  <si>
    <t>01688.099.979</t>
  </si>
  <si>
    <t>213/12 Nguyễn Xí, Phường 13, Quận Bình Thạnh, TPHCM</t>
  </si>
  <si>
    <t>KH0459</t>
  </si>
  <si>
    <t>Xưởng anh Thiện - Vĩnh Long/ 0918.866.091</t>
  </si>
  <si>
    <t>0918.866.091</t>
  </si>
  <si>
    <t>4/6 QL1A, Tân Hưng, Tân Hạnh, Long Hồ, Vĩnh Long</t>
  </si>
  <si>
    <t>KH0456</t>
  </si>
  <si>
    <t>Cửa hàng Chín Nhàn - Trà Vinh/ a.Thức: 0918.085.129, C.Hường: 02943.856.149</t>
  </si>
  <si>
    <t>0918.085.129 / 02943.856.149</t>
  </si>
  <si>
    <t>132 Lý Thường Kiệt, Khóm 3, P. 3, TP Trà Vinh</t>
  </si>
  <si>
    <t>KH0457</t>
  </si>
  <si>
    <t>Cửa hàng Trung Dũng - Gò Công/ 0903.060.470</t>
  </si>
  <si>
    <t>0903.060.470</t>
  </si>
  <si>
    <t>QL 50, Ngã ba về Cầu Nổi, Gò Công</t>
  </si>
  <si>
    <t>KH0458</t>
  </si>
  <si>
    <t>Anh Tuấn - Quận 7/ 0933.658.117</t>
  </si>
  <si>
    <t>0933.658.117</t>
  </si>
  <si>
    <t>KH0452</t>
  </si>
  <si>
    <t>Anh Hòa (Công ty CP XD&amp; PTNT 2) - Hà Nội/ 0913.645.566</t>
  </si>
  <si>
    <t>0913.645.566</t>
  </si>
  <si>
    <t>44/120 Trường Chinh, Đống Đa, Hà Nội</t>
  </si>
  <si>
    <t>KH0453</t>
  </si>
  <si>
    <t>Cửa hàng Hoàng Trang - Gò Công/ 0916.754.197</t>
  </si>
  <si>
    <t>0916.754.197</t>
  </si>
  <si>
    <t>Gò Công, Tiền Giang</t>
  </si>
  <si>
    <t>KH0454</t>
  </si>
  <si>
    <t>Anh Quân (Công ty TNHH Tấn Phát) - Quy Nhơn/ 0978.682.046</t>
  </si>
  <si>
    <t>0978.682.046</t>
  </si>
  <si>
    <t>07 Trần Anh Tông, Quy Nhơn, Bình Định</t>
  </si>
  <si>
    <t>KH0455</t>
  </si>
  <si>
    <t>Anh Quốc - Bảo Lộc/ 0963.799.565</t>
  </si>
  <si>
    <t>0963.799.565</t>
  </si>
  <si>
    <t>KH0451</t>
  </si>
  <si>
    <t>Anh Bảy - Sài Gòn/ 0913.854.749</t>
  </si>
  <si>
    <t>0913.854.749</t>
  </si>
  <si>
    <t>KH0449</t>
  </si>
  <si>
    <t>Anh Lộc - Lộc Ninh/ 0985.463.846</t>
  </si>
  <si>
    <t>0985.463.846</t>
  </si>
  <si>
    <t>KH0450</t>
  </si>
  <si>
    <t>Công ty TNHH TM Công Nghệ Mới - SG/ A.Quý: 0902.518.528</t>
  </si>
  <si>
    <t>0902.518.528</t>
  </si>
  <si>
    <t>136/9 Tân Thới Nhất, P.Tân Thới Nhất, Q12, TPHCM</t>
  </si>
  <si>
    <t>KH0447</t>
  </si>
  <si>
    <t>Anh Tám - Đà Lạt/ 0968.288.858</t>
  </si>
  <si>
    <t>0968.288.858</t>
  </si>
  <si>
    <t>KH0448</t>
  </si>
  <si>
    <t>Anh Tuấn - Đắk Lắk/0983.644.079</t>
  </si>
  <si>
    <t>0983.644.079</t>
  </si>
  <si>
    <t>KH0444</t>
  </si>
  <si>
    <t>anh Trung - SG/0907.610.797</t>
  </si>
  <si>
    <t>0907.610.797</t>
  </si>
  <si>
    <t>KH0445</t>
  </si>
  <si>
    <t>Anh Tấn - SG/ 0903.966.608</t>
  </si>
  <si>
    <t>0903.966.608</t>
  </si>
  <si>
    <t>KH0446</t>
  </si>
  <si>
    <t>Anh Nam - Công ty TNHH XD Hòa Thắng/ 0966.335.959</t>
  </si>
  <si>
    <t>0966.335.959</t>
  </si>
  <si>
    <t>79/18A Phó Cơ Điều, P3, TP Vĩnh Long</t>
  </si>
  <si>
    <t>KH0443</t>
  </si>
  <si>
    <t>anh Tuấn - Đồng Tháp/ 0914.804.113</t>
  </si>
  <si>
    <t>0914.804.113</t>
  </si>
  <si>
    <t>Thị xã Hồng Ngự, Đồng Tháp</t>
  </si>
  <si>
    <t>KH0442</t>
  </si>
  <si>
    <t>anh Bằng (Công ty TNHH Hùng Cường) - Đắk Lắk/ 01227.077.025</t>
  </si>
  <si>
    <t>01227.077.025</t>
  </si>
  <si>
    <t>83 Phan Chu Trinh, TP Buôn Mê Thuột, Đắk Lắk</t>
  </si>
  <si>
    <t>KH0441</t>
  </si>
  <si>
    <t>Công ty TNHH TM-XD Đa Lộc - Nhà máy xử lý rác Tân Phú/ anh Hiếu: 0909.972.694</t>
  </si>
  <si>
    <t>0909.972.694</t>
  </si>
  <si>
    <t>ấp Bàu Mây, Xã Phú Thanh, Huyện Tân Phú, Đồng Nai</t>
  </si>
  <si>
    <t>KH0439</t>
  </si>
  <si>
    <t>DNTN Lan Bình - Bình Dương/ A.Duy: 0913.009.559</t>
  </si>
  <si>
    <t>0913.009.559</t>
  </si>
  <si>
    <t>ấp Hòa Thành, Minh Hòa, Dầu Tiếng, Bình Dương</t>
  </si>
  <si>
    <t>KH0440</t>
  </si>
  <si>
    <t>Chú Thanh - SG/ 0913.923.609</t>
  </si>
  <si>
    <t>0913.923.609</t>
  </si>
  <si>
    <t>KH0438</t>
  </si>
  <si>
    <t>Công ty CPXD Công Trình Thủy Lợi Lâm Đồng/ anh Ngọc: 0979.231.390</t>
  </si>
  <si>
    <t>0979.231.390</t>
  </si>
  <si>
    <t>799 QL20 Liên Nghĩa, Đức Trọng, Lâm Đồng</t>
  </si>
  <si>
    <t>KH0437</t>
  </si>
  <si>
    <t>Cửa hàng Bá Hải - Bình Tân/ 0949.755.317</t>
  </si>
  <si>
    <t>0949.755.317</t>
  </si>
  <si>
    <t>835 Kinh Dương Vương, P. An Lạc, Q. Bình Tân</t>
  </si>
  <si>
    <t>KH0436</t>
  </si>
  <si>
    <t>anh Thiện (công ty Liên Hợp XD Vạn Cường) - Hà Nội/ 0947.141.527</t>
  </si>
  <si>
    <t>0947.141.527</t>
  </si>
  <si>
    <t>33 Phan Chu Trinh, Hoàn Kiếm, HN</t>
  </si>
  <si>
    <t>KH0435</t>
  </si>
  <si>
    <t>Xưởng Tiến Hiền - Đối Diện Sam Sung/ 0909.396.419</t>
  </si>
  <si>
    <t>0909.396.419</t>
  </si>
  <si>
    <t>Thủ Đức, TP HCM</t>
  </si>
  <si>
    <t>KH0432</t>
  </si>
  <si>
    <t>Công ty Nhật Nguyên Phúc - Bình Thuận/ anh Bình: 0986.511.943</t>
  </si>
  <si>
    <t>0986.511.943</t>
  </si>
  <si>
    <t>KH0433</t>
  </si>
  <si>
    <t>Anh Dũng - Tân Biên/ 0987.008.338</t>
  </si>
  <si>
    <t>0987.008.338</t>
  </si>
  <si>
    <t>KH0434</t>
  </si>
  <si>
    <t>Xưởng anh Tâm - Long Xuyên/ 0918.155.704</t>
  </si>
  <si>
    <t>0918.155.704</t>
  </si>
  <si>
    <t>KH0430</t>
  </si>
  <si>
    <t>Anh Lực - Long An/ 0907.176.186</t>
  </si>
  <si>
    <t>0907.176.186</t>
  </si>
  <si>
    <t>KH0431</t>
  </si>
  <si>
    <t>anh Mai - Long An/ 0938.235.624</t>
  </si>
  <si>
    <t>0938.235.624</t>
  </si>
  <si>
    <t>KH0429</t>
  </si>
  <si>
    <t>Chú Kế - Thủ Đức/ 0978.238.146</t>
  </si>
  <si>
    <t>0978.238.146</t>
  </si>
  <si>
    <t>Ngã tư Bình Triệu, Thủ Đức</t>
  </si>
  <si>
    <t>KH0428</t>
  </si>
  <si>
    <t>anh Tâm - Long An/ 0982.157.833 - 0943.731.787</t>
  </si>
  <si>
    <t>0982.157.833 / 0943.731.787</t>
  </si>
  <si>
    <t>KH0426</t>
  </si>
  <si>
    <t>Xưởng anh Hiệp - Gia Lai/ 0945.252.998</t>
  </si>
  <si>
    <t>0945.252.998</t>
  </si>
  <si>
    <t>MangYang, Gia Lai</t>
  </si>
  <si>
    <t>KH0427</t>
  </si>
  <si>
    <t>Anh Phen - Nha Trang/ 0905.038.552</t>
  </si>
  <si>
    <t>0905.038.552</t>
  </si>
  <si>
    <t>Nha Trang, Khánh Hòa</t>
  </si>
  <si>
    <t>KH0424</t>
  </si>
  <si>
    <t>Cửa hàng Thiện Thuật - Bình Phước/ 0913.841.921</t>
  </si>
  <si>
    <t>0913.841.921</t>
  </si>
  <si>
    <t>Hồ Xuân Hương, KP Phú Xuân, Bình Long, Bình Phước</t>
  </si>
  <si>
    <t>KH0425</t>
  </si>
  <si>
    <t>Nông Cơ Bình Phước - Thủ Đức/ anh Hiệp: 0906.705.871</t>
  </si>
  <si>
    <t>0906.705.871</t>
  </si>
  <si>
    <t>Cây xăng 47, QL13, Thủ Đức, TPHCM</t>
  </si>
  <si>
    <t>KH0422</t>
  </si>
  <si>
    <t>anh Hùng - Biên Hòa/ 0917.175.856</t>
  </si>
  <si>
    <t>0917.175.856</t>
  </si>
  <si>
    <t>KH0423</t>
  </si>
  <si>
    <t>Anh Cần - Thạnh Hóa/ 0918.599.735</t>
  </si>
  <si>
    <t>0918.599.735</t>
  </si>
  <si>
    <t>KH0415</t>
  </si>
  <si>
    <t>Công ty TNHH XD Đạt Long Phú - anh Khánh/ 0976.188.178</t>
  </si>
  <si>
    <t>0976.188.178</t>
  </si>
  <si>
    <t>137 Đường 12, Phường Phước Bình, Quận 9, TP HCM</t>
  </si>
  <si>
    <t>KH0416</t>
  </si>
  <si>
    <t>anh Tuấn - Long An/ 0919.639.727</t>
  </si>
  <si>
    <t>0919.639.727</t>
  </si>
  <si>
    <t>Mỹ Lạc, Thủ Thừa, Long An</t>
  </si>
  <si>
    <t>KH0417</t>
  </si>
  <si>
    <t>Xưởng Nam Đài - Thủ Đức/ anh Tùng: 0903.331.422</t>
  </si>
  <si>
    <t>0903.331.422</t>
  </si>
  <si>
    <t>Ngã 4 Bình Triệu, Thủ Đức, TPHCM</t>
  </si>
  <si>
    <t>KH0418</t>
  </si>
  <si>
    <t>Công ty CP Xây Dựng Thành Đạt - anh Cường/ 0933.043.626</t>
  </si>
  <si>
    <t>0933.043.626</t>
  </si>
  <si>
    <t>84 Đường số 11, Khu phố 5, Phường Linh Xuân, Quận Thủ Đức, TPHCM</t>
  </si>
  <si>
    <t>KH0419</t>
  </si>
  <si>
    <t>Xưởng anh Chung - Hóc Môn/ 0932.362.096</t>
  </si>
  <si>
    <t>0932.362.096</t>
  </si>
  <si>
    <t>KH0420</t>
  </si>
  <si>
    <t>Công ty CP Đầu Tư Thương Mại &amp; XD Giao Thông I/anh Việt:0964.752.737</t>
  </si>
  <si>
    <t>0964.752.737</t>
  </si>
  <si>
    <t>548 Nguyễn Văn Cừ, Long Biên, Hà Nội</t>
  </si>
  <si>
    <t>KH0421</t>
  </si>
  <si>
    <t>Anh Kiên - Quận 7/ 0913.846.154</t>
  </si>
  <si>
    <t>0913.846.154</t>
  </si>
  <si>
    <t>KH0413</t>
  </si>
  <si>
    <t>Anh Sỹ - SG/ 0938.800.372</t>
  </si>
  <si>
    <t>0938.800.372</t>
  </si>
  <si>
    <t>KH0414</t>
  </si>
  <si>
    <t>Anh Sơn (Công ty Sơn Phạm) - Gò Vấp/ 0903.682.610</t>
  </si>
  <si>
    <t>0903.682.610</t>
  </si>
  <si>
    <t>39/10 Đường 20, P.6, Gò Vấp, TP HCM</t>
  </si>
  <si>
    <t>KH0411</t>
  </si>
  <si>
    <t>Xưởng Mỹ Thọ - Thủ Đức/ anh Tý: 0913.335.231</t>
  </si>
  <si>
    <t>0913.335.231</t>
  </si>
  <si>
    <t>QL13, P. Hiệp Bình Phước, Q. Thủ Đức, TP HCM</t>
  </si>
  <si>
    <t>KH0412</t>
  </si>
  <si>
    <t>Anh Hùng - Hàm Tân/ 0983.090.898</t>
  </si>
  <si>
    <t>0983.090.898</t>
  </si>
  <si>
    <t>Hàm Tân - Bình Thuận</t>
  </si>
  <si>
    <t>KH0410</t>
  </si>
  <si>
    <t>Bãi máy Hoàng Gia - XLHN/ 0918.320.807</t>
  </si>
  <si>
    <t>0918.320.807</t>
  </si>
  <si>
    <t>458A, Xa lộ Hà Nội, Q9, TP HCM</t>
  </si>
  <si>
    <t>KH0409</t>
  </si>
  <si>
    <t>Anh Đại - Phan Thiết/ 0974.997.070</t>
  </si>
  <si>
    <t>0974.997.070</t>
  </si>
  <si>
    <t>291 Bùi Thị Xuân, TP Phan Thiết</t>
  </si>
  <si>
    <t>KH0406</t>
  </si>
  <si>
    <t>anh Thanh - Quận 5/ 0993.065.733</t>
  </si>
  <si>
    <t>0993.065.733</t>
  </si>
  <si>
    <t>KH0407</t>
  </si>
  <si>
    <t>Anh Hiệp - Khánh Hòa/ 01263.512.437</t>
  </si>
  <si>
    <t>01263.512.437</t>
  </si>
  <si>
    <t>TX Ninh Hòa, Khánh Hòa</t>
  </si>
  <si>
    <t>KH0408</t>
  </si>
  <si>
    <t>Cửa hàng Ngọc Lợi - Tây Ninh/ 0988.873.309</t>
  </si>
  <si>
    <t>0988.873.309</t>
  </si>
  <si>
    <t>ấp Thanh Trung, Xã Thanh Tuyền, huyện Châu Thành, Tỉnh Tây Ninh</t>
  </si>
  <si>
    <t>KH0404</t>
  </si>
  <si>
    <t>Anh Hưng - SG/ 0985.070.758</t>
  </si>
  <si>
    <t>0985.070.758</t>
  </si>
  <si>
    <t>Ngã tư Bình Phước, Sài Gòn</t>
  </si>
  <si>
    <t>KH0405</t>
  </si>
  <si>
    <t>Xưởng anh Chín - Diên Khánh/ 0976.278.777</t>
  </si>
  <si>
    <t>0976.278.777</t>
  </si>
  <si>
    <t>Ngã 3 Thành, Diên Khánh, Khánh Hòa</t>
  </si>
  <si>
    <t>KH0403</t>
  </si>
  <si>
    <t>Bãi máy Thành Nguyên Phát - Bình Dương/ Anh Cơ: 0908.928.998</t>
  </si>
  <si>
    <t>0908.928.998</t>
  </si>
  <si>
    <t>Gần Tân Hiệp Phát, Bình Dương</t>
  </si>
  <si>
    <t>KH0402</t>
  </si>
  <si>
    <t>Anh Lan - Quận 12/ 0903.637.618</t>
  </si>
  <si>
    <t>0903.637.618</t>
  </si>
  <si>
    <t>KH0401</t>
  </si>
  <si>
    <t>Xưởng anh Đặng - BMT/ 0983.330.989</t>
  </si>
  <si>
    <t>0983.330.989</t>
  </si>
  <si>
    <t>KH0400</t>
  </si>
  <si>
    <t>Công ty XD XNK Tín Thành - Quận 8/ anh Hậu: 0938.496.694</t>
  </si>
  <si>
    <t>0938.496.694</t>
  </si>
  <si>
    <t>41/2 Bùi Minh Trực, P.5, Q.8</t>
  </si>
  <si>
    <t>KH0399</t>
  </si>
  <si>
    <t>Cửa hàng Tiến Thịnh - Long An/ 0984.443.402 - Fax: 0723.858.100, Vợ: 0825.429.215</t>
  </si>
  <si>
    <t>0984.443.402 / 0723.858.100 / 0825.429.215</t>
  </si>
  <si>
    <t>KP.3 - TT. Thạnh Hóa - Long An</t>
  </si>
  <si>
    <t>KH0397</t>
  </si>
  <si>
    <t>Anh Hùng / Lộc - Đức Trọng/ 0913.189.452</t>
  </si>
  <si>
    <t>0913.189.452</t>
  </si>
  <si>
    <t>KH0396</t>
  </si>
  <si>
    <t>Anh Lộc - Quận 7/ 0938.580.788</t>
  </si>
  <si>
    <t>0938.580.788</t>
  </si>
  <si>
    <t>KH0393</t>
  </si>
  <si>
    <t>Cửa hàng Thái Dương - Quảng Trị/ 0914.702.333</t>
  </si>
  <si>
    <t>Vĩnh Linh, Quảng Trị</t>
  </si>
  <si>
    <t>KH0394</t>
  </si>
  <si>
    <t>Anh Khoa - Nha Trang/ 0975.850.875</t>
  </si>
  <si>
    <t>0975.850.875</t>
  </si>
  <si>
    <t>KH0395</t>
  </si>
  <si>
    <t>Anh Thanh - Vĩnh Hưng/ 0983.469.112)</t>
  </si>
  <si>
    <t>KH0392</t>
  </si>
  <si>
    <t>Công ty TNHH Việt Nam Gạch Men Thạch Anh - Bình Dương/ A.Dũng 0989.333.431</t>
  </si>
  <si>
    <t>0989.333.431</t>
  </si>
  <si>
    <t>ấp An Hòa, Xã Hòa Lợi, Huyện Bến Cát, Tỉnh Bình Dương</t>
  </si>
  <si>
    <t>KH0391</t>
  </si>
  <si>
    <t>CH Phúc Anh - Đồng Nai/ 0914.494.249</t>
  </si>
  <si>
    <t>0914.494.249</t>
  </si>
  <si>
    <t>K5 05+06 KP1, P. Long Bình Tân, TP Biên Hòa, Đồng Nai</t>
  </si>
  <si>
    <t>KH0390</t>
  </si>
  <si>
    <t>anh Điền - Long Xuyên/ 0949.424.798</t>
  </si>
  <si>
    <t>0949.424.798</t>
  </si>
  <si>
    <t>KH0389</t>
  </si>
  <si>
    <t>anh Tuấn - Mộc Hóa/ 0918.527.101</t>
  </si>
  <si>
    <t>0918.527.101</t>
  </si>
  <si>
    <t>KH0388</t>
  </si>
  <si>
    <t>Anh Thanh - Quận 9/ 0973.807.939 - 0918.800.500</t>
  </si>
  <si>
    <t>0973.807.939 / 0918.800.500</t>
  </si>
  <si>
    <t>Khu Công Nghệ Cao, Quận 9</t>
  </si>
  <si>
    <t>KH0387</t>
  </si>
  <si>
    <t>Xưởng Thành Sơn - Bình Chánh/ 0908.833.700</t>
  </si>
  <si>
    <t>0908.833.700</t>
  </si>
  <si>
    <t>11/7 Bình Chánh, TP HCM</t>
  </si>
  <si>
    <t>KH0385</t>
  </si>
  <si>
    <t>Anh Sỹ - Gia Nghĩa/ 0973.015.777</t>
  </si>
  <si>
    <t>0973.015.777</t>
  </si>
  <si>
    <t>Gia Nghĩa, Đắk nông</t>
  </si>
  <si>
    <t>KH0386</t>
  </si>
  <si>
    <t>Anh Hùng - Đắknông/ 0932.609.609-0941.609.609</t>
  </si>
  <si>
    <t>0932.609.609-0941</t>
  </si>
  <si>
    <t>Đắknông</t>
  </si>
  <si>
    <t>KH0384</t>
  </si>
  <si>
    <t>Công ty TNHH Thái Bảo - Bình Thuận/ Anh Gia: 0935.599.227</t>
  </si>
  <si>
    <t>0935.599.227</t>
  </si>
  <si>
    <t>Cụm công nghiệp, Tiểu thủ công nghiệp, Thôn 2, xã Sùng Nhơn, Đức Linh, Bình Thuận</t>
  </si>
  <si>
    <t>KH0383</t>
  </si>
  <si>
    <t>Anh Lợi - Lâm Đồng/ 0983.862.545</t>
  </si>
  <si>
    <t>0983.862.545</t>
  </si>
  <si>
    <t>KH0382</t>
  </si>
  <si>
    <t>Bãi máy Liên Phương - Tân Vạn/ 0918.860.168</t>
  </si>
  <si>
    <t>0918.860.168</t>
  </si>
  <si>
    <t>Tân Vạn, TP HCM</t>
  </si>
  <si>
    <t>KH0380</t>
  </si>
  <si>
    <t>Mr Sone Sey - Cambodia/ 0946.124.073</t>
  </si>
  <si>
    <t>0946.124.073</t>
  </si>
  <si>
    <t>KH0381</t>
  </si>
  <si>
    <t>Xưởng anh Hùng - Đức Trọng/ 0905.081.777</t>
  </si>
  <si>
    <t>0905.081.777</t>
  </si>
  <si>
    <t>KH0378</t>
  </si>
  <si>
    <t>Anh Độ - Bưu Điện Càng Long/ 0981.909.734-0898.816.592</t>
  </si>
  <si>
    <t>0981.909.734-0898</t>
  </si>
  <si>
    <t>Bưu Điện Càng Long, Trà Vinh</t>
  </si>
  <si>
    <t>KH0379</t>
  </si>
  <si>
    <t>Anh Dương (Công ty TNHH MTV Xây Dựng Khánh Dương)- Nha Trang/ 0903.529.130</t>
  </si>
  <si>
    <t>0903.529.130</t>
  </si>
  <si>
    <t>Tổ 7, Thị Trấn Khánh Vĩnh, khánh Vĩnh, Khánh Hòa</t>
  </si>
  <si>
    <t>KH0377</t>
  </si>
  <si>
    <t>Xưởng Long Xích - Long Xuyên/ 0919.736.113</t>
  </si>
  <si>
    <t>0919.736.113</t>
  </si>
  <si>
    <t>KH0376</t>
  </si>
  <si>
    <t>anh Tính - Bình Chánh/ 0988.997.491</t>
  </si>
  <si>
    <t>0988.997.491</t>
  </si>
  <si>
    <t>KH0375</t>
  </si>
  <si>
    <t>Xưởng anh Năng - Đắk Nông/ 0988.161.138</t>
  </si>
  <si>
    <t>0988.161.138</t>
  </si>
  <si>
    <t>KH0374</t>
  </si>
  <si>
    <t>Anh Phú - Q9/ 0938.227.554</t>
  </si>
  <si>
    <t>0938.227.554</t>
  </si>
  <si>
    <t>KH0372</t>
  </si>
  <si>
    <t>Anh Tiến - Nha Trang/ 0989.837.361</t>
  </si>
  <si>
    <t>0989.837.361</t>
  </si>
  <si>
    <t>KH0373</t>
  </si>
  <si>
    <t>anh Vân - Vĩnh Long/ 0989.474.529</t>
  </si>
  <si>
    <t>0989.474.529</t>
  </si>
  <si>
    <t>KH0371</t>
  </si>
  <si>
    <t>anh Hòa - Bà Rịa Vũng Tàu/ 01627.117.338</t>
  </si>
  <si>
    <t>01627.117.338</t>
  </si>
  <si>
    <t>KH0369</t>
  </si>
  <si>
    <t>anh Thanh - Đồng Nai/ 01695.055.521</t>
  </si>
  <si>
    <t>01695.055.521</t>
  </si>
  <si>
    <t>KH0370</t>
  </si>
  <si>
    <t>Anh Tài (Công ty Khai Thác Khoáng Sản Tân Mỹ) - Bình Dương/ 0918.158.046</t>
  </si>
  <si>
    <t>0918.158.046</t>
  </si>
  <si>
    <t>ấp 3, Tân Mỹ, Tân Uyên, Bình Dương</t>
  </si>
  <si>
    <t>KH0368</t>
  </si>
  <si>
    <t>Công ty Cổ phần 482 - ĐT: 0383.853.200 Fax: 0383.854.701</t>
  </si>
  <si>
    <t>0383.853.200 / 0383.854.701</t>
  </si>
  <si>
    <t>Số 155 Đường Trường Trinh, TP Vinh, Tỉnh Nghệ An</t>
  </si>
  <si>
    <t>KH0367</t>
  </si>
  <si>
    <t>Garage Thành Thơ - Lâm Đồng/ 0984.862.528</t>
  </si>
  <si>
    <t>0984.862.528</t>
  </si>
  <si>
    <t>KH0366</t>
  </si>
  <si>
    <t>Công ty CP Đầu Tư Xây Dựng Việt Phúc / 0908.286.587</t>
  </si>
  <si>
    <t>0908.286.587</t>
  </si>
  <si>
    <t>Số 17, Ngõ 167, Đường Giải Phóng, Quận Hai Bà Trưng, Hà Nội</t>
  </si>
  <si>
    <t>KH0362</t>
  </si>
  <si>
    <t>Xưởng anh Phương Lớn - Tây Ninh/ 0908.700.278</t>
  </si>
  <si>
    <t>0908.700.278</t>
  </si>
  <si>
    <t>KH0363</t>
  </si>
  <si>
    <t>DNTN Hà An Khánh - Diên Khánh/ anh Tuấn: 0905.500.656</t>
  </si>
  <si>
    <t>0905.500.656</t>
  </si>
  <si>
    <t>Thôn Trung 1, Diên Điền, Diên Khánh, Khánh Hòa</t>
  </si>
  <si>
    <t>KH0364</t>
  </si>
  <si>
    <t>Cửa hàng Lê Thân - Buôn Ma Thuột/ 0945.683.068 - 05003.853.899</t>
  </si>
  <si>
    <t>0945.683.068 / 05003.853.899</t>
  </si>
  <si>
    <t>321 Lê Hồng Phong, TP Buôn Ma Thuột, Đắk Lắk</t>
  </si>
  <si>
    <t>KH0365</t>
  </si>
  <si>
    <t>Công ty TNHH Xây Lắp Số 1- Nha Trang: anh Hiếu: 0913.462.088</t>
  </si>
  <si>
    <t>0913.462.088</t>
  </si>
  <si>
    <t>39 Mê Linh, P. Tân Lập, TP Nha Trang</t>
  </si>
  <si>
    <t>KH0359</t>
  </si>
  <si>
    <t>anh Mốt - Long An/ 0989.702.331</t>
  </si>
  <si>
    <t>0989.702.331</t>
  </si>
  <si>
    <t>KH0360</t>
  </si>
  <si>
    <t>Anh Hinh - Sài Gòn/ 0908.975.708</t>
  </si>
  <si>
    <t>0908.975.708</t>
  </si>
  <si>
    <t>KH0361</t>
  </si>
  <si>
    <t>anh Giỏi - Sài Gòn/ 0902.557.939</t>
  </si>
  <si>
    <t>0902.557.939</t>
  </si>
  <si>
    <t>KH0356</t>
  </si>
  <si>
    <t>Công ty Cổ phần Quản lý và XD đường bộ Lâm Đồng/ 0989.268.113</t>
  </si>
  <si>
    <t>0989.268.113</t>
  </si>
  <si>
    <t>Số 03 đường Lữ Gia, TP Đà Lạt, Lâm Đồng</t>
  </si>
  <si>
    <t>KH0357</t>
  </si>
  <si>
    <t>Bãi Máy Mai Dũng - Bình Chánh/ 0974.131.390</t>
  </si>
  <si>
    <t>0974.131.390</t>
  </si>
  <si>
    <t>KH0358</t>
  </si>
  <si>
    <t>Công ty TNHH TM-DV-CK Xây dựng Vương Phát</t>
  </si>
  <si>
    <t>47/10/10 Ao Đôi, KP10, P.Bình Trị Đông B, Quận Bình Tân, TPHCM</t>
  </si>
  <si>
    <t>SUAKHO</t>
  </si>
  <si>
    <t>Xưởng Thế Vinh - Gia Lai/ 0918.831.569</t>
  </si>
  <si>
    <t>0918.831.569</t>
  </si>
  <si>
    <t>419 Lê Thánh Tông, TP Pleiku, Gia Lai</t>
  </si>
  <si>
    <t>KH0355</t>
  </si>
  <si>
    <t>anh Quý (công ty TNHH TM Long Hà) - Bình Phước/ 0964.295.555</t>
  </si>
  <si>
    <t>0964.295.555</t>
  </si>
  <si>
    <t>Thôn 11, xã Long Hòa, huyện Bù Gia Mập, Tỉnh Bình Phước</t>
  </si>
  <si>
    <t>KH0354</t>
  </si>
  <si>
    <t>anh Khuyên - Bến Tre/ 0982.397.707</t>
  </si>
  <si>
    <t>0982.397.707</t>
  </si>
  <si>
    <t>Bình Đại - Bến Tre</t>
  </si>
  <si>
    <t>KH0350</t>
  </si>
  <si>
    <t>Xưởng anh Việt - Phan Thiết/ 0935.237.429</t>
  </si>
  <si>
    <t>0935.237.429</t>
  </si>
  <si>
    <t>Quốc lộ 1A, TP Phan Thiết, Bình Thuận</t>
  </si>
  <si>
    <t>KH0351</t>
  </si>
  <si>
    <t>anh Khoa - Bình Thuận/ 0903.615.282</t>
  </si>
  <si>
    <t>0903.615.282</t>
  </si>
  <si>
    <t>KH0352</t>
  </si>
  <si>
    <t>Anh Khương - Gia Lai/ 0947.868.029</t>
  </si>
  <si>
    <t>0947.868.029</t>
  </si>
  <si>
    <t>KH0353</t>
  </si>
  <si>
    <t>anh Mến - Quận 8/ 0933.337.588</t>
  </si>
  <si>
    <t>0933.337.588</t>
  </si>
  <si>
    <t>450B/4 Dương Bá Trạch, Phường 1, Quận 8</t>
  </si>
  <si>
    <t>KH0348</t>
  </si>
  <si>
    <t>anh Phúc - Nha Trang/ 0935.554.304</t>
  </si>
  <si>
    <t>0935.554.304</t>
  </si>
  <si>
    <t>KH0349</t>
  </si>
  <si>
    <t>anh Phong - Long An/ 0918.434.342</t>
  </si>
  <si>
    <t>0918.434.342</t>
  </si>
  <si>
    <t>KH0346</t>
  </si>
  <si>
    <t>anh Linh - Đắk Nông/ 0978.983.878</t>
  </si>
  <si>
    <t>0978.983.878</t>
  </si>
  <si>
    <t>KH0347</t>
  </si>
  <si>
    <t>Anh Sang - Bạc Liêu/ 0919.072.081</t>
  </si>
  <si>
    <t>0919.072.081</t>
  </si>
  <si>
    <t>KH0344</t>
  </si>
  <si>
    <t>Anh Phùng (Công ty TNHH XD Mai Hà) - Bình Thuận: 0913.932.445</t>
  </si>
  <si>
    <t>0913.932.445</t>
  </si>
  <si>
    <t>164 Bùi Thị Xuân, Phường Xuân An, TP Phan Thiết, Bình Thuận</t>
  </si>
  <si>
    <t>KH0345</t>
  </si>
  <si>
    <t>Anh Tân(Công ty TNHH Xây Dựng Tân Bình) - Trà Vinh/ 0949.062.222</t>
  </si>
  <si>
    <t>0949.062.222</t>
  </si>
  <si>
    <t>312A, Lê Lợi, Phường 1, TP Trà Vinh</t>
  </si>
  <si>
    <t>KH0341</t>
  </si>
  <si>
    <t>anh Vũ - An Giang/ 01684.044.093</t>
  </si>
  <si>
    <t>01684.044.093</t>
  </si>
  <si>
    <t>KH0342</t>
  </si>
  <si>
    <t>Anh Hồng - Sài Gòn/ 0977.993.099</t>
  </si>
  <si>
    <t>0977.993.099</t>
  </si>
  <si>
    <t>KH0343</t>
  </si>
  <si>
    <t>Anh Linh - Cà Mau/ 0913.880.930 - 0918.053.361</t>
  </si>
  <si>
    <t>0913.880.930 / 0918.053.361</t>
  </si>
  <si>
    <t>KH0340</t>
  </si>
  <si>
    <t>Anh Phước - Cà Mau/ 0913.106.505</t>
  </si>
  <si>
    <t>KH0339</t>
  </si>
  <si>
    <t>anh Thao - Chợ Lầu/ 0945.820.065</t>
  </si>
  <si>
    <t>0945.820.065</t>
  </si>
  <si>
    <t>KH0338</t>
  </si>
  <si>
    <t>Chú Công - Xe Vũ Duy</t>
  </si>
  <si>
    <t>Xe Vũ Duy - Đà Lạt</t>
  </si>
  <si>
    <t>KH0337</t>
  </si>
  <si>
    <t>Phạm Anh Tuấn - Khánh Hòa/ 01689.203.939</t>
  </si>
  <si>
    <t>01689.203.939</t>
  </si>
  <si>
    <t>Diên Điền - Diên Khánh - Khánh Hòa</t>
  </si>
  <si>
    <t>KH0335</t>
  </si>
  <si>
    <t>Anh Cường - Tân Vạn/ 0919.064.068</t>
  </si>
  <si>
    <t>0919.064.068</t>
  </si>
  <si>
    <t>KH0336</t>
  </si>
  <si>
    <t>Cửa hàng phụ tùng cơ giới Khánh Duy - KonTum/ 0976.248.697 Fax: 0603.885.599</t>
  </si>
  <si>
    <t>0603.885.599 / 0976.248.697</t>
  </si>
  <si>
    <t>Thôn 5, Đắk Mốt, Ngọc Hồi, Kon Tum</t>
  </si>
  <si>
    <t>KH0334</t>
  </si>
  <si>
    <t>Anh Minh - Gia Lai/ 0976.408.153</t>
  </si>
  <si>
    <t>0976.408.153</t>
  </si>
  <si>
    <t>158 Hai Bà Trưng, Pleiku, Gia Lai</t>
  </si>
  <si>
    <t>KH0333</t>
  </si>
  <si>
    <t>Xưởng Anh Ngân - KonTum/ 0961.148.779</t>
  </si>
  <si>
    <t>0961.148.779</t>
  </si>
  <si>
    <t>194 Phan Đình Phùng, TP KonTum, KonTum</t>
  </si>
  <si>
    <t>KH0332</t>
  </si>
  <si>
    <t>Xưởng anh Tân - An Giang/ 0937.204.452</t>
  </si>
  <si>
    <t>0937.204.452</t>
  </si>
  <si>
    <t>KH0331</t>
  </si>
  <si>
    <t>Anh Hiếu - Chợ Lầu/ 0946.957.950</t>
  </si>
  <si>
    <t>0946.957.950</t>
  </si>
  <si>
    <t>KH0329</t>
  </si>
  <si>
    <t>Bãi máy chú Kiệt - SG/ 0913.745.709</t>
  </si>
  <si>
    <t>Gần Tân Vạn, SG</t>
  </si>
  <si>
    <t>KH0330</t>
  </si>
  <si>
    <t>Xưởng Bảy Lợi - Đồng Nai/0903.906.671</t>
  </si>
  <si>
    <t>0903.906.671</t>
  </si>
  <si>
    <t>KH0327</t>
  </si>
  <si>
    <t>Cửa hàng Anh Thành - Long An/ 0913.834.368</t>
  </si>
  <si>
    <t>0913.834.368</t>
  </si>
  <si>
    <t>Số 23, Hùng Vương, TP Tân An, Long An</t>
  </si>
  <si>
    <t>KH0328</t>
  </si>
  <si>
    <t>Anh Hậu - Long An/ 0983.297.151</t>
  </si>
  <si>
    <t>0983.297.151</t>
  </si>
  <si>
    <t>KH0325</t>
  </si>
  <si>
    <t>Anh Hưng - Campuchia/ 00855973289457</t>
  </si>
  <si>
    <t>08559732894 / 85597328945 / 00855973289</t>
  </si>
  <si>
    <t>KH0326</t>
  </si>
  <si>
    <t>Xưởng anh Dương - Bình Phước/ 0909.878.757</t>
  </si>
  <si>
    <t>0909.878.757</t>
  </si>
  <si>
    <t>Tổ 5, ấp 2, Tân Khai, Hớn Quản, Bình Phước</t>
  </si>
  <si>
    <t>KH0324</t>
  </si>
  <si>
    <t>Anh Thuận - Bình Thuận/ 01629.560.196</t>
  </si>
  <si>
    <t>01629.560.196</t>
  </si>
  <si>
    <t>KH0323</t>
  </si>
  <si>
    <t>Xưởng anh Trung - Gia Lai/ 0968.124.011</t>
  </si>
  <si>
    <t>0968.124.011</t>
  </si>
  <si>
    <t>395 Lê Thánh Tôn, Pleiku, Gia Lai</t>
  </si>
  <si>
    <t>KH0322</t>
  </si>
  <si>
    <t>Anh Thắng - Lái xe</t>
  </si>
  <si>
    <t>MN24</t>
  </si>
  <si>
    <t>Anh Kỳ - Gia Lai/ 01692.923.606</t>
  </si>
  <si>
    <t>01692.923.606</t>
  </si>
  <si>
    <t>KH0321</t>
  </si>
  <si>
    <t>Bãi máy Trung Hiếu - Suối Tiên/ 0977.175.467</t>
  </si>
  <si>
    <t>0977.175.467</t>
  </si>
  <si>
    <t>KH0319</t>
  </si>
  <si>
    <t>Anh Trường - Đắk Nông/ 01689.299.456</t>
  </si>
  <si>
    <t>01689.299.456</t>
  </si>
  <si>
    <t>KH0320</t>
  </si>
  <si>
    <t>Anh Hiếu - Bình Chánh/ 0903.778.634</t>
  </si>
  <si>
    <t>0903.778.634</t>
  </si>
  <si>
    <t>KH0317</t>
  </si>
  <si>
    <t>Anh Ry - Đắk Nông/ 0944.397.070</t>
  </si>
  <si>
    <t>0944.397.070</t>
  </si>
  <si>
    <t>KH0318</t>
  </si>
  <si>
    <t>Cửa hàng Hải Nghĩa - Hàng Xanh/ A Giang: 0909.296.700</t>
  </si>
  <si>
    <t>0909.296.700</t>
  </si>
  <si>
    <t>Số 431 Điện Biên Phủ, P25, Q.Bình Thạnh, TPHCM</t>
  </si>
  <si>
    <t>HN</t>
  </si>
  <si>
    <t>Công ty CP Thi Công Cơ Giới Nhật Bản - Bình Thạnh/ Anh Kha: 0903.774.022</t>
  </si>
  <si>
    <t>0903.774.022</t>
  </si>
  <si>
    <t>8B Đường D2, Khu Văn Thánh Bắc, Phường 25, Quận Bình Thạnh, TP HCM</t>
  </si>
  <si>
    <t>KH0315</t>
  </si>
  <si>
    <t>Công ty TNHH Thương Mại Dịch Vụ Xây Dựng Phước Hùng - Tiền Giang/0986.265.642</t>
  </si>
  <si>
    <t>0986.265.642</t>
  </si>
  <si>
    <t>ấp Thạch Thới, Xã Đồng Sơn, Huyện Gò Công Tây, Tỉnh Tiền Giang</t>
  </si>
  <si>
    <t>KH0316</t>
  </si>
  <si>
    <t>Xưởng chú Sơn - BMT/ 0906.519.558</t>
  </si>
  <si>
    <t>0906.519.558</t>
  </si>
  <si>
    <t>TP Buôn Mê Thuột, Đắk Lắk</t>
  </si>
  <si>
    <t>KH0314</t>
  </si>
  <si>
    <t>Anh Hải (Công ty TNHH Quý Thịnh) - Quận 8/ 0983.055.060</t>
  </si>
  <si>
    <t>0983.055.060</t>
  </si>
  <si>
    <t>3 Lô G, Cư Xá Bình Đông, Phường 15, Quận 8, TP HCM</t>
  </si>
  <si>
    <t>KH0312</t>
  </si>
  <si>
    <t>Anh Đức (Công ty Hòa Phát ) - Bình Thuận/ 0916.421.453</t>
  </si>
  <si>
    <t>0916.421.453</t>
  </si>
  <si>
    <t>KH0313</t>
  </si>
  <si>
    <t>Xưởng anh Hòa - Bình Thuận/ 0918.298.794</t>
  </si>
  <si>
    <t>0918.298.794</t>
  </si>
  <si>
    <t>KH0308</t>
  </si>
  <si>
    <t>Anh Minh - Chợ Lầu / 0989.202.301 - 0918.202.301</t>
  </si>
  <si>
    <t>0989.202.301 / 0918.202.301</t>
  </si>
  <si>
    <t>Chợ Lầu, Phan Thiết, Bình Thuận</t>
  </si>
  <si>
    <t>KH0309</t>
  </si>
  <si>
    <t>Xưởng Anh Hưng - Bà Rịa/ Anh Hưng 0937.630.023</t>
  </si>
  <si>
    <t>0937.630.023</t>
  </si>
  <si>
    <t>Xuyên Mộc, Bà Rịa Vũng Tàu</t>
  </si>
  <si>
    <t>KH0310</t>
  </si>
  <si>
    <t>Anh Lực - Sài Gòn/ 0915.393.377</t>
  </si>
  <si>
    <t>0915.393.377</t>
  </si>
  <si>
    <t>Tam Bình, Sài Gòn</t>
  </si>
  <si>
    <t>KH0311</t>
  </si>
  <si>
    <t>Anh Thuận - Thủ Đức/ 0966.106.106</t>
  </si>
  <si>
    <t>0966.106.106</t>
  </si>
  <si>
    <t>KH0304</t>
  </si>
  <si>
    <t>anh Huỳnh - Sài Gòn/ 0916.181.709</t>
  </si>
  <si>
    <t>0916.181.709</t>
  </si>
  <si>
    <t>KH0305</t>
  </si>
  <si>
    <t>Xưởng anh Vũ - Tam Nông/ 01224.699.687</t>
  </si>
  <si>
    <t>01224.699.687</t>
  </si>
  <si>
    <t>KH0306</t>
  </si>
  <si>
    <t>Anh Sáu - Bình Phước/ 0985.580.400</t>
  </si>
  <si>
    <t>0985.580.400</t>
  </si>
  <si>
    <t>KH0307</t>
  </si>
  <si>
    <t>Anh Minh - Bình Dương/ 0978.368.399</t>
  </si>
  <si>
    <t>0978.368.399</t>
  </si>
  <si>
    <t>Miếu Ông Cù, Bình Dương</t>
  </si>
  <si>
    <t>KH0302</t>
  </si>
  <si>
    <t>Anh Đệ - Phan Rang/ 0915.841.683</t>
  </si>
  <si>
    <t>0915.841.683</t>
  </si>
  <si>
    <t>KH0303</t>
  </si>
  <si>
    <t>Công ty TNHH Bảo Lộc - Quảng Bình/ 0913.316.542</t>
  </si>
  <si>
    <t>0913.316.542</t>
  </si>
  <si>
    <t>Tiểu khu 10, Phường Bắc Lý, TP Đồng Hới, Quảng Bình</t>
  </si>
  <si>
    <t>KH0300</t>
  </si>
  <si>
    <t>Công ty Cát Nhật - Ngã 4 MK/ 0902.557.939</t>
  </si>
  <si>
    <t>Ngã 4 MK, Xa Lộ Hà Nội, HCM</t>
  </si>
  <si>
    <t>KH0301</t>
  </si>
  <si>
    <t>Anh Tiến (Công ty Minh Tiến Long An) - Nhà Bè/ 0913.753.455</t>
  </si>
  <si>
    <t>0913.753.455</t>
  </si>
  <si>
    <t>KH0298</t>
  </si>
  <si>
    <t>Anh Lệ - SG/ 0976.293.627</t>
  </si>
  <si>
    <t>0976.293.627</t>
  </si>
  <si>
    <t>Ngã tư Ga, Sài Gòn</t>
  </si>
  <si>
    <t>KH0299</t>
  </si>
  <si>
    <t>Anh Thắng - Long An/ 0964.880.898</t>
  </si>
  <si>
    <t>0964.880.898</t>
  </si>
  <si>
    <t>KH0296</t>
  </si>
  <si>
    <t>DNTN Thông Viễn - Hà Tĩnh</t>
  </si>
  <si>
    <t>Thôn 5, Cẩm Vịnh, Cẩm Xuyên, Hà Tĩnh</t>
  </si>
  <si>
    <t>KH0297</t>
  </si>
  <si>
    <t>Công ty Cổ phần Đầu tư Công Nghệ Tuổi Trẻ/chị Thảo: 0633.996.186</t>
  </si>
  <si>
    <t>0633.996.186</t>
  </si>
  <si>
    <t>10 Hồ Tùng Mậu, Phường 10, Đà Lạt</t>
  </si>
  <si>
    <t>KH0295</t>
  </si>
  <si>
    <t>Xưởng anh Mười - KonTum/ 0973.313.767</t>
  </si>
  <si>
    <t>0973.313.767</t>
  </si>
  <si>
    <t>410 Duy Tân, TP KonTum</t>
  </si>
  <si>
    <t>KH0292</t>
  </si>
  <si>
    <t>Công ty Hoài Đức - Bình Thuận: anh Đức: 0983.892.123</t>
  </si>
  <si>
    <t>0983.892.123</t>
  </si>
  <si>
    <t>KH0293</t>
  </si>
  <si>
    <t>Anh Viễn- Công ty Bình Triệu (Sài Gòn)/ 0973.887.249</t>
  </si>
  <si>
    <t>0973.887.249</t>
  </si>
  <si>
    <t>209 Nguyễn Xí, Phường 26, Bình thạnh, TP HCM</t>
  </si>
  <si>
    <t>KH0294</t>
  </si>
  <si>
    <t>Cửa hàng Châu Hùng - Lâm Hà/ 0979.036.096</t>
  </si>
  <si>
    <t>0979.036.096</t>
  </si>
  <si>
    <t>TT Đinh Văn, Lâm Hà, Lâm Đồng</t>
  </si>
  <si>
    <t>KH0290</t>
  </si>
  <si>
    <t>Cửa hàng Nông Ngư Cơ Hùng Nhí - SG/ 0903.838.216</t>
  </si>
  <si>
    <t>0903.838.216</t>
  </si>
  <si>
    <t>24 Điện Biên Phủ, P.15, Q. Bình Thạnh</t>
  </si>
  <si>
    <t>KH0291</t>
  </si>
  <si>
    <t>Công ty TNHH Liên Hoàng Minh - Bình Tân</t>
  </si>
  <si>
    <t>945/17 QL1A, P. An Lạc, Q. Bình Tân, TPHCM</t>
  </si>
  <si>
    <t>KH0288</t>
  </si>
  <si>
    <t>Bãi máy Vĩnh Thăng - Tân Vạn/ Anh Khánh - 0913.580.583</t>
  </si>
  <si>
    <t>0913.580.583</t>
  </si>
  <si>
    <t>Tân Vạn, SG</t>
  </si>
  <si>
    <t>KH0289</t>
  </si>
  <si>
    <t>Công ty CP Vận tải và Thương mại Quốc Tế - Q1/ A.Hiện: 0949.940.055</t>
  </si>
  <si>
    <t>0949.940.055</t>
  </si>
  <si>
    <t>140A Nam Kỳ Khởi Nghĩa, P. Bến Nghé, Q1, TPHCM</t>
  </si>
  <si>
    <t>KH0287</t>
  </si>
  <si>
    <t>Anh Lương - Gia Lai/ 0978.692.739</t>
  </si>
  <si>
    <t>0978.692.739</t>
  </si>
  <si>
    <t>KH0286</t>
  </si>
  <si>
    <t>Công ty TNHH MTV Miền Trung Tây Nguyên - ĐắkLắk/ A.Đạo: 0905.317.735</t>
  </si>
  <si>
    <t>0905.317.735</t>
  </si>
  <si>
    <t>193 Nguyễn Văn Cừ, TP. Buôn Ma Thuột, Đắk Lắk</t>
  </si>
  <si>
    <t>KH0285</t>
  </si>
  <si>
    <t>Anh Vĩnh - Vĩnh Long/ 0919.180.548</t>
  </si>
  <si>
    <t>0919.180.548</t>
  </si>
  <si>
    <t>KH0284</t>
  </si>
  <si>
    <t>Xưởng anh Cường - Phú Yên/ 0905.291.649</t>
  </si>
  <si>
    <t>0905.291.649</t>
  </si>
  <si>
    <t>QL1A cũ, Km4, TP Tuy Hòa, Phú Yên</t>
  </si>
  <si>
    <t>KH0283</t>
  </si>
  <si>
    <t>anh Tùng - Khánh Hòa/ 0914.005.519</t>
  </si>
  <si>
    <t>0914.005.519</t>
  </si>
  <si>
    <t>Vạn Giã, Khánh Hòa</t>
  </si>
  <si>
    <t>KH0281</t>
  </si>
  <si>
    <t>Anh Đức - Gia Lai/ 0988.755.945</t>
  </si>
  <si>
    <t>0988.755.945</t>
  </si>
  <si>
    <t>KH0282</t>
  </si>
  <si>
    <t>Anh Hoai - Long An/ 0982.744.126</t>
  </si>
  <si>
    <t>0982.744.126</t>
  </si>
  <si>
    <t>KH0279</t>
  </si>
  <si>
    <t>Anh Bình - Bình Thuận/ 0978.087.221</t>
  </si>
  <si>
    <t>0978.087.221</t>
  </si>
  <si>
    <t>Tân Linh, Bình Thuận</t>
  </si>
  <si>
    <t>KH0280</t>
  </si>
  <si>
    <t>Xưởng Định Hùng - Gia Lai/ 0934.727.672/ 0935.075.435</t>
  </si>
  <si>
    <t>0934.727.672 / 0935.075.435</t>
  </si>
  <si>
    <t>Thị trấn Chư Sê, Gia Lai</t>
  </si>
  <si>
    <t>KH0278</t>
  </si>
  <si>
    <t>Cửa hàng Hoàng Hùng -Vĩnh Long/ 0907.774.762</t>
  </si>
  <si>
    <t>0907.774.762</t>
  </si>
  <si>
    <t>Tân Hạnh, Long Hồ, TP Vĩnh Long</t>
  </si>
  <si>
    <t>KH0277</t>
  </si>
  <si>
    <t>Xưởng Tấn Đạt - KonTum/ 01668.134.234</t>
  </si>
  <si>
    <t>01668.134.234</t>
  </si>
  <si>
    <t>470 Phan Đình Phùng, Thành Phố Kontum</t>
  </si>
  <si>
    <t>KH0276</t>
  </si>
  <si>
    <t>Công ty TNHH XD-TM Vinh Quang - Tiền Giang/ A.Vinh: 0944.411.119</t>
  </si>
  <si>
    <t>0944.411.119</t>
  </si>
  <si>
    <t>20/8A, Nguyễn Trọng Dân, KP4, Phường 3, TX Gò Công, Tiền Giang</t>
  </si>
  <si>
    <t>KH0274</t>
  </si>
  <si>
    <t>Công ty Hoàng Nhi - Bình Dương/ anh Vũ: 0909.004.162</t>
  </si>
  <si>
    <t>0909.004.162</t>
  </si>
  <si>
    <t>KH0275</t>
  </si>
  <si>
    <t>Công ty TNHH Phúc Thành - Phú Yên/ A.Lin: 0905.848.284</t>
  </si>
  <si>
    <t>0905.848.284</t>
  </si>
  <si>
    <t>Thôn Chính Nghĩa, Xã An Phú, Thành phố Tuy Hòa, tỉnh Phú Yên</t>
  </si>
  <si>
    <t>KH0273</t>
  </si>
  <si>
    <t>Anh Vinh - Ngã ba 621/ 0918.735.245</t>
  </si>
  <si>
    <t>0918.735.245</t>
  </si>
  <si>
    <t>Ngã ba 621, TP HCM</t>
  </si>
  <si>
    <t>KH0271</t>
  </si>
  <si>
    <t>Chú Tâm - DNTN Đức Tâm (Bình Thuận)/ 0918.561.363</t>
  </si>
  <si>
    <t>0918.561.363</t>
  </si>
  <si>
    <t>Thị trấn Võ Xu, huyện Đức Linh, tỉnh Bình Thuận</t>
  </si>
  <si>
    <t>KH0272</t>
  </si>
  <si>
    <t>Xưởng Long Giang - Bình Phước/ 0784.425.330</t>
  </si>
  <si>
    <t>0784.425.330</t>
  </si>
  <si>
    <t>Phùng Chấn Minh, KP1, TX Đồng Xoài, Bình Phước</t>
  </si>
  <si>
    <t>KH0267</t>
  </si>
  <si>
    <t>Cửa hàng Duy Thanh - Kiên Giang/ 0913.190.687- Fax: 0773.841.564</t>
  </si>
  <si>
    <t>0913.190.687- / 0773.841.564</t>
  </si>
  <si>
    <t>KH0268</t>
  </si>
  <si>
    <t>Xưởng Long Hải - Lâm Đồng/ 0918.465.564</t>
  </si>
  <si>
    <t>0918.465.564</t>
  </si>
  <si>
    <t>Long Hải, Đinh Văn, Lâm Hà, Lâm Đồng</t>
  </si>
  <si>
    <t>KH0269</t>
  </si>
  <si>
    <t>Xưởng Minh Trang - ĐắkLắk/ Chị út: 0982.789.385</t>
  </si>
  <si>
    <t>0982.789.385</t>
  </si>
  <si>
    <t>KrongPuk, ĐắkLắk</t>
  </si>
  <si>
    <t>KH0270</t>
  </si>
  <si>
    <t>Anh Quyền - Đồng Nai/ 0908.416.416</t>
  </si>
  <si>
    <t>0908.416.416</t>
  </si>
  <si>
    <t>KH0266</t>
  </si>
  <si>
    <t>Bãi máy Đại Đăng Khoa - SG/ 0903.744.264</t>
  </si>
  <si>
    <t>0903.744.264</t>
  </si>
  <si>
    <t>Đối diện khu công nghệ cao</t>
  </si>
  <si>
    <t>KH0263</t>
  </si>
  <si>
    <t>anh Nghỉ - Cà Mau/ 0918.472.567</t>
  </si>
  <si>
    <t>0918.472.567</t>
  </si>
  <si>
    <t>KH0264</t>
  </si>
  <si>
    <t>Anh Quyến - Công ty Văn Minh/ 0978.881.636</t>
  </si>
  <si>
    <t>0978.881.636</t>
  </si>
  <si>
    <t>KH0265</t>
  </si>
  <si>
    <t>Xưởng anh Chín - Quảng Ngãi/ 0914.158.327</t>
  </si>
  <si>
    <t>0914.158.327</t>
  </si>
  <si>
    <t>KH0260</t>
  </si>
  <si>
    <t>Anh Sơn - Quận 9/ 0913.990.067</t>
  </si>
  <si>
    <t>0913.990.067</t>
  </si>
  <si>
    <t>Ngã Tư Bình Thái - Quận 9 - TP HCM</t>
  </si>
  <si>
    <t>KH0261</t>
  </si>
  <si>
    <t>DNTN Tân Thành Thiện - Bình Thuận/ Anh Hậu: 0989.021.161-0908.049.179</t>
  </si>
  <si>
    <t>021.161-0908</t>
  </si>
  <si>
    <t>QL1A, KM37 Tân Lập, Hàm Thuận Nam, Bình Thuận</t>
  </si>
  <si>
    <t>KH0262</t>
  </si>
  <si>
    <t>Xưởng anh Tuấn (L) - ĐắkLắk/ 0942.673.118</t>
  </si>
  <si>
    <t>0942.673.118</t>
  </si>
  <si>
    <t>Y Ngông, TP Buôn Ma Thuột, ĐắkLắk</t>
  </si>
  <si>
    <t>KH0259</t>
  </si>
  <si>
    <t>Huỳnh Văn Kiệt</t>
  </si>
  <si>
    <t>MN23</t>
  </si>
  <si>
    <t>Bãi máy Công Hiếu - SG/ 0903.999.704</t>
  </si>
  <si>
    <t>0903.999.704</t>
  </si>
  <si>
    <t>Xa lộ Hà Nội, TP HCM</t>
  </si>
  <si>
    <t>KH0258</t>
  </si>
  <si>
    <t>DNTN Trần Thọ - Bình Dương/ Anh Thọ: 0907.267.575</t>
  </si>
  <si>
    <t>0907.267.575</t>
  </si>
  <si>
    <t>Tân Đông Hiệp, Dĩ An, Bình Dương</t>
  </si>
  <si>
    <t>KH0255</t>
  </si>
  <si>
    <t>Công ty TNHH MTV Chánh Thi - Khánh Hòa</t>
  </si>
  <si>
    <t>Cam Lâm, Khánh Hòa</t>
  </si>
  <si>
    <t>KH0256</t>
  </si>
  <si>
    <t>Xưởng anh Sang - Lâm Đồng / 0976.160.322</t>
  </si>
  <si>
    <t>0976.160.322</t>
  </si>
  <si>
    <t>KH0257</t>
  </si>
  <si>
    <t>Anh Thiện - Mỹ Tho/ 0949.554.414</t>
  </si>
  <si>
    <t>0949.554.414</t>
  </si>
  <si>
    <t>KH0252</t>
  </si>
  <si>
    <t>Anh Nam - Công ty Quỳnh Như (Bình Dương)/ 0987.103.939</t>
  </si>
  <si>
    <t>0987.103.939</t>
  </si>
  <si>
    <t>35 ấp Cây Đa, Phước Thạnh, Tân Uyên, Bình Dương</t>
  </si>
  <si>
    <t>KH0253</t>
  </si>
  <si>
    <t>Công ty Bạch Kim - SG/ 0914.434.269</t>
  </si>
  <si>
    <t>0914.434.269</t>
  </si>
  <si>
    <t>KH0254</t>
  </si>
  <si>
    <t>Anh Toàn - Bình Phước/ 0979.378.379</t>
  </si>
  <si>
    <t>0979.378.379</t>
  </si>
  <si>
    <t>Cầu 2, Thị xã Đồng Xoài, Bình Phước</t>
  </si>
  <si>
    <t>KH0249</t>
  </si>
  <si>
    <t>Bãi máy Năm Lập - Xa lộ Hà Nội/ 0903.627.280</t>
  </si>
  <si>
    <t>0903.627.280</t>
  </si>
  <si>
    <t>Đối diện bãi máy Vĩnh Phát</t>
  </si>
  <si>
    <t>KH0250</t>
  </si>
  <si>
    <t>Xưởng Long Thành - Buôn Mê Thuột/ 0913.484.184</t>
  </si>
  <si>
    <t>0913.484.184</t>
  </si>
  <si>
    <t>60 Trần Quý Cáp, TP Buôn Mê Thuột, Đắk Lắk</t>
  </si>
  <si>
    <t>KH0251</t>
  </si>
  <si>
    <t>Xưởng Sơn Tùng - Vĩnh Phú 27/ 0918.284.109- 0918.284.108</t>
  </si>
  <si>
    <t>0918.284.109- / 0918.284.108</t>
  </si>
  <si>
    <t>Số 10/6 Đường Vĩnh Phú 27, P. Vĩnh Phú, TP. Thuận An, Bình Dương</t>
  </si>
  <si>
    <t>KH0248</t>
  </si>
  <si>
    <t>Anh Đức - Ngã 4 Bình Phước/ 0918.734.851</t>
  </si>
  <si>
    <t>0918.734.851</t>
  </si>
  <si>
    <t>Ngã 4 Bình Phước, TP HCM</t>
  </si>
  <si>
    <t>KH0246</t>
  </si>
  <si>
    <t>DNTN Hải Hậu ( Bình Dương)- Chú Nhụ: 0913.945.747</t>
  </si>
  <si>
    <t>0913.945.747</t>
  </si>
  <si>
    <t>Đường Lồ Ô, Nội Hóa, Dĩ An, Bình Dương</t>
  </si>
  <si>
    <t>KH0247</t>
  </si>
  <si>
    <t>Chi nhánh Công ty TNHH TM-XD Bình Nguyễn - Anh Khoa: 0932.773.456 - 0909.788.012</t>
  </si>
  <si>
    <t>0932.773.456 / 0909.788.012</t>
  </si>
  <si>
    <t>Đông An, Tân Đông Hiệp, Dĩ An, Bình Dương</t>
  </si>
  <si>
    <t>KH0245</t>
  </si>
  <si>
    <t>Cửa hàng ô tô Vũ Tuấn - Bình Long C. Trang 0124.555.3333 - Tel/Fax: 06513.681.456</t>
  </si>
  <si>
    <t>0124.555.3333 / 06513.681.456</t>
  </si>
  <si>
    <t>Đường Nguyễn Huệ (trục đường QL13), TX Bình Long, Bình Phước</t>
  </si>
  <si>
    <t>KH0243</t>
  </si>
  <si>
    <t>Công ty CP Bất động sản Tài Nguyên - Anh Lợi: 0937.938.171</t>
  </si>
  <si>
    <t>0937.938.171</t>
  </si>
  <si>
    <t>52-54 Thủ Khoa Huân, Phường Bến Thành, Quận 1, TPHCM</t>
  </si>
  <si>
    <t>KH0244</t>
  </si>
  <si>
    <t>Cửa Hàng Thuận Hải - Phan Rang/ 0365.454.650</t>
  </si>
  <si>
    <t>0365.454.650</t>
  </si>
  <si>
    <t>Quốc Lộ 27, P.Phước Mỹ, TP.Phan Rang Tháp Chàm, Ninh Thuận</t>
  </si>
  <si>
    <t>KH0242</t>
  </si>
  <si>
    <t>Công ty CP Rạng Đông - Phan Thiết/ Ngọc Anh - 0868.384.591</t>
  </si>
  <si>
    <t>0868.384.591</t>
  </si>
  <si>
    <t>J45 Tôn Đức Thắng, P. Xuân An, TP Phan Thiết, Bình Thuận</t>
  </si>
  <si>
    <t>KH0241</t>
  </si>
  <si>
    <t>Công ty TNHH MTV An Phú - Quảng Ngãi/ A.Cường: 0905.201.202</t>
  </si>
  <si>
    <t>0905.201.202</t>
  </si>
  <si>
    <t>Bình Chương, Bình Sơn, Quảng Ngãi</t>
  </si>
  <si>
    <t>KH0240</t>
  </si>
  <si>
    <t>Hoàng Anh - Cà Mau/ 0917.241.433</t>
  </si>
  <si>
    <t>0917.241.433</t>
  </si>
  <si>
    <t>KH0239</t>
  </si>
  <si>
    <t>Anh Tâm - Bình Chánh/ 0913.494.497</t>
  </si>
  <si>
    <t>0913.494.497</t>
  </si>
  <si>
    <t>Ngã 3 Quán Chuối, Bùi Thanh Khiết, Bình Chánh, TPHCM</t>
  </si>
  <si>
    <t>KH0237</t>
  </si>
  <si>
    <t>Công ty Hoàng Kim - SG/ 0914.343.269</t>
  </si>
  <si>
    <t>0914.343.269</t>
  </si>
  <si>
    <t>Bình Tân, TPHCM</t>
  </si>
  <si>
    <t>KH0238</t>
  </si>
  <si>
    <t>Anh Dũng - KonTum/ 0914.028.493</t>
  </si>
  <si>
    <t>0914.028.493</t>
  </si>
  <si>
    <t>KH0236</t>
  </si>
  <si>
    <t>Anh Dũng - Đà Lạt/ 0913.934.567</t>
  </si>
  <si>
    <t>0913.934.567</t>
  </si>
  <si>
    <t>KH0235</t>
  </si>
  <si>
    <t>Anh Đức - Công ty TNHH MTV Phan Hữu Đức - Đồng Nai/ 0987.949.475</t>
  </si>
  <si>
    <t>0987.949.475</t>
  </si>
  <si>
    <t>ấp 2, Xã Xuân Hưng, Xuân Lộc, Đồng Nai</t>
  </si>
  <si>
    <t>KH0233</t>
  </si>
  <si>
    <t>Chú Quang - Kiên Giang/0901.221.889</t>
  </si>
  <si>
    <t>0901.221.889</t>
  </si>
  <si>
    <t>Rạch Giá, Kiên Giang</t>
  </si>
  <si>
    <t>KH0234</t>
  </si>
  <si>
    <t>Anh Thọ - Công ty Trung Thành (Bình Dương)/ 0987.373.767</t>
  </si>
  <si>
    <t>0987.373.767</t>
  </si>
  <si>
    <t>Bình An, Thuận An, Bình Dương</t>
  </si>
  <si>
    <t>KH0231</t>
  </si>
  <si>
    <t>Anh Trí - Công ty TNHH MTV Ngọc Hân (Cà Mau): 0917.233.433</t>
  </si>
  <si>
    <t>0917.233.433</t>
  </si>
  <si>
    <t>ấp Tân Thành Mới, xã Rạch Chèo, Phú Tân, Cà Mau</t>
  </si>
  <si>
    <t>KH0232</t>
  </si>
  <si>
    <t>Doanh nghiệp tư nhân Lộc Ninh - Lâm Đồng/ 0977.566.577</t>
  </si>
  <si>
    <t>Thôn 3, Liên Đầm, Di Linh, Lâm Đồng</t>
  </si>
  <si>
    <t>KH0230</t>
  </si>
  <si>
    <t>Xưởng anh Luân - Gia Lai/ 0986.661.679</t>
  </si>
  <si>
    <t>0986.661.679</t>
  </si>
  <si>
    <t>KH0229</t>
  </si>
  <si>
    <t>Anh Hùng - Phan Thiết/ 0986.569.445</t>
  </si>
  <si>
    <t>0986.569.445</t>
  </si>
  <si>
    <t>Trạm thu phí Sông Phan, Bình Thuận</t>
  </si>
  <si>
    <t>KH0226</t>
  </si>
  <si>
    <t>Anh Huy - Chợ Lầu/ 0978.593.508</t>
  </si>
  <si>
    <t>0978.593.508</t>
  </si>
  <si>
    <t>KH0227</t>
  </si>
  <si>
    <t>Xưởng anh Hòa - Bảo Lộc/ 0979.732.433</t>
  </si>
  <si>
    <t>0979.732.433</t>
  </si>
  <si>
    <t>KH0228</t>
  </si>
  <si>
    <t>Xưởng chú Hải - Bảo Lộc/ 01663.452.590</t>
  </si>
  <si>
    <t>01663.452.590</t>
  </si>
  <si>
    <t>Bảo Lâm, Bảo Lộc, Lâm Đồng</t>
  </si>
  <si>
    <t>KH0224</t>
  </si>
  <si>
    <t>Công ty TNHH Xây dựng Công trình Nam Việt - Bảo Lộc/ A.Hoàng: 0983.939.739</t>
  </si>
  <si>
    <t>0983.939.739</t>
  </si>
  <si>
    <t>89 Lý Thường Kiệt, P1, TP Bảo Lộc, Lâm Đồng</t>
  </si>
  <si>
    <t>KH0225</t>
  </si>
  <si>
    <t>Anh Việt - CTCP Hóa An/ 0936.854.545</t>
  </si>
  <si>
    <t>0936.854.545</t>
  </si>
  <si>
    <t>Trạm thu phí QL1K (Xưởng số 19)</t>
  </si>
  <si>
    <t>KH0223</t>
  </si>
  <si>
    <t>Bãi máy Vũ Hùng - Sài Gòn/ 0913.993.718</t>
  </si>
  <si>
    <t>0913.993.718</t>
  </si>
  <si>
    <t>Xa lộ Hà Nội, Q.9, TP HCM</t>
  </si>
  <si>
    <t>KH0222</t>
  </si>
  <si>
    <t>Cửa hàng Hiển Hiếu - An Giang/ 0939.935.622 FAX: 02963.846.516</t>
  </si>
  <si>
    <t>0939.935.622 / 02963.846.516</t>
  </si>
  <si>
    <t>KH0221</t>
  </si>
  <si>
    <t>Anh Vũ - Bến Tre/ 0987.711.676</t>
  </si>
  <si>
    <t>0987.711.676</t>
  </si>
  <si>
    <t>KH0219</t>
  </si>
  <si>
    <t>Xưởng Anh Đức - Đà Nẵng/ 0905.711.510</t>
  </si>
  <si>
    <t>0905.711.510</t>
  </si>
  <si>
    <t>Số 1000, Trường Chinh, TPĐà Nẵng</t>
  </si>
  <si>
    <t>KH0220</t>
  </si>
  <si>
    <t>Anh Mặng - Nha Trang/ 0905.123.198</t>
  </si>
  <si>
    <t>KH0218</t>
  </si>
  <si>
    <t>Anh Phong - Phan Rí, Bình Thuận/ 0919.648.280</t>
  </si>
  <si>
    <t>0919.648.280</t>
  </si>
  <si>
    <t>Phan Rí, Bình Thuận</t>
  </si>
  <si>
    <t>KH0217</t>
  </si>
  <si>
    <t>Cửa hàng phụ tùng ô tô cơ giới Kiến Phát - Gia Lai/ anh Bi: 0932.577.676 - FAX: 0593.874.876</t>
  </si>
  <si>
    <t>0932.577.676 / 0593.874.876</t>
  </si>
  <si>
    <t>71Wừu, P.Lakring, TP Pleiku, Gia Lai</t>
  </si>
  <si>
    <t>KH0216</t>
  </si>
  <si>
    <t>Anh Uyên - SG (Công ty TNHH Vận tải và Cơ giới Đại Phát)/ 0949.769.066</t>
  </si>
  <si>
    <t>0949.769.066</t>
  </si>
  <si>
    <t>506/49/28Q Lạc Long Quân, P5, Q11, TPHCM</t>
  </si>
  <si>
    <t>KH0215</t>
  </si>
  <si>
    <t>Anh Sơn - Gia Lai/ 0906.405.282</t>
  </si>
  <si>
    <t>0906.405.282</t>
  </si>
  <si>
    <t>KH0214</t>
  </si>
  <si>
    <t>Anh Nguyên - Tiền Giang/ 0913.962.538</t>
  </si>
  <si>
    <t>0913.962.538</t>
  </si>
  <si>
    <t>KH0213</t>
  </si>
  <si>
    <t>CHI PHÍ MUA HÀNG</t>
  </si>
  <si>
    <t>VC</t>
  </si>
  <si>
    <t>Xưởng anh Lợi - Bảo Lộc/ 0918.162.842</t>
  </si>
  <si>
    <t>0918.162.842</t>
  </si>
  <si>
    <t>KH0212</t>
  </si>
  <si>
    <t>Xưởng Anh Hoàng - Vạn Giã Khánh Hòa/ 0913.462.771</t>
  </si>
  <si>
    <t>0913.462.771</t>
  </si>
  <si>
    <t>KH0210</t>
  </si>
  <si>
    <t>anh Hiển - Công ty CP Đầu tư xây dựng hạ tầng&amp; khai thác mỏ Tân Việt Bắc / 0978.600.928</t>
  </si>
  <si>
    <t>0978.600.928</t>
  </si>
  <si>
    <t>Số 20 Ngõ 8, Ngô Gia Tự, Đức Giang, Long Biên, Hà Nội</t>
  </si>
  <si>
    <t>KH0211</t>
  </si>
  <si>
    <t>Bãi máy Lâm Đạt Nguyên - Tân Vạn/ 0933.392.949</t>
  </si>
  <si>
    <t>0933.392.949</t>
  </si>
  <si>
    <t>KH0208</t>
  </si>
  <si>
    <t>Anh Huân - Gia Lai/ 0935.880.003</t>
  </si>
  <si>
    <t>0935.880.003</t>
  </si>
  <si>
    <t>KH0209</t>
  </si>
  <si>
    <t>Anh Nam - DNTN Tiến Phát/ 0962.186.737</t>
  </si>
  <si>
    <t>0962.186.737</t>
  </si>
  <si>
    <t>04 Trần Đại Nghĩa, P. Yên Thế, TP Pleiku, Gia Lai</t>
  </si>
  <si>
    <t>KH0206</t>
  </si>
  <si>
    <t>Anh Hùng (Công ty TNHH Hưng Quang) - Bảo Lộc/ 0982.761.022</t>
  </si>
  <si>
    <t>0982.761.022</t>
  </si>
  <si>
    <t>26B Hà Giang, Bảo Lộc, Lâm Đồng</t>
  </si>
  <si>
    <t>KH0207</t>
  </si>
  <si>
    <t>Anh Hòa - Bình Thuận/ 0962.586.324</t>
  </si>
  <si>
    <t>0962.586.324</t>
  </si>
  <si>
    <t>KH0205</t>
  </si>
  <si>
    <t>Công ty CP Thiết Bị Việt Nhật/ Chị Vân - 0903.780.769, Fax: 0837.245.005</t>
  </si>
  <si>
    <t>0903.780.769 / 0837.245.005</t>
  </si>
  <si>
    <t>KH0203</t>
  </si>
  <si>
    <t>Công ty TNHH RAFFLES PILING Việt Nam</t>
  </si>
  <si>
    <t>R4-55 Hưng Phước 2, P. Tân Phong, Q.7, TP HCM</t>
  </si>
  <si>
    <t>KH0204</t>
  </si>
  <si>
    <t>Xưởng anh Được - Nha Trang/ Anh Tâm- 0973.099.295-Cno: Chị Hằng: 0986.000.578 FAX: 0583.851.638</t>
  </si>
  <si>
    <t>0973.099.295- / 0986.000.578 / 0583.851.638</t>
  </si>
  <si>
    <t>KH0199</t>
  </si>
  <si>
    <t>Xưởng Quốc Thắng - Quảng Nam/ 0919.765.615</t>
  </si>
  <si>
    <t>0919.765.615</t>
  </si>
  <si>
    <t>QL1A, Tam Hiệp, Quảng Nam</t>
  </si>
  <si>
    <t>KH0200</t>
  </si>
  <si>
    <t>Công ty TNHH SX-TM&amp; Du Lịch Tầm Vông</t>
  </si>
  <si>
    <t>Phước Thái, Thái Hòa, Tân Uyên, Bình Dương</t>
  </si>
  <si>
    <t>KH0201</t>
  </si>
  <si>
    <t>Cửa hàng Chị Hải - Bình Định/ 0976.207.161</t>
  </si>
  <si>
    <t>0976.207.161</t>
  </si>
  <si>
    <t>Tuy Phước, Bình Định</t>
  </si>
  <si>
    <t>KH0202</t>
  </si>
  <si>
    <t>Garage Thanh Duy - Kon Tum/ 0979.735.949</t>
  </si>
  <si>
    <t>0979.735.949</t>
  </si>
  <si>
    <t>QL14B, Đắk Pét, Đắk Glei, Kon Tum</t>
  </si>
  <si>
    <t>KH0198</t>
  </si>
  <si>
    <t>anh Đô - Đắk Lắk/ 0987.129.595</t>
  </si>
  <si>
    <t>0987.129.595</t>
  </si>
  <si>
    <t>TP Buôn Ma Thuột, Đắk Lắk</t>
  </si>
  <si>
    <t>KH0197</t>
  </si>
  <si>
    <t>DONALDSON FILTRATION ASIA PACIFIC PTE LTD (DFAP)</t>
  </si>
  <si>
    <t>No 3, Changi Business Park Vista, #02-01 Singapore 486051</t>
  </si>
  <si>
    <t>DNS</t>
  </si>
  <si>
    <t>Anh Nghĩa - Nha Trang/ 0933.455.299</t>
  </si>
  <si>
    <t>0933.455.299</t>
  </si>
  <si>
    <t>KH0196</t>
  </si>
  <si>
    <t>Garage Minh - Bình Thuận/ anh Hải: 01699.162.645</t>
  </si>
  <si>
    <t>01699.162.645</t>
  </si>
  <si>
    <t>QL1A, 246 Nguyễn Huệ T.T Tân Minh, Hàm Tân, Bình Thuận</t>
  </si>
  <si>
    <t>KH0194</t>
  </si>
  <si>
    <t>Công ty TNHH Thịnh Tiến - Bình Định/ Chị Hồng: 0989.245.337 - Fax: 0563.732.279</t>
  </si>
  <si>
    <t>0989.245.337 / 0563.732.279</t>
  </si>
  <si>
    <t>Thôn Phong Tấn, Phước Lộc, Tuy Phước, Bình Định</t>
  </si>
  <si>
    <t>KH0195</t>
  </si>
  <si>
    <t>Gara Anh Bi - Bình Thuận/ 0988.179.377</t>
  </si>
  <si>
    <t>0988.179.377</t>
  </si>
  <si>
    <t>QL1A, Hàm Thuận Nam, Bình Thuận</t>
  </si>
  <si>
    <t>KH0193</t>
  </si>
  <si>
    <t>anh Phương - Đắk Nông/ 0979.623.778</t>
  </si>
  <si>
    <t>0979.623.778</t>
  </si>
  <si>
    <t>Thôn 3, Quảng Tín, Thị Trấn Kiên Đức, Đăk Nông</t>
  </si>
  <si>
    <t>KH0192</t>
  </si>
  <si>
    <t>Anh Sang - Tiền Giang (Công ty TNHH TMDVXD Minh Thái): 01656.416.564</t>
  </si>
  <si>
    <t>01656.416.564</t>
  </si>
  <si>
    <t>ấp Hưng Hòa, Xã Long Vĩnh, Gò Công Tây, Tiền Giang</t>
  </si>
  <si>
    <t>KH0190</t>
  </si>
  <si>
    <t>Xưởng anh Tâm - Bình Chánh/ 0908.349.329</t>
  </si>
  <si>
    <t>0908.349.329</t>
  </si>
  <si>
    <t>KH0191</t>
  </si>
  <si>
    <t>Anh Tân - Bình Thuận/ 0937.626.469</t>
  </si>
  <si>
    <t>Bắc Bình, Bình Thuận</t>
  </si>
  <si>
    <t>KH0188</t>
  </si>
  <si>
    <t>Công ty Cp Tiến Hưng - anh Thành: 0983.919.228 - Fax: 055.3714953</t>
  </si>
  <si>
    <t>055.3714953 / 0983.919.228</t>
  </si>
  <si>
    <t>Số 239 Phan Đình Phùng, TP Quảng Ngãi</t>
  </si>
  <si>
    <t>KH0189</t>
  </si>
  <si>
    <t>anh Hoàng - Kiên Giang/ 01278.767.758</t>
  </si>
  <si>
    <t>01278.767.758</t>
  </si>
  <si>
    <t>KH0187</t>
  </si>
  <si>
    <t>anh Thắng - ĐăkLăk/ 0905.940.128 - Cno: 0935.842.928</t>
  </si>
  <si>
    <t>0905.940.128 / 0935.842.928</t>
  </si>
  <si>
    <t>Y Ngông nối dài, TP Buôn Mê Thuột, Đăk Lăk</t>
  </si>
  <si>
    <t>KH0186</t>
  </si>
  <si>
    <t>Bãi máy Châu Sáng - Sài Gòn/ 0989.897.788</t>
  </si>
  <si>
    <t>0989.897.788</t>
  </si>
  <si>
    <t>KH0183</t>
  </si>
  <si>
    <t>Anh Sử - Sài Gòn/ 0927.304.747</t>
  </si>
  <si>
    <t>0927.304.747</t>
  </si>
  <si>
    <t>KH0184</t>
  </si>
  <si>
    <t>Xưởng Minh Tuấn - Đăk Lăk/ 0983.646.367 - 0983.644.079</t>
  </si>
  <si>
    <t>0983.646.367 / 0983.644.079</t>
  </si>
  <si>
    <t>Km51, Quốc lộ 26, Thị trấn Eakar, Đăk Lắk</t>
  </si>
  <si>
    <t>KH0185</t>
  </si>
  <si>
    <t>Xưởng anh Nhật - Đắk Lăk/ 0935.797.656</t>
  </si>
  <si>
    <t>0935.797.656</t>
  </si>
  <si>
    <t>Duy Hòa, Đắk Lăk</t>
  </si>
  <si>
    <t>KH0181</t>
  </si>
  <si>
    <t>Cửa hàng Lộc Khoa - Đồng Tháp/ 01225.529.090</t>
  </si>
  <si>
    <t>01225.529.090</t>
  </si>
  <si>
    <t>33 Quốc lộ 30, P. Mỹ Phú. TP Cao Lãnh, Đồng Tháp</t>
  </si>
  <si>
    <t>KH0182</t>
  </si>
  <si>
    <t>Anh Năm - Long An/ 0937.433.677</t>
  </si>
  <si>
    <t>0937.433.677</t>
  </si>
  <si>
    <t>KH0179</t>
  </si>
  <si>
    <t>Xưởng Vinh Đức - Bình Thuận/ 0973.523.610</t>
  </si>
  <si>
    <t>0973.523.610</t>
  </si>
  <si>
    <t>246 Nguyễn Huệ, TT Tân Minh, Hàm Tân, Bình Thuận</t>
  </si>
  <si>
    <t>KH0180</t>
  </si>
  <si>
    <t>Xưởng anh Hiếu - Đà Lạt.T./0989.220.648</t>
  </si>
  <si>
    <t>0989.220.648</t>
  </si>
  <si>
    <t>KH0178</t>
  </si>
  <si>
    <t>Công ty CP Cơ giới và Xây lắp Đông Hưng - Gia Lai/ Chị Thủy - 0983.697.067</t>
  </si>
  <si>
    <t>0983.697.067</t>
  </si>
  <si>
    <t>189 Lê Đại Hành, TP Pleiku, Gia Lai</t>
  </si>
  <si>
    <t>KH0177</t>
  </si>
  <si>
    <t>Anh ẩn - Đồng Nai/ 0903.029.394</t>
  </si>
  <si>
    <t>0903.029.394</t>
  </si>
  <si>
    <t>KH0176</t>
  </si>
  <si>
    <t>Xưởng chú Dương - Buôn Ma Thuột/ 0914.093.781</t>
  </si>
  <si>
    <t>0914.093.781</t>
  </si>
  <si>
    <t>33 Lê Duẩn, Buôn Ma Thuột, Đắk Lăk</t>
  </si>
  <si>
    <t>KH0173</t>
  </si>
  <si>
    <t>Xưởng anh Tâm - Bình Thuận/ 0983.867.529</t>
  </si>
  <si>
    <t>0983.867.529</t>
  </si>
  <si>
    <t>Km37, Trạm dừng chân Thiên Trang, Hàm Thuận Nam, Bình Thuận</t>
  </si>
  <si>
    <t>KH0174</t>
  </si>
  <si>
    <t>Xưởng anh Đồng - Nha Trang/ 0919.338.917</t>
  </si>
  <si>
    <t>0919.338.917</t>
  </si>
  <si>
    <t>KH0175</t>
  </si>
  <si>
    <t>Cửa hàng Mai Thiện - Long An/ 0908.928.577</t>
  </si>
  <si>
    <t>0908.928.577</t>
  </si>
  <si>
    <t>Mỹ Yên, Bến Lức, Long An</t>
  </si>
  <si>
    <t>KH0172</t>
  </si>
  <si>
    <t>Xưởng Trung Nguyên - Gia Lai/ chú Nguyên: 0905.120.468</t>
  </si>
  <si>
    <t>0905.120.468</t>
  </si>
  <si>
    <t>622 Lê Duẩn, TP Pleiku, Gia Lai</t>
  </si>
  <si>
    <t>KH0171</t>
  </si>
  <si>
    <t>Xưởng Minh Tâm - Cam Ranh/ 0919.102.492</t>
  </si>
  <si>
    <t>0919.102.492</t>
  </si>
  <si>
    <t>KH0170</t>
  </si>
  <si>
    <t>Xưởng anh Đức - Bình Chánh/ 0989.514.308</t>
  </si>
  <si>
    <t>0989.514.308</t>
  </si>
  <si>
    <t>Đường Phan Thanh Khiết, Bình Chánh</t>
  </si>
  <si>
    <t>KH0169</t>
  </si>
  <si>
    <t>Chú Lan (CTCP Phát triển CSHT Bình Thuận)/ 0903.954.001</t>
  </si>
  <si>
    <t>0903.954.001</t>
  </si>
  <si>
    <t>120 Trần Quý Cáp, TP Phan Thiết, Bình Thuận</t>
  </si>
  <si>
    <t>KH0168</t>
  </si>
  <si>
    <t>Chị Ngọc - Thái Nguyên/ 0983.072.975</t>
  </si>
  <si>
    <t>0983.072.975</t>
  </si>
  <si>
    <t>Thái Nguyên</t>
  </si>
  <si>
    <t>HDN</t>
  </si>
  <si>
    <t>Chị Thanh - Cty Xuyên Việt</t>
  </si>
  <si>
    <t>HDT</t>
  </si>
  <si>
    <t>Xưởng anh Lũy - Khánh Hòa/ 0975.575.567</t>
  </si>
  <si>
    <t>0975.575.567</t>
  </si>
  <si>
    <t>KH0166</t>
  </si>
  <si>
    <t>Cửa hàng Mạnh Hà - Lâm Đồng/ 0918.564.603</t>
  </si>
  <si>
    <t>0918.564.603</t>
  </si>
  <si>
    <t>KH0167</t>
  </si>
  <si>
    <t>Xưởng anh Sinh - Đắk Nông/ 0919.990.850</t>
  </si>
  <si>
    <t>0919.990.850</t>
  </si>
  <si>
    <t>KH0165</t>
  </si>
  <si>
    <t>Cửa hàng Tân Vĩnh Phúc - Nha Trang/ A.Vĩnh: 0914.040.548/0962.266.240 - Fax: 0583.828.159</t>
  </si>
  <si>
    <t>0914.040.548 / 0962.266.240 / 0583.828.159</t>
  </si>
  <si>
    <t>112 Đường Sinh Trung - TP Nha Trang - Khánh Hòa</t>
  </si>
  <si>
    <t>KH0164</t>
  </si>
  <si>
    <t>Công ty TNHH ĐTXD&amp;TM Tiến Dung - Kontum/ C.Oanh: 0979.737.232 - Fax: 0603.864.531</t>
  </si>
  <si>
    <t>0603.864.531 / 0979.737.232</t>
  </si>
  <si>
    <t>08 Phạm Văn Đồng, P.Lê Lợi, TP Kontum, Tỉnh KonTum</t>
  </si>
  <si>
    <t>Chị Dung - PGĐ: 0903.501.532, A.Quang - Vật tư: 0903.521.531</t>
  </si>
  <si>
    <t>KH0161</t>
  </si>
  <si>
    <t>Xưởng anh Hiền - Diên Khánh/ 0905.141.112</t>
  </si>
  <si>
    <t>0905.141.112</t>
  </si>
  <si>
    <t>KH0162</t>
  </si>
  <si>
    <t>Công ty CP Vật tư Thiết bị và Xây dựng Giao Thông Khánh Hòa / C.Loan:0914.033.953</t>
  </si>
  <si>
    <t>0914.033.953</t>
  </si>
  <si>
    <t>02 Lê Hồng Phong, TP Nha Trang</t>
  </si>
  <si>
    <t>KH0163</t>
  </si>
  <si>
    <t>Xưởng anh Nhân - Cà Mau/ 0915.884.728</t>
  </si>
  <si>
    <t>0915.884.728</t>
  </si>
  <si>
    <t>KH0159</t>
  </si>
  <si>
    <t>Xưởng anh Ba - Quảng Ngãi/ 0944.621.146</t>
  </si>
  <si>
    <t>0944.621.146</t>
  </si>
  <si>
    <t>KH0160</t>
  </si>
  <si>
    <t>Anh Tâm - Bình Thuận/ 0987.007.000</t>
  </si>
  <si>
    <t>0987.007.000</t>
  </si>
  <si>
    <t>KH0157</t>
  </si>
  <si>
    <t>Công ty Cổ Phần Cơ khí ô tô Hòa Bình - Bình Thuận/ chị Vân: 0985.404.101</t>
  </si>
  <si>
    <t>0985.404.101</t>
  </si>
  <si>
    <t>Thôn Minh Tiến, Hàm Minh, Hàm Thuận Nam, Bình Thuận</t>
  </si>
  <si>
    <t>KH0158</t>
  </si>
  <si>
    <t>Công ty TNHH ĐT&amp;PT Thanh Châu - Nha Trang/ Chú Đào:0978.574.567</t>
  </si>
  <si>
    <t>0978.574.567</t>
  </si>
  <si>
    <t>73 Nguyễn Trãi, TP Nha Trang</t>
  </si>
  <si>
    <t>KH0156</t>
  </si>
  <si>
    <t>Anh Nam - Nha Trang/ 0905.437.738</t>
  </si>
  <si>
    <t>0905.437.738</t>
  </si>
  <si>
    <t>KH0155</t>
  </si>
  <si>
    <t>Xí Nghiệp Xây Dựng Lưỡng Bằng - Ninh Thuận/ C.Thuận: 0978.694.088</t>
  </si>
  <si>
    <t>0978.694.088</t>
  </si>
  <si>
    <t>172, Đường 21/8, TP Phan Rang Tháp Chàm, Ninh Thuận</t>
  </si>
  <si>
    <t>KH0154</t>
  </si>
  <si>
    <t>Công ty CP Đất Mới - Nha Trang/ A.Hưng: 0985.016.688</t>
  </si>
  <si>
    <t>0985.016.688</t>
  </si>
  <si>
    <t>Số 10, Hoàng Diệu, Vĩnh Nguyên, Nha Trang</t>
  </si>
  <si>
    <t>KH0153</t>
  </si>
  <si>
    <t>Công ty TNHH Tuấn Dũng - Kontum/ Anh Cương: 01663.879.179</t>
  </si>
  <si>
    <t>01663.879.179</t>
  </si>
  <si>
    <t>KH0152</t>
  </si>
  <si>
    <t>Công ty CP Xây dựng và Thương mại Hòa Thành - anh Tuấn: 043.387.6148</t>
  </si>
  <si>
    <t>043.387.6148</t>
  </si>
  <si>
    <t>Xã Bình Minh, huyện Thanh Oai, Hà Nội</t>
  </si>
  <si>
    <t>KH0150</t>
  </si>
  <si>
    <t>Công ty TNHH Xây dựng Tiến Quang - ĐắkLắk/ Anh Tuấn - 0943.283.878 / Fax: 05003850456</t>
  </si>
  <si>
    <t>05003850456 / 0943.283.878</t>
  </si>
  <si>
    <t>43 Trần Phú, TP Buôn Ma Thuột, Đắk Lắk</t>
  </si>
  <si>
    <t>Chị Bích - KTT: 0984.118.364</t>
  </si>
  <si>
    <t>KH0151</t>
  </si>
  <si>
    <t>Công ty CP Đầu Tư Xây Dựng Trung Nam - a.Giàu: 0932.645.050 - 0862.645.182</t>
  </si>
  <si>
    <t>0932.645.050 / 0862.645.182</t>
  </si>
  <si>
    <t>7A/80 Thành Thái, P.14, Q.10, TP HCM</t>
  </si>
  <si>
    <t>0862.645.178</t>
  </si>
  <si>
    <t>KH0148</t>
  </si>
  <si>
    <t>Công ty Hồng Minh Phúc - SG</t>
  </si>
  <si>
    <t>HMP</t>
  </si>
  <si>
    <t>Công ty CP Đầu tư TM&amp;XD Giao Thông I/ Anh Tân: 0913.236.417</t>
  </si>
  <si>
    <t>0913.236.417</t>
  </si>
  <si>
    <t>KH0147</t>
  </si>
  <si>
    <t>Chú Bính - Đồng Xoài/ 01628.599.603</t>
  </si>
  <si>
    <t>01628.599.603</t>
  </si>
  <si>
    <t>KH0142</t>
  </si>
  <si>
    <t>Công ty TNHH MTV 7/5 - Đức Trọng/ Cô Mười:0986.615.955</t>
  </si>
  <si>
    <t>0986.615.955</t>
  </si>
  <si>
    <t>Hiệp Thạnh, Đức Trọng, Lâm Đồng</t>
  </si>
  <si>
    <t>KH0143</t>
  </si>
  <si>
    <t>Bãi máy Nguyễn Hoàng - Suối Tiên/ 0934.735.365</t>
  </si>
  <si>
    <t>0934.735.365</t>
  </si>
  <si>
    <t>KH0144</t>
  </si>
  <si>
    <t>Xưởng anh Cư - Lâm Đồng/ 0963.160.190</t>
  </si>
  <si>
    <t>0963.160.190</t>
  </si>
  <si>
    <t>Xã Lộc Bảo, Lộc Bắc, Lâm Đồng</t>
  </si>
  <si>
    <t>KH0145</t>
  </si>
  <si>
    <t>Cửa hàng Phước Hải - Đức Trọng/ A.Hải: 0913.702.353</t>
  </si>
  <si>
    <t>0913.702.353</t>
  </si>
  <si>
    <t>439 Quốc lộ 20, TT Liên Nghĩa, Đức Trọng, Lâm Đồng</t>
  </si>
  <si>
    <t>KH0146</t>
  </si>
  <si>
    <t>Bãi máy Tuấn Anh - SG/ A.Nam: 0913.869.261</t>
  </si>
  <si>
    <t>0913.869.261</t>
  </si>
  <si>
    <t>KH0141</t>
  </si>
  <si>
    <t>Xưởng anh Sang - Đắk Nông/ 0977.818.497</t>
  </si>
  <si>
    <t>0977.818.497</t>
  </si>
  <si>
    <t>KH0140</t>
  </si>
  <si>
    <t>Anh Lợi - Tam Nông/ 0939.141.765 - cno: 01216.817.814</t>
  </si>
  <si>
    <t>0939.141.765 / 01216.817.814</t>
  </si>
  <si>
    <t>KH0139</t>
  </si>
  <si>
    <t>Cửa hàng Thái Hồng - Phú Yên/ 0905.891.667 - Tel:0573.825.937</t>
  </si>
  <si>
    <t>0905.891.667 / 0573.825.937</t>
  </si>
  <si>
    <t>176-180A Nguyễn Tất Thành, TP. Tuy Hòa, Phú Yên</t>
  </si>
  <si>
    <t>KH0138</t>
  </si>
  <si>
    <t>Xưởng Chú Hùng - Kontum/ 0905.164.615</t>
  </si>
  <si>
    <t>0905.164.615</t>
  </si>
  <si>
    <t>Đường Phan Đình Phùng, TP.Kontum</t>
  </si>
  <si>
    <t>KH0135</t>
  </si>
  <si>
    <t>Xưởng anh Thoan - Cầu vượt Sóng Thần/ 0933.013.656</t>
  </si>
  <si>
    <t>0933.013.656</t>
  </si>
  <si>
    <t>Cầu Vượt Sóng Thần</t>
  </si>
  <si>
    <t>KH0136</t>
  </si>
  <si>
    <t>Anh Đại - Gia Lai/ 0969.513.599 - 00856.2098.679.779</t>
  </si>
  <si>
    <t>0969.513.599 / 00856.2098.679</t>
  </si>
  <si>
    <t>KH0137</t>
  </si>
  <si>
    <t>Anh Du - Bình Dương/ 0908.598.668</t>
  </si>
  <si>
    <t>0908.598.668</t>
  </si>
  <si>
    <t>KH0134</t>
  </si>
  <si>
    <t>Chị Linh - Bình Thuận/ 0968.184.554</t>
  </si>
  <si>
    <t>0968.184.554</t>
  </si>
  <si>
    <t>KH0133</t>
  </si>
  <si>
    <t>Anh Đức - Gia Lai/ 0988.334.578</t>
  </si>
  <si>
    <t>0988.334.578</t>
  </si>
  <si>
    <t>KH0130</t>
  </si>
  <si>
    <t>Bãi máy anh Tâm - Bến Lức / 0908.928.577</t>
  </si>
  <si>
    <t>KH0131</t>
  </si>
  <si>
    <t>Anh Long - Bình Dương/ 01695.973.324</t>
  </si>
  <si>
    <t>01695.973.324</t>
  </si>
  <si>
    <t>KH0132</t>
  </si>
  <si>
    <t>Nguyễn Thanh Long</t>
  </si>
  <si>
    <t>MN22</t>
  </si>
  <si>
    <t>Anh Hòa - Khánh Hòa/ 0906.329.579</t>
  </si>
  <si>
    <t>0906.329.579</t>
  </si>
  <si>
    <t>KH0129</t>
  </si>
  <si>
    <t>Cửa hàng Diệp Tuấn - Tiền Giang/ 0907.460.062</t>
  </si>
  <si>
    <t>0907.460.062</t>
  </si>
  <si>
    <t>KH0128</t>
  </si>
  <si>
    <t>Xưởng Xuân Nhật - Đại học Nông Lâm/ 0908.117.976</t>
  </si>
  <si>
    <t>0908.117.976</t>
  </si>
  <si>
    <t>Đại học Nông Lâm - TP HCM</t>
  </si>
  <si>
    <t>KH0126</t>
  </si>
  <si>
    <t>Anh Thọ - Kiên Giang/ 0985.051.856</t>
  </si>
  <si>
    <t>0985.051.856</t>
  </si>
  <si>
    <t>KH0127</t>
  </si>
  <si>
    <t>Xưởng anh Hiếu - Cà Mau/ 0902.392.118</t>
  </si>
  <si>
    <t>0902.392.118</t>
  </si>
  <si>
    <t>KH0124</t>
  </si>
  <si>
    <t>Xưởng anh Tuấn - Đắk Nông/ 0903.538.589</t>
  </si>
  <si>
    <t>0903.538.589</t>
  </si>
  <si>
    <t>KH0125</t>
  </si>
  <si>
    <t>Xưởng anh Kỳ - Quận 12/ 0985.703.353</t>
  </si>
  <si>
    <t>0985.703.353</t>
  </si>
  <si>
    <t>KH0123</t>
  </si>
  <si>
    <t>Anh Bình - Bình Dương/ 01273.157.173</t>
  </si>
  <si>
    <t>01273.157.173</t>
  </si>
  <si>
    <t>KH0122</t>
  </si>
  <si>
    <t>Xưởng A Thứ - SG/ 0977.343.152</t>
  </si>
  <si>
    <t>0977.343.152</t>
  </si>
  <si>
    <t>KH0120</t>
  </si>
  <si>
    <t>Anh Tài - Gia Lai/ 0982.359.835</t>
  </si>
  <si>
    <t>0982.359.835</t>
  </si>
  <si>
    <t>KH0121</t>
  </si>
  <si>
    <t>A</t>
  </si>
  <si>
    <t>KH0118</t>
  </si>
  <si>
    <t>Xưởng anh Thanh - Bình Tân/ 0903.649.236</t>
  </si>
  <si>
    <t>0903.649.236</t>
  </si>
  <si>
    <t>Đường Lê Văn Quế, Q. Bình Tân, TP HCM</t>
  </si>
  <si>
    <t>KH0119</t>
  </si>
  <si>
    <t>Công ty Hoàng Quân - Gia Lai/ C. Liên: 0986.003.579 - A.Hoàng: 0982.506.179</t>
  </si>
  <si>
    <t>0986.003.579 / 0982.506.179</t>
  </si>
  <si>
    <t>KH0117</t>
  </si>
  <si>
    <t>CH Nam Long - Quảng Bình/ 0913.295.288 - 0165.464.8225</t>
  </si>
  <si>
    <t>0165.464.8225 / 0913.295.288</t>
  </si>
  <si>
    <t>KH0115</t>
  </si>
  <si>
    <t>Công ty TNHH TM-DV-VT Lam Anh - Bình Thạnh/ A.Thư: 0902.791.114</t>
  </si>
  <si>
    <t>0902.791.114</t>
  </si>
  <si>
    <t>242/13/1 Nguyễn Xí, Phường 13, Quận Bình Thạnh</t>
  </si>
  <si>
    <t>KH0116</t>
  </si>
  <si>
    <t>Công ty Phú Gia Hưng - Ngã tư Bình Phước/ 0918.247.704</t>
  </si>
  <si>
    <t>0918.247.704</t>
  </si>
  <si>
    <t>KH0114</t>
  </si>
  <si>
    <t>Bãi máy Hoàng Định - Tân Vạn/ 0961.111.119</t>
  </si>
  <si>
    <t>0961.111.119</t>
  </si>
  <si>
    <t>KH0113</t>
  </si>
  <si>
    <t>Xưởng anh Khánh - Cà Mau/ 0918.600.390</t>
  </si>
  <si>
    <t>0918.600.390</t>
  </si>
  <si>
    <t>KH0112</t>
  </si>
  <si>
    <t>Xưởng anh Dương - Ngã tư Bình Phước/ 0918.295.958</t>
  </si>
  <si>
    <t>0918.295.958</t>
  </si>
  <si>
    <t>KH0111</t>
  </si>
  <si>
    <t>Anh Bảo - Bình Phước/ 0918.264.289</t>
  </si>
  <si>
    <t>0918.264.289</t>
  </si>
  <si>
    <t>KH0109</t>
  </si>
  <si>
    <t>Anh Quang - BM Kim Sơn Suối Tiên/ 0908.926.358</t>
  </si>
  <si>
    <t>0908.926.358</t>
  </si>
  <si>
    <t>KH0107</t>
  </si>
  <si>
    <t>Anh Minh - Gò Vấp/ 0908.145.829</t>
  </si>
  <si>
    <t>0908.145.829</t>
  </si>
  <si>
    <t>KH0108</t>
  </si>
  <si>
    <t>Cửa hàng Nguyên Hồ - Quảng Ngãi/ A.Tuấn: 0914.473.479</t>
  </si>
  <si>
    <t>0914.473.479</t>
  </si>
  <si>
    <t>KH0106</t>
  </si>
  <si>
    <t>Anh Tâm - Nhà Bè/ 0918.456.899</t>
  </si>
  <si>
    <t>0918.456.899</t>
  </si>
  <si>
    <t>KH0105</t>
  </si>
  <si>
    <t>Bãi máy Ba An - XLHN/ 0903.942.353</t>
  </si>
  <si>
    <t>0903.942.353</t>
  </si>
  <si>
    <t>Gần Ngã 4 Thủ Đức, SG</t>
  </si>
  <si>
    <t>KH0104</t>
  </si>
  <si>
    <t>Anh Tuấn - Phú Thạnh (SG)/ 0974.667.044</t>
  </si>
  <si>
    <t>0974.667.044</t>
  </si>
  <si>
    <t>Phú Thạnh, Sài Gòn</t>
  </si>
  <si>
    <t>KH0103</t>
  </si>
  <si>
    <t>Bãi máy Dương Hân - Cây Xăng Bình Thắng/ anh Văn - 0906.684.879 - 0906.684.879</t>
  </si>
  <si>
    <t>0906.684.879</t>
  </si>
  <si>
    <t>KH0102</t>
  </si>
  <si>
    <t>Bãi máy Duy Khôi - Suối Tiên/ 0913.651.457</t>
  </si>
  <si>
    <t>0913.651.457</t>
  </si>
  <si>
    <t>KH0100</t>
  </si>
  <si>
    <t>Doanh Nghiệp tư nhân Loan Phát</t>
  </si>
  <si>
    <t>120 Trần Hưng Đạo, Tổ 8, KP 7. Dương Đông, Phú Quốc</t>
  </si>
  <si>
    <t>KH0101</t>
  </si>
  <si>
    <t>Xưởng anh Bảy - Bình Thuận/ 01233.917.701</t>
  </si>
  <si>
    <t>01233.917.701</t>
  </si>
  <si>
    <t>KH0099</t>
  </si>
  <si>
    <t>CH Tiến Lợi - Hàng Xanh/ 0916.336.836</t>
  </si>
  <si>
    <t>0916.336.836</t>
  </si>
  <si>
    <t>KH0098</t>
  </si>
  <si>
    <t>Công ty TNHH TM&amp;XD Phúc Thịnh - Đức Trọng/ Anh Huy: 0913.197.959</t>
  </si>
  <si>
    <t>Ninh Hòa, Ninh Gia, Đức Trọng, Lâm Đồng</t>
  </si>
  <si>
    <t>KH0097</t>
  </si>
  <si>
    <t>Anh Tú - Q7/ 0908.505.598</t>
  </si>
  <si>
    <t>0908.505.598</t>
  </si>
  <si>
    <t>Quận 7, HCM</t>
  </si>
  <si>
    <t>KH0096</t>
  </si>
  <si>
    <t>Bãi máy anh Được - Bình Chánh/ 0903.724.508</t>
  </si>
  <si>
    <t>0903.724.508</t>
  </si>
  <si>
    <t>KH0095</t>
  </si>
  <si>
    <t>Anh Tuấn - Kiên Giang/ 0983.682.401 - 0907.110.014</t>
  </si>
  <si>
    <t>0983.682.401 / 0907.110.014</t>
  </si>
  <si>
    <t>KH0093</t>
  </si>
  <si>
    <t>Xưởng anh Phương - Bảo Lộc (D)/0942.478.595</t>
  </si>
  <si>
    <t>0942.478.595</t>
  </si>
  <si>
    <t>KH0094</t>
  </si>
  <si>
    <t>Bãi máy Hoài Nam Anh - Suối Tiên/ anh út: 0983.176.435</t>
  </si>
  <si>
    <t>0983.176.435</t>
  </si>
  <si>
    <t>KH0091</t>
  </si>
  <si>
    <t>Xưởng Quốc Phương - Vĩnh Long/ 0906.771.368</t>
  </si>
  <si>
    <t>0906.771.368</t>
  </si>
  <si>
    <t>KH0092</t>
  </si>
  <si>
    <t>Bãi máy Sơn Hà - Suối Tiên/ 0909.721.454</t>
  </si>
  <si>
    <t>0909.721.454</t>
  </si>
  <si>
    <t>KH0090</t>
  </si>
  <si>
    <t>Bãi máy Hưng Giang - Suối Tiên/ 0903.352.425</t>
  </si>
  <si>
    <t>0903.352.425</t>
  </si>
  <si>
    <t>KH0088</t>
  </si>
  <si>
    <t>Bãi máy Hoàng Huy - Tân Vạn/ 0906.158.158</t>
  </si>
  <si>
    <t>0906.158.158</t>
  </si>
  <si>
    <t>KH0089</t>
  </si>
  <si>
    <t>Xưởng anh Trí - Cà Mau/ 0917.128.120</t>
  </si>
  <si>
    <t>0917.128.120</t>
  </si>
  <si>
    <t>KH0084</t>
  </si>
  <si>
    <t>Anh Nam - Công ty Phương Nam/ 0908.049.537</t>
  </si>
  <si>
    <t>0908.049.537</t>
  </si>
  <si>
    <t>KH0085</t>
  </si>
  <si>
    <t>Bãi máy Chú Vũ - SG/ 0903.919.358</t>
  </si>
  <si>
    <t>0903.919.358</t>
  </si>
  <si>
    <t>KH0086</t>
  </si>
  <si>
    <t>Xưởng anh Chín - SG/ 0903.884.074</t>
  </si>
  <si>
    <t>0903.884.074</t>
  </si>
  <si>
    <t>KH0087</t>
  </si>
  <si>
    <t>CH Tám Hùng - Cà Mau/ 0913.106.250 - 02903.510.078. Cno: 0944.390.490</t>
  </si>
  <si>
    <t>0913.106.250 / 02903.510.078 / 0944.390.490</t>
  </si>
  <si>
    <t>KH0083</t>
  </si>
  <si>
    <t>Bãi máy Nhật Tuấn - SG/ 0937.176.474</t>
  </si>
  <si>
    <t>0937.176.474</t>
  </si>
  <si>
    <t>KH0082</t>
  </si>
  <si>
    <t>Anh Đạt - SG/ 0933.383.259</t>
  </si>
  <si>
    <t>0933.383.259</t>
  </si>
  <si>
    <t>KH0081</t>
  </si>
  <si>
    <t>Bãi Máy Phát Thành Tài - SG/ 0982.860.199</t>
  </si>
  <si>
    <t>Quốc Lộ 51B, SG</t>
  </si>
  <si>
    <t>KH0078</t>
  </si>
  <si>
    <t>Anh Lợi - Bình Thuận/ 0974.454.895</t>
  </si>
  <si>
    <t>0974.454.895</t>
  </si>
  <si>
    <t>KH0079</t>
  </si>
  <si>
    <t>Anh Kiên - SG/ 0903.671.689</t>
  </si>
  <si>
    <t>0903.671.689</t>
  </si>
  <si>
    <t>KH0080</t>
  </si>
  <si>
    <t>Anh Đức - Công ty TNHH Phát Triển Đức Tiến/ 0983.159.830</t>
  </si>
  <si>
    <t>0983.159.830</t>
  </si>
  <si>
    <t>Tam Phú, Thủ Đức</t>
  </si>
  <si>
    <t>KH0077</t>
  </si>
  <si>
    <t>Anh Tâm - SG/ 0908.156.726</t>
  </si>
  <si>
    <t>0908.156.726</t>
  </si>
  <si>
    <t>KH0076</t>
  </si>
  <si>
    <t>Xưởng anh Trí - Chợ Lầu / 0938.753.178</t>
  </si>
  <si>
    <t>KH0075</t>
  </si>
  <si>
    <t>Xưởng anh Bảo - Đà Nẵng/ 01644.709.747</t>
  </si>
  <si>
    <t>01644.709.747</t>
  </si>
  <si>
    <t>KH0072</t>
  </si>
  <si>
    <t>Anh Đẩu - SG/ 0977.355.388</t>
  </si>
  <si>
    <t>0977.355.388</t>
  </si>
  <si>
    <t>KH0073</t>
  </si>
  <si>
    <t>Chú Thiện - Phan Thiết/ 0978.117.242</t>
  </si>
  <si>
    <t>0978.117.242</t>
  </si>
  <si>
    <t>KH0074</t>
  </si>
  <si>
    <t>Anh Hậu - Campuchia/ 0918.242.012</t>
  </si>
  <si>
    <t>0918.242.012</t>
  </si>
  <si>
    <t>KH0071</t>
  </si>
  <si>
    <t>Anh Hiếu - Bình Đại/0943.737.395</t>
  </si>
  <si>
    <t>0943.737.395</t>
  </si>
  <si>
    <t>KH0070</t>
  </si>
  <si>
    <t>Anh Nam - Gia Lai/ 0914.959.595</t>
  </si>
  <si>
    <t>0914.959.595</t>
  </si>
  <si>
    <t>KH0069</t>
  </si>
  <si>
    <t>Tín</t>
  </si>
  <si>
    <t>MN21</t>
  </si>
  <si>
    <t>Bãi máy anh Lợi - SG/ 0903.324.433</t>
  </si>
  <si>
    <t>0903.324.433</t>
  </si>
  <si>
    <t>KH0068</t>
  </si>
  <si>
    <t>Xưởng anh Phương - Bảo Lộc/ 0938.237.797</t>
  </si>
  <si>
    <t>0938.237.797</t>
  </si>
  <si>
    <t>KH0067</t>
  </si>
  <si>
    <t>Xưởng Anh Đức - Công ty Quảng Lợi (SG)/ 0989.113.027</t>
  </si>
  <si>
    <t>0989.113.027</t>
  </si>
  <si>
    <t>42E/3 KP2, P.Hiệp Thành, Q12, TPHCM</t>
  </si>
  <si>
    <t>KH0066</t>
  </si>
  <si>
    <t>Cửa hàng anh Sang - Cầu Ngang/ 0907.164.049</t>
  </si>
  <si>
    <t>0907.164.049</t>
  </si>
  <si>
    <t>KH0064</t>
  </si>
  <si>
    <t>Anh Đức - Sài Gòn/ 0909.809.677</t>
  </si>
  <si>
    <t>0909.809.677</t>
  </si>
  <si>
    <t>KH0065</t>
  </si>
  <si>
    <t>Anh Tro - Bảo Lộc/ 0908.035.359</t>
  </si>
  <si>
    <t>0908.035.359</t>
  </si>
  <si>
    <t>KH0063</t>
  </si>
  <si>
    <t>Anh Quốc - Đồng Nai/ 0908.772.625</t>
  </si>
  <si>
    <t>0908.772.625</t>
  </si>
  <si>
    <t>KH0062</t>
  </si>
  <si>
    <t>Anh Dũng - ĐắkLắk/ 0946.417.474</t>
  </si>
  <si>
    <t>0946.417.474</t>
  </si>
  <si>
    <t>Buôn Ma Thuột, ĐắkLắk</t>
  </si>
  <si>
    <t>KH0061</t>
  </si>
  <si>
    <t>Xưởng anh Hiếu - Gia Lai/ 0975.883.000</t>
  </si>
  <si>
    <t>0975.883.000</t>
  </si>
  <si>
    <t>KH0060</t>
  </si>
  <si>
    <t>Chú Minh - Sài Gòn/ 0903.343.518</t>
  </si>
  <si>
    <t>0903.343.518</t>
  </si>
  <si>
    <t>KH0059</t>
  </si>
  <si>
    <t>KH0058</t>
  </si>
  <si>
    <t>Anh Thắng - SG/ 0972.595.459</t>
  </si>
  <si>
    <t>0972.595.459</t>
  </si>
  <si>
    <t>KH0057</t>
  </si>
  <si>
    <t>Công ty TNHH TMDV Vạn Phú Đức - SG/ 0903.655.307</t>
  </si>
  <si>
    <t>0903.655.307</t>
  </si>
  <si>
    <t>212 lô C, Cư xá Thanh Đa, P27, Q. Bình Thạnh, TPHCM</t>
  </si>
  <si>
    <t>KH0056</t>
  </si>
  <si>
    <t>Xưởng anh Lâm - Bình Thuận/ 01673.002.469</t>
  </si>
  <si>
    <t>01673.002.469</t>
  </si>
  <si>
    <t>KH0055</t>
  </si>
  <si>
    <t>Xưởng anh Kiệt - SG/ 0918.432.229</t>
  </si>
  <si>
    <t>0918.432.229</t>
  </si>
  <si>
    <t>KH0053</t>
  </si>
  <si>
    <t>Anh Minh - Quảng Ninh/ 0913.265.090</t>
  </si>
  <si>
    <t>0913.265.090</t>
  </si>
  <si>
    <t>Quảng Ninh</t>
  </si>
  <si>
    <t>KH0054</t>
  </si>
  <si>
    <t>Anh Oai - Sài Gòn/ 0982.146.362</t>
  </si>
  <si>
    <t>0982.146.362</t>
  </si>
  <si>
    <t>KH0052</t>
  </si>
  <si>
    <t>Anh Lâm - Bình Tân/ 0984.183.438</t>
  </si>
  <si>
    <t>0984.183.438</t>
  </si>
  <si>
    <t>KH0051</t>
  </si>
  <si>
    <t>Xưởng anh Quân - Lâm Đồng/ 0987.288.052</t>
  </si>
  <si>
    <t>0987.288.052</t>
  </si>
  <si>
    <t>KH0050</t>
  </si>
  <si>
    <t>Bãi máy anh Mãi - Đức Trọng/ 0918.465.137</t>
  </si>
  <si>
    <t>0918.465.137</t>
  </si>
  <si>
    <t>KH0049</t>
  </si>
  <si>
    <t>Xưởng anh Chánh - Nha Trang/ 0985.938.717</t>
  </si>
  <si>
    <t>0985.938.717</t>
  </si>
  <si>
    <t>KH0048</t>
  </si>
  <si>
    <t>Anh Bình - SG/ 0913.868.262</t>
  </si>
  <si>
    <t>0913.868.262</t>
  </si>
  <si>
    <t>KH0047</t>
  </si>
  <si>
    <t>Xưởng anh Bảy - SG/ 0918.393.509</t>
  </si>
  <si>
    <t>0918.393.509</t>
  </si>
  <si>
    <t>KH0046</t>
  </si>
  <si>
    <t>Anh Chương - Đồng Nai / 0902.671.139</t>
  </si>
  <si>
    <t>0902.671.139</t>
  </si>
  <si>
    <t>KH0612</t>
  </si>
  <si>
    <t>Công ty TNHH Công nghiệp Công Minh Nết</t>
  </si>
  <si>
    <t>602/41B Điện Biên Phủ, P22, Q.Bình Thạnh, TPHCM</t>
  </si>
  <si>
    <t>KH0045</t>
  </si>
  <si>
    <t>CH anh Đức - Tây Ninh/ 0909.709.099</t>
  </si>
  <si>
    <t>0909.709.099</t>
  </si>
  <si>
    <t>TX Tây Ninh - Tây Ninh</t>
  </si>
  <si>
    <t>KH0044</t>
  </si>
  <si>
    <t>Anh Long - Công ty Long Vân - Thủ Đức/ 01646.092.727</t>
  </si>
  <si>
    <t>01646.092.727</t>
  </si>
  <si>
    <t>Thủ Đức, SG</t>
  </si>
  <si>
    <t>KH00369</t>
  </si>
  <si>
    <t>Xưởng anh Pháp - SG/ 0919.074.342</t>
  </si>
  <si>
    <t>0919.074.342</t>
  </si>
  <si>
    <t>KH00368</t>
  </si>
  <si>
    <t>Xưởng anh Nguyên - Gia Lai/ 0989.633.944</t>
  </si>
  <si>
    <t>0989.633.944</t>
  </si>
  <si>
    <t>KH00367</t>
  </si>
  <si>
    <t>Xưởng anh Dũng - Đắk Nông/ 0909.100.114</t>
  </si>
  <si>
    <t>0909.100.114</t>
  </si>
  <si>
    <t>KH00366</t>
  </si>
  <si>
    <t>CH anh Mười - Đức Trọng/ 0918.591.425 - anh Bình (C.Nợ: 0946.244.906)</t>
  </si>
  <si>
    <t>0918.591.425 / 0946.244.906</t>
  </si>
  <si>
    <t>KH00365</t>
  </si>
  <si>
    <t>Anh Chiến - Quảng Nam (Công ty Chiến Khánh)/0934.797.123</t>
  </si>
  <si>
    <t>0934.797.123</t>
  </si>
  <si>
    <t>Xã Ba, huyện Đông Giang, Quảng Nam</t>
  </si>
  <si>
    <t>KH0043</t>
  </si>
  <si>
    <t>Anh Hải (Công ty TNHH Chí Thanh) - SG/ 0903.995.992</t>
  </si>
  <si>
    <t>0903.995.992</t>
  </si>
  <si>
    <t>58/2 KP4, P. Tân Chánh Hiệp, Q.12, TPHCM</t>
  </si>
  <si>
    <t>KH00364</t>
  </si>
  <si>
    <t>Garage Thanh Hùng - Long An/ 0913.899.404</t>
  </si>
  <si>
    <t>KH00363</t>
  </si>
  <si>
    <t>QUAN YAN(HONG KHONG) INDUSTRIAL CO., LIMITED</t>
  </si>
  <si>
    <t>NO.65-69 YUANTAI 2nd ROAD, CAIZHUANG INDUSTRIAL, QUANZHOU, FUJIAN</t>
  </si>
  <si>
    <t>QL</t>
  </si>
  <si>
    <t>Xưởng Trường An - Kinh Tư/ 0946.353.335</t>
  </si>
  <si>
    <t>0946.353.335</t>
  </si>
  <si>
    <t>Kinh Tư, Bạc Liêu</t>
  </si>
  <si>
    <t>KH00362</t>
  </si>
  <si>
    <t>Xưởng anh Quý - SG/ 0905.453.099</t>
  </si>
  <si>
    <t>0905.453.099</t>
  </si>
  <si>
    <t>Số 66 đường số 18B, P Bình Hưng Hòa A., Q. Bình Tân</t>
  </si>
  <si>
    <t>KH00361</t>
  </si>
  <si>
    <t>Xưởng anh Thanh - Bảo Lộc/ 0908.620.349</t>
  </si>
  <si>
    <t>0908.620.349</t>
  </si>
  <si>
    <t>KH00360</t>
  </si>
  <si>
    <t>Bãi máy anh Hoàng - Suối Tiên/ 0907.606.036</t>
  </si>
  <si>
    <t>Gần đền Hùng, Q9</t>
  </si>
  <si>
    <t>KH00358</t>
  </si>
  <si>
    <t>Công ty Minh Quân - SG/ 0982.199.381</t>
  </si>
  <si>
    <t>0982.199.381</t>
  </si>
  <si>
    <t>KH00359</t>
  </si>
  <si>
    <t>Anh Năm - SG/0983.183.697</t>
  </si>
  <si>
    <t>0983.183.697</t>
  </si>
  <si>
    <t>KH00357</t>
  </si>
  <si>
    <t>Anh Vinh (DNTN Xây Dựng Ngọc Hiệp) - SG/0918.087.448 - 0909.580.330</t>
  </si>
  <si>
    <t>0918.087.448 / 0909.580.330</t>
  </si>
  <si>
    <t>KH00356</t>
  </si>
  <si>
    <t>Bãi máy anh Thắng - SG/ 0903.820.381</t>
  </si>
  <si>
    <t>0903.820.381</t>
  </si>
  <si>
    <t>KH00353</t>
  </si>
  <si>
    <t>Công ty TNHH TM Hương Lúa - Quảng Ngãi/0918.083.077</t>
  </si>
  <si>
    <t>0918.083.077</t>
  </si>
  <si>
    <t>KH00354</t>
  </si>
  <si>
    <t>Xưởng anh Tuấn - Bình Dương/ 01686.265.342</t>
  </si>
  <si>
    <t>01686.265.342</t>
  </si>
  <si>
    <t>KH00355</t>
  </si>
  <si>
    <t>A Linh - Công ty Châu Quỳnh SG/ 0974.451.716</t>
  </si>
  <si>
    <t>0974.451.716</t>
  </si>
  <si>
    <t>KH00352</t>
  </si>
  <si>
    <t>Xưởng anh Tùng - Gia Lai/ 0914.021.219</t>
  </si>
  <si>
    <t>0914.021.219</t>
  </si>
  <si>
    <t>514 Lý Thái Tổ, TP Pleiku, Gia Lai</t>
  </si>
  <si>
    <t>KH00351</t>
  </si>
  <si>
    <t>(không sử dụng)Công Ty Hà Đô - Hà Nội /Anh Tiến - 0962.889.336</t>
  </si>
  <si>
    <t>0962.889.336</t>
  </si>
  <si>
    <t>KH00350</t>
  </si>
  <si>
    <t>Chú Liêm - Cà Mau/ 0913.738.681</t>
  </si>
  <si>
    <t>0913.738.681</t>
  </si>
  <si>
    <t>Gửi chành Diễm Phước</t>
  </si>
  <si>
    <t>KH0042</t>
  </si>
  <si>
    <t>Công ty TNHH Triệu Long Giang/ A Thanh 0937.228.833, A Giang 0903.833.033</t>
  </si>
  <si>
    <t>0937.228.833 / 0903.833.033</t>
  </si>
  <si>
    <t>KH00348</t>
  </si>
  <si>
    <t>Chú Hùng-Sóc Trăng/0918.362.313</t>
  </si>
  <si>
    <t>0918.362.313</t>
  </si>
  <si>
    <t>TX Trần Đề-Sóc Trăng</t>
  </si>
  <si>
    <t>KH00349</t>
  </si>
  <si>
    <t>Anh Minh - Bảo Lộc/ 0975.179.179</t>
  </si>
  <si>
    <t>0975.179.179</t>
  </si>
  <si>
    <t>KH00347</t>
  </si>
  <si>
    <t>Cửa hàng Thanh Thủy - Kiên Giang/ 0918.526.795</t>
  </si>
  <si>
    <t>0918.526.795</t>
  </si>
  <si>
    <t>Kiêm Ngương, Hà Tiên, Kiên Giang</t>
  </si>
  <si>
    <t>KH00346</t>
  </si>
  <si>
    <t>Xưởng anh Nam - Sài Gòn/ 0918.384.215</t>
  </si>
  <si>
    <t>0918.384.215</t>
  </si>
  <si>
    <t>KH00343</t>
  </si>
  <si>
    <t>Anh Tuấn - Gia Lai/ 0982.186.752</t>
  </si>
  <si>
    <t>0982.186.752</t>
  </si>
  <si>
    <t>KH00344</t>
  </si>
  <si>
    <t>Xưởng anh Tám - Bình Dương/ 0939.224.471</t>
  </si>
  <si>
    <t>0939.224.471</t>
  </si>
  <si>
    <t>KH00345</t>
  </si>
  <si>
    <t>Cơ Giới Vũ - Đức Trọng/ Anh Thạch: 0909.065.978 - 0383.082.026</t>
  </si>
  <si>
    <t>0909.065.978 / 0383.082.026</t>
  </si>
  <si>
    <t>12/4 An Hiệp, Liên Hiệp, Đức Trọng, Lâm Đồng</t>
  </si>
  <si>
    <t>KH00342</t>
  </si>
  <si>
    <t>Xưởng anh Đình - CH Minh Ngọc - Bảo Lộc/ 0909.619.091</t>
  </si>
  <si>
    <t>0909.619.091</t>
  </si>
  <si>
    <t>KH00341</t>
  </si>
  <si>
    <t>Anh Thủy - Sài Gòn/ 0909.816.292</t>
  </si>
  <si>
    <t>0909.816.292</t>
  </si>
  <si>
    <t>KH00339</t>
  </si>
  <si>
    <t>Công ty TNHH XD-DV Tân Việt - SG/ 0913.727.032</t>
  </si>
  <si>
    <t>0913.727.032</t>
  </si>
  <si>
    <t>KH00340</t>
  </si>
  <si>
    <t>CTY CP ĐT XD&amp;TM Sơn Hà/ 0985.439.961</t>
  </si>
  <si>
    <t>0985.439.961</t>
  </si>
  <si>
    <t>KH00336</t>
  </si>
  <si>
    <t>Bãi Máy Chú An - Sau chợ đầu mối Thủ Đức / 0913.723.983</t>
  </si>
  <si>
    <t>0913.723.983</t>
  </si>
  <si>
    <t>KH00337</t>
  </si>
  <si>
    <t>Xưởng anh Thành - Bình Phước/ 0919.775.799</t>
  </si>
  <si>
    <t>0919.775.799</t>
  </si>
  <si>
    <t>KH00338</t>
  </si>
  <si>
    <t>Cửa hàng Anh Bo - Long An/ 0989.694.299 - 0902.842.124</t>
  </si>
  <si>
    <t>0989.694.299 / 0902.842.124</t>
  </si>
  <si>
    <t>KH00335</t>
  </si>
  <si>
    <t>Anh Đức - Campuchia/ 0909.212.886</t>
  </si>
  <si>
    <t>0909.212.886</t>
  </si>
  <si>
    <t>KH00334</t>
  </si>
  <si>
    <t>Xưởng anh Danh - Phú Yên/ 0913.451.796</t>
  </si>
  <si>
    <t>0913.451.796</t>
  </si>
  <si>
    <t>KH00333</t>
  </si>
  <si>
    <t>Anh Bình - Đà Nẵng/ 0983.226.002</t>
  </si>
  <si>
    <t>0983.226.002</t>
  </si>
  <si>
    <t>KH00332</t>
  </si>
  <si>
    <t>Công ty Nam Dương - Cần Thơ/ A.Vinh: 0983.158.939</t>
  </si>
  <si>
    <t>0983.158.939</t>
  </si>
  <si>
    <t>KH00331</t>
  </si>
  <si>
    <t>Xưởng anh Tuấn - Đắklắk/ 0905.691.133</t>
  </si>
  <si>
    <t>0905.691.133</t>
  </si>
  <si>
    <t>KH00330</t>
  </si>
  <si>
    <t>Cửa hàng Vũ Liên - Đắk Mil. ĐT: 0966.844.004 / Fax: 05013.75.73.79</t>
  </si>
  <si>
    <t>0966.844.004</t>
  </si>
  <si>
    <t>Thị Trấn Đăk Mil, Đắc Nông</t>
  </si>
  <si>
    <t>KH0041</t>
  </si>
  <si>
    <t>Anh Hùng - Gia Lai /0989.981.819</t>
  </si>
  <si>
    <t>0989.981.819</t>
  </si>
  <si>
    <t>KH00329</t>
  </si>
  <si>
    <t>Anh Tám - ĐắkLắk/ 0972.371.423</t>
  </si>
  <si>
    <t>0972.371.423</t>
  </si>
  <si>
    <t>KH0040</t>
  </si>
  <si>
    <t>Anh Tài - Văn Bài/ 0974.966.207</t>
  </si>
  <si>
    <t>0974.966.207</t>
  </si>
  <si>
    <t>KH0039</t>
  </si>
  <si>
    <t>Thuận - KD</t>
  </si>
  <si>
    <t>MN20</t>
  </si>
  <si>
    <t>Anh Dũng - Suối Tiên/ 0908.876.311</t>
  </si>
  <si>
    <t>0908.876.311</t>
  </si>
  <si>
    <t>KH0038</t>
  </si>
  <si>
    <t>Xưởng anh Quỳnh - Bảo Lộc/ 0905.028.808</t>
  </si>
  <si>
    <t>0905.028.808</t>
  </si>
  <si>
    <t>KH00328</t>
  </si>
  <si>
    <t>Anh Cảnh - Gia Lai/ 0989.172.136</t>
  </si>
  <si>
    <t>0989.172.136</t>
  </si>
  <si>
    <t>KH00327</t>
  </si>
  <si>
    <t>Anh Tân - BXMT/ 0908.349.329</t>
  </si>
  <si>
    <t>Bến xe Miền Tây, SG</t>
  </si>
  <si>
    <t>KH0037</t>
  </si>
  <si>
    <t>Chú Chiến - Kiên Giang/ 0913.994.863</t>
  </si>
  <si>
    <t>0913.994.863</t>
  </si>
  <si>
    <t>KH00326</t>
  </si>
  <si>
    <t>Võ Quốc Lộc</t>
  </si>
  <si>
    <t>MN19</t>
  </si>
  <si>
    <t>Xưởng anh Hiệp - Bình Thuận/ 0918.806.469</t>
  </si>
  <si>
    <t>0918.806.469</t>
  </si>
  <si>
    <t>KH00325</t>
  </si>
  <si>
    <t>Xưởng Hữu Đức - Gia Lai/ 0907.474.517</t>
  </si>
  <si>
    <t>0907.474.517</t>
  </si>
  <si>
    <t>Chư Sê, Gia Lai</t>
  </si>
  <si>
    <t>KH00324</t>
  </si>
  <si>
    <t>Xưởng chú Tường - Phan Thiết/ 0919.003.462</t>
  </si>
  <si>
    <t>0919.003.462</t>
  </si>
  <si>
    <t>KH00323</t>
  </si>
  <si>
    <t>Doanh Nghiệp Tư Nhân Trường Phúc</t>
  </si>
  <si>
    <t>18A/11 KP. Thắng Lợi, TX. Dĩ An, Bình Dương</t>
  </si>
  <si>
    <t>KH00322</t>
  </si>
  <si>
    <t>Công ty Cơ Giới Tiến Phát- SG/ 0973.258.273</t>
  </si>
  <si>
    <t>0973.258.273</t>
  </si>
  <si>
    <t>Ngã 3 Tân Vạn, SG</t>
  </si>
  <si>
    <t>KH00321</t>
  </si>
  <si>
    <t>Công ty TNHH XD&amp;Tư vấn Thiết kế Thái Hoàng - Ninh Thuận/ 0682.210.759-0987.620.689</t>
  </si>
  <si>
    <t>0682.210.759</t>
  </si>
  <si>
    <t>210 Đường 21/8, TP Phan Rang - Tháp Chàm, Ninh Thuận</t>
  </si>
  <si>
    <t>KH00320</t>
  </si>
  <si>
    <t>Anh Bảy - Bình Dương/ 0918.281.893</t>
  </si>
  <si>
    <t>0918.281.893</t>
  </si>
  <si>
    <t>KH00319</t>
  </si>
  <si>
    <t>Anh Tâm - QL13/ 0907.299.191</t>
  </si>
  <si>
    <t>0907.299.191</t>
  </si>
  <si>
    <t>712 Quốc lộ 13, Thủ Đức, TPHCM</t>
  </si>
  <si>
    <t>KH00318</t>
  </si>
  <si>
    <t>Thắng</t>
  </si>
  <si>
    <t>CTCP TB Cơ giới Miền Nam</t>
  </si>
  <si>
    <t>MN18</t>
  </si>
  <si>
    <t>Anh út - Hàng Xanh/ 0907.193.518</t>
  </si>
  <si>
    <t>0907.193.518</t>
  </si>
  <si>
    <t>KH00317</t>
  </si>
  <si>
    <t>Cơ sở Dân Ký - SG/ 0909.024.986 - 0903.665.247</t>
  </si>
  <si>
    <t>0909.024.986 / 0903.665.247</t>
  </si>
  <si>
    <t>45/27-647 Khu phố 3, Quốc lộ 13, P. Hiệp Bình Phước, Q.Thủ Đức, TPHCM</t>
  </si>
  <si>
    <t>KH00316</t>
  </si>
  <si>
    <t>Xưởng Chú Dũng - Q12/ 0908.833.702</t>
  </si>
  <si>
    <t>0908.833.702</t>
  </si>
  <si>
    <t>Quận 12, HCM</t>
  </si>
  <si>
    <t>KH00315</t>
  </si>
  <si>
    <t>Anh Nghĩa - SG/ 0982.787.437</t>
  </si>
  <si>
    <t>0982.787.437</t>
  </si>
  <si>
    <t>KH00314</t>
  </si>
  <si>
    <t>Cửa hàng anh Hiểu - Đà Nẵng/ 0965.410.579/0913.401.611- Fax: 05113.680.226</t>
  </si>
  <si>
    <t>0965.410.579 / 0913.401.611- / 05113.680.226</t>
  </si>
  <si>
    <t>143 Tôn Đức Thắng, TP Đà Nẵng</t>
  </si>
  <si>
    <t>KH00313</t>
  </si>
  <si>
    <t>Cửa hàng anh Vấn - Vũng Tàu/ 0974.826.868</t>
  </si>
  <si>
    <t>0974.826.868</t>
  </si>
  <si>
    <t>ấp Tân Châu, Xã Châu Pha, Tân Thành, BRVT</t>
  </si>
  <si>
    <t>A.Vấn: 0974.826.868</t>
  </si>
  <si>
    <t>KH00312</t>
  </si>
  <si>
    <t>Anh Ngân - Campuchia/0855.975.665.999</t>
  </si>
  <si>
    <t>0855.975.665.999</t>
  </si>
  <si>
    <t>KH00311</t>
  </si>
  <si>
    <t>Công ty CP Bê tông 620 Long An/ anh Nhật: 0914.783.099</t>
  </si>
  <si>
    <t>0914.783.099</t>
  </si>
  <si>
    <t>ấp 2, xã An Thạnh, huyện Bến Lức, Long An</t>
  </si>
  <si>
    <t>từ ngày 14.01.2015</t>
  </si>
  <si>
    <t>KH00310</t>
  </si>
  <si>
    <t>Chính</t>
  </si>
  <si>
    <t>MN17</t>
  </si>
  <si>
    <t>Xưởng anh Chung - Bình Phước/ 0944.505.779</t>
  </si>
  <si>
    <t>0944.505.779</t>
  </si>
  <si>
    <t>KH00308</t>
  </si>
  <si>
    <t>Công ty CP Xây dựng 26 - Huế/ A.Hùng: 0903.577.077</t>
  </si>
  <si>
    <t>0903.577.077</t>
  </si>
  <si>
    <t>Số 24A, đường Nguyễn Cư Trinh, TP Huế</t>
  </si>
  <si>
    <t>KH00309</t>
  </si>
  <si>
    <t>Xưởng Hiệp Thạnh - ĐắkLắk/ 0982.313.516 - Fax: 05003.681.177</t>
  </si>
  <si>
    <t>0982.313.516 / 05003.681.177</t>
  </si>
  <si>
    <t>127 Trần Quý Cáp, TP Buôn Ma Thuột, ĐắkLắk</t>
  </si>
  <si>
    <t>KH00307</t>
  </si>
  <si>
    <t>Công ty CP Xây Dựng Công Trình Cửu Long/HCM</t>
  </si>
  <si>
    <t>31/21Kha Vạn Cân, P. Hiệp Bình Chánh, Q. Thủ Đức, TP. HCM</t>
  </si>
  <si>
    <t>KH00306</t>
  </si>
  <si>
    <t>Xưởng Hoàng Sơn - SG/ 0913.903.240</t>
  </si>
  <si>
    <t>0913.903.240</t>
  </si>
  <si>
    <t>KH00305</t>
  </si>
  <si>
    <t>Xưởng anh Hoa - Vũng Tàu/ 0972.233.057</t>
  </si>
  <si>
    <t>0972.233.057</t>
  </si>
  <si>
    <t>Bình Châu, Vũng Tàu</t>
  </si>
  <si>
    <t>KH00304</t>
  </si>
  <si>
    <t>Xưởng anh Hùng - Đắknông(L)/ 0976.526.899</t>
  </si>
  <si>
    <t>0976.526.899</t>
  </si>
  <si>
    <t>KH00303</t>
  </si>
  <si>
    <t>Võ Thị Hoàng</t>
  </si>
  <si>
    <t>CTCP Thiết bị cơ giới Miền Nam</t>
  </si>
  <si>
    <t>MN15</t>
  </si>
  <si>
    <t>Đỗ Thị Thủy</t>
  </si>
  <si>
    <t>MN16</t>
  </si>
  <si>
    <t>Xưởng tiện Anh Châu - Quốc lộ 13/ Anh Châu: 0903.338.153</t>
  </si>
  <si>
    <t>343 Quốc lộ 13, phường Hiệp Bình, TP Hồ Chí Minh</t>
  </si>
  <si>
    <t>KH00302</t>
  </si>
  <si>
    <t>Bãi máy Xuân Tiên - Bình Dương/ 0903.872.693</t>
  </si>
  <si>
    <t>Sóng Thần, Bình Dương</t>
  </si>
  <si>
    <t>KH00301</t>
  </si>
  <si>
    <t>Xưởng anh Trương - Long An/ 0936.560.171</t>
  </si>
  <si>
    <t>0936.560.171</t>
  </si>
  <si>
    <t>123 Đường 835, Phường 5, TP Tân An, Long An</t>
  </si>
  <si>
    <t>KH00300</t>
  </si>
  <si>
    <t>Anh Hải - Công ty Tàu Cuốc/ 0947.040.105</t>
  </si>
  <si>
    <t>KH00299</t>
  </si>
  <si>
    <t>Nguyễn Quốc Thái Bình</t>
  </si>
  <si>
    <t>MN14</t>
  </si>
  <si>
    <t>Anh Thanh - Tam Bình/ 0913.166.817</t>
  </si>
  <si>
    <t>0913.166.817</t>
  </si>
  <si>
    <t>Đường Tam Bình, Thủ Đức, SG</t>
  </si>
  <si>
    <t>KH00298</t>
  </si>
  <si>
    <t>Xưởng anh Lam - Sóng Thần/ 0961.349.884</t>
  </si>
  <si>
    <t>0961.349.884</t>
  </si>
  <si>
    <t>KH00297</t>
  </si>
  <si>
    <t>Chú Cam - SG/ 0909.815.674</t>
  </si>
  <si>
    <t>0909.815.674</t>
  </si>
  <si>
    <t>KH00295</t>
  </si>
  <si>
    <t>Công ty TNHH MTV Cơ khí sửa chữa Tân Thành Nam</t>
  </si>
  <si>
    <t>333B An Dương Vương, KP.5, P. An Lạc, Q.Bình Tân</t>
  </si>
  <si>
    <t>KH00296</t>
  </si>
  <si>
    <t>Anh Tùng - Bình Dương/ 0903.911.559</t>
  </si>
  <si>
    <t>0903.911.559</t>
  </si>
  <si>
    <t>KH00293</t>
  </si>
  <si>
    <t>Xưởng anh Bi - ĐắkLắk/ 01684.144.414</t>
  </si>
  <si>
    <t>01684.144.414</t>
  </si>
  <si>
    <t>Ea súp, ĐắkLắk</t>
  </si>
  <si>
    <t>KH00294</t>
  </si>
  <si>
    <t>Xưởng anh Linh - SG/ 0918.879.113</t>
  </si>
  <si>
    <t>0918.879.113</t>
  </si>
  <si>
    <t>KH00292</t>
  </si>
  <si>
    <t>Xưởng anh Sỹ - Quảng Ngãi/ 01653.297.225</t>
  </si>
  <si>
    <t>01653.297.225</t>
  </si>
  <si>
    <t>Nghĩa Hành, Quảng Ngãi</t>
  </si>
  <si>
    <t>KH00291</t>
  </si>
  <si>
    <t>Xưởng anh Tùng - SG/ 0907.646.562</t>
  </si>
  <si>
    <t>0907.646.562</t>
  </si>
  <si>
    <t>KH00290</t>
  </si>
  <si>
    <t>Xưởng Chí Thông - Bình Chánh/ 0983.828.136</t>
  </si>
  <si>
    <t>0983.828.136</t>
  </si>
  <si>
    <t>Ngã 3 Quán Chuối, Bình Chánh, SG</t>
  </si>
  <si>
    <t>KH00288</t>
  </si>
  <si>
    <t>Cửa hàng Thanh Hiệp - Quy Nhơn/ 0905.772.836 - 0563.824.943</t>
  </si>
  <si>
    <t>0905.772.836 / 0563.824.943</t>
  </si>
  <si>
    <t>31 Hoàng Văn Thụ, TP Quy Nhơn, Bình Định</t>
  </si>
  <si>
    <t>KH00289</t>
  </si>
  <si>
    <t>Anh Sang - Bình Chánh/ 0908.275.762</t>
  </si>
  <si>
    <t>0908.275.762</t>
  </si>
  <si>
    <t>KH00287</t>
  </si>
  <si>
    <t>Quanzhou XinJie Engineering Machinery Co., Ltd</t>
  </si>
  <si>
    <t>182 frong Street, Licheng area, Quanzhou, Fujian, China</t>
  </si>
  <si>
    <t>XJ</t>
  </si>
  <si>
    <t>Anh Ly - Quảng Ngãi/ 0918.083.077</t>
  </si>
  <si>
    <t>KH00286</t>
  </si>
  <si>
    <t>Xưởng anh Vũ - Ê ka/ 0168.238.1639</t>
  </si>
  <si>
    <t>0168.238.1639</t>
  </si>
  <si>
    <t>Ê ka, ĐắkLắk</t>
  </si>
  <si>
    <t>KH00284</t>
  </si>
  <si>
    <t>Công ty TNHH MTV DVTM Cơ Hội</t>
  </si>
  <si>
    <t>53/5 Khu phố Tân Lập, P.Đông Hòa, Dĩ An, Bình Dương</t>
  </si>
  <si>
    <t>KH00285</t>
  </si>
  <si>
    <t>Anh Lạc - SG/ 0983.487.879</t>
  </si>
  <si>
    <t>0983.487.879</t>
  </si>
  <si>
    <t>KH00283</t>
  </si>
  <si>
    <t>Chú Thương - QL13/ 0944.196.788</t>
  </si>
  <si>
    <t>0944.196.788</t>
  </si>
  <si>
    <t>Quốc lộ 13, SG</t>
  </si>
  <si>
    <t>KH00281</t>
  </si>
  <si>
    <t>Cửa hàng anh Chiêu - An Giang/ 0913.825.304 - Fax: 0763.941.948</t>
  </si>
  <si>
    <t>0913.825.304 / 0763.941.948</t>
  </si>
  <si>
    <t>38 Nguyễn Đình Chiểu, TP.Long Xuyên, An Giang</t>
  </si>
  <si>
    <t>KH00282</t>
  </si>
  <si>
    <t>Anh Thâu - Quảng Ngãi/ 0913.488.528</t>
  </si>
  <si>
    <t>0913.488.528</t>
  </si>
  <si>
    <t>KH00279</t>
  </si>
  <si>
    <t>Công ty CP Hà Đô 1 - Hà Nội / 043.756.8285, ANh Tiến - 0962.889.336</t>
  </si>
  <si>
    <t>043.756.8285 / 0962.889.336</t>
  </si>
  <si>
    <t>186 Hoàng Sâm, Cầu Giấy, Hà Nội</t>
  </si>
  <si>
    <t>KH00280</t>
  </si>
  <si>
    <t>Anh Dũng - Đắknông/ 0988.161.138</t>
  </si>
  <si>
    <t>KH00277</t>
  </si>
  <si>
    <t>Cửa hàng cô Cần - Quảng Trị/ 0913.430.375</t>
  </si>
  <si>
    <t>0913.430.375</t>
  </si>
  <si>
    <t>Đông Hà - Quảng Trị</t>
  </si>
  <si>
    <t>KH00278</t>
  </si>
  <si>
    <t>Garage Thanh Sơn - Bình Chánh/ 0913.344.378</t>
  </si>
  <si>
    <t>0913.344.378</t>
  </si>
  <si>
    <t>D9/60 ấp 4, QL1A, Bình Chánh, TPHCM</t>
  </si>
  <si>
    <t>KH00275</t>
  </si>
  <si>
    <t>Huấn - Cty Long Hải/ 0986.398.866 - Fax: 3729.8005</t>
  </si>
  <si>
    <t>0986.398.866</t>
  </si>
  <si>
    <t>KH00276</t>
  </si>
  <si>
    <t>Anh Thoan - Quảng Ngãi/ 0934.910.087</t>
  </si>
  <si>
    <t>KH00274</t>
  </si>
  <si>
    <t>Công ty cổ phần đầu tư Việt Phan - Sài Gòn</t>
  </si>
  <si>
    <t>241 Điện Biên Phủ, Phường 6, Quận 3, TP. HCM</t>
  </si>
  <si>
    <t>KH00273</t>
  </si>
  <si>
    <t>Anh Quốc Dũng - Lâm Đồng/ 0902.630.623</t>
  </si>
  <si>
    <t>0902.630.623</t>
  </si>
  <si>
    <t>Madagui, Lâm Đồng</t>
  </si>
  <si>
    <t>KH00271</t>
  </si>
  <si>
    <t>Xưởng anh Hậu - Quảng Nam/ 0975.875.258</t>
  </si>
  <si>
    <t>0975.875.258</t>
  </si>
  <si>
    <t>KH00272</t>
  </si>
  <si>
    <t>Cửa hàng anh Ngọc - Thanh Đa/ 0903.719.984</t>
  </si>
  <si>
    <t>0903.719.984</t>
  </si>
  <si>
    <t>Bình Quới, Thanh Đa, SG</t>
  </si>
  <si>
    <t>KH00270</t>
  </si>
  <si>
    <t>Cửa hàng Tú Hà - Hà Tĩnh/ 0917.501.999</t>
  </si>
  <si>
    <t>0917.501.999</t>
  </si>
  <si>
    <t>KH00269</t>
  </si>
  <si>
    <t>Công ty TNHH Hà Anh - Gia Lai/ 0982.387.773</t>
  </si>
  <si>
    <t>0982.387.773</t>
  </si>
  <si>
    <t>226B Lê Đại Hành, P. Đống Đa, TP Pleiku, Gia lai</t>
  </si>
  <si>
    <t>KH00268</t>
  </si>
  <si>
    <t>Công ty CP CONSTREXIM - Đầu tư và xây lắp cao tầng</t>
  </si>
  <si>
    <t>Số 16, ngõ 117, Thái Hà, Đống Đa, Hà Nội</t>
  </si>
  <si>
    <t>KH00267</t>
  </si>
  <si>
    <t>Xưởng Bơm Thuỷ Lực Quốc Nam Lâm - QL13/ A Nhân- 0987.160.244</t>
  </si>
  <si>
    <t>0987.160.244</t>
  </si>
  <si>
    <t>911/3A, QL13, Thủ Đức, SG, gần cầu Vĩnh Bình</t>
  </si>
  <si>
    <t>KH00265</t>
  </si>
  <si>
    <t>Bãi máy anh Hùng - SG/ 0913.712.088</t>
  </si>
  <si>
    <t>0913.712.088</t>
  </si>
  <si>
    <t>Cây xăng Tân Vạn, SG</t>
  </si>
  <si>
    <t>KH00266</t>
  </si>
  <si>
    <t>Bãi máy anh Cấp - ĐắkLắk/ 0905.201.659</t>
  </si>
  <si>
    <t>0905.201.659</t>
  </si>
  <si>
    <t>KH00264</t>
  </si>
  <si>
    <t>Gara A Minh - TP Kontum/ 0979.170.447</t>
  </si>
  <si>
    <t>0979.170.447</t>
  </si>
  <si>
    <t>29 Tôn Đức Thắng, P. Ngô Mây, TP Kontum</t>
  </si>
  <si>
    <t>KH00263</t>
  </si>
  <si>
    <t>Xưởng anh Bằng (Kho hàng Nhật Minh) - SG/ 0913.799.164</t>
  </si>
  <si>
    <t>0913.799.164</t>
  </si>
  <si>
    <t>45C Xa lộ HN, Dĩ An, Bình Dương</t>
  </si>
  <si>
    <t>KH00261</t>
  </si>
  <si>
    <t>Gara Phú Phát - SG/ 0902.787.997</t>
  </si>
  <si>
    <t>0902.787.997</t>
  </si>
  <si>
    <t>215C Nơ Trang Long, Bình Thạnh, TPHCM</t>
  </si>
  <si>
    <t>KH00260</t>
  </si>
  <si>
    <t>Cửa hàng Huỳnh Nga - Phú Yên/ 0982.824.401</t>
  </si>
  <si>
    <t>0982.824.401</t>
  </si>
  <si>
    <t>KH00259</t>
  </si>
  <si>
    <t>Chú Kết - Nam Định</t>
  </si>
  <si>
    <t>Nam Định</t>
  </si>
  <si>
    <t>KH00257</t>
  </si>
  <si>
    <t>Công ty CP Cơ khí và xây lắp An Ngãi - Quảng Ngãi/ A.Thuấn: 0913.418.234</t>
  </si>
  <si>
    <t>0913.418.234</t>
  </si>
  <si>
    <t>06 Nguyễn Thụy, TP Quảng Ngãi</t>
  </si>
  <si>
    <t>KH00258</t>
  </si>
  <si>
    <t>Chú Công - Gia Lai/ 0974.871.157</t>
  </si>
  <si>
    <t>0974.871.157</t>
  </si>
  <si>
    <t>01 Lê Đại Hành, TP Pleiku, Gia lai</t>
  </si>
  <si>
    <t>KH00256</t>
  </si>
  <si>
    <t>Nguyễn Xuân Bình</t>
  </si>
  <si>
    <t>CTCP Thiết Bị cơ giới Miền Nam</t>
  </si>
  <si>
    <t>MN13</t>
  </si>
  <si>
    <t>Xe khách Bắc Nam</t>
  </si>
  <si>
    <t>XEKHACH</t>
  </si>
  <si>
    <t>Khách hàng Huế/ 0983.491.647</t>
  </si>
  <si>
    <t>0983.491.647</t>
  </si>
  <si>
    <t>KH00255</t>
  </si>
  <si>
    <t>DNTN Vận Tải Thương Mại Thắng Lợi</t>
  </si>
  <si>
    <t>209/1A, Ql 1K, KP. Tân An. P. Tân Đông Hiệp, TX Dĩ An, Bình Dương</t>
  </si>
  <si>
    <t>THLOI</t>
  </si>
  <si>
    <t>QUANZHOU JINDIAN MACHINERY DEVELOPMENT CO., LTD</t>
  </si>
  <si>
    <t>0086-0595-36288599</t>
  </si>
  <si>
    <t>No.3 Jinxi road, Binjiang Machinery Parts Producing base, Nanan City, Fujian Provice</t>
  </si>
  <si>
    <t>MH</t>
  </si>
  <si>
    <t>ZHEJIANG WEILIN MECHANICAL CO., LTD (crankshaft)</t>
  </si>
  <si>
    <t>Anh Liên - Tây Ninh/ 0983.853.853</t>
  </si>
  <si>
    <t>0983.853.853</t>
  </si>
  <si>
    <t>KH00253</t>
  </si>
  <si>
    <t>Xưởng Phúc Ân - Huế/ 0905.033.757</t>
  </si>
  <si>
    <t>0905.033.757</t>
  </si>
  <si>
    <t>KH00251</t>
  </si>
  <si>
    <t>Anh Sơn - Bình Phước/ 01235.461.620</t>
  </si>
  <si>
    <t>01235.461.620</t>
  </si>
  <si>
    <t>KH00252</t>
  </si>
  <si>
    <t>Chị Hồng - SG/ 0918.326.389</t>
  </si>
  <si>
    <t>0918.326.389</t>
  </si>
  <si>
    <t>KH00250</t>
  </si>
  <si>
    <t>Xưởng Vũ Cường - Tiền Giang/ Anh Huy - 0919.036.420</t>
  </si>
  <si>
    <t>0919.036.420</t>
  </si>
  <si>
    <t>KH00247</t>
  </si>
  <si>
    <t>Cửa hàng anh Tín - Quảng Nam/ 0935.505.739 - 0912.337.449 - Fax: 0510.6254.331</t>
  </si>
  <si>
    <t>0935.505.739 / 0912.337.449 / 0510.6254.331</t>
  </si>
  <si>
    <t>KH00248</t>
  </si>
  <si>
    <t>Anh Liêm - Phú Yên/ 0903.574.104</t>
  </si>
  <si>
    <t>0903.574.104</t>
  </si>
  <si>
    <t>KH00249</t>
  </si>
  <si>
    <t>Xưởng anh Sâm - Trà Vinh/ 0916.367.779</t>
  </si>
  <si>
    <t>0916.367.779</t>
  </si>
  <si>
    <t>KH00246</t>
  </si>
  <si>
    <t>Chú Gỡ - Bình Dương/ 01668.717.777 - A.Ngân Campuchia: 0972.122.799</t>
  </si>
  <si>
    <t>01668.717.777 / 0972.122.799</t>
  </si>
  <si>
    <t>Cây Xăng Bàu Bàng 2 (Qua KCN Bàu Bàng 2km), Lạc Xuyên, Bến Cát, Bình Dương</t>
  </si>
  <si>
    <t>KH00245</t>
  </si>
  <si>
    <t>Công ty TNHH XD-TM số 1 - Quảng Bình</t>
  </si>
  <si>
    <t>An Ninh - Quảng Ninh - Quảng Bình</t>
  </si>
  <si>
    <t>KH00244</t>
  </si>
  <si>
    <t>Công ty xây dựng Thành Đạt - Quảng Ngãi/ 0914.434.722</t>
  </si>
  <si>
    <t>0914.434.722</t>
  </si>
  <si>
    <t>KH00242</t>
  </si>
  <si>
    <t>Xưởng Duy Vũ- Đà Lạt/ 0978.767.407-0937.399.490, C My - 0962.696.469</t>
  </si>
  <si>
    <t>0978.767.407-0937 / 0962.696.469</t>
  </si>
  <si>
    <t>KH00243</t>
  </si>
  <si>
    <t>Anh Toản - Phú Yên/ 0978.644.417</t>
  </si>
  <si>
    <t>0978.644.417</t>
  </si>
  <si>
    <t>KH00241</t>
  </si>
  <si>
    <t>Anh Phong - SG/ 0904.453.686</t>
  </si>
  <si>
    <t>0904.453.686</t>
  </si>
  <si>
    <t>Gần Siêu thị Metro An Phú, Q2, TPHCM</t>
  </si>
  <si>
    <t>KH00240</t>
  </si>
  <si>
    <t>Bãi máy Lê Dũng - SG/ 0964.645.465</t>
  </si>
  <si>
    <t>0964.645.465</t>
  </si>
  <si>
    <t>Số 8, QL 1A, Linh Trung, Thủ Đức (Gần Đại học Nông Lâm, Sài Gòn)</t>
  </si>
  <si>
    <t>KH00239</t>
  </si>
  <si>
    <t>Xưởng Hiệp Lực - Quảng Ngãi/ 0914.429.902</t>
  </si>
  <si>
    <t>0914.429.902</t>
  </si>
  <si>
    <t>Tổ 10, Phường Quảng Phú, TP. Quảng Ngãi</t>
  </si>
  <si>
    <t>KH00238</t>
  </si>
  <si>
    <t>Anh Hùng - ĐắkLắk/ 0942.934.632</t>
  </si>
  <si>
    <t>0942.934.632</t>
  </si>
  <si>
    <t>KH00237</t>
  </si>
  <si>
    <t>anh Khâm - Trà Vinh/ 0932.905.669</t>
  </si>
  <si>
    <t>0932.905.669</t>
  </si>
  <si>
    <t>KH00236</t>
  </si>
  <si>
    <t>Công ty Minh Anh - ĐắkLắk/ 0903.544.849</t>
  </si>
  <si>
    <t>0903.544.849</t>
  </si>
  <si>
    <t>86 Ngô Quyền, TP Buôn Ma Thuột, ĐắkLắk</t>
  </si>
  <si>
    <t>KH00235</t>
  </si>
  <si>
    <t>Xưởng anh Dũng - Quảng Trị/ 0914.011.081</t>
  </si>
  <si>
    <t>0914.011.081</t>
  </si>
  <si>
    <t>KH00234</t>
  </si>
  <si>
    <t>Xưởng anh Và- Đức Trọng/ 0915.599.269</t>
  </si>
  <si>
    <t>0915.599.269</t>
  </si>
  <si>
    <t>KH00233</t>
  </si>
  <si>
    <t>Công ty Intreons/ A.Phú:01269.027.620</t>
  </si>
  <si>
    <t>01269.027.620</t>
  </si>
  <si>
    <t>Đường Nguyễn Văn Linh, TPHCM</t>
  </si>
  <si>
    <t>KH00232</t>
  </si>
  <si>
    <t>Xưởng anh Bình - Long Xuyên/ 0939.969.899</t>
  </si>
  <si>
    <t>0939.969.899</t>
  </si>
  <si>
    <t>KH00230</t>
  </si>
  <si>
    <t>Công ty cổ phần E.C.O.N</t>
  </si>
  <si>
    <t>A34, Dương Quảng Hàm, P5, Q. Gò Vấp</t>
  </si>
  <si>
    <t>KH00231</t>
  </si>
  <si>
    <t>Xưởng Văn Bài - SG/ 0903.910.596</t>
  </si>
  <si>
    <t>0903.910.596</t>
  </si>
  <si>
    <t>Quốc lộ 13, Sài Gòn</t>
  </si>
  <si>
    <t>KH00228</t>
  </si>
  <si>
    <t>Xưởng Thanh Điền - An Giang/ 0913.511.710</t>
  </si>
  <si>
    <t>0913.511.710</t>
  </si>
  <si>
    <t>KH00227</t>
  </si>
  <si>
    <t>Xưởng Nguyễn Trường Tộ - Gia Lai/ 0988.029.645</t>
  </si>
  <si>
    <t>0988.029.645</t>
  </si>
  <si>
    <t>193 Lê Thánh Tôn, TP Pleiku, Gia Lai</t>
  </si>
  <si>
    <t>KH00226</t>
  </si>
  <si>
    <t>Cửa hàng Cơ khí Đệ Thắng - Kiên Giang/ Chị Đang: 0963.007.986 - Fax:0773.837.449</t>
  </si>
  <si>
    <t>0963.007.986 / 0773.837.449</t>
  </si>
  <si>
    <t>QL80, qua chợ số 1 Mong Thọ 700m (gần cây xăng Bảy Lúa), Châu Thành, Kiên Giang</t>
  </si>
  <si>
    <t>KH00225</t>
  </si>
  <si>
    <t>Công ty Xây dựng Đồng Khánh - Quảng Ngãi/ 0918.287.499 - Fax: 0553.811.205</t>
  </si>
  <si>
    <t>0918.287.499 / 0553.811.205</t>
  </si>
  <si>
    <t>151 Nguyễn Đình Chiểu, TP Quảng Ngãi</t>
  </si>
  <si>
    <t>KH00224</t>
  </si>
  <si>
    <t>Anh Bắc - Tam Bình/0983.799.722</t>
  </si>
  <si>
    <t>42 Tam Bình, Thủ Đức, TPHCM</t>
  </si>
  <si>
    <t>KH00223</t>
  </si>
  <si>
    <t>Công ty CP Hương Thủy - Huế</t>
  </si>
  <si>
    <t>103D Trường Chinh, TP Huế</t>
  </si>
  <si>
    <t>KH00220</t>
  </si>
  <si>
    <t>Cửa hàng Chị Khôi - Đồng Tháp/ 0914.679.144 - Fax: 0673.827.125 mail: quangkhai125@gmail.com</t>
  </si>
  <si>
    <t>0673.827.125 / 0914.679.144</t>
  </si>
  <si>
    <t>KH00221</t>
  </si>
  <si>
    <t>Xưởng anh Hòa - SG/ 0935.685.394</t>
  </si>
  <si>
    <t>0935.685.394</t>
  </si>
  <si>
    <t>96 QL1A, Thủ Đức - TP HCM (Cầu Vượt Bình Phước)</t>
  </si>
  <si>
    <t>KH00222</t>
  </si>
  <si>
    <t>XIAMEN DALIANG TRADING CO., LTD</t>
  </si>
  <si>
    <t>0086.592.3666.581</t>
  </si>
  <si>
    <t>Room 12A, A Jinlong, BLDG, No. 250 Dongdu Huli, Xiamen, China</t>
  </si>
  <si>
    <t>RH</t>
  </si>
  <si>
    <t>Xưởng anh Minh - Bảo Lộc/ 0909.868.060</t>
  </si>
  <si>
    <t>0909.868.060</t>
  </si>
  <si>
    <t>57 Hà Giang, TP Bảo Lộc, Lâm Đồng</t>
  </si>
  <si>
    <t>KH00219</t>
  </si>
  <si>
    <t>Xưởng Ngọc Minh - Gia Lai/ 01629.607.167</t>
  </si>
  <si>
    <t>01629.607.167</t>
  </si>
  <si>
    <t>KH00218</t>
  </si>
  <si>
    <t>Cơ quan thuế</t>
  </si>
  <si>
    <t>CCTHUE</t>
  </si>
  <si>
    <t>Công ty vận tải</t>
  </si>
  <si>
    <t>VTAI</t>
  </si>
  <si>
    <t>Xưởng anh Tình - Quảng Trị/ 0913.457.821</t>
  </si>
  <si>
    <t>0913.457.821</t>
  </si>
  <si>
    <t>Km3, Quốc lộ 9, Đông Hà, Quảng Trị</t>
  </si>
  <si>
    <t>KH00217</t>
  </si>
  <si>
    <t>Bãi máy Lý Lập - SG/ 0966.927.933/ 0937.891.613</t>
  </si>
  <si>
    <t>0966.927.933 / 0937.891.613</t>
  </si>
  <si>
    <t>Đại học Nông Lâm-, TPHCM</t>
  </si>
  <si>
    <t>KH00216</t>
  </si>
  <si>
    <t>Anh Sáng - Tàu Bắc Nam/ 0975.515.658</t>
  </si>
  <si>
    <t>0975.515.658</t>
  </si>
  <si>
    <t>Ga Giáp Bát</t>
  </si>
  <si>
    <t>KVL</t>
  </si>
  <si>
    <t>Nguyễn Trọng Nghĩa</t>
  </si>
  <si>
    <t>MN12</t>
  </si>
  <si>
    <t>CH Phương Nga - Kon Tum/Chị Nga: 0946.407.873 - 0909.243.995 (Zalo)</t>
  </si>
  <si>
    <t>0946.407.873 / 0909.243.995</t>
  </si>
  <si>
    <t>463 Phan Đình Phùng, P. Duy Tân, TP Kon Tum</t>
  </si>
  <si>
    <t>KH00215</t>
  </si>
  <si>
    <t>Công ty TNHH XDTM Thế Toàn</t>
  </si>
  <si>
    <t>Số 16, đường số 2, Cư xá Chu Văn An, P26, Q.Bình Thạnh, TPHCM</t>
  </si>
  <si>
    <t>TT</t>
  </si>
  <si>
    <t>Xưởng anh Ngàn - SG/ 0918.030.152</t>
  </si>
  <si>
    <t>0918.030.152</t>
  </si>
  <si>
    <t>Tam Bình, Thủ Đức, SG</t>
  </si>
  <si>
    <t>KH00214</t>
  </si>
  <si>
    <t>Công ty Hưng Phú - Huế/ 0915.555.099</t>
  </si>
  <si>
    <t>0915.555.099</t>
  </si>
  <si>
    <t>KH00213</t>
  </si>
  <si>
    <t>Xưởng Ngọc Vĩnh - Quảng Ngãi/ 0914.324.081</t>
  </si>
  <si>
    <t>KH00212</t>
  </si>
  <si>
    <t>DNTN Tiến Hoàng - Gia Lai/ anh Khoa - 0986.781.686</t>
  </si>
  <si>
    <t>0986.781.686</t>
  </si>
  <si>
    <t>68 Đặng Thai Mai, TP Pleiku, Gia Lai</t>
  </si>
  <si>
    <t>KH00211</t>
  </si>
  <si>
    <t>Anh Đoàn - Bạc Liêu/ 0913.734.841</t>
  </si>
  <si>
    <t>0913.734.841</t>
  </si>
  <si>
    <t>Xã Tân Phong, huyện Giá Rai, Bạc Liêu</t>
  </si>
  <si>
    <t>KH00208</t>
  </si>
  <si>
    <t>Anh SAMBATH - Campuchia/8559.7701.1739 - 088.3344.555</t>
  </si>
  <si>
    <t>088.3344.555 / 8559.7701.1739</t>
  </si>
  <si>
    <t>Gửi hàng: Đường số 8, đối diện nhà thi đấu Q6. ĐT: 0913.884.424 (Trang), 0918.197.423 (Hải)</t>
  </si>
  <si>
    <t>KH00209</t>
  </si>
  <si>
    <t>Xưởng Nhật Dũng - Xa lộ HN/ 0982.958.407</t>
  </si>
  <si>
    <t>0982.958.407</t>
  </si>
  <si>
    <t>KH00210</t>
  </si>
  <si>
    <t>Xưởng anh Thanh - Phú Yên/ 0905.162.190</t>
  </si>
  <si>
    <t>0905.162.190</t>
  </si>
  <si>
    <t>Km số 4, Đường Nguyễn Tất Thành, Liên Trì, Bình Kiến, TP Tuy Hòa, Phú Yên</t>
  </si>
  <si>
    <t>KH00207</t>
  </si>
  <si>
    <t>Cửa hàng Thành Công - Đà Nẵng/ Chị Mai: 0935.414.888</t>
  </si>
  <si>
    <t>0935.414.888</t>
  </si>
  <si>
    <t>63 Nguyễn Tri Phương, TP Đà Nẵng</t>
  </si>
  <si>
    <t>Gửi HĐ về số 32 Lương Định Của, Cẩm Lệ, Đà Nẵng</t>
  </si>
  <si>
    <t>KH00206</t>
  </si>
  <si>
    <t>Xưởng anh Dũng - Quảng Ngãi/ 0982.909.447</t>
  </si>
  <si>
    <t>0982.909.447</t>
  </si>
  <si>
    <t>Dốc Sỏi, út một, Quảng Ngãi</t>
  </si>
  <si>
    <t>KH00205</t>
  </si>
  <si>
    <t>WUXI JIANGXISPRING MANUFACTURE CO; LTD</t>
  </si>
  <si>
    <t>Meicun Qunxing Industrial Park, Wuxi, Jiangsu, China</t>
  </si>
  <si>
    <t>JX</t>
  </si>
  <si>
    <t>DNTN Huy Hiệu - Quảng Bình/ 0912.157.910</t>
  </si>
  <si>
    <t>0912.157.910</t>
  </si>
  <si>
    <t>Lộc Ninh, TP Đồng Hới, Quảng Bình</t>
  </si>
  <si>
    <t>KH00203</t>
  </si>
  <si>
    <t>Xưởng Hoài Sơn - Quảng Bình/ 0912.149.652</t>
  </si>
  <si>
    <t>0912.149.652</t>
  </si>
  <si>
    <t>TP Đồng Hới, Quảng Bình</t>
  </si>
  <si>
    <t>KH00204</t>
  </si>
  <si>
    <t>Anh Chính - Ninh Bình/ 0989.906.886</t>
  </si>
  <si>
    <t>0989.906.886</t>
  </si>
  <si>
    <t>Vũ Văn Chính</t>
  </si>
  <si>
    <t>NBINH</t>
  </si>
  <si>
    <t>Xưởng chú Tuồng - Đà Nẵng/ 0913.403.702 - Fax: 05113.720.200</t>
  </si>
  <si>
    <t>0913.403.702 / 05113.720.200</t>
  </si>
  <si>
    <t>243 Trường Chinh, Đà Nẵng</t>
  </si>
  <si>
    <t>KH00202</t>
  </si>
  <si>
    <t>Cửa hàng chị Liên - Đà Nẵng/ 0905.565.368- Fax: 05113.741.707</t>
  </si>
  <si>
    <t>0905.565.368- / 05113.741.707</t>
  </si>
  <si>
    <t>117 Lý Thái Tổ, Đà Nẵng</t>
  </si>
  <si>
    <t>KH00201</t>
  </si>
  <si>
    <t>Cửa hàng Vĩnh Thắng - Huế/ 0905.290.055 - Tel: 0543.812.342</t>
  </si>
  <si>
    <t>0905.290.055 / 0543.812.342</t>
  </si>
  <si>
    <t>169 Hùng Vương, TP Huế</t>
  </si>
  <si>
    <t>Gửi xe quen: 75K-4298/ 0905.938.216</t>
  </si>
  <si>
    <t>KH00199</t>
  </si>
  <si>
    <t>Anh Nhân - SG/ 0986.207.422</t>
  </si>
  <si>
    <t>0986.207.422</t>
  </si>
  <si>
    <t>Cầu Đồng Nai</t>
  </si>
  <si>
    <t>KH00200</t>
  </si>
  <si>
    <t>Xưởng anh Trúc - Phù Cát/ 0906.541.893</t>
  </si>
  <si>
    <t>0906.541.893</t>
  </si>
  <si>
    <t>Phù Cát - Bình Định</t>
  </si>
  <si>
    <t>KH00198</t>
  </si>
  <si>
    <t>Xưởng anh Thế - Phú Yên/ 0905.461.868</t>
  </si>
  <si>
    <t>0905.461.868</t>
  </si>
  <si>
    <t>Km số 7, Quốc lộ 1A, TP Tuy Hòa, Phú Yên</t>
  </si>
  <si>
    <t>KH00197</t>
  </si>
  <si>
    <t>Xưởng anh Phương - Tây Ninh/ 0986.502.116 - Fax: 0663.836.116 Mail: lekimhue.tn87@gmail.com</t>
  </si>
  <si>
    <t>0663.046.816 / 0663.836.116 / 0986.502.116</t>
  </si>
  <si>
    <t>Long Chí, Long Thành Trung, Hòa Thành, Tây Ninh</t>
  </si>
  <si>
    <t>KH00196</t>
  </si>
  <si>
    <t>Xưởng anh Chung - Bạc Liêu/ 0919.977.019 (ko sd mã này)</t>
  </si>
  <si>
    <t>0919.977.019</t>
  </si>
  <si>
    <t>Hội Phòng - Bạc Liêu</t>
  </si>
  <si>
    <t>KH00195</t>
  </si>
  <si>
    <t>(ko sd mã này) Xưởng Hoàng Sơn - Xa lộ HN/ 0908.937.953</t>
  </si>
  <si>
    <t>0908.937.953</t>
  </si>
  <si>
    <t>Xa lộ Hà Nội, HCM</t>
  </si>
  <si>
    <t>KH00194</t>
  </si>
  <si>
    <t>Xưởng Hải Sơn - Quảng Bình/ 0912.092.860</t>
  </si>
  <si>
    <t>0912.092.860</t>
  </si>
  <si>
    <t>KH00193</t>
  </si>
  <si>
    <t>Xưởng anh Tú - Quảng Ngãi/ 0934.765.970</t>
  </si>
  <si>
    <t>0934.765.970</t>
  </si>
  <si>
    <t>KH00192</t>
  </si>
  <si>
    <t>Cửa hàng anh Thường - Đồng Tháp/0918.196.123 - Fax: 0673.828.002</t>
  </si>
  <si>
    <t>0673.828.002 / 0918.196.123</t>
  </si>
  <si>
    <t>Trần Hưng Đạo, Thị trấn Tràm Chim, Tam Nông, Đồng Tháp</t>
  </si>
  <si>
    <t>KH00191</t>
  </si>
  <si>
    <t>Xưởng Chín Nhơn - An Khê/ 0935.257.481</t>
  </si>
  <si>
    <t>0935.257.481</t>
  </si>
  <si>
    <t>Núi đá An Khê, Gia Lai</t>
  </si>
  <si>
    <t>KH00190</t>
  </si>
  <si>
    <t>Cửa hàng Sáu Long - Cà Mau/0913.986.574-07803.839.172 - Fax:02903.811.898</t>
  </si>
  <si>
    <t>0913.986.574-0780 / 02903.811.898</t>
  </si>
  <si>
    <t>231 Lý Văn Lâm - TP Cà Mau</t>
  </si>
  <si>
    <t>KH00189</t>
  </si>
  <si>
    <t>Cửa hàng Ba Tấn - Đồng Tháp/ 0939.373.686 - 01225.529.090</t>
  </si>
  <si>
    <t>0939.373.686 / 01225.529.090</t>
  </si>
  <si>
    <t>KH00188</t>
  </si>
  <si>
    <t>Zhejiang Pingchai Pumps Co., LTD</t>
  </si>
  <si>
    <t>No.6, Huancheng North Road, Pingyang, Wenzhou, Zhejiang Province, China</t>
  </si>
  <si>
    <t>PINCHAI</t>
  </si>
  <si>
    <t>CN Công Ty Cổ Phần Đường Biên Hòa - XNNN Thành Long</t>
  </si>
  <si>
    <t>ấp Thành Đông, Thành Long, Châu Thành, Tây Ninh</t>
  </si>
  <si>
    <t>KH00187</t>
  </si>
  <si>
    <t>Công ty cổ phần xây lắp và Xáng tỉnh Trà Vinh/ A.Luân: 0913.790.779</t>
  </si>
  <si>
    <t>0913.790.779</t>
  </si>
  <si>
    <t>108/6 Bạch Đằng, Phường 4, TX Trà Vinh</t>
  </si>
  <si>
    <t>KH00185</t>
  </si>
  <si>
    <t>Cửa hàng chị Hồng - Phan Thiết/ 0902.676.940</t>
  </si>
  <si>
    <t>0902.676.940</t>
  </si>
  <si>
    <t>187 Nguyễn Hội, Phan Thiết, Bình Thuận</t>
  </si>
  <si>
    <t>KH00186</t>
  </si>
  <si>
    <t>Xưởng anh Nhựt - SG/0984.549.187</t>
  </si>
  <si>
    <t>0984.549.187</t>
  </si>
  <si>
    <t>Khu Đại học Nông Lâm, Sài Gòn</t>
  </si>
  <si>
    <t>KH00184</t>
  </si>
  <si>
    <t>Bỏ không dùngXưởng anh Thành - Phú Yên/ 0905.162.190</t>
  </si>
  <si>
    <t>KH00183</t>
  </si>
  <si>
    <t>Cửa hàng Ngọc Tiến - Bạc Liêu/C.Danh:0908.991.734</t>
  </si>
  <si>
    <t>0908.991.734</t>
  </si>
  <si>
    <t>96 Trần Phú, Phường 7, TP Bạc Liêu</t>
  </si>
  <si>
    <t>KH00182</t>
  </si>
  <si>
    <t>Xưởng Thế Mười - Sài Gòn/0903.973.931</t>
  </si>
  <si>
    <t>0903.973.931</t>
  </si>
  <si>
    <t>Khu công nghệ cao, Sài Gòn</t>
  </si>
  <si>
    <t>KH00181</t>
  </si>
  <si>
    <t>Xưởng anh Trung - Bạc Liêu/ 0977.007.454</t>
  </si>
  <si>
    <t>0977.007.454</t>
  </si>
  <si>
    <t>ấp Khúc Tréo B, Tân Phong, Giá Rai, Bạc Liêu</t>
  </si>
  <si>
    <t>KH00180</t>
  </si>
  <si>
    <t>Xưởng Minh Nguyên - Thủ Đức/ 0913.821.757</t>
  </si>
  <si>
    <t>0913.821.757</t>
  </si>
  <si>
    <t>Linh Xuân, Thủ Đức, TPHCM</t>
  </si>
  <si>
    <t>KH00179</t>
  </si>
  <si>
    <t>Xưởng Ngọc Dư - SG/ 0985.200.633</t>
  </si>
  <si>
    <t>0985.200.633</t>
  </si>
  <si>
    <t>Đối diện cân Nhơn Hòa, Thủ Đức, TPHCM</t>
  </si>
  <si>
    <t>KH00178</t>
  </si>
  <si>
    <t>Công ty Long Hường/ Phúc Long - HCM</t>
  </si>
  <si>
    <t>KH00177</t>
  </si>
  <si>
    <t>ZHEJIANG SF OILLESS BEARING CO., LTD</t>
  </si>
  <si>
    <t>86-573-84519562</t>
  </si>
  <si>
    <t>No.18 North Hongwei RD JIASHAN ZHEJIANG, China</t>
  </si>
  <si>
    <t>ZOB</t>
  </si>
  <si>
    <t>Anh Sỹ - Hà Tĩnh/ 0912.435.737</t>
  </si>
  <si>
    <t>0912.435.737</t>
  </si>
  <si>
    <t>Cầu Vượt Bến Thủy - Nghi Xuân - Hà Tĩnh</t>
  </si>
  <si>
    <t>KH00176</t>
  </si>
  <si>
    <t>Công ty TNHH Thép Đồng Tiến/ 0932.041.677</t>
  </si>
  <si>
    <t>0932.041.677</t>
  </si>
  <si>
    <t>143/12 Phan Huy ích, P15, Q. Tân Bình, TPHCM</t>
  </si>
  <si>
    <t>KH00175</t>
  </si>
  <si>
    <t>Xưởng Trí Dũng - SG/ 0903.629.350</t>
  </si>
  <si>
    <t>0903.629.350</t>
  </si>
  <si>
    <t>Suối Tiên, Thủ Đức, TPHCM</t>
  </si>
  <si>
    <t>KH00174</t>
  </si>
  <si>
    <t>Cửa hàng Trương Thành - Q5/ 08.3955.6085</t>
  </si>
  <si>
    <t>08.3955.6085</t>
  </si>
  <si>
    <t>6/8 Võ Trường Toản, P15, Q5, TPHCM</t>
  </si>
  <si>
    <t>KH00172</t>
  </si>
  <si>
    <t>Xưởng anh Khìn - Đồng Nai/ 0914.722.060</t>
  </si>
  <si>
    <t>0914.722.060</t>
  </si>
  <si>
    <t>KH00173</t>
  </si>
  <si>
    <t>Công ty TNHH Lưu Nguyễn/ A. Sơn 0919.089.479/ A. Quang 0367.177.307</t>
  </si>
  <si>
    <t>0919.089.479 / 0367.177.307</t>
  </si>
  <si>
    <t>130/C47 Phạm Văn Hai, Phường 2, Quận Tân Bình, TPHCM</t>
  </si>
  <si>
    <t>LNGUYEN</t>
  </si>
  <si>
    <t>Shanghai Donghe Transmission Shaft Co., Ltd</t>
  </si>
  <si>
    <t>Xinqi Sheshan Songjiang Shanghai, China</t>
  </si>
  <si>
    <t>SH</t>
  </si>
  <si>
    <t>Xưởng anh Thịnh - SG/0908.773.616</t>
  </si>
  <si>
    <t>0908.773.616</t>
  </si>
  <si>
    <t>KH00171</t>
  </si>
  <si>
    <t>Cửa hàng Hùng Tân - Kiên Giang/ Anh Phước - 0903.120.019 Fax: 0776.258.168</t>
  </si>
  <si>
    <t>0903.120.019 / 0776.258.168</t>
  </si>
  <si>
    <t>118 Nguyễn Chí Thanh, P.Rạch Sỏi, TP Rạch Giá, Kiên Giang</t>
  </si>
  <si>
    <t>KH00170</t>
  </si>
  <si>
    <t>Công ty TNHH XD Dân dụng và công nghiệp DELTA</t>
  </si>
  <si>
    <t>54-56 Tuệ Tĩnh, Hai Bà Trưng, Hà Nội</t>
  </si>
  <si>
    <t>DELTA</t>
  </si>
  <si>
    <t>Anh Nghị - SG/ 0906.739.086</t>
  </si>
  <si>
    <t>0906.739.086</t>
  </si>
  <si>
    <t>KH00169</t>
  </si>
  <si>
    <t>Cửa hàng Trường Thành - Ninh Thuận/ 0909.841.844 - Fax: 0683.838.033</t>
  </si>
  <si>
    <t>0683.838.033 / 0909.841.844</t>
  </si>
  <si>
    <t>KH00168</t>
  </si>
  <si>
    <t>Cửa hàng Phước Hải - Hàng xanh/ 0903.844.817</t>
  </si>
  <si>
    <t>0903.844.817</t>
  </si>
  <si>
    <t>481-481A Điện Biên Phủ, P. 25, Bình Thạnh, Sài Gòn</t>
  </si>
  <si>
    <t>KH00165</t>
  </si>
  <si>
    <t>Xưởng Mười Trung - Suối Tiên/ 0903.335.526</t>
  </si>
  <si>
    <t>0903.335.526</t>
  </si>
  <si>
    <t>KH00166</t>
  </si>
  <si>
    <t>Công ty TNHH MTV Đại Phúc Long - Q9/A.Sơn:0919.123.176</t>
  </si>
  <si>
    <t>Bãi xe: 08.3897.8471 / 0919.123.176</t>
  </si>
  <si>
    <t>Kho 348 Xa lộ Hà Nội, P.Phước Long, Q9, TPHCM</t>
  </si>
  <si>
    <t>KH00167</t>
  </si>
  <si>
    <t>Bãi máy chú Phát - SG/ 0938.451.497</t>
  </si>
  <si>
    <t>0938.451.497</t>
  </si>
  <si>
    <t>KH00164</t>
  </si>
  <si>
    <t>Xưởng Anh Hiếu - Bạc Liêu/ 0983.727.777</t>
  </si>
  <si>
    <t>0983.727.777</t>
  </si>
  <si>
    <t>QL 1A, ấp Khúc Tréo B, Tân Phong, Giá Rai, Bạc Liêu</t>
  </si>
  <si>
    <t>KH00163</t>
  </si>
  <si>
    <t>Xưởng anh Tuấn - Kiên Giang/ 0989.974.365</t>
  </si>
  <si>
    <t>0989.974.365</t>
  </si>
  <si>
    <t>Sơn Kiên, Hòn Đất, Kiên Giang</t>
  </si>
  <si>
    <t>KH00161</t>
  </si>
  <si>
    <t>Xưởng anh Sáng - SG/ 0903.872.693</t>
  </si>
  <si>
    <t>KH00162</t>
  </si>
  <si>
    <t>Công ty TNHH Quang Vinh - Quảng Bình/0913.295.543 - Fax: 0523.862.328</t>
  </si>
  <si>
    <t>0913.295.543 / 0523.862.328</t>
  </si>
  <si>
    <t>Tiểu khu 4, TT Hoàn Lão, Bố Trạch, Quảng Bình</t>
  </si>
  <si>
    <t>KH00160</t>
  </si>
  <si>
    <t>Cửa hàng Vinh Hoàng - Hàng Xanh/ 0903.842.362 - Fax:08.35115190</t>
  </si>
  <si>
    <t>08.35115190 / 0903.842.362</t>
  </si>
  <si>
    <t>Hàng Xanh, HCM</t>
  </si>
  <si>
    <t>KH00159</t>
  </si>
  <si>
    <t>Xưởng anh Thảo - Đà Nẵng/ 0905.197.179 - C.Chi: 0903.587.178</t>
  </si>
  <si>
    <t>0905.197.179 / 0903.587.178</t>
  </si>
  <si>
    <t>KH00158</t>
  </si>
  <si>
    <t>Bãi Máy Lê Phát - SG - Anh Tuấn / 0939.333.337</t>
  </si>
  <si>
    <t>0939.333.337</t>
  </si>
  <si>
    <t>Gần ĐH Nông Lâm - SG</t>
  </si>
  <si>
    <t>KH00156</t>
  </si>
  <si>
    <t>Xưởng Quang Vinh - Thủ Đức/ 0908.686.165</t>
  </si>
  <si>
    <t>0908.686.165</t>
  </si>
  <si>
    <t>Hiệp Bình, Thủ Đức, TPHCM</t>
  </si>
  <si>
    <t>KH00157</t>
  </si>
  <si>
    <t>Cửa hàng Đỗ Gia - Bình Thạnh/ 0988.538.169</t>
  </si>
  <si>
    <t>0988.538.169</t>
  </si>
  <si>
    <t>194/1A Bùi Đình Túy - Bình Thạnh - HCM</t>
  </si>
  <si>
    <t>KH00154</t>
  </si>
  <si>
    <t>Xưởng Kim Hùng - Gia Lai/ A.Duy: 0986.100.007 - 0984.600.007</t>
  </si>
  <si>
    <t>0986.100.007 / 0984.600.007</t>
  </si>
  <si>
    <t>1049 Phạm Văn Đồng, TP Pleiku, Gia Lai</t>
  </si>
  <si>
    <t>KH00155</t>
  </si>
  <si>
    <t>Xưởng Tuấn Ngữ - SG/ 0938.475.093</t>
  </si>
  <si>
    <t>0938.475.093</t>
  </si>
  <si>
    <t>Quốc lộ 13, Thủ Đức, TPHCM</t>
  </si>
  <si>
    <t>KH00152</t>
  </si>
  <si>
    <t>Cửa hàng Tỷ Mập - Q5/ 0913.624.788</t>
  </si>
  <si>
    <t>08.3955.1050 / 0913.624.788</t>
  </si>
  <si>
    <t>Chợ Tạ Uyên, đường Tân Thành, Quận 5, TPHCM</t>
  </si>
  <si>
    <t>KH00153</t>
  </si>
  <si>
    <t>Xưởng anh Luận - Quảng Ngãi/ 0935.032.583</t>
  </si>
  <si>
    <t>0935.032.583</t>
  </si>
  <si>
    <t>KH00151</t>
  </si>
  <si>
    <t>Xưởng Hoàng Phúc - Vũng Tàu/ A.Khánh:01672.780.555</t>
  </si>
  <si>
    <t>0642.219.567 / 01672.780.555</t>
  </si>
  <si>
    <t>KH00148</t>
  </si>
  <si>
    <t>Xưởng anh Bảy - Kontum/ 0905.992.929</t>
  </si>
  <si>
    <t>0905.992.929</t>
  </si>
  <si>
    <t>KH00149</t>
  </si>
  <si>
    <t>Công ty TNHH TMDV Sài Gòn Bình Hòa Long - Gò Vấp/ 0919.175.073</t>
  </si>
  <si>
    <t>0919.175.073</t>
  </si>
  <si>
    <t>74/40 đường Trương Quốc Dung, P.10, Q.Phú Nhuận, HCM</t>
  </si>
  <si>
    <t>KH00150</t>
  </si>
  <si>
    <t>Cửa hàng Khắc Duy - Hàng Xanh/-A.Hiếu: 0906.999.606</t>
  </si>
  <si>
    <t>0906.999.606</t>
  </si>
  <si>
    <t>515 Điện Biên Phủ, Phường 25, Bình Thạnh, TP Hồ Chí Minh</t>
  </si>
  <si>
    <t>KH00147</t>
  </si>
  <si>
    <t>Xưởng Mười Em - Suối Tiên/ 0908.832.292</t>
  </si>
  <si>
    <t>0908.832.292</t>
  </si>
  <si>
    <t>Phía Đông SG</t>
  </si>
  <si>
    <t>KH00145</t>
  </si>
  <si>
    <t>Xưởng anh Dũng - An Giang/ 0913.712.552 - Fax: 0763.858.822</t>
  </si>
  <si>
    <t>0913.712.552 / 0763.858.822</t>
  </si>
  <si>
    <t>KH00146</t>
  </si>
  <si>
    <t>Xưởng Tấn Tài - Bến Tre/ 0918.056.370</t>
  </si>
  <si>
    <t>0918.056.370</t>
  </si>
  <si>
    <t>KP7, Nguyễn Thị Định, TP Bến Tre</t>
  </si>
  <si>
    <t>KH00144</t>
  </si>
  <si>
    <t>Máy xúc Úc</t>
  </si>
  <si>
    <t>Úc</t>
  </si>
  <si>
    <t>UC</t>
  </si>
  <si>
    <t>Cửa hàng Ba Châu - An Giang/ 0902.137.720 - Fax: 0763.844.086</t>
  </si>
  <si>
    <t>0902.137.720 / 0763.844.086</t>
  </si>
  <si>
    <t>91/3A Trần Hưng Đạo, TP Long Xuyên, An Giang</t>
  </si>
  <si>
    <t>KH00143</t>
  </si>
  <si>
    <t>Anh Hưng - CTXD số 5/ 0913.615.306</t>
  </si>
  <si>
    <t>0913.615.306</t>
  </si>
  <si>
    <t>Quốc lộ 13, Thủ Đức, TPHCM (gần cây xăng Huệ Thiên)</t>
  </si>
  <si>
    <t>KH00141</t>
  </si>
  <si>
    <t>Anh Hoàng - QL13/ 0903.064.049</t>
  </si>
  <si>
    <t>0903.064.049</t>
  </si>
  <si>
    <t>329 QL13, P. Hiệp Bình Phước, Q. Thủ Đức, TPHCM</t>
  </si>
  <si>
    <t>KH00142</t>
  </si>
  <si>
    <t>Công ty TNHH CN-TM-DV Phú Khang - Q11/ A.Phơi: 0919.433.677</t>
  </si>
  <si>
    <t>085.406.8104 / 0919.433.677</t>
  </si>
  <si>
    <t>304 Lô A2 C/C 312 Lạc Long Quân, P5, Q11, TPHCM</t>
  </si>
  <si>
    <t>KH00137</t>
  </si>
  <si>
    <t>Xưởng anh Minh - Cam Ranh/ 0988.372.837</t>
  </si>
  <si>
    <t>0988.372.837</t>
  </si>
  <si>
    <t>Cam Ranh - Khánh Hòa</t>
  </si>
  <si>
    <t>KH00138</t>
  </si>
  <si>
    <t>Xưởng anh Việt - ĐắkLắk/ 0903.523.832-0914.523.832</t>
  </si>
  <si>
    <t>0903.523.832-0914</t>
  </si>
  <si>
    <t>KH00139</t>
  </si>
  <si>
    <t>Xưởng Khải Vy (L) - Long An/ 0908.241.230</t>
  </si>
  <si>
    <t>0908.241.230</t>
  </si>
  <si>
    <t>Vòng Xoay Tân An - Long An</t>
  </si>
  <si>
    <t>KH00136</t>
  </si>
  <si>
    <t>Cửa hàng chú Thịnh - Bạc Liêu/ Anh Dũng: 0902.714.768</t>
  </si>
  <si>
    <t>07813.850.134 / 0902.714.768</t>
  </si>
  <si>
    <t>210, ấp 2, thị trấn Giá Rai, Giá Rai, Bạc Liêu</t>
  </si>
  <si>
    <t>KH00132</t>
  </si>
  <si>
    <t>Anh Toàn - Cửa hàng Thọ Trương / 0912.027.432, KT C Liên 0973.779.210</t>
  </si>
  <si>
    <t>0912.027.432 / 0973.779.210</t>
  </si>
  <si>
    <t>(ĐH Nông Lâm) số 968, QL1A, Tổ 9, KP5, Linh Trung, Thủ Đức</t>
  </si>
  <si>
    <t>KH00134</t>
  </si>
  <si>
    <t>Cửa hàng Phong Phú - Cần Thơ/ 0913.775.058</t>
  </si>
  <si>
    <t>07103.824.960 / 0913.775.058</t>
  </si>
  <si>
    <t>18 Hồ Xuân Hương - Cần Thơ</t>
  </si>
  <si>
    <t>KH00135</t>
  </si>
  <si>
    <t>Cửa hàng anh Hén - Cà Mau/ 0913.729.922 - 07803.821.974 Fax: 02903.821.960</t>
  </si>
  <si>
    <t>0913.729.922 / 07803.821.974 / 02903.821.960</t>
  </si>
  <si>
    <t>48 Lý Lâm Viên, P1, TP Cà Mau</t>
  </si>
  <si>
    <t>KH00130</t>
  </si>
  <si>
    <t>Xưởng anh Hoàng - Vũng Tàu/ 0908.225.336</t>
  </si>
  <si>
    <t>0908.225.336</t>
  </si>
  <si>
    <t>KH00131</t>
  </si>
  <si>
    <t>Xưởng anh Tiến - Quảng Ngãi/ 0935.032.583</t>
  </si>
  <si>
    <t>KH00129</t>
  </si>
  <si>
    <t>Cửa hàng Văn Tèo - Sóc Trăng/ 0902.871.888 - Công nợ: 0972.871.888 - Fax: 02993.826.179</t>
  </si>
  <si>
    <t>0902.871.888 / 0972.871.888 / 02993.826.179</t>
  </si>
  <si>
    <t>108 Hùng Vương, Ngã 3 Trà Men, TP Sóc Trăng</t>
  </si>
  <si>
    <t>KH00127</t>
  </si>
  <si>
    <t>Xưởng anh Khải - Hàng Xanh/ 0908.344.224</t>
  </si>
  <si>
    <t>0908.344.224</t>
  </si>
  <si>
    <t>468 Điện Biên Phủ, P17, Quận Bình Thạnh, TPHCM</t>
  </si>
  <si>
    <t>KH00128</t>
  </si>
  <si>
    <t>Cửa hàng Hải Tâm - Hà Nội</t>
  </si>
  <si>
    <t>Giải phóng - Hoàng Mai - Hà Nội</t>
  </si>
  <si>
    <t>KH00124</t>
  </si>
  <si>
    <t>Cửa hàng Hàng Xanh - HCM/ A.Hải: 0903.842.715</t>
  </si>
  <si>
    <t>0903.842.715</t>
  </si>
  <si>
    <t>Hàng Xanh, TPHCM</t>
  </si>
  <si>
    <t>KH00125</t>
  </si>
  <si>
    <t>Cửa hàng Phước Vinh - ĐBP/ 0913.345.271</t>
  </si>
  <si>
    <t>0913.345.271</t>
  </si>
  <si>
    <t>Điện Biên Phủ, TPHCM</t>
  </si>
  <si>
    <t>KH00126</t>
  </si>
  <si>
    <t>Cửa hàng Minh Thiết - Hàng Xanh/ 0909.716.673</t>
  </si>
  <si>
    <t>0909.716.673</t>
  </si>
  <si>
    <t>658 Điện Biên Phủ, Phường 22, Bình Thạnh, TP HCM</t>
  </si>
  <si>
    <t>KH00121</t>
  </si>
  <si>
    <t>BM Hùng Dương - Tân Vạn/ Chú Hùng - 0913.828.689</t>
  </si>
  <si>
    <t>KH00122</t>
  </si>
  <si>
    <t>Xưởng anh Nhiên - Bình Định/ 0905.042.857</t>
  </si>
  <si>
    <t>0905.042.857</t>
  </si>
  <si>
    <t>68 Trần Phú, TT Diêu Trì, Tuy Phước, Bình Định</t>
  </si>
  <si>
    <t>KH00123</t>
  </si>
  <si>
    <t>Lê Văn Hào</t>
  </si>
  <si>
    <t>Công ty CPTB Cơ giới Miền Nam</t>
  </si>
  <si>
    <t>MN11</t>
  </si>
  <si>
    <t>Cửa hàng Trường Thịnh - HCM/ 08.3898.3607 - 0916.550.242</t>
  </si>
  <si>
    <t>08.3898.3607 / 0916.550.242</t>
  </si>
  <si>
    <t>178/9M Điện Biên Phủ, Phường 21, Quận Bình Thạnh, TPHCM</t>
  </si>
  <si>
    <t>KH00119</t>
  </si>
  <si>
    <t>Anh Trọng - Bình Phước/ 0975.984.036</t>
  </si>
  <si>
    <t>06513.567.204 / 0975.984.036</t>
  </si>
  <si>
    <t>Tổ 6, ấp 1B, KP Linh Thạnh, Lý Thái Tổ, TT Lộc Ninh, Bình Phước</t>
  </si>
  <si>
    <t>KH00120</t>
  </si>
  <si>
    <t>Cửa hàng Lâm Dũng - Cần Thơ/ 0913.973.013 - Fax: 07103.841.194</t>
  </si>
  <si>
    <t>0913.973.013 / 07103.841.194</t>
  </si>
  <si>
    <t>Số 9B Đường Nguyễn Văn Linh, QL91B, P.Phước Thới, Q.Ô Môn, TP.Cần Thơ</t>
  </si>
  <si>
    <t>KH00117</t>
  </si>
  <si>
    <t>Cửa hàng chị Thảo - Đắknông/ 0937.395.079</t>
  </si>
  <si>
    <t>0501.354.8080 / 0937.395.079</t>
  </si>
  <si>
    <t>Tổ 6, P. Nghĩa Phú, TX Gia Nghĩa, Đắknông</t>
  </si>
  <si>
    <t>KH00118</t>
  </si>
  <si>
    <t>CH Đức Thiện - Gia Lai/ 0905.108.447</t>
  </si>
  <si>
    <t>0905.108.447</t>
  </si>
  <si>
    <t>20 Lê Đại Hành, TP Pleiku, Gia Lai</t>
  </si>
  <si>
    <t>KH00113</t>
  </si>
  <si>
    <t>Cửa hàng anh Hùng - Hà Nội</t>
  </si>
  <si>
    <t>Giải Phóng, Hoàng Mai, Hà Nội</t>
  </si>
  <si>
    <t>KH00114</t>
  </si>
  <si>
    <t>Cửa hàng Phụ Tùng Ô Tô Quang Hưng-Cần Thơ/ 0939.001.267</t>
  </si>
  <si>
    <t>0939.001.267</t>
  </si>
  <si>
    <t>79E Hùng Vương, P Thới Bình, Q Ninh Kiều, TP Cần Thơ</t>
  </si>
  <si>
    <t>KH00115</t>
  </si>
  <si>
    <t>Xưởng anh Minh - Long An/ 0908.241.206/ 0888.421.209</t>
  </si>
  <si>
    <t>0908.241.206 / 0888.421.209</t>
  </si>
  <si>
    <t>KH00116</t>
  </si>
  <si>
    <t>Công ty TNHH Châu Quỳnh - A Bằng 0988.539.952</t>
  </si>
  <si>
    <t>0988.539.952</t>
  </si>
  <si>
    <t>479/44/28.TTH 07, khu phố 3, P. Tân Thới Hiệp, Q12, TPHCM</t>
  </si>
  <si>
    <t>KH00112</t>
  </si>
  <si>
    <t>Bãi máy anh Cảnh - SG/ 0902.333.516</t>
  </si>
  <si>
    <t>0902.333.516</t>
  </si>
  <si>
    <t>Cầu vượt Nguyễn Văn Linh, Sài Gòn</t>
  </si>
  <si>
    <t>KH00109</t>
  </si>
  <si>
    <t>Cửa hàng Giáo Biên - Kiên Giang/ A. Thương: 0917.466.499 - Fax: 0773.921.086</t>
  </si>
  <si>
    <t>0917.466.499 / 0773.921.086</t>
  </si>
  <si>
    <t>185 Trần Phú, Rạch Giá, Kiên Giang</t>
  </si>
  <si>
    <t>KH00110</t>
  </si>
  <si>
    <t>Anh Hiệp - SG/ 0919.046.273</t>
  </si>
  <si>
    <t>0919.046.273</t>
  </si>
  <si>
    <t>KH00111</t>
  </si>
  <si>
    <t>Cửa hàng Sáu Quang - Bình Tân/ 08.2245.1075 - Fax: 08.3752.2679</t>
  </si>
  <si>
    <t>08.2245.1075 / 08.3752.2679</t>
  </si>
  <si>
    <t>569 Kinh Dương Vương, P. An Lạc, Q. Bình Tân, TPHCM</t>
  </si>
  <si>
    <t>KH00023</t>
  </si>
  <si>
    <t>Cửa Hàng Hùng Cường - Hàng Xanh/ 0918.436.659 - 0913.804.819</t>
  </si>
  <si>
    <t>08.3803.5793 / 0918.436.659 / 0913.804.819</t>
  </si>
  <si>
    <t>267 Điện Biên Phủ, P.15, Q. Bình Thạnh, TPHCM</t>
  </si>
  <si>
    <t>KH00108</t>
  </si>
  <si>
    <t>CH Phương Đông - Hà Nội / 0975.555.807</t>
  </si>
  <si>
    <t>0975.555.807</t>
  </si>
  <si>
    <t>96 Lê Gia Đỉnh, Phố Huế, Hai Bà Trưng, HN</t>
  </si>
  <si>
    <t>KH00001</t>
  </si>
  <si>
    <t>Xưởng Xuân Hỷ - Đà Nẵng/ 0984.628.730</t>
  </si>
  <si>
    <t>KH00002</t>
  </si>
  <si>
    <t>Công ty CP XNK máy công cụ Đông Dương - TPHCM/ 0903.246.220 - Fax: 3724.5764</t>
  </si>
  <si>
    <t>08.6673.6237 / 0903.246.220</t>
  </si>
  <si>
    <t>75/7, Đường 297, KP4, P. Phước Long B, Q9, TPHCM</t>
  </si>
  <si>
    <t>KH00056</t>
  </si>
  <si>
    <t>JMFZ: Fujian Province Hujian County Foreign Processing and Assembling Corporation</t>
  </si>
  <si>
    <t>No 50 Zhong Shan North road, Luoccheng Town, Hujian County</t>
  </si>
  <si>
    <t>JMFZ</t>
  </si>
  <si>
    <t>Khách hàng Huyện Lắc - ĐắkLắk/ 0983.238.425</t>
  </si>
  <si>
    <t>0983.238.425</t>
  </si>
  <si>
    <t>KH00107</t>
  </si>
  <si>
    <t>MINDA: Xiamen Jinhengyi Import and Export Corporation., Ltd</t>
  </si>
  <si>
    <t>Room 14D A Jinlong BLDG 250 Dongdu Road Hulixiamen China</t>
  </si>
  <si>
    <t>MINDA</t>
  </si>
  <si>
    <t>NBFZ: Ningbo Fanzheng Machinery Parts Manufacturing Co., Ltd</t>
  </si>
  <si>
    <t>Xiachen Village Chunhu Town, Fenghua City, ZheJiang China</t>
  </si>
  <si>
    <t>NBFZ</t>
  </si>
  <si>
    <t>ROCK: Ningbo Adecali Import &amp; Export Co., Ltd</t>
  </si>
  <si>
    <t>No 438 Zhujiang South Road, Beilun District, Ningbo, China</t>
  </si>
  <si>
    <t>ROCK</t>
  </si>
  <si>
    <t>XBS: Quanzhou Jinding Trade Co., Ltd</t>
  </si>
  <si>
    <t>RM1206 Fengze Grandgarden Fengze St, Quanzhou, Fujian, China</t>
  </si>
  <si>
    <t>XBS</t>
  </si>
  <si>
    <t>Bãi máy Tân Ba Đình - Suối Tiên/ 0903.926.300</t>
  </si>
  <si>
    <t>0903.926.300</t>
  </si>
  <si>
    <t>KH00106</t>
  </si>
  <si>
    <t>Xưởng Anh Phương- Đắklắk/ 0979.465.517</t>
  </si>
  <si>
    <t>0979.465.517</t>
  </si>
  <si>
    <t>KH00105</t>
  </si>
  <si>
    <t>Anh Cường - Đà Lạt/ 0933.763.414</t>
  </si>
  <si>
    <t>0933.763.414</t>
  </si>
  <si>
    <t>KH00104</t>
  </si>
  <si>
    <t>Cửa hàng Tân Minh Quận - BRVT/ 0946.711.102</t>
  </si>
  <si>
    <t>0643.899.166 / 0946.711.102</t>
  </si>
  <si>
    <t>Tổ 1, Tân Phú, Phú Mỹ, Tân Thành, Bà Rịa Vũng Tàu</t>
  </si>
  <si>
    <t>KH00103</t>
  </si>
  <si>
    <t>Xưởng Thành Phát - BRVT/ A.Dũng: 0903.379.808 - 01673.857.892</t>
  </si>
  <si>
    <t>0903.379.808 / 01673.857.892</t>
  </si>
  <si>
    <t>Long Hưởng - Bà Rịa Vũng Tàu</t>
  </si>
  <si>
    <t>KH00102</t>
  </si>
  <si>
    <t>Bãi máy Phú Hưng - SG/ 0903.684.160</t>
  </si>
  <si>
    <t>0903.684.160</t>
  </si>
  <si>
    <t>Cầu Rạch Chiết, Xa lộ Hà Nội, TPHCM</t>
  </si>
  <si>
    <t>KH00101</t>
  </si>
  <si>
    <t>Cửa hàng Lê Chính - BRVT/ 02543.825.583 - FAX: 0643.746.513/ Cô Sang - 0937.736.979</t>
  </si>
  <si>
    <t>0643.746.513 / 02543.825.583 / 0937.736.979</t>
  </si>
  <si>
    <t>KH00100</t>
  </si>
  <si>
    <t>Xưởng anh Tâm - Cao Tốc/ 0918.189.219</t>
  </si>
  <si>
    <t>0918.189.219</t>
  </si>
  <si>
    <t>11/6A Quốc Lộ 1A, ấp 3, xã Tân Quý Tân, huyện Bình Chánh, TPHCM</t>
  </si>
  <si>
    <t>KH00098</t>
  </si>
  <si>
    <t>Cửa hàng Thanh Hà - Đà Nẵng/ 0935.888.220 - Fax: 05113.654.045</t>
  </si>
  <si>
    <t>05113.826.751 / 0935.888.220 / 05113.654.045</t>
  </si>
  <si>
    <t>121 Lý Thái Tổ, Quận Hải Châu, TP Đà Nẵng</t>
  </si>
  <si>
    <t>KH00099</t>
  </si>
  <si>
    <t>Bãi Máy anh Cường Cơ Giới - SG/ 0904.455.566</t>
  </si>
  <si>
    <t>0904.455.566</t>
  </si>
  <si>
    <t>Gần cây xăng Bình AN, Suối Tiên, TPHCM</t>
  </si>
  <si>
    <t>KH00096</t>
  </si>
  <si>
    <t>Xưởng anh Cảnh - Suối Tiên/ 0984.927.383</t>
  </si>
  <si>
    <t>0984.927.383</t>
  </si>
  <si>
    <t>Đường Hoàng Hữu Nam, Suối Tiên, SG</t>
  </si>
  <si>
    <t>KH00097</t>
  </si>
  <si>
    <t>Xưởng anh Hải - Thủ Đức/ 0985.794.738</t>
  </si>
  <si>
    <t>0985.794.738</t>
  </si>
  <si>
    <t>KH00085</t>
  </si>
  <si>
    <t>Xưởng anh Dũng - Nha Trang/ 0905.235.492</t>
  </si>
  <si>
    <t>0905.235.492</t>
  </si>
  <si>
    <t>KH00086</t>
  </si>
  <si>
    <t>Xưởng anh Tiến - Suối tiên/ 0903.742.264</t>
  </si>
  <si>
    <t>0903.742.264</t>
  </si>
  <si>
    <t>KH00087</t>
  </si>
  <si>
    <t>Xưởng Duy Vũ - Đức Trọng/ 0977.697.789</t>
  </si>
  <si>
    <t>0977.697.789</t>
  </si>
  <si>
    <t>KH00088</t>
  </si>
  <si>
    <t>Cửa hàng Danh Hiển - ĐắkLắk/ 0984.293.979</t>
  </si>
  <si>
    <t>0500.385.2216 / 0984.293.979</t>
  </si>
  <si>
    <t>57 Lê Duẩn, TP Buôn Ma Thuột, ĐắkLắk</t>
  </si>
  <si>
    <t>KH00089</t>
  </si>
  <si>
    <t>Xưởng anh Bé - Cam Ranh/ 0935.931.197</t>
  </si>
  <si>
    <t>0582.242.664 / 0935.931.197</t>
  </si>
  <si>
    <t>187 Hùng Vương, TP Cam Ranh, Khánh Hòa</t>
  </si>
  <si>
    <t>KH00090</t>
  </si>
  <si>
    <t>Xưởng Minh Trí - Eaho leo/ 0988.710.036</t>
  </si>
  <si>
    <t>0988.710.036</t>
  </si>
  <si>
    <t>Eaho leo, ĐắkLắk</t>
  </si>
  <si>
    <t>KH00091</t>
  </si>
  <si>
    <t>Xưởng Hải Đăng - Đức Trọng/ 0907.552.920</t>
  </si>
  <si>
    <t>0907.552.920</t>
  </si>
  <si>
    <t>Đại Ninh - Ninh Gia - Đức Trọng - Lâm Đồng</t>
  </si>
  <si>
    <t>KH00092</t>
  </si>
  <si>
    <t>Công ty TNHH TMDV Nguyễn ánh Hoàng - Q9</t>
  </si>
  <si>
    <t>574 Nguyễn Xiển, P. Long Thạnh Mỹ, Quận 9, TPHCM</t>
  </si>
  <si>
    <t>KH00093</t>
  </si>
  <si>
    <t>Xưởng anh Nhật - Huế/ 0935.439.175</t>
  </si>
  <si>
    <t>0935.439.175</t>
  </si>
  <si>
    <t>KH00094</t>
  </si>
  <si>
    <t>Xưởng Trọng Tuấn - Xa lộ HN/ A.Bình: 0908.706.161</t>
  </si>
  <si>
    <t>0908.706.161</t>
  </si>
  <si>
    <t>Xa lộ Hà Nội, TPHCM</t>
  </si>
  <si>
    <t>KH00095</t>
  </si>
  <si>
    <t>CTCP Máy Công Trình Thăng Long COMA</t>
  </si>
  <si>
    <t>043.877.6245</t>
  </si>
  <si>
    <t>156 Ngô Gia Tự - Long Biên - Hà Nội</t>
  </si>
  <si>
    <t>TL</t>
  </si>
  <si>
    <t>Bãi máy Châu Loan - Bình Dương/ 0650.3749.450</t>
  </si>
  <si>
    <t>0650.3749.450</t>
  </si>
  <si>
    <t>KH00084</t>
  </si>
  <si>
    <t>Xưởng anh Kha - Lâm Hà (chuyển tiền trước) / 0918.218.859</t>
  </si>
  <si>
    <t>0918.218.859</t>
  </si>
  <si>
    <t>Tổ 4, Đường Văn Tâm, Đình Văn, Lâm Hà, Lâm Đồng</t>
  </si>
  <si>
    <t>KH00082</t>
  </si>
  <si>
    <t>Bãi máy Gia Hòa Phát - TPHCM/ A.Long: 0916.272.694</t>
  </si>
  <si>
    <t>0916.272.694</t>
  </si>
  <si>
    <t>KH00083</t>
  </si>
  <si>
    <t>Cửa hàng anh Dũng - Bảo Lộc/ 0913.865.513 - Fax: 0633.861.653</t>
  </si>
  <si>
    <t>0633.861.653 / 0913.865.513</t>
  </si>
  <si>
    <t>719 Trần Phú, Bảo Lộc, Lâm Đồng</t>
  </si>
  <si>
    <t>KH00081</t>
  </si>
  <si>
    <t>Xưởng Tân Nam Dương - TPHCM/ 0903.000.055</t>
  </si>
  <si>
    <t>08.5443.9388 / 0903.000.055</t>
  </si>
  <si>
    <t>KH00078</t>
  </si>
  <si>
    <t>Xưởng anh Bảo - Quảng Ngãi/ 0905.999.289</t>
  </si>
  <si>
    <t>0905.999.289</t>
  </si>
  <si>
    <t>KH00079</t>
  </si>
  <si>
    <t>Công ty TNHH TM&amp;TV KT Tân Trí - Đà Nẵng/ 0914.132.166 - Fax: 05113.660.699</t>
  </si>
  <si>
    <t>0511.224.1465 / 0914.132.166 / 05113.660.699</t>
  </si>
  <si>
    <t>Khu dân cư Hòa Phát II, P. Hòa An, Q. Cẩm Lệ, TP Đà Nẵng</t>
  </si>
  <si>
    <t>KH00080</t>
  </si>
  <si>
    <t>Xưởng anh Danh - Phú Yên (bỏ không dùng)</t>
  </si>
  <si>
    <t>Phường 6, TP Tuy Hòa, Phú Yên</t>
  </si>
  <si>
    <t>KH00013</t>
  </si>
  <si>
    <t>Công ty Komatsu</t>
  </si>
  <si>
    <t>Trần Văn Huấn</t>
  </si>
  <si>
    <t>CTCP thiết bị Cơ Giới Miền Nam</t>
  </si>
  <si>
    <t>MN04</t>
  </si>
  <si>
    <t>Phạm Đình Thi</t>
  </si>
  <si>
    <t>MN05</t>
  </si>
  <si>
    <t>Đào Xuân Huy</t>
  </si>
  <si>
    <t>MN06</t>
  </si>
  <si>
    <t>Nguyễn Văn Luân</t>
  </si>
  <si>
    <t>MN07</t>
  </si>
  <si>
    <t>Trịnh Văn Ngọc</t>
  </si>
  <si>
    <t>MN08</t>
  </si>
  <si>
    <t>Bùi Thị Linh</t>
  </si>
  <si>
    <t>MN09</t>
  </si>
  <si>
    <t>Vũ Thị Thu Phương</t>
  </si>
  <si>
    <t>CTCP Thiết bị cơ giới miền Nam</t>
  </si>
  <si>
    <t>MN10</t>
  </si>
  <si>
    <t>Chú Giáp</t>
  </si>
  <si>
    <t>Tân Bình - TPHCM</t>
  </si>
  <si>
    <t>THUEKHO</t>
  </si>
  <si>
    <t>Trịnh Thị Minh</t>
  </si>
  <si>
    <t>Giao Thủy - Nam Định</t>
  </si>
  <si>
    <t>ME</t>
  </si>
  <si>
    <t>Ngô Thị Nga</t>
  </si>
  <si>
    <t>Công ty CP Thiết bị cơ giới miền Nam</t>
  </si>
  <si>
    <t>MN03</t>
  </si>
  <si>
    <t>Bình Phước - Quản Lý</t>
  </si>
  <si>
    <t>NHNo&amp;PTNT Bình Triệu. Vũ Văn Thể</t>
  </si>
  <si>
    <t>NH</t>
  </si>
  <si>
    <t>Bùi Thị Vân</t>
  </si>
  <si>
    <t>Công ty CP Máy và Thiết bị Phú Toàn</t>
  </si>
  <si>
    <t>PT01</t>
  </si>
  <si>
    <t>Vũ Thị Liên</t>
  </si>
  <si>
    <t>PT02</t>
  </si>
  <si>
    <t>Vũ Thị Thúy</t>
  </si>
  <si>
    <t>PT03</t>
  </si>
  <si>
    <t>Vũ Văn Thể</t>
  </si>
  <si>
    <t>Công ty CP TB Cơ Giới Miền Nam</t>
  </si>
  <si>
    <t>MN01</t>
  </si>
  <si>
    <t>Trịnh Ngọc Quý</t>
  </si>
  <si>
    <t>Công ty CP TB Cơ giới Miền Nam</t>
  </si>
  <si>
    <t>MN02</t>
  </si>
  <si>
    <t>Cửa hàng Gia Phát - Đà Lạt/ 0913.639.877 - 0915.802.081</t>
  </si>
  <si>
    <t>0633.830.846 / 0913.639.877 / 0915.802.081</t>
  </si>
  <si>
    <t>276 Phan Đình Phùng, TP Đà Lạt, tỉnh Lâm Đồng</t>
  </si>
  <si>
    <t>KH00077</t>
  </si>
  <si>
    <t>Xưởng Nguyễn Ly - Đức Trọng/ 0972.605.099</t>
  </si>
  <si>
    <t>0972.605.099</t>
  </si>
  <si>
    <t>QL20, Đức Trọng, Lâm Đồng</t>
  </si>
  <si>
    <t>KH00076</t>
  </si>
  <si>
    <t>Công ty TNHH 71/ 0583.878.319 - Fax:0583.873.658</t>
  </si>
  <si>
    <t>0583878319 / 0583.878.319 / 0583.873.658</t>
  </si>
  <si>
    <t>30D Vân Đồn - Nha Trang</t>
  </si>
  <si>
    <t>KH00075</t>
  </si>
  <si>
    <t>Xưởng anh Hiếu - Đà Lạt ( L)/ 0919.331.242</t>
  </si>
  <si>
    <t>0919.331.242</t>
  </si>
  <si>
    <t>KH00074</t>
  </si>
  <si>
    <t>Cửa hàng Phương Hoàng - An Khê/ 0905.450.554 - 02693.533.407 - Fax: 0593.533.030</t>
  </si>
  <si>
    <t>0593.533.407 / 0905.450.554 / 02693.533.407 / 0593.533.030</t>
  </si>
  <si>
    <t>Tân Lập - An Khê - Gia Lai</t>
  </si>
  <si>
    <t>KH00073</t>
  </si>
  <si>
    <t>Xưởng anh Trí - ĐắkLắk/ 0988.710.036</t>
  </si>
  <si>
    <t>35 Giải Phóng, ĐắkLắk</t>
  </si>
  <si>
    <t>KH00071</t>
  </si>
  <si>
    <t>Anh Liêm - Quy Nhơn/0913.442.292</t>
  </si>
  <si>
    <t>0913.442.292</t>
  </si>
  <si>
    <t>KH00072</t>
  </si>
  <si>
    <t>Cửa hàng Hoàng Hải - Đà Nẵng/ 0908.366.546</t>
  </si>
  <si>
    <t>0908.366.546</t>
  </si>
  <si>
    <t>KH00069</t>
  </si>
  <si>
    <t>Cửa hàng anh Minh - An Khê/ 0905.833.356 or 0908.273.244 - Fax: 0593.533.084</t>
  </si>
  <si>
    <t>0593.533.048 / 0905.833.356 / 0908.273.244 / 0593.533.084</t>
  </si>
  <si>
    <t>An Khê - Gia Lai</t>
  </si>
  <si>
    <t>KH00070</t>
  </si>
  <si>
    <t>Xưởng Hoàng Vu - Huế/ 0935.055.777</t>
  </si>
  <si>
    <t>0935.055.777</t>
  </si>
  <si>
    <t>144 Ngự Bình, TP Huế</t>
  </si>
  <si>
    <t>KH00068</t>
  </si>
  <si>
    <t>Cửa hàng chú Quyển - Kontum/ 02603.862.055 - 0942.514.808</t>
  </si>
  <si>
    <t>02603.862.055 / 0942.514.808</t>
  </si>
  <si>
    <t>180 Phan Đình Phùng, TP Kontum</t>
  </si>
  <si>
    <t>KH00067</t>
  </si>
  <si>
    <t>Xưởng anh Lâm - Ninh Thuận/ 0975.926.009 - Fax: 0683.822.123</t>
  </si>
  <si>
    <t>0683.822.123 / 0975.926.009</t>
  </si>
  <si>
    <t>QL1A, Xã Thành Hải, TP. Phan Rang - Tháp Chàm, Ninh Thuận</t>
  </si>
  <si>
    <t>KH00066</t>
  </si>
  <si>
    <t>Xưởng anh Lập - Phú Yên/ 0905.543.569 - 0985.552.858</t>
  </si>
  <si>
    <t>0905.543.569 / 0985.552.858</t>
  </si>
  <si>
    <t>KH00064</t>
  </si>
  <si>
    <t>Cửa hàng Triều Phát - Cần Thơ/ 0918.183.550 - Fax: 07103.740.047</t>
  </si>
  <si>
    <t>0918.183.550 / 07103.740.047</t>
  </si>
  <si>
    <t>160A, đường 3/2, P.Xuân Khánh, Q.Ninh Kiều, TP.Cần Thơ</t>
  </si>
  <si>
    <t>KH00065</t>
  </si>
  <si>
    <t>Xưởng Thanh Sơn - Quảng Nam/ 0982.046.059/ Fax: 05103.812.778</t>
  </si>
  <si>
    <t>C.Hương: 0905.562.769 / 0982.046.059 / 05103.812.778</t>
  </si>
  <si>
    <t>Quốc lộ Nguyễn Hoàng, An Mỹ, Tam Kỳ, Quảng Nam</t>
  </si>
  <si>
    <t>KH00062</t>
  </si>
  <si>
    <t>Anh Bình - Gia Lai/ 0913.499.316</t>
  </si>
  <si>
    <t>0913.499.316</t>
  </si>
  <si>
    <t>KH00063</t>
  </si>
  <si>
    <t>Xưởng anh Vinh - Phan Thiết/ 0919.003.565</t>
  </si>
  <si>
    <t>0919.003.565</t>
  </si>
  <si>
    <t>Ngã 6, Đặng Văn Lãnh, Phan Thiết, Bình Thuận</t>
  </si>
  <si>
    <t>KH00059</t>
  </si>
  <si>
    <t>Xưởng anh Mười - Diên Khánh/ 0914.137.953</t>
  </si>
  <si>
    <t>0583.770.007 / 0914.137.953</t>
  </si>
  <si>
    <t>Thôn 3, Diên Phú, Diên Khánh, Khánh Hòa (Trên đường QL1A)</t>
  </si>
  <si>
    <t>KH00060</t>
  </si>
  <si>
    <t>Xưởng Phụng Cường - Gia Lai/ 0985.019.927</t>
  </si>
  <si>
    <t>0985.019.927</t>
  </si>
  <si>
    <t>195 Lê Thánh Tôn - Gia Lai</t>
  </si>
  <si>
    <t>KH00061</t>
  </si>
  <si>
    <t>Xưởng anh Biên - Đức Trọng/ 0978.578.757</t>
  </si>
  <si>
    <t>0978578757 / 0978.578.757</t>
  </si>
  <si>
    <t>KH00057</t>
  </si>
  <si>
    <t>Xưởng anh Sấm - Bảo Lộc/ 0918.249.559</t>
  </si>
  <si>
    <t>0918249559 / 0918.249.559</t>
  </si>
  <si>
    <t>KH00058</t>
  </si>
  <si>
    <t>Xưởng anh Hải - Earka/ 0935.395.777 - Vo: 0932.406.779</t>
  </si>
  <si>
    <t>0935395777 / 0935.395.777 / 0932.406.779</t>
  </si>
  <si>
    <t>KH00024</t>
  </si>
  <si>
    <t>Cửa hàng Nam Thắng - ĐắkLắk/ 0986.451.294 - Cno: 0976.451.294/ Fax: 05003.945.090</t>
  </si>
  <si>
    <t>05003.856.276 / 0986.451.294 / 0976.451.294 / 05003.945.090</t>
  </si>
  <si>
    <t>122 Nguyễn Tất Thành, TP Buôn Mê Thuột, ĐăkLắk</t>
  </si>
  <si>
    <t>KH00025</t>
  </si>
  <si>
    <t>Cửa hàng Phúc An - Gia Lai/ 0987.777.122/ Fax: 0593.723.344</t>
  </si>
  <si>
    <t>0987777122 / 0987.777.122 / 0593.723.344</t>
  </si>
  <si>
    <t>61 Hai Bà Trưng - Pleiku - Gia Lai</t>
  </si>
  <si>
    <t>KH00026</t>
  </si>
  <si>
    <t>Cửa hàng Trúc Lan/ Quế Thông - Phú Yên/ 0979.369.469</t>
  </si>
  <si>
    <t>0576.254239 / 0979.369.469</t>
  </si>
  <si>
    <t>454-456 Nguyễn Tất Thành, P9, TP Tuy Hòa, T. Phú Yên</t>
  </si>
  <si>
    <t>KH00027</t>
  </si>
  <si>
    <t>Cửa hàng Việt Thanh - Gia Lai/ 0905.135.775</t>
  </si>
  <si>
    <t>0905.135.775</t>
  </si>
  <si>
    <t>03 Trần Phú nối dài - Gia Lai</t>
  </si>
  <si>
    <t>KH00028</t>
  </si>
  <si>
    <t>Cửa hàng Hòa Sa - ĐắkLắk/ chú Hòa 0913.487.019 - Fax: 02623.813.444</t>
  </si>
  <si>
    <t>05003.851.742-05003.813.444 / 0913.487.019 / 02623.813.444</t>
  </si>
  <si>
    <t>63 Hùng Vương, TP Buôn Ma Thuột, ĐăkLăk</t>
  </si>
  <si>
    <t>KH00029</t>
  </si>
  <si>
    <t>Công ty Nam Long - Hà Nội</t>
  </si>
  <si>
    <t>KH00030</t>
  </si>
  <si>
    <t>Cửa hàng Kim Liên - Huế/ C.Liên: 0984.745.411 - Fax: 0543.864.648</t>
  </si>
  <si>
    <t>0984.745.411 / 0543.864.648</t>
  </si>
  <si>
    <t>Số 4 Phạm Văn Thanh - Đô Thị Đông Nam Thủy An - TP Huế</t>
  </si>
  <si>
    <t>KH00031</t>
  </si>
  <si>
    <t>Xưởng Hùng Dương - Bảo Lộc/ 0916.743.651</t>
  </si>
  <si>
    <t>0919.093.969-0916.743.651 / 0916.743.651</t>
  </si>
  <si>
    <t>903 Trần Phú - Bảo Lộc - Lâm Đồng</t>
  </si>
  <si>
    <t>KH00032</t>
  </si>
  <si>
    <t>Cửa hàng Kiêm Mai - ĐắkLắk/Giang: 0935.532.636 - 0905.460.146 - Fax: 05003.858.794</t>
  </si>
  <si>
    <t>0935.532.636 / 0905.460.146 / 05003.858.794</t>
  </si>
  <si>
    <t>Sạp 18, Khu đồ sắt - Phan Đình Giót - ĐăkLăk</t>
  </si>
  <si>
    <t>KH00033</t>
  </si>
  <si>
    <t>Cửa hàng anh Tùng - Ê ka/ 0914.058.463</t>
  </si>
  <si>
    <t>0914058463 / 0914.058.463</t>
  </si>
  <si>
    <t>Ê ka - Gia Lai</t>
  </si>
  <si>
    <t>KH00034</t>
  </si>
  <si>
    <t>Cửa hàng Hoàng Tuấn - ĐắkLắk/ 0949.935.566/ 0919.390.968</t>
  </si>
  <si>
    <t>0949935566 / 0949.935.566 / 0919.390.968</t>
  </si>
  <si>
    <t>335 Lê Thánh Tông, TP Buôn Mê Thuột, ĐăkLăk</t>
  </si>
  <si>
    <t>KH00035</t>
  </si>
  <si>
    <t>Cửa hàng Trung Kiên - Bảo Lộc/ 0906.717.374 - Fax: 0633.864.533 mail: ngocvan0504@gmail.com</t>
  </si>
  <si>
    <t>0913743101 / 0633.864.533 / 0906.717.374</t>
  </si>
  <si>
    <t>286M Trần Phú, Bảo Lộc - Lâm Đồng</t>
  </si>
  <si>
    <t>KH00036</t>
  </si>
  <si>
    <t>Xưởng Trung Mẫn - Phan Thiết/ 0919.187.400</t>
  </si>
  <si>
    <t>06223.898.642 / 0919.187.400</t>
  </si>
  <si>
    <t>KH00037</t>
  </si>
  <si>
    <t>Cửa hàng Vĩnh Hoàng - Đà Nẵng/ 0903.522.224/ Fax: 05113.651.336</t>
  </si>
  <si>
    <t>0903522224 / 0903.522.224 / 05113.651.336</t>
  </si>
  <si>
    <t>83 Lý Thái Tổ, TP Đà Nẵng</t>
  </si>
  <si>
    <t>Gửi xe Bà Lệ: 0903.555.617/ Hoặc 53N-8748</t>
  </si>
  <si>
    <t>KH00038</t>
  </si>
  <si>
    <t>Cửa hàng Hoàng Hùng - Đức Trọng/ 0914.703.870-Fax:0633.841.687</t>
  </si>
  <si>
    <t>0913703870 / 0633.841.687 / 0914.703.870-</t>
  </si>
  <si>
    <t>465 Quốc Lộ 20, TT Liên Nghĩa, Đức Trọng, Lâm Đồng</t>
  </si>
  <si>
    <t>KH00039</t>
  </si>
  <si>
    <t>Công ty cổ phần Máy và thiết bị Phú Toàn/ Mr. Khơi - 0987.557.888/ Mr. Toàn 0985.631.515</t>
  </si>
  <si>
    <t>0987.557.888 / 0985.631.515</t>
  </si>
  <si>
    <t>Số 15, Ngõ 1043, Giải Phóng, P.Thịnh Liệt, Q.Hoàng Mai, Hà Nội</t>
  </si>
  <si>
    <t>KH00040</t>
  </si>
  <si>
    <t>Cửa hàng Ngọc Ân - Quảng Ngãi/ DĐ:0914.012.957 - CĐ:0255.3823.137</t>
  </si>
  <si>
    <t>0553823137 / 0255.3823.137 / 0914.012.957</t>
  </si>
  <si>
    <t>582 Quang Trung - Quảng Ngãi</t>
  </si>
  <si>
    <t>KH00041</t>
  </si>
  <si>
    <t>Xưởng Tăng Trí - Gia Lai/ A.Trí: 01647.761.404</t>
  </si>
  <si>
    <t>01647761404 / 01647.761.404</t>
  </si>
  <si>
    <t>79 Lê Đại Hành, TP Pleiku, Gia Lai</t>
  </si>
  <si>
    <t>KH00042</t>
  </si>
  <si>
    <t>Cửa hàng Hà Phùng - Quảng Ngãi/ 0914.226.839/ Fax: 0553.823.441</t>
  </si>
  <si>
    <t>0914.226.839 / 0553.823.441</t>
  </si>
  <si>
    <t>28 Trần Hưng Đạo - Quảng Ngãi</t>
  </si>
  <si>
    <t>KH00043</t>
  </si>
  <si>
    <t>Cửa hàng anh Phong - Phú Yên/ 0942.031.591 - fax: 0573.847.894</t>
  </si>
  <si>
    <t>0942.031.591 / 0573.847.894</t>
  </si>
  <si>
    <t>Km5, Thôn Phú Vang, Xã Bình Kiến, TP Tuy Hòa, Phú Yên</t>
  </si>
  <si>
    <t>KH00044</t>
  </si>
  <si>
    <t>Công ty TNHH 1TV làm giàu Hưng Thịnh</t>
  </si>
  <si>
    <t>0612.222.801-0913.789.894</t>
  </si>
  <si>
    <t>123/3A Phan Chu Trinh - Quang Vinh - BH -ĐN</t>
  </si>
  <si>
    <t>KH00045</t>
  </si>
  <si>
    <t>Xưởng Hoàng Thiện - Gia Lai/ 01699.434.661</t>
  </si>
  <si>
    <t>0593.825.175 / 01699.434.661</t>
  </si>
  <si>
    <t>1018 Phạm Văn Đồng, Pleiku, Gia Lai</t>
  </si>
  <si>
    <t>KH00046</t>
  </si>
  <si>
    <t>Xưởng anh Chương - Quảng Ninh/ 0982.015.594</t>
  </si>
  <si>
    <t>0982015594 / 0982.015.594</t>
  </si>
  <si>
    <t>KH00047</t>
  </si>
  <si>
    <t>Xưởng Việt Anh - Gia Lai/ 0907.862.422</t>
  </si>
  <si>
    <t>0907862422 / 0907.862.422</t>
  </si>
  <si>
    <t>KH00048</t>
  </si>
  <si>
    <t>Xưởng anh Thể - Huế/ 0905.101.031Fax: 0543.814.531</t>
  </si>
  <si>
    <t>0905101031 / 0905.101.031 / 0543.814.531</t>
  </si>
  <si>
    <t>KH00049</t>
  </si>
  <si>
    <t>Cửa Hàng Lợi Tâm- Huế/ 0905.484.818 Vo: 0987.484.818 - Fax: 0543.954.594</t>
  </si>
  <si>
    <t>0905484818 / 0905.484.818 / 0987.484.818 / 0543.954.594</t>
  </si>
  <si>
    <t>Thừa thiên Huế</t>
  </si>
  <si>
    <t>KH00050</t>
  </si>
  <si>
    <t>Khách hàng</t>
  </si>
  <si>
    <t>KH00051</t>
  </si>
  <si>
    <t>Cửa hàng Quang Sáng - Đức Trọng/ 0988.404.095 - Fax: 0633.844.757</t>
  </si>
  <si>
    <t>0633.245.881 / 0633.844.757 / 0988.404.095</t>
  </si>
  <si>
    <t>34 Thống Nhất - Liên Nghĩa - Đức Trung - Đức trọng - Lâm Đồng</t>
  </si>
  <si>
    <t>KH00052</t>
  </si>
  <si>
    <t>Cửa hàng Thái Toàn - Phú Yên/ 0905.678.498</t>
  </si>
  <si>
    <t>0573.828.717 / 0905.678.498</t>
  </si>
  <si>
    <t>184 Nguyễn Tất Thành, P8, TP Tuy Hòa, Phú Yên</t>
  </si>
  <si>
    <t>KH00053</t>
  </si>
  <si>
    <t>Xưởng Ngọc Khánh - Nha Trang/ C.Hạnh: 0905.269.595 - 0582.221.439</t>
  </si>
  <si>
    <t>0582221439- 0905.269.595 / 0905.269.595 / 0582.221.439</t>
  </si>
  <si>
    <t>Thôn Vĩnh Xuân, xã Vĩnh Thái, Nha Trang (đường lên Phong Châu)</t>
  </si>
  <si>
    <t>KH00054</t>
  </si>
  <si>
    <t>Cửa hàng Trường Thọ - Bình Dương/ 0913.757.599 - Fax: 0613.680.423</t>
  </si>
  <si>
    <t>0613.680.423 / 0913.757.599</t>
  </si>
  <si>
    <t>253C, Phố Hiệp Thắng, P.Bình Thắng, Dĩ An, Bình Dương</t>
  </si>
  <si>
    <t>KH00055</t>
  </si>
  <si>
    <t>Cửa hàng Hồng Xưởng - Gia Lai/ 0905.433.229/ Fax: 0593.823.621</t>
  </si>
  <si>
    <t>0905433229 / 0905.433.229 / 0593.823.621</t>
  </si>
  <si>
    <t>451-479 Hùng Vương, P.Phù Đổng, TP Pleiku, Gia Lai</t>
  </si>
  <si>
    <t>KH00022</t>
  </si>
  <si>
    <t>Anh Cường - Nha Trang/ 0961.279.415</t>
  </si>
  <si>
    <t>0961.279.415</t>
  </si>
  <si>
    <t>KH00020</t>
  </si>
  <si>
    <t>Cửa hàng Lâm Hải - TPHCM/SĐT:0903.699.949</t>
  </si>
  <si>
    <t>0903699949 / 0903.699.949</t>
  </si>
  <si>
    <t>797B, Xa lộ Hà Nội, TPHCM</t>
  </si>
  <si>
    <t>KH00021</t>
  </si>
  <si>
    <t>Anh Quyển - Kiên Giang / 0932.198.453</t>
  </si>
  <si>
    <t>0932.198.453</t>
  </si>
  <si>
    <t>Rạch Sỏi, Kiên Giang</t>
  </si>
  <si>
    <t>KH00016</t>
  </si>
  <si>
    <t>Công ty Thái Bình - TPHCM/ 08.3603.0864 - 0982.909.289, Fax: 6281.8493</t>
  </si>
  <si>
    <t>08.3603.0864 / 0982.909.289</t>
  </si>
  <si>
    <t>KH00017</t>
  </si>
  <si>
    <t>Cửa hàng Phước Thạnh - Quảng Nam/ Anh Tâm - 0905.942.498- Fax:05103.834.877</t>
  </si>
  <si>
    <t>05103.851.393 / 0905.942.498- / 05103.834.877</t>
  </si>
  <si>
    <t>500-502 Phan Chu Trinh, TP Tam kỳ, Quảng Nam</t>
  </si>
  <si>
    <t>KH00018</t>
  </si>
  <si>
    <t>Cửa hàng Bình An (Vinh Sơn) - Quy Nhơn/ DĐ: 0935.492.688</t>
  </si>
  <si>
    <t>0935.492.688</t>
  </si>
  <si>
    <t>124 Lạc Long Quân, TP Quy Nhơn, Bình Định</t>
  </si>
  <si>
    <t>KH00019</t>
  </si>
  <si>
    <t>Cửa hàng Thế Vũ - Quy Nhơn/ Anh Vũ-0905.644.431</t>
  </si>
  <si>
    <t>0563.824.943 / 0905.644.431</t>
  </si>
  <si>
    <t>593 Trần Hưng Đạo - TP Quy Nhơn - Bình Định</t>
  </si>
  <si>
    <t>KH00014</t>
  </si>
  <si>
    <t>(không dùng) Anh Tý - Long An / 0944.286.667</t>
  </si>
  <si>
    <t>0944.286.667</t>
  </si>
  <si>
    <t>KH00015</t>
  </si>
  <si>
    <t>Xưởng anh Đức - Nha Trang/ 0913.454.492</t>
  </si>
  <si>
    <t>0913454492 / 0913.454.492</t>
  </si>
  <si>
    <t>56/1 Lương Văn Can - Khu AT - P.Vĩnh Hải - TP. Nha Trang - Khánh Hòa</t>
  </si>
  <si>
    <t>KH00012</t>
  </si>
  <si>
    <t>Xưởng anh Thắng - Phú Bổn/ 0905.430.817 - Fax: 0593.657.170</t>
  </si>
  <si>
    <t>0905430817 / 0905.430.817 / 0593.657.170</t>
  </si>
  <si>
    <t>334 Trần Hưng Đạo, TT Ayunpa, Gia Lai</t>
  </si>
  <si>
    <t>KH00006</t>
  </si>
  <si>
    <t>Cửa hàng Trường Phát - Nha Trang/ 0905.265.897 - cno: 0902.049.830</t>
  </si>
  <si>
    <t>058.381.950 / 0905.265.897 / 0902.049.830</t>
  </si>
  <si>
    <t>84, Đường 2/4, TP Nha Trang</t>
  </si>
  <si>
    <t>KH00007</t>
  </si>
  <si>
    <t>Cửa hàng chị Trinh - Đà Nẵng/ 0944.955.688 FAX:05113.632.455</t>
  </si>
  <si>
    <t>0913.401.611 / 0944.955.688 / 05113.632.455</t>
  </si>
  <si>
    <t>106 Nguyễn Hữu Thọ - Đà Nẵng</t>
  </si>
  <si>
    <t>Gửi xe: 43H-2214 / 0935.110.995</t>
  </si>
  <si>
    <t>KH00009</t>
  </si>
  <si>
    <t>Công ty cổ phần Thiết bị cơ giới miền Nam</t>
  </si>
  <si>
    <t>08.3601.3782</t>
  </si>
  <si>
    <t>319 QL13, P. Hiệp Bình Phước, Q. Thủ Đức, TPHCM</t>
  </si>
  <si>
    <t>KH00010</t>
  </si>
  <si>
    <t>Xưởng Quang Minh - Thủ Đức/ 0903.697.208</t>
  </si>
  <si>
    <t>0903697208 / 0903.697.208</t>
  </si>
  <si>
    <t>647, Quốc lộ 13, KP.3, P.Hiệp Bình Phước, Q.Thủ Đức, TPHCM</t>
  </si>
  <si>
    <t>KH00005</t>
  </si>
  <si>
    <t>Cửa hàng Thanh Long - Kontum/A.Thiện 0907.473.768 - A.Toàn: 0905.231.868/ Fax: 02603.863.310</t>
  </si>
  <si>
    <t>0905231868 / 0907.473.768 / 0905.231.868 / 02603.863.310</t>
  </si>
  <si>
    <t>327 Lê Hồng Phong, TP Kontum</t>
  </si>
  <si>
    <t>KH00003</t>
  </si>
  <si>
    <t>Cửa hàng Phú Quý - Gia Lai/ 0914.141.725/ Fax: 0593.829.182</t>
  </si>
  <si>
    <t>0914141725 / 0914.141.725 / 0593.829.182</t>
  </si>
  <si>
    <t>131A Trần Phú - TP Pleiku - Gia Lai</t>
  </si>
  <si>
    <t>KH00004</t>
  </si>
  <si>
    <t>Cơ sở phụ tùng cơ giới GCCK Thọ Trương/ ĐT 0837.245.972 - Fax: 3724.5972</t>
  </si>
  <si>
    <t>0917892089 / 0837.245.972</t>
  </si>
  <si>
    <t>Tổ 8, KP.Trung Thắng, P.Bình Thắng, TX Dĩ An, Bình Dương</t>
  </si>
  <si>
    <t>KH00008</t>
  </si>
  <si>
    <t>cửa hàng pt cơ giới trí hiển</t>
  </si>
  <si>
    <t>0989.839.497</t>
  </si>
  <si>
    <t>47 thủ khoa huân .kp12a, gò công</t>
  </si>
  <si>
    <t>KH3763</t>
  </si>
  <si>
    <t>🚛 DANH SÁCH NHÀ XE (từ v10)</t>
  </si>
  <si>
    <t>Tên nhà xe (chành)</t>
  </si>
  <si>
    <t>Khu vực</t>
  </si>
  <si>
    <t>Giờ nhận hàng</t>
  </si>
  <si>
    <t>Giờ khởi hành</t>
  </si>
  <si>
    <t>Đại lý hay gửi</t>
  </si>
  <si>
    <t>Chú Tiến</t>
  </si>
  <si>
    <t>Miền Tây</t>
  </si>
  <si>
    <t>&lt;11H</t>
  </si>
  <si>
    <t>A Bal</t>
  </si>
  <si>
    <t>&lt;12H</t>
  </si>
  <si>
    <t>Kim Mã</t>
  </si>
  <si>
    <t>&lt;7H</t>
  </si>
  <si>
    <t>Kim Hoàng</t>
  </si>
  <si>
    <t>Quốc Hoàng</t>
  </si>
  <si>
    <t>Quốc Mỹ</t>
  </si>
  <si>
    <t>Kim Lan</t>
  </si>
  <si>
    <t>&lt;8H</t>
  </si>
  <si>
    <t>Huệ Nghĩa(Tây Ninh)</t>
  </si>
  <si>
    <t>&lt;5H</t>
  </si>
  <si>
    <t>Huệ Nghĩa(An Giang)</t>
  </si>
  <si>
    <t>C Thảo</t>
  </si>
  <si>
    <t>&lt;3H30</t>
  </si>
  <si>
    <t>Thái Diệu</t>
  </si>
  <si>
    <t>Chành Hiếu</t>
  </si>
  <si>
    <t>Thanh Tùng</t>
  </si>
  <si>
    <t>Xe Hòa(Bình Phước)</t>
  </si>
  <si>
    <t>Chành Cường</t>
  </si>
  <si>
    <t>Sơn Lập</t>
  </si>
  <si>
    <t>A Tuấn(Long An)</t>
  </si>
  <si>
    <t>Đức Nhung</t>
  </si>
  <si>
    <t>C Phương</t>
  </si>
  <si>
    <t>Hữu Sâm</t>
  </si>
  <si>
    <t>Giáo Hồng</t>
  </si>
  <si>
    <t>Thiên Đức</t>
  </si>
  <si>
    <t>Chành Toàn</t>
  </si>
  <si>
    <t>Chành Hiển(Long An)</t>
  </si>
  <si>
    <t>Mỹ Ý</t>
  </si>
  <si>
    <t>Trung Thảo</t>
  </si>
  <si>
    <t>Hải Toàn</t>
  </si>
  <si>
    <t>Thuận Phát</t>
  </si>
  <si>
    <t>Chành Hiển(Phú Quốc)</t>
  </si>
  <si>
    <t>Hải Cua</t>
  </si>
  <si>
    <t>A Sinh</t>
  </si>
  <si>
    <t>Thái Hưng(Phú Quốc)</t>
  </si>
  <si>
    <t>Phương Tài</t>
  </si>
  <si>
    <t>Trúc Phương</t>
  </si>
  <si>
    <t>Kim Thanh</t>
  </si>
  <si>
    <t>Lộc Phát</t>
  </si>
  <si>
    <t>Asua</t>
  </si>
  <si>
    <t>Danh Danh</t>
  </si>
  <si>
    <t>Thiên Phúc</t>
  </si>
  <si>
    <t>Mười Tèo</t>
  </si>
  <si>
    <t>&lt;6H</t>
  </si>
  <si>
    <t>Chành Phong(Vĩnh Long)</t>
  </si>
  <si>
    <t>A Tửng</t>
  </si>
  <si>
    <t>Chành 7</t>
  </si>
  <si>
    <t>A Thành</t>
  </si>
  <si>
    <t>C Phong(Sóc Trăng)</t>
  </si>
  <si>
    <t>Triệu Quyên</t>
  </si>
  <si>
    <t>C Dự</t>
  </si>
  <si>
    <t>Tư Cu(Sáng Chiều)</t>
  </si>
  <si>
    <t>3H ,7H30</t>
  </si>
  <si>
    <t>C Oắn</t>
  </si>
  <si>
    <t>Thanh Bình</t>
  </si>
  <si>
    <t>Lùng Diệu</t>
  </si>
  <si>
    <t>Bảo Hân</t>
  </si>
  <si>
    <t>Cô Lan</t>
  </si>
  <si>
    <t>5 Sủng</t>
  </si>
  <si>
    <t>5 Sang</t>
  </si>
  <si>
    <t>&lt;9H</t>
  </si>
  <si>
    <t>Mai Phát</t>
  </si>
  <si>
    <t>Mai Sơn</t>
  </si>
  <si>
    <t>&lt;1H</t>
  </si>
  <si>
    <t>C Ngà</t>
  </si>
  <si>
    <t>Bảo Phương</t>
  </si>
  <si>
    <t>Tư Bia</t>
  </si>
  <si>
    <t>C Lũy</t>
  </si>
  <si>
    <t>Ba Xị</t>
  </si>
  <si>
    <t>Xóm Đất</t>
  </si>
  <si>
    <t>Út Nhã</t>
  </si>
  <si>
    <t>Dì Huệ</t>
  </si>
  <si>
    <t>C Nhung</t>
  </si>
  <si>
    <t>C Quy</t>
  </si>
  <si>
    <t>Cường Quyên</t>
  </si>
  <si>
    <t>Quang Minh</t>
  </si>
  <si>
    <t>A Tuấn(Tây Ninh)</t>
  </si>
  <si>
    <t>A Tuấn( Bạc Liêu)</t>
  </si>
  <si>
    <t>C Dung(Tây Ninh)</t>
  </si>
  <si>
    <t>A Phương</t>
  </si>
  <si>
    <t>&lt;2H</t>
  </si>
  <si>
    <t>Quốc Anh</t>
  </si>
  <si>
    <t>Thành Bưởi</t>
  </si>
  <si>
    <t>Việt Nhật</t>
  </si>
  <si>
    <t>Phương Nhã</t>
  </si>
  <si>
    <t>Ngọc Lan</t>
  </si>
  <si>
    <t>Sang Thùy</t>
  </si>
  <si>
    <t>Hoàng Vinh</t>
  </si>
  <si>
    <t>Tuấn Hưng</t>
  </si>
  <si>
    <t>Đức Nguyên</t>
  </si>
  <si>
    <t>Cao Đạt</t>
  </si>
  <si>
    <t>Dì Tia</t>
  </si>
  <si>
    <t>Chú Tư</t>
  </si>
  <si>
    <t>7 Đồng</t>
  </si>
  <si>
    <t>10 Đồng</t>
  </si>
  <si>
    <t>Tân Lập Thành</t>
  </si>
  <si>
    <t>A Minh(Mỹ Tho)</t>
  </si>
  <si>
    <t>A Minh(Long An)</t>
  </si>
  <si>
    <t>Sáu Quốc</t>
  </si>
  <si>
    <t>C Gia Phúc</t>
  </si>
  <si>
    <t>Hồng Nam</t>
  </si>
  <si>
    <t>Hoàng Khải</t>
  </si>
  <si>
    <t>Thành Hải</t>
  </si>
  <si>
    <t>Như Phát</t>
  </si>
  <si>
    <t>Hùng Cường</t>
  </si>
  <si>
    <t>Hải Nam</t>
  </si>
  <si>
    <t>Duy Quý</t>
  </si>
  <si>
    <t>Chành Hùng</t>
  </si>
  <si>
    <t>Xe Hòa (Huế)</t>
  </si>
  <si>
    <t>Sơn Tùng</t>
  </si>
  <si>
    <t>Phương Trang</t>
  </si>
  <si>
    <t>Gia Phúc</t>
  </si>
  <si>
    <t>Miền Đông-Trung</t>
  </si>
  <si>
    <t>&lt;6H30</t>
  </si>
  <si>
    <t>Thu Hà</t>
  </si>
  <si>
    <t>Duyên Hà</t>
  </si>
  <si>
    <t>Kim Lý</t>
  </si>
  <si>
    <t>&lt;6H,8H</t>
  </si>
  <si>
    <t>Phượng Thu</t>
  </si>
  <si>
    <t>5H,6H</t>
  </si>
  <si>
    <t>Lê Cương</t>
  </si>
  <si>
    <t>Tân Anh (Ngọc Hồi)</t>
  </si>
  <si>
    <t>&lt;5H30</t>
  </si>
  <si>
    <t>Tân Anh ( Kon Tum)</t>
  </si>
  <si>
    <t>6H</t>
  </si>
  <si>
    <t>Dũng Thủy</t>
  </si>
  <si>
    <t>Xuân Phúc</t>
  </si>
  <si>
    <t>Tấn Hưng</t>
  </si>
  <si>
    <t>Phước Hưng</t>
  </si>
  <si>
    <t>Hòa Liêm</t>
  </si>
  <si>
    <t>nhận hàng sau 5H-7H</t>
  </si>
  <si>
    <t>Nhật Tân</t>
  </si>
  <si>
    <t>Quỳnh Hương</t>
  </si>
  <si>
    <t>Hữu Khánh</t>
  </si>
  <si>
    <t>Hồng Sơn</t>
  </si>
  <si>
    <t>Cúc Tư</t>
  </si>
  <si>
    <t>Chín Nghĩa</t>
  </si>
  <si>
    <t>&lt;3H</t>
  </si>
  <si>
    <t>Kumho</t>
  </si>
  <si>
    <t>Hồng Hải</t>
  </si>
  <si>
    <t>Hoàng Việt</t>
  </si>
  <si>
    <t>Minh Quốc</t>
  </si>
  <si>
    <t>Quốc Phát</t>
  </si>
  <si>
    <t>Lê Tuấn</t>
  </si>
  <si>
    <t>Sinh Diên Hồng</t>
  </si>
  <si>
    <t>Đức Phong</t>
  </si>
  <si>
    <t>A Phụng</t>
  </si>
  <si>
    <t>Đại Nghĩa</t>
  </si>
  <si>
    <t>Thanh Trân</t>
  </si>
  <si>
    <t>Tuấn Trung</t>
  </si>
  <si>
    <t>Thiện Nga</t>
  </si>
  <si>
    <t>Bình Tâm</t>
  </si>
  <si>
    <t>&lt;4H30</t>
  </si>
  <si>
    <t>Út Minh</t>
  </si>
  <si>
    <t>đón cx12</t>
  </si>
  <si>
    <t>Quang Hạnh</t>
  </si>
  <si>
    <t>6H gửi bến xe thành công</t>
  </si>
  <si>
    <t>Thành Công</t>
  </si>
  <si>
    <t>An Anh</t>
  </si>
  <si>
    <t>Trường Thành</t>
  </si>
  <si>
    <t>Petro</t>
  </si>
  <si>
    <t>Vương Tấn Dũng</t>
  </si>
  <si>
    <t>Toàn Thắng</t>
  </si>
  <si>
    <t>Mạnh Mùi</t>
  </si>
  <si>
    <t>Đệ Nhất'</t>
  </si>
  <si>
    <t>&lt;4H</t>
  </si>
  <si>
    <t>Hai Trâm</t>
  </si>
  <si>
    <t>Ngọc Ánh</t>
  </si>
  <si>
    <t>Đức Đạt</t>
  </si>
  <si>
    <t>Mạnh Hùng</t>
  </si>
  <si>
    <t>Thanh Hương</t>
  </si>
  <si>
    <t>Cúc Tùng</t>
  </si>
  <si>
    <t>Hùng Nga</t>
  </si>
  <si>
    <t>Việt Tân Phát</t>
  </si>
  <si>
    <t>Trọng Liên</t>
  </si>
  <si>
    <t>Quang Bé</t>
  </si>
  <si>
    <t>&lt;9H sáng</t>
  </si>
  <si>
    <t>Xe Tèo</t>
  </si>
  <si>
    <t>&lt;10H sáng</t>
  </si>
  <si>
    <t>Phương Trinh</t>
  </si>
  <si>
    <t>sáng 10H30 chiều 3H</t>
  </si>
  <si>
    <t>Cô Bông</t>
  </si>
  <si>
    <t>&lt;11H sáng</t>
  </si>
  <si>
    <t>Minh Phượng</t>
  </si>
  <si>
    <t>12 h và 3H đón cx`12</t>
  </si>
  <si>
    <t>Liên Hưng</t>
  </si>
  <si>
    <t>6H bx thành công</t>
  </si>
  <si>
    <t>Tuấn Tú(Ninh Thuận)</t>
  </si>
  <si>
    <t>Đông Hưng</t>
  </si>
  <si>
    <t>Kim Anh</t>
  </si>
  <si>
    <t>Phúc Hải</t>
  </si>
  <si>
    <t>&lt;2H30 gửi phúc long</t>
  </si>
  <si>
    <t>Kim Ngân</t>
  </si>
  <si>
    <t>Phúc Lộc</t>
  </si>
  <si>
    <t>Sáu Bản</t>
  </si>
  <si>
    <t>Cường Thủy</t>
  </si>
  <si>
    <t>Kim Mạnh Hùng</t>
  </si>
  <si>
    <t>Hoàng Yến</t>
  </si>
  <si>
    <t>Hoàng Hải</t>
  </si>
  <si>
    <t>Ngọc Quý</t>
  </si>
  <si>
    <t>Thành Trung</t>
  </si>
  <si>
    <t>Minh Chánh</t>
  </si>
  <si>
    <t>Tân Hoa Châu</t>
  </si>
  <si>
    <t>Phi Hiệp</t>
  </si>
  <si>
    <t>Tuấn Tú( Quảng Ngãi)</t>
  </si>
  <si>
    <t>Mai Linh</t>
  </si>
  <si>
    <t>Điền Linh</t>
  </si>
  <si>
    <t>A Tuyên</t>
  </si>
  <si>
    <t>Minh Nghĩa</t>
  </si>
  <si>
    <t>🛢️ RON CẠT TE — dữ liệu mới nhất</t>
  </si>
  <si>
    <t>HH083479</t>
  </si>
  <si>
    <t>H07C/H07D/H06C</t>
  </si>
  <si>
    <t>RE1010-1</t>
  </si>
  <si>
    <t>Ron cổ bô lửa Hino H07C/ H07D/ H06C (Bộ 6c), Thép kẹp, RE1010-1 (90.100/20)</t>
  </si>
  <si>
    <t>HH083478</t>
  </si>
  <si>
    <t>J05E/J05C/RE1011</t>
  </si>
  <si>
    <t>Ron cổ bô lửa Hino J05E/ J05C (Bộ 4c), Thép, RE1011 (60/5.75)</t>
  </si>
  <si>
    <t>HH083621</t>
  </si>
  <si>
    <t>RE1011-1</t>
  </si>
  <si>
    <t>Ron cổ bô lửa Hino J08E/ J08C (Bộ 6c), Thép, RE1011-1</t>
  </si>
  <si>
    <t>HH079722</t>
  </si>
  <si>
    <t>4LE1/4LE2/4LD1</t>
  </si>
  <si>
    <t>Ron catte 4LE1/ 4LE2/ 4LD1</t>
  </si>
  <si>
    <t>HH079725</t>
  </si>
  <si>
    <t>Ron catte C240</t>
  </si>
  <si>
    <t>HH080889</t>
  </si>
  <si>
    <t>2/4JB1/4JA1/RB2045/RB2007</t>
  </si>
  <si>
    <t>Ron catte 2 bên 4JB1/ 4JA1 (2 cái móc cao su) - RB2045, RB2007 (26.30.40)</t>
  </si>
  <si>
    <t>HH076079</t>
  </si>
  <si>
    <t>4JB1/4JA1/RP1005</t>
  </si>
  <si>
    <t>Ron catte 4JB1/ 4JA1 (Cao su) - RP1005</t>
  </si>
  <si>
    <t>HH078285</t>
  </si>
  <si>
    <t>4JB1/4JG1/4JA1/RP8006</t>
  </si>
  <si>
    <t>Ron catte 4JB1/ 4JG1/ 4JA1 (Amiang) - RP8006 (40.50.60)</t>
  </si>
  <si>
    <t>HH083472</t>
  </si>
  <si>
    <t>4JB1/RE2005</t>
  </si>
  <si>
    <t>Ron cổ bô lửa Isuzu 4JB1, Thép Inox, RE2005 (40/5.55)</t>
  </si>
  <si>
    <t>HH079704</t>
  </si>
  <si>
    <t>Ron catte 4BD1/ 4BG1</t>
  </si>
  <si>
    <t>HH083473</t>
  </si>
  <si>
    <t>4BD1/4BG1/RE2001</t>
  </si>
  <si>
    <t>Ron cổ bô lửa Isu 4BD1/ 4BG1 (Bộ 4c), Thép, RE2001 (40/5.55)</t>
  </si>
  <si>
    <t>HH079703</t>
  </si>
  <si>
    <t>6BD1/6BG1/DB58</t>
  </si>
  <si>
    <t>Ron catte 6BD1/ 6BG1/ DB58</t>
  </si>
  <si>
    <t>HH083474</t>
  </si>
  <si>
    <t>6BD1/6BG1/RE2001</t>
  </si>
  <si>
    <t>Ron cổ bô lửa Isu 6BD1/ 6BG1 (Bộ 6c), Thép, RE2001 (60/5.80)</t>
  </si>
  <si>
    <t>HH083475</t>
  </si>
  <si>
    <t>4HF1/4HL1/4HE1/4HK1/RE2003</t>
  </si>
  <si>
    <t>Ron cổ bô lửa Isu 4HF1/4HL1/4HE1/4HK1, Thép Inox, RE2003 (50/5.65)</t>
  </si>
  <si>
    <t>HH083476</t>
  </si>
  <si>
    <t>6HK1/RE2010</t>
  </si>
  <si>
    <t>Ron cổ bô lửa Isuzu 6HK1 (Bộ 6c), Thép Inox, RE2010 (150/65/85)</t>
  </si>
  <si>
    <t>HH083477</t>
  </si>
  <si>
    <t>6WG1/RE2015</t>
  </si>
  <si>
    <t>Ron cổ bô lửa Isuzu 6WG1 (Bộ 6c), Thép Inox, RE2015 (180.200/30)</t>
  </si>
  <si>
    <t>HH083462</t>
  </si>
  <si>
    <t>4D94/RE3017</t>
  </si>
  <si>
    <t>Ron cổ bô lửa Kom 4D94 (bộ 2c), Thép kẹp, RE3017 (50.55.65)</t>
  </si>
  <si>
    <t>HH082111</t>
  </si>
  <si>
    <t>Ron catte 4D95/ S4D95 (loại dài, LONG)</t>
  </si>
  <si>
    <t>HH079705</t>
  </si>
  <si>
    <t>Ron catte 4D95/ S4D95 (loại ngắn, SMALL)</t>
  </si>
  <si>
    <t>HH083461</t>
  </si>
  <si>
    <t>4D95/S4D95/RE3001</t>
  </si>
  <si>
    <t>Ron cổ bô lửa Kom 4D95/ S4D95, Thép, RE3001 (25.30.40)</t>
  </si>
  <si>
    <t>HH079706</t>
  </si>
  <si>
    <t>Ron catte 6D95/ S6D95</t>
  </si>
  <si>
    <t>HH083463</t>
  </si>
  <si>
    <t>6D95/S6D95/RE3003</t>
  </si>
  <si>
    <t>Ron cổ bô lửa Kom 6D95/ S6D95 (bộ 2c), Thép kẹp, RE3003 (40/5.55)</t>
  </si>
  <si>
    <t>HH083466</t>
  </si>
  <si>
    <t>4D102/S4D102/4BT/RE3010</t>
  </si>
  <si>
    <t>Ron cổ bô lửa Kom 4D102/ S4D102/ 4BT (Bộ 4c), Thép Inox, RE3010 (60/5.75)</t>
  </si>
  <si>
    <t>HH083467</t>
  </si>
  <si>
    <t>6D102/S6D102/6BT/RE3010</t>
  </si>
  <si>
    <t>Ron cổ bô lửa Kom 6D102/ S6D102/ 6BT (Bộ 6c), Thép Inox, RE3010 (90.100/20)</t>
  </si>
  <si>
    <t>HH083464</t>
  </si>
  <si>
    <t>4D105-1/-3/RE6101</t>
  </si>
  <si>
    <t>Ron cổ bô lửa Kom 4D105-1/-3, Thép kẹp, RE6101 (35.40.50)</t>
  </si>
  <si>
    <t>HH079707</t>
  </si>
  <si>
    <t>Ron catte 6D105/ S6D105</t>
  </si>
  <si>
    <t>HH083465</t>
  </si>
  <si>
    <t>6D105/S6D105/RE3004</t>
  </si>
  <si>
    <t>Ron cổ bô lửa Kom 6D105/ S6D105 (Bộ 3c), Thép Inox, RE3004 (60/5.75)</t>
  </si>
  <si>
    <t>HH083469</t>
  </si>
  <si>
    <t>6D108/S6D108/RE3006</t>
  </si>
  <si>
    <t>Ron cổ bô lửa Kom 6D108/ S6D108 (Bộ 6c), Thép Inox, RE3006 (90.100/20)</t>
  </si>
  <si>
    <t>HH083468</t>
  </si>
  <si>
    <t>6D107/S6D107/QSB6.7/RE3005</t>
  </si>
  <si>
    <t>Ron cổ bô lửa Kom 6D107/ S6D107/ QSB6.7 (Bộ 6c), Thép Inox, RE3005 (90.100/20)</t>
  </si>
  <si>
    <t>HH079715</t>
  </si>
  <si>
    <t>6D125</t>
  </si>
  <si>
    <t>Ron catte 6D125</t>
  </si>
  <si>
    <t>HH083470</t>
  </si>
  <si>
    <t>6D125/S6D125/RE3007</t>
  </si>
  <si>
    <t>Ron cổ bô lửa Kom 6D125/ S6D125 (Bộ 6c), Thép, RE3007 (90.100/20)</t>
  </si>
  <si>
    <t>HH083471</t>
  </si>
  <si>
    <t>6D140/S6D40/RE3008</t>
  </si>
  <si>
    <t>Ron cổ bô lửa Kom 6D140/ S6D40 (Bộ 6c), Thép Inox, RE3008 (180.200/30)</t>
  </si>
  <si>
    <t>HH079719</t>
  </si>
  <si>
    <t>Ron catte 4D55/ 4D56</t>
  </si>
  <si>
    <t>HH079717</t>
  </si>
  <si>
    <t>Ron catte S4S</t>
  </si>
  <si>
    <t>HH079718</t>
  </si>
  <si>
    <t>Ron catte S6S</t>
  </si>
  <si>
    <t>HH079709</t>
  </si>
  <si>
    <t>Ron catte 6D31 (loại ngắn, vuông)</t>
  </si>
  <si>
    <t>HH079708</t>
  </si>
  <si>
    <t>4D31/4D32</t>
  </si>
  <si>
    <t>Ron catte 4D31/ 4D32</t>
  </si>
  <si>
    <t>HH083480</t>
  </si>
  <si>
    <t>4D31/4D32/4D34/RE5001</t>
  </si>
  <si>
    <t>Ron cổ bô lửa Mitsu 4D31/4D32/4D34 (Bộ 4c), Thép, RE5001 (40/5.55)</t>
  </si>
  <si>
    <t>HH082611</t>
  </si>
  <si>
    <t>4D34/D4DA</t>
  </si>
  <si>
    <t>Ron catte 4D34/ D4DA</t>
  </si>
  <si>
    <t>HH083481</t>
  </si>
  <si>
    <t>6D31/6D34/RE5001</t>
  </si>
  <si>
    <t>Ron cổ bô lửa Mitsu 6D31/ 6D34 (Bộ 6c), Thép, RE5001 (60/5.75)</t>
  </si>
  <si>
    <t>HH079711</t>
  </si>
  <si>
    <t>6D14/6D15/6D16-T</t>
  </si>
  <si>
    <t>Ron catte 6D14/ 6D15/ 6D16-T</t>
  </si>
  <si>
    <t>HH083487</t>
  </si>
  <si>
    <t>6D14/6D15/6D16/6D17/RE5007</t>
  </si>
  <si>
    <t>Ron cổ bô lửa Mitsu 6D14/ 6D15/ 6D16/ 6D17 (Bộ 6c), Thép, RE5007 (75.85.100)</t>
  </si>
  <si>
    <t>HH083482</t>
  </si>
  <si>
    <t>6D20/6D22/6D24/RE5009</t>
  </si>
  <si>
    <t>Ron cổ bô lửa Mitsu 6D20/ 6D22/ 6D24 (Bộ 6c), Thép, RE5009 (90.100/20)</t>
  </si>
  <si>
    <t>HH079716</t>
  </si>
  <si>
    <t>8DC9</t>
  </si>
  <si>
    <t>Ron catte 8DC9</t>
  </si>
  <si>
    <t>HH079712</t>
  </si>
  <si>
    <t>6D22</t>
  </si>
  <si>
    <t>Ron catte 6D22</t>
  </si>
  <si>
    <t>HH082699</t>
  </si>
  <si>
    <t>D6CA/D6CB</t>
  </si>
  <si>
    <t>Ron catte D6CA/ D6CB</t>
  </si>
  <si>
    <t>HH079724</t>
  </si>
  <si>
    <t>6D102/S6D102/6BT</t>
  </si>
  <si>
    <t>Ron catte 6D102 / S6D102 / 6BT</t>
  </si>
  <si>
    <t>HH079723</t>
  </si>
  <si>
    <t>6CT/12V/24V/6D114/S6D114</t>
  </si>
  <si>
    <t>Ron catte 6CT - 12V / 24V, 6D114,  S6D114</t>
  </si>
  <si>
    <t>HH078752</t>
  </si>
  <si>
    <t>Thun/ Ron chụp cò NT855 (5 lỗ) amiang</t>
  </si>
  <si>
    <t>HH083631</t>
  </si>
  <si>
    <t>KT19/KTA19/RP1905</t>
  </si>
  <si>
    <t>3073213</t>
  </si>
  <si>
    <t>Ron catte KT19/KTA19/3073213, giấy interface, RP1905</t>
  </si>
  <si>
    <t>HH083632</t>
  </si>
  <si>
    <t>KT19/KTA19/RP1906</t>
  </si>
  <si>
    <t>4000595</t>
  </si>
  <si>
    <t>Ron catte KT19/KTA19/4000595, giấy interface, RP1906</t>
  </si>
  <si>
    <t>HH083633</t>
  </si>
  <si>
    <t>KT19/KTA19/RP1907</t>
  </si>
  <si>
    <t>3042590</t>
  </si>
  <si>
    <t>Ron catte KT19/KTA19/3042590, giấy interface, RP1907</t>
  </si>
  <si>
    <t>HH084099</t>
  </si>
  <si>
    <t>Ron catte Nissan FD33/ ED33 (Amiang)</t>
  </si>
  <si>
    <t>HH079720</t>
  </si>
  <si>
    <t>Ron catte D1146 / DE08</t>
  </si>
  <si>
    <t>HH079713</t>
  </si>
  <si>
    <t>Ron catte D2366 / DE12</t>
  </si>
  <si>
    <t>HH083483</t>
  </si>
  <si>
    <t>4TNE84/4TNE88/4D84/RE1403</t>
  </si>
  <si>
    <t>Ron cổ bô lửa Yan 4TNE84/ 4TNE88/ 4D84, Thép kẹp, RE1403 (30/5.45)</t>
  </si>
  <si>
    <t>HH079729</t>
  </si>
  <si>
    <t>4TNE84/4TNV84/4TNE88/4TNV88</t>
  </si>
  <si>
    <t>Ron catte 4TNE84 / 4TNV84 / 4TNE88 / 4TNV88</t>
  </si>
  <si>
    <t>HH083484</t>
  </si>
  <si>
    <t>4TNE94/4TNE98/4TNV94/4TNV98/4D94E/RE2101</t>
  </si>
  <si>
    <t>Ron cổ bô lửa Yan 4TNE94/4TNE98/4TNV94/4TNV98/4D94E, Thép, RE2101 (30/5.45)</t>
  </si>
  <si>
    <t>HH079710</t>
  </si>
  <si>
    <t>4TNV94/4TNV98/4TNE94/4TNE98</t>
  </si>
  <si>
    <t>Ron catte 4TNV94 / 4TNV98/ 4TNE94/ 4TNE98</t>
  </si>
  <si>
    <t>HH079728</t>
  </si>
  <si>
    <t>Ron catte 4D78 / V1505</t>
  </si>
  <si>
    <t>HH083486</t>
  </si>
  <si>
    <t>V1505/V1205/V1305/RE1412</t>
  </si>
  <si>
    <t>Ron cổ bô lửa Kub V1505/ V1205/ V1305, Thép kẹp, RE1412 (30/5.45)</t>
  </si>
  <si>
    <t>HH083485</t>
  </si>
  <si>
    <t>4D87/V2203/RE1409</t>
  </si>
  <si>
    <t>Ron cổ bô lửa Kub 4D87/ V2203, Thép (Bộ 2c TRÁI + PHẢI) RE1409 (30/5.45)</t>
  </si>
  <si>
    <t>HH079726</t>
  </si>
  <si>
    <t>4D87/V2203/V2403</t>
  </si>
  <si>
    <t>Ron catte 4D87 / V2203 / V2403</t>
  </si>
  <si>
    <t>HH080746</t>
  </si>
  <si>
    <t>Ron catte JT</t>
  </si>
  <si>
    <t>HH079727</t>
  </si>
  <si>
    <t>3TNE84/3D84-2</t>
  </si>
  <si>
    <t>Ron catte 3TNE84 / 3D84-2</t>
  </si>
  <si>
    <t>HH081730</t>
  </si>
  <si>
    <t>TD13/S6R</t>
  </si>
  <si>
    <t>SL UK</t>
  </si>
  <si>
    <t>49182-03520</t>
  </si>
  <si>
    <t>Ron chân sò lửa (Inlet gasket) Turbo TD13/ S6R/ 49182-03520 - SL UK</t>
  </si>
  <si>
    <t>〰️ THUN CÒ — dữ liệu mới nhất</t>
  </si>
  <si>
    <t>HH082057</t>
  </si>
  <si>
    <t>DM100/RT1001</t>
  </si>
  <si>
    <t>Thun (ron) nắp cò Hino DM100 - RT1001 (50.60.70)</t>
  </si>
  <si>
    <t>HH072453</t>
  </si>
  <si>
    <t>H07C/H06C</t>
  </si>
  <si>
    <t>Thun (ron) nắp cò H07C/H06C</t>
  </si>
  <si>
    <t>HH077860</t>
  </si>
  <si>
    <t>J05E/J05C</t>
  </si>
  <si>
    <t>RYT1004</t>
  </si>
  <si>
    <t>Thun (ron) nắp cò (sợi xanh) J05E / J05C - RYT1004</t>
  </si>
  <si>
    <t>HH082989</t>
  </si>
  <si>
    <t>J05E/RT1013</t>
  </si>
  <si>
    <t>Thun (ron) nắp cò J05E (sợi đen) - RT1013</t>
  </si>
  <si>
    <t>HH074494</t>
  </si>
  <si>
    <t>J08C/J08E/RQ1010</t>
  </si>
  <si>
    <t>Thun (ron) nắp cò Hino J08C/ J08E thun dưới, sợi xanh- RQ1010 (70.80.90)</t>
  </si>
  <si>
    <t>HH074082</t>
  </si>
  <si>
    <t>J08C/J08E/RT1011</t>
  </si>
  <si>
    <t>Thun (ron) nắp cò Hino J08C / J08E (sợi đen)- RT1011</t>
  </si>
  <si>
    <t>HH074461</t>
  </si>
  <si>
    <t>EL100/EM100/EP100/RT1006</t>
  </si>
  <si>
    <t>Thun (ron) nắp cò Hino EL100/ EM100/ EP100 - RT1006 (60.70.80)</t>
  </si>
  <si>
    <t>HH079635</t>
  </si>
  <si>
    <t>New (thun DƯỚI) RT1017</t>
  </si>
  <si>
    <t>Thun (ron) chụp cò P11C - New (thun DƯỚI) RT1017</t>
  </si>
  <si>
    <t>HH079634</t>
  </si>
  <si>
    <t>Thun (ron) chụp cò P11C - New (thun TRÊN) (RT1035)</t>
  </si>
  <si>
    <t>HH081601</t>
  </si>
  <si>
    <t>Old (thun DƯỚI) RT1018</t>
  </si>
  <si>
    <t>Thun (ron) chụp cò P11C - Old (thun DƯỚI) RT1018</t>
  </si>
  <si>
    <t>HH081600</t>
  </si>
  <si>
    <t>Old (thun TRÊN) RT1019</t>
  </si>
  <si>
    <t>Thun (ron) chụp cò P11C - Old (thun TRÊN) RT1019</t>
  </si>
  <si>
    <t>HH074081</t>
  </si>
  <si>
    <t>J05C/RT1012</t>
  </si>
  <si>
    <t>Thun (ron) nắp cò Hino J05C (sợi đen) - RT1012 (50.60.70)</t>
  </si>
  <si>
    <t>HH080388</t>
  </si>
  <si>
    <t>Thun (ron) chụp cò 3KR1/3KR2</t>
  </si>
  <si>
    <t>HH074079</t>
  </si>
  <si>
    <t>4LE1/RT2028</t>
  </si>
  <si>
    <t>Thun (ron) nắp cò Isuzu 4LE1 - RT2028 (55.65.75)</t>
  </si>
  <si>
    <t>HH083488</t>
  </si>
  <si>
    <t>4LE2/4LD1/RT2029</t>
  </si>
  <si>
    <t>Thun (ron) nắp cò Isuzu 4LE2/ 4LD1 - RT2029 (75.85.95)</t>
  </si>
  <si>
    <t>HH070807</t>
  </si>
  <si>
    <t>4JB1/4JC1/4JA1/4JG2</t>
  </si>
  <si>
    <t>Thun (ron) nắp cò 4JB1/ 4JC1/ 4JA1/ 4JG2</t>
  </si>
  <si>
    <t>HH082326</t>
  </si>
  <si>
    <t>4JJ1-T/14</t>
  </si>
  <si>
    <t>Thun (ron) nắp cò 4JJ1-T (mã NICE: RT2008), thun trên, 14 lỗ</t>
  </si>
  <si>
    <t>HH076370</t>
  </si>
  <si>
    <t>4JJ1/4JK1</t>
  </si>
  <si>
    <t>Thun (ron) nắp cò Isuzu 4JJ1 - New/ 4JK1 (thun trên, 15 lỗ)</t>
  </si>
  <si>
    <t>HH072461</t>
  </si>
  <si>
    <t>DA120/DA640/RT2024</t>
  </si>
  <si>
    <t>Thun (ron) nắp cò Isuzu DA120/ DA640 - RT2024 (75.85.95)</t>
  </si>
  <si>
    <t>HH074384</t>
  </si>
  <si>
    <t>4BA1/4BD1/4BB1/RT2026</t>
  </si>
  <si>
    <t>Thun (ron) nắp cò 4BA1/4BD1/4BB1 (chữ U) - RT2026</t>
  </si>
  <si>
    <t>HH20494</t>
  </si>
  <si>
    <t>4BD1/4BB1/4BC2/4BG1/4BE1/RT2002</t>
  </si>
  <si>
    <t>Thun (ron) nắp cò 4BD1/4BB1/4BC2/4BG1/4BE1 (có ngạnh/ cánh bướm) - RT2002</t>
  </si>
  <si>
    <t>HH074113</t>
  </si>
  <si>
    <t>6BB1/DB58/D500/RT2012</t>
  </si>
  <si>
    <t>Thun (ron) nắp cò ISUZU 6BB1/ DB58/ D500 (chữ U) - RT2012</t>
  </si>
  <si>
    <t>HH071210</t>
  </si>
  <si>
    <t>6BG1/6BD1/6BB1/RT2014</t>
  </si>
  <si>
    <t>Thun (ron) nắp cò 6BG1/ 6BD1/ 6BB1 (cánh bướm) - RT2014</t>
  </si>
  <si>
    <t>HH081614</t>
  </si>
  <si>
    <t>4HK1/RQ2001</t>
  </si>
  <si>
    <t>Thun (ron) nắp cò dưới 4HK1 - RQ2001 (40.50.60)</t>
  </si>
  <si>
    <t>HH074169</t>
  </si>
  <si>
    <t>4HK1/RT2006</t>
  </si>
  <si>
    <t>Thun (ron) nắp cò trên 4HK1 - RT2006 (40.50.60)</t>
  </si>
  <si>
    <t>HH075977</t>
  </si>
  <si>
    <t>6HK1-T/RQ2004</t>
  </si>
  <si>
    <t>Thun (ron) nắp cò 6HK1-T (dưới, đời điện) sợi mảnh nhỏ - RQ2004</t>
  </si>
  <si>
    <t>HH074170</t>
  </si>
  <si>
    <t>6HK1/RT2016</t>
  </si>
  <si>
    <t>Thun (ron) nắp cò 6HK1 (trên) sợi bản lớn - RT2016</t>
  </si>
  <si>
    <t>HH078753</t>
  </si>
  <si>
    <t>6WG1/RQ2008</t>
  </si>
  <si>
    <t>Thun (ron) nắp cò dưới Isuzu 6WG1 - RQ2008</t>
  </si>
  <si>
    <t>HH078163</t>
  </si>
  <si>
    <t>6WG1/RT2020</t>
  </si>
  <si>
    <t>Thun (ron) nắp cò trên Isuzu 6WG1 - RT2020</t>
  </si>
  <si>
    <t>HH072470</t>
  </si>
  <si>
    <t>J2/RT1701</t>
  </si>
  <si>
    <t>Thun (ron) nắp cò Kia JT/JTA /J2 - RT1701</t>
  </si>
  <si>
    <t>HH074304</t>
  </si>
  <si>
    <t>4D94/2/RT3012</t>
  </si>
  <si>
    <t>Thun (ron) nắp cò Kom 4D94 - 2, RT3012 (30/5.40)</t>
  </si>
  <si>
    <t>HH072463</t>
  </si>
  <si>
    <t>Thun (ron) chụp cò KOMATSU 4D95/ S4D95</t>
  </si>
  <si>
    <t>HH072439</t>
  </si>
  <si>
    <t>4D120/4D130/RT3004</t>
  </si>
  <si>
    <t>Thun (ron) nắp cò Komatsu 4D120/4D130 - RT3004 (80.90.100)</t>
  </si>
  <si>
    <t>HH072454</t>
  </si>
  <si>
    <t>4D55/4D56/RT5003</t>
  </si>
  <si>
    <t>Thun (ron) nắp cò Mitsu 4D55/4D56 - RT5003 (25.30.35)</t>
  </si>
  <si>
    <t>HH080490</t>
  </si>
  <si>
    <t>Thun (ron) chụp cò D4CB (RT1602)</t>
  </si>
  <si>
    <t>HH080805</t>
  </si>
  <si>
    <t>4M40/RT5005</t>
  </si>
  <si>
    <t>Thun (ron) nắp cò Mitsu 4M40 - RT5005 (35.40/5)</t>
  </si>
  <si>
    <t>HH074083</t>
  </si>
  <si>
    <t>S4E/S4E-2/S4K</t>
  </si>
  <si>
    <t>Thun (ron) nắp cò S4E / S4E-2/ S4K old</t>
  </si>
  <si>
    <t>HH071442</t>
  </si>
  <si>
    <t>4D31/D4AL/4D30/4D34/4D32/RT5001</t>
  </si>
  <si>
    <t>Thun (ron) nắp cò Mitsu 4D31/D4AL/4D30/4D34/4D32 - RT5001</t>
  </si>
  <si>
    <t>HH071586</t>
  </si>
  <si>
    <t>6D31/6D34/RT5013</t>
  </si>
  <si>
    <t>Thun (ron) nắp cò Mitsu 6D31/ 6D34 - RT5013 (30.40.50)</t>
  </si>
  <si>
    <t>HH071270</t>
  </si>
  <si>
    <t>6D14/6D15/6D16/2.8ly</t>
  </si>
  <si>
    <t>Thun (ron) chụp cò 6D14/6D15/6D16 (thun trơn dẹt) dầy 2.8ly</t>
  </si>
  <si>
    <t>HH072705</t>
  </si>
  <si>
    <t>6D14/6D16/RT5043</t>
  </si>
  <si>
    <t>Thun (ron) nắp cò 6D14/ 6D16 đời có lỗ, thun chữ U - RT5043</t>
  </si>
  <si>
    <t>HH081599</t>
  </si>
  <si>
    <t>6D20/6D22/6D24/4</t>
  </si>
  <si>
    <t>Thun (ron) chụp cò 6D20/6D22/6D24 đời có 4 lỗ (bộ 6 cái)</t>
  </si>
  <si>
    <t>HH071406</t>
  </si>
  <si>
    <t>6D22/6D24/RT5012</t>
  </si>
  <si>
    <t>Thun (ron) nắp cò 6D22/ 6D24 (đời thông dụng, sợi trơn) (bộ 6 cái) - RT5012</t>
  </si>
  <si>
    <t>HH072471</t>
  </si>
  <si>
    <t>4BT/4D102/S4D102/RT3013</t>
  </si>
  <si>
    <t>Thun (ron) nắp cò Cum 4BT/4D102/S4D102 - RT3013 (50.60.70)</t>
  </si>
  <si>
    <t>HH072188</t>
  </si>
  <si>
    <t>6BT/6D102/S6D102/RT3013</t>
  </si>
  <si>
    <t>Thun (ron) nắp cò Cum 6BT/ 6D102/ S6D102 - RT3013</t>
  </si>
  <si>
    <t>HH082329</t>
  </si>
  <si>
    <t>6D107/S6D107/QSB6.7/RQ3001</t>
  </si>
  <si>
    <t>Thun (ron) nắp cò 6D107 / S6D107 / QSB6.7 - RQ3001</t>
  </si>
  <si>
    <t>HH082328</t>
  </si>
  <si>
    <t>6D107/S6D107/QSB6.7/RT3007</t>
  </si>
  <si>
    <t>Thun (ron) nắp cò 6D107 / S6D107 / QSB6.7 - RT3007</t>
  </si>
  <si>
    <t>HH080606</t>
  </si>
  <si>
    <t>6D114-T/S6D114/6L/RQ3005</t>
  </si>
  <si>
    <t>Thun (ron) nắp cò dưới (thun nhỏ) 6D114-T/ S6D114/6L (6CT-24 sp), RQ3005</t>
  </si>
  <si>
    <t>HH080605</t>
  </si>
  <si>
    <t>6D114-T/S6D114/6L/RT3018</t>
  </si>
  <si>
    <t>Thun (ron) nắp cò trên (thun lớn) 6D114-T/ S6D114/ 6L (6CT-24 sp), RT3018</t>
  </si>
  <si>
    <t>HH079019</t>
  </si>
  <si>
    <t>Thun (ron) chụp cò NT855 (cao su + thép)</t>
  </si>
  <si>
    <t>HH082993</t>
  </si>
  <si>
    <t>ISF2.8/RT9015</t>
  </si>
  <si>
    <t>Thun (ron) nắp cò Cummins ISF2.8 - RT9015</t>
  </si>
  <si>
    <t>HH083019</t>
  </si>
  <si>
    <t>ISF3.8/RT9016</t>
  </si>
  <si>
    <t>Thun (ron) nắp cò Cummins ISF3.8 - RT9016</t>
  </si>
  <si>
    <t>HH082990</t>
  </si>
  <si>
    <t>RT10003</t>
  </si>
  <si>
    <t>Thun (ron) nắp cò DL06 (sợi nhiều nếp gấp cong) - RT10003</t>
  </si>
  <si>
    <t>HH082991</t>
  </si>
  <si>
    <t>DL06/RJ9600</t>
  </si>
  <si>
    <t>Thun (ron) nắp cò DL06 (sợi nhiều lỗ, amiang) - RJ9600</t>
  </si>
  <si>
    <t>HH082992</t>
  </si>
  <si>
    <t>DL08/RT1501</t>
  </si>
  <si>
    <t>Thun (ron) nắp cò DL08 (sợi nhiều lỗ, amiang) - RT1501</t>
  </si>
  <si>
    <t>HH073549</t>
  </si>
  <si>
    <t>Thun (ron) nắp cò D1146/DE08</t>
  </si>
  <si>
    <t>HH072720</t>
  </si>
  <si>
    <t>D2366/DE12/RT5102</t>
  </si>
  <si>
    <t>Thun (ron) nắp cò D2366/DE12 - RT5102 (75.85.95)</t>
  </si>
  <si>
    <t>HH078055</t>
  </si>
  <si>
    <t>DL08/DV11/RT5104</t>
  </si>
  <si>
    <t>Thun (ron) nắp cò DL08/DV11 (sợi nhiều nếp cong) - RT5104</t>
  </si>
  <si>
    <t>HH074068</t>
  </si>
  <si>
    <t>4TNE84/4TNV84/4TN84/4D84</t>
  </si>
  <si>
    <t>Thun (ron) nắp cò  4TNE84/4TNV84/4TN84/4D84</t>
  </si>
  <si>
    <t>HH074070</t>
  </si>
  <si>
    <t>4TNE92/4D92E/4TNE94/4D94E/4D98E/4TNE98</t>
  </si>
  <si>
    <t>Thun (ron) nắp cò 4TNE92/4D92E/4TNE94/4D94E/4D98E/4TNE98</t>
  </si>
  <si>
    <t>HH074073</t>
  </si>
  <si>
    <t>4TNV94/4TNV98/RT3104</t>
  </si>
  <si>
    <t>Thun (ron) nắp cò Yan 4TNV94/4TNV98 - RT3104</t>
  </si>
  <si>
    <t>HH075886</t>
  </si>
  <si>
    <t>3TNE100</t>
  </si>
  <si>
    <t>Thun (ron) chụp cò 3TN100/ 3TNE100</t>
  </si>
  <si>
    <t>HH082988</t>
  </si>
  <si>
    <t>4D87/V2203/RT4103</t>
  </si>
  <si>
    <t>Thun (ron) nắp cò 4D87/V2203 (sợi tròn) - RT4103</t>
  </si>
  <si>
    <t>HH074076</t>
  </si>
  <si>
    <t>3TNE88/3TNE84/RT3102</t>
  </si>
  <si>
    <t>Thun (ron) nắp cò 3TNE88/ 3TNE84 (3D84-2/-3) - RT3102 (25.30/5)</t>
  </si>
  <si>
    <t>HH081598</t>
  </si>
  <si>
    <t>4D107/S4D107</t>
  </si>
  <si>
    <t>Thun (ron) chụp cò (DƯỚI) 4D107 / S4D107 (RQ3003)</t>
  </si>
  <si>
    <t>HH079321</t>
  </si>
  <si>
    <t>Thun (ron) chụp cò (TRÊN) 4D107 / S4D107 (RT3015)</t>
  </si>
  <si>
    <t>HH0656</t>
  </si>
  <si>
    <t>MC13/13</t>
  </si>
  <si>
    <t>Thun (ron) nắp cò MAN MC13/ MAXXFORCE 13</t>
  </si>
  <si>
    <t>⭕ PHỚT ĐẦU TRỤC CƠ — dữ liệu mới nhất</t>
  </si>
  <si>
    <t>Kích thước</t>
  </si>
  <si>
    <t>HH074150</t>
  </si>
  <si>
    <t>H07C/H06C/EH500/EH700</t>
  </si>
  <si>
    <t>65-88-12/19</t>
  </si>
  <si>
    <t>Phớt đầu H07C/H06C/EH500/EH700 (65-88-12/19R) - DF</t>
  </si>
  <si>
    <t>HH082540</t>
  </si>
  <si>
    <t>J05E/J08E/J05C/J08C</t>
  </si>
  <si>
    <t>79-114-15</t>
  </si>
  <si>
    <t>DF/MSK</t>
  </si>
  <si>
    <t>Phớt đầu (Front) Hino J05E/J08E/J05C/J08C (79-114-15) - DF/MSK</t>
  </si>
  <si>
    <t>96*131</t>
  </si>
  <si>
    <t>75*100</t>
  </si>
  <si>
    <t>HH079637</t>
  </si>
  <si>
    <t>P11C/F17E/F20E/K13C/E13C</t>
  </si>
  <si>
    <t>96*131*13/15</t>
  </si>
  <si>
    <t>BZ5221E</t>
  </si>
  <si>
    <t>Phớt đầu trục cơ P11C/F17E/F20E/K13C/E13C (BZ5221E)/ 96*131*13/15 - MASAKO</t>
  </si>
  <si>
    <t>HH079804</t>
  </si>
  <si>
    <t>F17C/EF750/F20C/V25C</t>
  </si>
  <si>
    <t>96*124*14/23</t>
  </si>
  <si>
    <t>Phớt đầu trục cơ F17C/ EF750/ F20C/ V25C/ 96*124*14/23 - MASAKO</t>
  </si>
  <si>
    <t>HH078741</t>
  </si>
  <si>
    <t>50-68-9</t>
  </si>
  <si>
    <t>MSK (25.30/5)</t>
  </si>
  <si>
    <t>Phớt đầu (lò xo) 4JB1/ 4JA1 (4FE1/4LE1/4LE2/C240/4JG1/4JG2) 50-68-9 - MSK (25.30/5)</t>
  </si>
  <si>
    <t>HH079801</t>
  </si>
  <si>
    <t>4JJ1/4JB1/4JA1/4JG2</t>
  </si>
  <si>
    <t>50-68-10.5</t>
  </si>
  <si>
    <t>MSK</t>
  </si>
  <si>
    <t>Phớt đầu (trà, vành sắt) 4JJ1/ 4JB1/ 4JA1/ 4JG2 (50-68-10.5) - MSK</t>
  </si>
  <si>
    <t>HH074146</t>
  </si>
  <si>
    <t>4LE1/4LE2/4JB1/C240</t>
  </si>
  <si>
    <t>Phớt đầu trục cơ 4LE1 / 4LE2/ 4JB1/ C240/ 50-68-9 - DF</t>
  </si>
  <si>
    <t>HH080974</t>
  </si>
  <si>
    <t>4JJ1-T</t>
  </si>
  <si>
    <t>73-96-9.5/13.5</t>
  </si>
  <si>
    <t>MSK (65.75.85)</t>
  </si>
  <si>
    <t>Phớt đầu (trà vành sắt) 4JJ1-T (73-96-9.5/13.5) - MSK (65.75.85)</t>
  </si>
  <si>
    <t>50-68</t>
  </si>
  <si>
    <t>HH074785</t>
  </si>
  <si>
    <t>Phớt đầu trục cơ DA120 - DF</t>
  </si>
  <si>
    <t>HH00831</t>
  </si>
  <si>
    <t>6BD1/6BB1</t>
  </si>
  <si>
    <t>(hết hàng) Phớt đầu trục cơ 6BD1/6BB1 - DF</t>
  </si>
  <si>
    <t>HH076559</t>
  </si>
  <si>
    <t>6BD1/6BB1/6BG1/4BD1/4BG1</t>
  </si>
  <si>
    <t>60*82*12</t>
  </si>
  <si>
    <t>Phớt đầu (Front) Isuzu 6BD1/6BB1/6BG1/4BD1/4BG1 (60*82*12) - MSK</t>
  </si>
  <si>
    <t>HH073616</t>
  </si>
  <si>
    <t>4HK1/4HG1/4HF1</t>
  </si>
  <si>
    <t>109-137-14</t>
  </si>
  <si>
    <t>NICE/ MASAKO</t>
  </si>
  <si>
    <t>Phớt đầu trục cơ 4HK1/4HG1/4HF1/BZ4219E (109-137-14) - NICE/ MASAKO</t>
  </si>
  <si>
    <t>HH077072</t>
  </si>
  <si>
    <t>6HK1/6HH1/6HE1</t>
  </si>
  <si>
    <t>104-137-13</t>
  </si>
  <si>
    <t>Phớt đầu (Front) Isuzu 6HK1/6HH1/6HE1/BZ4425E (104-137-13 trà vành sắt) - MSK</t>
  </si>
  <si>
    <t>HH074115</t>
  </si>
  <si>
    <t>Phớt đầu trục cơ 6HK1/6HH1/6HE1 (104-137-13 mặt trà) - DF</t>
  </si>
  <si>
    <t>HH074122</t>
  </si>
  <si>
    <t>114-153-15</t>
  </si>
  <si>
    <t>Phớt đầu trục cơ 6SD1 (114-153-15) - DF</t>
  </si>
  <si>
    <t>HH077077</t>
  </si>
  <si>
    <t>6WG1/6WA1</t>
  </si>
  <si>
    <t>132.9</t>
  </si>
  <si>
    <t>118-148-20.5</t>
  </si>
  <si>
    <t>NICE MSK (270.300/30)</t>
  </si>
  <si>
    <t>Phớt đầu 6WG1/ 6WA1 (118-148-20.5) (vành sắt nâu) - NICE MSK (270.300/30)</t>
  </si>
  <si>
    <t>HH074120</t>
  </si>
  <si>
    <t>Phớt đầu trục 6RB1 - DF</t>
  </si>
  <si>
    <t>HH077039</t>
  </si>
  <si>
    <t>6RB1/6RA1</t>
  </si>
  <si>
    <t>70-92-10</t>
  </si>
  <si>
    <t>Phớt đầu trục 6RB1 / 6RA1 (70-92-10) - NICE IN</t>
  </si>
  <si>
    <t>HH078553</t>
  </si>
  <si>
    <t>4D94/3D94</t>
  </si>
  <si>
    <t>55*72*9</t>
  </si>
  <si>
    <t>Phớt đầu (Front) Komatsu 4D94/ 3D94/ 55*72*9 - NICE/ MASAKO</t>
  </si>
  <si>
    <t>HH078558</t>
  </si>
  <si>
    <t>62-85-12</t>
  </si>
  <si>
    <t>MSK (30.40.50)</t>
  </si>
  <si>
    <t>Phớt đầu 4D95/ 6D95 (ED33/ FD33 3D95) 62-85-12 - MSK (30.40.50)</t>
  </si>
  <si>
    <t>HH00842</t>
  </si>
  <si>
    <t>6D105/6D108</t>
  </si>
  <si>
    <t>Phớt đầu trục cơ 6D105 / 6D108 - DF</t>
  </si>
  <si>
    <t>HH073863</t>
  </si>
  <si>
    <t>6D110/S6D110/6D108/6D105</t>
  </si>
  <si>
    <t>65-90-13</t>
  </si>
  <si>
    <t>Phớt đầu trục cơ 6D110/ S6D110/ 6D108/ 6D105/ 65-90-13 - DF</t>
  </si>
  <si>
    <t>HH078556</t>
  </si>
  <si>
    <t>S6D108/6D108/S6D105/6D105</t>
  </si>
  <si>
    <t>Phớt đầu trục cơ S6D108 / 6D108 / S6D105 / 6D105 (65-90-13) - NICE IN</t>
  </si>
  <si>
    <t>HH074331</t>
  </si>
  <si>
    <t>Phớt đầu đuôi trục cơ 4D120 / 4D130 - CADA</t>
  </si>
  <si>
    <t>HH00845</t>
  </si>
  <si>
    <t>75-100-12</t>
  </si>
  <si>
    <t>Phớt đầu trục cơ 4D120 / 4D130 (75-100-12) - DF</t>
  </si>
  <si>
    <t>HH0303</t>
  </si>
  <si>
    <t>Phớt đầu trục cơ 4D130 - CADA</t>
  </si>
  <si>
    <t>HH070934</t>
  </si>
  <si>
    <t>4D130/4D120</t>
  </si>
  <si>
    <t>Phớt đầu trục cơ 4D130 / 4D120 (75-100-12) - DF</t>
  </si>
  <si>
    <t>HH079802</t>
  </si>
  <si>
    <t>75*100*13</t>
  </si>
  <si>
    <t>Phớt đầu trục cơ 4D130 / 4D120 (lò xo) 75*100*13 - MASAKO</t>
  </si>
  <si>
    <t>HH00844</t>
  </si>
  <si>
    <t>6D125/S6D125/6D140/S6D140</t>
  </si>
  <si>
    <t>92.08-120.65-12.7</t>
  </si>
  <si>
    <t>Phớt đầu trục cơ 6D125 /S6D125/ 6D140/ S6D140/ 92.08-120.65-12.7 - DF</t>
  </si>
  <si>
    <t>HH078557</t>
  </si>
  <si>
    <t>6D125/S6D125/6D140/S6D140/NT855</t>
  </si>
  <si>
    <t>Phớt đầu (Front) 6D125 /S6D125 /6D140 /S6D140 /NT855 (92.08-120.65-12.7) - MASAKO</t>
  </si>
  <si>
    <t>HH00848</t>
  </si>
  <si>
    <t>NT855/S6D140/-5</t>
  </si>
  <si>
    <t>S6D125E-3</t>
  </si>
  <si>
    <t>Phớt đầu trục cơ NT855/ S6D140/ S6D125E-3/-5, phớt da - DF</t>
  </si>
  <si>
    <t>HH074152</t>
  </si>
  <si>
    <t>S4E/S4E2</t>
  </si>
  <si>
    <t>Phớt đầu trục cơ S4E/S4E2</t>
  </si>
  <si>
    <t>HH082923</t>
  </si>
  <si>
    <t>53*74/80*11.5/18</t>
  </si>
  <si>
    <t>BZ5001E</t>
  </si>
  <si>
    <t>Phớt đầu trục cơ 4M40/ BZ5001E/ 53*74/80*11.5/18 - MASAKO</t>
  </si>
  <si>
    <t>HH082925</t>
  </si>
  <si>
    <t>4M40/4M40-T</t>
  </si>
  <si>
    <t>50*74*11</t>
  </si>
  <si>
    <t>Phớt đầu trục cơ 4M40/ 4M40-T/ 50*74*11 - MASAKO</t>
  </si>
  <si>
    <t>HH081669</t>
  </si>
  <si>
    <t>48-62-8</t>
  </si>
  <si>
    <t>Phớt đầu trục cơ D4CC (48-62-8) lò xo - MASAKO</t>
  </si>
  <si>
    <t>HH078568</t>
  </si>
  <si>
    <t>55-78-12</t>
  </si>
  <si>
    <t>Phớt đầu 4D31/ 6D31 (4D32/ 4D34/ 6D34/ S4E/ S4S) 55-78-12 - MSK (30.40.50)</t>
  </si>
  <si>
    <t>HH080170</t>
  </si>
  <si>
    <t>6D34-T</t>
  </si>
  <si>
    <t>55-78-10/16.5</t>
  </si>
  <si>
    <t>BZ5051E</t>
  </si>
  <si>
    <t>Phớt đầu trục cơ 6D34-T/ BZ5051E/ 55-78-10/16.5 - MASAKO</t>
  </si>
  <si>
    <t>HH00843</t>
  </si>
  <si>
    <t>Phớt đầu trục cơ 6D108 - DF</t>
  </si>
  <si>
    <t>HH072802</t>
  </si>
  <si>
    <t>6D14/6D15</t>
  </si>
  <si>
    <t>Phớt đầu đuôi trục cơ 6D14/6D15 - CADA</t>
  </si>
  <si>
    <t>HH074800</t>
  </si>
  <si>
    <t>72-94-12</t>
  </si>
  <si>
    <t>AE7228E</t>
  </si>
  <si>
    <t>Phớt đầu trục cơ 6D14/6D15 (AE7228E/ 72-94-12) - DF</t>
  </si>
  <si>
    <t>HH073790</t>
  </si>
  <si>
    <t>Phớt đầu đuôi trục cơ 6DB10 (thường) - CADA</t>
  </si>
  <si>
    <t>HH083189</t>
  </si>
  <si>
    <t>ME072605</t>
  </si>
  <si>
    <t>Vành sắt lắp phớt trà MITSU 6D16 / oil slinger ME072605 (phớt đầu)</t>
  </si>
  <si>
    <t>HH072803</t>
  </si>
  <si>
    <t>Phớt đầu đuôi trục cơ 6D16-T (HYUNDAI/ MITSU có TB)</t>
  </si>
  <si>
    <t>HH074154</t>
  </si>
  <si>
    <t>6D16/6D15/6D14/6D17</t>
  </si>
  <si>
    <t>76-94-12</t>
  </si>
  <si>
    <t>DF/ MASAKO</t>
  </si>
  <si>
    <t>Phớt đầu trục cơ 6D16/ 6D15/ 6D14/ 6D17 lò xo (BE4018/ 76-94-12) - DF/ MASAKO</t>
  </si>
  <si>
    <t>HH081069</t>
  </si>
  <si>
    <t>6M60/6D16-T</t>
  </si>
  <si>
    <t>78-100/105-14.5</t>
  </si>
  <si>
    <t>Phớt đầu trục cơ 6M60/ 6D16-T (78-100/105-14.5) phớt trà - MASAKO</t>
  </si>
  <si>
    <t>HH080414</t>
  </si>
  <si>
    <t>95*120*13</t>
  </si>
  <si>
    <t>Phớt đầu trục cơ 6D20/ 95*120*13 (lắp sang 6D22 lò xo) - MASAKO</t>
  </si>
  <si>
    <t>101-125</t>
  </si>
  <si>
    <t>HH082555</t>
  </si>
  <si>
    <t>6D20/8DC9/6D22</t>
  </si>
  <si>
    <t>85-110-13</t>
  </si>
  <si>
    <t>Phớt đầu trục cơ 6D20/8DC9/6D22 (85-110-13) MASAKO</t>
  </si>
  <si>
    <t>HH077074</t>
  </si>
  <si>
    <t>6D22/8DC9</t>
  </si>
  <si>
    <t>NICE / DF</t>
  </si>
  <si>
    <t>Phớt đầu trục cơ 6D22 /8DC9 (101-125, trà) - NICE / DF</t>
  </si>
  <si>
    <t>HH071148</t>
  </si>
  <si>
    <t>95-120</t>
  </si>
  <si>
    <t>bộ</t>
  </si>
  <si>
    <t>Phớt đầu - đuôi  trục cơ 8DC9 (95-120)</t>
  </si>
  <si>
    <t>HH074118</t>
  </si>
  <si>
    <t>8DC9/6D22</t>
  </si>
  <si>
    <t>DF/ NICE</t>
  </si>
  <si>
    <t>Phớt đầu trục cơ 8DC9 / 6D22 (101-125, trà) - DF/ NICE</t>
  </si>
  <si>
    <t>HH077057</t>
  </si>
  <si>
    <t>130-160-13</t>
  </si>
  <si>
    <t>Phớt đầu trục cơ S6B (130-160-13), lò xo - NICE IN</t>
  </si>
  <si>
    <t>HH081952</t>
  </si>
  <si>
    <t>S6R/S6R2</t>
  </si>
  <si>
    <t>76-80/90-10.3</t>
  </si>
  <si>
    <t>Phớt đầu trục cơ S6R/ S6R2 (76-80/90-10.3) - NICE IN</t>
  </si>
  <si>
    <t>HH00142</t>
  </si>
  <si>
    <t>4D31/D4AL</t>
  </si>
  <si>
    <t>Phớt đầu đuôi trục cơ 4D31/D4AL Hyundai</t>
  </si>
  <si>
    <t>HH081749</t>
  </si>
  <si>
    <t>D6GA/D4GA</t>
  </si>
  <si>
    <t>78-113-15</t>
  </si>
  <si>
    <t>Phớt đầu (Front) Hyundai D6GA/ D4GA (78-113-15) - MASAKO</t>
  </si>
  <si>
    <t>95-120-13</t>
  </si>
  <si>
    <t>HH082539</t>
  </si>
  <si>
    <t>Phớt đầu trục cơ  (6D20/8DC9) D6CA - D6CB (95*120*13) - MASAKO</t>
  </si>
  <si>
    <t>HH078554</t>
  </si>
  <si>
    <t>6D102/4D102</t>
  </si>
  <si>
    <t>63.5-79.4</t>
  </si>
  <si>
    <t>Phớt đầu 6D102/ 4D102 (6BT/4BT/S6D102/S4D102) 63.5-79.4 - MSK</t>
  </si>
  <si>
    <t>HH073861</t>
  </si>
  <si>
    <t>6D107/S6D107</t>
  </si>
  <si>
    <t>Phớt đầu trục cơ 6D107/S6D107 - DF</t>
  </si>
  <si>
    <t>HH078555</t>
  </si>
  <si>
    <t>6D107/S6D107/QSB6.7/4D107/S4D107</t>
  </si>
  <si>
    <t>70*100*12.5/16</t>
  </si>
  <si>
    <t>MSK (130/40/50)</t>
  </si>
  <si>
    <t>4890832</t>
  </si>
  <si>
    <t>Phớt đầu 6D107/S6D107/QSB6.7/4D107/S4D107 (4890832) 70*100*12.5/16 - MSK (130/40/50)</t>
  </si>
  <si>
    <t>HH070933</t>
  </si>
  <si>
    <t>6CT/6D114/S6D114</t>
  </si>
  <si>
    <t>75-93-8/11</t>
  </si>
  <si>
    <t>(DF) MASAKO</t>
  </si>
  <si>
    <t>Phớt đầu trục cơ 6CT/ 6D114/ S6D114/ 75-93-8/11 - (DF) MASAKO</t>
  </si>
  <si>
    <t>HH077887</t>
  </si>
  <si>
    <t>Phớt đầu trục cơ Cummins M11 - NICE IN</t>
  </si>
  <si>
    <t>HH078559</t>
  </si>
  <si>
    <t>Phớt đầu trục cơ NH220 / 6D130 - NICE IN</t>
  </si>
  <si>
    <t>HH083904</t>
  </si>
  <si>
    <t>Phớt đầu (Front) Cum KT19/KTA19 - MASAKO</t>
  </si>
  <si>
    <t>HH083002</t>
  </si>
  <si>
    <t>50.3*65*8/10</t>
  </si>
  <si>
    <t>Phớt đầu trục cơ Cummins ISF2.8/ 50.3*65*8/10 - MASAKO</t>
  </si>
  <si>
    <t>HH082928</t>
  </si>
  <si>
    <t>Phớt đầu trục cơ Cummins ISF3.8/ 4890832 (70*100*12.5/16) - MASAKO</t>
  </si>
  <si>
    <t>HH072835</t>
  </si>
  <si>
    <t>Phớt đầu đuôi trục cơ BD30/TD27</t>
  </si>
  <si>
    <t>HH070937</t>
  </si>
  <si>
    <t>D1146/DE08/DL06</t>
  </si>
  <si>
    <t>85*110*10/13</t>
  </si>
  <si>
    <t>DF MSK (100/10/20)</t>
  </si>
  <si>
    <t>Phớt đầu D1146/DE08/DL06 (85*110*10/13) trà vành sắt - DF MSK (100/10/20)</t>
  </si>
  <si>
    <t>HH080086</t>
  </si>
  <si>
    <t>85-110-12</t>
  </si>
  <si>
    <t>Phớt đầu trục cơ D2366 / 85-110-12 (lò xo) - (DF) MASAKO</t>
  </si>
  <si>
    <t>HH079803</t>
  </si>
  <si>
    <t>105*130*12</t>
  </si>
  <si>
    <t>Phớt đầu trục cơ D2848 / DV15 / 105*130*12 - MASAKO</t>
  </si>
  <si>
    <t>HH074138</t>
  </si>
  <si>
    <t>3TN78/3TNE78/3TNE82/3TNE84/3TNE88</t>
  </si>
  <si>
    <t>Phớt đầu trục cơ 3TN78/ 3TNE78/ 3TNE82/ 3TNE84/ 3TNE88 (55*72*9) - DF</t>
  </si>
  <si>
    <t>HH074148</t>
  </si>
  <si>
    <t>4TNA78/4TN78</t>
  </si>
  <si>
    <t>Phớt đầu trục cơ 4TNA78/4TN78 - DF</t>
  </si>
  <si>
    <t>HH079642</t>
  </si>
  <si>
    <t>4TNE84/4TNE88</t>
  </si>
  <si>
    <t>Phớt đầu (Front) Yanmar 4TNE84/ 4TNE88 (4D84, 4D88) 55*72*9 - MSK</t>
  </si>
  <si>
    <t>HH079643</t>
  </si>
  <si>
    <t>4TNE94/4TNV94/4TNE98/4D92E</t>
  </si>
  <si>
    <t>62*77*9</t>
  </si>
  <si>
    <t>MSK (30.35.40)</t>
  </si>
  <si>
    <t>Phớt đầu 4TNE94/4TNV94/4TNE98/4D92E (62*77*9) - MSK (30.35.40)</t>
  </si>
  <si>
    <t>HH074130</t>
  </si>
  <si>
    <t>4TNE98/4TNE94</t>
  </si>
  <si>
    <t>Phớt đầu trục cơ 4TNE98 / 4TNE94 - DF</t>
  </si>
  <si>
    <t>HH074142</t>
  </si>
  <si>
    <t>4D76/3D78/3D76/3D72</t>
  </si>
  <si>
    <t>38*50*8</t>
  </si>
  <si>
    <t>Phớt đầu trục cơ 4D76/3D78/3D76/3D72 (38*50*8) - DF</t>
  </si>
  <si>
    <t>HH078552</t>
  </si>
  <si>
    <t>4D76/V1502/3D72/3D78</t>
  </si>
  <si>
    <t>Phớt đầu trục cơ Kubota 4D76/V1502/3D72/3D78 (38*50*8) - NICE IN</t>
  </si>
  <si>
    <t>HH074136</t>
  </si>
  <si>
    <t>3D72/V1505</t>
  </si>
  <si>
    <t>38-50-8</t>
  </si>
  <si>
    <t>3D76-D1105</t>
  </si>
  <si>
    <t>Phớt đầu trục cơ KUBOTA 3D72/ 3D76-D1105/4D76-V1305/V1505 (38-50-8) - DF</t>
  </si>
  <si>
    <t>HH078551</t>
  </si>
  <si>
    <t>NICE IN/ MASAKO</t>
  </si>
  <si>
    <t>Phớt đầu trục cơ Kubota 4D78/V1505 (38-50-8) - NICE IN/ MASAKO</t>
  </si>
  <si>
    <t>HH077066</t>
  </si>
  <si>
    <t>42-55-9</t>
  </si>
  <si>
    <t>MSK (25.35.45)</t>
  </si>
  <si>
    <t>Phớt đầu trục cơ 4D87/V2203/V2403 (42-55-9) - MSK (25.35.45)</t>
  </si>
  <si>
    <t>HH076087</t>
  </si>
  <si>
    <t>C9/3116</t>
  </si>
  <si>
    <t>245-7339</t>
  </si>
  <si>
    <t>NICE IN/ MSK</t>
  </si>
  <si>
    <t>Phớt đầu trục cơ CAT C9/ 3116 (245-7339)/ 86.7*117.5*10 - NICE IN/ MSK</t>
  </si>
  <si>
    <t>HH079378</t>
  </si>
  <si>
    <t>60*78*12</t>
  </si>
  <si>
    <t>Phớt đầu trục cơ CAT 3204 / 60*78*12 - MASAKO</t>
  </si>
  <si>
    <t>HH083881</t>
  </si>
  <si>
    <t>D7D/D7E</t>
  </si>
  <si>
    <t>81*104*11</t>
  </si>
  <si>
    <t>Phớt đầu (Front) Volvo D7D/ BF6M1013/ D7E (81*104*11) - MSK</t>
  </si>
  <si>
    <t>HH081100</t>
  </si>
  <si>
    <t>YC6A/YC6L/6113</t>
  </si>
  <si>
    <t>70x90x10</t>
  </si>
  <si>
    <t>Phớt đầu trục cơ 70x90x10 không lò xo YC6A/YC6L/ 6113 (Yuchai)</t>
  </si>
  <si>
    <t>HH081102</t>
  </si>
  <si>
    <t>95x115x12</t>
  </si>
  <si>
    <t>Phớt đầu trục cơ 95x115x12 không lò xo (FM)</t>
  </si>
  <si>
    <t>HH079799</t>
  </si>
  <si>
    <t>53*69.85*11</t>
  </si>
  <si>
    <t>Phớt đầu trục cơ JT/ JS / 53*69.85*11 - MASAKO</t>
  </si>
  <si>
    <t>HH080082</t>
  </si>
  <si>
    <t>67*94*13</t>
  </si>
  <si>
    <t>Phớt đầu trục cơ 3306 (67*94*13) có vành sắt bên trong - MASAKO</t>
  </si>
  <si>
    <t>HH077076</t>
  </si>
  <si>
    <t>3D</t>
  </si>
  <si>
    <t>84-1</t>
  </si>
  <si>
    <t>NICE IN/MSK, 20/5.30</t>
  </si>
  <si>
    <t>Phớt đầu 3D84-1 (25-40-8) - NICE IN/MSK, 20/5.30</t>
  </si>
  <si>
    <t>HH073879</t>
  </si>
  <si>
    <t>3D82</t>
  </si>
  <si>
    <t>Phớt đầu trục cơ 3D82 - DF</t>
  </si>
  <si>
    <t>HH072126</t>
  </si>
  <si>
    <t>4D</t>
  </si>
  <si>
    <t>105-1</t>
  </si>
  <si>
    <t>Phớt đầu đuôi trục cơ 4D105-1</t>
  </si>
  <si>
    <t>HH077079</t>
  </si>
  <si>
    <t>105 -1</t>
  </si>
  <si>
    <t>Phớt đầu trục cơ 4D105 -1 - NICE IN</t>
  </si>
  <si>
    <t>HH077075</t>
  </si>
  <si>
    <t>105-3</t>
  </si>
  <si>
    <t>Phớt đầu trục cơ 4D105-3 (60-82-12) - NICE IN</t>
  </si>
  <si>
    <t>HH00841</t>
  </si>
  <si>
    <t>105-5</t>
  </si>
  <si>
    <t>Phớt đầu trục cơ 4D105-5 - DF</t>
  </si>
  <si>
    <t>HH081101</t>
  </si>
  <si>
    <t>6M/6MK/6120/6123</t>
  </si>
  <si>
    <t>82x105x12</t>
  </si>
  <si>
    <t>Phớt đầu trục cơ 82x105x12 không lò xo 6M/6MK/6120/6123 (Yuchai)</t>
  </si>
  <si>
    <t>HH081099</t>
  </si>
  <si>
    <t>8t</t>
  </si>
  <si>
    <t>65x90x12</t>
  </si>
  <si>
    <t>Phớt đầu trục cơ 65x90x12 không lò xo (Yuchai) Hoàng huy 8t</t>
  </si>
  <si>
    <t>HH082535</t>
  </si>
  <si>
    <t>D24/DL02</t>
  </si>
  <si>
    <t>Phớt đầu trục cơ D24/DL02 - MASAKO</t>
  </si>
  <si>
    <t>HH00473</t>
  </si>
  <si>
    <t>Phớt đầu trục cơ MAN MC13/ MAXXFORCE 13 - MASAKO</t>
  </si>
  <si>
    <t>HH079800</t>
  </si>
  <si>
    <t>62*85/93*13</t>
  </si>
  <si>
    <t>AE3298E</t>
  </si>
  <si>
    <t>Phớt đầu trục cơ NE6 / ND6 / AE3298E / 62*85/93*13 - MASAKO</t>
  </si>
  <si>
    <t>HH00837</t>
  </si>
  <si>
    <t>Phớt đầu trục cơ S4KT - DF</t>
  </si>
  <si>
    <t>HH077059</t>
  </si>
  <si>
    <t>S6B-3</t>
  </si>
  <si>
    <t>148*195*13/15</t>
  </si>
  <si>
    <t>Phớt đầu trục cơ S6B-3 (phớt trà, 148*195*13/15) - NICE IN</t>
  </si>
  <si>
    <t>HH00838</t>
  </si>
  <si>
    <t>S6K/S4K</t>
  </si>
  <si>
    <t>Phớt đầu trục cơ S6K/S4K new - DF</t>
  </si>
  <si>
    <t>HH074117</t>
  </si>
  <si>
    <t>Phớt đầu trục cơ S6K/S4K old - DF</t>
  </si>
  <si>
    <t>🔴 PHỚT ĐUÔI TRỤC CƠ — dữ liệu mới nhất</t>
  </si>
  <si>
    <t>HH074151</t>
  </si>
  <si>
    <t>Phớt đuôi trục cơ H07C/H06C - DF</t>
  </si>
  <si>
    <t>HH070946</t>
  </si>
  <si>
    <t>105-135-15</t>
  </si>
  <si>
    <t>DF MASAKO</t>
  </si>
  <si>
    <t>Phớt đuôi trục cơ J05E/ J08E/ J05C/ J08C phớt trà (105-135-15) - DF MASAKO</t>
  </si>
  <si>
    <t>HH079638</t>
  </si>
  <si>
    <t>P11C/K13C/K13D/P09C</t>
  </si>
  <si>
    <t>116*151*13/15</t>
  </si>
  <si>
    <t>NICE/MSK</t>
  </si>
  <si>
    <t>Phớt đuôi (Rear) Hino P11C/K13C/K13D/P09C/116*151*13/15 - NICE/MSK</t>
  </si>
  <si>
    <t>HH079813</t>
  </si>
  <si>
    <t>135*165*14/20</t>
  </si>
  <si>
    <t>Phớt đuôi trục cơ F17C/ EF750/ F20C/ V25C/ 135*165*14/20 - MASAKO</t>
  </si>
  <si>
    <t>HH077055</t>
  </si>
  <si>
    <t>3LD1/3LD2/455/4D56</t>
  </si>
  <si>
    <t>Phớt đuôi trục cơ 3LD1/3LD2/455/4D56 - NICE IN</t>
  </si>
  <si>
    <t>HH082542</t>
  </si>
  <si>
    <t>80-96-9</t>
  </si>
  <si>
    <t>MSK (45.50.60)</t>
  </si>
  <si>
    <t>Phớt đuôi 4LE1/ 4LE2 (80-96-9) - MSK (45.50.60)</t>
  </si>
  <si>
    <t>HH00867</t>
  </si>
  <si>
    <t>82-105-13</t>
  </si>
  <si>
    <t>Phớt đuôi trục cơ C240 (82-105-13) - DF/ MASAKO</t>
  </si>
  <si>
    <t>HH079809</t>
  </si>
  <si>
    <t>4JB1/4JA1/4JJ1/4JG1</t>
  </si>
  <si>
    <t>95*118*9.5/13</t>
  </si>
  <si>
    <t>MSK (75.85.95)</t>
  </si>
  <si>
    <t>Phớt đuôi 4JB1/ 4JA1/ 4JJ1/ 4JG1 trà vành sắt/ 95*118*9.5/13 - MSK (75.85.95)</t>
  </si>
  <si>
    <t>HH074786</t>
  </si>
  <si>
    <t>Phớt đuôi trục cơ DA120 (phớt dây) - DF</t>
  </si>
  <si>
    <t>HH078561</t>
  </si>
  <si>
    <t>MSK (65.75.90)</t>
  </si>
  <si>
    <t>Phớt đuôi 6BD1 (4BD1/ 6BG1/ 4BG1) 105-135-15 lò xo -  MSK (65.75.90)</t>
  </si>
  <si>
    <t>HH078562</t>
  </si>
  <si>
    <t>100-135/140-15</t>
  </si>
  <si>
    <t>MSK (80.90.100)</t>
  </si>
  <si>
    <t>Phớt đuôi 6BD1/ 4BD1 (100-135/140-15) lò xo, lõi trong sắt - MSK (80.90.100)</t>
  </si>
  <si>
    <t>HH079814</t>
  </si>
  <si>
    <t>4BG1-T/6BG1-T</t>
  </si>
  <si>
    <t>101.6*135*14.7</t>
  </si>
  <si>
    <t>Phớt đuôi trục cơ 4BG1-T/ 6BG1-T (trà, mặt bích sắt, 101.6*135*14.7) - MASAKO</t>
  </si>
  <si>
    <t>HH077073</t>
  </si>
  <si>
    <t>4HK1/4HG1/4HF1/6HK1/6HH1/6HE1</t>
  </si>
  <si>
    <t>109-139-13</t>
  </si>
  <si>
    <t>NICE/ MSK</t>
  </si>
  <si>
    <t>Phớt đuôi (Rear) Isuzu 4HK1/4HG1/4HF1/6HK1/6HH1/6HE1/ 109-139-13 trà vành sắt- NICE/ MSK</t>
  </si>
  <si>
    <t>HH082550</t>
  </si>
  <si>
    <t>6UZ1/6SD1</t>
  </si>
  <si>
    <t>114-150-15</t>
  </si>
  <si>
    <t>MSK (180/90.200)</t>
  </si>
  <si>
    <t>Phớt đuôi 6UZ1/ 6SD1 (114-150-15), trà vành sắt - MSK (180/90.200)</t>
  </si>
  <si>
    <t>HH077078</t>
  </si>
  <si>
    <t>Phớt đuôi 6WG1/ 6WA1 (118-148-20.5) (vành sắt trắng) - NICE MSK (270.300/30)</t>
  </si>
  <si>
    <t>HH077040</t>
  </si>
  <si>
    <t>Phớt đuôi trục 6RB1 - NICE IN</t>
  </si>
  <si>
    <t>HH077069</t>
  </si>
  <si>
    <t>90-120-17</t>
  </si>
  <si>
    <t>Phớt đuôi trục cơ 4D94 (90-120-17) - NICE IN</t>
  </si>
  <si>
    <t>HH077063</t>
  </si>
  <si>
    <t>95-120-17</t>
  </si>
  <si>
    <t>MSK (95.105/15)</t>
  </si>
  <si>
    <t>Phớt đuôi 4D95/ 6D95 (S4D95/S6D95) 95-120-17 - MSK (95.105/15)</t>
  </si>
  <si>
    <t>HH077041</t>
  </si>
  <si>
    <t>6D110/6D105/S6D110/S6D105/4D105-3/2</t>
  </si>
  <si>
    <t>105-135-18</t>
  </si>
  <si>
    <t>MSK (100/10/20)</t>
  </si>
  <si>
    <t>Phớt đuôi 6D110/ 6D105 (105-135-18) S6D110/S6D105/4D105-3, 2 lò xo - MSK (100/10/20)</t>
  </si>
  <si>
    <t>HH073864</t>
  </si>
  <si>
    <t>Phớt đuôi trục cơ 6D110/S6D110 - DF</t>
  </si>
  <si>
    <t>HH00866</t>
  </si>
  <si>
    <t>Phớt đuôi trục cơ 4D120 / 4D130 - DF</t>
  </si>
  <si>
    <t>HH00865</t>
  </si>
  <si>
    <t>Phớt đuôi trục cơ 6D125 - DF</t>
  </si>
  <si>
    <t>HH0304</t>
  </si>
  <si>
    <t>Phớt đuôi trục cơ 4D130 - CADA</t>
  </si>
  <si>
    <t>HH079812</t>
  </si>
  <si>
    <t>150*172*12</t>
  </si>
  <si>
    <t>Phớt đuôi trục cơ 4D130 / 4D120 (lò xo) 150*172*12 - MASAKO</t>
  </si>
  <si>
    <t>HH078566</t>
  </si>
  <si>
    <t>6D125/S6D125/6D140/S6D140/2</t>
  </si>
  <si>
    <t>152.4*180/186*17</t>
  </si>
  <si>
    <t>Phớt đuôi (Rear) Kom 6D125/S6D125/6D140/S6D140/152.4*180/186*17, lx 2 môi - NICE/MSK</t>
  </si>
  <si>
    <t>HH084293</t>
  </si>
  <si>
    <t>152*180*17</t>
  </si>
  <si>
    <t>S6D140E-5</t>
  </si>
  <si>
    <t>Phớt đuôi (Rear) Komatsu S6D140E-5/ S6D125E-5/ 152*180*17, trà vành sắt - DF</t>
  </si>
  <si>
    <t>HH074153</t>
  </si>
  <si>
    <t>Phớt đuôi trục cơ S4E/S4E2</t>
  </si>
  <si>
    <t>HH082924</t>
  </si>
  <si>
    <t>92*114/120*10/17</t>
  </si>
  <si>
    <t>Phớt đuôi trục cơ 4M40 (92*114/120*10/17) - MASAKO</t>
  </si>
  <si>
    <t>HH082927</t>
  </si>
  <si>
    <t>4M40-T</t>
  </si>
  <si>
    <t>90.5*115*9.5/12</t>
  </si>
  <si>
    <t>Phớt đuôi trục cơ 4M40-T (90.5*115*9.5/12) - MASAKO</t>
  </si>
  <si>
    <t>HH082926</t>
  </si>
  <si>
    <t>4M40T</t>
  </si>
  <si>
    <t>94.5*114*12</t>
  </si>
  <si>
    <t>BZ5622E</t>
  </si>
  <si>
    <t>Phớt đuôi (Rear) Mitsu 4M40T/ BZ5622E (94.5*114*12) - MASAKO</t>
  </si>
  <si>
    <t>HH081672</t>
  </si>
  <si>
    <t>91-114-9</t>
  </si>
  <si>
    <t>Phớt đuôi trục cơ D4CC (91-114-9) lò xo - MASAKO</t>
  </si>
  <si>
    <t>HH079808</t>
  </si>
  <si>
    <t>100*124/158*14.5</t>
  </si>
  <si>
    <t>MSK (95.105/115)</t>
  </si>
  <si>
    <t>Phớt đuôi 4D31/ 6D31/ 100*124/158*14.5 (7 lỗ) - MSK (95.105/115)</t>
  </si>
  <si>
    <t>HH078849</t>
  </si>
  <si>
    <t>4D31/4D32/4D34/7</t>
  </si>
  <si>
    <t>105-124/158</t>
  </si>
  <si>
    <t>BH1021E</t>
  </si>
  <si>
    <t>Phớt đuôi 4D31/ 4D32/ 4D34/ BH1021E (105-124/158) 7 lỗ - MSK (95.105/15)</t>
  </si>
  <si>
    <t>HH080171</t>
  </si>
  <si>
    <t>100-124-13.3</t>
  </si>
  <si>
    <t>BZ4603E</t>
  </si>
  <si>
    <t>Phớt đuôi trục cơ 6D34-T/ BZ4603E/ 100-124-13.3 (7 lỗ) - MASAKO</t>
  </si>
  <si>
    <t>HH00852</t>
  </si>
  <si>
    <t>6D34/4D34</t>
  </si>
  <si>
    <t>Phớt đuôi trục cơ 6D34/ 4D34 (7 lỗ, phớt trà) - DF</t>
  </si>
  <si>
    <t>HH00864</t>
  </si>
  <si>
    <t>Phớt đuôi trục cơ 6D108 - DF</t>
  </si>
  <si>
    <t>HH078565</t>
  </si>
  <si>
    <t>6D108/S6D108</t>
  </si>
  <si>
    <t>125-150</t>
  </si>
  <si>
    <t>Phớt đuôi trục cơ 6D108 / S6D108 (125-150) - NICE IN/ MASAKO</t>
  </si>
  <si>
    <t>HH074801</t>
  </si>
  <si>
    <t>100-125-12.5</t>
  </si>
  <si>
    <t>AH7472P</t>
  </si>
  <si>
    <t>Phớt đuôi trục cơ 6D14/6D15 (AH7472P/ 100-125-12.5) - DF</t>
  </si>
  <si>
    <t>HH074767</t>
  </si>
  <si>
    <t>ME030857</t>
  </si>
  <si>
    <t>Vành sắt lắp phớt trà MITSU 6D16 / oil slinger ME030857 (phớt đuôi)</t>
  </si>
  <si>
    <t>HH074155</t>
  </si>
  <si>
    <t>6D16-T/6M60/6D17</t>
  </si>
  <si>
    <t>108-180-18</t>
  </si>
  <si>
    <t>Phớt đuôi 6D16-T/ 6M60/ 6D17 (108-180-18) trà, vành sắt lớn - MSK (100/10/20)</t>
  </si>
  <si>
    <t>HH080415</t>
  </si>
  <si>
    <t>130*160*14.2</t>
  </si>
  <si>
    <t>Phớt đuôi trục cơ 6D20/ 130*160*14.2 (lắp sang 6D22 lò xo) - MASAKO</t>
  </si>
  <si>
    <t>HH078567</t>
  </si>
  <si>
    <t>135*157.4*12.5</t>
  </si>
  <si>
    <t>Phớt đuôi (Rear) Mitsu 6D22/8DC9 (135*157.4*12.5) vành cao su trà - NICE/ MASAKO</t>
  </si>
  <si>
    <t>HH074119</t>
  </si>
  <si>
    <t>Phớt đuôi trục cơ 8DC9 - DF</t>
  </si>
  <si>
    <t>HH077058</t>
  </si>
  <si>
    <t>148-195-13/15</t>
  </si>
  <si>
    <t>148-195-13</t>
  </si>
  <si>
    <t>Phớt đuôi trục cơ S6B (148-195-13/15), trà - NICE IN</t>
  </si>
  <si>
    <t>HH079017</t>
  </si>
  <si>
    <t>8M20/8M21-T/6D24</t>
  </si>
  <si>
    <t>120-180-32.8</t>
  </si>
  <si>
    <t>Phớt đuôi trục cơ 8M20/ 8M21-T/ 6D24 (120-180-32.8, phớt chà, vành sắt lớn) MASAKO</t>
  </si>
  <si>
    <t>HH081953</t>
  </si>
  <si>
    <t>188-240-18</t>
  </si>
  <si>
    <t>Phớt đuôi trục cơ S6R/ S6R2 (188-240-18) - NICE IN</t>
  </si>
  <si>
    <t>HH081748</t>
  </si>
  <si>
    <t>118-145-9</t>
  </si>
  <si>
    <t>Phớt đuôi (Rear) Hyundai D6GA/ D4GA (118-145-9) - MSK</t>
  </si>
  <si>
    <t>HH082610</t>
  </si>
  <si>
    <t>130*160*14</t>
  </si>
  <si>
    <t>Phớt đuôi trục cơ  D6CA - D6CB (130*160*14) - MASAKO</t>
  </si>
  <si>
    <t>HH078745</t>
  </si>
  <si>
    <t>6D107/6D102</t>
  </si>
  <si>
    <t>130*150*14.5</t>
  </si>
  <si>
    <t>MSK (120/40/60)</t>
  </si>
  <si>
    <t>Phớt đuôi 6D107/6D102/ 130*150*14.5 (S6D102/S4D102/6BT/4BT)- MSK (120/40/60)</t>
  </si>
  <si>
    <t>HH073862</t>
  </si>
  <si>
    <t>6D107/S6D107/6D102/4D102</t>
  </si>
  <si>
    <t>Phớt đuôi trục cơ 6D107/S6D107/6D102/4D102 - DF</t>
  </si>
  <si>
    <t>HH070935</t>
  </si>
  <si>
    <t>6CT/6D114/S6D114/6L/L375</t>
  </si>
  <si>
    <t>DF/ MSK</t>
  </si>
  <si>
    <t>Phớt đuôi (Rear) Cum 6CT/6D114/S6D114/6L/L375/ 130*150*14.5 - DF/ MSK</t>
  </si>
  <si>
    <t>HH077347</t>
  </si>
  <si>
    <t>Phớt đuôi trục cơ Cummins M11 - NICE IN</t>
  </si>
  <si>
    <t>HH00868</t>
  </si>
  <si>
    <t>150*171.8*16</t>
  </si>
  <si>
    <t>Phớt đuôi trục cơ NH220 / 150*171.8*16/ phớt nỉ - DF</t>
  </si>
  <si>
    <t>HH078746</t>
  </si>
  <si>
    <t>Phớt đuôi trục cơ NH220 / 6D130 - NICE IN</t>
  </si>
  <si>
    <t>HH00869</t>
  </si>
  <si>
    <t>Phớt đuôi trục cơ NT855, phớt da - DF</t>
  </si>
  <si>
    <t>HH083625</t>
  </si>
  <si>
    <t>151*240*20.5</t>
  </si>
  <si>
    <t>3005885</t>
  </si>
  <si>
    <t>Phớt đuôi (Rear) Cum KT19/KTA19/3005885 (151*240*20.5) - MASAKO</t>
  </si>
  <si>
    <t>HH083003</t>
  </si>
  <si>
    <t>110*125*12/14</t>
  </si>
  <si>
    <t>Phớt đuôi trục cơ Cummins ISF2.8/ 110*125*12/14 - MASAKO</t>
  </si>
  <si>
    <t>HH082929</t>
  </si>
  <si>
    <t>3933262</t>
  </si>
  <si>
    <t>Phớt đuôi trục cơ Cummins ISF3.8/ 3933262 (130*150*14.5) - MASAKO</t>
  </si>
  <si>
    <t>HH077064</t>
  </si>
  <si>
    <t>ED33/FD33/FD35</t>
  </si>
  <si>
    <t>105*135*12</t>
  </si>
  <si>
    <t>Phớt đuôi trục cơ ED33/ FD33/ FD35/ 105*135*12 - NICE IN/ MASAKO</t>
  </si>
  <si>
    <t>HH084301</t>
  </si>
  <si>
    <t>105*135/146*13</t>
  </si>
  <si>
    <t>Phớt đuôi trục cơ FD6/ 105*135/146*13 (vỏ cao su, lõi sắt) -  MASAKO</t>
  </si>
  <si>
    <t>HH070942</t>
  </si>
  <si>
    <t>Phớt đuôi trục cơ D1146 - DF</t>
  </si>
  <si>
    <t>HH077065</t>
  </si>
  <si>
    <t>138*160*15</t>
  </si>
  <si>
    <t>MSK (120/30/40)</t>
  </si>
  <si>
    <t>Phớt đuôi D2366 lò xo/ 138*160*15 - MSK (120/30/40)</t>
  </si>
  <si>
    <t>HH070943</t>
  </si>
  <si>
    <t>138*160*8/12</t>
  </si>
  <si>
    <t>Phớt đuôi trục cơ D2366/ DE12/ 138*160*8/12 (phớt trà, có vành sắt trong) - (DF) MASAKO</t>
  </si>
  <si>
    <t>HH080030</t>
  </si>
  <si>
    <t>120*140*12/13</t>
  </si>
  <si>
    <t>Phớt đuôi trục cơ D2848 / DV15 / 120*140*12/13 - MASAKO</t>
  </si>
  <si>
    <t>HH074149</t>
  </si>
  <si>
    <t>Phớt đuôi trục cơ 4TNA78/4TN78 - DF</t>
  </si>
  <si>
    <t>HH077068</t>
  </si>
  <si>
    <t>4TNE82/3TNE88/4TNE88/4TNE84/4TNV84/4D84/V2403</t>
  </si>
  <si>
    <t>NICE /MASAKO</t>
  </si>
  <si>
    <t>Phớt đuôi trục cơ 4TNE82/3TNE88/4TNE88/4TNE84/4TNV84/4D84/V2403 - NICE /MASAKO</t>
  </si>
  <si>
    <t>HH078564</t>
  </si>
  <si>
    <t>4TNV94/4TNE94/4D92E</t>
  </si>
  <si>
    <t>95*115*12</t>
  </si>
  <si>
    <t>Phớt đuôi 4TNV94/4TNE94/4D92E (95*115*12) - MSK</t>
  </si>
  <si>
    <t>HH074143</t>
  </si>
  <si>
    <t>4D76</t>
  </si>
  <si>
    <t>Phớt đuôi trục cơ 4D76 - DF</t>
  </si>
  <si>
    <t>HH078560</t>
  </si>
  <si>
    <t>4D76/V1502</t>
  </si>
  <si>
    <t>Phớt đuôi trục cơ 4D76/V1502 - NICE IN</t>
  </si>
  <si>
    <t>HH078563</t>
  </si>
  <si>
    <t>4D78/V1505/D1105</t>
  </si>
  <si>
    <t>77-90-10</t>
  </si>
  <si>
    <t>Phớt đuôi trục cơ 4D78/V1505/D1105 (77-90-10) - NICE IN/ MASAKO</t>
  </si>
  <si>
    <t>HH077071</t>
  </si>
  <si>
    <t>4D87/V2203/V2403/4D84/4D88</t>
  </si>
  <si>
    <t>85-102-13</t>
  </si>
  <si>
    <t>MSK (40/5.50)</t>
  </si>
  <si>
    <t>Phớt đuôi 4D87/V2203/V2403/4D84/4D88 (85-102-13, mặt trên nỉ) - MSK (40/5.50)</t>
  </si>
  <si>
    <t>HH00862</t>
  </si>
  <si>
    <t>Phớt đuôi trục cơ 4D105 - DF</t>
  </si>
  <si>
    <t>HH078580</t>
  </si>
  <si>
    <t>4D105/6D105/1</t>
  </si>
  <si>
    <t>105-135</t>
  </si>
  <si>
    <t>Phớt đuôi trục cơ 4D105/6D105 (105-135) 1 lò xo - NICE IN</t>
  </si>
  <si>
    <t>HH079810</t>
  </si>
  <si>
    <t>3116/C7</t>
  </si>
  <si>
    <t>126.5*152.5*10.5/18.2</t>
  </si>
  <si>
    <t>Phớt đuôi trục cơ 3116 / C7 / 126.5*152.5*10.5/18.2 - MASAKO</t>
  </si>
  <si>
    <t>HH076088</t>
  </si>
  <si>
    <t>Phớt đuôi trục cơ CAT C9 - NICE IN</t>
  </si>
  <si>
    <t>HH080029</t>
  </si>
  <si>
    <t>128*152.5*16</t>
  </si>
  <si>
    <t>Phớt đuôi trục cơ CAT 3204 (gồm phớt và vành bao)/ 128*152.5*16 + 123.5*126.7*18.5 - MASAKO</t>
  </si>
  <si>
    <t>HH083882</t>
  </si>
  <si>
    <t>130*150*13</t>
  </si>
  <si>
    <t>Phớt đuôi (Rear) Volvo D7D/ BF6M1013/ D7E (130*150*13) - MSK</t>
  </si>
  <si>
    <t>HH081103</t>
  </si>
  <si>
    <t>YC6M/6120</t>
  </si>
  <si>
    <t>Phớt đuôi trục cơ liền ca có lò xo YC6M/6120 (Yuchai)</t>
  </si>
  <si>
    <t>HH081098</t>
  </si>
  <si>
    <t>6/YC6K/6129</t>
  </si>
  <si>
    <t>129</t>
  </si>
  <si>
    <t>150x180x17</t>
  </si>
  <si>
    <t>Phớt đuôi trục cơ 150x180x17 liền ca 6 lỗ YC6K/6129 (Yuchai)</t>
  </si>
  <si>
    <t>HH081096</t>
  </si>
  <si>
    <t>115x140x12</t>
  </si>
  <si>
    <t>Phớt đuôi trục cơ 115x140x12 không lò xo (Antek)</t>
  </si>
  <si>
    <t>HH074137</t>
  </si>
  <si>
    <t>Phớt đuôi trục cơ 3D76-D1105/ 4D78-V1505 (77-90-10) - DF</t>
  </si>
  <si>
    <t>HH079806</t>
  </si>
  <si>
    <t>90*110*9/10.3</t>
  </si>
  <si>
    <t>Phớt đuôi trục cơ JT/ JS / 90*110*9/10.3 - MASAKO</t>
  </si>
  <si>
    <t>HH077061</t>
  </si>
  <si>
    <t>1004/1006</t>
  </si>
  <si>
    <t>2418F475</t>
  </si>
  <si>
    <t>Phớt đuôi trục cơ Perkins 1004/1006 (2418F475) - NICE IN</t>
  </si>
  <si>
    <t>HH080083</t>
  </si>
  <si>
    <t>Phớt đuôi trục cơ 3306 - DF</t>
  </si>
  <si>
    <t>HH082541</t>
  </si>
  <si>
    <t>3306/4W0452</t>
  </si>
  <si>
    <t>160.5-186.5-9</t>
  </si>
  <si>
    <t>Phớt đuôi trục cơ 3306/ 4W0452 (160.5-186.5-9) - MASAKO</t>
  </si>
  <si>
    <t>HH077070</t>
  </si>
  <si>
    <t>84-1 / 65*88*10</t>
  </si>
  <si>
    <t>Phớt đuôi 3D84-1 / 65*88*10 - MSK (40/5.50)</t>
  </si>
  <si>
    <t>HH073880</t>
  </si>
  <si>
    <t>Phớt đuôi trục cơ 3D82 - DF</t>
  </si>
  <si>
    <t>HH079811</t>
  </si>
  <si>
    <t>3D95</t>
  </si>
  <si>
    <t>95*127*17/25</t>
  </si>
  <si>
    <t>Phớt đuôi trục cơ 3D95 / 95*127*17/25 - MASAKO</t>
  </si>
  <si>
    <t>HH074139</t>
  </si>
  <si>
    <t>3TNE78/3TNE82</t>
  </si>
  <si>
    <t>79*93*10</t>
  </si>
  <si>
    <t>DF MSK (30.35.40)</t>
  </si>
  <si>
    <t>Phớt đuôi 3TNE78/ 3TNE82 (3TN78) 79*93*10 - DF MSK (30.35.40)</t>
  </si>
  <si>
    <t>HH073865</t>
  </si>
  <si>
    <t>4105</t>
  </si>
  <si>
    <t>105-5 / 6</t>
  </si>
  <si>
    <t>Phớt đuôi trục cơ 4D105-5 / 6D105 (2 lò xo) - DF</t>
  </si>
  <si>
    <t>HH081097</t>
  </si>
  <si>
    <t>122x141x11</t>
  </si>
  <si>
    <t>Phớt đuôi trục cơ 122x141x11,8 có lò xo (Yuchai)</t>
  </si>
  <si>
    <t>HH082536</t>
  </si>
  <si>
    <t>Phớt đuôi trục cơ D24/DL02 - MASAKO</t>
  </si>
  <si>
    <t>HH00492</t>
  </si>
  <si>
    <t>Phớt đuôi trục cơ MAN MC13/ MAXXFORCE 13 - MASAKO</t>
  </si>
  <si>
    <t>HH079807</t>
  </si>
  <si>
    <t>120*140/146*13</t>
  </si>
  <si>
    <t>Phớt đuôi trục cơ NE6 / ND6 / AE3298E / 120*140/146*13 - MASAKO</t>
  </si>
  <si>
    <t>HH00859</t>
  </si>
  <si>
    <t>Phớt đuôi trục cơ S4KT - DF</t>
  </si>
  <si>
    <t>HH077056</t>
  </si>
  <si>
    <t>S6A-2</t>
  </si>
  <si>
    <t>180-210-15</t>
  </si>
  <si>
    <t>Phớt đuôi trục cơ S6A-2 (180-210-15) - NICE IN</t>
  </si>
  <si>
    <t>HH077060</t>
  </si>
  <si>
    <t>160*195*10</t>
  </si>
  <si>
    <t>Phớt đuôi trục cơ S6B-3 (phớt trà 160*195*10) - NICE IN</t>
  </si>
  <si>
    <t>HH079644</t>
  </si>
  <si>
    <t>S6K-T/S4K-T</t>
  </si>
  <si>
    <t>120*150*13/14.5</t>
  </si>
  <si>
    <t>MSK (110/20/30)</t>
  </si>
  <si>
    <t>Phớt đuôi S6K-T/S4K-T new/ 120*150*13/14.5 trà vành sắt - MSK (110/20/30)</t>
  </si>
  <si>
    <t>HH00860</t>
  </si>
  <si>
    <t>Phớt đuôi trục cơ S6K/S4K new - DF</t>
  </si>
  <si>
    <t>HH072704</t>
  </si>
  <si>
    <t>S6K/S4K-</t>
  </si>
  <si>
    <t>122*150*14</t>
  </si>
  <si>
    <t>DF/ MSK (100/10/20)</t>
  </si>
  <si>
    <t>Phớt đuôi S6K/ S4K- Old, 122*150*14, LÒ XO - DF/ MSK (100/10/20)</t>
  </si>
  <si>
    <t>🔎 TRA CỨU NHANH — gõ mã, tên hàng hoặc mã máy là ra hết (đủ 5 giá + ĐK)</t>
  </si>
  <si>
    <t>EC100-T</t>
  </si>
  <si>
    <t>J05C J08C</t>
  </si>
  <si>
    <t>CÓ</t>
  </si>
  <si>
    <t xml:space="preserve">XY LANH EC100-T  ĐK 97 Gờ 10mm </t>
  </si>
  <si>
    <t>W04D/W06D</t>
  </si>
  <si>
    <t>11467- 1762/11467- 1771</t>
  </si>
  <si>
    <t xml:space="preserve">XY LANH W04D/W06D  ĐK 104 Gờ 8mm </t>
  </si>
  <si>
    <t>11467-1030</t>
  </si>
  <si>
    <t xml:space="preserve">XY LANH EH100  ĐK 105 Gờ 8mm </t>
  </si>
  <si>
    <t>H06CT/EH500</t>
  </si>
  <si>
    <t>11467- 1602</t>
  </si>
  <si>
    <t>TNC-IKAZU</t>
  </si>
  <si>
    <t xml:space="preserve">XY LANH H06CT/EH500  ĐK 108 Gờ 8mm </t>
  </si>
  <si>
    <t>H07C/H07D/EH700</t>
  </si>
  <si>
    <t>11467- 1212</t>
  </si>
  <si>
    <t xml:space="preserve">XY LANH H07C/H07D/EH700  ĐK 110 Gờ 8mm </t>
  </si>
  <si>
    <t>J05E J08E</t>
  </si>
  <si>
    <t>11467-3200</t>
  </si>
  <si>
    <t>F20C/V25C</t>
  </si>
  <si>
    <t xml:space="preserve">XY LANH J05E J08E  ĐK 112 Gờ 8mm </t>
  </si>
  <si>
    <t>V22D</t>
  </si>
  <si>
    <t xml:space="preserve">XY LANH J05C J08C  ĐK 114 Gờ 8mm </t>
  </si>
  <si>
    <t>J08CT</t>
  </si>
  <si>
    <t>11467-2621</t>
  </si>
  <si>
    <t>W04D/W04C/W06D/W06E KO GỜ RON</t>
  </si>
  <si>
    <t xml:space="preserve">XY LANH J08CT  ĐK 114 Gờ 8mm </t>
  </si>
  <si>
    <t>11467- 1240</t>
  </si>
  <si>
    <t xml:space="preserve">XY LANH EL100  ĐK 116 Gờ 9mm </t>
  </si>
  <si>
    <t>11467- 1970</t>
  </si>
  <si>
    <t xml:space="preserve">XY LANH P09C  ĐK 117.8 Gờ 8mm </t>
  </si>
  <si>
    <t>11467- 1731</t>
  </si>
  <si>
    <t>M10U M10C</t>
  </si>
  <si>
    <t xml:space="preserve">XY LANH EP100/P09C  ĐK 120 Gờ 8mm </t>
  </si>
  <si>
    <t>11467-3130</t>
  </si>
  <si>
    <t xml:space="preserve">XY LANH P11C  ĐK 122 Gờ 8mm </t>
  </si>
  <si>
    <t xml:space="preserve">XY LANH P11CT  ĐK 122 Gờ 8mm </t>
  </si>
  <si>
    <t>11467- 1662</t>
  </si>
  <si>
    <t xml:space="preserve">XY LANH EM100  ĐK 124 Gờ 8mm </t>
  </si>
  <si>
    <t>11467-2000</t>
  </si>
  <si>
    <t xml:space="preserve">XY LANH M10U M10C  ĐK 127 Gờ 8mm </t>
  </si>
  <si>
    <t>EF500</t>
  </si>
  <si>
    <t>11467- 1101</t>
  </si>
  <si>
    <t xml:space="preserve">XY LANH EF500  ĐK 135 Gờ 13.6mm </t>
  </si>
  <si>
    <t>11467- 1690</t>
  </si>
  <si>
    <t xml:space="preserve">XY LANH EF550  ĐK 135 Gờ 12.1mm </t>
  </si>
  <si>
    <t>11467-2380</t>
  </si>
  <si>
    <t xml:space="preserve">XY LANH K13C  ĐK 135 Gờ 12.1mm </t>
  </si>
  <si>
    <t>11467-3240</t>
  </si>
  <si>
    <t xml:space="preserve">XY LANH E13C  ĐK 137 Gờ 5mm </t>
  </si>
  <si>
    <t>11467- 1091</t>
  </si>
  <si>
    <t xml:space="preserve">XY LANH EF750/F17D  ĐK 137 Gờ 12mm </t>
  </si>
  <si>
    <t>11467-2270</t>
  </si>
  <si>
    <t xml:space="preserve">XY LANH F17D  ĐK 137 Gờ 12mm </t>
  </si>
  <si>
    <t>EK100/ EK200/ K13D/ EK130</t>
  </si>
  <si>
    <t>11467- 1910</t>
  </si>
  <si>
    <t xml:space="preserve">XY LANH EK100/ EK200/ K13D/ EK130  ĐK 137 Gờ 12.1mm </t>
  </si>
  <si>
    <t>11467- 1702</t>
  </si>
  <si>
    <t xml:space="preserve">XY LANH F17C/F17E  ĐK 139 Gờ 12mm </t>
  </si>
  <si>
    <t>11467-2130</t>
  </si>
  <si>
    <t xml:space="preserve">XY LANH V22C  ĐK 139 Gờ 12mm </t>
  </si>
  <si>
    <t>11467-2320</t>
  </si>
  <si>
    <t xml:space="preserve">XY LANH V22D  ĐK 139 Gờ 12mm </t>
  </si>
  <si>
    <t>11467-2290</t>
  </si>
  <si>
    <t xml:space="preserve">XY LANH F20C/V25C  ĐK 146 Gờ 8mm </t>
  </si>
  <si>
    <t>F20CE</t>
  </si>
  <si>
    <t>11467-2680</t>
  </si>
  <si>
    <t xml:space="preserve">XY LANH F20CE  ĐK 146 Gờ 8.5mm </t>
  </si>
  <si>
    <t>11467-2650</t>
  </si>
  <si>
    <t xml:space="preserve">XY LANH F21C  ĐK 150 Gờ 8.5mm </t>
  </si>
  <si>
    <t>W04D/W04C/W06D/W06E ko gờ ron</t>
  </si>
  <si>
    <t xml:space="preserve">XY LANH W04D/W04C/W06D/W06E ko gờ ron    </t>
  </si>
  <si>
    <t xml:space="preserve">XY LANH DS50    </t>
  </si>
  <si>
    <t xml:space="preserve">XY LANH EC100    </t>
  </si>
  <si>
    <t xml:space="preserve">XY LANH F20C-154   Gờ 154mm </t>
  </si>
  <si>
    <t xml:space="preserve">XY LANH J08C/J05C    </t>
  </si>
  <si>
    <t xml:space="preserve">XY LANH J08E/J05E    </t>
  </si>
  <si>
    <t>TNC-IZUMI</t>
  </si>
  <si>
    <t xml:space="preserve">XY LANH DK10    </t>
  </si>
  <si>
    <t xml:space="preserve">XY LANH EB100/EB200    </t>
  </si>
  <si>
    <t xml:space="preserve">XY LANH F20C-152   Gờ 152mm </t>
  </si>
  <si>
    <t>S1146-73210</t>
  </si>
  <si>
    <t>TNC-MAHLE</t>
  </si>
  <si>
    <t xml:space="preserve">XY LANH J05E/J08E    </t>
  </si>
  <si>
    <t>TNC-NSP</t>
  </si>
  <si>
    <t xml:space="preserve">XY LANH P11C-T    </t>
  </si>
  <si>
    <t>◆  ISUZU   (56 sản phẩm)</t>
  </si>
  <si>
    <t>8-97176-659-0</t>
  </si>
  <si>
    <t xml:space="preserve">XY LANH C190  ĐK 86 Gờ 0.8mm </t>
  </si>
  <si>
    <t>8-97176-896-0</t>
  </si>
  <si>
    <t xml:space="preserve">XY LANH C240  ĐK 86 Gờ 0.8mm </t>
  </si>
  <si>
    <t>9-11261-230-1, 11261-230-1</t>
  </si>
  <si>
    <t xml:space="preserve">XY LANH C240/C190  ĐK 86  </t>
  </si>
  <si>
    <t>8-97915-325-0</t>
  </si>
  <si>
    <t xml:space="preserve">XY LANH 4JC1  ĐK 88 Gờ 0.8mm </t>
  </si>
  <si>
    <t>8-97176-675-0</t>
  </si>
  <si>
    <t>6BD1/4BD1/6BB1/4BB1</t>
  </si>
  <si>
    <t xml:space="preserve">XY LANH C223  ĐK 88 Gờ 0.8mm </t>
  </si>
  <si>
    <t>8-97176-691-0</t>
  </si>
  <si>
    <t>4BC1/4BC2</t>
  </si>
  <si>
    <t xml:space="preserve">XY LANH 4JA1  ĐK 93 Gờ 0.8mm </t>
  </si>
  <si>
    <t>8-97176-683-0</t>
  </si>
  <si>
    <t xml:space="preserve">XY LANH 4JB1  ĐK 93 Gờ 0.8mm </t>
  </si>
  <si>
    <t>4JG2</t>
  </si>
  <si>
    <t>4HE1</t>
  </si>
  <si>
    <t xml:space="preserve">XY LANH 4JG2  ĐK 94.5  </t>
  </si>
  <si>
    <t>8-97176-699-0/8-94456-791-0</t>
  </si>
  <si>
    <t>4BG1/4BF1/6BG1/6BF1</t>
  </si>
  <si>
    <t xml:space="preserve">XY LANH 4JG1/4JG2/4JH1  ĐK 95.4 Gờ 1.2mm </t>
  </si>
  <si>
    <t>4BE1</t>
  </si>
  <si>
    <t xml:space="preserve">XY LANH 4JG1  ĐK 95.4 Gờ 102.3mm </t>
  </si>
  <si>
    <t>8-97176-904-0</t>
  </si>
  <si>
    <t xml:space="preserve">XY LANH 4BA1  ĐK 98 Gờ 1.3mm </t>
  </si>
  <si>
    <t>9-11261-257-0</t>
  </si>
  <si>
    <t xml:space="preserve">XY LANH D500  ĐK 98 Gờ 1.2mm </t>
  </si>
  <si>
    <t>DA120/ DA220</t>
  </si>
  <si>
    <t>9-11261-301-1</t>
  </si>
  <si>
    <t xml:space="preserve">XY LANH DA120/ DA220  ĐK 100 Gờ 10mm </t>
  </si>
  <si>
    <t xml:space="preserve">XY LANH 6BD1/4BD1  ĐK 101 Gờ 5mm </t>
  </si>
  <si>
    <t>6HF1</t>
  </si>
  <si>
    <t xml:space="preserve">XY LANH 6BD1/4BD1/6BB1  ĐK 101 Gờ 4mm </t>
  </si>
  <si>
    <t xml:space="preserve">XY LANH 4BC2  ĐK 101 Gờ 112mm </t>
  </si>
  <si>
    <t>8-97176-707-1</t>
  </si>
  <si>
    <t xml:space="preserve">XY LANH 4BC1/4BC2  ĐK 102 Gờ 1.3mm </t>
  </si>
  <si>
    <t>9-11261-277-0/9-11261-288-0</t>
  </si>
  <si>
    <t>6WG1/ 6WF1</t>
  </si>
  <si>
    <t xml:space="preserve">XY LANH DA640  ĐK 102 Gờ 8mm </t>
  </si>
  <si>
    <t xml:space="preserve">XY LANH 4BG1/6BG1  ĐK 104 Gờ 113mm </t>
  </si>
  <si>
    <t>8-97176-715-0</t>
  </si>
  <si>
    <t xml:space="preserve">XY LANH 4BE1  ĐK 105 Gờ 1.3mm </t>
  </si>
  <si>
    <t>1-11261-248-0</t>
  </si>
  <si>
    <t>YC4E/4110ZLQ /YC4E140-33</t>
  </si>
  <si>
    <t xml:space="preserve">XY LANH 4BG1/4BF1/6BG1/6BF1  ĐK 105 Gờ 1.3mm </t>
  </si>
  <si>
    <t>8-971767-23-0</t>
  </si>
  <si>
    <t xml:space="preserve">XY LANH 4HE1  ĐK 110 Gờ 5.7mm </t>
  </si>
  <si>
    <t>6HE1T</t>
  </si>
  <si>
    <t>8-97394-563-1</t>
  </si>
  <si>
    <t>4HK1/6HK1//4HH1/6HH1</t>
  </si>
  <si>
    <t xml:space="preserve">XY LANH 6HE1T  ĐK 110 Gờ 6mm </t>
  </si>
  <si>
    <t>8-97176-727-0</t>
  </si>
  <si>
    <t xml:space="preserve">XY LANH 4HF1  ĐK 112 Gờ 6mm </t>
  </si>
  <si>
    <t>8-94389-276-0</t>
  </si>
  <si>
    <t>6HL1</t>
  </si>
  <si>
    <t xml:space="preserve">XY LANH 6HF1  ĐK 112 Gờ 6mm </t>
  </si>
  <si>
    <t>10PA1/10PB1</t>
  </si>
  <si>
    <t>1-11261-063-0</t>
  </si>
  <si>
    <t xml:space="preserve">XY LANH 10PA1/10PB1  ĐK 115 Gờ 10mm </t>
  </si>
  <si>
    <t>12PB1T</t>
  </si>
  <si>
    <t>1-11261-104-0</t>
  </si>
  <si>
    <t xml:space="preserve">XY LANH 12PB1T  ĐK 115 Gờ 10mm </t>
  </si>
  <si>
    <t>8-97176-729-0</t>
  </si>
  <si>
    <t xml:space="preserve">XY LANH 4HG1  ĐK 115 Gờ 6mm </t>
  </si>
  <si>
    <t>YC6 /L3000 /6113 XY LANH LỢI 131</t>
  </si>
  <si>
    <t xml:space="preserve">XY LANH 4HK1/6HK1//4HH1/6HH1  ĐK 115 Gờ 6mm </t>
  </si>
  <si>
    <t>8-94391-602-0/8-94391-603-1</t>
  </si>
  <si>
    <t>10PD1/12PD1</t>
  </si>
  <si>
    <t xml:space="preserve">XY LANH 6HL1  ĐK 115 Gờ 6mm </t>
  </si>
  <si>
    <t>1-11261-349-0</t>
  </si>
  <si>
    <t xml:space="preserve">XY LANH 6SA1  ĐK 115 Gờ 6mm </t>
  </si>
  <si>
    <t>8PB1MTC</t>
  </si>
  <si>
    <t>1-11261-155-0</t>
  </si>
  <si>
    <t xml:space="preserve">XY LANH 8PB1MTC  ĐK 115 Gờ 10mm </t>
  </si>
  <si>
    <t>1-11261-161-0</t>
  </si>
  <si>
    <t xml:space="preserve">XY LANH 10PD1/12PD1  ĐK 119 Gờ 10mm </t>
  </si>
  <si>
    <t>1-11261-300-0</t>
  </si>
  <si>
    <t xml:space="preserve">XY LANH 6SD1  ĐK 120 Gờ 6.1mm </t>
  </si>
  <si>
    <t>8PE1/10PE1/12PE1</t>
  </si>
  <si>
    <t xml:space="preserve">XY LANH 6UZ1  ĐK 120  </t>
  </si>
  <si>
    <t>6UZ1 ( có gờ ron)</t>
  </si>
  <si>
    <t xml:space="preserve">XY LANH 6UZ1 ( có gờ ron)  ĐK 120  </t>
  </si>
  <si>
    <t xml:space="preserve">XY LANH DH100  ĐK 120 Gờ 11mm </t>
  </si>
  <si>
    <t>1-11261-160-0</t>
  </si>
  <si>
    <t xml:space="preserve">XY LANH 6QA1  ĐK 125 Gờ 5.6mm </t>
  </si>
  <si>
    <t>1-11261-175-1</t>
  </si>
  <si>
    <t xml:space="preserve">XY LANH 8PE1/10PE1/12PE1  ĐK 127 Gờ 6mm </t>
  </si>
  <si>
    <t>6WA1TC</t>
  </si>
  <si>
    <t>1-11261-362-1</t>
  </si>
  <si>
    <t xml:space="preserve">XY LANH 6WA1TC  ĐK 132.9 Gờ 6mm </t>
  </si>
  <si>
    <t>1-11261-296-0, 11261-296-0</t>
  </si>
  <si>
    <t xml:space="preserve">XY LANH 6WA1  ĐK 132.9  </t>
  </si>
  <si>
    <t>6RA1/6RB1/E120</t>
  </si>
  <si>
    <t>1-11261-133-0/9-12261-290-0</t>
  </si>
  <si>
    <t xml:space="preserve">XY LANH 6RA1/6RB1/E120  ĐK 135 Gờ 6mm </t>
  </si>
  <si>
    <t>6UZ1 ( CÓ GỜ RON)</t>
  </si>
  <si>
    <t xml:space="preserve">XY LANH 6RB1  ĐK 135  </t>
  </si>
  <si>
    <t>1-11261-379-2</t>
  </si>
  <si>
    <t xml:space="preserve">XY LANH 6WG1/6WF1  ĐK 147 Gờ 6mm </t>
  </si>
  <si>
    <t xml:space="preserve">XY LANH 10PE1    </t>
  </si>
  <si>
    <t xml:space="preserve">XY LANH 4HL1    </t>
  </si>
  <si>
    <t xml:space="preserve">XY LANH 4JJ1   Gờ 4mm </t>
  </si>
  <si>
    <t>1-11261-118-0, 11261-118-0</t>
  </si>
  <si>
    <t xml:space="preserve">XY LANH 6BD1/4BD1/6BB1/4BB1    </t>
  </si>
  <si>
    <t>11261385, 1-11261385</t>
  </si>
  <si>
    <t xml:space="preserve">XY LANH 6BG1/4BG1    </t>
  </si>
  <si>
    <t>8-94396-332-0, 94396-332-0</t>
  </si>
  <si>
    <t xml:space="preserve">XY LANH 6HE1    </t>
  </si>
  <si>
    <t xml:space="preserve">XY LANH 6HH1    </t>
  </si>
  <si>
    <t>94391603, 8-94391603</t>
  </si>
  <si>
    <t xml:space="preserve">XY LANH 6HK1/4HK1    </t>
  </si>
  <si>
    <t>1-11261-379-0, 11261-379-0</t>
  </si>
  <si>
    <t xml:space="preserve">XY LANH 6WG1/ 6WF1    </t>
  </si>
  <si>
    <t>9-11261-253-0, 11261-253-0</t>
  </si>
  <si>
    <t xml:space="preserve">XY LANH C221    </t>
  </si>
  <si>
    <t>1-11261-161-1, 11261-161-1</t>
  </si>
  <si>
    <t xml:space="preserve">XY LANH 10PD1    </t>
  </si>
  <si>
    <t xml:space="preserve">XY LANH 10PC1T    </t>
  </si>
  <si>
    <t>◆  MAZDA KIA   (23 sản phẩm)</t>
  </si>
  <si>
    <t>VA E2000/001</t>
  </si>
  <si>
    <t>0552-10-311</t>
  </si>
  <si>
    <t xml:space="preserve">XY LANH VA E2000/001  ĐK 82 Gờ 9mm </t>
  </si>
  <si>
    <t>1KZ</t>
  </si>
  <si>
    <t>11461-67030</t>
  </si>
  <si>
    <t xml:space="preserve">XY LANH 1KZ  ĐK 85  </t>
  </si>
  <si>
    <t>R2B6</t>
  </si>
  <si>
    <t>R2B6-10-311B</t>
  </si>
  <si>
    <t xml:space="preserve">XY LANH R2B6  ĐK 86 Gờ 2.9mm </t>
  </si>
  <si>
    <t>XA E2500/T2500</t>
  </si>
  <si>
    <t>S501-23-051</t>
  </si>
  <si>
    <t xml:space="preserve">XY LANH XA E2500/T2500  ĐK 88.9 Gờ 3.8mm </t>
  </si>
  <si>
    <t xml:space="preserve">XY LANH K2400  ĐK 92  </t>
  </si>
  <si>
    <t>K2700/K4100</t>
  </si>
  <si>
    <t xml:space="preserve">XY LANH K2700/K4100  ĐK 92  </t>
  </si>
  <si>
    <t>WL01-23-200</t>
  </si>
  <si>
    <t xml:space="preserve">XY LANH WL  ĐK 93  </t>
  </si>
  <si>
    <t>JS/K2700</t>
  </si>
  <si>
    <t xml:space="preserve">XY LANH JS/K2700  ĐK 94.5  </t>
  </si>
  <si>
    <t>HA /E3000</t>
  </si>
  <si>
    <t>6D40/6M70</t>
  </si>
  <si>
    <t xml:space="preserve">XY LANH HA /E3000  ĐK 95 Gờ 3.8mm </t>
  </si>
  <si>
    <t>SE01-23-051</t>
  </si>
  <si>
    <t>8DC81/8DC82</t>
  </si>
  <si>
    <t xml:space="preserve">XY LANH HA/T3000  ĐK 95 Gờ 3.8mm </t>
  </si>
  <si>
    <t>OK511-10-311</t>
  </si>
  <si>
    <t xml:space="preserve">XY LANH J3  ĐK 97.1 Gờ 2.5mm </t>
  </si>
  <si>
    <t>21111-4X300</t>
  </si>
  <si>
    <t xml:space="preserve">XY LANH J3  ĐK 97.1  </t>
  </si>
  <si>
    <t>11461-54120</t>
  </si>
  <si>
    <t>6DC2/8DC2/8DC4</t>
  </si>
  <si>
    <t xml:space="preserve">XY LANH 5L  ĐK 97.5  </t>
  </si>
  <si>
    <t>D28</t>
  </si>
  <si>
    <t xml:space="preserve">XY LANH JT  ĐK 98 Gờ 2.5mm </t>
  </si>
  <si>
    <t>SL/T3500</t>
  </si>
  <si>
    <t xml:space="preserve">XY LANH SL/T3500  ĐK 100 Gờ 2.5mm </t>
  </si>
  <si>
    <t>SL/T4000</t>
  </si>
  <si>
    <t>SL01-23-312</t>
  </si>
  <si>
    <t xml:space="preserve">XY LANH SL/T4000  ĐK 100 Gờ 2.5mm </t>
  </si>
  <si>
    <t>SLA1</t>
  </si>
  <si>
    <t>SLY0-10-311</t>
  </si>
  <si>
    <t xml:space="preserve">XY LANH SLA1  ĐK 100 Gờ 2.5mm </t>
  </si>
  <si>
    <t>Kia</t>
  </si>
  <si>
    <t>S6A/S6A1</t>
  </si>
  <si>
    <t xml:space="preserve">XY LANH Kia  ĐK 104.5  </t>
  </si>
  <si>
    <t>TF01</t>
  </si>
  <si>
    <t>TFY0-10-311</t>
  </si>
  <si>
    <t>S6N2</t>
  </si>
  <si>
    <t xml:space="preserve">XY LANH TF01  ĐK 105.5 Gờ 6mm </t>
  </si>
  <si>
    <t>TM/T4500</t>
  </si>
  <si>
    <t>TMYO-10-311</t>
  </si>
  <si>
    <t>4M50</t>
  </si>
  <si>
    <t xml:space="preserve">XY LANH TM/T4500  ĐK 109 Gờ 6mm </t>
  </si>
  <si>
    <t>S6N1</t>
  </si>
  <si>
    <t xml:space="preserve">XY LANH TF/T4000    </t>
  </si>
  <si>
    <t>S6R2F</t>
  </si>
  <si>
    <t xml:space="preserve">XY LANH TM    </t>
  </si>
  <si>
    <t>6D11</t>
  </si>
  <si>
    <t xml:space="preserve">XY LANH XA/T2500    </t>
  </si>
  <si>
    <t>◆  KOMATSU   (31 sản phẩm)</t>
  </si>
  <si>
    <t>PB</t>
  </si>
  <si>
    <t>0249-10-311</t>
  </si>
  <si>
    <t xml:space="preserve">XY LANH PB  ĐK 68 Gờ 8.5mm </t>
  </si>
  <si>
    <t>QSB6.7/ S6D107/ 6D107</t>
  </si>
  <si>
    <t xml:space="preserve">XY LANH 4D92  ĐK 91 Gờ 10mm </t>
  </si>
  <si>
    <t>SF/K2400</t>
  </si>
  <si>
    <t>OK756-10-311</t>
  </si>
  <si>
    <t>M11/ L10/QSM11</t>
  </si>
  <si>
    <t xml:space="preserve">XY LANH SF/K2400  ĐK 92 Gờ 3.8mm </t>
  </si>
  <si>
    <t xml:space="preserve">XY LANH 4D94  ĐK 94 Gờ 10mm </t>
  </si>
  <si>
    <t>6207-21-2121</t>
  </si>
  <si>
    <t xml:space="preserve">XY LANH 4D95/6D95  ĐK 94.2  </t>
  </si>
  <si>
    <t>6D102</t>
  </si>
  <si>
    <t>6736-29-2110</t>
  </si>
  <si>
    <t xml:space="preserve">XY LANH 6D102  ĐK 102  </t>
  </si>
  <si>
    <t>6130-22-2213</t>
  </si>
  <si>
    <t xml:space="preserve">XY LANH 4D105  ĐK 105 Gờ 10mm </t>
  </si>
  <si>
    <t>4D105-3/1</t>
  </si>
  <si>
    <t xml:space="preserve">XY LANH 4D105-3/1  ĐK 105 Gờ 10mm </t>
  </si>
  <si>
    <t>6D105</t>
  </si>
  <si>
    <t>6136-23-2210</t>
  </si>
  <si>
    <t xml:space="preserve">XY LANH 6D105  ĐK 105 Gờ 10mm </t>
  </si>
  <si>
    <t>6754-21-2111</t>
  </si>
  <si>
    <t xml:space="preserve">XY LANH 6D107  ĐK 107  </t>
  </si>
  <si>
    <t>6222-21-2210</t>
  </si>
  <si>
    <t xml:space="preserve">XY LANH 6D108  ĐK 108 Gờ 5mm </t>
  </si>
  <si>
    <t>6D110</t>
  </si>
  <si>
    <t>6138-21-2210</t>
  </si>
  <si>
    <t>S4E-2/ S4F</t>
  </si>
  <si>
    <t xml:space="preserve">XY LANH 6D110  ĐK 110 Gờ 5mm </t>
  </si>
  <si>
    <t>6D114</t>
  </si>
  <si>
    <t>6742-01-5159</t>
  </si>
  <si>
    <t>S4F/ S4E-2</t>
  </si>
  <si>
    <t xml:space="preserve">XY LANH 6D114  ĐK 114  </t>
  </si>
  <si>
    <t>6DS7 (OLD, THUN CAO)</t>
  </si>
  <si>
    <t xml:space="preserve">XY LANH 4D120  ĐK 120 Gờ 13mm </t>
  </si>
  <si>
    <t>D4DA/ 4D34/ 6D34/ 4D32</t>
  </si>
  <si>
    <t xml:space="preserve">XY LANH 6D125/S6D125  ĐK 125 Gờ 10.2mm </t>
  </si>
  <si>
    <t xml:space="preserve">XY LANH 4D130  ĐK 130 Gờ 13mm </t>
  </si>
  <si>
    <t xml:space="preserve">XY LANH NH220  ĐK 130.2 Gờ 11mm </t>
  </si>
  <si>
    <t>NT855 /N14</t>
  </si>
  <si>
    <t xml:space="preserve">XY LANH NT855 /N14  ĐK 139.7 Gờ 9mm </t>
  </si>
  <si>
    <t>6211-21-2210</t>
  </si>
  <si>
    <t xml:space="preserve">XY LANH 6D140  ĐK 140 Gờ 11mm </t>
  </si>
  <si>
    <t>6D155</t>
  </si>
  <si>
    <t>6128-21-2216</t>
  </si>
  <si>
    <t>DR</t>
  </si>
  <si>
    <t xml:space="preserve">XY LANH 6D155  ĐK 155 Gờ 14mm </t>
  </si>
  <si>
    <t>6D170</t>
  </si>
  <si>
    <t>6162-23-2210</t>
  </si>
  <si>
    <t>DL</t>
  </si>
  <si>
    <t xml:space="preserve">XY LANH 6D170  ĐK 170 Gờ 14mm </t>
  </si>
  <si>
    <t xml:space="preserve">XY LANH 4D130    </t>
  </si>
  <si>
    <t xml:space="preserve">XY LANH 4D94E/4TN94/4TNE94/4TNV94    </t>
  </si>
  <si>
    <t>6D95</t>
  </si>
  <si>
    <t>DL NEW</t>
  </si>
  <si>
    <t xml:space="preserve">XY LANH 6D95    </t>
  </si>
  <si>
    <t>DB33</t>
  </si>
  <si>
    <t xml:space="preserve">XY LANH 6D95/4D95    </t>
  </si>
  <si>
    <t xml:space="preserve">XY LANH S6D102    </t>
  </si>
  <si>
    <t>6222-21-2110</t>
  </si>
  <si>
    <t xml:space="preserve">XY LANH S6D108    </t>
  </si>
  <si>
    <t>6BT</t>
  </si>
  <si>
    <t xml:space="preserve">XY LANH S6D110/6D110    </t>
  </si>
  <si>
    <t>S6D114</t>
  </si>
  <si>
    <t>6BT 4BT ISF3.8</t>
  </si>
  <si>
    <t xml:space="preserve">XY LANH S6D114    </t>
  </si>
  <si>
    <t>6150-21-2221/51431700</t>
  </si>
  <si>
    <t xml:space="preserve">XY LANH S6D125/6D125    </t>
  </si>
  <si>
    <t>S6D170</t>
  </si>
  <si>
    <t>6240-21-2220</t>
  </si>
  <si>
    <t>6CT ISC</t>
  </si>
  <si>
    <t xml:space="preserve">XY LANH S6D170    </t>
  </si>
  <si>
    <t>◆  MITSUBISHI   (68 sản phẩm)</t>
  </si>
  <si>
    <t>30607-50301</t>
  </si>
  <si>
    <t xml:space="preserve">XY LANH 4DQ5  ĐK 84  </t>
  </si>
  <si>
    <t>MD050430</t>
  </si>
  <si>
    <t xml:space="preserve">XY LANH 4D55/4D56  ĐK 91.1  </t>
  </si>
  <si>
    <t xml:space="preserve">XY LANH D4BA/4D55/4D56  ĐK 91.1  </t>
  </si>
  <si>
    <t>4DR5/6DR5</t>
  </si>
  <si>
    <t xml:space="preserve">XY LANH 4DR5/6DR5  ĐK 92  </t>
  </si>
  <si>
    <t xml:space="preserve">XY LANH S4E  ĐK 93  </t>
  </si>
  <si>
    <t>S4S S/F S6S/4TNE94/4D94E/4TNV94)</t>
  </si>
  <si>
    <t xml:space="preserve">XY LANH S4S S/F S6S/4TNE94/4D94E/4TNV94)  ĐK 93  </t>
  </si>
  <si>
    <t>32A07-00301</t>
  </si>
  <si>
    <t xml:space="preserve">XY LANH S4S/S6S  ĐK 93.5  </t>
  </si>
  <si>
    <t>S4E/S6E</t>
  </si>
  <si>
    <t>34407-00301</t>
  </si>
  <si>
    <t xml:space="preserve">XY LANH S4E/S6E  ĐK 94  </t>
  </si>
  <si>
    <t>4DR7</t>
  </si>
  <si>
    <t>ME997798</t>
  </si>
  <si>
    <t xml:space="preserve">XY LANH 4DR7  ĐK 95  </t>
  </si>
  <si>
    <t>MD168963</t>
  </si>
  <si>
    <t xml:space="preserve">XY LANH 4M40  ĐK 95  </t>
  </si>
  <si>
    <t>ME020306</t>
  </si>
  <si>
    <t xml:space="preserve">XY LANH 6DS1  ĐK 95 Gờ 10mm </t>
  </si>
  <si>
    <t>S4E2</t>
  </si>
  <si>
    <t>34407-05400</t>
  </si>
  <si>
    <t xml:space="preserve">XY LANH S4E2  ĐK 98  </t>
  </si>
  <si>
    <t xml:space="preserve">XY LANH 4M41  ĐK 98.5 Gờ 4mm </t>
  </si>
  <si>
    <t>4D30</t>
  </si>
  <si>
    <t>ME011513</t>
  </si>
  <si>
    <t xml:space="preserve">XY LANH 4D30  ĐK 99  </t>
  </si>
  <si>
    <t>ME011604</t>
  </si>
  <si>
    <t xml:space="preserve">XY LANH 4D31/6D31  ĐK 100  </t>
  </si>
  <si>
    <t>S4K/S6KT/3066</t>
  </si>
  <si>
    <t>34307-00501</t>
  </si>
  <si>
    <t xml:space="preserve">XY LANH S4K/S6KT/3066  ĐK 102  </t>
  </si>
  <si>
    <t>4D34/6D34</t>
  </si>
  <si>
    <t>ME013366</t>
  </si>
  <si>
    <t xml:space="preserve">XY LANH 4D34/6D34  ĐK 104  </t>
  </si>
  <si>
    <t>ME012900</t>
  </si>
  <si>
    <t xml:space="preserve">XY LANH 4D32/K1  ĐK 104  </t>
  </si>
  <si>
    <t xml:space="preserve">XY LANH 4D33  ĐK 108  </t>
  </si>
  <si>
    <t>ME013678</t>
  </si>
  <si>
    <t xml:space="preserve">XY LANH 4D35  ĐK 110  </t>
  </si>
  <si>
    <t>ME071178</t>
  </si>
  <si>
    <t xml:space="preserve">XY LANH 6D14  ĐK 110 Gờ 10mm </t>
  </si>
  <si>
    <t>6D14-2AT</t>
  </si>
  <si>
    <t>ME071175</t>
  </si>
  <si>
    <t xml:space="preserve">XY LANH 6D14-2AT  ĐK 110 Gờ 10mm </t>
  </si>
  <si>
    <t>ME040040</t>
  </si>
  <si>
    <t xml:space="preserve">XY LANH 6DB10  ĐK 110 Gờ 11.8mm </t>
  </si>
  <si>
    <t>ME031655</t>
  </si>
  <si>
    <t xml:space="preserve">XY LANH 6D15  ĐK 113 Gờ 10mm </t>
  </si>
  <si>
    <t>ME071090</t>
  </si>
  <si>
    <t xml:space="preserve">XY LANH 6D15-3AT  ĐK 113 Gờ 8mm </t>
  </si>
  <si>
    <t xml:space="preserve">XY LANH 6D15T  ĐK 113 Gờ 10mm </t>
  </si>
  <si>
    <t>4M50/4M50T</t>
  </si>
  <si>
    <t>ME221680</t>
  </si>
  <si>
    <t xml:space="preserve">XY LANH 4M50/4M50T  ĐK 114  </t>
  </si>
  <si>
    <t>ME995591</t>
  </si>
  <si>
    <t xml:space="preserve">XY LANH 4M51  ĐK 118  </t>
  </si>
  <si>
    <t>ME071228</t>
  </si>
  <si>
    <t xml:space="preserve">XY LANH 6D16  ĐK 118 Gờ 8mm </t>
  </si>
  <si>
    <t>6D16T/D6BR/D6BJ</t>
  </si>
  <si>
    <t>ME041103</t>
  </si>
  <si>
    <t xml:space="preserve">XY LANH 6D16T/D6BR/D6BJ  ĐK 118 Gờ 8mm </t>
  </si>
  <si>
    <t>ME071538</t>
  </si>
  <si>
    <t xml:space="preserve">XY LANH 6D17  ĐK 118 Gờ 8mm </t>
  </si>
  <si>
    <t>ME051555</t>
  </si>
  <si>
    <t xml:space="preserve">XY LANH 6D20  ĐK 125 Gờ 11.5mm </t>
  </si>
  <si>
    <t>ME061158</t>
  </si>
  <si>
    <t xml:space="preserve">XY LANH 6DC2/8DC2/8DC4  ĐK 130 Gờ 11.8mm </t>
  </si>
  <si>
    <t>ME120026</t>
  </si>
  <si>
    <t xml:space="preserve">XY LANH 6D40/6M70  ĐK 135 Gờ 9mm </t>
  </si>
  <si>
    <t>ME062379</t>
  </si>
  <si>
    <t xml:space="preserve">XY LANH 8DC81/8DC82  ĐK 135 Gờ 11.8mm </t>
  </si>
  <si>
    <t>ME061782</t>
  </si>
  <si>
    <t xml:space="preserve">XY LANH 8DC9  ĐK 135 Gờ 11.8mm </t>
  </si>
  <si>
    <t>36207-12100</t>
  </si>
  <si>
    <t xml:space="preserve">XY LANH S6B  ĐK 135  </t>
  </si>
  <si>
    <t>ME062857</t>
  </si>
  <si>
    <t xml:space="preserve">XY LANH 8DC10  ĐK 138 Gờ 13.4mm </t>
  </si>
  <si>
    <t>ME060439</t>
  </si>
  <si>
    <t xml:space="preserve">XY LANH 8DC11  ĐK 142 Gờ 15mm </t>
  </si>
  <si>
    <t>32507-12100</t>
  </si>
  <si>
    <t xml:space="preserve">XY LANH S6A/S6A1  ĐK 145 Gờ 12mm </t>
  </si>
  <si>
    <t>ME356657</t>
  </si>
  <si>
    <t xml:space="preserve">XY LANH 8M20  ĐK 146 Gờ 11.8mm </t>
  </si>
  <si>
    <t>ME352199</t>
  </si>
  <si>
    <t xml:space="preserve">XY LANH 8M21  ĐK 150 Gờ 11.8mm </t>
  </si>
  <si>
    <t>32507-62400</t>
  </si>
  <si>
    <t xml:space="preserve">XY LANH S6A2  ĐK 150 Gờ 12mm </t>
  </si>
  <si>
    <t>35A07-02100</t>
  </si>
  <si>
    <t xml:space="preserve">XY LANH S6A3  ĐK 150  </t>
  </si>
  <si>
    <t>37107- 12400</t>
  </si>
  <si>
    <t xml:space="preserve">XY LANH S6N1  ĐK 160  </t>
  </si>
  <si>
    <t xml:space="preserve">XY LANH S6N2  ĐK 160  </t>
  </si>
  <si>
    <t>37507-05600</t>
  </si>
  <si>
    <t xml:space="preserve">XY LANH S6R2F  ĐK 160  </t>
  </si>
  <si>
    <t xml:space="preserve">XY LANH 4M50    </t>
  </si>
  <si>
    <t xml:space="preserve">XY LANH 6D10    </t>
  </si>
  <si>
    <t xml:space="preserve">XY LANH 6D102/4D102/6BT/4BT    </t>
  </si>
  <si>
    <t>ME031505</t>
  </si>
  <si>
    <t xml:space="preserve">XY LANH 6D11    </t>
  </si>
  <si>
    <t>ME041105</t>
  </si>
  <si>
    <t xml:space="preserve">XY LANH 6D16-T    </t>
  </si>
  <si>
    <t xml:space="preserve">XY LANH 6D22T/6D22/6D24    </t>
  </si>
  <si>
    <t>ME120028</t>
  </si>
  <si>
    <t xml:space="preserve">XY LANH 6D40    </t>
  </si>
  <si>
    <t>6DS7 (OLD, thun cao)</t>
  </si>
  <si>
    <t xml:space="preserve">XY LANH 6DS7 (OLD, thun cao)    </t>
  </si>
  <si>
    <t>ME071537</t>
  </si>
  <si>
    <t xml:space="preserve">XY LANH 6M61    </t>
  </si>
  <si>
    <t xml:space="preserve">XY LANH QSB6.7/ S6D107/ 6D107    </t>
  </si>
  <si>
    <t xml:space="preserve">XY LANH S6B2    </t>
  </si>
  <si>
    <t>34A07-00200</t>
  </si>
  <si>
    <t xml:space="preserve">XY LANH S6B3    </t>
  </si>
  <si>
    <t xml:space="preserve">XY LANH S6D102/S4D102/6BT/4BT/6D102/4D102    </t>
  </si>
  <si>
    <t xml:space="preserve">XY LANH S6D108/6D108    </t>
  </si>
  <si>
    <t xml:space="preserve">XY LANH S6K/S4K/3066    </t>
  </si>
  <si>
    <t xml:space="preserve">XY LANH S6R2    </t>
  </si>
  <si>
    <t xml:space="preserve">XY LANH S16R    </t>
  </si>
  <si>
    <t xml:space="preserve">XY LANH S4E-2/ S4F    </t>
  </si>
  <si>
    <t xml:space="preserve">XY LANH S4F/ S4E-2    </t>
  </si>
  <si>
    <t xml:space="preserve">XY LANH D4DA/ 4D34/ 6D34/ 4D32    </t>
  </si>
  <si>
    <t>11464-87380</t>
  </si>
  <si>
    <t xml:space="preserve">XY LANH DR  ĐK 87.6 Gờ 3mm </t>
  </si>
  <si>
    <t>11461-87303</t>
  </si>
  <si>
    <t xml:space="preserve">XY LANH DL  ĐK 91.6 Gờ 3mm </t>
  </si>
  <si>
    <t>11461-87305</t>
  </si>
  <si>
    <t xml:space="preserve">XY LANH DL NEW  ĐK 92 Gờ 3mm </t>
  </si>
  <si>
    <t>65.01201-0063</t>
  </si>
  <si>
    <t xml:space="preserve">XY LANH DB33  ĐK 102  </t>
  </si>
  <si>
    <t xml:space="preserve">XY LANH D6GA  ĐK 102  </t>
  </si>
  <si>
    <t>65.01201-0312C</t>
  </si>
  <si>
    <t xml:space="preserve">XY LANH D28  ĐK 128  </t>
  </si>
  <si>
    <t xml:space="preserve">XY LANH D6CA  ĐK 133  </t>
  </si>
  <si>
    <t>21131-70000</t>
  </si>
  <si>
    <t xml:space="preserve">XY LANH 8DC11    </t>
  </si>
  <si>
    <t xml:space="preserve">XY LANH D4CC    </t>
  </si>
  <si>
    <t>21131-84401</t>
  </si>
  <si>
    <t xml:space="preserve">XY LANH D6CB    </t>
  </si>
  <si>
    <t>◆  CUMMINS   (16 sản phẩm)</t>
  </si>
  <si>
    <t>DD15</t>
  </si>
  <si>
    <t xml:space="preserve">XY LANH 6BT  ĐK 99  </t>
  </si>
  <si>
    <t>NT855/ N14</t>
  </si>
  <si>
    <t xml:space="preserve">XY LANH 6BT 4BT ISF3.8  ĐK 101.5  </t>
  </si>
  <si>
    <t>3904167/4955166</t>
  </si>
  <si>
    <t xml:space="preserve">XY LANH QSB6.7/ S6D107/ 6D107  ĐK 107  </t>
  </si>
  <si>
    <t>K19</t>
  </si>
  <si>
    <t xml:space="preserve">XY LANH 6CT ISC  ĐK 114  </t>
  </si>
  <si>
    <t xml:space="preserve">XY LANH M11/ L10/QSM11  ĐK 125  </t>
  </si>
  <si>
    <t>S60/D130/</t>
  </si>
  <si>
    <t xml:space="preserve">XY LANH S60/D130/  ĐK 130.02 Gờ 156.64mm </t>
  </si>
  <si>
    <t>ISX</t>
  </si>
  <si>
    <t>ISDE</t>
  </si>
  <si>
    <t xml:space="preserve">XY LANH ISX  ĐK 137  </t>
  </si>
  <si>
    <t>K38</t>
  </si>
  <si>
    <t xml:space="preserve">XY LANH DD15  ĐK 139  </t>
  </si>
  <si>
    <t xml:space="preserve">XY LANH NT855/ N14  ĐK 139.7 Gờ 9mm </t>
  </si>
  <si>
    <t xml:space="preserve">XY LANH K19  ĐK 158.8  </t>
  </si>
  <si>
    <t xml:space="preserve">XY LANH K38  ĐK 158.8  </t>
  </si>
  <si>
    <t xml:space="preserve">XY LANH 4BT/ 6D102/ S6D102/ 4D102    </t>
  </si>
  <si>
    <t xml:space="preserve">XY LANH ISDE    </t>
  </si>
  <si>
    <t xml:space="preserve">XY LANH M11    </t>
  </si>
  <si>
    <t xml:space="preserve">XY LANH NH220    </t>
  </si>
  <si>
    <t xml:space="preserve">XY LANH NT855/ N14    </t>
  </si>
  <si>
    <t>◆  NISSAN   (42 sản phẩm)</t>
  </si>
  <si>
    <t>11012-76200</t>
  </si>
  <si>
    <t>3TN74</t>
  </si>
  <si>
    <t xml:space="preserve">XY LANH SD22  ĐK 83 Gờ 5mm </t>
  </si>
  <si>
    <t>11012-L2002</t>
  </si>
  <si>
    <t xml:space="preserve">XY LANH SD23/SD25  ĐK 88.5 Gờ 5mm </t>
  </si>
  <si>
    <t>11012-02N45</t>
  </si>
  <si>
    <t xml:space="preserve">XY LANH TD23  ĐK 88.5 Gờ 5mm </t>
  </si>
  <si>
    <t>11012-44G40</t>
  </si>
  <si>
    <t xml:space="preserve">XY LANH TD25  ĐK 92.4 Gờ 5mm </t>
  </si>
  <si>
    <t>TD25/BD25</t>
  </si>
  <si>
    <t>4D92E</t>
  </si>
  <si>
    <t xml:space="preserve">XY LANH TD25/BD25  ĐK 92.9 Gờ 5mm </t>
  </si>
  <si>
    <t>11012-43G45</t>
  </si>
  <si>
    <t xml:space="preserve">XY LANH TD27  ĐK 95.5 Gờ 5mm </t>
  </si>
  <si>
    <t>11012-54T00</t>
  </si>
  <si>
    <t xml:space="preserve">XY LANH BD30  ĐK 96 Gờ 5mm </t>
  </si>
  <si>
    <t>TD42</t>
  </si>
  <si>
    <t>11012-06J00</t>
  </si>
  <si>
    <t>6CH-YANMAR</t>
  </si>
  <si>
    <t xml:space="preserve">XY LANH TD42  ĐK 96 Gờ 5mm </t>
  </si>
  <si>
    <t xml:space="preserve">XY LANH QD32  ĐK 99.2  </t>
  </si>
  <si>
    <t>11012-T9007</t>
  </si>
  <si>
    <t xml:space="preserve">XY LANH ED33  ĐK 100 Gờ 8mm </t>
  </si>
  <si>
    <t>FD33</t>
  </si>
  <si>
    <t>11012-02T01</t>
  </si>
  <si>
    <t>3EH</t>
  </si>
  <si>
    <t xml:space="preserve">XY LANH FD33  ĐK 100 Gờ 8mm </t>
  </si>
  <si>
    <t>FD6/ED6</t>
  </si>
  <si>
    <t>4HB</t>
  </si>
  <si>
    <t xml:space="preserve">XY LANH FD6/ED6  ĐK 100 Gờ 8mm </t>
  </si>
  <si>
    <t>FD35/ED35</t>
  </si>
  <si>
    <t>11012-01T13</t>
  </si>
  <si>
    <t xml:space="preserve">XY LANH FD35/ED35  ĐK 102.5 Gờ 8mm </t>
  </si>
  <si>
    <t>11012-0T001</t>
  </si>
  <si>
    <t xml:space="preserve">XY LANH FD42  ĐK 108 Gờ 8mm </t>
  </si>
  <si>
    <t>11012-03T001</t>
  </si>
  <si>
    <t xml:space="preserve">XY LANH FD46  ĐK 108 Gờ 8mm </t>
  </si>
  <si>
    <t>11012-Z5518</t>
  </si>
  <si>
    <t xml:space="preserve">XY LANH FE6  ĐK 108 Gờ 8mm </t>
  </si>
  <si>
    <t>FE6T</t>
  </si>
  <si>
    <t>11012-Z5616</t>
  </si>
  <si>
    <t xml:space="preserve">XY LANH FE6T  ĐK 108 Gờ 8mm </t>
  </si>
  <si>
    <t>11012-Z5604</t>
  </si>
  <si>
    <t xml:space="preserve">XY LANH FE6TA  ĐK 108 Gờ 8mm </t>
  </si>
  <si>
    <t>11012-95065</t>
  </si>
  <si>
    <t xml:space="preserve">XY LANH ND6  ĐK 110 Gờ 3mm </t>
  </si>
  <si>
    <t>11012-95005</t>
  </si>
  <si>
    <t>6KE (LOẠI THƯỜNG)</t>
  </si>
  <si>
    <t xml:space="preserve">XY LANH NE6/ND6  ĐK 110 Gờ 3mm </t>
  </si>
  <si>
    <t>NE6T/ND6</t>
  </si>
  <si>
    <t>11012-95064</t>
  </si>
  <si>
    <t xml:space="preserve">XY LANH NE6T/ND6  ĐK 110 Gờ 3mm </t>
  </si>
  <si>
    <t>UD3 UD4/5/6</t>
  </si>
  <si>
    <t>11012-90006</t>
  </si>
  <si>
    <t>6TN112/4TN112</t>
  </si>
  <si>
    <t xml:space="preserve">XY LANH UD3 UD4/5/6  ĐK 110 Gờ 8mm </t>
  </si>
  <si>
    <t>11012-95516</t>
  </si>
  <si>
    <t xml:space="preserve">XY LANH NF6  ĐK 120 Gờ 8mm </t>
  </si>
  <si>
    <t>11012-Z6008</t>
  </si>
  <si>
    <t xml:space="preserve">XY LANH MD92  ĐK 125 Gờ 8mm </t>
  </si>
  <si>
    <t>11012-96009</t>
  </si>
  <si>
    <t xml:space="preserve">XY LANH PD6  ĐK 125 Gờ 3mm </t>
  </si>
  <si>
    <t>11012-96562</t>
  </si>
  <si>
    <t xml:space="preserve">XY LANH PE6  ĐK 133 Gờ 3mm </t>
  </si>
  <si>
    <t>PE6T</t>
  </si>
  <si>
    <t>11012-96607</t>
  </si>
  <si>
    <t xml:space="preserve">XY LANH PE6T  ĐK 133 Gờ 3mm </t>
  </si>
  <si>
    <t>11012-96575</t>
  </si>
  <si>
    <t xml:space="preserve">XY LANH PF6T  ĐK 133 Gờ 3mm </t>
  </si>
  <si>
    <t>RD8/RD10</t>
  </si>
  <si>
    <t>11012-97063/11012-97025</t>
  </si>
  <si>
    <t xml:space="preserve">XY LANH RD8/RD10  ĐK 135 Gờ 8.2mm </t>
  </si>
  <si>
    <t>RE8/RE10</t>
  </si>
  <si>
    <t>11012-97202/11012-97161</t>
  </si>
  <si>
    <t xml:space="preserve">XY LANH RE8/RE10  ĐK 135 Gờ 11mm </t>
  </si>
  <si>
    <t>GE13</t>
  </si>
  <si>
    <t>11012-00Z11/11012-00Z13</t>
  </si>
  <si>
    <t xml:space="preserve">XY LANH GE13  ĐK 136 Gờ 9.65mm </t>
  </si>
  <si>
    <t>11012-97178</t>
  </si>
  <si>
    <t xml:space="preserve">XY LANH RF8  ĐK 138 Gờ 12.3mm </t>
  </si>
  <si>
    <t>11012-97261</t>
  </si>
  <si>
    <t xml:space="preserve">XY LANH RH8  ĐK 150 Gờ 8mm </t>
  </si>
  <si>
    <t>ch</t>
  </si>
  <si>
    <t xml:space="preserve">XY LANH ch    </t>
  </si>
  <si>
    <t xml:space="preserve">XY LANH ED30    </t>
  </si>
  <si>
    <t>11012-T9000, 11012-T9001</t>
  </si>
  <si>
    <t xml:space="preserve">XY LANH ED33/FD33    </t>
  </si>
  <si>
    <t xml:space="preserve">XY LANH ED6/FD6    </t>
  </si>
  <si>
    <t>3ES</t>
  </si>
  <si>
    <t xml:space="preserve">XY LANH FD35    </t>
  </si>
  <si>
    <t xml:space="preserve">XY LANH NE6   Gờ 121mm </t>
  </si>
  <si>
    <t>PE6-T/PF6</t>
  </si>
  <si>
    <t xml:space="preserve">XY LANH PE6-T/PF6   Gờ 144mm </t>
  </si>
  <si>
    <t xml:space="preserve">XY LANH RD8    </t>
  </si>
  <si>
    <t xml:space="preserve">XY LANH SD22/SD33   Gờ 93mm </t>
  </si>
  <si>
    <t>◆  YANMAR   (88 sản phẩm)</t>
  </si>
  <si>
    <t>3D75/3TN75/4D75</t>
  </si>
  <si>
    <t>4D78</t>
  </si>
  <si>
    <t xml:space="preserve">XY LANH 3D75/3TN75/4D75  ĐK 74  </t>
  </si>
  <si>
    <t>6CH 4CH</t>
  </si>
  <si>
    <t xml:space="preserve">XY LANH 4D80  ĐK 79  </t>
  </si>
  <si>
    <t>SM</t>
  </si>
  <si>
    <t xml:space="preserve">XY LANH 4D81  ĐK 80  </t>
  </si>
  <si>
    <t>4D84-1</t>
  </si>
  <si>
    <t>SSY1115</t>
  </si>
  <si>
    <t xml:space="preserve">XY LANH 4D84-1  ĐK 83 Gờ 93mm </t>
  </si>
  <si>
    <t>SSY1105</t>
  </si>
  <si>
    <t xml:space="preserve">XY LANH 4D84  ĐK 84  </t>
  </si>
  <si>
    <t>4TNE84</t>
  </si>
  <si>
    <t>129322-01150</t>
  </si>
  <si>
    <t>OM616 OM617</t>
  </si>
  <si>
    <t xml:space="preserve">XY LANH 4TNE84  ĐK 84  </t>
  </si>
  <si>
    <t>ET80/KND80</t>
  </si>
  <si>
    <t>105400-01100</t>
  </si>
  <si>
    <t>OM402</t>
  </si>
  <si>
    <t xml:space="preserve">XY LANH ET80/KND80  ĐK 84  </t>
  </si>
  <si>
    <t xml:space="preserve">XY LANH 2S  ĐK 85 Gờ 10.5mm </t>
  </si>
  <si>
    <t>NS90/90C</t>
  </si>
  <si>
    <t>NS90.01111</t>
  </si>
  <si>
    <t>D2676</t>
  </si>
  <si>
    <t xml:space="preserve">XY LANH NS90/90C  ĐK 85  </t>
  </si>
  <si>
    <t>TF85</t>
  </si>
  <si>
    <t>105200-01100</t>
  </si>
  <si>
    <t>OM355</t>
  </si>
  <si>
    <t xml:space="preserve">XY LANH TF85  ĐK 85  </t>
  </si>
  <si>
    <t xml:space="preserve">XY LANH 4D88/4TN88  ĐK 87  </t>
  </si>
  <si>
    <t>2Q</t>
  </si>
  <si>
    <t xml:space="preserve">XY LANH 2Q  ĐK 88 Gờ 7mm </t>
  </si>
  <si>
    <t>129007-01100</t>
  </si>
  <si>
    <t>OM352 OM362</t>
  </si>
  <si>
    <t xml:space="preserve">XY LANH 4TNE88  ĐK 88  </t>
  </si>
  <si>
    <t>BTD22/33</t>
  </si>
  <si>
    <t>BTD22.01111</t>
  </si>
  <si>
    <t>OM401</t>
  </si>
  <si>
    <t xml:space="preserve">XY LANH BTD22/33  ĐK 90  </t>
  </si>
  <si>
    <t>EL15</t>
  </si>
  <si>
    <t>OM401/LA</t>
  </si>
  <si>
    <t xml:space="preserve">XY LANH EL15  ĐK 91.5 Gờ 9mm </t>
  </si>
  <si>
    <t>120130-01120</t>
  </si>
  <si>
    <t xml:space="preserve">XY LANH 3LM  ĐK 91.5 Gờ 5mm </t>
  </si>
  <si>
    <t>720324-01900</t>
  </si>
  <si>
    <t xml:space="preserve">XY LANH 3S15B  ĐK 91.5 Gờ 9mm </t>
  </si>
  <si>
    <t xml:space="preserve">XY LANH 3Z15  ĐK 91.5 Gờ 9mm </t>
  </si>
  <si>
    <t>NS11/11C/11T</t>
  </si>
  <si>
    <t>NS11.01111</t>
  </si>
  <si>
    <t>OM404</t>
  </si>
  <si>
    <t xml:space="preserve">XY LANH NS11/11C/11T  ĐK 92  </t>
  </si>
  <si>
    <t>4D94E</t>
  </si>
  <si>
    <t>DSC12</t>
  </si>
  <si>
    <t xml:space="preserve">XY LANH 4D94E  ĐK 93  </t>
  </si>
  <si>
    <t>4TNE94 4TNV94</t>
  </si>
  <si>
    <t>129930-01100</t>
  </si>
  <si>
    <t>OM366 OM364</t>
  </si>
  <si>
    <t xml:space="preserve">XY LANH 4TNE94 4TNV94  ĐK 94  </t>
  </si>
  <si>
    <t>4PH 3T95</t>
  </si>
  <si>
    <t>121850-01900</t>
  </si>
  <si>
    <t>OM601/602/603</t>
  </si>
  <si>
    <t xml:space="preserve">XY LANH 4PH 3T95  ĐK 95 Gờ 8mm </t>
  </si>
  <si>
    <t>723220-01830</t>
  </si>
  <si>
    <t xml:space="preserve">XY LANH 2T, 3T  ĐK 95 Gờ 14.5mm </t>
  </si>
  <si>
    <t>4BH</t>
  </si>
  <si>
    <t>3029D/3029T//3179D/3179T/</t>
  </si>
  <si>
    <t xml:space="preserve">XY LANH 4BH  ĐK 95 Gờ 9mm </t>
  </si>
  <si>
    <t>650</t>
  </si>
  <si>
    <t xml:space="preserve">XY LANH 4PHL-N, 4PHL-TN  ĐK 95 Gờ 8mm </t>
  </si>
  <si>
    <t>4D98</t>
  </si>
  <si>
    <t>DS13</t>
  </si>
  <si>
    <t xml:space="preserve">XY LANH 4D98  ĐK 97  </t>
  </si>
  <si>
    <t xml:space="preserve">XY LANH 4D98-4D99-4D100  ĐK 97  </t>
  </si>
  <si>
    <t>M102</t>
  </si>
  <si>
    <t xml:space="preserve">XY LANH 4TN98/4D98/4TNV98/4TNE98  ĐK 97  </t>
  </si>
  <si>
    <t>4TNE98 4TNV98</t>
  </si>
  <si>
    <t>129907-01100</t>
  </si>
  <si>
    <t>D0826</t>
  </si>
  <si>
    <t xml:space="preserve">XY LANH 4TNE98 4TNV98  ĐK 98  </t>
  </si>
  <si>
    <t>2TD</t>
  </si>
  <si>
    <t>4D77</t>
  </si>
  <si>
    <t xml:space="preserve">XY LANH 2TD  ĐK 100 Gờ 10mm </t>
  </si>
  <si>
    <t>3TN100 4TN100</t>
  </si>
  <si>
    <t>119171-01101</t>
  </si>
  <si>
    <t xml:space="preserve">XY LANH 3TN100 4TN100  ĐK 100 Gờ 5mm </t>
  </si>
  <si>
    <t>6MD</t>
  </si>
  <si>
    <t>D2356</t>
  </si>
  <si>
    <t xml:space="preserve">XY LANH 6MD  ĐK 100 Gờ 9.5mm </t>
  </si>
  <si>
    <t>3300</t>
  </si>
  <si>
    <t xml:space="preserve">XY LANH 4LHA-DTE  ĐK 100 Gờ 5mm </t>
  </si>
  <si>
    <t>350</t>
  </si>
  <si>
    <t xml:space="preserve">XY LANH 4LHA-HTE, 4LHA-HTZE  ĐK 100 Gờ 5mm </t>
  </si>
  <si>
    <t>750</t>
  </si>
  <si>
    <t xml:space="preserve">XY LANH 4LHA-STE  ĐK 100 Gờ 5mm </t>
  </si>
  <si>
    <t xml:space="preserve">XY LANH 4TN100T-IFWA  ĐK 100 Gờ 5mm </t>
  </si>
  <si>
    <t>TD100/N10/THD10/0</t>
  </si>
  <si>
    <t xml:space="preserve">XY LANH 6LYA-UT  ĐK 100 Gờ 5mm </t>
  </si>
  <si>
    <t>NS18/18C</t>
  </si>
  <si>
    <t>NS18.01111</t>
  </si>
  <si>
    <t>OM407</t>
  </si>
  <si>
    <t xml:space="preserve">XY LANH NS18/18C  ĐK 102  </t>
  </si>
  <si>
    <t>3SM</t>
  </si>
  <si>
    <t>D2865//2866LF</t>
  </si>
  <si>
    <t xml:space="preserve">XY LANH 3SM  ĐK 105 Gờ 11mm </t>
  </si>
  <si>
    <t>727418-01900</t>
  </si>
  <si>
    <t>DS/DN/DSC//DSI-11</t>
  </si>
  <si>
    <t xml:space="preserve">XY LANH 4CH3  ĐK 105 Gờ 10mm </t>
  </si>
  <si>
    <t>DS/DSC/DSI-/11111112113</t>
  </si>
  <si>
    <t xml:space="preserve">XY LANH 6CH-DT  ĐK 105 Gờ 10mm </t>
  </si>
  <si>
    <t>82000200</t>
  </si>
  <si>
    <t xml:space="preserve">XY LANH 6CH-HTE3, 6CHL-TN  ĐK 105 Gờ 10mm </t>
  </si>
  <si>
    <t xml:space="preserve">XY LANH 6CHX  ĐK 105 Gờ 10mm </t>
  </si>
  <si>
    <t>D/DS/DSE/DSC/DS/I-14</t>
  </si>
  <si>
    <t xml:space="preserve">XY LANH 6CHX-UTE  ĐK 105 Gờ 10mm </t>
  </si>
  <si>
    <t>3400</t>
  </si>
  <si>
    <t xml:space="preserve">XY LANH 4TNE106T  ĐK 106  </t>
  </si>
  <si>
    <t>BF6M1015//C/CP</t>
  </si>
  <si>
    <t xml:space="preserve">XY LANH 4TNV106  ĐK 106  </t>
  </si>
  <si>
    <t>3500</t>
  </si>
  <si>
    <t xml:space="preserve">XY LANH 6CH-25B  ĐK 106.9 Gờ 10mm </t>
  </si>
  <si>
    <t>127692-01210</t>
  </si>
  <si>
    <t xml:space="preserve">XY LANH 6CX-ETE  ĐK 110 Gờ 5mm </t>
  </si>
  <si>
    <t>123500-01100</t>
  </si>
  <si>
    <t xml:space="preserve">XY LANH 4T112  ĐK 112 Gờ 5mm </t>
  </si>
  <si>
    <t xml:space="preserve">XY LANH 6T112  ĐK 112 Gờ 5mm </t>
  </si>
  <si>
    <t>L90</t>
  </si>
  <si>
    <t xml:space="preserve">XY LANH 3EH  ĐK 115 Gờ 11mm </t>
  </si>
  <si>
    <t xml:space="preserve">XY LANH 3ES  ĐK 115 Gờ 12mm </t>
  </si>
  <si>
    <t>728628-01902-A</t>
  </si>
  <si>
    <t>B/FL912</t>
  </si>
  <si>
    <t xml:space="preserve">XY LANH 6GH-STE  ĐK 117.9 Gờ 11mm </t>
  </si>
  <si>
    <t>TCD2012 SLIPFIT</t>
  </si>
  <si>
    <t xml:space="preserve">XY LANH 6GH-UTE  ĐK 117.9 Gờ 11mm </t>
  </si>
  <si>
    <t>B/FL913</t>
  </si>
  <si>
    <t xml:space="preserve">XY LANH 3ESD  ĐK 120 Gờ 12mm </t>
  </si>
  <si>
    <t>DF615 DT615</t>
  </si>
  <si>
    <t xml:space="preserve">XY LANH 4HB  ĐK 124 Gờ 12mm </t>
  </si>
  <si>
    <t>726650-01901-C, 726672-01212</t>
  </si>
  <si>
    <t>BF4/6 M1013/C/CP</t>
  </si>
  <si>
    <t xml:space="preserve">XY LANH 6HA-DT  ĐK 130 Gờ 12mm </t>
  </si>
  <si>
    <t>726625-01890</t>
  </si>
  <si>
    <t xml:space="preserve">XY LANH 6HA-ET  ĐK 130 Gờ 12mm </t>
  </si>
  <si>
    <t>TD70/4500</t>
  </si>
  <si>
    <t xml:space="preserve">XY LANH 6HA-HTE  ĐK 130 Gờ 12mm </t>
  </si>
  <si>
    <t>726672-01860</t>
  </si>
  <si>
    <t>L120</t>
  </si>
  <si>
    <t xml:space="preserve">XY LANH 6HA2M-DTE  ĐK 130 Gờ 12mm </t>
  </si>
  <si>
    <t>B7</t>
  </si>
  <si>
    <t xml:space="preserve">XY LANH 6HA2M-HTE  ĐK 130 Gờ 12mm </t>
  </si>
  <si>
    <t>726618-01840-A</t>
  </si>
  <si>
    <t xml:space="preserve">XY LANH 6KH-ET  ĐK 132.9 Gờ 12mm </t>
  </si>
  <si>
    <t>726674-01851-C</t>
  </si>
  <si>
    <t xml:space="preserve">XY LANH 6KHL-STN  ĐK 132.9 Gờ 12mm </t>
  </si>
  <si>
    <t>6KE (loại thường)</t>
  </si>
  <si>
    <t>TD123/E</t>
  </si>
  <si>
    <t xml:space="preserve">XY LANH 6KE (loại thường)  ĐK 135  </t>
  </si>
  <si>
    <t>FH12</t>
  </si>
  <si>
    <t xml:space="preserve">XY LANH N28Y  ĐK 145 Gờ 19.5mm </t>
  </si>
  <si>
    <t>748619-01900</t>
  </si>
  <si>
    <t>D13</t>
  </si>
  <si>
    <t xml:space="preserve">XY LANH 6LAAK-UT  ĐK 148 Gờ 14mm </t>
  </si>
  <si>
    <t>BFM2015</t>
  </si>
  <si>
    <t xml:space="preserve">XY LANH 6LAAL-DT  ĐK 148 Gờ 14mm </t>
  </si>
  <si>
    <t>748616-01901-A</t>
  </si>
  <si>
    <t xml:space="preserve">XY LANH 6LA-HT  ĐK 150 Gờ 14mm </t>
  </si>
  <si>
    <t xml:space="preserve">XY LANH 6LAH-STE  ĐK 150 Gờ 14mm </t>
  </si>
  <si>
    <t>148616-01320</t>
  </si>
  <si>
    <t xml:space="preserve">XY LANH 6LX-GT  ĐK 150 Gờ 14mm </t>
  </si>
  <si>
    <t>748620-01900</t>
  </si>
  <si>
    <t xml:space="preserve">XY LANH 12AYM-EST, 12AY-ET, 12AYM-WET, 12AYM-WGT, 12AY  ĐK 155 Gờ 15mm </t>
  </si>
  <si>
    <t xml:space="preserve">XY LANH 6AYL-ET, 6AYL-ST, 6AYP, 6AY, 6AYP1  ĐK 155 Gờ 15mm </t>
  </si>
  <si>
    <t xml:space="preserve">XY LANH 6AYM-WET, 6AYM-WGT, 6AYM-ETE, 6AYM-STE, 6AYM-WST  ĐK 155 Gờ 15mm </t>
  </si>
  <si>
    <t>DV15</t>
  </si>
  <si>
    <t xml:space="preserve">XY LANH S165-HT  ĐK 165 Gờ 19mm </t>
  </si>
  <si>
    <t>D2848/ DV15</t>
  </si>
  <si>
    <t xml:space="preserve">XY LANH S165L 6RY  ĐK 165 Gờ 19mm </t>
  </si>
  <si>
    <t xml:space="preserve">XY LANH 3TN68/3D68    </t>
  </si>
  <si>
    <t xml:space="preserve">XY LANH 3TN70/3D70    </t>
  </si>
  <si>
    <t xml:space="preserve">XY LANH 3TN72    </t>
  </si>
  <si>
    <t xml:space="preserve">XY LANH 3TN74    </t>
  </si>
  <si>
    <t xml:space="preserve">XY LANH 3TN75/4TN75    </t>
  </si>
  <si>
    <t>HA 220</t>
  </si>
  <si>
    <t xml:space="preserve">XY LANH 4D84-1/3D84-1/4TN84/3TN84    </t>
  </si>
  <si>
    <t xml:space="preserve">XY LANH 4D89    </t>
  </si>
  <si>
    <t>DC/DSC9</t>
  </si>
  <si>
    <t xml:space="preserve">XY LANH 4D90    </t>
  </si>
  <si>
    <t>DS1113</t>
  </si>
  <si>
    <t xml:space="preserve">XY LANH 4D92E    </t>
  </si>
  <si>
    <t>OM615</t>
  </si>
  <si>
    <t xml:space="preserve">XY LANH 4TN82    </t>
  </si>
  <si>
    <t>D2066</t>
  </si>
  <si>
    <t xml:space="preserve">XY LANH 6CH-Yanmar    </t>
  </si>
  <si>
    <t>D2566</t>
  </si>
  <si>
    <t xml:space="preserve">XY LANH 6TN112/4TN112    </t>
  </si>
  <si>
    <t>MÃ ĐỘNG CƠ</t>
  </si>
  <si>
    <t>SỐ MÁY</t>
  </si>
  <si>
    <t>PARTNO / OEM</t>
  </si>
  <si>
    <t>OM403</t>
  </si>
  <si>
    <t>ĐK (mm)</t>
  </si>
  <si>
    <t xml:space="preserve">XY LANH MÃ ĐỘNG CƠ  ĐK ĐK (mm) Gờ LƯNG GỜmm </t>
  </si>
  <si>
    <t>◆  KUBOTA   (15 sản phẩm)</t>
  </si>
  <si>
    <t>OM422</t>
  </si>
  <si>
    <t xml:space="preserve">XY LANH 4D76  ĐK 75  </t>
  </si>
  <si>
    <t>OM423</t>
  </si>
  <si>
    <t xml:space="preserve">XY LANH 4D77  ĐK 76  </t>
  </si>
  <si>
    <t>OM424</t>
  </si>
  <si>
    <t xml:space="preserve">XY LANH 4D78  ĐK 77  </t>
  </si>
  <si>
    <t>OM442</t>
  </si>
  <si>
    <t xml:space="preserve">XY LANH 4D82-4D83  ĐK 81  </t>
  </si>
  <si>
    <t>14.8L</t>
  </si>
  <si>
    <t xml:space="preserve">XY LANH 4TN82/4D82  ĐK 81  </t>
  </si>
  <si>
    <t>OM443</t>
  </si>
  <si>
    <t xml:space="preserve">XY LANH 4D85  ĐK 84  </t>
  </si>
  <si>
    <t>OM444</t>
  </si>
  <si>
    <t xml:space="preserve">XY LANH 4D86-4D87  ĐK 85  </t>
  </si>
  <si>
    <t>2E</t>
  </si>
  <si>
    <t xml:space="preserve">XY LANH V2203/4D87  ĐK 85.7  </t>
  </si>
  <si>
    <t>OM457</t>
  </si>
  <si>
    <t xml:space="preserve">XY LANH 4D87  ĐK 86  </t>
  </si>
  <si>
    <t>MTU BR2000</t>
  </si>
  <si>
    <t xml:space="preserve">XY LANH 6CH 4CH  ĐK 105 Gờ 10mm </t>
  </si>
  <si>
    <t xml:space="preserve">XY LANH SM  ĐK 105 Gờ 11mm </t>
  </si>
  <si>
    <t>106660-01100</t>
  </si>
  <si>
    <t>3D65/4D65/F10A</t>
  </si>
  <si>
    <t xml:space="preserve">XY LANH SSY1105  ĐK 105  </t>
  </si>
  <si>
    <t>106760-01100</t>
  </si>
  <si>
    <t xml:space="preserve">XY LANH SSY1115  ĐK 115  </t>
  </si>
  <si>
    <t>G1213</t>
  </si>
  <si>
    <t>12.8L</t>
  </si>
  <si>
    <t xml:space="preserve">XY LANH HA 220  ĐK 130  </t>
  </si>
  <si>
    <t>OM441</t>
  </si>
  <si>
    <t xml:space="preserve">XY LANH 4D82    </t>
  </si>
  <si>
    <t>◆  SCANIA   (4 sản phẩm)</t>
  </si>
  <si>
    <t>89.844.110</t>
  </si>
  <si>
    <t>ĐÔNG PHONG L375</t>
  </si>
  <si>
    <t xml:space="preserve">XY LANH DC/DSC9  ĐK 115  </t>
  </si>
  <si>
    <t>61.5165.035/89731110</t>
  </si>
  <si>
    <t>HOWO WD68B JAC</t>
  </si>
  <si>
    <t xml:space="preserve">XY LANH DS1113  ĐK 127 Gờ 8.2mm </t>
  </si>
  <si>
    <t>89541110/61.5175.035</t>
  </si>
  <si>
    <t xml:space="preserve">XY LANH DSC12  ĐK 127  </t>
  </si>
  <si>
    <t>WD10 HOWO 375 A7</t>
  </si>
  <si>
    <t xml:space="preserve">XY LANH DS13  ĐK 130  </t>
  </si>
  <si>
    <t>◆  MERCERDES   (31 sản phẩm)</t>
  </si>
  <si>
    <t>03-2550.615/03-2550.605</t>
  </si>
  <si>
    <t>WX490ZLQ (B4300) ĐỘNG CƠ 4DW93-84</t>
  </si>
  <si>
    <t xml:space="preserve">XY LANH OM601/602/603  ĐK 87 Gờ 4.7mm </t>
  </si>
  <si>
    <t>615-011-0210</t>
  </si>
  <si>
    <t xml:space="preserve">XY LANH OM615  ĐK 87 Gờ 4.7mm </t>
  </si>
  <si>
    <t>G-018- 105</t>
  </si>
  <si>
    <t xml:space="preserve">XY LANH M102  ĐK 89 Gờ 4.6mm </t>
  </si>
  <si>
    <t>03-2571.605</t>
  </si>
  <si>
    <t>493/4JB1 ẮC 31</t>
  </si>
  <si>
    <t xml:space="preserve">XY LANH OM616 OM617  ĐK 90.9 Gờ 4.7mm </t>
  </si>
  <si>
    <t>480G KHÔ</t>
  </si>
  <si>
    <t xml:space="preserve">XY LANH OM352 OM362  ĐK 97 Gờ 4.5mm </t>
  </si>
  <si>
    <t>366 011 01 10</t>
  </si>
  <si>
    <t xml:space="preserve">XY LANH OM366 OM364  ĐK 97.5 Gờ 5mm </t>
  </si>
  <si>
    <t xml:space="preserve">XY LANH D0826  ĐK 108  </t>
  </si>
  <si>
    <t>51.99453-0575/51.01201-0417</t>
  </si>
  <si>
    <t xml:space="preserve">XY LANH D2066  ĐK 120  </t>
  </si>
  <si>
    <t>50.002246.583/88853110</t>
  </si>
  <si>
    <t xml:space="preserve">XY LANH D2356  ĐK 121  </t>
  </si>
  <si>
    <t xml:space="preserve">XY LANH D2566  ĐK 125  </t>
  </si>
  <si>
    <t>03-27650.600</t>
  </si>
  <si>
    <t xml:space="preserve">XY LANH OM401  ĐK 125 Gờ 10mm </t>
  </si>
  <si>
    <t>003WN24</t>
  </si>
  <si>
    <t>QC480ZLQ ( TURBO)</t>
  </si>
  <si>
    <t xml:space="preserve">XY LANH OM401/LA  ĐK 125 Gờ 10.9mm </t>
  </si>
  <si>
    <t>403-011-3410</t>
  </si>
  <si>
    <t xml:space="preserve">XY LANH OM402  ĐK 125 Gờ 10mm </t>
  </si>
  <si>
    <t>N485NB XY LANH MẠ MÀU</t>
  </si>
  <si>
    <t xml:space="preserve">XY LANH OM403  ĐK 125 Gờ 10mm </t>
  </si>
  <si>
    <t xml:space="preserve">XY LANH OM404  ĐK 125 Gờ 10mm </t>
  </si>
  <si>
    <t xml:space="preserve">XY LANH OM407  ĐK 125 Gờ 10mm </t>
  </si>
  <si>
    <t>51.01201-0459</t>
  </si>
  <si>
    <t>4135-2C (XE LU )</t>
  </si>
  <si>
    <t xml:space="preserve">XY LANH D2676  ĐK 126  </t>
  </si>
  <si>
    <t>D2876</t>
  </si>
  <si>
    <t xml:space="preserve">XY LANH D2876  ĐK 128  </t>
  </si>
  <si>
    <t>CZ480Q KHÔ ẮC 26</t>
  </si>
  <si>
    <t xml:space="preserve">XY LANH OM355  ĐK 128 Gờ 5.5mm </t>
  </si>
  <si>
    <t>OM421</t>
  </si>
  <si>
    <t>WX485ZLQ XY LANH MẠ MÀU</t>
  </si>
  <si>
    <t xml:space="preserve">XY LANH OM421  ĐK 128 Gờ 10mm </t>
  </si>
  <si>
    <t xml:space="preserve">XY LANH OM422  ĐK 128 Gờ 10mm </t>
  </si>
  <si>
    <t xml:space="preserve">XY LANH OM423  ĐK 128 Gờ 10mm </t>
  </si>
  <si>
    <t xml:space="preserve">XY LANH OM424  ĐK 128 Gờ 10mm </t>
  </si>
  <si>
    <t>003 WN 15</t>
  </si>
  <si>
    <t xml:space="preserve">XY LANH OM441  ĐK 128 Gờ 10mm </t>
  </si>
  <si>
    <t>C490BPG-200 (MÁY PHÁT ĐIỆN)</t>
  </si>
  <si>
    <t xml:space="preserve">XY LANH OM442  ĐK 128 Gờ 10mm </t>
  </si>
  <si>
    <t>QC490ZLQ KHÔ</t>
  </si>
  <si>
    <t xml:space="preserve">XY LANH OM443  ĐK 128 Gờ 10mm </t>
  </si>
  <si>
    <t xml:space="preserve">XY LANH OM444  ĐK 128 Gờ 10mm </t>
  </si>
  <si>
    <t>A457 011 09 10</t>
  </si>
  <si>
    <t xml:space="preserve">XY LANH OM457  ĐK 128  </t>
  </si>
  <si>
    <t>A4720110010</t>
  </si>
  <si>
    <t>WP10.336E43 EURO 4</t>
  </si>
  <si>
    <t xml:space="preserve">XY LANH 14.8L  ĐK 132  </t>
  </si>
  <si>
    <t>480 KHÔ (4A1-68C40) ER4</t>
  </si>
  <si>
    <t xml:space="preserve">XY LANH MTU BR2000  ĐK 135  </t>
  </si>
  <si>
    <t>HMN4720110310</t>
  </si>
  <si>
    <t>WD618 /WP12.380E32</t>
  </si>
  <si>
    <t xml:space="preserve">XY LANH 12.8L  ĐK 139  </t>
  </si>
  <si>
    <t>495QB KHÔ</t>
  </si>
  <si>
    <t xml:space="preserve">XY LANH 3D65/4D65/F10A  ĐK 64  </t>
  </si>
  <si>
    <t>◆  TOYOTA   (33 sản phẩm)</t>
  </si>
  <si>
    <t xml:space="preserve">XY LANH 2E  ĐK 71.5  </t>
  </si>
  <si>
    <t>1DZ/4D86</t>
  </si>
  <si>
    <t xml:space="preserve">XY LANH 1DZ/4D86  ĐK 85  </t>
  </si>
  <si>
    <t>2C</t>
  </si>
  <si>
    <t>11461-64060</t>
  </si>
  <si>
    <t xml:space="preserve">XY LANH 2C  ĐK 85.5  </t>
  </si>
  <si>
    <t>11461-78200</t>
  </si>
  <si>
    <t xml:space="preserve">XY LANH 1DZ  ĐK 85.6 Gờ 5mm </t>
  </si>
  <si>
    <t>2J/NEW</t>
  </si>
  <si>
    <t xml:space="preserve">XY LANH 2J/NEW  ĐK 88  </t>
  </si>
  <si>
    <t>2J/4D88</t>
  </si>
  <si>
    <t xml:space="preserve">XY LANH 2J/4D88  ĐK 88 Gờ 98mm </t>
  </si>
  <si>
    <t>11461-54010</t>
  </si>
  <si>
    <t xml:space="preserve">XY LANH L  ĐK 89.6 Gờ 3.5mm </t>
  </si>
  <si>
    <t>2HK</t>
  </si>
  <si>
    <t>11461-68010</t>
  </si>
  <si>
    <t xml:space="preserve">XY LANH 2HK  ĐK 90.6 Gờ 2.5mm </t>
  </si>
  <si>
    <t>11461-54060</t>
  </si>
  <si>
    <t xml:space="preserve">XY LANH 2L  ĐK 91.6 Gờ 3mm </t>
  </si>
  <si>
    <t>11461- 17010</t>
  </si>
  <si>
    <t xml:space="preserve">XY LANH 1HD  ĐK 94  </t>
  </si>
  <si>
    <t xml:space="preserve">XY LANH 1HZ  ĐK 94  </t>
  </si>
  <si>
    <t>2F</t>
  </si>
  <si>
    <t>11462-61010</t>
  </si>
  <si>
    <t xml:space="preserve">XY LANH 2F  ĐK 94  </t>
  </si>
  <si>
    <t xml:space="preserve">XY LANH 3F  ĐK 94  </t>
  </si>
  <si>
    <t>BU30/BU20</t>
  </si>
  <si>
    <t>11461-56020</t>
  </si>
  <si>
    <t xml:space="preserve">XY LANH BU30/BU20  ĐK 94 Gờ 2.5mm </t>
  </si>
  <si>
    <t>11B</t>
  </si>
  <si>
    <t>11461-56030</t>
  </si>
  <si>
    <t xml:space="preserve">XY LANH 11B  ĐK 94.5 Gờ 2.5mm </t>
  </si>
  <si>
    <t>2B</t>
  </si>
  <si>
    <t xml:space="preserve">XY LANH 2B  ĐK 94.6 Gờ 2.5mm </t>
  </si>
  <si>
    <t>BU15</t>
  </si>
  <si>
    <t>11461-56010</t>
  </si>
  <si>
    <t xml:space="preserve">XY LANH BU15  ĐK 95  </t>
  </si>
  <si>
    <t>11461-78300</t>
  </si>
  <si>
    <t xml:space="preserve">XY LANH 1Z  ĐK 95.6 Gờ 8mm </t>
  </si>
  <si>
    <t>11Z/12Z/13Z</t>
  </si>
  <si>
    <t xml:space="preserve">XY LANH 11Z/12Z/13Z  ĐK 96 Gờ 8mm </t>
  </si>
  <si>
    <t xml:space="preserve">XY LANH 1KD  ĐK 96  </t>
  </si>
  <si>
    <t>11461-78700</t>
  </si>
  <si>
    <t xml:space="preserve">XY LANH 2Z  ĐK 97.6 Gờ 5mm </t>
  </si>
  <si>
    <t>11461-58020</t>
  </si>
  <si>
    <t xml:space="preserve">XY LANH 13B  ĐK 101.6 Gờ 2.5mm </t>
  </si>
  <si>
    <t>11461-58040</t>
  </si>
  <si>
    <t xml:space="preserve">XY LANH 14B  ĐK 101.6  </t>
  </si>
  <si>
    <t>11461-58010</t>
  </si>
  <si>
    <t xml:space="preserve">XY LANH 3B  ĐK 101.6 Gờ 2.5mm </t>
  </si>
  <si>
    <t>13BT</t>
  </si>
  <si>
    <t xml:space="preserve">XY LANH 13BT  ĐK 102  </t>
  </si>
  <si>
    <t>3B OLD</t>
  </si>
  <si>
    <t xml:space="preserve">XY LANH 3B OLD  ĐK 102 Gờ 2.5mm </t>
  </si>
  <si>
    <t>11461-78020/30</t>
  </si>
  <si>
    <t xml:space="preserve">XY LANH 1W  ĐK 104 Gờ 8mm </t>
  </si>
  <si>
    <t>N04D/N04DT/W04DT</t>
  </si>
  <si>
    <t>11467- 1781</t>
  </si>
  <si>
    <t xml:space="preserve">XY LANH N04D/N04DT/W04DT  ĐK 104 Gờ 8mm </t>
  </si>
  <si>
    <t>11461-77040</t>
  </si>
  <si>
    <t xml:space="preserve">XY LANH 2D  ĐK 105 Gờ 10mm </t>
  </si>
  <si>
    <t>2D NEW</t>
  </si>
  <si>
    <t>11461-77021</t>
  </si>
  <si>
    <t xml:space="preserve">XY LANH 2D NEW  ĐK 105 Gờ 10mm </t>
  </si>
  <si>
    <t>15B</t>
  </si>
  <si>
    <t>11464-58080</t>
  </si>
  <si>
    <t xml:space="preserve">XY LANH 15B  ĐK 108  </t>
  </si>
  <si>
    <t>15BT</t>
  </si>
  <si>
    <t>11461-58090</t>
  </si>
  <si>
    <t xml:space="preserve">XY LANH 15BT  ĐK 108  </t>
  </si>
  <si>
    <t xml:space="preserve">XY LANH 1Z/11Z    </t>
  </si>
  <si>
    <t>◆  CATERPILLAR   (19 sản phẩm)</t>
  </si>
  <si>
    <t>C330-4m</t>
  </si>
  <si>
    <t xml:space="preserve">XY LANH C330-4m  ĐK 98 Gờ 108mm </t>
  </si>
  <si>
    <t xml:space="preserve">XY LANH S4K/S6K  ĐK 102  </t>
  </si>
  <si>
    <t>3114/3116</t>
  </si>
  <si>
    <t>7C-6208</t>
  </si>
  <si>
    <t xml:space="preserve">XY LANH 3114/3116  ĐK 104.2  </t>
  </si>
  <si>
    <t>C9/330C</t>
  </si>
  <si>
    <t>190-3562</t>
  </si>
  <si>
    <t xml:space="preserve">XY LANH C9/330C  ĐK 112  </t>
  </si>
  <si>
    <t>3208/3160/1160</t>
  </si>
  <si>
    <t>9N6257</t>
  </si>
  <si>
    <t xml:space="preserve">XY LANH 3208/3160/1160  ĐK 114.3  </t>
  </si>
  <si>
    <t>2P8889</t>
  </si>
  <si>
    <t xml:space="preserve">XY LANH 3306/3304  ĐK 121  </t>
  </si>
  <si>
    <t>C10</t>
  </si>
  <si>
    <t xml:space="preserve">XY LANH C10  ĐK 125  </t>
  </si>
  <si>
    <t>C11</t>
  </si>
  <si>
    <t xml:space="preserve">XY LANH C11  ĐK 128  </t>
  </si>
  <si>
    <t>D343/D348/D349</t>
  </si>
  <si>
    <t xml:space="preserve">XY LANH D343/D348/D349  ĐK 137  </t>
  </si>
  <si>
    <t>2W6000</t>
  </si>
  <si>
    <t xml:space="preserve">XY LANH 3406/3408/3412  ĐK 137.2  </t>
  </si>
  <si>
    <t>D342/D364/D386</t>
  </si>
  <si>
    <t>8N5676</t>
  </si>
  <si>
    <t xml:space="preserve">XY LANH D342/D364/D386  ĐK 158  </t>
  </si>
  <si>
    <t>3512/3508</t>
  </si>
  <si>
    <t>8N6861//2117826170</t>
  </si>
  <si>
    <t xml:space="preserve">XY LANH 3512/3508  ĐK 170  </t>
  </si>
  <si>
    <t xml:space="preserve">XY LANH 3116    </t>
  </si>
  <si>
    <t xml:space="preserve">XY LANH 3126    </t>
  </si>
  <si>
    <t xml:space="preserve">XY LANH 8DC10    </t>
  </si>
  <si>
    <t>C13</t>
  </si>
  <si>
    <t xml:space="preserve">XY LANH C13    </t>
  </si>
  <si>
    <t xml:space="preserve">XY LANH C7    </t>
  </si>
  <si>
    <t xml:space="preserve">XY LANH C9    </t>
  </si>
  <si>
    <t>◆  PERKIN   (36 sản phẩm)</t>
  </si>
  <si>
    <t>DV6</t>
  </si>
  <si>
    <t xml:space="preserve">XY LANH DV6  ĐK 68.7  </t>
  </si>
  <si>
    <t>P206 TU3</t>
  </si>
  <si>
    <t xml:space="preserve">XY LANH P206 TU3  ĐK 75  </t>
  </si>
  <si>
    <t>EW10</t>
  </si>
  <si>
    <t xml:space="preserve">XY LANH EW10  ĐK 77.5  </t>
  </si>
  <si>
    <t>EW6/7</t>
  </si>
  <si>
    <t xml:space="preserve">XY LANH EW6/7  ĐK 77.6  </t>
  </si>
  <si>
    <t>EW12</t>
  </si>
  <si>
    <t xml:space="preserve">XY LANH EW12  ĐK 80.9  </t>
  </si>
  <si>
    <t>FIAT UNO</t>
  </si>
  <si>
    <t xml:space="preserve">XY LANH FIAT UNO  ĐK 83  </t>
  </si>
  <si>
    <t>P405 XU7</t>
  </si>
  <si>
    <t xml:space="preserve">XY LANH P405 XU7  ĐK 83  </t>
  </si>
  <si>
    <t>P504</t>
  </si>
  <si>
    <t xml:space="preserve">XY LANH P504  ĐK 84  </t>
  </si>
  <si>
    <t>P505 PETROL</t>
  </si>
  <si>
    <t>40427421(050)</t>
  </si>
  <si>
    <t xml:space="preserve">XY LANH P505 PETROL  ĐK 88  </t>
  </si>
  <si>
    <t>814058U</t>
  </si>
  <si>
    <t>8140/8144</t>
  </si>
  <si>
    <t xml:space="preserve">XY LANH 814058U  ĐK 93  </t>
  </si>
  <si>
    <t>XD94</t>
  </si>
  <si>
    <t xml:space="preserve">XY LANH XD94  ĐK 94  </t>
  </si>
  <si>
    <t>4.236/6.354</t>
  </si>
  <si>
    <t>31358403 //745-340-M1</t>
  </si>
  <si>
    <t xml:space="preserve">XY LANH 4.236/6.354  ĐK 97.6  </t>
  </si>
  <si>
    <t>A4.212/A4.236</t>
  </si>
  <si>
    <t>31358341//31358394</t>
  </si>
  <si>
    <t xml:space="preserve">XY LANH A4.212/A4.236  ĐK 98.5  </t>
  </si>
  <si>
    <t>A4.236/T4.236</t>
  </si>
  <si>
    <t>3135X031//3637031M1</t>
  </si>
  <si>
    <t xml:space="preserve">XY LANH A4.236/T4.236  ĐK 98.5  </t>
  </si>
  <si>
    <t>A4.236/T6.354</t>
  </si>
  <si>
    <t>3135X032//3637032M1</t>
  </si>
  <si>
    <t>C330-4M</t>
  </si>
  <si>
    <t xml:space="preserve">XY LANH A4.236/T6.354  ĐK 98.5  </t>
  </si>
  <si>
    <t>T4.236/4.238</t>
  </si>
  <si>
    <t xml:space="preserve">XY LANH T4.236/4.238  ĐK 98.5  </t>
  </si>
  <si>
    <t>T4.40/T6.60</t>
  </si>
  <si>
    <t>3135X063</t>
  </si>
  <si>
    <t xml:space="preserve">XY LANH T4.40/T6.60  ĐK 99.2  </t>
  </si>
  <si>
    <t>4.40/6.60</t>
  </si>
  <si>
    <t>3135X044</t>
  </si>
  <si>
    <t xml:space="preserve">XY LANH 4.40/6.60  ĐK 99.7  </t>
  </si>
  <si>
    <t>4.40 / 6.60</t>
  </si>
  <si>
    <t>3135X045</t>
  </si>
  <si>
    <t xml:space="preserve">XY LANH 4.40 / 6.60  ĐK 100  </t>
  </si>
  <si>
    <t>A4.248</t>
  </si>
  <si>
    <t>31358343//737214M1</t>
  </si>
  <si>
    <t xml:space="preserve">XY LANH A4.248  ĐK 101.1  </t>
  </si>
  <si>
    <t>A4.248.S</t>
  </si>
  <si>
    <t>3135X033//3637033M1</t>
  </si>
  <si>
    <t xml:space="preserve">XY LANH A4.248.S  ĐK 101.1  </t>
  </si>
  <si>
    <t>A4.248/A4.248.S</t>
  </si>
  <si>
    <t>31358346//740571M1</t>
  </si>
  <si>
    <t xml:space="preserve">XY LANH A4.248/A4.248.S  ĐK 101.1  </t>
  </si>
  <si>
    <t>1106/1104/3054C</t>
  </si>
  <si>
    <t xml:space="preserve">XY LANH 1106/1104/3054C  ĐK 105 Gờ 109.4mm </t>
  </si>
  <si>
    <t>A4.318</t>
  </si>
  <si>
    <t>31358533//745990M1</t>
  </si>
  <si>
    <t xml:space="preserve">XY LANH A4.318  ĐK 114.4  </t>
  </si>
  <si>
    <t>F2B E</t>
  </si>
  <si>
    <t xml:space="preserve">XY LANH F2B E  ĐK 115  </t>
  </si>
  <si>
    <t>OM8340.05 FR15</t>
  </si>
  <si>
    <t>14-633860-00/89024110</t>
  </si>
  <si>
    <t xml:space="preserve">XY LANH OM8340.05 FR15  ĐK 115  </t>
  </si>
  <si>
    <t>V8.640</t>
  </si>
  <si>
    <t>31358531 //745543M1</t>
  </si>
  <si>
    <t xml:space="preserve">XY LANH V8.640  ĐK 116.7  </t>
  </si>
  <si>
    <t>6090RW213</t>
  </si>
  <si>
    <t xml:space="preserve">XY LANH 6090RW213  ĐK 118.4  </t>
  </si>
  <si>
    <t>8460.21.002</t>
  </si>
  <si>
    <t>61316857EZ/61316752EZ</t>
  </si>
  <si>
    <t xml:space="preserve">XY LANH 8460.21.002  ĐK 120  </t>
  </si>
  <si>
    <t>500338223DB54-/5403</t>
  </si>
  <si>
    <t xml:space="preserve">XY LANH C9  ĐK 125  </t>
  </si>
  <si>
    <t>F3A</t>
  </si>
  <si>
    <t xml:space="preserve">XY LANH F3A  ĐK 125  </t>
  </si>
  <si>
    <t xml:space="preserve">XY LANH C13  ĐK 135  </t>
  </si>
  <si>
    <t>8210.02.00</t>
  </si>
  <si>
    <t>4622074EZ/4679653EZ</t>
  </si>
  <si>
    <t xml:space="preserve">XY LANH 8210.02.00  ĐK 137  </t>
  </si>
  <si>
    <t>FVQE28</t>
  </si>
  <si>
    <t xml:space="preserve">XY LANH FVQE28  ĐK 145  </t>
  </si>
  <si>
    <t xml:space="preserve">XY LANH 1006/1004    </t>
  </si>
  <si>
    <t xml:space="preserve">XY LANH 101    </t>
  </si>
  <si>
    <t>◆  CHAOYANG   (4 sản phẩm)</t>
  </si>
  <si>
    <t xml:space="preserve">XY LANH CY4100BQ  ĐK 100 Gờ 4mm </t>
  </si>
  <si>
    <t xml:space="preserve">XY LANH CY4102BQ  ĐK 102 Gờ 4mm </t>
  </si>
  <si>
    <t xml:space="preserve">XY LANH CY4102BZ / 4BD1  ĐK 102 Gờ 1.5mm </t>
  </si>
  <si>
    <t>CY4102BZLQ / 4BD1</t>
  </si>
  <si>
    <t xml:space="preserve">XY LANH CY4102BZLQ / 4BD1  ĐK 102 Gờ 1.5mm </t>
  </si>
  <si>
    <t>◆  WEICHAI   (28 sản phẩm)</t>
  </si>
  <si>
    <t xml:space="preserve">XY LANH 495-YCD4B11 Đông phong 2008  ĐK 95 Gờ 8mm </t>
  </si>
  <si>
    <t xml:space="preserve">XY LANH ZH4100P  ĐK 100  </t>
  </si>
  <si>
    <t xml:space="preserve">XY LANH ZH4102  ĐK 102 Gờ 10mm </t>
  </si>
  <si>
    <t>JD4102B MÁY PHÁT ĐIỆN</t>
  </si>
  <si>
    <t xml:space="preserve">XY LANH ZH4102 (máy công trình) 3 xéc măng  ĐK 102 Gờ 10mm </t>
  </si>
  <si>
    <t>8030.05</t>
  </si>
  <si>
    <t xml:space="preserve">XY LANH ZH4102 (máy công trình) 4 xéc măng  ĐK 102 Gờ 10mm </t>
  </si>
  <si>
    <t xml:space="preserve">XY LANH YCD4D11/4105  ĐK 105 Gờ 8mm </t>
  </si>
  <si>
    <t xml:space="preserve">XY LANH ZH4105  ĐK 105 Gờ 10mm </t>
  </si>
  <si>
    <t xml:space="preserve">XY LANH 6107( ISDE 210 31)  ĐK 107  </t>
  </si>
  <si>
    <t xml:space="preserve">XY LANH WP5.180 / 4108 xe khách TB82  ĐK 108 Gờ 8mm </t>
  </si>
  <si>
    <t>6114 /L375 cumin xe xúc lật</t>
  </si>
  <si>
    <t xml:space="preserve">XY LANH 6114 /L375 cumin xe xúc lật  ĐK 114 Gờ 15mm </t>
  </si>
  <si>
    <t>6114-C260 / 6CT đong phong</t>
  </si>
  <si>
    <t xml:space="preserve">XY LANH 6114-C260 / 6CT đong phong  ĐK 114  </t>
  </si>
  <si>
    <t>6116-L375 LiuGong</t>
  </si>
  <si>
    <t xml:space="preserve">XY LANH 6116-L375 LiuGong  ĐK 114  </t>
  </si>
  <si>
    <t xml:space="preserve">XY LANH D6114ZLCAB  ĐK 114 Gờ 10mm </t>
  </si>
  <si>
    <t xml:space="preserve">XY LANH D6114ZQB  ĐK 114 Gờ 10mm </t>
  </si>
  <si>
    <t>Đông phong 6114-C280 6CT (DCED)</t>
  </si>
  <si>
    <t xml:space="preserve">XY LANH Đông phong 6114-C280 6CT (DCED)  ĐK 114  </t>
  </si>
  <si>
    <t>Đông phong L375</t>
  </si>
  <si>
    <t xml:space="preserve">XY LANH Đông phong L375  ĐK 114 Gờ 15mm </t>
  </si>
  <si>
    <t xml:space="preserve">XY LANH Howo WD68B JAC  ĐK 126 Gờ 4.5mm </t>
  </si>
  <si>
    <t>6KY</t>
  </si>
  <si>
    <t xml:space="preserve">XY LANH WD10 Howo 375 A7  ĐK 126 Gờ 4.5mm </t>
  </si>
  <si>
    <t xml:space="preserve">XY LANH WD615-3A  ĐK 126 Gờ 5mm </t>
  </si>
  <si>
    <t xml:space="preserve">XY LANH WD615E3  ĐK 126 Gờ 5mm </t>
  </si>
  <si>
    <t xml:space="preserve">XY LANH WD618 /WP12.380E32  ĐK 126 Gờ 4.5mm </t>
  </si>
  <si>
    <t xml:space="preserve">XY LANH WP10.336E43 Euro 4  ĐK 126 Gờ 5mm </t>
  </si>
  <si>
    <t xml:space="preserve">XY LANH WP10.340 E32/WP10  ĐK 126 Gờ 4.7mm </t>
  </si>
  <si>
    <t xml:space="preserve">XY LANH WP12.375N /WP12.375E40  ĐK 126  </t>
  </si>
  <si>
    <t xml:space="preserve">XY LANH WP12.375N WP12.375E40  ĐK 126 Gờ 5mm </t>
  </si>
  <si>
    <t xml:space="preserve">XY LANH WD615  ĐK 126 Gờ 136mm </t>
  </si>
  <si>
    <t xml:space="preserve">XY LANH 4135-2C (xe lu )   Gờ 11mm </t>
  </si>
  <si>
    <t xml:space="preserve">XY LANH QSL 9.3    </t>
  </si>
  <si>
    <t>◆  YUCHAI   (50 sản phẩm)</t>
  </si>
  <si>
    <t>480 khô (4A1-68C40) ER4</t>
  </si>
  <si>
    <t xml:space="preserve">XY LANH 480 khô (4A1-68C40) ER4  ĐK 80 Gờ 5mm </t>
  </si>
  <si>
    <t>480G khô</t>
  </si>
  <si>
    <t xml:space="preserve">XY LANH 480G khô  ĐK 80 Gờ 91mm </t>
  </si>
  <si>
    <t xml:space="preserve">XY LANH CZ480Q khô ắc 26  ĐK 80 Gờ 7mm </t>
  </si>
  <si>
    <t xml:space="preserve">XY LANH QC480Q  ĐK 80 Gờ 8mm </t>
  </si>
  <si>
    <t xml:space="preserve">XY LANH QC480ZLQ  ĐK 80 Gờ 8mm </t>
  </si>
  <si>
    <t>QC480ZLQ ( turbo)</t>
  </si>
  <si>
    <t xml:space="preserve">XY LANH QC480ZLQ ( turbo)  ĐK 80 Gờ 8mm </t>
  </si>
  <si>
    <t xml:space="preserve">XY LANH YD480 /YD480ZL  ĐK 80 Gờ 8mm </t>
  </si>
  <si>
    <t xml:space="preserve">XY LANH N485NB Xy lanh mạ màu  ĐK 85 Gờ 7mm </t>
  </si>
  <si>
    <t>ZH4102 (MÁY CÔNG TRÌNH) 3 XÉC MĂNG</t>
  </si>
  <si>
    <t xml:space="preserve">XY LANH WX485  ĐK 85 Gờ 7mm </t>
  </si>
  <si>
    <t>ZH4102 (MÁY CÔNG TRÌNH) 4 XÉC MĂNG</t>
  </si>
  <si>
    <t xml:space="preserve">XY LANH WX485ZLQ / 4DW83-73  ĐK 85 Gờ 7mm </t>
  </si>
  <si>
    <t>WX485ZLQ Xy lanh mạ màu</t>
  </si>
  <si>
    <t xml:space="preserve">XY LANH WX485ZLQ Xy lanh mạ màu  ĐK 85 Gờ 7mm </t>
  </si>
  <si>
    <t xml:space="preserve">XY LANH ZN485QA  ĐK 85 Gờ 7mm </t>
  </si>
  <si>
    <t xml:space="preserve">XY LANH WX489BWZL  ĐK 89 Gờ 7mm </t>
  </si>
  <si>
    <t xml:space="preserve">XY LANH 490Q / 490DI  ĐK 90 Gờ 8mm </t>
  </si>
  <si>
    <t xml:space="preserve">XY LANH A490BPG /C490BPG / C490BD  ĐK 90 Gờ 8mm </t>
  </si>
  <si>
    <t xml:space="preserve">XY LANH C490BPG-200 (máy phát điện)  ĐK 90 Gờ 8mm </t>
  </si>
  <si>
    <t>QC490ZLQ khô</t>
  </si>
  <si>
    <t xml:space="preserve">XY LANH QC490ZLQ khô  ĐK 90 Gờ 5mm </t>
  </si>
  <si>
    <t xml:space="preserve">XY LANH WX490-S490  ĐK 90 Gờ 7mm </t>
  </si>
  <si>
    <t>WP5.180 / 4108 XE KHÁCH TB82</t>
  </si>
  <si>
    <t xml:space="preserve">XY LANH WX490A  ĐK 90 Gờ 7mm </t>
  </si>
  <si>
    <t>6114 /L375 CUMIN XE XÚC LẬT</t>
  </si>
  <si>
    <t xml:space="preserve">XY LANH WX490ZLQ (B4300) động cơ 4DW93-84  ĐK 90 Gờ 7mm </t>
  </si>
  <si>
    <t xml:space="preserve">XY LANH 493/4JB1  ĐK 93 Gờ 1mm </t>
  </si>
  <si>
    <t xml:space="preserve">XY LANH 493/4JB1 ắc 31  ĐK 93 Gờ 1mm </t>
  </si>
  <si>
    <t xml:space="preserve">XY LANH 495/4L88 khô  ĐK 95 Gờ 7mm </t>
  </si>
  <si>
    <t xml:space="preserve">XY LANH 495QB khô  ĐK 95 Gờ 5mm </t>
  </si>
  <si>
    <t xml:space="preserve">XY LANH 495ZD  ĐK 95 Gờ 10mm </t>
  </si>
  <si>
    <t xml:space="preserve">XY LANH CX495B / A495BD  ĐK 95 Gờ 5mm </t>
  </si>
  <si>
    <t xml:space="preserve">XY LANH CZ495-4L68 khô  ĐK 95 Gờ 7mm </t>
  </si>
  <si>
    <t>QC495ZLQ khô</t>
  </si>
  <si>
    <t>495-YCD4B11 ĐÔNG PHONG 2008</t>
  </si>
  <si>
    <t xml:space="preserve">XY LANH QC495ZLQ khô  ĐK 95 Gờ 5mm </t>
  </si>
  <si>
    <t xml:space="preserve">XY LANH QC498  ĐK 98 Gờ 1mm </t>
  </si>
  <si>
    <t xml:space="preserve">XY LANH QC498 /4C6-88M22  ĐK 98 Gờ 1mm </t>
  </si>
  <si>
    <t>6114-C260 / 6CT ĐONG PHONG</t>
  </si>
  <si>
    <t xml:space="preserve">XY LANH XC498 A498BT-1 khô  ĐK 98 Gờ 1mm </t>
  </si>
  <si>
    <t xml:space="preserve">XY LANH 4100A khô ắc 35  ĐK 100 Gờ 10mm </t>
  </si>
  <si>
    <t xml:space="preserve">XY LANH K4100D  ĐK 100 Gờ 10mm </t>
  </si>
  <si>
    <t xml:space="preserve">XY LANH YC4102/YCD4T11/4T22T  ĐK 102  </t>
  </si>
  <si>
    <t xml:space="preserve">XY LANH YC4105Q/YCD4J11T-88  ĐK 105 Gờ 8mm </t>
  </si>
  <si>
    <t xml:space="preserve">XY LANH YC6J Xy lanh mạ màu  ĐK 105 Gờ 8mm </t>
  </si>
  <si>
    <t xml:space="preserve">XY LANH YC6J/6105ZLQ- J4100  ĐK 105 Gờ 8mm </t>
  </si>
  <si>
    <t xml:space="preserve">XY LANH 4108Q-4D44 khô  ĐK 108 Gờ 1.5mm </t>
  </si>
  <si>
    <t xml:space="preserve">XY LANH YC4D/4108  ĐK 108 Gờ 8mm </t>
  </si>
  <si>
    <t xml:space="preserve">XY LANH YC4D/4108 ( ắc 40) có hình ảnh  ĐK 108 Gờ 8mm </t>
  </si>
  <si>
    <t xml:space="preserve">XY LANH YC6108ZQ-430  ĐK 108 Gờ 8mm </t>
  </si>
  <si>
    <t xml:space="preserve">XY LANH YC4E/4110ZLQ /YC4E140-33  ĐK 110 Gờ 8mm </t>
  </si>
  <si>
    <t xml:space="preserve">XY LANH YC4EG200-50/4112  ĐK 112 Gờ 1.5mm </t>
  </si>
  <si>
    <t>YC6 /L3000 /6113 xy lanh lợi 131</t>
  </si>
  <si>
    <t xml:space="preserve">XY LANH YC6 /L3000 /6113 xy lanh lợi 131  ĐK 113  </t>
  </si>
  <si>
    <t xml:space="preserve">XY LANH YC6L/YC6113/L4700 /YC6L330-50 xy lanh lợi 129  ĐK 113  </t>
  </si>
  <si>
    <t xml:space="preserve">XY LANH YC6M340  ĐK 123 Gờ 10mm </t>
  </si>
  <si>
    <t xml:space="preserve">XY LANH YC6MK /6123 KA100  ĐK 123 Gờ 12mm </t>
  </si>
  <si>
    <t xml:space="preserve">XY LANH QC 2105   Gờ 8mm </t>
  </si>
  <si>
    <t xml:space="preserve">XY LANH YC6G4700   Gờ 1mm </t>
  </si>
  <si>
    <t>6116-L375 LIUGONG</t>
  </si>
  <si>
    <t xml:space="preserve">XY LANH YC6L/6113/YC6L3000    </t>
  </si>
  <si>
    <t>◆  YANGCHAI   (11 sản phẩm)</t>
  </si>
  <si>
    <t>3164D/4219D//6329D</t>
  </si>
  <si>
    <t xml:space="preserve">XY LANH YZ485QB  ĐK 85 Gờ 8mm </t>
  </si>
  <si>
    <t xml:space="preserve">XY LANH YZ485ZLQ  ĐK 85 Gờ 8mm </t>
  </si>
  <si>
    <t>4.236</t>
  </si>
  <si>
    <t xml:space="preserve">XY LANH YZ4102QB khô  ĐK 102 Gờ 10mm </t>
  </si>
  <si>
    <t>A4.212/A4.236//6.354/T6.354</t>
  </si>
  <si>
    <t xml:space="preserve">XY LANH YZ4102QF  ĐK 102 Gờ 10mm </t>
  </si>
  <si>
    <t>YZ4102ZLQ-4D37TC</t>
  </si>
  <si>
    <t xml:space="preserve">XY LANH YZ4102ZLQ-4D37TC  ĐK 102 Gờ 10mm </t>
  </si>
  <si>
    <t>6100 KHÔ</t>
  </si>
  <si>
    <t xml:space="preserve">XY LANH YZ4105G khô  ĐK 105 Gờ 10mm </t>
  </si>
  <si>
    <t>8025.02</t>
  </si>
  <si>
    <t xml:space="preserve">XY LANH YZ4105QF khô  ĐK 105 Gờ 10mm </t>
  </si>
  <si>
    <t>8035.06</t>
  </si>
  <si>
    <t xml:space="preserve">XY LANH YZ4105ZLQ (Foton) khô  ĐK 105 Gờ 10mm </t>
  </si>
  <si>
    <t>T4.40/T6.60//T4.401/T6.601</t>
  </si>
  <si>
    <t xml:space="preserve">XY LANH YZ4105ZLQ (WEICHAI  ĐK 105 Gờ 10mm </t>
  </si>
  <si>
    <t>4102/YCD4F32 (MÁY CÔNG TRÌNH)</t>
  </si>
  <si>
    <t xml:space="preserve">XY LANH YZ4DB1-40/4105  ĐK 105 Gờ 5mm </t>
  </si>
  <si>
    <t xml:space="preserve">XY LANH YZ4108Q khô  ĐK 108 Gờ 10mm </t>
  </si>
  <si>
    <t>◆  YUNNEI   (10 sản phẩm)</t>
  </si>
  <si>
    <t>450</t>
  </si>
  <si>
    <t xml:space="preserve">XY LANH YN490QB / TN27  ĐK 90 Gờ 8mm </t>
  </si>
  <si>
    <t>493</t>
  </si>
  <si>
    <t xml:space="preserve">XY LANH YN490QZL-A  ĐK 90 Gờ 8mm </t>
  </si>
  <si>
    <t>YN495T ( MÁY GẶT 2010)</t>
  </si>
  <si>
    <t xml:space="preserve">XY LANH YN490QZL-B  ĐK 90 Gờ 8mm </t>
  </si>
  <si>
    <t xml:space="preserve">XY LANH YN4100-Q  ĐK 100 Gờ 4mm </t>
  </si>
  <si>
    <t xml:space="preserve">XY LANH YN4100QB-A YN33CRD1  ĐK 100 Gờ 8mm </t>
  </si>
  <si>
    <t>XID80/XIDL//XUD</t>
  </si>
  <si>
    <t xml:space="preserve">XY LANH YN4100QBZ /YN33CR  ĐK 100  </t>
  </si>
  <si>
    <t xml:space="preserve">XY LANH YN4100QBZL  ĐK 100 Gờ 8mm </t>
  </si>
  <si>
    <t>3.152</t>
  </si>
  <si>
    <t xml:space="preserve">XY LANH YN4102QBZ  ĐK 102 Gờ 8mm </t>
  </si>
  <si>
    <t>A3.152/4.203/AD4.2/03</t>
  </si>
  <si>
    <t xml:space="preserve">XY LANH YN4102QBZL-B  ĐK 102 Gờ 8mm </t>
  </si>
  <si>
    <t>8140072700</t>
  </si>
  <si>
    <t xml:space="preserve">XY LANH YN4102QBZL-D  ĐK 102 Gờ 8mm </t>
  </si>
  <si>
    <t>◆  FAWDE   (19 sản phẩm)</t>
  </si>
  <si>
    <t xml:space="preserve">XY LANH CA498  ĐK 98 Gờ 5mm </t>
  </si>
  <si>
    <t xml:space="preserve">XY LANH CA498 x2  ĐK 98 Gờ 5mm </t>
  </si>
  <si>
    <t xml:space="preserve">XY LANH CA498x2  ĐK 98 Gờ 5mm </t>
  </si>
  <si>
    <t xml:space="preserve">XY LANH CA498x3  ĐK 98 Gờ 5mm </t>
  </si>
  <si>
    <t xml:space="preserve">XY LANH CA6106-6DE2-22  ĐK 106 Gờ 10mm </t>
  </si>
  <si>
    <t>YZ4108Q KHÔ</t>
  </si>
  <si>
    <t xml:space="preserve">XY LANH CA4110-4DF2-17 (FAWDE)  ĐK 110 Gờ 10mm </t>
  </si>
  <si>
    <t xml:space="preserve">XY LANH CA4110AKZ  ĐK 110 Gờ 10mm </t>
  </si>
  <si>
    <t xml:space="preserve">XY LANH CA6110-6DF2-21  ĐK 110 Gờ 10mm </t>
  </si>
  <si>
    <t xml:space="preserve">XY LANH CA6110/ 6DF2-26 /23  ĐK 110 Gờ 10mm </t>
  </si>
  <si>
    <t xml:space="preserve">XY LANH CA6110/6DL-28  ĐK 110 Gờ 9mm </t>
  </si>
  <si>
    <t xml:space="preserve">XY LANH CA6110A - K35 đời 3  ĐK 110 Gờ 10mm </t>
  </si>
  <si>
    <t xml:space="preserve">XY LANH CA6110AK -K51 Đời 3  ĐK 110 Gờ 10mm </t>
  </si>
  <si>
    <t xml:space="preserve">XY LANH CA6110AKZ (FAWDE)  ĐK 110 Gờ 10mm </t>
  </si>
  <si>
    <t>CA498 X2</t>
  </si>
  <si>
    <t xml:space="preserve">XY LANH CA6110AKZ1A2  ĐK 110 Gờ 10mm </t>
  </si>
  <si>
    <t>CA498X2</t>
  </si>
  <si>
    <t xml:space="preserve">XY LANH CA6110AKZLA9 (Fawde)  ĐK 110 Gờ 10mm </t>
  </si>
  <si>
    <t>CA498X3</t>
  </si>
  <si>
    <t xml:space="preserve">XY LANH CA6112 ướt 6DL2-35  ĐK 112 Gờ 9mm </t>
  </si>
  <si>
    <t xml:space="preserve">XY LANH CA4113BKZ  ĐK 113 Gờ 10mm </t>
  </si>
  <si>
    <t xml:space="preserve">XY LANH CA6113 ắc 38 (FAWDE)  ĐK 113 Gờ 10mm </t>
  </si>
  <si>
    <t xml:space="preserve">XY LANH CA6123-6DM2-37E3 (Fawde)  ĐK 123 Gờ 11mm </t>
  </si>
  <si>
    <t>◆  MITSU-MÁY T   (29 sản phẩm)</t>
  </si>
  <si>
    <t>MITSU-MÁY T</t>
  </si>
  <si>
    <t>TD61</t>
  </si>
  <si>
    <t xml:space="preserve">XY LANH S6M1  ĐK 117 Gờ 4mm </t>
  </si>
  <si>
    <t>S6M3</t>
  </si>
  <si>
    <t>TD60A</t>
  </si>
  <si>
    <t xml:space="preserve">XY LANH S6M3  ĐK 117 Gờ 4mm </t>
  </si>
  <si>
    <t>TD102</t>
  </si>
  <si>
    <t xml:space="preserve">XY LANH 6KY  ĐK 132.9  </t>
  </si>
  <si>
    <t>34A07-12100</t>
  </si>
  <si>
    <t>FM9</t>
  </si>
  <si>
    <t xml:space="preserve">XY LANH S6B3F-MTK  ĐK 132.9 Gờ 12mm </t>
  </si>
  <si>
    <t>34A07-42200</t>
  </si>
  <si>
    <t>TD100/N10</t>
  </si>
  <si>
    <t xml:space="preserve">XY LANH S6BF-MTK-2  ĐK 132.9 Gờ 12mm </t>
  </si>
  <si>
    <t>34A07-32100</t>
  </si>
  <si>
    <t>TD101G</t>
  </si>
  <si>
    <t xml:space="preserve">XY LANH S6B-MPTK, S6B-PT, S6B-PTK  ĐK 135 Gờ 12mm </t>
  </si>
  <si>
    <t>DK LT1160</t>
  </si>
  <si>
    <t xml:space="preserve">XY LANH S6B-PTA  ĐK 135 Gờ 12mm </t>
  </si>
  <si>
    <t>34A07-22100</t>
  </si>
  <si>
    <t>TD120/N12</t>
  </si>
  <si>
    <t xml:space="preserve">XY LANH S6B2T  ĐK 135 Gờ 12mm </t>
  </si>
  <si>
    <t>DK</t>
  </si>
  <si>
    <t xml:space="preserve">XY LANH S6B3-PTA  ĐK 135 Gờ 12mm </t>
  </si>
  <si>
    <t>34A07-22100 (O-ring 13mm), 34A07-42100 (O-ring 6.7mm)</t>
  </si>
  <si>
    <t>TD100</t>
  </si>
  <si>
    <t xml:space="preserve">XY LANH S6B5-MTKL, S6B5-MTK2L  ĐK 135 Gờ 12mm </t>
  </si>
  <si>
    <t>TD122/F12</t>
  </si>
  <si>
    <t xml:space="preserve">XY LANH S6A  ĐK 145 Gờ 12mm </t>
  </si>
  <si>
    <t>32507-22400, 32507-52400, 32507-62400</t>
  </si>
  <si>
    <t xml:space="preserve">XY LANH S12A2-MPTA, S12A2-PTA, S12A2-PTA2, S12A2-MPTK  ĐK 150 Gờ 12mm </t>
  </si>
  <si>
    <t>35C07-02200, GM34079</t>
  </si>
  <si>
    <t xml:space="preserve">XY LANH S12H-PTA, S12H-Y1PTA-3  ĐK 150 Gờ 15mm </t>
  </si>
  <si>
    <t xml:space="preserve">XY LANH S6A2-MPTA  ĐK 150 Gờ 12mm </t>
  </si>
  <si>
    <t>35A07-42300</t>
  </si>
  <si>
    <t xml:space="preserve">XY LANH S6A3-MTK2  ĐK 150 Gờ 12mm </t>
  </si>
  <si>
    <t>35A07-12300</t>
  </si>
  <si>
    <t xml:space="preserve">XY LANH S6A3-PTA  ĐK 150 Gờ 15mm </t>
  </si>
  <si>
    <t>37107-12100</t>
  </si>
  <si>
    <t xml:space="preserve">XY LANH S12N-PTA  ĐK 160 Gờ 12mm </t>
  </si>
  <si>
    <t xml:space="preserve">XY LANH S12N-PTA-2  ĐK 160 Gờ 12mm </t>
  </si>
  <si>
    <t xml:space="preserve">XY LANH S16N-PTA  ĐK 160 Gờ 12mm </t>
  </si>
  <si>
    <t xml:space="preserve">XY LANH S6N-MPTA-2  ĐK 160 Gờ 12mm </t>
  </si>
  <si>
    <t>DE12</t>
  </si>
  <si>
    <t xml:space="preserve">XY LANH S6N-PTA  ĐK 160 Gờ 12mm </t>
  </si>
  <si>
    <t>D1146 / DE08</t>
  </si>
  <si>
    <t xml:space="preserve">XY LANH S6R2F-MTK  ĐK 160 Gờ 14mm </t>
  </si>
  <si>
    <t>DE08</t>
  </si>
  <si>
    <t xml:space="preserve">XY LANH S8N-PTA  ĐK 160 Gờ 12mm </t>
  </si>
  <si>
    <t>37507-02600, 37507-22700, 37507-82600, 37N07-02600</t>
  </si>
  <si>
    <t xml:space="preserve">XY LANH S12R-MPTK, S12R-PTAA2  ĐK 170 Gờ 14mm </t>
  </si>
  <si>
    <t>37507-05600, 37507-25600, 37507-35600, 37507-45600, 37507-55600, 37507-22600</t>
  </si>
  <si>
    <t xml:space="preserve">XY LANH S12R-PTAA-2  ĐK 170 Gờ 14mm </t>
  </si>
  <si>
    <t xml:space="preserve">XY LANH S16R-PTA-4, S16R-Y1PTA-4  ĐK 170 Gờ 14mm </t>
  </si>
  <si>
    <t xml:space="preserve">XY LANH S6R-MPTK, S6R-Y1PTA-4, S6R-PT, S6R-PTA, S6R-Y2TAA-2  ĐK 170 Gờ 14mm </t>
  </si>
  <si>
    <t xml:space="preserve">XY LANH S6R-MPTK3  ĐK 170 Gờ 14mm </t>
  </si>
  <si>
    <t>DE12-DE12-TIS</t>
  </si>
  <si>
    <t xml:space="preserve">XY LANH S6R2-MTK, S6R2-PTA  ĐK 170 Gờ 14mm </t>
  </si>
  <si>
    <t>◆  KHÁC   (51 sản phẩm)</t>
  </si>
  <si>
    <t>KHÁC</t>
  </si>
  <si>
    <t xml:space="preserve">XY LANH 75  ĐK 75  </t>
  </si>
  <si>
    <t xml:space="preserve">XY LANH XID80/XIDL//XUD  ĐK 80  </t>
  </si>
  <si>
    <t>4400</t>
  </si>
  <si>
    <t xml:space="preserve">XY LANH YND485Q  ĐK 85 Gờ 8mm </t>
  </si>
  <si>
    <t xml:space="preserve">XY LANH 3.152  ĐK 90.7  </t>
  </si>
  <si>
    <t>31358322//1434175M1</t>
  </si>
  <si>
    <t>YZ4105QF KHÔ</t>
  </si>
  <si>
    <t xml:space="preserve">XY LANH A3.152/4.203/AD4.2/03  ĐK 91.5  </t>
  </si>
  <si>
    <t xml:space="preserve">XY LANH 8140072700  ĐK 93  </t>
  </si>
  <si>
    <t>YC4D/4108 ( ẮC 40) CÓ HÌNH ẢNH</t>
  </si>
  <si>
    <t xml:space="preserve">XY LANH 450  ĐK 94  </t>
  </si>
  <si>
    <t xml:space="preserve">XY LANH 493  ĐK 94.4  </t>
  </si>
  <si>
    <t>3152D/4202D//6303D</t>
  </si>
  <si>
    <t xml:space="preserve">XY LANH YN495T ( máy gặt 2010)  ĐK 95 Gờ 6mm </t>
  </si>
  <si>
    <t>T32340</t>
  </si>
  <si>
    <t>QC495ZLQ KHÔ</t>
  </si>
  <si>
    <t xml:space="preserve">XY LANH 3152D/4202D//6303D  ĐK 98  </t>
  </si>
  <si>
    <t xml:space="preserve">XY LANH 4400  ĐK 98.4  </t>
  </si>
  <si>
    <t>3135X035</t>
  </si>
  <si>
    <t xml:space="preserve">XY LANH 4.236  ĐK 98.5  </t>
  </si>
  <si>
    <t>31358361//31358349</t>
  </si>
  <si>
    <t>YZ4105ZLQ (FOTON) KHÔ</t>
  </si>
  <si>
    <t xml:space="preserve">XY LANH A4.212/A4.236//6.354/T6.354  ĐK 98.5  </t>
  </si>
  <si>
    <t>YC6L/YC6113/L4700 /YC6L330-50 XY LANH LỢI 129</t>
  </si>
  <si>
    <t xml:space="preserve">XY LANH 6100 EURO3  ĐK 100 Gờ 8mm </t>
  </si>
  <si>
    <t xml:space="preserve">XY LANH 6100 khô  ĐK 100 Gờ 4mm </t>
  </si>
  <si>
    <t xml:space="preserve">XY LANH 8025.02  ĐK 100  </t>
  </si>
  <si>
    <t>4770654/03-3513.606</t>
  </si>
  <si>
    <t xml:space="preserve">XY LANH 8035.06  ĐK 100  </t>
  </si>
  <si>
    <t>3135X065</t>
  </si>
  <si>
    <t xml:space="preserve">XY LANH T4.40/T6.60//T4.401/T6.601  ĐK 100  </t>
  </si>
  <si>
    <t xml:space="preserve">XY LANH YC2100  ĐK 100 Gờ 8mm </t>
  </si>
  <si>
    <t>T32343</t>
  </si>
  <si>
    <t xml:space="preserve">XY LANH 3164D/4219D//6329D  ĐK 102  </t>
  </si>
  <si>
    <t xml:space="preserve">XY LANH 4102  ĐK 102  </t>
  </si>
  <si>
    <t>4102/YCD4F32 (máy công trình)</t>
  </si>
  <si>
    <t>YC6J XY LANH MẠ MÀU</t>
  </si>
  <si>
    <t xml:space="preserve">XY LANH 4102/YCD4F32 (máy công trình)  ĐK 102 Gờ 8mm </t>
  </si>
  <si>
    <t xml:space="preserve">XY LANH 4102EZL / YC4102EZLQ  ĐK 102 Gờ 4mm </t>
  </si>
  <si>
    <t xml:space="preserve">XY LANH 4DX23 /4102  ĐK 102 Gờ 1.5mm </t>
  </si>
  <si>
    <t xml:space="preserve">XY LANH JD4102B máy phát điện  ĐK 102 Gờ 8mm </t>
  </si>
  <si>
    <t>YZ4102QB KHÔ</t>
  </si>
  <si>
    <t xml:space="preserve">XY LANH 8030.05  ĐK 104  </t>
  </si>
  <si>
    <t>4108Q-4D44 KHÔ</t>
  </si>
  <si>
    <t xml:space="preserve">XY LANH 4105 WP4.180  ĐK 105 Gờ 8mm </t>
  </si>
  <si>
    <t xml:space="preserve">XY LANH 6105 TD226-B  ĐK 105 Gờ 8mm </t>
  </si>
  <si>
    <t xml:space="preserve">XY LANH 6105 WP6.180  ĐK 105 Gờ 8mm </t>
  </si>
  <si>
    <t>CA6110AKZLA9 (FAWDE)</t>
  </si>
  <si>
    <t xml:space="preserve">XY LANH HFR 6105Z  ĐK 105 Gờ 9mm </t>
  </si>
  <si>
    <t>CA6112 ƯỚT 6DL2-35</t>
  </si>
  <si>
    <t xml:space="preserve">XY LANH HFR4105Z / HFR6105Z  ĐK 105 Gờ 9mm </t>
  </si>
  <si>
    <t>CA6123-6DM2-37E3 (FAWDE)</t>
  </si>
  <si>
    <t xml:space="preserve">XY LANH R6105IZLD  ĐK 105 Gờ 9mm </t>
  </si>
  <si>
    <t xml:space="preserve">XY LANH 650  ĐK 105.6  </t>
  </si>
  <si>
    <t>R51726/R80724</t>
  </si>
  <si>
    <t>CZ495-4L68 KHÔ</t>
  </si>
  <si>
    <t xml:space="preserve">XY LANH 3029D/3029T//3179D/3179T/  ĐK 106.5  </t>
  </si>
  <si>
    <t>CA6113 ẮC 38 (FAWDE)</t>
  </si>
  <si>
    <t xml:space="preserve">XY LANH LR4108  ĐK 108 Gờ 9mm </t>
  </si>
  <si>
    <t xml:space="preserve">XY LANH 750  ĐK 110  </t>
  </si>
  <si>
    <t xml:space="preserve">XY LANH CA4110-4DF2-17  ĐK 110 Gờ 10mm </t>
  </si>
  <si>
    <t>4100A KHÔ ẮC 35</t>
  </si>
  <si>
    <t xml:space="preserve">XY LANH 350  ĐK 111.1  </t>
  </si>
  <si>
    <t xml:space="preserve">XY LANH 3300  ĐK 120  </t>
  </si>
  <si>
    <t>89087110/88476110</t>
  </si>
  <si>
    <t xml:space="preserve">XY LANH TD100/N10/THD10/0  ĐK 120.6  </t>
  </si>
  <si>
    <t>61316754EZ/61316859EZ</t>
  </si>
  <si>
    <t>YZ4105G KHÔ</t>
  </si>
  <si>
    <t xml:space="preserve">XY LANH 82000200  ĐK 122  </t>
  </si>
  <si>
    <t xml:space="preserve">XY LANH WD618 / WP12.380  ĐK 126  </t>
  </si>
  <si>
    <t>61.5174.035/88568110</t>
  </si>
  <si>
    <t>CA6110A - K35 ĐỜI 3</t>
  </si>
  <si>
    <t xml:space="preserve">XY LANH D/DS/DSE/DSC/DS/I-14  ĐK 127 Gờ 10.1mm </t>
  </si>
  <si>
    <t>61.5169.035</t>
  </si>
  <si>
    <t xml:space="preserve">XY LANH DS/DN/DSC//DSI-11  ĐK 127 Gờ 8.2mm </t>
  </si>
  <si>
    <t>1114035/89439110</t>
  </si>
  <si>
    <t xml:space="preserve">XY LANH DS/DSC/DSI-/11111112113  ĐK 127 Gờ 8.2mm </t>
  </si>
  <si>
    <t>89518110/89186110</t>
  </si>
  <si>
    <t>CA6110AK -K51 ĐỜI 3</t>
  </si>
  <si>
    <t xml:space="preserve">XY LANH D2865//2866LF  ĐK 128  </t>
  </si>
  <si>
    <t xml:space="preserve">XY LANH BF6M1015//C/CP  ĐK 132  </t>
  </si>
  <si>
    <t>211-7826</t>
  </si>
  <si>
    <t>XC498 A498BT-1 KHÔ</t>
  </si>
  <si>
    <t xml:space="preserve">XY LANH 3400  ĐK 170  </t>
  </si>
  <si>
    <t xml:space="preserve">XY LANH 3500  ĐK 170  </t>
  </si>
  <si>
    <t xml:space="preserve">XY LANH R6105ZLD   Gờ 9mm </t>
  </si>
  <si>
    <t xml:space="preserve">XY LANH YC2108Q   Gờ 8mm </t>
  </si>
  <si>
    <t>◆  DEUTZ - VOLVO   (34 sản phẩm)</t>
  </si>
  <si>
    <t xml:space="preserve">XY LANH LL480  ĐK 80 Gờ 6mm </t>
  </si>
  <si>
    <t xml:space="preserve">XY LANH L90  ĐK 98.4  </t>
  </si>
  <si>
    <t>03-93880.610</t>
  </si>
  <si>
    <t xml:space="preserve">XY LANH TD60A  ĐK 98.4 Gờ 9.7mm </t>
  </si>
  <si>
    <t xml:space="preserve">XY LANH TD61  ĐK 98.4 Gờ 11.6mm </t>
  </si>
  <si>
    <t>3050-20063013-/000</t>
  </si>
  <si>
    <t xml:space="preserve">XY LANH B/FL912  ĐK 100  </t>
  </si>
  <si>
    <t>0428 4602EB</t>
  </si>
  <si>
    <t xml:space="preserve">XY LANH TCD2012 SLIPFIT  ĐK 101  </t>
  </si>
  <si>
    <t>3030- 16031407-/000</t>
  </si>
  <si>
    <t xml:space="preserve">XY LANH B/FL913  ĐK 102  </t>
  </si>
  <si>
    <t xml:space="preserve">XY LANH DF615 DT615  ĐK 104 Gờ 8mm </t>
  </si>
  <si>
    <t>037WN49</t>
  </si>
  <si>
    <t xml:space="preserve">XY LANH B7  ĐK 104.8  </t>
  </si>
  <si>
    <t xml:space="preserve">XY LANH L120  ĐK 104.8  </t>
  </si>
  <si>
    <t>03-9404.600</t>
  </si>
  <si>
    <t xml:space="preserve">XY LANH TD70/4500  ĐK 104.8 Gờ 11.6mm </t>
  </si>
  <si>
    <t xml:space="preserve">XY LANH BF4/6 M1013/C/CP  ĐK 108  </t>
  </si>
  <si>
    <t xml:space="preserve">XY LANH BF6M1013  ĐK 108  </t>
  </si>
  <si>
    <t xml:space="preserve">XY LANH TCD2013  ĐK 108  </t>
  </si>
  <si>
    <t xml:space="preserve">XY LANH D6DA  ĐK 109  </t>
  </si>
  <si>
    <t>037WN50</t>
  </si>
  <si>
    <t xml:space="preserve">XY LANH FM9  ĐK 120  </t>
  </si>
  <si>
    <t>037WN34/89175110</t>
  </si>
  <si>
    <t xml:space="preserve">XY LANH TD100/N10  ĐK 120.6  </t>
  </si>
  <si>
    <t>479200/89431110</t>
  </si>
  <si>
    <t xml:space="preserve">XY LANH TD102  ĐK 120.6  </t>
  </si>
  <si>
    <t xml:space="preserve">XY LANH TD100  ĐK 120.7  </t>
  </si>
  <si>
    <t>8196330/C- 1730</t>
  </si>
  <si>
    <t xml:space="preserve">XY LANH TD101G  ĐK 120.7  </t>
  </si>
  <si>
    <t>CH</t>
  </si>
  <si>
    <t xml:space="preserve">XY LANH DK  ĐK 130 Gờ 9.9mm </t>
  </si>
  <si>
    <t xml:space="preserve">XY LANH DK LT1160  ĐK 130 Gờ 10mm </t>
  </si>
  <si>
    <t>037WN25/61.5262.060</t>
  </si>
  <si>
    <t xml:space="preserve">XY LANH TD120/N12  ĐK 130.2  </t>
  </si>
  <si>
    <t>037WN30/61.5177.060</t>
  </si>
  <si>
    <t xml:space="preserve">XY LANH TD122/F12  ĐK 130.2  </t>
  </si>
  <si>
    <t>89549110/61.5184.060</t>
  </si>
  <si>
    <t xml:space="preserve">XY LANH TD123/E  ĐK 130.2  </t>
  </si>
  <si>
    <t>037WN48/89593110</t>
  </si>
  <si>
    <t xml:space="preserve">XY LANH FH12  ĐK 131  </t>
  </si>
  <si>
    <t xml:space="preserve">XY LANH D13  ĐK 131  </t>
  </si>
  <si>
    <t xml:space="preserve">XY LANH BFM2015  ĐK 132  </t>
  </si>
  <si>
    <t xml:space="preserve">XY LANH BF6L912    </t>
  </si>
  <si>
    <t xml:space="preserve">XY LANH BF6M1012E    </t>
  </si>
  <si>
    <t xml:space="preserve">XY LANH BF6M1015    </t>
  </si>
  <si>
    <t xml:space="preserve">XY LANH D6D    </t>
  </si>
  <si>
    <t xml:space="preserve">XY LANH D6E    </t>
  </si>
  <si>
    <t xml:space="preserve">XY LANH D7D    </t>
  </si>
  <si>
    <t>◆  DAEWOO / DOOSAN   (20 sản phẩm)</t>
  </si>
  <si>
    <t>LB 01201-0001</t>
  </si>
  <si>
    <t xml:space="preserve">XY LANH DL06  ĐK 100  </t>
  </si>
  <si>
    <t>65.01201-0068</t>
  </si>
  <si>
    <t xml:space="preserve">XY LANH DB58  ĐK 102 Gờ 4mm </t>
  </si>
  <si>
    <t>65.01201-0074</t>
  </si>
  <si>
    <t xml:space="preserve">XY LANH DL08  ĐK 108  </t>
  </si>
  <si>
    <t xml:space="preserve">XY LANH D1146  ĐK 111  </t>
  </si>
  <si>
    <t>65.01201-0050</t>
  </si>
  <si>
    <t xml:space="preserve">XY LANH DE08  ĐK 111  </t>
  </si>
  <si>
    <t>65.01201-0050S, 01201-0050S</t>
  </si>
  <si>
    <t xml:space="preserve">XY LANH D1146 / DE08  ĐK 111 Gờ 120mm </t>
  </si>
  <si>
    <t xml:space="preserve">XY LANH D2366  ĐK 122 Gờ 270mm </t>
  </si>
  <si>
    <t>03-2380.600</t>
  </si>
  <si>
    <t xml:space="preserve">XY LANH D2366  ĐK 123 Gờ 8mm </t>
  </si>
  <si>
    <t xml:space="preserve">XY LANH DE12  ĐK 123  </t>
  </si>
  <si>
    <t>65.01201-0051S, 01201-0051S</t>
  </si>
  <si>
    <t xml:space="preserve">XY LANH D2366/DE12  ĐK 123  </t>
  </si>
  <si>
    <t>65.01201-0080</t>
  </si>
  <si>
    <t xml:space="preserve">XY LANH DV11  ĐK 128  </t>
  </si>
  <si>
    <t>DV15 031213</t>
  </si>
  <si>
    <t xml:space="preserve">XY LANH DV15  ĐK 128  </t>
  </si>
  <si>
    <t xml:space="preserve">XY LANH D2848/ DV15  ĐK 128  </t>
  </si>
  <si>
    <t xml:space="preserve">XY LANH DB58    </t>
  </si>
  <si>
    <t>65.01201-0072A, 01201-0072A</t>
  </si>
  <si>
    <t xml:space="preserve">XY LANH DE12-DE12-TIS   Gờ 134mm </t>
  </si>
  <si>
    <t>65.01201-0076S, 01201-0076S</t>
  </si>
  <si>
    <t xml:space="preserve">XY LANH DL06    </t>
  </si>
  <si>
    <t>65.01201-0074S, 01201-0074S, 110934-00002, 110934, 10934-00002</t>
  </si>
  <si>
    <t xml:space="preserve">XY LANH DL08    </t>
  </si>
  <si>
    <t>65.01201-0073S, 01201-0073S</t>
  </si>
  <si>
    <t xml:space="preserve">XY LANH DV11    </t>
  </si>
  <si>
    <t>65.01201-0312, 01201-0312</t>
  </si>
  <si>
    <t xml:space="preserve">XY LANH DV15    </t>
  </si>
  <si>
    <t>150117-00090, 50117-00090</t>
  </si>
  <si>
    <t xml:space="preserve">XY LANH DX12    </t>
  </si>
  <si>
    <t>◆ ➕ MÃ MỚI TỪ FILE_1 — 73 mã (đã có ĐK để lọc/thay thế)</t>
  </si>
  <si>
    <t>➕ FILE_1</t>
  </si>
  <si>
    <t>H06C-TA/H06C/11467-1591</t>
  </si>
  <si>
    <t>H07C/11467-1200</t>
  </si>
  <si>
    <t>D6DA/0K87T-10-311</t>
  </si>
  <si>
    <t>98/JT/OK75A-10311 - HENWEIT, L-KI004-00</t>
  </si>
  <si>
    <t>S6D105-1/6137-21-2210 đời thun sơmi</t>
  </si>
  <si>
    <t>S6D140/6211-21-2210</t>
  </si>
  <si>
    <t>105/51431700</t>
  </si>
  <si>
    <t>S6K/34307-00501,</t>
  </si>
  <si>
    <t>Kia D6DA/0K87T-10-311 - HENWEIT, L-HY014-00</t>
  </si>
  <si>
    <t>116.5/QSL9.5/5318477 - HENWEIT, L-CM039-00</t>
  </si>
  <si>
    <t>QSL9.5/5318477/phi 116.5</t>
  </si>
  <si>
    <t>ISDE/4919951</t>
  </si>
  <si>
    <t>DB58/65.01201-0067</t>
  </si>
  <si>
    <t>123/D2366/65.01201-0051 ZYNP</t>
  </si>
  <si>
    <t>DE12-134/65.01201-0072A đk lợi 134</t>
  </si>
  <si>
    <t>DS11/061WN19 phi 127 - HENWEIT L-SC003-00</t>
  </si>
  <si>
    <t>127/DC12/061WN17 - HENWEIT, L-SC006-00-1</t>
  </si>
  <si>
    <t>Fuso OM906 - 6S20/004WV18, - HENWEIT/L-MB029-00</t>
  </si>
  <si>
    <t>3116 bán hoàn thiện</t>
  </si>
  <si>
    <t>3126/3126B/1077604 bán hoàn thiện</t>
  </si>
  <si>
    <t>3306/3304/127WN07 - HENWEIT L-CA001-00</t>
  </si>
  <si>
    <t>3406/3408/C15</t>
  </si>
  <si>
    <t>D6D - MAHLE 04250003</t>
  </si>
  <si>
    <t>D6E - MAHLE 04284602</t>
  </si>
  <si>
    <t>D13/phi 131/89886110/037WN56</t>
  </si>
  <si>
    <t>127/WP13/612700010010 - HENWEIT, L-WC010-00</t>
  </si>
  <si>
    <t>75 loại dầy để sản xuất sm</t>
  </si>
  <si>
    <t>94/BF6M1012E</t>
  </si>
  <si>
    <t>6D95L/4D95L hoàn thiện ĐK 95mm</t>
  </si>
  <si>
    <t>110/D8/04907321/TCD 7.8 L6 - HENWEIT, L-VL043-00</t>
  </si>
  <si>
    <t>BF6L913 D, lợi cổ 120/02137488 - NPR GARIMA</t>
  </si>
  <si>
    <t>BF6L913 lợi cổ 124.5/0415761 - NPR GARIMA</t>
  </si>
  <si>
    <t>C6.4 đời bán hoàn thiện</t>
  </si>
  <si>
    <t>108/BF6M1013</t>
  </si>
  <si>
    <t>108/TCD2013/89862110, đời</t>
  </si>
  <si>
    <t>H06C/114671601</t>
  </si>
  <si>
    <t>H06C-TA/H06C bán hoàn thiện</t>
  </si>
  <si>
    <t>H07C bán hoàn thiện</t>
  </si>
  <si>
    <t>H07C/114671210</t>
  </si>
  <si>
    <t>Shangchai D6114/D02A-104-31</t>
  </si>
  <si>
    <t>Shangchai D6114/D02A-104-40</t>
  </si>
  <si>
    <t>DE12-TIS đường kính lợi 134</t>
  </si>
  <si>
    <t>S60/D130/23531502</t>
  </si>
  <si>
    <t>132/DD13/89953110 - HENWEIT, L-DT016-00</t>
  </si>
  <si>
    <t>133/S60/23531503 - HENWEIT, L-DT006-00</t>
  </si>
  <si>
    <t>139/DD15/A4720111010, CÓ KIỀNG</t>
  </si>
  <si>
    <t>139/DD15/A4720111310, KHÔNG xài KIỀNG - HENWEIT, L-DT011-00</t>
  </si>
  <si>
    <t>132/BF6M1015</t>
  </si>
  <si>
    <t>101.05/4.248/31358352</t>
  </si>
  <si>
    <t>1106/1104/42985833/105, d227, lưng108, lợi - HENWEIT L-PK017-00</t>
  </si>
  <si>
    <t>RG8/11012-97177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</si>
</sst>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dd/mm/yyyy"/>
    <numFmt numFmtId="177" formatCode="#,##0&quot; ₫&quot;;[Red]\-#,##0&quot; ₫&quot;;\-"/>
  </numFmts>
  <fonts count="86">
    <font>
      <sz val="11"/>
      <color theme="1"/>
      <name val="Calibri"/>
      <charset val="1"/>
    </font>
    <font>
      <b/>
      <sz val="13"/>
      <color rgb="FFFFFFFF"/>
      <name val="Cambria"/>
      <charset val="1"/>
    </font>
    <font>
      <b/>
      <sz val="11"/>
      <color rgb="FF1F4E5F"/>
      <name val="Cambria"/>
      <charset val="1"/>
    </font>
    <font>
      <b/>
      <sz val="12"/>
      <name val="Cambria"/>
      <charset val="1"/>
    </font>
    <font>
      <b/>
      <sz val="10"/>
      <color rgb="FFFFFFFF"/>
      <name val="Cambria"/>
      <charset val="1"/>
    </font>
    <font>
      <sz val="9"/>
      <name val="Cambria"/>
      <charset val="1"/>
    </font>
    <font>
      <b/>
      <sz val="9"/>
      <color rgb="FFFFFFFF"/>
      <name val="Cambria"/>
      <charset val="1"/>
    </font>
    <font>
      <b/>
      <sz val="12"/>
      <color rgb="FFFFFFFF"/>
      <name val="Cambria"/>
      <charset val="1"/>
    </font>
    <font>
      <b/>
      <sz val="10"/>
      <color rgb="FF3A2E12"/>
      <name val="Cambria"/>
      <charset val="1"/>
    </font>
    <font>
      <b/>
      <sz val="12"/>
      <color rgb="FFFFFFFF"/>
      <name val="Noto Sans CJK SC"/>
      <charset val="1"/>
    </font>
    <font>
      <b/>
      <sz val="10"/>
      <color rgb="FFFFFFFF"/>
      <name val="Calibri"/>
      <charset val="1"/>
    </font>
    <font>
      <sz val="10"/>
      <name val="Cambria"/>
      <charset val="1"/>
    </font>
    <font>
      <sz val="12"/>
      <color theme="1"/>
      <name val="Calibri"/>
      <charset val="1"/>
    </font>
    <font>
      <b/>
      <sz val="12"/>
      <color rgb="FFFFFFFF"/>
      <name val="Calibri"/>
      <charset val="1"/>
    </font>
    <font>
      <b/>
      <sz val="12"/>
      <color rgb="FFFFFFFF"/>
      <name val="Times New Roman"/>
      <charset val="1"/>
    </font>
    <font>
      <sz val="12"/>
      <name val="Cambria"/>
      <charset val="1"/>
    </font>
    <font>
      <b/>
      <sz val="12"/>
      <color rgb="FF1F4E5F"/>
      <name val="Cambria"/>
      <charset val="1"/>
    </font>
    <font>
      <i/>
      <sz val="12"/>
      <name val="Times New Roman"/>
      <charset val="1"/>
    </font>
    <font>
      <b/>
      <sz val="9"/>
      <color rgb="FFFFFFFF"/>
      <name val="Calibri"/>
      <charset val="1"/>
    </font>
    <font>
      <b/>
      <sz val="11"/>
      <color theme="1"/>
      <name val="Calibri"/>
      <charset val="1"/>
    </font>
    <font>
      <b/>
      <sz val="12"/>
      <color theme="1"/>
      <name val="Calibri"/>
      <charset val="1"/>
    </font>
    <font>
      <sz val="12"/>
      <name val="Calibri"/>
      <charset val="134"/>
      <scheme val="minor"/>
    </font>
    <font>
      <b/>
      <sz val="15"/>
      <color rgb="FFFFFFFF"/>
      <name val="Calibri"/>
      <charset val="1"/>
    </font>
    <font>
      <b/>
      <sz val="11"/>
      <color rgb="FFFFFFFF"/>
      <name val="Calibri"/>
      <charset val="1"/>
    </font>
    <font>
      <b/>
      <sz val="11"/>
      <name val="Cambria"/>
      <charset val="1"/>
    </font>
    <font>
      <sz val="11"/>
      <name val="Cambria"/>
      <charset val="1"/>
    </font>
    <font>
      <b/>
      <sz val="9"/>
      <color rgb="FF1F4E5F"/>
      <name val="Cambria"/>
      <charset val="1"/>
    </font>
    <font>
      <i/>
      <sz val="10"/>
      <color rgb="FF1F4E5F"/>
      <name val="Calibri"/>
      <charset val="1"/>
    </font>
    <font>
      <sz val="8"/>
      <color rgb="FF999999"/>
      <name val="Cambria"/>
      <charset val="1"/>
    </font>
    <font>
      <b/>
      <sz val="11"/>
      <color rgb="FF1F4E5F"/>
      <name val="Calibri"/>
      <charset val="1"/>
    </font>
    <font>
      <b/>
      <sz val="11"/>
      <color rgb="FFC00000"/>
      <name val="Calibri"/>
      <charset val="1"/>
    </font>
    <font>
      <b/>
      <sz val="9"/>
      <color rgb="FF8B4000"/>
      <name val="Cambria"/>
      <charset val="1"/>
    </font>
    <font>
      <b/>
      <sz val="10"/>
      <color rgb="FF8B4000"/>
      <name val="Calibri"/>
      <charset val="1"/>
    </font>
    <font>
      <b/>
      <sz val="11"/>
      <color rgb="FF1D6B3A"/>
      <name val="Cambria"/>
      <charset val="1"/>
    </font>
    <font>
      <b/>
      <sz val="13"/>
      <color rgb="FFC00000"/>
      <name val="Cambria"/>
      <charset val="1"/>
    </font>
    <font>
      <b/>
      <sz val="14"/>
      <color rgb="FFC00000"/>
      <name val="Cambria"/>
      <charset val="1"/>
    </font>
    <font>
      <i/>
      <sz val="11"/>
      <color rgb="FF1F4E5F"/>
      <name val="Cambria"/>
      <charset val="1"/>
    </font>
    <font>
      <b/>
      <sz val="11"/>
      <color rgb="FFC00000"/>
      <name val="Cambria"/>
      <charset val="1"/>
    </font>
    <font>
      <b/>
      <sz val="15"/>
      <color rgb="FF1F4E5F"/>
      <name val="Cambria"/>
      <charset val="1"/>
    </font>
    <font>
      <sz val="1"/>
      <color rgb="FFFFFFFF"/>
      <name val="Cambria"/>
      <charset val="1"/>
    </font>
    <font>
      <i/>
      <sz val="9"/>
      <color rgb="FF595959"/>
      <name val="Cambria"/>
      <charset val="1"/>
    </font>
    <font>
      <b/>
      <sz val="20"/>
      <color rgb="FFC00000"/>
      <name val="Cambria"/>
      <charset val="1"/>
    </font>
    <font>
      <b/>
      <sz val="11"/>
      <color rgb="FF8B4000"/>
      <name val="Cambria"/>
      <charset val="1"/>
    </font>
    <font>
      <i/>
      <sz val="10"/>
      <color rgb="FF1F4E5F"/>
      <name val="Cambria"/>
      <charset val="1"/>
    </font>
    <font>
      <b/>
      <i/>
      <sz val="11"/>
      <color rgb="FF1F4E5F"/>
      <name val="Cambria"/>
      <charset val="1"/>
    </font>
    <font>
      <i/>
      <sz val="11"/>
      <name val="Cambria"/>
      <charset val="1"/>
    </font>
    <font>
      <b/>
      <sz val="10"/>
      <color rgb="FF808080"/>
      <name val="Cambria"/>
      <charset val="1"/>
    </font>
    <font>
      <b/>
      <sz val="12"/>
      <color rgb="FFFFFFFF"/>
      <name val="Segoe UI"/>
      <charset val="134"/>
    </font>
    <font>
      <i/>
      <sz val="12"/>
      <color rgb="FFFFFFFF"/>
      <name val="Segoe UI"/>
      <charset val="134"/>
    </font>
    <font>
      <b/>
      <sz val="12"/>
      <color rgb="FF1F3864"/>
      <name val="Segoe UI"/>
      <charset val="134"/>
    </font>
    <font>
      <b/>
      <u/>
      <sz val="12"/>
      <color rgb="FF2E5AAC"/>
      <name val="Times New Roman"/>
      <charset val="134"/>
    </font>
    <font>
      <b/>
      <u/>
      <sz val="12"/>
      <color rgb="FFBF8F00"/>
      <name val="Times New Roman"/>
      <charset val="134"/>
    </font>
    <font>
      <b/>
      <u/>
      <sz val="12"/>
      <color rgb="FF385723"/>
      <name val="Times New Roman"/>
      <charset val="134"/>
    </font>
    <font>
      <i/>
      <sz val="12"/>
      <color rgb="FF808080"/>
      <name val="Segoe UI"/>
      <charset val="134"/>
    </font>
    <font>
      <sz val="12"/>
      <color rgb="FF1F2328"/>
      <name val="Segoe UI"/>
      <charset val="134"/>
    </font>
    <font>
      <sz val="12"/>
      <color theme="1"/>
      <name val="Calibri"/>
      <charset val="134"/>
    </font>
    <font>
      <b/>
      <sz val="12"/>
      <color rgb="FFC00000"/>
      <name val="Calibri"/>
      <charset val="1"/>
    </font>
    <font>
      <b/>
      <sz val="12"/>
      <color rgb="FF1F4E79"/>
      <name val="Calibri"/>
      <charset val="1"/>
    </font>
    <font>
      <b/>
      <sz val="12"/>
      <name val="Calibri"/>
      <charset val="1"/>
    </font>
    <font>
      <i/>
      <sz val="10"/>
      <color rgb="FF666666"/>
      <name val="Calibri"/>
      <charset val="1"/>
    </font>
    <font>
      <b/>
      <sz val="12"/>
      <color rgb="FFC00000"/>
      <name val="Segoe UI"/>
      <charset val="134"/>
    </font>
    <font>
      <sz val="11"/>
      <color theme="1"/>
      <name val="Calibri"/>
      <charset val="134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i/>
      <sz val="12"/>
      <name val="Cambria"/>
      <charset val="1"/>
    </font>
    <font>
      <sz val="9"/>
      <name val="Noto Sans CJK SC"/>
      <charset val="134"/>
    </font>
    <font>
      <sz val="12"/>
      <name val="Times New Roman"/>
      <charset val="1"/>
    </font>
  </fonts>
  <fills count="64">
    <fill>
      <patternFill patternType="none"/>
    </fill>
    <fill>
      <patternFill patternType="gray125"/>
    </fill>
    <fill>
      <patternFill patternType="solid">
        <fgColor rgb="FF1F4E5F"/>
        <bgColor rgb="FF1F4E79"/>
      </patternFill>
    </fill>
    <fill>
      <patternFill patternType="solid">
        <fgColor rgb="FFFFF2CC"/>
        <bgColor rgb="FFFFF4CD"/>
      </patternFill>
    </fill>
    <fill>
      <patternFill patternType="solid">
        <fgColor rgb="FFEAF1F4"/>
        <bgColor rgb="FFF4F7FB"/>
      </patternFill>
    </fill>
    <fill>
      <patternFill patternType="solid">
        <fgColor rgb="FFC9A24B"/>
        <bgColor rgb="FFBF8F00"/>
      </patternFill>
    </fill>
    <fill>
      <patternFill patternType="solid">
        <fgColor rgb="FFE2EFDA"/>
        <bgColor rgb="FFD5F5E3"/>
      </patternFill>
    </fill>
    <fill>
      <patternFill patternType="solid">
        <fgColor rgb="FFD9E1F2"/>
        <bgColor rgb="FFD8E6F3"/>
      </patternFill>
    </fill>
    <fill>
      <patternFill patternType="solid">
        <fgColor rgb="FFD5F5E3"/>
        <bgColor rgb="FFE2EFDA"/>
      </patternFill>
    </fill>
    <fill>
      <patternFill patternType="solid">
        <fgColor rgb="FFFCE4D6"/>
        <bgColor rgb="FFFFF2CC"/>
      </patternFill>
    </fill>
    <fill>
      <patternFill patternType="solid">
        <fgColor rgb="FFCFE2F3"/>
        <bgColor rgb="FFD9E1F2"/>
      </patternFill>
    </fill>
    <fill>
      <patternFill patternType="solid">
        <fgColor rgb="FFFFFF00"/>
        <bgColor indexed="64"/>
      </patternFill>
    </fill>
    <fill>
      <patternFill patternType="solid">
        <fgColor rgb="FFFFF7DD"/>
        <bgColor rgb="FFFFF3E0"/>
      </patternFill>
    </fill>
    <fill>
      <patternFill patternType="solid">
        <fgColor rgb="FFFFFF00"/>
        <bgColor rgb="FFFFF3E0"/>
      </patternFill>
    </fill>
    <fill>
      <patternFill patternType="solid">
        <fgColor rgb="FFFFFF00"/>
        <bgColor rgb="FFF4F7FB"/>
      </patternFill>
    </fill>
    <fill>
      <patternFill patternType="solid">
        <fgColor rgb="FFDDEBF7"/>
        <bgColor rgb="FFD8E6F3"/>
      </patternFill>
    </fill>
    <fill>
      <patternFill patternType="solid">
        <fgColor rgb="FF1E395D"/>
        <bgColor rgb="FF1F3864"/>
      </patternFill>
    </fill>
    <fill>
      <patternFill patternType="solid">
        <fgColor rgb="FF2E57A2"/>
        <bgColor rgb="FF2E5AAC"/>
      </patternFill>
    </fill>
    <fill>
      <patternFill patternType="solid">
        <fgColor rgb="FFD8E6F3"/>
        <bgColor rgb="FFD9E1F2"/>
      </patternFill>
    </fill>
    <fill>
      <patternFill patternType="solid">
        <fgColor rgb="FF1C4E79"/>
        <bgColor rgb="FF1F4E79"/>
      </patternFill>
    </fill>
    <fill>
      <patternFill patternType="solid">
        <fgColor rgb="FFFFFAE5"/>
        <bgColor rgb="FFFFF7DD"/>
      </patternFill>
    </fill>
    <fill>
      <patternFill patternType="solid">
        <fgColor rgb="FFFFF4CD"/>
        <bgColor rgb="FFFFF2CC"/>
      </patternFill>
    </fill>
    <fill>
      <patternFill patternType="solid">
        <fgColor rgb="FF634936"/>
        <bgColor rgb="FF595959"/>
      </patternFill>
    </fill>
    <fill>
      <patternFill patternType="solid">
        <fgColor rgb="FF33833D"/>
        <bgColor rgb="FF368541"/>
      </patternFill>
    </fill>
    <fill>
      <patternFill patternType="solid">
        <fgColor rgb="FFF27D26"/>
        <bgColor rgb="FFF18303"/>
      </patternFill>
    </fill>
    <fill>
      <patternFill patternType="solid">
        <fgColor rgb="FF73329F"/>
        <bgColor rgb="FF634936"/>
      </patternFill>
    </fill>
    <fill>
      <patternFill patternType="solid">
        <fgColor rgb="FFC30000"/>
        <bgColor rgb="FFC00000"/>
      </patternFill>
    </fill>
    <fill>
      <patternFill patternType="solid">
        <fgColor rgb="FFF4F7FB"/>
        <bgColor rgb="FFEAF1F4"/>
      </patternFill>
    </fill>
    <fill>
      <patternFill patternType="solid">
        <fgColor rgb="FFFFFFFF"/>
        <bgColor rgb="FFF4F7FB"/>
      </patternFill>
    </fill>
    <fill>
      <patternFill patternType="solid">
        <fgColor rgb="FFFFF3E0"/>
        <bgColor rgb="FFFFF7DD"/>
      </patternFill>
    </fill>
    <fill>
      <patternFill patternType="solid">
        <fgColor rgb="FFF18303"/>
        <bgColor rgb="FFF27D26"/>
      </patternFill>
    </fill>
    <fill>
      <patternFill patternType="solid">
        <fgColor rgb="FFFFE5A3"/>
        <bgColor rgb="FFFFE699"/>
      </patternFill>
    </fill>
    <fill>
      <patternFill patternType="solid">
        <fgColor rgb="FF368541"/>
        <bgColor rgb="FF33833D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medium">
        <color rgb="FFC9A24B"/>
      </left>
      <right style="medium">
        <color rgb="FFC9A24B"/>
      </right>
      <top style="medium">
        <color rgb="FFC9A24B"/>
      </top>
      <bottom style="medium">
        <color rgb="FFC9A24B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FD3DA"/>
      </left>
      <right style="thin">
        <color rgb="FFBFD3DA"/>
      </right>
      <top style="thin">
        <color rgb="FFBFD3DA"/>
      </top>
      <bottom style="thin">
        <color rgb="FFBFD3DA"/>
      </bottom>
      <diagonal/>
    </border>
    <border>
      <left style="thin">
        <color rgb="FFBFD3DA"/>
      </left>
      <right/>
      <top style="thin">
        <color rgb="FFBFD3DA"/>
      </top>
      <bottom style="thin">
        <color rgb="FFBFD3DA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C9E0B8"/>
      </left>
      <right style="thin">
        <color rgb="FFC9E0B8"/>
      </right>
      <top style="thin">
        <color rgb="FFC9E0B8"/>
      </top>
      <bottom style="thin">
        <color rgb="FFC9E0B8"/>
      </bottom>
      <diagonal/>
    </border>
    <border>
      <left style="thin">
        <color rgb="FFC9E0B8"/>
      </left>
      <right style="thin">
        <color rgb="FFC9E0B8"/>
      </right>
      <top style="medium">
        <color rgb="FF1E395D"/>
      </top>
      <bottom style="medium">
        <color rgb="FF1E395D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2" fillId="0" borderId="0" applyBorder="0" applyAlignment="0" applyProtection="0"/>
    <xf numFmtId="44" fontId="62" fillId="0" borderId="0" applyBorder="0" applyAlignment="0" applyProtection="0"/>
    <xf numFmtId="9" fontId="62" fillId="0" borderId="0" applyBorder="0" applyAlignment="0" applyProtection="0"/>
    <xf numFmtId="41" fontId="62" fillId="0" borderId="0" applyBorder="0" applyAlignment="0" applyProtection="0"/>
    <xf numFmtId="42" fontId="62" fillId="0" borderId="0" applyBorder="0" applyAlignment="0" applyProtection="0"/>
    <xf numFmtId="0" fontId="63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5" fillId="33" borderId="12" applyNumberFormat="0" applyFont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9" fillId="0" borderId="13" applyNumberFormat="0" applyFill="0" applyAlignment="0" applyProtection="0">
      <alignment vertical="center"/>
    </xf>
    <xf numFmtId="0" fontId="70" fillId="0" borderId="13" applyNumberFormat="0" applyFill="0" applyAlignment="0" applyProtection="0">
      <alignment vertical="center"/>
    </xf>
    <xf numFmtId="0" fontId="71" fillId="0" borderId="14" applyNumberFormat="0" applyFill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2" fillId="34" borderId="15" applyNumberFormat="0" applyAlignment="0" applyProtection="0">
      <alignment vertical="center"/>
    </xf>
    <xf numFmtId="0" fontId="73" fillId="35" borderId="16" applyNumberFormat="0" applyAlignment="0" applyProtection="0">
      <alignment vertical="center"/>
    </xf>
    <xf numFmtId="0" fontId="74" fillId="35" borderId="15" applyNumberFormat="0" applyAlignment="0" applyProtection="0">
      <alignment vertical="center"/>
    </xf>
    <xf numFmtId="0" fontId="75" fillId="36" borderId="17" applyNumberFormat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7" fillId="0" borderId="19" applyNumberFormat="0" applyFill="0" applyAlignment="0" applyProtection="0">
      <alignment vertical="center"/>
    </xf>
    <xf numFmtId="0" fontId="78" fillId="37" borderId="0" applyNumberFormat="0" applyBorder="0" applyAlignment="0" applyProtection="0">
      <alignment vertical="center"/>
    </xf>
    <xf numFmtId="0" fontId="79" fillId="38" borderId="0" applyNumberFormat="0" applyBorder="0" applyAlignment="0" applyProtection="0">
      <alignment vertical="center"/>
    </xf>
    <xf numFmtId="0" fontId="80" fillId="39" borderId="0" applyNumberFormat="0" applyBorder="0" applyAlignment="0" applyProtection="0">
      <alignment vertical="center"/>
    </xf>
    <xf numFmtId="0" fontId="81" fillId="40" borderId="0" applyNumberFormat="0" applyBorder="0" applyAlignment="0" applyProtection="0">
      <alignment vertical="center"/>
    </xf>
    <xf numFmtId="0" fontId="82" fillId="41" borderId="0" applyNumberFormat="0" applyBorder="0" applyAlignment="0" applyProtection="0">
      <alignment vertical="center"/>
    </xf>
    <xf numFmtId="0" fontId="82" fillId="42" borderId="0" applyNumberFormat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81" fillId="44" borderId="0" applyNumberFormat="0" applyBorder="0" applyAlignment="0" applyProtection="0">
      <alignment vertical="center"/>
    </xf>
    <xf numFmtId="0" fontId="82" fillId="45" borderId="0" applyNumberFormat="0" applyBorder="0" applyAlignment="0" applyProtection="0">
      <alignment vertical="center"/>
    </xf>
    <xf numFmtId="0" fontId="82" fillId="46" borderId="0" applyNumberFormat="0" applyBorder="0" applyAlignment="0" applyProtection="0">
      <alignment vertical="center"/>
    </xf>
    <xf numFmtId="0" fontId="81" fillId="47" borderId="0" applyNumberFormat="0" applyBorder="0" applyAlignment="0" applyProtection="0">
      <alignment vertical="center"/>
    </xf>
    <xf numFmtId="0" fontId="81" fillId="48" borderId="0" applyNumberFormat="0" applyBorder="0" applyAlignment="0" applyProtection="0">
      <alignment vertical="center"/>
    </xf>
    <xf numFmtId="0" fontId="82" fillId="49" borderId="0" applyNumberFormat="0" applyBorder="0" applyAlignment="0" applyProtection="0">
      <alignment vertical="center"/>
    </xf>
    <xf numFmtId="0" fontId="82" fillId="50" borderId="0" applyNumberFormat="0" applyBorder="0" applyAlignment="0" applyProtection="0">
      <alignment vertical="center"/>
    </xf>
    <xf numFmtId="0" fontId="81" fillId="51" borderId="0" applyNumberFormat="0" applyBorder="0" applyAlignment="0" applyProtection="0">
      <alignment vertical="center"/>
    </xf>
    <xf numFmtId="0" fontId="81" fillId="52" borderId="0" applyNumberFormat="0" applyBorder="0" applyAlignment="0" applyProtection="0">
      <alignment vertical="center"/>
    </xf>
    <xf numFmtId="0" fontId="82" fillId="53" borderId="0" applyNumberFormat="0" applyBorder="0" applyAlignment="0" applyProtection="0">
      <alignment vertical="center"/>
    </xf>
    <xf numFmtId="0" fontId="82" fillId="54" borderId="0" applyNumberFormat="0" applyBorder="0" applyAlignment="0" applyProtection="0">
      <alignment vertical="center"/>
    </xf>
    <xf numFmtId="0" fontId="81" fillId="55" borderId="0" applyNumberFormat="0" applyBorder="0" applyAlignment="0" applyProtection="0">
      <alignment vertical="center"/>
    </xf>
    <xf numFmtId="0" fontId="81" fillId="56" borderId="0" applyNumberFormat="0" applyBorder="0" applyAlignment="0" applyProtection="0">
      <alignment vertical="center"/>
    </xf>
    <xf numFmtId="0" fontId="82" fillId="57" borderId="0" applyNumberFormat="0" applyBorder="0" applyAlignment="0" applyProtection="0">
      <alignment vertical="center"/>
    </xf>
    <xf numFmtId="0" fontId="82" fillId="58" borderId="0" applyNumberFormat="0" applyBorder="0" applyAlignment="0" applyProtection="0">
      <alignment vertical="center"/>
    </xf>
    <xf numFmtId="0" fontId="81" fillId="59" borderId="0" applyNumberFormat="0" applyBorder="0" applyAlignment="0" applyProtection="0">
      <alignment vertical="center"/>
    </xf>
    <xf numFmtId="0" fontId="81" fillId="60" borderId="0" applyNumberFormat="0" applyBorder="0" applyAlignment="0" applyProtection="0">
      <alignment vertical="center"/>
    </xf>
    <xf numFmtId="0" fontId="82" fillId="61" borderId="0" applyNumberFormat="0" applyBorder="0" applyAlignment="0" applyProtection="0">
      <alignment vertical="center"/>
    </xf>
    <xf numFmtId="0" fontId="82" fillId="62" borderId="0" applyNumberFormat="0" applyBorder="0" applyAlignment="0" applyProtection="0">
      <alignment vertical="center"/>
    </xf>
    <xf numFmtId="0" fontId="81" fillId="63" borderId="0" applyNumberFormat="0" applyBorder="0" applyAlignment="0" applyProtection="0">
      <alignment vertical="center"/>
    </xf>
  </cellStyleXfs>
  <cellXfs count="198">
    <xf numFmtId="0" fontId="0" fillId="0" borderId="0" xfId="0"/>
    <xf numFmtId="0" fontId="0" fillId="0" borderId="0" xfId="0" applyAlignment="1"/>
    <xf numFmtId="0" fontId="1" fillId="2" borderId="0" xfId="0" applyFont="1" applyFill="1" applyBorder="1" applyAlignment="1"/>
    <xf numFmtId="0" fontId="2" fillId="0" borderId="0" xfId="0" applyFont="1" applyAlignment="1"/>
    <xf numFmtId="0" fontId="3" fillId="3" borderId="1" xfId="0" applyFont="1" applyFill="1" applyBorder="1" applyAlignment="1"/>
    <xf numFmtId="0" fontId="4" fillId="2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right" vertical="center"/>
    </xf>
    <xf numFmtId="0" fontId="5" fillId="4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right" vertical="center"/>
    </xf>
    <xf numFmtId="3" fontId="5" fillId="0" borderId="2" xfId="0" applyNumberFormat="1" applyFont="1" applyBorder="1" applyAlignment="1">
      <alignment horizontal="right" vertical="center"/>
    </xf>
    <xf numFmtId="3" fontId="5" fillId="4" borderId="2" xfId="0" applyNumberFormat="1" applyFont="1" applyFill="1" applyBorder="1" applyAlignment="1">
      <alignment horizontal="right" vertical="center"/>
    </xf>
    <xf numFmtId="0" fontId="6" fillId="2" borderId="2" xfId="0" applyFont="1" applyFill="1" applyBorder="1" applyAlignment="1"/>
    <xf numFmtId="3" fontId="0" fillId="0" borderId="0" xfId="0" applyNumberFormat="1" applyAlignment="1"/>
    <xf numFmtId="0" fontId="7" fillId="2" borderId="0" xfId="0" applyFont="1" applyFill="1" applyBorder="1" applyAlignment="1"/>
    <xf numFmtId="0" fontId="6" fillId="2" borderId="0" xfId="0" applyFont="1" applyFill="1" applyAlignment="1">
      <alignment horizontal="center" vertical="center"/>
    </xf>
    <xf numFmtId="0" fontId="0" fillId="5" borderId="2" xfId="0" applyFill="1" applyBorder="1" applyAlignment="1"/>
    <xf numFmtId="0" fontId="8" fillId="5" borderId="2" xfId="0" applyFont="1" applyFill="1" applyBorder="1" applyAlignment="1"/>
    <xf numFmtId="0" fontId="5" fillId="6" borderId="2" xfId="0" applyFont="1" applyFill="1" applyBorder="1" applyAlignment="1">
      <alignment horizontal="left" vertical="center"/>
    </xf>
    <xf numFmtId="0" fontId="9" fillId="2" borderId="0" xfId="0" applyFont="1" applyFill="1" applyBorder="1" applyAlignment="1"/>
    <xf numFmtId="0" fontId="10" fillId="2" borderId="2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left" vertical="center"/>
    </xf>
    <xf numFmtId="0" fontId="11" fillId="4" borderId="2" xfId="0" applyFont="1" applyFill="1" applyBorder="1" applyAlignment="1">
      <alignment horizontal="left" vertical="center"/>
    </xf>
    <xf numFmtId="0" fontId="7" fillId="2" borderId="3" xfId="0" applyFont="1" applyFill="1" applyBorder="1" applyAlignment="1"/>
    <xf numFmtId="0" fontId="12" fillId="0" borderId="3" xfId="0" applyFont="1" applyBorder="1" applyAlignment="1"/>
    <xf numFmtId="0" fontId="13" fillId="2" borderId="3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15" fillId="0" borderId="3" xfId="0" applyFont="1" applyBorder="1" applyAlignment="1">
      <alignment horizontal="left" vertical="center"/>
    </xf>
    <xf numFmtId="0" fontId="16" fillId="7" borderId="3" xfId="0" applyFont="1" applyFill="1" applyBorder="1" applyAlignment="1"/>
    <xf numFmtId="3" fontId="15" fillId="0" borderId="3" xfId="0" applyNumberFormat="1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3" fontId="15" fillId="0" borderId="3" xfId="0" applyNumberFormat="1" applyFont="1" applyBorder="1" applyAlignment="1">
      <alignment horizontal="left" vertical="center"/>
    </xf>
    <xf numFmtId="3" fontId="15" fillId="8" borderId="3" xfId="0" applyNumberFormat="1" applyFont="1" applyFill="1" applyBorder="1" applyAlignment="1">
      <alignment horizontal="left" vertical="center"/>
    </xf>
    <xf numFmtId="0" fontId="17" fillId="9" borderId="3" xfId="0" applyFont="1" applyFill="1" applyBorder="1" applyAlignment="1">
      <alignment horizontal="left" vertical="center"/>
    </xf>
    <xf numFmtId="0" fontId="15" fillId="9" borderId="3" xfId="0" applyFont="1" applyFill="1" applyBorder="1" applyAlignment="1">
      <alignment horizontal="left" vertical="center"/>
    </xf>
    <xf numFmtId="0" fontId="15" fillId="10" borderId="3" xfId="0" applyFont="1" applyFill="1" applyBorder="1" applyAlignment="1">
      <alignment horizontal="left" vertical="center"/>
    </xf>
    <xf numFmtId="0" fontId="15" fillId="8" borderId="3" xfId="0" applyFont="1" applyFill="1" applyBorder="1" applyAlignment="1">
      <alignment horizontal="left" vertical="center"/>
    </xf>
    <xf numFmtId="0" fontId="15" fillId="0" borderId="3" xfId="0" applyFont="1" applyBorder="1" applyAlignment="1"/>
    <xf numFmtId="0" fontId="12" fillId="5" borderId="3" xfId="0" applyFont="1" applyFill="1" applyBorder="1" applyAlignment="1"/>
    <xf numFmtId="0" fontId="15" fillId="6" borderId="3" xfId="0" applyFont="1" applyFill="1" applyBorder="1" applyAlignment="1">
      <alignment horizontal="left" vertical="center"/>
    </xf>
    <xf numFmtId="0" fontId="18" fillId="2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left" vertical="center"/>
    </xf>
    <xf numFmtId="0" fontId="8" fillId="5" borderId="2" xfId="0" applyFont="1" applyFill="1" applyBorder="1" applyAlignment="1">
      <alignment horizontal="left" vertical="center"/>
    </xf>
    <xf numFmtId="3" fontId="5" fillId="4" borderId="2" xfId="0" applyNumberFormat="1" applyFont="1" applyFill="1" applyBorder="1" applyAlignment="1">
      <alignment horizontal="left" vertical="center"/>
    </xf>
    <xf numFmtId="3" fontId="5" fillId="0" borderId="2" xfId="0" applyNumberFormat="1" applyFont="1" applyBorder="1" applyAlignment="1">
      <alignment horizontal="left" vertical="center"/>
    </xf>
    <xf numFmtId="3" fontId="5" fillId="5" borderId="2" xfId="0" applyNumberFormat="1" applyFont="1" applyFill="1" applyBorder="1" applyAlignment="1">
      <alignment horizontal="left" vertical="center"/>
    </xf>
    <xf numFmtId="0" fontId="0" fillId="11" borderId="0" xfId="0" applyFill="1"/>
    <xf numFmtId="0" fontId="19" fillId="0" borderId="0" xfId="0" applyFont="1" applyAlignment="1"/>
    <xf numFmtId="0" fontId="12" fillId="7" borderId="3" xfId="0" applyFont="1" applyFill="1" applyBorder="1" applyAlignment="1"/>
    <xf numFmtId="0" fontId="20" fillId="7" borderId="3" xfId="0" applyFont="1" applyFill="1" applyBorder="1" applyAlignment="1"/>
    <xf numFmtId="0" fontId="15" fillId="7" borderId="3" xfId="0" applyFont="1" applyFill="1" applyBorder="1" applyAlignment="1">
      <alignment horizontal="left" vertical="center"/>
    </xf>
    <xf numFmtId="0" fontId="15" fillId="12" borderId="3" xfId="0" applyFont="1" applyFill="1" applyBorder="1" applyAlignment="1">
      <alignment horizontal="center" vertical="center"/>
    </xf>
    <xf numFmtId="0" fontId="15" fillId="4" borderId="3" xfId="0" applyFont="1" applyFill="1" applyBorder="1" applyAlignment="1">
      <alignment horizontal="center" vertical="center"/>
    </xf>
    <xf numFmtId="0" fontId="15" fillId="4" borderId="3" xfId="0" applyFont="1" applyFill="1" applyBorder="1" applyAlignment="1">
      <alignment horizontal="left" vertical="center"/>
    </xf>
    <xf numFmtId="0" fontId="3" fillId="4" borderId="3" xfId="0" applyFont="1" applyFill="1" applyBorder="1" applyAlignment="1">
      <alignment horizontal="center" vertical="center"/>
    </xf>
    <xf numFmtId="3" fontId="15" fillId="4" borderId="3" xfId="0" applyNumberFormat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1" fillId="0" borderId="2" xfId="0" applyFont="1" applyFill="1" applyBorder="1" applyAlignment="1">
      <alignment horizontal="center" vertical="center"/>
    </xf>
    <xf numFmtId="0" fontId="15" fillId="13" borderId="3" xfId="0" applyFont="1" applyFill="1" applyBorder="1" applyAlignment="1">
      <alignment horizontal="center" vertical="center"/>
    </xf>
    <xf numFmtId="0" fontId="15" fillId="14" borderId="3" xfId="0" applyFont="1" applyFill="1" applyBorder="1" applyAlignment="1">
      <alignment horizontal="center" vertical="center"/>
    </xf>
    <xf numFmtId="0" fontId="15" fillId="14" borderId="3" xfId="0" applyFont="1" applyFill="1" applyBorder="1" applyAlignment="1">
      <alignment horizontal="left" vertical="center"/>
    </xf>
    <xf numFmtId="0" fontId="3" fillId="14" borderId="3" xfId="0" applyFont="1" applyFill="1" applyBorder="1" applyAlignment="1">
      <alignment horizontal="center" vertical="center"/>
    </xf>
    <xf numFmtId="3" fontId="15" fillId="14" borderId="3" xfId="0" applyNumberFormat="1" applyFont="1" applyFill="1" applyBorder="1" applyAlignment="1">
      <alignment horizontal="center" vertical="center"/>
    </xf>
    <xf numFmtId="0" fontId="15" fillId="11" borderId="3" xfId="0" applyFont="1" applyFill="1" applyBorder="1" applyAlignment="1">
      <alignment horizontal="left" vertical="center"/>
    </xf>
    <xf numFmtId="0" fontId="12" fillId="11" borderId="3" xfId="0" applyFont="1" applyFill="1" applyBorder="1" applyAlignment="1"/>
    <xf numFmtId="0" fontId="15" fillId="0" borderId="3" xfId="0" applyFont="1" applyBorder="1" applyAlignment="1">
      <alignment horizontal="left" vertical="center" wrapText="1"/>
    </xf>
    <xf numFmtId="0" fontId="21" fillId="0" borderId="2" xfId="0" applyFont="1" applyFill="1" applyBorder="1" applyAlignment="1">
      <alignment horizontal="left" vertical="center"/>
    </xf>
    <xf numFmtId="0" fontId="22" fillId="2" borderId="0" xfId="0" applyFont="1" applyFill="1" applyBorder="1" applyAlignment="1"/>
    <xf numFmtId="0" fontId="23" fillId="2" borderId="4" xfId="0" applyFont="1" applyFill="1" applyBorder="1" applyAlignment="1">
      <alignment horizontal="center" vertical="center"/>
    </xf>
    <xf numFmtId="0" fontId="24" fillId="0" borderId="4" xfId="0" applyFont="1" applyBorder="1" applyAlignment="1">
      <alignment horizontal="center" vertical="center"/>
    </xf>
    <xf numFmtId="0" fontId="25" fillId="0" borderId="4" xfId="0" applyFont="1" applyBorder="1" applyAlignment="1">
      <alignment horizontal="left" vertical="center" wrapText="1"/>
    </xf>
    <xf numFmtId="0" fontId="24" fillId="4" borderId="4" xfId="0" applyFont="1" applyFill="1" applyBorder="1" applyAlignment="1">
      <alignment horizontal="center" vertical="center"/>
    </xf>
    <xf numFmtId="0" fontId="25" fillId="4" borderId="4" xfId="0" applyFont="1" applyFill="1" applyBorder="1" applyAlignment="1">
      <alignment horizontal="left" vertical="center" wrapText="1"/>
    </xf>
    <xf numFmtId="0" fontId="7" fillId="2" borderId="0" xfId="0" applyFont="1" applyFill="1" applyBorder="1" applyAlignment="1">
      <alignment horizontal="center" vertical="center"/>
    </xf>
    <xf numFmtId="0" fontId="0" fillId="7" borderId="2" xfId="0" applyFill="1" applyBorder="1" applyAlignment="1"/>
    <xf numFmtId="0" fontId="26" fillId="7" borderId="2" xfId="0" applyFont="1" applyFill="1" applyBorder="1" applyAlignment="1"/>
    <xf numFmtId="0" fontId="5" fillId="12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3" fontId="5" fillId="0" borderId="2" xfId="0" applyNumberFormat="1" applyFont="1" applyBorder="1" applyAlignment="1">
      <alignment horizontal="center" vertical="center"/>
    </xf>
    <xf numFmtId="0" fontId="7" fillId="2" borderId="0" xfId="0" applyFont="1" applyFill="1" applyAlignment="1"/>
    <xf numFmtId="0" fontId="6" fillId="2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3" fontId="5" fillId="5" borderId="2" xfId="0" applyNumberFormat="1" applyFont="1" applyFill="1" applyBorder="1" applyAlignment="1">
      <alignment horizontal="center" vertical="center"/>
    </xf>
    <xf numFmtId="0" fontId="26" fillId="5" borderId="2" xfId="0" applyFont="1" applyFill="1" applyBorder="1" applyAlignment="1">
      <alignment horizontal="center" vertical="center"/>
    </xf>
    <xf numFmtId="3" fontId="26" fillId="5" borderId="2" xfId="0" applyNumberFormat="1" applyFont="1" applyFill="1" applyBorder="1" applyAlignment="1">
      <alignment horizontal="center" vertical="center"/>
    </xf>
    <xf numFmtId="3" fontId="5" fillId="6" borderId="2" xfId="0" applyNumberFormat="1" applyFont="1" applyFill="1" applyBorder="1" applyAlignment="1">
      <alignment horizontal="left" vertical="center"/>
    </xf>
    <xf numFmtId="0" fontId="27" fillId="0" borderId="0" xfId="0" applyFont="1" applyBorder="1" applyAlignment="1"/>
    <xf numFmtId="0" fontId="28" fillId="0" borderId="0" xfId="0" applyFont="1" applyAlignment="1"/>
    <xf numFmtId="0" fontId="29" fillId="0" borderId="0" xfId="0" applyFont="1" applyAlignment="1">
      <alignment horizontal="right" vertical="center"/>
    </xf>
    <xf numFmtId="0" fontId="30" fillId="3" borderId="4" xfId="0" applyFont="1" applyFill="1" applyBorder="1" applyAlignment="1"/>
    <xf numFmtId="0" fontId="31" fillId="0" borderId="0" xfId="0" applyFont="1" applyAlignment="1">
      <alignment horizontal="right" vertical="center"/>
    </xf>
    <xf numFmtId="0" fontId="32" fillId="9" borderId="4" xfId="0" applyFont="1" applyFill="1" applyBorder="1" applyAlignment="1">
      <alignment horizontal="center" vertical="center"/>
    </xf>
    <xf numFmtId="0" fontId="24" fillId="0" borderId="4" xfId="0" applyFont="1" applyBorder="1" applyAlignment="1"/>
    <xf numFmtId="0" fontId="32" fillId="0" borderId="4" xfId="0" applyFont="1" applyBorder="1" applyAlignment="1">
      <alignment horizontal="center" vertical="center"/>
    </xf>
    <xf numFmtId="0" fontId="11" fillId="0" borderId="4" xfId="0" applyFont="1" applyBorder="1" applyAlignment="1">
      <alignment horizontal="left" vertical="center" wrapText="1"/>
    </xf>
    <xf numFmtId="3" fontId="33" fillId="0" borderId="4" xfId="0" applyNumberFormat="1" applyFont="1" applyBorder="1" applyAlignment="1">
      <alignment horizontal="right" vertical="center"/>
    </xf>
    <xf numFmtId="0" fontId="2" fillId="15" borderId="4" xfId="0" applyFont="1" applyFill="1" applyBorder="1" applyAlignment="1">
      <alignment horizontal="right" vertical="center"/>
    </xf>
    <xf numFmtId="0" fontId="16" fillId="15" borderId="4" xfId="0" applyFont="1" applyFill="1" applyBorder="1" applyAlignment="1">
      <alignment horizontal="left" vertical="center" wrapText="1"/>
    </xf>
    <xf numFmtId="0" fontId="0" fillId="15" borderId="4" xfId="0" applyFill="1" applyBorder="1" applyAlignment="1"/>
    <xf numFmtId="0" fontId="2" fillId="0" borderId="4" xfId="0" applyFont="1" applyBorder="1" applyAlignment="1">
      <alignment horizontal="right" vertical="center"/>
    </xf>
    <xf numFmtId="0" fontId="0" fillId="0" borderId="4" xfId="0" applyBorder="1" applyAlignment="1"/>
    <xf numFmtId="3" fontId="33" fillId="0" borderId="4" xfId="0" applyNumberFormat="1" applyFont="1" applyBorder="1" applyAlignment="1"/>
    <xf numFmtId="0" fontId="34" fillId="3" borderId="4" xfId="0" applyFont="1" applyFill="1" applyBorder="1" applyAlignment="1">
      <alignment horizontal="center" vertical="center"/>
    </xf>
    <xf numFmtId="0" fontId="2" fillId="12" borderId="4" xfId="0" applyFont="1" applyFill="1" applyBorder="1" applyAlignment="1">
      <alignment horizontal="right" vertical="center"/>
    </xf>
    <xf numFmtId="0" fontId="0" fillId="12" borderId="4" xfId="0" applyFill="1" applyBorder="1" applyAlignment="1"/>
    <xf numFmtId="3" fontId="35" fillId="12" borderId="4" xfId="0" applyNumberFormat="1" applyFont="1" applyFill="1" applyBorder="1" applyAlignment="1"/>
    <xf numFmtId="0" fontId="36" fillId="0" borderId="4" xfId="0" applyFont="1" applyBorder="1" applyAlignment="1">
      <alignment horizontal="left" vertical="center" wrapText="1"/>
    </xf>
    <xf numFmtId="0" fontId="37" fillId="0" borderId="0" xfId="0" applyFont="1" applyBorder="1" applyAlignment="1">
      <alignment horizontal="left" vertical="center" wrapText="1"/>
    </xf>
    <xf numFmtId="0" fontId="38" fillId="0" borderId="0" xfId="0" applyFont="1" applyBorder="1" applyAlignment="1">
      <alignment horizontal="center" vertical="center" wrapText="1"/>
    </xf>
    <xf numFmtId="0" fontId="39" fillId="0" borderId="0" xfId="0" applyFont="1" applyAlignment="1"/>
    <xf numFmtId="0" fontId="40" fillId="0" borderId="0" xfId="0" applyFont="1" applyBorder="1" applyAlignment="1">
      <alignment horizontal="center" vertical="center" wrapText="1"/>
    </xf>
    <xf numFmtId="0" fontId="41" fillId="0" borderId="0" xfId="0" applyFont="1" applyBorder="1" applyAlignment="1">
      <alignment horizontal="center" vertical="center" wrapText="1"/>
    </xf>
    <xf numFmtId="0" fontId="24" fillId="0" borderId="0" xfId="0" applyFont="1" applyAlignment="1"/>
    <xf numFmtId="0" fontId="0" fillId="0" borderId="0" xfId="0" applyFont="1" applyAlignment="1">
      <alignment horizontal="right" vertical="center"/>
    </xf>
    <xf numFmtId="176" fontId="0" fillId="0" borderId="0" xfId="0" applyNumberFormat="1" applyAlignment="1"/>
    <xf numFmtId="9" fontId="37" fillId="3" borderId="4" xfId="0" applyNumberFormat="1" applyFont="1" applyFill="1" applyBorder="1" applyAlignment="1">
      <alignment horizontal="center" vertical="center" wrapText="1"/>
    </xf>
    <xf numFmtId="0" fontId="37" fillId="3" borderId="5" xfId="0" applyFont="1" applyFill="1" applyBorder="1" applyAlignment="1"/>
    <xf numFmtId="0" fontId="24" fillId="0" borderId="0" xfId="0" applyFont="1" applyAlignment="1">
      <alignment horizontal="right" vertical="center"/>
    </xf>
    <xf numFmtId="0" fontId="0" fillId="0" borderId="5" xfId="0" applyBorder="1" applyAlignment="1"/>
    <xf numFmtId="0" fontId="0" fillId="0" borderId="5" xfId="0" applyBorder="1" applyAlignment="1">
      <alignment horizontal="left" vertical="center" wrapText="1"/>
    </xf>
    <xf numFmtId="0" fontId="37" fillId="0" borderId="0" xfId="0" applyFont="1" applyAlignment="1"/>
    <xf numFmtId="0" fontId="37" fillId="3" borderId="2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42" fillId="9" borderId="4" xfId="0" applyFont="1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4" fontId="0" fillId="0" borderId="4" xfId="0" applyNumberFormat="1" applyBorder="1" applyAlignment="1">
      <alignment horizontal="right" vertical="center"/>
    </xf>
    <xf numFmtId="0" fontId="43" fillId="0" borderId="6" xfId="0" applyFont="1" applyBorder="1" applyAlignment="1">
      <alignment horizontal="center" vertical="center"/>
    </xf>
    <xf numFmtId="0" fontId="24" fillId="12" borderId="4" xfId="0" applyFont="1" applyFill="1" applyBorder="1" applyAlignment="1">
      <alignment horizontal="right" vertical="center"/>
    </xf>
    <xf numFmtId="3" fontId="37" fillId="12" borderId="4" xfId="0" applyNumberFormat="1" applyFont="1" applyFill="1" applyBorder="1" applyAlignment="1">
      <alignment horizontal="center" vertical="center" wrapText="1"/>
    </xf>
    <xf numFmtId="4" fontId="37" fillId="12" borderId="4" xfId="0" applyNumberFormat="1" applyFont="1" applyFill="1" applyBorder="1" applyAlignment="1">
      <alignment horizontal="right" vertical="center"/>
    </xf>
    <xf numFmtId="0" fontId="44" fillId="0" borderId="0" xfId="0" applyFont="1" applyBorder="1" applyAlignment="1">
      <alignment horizontal="left" vertical="center" wrapText="1"/>
    </xf>
    <xf numFmtId="0" fontId="24" fillId="0" borderId="0" xfId="0" applyFont="1" applyBorder="1" applyAlignment="1">
      <alignment horizontal="center" vertical="center" wrapText="1"/>
    </xf>
    <xf numFmtId="0" fontId="45" fillId="0" borderId="0" xfId="0" applyFont="1" applyBorder="1" applyAlignment="1">
      <alignment horizontal="center" vertical="center" wrapText="1"/>
    </xf>
    <xf numFmtId="0" fontId="46" fillId="0" borderId="0" xfId="0" applyFont="1" applyAlignment="1"/>
    <xf numFmtId="0" fontId="47" fillId="16" borderId="0" xfId="0" applyFont="1" applyFill="1" applyBorder="1" applyAlignment="1">
      <alignment horizontal="left" vertical="center" indent="2"/>
    </xf>
    <xf numFmtId="0" fontId="48" fillId="17" borderId="0" xfId="0" applyFont="1" applyFill="1" applyBorder="1" applyAlignment="1">
      <alignment horizontal="left" vertical="center" indent="2"/>
    </xf>
    <xf numFmtId="0" fontId="48" fillId="17" borderId="0" xfId="0" applyFont="1" applyFill="1" applyAlignment="1">
      <alignment horizontal="right" vertical="center"/>
    </xf>
    <xf numFmtId="176" fontId="47" fillId="17" borderId="0" xfId="0" applyNumberFormat="1" applyFont="1" applyFill="1" applyBorder="1" applyAlignment="1">
      <alignment horizontal="center" vertical="center"/>
    </xf>
    <xf numFmtId="0" fontId="49" fillId="18" borderId="0" xfId="0" applyFont="1" applyFill="1" applyBorder="1" applyAlignment="1">
      <alignment horizontal="left" vertical="center" indent="1"/>
    </xf>
    <xf numFmtId="0" fontId="50" fillId="18" borderId="0" xfId="0" applyFont="1" applyFill="1" applyBorder="1" applyAlignment="1">
      <alignment horizontal="center" vertical="center" wrapText="1"/>
    </xf>
    <xf numFmtId="0" fontId="51" fillId="18" borderId="0" xfId="0" applyFont="1" applyFill="1" applyBorder="1" applyAlignment="1">
      <alignment horizontal="center" vertical="center" wrapText="1"/>
    </xf>
    <xf numFmtId="0" fontId="52" fillId="18" borderId="0" xfId="0" applyFont="1" applyFill="1" applyBorder="1" applyAlignment="1">
      <alignment horizontal="center" vertical="center" wrapText="1"/>
    </xf>
    <xf numFmtId="0" fontId="53" fillId="18" borderId="0" xfId="0" applyFont="1" applyFill="1" applyBorder="1" applyAlignment="1">
      <alignment horizontal="center" vertical="center"/>
    </xf>
    <xf numFmtId="0" fontId="13" fillId="19" borderId="7" xfId="0" applyFont="1" applyFill="1" applyBorder="1" applyAlignment="1">
      <alignment horizontal="left" vertical="center" indent="1"/>
    </xf>
    <xf numFmtId="0" fontId="49" fillId="0" borderId="3" xfId="0" applyFont="1" applyBorder="1" applyAlignment="1">
      <alignment horizontal="left" vertical="center" wrapText="1" indent="1"/>
    </xf>
    <xf numFmtId="176" fontId="54" fillId="20" borderId="3" xfId="0" applyNumberFormat="1" applyFont="1" applyFill="1" applyBorder="1" applyAlignment="1">
      <alignment horizontal="center" vertical="center" wrapText="1"/>
    </xf>
    <xf numFmtId="0" fontId="49" fillId="0" borderId="3" xfId="0" applyFont="1" applyBorder="1" applyAlignment="1">
      <alignment horizontal="right" vertical="center" wrapText="1" indent="1"/>
    </xf>
    <xf numFmtId="0" fontId="54" fillId="20" borderId="3" xfId="0" applyFont="1" applyFill="1" applyBorder="1" applyAlignment="1">
      <alignment horizontal="center" vertical="center" wrapText="1"/>
    </xf>
    <xf numFmtId="0" fontId="55" fillId="21" borderId="3" xfId="0" applyFont="1" applyFill="1" applyBorder="1" applyAlignment="1"/>
    <xf numFmtId="0" fontId="23" fillId="19" borderId="7" xfId="0" applyFont="1" applyFill="1" applyBorder="1" applyAlignment="1">
      <alignment horizontal="center" vertical="center" wrapText="1"/>
    </xf>
    <xf numFmtId="0" fontId="23" fillId="22" borderId="7" xfId="0" applyFont="1" applyFill="1" applyBorder="1" applyAlignment="1">
      <alignment horizontal="center" vertical="center" wrapText="1"/>
    </xf>
    <xf numFmtId="0" fontId="23" fillId="23" borderId="7" xfId="0" applyFont="1" applyFill="1" applyBorder="1" applyAlignment="1">
      <alignment horizontal="center" vertical="center" wrapText="1"/>
    </xf>
    <xf numFmtId="0" fontId="23" fillId="24" borderId="7" xfId="0" applyFont="1" applyFill="1" applyBorder="1" applyAlignment="1">
      <alignment horizontal="center" vertical="center" wrapText="1"/>
    </xf>
    <xf numFmtId="0" fontId="23" fillId="25" borderId="7" xfId="0" applyFont="1" applyFill="1" applyBorder="1" applyAlignment="1">
      <alignment horizontal="center" vertical="center" wrapText="1"/>
    </xf>
    <xf numFmtId="0" fontId="23" fillId="26" borderId="7" xfId="0" applyFont="1" applyFill="1" applyBorder="1" applyAlignment="1">
      <alignment horizontal="center" vertical="center" wrapText="1"/>
    </xf>
    <xf numFmtId="0" fontId="54" fillId="27" borderId="7" xfId="0" applyFont="1" applyFill="1" applyBorder="1" applyAlignment="1">
      <alignment horizontal="center" vertical="center" wrapText="1"/>
    </xf>
    <xf numFmtId="0" fontId="54" fillId="20" borderId="7" xfId="0" applyFont="1" applyFill="1" applyBorder="1" applyAlignment="1">
      <alignment horizontal="center" vertical="center" wrapText="1"/>
    </xf>
    <xf numFmtId="0" fontId="54" fillId="20" borderId="7" xfId="0" applyFont="1" applyFill="1" applyBorder="1" applyAlignment="1">
      <alignment horizontal="left" vertical="center" indent="1"/>
    </xf>
    <xf numFmtId="3" fontId="56" fillId="20" borderId="7" xfId="0" applyNumberFormat="1" applyFont="1" applyFill="1" applyBorder="1" applyAlignment="1">
      <alignment horizontal="right" vertical="center" indent="1"/>
    </xf>
    <xf numFmtId="3" fontId="57" fillId="28" borderId="7" xfId="0" applyNumberFormat="1" applyFont="1" applyFill="1" applyBorder="1" applyAlignment="1">
      <alignment horizontal="right" vertical="center" indent="1"/>
    </xf>
    <xf numFmtId="3" fontId="58" fillId="29" borderId="7" xfId="0" applyNumberFormat="1" applyFont="1" applyFill="1" applyBorder="1" applyAlignment="1">
      <alignment horizontal="right" vertical="center" indent="1"/>
    </xf>
    <xf numFmtId="0" fontId="59" fillId="27" borderId="7" xfId="0" applyFont="1" applyFill="1" applyBorder="1" applyAlignment="1">
      <alignment horizontal="left" vertical="center" indent="1"/>
    </xf>
    <xf numFmtId="0" fontId="47" fillId="24" borderId="0" xfId="0" applyFont="1" applyFill="1" applyBorder="1" applyAlignment="1">
      <alignment horizontal="left" vertical="center" indent="1"/>
    </xf>
    <xf numFmtId="0" fontId="53" fillId="0" borderId="0" xfId="0" applyFont="1" applyBorder="1" applyAlignment="1">
      <alignment horizontal="left" vertical="center" wrapText="1" indent="1"/>
    </xf>
    <xf numFmtId="0" fontId="47" fillId="30" borderId="8" xfId="0" applyFont="1" applyFill="1" applyBorder="1" applyAlignment="1">
      <alignment horizontal="center" vertical="center" wrapText="1"/>
    </xf>
    <xf numFmtId="0" fontId="54" fillId="28" borderId="8" xfId="0" applyFont="1" applyFill="1" applyBorder="1" applyAlignment="1">
      <alignment horizontal="center" vertical="center" wrapText="1"/>
    </xf>
    <xf numFmtId="0" fontId="54" fillId="21" borderId="8" xfId="0" applyFont="1" applyFill="1" applyBorder="1" applyAlignment="1">
      <alignment horizontal="left" vertical="center" wrapText="1" indent="1"/>
    </xf>
    <xf numFmtId="176" fontId="54" fillId="21" borderId="8" xfId="0" applyNumberFormat="1" applyFont="1" applyFill="1" applyBorder="1" applyAlignment="1">
      <alignment horizontal="center" vertical="center" wrapText="1"/>
    </xf>
    <xf numFmtId="177" fontId="54" fillId="21" borderId="8" xfId="0" applyNumberFormat="1" applyFont="1" applyFill="1" applyBorder="1" applyAlignment="1">
      <alignment horizontal="right" vertical="center" wrapText="1" indent="1"/>
    </xf>
    <xf numFmtId="177" fontId="54" fillId="28" borderId="8" xfId="0" applyNumberFormat="1" applyFont="1" applyFill="1" applyBorder="1" applyAlignment="1">
      <alignment horizontal="right" vertical="center" wrapText="1" indent="1"/>
    </xf>
    <xf numFmtId="177" fontId="60" fillId="31" borderId="8" xfId="0" applyNumberFormat="1" applyFont="1" applyFill="1" applyBorder="1" applyAlignment="1">
      <alignment horizontal="right" vertical="center" wrapText="1" indent="1"/>
    </xf>
    <xf numFmtId="0" fontId="54" fillId="27" borderId="8" xfId="0" applyFont="1" applyFill="1" applyBorder="1" applyAlignment="1">
      <alignment horizontal="center" vertical="center" wrapText="1"/>
    </xf>
    <xf numFmtId="177" fontId="54" fillId="27" borderId="8" xfId="0" applyNumberFormat="1" applyFont="1" applyFill="1" applyBorder="1" applyAlignment="1">
      <alignment horizontal="right" vertical="center" wrapText="1" indent="1"/>
    </xf>
    <xf numFmtId="0" fontId="49" fillId="18" borderId="9" xfId="0" applyFont="1" applyFill="1" applyBorder="1" applyAlignment="1">
      <alignment horizontal="right" vertical="center" indent="1"/>
    </xf>
    <xf numFmtId="177" fontId="49" fillId="18" borderId="9" xfId="0" applyNumberFormat="1" applyFont="1" applyFill="1" applyBorder="1" applyAlignment="1">
      <alignment horizontal="right" vertical="center" wrapText="1" indent="1"/>
    </xf>
    <xf numFmtId="177" fontId="60" fillId="18" borderId="9" xfId="0" applyNumberFormat="1" applyFont="1" applyFill="1" applyBorder="1" applyAlignment="1">
      <alignment horizontal="right" vertical="center" wrapText="1" indent="1"/>
    </xf>
    <xf numFmtId="0" fontId="47" fillId="32" borderId="10" xfId="0" applyFont="1" applyFill="1" applyBorder="1" applyAlignment="1">
      <alignment horizontal="left" vertical="center" indent="1"/>
    </xf>
    <xf numFmtId="0" fontId="61" fillId="0" borderId="11" xfId="0" applyFont="1" applyBorder="1" applyAlignment="1"/>
    <xf numFmtId="0" fontId="55" fillId="21" borderId="10" xfId="0" applyFont="1" applyFill="1" applyBorder="1" applyAlignment="1"/>
    <xf numFmtId="176" fontId="55" fillId="20" borderId="10" xfId="0" applyNumberFormat="1" applyFont="1" applyFill="1" applyBorder="1" applyAlignment="1">
      <alignment horizontal="center" vertical="center" wrapText="1"/>
    </xf>
    <xf numFmtId="0" fontId="47" fillId="23" borderId="3" xfId="0" applyFont="1" applyFill="1" applyBorder="1" applyAlignment="1">
      <alignment horizontal="center" vertical="center" wrapText="1"/>
    </xf>
    <xf numFmtId="0" fontId="54" fillId="28" borderId="3" xfId="0" applyFont="1" applyFill="1" applyBorder="1" applyAlignment="1">
      <alignment horizontal="center" vertical="center" wrapText="1"/>
    </xf>
    <xf numFmtId="0" fontId="54" fillId="21" borderId="3" xfId="0" applyFont="1" applyFill="1" applyBorder="1" applyAlignment="1">
      <alignment horizontal="left" vertical="center" wrapText="1" indent="1"/>
    </xf>
    <xf numFmtId="0" fontId="54" fillId="21" borderId="3" xfId="0" applyFont="1" applyFill="1" applyBorder="1" applyAlignment="1">
      <alignment horizontal="center" vertical="center" wrapText="1"/>
    </xf>
    <xf numFmtId="177" fontId="54" fillId="21" borderId="3" xfId="0" applyNumberFormat="1" applyFont="1" applyFill="1" applyBorder="1" applyAlignment="1">
      <alignment horizontal="right" vertical="center" wrapText="1" indent="1"/>
    </xf>
    <xf numFmtId="177" fontId="54" fillId="28" borderId="3" xfId="0" applyNumberFormat="1" applyFont="1" applyFill="1" applyBorder="1" applyAlignment="1">
      <alignment horizontal="right" vertical="center" wrapText="1" indent="1"/>
    </xf>
    <xf numFmtId="0" fontId="54" fillId="27" borderId="3" xfId="0" applyFont="1" applyFill="1" applyBorder="1" applyAlignment="1">
      <alignment horizontal="center" vertical="center" wrapText="1"/>
    </xf>
    <xf numFmtId="177" fontId="54" fillId="27" borderId="3" xfId="0" applyNumberFormat="1" applyFont="1" applyFill="1" applyBorder="1" applyAlignment="1">
      <alignment horizontal="right" vertical="center" wrapText="1" indent="1"/>
    </xf>
    <xf numFmtId="0" fontId="49" fillId="18" borderId="3" xfId="0" applyFont="1" applyFill="1" applyBorder="1" applyAlignment="1">
      <alignment horizontal="right" vertical="center" indent="1"/>
    </xf>
    <xf numFmtId="177" fontId="49" fillId="18" borderId="3" xfId="0" applyNumberFormat="1" applyFont="1" applyFill="1" applyBorder="1" applyAlignment="1">
      <alignment horizontal="right" vertical="center" wrapText="1" indent="1"/>
    </xf>
    <xf numFmtId="0" fontId="55" fillId="18" borderId="3" xfId="0" applyFont="1" applyFill="1" applyBorder="1" applyAlignment="1"/>
    <xf numFmtId="177" fontId="49" fillId="18" borderId="10" xfId="0" applyNumberFormat="1" applyFont="1" applyFill="1" applyBorder="1" applyAlignment="1">
      <alignment horizontal="right" vertical="center" wrapText="1" indent="1"/>
    </xf>
    <xf numFmtId="0" fontId="60" fillId="31" borderId="3" xfId="0" applyFont="1" applyFill="1" applyBorder="1" applyAlignment="1">
      <alignment horizontal="right" vertical="center" indent="1"/>
    </xf>
    <xf numFmtId="177" fontId="60" fillId="31" borderId="10" xfId="0" applyNumberFormat="1" applyFont="1" applyFill="1" applyBorder="1" applyAlignment="1">
      <alignment horizontal="right" vertical="center" wrapText="1" indent="1"/>
    </xf>
    <xf numFmtId="0" fontId="54" fillId="21" borderId="10" xfId="0" applyFont="1" applyFill="1" applyBorder="1" applyAlignment="1">
      <alignment horizontal="left" vertical="center" wrapText="1" indent="1"/>
    </xf>
    <xf numFmtId="0" fontId="49" fillId="0" borderId="0" xfId="0" applyFont="1" applyBorder="1" applyAlignment="1">
      <alignment horizontal="center" vertical="center" wrapText="1"/>
    </xf>
    <xf numFmtId="0" fontId="53" fillId="0" borderId="0" xfId="0" applyFont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00000"/>
      <rgbColor rgb="001D6B3A"/>
      <rgbColor rgb="001F4E79"/>
      <rgbColor rgb="00BF8F00"/>
      <rgbColor rgb="00800080"/>
      <rgbColor rgb="0033833D"/>
      <rgbColor rgb="00BFBFBF"/>
      <rgbColor rgb="00808080"/>
      <rgbColor rgb="00B0B0B0"/>
      <rgbColor rgb="0073329F"/>
      <rgbColor rgb="00FFF7DD"/>
      <rgbColor rgb="00DDEBF7"/>
      <rgbColor rgb="00595959"/>
      <rgbColor rgb="00C9A24B"/>
      <rgbColor rgb="002E5AAC"/>
      <rgbColor rgb="00BFD3DA"/>
      <rgbColor rgb="00000080"/>
      <rgbColor rgb="00FF00FF"/>
      <rgbColor rgb="00FFF2CC"/>
      <rgbColor rgb="00F4F7FB"/>
      <rgbColor rgb="00800080"/>
      <rgbColor rgb="00385723"/>
      <rgbColor rgb="001C4E79"/>
      <rgbColor rgb="000000FF"/>
      <rgbColor rgb="00FFF3E0"/>
      <rgbColor rgb="00EAF1F4"/>
      <rgbColor rgb="00D5F5E3"/>
      <rgbColor rgb="00FFF4CD"/>
      <rgbColor rgb="00CFE2F3"/>
      <rgbColor rgb="00FCE4D6"/>
      <rgbColor rgb="00D9D9D9"/>
      <rgbColor rgb="00FFE5A3"/>
      <rgbColor rgb="002E57A2"/>
      <rgbColor rgb="00D9E1F2"/>
      <rgbColor rgb="00C9E0B8"/>
      <rgbColor rgb="00E2EFDA"/>
      <rgbColor rgb="00F18303"/>
      <rgbColor rgb="00F27D26"/>
      <rgbColor rgb="00666666"/>
      <rgbColor rgb="00999999"/>
      <rgbColor rgb="001E395D"/>
      <rgbColor rgb="00368541"/>
      <rgbColor rgb="001F4E5F"/>
      <rgbColor rgb="003A2E12"/>
      <rgbColor rgb="008B4000"/>
      <rgbColor rgb="00634936"/>
      <rgbColor rgb="001F3864"/>
      <rgbColor rgb="001F2328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5" Type="http://schemas.openxmlformats.org/officeDocument/2006/relationships/styles" Target="styles.xml"/><Relationship Id="rId24" Type="http://schemas.openxmlformats.org/officeDocument/2006/relationships/sharedStrings" Target="sharedStrings.xml"/><Relationship Id="rId23" Type="http://schemas.openxmlformats.org/officeDocument/2006/relationships/theme" Target="theme/theme1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E699"/>
    <pageSetUpPr fitToPage="1"/>
  </sheetPr>
  <dimension ref="A1:K47"/>
  <sheetViews>
    <sheetView showGridLines="0" workbookViewId="0">
      <pane ySplit="3" topLeftCell="A9" activePane="bottomLeft" state="frozen"/>
      <selection/>
      <selection pane="bottomLeft" activeCell="J8" sqref="J8"/>
    </sheetView>
  </sheetViews>
  <sheetFormatPr defaultColWidth="8.67619047619048" defaultRowHeight="15"/>
  <cols>
    <col min="1" max="1" width="22.2857142857143" style="1" customWidth="1"/>
    <col min="2" max="2" width="18" style="1" customWidth="1"/>
    <col min="3" max="3" width="35" style="1" customWidth="1"/>
    <col min="4" max="4" width="6" style="1" customWidth="1"/>
    <col min="5" max="5" width="24.4285714285714" style="1" customWidth="1"/>
    <col min="6" max="6" width="18.2857142857143" style="1" customWidth="1"/>
    <col min="7" max="7" width="17.4285714285714" style="1" customWidth="1"/>
    <col min="8" max="8" width="17.2857142857143" customWidth="1"/>
    <col min="9" max="9" width="16.1428571428571" customWidth="1"/>
    <col min="10" max="10" width="13.5714285714286" customWidth="1"/>
    <col min="11" max="11" width="23.2857142857143" customWidth="1"/>
  </cols>
  <sheetData>
    <row r="1" ht="42" customHeight="1" spans="1:11">
      <c r="A1" s="135" t="s">
        <v>0</v>
      </c>
      <c r="B1" s="135"/>
      <c r="C1" s="135"/>
      <c r="D1" s="135"/>
      <c r="E1" s="135"/>
      <c r="F1" s="135"/>
      <c r="G1" s="135"/>
      <c r="H1" s="135"/>
      <c r="I1" s="135"/>
      <c r="J1" s="135"/>
    </row>
    <row r="2" ht="25.5" customHeight="1" spans="1:11">
      <c r="A2" s="136" t="s">
        <v>1</v>
      </c>
      <c r="B2" s="136"/>
      <c r="C2" s="136"/>
      <c r="D2" s="136"/>
      <c r="E2" s="136"/>
      <c r="F2" s="136"/>
      <c r="G2" s="136"/>
      <c r="H2" s="137" t="s">
        <v>2</v>
      </c>
      <c r="I2" s="138">
        <f ca="1">TODAY()</f>
        <v>46183</v>
      </c>
      <c r="J2" s="138"/>
    </row>
    <row r="3" ht="27.75" customHeight="1" spans="1:11">
      <c r="A3" s="139" t="s">
        <v>3</v>
      </c>
      <c r="B3" s="139"/>
      <c r="C3" s="140" t="s">
        <v>4</v>
      </c>
      <c r="D3" s="140"/>
      <c r="E3" s="141" t="s">
        <v>5</v>
      </c>
      <c r="F3" s="141"/>
      <c r="G3" s="142" t="s">
        <v>6</v>
      </c>
      <c r="H3" s="142"/>
      <c r="I3" s="143" t="s">
        <v>7</v>
      </c>
      <c r="J3" s="143"/>
    </row>
    <row r="4" ht="7.5" customHeight="1"/>
    <row r="5" ht="30" customHeight="1" spans="1:11">
      <c r="A5" s="144" t="s">
        <v>8</v>
      </c>
      <c r="B5" s="144"/>
      <c r="C5" s="144"/>
      <c r="D5" s="144"/>
      <c r="E5" s="144"/>
      <c r="F5" s="144"/>
      <c r="G5" s="144"/>
      <c r="H5" s="144"/>
      <c r="I5" s="144"/>
      <c r="J5" s="144"/>
      <c r="K5" s="144"/>
    </row>
    <row r="6" ht="78" customHeight="1" spans="1:11">
      <c r="A6" s="145" t="s">
        <v>2</v>
      </c>
      <c r="B6" s="146">
        <f ca="1">TODAY()</f>
        <v>46183</v>
      </c>
      <c r="C6" s="147" t="s">
        <v>9</v>
      </c>
      <c r="D6" s="148" t="s">
        <v>10</v>
      </c>
      <c r="E6" s="147" t="s">
        <v>11</v>
      </c>
      <c r="F6" s="149"/>
      <c r="G6" s="149"/>
      <c r="H6" s="149"/>
      <c r="I6" s="147" t="s">
        <v>12</v>
      </c>
      <c r="K6" s="149"/>
    </row>
    <row r="7" ht="37.5" customHeight="1" spans="1:11">
      <c r="A7" s="150" t="s">
        <v>13</v>
      </c>
      <c r="B7" s="150" t="s">
        <v>14</v>
      </c>
      <c r="C7" s="150" t="s">
        <v>15</v>
      </c>
      <c r="D7" s="150" t="s">
        <v>16</v>
      </c>
      <c r="E7" s="150" t="s">
        <v>17</v>
      </c>
      <c r="F7" s="151" t="s">
        <v>18</v>
      </c>
      <c r="G7" s="152" t="s">
        <v>19</v>
      </c>
      <c r="H7" s="153" t="s">
        <v>20</v>
      </c>
      <c r="I7" s="150" t="s">
        <v>21</v>
      </c>
      <c r="J7" s="154" t="s">
        <v>22</v>
      </c>
      <c r="K7" s="155" t="s">
        <v>23</v>
      </c>
    </row>
    <row r="8" ht="25.5" customHeight="1" spans="1:11">
      <c r="A8" s="156">
        <v>1</v>
      </c>
      <c r="B8" s="157"/>
      <c r="C8" s="158"/>
      <c r="D8" s="157" t="s">
        <v>24</v>
      </c>
      <c r="E8" s="157">
        <v>1</v>
      </c>
      <c r="F8" s="159">
        <v>840000</v>
      </c>
      <c r="G8" s="160">
        <f>IFERROR(IF(F8="","",ROUND(F8*1.2*IF(E8="",1,E8),0)),"")</f>
        <v>1008000</v>
      </c>
      <c r="H8" s="160">
        <f>IFERROR(IF(F8="","",ROUND(F8*1.25*IF(E8="",1,E8),0)),"")</f>
        <v>1050000</v>
      </c>
      <c r="I8" s="160">
        <f>IFERROR(IF(F8="","",ROUND(F8*1.2*IF(E8="",1,E8),0)),"")</f>
        <v>1008000</v>
      </c>
      <c r="J8" s="160">
        <f>IFERROR(IF(F8="","",ROUND(F8*1.25*IF(E8="",1,E8),0)),"")</f>
        <v>1050000</v>
      </c>
      <c r="K8" s="160">
        <f>IFERROR(IF(F8="","",ROUND(F8*1.3*IF(E8="",1,E8),0)),"")</f>
        <v>1092000</v>
      </c>
    </row>
    <row r="9" ht="25.5" customHeight="1" spans="1:11">
      <c r="A9" s="156">
        <v>2</v>
      </c>
      <c r="B9" s="157"/>
      <c r="C9" s="158"/>
      <c r="D9" s="157"/>
      <c r="E9" s="157"/>
      <c r="F9" s="159"/>
      <c r="G9" s="160" t="str">
        <f>IFERROR(IF(F9="","",ROUND(F9*1.2*IF(E9="",1,E9),0)),"")</f>
        <v/>
      </c>
      <c r="H9" s="160" t="str">
        <f>IFERROR(IF(F9="","",ROUND(F9*1.25*IF(E9="",1,E9),0)),"")</f>
        <v/>
      </c>
      <c r="I9" s="160" t="str">
        <f>IFERROR(IF(F9="","",ROUND(F9*1.2*IF(E9="",1,E9),0)),"")</f>
        <v/>
      </c>
      <c r="J9" s="160" t="str">
        <f>IFERROR(IF(F9="","",ROUND(F9*1.25*IF(E9="",1,E9),0)),"")</f>
        <v/>
      </c>
      <c r="K9" s="160" t="str">
        <f>IFERROR(IF(F9="","",ROUND(F9*1.3*IF(E9="",1,E9),0)),"")</f>
        <v/>
      </c>
    </row>
    <row r="10" ht="25.5" customHeight="1" spans="1:11">
      <c r="A10" s="156">
        <v>3</v>
      </c>
      <c r="B10" s="157"/>
      <c r="C10" s="158"/>
      <c r="D10" s="157"/>
      <c r="E10" s="157"/>
      <c r="F10" s="159"/>
      <c r="G10" s="160" t="str">
        <f>IFERROR(IF(F10="","",ROUND(F10*1.2*IF(E10="",1,E10),0)),"")</f>
        <v/>
      </c>
      <c r="H10" s="160" t="str">
        <f>IFERROR(IF(F10="","",ROUND(F10*1.25*IF(E10="",1,E10),0)),"")</f>
        <v/>
      </c>
      <c r="I10" s="160" t="str">
        <f>IFERROR(IF(F10="","",ROUND(F10*1.2*IF(E10="",1,E10),0)),"")</f>
        <v/>
      </c>
      <c r="J10" s="160" t="str">
        <f>IFERROR(IF(F10="","",ROUND(F10*1.25*IF(E10="",1,E10),0)),"")</f>
        <v/>
      </c>
      <c r="K10" s="160" t="str">
        <f>IFERROR(IF(F10="","",ROUND(F10*1.3*IF(E10="",1,E10),0)),"")</f>
        <v/>
      </c>
    </row>
    <row r="11" ht="25.5" customHeight="1" spans="1:11">
      <c r="A11" s="156">
        <v>4</v>
      </c>
      <c r="B11" s="157"/>
      <c r="C11" s="158"/>
      <c r="D11" s="157"/>
      <c r="E11" s="157"/>
      <c r="F11" s="159"/>
      <c r="G11" s="160" t="str">
        <f>IFERROR(IF(F11="","",ROUND(F11*1.2*IF(E11="",1,E11),0)),"")</f>
        <v/>
      </c>
      <c r="H11" s="160" t="str">
        <f>IFERROR(IF(F11="","",ROUND(F11*1.25*IF(E11="",1,E11),0)),"")</f>
        <v/>
      </c>
      <c r="I11" s="160" t="str">
        <f>IFERROR(IF(F11="","",ROUND(F11*1.2*IF(E11="",1,E11),0)),"")</f>
        <v/>
      </c>
      <c r="J11" s="160" t="str">
        <f>IFERROR(IF(F11="","",ROUND(F11*1.25*IF(E11="",1,E11),0)),"")</f>
        <v/>
      </c>
      <c r="K11" s="160" t="str">
        <f>IFERROR(IF(F11="","",ROUND(F11*1.3*IF(E11="",1,E11),0)),"")</f>
        <v/>
      </c>
    </row>
    <row r="12" ht="25.5" customHeight="1" spans="1:11">
      <c r="A12" s="156">
        <v>5</v>
      </c>
      <c r="B12" s="157"/>
      <c r="C12" s="158"/>
      <c r="D12" s="157"/>
      <c r="E12" s="157"/>
      <c r="F12" s="159"/>
      <c r="G12" s="160" t="str">
        <f>IFERROR(IF(F12="","",ROUND(F12*1.2*IF(E12="",1,E12),0)),"")</f>
        <v/>
      </c>
      <c r="H12" s="160" t="str">
        <f>IFERROR(IF(F12="","",ROUND(F12*1.25*IF(E12="",1,E12),0)),"")</f>
        <v/>
      </c>
      <c r="I12" s="160" t="str">
        <f>IFERROR(IF(F12="","",ROUND(F12*1.2*IF(E12="",1,E12),0)),"")</f>
        <v/>
      </c>
      <c r="J12" s="160" t="str">
        <f>IFERROR(IF(F12="","",ROUND(F12*1.25*IF(E12="",1,E12),0)),"")</f>
        <v/>
      </c>
      <c r="K12" s="160" t="str">
        <f>IFERROR(IF(F12="","",ROUND(F12*1.3*IF(E12="",1,E12),0)),"")</f>
        <v/>
      </c>
    </row>
    <row r="13" ht="27.75" customHeight="1" spans="1:11">
      <c r="A13" s="150" t="s">
        <v>25</v>
      </c>
      <c r="B13" s="150"/>
      <c r="C13" s="150"/>
      <c r="D13" s="150"/>
      <c r="E13" s="150"/>
      <c r="F13" s="161">
        <f t="shared" ref="F13:K13" si="0">SUM(F8:F12)</f>
        <v>840000</v>
      </c>
      <c r="G13" s="161">
        <f t="shared" si="0"/>
        <v>1008000</v>
      </c>
      <c r="H13" s="161">
        <f t="shared" si="0"/>
        <v>1050000</v>
      </c>
      <c r="I13" s="161">
        <f t="shared" si="0"/>
        <v>1008000</v>
      </c>
      <c r="J13" s="161">
        <f t="shared" si="0"/>
        <v>1050000</v>
      </c>
      <c r="K13" s="161">
        <f t="shared" si="0"/>
        <v>1092000</v>
      </c>
    </row>
    <row r="14" ht="21.75" customHeight="1" spans="1:11">
      <c r="A14" s="162" t="s">
        <v>26</v>
      </c>
      <c r="B14" s="162"/>
      <c r="C14" s="162"/>
      <c r="D14" s="162"/>
      <c r="E14" s="162"/>
      <c r="F14" s="162"/>
      <c r="G14" s="162"/>
      <c r="H14" s="162"/>
      <c r="I14" s="162"/>
      <c r="J14" s="162"/>
      <c r="K14" s="162"/>
    </row>
    <row r="15" ht="9.75" customHeight="1"/>
    <row r="16" ht="31.5" customHeight="1" spans="1:11">
      <c r="A16" s="163" t="s">
        <v>27</v>
      </c>
      <c r="B16" s="163"/>
      <c r="C16" s="163"/>
      <c r="D16" s="163"/>
      <c r="E16" s="163"/>
      <c r="F16" s="163"/>
      <c r="G16" s="163"/>
      <c r="H16" s="163"/>
      <c r="I16" s="163"/>
      <c r="J16" s="163"/>
    </row>
    <row r="17" ht="21.75" customHeight="1" spans="1:11">
      <c r="A17" s="164" t="s">
        <v>28</v>
      </c>
      <c r="B17" s="164"/>
      <c r="C17" s="164"/>
      <c r="D17" s="164"/>
      <c r="E17" s="164"/>
      <c r="F17" s="164"/>
      <c r="G17" s="164"/>
      <c r="H17" s="164"/>
      <c r="I17" s="164"/>
      <c r="J17" s="164"/>
    </row>
    <row r="18" ht="42" customHeight="1" spans="1:11">
      <c r="A18" s="165" t="s">
        <v>13</v>
      </c>
      <c r="B18" s="165" t="s">
        <v>29</v>
      </c>
      <c r="C18" s="165" t="s">
        <v>30</v>
      </c>
      <c r="D18" s="165" t="s">
        <v>31</v>
      </c>
      <c r="E18" s="165" t="s">
        <v>32</v>
      </c>
      <c r="F18" s="165" t="s">
        <v>33</v>
      </c>
      <c r="G18" s="165" t="s">
        <v>34</v>
      </c>
      <c r="H18" s="165" t="s">
        <v>35</v>
      </c>
      <c r="I18" s="165" t="s">
        <v>36</v>
      </c>
      <c r="K18" s="165" t="s">
        <v>37</v>
      </c>
    </row>
    <row r="19" ht="30" customHeight="1" spans="1:11">
      <c r="A19" s="166">
        <v>1</v>
      </c>
      <c r="B19" s="167"/>
      <c r="C19" s="167"/>
      <c r="D19" s="168"/>
      <c r="E19" s="169">
        <v>15000000</v>
      </c>
      <c r="F19" s="169">
        <v>10000000</v>
      </c>
      <c r="G19" s="170">
        <f>IFERROR(IF(E19="","",E19/1.08),"")</f>
        <v>13888888.8888889</v>
      </c>
      <c r="H19" s="170">
        <f>IFERROR(IF(E19="","",E19-G19),"")</f>
        <v>1111111.11111111</v>
      </c>
      <c r="I19" s="170">
        <f>IFERROR(IF(OR(E19="",F19=""),"",MAX(0,G19-F19)),"")</f>
        <v>3888888.88888889</v>
      </c>
      <c r="K19" s="171">
        <f>IFERROR(IF(I19="","",I19*0.8),"")</f>
        <v>3111111.11111111</v>
      </c>
    </row>
    <row r="20" ht="30" customHeight="1" spans="1:11">
      <c r="A20" s="172">
        <v>2</v>
      </c>
      <c r="B20" s="167"/>
      <c r="C20" s="167"/>
      <c r="D20" s="168"/>
      <c r="E20" s="169"/>
      <c r="F20" s="169"/>
      <c r="G20" s="173" t="str">
        <f>IFERROR(IF(E20="","",E20/1.08),"")</f>
        <v/>
      </c>
      <c r="H20" s="173" t="str">
        <f>IFERROR(IF(E20="","",E20-G20),"")</f>
        <v/>
      </c>
      <c r="I20" s="173" t="str">
        <f>IFERROR(IF(OR(E20="",F20=""),"",MAX(0,G20-F20)),"")</f>
        <v/>
      </c>
      <c r="K20" s="171" t="str">
        <f>IFERROR(IF(I20="","",I20*0.8),"")</f>
        <v/>
      </c>
    </row>
    <row r="21" ht="30" customHeight="1" spans="1:11">
      <c r="A21" s="166">
        <v>3</v>
      </c>
      <c r="B21" s="167"/>
      <c r="C21" s="167"/>
      <c r="D21" s="168"/>
      <c r="E21" s="169"/>
      <c r="F21" s="169"/>
      <c r="G21" s="170" t="str">
        <f>IFERROR(IF(E21="","",E21/1.08),"")</f>
        <v/>
      </c>
      <c r="H21" s="170" t="str">
        <f>IFERROR(IF(E21="","",E21-G21),"")</f>
        <v/>
      </c>
      <c r="I21" s="170" t="str">
        <f>IFERROR(IF(OR(E21="",F21=""),"",MAX(0,G21-F21)),"")</f>
        <v/>
      </c>
      <c r="K21" s="171" t="str">
        <f>IFERROR(IF(I21="","",I21*0.8),"")</f>
        <v/>
      </c>
    </row>
    <row r="22" ht="30" customHeight="1" spans="1:11">
      <c r="A22" s="172">
        <v>4</v>
      </c>
      <c r="B22" s="167"/>
      <c r="C22" s="167"/>
      <c r="D22" s="168"/>
      <c r="E22" s="169"/>
      <c r="F22" s="169"/>
      <c r="G22" s="173" t="str">
        <f>IFERROR(IF(E22="","",E22/1.08),"")</f>
        <v/>
      </c>
      <c r="H22" s="173" t="str">
        <f>IFERROR(IF(E22="","",E22-G22),"")</f>
        <v/>
      </c>
      <c r="I22" s="173" t="str">
        <f>IFERROR(IF(OR(E22="",F22=""),"",MAX(0,G22-F22)),"")</f>
        <v/>
      </c>
      <c r="K22" s="171" t="str">
        <f>IFERROR(IF(I22="","",I22*0.8),"")</f>
        <v/>
      </c>
    </row>
    <row r="23" ht="30" customHeight="1" spans="1:11">
      <c r="A23" s="174" t="s">
        <v>38</v>
      </c>
      <c r="B23" s="174"/>
      <c r="C23" s="174"/>
      <c r="D23" s="174"/>
      <c r="E23" s="175">
        <f>IFERROR(SUM(E19:E22),0)</f>
        <v>15000000</v>
      </c>
      <c r="F23" s="175">
        <f>IFERROR(SUM(F19:F22),0)</f>
        <v>10000000</v>
      </c>
      <c r="G23" s="175">
        <f>IFERROR(SUM(G19:G22),0)</f>
        <v>13888888.8888889</v>
      </c>
      <c r="H23" s="175">
        <f>IFERROR(SUM(H19:H22),0)</f>
        <v>1111111.11111111</v>
      </c>
      <c r="I23" s="175">
        <f>IFERROR(SUM(I19:I22),0)</f>
        <v>3888888.88888889</v>
      </c>
      <c r="K23" s="176">
        <f>IFERROR(SUM(J19:J22),0)</f>
        <v>0</v>
      </c>
    </row>
    <row r="24" ht="18" customHeight="1" spans="1:11">
      <c r="A24" s="164" t="s">
        <v>39</v>
      </c>
      <c r="B24" s="164"/>
      <c r="C24" s="164"/>
      <c r="D24" s="164"/>
      <c r="E24" s="164"/>
      <c r="F24" s="164"/>
      <c r="G24" s="164"/>
      <c r="H24" s="164"/>
      <c r="I24" s="164"/>
      <c r="J24" s="164"/>
    </row>
    <row r="25" ht="9.75" customHeight="1"/>
    <row r="26" ht="31.5" customHeight="1" spans="1:11">
      <c r="A26" s="177" t="s">
        <v>40</v>
      </c>
      <c r="B26" s="177"/>
      <c r="C26" s="177"/>
      <c r="D26" s="177"/>
      <c r="E26" s="177"/>
      <c r="F26" s="177"/>
      <c r="G26" s="177"/>
      <c r="H26" s="177"/>
      <c r="I26" s="177"/>
      <c r="J26" s="177"/>
      <c r="K26" s="178"/>
    </row>
    <row r="27" ht="21.75" customHeight="1" spans="1:11">
      <c r="A27" s="147" t="s">
        <v>11</v>
      </c>
      <c r="B27" s="149"/>
      <c r="C27" s="149"/>
      <c r="D27" s="149"/>
      <c r="E27" s="149"/>
      <c r="F27" s="149"/>
      <c r="G27" s="147" t="s">
        <v>12</v>
      </c>
      <c r="H27" s="179"/>
      <c r="I27" s="179"/>
      <c r="J27" s="179"/>
      <c r="K27" s="178"/>
    </row>
    <row r="28" ht="21.75" customHeight="1" spans="1:11">
      <c r="A28" s="147" t="s">
        <v>41</v>
      </c>
      <c r="B28" s="149"/>
      <c r="C28" s="149"/>
      <c r="D28" s="149"/>
      <c r="E28" s="149"/>
      <c r="F28" s="149"/>
      <c r="G28" s="147" t="s">
        <v>2</v>
      </c>
      <c r="H28" s="180">
        <f ca="1">TODAY()</f>
        <v>46183</v>
      </c>
      <c r="I28" s="180"/>
      <c r="J28" s="180"/>
      <c r="K28" s="178"/>
    </row>
    <row r="29" ht="37.5" customHeight="1" spans="1:11">
      <c r="A29" s="181" t="s">
        <v>13</v>
      </c>
      <c r="B29" s="181" t="s">
        <v>14</v>
      </c>
      <c r="C29" s="181" t="s">
        <v>15</v>
      </c>
      <c r="D29" s="181" t="s">
        <v>16</v>
      </c>
      <c r="E29" s="181" t="s">
        <v>42</v>
      </c>
      <c r="F29" s="181" t="s">
        <v>43</v>
      </c>
      <c r="G29" s="181" t="s">
        <v>44</v>
      </c>
      <c r="H29" s="181" t="s">
        <v>45</v>
      </c>
      <c r="I29" s="181" t="s">
        <v>46</v>
      </c>
      <c r="K29" s="181" t="s">
        <v>47</v>
      </c>
    </row>
    <row r="30" ht="24" customHeight="1" spans="1:11">
      <c r="A30" s="182">
        <v>1</v>
      </c>
      <c r="B30" s="183"/>
      <c r="C30" s="183"/>
      <c r="D30" s="183"/>
      <c r="E30" s="184">
        <v>1</v>
      </c>
      <c r="F30" s="185">
        <v>5150000</v>
      </c>
      <c r="G30" s="186">
        <f t="shared" ref="G30:G39" si="1">IFERROR(E30*F30,0)</f>
        <v>5150000</v>
      </c>
      <c r="H30" s="186">
        <f t="shared" ref="H30:H39" si="2">IFERROR(G30*0.08,0)</f>
        <v>412000</v>
      </c>
      <c r="I30" s="186">
        <f t="shared" ref="I30:I39" si="3">IFERROR(G30+H30,0)</f>
        <v>5562000</v>
      </c>
      <c r="K30" s="183"/>
    </row>
    <row r="31" ht="24" customHeight="1" spans="1:11">
      <c r="A31" s="187">
        <v>2</v>
      </c>
      <c r="B31" s="183"/>
      <c r="C31" s="183"/>
      <c r="D31" s="183"/>
      <c r="E31" s="184"/>
      <c r="F31" s="185"/>
      <c r="G31" s="188">
        <f t="shared" si="1"/>
        <v>0</v>
      </c>
      <c r="H31" s="188">
        <f t="shared" si="2"/>
        <v>0</v>
      </c>
      <c r="I31" s="188">
        <f t="shared" si="3"/>
        <v>0</v>
      </c>
      <c r="K31" s="183"/>
    </row>
    <row r="32" ht="24" customHeight="1" spans="1:11">
      <c r="A32" s="182">
        <v>3</v>
      </c>
      <c r="B32" s="183"/>
      <c r="C32" s="183"/>
      <c r="D32" s="183"/>
      <c r="E32" s="184"/>
      <c r="F32" s="185"/>
      <c r="G32" s="186">
        <f t="shared" si="1"/>
        <v>0</v>
      </c>
      <c r="H32" s="186">
        <f t="shared" si="2"/>
        <v>0</v>
      </c>
      <c r="I32" s="186">
        <f t="shared" si="3"/>
        <v>0</v>
      </c>
      <c r="K32" s="183"/>
    </row>
    <row r="33" ht="24" customHeight="1" spans="1:11">
      <c r="A33" s="187">
        <v>4</v>
      </c>
      <c r="B33" s="183"/>
      <c r="C33" s="183"/>
      <c r="D33" s="183"/>
      <c r="E33" s="184"/>
      <c r="F33" s="185"/>
      <c r="G33" s="188">
        <f t="shared" si="1"/>
        <v>0</v>
      </c>
      <c r="H33" s="188">
        <f t="shared" si="2"/>
        <v>0</v>
      </c>
      <c r="I33" s="188">
        <f t="shared" si="3"/>
        <v>0</v>
      </c>
      <c r="K33" s="183"/>
    </row>
    <row r="34" ht="24" customHeight="1" spans="1:11">
      <c r="A34" s="182">
        <v>5</v>
      </c>
      <c r="B34" s="183"/>
      <c r="C34" s="183"/>
      <c r="D34" s="183"/>
      <c r="E34" s="184"/>
      <c r="F34" s="185"/>
      <c r="G34" s="186">
        <f t="shared" si="1"/>
        <v>0</v>
      </c>
      <c r="H34" s="186">
        <f t="shared" si="2"/>
        <v>0</v>
      </c>
      <c r="I34" s="186">
        <f t="shared" si="3"/>
        <v>0</v>
      </c>
      <c r="K34" s="183"/>
    </row>
    <row r="35" ht="24" customHeight="1" spans="1:11">
      <c r="A35" s="187">
        <v>6</v>
      </c>
      <c r="B35" s="183"/>
      <c r="C35" s="183"/>
      <c r="D35" s="183"/>
      <c r="E35" s="184"/>
      <c r="F35" s="185"/>
      <c r="G35" s="188">
        <f t="shared" si="1"/>
        <v>0</v>
      </c>
      <c r="H35" s="188">
        <f t="shared" si="2"/>
        <v>0</v>
      </c>
      <c r="I35" s="188">
        <f t="shared" si="3"/>
        <v>0</v>
      </c>
      <c r="K35" s="183"/>
    </row>
    <row r="36" ht="24" customHeight="1" spans="1:11">
      <c r="A36" s="182">
        <v>7</v>
      </c>
      <c r="B36" s="183"/>
      <c r="C36" s="183"/>
      <c r="D36" s="183"/>
      <c r="E36" s="184"/>
      <c r="F36" s="185"/>
      <c r="G36" s="186">
        <f t="shared" si="1"/>
        <v>0</v>
      </c>
      <c r="H36" s="186">
        <f t="shared" si="2"/>
        <v>0</v>
      </c>
      <c r="I36" s="186">
        <f t="shared" si="3"/>
        <v>0</v>
      </c>
      <c r="K36" s="183"/>
    </row>
    <row r="37" ht="24" customHeight="1" spans="1:11">
      <c r="A37" s="187">
        <v>8</v>
      </c>
      <c r="B37" s="183"/>
      <c r="C37" s="183"/>
      <c r="D37" s="183"/>
      <c r="E37" s="184"/>
      <c r="F37" s="185"/>
      <c r="G37" s="188">
        <f t="shared" si="1"/>
        <v>0</v>
      </c>
      <c r="H37" s="188">
        <f t="shared" si="2"/>
        <v>0</v>
      </c>
      <c r="I37" s="188">
        <f t="shared" si="3"/>
        <v>0</v>
      </c>
      <c r="K37" s="183"/>
    </row>
    <row r="38" ht="24" customHeight="1" spans="1:11">
      <c r="A38" s="182">
        <v>9</v>
      </c>
      <c r="B38" s="183"/>
      <c r="C38" s="183"/>
      <c r="D38" s="183"/>
      <c r="E38" s="184"/>
      <c r="F38" s="185"/>
      <c r="G38" s="186">
        <f t="shared" si="1"/>
        <v>0</v>
      </c>
      <c r="H38" s="186">
        <f t="shared" si="2"/>
        <v>0</v>
      </c>
      <c r="I38" s="186">
        <f t="shared" si="3"/>
        <v>0</v>
      </c>
      <c r="K38" s="183"/>
    </row>
    <row r="39" ht="24" customHeight="1" spans="1:11">
      <c r="A39" s="187">
        <v>10</v>
      </c>
      <c r="B39" s="183"/>
      <c r="C39" s="183"/>
      <c r="D39" s="183"/>
      <c r="E39" s="184"/>
      <c r="F39" s="185"/>
      <c r="G39" s="188">
        <f t="shared" si="1"/>
        <v>0</v>
      </c>
      <c r="H39" s="188">
        <f t="shared" si="2"/>
        <v>0</v>
      </c>
      <c r="I39" s="188">
        <f t="shared" si="3"/>
        <v>0</v>
      </c>
      <c r="K39" s="183"/>
    </row>
    <row r="40" ht="30" customHeight="1" spans="1:11">
      <c r="A40" s="189" t="s">
        <v>25</v>
      </c>
      <c r="B40" s="189"/>
      <c r="C40" s="189"/>
      <c r="D40" s="189"/>
      <c r="E40" s="189"/>
      <c r="F40" s="189"/>
      <c r="G40" s="190">
        <f>SUM(G30:G39)</f>
        <v>5150000</v>
      </c>
      <c r="H40" s="190">
        <f>SUM(H30:H39)</f>
        <v>412000</v>
      </c>
      <c r="I40" s="190">
        <f>SUM(I30:I39)</f>
        <v>5562000</v>
      </c>
      <c r="K40" s="191"/>
    </row>
    <row r="41" ht="24" customHeight="1" spans="1:11">
      <c r="A41" s="189" t="s">
        <v>48</v>
      </c>
      <c r="B41" s="189"/>
      <c r="C41" s="189"/>
      <c r="D41" s="189"/>
      <c r="E41" s="189"/>
      <c r="F41" s="189"/>
      <c r="G41" s="189"/>
      <c r="H41" s="189"/>
      <c r="I41" s="192">
        <f>G40</f>
        <v>5150000</v>
      </c>
      <c r="J41" s="192"/>
      <c r="K41" s="178"/>
    </row>
    <row r="42" ht="24" customHeight="1" spans="1:11">
      <c r="A42" s="189" t="s">
        <v>49</v>
      </c>
      <c r="B42" s="189"/>
      <c r="C42" s="189"/>
      <c r="D42" s="189"/>
      <c r="E42" s="189"/>
      <c r="F42" s="189"/>
      <c r="G42" s="189"/>
      <c r="H42" s="189"/>
      <c r="I42" s="192">
        <f>H40</f>
        <v>412000</v>
      </c>
      <c r="J42" s="192"/>
      <c r="K42" s="178"/>
    </row>
    <row r="43" ht="30" customHeight="1" spans="1:11">
      <c r="A43" s="193" t="s">
        <v>50</v>
      </c>
      <c r="B43" s="193"/>
      <c r="C43" s="193"/>
      <c r="D43" s="193"/>
      <c r="E43" s="193"/>
      <c r="F43" s="193"/>
      <c r="G43" s="193"/>
      <c r="H43" s="193"/>
      <c r="I43" s="194">
        <f>I40</f>
        <v>5562000</v>
      </c>
      <c r="J43" s="194"/>
      <c r="K43" s="178"/>
    </row>
    <row r="44" ht="24" customHeight="1" spans="1:11">
      <c r="A44" s="145" t="s">
        <v>51</v>
      </c>
      <c r="B44" s="145"/>
      <c r="C44" s="145"/>
      <c r="D44" s="195"/>
      <c r="E44" s="195"/>
      <c r="F44" s="195"/>
      <c r="G44" s="195"/>
      <c r="H44" s="195"/>
      <c r="I44" s="195"/>
      <c r="J44" s="195"/>
      <c r="K44" s="178"/>
    </row>
    <row r="45" ht="9.75" customHeight="1"/>
    <row r="46" ht="24" customHeight="1" spans="1:11">
      <c r="A46" s="196" t="s">
        <v>52</v>
      </c>
      <c r="B46" s="196"/>
      <c r="C46" s="196"/>
      <c r="D46" s="196" t="s">
        <v>53</v>
      </c>
      <c r="E46" s="196"/>
      <c r="F46" s="196" t="s">
        <v>54</v>
      </c>
      <c r="G46" s="196"/>
      <c r="H46" s="196"/>
      <c r="I46" s="196" t="s">
        <v>55</v>
      </c>
      <c r="J46" s="196"/>
    </row>
    <row r="47" ht="43.5" customHeight="1" spans="1:11">
      <c r="A47" s="197" t="s">
        <v>56</v>
      </c>
      <c r="B47" s="197"/>
      <c r="C47" s="197"/>
      <c r="D47" s="197" t="s">
        <v>56</v>
      </c>
      <c r="E47" s="197"/>
      <c r="F47" s="197" t="s">
        <v>56</v>
      </c>
      <c r="G47" s="197"/>
      <c r="H47" s="197"/>
      <c r="I47" s="197" t="s">
        <v>56</v>
      </c>
      <c r="J47" s="197"/>
    </row>
  </sheetData>
  <mergeCells count="38">
    <mergeCell ref="A1:J1"/>
    <mergeCell ref="A2:G2"/>
    <mergeCell ref="I2:J2"/>
    <mergeCell ref="A3:B3"/>
    <mergeCell ref="C3:D3"/>
    <mergeCell ref="E3:F3"/>
    <mergeCell ref="G3:H3"/>
    <mergeCell ref="I3:J3"/>
    <mergeCell ref="A5:K5"/>
    <mergeCell ref="F6:H6"/>
    <mergeCell ref="A13:E13"/>
    <mergeCell ref="A14:K14"/>
    <mergeCell ref="A16:J16"/>
    <mergeCell ref="A17:J17"/>
    <mergeCell ref="A23:D23"/>
    <mergeCell ref="A24:J24"/>
    <mergeCell ref="A26:J26"/>
    <mergeCell ref="B27:F27"/>
    <mergeCell ref="H27:J27"/>
    <mergeCell ref="B28:F28"/>
    <mergeCell ref="H28:J28"/>
    <mergeCell ref="A40:F40"/>
    <mergeCell ref="A41:H41"/>
    <mergeCell ref="I41:J41"/>
    <mergeCell ref="A42:H42"/>
    <mergeCell ref="I42:J42"/>
    <mergeCell ref="A43:H43"/>
    <mergeCell ref="I43:J43"/>
    <mergeCell ref="A44:C44"/>
    <mergeCell ref="D44:J44"/>
    <mergeCell ref="A46:C46"/>
    <mergeCell ref="D46:E46"/>
    <mergeCell ref="F46:H46"/>
    <mergeCell ref="I46:J46"/>
    <mergeCell ref="A47:C47"/>
    <mergeCell ref="D47:E47"/>
    <mergeCell ref="F47:H47"/>
    <mergeCell ref="I47:J47"/>
  </mergeCells>
  <pageMargins left="0.75" right="0.75" top="1" bottom="1" header="0.511811023622047" footer="0.511811023622047"/>
  <pageSetup paperSize="1" fitToHeight="0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N40"/>
  <sheetViews>
    <sheetView showGridLines="0" topLeftCell="A12" workbookViewId="0">
      <selection activeCell="M11" sqref="M11"/>
    </sheetView>
  </sheetViews>
  <sheetFormatPr defaultColWidth="8.67619047619048" defaultRowHeight="15"/>
  <cols>
    <col min="1" max="1" width="22.2857142857143" style="1" customWidth="1"/>
    <col min="2" max="2" width="18" style="1" customWidth="1"/>
    <col min="3" max="3" width="12" style="1" customWidth="1"/>
    <col min="4" max="4" width="44" style="1" customWidth="1"/>
    <col min="5" max="5" width="16.1428571428571" style="1" customWidth="1"/>
    <col min="6" max="6" width="18.2857142857143" style="1" customWidth="1"/>
    <col min="7" max="7" width="17.4285714285714" style="1" customWidth="1"/>
    <col min="8" max="8" width="17.2857142857143" style="1" customWidth="1"/>
    <col min="9" max="9" width="16.1428571428571" style="1" customWidth="1"/>
    <col min="10" max="10" width="13.5714285714286" style="1" customWidth="1"/>
    <col min="11" max="11" width="23.2857142857143" style="1" customWidth="1"/>
    <col min="13" max="14" width="13" style="1" hidden="1" customWidth="1"/>
  </cols>
  <sheetData>
    <row r="1" ht="18" customHeight="1" spans="2:14">
      <c r="B1" s="108" t="s">
        <v>57</v>
      </c>
      <c r="C1" s="108"/>
      <c r="D1" s="108"/>
      <c r="E1" s="108"/>
      <c r="F1" s="108"/>
      <c r="G1" s="108"/>
      <c r="H1" s="108"/>
      <c r="I1" s="108"/>
      <c r="J1" s="108"/>
      <c r="N1" s="109">
        <f>MATCH($C$9,{"Giá vốn";"Giá VIP";"Giá ưu đãi";"Giá đại lý";"Giá gara"},0)+4</f>
        <v>6</v>
      </c>
    </row>
    <row r="2" customHeight="1" spans="2:14">
      <c r="B2" s="110" t="s">
        <v>58</v>
      </c>
      <c r="C2" s="110"/>
      <c r="D2" s="110"/>
      <c r="E2" s="110"/>
      <c r="F2" s="110"/>
      <c r="G2" s="110"/>
      <c r="H2" s="110"/>
      <c r="I2" s="110"/>
      <c r="J2" s="110"/>
    </row>
    <row r="4" ht="30" customHeight="1" spans="2:14">
      <c r="B4" s="111" t="s">
        <v>59</v>
      </c>
      <c r="C4" s="111"/>
      <c r="D4" s="111"/>
      <c r="E4" s="111"/>
      <c r="F4" s="111"/>
      <c r="G4" s="111"/>
      <c r="H4" s="111"/>
      <c r="I4" s="111"/>
      <c r="J4" s="111"/>
    </row>
    <row r="5" customHeight="1" spans="2:14">
      <c r="B5" s="1" t="s">
        <v>60</v>
      </c>
      <c r="C5" s="112" t="s">
        <v>61</v>
      </c>
      <c r="G5" s="113" t="s">
        <v>2</v>
      </c>
      <c r="H5" s="114">
        <f ca="1">TODAY()</f>
        <v>46183</v>
      </c>
      <c r="I5" s="113" t="s">
        <v>62</v>
      </c>
      <c r="J5" s="115">
        <v>0.08</v>
      </c>
    </row>
    <row r="6" customHeight="1" spans="2:14">
      <c r="B6" s="112" t="s">
        <v>11</v>
      </c>
      <c r="C6" s="116"/>
      <c r="D6" s="116"/>
      <c r="E6" s="116"/>
      <c r="G6" s="117" t="s">
        <v>63</v>
      </c>
      <c r="H6" s="118" t="str">
        <f>IFERROR(VLOOKUP($C$6,'👥 KHÁCH HÀNG'!$A:$E,2,0),"")</f>
        <v/>
      </c>
      <c r="I6" s="118"/>
      <c r="J6" s="118"/>
    </row>
    <row r="7" customHeight="1" spans="2:14">
      <c r="B7" s="112" t="s">
        <v>41</v>
      </c>
      <c r="C7" s="119" t="str">
        <f>IFERROR(VLOOKUP($C$6,'👥 KHÁCH HÀNG'!$A:$E,3,0),"")</f>
        <v/>
      </c>
      <c r="D7" s="119"/>
      <c r="E7" s="119"/>
      <c r="G7" s="117" t="s">
        <v>64</v>
      </c>
      <c r="H7" s="118" t="str">
        <f>IFERROR(VLOOKUP($C$6,'👥 KHÁCH HÀNG'!$A:$E,4,0),"")</f>
        <v/>
      </c>
      <c r="I7" s="118"/>
      <c r="J7" s="118"/>
    </row>
    <row r="8" customHeight="1" spans="2:14">
      <c r="B8" s="112" t="s">
        <v>65</v>
      </c>
      <c r="C8" s="116" t="str">
        <f>IFERROR(VLOOKUP($C$6,'👥 KHÁCH HÀNG'!$A:$I,9,0),"")</f>
        <v/>
      </c>
      <c r="D8" s="116"/>
      <c r="E8" s="116"/>
      <c r="G8" s="117" t="s">
        <v>66</v>
      </c>
      <c r="H8" s="118" t="str">
        <f>IFERROR(VLOOKUP($C$8,'🚛 NHÀ XE'!$A:$F,2,0)&amp;" · "&amp;VLOOKUP($C$8,'🚛 NHÀ XE'!$A:$F,3,0),"")</f>
        <v/>
      </c>
      <c r="I8" s="118"/>
      <c r="J8" s="118"/>
    </row>
    <row r="9" customHeight="1" spans="2:14">
      <c r="B9" s="120" t="s">
        <v>67</v>
      </c>
      <c r="C9" s="121" t="s">
        <v>68</v>
      </c>
      <c r="D9" s="121"/>
      <c r="E9" s="121"/>
    </row>
    <row r="10" ht="39.75" customHeight="1" spans="2:14">
      <c r="B10" s="122" t="s">
        <v>13</v>
      </c>
      <c r="C10" s="122" t="s">
        <v>69</v>
      </c>
      <c r="D10" s="122" t="s">
        <v>70</v>
      </c>
      <c r="E10" s="122" t="s">
        <v>16</v>
      </c>
      <c r="F10" s="122" t="s">
        <v>71</v>
      </c>
      <c r="G10" s="122" t="s">
        <v>72</v>
      </c>
      <c r="H10" s="122" t="s">
        <v>73</v>
      </c>
      <c r="I10" s="122" t="s">
        <v>74</v>
      </c>
      <c r="J10" s="122" t="s">
        <v>75</v>
      </c>
      <c r="K10" s="122" t="s">
        <v>76</v>
      </c>
    </row>
    <row r="11" customHeight="1" spans="2:14">
      <c r="B11" s="123">
        <v>1</v>
      </c>
      <c r="C11" s="124"/>
      <c r="D11" s="94" t="str">
        <f>IFERROR(VLOOKUP($C11,'📂 DATA'!$A:$I,2,0),"")</f>
        <v/>
      </c>
      <c r="E11" s="123" t="str">
        <f>IFERROR(VLOOKUP($C11,'📂 DATA'!$A:$I,4,0),"")</f>
        <v/>
      </c>
      <c r="F11" s="125"/>
      <c r="G11" s="126" t="str">
        <f>IFERROR(VLOOKUP($C11,'📂 DATA'!$A:$J,MATCH(IF($K11="",$C$9,$K11),{"Giá vốn";"Giá VIP";"Giá ưu đãi";"Giá đại lý";"Giá gara"},0)+4,0),"")</f>
        <v/>
      </c>
      <c r="H11" s="126" t="str">
        <f t="shared" ref="H11:H18" si="0">IF($C11="","",N($F11)*N($G11))</f>
        <v/>
      </c>
      <c r="I11" s="126" t="str">
        <f t="shared" ref="I11:I18" si="1">IF($C11="","",$H11*$J$5)</f>
        <v/>
      </c>
      <c r="J11" s="126" t="str">
        <f t="shared" ref="J11:J18" si="2">IF($C11="","",$H11+$I11)</f>
        <v/>
      </c>
      <c r="K11" s="127"/>
    </row>
    <row r="12" customHeight="1" spans="2:14">
      <c r="B12" s="123">
        <v>2</v>
      </c>
      <c r="C12" s="124"/>
      <c r="D12" s="94" t="str">
        <f>IFERROR(VLOOKUP($C12,'📂 DATA'!$A:$I,2,0),"")</f>
        <v/>
      </c>
      <c r="E12" s="123" t="str">
        <f>IFERROR(VLOOKUP($C12,'📂 DATA'!$A:$I,4,0),"")</f>
        <v/>
      </c>
      <c r="F12" s="125"/>
      <c r="G12" s="126" t="str">
        <f>IFERROR(VLOOKUP($C12,'📂 DATA'!$A:$J,MATCH(IF($K12="",$C$9,$K12),{"Giá vốn";"Giá VIP";"Giá ưu đãi";"Giá đại lý";"Giá gara"},0)+4,0),"")</f>
        <v/>
      </c>
      <c r="H12" s="126" t="str">
        <f t="shared" si="0"/>
        <v/>
      </c>
      <c r="I12" s="126" t="str">
        <f t="shared" si="1"/>
        <v/>
      </c>
      <c r="J12" s="126" t="str">
        <f t="shared" si="2"/>
        <v/>
      </c>
      <c r="K12" s="127"/>
    </row>
    <row r="13" customHeight="1" spans="2:14">
      <c r="B13" s="123">
        <v>3</v>
      </c>
      <c r="C13" s="124"/>
      <c r="D13" s="94" t="str">
        <f>IFERROR(VLOOKUP($C13,'📂 DATA'!$A:$I,2,0),"")</f>
        <v/>
      </c>
      <c r="E13" s="123" t="str">
        <f>IFERROR(VLOOKUP($C13,'📂 DATA'!$A:$I,4,0),"")</f>
        <v/>
      </c>
      <c r="F13" s="125"/>
      <c r="G13" s="126" t="str">
        <f>IFERROR(VLOOKUP($C13,'📂 DATA'!$A:$J,MATCH(IF($K13="",$C$9,$K13),{"Giá vốn";"Giá VIP";"Giá ưu đãi";"Giá đại lý";"Giá gara"},0)+4,0),"")</f>
        <v/>
      </c>
      <c r="H13" s="126" t="str">
        <f t="shared" si="0"/>
        <v/>
      </c>
      <c r="I13" s="126" t="str">
        <f t="shared" si="1"/>
        <v/>
      </c>
      <c r="J13" s="126" t="str">
        <f t="shared" si="2"/>
        <v/>
      </c>
      <c r="K13" s="127"/>
    </row>
    <row r="14" customHeight="1" spans="2:14">
      <c r="B14" s="123">
        <v>4</v>
      </c>
      <c r="C14" s="124"/>
      <c r="D14" s="94" t="str">
        <f>IFERROR(VLOOKUP($C14,'📂 DATA'!$A:$I,2,0),"")</f>
        <v/>
      </c>
      <c r="E14" s="123" t="str">
        <f>IFERROR(VLOOKUP($C14,'📂 DATA'!$A:$I,4,0),"")</f>
        <v/>
      </c>
      <c r="F14" s="125"/>
      <c r="G14" s="126" t="str">
        <f>IFERROR(VLOOKUP($C14,'📂 DATA'!$A:$J,MATCH(IF($K14="",$C$9,$K14),{"Giá vốn";"Giá VIP";"Giá ưu đãi";"Giá đại lý";"Giá gara"},0)+4,0),"")</f>
        <v/>
      </c>
      <c r="H14" s="126" t="str">
        <f t="shared" si="0"/>
        <v/>
      </c>
      <c r="I14" s="126" t="str">
        <f t="shared" si="1"/>
        <v/>
      </c>
      <c r="J14" s="126" t="str">
        <f t="shared" si="2"/>
        <v/>
      </c>
      <c r="K14" s="127"/>
    </row>
    <row r="15" customHeight="1" spans="2:14">
      <c r="B15" s="123">
        <v>5</v>
      </c>
      <c r="C15" s="124"/>
      <c r="D15" s="94" t="str">
        <f>IFERROR(VLOOKUP($C15,'📂 DATA'!$A:$I,2,0),"")</f>
        <v/>
      </c>
      <c r="E15" s="123" t="str">
        <f>IFERROR(VLOOKUP($C15,'📂 DATA'!$A:$I,4,0),"")</f>
        <v/>
      </c>
      <c r="F15" s="125"/>
      <c r="G15" s="126" t="str">
        <f>IFERROR(VLOOKUP($C15,'📂 DATA'!$A:$J,MATCH(IF($K15="",$C$9,$K15),{"Giá vốn";"Giá VIP";"Giá ưu đãi";"Giá đại lý";"Giá gara"},0)+4,0),"")</f>
        <v/>
      </c>
      <c r="H15" s="126" t="str">
        <f t="shared" si="0"/>
        <v/>
      </c>
      <c r="I15" s="126" t="str">
        <f t="shared" si="1"/>
        <v/>
      </c>
      <c r="J15" s="126" t="str">
        <f t="shared" si="2"/>
        <v/>
      </c>
      <c r="K15" s="127"/>
    </row>
    <row r="16" customHeight="1" spans="2:14">
      <c r="B16" s="123">
        <v>6</v>
      </c>
      <c r="C16" s="124"/>
      <c r="D16" s="94" t="str">
        <f>IFERROR(VLOOKUP($C16,'📂 DATA'!$A:$I,2,0),"")</f>
        <v/>
      </c>
      <c r="E16" s="123" t="str">
        <f>IFERROR(VLOOKUP($C16,'📂 DATA'!$A:$I,4,0),"")</f>
        <v/>
      </c>
      <c r="F16" s="125"/>
      <c r="G16" s="126" t="str">
        <f>IFERROR(VLOOKUP($C16,'📂 DATA'!$A:$J,MATCH(IF($K16="",$C$9,$K16),{"Giá vốn";"Giá VIP";"Giá ưu đãi";"Giá đại lý";"Giá gara"},0)+4,0),"")</f>
        <v/>
      </c>
      <c r="H16" s="126" t="str">
        <f t="shared" si="0"/>
        <v/>
      </c>
      <c r="I16" s="126" t="str">
        <f t="shared" si="1"/>
        <v/>
      </c>
      <c r="J16" s="126" t="str">
        <f t="shared" si="2"/>
        <v/>
      </c>
      <c r="K16" s="127"/>
    </row>
    <row r="17" customHeight="1" spans="2:13">
      <c r="B17" s="123">
        <v>7</v>
      </c>
      <c r="C17" s="124"/>
      <c r="D17" s="94" t="str">
        <f>IFERROR(VLOOKUP($C17,'📂 DATA'!$A:$I,2,0),"")</f>
        <v/>
      </c>
      <c r="E17" s="123" t="str">
        <f>IFERROR(VLOOKUP($C17,'📂 DATA'!$A:$I,4,0),"")</f>
        <v/>
      </c>
      <c r="F17" s="125"/>
      <c r="G17" s="126" t="str">
        <f>IFERROR(VLOOKUP($C17,'📂 DATA'!$A:$J,MATCH(IF($K17="",$C$9,$K17),{"Giá vốn";"Giá VIP";"Giá ưu đãi";"Giá đại lý";"Giá gara"},0)+4,0),"")</f>
        <v/>
      </c>
      <c r="H17" s="126" t="str">
        <f t="shared" si="0"/>
        <v/>
      </c>
      <c r="I17" s="126" t="str">
        <f t="shared" si="1"/>
        <v/>
      </c>
      <c r="J17" s="126" t="str">
        <f t="shared" si="2"/>
        <v/>
      </c>
      <c r="K17" s="127"/>
    </row>
    <row r="18" customHeight="1" spans="2:13">
      <c r="B18" s="123">
        <v>8</v>
      </c>
      <c r="C18" s="124"/>
      <c r="D18" s="94" t="str">
        <f>IFERROR(VLOOKUP($C18,'📂 DATA'!$A:$I,2,0),"")</f>
        <v/>
      </c>
      <c r="E18" s="123" t="str">
        <f>IFERROR(VLOOKUP($C18,'📂 DATA'!$A:$I,4,0),"")</f>
        <v/>
      </c>
      <c r="F18" s="125"/>
      <c r="G18" s="126" t="str">
        <f>IFERROR(VLOOKUP($C18,'📂 DATA'!$A:$J,MATCH(IF($K18="",$C$9,$K18),{"Giá vốn";"Giá VIP";"Giá ưu đãi";"Giá đại lý";"Giá gara"},0)+4,0),"")</f>
        <v/>
      </c>
      <c r="H18" s="126" t="str">
        <f t="shared" si="0"/>
        <v/>
      </c>
      <c r="I18" s="126" t="str">
        <f t="shared" si="1"/>
        <v/>
      </c>
      <c r="J18" s="126" t="str">
        <f t="shared" si="2"/>
        <v/>
      </c>
      <c r="K18" s="127"/>
    </row>
    <row r="19" customHeight="1" spans="2:13">
      <c r="B19" s="128" t="s">
        <v>77</v>
      </c>
      <c r="C19" s="128"/>
      <c r="D19" s="128"/>
      <c r="E19" s="128"/>
      <c r="F19" s="129">
        <f>SUM($F$11:$F$18)</f>
        <v>0</v>
      </c>
      <c r="G19" s="104"/>
      <c r="H19" s="130">
        <f>SUM($H$11:$H$18)</f>
        <v>0</v>
      </c>
      <c r="I19" s="130">
        <f>SUM($I$11:$I$18)</f>
        <v>0</v>
      </c>
      <c r="J19" s="130">
        <f>SUM($J$11:$J$18)</f>
        <v>0</v>
      </c>
    </row>
    <row r="20" ht="33.75" customHeight="1" spans="2:13">
      <c r="B20" s="131" t="str">
        <f>"Bằng chữ: "&amp;IFERROR(IF(OR($J$19="",$J$19=0),"Không đồng./.",UPPER(LEFT(TRIM(IF(INT($J$19/1000000000)&gt;0,VLOOKUP(INT($J$19/1000000000),_LOOKUP_VND!A:C,3,FALSE())&amp;" tỷ ","")&amp;IF(MOD(INT($J$19/1000000),1000)&gt;0,IF(INT($J$19/1000000000)&gt;0,VLOOKUP(MOD(INT($J$19/1000000),1000),_LOOKUP_VND!A:C,2,FALSE()),VLOOKUP(MOD(INT($J$19/1000000),1000),_LOOKUP_VND!A:C,3,FALSE()))&amp;" triệu ","")&amp;IF(MOD(INT($J$19/1000),1000)&gt;0,IF(OR(INT($J$19/1000000000)&gt;0,MOD(INT($J$19/1000000),1000)&gt;0),VLOOKUP(MOD(INT($J$19/1000),1000),_LOOKUP_VND!A:C,2,FALSE()),VLOOKUP(MOD(INT($J$19/1000),1000),_LOOKUP_VND!A:C,3,FALSE()))&amp;" nghìn ","")&amp;IF(MOD($J$19,1000)&gt;0,IF(OR(INT($J$19/1000000000)&gt;0,MOD(INT($J$19/1000000),1000)&gt;0,MOD(INT($J$19/1000),1000)&gt;0),VLOOKUP(MOD($J$19,1000),_LOOKUP_VND!A:C,2,FALSE()),VLOOKUP(MOD($J$19,1000),_LOOKUP_VND!A:C,3,FALSE()))&amp;" ","")),1))&amp;MID(TRIM(IF(INT($J$19/1000000000)&gt;0,VLOOKUP(INT($J$19/1000000000),_LOOKUP_VND!A:C,3,FALSE())&amp;" tỷ ","")&amp;IF(MOD(INT($J$19/1000000),1000)&gt;0,IF(INT($J$19/1000000000)&gt;0,VLOOKUP(MOD(INT($J$19/1000000),1000),_LOOKUP_VND!A:C,2,FALSE()),VLOOKUP(MOD(INT($J$19/1000000),1000),_LOOKUP_VND!A:C,3,FALSE()))&amp;" triệu ","")&amp;IF(MOD(INT($J$19/1000),1000)&gt;0,IF(OR(INT($J$19/1000000000)&gt;0,MOD(INT($J$19/1000000),1000)&gt;0),VLOOKUP(MOD(INT($J$19/1000),1000),_LOOKUP_VND!A:C,2,FALSE()),VLOOKUP(MOD(INT($J$19/1000),1000),_LOOKUP_VND!A:C,3,FALSE()))&amp;" nghìn ","")&amp;IF(MOD($J$19,1000)&gt;0,IF(OR(INT($J$19/1000000000)&gt;0,MOD(INT($J$19/1000000),1000)&gt;0,MOD(INT($J$19/1000),1000)&gt;0),VLOOKUP(MOD($J$19,1000),_LOOKUP_VND!A:C,2,FALSE()),VLOOKUP(MOD($J$19,1000),_LOOKUP_VND!A:C,3,FALSE()))&amp;" ","")),2,LEN(TRIM(IF(INT($J$19/1000000000)&gt;0,VLOOKUP(INT($J$19/1000000000),_LOOKUP_VND!A:C,3,FALSE())&amp;" tỷ ","")&amp;IF(MOD(INT($J$19/1000000),1000)&gt;0,IF(INT($J$19/1000000000)&gt;0,VLOOKUP(MOD(INT($J$19/1000000),1000),_LOOKUP_VND!A:C,2,FALSE()),VLOOKUP(MOD(INT($J$19/1000000),1000),_LOOKUP_VND!A:C,3,FALSE()))&amp;" triệu ","")&amp;IF(MOD(INT($J$19/1000),1000)&gt;0,IF(OR(INT($J$19/1000000000)&gt;0,MOD(INT($J$19/1000000),1000)&gt;0),VLOOKUP(MOD(INT($J$19/1000),1000),_LOOKUP_VND!A:C,2,FALSE()),VLOOKUP(MOD(INT($J$19/1000),1000),_LOOKUP_VND!A:C,3,FALSE()))&amp;" nghìn ","")&amp;IF(MOD($J$19,1000)&gt;0,IF(OR(INT($J$19/1000000000)&gt;0,MOD(INT($J$19/1000000),1000)&gt;0,MOD(INT($J$19/1000),1000)&gt;0),VLOOKUP(MOD($J$19,1000),_LOOKUP_VND!A:C,2,FALSE()),VLOOKUP(MOD($J$19,1000),_LOOKUP_VND!A:C,3,FALSE()))&amp;" ",""))))&amp;" đồng chẵn./."),"⚠ Lỗi đọc số")</f>
        <v>Bằng chữ: Không đồng./.</v>
      </c>
      <c r="C20" s="131"/>
      <c r="D20" s="131"/>
      <c r="E20" s="131"/>
      <c r="F20" s="131"/>
      <c r="G20" s="131"/>
      <c r="H20" s="131"/>
      <c r="I20" s="131"/>
      <c r="J20" s="131"/>
    </row>
    <row r="22" customHeight="1" spans="2:13">
      <c r="C22" s="132" t="s">
        <v>29</v>
      </c>
      <c r="D22" s="132"/>
      <c r="E22" s="132"/>
      <c r="H22" s="132" t="s">
        <v>78</v>
      </c>
      <c r="I22" s="132"/>
      <c r="J22" s="132"/>
    </row>
    <row r="23" customHeight="1" spans="2:13">
      <c r="H23" s="133" t="s">
        <v>10</v>
      </c>
      <c r="I23" s="133"/>
      <c r="J23" s="133"/>
    </row>
    <row r="26" customHeight="1" spans="2:13">
      <c r="B26" s="134" t="s">
        <v>79</v>
      </c>
    </row>
    <row r="27" customHeight="1" spans="2:13">
      <c r="B27" s="3" t="s">
        <v>80</v>
      </c>
      <c r="C27" s="4"/>
      <c r="D27" s="4"/>
      <c r="E27" s="4"/>
      <c r="F27" s="4"/>
    </row>
    <row r="28" customHeight="1" spans="2:13">
      <c r="C28" s="5" t="s">
        <v>69</v>
      </c>
      <c r="D28" s="5" t="s">
        <v>81</v>
      </c>
      <c r="E28" s="5" t="s">
        <v>16</v>
      </c>
      <c r="F28" s="5" t="s">
        <v>82</v>
      </c>
      <c r="G28" s="5" t="s">
        <v>83</v>
      </c>
      <c r="H28" s="5" t="s">
        <v>68</v>
      </c>
      <c r="I28" s="5" t="s">
        <v>84</v>
      </c>
      <c r="J28" s="5" t="s">
        <v>85</v>
      </c>
      <c r="K28" s="5" t="s">
        <v>86</v>
      </c>
    </row>
    <row r="29" customHeight="1" spans="2:13">
      <c r="C29" s="6" t="str">
        <f>IF(M29="","",INDEX('📂 DATA'!$A$2:$A$6086,M29))</f>
        <v/>
      </c>
      <c r="D29" s="6" t="str">
        <f>IF(M29="","",INDEX('📂 DATA'!$B$2:$B$6086,M29))</f>
        <v/>
      </c>
      <c r="E29" s="6" t="str">
        <f>IF(M29="","",INDEX('📂 DATA'!$D$2:$D$6086,M29))</f>
        <v/>
      </c>
      <c r="F29" s="6" t="str">
        <f>IF(M29="","",INDEX('📂 DATA'!$J$2:$J$6086,M29))</f>
        <v/>
      </c>
      <c r="G29" s="7" t="str">
        <f>IF(M29="","",INDEX('📂 DATA'!$E$2:$E$6086,M29))</f>
        <v/>
      </c>
      <c r="H29" s="7" t="str">
        <f>IF(M29="","",INDEX('📂 DATA'!$F$2:$F$6086,M29))</f>
        <v/>
      </c>
      <c r="I29" s="7" t="str">
        <f>IF(M29="","",INDEX('📂 DATA'!$G$2:$G$6086,M29))</f>
        <v/>
      </c>
      <c r="J29" s="7" t="str">
        <f>IF(M29="","",INDEX('📂 DATA'!$H$2:$H$6086,M29))</f>
        <v/>
      </c>
      <c r="K29" s="7" t="str">
        <f>IF(M29="","",INDEX('📂 DATA'!$I$2:$I$6086,M29))</f>
        <v/>
      </c>
      <c r="M29" s="1" t="str">
        <f>IFERROR(MATCH(1,'📂 DATA'!$O$2:$O$6086,0),"")</f>
        <v/>
      </c>
    </row>
    <row r="30" customHeight="1" spans="2:13">
      <c r="C30" s="8" t="str">
        <f>IF(M30="","",INDEX('📂 DATA'!$A$2:$A$6086,M30))</f>
        <v/>
      </c>
      <c r="D30" s="8" t="str">
        <f>IF(M30="","",INDEX('📂 DATA'!$B$2:$B$6086,M30))</f>
        <v/>
      </c>
      <c r="E30" s="8" t="str">
        <f>IF(M30="","",INDEX('📂 DATA'!$D$2:$D$6086,M30))</f>
        <v/>
      </c>
      <c r="F30" s="8" t="str">
        <f>IF(M30="","",INDEX('📂 DATA'!$J$2:$J$6086,M30))</f>
        <v/>
      </c>
      <c r="G30" s="9" t="str">
        <f>IF(M30="","",INDEX('📂 DATA'!$E$2:$E$6086,M30))</f>
        <v/>
      </c>
      <c r="H30" s="9" t="str">
        <f>IF(M30="","",INDEX('📂 DATA'!$F$2:$F$6086,M30))</f>
        <v/>
      </c>
      <c r="I30" s="9" t="str">
        <f>IF(M30="","",INDEX('📂 DATA'!$G$2:$G$6086,M30))</f>
        <v/>
      </c>
      <c r="J30" s="9" t="str">
        <f>IF(M30="","",INDEX('📂 DATA'!$H$2:$H$6086,M30))</f>
        <v/>
      </c>
      <c r="K30" s="9" t="str">
        <f>IF(M30="","",INDEX('📂 DATA'!$I$2:$I$6086,M30))</f>
        <v/>
      </c>
      <c r="M30" s="1" t="str">
        <f>IFERROR(MATCH(2,'📂 DATA'!$O$2:$O$6086,0),"")</f>
        <v/>
      </c>
    </row>
    <row r="31" customHeight="1" spans="2:13">
      <c r="C31" s="6" t="str">
        <f>IF(M31="","",INDEX('📂 DATA'!$A$2:$A$6086,M31))</f>
        <v/>
      </c>
      <c r="D31" s="6" t="str">
        <f>IF(M31="","",INDEX('📂 DATA'!$B$2:$B$6086,M31))</f>
        <v/>
      </c>
      <c r="E31" s="6" t="str">
        <f>IF(M31="","",INDEX('📂 DATA'!$D$2:$D$6086,M31))</f>
        <v/>
      </c>
      <c r="F31" s="6" t="str">
        <f>IF(M31="","",INDEX('📂 DATA'!$J$2:$J$6086,M31))</f>
        <v/>
      </c>
      <c r="G31" s="7" t="str">
        <f>IF(M31="","",INDEX('📂 DATA'!$E$2:$E$6086,M31))</f>
        <v/>
      </c>
      <c r="H31" s="7" t="str">
        <f>IF(M31="","",INDEX('📂 DATA'!$F$2:$F$6086,M31))</f>
        <v/>
      </c>
      <c r="I31" s="7" t="str">
        <f>IF(M31="","",INDEX('📂 DATA'!$G$2:$G$6086,M31))</f>
        <v/>
      </c>
      <c r="J31" s="7" t="str">
        <f>IF(M31="","",INDEX('📂 DATA'!$H$2:$H$6086,M31))</f>
        <v/>
      </c>
      <c r="K31" s="7" t="str">
        <f>IF(M31="","",INDEX('📂 DATA'!$I$2:$I$6086,M31))</f>
        <v/>
      </c>
      <c r="M31" s="1" t="str">
        <f>IFERROR(MATCH(3,'📂 DATA'!$O$2:$O$6086,0),"")</f>
        <v/>
      </c>
    </row>
    <row r="32" customHeight="1" spans="2:13">
      <c r="C32" s="8" t="str">
        <f>IF(M32="","",INDEX('📂 DATA'!$A$2:$A$6086,M32))</f>
        <v/>
      </c>
      <c r="D32" s="8" t="str">
        <f>IF(M32="","",INDEX('📂 DATA'!$B$2:$B$6086,M32))</f>
        <v/>
      </c>
      <c r="E32" s="8" t="str">
        <f>IF(M32="","",INDEX('📂 DATA'!$D$2:$D$6086,M32))</f>
        <v/>
      </c>
      <c r="F32" s="8" t="str">
        <f>IF(M32="","",INDEX('📂 DATA'!$J$2:$J$6086,M32))</f>
        <v/>
      </c>
      <c r="G32" s="9" t="str">
        <f>IF(M32="","",INDEX('📂 DATA'!$E$2:$E$6086,M32))</f>
        <v/>
      </c>
      <c r="H32" s="9" t="str">
        <f>IF(M32="","",INDEX('📂 DATA'!$F$2:$F$6086,M32))</f>
        <v/>
      </c>
      <c r="I32" s="9" t="str">
        <f>IF(M32="","",INDEX('📂 DATA'!$G$2:$G$6086,M32))</f>
        <v/>
      </c>
      <c r="J32" s="9" t="str">
        <f>IF(M32="","",INDEX('📂 DATA'!$H$2:$H$6086,M32))</f>
        <v/>
      </c>
      <c r="K32" s="9" t="str">
        <f>IF(M32="","",INDEX('📂 DATA'!$I$2:$I$6086,M32))</f>
        <v/>
      </c>
      <c r="M32" s="1" t="str">
        <f>IFERROR(MATCH(4,'📂 DATA'!$O$2:$O$6086,0),"")</f>
        <v/>
      </c>
    </row>
    <row r="33" customHeight="1" spans="3:13">
      <c r="C33" s="6" t="str">
        <f>IF(M33="","",INDEX('📂 DATA'!$A$2:$A$6086,M33))</f>
        <v/>
      </c>
      <c r="D33" s="6" t="str">
        <f>IF(M33="","",INDEX('📂 DATA'!$B$2:$B$6086,M33))</f>
        <v/>
      </c>
      <c r="E33" s="6" t="str">
        <f>IF(M33="","",INDEX('📂 DATA'!$D$2:$D$6086,M33))</f>
        <v/>
      </c>
      <c r="F33" s="6" t="str">
        <f>IF(M33="","",INDEX('📂 DATA'!$J$2:$J$6086,M33))</f>
        <v/>
      </c>
      <c r="G33" s="7" t="str">
        <f>IF(M33="","",INDEX('📂 DATA'!$E$2:$E$6086,M33))</f>
        <v/>
      </c>
      <c r="H33" s="7" t="str">
        <f>IF(M33="","",INDEX('📂 DATA'!$F$2:$F$6086,M33))</f>
        <v/>
      </c>
      <c r="I33" s="7" t="str">
        <f>IF(M33="","",INDEX('📂 DATA'!$G$2:$G$6086,M33))</f>
        <v/>
      </c>
      <c r="J33" s="7" t="str">
        <f>IF(M33="","",INDEX('📂 DATA'!$H$2:$H$6086,M33))</f>
        <v/>
      </c>
      <c r="K33" s="7" t="str">
        <f>IF(M33="","",INDEX('📂 DATA'!$I$2:$I$6086,M33))</f>
        <v/>
      </c>
      <c r="M33" s="1" t="str">
        <f>IFERROR(MATCH(5,'📂 DATA'!$O$2:$O$6086,0),"")</f>
        <v/>
      </c>
    </row>
    <row r="34" customHeight="1" spans="3:13">
      <c r="C34" s="8" t="str">
        <f>IF(M34="","",INDEX('📂 DATA'!$A$2:$A$6086,M34))</f>
        <v/>
      </c>
      <c r="D34" s="8" t="str">
        <f>IF(M34="","",INDEX('📂 DATA'!$B$2:$B$6086,M34))</f>
        <v/>
      </c>
      <c r="E34" s="8" t="str">
        <f>IF(M34="","",INDEX('📂 DATA'!$D$2:$D$6086,M34))</f>
        <v/>
      </c>
      <c r="F34" s="8" t="str">
        <f>IF(M34="","",INDEX('📂 DATA'!$J$2:$J$6086,M34))</f>
        <v/>
      </c>
      <c r="G34" s="9" t="str">
        <f>IF(M34="","",INDEX('📂 DATA'!$E$2:$E$6086,M34))</f>
        <v/>
      </c>
      <c r="H34" s="9" t="str">
        <f>IF(M34="","",INDEX('📂 DATA'!$F$2:$F$6086,M34))</f>
        <v/>
      </c>
      <c r="I34" s="9" t="str">
        <f>IF(M34="","",INDEX('📂 DATA'!$G$2:$G$6086,M34))</f>
        <v/>
      </c>
      <c r="J34" s="9" t="str">
        <f>IF(M34="","",INDEX('📂 DATA'!$H$2:$H$6086,M34))</f>
        <v/>
      </c>
      <c r="K34" s="9" t="str">
        <f>IF(M34="","",INDEX('📂 DATA'!$I$2:$I$6086,M34))</f>
        <v/>
      </c>
      <c r="M34" s="1" t="str">
        <f>IFERROR(MATCH(6,'📂 DATA'!$O$2:$O$6086,0),"")</f>
        <v/>
      </c>
    </row>
    <row r="35" customHeight="1" spans="3:13">
      <c r="C35" s="6" t="str">
        <f>IF(M35="","",INDEX('📂 DATA'!$A$2:$A$6086,M35))</f>
        <v/>
      </c>
      <c r="D35" s="6" t="str">
        <f>IF(M35="","",INDEX('📂 DATA'!$B$2:$B$6086,M35))</f>
        <v/>
      </c>
      <c r="E35" s="6" t="str">
        <f>IF(M35="","",INDEX('📂 DATA'!$D$2:$D$6086,M35))</f>
        <v/>
      </c>
      <c r="F35" s="6" t="str">
        <f>IF(M35="","",INDEX('📂 DATA'!$J$2:$J$6086,M35))</f>
        <v/>
      </c>
      <c r="G35" s="7" t="str">
        <f>IF(M35="","",INDEX('📂 DATA'!$E$2:$E$6086,M35))</f>
        <v/>
      </c>
      <c r="H35" s="7" t="str">
        <f>IF(M35="","",INDEX('📂 DATA'!$F$2:$F$6086,M35))</f>
        <v/>
      </c>
      <c r="I35" s="7" t="str">
        <f>IF(M35="","",INDEX('📂 DATA'!$G$2:$G$6086,M35))</f>
        <v/>
      </c>
      <c r="J35" s="7" t="str">
        <f>IF(M35="","",INDEX('📂 DATA'!$H$2:$H$6086,M35))</f>
        <v/>
      </c>
      <c r="K35" s="7" t="str">
        <f>IF(M35="","",INDEX('📂 DATA'!$I$2:$I$6086,M35))</f>
        <v/>
      </c>
      <c r="M35" s="1" t="str">
        <f>IFERROR(MATCH(7,'📂 DATA'!$O$2:$O$6086,0),"")</f>
        <v/>
      </c>
    </row>
    <row r="36" customHeight="1" spans="3:13">
      <c r="C36" s="8" t="str">
        <f>IF(M36="","",INDEX('📂 DATA'!$A$2:$A$6086,M36))</f>
        <v/>
      </c>
      <c r="D36" s="8" t="str">
        <f>IF(M36="","",INDEX('📂 DATA'!$B$2:$B$6086,M36))</f>
        <v/>
      </c>
      <c r="E36" s="8" t="str">
        <f>IF(M36="","",INDEX('📂 DATA'!$D$2:$D$6086,M36))</f>
        <v/>
      </c>
      <c r="F36" s="8" t="str">
        <f>IF(M36="","",INDEX('📂 DATA'!$J$2:$J$6086,M36))</f>
        <v/>
      </c>
      <c r="G36" s="9" t="str">
        <f>IF(M36="","",INDEX('📂 DATA'!$E$2:$E$6086,M36))</f>
        <v/>
      </c>
      <c r="H36" s="9" t="str">
        <f>IF(M36="","",INDEX('📂 DATA'!$F$2:$F$6086,M36))</f>
        <v/>
      </c>
      <c r="I36" s="9" t="str">
        <f>IF(M36="","",INDEX('📂 DATA'!$G$2:$G$6086,M36))</f>
        <v/>
      </c>
      <c r="J36" s="9" t="str">
        <f>IF(M36="","",INDEX('📂 DATA'!$H$2:$H$6086,M36))</f>
        <v/>
      </c>
      <c r="K36" s="9" t="str">
        <f>IF(M36="","",INDEX('📂 DATA'!$I$2:$I$6086,M36))</f>
        <v/>
      </c>
      <c r="M36" s="1" t="str">
        <f>IFERROR(MATCH(8,'📂 DATA'!$O$2:$O$6086,0),"")</f>
        <v/>
      </c>
    </row>
    <row r="37" customHeight="1" spans="3:13">
      <c r="C37" s="6" t="str">
        <f>IF(M37="","",INDEX('📂 DATA'!$A$2:$A$6086,M37))</f>
        <v/>
      </c>
      <c r="D37" s="6" t="str">
        <f>IF(M37="","",INDEX('📂 DATA'!$B$2:$B$6086,M37))</f>
        <v/>
      </c>
      <c r="E37" s="6" t="str">
        <f>IF(M37="","",INDEX('📂 DATA'!$D$2:$D$6086,M37))</f>
        <v/>
      </c>
      <c r="F37" s="6" t="str">
        <f>IF(M37="","",INDEX('📂 DATA'!$J$2:$J$6086,M37))</f>
        <v/>
      </c>
      <c r="G37" s="7" t="str">
        <f>IF(M37="","",INDEX('📂 DATA'!$E$2:$E$6086,M37))</f>
        <v/>
      </c>
      <c r="H37" s="7" t="str">
        <f>IF(M37="","",INDEX('📂 DATA'!$F$2:$F$6086,M37))</f>
        <v/>
      </c>
      <c r="I37" s="7" t="str">
        <f>IF(M37="","",INDEX('📂 DATA'!$G$2:$G$6086,M37))</f>
        <v/>
      </c>
      <c r="J37" s="7" t="str">
        <f>IF(M37="","",INDEX('📂 DATA'!$H$2:$H$6086,M37))</f>
        <v/>
      </c>
      <c r="K37" s="7" t="str">
        <f>IF(M37="","",INDEX('📂 DATA'!$I$2:$I$6086,M37))</f>
        <v/>
      </c>
      <c r="M37" s="1" t="str">
        <f>IFERROR(MATCH(9,'📂 DATA'!$O$2:$O$6086,0),"")</f>
        <v/>
      </c>
    </row>
    <row r="38" customHeight="1" spans="3:13">
      <c r="C38" s="8" t="str">
        <f>IF(M38="","",INDEX('📂 DATA'!$A$2:$A$6086,M38))</f>
        <v/>
      </c>
      <c r="D38" s="8" t="str">
        <f>IF(M38="","",INDEX('📂 DATA'!$B$2:$B$6086,M38))</f>
        <v/>
      </c>
      <c r="E38" s="8" t="str">
        <f>IF(M38="","",INDEX('📂 DATA'!$D$2:$D$6086,M38))</f>
        <v/>
      </c>
      <c r="F38" s="8" t="str">
        <f>IF(M38="","",INDEX('📂 DATA'!$J$2:$J$6086,M38))</f>
        <v/>
      </c>
      <c r="G38" s="9" t="str">
        <f>IF(M38="","",INDEX('📂 DATA'!$E$2:$E$6086,M38))</f>
        <v/>
      </c>
      <c r="H38" s="9" t="str">
        <f>IF(M38="","",INDEX('📂 DATA'!$F$2:$F$6086,M38))</f>
        <v/>
      </c>
      <c r="I38" s="9" t="str">
        <f>IF(M38="","",INDEX('📂 DATA'!$G$2:$G$6086,M38))</f>
        <v/>
      </c>
      <c r="J38" s="9" t="str">
        <f>IF(M38="","",INDEX('📂 DATA'!$H$2:$H$6086,M38))</f>
        <v/>
      </c>
      <c r="K38" s="9" t="str">
        <f>IF(M38="","",INDEX('📂 DATA'!$I$2:$I$6086,M38))</f>
        <v/>
      </c>
      <c r="M38" s="1" t="str">
        <f>IFERROR(MATCH(10,'📂 DATA'!$O$2:$O$6086,0),"")</f>
        <v/>
      </c>
    </row>
    <row r="39" customHeight="1" spans="3:13">
      <c r="C39" s="6" t="str">
        <f>IF(M39="","",INDEX('📂 DATA'!$A$2:$A$6086,M39))</f>
        <v/>
      </c>
      <c r="D39" s="6" t="str">
        <f>IF(M39="","",INDEX('📂 DATA'!$B$2:$B$6086,M39))</f>
        <v/>
      </c>
      <c r="E39" s="6" t="str">
        <f>IF(M39="","",INDEX('📂 DATA'!$D$2:$D$6086,M39))</f>
        <v/>
      </c>
      <c r="F39" s="6" t="str">
        <f>IF(M39="","",INDEX('📂 DATA'!$J$2:$J$6086,M39))</f>
        <v/>
      </c>
      <c r="G39" s="7" t="str">
        <f>IF(M39="","",INDEX('📂 DATA'!$E$2:$E$6086,M39))</f>
        <v/>
      </c>
      <c r="H39" s="7" t="str">
        <f>IF(M39="","",INDEX('📂 DATA'!$F$2:$F$6086,M39))</f>
        <v/>
      </c>
      <c r="I39" s="7" t="str">
        <f>IF(M39="","",INDEX('📂 DATA'!$G$2:$G$6086,M39))</f>
        <v/>
      </c>
      <c r="J39" s="7" t="str">
        <f>IF(M39="","",INDEX('📂 DATA'!$H$2:$H$6086,M39))</f>
        <v/>
      </c>
      <c r="K39" s="7" t="str">
        <f>IF(M39="","",INDEX('📂 DATA'!$I$2:$I$6086,M39))</f>
        <v/>
      </c>
      <c r="M39" s="1" t="str">
        <f>IFERROR(MATCH(11,'📂 DATA'!$O$2:$O$6086,0),"")</f>
        <v/>
      </c>
    </row>
    <row r="40" customHeight="1" spans="3:13">
      <c r="C40" s="8" t="str">
        <f>IF(M40="","",INDEX('📂 DATA'!$A$2:$A$6086,M40))</f>
        <v/>
      </c>
      <c r="D40" s="8" t="str">
        <f>IF(M40="","",INDEX('📂 DATA'!$B$2:$B$6086,M40))</f>
        <v/>
      </c>
      <c r="E40" s="8" t="str">
        <f>IF(M40="","",INDEX('📂 DATA'!$D$2:$D$6086,M40))</f>
        <v/>
      </c>
      <c r="F40" s="8" t="str">
        <f>IF(M40="","",INDEX('📂 DATA'!$J$2:$J$6086,M40))</f>
        <v/>
      </c>
      <c r="G40" s="9" t="str">
        <f>IF(M40="","",INDEX('📂 DATA'!$E$2:$E$6086,M40))</f>
        <v/>
      </c>
      <c r="H40" s="9" t="str">
        <f>IF(M40="","",INDEX('📂 DATA'!$F$2:$F$6086,M40))</f>
        <v/>
      </c>
      <c r="I40" s="9" t="str">
        <f>IF(M40="","",INDEX('📂 DATA'!$G$2:$G$6086,M40))</f>
        <v/>
      </c>
      <c r="J40" s="9" t="str">
        <f>IF(M40="","",INDEX('📂 DATA'!$H$2:$H$6086,M40))</f>
        <v/>
      </c>
      <c r="K40" s="9" t="str">
        <f>IF(M40="","",INDEX('📂 DATA'!$I$2:$I$6086,M40))</f>
        <v/>
      </c>
      <c r="M40" s="1" t="str">
        <f>IFERROR(MATCH(12,'📂 DATA'!$O$2:$O$6086,0),"")</f>
        <v/>
      </c>
    </row>
  </sheetData>
  <mergeCells count="16">
    <mergeCell ref="B1:J1"/>
    <mergeCell ref="B2:J2"/>
    <mergeCell ref="B4:J4"/>
    <mergeCell ref="C6:E6"/>
    <mergeCell ref="H6:J6"/>
    <mergeCell ref="C7:E7"/>
    <mergeCell ref="H7:J7"/>
    <mergeCell ref="C8:E8"/>
    <mergeCell ref="H8:J8"/>
    <mergeCell ref="C9:E9"/>
    <mergeCell ref="B19:E19"/>
    <mergeCell ref="B20:J20"/>
    <mergeCell ref="C22:E22"/>
    <mergeCell ref="H22:J22"/>
    <mergeCell ref="H23:J23"/>
    <mergeCell ref="C27:F27"/>
  </mergeCells>
  <dataValidations count="4">
    <dataValidation type="list" allowBlank="1" sqref="C6">
      <formula1>'👥 KHÁCH HÀNG'!$A$3:$A$5000</formula1>
    </dataValidation>
    <dataValidation type="list" allowBlank="1" sqref="C8">
      <formula1>'🚛 NHÀ XE'!$A$3:$A$200</formula1>
    </dataValidation>
    <dataValidation type="list" sqref="C9">
      <formula1>"Giá vốn,Giá VIP,Giá ưu đãi,Giá đại lý,Giá gara"</formula1>
    </dataValidation>
    <dataValidation type="list" allowBlank="1" prompt="Để trống = theo cấp tổng (C9)" sqref="K11:K18">
      <formula1>"Giá vốn,Giá VIP,Giá ưu đãi,Giá đại lý,Giá gara"</formula1>
    </dataValidation>
  </dataValidations>
  <pageMargins left="0.75" right="0.75" top="1" bottom="1" header="0.511811023622047" footer="0.511811023622047"/>
  <pageSetup paperSize="1" orientation="landscape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44"/>
  <sheetViews>
    <sheetView showGridLines="0" workbookViewId="0">
      <selection activeCell="M11" sqref="M11"/>
    </sheetView>
  </sheetViews>
  <sheetFormatPr defaultColWidth="8.67619047619048" defaultRowHeight="15" outlineLevelCol="7"/>
  <cols>
    <col min="1" max="1" width="22.2857142857143" style="1" customWidth="1"/>
    <col min="2" max="2" width="18" style="1" customWidth="1"/>
    <col min="3" max="3" width="15" style="1" customWidth="1"/>
    <col min="4" max="4" width="13" style="1" customWidth="1"/>
    <col min="5" max="5" width="16.1428571428571" style="1" customWidth="1"/>
    <col min="6" max="6" width="18.2857142857143" style="1" customWidth="1"/>
    <col min="7" max="7" width="17.4285714285714" customWidth="1"/>
    <col min="8" max="8" width="17.2857142857143" style="1" customWidth="1"/>
    <col min="9" max="9" width="16.1428571428571" customWidth="1"/>
    <col min="10" max="10" width="13.5714285714286" customWidth="1"/>
    <col min="11" max="11" width="23.2857142857143" customWidth="1"/>
  </cols>
  <sheetData>
    <row r="1" ht="30" customHeight="1" spans="2:8">
      <c r="B1" s="67" t="s">
        <v>87</v>
      </c>
      <c r="C1" s="67"/>
      <c r="D1" s="67"/>
      <c r="E1" s="67"/>
      <c r="F1" s="67"/>
    </row>
    <row r="2" customHeight="1" spans="2:8">
      <c r="B2" s="86" t="s">
        <v>88</v>
      </c>
      <c r="C2" s="86"/>
      <c r="D2" s="86"/>
      <c r="E2" s="86"/>
      <c r="F2" s="86"/>
      <c r="H2" s="87" t="str">
        <f>IF($H$40=0,"",IFERROR(IF(INDEX('🔩 PISTON'!$C$3:$C$1143,$H$40)=0,"",INDEX('🔩 PISTON'!$C$3:$C$1143,$H$40)),""))</f>
        <v/>
      </c>
    </row>
    <row r="3" customHeight="1" spans="2:8">
      <c r="H3" s="87" t="str">
        <f>IF($H$40=0,"",IFERROR(IF(INDEX('🔩 PISTON'!$D$3:$D$1143,$H$40)=0,"",INDEX('🔩 PISTON'!$D$3:$D$1143,$H$40)),""))</f>
        <v/>
      </c>
    </row>
    <row r="4" customHeight="1" spans="2:8">
      <c r="B4" s="88" t="s">
        <v>89</v>
      </c>
      <c r="C4" s="89"/>
      <c r="D4" s="89"/>
      <c r="E4" s="90" t="s">
        <v>90</v>
      </c>
      <c r="F4" s="91"/>
      <c r="H4" s="87">
        <f>IF($H$40=0,0,IFERROR(INDEX('🔩 PISTON'!$N$3:$N$1143,$H$40),0))</f>
        <v>0</v>
      </c>
    </row>
    <row r="5" customHeight="1" spans="2:8">
      <c r="B5" s="88" t="s">
        <v>91</v>
      </c>
      <c r="C5" s="89"/>
      <c r="D5" s="89"/>
      <c r="E5" s="90" t="s">
        <v>90</v>
      </c>
      <c r="F5" s="91"/>
      <c r="H5" s="87" t="str">
        <f>IF($H$6="kiếng","Không mạ",IF($H$6="gang","Có mạ","—"))</f>
        <v>—</v>
      </c>
    </row>
    <row r="6" customHeight="1" spans="2:8">
      <c r="B6" s="88" t="s">
        <v>92</v>
      </c>
      <c r="C6" s="89"/>
      <c r="D6" s="89"/>
      <c r="E6" s="90" t="s">
        <v>90</v>
      </c>
      <c r="F6" s="91"/>
      <c r="H6" s="87" t="str">
        <f>IF($H$41=0,"",IFERROR(IF(INDEX('🔧 XY LANH'!$E$3:$E$1100,$H$41)=0,"",INDEX('🔧 XY LANH'!$E$3:$E$1100,$H$41)),""))</f>
        <v/>
      </c>
    </row>
    <row r="7" customHeight="1" spans="2:8">
      <c r="H7" s="87">
        <f>IF($H$41=0,0,IFERROR(INDEX('🔧 XY LANH'!$N$3:$N$1100,$H$41),0))</f>
        <v>0</v>
      </c>
    </row>
    <row r="8" customHeight="1" spans="2:8">
      <c r="B8" s="68" t="s">
        <v>93</v>
      </c>
      <c r="C8" s="68" t="s">
        <v>69</v>
      </c>
      <c r="D8" s="68" t="s">
        <v>94</v>
      </c>
      <c r="E8" s="68"/>
      <c r="F8" s="68" t="s">
        <v>95</v>
      </c>
      <c r="H8" s="87">
        <f>IF($H$42=0,0,IFERROR(INDEX('⚙️ SÉC MĂNG'!$K$3:$K$1100,$H$42),0))</f>
        <v>0</v>
      </c>
    </row>
    <row r="9" ht="48" customHeight="1" spans="2:8">
      <c r="B9" s="92" t="s">
        <v>96</v>
      </c>
      <c r="C9" s="93" t="str">
        <f>$H$34</f>
        <v/>
      </c>
      <c r="D9" s="94" t="str">
        <f>IF($H$40=0,"(chưa chọn)",$H$2&amp;IF($H$21=""," "," · "&amp;$H$21)&amp;IF($H$11=""," "," · "&amp;$H$11)&amp;IF($H$12=""," "," · Ắc "&amp;$H$12)&amp;IF($H$13=""," "," · Ắc đỉnh "&amp;$H$13)&amp;IF($H$14=""," "," · Dài "&amp;$H$14)&amp;IF($H$33=""," "," · "&amp;$H$33)&amp;IF($H$15=""," "," ("&amp;$H$15&amp;")"))</f>
        <v>(chưa chọn)</v>
      </c>
      <c r="E9" s="94"/>
      <c r="F9" s="95">
        <f>$H$4</f>
        <v>0</v>
      </c>
    </row>
    <row r="10" customHeight="1" spans="2:8">
      <c r="B10" s="92" t="s">
        <v>97</v>
      </c>
      <c r="C10" s="93" t="str">
        <f>$H$35</f>
        <v/>
      </c>
      <c r="D10" s="94" t="str">
        <f>IF($H$41=0,IF($H$40=0,"(chưa chọn)","⚠️ Đời máy này chưa tự dò ra — chọn tay ở ② hoặc gõ Mã HH"),$H$37)</f>
        <v>(chưa chọn)</v>
      </c>
      <c r="E10" s="94"/>
      <c r="F10" s="95">
        <f>$H$7</f>
        <v>0</v>
      </c>
      <c r="H10" s="87" t="str">
        <f>IF($H$40=0,"",IFERROR(IF(INDEX('🔩 PISTON'!$E$3:$E$1143,$H$40)=0,"",INDEX('🔩 PISTON'!$E$3:$E$1143,$H$40)),""))</f>
        <v/>
      </c>
    </row>
    <row r="11" customHeight="1" spans="2:8">
      <c r="B11" s="92" t="s">
        <v>98</v>
      </c>
      <c r="C11" s="93" t="str">
        <f>$H$36</f>
        <v/>
      </c>
      <c r="D11" s="94" t="str">
        <f>IF($H$42=0,IF($H$40=0,"(chưa chọn)","⚠️ chưa tự dò ra — chọn tay ở ③ hoặc gõ Mã HH"),$H$26&amp;" · "&amp;IF($H$19=""," ",$H$19&amp;" · ")&amp;"Ring "&amp;$H$18&amp;" · "&amp;$H$17)</f>
        <v>(chưa chọn)</v>
      </c>
      <c r="E11" s="94"/>
      <c r="F11" s="95">
        <f>$H$8</f>
        <v>0</v>
      </c>
      <c r="H11" s="87" t="str">
        <f>IF($H$40=0,"",IFERROR(IF(INDEX('🔩 PISTON'!$F$3:$F$1143,$H$40)=0,"",INDEX('🔩 PISTON'!$F$3:$F$1143,$H$40)),""))</f>
        <v/>
      </c>
    </row>
    <row r="12" customHeight="1" spans="2:8">
      <c r="B12" s="96" t="s">
        <v>99</v>
      </c>
      <c r="C12" s="97" t="str">
        <f>IF($H$41=0,"(chọn xy lanh)","BỘ "&amp;$H$20&amp;" MÁY")</f>
        <v>(chọn xy lanh)</v>
      </c>
      <c r="D12" s="97"/>
      <c r="E12" s="97"/>
      <c r="F12" s="98"/>
      <c r="H12" s="87" t="str">
        <f>IF($H$40=0,"",IFERROR(IF(INDEX('🔩 PISTON'!$G$3:$G$1143,$H$40)=0,"",INDEX('🔩 PISTON'!$G$3:$G$1143,$H$40)),""))</f>
        <v/>
      </c>
    </row>
    <row r="13" customHeight="1" spans="2:8">
      <c r="B13" s="99" t="s">
        <v>100</v>
      </c>
      <c r="C13" s="100"/>
      <c r="D13" s="100"/>
      <c r="E13" s="100"/>
      <c r="F13" s="101">
        <f>$H$4+$H$7+$H$8</f>
        <v>0</v>
      </c>
      <c r="H13" s="87" t="str">
        <f>IF($H$40=0,"",IFERROR(IF(INDEX('🔩 PISTON'!$H$3:$H$1143,$H$40)=0,"",INDEX('🔩 PISTON'!$H$3:$H$1143,$H$40)),""))</f>
        <v/>
      </c>
    </row>
    <row r="14" ht="15.75" customHeight="1" spans="2:8">
      <c r="B14" s="99" t="s">
        <v>101</v>
      </c>
      <c r="C14" s="100"/>
      <c r="D14" s="100"/>
      <c r="E14" s="100"/>
      <c r="F14" s="102">
        <v>1</v>
      </c>
      <c r="H14" s="87" t="str">
        <f>IF($H$40=0,"",IFERROR(IF(INDEX('🔩 PISTON'!$I$3:$I$1143,$H$40)=0,"",INDEX('🔩 PISTON'!$I$3:$I$1143,$H$40)),""))</f>
        <v/>
      </c>
    </row>
    <row r="15" ht="17.25" customHeight="1" spans="2:8">
      <c r="B15" s="103" t="s">
        <v>102</v>
      </c>
      <c r="C15" s="104"/>
      <c r="D15" s="104"/>
      <c r="E15" s="104"/>
      <c r="F15" s="105">
        <f>$F$13*$F$14</f>
        <v>0</v>
      </c>
      <c r="H15" s="87" t="str">
        <f>IF($H$40=0,"",IFERROR(IF(INDEX('🔩 PISTON'!$J$3:$J$1143,$H$40)=0,"",INDEX('🔩 PISTON'!$J$3:$J$1143,$H$40)),""))</f>
        <v/>
      </c>
    </row>
    <row r="16" ht="39.75" customHeight="1" spans="2:8">
      <c r="B16" s="99" t="s">
        <v>103</v>
      </c>
      <c r="C16" s="106" t="str">
        <f>IFERROR(IF(OR($F$15="",$F$15=0),"Không đồng./.",UPPER(LEFT(TRIM(IF(INT($F$15/1000000000)&gt;0,VLOOKUP(INT($F$15/1000000000),_LOOKUP_VND!A:C,3,FALSE())&amp;" tỷ ","")&amp;IF(MOD(INT($F$15/1000000),1000)&gt;0,IF(INT($F$15/1000000000)&gt;0,VLOOKUP(MOD(INT($F$15/1000000),1000),_LOOKUP_VND!A:C,2,FALSE()),VLOOKUP(MOD(INT($F$15/1000000),1000),_LOOKUP_VND!A:C,3,FALSE()))&amp;" triệu ","")&amp;IF(MOD(INT($F$15/1000),1000)&gt;0,IF(OR(INT($F$15/1000000000)&gt;0,MOD(INT($F$15/1000000),1000)&gt;0),VLOOKUP(MOD(INT($F$15/1000),1000),_LOOKUP_VND!A:C,2,FALSE()),VLOOKUP(MOD(INT($F$15/1000),1000),_LOOKUP_VND!A:C,3,FALSE()))&amp;" nghìn ","")&amp;IF(MOD($F$15,1000)&gt;0,IF(OR(INT($F$15/1000000000)&gt;0,MOD(INT($F$15/1000000),1000)&gt;0,MOD(INT($F$15/1000),1000)&gt;0),VLOOKUP(MOD($F$15,1000),_LOOKUP_VND!A:C,2,FALSE()),VLOOKUP(MOD($F$15,1000),_LOOKUP_VND!A:C,3,FALSE()))&amp;" ","")),1))&amp;MID(TRIM(IF(INT($F$15/1000000000)&gt;0,VLOOKUP(INT($F$15/1000000000),_LOOKUP_VND!A:C,3,FALSE())&amp;" tỷ ","")&amp;IF(MOD(INT($F$15/1000000),1000)&gt;0,IF(INT($F$15/1000000000)&gt;0,VLOOKUP(MOD(INT($F$15/1000000),1000),_LOOKUP_VND!A:C,2,FALSE()),VLOOKUP(MOD(INT($F$15/1000000),1000),_LOOKUP_VND!A:C,3,FALSE()))&amp;" triệu ","")&amp;IF(MOD(INT($F$15/1000),1000)&gt;0,IF(OR(INT($F$15/1000000000)&gt;0,MOD(INT($F$15/1000000),1000)&gt;0),VLOOKUP(MOD(INT($F$15/1000),1000),_LOOKUP_VND!A:C,2,FALSE()),VLOOKUP(MOD(INT($F$15/1000),1000),_LOOKUP_VND!A:C,3,FALSE()))&amp;" nghìn ","")&amp;IF(MOD($F$15,1000)&gt;0,IF(OR(INT($F$15/1000000000)&gt;0,MOD(INT($F$15/1000000),1000)&gt;0,MOD(INT($F$15/1000),1000)&gt;0),VLOOKUP(MOD($F$15,1000),_LOOKUP_VND!A:C,2,FALSE()),VLOOKUP(MOD($F$15,1000),_LOOKUP_VND!A:C,3,FALSE()))&amp;" ","")),2,LEN(TRIM(IF(INT($F$15/1000000000)&gt;0,VLOOKUP(INT($F$15/1000000000),_LOOKUP_VND!A:C,3,FALSE())&amp;" tỷ ","")&amp;IF(MOD(INT($F$15/1000000),1000)&gt;0,IF(INT($F$15/1000000000)&gt;0,VLOOKUP(MOD(INT($F$15/1000000),1000),_LOOKUP_VND!A:C,2,FALSE()),VLOOKUP(MOD(INT($F$15/1000000),1000),_LOOKUP_VND!A:C,3,FALSE()))&amp;" triệu ","")&amp;IF(MOD(INT($F$15/1000),1000)&gt;0,IF(OR(INT($F$15/1000000000)&gt;0,MOD(INT($F$15/1000000),1000)&gt;0),VLOOKUP(MOD(INT($F$15/1000),1000),_LOOKUP_VND!A:C,2,FALSE()),VLOOKUP(MOD(INT($F$15/1000),1000),_LOOKUP_VND!A:C,3,FALSE()))&amp;" nghìn ","")&amp;IF(MOD($F$15,1000)&gt;0,IF(OR(INT($F$15/1000000000)&gt;0,MOD(INT($F$15/1000000),1000)&gt;0,MOD(INT($F$15/1000),1000)&gt;0),VLOOKUP(MOD($F$15,1000),_LOOKUP_VND!A:C,2,FALSE()),VLOOKUP(MOD($F$15,1000),_LOOKUP_VND!A:C,3,FALSE()))&amp;" ",""))))&amp;" đồng chẵn./."),"⚠ Lỗi đọc số")</f>
        <v>Không đồng./.</v>
      </c>
      <c r="D16" s="106"/>
      <c r="E16" s="106"/>
      <c r="F16" s="106"/>
    </row>
    <row r="17" customHeight="1" spans="2:8">
      <c r="H17" s="87" t="str">
        <f>IF($H$42=0,"",IFERROR(IF(INDEX('⚙️ SÉC MĂNG'!$H$3:$H$1100,$H$42)=0,"",INDEX('⚙️ SÉC MĂNG'!$H$3:$H$1100,$H$42)),""))</f>
        <v/>
      </c>
    </row>
    <row r="18" customHeight="1" spans="2:8">
      <c r="B18" s="107" t="str">
        <f>IF(OR($H$40=0,$H$41=0,$H$42=0),"⬆ Chọn đủ Piston + Xy lanh + Séc măng (theo tên hoặc Mã HH).",IF($H$32="SAI","⛔ XY LANH ("&amp;$H$29&amp;" ĐK"&amp;$H$30&amp;") KHÁC đời máy Piston ("&amp;$H$2&amp;" ĐK"&amp;$H$3&amp;") — KIỂM TRA LẠI!",IF($H$31="SAI","⛔ SÉC MĂNG ("&amp;$H$26&amp;" ĐK"&amp;$H$27&amp;") KHÁC đời máy Piston ("&amp;$H$2&amp;" ĐK"&amp;$H$3&amp;") — KIỂM TRA LẠI!",IF(AND($H$5&lt;&gt;"—",$H$5&lt;&gt;"",$H$19&lt;&gt;$H$5),"⚠️ Xy lanh "&amp;$H$6&amp;" nên dùng séc măng "&amp;$H$5&amp;" — đang chọn "&amp;IF($H$19="","(không mạ)",$H$19)&amp;".","✅ Đủ bộ hơi 3 món · cùng đời máy "&amp;$H$2&amp;IF($H$5="—"," (không phân mạ)"," · séc măng "&amp;$H$19&amp;" hợp xy lanh "&amp;$H$6)))))</f>
        <v>⬆ Chọn đủ Piston + Xy lanh + Séc măng (theo tên hoặc Mã HH).</v>
      </c>
      <c r="C18" s="107"/>
      <c r="D18" s="107"/>
      <c r="E18" s="107"/>
      <c r="F18" s="107"/>
      <c r="H18" s="87" t="str">
        <f>IF($H$42=0,"",IFERROR(IF(INDEX('⚙️ SÉC MĂNG'!$G$3:$G$1100,$H$42)=0,"",INDEX('⚙️ SÉC MĂNG'!$G$3:$G$1100,$H$42)),""))</f>
        <v/>
      </c>
    </row>
    <row r="19" customHeight="1" spans="2:8">
      <c r="H19" s="87" t="str">
        <f>IF($H$42=0,"",IFERROR(IF(INDEX('⚙️ SÉC MĂNG'!$F$3:$F$1100,$H$42)=0,"",INDEX('⚙️ SÉC MĂNG'!$F$3:$F$1100,$H$42)),""))</f>
        <v/>
      </c>
    </row>
    <row r="20" customHeight="1" spans="2:8">
      <c r="H20" s="87" t="str">
        <f>IF($H$41=0,"",IFERROR(IF(INDEX('🔧 XY LANH'!$D$3:$D$1100,$H$41)=0,"",INDEX('🔧 XY LANH'!$D$3:$D$1100,$H$41)),""))</f>
        <v/>
      </c>
    </row>
    <row r="21" customHeight="1" spans="2:8">
      <c r="H21" s="1" t="str">
        <f>IF($H$40=0,"",IF($H$10="(A)+(O)","chân ko",IF($H$10="(A)","kiềng gang",$H$10)))</f>
        <v/>
      </c>
    </row>
    <row r="26" customHeight="1" spans="2:8">
      <c r="H26" s="87" t="str">
        <f>IF($H$42=0,"",IFERROR(IF(INDEX('⚙️ SÉC MĂNG'!$C$3:$C$1100,$H$42)=0,"",INDEX('⚙️ SÉC MĂNG'!$C$3:$C$1100,$H$42)),""))</f>
        <v/>
      </c>
    </row>
    <row r="27" customHeight="1" spans="2:8">
      <c r="H27" s="87" t="str">
        <f>IF($H$42=0,"",IFERROR(IF(INDEX('⚙️ SÉC MĂNG'!$D$3:$D$1100,$H$42)=0,"",INDEX('⚙️ SÉC MĂNG'!$D$3:$D$1100,$H$42)),""))</f>
        <v/>
      </c>
    </row>
    <row r="29" customHeight="1" spans="2:8">
      <c r="H29" s="87" t="str">
        <f>IF($H$41=0,"",IFERROR(IF(INDEX('🔧 XY LANH'!$C$3:$C$1100,$H$41)=0,"",INDEX('🔧 XY LANH'!$C$3:$C$1100,$H$41)),""))</f>
        <v/>
      </c>
    </row>
    <row r="30" customHeight="1" spans="2:8">
      <c r="H30" s="87" t="str">
        <f>IF($H$41=0,"",IFERROR(IF(INDEX('🔧 XY LANH'!$K$3:$K$1100,$H$41)=0,"",INDEX('🔧 XY LANH'!$K$3:$K$1100,$H$41)),""))</f>
        <v/>
      </c>
    </row>
    <row r="31" customHeight="1" spans="2:8">
      <c r="H31" s="87" t="str">
        <f>IF(OR($H$40=0,$H$42=0),"",IF(OR(ISNUMBER(SEARCH($H$2,$H$26)),ISNUMBER(SEARCH($H$26,$H$2))),IF(OR($H$27="",$H$3="",$H$3=$H$27),"OK","SAI"),"SAI"))</f>
        <v/>
      </c>
    </row>
    <row r="32" customHeight="1" spans="2:8">
      <c r="H32" s="87" t="str">
        <f>IF(OR($H$40=0,$H$41=0),"",IF(OR(ISNUMBER(SEARCH($H$2,$H$29)),ISNUMBER(SEARCH($H$29,$H$2))),IF(OR($H$30="",$H$3="",$H$3=$H$30),"OK","SAI"),"SAI"))</f>
        <v/>
      </c>
    </row>
    <row r="33" customHeight="1" spans="8:8">
      <c r="H33" s="87" t="str">
        <f>IF($H$40=0,"",IFERROR(IF(INDEX('🔩 PISTON'!$K$3:$K$1143,$H$40)=0,"",INDEX('🔩 PISTON'!$K$3:$K$1143,$H$40)),""))</f>
        <v/>
      </c>
    </row>
    <row r="34" customHeight="1" spans="8:8">
      <c r="H34" s="87" t="str">
        <f>IF($H$40=0,"",IFERROR(IF(INDEX('🔩 PISTON'!$A$3:$A$1143,$H$40)=0,"",INDEX('🔩 PISTON'!$A$3:$A$1143,$H$40)),""))</f>
        <v/>
      </c>
    </row>
    <row r="35" customHeight="1" spans="8:8">
      <c r="H35" s="87" t="str">
        <f>IF($H$41=0,"",IFERROR(IF(INDEX('🔧 XY LANH'!$A$3:$A$1100,$H$41)=0,"",INDEX('🔧 XY LANH'!$A$3:$A$1100,$H$41)),""))</f>
        <v/>
      </c>
    </row>
    <row r="36" customHeight="1" spans="8:8">
      <c r="H36" s="87" t="str">
        <f>IF($H$42=0,"",IFERROR(IF(INDEX('⚙️ SÉC MĂNG'!$A$3:$A$1100,$H$42)=0,"",INDEX('⚙️ SÉC MĂNG'!$A$3:$A$1100,$H$42)),""))</f>
        <v/>
      </c>
    </row>
    <row r="37" customHeight="1" spans="8:8">
      <c r="H37" s="87" t="str">
        <f>IF($H$41=0,"",IFERROR(IF(INDEX('🔧 XY LANH'!$S$3:$S$1100,$H$41)=0,"",INDEX('🔧 XY LANH'!$S$3:$S$1100,$H$41)),""))</f>
        <v/>
      </c>
    </row>
    <row r="40" customHeight="1" spans="8:8">
      <c r="H40" s="87">
        <f>IFERROR(IF($F$4&lt;&gt;"",MATCH($F$4,'🔩 PISTON'!$A$3:$A$1143,0),IF($C$4&lt;&gt;"",MATCH($C$4,'🔩 PISTON'!$U$3:$U$1143,0),0)),0)</f>
        <v>0</v>
      </c>
    </row>
    <row r="41" customHeight="1" spans="8:8">
      <c r="H41" s="87">
        <f>IFERROR(IF($F$5&lt;&gt;"",MATCH($F$5,'🔧 XY LANH'!$A$3:$A$1100,0),IF($C$5&lt;&gt;"",MATCH($C$5,'🔧 XY LANH'!$S$3:$S$1100,0),$H$43)),0)</f>
        <v>0</v>
      </c>
    </row>
    <row r="42" customHeight="1" spans="8:8">
      <c r="H42" s="87">
        <f>IFERROR(IF($F$6&lt;&gt;"",MATCH($F$6,'⚙️ SÉC MĂNG'!$A$3:$A$1100,0),IF($C$6&lt;&gt;"",MATCH($C$6,'⚙️ SÉC MĂNG'!$R$3:$R$1100,0),$H$44)),0)</f>
        <v>0</v>
      </c>
    </row>
    <row r="43" customHeight="1" spans="8:8">
      <c r="H43" s="1">
        <f>IF('⚙️ BỘ HƠI'!$H$40=0,0,IF(MIN('🔧 XY LANH'!$U$3:$U$1100)=99999,0,MIN('🔧 XY LANH'!$U$3:$U$1100)))</f>
        <v>0</v>
      </c>
    </row>
    <row r="44" customHeight="1" spans="8:8">
      <c r="H44" s="1">
        <f>IF('⚙️ BỘ HƠI'!$H$40=0,0,IF(MIN('⚙️ SÉC MĂNG'!$S$3:$S$1100)=99999,0,MIN('⚙️ SÉC MĂNG'!$S$3:$S$1100)))</f>
        <v>0</v>
      </c>
    </row>
  </sheetData>
  <mergeCells count="15">
    <mergeCell ref="B1:F1"/>
    <mergeCell ref="B2:F2"/>
    <mergeCell ref="C4:D4"/>
    <mergeCell ref="C5:D5"/>
    <mergeCell ref="C6:D6"/>
    <mergeCell ref="D8:E8"/>
    <mergeCell ref="D9:E9"/>
    <mergeCell ref="D10:E10"/>
    <mergeCell ref="D11:E11"/>
    <mergeCell ref="C12:E12"/>
    <mergeCell ref="C13:E13"/>
    <mergeCell ref="C14:E14"/>
    <mergeCell ref="C15:E15"/>
    <mergeCell ref="C16:F16"/>
    <mergeCell ref="B18:F18"/>
  </mergeCells>
  <dataValidations count="3">
    <dataValidation type="list" allowBlank="1" sqref="C4">
      <formula1>'🔩 PISTON'!$U$3:$U$1143</formula1>
    </dataValidation>
    <dataValidation type="list" allowBlank="1" sqref="C5">
      <formula1>'🔧 XY LANH'!$S$3:$S$1100</formula1>
    </dataValidation>
    <dataValidation type="list" allowBlank="1" sqref="C6">
      <formula1>'⚙️ SÉC MĂNG'!$R$3:$R$1100</formula1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14"/>
  <sheetViews>
    <sheetView showGridLines="0" workbookViewId="0">
      <pane ySplit="1" topLeftCell="A2" activePane="bottomLeft" state="frozen"/>
      <selection/>
      <selection pane="bottomLeft" activeCell="A1" sqref="A1:J1"/>
    </sheetView>
  </sheetViews>
  <sheetFormatPr defaultColWidth="8.67619047619048" defaultRowHeight="15"/>
  <cols>
    <col min="1" max="1" width="5" style="1" customWidth="1"/>
    <col min="2" max="2" width="11" style="1" customWidth="1"/>
    <col min="3" max="3" width="52" style="1" customWidth="1"/>
    <col min="4" max="5" width="10" style="1" customWidth="1"/>
    <col min="6" max="6" width="7" style="1" customWidth="1"/>
    <col min="7" max="11" width="10" style="1" customWidth="1"/>
    <col min="12" max="12" width="7" style="1" customWidth="1"/>
    <col min="13" max="13" width="18" style="1" customWidth="1"/>
  </cols>
  <sheetData>
    <row r="1" ht="25.5" customHeight="1" spans="1:13">
      <c r="A1" s="40" t="s">
        <v>13</v>
      </c>
      <c r="B1" s="40" t="s">
        <v>104</v>
      </c>
      <c r="C1" s="40" t="s">
        <v>105</v>
      </c>
      <c r="D1" s="40" t="s">
        <v>106</v>
      </c>
      <c r="E1" s="40" t="s">
        <v>107</v>
      </c>
      <c r="F1" s="40" t="s">
        <v>108</v>
      </c>
      <c r="G1" s="40" t="s">
        <v>109</v>
      </c>
      <c r="H1" s="40" t="s">
        <v>110</v>
      </c>
      <c r="I1" s="40" t="s">
        <v>111</v>
      </c>
      <c r="J1" s="40" t="s">
        <v>112</v>
      </c>
      <c r="K1" s="40" t="s">
        <v>113</v>
      </c>
      <c r="L1" s="40" t="s">
        <v>114</v>
      </c>
      <c r="M1" s="40" t="s">
        <v>115</v>
      </c>
    </row>
    <row r="2" customHeight="1" spans="1:13">
      <c r="A2" s="83"/>
      <c r="B2" s="83"/>
      <c r="C2" s="42" t="s">
        <v>116</v>
      </c>
      <c r="D2" s="83"/>
      <c r="E2" s="83"/>
      <c r="F2" s="83"/>
      <c r="G2" s="84"/>
      <c r="H2" s="84"/>
      <c r="I2" s="84"/>
      <c r="J2" s="84"/>
      <c r="K2" s="84"/>
      <c r="L2" s="83"/>
      <c r="M2" s="83"/>
    </row>
    <row r="3" customHeight="1" spans="1:13">
      <c r="A3" s="6">
        <v>1</v>
      </c>
      <c r="B3" s="6" t="s">
        <v>117</v>
      </c>
      <c r="C3" s="6" t="s">
        <v>118</v>
      </c>
      <c r="D3" s="6" t="s">
        <v>119</v>
      </c>
      <c r="E3" s="6" t="s">
        <v>120</v>
      </c>
      <c r="F3" s="6" t="s">
        <v>121</v>
      </c>
      <c r="G3" s="44"/>
      <c r="H3" s="85">
        <v>630000</v>
      </c>
      <c r="I3" s="85">
        <v>670000</v>
      </c>
      <c r="J3" s="85">
        <v>720000</v>
      </c>
      <c r="K3" s="44"/>
      <c r="L3" s="6"/>
      <c r="M3" s="6"/>
    </row>
    <row r="4" customHeight="1" spans="1:13">
      <c r="A4" s="8">
        <v>2</v>
      </c>
      <c r="B4" s="8" t="s">
        <v>122</v>
      </c>
      <c r="C4" s="8" t="s">
        <v>123</v>
      </c>
      <c r="D4" s="8" t="s">
        <v>119</v>
      </c>
      <c r="E4" s="8" t="s">
        <v>124</v>
      </c>
      <c r="F4" s="8" t="s">
        <v>121</v>
      </c>
      <c r="G4" s="43"/>
      <c r="H4" s="85">
        <v>760000</v>
      </c>
      <c r="I4" s="85">
        <v>810000</v>
      </c>
      <c r="J4" s="85">
        <v>860000</v>
      </c>
      <c r="K4" s="43"/>
      <c r="L4" s="8"/>
      <c r="M4" s="8"/>
    </row>
    <row r="5" customHeight="1" spans="1:13">
      <c r="A5" s="6">
        <v>3</v>
      </c>
      <c r="B5" s="6" t="s">
        <v>125</v>
      </c>
      <c r="C5" s="6" t="s">
        <v>126</v>
      </c>
      <c r="D5" s="6" t="s">
        <v>119</v>
      </c>
      <c r="E5" s="6" t="s">
        <v>120</v>
      </c>
      <c r="F5" s="6" t="s">
        <v>121</v>
      </c>
      <c r="G5" s="44"/>
      <c r="H5" s="85">
        <v>1250000</v>
      </c>
      <c r="I5" s="85">
        <v>1350000</v>
      </c>
      <c r="J5" s="85">
        <v>1450000</v>
      </c>
      <c r="K5" s="44"/>
      <c r="L5" s="6"/>
      <c r="M5" s="6"/>
    </row>
    <row r="6" customHeight="1" spans="1:13">
      <c r="A6" s="8">
        <v>4</v>
      </c>
      <c r="B6" s="8" t="s">
        <v>127</v>
      </c>
      <c r="C6" s="8" t="s">
        <v>128</v>
      </c>
      <c r="D6" s="8" t="s">
        <v>119</v>
      </c>
      <c r="E6" s="8" t="s">
        <v>124</v>
      </c>
      <c r="F6" s="8" t="s">
        <v>121</v>
      </c>
      <c r="G6" s="43"/>
      <c r="H6" s="85">
        <v>1670000</v>
      </c>
      <c r="I6" s="85">
        <v>1770000</v>
      </c>
      <c r="J6" s="85">
        <v>1900000</v>
      </c>
      <c r="K6" s="43"/>
      <c r="L6" s="8"/>
      <c r="M6" s="8"/>
    </row>
    <row r="7" customHeight="1" spans="1:13">
      <c r="A7" s="6">
        <v>5</v>
      </c>
      <c r="B7" s="6" t="s">
        <v>129</v>
      </c>
      <c r="C7" s="6" t="s">
        <v>130</v>
      </c>
      <c r="D7" s="6" t="s">
        <v>119</v>
      </c>
      <c r="E7" s="6" t="s">
        <v>124</v>
      </c>
      <c r="F7" s="6" t="s">
        <v>121</v>
      </c>
      <c r="G7" s="44"/>
      <c r="H7" s="44"/>
      <c r="I7" s="44"/>
      <c r="J7" s="44"/>
      <c r="K7" s="44"/>
      <c r="L7" s="6"/>
      <c r="M7" s="6"/>
    </row>
    <row r="8" customHeight="1" spans="1:13">
      <c r="A8" s="8">
        <v>6</v>
      </c>
      <c r="B8" s="8" t="s">
        <v>131</v>
      </c>
      <c r="C8" s="8" t="s">
        <v>132</v>
      </c>
      <c r="D8" s="8" t="s">
        <v>119</v>
      </c>
      <c r="E8" s="8" t="s">
        <v>120</v>
      </c>
      <c r="F8" s="8" t="s">
        <v>121</v>
      </c>
      <c r="G8" s="43"/>
      <c r="H8" s="85">
        <v>750000</v>
      </c>
      <c r="I8" s="85">
        <v>800000</v>
      </c>
      <c r="J8" s="85">
        <v>850000</v>
      </c>
      <c r="K8" s="43"/>
      <c r="L8" s="8"/>
      <c r="M8" s="8"/>
    </row>
    <row r="9" customHeight="1" spans="1:13">
      <c r="A9" s="6">
        <v>7</v>
      </c>
      <c r="B9" s="6" t="s">
        <v>133</v>
      </c>
      <c r="C9" s="6" t="s">
        <v>134</v>
      </c>
      <c r="D9" s="6" t="s">
        <v>119</v>
      </c>
      <c r="E9" s="6" t="s">
        <v>124</v>
      </c>
      <c r="F9" s="6" t="s">
        <v>121</v>
      </c>
      <c r="G9" s="44"/>
      <c r="H9" s="85">
        <v>810000</v>
      </c>
      <c r="I9" s="85">
        <v>860000</v>
      </c>
      <c r="J9" s="85">
        <v>920000</v>
      </c>
      <c r="K9" s="44"/>
      <c r="L9" s="6"/>
      <c r="M9" s="6"/>
    </row>
    <row r="10" customHeight="1" spans="1:13">
      <c r="A10" s="8">
        <v>8</v>
      </c>
      <c r="B10" s="8" t="s">
        <v>135</v>
      </c>
      <c r="C10" s="8" t="s">
        <v>136</v>
      </c>
      <c r="D10" s="8" t="s">
        <v>119</v>
      </c>
      <c r="E10" s="8" t="s">
        <v>137</v>
      </c>
      <c r="F10" s="8" t="s">
        <v>121</v>
      </c>
      <c r="G10" s="43"/>
      <c r="H10" s="85">
        <v>1140000</v>
      </c>
      <c r="I10" s="85">
        <v>1200000</v>
      </c>
      <c r="J10" s="85">
        <v>1300000</v>
      </c>
      <c r="K10" s="43"/>
      <c r="L10" s="8"/>
      <c r="M10" s="8"/>
    </row>
    <row r="11" customHeight="1" spans="1:13">
      <c r="A11" s="6">
        <v>9</v>
      </c>
      <c r="B11" s="6" t="s">
        <v>138</v>
      </c>
      <c r="C11" s="6" t="s">
        <v>139</v>
      </c>
      <c r="D11" s="6" t="s">
        <v>119</v>
      </c>
      <c r="E11" s="6" t="s">
        <v>124</v>
      </c>
      <c r="F11" s="6" t="s">
        <v>121</v>
      </c>
      <c r="G11" s="44"/>
      <c r="H11" s="85">
        <v>1350000</v>
      </c>
      <c r="I11" s="85">
        <v>1450000</v>
      </c>
      <c r="J11" s="85">
        <v>1550000</v>
      </c>
      <c r="K11" s="44"/>
      <c r="L11" s="6"/>
      <c r="M11" s="6"/>
    </row>
    <row r="12" customHeight="1" spans="1:13">
      <c r="A12" s="8">
        <v>10</v>
      </c>
      <c r="B12" s="8" t="s">
        <v>140</v>
      </c>
      <c r="C12" s="8" t="s">
        <v>141</v>
      </c>
      <c r="D12" s="8" t="s">
        <v>119</v>
      </c>
      <c r="E12" s="8" t="s">
        <v>137</v>
      </c>
      <c r="F12" s="8" t="s">
        <v>121</v>
      </c>
      <c r="G12" s="43"/>
      <c r="H12" s="85">
        <v>1450000</v>
      </c>
      <c r="I12" s="85">
        <v>1550000</v>
      </c>
      <c r="J12" s="85">
        <v>1650000</v>
      </c>
      <c r="K12" s="43"/>
      <c r="L12" s="8"/>
      <c r="M12" s="8"/>
    </row>
    <row r="13" customHeight="1" spans="1:13">
      <c r="A13" s="6">
        <v>11</v>
      </c>
      <c r="B13" s="6" t="s">
        <v>142</v>
      </c>
      <c r="C13" s="6" t="s">
        <v>143</v>
      </c>
      <c r="D13" s="6" t="s">
        <v>119</v>
      </c>
      <c r="E13" s="6" t="s">
        <v>137</v>
      </c>
      <c r="F13" s="6" t="s">
        <v>121</v>
      </c>
      <c r="G13" s="44"/>
      <c r="H13" s="85">
        <v>1500000</v>
      </c>
      <c r="I13" s="85">
        <v>1600000</v>
      </c>
      <c r="J13" s="85">
        <v>1720000</v>
      </c>
      <c r="K13" s="44"/>
      <c r="L13" s="6"/>
      <c r="M13" s="6"/>
    </row>
    <row r="14" customHeight="1" spans="1:13">
      <c r="A14" s="8">
        <v>12</v>
      </c>
      <c r="B14" s="8" t="s">
        <v>144</v>
      </c>
      <c r="C14" s="8" t="s">
        <v>145</v>
      </c>
      <c r="D14" s="8" t="s">
        <v>119</v>
      </c>
      <c r="E14" s="8" t="s">
        <v>137</v>
      </c>
      <c r="F14" s="8" t="s">
        <v>121</v>
      </c>
      <c r="G14" s="43"/>
      <c r="H14" s="85">
        <v>650000</v>
      </c>
      <c r="I14" s="85">
        <v>680000</v>
      </c>
      <c r="J14" s="85">
        <v>730000</v>
      </c>
      <c r="K14" s="43"/>
      <c r="L14" s="8"/>
      <c r="M14" s="8"/>
    </row>
    <row r="15" customHeight="1" spans="1:13">
      <c r="A15" s="6">
        <v>13</v>
      </c>
      <c r="B15" s="6" t="s">
        <v>146</v>
      </c>
      <c r="C15" s="6" t="s">
        <v>147</v>
      </c>
      <c r="D15" s="6" t="s">
        <v>119</v>
      </c>
      <c r="E15" s="6" t="s">
        <v>120</v>
      </c>
      <c r="F15" s="6" t="s">
        <v>121</v>
      </c>
      <c r="G15" s="44"/>
      <c r="H15" s="85">
        <v>480000</v>
      </c>
      <c r="I15" s="85">
        <v>510000</v>
      </c>
      <c r="J15" s="85">
        <v>550000</v>
      </c>
      <c r="K15" s="44"/>
      <c r="L15" s="6"/>
      <c r="M15" s="6"/>
    </row>
    <row r="16" customHeight="1" spans="1:13">
      <c r="A16" s="8">
        <v>14</v>
      </c>
      <c r="B16" s="8" t="s">
        <v>148</v>
      </c>
      <c r="C16" s="8" t="s">
        <v>149</v>
      </c>
      <c r="D16" s="8" t="s">
        <v>119</v>
      </c>
      <c r="E16" s="8" t="s">
        <v>120</v>
      </c>
      <c r="F16" s="8" t="s">
        <v>121</v>
      </c>
      <c r="G16" s="43"/>
      <c r="H16" s="85">
        <v>530000</v>
      </c>
      <c r="I16" s="85">
        <v>560000</v>
      </c>
      <c r="J16" s="85">
        <v>600000</v>
      </c>
      <c r="K16" s="43"/>
      <c r="L16" s="8"/>
      <c r="M16" s="8"/>
    </row>
    <row r="17" customHeight="1" spans="1:13">
      <c r="A17" s="81"/>
      <c r="B17" s="81"/>
      <c r="C17" s="42" t="s">
        <v>150</v>
      </c>
      <c r="D17" s="81"/>
      <c r="E17" s="81"/>
      <c r="F17" s="81"/>
      <c r="G17" s="82"/>
      <c r="H17" s="82"/>
      <c r="I17" s="82"/>
      <c r="J17" s="82"/>
      <c r="K17" s="82"/>
      <c r="L17" s="81"/>
      <c r="M17" s="81"/>
    </row>
    <row r="18" customHeight="1" spans="1:13">
      <c r="A18" s="8">
        <v>15</v>
      </c>
      <c r="B18" s="8" t="s">
        <v>151</v>
      </c>
      <c r="C18" s="8" t="s">
        <v>152</v>
      </c>
      <c r="D18" s="8" t="s">
        <v>153</v>
      </c>
      <c r="E18" s="8" t="s">
        <v>124</v>
      </c>
      <c r="F18" s="8" t="s">
        <v>121</v>
      </c>
      <c r="G18" s="43"/>
      <c r="H18" s="85">
        <v>670000</v>
      </c>
      <c r="I18" s="85">
        <v>720000</v>
      </c>
      <c r="J18" s="85">
        <v>770000</v>
      </c>
      <c r="K18" s="43"/>
      <c r="L18" s="8"/>
      <c r="M18" s="8"/>
    </row>
    <row r="19" customHeight="1" spans="1:13">
      <c r="A19" s="6">
        <v>16</v>
      </c>
      <c r="B19" s="6" t="s">
        <v>154</v>
      </c>
      <c r="C19" s="6" t="s">
        <v>155</v>
      </c>
      <c r="D19" s="6" t="s">
        <v>153</v>
      </c>
      <c r="E19" s="6" t="s">
        <v>120</v>
      </c>
      <c r="F19" s="6" t="s">
        <v>121</v>
      </c>
      <c r="G19" s="44"/>
      <c r="H19" s="85">
        <v>675000</v>
      </c>
      <c r="I19" s="85">
        <v>720000</v>
      </c>
      <c r="J19" s="85">
        <v>770000</v>
      </c>
      <c r="K19" s="44"/>
      <c r="L19" s="6"/>
      <c r="M19" s="6"/>
    </row>
    <row r="20" customHeight="1" spans="1:13">
      <c r="A20" s="8">
        <v>17</v>
      </c>
      <c r="B20" s="8" t="s">
        <v>156</v>
      </c>
      <c r="C20" s="8" t="s">
        <v>157</v>
      </c>
      <c r="D20" s="8" t="s">
        <v>153</v>
      </c>
      <c r="E20" s="8" t="s">
        <v>124</v>
      </c>
      <c r="F20" s="8" t="s">
        <v>121</v>
      </c>
      <c r="G20" s="43"/>
      <c r="H20" s="85">
        <v>690000</v>
      </c>
      <c r="I20" s="85">
        <v>740000</v>
      </c>
      <c r="J20" s="85">
        <v>780000</v>
      </c>
      <c r="K20" s="43"/>
      <c r="L20" s="8"/>
      <c r="M20" s="8"/>
    </row>
    <row r="21" customHeight="1" spans="1:13">
      <c r="A21" s="6">
        <v>18</v>
      </c>
      <c r="B21" s="6" t="s">
        <v>158</v>
      </c>
      <c r="C21" s="6" t="s">
        <v>159</v>
      </c>
      <c r="D21" s="6" t="s">
        <v>153</v>
      </c>
      <c r="E21" s="6" t="s">
        <v>120</v>
      </c>
      <c r="F21" s="6" t="s">
        <v>121</v>
      </c>
      <c r="G21" s="44"/>
      <c r="H21" s="85">
        <v>605000</v>
      </c>
      <c r="I21" s="85">
        <v>645000</v>
      </c>
      <c r="J21" s="85">
        <v>690000</v>
      </c>
      <c r="K21" s="44"/>
      <c r="L21" s="6"/>
      <c r="M21" s="6"/>
    </row>
    <row r="22" customHeight="1" spans="1:13">
      <c r="A22" s="8">
        <v>19</v>
      </c>
      <c r="B22" s="8" t="s">
        <v>160</v>
      </c>
      <c r="C22" s="8" t="s">
        <v>161</v>
      </c>
      <c r="D22" s="8" t="s">
        <v>153</v>
      </c>
      <c r="E22" s="8" t="s">
        <v>162</v>
      </c>
      <c r="F22" s="8" t="s">
        <v>121</v>
      </c>
      <c r="G22" s="43"/>
      <c r="H22" s="85">
        <v>580000</v>
      </c>
      <c r="I22" s="85">
        <v>620000</v>
      </c>
      <c r="J22" s="85">
        <v>660000</v>
      </c>
      <c r="K22" s="43"/>
      <c r="L22" s="8"/>
      <c r="M22" s="8"/>
    </row>
    <row r="23" customHeight="1" spans="1:13">
      <c r="A23" s="6">
        <v>20</v>
      </c>
      <c r="B23" s="6" t="s">
        <v>163</v>
      </c>
      <c r="C23" s="6" t="s">
        <v>164</v>
      </c>
      <c r="D23" s="6" t="s">
        <v>153</v>
      </c>
      <c r="E23" s="6" t="s">
        <v>120</v>
      </c>
      <c r="F23" s="6" t="s">
        <v>121</v>
      </c>
      <c r="G23" s="44"/>
      <c r="H23" s="85">
        <v>460000</v>
      </c>
      <c r="I23" s="85">
        <v>490000</v>
      </c>
      <c r="J23" s="85">
        <v>500000</v>
      </c>
      <c r="K23" s="44"/>
      <c r="L23" s="6"/>
      <c r="M23" s="6"/>
    </row>
    <row r="24" customHeight="1" spans="1:13">
      <c r="A24" s="8">
        <v>21</v>
      </c>
      <c r="B24" s="8" t="s">
        <v>165</v>
      </c>
      <c r="C24" s="8" t="s">
        <v>166</v>
      </c>
      <c r="D24" s="8" t="s">
        <v>153</v>
      </c>
      <c r="E24" s="8" t="s">
        <v>120</v>
      </c>
      <c r="F24" s="8" t="s">
        <v>121</v>
      </c>
      <c r="G24" s="43"/>
      <c r="H24" s="85">
        <v>530000</v>
      </c>
      <c r="I24" s="85">
        <v>565000</v>
      </c>
      <c r="J24" s="85">
        <v>610000</v>
      </c>
      <c r="K24" s="43"/>
      <c r="L24" s="8"/>
      <c r="M24" s="8"/>
    </row>
    <row r="25" customHeight="1" spans="1:13">
      <c r="A25" s="6">
        <v>22</v>
      </c>
      <c r="B25" s="6" t="s">
        <v>167</v>
      </c>
      <c r="C25" s="6" t="s">
        <v>168</v>
      </c>
      <c r="D25" s="6" t="s">
        <v>153</v>
      </c>
      <c r="E25" s="6" t="s">
        <v>120</v>
      </c>
      <c r="F25" s="6" t="s">
        <v>121</v>
      </c>
      <c r="G25" s="44"/>
      <c r="H25" s="85">
        <v>540000</v>
      </c>
      <c r="I25" s="85">
        <v>570000</v>
      </c>
      <c r="J25" s="85">
        <v>620000</v>
      </c>
      <c r="K25" s="44"/>
      <c r="L25" s="6"/>
      <c r="M25" s="6"/>
    </row>
    <row r="26" customHeight="1" spans="1:13">
      <c r="A26" s="8">
        <v>23</v>
      </c>
      <c r="B26" s="8" t="s">
        <v>169</v>
      </c>
      <c r="C26" s="8" t="s">
        <v>170</v>
      </c>
      <c r="D26" s="8" t="s">
        <v>153</v>
      </c>
      <c r="E26" s="8" t="s">
        <v>120</v>
      </c>
      <c r="F26" s="8" t="s">
        <v>121</v>
      </c>
      <c r="G26" s="43"/>
      <c r="H26" s="85">
        <v>540000</v>
      </c>
      <c r="I26" s="85">
        <v>580000</v>
      </c>
      <c r="J26" s="85">
        <v>620000</v>
      </c>
      <c r="K26" s="43"/>
      <c r="L26" s="8"/>
      <c r="M26" s="8"/>
    </row>
    <row r="27" customHeight="1" spans="1:13">
      <c r="A27" s="6">
        <v>24</v>
      </c>
      <c r="B27" s="6" t="s">
        <v>171</v>
      </c>
      <c r="C27" s="6" t="s">
        <v>172</v>
      </c>
      <c r="D27" s="6" t="s">
        <v>153</v>
      </c>
      <c r="E27" s="6" t="s">
        <v>137</v>
      </c>
      <c r="F27" s="6" t="s">
        <v>121</v>
      </c>
      <c r="G27" s="44"/>
      <c r="H27" s="85">
        <v>740000</v>
      </c>
      <c r="I27" s="85">
        <v>790000</v>
      </c>
      <c r="J27" s="85">
        <v>840000</v>
      </c>
      <c r="K27" s="44"/>
      <c r="L27" s="6"/>
      <c r="M27" s="6"/>
    </row>
    <row r="28" customHeight="1" spans="1:13">
      <c r="A28" s="8">
        <v>25</v>
      </c>
      <c r="B28" s="8" t="s">
        <v>173</v>
      </c>
      <c r="C28" s="8" t="s">
        <v>174</v>
      </c>
      <c r="D28" s="8" t="s">
        <v>153</v>
      </c>
      <c r="E28" s="8" t="s">
        <v>124</v>
      </c>
      <c r="F28" s="8" t="s">
        <v>121</v>
      </c>
      <c r="G28" s="43"/>
      <c r="H28" s="85">
        <v>690000</v>
      </c>
      <c r="I28" s="85">
        <v>740000</v>
      </c>
      <c r="J28" s="85">
        <v>790000</v>
      </c>
      <c r="K28" s="43"/>
      <c r="L28" s="8"/>
      <c r="M28" s="8"/>
    </row>
    <row r="29" customHeight="1" spans="1:13">
      <c r="A29" s="6">
        <v>26</v>
      </c>
      <c r="B29" s="6" t="s">
        <v>175</v>
      </c>
      <c r="C29" s="6" t="s">
        <v>176</v>
      </c>
      <c r="D29" s="6" t="s">
        <v>153</v>
      </c>
      <c r="E29" s="6" t="s">
        <v>124</v>
      </c>
      <c r="F29" s="6" t="s">
        <v>121</v>
      </c>
      <c r="G29" s="44"/>
      <c r="H29" s="44"/>
      <c r="I29" s="44"/>
      <c r="J29" s="44"/>
      <c r="K29" s="44"/>
      <c r="L29" s="6"/>
      <c r="M29" s="6"/>
    </row>
    <row r="30" customHeight="1" spans="1:13">
      <c r="A30" s="8">
        <v>27</v>
      </c>
      <c r="B30" s="8" t="s">
        <v>177</v>
      </c>
      <c r="C30" s="8" t="s">
        <v>178</v>
      </c>
      <c r="D30" s="8" t="s">
        <v>153</v>
      </c>
      <c r="E30" s="8" t="s">
        <v>124</v>
      </c>
      <c r="F30" s="8" t="s">
        <v>121</v>
      </c>
      <c r="G30" s="43"/>
      <c r="H30" s="85">
        <v>660000</v>
      </c>
      <c r="I30" s="85">
        <v>700000</v>
      </c>
      <c r="J30" s="85">
        <v>750000</v>
      </c>
      <c r="K30" s="43"/>
      <c r="L30" s="8"/>
      <c r="M30" s="8"/>
    </row>
    <row r="31" customHeight="1" spans="1:13">
      <c r="A31" s="6">
        <v>28</v>
      </c>
      <c r="B31" s="6" t="s">
        <v>179</v>
      </c>
      <c r="C31" s="6" t="s">
        <v>180</v>
      </c>
      <c r="D31" s="6" t="s">
        <v>153</v>
      </c>
      <c r="E31" s="6" t="s">
        <v>124</v>
      </c>
      <c r="F31" s="6" t="s">
        <v>121</v>
      </c>
      <c r="G31" s="44"/>
      <c r="H31" s="85">
        <v>660000</v>
      </c>
      <c r="I31" s="85">
        <v>700000</v>
      </c>
      <c r="J31" s="85">
        <v>750000</v>
      </c>
      <c r="K31" s="44"/>
      <c r="L31" s="6"/>
      <c r="M31" s="6"/>
    </row>
    <row r="32" customHeight="1" spans="1:13">
      <c r="A32" s="8">
        <v>29</v>
      </c>
      <c r="B32" s="8" t="s">
        <v>181</v>
      </c>
      <c r="C32" s="8" t="s">
        <v>182</v>
      </c>
      <c r="D32" s="8" t="s">
        <v>153</v>
      </c>
      <c r="E32" s="8" t="s">
        <v>124</v>
      </c>
      <c r="F32" s="8" t="s">
        <v>121</v>
      </c>
      <c r="G32" s="43"/>
      <c r="H32" s="85">
        <v>640000</v>
      </c>
      <c r="I32" s="85">
        <v>680000</v>
      </c>
      <c r="J32" s="85">
        <v>730000</v>
      </c>
      <c r="K32" s="43"/>
      <c r="L32" s="8"/>
      <c r="M32" s="8"/>
    </row>
    <row r="33" customHeight="1" spans="1:13">
      <c r="A33" s="6">
        <v>30</v>
      </c>
      <c r="B33" s="6" t="s">
        <v>183</v>
      </c>
      <c r="C33" s="6" t="s">
        <v>184</v>
      </c>
      <c r="D33" s="6" t="s">
        <v>153</v>
      </c>
      <c r="E33" s="6" t="s">
        <v>124</v>
      </c>
      <c r="F33" s="6" t="s">
        <v>121</v>
      </c>
      <c r="G33" s="44"/>
      <c r="H33" s="85">
        <v>740000</v>
      </c>
      <c r="I33" s="85">
        <v>790000</v>
      </c>
      <c r="J33" s="85">
        <v>840000</v>
      </c>
      <c r="K33" s="44"/>
      <c r="L33" s="6"/>
      <c r="M33" s="6"/>
    </row>
    <row r="34" customHeight="1" spans="1:13">
      <c r="A34" s="8">
        <v>31</v>
      </c>
      <c r="B34" s="8" t="s">
        <v>185</v>
      </c>
      <c r="C34" s="8" t="s">
        <v>186</v>
      </c>
      <c r="D34" s="8" t="s">
        <v>153</v>
      </c>
      <c r="E34" s="8" t="s">
        <v>124</v>
      </c>
      <c r="F34" s="8" t="s">
        <v>121</v>
      </c>
      <c r="G34" s="43"/>
      <c r="H34" s="85">
        <v>740000</v>
      </c>
      <c r="I34" s="85">
        <v>790000</v>
      </c>
      <c r="J34" s="85">
        <v>840000</v>
      </c>
      <c r="K34" s="43"/>
      <c r="L34" s="8"/>
      <c r="M34" s="8"/>
    </row>
    <row r="35" customHeight="1" spans="1:13">
      <c r="A35" s="6">
        <v>32</v>
      </c>
      <c r="B35" s="6" t="s">
        <v>187</v>
      </c>
      <c r="C35" s="6" t="s">
        <v>188</v>
      </c>
      <c r="D35" s="6" t="s">
        <v>153</v>
      </c>
      <c r="E35" s="6" t="s">
        <v>137</v>
      </c>
      <c r="F35" s="6" t="s">
        <v>121</v>
      </c>
      <c r="G35" s="44"/>
      <c r="H35" s="85">
        <v>1280000</v>
      </c>
      <c r="I35" s="85">
        <v>1370000</v>
      </c>
      <c r="J35" s="85">
        <v>1460000</v>
      </c>
      <c r="K35" s="44"/>
      <c r="L35" s="6"/>
      <c r="M35" s="6"/>
    </row>
    <row r="36" customHeight="1" spans="1:13">
      <c r="A36" s="8">
        <v>33</v>
      </c>
      <c r="B36" s="8" t="s">
        <v>189</v>
      </c>
      <c r="C36" s="8" t="s">
        <v>190</v>
      </c>
      <c r="D36" s="8" t="s">
        <v>153</v>
      </c>
      <c r="E36" s="8" t="s">
        <v>124</v>
      </c>
      <c r="F36" s="8" t="s">
        <v>121</v>
      </c>
      <c r="G36" s="43"/>
      <c r="H36" s="85">
        <v>260000</v>
      </c>
      <c r="I36" s="85">
        <v>280000</v>
      </c>
      <c r="J36" s="85">
        <v>300000</v>
      </c>
      <c r="K36" s="43"/>
      <c r="L36" s="8"/>
      <c r="M36" s="8"/>
    </row>
    <row r="37" customHeight="1" spans="1:13">
      <c r="A37" s="6">
        <v>34</v>
      </c>
      <c r="B37" s="6" t="s">
        <v>191</v>
      </c>
      <c r="C37" s="6" t="s">
        <v>192</v>
      </c>
      <c r="D37" s="6" t="s">
        <v>153</v>
      </c>
      <c r="E37" s="6" t="s">
        <v>120</v>
      </c>
      <c r="F37" s="6" t="s">
        <v>121</v>
      </c>
      <c r="G37" s="44"/>
      <c r="H37" s="85">
        <v>400000</v>
      </c>
      <c r="I37" s="85">
        <v>430000</v>
      </c>
      <c r="J37" s="85">
        <v>460000</v>
      </c>
      <c r="K37" s="44"/>
      <c r="L37" s="6"/>
      <c r="M37" s="6"/>
    </row>
    <row r="38" customHeight="1" spans="1:13">
      <c r="A38" s="8">
        <v>35</v>
      </c>
      <c r="B38" s="8" t="s">
        <v>193</v>
      </c>
      <c r="C38" s="8" t="s">
        <v>194</v>
      </c>
      <c r="D38" s="8" t="s">
        <v>153</v>
      </c>
      <c r="E38" s="8" t="s">
        <v>124</v>
      </c>
      <c r="F38" s="8" t="s">
        <v>121</v>
      </c>
      <c r="G38" s="43"/>
      <c r="H38" s="85">
        <v>400000</v>
      </c>
      <c r="I38" s="85">
        <v>440000</v>
      </c>
      <c r="J38" s="85">
        <v>470000</v>
      </c>
      <c r="K38" s="43"/>
      <c r="L38" s="8"/>
      <c r="M38" s="8"/>
    </row>
    <row r="39" customHeight="1" spans="1:13">
      <c r="A39" s="6">
        <v>36</v>
      </c>
      <c r="B39" s="6" t="s">
        <v>195</v>
      </c>
      <c r="C39" s="6" t="s">
        <v>196</v>
      </c>
      <c r="D39" s="6" t="s">
        <v>153</v>
      </c>
      <c r="E39" s="6" t="s">
        <v>197</v>
      </c>
      <c r="F39" s="6" t="s">
        <v>121</v>
      </c>
      <c r="G39" s="44"/>
      <c r="H39" s="85">
        <v>480000</v>
      </c>
      <c r="I39" s="85">
        <v>510000</v>
      </c>
      <c r="J39" s="85">
        <v>550000</v>
      </c>
      <c r="K39" s="44"/>
      <c r="L39" s="6"/>
      <c r="M39" s="6"/>
    </row>
    <row r="40" customHeight="1" spans="1:13">
      <c r="A40" s="8">
        <v>37</v>
      </c>
      <c r="B40" s="8" t="s">
        <v>198</v>
      </c>
      <c r="C40" s="8" t="s">
        <v>199</v>
      </c>
      <c r="D40" s="8" t="s">
        <v>153</v>
      </c>
      <c r="E40" s="8" t="s">
        <v>124</v>
      </c>
      <c r="F40" s="8" t="s">
        <v>121</v>
      </c>
      <c r="G40" s="43"/>
      <c r="H40" s="85">
        <v>610000</v>
      </c>
      <c r="I40" s="85">
        <v>650000</v>
      </c>
      <c r="J40" s="85">
        <v>690000</v>
      </c>
      <c r="K40" s="43"/>
      <c r="L40" s="8"/>
      <c r="M40" s="8"/>
    </row>
    <row r="41" customHeight="1" spans="1:13">
      <c r="A41" s="6">
        <v>38</v>
      </c>
      <c r="B41" s="6" t="s">
        <v>200</v>
      </c>
      <c r="C41" s="6" t="s">
        <v>201</v>
      </c>
      <c r="D41" s="6" t="s">
        <v>153</v>
      </c>
      <c r="E41" s="6" t="s">
        <v>137</v>
      </c>
      <c r="F41" s="6" t="s">
        <v>121</v>
      </c>
      <c r="G41" s="44"/>
      <c r="H41" s="85">
        <v>660000</v>
      </c>
      <c r="I41" s="85">
        <v>700000</v>
      </c>
      <c r="J41" s="85">
        <v>750000</v>
      </c>
      <c r="K41" s="44"/>
      <c r="L41" s="6"/>
      <c r="M41" s="6"/>
    </row>
    <row r="42" customHeight="1" spans="1:13">
      <c r="A42" s="8">
        <v>39</v>
      </c>
      <c r="B42" s="8" t="s">
        <v>202</v>
      </c>
      <c r="C42" s="8" t="s">
        <v>203</v>
      </c>
      <c r="D42" s="8" t="s">
        <v>153</v>
      </c>
      <c r="E42" s="8" t="s">
        <v>120</v>
      </c>
      <c r="F42" s="8" t="s">
        <v>121</v>
      </c>
      <c r="G42" s="43"/>
      <c r="H42" s="85">
        <v>500000</v>
      </c>
      <c r="I42" s="85">
        <v>540000</v>
      </c>
      <c r="J42" s="85">
        <v>580000</v>
      </c>
      <c r="K42" s="43"/>
      <c r="L42" s="8"/>
      <c r="M42" s="8"/>
    </row>
    <row r="43" customHeight="1" spans="1:13">
      <c r="A43" s="6">
        <v>40</v>
      </c>
      <c r="B43" s="6" t="s">
        <v>204</v>
      </c>
      <c r="C43" s="6" t="s">
        <v>205</v>
      </c>
      <c r="D43" s="6" t="s">
        <v>153</v>
      </c>
      <c r="E43" s="6" t="s">
        <v>124</v>
      </c>
      <c r="F43" s="6" t="s">
        <v>121</v>
      </c>
      <c r="G43" s="44"/>
      <c r="H43" s="44"/>
      <c r="I43" s="44"/>
      <c r="J43" s="44"/>
      <c r="K43" s="44"/>
      <c r="L43" s="6"/>
      <c r="M43" s="6"/>
    </row>
    <row r="44" customHeight="1" spans="1:13">
      <c r="A44" s="8">
        <v>41</v>
      </c>
      <c r="B44" s="8" t="s">
        <v>206</v>
      </c>
      <c r="C44" s="8" t="s">
        <v>207</v>
      </c>
      <c r="D44" s="8" t="s">
        <v>153</v>
      </c>
      <c r="E44" s="8" t="s">
        <v>137</v>
      </c>
      <c r="F44" s="8" t="s">
        <v>121</v>
      </c>
      <c r="G44" s="43"/>
      <c r="H44" s="85">
        <v>950000</v>
      </c>
      <c r="I44" s="85">
        <v>1030000</v>
      </c>
      <c r="J44" s="85">
        <v>1100000</v>
      </c>
      <c r="K44" s="43"/>
      <c r="L44" s="8"/>
      <c r="M44" s="8"/>
    </row>
    <row r="45" customHeight="1" spans="1:13">
      <c r="A45" s="6">
        <v>42</v>
      </c>
      <c r="B45" s="6" t="s">
        <v>208</v>
      </c>
      <c r="C45" s="6" t="s">
        <v>209</v>
      </c>
      <c r="D45" s="6" t="s">
        <v>153</v>
      </c>
      <c r="E45" s="6" t="s">
        <v>120</v>
      </c>
      <c r="F45" s="6" t="s">
        <v>121</v>
      </c>
      <c r="G45" s="44"/>
      <c r="H45" s="85">
        <v>410000</v>
      </c>
      <c r="I45" s="85">
        <v>440000</v>
      </c>
      <c r="J45" s="85">
        <v>470000</v>
      </c>
      <c r="K45" s="44"/>
      <c r="L45" s="6"/>
      <c r="M45" s="6"/>
    </row>
    <row r="46" customHeight="1" spans="1:13">
      <c r="A46" s="8">
        <v>43</v>
      </c>
      <c r="B46" s="8" t="s">
        <v>210</v>
      </c>
      <c r="C46" s="8" t="s">
        <v>211</v>
      </c>
      <c r="D46" s="8" t="s">
        <v>153</v>
      </c>
      <c r="E46" s="8" t="s">
        <v>124</v>
      </c>
      <c r="F46" s="8" t="s">
        <v>24</v>
      </c>
      <c r="G46" s="43"/>
      <c r="H46" s="43"/>
      <c r="I46" s="43"/>
      <c r="J46" s="43"/>
      <c r="K46" s="43"/>
      <c r="L46" s="8"/>
      <c r="M46" s="8"/>
    </row>
    <row r="47" customHeight="1" spans="1:13">
      <c r="A47" s="6">
        <v>44</v>
      </c>
      <c r="B47" s="6" t="s">
        <v>212</v>
      </c>
      <c r="C47" s="6" t="s">
        <v>213</v>
      </c>
      <c r="D47" s="6" t="s">
        <v>153</v>
      </c>
      <c r="E47" s="6" t="s">
        <v>120</v>
      </c>
      <c r="F47" s="6" t="s">
        <v>121</v>
      </c>
      <c r="G47" s="44"/>
      <c r="H47" s="85">
        <v>590000</v>
      </c>
      <c r="I47" s="85">
        <v>630000</v>
      </c>
      <c r="J47" s="85">
        <v>670000</v>
      </c>
      <c r="K47" s="44"/>
      <c r="L47" s="6"/>
      <c r="M47" s="6"/>
    </row>
    <row r="48" customHeight="1" spans="1:13">
      <c r="A48" s="8">
        <v>45</v>
      </c>
      <c r="B48" s="8" t="s">
        <v>214</v>
      </c>
      <c r="C48" s="8" t="s">
        <v>215</v>
      </c>
      <c r="D48" s="8" t="s">
        <v>153</v>
      </c>
      <c r="E48" s="8" t="s">
        <v>124</v>
      </c>
      <c r="F48" s="8" t="s">
        <v>121</v>
      </c>
      <c r="G48" s="43"/>
      <c r="H48" s="85">
        <v>640000</v>
      </c>
      <c r="I48" s="85">
        <v>680000</v>
      </c>
      <c r="J48" s="85">
        <v>730000</v>
      </c>
      <c r="K48" s="43"/>
      <c r="L48" s="8"/>
      <c r="M48" s="8"/>
    </row>
    <row r="49" customHeight="1" spans="1:13">
      <c r="A49" s="6">
        <v>46</v>
      </c>
      <c r="B49" s="6" t="s">
        <v>216</v>
      </c>
      <c r="C49" s="6" t="s">
        <v>217</v>
      </c>
      <c r="D49" s="6" t="s">
        <v>153</v>
      </c>
      <c r="E49" s="6" t="s">
        <v>120</v>
      </c>
      <c r="F49" s="6" t="s">
        <v>121</v>
      </c>
      <c r="G49" s="44"/>
      <c r="H49" s="85">
        <v>600000</v>
      </c>
      <c r="I49" s="85">
        <v>630000</v>
      </c>
      <c r="J49" s="85">
        <v>670000</v>
      </c>
      <c r="K49" s="44"/>
      <c r="L49" s="6"/>
      <c r="M49" s="6"/>
    </row>
    <row r="50" customHeight="1" spans="1:13">
      <c r="A50" s="8">
        <v>47</v>
      </c>
      <c r="B50" s="8" t="s">
        <v>218</v>
      </c>
      <c r="C50" s="8" t="s">
        <v>219</v>
      </c>
      <c r="D50" s="8" t="s">
        <v>153</v>
      </c>
      <c r="E50" s="8" t="s">
        <v>137</v>
      </c>
      <c r="F50" s="8" t="s">
        <v>121</v>
      </c>
      <c r="G50" s="43"/>
      <c r="H50" s="85">
        <v>910000</v>
      </c>
      <c r="I50" s="85">
        <v>960000</v>
      </c>
      <c r="J50" s="85">
        <v>1030000</v>
      </c>
      <c r="K50" s="43"/>
      <c r="L50" s="8"/>
      <c r="M50" s="8"/>
    </row>
    <row r="51" customHeight="1" spans="1:13">
      <c r="A51" s="6">
        <v>48</v>
      </c>
      <c r="B51" s="6" t="s">
        <v>220</v>
      </c>
      <c r="C51" s="6" t="s">
        <v>221</v>
      </c>
      <c r="D51" s="6" t="s">
        <v>153</v>
      </c>
      <c r="E51" s="6"/>
      <c r="F51" s="6" t="s">
        <v>121</v>
      </c>
      <c r="G51" s="44"/>
      <c r="H51" s="44"/>
      <c r="I51" s="44"/>
      <c r="J51" s="44"/>
      <c r="K51" s="44"/>
      <c r="L51" s="6"/>
      <c r="M51" s="6"/>
    </row>
    <row r="52" customHeight="1" spans="1:13">
      <c r="A52" s="8">
        <v>49</v>
      </c>
      <c r="B52" s="8" t="s">
        <v>222</v>
      </c>
      <c r="C52" s="8" t="s">
        <v>223</v>
      </c>
      <c r="D52" s="8" t="s">
        <v>153</v>
      </c>
      <c r="E52" s="8" t="s">
        <v>124</v>
      </c>
      <c r="F52" s="8" t="s">
        <v>121</v>
      </c>
      <c r="G52" s="43"/>
      <c r="H52" s="43"/>
      <c r="I52" s="43"/>
      <c r="J52" s="43"/>
      <c r="K52" s="43"/>
      <c r="L52" s="8"/>
      <c r="M52" s="8"/>
    </row>
    <row r="53" customHeight="1" spans="1:13">
      <c r="A53" s="6">
        <v>50</v>
      </c>
      <c r="B53" s="6" t="s">
        <v>224</v>
      </c>
      <c r="C53" s="6" t="s">
        <v>225</v>
      </c>
      <c r="D53" s="6" t="s">
        <v>153</v>
      </c>
      <c r="E53" s="6" t="s">
        <v>124</v>
      </c>
      <c r="F53" s="6" t="s">
        <v>121</v>
      </c>
      <c r="G53" s="44"/>
      <c r="H53" s="85">
        <v>1400000</v>
      </c>
      <c r="I53" s="85">
        <v>1500000</v>
      </c>
      <c r="J53" s="85">
        <v>1600000</v>
      </c>
      <c r="K53" s="44"/>
      <c r="L53" s="6"/>
      <c r="M53" s="6"/>
    </row>
    <row r="54" customHeight="1" spans="1:13">
      <c r="A54" s="8">
        <v>51</v>
      </c>
      <c r="B54" s="8" t="s">
        <v>226</v>
      </c>
      <c r="C54" s="8" t="s">
        <v>227</v>
      </c>
      <c r="D54" s="8" t="s">
        <v>153</v>
      </c>
      <c r="E54" s="8" t="s">
        <v>124</v>
      </c>
      <c r="F54" s="8" t="s">
        <v>121</v>
      </c>
      <c r="G54" s="43"/>
      <c r="H54" s="85">
        <v>1400000</v>
      </c>
      <c r="I54" s="85">
        <v>1500000</v>
      </c>
      <c r="J54" s="85">
        <v>1600000</v>
      </c>
      <c r="K54" s="43"/>
      <c r="L54" s="8"/>
      <c r="M54" s="8"/>
    </row>
    <row r="55" customHeight="1" spans="1:13">
      <c r="A55" s="6">
        <v>52</v>
      </c>
      <c r="B55" s="6" t="s">
        <v>228</v>
      </c>
      <c r="C55" s="6" t="s">
        <v>229</v>
      </c>
      <c r="D55" s="6" t="s">
        <v>153</v>
      </c>
      <c r="E55" s="6" t="s">
        <v>137</v>
      </c>
      <c r="F55" s="6" t="s">
        <v>121</v>
      </c>
      <c r="G55" s="44"/>
      <c r="H55" s="85">
        <v>1400000</v>
      </c>
      <c r="I55" s="85">
        <v>1500000</v>
      </c>
      <c r="J55" s="85">
        <v>1600000</v>
      </c>
      <c r="K55" s="44"/>
      <c r="L55" s="6"/>
      <c r="M55" s="6"/>
    </row>
    <row r="56" customHeight="1" spans="1:13">
      <c r="A56" s="8">
        <v>53</v>
      </c>
      <c r="B56" s="8" t="s">
        <v>230</v>
      </c>
      <c r="C56" s="8" t="s">
        <v>231</v>
      </c>
      <c r="D56" s="8" t="s">
        <v>153</v>
      </c>
      <c r="E56" s="8" t="s">
        <v>137</v>
      </c>
      <c r="F56" s="8" t="s">
        <v>121</v>
      </c>
      <c r="G56" s="43"/>
      <c r="H56" s="85">
        <v>1650000</v>
      </c>
      <c r="I56" s="85">
        <v>1750000</v>
      </c>
      <c r="J56" s="85">
        <v>1850000</v>
      </c>
      <c r="K56" s="43"/>
      <c r="L56" s="8"/>
      <c r="M56" s="8"/>
    </row>
    <row r="57" customHeight="1" spans="1:13">
      <c r="A57" s="6">
        <v>54</v>
      </c>
      <c r="B57" s="6" t="s">
        <v>232</v>
      </c>
      <c r="C57" s="6" t="s">
        <v>233</v>
      </c>
      <c r="D57" s="6" t="s">
        <v>153</v>
      </c>
      <c r="E57" s="6" t="s">
        <v>124</v>
      </c>
      <c r="F57" s="6" t="s">
        <v>121</v>
      </c>
      <c r="G57" s="44"/>
      <c r="H57" s="44"/>
      <c r="I57" s="44"/>
      <c r="J57" s="44"/>
      <c r="K57" s="44"/>
      <c r="L57" s="6"/>
      <c r="M57" s="6"/>
    </row>
    <row r="58" customHeight="1" spans="1:13">
      <c r="A58" s="8">
        <v>55</v>
      </c>
      <c r="B58" s="8" t="s">
        <v>234</v>
      </c>
      <c r="C58" s="8" t="s">
        <v>235</v>
      </c>
      <c r="D58" s="8" t="s">
        <v>153</v>
      </c>
      <c r="E58" s="8" t="s">
        <v>124</v>
      </c>
      <c r="F58" s="8" t="s">
        <v>121</v>
      </c>
      <c r="G58" s="43"/>
      <c r="H58" s="43"/>
      <c r="I58" s="43"/>
      <c r="J58" s="43"/>
      <c r="K58" s="43"/>
      <c r="L58" s="8"/>
      <c r="M58" s="8"/>
    </row>
    <row r="59" customHeight="1" spans="1:13">
      <c r="A59" s="6">
        <v>56</v>
      </c>
      <c r="B59" s="6" t="s">
        <v>236</v>
      </c>
      <c r="C59" s="6" t="s">
        <v>237</v>
      </c>
      <c r="D59" s="6" t="s">
        <v>153</v>
      </c>
      <c r="E59" s="6" t="s">
        <v>124</v>
      </c>
      <c r="F59" s="6" t="s">
        <v>121</v>
      </c>
      <c r="G59" s="44"/>
      <c r="H59" s="85">
        <v>3050000</v>
      </c>
      <c r="I59" s="85">
        <v>3250000</v>
      </c>
      <c r="J59" s="85">
        <v>3450000</v>
      </c>
      <c r="K59" s="44"/>
      <c r="L59" s="6"/>
      <c r="M59" s="6"/>
    </row>
    <row r="60" customHeight="1" spans="1:13">
      <c r="A60" s="8">
        <v>57</v>
      </c>
      <c r="B60" s="8" t="s">
        <v>238</v>
      </c>
      <c r="C60" s="8" t="s">
        <v>239</v>
      </c>
      <c r="D60" s="8" t="s">
        <v>153</v>
      </c>
      <c r="E60" s="8" t="s">
        <v>137</v>
      </c>
      <c r="F60" s="8" t="s">
        <v>121</v>
      </c>
      <c r="G60" s="43"/>
      <c r="H60" s="85">
        <v>3050000</v>
      </c>
      <c r="I60" s="85">
        <v>3250000</v>
      </c>
      <c r="J60" s="85">
        <v>3450000</v>
      </c>
      <c r="K60" s="43"/>
      <c r="L60" s="8"/>
      <c r="M60" s="8"/>
    </row>
    <row r="61" customHeight="1" spans="1:13">
      <c r="A61" s="6">
        <v>58</v>
      </c>
      <c r="B61" s="6" t="s">
        <v>240</v>
      </c>
      <c r="C61" s="6" t="s">
        <v>241</v>
      </c>
      <c r="D61" s="6" t="s">
        <v>153</v>
      </c>
      <c r="E61" s="6" t="s">
        <v>137</v>
      </c>
      <c r="F61" s="6" t="s">
        <v>121</v>
      </c>
      <c r="G61" s="44"/>
      <c r="H61" s="85">
        <v>2900000</v>
      </c>
      <c r="I61" s="85">
        <v>3100000</v>
      </c>
      <c r="J61" s="85">
        <v>3300000</v>
      </c>
      <c r="K61" s="44"/>
      <c r="L61" s="6"/>
      <c r="M61" s="6"/>
    </row>
    <row r="62" customHeight="1" spans="1:13">
      <c r="A62" s="8">
        <v>59</v>
      </c>
      <c r="B62" s="8" t="s">
        <v>242</v>
      </c>
      <c r="C62" s="8" t="s">
        <v>243</v>
      </c>
      <c r="D62" s="8" t="s">
        <v>153</v>
      </c>
      <c r="E62" s="8" t="s">
        <v>124</v>
      </c>
      <c r="F62" s="8" t="s">
        <v>121</v>
      </c>
      <c r="G62" s="43"/>
      <c r="H62" s="43"/>
      <c r="I62" s="43"/>
      <c r="J62" s="43"/>
      <c r="K62" s="43"/>
      <c r="L62" s="8"/>
      <c r="M62" s="8"/>
    </row>
    <row r="63" customHeight="1" spans="1:13">
      <c r="A63" s="6">
        <v>60</v>
      </c>
      <c r="B63" s="6" t="s">
        <v>244</v>
      </c>
      <c r="C63" s="6" t="s">
        <v>245</v>
      </c>
      <c r="D63" s="6" t="s">
        <v>153</v>
      </c>
      <c r="E63" s="6" t="s">
        <v>120</v>
      </c>
      <c r="F63" s="6" t="s">
        <v>121</v>
      </c>
      <c r="G63" s="44"/>
      <c r="H63" s="85">
        <v>780000</v>
      </c>
      <c r="I63" s="85">
        <v>835000</v>
      </c>
      <c r="J63" s="85">
        <v>890000</v>
      </c>
      <c r="K63" s="44"/>
      <c r="L63" s="6"/>
      <c r="M63" s="6"/>
    </row>
    <row r="64" customHeight="1" spans="1:13">
      <c r="A64" s="8">
        <v>61</v>
      </c>
      <c r="B64" s="8" t="s">
        <v>246</v>
      </c>
      <c r="C64" s="8" t="s">
        <v>247</v>
      </c>
      <c r="D64" s="8" t="s">
        <v>153</v>
      </c>
      <c r="E64" s="8" t="s">
        <v>120</v>
      </c>
      <c r="F64" s="8" t="s">
        <v>121</v>
      </c>
      <c r="G64" s="43"/>
      <c r="H64" s="85">
        <v>800000</v>
      </c>
      <c r="I64" s="85">
        <v>860000</v>
      </c>
      <c r="J64" s="85">
        <v>920000</v>
      </c>
      <c r="K64" s="43"/>
      <c r="L64" s="8"/>
      <c r="M64" s="8"/>
    </row>
    <row r="65" customHeight="1" spans="1:13">
      <c r="A65" s="81"/>
      <c r="B65" s="81"/>
      <c r="C65" s="42" t="s">
        <v>248</v>
      </c>
      <c r="D65" s="81"/>
      <c r="E65" s="81"/>
      <c r="F65" s="81"/>
      <c r="G65" s="82"/>
      <c r="H65" s="82"/>
      <c r="I65" s="82"/>
      <c r="J65" s="82"/>
      <c r="K65" s="82"/>
      <c r="L65" s="81"/>
      <c r="M65" s="81"/>
    </row>
    <row r="66" customHeight="1" spans="1:13">
      <c r="A66" s="8">
        <v>62</v>
      </c>
      <c r="B66" s="8" t="s">
        <v>249</v>
      </c>
      <c r="C66" s="8" t="s">
        <v>250</v>
      </c>
      <c r="D66" s="8" t="s">
        <v>251</v>
      </c>
      <c r="E66" s="8" t="s">
        <v>252</v>
      </c>
      <c r="F66" s="8" t="s">
        <v>121</v>
      </c>
      <c r="G66" s="43"/>
      <c r="H66" s="43"/>
      <c r="I66" s="43"/>
      <c r="J66" s="43"/>
      <c r="K66" s="43"/>
      <c r="L66" s="8"/>
      <c r="M66" s="8"/>
    </row>
    <row r="67" customHeight="1" spans="1:13">
      <c r="A67" s="6">
        <v>63</v>
      </c>
      <c r="B67" s="6" t="s">
        <v>253</v>
      </c>
      <c r="C67" s="6" t="s">
        <v>254</v>
      </c>
      <c r="D67" s="6" t="s">
        <v>251</v>
      </c>
      <c r="E67" s="6" t="s">
        <v>124</v>
      </c>
      <c r="F67" s="6" t="s">
        <v>121</v>
      </c>
      <c r="G67" s="44"/>
      <c r="H67" s="85">
        <v>660000</v>
      </c>
      <c r="I67" s="85">
        <v>700000</v>
      </c>
      <c r="J67" s="85">
        <v>750000</v>
      </c>
      <c r="K67" s="44"/>
      <c r="L67" s="6"/>
      <c r="M67" s="6"/>
    </row>
    <row r="68" customHeight="1" spans="1:13">
      <c r="A68" s="8">
        <v>64</v>
      </c>
      <c r="B68" s="8" t="s">
        <v>255</v>
      </c>
      <c r="C68" s="8" t="s">
        <v>256</v>
      </c>
      <c r="D68" s="8" t="s">
        <v>251</v>
      </c>
      <c r="E68" s="8" t="s">
        <v>124</v>
      </c>
      <c r="F68" s="8" t="s">
        <v>121</v>
      </c>
      <c r="G68" s="43"/>
      <c r="H68" s="43"/>
      <c r="I68" s="43"/>
      <c r="J68" s="43"/>
      <c r="K68" s="43"/>
      <c r="L68" s="8"/>
      <c r="M68" s="8"/>
    </row>
    <row r="69" customHeight="1" spans="1:13">
      <c r="A69" s="6">
        <v>65</v>
      </c>
      <c r="B69" s="6" t="s">
        <v>257</v>
      </c>
      <c r="C69" s="6" t="s">
        <v>258</v>
      </c>
      <c r="D69" s="6" t="s">
        <v>251</v>
      </c>
      <c r="E69" s="6" t="s">
        <v>124</v>
      </c>
      <c r="F69" s="6" t="s">
        <v>121</v>
      </c>
      <c r="G69" s="44"/>
      <c r="H69" s="44"/>
      <c r="I69" s="44"/>
      <c r="J69" s="44"/>
      <c r="K69" s="44"/>
      <c r="L69" s="6"/>
      <c r="M69" s="6"/>
    </row>
    <row r="70" customHeight="1" spans="1:13">
      <c r="A70" s="8">
        <v>66</v>
      </c>
      <c r="B70" s="8" t="s">
        <v>259</v>
      </c>
      <c r="C70" s="8" t="s">
        <v>260</v>
      </c>
      <c r="D70" s="8" t="s">
        <v>251</v>
      </c>
      <c r="E70" s="8" t="s">
        <v>120</v>
      </c>
      <c r="F70" s="8" t="s">
        <v>121</v>
      </c>
      <c r="G70" s="43"/>
      <c r="H70" s="85">
        <v>370000</v>
      </c>
      <c r="I70" s="85">
        <v>395000</v>
      </c>
      <c r="J70" s="85">
        <v>420000</v>
      </c>
      <c r="K70" s="43"/>
      <c r="L70" s="8"/>
      <c r="M70" s="8"/>
    </row>
    <row r="71" customHeight="1" spans="1:13">
      <c r="A71" s="6">
        <v>67</v>
      </c>
      <c r="B71" s="6" t="s">
        <v>261</v>
      </c>
      <c r="C71" s="6" t="s">
        <v>262</v>
      </c>
      <c r="D71" s="6" t="s">
        <v>251</v>
      </c>
      <c r="E71" s="6" t="s">
        <v>124</v>
      </c>
      <c r="F71" s="6" t="s">
        <v>24</v>
      </c>
      <c r="G71" s="44"/>
      <c r="H71" s="85">
        <v>360000</v>
      </c>
      <c r="I71" s="85">
        <v>380000</v>
      </c>
      <c r="J71" s="85">
        <v>400000</v>
      </c>
      <c r="K71" s="44"/>
      <c r="L71" s="6"/>
      <c r="M71" s="6"/>
    </row>
    <row r="72" customHeight="1" spans="1:13">
      <c r="A72" s="8">
        <v>68</v>
      </c>
      <c r="B72" s="8" t="s">
        <v>263</v>
      </c>
      <c r="C72" s="8" t="s">
        <v>264</v>
      </c>
      <c r="D72" s="8" t="s">
        <v>251</v>
      </c>
      <c r="E72" s="8" t="s">
        <v>124</v>
      </c>
      <c r="F72" s="8" t="s">
        <v>121</v>
      </c>
      <c r="G72" s="43"/>
      <c r="H72" s="85">
        <v>760000</v>
      </c>
      <c r="I72" s="85">
        <v>810000</v>
      </c>
      <c r="J72" s="85">
        <v>860000</v>
      </c>
      <c r="K72" s="43"/>
      <c r="L72" s="8"/>
      <c r="M72" s="8"/>
    </row>
    <row r="73" customHeight="1" spans="1:13">
      <c r="A73" s="6">
        <v>69</v>
      </c>
      <c r="B73" s="6" t="s">
        <v>265</v>
      </c>
      <c r="C73" s="6" t="s">
        <v>266</v>
      </c>
      <c r="D73" s="6" t="s">
        <v>251</v>
      </c>
      <c r="E73" s="6" t="s">
        <v>267</v>
      </c>
      <c r="F73" s="6" t="s">
        <v>121</v>
      </c>
      <c r="G73" s="44"/>
      <c r="H73" s="44"/>
      <c r="I73" s="44"/>
      <c r="J73" s="44"/>
      <c r="K73" s="44"/>
      <c r="L73" s="6"/>
      <c r="M73" s="6"/>
    </row>
    <row r="74" customHeight="1" spans="1:13">
      <c r="A74" s="8">
        <v>70</v>
      </c>
      <c r="B74" s="8" t="s">
        <v>268</v>
      </c>
      <c r="C74" s="8" t="s">
        <v>269</v>
      </c>
      <c r="D74" s="8" t="s">
        <v>251</v>
      </c>
      <c r="E74" s="8" t="s">
        <v>270</v>
      </c>
      <c r="F74" s="8" t="s">
        <v>121</v>
      </c>
      <c r="G74" s="43"/>
      <c r="H74" s="43"/>
      <c r="I74" s="43"/>
      <c r="J74" s="43"/>
      <c r="K74" s="43"/>
      <c r="L74" s="8"/>
      <c r="M74" s="8"/>
    </row>
    <row r="75" customHeight="1" spans="1:13">
      <c r="A75" s="6">
        <v>71</v>
      </c>
      <c r="B75" s="6" t="s">
        <v>271</v>
      </c>
      <c r="C75" s="6" t="s">
        <v>272</v>
      </c>
      <c r="D75" s="6" t="s">
        <v>251</v>
      </c>
      <c r="E75" s="6" t="s">
        <v>273</v>
      </c>
      <c r="F75" s="6" t="s">
        <v>121</v>
      </c>
      <c r="G75" s="44"/>
      <c r="H75" s="44"/>
      <c r="I75" s="44"/>
      <c r="J75" s="44"/>
      <c r="K75" s="44"/>
      <c r="L75" s="6"/>
      <c r="M75" s="6"/>
    </row>
    <row r="76" customHeight="1" spans="1:13">
      <c r="A76" s="81"/>
      <c r="B76" s="81"/>
      <c r="C76" s="42" t="s">
        <v>274</v>
      </c>
      <c r="D76" s="81"/>
      <c r="E76" s="81"/>
      <c r="F76" s="81"/>
      <c r="G76" s="82"/>
      <c r="H76" s="82"/>
      <c r="I76" s="82"/>
      <c r="J76" s="82"/>
      <c r="K76" s="82"/>
      <c r="L76" s="81"/>
      <c r="M76" s="81"/>
    </row>
    <row r="77" customHeight="1" spans="1:13">
      <c r="A77" s="6">
        <v>72</v>
      </c>
      <c r="B77" s="6" t="s">
        <v>275</v>
      </c>
      <c r="C77" s="6" t="s">
        <v>276</v>
      </c>
      <c r="D77" s="6" t="s">
        <v>277</v>
      </c>
      <c r="E77" s="6" t="s">
        <v>124</v>
      </c>
      <c r="F77" s="6" t="s">
        <v>121</v>
      </c>
      <c r="G77" s="44"/>
      <c r="H77" s="85">
        <v>4300000</v>
      </c>
      <c r="I77" s="85">
        <v>4600000</v>
      </c>
      <c r="J77" s="85">
        <v>4900000</v>
      </c>
      <c r="K77" s="44"/>
      <c r="L77" s="6"/>
      <c r="M77" s="6"/>
    </row>
    <row r="78" customHeight="1" spans="1:13">
      <c r="A78" s="8">
        <v>73</v>
      </c>
      <c r="B78" s="8" t="s">
        <v>278</v>
      </c>
      <c r="C78" s="8" t="s">
        <v>279</v>
      </c>
      <c r="D78" s="8" t="s">
        <v>277</v>
      </c>
      <c r="E78" s="8" t="s">
        <v>280</v>
      </c>
      <c r="F78" s="8" t="s">
        <v>121</v>
      </c>
      <c r="G78" s="43"/>
      <c r="H78" s="43"/>
      <c r="I78" s="43"/>
      <c r="J78" s="43"/>
      <c r="K78" s="43"/>
      <c r="L78" s="8"/>
      <c r="M78" s="8"/>
    </row>
    <row r="79" customHeight="1" spans="1:13">
      <c r="A79" s="6">
        <v>74</v>
      </c>
      <c r="B79" s="6" t="s">
        <v>281</v>
      </c>
      <c r="C79" s="6" t="s">
        <v>282</v>
      </c>
      <c r="D79" s="6" t="s">
        <v>277</v>
      </c>
      <c r="E79" s="6"/>
      <c r="F79" s="6" t="s">
        <v>121</v>
      </c>
      <c r="G79" s="44"/>
      <c r="H79" s="44"/>
      <c r="I79" s="44"/>
      <c r="J79" s="44"/>
      <c r="K79" s="44"/>
      <c r="L79" s="6"/>
      <c r="M79" s="6"/>
    </row>
    <row r="80" customHeight="1" spans="1:13">
      <c r="A80" s="8">
        <v>75</v>
      </c>
      <c r="B80" s="8" t="s">
        <v>283</v>
      </c>
      <c r="C80" s="8" t="s">
        <v>284</v>
      </c>
      <c r="D80" s="8" t="s">
        <v>277</v>
      </c>
      <c r="E80" s="8" t="s">
        <v>120</v>
      </c>
      <c r="F80" s="8" t="s">
        <v>121</v>
      </c>
      <c r="G80" s="43"/>
      <c r="H80" s="85">
        <v>580000</v>
      </c>
      <c r="I80" s="85">
        <v>620000</v>
      </c>
      <c r="J80" s="85">
        <v>660000</v>
      </c>
      <c r="K80" s="43"/>
      <c r="L80" s="8"/>
      <c r="M80" s="8"/>
    </row>
    <row r="81" customHeight="1" spans="1:13">
      <c r="A81" s="6">
        <v>76</v>
      </c>
      <c r="B81" s="6" t="s">
        <v>285</v>
      </c>
      <c r="C81" s="6" t="s">
        <v>286</v>
      </c>
      <c r="D81" s="6" t="s">
        <v>277</v>
      </c>
      <c r="E81" s="6" t="s">
        <v>120</v>
      </c>
      <c r="F81" s="6" t="s">
        <v>121</v>
      </c>
      <c r="G81" s="44"/>
      <c r="H81" s="85">
        <v>750000</v>
      </c>
      <c r="I81" s="85">
        <v>800000</v>
      </c>
      <c r="J81" s="85">
        <v>860000</v>
      </c>
      <c r="K81" s="44"/>
      <c r="L81" s="6"/>
      <c r="M81" s="6"/>
    </row>
    <row r="82" customHeight="1" spans="1:13">
      <c r="A82" s="8">
        <v>77</v>
      </c>
      <c r="B82" s="8" t="s">
        <v>287</v>
      </c>
      <c r="C82" s="8" t="s">
        <v>288</v>
      </c>
      <c r="D82" s="8" t="s">
        <v>277</v>
      </c>
      <c r="E82" s="8" t="s">
        <v>124</v>
      </c>
      <c r="F82" s="8" t="s">
        <v>121</v>
      </c>
      <c r="G82" s="43"/>
      <c r="H82" s="85">
        <v>720000</v>
      </c>
      <c r="I82" s="85">
        <v>770000</v>
      </c>
      <c r="J82" s="85">
        <v>820000</v>
      </c>
      <c r="K82" s="43"/>
      <c r="L82" s="8"/>
      <c r="M82" s="8"/>
    </row>
    <row r="83" customHeight="1" spans="1:13">
      <c r="A83" s="6">
        <v>78</v>
      </c>
      <c r="B83" s="6" t="s">
        <v>289</v>
      </c>
      <c r="C83" s="6" t="s">
        <v>290</v>
      </c>
      <c r="D83" s="6" t="s">
        <v>277</v>
      </c>
      <c r="E83" s="6" t="s">
        <v>291</v>
      </c>
      <c r="F83" s="6" t="s">
        <v>121</v>
      </c>
      <c r="G83" s="44"/>
      <c r="H83" s="85">
        <v>650000</v>
      </c>
      <c r="I83" s="85">
        <v>690000</v>
      </c>
      <c r="J83" s="85">
        <v>740000</v>
      </c>
      <c r="K83" s="44"/>
      <c r="L83" s="6"/>
      <c r="M83" s="6"/>
    </row>
    <row r="84" customHeight="1" spans="1:13">
      <c r="A84" s="8">
        <v>79</v>
      </c>
      <c r="B84" s="8" t="s">
        <v>292</v>
      </c>
      <c r="C84" s="8" t="s">
        <v>293</v>
      </c>
      <c r="D84" s="8" t="s">
        <v>277</v>
      </c>
      <c r="E84" s="8" t="s">
        <v>124</v>
      </c>
      <c r="F84" s="8" t="s">
        <v>121</v>
      </c>
      <c r="G84" s="43"/>
      <c r="H84" s="85">
        <v>1010000</v>
      </c>
      <c r="I84" s="85">
        <v>1080000</v>
      </c>
      <c r="J84" s="85">
        <v>1150000</v>
      </c>
      <c r="K84" s="43"/>
      <c r="L84" s="8"/>
      <c r="M84" s="8"/>
    </row>
    <row r="85" customHeight="1" spans="1:13">
      <c r="A85" s="6">
        <v>80</v>
      </c>
      <c r="B85" s="6" t="s">
        <v>294</v>
      </c>
      <c r="C85" s="6" t="s">
        <v>295</v>
      </c>
      <c r="D85" s="6" t="s">
        <v>277</v>
      </c>
      <c r="E85" s="6" t="s">
        <v>124</v>
      </c>
      <c r="F85" s="6" t="s">
        <v>121</v>
      </c>
      <c r="G85" s="44"/>
      <c r="H85" s="85">
        <v>1010000</v>
      </c>
      <c r="I85" s="85">
        <v>1080000</v>
      </c>
      <c r="J85" s="85">
        <v>1150000</v>
      </c>
      <c r="K85" s="44"/>
      <c r="L85" s="6"/>
      <c r="M85" s="6"/>
    </row>
    <row r="86" customHeight="1" spans="1:13">
      <c r="A86" s="8">
        <v>81</v>
      </c>
      <c r="B86" s="8" t="s">
        <v>296</v>
      </c>
      <c r="C86" s="8" t="s">
        <v>297</v>
      </c>
      <c r="D86" s="8" t="s">
        <v>277</v>
      </c>
      <c r="E86" s="8" t="s">
        <v>124</v>
      </c>
      <c r="F86" s="8" t="s">
        <v>121</v>
      </c>
      <c r="G86" s="43"/>
      <c r="H86" s="85">
        <v>600000</v>
      </c>
      <c r="I86" s="85">
        <v>660000</v>
      </c>
      <c r="J86" s="85">
        <v>720000</v>
      </c>
      <c r="K86" s="43"/>
      <c r="L86" s="8"/>
      <c r="M86" s="8"/>
    </row>
    <row r="87" customHeight="1" spans="1:13">
      <c r="A87" s="6">
        <v>82</v>
      </c>
      <c r="B87" s="6" t="s">
        <v>298</v>
      </c>
      <c r="C87" s="6" t="s">
        <v>299</v>
      </c>
      <c r="D87" s="6" t="s">
        <v>277</v>
      </c>
      <c r="E87" s="6" t="s">
        <v>124</v>
      </c>
      <c r="F87" s="6" t="s">
        <v>121</v>
      </c>
      <c r="G87" s="44"/>
      <c r="H87" s="85">
        <v>500000</v>
      </c>
      <c r="I87" s="85">
        <v>540000</v>
      </c>
      <c r="J87" s="85">
        <v>580000</v>
      </c>
      <c r="K87" s="44"/>
      <c r="L87" s="6"/>
      <c r="M87" s="6"/>
    </row>
    <row r="88" customHeight="1" spans="1:13">
      <c r="A88" s="8">
        <v>83</v>
      </c>
      <c r="B88" s="8" t="s">
        <v>300</v>
      </c>
      <c r="C88" s="8" t="s">
        <v>301</v>
      </c>
      <c r="D88" s="8" t="s">
        <v>277</v>
      </c>
      <c r="E88" s="8" t="s">
        <v>137</v>
      </c>
      <c r="F88" s="8" t="s">
        <v>121</v>
      </c>
      <c r="G88" s="43"/>
      <c r="H88" s="85">
        <v>1350000</v>
      </c>
      <c r="I88" s="85">
        <v>1420000</v>
      </c>
      <c r="J88" s="85">
        <v>1500000</v>
      </c>
      <c r="K88" s="43"/>
      <c r="L88" s="8"/>
      <c r="M88" s="8"/>
    </row>
    <row r="89" customHeight="1" spans="1:13">
      <c r="A89" s="6">
        <v>84</v>
      </c>
      <c r="B89" s="6" t="s">
        <v>302</v>
      </c>
      <c r="C89" s="6" t="s">
        <v>303</v>
      </c>
      <c r="D89" s="6" t="s">
        <v>277</v>
      </c>
      <c r="E89" s="6" t="s">
        <v>124</v>
      </c>
      <c r="F89" s="6" t="s">
        <v>121</v>
      </c>
      <c r="G89" s="44"/>
      <c r="H89" s="44"/>
      <c r="I89" s="44"/>
      <c r="J89" s="44"/>
      <c r="K89" s="44"/>
      <c r="L89" s="6"/>
      <c r="M89" s="6"/>
    </row>
    <row r="90" customHeight="1" spans="1:13">
      <c r="A90" s="8">
        <v>85</v>
      </c>
      <c r="B90" s="8" t="s">
        <v>304</v>
      </c>
      <c r="C90" s="8" t="s">
        <v>305</v>
      </c>
      <c r="D90" s="8" t="s">
        <v>277</v>
      </c>
      <c r="E90" s="8" t="s">
        <v>124</v>
      </c>
      <c r="F90" s="8" t="s">
        <v>121</v>
      </c>
      <c r="G90" s="43"/>
      <c r="H90" s="43"/>
      <c r="I90" s="43"/>
      <c r="J90" s="43"/>
      <c r="K90" s="43"/>
      <c r="L90" s="8"/>
      <c r="M90" s="8"/>
    </row>
    <row r="91" customHeight="1" spans="1:13">
      <c r="A91" s="6">
        <v>86</v>
      </c>
      <c r="B91" s="6" t="s">
        <v>306</v>
      </c>
      <c r="C91" s="6" t="s">
        <v>307</v>
      </c>
      <c r="D91" s="6" t="s">
        <v>277</v>
      </c>
      <c r="E91" s="6" t="s">
        <v>137</v>
      </c>
      <c r="F91" s="6" t="s">
        <v>121</v>
      </c>
      <c r="G91" s="44"/>
      <c r="H91" s="85">
        <v>1200000</v>
      </c>
      <c r="I91" s="85">
        <v>1300000</v>
      </c>
      <c r="J91" s="85">
        <v>1400000</v>
      </c>
      <c r="K91" s="44"/>
      <c r="L91" s="6"/>
      <c r="M91" s="6"/>
    </row>
    <row r="92" customHeight="1" spans="1:13">
      <c r="A92" s="8">
        <v>87</v>
      </c>
      <c r="B92" s="8" t="s">
        <v>308</v>
      </c>
      <c r="C92" s="8" t="s">
        <v>309</v>
      </c>
      <c r="D92" s="8" t="s">
        <v>277</v>
      </c>
      <c r="E92" s="8" t="s">
        <v>124</v>
      </c>
      <c r="F92" s="8" t="s">
        <v>121</v>
      </c>
      <c r="G92" s="43"/>
      <c r="H92" s="43"/>
      <c r="I92" s="43"/>
      <c r="J92" s="43"/>
      <c r="K92" s="43"/>
      <c r="L92" s="8"/>
      <c r="M92" s="8"/>
    </row>
    <row r="93" customHeight="1" spans="1:13">
      <c r="A93" s="6">
        <v>88</v>
      </c>
      <c r="B93" s="6" t="s">
        <v>310</v>
      </c>
      <c r="C93" s="6" t="s">
        <v>311</v>
      </c>
      <c r="D93" s="6" t="s">
        <v>277</v>
      </c>
      <c r="E93" s="6" t="s">
        <v>124</v>
      </c>
      <c r="F93" s="6" t="s">
        <v>121</v>
      </c>
      <c r="G93" s="44"/>
      <c r="H93" s="44"/>
      <c r="I93" s="44"/>
      <c r="J93" s="44"/>
      <c r="K93" s="44"/>
      <c r="L93" s="6"/>
      <c r="M93" s="6"/>
    </row>
    <row r="94" customHeight="1" spans="1:13">
      <c r="A94" s="8">
        <v>89</v>
      </c>
      <c r="B94" s="8" t="s">
        <v>312</v>
      </c>
      <c r="C94" s="8" t="s">
        <v>313</v>
      </c>
      <c r="D94" s="8" t="s">
        <v>277</v>
      </c>
      <c r="E94" s="8" t="s">
        <v>124</v>
      </c>
      <c r="F94" s="8" t="s">
        <v>121</v>
      </c>
      <c r="G94" s="43"/>
      <c r="H94" s="43"/>
      <c r="I94" s="43"/>
      <c r="J94" s="43"/>
      <c r="K94" s="43"/>
      <c r="L94" s="8"/>
      <c r="M94" s="8"/>
    </row>
    <row r="95" customHeight="1" spans="1:13">
      <c r="A95" s="6">
        <v>90</v>
      </c>
      <c r="B95" s="6" t="s">
        <v>314</v>
      </c>
      <c r="C95" s="6" t="s">
        <v>315</v>
      </c>
      <c r="D95" s="6" t="s">
        <v>277</v>
      </c>
      <c r="E95" s="6" t="s">
        <v>124</v>
      </c>
      <c r="F95" s="6" t="s">
        <v>121</v>
      </c>
      <c r="G95" s="44"/>
      <c r="H95" s="44"/>
      <c r="I95" s="44"/>
      <c r="J95" s="44"/>
      <c r="K95" s="44"/>
      <c r="L95" s="6"/>
      <c r="M95" s="6"/>
    </row>
    <row r="96" customHeight="1" spans="1:13">
      <c r="A96" s="8">
        <v>91</v>
      </c>
      <c r="B96" s="8" t="s">
        <v>316</v>
      </c>
      <c r="C96" s="8" t="s">
        <v>317</v>
      </c>
      <c r="D96" s="8" t="s">
        <v>277</v>
      </c>
      <c r="E96" s="8" t="s">
        <v>124</v>
      </c>
      <c r="F96" s="8" t="s">
        <v>121</v>
      </c>
      <c r="G96" s="43"/>
      <c r="H96" s="43"/>
      <c r="I96" s="43"/>
      <c r="J96" s="43"/>
      <c r="K96" s="43"/>
      <c r="L96" s="8"/>
      <c r="M96" s="8"/>
    </row>
    <row r="97" customHeight="1" spans="1:13">
      <c r="A97" s="6">
        <v>92</v>
      </c>
      <c r="B97" s="6" t="s">
        <v>318</v>
      </c>
      <c r="C97" s="6" t="s">
        <v>319</v>
      </c>
      <c r="D97" s="6" t="s">
        <v>277</v>
      </c>
      <c r="E97" s="6" t="s">
        <v>124</v>
      </c>
      <c r="F97" s="6" t="s">
        <v>121</v>
      </c>
      <c r="G97" s="44"/>
      <c r="H97" s="44"/>
      <c r="I97" s="44"/>
      <c r="J97" s="44"/>
      <c r="K97" s="44"/>
      <c r="L97" s="6"/>
      <c r="M97" s="6"/>
    </row>
    <row r="98" customHeight="1" spans="1:13">
      <c r="A98" s="8">
        <v>93</v>
      </c>
      <c r="B98" s="8" t="s">
        <v>320</v>
      </c>
      <c r="C98" s="8" t="s">
        <v>321</v>
      </c>
      <c r="D98" s="8" t="s">
        <v>277</v>
      </c>
      <c r="E98" s="8" t="s">
        <v>124</v>
      </c>
      <c r="F98" s="8" t="s">
        <v>121</v>
      </c>
      <c r="G98" s="43"/>
      <c r="H98" s="43"/>
      <c r="I98" s="43"/>
      <c r="J98" s="43"/>
      <c r="K98" s="43"/>
      <c r="L98" s="8"/>
      <c r="M98" s="8"/>
    </row>
    <row r="99" customHeight="1" spans="1:13">
      <c r="A99" s="6">
        <v>94</v>
      </c>
      <c r="B99" s="6" t="s">
        <v>322</v>
      </c>
      <c r="C99" s="6" t="s">
        <v>323</v>
      </c>
      <c r="D99" s="6" t="s">
        <v>277</v>
      </c>
      <c r="E99" s="6" t="s">
        <v>137</v>
      </c>
      <c r="F99" s="6" t="s">
        <v>121</v>
      </c>
      <c r="G99" s="44"/>
      <c r="H99" s="44"/>
      <c r="I99" s="44"/>
      <c r="J99" s="44"/>
      <c r="K99" s="44"/>
      <c r="L99" s="6"/>
      <c r="M99" s="6"/>
    </row>
    <row r="100" customHeight="1" spans="1:13">
      <c r="A100" s="8">
        <v>95</v>
      </c>
      <c r="B100" s="8" t="s">
        <v>324</v>
      </c>
      <c r="C100" s="8" t="s">
        <v>325</v>
      </c>
      <c r="D100" s="8" t="s">
        <v>277</v>
      </c>
      <c r="E100" s="8" t="s">
        <v>124</v>
      </c>
      <c r="F100" s="8" t="s">
        <v>121</v>
      </c>
      <c r="G100" s="43"/>
      <c r="H100" s="85">
        <v>5400000</v>
      </c>
      <c r="I100" s="85">
        <v>5700000</v>
      </c>
      <c r="J100" s="85">
        <v>6000000</v>
      </c>
      <c r="K100" s="43"/>
      <c r="L100" s="8"/>
      <c r="M100" s="8"/>
    </row>
    <row r="101" customHeight="1" spans="1:13">
      <c r="A101" s="81"/>
      <c r="B101" s="81"/>
      <c r="C101" s="42" t="s">
        <v>326</v>
      </c>
      <c r="D101" s="81"/>
      <c r="E101" s="81"/>
      <c r="F101" s="81"/>
      <c r="G101" s="82"/>
      <c r="H101" s="82"/>
      <c r="I101" s="82"/>
      <c r="J101" s="82"/>
      <c r="K101" s="82"/>
      <c r="L101" s="81"/>
      <c r="M101" s="81"/>
    </row>
    <row r="102" customHeight="1" spans="1:13">
      <c r="A102" s="8">
        <v>96</v>
      </c>
      <c r="B102" s="8" t="s">
        <v>327</v>
      </c>
      <c r="C102" s="8" t="s">
        <v>328</v>
      </c>
      <c r="D102" s="8" t="s">
        <v>329</v>
      </c>
      <c r="E102" s="8" t="s">
        <v>120</v>
      </c>
      <c r="F102" s="8" t="s">
        <v>121</v>
      </c>
      <c r="G102" s="43"/>
      <c r="H102" s="85">
        <v>420000</v>
      </c>
      <c r="I102" s="85">
        <v>450000</v>
      </c>
      <c r="J102" s="85">
        <v>50000</v>
      </c>
      <c r="K102" s="43"/>
      <c r="L102" s="8"/>
      <c r="M102" s="8"/>
    </row>
    <row r="103" customHeight="1" spans="1:13">
      <c r="A103" s="6">
        <v>97</v>
      </c>
      <c r="B103" s="6" t="s">
        <v>330</v>
      </c>
      <c r="C103" s="6" t="s">
        <v>331</v>
      </c>
      <c r="D103" s="6" t="s">
        <v>329</v>
      </c>
      <c r="E103" s="6" t="s">
        <v>120</v>
      </c>
      <c r="F103" s="6" t="s">
        <v>121</v>
      </c>
      <c r="G103" s="44"/>
      <c r="H103" s="44"/>
      <c r="I103" s="44"/>
      <c r="J103" s="44"/>
      <c r="K103" s="44"/>
      <c r="L103" s="6"/>
      <c r="M103" s="6"/>
    </row>
    <row r="104" customHeight="1" spans="1:13">
      <c r="A104" s="8">
        <v>98</v>
      </c>
      <c r="B104" s="8" t="s">
        <v>332</v>
      </c>
      <c r="C104" s="8" t="s">
        <v>333</v>
      </c>
      <c r="D104" s="8" t="s">
        <v>329</v>
      </c>
      <c r="E104" s="8" t="s">
        <v>120</v>
      </c>
      <c r="F104" s="8" t="s">
        <v>121</v>
      </c>
      <c r="G104" s="43"/>
      <c r="H104" s="85">
        <v>1300000</v>
      </c>
      <c r="I104" s="85">
        <v>1400000</v>
      </c>
      <c r="J104" s="85">
        <v>1500000</v>
      </c>
      <c r="K104" s="43"/>
      <c r="L104" s="8"/>
      <c r="M104" s="8"/>
    </row>
    <row r="105" customHeight="1" spans="1:13">
      <c r="A105" s="6">
        <v>99</v>
      </c>
      <c r="B105" s="6" t="s">
        <v>334</v>
      </c>
      <c r="C105" s="6" t="s">
        <v>335</v>
      </c>
      <c r="D105" s="6" t="s">
        <v>329</v>
      </c>
      <c r="E105" s="6" t="s">
        <v>267</v>
      </c>
      <c r="F105" s="6" t="s">
        <v>121</v>
      </c>
      <c r="G105" s="44"/>
      <c r="H105" s="44"/>
      <c r="I105" s="44"/>
      <c r="J105" s="44"/>
      <c r="K105" s="44"/>
      <c r="L105" s="6"/>
      <c r="M105" s="6"/>
    </row>
    <row r="106" customHeight="1" spans="1:13">
      <c r="A106" s="8">
        <v>100</v>
      </c>
      <c r="B106" s="8" t="s">
        <v>336</v>
      </c>
      <c r="C106" s="8" t="s">
        <v>337</v>
      </c>
      <c r="D106" s="8" t="s">
        <v>329</v>
      </c>
      <c r="E106" s="8" t="s">
        <v>338</v>
      </c>
      <c r="F106" s="8" t="s">
        <v>121</v>
      </c>
      <c r="G106" s="43"/>
      <c r="H106" s="43"/>
      <c r="I106" s="43"/>
      <c r="J106" s="43"/>
      <c r="K106" s="43"/>
      <c r="L106" s="8"/>
      <c r="M106" s="8"/>
    </row>
    <row r="107" customHeight="1" spans="1:13">
      <c r="A107" s="6">
        <v>101</v>
      </c>
      <c r="B107" s="6" t="s">
        <v>339</v>
      </c>
      <c r="C107" s="6" t="s">
        <v>340</v>
      </c>
      <c r="D107" s="6" t="s">
        <v>329</v>
      </c>
      <c r="E107" s="6"/>
      <c r="F107" s="6" t="s">
        <v>121</v>
      </c>
      <c r="G107" s="44"/>
      <c r="H107" s="44"/>
      <c r="I107" s="44"/>
      <c r="J107" s="44"/>
      <c r="K107" s="44"/>
      <c r="L107" s="6"/>
      <c r="M107" s="6"/>
    </row>
    <row r="108" customHeight="1" spans="1:13">
      <c r="A108" s="8">
        <v>102</v>
      </c>
      <c r="B108" s="8" t="s">
        <v>341</v>
      </c>
      <c r="C108" s="8" t="s">
        <v>342</v>
      </c>
      <c r="D108" s="8" t="s">
        <v>329</v>
      </c>
      <c r="E108" s="8" t="s">
        <v>137</v>
      </c>
      <c r="F108" s="8" t="s">
        <v>121</v>
      </c>
      <c r="G108" s="43"/>
      <c r="H108" s="85">
        <v>560000</v>
      </c>
      <c r="I108" s="85">
        <v>590000</v>
      </c>
      <c r="J108" s="85">
        <v>630000</v>
      </c>
      <c r="K108" s="43"/>
      <c r="L108" s="8"/>
      <c r="M108" s="8"/>
    </row>
    <row r="109" customHeight="1" spans="1:13">
      <c r="A109" s="6">
        <v>103</v>
      </c>
      <c r="B109" s="6" t="s">
        <v>343</v>
      </c>
      <c r="C109" s="6" t="s">
        <v>344</v>
      </c>
      <c r="D109" s="6" t="s">
        <v>329</v>
      </c>
      <c r="E109" s="6" t="s">
        <v>120</v>
      </c>
      <c r="F109" s="6" t="s">
        <v>121</v>
      </c>
      <c r="G109" s="44"/>
      <c r="H109" s="85">
        <v>460000</v>
      </c>
      <c r="I109" s="85">
        <v>500000</v>
      </c>
      <c r="J109" s="85">
        <v>550000</v>
      </c>
      <c r="K109" s="44"/>
      <c r="L109" s="6"/>
      <c r="M109" s="6"/>
    </row>
    <row r="110" customHeight="1" spans="1:13">
      <c r="A110" s="8">
        <v>104</v>
      </c>
      <c r="B110" s="8" t="s">
        <v>345</v>
      </c>
      <c r="C110" s="8" t="s">
        <v>346</v>
      </c>
      <c r="D110" s="8" t="s">
        <v>329</v>
      </c>
      <c r="E110" s="8" t="s">
        <v>120</v>
      </c>
      <c r="F110" s="8" t="s">
        <v>121</v>
      </c>
      <c r="G110" s="43"/>
      <c r="H110" s="85">
        <v>400000</v>
      </c>
      <c r="I110" s="85">
        <v>420000</v>
      </c>
      <c r="J110" s="85">
        <v>450000</v>
      </c>
      <c r="K110" s="43"/>
      <c r="L110" s="8"/>
      <c r="M110" s="8"/>
    </row>
    <row r="111" customHeight="1" spans="1:13">
      <c r="A111" s="6">
        <v>105</v>
      </c>
      <c r="B111" s="6" t="s">
        <v>347</v>
      </c>
      <c r="C111" s="6" t="s">
        <v>348</v>
      </c>
      <c r="D111" s="6" t="s">
        <v>329</v>
      </c>
      <c r="E111" s="6" t="s">
        <v>120</v>
      </c>
      <c r="F111" s="6" t="s">
        <v>121</v>
      </c>
      <c r="G111" s="44"/>
      <c r="H111" s="85">
        <v>490000</v>
      </c>
      <c r="I111" s="85">
        <v>520000</v>
      </c>
      <c r="J111" s="85">
        <v>560000</v>
      </c>
      <c r="K111" s="44"/>
      <c r="L111" s="6"/>
      <c r="M111" s="6"/>
    </row>
    <row r="112" customHeight="1" spans="1:13">
      <c r="A112" s="8">
        <v>106</v>
      </c>
      <c r="B112" s="8" t="s">
        <v>349</v>
      </c>
      <c r="C112" s="8" t="s">
        <v>350</v>
      </c>
      <c r="D112" s="8" t="s">
        <v>329</v>
      </c>
      <c r="E112" s="8" t="s">
        <v>137</v>
      </c>
      <c r="F112" s="8" t="s">
        <v>121</v>
      </c>
      <c r="G112" s="43"/>
      <c r="H112" s="85">
        <v>590000</v>
      </c>
      <c r="I112" s="85">
        <v>630000</v>
      </c>
      <c r="J112" s="85">
        <v>670000</v>
      </c>
      <c r="K112" s="43"/>
      <c r="L112" s="8"/>
      <c r="M112" s="8"/>
    </row>
    <row r="113" customHeight="1" spans="1:13">
      <c r="A113" s="6">
        <v>107</v>
      </c>
      <c r="B113" s="6" t="s">
        <v>351</v>
      </c>
      <c r="C113" s="6" t="s">
        <v>352</v>
      </c>
      <c r="D113" s="6" t="s">
        <v>329</v>
      </c>
      <c r="E113" s="6" t="s">
        <v>124</v>
      </c>
      <c r="F113" s="6" t="s">
        <v>121</v>
      </c>
      <c r="G113" s="44"/>
      <c r="H113" s="85">
        <v>580000</v>
      </c>
      <c r="I113" s="85">
        <v>620000</v>
      </c>
      <c r="J113" s="85">
        <v>660000</v>
      </c>
      <c r="K113" s="44"/>
      <c r="L113" s="6"/>
      <c r="M113" s="6"/>
    </row>
    <row r="114" customHeight="1" spans="1:13">
      <c r="A114" s="8">
        <v>108</v>
      </c>
      <c r="B114" s="8" t="s">
        <v>353</v>
      </c>
      <c r="C114" s="8" t="s">
        <v>354</v>
      </c>
      <c r="D114" s="8" t="s">
        <v>329</v>
      </c>
      <c r="E114" s="8" t="s">
        <v>124</v>
      </c>
      <c r="F114" s="8" t="s">
        <v>121</v>
      </c>
      <c r="G114" s="43"/>
      <c r="H114" s="85">
        <v>610000</v>
      </c>
      <c r="I114" s="85">
        <v>650000</v>
      </c>
      <c r="J114" s="85">
        <v>690000</v>
      </c>
      <c r="K114" s="43"/>
      <c r="L114" s="8"/>
      <c r="M114" s="8"/>
    </row>
    <row r="115" customHeight="1" spans="1:13">
      <c r="A115" s="6">
        <v>109</v>
      </c>
      <c r="B115" s="6" t="s">
        <v>355</v>
      </c>
      <c r="C115" s="6" t="s">
        <v>356</v>
      </c>
      <c r="D115" s="6" t="s">
        <v>329</v>
      </c>
      <c r="E115" s="6" t="s">
        <v>120</v>
      </c>
      <c r="F115" s="6" t="s">
        <v>121</v>
      </c>
      <c r="G115" s="44"/>
      <c r="H115" s="85">
        <v>350000</v>
      </c>
      <c r="I115" s="85">
        <v>380000</v>
      </c>
      <c r="J115" s="85">
        <v>400000</v>
      </c>
      <c r="K115" s="44"/>
      <c r="L115" s="6"/>
      <c r="M115" s="6"/>
    </row>
    <row r="116" customHeight="1" spans="1:13">
      <c r="A116" s="8">
        <v>110</v>
      </c>
      <c r="B116" s="8" t="s">
        <v>357</v>
      </c>
      <c r="C116" s="8" t="s">
        <v>358</v>
      </c>
      <c r="D116" s="8" t="s">
        <v>329</v>
      </c>
      <c r="E116" s="8" t="s">
        <v>124</v>
      </c>
      <c r="F116" s="8" t="s">
        <v>121</v>
      </c>
      <c r="G116" s="43"/>
      <c r="H116" s="85">
        <v>610000</v>
      </c>
      <c r="I116" s="85">
        <v>650000</v>
      </c>
      <c r="J116" s="85">
        <v>690000</v>
      </c>
      <c r="K116" s="43"/>
      <c r="L116" s="8"/>
      <c r="M116" s="8"/>
    </row>
    <row r="117" customHeight="1" spans="1:13">
      <c r="A117" s="6">
        <v>111</v>
      </c>
      <c r="B117" s="6" t="s">
        <v>359</v>
      </c>
      <c r="C117" s="6" t="s">
        <v>360</v>
      </c>
      <c r="D117" s="6" t="s">
        <v>329</v>
      </c>
      <c r="E117" s="6" t="s">
        <v>124</v>
      </c>
      <c r="F117" s="6" t="s">
        <v>121</v>
      </c>
      <c r="G117" s="44"/>
      <c r="H117" s="85">
        <v>480000</v>
      </c>
      <c r="I117" s="85">
        <v>550000</v>
      </c>
      <c r="J117" s="85">
        <v>600000</v>
      </c>
      <c r="K117" s="44"/>
      <c r="L117" s="6"/>
      <c r="M117" s="6"/>
    </row>
    <row r="118" customHeight="1" spans="1:13">
      <c r="A118" s="8">
        <v>112</v>
      </c>
      <c r="B118" s="8" t="s">
        <v>361</v>
      </c>
      <c r="C118" s="8" t="s">
        <v>362</v>
      </c>
      <c r="D118" s="8" t="s">
        <v>329</v>
      </c>
      <c r="E118" s="8" t="s">
        <v>124</v>
      </c>
      <c r="F118" s="8" t="s">
        <v>121</v>
      </c>
      <c r="G118" s="43"/>
      <c r="H118" s="85">
        <v>460000</v>
      </c>
      <c r="I118" s="85">
        <v>480000</v>
      </c>
      <c r="J118" s="85">
        <v>520000</v>
      </c>
      <c r="K118" s="43"/>
      <c r="L118" s="8"/>
      <c r="M118" s="8"/>
    </row>
    <row r="119" customHeight="1" spans="1:13">
      <c r="A119" s="6">
        <v>113</v>
      </c>
      <c r="B119" s="6" t="s">
        <v>363</v>
      </c>
      <c r="C119" s="6" t="s">
        <v>364</v>
      </c>
      <c r="D119" s="6" t="s">
        <v>329</v>
      </c>
      <c r="E119" s="6" t="s">
        <v>365</v>
      </c>
      <c r="F119" s="6" t="s">
        <v>121</v>
      </c>
      <c r="G119" s="44"/>
      <c r="H119" s="85">
        <v>1000000</v>
      </c>
      <c r="I119" s="85">
        <v>1070000</v>
      </c>
      <c r="J119" s="85">
        <v>1200000</v>
      </c>
      <c r="K119" s="44"/>
      <c r="L119" s="6"/>
      <c r="M119" s="6"/>
    </row>
    <row r="120" customHeight="1" spans="1:13">
      <c r="A120" s="8">
        <v>114</v>
      </c>
      <c r="B120" s="8" t="s">
        <v>366</v>
      </c>
      <c r="C120" s="8" t="s">
        <v>367</v>
      </c>
      <c r="D120" s="8" t="s">
        <v>329</v>
      </c>
      <c r="E120" s="8" t="s">
        <v>120</v>
      </c>
      <c r="F120" s="8" t="s">
        <v>121</v>
      </c>
      <c r="G120" s="43"/>
      <c r="H120" s="43"/>
      <c r="I120" s="43"/>
      <c r="J120" s="43"/>
      <c r="K120" s="43"/>
      <c r="L120" s="8"/>
      <c r="M120" s="8"/>
    </row>
    <row r="121" customHeight="1" spans="1:13">
      <c r="A121" s="6">
        <v>115</v>
      </c>
      <c r="B121" s="6" t="s">
        <v>368</v>
      </c>
      <c r="C121" s="6" t="s">
        <v>369</v>
      </c>
      <c r="D121" s="6" t="s">
        <v>329</v>
      </c>
      <c r="E121" s="6" t="s">
        <v>137</v>
      </c>
      <c r="F121" s="6" t="s">
        <v>121</v>
      </c>
      <c r="G121" s="44"/>
      <c r="H121" s="85">
        <v>1550000</v>
      </c>
      <c r="I121" s="85">
        <v>1650000</v>
      </c>
      <c r="J121" s="85">
        <v>1800000</v>
      </c>
      <c r="K121" s="44"/>
      <c r="L121" s="6"/>
      <c r="M121" s="6"/>
    </row>
    <row r="122" customHeight="1" spans="1:13">
      <c r="A122" s="8">
        <v>116</v>
      </c>
      <c r="B122" s="8" t="s">
        <v>370</v>
      </c>
      <c r="C122" s="8" t="s">
        <v>371</v>
      </c>
      <c r="D122" s="8" t="s">
        <v>329</v>
      </c>
      <c r="E122" s="8" t="s">
        <v>137</v>
      </c>
      <c r="F122" s="8" t="s">
        <v>121</v>
      </c>
      <c r="G122" s="43"/>
      <c r="H122" s="85">
        <v>1700000</v>
      </c>
      <c r="I122" s="85">
        <v>1800000</v>
      </c>
      <c r="J122" s="85">
        <v>1900000</v>
      </c>
      <c r="K122" s="43"/>
      <c r="L122" s="8"/>
      <c r="M122" s="8"/>
    </row>
    <row r="123" customHeight="1" spans="1:13">
      <c r="A123" s="6">
        <v>117</v>
      </c>
      <c r="B123" s="6" t="s">
        <v>372</v>
      </c>
      <c r="C123" s="6" t="s">
        <v>373</v>
      </c>
      <c r="D123" s="6" t="s">
        <v>329</v>
      </c>
      <c r="E123" s="6" t="s">
        <v>120</v>
      </c>
      <c r="F123" s="6" t="s">
        <v>121</v>
      </c>
      <c r="G123" s="44"/>
      <c r="H123" s="85">
        <v>800000</v>
      </c>
      <c r="I123" s="85">
        <v>860000</v>
      </c>
      <c r="J123" s="85">
        <v>920000</v>
      </c>
      <c r="K123" s="44"/>
      <c r="L123" s="6"/>
      <c r="M123" s="6"/>
    </row>
    <row r="124" customHeight="1" spans="1:13">
      <c r="A124" s="8">
        <v>118</v>
      </c>
      <c r="B124" s="8" t="s">
        <v>374</v>
      </c>
      <c r="C124" s="8" t="s">
        <v>375</v>
      </c>
      <c r="D124" s="8" t="s">
        <v>329</v>
      </c>
      <c r="E124" s="8" t="s">
        <v>124</v>
      </c>
      <c r="F124" s="8" t="s">
        <v>121</v>
      </c>
      <c r="G124" s="43"/>
      <c r="H124" s="43"/>
      <c r="I124" s="43"/>
      <c r="J124" s="43"/>
      <c r="K124" s="43"/>
      <c r="L124" s="8"/>
      <c r="M124" s="8"/>
    </row>
    <row r="125" customHeight="1" spans="1:13">
      <c r="A125" s="6">
        <v>119</v>
      </c>
      <c r="B125" s="6" t="s">
        <v>376</v>
      </c>
      <c r="C125" s="6" t="s">
        <v>377</v>
      </c>
      <c r="D125" s="6" t="s">
        <v>329</v>
      </c>
      <c r="E125" s="6" t="s">
        <v>120</v>
      </c>
      <c r="F125" s="6" t="s">
        <v>121</v>
      </c>
      <c r="G125" s="44"/>
      <c r="H125" s="85">
        <v>790000</v>
      </c>
      <c r="I125" s="85">
        <v>840000</v>
      </c>
      <c r="J125" s="85">
        <v>900000</v>
      </c>
      <c r="K125" s="44"/>
      <c r="L125" s="6"/>
      <c r="M125" s="6"/>
    </row>
    <row r="126" customHeight="1" spans="1:13">
      <c r="A126" s="8">
        <v>120</v>
      </c>
      <c r="B126" s="8" t="s">
        <v>378</v>
      </c>
      <c r="C126" s="8" t="s">
        <v>379</v>
      </c>
      <c r="D126" s="8" t="s">
        <v>329</v>
      </c>
      <c r="E126" s="8" t="s">
        <v>137</v>
      </c>
      <c r="F126" s="8" t="s">
        <v>121</v>
      </c>
      <c r="G126" s="43"/>
      <c r="H126" s="85">
        <v>950000</v>
      </c>
      <c r="I126" s="85">
        <v>1050000</v>
      </c>
      <c r="J126" s="85">
        <v>1150000</v>
      </c>
      <c r="K126" s="43"/>
      <c r="L126" s="8"/>
      <c r="M126" s="8"/>
    </row>
    <row r="127" customHeight="1" spans="1:13">
      <c r="A127" s="6">
        <v>121</v>
      </c>
      <c r="B127" s="6" t="s">
        <v>380</v>
      </c>
      <c r="C127" s="6" t="s">
        <v>381</v>
      </c>
      <c r="D127" s="6" t="s">
        <v>329</v>
      </c>
      <c r="E127" s="6" t="s">
        <v>124</v>
      </c>
      <c r="F127" s="6" t="s">
        <v>121</v>
      </c>
      <c r="G127" s="44"/>
      <c r="H127" s="44"/>
      <c r="I127" s="44"/>
      <c r="J127" s="44"/>
      <c r="K127" s="44"/>
      <c r="L127" s="6"/>
      <c r="M127" s="6"/>
    </row>
    <row r="128" customHeight="1" spans="1:13">
      <c r="A128" s="8">
        <v>122</v>
      </c>
      <c r="B128" s="8" t="s">
        <v>382</v>
      </c>
      <c r="C128" s="8" t="s">
        <v>383</v>
      </c>
      <c r="D128" s="8" t="s">
        <v>329</v>
      </c>
      <c r="E128" s="8" t="s">
        <v>124</v>
      </c>
      <c r="F128" s="8" t="s">
        <v>121</v>
      </c>
      <c r="G128" s="43"/>
      <c r="H128" s="85">
        <v>910000</v>
      </c>
      <c r="I128" s="85">
        <v>970000</v>
      </c>
      <c r="J128" s="85">
        <v>1030000</v>
      </c>
      <c r="K128" s="43"/>
      <c r="L128" s="8"/>
      <c r="M128" s="8"/>
    </row>
    <row r="129" customHeight="1" spans="1:13">
      <c r="A129" s="6">
        <v>123</v>
      </c>
      <c r="B129" s="6" t="s">
        <v>384</v>
      </c>
      <c r="C129" s="6" t="s">
        <v>385</v>
      </c>
      <c r="D129" s="6" t="s">
        <v>329</v>
      </c>
      <c r="E129" s="6" t="s">
        <v>124</v>
      </c>
      <c r="F129" s="6" t="s">
        <v>121</v>
      </c>
      <c r="G129" s="44"/>
      <c r="H129" s="85">
        <v>720000</v>
      </c>
      <c r="I129" s="85">
        <v>770000</v>
      </c>
      <c r="J129" s="85">
        <v>820000</v>
      </c>
      <c r="K129" s="44"/>
      <c r="L129" s="6"/>
      <c r="M129" s="6"/>
    </row>
    <row r="130" customHeight="1" spans="1:13">
      <c r="A130" s="8">
        <v>124</v>
      </c>
      <c r="B130" s="8" t="s">
        <v>386</v>
      </c>
      <c r="C130" s="8" t="s">
        <v>387</v>
      </c>
      <c r="D130" s="8" t="s">
        <v>329</v>
      </c>
      <c r="E130" s="8" t="s">
        <v>124</v>
      </c>
      <c r="F130" s="8" t="s">
        <v>121</v>
      </c>
      <c r="G130" s="43"/>
      <c r="H130" s="85">
        <v>1350000</v>
      </c>
      <c r="I130" s="85">
        <v>1450000</v>
      </c>
      <c r="J130" s="85">
        <v>1550000</v>
      </c>
      <c r="K130" s="43"/>
      <c r="L130" s="8"/>
      <c r="M130" s="8"/>
    </row>
    <row r="131" customHeight="1" spans="1:13">
      <c r="A131" s="6">
        <v>125</v>
      </c>
      <c r="B131" s="6" t="s">
        <v>388</v>
      </c>
      <c r="C131" s="6" t="s">
        <v>389</v>
      </c>
      <c r="D131" s="6" t="s">
        <v>329</v>
      </c>
      <c r="E131" s="6" t="s">
        <v>120</v>
      </c>
      <c r="F131" s="6" t="s">
        <v>121</v>
      </c>
      <c r="G131" s="44"/>
      <c r="H131" s="85">
        <v>1250000</v>
      </c>
      <c r="I131" s="85">
        <v>1350000</v>
      </c>
      <c r="J131" s="85">
        <v>1450000</v>
      </c>
      <c r="K131" s="44"/>
      <c r="L131" s="6"/>
      <c r="M131" s="6"/>
    </row>
    <row r="132" customHeight="1" spans="1:13">
      <c r="A132" s="8">
        <v>126</v>
      </c>
      <c r="B132" s="8" t="s">
        <v>390</v>
      </c>
      <c r="C132" s="8" t="s">
        <v>391</v>
      </c>
      <c r="D132" s="8" t="s">
        <v>329</v>
      </c>
      <c r="E132" s="8" t="s">
        <v>124</v>
      </c>
      <c r="F132" s="8" t="s">
        <v>121</v>
      </c>
      <c r="G132" s="43"/>
      <c r="H132" s="85">
        <v>720000</v>
      </c>
      <c r="I132" s="85">
        <v>780000</v>
      </c>
      <c r="J132" s="85">
        <v>840000</v>
      </c>
      <c r="K132" s="43"/>
      <c r="L132" s="8"/>
      <c r="M132" s="8"/>
    </row>
    <row r="133" customHeight="1" spans="1:13">
      <c r="A133" s="6">
        <v>127</v>
      </c>
      <c r="B133" s="6" t="s">
        <v>392</v>
      </c>
      <c r="C133" s="6" t="s">
        <v>393</v>
      </c>
      <c r="D133" s="6" t="s">
        <v>329</v>
      </c>
      <c r="E133" s="6" t="s">
        <v>124</v>
      </c>
      <c r="F133" s="6" t="s">
        <v>121</v>
      </c>
      <c r="G133" s="44"/>
      <c r="H133" s="85">
        <v>720000</v>
      </c>
      <c r="I133" s="85">
        <v>780000</v>
      </c>
      <c r="J133" s="85">
        <v>840000</v>
      </c>
      <c r="K133" s="44"/>
      <c r="L133" s="6"/>
      <c r="M133" s="6"/>
    </row>
    <row r="134" customHeight="1" spans="1:13">
      <c r="A134" s="8">
        <v>128</v>
      </c>
      <c r="B134" s="8" t="s">
        <v>394</v>
      </c>
      <c r="C134" s="8" t="s">
        <v>395</v>
      </c>
      <c r="D134" s="8" t="s">
        <v>329</v>
      </c>
      <c r="E134" s="8" t="s">
        <v>120</v>
      </c>
      <c r="F134" s="8" t="s">
        <v>121</v>
      </c>
      <c r="G134" s="43"/>
      <c r="H134" s="85">
        <v>530000</v>
      </c>
      <c r="I134" s="85">
        <v>570000</v>
      </c>
      <c r="J134" s="85">
        <v>610000</v>
      </c>
      <c r="K134" s="43"/>
      <c r="L134" s="8"/>
      <c r="M134" s="8"/>
    </row>
    <row r="135" customHeight="1" spans="1:13">
      <c r="A135" s="6">
        <v>129</v>
      </c>
      <c r="B135" s="6" t="s">
        <v>396</v>
      </c>
      <c r="C135" s="6" t="s">
        <v>397</v>
      </c>
      <c r="D135" s="6" t="s">
        <v>329</v>
      </c>
      <c r="E135" s="6" t="s">
        <v>120</v>
      </c>
      <c r="F135" s="6" t="s">
        <v>121</v>
      </c>
      <c r="G135" s="44"/>
      <c r="H135" s="85">
        <v>560000</v>
      </c>
      <c r="I135" s="85">
        <v>590000</v>
      </c>
      <c r="J135" s="85">
        <v>630000</v>
      </c>
      <c r="K135" s="44"/>
      <c r="L135" s="6"/>
      <c r="M135" s="6"/>
    </row>
    <row r="136" customHeight="1" spans="1:13">
      <c r="A136" s="8">
        <v>130</v>
      </c>
      <c r="B136" s="8" t="s">
        <v>398</v>
      </c>
      <c r="C136" s="8" t="s">
        <v>399</v>
      </c>
      <c r="D136" s="8" t="s">
        <v>329</v>
      </c>
      <c r="E136" s="8" t="s">
        <v>124</v>
      </c>
      <c r="F136" s="8" t="s">
        <v>121</v>
      </c>
      <c r="G136" s="43"/>
      <c r="H136" s="43"/>
      <c r="I136" s="43"/>
      <c r="J136" s="43"/>
      <c r="K136" s="43"/>
      <c r="L136" s="8"/>
      <c r="M136" s="8"/>
    </row>
    <row r="137" customHeight="1" spans="1:13">
      <c r="A137" s="6">
        <v>131</v>
      </c>
      <c r="B137" s="6" t="s">
        <v>400</v>
      </c>
      <c r="C137" s="6" t="s">
        <v>401</v>
      </c>
      <c r="D137" s="6" t="s">
        <v>329</v>
      </c>
      <c r="E137" s="6" t="s">
        <v>120</v>
      </c>
      <c r="F137" s="6" t="s">
        <v>121</v>
      </c>
      <c r="G137" s="44"/>
      <c r="H137" s="44"/>
      <c r="I137" s="44"/>
      <c r="J137" s="44"/>
      <c r="K137" s="44"/>
      <c r="L137" s="6"/>
      <c r="M137" s="6"/>
    </row>
    <row r="138" customHeight="1" spans="1:13">
      <c r="A138" s="8">
        <v>132</v>
      </c>
      <c r="B138" s="8" t="s">
        <v>402</v>
      </c>
      <c r="C138" s="8" t="s">
        <v>403</v>
      </c>
      <c r="D138" s="8" t="s">
        <v>329</v>
      </c>
      <c r="E138" s="8" t="s">
        <v>137</v>
      </c>
      <c r="F138" s="8" t="s">
        <v>121</v>
      </c>
      <c r="G138" s="43"/>
      <c r="H138" s="43"/>
      <c r="I138" s="43"/>
      <c r="J138" s="43"/>
      <c r="K138" s="43"/>
      <c r="L138" s="8"/>
      <c r="M138" s="8"/>
    </row>
    <row r="139" customHeight="1" spans="1:13">
      <c r="A139" s="6">
        <v>133</v>
      </c>
      <c r="B139" s="6" t="s">
        <v>404</v>
      </c>
      <c r="C139" s="6" t="s">
        <v>405</v>
      </c>
      <c r="D139" s="6" t="s">
        <v>329</v>
      </c>
      <c r="E139" s="6" t="s">
        <v>120</v>
      </c>
      <c r="F139" s="6" t="s">
        <v>121</v>
      </c>
      <c r="G139" s="44"/>
      <c r="H139" s="85">
        <v>540000</v>
      </c>
      <c r="I139" s="85">
        <v>580000</v>
      </c>
      <c r="J139" s="85">
        <v>620000</v>
      </c>
      <c r="K139" s="44"/>
      <c r="L139" s="6"/>
      <c r="M139" s="6"/>
    </row>
    <row r="140" customHeight="1" spans="1:13">
      <c r="A140" s="8">
        <v>134</v>
      </c>
      <c r="B140" s="8" t="s">
        <v>406</v>
      </c>
      <c r="C140" s="8" t="s">
        <v>407</v>
      </c>
      <c r="D140" s="8" t="s">
        <v>329</v>
      </c>
      <c r="E140" s="8" t="s">
        <v>124</v>
      </c>
      <c r="F140" s="8" t="s">
        <v>121</v>
      </c>
      <c r="G140" s="43"/>
      <c r="H140" s="85">
        <v>690000</v>
      </c>
      <c r="I140" s="85">
        <v>740000</v>
      </c>
      <c r="J140" s="85">
        <v>790000</v>
      </c>
      <c r="K140" s="43"/>
      <c r="L140" s="8"/>
      <c r="M140" s="8"/>
    </row>
    <row r="141" customHeight="1" spans="1:13">
      <c r="A141" s="6">
        <v>135</v>
      </c>
      <c r="B141" s="6" t="s">
        <v>408</v>
      </c>
      <c r="C141" s="6" t="s">
        <v>409</v>
      </c>
      <c r="D141" s="6" t="s">
        <v>329</v>
      </c>
      <c r="E141" s="6" t="s">
        <v>410</v>
      </c>
      <c r="F141" s="6" t="s">
        <v>121</v>
      </c>
      <c r="G141" s="44"/>
      <c r="H141" s="85">
        <v>530000</v>
      </c>
      <c r="I141" s="85">
        <v>560000</v>
      </c>
      <c r="J141" s="85">
        <v>600000</v>
      </c>
      <c r="K141" s="44"/>
      <c r="L141" s="6"/>
      <c r="M141" s="6"/>
    </row>
    <row r="142" customHeight="1" spans="1:13">
      <c r="A142" s="8">
        <v>136</v>
      </c>
      <c r="B142" s="8" t="s">
        <v>411</v>
      </c>
      <c r="C142" s="8" t="s">
        <v>412</v>
      </c>
      <c r="D142" s="8" t="s">
        <v>329</v>
      </c>
      <c r="E142" s="8" t="s">
        <v>120</v>
      </c>
      <c r="F142" s="8" t="s">
        <v>121</v>
      </c>
      <c r="G142" s="43"/>
      <c r="H142" s="43"/>
      <c r="I142" s="43"/>
      <c r="J142" s="43"/>
      <c r="K142" s="43"/>
      <c r="L142" s="8"/>
      <c r="M142" s="8"/>
    </row>
    <row r="143" customHeight="1" spans="1:13">
      <c r="A143" s="6">
        <v>137</v>
      </c>
      <c r="B143" s="6" t="s">
        <v>413</v>
      </c>
      <c r="C143" s="6" t="s">
        <v>414</v>
      </c>
      <c r="D143" s="6" t="s">
        <v>329</v>
      </c>
      <c r="E143" s="6" t="s">
        <v>124</v>
      </c>
      <c r="F143" s="6" t="s">
        <v>121</v>
      </c>
      <c r="G143" s="44"/>
      <c r="H143" s="85">
        <v>580000</v>
      </c>
      <c r="I143" s="85">
        <v>620000</v>
      </c>
      <c r="J143" s="85">
        <v>660000</v>
      </c>
      <c r="K143" s="44"/>
      <c r="L143" s="6"/>
      <c r="M143" s="6"/>
    </row>
    <row r="144" customHeight="1" spans="1:13">
      <c r="A144" s="8">
        <v>138</v>
      </c>
      <c r="B144" s="8" t="s">
        <v>415</v>
      </c>
      <c r="C144" s="8" t="s">
        <v>416</v>
      </c>
      <c r="D144" s="8" t="s">
        <v>329</v>
      </c>
      <c r="E144" s="8" t="s">
        <v>124</v>
      </c>
      <c r="F144" s="8" t="s">
        <v>121</v>
      </c>
      <c r="G144" s="43"/>
      <c r="H144" s="85">
        <v>510000</v>
      </c>
      <c r="I144" s="85">
        <v>540000</v>
      </c>
      <c r="J144" s="85">
        <v>580000</v>
      </c>
      <c r="K144" s="43"/>
      <c r="L144" s="8"/>
      <c r="M144" s="8"/>
    </row>
    <row r="145" customHeight="1" spans="1:13">
      <c r="A145" s="6">
        <v>139</v>
      </c>
      <c r="B145" s="6" t="s">
        <v>417</v>
      </c>
      <c r="C145" s="6" t="s">
        <v>418</v>
      </c>
      <c r="D145" s="6" t="s">
        <v>329</v>
      </c>
      <c r="E145" s="6" t="s">
        <v>120</v>
      </c>
      <c r="F145" s="6" t="s">
        <v>121</v>
      </c>
      <c r="G145" s="44"/>
      <c r="H145" s="85">
        <v>560000</v>
      </c>
      <c r="I145" s="85">
        <v>590000</v>
      </c>
      <c r="J145" s="85">
        <v>630000</v>
      </c>
      <c r="K145" s="44"/>
      <c r="L145" s="6"/>
      <c r="M145" s="6"/>
    </row>
    <row r="146" customHeight="1" spans="1:13">
      <c r="A146" s="8">
        <v>140</v>
      </c>
      <c r="B146" s="8" t="s">
        <v>419</v>
      </c>
      <c r="C146" s="8" t="s">
        <v>420</v>
      </c>
      <c r="D146" s="8" t="s">
        <v>329</v>
      </c>
      <c r="E146" s="8" t="s">
        <v>137</v>
      </c>
      <c r="F146" s="8" t="s">
        <v>121</v>
      </c>
      <c r="G146" s="43"/>
      <c r="H146" s="85">
        <v>730000</v>
      </c>
      <c r="I146" s="85">
        <v>770000</v>
      </c>
      <c r="J146" s="85">
        <v>820000</v>
      </c>
      <c r="K146" s="43"/>
      <c r="L146" s="8"/>
      <c r="M146" s="8"/>
    </row>
    <row r="147" customHeight="1" spans="1:13">
      <c r="A147" s="6">
        <v>141</v>
      </c>
      <c r="B147" s="6" t="s">
        <v>421</v>
      </c>
      <c r="C147" s="6" t="s">
        <v>422</v>
      </c>
      <c r="D147" s="6" t="s">
        <v>329</v>
      </c>
      <c r="E147" s="6" t="s">
        <v>120</v>
      </c>
      <c r="F147" s="6" t="s">
        <v>121</v>
      </c>
      <c r="G147" s="44"/>
      <c r="H147" s="85">
        <v>640000</v>
      </c>
      <c r="I147" s="85">
        <v>680000</v>
      </c>
      <c r="J147" s="85">
        <v>730000</v>
      </c>
      <c r="K147" s="44"/>
      <c r="L147" s="6"/>
      <c r="M147" s="6"/>
    </row>
    <row r="148" customHeight="1" spans="1:13">
      <c r="A148" s="8">
        <v>142</v>
      </c>
      <c r="B148" s="8" t="s">
        <v>423</v>
      </c>
      <c r="C148" s="8" t="s">
        <v>424</v>
      </c>
      <c r="D148" s="8" t="s">
        <v>329</v>
      </c>
      <c r="E148" s="8" t="s">
        <v>120</v>
      </c>
      <c r="F148" s="8" t="s">
        <v>121</v>
      </c>
      <c r="G148" s="43"/>
      <c r="H148" s="85">
        <v>1400000</v>
      </c>
      <c r="I148" s="85">
        <v>1480000</v>
      </c>
      <c r="J148" s="85">
        <v>1600000</v>
      </c>
      <c r="K148" s="43"/>
      <c r="L148" s="8"/>
      <c r="M148" s="8"/>
    </row>
    <row r="149" customHeight="1" spans="1:13">
      <c r="A149" s="6">
        <v>143</v>
      </c>
      <c r="B149" s="6" t="s">
        <v>425</v>
      </c>
      <c r="C149" s="6" t="s">
        <v>426</v>
      </c>
      <c r="D149" s="6" t="s">
        <v>329</v>
      </c>
      <c r="E149" s="6" t="s">
        <v>137</v>
      </c>
      <c r="F149" s="6" t="s">
        <v>121</v>
      </c>
      <c r="G149" s="44"/>
      <c r="H149" s="85">
        <v>2000000</v>
      </c>
      <c r="I149" s="85">
        <v>2100000</v>
      </c>
      <c r="J149" s="85">
        <v>2250000</v>
      </c>
      <c r="K149" s="44"/>
      <c r="L149" s="6"/>
      <c r="M149" s="6"/>
    </row>
    <row r="150" customHeight="1" spans="1:13">
      <c r="A150" s="8">
        <v>144</v>
      </c>
      <c r="B150" s="8" t="s">
        <v>427</v>
      </c>
      <c r="C150" s="8" t="s">
        <v>428</v>
      </c>
      <c r="D150" s="8" t="s">
        <v>329</v>
      </c>
      <c r="E150" s="8" t="s">
        <v>124</v>
      </c>
      <c r="F150" s="8" t="s">
        <v>121</v>
      </c>
      <c r="G150" s="43"/>
      <c r="H150" s="43"/>
      <c r="I150" s="43"/>
      <c r="J150" s="43"/>
      <c r="K150" s="43"/>
      <c r="L150" s="8"/>
      <c r="M150" s="8"/>
    </row>
    <row r="151" customHeight="1" spans="1:13">
      <c r="A151" s="81"/>
      <c r="B151" s="81"/>
      <c r="C151" s="42" t="s">
        <v>429</v>
      </c>
      <c r="D151" s="81"/>
      <c r="E151" s="81"/>
      <c r="F151" s="81"/>
      <c r="G151" s="82"/>
      <c r="H151" s="82"/>
      <c r="I151" s="82"/>
      <c r="J151" s="82"/>
      <c r="K151" s="82"/>
      <c r="L151" s="81"/>
      <c r="M151" s="81"/>
    </row>
    <row r="152" customHeight="1" spans="1:13">
      <c r="A152" s="8">
        <v>145</v>
      </c>
      <c r="B152" s="8" t="s">
        <v>430</v>
      </c>
      <c r="C152" s="8" t="s">
        <v>431</v>
      </c>
      <c r="D152" s="8" t="s">
        <v>432</v>
      </c>
      <c r="E152" s="8" t="s">
        <v>124</v>
      </c>
      <c r="F152" s="8" t="s">
        <v>121</v>
      </c>
      <c r="G152" s="43"/>
      <c r="H152" s="43"/>
      <c r="I152" s="43"/>
      <c r="J152" s="43"/>
      <c r="K152" s="43"/>
      <c r="L152" s="8"/>
      <c r="M152" s="8"/>
    </row>
    <row r="153" customHeight="1" spans="1:13">
      <c r="A153" s="6">
        <v>146</v>
      </c>
      <c r="B153" s="6" t="s">
        <v>433</v>
      </c>
      <c r="C153" s="6" t="s">
        <v>434</v>
      </c>
      <c r="D153" s="6" t="s">
        <v>432</v>
      </c>
      <c r="E153" s="6" t="s">
        <v>124</v>
      </c>
      <c r="F153" s="6" t="s">
        <v>121</v>
      </c>
      <c r="G153" s="44"/>
      <c r="H153" s="85">
        <v>1350000</v>
      </c>
      <c r="I153" s="85">
        <v>1450000</v>
      </c>
      <c r="J153" s="85">
        <v>1550000</v>
      </c>
      <c r="K153" s="44"/>
      <c r="L153" s="6"/>
      <c r="M153" s="6"/>
    </row>
    <row r="154" customHeight="1" spans="1:13">
      <c r="A154" s="8">
        <v>147</v>
      </c>
      <c r="B154" s="8" t="s">
        <v>435</v>
      </c>
      <c r="C154" s="8" t="s">
        <v>436</v>
      </c>
      <c r="D154" s="8" t="s">
        <v>432</v>
      </c>
      <c r="E154" s="8" t="s">
        <v>124</v>
      </c>
      <c r="F154" s="8" t="s">
        <v>121</v>
      </c>
      <c r="G154" s="43"/>
      <c r="H154" s="43"/>
      <c r="I154" s="43"/>
      <c r="J154" s="43"/>
      <c r="K154" s="43"/>
      <c r="L154" s="8"/>
      <c r="M154" s="8"/>
    </row>
    <row r="155" customHeight="1" spans="1:13">
      <c r="A155" s="6">
        <v>148</v>
      </c>
      <c r="B155" s="6" t="s">
        <v>437</v>
      </c>
      <c r="C155" s="6" t="s">
        <v>438</v>
      </c>
      <c r="D155" s="6" t="s">
        <v>432</v>
      </c>
      <c r="E155" s="6" t="s">
        <v>124</v>
      </c>
      <c r="F155" s="6" t="s">
        <v>121</v>
      </c>
      <c r="G155" s="44"/>
      <c r="H155" s="85">
        <v>640000</v>
      </c>
      <c r="I155" s="85">
        <v>680000</v>
      </c>
      <c r="J155" s="85">
        <v>730000</v>
      </c>
      <c r="K155" s="44"/>
      <c r="L155" s="6"/>
      <c r="M155" s="6"/>
    </row>
    <row r="156" customHeight="1" spans="1:13">
      <c r="A156" s="8">
        <v>149</v>
      </c>
      <c r="B156" s="8" t="s">
        <v>439</v>
      </c>
      <c r="C156" s="8" t="s">
        <v>440</v>
      </c>
      <c r="D156" s="8" t="s">
        <v>432</v>
      </c>
      <c r="E156" s="8" t="s">
        <v>137</v>
      </c>
      <c r="F156" s="8" t="s">
        <v>121</v>
      </c>
      <c r="G156" s="43"/>
      <c r="H156" s="85">
        <v>720000</v>
      </c>
      <c r="I156" s="85">
        <v>760000</v>
      </c>
      <c r="J156" s="85">
        <v>820000</v>
      </c>
      <c r="K156" s="43"/>
      <c r="L156" s="8"/>
      <c r="M156" s="8"/>
    </row>
    <row r="157" customHeight="1" spans="1:13">
      <c r="A157" s="6">
        <v>150</v>
      </c>
      <c r="B157" s="6" t="s">
        <v>441</v>
      </c>
      <c r="C157" s="6" t="s">
        <v>442</v>
      </c>
      <c r="D157" s="6" t="s">
        <v>432</v>
      </c>
      <c r="E157" s="6" t="s">
        <v>124</v>
      </c>
      <c r="F157" s="6" t="s">
        <v>121</v>
      </c>
      <c r="G157" s="44"/>
      <c r="H157" s="85">
        <v>1700000</v>
      </c>
      <c r="I157" s="85">
        <v>1830000</v>
      </c>
      <c r="J157" s="85">
        <v>2000000</v>
      </c>
      <c r="K157" s="44"/>
      <c r="L157" s="6"/>
      <c r="M157" s="6"/>
    </row>
    <row r="158" customHeight="1" spans="1:13">
      <c r="A158" s="8">
        <v>151</v>
      </c>
      <c r="B158" s="8" t="s">
        <v>443</v>
      </c>
      <c r="C158" s="8" t="s">
        <v>444</v>
      </c>
      <c r="D158" s="8" t="s">
        <v>432</v>
      </c>
      <c r="E158" s="8" t="s">
        <v>124</v>
      </c>
      <c r="F158" s="8" t="s">
        <v>121</v>
      </c>
      <c r="G158" s="43"/>
      <c r="H158" s="43"/>
      <c r="I158" s="43"/>
      <c r="J158" s="43"/>
      <c r="K158" s="43"/>
      <c r="L158" s="8"/>
      <c r="M158" s="8"/>
    </row>
    <row r="159" customHeight="1" spans="1:13">
      <c r="A159" s="6">
        <v>152</v>
      </c>
      <c r="B159" s="6" t="s">
        <v>445</v>
      </c>
      <c r="C159" s="6" t="s">
        <v>446</v>
      </c>
      <c r="D159" s="6" t="s">
        <v>432</v>
      </c>
      <c r="E159" s="6" t="s">
        <v>124</v>
      </c>
      <c r="F159" s="6" t="s">
        <v>121</v>
      </c>
      <c r="G159" s="44"/>
      <c r="H159" s="85">
        <v>2600000</v>
      </c>
      <c r="I159" s="85">
        <v>2800000</v>
      </c>
      <c r="J159" s="85">
        <v>3000000</v>
      </c>
      <c r="K159" s="44"/>
      <c r="L159" s="6"/>
      <c r="M159" s="6"/>
    </row>
    <row r="160" customHeight="1" spans="1:13">
      <c r="A160" s="81"/>
      <c r="B160" s="81"/>
      <c r="C160" s="42" t="s">
        <v>447</v>
      </c>
      <c r="D160" s="81"/>
      <c r="E160" s="81"/>
      <c r="F160" s="81"/>
      <c r="G160" s="82"/>
      <c r="H160" s="82"/>
      <c r="I160" s="82"/>
      <c r="J160" s="82"/>
      <c r="K160" s="82"/>
      <c r="L160" s="81"/>
      <c r="M160" s="81"/>
    </row>
    <row r="161" customHeight="1" spans="1:13">
      <c r="A161" s="6">
        <v>153</v>
      </c>
      <c r="B161" s="6" t="s">
        <v>448</v>
      </c>
      <c r="C161" s="6" t="s">
        <v>449</v>
      </c>
      <c r="D161" s="6" t="s">
        <v>450</v>
      </c>
      <c r="E161" s="6" t="s">
        <v>124</v>
      </c>
      <c r="F161" s="6" t="s">
        <v>121</v>
      </c>
      <c r="G161" s="44"/>
      <c r="H161" s="85">
        <v>740000</v>
      </c>
      <c r="I161" s="85">
        <v>790000</v>
      </c>
      <c r="J161" s="85">
        <v>850000</v>
      </c>
      <c r="K161" s="44"/>
      <c r="L161" s="6"/>
      <c r="M161" s="6"/>
    </row>
    <row r="162" customHeight="1" spans="1:13">
      <c r="A162" s="8">
        <v>154</v>
      </c>
      <c r="B162" s="8" t="s">
        <v>451</v>
      </c>
      <c r="C162" s="8" t="s">
        <v>452</v>
      </c>
      <c r="D162" s="8" t="s">
        <v>450</v>
      </c>
      <c r="E162" s="8" t="s">
        <v>124</v>
      </c>
      <c r="F162" s="8" t="s">
        <v>121</v>
      </c>
      <c r="G162" s="43"/>
      <c r="H162" s="85">
        <v>1000000</v>
      </c>
      <c r="I162" s="85">
        <v>1100000</v>
      </c>
      <c r="J162" s="85">
        <v>1200000</v>
      </c>
      <c r="K162" s="43"/>
      <c r="L162" s="8"/>
      <c r="M162" s="8"/>
    </row>
    <row r="163" customHeight="1" spans="1:13">
      <c r="A163" s="6">
        <v>155</v>
      </c>
      <c r="B163" s="6" t="s">
        <v>453</v>
      </c>
      <c r="C163" s="6" t="s">
        <v>454</v>
      </c>
      <c r="D163" s="6" t="s">
        <v>450</v>
      </c>
      <c r="E163" s="6" t="s">
        <v>124</v>
      </c>
      <c r="F163" s="6" t="s">
        <v>121</v>
      </c>
      <c r="G163" s="44"/>
      <c r="H163" s="85">
        <v>2950000</v>
      </c>
      <c r="I163" s="85">
        <v>3150000</v>
      </c>
      <c r="J163" s="85">
        <v>3350000</v>
      </c>
      <c r="K163" s="44"/>
      <c r="L163" s="6"/>
      <c r="M163" s="6"/>
    </row>
    <row r="164" customHeight="1" spans="1:13">
      <c r="A164" s="8">
        <v>156</v>
      </c>
      <c r="B164" s="8" t="s">
        <v>455</v>
      </c>
      <c r="C164" s="8" t="s">
        <v>456</v>
      </c>
      <c r="D164" s="8" t="s">
        <v>450</v>
      </c>
      <c r="E164" s="8" t="s">
        <v>137</v>
      </c>
      <c r="F164" s="8" t="s">
        <v>121</v>
      </c>
      <c r="G164" s="43"/>
      <c r="H164" s="85">
        <v>1380000</v>
      </c>
      <c r="I164" s="85">
        <v>1470000</v>
      </c>
      <c r="J164" s="85">
        <v>1570000</v>
      </c>
      <c r="K164" s="43"/>
      <c r="L164" s="8"/>
      <c r="M164" s="8"/>
    </row>
    <row r="165" customHeight="1" spans="1:13">
      <c r="A165" s="6">
        <v>157</v>
      </c>
      <c r="B165" s="6" t="s">
        <v>457</v>
      </c>
      <c r="C165" s="6" t="s">
        <v>458</v>
      </c>
      <c r="D165" s="6" t="s">
        <v>450</v>
      </c>
      <c r="E165" s="6" t="s">
        <v>124</v>
      </c>
      <c r="F165" s="6" t="s">
        <v>121</v>
      </c>
      <c r="G165" s="44"/>
      <c r="H165" s="44"/>
      <c r="I165" s="44"/>
      <c r="J165" s="44"/>
      <c r="K165" s="44"/>
      <c r="L165" s="6"/>
      <c r="M165" s="6"/>
    </row>
    <row r="166" customHeight="1" spans="1:13">
      <c r="A166" s="8">
        <v>158</v>
      </c>
      <c r="B166" s="8" t="s">
        <v>459</v>
      </c>
      <c r="C166" s="8" t="s">
        <v>460</v>
      </c>
      <c r="D166" s="8" t="s">
        <v>450</v>
      </c>
      <c r="E166" s="8" t="s">
        <v>137</v>
      </c>
      <c r="F166" s="8" t="s">
        <v>121</v>
      </c>
      <c r="G166" s="43"/>
      <c r="H166" s="85">
        <v>1780000</v>
      </c>
      <c r="I166" s="85">
        <v>1900000</v>
      </c>
      <c r="J166" s="85">
        <v>2000000</v>
      </c>
      <c r="K166" s="43"/>
      <c r="L166" s="8"/>
      <c r="M166" s="8"/>
    </row>
    <row r="167" customHeight="1" spans="1:13">
      <c r="A167" s="6">
        <v>159</v>
      </c>
      <c r="B167" s="6" t="s">
        <v>461</v>
      </c>
      <c r="C167" s="6" t="s">
        <v>462</v>
      </c>
      <c r="D167" s="6" t="s">
        <v>450</v>
      </c>
      <c r="E167" s="6" t="s">
        <v>120</v>
      </c>
      <c r="F167" s="6" t="s">
        <v>121</v>
      </c>
      <c r="G167" s="44"/>
      <c r="H167" s="85">
        <v>1300000</v>
      </c>
      <c r="I167" s="85">
        <v>1400000</v>
      </c>
      <c r="J167" s="85">
        <v>1500000</v>
      </c>
      <c r="K167" s="44"/>
      <c r="L167" s="6"/>
      <c r="M167" s="6"/>
    </row>
    <row r="168" customHeight="1" spans="1:13">
      <c r="A168" s="8">
        <v>160</v>
      </c>
      <c r="B168" s="8" t="s">
        <v>463</v>
      </c>
      <c r="C168" s="8" t="s">
        <v>464</v>
      </c>
      <c r="D168" s="8" t="s">
        <v>450</v>
      </c>
      <c r="E168" s="8" t="s">
        <v>124</v>
      </c>
      <c r="F168" s="8" t="s">
        <v>121</v>
      </c>
      <c r="G168" s="43"/>
      <c r="H168" s="43"/>
      <c r="I168" s="43"/>
      <c r="J168" s="43"/>
      <c r="K168" s="43"/>
      <c r="L168" s="8"/>
      <c r="M168" s="8"/>
    </row>
    <row r="169" customHeight="1" spans="1:13">
      <c r="A169" s="6">
        <v>161</v>
      </c>
      <c r="B169" s="6" t="s">
        <v>465</v>
      </c>
      <c r="C169" s="6" t="s">
        <v>466</v>
      </c>
      <c r="D169" s="6" t="s">
        <v>450</v>
      </c>
      <c r="E169" s="6" t="s">
        <v>467</v>
      </c>
      <c r="F169" s="6" t="s">
        <v>121</v>
      </c>
      <c r="G169" s="44"/>
      <c r="H169" s="44"/>
      <c r="I169" s="44"/>
      <c r="J169" s="44"/>
      <c r="K169" s="44"/>
      <c r="L169" s="6"/>
      <c r="M169" s="6"/>
    </row>
    <row r="170" customHeight="1" spans="1:13">
      <c r="A170" s="8">
        <v>162</v>
      </c>
      <c r="B170" s="8" t="s">
        <v>468</v>
      </c>
      <c r="C170" s="8" t="s">
        <v>469</v>
      </c>
      <c r="D170" s="8" t="s">
        <v>450</v>
      </c>
      <c r="E170" s="8" t="s">
        <v>137</v>
      </c>
      <c r="F170" s="8" t="s">
        <v>121</v>
      </c>
      <c r="G170" s="43"/>
      <c r="H170" s="85">
        <v>700000</v>
      </c>
      <c r="I170" s="85">
        <v>750000</v>
      </c>
      <c r="J170" s="85">
        <v>800000</v>
      </c>
      <c r="K170" s="43"/>
      <c r="L170" s="8"/>
      <c r="M170" s="8"/>
    </row>
    <row r="171" customHeight="1" spans="1:13">
      <c r="A171" s="6">
        <v>163</v>
      </c>
      <c r="B171" s="6" t="s">
        <v>470</v>
      </c>
      <c r="C171" s="6" t="s">
        <v>471</v>
      </c>
      <c r="D171" s="6" t="s">
        <v>450</v>
      </c>
      <c r="E171" s="6" t="s">
        <v>124</v>
      </c>
      <c r="F171" s="6" t="s">
        <v>121</v>
      </c>
      <c r="G171" s="44"/>
      <c r="H171" s="85">
        <v>2300000</v>
      </c>
      <c r="I171" s="85">
        <v>2450000</v>
      </c>
      <c r="J171" s="85">
        <v>2600000</v>
      </c>
      <c r="K171" s="44"/>
      <c r="L171" s="6"/>
      <c r="M171" s="6"/>
    </row>
    <row r="172" customHeight="1" spans="1:13">
      <c r="A172" s="8">
        <v>164</v>
      </c>
      <c r="B172" s="8" t="s">
        <v>472</v>
      </c>
      <c r="C172" s="8" t="s">
        <v>473</v>
      </c>
      <c r="D172" s="8" t="s">
        <v>450</v>
      </c>
      <c r="E172" s="8" t="s">
        <v>124</v>
      </c>
      <c r="F172" s="8" t="s">
        <v>121</v>
      </c>
      <c r="G172" s="43"/>
      <c r="H172" s="85">
        <v>2050000</v>
      </c>
      <c r="I172" s="85">
        <v>2150000</v>
      </c>
      <c r="J172" s="85">
        <v>2350000</v>
      </c>
      <c r="K172" s="43"/>
      <c r="L172" s="8"/>
      <c r="M172" s="8"/>
    </row>
    <row r="173" customHeight="1" spans="1:13">
      <c r="A173" s="6">
        <v>165</v>
      </c>
      <c r="B173" s="6" t="s">
        <v>474</v>
      </c>
      <c r="C173" s="6" t="s">
        <v>475</v>
      </c>
      <c r="D173" s="6" t="s">
        <v>450</v>
      </c>
      <c r="E173" s="6" t="s">
        <v>137</v>
      </c>
      <c r="F173" s="6" t="s">
        <v>121</v>
      </c>
      <c r="G173" s="44"/>
      <c r="H173" s="85">
        <v>1300000</v>
      </c>
      <c r="I173" s="85">
        <v>1400000</v>
      </c>
      <c r="J173" s="85">
        <v>1500000</v>
      </c>
      <c r="K173" s="44"/>
      <c r="L173" s="6"/>
      <c r="M173" s="6"/>
    </row>
    <row r="174" customHeight="1" spans="1:13">
      <c r="A174" s="8">
        <v>166</v>
      </c>
      <c r="B174" s="8" t="s">
        <v>476</v>
      </c>
      <c r="C174" s="8" t="s">
        <v>477</v>
      </c>
      <c r="D174" s="8" t="s">
        <v>450</v>
      </c>
      <c r="E174" s="8" t="s">
        <v>124</v>
      </c>
      <c r="F174" s="8" t="s">
        <v>121</v>
      </c>
      <c r="G174" s="43"/>
      <c r="H174" s="85">
        <v>710000</v>
      </c>
      <c r="I174" s="85">
        <v>750000</v>
      </c>
      <c r="J174" s="85">
        <v>800000</v>
      </c>
      <c r="K174" s="43"/>
      <c r="L174" s="8"/>
      <c r="M174" s="8"/>
    </row>
    <row r="175" customHeight="1" spans="1:13">
      <c r="A175" s="6">
        <v>167</v>
      </c>
      <c r="B175" s="6" t="s">
        <v>478</v>
      </c>
      <c r="C175" s="6" t="s">
        <v>479</v>
      </c>
      <c r="D175" s="6" t="s">
        <v>450</v>
      </c>
      <c r="E175" s="6" t="s">
        <v>137</v>
      </c>
      <c r="F175" s="6" t="s">
        <v>121</v>
      </c>
      <c r="G175" s="44"/>
      <c r="H175" s="85">
        <v>1380000</v>
      </c>
      <c r="I175" s="85">
        <v>1470000</v>
      </c>
      <c r="J175" s="85">
        <v>1600000</v>
      </c>
      <c r="K175" s="44"/>
      <c r="L175" s="6"/>
      <c r="M175" s="6"/>
    </row>
    <row r="176" customHeight="1" spans="1:13">
      <c r="A176" s="8">
        <v>168</v>
      </c>
      <c r="B176" s="8" t="s">
        <v>480</v>
      </c>
      <c r="C176" s="8" t="s">
        <v>481</v>
      </c>
      <c r="D176" s="8" t="s">
        <v>450</v>
      </c>
      <c r="E176" s="8" t="s">
        <v>137</v>
      </c>
      <c r="F176" s="8" t="s">
        <v>121</v>
      </c>
      <c r="G176" s="43"/>
      <c r="H176" s="85">
        <v>2600000</v>
      </c>
      <c r="I176" s="85">
        <v>2750000</v>
      </c>
      <c r="J176" s="85">
        <v>2900000</v>
      </c>
      <c r="K176" s="43"/>
      <c r="L176" s="8"/>
      <c r="M176" s="8"/>
    </row>
    <row r="177" customHeight="1" spans="1:13">
      <c r="A177" s="6">
        <v>169</v>
      </c>
      <c r="B177" s="6" t="s">
        <v>482</v>
      </c>
      <c r="C177" s="6" t="s">
        <v>483</v>
      </c>
      <c r="D177" s="6" t="s">
        <v>450</v>
      </c>
      <c r="E177" s="6" t="s">
        <v>137</v>
      </c>
      <c r="F177" s="6" t="s">
        <v>121</v>
      </c>
      <c r="G177" s="44"/>
      <c r="H177" s="85">
        <v>1500000</v>
      </c>
      <c r="I177" s="85">
        <v>1600000</v>
      </c>
      <c r="J177" s="85">
        <v>1700000</v>
      </c>
      <c r="K177" s="44"/>
      <c r="L177" s="6"/>
      <c r="M177" s="6"/>
    </row>
    <row r="178" customHeight="1" spans="1:13">
      <c r="A178" s="8">
        <v>170</v>
      </c>
      <c r="B178" s="8" t="s">
        <v>484</v>
      </c>
      <c r="C178" s="8" t="s">
        <v>485</v>
      </c>
      <c r="D178" s="8" t="s">
        <v>450</v>
      </c>
      <c r="E178" s="8" t="s">
        <v>124</v>
      </c>
      <c r="F178" s="8" t="s">
        <v>121</v>
      </c>
      <c r="G178" s="43"/>
      <c r="H178" s="85">
        <v>650000</v>
      </c>
      <c r="I178" s="85">
        <v>700000</v>
      </c>
      <c r="J178" s="85">
        <v>800000</v>
      </c>
      <c r="K178" s="43"/>
      <c r="L178" s="8"/>
      <c r="M178" s="8"/>
    </row>
    <row r="179" customHeight="1" spans="1:13">
      <c r="A179" s="6">
        <v>171</v>
      </c>
      <c r="B179" s="6" t="s">
        <v>486</v>
      </c>
      <c r="C179" s="6" t="s">
        <v>487</v>
      </c>
      <c r="D179" s="6" t="s">
        <v>450</v>
      </c>
      <c r="E179" s="6" t="s">
        <v>124</v>
      </c>
      <c r="F179" s="6" t="s">
        <v>121</v>
      </c>
      <c r="G179" s="44"/>
      <c r="H179" s="85">
        <v>870000</v>
      </c>
      <c r="I179" s="85">
        <v>920000</v>
      </c>
      <c r="J179" s="85">
        <v>1000000</v>
      </c>
      <c r="K179" s="44"/>
      <c r="L179" s="6"/>
      <c r="M179" s="6"/>
    </row>
    <row r="180" customHeight="1" spans="1:13">
      <c r="A180" s="8">
        <v>172</v>
      </c>
      <c r="B180" s="8" t="s">
        <v>488</v>
      </c>
      <c r="C180" s="8" t="s">
        <v>489</v>
      </c>
      <c r="D180" s="8" t="s">
        <v>450</v>
      </c>
      <c r="E180" s="8" t="s">
        <v>137</v>
      </c>
      <c r="F180" s="8" t="s">
        <v>121</v>
      </c>
      <c r="G180" s="43"/>
      <c r="H180" s="85">
        <v>4250000</v>
      </c>
      <c r="I180" s="85">
        <v>4520000</v>
      </c>
      <c r="J180" s="85">
        <v>4820000</v>
      </c>
      <c r="K180" s="43"/>
      <c r="L180" s="8"/>
      <c r="M180" s="8"/>
    </row>
    <row r="181" customHeight="1" spans="1:13">
      <c r="A181" s="6">
        <v>173</v>
      </c>
      <c r="B181" s="6" t="s">
        <v>490</v>
      </c>
      <c r="C181" s="6" t="s">
        <v>491</v>
      </c>
      <c r="D181" s="6" t="s">
        <v>450</v>
      </c>
      <c r="E181" s="6" t="s">
        <v>124</v>
      </c>
      <c r="F181" s="6" t="s">
        <v>121</v>
      </c>
      <c r="G181" s="44"/>
      <c r="H181" s="44"/>
      <c r="I181" s="44"/>
      <c r="J181" s="44"/>
      <c r="K181" s="44"/>
      <c r="L181" s="6"/>
      <c r="M181" s="6"/>
    </row>
    <row r="182" customHeight="1" spans="1:13">
      <c r="A182" s="8">
        <v>174</v>
      </c>
      <c r="B182" s="8" t="s">
        <v>492</v>
      </c>
      <c r="C182" s="8" t="s">
        <v>493</v>
      </c>
      <c r="D182" s="8" t="s">
        <v>450</v>
      </c>
      <c r="E182" s="8" t="s">
        <v>124</v>
      </c>
      <c r="F182" s="8" t="s">
        <v>121</v>
      </c>
      <c r="G182" s="43"/>
      <c r="H182" s="85">
        <v>1600000</v>
      </c>
      <c r="I182" s="85">
        <v>1700000</v>
      </c>
      <c r="J182" s="85">
        <v>1850000</v>
      </c>
      <c r="K182" s="43"/>
      <c r="L182" s="8"/>
      <c r="M182" s="8"/>
    </row>
    <row r="183" customHeight="1" spans="1:13">
      <c r="A183" s="6">
        <v>175</v>
      </c>
      <c r="B183" s="6" t="s">
        <v>494</v>
      </c>
      <c r="C183" s="6" t="s">
        <v>495</v>
      </c>
      <c r="D183" s="6" t="s">
        <v>450</v>
      </c>
      <c r="E183" s="6" t="s">
        <v>137</v>
      </c>
      <c r="F183" s="6" t="s">
        <v>121</v>
      </c>
      <c r="G183" s="44"/>
      <c r="H183" s="85">
        <v>990000</v>
      </c>
      <c r="I183" s="85">
        <v>1050000</v>
      </c>
      <c r="J183" s="85">
        <v>1150000</v>
      </c>
      <c r="K183" s="44"/>
      <c r="L183" s="6"/>
      <c r="M183" s="6"/>
    </row>
    <row r="184" customHeight="1" spans="1:13">
      <c r="A184" s="8">
        <v>176</v>
      </c>
      <c r="B184" s="8" t="s">
        <v>496</v>
      </c>
      <c r="C184" s="8" t="s">
        <v>497</v>
      </c>
      <c r="D184" s="8" t="s">
        <v>450</v>
      </c>
      <c r="E184" s="8" t="s">
        <v>137</v>
      </c>
      <c r="F184" s="8" t="s">
        <v>121</v>
      </c>
      <c r="G184" s="43"/>
      <c r="H184" s="85">
        <v>1100000</v>
      </c>
      <c r="I184" s="85">
        <v>1200000</v>
      </c>
      <c r="J184" s="85">
        <v>1300000</v>
      </c>
      <c r="K184" s="43"/>
      <c r="L184" s="8"/>
      <c r="M184" s="8"/>
    </row>
    <row r="185" customHeight="1" spans="1:13">
      <c r="A185" s="81"/>
      <c r="B185" s="81"/>
      <c r="C185" s="42" t="s">
        <v>498</v>
      </c>
      <c r="D185" s="81"/>
      <c r="E185" s="81"/>
      <c r="F185" s="81"/>
      <c r="G185" s="82"/>
      <c r="H185" s="82"/>
      <c r="I185" s="82"/>
      <c r="J185" s="82"/>
      <c r="K185" s="82"/>
      <c r="L185" s="81"/>
      <c r="M185" s="81"/>
    </row>
    <row r="186" customHeight="1" spans="1:13">
      <c r="A186" s="8">
        <v>177</v>
      </c>
      <c r="B186" s="8" t="s">
        <v>499</v>
      </c>
      <c r="C186" s="8" t="s">
        <v>500</v>
      </c>
      <c r="D186" s="8" t="s">
        <v>501</v>
      </c>
      <c r="E186" s="8" t="s">
        <v>120</v>
      </c>
      <c r="F186" s="8" t="s">
        <v>121</v>
      </c>
      <c r="G186" s="43"/>
      <c r="H186" s="85">
        <v>480000</v>
      </c>
      <c r="I186" s="85">
        <v>510000</v>
      </c>
      <c r="J186" s="85">
        <v>550000</v>
      </c>
      <c r="K186" s="43"/>
      <c r="L186" s="8"/>
      <c r="M186" s="8"/>
    </row>
    <row r="187" customHeight="1" spans="1:13">
      <c r="A187" s="6">
        <v>178</v>
      </c>
      <c r="B187" s="6" t="s">
        <v>502</v>
      </c>
      <c r="C187" s="6" t="s">
        <v>503</v>
      </c>
      <c r="D187" s="6" t="s">
        <v>501</v>
      </c>
      <c r="E187" s="6" t="s">
        <v>120</v>
      </c>
      <c r="F187" s="6" t="s">
        <v>121</v>
      </c>
      <c r="G187" s="44"/>
      <c r="H187" s="85">
        <v>620000</v>
      </c>
      <c r="I187" s="85">
        <v>655000</v>
      </c>
      <c r="J187" s="85">
        <v>700000</v>
      </c>
      <c r="K187" s="44"/>
      <c r="L187" s="6"/>
      <c r="M187" s="6"/>
    </row>
    <row r="188" customHeight="1" spans="1:13">
      <c r="A188" s="8">
        <v>179</v>
      </c>
      <c r="B188" s="8" t="s">
        <v>504</v>
      </c>
      <c r="C188" s="8" t="s">
        <v>505</v>
      </c>
      <c r="D188" s="8" t="s">
        <v>501</v>
      </c>
      <c r="E188" s="8" t="s">
        <v>124</v>
      </c>
      <c r="F188" s="8" t="s">
        <v>121</v>
      </c>
      <c r="G188" s="43"/>
      <c r="H188" s="85">
        <v>910000</v>
      </c>
      <c r="I188" s="85">
        <v>970000</v>
      </c>
      <c r="J188" s="85">
        <v>1030000</v>
      </c>
      <c r="K188" s="43"/>
      <c r="L188" s="8"/>
      <c r="M188" s="8"/>
    </row>
    <row r="189" customHeight="1" spans="1:13">
      <c r="A189" s="6">
        <v>180</v>
      </c>
      <c r="B189" s="6" t="s">
        <v>506</v>
      </c>
      <c r="C189" s="6" t="s">
        <v>507</v>
      </c>
      <c r="D189" s="6" t="s">
        <v>501</v>
      </c>
      <c r="E189" s="6" t="s">
        <v>124</v>
      </c>
      <c r="F189" s="6" t="s">
        <v>121</v>
      </c>
      <c r="G189" s="44"/>
      <c r="H189" s="85">
        <v>1270000</v>
      </c>
      <c r="I189" s="85">
        <v>1340000</v>
      </c>
      <c r="J189" s="85">
        <v>1440000</v>
      </c>
      <c r="K189" s="44"/>
      <c r="L189" s="6"/>
      <c r="M189" s="6"/>
    </row>
    <row r="190" customHeight="1" spans="1:13">
      <c r="A190" s="8">
        <v>181</v>
      </c>
      <c r="B190" s="8" t="s">
        <v>508</v>
      </c>
      <c r="C190" s="8" t="s">
        <v>509</v>
      </c>
      <c r="D190" s="8" t="s">
        <v>501</v>
      </c>
      <c r="E190" s="8" t="s">
        <v>124</v>
      </c>
      <c r="F190" s="8" t="s">
        <v>121</v>
      </c>
      <c r="G190" s="43"/>
      <c r="H190" s="85">
        <v>1350000</v>
      </c>
      <c r="I190" s="85">
        <v>1450000</v>
      </c>
      <c r="J190" s="85">
        <v>1550000</v>
      </c>
      <c r="K190" s="43"/>
      <c r="L190" s="8"/>
      <c r="M190" s="8"/>
    </row>
    <row r="191" customHeight="1" spans="1:13">
      <c r="A191" s="6">
        <v>182</v>
      </c>
      <c r="B191" s="6" t="s">
        <v>510</v>
      </c>
      <c r="C191" s="6" t="s">
        <v>511</v>
      </c>
      <c r="D191" s="6" t="s">
        <v>501</v>
      </c>
      <c r="E191" s="6" t="s">
        <v>124</v>
      </c>
      <c r="F191" s="6" t="s">
        <v>121</v>
      </c>
      <c r="G191" s="44"/>
      <c r="H191" s="85">
        <v>1520000</v>
      </c>
      <c r="I191" s="85">
        <v>1620000</v>
      </c>
      <c r="J191" s="85">
        <v>1720000</v>
      </c>
      <c r="K191" s="44"/>
      <c r="L191" s="6"/>
      <c r="M191" s="6"/>
    </row>
    <row r="192" customHeight="1" spans="1:13">
      <c r="A192" s="8">
        <v>183</v>
      </c>
      <c r="B192" s="8" t="s">
        <v>512</v>
      </c>
      <c r="C192" s="8" t="s">
        <v>513</v>
      </c>
      <c r="D192" s="8" t="s">
        <v>501</v>
      </c>
      <c r="E192" s="8" t="s">
        <v>124</v>
      </c>
      <c r="F192" s="8" t="s">
        <v>121</v>
      </c>
      <c r="G192" s="43"/>
      <c r="H192" s="85">
        <v>480000</v>
      </c>
      <c r="I192" s="85">
        <v>520000</v>
      </c>
      <c r="J192" s="85">
        <v>560000</v>
      </c>
      <c r="K192" s="43"/>
      <c r="L192" s="8"/>
      <c r="M192" s="8"/>
    </row>
    <row r="193" customHeight="1" spans="1:13">
      <c r="A193" s="6">
        <v>184</v>
      </c>
      <c r="B193" s="6" t="s">
        <v>514</v>
      </c>
      <c r="C193" s="6" t="s">
        <v>515</v>
      </c>
      <c r="D193" s="6" t="s">
        <v>501</v>
      </c>
      <c r="E193" s="6" t="s">
        <v>124</v>
      </c>
      <c r="F193" s="6" t="s">
        <v>121</v>
      </c>
      <c r="G193" s="44"/>
      <c r="H193" s="85">
        <v>2030000</v>
      </c>
      <c r="I193" s="85">
        <v>2150000</v>
      </c>
      <c r="J193" s="85">
        <v>2300000</v>
      </c>
      <c r="K193" s="44"/>
      <c r="L193" s="6"/>
      <c r="M193" s="6"/>
    </row>
    <row r="194" customHeight="1" spans="1:13">
      <c r="A194" s="8">
        <v>185</v>
      </c>
      <c r="B194" s="8" t="s">
        <v>516</v>
      </c>
      <c r="C194" s="8" t="s">
        <v>517</v>
      </c>
      <c r="D194" s="8" t="s">
        <v>501</v>
      </c>
      <c r="E194" s="8" t="s">
        <v>124</v>
      </c>
      <c r="F194" s="8" t="s">
        <v>121</v>
      </c>
      <c r="G194" s="43"/>
      <c r="H194" s="85">
        <v>2030000</v>
      </c>
      <c r="I194" s="85">
        <v>2150000</v>
      </c>
      <c r="J194" s="85">
        <v>2300000</v>
      </c>
      <c r="K194" s="43"/>
      <c r="L194" s="8"/>
      <c r="M194" s="8"/>
    </row>
    <row r="195" customHeight="1" spans="1:13">
      <c r="A195" s="6">
        <v>186</v>
      </c>
      <c r="B195" s="6" t="s">
        <v>518</v>
      </c>
      <c r="C195" s="6" t="s">
        <v>519</v>
      </c>
      <c r="D195" s="6" t="s">
        <v>501</v>
      </c>
      <c r="E195" s="6" t="s">
        <v>124</v>
      </c>
      <c r="F195" s="6" t="s">
        <v>121</v>
      </c>
      <c r="G195" s="44"/>
      <c r="H195" s="85">
        <v>810000</v>
      </c>
      <c r="I195" s="85">
        <v>860000</v>
      </c>
      <c r="J195" s="85">
        <v>920000</v>
      </c>
      <c r="K195" s="44"/>
      <c r="L195" s="6"/>
      <c r="M195" s="6"/>
    </row>
    <row r="196" customHeight="1" spans="1:13">
      <c r="A196" s="8">
        <v>187</v>
      </c>
      <c r="B196" s="8" t="s">
        <v>520</v>
      </c>
      <c r="C196" s="8" t="s">
        <v>521</v>
      </c>
      <c r="D196" s="8" t="s">
        <v>501</v>
      </c>
      <c r="E196" s="8" t="s">
        <v>120</v>
      </c>
      <c r="F196" s="8" t="s">
        <v>121</v>
      </c>
      <c r="G196" s="43"/>
      <c r="H196" s="85">
        <v>420000</v>
      </c>
      <c r="I196" s="85">
        <v>450000</v>
      </c>
      <c r="J196" s="85">
        <v>480000</v>
      </c>
      <c r="K196" s="43"/>
      <c r="L196" s="8"/>
      <c r="M196" s="8"/>
    </row>
    <row r="197" customHeight="1" spans="1:13">
      <c r="A197" s="6">
        <v>188</v>
      </c>
      <c r="B197" s="6" t="s">
        <v>522</v>
      </c>
      <c r="C197" s="6" t="s">
        <v>523</v>
      </c>
      <c r="D197" s="6" t="s">
        <v>501</v>
      </c>
      <c r="E197" s="6" t="s">
        <v>137</v>
      </c>
      <c r="F197" s="6" t="s">
        <v>121</v>
      </c>
      <c r="G197" s="44"/>
      <c r="H197" s="85">
        <v>1050000</v>
      </c>
      <c r="I197" s="85">
        <v>1150000</v>
      </c>
      <c r="J197" s="85">
        <v>1250000</v>
      </c>
      <c r="K197" s="44"/>
      <c r="L197" s="6"/>
      <c r="M197" s="6"/>
    </row>
    <row r="198" customHeight="1" spans="1:13">
      <c r="A198" s="81"/>
      <c r="B198" s="81"/>
      <c r="C198" s="42" t="s">
        <v>524</v>
      </c>
      <c r="D198" s="81"/>
      <c r="E198" s="81"/>
      <c r="F198" s="81"/>
      <c r="G198" s="82"/>
      <c r="H198" s="82"/>
      <c r="I198" s="82"/>
      <c r="J198" s="82"/>
      <c r="K198" s="82"/>
      <c r="L198" s="81"/>
      <c r="M198" s="81"/>
    </row>
    <row r="199" customHeight="1" spans="1:13">
      <c r="A199" s="6">
        <v>189</v>
      </c>
      <c r="B199" s="6" t="s">
        <v>525</v>
      </c>
      <c r="C199" s="6" t="s">
        <v>526</v>
      </c>
      <c r="D199" s="6" t="s">
        <v>527</v>
      </c>
      <c r="E199" s="6" t="s">
        <v>252</v>
      </c>
      <c r="F199" s="6" t="s">
        <v>121</v>
      </c>
      <c r="G199" s="44"/>
      <c r="H199" s="44"/>
      <c r="I199" s="44"/>
      <c r="J199" s="44"/>
      <c r="K199" s="44"/>
      <c r="L199" s="6"/>
      <c r="M199" s="6"/>
    </row>
    <row r="200" customHeight="1" spans="1:13">
      <c r="A200" s="8">
        <v>190</v>
      </c>
      <c r="B200" s="8" t="s">
        <v>528</v>
      </c>
      <c r="C200" s="8" t="s">
        <v>529</v>
      </c>
      <c r="D200" s="8" t="s">
        <v>527</v>
      </c>
      <c r="E200" s="8" t="s">
        <v>137</v>
      </c>
      <c r="F200" s="8" t="s">
        <v>121</v>
      </c>
      <c r="G200" s="43"/>
      <c r="H200" s="85">
        <v>950000</v>
      </c>
      <c r="I200" s="85">
        <v>1050000</v>
      </c>
      <c r="J200" s="85">
        <v>1150000</v>
      </c>
      <c r="K200" s="43"/>
      <c r="L200" s="8"/>
      <c r="M200" s="8"/>
    </row>
    <row r="201" customHeight="1" spans="1:13">
      <c r="A201" s="6">
        <v>191</v>
      </c>
      <c r="B201" s="6" t="s">
        <v>530</v>
      </c>
      <c r="C201" s="6" t="s">
        <v>531</v>
      </c>
      <c r="D201" s="6" t="s">
        <v>527</v>
      </c>
      <c r="E201" s="6" t="s">
        <v>532</v>
      </c>
      <c r="F201" s="6" t="s">
        <v>121</v>
      </c>
      <c r="G201" s="44"/>
      <c r="H201" s="44"/>
      <c r="I201" s="44"/>
      <c r="J201" s="44"/>
      <c r="K201" s="44"/>
      <c r="L201" s="6"/>
      <c r="M201" s="6"/>
    </row>
    <row r="202" customHeight="1" spans="1:13">
      <c r="A202" s="8">
        <v>192</v>
      </c>
      <c r="B202" s="8" t="s">
        <v>533</v>
      </c>
      <c r="C202" s="8" t="s">
        <v>534</v>
      </c>
      <c r="D202" s="8" t="s">
        <v>527</v>
      </c>
      <c r="E202" s="8" t="s">
        <v>120</v>
      </c>
      <c r="F202" s="8" t="s">
        <v>121</v>
      </c>
      <c r="G202" s="43"/>
      <c r="H202" s="85">
        <v>715000</v>
      </c>
      <c r="I202" s="85">
        <v>760000</v>
      </c>
      <c r="J202" s="85">
        <v>810000</v>
      </c>
      <c r="K202" s="43"/>
      <c r="L202" s="8"/>
      <c r="M202" s="8"/>
    </row>
    <row r="203" customHeight="1" spans="1:13">
      <c r="A203" s="6">
        <v>193</v>
      </c>
      <c r="B203" s="6" t="s">
        <v>535</v>
      </c>
      <c r="C203" s="6" t="s">
        <v>536</v>
      </c>
      <c r="D203" s="6" t="s">
        <v>527</v>
      </c>
      <c r="E203" s="6" t="s">
        <v>137</v>
      </c>
      <c r="F203" s="6" t="s">
        <v>121</v>
      </c>
      <c r="G203" s="44"/>
      <c r="H203" s="85">
        <v>860000</v>
      </c>
      <c r="I203" s="85">
        <v>920000</v>
      </c>
      <c r="J203" s="85">
        <v>980000</v>
      </c>
      <c r="K203" s="44"/>
      <c r="L203" s="6"/>
      <c r="M203" s="6"/>
    </row>
    <row r="204" customHeight="1" spans="1:13">
      <c r="A204" s="8">
        <v>194</v>
      </c>
      <c r="B204" s="8" t="s">
        <v>537</v>
      </c>
      <c r="C204" s="8" t="s">
        <v>538</v>
      </c>
      <c r="D204" s="8" t="s">
        <v>527</v>
      </c>
      <c r="E204" s="8" t="s">
        <v>120</v>
      </c>
      <c r="F204" s="8" t="s">
        <v>121</v>
      </c>
      <c r="G204" s="43"/>
      <c r="H204" s="85">
        <v>670000</v>
      </c>
      <c r="I204" s="85">
        <v>720000</v>
      </c>
      <c r="J204" s="85">
        <v>770000</v>
      </c>
      <c r="K204" s="43"/>
      <c r="L204" s="8"/>
      <c r="M204" s="8"/>
    </row>
    <row r="205" customHeight="1" spans="1:13">
      <c r="A205" s="6">
        <v>195</v>
      </c>
      <c r="B205" s="6" t="s">
        <v>539</v>
      </c>
      <c r="C205" s="6" t="s">
        <v>540</v>
      </c>
      <c r="D205" s="6" t="s">
        <v>527</v>
      </c>
      <c r="E205" s="6" t="s">
        <v>137</v>
      </c>
      <c r="F205" s="6" t="s">
        <v>121</v>
      </c>
      <c r="G205" s="44"/>
      <c r="H205" s="85">
        <v>1480000</v>
      </c>
      <c r="I205" s="85">
        <v>1580000</v>
      </c>
      <c r="J205" s="85">
        <v>1680000</v>
      </c>
      <c r="K205" s="44"/>
      <c r="L205" s="6"/>
      <c r="M205" s="6"/>
    </row>
    <row r="206" customHeight="1" spans="1:13">
      <c r="A206" s="8">
        <v>196</v>
      </c>
      <c r="B206" s="8" t="s">
        <v>541</v>
      </c>
      <c r="C206" s="8" t="s">
        <v>542</v>
      </c>
      <c r="D206" s="8" t="s">
        <v>527</v>
      </c>
      <c r="E206" s="8" t="s">
        <v>120</v>
      </c>
      <c r="F206" s="8" t="s">
        <v>121</v>
      </c>
      <c r="G206" s="43"/>
      <c r="H206" s="85">
        <v>1700000</v>
      </c>
      <c r="I206" s="85">
        <v>1800000</v>
      </c>
      <c r="J206" s="85">
        <v>1900000</v>
      </c>
      <c r="K206" s="43"/>
      <c r="L206" s="8"/>
      <c r="M206" s="8"/>
    </row>
    <row r="207" customHeight="1" spans="1:13">
      <c r="A207" s="6">
        <v>197</v>
      </c>
      <c r="B207" s="6" t="s">
        <v>543</v>
      </c>
      <c r="C207" s="6" t="s">
        <v>544</v>
      </c>
      <c r="D207" s="6" t="s">
        <v>527</v>
      </c>
      <c r="E207" s="6" t="s">
        <v>137</v>
      </c>
      <c r="F207" s="6" t="s">
        <v>121</v>
      </c>
      <c r="G207" s="44"/>
      <c r="H207" s="85">
        <v>1320000</v>
      </c>
      <c r="I207" s="85">
        <v>1400000</v>
      </c>
      <c r="J207" s="85">
        <v>1500000</v>
      </c>
      <c r="K207" s="44"/>
      <c r="L207" s="6"/>
      <c r="M207" s="6"/>
    </row>
    <row r="208" customHeight="1" spans="1:13">
      <c r="A208" s="8">
        <v>198</v>
      </c>
      <c r="B208" s="8" t="s">
        <v>545</v>
      </c>
      <c r="C208" s="8" t="s">
        <v>546</v>
      </c>
      <c r="D208" s="8" t="s">
        <v>527</v>
      </c>
      <c r="E208" s="8" t="s">
        <v>124</v>
      </c>
      <c r="F208" s="8" t="s">
        <v>121</v>
      </c>
      <c r="G208" s="43"/>
      <c r="H208" s="43"/>
      <c r="I208" s="43"/>
      <c r="J208" s="43"/>
      <c r="K208" s="43"/>
      <c r="L208" s="8"/>
      <c r="M208" s="8"/>
    </row>
    <row r="209" customHeight="1" spans="1:13">
      <c r="A209" s="6">
        <v>199</v>
      </c>
      <c r="B209" s="6" t="s">
        <v>547</v>
      </c>
      <c r="C209" s="6" t="s">
        <v>548</v>
      </c>
      <c r="D209" s="6" t="s">
        <v>527</v>
      </c>
      <c r="E209" s="6" t="s">
        <v>124</v>
      </c>
      <c r="F209" s="6" t="s">
        <v>121</v>
      </c>
      <c r="G209" s="44"/>
      <c r="H209" s="44"/>
      <c r="I209" s="44"/>
      <c r="J209" s="44"/>
      <c r="K209" s="44"/>
      <c r="L209" s="6"/>
      <c r="M209" s="6"/>
    </row>
    <row r="210" customHeight="1" spans="1:13">
      <c r="A210" s="8">
        <v>200</v>
      </c>
      <c r="B210" s="8" t="s">
        <v>549</v>
      </c>
      <c r="C210" s="8" t="s">
        <v>550</v>
      </c>
      <c r="D210" s="8" t="s">
        <v>527</v>
      </c>
      <c r="E210" s="8" t="s">
        <v>124</v>
      </c>
      <c r="F210" s="8" t="s">
        <v>121</v>
      </c>
      <c r="G210" s="43"/>
      <c r="H210" s="43"/>
      <c r="I210" s="43"/>
      <c r="J210" s="43"/>
      <c r="K210" s="43"/>
      <c r="L210" s="8"/>
      <c r="M210" s="8"/>
    </row>
    <row r="211" customHeight="1" spans="1:13">
      <c r="A211" s="81"/>
      <c r="B211" s="81"/>
      <c r="C211" s="42" t="s">
        <v>551</v>
      </c>
      <c r="D211" s="81"/>
      <c r="E211" s="81"/>
      <c r="F211" s="81"/>
      <c r="G211" s="82"/>
      <c r="H211" s="82"/>
      <c r="I211" s="82"/>
      <c r="J211" s="82"/>
      <c r="K211" s="82"/>
      <c r="L211" s="81"/>
      <c r="M211" s="81"/>
    </row>
    <row r="212" customHeight="1" spans="1:13">
      <c r="A212" s="8">
        <v>201</v>
      </c>
      <c r="B212" s="8" t="s">
        <v>552</v>
      </c>
      <c r="C212" s="8" t="s">
        <v>553</v>
      </c>
      <c r="D212" s="8" t="s">
        <v>554</v>
      </c>
      <c r="E212" s="8" t="s">
        <v>267</v>
      </c>
      <c r="F212" s="8" t="s">
        <v>121</v>
      </c>
      <c r="G212" s="43"/>
      <c r="H212" s="43"/>
      <c r="I212" s="43"/>
      <c r="J212" s="43"/>
      <c r="K212" s="43"/>
      <c r="L212" s="8"/>
      <c r="M212" s="8"/>
    </row>
    <row r="213" customHeight="1" spans="1:13">
      <c r="A213" s="6">
        <v>202</v>
      </c>
      <c r="B213" s="6" t="s">
        <v>555</v>
      </c>
      <c r="C213" s="6" t="s">
        <v>556</v>
      </c>
      <c r="D213" s="6" t="s">
        <v>554</v>
      </c>
      <c r="E213" s="6" t="s">
        <v>124</v>
      </c>
      <c r="F213" s="6" t="s">
        <v>121</v>
      </c>
      <c r="G213" s="44"/>
      <c r="H213" s="85">
        <v>650000</v>
      </c>
      <c r="I213" s="85">
        <v>700000</v>
      </c>
      <c r="J213" s="85">
        <v>750000</v>
      </c>
      <c r="K213" s="44"/>
      <c r="L213" s="6"/>
      <c r="M213" s="6"/>
    </row>
    <row r="214" customHeight="1" spans="1:13">
      <c r="A214" s="8">
        <v>203</v>
      </c>
      <c r="B214" s="8" t="s">
        <v>557</v>
      </c>
      <c r="C214" s="8" t="s">
        <v>558</v>
      </c>
      <c r="D214" s="8" t="s">
        <v>554</v>
      </c>
      <c r="E214" s="8" t="s">
        <v>124</v>
      </c>
      <c r="F214" s="8" t="s">
        <v>121</v>
      </c>
      <c r="G214" s="43"/>
      <c r="H214" s="85">
        <v>450000</v>
      </c>
      <c r="I214" s="85">
        <v>470000</v>
      </c>
      <c r="J214" s="85">
        <v>500000</v>
      </c>
      <c r="K214" s="43"/>
      <c r="L214" s="8"/>
      <c r="M214" s="8"/>
    </row>
    <row r="215" customHeight="1" spans="1:13">
      <c r="A215" s="6">
        <v>204</v>
      </c>
      <c r="B215" s="6" t="s">
        <v>559</v>
      </c>
      <c r="C215" s="6" t="s">
        <v>560</v>
      </c>
      <c r="D215" s="6" t="s">
        <v>554</v>
      </c>
      <c r="E215" s="6" t="s">
        <v>120</v>
      </c>
      <c r="F215" s="6" t="s">
        <v>121</v>
      </c>
      <c r="G215" s="44"/>
      <c r="H215" s="85">
        <v>430000</v>
      </c>
      <c r="I215" s="85">
        <v>460000</v>
      </c>
      <c r="J215" s="85">
        <v>500000</v>
      </c>
      <c r="K215" s="44"/>
      <c r="L215" s="6"/>
      <c r="M215" s="6"/>
    </row>
    <row r="216" customHeight="1" spans="1:13">
      <c r="A216" s="8">
        <v>205</v>
      </c>
      <c r="B216" s="8" t="s">
        <v>561</v>
      </c>
      <c r="C216" s="8" t="s">
        <v>562</v>
      </c>
      <c r="D216" s="8" t="s">
        <v>554</v>
      </c>
      <c r="E216" s="8" t="s">
        <v>120</v>
      </c>
      <c r="F216" s="8" t="s">
        <v>121</v>
      </c>
      <c r="G216" s="43"/>
      <c r="H216" s="85">
        <v>400000</v>
      </c>
      <c r="I216" s="85">
        <v>425000</v>
      </c>
      <c r="J216" s="85">
        <v>450000</v>
      </c>
      <c r="K216" s="43"/>
      <c r="L216" s="8"/>
      <c r="M216" s="8"/>
    </row>
    <row r="217" customHeight="1" spans="1:13">
      <c r="A217" s="6">
        <v>206</v>
      </c>
      <c r="B217" s="6" t="s">
        <v>563</v>
      </c>
      <c r="C217" s="6" t="s">
        <v>564</v>
      </c>
      <c r="D217" s="6" t="s">
        <v>554</v>
      </c>
      <c r="E217" s="6" t="s">
        <v>124</v>
      </c>
      <c r="F217" s="6" t="s">
        <v>121</v>
      </c>
      <c r="G217" s="44"/>
      <c r="H217" s="85">
        <v>500000</v>
      </c>
      <c r="I217" s="85">
        <v>530000</v>
      </c>
      <c r="J217" s="85">
        <v>560000</v>
      </c>
      <c r="K217" s="44"/>
      <c r="L217" s="6"/>
      <c r="M217" s="6"/>
    </row>
    <row r="218" customHeight="1" spans="1:13">
      <c r="A218" s="8">
        <v>207</v>
      </c>
      <c r="B218" s="8" t="s">
        <v>565</v>
      </c>
      <c r="C218" s="8" t="s">
        <v>566</v>
      </c>
      <c r="D218" s="8" t="s">
        <v>554</v>
      </c>
      <c r="E218" s="8" t="s">
        <v>120</v>
      </c>
      <c r="F218" s="8" t="s">
        <v>121</v>
      </c>
      <c r="G218" s="43"/>
      <c r="H218" s="85">
        <v>395000</v>
      </c>
      <c r="I218" s="85">
        <v>420000</v>
      </c>
      <c r="J218" s="85">
        <v>450000</v>
      </c>
      <c r="K218" s="43"/>
      <c r="L218" s="8"/>
      <c r="M218" s="8"/>
    </row>
    <row r="219" customHeight="1" spans="1:13">
      <c r="A219" s="6">
        <v>208</v>
      </c>
      <c r="B219" s="6" t="s">
        <v>567</v>
      </c>
      <c r="C219" s="6" t="s">
        <v>568</v>
      </c>
      <c r="D219" s="6" t="s">
        <v>554</v>
      </c>
      <c r="E219" s="6" t="s">
        <v>120</v>
      </c>
      <c r="F219" s="6" t="s">
        <v>121</v>
      </c>
      <c r="G219" s="44"/>
      <c r="H219" s="85">
        <v>530000</v>
      </c>
      <c r="I219" s="85">
        <v>560000</v>
      </c>
      <c r="J219" s="85">
        <v>600000</v>
      </c>
      <c r="K219" s="44"/>
      <c r="L219" s="6"/>
      <c r="M219" s="6"/>
    </row>
    <row r="220" customHeight="1" spans="1:13">
      <c r="A220" s="8">
        <v>209</v>
      </c>
      <c r="B220" s="8" t="s">
        <v>569</v>
      </c>
      <c r="C220" s="8" t="s">
        <v>570</v>
      </c>
      <c r="D220" s="8" t="s">
        <v>554</v>
      </c>
      <c r="E220" s="8" t="s">
        <v>124</v>
      </c>
      <c r="F220" s="8" t="s">
        <v>121</v>
      </c>
      <c r="G220" s="43"/>
      <c r="H220" s="85">
        <v>510000</v>
      </c>
      <c r="I220" s="85">
        <v>540000</v>
      </c>
      <c r="J220" s="85">
        <v>570000</v>
      </c>
      <c r="K220" s="43"/>
      <c r="L220" s="8"/>
      <c r="M220" s="8"/>
    </row>
    <row r="221" customHeight="1" spans="1:13">
      <c r="A221" s="6">
        <v>210</v>
      </c>
      <c r="B221" s="6" t="s">
        <v>571</v>
      </c>
      <c r="C221" s="6" t="s">
        <v>572</v>
      </c>
      <c r="D221" s="6" t="s">
        <v>554</v>
      </c>
      <c r="E221" s="6" t="s">
        <v>120</v>
      </c>
      <c r="F221" s="6" t="s">
        <v>121</v>
      </c>
      <c r="G221" s="44"/>
      <c r="H221" s="85">
        <v>385000</v>
      </c>
      <c r="I221" s="85">
        <v>420000</v>
      </c>
      <c r="J221" s="85">
        <v>460000</v>
      </c>
      <c r="K221" s="44"/>
      <c r="L221" s="6"/>
      <c r="M221" s="6"/>
    </row>
    <row r="222" customHeight="1" spans="1:13">
      <c r="A222" s="8">
        <v>211</v>
      </c>
      <c r="B222" s="8" t="s">
        <v>573</v>
      </c>
      <c r="C222" s="8" t="s">
        <v>574</v>
      </c>
      <c r="D222" s="8" t="s">
        <v>554</v>
      </c>
      <c r="E222" s="8" t="s">
        <v>120</v>
      </c>
      <c r="F222" s="8" t="s">
        <v>121</v>
      </c>
      <c r="G222" s="43"/>
      <c r="H222" s="85">
        <v>400000</v>
      </c>
      <c r="I222" s="85">
        <v>430000</v>
      </c>
      <c r="J222" s="85">
        <v>460000</v>
      </c>
      <c r="K222" s="43"/>
      <c r="L222" s="8"/>
      <c r="M222" s="8"/>
    </row>
    <row r="223" customHeight="1" spans="1:13">
      <c r="A223" s="6">
        <v>212</v>
      </c>
      <c r="B223" s="6" t="s">
        <v>575</v>
      </c>
      <c r="C223" s="6" t="s">
        <v>576</v>
      </c>
      <c r="D223" s="6" t="s">
        <v>554</v>
      </c>
      <c r="E223" s="6" t="s">
        <v>120</v>
      </c>
      <c r="F223" s="6" t="s">
        <v>121</v>
      </c>
      <c r="G223" s="44"/>
      <c r="H223" s="85">
        <v>600000</v>
      </c>
      <c r="I223" s="85">
        <v>650000</v>
      </c>
      <c r="J223" s="85">
        <v>700000</v>
      </c>
      <c r="K223" s="44"/>
      <c r="L223" s="6"/>
      <c r="M223" s="6"/>
    </row>
    <row r="224" customHeight="1" spans="1:13">
      <c r="A224" s="8">
        <v>213</v>
      </c>
      <c r="B224" s="8" t="s">
        <v>577</v>
      </c>
      <c r="C224" s="8" t="s">
        <v>578</v>
      </c>
      <c r="D224" s="8" t="s">
        <v>554</v>
      </c>
      <c r="E224" s="8" t="s">
        <v>137</v>
      </c>
      <c r="F224" s="8" t="s">
        <v>121</v>
      </c>
      <c r="G224" s="43"/>
      <c r="H224" s="85">
        <v>450000</v>
      </c>
      <c r="I224" s="85">
        <v>470000</v>
      </c>
      <c r="J224" s="85">
        <v>500000</v>
      </c>
      <c r="K224" s="43"/>
      <c r="L224" s="8"/>
      <c r="M224" s="8"/>
    </row>
    <row r="225" customHeight="1" spans="1:13">
      <c r="A225" s="6">
        <v>214</v>
      </c>
      <c r="B225" s="6" t="s">
        <v>579</v>
      </c>
      <c r="C225" s="6" t="s">
        <v>580</v>
      </c>
      <c r="D225" s="6" t="s">
        <v>554</v>
      </c>
      <c r="E225" s="6" t="s">
        <v>137</v>
      </c>
      <c r="F225" s="6" t="s">
        <v>121</v>
      </c>
      <c r="G225" s="44"/>
      <c r="H225" s="85">
        <v>650000</v>
      </c>
      <c r="I225" s="85">
        <v>700000</v>
      </c>
      <c r="J225" s="85">
        <v>750000</v>
      </c>
      <c r="K225" s="44"/>
      <c r="L225" s="6"/>
      <c r="M225" s="6"/>
    </row>
    <row r="226" customHeight="1" spans="1:13">
      <c r="A226" s="8">
        <v>215</v>
      </c>
      <c r="B226" s="8" t="s">
        <v>581</v>
      </c>
      <c r="C226" s="8" t="s">
        <v>582</v>
      </c>
      <c r="D226" s="8" t="s">
        <v>554</v>
      </c>
      <c r="E226" s="8" t="s">
        <v>137</v>
      </c>
      <c r="F226" s="8" t="s">
        <v>121</v>
      </c>
      <c r="G226" s="43"/>
      <c r="H226" s="85">
        <v>540000</v>
      </c>
      <c r="I226" s="85">
        <v>580000</v>
      </c>
      <c r="J226" s="85">
        <v>620000</v>
      </c>
      <c r="K226" s="43"/>
      <c r="L226" s="8"/>
      <c r="M226" s="8"/>
    </row>
    <row r="227" customHeight="1" spans="1:13">
      <c r="A227" s="6">
        <v>216</v>
      </c>
      <c r="B227" s="6" t="s">
        <v>583</v>
      </c>
      <c r="C227" s="6" t="s">
        <v>584</v>
      </c>
      <c r="D227" s="6" t="s">
        <v>554</v>
      </c>
      <c r="E227" s="6" t="s">
        <v>137</v>
      </c>
      <c r="F227" s="6" t="s">
        <v>121</v>
      </c>
      <c r="G227" s="44"/>
      <c r="H227" s="85">
        <v>540000</v>
      </c>
      <c r="I227" s="85">
        <v>580000</v>
      </c>
      <c r="J227" s="85">
        <v>620000</v>
      </c>
      <c r="K227" s="44"/>
      <c r="L227" s="6"/>
      <c r="M227" s="6"/>
    </row>
    <row r="228" customHeight="1" spans="1:13">
      <c r="A228" s="8">
        <v>217</v>
      </c>
      <c r="B228" s="8" t="s">
        <v>585</v>
      </c>
      <c r="C228" s="8" t="s">
        <v>586</v>
      </c>
      <c r="D228" s="8" t="s">
        <v>554</v>
      </c>
      <c r="E228" s="8" t="s">
        <v>120</v>
      </c>
      <c r="F228" s="8" t="s">
        <v>121</v>
      </c>
      <c r="G228" s="43"/>
      <c r="H228" s="85">
        <v>510000</v>
      </c>
      <c r="I228" s="85">
        <v>540000</v>
      </c>
      <c r="J228" s="85">
        <v>580000</v>
      </c>
      <c r="K228" s="43"/>
      <c r="L228" s="8"/>
      <c r="M228" s="8"/>
    </row>
    <row r="229" customHeight="1" spans="1:13">
      <c r="A229" s="6">
        <v>218</v>
      </c>
      <c r="B229" s="6" t="s">
        <v>587</v>
      </c>
      <c r="C229" s="6" t="s">
        <v>588</v>
      </c>
      <c r="D229" s="6" t="s">
        <v>554</v>
      </c>
      <c r="E229" s="6" t="s">
        <v>120</v>
      </c>
      <c r="F229" s="6" t="s">
        <v>121</v>
      </c>
      <c r="G229" s="44"/>
      <c r="H229" s="85">
        <v>430000</v>
      </c>
      <c r="I229" s="85">
        <v>455000</v>
      </c>
      <c r="J229" s="85">
        <v>490000</v>
      </c>
      <c r="K229" s="44"/>
      <c r="L229" s="6"/>
      <c r="M229" s="6"/>
    </row>
    <row r="230" customHeight="1" spans="1:13">
      <c r="A230" s="8">
        <v>219</v>
      </c>
      <c r="B230" s="8" t="s">
        <v>589</v>
      </c>
      <c r="C230" s="8" t="s">
        <v>590</v>
      </c>
      <c r="D230" s="8" t="s">
        <v>554</v>
      </c>
      <c r="E230" s="8" t="s">
        <v>137</v>
      </c>
      <c r="F230" s="8" t="s">
        <v>121</v>
      </c>
      <c r="G230" s="43"/>
      <c r="H230" s="85">
        <v>550000</v>
      </c>
      <c r="I230" s="85">
        <v>600000</v>
      </c>
      <c r="J230" s="85">
        <v>650000</v>
      </c>
      <c r="K230" s="43"/>
      <c r="L230" s="8"/>
      <c r="M230" s="8"/>
    </row>
    <row r="231" customHeight="1" spans="1:13">
      <c r="A231" s="6">
        <v>220</v>
      </c>
      <c r="B231" s="6" t="s">
        <v>591</v>
      </c>
      <c r="C231" s="6" t="s">
        <v>592</v>
      </c>
      <c r="D231" s="6" t="s">
        <v>554</v>
      </c>
      <c r="E231" s="6" t="s">
        <v>120</v>
      </c>
      <c r="F231" s="6" t="s">
        <v>121</v>
      </c>
      <c r="G231" s="44"/>
      <c r="H231" s="85">
        <v>440000</v>
      </c>
      <c r="I231" s="85">
        <v>465000</v>
      </c>
      <c r="J231" s="85">
        <v>500000</v>
      </c>
      <c r="K231" s="44"/>
      <c r="L231" s="6"/>
      <c r="M231" s="6"/>
    </row>
    <row r="232" customHeight="1" spans="1:13">
      <c r="A232" s="81"/>
      <c r="B232" s="81"/>
      <c r="C232" s="42" t="s">
        <v>593</v>
      </c>
      <c r="D232" s="81"/>
      <c r="E232" s="81"/>
      <c r="F232" s="81"/>
      <c r="G232" s="82"/>
      <c r="H232" s="82"/>
      <c r="I232" s="82"/>
      <c r="J232" s="82"/>
      <c r="K232" s="82"/>
      <c r="L232" s="81"/>
      <c r="M232" s="81"/>
    </row>
    <row r="233" customHeight="1" spans="1:13">
      <c r="A233" s="6">
        <v>221</v>
      </c>
      <c r="B233" s="6" t="s">
        <v>594</v>
      </c>
      <c r="C233" s="6" t="s">
        <v>595</v>
      </c>
      <c r="D233" s="6" t="s">
        <v>596</v>
      </c>
      <c r="E233" s="6" t="s">
        <v>120</v>
      </c>
      <c r="F233" s="6" t="s">
        <v>121</v>
      </c>
      <c r="G233" s="44"/>
      <c r="H233" s="85">
        <v>530000</v>
      </c>
      <c r="I233" s="85">
        <v>560000</v>
      </c>
      <c r="J233" s="85">
        <v>600000</v>
      </c>
      <c r="K233" s="44"/>
      <c r="L233" s="6"/>
      <c r="M233" s="6"/>
    </row>
    <row r="234" customHeight="1" spans="1:13">
      <c r="A234" s="8">
        <v>222</v>
      </c>
      <c r="B234" s="8" t="s">
        <v>597</v>
      </c>
      <c r="C234" s="8" t="s">
        <v>598</v>
      </c>
      <c r="D234" s="8" t="s">
        <v>596</v>
      </c>
      <c r="E234" s="8"/>
      <c r="F234" s="8" t="s">
        <v>121</v>
      </c>
      <c r="G234" s="43"/>
      <c r="H234" s="43"/>
      <c r="I234" s="43"/>
      <c r="J234" s="43"/>
      <c r="K234" s="43"/>
      <c r="L234" s="8"/>
      <c r="M234" s="8"/>
    </row>
    <row r="235" customHeight="1" spans="1:13">
      <c r="A235" s="6">
        <v>223</v>
      </c>
      <c r="B235" s="6" t="s">
        <v>599</v>
      </c>
      <c r="C235" s="6" t="s">
        <v>600</v>
      </c>
      <c r="D235" s="6" t="s">
        <v>596</v>
      </c>
      <c r="E235" s="6" t="s">
        <v>120</v>
      </c>
      <c r="F235" s="6" t="s">
        <v>121</v>
      </c>
      <c r="G235" s="44"/>
      <c r="H235" s="85">
        <v>605000</v>
      </c>
      <c r="I235" s="85">
        <v>645000</v>
      </c>
      <c r="J235" s="85">
        <v>690000</v>
      </c>
      <c r="K235" s="44"/>
      <c r="L235" s="6"/>
      <c r="M235" s="6"/>
    </row>
    <row r="236" customHeight="1" spans="1:13">
      <c r="A236" s="8">
        <v>224</v>
      </c>
      <c r="B236" s="8" t="s">
        <v>601</v>
      </c>
      <c r="C236" s="8" t="s">
        <v>602</v>
      </c>
      <c r="D236" s="8" t="s">
        <v>596</v>
      </c>
      <c r="E236" s="8" t="s">
        <v>137</v>
      </c>
      <c r="F236" s="8" t="s">
        <v>121</v>
      </c>
      <c r="G236" s="43"/>
      <c r="H236" s="43"/>
      <c r="I236" s="43"/>
      <c r="J236" s="43"/>
      <c r="K236" s="43"/>
      <c r="L236" s="8"/>
      <c r="M236" s="8"/>
    </row>
    <row r="237" customHeight="1" spans="1:13">
      <c r="A237" s="6">
        <v>225</v>
      </c>
      <c r="B237" s="6" t="s">
        <v>603</v>
      </c>
      <c r="C237" s="6" t="s">
        <v>604</v>
      </c>
      <c r="D237" s="6" t="s">
        <v>596</v>
      </c>
      <c r="E237" s="6" t="s">
        <v>120</v>
      </c>
      <c r="F237" s="6" t="s">
        <v>121</v>
      </c>
      <c r="G237" s="44"/>
      <c r="H237" s="85">
        <v>630000</v>
      </c>
      <c r="I237" s="85">
        <v>670000</v>
      </c>
      <c r="J237" s="85">
        <v>720000</v>
      </c>
      <c r="K237" s="44"/>
      <c r="L237" s="6"/>
      <c r="M237" s="6"/>
    </row>
    <row r="238" customHeight="1" spans="1:13">
      <c r="A238" s="8">
        <v>226</v>
      </c>
      <c r="B238" s="8" t="s">
        <v>605</v>
      </c>
      <c r="C238" s="8" t="s">
        <v>606</v>
      </c>
      <c r="D238" s="8" t="s">
        <v>596</v>
      </c>
      <c r="E238" s="8" t="s">
        <v>120</v>
      </c>
      <c r="F238" s="8" t="s">
        <v>121</v>
      </c>
      <c r="G238" s="43"/>
      <c r="H238" s="85">
        <v>670000</v>
      </c>
      <c r="I238" s="85">
        <v>720000</v>
      </c>
      <c r="J238" s="85">
        <v>770000</v>
      </c>
      <c r="K238" s="43"/>
      <c r="L238" s="8"/>
      <c r="M238" s="8"/>
    </row>
    <row r="239" customHeight="1" spans="1:13">
      <c r="A239" s="6">
        <v>227</v>
      </c>
      <c r="B239" s="6" t="s">
        <v>607</v>
      </c>
      <c r="C239" s="6" t="s">
        <v>608</v>
      </c>
      <c r="D239" s="6" t="s">
        <v>596</v>
      </c>
      <c r="E239" s="6" t="s">
        <v>137</v>
      </c>
      <c r="F239" s="6" t="s">
        <v>121</v>
      </c>
      <c r="G239" s="44"/>
      <c r="H239" s="85">
        <v>705000</v>
      </c>
      <c r="I239" s="85">
        <v>750000</v>
      </c>
      <c r="J239" s="85">
        <v>800000</v>
      </c>
      <c r="K239" s="44"/>
      <c r="L239" s="6"/>
      <c r="M239" s="6"/>
    </row>
    <row r="240" customHeight="1" spans="1:13">
      <c r="A240" s="8">
        <v>228</v>
      </c>
      <c r="B240" s="8" t="s">
        <v>609</v>
      </c>
      <c r="C240" s="8" t="s">
        <v>610</v>
      </c>
      <c r="D240" s="8" t="s">
        <v>596</v>
      </c>
      <c r="E240" s="8" t="s">
        <v>162</v>
      </c>
      <c r="F240" s="8" t="s">
        <v>121</v>
      </c>
      <c r="G240" s="43"/>
      <c r="H240" s="85">
        <v>580000</v>
      </c>
      <c r="I240" s="85">
        <v>620000</v>
      </c>
      <c r="J240" s="85">
        <v>660000</v>
      </c>
      <c r="K240" s="43"/>
      <c r="L240" s="8"/>
      <c r="M240" s="8"/>
    </row>
    <row r="241" customHeight="1" spans="1:13">
      <c r="A241" s="6">
        <v>229</v>
      </c>
      <c r="B241" s="6" t="s">
        <v>611</v>
      </c>
      <c r="C241" s="6" t="s">
        <v>612</v>
      </c>
      <c r="D241" s="6" t="s">
        <v>596</v>
      </c>
      <c r="E241" s="6" t="s">
        <v>120</v>
      </c>
      <c r="F241" s="6" t="s">
        <v>121</v>
      </c>
      <c r="G241" s="44"/>
      <c r="H241" s="85">
        <v>670000</v>
      </c>
      <c r="I241" s="85">
        <v>710000</v>
      </c>
      <c r="J241" s="85">
        <v>750000</v>
      </c>
      <c r="K241" s="44"/>
      <c r="L241" s="6"/>
      <c r="M241" s="6"/>
    </row>
    <row r="242" customHeight="1" spans="1:13">
      <c r="A242" s="8">
        <v>230</v>
      </c>
      <c r="B242" s="8" t="s">
        <v>613</v>
      </c>
      <c r="C242" s="8" t="s">
        <v>614</v>
      </c>
      <c r="D242" s="8" t="s">
        <v>596</v>
      </c>
      <c r="E242" s="8" t="s">
        <v>137</v>
      </c>
      <c r="F242" s="8" t="s">
        <v>121</v>
      </c>
      <c r="G242" s="43"/>
      <c r="H242" s="43"/>
      <c r="I242" s="43"/>
      <c r="J242" s="43"/>
      <c r="K242" s="43"/>
      <c r="L242" s="8"/>
      <c r="M242" s="8"/>
    </row>
    <row r="243" customHeight="1" spans="1:13">
      <c r="A243" s="6">
        <v>231</v>
      </c>
      <c r="B243" s="6" t="s">
        <v>615</v>
      </c>
      <c r="C243" s="6" t="s">
        <v>616</v>
      </c>
      <c r="D243" s="6" t="s">
        <v>596</v>
      </c>
      <c r="E243" s="6" t="s">
        <v>137</v>
      </c>
      <c r="F243" s="6" t="s">
        <v>121</v>
      </c>
      <c r="G243" s="44"/>
      <c r="H243" s="85">
        <v>700000</v>
      </c>
      <c r="I243" s="85">
        <v>750000</v>
      </c>
      <c r="J243" s="85">
        <v>800000</v>
      </c>
      <c r="K243" s="44"/>
      <c r="L243" s="6"/>
      <c r="M243" s="6"/>
    </row>
    <row r="244" customHeight="1" spans="1:13">
      <c r="A244" s="8">
        <v>232</v>
      </c>
      <c r="B244" s="8" t="s">
        <v>617</v>
      </c>
      <c r="C244" s="8" t="s">
        <v>618</v>
      </c>
      <c r="D244" s="8" t="s">
        <v>596</v>
      </c>
      <c r="E244" s="8" t="s">
        <v>120</v>
      </c>
      <c r="F244" s="8" t="s">
        <v>121</v>
      </c>
      <c r="G244" s="43"/>
      <c r="H244" s="85">
        <v>700000</v>
      </c>
      <c r="I244" s="85">
        <v>750000</v>
      </c>
      <c r="J244" s="85">
        <v>800000</v>
      </c>
      <c r="K244" s="43"/>
      <c r="L244" s="8"/>
      <c r="M244" s="8"/>
    </row>
    <row r="245" customHeight="1" spans="1:13">
      <c r="A245" s="6">
        <v>233</v>
      </c>
      <c r="B245" s="6" t="s">
        <v>619</v>
      </c>
      <c r="C245" s="6" t="s">
        <v>620</v>
      </c>
      <c r="D245" s="6" t="s">
        <v>596</v>
      </c>
      <c r="E245" s="6" t="s">
        <v>137</v>
      </c>
      <c r="F245" s="6" t="s">
        <v>121</v>
      </c>
      <c r="G245" s="44"/>
      <c r="H245" s="85">
        <v>670000</v>
      </c>
      <c r="I245" s="85">
        <v>710000</v>
      </c>
      <c r="J245" s="85">
        <v>760000</v>
      </c>
      <c r="K245" s="44"/>
      <c r="L245" s="6"/>
      <c r="M245" s="6"/>
    </row>
    <row r="246" customHeight="1" spans="1:13">
      <c r="A246" s="8">
        <v>234</v>
      </c>
      <c r="B246" s="8" t="s">
        <v>621</v>
      </c>
      <c r="C246" s="8" t="s">
        <v>622</v>
      </c>
      <c r="D246" s="8" t="s">
        <v>596</v>
      </c>
      <c r="E246" s="8" t="s">
        <v>124</v>
      </c>
      <c r="F246" s="8" t="s">
        <v>121</v>
      </c>
      <c r="G246" s="43"/>
      <c r="H246" s="85">
        <v>1320000</v>
      </c>
      <c r="I246" s="85">
        <v>1400000</v>
      </c>
      <c r="J246" s="85">
        <v>1500000</v>
      </c>
      <c r="K246" s="43"/>
      <c r="L246" s="8"/>
      <c r="M246" s="8"/>
    </row>
    <row r="247" customHeight="1" spans="1:13">
      <c r="A247" s="6">
        <v>235</v>
      </c>
      <c r="B247" s="6" t="s">
        <v>623</v>
      </c>
      <c r="C247" s="6" t="s">
        <v>624</v>
      </c>
      <c r="D247" s="6" t="s">
        <v>596</v>
      </c>
      <c r="E247" s="6" t="s">
        <v>137</v>
      </c>
      <c r="F247" s="6" t="s">
        <v>121</v>
      </c>
      <c r="G247" s="44"/>
      <c r="H247" s="85">
        <v>1250000</v>
      </c>
      <c r="I247" s="85">
        <v>1350000</v>
      </c>
      <c r="J247" s="85">
        <v>1400000</v>
      </c>
      <c r="K247" s="44"/>
      <c r="L247" s="6"/>
      <c r="M247" s="6"/>
    </row>
    <row r="248" customHeight="1" spans="1:13">
      <c r="A248" s="8">
        <v>236</v>
      </c>
      <c r="B248" s="8" t="s">
        <v>625</v>
      </c>
      <c r="C248" s="8" t="s">
        <v>626</v>
      </c>
      <c r="D248" s="8" t="s">
        <v>596</v>
      </c>
      <c r="E248" s="8" t="s">
        <v>137</v>
      </c>
      <c r="F248" s="8" t="s">
        <v>121</v>
      </c>
      <c r="G248" s="43"/>
      <c r="H248" s="43"/>
      <c r="I248" s="43"/>
      <c r="J248" s="43"/>
      <c r="K248" s="43"/>
      <c r="L248" s="8"/>
      <c r="M248" s="8"/>
    </row>
    <row r="249" customHeight="1" spans="1:13">
      <c r="A249" s="6">
        <v>237</v>
      </c>
      <c r="B249" s="6" t="s">
        <v>627</v>
      </c>
      <c r="C249" s="6" t="s">
        <v>628</v>
      </c>
      <c r="D249" s="6" t="s">
        <v>596</v>
      </c>
      <c r="E249" s="6" t="s">
        <v>137</v>
      </c>
      <c r="F249" s="6" t="s">
        <v>121</v>
      </c>
      <c r="G249" s="44"/>
      <c r="H249" s="85">
        <v>850000</v>
      </c>
      <c r="I249" s="85">
        <v>900000</v>
      </c>
      <c r="J249" s="85">
        <v>950000</v>
      </c>
      <c r="K249" s="44"/>
      <c r="L249" s="6"/>
      <c r="M249" s="6"/>
    </row>
    <row r="250" customHeight="1" spans="1:13">
      <c r="A250" s="8">
        <v>238</v>
      </c>
      <c r="B250" s="8" t="s">
        <v>629</v>
      </c>
      <c r="C250" s="8" t="s">
        <v>630</v>
      </c>
      <c r="D250" s="8" t="s">
        <v>596</v>
      </c>
      <c r="E250" s="8" t="s">
        <v>137</v>
      </c>
      <c r="F250" s="8" t="s">
        <v>121</v>
      </c>
      <c r="G250" s="43"/>
      <c r="H250" s="85">
        <v>1730000</v>
      </c>
      <c r="I250" s="85">
        <v>1840000</v>
      </c>
      <c r="J250" s="85">
        <v>1960000</v>
      </c>
      <c r="K250" s="43"/>
      <c r="L250" s="8"/>
      <c r="M250" s="8"/>
    </row>
    <row r="251" customHeight="1" spans="1:13">
      <c r="A251" s="6">
        <v>239</v>
      </c>
      <c r="B251" s="6" t="s">
        <v>631</v>
      </c>
      <c r="C251" s="6" t="s">
        <v>632</v>
      </c>
      <c r="D251" s="6" t="s">
        <v>596</v>
      </c>
      <c r="E251" s="6" t="s">
        <v>137</v>
      </c>
      <c r="F251" s="6" t="s">
        <v>121</v>
      </c>
      <c r="G251" s="44"/>
      <c r="H251" s="85">
        <v>920000</v>
      </c>
      <c r="I251" s="85">
        <v>970000</v>
      </c>
      <c r="J251" s="85">
        <v>1050000</v>
      </c>
      <c r="K251" s="44"/>
      <c r="L251" s="6"/>
      <c r="M251" s="6"/>
    </row>
    <row r="252" customHeight="1" spans="1:13">
      <c r="A252" s="8">
        <v>240</v>
      </c>
      <c r="B252" s="8" t="s">
        <v>633</v>
      </c>
      <c r="C252" s="8" t="s">
        <v>634</v>
      </c>
      <c r="D252" s="8" t="s">
        <v>596</v>
      </c>
      <c r="E252" s="8" t="s">
        <v>137</v>
      </c>
      <c r="F252" s="8" t="s">
        <v>121</v>
      </c>
      <c r="G252" s="43"/>
      <c r="H252" s="43"/>
      <c r="I252" s="43"/>
      <c r="J252" s="43"/>
      <c r="K252" s="43"/>
      <c r="L252" s="8"/>
      <c r="M252" s="8"/>
    </row>
    <row r="253" customHeight="1" spans="1:13">
      <c r="A253" s="81"/>
      <c r="B253" s="81"/>
      <c r="C253" s="42" t="s">
        <v>635</v>
      </c>
      <c r="D253" s="81"/>
      <c r="E253" s="81"/>
      <c r="F253" s="81"/>
      <c r="G253" s="82"/>
      <c r="H253" s="82"/>
      <c r="I253" s="82"/>
      <c r="J253" s="82"/>
      <c r="K253" s="82"/>
      <c r="L253" s="81"/>
      <c r="M253" s="81"/>
    </row>
    <row r="254" customHeight="1" spans="1:13">
      <c r="A254" s="8">
        <v>241</v>
      </c>
      <c r="B254" s="8" t="s">
        <v>636</v>
      </c>
      <c r="C254" s="8" t="s">
        <v>637</v>
      </c>
      <c r="D254" s="8" t="s">
        <v>638</v>
      </c>
      <c r="E254" s="8" t="s">
        <v>124</v>
      </c>
      <c r="F254" s="8" t="s">
        <v>121</v>
      </c>
      <c r="G254" s="43"/>
      <c r="H254" s="85">
        <v>2400000</v>
      </c>
      <c r="I254" s="85">
        <v>2550000</v>
      </c>
      <c r="J254" s="85">
        <v>2600000</v>
      </c>
      <c r="K254" s="43"/>
      <c r="L254" s="8"/>
      <c r="M254" s="8"/>
    </row>
    <row r="255" customHeight="1" spans="1:13">
      <c r="A255" s="83"/>
      <c r="B255" s="83"/>
      <c r="C255" s="42" t="s">
        <v>639</v>
      </c>
      <c r="D255" s="83"/>
      <c r="E255" s="83"/>
      <c r="F255" s="83"/>
      <c r="G255" s="84"/>
      <c r="H255" s="84"/>
      <c r="I255" s="84"/>
      <c r="J255" s="84"/>
      <c r="K255" s="84"/>
      <c r="L255" s="83"/>
      <c r="M255" s="83"/>
    </row>
    <row r="256" customHeight="1" spans="1:13">
      <c r="A256" s="8">
        <v>242</v>
      </c>
      <c r="B256" s="8" t="s">
        <v>640</v>
      </c>
      <c r="C256" s="8" t="s">
        <v>641</v>
      </c>
      <c r="D256" s="8" t="s">
        <v>642</v>
      </c>
      <c r="E256" s="8" t="s">
        <v>120</v>
      </c>
      <c r="F256" s="8" t="s">
        <v>121</v>
      </c>
      <c r="G256" s="43"/>
      <c r="H256" s="85">
        <v>370000</v>
      </c>
      <c r="I256" s="85">
        <v>390000</v>
      </c>
      <c r="J256" s="85">
        <v>420000</v>
      </c>
      <c r="K256" s="43"/>
      <c r="L256" s="8"/>
      <c r="M256" s="8"/>
    </row>
    <row r="257" customHeight="1" spans="1:13">
      <c r="A257" s="6">
        <v>243</v>
      </c>
      <c r="B257" s="6" t="s">
        <v>643</v>
      </c>
      <c r="C257" s="6" t="s">
        <v>644</v>
      </c>
      <c r="D257" s="6" t="s">
        <v>642</v>
      </c>
      <c r="E257" s="6" t="s">
        <v>124</v>
      </c>
      <c r="F257" s="6" t="s">
        <v>121</v>
      </c>
      <c r="G257" s="44"/>
      <c r="H257" s="85">
        <v>760000</v>
      </c>
      <c r="I257" s="85">
        <v>810000</v>
      </c>
      <c r="J257" s="85">
        <v>860000</v>
      </c>
      <c r="K257" s="44"/>
      <c r="L257" s="6"/>
      <c r="M257" s="6"/>
    </row>
    <row r="258" customHeight="1" spans="1:13">
      <c r="A258" s="8">
        <v>244</v>
      </c>
      <c r="B258" s="8" t="s">
        <v>645</v>
      </c>
      <c r="C258" s="8" t="s">
        <v>646</v>
      </c>
      <c r="D258" s="8" t="s">
        <v>642</v>
      </c>
      <c r="E258" s="8" t="s">
        <v>120</v>
      </c>
      <c r="F258" s="8" t="s">
        <v>121</v>
      </c>
      <c r="G258" s="43"/>
      <c r="H258" s="85">
        <v>590000</v>
      </c>
      <c r="I258" s="85">
        <v>630000</v>
      </c>
      <c r="J258" s="85">
        <v>670000</v>
      </c>
      <c r="K258" s="43"/>
      <c r="L258" s="8"/>
      <c r="M258" s="8"/>
    </row>
    <row r="259" customHeight="1" spans="1:13">
      <c r="A259" s="6">
        <v>245</v>
      </c>
      <c r="B259" s="6" t="s">
        <v>647</v>
      </c>
      <c r="C259" s="6" t="s">
        <v>648</v>
      </c>
      <c r="D259" s="6" t="s">
        <v>642</v>
      </c>
      <c r="E259" s="6" t="s">
        <v>124</v>
      </c>
      <c r="F259" s="6" t="s">
        <v>121</v>
      </c>
      <c r="G259" s="44"/>
      <c r="H259" s="85">
        <v>460000</v>
      </c>
      <c r="I259" s="85">
        <v>480000</v>
      </c>
      <c r="J259" s="85">
        <v>520000</v>
      </c>
      <c r="K259" s="44"/>
      <c r="L259" s="6"/>
      <c r="M259" s="6"/>
    </row>
    <row r="260" customHeight="1" spans="1:13">
      <c r="A260" s="8">
        <v>246</v>
      </c>
      <c r="B260" s="8" t="s">
        <v>649</v>
      </c>
      <c r="C260" s="8" t="s">
        <v>650</v>
      </c>
      <c r="D260" s="8" t="s">
        <v>642</v>
      </c>
      <c r="E260" s="8" t="s">
        <v>124</v>
      </c>
      <c r="F260" s="8" t="s">
        <v>121</v>
      </c>
      <c r="G260" s="43"/>
      <c r="H260" s="85">
        <v>400000</v>
      </c>
      <c r="I260" s="85">
        <v>420000</v>
      </c>
      <c r="J260" s="85">
        <v>450000</v>
      </c>
      <c r="K260" s="43"/>
      <c r="L260" s="8"/>
      <c r="M260" s="8"/>
    </row>
    <row r="261" customHeight="1" spans="1:13">
      <c r="A261" s="6">
        <v>247</v>
      </c>
      <c r="B261" s="6" t="s">
        <v>651</v>
      </c>
      <c r="C261" s="6" t="s">
        <v>652</v>
      </c>
      <c r="D261" s="6" t="s">
        <v>642</v>
      </c>
      <c r="E261" s="6" t="s">
        <v>120</v>
      </c>
      <c r="F261" s="6" t="s">
        <v>121</v>
      </c>
      <c r="G261" s="44"/>
      <c r="H261" s="85">
        <v>370000</v>
      </c>
      <c r="I261" s="85">
        <v>390000</v>
      </c>
      <c r="J261" s="85">
        <v>420000</v>
      </c>
      <c r="K261" s="44"/>
      <c r="L261" s="6"/>
      <c r="M261" s="6"/>
    </row>
    <row r="262" customHeight="1" spans="1:13">
      <c r="A262" s="8">
        <v>248</v>
      </c>
      <c r="B262" s="8" t="s">
        <v>653</v>
      </c>
      <c r="C262" s="8" t="s">
        <v>654</v>
      </c>
      <c r="D262" s="8" t="s">
        <v>642</v>
      </c>
      <c r="E262" s="8" t="s">
        <v>124</v>
      </c>
      <c r="F262" s="8" t="s">
        <v>121</v>
      </c>
      <c r="G262" s="43"/>
      <c r="H262" s="85">
        <v>460000</v>
      </c>
      <c r="I262" s="85">
        <v>480000</v>
      </c>
      <c r="J262" s="85">
        <v>520000</v>
      </c>
      <c r="K262" s="43"/>
      <c r="L262" s="8"/>
      <c r="M262" s="8"/>
    </row>
    <row r="263" customHeight="1" spans="1:13">
      <c r="A263" s="6">
        <v>249</v>
      </c>
      <c r="B263" s="6" t="s">
        <v>655</v>
      </c>
      <c r="C263" s="6" t="s">
        <v>656</v>
      </c>
      <c r="D263" s="6" t="s">
        <v>642</v>
      </c>
      <c r="E263" s="6" t="s">
        <v>124</v>
      </c>
      <c r="F263" s="6" t="s">
        <v>121</v>
      </c>
      <c r="G263" s="44"/>
      <c r="H263" s="85">
        <v>510000</v>
      </c>
      <c r="I263" s="85">
        <v>540000</v>
      </c>
      <c r="J263" s="85">
        <v>580000</v>
      </c>
      <c r="K263" s="44"/>
      <c r="L263" s="6"/>
      <c r="M263" s="6"/>
    </row>
    <row r="264" customHeight="1" spans="1:13">
      <c r="A264" s="83"/>
      <c r="B264" s="83"/>
      <c r="C264" s="42" t="s">
        <v>657</v>
      </c>
      <c r="D264" s="83"/>
      <c r="E264" s="83"/>
      <c r="F264" s="83"/>
      <c r="G264" s="84"/>
      <c r="H264" s="84"/>
      <c r="I264" s="84"/>
      <c r="J264" s="84"/>
      <c r="K264" s="84"/>
      <c r="L264" s="83"/>
      <c r="M264" s="83"/>
    </row>
    <row r="265" customHeight="1" spans="1:13">
      <c r="A265" s="6">
        <v>250</v>
      </c>
      <c r="B265" s="6" t="s">
        <v>658</v>
      </c>
      <c r="C265" s="6" t="s">
        <v>659</v>
      </c>
      <c r="D265" s="6" t="s">
        <v>660</v>
      </c>
      <c r="E265" s="6" t="s">
        <v>124</v>
      </c>
      <c r="F265" s="6" t="s">
        <v>121</v>
      </c>
      <c r="G265" s="44"/>
      <c r="H265" s="85">
        <v>2300000</v>
      </c>
      <c r="I265" s="85">
        <v>2500000</v>
      </c>
      <c r="J265" s="85">
        <v>2700000</v>
      </c>
      <c r="K265" s="44"/>
      <c r="L265" s="6"/>
      <c r="M265" s="6"/>
    </row>
    <row r="266" customHeight="1" spans="1:13">
      <c r="A266" s="8">
        <v>251</v>
      </c>
      <c r="B266" s="8" t="s">
        <v>661</v>
      </c>
      <c r="C266" s="8" t="s">
        <v>662</v>
      </c>
      <c r="D266" s="8" t="s">
        <v>660</v>
      </c>
      <c r="E266" s="8" t="s">
        <v>124</v>
      </c>
      <c r="F266" s="8" t="s">
        <v>121</v>
      </c>
      <c r="G266" s="43"/>
      <c r="H266" s="85">
        <v>2900000</v>
      </c>
      <c r="I266" s="85">
        <v>3000000</v>
      </c>
      <c r="J266" s="85">
        <v>3200000</v>
      </c>
      <c r="K266" s="43"/>
      <c r="L266" s="8"/>
      <c r="M266" s="8"/>
    </row>
    <row r="267" customHeight="1" spans="1:13">
      <c r="A267" s="6">
        <v>252</v>
      </c>
      <c r="B267" s="6" t="s">
        <v>663</v>
      </c>
      <c r="C267" s="6" t="s">
        <v>664</v>
      </c>
      <c r="D267" s="6" t="s">
        <v>660</v>
      </c>
      <c r="E267" s="6" t="s">
        <v>124</v>
      </c>
      <c r="F267" s="6" t="s">
        <v>121</v>
      </c>
      <c r="G267" s="44"/>
      <c r="H267" s="85">
        <v>2300000</v>
      </c>
      <c r="I267" s="85">
        <v>2500000</v>
      </c>
      <c r="J267" s="85">
        <v>2700000</v>
      </c>
      <c r="K267" s="44"/>
      <c r="L267" s="6"/>
      <c r="M267" s="6"/>
    </row>
    <row r="268" customHeight="1" spans="1:13">
      <c r="A268" s="8">
        <v>253</v>
      </c>
      <c r="B268" s="8" t="s">
        <v>665</v>
      </c>
      <c r="C268" s="8" t="s">
        <v>666</v>
      </c>
      <c r="D268" s="8" t="s">
        <v>660</v>
      </c>
      <c r="E268" s="8" t="s">
        <v>124</v>
      </c>
      <c r="F268" s="8" t="s">
        <v>121</v>
      </c>
      <c r="G268" s="43"/>
      <c r="H268" s="85">
        <v>2300000</v>
      </c>
      <c r="I268" s="85">
        <v>2500000</v>
      </c>
      <c r="J268" s="85">
        <v>2700000</v>
      </c>
      <c r="K268" s="43"/>
      <c r="L268" s="8"/>
      <c r="M268" s="8"/>
    </row>
    <row r="269" customHeight="1" spans="1:13">
      <c r="A269" s="6">
        <v>254</v>
      </c>
      <c r="B269" s="6" t="s">
        <v>667</v>
      </c>
      <c r="C269" s="6" t="s">
        <v>668</v>
      </c>
      <c r="D269" s="6" t="s">
        <v>660</v>
      </c>
      <c r="E269" s="6" t="s">
        <v>267</v>
      </c>
      <c r="F269" s="6" t="s">
        <v>121</v>
      </c>
      <c r="G269" s="44"/>
      <c r="H269" s="44"/>
      <c r="I269" s="44"/>
      <c r="J269" s="44"/>
      <c r="K269" s="44"/>
      <c r="L269" s="6"/>
      <c r="M269" s="6"/>
    </row>
    <row r="270" customHeight="1" spans="1:13">
      <c r="A270" s="8">
        <v>255</v>
      </c>
      <c r="B270" s="8" t="s">
        <v>669</v>
      </c>
      <c r="C270" s="8" t="s">
        <v>670</v>
      </c>
      <c r="D270" s="8" t="s">
        <v>660</v>
      </c>
      <c r="E270" s="8" t="s">
        <v>124</v>
      </c>
      <c r="F270" s="8" t="s">
        <v>121</v>
      </c>
      <c r="G270" s="43"/>
      <c r="H270" s="85">
        <v>1450000</v>
      </c>
      <c r="I270" s="85">
        <v>1500000</v>
      </c>
      <c r="J270" s="85">
        <v>1600000</v>
      </c>
      <c r="K270" s="43"/>
      <c r="L270" s="8"/>
      <c r="M270" s="8"/>
    </row>
    <row r="271" customHeight="1" spans="1:13">
      <c r="A271" s="6">
        <v>256</v>
      </c>
      <c r="B271" s="6" t="s">
        <v>671</v>
      </c>
      <c r="C271" s="6" t="s">
        <v>672</v>
      </c>
      <c r="D271" s="6" t="s">
        <v>660</v>
      </c>
      <c r="E271" s="6" t="s">
        <v>124</v>
      </c>
      <c r="F271" s="6" t="s">
        <v>121</v>
      </c>
      <c r="G271" s="44"/>
      <c r="H271" s="85">
        <v>3500000</v>
      </c>
      <c r="I271" s="85">
        <v>3700000</v>
      </c>
      <c r="J271" s="85">
        <v>3900000</v>
      </c>
      <c r="K271" s="44"/>
      <c r="L271" s="6"/>
      <c r="M271" s="6"/>
    </row>
    <row r="272" customHeight="1" spans="1:13">
      <c r="A272" s="8">
        <v>257</v>
      </c>
      <c r="B272" s="8" t="s">
        <v>673</v>
      </c>
      <c r="C272" s="8" t="s">
        <v>674</v>
      </c>
      <c r="D272" s="8" t="s">
        <v>660</v>
      </c>
      <c r="E272" s="8" t="s">
        <v>137</v>
      </c>
      <c r="F272" s="8" t="s">
        <v>121</v>
      </c>
      <c r="G272" s="43"/>
      <c r="H272" s="85">
        <v>3000000</v>
      </c>
      <c r="I272" s="85">
        <v>3200000</v>
      </c>
      <c r="J272" s="85">
        <v>3400000</v>
      </c>
      <c r="K272" s="43"/>
      <c r="L272" s="8"/>
      <c r="M272" s="8"/>
    </row>
    <row r="273" customHeight="1" spans="1:13">
      <c r="A273" s="6">
        <v>258</v>
      </c>
      <c r="B273" s="6" t="s">
        <v>675</v>
      </c>
      <c r="C273" s="6" t="s">
        <v>676</v>
      </c>
      <c r="D273" s="6" t="s">
        <v>660</v>
      </c>
      <c r="E273" s="6" t="s">
        <v>124</v>
      </c>
      <c r="F273" s="6" t="s">
        <v>121</v>
      </c>
      <c r="G273" s="44"/>
      <c r="H273" s="85">
        <v>2500000</v>
      </c>
      <c r="I273" s="85">
        <v>2600000</v>
      </c>
      <c r="J273" s="85">
        <v>2800000</v>
      </c>
      <c r="K273" s="44"/>
      <c r="L273" s="6"/>
      <c r="M273" s="6"/>
    </row>
    <row r="274" customHeight="1" spans="1:13">
      <c r="A274" s="8">
        <v>259</v>
      </c>
      <c r="B274" s="8" t="s">
        <v>677</v>
      </c>
      <c r="C274" s="8" t="s">
        <v>678</v>
      </c>
      <c r="D274" s="8" t="s">
        <v>660</v>
      </c>
      <c r="E274" s="8" t="s">
        <v>137</v>
      </c>
      <c r="F274" s="8" t="s">
        <v>121</v>
      </c>
      <c r="G274" s="43"/>
      <c r="H274" s="85">
        <v>3400000</v>
      </c>
      <c r="I274" s="85">
        <v>3650000</v>
      </c>
      <c r="J274" s="85">
        <v>3900000</v>
      </c>
      <c r="K274" s="43"/>
      <c r="L274" s="8"/>
      <c r="M274" s="8"/>
    </row>
    <row r="275" customHeight="1" spans="1:13">
      <c r="A275" s="6">
        <v>260</v>
      </c>
      <c r="B275" s="6" t="s">
        <v>679</v>
      </c>
      <c r="C275" s="6" t="s">
        <v>680</v>
      </c>
      <c r="D275" s="6" t="s">
        <v>660</v>
      </c>
      <c r="E275" s="6" t="s">
        <v>124</v>
      </c>
      <c r="F275" s="6" t="s">
        <v>121</v>
      </c>
      <c r="G275" s="44"/>
      <c r="H275" s="85">
        <v>3500000</v>
      </c>
      <c r="I275" s="85">
        <v>3700000</v>
      </c>
      <c r="J275" s="85">
        <v>3900000</v>
      </c>
      <c r="K275" s="44"/>
      <c r="L275" s="6"/>
      <c r="M275" s="6"/>
    </row>
    <row r="276" customHeight="1" spans="1:13">
      <c r="A276" s="8">
        <v>261</v>
      </c>
      <c r="B276" s="8" t="s">
        <v>681</v>
      </c>
      <c r="C276" s="8" t="s">
        <v>682</v>
      </c>
      <c r="D276" s="8" t="s">
        <v>660</v>
      </c>
      <c r="E276" s="8" t="s">
        <v>124</v>
      </c>
      <c r="F276" s="8" t="s">
        <v>121</v>
      </c>
      <c r="G276" s="43"/>
      <c r="H276" s="85">
        <v>3500000</v>
      </c>
      <c r="I276" s="85">
        <v>3700000</v>
      </c>
      <c r="J276" s="85">
        <v>3900000</v>
      </c>
      <c r="K276" s="43"/>
      <c r="L276" s="8"/>
      <c r="M276" s="8"/>
    </row>
    <row r="277" customHeight="1" spans="1:13">
      <c r="A277" s="6">
        <v>262</v>
      </c>
      <c r="B277" s="6" t="s">
        <v>683</v>
      </c>
      <c r="C277" s="6" t="s">
        <v>684</v>
      </c>
      <c r="D277" s="6" t="s">
        <v>660</v>
      </c>
      <c r="E277" s="6" t="s">
        <v>137</v>
      </c>
      <c r="F277" s="6" t="s">
        <v>121</v>
      </c>
      <c r="G277" s="44"/>
      <c r="H277" s="44"/>
      <c r="I277" s="44"/>
      <c r="J277" s="44"/>
      <c r="K277" s="44"/>
      <c r="L277" s="6"/>
      <c r="M277" s="6"/>
    </row>
    <row r="278" customHeight="1" spans="1:13">
      <c r="A278" s="8">
        <v>263</v>
      </c>
      <c r="B278" s="8" t="s">
        <v>685</v>
      </c>
      <c r="C278" s="8" t="s">
        <v>686</v>
      </c>
      <c r="D278" s="8" t="s">
        <v>660</v>
      </c>
      <c r="E278" s="8" t="s">
        <v>124</v>
      </c>
      <c r="F278" s="8" t="s">
        <v>121</v>
      </c>
      <c r="G278" s="43"/>
      <c r="H278" s="85">
        <v>2500000</v>
      </c>
      <c r="I278" s="85">
        <v>2650000</v>
      </c>
      <c r="J278" s="85">
        <v>2800000</v>
      </c>
      <c r="K278" s="43"/>
      <c r="L278" s="8"/>
      <c r="M278" s="8"/>
    </row>
    <row r="279" customHeight="1" spans="1:13">
      <c r="A279" s="81"/>
      <c r="B279" s="81"/>
      <c r="C279" s="42" t="s">
        <v>687</v>
      </c>
      <c r="D279" s="81"/>
      <c r="E279" s="81"/>
      <c r="F279" s="81"/>
      <c r="G279" s="82"/>
      <c r="H279" s="82"/>
      <c r="I279" s="82"/>
      <c r="J279" s="82"/>
      <c r="K279" s="82"/>
      <c r="L279" s="81"/>
      <c r="M279" s="81"/>
    </row>
    <row r="280" customHeight="1" spans="1:13">
      <c r="A280" s="8">
        <v>264</v>
      </c>
      <c r="B280" s="8" t="s">
        <v>688</v>
      </c>
      <c r="C280" s="8" t="s">
        <v>689</v>
      </c>
      <c r="D280" s="8" t="s">
        <v>690</v>
      </c>
      <c r="E280" s="8" t="s">
        <v>124</v>
      </c>
      <c r="F280" s="8" t="s">
        <v>121</v>
      </c>
      <c r="G280" s="43"/>
      <c r="H280" s="43"/>
      <c r="I280" s="43"/>
      <c r="J280" s="43"/>
      <c r="K280" s="43"/>
      <c r="L280" s="8"/>
      <c r="M280" s="8"/>
    </row>
    <row r="281" customHeight="1" spans="1:13">
      <c r="A281" s="6">
        <v>265</v>
      </c>
      <c r="B281" s="6" t="s">
        <v>691</v>
      </c>
      <c r="C281" s="6" t="s">
        <v>692</v>
      </c>
      <c r="D281" s="6" t="s">
        <v>690</v>
      </c>
      <c r="E281" s="6" t="s">
        <v>124</v>
      </c>
      <c r="F281" s="6" t="s">
        <v>121</v>
      </c>
      <c r="G281" s="44"/>
      <c r="H281" s="85">
        <v>2000000</v>
      </c>
      <c r="I281" s="85">
        <v>2100000</v>
      </c>
      <c r="J281" s="85">
        <v>2200000</v>
      </c>
      <c r="K281" s="44"/>
      <c r="L281" s="6"/>
      <c r="M281" s="6"/>
    </row>
    <row r="282" customHeight="1" spans="1:13">
      <c r="A282" s="8">
        <v>266</v>
      </c>
      <c r="B282" s="8" t="s">
        <v>693</v>
      </c>
      <c r="C282" s="8" t="s">
        <v>694</v>
      </c>
      <c r="D282" s="8" t="s">
        <v>690</v>
      </c>
      <c r="E282" s="8" t="s">
        <v>124</v>
      </c>
      <c r="F282" s="8" t="s">
        <v>121</v>
      </c>
      <c r="G282" s="43"/>
      <c r="H282" s="43"/>
      <c r="I282" s="43"/>
      <c r="J282" s="43"/>
      <c r="K282" s="43"/>
      <c r="L282" s="8"/>
      <c r="M282" s="8"/>
    </row>
    <row r="283" customHeight="1" spans="1:13">
      <c r="A283" s="6">
        <v>267</v>
      </c>
      <c r="B283" s="6" t="s">
        <v>695</v>
      </c>
      <c r="C283" s="6" t="s">
        <v>696</v>
      </c>
      <c r="D283" s="6" t="s">
        <v>690</v>
      </c>
      <c r="E283" s="6" t="s">
        <v>124</v>
      </c>
      <c r="F283" s="6" t="s">
        <v>121</v>
      </c>
      <c r="G283" s="44"/>
      <c r="H283" s="44"/>
      <c r="I283" s="44"/>
      <c r="J283" s="44"/>
      <c r="K283" s="44"/>
      <c r="L283" s="6"/>
      <c r="M283" s="6"/>
    </row>
    <row r="284" customHeight="1" spans="1:13">
      <c r="A284" s="8">
        <v>268</v>
      </c>
      <c r="B284" s="8" t="s">
        <v>697</v>
      </c>
      <c r="C284" s="8" t="s">
        <v>698</v>
      </c>
      <c r="D284" s="8" t="s">
        <v>690</v>
      </c>
      <c r="E284" s="8" t="s">
        <v>124</v>
      </c>
      <c r="F284" s="8" t="s">
        <v>121</v>
      </c>
      <c r="G284" s="43"/>
      <c r="H284" s="43"/>
      <c r="I284" s="43"/>
      <c r="J284" s="43"/>
      <c r="K284" s="43"/>
      <c r="L284" s="8"/>
      <c r="M284" s="8"/>
    </row>
    <row r="285" customHeight="1" spans="1:13">
      <c r="A285" s="6">
        <v>269</v>
      </c>
      <c r="B285" s="6" t="s">
        <v>699</v>
      </c>
      <c r="C285" s="6" t="s">
        <v>700</v>
      </c>
      <c r="D285" s="6" t="s">
        <v>690</v>
      </c>
      <c r="E285" s="6" t="s">
        <v>124</v>
      </c>
      <c r="F285" s="6" t="s">
        <v>121</v>
      </c>
      <c r="G285" s="44"/>
      <c r="H285" s="85">
        <v>1200000</v>
      </c>
      <c r="I285" s="85">
        <v>1300000</v>
      </c>
      <c r="J285" s="85">
        <v>1400000</v>
      </c>
      <c r="K285" s="44"/>
      <c r="L285" s="6"/>
      <c r="M285" s="6"/>
    </row>
    <row r="286" customHeight="1" spans="1:13">
      <c r="A286" s="8">
        <v>270</v>
      </c>
      <c r="B286" s="8" t="s">
        <v>701</v>
      </c>
      <c r="C286" s="8" t="s">
        <v>702</v>
      </c>
      <c r="D286" s="8" t="s">
        <v>690</v>
      </c>
      <c r="E286" s="8" t="s">
        <v>124</v>
      </c>
      <c r="F286" s="8" t="s">
        <v>121</v>
      </c>
      <c r="G286" s="43"/>
      <c r="H286" s="43"/>
      <c r="I286" s="85">
        <v>4200000</v>
      </c>
      <c r="J286" s="85">
        <v>4500000</v>
      </c>
      <c r="K286" s="43"/>
      <c r="L286" s="8"/>
      <c r="M286" s="8"/>
    </row>
    <row r="287" customHeight="1" spans="1:13">
      <c r="A287" s="81"/>
      <c r="B287" s="81"/>
      <c r="C287" s="42" t="s">
        <v>703</v>
      </c>
      <c r="D287" s="81"/>
      <c r="E287" s="81"/>
      <c r="F287" s="81"/>
      <c r="G287" s="82"/>
      <c r="H287" s="82"/>
      <c r="I287" s="82"/>
      <c r="J287" s="82"/>
      <c r="K287" s="82"/>
      <c r="L287" s="81"/>
      <c r="M287" s="81"/>
    </row>
    <row r="288" customHeight="1" spans="1:13">
      <c r="A288" s="8">
        <v>271</v>
      </c>
      <c r="B288" s="8" t="s">
        <v>704</v>
      </c>
      <c r="C288" s="8" t="s">
        <v>705</v>
      </c>
      <c r="D288" s="8" t="s">
        <v>706</v>
      </c>
      <c r="E288" s="8" t="s">
        <v>137</v>
      </c>
      <c r="F288" s="8" t="s">
        <v>121</v>
      </c>
      <c r="G288" s="43"/>
      <c r="H288" s="43"/>
      <c r="I288" s="43"/>
      <c r="J288" s="43"/>
      <c r="K288" s="43"/>
      <c r="L288" s="8"/>
      <c r="M288" s="8"/>
    </row>
    <row r="289" customHeight="1" spans="1:13">
      <c r="A289" s="6">
        <v>272</v>
      </c>
      <c r="B289" s="6" t="s">
        <v>707</v>
      </c>
      <c r="C289" s="6" t="s">
        <v>708</v>
      </c>
      <c r="D289" s="6" t="s">
        <v>706</v>
      </c>
      <c r="E289" s="6" t="s">
        <v>137</v>
      </c>
      <c r="F289" s="6" t="s">
        <v>121</v>
      </c>
      <c r="G289" s="44"/>
      <c r="H289" s="85">
        <v>1600000</v>
      </c>
      <c r="I289" s="85">
        <v>1700000</v>
      </c>
      <c r="J289" s="85">
        <v>1800000</v>
      </c>
      <c r="K289" s="44"/>
      <c r="L289" s="6"/>
      <c r="M289" s="6"/>
    </row>
    <row r="290" customHeight="1" spans="1:13">
      <c r="A290" s="8">
        <v>273</v>
      </c>
      <c r="B290" s="8" t="s">
        <v>709</v>
      </c>
      <c r="C290" s="8" t="s">
        <v>710</v>
      </c>
      <c r="D290" s="8" t="s">
        <v>706</v>
      </c>
      <c r="E290" s="8" t="s">
        <v>137</v>
      </c>
      <c r="F290" s="8" t="s">
        <v>121</v>
      </c>
      <c r="G290" s="43"/>
      <c r="H290" s="85">
        <v>1600000</v>
      </c>
      <c r="I290" s="85">
        <v>1700000</v>
      </c>
      <c r="J290" s="85">
        <v>1800000</v>
      </c>
      <c r="K290" s="43"/>
      <c r="L290" s="8"/>
      <c r="M290" s="8"/>
    </row>
    <row r="291" customHeight="1" spans="1:13">
      <c r="A291" s="6">
        <v>274</v>
      </c>
      <c r="B291" s="6" t="s">
        <v>711</v>
      </c>
      <c r="C291" s="6" t="s">
        <v>712</v>
      </c>
      <c r="D291" s="6" t="s">
        <v>706</v>
      </c>
      <c r="E291" s="6" t="s">
        <v>137</v>
      </c>
      <c r="F291" s="6" t="s">
        <v>121</v>
      </c>
      <c r="G291" s="44"/>
      <c r="H291" s="85">
        <v>1800000</v>
      </c>
      <c r="I291" s="85">
        <v>1900000</v>
      </c>
      <c r="J291" s="85">
        <v>2000000</v>
      </c>
      <c r="K291" s="44"/>
      <c r="L291" s="6"/>
      <c r="M291" s="6"/>
    </row>
    <row r="292" customHeight="1" spans="1:13">
      <c r="A292" s="8">
        <v>275</v>
      </c>
      <c r="B292" s="8" t="s">
        <v>713</v>
      </c>
      <c r="C292" s="8" t="s">
        <v>714</v>
      </c>
      <c r="D292" s="8" t="s">
        <v>706</v>
      </c>
      <c r="E292" s="8" t="s">
        <v>137</v>
      </c>
      <c r="F292" s="8" t="s">
        <v>121</v>
      </c>
      <c r="G292" s="43"/>
      <c r="H292" s="85">
        <v>1900000</v>
      </c>
      <c r="I292" s="85">
        <v>2000000</v>
      </c>
      <c r="J292" s="85">
        <v>2100000</v>
      </c>
      <c r="K292" s="43"/>
      <c r="L292" s="8"/>
      <c r="M292" s="8"/>
    </row>
    <row r="293" customHeight="1" spans="1:13">
      <c r="A293" s="6">
        <v>276</v>
      </c>
      <c r="B293" s="6" t="s">
        <v>715</v>
      </c>
      <c r="C293" s="6" t="s">
        <v>716</v>
      </c>
      <c r="D293" s="6" t="s">
        <v>706</v>
      </c>
      <c r="E293" s="6" t="s">
        <v>137</v>
      </c>
      <c r="F293" s="6" t="s">
        <v>121</v>
      </c>
      <c r="G293" s="44"/>
      <c r="H293" s="85">
        <v>1800000</v>
      </c>
      <c r="I293" s="85">
        <v>1900000</v>
      </c>
      <c r="J293" s="85">
        <v>2000000</v>
      </c>
      <c r="K293" s="44"/>
      <c r="L293" s="6"/>
      <c r="M293" s="6"/>
    </row>
    <row r="294" customHeight="1" spans="1:13">
      <c r="A294" s="8">
        <v>277</v>
      </c>
      <c r="B294" s="8" t="s">
        <v>717</v>
      </c>
      <c r="C294" s="8" t="s">
        <v>718</v>
      </c>
      <c r="D294" s="8" t="s">
        <v>706</v>
      </c>
      <c r="E294" s="8" t="s">
        <v>137</v>
      </c>
      <c r="F294" s="8" t="s">
        <v>24</v>
      </c>
      <c r="G294" s="43"/>
      <c r="H294" s="85">
        <v>1800000</v>
      </c>
      <c r="I294" s="85">
        <v>1900000</v>
      </c>
      <c r="J294" s="85">
        <v>2000000</v>
      </c>
      <c r="K294" s="43"/>
      <c r="L294" s="8"/>
      <c r="M294" s="8"/>
    </row>
    <row r="295" customHeight="1" spans="1:13">
      <c r="A295" s="6">
        <v>278</v>
      </c>
      <c r="B295" s="6" t="s">
        <v>719</v>
      </c>
      <c r="C295" s="6" t="s">
        <v>720</v>
      </c>
      <c r="D295" s="6" t="s">
        <v>706</v>
      </c>
      <c r="E295" s="6" t="s">
        <v>124</v>
      </c>
      <c r="F295" s="6" t="s">
        <v>121</v>
      </c>
      <c r="G295" s="44"/>
      <c r="H295" s="85">
        <v>1050000</v>
      </c>
      <c r="I295" s="85">
        <v>1150000</v>
      </c>
      <c r="J295" s="85">
        <v>1250000</v>
      </c>
      <c r="K295" s="44"/>
      <c r="L295" s="6"/>
      <c r="M295" s="6"/>
    </row>
    <row r="296" customHeight="1" spans="1:13">
      <c r="A296" s="8">
        <v>279</v>
      </c>
      <c r="B296" s="8" t="s">
        <v>721</v>
      </c>
      <c r="C296" s="8" t="s">
        <v>722</v>
      </c>
      <c r="D296" s="8" t="s">
        <v>706</v>
      </c>
      <c r="E296" s="8" t="s">
        <v>137</v>
      </c>
      <c r="F296" s="8" t="s">
        <v>121</v>
      </c>
      <c r="G296" s="43"/>
      <c r="H296" s="85">
        <v>3150000</v>
      </c>
      <c r="I296" s="85">
        <v>3360000</v>
      </c>
      <c r="J296" s="85">
        <v>3700000</v>
      </c>
      <c r="K296" s="43"/>
      <c r="L296" s="8"/>
      <c r="M296" s="8"/>
    </row>
    <row r="297" customHeight="1" spans="1:13">
      <c r="A297" s="81"/>
      <c r="B297" s="81"/>
      <c r="C297" s="42" t="s">
        <v>723</v>
      </c>
      <c r="D297" s="81"/>
      <c r="E297" s="81"/>
      <c r="F297" s="81"/>
      <c r="G297" s="82"/>
      <c r="H297" s="82"/>
      <c r="I297" s="82"/>
      <c r="J297" s="82"/>
      <c r="K297" s="82"/>
      <c r="L297" s="81"/>
      <c r="M297" s="81"/>
    </row>
    <row r="298" customHeight="1" spans="1:13">
      <c r="A298" s="8">
        <v>280</v>
      </c>
      <c r="B298" s="8" t="s">
        <v>724</v>
      </c>
      <c r="C298" s="8" t="s">
        <v>725</v>
      </c>
      <c r="D298" s="8" t="s">
        <v>726</v>
      </c>
      <c r="E298" s="8"/>
      <c r="F298" s="8" t="s">
        <v>121</v>
      </c>
      <c r="G298" s="43"/>
      <c r="H298" s="43"/>
      <c r="I298" s="43"/>
      <c r="J298" s="43"/>
      <c r="K298" s="43"/>
      <c r="L298" s="8"/>
      <c r="M298" s="8"/>
    </row>
    <row r="299" customHeight="1" spans="1:13">
      <c r="A299" s="6">
        <v>281</v>
      </c>
      <c r="B299" s="6" t="s">
        <v>727</v>
      </c>
      <c r="C299" s="6" t="s">
        <v>728</v>
      </c>
      <c r="D299" s="6" t="s">
        <v>726</v>
      </c>
      <c r="E299" s="6" t="s">
        <v>124</v>
      </c>
      <c r="F299" s="6" t="s">
        <v>121</v>
      </c>
      <c r="G299" s="44"/>
      <c r="H299" s="85">
        <v>1150000</v>
      </c>
      <c r="I299" s="85">
        <v>1200000</v>
      </c>
      <c r="J299" s="85">
        <v>1260000</v>
      </c>
      <c r="K299" s="44"/>
      <c r="L299" s="6"/>
      <c r="M299" s="6"/>
    </row>
    <row r="300" customHeight="1" spans="1:13">
      <c r="A300" s="8">
        <v>282</v>
      </c>
      <c r="B300" s="8" t="s">
        <v>729</v>
      </c>
      <c r="C300" s="8" t="s">
        <v>730</v>
      </c>
      <c r="D300" s="8" t="s">
        <v>726</v>
      </c>
      <c r="E300" s="8" t="s">
        <v>124</v>
      </c>
      <c r="F300" s="8" t="s">
        <v>121</v>
      </c>
      <c r="G300" s="43"/>
      <c r="H300" s="85">
        <v>860000</v>
      </c>
      <c r="I300" s="85">
        <v>910000</v>
      </c>
      <c r="J300" s="85">
        <v>1000000</v>
      </c>
      <c r="K300" s="43"/>
      <c r="L300" s="8"/>
      <c r="M300" s="8"/>
    </row>
    <row r="301" customHeight="1" spans="1:13">
      <c r="A301" s="6">
        <v>283</v>
      </c>
      <c r="B301" s="6" t="s">
        <v>731</v>
      </c>
      <c r="C301" s="6" t="s">
        <v>732</v>
      </c>
      <c r="D301" s="6" t="s">
        <v>726</v>
      </c>
      <c r="E301" s="6" t="s">
        <v>124</v>
      </c>
      <c r="F301" s="6" t="s">
        <v>121</v>
      </c>
      <c r="G301" s="44"/>
      <c r="H301" s="85">
        <v>930000</v>
      </c>
      <c r="I301" s="85">
        <v>980000</v>
      </c>
      <c r="J301" s="85">
        <v>1050000</v>
      </c>
      <c r="K301" s="44"/>
      <c r="L301" s="6"/>
      <c r="M301" s="6"/>
    </row>
    <row r="302" customHeight="1" spans="1:13">
      <c r="A302" s="8">
        <v>284</v>
      </c>
      <c r="B302" s="8" t="s">
        <v>733</v>
      </c>
      <c r="C302" s="8" t="s">
        <v>734</v>
      </c>
      <c r="D302" s="8" t="s">
        <v>726</v>
      </c>
      <c r="E302" s="8" t="s">
        <v>124</v>
      </c>
      <c r="F302" s="8" t="s">
        <v>121</v>
      </c>
      <c r="G302" s="43"/>
      <c r="H302" s="85">
        <v>1150000</v>
      </c>
      <c r="I302" s="85">
        <v>1200000</v>
      </c>
      <c r="J302" s="85">
        <v>1260000</v>
      </c>
      <c r="K302" s="43"/>
      <c r="L302" s="8"/>
      <c r="M302" s="8"/>
    </row>
    <row r="303" customHeight="1" spans="1:13">
      <c r="A303" s="81"/>
      <c r="B303" s="81"/>
      <c r="C303" s="42" t="s">
        <v>735</v>
      </c>
      <c r="D303" s="81"/>
      <c r="E303" s="81"/>
      <c r="F303" s="81"/>
      <c r="G303" s="82"/>
      <c r="H303" s="82"/>
      <c r="I303" s="82"/>
      <c r="J303" s="82"/>
      <c r="K303" s="82"/>
      <c r="L303" s="81"/>
      <c r="M303" s="81"/>
    </row>
    <row r="304" customHeight="1" spans="1:13">
      <c r="A304" s="8">
        <v>285</v>
      </c>
      <c r="B304" s="8" t="s">
        <v>736</v>
      </c>
      <c r="C304" s="8" t="s">
        <v>737</v>
      </c>
      <c r="D304" s="8"/>
      <c r="E304" s="8" t="s">
        <v>120</v>
      </c>
      <c r="F304" s="8" t="s">
        <v>121</v>
      </c>
      <c r="G304" s="43"/>
      <c r="H304" s="43"/>
      <c r="I304" s="43"/>
      <c r="J304" s="43"/>
      <c r="K304" s="43"/>
      <c r="L304" s="8"/>
      <c r="M304" s="8"/>
    </row>
    <row r="305" customHeight="1" spans="1:13">
      <c r="A305" s="6">
        <v>286</v>
      </c>
      <c r="B305" s="6" t="s">
        <v>738</v>
      </c>
      <c r="C305" s="6" t="s">
        <v>739</v>
      </c>
      <c r="D305" s="6"/>
      <c r="E305" s="6" t="s">
        <v>124</v>
      </c>
      <c r="F305" s="6" t="s">
        <v>121</v>
      </c>
      <c r="G305" s="44"/>
      <c r="H305" s="44"/>
      <c r="I305" s="44"/>
      <c r="J305" s="44"/>
      <c r="K305" s="44"/>
      <c r="L305" s="6"/>
      <c r="M305" s="6"/>
    </row>
    <row r="306" customHeight="1" spans="1:13">
      <c r="A306" s="8">
        <v>287</v>
      </c>
      <c r="B306" s="8" t="s">
        <v>740</v>
      </c>
      <c r="C306" s="8" t="s">
        <v>741</v>
      </c>
      <c r="D306" s="8"/>
      <c r="E306" s="8" t="s">
        <v>124</v>
      </c>
      <c r="F306" s="8" t="s">
        <v>121</v>
      </c>
      <c r="G306" s="43"/>
      <c r="H306" s="43"/>
      <c r="I306" s="43"/>
      <c r="J306" s="43"/>
      <c r="K306" s="43"/>
      <c r="L306" s="8"/>
      <c r="M306" s="8"/>
    </row>
    <row r="307" customHeight="1" spans="1:13">
      <c r="A307" s="6">
        <v>288</v>
      </c>
      <c r="B307" s="6" t="s">
        <v>742</v>
      </c>
      <c r="C307" s="6" t="s">
        <v>743</v>
      </c>
      <c r="D307" s="6"/>
      <c r="E307" s="6" t="s">
        <v>124</v>
      </c>
      <c r="F307" s="6" t="s">
        <v>121</v>
      </c>
      <c r="G307" s="44"/>
      <c r="H307" s="44"/>
      <c r="I307" s="44"/>
      <c r="J307" s="44"/>
      <c r="K307" s="44"/>
      <c r="L307" s="6"/>
      <c r="M307" s="6"/>
    </row>
    <row r="308" customHeight="1" spans="1:13">
      <c r="A308" s="8">
        <v>289</v>
      </c>
      <c r="B308" s="8" t="s">
        <v>744</v>
      </c>
      <c r="C308" s="8" t="s">
        <v>745</v>
      </c>
      <c r="D308" s="8"/>
      <c r="E308" s="8" t="s">
        <v>124</v>
      </c>
      <c r="F308" s="8" t="s">
        <v>121</v>
      </c>
      <c r="G308" s="43"/>
      <c r="H308" s="43"/>
      <c r="I308" s="43"/>
      <c r="J308" s="43"/>
      <c r="K308" s="43"/>
      <c r="L308" s="8"/>
      <c r="M308" s="8"/>
    </row>
    <row r="309" customHeight="1" spans="1:13">
      <c r="A309" s="6">
        <v>290</v>
      </c>
      <c r="B309" s="6" t="s">
        <v>746</v>
      </c>
      <c r="C309" s="6" t="s">
        <v>747</v>
      </c>
      <c r="D309" s="6"/>
      <c r="E309" s="6" t="s">
        <v>120</v>
      </c>
      <c r="F309" s="6" t="s">
        <v>121</v>
      </c>
      <c r="G309" s="44"/>
      <c r="H309" s="44"/>
      <c r="I309" s="44"/>
      <c r="J309" s="44"/>
      <c r="K309" s="44"/>
      <c r="L309" s="6"/>
      <c r="M309" s="6"/>
    </row>
    <row r="310" customHeight="1" spans="1:13">
      <c r="A310" s="8">
        <v>291</v>
      </c>
      <c r="B310" s="8" t="s">
        <v>748</v>
      </c>
      <c r="C310" s="8" t="s">
        <v>749</v>
      </c>
      <c r="D310" s="8"/>
      <c r="E310" s="8" t="s">
        <v>120</v>
      </c>
      <c r="F310" s="8" t="s">
        <v>121</v>
      </c>
      <c r="G310" s="43"/>
      <c r="H310" s="43"/>
      <c r="I310" s="43"/>
      <c r="J310" s="43"/>
      <c r="K310" s="43"/>
      <c r="L310" s="8"/>
      <c r="M310" s="8"/>
    </row>
    <row r="311" customHeight="1" spans="1:13">
      <c r="A311" s="6">
        <v>292</v>
      </c>
      <c r="B311" s="6" t="s">
        <v>750</v>
      </c>
      <c r="C311" s="6" t="s">
        <v>751</v>
      </c>
      <c r="D311" s="6"/>
      <c r="E311" s="6" t="s">
        <v>124</v>
      </c>
      <c r="F311" s="6" t="s">
        <v>121</v>
      </c>
      <c r="G311" s="44"/>
      <c r="H311" s="44"/>
      <c r="I311" s="44"/>
      <c r="J311" s="44"/>
      <c r="K311" s="44"/>
      <c r="L311" s="6"/>
      <c r="M311" s="6"/>
    </row>
    <row r="312" customHeight="1" spans="1:13">
      <c r="A312" s="8">
        <v>293</v>
      </c>
      <c r="B312" s="8" t="s">
        <v>752</v>
      </c>
      <c r="C312" s="8" t="s">
        <v>753</v>
      </c>
      <c r="D312" s="8"/>
      <c r="E312" s="8" t="s">
        <v>124</v>
      </c>
      <c r="F312" s="8" t="s">
        <v>121</v>
      </c>
      <c r="G312" s="43"/>
      <c r="H312" s="43"/>
      <c r="I312" s="43"/>
      <c r="J312" s="43"/>
      <c r="K312" s="43"/>
      <c r="L312" s="8"/>
      <c r="M312" s="8"/>
    </row>
    <row r="313" customHeight="1" spans="1:13">
      <c r="A313" s="6">
        <v>294</v>
      </c>
      <c r="B313" s="6" t="s">
        <v>754</v>
      </c>
      <c r="C313" s="6" t="s">
        <v>755</v>
      </c>
      <c r="D313" s="6"/>
      <c r="E313" s="6" t="s">
        <v>124</v>
      </c>
      <c r="F313" s="6" t="s">
        <v>121</v>
      </c>
      <c r="G313" s="44"/>
      <c r="H313" s="44"/>
      <c r="I313" s="44"/>
      <c r="J313" s="44"/>
      <c r="K313" s="44"/>
      <c r="L313" s="6"/>
      <c r="M313" s="6"/>
    </row>
    <row r="314" customHeight="1" spans="1:13">
      <c r="A314" s="8">
        <v>295</v>
      </c>
      <c r="B314" s="8" t="s">
        <v>756</v>
      </c>
      <c r="C314" s="8" t="s">
        <v>757</v>
      </c>
      <c r="D314" s="8"/>
      <c r="E314" s="8" t="s">
        <v>124</v>
      </c>
      <c r="F314" s="8" t="s">
        <v>121</v>
      </c>
      <c r="G314" s="43"/>
      <c r="H314" s="43"/>
      <c r="I314" s="43"/>
      <c r="J314" s="43"/>
      <c r="K314" s="43"/>
      <c r="L314" s="8"/>
      <c r="M314" s="8"/>
    </row>
    <row r="315" customHeight="1" spans="1:13">
      <c r="A315" s="6">
        <v>296</v>
      </c>
      <c r="B315" s="6" t="s">
        <v>758</v>
      </c>
      <c r="C315" s="6" t="s">
        <v>759</v>
      </c>
      <c r="D315" s="6"/>
      <c r="E315" s="6" t="s">
        <v>273</v>
      </c>
      <c r="F315" s="6" t="s">
        <v>121</v>
      </c>
      <c r="G315" s="44"/>
      <c r="H315" s="44"/>
      <c r="I315" s="44"/>
      <c r="J315" s="44"/>
      <c r="K315" s="44"/>
      <c r="L315" s="6"/>
      <c r="M315" s="6"/>
    </row>
    <row r="316" customHeight="1" spans="1:13">
      <c r="A316" s="8">
        <v>297</v>
      </c>
      <c r="B316" s="8" t="s">
        <v>760</v>
      </c>
      <c r="C316" s="8" t="s">
        <v>761</v>
      </c>
      <c r="D316" s="8"/>
      <c r="E316" s="8" t="s">
        <v>124</v>
      </c>
      <c r="F316" s="8" t="s">
        <v>121</v>
      </c>
      <c r="G316" s="43"/>
      <c r="H316" s="43"/>
      <c r="I316" s="43"/>
      <c r="J316" s="43"/>
      <c r="K316" s="43"/>
      <c r="L316" s="8"/>
      <c r="M316" s="8"/>
    </row>
    <row r="317" customHeight="1" spans="1:13">
      <c r="A317" s="6">
        <v>298</v>
      </c>
      <c r="B317" s="6" t="s">
        <v>762</v>
      </c>
      <c r="C317" s="6" t="s">
        <v>763</v>
      </c>
      <c r="D317" s="6"/>
      <c r="E317" s="6" t="s">
        <v>764</v>
      </c>
      <c r="F317" s="6" t="s">
        <v>121</v>
      </c>
      <c r="G317" s="44"/>
      <c r="H317" s="44"/>
      <c r="I317" s="44"/>
      <c r="J317" s="44"/>
      <c r="K317" s="44"/>
      <c r="L317" s="6"/>
      <c r="M317" s="6"/>
    </row>
    <row r="318" customHeight="1" spans="1:13">
      <c r="A318" s="8">
        <v>299</v>
      </c>
      <c r="B318" s="8" t="s">
        <v>765</v>
      </c>
      <c r="C318" s="8" t="s">
        <v>766</v>
      </c>
      <c r="D318" s="8"/>
      <c r="E318" s="8"/>
      <c r="F318" s="8" t="s">
        <v>121</v>
      </c>
      <c r="G318" s="43"/>
      <c r="H318" s="43"/>
      <c r="I318" s="43"/>
      <c r="J318" s="43"/>
      <c r="K318" s="43"/>
      <c r="L318" s="8"/>
      <c r="M318" s="8"/>
    </row>
    <row r="319" customHeight="1" spans="1:13">
      <c r="A319" s="6">
        <v>300</v>
      </c>
      <c r="B319" s="6" t="s">
        <v>767</v>
      </c>
      <c r="C319" s="6" t="s">
        <v>768</v>
      </c>
      <c r="D319" s="6"/>
      <c r="E319" s="6" t="s">
        <v>769</v>
      </c>
      <c r="F319" s="6" t="s">
        <v>121</v>
      </c>
      <c r="G319" s="44"/>
      <c r="H319" s="44"/>
      <c r="I319" s="44"/>
      <c r="J319" s="44"/>
      <c r="K319" s="44"/>
      <c r="L319" s="6"/>
      <c r="M319" s="6"/>
    </row>
    <row r="320" customHeight="1" spans="1:13">
      <c r="A320" s="8">
        <v>301</v>
      </c>
      <c r="B320" s="8" t="s">
        <v>770</v>
      </c>
      <c r="C320" s="8" t="s">
        <v>771</v>
      </c>
      <c r="D320" s="8"/>
      <c r="E320" s="8"/>
      <c r="F320" s="8" t="s">
        <v>121</v>
      </c>
      <c r="G320" s="43"/>
      <c r="H320" s="43"/>
      <c r="I320" s="43"/>
      <c r="J320" s="43"/>
      <c r="K320" s="43"/>
      <c r="L320" s="8"/>
      <c r="M320" s="8"/>
    </row>
    <row r="321" customHeight="1" spans="1:13">
      <c r="A321" s="6">
        <v>302</v>
      </c>
      <c r="B321" s="6" t="s">
        <v>772</v>
      </c>
      <c r="C321" s="6" t="s">
        <v>773</v>
      </c>
      <c r="D321" s="6"/>
      <c r="E321" s="6" t="s">
        <v>252</v>
      </c>
      <c r="F321" s="6" t="s">
        <v>121</v>
      </c>
      <c r="G321" s="44"/>
      <c r="H321" s="44"/>
      <c r="I321" s="44"/>
      <c r="J321" s="44"/>
      <c r="K321" s="44"/>
      <c r="L321" s="6"/>
      <c r="M321" s="6"/>
    </row>
    <row r="322" customHeight="1" spans="1:13">
      <c r="A322" s="8">
        <v>303</v>
      </c>
      <c r="B322" s="8" t="s">
        <v>774</v>
      </c>
      <c r="C322" s="8" t="s">
        <v>775</v>
      </c>
      <c r="D322" s="8"/>
      <c r="E322" s="8"/>
      <c r="F322" s="8" t="s">
        <v>121</v>
      </c>
      <c r="G322" s="43"/>
      <c r="H322" s="43"/>
      <c r="I322" s="43"/>
      <c r="J322" s="43"/>
      <c r="K322" s="43"/>
      <c r="L322" s="8"/>
      <c r="M322" s="8"/>
    </row>
    <row r="323" customHeight="1" spans="1:13">
      <c r="A323" s="6">
        <v>304</v>
      </c>
      <c r="B323" s="6" t="s">
        <v>776</v>
      </c>
      <c r="C323" s="6" t="s">
        <v>777</v>
      </c>
      <c r="D323" s="6"/>
      <c r="E323" s="6" t="s">
        <v>267</v>
      </c>
      <c r="F323" s="6" t="s">
        <v>121</v>
      </c>
      <c r="G323" s="44"/>
      <c r="H323" s="44"/>
      <c r="I323" s="44"/>
      <c r="J323" s="44"/>
      <c r="K323" s="44"/>
      <c r="L323" s="6"/>
      <c r="M323" s="6"/>
    </row>
    <row r="324" customHeight="1" spans="1:13">
      <c r="A324" s="8">
        <v>305</v>
      </c>
      <c r="B324" s="8" t="s">
        <v>778</v>
      </c>
      <c r="C324" s="8" t="s">
        <v>779</v>
      </c>
      <c r="D324" s="8"/>
      <c r="E324" s="8" t="s">
        <v>120</v>
      </c>
      <c r="F324" s="8" t="s">
        <v>121</v>
      </c>
      <c r="G324" s="43"/>
      <c r="H324" s="85">
        <v>560000</v>
      </c>
      <c r="I324" s="85">
        <v>590000</v>
      </c>
      <c r="J324" s="85">
        <v>630000</v>
      </c>
      <c r="K324" s="43"/>
      <c r="L324" s="8"/>
      <c r="M324" s="8"/>
    </row>
    <row r="325" customHeight="1" spans="1:13">
      <c r="A325" s="6">
        <v>306</v>
      </c>
      <c r="B325" s="6" t="s">
        <v>780</v>
      </c>
      <c r="C325" s="6" t="s">
        <v>781</v>
      </c>
      <c r="D325" s="6"/>
      <c r="E325" s="6" t="s">
        <v>120</v>
      </c>
      <c r="F325" s="6" t="s">
        <v>121</v>
      </c>
      <c r="G325" s="44"/>
      <c r="H325" s="85">
        <v>560000</v>
      </c>
      <c r="I325" s="85">
        <v>590000</v>
      </c>
      <c r="J325" s="85">
        <v>630000</v>
      </c>
      <c r="K325" s="44"/>
      <c r="L325" s="6"/>
      <c r="M325" s="6"/>
    </row>
    <row r="326" customHeight="1" spans="1:13">
      <c r="A326" s="8">
        <v>307</v>
      </c>
      <c r="B326" s="8" t="s">
        <v>782</v>
      </c>
      <c r="C326" s="8" t="s">
        <v>783</v>
      </c>
      <c r="D326" s="8"/>
      <c r="E326" s="8" t="s">
        <v>120</v>
      </c>
      <c r="F326" s="8" t="s">
        <v>121</v>
      </c>
      <c r="G326" s="43"/>
      <c r="H326" s="85">
        <v>560000</v>
      </c>
      <c r="I326" s="85">
        <v>590000</v>
      </c>
      <c r="J326" s="85">
        <v>630000</v>
      </c>
      <c r="K326" s="43"/>
      <c r="L326" s="8"/>
      <c r="M326" s="8"/>
    </row>
    <row r="327" customHeight="1" spans="1:13">
      <c r="A327" s="6">
        <v>308</v>
      </c>
      <c r="B327" s="6" t="s">
        <v>784</v>
      </c>
      <c r="C327" s="6" t="s">
        <v>785</v>
      </c>
      <c r="D327" s="6"/>
      <c r="E327" s="6" t="s">
        <v>120</v>
      </c>
      <c r="F327" s="6" t="s">
        <v>121</v>
      </c>
      <c r="G327" s="44"/>
      <c r="H327" s="85">
        <v>560000</v>
      </c>
      <c r="I327" s="85">
        <v>590000</v>
      </c>
      <c r="J327" s="85">
        <v>630000</v>
      </c>
      <c r="K327" s="44"/>
      <c r="L327" s="6"/>
      <c r="M327" s="6"/>
    </row>
    <row r="328" customHeight="1" spans="1:13">
      <c r="A328" s="8">
        <v>309</v>
      </c>
      <c r="B328" s="8" t="s">
        <v>786</v>
      </c>
      <c r="C328" s="8" t="s">
        <v>787</v>
      </c>
      <c r="D328" s="8"/>
      <c r="E328" s="8" t="s">
        <v>120</v>
      </c>
      <c r="F328" s="8" t="s">
        <v>121</v>
      </c>
      <c r="G328" s="43"/>
      <c r="H328" s="85">
        <v>560000</v>
      </c>
      <c r="I328" s="85">
        <v>590000</v>
      </c>
      <c r="J328" s="85">
        <v>630000</v>
      </c>
      <c r="K328" s="43"/>
      <c r="L328" s="8"/>
      <c r="M328" s="8"/>
    </row>
    <row r="329" customHeight="1" spans="1:13">
      <c r="A329" s="6">
        <v>310</v>
      </c>
      <c r="B329" s="6" t="s">
        <v>788</v>
      </c>
      <c r="C329" s="6" t="s">
        <v>789</v>
      </c>
      <c r="D329" s="6"/>
      <c r="E329" s="6" t="s">
        <v>790</v>
      </c>
      <c r="F329" s="6" t="s">
        <v>121</v>
      </c>
      <c r="G329" s="44"/>
      <c r="H329" s="44"/>
      <c r="I329" s="44"/>
      <c r="J329" s="44"/>
      <c r="K329" s="44"/>
      <c r="L329" s="6"/>
      <c r="M329" s="6"/>
    </row>
    <row r="330" customHeight="1" spans="1:13">
      <c r="A330" s="8">
        <v>311</v>
      </c>
      <c r="B330" s="8" t="s">
        <v>791</v>
      </c>
      <c r="C330" s="8" t="s">
        <v>792</v>
      </c>
      <c r="D330" s="8"/>
      <c r="E330" s="8" t="s">
        <v>120</v>
      </c>
      <c r="F330" s="8" t="s">
        <v>121</v>
      </c>
      <c r="G330" s="43"/>
      <c r="H330" s="85">
        <v>600000</v>
      </c>
      <c r="I330" s="85">
        <v>650000</v>
      </c>
      <c r="J330" s="85">
        <v>700000</v>
      </c>
      <c r="K330" s="43"/>
      <c r="L330" s="8"/>
      <c r="M330" s="8"/>
    </row>
    <row r="331" customHeight="1" spans="1:13">
      <c r="A331" s="6">
        <v>312</v>
      </c>
      <c r="B331" s="6" t="s">
        <v>793</v>
      </c>
      <c r="C331" s="6" t="s">
        <v>794</v>
      </c>
      <c r="D331" s="6"/>
      <c r="E331" s="6" t="s">
        <v>120</v>
      </c>
      <c r="F331" s="6" t="s">
        <v>121</v>
      </c>
      <c r="G331" s="44"/>
      <c r="H331" s="85">
        <v>560000</v>
      </c>
      <c r="I331" s="85">
        <v>590000</v>
      </c>
      <c r="J331" s="85">
        <v>630000</v>
      </c>
      <c r="K331" s="44"/>
      <c r="L331" s="6"/>
      <c r="M331" s="6"/>
    </row>
    <row r="332" customHeight="1" spans="1:13">
      <c r="A332" s="8">
        <v>313</v>
      </c>
      <c r="B332" s="8" t="s">
        <v>795</v>
      </c>
      <c r="C332" s="8" t="s">
        <v>796</v>
      </c>
      <c r="D332" s="8"/>
      <c r="E332" s="8" t="s">
        <v>120</v>
      </c>
      <c r="F332" s="8" t="s">
        <v>121</v>
      </c>
      <c r="G332" s="43"/>
      <c r="H332" s="85">
        <v>560000</v>
      </c>
      <c r="I332" s="85">
        <v>600000</v>
      </c>
      <c r="J332" s="85">
        <v>650000</v>
      </c>
      <c r="K332" s="43"/>
      <c r="L332" s="8"/>
      <c r="M332" s="8"/>
    </row>
    <row r="333" customHeight="1" spans="1:13">
      <c r="A333" s="6">
        <v>314</v>
      </c>
      <c r="B333" s="6" t="s">
        <v>797</v>
      </c>
      <c r="C333" s="6" t="s">
        <v>798</v>
      </c>
      <c r="D333" s="6"/>
      <c r="E333" s="6" t="s">
        <v>273</v>
      </c>
      <c r="F333" s="6" t="s">
        <v>121</v>
      </c>
      <c r="G333" s="44"/>
      <c r="H333" s="44"/>
      <c r="I333" s="44"/>
      <c r="J333" s="44"/>
      <c r="K333" s="44"/>
      <c r="L333" s="6"/>
      <c r="M333" s="6"/>
    </row>
    <row r="334" customHeight="1" spans="1:13">
      <c r="A334" s="8">
        <v>315</v>
      </c>
      <c r="B334" s="8" t="s">
        <v>799</v>
      </c>
      <c r="C334" s="8" t="s">
        <v>800</v>
      </c>
      <c r="D334" s="8"/>
      <c r="E334" s="8" t="s">
        <v>124</v>
      </c>
      <c r="F334" s="8" t="s">
        <v>121</v>
      </c>
      <c r="G334" s="43"/>
      <c r="H334" s="85">
        <v>600000</v>
      </c>
      <c r="I334" s="85">
        <v>650000</v>
      </c>
      <c r="J334" s="85">
        <v>700000</v>
      </c>
      <c r="K334" s="43"/>
      <c r="L334" s="8"/>
      <c r="M334" s="8"/>
    </row>
    <row r="335" customHeight="1" spans="1:13">
      <c r="A335" s="6">
        <v>316</v>
      </c>
      <c r="B335" s="6" t="s">
        <v>801</v>
      </c>
      <c r="C335" s="6" t="s">
        <v>802</v>
      </c>
      <c r="D335" s="6"/>
      <c r="E335" s="6" t="s">
        <v>120</v>
      </c>
      <c r="F335" s="6" t="s">
        <v>121</v>
      </c>
      <c r="G335" s="44"/>
      <c r="H335" s="85">
        <v>510000</v>
      </c>
      <c r="I335" s="85">
        <v>540000</v>
      </c>
      <c r="J335" s="85">
        <v>580000</v>
      </c>
      <c r="K335" s="44"/>
      <c r="L335" s="6"/>
      <c r="M335" s="6"/>
    </row>
    <row r="336" customHeight="1" spans="1:13">
      <c r="A336" s="8">
        <v>317</v>
      </c>
      <c r="B336" s="8" t="s">
        <v>803</v>
      </c>
      <c r="C336" s="8" t="s">
        <v>804</v>
      </c>
      <c r="D336" s="8"/>
      <c r="E336" s="8" t="s">
        <v>267</v>
      </c>
      <c r="F336" s="8" t="s">
        <v>121</v>
      </c>
      <c r="G336" s="43"/>
      <c r="H336" s="43"/>
      <c r="I336" s="43"/>
      <c r="J336" s="43"/>
      <c r="K336" s="43"/>
      <c r="L336" s="8"/>
      <c r="M336" s="8"/>
    </row>
    <row r="337" customHeight="1" spans="1:13">
      <c r="A337" s="6">
        <v>318</v>
      </c>
      <c r="B337" s="6" t="s">
        <v>805</v>
      </c>
      <c r="C337" s="6" t="s">
        <v>806</v>
      </c>
      <c r="D337" s="6"/>
      <c r="E337" s="6" t="s">
        <v>124</v>
      </c>
      <c r="F337" s="6" t="s">
        <v>121</v>
      </c>
      <c r="G337" s="44"/>
      <c r="H337" s="85">
        <v>650000</v>
      </c>
      <c r="I337" s="85">
        <v>690000</v>
      </c>
      <c r="J337" s="85">
        <v>730000</v>
      </c>
      <c r="K337" s="44"/>
      <c r="L337" s="6"/>
      <c r="M337" s="6"/>
    </row>
    <row r="338" customHeight="1" spans="1:13">
      <c r="A338" s="8">
        <v>319</v>
      </c>
      <c r="B338" s="8" t="s">
        <v>807</v>
      </c>
      <c r="C338" s="8" t="s">
        <v>808</v>
      </c>
      <c r="D338" s="8"/>
      <c r="E338" s="8" t="s">
        <v>120</v>
      </c>
      <c r="F338" s="8" t="s">
        <v>121</v>
      </c>
      <c r="G338" s="43"/>
      <c r="H338" s="85">
        <v>560000</v>
      </c>
      <c r="I338" s="85">
        <v>600000</v>
      </c>
      <c r="J338" s="85">
        <v>640000</v>
      </c>
      <c r="K338" s="43"/>
      <c r="L338" s="8"/>
      <c r="M338" s="8"/>
    </row>
    <row r="339" customHeight="1" spans="1:13">
      <c r="A339" s="6">
        <v>320</v>
      </c>
      <c r="B339" s="6" t="s">
        <v>809</v>
      </c>
      <c r="C339" s="6" t="s">
        <v>810</v>
      </c>
      <c r="D339" s="6"/>
      <c r="E339" s="6" t="s">
        <v>120</v>
      </c>
      <c r="F339" s="6" t="s">
        <v>121</v>
      </c>
      <c r="G339" s="44"/>
      <c r="H339" s="85">
        <v>360000</v>
      </c>
      <c r="I339" s="85">
        <v>380000</v>
      </c>
      <c r="J339" s="85">
        <v>400000</v>
      </c>
      <c r="K339" s="44"/>
      <c r="L339" s="6"/>
      <c r="M339" s="6"/>
    </row>
    <row r="340" customHeight="1" spans="1:13">
      <c r="A340" s="8">
        <v>321</v>
      </c>
      <c r="B340" s="8" t="s">
        <v>811</v>
      </c>
      <c r="C340" s="8" t="s">
        <v>812</v>
      </c>
      <c r="D340" s="8"/>
      <c r="E340" s="8" t="s">
        <v>813</v>
      </c>
      <c r="F340" s="8" t="s">
        <v>121</v>
      </c>
      <c r="G340" s="43"/>
      <c r="H340" s="85">
        <v>610000</v>
      </c>
      <c r="I340" s="85">
        <v>650000</v>
      </c>
      <c r="J340" s="85">
        <v>690000</v>
      </c>
      <c r="K340" s="43"/>
      <c r="L340" s="8"/>
      <c r="M340" s="8"/>
    </row>
    <row r="341" customHeight="1" spans="1:13">
      <c r="A341" s="6">
        <v>322</v>
      </c>
      <c r="B341" s="6" t="s">
        <v>814</v>
      </c>
      <c r="C341" s="6" t="s">
        <v>815</v>
      </c>
      <c r="D341" s="6"/>
      <c r="E341" s="6" t="s">
        <v>273</v>
      </c>
      <c r="F341" s="6" t="s">
        <v>121</v>
      </c>
      <c r="G341" s="44"/>
      <c r="H341" s="44"/>
      <c r="I341" s="44"/>
      <c r="J341" s="44"/>
      <c r="K341" s="44"/>
      <c r="L341" s="6"/>
      <c r="M341" s="6"/>
    </row>
    <row r="342" customHeight="1" spans="1:13">
      <c r="A342" s="8">
        <v>323</v>
      </c>
      <c r="B342" s="8" t="s">
        <v>816</v>
      </c>
      <c r="C342" s="8" t="s">
        <v>817</v>
      </c>
      <c r="D342" s="8"/>
      <c r="E342" s="8" t="s">
        <v>120</v>
      </c>
      <c r="F342" s="8" t="s">
        <v>121</v>
      </c>
      <c r="G342" s="43"/>
      <c r="H342" s="85">
        <v>510000</v>
      </c>
      <c r="I342" s="85">
        <v>540000</v>
      </c>
      <c r="J342" s="85">
        <v>580000</v>
      </c>
      <c r="K342" s="43"/>
      <c r="L342" s="8"/>
      <c r="M342" s="8"/>
    </row>
    <row r="343" customHeight="1" spans="1:13">
      <c r="A343" s="6">
        <v>324</v>
      </c>
      <c r="B343" s="6" t="s">
        <v>818</v>
      </c>
      <c r="C343" s="6" t="s">
        <v>819</v>
      </c>
      <c r="D343" s="6"/>
      <c r="E343" s="6" t="s">
        <v>120</v>
      </c>
      <c r="F343" s="6" t="s">
        <v>121</v>
      </c>
      <c r="G343" s="44"/>
      <c r="H343" s="85">
        <v>570000</v>
      </c>
      <c r="I343" s="85">
        <v>600000</v>
      </c>
      <c r="J343" s="85">
        <v>650000</v>
      </c>
      <c r="K343" s="44"/>
      <c r="L343" s="6"/>
      <c r="M343" s="6"/>
    </row>
    <row r="344" customHeight="1" spans="1:13">
      <c r="A344" s="8">
        <v>325</v>
      </c>
      <c r="B344" s="8" t="s">
        <v>820</v>
      </c>
      <c r="C344" s="8" t="s">
        <v>821</v>
      </c>
      <c r="D344" s="8"/>
      <c r="E344" s="8" t="s">
        <v>124</v>
      </c>
      <c r="F344" s="8" t="s">
        <v>121</v>
      </c>
      <c r="G344" s="43"/>
      <c r="H344" s="85">
        <v>600000</v>
      </c>
      <c r="I344" s="85">
        <v>650000</v>
      </c>
      <c r="J344" s="85">
        <v>700000</v>
      </c>
      <c r="K344" s="43"/>
      <c r="L344" s="8"/>
      <c r="M344" s="8"/>
    </row>
    <row r="345" customHeight="1" spans="1:13">
      <c r="A345" s="6">
        <v>326</v>
      </c>
      <c r="B345" s="6" t="s">
        <v>822</v>
      </c>
      <c r="C345" s="6" t="s">
        <v>823</v>
      </c>
      <c r="D345" s="6"/>
      <c r="E345" s="6" t="s">
        <v>273</v>
      </c>
      <c r="F345" s="6" t="s">
        <v>121</v>
      </c>
      <c r="G345" s="44"/>
      <c r="H345" s="44"/>
      <c r="I345" s="44"/>
      <c r="J345" s="44"/>
      <c r="K345" s="44"/>
      <c r="L345" s="6"/>
      <c r="M345" s="6"/>
    </row>
    <row r="346" customHeight="1" spans="1:13">
      <c r="A346" s="8">
        <v>327</v>
      </c>
      <c r="B346" s="8" t="s">
        <v>824</v>
      </c>
      <c r="C346" s="8" t="s">
        <v>825</v>
      </c>
      <c r="D346" s="8"/>
      <c r="E346" s="8" t="s">
        <v>124</v>
      </c>
      <c r="F346" s="8" t="s">
        <v>121</v>
      </c>
      <c r="G346" s="43"/>
      <c r="H346" s="85">
        <v>450000</v>
      </c>
      <c r="I346" s="85">
        <v>500000</v>
      </c>
      <c r="J346" s="85">
        <v>550000</v>
      </c>
      <c r="K346" s="43"/>
      <c r="L346" s="8"/>
      <c r="M346" s="8"/>
    </row>
    <row r="347" customHeight="1" spans="1:13">
      <c r="A347" s="6">
        <v>328</v>
      </c>
      <c r="B347" s="6" t="s">
        <v>826</v>
      </c>
      <c r="C347" s="6" t="s">
        <v>827</v>
      </c>
      <c r="D347" s="6"/>
      <c r="E347" s="6" t="s">
        <v>137</v>
      </c>
      <c r="F347" s="6" t="s">
        <v>121</v>
      </c>
      <c r="G347" s="44"/>
      <c r="H347" s="85">
        <v>500000</v>
      </c>
      <c r="I347" s="85">
        <v>580000</v>
      </c>
      <c r="J347" s="85">
        <v>600000</v>
      </c>
      <c r="K347" s="44"/>
      <c r="L347" s="6"/>
      <c r="M347" s="6"/>
    </row>
    <row r="348" customHeight="1" spans="1:13">
      <c r="A348" s="8">
        <v>329</v>
      </c>
      <c r="B348" s="8" t="s">
        <v>828</v>
      </c>
      <c r="C348" s="8" t="s">
        <v>829</v>
      </c>
      <c r="D348" s="8"/>
      <c r="E348" s="8" t="s">
        <v>267</v>
      </c>
      <c r="F348" s="8" t="s">
        <v>121</v>
      </c>
      <c r="G348" s="43"/>
      <c r="H348" s="43"/>
      <c r="I348" s="43"/>
      <c r="J348" s="43"/>
      <c r="K348" s="43"/>
      <c r="L348" s="8"/>
      <c r="M348" s="8"/>
    </row>
    <row r="349" customHeight="1" spans="1:13">
      <c r="A349" s="6">
        <v>330</v>
      </c>
      <c r="B349" s="6" t="s">
        <v>830</v>
      </c>
      <c r="C349" s="6" t="s">
        <v>831</v>
      </c>
      <c r="D349" s="6"/>
      <c r="E349" s="6" t="s">
        <v>832</v>
      </c>
      <c r="F349" s="6" t="s">
        <v>121</v>
      </c>
      <c r="G349" s="44"/>
      <c r="H349" s="44"/>
      <c r="I349" s="44"/>
      <c r="J349" s="44"/>
      <c r="K349" s="44"/>
      <c r="L349" s="6"/>
      <c r="M349" s="6"/>
    </row>
    <row r="350" customHeight="1" spans="1:13">
      <c r="A350" s="8">
        <v>331</v>
      </c>
      <c r="B350" s="8" t="s">
        <v>833</v>
      </c>
      <c r="C350" s="8" t="s">
        <v>834</v>
      </c>
      <c r="D350" s="8"/>
      <c r="E350" s="8" t="s">
        <v>120</v>
      </c>
      <c r="F350" s="8" t="s">
        <v>121</v>
      </c>
      <c r="G350" s="43"/>
      <c r="H350" s="43"/>
      <c r="I350" s="43"/>
      <c r="J350" s="43"/>
      <c r="K350" s="43"/>
      <c r="L350" s="8"/>
      <c r="M350" s="8"/>
    </row>
    <row r="351" customHeight="1" spans="1:13">
      <c r="A351" s="6">
        <v>332</v>
      </c>
      <c r="B351" s="6" t="s">
        <v>835</v>
      </c>
      <c r="C351" s="6" t="s">
        <v>836</v>
      </c>
      <c r="D351" s="6"/>
      <c r="E351" s="6" t="s">
        <v>120</v>
      </c>
      <c r="F351" s="6" t="s">
        <v>121</v>
      </c>
      <c r="G351" s="44"/>
      <c r="H351" s="85">
        <v>510000</v>
      </c>
      <c r="I351" s="85">
        <v>540000</v>
      </c>
      <c r="J351" s="85">
        <v>580000</v>
      </c>
      <c r="K351" s="44"/>
      <c r="L351" s="6"/>
      <c r="M351" s="6"/>
    </row>
    <row r="352" customHeight="1" spans="1:13">
      <c r="A352" s="8">
        <v>333</v>
      </c>
      <c r="B352" s="8" t="s">
        <v>837</v>
      </c>
      <c r="C352" s="8" t="s">
        <v>838</v>
      </c>
      <c r="D352" s="8"/>
      <c r="E352" s="8"/>
      <c r="F352" s="8" t="s">
        <v>121</v>
      </c>
      <c r="G352" s="43"/>
      <c r="H352" s="43"/>
      <c r="I352" s="43"/>
      <c r="J352" s="43"/>
      <c r="K352" s="43"/>
      <c r="L352" s="8"/>
      <c r="M352" s="8"/>
    </row>
    <row r="353" customHeight="1" spans="1:13">
      <c r="A353" s="6">
        <v>334</v>
      </c>
      <c r="B353" s="6" t="s">
        <v>839</v>
      </c>
      <c r="C353" s="6" t="s">
        <v>840</v>
      </c>
      <c r="D353" s="6"/>
      <c r="E353" s="6"/>
      <c r="F353" s="6" t="s">
        <v>121</v>
      </c>
      <c r="G353" s="44"/>
      <c r="H353" s="44"/>
      <c r="I353" s="44"/>
      <c r="J353" s="44"/>
      <c r="K353" s="44"/>
      <c r="L353" s="6"/>
      <c r="M353" s="6"/>
    </row>
    <row r="354" customHeight="1" spans="1:13">
      <c r="A354" s="8">
        <v>335</v>
      </c>
      <c r="B354" s="8" t="s">
        <v>841</v>
      </c>
      <c r="C354" s="8" t="s">
        <v>842</v>
      </c>
      <c r="D354" s="8"/>
      <c r="E354" s="8" t="s">
        <v>120</v>
      </c>
      <c r="F354" s="8" t="s">
        <v>121</v>
      </c>
      <c r="G354" s="43"/>
      <c r="H354" s="85">
        <v>470000</v>
      </c>
      <c r="I354" s="85">
        <v>520000</v>
      </c>
      <c r="J354" s="85">
        <v>550000</v>
      </c>
      <c r="K354" s="43"/>
      <c r="L354" s="8"/>
      <c r="M354" s="8"/>
    </row>
    <row r="355" customHeight="1" spans="1:13">
      <c r="A355" s="6">
        <v>336</v>
      </c>
      <c r="B355" s="6" t="s">
        <v>843</v>
      </c>
      <c r="C355" s="6" t="s">
        <v>844</v>
      </c>
      <c r="D355" s="6"/>
      <c r="E355" s="6"/>
      <c r="F355" s="6" t="s">
        <v>121</v>
      </c>
      <c r="G355" s="44"/>
      <c r="H355" s="44"/>
      <c r="I355" s="44"/>
      <c r="J355" s="44"/>
      <c r="K355" s="44"/>
      <c r="L355" s="6"/>
      <c r="M355" s="6"/>
    </row>
    <row r="356" customHeight="1" spans="1:13">
      <c r="A356" s="8">
        <v>337</v>
      </c>
      <c r="B356" s="8" t="s">
        <v>845</v>
      </c>
      <c r="C356" s="8" t="s">
        <v>846</v>
      </c>
      <c r="D356" s="8"/>
      <c r="E356" s="8" t="s">
        <v>338</v>
      </c>
      <c r="F356" s="8" t="s">
        <v>121</v>
      </c>
      <c r="G356" s="43"/>
      <c r="H356" s="43"/>
      <c r="I356" s="43"/>
      <c r="J356" s="43"/>
      <c r="K356" s="43"/>
      <c r="L356" s="8"/>
      <c r="M356" s="8"/>
    </row>
    <row r="357" customHeight="1" spans="1:13">
      <c r="A357" s="6">
        <v>338</v>
      </c>
      <c r="B357" s="6" t="s">
        <v>847</v>
      </c>
      <c r="C357" s="6" t="s">
        <v>848</v>
      </c>
      <c r="D357" s="6"/>
      <c r="E357" s="6" t="s">
        <v>124</v>
      </c>
      <c r="F357" s="6" t="s">
        <v>121</v>
      </c>
      <c r="G357" s="44"/>
      <c r="H357" s="85">
        <v>600000</v>
      </c>
      <c r="I357" s="85">
        <v>640000</v>
      </c>
      <c r="J357" s="85">
        <v>680000</v>
      </c>
      <c r="K357" s="44"/>
      <c r="L357" s="6"/>
      <c r="M357" s="6"/>
    </row>
    <row r="358" customHeight="1" spans="1:13">
      <c r="A358" s="8">
        <v>339</v>
      </c>
      <c r="B358" s="8" t="s">
        <v>849</v>
      </c>
      <c r="C358" s="8" t="s">
        <v>850</v>
      </c>
      <c r="D358" s="8"/>
      <c r="E358" s="8" t="s">
        <v>137</v>
      </c>
      <c r="F358" s="8" t="s">
        <v>121</v>
      </c>
      <c r="G358" s="43"/>
      <c r="H358" s="85">
        <v>690000</v>
      </c>
      <c r="I358" s="85">
        <v>730000</v>
      </c>
      <c r="J358" s="85">
        <v>780000</v>
      </c>
      <c r="K358" s="43"/>
      <c r="L358" s="8"/>
      <c r="M358" s="8"/>
    </row>
    <row r="359" customHeight="1" spans="1:13">
      <c r="A359" s="6">
        <v>340</v>
      </c>
      <c r="B359" s="6" t="s">
        <v>851</v>
      </c>
      <c r="C359" s="6" t="s">
        <v>852</v>
      </c>
      <c r="D359" s="6"/>
      <c r="E359" s="6" t="s">
        <v>853</v>
      </c>
      <c r="F359" s="6" t="s">
        <v>121</v>
      </c>
      <c r="G359" s="44"/>
      <c r="H359" s="44"/>
      <c r="I359" s="44"/>
      <c r="J359" s="44"/>
      <c r="K359" s="44"/>
      <c r="L359" s="6"/>
      <c r="M359" s="6"/>
    </row>
    <row r="360" customHeight="1" spans="1:13">
      <c r="A360" s="8">
        <v>341</v>
      </c>
      <c r="B360" s="8" t="s">
        <v>854</v>
      </c>
      <c r="C360" s="8" t="s">
        <v>855</v>
      </c>
      <c r="D360" s="8"/>
      <c r="E360" s="8" t="s">
        <v>120</v>
      </c>
      <c r="F360" s="8" t="s">
        <v>121</v>
      </c>
      <c r="G360" s="43"/>
      <c r="H360" s="85">
        <v>700000</v>
      </c>
      <c r="I360" s="85">
        <v>740000</v>
      </c>
      <c r="J360" s="85">
        <v>780000</v>
      </c>
      <c r="K360" s="43"/>
      <c r="L360" s="8"/>
      <c r="M360" s="8"/>
    </row>
    <row r="361" customHeight="1" spans="1:13">
      <c r="A361" s="6">
        <v>342</v>
      </c>
      <c r="B361" s="6" t="s">
        <v>856</v>
      </c>
      <c r="C361" s="6" t="s">
        <v>857</v>
      </c>
      <c r="D361" s="6"/>
      <c r="E361" s="6" t="s">
        <v>280</v>
      </c>
      <c r="F361" s="6" t="s">
        <v>121</v>
      </c>
      <c r="G361" s="44"/>
      <c r="H361" s="44"/>
      <c r="I361" s="44"/>
      <c r="J361" s="44"/>
      <c r="K361" s="44"/>
      <c r="L361" s="6"/>
      <c r="M361" s="6"/>
    </row>
    <row r="362" customHeight="1" spans="1:13">
      <c r="A362" s="8">
        <v>343</v>
      </c>
      <c r="B362" s="8" t="s">
        <v>858</v>
      </c>
      <c r="C362" s="8" t="s">
        <v>859</v>
      </c>
      <c r="D362" s="8"/>
      <c r="E362" s="8" t="s">
        <v>267</v>
      </c>
      <c r="F362" s="8" t="s">
        <v>121</v>
      </c>
      <c r="G362" s="43"/>
      <c r="H362" s="43"/>
      <c r="I362" s="43"/>
      <c r="J362" s="43"/>
      <c r="K362" s="43"/>
      <c r="L362" s="8"/>
      <c r="M362" s="8"/>
    </row>
    <row r="363" customHeight="1" spans="1:13">
      <c r="A363" s="6">
        <v>344</v>
      </c>
      <c r="B363" s="6" t="s">
        <v>860</v>
      </c>
      <c r="C363" s="6" t="s">
        <v>861</v>
      </c>
      <c r="D363" s="6"/>
      <c r="E363" s="6" t="s">
        <v>862</v>
      </c>
      <c r="F363" s="6" t="s">
        <v>121</v>
      </c>
      <c r="G363" s="44"/>
      <c r="H363" s="44"/>
      <c r="I363" s="44"/>
      <c r="J363" s="44"/>
      <c r="K363" s="44"/>
      <c r="L363" s="6"/>
      <c r="M363" s="6"/>
    </row>
    <row r="364" customHeight="1" spans="1:13">
      <c r="A364" s="8">
        <v>345</v>
      </c>
      <c r="B364" s="8" t="s">
        <v>863</v>
      </c>
      <c r="C364" s="8" t="s">
        <v>864</v>
      </c>
      <c r="D364" s="8"/>
      <c r="E364" s="8" t="s">
        <v>124</v>
      </c>
      <c r="F364" s="8" t="s">
        <v>121</v>
      </c>
      <c r="G364" s="43"/>
      <c r="H364" s="85">
        <v>550000</v>
      </c>
      <c r="I364" s="85">
        <v>580000</v>
      </c>
      <c r="J364" s="85">
        <v>630000</v>
      </c>
      <c r="K364" s="43"/>
      <c r="L364" s="8"/>
      <c r="M364" s="8"/>
    </row>
    <row r="365" customHeight="1" spans="1:13">
      <c r="A365" s="6">
        <v>346</v>
      </c>
      <c r="B365" s="6" t="s">
        <v>865</v>
      </c>
      <c r="C365" s="6" t="s">
        <v>866</v>
      </c>
      <c r="D365" s="6"/>
      <c r="E365" s="6" t="s">
        <v>280</v>
      </c>
      <c r="F365" s="6" t="s">
        <v>121</v>
      </c>
      <c r="G365" s="44"/>
      <c r="H365" s="44"/>
      <c r="I365" s="44"/>
      <c r="J365" s="44"/>
      <c r="K365" s="44"/>
      <c r="L365" s="6"/>
      <c r="M365" s="6"/>
    </row>
    <row r="366" customHeight="1" spans="1:13">
      <c r="A366" s="8">
        <v>347</v>
      </c>
      <c r="B366" s="8" t="s">
        <v>867</v>
      </c>
      <c r="C366" s="8" t="s">
        <v>868</v>
      </c>
      <c r="D366" s="8"/>
      <c r="E366" s="8" t="s">
        <v>267</v>
      </c>
      <c r="F366" s="8" t="s">
        <v>121</v>
      </c>
      <c r="G366" s="43"/>
      <c r="H366" s="43"/>
      <c r="I366" s="43"/>
      <c r="J366" s="43"/>
      <c r="K366" s="43"/>
      <c r="L366" s="8"/>
      <c r="M366" s="8"/>
    </row>
    <row r="367" customHeight="1" spans="1:13">
      <c r="A367" s="6">
        <v>348</v>
      </c>
      <c r="B367" s="6" t="s">
        <v>869</v>
      </c>
      <c r="C367" s="6" t="s">
        <v>870</v>
      </c>
      <c r="D367" s="6"/>
      <c r="E367" s="6" t="s">
        <v>120</v>
      </c>
      <c r="F367" s="6" t="s">
        <v>121</v>
      </c>
      <c r="G367" s="44"/>
      <c r="H367" s="85">
        <v>600000</v>
      </c>
      <c r="I367" s="85">
        <v>650000</v>
      </c>
      <c r="J367" s="85">
        <v>700000</v>
      </c>
      <c r="K367" s="44"/>
      <c r="L367" s="6"/>
      <c r="M367" s="6"/>
    </row>
    <row r="368" customHeight="1" spans="1:13">
      <c r="A368" s="8">
        <v>349</v>
      </c>
      <c r="B368" s="8" t="s">
        <v>871</v>
      </c>
      <c r="C368" s="8" t="s">
        <v>872</v>
      </c>
      <c r="D368" s="8"/>
      <c r="E368" s="8" t="s">
        <v>137</v>
      </c>
      <c r="F368" s="8" t="s">
        <v>121</v>
      </c>
      <c r="G368" s="43"/>
      <c r="H368" s="85">
        <v>690000</v>
      </c>
      <c r="I368" s="85">
        <v>740000</v>
      </c>
      <c r="J368" s="85">
        <v>790000</v>
      </c>
      <c r="K368" s="43"/>
      <c r="L368" s="8"/>
      <c r="M368" s="8"/>
    </row>
    <row r="369" customHeight="1" spans="1:13">
      <c r="A369" s="6">
        <v>350</v>
      </c>
      <c r="B369" s="6" t="s">
        <v>873</v>
      </c>
      <c r="C369" s="6" t="s">
        <v>874</v>
      </c>
      <c r="D369" s="6"/>
      <c r="E369" s="6"/>
      <c r="F369" s="6" t="s">
        <v>121</v>
      </c>
      <c r="G369" s="44"/>
      <c r="H369" s="44"/>
      <c r="I369" s="44"/>
      <c r="J369" s="44"/>
      <c r="K369" s="44"/>
      <c r="L369" s="6"/>
      <c r="M369" s="6"/>
    </row>
    <row r="370" customHeight="1" spans="1:13">
      <c r="A370" s="8">
        <v>351</v>
      </c>
      <c r="B370" s="8" t="s">
        <v>875</v>
      </c>
      <c r="C370" s="8" t="s">
        <v>876</v>
      </c>
      <c r="D370" s="8"/>
      <c r="E370" s="8" t="s">
        <v>120</v>
      </c>
      <c r="F370" s="8" t="s">
        <v>121</v>
      </c>
      <c r="G370" s="43"/>
      <c r="H370" s="43"/>
      <c r="I370" s="43"/>
      <c r="J370" s="43"/>
      <c r="K370" s="43"/>
      <c r="L370" s="8"/>
      <c r="M370" s="8"/>
    </row>
    <row r="371" customHeight="1" spans="1:13">
      <c r="A371" s="6">
        <v>352</v>
      </c>
      <c r="B371" s="6" t="s">
        <v>877</v>
      </c>
      <c r="C371" s="6" t="s">
        <v>878</v>
      </c>
      <c r="D371" s="6"/>
      <c r="E371" s="6" t="s">
        <v>120</v>
      </c>
      <c r="F371" s="6" t="s">
        <v>121</v>
      </c>
      <c r="G371" s="44"/>
      <c r="H371" s="85">
        <v>600000</v>
      </c>
      <c r="I371" s="85">
        <v>650000</v>
      </c>
      <c r="J371" s="85">
        <v>700000</v>
      </c>
      <c r="K371" s="44"/>
      <c r="L371" s="6"/>
      <c r="M371" s="6"/>
    </row>
    <row r="372" customHeight="1" spans="1:13">
      <c r="A372" s="8">
        <v>353</v>
      </c>
      <c r="B372" s="8" t="s">
        <v>879</v>
      </c>
      <c r="C372" s="8" t="s">
        <v>880</v>
      </c>
      <c r="D372" s="8"/>
      <c r="E372" s="8" t="s">
        <v>120</v>
      </c>
      <c r="F372" s="8" t="s">
        <v>121</v>
      </c>
      <c r="G372" s="43"/>
      <c r="H372" s="85">
        <v>600000</v>
      </c>
      <c r="I372" s="85">
        <v>650000</v>
      </c>
      <c r="J372" s="85">
        <v>700000</v>
      </c>
      <c r="K372" s="43"/>
      <c r="L372" s="8"/>
      <c r="M372" s="8"/>
    </row>
    <row r="373" customHeight="1" spans="1:13">
      <c r="A373" s="6">
        <v>354</v>
      </c>
      <c r="B373" s="6" t="s">
        <v>881</v>
      </c>
      <c r="C373" s="6" t="s">
        <v>882</v>
      </c>
      <c r="D373" s="6"/>
      <c r="E373" s="6" t="s">
        <v>124</v>
      </c>
      <c r="F373" s="6" t="s">
        <v>121</v>
      </c>
      <c r="G373" s="44"/>
      <c r="H373" s="85">
        <v>430000</v>
      </c>
      <c r="I373" s="85">
        <v>450000</v>
      </c>
      <c r="J373" s="85">
        <v>500000</v>
      </c>
      <c r="K373" s="44"/>
      <c r="L373" s="6"/>
      <c r="M373" s="6"/>
    </row>
    <row r="374" customHeight="1" spans="1:13">
      <c r="A374" s="8">
        <v>355</v>
      </c>
      <c r="B374" s="8" t="s">
        <v>883</v>
      </c>
      <c r="C374" s="8" t="s">
        <v>884</v>
      </c>
      <c r="D374" s="8"/>
      <c r="E374" s="8" t="s">
        <v>120</v>
      </c>
      <c r="F374" s="8" t="s">
        <v>121</v>
      </c>
      <c r="G374" s="43"/>
      <c r="H374" s="85">
        <v>600000</v>
      </c>
      <c r="I374" s="85">
        <v>650000</v>
      </c>
      <c r="J374" s="85">
        <v>700000</v>
      </c>
      <c r="K374" s="43"/>
      <c r="L374" s="8"/>
      <c r="M374" s="8"/>
    </row>
    <row r="375" customHeight="1" spans="1:13">
      <c r="A375" s="6">
        <v>356</v>
      </c>
      <c r="B375" s="6" t="s">
        <v>885</v>
      </c>
      <c r="C375" s="6" t="s">
        <v>886</v>
      </c>
      <c r="D375" s="6"/>
      <c r="E375" s="6" t="s">
        <v>124</v>
      </c>
      <c r="F375" s="6" t="s">
        <v>121</v>
      </c>
      <c r="G375" s="44"/>
      <c r="H375" s="85">
        <v>600000</v>
      </c>
      <c r="I375" s="85">
        <v>650000</v>
      </c>
      <c r="J375" s="85">
        <v>700000</v>
      </c>
      <c r="K375" s="44"/>
      <c r="L375" s="6"/>
      <c r="M375" s="6"/>
    </row>
    <row r="376" customHeight="1" spans="1:13">
      <c r="A376" s="8">
        <v>357</v>
      </c>
      <c r="B376" s="8" t="s">
        <v>887</v>
      </c>
      <c r="C376" s="8" t="s">
        <v>888</v>
      </c>
      <c r="D376" s="8"/>
      <c r="E376" s="8" t="s">
        <v>124</v>
      </c>
      <c r="F376" s="8" t="s">
        <v>121</v>
      </c>
      <c r="G376" s="43"/>
      <c r="H376" s="85">
        <v>460000</v>
      </c>
      <c r="I376" s="85">
        <v>490000</v>
      </c>
      <c r="J376" s="85">
        <v>520000</v>
      </c>
      <c r="K376" s="43"/>
      <c r="L376" s="8"/>
      <c r="M376" s="8"/>
    </row>
    <row r="377" customHeight="1" spans="1:13">
      <c r="A377" s="6">
        <v>358</v>
      </c>
      <c r="B377" s="6" t="s">
        <v>889</v>
      </c>
      <c r="C377" s="6" t="s">
        <v>890</v>
      </c>
      <c r="D377" s="6"/>
      <c r="E377" s="6" t="s">
        <v>137</v>
      </c>
      <c r="F377" s="6" t="s">
        <v>121</v>
      </c>
      <c r="G377" s="44"/>
      <c r="H377" s="85">
        <v>650000</v>
      </c>
      <c r="I377" s="85">
        <v>690000</v>
      </c>
      <c r="J377" s="85">
        <v>730000</v>
      </c>
      <c r="K377" s="44"/>
      <c r="L377" s="6"/>
      <c r="M377" s="6"/>
    </row>
    <row r="378" customHeight="1" spans="1:13">
      <c r="A378" s="8">
        <v>359</v>
      </c>
      <c r="B378" s="8" t="s">
        <v>891</v>
      </c>
      <c r="C378" s="8" t="s">
        <v>892</v>
      </c>
      <c r="D378" s="8"/>
      <c r="E378" s="8" t="s">
        <v>267</v>
      </c>
      <c r="F378" s="8" t="s">
        <v>121</v>
      </c>
      <c r="G378" s="43"/>
      <c r="H378" s="43"/>
      <c r="I378" s="43"/>
      <c r="J378" s="43"/>
      <c r="K378" s="43"/>
      <c r="L378" s="8"/>
      <c r="M378" s="8"/>
    </row>
    <row r="379" customHeight="1" spans="1:13">
      <c r="A379" s="6">
        <v>360</v>
      </c>
      <c r="B379" s="6" t="s">
        <v>893</v>
      </c>
      <c r="C379" s="6" t="s">
        <v>894</v>
      </c>
      <c r="D379" s="6"/>
      <c r="E379" s="6" t="s">
        <v>270</v>
      </c>
      <c r="F379" s="6" t="s">
        <v>121</v>
      </c>
      <c r="G379" s="44"/>
      <c r="H379" s="44"/>
      <c r="I379" s="44"/>
      <c r="J379" s="44"/>
      <c r="K379" s="44"/>
      <c r="L379" s="6"/>
      <c r="M379" s="6"/>
    </row>
    <row r="380" customHeight="1" spans="1:13">
      <c r="A380" s="8">
        <v>361</v>
      </c>
      <c r="B380" s="8" t="s">
        <v>895</v>
      </c>
      <c r="C380" s="8" t="s">
        <v>896</v>
      </c>
      <c r="D380" s="8"/>
      <c r="E380" s="8" t="s">
        <v>124</v>
      </c>
      <c r="F380" s="8" t="s">
        <v>121</v>
      </c>
      <c r="G380" s="43"/>
      <c r="H380" s="85">
        <v>330000</v>
      </c>
      <c r="I380" s="85">
        <v>350000</v>
      </c>
      <c r="J380" s="85">
        <v>400000</v>
      </c>
      <c r="K380" s="43"/>
      <c r="L380" s="8"/>
      <c r="M380" s="8"/>
    </row>
    <row r="381" customHeight="1" spans="1:13">
      <c r="A381" s="6">
        <v>362</v>
      </c>
      <c r="B381" s="6" t="s">
        <v>897</v>
      </c>
      <c r="C381" s="6" t="s">
        <v>898</v>
      </c>
      <c r="D381" s="6"/>
      <c r="E381" s="6" t="s">
        <v>790</v>
      </c>
      <c r="F381" s="6" t="s">
        <v>121</v>
      </c>
      <c r="G381" s="44"/>
      <c r="H381" s="44"/>
      <c r="I381" s="44"/>
      <c r="J381" s="44"/>
      <c r="K381" s="44"/>
      <c r="L381" s="6"/>
      <c r="M381" s="6"/>
    </row>
    <row r="382" customHeight="1" spans="1:13">
      <c r="A382" s="8">
        <v>363</v>
      </c>
      <c r="B382" s="8" t="s">
        <v>899</v>
      </c>
      <c r="C382" s="8" t="s">
        <v>900</v>
      </c>
      <c r="D382" s="8"/>
      <c r="E382" s="8" t="s">
        <v>280</v>
      </c>
      <c r="F382" s="8" t="s">
        <v>121</v>
      </c>
      <c r="G382" s="43"/>
      <c r="H382" s="43"/>
      <c r="I382" s="43"/>
      <c r="J382" s="43"/>
      <c r="K382" s="43"/>
      <c r="L382" s="8"/>
      <c r="M382" s="8"/>
    </row>
    <row r="383" customHeight="1" spans="1:13">
      <c r="A383" s="6">
        <v>364</v>
      </c>
      <c r="B383" s="6" t="s">
        <v>901</v>
      </c>
      <c r="C383" s="6" t="s">
        <v>902</v>
      </c>
      <c r="D383" s="6"/>
      <c r="E383" s="6" t="s">
        <v>120</v>
      </c>
      <c r="F383" s="6" t="s">
        <v>121</v>
      </c>
      <c r="G383" s="44"/>
      <c r="H383" s="85">
        <v>560000</v>
      </c>
      <c r="I383" s="85">
        <v>600000</v>
      </c>
      <c r="J383" s="85">
        <v>640000</v>
      </c>
      <c r="K383" s="44"/>
      <c r="L383" s="6"/>
      <c r="M383" s="6"/>
    </row>
    <row r="384" customHeight="1" spans="1:13">
      <c r="A384" s="8">
        <v>365</v>
      </c>
      <c r="B384" s="8" t="s">
        <v>903</v>
      </c>
      <c r="C384" s="8" t="s">
        <v>904</v>
      </c>
      <c r="D384" s="8"/>
      <c r="E384" s="8" t="s">
        <v>124</v>
      </c>
      <c r="F384" s="8" t="s">
        <v>121</v>
      </c>
      <c r="G384" s="43"/>
      <c r="H384" s="85">
        <v>650000</v>
      </c>
      <c r="I384" s="85">
        <v>690000</v>
      </c>
      <c r="J384" s="85">
        <v>740000</v>
      </c>
      <c r="K384" s="43"/>
      <c r="L384" s="8"/>
      <c r="M384" s="8"/>
    </row>
    <row r="385" customHeight="1" spans="1:13">
      <c r="A385" s="6">
        <v>366</v>
      </c>
      <c r="B385" s="6" t="s">
        <v>905</v>
      </c>
      <c r="C385" s="6" t="s">
        <v>906</v>
      </c>
      <c r="D385" s="6"/>
      <c r="E385" s="6" t="s">
        <v>120</v>
      </c>
      <c r="F385" s="6" t="s">
        <v>121</v>
      </c>
      <c r="G385" s="44"/>
      <c r="H385" s="85">
        <v>560000</v>
      </c>
      <c r="I385" s="85">
        <v>600000</v>
      </c>
      <c r="J385" s="85">
        <v>640000</v>
      </c>
      <c r="K385" s="44"/>
      <c r="L385" s="6"/>
      <c r="M385" s="6"/>
    </row>
    <row r="386" customHeight="1" spans="1:13">
      <c r="A386" s="8">
        <v>367</v>
      </c>
      <c r="B386" s="8" t="s">
        <v>907</v>
      </c>
      <c r="C386" s="8" t="s">
        <v>908</v>
      </c>
      <c r="D386" s="8"/>
      <c r="E386" s="8" t="s">
        <v>137</v>
      </c>
      <c r="F386" s="8" t="s">
        <v>121</v>
      </c>
      <c r="G386" s="43"/>
      <c r="H386" s="85">
        <v>1200000</v>
      </c>
      <c r="I386" s="85">
        <v>1300000</v>
      </c>
      <c r="J386" s="85">
        <v>1400000</v>
      </c>
      <c r="K386" s="43"/>
      <c r="L386" s="8"/>
      <c r="M386" s="8"/>
    </row>
    <row r="387" customHeight="1" spans="1:13">
      <c r="A387" s="6">
        <v>368</v>
      </c>
      <c r="B387" s="6" t="s">
        <v>909</v>
      </c>
      <c r="C387" s="6" t="s">
        <v>910</v>
      </c>
      <c r="D387" s="6"/>
      <c r="E387" s="6" t="s">
        <v>124</v>
      </c>
      <c r="F387" s="6" t="s">
        <v>121</v>
      </c>
      <c r="G387" s="44"/>
      <c r="H387" s="85">
        <v>1300000</v>
      </c>
      <c r="I387" s="85">
        <v>1400000</v>
      </c>
      <c r="J387" s="85">
        <v>1500000</v>
      </c>
      <c r="K387" s="44"/>
      <c r="L387" s="6"/>
      <c r="M387" s="6"/>
    </row>
    <row r="388" customHeight="1" spans="1:13">
      <c r="A388" s="8">
        <v>369</v>
      </c>
      <c r="B388" s="8" t="s">
        <v>911</v>
      </c>
      <c r="C388" s="8" t="s">
        <v>912</v>
      </c>
      <c r="D388" s="8"/>
      <c r="E388" s="8" t="s">
        <v>280</v>
      </c>
      <c r="F388" s="8" t="s">
        <v>121</v>
      </c>
      <c r="G388" s="43"/>
      <c r="H388" s="43"/>
      <c r="I388" s="43"/>
      <c r="J388" s="43"/>
      <c r="K388" s="43"/>
      <c r="L388" s="8"/>
      <c r="M388" s="8"/>
    </row>
    <row r="389" customHeight="1" spans="1:13">
      <c r="A389" s="6">
        <v>370</v>
      </c>
      <c r="B389" s="6" t="s">
        <v>913</v>
      </c>
      <c r="C389" s="6" t="s">
        <v>914</v>
      </c>
      <c r="D389" s="6"/>
      <c r="E389" s="6" t="s">
        <v>267</v>
      </c>
      <c r="F389" s="6" t="s">
        <v>121</v>
      </c>
      <c r="G389" s="44"/>
      <c r="H389" s="44"/>
      <c r="I389" s="44"/>
      <c r="J389" s="44"/>
      <c r="K389" s="44"/>
      <c r="L389" s="6"/>
      <c r="M389" s="6"/>
    </row>
    <row r="390" customHeight="1" spans="1:13">
      <c r="A390" s="8">
        <v>371</v>
      </c>
      <c r="B390" s="8" t="s">
        <v>915</v>
      </c>
      <c r="C390" s="8" t="s">
        <v>916</v>
      </c>
      <c r="D390" s="8"/>
      <c r="E390" s="8" t="s">
        <v>124</v>
      </c>
      <c r="F390" s="8" t="s">
        <v>121</v>
      </c>
      <c r="G390" s="43"/>
      <c r="H390" s="85">
        <v>520000</v>
      </c>
      <c r="I390" s="85">
        <v>540000</v>
      </c>
      <c r="J390" s="85">
        <v>580000</v>
      </c>
      <c r="K390" s="43"/>
      <c r="L390" s="8"/>
      <c r="M390" s="8"/>
    </row>
    <row r="391" customHeight="1" spans="1:13">
      <c r="A391" s="6">
        <v>372</v>
      </c>
      <c r="B391" s="6" t="s">
        <v>917</v>
      </c>
      <c r="C391" s="6" t="s">
        <v>918</v>
      </c>
      <c r="D391" s="6"/>
      <c r="E391" s="6" t="s">
        <v>252</v>
      </c>
      <c r="F391" s="6" t="s">
        <v>121</v>
      </c>
      <c r="G391" s="44"/>
      <c r="H391" s="44"/>
      <c r="I391" s="44"/>
      <c r="J391" s="44"/>
      <c r="K391" s="44"/>
      <c r="L391" s="6"/>
      <c r="M391" s="6"/>
    </row>
    <row r="392" customHeight="1" spans="1:13">
      <c r="A392" s="8">
        <v>373</v>
      </c>
      <c r="B392" s="8" t="s">
        <v>919</v>
      </c>
      <c r="C392" s="8" t="s">
        <v>920</v>
      </c>
      <c r="D392" s="8"/>
      <c r="E392" s="8" t="s">
        <v>267</v>
      </c>
      <c r="F392" s="8" t="s">
        <v>121</v>
      </c>
      <c r="G392" s="43"/>
      <c r="H392" s="43"/>
      <c r="I392" s="43"/>
      <c r="J392" s="43"/>
      <c r="K392" s="43"/>
      <c r="L392" s="8"/>
      <c r="M392" s="8"/>
    </row>
    <row r="393" customHeight="1" spans="1:13">
      <c r="A393" s="6">
        <v>374</v>
      </c>
      <c r="B393" s="6" t="s">
        <v>921</v>
      </c>
      <c r="C393" s="6" t="s">
        <v>922</v>
      </c>
      <c r="D393" s="6"/>
      <c r="E393" s="6" t="s">
        <v>124</v>
      </c>
      <c r="F393" s="6" t="s">
        <v>121</v>
      </c>
      <c r="G393" s="44"/>
      <c r="H393" s="85">
        <v>830000</v>
      </c>
      <c r="I393" s="85">
        <v>870000</v>
      </c>
      <c r="J393" s="85">
        <v>940000</v>
      </c>
      <c r="K393" s="44"/>
      <c r="L393" s="6"/>
      <c r="M393" s="6"/>
    </row>
    <row r="394" customHeight="1" spans="1:13">
      <c r="A394" s="8">
        <v>375</v>
      </c>
      <c r="B394" s="8" t="s">
        <v>923</v>
      </c>
      <c r="C394" s="8" t="s">
        <v>924</v>
      </c>
      <c r="D394" s="8"/>
      <c r="E394" s="8" t="s">
        <v>120</v>
      </c>
      <c r="F394" s="8" t="s">
        <v>121</v>
      </c>
      <c r="G394" s="43"/>
      <c r="H394" s="85">
        <v>410000</v>
      </c>
      <c r="I394" s="85">
        <v>440000</v>
      </c>
      <c r="J394" s="85">
        <v>470000</v>
      </c>
      <c r="K394" s="43"/>
      <c r="L394" s="8"/>
      <c r="M394" s="8"/>
    </row>
    <row r="395" customHeight="1" spans="1:13">
      <c r="A395" s="6">
        <v>376</v>
      </c>
      <c r="B395" s="6" t="s">
        <v>925</v>
      </c>
      <c r="C395" s="6" t="s">
        <v>926</v>
      </c>
      <c r="D395" s="6"/>
      <c r="E395" s="6" t="s">
        <v>120</v>
      </c>
      <c r="F395" s="6" t="s">
        <v>121</v>
      </c>
      <c r="G395" s="44"/>
      <c r="H395" s="85">
        <v>650000</v>
      </c>
      <c r="I395" s="85">
        <v>690000</v>
      </c>
      <c r="J395" s="85">
        <v>730000</v>
      </c>
      <c r="K395" s="44"/>
      <c r="L395" s="6"/>
      <c r="M395" s="6"/>
    </row>
    <row r="396" customHeight="1" spans="1:13">
      <c r="A396" s="8">
        <v>377</v>
      </c>
      <c r="B396" s="8" t="s">
        <v>927</v>
      </c>
      <c r="C396" s="8" t="s">
        <v>928</v>
      </c>
      <c r="D396" s="8"/>
      <c r="E396" s="8" t="s">
        <v>252</v>
      </c>
      <c r="F396" s="8" t="s">
        <v>24</v>
      </c>
      <c r="G396" s="43"/>
      <c r="H396" s="43"/>
      <c r="I396" s="43"/>
      <c r="J396" s="43"/>
      <c r="K396" s="43"/>
      <c r="L396" s="8"/>
      <c r="M396" s="8"/>
    </row>
    <row r="397" customHeight="1" spans="1:13">
      <c r="A397" s="6">
        <v>378</v>
      </c>
      <c r="B397" s="6" t="s">
        <v>929</v>
      </c>
      <c r="C397" s="6" t="s">
        <v>930</v>
      </c>
      <c r="D397" s="6"/>
      <c r="E397" s="6" t="s">
        <v>120</v>
      </c>
      <c r="F397" s="6" t="s">
        <v>121</v>
      </c>
      <c r="G397" s="44"/>
      <c r="H397" s="85">
        <v>460000</v>
      </c>
      <c r="I397" s="85">
        <v>490000</v>
      </c>
      <c r="J397" s="85">
        <v>520000</v>
      </c>
      <c r="K397" s="44"/>
      <c r="L397" s="6"/>
      <c r="M397" s="6"/>
    </row>
    <row r="398" customHeight="1" spans="1:13">
      <c r="A398" s="8">
        <v>379</v>
      </c>
      <c r="B398" s="8" t="s">
        <v>931</v>
      </c>
      <c r="C398" s="8" t="s">
        <v>932</v>
      </c>
      <c r="D398" s="8"/>
      <c r="E398" s="8" t="s">
        <v>137</v>
      </c>
      <c r="F398" s="8" t="s">
        <v>121</v>
      </c>
      <c r="G398" s="43"/>
      <c r="H398" s="85">
        <v>1500000</v>
      </c>
      <c r="I398" s="85">
        <v>1650000</v>
      </c>
      <c r="J398" s="85">
        <v>1750000</v>
      </c>
      <c r="K398" s="43"/>
      <c r="L398" s="8"/>
      <c r="M398" s="8"/>
    </row>
    <row r="399" customHeight="1" spans="1:13">
      <c r="A399" s="6">
        <v>380</v>
      </c>
      <c r="B399" s="6" t="s">
        <v>933</v>
      </c>
      <c r="C399" s="6" t="s">
        <v>934</v>
      </c>
      <c r="D399" s="6"/>
      <c r="E399" s="6" t="s">
        <v>137</v>
      </c>
      <c r="F399" s="6" t="s">
        <v>121</v>
      </c>
      <c r="G399" s="44"/>
      <c r="H399" s="85">
        <v>1650000</v>
      </c>
      <c r="I399" s="85">
        <v>1750000</v>
      </c>
      <c r="J399" s="85">
        <v>1850000</v>
      </c>
      <c r="K399" s="44"/>
      <c r="L399" s="6"/>
      <c r="M399" s="6"/>
    </row>
    <row r="400" customHeight="1" spans="1:13">
      <c r="A400" s="8">
        <v>381</v>
      </c>
      <c r="B400" s="8" t="s">
        <v>935</v>
      </c>
      <c r="C400" s="8" t="s">
        <v>936</v>
      </c>
      <c r="D400" s="8"/>
      <c r="E400" s="8" t="s">
        <v>124</v>
      </c>
      <c r="F400" s="8" t="s">
        <v>121</v>
      </c>
      <c r="G400" s="43"/>
      <c r="H400" s="85">
        <v>1200000</v>
      </c>
      <c r="I400" s="85">
        <v>1250000</v>
      </c>
      <c r="J400" s="85">
        <v>1300000</v>
      </c>
      <c r="K400" s="43"/>
      <c r="L400" s="8"/>
      <c r="M400" s="8"/>
    </row>
    <row r="401" customHeight="1" spans="1:13">
      <c r="A401" s="6">
        <v>382</v>
      </c>
      <c r="B401" s="6" t="s">
        <v>937</v>
      </c>
      <c r="C401" s="6" t="s">
        <v>938</v>
      </c>
      <c r="D401" s="6"/>
      <c r="E401" s="6" t="s">
        <v>120</v>
      </c>
      <c r="F401" s="6" t="s">
        <v>121</v>
      </c>
      <c r="G401" s="44"/>
      <c r="H401" s="85">
        <v>380000</v>
      </c>
      <c r="I401" s="85">
        <v>400000</v>
      </c>
      <c r="J401" s="85">
        <v>420000</v>
      </c>
      <c r="K401" s="44"/>
      <c r="L401" s="6"/>
      <c r="M401" s="6"/>
    </row>
    <row r="402" customHeight="1" spans="1:13">
      <c r="A402" s="8">
        <v>383</v>
      </c>
      <c r="B402" s="8" t="s">
        <v>939</v>
      </c>
      <c r="C402" s="8" t="s">
        <v>940</v>
      </c>
      <c r="D402" s="8"/>
      <c r="E402" s="8" t="s">
        <v>120</v>
      </c>
      <c r="F402" s="8" t="s">
        <v>121</v>
      </c>
      <c r="G402" s="43"/>
      <c r="H402" s="85">
        <v>630000</v>
      </c>
      <c r="I402" s="85">
        <v>670000</v>
      </c>
      <c r="J402" s="85">
        <v>710000</v>
      </c>
      <c r="K402" s="43"/>
      <c r="L402" s="8"/>
      <c r="M402" s="8"/>
    </row>
    <row r="403" customHeight="1" spans="1:13">
      <c r="A403" s="6">
        <v>384</v>
      </c>
      <c r="B403" s="6" t="s">
        <v>941</v>
      </c>
      <c r="C403" s="6" t="s">
        <v>942</v>
      </c>
      <c r="D403" s="6"/>
      <c r="E403" s="6" t="s">
        <v>124</v>
      </c>
      <c r="F403" s="6" t="s">
        <v>121</v>
      </c>
      <c r="G403" s="44"/>
      <c r="H403" s="44"/>
      <c r="I403" s="44"/>
      <c r="J403" s="44"/>
      <c r="K403" s="44"/>
      <c r="L403" s="6"/>
      <c r="M403" s="6"/>
    </row>
    <row r="404" customHeight="1" spans="1:13">
      <c r="A404" s="8">
        <v>385</v>
      </c>
      <c r="B404" s="8" t="s">
        <v>943</v>
      </c>
      <c r="C404" s="8" t="s">
        <v>944</v>
      </c>
      <c r="D404" s="8"/>
      <c r="E404" s="8" t="s">
        <v>120</v>
      </c>
      <c r="F404" s="8" t="s">
        <v>121</v>
      </c>
      <c r="G404" s="43"/>
      <c r="H404" s="85">
        <v>350000</v>
      </c>
      <c r="I404" s="85">
        <v>400000</v>
      </c>
      <c r="J404" s="85">
        <v>450000</v>
      </c>
      <c r="K404" s="43"/>
      <c r="L404" s="8"/>
      <c r="M404" s="8"/>
    </row>
    <row r="405" customHeight="1" spans="1:13">
      <c r="A405" s="6">
        <v>386</v>
      </c>
      <c r="B405" s="6" t="s">
        <v>945</v>
      </c>
      <c r="C405" s="6" t="s">
        <v>946</v>
      </c>
      <c r="D405" s="6"/>
      <c r="E405" s="6" t="s">
        <v>120</v>
      </c>
      <c r="F405" s="6" t="s">
        <v>121</v>
      </c>
      <c r="G405" s="44"/>
      <c r="H405" s="85">
        <v>450000</v>
      </c>
      <c r="I405" s="85">
        <v>500000</v>
      </c>
      <c r="J405" s="85">
        <v>550000</v>
      </c>
      <c r="K405" s="44"/>
      <c r="L405" s="6"/>
      <c r="M405" s="6"/>
    </row>
    <row r="406" customHeight="1" spans="1:13">
      <c r="A406" s="8">
        <v>387</v>
      </c>
      <c r="B406" s="8" t="s">
        <v>947</v>
      </c>
      <c r="C406" s="8" t="s">
        <v>948</v>
      </c>
      <c r="D406" s="8"/>
      <c r="E406" s="8" t="s">
        <v>124</v>
      </c>
      <c r="F406" s="8" t="s">
        <v>121</v>
      </c>
      <c r="G406" s="43"/>
      <c r="H406" s="43"/>
      <c r="I406" s="43"/>
      <c r="J406" s="43"/>
      <c r="K406" s="43"/>
      <c r="L406" s="8"/>
      <c r="M406" s="8"/>
    </row>
    <row r="407" customHeight="1" spans="1:13">
      <c r="A407" s="6">
        <v>388</v>
      </c>
      <c r="B407" s="6" t="s">
        <v>949</v>
      </c>
      <c r="C407" s="6" t="s">
        <v>950</v>
      </c>
      <c r="D407" s="6"/>
      <c r="E407" s="6" t="s">
        <v>951</v>
      </c>
      <c r="F407" s="6" t="s">
        <v>121</v>
      </c>
      <c r="G407" s="44"/>
      <c r="H407" s="44"/>
      <c r="I407" s="44"/>
      <c r="J407" s="44"/>
      <c r="K407" s="44"/>
      <c r="L407" s="6"/>
      <c r="M407" s="6"/>
    </row>
    <row r="408" customHeight="1" spans="1:13">
      <c r="A408" s="8">
        <v>389</v>
      </c>
      <c r="B408" s="8" t="s">
        <v>952</v>
      </c>
      <c r="C408" s="8" t="s">
        <v>953</v>
      </c>
      <c r="D408" s="8"/>
      <c r="E408" s="8" t="s">
        <v>124</v>
      </c>
      <c r="F408" s="8" t="s">
        <v>121</v>
      </c>
      <c r="G408" s="43"/>
      <c r="H408" s="43"/>
      <c r="I408" s="43"/>
      <c r="J408" s="43"/>
      <c r="K408" s="43"/>
      <c r="L408" s="8"/>
      <c r="M408" s="8"/>
    </row>
    <row r="409" customHeight="1" spans="1:13">
      <c r="A409" s="6">
        <v>390</v>
      </c>
      <c r="B409" s="6" t="s">
        <v>954</v>
      </c>
      <c r="C409" s="6" t="s">
        <v>955</v>
      </c>
      <c r="D409" s="6"/>
      <c r="E409" s="6" t="s">
        <v>120</v>
      </c>
      <c r="F409" s="6" t="s">
        <v>121</v>
      </c>
      <c r="G409" s="44"/>
      <c r="H409" s="44"/>
      <c r="I409" s="44"/>
      <c r="J409" s="44"/>
      <c r="K409" s="44"/>
      <c r="L409" s="6"/>
      <c r="M409" s="6"/>
    </row>
    <row r="410" customHeight="1" spans="1:13">
      <c r="A410" s="8">
        <v>391</v>
      </c>
      <c r="B410" s="8" t="s">
        <v>956</v>
      </c>
      <c r="C410" s="8" t="s">
        <v>957</v>
      </c>
      <c r="D410" s="8"/>
      <c r="E410" s="8" t="s">
        <v>124</v>
      </c>
      <c r="F410" s="8" t="s">
        <v>121</v>
      </c>
      <c r="G410" s="43"/>
      <c r="H410" s="43"/>
      <c r="I410" s="43"/>
      <c r="J410" s="43"/>
      <c r="K410" s="43"/>
      <c r="L410" s="8"/>
      <c r="M410" s="8"/>
    </row>
    <row r="411" customHeight="1" spans="1:13">
      <c r="A411" s="6">
        <v>392</v>
      </c>
      <c r="B411" s="6" t="s">
        <v>958</v>
      </c>
      <c r="C411" s="6" t="s">
        <v>959</v>
      </c>
      <c r="D411" s="6"/>
      <c r="E411" s="6" t="s">
        <v>124</v>
      </c>
      <c r="F411" s="6" t="s">
        <v>121</v>
      </c>
      <c r="G411" s="44"/>
      <c r="H411" s="44"/>
      <c r="I411" s="44"/>
      <c r="J411" s="44"/>
      <c r="K411" s="44"/>
      <c r="L411" s="6"/>
      <c r="M411" s="6"/>
    </row>
    <row r="412" customHeight="1" spans="1:13">
      <c r="A412" s="8">
        <v>393</v>
      </c>
      <c r="B412" s="8" t="s">
        <v>960</v>
      </c>
      <c r="C412" s="8" t="s">
        <v>961</v>
      </c>
      <c r="D412" s="8"/>
      <c r="E412" s="8" t="s">
        <v>137</v>
      </c>
      <c r="F412" s="8" t="s">
        <v>121</v>
      </c>
      <c r="G412" s="43"/>
      <c r="H412" s="85">
        <v>940000</v>
      </c>
      <c r="I412" s="85">
        <v>1000000</v>
      </c>
      <c r="J412" s="85">
        <v>1070000</v>
      </c>
      <c r="K412" s="43"/>
      <c r="L412" s="8"/>
      <c r="M412" s="8"/>
    </row>
    <row r="413" customHeight="1" spans="1:13">
      <c r="A413" s="6">
        <v>394</v>
      </c>
      <c r="B413" s="6" t="s">
        <v>962</v>
      </c>
      <c r="C413" s="6" t="s">
        <v>963</v>
      </c>
      <c r="D413" s="6"/>
      <c r="E413" s="6"/>
      <c r="F413" s="6" t="s">
        <v>121</v>
      </c>
      <c r="G413" s="44"/>
      <c r="H413" s="44"/>
      <c r="I413" s="44"/>
      <c r="J413" s="44"/>
      <c r="K413" s="44"/>
      <c r="L413" s="6"/>
      <c r="M413" s="6"/>
    </row>
    <row r="414" customHeight="1" spans="1:13">
      <c r="A414" s="8">
        <v>395</v>
      </c>
      <c r="B414" s="8" t="s">
        <v>964</v>
      </c>
      <c r="C414" s="8" t="s">
        <v>965</v>
      </c>
      <c r="D414" s="8"/>
      <c r="E414" s="8" t="s">
        <v>124</v>
      </c>
      <c r="F414" s="8" t="s">
        <v>121</v>
      </c>
      <c r="G414" s="43"/>
      <c r="H414" s="43"/>
      <c r="I414" s="43"/>
      <c r="J414" s="43"/>
      <c r="K414" s="43"/>
      <c r="L414" s="8"/>
      <c r="M414" s="8"/>
    </row>
    <row r="415" customHeight="1" spans="1:13">
      <c r="A415" s="6">
        <v>396</v>
      </c>
      <c r="B415" s="6" t="s">
        <v>966</v>
      </c>
      <c r="C415" s="6" t="s">
        <v>967</v>
      </c>
      <c r="D415" s="6"/>
      <c r="E415" s="6" t="s">
        <v>137</v>
      </c>
      <c r="F415" s="6" t="s">
        <v>121</v>
      </c>
      <c r="G415" s="44"/>
      <c r="H415" s="85">
        <v>950000</v>
      </c>
      <c r="I415" s="85">
        <v>1050000</v>
      </c>
      <c r="J415" s="85">
        <v>1150000</v>
      </c>
      <c r="K415" s="44"/>
      <c r="L415" s="6"/>
      <c r="M415" s="6"/>
    </row>
    <row r="416" customHeight="1" spans="1:13">
      <c r="A416" s="8">
        <v>397</v>
      </c>
      <c r="B416" s="8" t="s">
        <v>968</v>
      </c>
      <c r="C416" s="8" t="s">
        <v>969</v>
      </c>
      <c r="D416" s="8"/>
      <c r="E416" s="8" t="s">
        <v>273</v>
      </c>
      <c r="F416" s="8" t="s">
        <v>121</v>
      </c>
      <c r="G416" s="43"/>
      <c r="H416" s="43"/>
      <c r="I416" s="43"/>
      <c r="J416" s="43"/>
      <c r="K416" s="43"/>
      <c r="L416" s="8"/>
      <c r="M416" s="8"/>
    </row>
    <row r="417" customHeight="1" spans="1:13">
      <c r="A417" s="6">
        <v>398</v>
      </c>
      <c r="B417" s="6" t="s">
        <v>970</v>
      </c>
      <c r="C417" s="6" t="s">
        <v>971</v>
      </c>
      <c r="D417" s="6"/>
      <c r="E417" s="6" t="s">
        <v>280</v>
      </c>
      <c r="F417" s="6" t="s">
        <v>121</v>
      </c>
      <c r="G417" s="44"/>
      <c r="H417" s="44"/>
      <c r="I417" s="44"/>
      <c r="J417" s="44"/>
      <c r="K417" s="44"/>
      <c r="L417" s="6"/>
      <c r="M417" s="6"/>
    </row>
    <row r="418" customHeight="1" spans="1:13">
      <c r="A418" s="8">
        <v>399</v>
      </c>
      <c r="B418" s="8" t="s">
        <v>972</v>
      </c>
      <c r="C418" s="8" t="s">
        <v>973</v>
      </c>
      <c r="D418" s="8"/>
      <c r="E418" s="8" t="s">
        <v>120</v>
      </c>
      <c r="F418" s="8" t="s">
        <v>121</v>
      </c>
      <c r="G418" s="43"/>
      <c r="H418" s="85">
        <v>650000</v>
      </c>
      <c r="I418" s="85">
        <v>700000</v>
      </c>
      <c r="J418" s="85">
        <v>750000</v>
      </c>
      <c r="K418" s="43"/>
      <c r="L418" s="8"/>
      <c r="M418" s="8"/>
    </row>
    <row r="419" customHeight="1" spans="1:13">
      <c r="A419" s="6">
        <v>400</v>
      </c>
      <c r="B419" s="6" t="s">
        <v>974</v>
      </c>
      <c r="C419" s="6" t="s">
        <v>975</v>
      </c>
      <c r="D419" s="6"/>
      <c r="E419" s="6" t="s">
        <v>120</v>
      </c>
      <c r="F419" s="6" t="s">
        <v>121</v>
      </c>
      <c r="G419" s="44"/>
      <c r="H419" s="85">
        <v>650000</v>
      </c>
      <c r="I419" s="85">
        <v>690000</v>
      </c>
      <c r="J419" s="85">
        <v>750000</v>
      </c>
      <c r="K419" s="44"/>
      <c r="L419" s="6"/>
      <c r="M419" s="6"/>
    </row>
    <row r="420" customHeight="1" spans="1:13">
      <c r="A420" s="8">
        <v>401</v>
      </c>
      <c r="B420" s="8" t="s">
        <v>976</v>
      </c>
      <c r="C420" s="8" t="s">
        <v>977</v>
      </c>
      <c r="D420" s="8"/>
      <c r="E420" s="8" t="s">
        <v>267</v>
      </c>
      <c r="F420" s="8" t="s">
        <v>121</v>
      </c>
      <c r="G420" s="43"/>
      <c r="H420" s="43"/>
      <c r="I420" s="43"/>
      <c r="J420" s="43"/>
      <c r="K420" s="43"/>
      <c r="L420" s="8"/>
      <c r="M420" s="8"/>
    </row>
    <row r="421" customHeight="1" spans="1:13">
      <c r="A421" s="6">
        <v>402</v>
      </c>
      <c r="B421" s="6" t="s">
        <v>978</v>
      </c>
      <c r="C421" s="6" t="s">
        <v>979</v>
      </c>
      <c r="D421" s="6"/>
      <c r="E421" s="6" t="s">
        <v>137</v>
      </c>
      <c r="F421" s="6" t="s">
        <v>121</v>
      </c>
      <c r="G421" s="44"/>
      <c r="H421" s="85">
        <v>900000</v>
      </c>
      <c r="I421" s="85">
        <v>950000</v>
      </c>
      <c r="J421" s="85">
        <v>1000000</v>
      </c>
      <c r="K421" s="44"/>
      <c r="L421" s="6"/>
      <c r="M421" s="6"/>
    </row>
    <row r="422" customHeight="1" spans="1:13">
      <c r="A422" s="8">
        <v>403</v>
      </c>
      <c r="B422" s="8" t="s">
        <v>980</v>
      </c>
      <c r="C422" s="8" t="s">
        <v>981</v>
      </c>
      <c r="D422" s="8"/>
      <c r="E422" s="8" t="s">
        <v>124</v>
      </c>
      <c r="F422" s="8" t="s">
        <v>121</v>
      </c>
      <c r="G422" s="43"/>
      <c r="H422" s="43"/>
      <c r="I422" s="43"/>
      <c r="J422" s="43"/>
      <c r="K422" s="43"/>
      <c r="L422" s="8"/>
      <c r="M422" s="8"/>
    </row>
    <row r="423" customHeight="1" spans="1:13">
      <c r="A423" s="6">
        <v>404</v>
      </c>
      <c r="B423" s="6" t="s">
        <v>982</v>
      </c>
      <c r="C423" s="6" t="s">
        <v>983</v>
      </c>
      <c r="D423" s="6"/>
      <c r="E423" s="6" t="s">
        <v>280</v>
      </c>
      <c r="F423" s="6" t="s">
        <v>121</v>
      </c>
      <c r="G423" s="44"/>
      <c r="H423" s="44"/>
      <c r="I423" s="44"/>
      <c r="J423" s="44"/>
      <c r="K423" s="44"/>
      <c r="L423" s="6"/>
      <c r="M423" s="6"/>
    </row>
    <row r="424" customHeight="1" spans="1:13">
      <c r="A424" s="8">
        <v>405</v>
      </c>
      <c r="B424" s="8" t="s">
        <v>984</v>
      </c>
      <c r="C424" s="8" t="s">
        <v>985</v>
      </c>
      <c r="D424" s="8"/>
      <c r="E424" s="8" t="s">
        <v>120</v>
      </c>
      <c r="F424" s="8" t="s">
        <v>121</v>
      </c>
      <c r="G424" s="43"/>
      <c r="H424" s="85">
        <v>1300000</v>
      </c>
      <c r="I424" s="85">
        <v>1400000</v>
      </c>
      <c r="J424" s="85">
        <v>1500000</v>
      </c>
      <c r="K424" s="43"/>
      <c r="L424" s="8"/>
      <c r="M424" s="8"/>
    </row>
    <row r="425" customHeight="1" spans="1:13">
      <c r="A425" s="6">
        <v>406</v>
      </c>
      <c r="B425" s="6" t="s">
        <v>986</v>
      </c>
      <c r="C425" s="6" t="s">
        <v>987</v>
      </c>
      <c r="D425" s="6"/>
      <c r="E425" s="6" t="s">
        <v>124</v>
      </c>
      <c r="F425" s="6" t="s">
        <v>121</v>
      </c>
      <c r="G425" s="44"/>
      <c r="H425" s="85">
        <v>890000</v>
      </c>
      <c r="I425" s="85">
        <v>950000</v>
      </c>
      <c r="J425" s="85">
        <v>1000000</v>
      </c>
      <c r="K425" s="44"/>
      <c r="L425" s="6"/>
      <c r="M425" s="6"/>
    </row>
    <row r="426" customHeight="1" spans="1:13">
      <c r="A426" s="8">
        <v>407</v>
      </c>
      <c r="B426" s="8" t="s">
        <v>988</v>
      </c>
      <c r="C426" s="8" t="s">
        <v>989</v>
      </c>
      <c r="D426" s="8"/>
      <c r="E426" s="8" t="s">
        <v>124</v>
      </c>
      <c r="F426" s="8" t="s">
        <v>121</v>
      </c>
      <c r="G426" s="43"/>
      <c r="H426" s="85">
        <v>600000</v>
      </c>
      <c r="I426" s="85">
        <v>650000</v>
      </c>
      <c r="J426" s="85">
        <v>700000</v>
      </c>
      <c r="K426" s="43"/>
      <c r="L426" s="8"/>
      <c r="M426" s="8"/>
    </row>
    <row r="427" customHeight="1" spans="1:13">
      <c r="A427" s="6">
        <v>408</v>
      </c>
      <c r="B427" s="6" t="s">
        <v>990</v>
      </c>
      <c r="C427" s="6" t="s">
        <v>991</v>
      </c>
      <c r="D427" s="6"/>
      <c r="E427" s="6" t="s">
        <v>992</v>
      </c>
      <c r="F427" s="6" t="s">
        <v>121</v>
      </c>
      <c r="G427" s="44"/>
      <c r="H427" s="44"/>
      <c r="I427" s="44"/>
      <c r="J427" s="44"/>
      <c r="K427" s="44"/>
      <c r="L427" s="6"/>
      <c r="M427" s="6"/>
    </row>
    <row r="428" customHeight="1" spans="1:13">
      <c r="A428" s="8">
        <v>409</v>
      </c>
      <c r="B428" s="8" t="s">
        <v>993</v>
      </c>
      <c r="C428" s="8" t="s">
        <v>994</v>
      </c>
      <c r="D428" s="8"/>
      <c r="E428" s="8" t="s">
        <v>137</v>
      </c>
      <c r="F428" s="8" t="s">
        <v>121</v>
      </c>
      <c r="G428" s="43"/>
      <c r="H428" s="85">
        <v>1860000</v>
      </c>
      <c r="I428" s="85">
        <v>1970000</v>
      </c>
      <c r="J428" s="85">
        <v>2100000</v>
      </c>
      <c r="K428" s="43"/>
      <c r="L428" s="8"/>
      <c r="M428" s="8"/>
    </row>
    <row r="429" customHeight="1" spans="1:13">
      <c r="A429" s="6">
        <v>410</v>
      </c>
      <c r="B429" s="6" t="s">
        <v>995</v>
      </c>
      <c r="C429" s="6" t="s">
        <v>996</v>
      </c>
      <c r="D429" s="6"/>
      <c r="E429" s="6" t="s">
        <v>252</v>
      </c>
      <c r="F429" s="6" t="s">
        <v>121</v>
      </c>
      <c r="G429" s="44"/>
      <c r="H429" s="44"/>
      <c r="I429" s="44"/>
      <c r="J429" s="44"/>
      <c r="K429" s="44"/>
      <c r="L429" s="6"/>
      <c r="M429" s="6"/>
    </row>
    <row r="430" customHeight="1" spans="1:13">
      <c r="A430" s="8">
        <v>411</v>
      </c>
      <c r="B430" s="8" t="s">
        <v>997</v>
      </c>
      <c r="C430" s="8" t="s">
        <v>998</v>
      </c>
      <c r="D430" s="8"/>
      <c r="E430" s="8" t="s">
        <v>137</v>
      </c>
      <c r="F430" s="8" t="s">
        <v>121</v>
      </c>
      <c r="G430" s="43"/>
      <c r="H430" s="85">
        <v>5800000</v>
      </c>
      <c r="I430" s="85">
        <v>6000000</v>
      </c>
      <c r="J430" s="85">
        <v>6500000</v>
      </c>
      <c r="K430" s="43"/>
      <c r="L430" s="8"/>
      <c r="M430" s="8"/>
    </row>
    <row r="431" customHeight="1" spans="1:13">
      <c r="A431" s="6">
        <v>412</v>
      </c>
      <c r="B431" s="6" t="s">
        <v>999</v>
      </c>
      <c r="C431" s="6" t="s">
        <v>1000</v>
      </c>
      <c r="D431" s="6"/>
      <c r="E431" s="6" t="s">
        <v>267</v>
      </c>
      <c r="F431" s="6" t="s">
        <v>121</v>
      </c>
      <c r="G431" s="44"/>
      <c r="H431" s="44"/>
      <c r="I431" s="44"/>
      <c r="J431" s="44"/>
      <c r="K431" s="44"/>
      <c r="L431" s="6"/>
      <c r="M431" s="6"/>
    </row>
    <row r="432" customHeight="1" spans="1:13">
      <c r="A432" s="8">
        <v>413</v>
      </c>
      <c r="B432" s="8" t="s">
        <v>1001</v>
      </c>
      <c r="C432" s="8" t="s">
        <v>1002</v>
      </c>
      <c r="D432" s="8"/>
      <c r="E432" s="8" t="s">
        <v>124</v>
      </c>
      <c r="F432" s="8" t="s">
        <v>121</v>
      </c>
      <c r="G432" s="43"/>
      <c r="H432" s="85">
        <v>510000</v>
      </c>
      <c r="I432" s="85">
        <v>540000</v>
      </c>
      <c r="J432" s="85">
        <v>580000</v>
      </c>
      <c r="K432" s="43"/>
      <c r="L432" s="8"/>
      <c r="M432" s="8"/>
    </row>
    <row r="433" customHeight="1" spans="1:13">
      <c r="A433" s="6">
        <v>414</v>
      </c>
      <c r="B433" s="6" t="s">
        <v>1003</v>
      </c>
      <c r="C433" s="6" t="s">
        <v>1004</v>
      </c>
      <c r="D433" s="6"/>
      <c r="E433" s="6" t="s">
        <v>124</v>
      </c>
      <c r="F433" s="6" t="s">
        <v>121</v>
      </c>
      <c r="G433" s="44"/>
      <c r="H433" s="44"/>
      <c r="I433" s="44"/>
      <c r="J433" s="44"/>
      <c r="K433" s="44"/>
      <c r="L433" s="6"/>
      <c r="M433" s="6"/>
    </row>
    <row r="434" customHeight="1" spans="1:13">
      <c r="A434" s="8">
        <v>415</v>
      </c>
      <c r="B434" s="8" t="s">
        <v>1005</v>
      </c>
      <c r="C434" s="8" t="s">
        <v>1006</v>
      </c>
      <c r="D434" s="8"/>
      <c r="E434" s="8" t="s">
        <v>137</v>
      </c>
      <c r="F434" s="8" t="s">
        <v>121</v>
      </c>
      <c r="G434" s="43"/>
      <c r="H434" s="85">
        <v>1700000</v>
      </c>
      <c r="I434" s="85">
        <v>1800000</v>
      </c>
      <c r="J434" s="85">
        <v>1900000</v>
      </c>
      <c r="K434" s="43"/>
      <c r="L434" s="8"/>
      <c r="M434" s="8"/>
    </row>
    <row r="435" customHeight="1" spans="1:13">
      <c r="A435" s="6">
        <v>416</v>
      </c>
      <c r="B435" s="6" t="s">
        <v>1007</v>
      </c>
      <c r="C435" s="6" t="s">
        <v>1008</v>
      </c>
      <c r="D435" s="6"/>
      <c r="E435" s="6" t="s">
        <v>267</v>
      </c>
      <c r="F435" s="6" t="s">
        <v>24</v>
      </c>
      <c r="G435" s="44"/>
      <c r="H435" s="44"/>
      <c r="I435" s="44"/>
      <c r="J435" s="44"/>
      <c r="K435" s="44"/>
      <c r="L435" s="6"/>
      <c r="M435" s="6"/>
    </row>
    <row r="436" customHeight="1" spans="1:13">
      <c r="A436" s="8">
        <v>417</v>
      </c>
      <c r="B436" s="8" t="s">
        <v>1009</v>
      </c>
      <c r="C436" s="8" t="s">
        <v>1010</v>
      </c>
      <c r="D436" s="8"/>
      <c r="E436" s="8" t="s">
        <v>338</v>
      </c>
      <c r="F436" s="8" t="s">
        <v>121</v>
      </c>
      <c r="G436" s="43"/>
      <c r="H436" s="43"/>
      <c r="I436" s="43"/>
      <c r="J436" s="43"/>
      <c r="K436" s="43"/>
      <c r="L436" s="8"/>
      <c r="M436" s="8"/>
    </row>
    <row r="437" customHeight="1" spans="1:13">
      <c r="A437" s="6">
        <v>418</v>
      </c>
      <c r="B437" s="6" t="s">
        <v>1011</v>
      </c>
      <c r="C437" s="6" t="s">
        <v>1012</v>
      </c>
      <c r="D437" s="6"/>
      <c r="E437" s="6" t="s">
        <v>1013</v>
      </c>
      <c r="F437" s="6" t="s">
        <v>121</v>
      </c>
      <c r="G437" s="44"/>
      <c r="H437" s="44"/>
      <c r="I437" s="44"/>
      <c r="J437" s="44"/>
      <c r="K437" s="44"/>
      <c r="L437" s="6"/>
      <c r="M437" s="6"/>
    </row>
    <row r="438" customHeight="1" spans="1:13">
      <c r="A438" s="8">
        <v>419</v>
      </c>
      <c r="B438" s="8" t="s">
        <v>1014</v>
      </c>
      <c r="C438" s="8" t="s">
        <v>1015</v>
      </c>
      <c r="D438" s="8"/>
      <c r="E438" s="8" t="s">
        <v>124</v>
      </c>
      <c r="F438" s="8" t="s">
        <v>121</v>
      </c>
      <c r="G438" s="43"/>
      <c r="H438" s="43"/>
      <c r="I438" s="43"/>
      <c r="J438" s="43"/>
      <c r="K438" s="43"/>
      <c r="L438" s="8"/>
      <c r="M438" s="8"/>
    </row>
    <row r="439" customHeight="1" spans="1:13">
      <c r="A439" s="6">
        <v>420</v>
      </c>
      <c r="B439" s="6" t="s">
        <v>1016</v>
      </c>
      <c r="C439" s="6" t="s">
        <v>1017</v>
      </c>
      <c r="D439" s="6"/>
      <c r="E439" s="6"/>
      <c r="F439" s="6" t="s">
        <v>121</v>
      </c>
      <c r="G439" s="44"/>
      <c r="H439" s="44"/>
      <c r="I439" s="44"/>
      <c r="J439" s="44"/>
      <c r="K439" s="44"/>
      <c r="L439" s="6"/>
      <c r="M439" s="6"/>
    </row>
    <row r="440" customHeight="1" spans="1:13">
      <c r="A440" s="8">
        <v>421</v>
      </c>
      <c r="B440" s="8" t="s">
        <v>1018</v>
      </c>
      <c r="C440" s="8" t="s">
        <v>1019</v>
      </c>
      <c r="D440" s="8"/>
      <c r="E440" s="8" t="s">
        <v>137</v>
      </c>
      <c r="F440" s="8" t="s">
        <v>121</v>
      </c>
      <c r="G440" s="43"/>
      <c r="H440" s="85">
        <v>1250000</v>
      </c>
      <c r="I440" s="85">
        <v>1300000</v>
      </c>
      <c r="J440" s="85">
        <v>1350000</v>
      </c>
      <c r="K440" s="43"/>
      <c r="L440" s="8"/>
      <c r="M440" s="8"/>
    </row>
    <row r="441" customHeight="1" spans="1:13">
      <c r="A441" s="6">
        <v>422</v>
      </c>
      <c r="B441" s="6" t="s">
        <v>1020</v>
      </c>
      <c r="C441" s="6" t="s">
        <v>1021</v>
      </c>
      <c r="D441" s="6"/>
      <c r="E441" s="6" t="s">
        <v>267</v>
      </c>
      <c r="F441" s="6" t="s">
        <v>121</v>
      </c>
      <c r="G441" s="44"/>
      <c r="H441" s="44"/>
      <c r="I441" s="44"/>
      <c r="J441" s="44"/>
      <c r="K441" s="44"/>
      <c r="L441" s="6"/>
      <c r="M441" s="6"/>
    </row>
    <row r="442" customHeight="1" spans="1:13">
      <c r="A442" s="8">
        <v>423</v>
      </c>
      <c r="B442" s="8" t="s">
        <v>1022</v>
      </c>
      <c r="C442" s="8" t="s">
        <v>1023</v>
      </c>
      <c r="D442" s="8"/>
      <c r="E442" s="8" t="s">
        <v>124</v>
      </c>
      <c r="F442" s="8" t="s">
        <v>121</v>
      </c>
      <c r="G442" s="43"/>
      <c r="H442" s="85">
        <v>700000</v>
      </c>
      <c r="I442" s="85">
        <v>750000</v>
      </c>
      <c r="J442" s="85">
        <v>800000</v>
      </c>
      <c r="K442" s="43"/>
      <c r="L442" s="8"/>
      <c r="M442" s="8"/>
    </row>
    <row r="443" customHeight="1" spans="1:13">
      <c r="A443" s="6">
        <v>424</v>
      </c>
      <c r="B443" s="6" t="s">
        <v>1024</v>
      </c>
      <c r="C443" s="6" t="s">
        <v>1025</v>
      </c>
      <c r="D443" s="6"/>
      <c r="E443" s="6" t="s">
        <v>252</v>
      </c>
      <c r="F443" s="6" t="s">
        <v>121</v>
      </c>
      <c r="G443" s="44"/>
      <c r="H443" s="44"/>
      <c r="I443" s="44"/>
      <c r="J443" s="44"/>
      <c r="K443" s="44"/>
      <c r="L443" s="6"/>
      <c r="M443" s="6"/>
    </row>
    <row r="444" customHeight="1" spans="1:13">
      <c r="A444" s="8">
        <v>425</v>
      </c>
      <c r="B444" s="8" t="s">
        <v>1026</v>
      </c>
      <c r="C444" s="8" t="s">
        <v>1027</v>
      </c>
      <c r="D444" s="8"/>
      <c r="E444" s="8" t="s">
        <v>124</v>
      </c>
      <c r="F444" s="8" t="s">
        <v>121</v>
      </c>
      <c r="G444" s="43"/>
      <c r="H444" s="85">
        <v>550000</v>
      </c>
      <c r="I444" s="85">
        <v>600000</v>
      </c>
      <c r="J444" s="85">
        <v>650000</v>
      </c>
      <c r="K444" s="43"/>
      <c r="L444" s="8"/>
      <c r="M444" s="8"/>
    </row>
    <row r="445" customHeight="1" spans="1:13">
      <c r="A445" s="6">
        <v>426</v>
      </c>
      <c r="B445" s="6" t="s">
        <v>1028</v>
      </c>
      <c r="C445" s="6" t="s">
        <v>1029</v>
      </c>
      <c r="D445" s="6"/>
      <c r="E445" s="6" t="s">
        <v>120</v>
      </c>
      <c r="F445" s="6" t="s">
        <v>121</v>
      </c>
      <c r="G445" s="44"/>
      <c r="H445" s="85">
        <v>480000</v>
      </c>
      <c r="I445" s="85">
        <v>510000</v>
      </c>
      <c r="J445" s="85">
        <v>550000</v>
      </c>
      <c r="K445" s="44"/>
      <c r="L445" s="6"/>
      <c r="M445" s="6"/>
    </row>
    <row r="446" customHeight="1" spans="1:13">
      <c r="A446" s="8">
        <v>427</v>
      </c>
      <c r="B446" s="8" t="s">
        <v>1030</v>
      </c>
      <c r="C446" s="8" t="s">
        <v>1031</v>
      </c>
      <c r="D446" s="8"/>
      <c r="E446" s="8" t="s">
        <v>280</v>
      </c>
      <c r="F446" s="8" t="s">
        <v>121</v>
      </c>
      <c r="G446" s="43"/>
      <c r="H446" s="43"/>
      <c r="I446" s="43"/>
      <c r="J446" s="43"/>
      <c r="K446" s="43"/>
      <c r="L446" s="8"/>
      <c r="M446" s="8"/>
    </row>
    <row r="447" customHeight="1" spans="1:13">
      <c r="A447" s="6">
        <v>428</v>
      </c>
      <c r="B447" s="6" t="s">
        <v>1032</v>
      </c>
      <c r="C447" s="6" t="s">
        <v>1033</v>
      </c>
      <c r="D447" s="6"/>
      <c r="E447" s="6" t="s">
        <v>1034</v>
      </c>
      <c r="F447" s="6" t="s">
        <v>121</v>
      </c>
      <c r="G447" s="44"/>
      <c r="H447" s="85">
        <v>1600000</v>
      </c>
      <c r="I447" s="85">
        <v>1700000</v>
      </c>
      <c r="J447" s="85">
        <v>1800000</v>
      </c>
      <c r="K447" s="44"/>
      <c r="L447" s="6"/>
      <c r="M447" s="6"/>
    </row>
    <row r="448" customHeight="1" spans="1:13">
      <c r="A448" s="8">
        <v>429</v>
      </c>
      <c r="B448" s="8" t="s">
        <v>1035</v>
      </c>
      <c r="C448" s="8" t="s">
        <v>1036</v>
      </c>
      <c r="D448" s="8"/>
      <c r="E448" s="8" t="s">
        <v>267</v>
      </c>
      <c r="F448" s="8" t="s">
        <v>121</v>
      </c>
      <c r="G448" s="43"/>
      <c r="H448" s="43"/>
      <c r="I448" s="43"/>
      <c r="J448" s="43"/>
      <c r="K448" s="43"/>
      <c r="L448" s="8"/>
      <c r="M448" s="8"/>
    </row>
    <row r="449" customHeight="1" spans="1:13">
      <c r="A449" s="6">
        <v>430</v>
      </c>
      <c r="B449" s="6" t="s">
        <v>1037</v>
      </c>
      <c r="C449" s="6" t="s">
        <v>1038</v>
      </c>
      <c r="D449" s="6"/>
      <c r="E449" s="6" t="s">
        <v>120</v>
      </c>
      <c r="F449" s="6" t="s">
        <v>121</v>
      </c>
      <c r="G449" s="44"/>
      <c r="H449" s="85">
        <v>520000</v>
      </c>
      <c r="I449" s="85">
        <v>550000</v>
      </c>
      <c r="J449" s="85">
        <v>600000</v>
      </c>
      <c r="K449" s="44"/>
      <c r="L449" s="6"/>
      <c r="M449" s="6"/>
    </row>
    <row r="450" customHeight="1" spans="1:13">
      <c r="A450" s="8">
        <v>431</v>
      </c>
      <c r="B450" s="8" t="s">
        <v>1039</v>
      </c>
      <c r="C450" s="8" t="s">
        <v>1040</v>
      </c>
      <c r="D450" s="8"/>
      <c r="E450" s="8" t="s">
        <v>267</v>
      </c>
      <c r="F450" s="8" t="s">
        <v>121</v>
      </c>
      <c r="G450" s="43"/>
      <c r="H450" s="43"/>
      <c r="I450" s="43"/>
      <c r="J450" s="43"/>
      <c r="K450" s="43"/>
      <c r="L450" s="8"/>
      <c r="M450" s="8"/>
    </row>
    <row r="451" customHeight="1" spans="1:13">
      <c r="A451" s="6">
        <v>432</v>
      </c>
      <c r="B451" s="6" t="s">
        <v>1041</v>
      </c>
      <c r="C451" s="6" t="s">
        <v>1042</v>
      </c>
      <c r="D451" s="6"/>
      <c r="E451" s="6" t="s">
        <v>280</v>
      </c>
      <c r="F451" s="6" t="s">
        <v>121</v>
      </c>
      <c r="G451" s="44"/>
      <c r="H451" s="44"/>
      <c r="I451" s="44"/>
      <c r="J451" s="44"/>
      <c r="K451" s="44"/>
      <c r="L451" s="6"/>
      <c r="M451" s="6"/>
    </row>
    <row r="452" customHeight="1" spans="1:13">
      <c r="A452" s="8">
        <v>433</v>
      </c>
      <c r="B452" s="8" t="s">
        <v>1043</v>
      </c>
      <c r="C452" s="8" t="s">
        <v>1044</v>
      </c>
      <c r="D452" s="8"/>
      <c r="E452" s="8" t="s">
        <v>267</v>
      </c>
      <c r="F452" s="8" t="s">
        <v>121</v>
      </c>
      <c r="G452" s="43"/>
      <c r="H452" s="43"/>
      <c r="I452" s="43"/>
      <c r="J452" s="43"/>
      <c r="K452" s="43"/>
      <c r="L452" s="8"/>
      <c r="M452" s="8"/>
    </row>
    <row r="453" customHeight="1" spans="1:13">
      <c r="A453" s="6">
        <v>434</v>
      </c>
      <c r="B453" s="6" t="s">
        <v>1045</v>
      </c>
      <c r="C453" s="6" t="s">
        <v>1046</v>
      </c>
      <c r="D453" s="6"/>
      <c r="E453" s="6" t="s">
        <v>124</v>
      </c>
      <c r="F453" s="6" t="s">
        <v>121</v>
      </c>
      <c r="G453" s="44"/>
      <c r="H453" s="85">
        <v>5800000</v>
      </c>
      <c r="I453" s="85">
        <v>6000000</v>
      </c>
      <c r="J453" s="85">
        <v>6500000</v>
      </c>
      <c r="K453" s="44"/>
      <c r="L453" s="6"/>
      <c r="M453" s="6"/>
    </row>
    <row r="454" customHeight="1" spans="1:13">
      <c r="A454" s="8">
        <v>435</v>
      </c>
      <c r="B454" s="8" t="s">
        <v>1047</v>
      </c>
      <c r="C454" s="8" t="s">
        <v>1048</v>
      </c>
      <c r="D454" s="8"/>
      <c r="E454" s="8" t="s">
        <v>124</v>
      </c>
      <c r="F454" s="8" t="s">
        <v>121</v>
      </c>
      <c r="G454" s="43"/>
      <c r="H454" s="85">
        <v>250000</v>
      </c>
      <c r="I454" s="85">
        <v>270000</v>
      </c>
      <c r="J454" s="85">
        <v>300000</v>
      </c>
      <c r="K454" s="43"/>
      <c r="L454" s="8"/>
      <c r="M454" s="8"/>
    </row>
    <row r="455" customHeight="1" spans="1:13">
      <c r="A455" s="81"/>
      <c r="B455" s="81"/>
      <c r="C455" s="42" t="s">
        <v>1049</v>
      </c>
      <c r="D455" s="81"/>
      <c r="E455" s="81"/>
      <c r="F455" s="81"/>
      <c r="G455" s="82"/>
      <c r="H455" s="82"/>
      <c r="I455" s="82"/>
      <c r="J455" s="82"/>
      <c r="K455" s="82"/>
      <c r="L455" s="81"/>
      <c r="M455" s="81"/>
    </row>
    <row r="456" customHeight="1" spans="1:13">
      <c r="A456" s="8">
        <v>436</v>
      </c>
      <c r="B456" s="8" t="s">
        <v>1050</v>
      </c>
      <c r="C456" s="8" t="s">
        <v>1051</v>
      </c>
      <c r="D456" s="8" t="s">
        <v>1052</v>
      </c>
      <c r="E456" s="8" t="s">
        <v>137</v>
      </c>
      <c r="F456" s="8" t="s">
        <v>121</v>
      </c>
      <c r="G456" s="43"/>
      <c r="H456" s="85">
        <v>1450000</v>
      </c>
      <c r="I456" s="85">
        <v>1550000</v>
      </c>
      <c r="J456" s="85">
        <v>1650000</v>
      </c>
      <c r="K456" s="43"/>
      <c r="L456" s="8"/>
      <c r="M456" s="8"/>
    </row>
    <row r="457" customHeight="1" spans="1:13">
      <c r="A457" s="6">
        <v>437</v>
      </c>
      <c r="B457" s="6" t="s">
        <v>1053</v>
      </c>
      <c r="C457" s="6" t="s">
        <v>1054</v>
      </c>
      <c r="D457" s="6" t="s">
        <v>1052</v>
      </c>
      <c r="E457" s="6" t="s">
        <v>124</v>
      </c>
      <c r="F457" s="6" t="s">
        <v>121</v>
      </c>
      <c r="G457" s="44"/>
      <c r="H457" s="44"/>
      <c r="I457" s="44"/>
      <c r="J457" s="44"/>
      <c r="K457" s="44"/>
      <c r="L457" s="6"/>
      <c r="M457" s="6"/>
    </row>
    <row r="458" customHeight="1" spans="1:13">
      <c r="A458" s="8">
        <v>438</v>
      </c>
      <c r="B458" s="8" t="s">
        <v>1055</v>
      </c>
      <c r="C458" s="8" t="s">
        <v>1056</v>
      </c>
      <c r="D458" s="8" t="s">
        <v>1052</v>
      </c>
      <c r="E458" s="8" t="s">
        <v>137</v>
      </c>
      <c r="F458" s="8" t="s">
        <v>121</v>
      </c>
      <c r="G458" s="43"/>
      <c r="H458" s="85">
        <v>1450000</v>
      </c>
      <c r="I458" s="85">
        <v>1550000</v>
      </c>
      <c r="J458" s="85">
        <v>1650000</v>
      </c>
      <c r="K458" s="43"/>
      <c r="L458" s="8"/>
      <c r="M458" s="8"/>
    </row>
    <row r="459" customHeight="1" spans="1:13">
      <c r="A459" s="6">
        <v>439</v>
      </c>
      <c r="B459" s="6" t="s">
        <v>1057</v>
      </c>
      <c r="C459" s="6" t="s">
        <v>1058</v>
      </c>
      <c r="D459" s="6" t="s">
        <v>1052</v>
      </c>
      <c r="E459" s="6" t="s">
        <v>124</v>
      </c>
      <c r="F459" s="6" t="s">
        <v>121</v>
      </c>
      <c r="G459" s="44"/>
      <c r="H459" s="44"/>
      <c r="I459" s="44"/>
      <c r="J459" s="44"/>
      <c r="K459" s="44"/>
      <c r="L459" s="6"/>
      <c r="M459" s="6"/>
    </row>
    <row r="460" customHeight="1" spans="1:13">
      <c r="A460" s="8">
        <v>440</v>
      </c>
      <c r="B460" s="8" t="s">
        <v>1059</v>
      </c>
      <c r="C460" s="8" t="s">
        <v>1060</v>
      </c>
      <c r="D460" s="8" t="s">
        <v>1052</v>
      </c>
      <c r="E460" s="8" t="s">
        <v>137</v>
      </c>
      <c r="F460" s="8" t="s">
        <v>121</v>
      </c>
      <c r="G460" s="43"/>
      <c r="H460" s="85">
        <v>1600000</v>
      </c>
      <c r="I460" s="85">
        <v>1700000</v>
      </c>
      <c r="J460" s="85">
        <v>1800000</v>
      </c>
      <c r="K460" s="43"/>
      <c r="L460" s="8"/>
      <c r="M460" s="8"/>
    </row>
    <row r="461" customHeight="1" spans="1:13">
      <c r="A461" s="6">
        <v>441</v>
      </c>
      <c r="B461" s="6" t="s">
        <v>1061</v>
      </c>
      <c r="C461" s="6" t="s">
        <v>1062</v>
      </c>
      <c r="D461" s="6" t="s">
        <v>1052</v>
      </c>
      <c r="E461" s="6" t="s">
        <v>137</v>
      </c>
      <c r="F461" s="6" t="s">
        <v>121</v>
      </c>
      <c r="G461" s="44"/>
      <c r="H461" s="85">
        <v>1500000</v>
      </c>
      <c r="I461" s="85">
        <v>1650000</v>
      </c>
      <c r="J461" s="85">
        <v>1850000</v>
      </c>
      <c r="K461" s="44"/>
      <c r="L461" s="6"/>
      <c r="M461" s="6"/>
    </row>
    <row r="462" customHeight="1" spans="1:13">
      <c r="A462" s="8">
        <v>442</v>
      </c>
      <c r="B462" s="8" t="s">
        <v>1063</v>
      </c>
      <c r="C462" s="8" t="s">
        <v>1064</v>
      </c>
      <c r="D462" s="8" t="s">
        <v>1052</v>
      </c>
      <c r="E462" s="8" t="s">
        <v>124</v>
      </c>
      <c r="F462" s="8" t="s">
        <v>121</v>
      </c>
      <c r="G462" s="43"/>
      <c r="H462" s="43"/>
      <c r="I462" s="43"/>
      <c r="J462" s="43"/>
      <c r="K462" s="43"/>
      <c r="L462" s="8"/>
      <c r="M462" s="8"/>
    </row>
    <row r="463" customHeight="1" spans="1:13">
      <c r="A463" s="81"/>
      <c r="B463" s="81"/>
      <c r="C463" s="42" t="s">
        <v>735</v>
      </c>
      <c r="D463" s="81"/>
      <c r="E463" s="81"/>
      <c r="F463" s="81"/>
      <c r="G463" s="82"/>
      <c r="H463" s="82"/>
      <c r="I463" s="82"/>
      <c r="J463" s="82"/>
      <c r="K463" s="82"/>
      <c r="L463" s="81"/>
      <c r="M463" s="81"/>
    </row>
    <row r="464" customHeight="1" spans="1:13">
      <c r="A464" s="8">
        <v>443</v>
      </c>
      <c r="B464" s="8" t="s">
        <v>1065</v>
      </c>
      <c r="C464" s="8" t="s">
        <v>1066</v>
      </c>
      <c r="D464" s="8"/>
      <c r="E464" s="8" t="s">
        <v>137</v>
      </c>
      <c r="F464" s="8" t="s">
        <v>121</v>
      </c>
      <c r="G464" s="43"/>
      <c r="H464" s="85">
        <v>1600000</v>
      </c>
      <c r="I464" s="85">
        <v>1700000</v>
      </c>
      <c r="J464" s="85">
        <v>1800000</v>
      </c>
      <c r="K464" s="43"/>
      <c r="L464" s="8"/>
      <c r="M464" s="8"/>
    </row>
    <row r="465" customHeight="1" spans="1:13">
      <c r="A465" s="6">
        <v>444</v>
      </c>
      <c r="B465" s="6" t="s">
        <v>1067</v>
      </c>
      <c r="C465" s="6" t="s">
        <v>1068</v>
      </c>
      <c r="D465" s="6"/>
      <c r="E465" s="6" t="s">
        <v>137</v>
      </c>
      <c r="F465" s="6" t="s">
        <v>121</v>
      </c>
      <c r="G465" s="44"/>
      <c r="H465" s="85">
        <v>3150000</v>
      </c>
      <c r="I465" s="85">
        <v>3350000</v>
      </c>
      <c r="J465" s="85">
        <v>3500000</v>
      </c>
      <c r="K465" s="44"/>
      <c r="L465" s="6"/>
      <c r="M465" s="6"/>
    </row>
    <row r="466" customHeight="1" spans="1:13">
      <c r="A466" s="8">
        <v>445</v>
      </c>
      <c r="B466" s="8" t="s">
        <v>1069</v>
      </c>
      <c r="C466" s="8" t="s">
        <v>1070</v>
      </c>
      <c r="D466" s="8"/>
      <c r="E466" s="8" t="s">
        <v>137</v>
      </c>
      <c r="F466" s="8" t="s">
        <v>121</v>
      </c>
      <c r="G466" s="43"/>
      <c r="H466" s="85">
        <v>5200000</v>
      </c>
      <c r="I466" s="85">
        <v>5600000</v>
      </c>
      <c r="J466" s="85">
        <v>6000000</v>
      </c>
      <c r="K466" s="43"/>
      <c r="L466" s="8"/>
      <c r="M466" s="8"/>
    </row>
    <row r="467" customHeight="1" spans="1:13">
      <c r="A467" s="6">
        <v>446</v>
      </c>
      <c r="B467" s="6" t="s">
        <v>1071</v>
      </c>
      <c r="C467" s="6" t="s">
        <v>1072</v>
      </c>
      <c r="D467" s="6"/>
      <c r="E467" s="6" t="s">
        <v>137</v>
      </c>
      <c r="F467" s="6" t="s">
        <v>121</v>
      </c>
      <c r="G467" s="44"/>
      <c r="H467" s="85">
        <v>1200000</v>
      </c>
      <c r="I467" s="85">
        <v>1250000</v>
      </c>
      <c r="J467" s="85">
        <v>1350000</v>
      </c>
      <c r="K467" s="44"/>
      <c r="L467" s="6"/>
      <c r="M467" s="6"/>
    </row>
    <row r="468" customHeight="1" spans="1:13">
      <c r="A468" s="8">
        <v>447</v>
      </c>
      <c r="B468" s="8" t="s">
        <v>1073</v>
      </c>
      <c r="C468" s="8" t="s">
        <v>1074</v>
      </c>
      <c r="D468" s="8"/>
      <c r="E468" s="8" t="s">
        <v>267</v>
      </c>
      <c r="F468" s="8" t="s">
        <v>24</v>
      </c>
      <c r="G468" s="43"/>
      <c r="H468" s="43"/>
      <c r="I468" s="43"/>
      <c r="J468" s="43"/>
      <c r="K468" s="43"/>
      <c r="L468" s="8"/>
      <c r="M468" s="8"/>
    </row>
    <row r="469" customHeight="1" spans="1:13">
      <c r="A469" s="6">
        <v>448</v>
      </c>
      <c r="B469" s="6" t="s">
        <v>1075</v>
      </c>
      <c r="C469" s="6" t="s">
        <v>1076</v>
      </c>
      <c r="D469" s="6"/>
      <c r="E469" s="6" t="s">
        <v>124</v>
      </c>
      <c r="F469" s="6" t="s">
        <v>121</v>
      </c>
      <c r="G469" s="44"/>
      <c r="H469" s="85">
        <v>700000</v>
      </c>
      <c r="I469" s="85">
        <v>750000</v>
      </c>
      <c r="J469" s="85">
        <v>800000</v>
      </c>
      <c r="K469" s="44"/>
      <c r="L469" s="6"/>
      <c r="M469" s="6"/>
    </row>
    <row r="470" customHeight="1" spans="1:13">
      <c r="A470" s="8">
        <v>449</v>
      </c>
      <c r="B470" s="8" t="s">
        <v>1077</v>
      </c>
      <c r="C470" s="8" t="s">
        <v>1078</v>
      </c>
      <c r="D470" s="8"/>
      <c r="E470" s="8" t="s">
        <v>252</v>
      </c>
      <c r="F470" s="8" t="s">
        <v>121</v>
      </c>
      <c r="G470" s="43"/>
      <c r="H470" s="43"/>
      <c r="I470" s="43"/>
      <c r="J470" s="43"/>
      <c r="K470" s="43"/>
      <c r="L470" s="8"/>
      <c r="M470" s="8"/>
    </row>
    <row r="471" customHeight="1" spans="1:13">
      <c r="A471" s="6">
        <v>450</v>
      </c>
      <c r="B471" s="6" t="s">
        <v>1079</v>
      </c>
      <c r="C471" s="6" t="s">
        <v>1080</v>
      </c>
      <c r="D471" s="6"/>
      <c r="E471" s="6" t="s">
        <v>124</v>
      </c>
      <c r="F471" s="6" t="s">
        <v>121</v>
      </c>
      <c r="G471" s="44"/>
      <c r="H471" s="85">
        <v>1150000</v>
      </c>
      <c r="I471" s="85">
        <v>1250000</v>
      </c>
      <c r="J471" s="85">
        <v>1350000</v>
      </c>
      <c r="K471" s="44"/>
      <c r="L471" s="6"/>
      <c r="M471" s="6"/>
    </row>
    <row r="472" customHeight="1" spans="1:13">
      <c r="A472" s="8">
        <v>451</v>
      </c>
      <c r="B472" s="8" t="s">
        <v>1081</v>
      </c>
      <c r="C472" s="8" t="s">
        <v>1082</v>
      </c>
      <c r="D472" s="8"/>
      <c r="E472" s="8" t="s">
        <v>120</v>
      </c>
      <c r="F472" s="8" t="s">
        <v>121</v>
      </c>
      <c r="G472" s="43"/>
      <c r="H472" s="85">
        <v>1020000</v>
      </c>
      <c r="I472" s="85">
        <v>1100000</v>
      </c>
      <c r="J472" s="85">
        <v>1200000</v>
      </c>
      <c r="K472" s="43"/>
      <c r="L472" s="8"/>
      <c r="M472" s="8"/>
    </row>
    <row r="473" customHeight="1" spans="1:13">
      <c r="A473" s="6">
        <v>452</v>
      </c>
      <c r="B473" s="6" t="s">
        <v>1083</v>
      </c>
      <c r="C473" s="6" t="s">
        <v>1084</v>
      </c>
      <c r="D473" s="6"/>
      <c r="E473" s="6" t="s">
        <v>124</v>
      </c>
      <c r="F473" s="6" t="s">
        <v>121</v>
      </c>
      <c r="G473" s="44"/>
      <c r="H473" s="85">
        <v>1400000</v>
      </c>
      <c r="I473" s="85">
        <v>1500000</v>
      </c>
      <c r="J473" s="85">
        <v>1600000</v>
      </c>
      <c r="K473" s="44"/>
      <c r="L473" s="6"/>
      <c r="M473" s="6"/>
    </row>
    <row r="474" customHeight="1" spans="1:13">
      <c r="A474" s="8">
        <v>453</v>
      </c>
      <c r="B474" s="8" t="s">
        <v>1085</v>
      </c>
      <c r="C474" s="8" t="s">
        <v>1086</v>
      </c>
      <c r="D474" s="8"/>
      <c r="E474" s="8" t="s">
        <v>120</v>
      </c>
      <c r="F474" s="8" t="s">
        <v>121</v>
      </c>
      <c r="G474" s="43"/>
      <c r="H474" s="85">
        <v>1300000</v>
      </c>
      <c r="I474" s="85">
        <v>1380000</v>
      </c>
      <c r="J474" s="85">
        <v>1500000</v>
      </c>
      <c r="K474" s="43"/>
      <c r="L474" s="8"/>
      <c r="M474" s="8"/>
    </row>
    <row r="475" customHeight="1" spans="1:13">
      <c r="A475" s="6">
        <v>454</v>
      </c>
      <c r="B475" s="6" t="s">
        <v>1087</v>
      </c>
      <c r="C475" s="6" t="s">
        <v>1088</v>
      </c>
      <c r="D475" s="6"/>
      <c r="E475" s="6" t="s">
        <v>124</v>
      </c>
      <c r="F475" s="6" t="s">
        <v>121</v>
      </c>
      <c r="G475" s="44"/>
      <c r="H475" s="85">
        <v>1550000</v>
      </c>
      <c r="I475" s="85">
        <v>1650000</v>
      </c>
      <c r="J475" s="85">
        <v>1750000</v>
      </c>
      <c r="K475" s="44"/>
      <c r="L475" s="6"/>
      <c r="M475" s="6"/>
    </row>
    <row r="476" customHeight="1" spans="1:13">
      <c r="A476" s="8">
        <v>455</v>
      </c>
      <c r="B476" s="8" t="s">
        <v>1089</v>
      </c>
      <c r="C476" s="8" t="s">
        <v>1090</v>
      </c>
      <c r="D476" s="8"/>
      <c r="E476" s="8" t="s">
        <v>120</v>
      </c>
      <c r="F476" s="8" t="s">
        <v>121</v>
      </c>
      <c r="G476" s="43"/>
      <c r="H476" s="85">
        <v>1420000</v>
      </c>
      <c r="I476" s="85">
        <v>1500000</v>
      </c>
      <c r="J476" s="85">
        <v>1600000</v>
      </c>
      <c r="K476" s="43"/>
      <c r="L476" s="8"/>
      <c r="M476" s="8"/>
    </row>
    <row r="477" customHeight="1" spans="1:13">
      <c r="A477" s="6">
        <v>456</v>
      </c>
      <c r="B477" s="6" t="s">
        <v>1091</v>
      </c>
      <c r="C477" s="6" t="s">
        <v>1092</v>
      </c>
      <c r="D477" s="6"/>
      <c r="E477" s="6" t="s">
        <v>267</v>
      </c>
      <c r="F477" s="6" t="s">
        <v>121</v>
      </c>
      <c r="G477" s="44"/>
      <c r="H477" s="44"/>
      <c r="I477" s="44"/>
      <c r="J477" s="44"/>
      <c r="K477" s="44"/>
      <c r="L477" s="6"/>
      <c r="M477" s="6"/>
    </row>
    <row r="478" customHeight="1" spans="1:13">
      <c r="A478" s="8">
        <v>457</v>
      </c>
      <c r="B478" s="8" t="s">
        <v>1093</v>
      </c>
      <c r="C478" s="8" t="s">
        <v>1094</v>
      </c>
      <c r="D478" s="8"/>
      <c r="E478" s="8" t="s">
        <v>124</v>
      </c>
      <c r="F478" s="8" t="s">
        <v>121</v>
      </c>
      <c r="G478" s="43"/>
      <c r="H478" s="85">
        <v>1050000</v>
      </c>
      <c r="I478" s="85">
        <v>1150000</v>
      </c>
      <c r="J478" s="85">
        <v>1250000</v>
      </c>
      <c r="K478" s="43"/>
      <c r="L478" s="8"/>
      <c r="M478" s="8"/>
    </row>
    <row r="479" customHeight="1" spans="1:13">
      <c r="A479" s="6">
        <v>458</v>
      </c>
      <c r="B479" s="6" t="s">
        <v>1095</v>
      </c>
      <c r="C479" s="6" t="s">
        <v>1096</v>
      </c>
      <c r="D479" s="6"/>
      <c r="E479" s="6" t="s">
        <v>124</v>
      </c>
      <c r="F479" s="6" t="s">
        <v>121</v>
      </c>
      <c r="G479" s="44"/>
      <c r="H479" s="85">
        <v>1700000</v>
      </c>
      <c r="I479" s="85">
        <v>1800000</v>
      </c>
      <c r="J479" s="85">
        <v>1950000</v>
      </c>
      <c r="K479" s="44"/>
      <c r="L479" s="6"/>
      <c r="M479" s="6"/>
    </row>
    <row r="480" customHeight="1" spans="1:13">
      <c r="A480" s="8">
        <v>459</v>
      </c>
      <c r="B480" s="8" t="s">
        <v>1097</v>
      </c>
      <c r="C480" s="8" t="s">
        <v>1098</v>
      </c>
      <c r="D480" s="8"/>
      <c r="E480" s="8" t="s">
        <v>124</v>
      </c>
      <c r="F480" s="8" t="s">
        <v>121</v>
      </c>
      <c r="G480" s="43"/>
      <c r="H480" s="85">
        <v>530000</v>
      </c>
      <c r="I480" s="85">
        <v>570000</v>
      </c>
      <c r="J480" s="85">
        <v>620000</v>
      </c>
      <c r="K480" s="43"/>
      <c r="L480" s="8"/>
      <c r="M480" s="8"/>
    </row>
    <row r="481" customHeight="1" spans="1:13">
      <c r="A481" s="6">
        <v>460</v>
      </c>
      <c r="B481" s="6" t="s">
        <v>1099</v>
      </c>
      <c r="C481" s="6" t="s">
        <v>1100</v>
      </c>
      <c r="D481" s="6"/>
      <c r="E481" s="6" t="s">
        <v>124</v>
      </c>
      <c r="F481" s="6" t="s">
        <v>121</v>
      </c>
      <c r="G481" s="44"/>
      <c r="H481" s="85">
        <v>580000</v>
      </c>
      <c r="I481" s="85">
        <v>620000</v>
      </c>
      <c r="J481" s="85">
        <v>660000</v>
      </c>
      <c r="K481" s="44"/>
      <c r="L481" s="6"/>
      <c r="M481" s="6"/>
    </row>
    <row r="482" customHeight="1" spans="1:13">
      <c r="A482" s="8">
        <v>461</v>
      </c>
      <c r="B482" s="8" t="s">
        <v>1101</v>
      </c>
      <c r="C482" s="8" t="s">
        <v>1102</v>
      </c>
      <c r="D482" s="8"/>
      <c r="E482" s="8" t="s">
        <v>252</v>
      </c>
      <c r="F482" s="8" t="s">
        <v>121</v>
      </c>
      <c r="G482" s="43"/>
      <c r="H482" s="43"/>
      <c r="I482" s="43"/>
      <c r="J482" s="43"/>
      <c r="K482" s="43"/>
      <c r="L482" s="8"/>
      <c r="M482" s="8"/>
    </row>
    <row r="483" customHeight="1" spans="1:13">
      <c r="A483" s="6">
        <v>462</v>
      </c>
      <c r="B483" s="6" t="s">
        <v>1103</v>
      </c>
      <c r="C483" s="6" t="s">
        <v>1104</v>
      </c>
      <c r="D483" s="6"/>
      <c r="E483" s="6"/>
      <c r="F483" s="6" t="s">
        <v>121</v>
      </c>
      <c r="G483" s="44"/>
      <c r="H483" s="44"/>
      <c r="I483" s="44"/>
      <c r="J483" s="44"/>
      <c r="K483" s="44"/>
      <c r="L483" s="6"/>
      <c r="M483" s="6"/>
    </row>
    <row r="484" customHeight="1" spans="1:13">
      <c r="A484" s="8">
        <v>463</v>
      </c>
      <c r="B484" s="8" t="s">
        <v>1105</v>
      </c>
      <c r="C484" s="8" t="s">
        <v>1106</v>
      </c>
      <c r="D484" s="8"/>
      <c r="E484" s="8" t="s">
        <v>120</v>
      </c>
      <c r="F484" s="8" t="s">
        <v>121</v>
      </c>
      <c r="G484" s="43"/>
      <c r="H484" s="85">
        <v>580000</v>
      </c>
      <c r="I484" s="85">
        <v>620000</v>
      </c>
      <c r="J484" s="85">
        <v>660000</v>
      </c>
      <c r="K484" s="43"/>
      <c r="L484" s="8"/>
      <c r="M484" s="8"/>
    </row>
    <row r="485" customHeight="1" spans="1:13">
      <c r="A485" s="6">
        <v>464</v>
      </c>
      <c r="B485" s="6" t="s">
        <v>1107</v>
      </c>
      <c r="C485" s="6" t="s">
        <v>1108</v>
      </c>
      <c r="D485" s="6"/>
      <c r="E485" s="6" t="s">
        <v>137</v>
      </c>
      <c r="F485" s="6" t="s">
        <v>121</v>
      </c>
      <c r="G485" s="44"/>
      <c r="H485" s="85">
        <v>1020000</v>
      </c>
      <c r="I485" s="85">
        <v>1100000</v>
      </c>
      <c r="J485" s="85">
        <v>1200000</v>
      </c>
      <c r="K485" s="44"/>
      <c r="L485" s="6"/>
      <c r="M485" s="6"/>
    </row>
    <row r="486" customHeight="1" spans="1:13">
      <c r="A486" s="8">
        <v>465</v>
      </c>
      <c r="B486" s="8" t="s">
        <v>1109</v>
      </c>
      <c r="C486" s="8" t="s">
        <v>1110</v>
      </c>
      <c r="D486" s="8"/>
      <c r="E486" s="8" t="s">
        <v>137</v>
      </c>
      <c r="F486" s="8" t="s">
        <v>121</v>
      </c>
      <c r="G486" s="43"/>
      <c r="H486" s="85">
        <v>1100000</v>
      </c>
      <c r="I486" s="85">
        <v>1200000</v>
      </c>
      <c r="J486" s="85">
        <v>1300000</v>
      </c>
      <c r="K486" s="43"/>
      <c r="L486" s="8"/>
      <c r="M486" s="8"/>
    </row>
    <row r="487" customHeight="1" spans="1:13">
      <c r="A487" s="6">
        <v>466</v>
      </c>
      <c r="B487" s="6" t="s">
        <v>1111</v>
      </c>
      <c r="C487" s="6" t="s">
        <v>1112</v>
      </c>
      <c r="D487" s="6"/>
      <c r="E487" s="6" t="s">
        <v>137</v>
      </c>
      <c r="F487" s="6" t="s">
        <v>121</v>
      </c>
      <c r="G487" s="44"/>
      <c r="H487" s="85">
        <v>1360000</v>
      </c>
      <c r="I487" s="85">
        <v>1450000</v>
      </c>
      <c r="J487" s="85">
        <v>1550000</v>
      </c>
      <c r="K487" s="44"/>
      <c r="L487" s="6"/>
      <c r="M487" s="6"/>
    </row>
    <row r="488" customHeight="1" spans="1:13">
      <c r="A488" s="8">
        <v>467</v>
      </c>
      <c r="B488" s="8" t="s">
        <v>1113</v>
      </c>
      <c r="C488" s="8" t="s">
        <v>1114</v>
      </c>
      <c r="D488" s="8"/>
      <c r="E488" s="8" t="s">
        <v>137</v>
      </c>
      <c r="F488" s="8" t="s">
        <v>121</v>
      </c>
      <c r="G488" s="43"/>
      <c r="H488" s="85">
        <v>1360000</v>
      </c>
      <c r="I488" s="85">
        <v>1450000</v>
      </c>
      <c r="J488" s="85">
        <v>1550000</v>
      </c>
      <c r="K488" s="43"/>
      <c r="L488" s="8"/>
      <c r="M488" s="8"/>
    </row>
    <row r="489" customHeight="1" spans="1:13">
      <c r="A489" s="6">
        <v>468</v>
      </c>
      <c r="B489" s="6" t="s">
        <v>1115</v>
      </c>
      <c r="C489" s="6" t="s">
        <v>1116</v>
      </c>
      <c r="D489" s="6"/>
      <c r="E489" s="6" t="s">
        <v>124</v>
      </c>
      <c r="F489" s="6" t="s">
        <v>121</v>
      </c>
      <c r="G489" s="44"/>
      <c r="H489" s="44"/>
      <c r="I489" s="44"/>
      <c r="J489" s="44"/>
      <c r="K489" s="44"/>
      <c r="L489" s="6"/>
      <c r="M489" s="6"/>
    </row>
    <row r="490" customHeight="1" spans="1:13">
      <c r="A490" s="8">
        <v>469</v>
      </c>
      <c r="B490" s="8" t="s">
        <v>1117</v>
      </c>
      <c r="C490" s="8" t="s">
        <v>1118</v>
      </c>
      <c r="D490" s="8"/>
      <c r="E490" s="8" t="s">
        <v>120</v>
      </c>
      <c r="F490" s="8" t="s">
        <v>121</v>
      </c>
      <c r="G490" s="43"/>
      <c r="H490" s="85">
        <v>420000</v>
      </c>
      <c r="I490" s="85">
        <v>450000</v>
      </c>
      <c r="J490" s="85">
        <v>480000</v>
      </c>
      <c r="K490" s="43"/>
      <c r="L490" s="8"/>
      <c r="M490" s="8"/>
    </row>
    <row r="491" customHeight="1" spans="1:13">
      <c r="A491" s="6">
        <v>470</v>
      </c>
      <c r="B491" s="6" t="s">
        <v>1119</v>
      </c>
      <c r="C491" s="6" t="s">
        <v>1120</v>
      </c>
      <c r="D491" s="6"/>
      <c r="E491" s="6" t="s">
        <v>1121</v>
      </c>
      <c r="F491" s="6" t="s">
        <v>121</v>
      </c>
      <c r="G491" s="44"/>
      <c r="H491" s="44"/>
      <c r="I491" s="44"/>
      <c r="J491" s="44"/>
      <c r="K491" s="44"/>
      <c r="L491" s="6"/>
      <c r="M491" s="6"/>
    </row>
    <row r="492" customHeight="1" spans="1:13">
      <c r="A492" s="8">
        <v>471</v>
      </c>
      <c r="B492" s="8" t="s">
        <v>1122</v>
      </c>
      <c r="C492" s="8" t="s">
        <v>1123</v>
      </c>
      <c r="D492" s="8"/>
      <c r="E492" s="8" t="s">
        <v>338</v>
      </c>
      <c r="F492" s="8" t="s">
        <v>121</v>
      </c>
      <c r="G492" s="43"/>
      <c r="H492" s="43"/>
      <c r="I492" s="43"/>
      <c r="J492" s="43"/>
      <c r="K492" s="43"/>
      <c r="L492" s="8"/>
      <c r="M492" s="8"/>
    </row>
    <row r="493" customHeight="1" spans="1:13">
      <c r="A493" s="6">
        <v>472</v>
      </c>
      <c r="B493" s="6" t="s">
        <v>1124</v>
      </c>
      <c r="C493" s="6" t="s">
        <v>1125</v>
      </c>
      <c r="D493" s="6"/>
      <c r="E493" s="6" t="s">
        <v>137</v>
      </c>
      <c r="F493" s="6" t="s">
        <v>121</v>
      </c>
      <c r="G493" s="44"/>
      <c r="H493" s="85">
        <v>1770000</v>
      </c>
      <c r="I493" s="85">
        <v>1880000</v>
      </c>
      <c r="J493" s="85">
        <v>2000000</v>
      </c>
      <c r="K493" s="44"/>
      <c r="L493" s="6"/>
      <c r="M493" s="6"/>
    </row>
    <row r="494" customHeight="1" spans="1:13">
      <c r="A494" s="8">
        <v>473</v>
      </c>
      <c r="B494" s="8" t="s">
        <v>1126</v>
      </c>
      <c r="C494" s="8" t="s">
        <v>1127</v>
      </c>
      <c r="D494" s="8"/>
      <c r="E494" s="8" t="s">
        <v>137</v>
      </c>
      <c r="F494" s="8" t="s">
        <v>121</v>
      </c>
      <c r="G494" s="43"/>
      <c r="H494" s="85">
        <v>2450000</v>
      </c>
      <c r="I494" s="85">
        <v>2600000</v>
      </c>
      <c r="J494" s="85">
        <v>2750000</v>
      </c>
      <c r="K494" s="43"/>
      <c r="L494" s="8"/>
      <c r="M494" s="8"/>
    </row>
    <row r="495" customHeight="1" spans="1:13">
      <c r="A495" s="6">
        <v>474</v>
      </c>
      <c r="B495" s="6" t="s">
        <v>1128</v>
      </c>
      <c r="C495" s="6" t="s">
        <v>1129</v>
      </c>
      <c r="D495" s="6"/>
      <c r="E495" s="6" t="s">
        <v>137</v>
      </c>
      <c r="F495" s="6" t="s">
        <v>121</v>
      </c>
      <c r="G495" s="44"/>
      <c r="H495" s="85">
        <v>2450000</v>
      </c>
      <c r="I495" s="85">
        <v>2600000</v>
      </c>
      <c r="J495" s="85">
        <v>2750000</v>
      </c>
      <c r="K495" s="44"/>
      <c r="L495" s="6"/>
      <c r="M495" s="6"/>
    </row>
    <row r="496" customHeight="1" spans="1:13">
      <c r="A496" s="8">
        <v>475</v>
      </c>
      <c r="B496" s="8" t="s">
        <v>1130</v>
      </c>
      <c r="C496" s="8" t="s">
        <v>1131</v>
      </c>
      <c r="D496" s="8"/>
      <c r="E496" s="8" t="s">
        <v>124</v>
      </c>
      <c r="F496" s="8" t="s">
        <v>121</v>
      </c>
      <c r="G496" s="43"/>
      <c r="H496" s="85">
        <v>700000</v>
      </c>
      <c r="I496" s="85">
        <v>750000</v>
      </c>
      <c r="J496" s="85">
        <v>800000</v>
      </c>
      <c r="K496" s="43"/>
      <c r="L496" s="8"/>
      <c r="M496" s="8"/>
    </row>
    <row r="497" customHeight="1" spans="1:13">
      <c r="A497" s="6">
        <v>476</v>
      </c>
      <c r="B497" s="6" t="s">
        <v>1132</v>
      </c>
      <c r="C497" s="6" t="s">
        <v>1133</v>
      </c>
      <c r="D497" s="6"/>
      <c r="E497" s="6" t="s">
        <v>267</v>
      </c>
      <c r="F497" s="6" t="s">
        <v>24</v>
      </c>
      <c r="G497" s="44"/>
      <c r="H497" s="44"/>
      <c r="I497" s="44"/>
      <c r="J497" s="44"/>
      <c r="K497" s="44"/>
      <c r="L497" s="6"/>
      <c r="M497" s="6"/>
    </row>
    <row r="498" customHeight="1" spans="1:13">
      <c r="A498" s="8">
        <v>477</v>
      </c>
      <c r="B498" s="8" t="s">
        <v>1134</v>
      </c>
      <c r="C498" s="8" t="s">
        <v>1135</v>
      </c>
      <c r="D498" s="8"/>
      <c r="E498" s="8" t="s">
        <v>124</v>
      </c>
      <c r="F498" s="8" t="s">
        <v>121</v>
      </c>
      <c r="G498" s="43"/>
      <c r="H498" s="85">
        <v>700000</v>
      </c>
      <c r="I498" s="85">
        <v>740000</v>
      </c>
      <c r="J498" s="85">
        <v>780000</v>
      </c>
      <c r="K498" s="43"/>
      <c r="L498" s="8"/>
      <c r="M498" s="8"/>
    </row>
    <row r="499" customHeight="1" spans="1:13">
      <c r="A499" s="6">
        <v>478</v>
      </c>
      <c r="B499" s="6" t="s">
        <v>1136</v>
      </c>
      <c r="C499" s="6" t="s">
        <v>1137</v>
      </c>
      <c r="D499" s="6"/>
      <c r="E499" s="6" t="s">
        <v>1138</v>
      </c>
      <c r="F499" s="6" t="s">
        <v>121</v>
      </c>
      <c r="G499" s="44"/>
      <c r="H499" s="44"/>
      <c r="I499" s="44"/>
      <c r="J499" s="44"/>
      <c r="K499" s="44"/>
      <c r="L499" s="6"/>
      <c r="M499" s="6"/>
    </row>
    <row r="500" customHeight="1" spans="1:13">
      <c r="A500" s="8">
        <v>479</v>
      </c>
      <c r="B500" s="8" t="s">
        <v>1139</v>
      </c>
      <c r="C500" s="8" t="s">
        <v>1140</v>
      </c>
      <c r="D500" s="8"/>
      <c r="E500" s="8" t="s">
        <v>120</v>
      </c>
      <c r="F500" s="8" t="s">
        <v>121</v>
      </c>
      <c r="G500" s="43"/>
      <c r="H500" s="85">
        <v>490000</v>
      </c>
      <c r="I500" s="85">
        <v>520000</v>
      </c>
      <c r="J500" s="85">
        <v>550000</v>
      </c>
      <c r="K500" s="43"/>
      <c r="L500" s="8"/>
      <c r="M500" s="8"/>
    </row>
    <row r="501" customHeight="1" spans="1:13">
      <c r="A501" s="6">
        <v>480</v>
      </c>
      <c r="B501" s="6" t="s">
        <v>1141</v>
      </c>
      <c r="C501" s="6" t="s">
        <v>1142</v>
      </c>
      <c r="D501" s="6"/>
      <c r="E501" s="6" t="s">
        <v>120</v>
      </c>
      <c r="F501" s="6" t="s">
        <v>121</v>
      </c>
      <c r="G501" s="44"/>
      <c r="H501" s="85">
        <v>540000</v>
      </c>
      <c r="I501" s="85">
        <v>580000</v>
      </c>
      <c r="J501" s="85">
        <v>620000</v>
      </c>
      <c r="K501" s="44"/>
      <c r="L501" s="6"/>
      <c r="M501" s="6"/>
    </row>
    <row r="502" customHeight="1" spans="1:13">
      <c r="A502" s="8">
        <v>481</v>
      </c>
      <c r="B502" s="8" t="s">
        <v>1143</v>
      </c>
      <c r="C502" s="8" t="s">
        <v>1144</v>
      </c>
      <c r="D502" s="8"/>
      <c r="E502" s="8" t="s">
        <v>137</v>
      </c>
      <c r="F502" s="8" t="s">
        <v>121</v>
      </c>
      <c r="G502" s="43"/>
      <c r="H502" s="85">
        <v>1280000</v>
      </c>
      <c r="I502" s="85">
        <v>1360000</v>
      </c>
      <c r="J502" s="85">
        <v>1460000</v>
      </c>
      <c r="K502" s="43"/>
      <c r="L502" s="8"/>
      <c r="M502" s="8"/>
    </row>
    <row r="503" customHeight="1" spans="1:13">
      <c r="A503" s="6">
        <v>482</v>
      </c>
      <c r="B503" s="6" t="s">
        <v>1145</v>
      </c>
      <c r="C503" s="6" t="s">
        <v>1146</v>
      </c>
      <c r="D503" s="6"/>
      <c r="E503" s="6" t="s">
        <v>120</v>
      </c>
      <c r="F503" s="6" t="s">
        <v>121</v>
      </c>
      <c r="G503" s="44"/>
      <c r="H503" s="85">
        <v>1130000</v>
      </c>
      <c r="I503" s="85">
        <v>1200000</v>
      </c>
      <c r="J503" s="85">
        <v>1300000</v>
      </c>
      <c r="K503" s="44"/>
      <c r="L503" s="6"/>
      <c r="M503" s="6"/>
    </row>
    <row r="504" customHeight="1" spans="1:13">
      <c r="A504" s="8">
        <v>483</v>
      </c>
      <c r="B504" s="8" t="s">
        <v>1147</v>
      </c>
      <c r="C504" s="8" t="s">
        <v>1148</v>
      </c>
      <c r="D504" s="8"/>
      <c r="E504" s="8" t="s">
        <v>120</v>
      </c>
      <c r="F504" s="8" t="s">
        <v>121</v>
      </c>
      <c r="G504" s="43"/>
      <c r="H504" s="43"/>
      <c r="I504" s="43"/>
      <c r="J504" s="43"/>
      <c r="K504" s="43"/>
      <c r="L504" s="8"/>
      <c r="M504" s="8"/>
    </row>
    <row r="505" customHeight="1" spans="1:13">
      <c r="A505" s="6">
        <v>484</v>
      </c>
      <c r="B505" s="6" t="s">
        <v>1149</v>
      </c>
      <c r="C505" s="6" t="s">
        <v>1150</v>
      </c>
      <c r="D505" s="6"/>
      <c r="E505" s="6" t="s">
        <v>137</v>
      </c>
      <c r="F505" s="6" t="s">
        <v>121</v>
      </c>
      <c r="G505" s="44"/>
      <c r="H505" s="85">
        <v>1720000</v>
      </c>
      <c r="I505" s="85">
        <v>1830000</v>
      </c>
      <c r="J505" s="85">
        <v>1950000</v>
      </c>
      <c r="K505" s="44"/>
      <c r="L505" s="6"/>
      <c r="M505" s="6"/>
    </row>
    <row r="506" customHeight="1" spans="1:13">
      <c r="A506" s="8">
        <v>485</v>
      </c>
      <c r="B506" s="8" t="s">
        <v>1151</v>
      </c>
      <c r="C506" s="8" t="s">
        <v>1152</v>
      </c>
      <c r="D506" s="8"/>
      <c r="E506" s="8" t="s">
        <v>137</v>
      </c>
      <c r="F506" s="8" t="s">
        <v>121</v>
      </c>
      <c r="G506" s="43"/>
      <c r="H506" s="85">
        <v>1720000</v>
      </c>
      <c r="I506" s="85">
        <v>1830000</v>
      </c>
      <c r="J506" s="85">
        <v>1950000</v>
      </c>
      <c r="K506" s="43"/>
      <c r="L506" s="8"/>
      <c r="M506" s="8"/>
    </row>
    <row r="507" customHeight="1" spans="1:13">
      <c r="A507" s="6">
        <v>486</v>
      </c>
      <c r="B507" s="6" t="s">
        <v>1153</v>
      </c>
      <c r="C507" s="6" t="s">
        <v>1154</v>
      </c>
      <c r="D507" s="6"/>
      <c r="E507" s="6" t="s">
        <v>120</v>
      </c>
      <c r="F507" s="6" t="s">
        <v>121</v>
      </c>
      <c r="G507" s="44"/>
      <c r="H507" s="85">
        <v>1380000</v>
      </c>
      <c r="I507" s="85">
        <v>1470000</v>
      </c>
      <c r="J507" s="85">
        <v>1570000</v>
      </c>
      <c r="K507" s="44"/>
      <c r="L507" s="6"/>
      <c r="M507" s="6"/>
    </row>
    <row r="508" customHeight="1" spans="1:13">
      <c r="A508" s="8">
        <v>487</v>
      </c>
      <c r="B508" s="8" t="s">
        <v>1155</v>
      </c>
      <c r="C508" s="8" t="s">
        <v>1156</v>
      </c>
      <c r="D508" s="8"/>
      <c r="E508" s="8" t="s">
        <v>137</v>
      </c>
      <c r="F508" s="8" t="s">
        <v>121</v>
      </c>
      <c r="G508" s="43"/>
      <c r="H508" s="85">
        <v>840000</v>
      </c>
      <c r="I508" s="85">
        <v>890000</v>
      </c>
      <c r="J508" s="85">
        <v>950000</v>
      </c>
      <c r="K508" s="43"/>
      <c r="L508" s="8"/>
      <c r="M508" s="8"/>
    </row>
    <row r="509" customHeight="1" spans="1:13">
      <c r="A509" s="6">
        <v>488</v>
      </c>
      <c r="B509" s="6" t="s">
        <v>1157</v>
      </c>
      <c r="C509" s="6" t="s">
        <v>1158</v>
      </c>
      <c r="D509" s="6"/>
      <c r="E509" s="6" t="s">
        <v>120</v>
      </c>
      <c r="F509" s="6" t="s">
        <v>121</v>
      </c>
      <c r="G509" s="44"/>
      <c r="H509" s="85">
        <v>640000</v>
      </c>
      <c r="I509" s="85">
        <v>680000</v>
      </c>
      <c r="J509" s="85">
        <v>730000</v>
      </c>
      <c r="K509" s="44"/>
      <c r="L509" s="6"/>
      <c r="M509" s="6"/>
    </row>
    <row r="510" customHeight="1" spans="1:13">
      <c r="A510" s="8">
        <v>489</v>
      </c>
      <c r="B510" s="8" t="s">
        <v>1159</v>
      </c>
      <c r="C510" s="8" t="s">
        <v>1160</v>
      </c>
      <c r="D510" s="8"/>
      <c r="E510" s="8" t="s">
        <v>120</v>
      </c>
      <c r="F510" s="8" t="s">
        <v>121</v>
      </c>
      <c r="G510" s="43"/>
      <c r="H510" s="85">
        <v>690000</v>
      </c>
      <c r="I510" s="85">
        <v>740000</v>
      </c>
      <c r="J510" s="85">
        <v>790000</v>
      </c>
      <c r="K510" s="43"/>
      <c r="L510" s="8"/>
      <c r="M510" s="8"/>
    </row>
    <row r="511" customHeight="1" spans="1:13">
      <c r="A511" s="6">
        <v>490</v>
      </c>
      <c r="B511" s="6" t="s">
        <v>1161</v>
      </c>
      <c r="C511" s="6" t="s">
        <v>1162</v>
      </c>
      <c r="D511" s="6"/>
      <c r="E511" s="6" t="s">
        <v>137</v>
      </c>
      <c r="F511" s="6" t="s">
        <v>121</v>
      </c>
      <c r="G511" s="44"/>
      <c r="H511" s="85">
        <v>1250000</v>
      </c>
      <c r="I511" s="85">
        <v>1350000</v>
      </c>
      <c r="J511" s="85">
        <v>1450000</v>
      </c>
      <c r="K511" s="44"/>
      <c r="L511" s="6"/>
      <c r="M511" s="6"/>
    </row>
    <row r="512" customHeight="1" spans="1:13">
      <c r="A512" s="8">
        <v>491</v>
      </c>
      <c r="B512" s="8" t="s">
        <v>1163</v>
      </c>
      <c r="C512" s="8" t="s">
        <v>1164</v>
      </c>
      <c r="D512" s="8"/>
      <c r="E512" s="8" t="s">
        <v>124</v>
      </c>
      <c r="F512" s="8" t="s">
        <v>121</v>
      </c>
      <c r="G512" s="43"/>
      <c r="H512" s="85">
        <v>1450000</v>
      </c>
      <c r="I512" s="85">
        <v>1550000</v>
      </c>
      <c r="J512" s="85">
        <v>1650000</v>
      </c>
      <c r="K512" s="43"/>
      <c r="L512" s="8"/>
      <c r="M512" s="8"/>
    </row>
    <row r="513" customHeight="1" spans="1:13">
      <c r="A513" s="6">
        <v>492</v>
      </c>
      <c r="B513" s="6" t="s">
        <v>1165</v>
      </c>
      <c r="C513" s="6" t="s">
        <v>1166</v>
      </c>
      <c r="D513" s="6"/>
      <c r="E513" s="6" t="s">
        <v>124</v>
      </c>
      <c r="F513" s="6" t="s">
        <v>121</v>
      </c>
      <c r="G513" s="44"/>
      <c r="H513" s="44"/>
      <c r="I513" s="44"/>
      <c r="J513" s="44"/>
      <c r="K513" s="44"/>
      <c r="L513" s="6"/>
      <c r="M513" s="6"/>
    </row>
    <row r="514" customHeight="1" spans="1:13">
      <c r="A514" s="8">
        <v>493</v>
      </c>
      <c r="B514" s="8" t="s">
        <v>1167</v>
      </c>
      <c r="C514" s="8" t="s">
        <v>1168</v>
      </c>
      <c r="D514" s="8"/>
      <c r="E514" s="8" t="s">
        <v>120</v>
      </c>
      <c r="F514" s="8" t="s">
        <v>121</v>
      </c>
      <c r="G514" s="43"/>
      <c r="H514" s="85">
        <v>1380000</v>
      </c>
      <c r="I514" s="85">
        <v>1470000</v>
      </c>
      <c r="J514" s="85">
        <v>1570000</v>
      </c>
      <c r="K514" s="43"/>
      <c r="L514" s="8"/>
      <c r="M514" s="8"/>
    </row>
    <row r="515" customHeight="1" spans="1:13">
      <c r="A515" s="6">
        <v>494</v>
      </c>
      <c r="B515" s="6" t="s">
        <v>1169</v>
      </c>
      <c r="C515" s="6" t="s">
        <v>1170</v>
      </c>
      <c r="D515" s="6"/>
      <c r="E515" s="6" t="s">
        <v>124</v>
      </c>
      <c r="F515" s="6" t="s">
        <v>121</v>
      </c>
      <c r="G515" s="44"/>
      <c r="H515" s="44"/>
      <c r="I515" s="44"/>
      <c r="J515" s="44"/>
      <c r="K515" s="44"/>
      <c r="L515" s="6"/>
      <c r="M515" s="6"/>
    </row>
    <row r="516" customHeight="1" spans="1:13">
      <c r="A516" s="8">
        <v>495</v>
      </c>
      <c r="B516" s="8" t="s">
        <v>1171</v>
      </c>
      <c r="C516" s="8" t="s">
        <v>1172</v>
      </c>
      <c r="D516" s="8"/>
      <c r="E516" s="8" t="s">
        <v>124</v>
      </c>
      <c r="F516" s="8" t="s">
        <v>121</v>
      </c>
      <c r="G516" s="43"/>
      <c r="H516" s="85">
        <v>3500000</v>
      </c>
      <c r="I516" s="85">
        <v>3700000</v>
      </c>
      <c r="J516" s="85">
        <v>3900000</v>
      </c>
      <c r="K516" s="43"/>
      <c r="L516" s="8"/>
      <c r="M516" s="8"/>
    </row>
    <row r="517" customHeight="1" spans="1:13">
      <c r="A517" s="6">
        <v>496</v>
      </c>
      <c r="B517" s="6" t="s">
        <v>1173</v>
      </c>
      <c r="C517" s="6" t="s">
        <v>1174</v>
      </c>
      <c r="D517" s="6"/>
      <c r="E517" s="6" t="s">
        <v>124</v>
      </c>
      <c r="F517" s="6" t="s">
        <v>121</v>
      </c>
      <c r="G517" s="44"/>
      <c r="H517" s="85">
        <v>2800000</v>
      </c>
      <c r="I517" s="85">
        <v>3000000</v>
      </c>
      <c r="J517" s="85">
        <v>3200000</v>
      </c>
      <c r="K517" s="44"/>
      <c r="L517" s="6"/>
      <c r="M517" s="6"/>
    </row>
    <row r="518" customHeight="1" spans="1:13">
      <c r="A518" s="8">
        <v>497</v>
      </c>
      <c r="B518" s="8" t="s">
        <v>1175</v>
      </c>
      <c r="C518" s="8" t="s">
        <v>1176</v>
      </c>
      <c r="D518" s="8"/>
      <c r="E518" s="8"/>
      <c r="F518" s="8" t="s">
        <v>121</v>
      </c>
      <c r="G518" s="43"/>
      <c r="H518" s="85">
        <v>645000</v>
      </c>
      <c r="I518" s="85">
        <v>680000</v>
      </c>
      <c r="J518" s="85">
        <v>730000</v>
      </c>
      <c r="K518" s="43"/>
      <c r="L518" s="8"/>
      <c r="M518" s="8"/>
    </row>
    <row r="519" customHeight="1" spans="1:13">
      <c r="A519" s="6">
        <v>498</v>
      </c>
      <c r="B519" s="6" t="s">
        <v>1177</v>
      </c>
      <c r="C519" s="6" t="s">
        <v>1178</v>
      </c>
      <c r="D519" s="6"/>
      <c r="E519" s="6" t="s">
        <v>137</v>
      </c>
      <c r="F519" s="6" t="s">
        <v>121</v>
      </c>
      <c r="G519" s="44"/>
      <c r="H519" s="85">
        <v>3750000</v>
      </c>
      <c r="I519" s="85">
        <v>4000000</v>
      </c>
      <c r="J519" s="85">
        <v>4250000</v>
      </c>
      <c r="K519" s="44"/>
      <c r="L519" s="6"/>
      <c r="M519" s="6"/>
    </row>
    <row r="520" customHeight="1" spans="1:13">
      <c r="A520" s="81"/>
      <c r="B520" s="81"/>
      <c r="C520" s="42" t="s">
        <v>1179</v>
      </c>
      <c r="D520" s="81"/>
      <c r="E520" s="81"/>
      <c r="F520" s="81"/>
      <c r="G520" s="82"/>
      <c r="H520" s="82"/>
      <c r="I520" s="82"/>
      <c r="J520" s="82"/>
      <c r="K520" s="82"/>
      <c r="L520" s="81"/>
      <c r="M520" s="81"/>
    </row>
    <row r="521" customHeight="1" spans="1:13">
      <c r="A521" s="6">
        <v>499</v>
      </c>
      <c r="B521" s="6" t="s">
        <v>1180</v>
      </c>
      <c r="C521" s="6" t="s">
        <v>1181</v>
      </c>
      <c r="D521" s="6" t="s">
        <v>1182</v>
      </c>
      <c r="E521" s="6" t="s">
        <v>137</v>
      </c>
      <c r="F521" s="6" t="s">
        <v>121</v>
      </c>
      <c r="G521" s="44"/>
      <c r="H521" s="85">
        <v>2000000</v>
      </c>
      <c r="I521" s="85">
        <v>2100000</v>
      </c>
      <c r="J521" s="85">
        <v>2200000</v>
      </c>
      <c r="K521" s="44"/>
      <c r="L521" s="6"/>
      <c r="M521" s="6"/>
    </row>
    <row r="522" customHeight="1" spans="1:13">
      <c r="A522" s="81"/>
      <c r="B522" s="81"/>
      <c r="C522" s="42" t="s">
        <v>735</v>
      </c>
      <c r="D522" s="81"/>
      <c r="E522" s="81"/>
      <c r="F522" s="81"/>
      <c r="G522" s="82"/>
      <c r="H522" s="82"/>
      <c r="I522" s="82"/>
      <c r="J522" s="82"/>
      <c r="K522" s="82"/>
      <c r="L522" s="81"/>
      <c r="M522" s="81"/>
    </row>
    <row r="523" customHeight="1" spans="1:13">
      <c r="A523" s="6">
        <v>500</v>
      </c>
      <c r="B523" s="6" t="s">
        <v>1183</v>
      </c>
      <c r="C523" s="6" t="s">
        <v>1184</v>
      </c>
      <c r="D523" s="6"/>
      <c r="E523" s="6" t="s">
        <v>137</v>
      </c>
      <c r="F523" s="6" t="s">
        <v>121</v>
      </c>
      <c r="G523" s="44"/>
      <c r="H523" s="85">
        <v>3300000</v>
      </c>
      <c r="I523" s="85">
        <v>3500000</v>
      </c>
      <c r="J523" s="85">
        <v>3700000</v>
      </c>
      <c r="K523" s="44"/>
      <c r="L523" s="6"/>
      <c r="M523" s="6"/>
    </row>
    <row r="524" customHeight="1" spans="1:13">
      <c r="A524" s="8">
        <v>501</v>
      </c>
      <c r="B524" s="8" t="s">
        <v>1185</v>
      </c>
      <c r="C524" s="8" t="s">
        <v>1186</v>
      </c>
      <c r="D524" s="8"/>
      <c r="E524" s="8" t="s">
        <v>137</v>
      </c>
      <c r="F524" s="8" t="s">
        <v>121</v>
      </c>
      <c r="G524" s="43"/>
      <c r="H524" s="85">
        <v>3300000</v>
      </c>
      <c r="I524" s="85">
        <v>3500000</v>
      </c>
      <c r="J524" s="85">
        <v>3700000</v>
      </c>
      <c r="K524" s="43"/>
      <c r="L524" s="8"/>
      <c r="M524" s="8"/>
    </row>
    <row r="525" customHeight="1" spans="1:13">
      <c r="A525" s="81"/>
      <c r="B525" s="81"/>
      <c r="C525" s="42" t="s">
        <v>1187</v>
      </c>
      <c r="D525" s="81"/>
      <c r="E525" s="81"/>
      <c r="F525" s="81"/>
      <c r="G525" s="82"/>
      <c r="H525" s="82"/>
      <c r="I525" s="82"/>
      <c r="J525" s="82"/>
      <c r="K525" s="82"/>
      <c r="L525" s="81"/>
      <c r="M525" s="81"/>
    </row>
    <row r="526" customHeight="1" spans="1:13">
      <c r="A526" s="8">
        <v>502</v>
      </c>
      <c r="B526" s="8" t="s">
        <v>1188</v>
      </c>
      <c r="C526" s="8" t="s">
        <v>1189</v>
      </c>
      <c r="D526" s="8" t="s">
        <v>1190</v>
      </c>
      <c r="E526" s="8" t="s">
        <v>124</v>
      </c>
      <c r="F526" s="8" t="s">
        <v>121</v>
      </c>
      <c r="G526" s="43"/>
      <c r="H526" s="85">
        <v>1700000</v>
      </c>
      <c r="I526" s="85">
        <v>1800000</v>
      </c>
      <c r="J526" s="85">
        <v>1900000</v>
      </c>
      <c r="K526" s="43"/>
      <c r="L526" s="8"/>
      <c r="M526" s="8"/>
    </row>
    <row r="527" customHeight="1" spans="1:13">
      <c r="A527" s="81"/>
      <c r="B527" s="81"/>
      <c r="C527" s="42" t="s">
        <v>735</v>
      </c>
      <c r="D527" s="81"/>
      <c r="E527" s="81"/>
      <c r="F527" s="81"/>
      <c r="G527" s="82"/>
      <c r="H527" s="82"/>
      <c r="I527" s="82"/>
      <c r="J527" s="82"/>
      <c r="K527" s="82"/>
      <c r="L527" s="81"/>
      <c r="M527" s="81"/>
    </row>
    <row r="528" customHeight="1" spans="1:13">
      <c r="A528" s="8">
        <v>503</v>
      </c>
      <c r="B528" s="8" t="s">
        <v>1191</v>
      </c>
      <c r="C528" s="8" t="s">
        <v>1192</v>
      </c>
      <c r="D528" s="8"/>
      <c r="E528" s="8" t="s">
        <v>120</v>
      </c>
      <c r="F528" s="8" t="s">
        <v>121</v>
      </c>
      <c r="G528" s="43"/>
      <c r="H528" s="43"/>
      <c r="I528" s="43"/>
      <c r="J528" s="43"/>
      <c r="K528" s="43"/>
      <c r="L528" s="8"/>
      <c r="M528" s="8"/>
    </row>
    <row r="529" customHeight="1" spans="1:13">
      <c r="A529" s="6">
        <v>504</v>
      </c>
      <c r="B529" s="6" t="s">
        <v>1193</v>
      </c>
      <c r="C529" s="6" t="s">
        <v>1194</v>
      </c>
      <c r="D529" s="6"/>
      <c r="E529" s="6" t="s">
        <v>267</v>
      </c>
      <c r="F529" s="6" t="s">
        <v>121</v>
      </c>
      <c r="G529" s="44"/>
      <c r="H529" s="44"/>
      <c r="I529" s="44"/>
      <c r="J529" s="44"/>
      <c r="K529" s="44"/>
      <c r="L529" s="6"/>
      <c r="M529" s="6"/>
    </row>
    <row r="530" customHeight="1" spans="1:13">
      <c r="A530" s="8">
        <v>505</v>
      </c>
      <c r="B530" s="8" t="s">
        <v>1195</v>
      </c>
      <c r="C530" s="8" t="s">
        <v>1196</v>
      </c>
      <c r="D530" s="8"/>
      <c r="E530" s="8" t="s">
        <v>252</v>
      </c>
      <c r="F530" s="8" t="s">
        <v>121</v>
      </c>
      <c r="G530" s="43"/>
      <c r="H530" s="43"/>
      <c r="I530" s="43"/>
      <c r="J530" s="43"/>
      <c r="K530" s="43"/>
      <c r="L530" s="8"/>
      <c r="M530" s="8"/>
    </row>
    <row r="531" customHeight="1" spans="1:13">
      <c r="A531" s="6">
        <v>506</v>
      </c>
      <c r="B531" s="6" t="s">
        <v>1197</v>
      </c>
      <c r="C531" s="6" t="s">
        <v>1198</v>
      </c>
      <c r="D531" s="6"/>
      <c r="E531" s="6" t="s">
        <v>124</v>
      </c>
      <c r="F531" s="6" t="s">
        <v>121</v>
      </c>
      <c r="G531" s="44"/>
      <c r="H531" s="85">
        <v>1200000</v>
      </c>
      <c r="I531" s="85">
        <v>1300000</v>
      </c>
      <c r="J531" s="85">
        <v>1400000</v>
      </c>
      <c r="K531" s="44"/>
      <c r="L531" s="6"/>
      <c r="M531" s="6"/>
    </row>
    <row r="532" customHeight="1" spans="1:13">
      <c r="A532" s="8">
        <v>507</v>
      </c>
      <c r="B532" s="8" t="s">
        <v>1199</v>
      </c>
      <c r="C532" s="8" t="s">
        <v>1200</v>
      </c>
      <c r="D532" s="8"/>
      <c r="E532" s="8"/>
      <c r="F532" s="8" t="s">
        <v>121</v>
      </c>
      <c r="G532" s="43"/>
      <c r="H532" s="43"/>
      <c r="I532" s="43"/>
      <c r="J532" s="43"/>
      <c r="K532" s="43"/>
      <c r="L532" s="8"/>
      <c r="M532" s="8"/>
    </row>
    <row r="533" customHeight="1" spans="1:13">
      <c r="A533" s="6">
        <v>508</v>
      </c>
      <c r="B533" s="6" t="s">
        <v>1201</v>
      </c>
      <c r="C533" s="6" t="s">
        <v>1202</v>
      </c>
      <c r="D533" s="6"/>
      <c r="E533" s="6" t="s">
        <v>1203</v>
      </c>
      <c r="F533" s="6" t="s">
        <v>121</v>
      </c>
      <c r="G533" s="44"/>
      <c r="H533" s="85">
        <v>1800000</v>
      </c>
      <c r="I533" s="85">
        <v>1900000</v>
      </c>
      <c r="J533" s="85">
        <v>2050000</v>
      </c>
      <c r="K533" s="44"/>
      <c r="L533" s="6"/>
      <c r="M533" s="6"/>
    </row>
    <row r="534" customHeight="1" spans="1:13">
      <c r="A534" s="8">
        <v>509</v>
      </c>
      <c r="B534" s="8" t="s">
        <v>1204</v>
      </c>
      <c r="C534" s="8" t="s">
        <v>1205</v>
      </c>
      <c r="D534" s="8"/>
      <c r="E534" s="8" t="s">
        <v>120</v>
      </c>
      <c r="F534" s="8" t="s">
        <v>121</v>
      </c>
      <c r="G534" s="43"/>
      <c r="H534" s="85">
        <v>1440000</v>
      </c>
      <c r="I534" s="85">
        <v>1530000</v>
      </c>
      <c r="J534" s="85">
        <v>1600000</v>
      </c>
      <c r="K534" s="43"/>
      <c r="L534" s="8"/>
      <c r="M534" s="8"/>
    </row>
    <row r="535" customHeight="1" spans="1:13">
      <c r="A535" s="6">
        <v>510</v>
      </c>
      <c r="B535" s="6" t="s">
        <v>1206</v>
      </c>
      <c r="C535" s="6" t="s">
        <v>1207</v>
      </c>
      <c r="D535" s="6"/>
      <c r="E535" s="6" t="s">
        <v>252</v>
      </c>
      <c r="F535" s="6" t="s">
        <v>121</v>
      </c>
      <c r="G535" s="44"/>
      <c r="H535" s="44"/>
      <c r="I535" s="44"/>
      <c r="J535" s="44"/>
      <c r="K535" s="44"/>
      <c r="L535" s="6"/>
      <c r="M535" s="6"/>
    </row>
    <row r="536" customHeight="1" spans="1:13">
      <c r="A536" s="8">
        <v>511</v>
      </c>
      <c r="B536" s="8" t="s">
        <v>1208</v>
      </c>
      <c r="C536" s="8" t="s">
        <v>1209</v>
      </c>
      <c r="D536" s="8"/>
      <c r="E536" s="8" t="s">
        <v>124</v>
      </c>
      <c r="F536" s="8" t="s">
        <v>121</v>
      </c>
      <c r="G536" s="43"/>
      <c r="H536" s="85">
        <v>1200000</v>
      </c>
      <c r="I536" s="85">
        <v>1300000</v>
      </c>
      <c r="J536" s="85">
        <v>1400000</v>
      </c>
      <c r="K536" s="43"/>
      <c r="L536" s="8"/>
      <c r="M536" s="8"/>
    </row>
    <row r="537" customHeight="1" spans="1:13">
      <c r="A537" s="6">
        <v>512</v>
      </c>
      <c r="B537" s="6" t="s">
        <v>1210</v>
      </c>
      <c r="C537" s="6" t="s">
        <v>1211</v>
      </c>
      <c r="D537" s="6"/>
      <c r="E537" s="6" t="s">
        <v>124</v>
      </c>
      <c r="F537" s="6" t="s">
        <v>121</v>
      </c>
      <c r="G537" s="44"/>
      <c r="H537" s="85">
        <v>1400000</v>
      </c>
      <c r="I537" s="85">
        <v>1500000</v>
      </c>
      <c r="J537" s="85">
        <v>1700000</v>
      </c>
      <c r="K537" s="44"/>
      <c r="L537" s="6"/>
      <c r="M537" s="6"/>
    </row>
    <row r="538" customHeight="1" spans="1:13">
      <c r="A538" s="8">
        <v>513</v>
      </c>
      <c r="B538" s="8" t="s">
        <v>1212</v>
      </c>
      <c r="C538" s="8" t="s">
        <v>1213</v>
      </c>
      <c r="D538" s="8"/>
      <c r="E538" s="8" t="s">
        <v>267</v>
      </c>
      <c r="F538" s="8" t="s">
        <v>121</v>
      </c>
      <c r="G538" s="43"/>
      <c r="H538" s="43"/>
      <c r="I538" s="43"/>
      <c r="J538" s="43"/>
      <c r="K538" s="43"/>
      <c r="L538" s="8"/>
      <c r="M538" s="8"/>
    </row>
    <row r="539" customHeight="1" spans="1:13">
      <c r="A539" s="6">
        <v>514</v>
      </c>
      <c r="B539" s="6" t="s">
        <v>1214</v>
      </c>
      <c r="C539" s="6" t="s">
        <v>1215</v>
      </c>
      <c r="D539" s="6"/>
      <c r="E539" s="6" t="s">
        <v>252</v>
      </c>
      <c r="F539" s="6" t="s">
        <v>121</v>
      </c>
      <c r="G539" s="44"/>
      <c r="H539" s="44"/>
      <c r="I539" s="44"/>
      <c r="J539" s="44"/>
      <c r="K539" s="44"/>
      <c r="L539" s="6"/>
      <c r="M539" s="6"/>
    </row>
    <row r="540" customHeight="1" spans="1:13">
      <c r="A540" s="8">
        <v>515</v>
      </c>
      <c r="B540" s="8" t="s">
        <v>1216</v>
      </c>
      <c r="C540" s="8" t="s">
        <v>1217</v>
      </c>
      <c r="D540" s="8"/>
      <c r="E540" s="8" t="s">
        <v>267</v>
      </c>
      <c r="F540" s="8" t="s">
        <v>121</v>
      </c>
      <c r="G540" s="43"/>
      <c r="H540" s="43"/>
      <c r="I540" s="43"/>
      <c r="J540" s="43"/>
      <c r="K540" s="43"/>
      <c r="L540" s="8"/>
      <c r="M540" s="8"/>
    </row>
    <row r="541" customHeight="1" spans="1:13">
      <c r="A541" s="6">
        <v>516</v>
      </c>
      <c r="B541" s="6" t="s">
        <v>1218</v>
      </c>
      <c r="C541" s="6" t="s">
        <v>1219</v>
      </c>
      <c r="D541" s="6"/>
      <c r="E541" s="6" t="s">
        <v>120</v>
      </c>
      <c r="F541" s="6" t="s">
        <v>121</v>
      </c>
      <c r="G541" s="44"/>
      <c r="H541" s="85">
        <v>560000</v>
      </c>
      <c r="I541" s="85">
        <v>590000</v>
      </c>
      <c r="J541" s="85">
        <v>630000</v>
      </c>
      <c r="K541" s="44"/>
      <c r="L541" s="6"/>
      <c r="M541" s="6"/>
    </row>
    <row r="542" customHeight="1" spans="1:13">
      <c r="A542" s="8">
        <v>517</v>
      </c>
      <c r="B542" s="8" t="s">
        <v>1220</v>
      </c>
      <c r="C542" s="8" t="s">
        <v>1221</v>
      </c>
      <c r="D542" s="8"/>
      <c r="E542" s="8" t="s">
        <v>120</v>
      </c>
      <c r="F542" s="8" t="s">
        <v>121</v>
      </c>
      <c r="G542" s="43"/>
      <c r="H542" s="85">
        <v>510000</v>
      </c>
      <c r="I542" s="85">
        <v>550000</v>
      </c>
      <c r="J542" s="85">
        <v>580000</v>
      </c>
      <c r="K542" s="43"/>
      <c r="L542" s="8"/>
      <c r="M542" s="8"/>
    </row>
    <row r="543" customHeight="1" spans="1:13">
      <c r="A543" s="6">
        <v>518</v>
      </c>
      <c r="B543" s="6" t="s">
        <v>1222</v>
      </c>
      <c r="C543" s="6" t="s">
        <v>1223</v>
      </c>
      <c r="D543" s="6"/>
      <c r="E543" s="6" t="s">
        <v>137</v>
      </c>
      <c r="F543" s="6" t="s">
        <v>121</v>
      </c>
      <c r="G543" s="44"/>
      <c r="H543" s="85">
        <v>1200000</v>
      </c>
      <c r="I543" s="85">
        <v>1300000</v>
      </c>
      <c r="J543" s="85">
        <v>1400000</v>
      </c>
      <c r="K543" s="44"/>
      <c r="L543" s="6"/>
      <c r="M543" s="6"/>
    </row>
    <row r="544" customHeight="1" spans="1:13">
      <c r="A544" s="8">
        <v>519</v>
      </c>
      <c r="B544" s="8" t="s">
        <v>1224</v>
      </c>
      <c r="C544" s="8" t="s">
        <v>1225</v>
      </c>
      <c r="D544" s="8"/>
      <c r="E544" s="8"/>
      <c r="F544" s="8" t="s">
        <v>121</v>
      </c>
      <c r="G544" s="43"/>
      <c r="H544" s="43"/>
      <c r="I544" s="43"/>
      <c r="J544" s="43"/>
      <c r="K544" s="43"/>
      <c r="L544" s="8"/>
      <c r="M544" s="8"/>
    </row>
    <row r="545" customHeight="1" spans="1:13">
      <c r="A545" s="6">
        <v>520</v>
      </c>
      <c r="B545" s="6" t="s">
        <v>1226</v>
      </c>
      <c r="C545" s="6" t="s">
        <v>1227</v>
      </c>
      <c r="D545" s="6"/>
      <c r="E545" s="6" t="s">
        <v>1228</v>
      </c>
      <c r="F545" s="6" t="s">
        <v>121</v>
      </c>
      <c r="G545" s="44"/>
      <c r="H545" s="44"/>
      <c r="I545" s="44"/>
      <c r="J545" s="44"/>
      <c r="K545" s="44"/>
      <c r="L545" s="6"/>
      <c r="M545" s="6"/>
    </row>
    <row r="546" customHeight="1" spans="1:13">
      <c r="A546" s="8">
        <v>521</v>
      </c>
      <c r="B546" s="8" t="s">
        <v>1229</v>
      </c>
      <c r="C546" s="8" t="s">
        <v>1230</v>
      </c>
      <c r="D546" s="8"/>
      <c r="E546" s="8" t="s">
        <v>137</v>
      </c>
      <c r="F546" s="8" t="s">
        <v>121</v>
      </c>
      <c r="G546" s="43"/>
      <c r="H546" s="85">
        <v>1100000</v>
      </c>
      <c r="I546" s="85">
        <v>1200000</v>
      </c>
      <c r="J546" s="85">
        <v>1300000</v>
      </c>
      <c r="K546" s="43"/>
      <c r="L546" s="8"/>
      <c r="M546" s="8"/>
    </row>
    <row r="547" customHeight="1" spans="1:13">
      <c r="A547" s="6">
        <v>522</v>
      </c>
      <c r="B547" s="6" t="s">
        <v>1231</v>
      </c>
      <c r="C547" s="6" t="s">
        <v>1232</v>
      </c>
      <c r="D547" s="6"/>
      <c r="E547" s="6" t="s">
        <v>267</v>
      </c>
      <c r="F547" s="6" t="s">
        <v>121</v>
      </c>
      <c r="G547" s="44"/>
      <c r="H547" s="44"/>
      <c r="I547" s="44"/>
      <c r="J547" s="44"/>
      <c r="K547" s="44"/>
      <c r="L547" s="6"/>
      <c r="M547" s="6"/>
    </row>
    <row r="548" customHeight="1" spans="1:13">
      <c r="A548" s="8">
        <v>523</v>
      </c>
      <c r="B548" s="8" t="s">
        <v>1233</v>
      </c>
      <c r="C548" s="8" t="s">
        <v>1234</v>
      </c>
      <c r="D548" s="8"/>
      <c r="E548" s="8" t="s">
        <v>124</v>
      </c>
      <c r="F548" s="8" t="s">
        <v>121</v>
      </c>
      <c r="G548" s="43"/>
      <c r="H548" s="43"/>
      <c r="I548" s="43"/>
      <c r="J548" s="43"/>
      <c r="K548" s="43"/>
      <c r="L548" s="8"/>
      <c r="M548" s="8"/>
    </row>
    <row r="549" customHeight="1" spans="1:13">
      <c r="A549" s="6">
        <v>524</v>
      </c>
      <c r="B549" s="6" t="s">
        <v>1235</v>
      </c>
      <c r="C549" s="6" t="s">
        <v>1236</v>
      </c>
      <c r="D549" s="6"/>
      <c r="E549" s="6" t="s">
        <v>137</v>
      </c>
      <c r="F549" s="6" t="s">
        <v>121</v>
      </c>
      <c r="G549" s="44"/>
      <c r="H549" s="85">
        <v>1100000</v>
      </c>
      <c r="I549" s="85">
        <v>1200000</v>
      </c>
      <c r="J549" s="85">
        <v>1300000</v>
      </c>
      <c r="K549" s="44"/>
      <c r="L549" s="6"/>
      <c r="M549" s="6"/>
    </row>
    <row r="550" customHeight="1" spans="1:13">
      <c r="A550" s="8">
        <v>525</v>
      </c>
      <c r="B550" s="8" t="s">
        <v>1237</v>
      </c>
      <c r="C550" s="8" t="s">
        <v>1238</v>
      </c>
      <c r="D550" s="8"/>
      <c r="E550" s="8" t="s">
        <v>832</v>
      </c>
      <c r="F550" s="8" t="s">
        <v>121</v>
      </c>
      <c r="G550" s="43"/>
      <c r="H550" s="43"/>
      <c r="I550" s="43"/>
      <c r="J550" s="43"/>
      <c r="K550" s="43"/>
      <c r="L550" s="8"/>
      <c r="M550" s="8"/>
    </row>
    <row r="551" customHeight="1" spans="1:13">
      <c r="A551" s="6">
        <v>526</v>
      </c>
      <c r="B551" s="6" t="s">
        <v>1239</v>
      </c>
      <c r="C551" s="6" t="s">
        <v>1240</v>
      </c>
      <c r="D551" s="6"/>
      <c r="E551" s="6" t="s">
        <v>124</v>
      </c>
      <c r="F551" s="6" t="s">
        <v>121</v>
      </c>
      <c r="G551" s="44"/>
      <c r="H551" s="44"/>
      <c r="I551" s="44"/>
      <c r="J551" s="44"/>
      <c r="K551" s="44"/>
      <c r="L551" s="6"/>
      <c r="M551" s="6"/>
    </row>
    <row r="552" customHeight="1" spans="1:13">
      <c r="A552" s="8">
        <v>527</v>
      </c>
      <c r="B552" s="8" t="s">
        <v>1241</v>
      </c>
      <c r="C552" s="8" t="s">
        <v>1242</v>
      </c>
      <c r="D552" s="8"/>
      <c r="E552" s="8" t="s">
        <v>1243</v>
      </c>
      <c r="F552" s="8" t="s">
        <v>121</v>
      </c>
      <c r="G552" s="43"/>
      <c r="H552" s="43"/>
      <c r="I552" s="43"/>
      <c r="J552" s="43"/>
      <c r="K552" s="43"/>
      <c r="L552" s="8"/>
      <c r="M552" s="8"/>
    </row>
    <row r="553" customHeight="1" spans="1:13">
      <c r="A553" s="6">
        <v>528</v>
      </c>
      <c r="B553" s="6" t="s">
        <v>1244</v>
      </c>
      <c r="C553" s="6" t="s">
        <v>1245</v>
      </c>
      <c r="D553" s="6"/>
      <c r="E553" s="6" t="s">
        <v>862</v>
      </c>
      <c r="F553" s="6" t="s">
        <v>121</v>
      </c>
      <c r="G553" s="44"/>
      <c r="H553" s="44"/>
      <c r="I553" s="44"/>
      <c r="J553" s="44"/>
      <c r="K553" s="44"/>
      <c r="L553" s="6"/>
      <c r="M553" s="6"/>
    </row>
    <row r="554" customHeight="1" spans="1:13">
      <c r="A554" s="8">
        <v>529</v>
      </c>
      <c r="B554" s="8" t="s">
        <v>1246</v>
      </c>
      <c r="C554" s="8" t="s">
        <v>1247</v>
      </c>
      <c r="D554" s="8"/>
      <c r="E554" s="8" t="s">
        <v>124</v>
      </c>
      <c r="F554" s="8" t="s">
        <v>121</v>
      </c>
      <c r="G554" s="43"/>
      <c r="H554" s="85">
        <v>530000</v>
      </c>
      <c r="I554" s="85">
        <v>570000</v>
      </c>
      <c r="J554" s="85">
        <v>610000</v>
      </c>
      <c r="K554" s="43"/>
      <c r="L554" s="8"/>
      <c r="M554" s="8"/>
    </row>
    <row r="555" customHeight="1" spans="1:13">
      <c r="A555" s="6">
        <v>530</v>
      </c>
      <c r="B555" s="6" t="s">
        <v>1248</v>
      </c>
      <c r="C555" s="6" t="s">
        <v>1249</v>
      </c>
      <c r="D555" s="6"/>
      <c r="E555" s="6" t="s">
        <v>338</v>
      </c>
      <c r="F555" s="6" t="s">
        <v>121</v>
      </c>
      <c r="G555" s="44"/>
      <c r="H555" s="44"/>
      <c r="I555" s="44"/>
      <c r="J555" s="44"/>
      <c r="K555" s="44"/>
      <c r="L555" s="6"/>
      <c r="M555" s="6"/>
    </row>
    <row r="556" customHeight="1" spans="1:13">
      <c r="A556" s="8">
        <v>531</v>
      </c>
      <c r="B556" s="8" t="s">
        <v>1250</v>
      </c>
      <c r="C556" s="8" t="s">
        <v>1251</v>
      </c>
      <c r="D556" s="8"/>
      <c r="E556" s="8" t="s">
        <v>124</v>
      </c>
      <c r="F556" s="8" t="s">
        <v>121</v>
      </c>
      <c r="G556" s="43"/>
      <c r="H556" s="43"/>
      <c r="I556" s="43"/>
      <c r="J556" s="43"/>
      <c r="K556" s="43"/>
      <c r="L556" s="8"/>
      <c r="M556" s="8"/>
    </row>
    <row r="557" customHeight="1" spans="1:13">
      <c r="A557" s="6">
        <v>532</v>
      </c>
      <c r="B557" s="6" t="s">
        <v>1252</v>
      </c>
      <c r="C557" s="6" t="s">
        <v>1253</v>
      </c>
      <c r="D557" s="6"/>
      <c r="E557" s="6" t="s">
        <v>124</v>
      </c>
      <c r="F557" s="6" t="s">
        <v>121</v>
      </c>
      <c r="G557" s="44"/>
      <c r="H557" s="44"/>
      <c r="I557" s="44"/>
      <c r="J557" s="44"/>
      <c r="K557" s="44"/>
      <c r="L557" s="6"/>
      <c r="M557" s="6"/>
    </row>
    <row r="558" customHeight="1" spans="1:13">
      <c r="A558" s="8">
        <v>533</v>
      </c>
      <c r="B558" s="8" t="s">
        <v>1254</v>
      </c>
      <c r="C558" s="8" t="s">
        <v>1255</v>
      </c>
      <c r="D558" s="8"/>
      <c r="E558" s="8" t="s">
        <v>853</v>
      </c>
      <c r="F558" s="8" t="s">
        <v>121</v>
      </c>
      <c r="G558" s="43"/>
      <c r="H558" s="43"/>
      <c r="I558" s="43"/>
      <c r="J558" s="43"/>
      <c r="K558" s="43"/>
      <c r="L558" s="8"/>
      <c r="M558" s="8"/>
    </row>
    <row r="559" customHeight="1" spans="1:13">
      <c r="A559" s="6">
        <v>534</v>
      </c>
      <c r="B559" s="6" t="s">
        <v>1256</v>
      </c>
      <c r="C559" s="6" t="s">
        <v>1257</v>
      </c>
      <c r="D559" s="6"/>
      <c r="E559" s="6" t="s">
        <v>137</v>
      </c>
      <c r="F559" s="6" t="s">
        <v>121</v>
      </c>
      <c r="G559" s="44"/>
      <c r="H559" s="85">
        <v>1200000</v>
      </c>
      <c r="I559" s="85">
        <v>1300000</v>
      </c>
      <c r="J559" s="85">
        <v>1400000</v>
      </c>
      <c r="K559" s="44"/>
      <c r="L559" s="6"/>
      <c r="M559" s="6"/>
    </row>
    <row r="560" customHeight="1" spans="1:13">
      <c r="A560" s="8">
        <v>535</v>
      </c>
      <c r="B560" s="8" t="s">
        <v>1258</v>
      </c>
      <c r="C560" s="8" t="s">
        <v>1259</v>
      </c>
      <c r="D560" s="8"/>
      <c r="E560" s="8" t="s">
        <v>267</v>
      </c>
      <c r="F560" s="8" t="s">
        <v>121</v>
      </c>
      <c r="G560" s="43"/>
      <c r="H560" s="43"/>
      <c r="I560" s="43"/>
      <c r="J560" s="43"/>
      <c r="K560" s="43"/>
      <c r="L560" s="8"/>
      <c r="M560" s="8"/>
    </row>
    <row r="561" customHeight="1" spans="1:13">
      <c r="A561" s="6">
        <v>536</v>
      </c>
      <c r="B561" s="6" t="s">
        <v>1260</v>
      </c>
      <c r="C561" s="6" t="s">
        <v>1261</v>
      </c>
      <c r="D561" s="6"/>
      <c r="E561" s="6" t="s">
        <v>252</v>
      </c>
      <c r="F561" s="6" t="s">
        <v>121</v>
      </c>
      <c r="G561" s="44"/>
      <c r="H561" s="44"/>
      <c r="I561" s="44"/>
      <c r="J561" s="44"/>
      <c r="K561" s="44"/>
      <c r="L561" s="6"/>
      <c r="M561" s="6"/>
    </row>
    <row r="562" customHeight="1" spans="1:13">
      <c r="A562" s="8">
        <v>537</v>
      </c>
      <c r="B562" s="8" t="s">
        <v>1262</v>
      </c>
      <c r="C562" s="8" t="s">
        <v>1263</v>
      </c>
      <c r="D562" s="8"/>
      <c r="E562" s="8" t="s">
        <v>137</v>
      </c>
      <c r="F562" s="8" t="s">
        <v>121</v>
      </c>
      <c r="G562" s="43"/>
      <c r="H562" s="85">
        <v>1200000</v>
      </c>
      <c r="I562" s="85">
        <v>1300000</v>
      </c>
      <c r="J562" s="85">
        <v>1400000</v>
      </c>
      <c r="K562" s="43"/>
      <c r="L562" s="8"/>
      <c r="M562" s="8"/>
    </row>
    <row r="563" customHeight="1" spans="1:13">
      <c r="A563" s="6">
        <v>538</v>
      </c>
      <c r="B563" s="6" t="s">
        <v>1264</v>
      </c>
      <c r="C563" s="6" t="s">
        <v>1265</v>
      </c>
      <c r="D563" s="6"/>
      <c r="E563" s="6" t="s">
        <v>124</v>
      </c>
      <c r="F563" s="6" t="s">
        <v>121</v>
      </c>
      <c r="G563" s="44"/>
      <c r="H563" s="44"/>
      <c r="I563" s="44"/>
      <c r="J563" s="44"/>
      <c r="K563" s="44"/>
      <c r="L563" s="6"/>
      <c r="M563" s="6"/>
    </row>
    <row r="564" customHeight="1" spans="1:13">
      <c r="A564" s="8">
        <v>539</v>
      </c>
      <c r="B564" s="8" t="s">
        <v>1266</v>
      </c>
      <c r="C564" s="8" t="s">
        <v>1267</v>
      </c>
      <c r="D564" s="8"/>
      <c r="E564" s="8" t="s">
        <v>120</v>
      </c>
      <c r="F564" s="8" t="s">
        <v>121</v>
      </c>
      <c r="G564" s="43"/>
      <c r="H564" s="85">
        <v>500000</v>
      </c>
      <c r="I564" s="85">
        <v>520000</v>
      </c>
      <c r="J564" s="85">
        <v>550000</v>
      </c>
      <c r="K564" s="43"/>
      <c r="L564" s="8"/>
      <c r="M564" s="8"/>
    </row>
    <row r="565" customHeight="1" spans="1:13">
      <c r="A565" s="6">
        <v>540</v>
      </c>
      <c r="B565" s="6" t="s">
        <v>1268</v>
      </c>
      <c r="C565" s="6" t="s">
        <v>1269</v>
      </c>
      <c r="D565" s="6"/>
      <c r="E565" s="6" t="s">
        <v>1270</v>
      </c>
      <c r="F565" s="6" t="s">
        <v>121</v>
      </c>
      <c r="G565" s="44"/>
      <c r="H565" s="44"/>
      <c r="I565" s="44"/>
      <c r="J565" s="44"/>
      <c r="K565" s="44"/>
      <c r="L565" s="6"/>
      <c r="M565" s="6"/>
    </row>
    <row r="566" customHeight="1" spans="1:13">
      <c r="A566" s="8">
        <v>541</v>
      </c>
      <c r="B566" s="8" t="s">
        <v>1271</v>
      </c>
      <c r="C566" s="8" t="s">
        <v>1272</v>
      </c>
      <c r="D566" s="8"/>
      <c r="E566" s="8" t="s">
        <v>124</v>
      </c>
      <c r="F566" s="8" t="s">
        <v>121</v>
      </c>
      <c r="G566" s="43"/>
      <c r="H566" s="85">
        <v>500000</v>
      </c>
      <c r="I566" s="85">
        <v>540000</v>
      </c>
      <c r="J566" s="85">
        <v>570000</v>
      </c>
      <c r="K566" s="43"/>
      <c r="L566" s="8"/>
      <c r="M566" s="8"/>
    </row>
    <row r="567" customHeight="1" spans="1:13">
      <c r="A567" s="6">
        <v>542</v>
      </c>
      <c r="B567" s="6" t="s">
        <v>1273</v>
      </c>
      <c r="C567" s="6" t="s">
        <v>1274</v>
      </c>
      <c r="D567" s="6"/>
      <c r="E567" s="6" t="s">
        <v>124</v>
      </c>
      <c r="F567" s="6" t="s">
        <v>121</v>
      </c>
      <c r="G567" s="44"/>
      <c r="H567" s="85">
        <v>930000</v>
      </c>
      <c r="I567" s="85">
        <v>980000</v>
      </c>
      <c r="J567" s="85">
        <v>1050000</v>
      </c>
      <c r="K567" s="44"/>
      <c r="L567" s="6"/>
      <c r="M567" s="6"/>
    </row>
    <row r="568" customHeight="1" spans="1:13">
      <c r="A568" s="8">
        <v>543</v>
      </c>
      <c r="B568" s="8" t="s">
        <v>1275</v>
      </c>
      <c r="C568" s="8" t="s">
        <v>1276</v>
      </c>
      <c r="D568" s="8"/>
      <c r="E568" s="8" t="s">
        <v>124</v>
      </c>
      <c r="F568" s="8" t="s">
        <v>121</v>
      </c>
      <c r="G568" s="43"/>
      <c r="H568" s="85">
        <v>930000</v>
      </c>
      <c r="I568" s="85">
        <v>980000</v>
      </c>
      <c r="J568" s="85">
        <v>1050000</v>
      </c>
      <c r="K568" s="43"/>
      <c r="L568" s="8"/>
      <c r="M568" s="8"/>
    </row>
    <row r="569" customHeight="1" spans="1:13">
      <c r="A569" s="6">
        <v>544</v>
      </c>
      <c r="B569" s="6" t="s">
        <v>1277</v>
      </c>
      <c r="C569" s="6" t="s">
        <v>1278</v>
      </c>
      <c r="D569" s="6"/>
      <c r="E569" s="6" t="s">
        <v>124</v>
      </c>
      <c r="F569" s="6" t="s">
        <v>121</v>
      </c>
      <c r="G569" s="44"/>
      <c r="H569" s="85">
        <v>200000</v>
      </c>
      <c r="I569" s="85">
        <v>215000</v>
      </c>
      <c r="J569" s="85">
        <v>250000</v>
      </c>
      <c r="K569" s="44"/>
      <c r="L569" s="6"/>
      <c r="M569" s="6"/>
    </row>
    <row r="570" customHeight="1" spans="1:13">
      <c r="A570" s="8">
        <v>545</v>
      </c>
      <c r="B570" s="8" t="s">
        <v>1279</v>
      </c>
      <c r="C570" s="8" t="s">
        <v>1280</v>
      </c>
      <c r="D570" s="8"/>
      <c r="E570" s="8" t="s">
        <v>120</v>
      </c>
      <c r="F570" s="8" t="s">
        <v>121</v>
      </c>
      <c r="G570" s="43"/>
      <c r="H570" s="85">
        <v>400000</v>
      </c>
      <c r="I570" s="85">
        <v>420000</v>
      </c>
      <c r="J570" s="85">
        <v>450000</v>
      </c>
      <c r="K570" s="43"/>
      <c r="L570" s="8"/>
      <c r="M570" s="8"/>
    </row>
    <row r="571" customHeight="1" spans="1:13">
      <c r="A571" s="6">
        <v>546</v>
      </c>
      <c r="B571" s="6" t="s">
        <v>1281</v>
      </c>
      <c r="C571" s="6" t="s">
        <v>1282</v>
      </c>
      <c r="D571" s="6"/>
      <c r="E571" s="6" t="s">
        <v>280</v>
      </c>
      <c r="F571" s="6" t="s">
        <v>121</v>
      </c>
      <c r="G571" s="44"/>
      <c r="H571" s="44"/>
      <c r="I571" s="44"/>
      <c r="J571" s="44"/>
      <c r="K571" s="44"/>
      <c r="L571" s="6"/>
      <c r="M571" s="6"/>
    </row>
    <row r="572" customHeight="1" spans="1:13">
      <c r="A572" s="8">
        <v>547</v>
      </c>
      <c r="B572" s="8" t="s">
        <v>1283</v>
      </c>
      <c r="C572" s="8" t="s">
        <v>1284</v>
      </c>
      <c r="D572" s="8"/>
      <c r="E572" s="8" t="s">
        <v>124</v>
      </c>
      <c r="F572" s="8" t="s">
        <v>121</v>
      </c>
      <c r="G572" s="43"/>
      <c r="H572" s="85">
        <v>400000</v>
      </c>
      <c r="I572" s="85">
        <v>420000</v>
      </c>
      <c r="J572" s="85">
        <v>450000</v>
      </c>
      <c r="K572" s="43"/>
      <c r="L572" s="8"/>
      <c r="M572" s="8"/>
    </row>
    <row r="573" customHeight="1" spans="1:13">
      <c r="A573" s="6">
        <v>548</v>
      </c>
      <c r="B573" s="6" t="s">
        <v>1285</v>
      </c>
      <c r="C573" s="6" t="s">
        <v>1286</v>
      </c>
      <c r="D573" s="6"/>
      <c r="E573" s="6" t="s">
        <v>120</v>
      </c>
      <c r="F573" s="6" t="s">
        <v>121</v>
      </c>
      <c r="G573" s="44"/>
      <c r="H573" s="85">
        <v>400000</v>
      </c>
      <c r="I573" s="85">
        <v>420000</v>
      </c>
      <c r="J573" s="85">
        <v>450000</v>
      </c>
      <c r="K573" s="44"/>
      <c r="L573" s="6"/>
      <c r="M573" s="6"/>
    </row>
    <row r="574" customHeight="1" spans="1:13">
      <c r="A574" s="8">
        <v>549</v>
      </c>
      <c r="B574" s="8" t="s">
        <v>1287</v>
      </c>
      <c r="C574" s="8" t="s">
        <v>1288</v>
      </c>
      <c r="D574" s="8"/>
      <c r="E574" s="8" t="s">
        <v>280</v>
      </c>
      <c r="F574" s="8" t="s">
        <v>121</v>
      </c>
      <c r="G574" s="43"/>
      <c r="H574" s="43"/>
      <c r="I574" s="43"/>
      <c r="J574" s="43"/>
      <c r="K574" s="43"/>
      <c r="L574" s="8"/>
      <c r="M574" s="8"/>
    </row>
    <row r="575" customHeight="1" spans="1:13">
      <c r="A575" s="6">
        <v>550</v>
      </c>
      <c r="B575" s="6" t="s">
        <v>1289</v>
      </c>
      <c r="C575" s="6" t="s">
        <v>1290</v>
      </c>
      <c r="D575" s="6"/>
      <c r="E575" s="6" t="s">
        <v>137</v>
      </c>
      <c r="F575" s="6" t="s">
        <v>121</v>
      </c>
      <c r="G575" s="44"/>
      <c r="H575" s="85">
        <v>1850000</v>
      </c>
      <c r="I575" s="85">
        <v>1950000</v>
      </c>
      <c r="J575" s="85">
        <v>2100000</v>
      </c>
      <c r="K575" s="44"/>
      <c r="L575" s="6"/>
      <c r="M575" s="6"/>
    </row>
    <row r="576" customHeight="1" spans="1:13">
      <c r="A576" s="8">
        <v>551</v>
      </c>
      <c r="B576" s="8" t="s">
        <v>1291</v>
      </c>
      <c r="C576" s="8" t="s">
        <v>1292</v>
      </c>
      <c r="D576" s="8"/>
      <c r="E576" s="8" t="s">
        <v>137</v>
      </c>
      <c r="F576" s="8" t="s">
        <v>121</v>
      </c>
      <c r="G576" s="43"/>
      <c r="H576" s="85">
        <v>4800000</v>
      </c>
      <c r="I576" s="85">
        <v>5200000</v>
      </c>
      <c r="J576" s="85">
        <v>5500000</v>
      </c>
      <c r="K576" s="43"/>
      <c r="L576" s="8"/>
      <c r="M576" s="8"/>
    </row>
    <row r="577" customHeight="1" spans="1:13">
      <c r="A577" s="6">
        <v>552</v>
      </c>
      <c r="B577" s="6" t="s">
        <v>1293</v>
      </c>
      <c r="C577" s="6" t="s">
        <v>1294</v>
      </c>
      <c r="D577" s="6"/>
      <c r="E577" s="6" t="s">
        <v>137</v>
      </c>
      <c r="F577" s="6" t="s">
        <v>121</v>
      </c>
      <c r="G577" s="44"/>
      <c r="H577" s="85">
        <v>6200000</v>
      </c>
      <c r="I577" s="85">
        <v>6600000</v>
      </c>
      <c r="J577" s="85">
        <v>7000000</v>
      </c>
      <c r="K577" s="44"/>
      <c r="L577" s="6"/>
      <c r="M577" s="6"/>
    </row>
    <row r="578" customHeight="1" spans="1:13">
      <c r="A578" s="8">
        <v>553</v>
      </c>
      <c r="B578" s="8" t="s">
        <v>1295</v>
      </c>
      <c r="C578" s="8" t="s">
        <v>1296</v>
      </c>
      <c r="D578" s="8"/>
      <c r="E578" s="8" t="s">
        <v>137</v>
      </c>
      <c r="F578" s="8" t="s">
        <v>121</v>
      </c>
      <c r="G578" s="43"/>
      <c r="H578" s="85">
        <v>850000</v>
      </c>
      <c r="I578" s="85">
        <v>900000</v>
      </c>
      <c r="J578" s="85">
        <v>950000</v>
      </c>
      <c r="K578" s="43"/>
      <c r="L578" s="8"/>
      <c r="M578" s="8"/>
    </row>
    <row r="579" customHeight="1" spans="1:13">
      <c r="A579" s="6">
        <v>554</v>
      </c>
      <c r="B579" s="6" t="s">
        <v>1297</v>
      </c>
      <c r="C579" s="6" t="s">
        <v>1298</v>
      </c>
      <c r="D579" s="6"/>
      <c r="E579" s="6" t="s">
        <v>120</v>
      </c>
      <c r="F579" s="6" t="s">
        <v>121</v>
      </c>
      <c r="G579" s="44"/>
      <c r="H579" s="85">
        <v>1100000</v>
      </c>
      <c r="I579" s="85">
        <v>1200000</v>
      </c>
      <c r="J579" s="85">
        <v>1300000</v>
      </c>
      <c r="K579" s="44"/>
      <c r="L579" s="6"/>
      <c r="M579" s="6"/>
    </row>
    <row r="580" customHeight="1" spans="1:13">
      <c r="A580" s="8">
        <v>555</v>
      </c>
      <c r="B580" s="8" t="s">
        <v>1299</v>
      </c>
      <c r="C580" s="8" t="s">
        <v>1300</v>
      </c>
      <c r="D580" s="8"/>
      <c r="E580" s="8" t="s">
        <v>124</v>
      </c>
      <c r="F580" s="8" t="s">
        <v>121</v>
      </c>
      <c r="G580" s="43"/>
      <c r="H580" s="43"/>
      <c r="I580" s="43"/>
      <c r="J580" s="43"/>
      <c r="K580" s="43"/>
      <c r="L580" s="8"/>
      <c r="M580" s="8"/>
    </row>
    <row r="581" customHeight="1" spans="1:13">
      <c r="A581" s="6">
        <v>556</v>
      </c>
      <c r="B581" s="6" t="s">
        <v>1301</v>
      </c>
      <c r="C581" s="6" t="s">
        <v>1302</v>
      </c>
      <c r="D581" s="6"/>
      <c r="E581" s="6" t="s">
        <v>124</v>
      </c>
      <c r="F581" s="6" t="s">
        <v>24</v>
      </c>
      <c r="G581" s="44"/>
      <c r="H581" s="44"/>
      <c r="I581" s="44"/>
      <c r="J581" s="44"/>
      <c r="K581" s="44"/>
      <c r="L581" s="6"/>
      <c r="M581" s="6"/>
    </row>
    <row r="582" customHeight="1" spans="1:13">
      <c r="A582" s="81"/>
      <c r="B582" s="81"/>
      <c r="C582" s="42" t="s">
        <v>1049</v>
      </c>
      <c r="D582" s="81"/>
      <c r="E582" s="81"/>
      <c r="F582" s="81"/>
      <c r="G582" s="82"/>
      <c r="H582" s="82"/>
      <c r="I582" s="82"/>
      <c r="J582" s="82"/>
      <c r="K582" s="82"/>
      <c r="L582" s="81"/>
      <c r="M582" s="81"/>
    </row>
    <row r="583" customHeight="1" spans="1:13">
      <c r="A583" s="6">
        <v>557</v>
      </c>
      <c r="B583" s="6" t="s">
        <v>1303</v>
      </c>
      <c r="C583" s="6" t="s">
        <v>1304</v>
      </c>
      <c r="D583" s="6" t="s">
        <v>1052</v>
      </c>
      <c r="E583" s="6" t="s">
        <v>124</v>
      </c>
      <c r="F583" s="6" t="s">
        <v>121</v>
      </c>
      <c r="G583" s="44"/>
      <c r="H583" s="85">
        <v>1500000</v>
      </c>
      <c r="I583" s="85">
        <v>1600000</v>
      </c>
      <c r="J583" s="85">
        <v>1750000</v>
      </c>
      <c r="K583" s="44"/>
      <c r="L583" s="6"/>
      <c r="M583" s="6"/>
    </row>
    <row r="584" customHeight="1" spans="1:13">
      <c r="A584" s="8">
        <v>558</v>
      </c>
      <c r="B584" s="8" t="s">
        <v>1305</v>
      </c>
      <c r="C584" s="8" t="s">
        <v>1306</v>
      </c>
      <c r="D584" s="8" t="s">
        <v>1052</v>
      </c>
      <c r="E584" s="8" t="s">
        <v>124</v>
      </c>
      <c r="F584" s="8" t="s">
        <v>121</v>
      </c>
      <c r="G584" s="43"/>
      <c r="H584" s="85">
        <v>1300000</v>
      </c>
      <c r="I584" s="85">
        <v>1400000</v>
      </c>
      <c r="J584" s="85">
        <v>1500000</v>
      </c>
      <c r="K584" s="43"/>
      <c r="L584" s="8"/>
      <c r="M584" s="8"/>
    </row>
    <row r="585" customHeight="1" spans="1:13">
      <c r="A585" s="81"/>
      <c r="B585" s="81"/>
      <c r="C585" s="42" t="s">
        <v>735</v>
      </c>
      <c r="D585" s="81"/>
      <c r="E585" s="81"/>
      <c r="F585" s="81"/>
      <c r="G585" s="82"/>
      <c r="H585" s="82"/>
      <c r="I585" s="82"/>
      <c r="J585" s="82"/>
      <c r="K585" s="82"/>
      <c r="L585" s="81"/>
      <c r="M585" s="81"/>
    </row>
    <row r="586" customHeight="1" spans="1:13">
      <c r="A586" s="8">
        <v>559</v>
      </c>
      <c r="B586" s="8" t="s">
        <v>1307</v>
      </c>
      <c r="C586" s="8" t="s">
        <v>1308</v>
      </c>
      <c r="D586" s="8"/>
      <c r="E586" s="8" t="s">
        <v>270</v>
      </c>
      <c r="F586" s="8" t="s">
        <v>121</v>
      </c>
      <c r="G586" s="43"/>
      <c r="H586" s="43"/>
      <c r="I586" s="43"/>
      <c r="J586" s="43"/>
      <c r="K586" s="43"/>
      <c r="L586" s="8"/>
      <c r="M586" s="8"/>
    </row>
    <row r="587" customHeight="1" spans="1:13">
      <c r="A587" s="6">
        <v>560</v>
      </c>
      <c r="B587" s="6" t="s">
        <v>1309</v>
      </c>
      <c r="C587" s="6" t="s">
        <v>1310</v>
      </c>
      <c r="D587" s="6"/>
      <c r="E587" s="6" t="s">
        <v>120</v>
      </c>
      <c r="F587" s="6" t="s">
        <v>121</v>
      </c>
      <c r="G587" s="44"/>
      <c r="H587" s="85">
        <v>600000</v>
      </c>
      <c r="I587" s="85">
        <v>650000</v>
      </c>
      <c r="J587" s="85">
        <v>700000</v>
      </c>
      <c r="K587" s="44"/>
      <c r="L587" s="6"/>
      <c r="M587" s="6"/>
    </row>
    <row r="588" customHeight="1" spans="1:13">
      <c r="A588" s="8">
        <v>561</v>
      </c>
      <c r="B588" s="8" t="s">
        <v>1311</v>
      </c>
      <c r="C588" s="8" t="s">
        <v>1312</v>
      </c>
      <c r="D588" s="8"/>
      <c r="E588" s="8" t="s">
        <v>120</v>
      </c>
      <c r="F588" s="8" t="s">
        <v>121</v>
      </c>
      <c r="G588" s="43"/>
      <c r="H588" s="85">
        <v>700000</v>
      </c>
      <c r="I588" s="85">
        <v>750000</v>
      </c>
      <c r="J588" s="85">
        <v>800000</v>
      </c>
      <c r="K588" s="43"/>
      <c r="L588" s="8"/>
      <c r="M588" s="8"/>
    </row>
    <row r="589" customHeight="1" spans="1:13">
      <c r="A589" s="6">
        <v>562</v>
      </c>
      <c r="B589" s="6" t="s">
        <v>1313</v>
      </c>
      <c r="C589" s="6" t="s">
        <v>1314</v>
      </c>
      <c r="D589" s="6"/>
      <c r="E589" s="6" t="s">
        <v>124</v>
      </c>
      <c r="F589" s="6" t="s">
        <v>121</v>
      </c>
      <c r="G589" s="44"/>
      <c r="H589" s="85">
        <v>930000</v>
      </c>
      <c r="I589" s="85">
        <v>980000</v>
      </c>
      <c r="J589" s="85">
        <v>1050000</v>
      </c>
      <c r="K589" s="44"/>
      <c r="L589" s="6"/>
      <c r="M589" s="6"/>
    </row>
    <row r="590" customHeight="1" spans="1:13">
      <c r="A590" s="8">
        <v>563</v>
      </c>
      <c r="B590" s="8" t="s">
        <v>1315</v>
      </c>
      <c r="C590" s="8" t="s">
        <v>1316</v>
      </c>
      <c r="D590" s="8"/>
      <c r="E590" s="8" t="s">
        <v>280</v>
      </c>
      <c r="F590" s="8" t="s">
        <v>121</v>
      </c>
      <c r="G590" s="43"/>
      <c r="H590" s="43"/>
      <c r="I590" s="43"/>
      <c r="J590" s="43"/>
      <c r="K590" s="43"/>
      <c r="L590" s="8"/>
      <c r="M590" s="8"/>
    </row>
    <row r="591" customHeight="1" spans="1:13">
      <c r="A591" s="6">
        <v>564</v>
      </c>
      <c r="B591" s="6" t="s">
        <v>1317</v>
      </c>
      <c r="C591" s="6" t="s">
        <v>1318</v>
      </c>
      <c r="D591" s="6"/>
      <c r="E591" s="6" t="s">
        <v>267</v>
      </c>
      <c r="F591" s="6" t="s">
        <v>121</v>
      </c>
      <c r="G591" s="44"/>
      <c r="H591" s="44"/>
      <c r="I591" s="44"/>
      <c r="J591" s="44"/>
      <c r="K591" s="44"/>
      <c r="L591" s="6"/>
      <c r="M591" s="6"/>
    </row>
    <row r="592" customHeight="1" spans="1:13">
      <c r="A592" s="8">
        <v>565</v>
      </c>
      <c r="B592" s="8" t="s">
        <v>1319</v>
      </c>
      <c r="C592" s="8" t="s">
        <v>1320</v>
      </c>
      <c r="D592" s="8"/>
      <c r="E592" s="8"/>
      <c r="F592" s="8" t="s">
        <v>121</v>
      </c>
      <c r="G592" s="43"/>
      <c r="H592" s="43"/>
      <c r="I592" s="43"/>
      <c r="J592" s="43"/>
      <c r="K592" s="43"/>
      <c r="L592" s="8"/>
      <c r="M592" s="8"/>
    </row>
    <row r="593" customHeight="1" spans="1:13">
      <c r="A593" s="6">
        <v>566</v>
      </c>
      <c r="B593" s="6" t="s">
        <v>1321</v>
      </c>
      <c r="C593" s="6" t="s">
        <v>1322</v>
      </c>
      <c r="D593" s="6"/>
      <c r="E593" s="6"/>
      <c r="F593" s="6" t="s">
        <v>121</v>
      </c>
      <c r="G593" s="44"/>
      <c r="H593" s="44"/>
      <c r="I593" s="44"/>
      <c r="J593" s="44"/>
      <c r="K593" s="44"/>
      <c r="L593" s="6"/>
      <c r="M593" s="6"/>
    </row>
    <row r="594" customHeight="1" spans="1:13">
      <c r="A594" s="8">
        <v>567</v>
      </c>
      <c r="B594" s="8" t="s">
        <v>1323</v>
      </c>
      <c r="C594" s="8" t="s">
        <v>1324</v>
      </c>
      <c r="D594" s="8"/>
      <c r="E594" s="8"/>
      <c r="F594" s="8" t="s">
        <v>121</v>
      </c>
      <c r="G594" s="43"/>
      <c r="H594" s="43"/>
      <c r="I594" s="43"/>
      <c r="J594" s="43"/>
      <c r="K594" s="43"/>
      <c r="L594" s="8"/>
      <c r="M594" s="8"/>
    </row>
    <row r="595" customHeight="1" spans="1:13">
      <c r="A595" s="6">
        <v>568</v>
      </c>
      <c r="B595" s="6" t="s">
        <v>1325</v>
      </c>
      <c r="C595" s="6" t="s">
        <v>1326</v>
      </c>
      <c r="D595" s="6"/>
      <c r="E595" s="6"/>
      <c r="F595" s="6" t="s">
        <v>121</v>
      </c>
      <c r="G595" s="44"/>
      <c r="H595" s="44"/>
      <c r="I595" s="44"/>
      <c r="J595" s="44"/>
      <c r="K595" s="44"/>
      <c r="L595" s="6"/>
      <c r="M595" s="6"/>
    </row>
    <row r="596" customHeight="1" spans="1:13">
      <c r="A596" s="8">
        <v>569</v>
      </c>
      <c r="B596" s="8" t="s">
        <v>1327</v>
      </c>
      <c r="C596" s="8" t="s">
        <v>1328</v>
      </c>
      <c r="D596" s="8"/>
      <c r="E596" s="8"/>
      <c r="F596" s="8" t="s">
        <v>121</v>
      </c>
      <c r="G596" s="43"/>
      <c r="H596" s="43"/>
      <c r="I596" s="43"/>
      <c r="J596" s="43"/>
      <c r="K596" s="43"/>
      <c r="L596" s="8"/>
      <c r="M596" s="8"/>
    </row>
    <row r="597" customHeight="1" spans="1:13">
      <c r="A597" s="6">
        <v>570</v>
      </c>
      <c r="B597" s="6" t="s">
        <v>1329</v>
      </c>
      <c r="C597" s="6" t="s">
        <v>1330</v>
      </c>
      <c r="D597" s="6"/>
      <c r="E597" s="6"/>
      <c r="F597" s="6" t="s">
        <v>121</v>
      </c>
      <c r="G597" s="44"/>
      <c r="H597" s="44"/>
      <c r="I597" s="44"/>
      <c r="J597" s="44"/>
      <c r="K597" s="44"/>
      <c r="L597" s="6"/>
      <c r="M597" s="6"/>
    </row>
    <row r="598" customHeight="1" spans="1:13">
      <c r="A598" s="8">
        <v>571</v>
      </c>
      <c r="B598" s="8" t="s">
        <v>1331</v>
      </c>
      <c r="C598" s="8" t="s">
        <v>1332</v>
      </c>
      <c r="D598" s="8"/>
      <c r="E598" s="8"/>
      <c r="F598" s="8" t="s">
        <v>121</v>
      </c>
      <c r="G598" s="43"/>
      <c r="H598" s="43"/>
      <c r="I598" s="43"/>
      <c r="J598" s="43"/>
      <c r="K598" s="43"/>
      <c r="L598" s="8"/>
      <c r="M598" s="8"/>
    </row>
    <row r="599" customHeight="1" spans="1:13">
      <c r="A599" s="6">
        <v>572</v>
      </c>
      <c r="B599" s="6" t="s">
        <v>1333</v>
      </c>
      <c r="C599" s="6" t="s">
        <v>1334</v>
      </c>
      <c r="D599" s="6"/>
      <c r="E599" s="6"/>
      <c r="F599" s="6" t="s">
        <v>121</v>
      </c>
      <c r="G599" s="44"/>
      <c r="H599" s="44"/>
      <c r="I599" s="44"/>
      <c r="J599" s="44"/>
      <c r="K599" s="44"/>
      <c r="L599" s="6"/>
      <c r="M599" s="6"/>
    </row>
    <row r="600" customHeight="1" spans="1:13">
      <c r="A600" s="8">
        <v>573</v>
      </c>
      <c r="B600" s="8" t="s">
        <v>1335</v>
      </c>
      <c r="C600" s="8" t="s">
        <v>1336</v>
      </c>
      <c r="D600" s="8"/>
      <c r="E600" s="8"/>
      <c r="F600" s="8" t="s">
        <v>121</v>
      </c>
      <c r="G600" s="43"/>
      <c r="H600" s="43"/>
      <c r="I600" s="43"/>
      <c r="J600" s="43"/>
      <c r="K600" s="43"/>
      <c r="L600" s="8"/>
      <c r="M600" s="8"/>
    </row>
    <row r="601" customHeight="1" spans="1:13">
      <c r="A601" s="6">
        <v>574</v>
      </c>
      <c r="B601" s="6" t="s">
        <v>1337</v>
      </c>
      <c r="C601" s="6" t="s">
        <v>1338</v>
      </c>
      <c r="D601" s="6"/>
      <c r="E601" s="6"/>
      <c r="F601" s="6" t="s">
        <v>121</v>
      </c>
      <c r="G601" s="44"/>
      <c r="H601" s="44"/>
      <c r="I601" s="44"/>
      <c r="J601" s="44"/>
      <c r="K601" s="44"/>
      <c r="L601" s="6"/>
      <c r="M601" s="6"/>
    </row>
    <row r="602" customHeight="1" spans="1:13">
      <c r="A602" s="8">
        <v>575</v>
      </c>
      <c r="B602" s="8" t="s">
        <v>1339</v>
      </c>
      <c r="C602" s="8" t="s">
        <v>1340</v>
      </c>
      <c r="D602" s="8"/>
      <c r="E602" s="8" t="s">
        <v>120</v>
      </c>
      <c r="F602" s="8" t="s">
        <v>121</v>
      </c>
      <c r="G602" s="43"/>
      <c r="H602" s="85">
        <v>380000</v>
      </c>
      <c r="I602" s="85">
        <v>400000</v>
      </c>
      <c r="J602" s="85">
        <v>430000</v>
      </c>
      <c r="K602" s="43"/>
      <c r="L602" s="8"/>
      <c r="M602" s="8"/>
    </row>
    <row r="603" customHeight="1" spans="1:13">
      <c r="A603" s="6">
        <v>576</v>
      </c>
      <c r="B603" s="6" t="s">
        <v>1341</v>
      </c>
      <c r="C603" s="6" t="s">
        <v>1342</v>
      </c>
      <c r="D603" s="6"/>
      <c r="E603" s="6" t="s">
        <v>124</v>
      </c>
      <c r="F603" s="6" t="s">
        <v>121</v>
      </c>
      <c r="G603" s="44"/>
      <c r="H603" s="85">
        <v>460000</v>
      </c>
      <c r="I603" s="85">
        <v>500000</v>
      </c>
      <c r="J603" s="85">
        <v>550000</v>
      </c>
      <c r="K603" s="44"/>
      <c r="L603" s="6"/>
      <c r="M603" s="6"/>
    </row>
    <row r="604" customHeight="1" spans="1:13">
      <c r="A604" s="8">
        <v>577</v>
      </c>
      <c r="B604" s="8" t="s">
        <v>1343</v>
      </c>
      <c r="C604" s="8" t="s">
        <v>1344</v>
      </c>
      <c r="D604" s="8"/>
      <c r="E604" s="8" t="s">
        <v>1345</v>
      </c>
      <c r="F604" s="8" t="s">
        <v>121</v>
      </c>
      <c r="G604" s="43"/>
      <c r="H604" s="43"/>
      <c r="I604" s="43"/>
      <c r="J604" s="43"/>
      <c r="K604" s="43"/>
      <c r="L604" s="8"/>
      <c r="M604" s="8"/>
    </row>
    <row r="605" customHeight="1" spans="1:13">
      <c r="A605" s="6">
        <v>578</v>
      </c>
      <c r="B605" s="6" t="s">
        <v>1346</v>
      </c>
      <c r="C605" s="6" t="s">
        <v>1347</v>
      </c>
      <c r="D605" s="6"/>
      <c r="E605" s="6"/>
      <c r="F605" s="6" t="s">
        <v>121</v>
      </c>
      <c r="G605" s="44"/>
      <c r="H605" s="85">
        <v>490000</v>
      </c>
      <c r="I605" s="85">
        <v>530000</v>
      </c>
      <c r="J605" s="85">
        <v>560000</v>
      </c>
      <c r="K605" s="44"/>
      <c r="L605" s="6"/>
      <c r="M605" s="6"/>
    </row>
    <row r="606" customHeight="1" spans="1:13">
      <c r="A606" s="8">
        <v>579</v>
      </c>
      <c r="B606" s="8" t="s">
        <v>1348</v>
      </c>
      <c r="C606" s="8" t="s">
        <v>1349</v>
      </c>
      <c r="D606" s="8"/>
      <c r="E606" s="8" t="s">
        <v>137</v>
      </c>
      <c r="F606" s="8" t="s">
        <v>121</v>
      </c>
      <c r="G606" s="43"/>
      <c r="H606" s="85">
        <v>590000</v>
      </c>
      <c r="I606" s="85">
        <v>630000</v>
      </c>
      <c r="J606" s="85">
        <v>680000</v>
      </c>
      <c r="K606" s="43"/>
      <c r="L606" s="8"/>
      <c r="M606" s="8"/>
    </row>
    <row r="607" customHeight="1" spans="1:13">
      <c r="A607" s="6">
        <v>580</v>
      </c>
      <c r="B607" s="6" t="s">
        <v>1350</v>
      </c>
      <c r="C607" s="6" t="s">
        <v>1351</v>
      </c>
      <c r="D607" s="6"/>
      <c r="E607" s="6" t="s">
        <v>124</v>
      </c>
      <c r="F607" s="6" t="s">
        <v>121</v>
      </c>
      <c r="G607" s="44"/>
      <c r="H607" s="85">
        <v>300000</v>
      </c>
      <c r="I607" s="85">
        <v>320000</v>
      </c>
      <c r="J607" s="85">
        <v>350000</v>
      </c>
      <c r="K607" s="44"/>
      <c r="L607" s="6"/>
      <c r="M607" s="6"/>
    </row>
    <row r="608" customHeight="1" spans="1:13">
      <c r="A608" s="8">
        <v>581</v>
      </c>
      <c r="B608" s="8" t="s">
        <v>1352</v>
      </c>
      <c r="C608" s="8" t="s">
        <v>1353</v>
      </c>
      <c r="D608" s="8"/>
      <c r="E608" s="8" t="s">
        <v>124</v>
      </c>
      <c r="F608" s="8" t="s">
        <v>121</v>
      </c>
      <c r="G608" s="43"/>
      <c r="H608" s="85">
        <v>350000</v>
      </c>
      <c r="I608" s="85">
        <v>370000</v>
      </c>
      <c r="J608" s="85">
        <v>400000</v>
      </c>
      <c r="K608" s="43"/>
      <c r="L608" s="8"/>
      <c r="M608" s="8"/>
    </row>
    <row r="609" customHeight="1" spans="1:13">
      <c r="A609" s="6">
        <v>582</v>
      </c>
      <c r="B609" s="6" t="s">
        <v>1354</v>
      </c>
      <c r="C609" s="6" t="s">
        <v>1355</v>
      </c>
      <c r="D609" s="6"/>
      <c r="E609" s="6" t="s">
        <v>124</v>
      </c>
      <c r="F609" s="6" t="s">
        <v>121</v>
      </c>
      <c r="G609" s="44"/>
      <c r="H609" s="85">
        <v>350000</v>
      </c>
      <c r="I609" s="85">
        <v>370000</v>
      </c>
      <c r="J609" s="85">
        <v>400000</v>
      </c>
      <c r="K609" s="44"/>
      <c r="L609" s="6"/>
      <c r="M609" s="6"/>
    </row>
    <row r="610" customHeight="1" spans="1:13">
      <c r="A610" s="8">
        <v>583</v>
      </c>
      <c r="B610" s="8" t="s">
        <v>1356</v>
      </c>
      <c r="C610" s="8" t="s">
        <v>1357</v>
      </c>
      <c r="D610" s="8"/>
      <c r="E610" s="8" t="s">
        <v>124</v>
      </c>
      <c r="F610" s="8" t="s">
        <v>121</v>
      </c>
      <c r="G610" s="43"/>
      <c r="H610" s="85">
        <v>460000</v>
      </c>
      <c r="I610" s="85">
        <v>490000</v>
      </c>
      <c r="J610" s="85">
        <v>520000</v>
      </c>
      <c r="K610" s="43"/>
      <c r="L610" s="8"/>
      <c r="M610" s="8"/>
    </row>
    <row r="611" customHeight="1" spans="1:13">
      <c r="A611" s="6">
        <v>584</v>
      </c>
      <c r="B611" s="6" t="s">
        <v>1358</v>
      </c>
      <c r="C611" s="6" t="s">
        <v>1359</v>
      </c>
      <c r="D611" s="6"/>
      <c r="E611" s="6" t="s">
        <v>124</v>
      </c>
      <c r="F611" s="6" t="s">
        <v>121</v>
      </c>
      <c r="G611" s="44"/>
      <c r="H611" s="85">
        <v>460000</v>
      </c>
      <c r="I611" s="85">
        <v>490000</v>
      </c>
      <c r="J611" s="85">
        <v>520000</v>
      </c>
      <c r="K611" s="44"/>
      <c r="L611" s="6"/>
      <c r="M611" s="6"/>
    </row>
    <row r="612" customHeight="1" spans="1:13">
      <c r="A612" s="8">
        <v>585</v>
      </c>
      <c r="B612" s="8" t="s">
        <v>1360</v>
      </c>
      <c r="C612" s="8" t="s">
        <v>1361</v>
      </c>
      <c r="D612" s="8"/>
      <c r="E612" s="8" t="s">
        <v>137</v>
      </c>
      <c r="F612" s="8" t="s">
        <v>121</v>
      </c>
      <c r="G612" s="8"/>
      <c r="H612" s="18">
        <v>1050000</v>
      </c>
      <c r="I612" s="18">
        <v>1150000</v>
      </c>
      <c r="J612" s="18">
        <v>1250000</v>
      </c>
      <c r="K612" s="8"/>
      <c r="L612" s="8"/>
      <c r="M612" s="8"/>
    </row>
    <row r="613" customHeight="1" spans="1:13">
      <c r="A613" s="6">
        <v>586</v>
      </c>
      <c r="B613" s="6" t="s">
        <v>1362</v>
      </c>
      <c r="C613" s="6" t="s">
        <v>1363</v>
      </c>
      <c r="D613" s="6"/>
      <c r="E613" s="6"/>
      <c r="F613" s="6" t="s">
        <v>121</v>
      </c>
      <c r="G613" s="6"/>
      <c r="H613" s="6"/>
      <c r="I613" s="6"/>
      <c r="J613" s="6"/>
      <c r="K613" s="6"/>
      <c r="L613" s="6"/>
      <c r="M613" s="6"/>
    </row>
    <row r="614" customHeight="1" spans="1:13">
      <c r="A614" s="8">
        <v>587</v>
      </c>
      <c r="B614" s="8" t="s">
        <v>1364</v>
      </c>
      <c r="C614" s="8" t="s">
        <v>1365</v>
      </c>
      <c r="D614" s="8"/>
      <c r="E614" s="8"/>
      <c r="F614" s="8" t="s">
        <v>121</v>
      </c>
      <c r="G614" s="8"/>
      <c r="H614" s="8"/>
      <c r="I614" s="8"/>
      <c r="J614" s="8"/>
      <c r="K614" s="8"/>
      <c r="L614" s="8"/>
      <c r="M614" s="8"/>
    </row>
  </sheetData>
  <autoFilter xmlns:etc="http://www.wps.cn/officeDocument/2017/etCustomData" ref="A1:M614" etc:filterBottomFollowUsedRange="0">
    <extLst/>
  </autoFilter>
  <pageMargins left="0.75" right="0.75" top="1" bottom="1" header="0.511811023622047" footer="0.511811023622047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83"/>
  <sheetViews>
    <sheetView showGridLines="0" workbookViewId="0">
      <pane ySplit="1" topLeftCell="A2" activePane="bottomLeft" state="frozen"/>
      <selection/>
      <selection pane="bottomLeft" activeCell="A1" sqref="A1:J1"/>
    </sheetView>
  </sheetViews>
  <sheetFormatPr defaultColWidth="8.67619047619048" defaultRowHeight="15"/>
  <cols>
    <col min="1" max="1" width="5" style="1" customWidth="1"/>
    <col min="2" max="2" width="11" style="1" customWidth="1"/>
    <col min="3" max="3" width="52" style="1" customWidth="1"/>
    <col min="4" max="5" width="10" style="1" customWidth="1"/>
    <col min="6" max="6" width="7" style="1" customWidth="1"/>
    <col min="7" max="11" width="10" style="1" customWidth="1"/>
    <col min="12" max="12" width="7" style="1" customWidth="1"/>
    <col min="13" max="13" width="18" style="1" customWidth="1"/>
  </cols>
  <sheetData>
    <row r="1" ht="25.5" customHeight="1" spans="1:13">
      <c r="A1" s="40" t="s">
        <v>13</v>
      </c>
      <c r="B1" s="40" t="s">
        <v>104</v>
      </c>
      <c r="C1" s="40" t="s">
        <v>105</v>
      </c>
      <c r="D1" s="40" t="s">
        <v>106</v>
      </c>
      <c r="E1" s="40" t="s">
        <v>107</v>
      </c>
      <c r="F1" s="40" t="s">
        <v>108</v>
      </c>
      <c r="G1" s="40" t="s">
        <v>109</v>
      </c>
      <c r="H1" s="40" t="s">
        <v>110</v>
      </c>
      <c r="I1" s="40" t="s">
        <v>111</v>
      </c>
      <c r="J1" s="40" t="s">
        <v>112</v>
      </c>
      <c r="K1" s="40" t="s">
        <v>113</v>
      </c>
      <c r="L1" s="40" t="s">
        <v>114</v>
      </c>
      <c r="M1" s="40" t="s">
        <v>115</v>
      </c>
    </row>
    <row r="2" customHeight="1" spans="1:13">
      <c r="A2" s="83"/>
      <c r="B2" s="83"/>
      <c r="C2" s="42" t="s">
        <v>1366</v>
      </c>
      <c r="D2" s="83"/>
      <c r="E2" s="83"/>
      <c r="F2" s="83"/>
      <c r="G2" s="84"/>
      <c r="H2" s="84"/>
      <c r="I2" s="84"/>
      <c r="J2" s="84"/>
      <c r="K2" s="84"/>
      <c r="L2" s="83"/>
      <c r="M2" s="83"/>
    </row>
    <row r="3" customHeight="1" spans="1:13">
      <c r="A3" s="6">
        <v>1</v>
      </c>
      <c r="B3" s="6" t="s">
        <v>1367</v>
      </c>
      <c r="C3" s="6" t="s">
        <v>1368</v>
      </c>
      <c r="D3" s="6" t="s">
        <v>119</v>
      </c>
      <c r="E3" s="6" t="s">
        <v>120</v>
      </c>
      <c r="F3" s="6" t="s">
        <v>24</v>
      </c>
      <c r="G3" s="44"/>
      <c r="H3" s="44"/>
      <c r="I3" s="44"/>
      <c r="J3" s="44"/>
      <c r="K3" s="44"/>
      <c r="L3" s="6"/>
      <c r="M3" s="6"/>
    </row>
    <row r="4" customHeight="1" spans="1:13">
      <c r="A4" s="8">
        <v>2</v>
      </c>
      <c r="B4" s="8" t="s">
        <v>1369</v>
      </c>
      <c r="C4" s="8" t="s">
        <v>1370</v>
      </c>
      <c r="D4" s="8" t="s">
        <v>119</v>
      </c>
      <c r="E4" s="8" t="s">
        <v>137</v>
      </c>
      <c r="F4" s="8" t="s">
        <v>24</v>
      </c>
      <c r="G4" s="43"/>
      <c r="H4" s="85">
        <v>140000</v>
      </c>
      <c r="I4" s="85">
        <v>150000</v>
      </c>
      <c r="J4" s="85">
        <v>200000</v>
      </c>
      <c r="K4" s="43"/>
      <c r="L4" s="8"/>
      <c r="M4" s="8"/>
    </row>
    <row r="5" customHeight="1" spans="1:13">
      <c r="A5" s="6">
        <v>3</v>
      </c>
      <c r="B5" s="6" t="s">
        <v>1371</v>
      </c>
      <c r="C5" s="6" t="s">
        <v>1372</v>
      </c>
      <c r="D5" s="6" t="s">
        <v>119</v>
      </c>
      <c r="E5" s="6" t="s">
        <v>124</v>
      </c>
      <c r="F5" s="6" t="s">
        <v>24</v>
      </c>
      <c r="G5" s="44"/>
      <c r="H5" s="85">
        <v>250000</v>
      </c>
      <c r="I5" s="85">
        <v>270000</v>
      </c>
      <c r="J5" s="85">
        <v>290000</v>
      </c>
      <c r="K5" s="44"/>
      <c r="L5" s="6"/>
      <c r="M5" s="6"/>
    </row>
    <row r="6" customHeight="1" spans="1:13">
      <c r="A6" s="8">
        <v>4</v>
      </c>
      <c r="B6" s="8" t="s">
        <v>1373</v>
      </c>
      <c r="C6" s="8" t="s">
        <v>1374</v>
      </c>
      <c r="D6" s="8" t="s">
        <v>119</v>
      </c>
      <c r="E6" s="8" t="s">
        <v>120</v>
      </c>
      <c r="F6" s="8" t="s">
        <v>1375</v>
      </c>
      <c r="G6" s="43"/>
      <c r="H6" s="85">
        <v>320000</v>
      </c>
      <c r="I6" s="85">
        <v>350000</v>
      </c>
      <c r="J6" s="85">
        <v>400000</v>
      </c>
      <c r="K6" s="43"/>
      <c r="L6" s="8"/>
      <c r="M6" s="8"/>
    </row>
    <row r="7" customHeight="1" spans="1:13">
      <c r="A7" s="6">
        <v>5</v>
      </c>
      <c r="B7" s="6" t="s">
        <v>1376</v>
      </c>
      <c r="C7" s="6" t="s">
        <v>1377</v>
      </c>
      <c r="D7" s="6" t="s">
        <v>119</v>
      </c>
      <c r="E7" s="6" t="s">
        <v>124</v>
      </c>
      <c r="F7" s="6" t="s">
        <v>24</v>
      </c>
      <c r="G7" s="44"/>
      <c r="H7" s="85">
        <v>500000</v>
      </c>
      <c r="I7" s="85">
        <v>530000</v>
      </c>
      <c r="J7" s="85">
        <v>560000</v>
      </c>
      <c r="K7" s="44"/>
      <c r="L7" s="6"/>
      <c r="M7" s="6"/>
    </row>
    <row r="8" customHeight="1" spans="1:13">
      <c r="A8" s="8">
        <v>6</v>
      </c>
      <c r="B8" s="8" t="s">
        <v>1378</v>
      </c>
      <c r="C8" s="8" t="s">
        <v>1379</v>
      </c>
      <c r="D8" s="8" t="s">
        <v>119</v>
      </c>
      <c r="E8" s="8" t="s">
        <v>137</v>
      </c>
      <c r="F8" s="8" t="s">
        <v>24</v>
      </c>
      <c r="G8" s="43"/>
      <c r="H8" s="85">
        <v>200000</v>
      </c>
      <c r="I8" s="85">
        <v>215000</v>
      </c>
      <c r="J8" s="85">
        <v>230000</v>
      </c>
      <c r="K8" s="43"/>
      <c r="L8" s="8"/>
      <c r="M8" s="8"/>
    </row>
    <row r="9" customHeight="1" spans="1:13">
      <c r="A9" s="6">
        <v>7</v>
      </c>
      <c r="B9" s="6" t="s">
        <v>1380</v>
      </c>
      <c r="C9" s="6" t="s">
        <v>1381</v>
      </c>
      <c r="D9" s="6" t="s">
        <v>119</v>
      </c>
      <c r="E9" s="6" t="s">
        <v>137</v>
      </c>
      <c r="F9" s="6" t="s">
        <v>24</v>
      </c>
      <c r="G9" s="44"/>
      <c r="H9" s="85">
        <v>280000</v>
      </c>
      <c r="I9" s="85">
        <v>295000</v>
      </c>
      <c r="J9" s="85">
        <v>320000</v>
      </c>
      <c r="K9" s="44"/>
      <c r="L9" s="6"/>
      <c r="M9" s="6"/>
    </row>
    <row r="10" customHeight="1" spans="1:13">
      <c r="A10" s="8">
        <v>8</v>
      </c>
      <c r="B10" s="8" t="s">
        <v>1382</v>
      </c>
      <c r="C10" s="8" t="s">
        <v>1383</v>
      </c>
      <c r="D10" s="8" t="s">
        <v>119</v>
      </c>
      <c r="E10" s="8" t="s">
        <v>137</v>
      </c>
      <c r="F10" s="8" t="s">
        <v>24</v>
      </c>
      <c r="G10" s="43"/>
      <c r="H10" s="85">
        <v>290000</v>
      </c>
      <c r="I10" s="85">
        <v>310000</v>
      </c>
      <c r="J10" s="85">
        <v>340000</v>
      </c>
      <c r="K10" s="43"/>
      <c r="L10" s="8"/>
      <c r="M10" s="8"/>
    </row>
    <row r="11" customHeight="1" spans="1:13">
      <c r="A11" s="6">
        <v>9</v>
      </c>
      <c r="B11" s="6" t="s">
        <v>1384</v>
      </c>
      <c r="C11" s="6" t="s">
        <v>1385</v>
      </c>
      <c r="D11" s="6" t="s">
        <v>119</v>
      </c>
      <c r="E11" s="6" t="s">
        <v>124</v>
      </c>
      <c r="F11" s="6" t="s">
        <v>24</v>
      </c>
      <c r="G11" s="44"/>
      <c r="H11" s="85">
        <v>300000</v>
      </c>
      <c r="I11" s="85">
        <v>350000</v>
      </c>
      <c r="J11" s="85">
        <v>400000</v>
      </c>
      <c r="K11" s="44"/>
      <c r="L11" s="6"/>
      <c r="M11" s="6"/>
    </row>
    <row r="12" customHeight="1" spans="1:13">
      <c r="A12" s="8">
        <v>10</v>
      </c>
      <c r="B12" s="8" t="s">
        <v>1386</v>
      </c>
      <c r="C12" s="8" t="s">
        <v>1387</v>
      </c>
      <c r="D12" s="8" t="s">
        <v>119</v>
      </c>
      <c r="E12" s="8" t="s">
        <v>124</v>
      </c>
      <c r="F12" s="8" t="s">
        <v>24</v>
      </c>
      <c r="G12" s="43"/>
      <c r="H12" s="85">
        <v>310000</v>
      </c>
      <c r="I12" s="85">
        <v>350000</v>
      </c>
      <c r="J12" s="85">
        <v>400000</v>
      </c>
      <c r="K12" s="43"/>
      <c r="L12" s="8"/>
      <c r="M12" s="8"/>
    </row>
    <row r="13" customHeight="1" spans="1:13">
      <c r="A13" s="6">
        <v>11</v>
      </c>
      <c r="B13" s="6" t="s">
        <v>1388</v>
      </c>
      <c r="C13" s="6" t="s">
        <v>1389</v>
      </c>
      <c r="D13" s="6" t="s">
        <v>119</v>
      </c>
      <c r="E13" s="6" t="s">
        <v>124</v>
      </c>
      <c r="F13" s="6" t="s">
        <v>24</v>
      </c>
      <c r="G13" s="44"/>
      <c r="H13" s="85">
        <v>330000</v>
      </c>
      <c r="I13" s="85">
        <v>380000</v>
      </c>
      <c r="J13" s="85">
        <v>430000</v>
      </c>
      <c r="K13" s="44"/>
      <c r="L13" s="6"/>
      <c r="M13" s="6"/>
    </row>
    <row r="14" customHeight="1" spans="1:13">
      <c r="A14" s="8">
        <v>12</v>
      </c>
      <c r="B14" s="8" t="s">
        <v>1390</v>
      </c>
      <c r="C14" s="8" t="s">
        <v>1391</v>
      </c>
      <c r="D14" s="8" t="s">
        <v>119</v>
      </c>
      <c r="E14" s="8" t="s">
        <v>137</v>
      </c>
      <c r="F14" s="8" t="s">
        <v>24</v>
      </c>
      <c r="G14" s="43"/>
      <c r="H14" s="85">
        <v>320000</v>
      </c>
      <c r="I14" s="85">
        <v>340000</v>
      </c>
      <c r="J14" s="85">
        <v>360000</v>
      </c>
      <c r="K14" s="43"/>
      <c r="L14" s="8"/>
      <c r="M14" s="8"/>
    </row>
    <row r="15" customHeight="1" spans="1:13">
      <c r="A15" s="6">
        <v>13</v>
      </c>
      <c r="B15" s="6" t="s">
        <v>1392</v>
      </c>
      <c r="C15" s="6" t="s">
        <v>1393</v>
      </c>
      <c r="D15" s="6" t="s">
        <v>119</v>
      </c>
      <c r="E15" s="6" t="s">
        <v>137</v>
      </c>
      <c r="F15" s="6" t="s">
        <v>24</v>
      </c>
      <c r="G15" s="44"/>
      <c r="H15" s="85">
        <v>300000</v>
      </c>
      <c r="I15" s="85">
        <v>330000</v>
      </c>
      <c r="J15" s="85">
        <v>350000</v>
      </c>
      <c r="K15" s="44"/>
      <c r="L15" s="6"/>
      <c r="M15" s="6"/>
    </row>
    <row r="16" customHeight="1" spans="1:13">
      <c r="A16" s="8">
        <v>14</v>
      </c>
      <c r="B16" s="8" t="s">
        <v>1394</v>
      </c>
      <c r="C16" s="8" t="s">
        <v>1395</v>
      </c>
      <c r="D16" s="8" t="s">
        <v>119</v>
      </c>
      <c r="E16" s="8" t="s">
        <v>137</v>
      </c>
      <c r="F16" s="8" t="s">
        <v>24</v>
      </c>
      <c r="G16" s="43"/>
      <c r="H16" s="85">
        <v>180000</v>
      </c>
      <c r="I16" s="85">
        <v>200000</v>
      </c>
      <c r="J16" s="85">
        <v>220000</v>
      </c>
      <c r="K16" s="43"/>
      <c r="L16" s="8"/>
      <c r="M16" s="8"/>
    </row>
    <row r="17" customHeight="1" spans="1:13">
      <c r="A17" s="6">
        <v>15</v>
      </c>
      <c r="B17" s="6" t="s">
        <v>1396</v>
      </c>
      <c r="C17" s="6" t="s">
        <v>1397</v>
      </c>
      <c r="D17" s="6" t="s">
        <v>119</v>
      </c>
      <c r="E17" s="6" t="s">
        <v>137</v>
      </c>
      <c r="F17" s="6" t="s">
        <v>24</v>
      </c>
      <c r="G17" s="44"/>
      <c r="H17" s="85">
        <v>320000</v>
      </c>
      <c r="I17" s="85">
        <v>340000</v>
      </c>
      <c r="J17" s="85">
        <v>370000</v>
      </c>
      <c r="K17" s="44"/>
      <c r="L17" s="6"/>
      <c r="M17" s="6"/>
    </row>
    <row r="18" customHeight="1" spans="1:13">
      <c r="A18" s="8">
        <v>16</v>
      </c>
      <c r="B18" s="8" t="s">
        <v>1398</v>
      </c>
      <c r="C18" s="8" t="s">
        <v>1399</v>
      </c>
      <c r="D18" s="8" t="s">
        <v>119</v>
      </c>
      <c r="E18" s="8" t="s">
        <v>137</v>
      </c>
      <c r="F18" s="8" t="s">
        <v>24</v>
      </c>
      <c r="G18" s="43"/>
      <c r="H18" s="85">
        <v>150000</v>
      </c>
      <c r="I18" s="85">
        <v>170000</v>
      </c>
      <c r="J18" s="85">
        <v>200000</v>
      </c>
      <c r="K18" s="43"/>
      <c r="L18" s="8"/>
      <c r="M18" s="8"/>
    </row>
    <row r="19" customHeight="1" spans="1:13">
      <c r="A19" s="81"/>
      <c r="B19" s="81"/>
      <c r="C19" s="42" t="s">
        <v>1400</v>
      </c>
      <c r="D19" s="81"/>
      <c r="E19" s="81"/>
      <c r="F19" s="81"/>
      <c r="G19" s="82"/>
      <c r="H19" s="82"/>
      <c r="I19" s="82"/>
      <c r="J19" s="82"/>
      <c r="K19" s="82"/>
      <c r="L19" s="81"/>
      <c r="M19" s="81"/>
    </row>
    <row r="20" customHeight="1" spans="1:13">
      <c r="A20" s="8">
        <v>17</v>
      </c>
      <c r="B20" s="8" t="s">
        <v>1401</v>
      </c>
      <c r="C20" s="8" t="s">
        <v>1402</v>
      </c>
      <c r="D20" s="8" t="s">
        <v>153</v>
      </c>
      <c r="E20" s="8" t="s">
        <v>120</v>
      </c>
      <c r="F20" s="8" t="s">
        <v>24</v>
      </c>
      <c r="G20" s="43"/>
      <c r="H20" s="85">
        <v>85000</v>
      </c>
      <c r="I20" s="85">
        <v>90000</v>
      </c>
      <c r="J20" s="85">
        <v>100000</v>
      </c>
      <c r="K20" s="43"/>
      <c r="L20" s="8"/>
      <c r="M20" s="8"/>
    </row>
    <row r="21" customHeight="1" spans="1:13">
      <c r="A21" s="6">
        <v>18</v>
      </c>
      <c r="B21" s="6" t="s">
        <v>1403</v>
      </c>
      <c r="C21" s="6" t="s">
        <v>1404</v>
      </c>
      <c r="D21" s="6" t="s">
        <v>153</v>
      </c>
      <c r="E21" s="6" t="s">
        <v>1405</v>
      </c>
      <c r="F21" s="6" t="s">
        <v>24</v>
      </c>
      <c r="G21" s="44"/>
      <c r="H21" s="85">
        <v>90000</v>
      </c>
      <c r="I21" s="85">
        <v>100000</v>
      </c>
      <c r="J21" s="85">
        <v>120000</v>
      </c>
      <c r="K21" s="44"/>
      <c r="L21" s="6"/>
      <c r="M21" s="6"/>
    </row>
    <row r="22" customHeight="1" spans="1:13">
      <c r="A22" s="8">
        <v>19</v>
      </c>
      <c r="B22" s="8" t="s">
        <v>1406</v>
      </c>
      <c r="C22" s="8" t="s">
        <v>1407</v>
      </c>
      <c r="D22" s="8" t="s">
        <v>153</v>
      </c>
      <c r="E22" s="8" t="s">
        <v>120</v>
      </c>
      <c r="F22" s="8" t="s">
        <v>24</v>
      </c>
      <c r="G22" s="43"/>
      <c r="H22" s="85">
        <v>140000</v>
      </c>
      <c r="I22" s="85">
        <v>150000</v>
      </c>
      <c r="J22" s="85">
        <v>170000</v>
      </c>
      <c r="K22" s="43"/>
      <c r="L22" s="8"/>
      <c r="M22" s="8"/>
    </row>
    <row r="23" customHeight="1" spans="1:13">
      <c r="A23" s="6">
        <v>20</v>
      </c>
      <c r="B23" s="6" t="s">
        <v>1408</v>
      </c>
      <c r="C23" s="6" t="s">
        <v>1409</v>
      </c>
      <c r="D23" s="6" t="s">
        <v>153</v>
      </c>
      <c r="E23" s="6" t="s">
        <v>137</v>
      </c>
      <c r="F23" s="6" t="s">
        <v>24</v>
      </c>
      <c r="G23" s="44"/>
      <c r="H23" s="85">
        <v>140000</v>
      </c>
      <c r="I23" s="85">
        <v>150000</v>
      </c>
      <c r="J23" s="85">
        <v>170000</v>
      </c>
      <c r="K23" s="44"/>
      <c r="L23" s="6"/>
      <c r="M23" s="6"/>
    </row>
    <row r="24" customHeight="1" spans="1:13">
      <c r="A24" s="8">
        <v>21</v>
      </c>
      <c r="B24" s="8" t="s">
        <v>1410</v>
      </c>
      <c r="C24" s="8" t="s">
        <v>1411</v>
      </c>
      <c r="D24" s="8" t="s">
        <v>153</v>
      </c>
      <c r="E24" s="8" t="s">
        <v>137</v>
      </c>
      <c r="F24" s="8" t="s">
        <v>24</v>
      </c>
      <c r="G24" s="43"/>
      <c r="H24" s="85">
        <v>140000</v>
      </c>
      <c r="I24" s="85">
        <v>150000</v>
      </c>
      <c r="J24" s="85">
        <v>170000</v>
      </c>
      <c r="K24" s="43"/>
      <c r="L24" s="8"/>
      <c r="M24" s="8"/>
    </row>
    <row r="25" customHeight="1" spans="1:13">
      <c r="A25" s="6">
        <v>22</v>
      </c>
      <c r="B25" s="6" t="s">
        <v>1412</v>
      </c>
      <c r="C25" s="6" t="s">
        <v>1413</v>
      </c>
      <c r="D25" s="6" t="s">
        <v>153</v>
      </c>
      <c r="E25" s="6" t="s">
        <v>137</v>
      </c>
      <c r="F25" s="6" t="s">
        <v>24</v>
      </c>
      <c r="G25" s="44"/>
      <c r="H25" s="85">
        <v>170000</v>
      </c>
      <c r="I25" s="85">
        <v>185000</v>
      </c>
      <c r="J25" s="85">
        <v>200000</v>
      </c>
      <c r="K25" s="44"/>
      <c r="L25" s="6"/>
      <c r="M25" s="6"/>
    </row>
    <row r="26" customHeight="1" spans="1:13">
      <c r="A26" s="8">
        <v>23</v>
      </c>
      <c r="B26" s="8" t="s">
        <v>1414</v>
      </c>
      <c r="C26" s="8" t="s">
        <v>1415</v>
      </c>
      <c r="D26" s="8" t="s">
        <v>153</v>
      </c>
      <c r="E26" s="8" t="s">
        <v>1416</v>
      </c>
      <c r="F26" s="8" t="s">
        <v>24</v>
      </c>
      <c r="G26" s="43"/>
      <c r="H26" s="85">
        <v>170000</v>
      </c>
      <c r="I26" s="85">
        <v>190000</v>
      </c>
      <c r="J26" s="85">
        <v>210000</v>
      </c>
      <c r="K26" s="43"/>
      <c r="L26" s="8"/>
      <c r="M26" s="8"/>
    </row>
    <row r="27" customHeight="1" spans="1:13">
      <c r="A27" s="6">
        <v>24</v>
      </c>
      <c r="B27" s="6" t="s">
        <v>1417</v>
      </c>
      <c r="C27" s="6" t="s">
        <v>1418</v>
      </c>
      <c r="D27" s="6" t="s">
        <v>153</v>
      </c>
      <c r="E27" s="6" t="s">
        <v>120</v>
      </c>
      <c r="F27" s="6" t="s">
        <v>24</v>
      </c>
      <c r="G27" s="44"/>
      <c r="H27" s="85">
        <v>90000</v>
      </c>
      <c r="I27" s="85">
        <v>100000</v>
      </c>
      <c r="J27" s="85">
        <v>120000</v>
      </c>
      <c r="K27" s="44"/>
      <c r="L27" s="6"/>
      <c r="M27" s="6"/>
    </row>
    <row r="28" customHeight="1" spans="1:13">
      <c r="A28" s="8">
        <v>25</v>
      </c>
      <c r="B28" s="8" t="s">
        <v>1419</v>
      </c>
      <c r="C28" s="8" t="s">
        <v>1420</v>
      </c>
      <c r="D28" s="8" t="s">
        <v>153</v>
      </c>
      <c r="E28" s="8" t="s">
        <v>137</v>
      </c>
      <c r="F28" s="8" t="s">
        <v>24</v>
      </c>
      <c r="G28" s="43"/>
      <c r="H28" s="85">
        <v>160000</v>
      </c>
      <c r="I28" s="85">
        <v>170000</v>
      </c>
      <c r="J28" s="85">
        <v>190000</v>
      </c>
      <c r="K28" s="43"/>
      <c r="L28" s="8"/>
      <c r="M28" s="8"/>
    </row>
    <row r="29" customHeight="1" spans="1:13">
      <c r="A29" s="6">
        <v>26</v>
      </c>
      <c r="B29" s="6" t="s">
        <v>1421</v>
      </c>
      <c r="C29" s="6" t="s">
        <v>1422</v>
      </c>
      <c r="D29" s="6" t="s">
        <v>153</v>
      </c>
      <c r="E29" s="6" t="s">
        <v>120</v>
      </c>
      <c r="F29" s="6" t="s">
        <v>24</v>
      </c>
      <c r="G29" s="44"/>
      <c r="H29" s="85">
        <v>110000</v>
      </c>
      <c r="I29" s="85">
        <v>130000</v>
      </c>
      <c r="J29" s="85">
        <v>150000</v>
      </c>
      <c r="K29" s="44"/>
      <c r="L29" s="6"/>
      <c r="M29" s="6"/>
    </row>
    <row r="30" customHeight="1" spans="1:13">
      <c r="A30" s="8">
        <v>27</v>
      </c>
      <c r="B30" s="8" t="s">
        <v>1423</v>
      </c>
      <c r="C30" s="8" t="s">
        <v>1424</v>
      </c>
      <c r="D30" s="8" t="s">
        <v>153</v>
      </c>
      <c r="E30" s="8" t="s">
        <v>120</v>
      </c>
      <c r="F30" s="8" t="s">
        <v>24</v>
      </c>
      <c r="G30" s="43"/>
      <c r="H30" s="85">
        <v>110000</v>
      </c>
      <c r="I30" s="85">
        <v>130000</v>
      </c>
      <c r="J30" s="85">
        <v>150000</v>
      </c>
      <c r="K30" s="43"/>
      <c r="L30" s="8"/>
      <c r="M30" s="8"/>
    </row>
    <row r="31" customHeight="1" spans="1:13">
      <c r="A31" s="6">
        <v>28</v>
      </c>
      <c r="B31" s="6" t="s">
        <v>1425</v>
      </c>
      <c r="C31" s="6" t="s">
        <v>1426</v>
      </c>
      <c r="D31" s="6" t="s">
        <v>153</v>
      </c>
      <c r="E31" s="6" t="s">
        <v>137</v>
      </c>
      <c r="F31" s="6" t="s">
        <v>24</v>
      </c>
      <c r="G31" s="44"/>
      <c r="H31" s="85">
        <v>160000</v>
      </c>
      <c r="I31" s="85">
        <v>170000</v>
      </c>
      <c r="J31" s="85">
        <v>180000</v>
      </c>
      <c r="K31" s="44"/>
      <c r="L31" s="6"/>
      <c r="M31" s="6"/>
    </row>
    <row r="32" customHeight="1" spans="1:13">
      <c r="A32" s="8">
        <v>29</v>
      </c>
      <c r="B32" s="8" t="s">
        <v>1427</v>
      </c>
      <c r="C32" s="8" t="s">
        <v>1428</v>
      </c>
      <c r="D32" s="8" t="s">
        <v>153</v>
      </c>
      <c r="E32" s="8" t="s">
        <v>124</v>
      </c>
      <c r="F32" s="8" t="s">
        <v>24</v>
      </c>
      <c r="G32" s="43"/>
      <c r="H32" s="85">
        <v>180000</v>
      </c>
      <c r="I32" s="85">
        <v>190000</v>
      </c>
      <c r="J32" s="85">
        <v>210000</v>
      </c>
      <c r="K32" s="43"/>
      <c r="L32" s="8"/>
      <c r="M32" s="8"/>
    </row>
    <row r="33" customHeight="1" spans="1:13">
      <c r="A33" s="6">
        <v>30</v>
      </c>
      <c r="B33" s="6" t="s">
        <v>1429</v>
      </c>
      <c r="C33" s="6" t="s">
        <v>1430</v>
      </c>
      <c r="D33" s="6" t="s">
        <v>153</v>
      </c>
      <c r="E33" s="6" t="s">
        <v>124</v>
      </c>
      <c r="F33" s="6" t="s">
        <v>24</v>
      </c>
      <c r="G33" s="44"/>
      <c r="H33" s="85">
        <v>150000</v>
      </c>
      <c r="I33" s="85">
        <v>160000</v>
      </c>
      <c r="J33" s="85">
        <v>180000</v>
      </c>
      <c r="K33" s="44"/>
      <c r="L33" s="6"/>
      <c r="M33" s="6"/>
    </row>
    <row r="34" customHeight="1" spans="1:13">
      <c r="A34" s="8">
        <v>31</v>
      </c>
      <c r="B34" s="8" t="s">
        <v>1431</v>
      </c>
      <c r="C34" s="8" t="s">
        <v>1432</v>
      </c>
      <c r="D34" s="8" t="s">
        <v>153</v>
      </c>
      <c r="E34" s="8" t="s">
        <v>137</v>
      </c>
      <c r="F34" s="8" t="s">
        <v>24</v>
      </c>
      <c r="G34" s="43"/>
      <c r="H34" s="85">
        <v>200000</v>
      </c>
      <c r="I34" s="85">
        <v>220000</v>
      </c>
      <c r="J34" s="85">
        <v>250000</v>
      </c>
      <c r="K34" s="43"/>
      <c r="L34" s="8"/>
      <c r="M34" s="8"/>
    </row>
    <row r="35" customHeight="1" spans="1:13">
      <c r="A35" s="6">
        <v>32</v>
      </c>
      <c r="B35" s="6" t="s">
        <v>1433</v>
      </c>
      <c r="C35" s="6" t="s">
        <v>1434</v>
      </c>
      <c r="D35" s="6" t="s">
        <v>153</v>
      </c>
      <c r="E35" s="6" t="s">
        <v>124</v>
      </c>
      <c r="F35" s="6" t="s">
        <v>24</v>
      </c>
      <c r="G35" s="44"/>
      <c r="H35" s="85">
        <v>230000</v>
      </c>
      <c r="I35" s="85">
        <v>250000</v>
      </c>
      <c r="J35" s="85">
        <v>270000</v>
      </c>
      <c r="K35" s="44"/>
      <c r="L35" s="6"/>
      <c r="M35" s="6"/>
    </row>
    <row r="36" customHeight="1" spans="1:13">
      <c r="A36" s="8">
        <v>33</v>
      </c>
      <c r="B36" s="8" t="s">
        <v>1435</v>
      </c>
      <c r="C36" s="8" t="s">
        <v>1436</v>
      </c>
      <c r="D36" s="8" t="s">
        <v>153</v>
      </c>
      <c r="E36" s="8" t="s">
        <v>124</v>
      </c>
      <c r="F36" s="8" t="s">
        <v>24</v>
      </c>
      <c r="G36" s="43"/>
      <c r="H36" s="85">
        <v>240000</v>
      </c>
      <c r="I36" s="85">
        <v>260000</v>
      </c>
      <c r="J36" s="85">
        <v>280000</v>
      </c>
      <c r="K36" s="43"/>
      <c r="L36" s="8"/>
      <c r="M36" s="8"/>
    </row>
    <row r="37" customHeight="1" spans="1:13">
      <c r="A37" s="6">
        <v>34</v>
      </c>
      <c r="B37" s="6" t="s">
        <v>1437</v>
      </c>
      <c r="C37" s="6" t="s">
        <v>1438</v>
      </c>
      <c r="D37" s="6" t="s">
        <v>153</v>
      </c>
      <c r="E37" s="6" t="s">
        <v>137</v>
      </c>
      <c r="F37" s="6" t="s">
        <v>24</v>
      </c>
      <c r="G37" s="44"/>
      <c r="H37" s="85">
        <v>100000</v>
      </c>
      <c r="I37" s="85">
        <v>120000</v>
      </c>
      <c r="J37" s="85">
        <v>150000</v>
      </c>
      <c r="K37" s="44"/>
      <c r="L37" s="6"/>
      <c r="M37" s="6"/>
    </row>
    <row r="38" customHeight="1" spans="1:13">
      <c r="A38" s="8">
        <v>35</v>
      </c>
      <c r="B38" s="8" t="s">
        <v>1439</v>
      </c>
      <c r="C38" s="8" t="s">
        <v>1440</v>
      </c>
      <c r="D38" s="8" t="s">
        <v>153</v>
      </c>
      <c r="E38" s="8" t="s">
        <v>120</v>
      </c>
      <c r="F38" s="8" t="s">
        <v>24</v>
      </c>
      <c r="G38" s="43"/>
      <c r="H38" s="85">
        <v>95000</v>
      </c>
      <c r="I38" s="85">
        <v>110000</v>
      </c>
      <c r="J38" s="85">
        <v>120000</v>
      </c>
      <c r="K38" s="43"/>
      <c r="L38" s="8"/>
      <c r="M38" s="8"/>
    </row>
    <row r="39" customHeight="1" spans="1:13">
      <c r="A39" s="6">
        <v>36</v>
      </c>
      <c r="B39" s="6" t="s">
        <v>1441</v>
      </c>
      <c r="C39" s="6" t="s">
        <v>1442</v>
      </c>
      <c r="D39" s="6" t="s">
        <v>153</v>
      </c>
      <c r="E39" s="6" t="s">
        <v>120</v>
      </c>
      <c r="F39" s="6" t="s">
        <v>24</v>
      </c>
      <c r="G39" s="44"/>
      <c r="H39" s="85">
        <v>80000</v>
      </c>
      <c r="I39" s="85">
        <v>90000</v>
      </c>
      <c r="J39" s="85">
        <v>100000</v>
      </c>
      <c r="K39" s="44"/>
      <c r="L39" s="6"/>
      <c r="M39" s="6"/>
    </row>
    <row r="40" customHeight="1" spans="1:13">
      <c r="A40" s="8">
        <v>37</v>
      </c>
      <c r="B40" s="8" t="s">
        <v>1443</v>
      </c>
      <c r="C40" s="8" t="s">
        <v>1444</v>
      </c>
      <c r="D40" s="8" t="s">
        <v>153</v>
      </c>
      <c r="E40" s="8" t="s">
        <v>120</v>
      </c>
      <c r="F40" s="8" t="s">
        <v>24</v>
      </c>
      <c r="G40" s="43"/>
      <c r="H40" s="85">
        <v>140000</v>
      </c>
      <c r="I40" s="85">
        <v>150000</v>
      </c>
      <c r="J40" s="85">
        <v>170000</v>
      </c>
      <c r="K40" s="43"/>
      <c r="L40" s="8"/>
      <c r="M40" s="8"/>
    </row>
    <row r="41" customHeight="1" spans="1:13">
      <c r="A41" s="6">
        <v>38</v>
      </c>
      <c r="B41" s="6" t="s">
        <v>1445</v>
      </c>
      <c r="C41" s="6" t="s">
        <v>1446</v>
      </c>
      <c r="D41" s="6" t="s">
        <v>153</v>
      </c>
      <c r="E41" s="6" t="s">
        <v>124</v>
      </c>
      <c r="F41" s="6" t="s">
        <v>24</v>
      </c>
      <c r="G41" s="44"/>
      <c r="H41" s="85">
        <v>180000</v>
      </c>
      <c r="I41" s="85">
        <v>190000</v>
      </c>
      <c r="J41" s="85">
        <v>210000</v>
      </c>
      <c r="K41" s="44"/>
      <c r="L41" s="6"/>
      <c r="M41" s="6"/>
    </row>
    <row r="42" customHeight="1" spans="1:13">
      <c r="A42" s="8">
        <v>39</v>
      </c>
      <c r="B42" s="8" t="s">
        <v>1447</v>
      </c>
      <c r="C42" s="8" t="s">
        <v>1448</v>
      </c>
      <c r="D42" s="8" t="s">
        <v>153</v>
      </c>
      <c r="E42" s="8" t="s">
        <v>137</v>
      </c>
      <c r="F42" s="8" t="s">
        <v>24</v>
      </c>
      <c r="G42" s="43"/>
      <c r="H42" s="85">
        <v>150000</v>
      </c>
      <c r="I42" s="85">
        <v>160000</v>
      </c>
      <c r="J42" s="85">
        <v>180000</v>
      </c>
      <c r="K42" s="43"/>
      <c r="L42" s="8"/>
      <c r="M42" s="8"/>
    </row>
    <row r="43" customHeight="1" spans="1:13">
      <c r="A43" s="6">
        <v>40</v>
      </c>
      <c r="B43" s="6" t="s">
        <v>1449</v>
      </c>
      <c r="C43" s="6" t="s">
        <v>1450</v>
      </c>
      <c r="D43" s="6" t="s">
        <v>153</v>
      </c>
      <c r="E43" s="6" t="s">
        <v>137</v>
      </c>
      <c r="F43" s="6" t="s">
        <v>24</v>
      </c>
      <c r="G43" s="44"/>
      <c r="H43" s="85">
        <v>150000</v>
      </c>
      <c r="I43" s="85">
        <v>160000</v>
      </c>
      <c r="J43" s="85">
        <v>180000</v>
      </c>
      <c r="K43" s="44"/>
      <c r="L43" s="6"/>
      <c r="M43" s="6"/>
    </row>
    <row r="44" customHeight="1" spans="1:13">
      <c r="A44" s="8">
        <v>41</v>
      </c>
      <c r="B44" s="8" t="s">
        <v>1451</v>
      </c>
      <c r="C44" s="8" t="s">
        <v>1452</v>
      </c>
      <c r="D44" s="8" t="s">
        <v>153</v>
      </c>
      <c r="E44" s="8" t="s">
        <v>124</v>
      </c>
      <c r="F44" s="8" t="s">
        <v>24</v>
      </c>
      <c r="G44" s="43"/>
      <c r="H44" s="85">
        <v>150000</v>
      </c>
      <c r="I44" s="85">
        <v>170000</v>
      </c>
      <c r="J44" s="85">
        <v>200000</v>
      </c>
      <c r="K44" s="43"/>
      <c r="L44" s="8"/>
      <c r="M44" s="8"/>
    </row>
    <row r="45" customHeight="1" spans="1:13">
      <c r="A45" s="6">
        <v>42</v>
      </c>
      <c r="B45" s="6" t="s">
        <v>1453</v>
      </c>
      <c r="C45" s="6" t="s">
        <v>1454</v>
      </c>
      <c r="D45" s="6" t="s">
        <v>153</v>
      </c>
      <c r="E45" s="6" t="s">
        <v>1455</v>
      </c>
      <c r="F45" s="6" t="s">
        <v>24</v>
      </c>
      <c r="G45" s="44"/>
      <c r="H45" s="85">
        <v>120000</v>
      </c>
      <c r="I45" s="85">
        <v>130000</v>
      </c>
      <c r="J45" s="85">
        <v>150000</v>
      </c>
      <c r="K45" s="44"/>
      <c r="L45" s="6"/>
      <c r="M45" s="6"/>
    </row>
    <row r="46" customHeight="1" spans="1:13">
      <c r="A46" s="8">
        <v>43</v>
      </c>
      <c r="B46" s="8" t="s">
        <v>1456</v>
      </c>
      <c r="C46" s="8" t="s">
        <v>1457</v>
      </c>
      <c r="D46" s="8" t="s">
        <v>153</v>
      </c>
      <c r="E46" s="8" t="s">
        <v>137</v>
      </c>
      <c r="F46" s="8" t="s">
        <v>24</v>
      </c>
      <c r="G46" s="43"/>
      <c r="H46" s="85">
        <v>165000</v>
      </c>
      <c r="I46" s="85">
        <v>175000</v>
      </c>
      <c r="J46" s="85">
        <v>190000</v>
      </c>
      <c r="K46" s="43"/>
      <c r="L46" s="8"/>
      <c r="M46" s="8"/>
    </row>
    <row r="47" customHeight="1" spans="1:13">
      <c r="A47" s="6">
        <v>44</v>
      </c>
      <c r="B47" s="6" t="s">
        <v>1458</v>
      </c>
      <c r="C47" s="6" t="s">
        <v>1459</v>
      </c>
      <c r="D47" s="6" t="s">
        <v>153</v>
      </c>
      <c r="E47" s="6" t="s">
        <v>137</v>
      </c>
      <c r="F47" s="6" t="s">
        <v>24</v>
      </c>
      <c r="G47" s="44"/>
      <c r="H47" s="85">
        <v>160000</v>
      </c>
      <c r="I47" s="85">
        <v>180000</v>
      </c>
      <c r="J47" s="85">
        <v>200000</v>
      </c>
      <c r="K47" s="44"/>
      <c r="L47" s="6"/>
      <c r="M47" s="6"/>
    </row>
    <row r="48" customHeight="1" spans="1:13">
      <c r="A48" s="8">
        <v>45</v>
      </c>
      <c r="B48" s="8" t="s">
        <v>1460</v>
      </c>
      <c r="C48" s="8" t="s">
        <v>1461</v>
      </c>
      <c r="D48" s="8" t="s">
        <v>153</v>
      </c>
      <c r="E48" s="8" t="s">
        <v>137</v>
      </c>
      <c r="F48" s="8" t="s">
        <v>24</v>
      </c>
      <c r="G48" s="43"/>
      <c r="H48" s="85">
        <v>225000</v>
      </c>
      <c r="I48" s="85">
        <v>240000</v>
      </c>
      <c r="J48" s="85">
        <v>260000</v>
      </c>
      <c r="K48" s="43"/>
      <c r="L48" s="8"/>
      <c r="M48" s="8"/>
    </row>
    <row r="49" customHeight="1" spans="1:13">
      <c r="A49" s="6">
        <v>46</v>
      </c>
      <c r="B49" s="6" t="s">
        <v>1462</v>
      </c>
      <c r="C49" s="6" t="s">
        <v>1463</v>
      </c>
      <c r="D49" s="6" t="s">
        <v>153</v>
      </c>
      <c r="E49" s="6" t="s">
        <v>120</v>
      </c>
      <c r="F49" s="6" t="s">
        <v>24</v>
      </c>
      <c r="G49" s="44"/>
      <c r="H49" s="85">
        <v>140000</v>
      </c>
      <c r="I49" s="85">
        <v>160000</v>
      </c>
      <c r="J49" s="85">
        <v>180000</v>
      </c>
      <c r="K49" s="44"/>
      <c r="L49" s="6"/>
      <c r="M49" s="6"/>
    </row>
    <row r="50" customHeight="1" spans="1:13">
      <c r="A50" s="8">
        <v>47</v>
      </c>
      <c r="B50" s="8" t="s">
        <v>1464</v>
      </c>
      <c r="C50" s="8" t="s">
        <v>1465</v>
      </c>
      <c r="D50" s="8" t="s">
        <v>153</v>
      </c>
      <c r="E50" s="8" t="s">
        <v>120</v>
      </c>
      <c r="F50" s="8" t="s">
        <v>24</v>
      </c>
      <c r="G50" s="43"/>
      <c r="H50" s="85">
        <v>115000</v>
      </c>
      <c r="I50" s="85">
        <v>125000</v>
      </c>
      <c r="J50" s="85">
        <v>140000</v>
      </c>
      <c r="K50" s="43"/>
      <c r="L50" s="8"/>
      <c r="M50" s="8"/>
    </row>
    <row r="51" customHeight="1" spans="1:13">
      <c r="A51" s="6">
        <v>48</v>
      </c>
      <c r="B51" s="6" t="s">
        <v>1466</v>
      </c>
      <c r="C51" s="6" t="s">
        <v>1467</v>
      </c>
      <c r="D51" s="6" t="s">
        <v>153</v>
      </c>
      <c r="E51" s="6" t="s">
        <v>120</v>
      </c>
      <c r="F51" s="6" t="s">
        <v>24</v>
      </c>
      <c r="G51" s="44"/>
      <c r="H51" s="85">
        <v>140000</v>
      </c>
      <c r="I51" s="85">
        <v>160000</v>
      </c>
      <c r="J51" s="85">
        <v>180000</v>
      </c>
      <c r="K51" s="44"/>
      <c r="L51" s="6"/>
      <c r="M51" s="6"/>
    </row>
    <row r="52" customHeight="1" spans="1:13">
      <c r="A52" s="8">
        <v>49</v>
      </c>
      <c r="B52" s="8" t="s">
        <v>1468</v>
      </c>
      <c r="C52" s="8" t="s">
        <v>1469</v>
      </c>
      <c r="D52" s="8" t="s">
        <v>153</v>
      </c>
      <c r="E52" s="8" t="s">
        <v>137</v>
      </c>
      <c r="F52" s="8" t="s">
        <v>24</v>
      </c>
      <c r="G52" s="43"/>
      <c r="H52" s="85">
        <v>225000</v>
      </c>
      <c r="I52" s="85">
        <v>240000</v>
      </c>
      <c r="J52" s="85">
        <v>260000</v>
      </c>
      <c r="K52" s="43"/>
      <c r="L52" s="8"/>
      <c r="M52" s="8"/>
    </row>
    <row r="53" customHeight="1" spans="1:13">
      <c r="A53" s="6">
        <v>50</v>
      </c>
      <c r="B53" s="6" t="s">
        <v>1470</v>
      </c>
      <c r="C53" s="6" t="s">
        <v>1471</v>
      </c>
      <c r="D53" s="6" t="s">
        <v>153</v>
      </c>
      <c r="E53" s="6" t="s">
        <v>124</v>
      </c>
      <c r="F53" s="6" t="s">
        <v>24</v>
      </c>
      <c r="G53" s="44"/>
      <c r="H53" s="85">
        <v>350000</v>
      </c>
      <c r="I53" s="85">
        <v>370000</v>
      </c>
      <c r="J53" s="85">
        <v>400000</v>
      </c>
      <c r="K53" s="44"/>
      <c r="L53" s="6"/>
      <c r="M53" s="6"/>
    </row>
    <row r="54" customHeight="1" spans="1:13">
      <c r="A54" s="8">
        <v>51</v>
      </c>
      <c r="B54" s="8" t="s">
        <v>1472</v>
      </c>
      <c r="C54" s="8" t="s">
        <v>1473</v>
      </c>
      <c r="D54" s="8" t="s">
        <v>153</v>
      </c>
      <c r="E54" s="8" t="s">
        <v>137</v>
      </c>
      <c r="F54" s="8" t="s">
        <v>24</v>
      </c>
      <c r="G54" s="43"/>
      <c r="H54" s="85">
        <v>350000</v>
      </c>
      <c r="I54" s="85">
        <v>400000</v>
      </c>
      <c r="J54" s="85">
        <v>450000</v>
      </c>
      <c r="K54" s="43"/>
      <c r="L54" s="8"/>
      <c r="M54" s="8"/>
    </row>
    <row r="55" customHeight="1" spans="1:13">
      <c r="A55" s="6">
        <v>52</v>
      </c>
      <c r="B55" s="6" t="s">
        <v>1474</v>
      </c>
      <c r="C55" s="6" t="s">
        <v>1475</v>
      </c>
      <c r="D55" s="6" t="s">
        <v>153</v>
      </c>
      <c r="E55" s="6" t="s">
        <v>137</v>
      </c>
      <c r="F55" s="6" t="s">
        <v>24</v>
      </c>
      <c r="G55" s="44"/>
      <c r="H55" s="85">
        <v>380000</v>
      </c>
      <c r="I55" s="85">
        <v>400000</v>
      </c>
      <c r="J55" s="85">
        <v>450000</v>
      </c>
      <c r="K55" s="44"/>
      <c r="L55" s="6"/>
      <c r="M55" s="6"/>
    </row>
    <row r="56" customHeight="1" spans="1:13">
      <c r="A56" s="8">
        <v>53</v>
      </c>
      <c r="B56" s="8" t="s">
        <v>1476</v>
      </c>
      <c r="C56" s="8" t="s">
        <v>1477</v>
      </c>
      <c r="D56" s="8" t="s">
        <v>153</v>
      </c>
      <c r="E56" s="8" t="s">
        <v>124</v>
      </c>
      <c r="F56" s="8" t="s">
        <v>121</v>
      </c>
      <c r="G56" s="43"/>
      <c r="H56" s="85">
        <v>530000</v>
      </c>
      <c r="I56" s="85">
        <v>580000</v>
      </c>
      <c r="J56" s="85">
        <v>630000</v>
      </c>
      <c r="K56" s="43"/>
      <c r="L56" s="8"/>
      <c r="M56" s="8"/>
    </row>
    <row r="57" customHeight="1" spans="1:13">
      <c r="A57" s="6">
        <v>54</v>
      </c>
      <c r="B57" s="6" t="s">
        <v>1478</v>
      </c>
      <c r="C57" s="6" t="s">
        <v>1479</v>
      </c>
      <c r="D57" s="6" t="s">
        <v>153</v>
      </c>
      <c r="E57" s="6" t="s">
        <v>124</v>
      </c>
      <c r="F57" s="6" t="s">
        <v>24</v>
      </c>
      <c r="G57" s="44"/>
      <c r="H57" s="85">
        <v>480000</v>
      </c>
      <c r="I57" s="85">
        <v>550000</v>
      </c>
      <c r="J57" s="85">
        <v>600000</v>
      </c>
      <c r="K57" s="44"/>
      <c r="L57" s="6"/>
      <c r="M57" s="6"/>
    </row>
    <row r="58" customHeight="1" spans="1:13">
      <c r="A58" s="8">
        <v>55</v>
      </c>
      <c r="B58" s="8" t="s">
        <v>1480</v>
      </c>
      <c r="C58" s="8" t="s">
        <v>1481</v>
      </c>
      <c r="D58" s="8" t="s">
        <v>153</v>
      </c>
      <c r="E58" s="8" t="s">
        <v>124</v>
      </c>
      <c r="F58" s="8" t="s">
        <v>24</v>
      </c>
      <c r="G58" s="43"/>
      <c r="H58" s="85">
        <v>1050000</v>
      </c>
      <c r="I58" s="85">
        <v>1100000</v>
      </c>
      <c r="J58" s="85">
        <v>1200000</v>
      </c>
      <c r="K58" s="43"/>
      <c r="L58" s="8"/>
      <c r="M58" s="8"/>
    </row>
    <row r="59" customHeight="1" spans="1:13">
      <c r="A59" s="6">
        <v>56</v>
      </c>
      <c r="B59" s="6" t="s">
        <v>1482</v>
      </c>
      <c r="C59" s="6" t="s">
        <v>1483</v>
      </c>
      <c r="D59" s="6" t="s">
        <v>153</v>
      </c>
      <c r="E59" s="6" t="s">
        <v>137</v>
      </c>
      <c r="F59" s="6" t="s">
        <v>24</v>
      </c>
      <c r="G59" s="44"/>
      <c r="H59" s="85">
        <v>1200000</v>
      </c>
      <c r="I59" s="85">
        <v>1300000</v>
      </c>
      <c r="J59" s="85">
        <v>1400000</v>
      </c>
      <c r="K59" s="44"/>
      <c r="L59" s="6"/>
      <c r="M59" s="6"/>
    </row>
    <row r="60" customHeight="1" spans="1:13">
      <c r="A60" s="8">
        <v>57</v>
      </c>
      <c r="B60" s="8" t="s">
        <v>1484</v>
      </c>
      <c r="C60" s="8" t="s">
        <v>1485</v>
      </c>
      <c r="D60" s="8" t="s">
        <v>153</v>
      </c>
      <c r="E60" s="8" t="s">
        <v>124</v>
      </c>
      <c r="F60" s="8" t="s">
        <v>24</v>
      </c>
      <c r="G60" s="43"/>
      <c r="H60" s="43"/>
      <c r="I60" s="43"/>
      <c r="J60" s="43"/>
      <c r="K60" s="43"/>
      <c r="L60" s="8"/>
      <c r="M60" s="8"/>
    </row>
    <row r="61" customHeight="1" spans="1:13">
      <c r="A61" s="6">
        <v>58</v>
      </c>
      <c r="B61" s="6" t="s">
        <v>1486</v>
      </c>
      <c r="C61" s="6" t="s">
        <v>1487</v>
      </c>
      <c r="D61" s="6" t="s">
        <v>153</v>
      </c>
      <c r="E61" s="6" t="s">
        <v>124</v>
      </c>
      <c r="F61" s="6" t="s">
        <v>24</v>
      </c>
      <c r="G61" s="44"/>
      <c r="H61" s="85">
        <v>210000</v>
      </c>
      <c r="I61" s="85">
        <v>220000</v>
      </c>
      <c r="J61" s="85">
        <v>240000</v>
      </c>
      <c r="K61" s="44"/>
      <c r="L61" s="6"/>
      <c r="M61" s="6"/>
    </row>
    <row r="62" customHeight="1" spans="1:13">
      <c r="A62" s="81"/>
      <c r="B62" s="81"/>
      <c r="C62" s="42" t="s">
        <v>1488</v>
      </c>
      <c r="D62" s="81"/>
      <c r="E62" s="81"/>
      <c r="F62" s="81"/>
      <c r="G62" s="82"/>
      <c r="H62" s="82"/>
      <c r="I62" s="82"/>
      <c r="J62" s="82"/>
      <c r="K62" s="82"/>
      <c r="L62" s="81"/>
      <c r="M62" s="81"/>
    </row>
    <row r="63" customHeight="1" spans="1:13">
      <c r="A63" s="6">
        <v>59</v>
      </c>
      <c r="B63" s="6" t="s">
        <v>1489</v>
      </c>
      <c r="C63" s="6" t="s">
        <v>1490</v>
      </c>
      <c r="D63" s="6" t="s">
        <v>251</v>
      </c>
      <c r="E63" s="6" t="s">
        <v>124</v>
      </c>
      <c r="F63" s="6" t="s">
        <v>24</v>
      </c>
      <c r="G63" s="44"/>
      <c r="H63" s="85">
        <v>220000</v>
      </c>
      <c r="I63" s="85">
        <v>240000</v>
      </c>
      <c r="J63" s="85">
        <v>270000</v>
      </c>
      <c r="K63" s="44"/>
      <c r="L63" s="6"/>
      <c r="M63" s="6"/>
    </row>
    <row r="64" customHeight="1" spans="1:13">
      <c r="A64" s="8">
        <v>60</v>
      </c>
      <c r="B64" s="8" t="s">
        <v>1491</v>
      </c>
      <c r="C64" s="8" t="s">
        <v>1492</v>
      </c>
      <c r="D64" s="8" t="s">
        <v>251</v>
      </c>
      <c r="E64" s="8" t="s">
        <v>124</v>
      </c>
      <c r="F64" s="8" t="s">
        <v>24</v>
      </c>
      <c r="G64" s="43"/>
      <c r="H64" s="85">
        <v>160000</v>
      </c>
      <c r="I64" s="85">
        <v>180000</v>
      </c>
      <c r="J64" s="85">
        <v>200000</v>
      </c>
      <c r="K64" s="43"/>
      <c r="L64" s="8"/>
      <c r="M64" s="8"/>
    </row>
    <row r="65" customHeight="1" spans="1:13">
      <c r="A65" s="6">
        <v>61</v>
      </c>
      <c r="B65" s="6" t="s">
        <v>1493</v>
      </c>
      <c r="C65" s="6" t="s">
        <v>1494</v>
      </c>
      <c r="D65" s="6" t="s">
        <v>251</v>
      </c>
      <c r="E65" s="6" t="s">
        <v>124</v>
      </c>
      <c r="F65" s="6" t="s">
        <v>24</v>
      </c>
      <c r="G65" s="44"/>
      <c r="H65" s="85">
        <v>90000</v>
      </c>
      <c r="I65" s="85">
        <v>100000</v>
      </c>
      <c r="J65" s="85">
        <v>110000</v>
      </c>
      <c r="K65" s="44"/>
      <c r="L65" s="6"/>
      <c r="M65" s="6"/>
    </row>
    <row r="66" customHeight="1" spans="1:13">
      <c r="A66" s="8">
        <v>62</v>
      </c>
      <c r="B66" s="8" t="s">
        <v>1495</v>
      </c>
      <c r="C66" s="8" t="s">
        <v>1496</v>
      </c>
      <c r="D66" s="8" t="s">
        <v>251</v>
      </c>
      <c r="E66" s="8" t="s">
        <v>124</v>
      </c>
      <c r="F66" s="8" t="s">
        <v>24</v>
      </c>
      <c r="G66" s="43"/>
      <c r="H66" s="85">
        <v>90000</v>
      </c>
      <c r="I66" s="85">
        <v>100000</v>
      </c>
      <c r="J66" s="85">
        <v>120000</v>
      </c>
      <c r="K66" s="43"/>
      <c r="L66" s="8"/>
      <c r="M66" s="8"/>
    </row>
    <row r="67" customHeight="1" spans="1:13">
      <c r="A67" s="6">
        <v>63</v>
      </c>
      <c r="B67" s="6" t="s">
        <v>1497</v>
      </c>
      <c r="C67" s="6" t="s">
        <v>1498</v>
      </c>
      <c r="D67" s="6" t="s">
        <v>251</v>
      </c>
      <c r="E67" s="6" t="s">
        <v>124</v>
      </c>
      <c r="F67" s="6" t="s">
        <v>121</v>
      </c>
      <c r="G67" s="44"/>
      <c r="H67" s="85">
        <v>160000</v>
      </c>
      <c r="I67" s="85">
        <v>180000</v>
      </c>
      <c r="J67" s="85">
        <v>200000</v>
      </c>
      <c r="K67" s="44"/>
      <c r="L67" s="6"/>
      <c r="M67" s="6"/>
    </row>
    <row r="68" customHeight="1" spans="1:13">
      <c r="A68" s="8">
        <v>64</v>
      </c>
      <c r="B68" s="8" t="s">
        <v>1499</v>
      </c>
      <c r="C68" s="8" t="s">
        <v>1500</v>
      </c>
      <c r="D68" s="8" t="s">
        <v>251</v>
      </c>
      <c r="E68" s="8" t="s">
        <v>280</v>
      </c>
      <c r="F68" s="8" t="s">
        <v>24</v>
      </c>
      <c r="G68" s="43"/>
      <c r="H68" s="43"/>
      <c r="I68" s="43"/>
      <c r="J68" s="43"/>
      <c r="K68" s="43"/>
      <c r="L68" s="8"/>
      <c r="M68" s="8"/>
    </row>
    <row r="69" customHeight="1" spans="1:13">
      <c r="A69" s="81"/>
      <c r="B69" s="81"/>
      <c r="C69" s="42" t="s">
        <v>1501</v>
      </c>
      <c r="D69" s="81"/>
      <c r="E69" s="81"/>
      <c r="F69" s="81"/>
      <c r="G69" s="82"/>
      <c r="H69" s="82"/>
      <c r="I69" s="82"/>
      <c r="J69" s="82"/>
      <c r="K69" s="82"/>
      <c r="L69" s="81"/>
      <c r="M69" s="81"/>
    </row>
    <row r="70" customHeight="1" spans="1:13">
      <c r="A70" s="8">
        <v>65</v>
      </c>
      <c r="B70" s="8" t="s">
        <v>1502</v>
      </c>
      <c r="C70" s="8" t="s">
        <v>1503</v>
      </c>
      <c r="D70" s="8" t="s">
        <v>277</v>
      </c>
      <c r="E70" s="8"/>
      <c r="F70" s="8" t="s">
        <v>24</v>
      </c>
      <c r="G70" s="43"/>
      <c r="H70" s="43"/>
      <c r="I70" s="43"/>
      <c r="J70" s="43"/>
      <c r="K70" s="43"/>
      <c r="L70" s="8"/>
      <c r="M70" s="8"/>
    </row>
    <row r="71" customHeight="1" spans="1:13">
      <c r="A71" s="6">
        <v>66</v>
      </c>
      <c r="B71" s="6" t="s">
        <v>1504</v>
      </c>
      <c r="C71" s="6" t="s">
        <v>1505</v>
      </c>
      <c r="D71" s="6" t="s">
        <v>277</v>
      </c>
      <c r="E71" s="6" t="s">
        <v>137</v>
      </c>
      <c r="F71" s="6" t="s">
        <v>24</v>
      </c>
      <c r="G71" s="44"/>
      <c r="H71" s="85">
        <v>150000</v>
      </c>
      <c r="I71" s="85">
        <v>160000</v>
      </c>
      <c r="J71" s="85">
        <v>170000</v>
      </c>
      <c r="K71" s="44"/>
      <c r="L71" s="6"/>
      <c r="M71" s="6"/>
    </row>
    <row r="72" customHeight="1" spans="1:13">
      <c r="A72" s="8">
        <v>67</v>
      </c>
      <c r="B72" s="8" t="s">
        <v>1506</v>
      </c>
      <c r="C72" s="8" t="s">
        <v>1507</v>
      </c>
      <c r="D72" s="8" t="s">
        <v>277</v>
      </c>
      <c r="E72" s="8" t="s">
        <v>137</v>
      </c>
      <c r="F72" s="8" t="s">
        <v>24</v>
      </c>
      <c r="G72" s="43"/>
      <c r="H72" s="85">
        <v>125000</v>
      </c>
      <c r="I72" s="85">
        <v>135000</v>
      </c>
      <c r="J72" s="85">
        <v>150000</v>
      </c>
      <c r="K72" s="43"/>
      <c r="L72" s="8"/>
      <c r="M72" s="8"/>
    </row>
    <row r="73" customHeight="1" spans="1:13">
      <c r="A73" s="6">
        <v>68</v>
      </c>
      <c r="B73" s="6" t="s">
        <v>1508</v>
      </c>
      <c r="C73" s="6" t="s">
        <v>1509</v>
      </c>
      <c r="D73" s="6" t="s">
        <v>277</v>
      </c>
      <c r="E73" s="6" t="s">
        <v>120</v>
      </c>
      <c r="F73" s="6" t="s">
        <v>24</v>
      </c>
      <c r="G73" s="44"/>
      <c r="H73" s="85">
        <v>95000</v>
      </c>
      <c r="I73" s="85">
        <v>105000</v>
      </c>
      <c r="J73" s="85">
        <v>120000</v>
      </c>
      <c r="K73" s="44"/>
      <c r="L73" s="6"/>
      <c r="M73" s="6"/>
    </row>
    <row r="74" customHeight="1" spans="1:13">
      <c r="A74" s="8">
        <v>69</v>
      </c>
      <c r="B74" s="8" t="s">
        <v>1510</v>
      </c>
      <c r="C74" s="8" t="s">
        <v>1511</v>
      </c>
      <c r="D74" s="8" t="s">
        <v>277</v>
      </c>
      <c r="E74" s="8" t="s">
        <v>120</v>
      </c>
      <c r="F74" s="8" t="s">
        <v>24</v>
      </c>
      <c r="G74" s="43"/>
      <c r="H74" s="85">
        <v>100000</v>
      </c>
      <c r="I74" s="85">
        <v>110000</v>
      </c>
      <c r="J74" s="85">
        <v>120000</v>
      </c>
      <c r="K74" s="43"/>
      <c r="L74" s="8"/>
      <c r="M74" s="8"/>
    </row>
    <row r="75" customHeight="1" spans="1:13">
      <c r="A75" s="6">
        <v>70</v>
      </c>
      <c r="B75" s="6" t="s">
        <v>1512</v>
      </c>
      <c r="C75" s="6" t="s">
        <v>1513</v>
      </c>
      <c r="D75" s="6" t="s">
        <v>277</v>
      </c>
      <c r="E75" s="6" t="s">
        <v>124</v>
      </c>
      <c r="F75" s="6" t="s">
        <v>24</v>
      </c>
      <c r="G75" s="44"/>
      <c r="H75" s="85">
        <v>220000</v>
      </c>
      <c r="I75" s="85">
        <v>240000</v>
      </c>
      <c r="J75" s="85">
        <v>260000</v>
      </c>
      <c r="K75" s="44"/>
      <c r="L75" s="6"/>
      <c r="M75" s="6"/>
    </row>
    <row r="76" customHeight="1" spans="1:13">
      <c r="A76" s="8">
        <v>71</v>
      </c>
      <c r="B76" s="8" t="s">
        <v>1514</v>
      </c>
      <c r="C76" s="8" t="s">
        <v>1515</v>
      </c>
      <c r="D76" s="8" t="s">
        <v>277</v>
      </c>
      <c r="E76" s="8" t="s">
        <v>124</v>
      </c>
      <c r="F76" s="8" t="s">
        <v>24</v>
      </c>
      <c r="G76" s="43"/>
      <c r="H76" s="85">
        <v>220000</v>
      </c>
      <c r="I76" s="85">
        <v>240000</v>
      </c>
      <c r="J76" s="85">
        <v>260000</v>
      </c>
      <c r="K76" s="43"/>
      <c r="L76" s="8"/>
      <c r="M76" s="8"/>
    </row>
    <row r="77" customHeight="1" spans="1:13">
      <c r="A77" s="6">
        <v>72</v>
      </c>
      <c r="B77" s="6" t="s">
        <v>1516</v>
      </c>
      <c r="C77" s="6" t="s">
        <v>1517</v>
      </c>
      <c r="D77" s="6" t="s">
        <v>277</v>
      </c>
      <c r="E77" s="6" t="s">
        <v>124</v>
      </c>
      <c r="F77" s="6" t="s">
        <v>24</v>
      </c>
      <c r="G77" s="44"/>
      <c r="H77" s="85">
        <v>120000</v>
      </c>
      <c r="I77" s="85">
        <v>130000</v>
      </c>
      <c r="J77" s="85">
        <v>150000</v>
      </c>
      <c r="K77" s="44"/>
      <c r="L77" s="6"/>
      <c r="M77" s="6"/>
    </row>
    <row r="78" customHeight="1" spans="1:13">
      <c r="A78" s="8">
        <v>73</v>
      </c>
      <c r="B78" s="8" t="s">
        <v>1518</v>
      </c>
      <c r="C78" s="8" t="s">
        <v>1519</v>
      </c>
      <c r="D78" s="8" t="s">
        <v>277</v>
      </c>
      <c r="E78" s="8" t="s">
        <v>120</v>
      </c>
      <c r="F78" s="8" t="s">
        <v>24</v>
      </c>
      <c r="G78" s="43"/>
      <c r="H78" s="85">
        <v>150000</v>
      </c>
      <c r="I78" s="85">
        <v>160000</v>
      </c>
      <c r="J78" s="85">
        <v>180000</v>
      </c>
      <c r="K78" s="43"/>
      <c r="L78" s="8"/>
      <c r="M78" s="8"/>
    </row>
    <row r="79" customHeight="1" spans="1:13">
      <c r="A79" s="6">
        <v>74</v>
      </c>
      <c r="B79" s="6" t="s">
        <v>1520</v>
      </c>
      <c r="C79" s="6" t="s">
        <v>1521</v>
      </c>
      <c r="D79" s="6" t="s">
        <v>277</v>
      </c>
      <c r="E79" s="6" t="s">
        <v>1522</v>
      </c>
      <c r="F79" s="6" t="s">
        <v>24</v>
      </c>
      <c r="G79" s="44"/>
      <c r="H79" s="85">
        <v>100000</v>
      </c>
      <c r="I79" s="85">
        <v>110000</v>
      </c>
      <c r="J79" s="85">
        <v>130000</v>
      </c>
      <c r="K79" s="44"/>
      <c r="L79" s="6"/>
      <c r="M79" s="6"/>
    </row>
    <row r="80" customHeight="1" spans="1:13">
      <c r="A80" s="8">
        <v>75</v>
      </c>
      <c r="B80" s="8" t="s">
        <v>1523</v>
      </c>
      <c r="C80" s="8" t="s">
        <v>1524</v>
      </c>
      <c r="D80" s="8" t="s">
        <v>277</v>
      </c>
      <c r="E80" s="8" t="s">
        <v>137</v>
      </c>
      <c r="F80" s="8" t="s">
        <v>24</v>
      </c>
      <c r="G80" s="43"/>
      <c r="H80" s="85">
        <v>175000</v>
      </c>
      <c r="I80" s="85">
        <v>190000</v>
      </c>
      <c r="J80" s="85">
        <v>210000</v>
      </c>
      <c r="K80" s="43"/>
      <c r="L80" s="8"/>
      <c r="M80" s="8"/>
    </row>
    <row r="81" customHeight="1" spans="1:13">
      <c r="A81" s="6">
        <v>76</v>
      </c>
      <c r="B81" s="6" t="s">
        <v>1525</v>
      </c>
      <c r="C81" s="6" t="s">
        <v>1526</v>
      </c>
      <c r="D81" s="6" t="s">
        <v>277</v>
      </c>
      <c r="E81" s="6" t="s">
        <v>137</v>
      </c>
      <c r="F81" s="6" t="s">
        <v>24</v>
      </c>
      <c r="G81" s="44"/>
      <c r="H81" s="85">
        <v>140000</v>
      </c>
      <c r="I81" s="85">
        <v>160000</v>
      </c>
      <c r="J81" s="85">
        <v>180000</v>
      </c>
      <c r="K81" s="44"/>
      <c r="L81" s="6"/>
      <c r="M81" s="6"/>
    </row>
    <row r="82" customHeight="1" spans="1:13">
      <c r="A82" s="8">
        <v>77</v>
      </c>
      <c r="B82" s="8" t="s">
        <v>1527</v>
      </c>
      <c r="C82" s="8" t="s">
        <v>1528</v>
      </c>
      <c r="D82" s="8" t="s">
        <v>277</v>
      </c>
      <c r="E82" s="8" t="s">
        <v>137</v>
      </c>
      <c r="F82" s="8" t="s">
        <v>24</v>
      </c>
      <c r="G82" s="43"/>
      <c r="H82" s="85">
        <v>215000</v>
      </c>
      <c r="I82" s="85">
        <v>230000</v>
      </c>
      <c r="J82" s="85">
        <v>250000</v>
      </c>
      <c r="K82" s="43"/>
      <c r="L82" s="8"/>
      <c r="M82" s="8"/>
    </row>
    <row r="83" customHeight="1" spans="1:13">
      <c r="A83" s="6">
        <v>78</v>
      </c>
      <c r="B83" s="6" t="s">
        <v>1529</v>
      </c>
      <c r="C83" s="6" t="s">
        <v>1530</v>
      </c>
      <c r="D83" s="6" t="s">
        <v>277</v>
      </c>
      <c r="E83" s="6" t="s">
        <v>137</v>
      </c>
      <c r="F83" s="6" t="s">
        <v>1531</v>
      </c>
      <c r="G83" s="44"/>
      <c r="H83" s="85">
        <v>500000</v>
      </c>
      <c r="I83" s="85">
        <v>550000</v>
      </c>
      <c r="J83" s="85">
        <v>600000</v>
      </c>
      <c r="K83" s="44"/>
      <c r="L83" s="6"/>
      <c r="M83" s="6"/>
    </row>
    <row r="84" customHeight="1" spans="1:13">
      <c r="A84" s="8">
        <v>79</v>
      </c>
      <c r="B84" s="8" t="s">
        <v>1532</v>
      </c>
      <c r="C84" s="8" t="s">
        <v>1533</v>
      </c>
      <c r="D84" s="8" t="s">
        <v>277</v>
      </c>
      <c r="E84" s="8" t="s">
        <v>137</v>
      </c>
      <c r="F84" s="8" t="s">
        <v>1534</v>
      </c>
      <c r="G84" s="43"/>
      <c r="H84" s="85">
        <v>500000</v>
      </c>
      <c r="I84" s="85">
        <v>550000</v>
      </c>
      <c r="J84" s="85">
        <v>600000</v>
      </c>
      <c r="K84" s="43"/>
      <c r="L84" s="8"/>
      <c r="M84" s="8"/>
    </row>
    <row r="85" customHeight="1" spans="1:13">
      <c r="A85" s="6">
        <v>80</v>
      </c>
      <c r="B85" s="6" t="s">
        <v>1535</v>
      </c>
      <c r="C85" s="6" t="s">
        <v>1536</v>
      </c>
      <c r="D85" s="6" t="s">
        <v>277</v>
      </c>
      <c r="E85" s="6" t="s">
        <v>124</v>
      </c>
      <c r="F85" s="6" t="s">
        <v>24</v>
      </c>
      <c r="G85" s="44"/>
      <c r="H85" s="85">
        <v>220000</v>
      </c>
      <c r="I85" s="85">
        <v>240000</v>
      </c>
      <c r="J85" s="85">
        <v>260000</v>
      </c>
      <c r="K85" s="44"/>
      <c r="L85" s="6"/>
      <c r="M85" s="6"/>
    </row>
    <row r="86" customHeight="1" spans="1:13">
      <c r="A86" s="8">
        <v>81</v>
      </c>
      <c r="B86" s="8" t="s">
        <v>1537</v>
      </c>
      <c r="C86" s="8" t="s">
        <v>1538</v>
      </c>
      <c r="D86" s="8" t="s">
        <v>277</v>
      </c>
      <c r="E86" s="8" t="s">
        <v>124</v>
      </c>
      <c r="F86" s="8" t="s">
        <v>24</v>
      </c>
      <c r="G86" s="43"/>
      <c r="H86" s="85">
        <v>530000</v>
      </c>
      <c r="I86" s="85">
        <v>570000</v>
      </c>
      <c r="J86" s="85">
        <v>620000</v>
      </c>
      <c r="K86" s="43"/>
      <c r="L86" s="8"/>
      <c r="M86" s="8"/>
    </row>
    <row r="87" customHeight="1" spans="1:13">
      <c r="A87" s="6">
        <v>82</v>
      </c>
      <c r="B87" s="6" t="s">
        <v>1539</v>
      </c>
      <c r="C87" s="6" t="s">
        <v>1540</v>
      </c>
      <c r="D87" s="6" t="s">
        <v>277</v>
      </c>
      <c r="E87" s="6" t="s">
        <v>124</v>
      </c>
      <c r="F87" s="6" t="s">
        <v>1531</v>
      </c>
      <c r="G87" s="44"/>
      <c r="H87" s="85">
        <v>900000</v>
      </c>
      <c r="I87" s="85">
        <v>1000000</v>
      </c>
      <c r="J87" s="85">
        <v>1100000</v>
      </c>
      <c r="K87" s="44"/>
      <c r="L87" s="6"/>
      <c r="M87" s="6"/>
    </row>
    <row r="88" customHeight="1" spans="1:13">
      <c r="A88" s="81"/>
      <c r="B88" s="81"/>
      <c r="C88" s="42" t="s">
        <v>1541</v>
      </c>
      <c r="D88" s="81"/>
      <c r="E88" s="81"/>
      <c r="F88" s="81"/>
      <c r="G88" s="82"/>
      <c r="H88" s="82"/>
      <c r="I88" s="82"/>
      <c r="J88" s="82"/>
      <c r="K88" s="82"/>
      <c r="L88" s="81"/>
      <c r="M88" s="81"/>
    </row>
    <row r="89" customHeight="1" spans="1:13">
      <c r="A89" s="6">
        <v>83</v>
      </c>
      <c r="B89" s="6" t="s">
        <v>1542</v>
      </c>
      <c r="C89" s="6" t="s">
        <v>1543</v>
      </c>
      <c r="D89" s="6" t="s">
        <v>329</v>
      </c>
      <c r="E89" s="6" t="s">
        <v>120</v>
      </c>
      <c r="F89" s="6" t="s">
        <v>24</v>
      </c>
      <c r="G89" s="44"/>
      <c r="H89" s="85">
        <v>110000</v>
      </c>
      <c r="I89" s="85">
        <v>120000</v>
      </c>
      <c r="J89" s="85">
        <v>130000</v>
      </c>
      <c r="K89" s="44"/>
      <c r="L89" s="6"/>
      <c r="M89" s="6"/>
    </row>
    <row r="90" customHeight="1" spans="1:13">
      <c r="A90" s="8">
        <v>84</v>
      </c>
      <c r="B90" s="8" t="s">
        <v>1544</v>
      </c>
      <c r="C90" s="8" t="s">
        <v>1545</v>
      </c>
      <c r="D90" s="8" t="s">
        <v>329</v>
      </c>
      <c r="E90" s="8" t="s">
        <v>137</v>
      </c>
      <c r="F90" s="8" t="s">
        <v>24</v>
      </c>
      <c r="G90" s="43"/>
      <c r="H90" s="85">
        <v>170000</v>
      </c>
      <c r="I90" s="85">
        <v>185000</v>
      </c>
      <c r="J90" s="85">
        <v>200000</v>
      </c>
      <c r="K90" s="43"/>
      <c r="L90" s="8"/>
      <c r="M90" s="8"/>
    </row>
    <row r="91" customHeight="1" spans="1:13">
      <c r="A91" s="6">
        <v>85</v>
      </c>
      <c r="B91" s="6" t="s">
        <v>1546</v>
      </c>
      <c r="C91" s="6" t="s">
        <v>1547</v>
      </c>
      <c r="D91" s="6" t="s">
        <v>329</v>
      </c>
      <c r="E91" s="6" t="s">
        <v>120</v>
      </c>
      <c r="F91" s="6" t="s">
        <v>24</v>
      </c>
      <c r="G91" s="44"/>
      <c r="H91" s="85">
        <v>110000</v>
      </c>
      <c r="I91" s="85">
        <v>130000</v>
      </c>
      <c r="J91" s="85">
        <v>150000</v>
      </c>
      <c r="K91" s="44"/>
      <c r="L91" s="6"/>
      <c r="M91" s="6"/>
    </row>
    <row r="92" customHeight="1" spans="1:13">
      <c r="A92" s="8">
        <v>86</v>
      </c>
      <c r="B92" s="8" t="s">
        <v>1548</v>
      </c>
      <c r="C92" s="8" t="s">
        <v>1549</v>
      </c>
      <c r="D92" s="8" t="s">
        <v>329</v>
      </c>
      <c r="E92" s="8" t="s">
        <v>120</v>
      </c>
      <c r="F92" s="8" t="s">
        <v>24</v>
      </c>
      <c r="G92" s="43"/>
      <c r="H92" s="85">
        <v>120000</v>
      </c>
      <c r="I92" s="85">
        <v>130000</v>
      </c>
      <c r="J92" s="85">
        <v>150000</v>
      </c>
      <c r="K92" s="43"/>
      <c r="L92" s="8"/>
      <c r="M92" s="8"/>
    </row>
    <row r="93" customHeight="1" spans="1:13">
      <c r="A93" s="6">
        <v>87</v>
      </c>
      <c r="B93" s="6" t="s">
        <v>1550</v>
      </c>
      <c r="C93" s="6" t="s">
        <v>1551</v>
      </c>
      <c r="D93" s="6" t="s">
        <v>329</v>
      </c>
      <c r="E93" s="6" t="s">
        <v>137</v>
      </c>
      <c r="F93" s="6" t="s">
        <v>24</v>
      </c>
      <c r="G93" s="44"/>
      <c r="H93" s="85">
        <v>160000</v>
      </c>
      <c r="I93" s="85">
        <v>170000</v>
      </c>
      <c r="J93" s="85">
        <v>180000</v>
      </c>
      <c r="K93" s="44"/>
      <c r="L93" s="6"/>
      <c r="M93" s="6"/>
    </row>
    <row r="94" customHeight="1" spans="1:13">
      <c r="A94" s="8">
        <v>88</v>
      </c>
      <c r="B94" s="8" t="s">
        <v>1552</v>
      </c>
      <c r="C94" s="8" t="s">
        <v>1553</v>
      </c>
      <c r="D94" s="8" t="s">
        <v>329</v>
      </c>
      <c r="E94" s="8" t="s">
        <v>124</v>
      </c>
      <c r="F94" s="8" t="s">
        <v>24</v>
      </c>
      <c r="G94" s="43"/>
      <c r="H94" s="85">
        <v>160000</v>
      </c>
      <c r="I94" s="85">
        <v>170000</v>
      </c>
      <c r="J94" s="85">
        <v>200000</v>
      </c>
      <c r="K94" s="43"/>
      <c r="L94" s="8"/>
      <c r="M94" s="8"/>
    </row>
    <row r="95" customHeight="1" spans="1:13">
      <c r="A95" s="6">
        <v>89</v>
      </c>
      <c r="B95" s="6" t="s">
        <v>1554</v>
      </c>
      <c r="C95" s="6" t="s">
        <v>1555</v>
      </c>
      <c r="D95" s="6" t="s">
        <v>329</v>
      </c>
      <c r="E95" s="6" t="s">
        <v>137</v>
      </c>
      <c r="F95" s="6" t="s">
        <v>24</v>
      </c>
      <c r="G95" s="44"/>
      <c r="H95" s="85">
        <v>75000</v>
      </c>
      <c r="I95" s="85">
        <v>90000</v>
      </c>
      <c r="J95" s="85">
        <v>100000</v>
      </c>
      <c r="K95" s="44"/>
      <c r="L95" s="6"/>
      <c r="M95" s="6"/>
    </row>
    <row r="96" customHeight="1" spans="1:13">
      <c r="A96" s="8">
        <v>90</v>
      </c>
      <c r="B96" s="8" t="s">
        <v>1556</v>
      </c>
      <c r="C96" s="8" t="s">
        <v>1557</v>
      </c>
      <c r="D96" s="8" t="s">
        <v>329</v>
      </c>
      <c r="E96" s="8" t="s">
        <v>124</v>
      </c>
      <c r="F96" s="8" t="s">
        <v>24</v>
      </c>
      <c r="G96" s="43"/>
      <c r="H96" s="85">
        <v>150000</v>
      </c>
      <c r="I96" s="85">
        <v>160000</v>
      </c>
      <c r="J96" s="85">
        <v>180000</v>
      </c>
      <c r="K96" s="43"/>
      <c r="L96" s="8"/>
      <c r="M96" s="8"/>
    </row>
    <row r="97" customHeight="1" spans="1:13">
      <c r="A97" s="6">
        <v>91</v>
      </c>
      <c r="B97" s="6" t="s">
        <v>1558</v>
      </c>
      <c r="C97" s="6" t="s">
        <v>1559</v>
      </c>
      <c r="D97" s="6" t="s">
        <v>329</v>
      </c>
      <c r="E97" s="6" t="s">
        <v>120</v>
      </c>
      <c r="F97" s="6" t="s">
        <v>24</v>
      </c>
      <c r="G97" s="44"/>
      <c r="H97" s="85">
        <v>90000</v>
      </c>
      <c r="I97" s="85">
        <v>100000</v>
      </c>
      <c r="J97" s="85">
        <v>120000</v>
      </c>
      <c r="K97" s="44"/>
      <c r="L97" s="6"/>
      <c r="M97" s="6"/>
    </row>
    <row r="98" customHeight="1" spans="1:13">
      <c r="A98" s="8">
        <v>92</v>
      </c>
      <c r="B98" s="8" t="s">
        <v>1560</v>
      </c>
      <c r="C98" s="8" t="s">
        <v>1561</v>
      </c>
      <c r="D98" s="8" t="s">
        <v>329</v>
      </c>
      <c r="E98" s="8" t="s">
        <v>137</v>
      </c>
      <c r="F98" s="8" t="s">
        <v>24</v>
      </c>
      <c r="G98" s="43"/>
      <c r="H98" s="85">
        <v>100000</v>
      </c>
      <c r="I98" s="85">
        <v>110000</v>
      </c>
      <c r="J98" s="85">
        <v>130000</v>
      </c>
      <c r="K98" s="43"/>
      <c r="L98" s="8"/>
      <c r="M98" s="8"/>
    </row>
    <row r="99" customHeight="1" spans="1:13">
      <c r="A99" s="6">
        <v>93</v>
      </c>
      <c r="B99" s="6" t="s">
        <v>1562</v>
      </c>
      <c r="C99" s="6" t="s">
        <v>1563</v>
      </c>
      <c r="D99" s="6" t="s">
        <v>329</v>
      </c>
      <c r="E99" s="6" t="s">
        <v>120</v>
      </c>
      <c r="F99" s="6" t="s">
        <v>24</v>
      </c>
      <c r="G99" s="44"/>
      <c r="H99" s="85">
        <v>160000</v>
      </c>
      <c r="I99" s="85">
        <v>170000</v>
      </c>
      <c r="J99" s="85">
        <v>180000</v>
      </c>
      <c r="K99" s="44"/>
      <c r="L99" s="6"/>
      <c r="M99" s="6"/>
    </row>
    <row r="100" customHeight="1" spans="1:13">
      <c r="A100" s="8">
        <v>94</v>
      </c>
      <c r="B100" s="8" t="s">
        <v>1564</v>
      </c>
      <c r="C100" s="8" t="s">
        <v>1565</v>
      </c>
      <c r="D100" s="8" t="s">
        <v>329</v>
      </c>
      <c r="E100" s="8" t="s">
        <v>137</v>
      </c>
      <c r="F100" s="8" t="s">
        <v>24</v>
      </c>
      <c r="G100" s="43"/>
      <c r="H100" s="85">
        <v>160000</v>
      </c>
      <c r="I100" s="85">
        <v>175000</v>
      </c>
      <c r="J100" s="85">
        <v>200000</v>
      </c>
      <c r="K100" s="43"/>
      <c r="L100" s="8"/>
      <c r="M100" s="8"/>
    </row>
    <row r="101" customHeight="1" spans="1:13">
      <c r="A101" s="6">
        <v>95</v>
      </c>
      <c r="B101" s="6" t="s">
        <v>1566</v>
      </c>
      <c r="C101" s="6" t="s">
        <v>1567</v>
      </c>
      <c r="D101" s="6" t="s">
        <v>329</v>
      </c>
      <c r="E101" s="6"/>
      <c r="F101" s="6" t="s">
        <v>24</v>
      </c>
      <c r="G101" s="44"/>
      <c r="H101" s="85">
        <v>170000</v>
      </c>
      <c r="I101" s="85">
        <v>180000</v>
      </c>
      <c r="J101" s="85">
        <v>200000</v>
      </c>
      <c r="K101" s="44"/>
      <c r="L101" s="6"/>
      <c r="M101" s="6"/>
    </row>
    <row r="102" customHeight="1" spans="1:13">
      <c r="A102" s="8">
        <v>96</v>
      </c>
      <c r="B102" s="8" t="s">
        <v>1568</v>
      </c>
      <c r="C102" s="8" t="s">
        <v>1569</v>
      </c>
      <c r="D102" s="8" t="s">
        <v>329</v>
      </c>
      <c r="E102" s="8" t="s">
        <v>137</v>
      </c>
      <c r="F102" s="8" t="s">
        <v>24</v>
      </c>
      <c r="G102" s="43"/>
      <c r="H102" s="85">
        <v>160000</v>
      </c>
      <c r="I102" s="85">
        <v>180000</v>
      </c>
      <c r="J102" s="85">
        <v>200000</v>
      </c>
      <c r="K102" s="43"/>
      <c r="L102" s="8"/>
      <c r="M102" s="8"/>
    </row>
    <row r="103" customHeight="1" spans="1:13">
      <c r="A103" s="6">
        <v>97</v>
      </c>
      <c r="B103" s="6" t="s">
        <v>1570</v>
      </c>
      <c r="C103" s="6" t="s">
        <v>1571</v>
      </c>
      <c r="D103" s="6" t="s">
        <v>329</v>
      </c>
      <c r="E103" s="6" t="s">
        <v>120</v>
      </c>
      <c r="F103" s="6" t="s">
        <v>1531</v>
      </c>
      <c r="G103" s="44"/>
      <c r="H103" s="85">
        <v>580000</v>
      </c>
      <c r="I103" s="85">
        <v>610000</v>
      </c>
      <c r="J103" s="85">
        <v>650000</v>
      </c>
      <c r="K103" s="44"/>
      <c r="L103" s="6"/>
      <c r="M103" s="6"/>
    </row>
    <row r="104" customHeight="1" spans="1:13">
      <c r="A104" s="8">
        <v>98</v>
      </c>
      <c r="B104" s="8" t="s">
        <v>1572</v>
      </c>
      <c r="C104" s="8" t="s">
        <v>1573</v>
      </c>
      <c r="D104" s="8" t="s">
        <v>329</v>
      </c>
      <c r="E104" s="8" t="s">
        <v>137</v>
      </c>
      <c r="F104" s="8" t="s">
        <v>121</v>
      </c>
      <c r="G104" s="43"/>
      <c r="H104" s="85">
        <v>700000</v>
      </c>
      <c r="I104" s="85">
        <v>740000</v>
      </c>
      <c r="J104" s="85">
        <v>800000</v>
      </c>
      <c r="K104" s="43"/>
      <c r="L104" s="8"/>
      <c r="M104" s="8"/>
    </row>
    <row r="105" customHeight="1" spans="1:13">
      <c r="A105" s="6">
        <v>99</v>
      </c>
      <c r="B105" s="6" t="s">
        <v>1574</v>
      </c>
      <c r="C105" s="6" t="s">
        <v>1575</v>
      </c>
      <c r="D105" s="6" t="s">
        <v>329</v>
      </c>
      <c r="E105" s="6" t="s">
        <v>137</v>
      </c>
      <c r="F105" s="6" t="s">
        <v>24</v>
      </c>
      <c r="G105" s="44"/>
      <c r="H105" s="85">
        <v>270000</v>
      </c>
      <c r="I105" s="85">
        <v>290000</v>
      </c>
      <c r="J105" s="85">
        <v>310000</v>
      </c>
      <c r="K105" s="44"/>
      <c r="L105" s="6"/>
      <c r="M105" s="6"/>
    </row>
    <row r="106" customHeight="1" spans="1:13">
      <c r="A106" s="8">
        <v>100</v>
      </c>
      <c r="B106" s="8" t="s">
        <v>1576</v>
      </c>
      <c r="C106" s="8" t="s">
        <v>1577</v>
      </c>
      <c r="D106" s="8" t="s">
        <v>329</v>
      </c>
      <c r="E106" s="8" t="s">
        <v>1578</v>
      </c>
      <c r="F106" s="8" t="s">
        <v>121</v>
      </c>
      <c r="G106" s="43"/>
      <c r="H106" s="85">
        <v>220000</v>
      </c>
      <c r="I106" s="85">
        <v>240000</v>
      </c>
      <c r="J106" s="85">
        <v>260000</v>
      </c>
      <c r="K106" s="43"/>
      <c r="L106" s="8"/>
      <c r="M106" s="8"/>
    </row>
    <row r="107" customHeight="1" spans="1:13">
      <c r="A107" s="6">
        <v>101</v>
      </c>
      <c r="B107" s="6" t="s">
        <v>1579</v>
      </c>
      <c r="C107" s="6" t="s">
        <v>1580</v>
      </c>
      <c r="D107" s="6" t="s">
        <v>329</v>
      </c>
      <c r="E107" s="6" t="s">
        <v>124</v>
      </c>
      <c r="F107" s="6" t="s">
        <v>24</v>
      </c>
      <c r="G107" s="44"/>
      <c r="H107" s="85">
        <v>200000</v>
      </c>
      <c r="I107" s="85">
        <v>220000</v>
      </c>
      <c r="J107" s="85">
        <v>240000</v>
      </c>
      <c r="K107" s="44"/>
      <c r="L107" s="6"/>
      <c r="M107" s="6"/>
    </row>
    <row r="108" customHeight="1" spans="1:13">
      <c r="A108" s="8">
        <v>102</v>
      </c>
      <c r="B108" s="8" t="s">
        <v>1581</v>
      </c>
      <c r="C108" s="8" t="s">
        <v>1582</v>
      </c>
      <c r="D108" s="8" t="s">
        <v>329</v>
      </c>
      <c r="E108" s="8" t="s">
        <v>124</v>
      </c>
      <c r="F108" s="8" t="s">
        <v>24</v>
      </c>
      <c r="G108" s="43"/>
      <c r="H108" s="85">
        <v>150000</v>
      </c>
      <c r="I108" s="85">
        <v>180000</v>
      </c>
      <c r="J108" s="85">
        <v>200000</v>
      </c>
      <c r="K108" s="43"/>
      <c r="L108" s="8"/>
      <c r="M108" s="8"/>
    </row>
    <row r="109" customHeight="1" spans="1:13">
      <c r="A109" s="6">
        <v>103</v>
      </c>
      <c r="B109" s="6" t="s">
        <v>1583</v>
      </c>
      <c r="C109" s="6" t="s">
        <v>1584</v>
      </c>
      <c r="D109" s="6" t="s">
        <v>329</v>
      </c>
      <c r="E109" s="6" t="s">
        <v>124</v>
      </c>
      <c r="F109" s="6" t="s">
        <v>1375</v>
      </c>
      <c r="G109" s="44"/>
      <c r="H109" s="85">
        <v>400000</v>
      </c>
      <c r="I109" s="85">
        <v>420000</v>
      </c>
      <c r="J109" s="85">
        <v>450000</v>
      </c>
      <c r="K109" s="44"/>
      <c r="L109" s="6"/>
      <c r="M109" s="6"/>
    </row>
    <row r="110" customHeight="1" spans="1:13">
      <c r="A110" s="8">
        <v>104</v>
      </c>
      <c r="B110" s="8" t="s">
        <v>1585</v>
      </c>
      <c r="C110" s="8" t="s">
        <v>1586</v>
      </c>
      <c r="D110" s="8" t="s">
        <v>329</v>
      </c>
      <c r="E110" s="8" t="s">
        <v>120</v>
      </c>
      <c r="F110" s="8" t="s">
        <v>1375</v>
      </c>
      <c r="G110" s="43"/>
      <c r="H110" s="85">
        <v>320000</v>
      </c>
      <c r="I110" s="85">
        <v>350000</v>
      </c>
      <c r="J110" s="85">
        <v>400000</v>
      </c>
      <c r="K110" s="43"/>
      <c r="L110" s="8"/>
      <c r="M110" s="8"/>
    </row>
    <row r="111" customHeight="1" spans="1:13">
      <c r="A111" s="6">
        <v>105</v>
      </c>
      <c r="B111" s="6" t="s">
        <v>1587</v>
      </c>
      <c r="C111" s="6" t="s">
        <v>1588</v>
      </c>
      <c r="D111" s="6" t="s">
        <v>329</v>
      </c>
      <c r="E111" s="6" t="s">
        <v>124</v>
      </c>
      <c r="F111" s="6" t="s">
        <v>24</v>
      </c>
      <c r="G111" s="44"/>
      <c r="H111" s="85">
        <v>140000</v>
      </c>
      <c r="I111" s="85">
        <v>160000</v>
      </c>
      <c r="J111" s="85">
        <v>180000</v>
      </c>
      <c r="K111" s="44"/>
      <c r="L111" s="6"/>
      <c r="M111" s="6"/>
    </row>
    <row r="112" customHeight="1" spans="1:13">
      <c r="A112" s="8">
        <v>106</v>
      </c>
      <c r="B112" s="8" t="s">
        <v>1589</v>
      </c>
      <c r="C112" s="8" t="s">
        <v>1590</v>
      </c>
      <c r="D112" s="8" t="s">
        <v>329</v>
      </c>
      <c r="E112" s="8" t="s">
        <v>137</v>
      </c>
      <c r="F112" s="8" t="s">
        <v>24</v>
      </c>
      <c r="G112" s="43"/>
      <c r="H112" s="85">
        <v>140000</v>
      </c>
      <c r="I112" s="85">
        <v>150000</v>
      </c>
      <c r="J112" s="85">
        <v>170000</v>
      </c>
      <c r="K112" s="43"/>
      <c r="L112" s="8"/>
      <c r="M112" s="8"/>
    </row>
    <row r="113" customHeight="1" spans="1:13">
      <c r="A113" s="6">
        <v>107</v>
      </c>
      <c r="B113" s="6" t="s">
        <v>1591</v>
      </c>
      <c r="C113" s="6" t="s">
        <v>1592</v>
      </c>
      <c r="D113" s="6" t="s">
        <v>329</v>
      </c>
      <c r="E113" s="6" t="s">
        <v>124</v>
      </c>
      <c r="F113" s="6" t="s">
        <v>24</v>
      </c>
      <c r="G113" s="44"/>
      <c r="H113" s="85">
        <v>150000</v>
      </c>
      <c r="I113" s="85">
        <v>160000</v>
      </c>
      <c r="J113" s="85">
        <v>180000</v>
      </c>
      <c r="K113" s="44"/>
      <c r="L113" s="6"/>
      <c r="M113" s="6"/>
    </row>
    <row r="114" customHeight="1" spans="1:13">
      <c r="A114" s="8">
        <v>108</v>
      </c>
      <c r="B114" s="8" t="s">
        <v>1593</v>
      </c>
      <c r="C114" s="8" t="s">
        <v>1594</v>
      </c>
      <c r="D114" s="8" t="s">
        <v>329</v>
      </c>
      <c r="E114" s="8" t="s">
        <v>137</v>
      </c>
      <c r="F114" s="8" t="s">
        <v>24</v>
      </c>
      <c r="G114" s="43"/>
      <c r="H114" s="85">
        <v>145000</v>
      </c>
      <c r="I114" s="85">
        <v>155000</v>
      </c>
      <c r="J114" s="85">
        <v>170000</v>
      </c>
      <c r="K114" s="43"/>
      <c r="L114" s="8"/>
      <c r="M114" s="8"/>
    </row>
    <row r="115" customHeight="1" spans="1:13">
      <c r="A115" s="6">
        <v>109</v>
      </c>
      <c r="B115" s="6" t="s">
        <v>1595</v>
      </c>
      <c r="C115" s="6" t="s">
        <v>1596</v>
      </c>
      <c r="D115" s="6" t="s">
        <v>329</v>
      </c>
      <c r="E115" s="6" t="s">
        <v>120</v>
      </c>
      <c r="F115" s="6" t="s">
        <v>24</v>
      </c>
      <c r="G115" s="44"/>
      <c r="H115" s="85">
        <v>120000</v>
      </c>
      <c r="I115" s="85">
        <v>130000</v>
      </c>
      <c r="J115" s="85">
        <v>150000</v>
      </c>
      <c r="K115" s="44"/>
      <c r="L115" s="6"/>
      <c r="M115" s="6"/>
    </row>
    <row r="116" customHeight="1" spans="1:13">
      <c r="A116" s="8">
        <v>110</v>
      </c>
      <c r="B116" s="8" t="s">
        <v>1597</v>
      </c>
      <c r="C116" s="8" t="s">
        <v>1598</v>
      </c>
      <c r="D116" s="8" t="s">
        <v>329</v>
      </c>
      <c r="E116" s="8" t="s">
        <v>137</v>
      </c>
      <c r="F116" s="8" t="s">
        <v>24</v>
      </c>
      <c r="G116" s="43"/>
      <c r="H116" s="85">
        <v>120000</v>
      </c>
      <c r="I116" s="85">
        <v>130000</v>
      </c>
      <c r="J116" s="85">
        <v>150000</v>
      </c>
      <c r="K116" s="43"/>
      <c r="L116" s="8"/>
      <c r="M116" s="8"/>
    </row>
    <row r="117" customHeight="1" spans="1:13">
      <c r="A117" s="6">
        <v>111</v>
      </c>
      <c r="B117" s="6" t="s">
        <v>1599</v>
      </c>
      <c r="C117" s="6" t="s">
        <v>1600</v>
      </c>
      <c r="D117" s="6" t="s">
        <v>329</v>
      </c>
      <c r="E117" s="6" t="s">
        <v>137</v>
      </c>
      <c r="F117" s="6" t="s">
        <v>24</v>
      </c>
      <c r="G117" s="44"/>
      <c r="H117" s="85">
        <v>120000</v>
      </c>
      <c r="I117" s="85">
        <v>130000</v>
      </c>
      <c r="J117" s="85">
        <v>150000</v>
      </c>
      <c r="K117" s="44"/>
      <c r="L117" s="6"/>
      <c r="M117" s="6"/>
    </row>
    <row r="118" customHeight="1" spans="1:13">
      <c r="A118" s="8">
        <v>112</v>
      </c>
      <c r="B118" s="8" t="s">
        <v>1601</v>
      </c>
      <c r="C118" s="8" t="s">
        <v>1602</v>
      </c>
      <c r="D118" s="8" t="s">
        <v>329</v>
      </c>
      <c r="E118" s="8" t="s">
        <v>137</v>
      </c>
      <c r="F118" s="8" t="s">
        <v>24</v>
      </c>
      <c r="G118" s="43"/>
      <c r="H118" s="85">
        <v>210000</v>
      </c>
      <c r="I118" s="85">
        <v>230000</v>
      </c>
      <c r="J118" s="85">
        <v>250000</v>
      </c>
      <c r="K118" s="43"/>
      <c r="L118" s="8"/>
      <c r="M118" s="8"/>
    </row>
    <row r="119" customHeight="1" spans="1:13">
      <c r="A119" s="6">
        <v>113</v>
      </c>
      <c r="B119" s="6" t="s">
        <v>1603</v>
      </c>
      <c r="C119" s="6" t="s">
        <v>1604</v>
      </c>
      <c r="D119" s="6" t="s">
        <v>329</v>
      </c>
      <c r="E119" s="6" t="s">
        <v>120</v>
      </c>
      <c r="F119" s="6" t="s">
        <v>24</v>
      </c>
      <c r="G119" s="44"/>
      <c r="H119" s="85">
        <v>120000</v>
      </c>
      <c r="I119" s="85">
        <v>130000</v>
      </c>
      <c r="J119" s="85">
        <v>150000</v>
      </c>
      <c r="K119" s="44"/>
      <c r="L119" s="6"/>
      <c r="M119" s="6"/>
    </row>
    <row r="120" customHeight="1" spans="1:13">
      <c r="A120" s="8">
        <v>114</v>
      </c>
      <c r="B120" s="8" t="s">
        <v>1605</v>
      </c>
      <c r="C120" s="8" t="s">
        <v>1606</v>
      </c>
      <c r="D120" s="8" t="s">
        <v>329</v>
      </c>
      <c r="E120" s="8" t="s">
        <v>137</v>
      </c>
      <c r="F120" s="8" t="s">
        <v>24</v>
      </c>
      <c r="G120" s="43"/>
      <c r="H120" s="85">
        <v>90000</v>
      </c>
      <c r="I120" s="85">
        <v>100000</v>
      </c>
      <c r="J120" s="85">
        <v>110000</v>
      </c>
      <c r="K120" s="43"/>
      <c r="L120" s="8"/>
      <c r="M120" s="8"/>
    </row>
    <row r="121" customHeight="1" spans="1:13">
      <c r="A121" s="6">
        <v>115</v>
      </c>
      <c r="B121" s="6" t="s">
        <v>1607</v>
      </c>
      <c r="C121" s="6" t="s">
        <v>1608</v>
      </c>
      <c r="D121" s="6" t="s">
        <v>329</v>
      </c>
      <c r="E121" s="6" t="s">
        <v>137</v>
      </c>
      <c r="F121" s="6" t="s">
        <v>1531</v>
      </c>
      <c r="G121" s="44"/>
      <c r="H121" s="85">
        <v>1780000</v>
      </c>
      <c r="I121" s="85">
        <v>1900000</v>
      </c>
      <c r="J121" s="85">
        <v>2050000</v>
      </c>
      <c r="K121" s="44"/>
      <c r="L121" s="6"/>
      <c r="M121" s="6"/>
    </row>
    <row r="122" customHeight="1" spans="1:13">
      <c r="A122" s="8">
        <v>116</v>
      </c>
      <c r="B122" s="8" t="s">
        <v>1609</v>
      </c>
      <c r="C122" s="8" t="s">
        <v>1610</v>
      </c>
      <c r="D122" s="8" t="s">
        <v>329</v>
      </c>
      <c r="E122" s="8" t="s">
        <v>137</v>
      </c>
      <c r="F122" s="8" t="s">
        <v>1531</v>
      </c>
      <c r="G122" s="43"/>
      <c r="H122" s="85">
        <v>1780000</v>
      </c>
      <c r="I122" s="85">
        <v>1900000</v>
      </c>
      <c r="J122" s="85">
        <v>2050000</v>
      </c>
      <c r="K122" s="43"/>
      <c r="L122" s="8"/>
      <c r="M122" s="8"/>
    </row>
    <row r="123" customHeight="1" spans="1:13">
      <c r="A123" s="6">
        <v>117</v>
      </c>
      <c r="B123" s="6" t="s">
        <v>1611</v>
      </c>
      <c r="C123" s="6" t="s">
        <v>1612</v>
      </c>
      <c r="D123" s="6" t="s">
        <v>329</v>
      </c>
      <c r="E123" s="6" t="s">
        <v>120</v>
      </c>
      <c r="F123" s="6" t="s">
        <v>24</v>
      </c>
      <c r="G123" s="44"/>
      <c r="H123" s="85">
        <v>120000</v>
      </c>
      <c r="I123" s="85">
        <v>130000</v>
      </c>
      <c r="J123" s="85">
        <v>150000</v>
      </c>
      <c r="K123" s="44"/>
      <c r="L123" s="6"/>
      <c r="M123" s="6"/>
    </row>
    <row r="124" customHeight="1" spans="1:13">
      <c r="A124" s="8">
        <v>118</v>
      </c>
      <c r="B124" s="8" t="s">
        <v>1613</v>
      </c>
      <c r="C124" s="8" t="s">
        <v>1614</v>
      </c>
      <c r="D124" s="8" t="s">
        <v>329</v>
      </c>
      <c r="E124" s="8" t="s">
        <v>137</v>
      </c>
      <c r="F124" s="8" t="s">
        <v>24</v>
      </c>
      <c r="G124" s="43"/>
      <c r="H124" s="85">
        <v>100000</v>
      </c>
      <c r="I124" s="85">
        <v>110000</v>
      </c>
      <c r="J124" s="85">
        <v>120000</v>
      </c>
      <c r="K124" s="43"/>
      <c r="L124" s="8"/>
      <c r="M124" s="8"/>
    </row>
    <row r="125" customHeight="1" spans="1:13">
      <c r="A125" s="6">
        <v>119</v>
      </c>
      <c r="B125" s="6" t="s">
        <v>1615</v>
      </c>
      <c r="C125" s="6" t="s">
        <v>1616</v>
      </c>
      <c r="D125" s="6" t="s">
        <v>329</v>
      </c>
      <c r="E125" s="6" t="s">
        <v>137</v>
      </c>
      <c r="F125" s="6" t="s">
        <v>1531</v>
      </c>
      <c r="G125" s="44"/>
      <c r="H125" s="85">
        <v>2520000</v>
      </c>
      <c r="I125" s="85">
        <v>2720000</v>
      </c>
      <c r="J125" s="85">
        <v>2860000</v>
      </c>
      <c r="K125" s="44"/>
      <c r="L125" s="6"/>
      <c r="M125" s="6"/>
    </row>
    <row r="126" customHeight="1" spans="1:13">
      <c r="A126" s="8">
        <v>120</v>
      </c>
      <c r="B126" s="8" t="s">
        <v>1617</v>
      </c>
      <c r="C126" s="8" t="s">
        <v>1618</v>
      </c>
      <c r="D126" s="8" t="s">
        <v>329</v>
      </c>
      <c r="E126" s="8" t="s">
        <v>137</v>
      </c>
      <c r="F126" s="8" t="s">
        <v>24</v>
      </c>
      <c r="G126" s="43"/>
      <c r="H126" s="85">
        <v>295000</v>
      </c>
      <c r="I126" s="85">
        <v>315000</v>
      </c>
      <c r="J126" s="85">
        <v>340000</v>
      </c>
      <c r="K126" s="43"/>
      <c r="L126" s="8"/>
      <c r="M126" s="8"/>
    </row>
    <row r="127" customHeight="1" spans="1:13">
      <c r="A127" s="6">
        <v>121</v>
      </c>
      <c r="B127" s="6" t="s">
        <v>1619</v>
      </c>
      <c r="C127" s="6" t="s">
        <v>1620</v>
      </c>
      <c r="D127" s="6" t="s">
        <v>329</v>
      </c>
      <c r="E127" s="6" t="s">
        <v>137</v>
      </c>
      <c r="F127" s="6" t="s">
        <v>24</v>
      </c>
      <c r="G127" s="44"/>
      <c r="H127" s="85">
        <v>230000</v>
      </c>
      <c r="I127" s="85">
        <v>250000</v>
      </c>
      <c r="J127" s="85">
        <v>270000</v>
      </c>
      <c r="K127" s="44"/>
      <c r="L127" s="6"/>
      <c r="M127" s="6"/>
    </row>
    <row r="128" customHeight="1" spans="1:13">
      <c r="A128" s="8">
        <v>122</v>
      </c>
      <c r="B128" s="8" t="s">
        <v>1621</v>
      </c>
      <c r="C128" s="8" t="s">
        <v>1622</v>
      </c>
      <c r="D128" s="8" t="s">
        <v>329</v>
      </c>
      <c r="E128" s="8" t="s">
        <v>137</v>
      </c>
      <c r="F128" s="8" t="s">
        <v>24</v>
      </c>
      <c r="G128" s="43"/>
      <c r="H128" s="85">
        <v>280000</v>
      </c>
      <c r="I128" s="85">
        <v>300000</v>
      </c>
      <c r="J128" s="85">
        <v>320000</v>
      </c>
      <c r="K128" s="43"/>
      <c r="L128" s="8"/>
      <c r="M128" s="8"/>
    </row>
    <row r="129" customHeight="1" spans="1:13">
      <c r="A129" s="6">
        <v>123</v>
      </c>
      <c r="B129" s="6" t="s">
        <v>1623</v>
      </c>
      <c r="C129" s="6" t="s">
        <v>1624</v>
      </c>
      <c r="D129" s="6" t="s">
        <v>329</v>
      </c>
      <c r="E129" s="6" t="s">
        <v>137</v>
      </c>
      <c r="F129" s="6" t="s">
        <v>24</v>
      </c>
      <c r="G129" s="44"/>
      <c r="H129" s="85">
        <v>800000</v>
      </c>
      <c r="I129" s="85">
        <v>850000</v>
      </c>
      <c r="J129" s="85">
        <v>900000</v>
      </c>
      <c r="K129" s="44"/>
      <c r="L129" s="6"/>
      <c r="M129" s="6"/>
    </row>
    <row r="130" customHeight="1" spans="1:13">
      <c r="A130" s="81"/>
      <c r="B130" s="81"/>
      <c r="C130" s="42" t="s">
        <v>1625</v>
      </c>
      <c r="D130" s="81"/>
      <c r="E130" s="81"/>
      <c r="F130" s="81"/>
      <c r="G130" s="82"/>
      <c r="H130" s="82"/>
      <c r="I130" s="82"/>
      <c r="J130" s="82"/>
      <c r="K130" s="82"/>
      <c r="L130" s="81"/>
      <c r="M130" s="81"/>
    </row>
    <row r="131" customHeight="1" spans="1:13">
      <c r="A131" s="6">
        <v>124</v>
      </c>
      <c r="B131" s="6" t="s">
        <v>1626</v>
      </c>
      <c r="C131" s="6" t="s">
        <v>1627</v>
      </c>
      <c r="D131" s="6" t="s">
        <v>432</v>
      </c>
      <c r="E131" s="6" t="s">
        <v>124</v>
      </c>
      <c r="F131" s="6" t="s">
        <v>24</v>
      </c>
      <c r="G131" s="44"/>
      <c r="H131" s="85">
        <v>1250000</v>
      </c>
      <c r="I131" s="85">
        <v>1300000</v>
      </c>
      <c r="J131" s="85">
        <v>1350000</v>
      </c>
      <c r="K131" s="44"/>
      <c r="L131" s="6"/>
      <c r="M131" s="6"/>
    </row>
    <row r="132" customHeight="1" spans="1:13">
      <c r="A132" s="8">
        <v>125</v>
      </c>
      <c r="B132" s="8" t="s">
        <v>1628</v>
      </c>
      <c r="C132" s="8" t="s">
        <v>1629</v>
      </c>
      <c r="D132" s="8" t="s">
        <v>432</v>
      </c>
      <c r="E132" s="8" t="s">
        <v>124</v>
      </c>
      <c r="F132" s="8" t="s">
        <v>121</v>
      </c>
      <c r="G132" s="43"/>
      <c r="H132" s="85">
        <v>390000</v>
      </c>
      <c r="I132" s="85">
        <v>410000</v>
      </c>
      <c r="J132" s="85">
        <v>440000</v>
      </c>
      <c r="K132" s="43"/>
      <c r="L132" s="8"/>
      <c r="M132" s="8"/>
    </row>
    <row r="133" customHeight="1" spans="1:13">
      <c r="A133" s="6">
        <v>126</v>
      </c>
      <c r="B133" s="6" t="s">
        <v>1630</v>
      </c>
      <c r="C133" s="6" t="s">
        <v>1631</v>
      </c>
      <c r="D133" s="6" t="s">
        <v>432</v>
      </c>
      <c r="E133" s="6" t="s">
        <v>124</v>
      </c>
      <c r="F133" s="6" t="s">
        <v>24</v>
      </c>
      <c r="G133" s="44"/>
      <c r="H133" s="85">
        <v>160000</v>
      </c>
      <c r="I133" s="85">
        <v>180000</v>
      </c>
      <c r="J133" s="85">
        <v>200000</v>
      </c>
      <c r="K133" s="44"/>
      <c r="L133" s="6"/>
      <c r="M133" s="6"/>
    </row>
    <row r="134" customHeight="1" spans="1:13">
      <c r="A134" s="8">
        <v>127</v>
      </c>
      <c r="B134" s="8" t="s">
        <v>1632</v>
      </c>
      <c r="C134" s="8" t="s">
        <v>1633</v>
      </c>
      <c r="D134" s="8" t="s">
        <v>432</v>
      </c>
      <c r="E134" s="8" t="s">
        <v>124</v>
      </c>
      <c r="F134" s="8" t="s">
        <v>24</v>
      </c>
      <c r="G134" s="43"/>
      <c r="H134" s="85">
        <v>720000</v>
      </c>
      <c r="I134" s="85">
        <v>770000</v>
      </c>
      <c r="J134" s="85">
        <v>820000</v>
      </c>
      <c r="K134" s="43"/>
      <c r="L134" s="8"/>
      <c r="M134" s="8"/>
    </row>
    <row r="135" customHeight="1" spans="1:13">
      <c r="A135" s="81"/>
      <c r="B135" s="81"/>
      <c r="C135" s="42" t="s">
        <v>1634</v>
      </c>
      <c r="D135" s="81"/>
      <c r="E135" s="81"/>
      <c r="F135" s="81"/>
      <c r="G135" s="82"/>
      <c r="H135" s="82"/>
      <c r="I135" s="82"/>
      <c r="J135" s="82"/>
      <c r="K135" s="82"/>
      <c r="L135" s="81"/>
      <c r="M135" s="81"/>
    </row>
    <row r="136" customHeight="1" spans="1:13">
      <c r="A136" s="8">
        <v>128</v>
      </c>
      <c r="B136" s="8" t="s">
        <v>1635</v>
      </c>
      <c r="C136" s="8" t="s">
        <v>1636</v>
      </c>
      <c r="D136" s="8" t="s">
        <v>450</v>
      </c>
      <c r="E136" s="8" t="s">
        <v>124</v>
      </c>
      <c r="F136" s="8" t="s">
        <v>24</v>
      </c>
      <c r="G136" s="43"/>
      <c r="H136" s="85">
        <v>320000</v>
      </c>
      <c r="I136" s="85">
        <v>350000</v>
      </c>
      <c r="J136" s="85">
        <v>400000</v>
      </c>
      <c r="K136" s="43"/>
      <c r="L136" s="8"/>
      <c r="M136" s="8"/>
    </row>
    <row r="137" customHeight="1" spans="1:13">
      <c r="A137" s="6">
        <v>129</v>
      </c>
      <c r="B137" s="6" t="s">
        <v>1637</v>
      </c>
      <c r="C137" s="6" t="s">
        <v>1638</v>
      </c>
      <c r="D137" s="6" t="s">
        <v>450</v>
      </c>
      <c r="E137" s="6" t="s">
        <v>124</v>
      </c>
      <c r="F137" s="6" t="s">
        <v>24</v>
      </c>
      <c r="G137" s="44"/>
      <c r="H137" s="85">
        <v>300000</v>
      </c>
      <c r="I137" s="85">
        <v>320000</v>
      </c>
      <c r="J137" s="85">
        <v>350000</v>
      </c>
      <c r="K137" s="44"/>
      <c r="L137" s="6"/>
      <c r="M137" s="6"/>
    </row>
    <row r="138" customHeight="1" spans="1:13">
      <c r="A138" s="8">
        <v>130</v>
      </c>
      <c r="B138" s="8" t="s">
        <v>1639</v>
      </c>
      <c r="C138" s="8" t="s">
        <v>1640</v>
      </c>
      <c r="D138" s="8" t="s">
        <v>450</v>
      </c>
      <c r="E138" s="8" t="s">
        <v>137</v>
      </c>
      <c r="F138" s="8" t="s">
        <v>24</v>
      </c>
      <c r="G138" s="43"/>
      <c r="H138" s="85">
        <v>500000</v>
      </c>
      <c r="I138" s="85">
        <v>530000</v>
      </c>
      <c r="J138" s="85">
        <v>580000</v>
      </c>
      <c r="K138" s="43"/>
      <c r="L138" s="8"/>
      <c r="M138" s="8"/>
    </row>
    <row r="139" customHeight="1" spans="1:13">
      <c r="A139" s="6">
        <v>131</v>
      </c>
      <c r="B139" s="6" t="s">
        <v>1641</v>
      </c>
      <c r="C139" s="6" t="s">
        <v>1642</v>
      </c>
      <c r="D139" s="6" t="s">
        <v>450</v>
      </c>
      <c r="E139" s="6" t="s">
        <v>124</v>
      </c>
      <c r="F139" s="6" t="s">
        <v>24</v>
      </c>
      <c r="G139" s="44"/>
      <c r="H139" s="85">
        <v>590000</v>
      </c>
      <c r="I139" s="85">
        <v>630000</v>
      </c>
      <c r="J139" s="85">
        <v>680000</v>
      </c>
      <c r="K139" s="44"/>
      <c r="L139" s="6"/>
      <c r="M139" s="6"/>
    </row>
    <row r="140" customHeight="1" spans="1:13">
      <c r="A140" s="8">
        <v>132</v>
      </c>
      <c r="B140" s="8" t="s">
        <v>1643</v>
      </c>
      <c r="C140" s="8" t="s">
        <v>1644</v>
      </c>
      <c r="D140" s="8" t="s">
        <v>450</v>
      </c>
      <c r="E140" s="8" t="s">
        <v>124</v>
      </c>
      <c r="F140" s="8" t="s">
        <v>24</v>
      </c>
      <c r="G140" s="43"/>
      <c r="H140" s="85">
        <v>540000</v>
      </c>
      <c r="I140" s="85">
        <v>570000</v>
      </c>
      <c r="J140" s="85">
        <v>600000</v>
      </c>
      <c r="K140" s="43"/>
      <c r="L140" s="8"/>
      <c r="M140" s="8"/>
    </row>
    <row r="141" customHeight="1" spans="1:13">
      <c r="A141" s="6">
        <v>133</v>
      </c>
      <c r="B141" s="6" t="s">
        <v>1645</v>
      </c>
      <c r="C141" s="6" t="s">
        <v>1646</v>
      </c>
      <c r="D141" s="6" t="s">
        <v>450</v>
      </c>
      <c r="E141" s="6" t="s">
        <v>137</v>
      </c>
      <c r="F141" s="6" t="s">
        <v>24</v>
      </c>
      <c r="G141" s="44"/>
      <c r="H141" s="85">
        <v>300000</v>
      </c>
      <c r="I141" s="85">
        <v>320000</v>
      </c>
      <c r="J141" s="85">
        <v>350000</v>
      </c>
      <c r="K141" s="44"/>
      <c r="L141" s="6"/>
      <c r="M141" s="6"/>
    </row>
    <row r="142" customHeight="1" spans="1:13">
      <c r="A142" s="8">
        <v>134</v>
      </c>
      <c r="B142" s="8" t="s">
        <v>1647</v>
      </c>
      <c r="C142" s="8" t="s">
        <v>1648</v>
      </c>
      <c r="D142" s="8" t="s">
        <v>450</v>
      </c>
      <c r="E142" s="8" t="s">
        <v>124</v>
      </c>
      <c r="F142" s="8" t="s">
        <v>24</v>
      </c>
      <c r="G142" s="43"/>
      <c r="H142" s="85">
        <v>220000</v>
      </c>
      <c r="I142" s="85">
        <v>240000</v>
      </c>
      <c r="J142" s="85">
        <v>260000</v>
      </c>
      <c r="K142" s="43"/>
      <c r="L142" s="8"/>
      <c r="M142" s="8"/>
    </row>
    <row r="143" customHeight="1" spans="1:13">
      <c r="A143" s="6">
        <v>135</v>
      </c>
      <c r="B143" s="6" t="s">
        <v>1649</v>
      </c>
      <c r="C143" s="6" t="s">
        <v>1650</v>
      </c>
      <c r="D143" s="6" t="s">
        <v>450</v>
      </c>
      <c r="E143" s="6" t="s">
        <v>137</v>
      </c>
      <c r="F143" s="6" t="s">
        <v>24</v>
      </c>
      <c r="G143" s="44"/>
      <c r="H143" s="85">
        <v>330000</v>
      </c>
      <c r="I143" s="85">
        <v>350000</v>
      </c>
      <c r="J143" s="85">
        <v>370000</v>
      </c>
      <c r="K143" s="44"/>
      <c r="L143" s="6"/>
      <c r="M143" s="6"/>
    </row>
    <row r="144" customHeight="1" spans="1:13">
      <c r="A144" s="8">
        <v>136</v>
      </c>
      <c r="B144" s="8" t="s">
        <v>1651</v>
      </c>
      <c r="C144" s="8" t="s">
        <v>1652</v>
      </c>
      <c r="D144" s="8" t="s">
        <v>450</v>
      </c>
      <c r="E144" s="8" t="s">
        <v>1653</v>
      </c>
      <c r="F144" s="8" t="s">
        <v>24</v>
      </c>
      <c r="G144" s="43"/>
      <c r="H144" s="85">
        <v>590000</v>
      </c>
      <c r="I144" s="85">
        <v>630000</v>
      </c>
      <c r="J144" s="85">
        <v>700000</v>
      </c>
      <c r="K144" s="43"/>
      <c r="L144" s="8"/>
      <c r="M144" s="8"/>
    </row>
    <row r="145" customHeight="1" spans="1:13">
      <c r="A145" s="6">
        <v>137</v>
      </c>
      <c r="B145" s="6" t="s">
        <v>1654</v>
      </c>
      <c r="C145" s="6" t="s">
        <v>1655</v>
      </c>
      <c r="D145" s="6" t="s">
        <v>450</v>
      </c>
      <c r="E145" s="6" t="s">
        <v>137</v>
      </c>
      <c r="F145" s="6" t="s">
        <v>1656</v>
      </c>
      <c r="G145" s="44"/>
      <c r="H145" s="85">
        <v>560000</v>
      </c>
      <c r="I145" s="85">
        <v>600000</v>
      </c>
      <c r="J145" s="85">
        <v>650000</v>
      </c>
      <c r="K145" s="44"/>
      <c r="L145" s="6"/>
      <c r="M145" s="6"/>
    </row>
    <row r="146" customHeight="1" spans="1:13">
      <c r="A146" s="8">
        <v>138</v>
      </c>
      <c r="B146" s="8" t="s">
        <v>1657</v>
      </c>
      <c r="C146" s="8" t="s">
        <v>1658</v>
      </c>
      <c r="D146" s="8" t="s">
        <v>450</v>
      </c>
      <c r="E146" s="8" t="s">
        <v>124</v>
      </c>
      <c r="F146" s="8" t="s">
        <v>24</v>
      </c>
      <c r="G146" s="43"/>
      <c r="H146" s="85">
        <v>500000</v>
      </c>
      <c r="I146" s="85">
        <v>540000</v>
      </c>
      <c r="J146" s="85">
        <v>580000</v>
      </c>
      <c r="K146" s="43"/>
      <c r="L146" s="8"/>
      <c r="M146" s="8"/>
    </row>
    <row r="147" customHeight="1" spans="1:13">
      <c r="A147" s="6">
        <v>139</v>
      </c>
      <c r="B147" s="6" t="s">
        <v>1659</v>
      </c>
      <c r="C147" s="6" t="s">
        <v>1660</v>
      </c>
      <c r="D147" s="6" t="s">
        <v>450</v>
      </c>
      <c r="E147" s="6" t="s">
        <v>124</v>
      </c>
      <c r="F147" s="6" t="s">
        <v>24</v>
      </c>
      <c r="G147" s="44"/>
      <c r="H147" s="85">
        <v>600000</v>
      </c>
      <c r="I147" s="85">
        <v>650000</v>
      </c>
      <c r="J147" s="85">
        <v>700000</v>
      </c>
      <c r="K147" s="44"/>
      <c r="L147" s="6"/>
      <c r="M147" s="6"/>
    </row>
    <row r="148" customHeight="1" spans="1:13">
      <c r="A148" s="81"/>
      <c r="B148" s="81"/>
      <c r="C148" s="42" t="s">
        <v>498</v>
      </c>
      <c r="D148" s="81"/>
      <c r="E148" s="81"/>
      <c r="F148" s="81"/>
      <c r="G148" s="82"/>
      <c r="H148" s="82"/>
      <c r="I148" s="82"/>
      <c r="J148" s="82"/>
      <c r="K148" s="82"/>
      <c r="L148" s="81"/>
      <c r="M148" s="81"/>
    </row>
    <row r="149" customHeight="1" spans="1:13">
      <c r="A149" s="6">
        <v>140</v>
      </c>
      <c r="B149" s="6" t="s">
        <v>1661</v>
      </c>
      <c r="C149" s="6" t="s">
        <v>1662</v>
      </c>
      <c r="D149" s="6" t="s">
        <v>501</v>
      </c>
      <c r="E149" s="6" t="s">
        <v>137</v>
      </c>
      <c r="F149" s="6" t="s">
        <v>24</v>
      </c>
      <c r="G149" s="44"/>
      <c r="H149" s="85">
        <v>150000</v>
      </c>
      <c r="I149" s="85">
        <v>160000</v>
      </c>
      <c r="J149" s="85">
        <v>180000</v>
      </c>
      <c r="K149" s="44"/>
      <c r="L149" s="6"/>
      <c r="M149" s="6"/>
    </row>
    <row r="150" customHeight="1" spans="1:13">
      <c r="A150" s="8">
        <v>141</v>
      </c>
      <c r="B150" s="8" t="s">
        <v>1663</v>
      </c>
      <c r="C150" s="8" t="s">
        <v>1664</v>
      </c>
      <c r="D150" s="8" t="s">
        <v>501</v>
      </c>
      <c r="E150" s="8" t="s">
        <v>120</v>
      </c>
      <c r="F150" s="8" t="s">
        <v>24</v>
      </c>
      <c r="G150" s="43"/>
      <c r="H150" s="85">
        <v>140000</v>
      </c>
      <c r="I150" s="85">
        <v>150000</v>
      </c>
      <c r="J150" s="85">
        <v>160000</v>
      </c>
      <c r="K150" s="43"/>
      <c r="L150" s="8"/>
      <c r="M150" s="8"/>
    </row>
    <row r="151" customHeight="1" spans="1:13">
      <c r="A151" s="6">
        <v>142</v>
      </c>
      <c r="B151" s="6" t="s">
        <v>1665</v>
      </c>
      <c r="C151" s="6" t="s">
        <v>1666</v>
      </c>
      <c r="D151" s="6" t="s">
        <v>501</v>
      </c>
      <c r="E151" s="6" t="s">
        <v>1667</v>
      </c>
      <c r="F151" s="6" t="s">
        <v>24</v>
      </c>
      <c r="G151" s="44"/>
      <c r="H151" s="85">
        <v>145000</v>
      </c>
      <c r="I151" s="85">
        <v>155000</v>
      </c>
      <c r="J151" s="85">
        <v>170000</v>
      </c>
      <c r="K151" s="44"/>
      <c r="L151" s="6"/>
      <c r="M151" s="6"/>
    </row>
    <row r="152" customHeight="1" spans="1:13">
      <c r="A152" s="8">
        <v>143</v>
      </c>
      <c r="B152" s="8" t="s">
        <v>1668</v>
      </c>
      <c r="C152" s="8" t="s">
        <v>1669</v>
      </c>
      <c r="D152" s="8" t="s">
        <v>501</v>
      </c>
      <c r="E152" s="8" t="s">
        <v>124</v>
      </c>
      <c r="F152" s="8" t="s">
        <v>24</v>
      </c>
      <c r="G152" s="43"/>
      <c r="H152" s="85">
        <v>230000</v>
      </c>
      <c r="I152" s="85">
        <v>240000</v>
      </c>
      <c r="J152" s="85">
        <v>260000</v>
      </c>
      <c r="K152" s="43"/>
      <c r="L152" s="8"/>
      <c r="M152" s="8"/>
    </row>
    <row r="153" customHeight="1" spans="1:13">
      <c r="A153" s="6">
        <v>144</v>
      </c>
      <c r="B153" s="6" t="s">
        <v>1670</v>
      </c>
      <c r="C153" s="6" t="s">
        <v>1671</v>
      </c>
      <c r="D153" s="6" t="s">
        <v>501</v>
      </c>
      <c r="E153" s="6" t="s">
        <v>124</v>
      </c>
      <c r="F153" s="6" t="s">
        <v>24</v>
      </c>
      <c r="G153" s="44"/>
      <c r="H153" s="85">
        <v>330000</v>
      </c>
      <c r="I153" s="85">
        <v>350000</v>
      </c>
      <c r="J153" s="85">
        <v>380000</v>
      </c>
      <c r="K153" s="44"/>
      <c r="L153" s="6"/>
      <c r="M153" s="6"/>
    </row>
    <row r="154" customHeight="1" spans="1:13">
      <c r="A154" s="8">
        <v>145</v>
      </c>
      <c r="B154" s="8" t="s">
        <v>1672</v>
      </c>
      <c r="C154" s="8" t="s">
        <v>1673</v>
      </c>
      <c r="D154" s="8" t="s">
        <v>501</v>
      </c>
      <c r="E154" s="8" t="s">
        <v>124</v>
      </c>
      <c r="F154" s="8" t="s">
        <v>1375</v>
      </c>
      <c r="G154" s="43"/>
      <c r="H154" s="85">
        <v>280000</v>
      </c>
      <c r="I154" s="85">
        <v>300000</v>
      </c>
      <c r="J154" s="85">
        <v>320000</v>
      </c>
      <c r="K154" s="43"/>
      <c r="L154" s="8"/>
      <c r="M154" s="8"/>
    </row>
    <row r="155" customHeight="1" spans="1:13">
      <c r="A155" s="6">
        <v>146</v>
      </c>
      <c r="B155" s="6" t="s">
        <v>1674</v>
      </c>
      <c r="C155" s="6" t="s">
        <v>1675</v>
      </c>
      <c r="D155" s="6" t="s">
        <v>501</v>
      </c>
      <c r="E155" s="6" t="s">
        <v>124</v>
      </c>
      <c r="F155" s="6" t="s">
        <v>24</v>
      </c>
      <c r="G155" s="44"/>
      <c r="H155" s="85">
        <v>140000</v>
      </c>
      <c r="I155" s="85">
        <v>160000</v>
      </c>
      <c r="J155" s="85">
        <v>180000</v>
      </c>
      <c r="K155" s="44"/>
      <c r="L155" s="6"/>
      <c r="M155" s="6"/>
    </row>
    <row r="156" customHeight="1" spans="1:13">
      <c r="A156" s="8">
        <v>147</v>
      </c>
      <c r="B156" s="8" t="s">
        <v>1676</v>
      </c>
      <c r="C156" s="8" t="s">
        <v>1677</v>
      </c>
      <c r="D156" s="8" t="s">
        <v>501</v>
      </c>
      <c r="E156" s="8" t="s">
        <v>124</v>
      </c>
      <c r="F156" s="8" t="s">
        <v>1375</v>
      </c>
      <c r="G156" s="43"/>
      <c r="H156" s="85">
        <v>610000</v>
      </c>
      <c r="I156" s="85">
        <v>650000</v>
      </c>
      <c r="J156" s="85">
        <v>700000</v>
      </c>
      <c r="K156" s="43"/>
      <c r="L156" s="8"/>
      <c r="M156" s="8"/>
    </row>
    <row r="157" customHeight="1" spans="1:13">
      <c r="A157" s="6">
        <v>148</v>
      </c>
      <c r="B157" s="6" t="s">
        <v>1678</v>
      </c>
      <c r="C157" s="6" t="s">
        <v>1679</v>
      </c>
      <c r="D157" s="6" t="s">
        <v>501</v>
      </c>
      <c r="E157" s="6" t="s">
        <v>124</v>
      </c>
      <c r="F157" s="6" t="s">
        <v>1375</v>
      </c>
      <c r="G157" s="44"/>
      <c r="H157" s="85">
        <v>610000</v>
      </c>
      <c r="I157" s="85">
        <v>650000</v>
      </c>
      <c r="J157" s="85">
        <v>700000</v>
      </c>
      <c r="K157" s="44"/>
      <c r="L157" s="6"/>
      <c r="M157" s="6"/>
    </row>
    <row r="158" customHeight="1" spans="1:13">
      <c r="A158" s="8">
        <v>149</v>
      </c>
      <c r="B158" s="8" t="s">
        <v>1680</v>
      </c>
      <c r="C158" s="8" t="s">
        <v>1681</v>
      </c>
      <c r="D158" s="8" t="s">
        <v>501</v>
      </c>
      <c r="E158" s="8" t="s">
        <v>124</v>
      </c>
      <c r="F158" s="8" t="s">
        <v>24</v>
      </c>
      <c r="G158" s="43"/>
      <c r="H158" s="85">
        <v>95000</v>
      </c>
      <c r="I158" s="85">
        <v>105000</v>
      </c>
      <c r="J158" s="85">
        <v>115000</v>
      </c>
      <c r="K158" s="43"/>
      <c r="L158" s="8"/>
      <c r="M158" s="8"/>
    </row>
    <row r="159" customHeight="1" spans="1:13">
      <c r="A159" s="6">
        <v>150</v>
      </c>
      <c r="B159" s="6" t="s">
        <v>1682</v>
      </c>
      <c r="C159" s="6" t="s">
        <v>1683</v>
      </c>
      <c r="D159" s="6" t="s">
        <v>501</v>
      </c>
      <c r="E159" s="6" t="s">
        <v>124</v>
      </c>
      <c r="F159" s="6" t="s">
        <v>24</v>
      </c>
      <c r="G159" s="44"/>
      <c r="H159" s="85">
        <v>230000</v>
      </c>
      <c r="I159" s="85">
        <v>240000</v>
      </c>
      <c r="J159" s="85">
        <v>260000</v>
      </c>
      <c r="K159" s="44"/>
      <c r="L159" s="6"/>
      <c r="M159" s="6"/>
    </row>
    <row r="160" customHeight="1" spans="1:13">
      <c r="A160" s="8">
        <v>151</v>
      </c>
      <c r="B160" s="8" t="s">
        <v>1684</v>
      </c>
      <c r="C160" s="8" t="s">
        <v>1685</v>
      </c>
      <c r="D160" s="8" t="s">
        <v>501</v>
      </c>
      <c r="E160" s="8" t="s">
        <v>137</v>
      </c>
      <c r="F160" s="8" t="s">
        <v>24</v>
      </c>
      <c r="G160" s="43"/>
      <c r="H160" s="85">
        <v>120000</v>
      </c>
      <c r="I160" s="85">
        <v>130000</v>
      </c>
      <c r="J160" s="85">
        <v>150000</v>
      </c>
      <c r="K160" s="43"/>
      <c r="L160" s="8"/>
      <c r="M160" s="8"/>
    </row>
    <row r="161" customHeight="1" spans="1:13">
      <c r="A161" s="81"/>
      <c r="B161" s="81"/>
      <c r="C161" s="42" t="s">
        <v>1686</v>
      </c>
      <c r="D161" s="81"/>
      <c r="E161" s="81"/>
      <c r="F161" s="81"/>
      <c r="G161" s="82"/>
      <c r="H161" s="82"/>
      <c r="I161" s="82"/>
      <c r="J161" s="82"/>
      <c r="K161" s="82"/>
      <c r="L161" s="81"/>
      <c r="M161" s="81"/>
    </row>
    <row r="162" customHeight="1" spans="1:13">
      <c r="A162" s="8">
        <v>152</v>
      </c>
      <c r="B162" s="8" t="s">
        <v>1687</v>
      </c>
      <c r="C162" s="8" t="s">
        <v>1688</v>
      </c>
      <c r="D162" s="8" t="s">
        <v>527</v>
      </c>
      <c r="E162" s="8" t="s">
        <v>137</v>
      </c>
      <c r="F162" s="8" t="s">
        <v>1689</v>
      </c>
      <c r="G162" s="43"/>
      <c r="H162" s="85">
        <v>220000</v>
      </c>
      <c r="I162" s="85">
        <v>230000</v>
      </c>
      <c r="J162" s="85">
        <v>250000</v>
      </c>
      <c r="K162" s="43"/>
      <c r="L162" s="8"/>
      <c r="M162" s="8"/>
    </row>
    <row r="163" customHeight="1" spans="1:13">
      <c r="A163" s="6">
        <v>153</v>
      </c>
      <c r="B163" s="6" t="s">
        <v>1690</v>
      </c>
      <c r="C163" s="6" t="s">
        <v>1691</v>
      </c>
      <c r="D163" s="6" t="s">
        <v>527</v>
      </c>
      <c r="E163" s="6" t="s">
        <v>124</v>
      </c>
      <c r="F163" s="6" t="s">
        <v>121</v>
      </c>
      <c r="G163" s="44"/>
      <c r="H163" s="85">
        <v>500000</v>
      </c>
      <c r="I163" s="85">
        <v>550000</v>
      </c>
      <c r="J163" s="85">
        <v>600000</v>
      </c>
      <c r="K163" s="44"/>
      <c r="L163" s="6"/>
      <c r="M163" s="6"/>
    </row>
    <row r="164" customHeight="1" spans="1:13">
      <c r="A164" s="8">
        <v>154</v>
      </c>
      <c r="B164" s="8" t="s">
        <v>1692</v>
      </c>
      <c r="C164" s="8" t="s">
        <v>1693</v>
      </c>
      <c r="D164" s="8" t="s">
        <v>527</v>
      </c>
      <c r="E164" s="8" t="s">
        <v>137</v>
      </c>
      <c r="F164" s="8" t="s">
        <v>1694</v>
      </c>
      <c r="G164" s="43"/>
      <c r="H164" s="85">
        <v>700000</v>
      </c>
      <c r="I164" s="85">
        <v>740000</v>
      </c>
      <c r="J164" s="85">
        <v>790000</v>
      </c>
      <c r="K164" s="43"/>
      <c r="L164" s="8"/>
      <c r="M164" s="8"/>
    </row>
    <row r="165" customHeight="1" spans="1:13">
      <c r="A165" s="6">
        <v>155</v>
      </c>
      <c r="B165" s="6" t="s">
        <v>1695</v>
      </c>
      <c r="C165" s="6" t="s">
        <v>1696</v>
      </c>
      <c r="D165" s="6" t="s">
        <v>527</v>
      </c>
      <c r="E165" s="6" t="s">
        <v>137</v>
      </c>
      <c r="F165" s="6" t="s">
        <v>1375</v>
      </c>
      <c r="G165" s="44"/>
      <c r="H165" s="85">
        <v>500000</v>
      </c>
      <c r="I165" s="85">
        <v>550000</v>
      </c>
      <c r="J165" s="85">
        <v>600000</v>
      </c>
      <c r="K165" s="44"/>
      <c r="L165" s="6"/>
      <c r="M165" s="6"/>
    </row>
    <row r="166" customHeight="1" spans="1:13">
      <c r="A166" s="8">
        <v>156</v>
      </c>
      <c r="B166" s="8" t="s">
        <v>1697</v>
      </c>
      <c r="C166" s="8" t="s">
        <v>1698</v>
      </c>
      <c r="D166" s="8" t="s">
        <v>527</v>
      </c>
      <c r="E166" s="8" t="s">
        <v>137</v>
      </c>
      <c r="F166" s="8" t="s">
        <v>1689</v>
      </c>
      <c r="G166" s="43"/>
      <c r="H166" s="43"/>
      <c r="I166" s="43"/>
      <c r="J166" s="43"/>
      <c r="K166" s="43"/>
      <c r="L166" s="8"/>
      <c r="M166" s="8"/>
    </row>
    <row r="167" customHeight="1" spans="1:13">
      <c r="A167" s="6">
        <v>157</v>
      </c>
      <c r="B167" s="6" t="s">
        <v>1699</v>
      </c>
      <c r="C167" s="6" t="s">
        <v>1700</v>
      </c>
      <c r="D167" s="6" t="s">
        <v>527</v>
      </c>
      <c r="E167" s="6" t="s">
        <v>124</v>
      </c>
      <c r="F167" s="6" t="s">
        <v>24</v>
      </c>
      <c r="G167" s="44"/>
      <c r="H167" s="85">
        <v>700000</v>
      </c>
      <c r="I167" s="85">
        <v>750000</v>
      </c>
      <c r="J167" s="85">
        <v>800000</v>
      </c>
      <c r="K167" s="44"/>
      <c r="L167" s="6"/>
      <c r="M167" s="6"/>
    </row>
    <row r="168" customHeight="1" spans="1:13">
      <c r="A168" s="8">
        <v>158</v>
      </c>
      <c r="B168" s="8" t="s">
        <v>1701</v>
      </c>
      <c r="C168" s="8" t="s">
        <v>1702</v>
      </c>
      <c r="D168" s="8" t="s">
        <v>527</v>
      </c>
      <c r="E168" s="8" t="s">
        <v>124</v>
      </c>
      <c r="F168" s="8" t="s">
        <v>24</v>
      </c>
      <c r="G168" s="43"/>
      <c r="H168" s="85">
        <v>700000</v>
      </c>
      <c r="I168" s="85">
        <v>750000</v>
      </c>
      <c r="J168" s="85">
        <v>800000</v>
      </c>
      <c r="K168" s="43"/>
      <c r="L168" s="8"/>
      <c r="M168" s="8"/>
    </row>
    <row r="169" customHeight="1" spans="1:13">
      <c r="A169" s="81"/>
      <c r="B169" s="81"/>
      <c r="C169" s="42" t="s">
        <v>1703</v>
      </c>
      <c r="D169" s="81"/>
      <c r="E169" s="81"/>
      <c r="F169" s="81"/>
      <c r="G169" s="82"/>
      <c r="H169" s="82"/>
      <c r="I169" s="82"/>
      <c r="J169" s="82"/>
      <c r="K169" s="82"/>
      <c r="L169" s="81"/>
      <c r="M169" s="81"/>
    </row>
    <row r="170" customHeight="1" spans="1:13">
      <c r="A170" s="8">
        <v>159</v>
      </c>
      <c r="B170" s="8" t="s">
        <v>1704</v>
      </c>
      <c r="C170" s="8" t="s">
        <v>1705</v>
      </c>
      <c r="D170" s="8" t="s">
        <v>554</v>
      </c>
      <c r="E170" s="8" t="s">
        <v>120</v>
      </c>
      <c r="F170" s="8" t="s">
        <v>24</v>
      </c>
      <c r="G170" s="43"/>
      <c r="H170" s="85">
        <v>80000</v>
      </c>
      <c r="I170" s="85">
        <v>90000</v>
      </c>
      <c r="J170" s="85">
        <v>100000</v>
      </c>
      <c r="K170" s="43"/>
      <c r="L170" s="8"/>
      <c r="M170" s="8"/>
    </row>
    <row r="171" customHeight="1" spans="1:13">
      <c r="A171" s="6">
        <v>160</v>
      </c>
      <c r="B171" s="6" t="s">
        <v>1706</v>
      </c>
      <c r="C171" s="6" t="s">
        <v>1707</v>
      </c>
      <c r="D171" s="6" t="s">
        <v>554</v>
      </c>
      <c r="E171" s="6" t="s">
        <v>120</v>
      </c>
      <c r="F171" s="6" t="s">
        <v>24</v>
      </c>
      <c r="G171" s="44"/>
      <c r="H171" s="85">
        <v>90000</v>
      </c>
      <c r="I171" s="85">
        <v>100000</v>
      </c>
      <c r="J171" s="85">
        <v>110000</v>
      </c>
      <c r="K171" s="44"/>
      <c r="L171" s="6"/>
      <c r="M171" s="6"/>
    </row>
    <row r="172" customHeight="1" spans="1:13">
      <c r="A172" s="8">
        <v>161</v>
      </c>
      <c r="B172" s="8" t="s">
        <v>1708</v>
      </c>
      <c r="C172" s="8" t="s">
        <v>1709</v>
      </c>
      <c r="D172" s="8" t="s">
        <v>554</v>
      </c>
      <c r="E172" s="8" t="s">
        <v>137</v>
      </c>
      <c r="F172" s="8" t="s">
        <v>24</v>
      </c>
      <c r="G172" s="43"/>
      <c r="H172" s="85">
        <v>120000</v>
      </c>
      <c r="I172" s="85">
        <v>135000</v>
      </c>
      <c r="J172" s="85">
        <v>150000</v>
      </c>
      <c r="K172" s="43"/>
      <c r="L172" s="8"/>
      <c r="M172" s="8"/>
    </row>
    <row r="173" customHeight="1" spans="1:13">
      <c r="A173" s="6">
        <v>162</v>
      </c>
      <c r="B173" s="6" t="s">
        <v>1710</v>
      </c>
      <c r="C173" s="6" t="s">
        <v>1711</v>
      </c>
      <c r="D173" s="6" t="s">
        <v>554</v>
      </c>
      <c r="E173" s="6" t="s">
        <v>120</v>
      </c>
      <c r="F173" s="6" t="s">
        <v>24</v>
      </c>
      <c r="G173" s="44"/>
      <c r="H173" s="85">
        <v>140000</v>
      </c>
      <c r="I173" s="85">
        <v>150000</v>
      </c>
      <c r="J173" s="85">
        <v>160000</v>
      </c>
      <c r="K173" s="44"/>
      <c r="L173" s="6"/>
      <c r="M173" s="6"/>
    </row>
    <row r="174" customHeight="1" spans="1:13">
      <c r="A174" s="8">
        <v>163</v>
      </c>
      <c r="B174" s="8" t="s">
        <v>1712</v>
      </c>
      <c r="C174" s="8" t="s">
        <v>1713</v>
      </c>
      <c r="D174" s="8" t="s">
        <v>554</v>
      </c>
      <c r="E174" s="8" t="s">
        <v>137</v>
      </c>
      <c r="F174" s="8" t="s">
        <v>24</v>
      </c>
      <c r="G174" s="43"/>
      <c r="H174" s="85">
        <v>150000</v>
      </c>
      <c r="I174" s="85">
        <v>160000</v>
      </c>
      <c r="J174" s="85">
        <v>180000</v>
      </c>
      <c r="K174" s="43"/>
      <c r="L174" s="8"/>
      <c r="M174" s="8"/>
    </row>
    <row r="175" customHeight="1" spans="1:13">
      <c r="A175" s="6">
        <v>164</v>
      </c>
      <c r="B175" s="6" t="s">
        <v>1714</v>
      </c>
      <c r="C175" s="6" t="s">
        <v>1715</v>
      </c>
      <c r="D175" s="6" t="s">
        <v>554</v>
      </c>
      <c r="E175" s="6" t="s">
        <v>120</v>
      </c>
      <c r="F175" s="6" t="s">
        <v>24</v>
      </c>
      <c r="G175" s="44"/>
      <c r="H175" s="85">
        <v>100000</v>
      </c>
      <c r="I175" s="85">
        <v>110000</v>
      </c>
      <c r="J175" s="85">
        <v>120000</v>
      </c>
      <c r="K175" s="44"/>
      <c r="L175" s="6"/>
      <c r="M175" s="6"/>
    </row>
    <row r="176" customHeight="1" spans="1:13">
      <c r="A176" s="8">
        <v>165</v>
      </c>
      <c r="B176" s="8" t="s">
        <v>1716</v>
      </c>
      <c r="C176" s="8" t="s">
        <v>1717</v>
      </c>
      <c r="D176" s="8" t="s">
        <v>554</v>
      </c>
      <c r="E176" s="8" t="s">
        <v>137</v>
      </c>
      <c r="F176" s="8" t="s">
        <v>24</v>
      </c>
      <c r="G176" s="43"/>
      <c r="H176" s="85">
        <v>110000</v>
      </c>
      <c r="I176" s="85">
        <v>120000</v>
      </c>
      <c r="J176" s="85">
        <v>130000</v>
      </c>
      <c r="K176" s="43"/>
      <c r="L176" s="8"/>
      <c r="M176" s="8"/>
    </row>
    <row r="177" customHeight="1" spans="1:13">
      <c r="A177" s="6">
        <v>166</v>
      </c>
      <c r="B177" s="6" t="s">
        <v>1718</v>
      </c>
      <c r="C177" s="6" t="s">
        <v>1719</v>
      </c>
      <c r="D177" s="6" t="s">
        <v>554</v>
      </c>
      <c r="E177" s="6" t="s">
        <v>120</v>
      </c>
      <c r="F177" s="6" t="s">
        <v>24</v>
      </c>
      <c r="G177" s="44"/>
      <c r="H177" s="85">
        <v>80000</v>
      </c>
      <c r="I177" s="85">
        <v>90000</v>
      </c>
      <c r="J177" s="85">
        <v>100000</v>
      </c>
      <c r="K177" s="44"/>
      <c r="L177" s="6"/>
      <c r="M177" s="6"/>
    </row>
    <row r="178" customHeight="1" spans="1:13">
      <c r="A178" s="8">
        <v>167</v>
      </c>
      <c r="B178" s="8" t="s">
        <v>1720</v>
      </c>
      <c r="C178" s="8" t="s">
        <v>1721</v>
      </c>
      <c r="D178" s="8" t="s">
        <v>554</v>
      </c>
      <c r="E178" s="8" t="s">
        <v>120</v>
      </c>
      <c r="F178" s="8" t="s">
        <v>24</v>
      </c>
      <c r="G178" s="43"/>
      <c r="H178" s="85">
        <v>130000</v>
      </c>
      <c r="I178" s="85">
        <v>140000</v>
      </c>
      <c r="J178" s="85">
        <v>150000</v>
      </c>
      <c r="K178" s="43"/>
      <c r="L178" s="8"/>
      <c r="M178" s="8"/>
    </row>
    <row r="179" customHeight="1" spans="1:13">
      <c r="A179" s="6">
        <v>168</v>
      </c>
      <c r="B179" s="6" t="s">
        <v>1722</v>
      </c>
      <c r="C179" s="6" t="s">
        <v>1723</v>
      </c>
      <c r="D179" s="6" t="s">
        <v>554</v>
      </c>
      <c r="E179" s="6" t="s">
        <v>120</v>
      </c>
      <c r="F179" s="6" t="s">
        <v>24</v>
      </c>
      <c r="G179" s="44"/>
      <c r="H179" s="85">
        <v>80000</v>
      </c>
      <c r="I179" s="85">
        <v>90000</v>
      </c>
      <c r="J179" s="85">
        <v>100000</v>
      </c>
      <c r="K179" s="44"/>
      <c r="L179" s="6"/>
      <c r="M179" s="6"/>
    </row>
    <row r="180" customHeight="1" spans="1:13">
      <c r="A180" s="8">
        <v>169</v>
      </c>
      <c r="B180" s="8" t="s">
        <v>1724</v>
      </c>
      <c r="C180" s="8" t="s">
        <v>1725</v>
      </c>
      <c r="D180" s="8" t="s">
        <v>554</v>
      </c>
      <c r="E180" s="8" t="s">
        <v>120</v>
      </c>
      <c r="F180" s="8" t="s">
        <v>24</v>
      </c>
      <c r="G180" s="43"/>
      <c r="H180" s="85">
        <v>140000</v>
      </c>
      <c r="I180" s="85">
        <v>160000</v>
      </c>
      <c r="J180" s="85">
        <v>180000</v>
      </c>
      <c r="K180" s="43"/>
      <c r="L180" s="8"/>
      <c r="M180" s="8"/>
    </row>
    <row r="181" customHeight="1" spans="1:13">
      <c r="A181" s="6">
        <v>170</v>
      </c>
      <c r="B181" s="6" t="s">
        <v>1726</v>
      </c>
      <c r="C181" s="6" t="s">
        <v>1727</v>
      </c>
      <c r="D181" s="6" t="s">
        <v>554</v>
      </c>
      <c r="E181" s="6" t="s">
        <v>137</v>
      </c>
      <c r="F181" s="6" t="s">
        <v>24</v>
      </c>
      <c r="G181" s="44"/>
      <c r="H181" s="85">
        <v>150000</v>
      </c>
      <c r="I181" s="85">
        <v>170000</v>
      </c>
      <c r="J181" s="85">
        <v>200000</v>
      </c>
      <c r="K181" s="44"/>
      <c r="L181" s="6"/>
      <c r="M181" s="6"/>
    </row>
    <row r="182" customHeight="1" spans="1:13">
      <c r="A182" s="8">
        <v>171</v>
      </c>
      <c r="B182" s="8" t="s">
        <v>1728</v>
      </c>
      <c r="C182" s="8" t="s">
        <v>1729</v>
      </c>
      <c r="D182" s="8" t="s">
        <v>554</v>
      </c>
      <c r="E182" s="8" t="s">
        <v>137</v>
      </c>
      <c r="F182" s="8" t="s">
        <v>24</v>
      </c>
      <c r="G182" s="43"/>
      <c r="H182" s="85">
        <v>80000</v>
      </c>
      <c r="I182" s="85">
        <v>90000</v>
      </c>
      <c r="J182" s="85">
        <v>100000</v>
      </c>
      <c r="K182" s="43"/>
      <c r="L182" s="8"/>
      <c r="M182" s="8"/>
    </row>
    <row r="183" customHeight="1" spans="1:13">
      <c r="A183" s="6">
        <v>172</v>
      </c>
      <c r="B183" s="6" t="s">
        <v>1730</v>
      </c>
      <c r="C183" s="6" t="s">
        <v>1731</v>
      </c>
      <c r="D183" s="6" t="s">
        <v>554</v>
      </c>
      <c r="E183" s="6" t="s">
        <v>137</v>
      </c>
      <c r="F183" s="6" t="s">
        <v>24</v>
      </c>
      <c r="G183" s="44"/>
      <c r="H183" s="85">
        <v>130000</v>
      </c>
      <c r="I183" s="85">
        <v>140000</v>
      </c>
      <c r="J183" s="85">
        <v>150000</v>
      </c>
      <c r="K183" s="44"/>
      <c r="L183" s="6"/>
      <c r="M183" s="6"/>
    </row>
    <row r="184" customHeight="1" spans="1:13">
      <c r="A184" s="8">
        <v>173</v>
      </c>
      <c r="B184" s="8" t="s">
        <v>1732</v>
      </c>
      <c r="C184" s="8" t="s">
        <v>1733</v>
      </c>
      <c r="D184" s="8" t="s">
        <v>554</v>
      </c>
      <c r="E184" s="8" t="s">
        <v>120</v>
      </c>
      <c r="F184" s="8" t="s">
        <v>24</v>
      </c>
      <c r="G184" s="43"/>
      <c r="H184" s="85">
        <v>105000</v>
      </c>
      <c r="I184" s="85">
        <v>115000</v>
      </c>
      <c r="J184" s="85">
        <v>125000</v>
      </c>
      <c r="K184" s="43"/>
      <c r="L184" s="8"/>
      <c r="M184" s="8"/>
    </row>
    <row r="185" customHeight="1" spans="1:13">
      <c r="A185" s="6">
        <v>174</v>
      </c>
      <c r="B185" s="6" t="s">
        <v>1734</v>
      </c>
      <c r="C185" s="6" t="s">
        <v>1735</v>
      </c>
      <c r="D185" s="6" t="s">
        <v>554</v>
      </c>
      <c r="E185" s="6" t="s">
        <v>137</v>
      </c>
      <c r="F185" s="6" t="s">
        <v>24</v>
      </c>
      <c r="G185" s="44"/>
      <c r="H185" s="44"/>
      <c r="I185" s="44"/>
      <c r="J185" s="44"/>
      <c r="K185" s="44"/>
      <c r="L185" s="6"/>
      <c r="M185" s="6"/>
    </row>
    <row r="186" customHeight="1" spans="1:13">
      <c r="A186" s="8">
        <v>175</v>
      </c>
      <c r="B186" s="8" t="s">
        <v>1736</v>
      </c>
      <c r="C186" s="8" t="s">
        <v>1737</v>
      </c>
      <c r="D186" s="8" t="s">
        <v>554</v>
      </c>
      <c r="E186" s="8" t="s">
        <v>120</v>
      </c>
      <c r="F186" s="8" t="s">
        <v>24</v>
      </c>
      <c r="G186" s="43"/>
      <c r="H186" s="85">
        <v>80000</v>
      </c>
      <c r="I186" s="85">
        <v>90000</v>
      </c>
      <c r="J186" s="85">
        <v>100000</v>
      </c>
      <c r="K186" s="43"/>
      <c r="L186" s="8"/>
      <c r="M186" s="8"/>
    </row>
    <row r="187" customHeight="1" spans="1:13">
      <c r="A187" s="6">
        <v>176</v>
      </c>
      <c r="B187" s="6" t="s">
        <v>1738</v>
      </c>
      <c r="C187" s="6" t="s">
        <v>1739</v>
      </c>
      <c r="D187" s="6" t="s">
        <v>554</v>
      </c>
      <c r="E187" s="6" t="s">
        <v>137</v>
      </c>
      <c r="F187" s="6" t="s">
        <v>24</v>
      </c>
      <c r="G187" s="44"/>
      <c r="H187" s="85">
        <v>140000</v>
      </c>
      <c r="I187" s="85">
        <v>150000</v>
      </c>
      <c r="J187" s="85">
        <v>170000</v>
      </c>
      <c r="K187" s="44"/>
      <c r="L187" s="6"/>
      <c r="M187" s="6"/>
    </row>
    <row r="188" customHeight="1" spans="1:13">
      <c r="A188" s="8">
        <v>177</v>
      </c>
      <c r="B188" s="8" t="s">
        <v>1740</v>
      </c>
      <c r="C188" s="8" t="s">
        <v>1741</v>
      </c>
      <c r="D188" s="8" t="s">
        <v>554</v>
      </c>
      <c r="E188" s="8" t="s">
        <v>124</v>
      </c>
      <c r="F188" s="8" t="s">
        <v>24</v>
      </c>
      <c r="G188" s="43"/>
      <c r="H188" s="85">
        <v>150000</v>
      </c>
      <c r="I188" s="85">
        <v>160000</v>
      </c>
      <c r="J188" s="85">
        <v>180000</v>
      </c>
      <c r="K188" s="43"/>
      <c r="L188" s="8"/>
      <c r="M188" s="8"/>
    </row>
    <row r="189" customHeight="1" spans="1:13">
      <c r="A189" s="6">
        <v>178</v>
      </c>
      <c r="B189" s="6" t="s">
        <v>1742</v>
      </c>
      <c r="C189" s="6" t="s">
        <v>1743</v>
      </c>
      <c r="D189" s="6" t="s">
        <v>554</v>
      </c>
      <c r="E189" s="6" t="s">
        <v>120</v>
      </c>
      <c r="F189" s="6" t="s">
        <v>24</v>
      </c>
      <c r="G189" s="44"/>
      <c r="H189" s="85">
        <v>80000</v>
      </c>
      <c r="I189" s="85">
        <v>90000</v>
      </c>
      <c r="J189" s="85">
        <v>100000</v>
      </c>
      <c r="K189" s="44"/>
      <c r="L189" s="6"/>
      <c r="M189" s="6"/>
    </row>
    <row r="190" customHeight="1" spans="1:13">
      <c r="A190" s="8">
        <v>179</v>
      </c>
      <c r="B190" s="8" t="s">
        <v>1744</v>
      </c>
      <c r="C190" s="8" t="s">
        <v>1745</v>
      </c>
      <c r="D190" s="8" t="s">
        <v>554</v>
      </c>
      <c r="E190" s="8" t="s">
        <v>137</v>
      </c>
      <c r="F190" s="8" t="s">
        <v>24</v>
      </c>
      <c r="G190" s="43"/>
      <c r="H190" s="85">
        <v>150000</v>
      </c>
      <c r="I190" s="85">
        <v>160000</v>
      </c>
      <c r="J190" s="85">
        <v>180000</v>
      </c>
      <c r="K190" s="43"/>
      <c r="L190" s="8"/>
      <c r="M190" s="8"/>
    </row>
    <row r="191" customHeight="1" spans="1:13">
      <c r="A191" s="6">
        <v>180</v>
      </c>
      <c r="B191" s="6" t="s">
        <v>1746</v>
      </c>
      <c r="C191" s="6" t="s">
        <v>1747</v>
      </c>
      <c r="D191" s="6" t="s">
        <v>554</v>
      </c>
      <c r="E191" s="6" t="s">
        <v>120</v>
      </c>
      <c r="F191" s="6" t="s">
        <v>24</v>
      </c>
      <c r="G191" s="44"/>
      <c r="H191" s="85">
        <v>80000</v>
      </c>
      <c r="I191" s="85">
        <v>90000</v>
      </c>
      <c r="J191" s="85">
        <v>100000</v>
      </c>
      <c r="K191" s="44"/>
      <c r="L191" s="6"/>
      <c r="M191" s="6"/>
    </row>
    <row r="192" customHeight="1" spans="1:13">
      <c r="A192" s="8">
        <v>181</v>
      </c>
      <c r="B192" s="8" t="s">
        <v>1748</v>
      </c>
      <c r="C192" s="8" t="s">
        <v>1749</v>
      </c>
      <c r="D192" s="8" t="s">
        <v>554</v>
      </c>
      <c r="E192" s="8" t="s">
        <v>137</v>
      </c>
      <c r="F192" s="8" t="s">
        <v>24</v>
      </c>
      <c r="G192" s="43"/>
      <c r="H192" s="85">
        <v>150000</v>
      </c>
      <c r="I192" s="85">
        <v>160000</v>
      </c>
      <c r="J192" s="85">
        <v>180000</v>
      </c>
      <c r="K192" s="43"/>
      <c r="L192" s="8"/>
      <c r="M192" s="8"/>
    </row>
    <row r="193" customHeight="1" spans="1:13">
      <c r="A193" s="6">
        <v>182</v>
      </c>
      <c r="B193" s="6" t="s">
        <v>1750</v>
      </c>
      <c r="C193" s="6" t="s">
        <v>1751</v>
      </c>
      <c r="D193" s="6" t="s">
        <v>554</v>
      </c>
      <c r="E193" s="6" t="s">
        <v>137</v>
      </c>
      <c r="F193" s="6" t="s">
        <v>24</v>
      </c>
      <c r="G193" s="44"/>
      <c r="H193" s="85">
        <v>90000</v>
      </c>
      <c r="I193" s="85">
        <v>100000</v>
      </c>
      <c r="J193" s="85">
        <v>120000</v>
      </c>
      <c r="K193" s="44"/>
      <c r="L193" s="6"/>
      <c r="M193" s="6"/>
    </row>
    <row r="194" customHeight="1" spans="1:13">
      <c r="A194" s="8">
        <v>183</v>
      </c>
      <c r="B194" s="8" t="s">
        <v>1752</v>
      </c>
      <c r="C194" s="8" t="s">
        <v>1753</v>
      </c>
      <c r="D194" s="8" t="s">
        <v>554</v>
      </c>
      <c r="E194" s="8" t="s">
        <v>137</v>
      </c>
      <c r="F194" s="8" t="s">
        <v>24</v>
      </c>
      <c r="G194" s="43"/>
      <c r="H194" s="85">
        <v>150000</v>
      </c>
      <c r="I194" s="85">
        <v>160000</v>
      </c>
      <c r="J194" s="85">
        <v>180000</v>
      </c>
      <c r="K194" s="43"/>
      <c r="L194" s="8"/>
      <c r="M194" s="8"/>
    </row>
    <row r="195" customHeight="1" spans="1:13">
      <c r="A195" s="6">
        <v>184</v>
      </c>
      <c r="B195" s="6" t="s">
        <v>1754</v>
      </c>
      <c r="C195" s="6" t="s">
        <v>1755</v>
      </c>
      <c r="D195" s="6" t="s">
        <v>554</v>
      </c>
      <c r="E195" s="6" t="s">
        <v>120</v>
      </c>
      <c r="F195" s="6" t="s">
        <v>24</v>
      </c>
      <c r="G195" s="44"/>
      <c r="H195" s="85">
        <v>80000</v>
      </c>
      <c r="I195" s="85">
        <v>90000</v>
      </c>
      <c r="J195" s="85">
        <v>100000</v>
      </c>
      <c r="K195" s="44"/>
      <c r="L195" s="6"/>
      <c r="M195" s="6"/>
    </row>
    <row r="196" customHeight="1" spans="1:13">
      <c r="A196" s="8">
        <v>185</v>
      </c>
      <c r="B196" s="8" t="s">
        <v>1756</v>
      </c>
      <c r="C196" s="8" t="s">
        <v>1757</v>
      </c>
      <c r="D196" s="8" t="s">
        <v>554</v>
      </c>
      <c r="E196" s="8" t="s">
        <v>120</v>
      </c>
      <c r="F196" s="8" t="s">
        <v>24</v>
      </c>
      <c r="G196" s="43"/>
      <c r="H196" s="85">
        <v>80000</v>
      </c>
      <c r="I196" s="85">
        <v>90000</v>
      </c>
      <c r="J196" s="85">
        <v>100000</v>
      </c>
      <c r="K196" s="43"/>
      <c r="L196" s="8"/>
      <c r="M196" s="8"/>
    </row>
    <row r="197" customHeight="1" spans="1:13">
      <c r="A197" s="6">
        <v>186</v>
      </c>
      <c r="B197" s="6" t="s">
        <v>1758</v>
      </c>
      <c r="C197" s="6" t="s">
        <v>1759</v>
      </c>
      <c r="D197" s="6" t="s">
        <v>554</v>
      </c>
      <c r="E197" s="6" t="s">
        <v>137</v>
      </c>
      <c r="F197" s="6" t="s">
        <v>1531</v>
      </c>
      <c r="G197" s="44"/>
      <c r="H197" s="85">
        <v>2220000</v>
      </c>
      <c r="I197" s="85">
        <v>2400000</v>
      </c>
      <c r="J197" s="85">
        <v>2600000</v>
      </c>
      <c r="K197" s="44"/>
      <c r="L197" s="6"/>
      <c r="M197" s="6"/>
    </row>
    <row r="198" customHeight="1" spans="1:13">
      <c r="A198" s="8">
        <v>187</v>
      </c>
      <c r="B198" s="8" t="s">
        <v>1760</v>
      </c>
      <c r="C198" s="8" t="s">
        <v>1761</v>
      </c>
      <c r="D198" s="8" t="s">
        <v>554</v>
      </c>
      <c r="E198" s="8" t="s">
        <v>124</v>
      </c>
      <c r="F198" s="8" t="s">
        <v>24</v>
      </c>
      <c r="G198" s="43"/>
      <c r="H198" s="85">
        <v>170000</v>
      </c>
      <c r="I198" s="85">
        <v>180000</v>
      </c>
      <c r="J198" s="85">
        <v>200000</v>
      </c>
      <c r="K198" s="43"/>
      <c r="L198" s="8"/>
      <c r="M198" s="8"/>
    </row>
    <row r="199" customHeight="1" spans="1:13">
      <c r="A199" s="6">
        <v>188</v>
      </c>
      <c r="B199" s="6" t="s">
        <v>1762</v>
      </c>
      <c r="C199" s="6" t="s">
        <v>1763</v>
      </c>
      <c r="D199" s="6" t="s">
        <v>554</v>
      </c>
      <c r="E199" s="6" t="s">
        <v>137</v>
      </c>
      <c r="F199" s="6" t="s">
        <v>1375</v>
      </c>
      <c r="G199" s="44"/>
      <c r="H199" s="85">
        <v>1400000</v>
      </c>
      <c r="I199" s="85">
        <v>1500000</v>
      </c>
      <c r="J199" s="85">
        <v>1630000</v>
      </c>
      <c r="K199" s="44"/>
      <c r="L199" s="6"/>
      <c r="M199" s="6"/>
    </row>
    <row r="200" customHeight="1" spans="1:13">
      <c r="A200" s="8">
        <v>189</v>
      </c>
      <c r="B200" s="8" t="s">
        <v>1764</v>
      </c>
      <c r="C200" s="8" t="s">
        <v>1765</v>
      </c>
      <c r="D200" s="8" t="s">
        <v>554</v>
      </c>
      <c r="E200" s="8" t="s">
        <v>137</v>
      </c>
      <c r="F200" s="8" t="s">
        <v>1531</v>
      </c>
      <c r="G200" s="43"/>
      <c r="H200" s="85">
        <v>2220000</v>
      </c>
      <c r="I200" s="85">
        <v>2400000</v>
      </c>
      <c r="J200" s="85">
        <v>2600000</v>
      </c>
      <c r="K200" s="43"/>
      <c r="L200" s="8"/>
      <c r="M200" s="8"/>
    </row>
    <row r="201" customHeight="1" spans="1:13">
      <c r="A201" s="6">
        <v>190</v>
      </c>
      <c r="B201" s="6" t="s">
        <v>1766</v>
      </c>
      <c r="C201" s="6" t="s">
        <v>1767</v>
      </c>
      <c r="D201" s="6" t="s">
        <v>554</v>
      </c>
      <c r="E201" s="6" t="s">
        <v>137</v>
      </c>
      <c r="F201" s="6" t="s">
        <v>1375</v>
      </c>
      <c r="G201" s="44"/>
      <c r="H201" s="85">
        <v>740000</v>
      </c>
      <c r="I201" s="85">
        <v>800000</v>
      </c>
      <c r="J201" s="85">
        <v>870000</v>
      </c>
      <c r="K201" s="44"/>
      <c r="L201" s="6"/>
      <c r="M201" s="6"/>
    </row>
    <row r="202" customHeight="1" spans="1:13">
      <c r="A202" s="8">
        <v>191</v>
      </c>
      <c r="B202" s="8" t="s">
        <v>1768</v>
      </c>
      <c r="C202" s="8" t="s">
        <v>1769</v>
      </c>
      <c r="D202" s="8" t="s">
        <v>554</v>
      </c>
      <c r="E202" s="8" t="s">
        <v>137</v>
      </c>
      <c r="F202" s="8" t="s">
        <v>1531</v>
      </c>
      <c r="G202" s="43"/>
      <c r="H202" s="85">
        <v>2220000</v>
      </c>
      <c r="I202" s="85">
        <v>2400000</v>
      </c>
      <c r="J202" s="85">
        <v>2600000</v>
      </c>
      <c r="K202" s="43"/>
      <c r="L202" s="8"/>
      <c r="M202" s="8"/>
    </row>
    <row r="203" customHeight="1" spans="1:13">
      <c r="A203" s="6">
        <v>192</v>
      </c>
      <c r="B203" s="6" t="s">
        <v>1770</v>
      </c>
      <c r="C203" s="6" t="s">
        <v>1771</v>
      </c>
      <c r="D203" s="6" t="s">
        <v>554</v>
      </c>
      <c r="E203" s="6" t="s">
        <v>137</v>
      </c>
      <c r="F203" s="6" t="s">
        <v>1531</v>
      </c>
      <c r="G203" s="44"/>
      <c r="H203" s="85">
        <v>2220000</v>
      </c>
      <c r="I203" s="85">
        <v>2400000</v>
      </c>
      <c r="J203" s="85">
        <v>2600000</v>
      </c>
      <c r="K203" s="44"/>
      <c r="L203" s="6"/>
      <c r="M203" s="6"/>
    </row>
    <row r="204" customHeight="1" spans="1:13">
      <c r="A204" s="8">
        <v>193</v>
      </c>
      <c r="B204" s="8" t="s">
        <v>1772</v>
      </c>
      <c r="C204" s="8" t="s">
        <v>1773</v>
      </c>
      <c r="D204" s="8" t="s">
        <v>554</v>
      </c>
      <c r="E204" s="8" t="s">
        <v>137</v>
      </c>
      <c r="F204" s="8" t="s">
        <v>1531</v>
      </c>
      <c r="G204" s="43"/>
      <c r="H204" s="85">
        <v>2220000</v>
      </c>
      <c r="I204" s="85">
        <v>2400000</v>
      </c>
      <c r="J204" s="85">
        <v>2600000</v>
      </c>
      <c r="K204" s="43"/>
      <c r="L204" s="8"/>
      <c r="M204" s="8"/>
    </row>
    <row r="205" customHeight="1" spans="1:13">
      <c r="A205" s="6">
        <v>194</v>
      </c>
      <c r="B205" s="6" t="s">
        <v>1774</v>
      </c>
      <c r="C205" s="6" t="s">
        <v>1775</v>
      </c>
      <c r="D205" s="6" t="s">
        <v>554</v>
      </c>
      <c r="E205" s="6" t="s">
        <v>137</v>
      </c>
      <c r="F205" s="6" t="s">
        <v>1531</v>
      </c>
      <c r="G205" s="44"/>
      <c r="H205" s="85">
        <v>2220000</v>
      </c>
      <c r="I205" s="85">
        <v>2400000</v>
      </c>
      <c r="J205" s="85">
        <v>2600000</v>
      </c>
      <c r="K205" s="44"/>
      <c r="L205" s="6"/>
      <c r="M205" s="6"/>
    </row>
    <row r="206" customHeight="1" spans="1:13">
      <c r="A206" s="8">
        <v>195</v>
      </c>
      <c r="B206" s="8" t="s">
        <v>1776</v>
      </c>
      <c r="C206" s="8" t="s">
        <v>1777</v>
      </c>
      <c r="D206" s="8" t="s">
        <v>554</v>
      </c>
      <c r="E206" s="8" t="s">
        <v>1778</v>
      </c>
      <c r="F206" s="8" t="s">
        <v>24</v>
      </c>
      <c r="G206" s="43"/>
      <c r="H206" s="85">
        <v>240000</v>
      </c>
      <c r="I206" s="85">
        <v>260000</v>
      </c>
      <c r="J206" s="85">
        <v>300000</v>
      </c>
      <c r="K206" s="43"/>
      <c r="L206" s="8"/>
      <c r="M206" s="8"/>
    </row>
    <row r="207" customHeight="1" spans="1:13">
      <c r="A207" s="81"/>
      <c r="B207" s="81"/>
      <c r="C207" s="42" t="s">
        <v>1779</v>
      </c>
      <c r="D207" s="81"/>
      <c r="E207" s="81"/>
      <c r="F207" s="81"/>
      <c r="G207" s="82"/>
      <c r="H207" s="82"/>
      <c r="I207" s="82"/>
      <c r="J207" s="82"/>
      <c r="K207" s="82"/>
      <c r="L207" s="81"/>
      <c r="M207" s="81"/>
    </row>
    <row r="208" customHeight="1" spans="1:13">
      <c r="A208" s="8">
        <v>196</v>
      </c>
      <c r="B208" s="8" t="s">
        <v>1780</v>
      </c>
      <c r="C208" s="8" t="s">
        <v>1781</v>
      </c>
      <c r="D208" s="8" t="s">
        <v>596</v>
      </c>
      <c r="E208" s="8"/>
      <c r="F208" s="8" t="s">
        <v>24</v>
      </c>
      <c r="G208" s="43"/>
      <c r="H208" s="43"/>
      <c r="I208" s="43"/>
      <c r="J208" s="43"/>
      <c r="K208" s="43"/>
      <c r="L208" s="8"/>
      <c r="M208" s="8"/>
    </row>
    <row r="209" customHeight="1" spans="1:13">
      <c r="A209" s="6">
        <v>197</v>
      </c>
      <c r="B209" s="6" t="s">
        <v>1782</v>
      </c>
      <c r="C209" s="6" t="s">
        <v>1783</v>
      </c>
      <c r="D209" s="6" t="s">
        <v>596</v>
      </c>
      <c r="E209" s="6" t="s">
        <v>267</v>
      </c>
      <c r="F209" s="6" t="s">
        <v>24</v>
      </c>
      <c r="G209" s="44"/>
      <c r="H209" s="44"/>
      <c r="I209" s="44"/>
      <c r="J209" s="44"/>
      <c r="K209" s="44"/>
      <c r="L209" s="6"/>
      <c r="M209" s="6"/>
    </row>
    <row r="210" customHeight="1" spans="1:13">
      <c r="A210" s="8">
        <v>198</v>
      </c>
      <c r="B210" s="8" t="s">
        <v>1784</v>
      </c>
      <c r="C210" s="8" t="s">
        <v>1785</v>
      </c>
      <c r="D210" s="8" t="s">
        <v>596</v>
      </c>
      <c r="E210" s="8" t="s">
        <v>120</v>
      </c>
      <c r="F210" s="8" t="s">
        <v>24</v>
      </c>
      <c r="G210" s="43"/>
      <c r="H210" s="85">
        <v>170000</v>
      </c>
      <c r="I210" s="85">
        <v>190000</v>
      </c>
      <c r="J210" s="85">
        <v>200000</v>
      </c>
      <c r="K210" s="43"/>
      <c r="L210" s="8"/>
      <c r="M210" s="8"/>
    </row>
    <row r="211" customHeight="1" spans="1:13">
      <c r="A211" s="6">
        <v>199</v>
      </c>
      <c r="B211" s="6" t="s">
        <v>1786</v>
      </c>
      <c r="C211" s="6" t="s">
        <v>1787</v>
      </c>
      <c r="D211" s="6" t="s">
        <v>596</v>
      </c>
      <c r="E211" s="6" t="s">
        <v>137</v>
      </c>
      <c r="F211" s="6" t="s">
        <v>24</v>
      </c>
      <c r="G211" s="44"/>
      <c r="H211" s="85">
        <v>170000</v>
      </c>
      <c r="I211" s="85">
        <v>190000</v>
      </c>
      <c r="J211" s="85">
        <v>200000</v>
      </c>
      <c r="K211" s="44"/>
      <c r="L211" s="6"/>
      <c r="M211" s="6"/>
    </row>
    <row r="212" customHeight="1" spans="1:13">
      <c r="A212" s="8">
        <v>200</v>
      </c>
      <c r="B212" s="8" t="s">
        <v>1788</v>
      </c>
      <c r="C212" s="8" t="s">
        <v>1789</v>
      </c>
      <c r="D212" s="8" t="s">
        <v>596</v>
      </c>
      <c r="E212" s="8" t="s">
        <v>120</v>
      </c>
      <c r="F212" s="8" t="s">
        <v>24</v>
      </c>
      <c r="G212" s="43"/>
      <c r="H212" s="85">
        <v>120000</v>
      </c>
      <c r="I212" s="85">
        <v>130000</v>
      </c>
      <c r="J212" s="85">
        <v>150000</v>
      </c>
      <c r="K212" s="43"/>
      <c r="L212" s="8"/>
      <c r="M212" s="8"/>
    </row>
    <row r="213" customHeight="1" spans="1:13">
      <c r="A213" s="6">
        <v>201</v>
      </c>
      <c r="B213" s="6" t="s">
        <v>1790</v>
      </c>
      <c r="C213" s="6" t="s">
        <v>1791</v>
      </c>
      <c r="D213" s="6" t="s">
        <v>596</v>
      </c>
      <c r="E213" s="6" t="s">
        <v>137</v>
      </c>
      <c r="F213" s="6" t="s">
        <v>24</v>
      </c>
      <c r="G213" s="44"/>
      <c r="H213" s="44"/>
      <c r="I213" s="44"/>
      <c r="J213" s="44"/>
      <c r="K213" s="44"/>
      <c r="L213" s="6"/>
      <c r="M213" s="6"/>
    </row>
    <row r="214" customHeight="1" spans="1:13">
      <c r="A214" s="8">
        <v>202</v>
      </c>
      <c r="B214" s="8" t="s">
        <v>1792</v>
      </c>
      <c r="C214" s="8" t="s">
        <v>1793</v>
      </c>
      <c r="D214" s="8" t="s">
        <v>596</v>
      </c>
      <c r="E214" s="8" t="s">
        <v>137</v>
      </c>
      <c r="F214" s="8" t="s">
        <v>24</v>
      </c>
      <c r="G214" s="43"/>
      <c r="H214" s="85">
        <v>125000</v>
      </c>
      <c r="I214" s="85">
        <v>135000</v>
      </c>
      <c r="J214" s="85">
        <v>150000</v>
      </c>
      <c r="K214" s="43"/>
      <c r="L214" s="8"/>
      <c r="M214" s="8"/>
    </row>
    <row r="215" customHeight="1" spans="1:13">
      <c r="A215" s="6">
        <v>203</v>
      </c>
      <c r="B215" s="6" t="s">
        <v>1794</v>
      </c>
      <c r="C215" s="6" t="s">
        <v>1795</v>
      </c>
      <c r="D215" s="6" t="s">
        <v>596</v>
      </c>
      <c r="E215" s="6" t="s">
        <v>137</v>
      </c>
      <c r="F215" s="6" t="s">
        <v>24</v>
      </c>
      <c r="G215" s="44"/>
      <c r="H215" s="85">
        <v>150000</v>
      </c>
      <c r="I215" s="85">
        <v>170000</v>
      </c>
      <c r="J215" s="85">
        <v>190000</v>
      </c>
      <c r="K215" s="44"/>
      <c r="L215" s="6"/>
      <c r="M215" s="6"/>
    </row>
    <row r="216" customHeight="1" spans="1:13">
      <c r="A216" s="8">
        <v>204</v>
      </c>
      <c r="B216" s="8" t="s">
        <v>1796</v>
      </c>
      <c r="C216" s="8" t="s">
        <v>1797</v>
      </c>
      <c r="D216" s="8" t="s">
        <v>596</v>
      </c>
      <c r="E216" s="8" t="s">
        <v>120</v>
      </c>
      <c r="F216" s="8" t="s">
        <v>24</v>
      </c>
      <c r="G216" s="43"/>
      <c r="H216" s="85">
        <v>100000</v>
      </c>
      <c r="I216" s="85">
        <v>110000</v>
      </c>
      <c r="J216" s="85">
        <v>130000</v>
      </c>
      <c r="K216" s="43"/>
      <c r="L216" s="8"/>
      <c r="M216" s="8"/>
    </row>
    <row r="217" customHeight="1" spans="1:13">
      <c r="A217" s="6">
        <v>205</v>
      </c>
      <c r="B217" s="6" t="s">
        <v>1798</v>
      </c>
      <c r="C217" s="6" t="s">
        <v>1799</v>
      </c>
      <c r="D217" s="6" t="s">
        <v>596</v>
      </c>
      <c r="E217" s="6" t="s">
        <v>137</v>
      </c>
      <c r="F217" s="6" t="s">
        <v>24</v>
      </c>
      <c r="G217" s="44"/>
      <c r="H217" s="85">
        <v>110000</v>
      </c>
      <c r="I217" s="85">
        <v>120000</v>
      </c>
      <c r="J217" s="85">
        <v>140000</v>
      </c>
      <c r="K217" s="44"/>
      <c r="L217" s="6"/>
      <c r="M217" s="6"/>
    </row>
    <row r="218" customHeight="1" spans="1:13">
      <c r="A218" s="8">
        <v>206</v>
      </c>
      <c r="B218" s="8" t="s">
        <v>1800</v>
      </c>
      <c r="C218" s="8" t="s">
        <v>1801</v>
      </c>
      <c r="D218" s="8" t="s">
        <v>596</v>
      </c>
      <c r="E218" s="8" t="s">
        <v>137</v>
      </c>
      <c r="F218" s="8" t="s">
        <v>24</v>
      </c>
      <c r="G218" s="43"/>
      <c r="H218" s="85">
        <v>150000</v>
      </c>
      <c r="I218" s="85">
        <v>160000</v>
      </c>
      <c r="J218" s="85">
        <v>180000</v>
      </c>
      <c r="K218" s="43"/>
      <c r="L218" s="8"/>
      <c r="M218" s="8"/>
    </row>
    <row r="219" customHeight="1" spans="1:13">
      <c r="A219" s="6">
        <v>207</v>
      </c>
      <c r="B219" s="6" t="s">
        <v>1802</v>
      </c>
      <c r="C219" s="6" t="s">
        <v>1803</v>
      </c>
      <c r="D219" s="6" t="s">
        <v>596</v>
      </c>
      <c r="E219" s="6" t="s">
        <v>137</v>
      </c>
      <c r="F219" s="6" t="s">
        <v>24</v>
      </c>
      <c r="G219" s="44"/>
      <c r="H219" s="85">
        <v>120000</v>
      </c>
      <c r="I219" s="85">
        <v>130000</v>
      </c>
      <c r="J219" s="85">
        <v>150000</v>
      </c>
      <c r="K219" s="44"/>
      <c r="L219" s="6"/>
      <c r="M219" s="6"/>
    </row>
    <row r="220" customHeight="1" spans="1:13">
      <c r="A220" s="8">
        <v>208</v>
      </c>
      <c r="B220" s="8" t="s">
        <v>1804</v>
      </c>
      <c r="C220" s="8" t="s">
        <v>1805</v>
      </c>
      <c r="D220" s="8" t="s">
        <v>596</v>
      </c>
      <c r="E220" s="8" t="s">
        <v>120</v>
      </c>
      <c r="F220" s="8" t="s">
        <v>24</v>
      </c>
      <c r="G220" s="43"/>
      <c r="H220" s="85">
        <v>120000</v>
      </c>
      <c r="I220" s="85">
        <v>130000</v>
      </c>
      <c r="J220" s="85">
        <v>150000</v>
      </c>
      <c r="K220" s="43"/>
      <c r="L220" s="8"/>
      <c r="M220" s="8"/>
    </row>
    <row r="221" customHeight="1" spans="1:13">
      <c r="A221" s="6">
        <v>209</v>
      </c>
      <c r="B221" s="6" t="s">
        <v>1806</v>
      </c>
      <c r="C221" s="6" t="s">
        <v>1807</v>
      </c>
      <c r="D221" s="6" t="s">
        <v>596</v>
      </c>
      <c r="E221" s="6" t="s">
        <v>137</v>
      </c>
      <c r="F221" s="6" t="s">
        <v>24</v>
      </c>
      <c r="G221" s="44"/>
      <c r="H221" s="85">
        <v>170000</v>
      </c>
      <c r="I221" s="85">
        <v>180000</v>
      </c>
      <c r="J221" s="85">
        <v>200000</v>
      </c>
      <c r="K221" s="44"/>
      <c r="L221" s="6"/>
      <c r="M221" s="6"/>
    </row>
    <row r="222" customHeight="1" spans="1:13">
      <c r="A222" s="8">
        <v>210</v>
      </c>
      <c r="B222" s="8" t="s">
        <v>1808</v>
      </c>
      <c r="C222" s="8" t="s">
        <v>1809</v>
      </c>
      <c r="D222" s="8" t="s">
        <v>596</v>
      </c>
      <c r="E222" s="8" t="s">
        <v>120</v>
      </c>
      <c r="F222" s="8" t="s">
        <v>24</v>
      </c>
      <c r="G222" s="43"/>
      <c r="H222" s="85">
        <v>80000</v>
      </c>
      <c r="I222" s="85">
        <v>90000</v>
      </c>
      <c r="J222" s="85">
        <v>110000</v>
      </c>
      <c r="K222" s="43"/>
      <c r="L222" s="8"/>
      <c r="M222" s="8"/>
    </row>
    <row r="223" customHeight="1" spans="1:13">
      <c r="A223" s="6">
        <v>211</v>
      </c>
      <c r="B223" s="6" t="s">
        <v>1810</v>
      </c>
      <c r="C223" s="6" t="s">
        <v>1811</v>
      </c>
      <c r="D223" s="6" t="s">
        <v>596</v>
      </c>
      <c r="E223" s="6" t="s">
        <v>137</v>
      </c>
      <c r="F223" s="6" t="s">
        <v>24</v>
      </c>
      <c r="G223" s="44"/>
      <c r="H223" s="85">
        <v>120000</v>
      </c>
      <c r="I223" s="85">
        <v>130000</v>
      </c>
      <c r="J223" s="85">
        <v>150000</v>
      </c>
      <c r="K223" s="44"/>
      <c r="L223" s="6"/>
      <c r="M223" s="6"/>
    </row>
    <row r="224" customHeight="1" spans="1:13">
      <c r="A224" s="8">
        <v>212</v>
      </c>
      <c r="B224" s="8" t="s">
        <v>1812</v>
      </c>
      <c r="C224" s="8" t="s">
        <v>1813</v>
      </c>
      <c r="D224" s="8" t="s">
        <v>596</v>
      </c>
      <c r="E224" s="8" t="s">
        <v>1814</v>
      </c>
      <c r="F224" s="8" t="s">
        <v>24</v>
      </c>
      <c r="G224" s="43"/>
      <c r="H224" s="85">
        <v>100000</v>
      </c>
      <c r="I224" s="85">
        <v>110000</v>
      </c>
      <c r="J224" s="85">
        <v>120000</v>
      </c>
      <c r="K224" s="43"/>
      <c r="L224" s="8"/>
      <c r="M224" s="8"/>
    </row>
    <row r="225" customHeight="1" spans="1:13">
      <c r="A225" s="6">
        <v>213</v>
      </c>
      <c r="B225" s="6" t="s">
        <v>1815</v>
      </c>
      <c r="C225" s="6" t="s">
        <v>1816</v>
      </c>
      <c r="D225" s="6" t="s">
        <v>596</v>
      </c>
      <c r="E225" s="6" t="s">
        <v>137</v>
      </c>
      <c r="F225" s="6" t="s">
        <v>24</v>
      </c>
      <c r="G225" s="44"/>
      <c r="H225" s="85">
        <v>100000</v>
      </c>
      <c r="I225" s="85">
        <v>110000</v>
      </c>
      <c r="J225" s="85">
        <v>120000</v>
      </c>
      <c r="K225" s="44"/>
      <c r="L225" s="6"/>
      <c r="M225" s="6"/>
    </row>
    <row r="226" customHeight="1" spans="1:13">
      <c r="A226" s="8">
        <v>214</v>
      </c>
      <c r="B226" s="8" t="s">
        <v>1817</v>
      </c>
      <c r="C226" s="8" t="s">
        <v>1818</v>
      </c>
      <c r="D226" s="8" t="s">
        <v>596</v>
      </c>
      <c r="E226" s="8" t="s">
        <v>124</v>
      </c>
      <c r="F226" s="8" t="s">
        <v>24</v>
      </c>
      <c r="G226" s="43"/>
      <c r="H226" s="85">
        <v>240000</v>
      </c>
      <c r="I226" s="85">
        <v>260000</v>
      </c>
      <c r="J226" s="85">
        <v>280000</v>
      </c>
      <c r="K226" s="43"/>
      <c r="L226" s="8"/>
      <c r="M226" s="8"/>
    </row>
    <row r="227" customHeight="1" spans="1:13">
      <c r="A227" s="6">
        <v>215</v>
      </c>
      <c r="B227" s="6" t="s">
        <v>1819</v>
      </c>
      <c r="C227" s="6" t="s">
        <v>1820</v>
      </c>
      <c r="D227" s="6" t="s">
        <v>596</v>
      </c>
      <c r="E227" s="6" t="s">
        <v>1821</v>
      </c>
      <c r="F227" s="6" t="s">
        <v>24</v>
      </c>
      <c r="G227" s="44"/>
      <c r="H227" s="85">
        <v>120000</v>
      </c>
      <c r="I227" s="85">
        <v>130000</v>
      </c>
      <c r="J227" s="85">
        <v>150000</v>
      </c>
      <c r="K227" s="44"/>
      <c r="L227" s="6"/>
      <c r="M227" s="6"/>
    </row>
    <row r="228" customHeight="1" spans="1:13">
      <c r="A228" s="8">
        <v>216</v>
      </c>
      <c r="B228" s="8" t="s">
        <v>1822</v>
      </c>
      <c r="C228" s="8" t="s">
        <v>1823</v>
      </c>
      <c r="D228" s="8" t="s">
        <v>596</v>
      </c>
      <c r="E228" s="8" t="s">
        <v>137</v>
      </c>
      <c r="F228" s="8" t="s">
        <v>24</v>
      </c>
      <c r="G228" s="43"/>
      <c r="H228" s="85">
        <v>250000</v>
      </c>
      <c r="I228" s="85">
        <v>270000</v>
      </c>
      <c r="J228" s="85">
        <v>290000</v>
      </c>
      <c r="K228" s="43"/>
      <c r="L228" s="8"/>
      <c r="M228" s="8"/>
    </row>
    <row r="229" customHeight="1" spans="1:13">
      <c r="A229" s="6">
        <v>217</v>
      </c>
      <c r="B229" s="6" t="s">
        <v>1824</v>
      </c>
      <c r="C229" s="6" t="s">
        <v>1825</v>
      </c>
      <c r="D229" s="6" t="s">
        <v>596</v>
      </c>
      <c r="E229" s="6" t="s">
        <v>137</v>
      </c>
      <c r="F229" s="6" t="s">
        <v>24</v>
      </c>
      <c r="G229" s="44"/>
      <c r="H229" s="85">
        <v>230000</v>
      </c>
      <c r="I229" s="85">
        <v>245000</v>
      </c>
      <c r="J229" s="85">
        <v>260000</v>
      </c>
      <c r="K229" s="44"/>
      <c r="L229" s="6"/>
      <c r="M229" s="6"/>
    </row>
    <row r="230" customHeight="1" spans="1:13">
      <c r="A230" s="8">
        <v>218</v>
      </c>
      <c r="B230" s="8" t="s">
        <v>1826</v>
      </c>
      <c r="C230" s="8" t="s">
        <v>1827</v>
      </c>
      <c r="D230" s="8" t="s">
        <v>596</v>
      </c>
      <c r="E230" s="8" t="s">
        <v>137</v>
      </c>
      <c r="F230" s="8" t="s">
        <v>24</v>
      </c>
      <c r="G230" s="43"/>
      <c r="H230" s="85">
        <v>230000</v>
      </c>
      <c r="I230" s="85">
        <v>250000</v>
      </c>
      <c r="J230" s="85">
        <v>270000</v>
      </c>
      <c r="K230" s="43"/>
      <c r="L230" s="8"/>
      <c r="M230" s="8"/>
    </row>
    <row r="231" customHeight="1" spans="1:13">
      <c r="A231" s="6">
        <v>219</v>
      </c>
      <c r="B231" s="6" t="s">
        <v>1828</v>
      </c>
      <c r="C231" s="6" t="s">
        <v>1829</v>
      </c>
      <c r="D231" s="6" t="s">
        <v>596</v>
      </c>
      <c r="E231" s="6" t="s">
        <v>137</v>
      </c>
      <c r="F231" s="6" t="s">
        <v>24</v>
      </c>
      <c r="G231" s="44"/>
      <c r="H231" s="85">
        <v>230000</v>
      </c>
      <c r="I231" s="85">
        <v>245000</v>
      </c>
      <c r="J231" s="85">
        <v>260000</v>
      </c>
      <c r="K231" s="44"/>
      <c r="L231" s="6"/>
      <c r="M231" s="6"/>
    </row>
    <row r="232" customHeight="1" spans="1:13">
      <c r="A232" s="8">
        <v>220</v>
      </c>
      <c r="B232" s="8" t="s">
        <v>1830</v>
      </c>
      <c r="C232" s="8" t="s">
        <v>1831</v>
      </c>
      <c r="D232" s="8" t="s">
        <v>596</v>
      </c>
      <c r="E232" s="8" t="s">
        <v>137</v>
      </c>
      <c r="F232" s="8" t="s">
        <v>24</v>
      </c>
      <c r="G232" s="43"/>
      <c r="H232" s="85">
        <v>395000</v>
      </c>
      <c r="I232" s="85">
        <v>420000</v>
      </c>
      <c r="J232" s="85">
        <v>450000</v>
      </c>
      <c r="K232" s="43"/>
      <c r="L232" s="8"/>
      <c r="M232" s="8"/>
    </row>
    <row r="233" customHeight="1" spans="1:13">
      <c r="A233" s="81"/>
      <c r="B233" s="81"/>
      <c r="C233" s="42" t="s">
        <v>635</v>
      </c>
      <c r="D233" s="81"/>
      <c r="E233" s="81"/>
      <c r="F233" s="81"/>
      <c r="G233" s="82"/>
      <c r="H233" s="82"/>
      <c r="I233" s="82"/>
      <c r="J233" s="82"/>
      <c r="K233" s="82"/>
      <c r="L233" s="81"/>
      <c r="M233" s="81"/>
    </row>
    <row r="234" customHeight="1" spans="1:13">
      <c r="A234" s="8">
        <v>221</v>
      </c>
      <c r="B234" s="8" t="s">
        <v>1832</v>
      </c>
      <c r="C234" s="8" t="s">
        <v>1833</v>
      </c>
      <c r="D234" s="8" t="s">
        <v>638</v>
      </c>
      <c r="E234" s="8" t="s">
        <v>124</v>
      </c>
      <c r="F234" s="8" t="s">
        <v>24</v>
      </c>
      <c r="G234" s="43"/>
      <c r="H234" s="85">
        <v>950000</v>
      </c>
      <c r="I234" s="85">
        <v>1050000</v>
      </c>
      <c r="J234" s="85">
        <v>1150000</v>
      </c>
      <c r="K234" s="43"/>
      <c r="L234" s="8"/>
      <c r="M234" s="8"/>
    </row>
    <row r="235" customHeight="1" spans="1:13">
      <c r="A235" s="81"/>
      <c r="B235" s="81"/>
      <c r="C235" s="42" t="s">
        <v>1834</v>
      </c>
      <c r="D235" s="81"/>
      <c r="E235" s="81"/>
      <c r="F235" s="81"/>
      <c r="G235" s="82"/>
      <c r="H235" s="82"/>
      <c r="I235" s="82"/>
      <c r="J235" s="82"/>
      <c r="K235" s="82"/>
      <c r="L235" s="81"/>
      <c r="M235" s="81"/>
    </row>
    <row r="236" customHeight="1" spans="1:13">
      <c r="A236" s="8">
        <v>222</v>
      </c>
      <c r="B236" s="8" t="s">
        <v>1835</v>
      </c>
      <c r="C236" s="8" t="s">
        <v>1836</v>
      </c>
      <c r="D236" s="8" t="s">
        <v>642</v>
      </c>
      <c r="E236" s="8" t="s">
        <v>124</v>
      </c>
      <c r="F236" s="8" t="s">
        <v>24</v>
      </c>
      <c r="G236" s="43"/>
      <c r="H236" s="85">
        <v>200000</v>
      </c>
      <c r="I236" s="85">
        <v>220000</v>
      </c>
      <c r="J236" s="85">
        <v>240000</v>
      </c>
      <c r="K236" s="43"/>
      <c r="L236" s="8"/>
      <c r="M236" s="8"/>
    </row>
    <row r="237" customHeight="1" spans="1:13">
      <c r="A237" s="6">
        <v>223</v>
      </c>
      <c r="B237" s="6" t="s">
        <v>1837</v>
      </c>
      <c r="C237" s="6" t="s">
        <v>1838</v>
      </c>
      <c r="D237" s="6" t="s">
        <v>642</v>
      </c>
      <c r="E237" s="6" t="s">
        <v>137</v>
      </c>
      <c r="F237" s="6" t="s">
        <v>24</v>
      </c>
      <c r="G237" s="44"/>
      <c r="H237" s="85">
        <v>90000</v>
      </c>
      <c r="I237" s="85">
        <v>100000</v>
      </c>
      <c r="J237" s="85">
        <v>110000</v>
      </c>
      <c r="K237" s="44"/>
      <c r="L237" s="6"/>
      <c r="M237" s="6"/>
    </row>
    <row r="238" customHeight="1" spans="1:13">
      <c r="A238" s="8">
        <v>224</v>
      </c>
      <c r="B238" s="8" t="s">
        <v>1839</v>
      </c>
      <c r="C238" s="8" t="s">
        <v>1840</v>
      </c>
      <c r="D238" s="8" t="s">
        <v>642</v>
      </c>
      <c r="E238" s="8" t="s">
        <v>124</v>
      </c>
      <c r="F238" s="8" t="s">
        <v>24</v>
      </c>
      <c r="G238" s="43"/>
      <c r="H238" s="85">
        <v>120000</v>
      </c>
      <c r="I238" s="85">
        <v>130000</v>
      </c>
      <c r="J238" s="85">
        <v>150000</v>
      </c>
      <c r="K238" s="43"/>
      <c r="L238" s="8"/>
      <c r="M238" s="8"/>
    </row>
    <row r="239" customHeight="1" spans="1:13">
      <c r="A239" s="81"/>
      <c r="B239" s="81"/>
      <c r="C239" s="42" t="s">
        <v>1841</v>
      </c>
      <c r="D239" s="81"/>
      <c r="E239" s="81"/>
      <c r="F239" s="81"/>
      <c r="G239" s="82"/>
      <c r="H239" s="82"/>
      <c r="I239" s="82"/>
      <c r="J239" s="82"/>
      <c r="K239" s="82"/>
      <c r="L239" s="81"/>
      <c r="M239" s="81"/>
    </row>
    <row r="240" customHeight="1" spans="1:13">
      <c r="A240" s="8">
        <v>225</v>
      </c>
      <c r="B240" s="8" t="s">
        <v>1842</v>
      </c>
      <c r="C240" s="8" t="s">
        <v>1843</v>
      </c>
      <c r="D240" s="8" t="s">
        <v>660</v>
      </c>
      <c r="E240" s="8" t="s">
        <v>124</v>
      </c>
      <c r="F240" s="8" t="s">
        <v>24</v>
      </c>
      <c r="G240" s="43"/>
      <c r="H240" s="43"/>
      <c r="I240" s="85">
        <v>250000</v>
      </c>
      <c r="J240" s="85">
        <v>300000</v>
      </c>
      <c r="K240" s="43"/>
      <c r="L240" s="8"/>
      <c r="M240" s="8"/>
    </row>
    <row r="241" customHeight="1" spans="1:13">
      <c r="A241" s="6">
        <v>226</v>
      </c>
      <c r="B241" s="6" t="s">
        <v>1844</v>
      </c>
      <c r="C241" s="6" t="s">
        <v>1845</v>
      </c>
      <c r="D241" s="6" t="s">
        <v>660</v>
      </c>
      <c r="E241" s="6" t="s">
        <v>124</v>
      </c>
      <c r="F241" s="6" t="s">
        <v>24</v>
      </c>
      <c r="G241" s="44"/>
      <c r="H241" s="44"/>
      <c r="I241" s="85">
        <v>304000</v>
      </c>
      <c r="J241" s="85">
        <v>320000</v>
      </c>
      <c r="K241" s="44"/>
      <c r="L241" s="6"/>
      <c r="M241" s="6"/>
    </row>
    <row r="242" customHeight="1" spans="1:13">
      <c r="A242" s="8">
        <v>227</v>
      </c>
      <c r="B242" s="8" t="s">
        <v>1846</v>
      </c>
      <c r="C242" s="8" t="s">
        <v>1847</v>
      </c>
      <c r="D242" s="8" t="s">
        <v>660</v>
      </c>
      <c r="E242" s="8" t="s">
        <v>124</v>
      </c>
      <c r="F242" s="8" t="s">
        <v>121</v>
      </c>
      <c r="G242" s="43"/>
      <c r="H242" s="85">
        <v>350000</v>
      </c>
      <c r="I242" s="85">
        <v>370000</v>
      </c>
      <c r="J242" s="85">
        <v>400000</v>
      </c>
      <c r="K242" s="43"/>
      <c r="L242" s="8"/>
      <c r="M242" s="8"/>
    </row>
    <row r="243" customHeight="1" spans="1:13">
      <c r="A243" s="6">
        <v>228</v>
      </c>
      <c r="B243" s="6" t="s">
        <v>1848</v>
      </c>
      <c r="C243" s="6" t="s">
        <v>1849</v>
      </c>
      <c r="D243" s="6" t="s">
        <v>660</v>
      </c>
      <c r="E243" s="6"/>
      <c r="F243" s="6" t="s">
        <v>121</v>
      </c>
      <c r="G243" s="44"/>
      <c r="H243" s="44"/>
      <c r="I243" s="44"/>
      <c r="J243" s="44"/>
      <c r="K243" s="44"/>
      <c r="L243" s="6"/>
      <c r="M243" s="6"/>
    </row>
    <row r="244" customHeight="1" spans="1:13">
      <c r="A244" s="8">
        <v>229</v>
      </c>
      <c r="B244" s="8" t="s">
        <v>1850</v>
      </c>
      <c r="C244" s="8" t="s">
        <v>1851</v>
      </c>
      <c r="D244" s="8" t="s">
        <v>660</v>
      </c>
      <c r="E244" s="8" t="s">
        <v>267</v>
      </c>
      <c r="F244" s="8" t="s">
        <v>121</v>
      </c>
      <c r="G244" s="43"/>
      <c r="H244" s="43"/>
      <c r="I244" s="43"/>
      <c r="J244" s="43"/>
      <c r="K244" s="43"/>
      <c r="L244" s="8"/>
      <c r="M244" s="8"/>
    </row>
    <row r="245" customHeight="1" spans="1:13">
      <c r="A245" s="6">
        <v>230</v>
      </c>
      <c r="B245" s="6" t="s">
        <v>1852</v>
      </c>
      <c r="C245" s="6" t="s">
        <v>1853</v>
      </c>
      <c r="D245" s="6" t="s">
        <v>660</v>
      </c>
      <c r="E245" s="6" t="s">
        <v>124</v>
      </c>
      <c r="F245" s="6" t="s">
        <v>24</v>
      </c>
      <c r="G245" s="44"/>
      <c r="H245" s="85">
        <v>450000</v>
      </c>
      <c r="I245" s="85">
        <v>470000</v>
      </c>
      <c r="J245" s="85">
        <v>500000</v>
      </c>
      <c r="K245" s="44"/>
      <c r="L245" s="6"/>
      <c r="M245" s="6"/>
    </row>
    <row r="246" customHeight="1" spans="1:13">
      <c r="A246" s="8">
        <v>231</v>
      </c>
      <c r="B246" s="8" t="s">
        <v>1854</v>
      </c>
      <c r="C246" s="8" t="s">
        <v>1855</v>
      </c>
      <c r="D246" s="8" t="s">
        <v>660</v>
      </c>
      <c r="E246" s="8" t="s">
        <v>124</v>
      </c>
      <c r="F246" s="8" t="s">
        <v>24</v>
      </c>
      <c r="G246" s="43"/>
      <c r="H246" s="85">
        <v>250000</v>
      </c>
      <c r="I246" s="85">
        <v>280000</v>
      </c>
      <c r="J246" s="85">
        <v>300000</v>
      </c>
      <c r="K246" s="43"/>
      <c r="L246" s="8"/>
      <c r="M246" s="8"/>
    </row>
    <row r="247" customHeight="1" spans="1:13">
      <c r="A247" s="6">
        <v>232</v>
      </c>
      <c r="B247" s="6" t="s">
        <v>1856</v>
      </c>
      <c r="C247" s="6" t="s">
        <v>1857</v>
      </c>
      <c r="D247" s="6" t="s">
        <v>660</v>
      </c>
      <c r="E247" s="6" t="s">
        <v>124</v>
      </c>
      <c r="F247" s="6" t="s">
        <v>24</v>
      </c>
      <c r="G247" s="44"/>
      <c r="H247" s="85">
        <v>400000</v>
      </c>
      <c r="I247" s="85">
        <v>430000</v>
      </c>
      <c r="J247" s="85">
        <v>480000</v>
      </c>
      <c r="K247" s="44"/>
      <c r="L247" s="6"/>
      <c r="M247" s="6"/>
    </row>
    <row r="248" customHeight="1" spans="1:13">
      <c r="A248" s="8">
        <v>233</v>
      </c>
      <c r="B248" s="8" t="s">
        <v>1858</v>
      </c>
      <c r="C248" s="8" t="s">
        <v>1859</v>
      </c>
      <c r="D248" s="8" t="s">
        <v>660</v>
      </c>
      <c r="E248" s="8" t="s">
        <v>124</v>
      </c>
      <c r="F248" s="8" t="s">
        <v>24</v>
      </c>
      <c r="G248" s="43"/>
      <c r="H248" s="85">
        <v>500000</v>
      </c>
      <c r="I248" s="85">
        <v>550000</v>
      </c>
      <c r="J248" s="85">
        <v>600000</v>
      </c>
      <c r="K248" s="43"/>
      <c r="L248" s="8"/>
      <c r="M248" s="8"/>
    </row>
    <row r="249" customHeight="1" spans="1:13">
      <c r="A249" s="6">
        <v>234</v>
      </c>
      <c r="B249" s="6" t="s">
        <v>1860</v>
      </c>
      <c r="C249" s="6" t="s">
        <v>1861</v>
      </c>
      <c r="D249" s="6" t="s">
        <v>660</v>
      </c>
      <c r="E249" s="6" t="s">
        <v>124</v>
      </c>
      <c r="F249" s="6" t="s">
        <v>24</v>
      </c>
      <c r="G249" s="44"/>
      <c r="H249" s="85">
        <v>500000</v>
      </c>
      <c r="I249" s="85">
        <v>550000</v>
      </c>
      <c r="J249" s="85">
        <v>600000</v>
      </c>
      <c r="K249" s="44"/>
      <c r="L249" s="6"/>
      <c r="M249" s="6"/>
    </row>
    <row r="250" customHeight="1" spans="1:13">
      <c r="A250" s="8">
        <v>235</v>
      </c>
      <c r="B250" s="8" t="s">
        <v>1862</v>
      </c>
      <c r="C250" s="8" t="s">
        <v>1863</v>
      </c>
      <c r="D250" s="8" t="s">
        <v>660</v>
      </c>
      <c r="E250" s="8" t="s">
        <v>124</v>
      </c>
      <c r="F250" s="8" t="s">
        <v>24</v>
      </c>
      <c r="G250" s="43"/>
      <c r="H250" s="85">
        <v>360000</v>
      </c>
      <c r="I250" s="85">
        <v>400000</v>
      </c>
      <c r="J250" s="85">
        <v>450000</v>
      </c>
      <c r="K250" s="43"/>
      <c r="L250" s="8"/>
      <c r="M250" s="8"/>
    </row>
    <row r="251" customHeight="1" spans="1:13">
      <c r="A251" s="6">
        <v>236</v>
      </c>
      <c r="B251" s="6" t="s">
        <v>1864</v>
      </c>
      <c r="C251" s="6" t="s">
        <v>1865</v>
      </c>
      <c r="D251" s="6" t="s">
        <v>660</v>
      </c>
      <c r="E251" s="6" t="s">
        <v>137</v>
      </c>
      <c r="F251" s="6" t="s">
        <v>24</v>
      </c>
      <c r="G251" s="44"/>
      <c r="H251" s="85">
        <v>810000</v>
      </c>
      <c r="I251" s="85">
        <v>860000</v>
      </c>
      <c r="J251" s="85">
        <v>920000</v>
      </c>
      <c r="K251" s="44"/>
      <c r="L251" s="6"/>
      <c r="M251" s="6"/>
    </row>
    <row r="252" customHeight="1" spans="1:13">
      <c r="A252" s="8">
        <v>237</v>
      </c>
      <c r="B252" s="8" t="s">
        <v>1866</v>
      </c>
      <c r="C252" s="8" t="s">
        <v>1867</v>
      </c>
      <c r="D252" s="8" t="s">
        <v>660</v>
      </c>
      <c r="E252" s="8" t="s">
        <v>124</v>
      </c>
      <c r="F252" s="8" t="s">
        <v>24</v>
      </c>
      <c r="G252" s="43"/>
      <c r="H252" s="85">
        <v>650000</v>
      </c>
      <c r="I252" s="85">
        <v>700000</v>
      </c>
      <c r="J252" s="85">
        <v>750000</v>
      </c>
      <c r="K252" s="43"/>
      <c r="L252" s="8"/>
      <c r="M252" s="8"/>
    </row>
    <row r="253" customHeight="1" spans="1:13">
      <c r="A253" s="6">
        <v>238</v>
      </c>
      <c r="B253" s="6" t="s">
        <v>1868</v>
      </c>
      <c r="C253" s="6" t="s">
        <v>1869</v>
      </c>
      <c r="D253" s="6" t="s">
        <v>660</v>
      </c>
      <c r="E253" s="6" t="s">
        <v>124</v>
      </c>
      <c r="F253" s="6" t="s">
        <v>24</v>
      </c>
      <c r="G253" s="44"/>
      <c r="H253" s="85">
        <v>650000</v>
      </c>
      <c r="I253" s="85">
        <v>700000</v>
      </c>
      <c r="J253" s="85">
        <v>750000</v>
      </c>
      <c r="K253" s="44"/>
      <c r="L253" s="6"/>
      <c r="M253" s="6"/>
    </row>
    <row r="254" customHeight="1" spans="1:13">
      <c r="A254" s="8">
        <v>239</v>
      </c>
      <c r="B254" s="8" t="s">
        <v>1870</v>
      </c>
      <c r="C254" s="8" t="s">
        <v>1871</v>
      </c>
      <c r="D254" s="8" t="s">
        <v>660</v>
      </c>
      <c r="E254" s="8" t="s">
        <v>137</v>
      </c>
      <c r="F254" s="8" t="s">
        <v>121</v>
      </c>
      <c r="G254" s="43"/>
      <c r="H254" s="85">
        <v>950000</v>
      </c>
      <c r="I254" s="85">
        <v>1000000</v>
      </c>
      <c r="J254" s="85">
        <v>1200000</v>
      </c>
      <c r="K254" s="43"/>
      <c r="L254" s="8"/>
      <c r="M254" s="8"/>
    </row>
    <row r="255" customHeight="1" spans="1:13">
      <c r="A255" s="81"/>
      <c r="B255" s="81"/>
      <c r="C255" s="42" t="s">
        <v>1872</v>
      </c>
      <c r="D255" s="81"/>
      <c r="E255" s="81"/>
      <c r="F255" s="81"/>
      <c r="G255" s="82"/>
      <c r="H255" s="82"/>
      <c r="I255" s="82"/>
      <c r="J255" s="82"/>
      <c r="K255" s="82"/>
      <c r="L255" s="81"/>
      <c r="M255" s="81"/>
    </row>
    <row r="256" customHeight="1" spans="1:13">
      <c r="A256" s="8">
        <v>240</v>
      </c>
      <c r="B256" s="8" t="s">
        <v>1873</v>
      </c>
      <c r="C256" s="8" t="s">
        <v>1874</v>
      </c>
      <c r="D256" s="8" t="s">
        <v>690</v>
      </c>
      <c r="E256" s="8" t="s">
        <v>124</v>
      </c>
      <c r="F256" s="8" t="s">
        <v>24</v>
      </c>
      <c r="G256" s="43"/>
      <c r="H256" s="85">
        <v>230000</v>
      </c>
      <c r="I256" s="85">
        <v>240000</v>
      </c>
      <c r="J256" s="85">
        <v>250000</v>
      </c>
      <c r="K256" s="43"/>
      <c r="L256" s="8"/>
      <c r="M256" s="8"/>
    </row>
    <row r="257" customHeight="1" spans="1:13">
      <c r="A257" s="6">
        <v>241</v>
      </c>
      <c r="B257" s="6" t="s">
        <v>1875</v>
      </c>
      <c r="C257" s="6" t="s">
        <v>1876</v>
      </c>
      <c r="D257" s="6" t="s">
        <v>690</v>
      </c>
      <c r="E257" s="6" t="s">
        <v>124</v>
      </c>
      <c r="F257" s="6" t="s">
        <v>24</v>
      </c>
      <c r="G257" s="44"/>
      <c r="H257" s="85">
        <v>600000</v>
      </c>
      <c r="I257" s="85">
        <v>650000</v>
      </c>
      <c r="J257" s="85">
        <v>700000</v>
      </c>
      <c r="K257" s="44"/>
      <c r="L257" s="6"/>
      <c r="M257" s="6"/>
    </row>
    <row r="258" customHeight="1" spans="1:13">
      <c r="A258" s="8">
        <v>242</v>
      </c>
      <c r="B258" s="8" t="s">
        <v>1877</v>
      </c>
      <c r="C258" s="8" t="s">
        <v>1878</v>
      </c>
      <c r="D258" s="8" t="s">
        <v>690</v>
      </c>
      <c r="E258" s="8" t="s">
        <v>124</v>
      </c>
      <c r="F258" s="8" t="s">
        <v>24</v>
      </c>
      <c r="G258" s="43"/>
      <c r="H258" s="85">
        <v>250000</v>
      </c>
      <c r="I258" s="85">
        <v>280000</v>
      </c>
      <c r="J258" s="85">
        <v>300000</v>
      </c>
      <c r="K258" s="43"/>
      <c r="L258" s="8"/>
      <c r="M258" s="8"/>
    </row>
    <row r="259" customHeight="1" spans="1:13">
      <c r="A259" s="6">
        <v>243</v>
      </c>
      <c r="B259" s="6" t="s">
        <v>1879</v>
      </c>
      <c r="C259" s="6" t="s">
        <v>1880</v>
      </c>
      <c r="D259" s="6" t="s">
        <v>690</v>
      </c>
      <c r="E259" s="6" t="s">
        <v>137</v>
      </c>
      <c r="F259" s="6" t="s">
        <v>24</v>
      </c>
      <c r="G259" s="44"/>
      <c r="H259" s="85">
        <v>340000</v>
      </c>
      <c r="I259" s="85">
        <v>365000</v>
      </c>
      <c r="J259" s="85">
        <v>400000</v>
      </c>
      <c r="K259" s="44"/>
      <c r="L259" s="6"/>
      <c r="M259" s="6"/>
    </row>
    <row r="260" customHeight="1" spans="1:13">
      <c r="A260" s="8">
        <v>244</v>
      </c>
      <c r="B260" s="8" t="s">
        <v>1881</v>
      </c>
      <c r="C260" s="8" t="s">
        <v>1882</v>
      </c>
      <c r="D260" s="8" t="s">
        <v>690</v>
      </c>
      <c r="E260" s="8" t="s">
        <v>124</v>
      </c>
      <c r="F260" s="8" t="s">
        <v>24</v>
      </c>
      <c r="G260" s="43"/>
      <c r="H260" s="85">
        <v>800000</v>
      </c>
      <c r="I260" s="85">
        <v>900000</v>
      </c>
      <c r="J260" s="85">
        <v>1000000</v>
      </c>
      <c r="K260" s="43"/>
      <c r="L260" s="8"/>
      <c r="M260" s="8"/>
    </row>
    <row r="261" customHeight="1" spans="1:13">
      <c r="A261" s="6">
        <v>245</v>
      </c>
      <c r="B261" s="6" t="s">
        <v>1883</v>
      </c>
      <c r="C261" s="6" t="s">
        <v>1884</v>
      </c>
      <c r="D261" s="6" t="s">
        <v>690</v>
      </c>
      <c r="E261" s="6" t="s">
        <v>124</v>
      </c>
      <c r="F261" s="6" t="s">
        <v>24</v>
      </c>
      <c r="G261" s="44"/>
      <c r="H261" s="85">
        <v>230000</v>
      </c>
      <c r="I261" s="85">
        <v>250000</v>
      </c>
      <c r="J261" s="85">
        <v>270000</v>
      </c>
      <c r="K261" s="44"/>
      <c r="L261" s="6"/>
      <c r="M261" s="6"/>
    </row>
    <row r="262" customHeight="1" spans="1:13">
      <c r="A262" s="8">
        <v>246</v>
      </c>
      <c r="B262" s="8" t="s">
        <v>1885</v>
      </c>
      <c r="C262" s="8" t="s">
        <v>1886</v>
      </c>
      <c r="D262" s="8" t="s">
        <v>690</v>
      </c>
      <c r="E262" s="8" t="s">
        <v>124</v>
      </c>
      <c r="F262" s="8" t="s">
        <v>24</v>
      </c>
      <c r="G262" s="43"/>
      <c r="H262" s="43"/>
      <c r="I262" s="85">
        <v>140000</v>
      </c>
      <c r="J262" s="85">
        <v>150000</v>
      </c>
      <c r="K262" s="43"/>
      <c r="L262" s="8"/>
      <c r="M262" s="8"/>
    </row>
    <row r="263" customHeight="1" spans="1:13">
      <c r="A263" s="6">
        <v>247</v>
      </c>
      <c r="B263" s="6" t="s">
        <v>1887</v>
      </c>
      <c r="C263" s="6" t="s">
        <v>1888</v>
      </c>
      <c r="D263" s="6" t="s">
        <v>690</v>
      </c>
      <c r="E263" s="6" t="s">
        <v>124</v>
      </c>
      <c r="F263" s="6" t="s">
        <v>24</v>
      </c>
      <c r="G263" s="44"/>
      <c r="H263" s="85">
        <v>240000</v>
      </c>
      <c r="I263" s="85">
        <v>260000</v>
      </c>
      <c r="J263" s="85">
        <v>280000</v>
      </c>
      <c r="K263" s="44"/>
      <c r="L263" s="6"/>
      <c r="M263" s="6"/>
    </row>
    <row r="264" customHeight="1" spans="1:13">
      <c r="A264" s="81"/>
      <c r="B264" s="81"/>
      <c r="C264" s="42" t="s">
        <v>1889</v>
      </c>
      <c r="D264" s="81"/>
      <c r="E264" s="81"/>
      <c r="F264" s="81"/>
      <c r="G264" s="82"/>
      <c r="H264" s="82"/>
      <c r="I264" s="82"/>
      <c r="J264" s="82"/>
      <c r="K264" s="82"/>
      <c r="L264" s="81"/>
      <c r="M264" s="81"/>
    </row>
    <row r="265" customHeight="1" spans="1:13">
      <c r="A265" s="6">
        <v>248</v>
      </c>
      <c r="B265" s="6" t="s">
        <v>1890</v>
      </c>
      <c r="C265" s="6" t="s">
        <v>1891</v>
      </c>
      <c r="D265" s="6" t="s">
        <v>706</v>
      </c>
      <c r="E265" s="6" t="s">
        <v>137</v>
      </c>
      <c r="F265" s="6" t="s">
        <v>24</v>
      </c>
      <c r="G265" s="44"/>
      <c r="H265" s="85">
        <v>1050000</v>
      </c>
      <c r="I265" s="85">
        <v>1150000</v>
      </c>
      <c r="J265" s="85">
        <v>1250000</v>
      </c>
      <c r="K265" s="44"/>
      <c r="L265" s="6"/>
      <c r="M265" s="6"/>
    </row>
    <row r="266" customHeight="1" spans="1:13">
      <c r="A266" s="8">
        <v>249</v>
      </c>
      <c r="B266" s="8" t="s">
        <v>1892</v>
      </c>
      <c r="C266" s="8" t="s">
        <v>1893</v>
      </c>
      <c r="D266" s="8" t="s">
        <v>706</v>
      </c>
      <c r="E266" s="8" t="s">
        <v>137</v>
      </c>
      <c r="F266" s="8" t="s">
        <v>24</v>
      </c>
      <c r="G266" s="43"/>
      <c r="H266" s="85">
        <v>480000</v>
      </c>
      <c r="I266" s="85">
        <v>500000</v>
      </c>
      <c r="J266" s="85">
        <v>550000</v>
      </c>
      <c r="K266" s="43"/>
      <c r="L266" s="8"/>
      <c r="M266" s="8"/>
    </row>
    <row r="267" customHeight="1" spans="1:13">
      <c r="A267" s="6">
        <v>250</v>
      </c>
      <c r="B267" s="6" t="s">
        <v>1894</v>
      </c>
      <c r="C267" s="6" t="s">
        <v>1895</v>
      </c>
      <c r="D267" s="6" t="s">
        <v>706</v>
      </c>
      <c r="E267" s="6" t="s">
        <v>137</v>
      </c>
      <c r="F267" s="6" t="s">
        <v>24</v>
      </c>
      <c r="G267" s="44"/>
      <c r="H267" s="85">
        <v>480000</v>
      </c>
      <c r="I267" s="85">
        <v>500000</v>
      </c>
      <c r="J267" s="85">
        <v>4150000</v>
      </c>
      <c r="K267" s="44"/>
      <c r="L267" s="6"/>
      <c r="M267" s="6"/>
    </row>
    <row r="268" customHeight="1" spans="1:13">
      <c r="A268" s="8">
        <v>251</v>
      </c>
      <c r="B268" s="8" t="s">
        <v>1896</v>
      </c>
      <c r="C268" s="8" t="s">
        <v>1897</v>
      </c>
      <c r="D268" s="8" t="s">
        <v>706</v>
      </c>
      <c r="E268" s="8" t="s">
        <v>124</v>
      </c>
      <c r="F268" s="8" t="s">
        <v>24</v>
      </c>
      <c r="G268" s="43"/>
      <c r="H268" s="85">
        <v>540000</v>
      </c>
      <c r="I268" s="85">
        <v>580000</v>
      </c>
      <c r="J268" s="85">
        <v>650000</v>
      </c>
      <c r="K268" s="43"/>
      <c r="L268" s="8"/>
      <c r="M268" s="8"/>
    </row>
    <row r="269" customHeight="1" spans="1:13">
      <c r="A269" s="6">
        <v>252</v>
      </c>
      <c r="B269" s="6" t="s">
        <v>1898</v>
      </c>
      <c r="C269" s="6" t="s">
        <v>1899</v>
      </c>
      <c r="D269" s="6" t="s">
        <v>706</v>
      </c>
      <c r="E269" s="6" t="s">
        <v>137</v>
      </c>
      <c r="F269" s="6" t="s">
        <v>24</v>
      </c>
      <c r="G269" s="44"/>
      <c r="H269" s="85">
        <v>540000</v>
      </c>
      <c r="I269" s="85">
        <v>580000</v>
      </c>
      <c r="J269" s="85">
        <v>650000</v>
      </c>
      <c r="K269" s="44"/>
      <c r="L269" s="6"/>
      <c r="M269" s="6"/>
    </row>
    <row r="270" customHeight="1" spans="1:13">
      <c r="A270" s="8">
        <v>253</v>
      </c>
      <c r="B270" s="8" t="s">
        <v>1900</v>
      </c>
      <c r="C270" s="8" t="s">
        <v>1901</v>
      </c>
      <c r="D270" s="8" t="s">
        <v>706</v>
      </c>
      <c r="E270" s="8" t="s">
        <v>137</v>
      </c>
      <c r="F270" s="8" t="s">
        <v>24</v>
      </c>
      <c r="G270" s="43"/>
      <c r="H270" s="85">
        <v>700000</v>
      </c>
      <c r="I270" s="85">
        <v>750000</v>
      </c>
      <c r="J270" s="85">
        <v>800000</v>
      </c>
      <c r="K270" s="43"/>
      <c r="L270" s="8"/>
      <c r="M270" s="8"/>
    </row>
    <row r="271" customHeight="1" spans="1:13">
      <c r="A271" s="6">
        <v>254</v>
      </c>
      <c r="B271" s="6" t="s">
        <v>1902</v>
      </c>
      <c r="C271" s="6" t="s">
        <v>1903</v>
      </c>
      <c r="D271" s="6" t="s">
        <v>706</v>
      </c>
      <c r="E271" s="6" t="s">
        <v>137</v>
      </c>
      <c r="F271" s="6" t="s">
        <v>24</v>
      </c>
      <c r="G271" s="44"/>
      <c r="H271" s="85">
        <v>700000</v>
      </c>
      <c r="I271" s="85">
        <v>750000</v>
      </c>
      <c r="J271" s="85">
        <v>800000</v>
      </c>
      <c r="K271" s="44"/>
      <c r="L271" s="6"/>
      <c r="M271" s="6"/>
    </row>
    <row r="272" customHeight="1" spans="1:13">
      <c r="A272" s="8">
        <v>255</v>
      </c>
      <c r="B272" s="8" t="s">
        <v>1904</v>
      </c>
      <c r="C272" s="8" t="s">
        <v>1905</v>
      </c>
      <c r="D272" s="8" t="s">
        <v>706</v>
      </c>
      <c r="E272" s="8" t="s">
        <v>124</v>
      </c>
      <c r="F272" s="8" t="s">
        <v>24</v>
      </c>
      <c r="G272" s="43"/>
      <c r="H272" s="85">
        <v>250000</v>
      </c>
      <c r="I272" s="85">
        <v>270000</v>
      </c>
      <c r="J272" s="85">
        <v>290000</v>
      </c>
      <c r="K272" s="43"/>
      <c r="L272" s="8"/>
      <c r="M272" s="8"/>
    </row>
    <row r="273" customHeight="1" spans="1:13">
      <c r="A273" s="81"/>
      <c r="B273" s="81"/>
      <c r="C273" s="42" t="s">
        <v>1906</v>
      </c>
      <c r="D273" s="81"/>
      <c r="E273" s="81"/>
      <c r="F273" s="81"/>
      <c r="G273" s="82"/>
      <c r="H273" s="82"/>
      <c r="I273" s="82"/>
      <c r="J273" s="82"/>
      <c r="K273" s="82"/>
      <c r="L273" s="81"/>
      <c r="M273" s="81"/>
    </row>
    <row r="274" customHeight="1" spans="1:13">
      <c r="A274" s="8">
        <v>256</v>
      </c>
      <c r="B274" s="8" t="s">
        <v>1907</v>
      </c>
      <c r="C274" s="8" t="s">
        <v>1908</v>
      </c>
      <c r="D274" s="8" t="s">
        <v>1909</v>
      </c>
      <c r="E274" s="8"/>
      <c r="F274" s="8" t="s">
        <v>24</v>
      </c>
      <c r="G274" s="43"/>
      <c r="H274" s="43"/>
      <c r="I274" s="43"/>
      <c r="J274" s="43"/>
      <c r="K274" s="43"/>
      <c r="L274" s="8"/>
      <c r="M274" s="8"/>
    </row>
    <row r="275" customHeight="1" spans="1:13">
      <c r="A275" s="83"/>
      <c r="B275" s="83"/>
      <c r="C275" s="42" t="s">
        <v>1910</v>
      </c>
      <c r="D275" s="83"/>
      <c r="E275" s="83"/>
      <c r="F275" s="83"/>
      <c r="G275" s="84"/>
      <c r="H275" s="84"/>
      <c r="I275" s="84"/>
      <c r="J275" s="84"/>
      <c r="K275" s="84"/>
      <c r="L275" s="83"/>
      <c r="M275" s="83"/>
    </row>
    <row r="276" customHeight="1" spans="1:13">
      <c r="A276" s="8">
        <v>257</v>
      </c>
      <c r="B276" s="8" t="s">
        <v>1911</v>
      </c>
      <c r="C276" s="8" t="s">
        <v>1912</v>
      </c>
      <c r="D276" s="8" t="s">
        <v>726</v>
      </c>
      <c r="E276" s="8" t="s">
        <v>124</v>
      </c>
      <c r="F276" s="8" t="s">
        <v>121</v>
      </c>
      <c r="G276" s="43"/>
      <c r="H276" s="85">
        <v>390000</v>
      </c>
      <c r="I276" s="85">
        <v>410000</v>
      </c>
      <c r="J276" s="85">
        <v>450000</v>
      </c>
      <c r="K276" s="43"/>
      <c r="L276" s="8"/>
      <c r="M276" s="8"/>
    </row>
    <row r="277" customHeight="1" spans="1:13">
      <c r="A277" s="6">
        <v>258</v>
      </c>
      <c r="B277" s="6" t="s">
        <v>1913</v>
      </c>
      <c r="C277" s="6" t="s">
        <v>1914</v>
      </c>
      <c r="D277" s="6" t="s">
        <v>726</v>
      </c>
      <c r="E277" s="6" t="s">
        <v>124</v>
      </c>
      <c r="F277" s="6" t="s">
        <v>121</v>
      </c>
      <c r="G277" s="44"/>
      <c r="H277" s="85">
        <v>330000</v>
      </c>
      <c r="I277" s="85">
        <v>350000</v>
      </c>
      <c r="J277" s="85">
        <v>380000</v>
      </c>
      <c r="K277" s="44"/>
      <c r="L277" s="6"/>
      <c r="M277" s="6"/>
    </row>
    <row r="278" customHeight="1" spans="1:13">
      <c r="A278" s="8">
        <v>259</v>
      </c>
      <c r="B278" s="8" t="s">
        <v>1915</v>
      </c>
      <c r="C278" s="8" t="s">
        <v>1916</v>
      </c>
      <c r="D278" s="8" t="s">
        <v>726</v>
      </c>
      <c r="E278" s="8" t="s">
        <v>124</v>
      </c>
      <c r="F278" s="8" t="s">
        <v>121</v>
      </c>
      <c r="G278" s="43"/>
      <c r="H278" s="85">
        <v>390000</v>
      </c>
      <c r="I278" s="85">
        <v>410000</v>
      </c>
      <c r="J278" s="85">
        <v>450000</v>
      </c>
      <c r="K278" s="43"/>
      <c r="L278" s="8"/>
      <c r="M278" s="8"/>
    </row>
    <row r="279" customHeight="1" spans="1:13">
      <c r="A279" s="83"/>
      <c r="B279" s="83"/>
      <c r="C279" s="42" t="s">
        <v>735</v>
      </c>
      <c r="D279" s="83"/>
      <c r="E279" s="83"/>
      <c r="F279" s="83"/>
      <c r="G279" s="84"/>
      <c r="H279" s="84"/>
      <c r="I279" s="84"/>
      <c r="J279" s="84"/>
      <c r="K279" s="84"/>
      <c r="L279" s="83"/>
      <c r="M279" s="83"/>
    </row>
    <row r="280" customHeight="1" spans="1:13">
      <c r="A280" s="8">
        <v>260</v>
      </c>
      <c r="B280" s="8" t="s">
        <v>1917</v>
      </c>
      <c r="C280" s="8" t="s">
        <v>1918</v>
      </c>
      <c r="D280" s="8"/>
      <c r="E280" s="8" t="s">
        <v>124</v>
      </c>
      <c r="F280" s="8" t="s">
        <v>24</v>
      </c>
      <c r="G280" s="43"/>
      <c r="H280" s="43"/>
      <c r="I280" s="43"/>
      <c r="J280" s="43"/>
      <c r="K280" s="43"/>
      <c r="L280" s="8"/>
      <c r="M280" s="8"/>
    </row>
    <row r="281" customHeight="1" spans="1:13">
      <c r="A281" s="6">
        <v>261</v>
      </c>
      <c r="B281" s="6" t="s">
        <v>1919</v>
      </c>
      <c r="C281" s="6" t="s">
        <v>1920</v>
      </c>
      <c r="D281" s="6"/>
      <c r="E281" s="6" t="s">
        <v>124</v>
      </c>
      <c r="F281" s="6" t="s">
        <v>24</v>
      </c>
      <c r="G281" s="44"/>
      <c r="H281" s="44"/>
      <c r="I281" s="44"/>
      <c r="J281" s="44"/>
      <c r="K281" s="44"/>
      <c r="L281" s="6"/>
      <c r="M281" s="6"/>
    </row>
    <row r="282" customHeight="1" spans="1:13">
      <c r="A282" s="8">
        <v>262</v>
      </c>
      <c r="B282" s="8" t="s">
        <v>1921</v>
      </c>
      <c r="C282" s="8" t="s">
        <v>1922</v>
      </c>
      <c r="D282" s="8"/>
      <c r="E282" s="8" t="s">
        <v>124</v>
      </c>
      <c r="F282" s="8" t="s">
        <v>24</v>
      </c>
      <c r="G282" s="43"/>
      <c r="H282" s="43"/>
      <c r="I282" s="43"/>
      <c r="J282" s="43"/>
      <c r="K282" s="43"/>
      <c r="L282" s="8"/>
      <c r="M282" s="8"/>
    </row>
    <row r="283" customHeight="1" spans="1:13">
      <c r="A283" s="6">
        <v>263</v>
      </c>
      <c r="B283" s="6" t="s">
        <v>1923</v>
      </c>
      <c r="C283" s="6" t="s">
        <v>1924</v>
      </c>
      <c r="D283" s="6"/>
      <c r="E283" s="6" t="s">
        <v>137</v>
      </c>
      <c r="F283" s="6" t="s">
        <v>24</v>
      </c>
      <c r="G283" s="44"/>
      <c r="H283" s="44"/>
      <c r="I283" s="44"/>
      <c r="J283" s="44"/>
      <c r="K283" s="44"/>
      <c r="L283" s="6"/>
      <c r="M283" s="6"/>
    </row>
    <row r="284" customHeight="1" spans="1:13">
      <c r="A284" s="8">
        <v>264</v>
      </c>
      <c r="B284" s="8" t="s">
        <v>1925</v>
      </c>
      <c r="C284" s="8" t="s">
        <v>1926</v>
      </c>
      <c r="D284" s="8"/>
      <c r="E284" s="8" t="s">
        <v>124</v>
      </c>
      <c r="F284" s="8" t="s">
        <v>24</v>
      </c>
      <c r="G284" s="43"/>
      <c r="H284" s="43"/>
      <c r="I284" s="43"/>
      <c r="J284" s="43"/>
      <c r="K284" s="43"/>
      <c r="L284" s="8"/>
      <c r="M284" s="8"/>
    </row>
    <row r="285" customHeight="1" spans="1:13">
      <c r="A285" s="6">
        <v>265</v>
      </c>
      <c r="B285" s="6" t="s">
        <v>1927</v>
      </c>
      <c r="C285" s="6" t="s">
        <v>1928</v>
      </c>
      <c r="D285" s="6"/>
      <c r="E285" s="6" t="s">
        <v>124</v>
      </c>
      <c r="F285" s="6" t="s">
        <v>24</v>
      </c>
      <c r="G285" s="44"/>
      <c r="H285" s="44"/>
      <c r="I285" s="44"/>
      <c r="J285" s="44"/>
      <c r="K285" s="44"/>
      <c r="L285" s="6"/>
      <c r="M285" s="6"/>
    </row>
    <row r="286" customHeight="1" spans="1:13">
      <c r="A286" s="8">
        <v>266</v>
      </c>
      <c r="B286" s="8" t="s">
        <v>1929</v>
      </c>
      <c r="C286" s="8" t="s">
        <v>1930</v>
      </c>
      <c r="D286" s="8"/>
      <c r="E286" s="8" t="s">
        <v>124</v>
      </c>
      <c r="F286" s="8" t="s">
        <v>24</v>
      </c>
      <c r="G286" s="43"/>
      <c r="H286" s="43"/>
      <c r="I286" s="43"/>
      <c r="J286" s="43"/>
      <c r="K286" s="43"/>
      <c r="L286" s="8"/>
      <c r="M286" s="8"/>
    </row>
    <row r="287" customHeight="1" spans="1:13">
      <c r="A287" s="6">
        <v>267</v>
      </c>
      <c r="B287" s="6" t="s">
        <v>1931</v>
      </c>
      <c r="C287" s="6" t="s">
        <v>1932</v>
      </c>
      <c r="D287" s="6"/>
      <c r="E287" s="6" t="s">
        <v>124</v>
      </c>
      <c r="F287" s="6" t="s">
        <v>24</v>
      </c>
      <c r="G287" s="44"/>
      <c r="H287" s="44"/>
      <c r="I287" s="44"/>
      <c r="J287" s="44"/>
      <c r="K287" s="44"/>
      <c r="L287" s="6"/>
      <c r="M287" s="6"/>
    </row>
    <row r="288" customHeight="1" spans="1:13">
      <c r="A288" s="8">
        <v>268</v>
      </c>
      <c r="B288" s="8" t="s">
        <v>1933</v>
      </c>
      <c r="C288" s="8" t="s">
        <v>1934</v>
      </c>
      <c r="D288" s="8"/>
      <c r="E288" s="8" t="s">
        <v>124</v>
      </c>
      <c r="F288" s="8" t="s">
        <v>24</v>
      </c>
      <c r="G288" s="43"/>
      <c r="H288" s="43"/>
      <c r="I288" s="43"/>
      <c r="J288" s="43"/>
      <c r="K288" s="43"/>
      <c r="L288" s="8"/>
      <c r="M288" s="8"/>
    </row>
    <row r="289" customHeight="1" spans="1:13">
      <c r="A289" s="6">
        <v>269</v>
      </c>
      <c r="B289" s="6" t="s">
        <v>1935</v>
      </c>
      <c r="C289" s="6" t="s">
        <v>1936</v>
      </c>
      <c r="D289" s="6"/>
      <c r="E289" s="6" t="s">
        <v>124</v>
      </c>
      <c r="F289" s="6" t="s">
        <v>24</v>
      </c>
      <c r="G289" s="44"/>
      <c r="H289" s="44"/>
      <c r="I289" s="44"/>
      <c r="J289" s="44"/>
      <c r="K289" s="44"/>
      <c r="L289" s="6"/>
      <c r="M289" s="6"/>
    </row>
    <row r="290" customHeight="1" spans="1:13">
      <c r="A290" s="8">
        <v>270</v>
      </c>
      <c r="B290" s="8" t="s">
        <v>1937</v>
      </c>
      <c r="C290" s="8" t="s">
        <v>1938</v>
      </c>
      <c r="D290" s="8"/>
      <c r="E290" s="8" t="s">
        <v>124</v>
      </c>
      <c r="F290" s="8" t="s">
        <v>24</v>
      </c>
      <c r="G290" s="43"/>
      <c r="H290" s="43"/>
      <c r="I290" s="43"/>
      <c r="J290" s="43"/>
      <c r="K290" s="43"/>
      <c r="L290" s="8"/>
      <c r="M290" s="8"/>
    </row>
    <row r="291" customHeight="1" spans="1:13">
      <c r="A291" s="6">
        <v>271</v>
      </c>
      <c r="B291" s="6" t="s">
        <v>1939</v>
      </c>
      <c r="C291" s="6" t="s">
        <v>1940</v>
      </c>
      <c r="D291" s="6"/>
      <c r="E291" s="6" t="s">
        <v>124</v>
      </c>
      <c r="F291" s="6" t="s">
        <v>121</v>
      </c>
      <c r="G291" s="44"/>
      <c r="H291" s="44"/>
      <c r="I291" s="44"/>
      <c r="J291" s="44"/>
      <c r="K291" s="44"/>
      <c r="L291" s="6"/>
      <c r="M291" s="6"/>
    </row>
    <row r="292" customHeight="1" spans="1:13">
      <c r="A292" s="8">
        <v>272</v>
      </c>
      <c r="B292" s="8" t="s">
        <v>1941</v>
      </c>
      <c r="C292" s="8" t="s">
        <v>1942</v>
      </c>
      <c r="D292" s="8"/>
      <c r="E292" s="8" t="s">
        <v>124</v>
      </c>
      <c r="F292" s="8" t="s">
        <v>24</v>
      </c>
      <c r="G292" s="43"/>
      <c r="H292" s="43"/>
      <c r="I292" s="43"/>
      <c r="J292" s="43"/>
      <c r="K292" s="43"/>
      <c r="L292" s="8"/>
      <c r="M292" s="8"/>
    </row>
    <row r="293" customHeight="1" spans="1:13">
      <c r="A293" s="6">
        <v>273</v>
      </c>
      <c r="B293" s="6" t="s">
        <v>1943</v>
      </c>
      <c r="C293" s="6" t="s">
        <v>1944</v>
      </c>
      <c r="D293" s="6"/>
      <c r="E293" s="6" t="s">
        <v>120</v>
      </c>
      <c r="F293" s="6" t="s">
        <v>24</v>
      </c>
      <c r="G293" s="44"/>
      <c r="H293" s="44"/>
      <c r="I293" s="44"/>
      <c r="J293" s="44"/>
      <c r="K293" s="44"/>
      <c r="L293" s="6"/>
      <c r="M293" s="6"/>
    </row>
    <row r="294" customHeight="1" spans="1:13">
      <c r="A294" s="8">
        <v>274</v>
      </c>
      <c r="B294" s="8" t="s">
        <v>1945</v>
      </c>
      <c r="C294" s="8" t="s">
        <v>1946</v>
      </c>
      <c r="D294" s="8"/>
      <c r="E294" s="8" t="s">
        <v>120</v>
      </c>
      <c r="F294" s="8" t="s">
        <v>24</v>
      </c>
      <c r="G294" s="43"/>
      <c r="H294" s="43"/>
      <c r="I294" s="43"/>
      <c r="J294" s="43"/>
      <c r="K294" s="43"/>
      <c r="L294" s="8"/>
      <c r="M294" s="8"/>
    </row>
    <row r="295" customHeight="1" spans="1:13">
      <c r="A295" s="6">
        <v>275</v>
      </c>
      <c r="B295" s="6" t="s">
        <v>1032</v>
      </c>
      <c r="C295" s="6" t="s">
        <v>1033</v>
      </c>
      <c r="D295" s="6"/>
      <c r="E295" s="6" t="s">
        <v>1034</v>
      </c>
      <c r="F295" s="6" t="s">
        <v>121</v>
      </c>
      <c r="G295" s="44"/>
      <c r="H295" s="85">
        <v>1600000</v>
      </c>
      <c r="I295" s="85">
        <v>1700000</v>
      </c>
      <c r="J295" s="85">
        <v>1800000</v>
      </c>
      <c r="K295" s="44"/>
      <c r="L295" s="6"/>
      <c r="M295" s="6"/>
    </row>
    <row r="296" customHeight="1" spans="1:13">
      <c r="A296" s="8">
        <v>276</v>
      </c>
      <c r="B296" s="8" t="s">
        <v>1947</v>
      </c>
      <c r="C296" s="8" t="s">
        <v>1948</v>
      </c>
      <c r="D296" s="8"/>
      <c r="E296" s="8" t="s">
        <v>1034</v>
      </c>
      <c r="F296" s="8" t="s">
        <v>24</v>
      </c>
      <c r="G296" s="43"/>
      <c r="H296" s="85">
        <v>900000</v>
      </c>
      <c r="I296" s="85">
        <v>1000000</v>
      </c>
      <c r="J296" s="85">
        <v>1100000</v>
      </c>
      <c r="K296" s="43"/>
      <c r="L296" s="8"/>
      <c r="M296" s="8"/>
    </row>
    <row r="297" customHeight="1" spans="1:13">
      <c r="A297" s="6">
        <v>277</v>
      </c>
      <c r="B297" s="6" t="s">
        <v>1949</v>
      </c>
      <c r="C297" s="6" t="s">
        <v>1950</v>
      </c>
      <c r="D297" s="6"/>
      <c r="E297" s="6"/>
      <c r="F297" s="6" t="s">
        <v>24</v>
      </c>
      <c r="G297" s="44"/>
      <c r="H297" s="44"/>
      <c r="I297" s="44"/>
      <c r="J297" s="44"/>
      <c r="K297" s="44"/>
      <c r="L297" s="6"/>
      <c r="M297" s="6"/>
    </row>
    <row r="298" customHeight="1" spans="1:13">
      <c r="A298" s="8">
        <v>278</v>
      </c>
      <c r="B298" s="8" t="s">
        <v>1951</v>
      </c>
      <c r="C298" s="8" t="s">
        <v>1952</v>
      </c>
      <c r="D298" s="8"/>
      <c r="E298" s="8" t="s">
        <v>267</v>
      </c>
      <c r="F298" s="8" t="s">
        <v>24</v>
      </c>
      <c r="G298" s="43"/>
      <c r="H298" s="43"/>
      <c r="I298" s="43"/>
      <c r="J298" s="43"/>
      <c r="K298" s="43"/>
      <c r="L298" s="8"/>
      <c r="M298" s="8"/>
    </row>
    <row r="299" customHeight="1" spans="1:13">
      <c r="A299" s="6">
        <v>279</v>
      </c>
      <c r="B299" s="6" t="s">
        <v>1953</v>
      </c>
      <c r="C299" s="6" t="s">
        <v>1954</v>
      </c>
      <c r="D299" s="6"/>
      <c r="E299" s="6" t="s">
        <v>137</v>
      </c>
      <c r="F299" s="6" t="s">
        <v>24</v>
      </c>
      <c r="G299" s="44"/>
      <c r="H299" s="85">
        <v>700000</v>
      </c>
      <c r="I299" s="85">
        <v>750000</v>
      </c>
      <c r="J299" s="85">
        <v>800000</v>
      </c>
      <c r="K299" s="44"/>
      <c r="L299" s="6"/>
      <c r="M299" s="6"/>
    </row>
    <row r="300" customHeight="1" spans="1:13">
      <c r="A300" s="8">
        <v>280</v>
      </c>
      <c r="B300" s="8" t="s">
        <v>1955</v>
      </c>
      <c r="C300" s="8" t="s">
        <v>1956</v>
      </c>
      <c r="D300" s="8"/>
      <c r="E300" s="8" t="s">
        <v>252</v>
      </c>
      <c r="F300" s="8" t="s">
        <v>121</v>
      </c>
      <c r="G300" s="43"/>
      <c r="H300" s="43"/>
      <c r="I300" s="43"/>
      <c r="J300" s="43"/>
      <c r="K300" s="43"/>
      <c r="L300" s="8"/>
      <c r="M300" s="8"/>
    </row>
    <row r="301" customHeight="1" spans="1:13">
      <c r="A301" s="6">
        <v>281</v>
      </c>
      <c r="B301" s="6" t="s">
        <v>1957</v>
      </c>
      <c r="C301" s="6" t="s">
        <v>1958</v>
      </c>
      <c r="D301" s="6"/>
      <c r="E301" s="6" t="s">
        <v>120</v>
      </c>
      <c r="F301" s="6" t="s">
        <v>24</v>
      </c>
      <c r="G301" s="44"/>
      <c r="H301" s="85">
        <v>85000</v>
      </c>
      <c r="I301" s="85">
        <v>90000</v>
      </c>
      <c r="J301" s="85">
        <v>100000</v>
      </c>
      <c r="K301" s="44"/>
      <c r="L301" s="6"/>
      <c r="M301" s="6"/>
    </row>
    <row r="302" customHeight="1" spans="1:13">
      <c r="A302" s="8">
        <v>282</v>
      </c>
      <c r="B302" s="8" t="s">
        <v>1959</v>
      </c>
      <c r="C302" s="8" t="s">
        <v>1960</v>
      </c>
      <c r="D302" s="8"/>
      <c r="E302" s="8" t="s">
        <v>120</v>
      </c>
      <c r="F302" s="8" t="s">
        <v>24</v>
      </c>
      <c r="G302" s="43"/>
      <c r="H302" s="85">
        <v>150000</v>
      </c>
      <c r="I302" s="85">
        <v>160000</v>
      </c>
      <c r="J302" s="85">
        <v>180000</v>
      </c>
      <c r="K302" s="43"/>
      <c r="L302" s="8"/>
      <c r="M302" s="8"/>
    </row>
    <row r="303" customHeight="1" spans="1:13">
      <c r="A303" s="6">
        <v>283</v>
      </c>
      <c r="B303" s="6" t="s">
        <v>1961</v>
      </c>
      <c r="C303" s="6" t="s">
        <v>1962</v>
      </c>
      <c r="D303" s="6"/>
      <c r="E303" s="6" t="s">
        <v>137</v>
      </c>
      <c r="F303" s="6" t="s">
        <v>24</v>
      </c>
      <c r="G303" s="44"/>
      <c r="H303" s="85">
        <v>150000</v>
      </c>
      <c r="I303" s="85">
        <v>160000</v>
      </c>
      <c r="J303" s="85">
        <v>180000</v>
      </c>
      <c r="K303" s="44"/>
      <c r="L303" s="6"/>
      <c r="M303" s="6"/>
    </row>
    <row r="304" customHeight="1" spans="1:13">
      <c r="A304" s="8">
        <v>284</v>
      </c>
      <c r="B304" s="8" t="s">
        <v>1963</v>
      </c>
      <c r="C304" s="8" t="s">
        <v>1964</v>
      </c>
      <c r="D304" s="8"/>
      <c r="E304" s="8" t="s">
        <v>124</v>
      </c>
      <c r="F304" s="8" t="s">
        <v>24</v>
      </c>
      <c r="G304" s="43"/>
      <c r="H304" s="85">
        <v>100000</v>
      </c>
      <c r="I304" s="85">
        <v>110000</v>
      </c>
      <c r="J304" s="85">
        <v>120000</v>
      </c>
      <c r="K304" s="43"/>
      <c r="L304" s="8"/>
      <c r="M304" s="8"/>
    </row>
    <row r="305" customHeight="1" spans="1:13">
      <c r="A305" s="6">
        <v>285</v>
      </c>
      <c r="B305" s="6" t="s">
        <v>1965</v>
      </c>
      <c r="C305" s="6" t="s">
        <v>1966</v>
      </c>
      <c r="D305" s="6"/>
      <c r="E305" s="6" t="s">
        <v>120</v>
      </c>
      <c r="F305" s="6" t="s">
        <v>24</v>
      </c>
      <c r="G305" s="44"/>
      <c r="H305" s="85">
        <v>90000</v>
      </c>
      <c r="I305" s="85">
        <v>95000</v>
      </c>
      <c r="J305" s="85">
        <v>100000</v>
      </c>
      <c r="K305" s="44"/>
      <c r="L305" s="6"/>
      <c r="M305" s="6"/>
    </row>
    <row r="306" customHeight="1" spans="1:13">
      <c r="A306" s="8">
        <v>286</v>
      </c>
      <c r="B306" s="8" t="s">
        <v>1967</v>
      </c>
      <c r="C306" s="8" t="s">
        <v>1968</v>
      </c>
      <c r="D306" s="8"/>
      <c r="E306" s="8" t="s">
        <v>1969</v>
      </c>
      <c r="F306" s="8" t="s">
        <v>24</v>
      </c>
      <c r="G306" s="43"/>
      <c r="H306" s="43"/>
      <c r="I306" s="43"/>
      <c r="J306" s="43"/>
      <c r="K306" s="43"/>
      <c r="L306" s="8"/>
      <c r="M306" s="8"/>
    </row>
    <row r="307" customHeight="1" spans="1:13">
      <c r="A307" s="6">
        <v>287</v>
      </c>
      <c r="B307" s="6" t="s">
        <v>1970</v>
      </c>
      <c r="C307" s="6" t="s">
        <v>1971</v>
      </c>
      <c r="D307" s="6"/>
      <c r="E307" s="6" t="s">
        <v>120</v>
      </c>
      <c r="F307" s="6" t="s">
        <v>24</v>
      </c>
      <c r="G307" s="44"/>
      <c r="H307" s="85">
        <v>120000</v>
      </c>
      <c r="I307" s="85">
        <v>130000</v>
      </c>
      <c r="J307" s="85">
        <v>150000</v>
      </c>
      <c r="K307" s="44"/>
      <c r="L307" s="6"/>
      <c r="M307" s="6"/>
    </row>
    <row r="308" customHeight="1" spans="1:13">
      <c r="A308" s="8">
        <v>288</v>
      </c>
      <c r="B308" s="8" t="s">
        <v>1972</v>
      </c>
      <c r="C308" s="8" t="s">
        <v>1973</v>
      </c>
      <c r="D308" s="8"/>
      <c r="E308" s="8" t="s">
        <v>120</v>
      </c>
      <c r="F308" s="8" t="s">
        <v>24</v>
      </c>
      <c r="G308" s="43"/>
      <c r="H308" s="85">
        <v>120000</v>
      </c>
      <c r="I308" s="85">
        <v>130000</v>
      </c>
      <c r="J308" s="85">
        <v>150000</v>
      </c>
      <c r="K308" s="43"/>
      <c r="L308" s="8"/>
      <c r="M308" s="8"/>
    </row>
    <row r="309" customHeight="1" spans="1:13">
      <c r="A309" s="6">
        <v>289</v>
      </c>
      <c r="B309" s="6" t="s">
        <v>1974</v>
      </c>
      <c r="C309" s="6" t="s">
        <v>1975</v>
      </c>
      <c r="D309" s="6"/>
      <c r="E309" s="6" t="s">
        <v>120</v>
      </c>
      <c r="F309" s="6" t="s">
        <v>24</v>
      </c>
      <c r="G309" s="44"/>
      <c r="H309" s="85">
        <v>120000</v>
      </c>
      <c r="I309" s="85">
        <v>130000</v>
      </c>
      <c r="J309" s="85">
        <v>150000</v>
      </c>
      <c r="K309" s="44"/>
      <c r="L309" s="6"/>
      <c r="M309" s="6"/>
    </row>
    <row r="310" customHeight="1" spans="1:13">
      <c r="A310" s="8">
        <v>290</v>
      </c>
      <c r="B310" s="8" t="s">
        <v>1976</v>
      </c>
      <c r="C310" s="8" t="s">
        <v>1977</v>
      </c>
      <c r="D310" s="8"/>
      <c r="E310" s="8" t="s">
        <v>120</v>
      </c>
      <c r="F310" s="8" t="s">
        <v>24</v>
      </c>
      <c r="G310" s="43"/>
      <c r="H310" s="85">
        <v>160000</v>
      </c>
      <c r="I310" s="85">
        <v>170000</v>
      </c>
      <c r="J310" s="85">
        <v>190000</v>
      </c>
      <c r="K310" s="43"/>
      <c r="L310" s="8"/>
      <c r="M310" s="8"/>
    </row>
    <row r="311" customHeight="1" spans="1:13">
      <c r="A311" s="6">
        <v>291</v>
      </c>
      <c r="B311" s="6" t="s">
        <v>1978</v>
      </c>
      <c r="C311" s="6" t="s">
        <v>1979</v>
      </c>
      <c r="D311" s="6"/>
      <c r="E311" s="6" t="s">
        <v>120</v>
      </c>
      <c r="F311" s="6" t="s">
        <v>24</v>
      </c>
      <c r="G311" s="44"/>
      <c r="H311" s="85">
        <v>110000</v>
      </c>
      <c r="I311" s="85">
        <v>120000</v>
      </c>
      <c r="J311" s="85">
        <v>140000</v>
      </c>
      <c r="K311" s="44"/>
      <c r="L311" s="6"/>
      <c r="M311" s="6"/>
    </row>
    <row r="312" customHeight="1" spans="1:13">
      <c r="A312" s="8">
        <v>292</v>
      </c>
      <c r="B312" s="8" t="s">
        <v>1980</v>
      </c>
      <c r="C312" s="8" t="s">
        <v>1981</v>
      </c>
      <c r="D312" s="8"/>
      <c r="E312" s="8" t="s">
        <v>120</v>
      </c>
      <c r="F312" s="8" t="s">
        <v>24</v>
      </c>
      <c r="G312" s="43"/>
      <c r="H312" s="85">
        <v>120000</v>
      </c>
      <c r="I312" s="85">
        <v>130000</v>
      </c>
      <c r="J312" s="85">
        <v>150000</v>
      </c>
      <c r="K312" s="43"/>
      <c r="L312" s="8"/>
      <c r="M312" s="8"/>
    </row>
    <row r="313" customHeight="1" spans="1:13">
      <c r="A313" s="6">
        <v>293</v>
      </c>
      <c r="B313" s="6" t="s">
        <v>1982</v>
      </c>
      <c r="C313" s="6" t="s">
        <v>1983</v>
      </c>
      <c r="D313" s="6"/>
      <c r="E313" s="6" t="s">
        <v>120</v>
      </c>
      <c r="F313" s="6" t="s">
        <v>24</v>
      </c>
      <c r="G313" s="44"/>
      <c r="H313" s="85">
        <v>120000</v>
      </c>
      <c r="I313" s="85">
        <v>130000</v>
      </c>
      <c r="J313" s="85">
        <v>150000</v>
      </c>
      <c r="K313" s="44"/>
      <c r="L313" s="6"/>
      <c r="M313" s="6"/>
    </row>
    <row r="314" customHeight="1" spans="1:13">
      <c r="A314" s="8">
        <v>294</v>
      </c>
      <c r="B314" s="8" t="s">
        <v>1984</v>
      </c>
      <c r="C314" s="8" t="s">
        <v>1985</v>
      </c>
      <c r="D314" s="8"/>
      <c r="E314" s="8" t="s">
        <v>120</v>
      </c>
      <c r="F314" s="8" t="s">
        <v>24</v>
      </c>
      <c r="G314" s="43"/>
      <c r="H314" s="85">
        <v>140000</v>
      </c>
      <c r="I314" s="85">
        <v>150000</v>
      </c>
      <c r="J314" s="85">
        <v>170000</v>
      </c>
      <c r="K314" s="43"/>
      <c r="L314" s="8"/>
      <c r="M314" s="8"/>
    </row>
    <row r="315" customHeight="1" spans="1:13">
      <c r="A315" s="6">
        <v>295</v>
      </c>
      <c r="B315" s="6" t="s">
        <v>1986</v>
      </c>
      <c r="C315" s="6" t="s">
        <v>1987</v>
      </c>
      <c r="D315" s="6"/>
      <c r="E315" s="6" t="s">
        <v>120</v>
      </c>
      <c r="F315" s="6" t="s">
        <v>24</v>
      </c>
      <c r="G315" s="44"/>
      <c r="H315" s="85">
        <v>140000</v>
      </c>
      <c r="I315" s="85">
        <v>150000</v>
      </c>
      <c r="J315" s="85">
        <v>170000</v>
      </c>
      <c r="K315" s="44"/>
      <c r="L315" s="6"/>
      <c r="M315" s="6"/>
    </row>
    <row r="316" customHeight="1" spans="1:13">
      <c r="A316" s="8">
        <v>296</v>
      </c>
      <c r="B316" s="8" t="s">
        <v>1988</v>
      </c>
      <c r="C316" s="8" t="s">
        <v>1989</v>
      </c>
      <c r="D316" s="8"/>
      <c r="E316" s="8" t="s">
        <v>124</v>
      </c>
      <c r="F316" s="8" t="s">
        <v>24</v>
      </c>
      <c r="G316" s="43"/>
      <c r="H316" s="85">
        <v>140000</v>
      </c>
      <c r="I316" s="85">
        <v>150000</v>
      </c>
      <c r="J316" s="85">
        <v>160000</v>
      </c>
      <c r="K316" s="43"/>
      <c r="L316" s="8"/>
      <c r="M316" s="8"/>
    </row>
    <row r="317" customHeight="1" spans="1:13">
      <c r="A317" s="6">
        <v>297</v>
      </c>
      <c r="B317" s="6" t="s">
        <v>1990</v>
      </c>
      <c r="C317" s="6" t="s">
        <v>1991</v>
      </c>
      <c r="D317" s="6"/>
      <c r="E317" s="6" t="s">
        <v>137</v>
      </c>
      <c r="F317" s="6" t="s">
        <v>24</v>
      </c>
      <c r="G317" s="44"/>
      <c r="H317" s="85">
        <v>140000</v>
      </c>
      <c r="I317" s="85">
        <v>150000</v>
      </c>
      <c r="J317" s="85">
        <v>160000</v>
      </c>
      <c r="K317" s="44"/>
      <c r="L317" s="6"/>
      <c r="M317" s="6"/>
    </row>
    <row r="318" customHeight="1" spans="1:13">
      <c r="A318" s="8">
        <v>298</v>
      </c>
      <c r="B318" s="8" t="s">
        <v>1992</v>
      </c>
      <c r="C318" s="8" t="s">
        <v>1993</v>
      </c>
      <c r="D318" s="8"/>
      <c r="E318" s="8" t="s">
        <v>120</v>
      </c>
      <c r="F318" s="8" t="s">
        <v>24</v>
      </c>
      <c r="G318" s="43"/>
      <c r="H318" s="85">
        <v>140000</v>
      </c>
      <c r="I318" s="85">
        <v>150000</v>
      </c>
      <c r="J318" s="85">
        <v>160000</v>
      </c>
      <c r="K318" s="43"/>
      <c r="L318" s="8"/>
      <c r="M318" s="8"/>
    </row>
    <row r="319" customHeight="1" spans="1:13">
      <c r="A319" s="6">
        <v>299</v>
      </c>
      <c r="B319" s="6" t="s">
        <v>1994</v>
      </c>
      <c r="C319" s="6" t="s">
        <v>1995</v>
      </c>
      <c r="D319" s="6"/>
      <c r="E319" s="6" t="s">
        <v>120</v>
      </c>
      <c r="F319" s="6" t="s">
        <v>24</v>
      </c>
      <c r="G319" s="44"/>
      <c r="H319" s="85">
        <v>140000</v>
      </c>
      <c r="I319" s="85">
        <v>150000</v>
      </c>
      <c r="J319" s="85">
        <v>160000</v>
      </c>
      <c r="K319" s="44"/>
      <c r="L319" s="6"/>
      <c r="M319" s="6"/>
    </row>
    <row r="320" customHeight="1" spans="1:13">
      <c r="A320" s="8">
        <v>300</v>
      </c>
      <c r="B320" s="8" t="s">
        <v>1996</v>
      </c>
      <c r="C320" s="8" t="s">
        <v>1997</v>
      </c>
      <c r="D320" s="8"/>
      <c r="E320" s="8" t="s">
        <v>267</v>
      </c>
      <c r="F320" s="8" t="s">
        <v>24</v>
      </c>
      <c r="G320" s="43"/>
      <c r="H320" s="43"/>
      <c r="I320" s="43"/>
      <c r="J320" s="43"/>
      <c r="K320" s="43"/>
      <c r="L320" s="8"/>
      <c r="M320" s="8"/>
    </row>
    <row r="321" customHeight="1" spans="1:13">
      <c r="A321" s="6">
        <v>301</v>
      </c>
      <c r="B321" s="6" t="s">
        <v>1998</v>
      </c>
      <c r="C321" s="6" t="s">
        <v>1999</v>
      </c>
      <c r="D321" s="6"/>
      <c r="E321" s="6" t="s">
        <v>120</v>
      </c>
      <c r="F321" s="6" t="s">
        <v>24</v>
      </c>
      <c r="G321" s="44"/>
      <c r="H321" s="85">
        <v>70000</v>
      </c>
      <c r="I321" s="85">
        <v>80000</v>
      </c>
      <c r="J321" s="85">
        <v>90000</v>
      </c>
      <c r="K321" s="44"/>
      <c r="L321" s="6"/>
      <c r="M321" s="6"/>
    </row>
    <row r="322" customHeight="1" spans="1:13">
      <c r="A322" s="8">
        <v>302</v>
      </c>
      <c r="B322" s="8" t="s">
        <v>2000</v>
      </c>
      <c r="C322" s="8" t="s">
        <v>2001</v>
      </c>
      <c r="D322" s="8"/>
      <c r="E322" s="8" t="s">
        <v>853</v>
      </c>
      <c r="F322" s="8" t="s">
        <v>24</v>
      </c>
      <c r="G322" s="43"/>
      <c r="H322" s="43"/>
      <c r="I322" s="43"/>
      <c r="J322" s="43"/>
      <c r="K322" s="43"/>
      <c r="L322" s="8"/>
      <c r="M322" s="8"/>
    </row>
    <row r="323" customHeight="1" spans="1:13">
      <c r="A323" s="6">
        <v>303</v>
      </c>
      <c r="B323" s="6" t="s">
        <v>2002</v>
      </c>
      <c r="C323" s="6" t="s">
        <v>2003</v>
      </c>
      <c r="D323" s="6"/>
      <c r="E323" s="6" t="s">
        <v>137</v>
      </c>
      <c r="F323" s="6" t="s">
        <v>24</v>
      </c>
      <c r="G323" s="44"/>
      <c r="H323" s="85">
        <v>110000</v>
      </c>
      <c r="I323" s="85">
        <v>120000</v>
      </c>
      <c r="J323" s="85">
        <v>130000</v>
      </c>
      <c r="K323" s="44"/>
      <c r="L323" s="6"/>
      <c r="M323" s="6"/>
    </row>
    <row r="324" customHeight="1" spans="1:13">
      <c r="A324" s="8">
        <v>304</v>
      </c>
      <c r="B324" s="8" t="s">
        <v>2004</v>
      </c>
      <c r="C324" s="8" t="s">
        <v>2005</v>
      </c>
      <c r="D324" s="8"/>
      <c r="E324" s="8" t="s">
        <v>267</v>
      </c>
      <c r="F324" s="8" t="s">
        <v>24</v>
      </c>
      <c r="G324" s="43"/>
      <c r="H324" s="43"/>
      <c r="I324" s="43"/>
      <c r="J324" s="43"/>
      <c r="K324" s="43"/>
      <c r="L324" s="8"/>
      <c r="M324" s="8"/>
    </row>
    <row r="325" customHeight="1" spans="1:13">
      <c r="A325" s="6">
        <v>305</v>
      </c>
      <c r="B325" s="6" t="s">
        <v>2006</v>
      </c>
      <c r="C325" s="6" t="s">
        <v>2007</v>
      </c>
      <c r="D325" s="6"/>
      <c r="E325" s="6" t="s">
        <v>267</v>
      </c>
      <c r="F325" s="6" t="s">
        <v>24</v>
      </c>
      <c r="G325" s="44"/>
      <c r="H325" s="44"/>
      <c r="I325" s="44"/>
      <c r="J325" s="44"/>
      <c r="K325" s="44"/>
      <c r="L325" s="6"/>
      <c r="M325" s="6"/>
    </row>
    <row r="326" customHeight="1" spans="1:13">
      <c r="A326" s="8">
        <v>306</v>
      </c>
      <c r="B326" s="8" t="s">
        <v>2008</v>
      </c>
      <c r="C326" s="8" t="s">
        <v>2009</v>
      </c>
      <c r="D326" s="8"/>
      <c r="E326" s="8" t="s">
        <v>120</v>
      </c>
      <c r="F326" s="8" t="s">
        <v>24</v>
      </c>
      <c r="G326" s="43"/>
      <c r="H326" s="85">
        <v>120000</v>
      </c>
      <c r="I326" s="85">
        <v>140000</v>
      </c>
      <c r="J326" s="85">
        <v>150000</v>
      </c>
      <c r="K326" s="43"/>
      <c r="L326" s="8"/>
      <c r="M326" s="8"/>
    </row>
    <row r="327" customHeight="1" spans="1:13">
      <c r="A327" s="6">
        <v>307</v>
      </c>
      <c r="B327" s="6" t="s">
        <v>2010</v>
      </c>
      <c r="C327" s="6" t="s">
        <v>2011</v>
      </c>
      <c r="D327" s="6"/>
      <c r="E327" s="6" t="s">
        <v>120</v>
      </c>
      <c r="F327" s="6" t="s">
        <v>24</v>
      </c>
      <c r="G327" s="44"/>
      <c r="H327" s="85">
        <v>140000</v>
      </c>
      <c r="I327" s="85">
        <v>150000</v>
      </c>
      <c r="J327" s="85">
        <v>170000</v>
      </c>
      <c r="K327" s="44"/>
      <c r="L327" s="6"/>
      <c r="M327" s="6"/>
    </row>
    <row r="328" customHeight="1" spans="1:13">
      <c r="A328" s="8">
        <v>308</v>
      </c>
      <c r="B328" s="8" t="s">
        <v>2012</v>
      </c>
      <c r="C328" s="8" t="s">
        <v>2013</v>
      </c>
      <c r="D328" s="8"/>
      <c r="E328" s="8" t="s">
        <v>120</v>
      </c>
      <c r="F328" s="8" t="s">
        <v>24</v>
      </c>
      <c r="G328" s="43"/>
      <c r="H328" s="85">
        <v>120000</v>
      </c>
      <c r="I328" s="85">
        <v>130000</v>
      </c>
      <c r="J328" s="85">
        <v>140000</v>
      </c>
      <c r="K328" s="43"/>
      <c r="L328" s="8"/>
      <c r="M328" s="8"/>
    </row>
    <row r="329" customHeight="1" spans="1:13">
      <c r="A329" s="6">
        <v>309</v>
      </c>
      <c r="B329" s="6" t="s">
        <v>2014</v>
      </c>
      <c r="C329" s="6" t="s">
        <v>2015</v>
      </c>
      <c r="D329" s="6"/>
      <c r="E329" s="6" t="s">
        <v>273</v>
      </c>
      <c r="F329" s="6" t="s">
        <v>24</v>
      </c>
      <c r="G329" s="44"/>
      <c r="H329" s="44"/>
      <c r="I329" s="44"/>
      <c r="J329" s="44"/>
      <c r="K329" s="44"/>
      <c r="L329" s="6"/>
      <c r="M329" s="6"/>
    </row>
    <row r="330" customHeight="1" spans="1:13">
      <c r="A330" s="8">
        <v>310</v>
      </c>
      <c r="B330" s="8" t="s">
        <v>2016</v>
      </c>
      <c r="C330" s="8" t="s">
        <v>2017</v>
      </c>
      <c r="D330" s="8"/>
      <c r="E330" s="8" t="s">
        <v>120</v>
      </c>
      <c r="F330" s="8" t="s">
        <v>24</v>
      </c>
      <c r="G330" s="43"/>
      <c r="H330" s="43"/>
      <c r="I330" s="43"/>
      <c r="J330" s="43"/>
      <c r="K330" s="43"/>
      <c r="L330" s="8"/>
      <c r="M330" s="8"/>
    </row>
    <row r="331" customHeight="1" spans="1:13">
      <c r="A331" s="6">
        <v>311</v>
      </c>
      <c r="B331" s="6" t="s">
        <v>2018</v>
      </c>
      <c r="C331" s="6" t="s">
        <v>2019</v>
      </c>
      <c r="D331" s="6"/>
      <c r="E331" s="6" t="s">
        <v>120</v>
      </c>
      <c r="F331" s="6" t="s">
        <v>24</v>
      </c>
      <c r="G331" s="44"/>
      <c r="H331" s="85">
        <v>120000</v>
      </c>
      <c r="I331" s="85">
        <v>130000</v>
      </c>
      <c r="J331" s="85">
        <v>140000</v>
      </c>
      <c r="K331" s="44"/>
      <c r="L331" s="6"/>
      <c r="M331" s="6"/>
    </row>
    <row r="332" customHeight="1" spans="1:13">
      <c r="A332" s="8">
        <v>312</v>
      </c>
      <c r="B332" s="8" t="s">
        <v>2020</v>
      </c>
      <c r="C332" s="8" t="s">
        <v>2021</v>
      </c>
      <c r="D332" s="8"/>
      <c r="E332" s="8" t="s">
        <v>267</v>
      </c>
      <c r="F332" s="8" t="s">
        <v>24</v>
      </c>
      <c r="G332" s="43"/>
      <c r="H332" s="43"/>
      <c r="I332" s="43"/>
      <c r="J332" s="43"/>
      <c r="K332" s="43"/>
      <c r="L332" s="8"/>
      <c r="M332" s="8"/>
    </row>
    <row r="333" customHeight="1" spans="1:13">
      <c r="A333" s="6">
        <v>313</v>
      </c>
      <c r="B333" s="6" t="s">
        <v>2022</v>
      </c>
      <c r="C333" s="6" t="s">
        <v>2023</v>
      </c>
      <c r="D333" s="6"/>
      <c r="E333" s="6"/>
      <c r="F333" s="6" t="s">
        <v>24</v>
      </c>
      <c r="G333" s="44"/>
      <c r="H333" s="44"/>
      <c r="I333" s="44"/>
      <c r="J333" s="44"/>
      <c r="K333" s="44"/>
      <c r="L333" s="6"/>
      <c r="M333" s="6"/>
    </row>
    <row r="334" customHeight="1" spans="1:13">
      <c r="A334" s="8">
        <v>314</v>
      </c>
      <c r="B334" s="8" t="s">
        <v>2024</v>
      </c>
      <c r="C334" s="8" t="s">
        <v>2025</v>
      </c>
      <c r="D334" s="8"/>
      <c r="E334" s="8" t="s">
        <v>120</v>
      </c>
      <c r="F334" s="8" t="s">
        <v>24</v>
      </c>
      <c r="G334" s="43"/>
      <c r="H334" s="85">
        <v>110000</v>
      </c>
      <c r="I334" s="85">
        <v>130000</v>
      </c>
      <c r="J334" s="85">
        <v>150000</v>
      </c>
      <c r="K334" s="43"/>
      <c r="L334" s="8"/>
      <c r="M334" s="8"/>
    </row>
    <row r="335" customHeight="1" spans="1:13">
      <c r="A335" s="6">
        <v>315</v>
      </c>
      <c r="B335" s="6" t="s">
        <v>2026</v>
      </c>
      <c r="C335" s="6" t="s">
        <v>2027</v>
      </c>
      <c r="D335" s="6"/>
      <c r="E335" s="6" t="s">
        <v>120</v>
      </c>
      <c r="F335" s="6" t="s">
        <v>24</v>
      </c>
      <c r="G335" s="44"/>
      <c r="H335" s="85">
        <v>90000</v>
      </c>
      <c r="I335" s="85">
        <v>95000</v>
      </c>
      <c r="J335" s="85">
        <v>100000</v>
      </c>
      <c r="K335" s="44"/>
      <c r="L335" s="6"/>
      <c r="M335" s="6"/>
    </row>
    <row r="336" customHeight="1" spans="1:13">
      <c r="A336" s="8">
        <v>316</v>
      </c>
      <c r="B336" s="8" t="s">
        <v>2028</v>
      </c>
      <c r="C336" s="8" t="s">
        <v>2029</v>
      </c>
      <c r="D336" s="8"/>
      <c r="E336" s="8"/>
      <c r="F336" s="8" t="s">
        <v>24</v>
      </c>
      <c r="G336" s="43"/>
      <c r="H336" s="43"/>
      <c r="I336" s="43"/>
      <c r="J336" s="43"/>
      <c r="K336" s="43"/>
      <c r="L336" s="8"/>
      <c r="M336" s="8"/>
    </row>
    <row r="337" customHeight="1" spans="1:13">
      <c r="A337" s="6">
        <v>317</v>
      </c>
      <c r="B337" s="6" t="s">
        <v>2030</v>
      </c>
      <c r="C337" s="6" t="s">
        <v>2031</v>
      </c>
      <c r="D337" s="6"/>
      <c r="E337" s="6" t="s">
        <v>124</v>
      </c>
      <c r="F337" s="6" t="s">
        <v>24</v>
      </c>
      <c r="G337" s="44"/>
      <c r="H337" s="85">
        <v>300000</v>
      </c>
      <c r="I337" s="85">
        <v>330000</v>
      </c>
      <c r="J337" s="85">
        <v>350000</v>
      </c>
      <c r="K337" s="44"/>
      <c r="L337" s="6"/>
      <c r="M337" s="6"/>
    </row>
    <row r="338" customHeight="1" spans="1:13">
      <c r="A338" s="8">
        <v>318</v>
      </c>
      <c r="B338" s="8" t="s">
        <v>2032</v>
      </c>
      <c r="C338" s="8" t="s">
        <v>2033</v>
      </c>
      <c r="D338" s="8"/>
      <c r="E338" s="8" t="s">
        <v>137</v>
      </c>
      <c r="F338" s="8" t="s">
        <v>24</v>
      </c>
      <c r="G338" s="43"/>
      <c r="H338" s="85">
        <v>260000</v>
      </c>
      <c r="I338" s="85">
        <v>280000</v>
      </c>
      <c r="J338" s="85">
        <v>300000</v>
      </c>
      <c r="K338" s="43"/>
      <c r="L338" s="8"/>
      <c r="M338" s="8"/>
    </row>
    <row r="339" customHeight="1" spans="1:13">
      <c r="A339" s="6">
        <v>319</v>
      </c>
      <c r="B339" s="6" t="s">
        <v>2034</v>
      </c>
      <c r="C339" s="6" t="s">
        <v>2035</v>
      </c>
      <c r="D339" s="6"/>
      <c r="E339" s="6" t="s">
        <v>120</v>
      </c>
      <c r="F339" s="6" t="s">
        <v>24</v>
      </c>
      <c r="G339" s="44"/>
      <c r="H339" s="85">
        <v>110000</v>
      </c>
      <c r="I339" s="85">
        <v>130000</v>
      </c>
      <c r="J339" s="85">
        <v>150000</v>
      </c>
      <c r="K339" s="44"/>
      <c r="L339" s="6"/>
      <c r="M339" s="6"/>
    </row>
    <row r="340" customHeight="1" spans="1:13">
      <c r="A340" s="8">
        <v>320</v>
      </c>
      <c r="B340" s="8" t="s">
        <v>2036</v>
      </c>
      <c r="C340" s="8" t="s">
        <v>2037</v>
      </c>
      <c r="D340" s="8"/>
      <c r="E340" s="8" t="s">
        <v>267</v>
      </c>
      <c r="F340" s="8" t="s">
        <v>24</v>
      </c>
      <c r="G340" s="43"/>
      <c r="H340" s="43"/>
      <c r="I340" s="43"/>
      <c r="J340" s="43"/>
      <c r="K340" s="43"/>
      <c r="L340" s="8"/>
      <c r="M340" s="8"/>
    </row>
    <row r="341" customHeight="1" spans="1:13">
      <c r="A341" s="6">
        <v>321</v>
      </c>
      <c r="B341" s="6" t="s">
        <v>2038</v>
      </c>
      <c r="C341" s="6" t="s">
        <v>2039</v>
      </c>
      <c r="D341" s="6"/>
      <c r="E341" s="6" t="s">
        <v>120</v>
      </c>
      <c r="F341" s="6" t="s">
        <v>24</v>
      </c>
      <c r="G341" s="44"/>
      <c r="H341" s="85">
        <v>140000</v>
      </c>
      <c r="I341" s="85">
        <v>160000</v>
      </c>
      <c r="J341" s="85">
        <v>180000</v>
      </c>
      <c r="K341" s="44"/>
      <c r="L341" s="6"/>
      <c r="M341" s="6"/>
    </row>
    <row r="342" customHeight="1" spans="1:13">
      <c r="A342" s="8">
        <v>322</v>
      </c>
      <c r="B342" s="8" t="s">
        <v>2040</v>
      </c>
      <c r="C342" s="8" t="s">
        <v>2041</v>
      </c>
      <c r="D342" s="8"/>
      <c r="E342" s="8" t="s">
        <v>120</v>
      </c>
      <c r="F342" s="8" t="s">
        <v>24</v>
      </c>
      <c r="G342" s="43"/>
      <c r="H342" s="85">
        <v>120000</v>
      </c>
      <c r="I342" s="85">
        <v>130000</v>
      </c>
      <c r="J342" s="85">
        <v>150000</v>
      </c>
      <c r="K342" s="43"/>
      <c r="L342" s="8"/>
      <c r="M342" s="8"/>
    </row>
    <row r="343" customHeight="1" spans="1:13">
      <c r="A343" s="6">
        <v>323</v>
      </c>
      <c r="B343" s="6" t="s">
        <v>2042</v>
      </c>
      <c r="C343" s="6" t="s">
        <v>2043</v>
      </c>
      <c r="D343" s="6"/>
      <c r="E343" s="6" t="s">
        <v>137</v>
      </c>
      <c r="F343" s="6" t="s">
        <v>24</v>
      </c>
      <c r="G343" s="44"/>
      <c r="H343" s="85">
        <v>120000</v>
      </c>
      <c r="I343" s="85">
        <v>130000</v>
      </c>
      <c r="J343" s="85">
        <v>150000</v>
      </c>
      <c r="K343" s="44"/>
      <c r="L343" s="6"/>
      <c r="M343" s="6"/>
    </row>
    <row r="344" customHeight="1" spans="1:13">
      <c r="A344" s="8">
        <v>324</v>
      </c>
      <c r="B344" s="8" t="s">
        <v>2044</v>
      </c>
      <c r="C344" s="8" t="s">
        <v>2045</v>
      </c>
      <c r="D344" s="8"/>
      <c r="E344" s="8" t="s">
        <v>120</v>
      </c>
      <c r="F344" s="8" t="s">
        <v>24</v>
      </c>
      <c r="G344" s="43"/>
      <c r="H344" s="85">
        <v>120000</v>
      </c>
      <c r="I344" s="85">
        <v>130000</v>
      </c>
      <c r="J344" s="85">
        <v>150000</v>
      </c>
      <c r="K344" s="43"/>
      <c r="L344" s="8"/>
      <c r="M344" s="8"/>
    </row>
    <row r="345" customHeight="1" spans="1:13">
      <c r="A345" s="6">
        <v>325</v>
      </c>
      <c r="B345" s="6" t="s">
        <v>2046</v>
      </c>
      <c r="C345" s="6" t="s">
        <v>2047</v>
      </c>
      <c r="D345" s="6"/>
      <c r="E345" s="6" t="s">
        <v>120</v>
      </c>
      <c r="F345" s="6" t="s">
        <v>24</v>
      </c>
      <c r="G345" s="44"/>
      <c r="H345" s="85">
        <v>120000</v>
      </c>
      <c r="I345" s="85">
        <v>130000</v>
      </c>
      <c r="J345" s="85">
        <v>150000</v>
      </c>
      <c r="K345" s="44"/>
      <c r="L345" s="6"/>
      <c r="M345" s="6"/>
    </row>
    <row r="346" customHeight="1" spans="1:13">
      <c r="A346" s="8">
        <v>326</v>
      </c>
      <c r="B346" s="8" t="s">
        <v>2048</v>
      </c>
      <c r="C346" s="8" t="s">
        <v>2049</v>
      </c>
      <c r="D346" s="8"/>
      <c r="E346" s="8" t="s">
        <v>267</v>
      </c>
      <c r="F346" s="8" t="s">
        <v>24</v>
      </c>
      <c r="G346" s="43"/>
      <c r="H346" s="43"/>
      <c r="I346" s="43"/>
      <c r="J346" s="43"/>
      <c r="K346" s="43"/>
      <c r="L346" s="8"/>
      <c r="M346" s="8"/>
    </row>
    <row r="347" customHeight="1" spans="1:13">
      <c r="A347" s="6">
        <v>327</v>
      </c>
      <c r="B347" s="6" t="s">
        <v>2050</v>
      </c>
      <c r="C347" s="6" t="s">
        <v>2051</v>
      </c>
      <c r="D347" s="6"/>
      <c r="E347" s="6" t="s">
        <v>273</v>
      </c>
      <c r="F347" s="6" t="s">
        <v>24</v>
      </c>
      <c r="G347" s="44"/>
      <c r="H347" s="44"/>
      <c r="I347" s="44"/>
      <c r="J347" s="44"/>
      <c r="K347" s="44"/>
      <c r="L347" s="6"/>
      <c r="M347" s="6"/>
    </row>
    <row r="348" customHeight="1" spans="1:13">
      <c r="A348" s="8">
        <v>328</v>
      </c>
      <c r="B348" s="8" t="s">
        <v>2052</v>
      </c>
      <c r="C348" s="8" t="s">
        <v>2053</v>
      </c>
      <c r="D348" s="8"/>
      <c r="E348" s="8" t="s">
        <v>120</v>
      </c>
      <c r="F348" s="8" t="s">
        <v>24</v>
      </c>
      <c r="G348" s="43"/>
      <c r="H348" s="85">
        <v>120000</v>
      </c>
      <c r="I348" s="85">
        <v>130000</v>
      </c>
      <c r="J348" s="85">
        <v>150000</v>
      </c>
      <c r="K348" s="43"/>
      <c r="L348" s="8"/>
      <c r="M348" s="8"/>
    </row>
    <row r="349" customHeight="1" spans="1:13">
      <c r="A349" s="6">
        <v>329</v>
      </c>
      <c r="B349" s="6" t="s">
        <v>2054</v>
      </c>
      <c r="C349" s="6" t="s">
        <v>2055</v>
      </c>
      <c r="D349" s="6"/>
      <c r="E349" s="6" t="s">
        <v>267</v>
      </c>
      <c r="F349" s="6" t="s">
        <v>24</v>
      </c>
      <c r="G349" s="44"/>
      <c r="H349" s="44"/>
      <c r="I349" s="44"/>
      <c r="J349" s="44"/>
      <c r="K349" s="44"/>
      <c r="L349" s="6"/>
      <c r="M349" s="6"/>
    </row>
    <row r="350" customHeight="1" spans="1:13">
      <c r="A350" s="8">
        <v>330</v>
      </c>
      <c r="B350" s="8" t="s">
        <v>2056</v>
      </c>
      <c r="C350" s="8" t="s">
        <v>2057</v>
      </c>
      <c r="D350" s="8"/>
      <c r="E350" s="8" t="s">
        <v>120</v>
      </c>
      <c r="F350" s="8" t="s">
        <v>24</v>
      </c>
      <c r="G350" s="43"/>
      <c r="H350" s="85">
        <v>120000</v>
      </c>
      <c r="I350" s="85">
        <v>130000</v>
      </c>
      <c r="J350" s="85">
        <v>150000</v>
      </c>
      <c r="K350" s="43"/>
      <c r="L350" s="8"/>
      <c r="M350" s="8"/>
    </row>
    <row r="351" customHeight="1" spans="1:13">
      <c r="A351" s="6">
        <v>331</v>
      </c>
      <c r="B351" s="6" t="s">
        <v>2058</v>
      </c>
      <c r="C351" s="6" t="s">
        <v>2059</v>
      </c>
      <c r="D351" s="6"/>
      <c r="E351" s="6" t="s">
        <v>273</v>
      </c>
      <c r="F351" s="6" t="s">
        <v>24</v>
      </c>
      <c r="G351" s="44"/>
      <c r="H351" s="44"/>
      <c r="I351" s="44"/>
      <c r="J351" s="44"/>
      <c r="K351" s="44"/>
      <c r="L351" s="6"/>
      <c r="M351" s="6"/>
    </row>
    <row r="352" customHeight="1" spans="1:13">
      <c r="A352" s="8">
        <v>332</v>
      </c>
      <c r="B352" s="8" t="s">
        <v>2060</v>
      </c>
      <c r="C352" s="8" t="s">
        <v>2061</v>
      </c>
      <c r="D352" s="8"/>
      <c r="E352" s="8"/>
      <c r="F352" s="8" t="s">
        <v>24</v>
      </c>
      <c r="G352" s="43"/>
      <c r="H352" s="43"/>
      <c r="I352" s="43"/>
      <c r="J352" s="43"/>
      <c r="K352" s="43"/>
      <c r="L352" s="8"/>
      <c r="M352" s="8"/>
    </row>
    <row r="353" customHeight="1" spans="1:13">
      <c r="A353" s="6">
        <v>333</v>
      </c>
      <c r="B353" s="6" t="s">
        <v>2062</v>
      </c>
      <c r="C353" s="6" t="s">
        <v>2063</v>
      </c>
      <c r="D353" s="6"/>
      <c r="E353" s="6" t="s">
        <v>124</v>
      </c>
      <c r="F353" s="6" t="s">
        <v>24</v>
      </c>
      <c r="G353" s="44"/>
      <c r="H353" s="85">
        <v>120000</v>
      </c>
      <c r="I353" s="85">
        <v>130000</v>
      </c>
      <c r="J353" s="85">
        <v>150000</v>
      </c>
      <c r="K353" s="44"/>
      <c r="L353" s="6"/>
      <c r="M353" s="6"/>
    </row>
    <row r="354" customHeight="1" spans="1:13">
      <c r="A354" s="8">
        <v>334</v>
      </c>
      <c r="B354" s="8" t="s">
        <v>2064</v>
      </c>
      <c r="C354" s="8" t="s">
        <v>2065</v>
      </c>
      <c r="D354" s="8"/>
      <c r="E354" s="8" t="s">
        <v>124</v>
      </c>
      <c r="F354" s="8" t="s">
        <v>24</v>
      </c>
      <c r="G354" s="43"/>
      <c r="H354" s="85">
        <v>90000</v>
      </c>
      <c r="I354" s="85">
        <v>100000</v>
      </c>
      <c r="J354" s="85">
        <v>110000</v>
      </c>
      <c r="K354" s="43"/>
      <c r="L354" s="8"/>
      <c r="M354" s="8"/>
    </row>
    <row r="355" customHeight="1" spans="1:13">
      <c r="A355" s="6">
        <v>335</v>
      </c>
      <c r="B355" s="6" t="s">
        <v>2066</v>
      </c>
      <c r="C355" s="6" t="s">
        <v>2067</v>
      </c>
      <c r="D355" s="6"/>
      <c r="E355" s="6" t="s">
        <v>124</v>
      </c>
      <c r="F355" s="6" t="s">
        <v>24</v>
      </c>
      <c r="G355" s="44"/>
      <c r="H355" s="85">
        <v>170000</v>
      </c>
      <c r="I355" s="85">
        <v>190000</v>
      </c>
      <c r="J355" s="85">
        <v>200000</v>
      </c>
      <c r="K355" s="44"/>
      <c r="L355" s="6"/>
      <c r="M355" s="6"/>
    </row>
    <row r="356" customHeight="1" spans="1:13">
      <c r="A356" s="8">
        <v>336</v>
      </c>
      <c r="B356" s="8" t="s">
        <v>2068</v>
      </c>
      <c r="C356" s="8" t="s">
        <v>2069</v>
      </c>
      <c r="D356" s="8"/>
      <c r="E356" s="8" t="s">
        <v>267</v>
      </c>
      <c r="F356" s="8" t="s">
        <v>24</v>
      </c>
      <c r="G356" s="43"/>
      <c r="H356" s="43"/>
      <c r="I356" s="43"/>
      <c r="J356" s="43"/>
      <c r="K356" s="43"/>
      <c r="L356" s="8"/>
      <c r="M356" s="8"/>
    </row>
    <row r="357" customHeight="1" spans="1:13">
      <c r="A357" s="6">
        <v>337</v>
      </c>
      <c r="B357" s="6" t="s">
        <v>2070</v>
      </c>
      <c r="C357" s="6" t="s">
        <v>2071</v>
      </c>
      <c r="D357" s="6"/>
      <c r="E357" s="6"/>
      <c r="F357" s="6" t="s">
        <v>24</v>
      </c>
      <c r="G357" s="44"/>
      <c r="H357" s="44"/>
      <c r="I357" s="44"/>
      <c r="J357" s="44"/>
      <c r="K357" s="44"/>
      <c r="L357" s="6"/>
      <c r="M357" s="6"/>
    </row>
    <row r="358" customHeight="1" spans="1:13">
      <c r="A358" s="8">
        <v>338</v>
      </c>
      <c r="B358" s="8" t="s">
        <v>2072</v>
      </c>
      <c r="C358" s="8" t="s">
        <v>2073</v>
      </c>
      <c r="D358" s="8"/>
      <c r="E358" s="8" t="s">
        <v>280</v>
      </c>
      <c r="F358" s="8" t="s">
        <v>24</v>
      </c>
      <c r="G358" s="43"/>
      <c r="H358" s="43"/>
      <c r="I358" s="43"/>
      <c r="J358" s="43"/>
      <c r="K358" s="43"/>
      <c r="L358" s="8"/>
      <c r="M358" s="8"/>
    </row>
    <row r="359" customHeight="1" spans="1:13">
      <c r="A359" s="6">
        <v>339</v>
      </c>
      <c r="B359" s="6" t="s">
        <v>2074</v>
      </c>
      <c r="C359" s="6" t="s">
        <v>2075</v>
      </c>
      <c r="D359" s="6"/>
      <c r="E359" s="6" t="s">
        <v>120</v>
      </c>
      <c r="F359" s="6" t="s">
        <v>24</v>
      </c>
      <c r="G359" s="44"/>
      <c r="H359" s="85">
        <v>190000</v>
      </c>
      <c r="I359" s="85">
        <v>220000</v>
      </c>
      <c r="J359" s="85">
        <v>250000</v>
      </c>
      <c r="K359" s="44"/>
      <c r="L359" s="6"/>
      <c r="M359" s="6"/>
    </row>
    <row r="360" customHeight="1" spans="1:13">
      <c r="A360" s="8">
        <v>340</v>
      </c>
      <c r="B360" s="8" t="s">
        <v>2076</v>
      </c>
      <c r="C360" s="8" t="s">
        <v>2077</v>
      </c>
      <c r="D360" s="8"/>
      <c r="E360" s="8" t="s">
        <v>137</v>
      </c>
      <c r="F360" s="8" t="s">
        <v>24</v>
      </c>
      <c r="G360" s="43"/>
      <c r="H360" s="85">
        <v>200000</v>
      </c>
      <c r="I360" s="85">
        <v>230000</v>
      </c>
      <c r="J360" s="85">
        <v>270000</v>
      </c>
      <c r="K360" s="43"/>
      <c r="L360" s="8"/>
      <c r="M360" s="8"/>
    </row>
    <row r="361" customHeight="1" spans="1:13">
      <c r="A361" s="6">
        <v>341</v>
      </c>
      <c r="B361" s="6" t="s">
        <v>2078</v>
      </c>
      <c r="C361" s="6" t="s">
        <v>2079</v>
      </c>
      <c r="D361" s="6"/>
      <c r="E361" s="6" t="s">
        <v>120</v>
      </c>
      <c r="F361" s="6" t="s">
        <v>24</v>
      </c>
      <c r="G361" s="44"/>
      <c r="H361" s="85">
        <v>190000</v>
      </c>
      <c r="I361" s="85">
        <v>220000</v>
      </c>
      <c r="J361" s="85">
        <v>250000</v>
      </c>
      <c r="K361" s="44"/>
      <c r="L361" s="6"/>
      <c r="M361" s="6"/>
    </row>
    <row r="362" customHeight="1" spans="1:13">
      <c r="A362" s="8">
        <v>342</v>
      </c>
      <c r="B362" s="8" t="s">
        <v>2080</v>
      </c>
      <c r="C362" s="8" t="s">
        <v>2081</v>
      </c>
      <c r="D362" s="8"/>
      <c r="E362" s="8" t="s">
        <v>2082</v>
      </c>
      <c r="F362" s="8" t="s">
        <v>24</v>
      </c>
      <c r="G362" s="43"/>
      <c r="H362" s="43"/>
      <c r="I362" s="43"/>
      <c r="J362" s="43"/>
      <c r="K362" s="43"/>
      <c r="L362" s="8"/>
      <c r="M362" s="8"/>
    </row>
    <row r="363" customHeight="1" spans="1:13">
      <c r="A363" s="6">
        <v>343</v>
      </c>
      <c r="B363" s="6" t="s">
        <v>2083</v>
      </c>
      <c r="C363" s="6" t="s">
        <v>2084</v>
      </c>
      <c r="D363" s="6"/>
      <c r="E363" s="6" t="s">
        <v>2085</v>
      </c>
      <c r="F363" s="6" t="s">
        <v>24</v>
      </c>
      <c r="G363" s="44"/>
      <c r="H363" s="44"/>
      <c r="I363" s="44"/>
      <c r="J363" s="44"/>
      <c r="K363" s="44"/>
      <c r="L363" s="6"/>
      <c r="M363" s="6"/>
    </row>
    <row r="364" customHeight="1" spans="1:13">
      <c r="A364" s="8">
        <v>344</v>
      </c>
      <c r="B364" s="8" t="s">
        <v>2086</v>
      </c>
      <c r="C364" s="8" t="s">
        <v>2087</v>
      </c>
      <c r="D364" s="8"/>
      <c r="E364" s="8" t="s">
        <v>137</v>
      </c>
      <c r="F364" s="8" t="s">
        <v>24</v>
      </c>
      <c r="G364" s="43"/>
      <c r="H364" s="85">
        <v>260000</v>
      </c>
      <c r="I364" s="85">
        <v>280000</v>
      </c>
      <c r="J364" s="85">
        <v>300000</v>
      </c>
      <c r="K364" s="43"/>
      <c r="L364" s="8"/>
      <c r="M364" s="8"/>
    </row>
    <row r="365" customHeight="1" spans="1:13">
      <c r="A365" s="6">
        <v>345</v>
      </c>
      <c r="B365" s="6" t="s">
        <v>2088</v>
      </c>
      <c r="C365" s="6" t="s">
        <v>2089</v>
      </c>
      <c r="D365" s="6"/>
      <c r="E365" s="6" t="s">
        <v>120</v>
      </c>
      <c r="F365" s="6" t="s">
        <v>24</v>
      </c>
      <c r="G365" s="44"/>
      <c r="H365" s="85">
        <v>190000</v>
      </c>
      <c r="I365" s="85">
        <v>200000</v>
      </c>
      <c r="J365" s="85">
        <v>210000</v>
      </c>
      <c r="K365" s="44"/>
      <c r="L365" s="6"/>
      <c r="M365" s="6"/>
    </row>
    <row r="366" customHeight="1" spans="1:13">
      <c r="A366" s="8">
        <v>346</v>
      </c>
      <c r="B366" s="8" t="s">
        <v>2090</v>
      </c>
      <c r="C366" s="8" t="s">
        <v>2091</v>
      </c>
      <c r="D366" s="8"/>
      <c r="E366" s="8" t="s">
        <v>267</v>
      </c>
      <c r="F366" s="8" t="s">
        <v>24</v>
      </c>
      <c r="G366" s="43"/>
      <c r="H366" s="43"/>
      <c r="I366" s="43"/>
      <c r="J366" s="43"/>
      <c r="K366" s="43"/>
      <c r="L366" s="8"/>
      <c r="M366" s="8"/>
    </row>
    <row r="367" customHeight="1" spans="1:13">
      <c r="A367" s="6">
        <v>347</v>
      </c>
      <c r="B367" s="6" t="s">
        <v>2092</v>
      </c>
      <c r="C367" s="6" t="s">
        <v>2093</v>
      </c>
      <c r="D367" s="6"/>
      <c r="E367" s="6" t="s">
        <v>267</v>
      </c>
      <c r="F367" s="6" t="s">
        <v>24</v>
      </c>
      <c r="G367" s="44"/>
      <c r="H367" s="44"/>
      <c r="I367" s="44"/>
      <c r="J367" s="44"/>
      <c r="K367" s="44"/>
      <c r="L367" s="6"/>
      <c r="M367" s="6"/>
    </row>
    <row r="368" customHeight="1" spans="1:13">
      <c r="A368" s="8">
        <v>348</v>
      </c>
      <c r="B368" s="8" t="s">
        <v>2094</v>
      </c>
      <c r="C368" s="8" t="s">
        <v>2095</v>
      </c>
      <c r="D368" s="8"/>
      <c r="E368" s="8" t="s">
        <v>137</v>
      </c>
      <c r="F368" s="8" t="s">
        <v>24</v>
      </c>
      <c r="G368" s="43"/>
      <c r="H368" s="85">
        <v>310000</v>
      </c>
      <c r="I368" s="85">
        <v>330000</v>
      </c>
      <c r="J368" s="85">
        <v>360000</v>
      </c>
      <c r="K368" s="43"/>
      <c r="L368" s="8"/>
      <c r="M368" s="8"/>
    </row>
    <row r="369" customHeight="1" spans="1:13">
      <c r="A369" s="6">
        <v>349</v>
      </c>
      <c r="B369" s="6" t="s">
        <v>2096</v>
      </c>
      <c r="C369" s="6" t="s">
        <v>2097</v>
      </c>
      <c r="D369" s="6"/>
      <c r="E369" s="6" t="s">
        <v>267</v>
      </c>
      <c r="F369" s="6" t="s">
        <v>24</v>
      </c>
      <c r="G369" s="44"/>
      <c r="H369" s="44"/>
      <c r="I369" s="44"/>
      <c r="J369" s="44"/>
      <c r="K369" s="44"/>
      <c r="L369" s="6"/>
      <c r="M369" s="6"/>
    </row>
    <row r="370" customHeight="1" spans="1:13">
      <c r="A370" s="8">
        <v>350</v>
      </c>
      <c r="B370" s="8" t="s">
        <v>2098</v>
      </c>
      <c r="C370" s="8" t="s">
        <v>2099</v>
      </c>
      <c r="D370" s="8"/>
      <c r="E370" s="8" t="s">
        <v>120</v>
      </c>
      <c r="F370" s="8" t="s">
        <v>24</v>
      </c>
      <c r="G370" s="43"/>
      <c r="H370" s="85">
        <v>190000</v>
      </c>
      <c r="I370" s="85">
        <v>200000</v>
      </c>
      <c r="J370" s="85">
        <v>250000</v>
      </c>
      <c r="K370" s="43"/>
      <c r="L370" s="8"/>
      <c r="M370" s="8"/>
    </row>
    <row r="371" customHeight="1" spans="1:13">
      <c r="A371" s="6">
        <v>351</v>
      </c>
      <c r="B371" s="6" t="s">
        <v>2100</v>
      </c>
      <c r="C371" s="6" t="s">
        <v>2101</v>
      </c>
      <c r="D371" s="6"/>
      <c r="E371" s="6" t="s">
        <v>137</v>
      </c>
      <c r="F371" s="6" t="s">
        <v>24</v>
      </c>
      <c r="G371" s="44"/>
      <c r="H371" s="85">
        <v>200000</v>
      </c>
      <c r="I371" s="85">
        <v>210000</v>
      </c>
      <c r="J371" s="85">
        <v>250000</v>
      </c>
      <c r="K371" s="44"/>
      <c r="L371" s="6"/>
      <c r="M371" s="6"/>
    </row>
    <row r="372" customHeight="1" spans="1:13">
      <c r="A372" s="8">
        <v>352</v>
      </c>
      <c r="B372" s="8" t="s">
        <v>2102</v>
      </c>
      <c r="C372" s="8" t="s">
        <v>2103</v>
      </c>
      <c r="D372" s="8"/>
      <c r="E372" s="8" t="s">
        <v>120</v>
      </c>
      <c r="F372" s="8" t="s">
        <v>24</v>
      </c>
      <c r="G372" s="43"/>
      <c r="H372" s="85">
        <v>160000</v>
      </c>
      <c r="I372" s="85">
        <v>170000</v>
      </c>
      <c r="J372" s="85">
        <v>180000</v>
      </c>
      <c r="K372" s="43"/>
      <c r="L372" s="8"/>
      <c r="M372" s="8"/>
    </row>
    <row r="373" customHeight="1" spans="1:13">
      <c r="A373" s="6">
        <v>353</v>
      </c>
      <c r="B373" s="6" t="s">
        <v>2104</v>
      </c>
      <c r="C373" s="6" t="s">
        <v>2105</v>
      </c>
      <c r="D373" s="6"/>
      <c r="E373" s="6" t="s">
        <v>137</v>
      </c>
      <c r="F373" s="6" t="s">
        <v>24</v>
      </c>
      <c r="G373" s="44"/>
      <c r="H373" s="85">
        <v>170000</v>
      </c>
      <c r="I373" s="85">
        <v>180000</v>
      </c>
      <c r="J373" s="85">
        <v>200000</v>
      </c>
      <c r="K373" s="44"/>
      <c r="L373" s="6"/>
      <c r="M373" s="6"/>
    </row>
    <row r="374" customHeight="1" spans="1:13">
      <c r="A374" s="8">
        <v>354</v>
      </c>
      <c r="B374" s="8" t="s">
        <v>2106</v>
      </c>
      <c r="C374" s="8" t="s">
        <v>2107</v>
      </c>
      <c r="D374" s="8"/>
      <c r="E374" s="8" t="s">
        <v>252</v>
      </c>
      <c r="F374" s="8" t="s">
        <v>24</v>
      </c>
      <c r="G374" s="43"/>
      <c r="H374" s="43"/>
      <c r="I374" s="43"/>
      <c r="J374" s="43"/>
      <c r="K374" s="43"/>
      <c r="L374" s="8"/>
      <c r="M374" s="8"/>
    </row>
    <row r="375" customHeight="1" spans="1:13">
      <c r="A375" s="6">
        <v>355</v>
      </c>
      <c r="B375" s="6" t="s">
        <v>2108</v>
      </c>
      <c r="C375" s="6" t="s">
        <v>2109</v>
      </c>
      <c r="D375" s="6"/>
      <c r="E375" s="6" t="s">
        <v>137</v>
      </c>
      <c r="F375" s="6" t="s">
        <v>24</v>
      </c>
      <c r="G375" s="44"/>
      <c r="H375" s="85">
        <v>300000</v>
      </c>
      <c r="I375" s="85">
        <v>320000</v>
      </c>
      <c r="J375" s="85">
        <v>350000</v>
      </c>
      <c r="K375" s="44"/>
      <c r="L375" s="6"/>
      <c r="M375" s="6"/>
    </row>
    <row r="376" customHeight="1" spans="1:13">
      <c r="A376" s="8">
        <v>356</v>
      </c>
      <c r="B376" s="8" t="s">
        <v>2110</v>
      </c>
      <c r="C376" s="8" t="s">
        <v>2111</v>
      </c>
      <c r="D376" s="8"/>
      <c r="E376" s="8" t="s">
        <v>267</v>
      </c>
      <c r="F376" s="8" t="s">
        <v>24</v>
      </c>
      <c r="G376" s="43"/>
      <c r="H376" s="43"/>
      <c r="I376" s="43"/>
      <c r="J376" s="43"/>
      <c r="K376" s="43"/>
      <c r="L376" s="8"/>
      <c r="M376" s="8"/>
    </row>
    <row r="377" customHeight="1" spans="1:13">
      <c r="A377" s="6">
        <v>357</v>
      </c>
      <c r="B377" s="6" t="s">
        <v>2112</v>
      </c>
      <c r="C377" s="6" t="s">
        <v>2113</v>
      </c>
      <c r="D377" s="6"/>
      <c r="E377" s="6" t="s">
        <v>124</v>
      </c>
      <c r="F377" s="6" t="s">
        <v>24</v>
      </c>
      <c r="G377" s="44"/>
      <c r="H377" s="85">
        <v>220000</v>
      </c>
      <c r="I377" s="85">
        <v>250000</v>
      </c>
      <c r="J377" s="85">
        <v>300000</v>
      </c>
      <c r="K377" s="44"/>
      <c r="L377" s="6"/>
      <c r="M377" s="6"/>
    </row>
    <row r="378" customHeight="1" spans="1:13">
      <c r="A378" s="8">
        <v>358</v>
      </c>
      <c r="B378" s="8" t="s">
        <v>2114</v>
      </c>
      <c r="C378" s="8" t="s">
        <v>2115</v>
      </c>
      <c r="D378" s="8"/>
      <c r="E378" s="8" t="s">
        <v>124</v>
      </c>
      <c r="F378" s="8" t="s">
        <v>24</v>
      </c>
      <c r="G378" s="43"/>
      <c r="H378" s="43"/>
      <c r="I378" s="43"/>
      <c r="J378" s="43"/>
      <c r="K378" s="43"/>
      <c r="L378" s="8"/>
      <c r="M378" s="8"/>
    </row>
    <row r="379" customHeight="1" spans="1:13">
      <c r="A379" s="6">
        <v>359</v>
      </c>
      <c r="B379" s="6" t="s">
        <v>2116</v>
      </c>
      <c r="C379" s="6" t="s">
        <v>2117</v>
      </c>
      <c r="D379" s="6"/>
      <c r="E379" s="6" t="s">
        <v>120</v>
      </c>
      <c r="F379" s="6" t="s">
        <v>24</v>
      </c>
      <c r="G379" s="44"/>
      <c r="H379" s="85">
        <v>140000</v>
      </c>
      <c r="I379" s="85">
        <v>160000</v>
      </c>
      <c r="J379" s="85">
        <v>180000</v>
      </c>
      <c r="K379" s="44"/>
      <c r="L379" s="6"/>
      <c r="M379" s="6"/>
    </row>
    <row r="380" customHeight="1" spans="1:13">
      <c r="A380" s="8">
        <v>360</v>
      </c>
      <c r="B380" s="8" t="s">
        <v>2118</v>
      </c>
      <c r="C380" s="8" t="s">
        <v>2119</v>
      </c>
      <c r="D380" s="8"/>
      <c r="E380" s="8" t="s">
        <v>120</v>
      </c>
      <c r="F380" s="8" t="s">
        <v>24</v>
      </c>
      <c r="G380" s="43"/>
      <c r="H380" s="85">
        <v>140000</v>
      </c>
      <c r="I380" s="85">
        <v>150000</v>
      </c>
      <c r="J380" s="85">
        <v>170000</v>
      </c>
      <c r="K380" s="43"/>
      <c r="L380" s="8"/>
      <c r="M380" s="8"/>
    </row>
    <row r="381" customHeight="1" spans="1:13">
      <c r="A381" s="6">
        <v>361</v>
      </c>
      <c r="B381" s="6" t="s">
        <v>2120</v>
      </c>
      <c r="C381" s="6" t="s">
        <v>2121</v>
      </c>
      <c r="D381" s="6"/>
      <c r="E381" s="6" t="s">
        <v>137</v>
      </c>
      <c r="F381" s="6" t="s">
        <v>24</v>
      </c>
      <c r="G381" s="44"/>
      <c r="H381" s="85">
        <v>80000</v>
      </c>
      <c r="I381" s="85">
        <v>90000</v>
      </c>
      <c r="J381" s="85">
        <v>100000</v>
      </c>
      <c r="K381" s="44"/>
      <c r="L381" s="6"/>
      <c r="M381" s="6"/>
    </row>
    <row r="382" customHeight="1" spans="1:13">
      <c r="A382" s="8">
        <v>362</v>
      </c>
      <c r="B382" s="8" t="s">
        <v>2122</v>
      </c>
      <c r="C382" s="8" t="s">
        <v>2123</v>
      </c>
      <c r="D382" s="8"/>
      <c r="E382" s="8" t="s">
        <v>2124</v>
      </c>
      <c r="F382" s="8" t="s">
        <v>24</v>
      </c>
      <c r="G382" s="43"/>
      <c r="H382" s="43"/>
      <c r="I382" s="43"/>
      <c r="J382" s="43"/>
      <c r="K382" s="43"/>
      <c r="L382" s="8"/>
      <c r="M382" s="8"/>
    </row>
    <row r="383" customHeight="1" spans="1:13">
      <c r="A383" s="6">
        <v>363</v>
      </c>
      <c r="B383" s="6" t="s">
        <v>2125</v>
      </c>
      <c r="C383" s="6" t="s">
        <v>2126</v>
      </c>
      <c r="D383" s="6"/>
      <c r="E383" s="6" t="s">
        <v>120</v>
      </c>
      <c r="F383" s="6" t="s">
        <v>24</v>
      </c>
      <c r="G383" s="44"/>
      <c r="H383" s="85">
        <v>110000</v>
      </c>
      <c r="I383" s="85">
        <v>120000</v>
      </c>
      <c r="J383" s="85">
        <v>130000</v>
      </c>
      <c r="K383" s="44"/>
      <c r="L383" s="6"/>
      <c r="M383" s="6"/>
    </row>
    <row r="384" customHeight="1" spans="1:13">
      <c r="A384" s="8">
        <v>364</v>
      </c>
      <c r="B384" s="8" t="s">
        <v>2127</v>
      </c>
      <c r="C384" s="8" t="s">
        <v>2128</v>
      </c>
      <c r="D384" s="8"/>
      <c r="E384" s="8" t="s">
        <v>2129</v>
      </c>
      <c r="F384" s="8" t="s">
        <v>24</v>
      </c>
      <c r="G384" s="43"/>
      <c r="H384" s="43"/>
      <c r="I384" s="43"/>
      <c r="J384" s="43"/>
      <c r="K384" s="43"/>
      <c r="L384" s="8"/>
      <c r="M384" s="8"/>
    </row>
    <row r="385" customHeight="1" spans="1:13">
      <c r="A385" s="6">
        <v>365</v>
      </c>
      <c r="B385" s="6" t="s">
        <v>2130</v>
      </c>
      <c r="C385" s="6" t="s">
        <v>2131</v>
      </c>
      <c r="D385" s="6"/>
      <c r="E385" s="6" t="s">
        <v>120</v>
      </c>
      <c r="F385" s="6" t="s">
        <v>24</v>
      </c>
      <c r="G385" s="44"/>
      <c r="H385" s="85">
        <v>140000</v>
      </c>
      <c r="I385" s="85">
        <v>150000</v>
      </c>
      <c r="J385" s="85">
        <v>160000</v>
      </c>
      <c r="K385" s="44"/>
      <c r="L385" s="6"/>
      <c r="M385" s="6"/>
    </row>
    <row r="386" customHeight="1" spans="1:13">
      <c r="A386" s="8">
        <v>366</v>
      </c>
      <c r="B386" s="8" t="s">
        <v>2132</v>
      </c>
      <c r="C386" s="8" t="s">
        <v>2133</v>
      </c>
      <c r="D386" s="8"/>
      <c r="E386" s="8" t="s">
        <v>137</v>
      </c>
      <c r="F386" s="8" t="s">
        <v>24</v>
      </c>
      <c r="G386" s="43"/>
      <c r="H386" s="85">
        <v>350000</v>
      </c>
      <c r="I386" s="85">
        <v>370000</v>
      </c>
      <c r="J386" s="85">
        <v>400000</v>
      </c>
      <c r="K386" s="43"/>
      <c r="L386" s="8"/>
      <c r="M386" s="8"/>
    </row>
    <row r="387" customHeight="1" spans="1:13">
      <c r="A387" s="6">
        <v>367</v>
      </c>
      <c r="B387" s="6" t="s">
        <v>2134</v>
      </c>
      <c r="C387" s="6" t="s">
        <v>2135</v>
      </c>
      <c r="D387" s="6"/>
      <c r="E387" s="6" t="s">
        <v>137</v>
      </c>
      <c r="F387" s="6" t="s">
        <v>24</v>
      </c>
      <c r="G387" s="44"/>
      <c r="H387" s="85">
        <v>390000</v>
      </c>
      <c r="I387" s="85">
        <v>410000</v>
      </c>
      <c r="J387" s="85">
        <v>450000</v>
      </c>
      <c r="K387" s="44"/>
      <c r="L387" s="6"/>
      <c r="M387" s="6"/>
    </row>
    <row r="388" customHeight="1" spans="1:13">
      <c r="A388" s="8">
        <v>368</v>
      </c>
      <c r="B388" s="8" t="s">
        <v>2136</v>
      </c>
      <c r="C388" s="8" t="s">
        <v>2137</v>
      </c>
      <c r="D388" s="8"/>
      <c r="E388" s="8" t="s">
        <v>338</v>
      </c>
      <c r="F388" s="8" t="s">
        <v>24</v>
      </c>
      <c r="G388" s="43"/>
      <c r="H388" s="43"/>
      <c r="I388" s="43"/>
      <c r="J388" s="43"/>
      <c r="K388" s="43"/>
      <c r="L388" s="8"/>
      <c r="M388" s="8"/>
    </row>
    <row r="389" customHeight="1" spans="1:13">
      <c r="A389" s="6">
        <v>369</v>
      </c>
      <c r="B389" s="6" t="s">
        <v>2138</v>
      </c>
      <c r="C389" s="6" t="s">
        <v>2139</v>
      </c>
      <c r="D389" s="6"/>
      <c r="E389" s="6" t="s">
        <v>120</v>
      </c>
      <c r="F389" s="6" t="s">
        <v>24</v>
      </c>
      <c r="G389" s="44"/>
      <c r="H389" s="85">
        <v>150000</v>
      </c>
      <c r="I389" s="85">
        <v>160000</v>
      </c>
      <c r="J389" s="85">
        <v>180000</v>
      </c>
      <c r="K389" s="44"/>
      <c r="L389" s="6"/>
      <c r="M389" s="6"/>
    </row>
    <row r="390" customHeight="1" spans="1:13">
      <c r="A390" s="8">
        <v>370</v>
      </c>
      <c r="B390" s="8" t="s">
        <v>2140</v>
      </c>
      <c r="C390" s="8" t="s">
        <v>2141</v>
      </c>
      <c r="D390" s="8"/>
      <c r="E390" s="8" t="s">
        <v>137</v>
      </c>
      <c r="F390" s="8" t="s">
        <v>24</v>
      </c>
      <c r="G390" s="43"/>
      <c r="H390" s="85">
        <v>150000</v>
      </c>
      <c r="I390" s="85">
        <v>160000</v>
      </c>
      <c r="J390" s="85">
        <v>180000</v>
      </c>
      <c r="K390" s="43"/>
      <c r="L390" s="8"/>
      <c r="M390" s="8"/>
    </row>
    <row r="391" customHeight="1" spans="1:13">
      <c r="A391" s="6">
        <v>371</v>
      </c>
      <c r="B391" s="6" t="s">
        <v>2142</v>
      </c>
      <c r="C391" s="6" t="s">
        <v>2143</v>
      </c>
      <c r="D391" s="6"/>
      <c r="E391" s="6" t="s">
        <v>1522</v>
      </c>
      <c r="F391" s="6" t="s">
        <v>24</v>
      </c>
      <c r="G391" s="44"/>
      <c r="H391" s="44"/>
      <c r="I391" s="44"/>
      <c r="J391" s="44"/>
      <c r="K391" s="44"/>
      <c r="L391" s="6"/>
      <c r="M391" s="6"/>
    </row>
    <row r="392" customHeight="1" spans="1:13">
      <c r="A392" s="8">
        <v>372</v>
      </c>
      <c r="B392" s="8" t="s">
        <v>2144</v>
      </c>
      <c r="C392" s="8" t="s">
        <v>2145</v>
      </c>
      <c r="D392" s="8"/>
      <c r="E392" s="8" t="s">
        <v>764</v>
      </c>
      <c r="F392" s="8" t="s">
        <v>24</v>
      </c>
      <c r="G392" s="43"/>
      <c r="H392" s="43"/>
      <c r="I392" s="43"/>
      <c r="J392" s="43"/>
      <c r="K392" s="43"/>
      <c r="L392" s="8"/>
      <c r="M392" s="8"/>
    </row>
    <row r="393" customHeight="1" spans="1:13">
      <c r="A393" s="6">
        <v>373</v>
      </c>
      <c r="B393" s="6" t="s">
        <v>2146</v>
      </c>
      <c r="C393" s="6" t="s">
        <v>2147</v>
      </c>
      <c r="D393" s="6"/>
      <c r="E393" s="6" t="s">
        <v>137</v>
      </c>
      <c r="F393" s="6" t="s">
        <v>121</v>
      </c>
      <c r="G393" s="44"/>
      <c r="H393" s="85">
        <v>1300000</v>
      </c>
      <c r="I393" s="85">
        <v>1400000</v>
      </c>
      <c r="J393" s="85">
        <v>1500000</v>
      </c>
      <c r="K393" s="44"/>
      <c r="L393" s="6"/>
      <c r="M393" s="6"/>
    </row>
    <row r="394" customHeight="1" spans="1:13">
      <c r="A394" s="8">
        <v>374</v>
      </c>
      <c r="B394" s="8" t="s">
        <v>2148</v>
      </c>
      <c r="C394" s="8" t="s">
        <v>2149</v>
      </c>
      <c r="D394" s="8"/>
      <c r="E394" s="8" t="s">
        <v>137</v>
      </c>
      <c r="F394" s="8" t="s">
        <v>121</v>
      </c>
      <c r="G394" s="43"/>
      <c r="H394" s="85">
        <v>1700000</v>
      </c>
      <c r="I394" s="85">
        <v>1800000</v>
      </c>
      <c r="J394" s="85">
        <v>2000000</v>
      </c>
      <c r="K394" s="43"/>
      <c r="L394" s="8"/>
      <c r="M394" s="8"/>
    </row>
    <row r="395" customHeight="1" spans="1:13">
      <c r="A395" s="6">
        <v>375</v>
      </c>
      <c r="B395" s="6" t="s">
        <v>2150</v>
      </c>
      <c r="C395" s="6" t="s">
        <v>2151</v>
      </c>
      <c r="D395" s="6"/>
      <c r="E395" s="6" t="s">
        <v>267</v>
      </c>
      <c r="F395" s="6" t="s">
        <v>121</v>
      </c>
      <c r="G395" s="44"/>
      <c r="H395" s="44"/>
      <c r="I395" s="44"/>
      <c r="J395" s="44"/>
      <c r="K395" s="44"/>
      <c r="L395" s="6"/>
      <c r="M395" s="6"/>
    </row>
    <row r="396" customHeight="1" spans="1:13">
      <c r="A396" s="8">
        <v>376</v>
      </c>
      <c r="B396" s="8" t="s">
        <v>2152</v>
      </c>
      <c r="C396" s="8" t="s">
        <v>2153</v>
      </c>
      <c r="D396" s="8"/>
      <c r="E396" s="8" t="s">
        <v>137</v>
      </c>
      <c r="F396" s="8" t="s">
        <v>121</v>
      </c>
      <c r="G396" s="43"/>
      <c r="H396" s="85">
        <v>620000</v>
      </c>
      <c r="I396" s="85">
        <v>660000</v>
      </c>
      <c r="J396" s="85">
        <v>700000</v>
      </c>
      <c r="K396" s="43"/>
      <c r="L396" s="8"/>
      <c r="M396" s="8"/>
    </row>
    <row r="397" customHeight="1" spans="1:13">
      <c r="A397" s="6">
        <v>377</v>
      </c>
      <c r="B397" s="6" t="s">
        <v>2154</v>
      </c>
      <c r="C397" s="6" t="s">
        <v>2155</v>
      </c>
      <c r="D397" s="6"/>
      <c r="E397" s="6" t="s">
        <v>120</v>
      </c>
      <c r="F397" s="6" t="s">
        <v>24</v>
      </c>
      <c r="G397" s="44"/>
      <c r="H397" s="85">
        <v>210000</v>
      </c>
      <c r="I397" s="85">
        <v>250000</v>
      </c>
      <c r="J397" s="85">
        <v>280000</v>
      </c>
      <c r="K397" s="44"/>
      <c r="L397" s="6"/>
      <c r="M397" s="6"/>
    </row>
    <row r="398" customHeight="1" spans="1:13">
      <c r="A398" s="8">
        <v>378</v>
      </c>
      <c r="B398" s="8" t="s">
        <v>2156</v>
      </c>
      <c r="C398" s="8" t="s">
        <v>2157</v>
      </c>
      <c r="D398" s="8"/>
      <c r="E398" s="8" t="s">
        <v>137</v>
      </c>
      <c r="F398" s="8" t="s">
        <v>24</v>
      </c>
      <c r="G398" s="43"/>
      <c r="H398" s="85">
        <v>210000</v>
      </c>
      <c r="I398" s="85">
        <v>250000</v>
      </c>
      <c r="J398" s="85">
        <v>280000</v>
      </c>
      <c r="K398" s="43"/>
      <c r="L398" s="8"/>
      <c r="M398" s="8"/>
    </row>
    <row r="399" customHeight="1" spans="1:13">
      <c r="A399" s="6">
        <v>379</v>
      </c>
      <c r="B399" s="6" t="s">
        <v>2158</v>
      </c>
      <c r="C399" s="6" t="s">
        <v>2159</v>
      </c>
      <c r="D399" s="6"/>
      <c r="E399" s="6" t="s">
        <v>124</v>
      </c>
      <c r="F399" s="6" t="s">
        <v>24</v>
      </c>
      <c r="G399" s="44"/>
      <c r="H399" s="44"/>
      <c r="I399" s="85">
        <v>285000</v>
      </c>
      <c r="J399" s="85">
        <v>300000</v>
      </c>
      <c r="K399" s="44"/>
      <c r="L399" s="6"/>
      <c r="M399" s="6"/>
    </row>
    <row r="400" customHeight="1" spans="1:13">
      <c r="A400" s="8">
        <v>380</v>
      </c>
      <c r="B400" s="8" t="s">
        <v>2160</v>
      </c>
      <c r="C400" s="8" t="s">
        <v>2161</v>
      </c>
      <c r="D400" s="8"/>
      <c r="E400" s="8" t="s">
        <v>124</v>
      </c>
      <c r="F400" s="8" t="s">
        <v>24</v>
      </c>
      <c r="G400" s="43"/>
      <c r="H400" s="43"/>
      <c r="I400" s="85">
        <v>190000</v>
      </c>
      <c r="J400" s="85">
        <v>200000</v>
      </c>
      <c r="K400" s="43"/>
      <c r="L400" s="8"/>
      <c r="M400" s="8"/>
    </row>
    <row r="401" customHeight="1" spans="1:13">
      <c r="A401" s="6">
        <v>381</v>
      </c>
      <c r="B401" s="6" t="s">
        <v>2162</v>
      </c>
      <c r="C401" s="6" t="s">
        <v>2163</v>
      </c>
      <c r="D401" s="6"/>
      <c r="E401" s="6" t="s">
        <v>137</v>
      </c>
      <c r="F401" s="6" t="s">
        <v>24</v>
      </c>
      <c r="G401" s="44"/>
      <c r="H401" s="85">
        <v>130000</v>
      </c>
      <c r="I401" s="85">
        <v>140000</v>
      </c>
      <c r="J401" s="85">
        <v>150000</v>
      </c>
      <c r="K401" s="44"/>
      <c r="L401" s="6"/>
      <c r="M401" s="6"/>
    </row>
    <row r="402" customHeight="1" spans="1:13">
      <c r="A402" s="8">
        <v>382</v>
      </c>
      <c r="B402" s="8" t="s">
        <v>2164</v>
      </c>
      <c r="C402" s="8" t="s">
        <v>2165</v>
      </c>
      <c r="D402" s="8"/>
      <c r="E402" s="8" t="s">
        <v>137</v>
      </c>
      <c r="F402" s="8" t="s">
        <v>24</v>
      </c>
      <c r="G402" s="43"/>
      <c r="H402" s="85">
        <v>190000</v>
      </c>
      <c r="I402" s="85">
        <v>200000</v>
      </c>
      <c r="J402" s="85">
        <v>220000</v>
      </c>
      <c r="K402" s="43"/>
      <c r="L402" s="8"/>
      <c r="M402" s="8"/>
    </row>
    <row r="403" customHeight="1" spans="1:13">
      <c r="A403" s="6">
        <v>383</v>
      </c>
      <c r="B403" s="6" t="s">
        <v>2166</v>
      </c>
      <c r="C403" s="6" t="s">
        <v>2167</v>
      </c>
      <c r="D403" s="6"/>
      <c r="E403" s="6" t="s">
        <v>124</v>
      </c>
      <c r="F403" s="6" t="s">
        <v>24</v>
      </c>
      <c r="G403" s="44"/>
      <c r="H403" s="44"/>
      <c r="I403" s="44"/>
      <c r="J403" s="44"/>
      <c r="K403" s="44"/>
      <c r="L403" s="6"/>
      <c r="M403" s="6"/>
    </row>
    <row r="404" customHeight="1" spans="1:13">
      <c r="A404" s="8">
        <v>384</v>
      </c>
      <c r="B404" s="8" t="s">
        <v>2168</v>
      </c>
      <c r="C404" s="8" t="s">
        <v>2169</v>
      </c>
      <c r="D404" s="8"/>
      <c r="E404" s="8" t="s">
        <v>120</v>
      </c>
      <c r="F404" s="8" t="s">
        <v>24</v>
      </c>
      <c r="G404" s="43"/>
      <c r="H404" s="85">
        <v>180000</v>
      </c>
      <c r="I404" s="85">
        <v>200000</v>
      </c>
      <c r="J404" s="85">
        <v>210000</v>
      </c>
      <c r="K404" s="43"/>
      <c r="L404" s="8"/>
      <c r="M404" s="8"/>
    </row>
    <row r="405" customHeight="1" spans="1:13">
      <c r="A405" s="6">
        <v>385</v>
      </c>
      <c r="B405" s="6" t="s">
        <v>2170</v>
      </c>
      <c r="C405" s="6" t="s">
        <v>2171</v>
      </c>
      <c r="D405" s="6"/>
      <c r="E405" s="6" t="s">
        <v>124</v>
      </c>
      <c r="F405" s="6" t="s">
        <v>121</v>
      </c>
      <c r="G405" s="44"/>
      <c r="H405" s="85">
        <v>350000</v>
      </c>
      <c r="I405" s="85">
        <v>400000</v>
      </c>
      <c r="J405" s="85">
        <v>450000</v>
      </c>
      <c r="K405" s="44"/>
      <c r="L405" s="6"/>
      <c r="M405" s="6"/>
    </row>
    <row r="406" customHeight="1" spans="1:13">
      <c r="A406" s="8">
        <v>386</v>
      </c>
      <c r="B406" s="8" t="s">
        <v>2172</v>
      </c>
      <c r="C406" s="8" t="s">
        <v>2173</v>
      </c>
      <c r="D406" s="8"/>
      <c r="E406" s="8" t="s">
        <v>137</v>
      </c>
      <c r="F406" s="8" t="s">
        <v>121</v>
      </c>
      <c r="G406" s="43"/>
      <c r="H406" s="85">
        <v>350000</v>
      </c>
      <c r="I406" s="85">
        <v>400000</v>
      </c>
      <c r="J406" s="85">
        <v>450000</v>
      </c>
      <c r="K406" s="43"/>
      <c r="L406" s="8"/>
      <c r="M406" s="8"/>
    </row>
    <row r="407" customHeight="1" spans="1:13">
      <c r="A407" s="6">
        <v>387</v>
      </c>
      <c r="B407" s="6" t="s">
        <v>2174</v>
      </c>
      <c r="C407" s="6" t="s">
        <v>2175</v>
      </c>
      <c r="D407" s="6"/>
      <c r="E407" s="6" t="s">
        <v>120</v>
      </c>
      <c r="F407" s="6" t="s">
        <v>121</v>
      </c>
      <c r="G407" s="44"/>
      <c r="H407" s="85">
        <v>220000</v>
      </c>
      <c r="I407" s="85">
        <v>240000</v>
      </c>
      <c r="J407" s="85">
        <v>260000</v>
      </c>
      <c r="K407" s="44"/>
      <c r="L407" s="6"/>
      <c r="M407" s="6"/>
    </row>
    <row r="408" customHeight="1" spans="1:13">
      <c r="A408" s="8">
        <v>388</v>
      </c>
      <c r="B408" s="8" t="s">
        <v>2176</v>
      </c>
      <c r="C408" s="8" t="s">
        <v>2177</v>
      </c>
      <c r="D408" s="8"/>
      <c r="E408" s="8" t="s">
        <v>124</v>
      </c>
      <c r="F408" s="8" t="s">
        <v>24</v>
      </c>
      <c r="G408" s="43"/>
      <c r="H408" s="85">
        <v>140000</v>
      </c>
      <c r="I408" s="85">
        <v>150000</v>
      </c>
      <c r="J408" s="85">
        <v>170000</v>
      </c>
      <c r="K408" s="43"/>
      <c r="L408" s="8"/>
      <c r="M408" s="8"/>
    </row>
    <row r="409" customHeight="1" spans="1:13">
      <c r="A409" s="6">
        <v>389</v>
      </c>
      <c r="B409" s="6" t="s">
        <v>2178</v>
      </c>
      <c r="C409" s="6" t="s">
        <v>2179</v>
      </c>
      <c r="D409" s="6"/>
      <c r="E409" s="6" t="s">
        <v>853</v>
      </c>
      <c r="F409" s="6" t="s">
        <v>24</v>
      </c>
      <c r="G409" s="44"/>
      <c r="H409" s="44"/>
      <c r="I409" s="44"/>
      <c r="J409" s="44"/>
      <c r="K409" s="44"/>
      <c r="L409" s="6"/>
      <c r="M409" s="6"/>
    </row>
    <row r="410" customHeight="1" spans="1:13">
      <c r="A410" s="8">
        <v>390</v>
      </c>
      <c r="B410" s="8" t="s">
        <v>2180</v>
      </c>
      <c r="C410" s="8" t="s">
        <v>2181</v>
      </c>
      <c r="D410" s="8"/>
      <c r="E410" s="8" t="s">
        <v>124</v>
      </c>
      <c r="F410" s="8" t="s">
        <v>24</v>
      </c>
      <c r="G410" s="43"/>
      <c r="H410" s="85">
        <v>400000</v>
      </c>
      <c r="I410" s="85">
        <v>420000</v>
      </c>
      <c r="J410" s="85">
        <v>450000</v>
      </c>
      <c r="K410" s="43"/>
      <c r="L410" s="8"/>
      <c r="M410" s="8"/>
    </row>
    <row r="411" customHeight="1" spans="1:13">
      <c r="A411" s="6">
        <v>391</v>
      </c>
      <c r="B411" s="6" t="s">
        <v>2182</v>
      </c>
      <c r="C411" s="6" t="s">
        <v>2183</v>
      </c>
      <c r="D411" s="6"/>
      <c r="E411" s="6" t="s">
        <v>124</v>
      </c>
      <c r="F411" s="6" t="s">
        <v>24</v>
      </c>
      <c r="G411" s="44"/>
      <c r="H411" s="85">
        <v>325000</v>
      </c>
      <c r="I411" s="85">
        <v>350000</v>
      </c>
      <c r="J411" s="85">
        <v>400000</v>
      </c>
      <c r="K411" s="44"/>
      <c r="L411" s="6"/>
      <c r="M411" s="6"/>
    </row>
    <row r="412" customHeight="1" spans="1:13">
      <c r="A412" s="8">
        <v>392</v>
      </c>
      <c r="B412" s="8" t="s">
        <v>2184</v>
      </c>
      <c r="C412" s="8" t="s">
        <v>2185</v>
      </c>
      <c r="D412" s="8"/>
      <c r="E412" s="8" t="s">
        <v>124</v>
      </c>
      <c r="F412" s="8" t="s">
        <v>24</v>
      </c>
      <c r="G412" s="43"/>
      <c r="H412" s="43"/>
      <c r="I412" s="85">
        <v>475000</v>
      </c>
      <c r="J412" s="85">
        <v>500000</v>
      </c>
      <c r="K412" s="43"/>
      <c r="L412" s="8"/>
      <c r="M412" s="8"/>
    </row>
    <row r="413" customHeight="1" spans="1:13">
      <c r="A413" s="6">
        <v>393</v>
      </c>
      <c r="B413" s="6" t="s">
        <v>2186</v>
      </c>
      <c r="C413" s="6" t="s">
        <v>2187</v>
      </c>
      <c r="D413" s="6"/>
      <c r="E413" s="6" t="s">
        <v>267</v>
      </c>
      <c r="F413" s="6" t="s">
        <v>121</v>
      </c>
      <c r="G413" s="44"/>
      <c r="H413" s="44"/>
      <c r="I413" s="44"/>
      <c r="J413" s="44"/>
      <c r="K413" s="44"/>
      <c r="L413" s="6"/>
      <c r="M413" s="6"/>
    </row>
    <row r="414" customHeight="1" spans="1:13">
      <c r="A414" s="8">
        <v>394</v>
      </c>
      <c r="B414" s="8" t="s">
        <v>2188</v>
      </c>
      <c r="C414" s="8" t="s">
        <v>2189</v>
      </c>
      <c r="D414" s="8"/>
      <c r="E414" s="8" t="s">
        <v>137</v>
      </c>
      <c r="F414" s="8" t="s">
        <v>24</v>
      </c>
      <c r="G414" s="43"/>
      <c r="H414" s="85">
        <v>1100000</v>
      </c>
      <c r="I414" s="85">
        <v>1200000</v>
      </c>
      <c r="J414" s="85">
        <v>1300000</v>
      </c>
      <c r="K414" s="43"/>
      <c r="L414" s="8"/>
      <c r="M414" s="8"/>
    </row>
    <row r="415" customHeight="1" spans="1:13">
      <c r="A415" s="6">
        <v>395</v>
      </c>
      <c r="B415" s="6" t="s">
        <v>2190</v>
      </c>
      <c r="C415" s="6" t="s">
        <v>2191</v>
      </c>
      <c r="D415" s="6"/>
      <c r="E415" s="6" t="s">
        <v>338</v>
      </c>
      <c r="F415" s="6" t="s">
        <v>121</v>
      </c>
      <c r="G415" s="44"/>
      <c r="H415" s="44"/>
      <c r="I415" s="44"/>
      <c r="J415" s="44"/>
      <c r="K415" s="44"/>
      <c r="L415" s="6"/>
      <c r="M415" s="6"/>
    </row>
    <row r="416" customHeight="1" spans="1:13">
      <c r="A416" s="8">
        <v>396</v>
      </c>
      <c r="B416" s="8" t="s">
        <v>2192</v>
      </c>
      <c r="C416" s="8" t="s">
        <v>2193</v>
      </c>
      <c r="D416" s="8"/>
      <c r="E416" s="8"/>
      <c r="F416" s="8" t="s">
        <v>24</v>
      </c>
      <c r="G416" s="43"/>
      <c r="H416" s="43"/>
      <c r="I416" s="43"/>
      <c r="J416" s="43"/>
      <c r="K416" s="43"/>
      <c r="L416" s="8"/>
      <c r="M416" s="8"/>
    </row>
    <row r="417" customHeight="1" spans="1:13">
      <c r="A417" s="6">
        <v>397</v>
      </c>
      <c r="B417" s="6" t="s">
        <v>2194</v>
      </c>
      <c r="C417" s="6" t="s">
        <v>2195</v>
      </c>
      <c r="D417" s="6"/>
      <c r="E417" s="6" t="s">
        <v>137</v>
      </c>
      <c r="F417" s="6" t="s">
        <v>24</v>
      </c>
      <c r="G417" s="44"/>
      <c r="H417" s="85">
        <v>190000</v>
      </c>
      <c r="I417" s="85">
        <v>200000</v>
      </c>
      <c r="J417" s="85">
        <v>250000</v>
      </c>
      <c r="K417" s="44"/>
      <c r="L417" s="6"/>
      <c r="M417" s="6"/>
    </row>
    <row r="418" customHeight="1" spans="1:13">
      <c r="A418" s="8">
        <v>398</v>
      </c>
      <c r="B418" s="8" t="s">
        <v>2196</v>
      </c>
      <c r="C418" s="8" t="s">
        <v>2197</v>
      </c>
      <c r="D418" s="8"/>
      <c r="E418" s="8" t="s">
        <v>137</v>
      </c>
      <c r="F418" s="8" t="s">
        <v>24</v>
      </c>
      <c r="G418" s="43"/>
      <c r="H418" s="85">
        <v>220000</v>
      </c>
      <c r="I418" s="85">
        <v>240000</v>
      </c>
      <c r="J418" s="85">
        <v>280000</v>
      </c>
      <c r="K418" s="43"/>
      <c r="L418" s="8"/>
      <c r="M418" s="8"/>
    </row>
    <row r="419" customHeight="1" spans="1:13">
      <c r="A419" s="6">
        <v>399</v>
      </c>
      <c r="B419" s="6" t="s">
        <v>2198</v>
      </c>
      <c r="C419" s="6" t="s">
        <v>2199</v>
      </c>
      <c r="D419" s="6"/>
      <c r="E419" s="6" t="s">
        <v>124</v>
      </c>
      <c r="F419" s="6" t="s">
        <v>24</v>
      </c>
      <c r="G419" s="44"/>
      <c r="H419" s="44"/>
      <c r="I419" s="85">
        <v>190000</v>
      </c>
      <c r="J419" s="85">
        <v>200000</v>
      </c>
      <c r="K419" s="44"/>
      <c r="L419" s="6"/>
      <c r="M419" s="6"/>
    </row>
    <row r="420" customHeight="1" spans="1:13">
      <c r="A420" s="8">
        <v>400</v>
      </c>
      <c r="B420" s="8" t="s">
        <v>2200</v>
      </c>
      <c r="C420" s="8" t="s">
        <v>2201</v>
      </c>
      <c r="D420" s="8"/>
      <c r="E420" s="8" t="s">
        <v>124</v>
      </c>
      <c r="F420" s="8" t="s">
        <v>24</v>
      </c>
      <c r="G420" s="43"/>
      <c r="H420" s="43"/>
      <c r="I420" s="85">
        <v>190000</v>
      </c>
      <c r="J420" s="85">
        <v>200000</v>
      </c>
      <c r="K420" s="43"/>
      <c r="L420" s="8"/>
      <c r="M420" s="8"/>
    </row>
    <row r="421" customHeight="1" spans="1:13">
      <c r="A421" s="6">
        <v>401</v>
      </c>
      <c r="B421" s="6" t="s">
        <v>2202</v>
      </c>
      <c r="C421" s="6" t="s">
        <v>2203</v>
      </c>
      <c r="D421" s="6"/>
      <c r="E421" s="6" t="s">
        <v>137</v>
      </c>
      <c r="F421" s="6" t="s">
        <v>24</v>
      </c>
      <c r="G421" s="44"/>
      <c r="H421" s="85">
        <v>400000</v>
      </c>
      <c r="I421" s="85">
        <v>420000</v>
      </c>
      <c r="J421" s="85">
        <v>450000</v>
      </c>
      <c r="K421" s="44"/>
      <c r="L421" s="6"/>
      <c r="M421" s="6"/>
    </row>
    <row r="422" customHeight="1" spans="1:13">
      <c r="A422" s="8">
        <v>402</v>
      </c>
      <c r="B422" s="8" t="s">
        <v>2204</v>
      </c>
      <c r="C422" s="8" t="s">
        <v>2205</v>
      </c>
      <c r="D422" s="8"/>
      <c r="E422" s="8" t="s">
        <v>124</v>
      </c>
      <c r="F422" s="8" t="s">
        <v>24</v>
      </c>
      <c r="G422" s="43"/>
      <c r="H422" s="85">
        <v>220000</v>
      </c>
      <c r="I422" s="85">
        <v>260000</v>
      </c>
      <c r="J422" s="85">
        <v>300000</v>
      </c>
      <c r="K422" s="43"/>
      <c r="L422" s="8"/>
      <c r="M422" s="8"/>
    </row>
    <row r="423" customHeight="1" spans="1:13">
      <c r="A423" s="6">
        <v>403</v>
      </c>
      <c r="B423" s="6" t="s">
        <v>2206</v>
      </c>
      <c r="C423" s="6" t="s">
        <v>2207</v>
      </c>
      <c r="D423" s="6"/>
      <c r="E423" s="6" t="s">
        <v>124</v>
      </c>
      <c r="F423" s="6" t="s">
        <v>24</v>
      </c>
      <c r="G423" s="44"/>
      <c r="H423" s="85">
        <v>220000</v>
      </c>
      <c r="I423" s="85">
        <v>260000</v>
      </c>
      <c r="J423" s="85">
        <v>300000</v>
      </c>
      <c r="K423" s="44"/>
      <c r="L423" s="6"/>
      <c r="M423" s="6"/>
    </row>
    <row r="424" customHeight="1" spans="1:13">
      <c r="A424" s="8">
        <v>404</v>
      </c>
      <c r="B424" s="8" t="s">
        <v>2208</v>
      </c>
      <c r="C424" s="8" t="s">
        <v>2209</v>
      </c>
      <c r="D424" s="8"/>
      <c r="E424" s="8" t="s">
        <v>124</v>
      </c>
      <c r="F424" s="8" t="s">
        <v>24</v>
      </c>
      <c r="G424" s="43"/>
      <c r="H424" s="85">
        <v>240000</v>
      </c>
      <c r="I424" s="85">
        <v>260000</v>
      </c>
      <c r="J424" s="85">
        <v>300000</v>
      </c>
      <c r="K424" s="43"/>
      <c r="L424" s="8"/>
      <c r="M424" s="8"/>
    </row>
    <row r="425" customHeight="1" spans="1:13">
      <c r="A425" s="6">
        <v>405</v>
      </c>
      <c r="B425" s="6" t="s">
        <v>2210</v>
      </c>
      <c r="C425" s="6" t="s">
        <v>2211</v>
      </c>
      <c r="D425" s="6"/>
      <c r="E425" s="6" t="s">
        <v>124</v>
      </c>
      <c r="F425" s="6" t="s">
        <v>24</v>
      </c>
      <c r="G425" s="44"/>
      <c r="H425" s="85">
        <v>85000</v>
      </c>
      <c r="I425" s="85">
        <v>90000</v>
      </c>
      <c r="J425" s="85">
        <v>100000</v>
      </c>
      <c r="K425" s="44"/>
      <c r="L425" s="6"/>
      <c r="M425" s="6"/>
    </row>
    <row r="426" customHeight="1" spans="1:13">
      <c r="A426" s="8">
        <v>406</v>
      </c>
      <c r="B426" s="8" t="s">
        <v>2212</v>
      </c>
      <c r="C426" s="8" t="s">
        <v>2213</v>
      </c>
      <c r="D426" s="8"/>
      <c r="E426" s="8" t="s">
        <v>120</v>
      </c>
      <c r="F426" s="8" t="s">
        <v>24</v>
      </c>
      <c r="G426" s="43"/>
      <c r="H426" s="85">
        <v>80000</v>
      </c>
      <c r="I426" s="85">
        <v>90000</v>
      </c>
      <c r="J426" s="85">
        <v>100000</v>
      </c>
      <c r="K426" s="43"/>
      <c r="L426" s="8"/>
      <c r="M426" s="8"/>
    </row>
    <row r="427" customHeight="1" spans="1:13">
      <c r="A427" s="6">
        <v>407</v>
      </c>
      <c r="B427" s="6" t="s">
        <v>2214</v>
      </c>
      <c r="C427" s="6" t="s">
        <v>2215</v>
      </c>
      <c r="D427" s="6"/>
      <c r="E427" s="6" t="s">
        <v>124</v>
      </c>
      <c r="F427" s="6" t="s">
        <v>24</v>
      </c>
      <c r="G427" s="44"/>
      <c r="H427" s="85">
        <v>540000</v>
      </c>
      <c r="I427" s="85">
        <v>570000</v>
      </c>
      <c r="J427" s="85">
        <v>620000</v>
      </c>
      <c r="K427" s="44"/>
      <c r="L427" s="6"/>
      <c r="M427" s="6"/>
    </row>
    <row r="428" customHeight="1" spans="1:13">
      <c r="A428" s="8">
        <v>408</v>
      </c>
      <c r="B428" s="8" t="s">
        <v>2216</v>
      </c>
      <c r="C428" s="8" t="s">
        <v>2217</v>
      </c>
      <c r="D428" s="8"/>
      <c r="E428" s="8"/>
      <c r="F428" s="8" t="s">
        <v>24</v>
      </c>
      <c r="G428" s="43"/>
      <c r="H428" s="43"/>
      <c r="I428" s="43"/>
      <c r="J428" s="43"/>
      <c r="K428" s="43"/>
      <c r="L428" s="8"/>
      <c r="M428" s="8"/>
    </row>
    <row r="429" customHeight="1" spans="1:13">
      <c r="A429" s="6">
        <v>409</v>
      </c>
      <c r="B429" s="6" t="s">
        <v>2218</v>
      </c>
      <c r="C429" s="6" t="s">
        <v>2219</v>
      </c>
      <c r="D429" s="6"/>
      <c r="E429" s="6"/>
      <c r="F429" s="6" t="s">
        <v>24</v>
      </c>
      <c r="G429" s="44"/>
      <c r="H429" s="44"/>
      <c r="I429" s="44"/>
      <c r="J429" s="44"/>
      <c r="K429" s="44"/>
      <c r="L429" s="6"/>
      <c r="M429" s="6"/>
    </row>
    <row r="430" customHeight="1" spans="1:13">
      <c r="A430" s="8">
        <v>410</v>
      </c>
      <c r="B430" s="8" t="s">
        <v>2220</v>
      </c>
      <c r="C430" s="8" t="s">
        <v>2221</v>
      </c>
      <c r="D430" s="8"/>
      <c r="E430" s="8" t="s">
        <v>2222</v>
      </c>
      <c r="F430" s="8" t="s">
        <v>24</v>
      </c>
      <c r="G430" s="43"/>
      <c r="H430" s="43"/>
      <c r="I430" s="43"/>
      <c r="J430" s="43"/>
      <c r="K430" s="43"/>
      <c r="L430" s="8"/>
      <c r="M430" s="8"/>
    </row>
    <row r="431" customHeight="1" spans="1:13">
      <c r="A431" s="6">
        <v>411</v>
      </c>
      <c r="B431" s="6" t="s">
        <v>2223</v>
      </c>
      <c r="C431" s="6" t="s">
        <v>2224</v>
      </c>
      <c r="D431" s="6"/>
      <c r="E431" s="6"/>
      <c r="F431" s="6" t="s">
        <v>24</v>
      </c>
      <c r="G431" s="44"/>
      <c r="H431" s="44"/>
      <c r="I431" s="44"/>
      <c r="J431" s="44"/>
      <c r="K431" s="44"/>
      <c r="L431" s="6"/>
      <c r="M431" s="6"/>
    </row>
    <row r="432" customHeight="1" spans="1:13">
      <c r="A432" s="8">
        <v>412</v>
      </c>
      <c r="B432" s="8" t="s">
        <v>2225</v>
      </c>
      <c r="C432" s="8" t="s">
        <v>2226</v>
      </c>
      <c r="D432" s="8"/>
      <c r="E432" s="8" t="s">
        <v>124</v>
      </c>
      <c r="F432" s="8" t="s">
        <v>24</v>
      </c>
      <c r="G432" s="43"/>
      <c r="H432" s="85">
        <v>70000</v>
      </c>
      <c r="I432" s="85">
        <v>80000</v>
      </c>
      <c r="J432" s="85">
        <v>90000</v>
      </c>
      <c r="K432" s="43"/>
      <c r="L432" s="8"/>
      <c r="M432" s="8"/>
    </row>
    <row r="433" customHeight="1" spans="1:13">
      <c r="A433" s="6">
        <v>413</v>
      </c>
      <c r="B433" s="6" t="s">
        <v>2227</v>
      </c>
      <c r="C433" s="6" t="s">
        <v>2228</v>
      </c>
      <c r="D433" s="6"/>
      <c r="E433" s="6" t="s">
        <v>2229</v>
      </c>
      <c r="F433" s="6" t="s">
        <v>24</v>
      </c>
      <c r="G433" s="44"/>
      <c r="H433" s="44"/>
      <c r="I433" s="44"/>
      <c r="J433" s="44"/>
      <c r="K433" s="44"/>
      <c r="L433" s="6"/>
      <c r="M433" s="6"/>
    </row>
    <row r="434" customHeight="1" spans="1:13">
      <c r="A434" s="8">
        <v>414</v>
      </c>
      <c r="B434" s="8" t="s">
        <v>2230</v>
      </c>
      <c r="C434" s="8" t="s">
        <v>2231</v>
      </c>
      <c r="D434" s="8"/>
      <c r="E434" s="8" t="s">
        <v>124</v>
      </c>
      <c r="F434" s="8" t="s">
        <v>24</v>
      </c>
      <c r="G434" s="43"/>
      <c r="H434" s="85">
        <v>220000</v>
      </c>
      <c r="I434" s="85">
        <v>250000</v>
      </c>
      <c r="J434" s="85">
        <v>300000</v>
      </c>
      <c r="K434" s="43"/>
      <c r="L434" s="8"/>
      <c r="M434" s="8"/>
    </row>
    <row r="435" customHeight="1" spans="1:13">
      <c r="A435" s="6">
        <v>415</v>
      </c>
      <c r="B435" s="6" t="s">
        <v>2232</v>
      </c>
      <c r="C435" s="6" t="s">
        <v>2233</v>
      </c>
      <c r="D435" s="6"/>
      <c r="E435" s="6" t="s">
        <v>124</v>
      </c>
      <c r="F435" s="6" t="s">
        <v>24</v>
      </c>
      <c r="G435" s="44"/>
      <c r="H435" s="85">
        <v>300000</v>
      </c>
      <c r="I435" s="85">
        <v>320000</v>
      </c>
      <c r="J435" s="85">
        <v>350000</v>
      </c>
      <c r="K435" s="44"/>
      <c r="L435" s="6"/>
      <c r="M435" s="6"/>
    </row>
    <row r="436" customHeight="1" spans="1:13">
      <c r="A436" s="8">
        <v>416</v>
      </c>
      <c r="B436" s="8" t="s">
        <v>2234</v>
      </c>
      <c r="C436" s="8" t="s">
        <v>2235</v>
      </c>
      <c r="D436" s="8"/>
      <c r="E436" s="8" t="s">
        <v>137</v>
      </c>
      <c r="F436" s="8" t="s">
        <v>24</v>
      </c>
      <c r="G436" s="43"/>
      <c r="H436" s="85">
        <v>180000</v>
      </c>
      <c r="I436" s="85">
        <v>200000</v>
      </c>
      <c r="J436" s="85">
        <v>220000</v>
      </c>
      <c r="K436" s="43"/>
      <c r="L436" s="8"/>
      <c r="M436" s="8"/>
    </row>
    <row r="437" customHeight="1" spans="1:13">
      <c r="A437" s="6">
        <v>417</v>
      </c>
      <c r="B437" s="6" t="s">
        <v>2236</v>
      </c>
      <c r="C437" s="6" t="s">
        <v>2237</v>
      </c>
      <c r="D437" s="6"/>
      <c r="E437" s="6" t="s">
        <v>137</v>
      </c>
      <c r="F437" s="6" t="s">
        <v>24</v>
      </c>
      <c r="G437" s="44"/>
      <c r="H437" s="85">
        <v>180000</v>
      </c>
      <c r="I437" s="85">
        <v>200000</v>
      </c>
      <c r="J437" s="85">
        <v>220000</v>
      </c>
      <c r="K437" s="44"/>
      <c r="L437" s="6"/>
      <c r="M437" s="6"/>
    </row>
    <row r="438" customHeight="1" spans="1:13">
      <c r="A438" s="8">
        <v>418</v>
      </c>
      <c r="B438" s="8" t="s">
        <v>2238</v>
      </c>
      <c r="C438" s="8" t="s">
        <v>2239</v>
      </c>
      <c r="D438" s="8"/>
      <c r="E438" s="8" t="s">
        <v>124</v>
      </c>
      <c r="F438" s="8" t="s">
        <v>121</v>
      </c>
      <c r="G438" s="43"/>
      <c r="H438" s="85">
        <v>370000</v>
      </c>
      <c r="I438" s="85">
        <v>380000</v>
      </c>
      <c r="J438" s="85">
        <v>400000</v>
      </c>
      <c r="K438" s="43"/>
      <c r="L438" s="8"/>
      <c r="M438" s="8"/>
    </row>
    <row r="439" customHeight="1" spans="1:13">
      <c r="A439" s="6">
        <v>419</v>
      </c>
      <c r="B439" s="6" t="s">
        <v>2240</v>
      </c>
      <c r="C439" s="6" t="s">
        <v>2241</v>
      </c>
      <c r="D439" s="6"/>
      <c r="E439" s="6" t="s">
        <v>267</v>
      </c>
      <c r="F439" s="6" t="s">
        <v>121</v>
      </c>
      <c r="G439" s="44"/>
      <c r="H439" s="44"/>
      <c r="I439" s="44"/>
      <c r="J439" s="44"/>
      <c r="K439" s="44"/>
      <c r="L439" s="6"/>
      <c r="M439" s="6"/>
    </row>
    <row r="440" customHeight="1" spans="1:13">
      <c r="A440" s="8">
        <v>420</v>
      </c>
      <c r="B440" s="8" t="s">
        <v>2242</v>
      </c>
      <c r="C440" s="8" t="s">
        <v>2243</v>
      </c>
      <c r="D440" s="8"/>
      <c r="E440" s="8" t="s">
        <v>120</v>
      </c>
      <c r="F440" s="8" t="s">
        <v>121</v>
      </c>
      <c r="G440" s="43"/>
      <c r="H440" s="85">
        <v>190000</v>
      </c>
      <c r="I440" s="85">
        <v>220000</v>
      </c>
      <c r="J440" s="85">
        <v>250000</v>
      </c>
      <c r="K440" s="43"/>
      <c r="L440" s="8"/>
      <c r="M440" s="8"/>
    </row>
    <row r="441" customHeight="1" spans="1:13">
      <c r="A441" s="6">
        <v>421</v>
      </c>
      <c r="B441" s="6" t="s">
        <v>2244</v>
      </c>
      <c r="C441" s="6" t="s">
        <v>2245</v>
      </c>
      <c r="D441" s="6"/>
      <c r="E441" s="6" t="s">
        <v>137</v>
      </c>
      <c r="F441" s="6" t="s">
        <v>24</v>
      </c>
      <c r="G441" s="44"/>
      <c r="H441" s="85">
        <v>280000</v>
      </c>
      <c r="I441" s="85">
        <v>300000</v>
      </c>
      <c r="J441" s="85">
        <v>320000</v>
      </c>
      <c r="K441" s="44"/>
      <c r="L441" s="6"/>
      <c r="M441" s="6"/>
    </row>
    <row r="442" customHeight="1" spans="1:13">
      <c r="A442" s="8">
        <v>422</v>
      </c>
      <c r="B442" s="8" t="s">
        <v>2246</v>
      </c>
      <c r="C442" s="8" t="s">
        <v>2247</v>
      </c>
      <c r="D442" s="8"/>
      <c r="E442" s="8" t="s">
        <v>273</v>
      </c>
      <c r="F442" s="8" t="s">
        <v>121</v>
      </c>
      <c r="G442" s="43"/>
      <c r="H442" s="43"/>
      <c r="I442" s="43"/>
      <c r="J442" s="43"/>
      <c r="K442" s="43"/>
      <c r="L442" s="8"/>
      <c r="M442" s="8"/>
    </row>
    <row r="443" customHeight="1" spans="1:13">
      <c r="A443" s="6">
        <v>423</v>
      </c>
      <c r="B443" s="6" t="s">
        <v>2248</v>
      </c>
      <c r="C443" s="6" t="s">
        <v>2249</v>
      </c>
      <c r="D443" s="6"/>
      <c r="E443" s="6" t="s">
        <v>120</v>
      </c>
      <c r="F443" s="6" t="s">
        <v>121</v>
      </c>
      <c r="G443" s="44"/>
      <c r="H443" s="85">
        <v>660000</v>
      </c>
      <c r="I443" s="85">
        <v>700000</v>
      </c>
      <c r="J443" s="85">
        <v>750000</v>
      </c>
      <c r="K443" s="44"/>
      <c r="L443" s="6"/>
      <c r="M443" s="6"/>
    </row>
    <row r="444" customHeight="1" spans="1:13">
      <c r="A444" s="8">
        <v>424</v>
      </c>
      <c r="B444" s="8" t="s">
        <v>2250</v>
      </c>
      <c r="C444" s="8" t="s">
        <v>2251</v>
      </c>
      <c r="D444" s="8"/>
      <c r="E444" s="8" t="s">
        <v>120</v>
      </c>
      <c r="F444" s="8" t="s">
        <v>24</v>
      </c>
      <c r="G444" s="43"/>
      <c r="H444" s="85">
        <v>100000</v>
      </c>
      <c r="I444" s="85">
        <v>110000</v>
      </c>
      <c r="J444" s="85">
        <v>130000</v>
      </c>
      <c r="K444" s="43"/>
      <c r="L444" s="8"/>
      <c r="M444" s="8"/>
    </row>
    <row r="445" customHeight="1" spans="1:13">
      <c r="A445" s="6">
        <v>425</v>
      </c>
      <c r="B445" s="6" t="s">
        <v>2252</v>
      </c>
      <c r="C445" s="6" t="s">
        <v>2253</v>
      </c>
      <c r="D445" s="6"/>
      <c r="E445" s="6" t="s">
        <v>267</v>
      </c>
      <c r="F445" s="6" t="s">
        <v>24</v>
      </c>
      <c r="G445" s="44"/>
      <c r="H445" s="44"/>
      <c r="I445" s="44"/>
      <c r="J445" s="44"/>
      <c r="K445" s="44"/>
      <c r="L445" s="6"/>
      <c r="M445" s="6"/>
    </row>
    <row r="446" customHeight="1" spans="1:13">
      <c r="A446" s="8">
        <v>426</v>
      </c>
      <c r="B446" s="8" t="s">
        <v>2254</v>
      </c>
      <c r="C446" s="8" t="s">
        <v>2255</v>
      </c>
      <c r="D446" s="8"/>
      <c r="E446" s="8" t="s">
        <v>124</v>
      </c>
      <c r="F446" s="8" t="s">
        <v>24</v>
      </c>
      <c r="G446" s="43"/>
      <c r="H446" s="85">
        <v>230000</v>
      </c>
      <c r="I446" s="85">
        <v>250000</v>
      </c>
      <c r="J446" s="85">
        <v>280000</v>
      </c>
      <c r="K446" s="43"/>
      <c r="L446" s="8"/>
      <c r="M446" s="8"/>
    </row>
    <row r="447" customHeight="1" spans="1:13">
      <c r="A447" s="6">
        <v>427</v>
      </c>
      <c r="B447" s="6" t="s">
        <v>2256</v>
      </c>
      <c r="C447" s="6" t="s">
        <v>2257</v>
      </c>
      <c r="D447" s="6"/>
      <c r="E447" s="6" t="s">
        <v>137</v>
      </c>
      <c r="F447" s="6" t="s">
        <v>24</v>
      </c>
      <c r="G447" s="44"/>
      <c r="H447" s="85">
        <v>200000</v>
      </c>
      <c r="I447" s="85">
        <v>230000</v>
      </c>
      <c r="J447" s="85">
        <v>250000</v>
      </c>
      <c r="K447" s="44"/>
      <c r="L447" s="6"/>
      <c r="M447" s="6"/>
    </row>
    <row r="448" customHeight="1" spans="1:13">
      <c r="A448" s="8">
        <v>428</v>
      </c>
      <c r="B448" s="8" t="s">
        <v>2258</v>
      </c>
      <c r="C448" s="8" t="s">
        <v>2259</v>
      </c>
      <c r="D448" s="8"/>
      <c r="E448" s="8" t="s">
        <v>124</v>
      </c>
      <c r="F448" s="8" t="s">
        <v>24</v>
      </c>
      <c r="G448" s="43"/>
      <c r="H448" s="85">
        <v>170000</v>
      </c>
      <c r="I448" s="85">
        <v>190000</v>
      </c>
      <c r="J448" s="85">
        <v>200000</v>
      </c>
      <c r="K448" s="43"/>
      <c r="L448" s="8"/>
      <c r="M448" s="8"/>
    </row>
    <row r="449" customHeight="1" spans="1:13">
      <c r="A449" s="6">
        <v>429</v>
      </c>
      <c r="B449" s="6" t="s">
        <v>2260</v>
      </c>
      <c r="C449" s="6" t="s">
        <v>2261</v>
      </c>
      <c r="D449" s="6"/>
      <c r="E449" s="6" t="s">
        <v>124</v>
      </c>
      <c r="F449" s="6" t="s">
        <v>24</v>
      </c>
      <c r="G449" s="44"/>
      <c r="H449" s="85">
        <v>400000</v>
      </c>
      <c r="I449" s="85">
        <v>450000</v>
      </c>
      <c r="J449" s="85">
        <v>500000</v>
      </c>
      <c r="K449" s="44"/>
      <c r="L449" s="6"/>
      <c r="M449" s="6"/>
    </row>
    <row r="450" customHeight="1" spans="1:13">
      <c r="A450" s="8">
        <v>430</v>
      </c>
      <c r="B450" s="8" t="s">
        <v>2262</v>
      </c>
      <c r="C450" s="8" t="s">
        <v>2263</v>
      </c>
      <c r="D450" s="8"/>
      <c r="E450" s="8" t="s">
        <v>137</v>
      </c>
      <c r="F450" s="8" t="s">
        <v>24</v>
      </c>
      <c r="G450" s="43"/>
      <c r="H450" s="85">
        <v>700000</v>
      </c>
      <c r="I450" s="85">
        <v>750000</v>
      </c>
      <c r="J450" s="85">
        <v>800000</v>
      </c>
      <c r="K450" s="43"/>
      <c r="L450" s="8"/>
      <c r="M450" s="8"/>
    </row>
    <row r="451" customHeight="1" spans="1:13">
      <c r="A451" s="6">
        <v>431</v>
      </c>
      <c r="B451" s="6" t="s">
        <v>2264</v>
      </c>
      <c r="C451" s="6" t="s">
        <v>2265</v>
      </c>
      <c r="D451" s="6"/>
      <c r="E451" s="6" t="s">
        <v>137</v>
      </c>
      <c r="F451" s="6" t="s">
        <v>24</v>
      </c>
      <c r="G451" s="44"/>
      <c r="H451" s="85">
        <v>750000</v>
      </c>
      <c r="I451" s="85">
        <v>800000</v>
      </c>
      <c r="J451" s="85">
        <v>850000</v>
      </c>
      <c r="K451" s="44"/>
      <c r="L451" s="6"/>
      <c r="M451" s="6"/>
    </row>
    <row r="452" customHeight="1" spans="1:13">
      <c r="A452" s="8">
        <v>432</v>
      </c>
      <c r="B452" s="8" t="s">
        <v>2266</v>
      </c>
      <c r="C452" s="8" t="s">
        <v>2267</v>
      </c>
      <c r="D452" s="8"/>
      <c r="E452" s="8" t="s">
        <v>124</v>
      </c>
      <c r="F452" s="8" t="s">
        <v>24</v>
      </c>
      <c r="G452" s="43"/>
      <c r="H452" s="85">
        <v>750000</v>
      </c>
      <c r="I452" s="85">
        <v>800000</v>
      </c>
      <c r="J452" s="85">
        <v>850000</v>
      </c>
      <c r="K452" s="43"/>
      <c r="L452" s="8"/>
      <c r="M452" s="8"/>
    </row>
    <row r="453" customHeight="1" spans="1:13">
      <c r="A453" s="6">
        <v>433</v>
      </c>
      <c r="B453" s="6" t="s">
        <v>2268</v>
      </c>
      <c r="C453" s="6" t="s">
        <v>2269</v>
      </c>
      <c r="D453" s="6"/>
      <c r="E453" s="6" t="s">
        <v>2270</v>
      </c>
      <c r="F453" s="6" t="s">
        <v>121</v>
      </c>
      <c r="G453" s="44"/>
      <c r="H453" s="44"/>
      <c r="I453" s="44"/>
      <c r="J453" s="44"/>
      <c r="K453" s="44"/>
      <c r="L453" s="6"/>
      <c r="M453" s="6"/>
    </row>
    <row r="454" customHeight="1" spans="1:13">
      <c r="A454" s="8">
        <v>434</v>
      </c>
      <c r="B454" s="8" t="s">
        <v>2271</v>
      </c>
      <c r="C454" s="8" t="s">
        <v>2272</v>
      </c>
      <c r="D454" s="8"/>
      <c r="E454" s="8" t="s">
        <v>137</v>
      </c>
      <c r="F454" s="8" t="s">
        <v>121</v>
      </c>
      <c r="G454" s="43"/>
      <c r="H454" s="85">
        <v>1200000</v>
      </c>
      <c r="I454" s="85">
        <v>1300000</v>
      </c>
      <c r="J454" s="85">
        <v>1400000</v>
      </c>
      <c r="K454" s="43"/>
      <c r="L454" s="8"/>
      <c r="M454" s="8"/>
    </row>
    <row r="455" customHeight="1" spans="1:13">
      <c r="A455" s="6">
        <v>435</v>
      </c>
      <c r="B455" s="6" t="s">
        <v>2273</v>
      </c>
      <c r="C455" s="6" t="s">
        <v>2274</v>
      </c>
      <c r="D455" s="6"/>
      <c r="E455" s="6" t="s">
        <v>137</v>
      </c>
      <c r="F455" s="6" t="s">
        <v>24</v>
      </c>
      <c r="G455" s="44"/>
      <c r="H455" s="85">
        <v>180000</v>
      </c>
      <c r="I455" s="85">
        <v>200000</v>
      </c>
      <c r="J455" s="85">
        <v>220000</v>
      </c>
      <c r="K455" s="44"/>
      <c r="L455" s="6"/>
      <c r="M455" s="6"/>
    </row>
    <row r="456" customHeight="1" spans="1:13">
      <c r="A456" s="8">
        <v>436</v>
      </c>
      <c r="B456" s="8" t="s">
        <v>2275</v>
      </c>
      <c r="C456" s="8" t="s">
        <v>2276</v>
      </c>
      <c r="D456" s="8"/>
      <c r="E456" s="8" t="s">
        <v>120</v>
      </c>
      <c r="F456" s="8" t="s">
        <v>24</v>
      </c>
      <c r="G456" s="43"/>
      <c r="H456" s="85">
        <v>160000</v>
      </c>
      <c r="I456" s="85">
        <v>170000</v>
      </c>
      <c r="J456" s="85">
        <v>200000</v>
      </c>
      <c r="K456" s="43"/>
      <c r="L456" s="8"/>
      <c r="M456" s="8"/>
    </row>
    <row r="457" customHeight="1" spans="1:13">
      <c r="A457" s="6">
        <v>437</v>
      </c>
      <c r="B457" s="6" t="s">
        <v>2277</v>
      </c>
      <c r="C457" s="6" t="s">
        <v>2278</v>
      </c>
      <c r="D457" s="6"/>
      <c r="E457" s="6" t="s">
        <v>124</v>
      </c>
      <c r="F457" s="6" t="s">
        <v>24</v>
      </c>
      <c r="G457" s="44"/>
      <c r="H457" s="85">
        <v>150000</v>
      </c>
      <c r="I457" s="85">
        <v>160000</v>
      </c>
      <c r="J457" s="85">
        <v>180000</v>
      </c>
      <c r="K457" s="44"/>
      <c r="L457" s="6"/>
      <c r="M457" s="6"/>
    </row>
    <row r="458" customHeight="1" spans="1:13">
      <c r="A458" s="81"/>
      <c r="B458" s="81"/>
      <c r="C458" s="42" t="s">
        <v>2279</v>
      </c>
      <c r="D458" s="81"/>
      <c r="E458" s="81"/>
      <c r="F458" s="81"/>
      <c r="G458" s="82"/>
      <c r="H458" s="82"/>
      <c r="I458" s="82"/>
      <c r="J458" s="82"/>
      <c r="K458" s="82"/>
      <c r="L458" s="81"/>
      <c r="M458" s="81"/>
    </row>
    <row r="459" customHeight="1" spans="1:13">
      <c r="A459" s="6">
        <v>438</v>
      </c>
      <c r="B459" s="6" t="s">
        <v>2280</v>
      </c>
      <c r="C459" s="6" t="s">
        <v>2281</v>
      </c>
      <c r="D459" s="6" t="s">
        <v>2282</v>
      </c>
      <c r="E459" s="6" t="s">
        <v>124</v>
      </c>
      <c r="F459" s="6" t="s">
        <v>24</v>
      </c>
      <c r="G459" s="44"/>
      <c r="H459" s="85">
        <v>1350000</v>
      </c>
      <c r="I459" s="85">
        <v>1500000</v>
      </c>
      <c r="J459" s="85">
        <v>1700000</v>
      </c>
      <c r="K459" s="44"/>
      <c r="L459" s="6"/>
      <c r="M459" s="6"/>
    </row>
    <row r="460" customHeight="1" spans="1:13">
      <c r="A460" s="81"/>
      <c r="B460" s="81"/>
      <c r="C460" s="42" t="s">
        <v>735</v>
      </c>
      <c r="D460" s="81"/>
      <c r="E460" s="81"/>
      <c r="F460" s="81"/>
      <c r="G460" s="82"/>
      <c r="H460" s="82"/>
      <c r="I460" s="82"/>
      <c r="J460" s="82"/>
      <c r="K460" s="82"/>
      <c r="L460" s="81"/>
      <c r="M460" s="81"/>
    </row>
    <row r="461" customHeight="1" spans="1:13">
      <c r="A461" s="6">
        <v>439</v>
      </c>
      <c r="B461" s="6" t="s">
        <v>2283</v>
      </c>
      <c r="C461" s="6" t="s">
        <v>2284</v>
      </c>
      <c r="D461" s="6"/>
      <c r="E461" s="6" t="s">
        <v>267</v>
      </c>
      <c r="F461" s="6" t="s">
        <v>24</v>
      </c>
      <c r="G461" s="44"/>
      <c r="H461" s="44"/>
      <c r="I461" s="44"/>
      <c r="J461" s="44"/>
      <c r="K461" s="44"/>
      <c r="L461" s="6"/>
      <c r="M461" s="6"/>
    </row>
    <row r="462" customHeight="1" spans="1:13">
      <c r="A462" s="8">
        <v>440</v>
      </c>
      <c r="B462" s="8" t="s">
        <v>2285</v>
      </c>
      <c r="C462" s="8" t="s">
        <v>2286</v>
      </c>
      <c r="D462" s="8"/>
      <c r="E462" s="8" t="s">
        <v>124</v>
      </c>
      <c r="F462" s="8" t="s">
        <v>121</v>
      </c>
      <c r="G462" s="43"/>
      <c r="H462" s="85">
        <v>950000</v>
      </c>
      <c r="I462" s="85">
        <v>1000000</v>
      </c>
      <c r="J462" s="85">
        <v>1100000</v>
      </c>
      <c r="K462" s="43"/>
      <c r="L462" s="8"/>
      <c r="M462" s="8"/>
    </row>
    <row r="463" customHeight="1" spans="1:13">
      <c r="A463" s="6">
        <v>441</v>
      </c>
      <c r="B463" s="6" t="s">
        <v>2287</v>
      </c>
      <c r="C463" s="6" t="s">
        <v>2288</v>
      </c>
      <c r="D463" s="6"/>
      <c r="E463" s="6" t="s">
        <v>124</v>
      </c>
      <c r="F463" s="6" t="s">
        <v>24</v>
      </c>
      <c r="G463" s="44"/>
      <c r="H463" s="85">
        <v>1900000</v>
      </c>
      <c r="I463" s="85">
        <v>2000000</v>
      </c>
      <c r="J463" s="85">
        <v>2200000</v>
      </c>
      <c r="K463" s="44"/>
      <c r="L463" s="6"/>
      <c r="M463" s="6"/>
    </row>
    <row r="464" customHeight="1" spans="1:13">
      <c r="A464" s="8">
        <v>442</v>
      </c>
      <c r="B464" s="8" t="s">
        <v>2289</v>
      </c>
      <c r="C464" s="8" t="s">
        <v>2290</v>
      </c>
      <c r="D464" s="8"/>
      <c r="E464" s="8" t="s">
        <v>124</v>
      </c>
      <c r="F464" s="8" t="s">
        <v>24</v>
      </c>
      <c r="G464" s="43"/>
      <c r="H464" s="85">
        <v>70000</v>
      </c>
      <c r="I464" s="85">
        <v>80000</v>
      </c>
      <c r="J464" s="85">
        <v>90000</v>
      </c>
      <c r="K464" s="43"/>
      <c r="L464" s="8"/>
      <c r="M464" s="8"/>
    </row>
    <row r="465" customHeight="1" spans="1:13">
      <c r="A465" s="81"/>
      <c r="B465" s="81"/>
      <c r="C465" s="42" t="s">
        <v>2291</v>
      </c>
      <c r="D465" s="81"/>
      <c r="E465" s="81"/>
      <c r="F465" s="81"/>
      <c r="G465" s="82"/>
      <c r="H465" s="82"/>
      <c r="I465" s="82"/>
      <c r="J465" s="82"/>
      <c r="K465" s="82"/>
      <c r="L465" s="81"/>
      <c r="M465" s="81"/>
    </row>
    <row r="466" customHeight="1" spans="1:13">
      <c r="A466" s="8">
        <v>443</v>
      </c>
      <c r="B466" s="8" t="s">
        <v>2292</v>
      </c>
      <c r="C466" s="8" t="s">
        <v>2293</v>
      </c>
      <c r="D466" s="8" t="s">
        <v>1052</v>
      </c>
      <c r="E466" s="8" t="s">
        <v>124</v>
      </c>
      <c r="F466" s="8" t="s">
        <v>24</v>
      </c>
      <c r="G466" s="43"/>
      <c r="H466" s="85">
        <v>190000</v>
      </c>
      <c r="I466" s="85">
        <v>200000</v>
      </c>
      <c r="J466" s="85">
        <v>220000</v>
      </c>
      <c r="K466" s="43"/>
      <c r="L466" s="8"/>
      <c r="M466" s="8"/>
    </row>
    <row r="467" customHeight="1" spans="1:13">
      <c r="A467" s="81"/>
      <c r="B467" s="81"/>
      <c r="C467" s="42" t="s">
        <v>2294</v>
      </c>
      <c r="D467" s="81"/>
      <c r="E467" s="81"/>
      <c r="F467" s="81"/>
      <c r="G467" s="82"/>
      <c r="H467" s="82"/>
      <c r="I467" s="82"/>
      <c r="J467" s="82"/>
      <c r="K467" s="82"/>
      <c r="L467" s="81"/>
      <c r="M467" s="81"/>
    </row>
    <row r="468" customHeight="1" spans="1:13">
      <c r="A468" s="8">
        <v>444</v>
      </c>
      <c r="B468" s="8" t="s">
        <v>2295</v>
      </c>
      <c r="C468" s="8" t="s">
        <v>2296</v>
      </c>
      <c r="D468" s="8" t="s">
        <v>2297</v>
      </c>
      <c r="E468" s="8"/>
      <c r="F468" s="8" t="s">
        <v>24</v>
      </c>
      <c r="G468" s="43"/>
      <c r="H468" s="43"/>
      <c r="I468" s="43"/>
      <c r="J468" s="43"/>
      <c r="K468" s="43"/>
      <c r="L468" s="8"/>
      <c r="M468" s="8"/>
    </row>
    <row r="469" customHeight="1" spans="1:13">
      <c r="A469" s="81"/>
      <c r="B469" s="81"/>
      <c r="C469" s="42" t="s">
        <v>735</v>
      </c>
      <c r="D469" s="81"/>
      <c r="E469" s="81"/>
      <c r="F469" s="81"/>
      <c r="G469" s="82"/>
      <c r="H469" s="82"/>
      <c r="I469" s="82"/>
      <c r="J469" s="82"/>
      <c r="K469" s="82"/>
      <c r="L469" s="81"/>
      <c r="M469" s="81"/>
    </row>
    <row r="470" customHeight="1" spans="1:13">
      <c r="A470" s="8">
        <v>445</v>
      </c>
      <c r="B470" s="8" t="s">
        <v>2298</v>
      </c>
      <c r="C470" s="8" t="s">
        <v>2299</v>
      </c>
      <c r="D470" s="8"/>
      <c r="E470" s="8" t="s">
        <v>267</v>
      </c>
      <c r="F470" s="8" t="s">
        <v>24</v>
      </c>
      <c r="G470" s="43"/>
      <c r="H470" s="43"/>
      <c r="I470" s="43"/>
      <c r="J470" s="43"/>
      <c r="K470" s="43"/>
      <c r="L470" s="8"/>
      <c r="M470" s="8"/>
    </row>
    <row r="471" customHeight="1" spans="1:13">
      <c r="A471" s="6">
        <v>446</v>
      </c>
      <c r="B471" s="6" t="s">
        <v>2300</v>
      </c>
      <c r="C471" s="6" t="s">
        <v>2301</v>
      </c>
      <c r="D471" s="6"/>
      <c r="E471" s="6" t="s">
        <v>120</v>
      </c>
      <c r="F471" s="6" t="s">
        <v>24</v>
      </c>
      <c r="G471" s="44"/>
      <c r="H471" s="85">
        <v>260000</v>
      </c>
      <c r="I471" s="85">
        <v>270000</v>
      </c>
      <c r="J471" s="85">
        <v>300000</v>
      </c>
      <c r="K471" s="44"/>
      <c r="L471" s="6"/>
      <c r="M471" s="6"/>
    </row>
    <row r="472" customHeight="1" spans="1:13">
      <c r="A472" s="8">
        <v>447</v>
      </c>
      <c r="B472" s="8" t="s">
        <v>2302</v>
      </c>
      <c r="C472" s="8" t="s">
        <v>2303</v>
      </c>
      <c r="D472" s="8"/>
      <c r="E472" s="8" t="s">
        <v>252</v>
      </c>
      <c r="F472" s="8" t="s">
        <v>24</v>
      </c>
      <c r="G472" s="43"/>
      <c r="H472" s="43"/>
      <c r="I472" s="43"/>
      <c r="J472" s="43"/>
      <c r="K472" s="43"/>
      <c r="L472" s="8"/>
      <c r="M472" s="8"/>
    </row>
    <row r="473" customHeight="1" spans="1:13">
      <c r="A473" s="6">
        <v>448</v>
      </c>
      <c r="B473" s="6" t="s">
        <v>2304</v>
      </c>
      <c r="C473" s="6" t="s">
        <v>2305</v>
      </c>
      <c r="D473" s="6"/>
      <c r="E473" s="6"/>
      <c r="F473" s="6" t="s">
        <v>24</v>
      </c>
      <c r="G473" s="44"/>
      <c r="H473" s="85">
        <v>510000</v>
      </c>
      <c r="I473" s="85">
        <v>550000</v>
      </c>
      <c r="J473" s="85">
        <v>600000</v>
      </c>
      <c r="K473" s="44"/>
      <c r="L473" s="6"/>
      <c r="M473" s="6"/>
    </row>
    <row r="474" customHeight="1" spans="1:13">
      <c r="A474" s="8">
        <v>449</v>
      </c>
      <c r="B474" s="8" t="s">
        <v>2306</v>
      </c>
      <c r="C474" s="8" t="s">
        <v>2307</v>
      </c>
      <c r="D474" s="8"/>
      <c r="E474" s="8"/>
      <c r="F474" s="8" t="s">
        <v>24</v>
      </c>
      <c r="G474" s="43"/>
      <c r="H474" s="85">
        <v>510000</v>
      </c>
      <c r="I474" s="85">
        <v>550000</v>
      </c>
      <c r="J474" s="85">
        <v>600000</v>
      </c>
      <c r="K474" s="43"/>
      <c r="L474" s="8"/>
      <c r="M474" s="8"/>
    </row>
    <row r="475" customHeight="1" spans="1:13">
      <c r="A475" s="6">
        <v>450</v>
      </c>
      <c r="B475" s="6" t="s">
        <v>2308</v>
      </c>
      <c r="C475" s="6" t="s">
        <v>2309</v>
      </c>
      <c r="D475" s="6"/>
      <c r="E475" s="6" t="s">
        <v>124</v>
      </c>
      <c r="F475" s="6" t="s">
        <v>121</v>
      </c>
      <c r="G475" s="44"/>
      <c r="H475" s="85">
        <v>600000</v>
      </c>
      <c r="I475" s="85">
        <v>650000</v>
      </c>
      <c r="J475" s="85">
        <v>700000</v>
      </c>
      <c r="K475" s="44"/>
      <c r="L475" s="6"/>
      <c r="M475" s="6"/>
    </row>
    <row r="476" customHeight="1" spans="1:13">
      <c r="A476" s="8">
        <v>451</v>
      </c>
      <c r="B476" s="8" t="s">
        <v>2310</v>
      </c>
      <c r="C476" s="8" t="s">
        <v>2311</v>
      </c>
      <c r="D476" s="8"/>
      <c r="E476" s="8" t="s">
        <v>120</v>
      </c>
      <c r="F476" s="8" t="s">
        <v>121</v>
      </c>
      <c r="G476" s="43"/>
      <c r="H476" s="85">
        <v>550000</v>
      </c>
      <c r="I476" s="85">
        <v>600000</v>
      </c>
      <c r="J476" s="85">
        <v>650000</v>
      </c>
      <c r="K476" s="43"/>
      <c r="L476" s="8"/>
      <c r="M476" s="8"/>
    </row>
    <row r="477" customHeight="1" spans="1:13">
      <c r="A477" s="6">
        <v>452</v>
      </c>
      <c r="B477" s="6" t="s">
        <v>2312</v>
      </c>
      <c r="C477" s="6" t="s">
        <v>2313</v>
      </c>
      <c r="D477" s="6"/>
      <c r="E477" s="6" t="s">
        <v>124</v>
      </c>
      <c r="F477" s="6" t="s">
        <v>24</v>
      </c>
      <c r="G477" s="44"/>
      <c r="H477" s="44"/>
      <c r="I477" s="44"/>
      <c r="J477" s="44"/>
      <c r="K477" s="44"/>
      <c r="L477" s="6"/>
      <c r="M477" s="6"/>
    </row>
    <row r="478" customHeight="1" spans="1:13">
      <c r="A478" s="8">
        <v>453</v>
      </c>
      <c r="B478" s="8" t="s">
        <v>2314</v>
      </c>
      <c r="C478" s="8" t="s">
        <v>2315</v>
      </c>
      <c r="D478" s="8"/>
      <c r="E478" s="8" t="s">
        <v>120</v>
      </c>
      <c r="F478" s="8" t="s">
        <v>24</v>
      </c>
      <c r="G478" s="43"/>
      <c r="H478" s="85">
        <v>190000</v>
      </c>
      <c r="I478" s="85">
        <v>200000</v>
      </c>
      <c r="J478" s="85">
        <v>210000</v>
      </c>
      <c r="K478" s="43"/>
      <c r="L478" s="8"/>
      <c r="M478" s="8"/>
    </row>
    <row r="479" customHeight="1" spans="1:13">
      <c r="A479" s="6">
        <v>454</v>
      </c>
      <c r="B479" s="6" t="s">
        <v>2316</v>
      </c>
      <c r="C479" s="6" t="s">
        <v>2317</v>
      </c>
      <c r="D479" s="6"/>
      <c r="E479" s="6"/>
      <c r="F479" s="6" t="s">
        <v>24</v>
      </c>
      <c r="G479" s="44"/>
      <c r="H479" s="44"/>
      <c r="I479" s="44"/>
      <c r="J479" s="44"/>
      <c r="K479" s="44"/>
      <c r="L479" s="6"/>
      <c r="M479" s="6"/>
    </row>
    <row r="480" customHeight="1" spans="1:13">
      <c r="A480" s="8">
        <v>455</v>
      </c>
      <c r="B480" s="8" t="s">
        <v>2318</v>
      </c>
      <c r="C480" s="8" t="s">
        <v>2319</v>
      </c>
      <c r="D480" s="8"/>
      <c r="E480" s="8" t="s">
        <v>124</v>
      </c>
      <c r="F480" s="8" t="s">
        <v>24</v>
      </c>
      <c r="G480" s="43"/>
      <c r="H480" s="85">
        <v>280000</v>
      </c>
      <c r="I480" s="85">
        <v>300000</v>
      </c>
      <c r="J480" s="85">
        <v>350000</v>
      </c>
      <c r="K480" s="43"/>
      <c r="L480" s="8"/>
      <c r="M480" s="8"/>
    </row>
    <row r="481" customHeight="1" spans="1:13">
      <c r="A481" s="6">
        <v>456</v>
      </c>
      <c r="B481" s="6" t="s">
        <v>2320</v>
      </c>
      <c r="C481" s="6" t="s">
        <v>2321</v>
      </c>
      <c r="D481" s="6"/>
      <c r="E481" s="6" t="s">
        <v>124</v>
      </c>
      <c r="F481" s="6" t="s">
        <v>24</v>
      </c>
      <c r="G481" s="44"/>
      <c r="H481" s="85">
        <v>420000</v>
      </c>
      <c r="I481" s="85">
        <v>450000</v>
      </c>
      <c r="J481" s="85">
        <v>500000</v>
      </c>
      <c r="K481" s="44"/>
      <c r="L481" s="6"/>
      <c r="M481" s="6"/>
    </row>
    <row r="482" customHeight="1" spans="1:13">
      <c r="A482" s="8">
        <v>457</v>
      </c>
      <c r="B482" s="8" t="s">
        <v>2322</v>
      </c>
      <c r="C482" s="8" t="s">
        <v>2323</v>
      </c>
      <c r="D482" s="8"/>
      <c r="E482" s="8"/>
      <c r="F482" s="8" t="s">
        <v>121</v>
      </c>
      <c r="G482" s="43"/>
      <c r="H482" s="43"/>
      <c r="I482" s="43"/>
      <c r="J482" s="43"/>
      <c r="K482" s="43"/>
      <c r="L482" s="8"/>
      <c r="M482" s="8"/>
    </row>
    <row r="483" customHeight="1" spans="1:13">
      <c r="A483" s="6">
        <v>458</v>
      </c>
      <c r="B483" s="6" t="s">
        <v>2324</v>
      </c>
      <c r="C483" s="6" t="s">
        <v>2325</v>
      </c>
      <c r="D483" s="6"/>
      <c r="E483" s="6"/>
      <c r="F483" s="6" t="s">
        <v>121</v>
      </c>
      <c r="G483" s="44"/>
      <c r="H483" s="44"/>
      <c r="I483" s="44"/>
      <c r="J483" s="44"/>
      <c r="K483" s="44"/>
      <c r="L483" s="6"/>
      <c r="M483" s="6"/>
    </row>
    <row r="484" customHeight="1" spans="1:13">
      <c r="A484" s="8">
        <v>459</v>
      </c>
      <c r="B484" s="8" t="s">
        <v>2326</v>
      </c>
      <c r="C484" s="8" t="s">
        <v>2327</v>
      </c>
      <c r="D484" s="8"/>
      <c r="E484" s="8" t="s">
        <v>137</v>
      </c>
      <c r="F484" s="8" t="s">
        <v>24</v>
      </c>
      <c r="G484" s="43"/>
      <c r="H484" s="85">
        <v>260000</v>
      </c>
      <c r="I484" s="85">
        <v>285000</v>
      </c>
      <c r="J484" s="85">
        <v>300000</v>
      </c>
      <c r="K484" s="43"/>
      <c r="L484" s="8"/>
      <c r="M484" s="8"/>
    </row>
    <row r="485" customHeight="1" spans="1:13">
      <c r="A485" s="6">
        <v>460</v>
      </c>
      <c r="B485" s="6" t="s">
        <v>2328</v>
      </c>
      <c r="C485" s="6" t="s">
        <v>2329</v>
      </c>
      <c r="D485" s="6"/>
      <c r="E485" s="6" t="s">
        <v>137</v>
      </c>
      <c r="F485" s="6" t="s">
        <v>24</v>
      </c>
      <c r="G485" s="44"/>
      <c r="H485" s="85">
        <v>330000</v>
      </c>
      <c r="I485" s="85">
        <v>350000</v>
      </c>
      <c r="J485" s="85">
        <v>370000</v>
      </c>
      <c r="K485" s="44"/>
      <c r="L485" s="6"/>
      <c r="M485" s="6"/>
    </row>
    <row r="486" customHeight="1" spans="1:13">
      <c r="A486" s="8">
        <v>461</v>
      </c>
      <c r="B486" s="8" t="s">
        <v>2330</v>
      </c>
      <c r="C486" s="8" t="s">
        <v>2331</v>
      </c>
      <c r="D486" s="8"/>
      <c r="E486" s="8" t="s">
        <v>120</v>
      </c>
      <c r="F486" s="8" t="s">
        <v>24</v>
      </c>
      <c r="G486" s="43"/>
      <c r="H486" s="85">
        <v>95000</v>
      </c>
      <c r="I486" s="85">
        <v>110000</v>
      </c>
      <c r="J486" s="85">
        <v>120000</v>
      </c>
      <c r="K486" s="43"/>
      <c r="L486" s="8"/>
      <c r="M486" s="8"/>
    </row>
    <row r="487" customHeight="1" spans="1:13">
      <c r="A487" s="6">
        <v>462</v>
      </c>
      <c r="B487" s="6" t="s">
        <v>2332</v>
      </c>
      <c r="C487" s="6" t="s">
        <v>2333</v>
      </c>
      <c r="D487" s="6"/>
      <c r="E487" s="6" t="s">
        <v>137</v>
      </c>
      <c r="F487" s="6" t="s">
        <v>121</v>
      </c>
      <c r="G487" s="44"/>
      <c r="H487" s="85">
        <v>500000</v>
      </c>
      <c r="I487" s="85">
        <v>550000</v>
      </c>
      <c r="J487" s="85">
        <v>600000</v>
      </c>
      <c r="K487" s="44"/>
      <c r="L487" s="6"/>
      <c r="M487" s="6"/>
    </row>
    <row r="488" customHeight="1" spans="1:13">
      <c r="A488" s="8">
        <v>463</v>
      </c>
      <c r="B488" s="8" t="s">
        <v>2334</v>
      </c>
      <c r="C488" s="8" t="s">
        <v>2335</v>
      </c>
      <c r="D488" s="8"/>
      <c r="E488" s="8" t="s">
        <v>137</v>
      </c>
      <c r="F488" s="8" t="s">
        <v>24</v>
      </c>
      <c r="G488" s="43"/>
      <c r="H488" s="85">
        <v>700000</v>
      </c>
      <c r="I488" s="85">
        <v>750000</v>
      </c>
      <c r="J488" s="85">
        <v>800000</v>
      </c>
      <c r="K488" s="43"/>
      <c r="L488" s="8"/>
      <c r="M488" s="8"/>
    </row>
    <row r="489" customHeight="1" spans="1:13">
      <c r="A489" s="6">
        <v>464</v>
      </c>
      <c r="B489" s="6" t="s">
        <v>2336</v>
      </c>
      <c r="C489" s="6" t="s">
        <v>2337</v>
      </c>
      <c r="D489" s="6"/>
      <c r="E489" s="6" t="s">
        <v>124</v>
      </c>
      <c r="F489" s="6" t="s">
        <v>24</v>
      </c>
      <c r="G489" s="44"/>
      <c r="H489" s="85">
        <v>140000</v>
      </c>
      <c r="I489" s="85">
        <v>160000</v>
      </c>
      <c r="J489" s="85">
        <v>170000</v>
      </c>
      <c r="K489" s="44"/>
      <c r="L489" s="6"/>
      <c r="M489" s="6"/>
    </row>
    <row r="490" customHeight="1" spans="1:13">
      <c r="A490" s="8">
        <v>465</v>
      </c>
      <c r="B490" s="8" t="s">
        <v>2338</v>
      </c>
      <c r="C490" s="8" t="s">
        <v>2339</v>
      </c>
      <c r="D490" s="8"/>
      <c r="E490" s="8" t="s">
        <v>124</v>
      </c>
      <c r="F490" s="8" t="s">
        <v>24</v>
      </c>
      <c r="G490" s="43"/>
      <c r="H490" s="85">
        <v>140000</v>
      </c>
      <c r="I490" s="85">
        <v>160000</v>
      </c>
      <c r="J490" s="85">
        <v>180000</v>
      </c>
      <c r="K490" s="43"/>
      <c r="L490" s="8"/>
      <c r="M490" s="8"/>
    </row>
    <row r="491" customHeight="1" spans="1:13">
      <c r="A491" s="6">
        <v>466</v>
      </c>
      <c r="B491" s="6" t="s">
        <v>2340</v>
      </c>
      <c r="C491" s="6" t="s">
        <v>2341</v>
      </c>
      <c r="D491" s="6"/>
      <c r="E491" s="6" t="s">
        <v>124</v>
      </c>
      <c r="F491" s="6" t="s">
        <v>24</v>
      </c>
      <c r="G491" s="44"/>
      <c r="H491" s="85">
        <v>140000</v>
      </c>
      <c r="I491" s="85">
        <v>160000</v>
      </c>
      <c r="J491" s="85">
        <v>180000</v>
      </c>
      <c r="K491" s="44"/>
      <c r="L491" s="6"/>
      <c r="M491" s="6"/>
    </row>
    <row r="492" customHeight="1" spans="1:13">
      <c r="A492" s="8">
        <v>467</v>
      </c>
      <c r="B492" s="8" t="s">
        <v>2342</v>
      </c>
      <c r="C492" s="8" t="s">
        <v>2343</v>
      </c>
      <c r="D492" s="8"/>
      <c r="E492" s="8" t="s">
        <v>120</v>
      </c>
      <c r="F492" s="8" t="s">
        <v>24</v>
      </c>
      <c r="G492" s="43"/>
      <c r="H492" s="85">
        <v>140000</v>
      </c>
      <c r="I492" s="85">
        <v>150000</v>
      </c>
      <c r="J492" s="85">
        <v>170000</v>
      </c>
      <c r="K492" s="43"/>
      <c r="L492" s="8"/>
      <c r="M492" s="8"/>
    </row>
    <row r="493" customHeight="1" spans="1:13">
      <c r="A493" s="6">
        <v>468</v>
      </c>
      <c r="B493" s="6" t="s">
        <v>2344</v>
      </c>
      <c r="C493" s="6" t="s">
        <v>2345</v>
      </c>
      <c r="D493" s="6"/>
      <c r="E493" s="6" t="s">
        <v>124</v>
      </c>
      <c r="F493" s="6" t="s">
        <v>24</v>
      </c>
      <c r="G493" s="44"/>
      <c r="H493" s="85">
        <v>270000</v>
      </c>
      <c r="I493" s="85">
        <v>290000</v>
      </c>
      <c r="J493" s="85">
        <v>310000</v>
      </c>
      <c r="K493" s="44"/>
      <c r="L493" s="6"/>
      <c r="M493" s="6"/>
    </row>
    <row r="494" customHeight="1" spans="1:13">
      <c r="A494" s="8">
        <v>469</v>
      </c>
      <c r="B494" s="8" t="s">
        <v>2346</v>
      </c>
      <c r="C494" s="8" t="s">
        <v>2347</v>
      </c>
      <c r="D494" s="8"/>
      <c r="E494" s="8" t="s">
        <v>124</v>
      </c>
      <c r="F494" s="8" t="s">
        <v>24</v>
      </c>
      <c r="G494" s="43"/>
      <c r="H494" s="85">
        <v>400000</v>
      </c>
      <c r="I494" s="85">
        <v>450000</v>
      </c>
      <c r="J494" s="85">
        <v>500000</v>
      </c>
      <c r="K494" s="43"/>
      <c r="L494" s="8"/>
      <c r="M494" s="8"/>
    </row>
    <row r="495" customHeight="1" spans="1:13">
      <c r="A495" s="6">
        <v>470</v>
      </c>
      <c r="B495" s="6" t="s">
        <v>2348</v>
      </c>
      <c r="C495" s="6" t="s">
        <v>2349</v>
      </c>
      <c r="D495" s="6"/>
      <c r="E495" s="6" t="s">
        <v>137</v>
      </c>
      <c r="F495" s="6" t="s">
        <v>24</v>
      </c>
      <c r="G495" s="44"/>
      <c r="H495" s="44"/>
      <c r="I495" s="44"/>
      <c r="J495" s="44"/>
      <c r="K495" s="44"/>
      <c r="L495" s="6"/>
      <c r="M495" s="6"/>
    </row>
    <row r="496" customHeight="1" spans="1:13">
      <c r="A496" s="8">
        <v>471</v>
      </c>
      <c r="B496" s="8" t="s">
        <v>2350</v>
      </c>
      <c r="C496" s="8" t="s">
        <v>2351</v>
      </c>
      <c r="D496" s="8"/>
      <c r="E496" s="8" t="s">
        <v>273</v>
      </c>
      <c r="F496" s="8" t="s">
        <v>24</v>
      </c>
      <c r="G496" s="43"/>
      <c r="H496" s="43"/>
      <c r="I496" s="43"/>
      <c r="J496" s="43"/>
      <c r="K496" s="43"/>
      <c r="L496" s="8"/>
      <c r="M496" s="8"/>
    </row>
    <row r="497" customHeight="1" spans="1:13">
      <c r="A497" s="6">
        <v>472</v>
      </c>
      <c r="B497" s="6" t="s">
        <v>2352</v>
      </c>
      <c r="C497" s="6" t="s">
        <v>2353</v>
      </c>
      <c r="D497" s="6"/>
      <c r="E497" s="6" t="s">
        <v>2124</v>
      </c>
      <c r="F497" s="6" t="s">
        <v>24</v>
      </c>
      <c r="G497" s="44"/>
      <c r="H497" s="44"/>
      <c r="I497" s="44"/>
      <c r="J497" s="44"/>
      <c r="K497" s="44"/>
      <c r="L497" s="6"/>
      <c r="M497" s="6"/>
    </row>
    <row r="498" customHeight="1" spans="1:13">
      <c r="A498" s="81"/>
      <c r="B498" s="81"/>
      <c r="C498" s="42" t="s">
        <v>1179</v>
      </c>
      <c r="D498" s="81"/>
      <c r="E498" s="81"/>
      <c r="F498" s="81"/>
      <c r="G498" s="82"/>
      <c r="H498" s="82"/>
      <c r="I498" s="82"/>
      <c r="J498" s="82"/>
      <c r="K498" s="82"/>
      <c r="L498" s="81"/>
      <c r="M498" s="81"/>
    </row>
    <row r="499" customHeight="1" spans="1:13">
      <c r="A499" s="6">
        <v>473</v>
      </c>
      <c r="B499" s="6" t="s">
        <v>2354</v>
      </c>
      <c r="C499" s="6" t="s">
        <v>2355</v>
      </c>
      <c r="D499" s="6" t="s">
        <v>1182</v>
      </c>
      <c r="E499" s="6" t="s">
        <v>137</v>
      </c>
      <c r="F499" s="6" t="s">
        <v>24</v>
      </c>
      <c r="G499" s="44"/>
      <c r="H499" s="85">
        <v>500000</v>
      </c>
      <c r="I499" s="85">
        <v>550000</v>
      </c>
      <c r="J499" s="85">
        <v>600000</v>
      </c>
      <c r="K499" s="44"/>
      <c r="L499" s="6"/>
      <c r="M499" s="6"/>
    </row>
    <row r="500" customHeight="1" spans="1:13">
      <c r="A500" s="81"/>
      <c r="B500" s="81"/>
      <c r="C500" s="42" t="s">
        <v>735</v>
      </c>
      <c r="D500" s="81"/>
      <c r="E500" s="81"/>
      <c r="F500" s="81"/>
      <c r="G500" s="82"/>
      <c r="H500" s="82"/>
      <c r="I500" s="82"/>
      <c r="J500" s="82"/>
      <c r="K500" s="82"/>
      <c r="L500" s="81"/>
      <c r="M500" s="81"/>
    </row>
    <row r="501" customHeight="1" spans="1:13">
      <c r="A501" s="6">
        <v>474</v>
      </c>
      <c r="B501" s="6" t="s">
        <v>2356</v>
      </c>
      <c r="C501" s="6" t="s">
        <v>2357</v>
      </c>
      <c r="D501" s="6"/>
      <c r="E501" s="6" t="s">
        <v>137</v>
      </c>
      <c r="F501" s="6" t="s">
        <v>24</v>
      </c>
      <c r="G501" s="44"/>
      <c r="H501" s="85">
        <v>750000</v>
      </c>
      <c r="I501" s="85">
        <v>800000</v>
      </c>
      <c r="J501" s="85">
        <v>850000</v>
      </c>
      <c r="K501" s="44"/>
      <c r="L501" s="6"/>
      <c r="M501" s="6"/>
    </row>
    <row r="502" customHeight="1" spans="1:13">
      <c r="A502" s="81"/>
      <c r="B502" s="81"/>
      <c r="C502" s="42" t="s">
        <v>1187</v>
      </c>
      <c r="D502" s="81"/>
      <c r="E502" s="81"/>
      <c r="F502" s="81"/>
      <c r="G502" s="82"/>
      <c r="H502" s="82"/>
      <c r="I502" s="82"/>
      <c r="J502" s="82"/>
      <c r="K502" s="82"/>
      <c r="L502" s="81"/>
      <c r="M502" s="81"/>
    </row>
    <row r="503" customHeight="1" spans="1:13">
      <c r="A503" s="6">
        <v>475</v>
      </c>
      <c r="B503" s="6" t="s">
        <v>2358</v>
      </c>
      <c r="C503" s="6" t="s">
        <v>2359</v>
      </c>
      <c r="D503" s="6" t="s">
        <v>1190</v>
      </c>
      <c r="E503" s="6" t="s">
        <v>124</v>
      </c>
      <c r="F503" s="6" t="s">
        <v>1689</v>
      </c>
      <c r="G503" s="44"/>
      <c r="H503" s="85">
        <v>320000</v>
      </c>
      <c r="I503" s="85">
        <v>350000</v>
      </c>
      <c r="J503" s="85">
        <v>400000</v>
      </c>
      <c r="K503" s="44"/>
      <c r="L503" s="6"/>
      <c r="M503" s="6"/>
    </row>
    <row r="504" customHeight="1" spans="1:13">
      <c r="A504" s="81"/>
      <c r="B504" s="81"/>
      <c r="C504" s="42" t="s">
        <v>735</v>
      </c>
      <c r="D504" s="81"/>
      <c r="E504" s="81"/>
      <c r="F504" s="81"/>
      <c r="G504" s="82"/>
      <c r="H504" s="82"/>
      <c r="I504" s="82"/>
      <c r="J504" s="82"/>
      <c r="K504" s="82"/>
      <c r="L504" s="81"/>
      <c r="M504" s="81"/>
    </row>
    <row r="505" customHeight="1" spans="1:13">
      <c r="A505" s="6">
        <v>476</v>
      </c>
      <c r="B505" s="6" t="s">
        <v>2360</v>
      </c>
      <c r="C505" s="6" t="s">
        <v>2361</v>
      </c>
      <c r="D505" s="6"/>
      <c r="E505" s="6" t="s">
        <v>124</v>
      </c>
      <c r="F505" s="6" t="s">
        <v>121</v>
      </c>
      <c r="G505" s="44"/>
      <c r="H505" s="85">
        <v>470000</v>
      </c>
      <c r="I505" s="85">
        <v>500000</v>
      </c>
      <c r="J505" s="85">
        <v>550000</v>
      </c>
      <c r="K505" s="44"/>
      <c r="L505" s="6"/>
      <c r="M505" s="6"/>
    </row>
    <row r="506" customHeight="1" spans="1:13">
      <c r="A506" s="8">
        <v>477</v>
      </c>
      <c r="B506" s="8" t="s">
        <v>2362</v>
      </c>
      <c r="C506" s="8" t="s">
        <v>2363</v>
      </c>
      <c r="D506" s="8"/>
      <c r="E506" s="8" t="s">
        <v>124</v>
      </c>
      <c r="F506" s="8" t="s">
        <v>121</v>
      </c>
      <c r="G506" s="43"/>
      <c r="H506" s="85">
        <v>500000</v>
      </c>
      <c r="I506" s="85">
        <v>550000</v>
      </c>
      <c r="J506" s="85">
        <v>600000</v>
      </c>
      <c r="K506" s="43"/>
      <c r="L506" s="8"/>
      <c r="M506" s="8"/>
    </row>
    <row r="507" customHeight="1" spans="1:13">
      <c r="A507" s="6">
        <v>478</v>
      </c>
      <c r="B507" s="6" t="s">
        <v>2364</v>
      </c>
      <c r="C507" s="6" t="s">
        <v>2365</v>
      </c>
      <c r="D507" s="6"/>
      <c r="E507" s="6" t="s">
        <v>124</v>
      </c>
      <c r="F507" s="6" t="s">
        <v>121</v>
      </c>
      <c r="G507" s="44"/>
      <c r="H507" s="85">
        <v>500000</v>
      </c>
      <c r="I507" s="85">
        <v>570000</v>
      </c>
      <c r="J507" s="85">
        <v>600000</v>
      </c>
      <c r="K507" s="44"/>
      <c r="L507" s="6"/>
      <c r="M507" s="6"/>
    </row>
    <row r="508" customHeight="1" spans="1:13">
      <c r="A508" s="8">
        <v>479</v>
      </c>
      <c r="B508" s="8" t="s">
        <v>2366</v>
      </c>
      <c r="C508" s="8" t="s">
        <v>2367</v>
      </c>
      <c r="D508" s="8"/>
      <c r="E508" s="8" t="s">
        <v>124</v>
      </c>
      <c r="F508" s="8" t="s">
        <v>121</v>
      </c>
      <c r="G508" s="43"/>
      <c r="H508" s="85">
        <v>500000</v>
      </c>
      <c r="I508" s="85">
        <v>550000</v>
      </c>
      <c r="J508" s="85">
        <v>600000</v>
      </c>
      <c r="K508" s="43"/>
      <c r="L508" s="8"/>
      <c r="M508" s="8"/>
    </row>
    <row r="509" customHeight="1" spans="1:13">
      <c r="A509" s="6">
        <v>480</v>
      </c>
      <c r="B509" s="6" t="s">
        <v>2368</v>
      </c>
      <c r="C509" s="6" t="s">
        <v>2369</v>
      </c>
      <c r="D509" s="6"/>
      <c r="E509" s="6" t="s">
        <v>124</v>
      </c>
      <c r="F509" s="6" t="s">
        <v>121</v>
      </c>
      <c r="G509" s="44"/>
      <c r="H509" s="85">
        <v>520000</v>
      </c>
      <c r="I509" s="85">
        <v>550000</v>
      </c>
      <c r="J509" s="85">
        <v>600000</v>
      </c>
      <c r="K509" s="44"/>
      <c r="L509" s="6"/>
      <c r="M509" s="6"/>
    </row>
    <row r="510" customHeight="1" spans="1:13">
      <c r="A510" s="8">
        <v>481</v>
      </c>
      <c r="B510" s="8" t="s">
        <v>2370</v>
      </c>
      <c r="C510" s="8" t="s">
        <v>2371</v>
      </c>
      <c r="D510" s="8"/>
      <c r="E510" s="8" t="s">
        <v>124</v>
      </c>
      <c r="F510" s="8" t="s">
        <v>2372</v>
      </c>
      <c r="G510" s="43"/>
      <c r="H510" s="85">
        <v>380000</v>
      </c>
      <c r="I510" s="85">
        <v>400000</v>
      </c>
      <c r="J510" s="85">
        <v>450000</v>
      </c>
      <c r="K510" s="43"/>
      <c r="L510" s="8"/>
      <c r="M510" s="8"/>
    </row>
    <row r="511" customHeight="1" spans="1:13">
      <c r="A511" s="6">
        <v>482</v>
      </c>
      <c r="B511" s="6" t="s">
        <v>2373</v>
      </c>
      <c r="C511" s="6" t="s">
        <v>2374</v>
      </c>
      <c r="D511" s="6"/>
      <c r="E511" s="6"/>
      <c r="F511" s="6" t="s">
        <v>2372</v>
      </c>
      <c r="G511" s="44"/>
      <c r="H511" s="85">
        <v>520000</v>
      </c>
      <c r="I511" s="85">
        <v>550000</v>
      </c>
      <c r="J511" s="85">
        <v>600000</v>
      </c>
      <c r="K511" s="44"/>
      <c r="L511" s="6"/>
      <c r="M511" s="6"/>
    </row>
    <row r="512" customHeight="1" spans="1:13">
      <c r="A512" s="8">
        <v>483</v>
      </c>
      <c r="B512" s="8" t="s">
        <v>2375</v>
      </c>
      <c r="C512" s="8" t="s">
        <v>2376</v>
      </c>
      <c r="D512" s="8"/>
      <c r="E512" s="8"/>
      <c r="F512" s="8" t="s">
        <v>121</v>
      </c>
      <c r="G512" s="43"/>
      <c r="H512" s="43"/>
      <c r="I512" s="43"/>
      <c r="J512" s="43"/>
      <c r="K512" s="43"/>
      <c r="L512" s="8"/>
      <c r="M512" s="8"/>
    </row>
    <row r="513" customHeight="1" spans="1:13">
      <c r="A513" s="6">
        <v>484</v>
      </c>
      <c r="B513" s="6" t="s">
        <v>2377</v>
      </c>
      <c r="C513" s="6" t="s">
        <v>2378</v>
      </c>
      <c r="D513" s="6"/>
      <c r="E513" s="6" t="s">
        <v>120</v>
      </c>
      <c r="F513" s="6" t="s">
        <v>24</v>
      </c>
      <c r="G513" s="44"/>
      <c r="H513" s="85">
        <v>120000</v>
      </c>
      <c r="I513" s="85">
        <v>130000</v>
      </c>
      <c r="J513" s="85">
        <v>150000</v>
      </c>
      <c r="K513" s="44"/>
      <c r="L513" s="6"/>
      <c r="M513" s="6"/>
    </row>
    <row r="514" customHeight="1" spans="1:13">
      <c r="A514" s="8">
        <v>485</v>
      </c>
      <c r="B514" s="8" t="s">
        <v>2379</v>
      </c>
      <c r="C514" s="8" t="s">
        <v>2380</v>
      </c>
      <c r="D514" s="8"/>
      <c r="E514" s="8" t="s">
        <v>137</v>
      </c>
      <c r="F514" s="8" t="s">
        <v>24</v>
      </c>
      <c r="G514" s="43"/>
      <c r="H514" s="85">
        <v>120000</v>
      </c>
      <c r="I514" s="85">
        <v>130000</v>
      </c>
      <c r="J514" s="85">
        <v>150000</v>
      </c>
      <c r="K514" s="43"/>
      <c r="L514" s="8"/>
      <c r="M514" s="8"/>
    </row>
    <row r="515" customHeight="1" spans="1:13">
      <c r="A515" s="6">
        <v>486</v>
      </c>
      <c r="B515" s="6" t="s">
        <v>2381</v>
      </c>
      <c r="C515" s="6" t="s">
        <v>2382</v>
      </c>
      <c r="D515" s="6"/>
      <c r="E515" s="6" t="s">
        <v>280</v>
      </c>
      <c r="F515" s="6" t="s">
        <v>24</v>
      </c>
      <c r="G515" s="44"/>
      <c r="H515" s="44"/>
      <c r="I515" s="44"/>
      <c r="J515" s="44"/>
      <c r="K515" s="44"/>
      <c r="L515" s="6"/>
      <c r="M515" s="6"/>
    </row>
    <row r="516" customHeight="1" spans="1:13">
      <c r="A516" s="8">
        <v>487</v>
      </c>
      <c r="B516" s="8" t="s">
        <v>2383</v>
      </c>
      <c r="C516" s="8" t="s">
        <v>2384</v>
      </c>
      <c r="D516" s="8"/>
      <c r="E516" s="8" t="s">
        <v>124</v>
      </c>
      <c r="F516" s="8" t="s">
        <v>24</v>
      </c>
      <c r="G516" s="43"/>
      <c r="H516" s="85">
        <v>120000</v>
      </c>
      <c r="I516" s="85">
        <v>130000</v>
      </c>
      <c r="J516" s="85">
        <v>150000</v>
      </c>
      <c r="K516" s="43"/>
      <c r="L516" s="8"/>
      <c r="M516" s="8"/>
    </row>
    <row r="517" customHeight="1" spans="1:13">
      <c r="A517" s="6">
        <v>488</v>
      </c>
      <c r="B517" s="6" t="s">
        <v>2385</v>
      </c>
      <c r="C517" s="6" t="s">
        <v>2386</v>
      </c>
      <c r="D517" s="6"/>
      <c r="E517" s="6" t="s">
        <v>124</v>
      </c>
      <c r="F517" s="6" t="s">
        <v>24</v>
      </c>
      <c r="G517" s="44"/>
      <c r="H517" s="85">
        <v>120000</v>
      </c>
      <c r="I517" s="85">
        <v>130000</v>
      </c>
      <c r="J517" s="85">
        <v>150000</v>
      </c>
      <c r="K517" s="44"/>
      <c r="L517" s="6"/>
      <c r="M517" s="6"/>
    </row>
    <row r="518" customHeight="1" spans="1:13">
      <c r="A518" s="8">
        <v>489</v>
      </c>
      <c r="B518" s="8" t="s">
        <v>2387</v>
      </c>
      <c r="C518" s="8" t="s">
        <v>2388</v>
      </c>
      <c r="D518" s="8"/>
      <c r="E518" s="8" t="s">
        <v>137</v>
      </c>
      <c r="F518" s="8" t="s">
        <v>24</v>
      </c>
      <c r="G518" s="43"/>
      <c r="H518" s="85">
        <v>160000</v>
      </c>
      <c r="I518" s="85">
        <v>170000</v>
      </c>
      <c r="J518" s="85">
        <v>190000</v>
      </c>
      <c r="K518" s="43"/>
      <c r="L518" s="8"/>
      <c r="M518" s="8"/>
    </row>
    <row r="519" customHeight="1" spans="1:13">
      <c r="A519" s="6">
        <v>490</v>
      </c>
      <c r="B519" s="6" t="s">
        <v>2389</v>
      </c>
      <c r="C519" s="6" t="s">
        <v>2390</v>
      </c>
      <c r="D519" s="6"/>
      <c r="E519" s="6" t="s">
        <v>120</v>
      </c>
      <c r="F519" s="6" t="s">
        <v>24</v>
      </c>
      <c r="G519" s="44"/>
      <c r="H519" s="85">
        <v>90000</v>
      </c>
      <c r="I519" s="85">
        <v>95000</v>
      </c>
      <c r="J519" s="85">
        <v>100000</v>
      </c>
      <c r="K519" s="44"/>
      <c r="L519" s="6"/>
      <c r="M519" s="6"/>
    </row>
    <row r="520" customHeight="1" spans="1:13">
      <c r="A520" s="8">
        <v>491</v>
      </c>
      <c r="B520" s="8" t="s">
        <v>2391</v>
      </c>
      <c r="C520" s="8" t="s">
        <v>2392</v>
      </c>
      <c r="D520" s="8"/>
      <c r="E520" s="8" t="s">
        <v>120</v>
      </c>
      <c r="F520" s="8" t="s">
        <v>24</v>
      </c>
      <c r="G520" s="43"/>
      <c r="H520" s="85">
        <v>120000</v>
      </c>
      <c r="I520" s="85">
        <v>130000</v>
      </c>
      <c r="J520" s="85">
        <v>150000</v>
      </c>
      <c r="K520" s="43"/>
      <c r="L520" s="8"/>
      <c r="M520" s="8"/>
    </row>
    <row r="521" customHeight="1" spans="1:13">
      <c r="A521" s="6">
        <v>492</v>
      </c>
      <c r="B521" s="6" t="s">
        <v>2393</v>
      </c>
      <c r="C521" s="6" t="s">
        <v>2394</v>
      </c>
      <c r="D521" s="6"/>
      <c r="E521" s="6" t="s">
        <v>137</v>
      </c>
      <c r="F521" s="6" t="s">
        <v>121</v>
      </c>
      <c r="G521" s="44"/>
      <c r="H521" s="85">
        <v>2090000</v>
      </c>
      <c r="I521" s="85">
        <v>2200000</v>
      </c>
      <c r="J521" s="85">
        <v>2400000</v>
      </c>
      <c r="K521" s="44"/>
      <c r="L521" s="6"/>
      <c r="M521" s="6"/>
    </row>
    <row r="522" customHeight="1" spans="1:13">
      <c r="A522" s="8">
        <v>493</v>
      </c>
      <c r="B522" s="8" t="s">
        <v>2395</v>
      </c>
      <c r="C522" s="8" t="s">
        <v>2396</v>
      </c>
      <c r="D522" s="8"/>
      <c r="E522" s="8" t="s">
        <v>137</v>
      </c>
      <c r="F522" s="8" t="s">
        <v>121</v>
      </c>
      <c r="G522" s="43"/>
      <c r="H522" s="85">
        <v>1700000</v>
      </c>
      <c r="I522" s="85">
        <v>1800000</v>
      </c>
      <c r="J522" s="85">
        <v>1900000</v>
      </c>
      <c r="K522" s="43"/>
      <c r="L522" s="8"/>
      <c r="M522" s="8"/>
    </row>
    <row r="523" customHeight="1" spans="1:13">
      <c r="A523" s="6">
        <v>494</v>
      </c>
      <c r="B523" s="6" t="s">
        <v>2397</v>
      </c>
      <c r="C523" s="6" t="s">
        <v>2398</v>
      </c>
      <c r="D523" s="6"/>
      <c r="E523" s="6" t="s">
        <v>273</v>
      </c>
      <c r="F523" s="6" t="s">
        <v>121</v>
      </c>
      <c r="G523" s="44"/>
      <c r="H523" s="44"/>
      <c r="I523" s="44"/>
      <c r="J523" s="44"/>
      <c r="K523" s="44"/>
      <c r="L523" s="6"/>
      <c r="M523" s="6"/>
    </row>
    <row r="524" customHeight="1" spans="1:13">
      <c r="A524" s="8">
        <v>495</v>
      </c>
      <c r="B524" s="8" t="s">
        <v>2399</v>
      </c>
      <c r="C524" s="8" t="s">
        <v>2400</v>
      </c>
      <c r="D524" s="8"/>
      <c r="E524" s="8" t="s">
        <v>273</v>
      </c>
      <c r="F524" s="8" t="s">
        <v>121</v>
      </c>
      <c r="G524" s="43"/>
      <c r="H524" s="43"/>
      <c r="I524" s="43"/>
      <c r="J524" s="43"/>
      <c r="K524" s="43"/>
      <c r="L524" s="8"/>
      <c r="M524" s="8"/>
    </row>
    <row r="525" customHeight="1" spans="1:13">
      <c r="A525" s="6">
        <v>496</v>
      </c>
      <c r="B525" s="6" t="s">
        <v>2401</v>
      </c>
      <c r="C525" s="6" t="s">
        <v>2402</v>
      </c>
      <c r="D525" s="6"/>
      <c r="E525" s="6" t="s">
        <v>124</v>
      </c>
      <c r="F525" s="6" t="s">
        <v>121</v>
      </c>
      <c r="G525" s="44"/>
      <c r="H525" s="85">
        <v>280000</v>
      </c>
      <c r="I525" s="85">
        <v>300000</v>
      </c>
      <c r="J525" s="85">
        <v>350000</v>
      </c>
      <c r="K525" s="44"/>
      <c r="L525" s="6"/>
      <c r="M525" s="6"/>
    </row>
    <row r="526" customHeight="1" spans="1:13">
      <c r="A526" s="8">
        <v>497</v>
      </c>
      <c r="B526" s="8" t="s">
        <v>2403</v>
      </c>
      <c r="C526" s="8" t="s">
        <v>2404</v>
      </c>
      <c r="D526" s="8"/>
      <c r="E526" s="8" t="s">
        <v>137</v>
      </c>
      <c r="F526" s="8" t="s">
        <v>121</v>
      </c>
      <c r="G526" s="43"/>
      <c r="H526" s="85">
        <v>280000</v>
      </c>
      <c r="I526" s="85">
        <v>300000</v>
      </c>
      <c r="J526" s="85">
        <v>350000</v>
      </c>
      <c r="K526" s="43"/>
      <c r="L526" s="8"/>
      <c r="M526" s="8"/>
    </row>
    <row r="527" customHeight="1" spans="1:13">
      <c r="A527" s="6">
        <v>498</v>
      </c>
      <c r="B527" s="6" t="s">
        <v>2405</v>
      </c>
      <c r="C527" s="6" t="s">
        <v>2406</v>
      </c>
      <c r="D527" s="6"/>
      <c r="E527" s="6" t="s">
        <v>120</v>
      </c>
      <c r="F527" s="6" t="s">
        <v>24</v>
      </c>
      <c r="G527" s="44"/>
      <c r="H527" s="85">
        <v>100000</v>
      </c>
      <c r="I527" s="85">
        <v>120000</v>
      </c>
      <c r="J527" s="85">
        <v>130000</v>
      </c>
      <c r="K527" s="44"/>
      <c r="L527" s="6"/>
      <c r="M527" s="6"/>
    </row>
    <row r="528" customHeight="1" spans="1:13">
      <c r="A528" s="8">
        <v>499</v>
      </c>
      <c r="B528" s="8" t="s">
        <v>2407</v>
      </c>
      <c r="C528" s="8" t="s">
        <v>2408</v>
      </c>
      <c r="D528" s="8"/>
      <c r="E528" s="8" t="s">
        <v>137</v>
      </c>
      <c r="F528" s="8" t="s">
        <v>24</v>
      </c>
      <c r="G528" s="43"/>
      <c r="H528" s="85">
        <v>100000</v>
      </c>
      <c r="I528" s="85">
        <v>120000</v>
      </c>
      <c r="J528" s="85">
        <v>130000</v>
      </c>
      <c r="K528" s="43"/>
      <c r="L528" s="8"/>
      <c r="M528" s="8"/>
    </row>
    <row r="529" customHeight="1" spans="1:13">
      <c r="A529" s="6">
        <v>500</v>
      </c>
      <c r="B529" s="6" t="s">
        <v>2409</v>
      </c>
      <c r="C529" s="6" t="s">
        <v>2410</v>
      </c>
      <c r="D529" s="6"/>
      <c r="E529" s="6" t="s">
        <v>124</v>
      </c>
      <c r="F529" s="6" t="s">
        <v>24</v>
      </c>
      <c r="G529" s="44"/>
      <c r="H529" s="85">
        <v>160000</v>
      </c>
      <c r="I529" s="85">
        <v>170000</v>
      </c>
      <c r="J529" s="85">
        <v>180000</v>
      </c>
      <c r="K529" s="44"/>
      <c r="L529" s="6"/>
      <c r="M529" s="6"/>
    </row>
    <row r="530" customHeight="1" spans="1:13">
      <c r="A530" s="8">
        <v>501</v>
      </c>
      <c r="B530" s="8" t="s">
        <v>2411</v>
      </c>
      <c r="C530" s="8" t="s">
        <v>2412</v>
      </c>
      <c r="D530" s="8"/>
      <c r="E530" s="8" t="s">
        <v>273</v>
      </c>
      <c r="F530" s="8" t="s">
        <v>24</v>
      </c>
      <c r="G530" s="43"/>
      <c r="H530" s="43"/>
      <c r="I530" s="43"/>
      <c r="J530" s="43"/>
      <c r="K530" s="43"/>
      <c r="L530" s="8"/>
      <c r="M530" s="8"/>
    </row>
    <row r="531" customHeight="1" spans="1:13">
      <c r="A531" s="6">
        <v>502</v>
      </c>
      <c r="B531" s="6" t="s">
        <v>2413</v>
      </c>
      <c r="C531" s="6" t="s">
        <v>2414</v>
      </c>
      <c r="D531" s="6"/>
      <c r="E531" s="6" t="s">
        <v>124</v>
      </c>
      <c r="F531" s="6" t="s">
        <v>24</v>
      </c>
      <c r="G531" s="44"/>
      <c r="H531" s="85">
        <v>250000</v>
      </c>
      <c r="I531" s="85">
        <v>270000</v>
      </c>
      <c r="J531" s="85">
        <v>300000</v>
      </c>
      <c r="K531" s="44"/>
      <c r="L531" s="6"/>
      <c r="M531" s="6"/>
    </row>
    <row r="532" customHeight="1" spans="1:13">
      <c r="A532" s="8">
        <v>503</v>
      </c>
      <c r="B532" s="8" t="s">
        <v>2415</v>
      </c>
      <c r="C532" s="8" t="s">
        <v>2416</v>
      </c>
      <c r="D532" s="8"/>
      <c r="E532" s="8" t="s">
        <v>124</v>
      </c>
      <c r="F532" s="8" t="s">
        <v>24</v>
      </c>
      <c r="G532" s="43"/>
      <c r="H532" s="85">
        <v>250000</v>
      </c>
      <c r="I532" s="85">
        <v>270000</v>
      </c>
      <c r="J532" s="85">
        <v>300000</v>
      </c>
      <c r="K532" s="43"/>
      <c r="L532" s="8"/>
      <c r="M532" s="8"/>
    </row>
    <row r="533" customHeight="1" spans="1:13">
      <c r="A533" s="6">
        <v>504</v>
      </c>
      <c r="B533" s="6" t="s">
        <v>2417</v>
      </c>
      <c r="C533" s="6" t="s">
        <v>2418</v>
      </c>
      <c r="D533" s="6"/>
      <c r="E533" s="6" t="s">
        <v>124</v>
      </c>
      <c r="F533" s="6" t="s">
        <v>24</v>
      </c>
      <c r="G533" s="44"/>
      <c r="H533" s="85">
        <v>65000</v>
      </c>
      <c r="I533" s="85">
        <v>80000</v>
      </c>
      <c r="J533" s="85">
        <v>100000</v>
      </c>
      <c r="K533" s="44"/>
      <c r="L533" s="6"/>
      <c r="M533" s="6"/>
    </row>
    <row r="534" customHeight="1" spans="1:13">
      <c r="A534" s="8">
        <v>505</v>
      </c>
      <c r="B534" s="8" t="s">
        <v>2419</v>
      </c>
      <c r="C534" s="8" t="s">
        <v>2420</v>
      </c>
      <c r="D534" s="8"/>
      <c r="E534" s="8" t="s">
        <v>137</v>
      </c>
      <c r="F534" s="8" t="s">
        <v>24</v>
      </c>
      <c r="G534" s="43"/>
      <c r="H534" s="85">
        <v>120000</v>
      </c>
      <c r="I534" s="85">
        <v>130000</v>
      </c>
      <c r="J534" s="85">
        <v>150000</v>
      </c>
      <c r="K534" s="43"/>
      <c r="L534" s="8"/>
      <c r="M534" s="8"/>
    </row>
    <row r="535" customHeight="1" spans="1:13">
      <c r="A535" s="6">
        <v>506</v>
      </c>
      <c r="B535" s="6" t="s">
        <v>2421</v>
      </c>
      <c r="C535" s="6" t="s">
        <v>2422</v>
      </c>
      <c r="D535" s="6"/>
      <c r="E535" s="6" t="s">
        <v>120</v>
      </c>
      <c r="F535" s="6" t="s">
        <v>24</v>
      </c>
      <c r="G535" s="44"/>
      <c r="H535" s="85">
        <v>120000</v>
      </c>
      <c r="I535" s="85">
        <v>130000</v>
      </c>
      <c r="J535" s="85">
        <v>150000</v>
      </c>
      <c r="K535" s="44"/>
      <c r="L535" s="6"/>
      <c r="M535" s="6"/>
    </row>
    <row r="536" customHeight="1" spans="1:13">
      <c r="A536" s="8">
        <v>507</v>
      </c>
      <c r="B536" s="8" t="s">
        <v>2423</v>
      </c>
      <c r="C536" s="8" t="s">
        <v>2424</v>
      </c>
      <c r="D536" s="8"/>
      <c r="E536" s="8" t="s">
        <v>137</v>
      </c>
      <c r="F536" s="8" t="s">
        <v>24</v>
      </c>
      <c r="G536" s="43"/>
      <c r="H536" s="85">
        <v>260000</v>
      </c>
      <c r="I536" s="85">
        <v>280000</v>
      </c>
      <c r="J536" s="85">
        <v>300000</v>
      </c>
      <c r="K536" s="43"/>
      <c r="L536" s="8"/>
      <c r="M536" s="8"/>
    </row>
    <row r="537" customHeight="1" spans="1:13">
      <c r="A537" s="6">
        <v>508</v>
      </c>
      <c r="B537" s="6" t="s">
        <v>2425</v>
      </c>
      <c r="C537" s="6" t="s">
        <v>2426</v>
      </c>
      <c r="D537" s="6"/>
      <c r="E537" s="6" t="s">
        <v>267</v>
      </c>
      <c r="F537" s="6" t="s">
        <v>24</v>
      </c>
      <c r="G537" s="44"/>
      <c r="H537" s="44"/>
      <c r="I537" s="44"/>
      <c r="J537" s="44"/>
      <c r="K537" s="44"/>
      <c r="L537" s="6"/>
      <c r="M537" s="6"/>
    </row>
    <row r="538" customHeight="1" spans="1:13">
      <c r="A538" s="8">
        <v>509</v>
      </c>
      <c r="B538" s="8" t="s">
        <v>2427</v>
      </c>
      <c r="C538" s="8" t="s">
        <v>2428</v>
      </c>
      <c r="D538" s="8"/>
      <c r="E538" s="8" t="s">
        <v>120</v>
      </c>
      <c r="F538" s="8" t="s">
        <v>24</v>
      </c>
      <c r="G538" s="43"/>
      <c r="H538" s="85">
        <v>230000</v>
      </c>
      <c r="I538" s="85">
        <v>250000</v>
      </c>
      <c r="J538" s="85">
        <v>270000</v>
      </c>
      <c r="K538" s="43"/>
      <c r="L538" s="8"/>
      <c r="M538" s="8"/>
    </row>
    <row r="539" customHeight="1" spans="1:13">
      <c r="A539" s="6">
        <v>510</v>
      </c>
      <c r="B539" s="6" t="s">
        <v>2429</v>
      </c>
      <c r="C539" s="6" t="s">
        <v>2430</v>
      </c>
      <c r="D539" s="6"/>
      <c r="E539" s="6" t="s">
        <v>137</v>
      </c>
      <c r="F539" s="6" t="s">
        <v>24</v>
      </c>
      <c r="G539" s="44"/>
      <c r="H539" s="85">
        <v>280000</v>
      </c>
      <c r="I539" s="85">
        <v>300000</v>
      </c>
      <c r="J539" s="85">
        <v>350000</v>
      </c>
      <c r="K539" s="44"/>
      <c r="L539" s="6"/>
      <c r="M539" s="6"/>
    </row>
    <row r="540" customHeight="1" spans="1:13">
      <c r="A540" s="8">
        <v>511</v>
      </c>
      <c r="B540" s="8" t="s">
        <v>2431</v>
      </c>
      <c r="C540" s="8" t="s">
        <v>2432</v>
      </c>
      <c r="D540" s="8"/>
      <c r="E540" s="8" t="s">
        <v>137</v>
      </c>
      <c r="F540" s="8" t="s">
        <v>24</v>
      </c>
      <c r="G540" s="43"/>
      <c r="H540" s="85">
        <v>600000</v>
      </c>
      <c r="I540" s="85">
        <v>650000</v>
      </c>
      <c r="J540" s="85">
        <v>700000</v>
      </c>
      <c r="K540" s="43"/>
      <c r="L540" s="8"/>
      <c r="M540" s="8"/>
    </row>
    <row r="541" customHeight="1" spans="1:13">
      <c r="A541" s="81"/>
      <c r="B541" s="81"/>
      <c r="C541" s="42" t="s">
        <v>2291</v>
      </c>
      <c r="D541" s="81"/>
      <c r="E541" s="81"/>
      <c r="F541" s="81"/>
      <c r="G541" s="82"/>
      <c r="H541" s="82"/>
      <c r="I541" s="82"/>
      <c r="J541" s="82"/>
      <c r="K541" s="82"/>
      <c r="L541" s="81"/>
      <c r="M541" s="81"/>
    </row>
    <row r="542" customHeight="1" spans="1:13">
      <c r="A542" s="8">
        <v>512</v>
      </c>
      <c r="B542" s="8" t="s">
        <v>2433</v>
      </c>
      <c r="C542" s="8" t="s">
        <v>2434</v>
      </c>
      <c r="D542" s="8" t="s">
        <v>1052</v>
      </c>
      <c r="E542" s="8" t="s">
        <v>124</v>
      </c>
      <c r="F542" s="8" t="s">
        <v>24</v>
      </c>
      <c r="G542" s="43"/>
      <c r="H542" s="85">
        <v>400000</v>
      </c>
      <c r="I542" s="85">
        <v>450000</v>
      </c>
      <c r="J542" s="85">
        <v>500000</v>
      </c>
      <c r="K542" s="43"/>
      <c r="L542" s="8"/>
      <c r="M542" s="8"/>
    </row>
    <row r="543" customHeight="1" spans="1:13">
      <c r="A543" s="6">
        <v>513</v>
      </c>
      <c r="B543" s="6" t="s">
        <v>2435</v>
      </c>
      <c r="C543" s="6" t="s">
        <v>2436</v>
      </c>
      <c r="D543" s="6" t="s">
        <v>1052</v>
      </c>
      <c r="E543" s="6" t="s">
        <v>124</v>
      </c>
      <c r="F543" s="6" t="s">
        <v>24</v>
      </c>
      <c r="G543" s="44"/>
      <c r="H543" s="85">
        <v>450000</v>
      </c>
      <c r="I543" s="85">
        <v>550000</v>
      </c>
      <c r="J543" s="85">
        <v>600000</v>
      </c>
      <c r="K543" s="44"/>
      <c r="L543" s="6"/>
      <c r="M543" s="6"/>
    </row>
    <row r="544" customHeight="1" spans="1:13">
      <c r="A544" s="81"/>
      <c r="B544" s="81"/>
      <c r="C544" s="42" t="s">
        <v>735</v>
      </c>
      <c r="D544" s="81"/>
      <c r="E544" s="81"/>
      <c r="F544" s="81"/>
      <c r="G544" s="82"/>
      <c r="H544" s="82"/>
      <c r="I544" s="82"/>
      <c r="J544" s="82"/>
      <c r="K544" s="82"/>
      <c r="L544" s="81"/>
      <c r="M544" s="81"/>
    </row>
    <row r="545" customHeight="1" spans="1:13">
      <c r="A545" s="6">
        <v>514</v>
      </c>
      <c r="B545" s="6" t="s">
        <v>2437</v>
      </c>
      <c r="C545" s="6" t="s">
        <v>2438</v>
      </c>
      <c r="D545" s="6"/>
      <c r="E545" s="6" t="s">
        <v>120</v>
      </c>
      <c r="F545" s="6" t="s">
        <v>24</v>
      </c>
      <c r="G545" s="44"/>
      <c r="H545" s="85">
        <v>210000</v>
      </c>
      <c r="I545" s="85">
        <v>230000</v>
      </c>
      <c r="J545" s="85">
        <v>250000</v>
      </c>
      <c r="K545" s="44"/>
      <c r="L545" s="6"/>
      <c r="M545" s="6"/>
    </row>
    <row r="546" customHeight="1" spans="1:13">
      <c r="A546" s="8">
        <v>515</v>
      </c>
      <c r="B546" s="8" t="s">
        <v>2439</v>
      </c>
      <c r="C546" s="8" t="s">
        <v>2440</v>
      </c>
      <c r="D546" s="8"/>
      <c r="E546" s="8" t="s">
        <v>120</v>
      </c>
      <c r="F546" s="8" t="s">
        <v>24</v>
      </c>
      <c r="G546" s="43"/>
      <c r="H546" s="85">
        <v>210000</v>
      </c>
      <c r="I546" s="85">
        <v>230000</v>
      </c>
      <c r="J546" s="85">
        <v>250000</v>
      </c>
      <c r="K546" s="43"/>
      <c r="L546" s="8"/>
      <c r="M546" s="8"/>
    </row>
    <row r="547" customHeight="1" spans="1:13">
      <c r="A547" s="6">
        <v>516</v>
      </c>
      <c r="B547" s="6" t="s">
        <v>2441</v>
      </c>
      <c r="C547" s="6" t="s">
        <v>2442</v>
      </c>
      <c r="D547" s="6"/>
      <c r="E547" s="6" t="s">
        <v>120</v>
      </c>
      <c r="F547" s="6" t="s">
        <v>24</v>
      </c>
      <c r="G547" s="44"/>
      <c r="H547" s="85">
        <v>300000</v>
      </c>
      <c r="I547" s="85">
        <v>320000</v>
      </c>
      <c r="J547" s="85">
        <v>350000</v>
      </c>
      <c r="K547" s="44"/>
      <c r="L547" s="6"/>
      <c r="M547" s="6"/>
    </row>
    <row r="548" customHeight="1" spans="1:13">
      <c r="A548" s="8">
        <v>517</v>
      </c>
      <c r="B548" s="8" t="s">
        <v>2443</v>
      </c>
      <c r="C548" s="8" t="s">
        <v>2444</v>
      </c>
      <c r="D548" s="8"/>
      <c r="E548" s="8" t="s">
        <v>124</v>
      </c>
      <c r="F548" s="8" t="s">
        <v>121</v>
      </c>
      <c r="G548" s="43"/>
      <c r="H548" s="85">
        <v>340000</v>
      </c>
      <c r="I548" s="85">
        <v>360000</v>
      </c>
      <c r="J548" s="85">
        <v>450000</v>
      </c>
      <c r="K548" s="43"/>
      <c r="L548" s="8"/>
      <c r="M548" s="8"/>
    </row>
    <row r="549" customHeight="1" spans="1:13">
      <c r="A549" s="6">
        <v>518</v>
      </c>
      <c r="B549" s="6" t="s">
        <v>2445</v>
      </c>
      <c r="C549" s="6" t="s">
        <v>2446</v>
      </c>
      <c r="D549" s="6"/>
      <c r="E549" s="6" t="s">
        <v>124</v>
      </c>
      <c r="F549" s="6" t="s">
        <v>121</v>
      </c>
      <c r="G549" s="44"/>
      <c r="H549" s="85">
        <v>330000</v>
      </c>
      <c r="I549" s="85">
        <v>350000</v>
      </c>
      <c r="J549" s="85">
        <v>380000</v>
      </c>
      <c r="K549" s="44"/>
      <c r="L549" s="6"/>
      <c r="M549" s="6"/>
    </row>
    <row r="550" customHeight="1" spans="1:13">
      <c r="A550" s="8">
        <v>519</v>
      </c>
      <c r="B550" s="8" t="s">
        <v>2447</v>
      </c>
      <c r="C550" s="8" t="s">
        <v>2448</v>
      </c>
      <c r="D550" s="8"/>
      <c r="E550" s="8" t="s">
        <v>124</v>
      </c>
      <c r="F550" s="8" t="s">
        <v>24</v>
      </c>
      <c r="G550" s="43"/>
      <c r="H550" s="85">
        <v>110000</v>
      </c>
      <c r="I550" s="85">
        <v>120000</v>
      </c>
      <c r="J550" s="85">
        <v>150000</v>
      </c>
      <c r="K550" s="43"/>
      <c r="L550" s="8"/>
      <c r="M550" s="8"/>
    </row>
    <row r="551" customHeight="1" spans="1:13">
      <c r="A551" s="6">
        <v>520</v>
      </c>
      <c r="B551" s="6" t="s">
        <v>2449</v>
      </c>
      <c r="C551" s="6" t="s">
        <v>2450</v>
      </c>
      <c r="D551" s="6"/>
      <c r="E551" s="6"/>
      <c r="F551" s="6" t="s">
        <v>24</v>
      </c>
      <c r="G551" s="44"/>
      <c r="H551" s="44"/>
      <c r="I551" s="44"/>
      <c r="J551" s="44"/>
      <c r="K551" s="44"/>
      <c r="L551" s="6"/>
      <c r="M551" s="6"/>
    </row>
    <row r="552" customHeight="1" spans="1:13">
      <c r="A552" s="8">
        <v>521</v>
      </c>
      <c r="B552" s="8" t="s">
        <v>2451</v>
      </c>
      <c r="C552" s="8" t="s">
        <v>2452</v>
      </c>
      <c r="D552" s="8"/>
      <c r="E552" s="8"/>
      <c r="F552" s="8" t="s">
        <v>24</v>
      </c>
      <c r="G552" s="43"/>
      <c r="H552" s="43"/>
      <c r="I552" s="43"/>
      <c r="J552" s="43"/>
      <c r="K552" s="43"/>
      <c r="L552" s="8"/>
      <c r="M552" s="8"/>
    </row>
    <row r="553" customHeight="1" spans="1:13">
      <c r="A553" s="6">
        <v>522</v>
      </c>
      <c r="B553" s="6" t="s">
        <v>2453</v>
      </c>
      <c r="C553" s="6" t="s">
        <v>2454</v>
      </c>
      <c r="D553" s="6"/>
      <c r="E553" s="6"/>
      <c r="F553" s="6" t="s">
        <v>24</v>
      </c>
      <c r="G553" s="44"/>
      <c r="H553" s="44"/>
      <c r="I553" s="44"/>
      <c r="J553" s="44"/>
      <c r="K553" s="44"/>
      <c r="L553" s="6"/>
      <c r="M553" s="6"/>
    </row>
    <row r="554" customHeight="1" spans="1:13">
      <c r="A554" s="8">
        <v>523</v>
      </c>
      <c r="B554" s="8" t="s">
        <v>2455</v>
      </c>
      <c r="C554" s="8" t="s">
        <v>2456</v>
      </c>
      <c r="D554" s="8"/>
      <c r="E554" s="8"/>
      <c r="F554" s="8" t="s">
        <v>24</v>
      </c>
      <c r="G554" s="43"/>
      <c r="H554" s="43"/>
      <c r="I554" s="43"/>
      <c r="J554" s="43"/>
      <c r="K554" s="43"/>
      <c r="L554" s="8"/>
      <c r="M554" s="8"/>
    </row>
    <row r="555" customHeight="1" spans="1:13">
      <c r="A555" s="6">
        <v>524</v>
      </c>
      <c r="B555" s="6" t="s">
        <v>2457</v>
      </c>
      <c r="C555" s="6" t="s">
        <v>2458</v>
      </c>
      <c r="D555" s="6"/>
      <c r="E555" s="6"/>
      <c r="F555" s="6" t="s">
        <v>24</v>
      </c>
      <c r="G555" s="44"/>
      <c r="H555" s="44"/>
      <c r="I555" s="44"/>
      <c r="J555" s="44"/>
      <c r="K555" s="44"/>
      <c r="L555" s="6"/>
      <c r="M555" s="6"/>
    </row>
    <row r="556" customHeight="1" spans="1:13">
      <c r="A556" s="8">
        <v>525</v>
      </c>
      <c r="B556" s="8" t="s">
        <v>2459</v>
      </c>
      <c r="C556" s="8" t="s">
        <v>2460</v>
      </c>
      <c r="D556" s="8"/>
      <c r="E556" s="8"/>
      <c r="F556" s="8" t="s">
        <v>24</v>
      </c>
      <c r="G556" s="43"/>
      <c r="H556" s="43"/>
      <c r="I556" s="43"/>
      <c r="J556" s="43"/>
      <c r="K556" s="43"/>
      <c r="L556" s="8"/>
      <c r="M556" s="8"/>
    </row>
    <row r="557" customHeight="1" spans="1:13">
      <c r="A557" s="6">
        <v>526</v>
      </c>
      <c r="B557" s="6" t="s">
        <v>2461</v>
      </c>
      <c r="C557" s="6" t="s">
        <v>2462</v>
      </c>
      <c r="D557" s="6"/>
      <c r="E557" s="6"/>
      <c r="F557" s="6" t="s">
        <v>24</v>
      </c>
      <c r="G557" s="44"/>
      <c r="H557" s="44"/>
      <c r="I557" s="44"/>
      <c r="J557" s="44"/>
      <c r="K557" s="44"/>
      <c r="L557" s="6"/>
      <c r="M557" s="6"/>
    </row>
    <row r="558" customHeight="1" spans="1:13">
      <c r="A558" s="8">
        <v>527</v>
      </c>
      <c r="B558" s="8" t="s">
        <v>2463</v>
      </c>
      <c r="C558" s="8" t="s">
        <v>2464</v>
      </c>
      <c r="D558" s="8"/>
      <c r="E558" s="8"/>
      <c r="F558" s="8" t="s">
        <v>24</v>
      </c>
      <c r="G558" s="43"/>
      <c r="H558" s="43"/>
      <c r="I558" s="43"/>
      <c r="J558" s="43"/>
      <c r="K558" s="43"/>
      <c r="L558" s="8"/>
      <c r="M558" s="8"/>
    </row>
    <row r="559" customHeight="1" spans="1:13">
      <c r="A559" s="6">
        <v>528</v>
      </c>
      <c r="B559" s="6" t="s">
        <v>2465</v>
      </c>
      <c r="C559" s="6" t="s">
        <v>2466</v>
      </c>
      <c r="D559" s="6"/>
      <c r="E559" s="6"/>
      <c r="F559" s="6" t="s">
        <v>24</v>
      </c>
      <c r="G559" s="44"/>
      <c r="H559" s="44"/>
      <c r="I559" s="44"/>
      <c r="J559" s="44"/>
      <c r="K559" s="44"/>
      <c r="L559" s="6"/>
      <c r="M559" s="6"/>
    </row>
    <row r="560" customHeight="1" spans="1:13">
      <c r="A560" s="8">
        <v>529</v>
      </c>
      <c r="B560" s="8" t="s">
        <v>2467</v>
      </c>
      <c r="C560" s="8" t="s">
        <v>2468</v>
      </c>
      <c r="D560" s="8"/>
      <c r="E560" s="8"/>
      <c r="F560" s="8" t="s">
        <v>24</v>
      </c>
      <c r="G560" s="43"/>
      <c r="H560" s="43"/>
      <c r="I560" s="43"/>
      <c r="J560" s="43"/>
      <c r="K560" s="43"/>
      <c r="L560" s="8"/>
      <c r="M560" s="8"/>
    </row>
    <row r="561" customHeight="1" spans="1:13">
      <c r="A561" s="6">
        <v>530</v>
      </c>
      <c r="B561" s="6" t="s">
        <v>2469</v>
      </c>
      <c r="C561" s="6" t="s">
        <v>2470</v>
      </c>
      <c r="D561" s="6"/>
      <c r="E561" s="6"/>
      <c r="F561" s="6" t="s">
        <v>24</v>
      </c>
      <c r="G561" s="44"/>
      <c r="H561" s="44"/>
      <c r="I561" s="44"/>
      <c r="J561" s="44"/>
      <c r="K561" s="44"/>
      <c r="L561" s="6"/>
      <c r="M561" s="6"/>
    </row>
    <row r="562" customHeight="1" spans="1:13">
      <c r="A562" s="8">
        <v>531</v>
      </c>
      <c r="B562" s="8" t="s">
        <v>2471</v>
      </c>
      <c r="C562" s="8" t="s">
        <v>2472</v>
      </c>
      <c r="D562" s="8"/>
      <c r="E562" s="8"/>
      <c r="F562" s="8" t="s">
        <v>24</v>
      </c>
      <c r="G562" s="43"/>
      <c r="H562" s="43"/>
      <c r="I562" s="43"/>
      <c r="J562" s="43"/>
      <c r="K562" s="43"/>
      <c r="L562" s="8"/>
      <c r="M562" s="8"/>
    </row>
    <row r="563" customHeight="1" spans="1:13">
      <c r="A563" s="6">
        <v>532</v>
      </c>
      <c r="B563" s="6" t="s">
        <v>2473</v>
      </c>
      <c r="C563" s="6" t="s">
        <v>2474</v>
      </c>
      <c r="D563" s="6"/>
      <c r="E563" s="6"/>
      <c r="F563" s="6" t="s">
        <v>24</v>
      </c>
      <c r="G563" s="44"/>
      <c r="H563" s="44"/>
      <c r="I563" s="44"/>
      <c r="J563" s="44"/>
      <c r="K563" s="44"/>
      <c r="L563" s="6"/>
      <c r="M563" s="6"/>
    </row>
    <row r="564" customHeight="1" spans="1:13">
      <c r="A564" s="8">
        <v>533</v>
      </c>
      <c r="B564" s="8" t="s">
        <v>2475</v>
      </c>
      <c r="C564" s="8" t="s">
        <v>2476</v>
      </c>
      <c r="D564" s="8"/>
      <c r="E564" s="8"/>
      <c r="F564" s="8" t="s">
        <v>24</v>
      </c>
      <c r="G564" s="43"/>
      <c r="H564" s="43"/>
      <c r="I564" s="43"/>
      <c r="J564" s="43"/>
      <c r="K564" s="43"/>
      <c r="L564" s="8"/>
      <c r="M564" s="8"/>
    </row>
    <row r="565" customHeight="1" spans="1:13">
      <c r="A565" s="6">
        <v>534</v>
      </c>
      <c r="B565" s="6" t="s">
        <v>2477</v>
      </c>
      <c r="C565" s="6" t="s">
        <v>2478</v>
      </c>
      <c r="D565" s="6"/>
      <c r="E565" s="6"/>
      <c r="F565" s="6" t="s">
        <v>24</v>
      </c>
      <c r="G565" s="44"/>
      <c r="H565" s="44"/>
      <c r="I565" s="44"/>
      <c r="J565" s="44"/>
      <c r="K565" s="44"/>
      <c r="L565" s="6"/>
      <c r="M565" s="6"/>
    </row>
    <row r="566" customHeight="1" spans="1:13">
      <c r="A566" s="8">
        <v>535</v>
      </c>
      <c r="B566" s="8" t="s">
        <v>2479</v>
      </c>
      <c r="C566" s="8" t="s">
        <v>2480</v>
      </c>
      <c r="D566" s="8"/>
      <c r="E566" s="8"/>
      <c r="F566" s="8" t="s">
        <v>24</v>
      </c>
      <c r="G566" s="43"/>
      <c r="H566" s="43"/>
      <c r="I566" s="43"/>
      <c r="J566" s="43"/>
      <c r="K566" s="43"/>
      <c r="L566" s="8"/>
      <c r="M566" s="8"/>
    </row>
    <row r="567" customHeight="1" spans="1:13">
      <c r="A567" s="6">
        <v>536</v>
      </c>
      <c r="B567" s="6" t="s">
        <v>2481</v>
      </c>
      <c r="C567" s="6" t="s">
        <v>2482</v>
      </c>
      <c r="D567" s="6"/>
      <c r="E567" s="6"/>
      <c r="F567" s="6" t="s">
        <v>24</v>
      </c>
      <c r="G567" s="44"/>
      <c r="H567" s="44"/>
      <c r="I567" s="44"/>
      <c r="J567" s="44"/>
      <c r="K567" s="44"/>
      <c r="L567" s="6"/>
      <c r="M567" s="6"/>
    </row>
    <row r="568" customHeight="1" spans="1:13">
      <c r="A568" s="8">
        <v>537</v>
      </c>
      <c r="B568" s="8" t="s">
        <v>2483</v>
      </c>
      <c r="C568" s="8" t="s">
        <v>2484</v>
      </c>
      <c r="D568" s="8"/>
      <c r="E568" s="8"/>
      <c r="F568" s="8" t="s">
        <v>24</v>
      </c>
      <c r="G568" s="43"/>
      <c r="H568" s="43"/>
      <c r="I568" s="43"/>
      <c r="J568" s="43"/>
      <c r="K568" s="43"/>
      <c r="L568" s="8"/>
      <c r="M568" s="8"/>
    </row>
    <row r="569" customHeight="1" spans="1:13">
      <c r="A569" s="6">
        <v>538</v>
      </c>
      <c r="B569" s="6" t="s">
        <v>2485</v>
      </c>
      <c r="C569" s="6" t="s">
        <v>2486</v>
      </c>
      <c r="D569" s="6"/>
      <c r="E569" s="6" t="s">
        <v>1667</v>
      </c>
      <c r="F569" s="6" t="s">
        <v>24</v>
      </c>
      <c r="G569" s="44"/>
      <c r="H569" s="85">
        <v>145000</v>
      </c>
      <c r="I569" s="85">
        <v>155000</v>
      </c>
      <c r="J569" s="85">
        <v>170000</v>
      </c>
      <c r="K569" s="44"/>
      <c r="L569" s="6"/>
      <c r="M569" s="6"/>
    </row>
    <row r="570" customHeight="1" spans="1:13">
      <c r="A570" s="8">
        <v>539</v>
      </c>
      <c r="B570" s="8" t="s">
        <v>2487</v>
      </c>
      <c r="C570" s="8" t="s">
        <v>2488</v>
      </c>
      <c r="D570" s="8"/>
      <c r="E570" s="8" t="s">
        <v>137</v>
      </c>
      <c r="F570" s="8" t="s">
        <v>24</v>
      </c>
      <c r="G570" s="43"/>
      <c r="H570" s="85">
        <v>120000</v>
      </c>
      <c r="I570" s="85">
        <v>135000</v>
      </c>
      <c r="J570" s="85">
        <v>150000</v>
      </c>
      <c r="K570" s="43"/>
      <c r="L570" s="8"/>
      <c r="M570" s="8"/>
    </row>
    <row r="571" customHeight="1" spans="1:13">
      <c r="A571" s="6">
        <v>540</v>
      </c>
      <c r="B571" s="6" t="s">
        <v>2489</v>
      </c>
      <c r="C571" s="6" t="s">
        <v>2490</v>
      </c>
      <c r="D571" s="6"/>
      <c r="E571" s="6" t="s">
        <v>2491</v>
      </c>
      <c r="F571" s="6" t="s">
        <v>24</v>
      </c>
      <c r="G571" s="44"/>
      <c r="H571" s="85">
        <v>90000</v>
      </c>
      <c r="I571" s="85">
        <v>100000</v>
      </c>
      <c r="J571" s="85">
        <v>120000</v>
      </c>
      <c r="K571" s="44"/>
      <c r="L571" s="6"/>
      <c r="M571" s="6"/>
    </row>
    <row r="572" customHeight="1" spans="1:13">
      <c r="A572" s="8">
        <v>541</v>
      </c>
      <c r="B572" s="8" t="s">
        <v>2492</v>
      </c>
      <c r="C572" s="8" t="s">
        <v>2493</v>
      </c>
      <c r="D572" s="8"/>
      <c r="E572" s="8" t="s">
        <v>124</v>
      </c>
      <c r="F572" s="8" t="s">
        <v>24</v>
      </c>
      <c r="G572" s="43"/>
      <c r="H572" s="85">
        <v>150000</v>
      </c>
      <c r="I572" s="85">
        <v>160000</v>
      </c>
      <c r="J572" s="85">
        <v>180000</v>
      </c>
      <c r="K572" s="43"/>
      <c r="L572" s="8"/>
      <c r="M572" s="8"/>
    </row>
    <row r="573" customHeight="1" spans="1:13">
      <c r="A573" s="6">
        <v>542</v>
      </c>
      <c r="B573" s="6" t="s">
        <v>2494</v>
      </c>
      <c r="C573" s="6" t="s">
        <v>2495</v>
      </c>
      <c r="D573" s="6"/>
      <c r="E573" s="6" t="s">
        <v>120</v>
      </c>
      <c r="F573" s="6" t="s">
        <v>24</v>
      </c>
      <c r="G573" s="44"/>
      <c r="H573" s="85">
        <v>80000</v>
      </c>
      <c r="I573" s="85">
        <v>90000</v>
      </c>
      <c r="J573" s="85">
        <v>100000</v>
      </c>
      <c r="K573" s="44"/>
      <c r="L573" s="6"/>
      <c r="M573" s="6"/>
    </row>
    <row r="574" customHeight="1" spans="1:13">
      <c r="A574" s="8">
        <v>543</v>
      </c>
      <c r="B574" s="8" t="s">
        <v>2496</v>
      </c>
      <c r="C574" s="8" t="s">
        <v>2497</v>
      </c>
      <c r="D574" s="8"/>
      <c r="E574" s="8" t="s">
        <v>137</v>
      </c>
      <c r="F574" s="8" t="s">
        <v>24</v>
      </c>
      <c r="G574" s="43"/>
      <c r="H574" s="85">
        <v>190000</v>
      </c>
      <c r="I574" s="85">
        <v>200000</v>
      </c>
      <c r="J574" s="85">
        <v>220000</v>
      </c>
      <c r="K574" s="43"/>
      <c r="L574" s="8"/>
      <c r="M574" s="8"/>
    </row>
    <row r="575" customHeight="1" spans="1:13">
      <c r="A575" s="6">
        <v>544</v>
      </c>
      <c r="B575" s="6" t="s">
        <v>2498</v>
      </c>
      <c r="C575" s="6" t="s">
        <v>2499</v>
      </c>
      <c r="D575" s="6"/>
      <c r="E575" s="6" t="s">
        <v>137</v>
      </c>
      <c r="F575" s="6" t="s">
        <v>24</v>
      </c>
      <c r="G575" s="44"/>
      <c r="H575" s="85">
        <v>150000</v>
      </c>
      <c r="I575" s="85">
        <v>160000</v>
      </c>
      <c r="J575" s="85">
        <v>180000</v>
      </c>
      <c r="K575" s="44"/>
      <c r="L575" s="6"/>
      <c r="M575" s="6"/>
    </row>
    <row r="576" customHeight="1" spans="1:13">
      <c r="A576" s="8">
        <v>545</v>
      </c>
      <c r="B576" s="8" t="s">
        <v>2500</v>
      </c>
      <c r="C576" s="8" t="s">
        <v>2501</v>
      </c>
      <c r="D576" s="8"/>
      <c r="E576" s="8" t="s">
        <v>137</v>
      </c>
      <c r="F576" s="8" t="s">
        <v>24</v>
      </c>
      <c r="G576" s="43"/>
      <c r="H576" s="85">
        <v>150000</v>
      </c>
      <c r="I576" s="85">
        <v>160000</v>
      </c>
      <c r="J576" s="85">
        <v>180000</v>
      </c>
      <c r="K576" s="43"/>
      <c r="L576" s="8"/>
      <c r="M576" s="8"/>
    </row>
    <row r="577" customHeight="1" spans="1:13">
      <c r="A577" s="6">
        <v>546</v>
      </c>
      <c r="B577" s="6" t="s">
        <v>2502</v>
      </c>
      <c r="C577" s="6" t="s">
        <v>2503</v>
      </c>
      <c r="D577" s="6"/>
      <c r="E577" s="6" t="s">
        <v>124</v>
      </c>
      <c r="F577" s="6" t="s">
        <v>24</v>
      </c>
      <c r="G577" s="44"/>
      <c r="H577" s="85">
        <v>80000</v>
      </c>
      <c r="I577" s="85">
        <v>90000</v>
      </c>
      <c r="J577" s="85">
        <v>100000</v>
      </c>
      <c r="K577" s="44"/>
      <c r="L577" s="6"/>
      <c r="M577" s="6"/>
    </row>
    <row r="578" customHeight="1" spans="1:13">
      <c r="A578" s="8">
        <v>547</v>
      </c>
      <c r="B578" s="8" t="s">
        <v>2504</v>
      </c>
      <c r="C578" s="8" t="s">
        <v>2505</v>
      </c>
      <c r="D578" s="8"/>
      <c r="E578" s="8" t="s">
        <v>124</v>
      </c>
      <c r="F578" s="8" t="s">
        <v>24</v>
      </c>
      <c r="G578" s="43"/>
      <c r="H578" s="85">
        <v>80000</v>
      </c>
      <c r="I578" s="85">
        <v>90000</v>
      </c>
      <c r="J578" s="85">
        <v>100000</v>
      </c>
      <c r="K578" s="43"/>
      <c r="L578" s="8"/>
      <c r="M578" s="8"/>
    </row>
    <row r="579" customHeight="1" spans="1:13">
      <c r="A579" s="6">
        <v>548</v>
      </c>
      <c r="B579" s="6" t="s">
        <v>2506</v>
      </c>
      <c r="C579" s="6" t="s">
        <v>2507</v>
      </c>
      <c r="D579" s="6"/>
      <c r="E579" s="6" t="s">
        <v>124</v>
      </c>
      <c r="F579" s="6" t="s">
        <v>24</v>
      </c>
      <c r="G579" s="44"/>
      <c r="H579" s="85">
        <v>80000</v>
      </c>
      <c r="I579" s="85">
        <v>90000</v>
      </c>
      <c r="J579" s="85">
        <v>100000</v>
      </c>
      <c r="K579" s="44"/>
      <c r="L579" s="6"/>
      <c r="M579" s="6"/>
    </row>
    <row r="580" customHeight="1" spans="1:13">
      <c r="A580" s="8">
        <v>549</v>
      </c>
      <c r="B580" s="8" t="s">
        <v>2508</v>
      </c>
      <c r="C580" s="8" t="s">
        <v>2509</v>
      </c>
      <c r="D580" s="8"/>
      <c r="E580" s="8" t="s">
        <v>124</v>
      </c>
      <c r="F580" s="8" t="s">
        <v>24</v>
      </c>
      <c r="G580" s="8"/>
      <c r="H580" s="18">
        <v>110000</v>
      </c>
      <c r="I580" s="18">
        <v>120000</v>
      </c>
      <c r="J580" s="18">
        <v>140000</v>
      </c>
      <c r="K580" s="8"/>
      <c r="L580" s="8"/>
      <c r="M580" s="8"/>
    </row>
    <row r="581" customHeight="1" spans="1:13">
      <c r="A581" s="6">
        <v>550</v>
      </c>
      <c r="B581" s="6" t="s">
        <v>2510</v>
      </c>
      <c r="C581" s="6" t="s">
        <v>2511</v>
      </c>
      <c r="D581" s="6"/>
      <c r="E581" s="6" t="s">
        <v>124</v>
      </c>
      <c r="F581" s="6" t="s">
        <v>24</v>
      </c>
      <c r="G581" s="6"/>
      <c r="H581" s="18">
        <v>110000</v>
      </c>
      <c r="I581" s="18">
        <v>120000</v>
      </c>
      <c r="J581" s="18">
        <v>140000</v>
      </c>
      <c r="K581" s="6"/>
      <c r="L581" s="6"/>
      <c r="M581" s="6"/>
    </row>
    <row r="582" customHeight="1" spans="1:13">
      <c r="A582" s="8">
        <v>551</v>
      </c>
      <c r="B582" s="8" t="s">
        <v>2512</v>
      </c>
      <c r="C582" s="8" t="s">
        <v>2513</v>
      </c>
      <c r="D582" s="8"/>
      <c r="E582" s="8" t="s">
        <v>137</v>
      </c>
      <c r="F582" s="8" t="s">
        <v>24</v>
      </c>
      <c r="G582" s="8"/>
      <c r="H582" s="18">
        <v>150000</v>
      </c>
      <c r="I582" s="18">
        <v>160000</v>
      </c>
      <c r="J582" s="18">
        <v>180000</v>
      </c>
      <c r="K582" s="8"/>
      <c r="L582" s="8"/>
      <c r="M582" s="8"/>
    </row>
    <row r="583" customHeight="1" spans="1:13">
      <c r="A583" s="6">
        <v>552</v>
      </c>
      <c r="B583" s="6" t="s">
        <v>2514</v>
      </c>
      <c r="C583" s="6" t="s">
        <v>2515</v>
      </c>
      <c r="D583" s="6"/>
      <c r="E583" s="6" t="s">
        <v>137</v>
      </c>
      <c r="F583" s="6" t="s">
        <v>24</v>
      </c>
      <c r="G583" s="6"/>
      <c r="H583" s="18">
        <v>150000</v>
      </c>
      <c r="I583" s="18">
        <v>160000</v>
      </c>
      <c r="J583" s="18">
        <v>180000</v>
      </c>
      <c r="K583" s="6"/>
      <c r="L583" s="6"/>
      <c r="M583" s="6"/>
    </row>
  </sheetData>
  <autoFilter xmlns:etc="http://www.wps.cn/officeDocument/2017/etCustomData" ref="A1:M583" etc:filterBottomFollowUsedRange="0">
    <extLst/>
  </autoFilter>
  <pageMargins left="0.75" right="0.75" top="1" bottom="1" header="0.511811023622047" footer="0.511811023622047"/>
  <pageSetup paperSize="9" orientation="portrait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868"/>
  <sheetViews>
    <sheetView showGridLines="0" workbookViewId="0">
      <pane ySplit="2" topLeftCell="A3" activePane="bottomLeft" state="frozen"/>
      <selection/>
      <selection pane="bottomLeft" activeCell="A1" sqref="A1:L1"/>
    </sheetView>
  </sheetViews>
  <sheetFormatPr defaultColWidth="8.67619047619048" defaultRowHeight="15"/>
  <cols>
    <col min="1" max="2" width="12" style="1" customWidth="1"/>
    <col min="3" max="3" width="26" style="1" customWidth="1"/>
    <col min="4" max="4" width="6" style="1" customWidth="1"/>
    <col min="5" max="5" width="7" style="1" customWidth="1"/>
    <col min="6" max="6" width="12" style="1" customWidth="1"/>
    <col min="7" max="7" width="16" style="1" customWidth="1"/>
    <col min="8" max="11" width="9" style="1" customWidth="1"/>
    <col min="12" max="12" width="7" style="1" customWidth="1"/>
    <col min="13" max="13" width="14" style="1" customWidth="1"/>
    <col min="14" max="14" width="20" style="1" customWidth="1"/>
    <col min="17" max="17" width="50" style="1" customWidth="1"/>
  </cols>
  <sheetData>
    <row r="1" ht="24" customHeight="1" spans="1:17">
      <c r="A1" s="14" t="s">
        <v>2516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79"/>
      <c r="N1" s="79"/>
    </row>
    <row r="2" customHeight="1" spans="1:17">
      <c r="A2" s="80" t="s">
        <v>69</v>
      </c>
      <c r="B2" s="80" t="s">
        <v>2517</v>
      </c>
      <c r="C2" s="80" t="s">
        <v>2518</v>
      </c>
      <c r="D2" s="80" t="s">
        <v>82</v>
      </c>
      <c r="E2" s="80" t="s">
        <v>2519</v>
      </c>
      <c r="F2" s="80" t="s">
        <v>2520</v>
      </c>
      <c r="G2" s="80" t="s">
        <v>2521</v>
      </c>
      <c r="H2" s="80" t="s">
        <v>16</v>
      </c>
      <c r="I2" s="80" t="s">
        <v>2522</v>
      </c>
      <c r="J2" s="80" t="s">
        <v>2523</v>
      </c>
      <c r="K2" s="80" t="s">
        <v>2524</v>
      </c>
      <c r="L2" s="80" t="s">
        <v>2525</v>
      </c>
      <c r="M2" s="80" t="s">
        <v>2526</v>
      </c>
      <c r="N2" s="80" t="s">
        <v>2527</v>
      </c>
      <c r="O2" s="15" t="s">
        <v>2528</v>
      </c>
      <c r="P2" s="15" t="s">
        <v>2529</v>
      </c>
      <c r="Q2" s="15" t="s">
        <v>2530</v>
      </c>
    </row>
    <row r="3" customHeight="1" spans="1:17">
      <c r="A3" s="81"/>
      <c r="B3" s="41"/>
      <c r="C3" s="42" t="s">
        <v>2531</v>
      </c>
      <c r="D3" s="81"/>
      <c r="E3" s="81"/>
      <c r="F3" s="81"/>
      <c r="G3" s="82"/>
      <c r="H3" s="82"/>
      <c r="I3" s="82"/>
      <c r="J3" s="82"/>
      <c r="K3" s="82"/>
      <c r="L3" s="81"/>
      <c r="M3" s="16"/>
      <c r="N3" s="16"/>
      <c r="O3" s="16"/>
      <c r="P3" s="16"/>
      <c r="Q3" s="16"/>
    </row>
    <row r="4" customHeight="1" spans="1:17">
      <c r="A4" s="8" t="s">
        <v>2532</v>
      </c>
      <c r="B4" s="8" t="s">
        <v>119</v>
      </c>
      <c r="C4" s="8" t="s">
        <v>2533</v>
      </c>
      <c r="D4" s="8" t="s">
        <v>2534</v>
      </c>
      <c r="E4" s="8" t="s">
        <v>2535</v>
      </c>
      <c r="F4" s="8"/>
      <c r="G4" s="43" t="s">
        <v>2536</v>
      </c>
      <c r="H4" s="43" t="s">
        <v>121</v>
      </c>
      <c r="I4" s="43"/>
      <c r="J4" s="43"/>
      <c r="K4" s="43"/>
      <c r="L4" s="8"/>
      <c r="M4" s="8"/>
      <c r="N4" s="8"/>
      <c r="O4" s="8"/>
      <c r="P4" s="8"/>
      <c r="Q4" s="8" t="s">
        <v>2537</v>
      </c>
    </row>
    <row r="5" customHeight="1" spans="1:17">
      <c r="A5" s="6" t="s">
        <v>2538</v>
      </c>
      <c r="B5" s="6" t="s">
        <v>119</v>
      </c>
      <c r="C5" s="6" t="s">
        <v>2533</v>
      </c>
      <c r="D5" s="6" t="s">
        <v>2534</v>
      </c>
      <c r="E5" s="6" t="s">
        <v>2539</v>
      </c>
      <c r="F5" s="6"/>
      <c r="G5" s="44" t="s">
        <v>2536</v>
      </c>
      <c r="H5" s="44" t="s">
        <v>121</v>
      </c>
      <c r="I5" s="44"/>
      <c r="J5" s="44"/>
      <c r="K5" s="44"/>
      <c r="L5" s="6"/>
      <c r="M5" s="6"/>
      <c r="N5" s="6"/>
      <c r="O5" s="6"/>
      <c r="P5" s="6"/>
      <c r="Q5" s="6" t="s">
        <v>2540</v>
      </c>
    </row>
    <row r="6" customHeight="1" spans="1:17">
      <c r="A6" s="8" t="s">
        <v>2541</v>
      </c>
      <c r="B6" s="8" t="s">
        <v>119</v>
      </c>
      <c r="C6" s="8" t="s">
        <v>2533</v>
      </c>
      <c r="D6" s="8" t="s">
        <v>2534</v>
      </c>
      <c r="E6" s="8" t="s">
        <v>2542</v>
      </c>
      <c r="F6" s="8"/>
      <c r="G6" s="43" t="s">
        <v>2536</v>
      </c>
      <c r="H6" s="43" t="s">
        <v>121</v>
      </c>
      <c r="I6" s="43"/>
      <c r="J6" s="43"/>
      <c r="K6" s="43"/>
      <c r="L6" s="8"/>
      <c r="M6" s="8"/>
      <c r="N6" s="8"/>
      <c r="O6" s="8"/>
      <c r="P6" s="8"/>
      <c r="Q6" s="8" t="s">
        <v>2543</v>
      </c>
    </row>
    <row r="7" customHeight="1" spans="1:17">
      <c r="A7" s="6" t="s">
        <v>2544</v>
      </c>
      <c r="B7" s="6" t="s">
        <v>119</v>
      </c>
      <c r="C7" s="6" t="s">
        <v>2533</v>
      </c>
      <c r="D7" s="6" t="s">
        <v>2534</v>
      </c>
      <c r="E7" s="6" t="s">
        <v>2545</v>
      </c>
      <c r="F7" s="6"/>
      <c r="G7" s="44" t="s">
        <v>2536</v>
      </c>
      <c r="H7" s="44" t="s">
        <v>121</v>
      </c>
      <c r="I7" s="44"/>
      <c r="J7" s="44"/>
      <c r="K7" s="44"/>
      <c r="L7" s="6"/>
      <c r="M7" s="6"/>
      <c r="N7" s="6"/>
      <c r="O7" s="6"/>
      <c r="P7" s="6"/>
      <c r="Q7" s="6" t="s">
        <v>2546</v>
      </c>
    </row>
    <row r="8" customHeight="1" spans="1:17">
      <c r="A8" s="8" t="s">
        <v>2547</v>
      </c>
      <c r="B8" s="8" t="s">
        <v>119</v>
      </c>
      <c r="C8" s="8" t="s">
        <v>2548</v>
      </c>
      <c r="D8" s="8" t="s">
        <v>2549</v>
      </c>
      <c r="E8" s="8" t="s">
        <v>2535</v>
      </c>
      <c r="F8" s="8"/>
      <c r="G8" s="43" t="s">
        <v>2550</v>
      </c>
      <c r="H8" s="43" t="s">
        <v>121</v>
      </c>
      <c r="I8" s="43"/>
      <c r="J8" s="43"/>
      <c r="K8" s="43"/>
      <c r="L8" s="8"/>
      <c r="M8" s="8"/>
      <c r="N8" s="8"/>
      <c r="O8" s="8"/>
      <c r="P8" s="8"/>
      <c r="Q8" s="8" t="s">
        <v>2551</v>
      </c>
    </row>
    <row r="9" customHeight="1" spans="1:17">
      <c r="A9" s="6" t="s">
        <v>2552</v>
      </c>
      <c r="B9" s="6" t="s">
        <v>119</v>
      </c>
      <c r="C9" s="6" t="s">
        <v>2548</v>
      </c>
      <c r="D9" s="6" t="s">
        <v>2549</v>
      </c>
      <c r="E9" s="6" t="s">
        <v>2535</v>
      </c>
      <c r="F9" s="6"/>
      <c r="G9" s="44" t="s">
        <v>2536</v>
      </c>
      <c r="H9" s="44" t="s">
        <v>121</v>
      </c>
      <c r="I9" s="44"/>
      <c r="J9" s="44"/>
      <c r="K9" s="44"/>
      <c r="L9" s="6"/>
      <c r="M9" s="6"/>
      <c r="N9" s="6"/>
      <c r="O9" s="6"/>
      <c r="P9" s="6"/>
      <c r="Q9" s="6" t="s">
        <v>2553</v>
      </c>
    </row>
    <row r="10" customHeight="1" spans="1:17">
      <c r="A10" s="8" t="s">
        <v>2554</v>
      </c>
      <c r="B10" s="8" t="s">
        <v>119</v>
      </c>
      <c r="C10" s="8" t="s">
        <v>2555</v>
      </c>
      <c r="D10" s="8" t="s">
        <v>2549</v>
      </c>
      <c r="E10" s="8" t="s">
        <v>2535</v>
      </c>
      <c r="F10" s="8"/>
      <c r="G10" s="43" t="s">
        <v>2550</v>
      </c>
      <c r="H10" s="43" t="s">
        <v>121</v>
      </c>
      <c r="I10" s="43"/>
      <c r="J10" s="43"/>
      <c r="K10" s="43"/>
      <c r="L10" s="8"/>
      <c r="M10" s="8"/>
      <c r="N10" s="8"/>
      <c r="O10" s="8"/>
      <c r="P10" s="8"/>
      <c r="Q10" s="8" t="s">
        <v>2556</v>
      </c>
    </row>
    <row r="11" customHeight="1" spans="1:17">
      <c r="A11" s="6" t="s">
        <v>2557</v>
      </c>
      <c r="B11" s="6" t="s">
        <v>119</v>
      </c>
      <c r="C11" s="6" t="s">
        <v>2548</v>
      </c>
      <c r="D11" s="6" t="s">
        <v>2549</v>
      </c>
      <c r="E11" s="6" t="s">
        <v>2539</v>
      </c>
      <c r="F11" s="6"/>
      <c r="G11" s="44" t="s">
        <v>2536</v>
      </c>
      <c r="H11" s="44" t="s">
        <v>121</v>
      </c>
      <c r="I11" s="44"/>
      <c r="J11" s="44"/>
      <c r="K11" s="44"/>
      <c r="L11" s="6"/>
      <c r="M11" s="6"/>
      <c r="N11" s="6"/>
      <c r="O11" s="6"/>
      <c r="P11" s="6"/>
      <c r="Q11" s="6" t="s">
        <v>2558</v>
      </c>
    </row>
    <row r="12" customHeight="1" spans="1:17">
      <c r="A12" s="8" t="s">
        <v>2559</v>
      </c>
      <c r="B12" s="8" t="s">
        <v>119</v>
      </c>
      <c r="C12" s="8" t="s">
        <v>2555</v>
      </c>
      <c r="D12" s="8" t="s">
        <v>2549</v>
      </c>
      <c r="E12" s="8" t="s">
        <v>2560</v>
      </c>
      <c r="F12" s="8"/>
      <c r="G12" s="43" t="s">
        <v>2536</v>
      </c>
      <c r="H12" s="43" t="s">
        <v>121</v>
      </c>
      <c r="I12" s="43"/>
      <c r="J12" s="43"/>
      <c r="K12" s="43"/>
      <c r="L12" s="8"/>
      <c r="M12" s="8"/>
      <c r="N12" s="8"/>
      <c r="O12" s="8"/>
      <c r="P12" s="8"/>
      <c r="Q12" s="8" t="s">
        <v>2561</v>
      </c>
    </row>
    <row r="13" customHeight="1" spans="1:17">
      <c r="A13" s="6" t="s">
        <v>2562</v>
      </c>
      <c r="B13" s="6" t="s">
        <v>119</v>
      </c>
      <c r="C13" s="6" t="s">
        <v>2563</v>
      </c>
      <c r="D13" s="6" t="s">
        <v>2564</v>
      </c>
      <c r="E13" s="6" t="s">
        <v>2535</v>
      </c>
      <c r="F13" s="6"/>
      <c r="G13" s="44" t="s">
        <v>2565</v>
      </c>
      <c r="H13" s="44" t="s">
        <v>121</v>
      </c>
      <c r="I13" s="44"/>
      <c r="J13" s="44"/>
      <c r="K13" s="44"/>
      <c r="L13" s="6"/>
      <c r="M13" s="6"/>
      <c r="N13" s="6"/>
      <c r="O13" s="6"/>
      <c r="P13" s="6"/>
      <c r="Q13" s="6" t="s">
        <v>2566</v>
      </c>
    </row>
    <row r="14" customHeight="1" spans="1:17">
      <c r="A14" s="8" t="s">
        <v>2567</v>
      </c>
      <c r="B14" s="8" t="s">
        <v>119</v>
      </c>
      <c r="C14" s="8" t="s">
        <v>2568</v>
      </c>
      <c r="D14" s="8" t="s">
        <v>2564</v>
      </c>
      <c r="E14" s="8" t="s">
        <v>2535</v>
      </c>
      <c r="F14" s="8"/>
      <c r="G14" s="8" t="s">
        <v>2565</v>
      </c>
      <c r="H14" s="8" t="s">
        <v>121</v>
      </c>
      <c r="I14" s="8"/>
      <c r="J14" s="8"/>
      <c r="K14" s="8"/>
      <c r="L14" s="8"/>
      <c r="M14" s="8"/>
      <c r="N14" s="8"/>
      <c r="O14" s="8"/>
      <c r="P14" s="8"/>
      <c r="Q14" s="8" t="s">
        <v>2569</v>
      </c>
    </row>
    <row r="15" customHeight="1" spans="1:17">
      <c r="A15" s="6" t="s">
        <v>2570</v>
      </c>
      <c r="B15" s="6" t="s">
        <v>119</v>
      </c>
      <c r="C15" s="6" t="s">
        <v>2571</v>
      </c>
      <c r="D15" s="6" t="s">
        <v>2564</v>
      </c>
      <c r="E15" s="6" t="s">
        <v>2535</v>
      </c>
      <c r="F15" s="6"/>
      <c r="G15" s="44" t="s">
        <v>2565</v>
      </c>
      <c r="H15" s="44" t="s">
        <v>121</v>
      </c>
      <c r="I15" s="44"/>
      <c r="J15" s="44"/>
      <c r="K15" s="44"/>
      <c r="L15" s="6"/>
      <c r="M15" s="6"/>
      <c r="N15" s="6"/>
      <c r="O15" s="6"/>
      <c r="P15" s="6"/>
      <c r="Q15" s="6" t="s">
        <v>2572</v>
      </c>
    </row>
    <row r="16" customHeight="1" spans="1:17">
      <c r="A16" s="8" t="s">
        <v>2573</v>
      </c>
      <c r="B16" s="8" t="s">
        <v>119</v>
      </c>
      <c r="C16" s="8" t="s">
        <v>2574</v>
      </c>
      <c r="D16" s="8" t="s">
        <v>2564</v>
      </c>
      <c r="E16" s="8" t="s">
        <v>2535</v>
      </c>
      <c r="F16" s="8"/>
      <c r="G16" s="43" t="s">
        <v>2575</v>
      </c>
      <c r="H16" s="43" t="s">
        <v>121</v>
      </c>
      <c r="I16" s="43"/>
      <c r="J16" s="43"/>
      <c r="K16" s="43"/>
      <c r="L16" s="8"/>
      <c r="M16" s="8"/>
      <c r="N16" s="8"/>
      <c r="O16" s="8"/>
      <c r="P16" s="8"/>
      <c r="Q16" s="8" t="s">
        <v>2576</v>
      </c>
    </row>
    <row r="17" customHeight="1" spans="1:17">
      <c r="A17" s="6" t="s">
        <v>2577</v>
      </c>
      <c r="B17" s="6" t="s">
        <v>119</v>
      </c>
      <c r="C17" s="6" t="s">
        <v>2574</v>
      </c>
      <c r="D17" s="6" t="s">
        <v>2564</v>
      </c>
      <c r="E17" s="6" t="s">
        <v>2539</v>
      </c>
      <c r="F17" s="6"/>
      <c r="G17" s="44" t="s">
        <v>2575</v>
      </c>
      <c r="H17" s="44" t="s">
        <v>121</v>
      </c>
      <c r="I17" s="44"/>
      <c r="J17" s="44"/>
      <c r="K17" s="44"/>
      <c r="L17" s="6"/>
      <c r="M17" s="6"/>
      <c r="N17" s="6"/>
      <c r="O17" s="6"/>
      <c r="P17" s="6"/>
      <c r="Q17" s="6" t="s">
        <v>2578</v>
      </c>
    </row>
    <row r="18" customHeight="1" spans="1:17">
      <c r="A18" s="8" t="s">
        <v>2579</v>
      </c>
      <c r="B18" s="8" t="s">
        <v>119</v>
      </c>
      <c r="C18" s="8" t="s">
        <v>2574</v>
      </c>
      <c r="D18" s="8" t="s">
        <v>2564</v>
      </c>
      <c r="E18" s="8" t="s">
        <v>2539</v>
      </c>
      <c r="F18" s="8" t="s">
        <v>2580</v>
      </c>
      <c r="G18" s="43"/>
      <c r="H18" s="43" t="s">
        <v>121</v>
      </c>
      <c r="I18" s="43"/>
      <c r="J18" s="43"/>
      <c r="K18" s="43"/>
      <c r="L18" s="8"/>
      <c r="M18" s="8"/>
      <c r="N18" s="8"/>
      <c r="O18" s="8"/>
      <c r="P18" s="8"/>
      <c r="Q18" s="8" t="s">
        <v>2581</v>
      </c>
    </row>
    <row r="19" customHeight="1" spans="1:17">
      <c r="A19" s="6" t="s">
        <v>2582</v>
      </c>
      <c r="B19" s="6" t="s">
        <v>119</v>
      </c>
      <c r="C19" s="6" t="s">
        <v>2574</v>
      </c>
      <c r="D19" s="6" t="s">
        <v>2564</v>
      </c>
      <c r="E19" s="6" t="s">
        <v>2539</v>
      </c>
      <c r="F19" s="6" t="s">
        <v>2583</v>
      </c>
      <c r="G19" s="44"/>
      <c r="H19" s="44" t="s">
        <v>121</v>
      </c>
      <c r="I19" s="44"/>
      <c r="J19" s="44"/>
      <c r="K19" s="44"/>
      <c r="L19" s="6"/>
      <c r="M19" s="6"/>
      <c r="N19" s="6"/>
      <c r="O19" s="6"/>
      <c r="P19" s="6"/>
      <c r="Q19" s="6" t="s">
        <v>2584</v>
      </c>
    </row>
    <row r="20" customHeight="1" spans="1:17">
      <c r="A20" s="8" t="s">
        <v>2585</v>
      </c>
      <c r="B20" s="8" t="s">
        <v>119</v>
      </c>
      <c r="C20" s="8" t="s">
        <v>2574</v>
      </c>
      <c r="D20" s="8" t="s">
        <v>2564</v>
      </c>
      <c r="E20" s="8" t="s">
        <v>2542</v>
      </c>
      <c r="F20" s="8" t="s">
        <v>2580</v>
      </c>
      <c r="G20" s="43" t="s">
        <v>2575</v>
      </c>
      <c r="H20" s="43" t="s">
        <v>121</v>
      </c>
      <c r="I20" s="43"/>
      <c r="J20" s="43"/>
      <c r="K20" s="43"/>
      <c r="L20" s="8"/>
      <c r="M20" s="8"/>
      <c r="N20" s="8"/>
      <c r="O20" s="8"/>
      <c r="P20" s="8"/>
      <c r="Q20" s="8" t="s">
        <v>2586</v>
      </c>
    </row>
    <row r="21" customHeight="1" spans="1:17">
      <c r="A21" s="6" t="s">
        <v>2587</v>
      </c>
      <c r="B21" s="6" t="s">
        <v>119</v>
      </c>
      <c r="C21" s="6" t="s">
        <v>2574</v>
      </c>
      <c r="D21" s="6" t="s">
        <v>2564</v>
      </c>
      <c r="E21" s="6" t="s">
        <v>2542</v>
      </c>
      <c r="F21" s="6" t="s">
        <v>2580</v>
      </c>
      <c r="G21" s="44"/>
      <c r="H21" s="44" t="s">
        <v>121</v>
      </c>
      <c r="I21" s="44"/>
      <c r="J21" s="44"/>
      <c r="K21" s="44"/>
      <c r="L21" s="6"/>
      <c r="M21" s="6"/>
      <c r="N21" s="6"/>
      <c r="O21" s="6"/>
      <c r="P21" s="6"/>
      <c r="Q21" s="6" t="s">
        <v>2588</v>
      </c>
    </row>
    <row r="22" customHeight="1" spans="1:17">
      <c r="A22" s="8" t="s">
        <v>2589</v>
      </c>
      <c r="B22" s="8" t="s">
        <v>119</v>
      </c>
      <c r="C22" s="8" t="s">
        <v>2574</v>
      </c>
      <c r="D22" s="8" t="s">
        <v>2564</v>
      </c>
      <c r="E22" s="8" t="s">
        <v>2542</v>
      </c>
      <c r="F22" s="8" t="s">
        <v>2583</v>
      </c>
      <c r="G22" s="43" t="s">
        <v>2575</v>
      </c>
      <c r="H22" s="43" t="s">
        <v>121</v>
      </c>
      <c r="I22" s="43"/>
      <c r="J22" s="43"/>
      <c r="K22" s="43"/>
      <c r="L22" s="8"/>
      <c r="M22" s="8"/>
      <c r="N22" s="8"/>
      <c r="O22" s="8"/>
      <c r="P22" s="8"/>
      <c r="Q22" s="8" t="s">
        <v>2590</v>
      </c>
    </row>
    <row r="23" customHeight="1" spans="1:17">
      <c r="A23" s="6" t="s">
        <v>2591</v>
      </c>
      <c r="B23" s="6" t="s">
        <v>119</v>
      </c>
      <c r="C23" s="6" t="s">
        <v>2574</v>
      </c>
      <c r="D23" s="6" t="s">
        <v>2564</v>
      </c>
      <c r="E23" s="6" t="s">
        <v>2542</v>
      </c>
      <c r="F23" s="6" t="s">
        <v>2583</v>
      </c>
      <c r="G23" s="44"/>
      <c r="H23" s="44" t="s">
        <v>121</v>
      </c>
      <c r="I23" s="44"/>
      <c r="J23" s="44"/>
      <c r="K23" s="44"/>
      <c r="L23" s="6"/>
      <c r="M23" s="6"/>
      <c r="N23" s="6"/>
      <c r="O23" s="6"/>
      <c r="P23" s="6"/>
      <c r="Q23" s="6" t="s">
        <v>2592</v>
      </c>
    </row>
    <row r="24" customHeight="1" spans="1:17">
      <c r="A24" s="8" t="s">
        <v>2593</v>
      </c>
      <c r="B24" s="8" t="s">
        <v>119</v>
      </c>
      <c r="C24" s="8" t="s">
        <v>2574</v>
      </c>
      <c r="D24" s="8" t="s">
        <v>2564</v>
      </c>
      <c r="E24" s="8" t="s">
        <v>2545</v>
      </c>
      <c r="F24" s="8"/>
      <c r="G24" s="43" t="s">
        <v>2575</v>
      </c>
      <c r="H24" s="43" t="s">
        <v>121</v>
      </c>
      <c r="I24" s="43"/>
      <c r="J24" s="43"/>
      <c r="K24" s="43"/>
      <c r="L24" s="8"/>
      <c r="M24" s="8"/>
      <c r="N24" s="8"/>
      <c r="O24" s="8"/>
      <c r="P24" s="8"/>
      <c r="Q24" s="8" t="s">
        <v>2594</v>
      </c>
    </row>
    <row r="25" customHeight="1" spans="1:17">
      <c r="A25" s="6" t="s">
        <v>2595</v>
      </c>
      <c r="B25" s="6" t="s">
        <v>119</v>
      </c>
      <c r="C25" s="6" t="s">
        <v>2574</v>
      </c>
      <c r="D25" s="6" t="s">
        <v>2564</v>
      </c>
      <c r="E25" s="6" t="s">
        <v>2560</v>
      </c>
      <c r="F25" s="6"/>
      <c r="G25" s="44" t="s">
        <v>2575</v>
      </c>
      <c r="H25" s="44" t="s">
        <v>121</v>
      </c>
      <c r="I25" s="44"/>
      <c r="J25" s="44"/>
      <c r="K25" s="44"/>
      <c r="L25" s="6"/>
      <c r="M25" s="6"/>
      <c r="N25" s="6"/>
      <c r="O25" s="6"/>
      <c r="P25" s="6"/>
      <c r="Q25" s="6" t="s">
        <v>2596</v>
      </c>
    </row>
    <row r="26" customHeight="1" spans="1:17">
      <c r="A26" s="8" t="s">
        <v>2597</v>
      </c>
      <c r="B26" s="8" t="s">
        <v>119</v>
      </c>
      <c r="C26" s="8" t="s">
        <v>2598</v>
      </c>
      <c r="D26" s="8" t="s">
        <v>2599</v>
      </c>
      <c r="E26" s="8" t="s">
        <v>2535</v>
      </c>
      <c r="F26" s="8"/>
      <c r="G26" s="43" t="s">
        <v>2600</v>
      </c>
      <c r="H26" s="43" t="s">
        <v>121</v>
      </c>
      <c r="I26" s="43"/>
      <c r="J26" s="43"/>
      <c r="K26" s="43"/>
      <c r="L26" s="8"/>
      <c r="M26" s="8"/>
      <c r="N26" s="8"/>
      <c r="O26" s="8"/>
      <c r="P26" s="8"/>
      <c r="Q26" s="8" t="s">
        <v>2601</v>
      </c>
    </row>
    <row r="27" customHeight="1" spans="1:17">
      <c r="A27" s="6" t="s">
        <v>2602</v>
      </c>
      <c r="B27" s="6" t="s">
        <v>119</v>
      </c>
      <c r="C27" s="6" t="s">
        <v>2603</v>
      </c>
      <c r="D27" s="6" t="s">
        <v>2599</v>
      </c>
      <c r="E27" s="6" t="s">
        <v>2535</v>
      </c>
      <c r="F27" s="6" t="s">
        <v>2580</v>
      </c>
      <c r="G27" s="44" t="s">
        <v>2536</v>
      </c>
      <c r="H27" s="44" t="s">
        <v>2372</v>
      </c>
      <c r="I27" s="44"/>
      <c r="J27" s="44"/>
      <c r="K27" s="44"/>
      <c r="L27" s="6"/>
      <c r="M27" s="6"/>
      <c r="N27" s="6"/>
      <c r="O27" s="6"/>
      <c r="P27" s="6"/>
      <c r="Q27" s="6" t="s">
        <v>2604</v>
      </c>
    </row>
    <row r="28" customHeight="1" spans="1:17">
      <c r="A28" s="8" t="s">
        <v>2605</v>
      </c>
      <c r="B28" s="8" t="s">
        <v>119</v>
      </c>
      <c r="C28" s="8" t="s">
        <v>2606</v>
      </c>
      <c r="D28" s="8" t="s">
        <v>2599</v>
      </c>
      <c r="E28" s="8" t="s">
        <v>2535</v>
      </c>
      <c r="F28" s="8" t="s">
        <v>2583</v>
      </c>
      <c r="G28" s="43" t="s">
        <v>2607</v>
      </c>
      <c r="H28" s="43" t="s">
        <v>121</v>
      </c>
      <c r="I28" s="43"/>
      <c r="J28" s="43"/>
      <c r="K28" s="43"/>
      <c r="L28" s="8"/>
      <c r="M28" s="8"/>
      <c r="N28" s="8"/>
      <c r="O28" s="8"/>
      <c r="P28" s="8"/>
      <c r="Q28" s="8" t="s">
        <v>2608</v>
      </c>
    </row>
    <row r="29" customHeight="1" spans="1:17">
      <c r="A29" s="6" t="s">
        <v>2609</v>
      </c>
      <c r="B29" s="6" t="s">
        <v>119</v>
      </c>
      <c r="C29" s="6" t="s">
        <v>2610</v>
      </c>
      <c r="D29" s="6" t="s">
        <v>2599</v>
      </c>
      <c r="E29" s="6" t="s">
        <v>2535</v>
      </c>
      <c r="F29" s="6" t="s">
        <v>2583</v>
      </c>
      <c r="G29" s="44"/>
      <c r="H29" s="44" t="s">
        <v>2372</v>
      </c>
      <c r="I29" s="44"/>
      <c r="J29" s="44"/>
      <c r="K29" s="44"/>
      <c r="L29" s="6"/>
      <c r="M29" s="6"/>
      <c r="N29" s="6"/>
      <c r="O29" s="6"/>
      <c r="P29" s="6"/>
      <c r="Q29" s="6" t="s">
        <v>2611</v>
      </c>
    </row>
    <row r="30" customHeight="1" spans="1:17">
      <c r="A30" s="8" t="s">
        <v>2612</v>
      </c>
      <c r="B30" s="8" t="s">
        <v>119</v>
      </c>
      <c r="C30" s="8" t="s">
        <v>2613</v>
      </c>
      <c r="D30" s="8" t="s">
        <v>2599</v>
      </c>
      <c r="E30" s="8" t="s">
        <v>2535</v>
      </c>
      <c r="F30" s="8" t="s">
        <v>2580</v>
      </c>
      <c r="G30" s="43" t="s">
        <v>2607</v>
      </c>
      <c r="H30" s="43" t="s">
        <v>121</v>
      </c>
      <c r="I30" s="43"/>
      <c r="J30" s="43"/>
      <c r="K30" s="43"/>
      <c r="L30" s="8"/>
      <c r="M30" s="8"/>
      <c r="N30" s="8"/>
      <c r="O30" s="8"/>
      <c r="P30" s="8"/>
      <c r="Q30" s="8" t="s">
        <v>2614</v>
      </c>
    </row>
    <row r="31" customHeight="1" spans="1:17">
      <c r="A31" s="6" t="s">
        <v>2615</v>
      </c>
      <c r="B31" s="6" t="s">
        <v>119</v>
      </c>
      <c r="C31" s="6" t="s">
        <v>2603</v>
      </c>
      <c r="D31" s="6" t="s">
        <v>2599</v>
      </c>
      <c r="E31" s="6" t="s">
        <v>2539</v>
      </c>
      <c r="F31" s="6" t="s">
        <v>2580</v>
      </c>
      <c r="G31" s="44" t="s">
        <v>2536</v>
      </c>
      <c r="H31" s="44" t="s">
        <v>2372</v>
      </c>
      <c r="I31" s="44"/>
      <c r="J31" s="44"/>
      <c r="K31" s="44"/>
      <c r="L31" s="6"/>
      <c r="M31" s="6"/>
      <c r="N31" s="6"/>
      <c r="O31" s="6"/>
      <c r="P31" s="6"/>
      <c r="Q31" s="6" t="s">
        <v>2616</v>
      </c>
    </row>
    <row r="32" customHeight="1" spans="1:17">
      <c r="A32" s="8" t="s">
        <v>2617</v>
      </c>
      <c r="B32" s="8" t="s">
        <v>119</v>
      </c>
      <c r="C32" s="8" t="s">
        <v>2606</v>
      </c>
      <c r="D32" s="8" t="s">
        <v>2599</v>
      </c>
      <c r="E32" s="8" t="s">
        <v>2539</v>
      </c>
      <c r="F32" s="8" t="s">
        <v>2583</v>
      </c>
      <c r="G32" s="43" t="s">
        <v>2607</v>
      </c>
      <c r="H32" s="43" t="s">
        <v>121</v>
      </c>
      <c r="I32" s="43"/>
      <c r="J32" s="43"/>
      <c r="K32" s="43"/>
      <c r="L32" s="8"/>
      <c r="M32" s="8"/>
      <c r="N32" s="8"/>
      <c r="O32" s="8"/>
      <c r="P32" s="8"/>
      <c r="Q32" s="8" t="s">
        <v>2618</v>
      </c>
    </row>
    <row r="33" customHeight="1" spans="1:17">
      <c r="A33" s="6" t="s">
        <v>2619</v>
      </c>
      <c r="B33" s="6" t="s">
        <v>119</v>
      </c>
      <c r="C33" s="6" t="s">
        <v>2610</v>
      </c>
      <c r="D33" s="6" t="s">
        <v>2599</v>
      </c>
      <c r="E33" s="6" t="s">
        <v>2539</v>
      </c>
      <c r="F33" s="6" t="s">
        <v>2583</v>
      </c>
      <c r="G33" s="44"/>
      <c r="H33" s="44" t="s">
        <v>2372</v>
      </c>
      <c r="I33" s="44"/>
      <c r="J33" s="44"/>
      <c r="K33" s="44"/>
      <c r="L33" s="6"/>
      <c r="M33" s="6"/>
      <c r="N33" s="6"/>
      <c r="O33" s="6"/>
      <c r="P33" s="6"/>
      <c r="Q33" s="6" t="s">
        <v>2620</v>
      </c>
    </row>
    <row r="34" customHeight="1" spans="1:17">
      <c r="A34" s="8" t="s">
        <v>2621</v>
      </c>
      <c r="B34" s="8" t="s">
        <v>119</v>
      </c>
      <c r="C34" s="8" t="s">
        <v>2613</v>
      </c>
      <c r="D34" s="8" t="s">
        <v>2599</v>
      </c>
      <c r="E34" s="8" t="s">
        <v>2539</v>
      </c>
      <c r="F34" s="8" t="s">
        <v>2580</v>
      </c>
      <c r="G34" s="43" t="s">
        <v>2607</v>
      </c>
      <c r="H34" s="43" t="s">
        <v>121</v>
      </c>
      <c r="I34" s="43"/>
      <c r="J34" s="43"/>
      <c r="K34" s="43"/>
      <c r="L34" s="8"/>
      <c r="M34" s="8"/>
      <c r="N34" s="8"/>
      <c r="O34" s="8"/>
      <c r="P34" s="8"/>
      <c r="Q34" s="8" t="s">
        <v>2622</v>
      </c>
    </row>
    <row r="35" customHeight="1" spans="1:17">
      <c r="A35" s="6" t="s">
        <v>2623</v>
      </c>
      <c r="B35" s="6" t="s">
        <v>119</v>
      </c>
      <c r="C35" s="6" t="s">
        <v>2603</v>
      </c>
      <c r="D35" s="6" t="s">
        <v>2599</v>
      </c>
      <c r="E35" s="6" t="s">
        <v>2542</v>
      </c>
      <c r="F35" s="6" t="s">
        <v>2580</v>
      </c>
      <c r="G35" s="44" t="s">
        <v>2536</v>
      </c>
      <c r="H35" s="44" t="s">
        <v>2372</v>
      </c>
      <c r="I35" s="44"/>
      <c r="J35" s="44"/>
      <c r="K35" s="44"/>
      <c r="L35" s="6"/>
      <c r="M35" s="6"/>
      <c r="N35" s="6"/>
      <c r="O35" s="6"/>
      <c r="P35" s="6"/>
      <c r="Q35" s="6" t="s">
        <v>2624</v>
      </c>
    </row>
    <row r="36" customHeight="1" spans="1:17">
      <c r="A36" s="8" t="s">
        <v>2625</v>
      </c>
      <c r="B36" s="8" t="s">
        <v>119</v>
      </c>
      <c r="C36" s="8" t="s">
        <v>2610</v>
      </c>
      <c r="D36" s="8" t="s">
        <v>2599</v>
      </c>
      <c r="E36" s="8" t="s">
        <v>2542</v>
      </c>
      <c r="F36" s="8" t="s">
        <v>2583</v>
      </c>
      <c r="G36" s="43" t="s">
        <v>2536</v>
      </c>
      <c r="H36" s="43" t="s">
        <v>2372</v>
      </c>
      <c r="I36" s="43"/>
      <c r="J36" s="43"/>
      <c r="K36" s="43"/>
      <c r="L36" s="8"/>
      <c r="M36" s="8"/>
      <c r="N36" s="8"/>
      <c r="O36" s="8"/>
      <c r="P36" s="8"/>
      <c r="Q36" s="8" t="s">
        <v>2626</v>
      </c>
    </row>
    <row r="37" customHeight="1" spans="1:17">
      <c r="A37" s="6" t="s">
        <v>2627</v>
      </c>
      <c r="B37" s="6" t="s">
        <v>119</v>
      </c>
      <c r="C37" s="6" t="s">
        <v>2628</v>
      </c>
      <c r="D37" s="6" t="s">
        <v>2629</v>
      </c>
      <c r="E37" s="6" t="s">
        <v>2535</v>
      </c>
      <c r="F37" s="6" t="s">
        <v>2583</v>
      </c>
      <c r="G37" s="44" t="s">
        <v>2536</v>
      </c>
      <c r="H37" s="44" t="s">
        <v>2372</v>
      </c>
      <c r="I37" s="44"/>
      <c r="J37" s="44"/>
      <c r="K37" s="44"/>
      <c r="L37" s="6"/>
      <c r="M37" s="6"/>
      <c r="N37" s="6"/>
      <c r="O37" s="6" t="s">
        <v>2630</v>
      </c>
      <c r="P37" s="6"/>
      <c r="Q37" s="6" t="s">
        <v>2631</v>
      </c>
    </row>
    <row r="38" customHeight="1" spans="1:17">
      <c r="A38" s="8" t="s">
        <v>2632</v>
      </c>
      <c r="B38" s="8" t="s">
        <v>119</v>
      </c>
      <c r="C38" s="8" t="s">
        <v>2633</v>
      </c>
      <c r="D38" s="8" t="s">
        <v>2629</v>
      </c>
      <c r="E38" s="8" t="s">
        <v>2535</v>
      </c>
      <c r="F38" s="8"/>
      <c r="G38" s="43" t="s">
        <v>2600</v>
      </c>
      <c r="H38" s="43" t="s">
        <v>121</v>
      </c>
      <c r="I38" s="43"/>
      <c r="J38" s="43"/>
      <c r="K38" s="43"/>
      <c r="L38" s="8"/>
      <c r="M38" s="8"/>
      <c r="N38" s="8"/>
      <c r="O38" s="8"/>
      <c r="P38" s="8" t="s">
        <v>2634</v>
      </c>
      <c r="Q38" s="8" t="s">
        <v>2635</v>
      </c>
    </row>
    <row r="39" customHeight="1" spans="1:17">
      <c r="A39" s="6" t="s">
        <v>2636</v>
      </c>
      <c r="B39" s="6" t="s">
        <v>119</v>
      </c>
      <c r="C39" s="6" t="s">
        <v>2637</v>
      </c>
      <c r="D39" s="6" t="s">
        <v>2629</v>
      </c>
      <c r="E39" s="6" t="s">
        <v>2539</v>
      </c>
      <c r="F39" s="6"/>
      <c r="G39" s="44" t="s">
        <v>2536</v>
      </c>
      <c r="H39" s="44" t="s">
        <v>121</v>
      </c>
      <c r="I39" s="44"/>
      <c r="J39" s="44"/>
      <c r="K39" s="44"/>
      <c r="L39" s="6"/>
      <c r="M39" s="6"/>
      <c r="N39" s="6"/>
      <c r="O39" s="6"/>
      <c r="P39" s="6"/>
      <c r="Q39" s="6" t="s">
        <v>2638</v>
      </c>
    </row>
    <row r="40" customHeight="1" spans="1:17">
      <c r="A40" s="8" t="s">
        <v>2639</v>
      </c>
      <c r="B40" s="8" t="s">
        <v>119</v>
      </c>
      <c r="C40" s="8" t="s">
        <v>2628</v>
      </c>
      <c r="D40" s="8" t="s">
        <v>2629</v>
      </c>
      <c r="E40" s="8" t="s">
        <v>2539</v>
      </c>
      <c r="F40" s="8" t="s">
        <v>2583</v>
      </c>
      <c r="G40" s="43" t="s">
        <v>2536</v>
      </c>
      <c r="H40" s="43" t="s">
        <v>2372</v>
      </c>
      <c r="I40" s="43"/>
      <c r="J40" s="43"/>
      <c r="K40" s="43"/>
      <c r="L40" s="8"/>
      <c r="M40" s="8"/>
      <c r="N40" s="8"/>
      <c r="O40" s="8" t="s">
        <v>2630</v>
      </c>
      <c r="P40" s="8"/>
      <c r="Q40" s="8" t="s">
        <v>2640</v>
      </c>
    </row>
    <row r="41" customHeight="1" spans="1:17">
      <c r="A41" s="6" t="s">
        <v>2641</v>
      </c>
      <c r="B41" s="6" t="s">
        <v>119</v>
      </c>
      <c r="C41" s="6" t="s">
        <v>2633</v>
      </c>
      <c r="D41" s="6" t="s">
        <v>2629</v>
      </c>
      <c r="E41" s="6" t="s">
        <v>2539</v>
      </c>
      <c r="F41" s="6"/>
      <c r="G41" s="44" t="s">
        <v>2536</v>
      </c>
      <c r="H41" s="44" t="s">
        <v>121</v>
      </c>
      <c r="I41" s="44"/>
      <c r="J41" s="44"/>
      <c r="K41" s="44"/>
      <c r="L41" s="6"/>
      <c r="M41" s="6"/>
      <c r="N41" s="6"/>
      <c r="O41" s="6"/>
      <c r="P41" s="6"/>
      <c r="Q41" s="6" t="s">
        <v>2642</v>
      </c>
    </row>
    <row r="42" customHeight="1" spans="1:17">
      <c r="A42" s="8" t="s">
        <v>2643</v>
      </c>
      <c r="B42" s="8" t="s">
        <v>119</v>
      </c>
      <c r="C42" s="8" t="s">
        <v>2628</v>
      </c>
      <c r="D42" s="8" t="s">
        <v>2629</v>
      </c>
      <c r="E42" s="8" t="s">
        <v>2542</v>
      </c>
      <c r="F42" s="8" t="s">
        <v>2583</v>
      </c>
      <c r="G42" s="43" t="s">
        <v>2536</v>
      </c>
      <c r="H42" s="43" t="s">
        <v>2372</v>
      </c>
      <c r="I42" s="43"/>
      <c r="J42" s="43"/>
      <c r="K42" s="43"/>
      <c r="L42" s="8"/>
      <c r="M42" s="8"/>
      <c r="N42" s="8"/>
      <c r="O42" s="8" t="s">
        <v>2630</v>
      </c>
      <c r="P42" s="8"/>
      <c r="Q42" s="8" t="s">
        <v>2644</v>
      </c>
    </row>
    <row r="43" customHeight="1" spans="1:17">
      <c r="A43" s="6" t="s">
        <v>2645</v>
      </c>
      <c r="B43" s="6" t="s">
        <v>119</v>
      </c>
      <c r="C43" s="6" t="s">
        <v>2633</v>
      </c>
      <c r="D43" s="6" t="s">
        <v>2629</v>
      </c>
      <c r="E43" s="6" t="s">
        <v>2542</v>
      </c>
      <c r="F43" s="6"/>
      <c r="G43" s="6" t="s">
        <v>2536</v>
      </c>
      <c r="H43" s="6" t="s">
        <v>121</v>
      </c>
      <c r="I43" s="6"/>
      <c r="J43" s="6"/>
      <c r="K43" s="6"/>
      <c r="L43" s="6"/>
      <c r="M43" s="6"/>
      <c r="N43" s="6"/>
      <c r="O43" s="6"/>
      <c r="P43" s="6"/>
      <c r="Q43" s="6" t="s">
        <v>2646</v>
      </c>
    </row>
    <row r="44" customHeight="1" spans="1:17">
      <c r="A44" s="8" t="s">
        <v>2647</v>
      </c>
      <c r="B44" s="8" t="s">
        <v>119</v>
      </c>
      <c r="C44" s="8" t="s">
        <v>2633</v>
      </c>
      <c r="D44" s="8" t="s">
        <v>2629</v>
      </c>
      <c r="E44" s="8" t="s">
        <v>2545</v>
      </c>
      <c r="F44" s="8"/>
      <c r="G44" s="43" t="s">
        <v>2536</v>
      </c>
      <c r="H44" s="43" t="s">
        <v>121</v>
      </c>
      <c r="I44" s="43"/>
      <c r="J44" s="43"/>
      <c r="K44" s="43"/>
      <c r="L44" s="8"/>
      <c r="M44" s="8"/>
      <c r="N44" s="8"/>
      <c r="O44" s="8"/>
      <c r="P44" s="8"/>
      <c r="Q44" s="8" t="s">
        <v>2648</v>
      </c>
    </row>
    <row r="45" customHeight="1" spans="1:17">
      <c r="A45" s="6" t="s">
        <v>2649</v>
      </c>
      <c r="B45" s="6" t="s">
        <v>119</v>
      </c>
      <c r="C45" s="6" t="s">
        <v>2650</v>
      </c>
      <c r="D45" s="6" t="s">
        <v>2651</v>
      </c>
      <c r="E45" s="6" t="s">
        <v>2535</v>
      </c>
      <c r="F45" s="6"/>
      <c r="G45" s="44" t="s">
        <v>2575</v>
      </c>
      <c r="H45" s="44" t="s">
        <v>121</v>
      </c>
      <c r="I45" s="44"/>
      <c r="J45" s="44"/>
      <c r="K45" s="44"/>
      <c r="L45" s="6"/>
      <c r="M45" s="6"/>
      <c r="N45" s="6"/>
      <c r="O45" s="6"/>
      <c r="P45" s="6"/>
      <c r="Q45" s="6" t="s">
        <v>2652</v>
      </c>
    </row>
    <row r="46" customHeight="1" spans="1:17">
      <c r="A46" s="8" t="s">
        <v>2653</v>
      </c>
      <c r="B46" s="8" t="s">
        <v>119</v>
      </c>
      <c r="C46" s="8" t="s">
        <v>2650</v>
      </c>
      <c r="D46" s="8" t="s">
        <v>2651</v>
      </c>
      <c r="E46" s="8" t="s">
        <v>2539</v>
      </c>
      <c r="F46" s="8"/>
      <c r="G46" s="43" t="s">
        <v>2575</v>
      </c>
      <c r="H46" s="43" t="s">
        <v>121</v>
      </c>
      <c r="I46" s="43"/>
      <c r="J46" s="43"/>
      <c r="K46" s="43"/>
      <c r="L46" s="8"/>
      <c r="M46" s="8"/>
      <c r="N46" s="8"/>
      <c r="O46" s="8"/>
      <c r="P46" s="8"/>
      <c r="Q46" s="8" t="s">
        <v>2654</v>
      </c>
    </row>
    <row r="47" customHeight="1" spans="1:17">
      <c r="A47" s="6" t="s">
        <v>2655</v>
      </c>
      <c r="B47" s="6" t="s">
        <v>119</v>
      </c>
      <c r="C47" s="6" t="s">
        <v>2650</v>
      </c>
      <c r="D47" s="6" t="s">
        <v>2651</v>
      </c>
      <c r="E47" s="6" t="s">
        <v>2542</v>
      </c>
      <c r="F47" s="6"/>
      <c r="G47" s="44" t="s">
        <v>2575</v>
      </c>
      <c r="H47" s="44" t="s">
        <v>121</v>
      </c>
      <c r="I47" s="44"/>
      <c r="J47" s="44"/>
      <c r="K47" s="44"/>
      <c r="L47" s="6"/>
      <c r="M47" s="6"/>
      <c r="N47" s="6"/>
      <c r="O47" s="6"/>
      <c r="P47" s="6"/>
      <c r="Q47" s="6" t="s">
        <v>2656</v>
      </c>
    </row>
    <row r="48" customHeight="1" spans="1:17">
      <c r="A48" s="8" t="s">
        <v>2657</v>
      </c>
      <c r="B48" s="8" t="s">
        <v>119</v>
      </c>
      <c r="C48" s="8" t="s">
        <v>2658</v>
      </c>
      <c r="D48" s="8" t="s">
        <v>2659</v>
      </c>
      <c r="E48" s="8" t="s">
        <v>2539</v>
      </c>
      <c r="F48" s="8"/>
      <c r="G48" s="43" t="s">
        <v>2536</v>
      </c>
      <c r="H48" s="43" t="s">
        <v>121</v>
      </c>
      <c r="I48" s="43"/>
      <c r="J48" s="43"/>
      <c r="K48" s="43"/>
      <c r="L48" s="8"/>
      <c r="M48" s="8"/>
      <c r="N48" s="8"/>
      <c r="O48" s="8"/>
      <c r="P48" s="8"/>
      <c r="Q48" s="8" t="s">
        <v>2660</v>
      </c>
    </row>
    <row r="49" customHeight="1" spans="1:17">
      <c r="A49" s="6" t="s">
        <v>2661</v>
      </c>
      <c r="B49" s="6" t="s">
        <v>119</v>
      </c>
      <c r="C49" s="6" t="s">
        <v>2662</v>
      </c>
      <c r="D49" s="6" t="s">
        <v>2663</v>
      </c>
      <c r="E49" s="6" t="s">
        <v>2535</v>
      </c>
      <c r="F49" s="6"/>
      <c r="G49" s="44" t="s">
        <v>2550</v>
      </c>
      <c r="H49" s="44" t="s">
        <v>121</v>
      </c>
      <c r="I49" s="44"/>
      <c r="J49" s="44"/>
      <c r="K49" s="44"/>
      <c r="L49" s="6"/>
      <c r="M49" s="6"/>
      <c r="N49" s="6"/>
      <c r="O49" s="6"/>
      <c r="P49" s="6"/>
      <c r="Q49" s="6" t="s">
        <v>2664</v>
      </c>
    </row>
    <row r="50" customHeight="1" spans="1:17">
      <c r="A50" s="8" t="s">
        <v>2665</v>
      </c>
      <c r="B50" s="8" t="s">
        <v>119</v>
      </c>
      <c r="C50" s="8" t="s">
        <v>2662</v>
      </c>
      <c r="D50" s="8" t="s">
        <v>2663</v>
      </c>
      <c r="E50" s="8" t="s">
        <v>2535</v>
      </c>
      <c r="F50" s="8"/>
      <c r="G50" s="43" t="s">
        <v>2536</v>
      </c>
      <c r="H50" s="43" t="s">
        <v>121</v>
      </c>
      <c r="I50" s="43"/>
      <c r="J50" s="43"/>
      <c r="K50" s="43"/>
      <c r="L50" s="8"/>
      <c r="M50" s="8"/>
      <c r="N50" s="8"/>
      <c r="O50" s="8"/>
      <c r="P50" s="8"/>
      <c r="Q50" s="8" t="s">
        <v>2666</v>
      </c>
    </row>
    <row r="51" customHeight="1" spans="1:17">
      <c r="A51" s="6" t="s">
        <v>2667</v>
      </c>
      <c r="B51" s="6" t="s">
        <v>119</v>
      </c>
      <c r="C51" s="6" t="s">
        <v>2662</v>
      </c>
      <c r="D51" s="6" t="s">
        <v>2663</v>
      </c>
      <c r="E51" s="6" t="s">
        <v>2539</v>
      </c>
      <c r="F51" s="6"/>
      <c r="G51" s="44" t="s">
        <v>2536</v>
      </c>
      <c r="H51" s="44" t="s">
        <v>121</v>
      </c>
      <c r="I51" s="44"/>
      <c r="J51" s="44"/>
      <c r="K51" s="44"/>
      <c r="L51" s="6"/>
      <c r="M51" s="6"/>
      <c r="N51" s="6"/>
      <c r="O51" s="6"/>
      <c r="P51" s="6"/>
      <c r="Q51" s="6" t="s">
        <v>2668</v>
      </c>
    </row>
    <row r="52" customHeight="1" spans="1:17">
      <c r="A52" s="8" t="s">
        <v>2669</v>
      </c>
      <c r="B52" s="8" t="s">
        <v>119</v>
      </c>
      <c r="C52" s="8" t="s">
        <v>2662</v>
      </c>
      <c r="D52" s="8" t="s">
        <v>2663</v>
      </c>
      <c r="E52" s="8" t="s">
        <v>2542</v>
      </c>
      <c r="F52" s="8"/>
      <c r="G52" s="43" t="s">
        <v>2536</v>
      </c>
      <c r="H52" s="43" t="s">
        <v>121</v>
      </c>
      <c r="I52" s="43"/>
      <c r="J52" s="43"/>
      <c r="K52" s="43"/>
      <c r="L52" s="8"/>
      <c r="M52" s="8"/>
      <c r="N52" s="8"/>
      <c r="O52" s="8"/>
      <c r="P52" s="8"/>
      <c r="Q52" s="8" t="s">
        <v>2670</v>
      </c>
    </row>
    <row r="53" customHeight="1" spans="1:17">
      <c r="A53" s="6" t="s">
        <v>2671</v>
      </c>
      <c r="B53" s="6" t="s">
        <v>119</v>
      </c>
      <c r="C53" s="6" t="s">
        <v>2672</v>
      </c>
      <c r="D53" s="6" t="s">
        <v>2673</v>
      </c>
      <c r="E53" s="6" t="s">
        <v>2535</v>
      </c>
      <c r="F53" s="6"/>
      <c r="G53" s="44" t="s">
        <v>2674</v>
      </c>
      <c r="H53" s="44" t="s">
        <v>121</v>
      </c>
      <c r="I53" s="44"/>
      <c r="J53" s="44"/>
      <c r="K53" s="44"/>
      <c r="L53" s="6"/>
      <c r="M53" s="6"/>
      <c r="N53" s="6"/>
      <c r="O53" s="6"/>
      <c r="P53" s="6"/>
      <c r="Q53" s="6" t="s">
        <v>2675</v>
      </c>
    </row>
    <row r="54" customHeight="1" spans="1:17">
      <c r="A54" s="8" t="s">
        <v>2676</v>
      </c>
      <c r="B54" s="8" t="s">
        <v>119</v>
      </c>
      <c r="C54" s="8" t="s">
        <v>2672</v>
      </c>
      <c r="D54" s="8" t="s">
        <v>2673</v>
      </c>
      <c r="E54" s="8" t="s">
        <v>2539</v>
      </c>
      <c r="F54" s="8"/>
      <c r="G54" s="43" t="s">
        <v>2674</v>
      </c>
      <c r="H54" s="43" t="s">
        <v>121</v>
      </c>
      <c r="I54" s="43"/>
      <c r="J54" s="43"/>
      <c r="K54" s="43"/>
      <c r="L54" s="8"/>
      <c r="M54" s="8"/>
      <c r="N54" s="8"/>
      <c r="O54" s="8"/>
      <c r="P54" s="8"/>
      <c r="Q54" s="8" t="s">
        <v>2677</v>
      </c>
    </row>
    <row r="55" customHeight="1" spans="1:17">
      <c r="A55" s="6" t="s">
        <v>2678</v>
      </c>
      <c r="B55" s="6" t="s">
        <v>119</v>
      </c>
      <c r="C55" s="6" t="s">
        <v>2672</v>
      </c>
      <c r="D55" s="6" t="s">
        <v>2673</v>
      </c>
      <c r="E55" s="6" t="s">
        <v>2542</v>
      </c>
      <c r="F55" s="6"/>
      <c r="G55" s="44" t="s">
        <v>2674</v>
      </c>
      <c r="H55" s="44" t="s">
        <v>121</v>
      </c>
      <c r="I55" s="44"/>
      <c r="J55" s="44"/>
      <c r="K55" s="44"/>
      <c r="L55" s="6"/>
      <c r="M55" s="6"/>
      <c r="N55" s="6"/>
      <c r="O55" s="6"/>
      <c r="P55" s="6"/>
      <c r="Q55" s="6" t="s">
        <v>2679</v>
      </c>
    </row>
    <row r="56" customHeight="1" spans="1:17">
      <c r="A56" s="8" t="s">
        <v>2680</v>
      </c>
      <c r="B56" s="8" t="s">
        <v>119</v>
      </c>
      <c r="C56" s="8" t="s">
        <v>2681</v>
      </c>
      <c r="D56" s="8" t="s">
        <v>2682</v>
      </c>
      <c r="E56" s="8" t="s">
        <v>2535</v>
      </c>
      <c r="F56" s="8"/>
      <c r="G56" s="43" t="s">
        <v>2536</v>
      </c>
      <c r="H56" s="43" t="s">
        <v>121</v>
      </c>
      <c r="I56" s="43"/>
      <c r="J56" s="43"/>
      <c r="K56" s="43"/>
      <c r="L56" s="8"/>
      <c r="M56" s="8"/>
      <c r="N56" s="8"/>
      <c r="O56" s="8"/>
      <c r="P56" s="8"/>
      <c r="Q56" s="8" t="s">
        <v>2683</v>
      </c>
    </row>
    <row r="57" customHeight="1" spans="1:17">
      <c r="A57" s="6" t="s">
        <v>2684</v>
      </c>
      <c r="B57" s="6" t="s">
        <v>119</v>
      </c>
      <c r="C57" s="6" t="s">
        <v>2685</v>
      </c>
      <c r="D57" s="6" t="s">
        <v>2686</v>
      </c>
      <c r="E57" s="6" t="s">
        <v>2535</v>
      </c>
      <c r="F57" s="6"/>
      <c r="G57" s="44" t="s">
        <v>2536</v>
      </c>
      <c r="H57" s="44" t="s">
        <v>121</v>
      </c>
      <c r="I57" s="44"/>
      <c r="J57" s="44"/>
      <c r="K57" s="44"/>
      <c r="L57" s="6"/>
      <c r="M57" s="6"/>
      <c r="N57" s="6"/>
      <c r="O57" s="6"/>
      <c r="P57" s="6"/>
      <c r="Q57" s="6" t="s">
        <v>2687</v>
      </c>
    </row>
    <row r="58" customHeight="1" spans="1:17">
      <c r="A58" s="8" t="s">
        <v>2688</v>
      </c>
      <c r="B58" s="8" t="s">
        <v>119</v>
      </c>
      <c r="C58" s="8" t="s">
        <v>2685</v>
      </c>
      <c r="D58" s="8" t="s">
        <v>2686</v>
      </c>
      <c r="E58" s="8" t="s">
        <v>2539</v>
      </c>
      <c r="F58" s="8"/>
      <c r="G58" s="43" t="s">
        <v>2536</v>
      </c>
      <c r="H58" s="43" t="s">
        <v>121</v>
      </c>
      <c r="I58" s="43"/>
      <c r="J58" s="43"/>
      <c r="K58" s="43"/>
      <c r="L58" s="8"/>
      <c r="M58" s="8"/>
      <c r="N58" s="8"/>
      <c r="O58" s="8"/>
      <c r="P58" s="8"/>
      <c r="Q58" s="8" t="s">
        <v>2689</v>
      </c>
    </row>
    <row r="59" customHeight="1" spans="1:17">
      <c r="A59" s="6" t="s">
        <v>2690</v>
      </c>
      <c r="B59" s="6" t="s">
        <v>119</v>
      </c>
      <c r="C59" s="6" t="s">
        <v>2685</v>
      </c>
      <c r="D59" s="6" t="s">
        <v>2686</v>
      </c>
      <c r="E59" s="6" t="s">
        <v>2542</v>
      </c>
      <c r="F59" s="6"/>
      <c r="G59" s="44" t="s">
        <v>2536</v>
      </c>
      <c r="H59" s="44" t="s">
        <v>121</v>
      </c>
      <c r="I59" s="44"/>
      <c r="J59" s="44"/>
      <c r="K59" s="44"/>
      <c r="L59" s="6"/>
      <c r="M59" s="6"/>
      <c r="N59" s="6"/>
      <c r="O59" s="6"/>
      <c r="P59" s="6"/>
      <c r="Q59" s="6" t="s">
        <v>2691</v>
      </c>
    </row>
    <row r="60" customHeight="1" spans="1:17">
      <c r="A60" s="8" t="s">
        <v>2692</v>
      </c>
      <c r="B60" s="8" t="s">
        <v>119</v>
      </c>
      <c r="C60" s="8" t="s">
        <v>2685</v>
      </c>
      <c r="D60" s="8" t="s">
        <v>2686</v>
      </c>
      <c r="E60" s="8" t="s">
        <v>2545</v>
      </c>
      <c r="F60" s="8"/>
      <c r="G60" s="43" t="s">
        <v>2536</v>
      </c>
      <c r="H60" s="43" t="s">
        <v>121</v>
      </c>
      <c r="I60" s="43"/>
      <c r="J60" s="43"/>
      <c r="K60" s="43"/>
      <c r="L60" s="8"/>
      <c r="M60" s="8"/>
      <c r="N60" s="8"/>
      <c r="O60" s="8"/>
      <c r="P60" s="8"/>
      <c r="Q60" s="8" t="s">
        <v>2693</v>
      </c>
    </row>
    <row r="61" customHeight="1" spans="1:17">
      <c r="A61" s="81"/>
      <c r="B61" s="41"/>
      <c r="C61" s="42" t="s">
        <v>2694</v>
      </c>
      <c r="D61" s="81"/>
      <c r="E61" s="81"/>
      <c r="F61" s="81"/>
      <c r="G61" s="82"/>
      <c r="H61" s="82"/>
      <c r="I61" s="82"/>
      <c r="J61" s="82"/>
      <c r="K61" s="82"/>
      <c r="L61" s="81"/>
      <c r="M61" s="16"/>
      <c r="N61" s="16"/>
      <c r="O61" s="16"/>
      <c r="P61" s="16"/>
      <c r="Q61" s="16"/>
    </row>
    <row r="62" customHeight="1" spans="1:17">
      <c r="A62" s="8" t="s">
        <v>2695</v>
      </c>
      <c r="B62" s="8" t="s">
        <v>153</v>
      </c>
      <c r="C62" s="8" t="s">
        <v>2696</v>
      </c>
      <c r="D62" s="8" t="s">
        <v>2697</v>
      </c>
      <c r="E62" s="8" t="s">
        <v>2539</v>
      </c>
      <c r="F62" s="8"/>
      <c r="G62" s="43" t="s">
        <v>2536</v>
      </c>
      <c r="H62" s="43" t="s">
        <v>121</v>
      </c>
      <c r="I62" s="43"/>
      <c r="J62" s="43"/>
      <c r="K62" s="43"/>
      <c r="L62" s="8"/>
      <c r="M62" s="8"/>
      <c r="N62" s="8"/>
      <c r="O62" s="8"/>
      <c r="P62" s="8"/>
      <c r="Q62" s="8" t="s">
        <v>2698</v>
      </c>
    </row>
    <row r="63" customHeight="1" spans="1:17">
      <c r="A63" s="6" t="s">
        <v>2699</v>
      </c>
      <c r="B63" s="6" t="s">
        <v>153</v>
      </c>
      <c r="C63" s="6" t="s">
        <v>2696</v>
      </c>
      <c r="D63" s="6" t="s">
        <v>2697</v>
      </c>
      <c r="E63" s="6" t="s">
        <v>2542</v>
      </c>
      <c r="F63" s="6"/>
      <c r="G63" s="44" t="s">
        <v>2536</v>
      </c>
      <c r="H63" s="44" t="s">
        <v>121</v>
      </c>
      <c r="I63" s="44"/>
      <c r="J63" s="44"/>
      <c r="K63" s="44"/>
      <c r="L63" s="6"/>
      <c r="M63" s="6"/>
      <c r="N63" s="6"/>
      <c r="O63" s="6"/>
      <c r="P63" s="6"/>
      <c r="Q63" s="6" t="s">
        <v>2700</v>
      </c>
    </row>
    <row r="64" customHeight="1" spans="1:17">
      <c r="A64" s="8" t="s">
        <v>2701</v>
      </c>
      <c r="B64" s="8" t="s">
        <v>153</v>
      </c>
      <c r="C64" s="8" t="s">
        <v>2702</v>
      </c>
      <c r="D64" s="8" t="s">
        <v>2703</v>
      </c>
      <c r="E64" s="8" t="s">
        <v>2535</v>
      </c>
      <c r="F64" s="8"/>
      <c r="G64" s="43" t="s">
        <v>2536</v>
      </c>
      <c r="H64" s="43" t="s">
        <v>121</v>
      </c>
      <c r="I64" s="43"/>
      <c r="J64" s="43"/>
      <c r="K64" s="43"/>
      <c r="L64" s="8"/>
      <c r="M64" s="8"/>
      <c r="N64" s="8"/>
      <c r="O64" s="8"/>
      <c r="P64" s="8"/>
      <c r="Q64" s="8" t="s">
        <v>2704</v>
      </c>
    </row>
    <row r="65" customHeight="1" spans="1:17">
      <c r="A65" s="6" t="s">
        <v>2705</v>
      </c>
      <c r="B65" s="6" t="s">
        <v>153</v>
      </c>
      <c r="C65" s="6" t="s">
        <v>2706</v>
      </c>
      <c r="D65" s="6" t="s">
        <v>2707</v>
      </c>
      <c r="E65" s="6" t="s">
        <v>2535</v>
      </c>
      <c r="F65" s="6"/>
      <c r="G65" s="44" t="s">
        <v>2550</v>
      </c>
      <c r="H65" s="44" t="s">
        <v>121</v>
      </c>
      <c r="I65" s="44"/>
      <c r="J65" s="44"/>
      <c r="K65" s="44"/>
      <c r="L65" s="6"/>
      <c r="M65" s="6"/>
      <c r="N65" s="6"/>
      <c r="O65" s="6"/>
      <c r="P65" s="6"/>
      <c r="Q65" s="6" t="s">
        <v>2708</v>
      </c>
    </row>
    <row r="66" customHeight="1" spans="1:17">
      <c r="A66" s="8" t="s">
        <v>2709</v>
      </c>
      <c r="B66" s="8" t="s">
        <v>153</v>
      </c>
      <c r="C66" s="8" t="s">
        <v>2706</v>
      </c>
      <c r="D66" s="8" t="s">
        <v>2707</v>
      </c>
      <c r="E66" s="8" t="s">
        <v>2539</v>
      </c>
      <c r="F66" s="8"/>
      <c r="G66" s="43" t="s">
        <v>2550</v>
      </c>
      <c r="H66" s="43" t="s">
        <v>121</v>
      </c>
      <c r="I66" s="43"/>
      <c r="J66" s="43"/>
      <c r="K66" s="43"/>
      <c r="L66" s="8"/>
      <c r="M66" s="8"/>
      <c r="N66" s="8"/>
      <c r="O66" s="8"/>
      <c r="P66" s="8"/>
      <c r="Q66" s="8" t="s">
        <v>2710</v>
      </c>
    </row>
    <row r="67" customHeight="1" spans="1:17">
      <c r="A67" s="6" t="s">
        <v>2711</v>
      </c>
      <c r="B67" s="6" t="s">
        <v>153</v>
      </c>
      <c r="C67" s="6" t="s">
        <v>2706</v>
      </c>
      <c r="D67" s="6" t="s">
        <v>2707</v>
      </c>
      <c r="E67" s="6" t="s">
        <v>2542</v>
      </c>
      <c r="F67" s="6"/>
      <c r="G67" s="44" t="s">
        <v>2536</v>
      </c>
      <c r="H67" s="44" t="s">
        <v>121</v>
      </c>
      <c r="I67" s="44"/>
      <c r="J67" s="44"/>
      <c r="K67" s="44"/>
      <c r="L67" s="6"/>
      <c r="M67" s="6"/>
      <c r="N67" s="6"/>
      <c r="O67" s="6"/>
      <c r="P67" s="6"/>
      <c r="Q67" s="6" t="s">
        <v>2712</v>
      </c>
    </row>
    <row r="68" customHeight="1" spans="1:17">
      <c r="A68" s="8" t="s">
        <v>2713</v>
      </c>
      <c r="B68" s="8" t="s">
        <v>153</v>
      </c>
      <c r="C68" s="8" t="s">
        <v>2714</v>
      </c>
      <c r="D68" s="8" t="s">
        <v>2715</v>
      </c>
      <c r="E68" s="8" t="s">
        <v>2535</v>
      </c>
      <c r="F68" s="8"/>
      <c r="G68" s="43" t="s">
        <v>2550</v>
      </c>
      <c r="H68" s="43" t="s">
        <v>121</v>
      </c>
      <c r="I68" s="43"/>
      <c r="J68" s="43"/>
      <c r="K68" s="43"/>
      <c r="L68" s="8"/>
      <c r="M68" s="8"/>
      <c r="N68" s="8"/>
      <c r="O68" s="8"/>
      <c r="P68" s="8"/>
      <c r="Q68" s="8" t="s">
        <v>2716</v>
      </c>
    </row>
    <row r="69" customHeight="1" spans="1:17">
      <c r="A69" s="6" t="s">
        <v>2717</v>
      </c>
      <c r="B69" s="6" t="s">
        <v>153</v>
      </c>
      <c r="C69" s="6" t="s">
        <v>2714</v>
      </c>
      <c r="D69" s="6" t="s">
        <v>2715</v>
      </c>
      <c r="E69" s="6" t="s">
        <v>2539</v>
      </c>
      <c r="F69" s="6"/>
      <c r="G69" s="44" t="s">
        <v>2550</v>
      </c>
      <c r="H69" s="44" t="s">
        <v>121</v>
      </c>
      <c r="I69" s="44"/>
      <c r="J69" s="44"/>
      <c r="K69" s="44"/>
      <c r="L69" s="6"/>
      <c r="M69" s="6"/>
      <c r="N69" s="6"/>
      <c r="O69" s="6"/>
      <c r="P69" s="6"/>
      <c r="Q69" s="6" t="s">
        <v>2718</v>
      </c>
    </row>
    <row r="70" customHeight="1" spans="1:17">
      <c r="A70" s="8" t="s">
        <v>2719</v>
      </c>
      <c r="B70" s="8" t="s">
        <v>153</v>
      </c>
      <c r="C70" s="8" t="s">
        <v>2720</v>
      </c>
      <c r="D70" s="8" t="s">
        <v>2721</v>
      </c>
      <c r="E70" s="8" t="s">
        <v>2535</v>
      </c>
      <c r="F70" s="8" t="s">
        <v>2580</v>
      </c>
      <c r="G70" s="43"/>
      <c r="H70" s="43" t="s">
        <v>121</v>
      </c>
      <c r="I70" s="43"/>
      <c r="J70" s="43"/>
      <c r="K70" s="43"/>
      <c r="L70" s="8"/>
      <c r="M70" s="8"/>
      <c r="N70" s="8"/>
      <c r="O70" s="8"/>
      <c r="P70" s="8"/>
      <c r="Q70" s="8" t="s">
        <v>2722</v>
      </c>
    </row>
    <row r="71" customHeight="1" spans="1:17">
      <c r="A71" s="6" t="s">
        <v>2723</v>
      </c>
      <c r="B71" s="6" t="s">
        <v>153</v>
      </c>
      <c r="C71" s="6" t="s">
        <v>2720</v>
      </c>
      <c r="D71" s="6" t="s">
        <v>2721</v>
      </c>
      <c r="E71" s="6" t="s">
        <v>2535</v>
      </c>
      <c r="F71" s="6" t="s">
        <v>2583</v>
      </c>
      <c r="G71" s="44"/>
      <c r="H71" s="44" t="s">
        <v>121</v>
      </c>
      <c r="I71" s="44"/>
      <c r="J71" s="44"/>
      <c r="K71" s="44"/>
      <c r="L71" s="6"/>
      <c r="M71" s="6"/>
      <c r="N71" s="6"/>
      <c r="O71" s="6"/>
      <c r="P71" s="6"/>
      <c r="Q71" s="6" t="s">
        <v>2724</v>
      </c>
    </row>
    <row r="72" customHeight="1" spans="1:17">
      <c r="A72" s="8" t="s">
        <v>2725</v>
      </c>
      <c r="B72" s="8" t="s">
        <v>153</v>
      </c>
      <c r="C72" s="8" t="s">
        <v>2726</v>
      </c>
      <c r="D72" s="8" t="s">
        <v>2721</v>
      </c>
      <c r="E72" s="8" t="s">
        <v>2535</v>
      </c>
      <c r="F72" s="8"/>
      <c r="G72" s="43" t="s">
        <v>2550</v>
      </c>
      <c r="H72" s="43" t="s">
        <v>121</v>
      </c>
      <c r="I72" s="43"/>
      <c r="J72" s="43"/>
      <c r="K72" s="43"/>
      <c r="L72" s="8"/>
      <c r="M72" s="8"/>
      <c r="N72" s="8"/>
      <c r="O72" s="8"/>
      <c r="P72" s="8"/>
      <c r="Q72" s="8" t="s">
        <v>2727</v>
      </c>
    </row>
    <row r="73" customHeight="1" spans="1:17">
      <c r="A73" s="6" t="s">
        <v>2728</v>
      </c>
      <c r="B73" s="6" t="s">
        <v>153</v>
      </c>
      <c r="C73" s="6" t="s">
        <v>2726</v>
      </c>
      <c r="D73" s="6" t="s">
        <v>2721</v>
      </c>
      <c r="E73" s="6" t="s">
        <v>2535</v>
      </c>
      <c r="F73" s="6"/>
      <c r="G73" s="44" t="s">
        <v>2536</v>
      </c>
      <c r="H73" s="44" t="s">
        <v>121</v>
      </c>
      <c r="I73" s="44"/>
      <c r="J73" s="44"/>
      <c r="K73" s="44"/>
      <c r="L73" s="6"/>
      <c r="M73" s="6"/>
      <c r="N73" s="6"/>
      <c r="O73" s="6"/>
      <c r="P73" s="6"/>
      <c r="Q73" s="6" t="s">
        <v>2729</v>
      </c>
    </row>
    <row r="74" customHeight="1" spans="1:17">
      <c r="A74" s="8" t="s">
        <v>2730</v>
      </c>
      <c r="B74" s="8" t="s">
        <v>153</v>
      </c>
      <c r="C74" s="8" t="s">
        <v>2720</v>
      </c>
      <c r="D74" s="8" t="s">
        <v>2721</v>
      </c>
      <c r="E74" s="8" t="s">
        <v>2539</v>
      </c>
      <c r="F74" s="8" t="s">
        <v>2580</v>
      </c>
      <c r="G74" s="43"/>
      <c r="H74" s="43" t="s">
        <v>121</v>
      </c>
      <c r="I74" s="43"/>
      <c r="J74" s="43"/>
      <c r="K74" s="43"/>
      <c r="L74" s="8"/>
      <c r="M74" s="8"/>
      <c r="N74" s="8"/>
      <c r="O74" s="8"/>
      <c r="P74" s="8"/>
      <c r="Q74" s="8" t="s">
        <v>2731</v>
      </c>
    </row>
    <row r="75" customHeight="1" spans="1:17">
      <c r="A75" s="6" t="s">
        <v>2732</v>
      </c>
      <c r="B75" s="6" t="s">
        <v>153</v>
      </c>
      <c r="C75" s="6" t="s">
        <v>2720</v>
      </c>
      <c r="D75" s="6" t="s">
        <v>2721</v>
      </c>
      <c r="E75" s="6" t="s">
        <v>2539</v>
      </c>
      <c r="F75" s="6" t="s">
        <v>2583</v>
      </c>
      <c r="G75" s="44"/>
      <c r="H75" s="44" t="s">
        <v>121</v>
      </c>
      <c r="I75" s="44"/>
      <c r="J75" s="44"/>
      <c r="K75" s="44"/>
      <c r="L75" s="6"/>
      <c r="M75" s="6"/>
      <c r="N75" s="6"/>
      <c r="O75" s="6"/>
      <c r="P75" s="6"/>
      <c r="Q75" s="6" t="s">
        <v>2733</v>
      </c>
    </row>
    <row r="76" customHeight="1" spans="1:17">
      <c r="A76" s="8" t="s">
        <v>2734</v>
      </c>
      <c r="B76" s="8" t="s">
        <v>153</v>
      </c>
      <c r="C76" s="8" t="s">
        <v>2726</v>
      </c>
      <c r="D76" s="8" t="s">
        <v>2721</v>
      </c>
      <c r="E76" s="8" t="s">
        <v>2539</v>
      </c>
      <c r="F76" s="8"/>
      <c r="G76" s="43" t="s">
        <v>2550</v>
      </c>
      <c r="H76" s="43" t="s">
        <v>121</v>
      </c>
      <c r="I76" s="43"/>
      <c r="J76" s="43"/>
      <c r="K76" s="43"/>
      <c r="L76" s="8"/>
      <c r="M76" s="8"/>
      <c r="N76" s="8"/>
      <c r="O76" s="8"/>
      <c r="P76" s="8"/>
      <c r="Q76" s="8" t="s">
        <v>2735</v>
      </c>
    </row>
    <row r="77" customHeight="1" spans="1:17">
      <c r="A77" s="6" t="s">
        <v>2736</v>
      </c>
      <c r="B77" s="6" t="s">
        <v>153</v>
      </c>
      <c r="C77" s="6" t="s">
        <v>2720</v>
      </c>
      <c r="D77" s="6" t="s">
        <v>2721</v>
      </c>
      <c r="E77" s="6" t="s">
        <v>2542</v>
      </c>
      <c r="F77" s="6"/>
      <c r="G77" s="44" t="s">
        <v>2674</v>
      </c>
      <c r="H77" s="44" t="s">
        <v>121</v>
      </c>
      <c r="I77" s="44"/>
      <c r="J77" s="44"/>
      <c r="K77" s="44"/>
      <c r="L77" s="6"/>
      <c r="M77" s="6"/>
      <c r="N77" s="6"/>
      <c r="O77" s="6"/>
      <c r="P77" s="6"/>
      <c r="Q77" s="6" t="s">
        <v>2737</v>
      </c>
    </row>
    <row r="78" customHeight="1" spans="1:17">
      <c r="A78" s="8" t="s">
        <v>2738</v>
      </c>
      <c r="B78" s="8" t="s">
        <v>153</v>
      </c>
      <c r="C78" s="8" t="s">
        <v>2726</v>
      </c>
      <c r="D78" s="8" t="s">
        <v>2721</v>
      </c>
      <c r="E78" s="8" t="s">
        <v>2542</v>
      </c>
      <c r="F78" s="8"/>
      <c r="G78" s="43" t="s">
        <v>2674</v>
      </c>
      <c r="H78" s="43" t="s">
        <v>121</v>
      </c>
      <c r="I78" s="43"/>
      <c r="J78" s="43"/>
      <c r="K78" s="43"/>
      <c r="L78" s="8"/>
      <c r="M78" s="8"/>
      <c r="N78" s="8"/>
      <c r="O78" s="8"/>
      <c r="P78" s="8"/>
      <c r="Q78" s="8" t="s">
        <v>2739</v>
      </c>
    </row>
    <row r="79" customHeight="1" spans="1:17">
      <c r="A79" s="6" t="s">
        <v>2740</v>
      </c>
      <c r="B79" s="6" t="s">
        <v>153</v>
      </c>
      <c r="C79" s="6" t="s">
        <v>2741</v>
      </c>
      <c r="D79" s="6" t="s">
        <v>2742</v>
      </c>
      <c r="E79" s="6" t="s">
        <v>2535</v>
      </c>
      <c r="F79" s="6"/>
      <c r="G79" s="44" t="s">
        <v>2550</v>
      </c>
      <c r="H79" s="44" t="s">
        <v>121</v>
      </c>
      <c r="I79" s="44"/>
      <c r="J79" s="44"/>
      <c r="K79" s="44"/>
      <c r="L79" s="6"/>
      <c r="M79" s="6"/>
      <c r="N79" s="6"/>
      <c r="O79" s="6"/>
      <c r="P79" s="6"/>
      <c r="Q79" s="6" t="s">
        <v>2743</v>
      </c>
    </row>
    <row r="80" customHeight="1" spans="1:17">
      <c r="A80" s="8" t="s">
        <v>2744</v>
      </c>
      <c r="B80" s="8" t="s">
        <v>153</v>
      </c>
      <c r="C80" s="8" t="s">
        <v>2745</v>
      </c>
      <c r="D80" s="8" t="s">
        <v>2742</v>
      </c>
      <c r="E80" s="8" t="s">
        <v>2535</v>
      </c>
      <c r="F80" s="8"/>
      <c r="G80" s="43" t="s">
        <v>2565</v>
      </c>
      <c r="H80" s="43" t="s">
        <v>121</v>
      </c>
      <c r="I80" s="43"/>
      <c r="J80" s="43"/>
      <c r="K80" s="43"/>
      <c r="L80" s="8"/>
      <c r="M80" s="8"/>
      <c r="N80" s="8"/>
      <c r="O80" s="8"/>
      <c r="P80" s="8"/>
      <c r="Q80" s="8" t="s">
        <v>2746</v>
      </c>
    </row>
    <row r="81" customHeight="1" spans="1:17">
      <c r="A81" s="6" t="s">
        <v>2747</v>
      </c>
      <c r="B81" s="6" t="s">
        <v>153</v>
      </c>
      <c r="C81" s="6" t="s">
        <v>2748</v>
      </c>
      <c r="D81" s="6" t="s">
        <v>2742</v>
      </c>
      <c r="E81" s="6" t="s">
        <v>2539</v>
      </c>
      <c r="F81" s="6" t="s">
        <v>2583</v>
      </c>
      <c r="G81" s="44"/>
      <c r="H81" s="44" t="s">
        <v>121</v>
      </c>
      <c r="I81" s="44"/>
      <c r="J81" s="44"/>
      <c r="K81" s="44"/>
      <c r="L81" s="6"/>
      <c r="M81" s="6"/>
      <c r="N81" s="6"/>
      <c r="O81" s="6"/>
      <c r="P81" s="6"/>
      <c r="Q81" s="6" t="s">
        <v>2749</v>
      </c>
    </row>
    <row r="82" customHeight="1" spans="1:17">
      <c r="A82" s="8" t="s">
        <v>2750</v>
      </c>
      <c r="B82" s="8" t="s">
        <v>153</v>
      </c>
      <c r="C82" s="8" t="s">
        <v>2751</v>
      </c>
      <c r="D82" s="8" t="s">
        <v>2742</v>
      </c>
      <c r="E82" s="8" t="s">
        <v>2539</v>
      </c>
      <c r="F82" s="8"/>
      <c r="G82" s="43" t="s">
        <v>2550</v>
      </c>
      <c r="H82" s="43" t="s">
        <v>121</v>
      </c>
      <c r="I82" s="43"/>
      <c r="J82" s="43"/>
      <c r="K82" s="43"/>
      <c r="L82" s="8"/>
      <c r="M82" s="8"/>
      <c r="N82" s="8"/>
      <c r="O82" s="8"/>
      <c r="P82" s="8"/>
      <c r="Q82" s="8" t="s">
        <v>2752</v>
      </c>
    </row>
    <row r="83" customHeight="1" spans="1:17">
      <c r="A83" s="6" t="s">
        <v>2753</v>
      </c>
      <c r="B83" s="6" t="s">
        <v>153</v>
      </c>
      <c r="C83" s="6" t="s">
        <v>2748</v>
      </c>
      <c r="D83" s="6" t="s">
        <v>2742</v>
      </c>
      <c r="E83" s="6" t="s">
        <v>2542</v>
      </c>
      <c r="F83" s="6" t="s">
        <v>2583</v>
      </c>
      <c r="G83" s="44"/>
      <c r="H83" s="44" t="s">
        <v>121</v>
      </c>
      <c r="I83" s="44"/>
      <c r="J83" s="44"/>
      <c r="K83" s="44"/>
      <c r="L83" s="6"/>
      <c r="M83" s="6"/>
      <c r="N83" s="6"/>
      <c r="O83" s="6"/>
      <c r="P83" s="6"/>
      <c r="Q83" s="6" t="s">
        <v>2754</v>
      </c>
    </row>
    <row r="84" customHeight="1" spans="1:17">
      <c r="A84" s="8" t="s">
        <v>2755</v>
      </c>
      <c r="B84" s="8" t="s">
        <v>153</v>
      </c>
      <c r="C84" s="8" t="s">
        <v>2745</v>
      </c>
      <c r="D84" s="8" t="s">
        <v>2742</v>
      </c>
      <c r="E84" s="8" t="s">
        <v>2542</v>
      </c>
      <c r="F84" s="8" t="s">
        <v>2580</v>
      </c>
      <c r="G84" s="43"/>
      <c r="H84" s="43" t="s">
        <v>121</v>
      </c>
      <c r="I84" s="43"/>
      <c r="J84" s="43"/>
      <c r="K84" s="43"/>
      <c r="L84" s="8"/>
      <c r="M84" s="8"/>
      <c r="N84" s="8"/>
      <c r="O84" s="8"/>
      <c r="P84" s="8"/>
      <c r="Q84" s="8" t="s">
        <v>2756</v>
      </c>
    </row>
    <row r="85" customHeight="1" spans="1:17">
      <c r="A85" s="6" t="s">
        <v>2757</v>
      </c>
      <c r="B85" s="6" t="s">
        <v>153</v>
      </c>
      <c r="C85" s="6" t="s">
        <v>2745</v>
      </c>
      <c r="D85" s="6" t="s">
        <v>2742</v>
      </c>
      <c r="E85" s="6" t="s">
        <v>2560</v>
      </c>
      <c r="F85" s="6"/>
      <c r="G85" s="44" t="s">
        <v>2565</v>
      </c>
      <c r="H85" s="44" t="s">
        <v>121</v>
      </c>
      <c r="I85" s="44"/>
      <c r="J85" s="44"/>
      <c r="K85" s="44"/>
      <c r="L85" s="6"/>
      <c r="M85" s="6"/>
      <c r="N85" s="6"/>
      <c r="O85" s="6"/>
      <c r="P85" s="6"/>
      <c r="Q85" s="6" t="s">
        <v>2758</v>
      </c>
    </row>
    <row r="86" customHeight="1" spans="1:17">
      <c r="A86" s="8" t="s">
        <v>2759</v>
      </c>
      <c r="B86" s="8" t="s">
        <v>153</v>
      </c>
      <c r="C86" s="8" t="s">
        <v>2760</v>
      </c>
      <c r="D86" s="8" t="s">
        <v>2761</v>
      </c>
      <c r="E86" s="8" t="s">
        <v>2535</v>
      </c>
      <c r="F86" s="8"/>
      <c r="G86" s="43" t="s">
        <v>2550</v>
      </c>
      <c r="H86" s="43" t="s">
        <v>121</v>
      </c>
      <c r="I86" s="43"/>
      <c r="J86" s="43"/>
      <c r="K86" s="43"/>
      <c r="L86" s="8"/>
      <c r="M86" s="8"/>
      <c r="N86" s="8"/>
      <c r="O86" s="8" t="s">
        <v>2762</v>
      </c>
      <c r="P86" s="8"/>
      <c r="Q86" s="8" t="s">
        <v>2763</v>
      </c>
    </row>
    <row r="87" customHeight="1" spans="1:17">
      <c r="A87" s="6" t="s">
        <v>2764</v>
      </c>
      <c r="B87" s="6" t="s">
        <v>153</v>
      </c>
      <c r="C87" s="6" t="s">
        <v>2760</v>
      </c>
      <c r="D87" s="6" t="s">
        <v>2761</v>
      </c>
      <c r="E87" s="6" t="s">
        <v>2539</v>
      </c>
      <c r="F87" s="6"/>
      <c r="G87" s="6" t="s">
        <v>2550</v>
      </c>
      <c r="H87" s="6" t="s">
        <v>121</v>
      </c>
      <c r="I87" s="6"/>
      <c r="J87" s="6"/>
      <c r="K87" s="6"/>
      <c r="L87" s="6"/>
      <c r="M87" s="6"/>
      <c r="N87" s="6"/>
      <c r="O87" s="6" t="s">
        <v>2762</v>
      </c>
      <c r="P87" s="6"/>
      <c r="Q87" s="6" t="s">
        <v>2765</v>
      </c>
    </row>
    <row r="88" customHeight="1" spans="1:17">
      <c r="A88" s="8" t="s">
        <v>2766</v>
      </c>
      <c r="B88" s="8" t="s">
        <v>153</v>
      </c>
      <c r="C88" s="8" t="s">
        <v>2767</v>
      </c>
      <c r="D88" s="8" t="s">
        <v>2761</v>
      </c>
      <c r="E88" s="8" t="s">
        <v>2542</v>
      </c>
      <c r="F88" s="8"/>
      <c r="G88" s="43" t="s">
        <v>2768</v>
      </c>
      <c r="H88" s="43" t="s">
        <v>121</v>
      </c>
      <c r="I88" s="43"/>
      <c r="J88" s="43"/>
      <c r="K88" s="43"/>
      <c r="L88" s="8"/>
      <c r="M88" s="8"/>
      <c r="N88" s="8"/>
      <c r="O88" s="8"/>
      <c r="P88" s="8"/>
      <c r="Q88" s="8" t="s">
        <v>2769</v>
      </c>
    </row>
    <row r="89" customHeight="1" spans="1:17">
      <c r="A89" s="6" t="s">
        <v>2770</v>
      </c>
      <c r="B89" s="6" t="s">
        <v>153</v>
      </c>
      <c r="C89" s="6" t="s">
        <v>2771</v>
      </c>
      <c r="D89" s="6" t="s">
        <v>2772</v>
      </c>
      <c r="E89" s="6" t="s">
        <v>2535</v>
      </c>
      <c r="F89" s="6" t="s">
        <v>2580</v>
      </c>
      <c r="G89" s="44"/>
      <c r="H89" s="44" t="s">
        <v>121</v>
      </c>
      <c r="I89" s="44"/>
      <c r="J89" s="44"/>
      <c r="K89" s="44"/>
      <c r="L89" s="6"/>
      <c r="M89" s="6"/>
      <c r="N89" s="6"/>
      <c r="O89" s="6"/>
      <c r="P89" s="6"/>
      <c r="Q89" s="6" t="s">
        <v>2773</v>
      </c>
    </row>
    <row r="90" customHeight="1" spans="1:17">
      <c r="A90" s="8" t="s">
        <v>2774</v>
      </c>
      <c r="B90" s="8" t="s">
        <v>153</v>
      </c>
      <c r="C90" s="8" t="s">
        <v>2775</v>
      </c>
      <c r="D90" s="8" t="s">
        <v>2772</v>
      </c>
      <c r="E90" s="8" t="s">
        <v>2535</v>
      </c>
      <c r="F90" s="8"/>
      <c r="G90" s="43" t="s">
        <v>2565</v>
      </c>
      <c r="H90" s="43" t="s">
        <v>121</v>
      </c>
      <c r="I90" s="43"/>
      <c r="J90" s="43"/>
      <c r="K90" s="43"/>
      <c r="L90" s="8"/>
      <c r="M90" s="8"/>
      <c r="N90" s="8"/>
      <c r="O90" s="8"/>
      <c r="P90" s="8"/>
      <c r="Q90" s="8" t="s">
        <v>2776</v>
      </c>
    </row>
    <row r="91" customHeight="1" spans="1:17">
      <c r="A91" s="6" t="s">
        <v>2777</v>
      </c>
      <c r="B91" s="6" t="s">
        <v>153</v>
      </c>
      <c r="C91" s="6" t="s">
        <v>2775</v>
      </c>
      <c r="D91" s="6" t="s">
        <v>2772</v>
      </c>
      <c r="E91" s="6" t="s">
        <v>2535</v>
      </c>
      <c r="F91" s="6"/>
      <c r="G91" s="44" t="s">
        <v>2550</v>
      </c>
      <c r="H91" s="44" t="s">
        <v>121</v>
      </c>
      <c r="I91" s="44"/>
      <c r="J91" s="44"/>
      <c r="K91" s="44"/>
      <c r="L91" s="6"/>
      <c r="M91" s="6"/>
      <c r="N91" s="6"/>
      <c r="O91" s="6" t="s">
        <v>2778</v>
      </c>
      <c r="P91" s="6"/>
      <c r="Q91" s="6" t="s">
        <v>2779</v>
      </c>
    </row>
    <row r="92" customHeight="1" spans="1:17">
      <c r="A92" s="8" t="s">
        <v>2780</v>
      </c>
      <c r="B92" s="8" t="s">
        <v>153</v>
      </c>
      <c r="C92" s="8" t="s">
        <v>2775</v>
      </c>
      <c r="D92" s="8" t="s">
        <v>2772</v>
      </c>
      <c r="E92" s="8" t="s">
        <v>2535</v>
      </c>
      <c r="F92" s="8" t="s">
        <v>2580</v>
      </c>
      <c r="G92" s="43" t="s">
        <v>2536</v>
      </c>
      <c r="H92" s="43" t="s">
        <v>121</v>
      </c>
      <c r="I92" s="43"/>
      <c r="J92" s="43"/>
      <c r="K92" s="43"/>
      <c r="L92" s="8"/>
      <c r="M92" s="8"/>
      <c r="N92" s="8"/>
      <c r="O92" s="8"/>
      <c r="P92" s="8"/>
      <c r="Q92" s="8" t="s">
        <v>2781</v>
      </c>
    </row>
    <row r="93" customHeight="1" spans="1:17">
      <c r="A93" s="6" t="s">
        <v>2782</v>
      </c>
      <c r="B93" s="6" t="s">
        <v>153</v>
      </c>
      <c r="C93" s="6" t="s">
        <v>2775</v>
      </c>
      <c r="D93" s="6" t="s">
        <v>2772</v>
      </c>
      <c r="E93" s="6" t="s">
        <v>2535</v>
      </c>
      <c r="F93" s="6" t="s">
        <v>2580</v>
      </c>
      <c r="G93" s="44" t="s">
        <v>2607</v>
      </c>
      <c r="H93" s="44" t="s">
        <v>121</v>
      </c>
      <c r="I93" s="44"/>
      <c r="J93" s="44"/>
      <c r="K93" s="44"/>
      <c r="L93" s="6"/>
      <c r="M93" s="6"/>
      <c r="N93" s="6"/>
      <c r="O93" s="6"/>
      <c r="P93" s="6"/>
      <c r="Q93" s="6" t="s">
        <v>2783</v>
      </c>
    </row>
    <row r="94" customHeight="1" spans="1:17">
      <c r="A94" s="8" t="s">
        <v>2784</v>
      </c>
      <c r="B94" s="8" t="s">
        <v>153</v>
      </c>
      <c r="C94" s="8" t="s">
        <v>2775</v>
      </c>
      <c r="D94" s="8" t="s">
        <v>2772</v>
      </c>
      <c r="E94" s="8" t="s">
        <v>2535</v>
      </c>
      <c r="F94" s="8" t="s">
        <v>2580</v>
      </c>
      <c r="G94" s="8"/>
      <c r="H94" s="8" t="s">
        <v>121</v>
      </c>
      <c r="I94" s="8"/>
      <c r="J94" s="8"/>
      <c r="K94" s="8"/>
      <c r="L94" s="8"/>
      <c r="M94" s="8"/>
      <c r="N94" s="8"/>
      <c r="O94" s="8"/>
      <c r="P94" s="8"/>
      <c r="Q94" s="8" t="s">
        <v>2785</v>
      </c>
    </row>
    <row r="95" customHeight="1" spans="1:17">
      <c r="A95" s="6" t="s">
        <v>2786</v>
      </c>
      <c r="B95" s="6" t="s">
        <v>153</v>
      </c>
      <c r="C95" s="6" t="s">
        <v>2775</v>
      </c>
      <c r="D95" s="6" t="s">
        <v>2772</v>
      </c>
      <c r="E95" s="6" t="s">
        <v>2535</v>
      </c>
      <c r="F95" s="6" t="s">
        <v>2580</v>
      </c>
      <c r="G95" s="44"/>
      <c r="H95" s="44" t="s">
        <v>121</v>
      </c>
      <c r="I95" s="44"/>
      <c r="J95" s="44"/>
      <c r="K95" s="44"/>
      <c r="L95" s="6"/>
      <c r="M95" s="6"/>
      <c r="N95" s="6"/>
      <c r="O95" s="6"/>
      <c r="P95" s="6"/>
      <c r="Q95" s="6" t="s">
        <v>2787</v>
      </c>
    </row>
    <row r="96" customHeight="1" spans="1:17">
      <c r="A96" s="8" t="s">
        <v>2788</v>
      </c>
      <c r="B96" s="8" t="s">
        <v>153</v>
      </c>
      <c r="C96" s="8" t="s">
        <v>2775</v>
      </c>
      <c r="D96" s="8" t="s">
        <v>2772</v>
      </c>
      <c r="E96" s="8" t="s">
        <v>2535</v>
      </c>
      <c r="F96" s="8" t="s">
        <v>2583</v>
      </c>
      <c r="G96" s="43" t="s">
        <v>2536</v>
      </c>
      <c r="H96" s="43" t="s">
        <v>121</v>
      </c>
      <c r="I96" s="43"/>
      <c r="J96" s="43"/>
      <c r="K96" s="43"/>
      <c r="L96" s="8"/>
      <c r="M96" s="8"/>
      <c r="N96" s="8"/>
      <c r="O96" s="8"/>
      <c r="P96" s="8"/>
      <c r="Q96" s="8" t="s">
        <v>2789</v>
      </c>
    </row>
    <row r="97" customHeight="1" spans="1:17">
      <c r="A97" s="6" t="s">
        <v>2790</v>
      </c>
      <c r="B97" s="6" t="s">
        <v>153</v>
      </c>
      <c r="C97" s="6" t="s">
        <v>2771</v>
      </c>
      <c r="D97" s="6" t="s">
        <v>2772</v>
      </c>
      <c r="E97" s="6" t="s">
        <v>2539</v>
      </c>
      <c r="F97" s="6" t="s">
        <v>2580</v>
      </c>
      <c r="G97" s="44"/>
      <c r="H97" s="44" t="s">
        <v>121</v>
      </c>
      <c r="I97" s="44"/>
      <c r="J97" s="44"/>
      <c r="K97" s="44"/>
      <c r="L97" s="6"/>
      <c r="M97" s="6"/>
      <c r="N97" s="6"/>
      <c r="O97" s="6"/>
      <c r="P97" s="6"/>
      <c r="Q97" s="6" t="s">
        <v>2791</v>
      </c>
    </row>
    <row r="98" customHeight="1" spans="1:17">
      <c r="A98" s="8" t="s">
        <v>2792</v>
      </c>
      <c r="B98" s="8" t="s">
        <v>153</v>
      </c>
      <c r="C98" s="8" t="s">
        <v>2793</v>
      </c>
      <c r="D98" s="8" t="s">
        <v>2772</v>
      </c>
      <c r="E98" s="8" t="s">
        <v>2539</v>
      </c>
      <c r="F98" s="8"/>
      <c r="G98" s="43" t="s">
        <v>2565</v>
      </c>
      <c r="H98" s="43" t="s">
        <v>121</v>
      </c>
      <c r="I98" s="43"/>
      <c r="J98" s="43"/>
      <c r="K98" s="43"/>
      <c r="L98" s="8"/>
      <c r="M98" s="8"/>
      <c r="N98" s="8"/>
      <c r="O98" s="8"/>
      <c r="P98" s="8"/>
      <c r="Q98" s="8" t="s">
        <v>2794</v>
      </c>
    </row>
    <row r="99" customHeight="1" spans="1:17">
      <c r="A99" s="6" t="s">
        <v>2795</v>
      </c>
      <c r="B99" s="6" t="s">
        <v>153</v>
      </c>
      <c r="C99" s="6" t="s">
        <v>2775</v>
      </c>
      <c r="D99" s="6" t="s">
        <v>2772</v>
      </c>
      <c r="E99" s="6" t="s">
        <v>2539</v>
      </c>
      <c r="F99" s="6"/>
      <c r="G99" s="44" t="s">
        <v>2796</v>
      </c>
      <c r="H99" s="44" t="s">
        <v>121</v>
      </c>
      <c r="I99" s="44"/>
      <c r="J99" s="44"/>
      <c r="K99" s="44"/>
      <c r="L99" s="6"/>
      <c r="M99" s="6"/>
      <c r="N99" s="6"/>
      <c r="O99" s="6"/>
      <c r="P99" s="6"/>
      <c r="Q99" s="6" t="s">
        <v>2797</v>
      </c>
    </row>
    <row r="100" customHeight="1" spans="1:17">
      <c r="A100" s="8" t="s">
        <v>2798</v>
      </c>
      <c r="B100" s="8" t="s">
        <v>153</v>
      </c>
      <c r="C100" s="8" t="s">
        <v>2775</v>
      </c>
      <c r="D100" s="8" t="s">
        <v>2772</v>
      </c>
      <c r="E100" s="8" t="s">
        <v>2539</v>
      </c>
      <c r="F100" s="8" t="s">
        <v>2580</v>
      </c>
      <c r="G100" s="43" t="s">
        <v>2536</v>
      </c>
      <c r="H100" s="43" t="s">
        <v>121</v>
      </c>
      <c r="I100" s="43"/>
      <c r="J100" s="43"/>
      <c r="K100" s="43"/>
      <c r="L100" s="8"/>
      <c r="M100" s="8"/>
      <c r="N100" s="8"/>
      <c r="O100" s="8"/>
      <c r="P100" s="8"/>
      <c r="Q100" s="8" t="s">
        <v>2799</v>
      </c>
    </row>
    <row r="101" customHeight="1" spans="1:17">
      <c r="A101" s="6" t="s">
        <v>2800</v>
      </c>
      <c r="B101" s="6" t="s">
        <v>153</v>
      </c>
      <c r="C101" s="6" t="s">
        <v>2775</v>
      </c>
      <c r="D101" s="6" t="s">
        <v>2772</v>
      </c>
      <c r="E101" s="6" t="s">
        <v>2539</v>
      </c>
      <c r="F101" s="6" t="s">
        <v>2580</v>
      </c>
      <c r="G101" s="44" t="s">
        <v>2607</v>
      </c>
      <c r="H101" s="44" t="s">
        <v>121</v>
      </c>
      <c r="I101" s="44"/>
      <c r="J101" s="44"/>
      <c r="K101" s="44"/>
      <c r="L101" s="6"/>
      <c r="M101" s="6"/>
      <c r="N101" s="6"/>
      <c r="O101" s="6"/>
      <c r="P101" s="6"/>
      <c r="Q101" s="6" t="s">
        <v>2801</v>
      </c>
    </row>
    <row r="102" customHeight="1" spans="1:17">
      <c r="A102" s="8" t="s">
        <v>2802</v>
      </c>
      <c r="B102" s="8" t="s">
        <v>153</v>
      </c>
      <c r="C102" s="8" t="s">
        <v>2775</v>
      </c>
      <c r="D102" s="8" t="s">
        <v>2772</v>
      </c>
      <c r="E102" s="8" t="s">
        <v>2539</v>
      </c>
      <c r="F102" s="8" t="s">
        <v>2580</v>
      </c>
      <c r="G102" s="43"/>
      <c r="H102" s="43" t="s">
        <v>121</v>
      </c>
      <c r="I102" s="43"/>
      <c r="J102" s="43"/>
      <c r="K102" s="43"/>
      <c r="L102" s="8"/>
      <c r="M102" s="8"/>
      <c r="N102" s="8"/>
      <c r="O102" s="8"/>
      <c r="P102" s="8"/>
      <c r="Q102" s="8" t="s">
        <v>2803</v>
      </c>
    </row>
    <row r="103" customHeight="1" spans="1:17">
      <c r="A103" s="6" t="s">
        <v>2804</v>
      </c>
      <c r="B103" s="6" t="s">
        <v>153</v>
      </c>
      <c r="C103" s="6" t="s">
        <v>2775</v>
      </c>
      <c r="D103" s="6" t="s">
        <v>2772</v>
      </c>
      <c r="E103" s="6" t="s">
        <v>2539</v>
      </c>
      <c r="F103" s="6" t="s">
        <v>2583</v>
      </c>
      <c r="G103" s="44" t="s">
        <v>2607</v>
      </c>
      <c r="H103" s="44" t="s">
        <v>121</v>
      </c>
      <c r="I103" s="44"/>
      <c r="J103" s="44"/>
      <c r="K103" s="44"/>
      <c r="L103" s="6"/>
      <c r="M103" s="6"/>
      <c r="N103" s="6"/>
      <c r="O103" s="6"/>
      <c r="P103" s="6"/>
      <c r="Q103" s="6" t="s">
        <v>2805</v>
      </c>
    </row>
    <row r="104" customHeight="1" spans="1:17">
      <c r="A104" s="8" t="s">
        <v>2806</v>
      </c>
      <c r="B104" s="8" t="s">
        <v>153</v>
      </c>
      <c r="C104" s="8" t="s">
        <v>2771</v>
      </c>
      <c r="D104" s="8" t="s">
        <v>2772</v>
      </c>
      <c r="E104" s="8" t="s">
        <v>2542</v>
      </c>
      <c r="F104" s="8" t="s">
        <v>2580</v>
      </c>
      <c r="G104" s="43"/>
      <c r="H104" s="43" t="s">
        <v>121</v>
      </c>
      <c r="I104" s="43"/>
      <c r="J104" s="43"/>
      <c r="K104" s="43"/>
      <c r="L104" s="8"/>
      <c r="M104" s="8"/>
      <c r="N104" s="8"/>
      <c r="O104" s="8"/>
      <c r="P104" s="8"/>
      <c r="Q104" s="8" t="s">
        <v>2807</v>
      </c>
    </row>
    <row r="105" customHeight="1" spans="1:17">
      <c r="A105" s="6" t="s">
        <v>2808</v>
      </c>
      <c r="B105" s="6" t="s">
        <v>153</v>
      </c>
      <c r="C105" s="6" t="s">
        <v>2775</v>
      </c>
      <c r="D105" s="6" t="s">
        <v>2772</v>
      </c>
      <c r="E105" s="6" t="s">
        <v>2542</v>
      </c>
      <c r="F105" s="6"/>
      <c r="G105" s="44" t="s">
        <v>2565</v>
      </c>
      <c r="H105" s="44" t="s">
        <v>121</v>
      </c>
      <c r="I105" s="44"/>
      <c r="J105" s="44"/>
      <c r="K105" s="44"/>
      <c r="L105" s="6"/>
      <c r="M105" s="6"/>
      <c r="N105" s="6"/>
      <c r="O105" s="6"/>
      <c r="P105" s="6"/>
      <c r="Q105" s="6" t="s">
        <v>2809</v>
      </c>
    </row>
    <row r="106" customHeight="1" spans="1:17">
      <c r="A106" s="8" t="s">
        <v>2810</v>
      </c>
      <c r="B106" s="8" t="s">
        <v>153</v>
      </c>
      <c r="C106" s="8" t="s">
        <v>2775</v>
      </c>
      <c r="D106" s="8" t="s">
        <v>2772</v>
      </c>
      <c r="E106" s="8" t="s">
        <v>2542</v>
      </c>
      <c r="F106" s="8" t="s">
        <v>2580</v>
      </c>
      <c r="G106" s="43" t="s">
        <v>2607</v>
      </c>
      <c r="H106" s="43" t="s">
        <v>121</v>
      </c>
      <c r="I106" s="43"/>
      <c r="J106" s="43"/>
      <c r="K106" s="43"/>
      <c r="L106" s="8"/>
      <c r="M106" s="8"/>
      <c r="N106" s="8"/>
      <c r="O106" s="8"/>
      <c r="P106" s="8"/>
      <c r="Q106" s="8" t="s">
        <v>2811</v>
      </c>
    </row>
    <row r="107" customHeight="1" spans="1:17">
      <c r="A107" s="6" t="s">
        <v>2812</v>
      </c>
      <c r="B107" s="6" t="s">
        <v>153</v>
      </c>
      <c r="C107" s="6" t="s">
        <v>2775</v>
      </c>
      <c r="D107" s="6" t="s">
        <v>2772</v>
      </c>
      <c r="E107" s="6" t="s">
        <v>2542</v>
      </c>
      <c r="F107" s="6" t="s">
        <v>2580</v>
      </c>
      <c r="G107" s="44"/>
      <c r="H107" s="44" t="s">
        <v>121</v>
      </c>
      <c r="I107" s="44"/>
      <c r="J107" s="44"/>
      <c r="K107" s="44"/>
      <c r="L107" s="6"/>
      <c r="M107" s="6"/>
      <c r="N107" s="6"/>
      <c r="O107" s="6"/>
      <c r="P107" s="6"/>
      <c r="Q107" s="6" t="s">
        <v>2813</v>
      </c>
    </row>
    <row r="108" customHeight="1" spans="1:17">
      <c r="A108" s="8" t="s">
        <v>2814</v>
      </c>
      <c r="B108" s="8" t="s">
        <v>153</v>
      </c>
      <c r="C108" s="8" t="s">
        <v>2775</v>
      </c>
      <c r="D108" s="8" t="s">
        <v>2772</v>
      </c>
      <c r="E108" s="8" t="s">
        <v>2542</v>
      </c>
      <c r="F108" s="8" t="s">
        <v>2583</v>
      </c>
      <c r="G108" s="43" t="s">
        <v>2815</v>
      </c>
      <c r="H108" s="43" t="s">
        <v>121</v>
      </c>
      <c r="I108" s="43"/>
      <c r="J108" s="43"/>
      <c r="K108" s="43"/>
      <c r="L108" s="8"/>
      <c r="M108" s="8"/>
      <c r="N108" s="8"/>
      <c r="O108" s="8"/>
      <c r="P108" s="8"/>
      <c r="Q108" s="8" t="s">
        <v>2816</v>
      </c>
    </row>
    <row r="109" customHeight="1" spans="1:17">
      <c r="A109" s="6" t="s">
        <v>2817</v>
      </c>
      <c r="B109" s="6" t="s">
        <v>153</v>
      </c>
      <c r="C109" s="6" t="s">
        <v>2775</v>
      </c>
      <c r="D109" s="6" t="s">
        <v>2772</v>
      </c>
      <c r="E109" s="6" t="s">
        <v>2545</v>
      </c>
      <c r="F109" s="6"/>
      <c r="G109" s="44" t="s">
        <v>2536</v>
      </c>
      <c r="H109" s="44" t="s">
        <v>121</v>
      </c>
      <c r="I109" s="44"/>
      <c r="J109" s="44"/>
      <c r="K109" s="44"/>
      <c r="L109" s="6"/>
      <c r="M109" s="6"/>
      <c r="N109" s="6"/>
      <c r="O109" s="6"/>
      <c r="P109" s="6"/>
      <c r="Q109" s="6" t="s">
        <v>2818</v>
      </c>
    </row>
    <row r="110" customHeight="1" spans="1:17">
      <c r="A110" s="8" t="s">
        <v>2819</v>
      </c>
      <c r="B110" s="8" t="s">
        <v>153</v>
      </c>
      <c r="C110" s="8" t="s">
        <v>2775</v>
      </c>
      <c r="D110" s="8" t="s">
        <v>2772</v>
      </c>
      <c r="E110" s="8" t="s">
        <v>2560</v>
      </c>
      <c r="F110" s="8"/>
      <c r="G110" s="43" t="s">
        <v>2536</v>
      </c>
      <c r="H110" s="43" t="s">
        <v>121</v>
      </c>
      <c r="I110" s="43"/>
      <c r="J110" s="43"/>
      <c r="K110" s="43"/>
      <c r="L110" s="8"/>
      <c r="M110" s="8"/>
      <c r="N110" s="8"/>
      <c r="O110" s="8"/>
      <c r="P110" s="8"/>
      <c r="Q110" s="8" t="s">
        <v>2820</v>
      </c>
    </row>
    <row r="111" customHeight="1" spans="1:17">
      <c r="A111" s="6" t="s">
        <v>2821</v>
      </c>
      <c r="B111" s="6" t="s">
        <v>153</v>
      </c>
      <c r="C111" s="6" t="s">
        <v>2822</v>
      </c>
      <c r="D111" s="6" t="s">
        <v>2823</v>
      </c>
      <c r="E111" s="6" t="s">
        <v>2535</v>
      </c>
      <c r="F111" s="6"/>
      <c r="G111" s="44" t="s">
        <v>2550</v>
      </c>
      <c r="H111" s="44" t="s">
        <v>121</v>
      </c>
      <c r="I111" s="44"/>
      <c r="J111" s="44"/>
      <c r="K111" s="44"/>
      <c r="L111" s="6"/>
      <c r="M111" s="6"/>
      <c r="N111" s="6"/>
      <c r="O111" s="6"/>
      <c r="P111" s="6" t="s">
        <v>2824</v>
      </c>
      <c r="Q111" s="6" t="s">
        <v>2825</v>
      </c>
    </row>
    <row r="112" customHeight="1" spans="1:17">
      <c r="A112" s="8" t="s">
        <v>2826</v>
      </c>
      <c r="B112" s="8" t="s">
        <v>153</v>
      </c>
      <c r="C112" s="8" t="s">
        <v>2827</v>
      </c>
      <c r="D112" s="8" t="s">
        <v>2828</v>
      </c>
      <c r="E112" s="8" t="s">
        <v>2535</v>
      </c>
      <c r="F112" s="8"/>
      <c r="G112" s="43" t="s">
        <v>2536</v>
      </c>
      <c r="H112" s="43" t="s">
        <v>121</v>
      </c>
      <c r="I112" s="43"/>
      <c r="J112" s="43"/>
      <c r="K112" s="43"/>
      <c r="L112" s="8"/>
      <c r="M112" s="8"/>
      <c r="N112" s="8"/>
      <c r="O112" s="8"/>
      <c r="P112" s="8"/>
      <c r="Q112" s="8" t="s">
        <v>2829</v>
      </c>
    </row>
    <row r="113" customHeight="1" spans="1:17">
      <c r="A113" s="6" t="s">
        <v>2830</v>
      </c>
      <c r="B113" s="6" t="s">
        <v>153</v>
      </c>
      <c r="C113" s="6" t="s">
        <v>2827</v>
      </c>
      <c r="D113" s="6" t="s">
        <v>2828</v>
      </c>
      <c r="E113" s="6" t="s">
        <v>2542</v>
      </c>
      <c r="F113" s="6"/>
      <c r="G113" s="44" t="s">
        <v>2536</v>
      </c>
      <c r="H113" s="44" t="s">
        <v>121</v>
      </c>
      <c r="I113" s="44"/>
      <c r="J113" s="44"/>
      <c r="K113" s="44"/>
      <c r="L113" s="6"/>
      <c r="M113" s="6"/>
      <c r="N113" s="6"/>
      <c r="O113" s="6"/>
      <c r="P113" s="6"/>
      <c r="Q113" s="6" t="s">
        <v>2831</v>
      </c>
    </row>
    <row r="114" customHeight="1" spans="1:17">
      <c r="A114" s="8" t="s">
        <v>2832</v>
      </c>
      <c r="B114" s="8" t="s">
        <v>153</v>
      </c>
      <c r="C114" s="8" t="s">
        <v>2827</v>
      </c>
      <c r="D114" s="8" t="s">
        <v>2828</v>
      </c>
      <c r="E114" s="8" t="s">
        <v>2560</v>
      </c>
      <c r="F114" s="8"/>
      <c r="G114" s="43" t="s">
        <v>2536</v>
      </c>
      <c r="H114" s="43" t="s">
        <v>121</v>
      </c>
      <c r="I114" s="43"/>
      <c r="J114" s="43"/>
      <c r="K114" s="43"/>
      <c r="L114" s="8"/>
      <c r="M114" s="8"/>
      <c r="N114" s="8"/>
      <c r="O114" s="8"/>
      <c r="P114" s="8"/>
      <c r="Q114" s="8" t="s">
        <v>2833</v>
      </c>
    </row>
    <row r="115" customHeight="1" spans="1:17">
      <c r="A115" s="6" t="s">
        <v>2834</v>
      </c>
      <c r="B115" s="6" t="s">
        <v>153</v>
      </c>
      <c r="C115" s="6" t="s">
        <v>2835</v>
      </c>
      <c r="D115" s="6" t="s">
        <v>2836</v>
      </c>
      <c r="E115" s="6" t="s">
        <v>2535</v>
      </c>
      <c r="F115" s="6" t="s">
        <v>2580</v>
      </c>
      <c r="G115" s="44" t="s">
        <v>2536</v>
      </c>
      <c r="H115" s="44" t="s">
        <v>121</v>
      </c>
      <c r="I115" s="44"/>
      <c r="J115" s="44"/>
      <c r="K115" s="44"/>
      <c r="L115" s="6"/>
      <c r="M115" s="6"/>
      <c r="N115" s="6"/>
      <c r="O115" s="6"/>
      <c r="P115" s="6"/>
      <c r="Q115" s="6" t="s">
        <v>2837</v>
      </c>
    </row>
    <row r="116" customHeight="1" spans="1:17">
      <c r="A116" s="8" t="s">
        <v>2838</v>
      </c>
      <c r="B116" s="8" t="s">
        <v>153</v>
      </c>
      <c r="C116" s="8" t="s">
        <v>2839</v>
      </c>
      <c r="D116" s="8" t="s">
        <v>2836</v>
      </c>
      <c r="E116" s="8" t="s">
        <v>2535</v>
      </c>
      <c r="F116" s="8"/>
      <c r="G116" s="43" t="s">
        <v>2536</v>
      </c>
      <c r="H116" s="43" t="s">
        <v>121</v>
      </c>
      <c r="I116" s="43"/>
      <c r="J116" s="43"/>
      <c r="K116" s="43"/>
      <c r="L116" s="8"/>
      <c r="M116" s="8"/>
      <c r="N116" s="8"/>
      <c r="O116" s="8"/>
      <c r="P116" s="8"/>
      <c r="Q116" s="8" t="s">
        <v>2840</v>
      </c>
    </row>
    <row r="117" customHeight="1" spans="1:17">
      <c r="A117" s="6" t="s">
        <v>2841</v>
      </c>
      <c r="B117" s="6" t="s">
        <v>153</v>
      </c>
      <c r="C117" s="6" t="s">
        <v>2839</v>
      </c>
      <c r="D117" s="6" t="s">
        <v>2836</v>
      </c>
      <c r="E117" s="6" t="s">
        <v>2535</v>
      </c>
      <c r="F117" s="6"/>
      <c r="G117" s="44" t="s">
        <v>2550</v>
      </c>
      <c r="H117" s="44" t="s">
        <v>121</v>
      </c>
      <c r="I117" s="44"/>
      <c r="J117" s="44"/>
      <c r="K117" s="44"/>
      <c r="L117" s="6"/>
      <c r="M117" s="6"/>
      <c r="N117" s="6"/>
      <c r="O117" s="6"/>
      <c r="P117" s="6"/>
      <c r="Q117" s="6" t="s">
        <v>2842</v>
      </c>
    </row>
    <row r="118" customHeight="1" spans="1:17">
      <c r="A118" s="8" t="s">
        <v>2843</v>
      </c>
      <c r="B118" s="8" t="s">
        <v>153</v>
      </c>
      <c r="C118" s="8" t="s">
        <v>2839</v>
      </c>
      <c r="D118" s="8" t="s">
        <v>2836</v>
      </c>
      <c r="E118" s="8" t="s">
        <v>2535</v>
      </c>
      <c r="F118" s="8" t="s">
        <v>2580</v>
      </c>
      <c r="G118" s="43" t="s">
        <v>2536</v>
      </c>
      <c r="H118" s="43" t="s">
        <v>121</v>
      </c>
      <c r="I118" s="43"/>
      <c r="J118" s="43"/>
      <c r="K118" s="43"/>
      <c r="L118" s="8"/>
      <c r="M118" s="8"/>
      <c r="N118" s="8"/>
      <c r="O118" s="8"/>
      <c r="P118" s="8"/>
      <c r="Q118" s="8" t="s">
        <v>2844</v>
      </c>
    </row>
    <row r="119" customHeight="1" spans="1:17">
      <c r="A119" s="6" t="s">
        <v>2845</v>
      </c>
      <c r="B119" s="6" t="s">
        <v>153</v>
      </c>
      <c r="C119" s="6" t="s">
        <v>2839</v>
      </c>
      <c r="D119" s="6" t="s">
        <v>2836</v>
      </c>
      <c r="E119" s="6" t="s">
        <v>2535</v>
      </c>
      <c r="F119" s="6" t="s">
        <v>2580</v>
      </c>
      <c r="G119" s="44" t="s">
        <v>2607</v>
      </c>
      <c r="H119" s="44" t="s">
        <v>121</v>
      </c>
      <c r="I119" s="44"/>
      <c r="J119" s="44"/>
      <c r="K119" s="44"/>
      <c r="L119" s="6"/>
      <c r="M119" s="6"/>
      <c r="N119" s="6"/>
      <c r="O119" s="6"/>
      <c r="P119" s="6"/>
      <c r="Q119" s="6" t="s">
        <v>2846</v>
      </c>
    </row>
    <row r="120" customHeight="1" spans="1:17">
      <c r="A120" s="8" t="s">
        <v>2847</v>
      </c>
      <c r="B120" s="8" t="s">
        <v>153</v>
      </c>
      <c r="C120" s="8" t="s">
        <v>2848</v>
      </c>
      <c r="D120" s="8" t="s">
        <v>2836</v>
      </c>
      <c r="E120" s="8" t="s">
        <v>2535</v>
      </c>
      <c r="F120" s="8"/>
      <c r="G120" s="43" t="s">
        <v>2536</v>
      </c>
      <c r="H120" s="43" t="s">
        <v>121</v>
      </c>
      <c r="I120" s="43"/>
      <c r="J120" s="43"/>
      <c r="K120" s="43"/>
      <c r="L120" s="8"/>
      <c r="M120" s="8"/>
      <c r="N120" s="8"/>
      <c r="O120" s="8"/>
      <c r="P120" s="8" t="s">
        <v>2849</v>
      </c>
      <c r="Q120" s="8" t="s">
        <v>2850</v>
      </c>
    </row>
    <row r="121" customHeight="1" spans="1:17">
      <c r="A121" s="6" t="s">
        <v>2851</v>
      </c>
      <c r="B121" s="6" t="s">
        <v>153</v>
      </c>
      <c r="C121" s="6" t="s">
        <v>2852</v>
      </c>
      <c r="D121" s="6" t="s">
        <v>2836</v>
      </c>
      <c r="E121" s="6" t="s">
        <v>2535</v>
      </c>
      <c r="F121" s="6"/>
      <c r="G121" s="44" t="s">
        <v>2550</v>
      </c>
      <c r="H121" s="44" t="s">
        <v>121</v>
      </c>
      <c r="I121" s="44"/>
      <c r="J121" s="44"/>
      <c r="K121" s="44"/>
      <c r="L121" s="6"/>
      <c r="M121" s="6"/>
      <c r="N121" s="6"/>
      <c r="O121" s="6"/>
      <c r="P121" s="6" t="s">
        <v>2824</v>
      </c>
      <c r="Q121" s="6" t="s">
        <v>2853</v>
      </c>
    </row>
    <row r="122" customHeight="1" spans="1:17">
      <c r="A122" s="8" t="s">
        <v>2854</v>
      </c>
      <c r="B122" s="8" t="s">
        <v>153</v>
      </c>
      <c r="C122" s="8" t="s">
        <v>2855</v>
      </c>
      <c r="D122" s="8" t="s">
        <v>2836</v>
      </c>
      <c r="E122" s="8" t="s">
        <v>2535</v>
      </c>
      <c r="F122" s="8"/>
      <c r="G122" s="43" t="s">
        <v>2536</v>
      </c>
      <c r="H122" s="43" t="s">
        <v>121</v>
      </c>
      <c r="I122" s="43"/>
      <c r="J122" s="43"/>
      <c r="K122" s="43"/>
      <c r="L122" s="8"/>
      <c r="M122" s="8"/>
      <c r="N122" s="8"/>
      <c r="O122" s="8"/>
      <c r="P122" s="8"/>
      <c r="Q122" s="8" t="s">
        <v>2856</v>
      </c>
    </row>
    <row r="123" customHeight="1" spans="1:17">
      <c r="A123" s="6" t="s">
        <v>2857</v>
      </c>
      <c r="B123" s="6" t="s">
        <v>153</v>
      </c>
      <c r="C123" s="6" t="s">
        <v>2855</v>
      </c>
      <c r="D123" s="6" t="s">
        <v>2836</v>
      </c>
      <c r="E123" s="6" t="s">
        <v>2535</v>
      </c>
      <c r="F123" s="6" t="s">
        <v>2580</v>
      </c>
      <c r="G123" s="44" t="s">
        <v>2536</v>
      </c>
      <c r="H123" s="44" t="s">
        <v>121</v>
      </c>
      <c r="I123" s="44"/>
      <c r="J123" s="44"/>
      <c r="K123" s="44"/>
      <c r="L123" s="6"/>
      <c r="M123" s="6"/>
      <c r="N123" s="6"/>
      <c r="O123" s="6"/>
      <c r="P123" s="6"/>
      <c r="Q123" s="6" t="s">
        <v>2858</v>
      </c>
    </row>
    <row r="124" customHeight="1" spans="1:17">
      <c r="A124" s="8" t="s">
        <v>2859</v>
      </c>
      <c r="B124" s="8" t="s">
        <v>153</v>
      </c>
      <c r="C124" s="8" t="s">
        <v>2855</v>
      </c>
      <c r="D124" s="8" t="s">
        <v>2836</v>
      </c>
      <c r="E124" s="8" t="s">
        <v>2535</v>
      </c>
      <c r="F124" s="8" t="s">
        <v>2580</v>
      </c>
      <c r="G124" s="43" t="s">
        <v>2607</v>
      </c>
      <c r="H124" s="43" t="s">
        <v>121</v>
      </c>
      <c r="I124" s="43"/>
      <c r="J124" s="43"/>
      <c r="K124" s="43"/>
      <c r="L124" s="8"/>
      <c r="M124" s="8"/>
      <c r="N124" s="8"/>
      <c r="O124" s="8"/>
      <c r="P124" s="8"/>
      <c r="Q124" s="8" t="s">
        <v>2860</v>
      </c>
    </row>
    <row r="125" customHeight="1" spans="1:17">
      <c r="A125" s="6" t="s">
        <v>2861</v>
      </c>
      <c r="B125" s="6" t="s">
        <v>153</v>
      </c>
      <c r="C125" s="6" t="s">
        <v>2855</v>
      </c>
      <c r="D125" s="6" t="s">
        <v>2836</v>
      </c>
      <c r="E125" s="6" t="s">
        <v>2535</v>
      </c>
      <c r="F125" s="6" t="s">
        <v>2580</v>
      </c>
      <c r="G125" s="44"/>
      <c r="H125" s="44" t="s">
        <v>121</v>
      </c>
      <c r="I125" s="44"/>
      <c r="J125" s="44"/>
      <c r="K125" s="44"/>
      <c r="L125" s="6"/>
      <c r="M125" s="6"/>
      <c r="N125" s="6"/>
      <c r="O125" s="6"/>
      <c r="P125" s="6"/>
      <c r="Q125" s="6" t="s">
        <v>2862</v>
      </c>
    </row>
    <row r="126" customHeight="1" spans="1:17">
      <c r="A126" s="8" t="s">
        <v>2863</v>
      </c>
      <c r="B126" s="8" t="s">
        <v>153</v>
      </c>
      <c r="C126" s="8" t="s">
        <v>2855</v>
      </c>
      <c r="D126" s="8" t="s">
        <v>2836</v>
      </c>
      <c r="E126" s="8" t="s">
        <v>2535</v>
      </c>
      <c r="F126" s="8" t="s">
        <v>2580</v>
      </c>
      <c r="G126" s="43" t="s">
        <v>2864</v>
      </c>
      <c r="H126" s="43" t="s">
        <v>121</v>
      </c>
      <c r="I126" s="43"/>
      <c r="J126" s="43"/>
      <c r="K126" s="43"/>
      <c r="L126" s="8"/>
      <c r="M126" s="8"/>
      <c r="N126" s="8"/>
      <c r="O126" s="8"/>
      <c r="P126" s="8"/>
      <c r="Q126" s="8" t="s">
        <v>2865</v>
      </c>
    </row>
    <row r="127" customHeight="1" spans="1:17">
      <c r="A127" s="6" t="s">
        <v>2866</v>
      </c>
      <c r="B127" s="6" t="s">
        <v>153</v>
      </c>
      <c r="C127" s="6" t="s">
        <v>2855</v>
      </c>
      <c r="D127" s="6" t="s">
        <v>2836</v>
      </c>
      <c r="E127" s="6" t="s">
        <v>2535</v>
      </c>
      <c r="F127" s="6" t="s">
        <v>2583</v>
      </c>
      <c r="G127" s="44" t="s">
        <v>2607</v>
      </c>
      <c r="H127" s="44" t="s">
        <v>121</v>
      </c>
      <c r="I127" s="44"/>
      <c r="J127" s="44"/>
      <c r="K127" s="44"/>
      <c r="L127" s="6"/>
      <c r="M127" s="6"/>
      <c r="N127" s="6"/>
      <c r="O127" s="6"/>
      <c r="P127" s="6"/>
      <c r="Q127" s="6" t="s">
        <v>2867</v>
      </c>
    </row>
    <row r="128" customHeight="1" spans="1:17">
      <c r="A128" s="8" t="s">
        <v>2868</v>
      </c>
      <c r="B128" s="8" t="s">
        <v>153</v>
      </c>
      <c r="C128" s="8" t="s">
        <v>2869</v>
      </c>
      <c r="D128" s="8" t="s">
        <v>2836</v>
      </c>
      <c r="E128" s="8" t="s">
        <v>2535</v>
      </c>
      <c r="F128" s="8"/>
      <c r="G128" s="43" t="s">
        <v>2565</v>
      </c>
      <c r="H128" s="43" t="s">
        <v>121</v>
      </c>
      <c r="I128" s="43"/>
      <c r="J128" s="43"/>
      <c r="K128" s="43"/>
      <c r="L128" s="8"/>
      <c r="M128" s="8"/>
      <c r="N128" s="8"/>
      <c r="O128" s="8"/>
      <c r="P128" s="8"/>
      <c r="Q128" s="8" t="s">
        <v>2870</v>
      </c>
    </row>
    <row r="129" customHeight="1" spans="1:17">
      <c r="A129" s="6" t="s">
        <v>2871</v>
      </c>
      <c r="B129" s="6" t="s">
        <v>153</v>
      </c>
      <c r="C129" s="6" t="s">
        <v>2872</v>
      </c>
      <c r="D129" s="6" t="s">
        <v>2836</v>
      </c>
      <c r="E129" s="6" t="s">
        <v>2535</v>
      </c>
      <c r="F129" s="6"/>
      <c r="G129" s="44" t="s">
        <v>2550</v>
      </c>
      <c r="H129" s="44" t="s">
        <v>121</v>
      </c>
      <c r="I129" s="44"/>
      <c r="J129" s="44"/>
      <c r="K129" s="44"/>
      <c r="L129" s="6"/>
      <c r="M129" s="6"/>
      <c r="N129" s="6"/>
      <c r="O129" s="6"/>
      <c r="P129" s="6"/>
      <c r="Q129" s="6" t="s">
        <v>2873</v>
      </c>
    </row>
    <row r="130" customHeight="1" spans="1:17">
      <c r="A130" s="8" t="s">
        <v>2874</v>
      </c>
      <c r="B130" s="8" t="s">
        <v>153</v>
      </c>
      <c r="C130" s="8" t="s">
        <v>2875</v>
      </c>
      <c r="D130" s="8" t="s">
        <v>2836</v>
      </c>
      <c r="E130" s="8" t="s">
        <v>2535</v>
      </c>
      <c r="F130" s="8"/>
      <c r="G130" s="43" t="s">
        <v>2536</v>
      </c>
      <c r="H130" s="43" t="s">
        <v>121</v>
      </c>
      <c r="I130" s="43"/>
      <c r="J130" s="43"/>
      <c r="K130" s="43"/>
      <c r="L130" s="8"/>
      <c r="M130" s="8"/>
      <c r="N130" s="8"/>
      <c r="O130" s="8"/>
      <c r="P130" s="8"/>
      <c r="Q130" s="8" t="s">
        <v>2876</v>
      </c>
    </row>
    <row r="131" customHeight="1" spans="1:17">
      <c r="A131" s="6" t="s">
        <v>2877</v>
      </c>
      <c r="B131" s="6" t="s">
        <v>153</v>
      </c>
      <c r="C131" s="6" t="s">
        <v>2835</v>
      </c>
      <c r="D131" s="6" t="s">
        <v>2836</v>
      </c>
      <c r="E131" s="6" t="s">
        <v>2539</v>
      </c>
      <c r="F131" s="6" t="s">
        <v>2580</v>
      </c>
      <c r="G131" s="44" t="s">
        <v>2674</v>
      </c>
      <c r="H131" s="44" t="s">
        <v>121</v>
      </c>
      <c r="I131" s="44"/>
      <c r="J131" s="44"/>
      <c r="K131" s="44"/>
      <c r="L131" s="6"/>
      <c r="M131" s="6"/>
      <c r="N131" s="6"/>
      <c r="O131" s="6"/>
      <c r="P131" s="6"/>
      <c r="Q131" s="6" t="s">
        <v>2878</v>
      </c>
    </row>
    <row r="132" customHeight="1" spans="1:17">
      <c r="A132" s="8" t="s">
        <v>2879</v>
      </c>
      <c r="B132" s="8" t="s">
        <v>153</v>
      </c>
      <c r="C132" s="8" t="s">
        <v>2880</v>
      </c>
      <c r="D132" s="8" t="s">
        <v>2836</v>
      </c>
      <c r="E132" s="8" t="s">
        <v>2539</v>
      </c>
      <c r="F132" s="8"/>
      <c r="G132" s="43" t="s">
        <v>2674</v>
      </c>
      <c r="H132" s="43" t="s">
        <v>121</v>
      </c>
      <c r="I132" s="43"/>
      <c r="J132" s="43"/>
      <c r="K132" s="43"/>
      <c r="L132" s="8"/>
      <c r="M132" s="8"/>
      <c r="N132" s="8"/>
      <c r="O132" s="8"/>
      <c r="P132" s="8"/>
      <c r="Q132" s="8" t="s">
        <v>2881</v>
      </c>
    </row>
    <row r="133" customHeight="1" spans="1:17">
      <c r="A133" s="6" t="s">
        <v>2882</v>
      </c>
      <c r="B133" s="6" t="s">
        <v>153</v>
      </c>
      <c r="C133" s="6" t="s">
        <v>2883</v>
      </c>
      <c r="D133" s="6" t="s">
        <v>2836</v>
      </c>
      <c r="E133" s="6" t="s">
        <v>2539</v>
      </c>
      <c r="F133" s="6"/>
      <c r="G133" s="44"/>
      <c r="H133" s="44" t="s">
        <v>121</v>
      </c>
      <c r="I133" s="44"/>
      <c r="J133" s="44"/>
      <c r="K133" s="44"/>
      <c r="L133" s="6"/>
      <c r="M133" s="6"/>
      <c r="N133" s="6"/>
      <c r="O133" s="6"/>
      <c r="P133" s="6"/>
      <c r="Q133" s="6" t="s">
        <v>2884</v>
      </c>
    </row>
    <row r="134" customHeight="1" spans="1:17">
      <c r="A134" s="8" t="s">
        <v>2885</v>
      </c>
      <c r="B134" s="8" t="s">
        <v>153</v>
      </c>
      <c r="C134" s="8" t="s">
        <v>2839</v>
      </c>
      <c r="D134" s="8" t="s">
        <v>2836</v>
      </c>
      <c r="E134" s="8" t="s">
        <v>2539</v>
      </c>
      <c r="F134" s="8" t="s">
        <v>2580</v>
      </c>
      <c r="G134" s="43" t="s">
        <v>2607</v>
      </c>
      <c r="H134" s="43" t="s">
        <v>121</v>
      </c>
      <c r="I134" s="43"/>
      <c r="J134" s="43"/>
      <c r="K134" s="43"/>
      <c r="L134" s="8"/>
      <c r="M134" s="8"/>
      <c r="N134" s="8"/>
      <c r="O134" s="8"/>
      <c r="P134" s="8"/>
      <c r="Q134" s="8" t="s">
        <v>2886</v>
      </c>
    </row>
    <row r="135" customHeight="1" spans="1:17">
      <c r="A135" s="6" t="s">
        <v>2887</v>
      </c>
      <c r="B135" s="6" t="s">
        <v>153</v>
      </c>
      <c r="C135" s="6" t="s">
        <v>2888</v>
      </c>
      <c r="D135" s="6" t="s">
        <v>2836</v>
      </c>
      <c r="E135" s="6" t="s">
        <v>2539</v>
      </c>
      <c r="F135" s="6" t="s">
        <v>2583</v>
      </c>
      <c r="G135" s="44" t="s">
        <v>2607</v>
      </c>
      <c r="H135" s="44" t="s">
        <v>121</v>
      </c>
      <c r="I135" s="44"/>
      <c r="J135" s="44"/>
      <c r="K135" s="44"/>
      <c r="L135" s="6"/>
      <c r="M135" s="6"/>
      <c r="N135" s="6"/>
      <c r="O135" s="6"/>
      <c r="P135" s="6"/>
      <c r="Q135" s="6" t="s">
        <v>2889</v>
      </c>
    </row>
    <row r="136" customHeight="1" spans="1:17">
      <c r="A136" s="8" t="s">
        <v>2890</v>
      </c>
      <c r="B136" s="8" t="s">
        <v>153</v>
      </c>
      <c r="C136" s="8" t="s">
        <v>2848</v>
      </c>
      <c r="D136" s="8" t="s">
        <v>2836</v>
      </c>
      <c r="E136" s="8" t="s">
        <v>2539</v>
      </c>
      <c r="F136" s="8"/>
      <c r="G136" s="43" t="s">
        <v>2536</v>
      </c>
      <c r="H136" s="43" t="s">
        <v>121</v>
      </c>
      <c r="I136" s="43"/>
      <c r="J136" s="43"/>
      <c r="K136" s="43"/>
      <c r="L136" s="8"/>
      <c r="M136" s="8"/>
      <c r="N136" s="8"/>
      <c r="O136" s="8"/>
      <c r="P136" s="8" t="s">
        <v>2849</v>
      </c>
      <c r="Q136" s="8" t="s">
        <v>2891</v>
      </c>
    </row>
    <row r="137" customHeight="1" spans="1:17">
      <c r="A137" s="6" t="s">
        <v>2892</v>
      </c>
      <c r="B137" s="6" t="s">
        <v>153</v>
      </c>
      <c r="C137" s="6" t="s">
        <v>2855</v>
      </c>
      <c r="D137" s="6" t="s">
        <v>2836</v>
      </c>
      <c r="E137" s="6" t="s">
        <v>2539</v>
      </c>
      <c r="F137" s="6" t="s">
        <v>2580</v>
      </c>
      <c r="G137" s="44" t="s">
        <v>2536</v>
      </c>
      <c r="H137" s="44" t="s">
        <v>121</v>
      </c>
      <c r="I137" s="44"/>
      <c r="J137" s="44"/>
      <c r="K137" s="44"/>
      <c r="L137" s="6"/>
      <c r="M137" s="6"/>
      <c r="N137" s="6"/>
      <c r="O137" s="6"/>
      <c r="P137" s="6"/>
      <c r="Q137" s="6" t="s">
        <v>2893</v>
      </c>
    </row>
    <row r="138" customHeight="1" spans="1:17">
      <c r="A138" s="8" t="s">
        <v>2894</v>
      </c>
      <c r="B138" s="8" t="s">
        <v>153</v>
      </c>
      <c r="C138" s="8" t="s">
        <v>2855</v>
      </c>
      <c r="D138" s="8" t="s">
        <v>2836</v>
      </c>
      <c r="E138" s="8" t="s">
        <v>2539</v>
      </c>
      <c r="F138" s="8" t="s">
        <v>2580</v>
      </c>
      <c r="G138" s="8" t="s">
        <v>2607</v>
      </c>
      <c r="H138" s="8" t="s">
        <v>121</v>
      </c>
      <c r="I138" s="8"/>
      <c r="J138" s="8"/>
      <c r="K138" s="8"/>
      <c r="L138" s="8"/>
      <c r="M138" s="8"/>
      <c r="N138" s="8"/>
      <c r="O138" s="8"/>
      <c r="P138" s="8"/>
      <c r="Q138" s="8" t="s">
        <v>2895</v>
      </c>
    </row>
    <row r="139" customHeight="1" spans="1:17">
      <c r="A139" s="6" t="s">
        <v>2896</v>
      </c>
      <c r="B139" s="6" t="s">
        <v>153</v>
      </c>
      <c r="C139" s="6" t="s">
        <v>2855</v>
      </c>
      <c r="D139" s="6" t="s">
        <v>2836</v>
      </c>
      <c r="E139" s="6" t="s">
        <v>2539</v>
      </c>
      <c r="F139" s="6" t="s">
        <v>2583</v>
      </c>
      <c r="G139" s="44" t="s">
        <v>2536</v>
      </c>
      <c r="H139" s="44" t="s">
        <v>121</v>
      </c>
      <c r="I139" s="44"/>
      <c r="J139" s="44"/>
      <c r="K139" s="44"/>
      <c r="L139" s="6"/>
      <c r="M139" s="6"/>
      <c r="N139" s="6"/>
      <c r="O139" s="6"/>
      <c r="P139" s="6"/>
      <c r="Q139" s="6" t="s">
        <v>2897</v>
      </c>
    </row>
    <row r="140" customHeight="1" spans="1:17">
      <c r="A140" s="8" t="s">
        <v>2898</v>
      </c>
      <c r="B140" s="8" t="s">
        <v>153</v>
      </c>
      <c r="C140" s="8" t="s">
        <v>2855</v>
      </c>
      <c r="D140" s="8" t="s">
        <v>2836</v>
      </c>
      <c r="E140" s="8" t="s">
        <v>2539</v>
      </c>
      <c r="F140" s="8" t="s">
        <v>2583</v>
      </c>
      <c r="G140" s="43" t="s">
        <v>2607</v>
      </c>
      <c r="H140" s="43" t="s">
        <v>121</v>
      </c>
      <c r="I140" s="43"/>
      <c r="J140" s="43"/>
      <c r="K140" s="43"/>
      <c r="L140" s="8"/>
      <c r="M140" s="8"/>
      <c r="N140" s="8"/>
      <c r="O140" s="8"/>
      <c r="P140" s="8"/>
      <c r="Q140" s="8" t="s">
        <v>2899</v>
      </c>
    </row>
    <row r="141" customHeight="1" spans="1:17">
      <c r="A141" s="6" t="s">
        <v>2900</v>
      </c>
      <c r="B141" s="6" t="s">
        <v>153</v>
      </c>
      <c r="C141" s="6" t="s">
        <v>2855</v>
      </c>
      <c r="D141" s="6" t="s">
        <v>2836</v>
      </c>
      <c r="E141" s="6" t="s">
        <v>2539</v>
      </c>
      <c r="F141" s="6" t="s">
        <v>2583</v>
      </c>
      <c r="G141" s="44" t="s">
        <v>2901</v>
      </c>
      <c r="H141" s="44" t="s">
        <v>121</v>
      </c>
      <c r="I141" s="44"/>
      <c r="J141" s="44"/>
      <c r="K141" s="44"/>
      <c r="L141" s="6"/>
      <c r="M141" s="6"/>
      <c r="N141" s="6"/>
      <c r="O141" s="6"/>
      <c r="P141" s="6"/>
      <c r="Q141" s="6" t="s">
        <v>2902</v>
      </c>
    </row>
    <row r="142" customHeight="1" spans="1:17">
      <c r="A142" s="8" t="s">
        <v>2903</v>
      </c>
      <c r="B142" s="8" t="s">
        <v>153</v>
      </c>
      <c r="C142" s="8" t="s">
        <v>2904</v>
      </c>
      <c r="D142" s="8" t="s">
        <v>2836</v>
      </c>
      <c r="E142" s="8" t="s">
        <v>2539</v>
      </c>
      <c r="F142" s="8"/>
      <c r="G142" s="43" t="s">
        <v>2565</v>
      </c>
      <c r="H142" s="43" t="s">
        <v>121</v>
      </c>
      <c r="I142" s="43"/>
      <c r="J142" s="43"/>
      <c r="K142" s="43"/>
      <c r="L142" s="8"/>
      <c r="M142" s="8"/>
      <c r="N142" s="8"/>
      <c r="O142" s="8"/>
      <c r="P142" s="8"/>
      <c r="Q142" s="8" t="s">
        <v>2905</v>
      </c>
    </row>
    <row r="143" customHeight="1" spans="1:17">
      <c r="A143" s="6" t="s">
        <v>2906</v>
      </c>
      <c r="B143" s="6" t="s">
        <v>153</v>
      </c>
      <c r="C143" s="6" t="s">
        <v>2875</v>
      </c>
      <c r="D143" s="6" t="s">
        <v>2836</v>
      </c>
      <c r="E143" s="6" t="s">
        <v>2539</v>
      </c>
      <c r="F143" s="6"/>
      <c r="G143" s="44" t="s">
        <v>2536</v>
      </c>
      <c r="H143" s="44" t="s">
        <v>121</v>
      </c>
      <c r="I143" s="44"/>
      <c r="J143" s="44"/>
      <c r="K143" s="44"/>
      <c r="L143" s="6"/>
      <c r="M143" s="6"/>
      <c r="N143" s="6"/>
      <c r="O143" s="6"/>
      <c r="P143" s="6"/>
      <c r="Q143" s="6" t="s">
        <v>2907</v>
      </c>
    </row>
    <row r="144" customHeight="1" spans="1:17">
      <c r="A144" s="8" t="s">
        <v>2908</v>
      </c>
      <c r="B144" s="8" t="s">
        <v>153</v>
      </c>
      <c r="C144" s="8" t="s">
        <v>2835</v>
      </c>
      <c r="D144" s="8" t="s">
        <v>2836</v>
      </c>
      <c r="E144" s="8" t="s">
        <v>2542</v>
      </c>
      <c r="F144" s="8" t="s">
        <v>2580</v>
      </c>
      <c r="G144" s="43" t="s">
        <v>2536</v>
      </c>
      <c r="H144" s="43" t="s">
        <v>121</v>
      </c>
      <c r="I144" s="43"/>
      <c r="J144" s="43"/>
      <c r="K144" s="43"/>
      <c r="L144" s="8"/>
      <c r="M144" s="8"/>
      <c r="N144" s="8"/>
      <c r="O144" s="8"/>
      <c r="P144" s="8"/>
      <c r="Q144" s="8" t="s">
        <v>2909</v>
      </c>
    </row>
    <row r="145" customHeight="1" spans="1:17">
      <c r="A145" s="6" t="s">
        <v>2910</v>
      </c>
      <c r="B145" s="6" t="s">
        <v>153</v>
      </c>
      <c r="C145" s="6" t="s">
        <v>2839</v>
      </c>
      <c r="D145" s="6" t="s">
        <v>2836</v>
      </c>
      <c r="E145" s="6" t="s">
        <v>2542</v>
      </c>
      <c r="F145" s="6"/>
      <c r="G145" s="6" t="s">
        <v>2536</v>
      </c>
      <c r="H145" s="6" t="s">
        <v>121</v>
      </c>
      <c r="I145" s="6"/>
      <c r="J145" s="6"/>
      <c r="K145" s="6"/>
      <c r="L145" s="6"/>
      <c r="M145" s="6"/>
      <c r="N145" s="6"/>
      <c r="O145" s="6"/>
      <c r="P145" s="6"/>
      <c r="Q145" s="6" t="s">
        <v>2911</v>
      </c>
    </row>
    <row r="146" customHeight="1" spans="1:17">
      <c r="A146" s="8" t="s">
        <v>2912</v>
      </c>
      <c r="B146" s="8" t="s">
        <v>153</v>
      </c>
      <c r="C146" s="8" t="s">
        <v>2848</v>
      </c>
      <c r="D146" s="8" t="s">
        <v>2836</v>
      </c>
      <c r="E146" s="8" t="s">
        <v>2542</v>
      </c>
      <c r="F146" s="8"/>
      <c r="G146" s="43" t="s">
        <v>2536</v>
      </c>
      <c r="H146" s="43" t="s">
        <v>121</v>
      </c>
      <c r="I146" s="43"/>
      <c r="J146" s="43"/>
      <c r="K146" s="43"/>
      <c r="L146" s="8"/>
      <c r="M146" s="8"/>
      <c r="N146" s="8"/>
      <c r="O146" s="8"/>
      <c r="P146" s="8" t="s">
        <v>2849</v>
      </c>
      <c r="Q146" s="8" t="s">
        <v>2913</v>
      </c>
    </row>
    <row r="147" customHeight="1" spans="1:17">
      <c r="A147" s="6" t="s">
        <v>2914</v>
      </c>
      <c r="B147" s="6" t="s">
        <v>153</v>
      </c>
      <c r="C147" s="6" t="s">
        <v>2915</v>
      </c>
      <c r="D147" s="6" t="s">
        <v>2836</v>
      </c>
      <c r="E147" s="6" t="s">
        <v>2542</v>
      </c>
      <c r="F147" s="6"/>
      <c r="G147" s="44" t="s">
        <v>2565</v>
      </c>
      <c r="H147" s="44" t="s">
        <v>121</v>
      </c>
      <c r="I147" s="44"/>
      <c r="J147" s="44"/>
      <c r="K147" s="44"/>
      <c r="L147" s="6"/>
      <c r="M147" s="6"/>
      <c r="N147" s="6"/>
      <c r="O147" s="6"/>
      <c r="P147" s="6"/>
      <c r="Q147" s="6" t="s">
        <v>2916</v>
      </c>
    </row>
    <row r="148" customHeight="1" spans="1:17">
      <c r="A148" s="8" t="s">
        <v>2917</v>
      </c>
      <c r="B148" s="8" t="s">
        <v>153</v>
      </c>
      <c r="C148" s="8" t="s">
        <v>2875</v>
      </c>
      <c r="D148" s="8" t="s">
        <v>2836</v>
      </c>
      <c r="E148" s="8" t="s">
        <v>2542</v>
      </c>
      <c r="F148" s="8"/>
      <c r="G148" s="43" t="s">
        <v>2536</v>
      </c>
      <c r="H148" s="43" t="s">
        <v>121</v>
      </c>
      <c r="I148" s="43"/>
      <c r="J148" s="43"/>
      <c r="K148" s="43"/>
      <c r="L148" s="8"/>
      <c r="M148" s="8"/>
      <c r="N148" s="8"/>
      <c r="O148" s="8"/>
      <c r="P148" s="8"/>
      <c r="Q148" s="8" t="s">
        <v>2918</v>
      </c>
    </row>
    <row r="149" customHeight="1" spans="1:17">
      <c r="A149" s="6" t="s">
        <v>2919</v>
      </c>
      <c r="B149" s="6" t="s">
        <v>153</v>
      </c>
      <c r="C149" s="6" t="s">
        <v>2835</v>
      </c>
      <c r="D149" s="6" t="s">
        <v>2836</v>
      </c>
      <c r="E149" s="6" t="s">
        <v>2545</v>
      </c>
      <c r="F149" s="6"/>
      <c r="G149" s="44" t="s">
        <v>2674</v>
      </c>
      <c r="H149" s="44" t="s">
        <v>121</v>
      </c>
      <c r="I149" s="44"/>
      <c r="J149" s="44"/>
      <c r="K149" s="44"/>
      <c r="L149" s="6"/>
      <c r="M149" s="6"/>
      <c r="N149" s="6"/>
      <c r="O149" s="6"/>
      <c r="P149" s="6"/>
      <c r="Q149" s="6" t="s">
        <v>2920</v>
      </c>
    </row>
    <row r="150" customHeight="1" spans="1:17">
      <c r="A150" s="8" t="s">
        <v>2921</v>
      </c>
      <c r="B150" s="8" t="s">
        <v>153</v>
      </c>
      <c r="C150" s="8" t="s">
        <v>2839</v>
      </c>
      <c r="D150" s="8" t="s">
        <v>2836</v>
      </c>
      <c r="E150" s="8" t="s">
        <v>2545</v>
      </c>
      <c r="F150" s="8"/>
      <c r="G150" s="43" t="s">
        <v>2674</v>
      </c>
      <c r="H150" s="43" t="s">
        <v>121</v>
      </c>
      <c r="I150" s="43"/>
      <c r="J150" s="43"/>
      <c r="K150" s="43"/>
      <c r="L150" s="8"/>
      <c r="M150" s="8"/>
      <c r="N150" s="8"/>
      <c r="O150" s="8"/>
      <c r="P150" s="8"/>
      <c r="Q150" s="8" t="s">
        <v>2922</v>
      </c>
    </row>
    <row r="151" customHeight="1" spans="1:17">
      <c r="A151" s="6" t="s">
        <v>2923</v>
      </c>
      <c r="B151" s="6" t="s">
        <v>153</v>
      </c>
      <c r="C151" s="6" t="s">
        <v>2852</v>
      </c>
      <c r="D151" s="6" t="s">
        <v>2836</v>
      </c>
      <c r="E151" s="6" t="s">
        <v>2545</v>
      </c>
      <c r="F151" s="6"/>
      <c r="G151" s="44" t="s">
        <v>2536</v>
      </c>
      <c r="H151" s="44" t="s">
        <v>121</v>
      </c>
      <c r="I151" s="44"/>
      <c r="J151" s="44"/>
      <c r="K151" s="44"/>
      <c r="L151" s="6"/>
      <c r="M151" s="6"/>
      <c r="N151" s="6"/>
      <c r="O151" s="6"/>
      <c r="P151" s="6" t="s">
        <v>2849</v>
      </c>
      <c r="Q151" s="6" t="s">
        <v>2924</v>
      </c>
    </row>
    <row r="152" customHeight="1" spans="1:17">
      <c r="A152" s="8" t="s">
        <v>2925</v>
      </c>
      <c r="B152" s="8" t="s">
        <v>153</v>
      </c>
      <c r="C152" s="8" t="s">
        <v>2855</v>
      </c>
      <c r="D152" s="8" t="s">
        <v>2836</v>
      </c>
      <c r="E152" s="8" t="s">
        <v>2560</v>
      </c>
      <c r="F152" s="8"/>
      <c r="G152" s="43" t="s">
        <v>2536</v>
      </c>
      <c r="H152" s="43" t="s">
        <v>121</v>
      </c>
      <c r="I152" s="43"/>
      <c r="J152" s="43"/>
      <c r="K152" s="43"/>
      <c r="L152" s="8"/>
      <c r="M152" s="8"/>
      <c r="N152" s="8"/>
      <c r="O152" s="8"/>
      <c r="P152" s="8"/>
      <c r="Q152" s="8" t="s">
        <v>2926</v>
      </c>
    </row>
    <row r="153" customHeight="1" spans="1:17">
      <c r="A153" s="6" t="s">
        <v>2927</v>
      </c>
      <c r="B153" s="6" t="s">
        <v>153</v>
      </c>
      <c r="C153" s="6" t="s">
        <v>2928</v>
      </c>
      <c r="D153" s="6" t="s">
        <v>2564</v>
      </c>
      <c r="E153" s="6" t="s">
        <v>2535</v>
      </c>
      <c r="F153" s="6"/>
      <c r="G153" s="44" t="s">
        <v>2536</v>
      </c>
      <c r="H153" s="44" t="s">
        <v>121</v>
      </c>
      <c r="I153" s="44"/>
      <c r="J153" s="44"/>
      <c r="K153" s="44"/>
      <c r="L153" s="6"/>
      <c r="M153" s="6"/>
      <c r="N153" s="6"/>
      <c r="O153" s="6"/>
      <c r="P153" s="6"/>
      <c r="Q153" s="6" t="s">
        <v>2929</v>
      </c>
    </row>
    <row r="154" customHeight="1" spans="1:17">
      <c r="A154" s="8" t="s">
        <v>2930</v>
      </c>
      <c r="B154" s="8" t="s">
        <v>153</v>
      </c>
      <c r="C154" s="8" t="s">
        <v>2931</v>
      </c>
      <c r="D154" s="8" t="s">
        <v>2564</v>
      </c>
      <c r="E154" s="8" t="s">
        <v>2535</v>
      </c>
      <c r="F154" s="8"/>
      <c r="G154" s="43" t="s">
        <v>2550</v>
      </c>
      <c r="H154" s="43" t="s">
        <v>121</v>
      </c>
      <c r="I154" s="43"/>
      <c r="J154" s="43"/>
      <c r="K154" s="43"/>
      <c r="L154" s="8"/>
      <c r="M154" s="8"/>
      <c r="N154" s="8"/>
      <c r="O154" s="8" t="s">
        <v>2932</v>
      </c>
      <c r="P154" s="8"/>
      <c r="Q154" s="8" t="s">
        <v>2933</v>
      </c>
    </row>
    <row r="155" customHeight="1" spans="1:17">
      <c r="A155" s="6" t="s">
        <v>2934</v>
      </c>
      <c r="B155" s="6" t="s">
        <v>153</v>
      </c>
      <c r="C155" s="6" t="s">
        <v>2928</v>
      </c>
      <c r="D155" s="6" t="s">
        <v>2564</v>
      </c>
      <c r="E155" s="6" t="s">
        <v>2539</v>
      </c>
      <c r="F155" s="6"/>
      <c r="G155" s="44" t="s">
        <v>2536</v>
      </c>
      <c r="H155" s="44" t="s">
        <v>121</v>
      </c>
      <c r="I155" s="44"/>
      <c r="J155" s="44"/>
      <c r="K155" s="44"/>
      <c r="L155" s="6"/>
      <c r="M155" s="6"/>
      <c r="N155" s="6"/>
      <c r="O155" s="6"/>
      <c r="P155" s="6"/>
      <c r="Q155" s="6" t="s">
        <v>2935</v>
      </c>
    </row>
    <row r="156" customHeight="1" spans="1:17">
      <c r="A156" s="8" t="s">
        <v>2936</v>
      </c>
      <c r="B156" s="8" t="s">
        <v>153</v>
      </c>
      <c r="C156" s="8" t="s">
        <v>2931</v>
      </c>
      <c r="D156" s="8" t="s">
        <v>2564</v>
      </c>
      <c r="E156" s="8" t="s">
        <v>2539</v>
      </c>
      <c r="F156" s="8"/>
      <c r="G156" s="43" t="s">
        <v>2536</v>
      </c>
      <c r="H156" s="43" t="s">
        <v>121</v>
      </c>
      <c r="I156" s="43"/>
      <c r="J156" s="43"/>
      <c r="K156" s="43"/>
      <c r="L156" s="8"/>
      <c r="M156" s="8"/>
      <c r="N156" s="8"/>
      <c r="O156" s="8"/>
      <c r="P156" s="8" t="s">
        <v>2937</v>
      </c>
      <c r="Q156" s="8" t="s">
        <v>2938</v>
      </c>
    </row>
    <row r="157" customHeight="1" spans="1:17">
      <c r="A157" s="6" t="s">
        <v>2939</v>
      </c>
      <c r="B157" s="6" t="s">
        <v>153</v>
      </c>
      <c r="C157" s="6" t="s">
        <v>2931</v>
      </c>
      <c r="D157" s="6" t="s">
        <v>2564</v>
      </c>
      <c r="E157" s="6" t="s">
        <v>2539</v>
      </c>
      <c r="F157" s="6"/>
      <c r="G157" s="44" t="s">
        <v>2536</v>
      </c>
      <c r="H157" s="44" t="s">
        <v>121</v>
      </c>
      <c r="I157" s="44"/>
      <c r="J157" s="44"/>
      <c r="K157" s="44"/>
      <c r="L157" s="6"/>
      <c r="M157" s="6"/>
      <c r="N157" s="6"/>
      <c r="O157" s="6"/>
      <c r="P157" s="6"/>
      <c r="Q157" s="6" t="s">
        <v>2940</v>
      </c>
    </row>
    <row r="158" customHeight="1" spans="1:17">
      <c r="A158" s="8" t="s">
        <v>2941</v>
      </c>
      <c r="B158" s="8" t="s">
        <v>153</v>
      </c>
      <c r="C158" s="8" t="s">
        <v>2928</v>
      </c>
      <c r="D158" s="8" t="s">
        <v>2564</v>
      </c>
      <c r="E158" s="8" t="s">
        <v>2542</v>
      </c>
      <c r="F158" s="8"/>
      <c r="G158" s="43" t="s">
        <v>2674</v>
      </c>
      <c r="H158" s="43" t="s">
        <v>24</v>
      </c>
      <c r="I158" s="43"/>
      <c r="J158" s="43"/>
      <c r="K158" s="43"/>
      <c r="L158" s="8"/>
      <c r="M158" s="8"/>
      <c r="N158" s="8"/>
      <c r="O158" s="8"/>
      <c r="P158" s="8"/>
      <c r="Q158" s="8" t="s">
        <v>2942</v>
      </c>
    </row>
    <row r="159" customHeight="1" spans="1:17">
      <c r="A159" s="6" t="s">
        <v>2943</v>
      </c>
      <c r="B159" s="6" t="s">
        <v>153</v>
      </c>
      <c r="C159" s="6" t="s">
        <v>2944</v>
      </c>
      <c r="D159" s="6" t="s">
        <v>2599</v>
      </c>
      <c r="E159" s="6" t="s">
        <v>2535</v>
      </c>
      <c r="F159" s="6"/>
      <c r="G159" s="44" t="s">
        <v>2536</v>
      </c>
      <c r="H159" s="44" t="s">
        <v>121</v>
      </c>
      <c r="I159" s="44"/>
      <c r="J159" s="44"/>
      <c r="K159" s="44"/>
      <c r="L159" s="6"/>
      <c r="M159" s="6"/>
      <c r="N159" s="6"/>
      <c r="O159" s="6"/>
      <c r="P159" s="6"/>
      <c r="Q159" s="6" t="s">
        <v>2945</v>
      </c>
    </row>
    <row r="160" customHeight="1" spans="1:17">
      <c r="A160" s="8" t="s">
        <v>2946</v>
      </c>
      <c r="B160" s="8" t="s">
        <v>153</v>
      </c>
      <c r="C160" s="8" t="s">
        <v>2944</v>
      </c>
      <c r="D160" s="8" t="s">
        <v>2599</v>
      </c>
      <c r="E160" s="8" t="s">
        <v>2542</v>
      </c>
      <c r="F160" s="8"/>
      <c r="G160" s="43" t="s">
        <v>2536</v>
      </c>
      <c r="H160" s="43" t="s">
        <v>121</v>
      </c>
      <c r="I160" s="43"/>
      <c r="J160" s="43"/>
      <c r="K160" s="43"/>
      <c r="L160" s="8"/>
      <c r="M160" s="8"/>
      <c r="N160" s="8"/>
      <c r="O160" s="8"/>
      <c r="P160" s="8"/>
      <c r="Q160" s="8" t="s">
        <v>2947</v>
      </c>
    </row>
    <row r="161" customHeight="1" spans="1:17">
      <c r="A161" s="6" t="s">
        <v>2948</v>
      </c>
      <c r="B161" s="6" t="s">
        <v>153</v>
      </c>
      <c r="C161" s="6" t="s">
        <v>2949</v>
      </c>
      <c r="D161" s="6" t="s">
        <v>2950</v>
      </c>
      <c r="E161" s="6" t="s">
        <v>2535</v>
      </c>
      <c r="F161" s="6"/>
      <c r="G161" s="44"/>
      <c r="H161" s="44" t="s">
        <v>121</v>
      </c>
      <c r="I161" s="44"/>
      <c r="J161" s="44"/>
      <c r="K161" s="44"/>
      <c r="L161" s="6"/>
      <c r="M161" s="6"/>
      <c r="N161" s="6"/>
      <c r="O161" s="6"/>
      <c r="P161" s="6" t="s">
        <v>2951</v>
      </c>
      <c r="Q161" s="6" t="s">
        <v>2952</v>
      </c>
    </row>
    <row r="162" customHeight="1" spans="1:17">
      <c r="A162" s="8" t="s">
        <v>2953</v>
      </c>
      <c r="B162" s="8" t="s">
        <v>153</v>
      </c>
      <c r="C162" s="8" t="s">
        <v>2949</v>
      </c>
      <c r="D162" s="8" t="s">
        <v>2950</v>
      </c>
      <c r="E162" s="8" t="s">
        <v>2535</v>
      </c>
      <c r="F162" s="8"/>
      <c r="G162" s="43"/>
      <c r="H162" s="43" t="s">
        <v>121</v>
      </c>
      <c r="I162" s="43"/>
      <c r="J162" s="43"/>
      <c r="K162" s="43"/>
      <c r="L162" s="8"/>
      <c r="M162" s="8"/>
      <c r="N162" s="8"/>
      <c r="O162" s="8"/>
      <c r="P162" s="8"/>
      <c r="Q162" s="8" t="s">
        <v>2954</v>
      </c>
    </row>
    <row r="163" customHeight="1" spans="1:17">
      <c r="A163" s="6" t="s">
        <v>2955</v>
      </c>
      <c r="B163" s="6" t="s">
        <v>153</v>
      </c>
      <c r="C163" s="6" t="s">
        <v>2956</v>
      </c>
      <c r="D163" s="6" t="s">
        <v>2950</v>
      </c>
      <c r="E163" s="6" t="s">
        <v>2535</v>
      </c>
      <c r="F163" s="6"/>
      <c r="G163" s="44"/>
      <c r="H163" s="44" t="s">
        <v>121</v>
      </c>
      <c r="I163" s="44"/>
      <c r="J163" s="44"/>
      <c r="K163" s="44"/>
      <c r="L163" s="6"/>
      <c r="M163" s="6"/>
      <c r="N163" s="6"/>
      <c r="O163" s="6"/>
      <c r="P163" s="6"/>
      <c r="Q163" s="6" t="s">
        <v>2957</v>
      </c>
    </row>
    <row r="164" customHeight="1" spans="1:17">
      <c r="A164" s="8" t="s">
        <v>2958</v>
      </c>
      <c r="B164" s="8" t="s">
        <v>153</v>
      </c>
      <c r="C164" s="8" t="s">
        <v>2959</v>
      </c>
      <c r="D164" s="8" t="s">
        <v>2950</v>
      </c>
      <c r="E164" s="8" t="s">
        <v>2535</v>
      </c>
      <c r="F164" s="8"/>
      <c r="G164" s="43"/>
      <c r="H164" s="43" t="s">
        <v>24</v>
      </c>
      <c r="I164" s="43"/>
      <c r="J164" s="43"/>
      <c r="K164" s="43"/>
      <c r="L164" s="8"/>
      <c r="M164" s="8"/>
      <c r="N164" s="8"/>
      <c r="O164" s="8"/>
      <c r="P164" s="8" t="s">
        <v>2951</v>
      </c>
      <c r="Q164" s="8" t="s">
        <v>2960</v>
      </c>
    </row>
    <row r="165" customHeight="1" spans="1:17">
      <c r="A165" s="6" t="s">
        <v>2961</v>
      </c>
      <c r="B165" s="6" t="s">
        <v>153</v>
      </c>
      <c r="C165" s="6" t="s">
        <v>2959</v>
      </c>
      <c r="D165" s="6" t="s">
        <v>2950</v>
      </c>
      <c r="E165" s="6" t="s">
        <v>2535</v>
      </c>
      <c r="F165" s="6"/>
      <c r="G165" s="44" t="s">
        <v>2600</v>
      </c>
      <c r="H165" s="44" t="s">
        <v>121</v>
      </c>
      <c r="I165" s="44"/>
      <c r="J165" s="44"/>
      <c r="K165" s="44"/>
      <c r="L165" s="6"/>
      <c r="M165" s="6"/>
      <c r="N165" s="6"/>
      <c r="O165" s="6" t="s">
        <v>2962</v>
      </c>
      <c r="P165" s="6"/>
      <c r="Q165" s="6" t="s">
        <v>2963</v>
      </c>
    </row>
    <row r="166" customHeight="1" spans="1:17">
      <c r="A166" s="8" t="s">
        <v>2964</v>
      </c>
      <c r="B166" s="8" t="s">
        <v>153</v>
      </c>
      <c r="C166" s="8" t="s">
        <v>2965</v>
      </c>
      <c r="D166" s="8" t="s">
        <v>2950</v>
      </c>
      <c r="E166" s="8" t="s">
        <v>2535</v>
      </c>
      <c r="F166" s="8"/>
      <c r="G166" s="43" t="s">
        <v>2600</v>
      </c>
      <c r="H166" s="43" t="s">
        <v>121</v>
      </c>
      <c r="I166" s="43"/>
      <c r="J166" s="43"/>
      <c r="K166" s="43"/>
      <c r="L166" s="8"/>
      <c r="M166" s="8"/>
      <c r="N166" s="8"/>
      <c r="O166" s="8" t="s">
        <v>2962</v>
      </c>
      <c r="P166" s="8"/>
      <c r="Q166" s="8" t="s">
        <v>2966</v>
      </c>
    </row>
    <row r="167" customHeight="1" spans="1:17">
      <c r="A167" s="6" t="s">
        <v>2967</v>
      </c>
      <c r="B167" s="6" t="s">
        <v>153</v>
      </c>
      <c r="C167" s="6" t="s">
        <v>2968</v>
      </c>
      <c r="D167" s="6" t="s">
        <v>2950</v>
      </c>
      <c r="E167" s="6" t="s">
        <v>2539</v>
      </c>
      <c r="F167" s="6"/>
      <c r="G167" s="44" t="s">
        <v>2550</v>
      </c>
      <c r="H167" s="44" t="s">
        <v>121</v>
      </c>
      <c r="I167" s="44"/>
      <c r="J167" s="44"/>
      <c r="K167" s="44"/>
      <c r="L167" s="6"/>
      <c r="M167" s="6"/>
      <c r="N167" s="6"/>
      <c r="O167" s="6" t="s">
        <v>2969</v>
      </c>
      <c r="P167" s="6"/>
      <c r="Q167" s="6" t="s">
        <v>2970</v>
      </c>
    </row>
    <row r="168" customHeight="1" spans="1:17">
      <c r="A168" s="8" t="s">
        <v>2971</v>
      </c>
      <c r="B168" s="8" t="s">
        <v>153</v>
      </c>
      <c r="C168" s="8" t="s">
        <v>2972</v>
      </c>
      <c r="D168" s="8" t="s">
        <v>2950</v>
      </c>
      <c r="E168" s="8" t="s">
        <v>2539</v>
      </c>
      <c r="F168" s="8"/>
      <c r="G168" s="43" t="s">
        <v>2815</v>
      </c>
      <c r="H168" s="43" t="s">
        <v>121</v>
      </c>
      <c r="I168" s="43"/>
      <c r="J168" s="43"/>
      <c r="K168" s="43"/>
      <c r="L168" s="8"/>
      <c r="M168" s="8"/>
      <c r="N168" s="8"/>
      <c r="O168" s="8"/>
      <c r="P168" s="8"/>
      <c r="Q168" s="8" t="s">
        <v>2973</v>
      </c>
    </row>
    <row r="169" customHeight="1" spans="1:17">
      <c r="A169" s="6" t="s">
        <v>2974</v>
      </c>
      <c r="B169" s="6" t="s">
        <v>153</v>
      </c>
      <c r="C169" s="6" t="s">
        <v>2949</v>
      </c>
      <c r="D169" s="6" t="s">
        <v>2950</v>
      </c>
      <c r="E169" s="6" t="s">
        <v>2542</v>
      </c>
      <c r="F169" s="6"/>
      <c r="G169" s="44" t="s">
        <v>2674</v>
      </c>
      <c r="H169" s="44" t="s">
        <v>24</v>
      </c>
      <c r="I169" s="44"/>
      <c r="J169" s="44"/>
      <c r="K169" s="44"/>
      <c r="L169" s="6"/>
      <c r="M169" s="6"/>
      <c r="N169" s="6"/>
      <c r="O169" s="6"/>
      <c r="P169" s="6"/>
      <c r="Q169" s="6" t="s">
        <v>2975</v>
      </c>
    </row>
    <row r="170" customHeight="1" spans="1:17">
      <c r="A170" s="8" t="s">
        <v>2976</v>
      </c>
      <c r="B170" s="8" t="s">
        <v>153</v>
      </c>
      <c r="C170" s="8" t="s">
        <v>2977</v>
      </c>
      <c r="D170" s="8" t="s">
        <v>2950</v>
      </c>
      <c r="E170" s="8" t="s">
        <v>2542</v>
      </c>
      <c r="F170" s="8"/>
      <c r="G170" s="8" t="s">
        <v>2815</v>
      </c>
      <c r="H170" s="8" t="s">
        <v>121</v>
      </c>
      <c r="I170" s="8"/>
      <c r="J170" s="8"/>
      <c r="K170" s="8"/>
      <c r="L170" s="8"/>
      <c r="M170" s="8"/>
      <c r="N170" s="8"/>
      <c r="O170" s="8"/>
      <c r="P170" s="8"/>
      <c r="Q170" s="8" t="s">
        <v>2978</v>
      </c>
    </row>
    <row r="171" customHeight="1" spans="1:17">
      <c r="A171" s="6" t="s">
        <v>2979</v>
      </c>
      <c r="B171" s="6" t="s">
        <v>153</v>
      </c>
      <c r="C171" s="6" t="s">
        <v>2980</v>
      </c>
      <c r="D171" s="6" t="s">
        <v>2981</v>
      </c>
      <c r="E171" s="6" t="s">
        <v>2535</v>
      </c>
      <c r="F171" s="6"/>
      <c r="G171" s="44" t="s">
        <v>2536</v>
      </c>
      <c r="H171" s="44" t="s">
        <v>121</v>
      </c>
      <c r="I171" s="44"/>
      <c r="J171" s="44"/>
      <c r="K171" s="44"/>
      <c r="L171" s="6"/>
      <c r="M171" s="6"/>
      <c r="N171" s="6"/>
      <c r="O171" s="6"/>
      <c r="P171" s="6"/>
      <c r="Q171" s="6" t="s">
        <v>2982</v>
      </c>
    </row>
    <row r="172" customHeight="1" spans="1:17">
      <c r="A172" s="8" t="s">
        <v>2983</v>
      </c>
      <c r="B172" s="8" t="s">
        <v>153</v>
      </c>
      <c r="C172" s="8" t="s">
        <v>2980</v>
      </c>
      <c r="D172" s="8" t="s">
        <v>2981</v>
      </c>
      <c r="E172" s="8" t="s">
        <v>2535</v>
      </c>
      <c r="F172" s="8"/>
      <c r="G172" s="43" t="s">
        <v>2550</v>
      </c>
      <c r="H172" s="43" t="s">
        <v>121</v>
      </c>
      <c r="I172" s="43"/>
      <c r="J172" s="43"/>
      <c r="K172" s="43"/>
      <c r="L172" s="8"/>
      <c r="M172" s="8"/>
      <c r="N172" s="8"/>
      <c r="O172" s="8"/>
      <c r="P172" s="8"/>
      <c r="Q172" s="8" t="s">
        <v>2984</v>
      </c>
    </row>
    <row r="173" customHeight="1" spans="1:17">
      <c r="A173" s="6" t="s">
        <v>2985</v>
      </c>
      <c r="B173" s="6" t="s">
        <v>153</v>
      </c>
      <c r="C173" s="6" t="s">
        <v>2980</v>
      </c>
      <c r="D173" s="6" t="s">
        <v>2981</v>
      </c>
      <c r="E173" s="6" t="s">
        <v>2539</v>
      </c>
      <c r="F173" s="6"/>
      <c r="G173" s="44" t="s">
        <v>2674</v>
      </c>
      <c r="H173" s="44" t="s">
        <v>121</v>
      </c>
      <c r="I173" s="44"/>
      <c r="J173" s="44"/>
      <c r="K173" s="44"/>
      <c r="L173" s="6"/>
      <c r="M173" s="6"/>
      <c r="N173" s="6"/>
      <c r="O173" s="6"/>
      <c r="P173" s="6"/>
      <c r="Q173" s="6" t="s">
        <v>2986</v>
      </c>
    </row>
    <row r="174" customHeight="1" spans="1:17">
      <c r="A174" s="8" t="s">
        <v>2987</v>
      </c>
      <c r="B174" s="8" t="s">
        <v>153</v>
      </c>
      <c r="C174" s="8" t="s">
        <v>2988</v>
      </c>
      <c r="D174" s="8" t="s">
        <v>2989</v>
      </c>
      <c r="E174" s="8" t="s">
        <v>2535</v>
      </c>
      <c r="F174" s="8"/>
      <c r="G174" s="43" t="s">
        <v>2550</v>
      </c>
      <c r="H174" s="43" t="s">
        <v>121</v>
      </c>
      <c r="I174" s="43"/>
      <c r="J174" s="43"/>
      <c r="K174" s="43"/>
      <c r="L174" s="8"/>
      <c r="M174" s="8"/>
      <c r="N174" s="8"/>
      <c r="O174" s="8"/>
      <c r="P174" s="8"/>
      <c r="Q174" s="8" t="s">
        <v>2990</v>
      </c>
    </row>
    <row r="175" customHeight="1" spans="1:17">
      <c r="A175" s="6" t="s">
        <v>2991</v>
      </c>
      <c r="B175" s="6" t="s">
        <v>153</v>
      </c>
      <c r="C175" s="6" t="s">
        <v>2992</v>
      </c>
      <c r="D175" s="6" t="s">
        <v>2989</v>
      </c>
      <c r="E175" s="6" t="s">
        <v>2535</v>
      </c>
      <c r="F175" s="6"/>
      <c r="G175" s="44" t="s">
        <v>2565</v>
      </c>
      <c r="H175" s="44" t="s">
        <v>121</v>
      </c>
      <c r="I175" s="44"/>
      <c r="J175" s="44"/>
      <c r="K175" s="44"/>
      <c r="L175" s="6"/>
      <c r="M175" s="6"/>
      <c r="N175" s="6"/>
      <c r="O175" s="6"/>
      <c r="P175" s="6"/>
      <c r="Q175" s="6" t="s">
        <v>2993</v>
      </c>
    </row>
    <row r="176" customHeight="1" spans="1:17">
      <c r="A176" s="8" t="s">
        <v>2994</v>
      </c>
      <c r="B176" s="8" t="s">
        <v>153</v>
      </c>
      <c r="C176" s="8" t="s">
        <v>2988</v>
      </c>
      <c r="D176" s="8" t="s">
        <v>2989</v>
      </c>
      <c r="E176" s="8" t="s">
        <v>2542</v>
      </c>
      <c r="F176" s="8"/>
      <c r="G176" s="43" t="s">
        <v>2995</v>
      </c>
      <c r="H176" s="43" t="s">
        <v>121</v>
      </c>
      <c r="I176" s="43"/>
      <c r="J176" s="43"/>
      <c r="K176" s="43"/>
      <c r="L176" s="8"/>
      <c r="M176" s="8"/>
      <c r="N176" s="8"/>
      <c r="O176" s="8"/>
      <c r="P176" s="8"/>
      <c r="Q176" s="8" t="s">
        <v>2996</v>
      </c>
    </row>
    <row r="177" customHeight="1" spans="1:17">
      <c r="A177" s="6" t="s">
        <v>2997</v>
      </c>
      <c r="B177" s="6" t="s">
        <v>153</v>
      </c>
      <c r="C177" s="6" t="s">
        <v>2988</v>
      </c>
      <c r="D177" s="6" t="s">
        <v>2989</v>
      </c>
      <c r="E177" s="6" t="s">
        <v>2560</v>
      </c>
      <c r="F177" s="6"/>
      <c r="G177" s="44" t="s">
        <v>2565</v>
      </c>
      <c r="H177" s="44" t="s">
        <v>121</v>
      </c>
      <c r="I177" s="44"/>
      <c r="J177" s="44"/>
      <c r="K177" s="44"/>
      <c r="L177" s="6"/>
      <c r="M177" s="6"/>
      <c r="N177" s="6"/>
      <c r="O177" s="6"/>
      <c r="P177" s="6"/>
      <c r="Q177" s="6" t="s">
        <v>2998</v>
      </c>
    </row>
    <row r="178" customHeight="1" spans="1:17">
      <c r="A178" s="8" t="s">
        <v>2999</v>
      </c>
      <c r="B178" s="8" t="s">
        <v>153</v>
      </c>
      <c r="C178" s="8" t="s">
        <v>3000</v>
      </c>
      <c r="D178" s="8" t="s">
        <v>3001</v>
      </c>
      <c r="E178" s="8" t="s">
        <v>2535</v>
      </c>
      <c r="F178" s="8"/>
      <c r="G178" s="43" t="s">
        <v>2550</v>
      </c>
      <c r="H178" s="43" t="s">
        <v>121</v>
      </c>
      <c r="I178" s="43"/>
      <c r="J178" s="43"/>
      <c r="K178" s="43"/>
      <c r="L178" s="8"/>
      <c r="M178" s="8"/>
      <c r="N178" s="8"/>
      <c r="O178" s="8"/>
      <c r="P178" s="8"/>
      <c r="Q178" s="8" t="s">
        <v>3002</v>
      </c>
    </row>
    <row r="179" customHeight="1" spans="1:17">
      <c r="A179" s="6" t="s">
        <v>3003</v>
      </c>
      <c r="B179" s="6" t="s">
        <v>153</v>
      </c>
      <c r="C179" s="6" t="s">
        <v>3000</v>
      </c>
      <c r="D179" s="6" t="s">
        <v>3001</v>
      </c>
      <c r="E179" s="6" t="s">
        <v>2539</v>
      </c>
      <c r="F179" s="6"/>
      <c r="G179" s="44" t="s">
        <v>2550</v>
      </c>
      <c r="H179" s="44" t="s">
        <v>121</v>
      </c>
      <c r="I179" s="44"/>
      <c r="J179" s="44"/>
      <c r="K179" s="44"/>
      <c r="L179" s="6"/>
      <c r="M179" s="6"/>
      <c r="N179" s="6"/>
      <c r="O179" s="6"/>
      <c r="P179" s="6"/>
      <c r="Q179" s="6" t="s">
        <v>3004</v>
      </c>
    </row>
    <row r="180" customHeight="1" spans="1:17">
      <c r="A180" s="8" t="s">
        <v>3005</v>
      </c>
      <c r="B180" s="8" t="s">
        <v>153</v>
      </c>
      <c r="C180" s="8" t="s">
        <v>3000</v>
      </c>
      <c r="D180" s="8" t="s">
        <v>3001</v>
      </c>
      <c r="E180" s="8" t="s">
        <v>2542</v>
      </c>
      <c r="F180" s="8"/>
      <c r="G180" s="43" t="s">
        <v>2550</v>
      </c>
      <c r="H180" s="43" t="s">
        <v>121</v>
      </c>
      <c r="I180" s="43"/>
      <c r="J180" s="43"/>
      <c r="K180" s="43"/>
      <c r="L180" s="8"/>
      <c r="M180" s="8"/>
      <c r="N180" s="8"/>
      <c r="O180" s="8"/>
      <c r="P180" s="8"/>
      <c r="Q180" s="8" t="s">
        <v>3006</v>
      </c>
    </row>
    <row r="181" customHeight="1" spans="1:17">
      <c r="A181" s="81"/>
      <c r="B181" s="41"/>
      <c r="C181" s="42" t="s">
        <v>3007</v>
      </c>
      <c r="D181" s="81"/>
      <c r="E181" s="81"/>
      <c r="F181" s="81"/>
      <c r="G181" s="82"/>
      <c r="H181" s="82"/>
      <c r="I181" s="82"/>
      <c r="J181" s="82"/>
      <c r="K181" s="82"/>
      <c r="L181" s="81"/>
      <c r="M181" s="16"/>
      <c r="N181" s="16"/>
      <c r="O181" s="16"/>
      <c r="P181" s="16"/>
      <c r="Q181" s="16"/>
    </row>
    <row r="182" customHeight="1" spans="1:17">
      <c r="A182" s="8" t="s">
        <v>3008</v>
      </c>
      <c r="B182" s="8" t="s">
        <v>251</v>
      </c>
      <c r="C182" s="8" t="s">
        <v>3009</v>
      </c>
      <c r="D182" s="8" t="s">
        <v>3010</v>
      </c>
      <c r="E182" s="8" t="s">
        <v>2535</v>
      </c>
      <c r="F182" s="8"/>
      <c r="G182" s="43" t="s">
        <v>2536</v>
      </c>
      <c r="H182" s="43" t="s">
        <v>121</v>
      </c>
      <c r="I182" s="43"/>
      <c r="J182" s="43"/>
      <c r="K182" s="43"/>
      <c r="L182" s="8"/>
      <c r="M182" s="8"/>
      <c r="N182" s="8"/>
      <c r="O182" s="8"/>
      <c r="P182" s="8"/>
      <c r="Q182" s="8" t="s">
        <v>3011</v>
      </c>
    </row>
    <row r="183" customHeight="1" spans="1:17">
      <c r="A183" s="6" t="s">
        <v>3012</v>
      </c>
      <c r="B183" s="6" t="s">
        <v>251</v>
      </c>
      <c r="C183" s="6" t="s">
        <v>3013</v>
      </c>
      <c r="D183" s="6" t="s">
        <v>3010</v>
      </c>
      <c r="E183" s="6" t="s">
        <v>2535</v>
      </c>
      <c r="F183" s="6"/>
      <c r="G183" s="44" t="s">
        <v>2674</v>
      </c>
      <c r="H183" s="44" t="s">
        <v>121</v>
      </c>
      <c r="I183" s="44"/>
      <c r="J183" s="44"/>
      <c r="K183" s="44"/>
      <c r="L183" s="6"/>
      <c r="M183" s="6"/>
      <c r="N183" s="6"/>
      <c r="O183" s="6"/>
      <c r="P183" s="6"/>
      <c r="Q183" s="6" t="s">
        <v>3014</v>
      </c>
    </row>
    <row r="184" customHeight="1" spans="1:17">
      <c r="A184" s="8" t="s">
        <v>3015</v>
      </c>
      <c r="B184" s="8" t="s">
        <v>251</v>
      </c>
      <c r="C184" s="8" t="s">
        <v>3013</v>
      </c>
      <c r="D184" s="8" t="s">
        <v>3010</v>
      </c>
      <c r="E184" s="8" t="s">
        <v>2539</v>
      </c>
      <c r="F184" s="8"/>
      <c r="G184" s="43" t="s">
        <v>2536</v>
      </c>
      <c r="H184" s="43" t="s">
        <v>121</v>
      </c>
      <c r="I184" s="43"/>
      <c r="J184" s="43"/>
      <c r="K184" s="43"/>
      <c r="L184" s="8"/>
      <c r="M184" s="8"/>
      <c r="N184" s="8"/>
      <c r="O184" s="8"/>
      <c r="P184" s="8"/>
      <c r="Q184" s="8" t="s">
        <v>3016</v>
      </c>
    </row>
    <row r="185" customHeight="1" spans="1:17">
      <c r="A185" s="6" t="s">
        <v>3017</v>
      </c>
      <c r="B185" s="6" t="s">
        <v>251</v>
      </c>
      <c r="C185" s="6" t="s">
        <v>3009</v>
      </c>
      <c r="D185" s="6" t="s">
        <v>3010</v>
      </c>
      <c r="E185" s="6" t="s">
        <v>2542</v>
      </c>
      <c r="F185" s="6"/>
      <c r="G185" s="44" t="s">
        <v>2995</v>
      </c>
      <c r="H185" s="44" t="s">
        <v>121</v>
      </c>
      <c r="I185" s="44"/>
      <c r="J185" s="44"/>
      <c r="K185" s="44"/>
      <c r="L185" s="6"/>
      <c r="M185" s="6"/>
      <c r="N185" s="6"/>
      <c r="O185" s="6"/>
      <c r="P185" s="6"/>
      <c r="Q185" s="6" t="s">
        <v>3018</v>
      </c>
    </row>
    <row r="186" customHeight="1" spans="1:17">
      <c r="A186" s="8" t="s">
        <v>3019</v>
      </c>
      <c r="B186" s="8" t="s">
        <v>251</v>
      </c>
      <c r="C186" s="8" t="s">
        <v>3013</v>
      </c>
      <c r="D186" s="8" t="s">
        <v>3010</v>
      </c>
      <c r="E186" s="8" t="s">
        <v>2560</v>
      </c>
      <c r="F186" s="8"/>
      <c r="G186" s="43" t="s">
        <v>2575</v>
      </c>
      <c r="H186" s="43" t="s">
        <v>121</v>
      </c>
      <c r="I186" s="43"/>
      <c r="J186" s="43"/>
      <c r="K186" s="43"/>
      <c r="L186" s="8"/>
      <c r="M186" s="8"/>
      <c r="N186" s="8"/>
      <c r="O186" s="8"/>
      <c r="P186" s="8"/>
      <c r="Q186" s="8" t="s">
        <v>3020</v>
      </c>
    </row>
    <row r="187" customHeight="1" spans="1:17">
      <c r="A187" s="6" t="s">
        <v>3021</v>
      </c>
      <c r="B187" s="6" t="s">
        <v>251</v>
      </c>
      <c r="C187" s="6" t="s">
        <v>3022</v>
      </c>
      <c r="D187" s="6" t="s">
        <v>2828</v>
      </c>
      <c r="E187" s="6" t="s">
        <v>2535</v>
      </c>
      <c r="F187" s="6"/>
      <c r="G187" s="6" t="s">
        <v>2674</v>
      </c>
      <c r="H187" s="6" t="s">
        <v>121</v>
      </c>
      <c r="I187" s="6"/>
      <c r="J187" s="6"/>
      <c r="K187" s="6"/>
      <c r="L187" s="6"/>
      <c r="M187" s="6"/>
      <c r="N187" s="6"/>
      <c r="O187" s="6"/>
      <c r="P187" s="6"/>
      <c r="Q187" s="6" t="s">
        <v>3023</v>
      </c>
    </row>
    <row r="188" customHeight="1" spans="1:17">
      <c r="A188" s="8" t="s">
        <v>3024</v>
      </c>
      <c r="B188" s="8" t="s">
        <v>251</v>
      </c>
      <c r="C188" s="8" t="s">
        <v>3022</v>
      </c>
      <c r="D188" s="8" t="s">
        <v>2828</v>
      </c>
      <c r="E188" s="8" t="s">
        <v>2539</v>
      </c>
      <c r="F188" s="8"/>
      <c r="G188" s="43" t="s">
        <v>2674</v>
      </c>
      <c r="H188" s="43" t="s">
        <v>121</v>
      </c>
      <c r="I188" s="43"/>
      <c r="J188" s="43"/>
      <c r="K188" s="43"/>
      <c r="L188" s="8"/>
      <c r="M188" s="8"/>
      <c r="N188" s="8"/>
      <c r="O188" s="8"/>
      <c r="P188" s="8"/>
      <c r="Q188" s="8" t="s">
        <v>3025</v>
      </c>
    </row>
    <row r="189" customHeight="1" spans="1:17">
      <c r="A189" s="6" t="s">
        <v>3026</v>
      </c>
      <c r="B189" s="6" t="s">
        <v>251</v>
      </c>
      <c r="C189" s="6" t="s">
        <v>3022</v>
      </c>
      <c r="D189" s="6" t="s">
        <v>2828</v>
      </c>
      <c r="E189" s="6" t="s">
        <v>2542</v>
      </c>
      <c r="F189" s="6"/>
      <c r="G189" s="44" t="s">
        <v>2674</v>
      </c>
      <c r="H189" s="44" t="s">
        <v>121</v>
      </c>
      <c r="I189" s="44"/>
      <c r="J189" s="44"/>
      <c r="K189" s="44"/>
      <c r="L189" s="6"/>
      <c r="M189" s="6"/>
      <c r="N189" s="6"/>
      <c r="O189" s="6"/>
      <c r="P189" s="6"/>
      <c r="Q189" s="6" t="s">
        <v>3027</v>
      </c>
    </row>
    <row r="190" customHeight="1" spans="1:17">
      <c r="A190" s="8" t="s">
        <v>3028</v>
      </c>
      <c r="B190" s="8" t="s">
        <v>251</v>
      </c>
      <c r="C190" s="8" t="s">
        <v>3022</v>
      </c>
      <c r="D190" s="8" t="s">
        <v>2828</v>
      </c>
      <c r="E190" s="8" t="s">
        <v>2560</v>
      </c>
      <c r="F190" s="8"/>
      <c r="G190" s="43" t="s">
        <v>2674</v>
      </c>
      <c r="H190" s="43" t="s">
        <v>121</v>
      </c>
      <c r="I190" s="43"/>
      <c r="J190" s="43"/>
      <c r="K190" s="43"/>
      <c r="L190" s="8"/>
      <c r="M190" s="8"/>
      <c r="N190" s="8"/>
      <c r="O190" s="8"/>
      <c r="P190" s="8"/>
      <c r="Q190" s="8" t="s">
        <v>3029</v>
      </c>
    </row>
    <row r="191" customHeight="1" spans="1:17">
      <c r="A191" s="81"/>
      <c r="B191" s="41"/>
      <c r="C191" s="42" t="s">
        <v>3030</v>
      </c>
      <c r="D191" s="81"/>
      <c r="E191" s="81"/>
      <c r="F191" s="81"/>
      <c r="G191" s="82"/>
      <c r="H191" s="82"/>
      <c r="I191" s="82"/>
      <c r="J191" s="82"/>
      <c r="K191" s="82"/>
      <c r="L191" s="81"/>
      <c r="M191" s="16"/>
      <c r="N191" s="16"/>
      <c r="O191" s="16"/>
      <c r="P191" s="16"/>
      <c r="Q191" s="16"/>
    </row>
    <row r="192" customHeight="1" spans="1:17">
      <c r="A192" s="8" t="s">
        <v>3031</v>
      </c>
      <c r="B192" s="8" t="s">
        <v>277</v>
      </c>
      <c r="C192" s="8" t="s">
        <v>3032</v>
      </c>
      <c r="D192" s="8" t="s">
        <v>3033</v>
      </c>
      <c r="E192" s="8" t="s">
        <v>2535</v>
      </c>
      <c r="F192" s="8"/>
      <c r="G192" s="43" t="s">
        <v>2565</v>
      </c>
      <c r="H192" s="43" t="s">
        <v>121</v>
      </c>
      <c r="I192" s="43"/>
      <c r="J192" s="43"/>
      <c r="K192" s="43"/>
      <c r="L192" s="8"/>
      <c r="M192" s="8"/>
      <c r="N192" s="8"/>
      <c r="O192" s="8"/>
      <c r="P192" s="8"/>
      <c r="Q192" s="8" t="s">
        <v>3034</v>
      </c>
    </row>
    <row r="193" customHeight="1" spans="1:17">
      <c r="A193" s="6" t="s">
        <v>3035</v>
      </c>
      <c r="B193" s="6" t="s">
        <v>277</v>
      </c>
      <c r="C193" s="6" t="s">
        <v>3032</v>
      </c>
      <c r="D193" s="6" t="s">
        <v>3033</v>
      </c>
      <c r="E193" s="6" t="s">
        <v>2535</v>
      </c>
      <c r="F193" s="6"/>
      <c r="G193" s="44" t="s">
        <v>2815</v>
      </c>
      <c r="H193" s="44" t="s">
        <v>121</v>
      </c>
      <c r="I193" s="44"/>
      <c r="J193" s="44"/>
      <c r="K193" s="44"/>
      <c r="L193" s="6"/>
      <c r="M193" s="6"/>
      <c r="N193" s="6"/>
      <c r="O193" s="6"/>
      <c r="P193" s="6"/>
      <c r="Q193" s="6" t="s">
        <v>3036</v>
      </c>
    </row>
    <row r="194" customHeight="1" spans="1:17">
      <c r="A194" s="8" t="s">
        <v>3037</v>
      </c>
      <c r="B194" s="8" t="s">
        <v>277</v>
      </c>
      <c r="C194" s="8" t="s">
        <v>3032</v>
      </c>
      <c r="D194" s="8" t="s">
        <v>3033</v>
      </c>
      <c r="E194" s="8" t="s">
        <v>2535</v>
      </c>
      <c r="F194" s="8" t="s">
        <v>2580</v>
      </c>
      <c r="G194" s="43" t="s">
        <v>2536</v>
      </c>
      <c r="H194" s="43" t="s">
        <v>121</v>
      </c>
      <c r="I194" s="43"/>
      <c r="J194" s="43"/>
      <c r="K194" s="43"/>
      <c r="L194" s="8"/>
      <c r="M194" s="8"/>
      <c r="N194" s="8"/>
      <c r="O194" s="8"/>
      <c r="P194" s="8"/>
      <c r="Q194" s="8" t="s">
        <v>3038</v>
      </c>
    </row>
    <row r="195" customHeight="1" spans="1:17">
      <c r="A195" s="6" t="s">
        <v>3039</v>
      </c>
      <c r="B195" s="6" t="s">
        <v>277</v>
      </c>
      <c r="C195" s="6" t="s">
        <v>3032</v>
      </c>
      <c r="D195" s="6" t="s">
        <v>3033</v>
      </c>
      <c r="E195" s="6" t="s">
        <v>2535</v>
      </c>
      <c r="F195" s="6" t="s">
        <v>2580</v>
      </c>
      <c r="G195" s="44" t="s">
        <v>2607</v>
      </c>
      <c r="H195" s="44" t="s">
        <v>121</v>
      </c>
      <c r="I195" s="44"/>
      <c r="J195" s="44"/>
      <c r="K195" s="44"/>
      <c r="L195" s="6"/>
      <c r="M195" s="6"/>
      <c r="N195" s="6"/>
      <c r="O195" s="6"/>
      <c r="P195" s="6"/>
      <c r="Q195" s="6" t="s">
        <v>3040</v>
      </c>
    </row>
    <row r="196" customHeight="1" spans="1:17">
      <c r="A196" s="8" t="s">
        <v>3041</v>
      </c>
      <c r="B196" s="8" t="s">
        <v>277</v>
      </c>
      <c r="C196" s="8" t="s">
        <v>3032</v>
      </c>
      <c r="D196" s="8" t="s">
        <v>3033</v>
      </c>
      <c r="E196" s="8" t="s">
        <v>2535</v>
      </c>
      <c r="F196" s="8" t="s">
        <v>2583</v>
      </c>
      <c r="G196" s="43" t="s">
        <v>2536</v>
      </c>
      <c r="H196" s="43" t="s">
        <v>121</v>
      </c>
      <c r="I196" s="43"/>
      <c r="J196" s="43"/>
      <c r="K196" s="43"/>
      <c r="L196" s="8"/>
      <c r="M196" s="8"/>
      <c r="N196" s="8"/>
      <c r="O196" s="8"/>
      <c r="P196" s="8"/>
      <c r="Q196" s="8" t="s">
        <v>3042</v>
      </c>
    </row>
    <row r="197" customHeight="1" spans="1:17">
      <c r="A197" s="6" t="s">
        <v>3043</v>
      </c>
      <c r="B197" s="6" t="s">
        <v>277</v>
      </c>
      <c r="C197" s="6" t="s">
        <v>3032</v>
      </c>
      <c r="D197" s="6" t="s">
        <v>3033</v>
      </c>
      <c r="E197" s="6" t="s">
        <v>2535</v>
      </c>
      <c r="F197" s="6" t="s">
        <v>2583</v>
      </c>
      <c r="G197" s="44" t="s">
        <v>2607</v>
      </c>
      <c r="H197" s="44" t="s">
        <v>121</v>
      </c>
      <c r="I197" s="44"/>
      <c r="J197" s="44"/>
      <c r="K197" s="44"/>
      <c r="L197" s="6"/>
      <c r="M197" s="6"/>
      <c r="N197" s="6"/>
      <c r="O197" s="6"/>
      <c r="P197" s="6"/>
      <c r="Q197" s="6" t="s">
        <v>3044</v>
      </c>
    </row>
    <row r="198" customHeight="1" spans="1:17">
      <c r="A198" s="8" t="s">
        <v>3045</v>
      </c>
      <c r="B198" s="8" t="s">
        <v>277</v>
      </c>
      <c r="C198" s="8" t="s">
        <v>3046</v>
      </c>
      <c r="D198" s="8" t="s">
        <v>3033</v>
      </c>
      <c r="E198" s="8" t="s">
        <v>2535</v>
      </c>
      <c r="F198" s="8" t="s">
        <v>2580</v>
      </c>
      <c r="G198" s="43" t="s">
        <v>2607</v>
      </c>
      <c r="H198" s="43" t="s">
        <v>121</v>
      </c>
      <c r="I198" s="43"/>
      <c r="J198" s="43"/>
      <c r="K198" s="43"/>
      <c r="L198" s="8"/>
      <c r="M198" s="8"/>
      <c r="N198" s="8"/>
      <c r="O198" s="8"/>
      <c r="P198" s="8"/>
      <c r="Q198" s="8" t="s">
        <v>3047</v>
      </c>
    </row>
    <row r="199" customHeight="1" spans="1:17">
      <c r="A199" s="6" t="s">
        <v>3048</v>
      </c>
      <c r="B199" s="6" t="s">
        <v>277</v>
      </c>
      <c r="C199" s="6" t="s">
        <v>3046</v>
      </c>
      <c r="D199" s="6" t="s">
        <v>3033</v>
      </c>
      <c r="E199" s="6" t="s">
        <v>2535</v>
      </c>
      <c r="F199" s="6" t="s">
        <v>2580</v>
      </c>
      <c r="G199" s="44"/>
      <c r="H199" s="44" t="s">
        <v>121</v>
      </c>
      <c r="I199" s="44"/>
      <c r="J199" s="44"/>
      <c r="K199" s="44"/>
      <c r="L199" s="6"/>
      <c r="M199" s="6"/>
      <c r="N199" s="6"/>
      <c r="O199" s="6"/>
      <c r="P199" s="6"/>
      <c r="Q199" s="6" t="s">
        <v>3049</v>
      </c>
    </row>
    <row r="200" customHeight="1" spans="1:17">
      <c r="A200" s="8" t="s">
        <v>3050</v>
      </c>
      <c r="B200" s="8" t="s">
        <v>277</v>
      </c>
      <c r="C200" s="8" t="s">
        <v>3046</v>
      </c>
      <c r="D200" s="8" t="s">
        <v>3033</v>
      </c>
      <c r="E200" s="8" t="s">
        <v>2535</v>
      </c>
      <c r="F200" s="8" t="s">
        <v>2583</v>
      </c>
      <c r="G200" s="43" t="s">
        <v>2607</v>
      </c>
      <c r="H200" s="43" t="s">
        <v>121</v>
      </c>
      <c r="I200" s="43"/>
      <c r="J200" s="43"/>
      <c r="K200" s="43"/>
      <c r="L200" s="8"/>
      <c r="M200" s="8"/>
      <c r="N200" s="8"/>
      <c r="O200" s="8"/>
      <c r="P200" s="8"/>
      <c r="Q200" s="8" t="s">
        <v>3051</v>
      </c>
    </row>
    <row r="201" customHeight="1" spans="1:17">
      <c r="A201" s="6" t="s">
        <v>3052</v>
      </c>
      <c r="B201" s="6" t="s">
        <v>277</v>
      </c>
      <c r="C201" s="6" t="s">
        <v>3046</v>
      </c>
      <c r="D201" s="6" t="s">
        <v>3033</v>
      </c>
      <c r="E201" s="6" t="s">
        <v>2535</v>
      </c>
      <c r="F201" s="6" t="s">
        <v>2583</v>
      </c>
      <c r="G201" s="44"/>
      <c r="H201" s="44" t="s">
        <v>121</v>
      </c>
      <c r="I201" s="44"/>
      <c r="J201" s="44"/>
      <c r="K201" s="44"/>
      <c r="L201" s="6"/>
      <c r="M201" s="6"/>
      <c r="N201" s="6"/>
      <c r="O201" s="6"/>
      <c r="P201" s="6"/>
      <c r="Q201" s="6" t="s">
        <v>3053</v>
      </c>
    </row>
    <row r="202" customHeight="1" spans="1:17">
      <c r="A202" s="8" t="s">
        <v>3054</v>
      </c>
      <c r="B202" s="8" t="s">
        <v>277</v>
      </c>
      <c r="C202" s="8" t="s">
        <v>3032</v>
      </c>
      <c r="D202" s="8" t="s">
        <v>3033</v>
      </c>
      <c r="E202" s="8" t="s">
        <v>2539</v>
      </c>
      <c r="F202" s="8"/>
      <c r="G202" s="8" t="s">
        <v>2536</v>
      </c>
      <c r="H202" s="8" t="s">
        <v>121</v>
      </c>
      <c r="I202" s="8"/>
      <c r="J202" s="8"/>
      <c r="K202" s="8"/>
      <c r="L202" s="8"/>
      <c r="M202" s="8"/>
      <c r="N202" s="8"/>
      <c r="O202" s="8"/>
      <c r="P202" s="8"/>
      <c r="Q202" s="8" t="s">
        <v>3055</v>
      </c>
    </row>
    <row r="203" customHeight="1" spans="1:17">
      <c r="A203" s="6" t="s">
        <v>3056</v>
      </c>
      <c r="B203" s="6" t="s">
        <v>277</v>
      </c>
      <c r="C203" s="6" t="s">
        <v>3032</v>
      </c>
      <c r="D203" s="6" t="s">
        <v>3033</v>
      </c>
      <c r="E203" s="6" t="s">
        <v>2539</v>
      </c>
      <c r="F203" s="6"/>
      <c r="G203" s="44" t="s">
        <v>2815</v>
      </c>
      <c r="H203" s="44" t="s">
        <v>121</v>
      </c>
      <c r="I203" s="44"/>
      <c r="J203" s="44"/>
      <c r="K203" s="44"/>
      <c r="L203" s="6"/>
      <c r="M203" s="6"/>
      <c r="N203" s="6"/>
      <c r="O203" s="6"/>
      <c r="P203" s="6"/>
      <c r="Q203" s="6" t="s">
        <v>3057</v>
      </c>
    </row>
    <row r="204" customHeight="1" spans="1:17">
      <c r="A204" s="8" t="s">
        <v>3058</v>
      </c>
      <c r="B204" s="8" t="s">
        <v>277</v>
      </c>
      <c r="C204" s="8" t="s">
        <v>3032</v>
      </c>
      <c r="D204" s="8" t="s">
        <v>3033</v>
      </c>
      <c r="E204" s="8" t="s">
        <v>2539</v>
      </c>
      <c r="F204" s="8" t="s">
        <v>2583</v>
      </c>
      <c r="G204" s="43" t="s">
        <v>2607</v>
      </c>
      <c r="H204" s="43" t="s">
        <v>121</v>
      </c>
      <c r="I204" s="43"/>
      <c r="J204" s="43"/>
      <c r="K204" s="43"/>
      <c r="L204" s="8"/>
      <c r="M204" s="8"/>
      <c r="N204" s="8"/>
      <c r="O204" s="8"/>
      <c r="P204" s="8"/>
      <c r="Q204" s="8" t="s">
        <v>3059</v>
      </c>
    </row>
    <row r="205" customHeight="1" spans="1:17">
      <c r="A205" s="6" t="s">
        <v>3060</v>
      </c>
      <c r="B205" s="6" t="s">
        <v>277</v>
      </c>
      <c r="C205" s="6" t="s">
        <v>3046</v>
      </c>
      <c r="D205" s="6" t="s">
        <v>3033</v>
      </c>
      <c r="E205" s="6" t="s">
        <v>2539</v>
      </c>
      <c r="F205" s="6"/>
      <c r="G205" s="44" t="s">
        <v>2815</v>
      </c>
      <c r="H205" s="44" t="s">
        <v>121</v>
      </c>
      <c r="I205" s="44"/>
      <c r="J205" s="44"/>
      <c r="K205" s="44"/>
      <c r="L205" s="6"/>
      <c r="M205" s="6"/>
      <c r="N205" s="6"/>
      <c r="O205" s="6"/>
      <c r="P205" s="6"/>
      <c r="Q205" s="6" t="s">
        <v>3061</v>
      </c>
    </row>
    <row r="206" customHeight="1" spans="1:17">
      <c r="A206" s="8" t="s">
        <v>3062</v>
      </c>
      <c r="B206" s="8" t="s">
        <v>277</v>
      </c>
      <c r="C206" s="8" t="s">
        <v>3046</v>
      </c>
      <c r="D206" s="8" t="s">
        <v>3033</v>
      </c>
      <c r="E206" s="8" t="s">
        <v>2539</v>
      </c>
      <c r="F206" s="8" t="s">
        <v>2583</v>
      </c>
      <c r="G206" s="43" t="s">
        <v>2607</v>
      </c>
      <c r="H206" s="43" t="s">
        <v>121</v>
      </c>
      <c r="I206" s="43"/>
      <c r="J206" s="43"/>
      <c r="K206" s="43"/>
      <c r="L206" s="8"/>
      <c r="M206" s="8"/>
      <c r="N206" s="8"/>
      <c r="O206" s="8"/>
      <c r="P206" s="8"/>
      <c r="Q206" s="8" t="s">
        <v>3063</v>
      </c>
    </row>
    <row r="207" customHeight="1" spans="1:17">
      <c r="A207" s="6" t="s">
        <v>3064</v>
      </c>
      <c r="B207" s="6" t="s">
        <v>277</v>
      </c>
      <c r="C207" s="6" t="s">
        <v>3065</v>
      </c>
      <c r="D207" s="6" t="s">
        <v>3033</v>
      </c>
      <c r="E207" s="6" t="s">
        <v>2542</v>
      </c>
      <c r="F207" s="6"/>
      <c r="G207" s="6" t="s">
        <v>2565</v>
      </c>
      <c r="H207" s="6" t="s">
        <v>121</v>
      </c>
      <c r="I207" s="6"/>
      <c r="J207" s="6"/>
      <c r="K207" s="6"/>
      <c r="L207" s="6"/>
      <c r="M207" s="6"/>
      <c r="N207" s="6"/>
      <c r="O207" s="6"/>
      <c r="P207" s="6"/>
      <c r="Q207" s="6" t="s">
        <v>3066</v>
      </c>
    </row>
    <row r="208" customHeight="1" spans="1:17">
      <c r="A208" s="8" t="s">
        <v>3067</v>
      </c>
      <c r="B208" s="8" t="s">
        <v>277</v>
      </c>
      <c r="C208" s="8" t="s">
        <v>3032</v>
      </c>
      <c r="D208" s="8" t="s">
        <v>3033</v>
      </c>
      <c r="E208" s="8" t="s">
        <v>2542</v>
      </c>
      <c r="F208" s="8"/>
      <c r="G208" s="43" t="s">
        <v>2536</v>
      </c>
      <c r="H208" s="43" t="s">
        <v>121</v>
      </c>
      <c r="I208" s="43"/>
      <c r="J208" s="43"/>
      <c r="K208" s="43"/>
      <c r="L208" s="8"/>
      <c r="M208" s="8"/>
      <c r="N208" s="8"/>
      <c r="O208" s="8"/>
      <c r="P208" s="8"/>
      <c r="Q208" s="8" t="s">
        <v>3068</v>
      </c>
    </row>
    <row r="209" customHeight="1" spans="1:17">
      <c r="A209" s="6" t="s">
        <v>3069</v>
      </c>
      <c r="B209" s="6" t="s">
        <v>277</v>
      </c>
      <c r="C209" s="6" t="s">
        <v>3070</v>
      </c>
      <c r="D209" s="6" t="s">
        <v>3033</v>
      </c>
      <c r="E209" s="6" t="s">
        <v>2542</v>
      </c>
      <c r="F209" s="6"/>
      <c r="G209" s="44" t="s">
        <v>2815</v>
      </c>
      <c r="H209" s="44" t="s">
        <v>121</v>
      </c>
      <c r="I209" s="44"/>
      <c r="J209" s="44"/>
      <c r="K209" s="44"/>
      <c r="L209" s="6"/>
      <c r="M209" s="6"/>
      <c r="N209" s="6"/>
      <c r="O209" s="6"/>
      <c r="P209" s="6"/>
      <c r="Q209" s="6" t="s">
        <v>3071</v>
      </c>
    </row>
    <row r="210" customHeight="1" spans="1:17">
      <c r="A210" s="8" t="s">
        <v>3072</v>
      </c>
      <c r="B210" s="8" t="s">
        <v>277</v>
      </c>
      <c r="C210" s="8" t="s">
        <v>3046</v>
      </c>
      <c r="D210" s="8" t="s">
        <v>3033</v>
      </c>
      <c r="E210" s="8" t="s">
        <v>2542</v>
      </c>
      <c r="F210" s="8"/>
      <c r="G210" s="43" t="s">
        <v>2565</v>
      </c>
      <c r="H210" s="43" t="s">
        <v>121</v>
      </c>
      <c r="I210" s="43"/>
      <c r="J210" s="43"/>
      <c r="K210" s="43"/>
      <c r="L210" s="8"/>
      <c r="M210" s="8"/>
      <c r="N210" s="8"/>
      <c r="O210" s="8"/>
      <c r="P210" s="8"/>
      <c r="Q210" s="8" t="s">
        <v>3073</v>
      </c>
    </row>
    <row r="211" customHeight="1" spans="1:17">
      <c r="A211" s="6" t="s">
        <v>3074</v>
      </c>
      <c r="B211" s="6" t="s">
        <v>277</v>
      </c>
      <c r="C211" s="6" t="s">
        <v>3046</v>
      </c>
      <c r="D211" s="6" t="s">
        <v>3033</v>
      </c>
      <c r="E211" s="6" t="s">
        <v>2542</v>
      </c>
      <c r="F211" s="6" t="s">
        <v>2583</v>
      </c>
      <c r="G211" s="44" t="s">
        <v>2536</v>
      </c>
      <c r="H211" s="44" t="s">
        <v>121</v>
      </c>
      <c r="I211" s="44"/>
      <c r="J211" s="44"/>
      <c r="K211" s="44"/>
      <c r="L211" s="6"/>
      <c r="M211" s="6"/>
      <c r="N211" s="6"/>
      <c r="O211" s="6"/>
      <c r="P211" s="6"/>
      <c r="Q211" s="6" t="s">
        <v>3075</v>
      </c>
    </row>
    <row r="212" customHeight="1" spans="1:17">
      <c r="A212" s="8" t="s">
        <v>3076</v>
      </c>
      <c r="B212" s="8" t="s">
        <v>277</v>
      </c>
      <c r="C212" s="8" t="s">
        <v>3077</v>
      </c>
      <c r="D212" s="8" t="s">
        <v>3033</v>
      </c>
      <c r="E212" s="8" t="s">
        <v>2542</v>
      </c>
      <c r="F212" s="8"/>
      <c r="G212" s="43" t="s">
        <v>2815</v>
      </c>
      <c r="H212" s="43" t="s">
        <v>121</v>
      </c>
      <c r="I212" s="43"/>
      <c r="J212" s="43"/>
      <c r="K212" s="43"/>
      <c r="L212" s="8"/>
      <c r="M212" s="8"/>
      <c r="N212" s="8"/>
      <c r="O212" s="8"/>
      <c r="P212" s="8"/>
      <c r="Q212" s="8" t="s">
        <v>3078</v>
      </c>
    </row>
    <row r="213" customHeight="1" spans="1:17">
      <c r="A213" s="6" t="s">
        <v>3079</v>
      </c>
      <c r="B213" s="6" t="s">
        <v>277</v>
      </c>
      <c r="C213" s="6" t="s">
        <v>3065</v>
      </c>
      <c r="D213" s="6" t="s">
        <v>3033</v>
      </c>
      <c r="E213" s="6" t="s">
        <v>2560</v>
      </c>
      <c r="F213" s="6"/>
      <c r="G213" s="44" t="s">
        <v>2674</v>
      </c>
      <c r="H213" s="44" t="s">
        <v>121</v>
      </c>
      <c r="I213" s="44"/>
      <c r="J213" s="44"/>
      <c r="K213" s="44"/>
      <c r="L213" s="6"/>
      <c r="M213" s="6"/>
      <c r="N213" s="6"/>
      <c r="O213" s="6"/>
      <c r="P213" s="6"/>
      <c r="Q213" s="6" t="s">
        <v>3080</v>
      </c>
    </row>
    <row r="214" customHeight="1" spans="1:17">
      <c r="A214" s="8" t="s">
        <v>3081</v>
      </c>
      <c r="B214" s="8" t="s">
        <v>277</v>
      </c>
      <c r="C214" s="8" t="s">
        <v>3082</v>
      </c>
      <c r="D214" s="8" t="s">
        <v>3083</v>
      </c>
      <c r="E214" s="8" t="s">
        <v>2535</v>
      </c>
      <c r="F214" s="8" t="s">
        <v>2580</v>
      </c>
      <c r="G214" s="43" t="s">
        <v>2607</v>
      </c>
      <c r="H214" s="43" t="s">
        <v>121</v>
      </c>
      <c r="I214" s="43"/>
      <c r="J214" s="43"/>
      <c r="K214" s="43"/>
      <c r="L214" s="8"/>
      <c r="M214" s="8"/>
      <c r="N214" s="8"/>
      <c r="O214" s="8" t="s">
        <v>3084</v>
      </c>
      <c r="P214" s="8"/>
      <c r="Q214" s="8" t="s">
        <v>3085</v>
      </c>
    </row>
    <row r="215" customHeight="1" spans="1:17">
      <c r="A215" s="6" t="s">
        <v>3086</v>
      </c>
      <c r="B215" s="6" t="s">
        <v>277</v>
      </c>
      <c r="C215" s="6" t="s">
        <v>3082</v>
      </c>
      <c r="D215" s="6" t="s">
        <v>3083</v>
      </c>
      <c r="E215" s="6" t="s">
        <v>2535</v>
      </c>
      <c r="F215" s="6" t="s">
        <v>2583</v>
      </c>
      <c r="G215" s="44" t="s">
        <v>2607</v>
      </c>
      <c r="H215" s="44" t="s">
        <v>121</v>
      </c>
      <c r="I215" s="44"/>
      <c r="J215" s="44"/>
      <c r="K215" s="44"/>
      <c r="L215" s="6"/>
      <c r="M215" s="6"/>
      <c r="N215" s="6"/>
      <c r="O215" s="6" t="s">
        <v>3087</v>
      </c>
      <c r="P215" s="6"/>
      <c r="Q215" s="6" t="s">
        <v>3088</v>
      </c>
    </row>
    <row r="216" customHeight="1" spans="1:17">
      <c r="A216" s="8" t="s">
        <v>3089</v>
      </c>
      <c r="B216" s="8" t="s">
        <v>277</v>
      </c>
      <c r="C216" s="8" t="s">
        <v>3090</v>
      </c>
      <c r="D216" s="8" t="s">
        <v>3083</v>
      </c>
      <c r="E216" s="8" t="s">
        <v>2535</v>
      </c>
      <c r="F216" s="8"/>
      <c r="G216" s="8" t="s">
        <v>2536</v>
      </c>
      <c r="H216" s="8" t="s">
        <v>121</v>
      </c>
      <c r="I216" s="8"/>
      <c r="J216" s="8"/>
      <c r="K216" s="8"/>
      <c r="L216" s="8"/>
      <c r="M216" s="8"/>
      <c r="N216" s="8"/>
      <c r="O216" s="8" t="s">
        <v>3091</v>
      </c>
      <c r="P216" s="8"/>
      <c r="Q216" s="8" t="s">
        <v>3092</v>
      </c>
    </row>
    <row r="217" customHeight="1" spans="1:17">
      <c r="A217" s="6" t="s">
        <v>3093</v>
      </c>
      <c r="B217" s="6" t="s">
        <v>277</v>
      </c>
      <c r="C217" s="6" t="s">
        <v>3082</v>
      </c>
      <c r="D217" s="6" t="s">
        <v>3083</v>
      </c>
      <c r="E217" s="6" t="s">
        <v>2539</v>
      </c>
      <c r="F217" s="6" t="s">
        <v>2580</v>
      </c>
      <c r="G217" s="44" t="s">
        <v>2607</v>
      </c>
      <c r="H217" s="44" t="s">
        <v>121</v>
      </c>
      <c r="I217" s="44"/>
      <c r="J217" s="44"/>
      <c r="K217" s="44"/>
      <c r="L217" s="6"/>
      <c r="M217" s="6"/>
      <c r="N217" s="6"/>
      <c r="O217" s="6" t="s">
        <v>3084</v>
      </c>
      <c r="P217" s="6"/>
      <c r="Q217" s="6" t="s">
        <v>3094</v>
      </c>
    </row>
    <row r="218" customHeight="1" spans="1:17">
      <c r="A218" s="8" t="s">
        <v>3095</v>
      </c>
      <c r="B218" s="8" t="s">
        <v>277</v>
      </c>
      <c r="C218" s="8" t="s">
        <v>3082</v>
      </c>
      <c r="D218" s="8" t="s">
        <v>3083</v>
      </c>
      <c r="E218" s="8" t="s">
        <v>2539</v>
      </c>
      <c r="F218" s="8" t="s">
        <v>2583</v>
      </c>
      <c r="G218" s="43" t="s">
        <v>2607</v>
      </c>
      <c r="H218" s="43" t="s">
        <v>121</v>
      </c>
      <c r="I218" s="43"/>
      <c r="J218" s="43"/>
      <c r="K218" s="43"/>
      <c r="L218" s="8"/>
      <c r="M218" s="8"/>
      <c r="N218" s="8"/>
      <c r="O218" s="8" t="s">
        <v>3087</v>
      </c>
      <c r="P218" s="8"/>
      <c r="Q218" s="8" t="s">
        <v>3096</v>
      </c>
    </row>
    <row r="219" customHeight="1" spans="1:17">
      <c r="A219" s="6" t="s">
        <v>3097</v>
      </c>
      <c r="B219" s="6" t="s">
        <v>277</v>
      </c>
      <c r="C219" s="6" t="s">
        <v>3090</v>
      </c>
      <c r="D219" s="6" t="s">
        <v>3083</v>
      </c>
      <c r="E219" s="6" t="s">
        <v>2539</v>
      </c>
      <c r="F219" s="6"/>
      <c r="G219" s="44" t="s">
        <v>2536</v>
      </c>
      <c r="H219" s="44" t="s">
        <v>121</v>
      </c>
      <c r="I219" s="44"/>
      <c r="J219" s="44"/>
      <c r="K219" s="44"/>
      <c r="L219" s="6"/>
      <c r="M219" s="6"/>
      <c r="N219" s="6"/>
      <c r="O219" s="6" t="s">
        <v>3091</v>
      </c>
      <c r="P219" s="6"/>
      <c r="Q219" s="6" t="s">
        <v>3098</v>
      </c>
    </row>
    <row r="220" customHeight="1" spans="1:17">
      <c r="A220" s="8" t="s">
        <v>3099</v>
      </c>
      <c r="B220" s="8" t="s">
        <v>277</v>
      </c>
      <c r="C220" s="8" t="s">
        <v>3090</v>
      </c>
      <c r="D220" s="8" t="s">
        <v>3083</v>
      </c>
      <c r="E220" s="8" t="s">
        <v>2542</v>
      </c>
      <c r="F220" s="8"/>
      <c r="G220" s="43" t="s">
        <v>2536</v>
      </c>
      <c r="H220" s="43" t="s">
        <v>121</v>
      </c>
      <c r="I220" s="43"/>
      <c r="J220" s="43"/>
      <c r="K220" s="43"/>
      <c r="L220" s="8"/>
      <c r="M220" s="8"/>
      <c r="N220" s="8"/>
      <c r="O220" s="8" t="s">
        <v>3091</v>
      </c>
      <c r="P220" s="8"/>
      <c r="Q220" s="8" t="s">
        <v>3100</v>
      </c>
    </row>
    <row r="221" customHeight="1" spans="1:17">
      <c r="A221" s="6" t="s">
        <v>3101</v>
      </c>
      <c r="B221" s="6" t="s">
        <v>277</v>
      </c>
      <c r="C221" s="6" t="s">
        <v>3102</v>
      </c>
      <c r="D221" s="6" t="s">
        <v>3083</v>
      </c>
      <c r="E221" s="6" t="s">
        <v>2545</v>
      </c>
      <c r="F221" s="6"/>
      <c r="G221" s="44" t="s">
        <v>2536</v>
      </c>
      <c r="H221" s="44" t="s">
        <v>121</v>
      </c>
      <c r="I221" s="44"/>
      <c r="J221" s="44"/>
      <c r="K221" s="44"/>
      <c r="L221" s="6"/>
      <c r="M221" s="6"/>
      <c r="N221" s="6"/>
      <c r="O221" s="6"/>
      <c r="P221" s="6"/>
      <c r="Q221" s="6" t="s">
        <v>3103</v>
      </c>
    </row>
    <row r="222" customHeight="1" spans="1:17">
      <c r="A222" s="8" t="s">
        <v>3104</v>
      </c>
      <c r="B222" s="8" t="s">
        <v>277</v>
      </c>
      <c r="C222" s="8" t="s">
        <v>3105</v>
      </c>
      <c r="D222" s="8" t="s">
        <v>3106</v>
      </c>
      <c r="E222" s="8" t="s">
        <v>2539</v>
      </c>
      <c r="F222" s="8" t="s">
        <v>2583</v>
      </c>
      <c r="G222" s="43" t="s">
        <v>2536</v>
      </c>
      <c r="H222" s="43" t="s">
        <v>121</v>
      </c>
      <c r="I222" s="43"/>
      <c r="J222" s="43"/>
      <c r="K222" s="43"/>
      <c r="L222" s="8"/>
      <c r="M222" s="8"/>
      <c r="N222" s="8"/>
      <c r="O222" s="8"/>
      <c r="P222" s="8" t="s">
        <v>3107</v>
      </c>
      <c r="Q222" s="8" t="s">
        <v>3108</v>
      </c>
    </row>
    <row r="223" customHeight="1" spans="1:17">
      <c r="A223" s="6" t="s">
        <v>3109</v>
      </c>
      <c r="B223" s="6" t="s">
        <v>277</v>
      </c>
      <c r="C223" s="6" t="s">
        <v>3105</v>
      </c>
      <c r="D223" s="6" t="s">
        <v>3106</v>
      </c>
      <c r="E223" s="6" t="s">
        <v>2542</v>
      </c>
      <c r="F223" s="6"/>
      <c r="G223" s="44" t="s">
        <v>2536</v>
      </c>
      <c r="H223" s="44" t="s">
        <v>121</v>
      </c>
      <c r="I223" s="44"/>
      <c r="J223" s="44"/>
      <c r="K223" s="44"/>
      <c r="L223" s="6"/>
      <c r="M223" s="6"/>
      <c r="N223" s="6"/>
      <c r="O223" s="6"/>
      <c r="P223" s="6"/>
      <c r="Q223" s="6" t="s">
        <v>3110</v>
      </c>
    </row>
    <row r="224" customHeight="1" spans="1:17">
      <c r="A224" s="8" t="s">
        <v>3111</v>
      </c>
      <c r="B224" s="8" t="s">
        <v>277</v>
      </c>
      <c r="C224" s="8" t="s">
        <v>3112</v>
      </c>
      <c r="D224" s="8" t="s">
        <v>2659</v>
      </c>
      <c r="E224" s="8" t="s">
        <v>2535</v>
      </c>
      <c r="F224" s="8"/>
      <c r="G224" s="43" t="s">
        <v>2536</v>
      </c>
      <c r="H224" s="43" t="s">
        <v>121</v>
      </c>
      <c r="I224" s="43"/>
      <c r="J224" s="43"/>
      <c r="K224" s="43"/>
      <c r="L224" s="8"/>
      <c r="M224" s="8"/>
      <c r="N224" s="8"/>
      <c r="O224" s="8"/>
      <c r="P224" s="8"/>
      <c r="Q224" s="8" t="s">
        <v>3113</v>
      </c>
    </row>
    <row r="225" customHeight="1" spans="1:17">
      <c r="A225" s="6" t="s">
        <v>3114</v>
      </c>
      <c r="B225" s="6" t="s">
        <v>277</v>
      </c>
      <c r="C225" s="6" t="s">
        <v>3112</v>
      </c>
      <c r="D225" s="6" t="s">
        <v>2659</v>
      </c>
      <c r="E225" s="6" t="s">
        <v>2539</v>
      </c>
      <c r="F225" s="6"/>
      <c r="G225" s="6" t="s">
        <v>2536</v>
      </c>
      <c r="H225" s="6" t="s">
        <v>121</v>
      </c>
      <c r="I225" s="6"/>
      <c r="J225" s="6"/>
      <c r="K225" s="6"/>
      <c r="L225" s="6"/>
      <c r="M225" s="6"/>
      <c r="N225" s="6"/>
      <c r="O225" s="6"/>
      <c r="P225" s="6"/>
      <c r="Q225" s="6" t="s">
        <v>3115</v>
      </c>
    </row>
    <row r="226" customHeight="1" spans="1:17">
      <c r="A226" s="8" t="s">
        <v>3116</v>
      </c>
      <c r="B226" s="8" t="s">
        <v>277</v>
      </c>
      <c r="C226" s="8" t="s">
        <v>3112</v>
      </c>
      <c r="D226" s="8" t="s">
        <v>2659</v>
      </c>
      <c r="E226" s="8" t="s">
        <v>2539</v>
      </c>
      <c r="F226" s="8" t="s">
        <v>2580</v>
      </c>
      <c r="G226" s="43"/>
      <c r="H226" s="43" t="s">
        <v>121</v>
      </c>
      <c r="I226" s="43"/>
      <c r="J226" s="43"/>
      <c r="K226" s="43"/>
      <c r="L226" s="8"/>
      <c r="M226" s="8"/>
      <c r="N226" s="8"/>
      <c r="O226" s="8"/>
      <c r="P226" s="8"/>
      <c r="Q226" s="8" t="s">
        <v>3117</v>
      </c>
    </row>
    <row r="227" customHeight="1" spans="1:17">
      <c r="A227" s="6" t="s">
        <v>3118</v>
      </c>
      <c r="B227" s="6" t="s">
        <v>277</v>
      </c>
      <c r="C227" s="6" t="s">
        <v>3112</v>
      </c>
      <c r="D227" s="6" t="s">
        <v>2659</v>
      </c>
      <c r="E227" s="6" t="s">
        <v>2542</v>
      </c>
      <c r="F227" s="6"/>
      <c r="G227" s="44" t="s">
        <v>2536</v>
      </c>
      <c r="H227" s="44" t="s">
        <v>121</v>
      </c>
      <c r="I227" s="44"/>
      <c r="J227" s="44"/>
      <c r="K227" s="44"/>
      <c r="L227" s="6"/>
      <c r="M227" s="6"/>
      <c r="N227" s="6"/>
      <c r="O227" s="6"/>
      <c r="P227" s="6"/>
      <c r="Q227" s="6" t="s">
        <v>3119</v>
      </c>
    </row>
    <row r="228" customHeight="1" spans="1:17">
      <c r="A228" s="8" t="s">
        <v>3120</v>
      </c>
      <c r="B228" s="8" t="s">
        <v>277</v>
      </c>
      <c r="C228" s="8" t="s">
        <v>3112</v>
      </c>
      <c r="D228" s="8" t="s">
        <v>2659</v>
      </c>
      <c r="E228" s="8" t="s">
        <v>2542</v>
      </c>
      <c r="F228" s="8" t="s">
        <v>2580</v>
      </c>
      <c r="G228" s="43"/>
      <c r="H228" s="43" t="s">
        <v>121</v>
      </c>
      <c r="I228" s="43"/>
      <c r="J228" s="43"/>
      <c r="K228" s="43"/>
      <c r="L228" s="8"/>
      <c r="M228" s="8"/>
      <c r="N228" s="8"/>
      <c r="O228" s="8"/>
      <c r="P228" s="8"/>
      <c r="Q228" s="8" t="s">
        <v>3121</v>
      </c>
    </row>
    <row r="229" customHeight="1" spans="1:17">
      <c r="A229" s="6" t="s">
        <v>3122</v>
      </c>
      <c r="B229" s="6" t="s">
        <v>277</v>
      </c>
      <c r="C229" s="6" t="s">
        <v>3112</v>
      </c>
      <c r="D229" s="6" t="s">
        <v>2659</v>
      </c>
      <c r="E229" s="6" t="s">
        <v>2542</v>
      </c>
      <c r="F229" s="6" t="s">
        <v>2583</v>
      </c>
      <c r="G229" s="44"/>
      <c r="H229" s="44" t="s">
        <v>121</v>
      </c>
      <c r="I229" s="44"/>
      <c r="J229" s="44"/>
      <c r="K229" s="44"/>
      <c r="L229" s="6"/>
      <c r="M229" s="6"/>
      <c r="N229" s="6"/>
      <c r="O229" s="6"/>
      <c r="P229" s="6"/>
      <c r="Q229" s="6" t="s">
        <v>3123</v>
      </c>
    </row>
    <row r="230" customHeight="1" spans="1:17">
      <c r="A230" s="8" t="s">
        <v>3124</v>
      </c>
      <c r="B230" s="8" t="s">
        <v>277</v>
      </c>
      <c r="C230" s="8" t="s">
        <v>3112</v>
      </c>
      <c r="D230" s="8" t="s">
        <v>2659</v>
      </c>
      <c r="E230" s="8" t="s">
        <v>2545</v>
      </c>
      <c r="F230" s="8"/>
      <c r="G230" s="43" t="s">
        <v>2565</v>
      </c>
      <c r="H230" s="43" t="s">
        <v>121</v>
      </c>
      <c r="I230" s="43"/>
      <c r="J230" s="43"/>
      <c r="K230" s="43"/>
      <c r="L230" s="8"/>
      <c r="M230" s="8"/>
      <c r="N230" s="8"/>
      <c r="O230" s="8"/>
      <c r="P230" s="8"/>
      <c r="Q230" s="8" t="s">
        <v>3125</v>
      </c>
    </row>
    <row r="231" customHeight="1" spans="1:17">
      <c r="A231" s="6" t="s">
        <v>3126</v>
      </c>
      <c r="B231" s="6" t="s">
        <v>277</v>
      </c>
      <c r="C231" s="6" t="s">
        <v>3127</v>
      </c>
      <c r="D231" s="6" t="s">
        <v>3128</v>
      </c>
      <c r="E231" s="6" t="s">
        <v>2535</v>
      </c>
      <c r="F231" s="6"/>
      <c r="G231" s="44" t="s">
        <v>2536</v>
      </c>
      <c r="H231" s="44" t="s">
        <v>121</v>
      </c>
      <c r="I231" s="44"/>
      <c r="J231" s="44"/>
      <c r="K231" s="44"/>
      <c r="L231" s="6"/>
      <c r="M231" s="6"/>
      <c r="N231" s="6"/>
      <c r="O231" s="6"/>
      <c r="P231" s="6"/>
      <c r="Q231" s="6" t="s">
        <v>3129</v>
      </c>
    </row>
    <row r="232" customHeight="1" spans="1:17">
      <c r="A232" s="8" t="s">
        <v>3130</v>
      </c>
      <c r="B232" s="8" t="s">
        <v>277</v>
      </c>
      <c r="C232" s="8" t="s">
        <v>3127</v>
      </c>
      <c r="D232" s="8" t="s">
        <v>3128</v>
      </c>
      <c r="E232" s="8" t="s">
        <v>2535</v>
      </c>
      <c r="F232" s="8" t="s">
        <v>2580</v>
      </c>
      <c r="G232" s="43" t="s">
        <v>2607</v>
      </c>
      <c r="H232" s="43" t="s">
        <v>121</v>
      </c>
      <c r="I232" s="43"/>
      <c r="J232" s="43"/>
      <c r="K232" s="43"/>
      <c r="L232" s="8"/>
      <c r="M232" s="8"/>
      <c r="N232" s="8"/>
      <c r="O232" s="8"/>
      <c r="P232" s="8"/>
      <c r="Q232" s="8" t="s">
        <v>3131</v>
      </c>
    </row>
    <row r="233" customHeight="1" spans="1:17">
      <c r="A233" s="6" t="s">
        <v>3132</v>
      </c>
      <c r="B233" s="6" t="s">
        <v>277</v>
      </c>
      <c r="C233" s="6" t="s">
        <v>3127</v>
      </c>
      <c r="D233" s="6" t="s">
        <v>3128</v>
      </c>
      <c r="E233" s="6" t="s">
        <v>2535</v>
      </c>
      <c r="F233" s="6" t="s">
        <v>2580</v>
      </c>
      <c r="G233" s="44" t="s">
        <v>2536</v>
      </c>
      <c r="H233" s="44" t="s">
        <v>121</v>
      </c>
      <c r="I233" s="44"/>
      <c r="J233" s="44"/>
      <c r="K233" s="44"/>
      <c r="L233" s="6"/>
      <c r="M233" s="6"/>
      <c r="N233" s="6"/>
      <c r="O233" s="6"/>
      <c r="P233" s="6"/>
      <c r="Q233" s="6" t="s">
        <v>3133</v>
      </c>
    </row>
    <row r="234" customHeight="1" spans="1:17">
      <c r="A234" s="8" t="s">
        <v>3134</v>
      </c>
      <c r="B234" s="8" t="s">
        <v>277</v>
      </c>
      <c r="C234" s="8" t="s">
        <v>3127</v>
      </c>
      <c r="D234" s="8" t="s">
        <v>3128</v>
      </c>
      <c r="E234" s="8" t="s">
        <v>2535</v>
      </c>
      <c r="F234" s="8" t="s">
        <v>2583</v>
      </c>
      <c r="G234" s="43" t="s">
        <v>2607</v>
      </c>
      <c r="H234" s="43" t="s">
        <v>121</v>
      </c>
      <c r="I234" s="43"/>
      <c r="J234" s="43"/>
      <c r="K234" s="43"/>
      <c r="L234" s="8"/>
      <c r="M234" s="8"/>
      <c r="N234" s="8"/>
      <c r="O234" s="8"/>
      <c r="P234" s="8"/>
      <c r="Q234" s="8" t="s">
        <v>3135</v>
      </c>
    </row>
    <row r="235" customHeight="1" spans="1:17">
      <c r="A235" s="6" t="s">
        <v>3136</v>
      </c>
      <c r="B235" s="6" t="s">
        <v>277</v>
      </c>
      <c r="C235" s="6" t="s">
        <v>3127</v>
      </c>
      <c r="D235" s="6" t="s">
        <v>3128</v>
      </c>
      <c r="E235" s="6" t="s">
        <v>2535</v>
      </c>
      <c r="F235" s="6" t="s">
        <v>2583</v>
      </c>
      <c r="G235" s="6" t="s">
        <v>2536</v>
      </c>
      <c r="H235" s="6" t="s">
        <v>121</v>
      </c>
      <c r="I235" s="6"/>
      <c r="J235" s="6"/>
      <c r="K235" s="6"/>
      <c r="L235" s="6"/>
      <c r="M235" s="6"/>
      <c r="N235" s="6"/>
      <c r="O235" s="6"/>
      <c r="P235" s="6"/>
      <c r="Q235" s="6" t="s">
        <v>3137</v>
      </c>
    </row>
    <row r="236" customHeight="1" spans="1:17">
      <c r="A236" s="8" t="s">
        <v>3138</v>
      </c>
      <c r="B236" s="8" t="s">
        <v>277</v>
      </c>
      <c r="C236" s="8" t="s">
        <v>3127</v>
      </c>
      <c r="D236" s="8" t="s">
        <v>3128</v>
      </c>
      <c r="E236" s="8" t="s">
        <v>2539</v>
      </c>
      <c r="F236" s="8"/>
      <c r="G236" s="43" t="s">
        <v>2536</v>
      </c>
      <c r="H236" s="43" t="s">
        <v>121</v>
      </c>
      <c r="I236" s="43"/>
      <c r="J236" s="43"/>
      <c r="K236" s="43"/>
      <c r="L236" s="8"/>
      <c r="M236" s="8"/>
      <c r="N236" s="8"/>
      <c r="O236" s="8"/>
      <c r="P236" s="8"/>
      <c r="Q236" s="8" t="s">
        <v>3139</v>
      </c>
    </row>
    <row r="237" customHeight="1" spans="1:17">
      <c r="A237" s="6" t="s">
        <v>3140</v>
      </c>
      <c r="B237" s="6" t="s">
        <v>277</v>
      </c>
      <c r="C237" s="6" t="s">
        <v>3127</v>
      </c>
      <c r="D237" s="6" t="s">
        <v>3128</v>
      </c>
      <c r="E237" s="6" t="s">
        <v>2539</v>
      </c>
      <c r="F237" s="6"/>
      <c r="G237" s="6" t="s">
        <v>2550</v>
      </c>
      <c r="H237" s="6" t="s">
        <v>121</v>
      </c>
      <c r="I237" s="6"/>
      <c r="J237" s="6"/>
      <c r="K237" s="6"/>
      <c r="L237" s="6"/>
      <c r="M237" s="6"/>
      <c r="N237" s="6"/>
      <c r="O237" s="6"/>
      <c r="P237" s="6"/>
      <c r="Q237" s="6" t="s">
        <v>3141</v>
      </c>
    </row>
    <row r="238" customHeight="1" spans="1:17">
      <c r="A238" s="8" t="s">
        <v>3142</v>
      </c>
      <c r="B238" s="8" t="s">
        <v>277</v>
      </c>
      <c r="C238" s="8" t="s">
        <v>3127</v>
      </c>
      <c r="D238" s="8" t="s">
        <v>3128</v>
      </c>
      <c r="E238" s="8" t="s">
        <v>2539</v>
      </c>
      <c r="F238" s="8" t="s">
        <v>2580</v>
      </c>
      <c r="G238" s="43" t="s">
        <v>2607</v>
      </c>
      <c r="H238" s="43" t="s">
        <v>121</v>
      </c>
      <c r="I238" s="43"/>
      <c r="J238" s="43"/>
      <c r="K238" s="43"/>
      <c r="L238" s="8"/>
      <c r="M238" s="8"/>
      <c r="N238" s="8"/>
      <c r="O238" s="8"/>
      <c r="P238" s="8"/>
      <c r="Q238" s="8" t="s">
        <v>3143</v>
      </c>
    </row>
    <row r="239" customHeight="1" spans="1:17">
      <c r="A239" s="6" t="s">
        <v>3144</v>
      </c>
      <c r="B239" s="6" t="s">
        <v>277</v>
      </c>
      <c r="C239" s="6" t="s">
        <v>3127</v>
      </c>
      <c r="D239" s="6" t="s">
        <v>3128</v>
      </c>
      <c r="E239" s="6" t="s">
        <v>2539</v>
      </c>
      <c r="F239" s="6" t="s">
        <v>2583</v>
      </c>
      <c r="G239" s="44" t="s">
        <v>2607</v>
      </c>
      <c r="H239" s="44" t="s">
        <v>121</v>
      </c>
      <c r="I239" s="44"/>
      <c r="J239" s="44"/>
      <c r="K239" s="44"/>
      <c r="L239" s="6"/>
      <c r="M239" s="6"/>
      <c r="N239" s="6"/>
      <c r="O239" s="6"/>
      <c r="P239" s="6"/>
      <c r="Q239" s="6" t="s">
        <v>3145</v>
      </c>
    </row>
    <row r="240" customHeight="1" spans="1:17">
      <c r="A240" s="8" t="s">
        <v>3146</v>
      </c>
      <c r="B240" s="8" t="s">
        <v>277</v>
      </c>
      <c r="C240" s="8" t="s">
        <v>3127</v>
      </c>
      <c r="D240" s="8" t="s">
        <v>3128</v>
      </c>
      <c r="E240" s="8" t="s">
        <v>2542</v>
      </c>
      <c r="F240" s="8"/>
      <c r="G240" s="43" t="s">
        <v>2536</v>
      </c>
      <c r="H240" s="43" t="s">
        <v>121</v>
      </c>
      <c r="I240" s="43"/>
      <c r="J240" s="43"/>
      <c r="K240" s="43"/>
      <c r="L240" s="8"/>
      <c r="M240" s="8"/>
      <c r="N240" s="8"/>
      <c r="O240" s="8"/>
      <c r="P240" s="8"/>
      <c r="Q240" s="8" t="s">
        <v>3147</v>
      </c>
    </row>
    <row r="241" customHeight="1" spans="1:17">
      <c r="A241" s="6" t="s">
        <v>3148</v>
      </c>
      <c r="B241" s="6" t="s">
        <v>277</v>
      </c>
      <c r="C241" s="6" t="s">
        <v>3127</v>
      </c>
      <c r="D241" s="6" t="s">
        <v>3128</v>
      </c>
      <c r="E241" s="6" t="s">
        <v>2542</v>
      </c>
      <c r="F241" s="6"/>
      <c r="G241" s="44" t="s">
        <v>2550</v>
      </c>
      <c r="H241" s="44" t="s">
        <v>121</v>
      </c>
      <c r="I241" s="44"/>
      <c r="J241" s="44"/>
      <c r="K241" s="44"/>
      <c r="L241" s="6"/>
      <c r="M241" s="6"/>
      <c r="N241" s="6"/>
      <c r="O241" s="6"/>
      <c r="P241" s="6"/>
      <c r="Q241" s="6" t="s">
        <v>3149</v>
      </c>
    </row>
    <row r="242" customHeight="1" spans="1:17">
      <c r="A242" s="8" t="s">
        <v>3150</v>
      </c>
      <c r="B242" s="8" t="s">
        <v>277</v>
      </c>
      <c r="C242" s="8" t="s">
        <v>3127</v>
      </c>
      <c r="D242" s="8" t="s">
        <v>3128</v>
      </c>
      <c r="E242" s="8" t="s">
        <v>2545</v>
      </c>
      <c r="F242" s="8"/>
      <c r="G242" s="43" t="s">
        <v>2536</v>
      </c>
      <c r="H242" s="43" t="s">
        <v>121</v>
      </c>
      <c r="I242" s="43"/>
      <c r="J242" s="43"/>
      <c r="K242" s="43"/>
      <c r="L242" s="8"/>
      <c r="M242" s="8"/>
      <c r="N242" s="8"/>
      <c r="O242" s="8"/>
      <c r="P242" s="8"/>
      <c r="Q242" s="8" t="s">
        <v>3151</v>
      </c>
    </row>
    <row r="243" customHeight="1" spans="1:17">
      <c r="A243" s="6" t="s">
        <v>3152</v>
      </c>
      <c r="B243" s="6" t="s">
        <v>277</v>
      </c>
      <c r="C243" s="6" t="s">
        <v>3153</v>
      </c>
      <c r="D243" s="6" t="s">
        <v>3154</v>
      </c>
      <c r="E243" s="6" t="s">
        <v>2535</v>
      </c>
      <c r="F243" s="6"/>
      <c r="G243" s="44" t="s">
        <v>2550</v>
      </c>
      <c r="H243" s="44" t="s">
        <v>121</v>
      </c>
      <c r="I243" s="44"/>
      <c r="J243" s="44"/>
      <c r="K243" s="44"/>
      <c r="L243" s="6"/>
      <c r="M243" s="6"/>
      <c r="N243" s="6"/>
      <c r="O243" s="6"/>
      <c r="P243" s="6"/>
      <c r="Q243" s="6" t="s">
        <v>3155</v>
      </c>
    </row>
    <row r="244" customHeight="1" spans="1:17">
      <c r="A244" s="8" t="s">
        <v>3156</v>
      </c>
      <c r="B244" s="8" t="s">
        <v>277</v>
      </c>
      <c r="C244" s="8" t="s">
        <v>3153</v>
      </c>
      <c r="D244" s="8" t="s">
        <v>3154</v>
      </c>
      <c r="E244" s="8" t="s">
        <v>2539</v>
      </c>
      <c r="F244" s="8"/>
      <c r="G244" s="43" t="s">
        <v>2550</v>
      </c>
      <c r="H244" s="43" t="s">
        <v>121</v>
      </c>
      <c r="I244" s="43"/>
      <c r="J244" s="43"/>
      <c r="K244" s="43"/>
      <c r="L244" s="8"/>
      <c r="M244" s="8"/>
      <c r="N244" s="8"/>
      <c r="O244" s="8"/>
      <c r="P244" s="8"/>
      <c r="Q244" s="8" t="s">
        <v>3157</v>
      </c>
    </row>
    <row r="245" customHeight="1" spans="1:17">
      <c r="A245" s="6" t="s">
        <v>3158</v>
      </c>
      <c r="B245" s="6" t="s">
        <v>277</v>
      </c>
      <c r="C245" s="6" t="s">
        <v>3153</v>
      </c>
      <c r="D245" s="6" t="s">
        <v>3154</v>
      </c>
      <c r="E245" s="6" t="s">
        <v>2542</v>
      </c>
      <c r="F245" s="6"/>
      <c r="G245" s="44" t="s">
        <v>2550</v>
      </c>
      <c r="H245" s="44" t="s">
        <v>121</v>
      </c>
      <c r="I245" s="44"/>
      <c r="J245" s="44"/>
      <c r="K245" s="44"/>
      <c r="L245" s="6"/>
      <c r="M245" s="6"/>
      <c r="N245" s="6"/>
      <c r="O245" s="6"/>
      <c r="P245" s="6"/>
      <c r="Q245" s="6" t="s">
        <v>3159</v>
      </c>
    </row>
    <row r="246" customHeight="1" spans="1:17">
      <c r="A246" s="81"/>
      <c r="B246" s="41"/>
      <c r="C246" s="42" t="s">
        <v>3160</v>
      </c>
      <c r="D246" s="81"/>
      <c r="E246" s="81"/>
      <c r="F246" s="81"/>
      <c r="G246" s="82"/>
      <c r="H246" s="82"/>
      <c r="I246" s="82"/>
      <c r="J246" s="82"/>
      <c r="K246" s="82"/>
      <c r="L246" s="81"/>
      <c r="M246" s="16"/>
      <c r="N246" s="16"/>
      <c r="O246" s="16"/>
      <c r="P246" s="16"/>
      <c r="Q246" s="16"/>
    </row>
    <row r="247" customHeight="1" spans="1:17">
      <c r="A247" s="6" t="s">
        <v>3161</v>
      </c>
      <c r="B247" s="6" t="s">
        <v>329</v>
      </c>
      <c r="C247" s="6" t="s">
        <v>3162</v>
      </c>
      <c r="D247" s="6" t="s">
        <v>3163</v>
      </c>
      <c r="E247" s="6" t="s">
        <v>2539</v>
      </c>
      <c r="F247" s="6"/>
      <c r="G247" s="44" t="s">
        <v>329</v>
      </c>
      <c r="H247" s="44" t="s">
        <v>121</v>
      </c>
      <c r="I247" s="44"/>
      <c r="J247" s="44"/>
      <c r="K247" s="44"/>
      <c r="L247" s="6"/>
      <c r="M247" s="6"/>
      <c r="N247" s="6"/>
      <c r="O247" s="6"/>
      <c r="P247" s="6"/>
      <c r="Q247" s="6" t="s">
        <v>3164</v>
      </c>
    </row>
    <row r="248" customHeight="1" spans="1:17">
      <c r="A248" s="8" t="s">
        <v>3165</v>
      </c>
      <c r="B248" s="8" t="s">
        <v>329</v>
      </c>
      <c r="C248" s="8" t="s">
        <v>3162</v>
      </c>
      <c r="D248" s="8" t="s">
        <v>3163</v>
      </c>
      <c r="E248" s="8" t="s">
        <v>2539</v>
      </c>
      <c r="F248" s="8"/>
      <c r="G248" s="43" t="s">
        <v>3166</v>
      </c>
      <c r="H248" s="43" t="s">
        <v>121</v>
      </c>
      <c r="I248" s="43"/>
      <c r="J248" s="43"/>
      <c r="K248" s="43"/>
      <c r="L248" s="8"/>
      <c r="M248" s="8"/>
      <c r="N248" s="8"/>
      <c r="O248" s="8"/>
      <c r="P248" s="8"/>
      <c r="Q248" s="8" t="s">
        <v>3167</v>
      </c>
    </row>
    <row r="249" customHeight="1" spans="1:17">
      <c r="A249" s="6" t="s">
        <v>3168</v>
      </c>
      <c r="B249" s="6" t="s">
        <v>329</v>
      </c>
      <c r="C249" s="6" t="s">
        <v>3169</v>
      </c>
      <c r="D249" s="6" t="s">
        <v>3170</v>
      </c>
      <c r="E249" s="6" t="s">
        <v>2535</v>
      </c>
      <c r="F249" s="6"/>
      <c r="G249" s="44" t="s">
        <v>3166</v>
      </c>
      <c r="H249" s="44" t="s">
        <v>121</v>
      </c>
      <c r="I249" s="44"/>
      <c r="J249" s="44"/>
      <c r="K249" s="44"/>
      <c r="L249" s="6"/>
      <c r="M249" s="6"/>
      <c r="N249" s="6"/>
      <c r="O249" s="6"/>
      <c r="P249" s="6"/>
      <c r="Q249" s="6" t="s">
        <v>3171</v>
      </c>
    </row>
    <row r="250" customHeight="1" spans="1:17">
      <c r="A250" s="8" t="s">
        <v>3172</v>
      </c>
      <c r="B250" s="8" t="s">
        <v>329</v>
      </c>
      <c r="C250" s="8" t="s">
        <v>3169</v>
      </c>
      <c r="D250" s="8" t="s">
        <v>3170</v>
      </c>
      <c r="E250" s="8" t="s">
        <v>2535</v>
      </c>
      <c r="F250" s="8" t="s">
        <v>2580</v>
      </c>
      <c r="G250" s="43"/>
      <c r="H250" s="43" t="s">
        <v>121</v>
      </c>
      <c r="I250" s="43"/>
      <c r="J250" s="43"/>
      <c r="K250" s="43"/>
      <c r="L250" s="8"/>
      <c r="M250" s="8"/>
      <c r="N250" s="8"/>
      <c r="O250" s="8"/>
      <c r="P250" s="8"/>
      <c r="Q250" s="8" t="s">
        <v>3173</v>
      </c>
    </row>
    <row r="251" customHeight="1" spans="1:17">
      <c r="A251" s="6" t="s">
        <v>3174</v>
      </c>
      <c r="B251" s="6" t="s">
        <v>329</v>
      </c>
      <c r="C251" s="6" t="s">
        <v>3169</v>
      </c>
      <c r="D251" s="6" t="s">
        <v>3170</v>
      </c>
      <c r="E251" s="6" t="s">
        <v>2535</v>
      </c>
      <c r="F251" s="6" t="s">
        <v>2583</v>
      </c>
      <c r="G251" s="44"/>
      <c r="H251" s="44" t="s">
        <v>121</v>
      </c>
      <c r="I251" s="44"/>
      <c r="J251" s="44"/>
      <c r="K251" s="44"/>
      <c r="L251" s="6"/>
      <c r="M251" s="6"/>
      <c r="N251" s="6"/>
      <c r="O251" s="6"/>
      <c r="P251" s="6"/>
      <c r="Q251" s="6" t="s">
        <v>3175</v>
      </c>
    </row>
    <row r="252" customHeight="1" spans="1:17">
      <c r="A252" s="8" t="s">
        <v>3176</v>
      </c>
      <c r="B252" s="8" t="s">
        <v>329</v>
      </c>
      <c r="C252" s="8" t="s">
        <v>3169</v>
      </c>
      <c r="D252" s="8" t="s">
        <v>3170</v>
      </c>
      <c r="E252" s="8" t="s">
        <v>2539</v>
      </c>
      <c r="F252" s="8"/>
      <c r="G252" s="43" t="s">
        <v>3166</v>
      </c>
      <c r="H252" s="43" t="s">
        <v>121</v>
      </c>
      <c r="I252" s="43"/>
      <c r="J252" s="43"/>
      <c r="K252" s="43"/>
      <c r="L252" s="8"/>
      <c r="M252" s="8"/>
      <c r="N252" s="8"/>
      <c r="O252" s="8"/>
      <c r="P252" s="8"/>
      <c r="Q252" s="8" t="s">
        <v>3177</v>
      </c>
    </row>
    <row r="253" customHeight="1" spans="1:17">
      <c r="A253" s="6" t="s">
        <v>3178</v>
      </c>
      <c r="B253" s="6" t="s">
        <v>329</v>
      </c>
      <c r="C253" s="6" t="s">
        <v>3169</v>
      </c>
      <c r="D253" s="6" t="s">
        <v>3170</v>
      </c>
      <c r="E253" s="6" t="s">
        <v>2539</v>
      </c>
      <c r="F253" s="6" t="s">
        <v>2583</v>
      </c>
      <c r="G253" s="44"/>
      <c r="H253" s="44" t="s">
        <v>121</v>
      </c>
      <c r="I253" s="44"/>
      <c r="J253" s="44"/>
      <c r="K253" s="44"/>
      <c r="L253" s="6"/>
      <c r="M253" s="6"/>
      <c r="N253" s="6"/>
      <c r="O253" s="6"/>
      <c r="P253" s="6"/>
      <c r="Q253" s="6" t="s">
        <v>3179</v>
      </c>
    </row>
    <row r="254" customHeight="1" spans="1:17">
      <c r="A254" s="8" t="s">
        <v>3180</v>
      </c>
      <c r="B254" s="8" t="s">
        <v>329</v>
      </c>
      <c r="C254" s="8" t="s">
        <v>3169</v>
      </c>
      <c r="D254" s="8" t="s">
        <v>3170</v>
      </c>
      <c r="E254" s="8" t="s">
        <v>2542</v>
      </c>
      <c r="F254" s="8" t="s">
        <v>2580</v>
      </c>
      <c r="G254" s="43"/>
      <c r="H254" s="43" t="s">
        <v>121</v>
      </c>
      <c r="I254" s="43"/>
      <c r="J254" s="43"/>
      <c r="K254" s="43"/>
      <c r="L254" s="8"/>
      <c r="M254" s="8"/>
      <c r="N254" s="8"/>
      <c r="O254" s="8"/>
      <c r="P254" s="8"/>
      <c r="Q254" s="8" t="s">
        <v>3181</v>
      </c>
    </row>
    <row r="255" customHeight="1" spans="1:17">
      <c r="A255" s="6" t="s">
        <v>3182</v>
      </c>
      <c r="B255" s="6" t="s">
        <v>329</v>
      </c>
      <c r="C255" s="6" t="s">
        <v>3183</v>
      </c>
      <c r="D255" s="6" t="s">
        <v>3184</v>
      </c>
      <c r="E255" s="6" t="s">
        <v>2535</v>
      </c>
      <c r="F255" s="6"/>
      <c r="G255" s="44" t="s">
        <v>2536</v>
      </c>
      <c r="H255" s="44" t="s">
        <v>121</v>
      </c>
      <c r="I255" s="44"/>
      <c r="J255" s="44"/>
      <c r="K255" s="44"/>
      <c r="L255" s="6"/>
      <c r="M255" s="6"/>
      <c r="N255" s="6"/>
      <c r="O255" s="6"/>
      <c r="P255" s="6"/>
      <c r="Q255" s="6" t="s">
        <v>3185</v>
      </c>
    </row>
    <row r="256" customHeight="1" spans="1:17">
      <c r="A256" s="8" t="s">
        <v>3186</v>
      </c>
      <c r="B256" s="8" t="s">
        <v>329</v>
      </c>
      <c r="C256" s="8" t="s">
        <v>3187</v>
      </c>
      <c r="D256" s="8" t="s">
        <v>3184</v>
      </c>
      <c r="E256" s="8" t="s">
        <v>2539</v>
      </c>
      <c r="F256" s="8"/>
      <c r="G256" s="43"/>
      <c r="H256" s="43" t="s">
        <v>121</v>
      </c>
      <c r="I256" s="43"/>
      <c r="J256" s="43"/>
      <c r="K256" s="43"/>
      <c r="L256" s="8"/>
      <c r="M256" s="8"/>
      <c r="N256" s="8"/>
      <c r="O256" s="8"/>
      <c r="P256" s="8"/>
      <c r="Q256" s="8" t="s">
        <v>3188</v>
      </c>
    </row>
    <row r="257" customHeight="1" spans="1:17">
      <c r="A257" s="6" t="s">
        <v>3189</v>
      </c>
      <c r="B257" s="6" t="s">
        <v>329</v>
      </c>
      <c r="C257" s="6" t="s">
        <v>3183</v>
      </c>
      <c r="D257" s="6" t="s">
        <v>3184</v>
      </c>
      <c r="E257" s="6" t="s">
        <v>2542</v>
      </c>
      <c r="F257" s="6"/>
      <c r="G257" s="44" t="s">
        <v>2536</v>
      </c>
      <c r="H257" s="44" t="s">
        <v>121</v>
      </c>
      <c r="I257" s="44"/>
      <c r="J257" s="44"/>
      <c r="K257" s="44"/>
      <c r="L257" s="6"/>
      <c r="M257" s="6"/>
      <c r="N257" s="6"/>
      <c r="O257" s="6"/>
      <c r="P257" s="6"/>
      <c r="Q257" s="6" t="s">
        <v>3190</v>
      </c>
    </row>
    <row r="258" customHeight="1" spans="1:17">
      <c r="A258" s="8" t="s">
        <v>3191</v>
      </c>
      <c r="B258" s="8" t="s">
        <v>329</v>
      </c>
      <c r="C258" s="8" t="s">
        <v>3187</v>
      </c>
      <c r="D258" s="8" t="s">
        <v>3184</v>
      </c>
      <c r="E258" s="8" t="s">
        <v>2542</v>
      </c>
      <c r="F258" s="8"/>
      <c r="G258" s="43"/>
      <c r="H258" s="43" t="s">
        <v>121</v>
      </c>
      <c r="I258" s="43"/>
      <c r="J258" s="43"/>
      <c r="K258" s="43"/>
      <c r="L258" s="8"/>
      <c r="M258" s="8"/>
      <c r="N258" s="8"/>
      <c r="O258" s="8"/>
      <c r="P258" s="8"/>
      <c r="Q258" s="8" t="s">
        <v>3192</v>
      </c>
    </row>
    <row r="259" customHeight="1" spans="1:17">
      <c r="A259" s="6" t="s">
        <v>3193</v>
      </c>
      <c r="B259" s="6" t="s">
        <v>329</v>
      </c>
      <c r="C259" s="6" t="s">
        <v>3183</v>
      </c>
      <c r="D259" s="6" t="s">
        <v>3184</v>
      </c>
      <c r="E259" s="6" t="s">
        <v>2545</v>
      </c>
      <c r="F259" s="6"/>
      <c r="G259" s="44" t="s">
        <v>2536</v>
      </c>
      <c r="H259" s="44" t="s">
        <v>121</v>
      </c>
      <c r="I259" s="44"/>
      <c r="J259" s="44"/>
      <c r="K259" s="44"/>
      <c r="L259" s="6"/>
      <c r="M259" s="6"/>
      <c r="N259" s="6"/>
      <c r="O259" s="6"/>
      <c r="P259" s="6"/>
      <c r="Q259" s="6" t="s">
        <v>3194</v>
      </c>
    </row>
    <row r="260" customHeight="1" spans="1:17">
      <c r="A260" s="8" t="s">
        <v>3195</v>
      </c>
      <c r="B260" s="8" t="s">
        <v>329</v>
      </c>
      <c r="C260" s="8" t="s">
        <v>3196</v>
      </c>
      <c r="D260" s="8" t="s">
        <v>2534</v>
      </c>
      <c r="E260" s="8" t="s">
        <v>2535</v>
      </c>
      <c r="F260" s="8" t="s">
        <v>2580</v>
      </c>
      <c r="G260" s="43" t="s">
        <v>3166</v>
      </c>
      <c r="H260" s="43" t="s">
        <v>121</v>
      </c>
      <c r="I260" s="43"/>
      <c r="J260" s="43"/>
      <c r="K260" s="43"/>
      <c r="L260" s="8"/>
      <c r="M260" s="8"/>
      <c r="N260" s="8"/>
      <c r="O260" s="8"/>
      <c r="P260" s="8"/>
      <c r="Q260" s="8" t="s">
        <v>3197</v>
      </c>
    </row>
    <row r="261" customHeight="1" spans="1:17">
      <c r="A261" s="6" t="s">
        <v>3198</v>
      </c>
      <c r="B261" s="6" t="s">
        <v>329</v>
      </c>
      <c r="C261" s="6" t="s">
        <v>3196</v>
      </c>
      <c r="D261" s="6" t="s">
        <v>2534</v>
      </c>
      <c r="E261" s="6" t="s">
        <v>2535</v>
      </c>
      <c r="F261" s="6" t="s">
        <v>2583</v>
      </c>
      <c r="G261" s="44" t="s">
        <v>3166</v>
      </c>
      <c r="H261" s="44" t="s">
        <v>121</v>
      </c>
      <c r="I261" s="44"/>
      <c r="J261" s="44"/>
      <c r="K261" s="44"/>
      <c r="L261" s="6"/>
      <c r="M261" s="6"/>
      <c r="N261" s="6"/>
      <c r="O261" s="6"/>
      <c r="P261" s="6"/>
      <c r="Q261" s="6" t="s">
        <v>3199</v>
      </c>
    </row>
    <row r="262" customHeight="1" spans="1:17">
      <c r="A262" s="8" t="s">
        <v>3200</v>
      </c>
      <c r="B262" s="8" t="s">
        <v>329</v>
      </c>
      <c r="C262" s="8" t="s">
        <v>3196</v>
      </c>
      <c r="D262" s="8" t="s">
        <v>2534</v>
      </c>
      <c r="E262" s="8" t="s">
        <v>2539</v>
      </c>
      <c r="F262" s="8"/>
      <c r="G262" s="43" t="s">
        <v>3166</v>
      </c>
      <c r="H262" s="43" t="s">
        <v>121</v>
      </c>
      <c r="I262" s="43"/>
      <c r="J262" s="43"/>
      <c r="K262" s="43"/>
      <c r="L262" s="8"/>
      <c r="M262" s="8"/>
      <c r="N262" s="8"/>
      <c r="O262" s="8"/>
      <c r="P262" s="8"/>
      <c r="Q262" s="8" t="s">
        <v>3201</v>
      </c>
    </row>
    <row r="263" customHeight="1" spans="1:17">
      <c r="A263" s="6" t="s">
        <v>3202</v>
      </c>
      <c r="B263" s="6" t="s">
        <v>329</v>
      </c>
      <c r="C263" s="6" t="s">
        <v>3203</v>
      </c>
      <c r="D263" s="6" t="s">
        <v>2534</v>
      </c>
      <c r="E263" s="6" t="s">
        <v>2539</v>
      </c>
      <c r="F263" s="6" t="s">
        <v>2583</v>
      </c>
      <c r="G263" s="44" t="s">
        <v>3166</v>
      </c>
      <c r="H263" s="44" t="s">
        <v>121</v>
      </c>
      <c r="I263" s="44"/>
      <c r="J263" s="44"/>
      <c r="K263" s="44"/>
      <c r="L263" s="6"/>
      <c r="M263" s="6"/>
      <c r="N263" s="6"/>
      <c r="O263" s="6"/>
      <c r="P263" s="6"/>
      <c r="Q263" s="6" t="s">
        <v>3204</v>
      </c>
    </row>
    <row r="264" customHeight="1" spans="1:17">
      <c r="A264" s="8" t="s">
        <v>3205</v>
      </c>
      <c r="B264" s="8" t="s">
        <v>329</v>
      </c>
      <c r="C264" s="8" t="s">
        <v>3206</v>
      </c>
      <c r="D264" s="8" t="s">
        <v>3207</v>
      </c>
      <c r="E264" s="8" t="s">
        <v>2535</v>
      </c>
      <c r="F264" s="8"/>
      <c r="G264" s="43" t="s">
        <v>2536</v>
      </c>
      <c r="H264" s="43" t="s">
        <v>121</v>
      </c>
      <c r="I264" s="43"/>
      <c r="J264" s="43"/>
      <c r="K264" s="43"/>
      <c r="L264" s="8"/>
      <c r="M264" s="8"/>
      <c r="N264" s="8"/>
      <c r="O264" s="8"/>
      <c r="P264" s="8"/>
      <c r="Q264" s="8" t="s">
        <v>3208</v>
      </c>
    </row>
    <row r="265" customHeight="1" spans="1:17">
      <c r="A265" s="6" t="s">
        <v>3209</v>
      </c>
      <c r="B265" s="6" t="s">
        <v>329</v>
      </c>
      <c r="C265" s="6" t="s">
        <v>3206</v>
      </c>
      <c r="D265" s="6" t="s">
        <v>3207</v>
      </c>
      <c r="E265" s="6" t="s">
        <v>2535</v>
      </c>
      <c r="F265" s="6" t="s">
        <v>2580</v>
      </c>
      <c r="G265" s="44" t="s">
        <v>2607</v>
      </c>
      <c r="H265" s="44" t="s">
        <v>121</v>
      </c>
      <c r="I265" s="44"/>
      <c r="J265" s="44"/>
      <c r="K265" s="44"/>
      <c r="L265" s="6"/>
      <c r="M265" s="6"/>
      <c r="N265" s="6"/>
      <c r="O265" s="6"/>
      <c r="P265" s="6"/>
      <c r="Q265" s="6" t="s">
        <v>3210</v>
      </c>
    </row>
    <row r="266" customHeight="1" spans="1:17">
      <c r="A266" s="8" t="s">
        <v>3211</v>
      </c>
      <c r="B266" s="8" t="s">
        <v>329</v>
      </c>
      <c r="C266" s="8" t="s">
        <v>3206</v>
      </c>
      <c r="D266" s="8" t="s">
        <v>3207</v>
      </c>
      <c r="E266" s="8" t="s">
        <v>2535</v>
      </c>
      <c r="F266" s="8" t="s">
        <v>2583</v>
      </c>
      <c r="G266" s="43" t="s">
        <v>2607</v>
      </c>
      <c r="H266" s="43" t="s">
        <v>121</v>
      </c>
      <c r="I266" s="43"/>
      <c r="J266" s="43"/>
      <c r="K266" s="43"/>
      <c r="L266" s="8"/>
      <c r="M266" s="8"/>
      <c r="N266" s="8"/>
      <c r="O266" s="8"/>
      <c r="P266" s="8"/>
      <c r="Q266" s="8" t="s">
        <v>3212</v>
      </c>
    </row>
    <row r="267" customHeight="1" spans="1:17">
      <c r="A267" s="6" t="s">
        <v>3213</v>
      </c>
      <c r="B267" s="6" t="s">
        <v>329</v>
      </c>
      <c r="C267" s="6" t="s">
        <v>3214</v>
      </c>
      <c r="D267" s="6" t="s">
        <v>3207</v>
      </c>
      <c r="E267" s="6" t="s">
        <v>2535</v>
      </c>
      <c r="F267" s="6"/>
      <c r="G267" s="44" t="s">
        <v>2550</v>
      </c>
      <c r="H267" s="44" t="s">
        <v>121</v>
      </c>
      <c r="I267" s="44"/>
      <c r="J267" s="44"/>
      <c r="K267" s="44"/>
      <c r="L267" s="6"/>
      <c r="M267" s="6"/>
      <c r="N267" s="6"/>
      <c r="O267" s="6"/>
      <c r="P267" s="6"/>
      <c r="Q267" s="6" t="s">
        <v>3215</v>
      </c>
    </row>
    <row r="268" customHeight="1" spans="1:17">
      <c r="A268" s="8" t="s">
        <v>3216</v>
      </c>
      <c r="B268" s="8" t="s">
        <v>329</v>
      </c>
      <c r="C268" s="8" t="s">
        <v>3214</v>
      </c>
      <c r="D268" s="8" t="s">
        <v>3207</v>
      </c>
      <c r="E268" s="8" t="s">
        <v>2535</v>
      </c>
      <c r="F268" s="8"/>
      <c r="G268" s="43" t="s">
        <v>2674</v>
      </c>
      <c r="H268" s="43" t="s">
        <v>121</v>
      </c>
      <c r="I268" s="43"/>
      <c r="J268" s="43"/>
      <c r="K268" s="43"/>
      <c r="L268" s="8"/>
      <c r="M268" s="8"/>
      <c r="N268" s="8"/>
      <c r="O268" s="8"/>
      <c r="P268" s="8"/>
      <c r="Q268" s="8" t="s">
        <v>3217</v>
      </c>
    </row>
    <row r="269" customHeight="1" spans="1:17">
      <c r="A269" s="6" t="s">
        <v>3218</v>
      </c>
      <c r="B269" s="6" t="s">
        <v>329</v>
      </c>
      <c r="C269" s="6" t="s">
        <v>3206</v>
      </c>
      <c r="D269" s="6" t="s">
        <v>3207</v>
      </c>
      <c r="E269" s="6" t="s">
        <v>2539</v>
      </c>
      <c r="F269" s="6"/>
      <c r="G269" s="44" t="s">
        <v>2565</v>
      </c>
      <c r="H269" s="44" t="s">
        <v>121</v>
      </c>
      <c r="I269" s="44"/>
      <c r="J269" s="44"/>
      <c r="K269" s="44"/>
      <c r="L269" s="6"/>
      <c r="M269" s="6"/>
      <c r="N269" s="6"/>
      <c r="O269" s="6"/>
      <c r="P269" s="6"/>
      <c r="Q269" s="6" t="s">
        <v>3219</v>
      </c>
    </row>
    <row r="270" customHeight="1" spans="1:17">
      <c r="A270" s="8" t="s">
        <v>3220</v>
      </c>
      <c r="B270" s="8" t="s">
        <v>329</v>
      </c>
      <c r="C270" s="8" t="s">
        <v>3206</v>
      </c>
      <c r="D270" s="8" t="s">
        <v>3207</v>
      </c>
      <c r="E270" s="8" t="s">
        <v>2539</v>
      </c>
      <c r="F270" s="8" t="s">
        <v>2580</v>
      </c>
      <c r="G270" s="43" t="s">
        <v>2607</v>
      </c>
      <c r="H270" s="43" t="s">
        <v>121</v>
      </c>
      <c r="I270" s="43"/>
      <c r="J270" s="43"/>
      <c r="K270" s="43"/>
      <c r="L270" s="8"/>
      <c r="M270" s="8"/>
      <c r="N270" s="8"/>
      <c r="O270" s="8"/>
      <c r="P270" s="8"/>
      <c r="Q270" s="8" t="s">
        <v>3221</v>
      </c>
    </row>
    <row r="271" customHeight="1" spans="1:17">
      <c r="A271" s="6" t="s">
        <v>3222</v>
      </c>
      <c r="B271" s="6" t="s">
        <v>329</v>
      </c>
      <c r="C271" s="6" t="s">
        <v>3206</v>
      </c>
      <c r="D271" s="6" t="s">
        <v>3207</v>
      </c>
      <c r="E271" s="6" t="s">
        <v>2539</v>
      </c>
      <c r="F271" s="6" t="s">
        <v>2583</v>
      </c>
      <c r="G271" s="44" t="s">
        <v>2607</v>
      </c>
      <c r="H271" s="44" t="s">
        <v>121</v>
      </c>
      <c r="I271" s="44"/>
      <c r="J271" s="44"/>
      <c r="K271" s="44"/>
      <c r="L271" s="6"/>
      <c r="M271" s="6"/>
      <c r="N271" s="6"/>
      <c r="O271" s="6"/>
      <c r="P271" s="6"/>
      <c r="Q271" s="6" t="s">
        <v>3223</v>
      </c>
    </row>
    <row r="272" customHeight="1" spans="1:17">
      <c r="A272" s="8" t="s">
        <v>3224</v>
      </c>
      <c r="B272" s="8" t="s">
        <v>329</v>
      </c>
      <c r="C272" s="8" t="s">
        <v>3206</v>
      </c>
      <c r="D272" s="8" t="s">
        <v>3207</v>
      </c>
      <c r="E272" s="8" t="s">
        <v>2542</v>
      </c>
      <c r="F272" s="8"/>
      <c r="G272" s="43" t="s">
        <v>2536</v>
      </c>
      <c r="H272" s="43" t="s">
        <v>121</v>
      </c>
      <c r="I272" s="43"/>
      <c r="J272" s="43"/>
      <c r="K272" s="43"/>
      <c r="L272" s="8"/>
      <c r="M272" s="8"/>
      <c r="N272" s="8"/>
      <c r="O272" s="8"/>
      <c r="P272" s="8"/>
      <c r="Q272" s="8" t="s">
        <v>3225</v>
      </c>
    </row>
    <row r="273" customHeight="1" spans="1:17">
      <c r="A273" s="6" t="s">
        <v>3226</v>
      </c>
      <c r="B273" s="6" t="s">
        <v>329</v>
      </c>
      <c r="C273" s="6" t="s">
        <v>3206</v>
      </c>
      <c r="D273" s="6" t="s">
        <v>3207</v>
      </c>
      <c r="E273" s="6" t="s">
        <v>2542</v>
      </c>
      <c r="F273" s="6" t="s">
        <v>2580</v>
      </c>
      <c r="G273" s="44" t="s">
        <v>2607</v>
      </c>
      <c r="H273" s="44" t="s">
        <v>121</v>
      </c>
      <c r="I273" s="44"/>
      <c r="J273" s="44"/>
      <c r="K273" s="44"/>
      <c r="L273" s="6"/>
      <c r="M273" s="6"/>
      <c r="N273" s="6"/>
      <c r="O273" s="6"/>
      <c r="P273" s="6"/>
      <c r="Q273" s="6" t="s">
        <v>3227</v>
      </c>
    </row>
    <row r="274" customHeight="1" spans="1:17">
      <c r="A274" s="8" t="s">
        <v>3228</v>
      </c>
      <c r="B274" s="8" t="s">
        <v>329</v>
      </c>
      <c r="C274" s="8" t="s">
        <v>3206</v>
      </c>
      <c r="D274" s="8" t="s">
        <v>3207</v>
      </c>
      <c r="E274" s="8" t="s">
        <v>2545</v>
      </c>
      <c r="F274" s="8"/>
      <c r="G274" s="43" t="s">
        <v>2565</v>
      </c>
      <c r="H274" s="43" t="s">
        <v>121</v>
      </c>
      <c r="I274" s="43"/>
      <c r="J274" s="43"/>
      <c r="K274" s="43"/>
      <c r="L274" s="8"/>
      <c r="M274" s="8"/>
      <c r="N274" s="8"/>
      <c r="O274" s="8"/>
      <c r="P274" s="8"/>
      <c r="Q274" s="8" t="s">
        <v>3229</v>
      </c>
    </row>
    <row r="275" customHeight="1" spans="1:17">
      <c r="A275" s="6" t="s">
        <v>3230</v>
      </c>
      <c r="B275" s="6" t="s">
        <v>329</v>
      </c>
      <c r="C275" s="6" t="s">
        <v>3206</v>
      </c>
      <c r="D275" s="6" t="s">
        <v>3207</v>
      </c>
      <c r="E275" s="6" t="s">
        <v>2545</v>
      </c>
      <c r="F275" s="6"/>
      <c r="G275" s="44" t="s">
        <v>2536</v>
      </c>
      <c r="H275" s="44" t="s">
        <v>121</v>
      </c>
      <c r="I275" s="44"/>
      <c r="J275" s="44"/>
      <c r="K275" s="44"/>
      <c r="L275" s="6"/>
      <c r="M275" s="6"/>
      <c r="N275" s="6"/>
      <c r="O275" s="6"/>
      <c r="P275" s="6"/>
      <c r="Q275" s="6" t="s">
        <v>3231</v>
      </c>
    </row>
    <row r="276" customHeight="1" spans="1:17">
      <c r="A276" s="8" t="s">
        <v>3232</v>
      </c>
      <c r="B276" s="8" t="s">
        <v>329</v>
      </c>
      <c r="C276" s="8" t="s">
        <v>3233</v>
      </c>
      <c r="D276" s="8" t="s">
        <v>3010</v>
      </c>
      <c r="E276" s="8" t="s">
        <v>2545</v>
      </c>
      <c r="F276" s="8"/>
      <c r="G276" s="43" t="s">
        <v>2536</v>
      </c>
      <c r="H276" s="43" t="s">
        <v>121</v>
      </c>
      <c r="I276" s="43"/>
      <c r="J276" s="43"/>
      <c r="K276" s="43"/>
      <c r="L276" s="8"/>
      <c r="M276" s="8"/>
      <c r="N276" s="8"/>
      <c r="O276" s="8"/>
      <c r="P276" s="8"/>
      <c r="Q276" s="8" t="s">
        <v>3234</v>
      </c>
    </row>
    <row r="277" customHeight="1" spans="1:17">
      <c r="A277" s="6" t="s">
        <v>3235</v>
      </c>
      <c r="B277" s="6" t="s">
        <v>329</v>
      </c>
      <c r="C277" s="6" t="s">
        <v>3236</v>
      </c>
      <c r="D277" s="6" t="s">
        <v>3237</v>
      </c>
      <c r="E277" s="6" t="s">
        <v>2535</v>
      </c>
      <c r="F277" s="6"/>
      <c r="G277" s="44" t="s">
        <v>2565</v>
      </c>
      <c r="H277" s="44" t="s">
        <v>121</v>
      </c>
      <c r="I277" s="44"/>
      <c r="J277" s="44"/>
      <c r="K277" s="44"/>
      <c r="L277" s="6"/>
      <c r="M277" s="6"/>
      <c r="N277" s="6"/>
      <c r="O277" s="6"/>
      <c r="P277" s="6"/>
      <c r="Q277" s="6" t="s">
        <v>3238</v>
      </c>
    </row>
    <row r="278" customHeight="1" spans="1:17">
      <c r="A278" s="8" t="s">
        <v>3239</v>
      </c>
      <c r="B278" s="8" t="s">
        <v>329</v>
      </c>
      <c r="C278" s="8" t="s">
        <v>3236</v>
      </c>
      <c r="D278" s="8" t="s">
        <v>3237</v>
      </c>
      <c r="E278" s="8" t="s">
        <v>2535</v>
      </c>
      <c r="F278" s="8"/>
      <c r="G278" s="43" t="s">
        <v>2536</v>
      </c>
      <c r="H278" s="43" t="s">
        <v>121</v>
      </c>
      <c r="I278" s="43"/>
      <c r="J278" s="43"/>
      <c r="K278" s="43"/>
      <c r="L278" s="8"/>
      <c r="M278" s="8"/>
      <c r="N278" s="8"/>
      <c r="O278" s="8"/>
      <c r="P278" s="8"/>
      <c r="Q278" s="8" t="s">
        <v>3240</v>
      </c>
    </row>
    <row r="279" customHeight="1" spans="1:17">
      <c r="A279" s="6" t="s">
        <v>3241</v>
      </c>
      <c r="B279" s="6" t="s">
        <v>329</v>
      </c>
      <c r="C279" s="6" t="s">
        <v>3242</v>
      </c>
      <c r="D279" s="6" t="s">
        <v>3237</v>
      </c>
      <c r="E279" s="6" t="s">
        <v>2535</v>
      </c>
      <c r="F279" s="6"/>
      <c r="G279" s="44" t="s">
        <v>3166</v>
      </c>
      <c r="H279" s="44" t="s">
        <v>121</v>
      </c>
      <c r="I279" s="44"/>
      <c r="J279" s="44"/>
      <c r="K279" s="44"/>
      <c r="L279" s="6"/>
      <c r="M279" s="6"/>
      <c r="N279" s="6"/>
      <c r="O279" s="6"/>
      <c r="P279" s="6"/>
      <c r="Q279" s="6" t="s">
        <v>3243</v>
      </c>
    </row>
    <row r="280" customHeight="1" spans="1:17">
      <c r="A280" s="8" t="s">
        <v>3244</v>
      </c>
      <c r="B280" s="8" t="s">
        <v>329</v>
      </c>
      <c r="C280" s="8" t="s">
        <v>3242</v>
      </c>
      <c r="D280" s="8" t="s">
        <v>3237</v>
      </c>
      <c r="E280" s="8" t="s">
        <v>2535</v>
      </c>
      <c r="F280" s="8"/>
      <c r="G280" s="43" t="s">
        <v>2995</v>
      </c>
      <c r="H280" s="43" t="s">
        <v>121</v>
      </c>
      <c r="I280" s="43"/>
      <c r="J280" s="43"/>
      <c r="K280" s="43"/>
      <c r="L280" s="8"/>
      <c r="M280" s="8"/>
      <c r="N280" s="8"/>
      <c r="O280" s="8"/>
      <c r="P280" s="8"/>
      <c r="Q280" s="8" t="s">
        <v>3245</v>
      </c>
    </row>
    <row r="281" customHeight="1" spans="1:17">
      <c r="A281" s="6" t="s">
        <v>3246</v>
      </c>
      <c r="B281" s="6" t="s">
        <v>329</v>
      </c>
      <c r="C281" s="6" t="s">
        <v>3247</v>
      </c>
      <c r="D281" s="6" t="s">
        <v>3237</v>
      </c>
      <c r="E281" s="6" t="s">
        <v>2535</v>
      </c>
      <c r="F281" s="6" t="s">
        <v>2583</v>
      </c>
      <c r="G281" s="44" t="s">
        <v>3248</v>
      </c>
      <c r="H281" s="44" t="s">
        <v>2372</v>
      </c>
      <c r="I281" s="44"/>
      <c r="J281" s="44"/>
      <c r="K281" s="44"/>
      <c r="L281" s="6"/>
      <c r="M281" s="6"/>
      <c r="N281" s="6"/>
      <c r="O281" s="6"/>
      <c r="P281" s="6"/>
      <c r="Q281" s="6" t="s">
        <v>3249</v>
      </c>
    </row>
    <row r="282" customHeight="1" spans="1:17">
      <c r="A282" s="8" t="s">
        <v>3250</v>
      </c>
      <c r="B282" s="8" t="s">
        <v>329</v>
      </c>
      <c r="C282" s="8" t="s">
        <v>3236</v>
      </c>
      <c r="D282" s="8" t="s">
        <v>3237</v>
      </c>
      <c r="E282" s="8" t="s">
        <v>2539</v>
      </c>
      <c r="F282" s="8"/>
      <c r="G282" s="43" t="s">
        <v>2995</v>
      </c>
      <c r="H282" s="43" t="s">
        <v>121</v>
      </c>
      <c r="I282" s="43"/>
      <c r="J282" s="43"/>
      <c r="K282" s="43"/>
      <c r="L282" s="8"/>
      <c r="M282" s="8"/>
      <c r="N282" s="8"/>
      <c r="O282" s="8"/>
      <c r="P282" s="8"/>
      <c r="Q282" s="8" t="s">
        <v>3251</v>
      </c>
    </row>
    <row r="283" customHeight="1" spans="1:17">
      <c r="A283" s="6" t="s">
        <v>3252</v>
      </c>
      <c r="B283" s="6" t="s">
        <v>329</v>
      </c>
      <c r="C283" s="6" t="s">
        <v>3236</v>
      </c>
      <c r="D283" s="6" t="s">
        <v>3237</v>
      </c>
      <c r="E283" s="6" t="s">
        <v>2539</v>
      </c>
      <c r="F283" s="6"/>
      <c r="G283" s="6" t="s">
        <v>2536</v>
      </c>
      <c r="H283" s="6" t="s">
        <v>121</v>
      </c>
      <c r="I283" s="6"/>
      <c r="J283" s="6"/>
      <c r="K283" s="6"/>
      <c r="L283" s="6"/>
      <c r="M283" s="6"/>
      <c r="N283" s="6"/>
      <c r="O283" s="6"/>
      <c r="P283" s="6"/>
      <c r="Q283" s="6" t="s">
        <v>3253</v>
      </c>
    </row>
    <row r="284" customHeight="1" spans="1:17">
      <c r="A284" s="8" t="s">
        <v>3254</v>
      </c>
      <c r="B284" s="8" t="s">
        <v>329</v>
      </c>
      <c r="C284" s="8" t="s">
        <v>3236</v>
      </c>
      <c r="D284" s="8" t="s">
        <v>3237</v>
      </c>
      <c r="E284" s="8" t="s">
        <v>2539</v>
      </c>
      <c r="F284" s="8" t="s">
        <v>2580</v>
      </c>
      <c r="G284" s="43"/>
      <c r="H284" s="43" t="s">
        <v>121</v>
      </c>
      <c r="I284" s="43"/>
      <c r="J284" s="43"/>
      <c r="K284" s="43"/>
      <c r="L284" s="8"/>
      <c r="M284" s="8"/>
      <c r="N284" s="8"/>
      <c r="O284" s="8"/>
      <c r="P284" s="8"/>
      <c r="Q284" s="8" t="s">
        <v>3255</v>
      </c>
    </row>
    <row r="285" customHeight="1" spans="1:17">
      <c r="A285" s="6" t="s">
        <v>3256</v>
      </c>
      <c r="B285" s="6" t="s">
        <v>329</v>
      </c>
      <c r="C285" s="6" t="s">
        <v>3242</v>
      </c>
      <c r="D285" s="6" t="s">
        <v>3237</v>
      </c>
      <c r="E285" s="6" t="s">
        <v>2539</v>
      </c>
      <c r="F285" s="6"/>
      <c r="G285" s="44" t="s">
        <v>3166</v>
      </c>
      <c r="H285" s="44" t="s">
        <v>121</v>
      </c>
      <c r="I285" s="44"/>
      <c r="J285" s="44"/>
      <c r="K285" s="44"/>
      <c r="L285" s="6"/>
      <c r="M285" s="6"/>
      <c r="N285" s="6"/>
      <c r="O285" s="6"/>
      <c r="P285" s="6"/>
      <c r="Q285" s="6" t="s">
        <v>3257</v>
      </c>
    </row>
    <row r="286" customHeight="1" spans="1:17">
      <c r="A286" s="8" t="s">
        <v>3258</v>
      </c>
      <c r="B286" s="8" t="s">
        <v>329</v>
      </c>
      <c r="C286" s="8" t="s">
        <v>3242</v>
      </c>
      <c r="D286" s="8" t="s">
        <v>3237</v>
      </c>
      <c r="E286" s="8" t="s">
        <v>2539</v>
      </c>
      <c r="F286" s="8"/>
      <c r="G286" s="43" t="s">
        <v>2995</v>
      </c>
      <c r="H286" s="43" t="s">
        <v>121</v>
      </c>
      <c r="I286" s="43"/>
      <c r="J286" s="43"/>
      <c r="K286" s="43"/>
      <c r="L286" s="8"/>
      <c r="M286" s="8"/>
      <c r="N286" s="8"/>
      <c r="O286" s="8"/>
      <c r="P286" s="8"/>
      <c r="Q286" s="8" t="s">
        <v>3259</v>
      </c>
    </row>
    <row r="287" customHeight="1" spans="1:17">
      <c r="A287" s="6" t="s">
        <v>3260</v>
      </c>
      <c r="B287" s="6" t="s">
        <v>329</v>
      </c>
      <c r="C287" s="6" t="s">
        <v>3242</v>
      </c>
      <c r="D287" s="6" t="s">
        <v>3237</v>
      </c>
      <c r="E287" s="6" t="s">
        <v>2539</v>
      </c>
      <c r="F287" s="6"/>
      <c r="G287" s="44" t="s">
        <v>2674</v>
      </c>
      <c r="H287" s="44" t="s">
        <v>121</v>
      </c>
      <c r="I287" s="44"/>
      <c r="J287" s="44"/>
      <c r="K287" s="44"/>
      <c r="L287" s="6"/>
      <c r="M287" s="6"/>
      <c r="N287" s="6"/>
      <c r="O287" s="6"/>
      <c r="P287" s="6"/>
      <c r="Q287" s="6" t="s">
        <v>3261</v>
      </c>
    </row>
    <row r="288" customHeight="1" spans="1:17">
      <c r="A288" s="8" t="s">
        <v>3262</v>
      </c>
      <c r="B288" s="8" t="s">
        <v>329</v>
      </c>
      <c r="C288" s="8" t="s">
        <v>3236</v>
      </c>
      <c r="D288" s="8" t="s">
        <v>3237</v>
      </c>
      <c r="E288" s="8" t="s">
        <v>2542</v>
      </c>
      <c r="F288" s="8"/>
      <c r="G288" s="43" t="s">
        <v>2995</v>
      </c>
      <c r="H288" s="43" t="s">
        <v>121</v>
      </c>
      <c r="I288" s="43"/>
      <c r="J288" s="43"/>
      <c r="K288" s="43"/>
      <c r="L288" s="8"/>
      <c r="M288" s="8"/>
      <c r="N288" s="8"/>
      <c r="O288" s="8"/>
      <c r="P288" s="8"/>
      <c r="Q288" s="8" t="s">
        <v>3263</v>
      </c>
    </row>
    <row r="289" customHeight="1" spans="1:17">
      <c r="A289" s="6" t="s">
        <v>3264</v>
      </c>
      <c r="B289" s="6" t="s">
        <v>329</v>
      </c>
      <c r="C289" s="6" t="s">
        <v>3236</v>
      </c>
      <c r="D289" s="6" t="s">
        <v>3237</v>
      </c>
      <c r="E289" s="6" t="s">
        <v>2542</v>
      </c>
      <c r="F289" s="6"/>
      <c r="G289" s="44" t="s">
        <v>3265</v>
      </c>
      <c r="H289" s="44" t="s">
        <v>121</v>
      </c>
      <c r="I289" s="44"/>
      <c r="J289" s="44"/>
      <c r="K289" s="44"/>
      <c r="L289" s="6"/>
      <c r="M289" s="6"/>
      <c r="N289" s="6"/>
      <c r="O289" s="6"/>
      <c r="P289" s="6"/>
      <c r="Q289" s="6" t="s">
        <v>3266</v>
      </c>
    </row>
    <row r="290" customHeight="1" spans="1:17">
      <c r="A290" s="8" t="s">
        <v>3267</v>
      </c>
      <c r="B290" s="8" t="s">
        <v>329</v>
      </c>
      <c r="C290" s="8" t="s">
        <v>3236</v>
      </c>
      <c r="D290" s="8" t="s">
        <v>3237</v>
      </c>
      <c r="E290" s="8" t="s">
        <v>2542</v>
      </c>
      <c r="F290" s="8" t="s">
        <v>2583</v>
      </c>
      <c r="G290" s="43" t="s">
        <v>3268</v>
      </c>
      <c r="H290" s="43" t="s">
        <v>121</v>
      </c>
      <c r="I290" s="43"/>
      <c r="J290" s="43"/>
      <c r="K290" s="43"/>
      <c r="L290" s="8"/>
      <c r="M290" s="8"/>
      <c r="N290" s="8"/>
      <c r="O290" s="8"/>
      <c r="P290" s="8"/>
      <c r="Q290" s="8" t="s">
        <v>3269</v>
      </c>
    </row>
    <row r="291" customHeight="1" spans="1:17">
      <c r="A291" s="6" t="s">
        <v>3270</v>
      </c>
      <c r="B291" s="6" t="s">
        <v>329</v>
      </c>
      <c r="C291" s="6" t="s">
        <v>3242</v>
      </c>
      <c r="D291" s="6" t="s">
        <v>3237</v>
      </c>
      <c r="E291" s="6" t="s">
        <v>2542</v>
      </c>
      <c r="F291" s="6"/>
      <c r="G291" s="44" t="s">
        <v>2995</v>
      </c>
      <c r="H291" s="44" t="s">
        <v>121</v>
      </c>
      <c r="I291" s="44"/>
      <c r="J291" s="44"/>
      <c r="K291" s="44"/>
      <c r="L291" s="6"/>
      <c r="M291" s="6"/>
      <c r="N291" s="6"/>
      <c r="O291" s="6"/>
      <c r="P291" s="6"/>
      <c r="Q291" s="6" t="s">
        <v>3271</v>
      </c>
    </row>
    <row r="292" customHeight="1" spans="1:17">
      <c r="A292" s="8" t="s">
        <v>3272</v>
      </c>
      <c r="B292" s="8" t="s">
        <v>329</v>
      </c>
      <c r="C292" s="8" t="s">
        <v>3273</v>
      </c>
      <c r="D292" s="8" t="s">
        <v>3033</v>
      </c>
      <c r="E292" s="8" t="s">
        <v>2535</v>
      </c>
      <c r="F292" s="8"/>
      <c r="G292" s="43" t="s">
        <v>2536</v>
      </c>
      <c r="H292" s="43" t="s">
        <v>121</v>
      </c>
      <c r="I292" s="43"/>
      <c r="J292" s="43"/>
      <c r="K292" s="43"/>
      <c r="L292" s="8"/>
      <c r="M292" s="8"/>
      <c r="N292" s="8"/>
      <c r="O292" s="8"/>
      <c r="P292" s="8"/>
      <c r="Q292" s="8" t="s">
        <v>3274</v>
      </c>
    </row>
    <row r="293" customHeight="1" spans="1:17">
      <c r="A293" s="6" t="s">
        <v>3275</v>
      </c>
      <c r="B293" s="6" t="s">
        <v>329</v>
      </c>
      <c r="C293" s="6" t="s">
        <v>3276</v>
      </c>
      <c r="D293" s="6" t="s">
        <v>3033</v>
      </c>
      <c r="E293" s="6" t="s">
        <v>2535</v>
      </c>
      <c r="F293" s="6"/>
      <c r="G293" s="44" t="s">
        <v>2674</v>
      </c>
      <c r="H293" s="44" t="s">
        <v>121</v>
      </c>
      <c r="I293" s="44"/>
      <c r="J293" s="44"/>
      <c r="K293" s="44"/>
      <c r="L293" s="6"/>
      <c r="M293" s="6"/>
      <c r="N293" s="6"/>
      <c r="O293" s="6"/>
      <c r="P293" s="6"/>
      <c r="Q293" s="6" t="s">
        <v>3277</v>
      </c>
    </row>
    <row r="294" customHeight="1" spans="1:17">
      <c r="A294" s="8" t="s">
        <v>3278</v>
      </c>
      <c r="B294" s="8" t="s">
        <v>329</v>
      </c>
      <c r="C294" s="8" t="s">
        <v>3273</v>
      </c>
      <c r="D294" s="8" t="s">
        <v>3033</v>
      </c>
      <c r="E294" s="8" t="s">
        <v>2539</v>
      </c>
      <c r="F294" s="8"/>
      <c r="G294" s="43" t="s">
        <v>2536</v>
      </c>
      <c r="H294" s="43" t="s">
        <v>121</v>
      </c>
      <c r="I294" s="43"/>
      <c r="J294" s="43"/>
      <c r="K294" s="43"/>
      <c r="L294" s="8"/>
      <c r="M294" s="8"/>
      <c r="N294" s="8"/>
      <c r="O294" s="8"/>
      <c r="P294" s="8"/>
      <c r="Q294" s="8" t="s">
        <v>3279</v>
      </c>
    </row>
    <row r="295" customHeight="1" spans="1:17">
      <c r="A295" s="6" t="s">
        <v>3280</v>
      </c>
      <c r="B295" s="6" t="s">
        <v>329</v>
      </c>
      <c r="C295" s="6" t="s">
        <v>3273</v>
      </c>
      <c r="D295" s="6" t="s">
        <v>3033</v>
      </c>
      <c r="E295" s="6" t="s">
        <v>2542</v>
      </c>
      <c r="F295" s="6"/>
      <c r="G295" s="44" t="s">
        <v>2565</v>
      </c>
      <c r="H295" s="44" t="s">
        <v>121</v>
      </c>
      <c r="I295" s="44"/>
      <c r="J295" s="44"/>
      <c r="K295" s="44"/>
      <c r="L295" s="6"/>
      <c r="M295" s="6"/>
      <c r="N295" s="6"/>
      <c r="O295" s="6"/>
      <c r="P295" s="6"/>
      <c r="Q295" s="6" t="s">
        <v>3281</v>
      </c>
    </row>
    <row r="296" customHeight="1" spans="1:17">
      <c r="A296" s="8" t="s">
        <v>3282</v>
      </c>
      <c r="B296" s="8" t="s">
        <v>329</v>
      </c>
      <c r="C296" s="8" t="s">
        <v>3283</v>
      </c>
      <c r="D296" s="8" t="s">
        <v>3033</v>
      </c>
      <c r="E296" s="8" t="s">
        <v>2542</v>
      </c>
      <c r="F296" s="8"/>
      <c r="G296" s="43" t="s">
        <v>2536</v>
      </c>
      <c r="H296" s="43" t="s">
        <v>121</v>
      </c>
      <c r="I296" s="43"/>
      <c r="J296" s="43"/>
      <c r="K296" s="43"/>
      <c r="L296" s="8"/>
      <c r="M296" s="8"/>
      <c r="N296" s="8"/>
      <c r="O296" s="8"/>
      <c r="P296" s="8"/>
      <c r="Q296" s="8" t="s">
        <v>3284</v>
      </c>
    </row>
    <row r="297" customHeight="1" spans="1:17">
      <c r="A297" s="6" t="s">
        <v>3285</v>
      </c>
      <c r="B297" s="6" t="s">
        <v>329</v>
      </c>
      <c r="C297" s="6" t="s">
        <v>3286</v>
      </c>
      <c r="D297" s="6" t="s">
        <v>2823</v>
      </c>
      <c r="E297" s="6" t="s">
        <v>2535</v>
      </c>
      <c r="F297" s="6"/>
      <c r="G297" s="44" t="s">
        <v>2536</v>
      </c>
      <c r="H297" s="44" t="s">
        <v>121</v>
      </c>
      <c r="I297" s="44"/>
      <c r="J297" s="44"/>
      <c r="K297" s="44"/>
      <c r="L297" s="6"/>
      <c r="M297" s="6"/>
      <c r="N297" s="6"/>
      <c r="O297" s="6"/>
      <c r="P297" s="6"/>
      <c r="Q297" s="6" t="s">
        <v>3287</v>
      </c>
    </row>
    <row r="298" customHeight="1" spans="1:17">
      <c r="A298" s="8" t="s">
        <v>3288</v>
      </c>
      <c r="B298" s="8" t="s">
        <v>329</v>
      </c>
      <c r="C298" s="8" t="s">
        <v>3289</v>
      </c>
      <c r="D298" s="8" t="s">
        <v>2823</v>
      </c>
      <c r="E298" s="8" t="s">
        <v>2535</v>
      </c>
      <c r="F298" s="8" t="s">
        <v>2580</v>
      </c>
      <c r="G298" s="8" t="s">
        <v>2536</v>
      </c>
      <c r="H298" s="8" t="s">
        <v>2372</v>
      </c>
      <c r="I298" s="8"/>
      <c r="J298" s="8"/>
      <c r="K298" s="8"/>
      <c r="L298" s="8"/>
      <c r="M298" s="8"/>
      <c r="N298" s="8"/>
      <c r="O298" s="8"/>
      <c r="P298" s="8"/>
      <c r="Q298" s="8" t="s">
        <v>3290</v>
      </c>
    </row>
    <row r="299" customHeight="1" spans="1:17">
      <c r="A299" s="6" t="s">
        <v>3291</v>
      </c>
      <c r="B299" s="6" t="s">
        <v>329</v>
      </c>
      <c r="C299" s="6" t="s">
        <v>3289</v>
      </c>
      <c r="D299" s="6" t="s">
        <v>2823</v>
      </c>
      <c r="E299" s="6" t="s">
        <v>2535</v>
      </c>
      <c r="F299" s="6" t="s">
        <v>2580</v>
      </c>
      <c r="G299" s="44" t="s">
        <v>3292</v>
      </c>
      <c r="H299" s="44" t="s">
        <v>2372</v>
      </c>
      <c r="I299" s="44"/>
      <c r="J299" s="44"/>
      <c r="K299" s="44"/>
      <c r="L299" s="6"/>
      <c r="M299" s="6"/>
      <c r="N299" s="6"/>
      <c r="O299" s="6"/>
      <c r="P299" s="6"/>
      <c r="Q299" s="6" t="s">
        <v>3293</v>
      </c>
    </row>
    <row r="300" customHeight="1" spans="1:17">
      <c r="A300" s="8" t="s">
        <v>3294</v>
      </c>
      <c r="B300" s="8" t="s">
        <v>329</v>
      </c>
      <c r="C300" s="8" t="s">
        <v>3286</v>
      </c>
      <c r="D300" s="8" t="s">
        <v>2823</v>
      </c>
      <c r="E300" s="8" t="s">
        <v>2539</v>
      </c>
      <c r="F300" s="8"/>
      <c r="G300" s="8" t="s">
        <v>2536</v>
      </c>
      <c r="H300" s="8" t="s">
        <v>121</v>
      </c>
      <c r="I300" s="8"/>
      <c r="J300" s="8"/>
      <c r="K300" s="8"/>
      <c r="L300" s="8"/>
      <c r="M300" s="8"/>
      <c r="N300" s="8"/>
      <c r="O300" s="8"/>
      <c r="P300" s="8"/>
      <c r="Q300" s="8" t="s">
        <v>3295</v>
      </c>
    </row>
    <row r="301" customHeight="1" spans="1:17">
      <c r="A301" s="6" t="s">
        <v>3296</v>
      </c>
      <c r="B301" s="6" t="s">
        <v>329</v>
      </c>
      <c r="C301" s="6" t="s">
        <v>3286</v>
      </c>
      <c r="D301" s="6" t="s">
        <v>2823</v>
      </c>
      <c r="E301" s="6" t="s">
        <v>2539</v>
      </c>
      <c r="F301" s="6" t="s">
        <v>2580</v>
      </c>
      <c r="G301" s="44" t="s">
        <v>2565</v>
      </c>
      <c r="H301" s="44" t="s">
        <v>121</v>
      </c>
      <c r="I301" s="44"/>
      <c r="J301" s="44"/>
      <c r="K301" s="44"/>
      <c r="L301" s="6"/>
      <c r="M301" s="6"/>
      <c r="N301" s="6"/>
      <c r="O301" s="6"/>
      <c r="P301" s="6"/>
      <c r="Q301" s="6" t="s">
        <v>3297</v>
      </c>
    </row>
    <row r="302" customHeight="1" spans="1:17">
      <c r="A302" s="8" t="s">
        <v>3298</v>
      </c>
      <c r="B302" s="8" t="s">
        <v>329</v>
      </c>
      <c r="C302" s="8" t="s">
        <v>3286</v>
      </c>
      <c r="D302" s="8" t="s">
        <v>2823</v>
      </c>
      <c r="E302" s="8" t="s">
        <v>2542</v>
      </c>
      <c r="F302" s="8"/>
      <c r="G302" s="43" t="s">
        <v>2536</v>
      </c>
      <c r="H302" s="43" t="s">
        <v>121</v>
      </c>
      <c r="I302" s="43"/>
      <c r="J302" s="43"/>
      <c r="K302" s="43"/>
      <c r="L302" s="8"/>
      <c r="M302" s="8"/>
      <c r="N302" s="8"/>
      <c r="O302" s="8"/>
      <c r="P302" s="8"/>
      <c r="Q302" s="8" t="s">
        <v>3299</v>
      </c>
    </row>
    <row r="303" customHeight="1" spans="1:17">
      <c r="A303" s="6" t="s">
        <v>3300</v>
      </c>
      <c r="B303" s="6" t="s">
        <v>329</v>
      </c>
      <c r="C303" s="6" t="s">
        <v>3286</v>
      </c>
      <c r="D303" s="6" t="s">
        <v>2823</v>
      </c>
      <c r="E303" s="6" t="s">
        <v>2545</v>
      </c>
      <c r="F303" s="6"/>
      <c r="G303" s="44" t="s">
        <v>2536</v>
      </c>
      <c r="H303" s="44" t="s">
        <v>121</v>
      </c>
      <c r="I303" s="44"/>
      <c r="J303" s="44"/>
      <c r="K303" s="44"/>
      <c r="L303" s="6"/>
      <c r="M303" s="6"/>
      <c r="N303" s="6"/>
      <c r="O303" s="6"/>
      <c r="P303" s="6"/>
      <c r="Q303" s="6" t="s">
        <v>3301</v>
      </c>
    </row>
    <row r="304" customHeight="1" spans="1:17">
      <c r="A304" s="8" t="s">
        <v>3302</v>
      </c>
      <c r="B304" s="8" t="s">
        <v>329</v>
      </c>
      <c r="C304" s="8" t="s">
        <v>3303</v>
      </c>
      <c r="D304" s="8" t="s">
        <v>2828</v>
      </c>
      <c r="E304" s="8" t="s">
        <v>2535</v>
      </c>
      <c r="F304" s="8"/>
      <c r="G304" s="8" t="s">
        <v>2536</v>
      </c>
      <c r="H304" s="8" t="s">
        <v>121</v>
      </c>
      <c r="I304" s="8"/>
      <c r="J304" s="8"/>
      <c r="K304" s="8"/>
      <c r="L304" s="8"/>
      <c r="M304" s="8"/>
      <c r="N304" s="8"/>
      <c r="O304" s="8"/>
      <c r="P304" s="8"/>
      <c r="Q304" s="8" t="s">
        <v>3304</v>
      </c>
    </row>
    <row r="305" customHeight="1" spans="1:17">
      <c r="A305" s="6" t="s">
        <v>3305</v>
      </c>
      <c r="B305" s="6" t="s">
        <v>329</v>
      </c>
      <c r="C305" s="6" t="s">
        <v>3303</v>
      </c>
      <c r="D305" s="6" t="s">
        <v>2828</v>
      </c>
      <c r="E305" s="6" t="s">
        <v>2535</v>
      </c>
      <c r="F305" s="6"/>
      <c r="G305" s="44" t="s">
        <v>3306</v>
      </c>
      <c r="H305" s="44" t="s">
        <v>121</v>
      </c>
      <c r="I305" s="44"/>
      <c r="J305" s="44"/>
      <c r="K305" s="44"/>
      <c r="L305" s="6"/>
      <c r="M305" s="6"/>
      <c r="N305" s="6"/>
      <c r="O305" s="6"/>
      <c r="P305" s="6"/>
      <c r="Q305" s="6" t="s">
        <v>3307</v>
      </c>
    </row>
    <row r="306" customHeight="1" spans="1:17">
      <c r="A306" s="8" t="s">
        <v>3308</v>
      </c>
      <c r="B306" s="8" t="s">
        <v>329</v>
      </c>
      <c r="C306" s="8" t="s">
        <v>3303</v>
      </c>
      <c r="D306" s="8" t="s">
        <v>2828</v>
      </c>
      <c r="E306" s="8" t="s">
        <v>2535</v>
      </c>
      <c r="F306" s="8"/>
      <c r="G306" s="43" t="s">
        <v>2565</v>
      </c>
      <c r="H306" s="43" t="s">
        <v>121</v>
      </c>
      <c r="I306" s="43"/>
      <c r="J306" s="43"/>
      <c r="K306" s="43"/>
      <c r="L306" s="8"/>
      <c r="M306" s="8"/>
      <c r="N306" s="8"/>
      <c r="O306" s="8"/>
      <c r="P306" s="8"/>
      <c r="Q306" s="8" t="s">
        <v>3309</v>
      </c>
    </row>
    <row r="307" customHeight="1" spans="1:17">
      <c r="A307" s="6" t="s">
        <v>3310</v>
      </c>
      <c r="B307" s="6" t="s">
        <v>329</v>
      </c>
      <c r="C307" s="6" t="s">
        <v>3303</v>
      </c>
      <c r="D307" s="6" t="s">
        <v>2828</v>
      </c>
      <c r="E307" s="6" t="s">
        <v>2535</v>
      </c>
      <c r="F307" s="6" t="s">
        <v>2583</v>
      </c>
      <c r="G307" s="44" t="s">
        <v>2607</v>
      </c>
      <c r="H307" s="44" t="s">
        <v>121</v>
      </c>
      <c r="I307" s="44"/>
      <c r="J307" s="44"/>
      <c r="K307" s="44"/>
      <c r="L307" s="6"/>
      <c r="M307" s="6"/>
      <c r="N307" s="6"/>
      <c r="O307" s="6"/>
      <c r="P307" s="6"/>
      <c r="Q307" s="6" t="s">
        <v>3311</v>
      </c>
    </row>
    <row r="308" customHeight="1" spans="1:17">
      <c r="A308" s="8" t="s">
        <v>3312</v>
      </c>
      <c r="B308" s="8" t="s">
        <v>329</v>
      </c>
      <c r="C308" s="8" t="s">
        <v>3313</v>
      </c>
      <c r="D308" s="8" t="s">
        <v>2828</v>
      </c>
      <c r="E308" s="8" t="s">
        <v>2535</v>
      </c>
      <c r="F308" s="8" t="s">
        <v>2583</v>
      </c>
      <c r="G308" s="43" t="s">
        <v>3314</v>
      </c>
      <c r="H308" s="43" t="s">
        <v>121</v>
      </c>
      <c r="I308" s="43"/>
      <c r="J308" s="43"/>
      <c r="K308" s="43"/>
      <c r="L308" s="8"/>
      <c r="M308" s="8"/>
      <c r="N308" s="8"/>
      <c r="O308" s="8"/>
      <c r="P308" s="8"/>
      <c r="Q308" s="8" t="s">
        <v>3315</v>
      </c>
    </row>
    <row r="309" customHeight="1" spans="1:17">
      <c r="A309" s="6" t="s">
        <v>3316</v>
      </c>
      <c r="B309" s="6" t="s">
        <v>329</v>
      </c>
      <c r="C309" s="6" t="s">
        <v>3303</v>
      </c>
      <c r="D309" s="6" t="s">
        <v>2828</v>
      </c>
      <c r="E309" s="6" t="s">
        <v>2539</v>
      </c>
      <c r="F309" s="6"/>
      <c r="G309" s="44" t="s">
        <v>2536</v>
      </c>
      <c r="H309" s="44" t="s">
        <v>121</v>
      </c>
      <c r="I309" s="44"/>
      <c r="J309" s="44"/>
      <c r="K309" s="44"/>
      <c r="L309" s="6"/>
      <c r="M309" s="6"/>
      <c r="N309" s="6"/>
      <c r="O309" s="6"/>
      <c r="P309" s="6"/>
      <c r="Q309" s="6" t="s">
        <v>3317</v>
      </c>
    </row>
    <row r="310" customHeight="1" spans="1:17">
      <c r="A310" s="8" t="s">
        <v>3318</v>
      </c>
      <c r="B310" s="8" t="s">
        <v>329</v>
      </c>
      <c r="C310" s="8" t="s">
        <v>3303</v>
      </c>
      <c r="D310" s="8" t="s">
        <v>2828</v>
      </c>
      <c r="E310" s="8" t="s">
        <v>2539</v>
      </c>
      <c r="F310" s="8" t="s">
        <v>2583</v>
      </c>
      <c r="G310" s="43" t="s">
        <v>2607</v>
      </c>
      <c r="H310" s="43" t="s">
        <v>121</v>
      </c>
      <c r="I310" s="43"/>
      <c r="J310" s="43"/>
      <c r="K310" s="43"/>
      <c r="L310" s="8"/>
      <c r="M310" s="8"/>
      <c r="N310" s="8"/>
      <c r="O310" s="8"/>
      <c r="P310" s="8"/>
      <c r="Q310" s="8" t="s">
        <v>3319</v>
      </c>
    </row>
    <row r="311" customHeight="1" spans="1:17">
      <c r="A311" s="6" t="s">
        <v>3320</v>
      </c>
      <c r="B311" s="6" t="s">
        <v>329</v>
      </c>
      <c r="C311" s="6" t="s">
        <v>3303</v>
      </c>
      <c r="D311" s="6" t="s">
        <v>2828</v>
      </c>
      <c r="E311" s="6" t="s">
        <v>2539</v>
      </c>
      <c r="F311" s="6" t="s">
        <v>2583</v>
      </c>
      <c r="G311" s="44" t="s">
        <v>3321</v>
      </c>
      <c r="H311" s="44" t="s">
        <v>121</v>
      </c>
      <c r="I311" s="44"/>
      <c r="J311" s="44"/>
      <c r="K311" s="44"/>
      <c r="L311" s="6"/>
      <c r="M311" s="6"/>
      <c r="N311" s="6"/>
      <c r="O311" s="6"/>
      <c r="P311" s="6"/>
      <c r="Q311" s="6" t="s">
        <v>3322</v>
      </c>
    </row>
    <row r="312" customHeight="1" spans="1:17">
      <c r="A312" s="8" t="s">
        <v>3323</v>
      </c>
      <c r="B312" s="8" t="s">
        <v>329</v>
      </c>
      <c r="C312" s="8" t="s">
        <v>3313</v>
      </c>
      <c r="D312" s="8" t="s">
        <v>2828</v>
      </c>
      <c r="E312" s="8" t="s">
        <v>2539</v>
      </c>
      <c r="F312" s="8"/>
      <c r="G312" s="43" t="s">
        <v>2536</v>
      </c>
      <c r="H312" s="43" t="s">
        <v>121</v>
      </c>
      <c r="I312" s="43"/>
      <c r="J312" s="43"/>
      <c r="K312" s="43"/>
      <c r="L312" s="8"/>
      <c r="M312" s="8"/>
      <c r="N312" s="8"/>
      <c r="O312" s="8"/>
      <c r="P312" s="8"/>
      <c r="Q312" s="8" t="s">
        <v>3324</v>
      </c>
    </row>
    <row r="313" customHeight="1" spans="1:17">
      <c r="A313" s="6" t="s">
        <v>3325</v>
      </c>
      <c r="B313" s="6" t="s">
        <v>329</v>
      </c>
      <c r="C313" s="6" t="s">
        <v>3303</v>
      </c>
      <c r="D313" s="6" t="s">
        <v>2828</v>
      </c>
      <c r="E313" s="6" t="s">
        <v>2542</v>
      </c>
      <c r="F313" s="6"/>
      <c r="G313" s="44" t="s">
        <v>2536</v>
      </c>
      <c r="H313" s="44" t="s">
        <v>121</v>
      </c>
      <c r="I313" s="44"/>
      <c r="J313" s="44"/>
      <c r="K313" s="44"/>
      <c r="L313" s="6"/>
      <c r="M313" s="6"/>
      <c r="N313" s="6"/>
      <c r="O313" s="6"/>
      <c r="P313" s="6"/>
      <c r="Q313" s="6" t="s">
        <v>3326</v>
      </c>
    </row>
    <row r="314" customHeight="1" spans="1:17">
      <c r="A314" s="8" t="s">
        <v>3327</v>
      </c>
      <c r="B314" s="8" t="s">
        <v>329</v>
      </c>
      <c r="C314" s="8" t="s">
        <v>3303</v>
      </c>
      <c r="D314" s="8" t="s">
        <v>2828</v>
      </c>
      <c r="E314" s="8" t="s">
        <v>2545</v>
      </c>
      <c r="F314" s="8"/>
      <c r="G314" s="43" t="s">
        <v>2536</v>
      </c>
      <c r="H314" s="43" t="s">
        <v>121</v>
      </c>
      <c r="I314" s="43"/>
      <c r="J314" s="43"/>
      <c r="K314" s="43"/>
      <c r="L314" s="8"/>
      <c r="M314" s="8"/>
      <c r="N314" s="8"/>
      <c r="O314" s="8"/>
      <c r="P314" s="8"/>
      <c r="Q314" s="8" t="s">
        <v>3328</v>
      </c>
    </row>
    <row r="315" customHeight="1" spans="1:17">
      <c r="A315" s="6" t="s">
        <v>3329</v>
      </c>
      <c r="B315" s="6" t="s">
        <v>329</v>
      </c>
      <c r="C315" s="6" t="s">
        <v>3313</v>
      </c>
      <c r="D315" s="6" t="s">
        <v>2828</v>
      </c>
      <c r="E315" s="6" t="s">
        <v>2545</v>
      </c>
      <c r="F315" s="6"/>
      <c r="G315" s="44" t="s">
        <v>2536</v>
      </c>
      <c r="H315" s="44" t="s">
        <v>121</v>
      </c>
      <c r="I315" s="44"/>
      <c r="J315" s="44"/>
      <c r="K315" s="44"/>
      <c r="L315" s="6"/>
      <c r="M315" s="6"/>
      <c r="N315" s="6"/>
      <c r="O315" s="6"/>
      <c r="P315" s="6"/>
      <c r="Q315" s="6" t="s">
        <v>3330</v>
      </c>
    </row>
    <row r="316" customHeight="1" spans="1:17">
      <c r="A316" s="8" t="s">
        <v>3331</v>
      </c>
      <c r="B316" s="8" t="s">
        <v>329</v>
      </c>
      <c r="C316" s="8" t="s">
        <v>3303</v>
      </c>
      <c r="D316" s="8" t="s">
        <v>2828</v>
      </c>
      <c r="E316" s="8" t="s">
        <v>2560</v>
      </c>
      <c r="F316" s="8"/>
      <c r="G316" s="43" t="s">
        <v>2536</v>
      </c>
      <c r="H316" s="43" t="s">
        <v>121</v>
      </c>
      <c r="I316" s="43"/>
      <c r="J316" s="43"/>
      <c r="K316" s="43"/>
      <c r="L316" s="8"/>
      <c r="M316" s="8"/>
      <c r="N316" s="8"/>
      <c r="O316" s="8"/>
      <c r="P316" s="8"/>
      <c r="Q316" s="8" t="s">
        <v>3332</v>
      </c>
    </row>
    <row r="317" customHeight="1" spans="1:17">
      <c r="A317" s="6" t="s">
        <v>3333</v>
      </c>
      <c r="B317" s="6" t="s">
        <v>329</v>
      </c>
      <c r="C317" s="6" t="s">
        <v>3334</v>
      </c>
      <c r="D317" s="6" t="s">
        <v>2836</v>
      </c>
      <c r="E317" s="6" t="s">
        <v>2535</v>
      </c>
      <c r="F317" s="6"/>
      <c r="G317" s="44" t="s">
        <v>3335</v>
      </c>
      <c r="H317" s="44" t="s">
        <v>121</v>
      </c>
      <c r="I317" s="44"/>
      <c r="J317" s="44"/>
      <c r="K317" s="44"/>
      <c r="L317" s="6"/>
      <c r="M317" s="6"/>
      <c r="N317" s="6"/>
      <c r="O317" s="6"/>
      <c r="P317" s="6"/>
      <c r="Q317" s="6" t="s">
        <v>3336</v>
      </c>
    </row>
    <row r="318" customHeight="1" spans="1:17">
      <c r="A318" s="8" t="s">
        <v>3337</v>
      </c>
      <c r="B318" s="8" t="s">
        <v>329</v>
      </c>
      <c r="C318" s="8" t="s">
        <v>3338</v>
      </c>
      <c r="D318" s="8" t="s">
        <v>2836</v>
      </c>
      <c r="E318" s="8" t="s">
        <v>2535</v>
      </c>
      <c r="F318" s="8"/>
      <c r="G318" s="43" t="s">
        <v>2565</v>
      </c>
      <c r="H318" s="43" t="s">
        <v>121</v>
      </c>
      <c r="I318" s="43"/>
      <c r="J318" s="43"/>
      <c r="K318" s="43"/>
      <c r="L318" s="8"/>
      <c r="M318" s="8"/>
      <c r="N318" s="8"/>
      <c r="O318" s="8"/>
      <c r="P318" s="8"/>
      <c r="Q318" s="8" t="s">
        <v>3339</v>
      </c>
    </row>
    <row r="319" customHeight="1" spans="1:17">
      <c r="A319" s="6" t="s">
        <v>3340</v>
      </c>
      <c r="B319" s="6" t="s">
        <v>329</v>
      </c>
      <c r="C319" s="6" t="s">
        <v>3341</v>
      </c>
      <c r="D319" s="6" t="s">
        <v>2836</v>
      </c>
      <c r="E319" s="6" t="s">
        <v>2535</v>
      </c>
      <c r="F319" s="6" t="s">
        <v>2580</v>
      </c>
      <c r="G319" s="44" t="s">
        <v>2674</v>
      </c>
      <c r="H319" s="44" t="s">
        <v>2372</v>
      </c>
      <c r="I319" s="44"/>
      <c r="J319" s="44"/>
      <c r="K319" s="44"/>
      <c r="L319" s="6"/>
      <c r="M319" s="6"/>
      <c r="N319" s="6"/>
      <c r="O319" s="6"/>
      <c r="P319" s="6"/>
      <c r="Q319" s="6" t="s">
        <v>3342</v>
      </c>
    </row>
    <row r="320" customHeight="1" spans="1:17">
      <c r="A320" s="8" t="s">
        <v>3343</v>
      </c>
      <c r="B320" s="8" t="s">
        <v>329</v>
      </c>
      <c r="C320" s="8" t="s">
        <v>3341</v>
      </c>
      <c r="D320" s="8" t="s">
        <v>2836</v>
      </c>
      <c r="E320" s="8" t="s">
        <v>2535</v>
      </c>
      <c r="F320" s="8" t="s">
        <v>2580</v>
      </c>
      <c r="G320" s="43" t="s">
        <v>2550</v>
      </c>
      <c r="H320" s="43" t="s">
        <v>2372</v>
      </c>
      <c r="I320" s="43"/>
      <c r="J320" s="43"/>
      <c r="K320" s="43"/>
      <c r="L320" s="8"/>
      <c r="M320" s="8"/>
      <c r="N320" s="8"/>
      <c r="O320" s="8" t="s">
        <v>3344</v>
      </c>
      <c r="P320" s="8"/>
      <c r="Q320" s="8" t="s">
        <v>3345</v>
      </c>
    </row>
    <row r="321" customHeight="1" spans="1:17">
      <c r="A321" s="6" t="s">
        <v>3346</v>
      </c>
      <c r="B321" s="6" t="s">
        <v>329</v>
      </c>
      <c r="C321" s="6" t="s">
        <v>3341</v>
      </c>
      <c r="D321" s="6" t="s">
        <v>2836</v>
      </c>
      <c r="E321" s="6" t="s">
        <v>2535</v>
      </c>
      <c r="F321" s="6" t="s">
        <v>2583</v>
      </c>
      <c r="G321" s="44" t="s">
        <v>2674</v>
      </c>
      <c r="H321" s="44" t="s">
        <v>2372</v>
      </c>
      <c r="I321" s="44"/>
      <c r="J321" s="44"/>
      <c r="K321" s="44"/>
      <c r="L321" s="6"/>
      <c r="M321" s="6"/>
      <c r="N321" s="6"/>
      <c r="O321" s="6"/>
      <c r="P321" s="6"/>
      <c r="Q321" s="6" t="s">
        <v>3347</v>
      </c>
    </row>
    <row r="322" customHeight="1" spans="1:17">
      <c r="A322" s="8" t="s">
        <v>3348</v>
      </c>
      <c r="B322" s="8" t="s">
        <v>329</v>
      </c>
      <c r="C322" s="8" t="s">
        <v>3341</v>
      </c>
      <c r="D322" s="8" t="s">
        <v>2836</v>
      </c>
      <c r="E322" s="8" t="s">
        <v>2535</v>
      </c>
      <c r="F322" s="8" t="s">
        <v>2583</v>
      </c>
      <c r="G322" s="43" t="s">
        <v>2550</v>
      </c>
      <c r="H322" s="43" t="s">
        <v>2372</v>
      </c>
      <c r="I322" s="43"/>
      <c r="J322" s="43"/>
      <c r="K322" s="43"/>
      <c r="L322" s="8"/>
      <c r="M322" s="8"/>
      <c r="N322" s="8"/>
      <c r="O322" s="8" t="s">
        <v>3349</v>
      </c>
      <c r="P322" s="8"/>
      <c r="Q322" s="8" t="s">
        <v>3350</v>
      </c>
    </row>
    <row r="323" customHeight="1" spans="1:17">
      <c r="A323" s="6" t="s">
        <v>3351</v>
      </c>
      <c r="B323" s="6" t="s">
        <v>329</v>
      </c>
      <c r="C323" s="6" t="s">
        <v>3334</v>
      </c>
      <c r="D323" s="6" t="s">
        <v>2836</v>
      </c>
      <c r="E323" s="6" t="s">
        <v>2539</v>
      </c>
      <c r="F323" s="6"/>
      <c r="G323" s="44" t="s">
        <v>3335</v>
      </c>
      <c r="H323" s="44" t="s">
        <v>121</v>
      </c>
      <c r="I323" s="44"/>
      <c r="J323" s="44"/>
      <c r="K323" s="44"/>
      <c r="L323" s="6"/>
      <c r="M323" s="6"/>
      <c r="N323" s="6"/>
      <c r="O323" s="6"/>
      <c r="P323" s="6"/>
      <c r="Q323" s="6" t="s">
        <v>3352</v>
      </c>
    </row>
    <row r="324" customHeight="1" spans="1:17">
      <c r="A324" s="8" t="s">
        <v>3353</v>
      </c>
      <c r="B324" s="8" t="s">
        <v>329</v>
      </c>
      <c r="C324" s="8" t="s">
        <v>3341</v>
      </c>
      <c r="D324" s="8" t="s">
        <v>2836</v>
      </c>
      <c r="E324" s="8" t="s">
        <v>2539</v>
      </c>
      <c r="F324" s="8" t="s">
        <v>2580</v>
      </c>
      <c r="G324" s="43" t="s">
        <v>2674</v>
      </c>
      <c r="H324" s="43" t="s">
        <v>2372</v>
      </c>
      <c r="I324" s="43"/>
      <c r="J324" s="43"/>
      <c r="K324" s="43"/>
      <c r="L324" s="8"/>
      <c r="M324" s="8"/>
      <c r="N324" s="8"/>
      <c r="O324" s="8"/>
      <c r="P324" s="8"/>
      <c r="Q324" s="8" t="s">
        <v>3354</v>
      </c>
    </row>
    <row r="325" customHeight="1" spans="1:17">
      <c r="A325" s="6" t="s">
        <v>3355</v>
      </c>
      <c r="B325" s="6" t="s">
        <v>329</v>
      </c>
      <c r="C325" s="6" t="s">
        <v>3341</v>
      </c>
      <c r="D325" s="6" t="s">
        <v>2836</v>
      </c>
      <c r="E325" s="6" t="s">
        <v>2539</v>
      </c>
      <c r="F325" s="6" t="s">
        <v>2580</v>
      </c>
      <c r="G325" s="44" t="s">
        <v>2550</v>
      </c>
      <c r="H325" s="44" t="s">
        <v>2372</v>
      </c>
      <c r="I325" s="44"/>
      <c r="J325" s="44"/>
      <c r="K325" s="44"/>
      <c r="L325" s="6"/>
      <c r="M325" s="6"/>
      <c r="N325" s="6"/>
      <c r="O325" s="6" t="s">
        <v>3344</v>
      </c>
      <c r="P325" s="6"/>
      <c r="Q325" s="6" t="s">
        <v>3356</v>
      </c>
    </row>
    <row r="326" customHeight="1" spans="1:17">
      <c r="A326" s="8" t="s">
        <v>3357</v>
      </c>
      <c r="B326" s="8" t="s">
        <v>329</v>
      </c>
      <c r="C326" s="8" t="s">
        <v>3341</v>
      </c>
      <c r="D326" s="8" t="s">
        <v>2836</v>
      </c>
      <c r="E326" s="8" t="s">
        <v>2539</v>
      </c>
      <c r="F326" s="8" t="s">
        <v>2583</v>
      </c>
      <c r="G326" s="43" t="s">
        <v>2674</v>
      </c>
      <c r="H326" s="43" t="s">
        <v>2372</v>
      </c>
      <c r="I326" s="43"/>
      <c r="J326" s="43"/>
      <c r="K326" s="43"/>
      <c r="L326" s="8"/>
      <c r="M326" s="8"/>
      <c r="N326" s="8"/>
      <c r="O326" s="8"/>
      <c r="P326" s="8"/>
      <c r="Q326" s="8" t="s">
        <v>3358</v>
      </c>
    </row>
    <row r="327" customHeight="1" spans="1:17">
      <c r="A327" s="6" t="s">
        <v>3359</v>
      </c>
      <c r="B327" s="6" t="s">
        <v>329</v>
      </c>
      <c r="C327" s="6" t="s">
        <v>3341</v>
      </c>
      <c r="D327" s="6" t="s">
        <v>2836</v>
      </c>
      <c r="E327" s="6" t="s">
        <v>2539</v>
      </c>
      <c r="F327" s="6" t="s">
        <v>2583</v>
      </c>
      <c r="G327" s="44" t="s">
        <v>2550</v>
      </c>
      <c r="H327" s="44" t="s">
        <v>2372</v>
      </c>
      <c r="I327" s="44"/>
      <c r="J327" s="44"/>
      <c r="K327" s="44"/>
      <c r="L327" s="6"/>
      <c r="M327" s="6"/>
      <c r="N327" s="6"/>
      <c r="O327" s="6" t="s">
        <v>3349</v>
      </c>
      <c r="P327" s="6"/>
      <c r="Q327" s="6" t="s">
        <v>3360</v>
      </c>
    </row>
    <row r="328" customHeight="1" spans="1:17">
      <c r="A328" s="8" t="s">
        <v>3361</v>
      </c>
      <c r="B328" s="8" t="s">
        <v>329</v>
      </c>
      <c r="C328" s="8" t="s">
        <v>3334</v>
      </c>
      <c r="D328" s="8" t="s">
        <v>2836</v>
      </c>
      <c r="E328" s="8" t="s">
        <v>2542</v>
      </c>
      <c r="F328" s="8"/>
      <c r="G328" s="43" t="s">
        <v>3335</v>
      </c>
      <c r="H328" s="43" t="s">
        <v>121</v>
      </c>
      <c r="I328" s="43"/>
      <c r="J328" s="43"/>
      <c r="K328" s="43"/>
      <c r="L328" s="8"/>
      <c r="M328" s="8"/>
      <c r="N328" s="8"/>
      <c r="O328" s="8"/>
      <c r="P328" s="8"/>
      <c r="Q328" s="8" t="s">
        <v>3362</v>
      </c>
    </row>
    <row r="329" customHeight="1" spans="1:17">
      <c r="A329" s="6" t="s">
        <v>3363</v>
      </c>
      <c r="B329" s="6" t="s">
        <v>329</v>
      </c>
      <c r="C329" s="6" t="s">
        <v>3341</v>
      </c>
      <c r="D329" s="6" t="s">
        <v>2836</v>
      </c>
      <c r="E329" s="6" t="s">
        <v>2542</v>
      </c>
      <c r="F329" s="6" t="s">
        <v>2580</v>
      </c>
      <c r="G329" s="44" t="s">
        <v>2674</v>
      </c>
      <c r="H329" s="44" t="s">
        <v>2372</v>
      </c>
      <c r="I329" s="44"/>
      <c r="J329" s="44"/>
      <c r="K329" s="44"/>
      <c r="L329" s="6"/>
      <c r="M329" s="6"/>
      <c r="N329" s="6"/>
      <c r="O329" s="6"/>
      <c r="P329" s="6"/>
      <c r="Q329" s="6" t="s">
        <v>3364</v>
      </c>
    </row>
    <row r="330" customHeight="1" spans="1:17">
      <c r="A330" s="8" t="s">
        <v>3365</v>
      </c>
      <c r="B330" s="8" t="s">
        <v>329</v>
      </c>
      <c r="C330" s="8" t="s">
        <v>3341</v>
      </c>
      <c r="D330" s="8" t="s">
        <v>2836</v>
      </c>
      <c r="E330" s="8" t="s">
        <v>2542</v>
      </c>
      <c r="F330" s="8" t="s">
        <v>2580</v>
      </c>
      <c r="G330" s="43" t="s">
        <v>2550</v>
      </c>
      <c r="H330" s="43" t="s">
        <v>2372</v>
      </c>
      <c r="I330" s="43"/>
      <c r="J330" s="43"/>
      <c r="K330" s="43"/>
      <c r="L330" s="8"/>
      <c r="M330" s="8"/>
      <c r="N330" s="8"/>
      <c r="O330" s="8" t="s">
        <v>3344</v>
      </c>
      <c r="P330" s="8"/>
      <c r="Q330" s="8" t="s">
        <v>3366</v>
      </c>
    </row>
    <row r="331" customHeight="1" spans="1:17">
      <c r="A331" s="6" t="s">
        <v>3367</v>
      </c>
      <c r="B331" s="6" t="s">
        <v>329</v>
      </c>
      <c r="C331" s="6" t="s">
        <v>3341</v>
      </c>
      <c r="D331" s="6" t="s">
        <v>2836</v>
      </c>
      <c r="E331" s="6" t="s">
        <v>2542</v>
      </c>
      <c r="F331" s="6" t="s">
        <v>2583</v>
      </c>
      <c r="G331" s="44" t="s">
        <v>2674</v>
      </c>
      <c r="H331" s="44" t="s">
        <v>2372</v>
      </c>
      <c r="I331" s="44"/>
      <c r="J331" s="44"/>
      <c r="K331" s="44"/>
      <c r="L331" s="6"/>
      <c r="M331" s="6"/>
      <c r="N331" s="6"/>
      <c r="O331" s="6"/>
      <c r="P331" s="6"/>
      <c r="Q331" s="6" t="s">
        <v>3368</v>
      </c>
    </row>
    <row r="332" customHeight="1" spans="1:17">
      <c r="A332" s="8" t="s">
        <v>3369</v>
      </c>
      <c r="B332" s="8" t="s">
        <v>329</v>
      </c>
      <c r="C332" s="8" t="s">
        <v>3341</v>
      </c>
      <c r="D332" s="8" t="s">
        <v>2836</v>
      </c>
      <c r="E332" s="8" t="s">
        <v>2542</v>
      </c>
      <c r="F332" s="8" t="s">
        <v>2583</v>
      </c>
      <c r="G332" s="43" t="s">
        <v>2550</v>
      </c>
      <c r="H332" s="43" t="s">
        <v>2372</v>
      </c>
      <c r="I332" s="43"/>
      <c r="J332" s="43"/>
      <c r="K332" s="43"/>
      <c r="L332" s="8"/>
      <c r="M332" s="8"/>
      <c r="N332" s="8"/>
      <c r="O332" s="8" t="s">
        <v>3349</v>
      </c>
      <c r="P332" s="8"/>
      <c r="Q332" s="8" t="s">
        <v>3370</v>
      </c>
    </row>
    <row r="333" customHeight="1" spans="1:17">
      <c r="A333" s="6" t="s">
        <v>3371</v>
      </c>
      <c r="B333" s="6" t="s">
        <v>329</v>
      </c>
      <c r="C333" s="6" t="s">
        <v>3338</v>
      </c>
      <c r="D333" s="6" t="s">
        <v>2836</v>
      </c>
      <c r="E333" s="6" t="s">
        <v>2545</v>
      </c>
      <c r="F333" s="6"/>
      <c r="G333" s="44" t="s">
        <v>2565</v>
      </c>
      <c r="H333" s="44" t="s">
        <v>121</v>
      </c>
      <c r="I333" s="44"/>
      <c r="J333" s="44"/>
      <c r="K333" s="44"/>
      <c r="L333" s="6"/>
      <c r="M333" s="6"/>
      <c r="N333" s="6"/>
      <c r="O333" s="6"/>
      <c r="P333" s="6"/>
      <c r="Q333" s="6" t="s">
        <v>3372</v>
      </c>
    </row>
    <row r="334" customHeight="1" spans="1:17">
      <c r="A334" s="8" t="s">
        <v>3373</v>
      </c>
      <c r="B334" s="8" t="s">
        <v>329</v>
      </c>
      <c r="C334" s="8" t="s">
        <v>3338</v>
      </c>
      <c r="D334" s="8" t="s">
        <v>2836</v>
      </c>
      <c r="E334" s="8" t="s">
        <v>2545</v>
      </c>
      <c r="F334" s="8"/>
      <c r="G334" s="43" t="s">
        <v>2674</v>
      </c>
      <c r="H334" s="43" t="s">
        <v>121</v>
      </c>
      <c r="I334" s="43"/>
      <c r="J334" s="43"/>
      <c r="K334" s="43"/>
      <c r="L334" s="8"/>
      <c r="M334" s="8"/>
      <c r="N334" s="8"/>
      <c r="O334" s="8"/>
      <c r="P334" s="8"/>
      <c r="Q334" s="8" t="s">
        <v>3374</v>
      </c>
    </row>
    <row r="335" customHeight="1" spans="1:17">
      <c r="A335" s="6" t="s">
        <v>3375</v>
      </c>
      <c r="B335" s="6" t="s">
        <v>329</v>
      </c>
      <c r="C335" s="6" t="s">
        <v>3376</v>
      </c>
      <c r="D335" s="6" t="s">
        <v>2549</v>
      </c>
      <c r="E335" s="6" t="s">
        <v>2535</v>
      </c>
      <c r="F335" s="6" t="s">
        <v>2580</v>
      </c>
      <c r="G335" s="44" t="s">
        <v>2607</v>
      </c>
      <c r="H335" s="44" t="s">
        <v>121</v>
      </c>
      <c r="I335" s="44"/>
      <c r="J335" s="44"/>
      <c r="K335" s="44"/>
      <c r="L335" s="6"/>
      <c r="M335" s="6"/>
      <c r="N335" s="6"/>
      <c r="O335" s="6"/>
      <c r="P335" s="6"/>
      <c r="Q335" s="6" t="s">
        <v>3377</v>
      </c>
    </row>
    <row r="336" customHeight="1" spans="1:17">
      <c r="A336" s="8" t="s">
        <v>3378</v>
      </c>
      <c r="B336" s="8" t="s">
        <v>329</v>
      </c>
      <c r="C336" s="8" t="s">
        <v>3379</v>
      </c>
      <c r="D336" s="8" t="s">
        <v>2549</v>
      </c>
      <c r="E336" s="8" t="s">
        <v>2535</v>
      </c>
      <c r="F336" s="8"/>
      <c r="G336" s="43" t="s">
        <v>2550</v>
      </c>
      <c r="H336" s="43" t="s">
        <v>121</v>
      </c>
      <c r="I336" s="43"/>
      <c r="J336" s="43"/>
      <c r="K336" s="43"/>
      <c r="L336" s="8"/>
      <c r="M336" s="8"/>
      <c r="N336" s="8"/>
      <c r="O336" s="8"/>
      <c r="P336" s="8"/>
      <c r="Q336" s="8" t="s">
        <v>3380</v>
      </c>
    </row>
    <row r="337" customHeight="1" spans="1:17">
      <c r="A337" s="6" t="s">
        <v>3381</v>
      </c>
      <c r="B337" s="6" t="s">
        <v>329</v>
      </c>
      <c r="C337" s="6" t="s">
        <v>3382</v>
      </c>
      <c r="D337" s="6" t="s">
        <v>2549</v>
      </c>
      <c r="E337" s="6" t="s">
        <v>2535</v>
      </c>
      <c r="F337" s="6" t="s">
        <v>2580</v>
      </c>
      <c r="G337" s="44" t="s">
        <v>3383</v>
      </c>
      <c r="H337" s="44" t="s">
        <v>121</v>
      </c>
      <c r="I337" s="44"/>
      <c r="J337" s="44"/>
      <c r="K337" s="44"/>
      <c r="L337" s="6"/>
      <c r="M337" s="6"/>
      <c r="N337" s="6"/>
      <c r="O337" s="6"/>
      <c r="P337" s="6"/>
      <c r="Q337" s="6" t="s">
        <v>3384</v>
      </c>
    </row>
    <row r="338" customHeight="1" spans="1:17">
      <c r="A338" s="8" t="s">
        <v>3385</v>
      </c>
      <c r="B338" s="8" t="s">
        <v>329</v>
      </c>
      <c r="C338" s="8" t="s">
        <v>3386</v>
      </c>
      <c r="D338" s="8" t="s">
        <v>2549</v>
      </c>
      <c r="E338" s="8" t="s">
        <v>2535</v>
      </c>
      <c r="F338" s="8"/>
      <c r="G338" s="43" t="s">
        <v>2536</v>
      </c>
      <c r="H338" s="43" t="s">
        <v>121</v>
      </c>
      <c r="I338" s="43"/>
      <c r="J338" s="43"/>
      <c r="K338" s="43"/>
      <c r="L338" s="8"/>
      <c r="M338" s="8"/>
      <c r="N338" s="8"/>
      <c r="O338" s="8"/>
      <c r="P338" s="8"/>
      <c r="Q338" s="8" t="s">
        <v>3387</v>
      </c>
    </row>
    <row r="339" customHeight="1" spans="1:17">
      <c r="A339" s="6" t="s">
        <v>3388</v>
      </c>
      <c r="B339" s="6" t="s">
        <v>329</v>
      </c>
      <c r="C339" s="6" t="s">
        <v>3386</v>
      </c>
      <c r="D339" s="6" t="s">
        <v>2549</v>
      </c>
      <c r="E339" s="6" t="s">
        <v>2535</v>
      </c>
      <c r="F339" s="6"/>
      <c r="G339" s="44" t="s">
        <v>2550</v>
      </c>
      <c r="H339" s="44" t="s">
        <v>121</v>
      </c>
      <c r="I339" s="44"/>
      <c r="J339" s="44"/>
      <c r="K339" s="44"/>
      <c r="L339" s="6"/>
      <c r="M339" s="6"/>
      <c r="N339" s="6"/>
      <c r="O339" s="6"/>
      <c r="P339" s="6"/>
      <c r="Q339" s="6" t="s">
        <v>3389</v>
      </c>
    </row>
    <row r="340" customHeight="1" spans="1:17">
      <c r="A340" s="8" t="s">
        <v>3390</v>
      </c>
      <c r="B340" s="8" t="s">
        <v>329</v>
      </c>
      <c r="C340" s="8" t="s">
        <v>3379</v>
      </c>
      <c r="D340" s="8" t="s">
        <v>2549</v>
      </c>
      <c r="E340" s="8" t="s">
        <v>2539</v>
      </c>
      <c r="F340" s="8"/>
      <c r="G340" s="43" t="s">
        <v>2550</v>
      </c>
      <c r="H340" s="43" t="s">
        <v>121</v>
      </c>
      <c r="I340" s="43"/>
      <c r="J340" s="43"/>
      <c r="K340" s="43"/>
      <c r="L340" s="8"/>
      <c r="M340" s="8"/>
      <c r="N340" s="8"/>
      <c r="O340" s="8"/>
      <c r="P340" s="8"/>
      <c r="Q340" s="8" t="s">
        <v>3391</v>
      </c>
    </row>
    <row r="341" customHeight="1" spans="1:17">
      <c r="A341" s="6" t="s">
        <v>3392</v>
      </c>
      <c r="B341" s="6" t="s">
        <v>329</v>
      </c>
      <c r="C341" s="6" t="s">
        <v>3379</v>
      </c>
      <c r="D341" s="6" t="s">
        <v>2549</v>
      </c>
      <c r="E341" s="6" t="s">
        <v>2539</v>
      </c>
      <c r="F341" s="6" t="s">
        <v>2583</v>
      </c>
      <c r="G341" s="44" t="s">
        <v>2536</v>
      </c>
      <c r="H341" s="44" t="s">
        <v>121</v>
      </c>
      <c r="I341" s="44"/>
      <c r="J341" s="44"/>
      <c r="K341" s="44"/>
      <c r="L341" s="6"/>
      <c r="M341" s="6"/>
      <c r="N341" s="6"/>
      <c r="O341" s="6"/>
      <c r="P341" s="6"/>
      <c r="Q341" s="6" t="s">
        <v>3393</v>
      </c>
    </row>
    <row r="342" customHeight="1" spans="1:17">
      <c r="A342" s="8" t="s">
        <v>3394</v>
      </c>
      <c r="B342" s="8" t="s">
        <v>329</v>
      </c>
      <c r="C342" s="8" t="s">
        <v>3386</v>
      </c>
      <c r="D342" s="8" t="s">
        <v>2549</v>
      </c>
      <c r="E342" s="8" t="s">
        <v>2539</v>
      </c>
      <c r="F342" s="8"/>
      <c r="G342" s="43" t="s">
        <v>2550</v>
      </c>
      <c r="H342" s="43" t="s">
        <v>121</v>
      </c>
      <c r="I342" s="43"/>
      <c r="J342" s="43"/>
      <c r="K342" s="43"/>
      <c r="L342" s="8"/>
      <c r="M342" s="8"/>
      <c r="N342" s="8"/>
      <c r="O342" s="8"/>
      <c r="P342" s="8"/>
      <c r="Q342" s="8" t="s">
        <v>3395</v>
      </c>
    </row>
    <row r="343" customHeight="1" spans="1:17">
      <c r="A343" s="6" t="s">
        <v>3396</v>
      </c>
      <c r="B343" s="6" t="s">
        <v>329</v>
      </c>
      <c r="C343" s="6" t="s">
        <v>3376</v>
      </c>
      <c r="D343" s="6" t="s">
        <v>2549</v>
      </c>
      <c r="E343" s="6" t="s">
        <v>2542</v>
      </c>
      <c r="F343" s="6" t="s">
        <v>2580</v>
      </c>
      <c r="G343" s="44" t="s">
        <v>2536</v>
      </c>
      <c r="H343" s="44" t="s">
        <v>121</v>
      </c>
      <c r="I343" s="44"/>
      <c r="J343" s="44"/>
      <c r="K343" s="44"/>
      <c r="L343" s="6"/>
      <c r="M343" s="6"/>
      <c r="N343" s="6"/>
      <c r="O343" s="6"/>
      <c r="P343" s="6"/>
      <c r="Q343" s="6" t="s">
        <v>3397</v>
      </c>
    </row>
    <row r="344" customHeight="1" spans="1:17">
      <c r="A344" s="8" t="s">
        <v>3398</v>
      </c>
      <c r="B344" s="8" t="s">
        <v>329</v>
      </c>
      <c r="C344" s="8" t="s">
        <v>3379</v>
      </c>
      <c r="D344" s="8" t="s">
        <v>2549</v>
      </c>
      <c r="E344" s="8" t="s">
        <v>2542</v>
      </c>
      <c r="F344" s="8"/>
      <c r="G344" s="43" t="s">
        <v>2550</v>
      </c>
      <c r="H344" s="43" t="s">
        <v>121</v>
      </c>
      <c r="I344" s="43"/>
      <c r="J344" s="43"/>
      <c r="K344" s="43"/>
      <c r="L344" s="8"/>
      <c r="M344" s="8"/>
      <c r="N344" s="8"/>
      <c r="O344" s="8"/>
      <c r="P344" s="8"/>
      <c r="Q344" s="8" t="s">
        <v>3399</v>
      </c>
    </row>
    <row r="345" customHeight="1" spans="1:17">
      <c r="A345" s="6" t="s">
        <v>3400</v>
      </c>
      <c r="B345" s="6" t="s">
        <v>329</v>
      </c>
      <c r="C345" s="6" t="s">
        <v>3379</v>
      </c>
      <c r="D345" s="6" t="s">
        <v>2549</v>
      </c>
      <c r="E345" s="6" t="s">
        <v>2542</v>
      </c>
      <c r="F345" s="6" t="s">
        <v>2583</v>
      </c>
      <c r="G345" s="44" t="s">
        <v>2536</v>
      </c>
      <c r="H345" s="44" t="s">
        <v>121</v>
      </c>
      <c r="I345" s="44"/>
      <c r="J345" s="44"/>
      <c r="K345" s="44"/>
      <c r="L345" s="6"/>
      <c r="M345" s="6"/>
      <c r="N345" s="6"/>
      <c r="O345" s="6"/>
      <c r="P345" s="6"/>
      <c r="Q345" s="6" t="s">
        <v>3401</v>
      </c>
    </row>
    <row r="346" customHeight="1" spans="1:17">
      <c r="A346" s="8" t="s">
        <v>3402</v>
      </c>
      <c r="B346" s="8" t="s">
        <v>329</v>
      </c>
      <c r="C346" s="8" t="s">
        <v>3386</v>
      </c>
      <c r="D346" s="8" t="s">
        <v>2549</v>
      </c>
      <c r="E346" s="8" t="s">
        <v>2542</v>
      </c>
      <c r="F346" s="8"/>
      <c r="G346" s="43" t="s">
        <v>2550</v>
      </c>
      <c r="H346" s="43" t="s">
        <v>121</v>
      </c>
      <c r="I346" s="43"/>
      <c r="J346" s="43"/>
      <c r="K346" s="43"/>
      <c r="L346" s="8"/>
      <c r="M346" s="8"/>
      <c r="N346" s="8"/>
      <c r="O346" s="8"/>
      <c r="P346" s="8"/>
      <c r="Q346" s="8" t="s">
        <v>3403</v>
      </c>
    </row>
    <row r="347" customHeight="1" spans="1:17">
      <c r="A347" s="6" t="s">
        <v>3404</v>
      </c>
      <c r="B347" s="6" t="s">
        <v>329</v>
      </c>
      <c r="C347" s="6" t="s">
        <v>3379</v>
      </c>
      <c r="D347" s="6" t="s">
        <v>2549</v>
      </c>
      <c r="E347" s="6" t="s">
        <v>2545</v>
      </c>
      <c r="F347" s="6"/>
      <c r="G347" s="44" t="s">
        <v>2536</v>
      </c>
      <c r="H347" s="44" t="s">
        <v>121</v>
      </c>
      <c r="I347" s="44"/>
      <c r="J347" s="44"/>
      <c r="K347" s="44"/>
      <c r="L347" s="6"/>
      <c r="M347" s="6"/>
      <c r="N347" s="6"/>
      <c r="O347" s="6"/>
      <c r="P347" s="6"/>
      <c r="Q347" s="6" t="s">
        <v>3405</v>
      </c>
    </row>
    <row r="348" customHeight="1" spans="1:17">
      <c r="A348" s="8" t="s">
        <v>3406</v>
      </c>
      <c r="B348" s="8" t="s">
        <v>329</v>
      </c>
      <c r="C348" s="8" t="s">
        <v>3386</v>
      </c>
      <c r="D348" s="8" t="s">
        <v>2549</v>
      </c>
      <c r="E348" s="8" t="s">
        <v>2545</v>
      </c>
      <c r="F348" s="8"/>
      <c r="G348" s="43" t="s">
        <v>2536</v>
      </c>
      <c r="H348" s="43" t="s">
        <v>121</v>
      </c>
      <c r="I348" s="43"/>
      <c r="J348" s="43"/>
      <c r="K348" s="43"/>
      <c r="L348" s="8"/>
      <c r="M348" s="8"/>
      <c r="N348" s="8"/>
      <c r="O348" s="8"/>
      <c r="P348" s="8"/>
      <c r="Q348" s="8" t="s">
        <v>3407</v>
      </c>
    </row>
    <row r="349" customHeight="1" spans="1:17">
      <c r="A349" s="6" t="s">
        <v>3408</v>
      </c>
      <c r="B349" s="6" t="s">
        <v>329</v>
      </c>
      <c r="C349" s="6" t="s">
        <v>3379</v>
      </c>
      <c r="D349" s="6" t="s">
        <v>2549</v>
      </c>
      <c r="E349" s="6" t="s">
        <v>2560</v>
      </c>
      <c r="F349" s="6"/>
      <c r="G349" s="44" t="s">
        <v>2536</v>
      </c>
      <c r="H349" s="44" t="s">
        <v>121</v>
      </c>
      <c r="I349" s="44"/>
      <c r="J349" s="44"/>
      <c r="K349" s="44"/>
      <c r="L349" s="6"/>
      <c r="M349" s="6"/>
      <c r="N349" s="6"/>
      <c r="O349" s="6"/>
      <c r="P349" s="6"/>
      <c r="Q349" s="6" t="s">
        <v>3409</v>
      </c>
    </row>
    <row r="350" customHeight="1" spans="1:17">
      <c r="A350" s="8" t="s">
        <v>3410</v>
      </c>
      <c r="B350" s="8" t="s">
        <v>329</v>
      </c>
      <c r="C350" s="8" t="s">
        <v>3411</v>
      </c>
      <c r="D350" s="8" t="s">
        <v>3083</v>
      </c>
      <c r="E350" s="8" t="s">
        <v>2535</v>
      </c>
      <c r="F350" s="8"/>
      <c r="G350" s="43" t="s">
        <v>2536</v>
      </c>
      <c r="H350" s="43" t="s">
        <v>121</v>
      </c>
      <c r="I350" s="43"/>
      <c r="J350" s="43"/>
      <c r="K350" s="43"/>
      <c r="L350" s="8"/>
      <c r="M350" s="8"/>
      <c r="N350" s="8"/>
      <c r="O350" s="8"/>
      <c r="P350" s="8"/>
      <c r="Q350" s="8" t="s">
        <v>3412</v>
      </c>
    </row>
    <row r="351" customHeight="1" spans="1:17">
      <c r="A351" s="6" t="s">
        <v>3413</v>
      </c>
      <c r="B351" s="6" t="s">
        <v>329</v>
      </c>
      <c r="C351" s="6" t="s">
        <v>3411</v>
      </c>
      <c r="D351" s="6" t="s">
        <v>3083</v>
      </c>
      <c r="E351" s="6" t="s">
        <v>2535</v>
      </c>
      <c r="F351" s="6" t="s">
        <v>2580</v>
      </c>
      <c r="G351" s="44" t="s">
        <v>2607</v>
      </c>
      <c r="H351" s="44" t="s">
        <v>121</v>
      </c>
      <c r="I351" s="44"/>
      <c r="J351" s="44"/>
      <c r="K351" s="44"/>
      <c r="L351" s="6"/>
      <c r="M351" s="6"/>
      <c r="N351" s="6"/>
      <c r="O351" s="6"/>
      <c r="P351" s="6"/>
      <c r="Q351" s="6" t="s">
        <v>3414</v>
      </c>
    </row>
    <row r="352" customHeight="1" spans="1:17">
      <c r="A352" s="8" t="s">
        <v>3415</v>
      </c>
      <c r="B352" s="8" t="s">
        <v>329</v>
      </c>
      <c r="C352" s="8" t="s">
        <v>3411</v>
      </c>
      <c r="D352" s="8" t="s">
        <v>3083</v>
      </c>
      <c r="E352" s="8" t="s">
        <v>2535</v>
      </c>
      <c r="F352" s="8" t="s">
        <v>2583</v>
      </c>
      <c r="G352" s="43" t="s">
        <v>2607</v>
      </c>
      <c r="H352" s="43" t="s">
        <v>121</v>
      </c>
      <c r="I352" s="43"/>
      <c r="J352" s="43"/>
      <c r="K352" s="43"/>
      <c r="L352" s="8"/>
      <c r="M352" s="8"/>
      <c r="N352" s="8"/>
      <c r="O352" s="8"/>
      <c r="P352" s="8"/>
      <c r="Q352" s="8" t="s">
        <v>3416</v>
      </c>
    </row>
    <row r="353" customHeight="1" spans="1:17">
      <c r="A353" s="6" t="s">
        <v>3417</v>
      </c>
      <c r="B353" s="6" t="s">
        <v>329</v>
      </c>
      <c r="C353" s="6" t="s">
        <v>3411</v>
      </c>
      <c r="D353" s="6" t="s">
        <v>3083</v>
      </c>
      <c r="E353" s="6" t="s">
        <v>2539</v>
      </c>
      <c r="F353" s="6"/>
      <c r="G353" s="44" t="s">
        <v>2536</v>
      </c>
      <c r="H353" s="44" t="s">
        <v>121</v>
      </c>
      <c r="I353" s="44"/>
      <c r="J353" s="44"/>
      <c r="K353" s="44"/>
      <c r="L353" s="6"/>
      <c r="M353" s="6"/>
      <c r="N353" s="6"/>
      <c r="O353" s="6"/>
      <c r="P353" s="6"/>
      <c r="Q353" s="6" t="s">
        <v>3418</v>
      </c>
    </row>
    <row r="354" customHeight="1" spans="1:17">
      <c r="A354" s="8" t="s">
        <v>3419</v>
      </c>
      <c r="B354" s="8" t="s">
        <v>329</v>
      </c>
      <c r="C354" s="8" t="s">
        <v>3411</v>
      </c>
      <c r="D354" s="8" t="s">
        <v>3083</v>
      </c>
      <c r="E354" s="8" t="s">
        <v>2539</v>
      </c>
      <c r="F354" s="8" t="s">
        <v>2580</v>
      </c>
      <c r="G354" s="43" t="s">
        <v>2607</v>
      </c>
      <c r="H354" s="43" t="s">
        <v>121</v>
      </c>
      <c r="I354" s="43"/>
      <c r="J354" s="43"/>
      <c r="K354" s="43"/>
      <c r="L354" s="8"/>
      <c r="M354" s="8"/>
      <c r="N354" s="8"/>
      <c r="O354" s="8"/>
      <c r="P354" s="8"/>
      <c r="Q354" s="8" t="s">
        <v>3420</v>
      </c>
    </row>
    <row r="355" customHeight="1" spans="1:17">
      <c r="A355" s="6" t="s">
        <v>3421</v>
      </c>
      <c r="B355" s="6" t="s">
        <v>329</v>
      </c>
      <c r="C355" s="6" t="s">
        <v>3411</v>
      </c>
      <c r="D355" s="6" t="s">
        <v>3083</v>
      </c>
      <c r="E355" s="6" t="s">
        <v>2539</v>
      </c>
      <c r="F355" s="6" t="s">
        <v>2583</v>
      </c>
      <c r="G355" s="44" t="s">
        <v>2607</v>
      </c>
      <c r="H355" s="44" t="s">
        <v>121</v>
      </c>
      <c r="I355" s="44"/>
      <c r="J355" s="44"/>
      <c r="K355" s="44"/>
      <c r="L355" s="6"/>
      <c r="M355" s="6"/>
      <c r="N355" s="6"/>
      <c r="O355" s="6"/>
      <c r="P355" s="6"/>
      <c r="Q355" s="6" t="s">
        <v>3422</v>
      </c>
    </row>
    <row r="356" customHeight="1" spans="1:17">
      <c r="A356" s="8" t="s">
        <v>3423</v>
      </c>
      <c r="B356" s="8" t="s">
        <v>329</v>
      </c>
      <c r="C356" s="8" t="s">
        <v>3411</v>
      </c>
      <c r="D356" s="8" t="s">
        <v>3083</v>
      </c>
      <c r="E356" s="8" t="s">
        <v>2542</v>
      </c>
      <c r="F356" s="8"/>
      <c r="G356" s="43" t="s">
        <v>2536</v>
      </c>
      <c r="H356" s="43" t="s">
        <v>121</v>
      </c>
      <c r="I356" s="43"/>
      <c r="J356" s="43"/>
      <c r="K356" s="43"/>
      <c r="L356" s="8"/>
      <c r="M356" s="8"/>
      <c r="N356" s="8"/>
      <c r="O356" s="8"/>
      <c r="P356" s="8"/>
      <c r="Q356" s="8" t="s">
        <v>3424</v>
      </c>
    </row>
    <row r="357" customHeight="1" spans="1:17">
      <c r="A357" s="6" t="s">
        <v>3425</v>
      </c>
      <c r="B357" s="6" t="s">
        <v>329</v>
      </c>
      <c r="C357" s="6" t="s">
        <v>3411</v>
      </c>
      <c r="D357" s="6" t="s">
        <v>3083</v>
      </c>
      <c r="E357" s="6" t="s">
        <v>2560</v>
      </c>
      <c r="F357" s="6"/>
      <c r="G357" s="44" t="s">
        <v>2565</v>
      </c>
      <c r="H357" s="44" t="s">
        <v>121</v>
      </c>
      <c r="I357" s="44"/>
      <c r="J357" s="44"/>
      <c r="K357" s="44"/>
      <c r="L357" s="6"/>
      <c r="M357" s="6"/>
      <c r="N357" s="6"/>
      <c r="O357" s="6"/>
      <c r="P357" s="6"/>
      <c r="Q357" s="6" t="s">
        <v>3426</v>
      </c>
    </row>
    <row r="358" customHeight="1" spans="1:17">
      <c r="A358" s="8" t="s">
        <v>3427</v>
      </c>
      <c r="B358" s="8" t="s">
        <v>329</v>
      </c>
      <c r="C358" s="8" t="s">
        <v>3428</v>
      </c>
      <c r="D358" s="8" t="s">
        <v>2564</v>
      </c>
      <c r="E358" s="8" t="s">
        <v>2535</v>
      </c>
      <c r="F358" s="8"/>
      <c r="G358" s="43" t="s">
        <v>2565</v>
      </c>
      <c r="H358" s="43" t="s">
        <v>121</v>
      </c>
      <c r="I358" s="43"/>
      <c r="J358" s="43"/>
      <c r="K358" s="43"/>
      <c r="L358" s="8"/>
      <c r="M358" s="8"/>
      <c r="N358" s="8"/>
      <c r="O358" s="8"/>
      <c r="P358" s="8"/>
      <c r="Q358" s="8" t="s">
        <v>3429</v>
      </c>
    </row>
    <row r="359" customHeight="1" spans="1:17">
      <c r="A359" s="6" t="s">
        <v>3430</v>
      </c>
      <c r="B359" s="6" t="s">
        <v>329</v>
      </c>
      <c r="C359" s="6" t="s">
        <v>3431</v>
      </c>
      <c r="D359" s="6" t="s">
        <v>2564</v>
      </c>
      <c r="E359" s="6" t="s">
        <v>2535</v>
      </c>
      <c r="F359" s="6" t="s">
        <v>2583</v>
      </c>
      <c r="G359" s="44" t="s">
        <v>2607</v>
      </c>
      <c r="H359" s="44" t="s">
        <v>121</v>
      </c>
      <c r="I359" s="44"/>
      <c r="J359" s="44"/>
      <c r="K359" s="44"/>
      <c r="L359" s="6"/>
      <c r="M359" s="6"/>
      <c r="N359" s="6"/>
      <c r="O359" s="6"/>
      <c r="P359" s="6"/>
      <c r="Q359" s="6" t="s">
        <v>3432</v>
      </c>
    </row>
    <row r="360" customHeight="1" spans="1:17">
      <c r="A360" s="8" t="s">
        <v>3433</v>
      </c>
      <c r="B360" s="8" t="s">
        <v>329</v>
      </c>
      <c r="C360" s="8" t="s">
        <v>3434</v>
      </c>
      <c r="D360" s="8" t="s">
        <v>2564</v>
      </c>
      <c r="E360" s="8" t="s">
        <v>2535</v>
      </c>
      <c r="F360" s="8" t="s">
        <v>2580</v>
      </c>
      <c r="G360" s="43" t="s">
        <v>2536</v>
      </c>
      <c r="H360" s="43" t="s">
        <v>121</v>
      </c>
      <c r="I360" s="43"/>
      <c r="J360" s="43"/>
      <c r="K360" s="43"/>
      <c r="L360" s="8"/>
      <c r="M360" s="8"/>
      <c r="N360" s="8"/>
      <c r="O360" s="8"/>
      <c r="P360" s="8"/>
      <c r="Q360" s="8" t="s">
        <v>3435</v>
      </c>
    </row>
    <row r="361" customHeight="1" spans="1:17">
      <c r="A361" s="6" t="s">
        <v>3436</v>
      </c>
      <c r="B361" s="6" t="s">
        <v>329</v>
      </c>
      <c r="C361" s="6" t="s">
        <v>3437</v>
      </c>
      <c r="D361" s="6" t="s">
        <v>2564</v>
      </c>
      <c r="E361" s="6" t="s">
        <v>2535</v>
      </c>
      <c r="F361" s="6"/>
      <c r="G361" s="44" t="s">
        <v>2565</v>
      </c>
      <c r="H361" s="44" t="s">
        <v>121</v>
      </c>
      <c r="I361" s="44"/>
      <c r="J361" s="44"/>
      <c r="K361" s="44"/>
      <c r="L361" s="6"/>
      <c r="M361" s="6"/>
      <c r="N361" s="6"/>
      <c r="O361" s="6"/>
      <c r="P361" s="6"/>
      <c r="Q361" s="6" t="s">
        <v>3438</v>
      </c>
    </row>
    <row r="362" customHeight="1" spans="1:17">
      <c r="A362" s="8" t="s">
        <v>3439</v>
      </c>
      <c r="B362" s="8" t="s">
        <v>329</v>
      </c>
      <c r="C362" s="8" t="s">
        <v>3437</v>
      </c>
      <c r="D362" s="8" t="s">
        <v>2564</v>
      </c>
      <c r="E362" s="8" t="s">
        <v>2535</v>
      </c>
      <c r="F362" s="8"/>
      <c r="G362" s="43" t="s">
        <v>2536</v>
      </c>
      <c r="H362" s="43" t="s">
        <v>121</v>
      </c>
      <c r="I362" s="43"/>
      <c r="J362" s="43"/>
      <c r="K362" s="43"/>
      <c r="L362" s="8"/>
      <c r="M362" s="8"/>
      <c r="N362" s="8"/>
      <c r="O362" s="8"/>
      <c r="P362" s="8"/>
      <c r="Q362" s="8" t="s">
        <v>3440</v>
      </c>
    </row>
    <row r="363" customHeight="1" spans="1:17">
      <c r="A363" s="6" t="s">
        <v>3441</v>
      </c>
      <c r="B363" s="6" t="s">
        <v>329</v>
      </c>
      <c r="C363" s="6" t="s">
        <v>3428</v>
      </c>
      <c r="D363" s="6" t="s">
        <v>2564</v>
      </c>
      <c r="E363" s="6" t="s">
        <v>2539</v>
      </c>
      <c r="F363" s="6"/>
      <c r="G363" s="44" t="s">
        <v>2536</v>
      </c>
      <c r="H363" s="44" t="s">
        <v>121</v>
      </c>
      <c r="I363" s="44"/>
      <c r="J363" s="44"/>
      <c r="K363" s="44"/>
      <c r="L363" s="6"/>
      <c r="M363" s="6"/>
      <c r="N363" s="6"/>
      <c r="O363" s="6"/>
      <c r="P363" s="6" t="s">
        <v>3442</v>
      </c>
      <c r="Q363" s="6" t="s">
        <v>3443</v>
      </c>
    </row>
    <row r="364" customHeight="1" spans="1:17">
      <c r="A364" s="8" t="s">
        <v>3444</v>
      </c>
      <c r="B364" s="8" t="s">
        <v>329</v>
      </c>
      <c r="C364" s="8" t="s">
        <v>3428</v>
      </c>
      <c r="D364" s="8" t="s">
        <v>2564</v>
      </c>
      <c r="E364" s="8" t="s">
        <v>2539</v>
      </c>
      <c r="F364" s="8"/>
      <c r="G364" s="43" t="s">
        <v>2536</v>
      </c>
      <c r="H364" s="43" t="s">
        <v>121</v>
      </c>
      <c r="I364" s="43"/>
      <c r="J364" s="43"/>
      <c r="K364" s="43"/>
      <c r="L364" s="8"/>
      <c r="M364" s="8"/>
      <c r="N364" s="8"/>
      <c r="O364" s="8"/>
      <c r="P364" s="8"/>
      <c r="Q364" s="8" t="s">
        <v>3445</v>
      </c>
    </row>
    <row r="365" customHeight="1" spans="1:17">
      <c r="A365" s="6" t="s">
        <v>3446</v>
      </c>
      <c r="B365" s="6" t="s">
        <v>329</v>
      </c>
      <c r="C365" s="6" t="s">
        <v>3431</v>
      </c>
      <c r="D365" s="6" t="s">
        <v>2564</v>
      </c>
      <c r="E365" s="6" t="s">
        <v>2539</v>
      </c>
      <c r="F365" s="6" t="s">
        <v>2583</v>
      </c>
      <c r="G365" s="44" t="s">
        <v>2607</v>
      </c>
      <c r="H365" s="44" t="s">
        <v>121</v>
      </c>
      <c r="I365" s="44"/>
      <c r="J365" s="44"/>
      <c r="K365" s="44"/>
      <c r="L365" s="6"/>
      <c r="M365" s="6"/>
      <c r="N365" s="6"/>
      <c r="O365" s="6"/>
      <c r="P365" s="6"/>
      <c r="Q365" s="6" t="s">
        <v>3447</v>
      </c>
    </row>
    <row r="366" customHeight="1" spans="1:17">
      <c r="A366" s="8" t="s">
        <v>3448</v>
      </c>
      <c r="B366" s="8" t="s">
        <v>329</v>
      </c>
      <c r="C366" s="8" t="s">
        <v>3449</v>
      </c>
      <c r="D366" s="8" t="s">
        <v>2564</v>
      </c>
      <c r="E366" s="8" t="s">
        <v>2539</v>
      </c>
      <c r="F366" s="8"/>
      <c r="G366" s="43"/>
      <c r="H366" s="43" t="s">
        <v>121</v>
      </c>
      <c r="I366" s="43"/>
      <c r="J366" s="43"/>
      <c r="K366" s="43"/>
      <c r="L366" s="8"/>
      <c r="M366" s="8"/>
      <c r="N366" s="8"/>
      <c r="O366" s="8"/>
      <c r="P366" s="8"/>
      <c r="Q366" s="8" t="s">
        <v>3450</v>
      </c>
    </row>
    <row r="367" customHeight="1" spans="1:17">
      <c r="A367" s="6" t="s">
        <v>3451</v>
      </c>
      <c r="B367" s="6" t="s">
        <v>329</v>
      </c>
      <c r="C367" s="6" t="s">
        <v>3449</v>
      </c>
      <c r="D367" s="6" t="s">
        <v>2564</v>
      </c>
      <c r="E367" s="6" t="s">
        <v>2539</v>
      </c>
      <c r="F367" s="6"/>
      <c r="G367" s="44" t="s">
        <v>2565</v>
      </c>
      <c r="H367" s="44" t="s">
        <v>121</v>
      </c>
      <c r="I367" s="44"/>
      <c r="J367" s="44"/>
      <c r="K367" s="44"/>
      <c r="L367" s="6"/>
      <c r="M367" s="6"/>
      <c r="N367" s="6"/>
      <c r="O367" s="6"/>
      <c r="P367" s="6"/>
      <c r="Q367" s="6" t="s">
        <v>3452</v>
      </c>
    </row>
    <row r="368" customHeight="1" spans="1:17">
      <c r="A368" s="8" t="s">
        <v>3453</v>
      </c>
      <c r="B368" s="8" t="s">
        <v>329</v>
      </c>
      <c r="C368" s="8" t="s">
        <v>3434</v>
      </c>
      <c r="D368" s="8" t="s">
        <v>2564</v>
      </c>
      <c r="E368" s="8" t="s">
        <v>2539</v>
      </c>
      <c r="F368" s="8" t="s">
        <v>2580</v>
      </c>
      <c r="G368" s="43" t="s">
        <v>2536</v>
      </c>
      <c r="H368" s="43" t="s">
        <v>121</v>
      </c>
      <c r="I368" s="43"/>
      <c r="J368" s="43"/>
      <c r="K368" s="43"/>
      <c r="L368" s="8"/>
      <c r="M368" s="8"/>
      <c r="N368" s="8"/>
      <c r="O368" s="8"/>
      <c r="P368" s="8"/>
      <c r="Q368" s="8" t="s">
        <v>3454</v>
      </c>
    </row>
    <row r="369" customHeight="1" spans="1:17">
      <c r="A369" s="6" t="s">
        <v>3455</v>
      </c>
      <c r="B369" s="6" t="s">
        <v>329</v>
      </c>
      <c r="C369" s="6" t="s">
        <v>3434</v>
      </c>
      <c r="D369" s="6" t="s">
        <v>2564</v>
      </c>
      <c r="E369" s="6" t="s">
        <v>2539</v>
      </c>
      <c r="F369" s="6" t="s">
        <v>2580</v>
      </c>
      <c r="G369" s="44" t="s">
        <v>2607</v>
      </c>
      <c r="H369" s="44" t="s">
        <v>121</v>
      </c>
      <c r="I369" s="44"/>
      <c r="J369" s="44"/>
      <c r="K369" s="44"/>
      <c r="L369" s="6"/>
      <c r="M369" s="6"/>
      <c r="N369" s="6"/>
      <c r="O369" s="6"/>
      <c r="P369" s="6"/>
      <c r="Q369" s="6" t="s">
        <v>3456</v>
      </c>
    </row>
    <row r="370" customHeight="1" spans="1:17">
      <c r="A370" s="8" t="s">
        <v>3457</v>
      </c>
      <c r="B370" s="8" t="s">
        <v>329</v>
      </c>
      <c r="C370" s="8" t="s">
        <v>3437</v>
      </c>
      <c r="D370" s="8" t="s">
        <v>2564</v>
      </c>
      <c r="E370" s="8" t="s">
        <v>2539</v>
      </c>
      <c r="F370" s="8"/>
      <c r="G370" s="43" t="s">
        <v>2536</v>
      </c>
      <c r="H370" s="43" t="s">
        <v>121</v>
      </c>
      <c r="I370" s="43"/>
      <c r="J370" s="43"/>
      <c r="K370" s="43"/>
      <c r="L370" s="8"/>
      <c r="M370" s="8"/>
      <c r="N370" s="8"/>
      <c r="O370" s="8"/>
      <c r="P370" s="8"/>
      <c r="Q370" s="8" t="s">
        <v>3458</v>
      </c>
    </row>
    <row r="371" customHeight="1" spans="1:17">
      <c r="A371" s="6" t="s">
        <v>3459</v>
      </c>
      <c r="B371" s="6" t="s">
        <v>329</v>
      </c>
      <c r="C371" s="6" t="s">
        <v>3428</v>
      </c>
      <c r="D371" s="6" t="s">
        <v>2564</v>
      </c>
      <c r="E371" s="6" t="s">
        <v>2542</v>
      </c>
      <c r="F371" s="6"/>
      <c r="G371" s="44" t="s">
        <v>2536</v>
      </c>
      <c r="H371" s="44" t="s">
        <v>121</v>
      </c>
      <c r="I371" s="44"/>
      <c r="J371" s="44"/>
      <c r="K371" s="44"/>
      <c r="L371" s="6"/>
      <c r="M371" s="6"/>
      <c r="N371" s="6"/>
      <c r="O371" s="6"/>
      <c r="P371" s="6"/>
      <c r="Q371" s="6" t="s">
        <v>3460</v>
      </c>
    </row>
    <row r="372" customHeight="1" spans="1:17">
      <c r="A372" s="8" t="s">
        <v>3461</v>
      </c>
      <c r="B372" s="8" t="s">
        <v>329</v>
      </c>
      <c r="C372" s="8" t="s">
        <v>3434</v>
      </c>
      <c r="D372" s="8" t="s">
        <v>2564</v>
      </c>
      <c r="E372" s="8" t="s">
        <v>2542</v>
      </c>
      <c r="F372" s="8" t="s">
        <v>2580</v>
      </c>
      <c r="G372" s="43" t="s">
        <v>2536</v>
      </c>
      <c r="H372" s="43" t="s">
        <v>121</v>
      </c>
      <c r="I372" s="43"/>
      <c r="J372" s="43"/>
      <c r="K372" s="43"/>
      <c r="L372" s="8"/>
      <c r="M372" s="8"/>
      <c r="N372" s="8"/>
      <c r="O372" s="8"/>
      <c r="P372" s="8"/>
      <c r="Q372" s="8" t="s">
        <v>3462</v>
      </c>
    </row>
    <row r="373" customHeight="1" spans="1:17">
      <c r="A373" s="6" t="s">
        <v>3463</v>
      </c>
      <c r="B373" s="6" t="s">
        <v>329</v>
      </c>
      <c r="C373" s="6" t="s">
        <v>3437</v>
      </c>
      <c r="D373" s="6" t="s">
        <v>2564</v>
      </c>
      <c r="E373" s="6" t="s">
        <v>2542</v>
      </c>
      <c r="F373" s="6"/>
      <c r="G373" s="44" t="s">
        <v>2674</v>
      </c>
      <c r="H373" s="44" t="s">
        <v>121</v>
      </c>
      <c r="I373" s="44"/>
      <c r="J373" s="44"/>
      <c r="K373" s="44"/>
      <c r="L373" s="6"/>
      <c r="M373" s="6"/>
      <c r="N373" s="6"/>
      <c r="O373" s="6"/>
      <c r="P373" s="6"/>
      <c r="Q373" s="6" t="s">
        <v>3464</v>
      </c>
    </row>
    <row r="374" customHeight="1" spans="1:17">
      <c r="A374" s="8" t="s">
        <v>3465</v>
      </c>
      <c r="B374" s="8" t="s">
        <v>329</v>
      </c>
      <c r="C374" s="8" t="s">
        <v>3466</v>
      </c>
      <c r="D374" s="8" t="s">
        <v>2564</v>
      </c>
      <c r="E374" s="8" t="s">
        <v>2560</v>
      </c>
      <c r="F374" s="8"/>
      <c r="G374" s="43" t="s">
        <v>2536</v>
      </c>
      <c r="H374" s="43" t="s">
        <v>121</v>
      </c>
      <c r="I374" s="43"/>
      <c r="J374" s="43"/>
      <c r="K374" s="43"/>
      <c r="L374" s="8"/>
      <c r="M374" s="8"/>
      <c r="N374" s="8"/>
      <c r="O374" s="8"/>
      <c r="P374" s="8"/>
      <c r="Q374" s="8" t="s">
        <v>3467</v>
      </c>
    </row>
    <row r="375" customHeight="1" spans="1:17">
      <c r="A375" s="6" t="s">
        <v>3468</v>
      </c>
      <c r="B375" s="6" t="s">
        <v>329</v>
      </c>
      <c r="C375" s="6" t="s">
        <v>3469</v>
      </c>
      <c r="D375" s="6" t="s">
        <v>3470</v>
      </c>
      <c r="E375" s="6" t="s">
        <v>2535</v>
      </c>
      <c r="F375" s="6" t="s">
        <v>2580</v>
      </c>
      <c r="G375" s="44" t="s">
        <v>2536</v>
      </c>
      <c r="H375" s="44" t="s">
        <v>121</v>
      </c>
      <c r="I375" s="44"/>
      <c r="J375" s="44"/>
      <c r="K375" s="44"/>
      <c r="L375" s="6"/>
      <c r="M375" s="6"/>
      <c r="N375" s="6"/>
      <c r="O375" s="6"/>
      <c r="P375" s="6"/>
      <c r="Q375" s="6" t="s">
        <v>3471</v>
      </c>
    </row>
    <row r="376" customHeight="1" spans="1:17">
      <c r="A376" s="8" t="s">
        <v>3472</v>
      </c>
      <c r="B376" s="8" t="s">
        <v>329</v>
      </c>
      <c r="C376" s="8" t="s">
        <v>3473</v>
      </c>
      <c r="D376" s="8" t="s">
        <v>3470</v>
      </c>
      <c r="E376" s="8" t="s">
        <v>2535</v>
      </c>
      <c r="F376" s="8" t="s">
        <v>2583</v>
      </c>
      <c r="G376" s="43" t="s">
        <v>2536</v>
      </c>
      <c r="H376" s="43" t="s">
        <v>121</v>
      </c>
      <c r="I376" s="43"/>
      <c r="J376" s="43"/>
      <c r="K376" s="43"/>
      <c r="L376" s="8"/>
      <c r="M376" s="8"/>
      <c r="N376" s="8"/>
      <c r="O376" s="8"/>
      <c r="P376" s="8"/>
      <c r="Q376" s="8" t="s">
        <v>3474</v>
      </c>
    </row>
    <row r="377" customHeight="1" spans="1:17">
      <c r="A377" s="6" t="s">
        <v>3475</v>
      </c>
      <c r="B377" s="6" t="s">
        <v>329</v>
      </c>
      <c r="C377" s="6" t="s">
        <v>3469</v>
      </c>
      <c r="D377" s="6" t="s">
        <v>3470</v>
      </c>
      <c r="E377" s="6" t="s">
        <v>2539</v>
      </c>
      <c r="F377" s="6" t="s">
        <v>2580</v>
      </c>
      <c r="G377" s="44" t="s">
        <v>2536</v>
      </c>
      <c r="H377" s="44" t="s">
        <v>121</v>
      </c>
      <c r="I377" s="44"/>
      <c r="J377" s="44"/>
      <c r="K377" s="44"/>
      <c r="L377" s="6"/>
      <c r="M377" s="6"/>
      <c r="N377" s="6"/>
      <c r="O377" s="6"/>
      <c r="P377" s="6"/>
      <c r="Q377" s="6" t="s">
        <v>3476</v>
      </c>
    </row>
    <row r="378" customHeight="1" spans="1:17">
      <c r="A378" s="8" t="s">
        <v>3477</v>
      </c>
      <c r="B378" s="8" t="s">
        <v>329</v>
      </c>
      <c r="C378" s="8" t="s">
        <v>3478</v>
      </c>
      <c r="D378" s="8" t="s">
        <v>3470</v>
      </c>
      <c r="E378" s="8" t="s">
        <v>2539</v>
      </c>
      <c r="F378" s="8"/>
      <c r="G378" s="43" t="s">
        <v>2536</v>
      </c>
      <c r="H378" s="43" t="s">
        <v>121</v>
      </c>
      <c r="I378" s="43"/>
      <c r="J378" s="43"/>
      <c r="K378" s="43"/>
      <c r="L378" s="8"/>
      <c r="M378" s="8"/>
      <c r="N378" s="8"/>
      <c r="O378" s="8" t="s">
        <v>3479</v>
      </c>
      <c r="P378" s="8"/>
      <c r="Q378" s="8" t="s">
        <v>3480</v>
      </c>
    </row>
    <row r="379" customHeight="1" spans="1:17">
      <c r="A379" s="6" t="s">
        <v>3481</v>
      </c>
      <c r="B379" s="6" t="s">
        <v>329</v>
      </c>
      <c r="C379" s="6" t="s">
        <v>3473</v>
      </c>
      <c r="D379" s="6" t="s">
        <v>3470</v>
      </c>
      <c r="E379" s="6" t="s">
        <v>2539</v>
      </c>
      <c r="F379" s="6" t="s">
        <v>2583</v>
      </c>
      <c r="G379" s="44" t="s">
        <v>2536</v>
      </c>
      <c r="H379" s="44" t="s">
        <v>121</v>
      </c>
      <c r="I379" s="44"/>
      <c r="J379" s="44"/>
      <c r="K379" s="44"/>
      <c r="L379" s="6"/>
      <c r="M379" s="6"/>
      <c r="N379" s="6"/>
      <c r="O379" s="6"/>
      <c r="P379" s="6"/>
      <c r="Q379" s="6" t="s">
        <v>3482</v>
      </c>
    </row>
    <row r="380" customHeight="1" spans="1:17">
      <c r="A380" s="8" t="s">
        <v>3483</v>
      </c>
      <c r="B380" s="8" t="s">
        <v>329</v>
      </c>
      <c r="C380" s="8" t="s">
        <v>3469</v>
      </c>
      <c r="D380" s="8" t="s">
        <v>3470</v>
      </c>
      <c r="E380" s="8" t="s">
        <v>2542</v>
      </c>
      <c r="F380" s="8" t="s">
        <v>2580</v>
      </c>
      <c r="G380" s="43" t="s">
        <v>2536</v>
      </c>
      <c r="H380" s="43" t="s">
        <v>121</v>
      </c>
      <c r="I380" s="43"/>
      <c r="J380" s="43"/>
      <c r="K380" s="43"/>
      <c r="L380" s="8"/>
      <c r="M380" s="8"/>
      <c r="N380" s="8"/>
      <c r="O380" s="8"/>
      <c r="P380" s="8"/>
      <c r="Q380" s="8" t="s">
        <v>3484</v>
      </c>
    </row>
    <row r="381" customHeight="1" spans="1:17">
      <c r="A381" s="6" t="s">
        <v>3485</v>
      </c>
      <c r="B381" s="6" t="s">
        <v>329</v>
      </c>
      <c r="C381" s="6" t="s">
        <v>3478</v>
      </c>
      <c r="D381" s="6" t="s">
        <v>3470</v>
      </c>
      <c r="E381" s="6" t="s">
        <v>2542</v>
      </c>
      <c r="F381" s="6"/>
      <c r="G381" s="44" t="s">
        <v>2536</v>
      </c>
      <c r="H381" s="44" t="s">
        <v>121</v>
      </c>
      <c r="I381" s="44"/>
      <c r="J381" s="44"/>
      <c r="K381" s="44"/>
      <c r="L381" s="6"/>
      <c r="M381" s="6"/>
      <c r="N381" s="6"/>
      <c r="O381" s="6" t="s">
        <v>3479</v>
      </c>
      <c r="P381" s="6"/>
      <c r="Q381" s="6" t="s">
        <v>3486</v>
      </c>
    </row>
    <row r="382" customHeight="1" spans="1:17">
      <c r="A382" s="8" t="s">
        <v>3487</v>
      </c>
      <c r="B382" s="8" t="s">
        <v>329</v>
      </c>
      <c r="C382" s="8" t="s">
        <v>3473</v>
      </c>
      <c r="D382" s="8" t="s">
        <v>3470</v>
      </c>
      <c r="E382" s="8" t="s">
        <v>2542</v>
      </c>
      <c r="F382" s="8" t="s">
        <v>2583</v>
      </c>
      <c r="G382" s="43" t="s">
        <v>2536</v>
      </c>
      <c r="H382" s="43" t="s">
        <v>121</v>
      </c>
      <c r="I382" s="43"/>
      <c r="J382" s="43"/>
      <c r="K382" s="43"/>
      <c r="L382" s="8"/>
      <c r="M382" s="8"/>
      <c r="N382" s="8"/>
      <c r="O382" s="8"/>
      <c r="P382" s="8"/>
      <c r="Q382" s="8" t="s">
        <v>3488</v>
      </c>
    </row>
    <row r="383" customHeight="1" spans="1:17">
      <c r="A383" s="6" t="s">
        <v>3489</v>
      </c>
      <c r="B383" s="6" t="s">
        <v>329</v>
      </c>
      <c r="C383" s="6" t="s">
        <v>3490</v>
      </c>
      <c r="D383" s="6" t="s">
        <v>3128</v>
      </c>
      <c r="E383" s="6" t="s">
        <v>2535</v>
      </c>
      <c r="F383" s="6"/>
      <c r="G383" s="44" t="s">
        <v>2536</v>
      </c>
      <c r="H383" s="44" t="s">
        <v>121</v>
      </c>
      <c r="I383" s="44"/>
      <c r="J383" s="44"/>
      <c r="K383" s="44"/>
      <c r="L383" s="6"/>
      <c r="M383" s="6"/>
      <c r="N383" s="6"/>
      <c r="O383" s="6"/>
      <c r="P383" s="6"/>
      <c r="Q383" s="6" t="s">
        <v>3491</v>
      </c>
    </row>
    <row r="384" customHeight="1" spans="1:17">
      <c r="A384" s="8" t="s">
        <v>3492</v>
      </c>
      <c r="B384" s="8" t="s">
        <v>329</v>
      </c>
      <c r="C384" s="8" t="s">
        <v>3490</v>
      </c>
      <c r="D384" s="8" t="s">
        <v>3128</v>
      </c>
      <c r="E384" s="8" t="s">
        <v>2539</v>
      </c>
      <c r="F384" s="8"/>
      <c r="G384" s="43" t="s">
        <v>2536</v>
      </c>
      <c r="H384" s="43" t="s">
        <v>121</v>
      </c>
      <c r="I384" s="43"/>
      <c r="J384" s="43"/>
      <c r="K384" s="43"/>
      <c r="L384" s="8"/>
      <c r="M384" s="8"/>
      <c r="N384" s="8"/>
      <c r="O384" s="8"/>
      <c r="P384" s="8"/>
      <c r="Q384" s="8" t="s">
        <v>3493</v>
      </c>
    </row>
    <row r="385" customHeight="1" spans="1:17">
      <c r="A385" s="6" t="s">
        <v>3494</v>
      </c>
      <c r="B385" s="6" t="s">
        <v>329</v>
      </c>
      <c r="C385" s="6" t="s">
        <v>3490</v>
      </c>
      <c r="D385" s="6" t="s">
        <v>3128</v>
      </c>
      <c r="E385" s="6" t="s">
        <v>2542</v>
      </c>
      <c r="F385" s="6"/>
      <c r="G385" s="44" t="s">
        <v>2536</v>
      </c>
      <c r="H385" s="44" t="s">
        <v>121</v>
      </c>
      <c r="I385" s="44"/>
      <c r="J385" s="44"/>
      <c r="K385" s="44"/>
      <c r="L385" s="6"/>
      <c r="M385" s="6"/>
      <c r="N385" s="6"/>
      <c r="O385" s="6"/>
      <c r="P385" s="6"/>
      <c r="Q385" s="6" t="s">
        <v>3495</v>
      </c>
    </row>
    <row r="386" customHeight="1" spans="1:17">
      <c r="A386" s="8" t="s">
        <v>3496</v>
      </c>
      <c r="B386" s="8" t="s">
        <v>329</v>
      </c>
      <c r="C386" s="8" t="s">
        <v>3490</v>
      </c>
      <c r="D386" s="8" t="s">
        <v>3128</v>
      </c>
      <c r="E386" s="8" t="s">
        <v>2545</v>
      </c>
      <c r="F386" s="8"/>
      <c r="G386" s="43" t="s">
        <v>2536</v>
      </c>
      <c r="H386" s="43" t="s">
        <v>121</v>
      </c>
      <c r="I386" s="43"/>
      <c r="J386" s="43"/>
      <c r="K386" s="43"/>
      <c r="L386" s="8"/>
      <c r="M386" s="8"/>
      <c r="N386" s="8"/>
      <c r="O386" s="8"/>
      <c r="P386" s="8"/>
      <c r="Q386" s="8" t="s">
        <v>3497</v>
      </c>
    </row>
    <row r="387" customHeight="1" spans="1:17">
      <c r="A387" s="6" t="s">
        <v>3498</v>
      </c>
      <c r="B387" s="6" t="s">
        <v>329</v>
      </c>
      <c r="C387" s="6" t="s">
        <v>3499</v>
      </c>
      <c r="D387" s="6" t="s">
        <v>3500</v>
      </c>
      <c r="E387" s="6" t="s">
        <v>2535</v>
      </c>
      <c r="F387" s="6"/>
      <c r="G387" s="6" t="s">
        <v>2550</v>
      </c>
      <c r="H387" s="6" t="s">
        <v>121</v>
      </c>
      <c r="I387" s="6"/>
      <c r="J387" s="6"/>
      <c r="K387" s="6"/>
      <c r="L387" s="6"/>
      <c r="M387" s="6"/>
      <c r="N387" s="6"/>
      <c r="O387" s="6"/>
      <c r="P387" s="6"/>
      <c r="Q387" s="6" t="s">
        <v>3501</v>
      </c>
    </row>
    <row r="388" customHeight="1" spans="1:17">
      <c r="A388" s="8" t="s">
        <v>3502</v>
      </c>
      <c r="B388" s="8" t="s">
        <v>329</v>
      </c>
      <c r="C388" s="8" t="s">
        <v>3499</v>
      </c>
      <c r="D388" s="8" t="s">
        <v>3500</v>
      </c>
      <c r="E388" s="8" t="s">
        <v>2535</v>
      </c>
      <c r="F388" s="8" t="s">
        <v>2580</v>
      </c>
      <c r="G388" s="8" t="s">
        <v>2607</v>
      </c>
      <c r="H388" s="8" t="s">
        <v>121</v>
      </c>
      <c r="I388" s="8"/>
      <c r="J388" s="8"/>
      <c r="K388" s="8"/>
      <c r="L388" s="8"/>
      <c r="M388" s="8"/>
      <c r="N388" s="8"/>
      <c r="O388" s="8"/>
      <c r="P388" s="8"/>
      <c r="Q388" s="8" t="s">
        <v>3503</v>
      </c>
    </row>
    <row r="389" customHeight="1" spans="1:17">
      <c r="A389" s="6" t="s">
        <v>3504</v>
      </c>
      <c r="B389" s="6" t="s">
        <v>329</v>
      </c>
      <c r="C389" s="6" t="s">
        <v>3499</v>
      </c>
      <c r="D389" s="6" t="s">
        <v>3500</v>
      </c>
      <c r="E389" s="6" t="s">
        <v>2535</v>
      </c>
      <c r="F389" s="6" t="s">
        <v>2583</v>
      </c>
      <c r="G389" s="6" t="s">
        <v>2607</v>
      </c>
      <c r="H389" s="6" t="s">
        <v>121</v>
      </c>
      <c r="I389" s="6"/>
      <c r="J389" s="6"/>
      <c r="K389" s="6"/>
      <c r="L389" s="6"/>
      <c r="M389" s="6"/>
      <c r="N389" s="6"/>
      <c r="O389" s="6"/>
      <c r="P389" s="6"/>
      <c r="Q389" s="6" t="s">
        <v>3505</v>
      </c>
    </row>
    <row r="390" customHeight="1" spans="1:17">
      <c r="A390" s="8" t="s">
        <v>3506</v>
      </c>
      <c r="B390" s="8" t="s">
        <v>329</v>
      </c>
      <c r="C390" s="8" t="s">
        <v>3499</v>
      </c>
      <c r="D390" s="8" t="s">
        <v>3500</v>
      </c>
      <c r="E390" s="8" t="s">
        <v>2539</v>
      </c>
      <c r="F390" s="8" t="s">
        <v>2580</v>
      </c>
      <c r="G390" s="8" t="s">
        <v>2607</v>
      </c>
      <c r="H390" s="8" t="s">
        <v>121</v>
      </c>
      <c r="I390" s="8"/>
      <c r="J390" s="8"/>
      <c r="K390" s="8"/>
      <c r="L390" s="8"/>
      <c r="M390" s="8"/>
      <c r="N390" s="8"/>
      <c r="O390" s="8"/>
      <c r="P390" s="8"/>
      <c r="Q390" s="8" t="s">
        <v>3507</v>
      </c>
    </row>
    <row r="391" customHeight="1" spans="1:17">
      <c r="A391" s="6" t="s">
        <v>3508</v>
      </c>
      <c r="B391" s="6" t="s">
        <v>329</v>
      </c>
      <c r="C391" s="6" t="s">
        <v>3499</v>
      </c>
      <c r="D391" s="6" t="s">
        <v>3500</v>
      </c>
      <c r="E391" s="6" t="s">
        <v>2539</v>
      </c>
      <c r="F391" s="6" t="s">
        <v>2583</v>
      </c>
      <c r="G391" s="6" t="s">
        <v>2607</v>
      </c>
      <c r="H391" s="6" t="s">
        <v>121</v>
      </c>
      <c r="I391" s="6"/>
      <c r="J391" s="6"/>
      <c r="K391" s="6"/>
      <c r="L391" s="6"/>
      <c r="M391" s="6"/>
      <c r="N391" s="6"/>
      <c r="O391" s="6"/>
      <c r="P391" s="6"/>
      <c r="Q391" s="6" t="s">
        <v>3509</v>
      </c>
    </row>
    <row r="392" customHeight="1" spans="1:17">
      <c r="A392" s="8" t="s">
        <v>3510</v>
      </c>
      <c r="B392" s="8" t="s">
        <v>329</v>
      </c>
      <c r="C392" s="8" t="s">
        <v>3499</v>
      </c>
      <c r="D392" s="8" t="s">
        <v>3500</v>
      </c>
      <c r="E392" s="8" t="s">
        <v>2542</v>
      </c>
      <c r="F392" s="8"/>
      <c r="G392" s="8" t="s">
        <v>2536</v>
      </c>
      <c r="H392" s="8" t="s">
        <v>121</v>
      </c>
      <c r="I392" s="8"/>
      <c r="J392" s="8"/>
      <c r="K392" s="8"/>
      <c r="L392" s="8"/>
      <c r="M392" s="8"/>
      <c r="N392" s="8"/>
      <c r="O392" s="8"/>
      <c r="P392" s="8"/>
      <c r="Q392" s="8" t="s">
        <v>3511</v>
      </c>
    </row>
    <row r="393" customHeight="1" spans="1:17">
      <c r="A393" s="6" t="s">
        <v>3512</v>
      </c>
      <c r="B393" s="6" t="s">
        <v>329</v>
      </c>
      <c r="C393" s="6" t="s">
        <v>3513</v>
      </c>
      <c r="D393" s="6" t="s">
        <v>2989</v>
      </c>
      <c r="E393" s="6" t="s">
        <v>2535</v>
      </c>
      <c r="F393" s="6"/>
      <c r="G393" s="6" t="s">
        <v>2565</v>
      </c>
      <c r="H393" s="6" t="s">
        <v>121</v>
      </c>
      <c r="I393" s="6"/>
      <c r="J393" s="6"/>
      <c r="K393" s="6"/>
      <c r="L393" s="6"/>
      <c r="M393" s="6"/>
      <c r="N393" s="6"/>
      <c r="O393" s="6"/>
      <c r="P393" s="6"/>
      <c r="Q393" s="6" t="s">
        <v>3514</v>
      </c>
    </row>
    <row r="394" customHeight="1" spans="1:17">
      <c r="A394" s="8" t="s">
        <v>3515</v>
      </c>
      <c r="B394" s="8" t="s">
        <v>329</v>
      </c>
      <c r="C394" s="8" t="s">
        <v>3513</v>
      </c>
      <c r="D394" s="8" t="s">
        <v>2989</v>
      </c>
      <c r="E394" s="8" t="s">
        <v>2535</v>
      </c>
      <c r="F394" s="8" t="s">
        <v>2580</v>
      </c>
      <c r="G394" s="8" t="s">
        <v>2536</v>
      </c>
      <c r="H394" s="8" t="s">
        <v>2372</v>
      </c>
      <c r="I394" s="8"/>
      <c r="J394" s="8"/>
      <c r="K394" s="8"/>
      <c r="L394" s="8"/>
      <c r="M394" s="8"/>
      <c r="N394" s="8"/>
      <c r="O394" s="8" t="s">
        <v>3516</v>
      </c>
      <c r="P394" s="8"/>
      <c r="Q394" s="8" t="s">
        <v>3517</v>
      </c>
    </row>
    <row r="395" customHeight="1" spans="1:17">
      <c r="A395" s="6" t="s">
        <v>3518</v>
      </c>
      <c r="B395" s="6" t="s">
        <v>329</v>
      </c>
      <c r="C395" s="6" t="s">
        <v>3513</v>
      </c>
      <c r="D395" s="6" t="s">
        <v>2989</v>
      </c>
      <c r="E395" s="6" t="s">
        <v>2535</v>
      </c>
      <c r="F395" s="6" t="s">
        <v>2583</v>
      </c>
      <c r="G395" s="6" t="s">
        <v>2536</v>
      </c>
      <c r="H395" s="6" t="s">
        <v>121</v>
      </c>
      <c r="I395" s="6"/>
      <c r="J395" s="6"/>
      <c r="K395" s="6"/>
      <c r="L395" s="6"/>
      <c r="M395" s="6"/>
      <c r="N395" s="6"/>
      <c r="O395" s="6"/>
      <c r="P395" s="6"/>
      <c r="Q395" s="6" t="s">
        <v>3519</v>
      </c>
    </row>
    <row r="396" customHeight="1" spans="1:17">
      <c r="A396" s="8" t="s">
        <v>3520</v>
      </c>
      <c r="B396" s="8" t="s">
        <v>329</v>
      </c>
      <c r="C396" s="8" t="s">
        <v>3513</v>
      </c>
      <c r="D396" s="8" t="s">
        <v>2989</v>
      </c>
      <c r="E396" s="8" t="s">
        <v>2539</v>
      </c>
      <c r="F396" s="8"/>
      <c r="G396" s="8" t="s">
        <v>2536</v>
      </c>
      <c r="H396" s="8" t="s">
        <v>121</v>
      </c>
      <c r="I396" s="8"/>
      <c r="J396" s="8"/>
      <c r="K396" s="8"/>
      <c r="L396" s="8"/>
      <c r="M396" s="8"/>
      <c r="N396" s="8"/>
      <c r="O396" s="8"/>
      <c r="P396" s="8"/>
      <c r="Q396" s="8" t="s">
        <v>3521</v>
      </c>
    </row>
    <row r="397" customHeight="1" spans="1:17">
      <c r="A397" s="6" t="s">
        <v>3522</v>
      </c>
      <c r="B397" s="6" t="s">
        <v>329</v>
      </c>
      <c r="C397" s="6" t="s">
        <v>3513</v>
      </c>
      <c r="D397" s="6" t="s">
        <v>2989</v>
      </c>
      <c r="E397" s="6" t="s">
        <v>2542</v>
      </c>
      <c r="F397" s="6"/>
      <c r="G397" s="6" t="s">
        <v>2565</v>
      </c>
      <c r="H397" s="6" t="s">
        <v>121</v>
      </c>
      <c r="I397" s="6"/>
      <c r="J397" s="6"/>
      <c r="K397" s="6"/>
      <c r="L397" s="6"/>
      <c r="M397" s="6"/>
      <c r="N397" s="6"/>
      <c r="O397" s="6"/>
      <c r="P397" s="6"/>
      <c r="Q397" s="6" t="s">
        <v>3523</v>
      </c>
    </row>
    <row r="398" customHeight="1" spans="1:17">
      <c r="A398" s="8" t="s">
        <v>3524</v>
      </c>
      <c r="B398" s="8" t="s">
        <v>329</v>
      </c>
      <c r="C398" s="8" t="s">
        <v>3513</v>
      </c>
      <c r="D398" s="8" t="s">
        <v>2989</v>
      </c>
      <c r="E398" s="8" t="s">
        <v>2542</v>
      </c>
      <c r="F398" s="8" t="s">
        <v>2580</v>
      </c>
      <c r="G398" s="8" t="s">
        <v>2536</v>
      </c>
      <c r="H398" s="8" t="s">
        <v>2372</v>
      </c>
      <c r="I398" s="8"/>
      <c r="J398" s="8"/>
      <c r="K398" s="8"/>
      <c r="L398" s="8"/>
      <c r="M398" s="8"/>
      <c r="N398" s="8"/>
      <c r="O398" s="8" t="s">
        <v>3516</v>
      </c>
      <c r="P398" s="8"/>
      <c r="Q398" s="8" t="s">
        <v>3525</v>
      </c>
    </row>
    <row r="399" customHeight="1" spans="1:17">
      <c r="A399" s="6" t="s">
        <v>3526</v>
      </c>
      <c r="B399" s="6" t="s">
        <v>329</v>
      </c>
      <c r="C399" s="6" t="s">
        <v>3513</v>
      </c>
      <c r="D399" s="6" t="s">
        <v>2989</v>
      </c>
      <c r="E399" s="6" t="s">
        <v>2542</v>
      </c>
      <c r="F399" s="6" t="s">
        <v>2583</v>
      </c>
      <c r="G399" s="6" t="s">
        <v>2536</v>
      </c>
      <c r="H399" s="6" t="s">
        <v>121</v>
      </c>
      <c r="I399" s="6"/>
      <c r="J399" s="6"/>
      <c r="K399" s="6"/>
      <c r="L399" s="6"/>
      <c r="M399" s="6"/>
      <c r="N399" s="6"/>
      <c r="O399" s="6"/>
      <c r="P399" s="6"/>
      <c r="Q399" s="6" t="s">
        <v>3527</v>
      </c>
    </row>
    <row r="400" customHeight="1" spans="1:17">
      <c r="A400" s="8" t="s">
        <v>3528</v>
      </c>
      <c r="B400" s="8" t="s">
        <v>329</v>
      </c>
      <c r="C400" s="8" t="s">
        <v>3513</v>
      </c>
      <c r="D400" s="8" t="s">
        <v>2989</v>
      </c>
      <c r="E400" s="8" t="s">
        <v>2545</v>
      </c>
      <c r="F400" s="8"/>
      <c r="G400" s="8" t="s">
        <v>2536</v>
      </c>
      <c r="H400" s="8" t="s">
        <v>121</v>
      </c>
      <c r="I400" s="8"/>
      <c r="J400" s="8"/>
      <c r="K400" s="8"/>
      <c r="L400" s="8"/>
      <c r="M400" s="8"/>
      <c r="N400" s="8"/>
      <c r="O400" s="8"/>
      <c r="P400" s="8"/>
      <c r="Q400" s="8" t="s">
        <v>3529</v>
      </c>
    </row>
    <row r="401" customHeight="1" spans="1:17">
      <c r="A401" s="6" t="s">
        <v>3530</v>
      </c>
      <c r="B401" s="6" t="s">
        <v>329</v>
      </c>
      <c r="C401" s="6" t="s">
        <v>3513</v>
      </c>
      <c r="D401" s="6" t="s">
        <v>2989</v>
      </c>
      <c r="E401" s="6" t="s">
        <v>2560</v>
      </c>
      <c r="F401" s="6"/>
      <c r="G401" s="6" t="s">
        <v>2536</v>
      </c>
      <c r="H401" s="6" t="s">
        <v>121</v>
      </c>
      <c r="I401" s="6"/>
      <c r="J401" s="6"/>
      <c r="K401" s="6"/>
      <c r="L401" s="6"/>
      <c r="M401" s="6"/>
      <c r="N401" s="6"/>
      <c r="O401" s="6"/>
      <c r="P401" s="6"/>
      <c r="Q401" s="6" t="s">
        <v>3531</v>
      </c>
    </row>
    <row r="402" customHeight="1" spans="1:17">
      <c r="A402" s="8" t="s">
        <v>3532</v>
      </c>
      <c r="B402" s="8" t="s">
        <v>329</v>
      </c>
      <c r="C402" s="8" t="s">
        <v>3533</v>
      </c>
      <c r="D402" s="8" t="s">
        <v>3534</v>
      </c>
      <c r="E402" s="8" t="s">
        <v>2542</v>
      </c>
      <c r="F402" s="8"/>
      <c r="G402" s="8" t="s">
        <v>3535</v>
      </c>
      <c r="H402" s="8" t="s">
        <v>121</v>
      </c>
      <c r="I402" s="8"/>
      <c r="J402" s="8"/>
      <c r="K402" s="8"/>
      <c r="L402" s="8"/>
      <c r="M402" s="8"/>
      <c r="N402" s="8"/>
      <c r="O402" s="8"/>
      <c r="P402" s="8"/>
      <c r="Q402" s="8" t="s">
        <v>3536</v>
      </c>
    </row>
    <row r="403" customHeight="1" spans="1:17">
      <c r="A403" s="6" t="s">
        <v>3537</v>
      </c>
      <c r="B403" s="6" t="s">
        <v>329</v>
      </c>
      <c r="C403" s="6" t="s">
        <v>3538</v>
      </c>
      <c r="D403" s="6" t="s">
        <v>3539</v>
      </c>
      <c r="E403" s="6" t="s">
        <v>2535</v>
      </c>
      <c r="F403" s="6"/>
      <c r="G403" s="6" t="s">
        <v>2550</v>
      </c>
      <c r="H403" s="6" t="s">
        <v>121</v>
      </c>
      <c r="I403" s="6"/>
      <c r="J403" s="6"/>
      <c r="K403" s="6"/>
      <c r="L403" s="6"/>
      <c r="M403" s="6"/>
      <c r="N403" s="6"/>
      <c r="O403" s="6"/>
      <c r="P403" s="6"/>
      <c r="Q403" s="6" t="s">
        <v>3540</v>
      </c>
    </row>
    <row r="404" customHeight="1" spans="1:17">
      <c r="A404" s="8" t="s">
        <v>3541</v>
      </c>
      <c r="B404" s="8" t="s">
        <v>329</v>
      </c>
      <c r="C404" s="8" t="s">
        <v>3542</v>
      </c>
      <c r="D404" s="8" t="s">
        <v>3543</v>
      </c>
      <c r="E404" s="8" t="s">
        <v>2535</v>
      </c>
      <c r="F404" s="8" t="s">
        <v>2580</v>
      </c>
      <c r="G404" s="8"/>
      <c r="H404" s="8" t="s">
        <v>2372</v>
      </c>
      <c r="I404" s="8"/>
      <c r="J404" s="8"/>
      <c r="K404" s="8"/>
      <c r="L404" s="8"/>
      <c r="M404" s="8"/>
      <c r="N404" s="8"/>
      <c r="O404" s="8" t="s">
        <v>3544</v>
      </c>
      <c r="P404" s="8"/>
      <c r="Q404" s="8" t="s">
        <v>3545</v>
      </c>
    </row>
    <row r="405" customHeight="1" spans="1:17">
      <c r="A405" s="6" t="s">
        <v>3546</v>
      </c>
      <c r="B405" s="6" t="s">
        <v>329</v>
      </c>
      <c r="C405" s="6" t="s">
        <v>3542</v>
      </c>
      <c r="D405" s="6" t="s">
        <v>3543</v>
      </c>
      <c r="E405" s="6" t="s">
        <v>2535</v>
      </c>
      <c r="F405" s="6" t="s">
        <v>2583</v>
      </c>
      <c r="G405" s="6"/>
      <c r="H405" s="6" t="s">
        <v>2372</v>
      </c>
      <c r="I405" s="6"/>
      <c r="J405" s="6"/>
      <c r="K405" s="6"/>
      <c r="L405" s="6"/>
      <c r="M405" s="6"/>
      <c r="N405" s="6"/>
      <c r="O405" s="6" t="s">
        <v>3547</v>
      </c>
      <c r="P405" s="6"/>
      <c r="Q405" s="6" t="s">
        <v>3548</v>
      </c>
    </row>
    <row r="406" customHeight="1" spans="1:17">
      <c r="A406" s="8" t="s">
        <v>3549</v>
      </c>
      <c r="B406" s="8" t="s">
        <v>329</v>
      </c>
      <c r="C406" s="8" t="s">
        <v>3550</v>
      </c>
      <c r="D406" s="8"/>
      <c r="E406" s="8" t="s">
        <v>2539</v>
      </c>
      <c r="F406" s="8"/>
      <c r="G406" s="8" t="s">
        <v>3166</v>
      </c>
      <c r="H406" s="8" t="s">
        <v>121</v>
      </c>
      <c r="I406" s="8"/>
      <c r="J406" s="8"/>
      <c r="K406" s="8"/>
      <c r="L406" s="8"/>
      <c r="M406" s="8"/>
      <c r="N406" s="8"/>
      <c r="O406" s="8"/>
      <c r="P406" s="8"/>
      <c r="Q406" s="8" t="s">
        <v>3551</v>
      </c>
    </row>
    <row r="407" customHeight="1" spans="1:17">
      <c r="A407" s="16"/>
      <c r="B407" s="16"/>
      <c r="C407" s="17" t="s">
        <v>3552</v>
      </c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</row>
    <row r="408" customHeight="1" spans="1:17">
      <c r="A408" s="8" t="s">
        <v>3553</v>
      </c>
      <c r="B408" s="8" t="s">
        <v>432</v>
      </c>
      <c r="C408" s="8" t="s">
        <v>3554</v>
      </c>
      <c r="D408" s="8" t="s">
        <v>3500</v>
      </c>
      <c r="E408" s="8" t="s">
        <v>2535</v>
      </c>
      <c r="F408" s="8"/>
      <c r="G408" s="8" t="s">
        <v>3555</v>
      </c>
      <c r="H408" s="8" t="s">
        <v>121</v>
      </c>
      <c r="I408" s="8"/>
      <c r="J408" s="8"/>
      <c r="K408" s="8"/>
      <c r="L408" s="8"/>
      <c r="M408" s="8"/>
      <c r="N408" s="8"/>
      <c r="O408" s="8"/>
      <c r="P408" s="8"/>
      <c r="Q408" s="8" t="s">
        <v>3556</v>
      </c>
    </row>
    <row r="409" customHeight="1" spans="1:17">
      <c r="A409" s="6" t="s">
        <v>3557</v>
      </c>
      <c r="B409" s="6" t="s">
        <v>432</v>
      </c>
      <c r="C409" s="6" t="s">
        <v>3558</v>
      </c>
      <c r="D409" s="6" t="s">
        <v>3500</v>
      </c>
      <c r="E409" s="6" t="s">
        <v>2535</v>
      </c>
      <c r="F409" s="6" t="s">
        <v>2583</v>
      </c>
      <c r="G409" s="6" t="s">
        <v>3559</v>
      </c>
      <c r="H409" s="6" t="s">
        <v>121</v>
      </c>
      <c r="I409" s="6"/>
      <c r="J409" s="6"/>
      <c r="K409" s="6"/>
      <c r="L409" s="6"/>
      <c r="M409" s="6"/>
      <c r="N409" s="6"/>
      <c r="O409" s="6" t="s">
        <v>3560</v>
      </c>
      <c r="P409" s="6"/>
      <c r="Q409" s="6" t="s">
        <v>3561</v>
      </c>
    </row>
    <row r="410" customHeight="1" spans="1:17">
      <c r="A410" s="8" t="s">
        <v>3562</v>
      </c>
      <c r="B410" s="8" t="s">
        <v>432</v>
      </c>
      <c r="C410" s="8" t="s">
        <v>3558</v>
      </c>
      <c r="D410" s="8" t="s">
        <v>3500</v>
      </c>
      <c r="E410" s="8" t="s">
        <v>2535</v>
      </c>
      <c r="F410" s="8" t="s">
        <v>2583</v>
      </c>
      <c r="G410" s="8" t="s">
        <v>3563</v>
      </c>
      <c r="H410" s="8" t="s">
        <v>121</v>
      </c>
      <c r="I410" s="8"/>
      <c r="J410" s="8"/>
      <c r="K410" s="8"/>
      <c r="L410" s="8"/>
      <c r="M410" s="8"/>
      <c r="N410" s="8"/>
      <c r="O410" s="8" t="s">
        <v>3564</v>
      </c>
      <c r="P410" s="8"/>
      <c r="Q410" s="8" t="s">
        <v>3565</v>
      </c>
    </row>
    <row r="411" customHeight="1" spans="1:17">
      <c r="A411" s="6" t="s">
        <v>3566</v>
      </c>
      <c r="B411" s="6" t="s">
        <v>432</v>
      </c>
      <c r="C411" s="6" t="s">
        <v>3567</v>
      </c>
      <c r="D411" s="6" t="s">
        <v>3500</v>
      </c>
      <c r="E411" s="6" t="s">
        <v>2535</v>
      </c>
      <c r="F411" s="6" t="s">
        <v>2580</v>
      </c>
      <c r="G411" s="6" t="s">
        <v>3563</v>
      </c>
      <c r="H411" s="6" t="s">
        <v>121</v>
      </c>
      <c r="I411" s="6"/>
      <c r="J411" s="6"/>
      <c r="K411" s="6"/>
      <c r="L411" s="6"/>
      <c r="M411" s="6"/>
      <c r="N411" s="6"/>
      <c r="O411" s="6" t="s">
        <v>3568</v>
      </c>
      <c r="P411" s="6"/>
      <c r="Q411" s="6" t="s">
        <v>3569</v>
      </c>
    </row>
    <row r="412" customHeight="1" spans="1:17">
      <c r="A412" s="8" t="s">
        <v>3570</v>
      </c>
      <c r="B412" s="8" t="s">
        <v>432</v>
      </c>
      <c r="C412" s="8" t="s">
        <v>3558</v>
      </c>
      <c r="D412" s="8" t="s">
        <v>3500</v>
      </c>
      <c r="E412" s="8" t="s">
        <v>2539</v>
      </c>
      <c r="F412" s="8" t="s">
        <v>2583</v>
      </c>
      <c r="G412" s="8" t="s">
        <v>3571</v>
      </c>
      <c r="H412" s="8" t="s">
        <v>121</v>
      </c>
      <c r="I412" s="8"/>
      <c r="J412" s="8"/>
      <c r="K412" s="8"/>
      <c r="L412" s="8"/>
      <c r="M412" s="8"/>
      <c r="N412" s="8"/>
      <c r="O412" s="8"/>
      <c r="P412" s="8"/>
      <c r="Q412" s="8" t="s">
        <v>3572</v>
      </c>
    </row>
    <row r="413" customHeight="1" spans="1:17">
      <c r="A413" s="6" t="s">
        <v>3573</v>
      </c>
      <c r="B413" s="6" t="s">
        <v>432</v>
      </c>
      <c r="C413" s="6" t="s">
        <v>3567</v>
      </c>
      <c r="D413" s="6" t="s">
        <v>3500</v>
      </c>
      <c r="E413" s="6" t="s">
        <v>2539</v>
      </c>
      <c r="F413" s="6" t="s">
        <v>2580</v>
      </c>
      <c r="G413" s="6" t="s">
        <v>3571</v>
      </c>
      <c r="H413" s="6" t="s">
        <v>121</v>
      </c>
      <c r="I413" s="6"/>
      <c r="J413" s="6"/>
      <c r="K413" s="6"/>
      <c r="L413" s="6"/>
      <c r="M413" s="6"/>
      <c r="N413" s="6"/>
      <c r="O413" s="6"/>
      <c r="P413" s="6"/>
      <c r="Q413" s="6" t="s">
        <v>3574</v>
      </c>
    </row>
    <row r="414" customHeight="1" spans="1:17">
      <c r="A414" s="8" t="s">
        <v>3575</v>
      </c>
      <c r="B414" s="8" t="s">
        <v>432</v>
      </c>
      <c r="C414" s="8" t="s">
        <v>3558</v>
      </c>
      <c r="D414" s="8" t="s">
        <v>3500</v>
      </c>
      <c r="E414" s="8" t="s">
        <v>2542</v>
      </c>
      <c r="F414" s="8" t="s">
        <v>2583</v>
      </c>
      <c r="G414" s="8" t="s">
        <v>3571</v>
      </c>
      <c r="H414" s="8" t="s">
        <v>121</v>
      </c>
      <c r="I414" s="8"/>
      <c r="J414" s="8"/>
      <c r="K414" s="8"/>
      <c r="L414" s="8"/>
      <c r="M414" s="8"/>
      <c r="N414" s="8"/>
      <c r="O414" s="8"/>
      <c r="P414" s="8"/>
      <c r="Q414" s="8" t="s">
        <v>3576</v>
      </c>
    </row>
    <row r="415" customHeight="1" spans="1:17">
      <c r="A415" s="6" t="s">
        <v>3577</v>
      </c>
      <c r="B415" s="6" t="s">
        <v>432</v>
      </c>
      <c r="C415" s="6" t="s">
        <v>3567</v>
      </c>
      <c r="D415" s="6" t="s">
        <v>3500</v>
      </c>
      <c r="E415" s="6" t="s">
        <v>2542</v>
      </c>
      <c r="F415" s="6" t="s">
        <v>2580</v>
      </c>
      <c r="G415" s="6" t="s">
        <v>3571</v>
      </c>
      <c r="H415" s="6" t="s">
        <v>121</v>
      </c>
      <c r="I415" s="6"/>
      <c r="J415" s="6"/>
      <c r="K415" s="6"/>
      <c r="L415" s="6"/>
      <c r="M415" s="6"/>
      <c r="N415" s="6"/>
      <c r="O415" s="6"/>
      <c r="P415" s="6"/>
      <c r="Q415" s="6" t="s">
        <v>3578</v>
      </c>
    </row>
    <row r="416" customHeight="1" spans="1:17">
      <c r="A416" s="8" t="s">
        <v>3579</v>
      </c>
      <c r="B416" s="8" t="s">
        <v>432</v>
      </c>
      <c r="C416" s="8" t="s">
        <v>3580</v>
      </c>
      <c r="D416" s="8" t="s">
        <v>3581</v>
      </c>
      <c r="E416" s="8" t="s">
        <v>2535</v>
      </c>
      <c r="F416" s="8" t="s">
        <v>2583</v>
      </c>
      <c r="G416" s="8" t="s">
        <v>3563</v>
      </c>
      <c r="H416" s="8" t="s">
        <v>121</v>
      </c>
      <c r="I416" s="8"/>
      <c r="J416" s="8"/>
      <c r="K416" s="8"/>
      <c r="L416" s="8"/>
      <c r="M416" s="8"/>
      <c r="N416" s="8"/>
      <c r="O416" s="8" t="s">
        <v>3582</v>
      </c>
      <c r="P416" s="8"/>
      <c r="Q416" s="8" t="s">
        <v>3583</v>
      </c>
    </row>
    <row r="417" customHeight="1" spans="1:17">
      <c r="A417" s="6" t="s">
        <v>3584</v>
      </c>
      <c r="B417" s="6" t="s">
        <v>432</v>
      </c>
      <c r="C417" s="6" t="s">
        <v>3580</v>
      </c>
      <c r="D417" s="6" t="s">
        <v>3581</v>
      </c>
      <c r="E417" s="6" t="s">
        <v>2539</v>
      </c>
      <c r="F417" s="6" t="s">
        <v>2583</v>
      </c>
      <c r="G417" s="6" t="s">
        <v>3571</v>
      </c>
      <c r="H417" s="6" t="s">
        <v>121</v>
      </c>
      <c r="I417" s="6"/>
      <c r="J417" s="6"/>
      <c r="K417" s="6"/>
      <c r="L417" s="6"/>
      <c r="M417" s="6"/>
      <c r="N417" s="6"/>
      <c r="O417" s="6"/>
      <c r="P417" s="6"/>
      <c r="Q417" s="6" t="s">
        <v>3585</v>
      </c>
    </row>
    <row r="418" customHeight="1" spans="1:17">
      <c r="A418" s="8" t="s">
        <v>3586</v>
      </c>
      <c r="B418" s="8" t="s">
        <v>432</v>
      </c>
      <c r="C418" s="8" t="s">
        <v>3580</v>
      </c>
      <c r="D418" s="8" t="s">
        <v>3581</v>
      </c>
      <c r="E418" s="8" t="s">
        <v>2542</v>
      </c>
      <c r="F418" s="8"/>
      <c r="G418" s="8" t="s">
        <v>3587</v>
      </c>
      <c r="H418" s="8" t="s">
        <v>121</v>
      </c>
      <c r="I418" s="8"/>
      <c r="J418" s="8"/>
      <c r="K418" s="8"/>
      <c r="L418" s="8"/>
      <c r="M418" s="8"/>
      <c r="N418" s="8"/>
      <c r="O418" s="8"/>
      <c r="P418" s="8"/>
      <c r="Q418" s="8" t="s">
        <v>3588</v>
      </c>
    </row>
    <row r="419" customHeight="1" spans="1:17">
      <c r="A419" s="6" t="s">
        <v>3589</v>
      </c>
      <c r="B419" s="6" t="s">
        <v>432</v>
      </c>
      <c r="C419" s="6" t="s">
        <v>3580</v>
      </c>
      <c r="D419" s="6" t="s">
        <v>3581</v>
      </c>
      <c r="E419" s="6" t="s">
        <v>2542</v>
      </c>
      <c r="F419" s="6" t="s">
        <v>2583</v>
      </c>
      <c r="G419" s="6" t="s">
        <v>3571</v>
      </c>
      <c r="H419" s="6" t="s">
        <v>121</v>
      </c>
      <c r="I419" s="6"/>
      <c r="J419" s="6"/>
      <c r="K419" s="6"/>
      <c r="L419" s="6"/>
      <c r="M419" s="6"/>
      <c r="N419" s="6"/>
      <c r="O419" s="6"/>
      <c r="P419" s="6"/>
      <c r="Q419" s="6" t="s">
        <v>3590</v>
      </c>
    </row>
    <row r="420" customHeight="1" spans="1:17">
      <c r="A420" s="16"/>
      <c r="B420" s="16"/>
      <c r="C420" s="17" t="s">
        <v>3591</v>
      </c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</row>
    <row r="421" customHeight="1" spans="1:17">
      <c r="A421" s="6" t="s">
        <v>3592</v>
      </c>
      <c r="B421" s="6" t="s">
        <v>450</v>
      </c>
      <c r="C421" s="6" t="s">
        <v>3593</v>
      </c>
      <c r="D421" s="6" t="s">
        <v>2836</v>
      </c>
      <c r="E421" s="6" t="s">
        <v>2535</v>
      </c>
      <c r="F421" s="6" t="s">
        <v>2580</v>
      </c>
      <c r="G421" s="6" t="s">
        <v>3563</v>
      </c>
      <c r="H421" s="6" t="s">
        <v>121</v>
      </c>
      <c r="I421" s="6"/>
      <c r="J421" s="6"/>
      <c r="K421" s="6"/>
      <c r="L421" s="6"/>
      <c r="M421" s="6"/>
      <c r="N421" s="6"/>
      <c r="O421" s="6" t="s">
        <v>3594</v>
      </c>
      <c r="P421" s="6"/>
      <c r="Q421" s="6" t="s">
        <v>3595</v>
      </c>
    </row>
    <row r="422" customHeight="1" spans="1:17">
      <c r="A422" s="8" t="s">
        <v>3596</v>
      </c>
      <c r="B422" s="8" t="s">
        <v>450</v>
      </c>
      <c r="C422" s="8" t="s">
        <v>3593</v>
      </c>
      <c r="D422" s="8" t="s">
        <v>2836</v>
      </c>
      <c r="E422" s="8" t="s">
        <v>2535</v>
      </c>
      <c r="F422" s="8" t="s">
        <v>2583</v>
      </c>
      <c r="G422" s="8" t="s">
        <v>3563</v>
      </c>
      <c r="H422" s="8" t="s">
        <v>121</v>
      </c>
      <c r="I422" s="8"/>
      <c r="J422" s="8"/>
      <c r="K422" s="8"/>
      <c r="L422" s="8"/>
      <c r="M422" s="8"/>
      <c r="N422" s="8"/>
      <c r="O422" s="8" t="s">
        <v>3597</v>
      </c>
      <c r="P422" s="8"/>
      <c r="Q422" s="8" t="s">
        <v>3598</v>
      </c>
    </row>
    <row r="423" customHeight="1" spans="1:17">
      <c r="A423" s="6" t="s">
        <v>3599</v>
      </c>
      <c r="B423" s="6" t="s">
        <v>450</v>
      </c>
      <c r="C423" s="6" t="s">
        <v>3600</v>
      </c>
      <c r="D423" s="6" t="s">
        <v>2836</v>
      </c>
      <c r="E423" s="6" t="s">
        <v>2535</v>
      </c>
      <c r="F423" s="6" t="s">
        <v>2583</v>
      </c>
      <c r="G423" s="6" t="s">
        <v>3601</v>
      </c>
      <c r="H423" s="6" t="s">
        <v>2372</v>
      </c>
      <c r="I423" s="6"/>
      <c r="J423" s="6"/>
      <c r="K423" s="6"/>
      <c r="L423" s="6"/>
      <c r="M423" s="6"/>
      <c r="N423" s="6"/>
      <c r="O423" s="6" t="s">
        <v>3602</v>
      </c>
      <c r="P423" s="6"/>
      <c r="Q423" s="6" t="s">
        <v>3603</v>
      </c>
    </row>
    <row r="424" customHeight="1" spans="1:17">
      <c r="A424" s="8" t="s">
        <v>3604</v>
      </c>
      <c r="B424" s="8" t="s">
        <v>450</v>
      </c>
      <c r="C424" s="8" t="s">
        <v>3605</v>
      </c>
      <c r="D424" s="8" t="s">
        <v>2836</v>
      </c>
      <c r="E424" s="8" t="s">
        <v>2535</v>
      </c>
      <c r="F424" s="8" t="s">
        <v>2583</v>
      </c>
      <c r="G424" s="8" t="s">
        <v>2607</v>
      </c>
      <c r="H424" s="8" t="s">
        <v>121</v>
      </c>
      <c r="I424" s="8"/>
      <c r="J424" s="8"/>
      <c r="K424" s="8"/>
      <c r="L424" s="8"/>
      <c r="M424" s="8"/>
      <c r="N424" s="8"/>
      <c r="O424" s="8" t="s">
        <v>3606</v>
      </c>
      <c r="P424" s="8"/>
      <c r="Q424" s="8" t="s">
        <v>3607</v>
      </c>
    </row>
    <row r="425" customHeight="1" spans="1:17">
      <c r="A425" s="6" t="s">
        <v>3608</v>
      </c>
      <c r="B425" s="6" t="s">
        <v>450</v>
      </c>
      <c r="C425" s="6" t="s">
        <v>3609</v>
      </c>
      <c r="D425" s="6" t="s">
        <v>2836</v>
      </c>
      <c r="E425" s="6" t="s">
        <v>2535</v>
      </c>
      <c r="F425" s="6" t="s">
        <v>2580</v>
      </c>
      <c r="G425" s="6" t="s">
        <v>3610</v>
      </c>
      <c r="H425" s="6" t="s">
        <v>121</v>
      </c>
      <c r="I425" s="6"/>
      <c r="J425" s="6"/>
      <c r="K425" s="6"/>
      <c r="L425" s="6"/>
      <c r="M425" s="6"/>
      <c r="N425" s="6"/>
      <c r="O425" s="6"/>
      <c r="P425" s="6"/>
      <c r="Q425" s="6" t="s">
        <v>3611</v>
      </c>
    </row>
    <row r="426" customHeight="1" spans="1:17">
      <c r="A426" s="8" t="s">
        <v>3612</v>
      </c>
      <c r="B426" s="8" t="s">
        <v>450</v>
      </c>
      <c r="C426" s="8" t="s">
        <v>3609</v>
      </c>
      <c r="D426" s="8" t="s">
        <v>2836</v>
      </c>
      <c r="E426" s="8" t="s">
        <v>2535</v>
      </c>
      <c r="F426" s="8" t="s">
        <v>2583</v>
      </c>
      <c r="G426" s="8" t="s">
        <v>3610</v>
      </c>
      <c r="H426" s="8" t="s">
        <v>121</v>
      </c>
      <c r="I426" s="8"/>
      <c r="J426" s="8"/>
      <c r="K426" s="8"/>
      <c r="L426" s="8"/>
      <c r="M426" s="8"/>
      <c r="N426" s="8"/>
      <c r="O426" s="8"/>
      <c r="P426" s="8"/>
      <c r="Q426" s="8" t="s">
        <v>3613</v>
      </c>
    </row>
    <row r="427" customHeight="1" spans="1:17">
      <c r="A427" s="6" t="s">
        <v>3614</v>
      </c>
      <c r="B427" s="6" t="s">
        <v>450</v>
      </c>
      <c r="C427" s="6" t="s">
        <v>3615</v>
      </c>
      <c r="D427" s="6" t="s">
        <v>2836</v>
      </c>
      <c r="E427" s="6" t="s">
        <v>2535</v>
      </c>
      <c r="F427" s="6" t="s">
        <v>2580</v>
      </c>
      <c r="G427" s="6" t="s">
        <v>2607</v>
      </c>
      <c r="H427" s="6" t="s">
        <v>121</v>
      </c>
      <c r="I427" s="6"/>
      <c r="J427" s="6"/>
      <c r="K427" s="6"/>
      <c r="L427" s="6"/>
      <c r="M427" s="6"/>
      <c r="N427" s="6"/>
      <c r="O427" s="6" t="s">
        <v>3616</v>
      </c>
      <c r="P427" s="6"/>
      <c r="Q427" s="6" t="s">
        <v>3617</v>
      </c>
    </row>
    <row r="428" customHeight="1" spans="1:17">
      <c r="A428" s="8" t="s">
        <v>3618</v>
      </c>
      <c r="B428" s="8" t="s">
        <v>450</v>
      </c>
      <c r="C428" s="8" t="s">
        <v>3615</v>
      </c>
      <c r="D428" s="8" t="s">
        <v>2836</v>
      </c>
      <c r="E428" s="8" t="s">
        <v>2535</v>
      </c>
      <c r="F428" s="8" t="s">
        <v>2580</v>
      </c>
      <c r="G428" s="8" t="s">
        <v>3563</v>
      </c>
      <c r="H428" s="8" t="s">
        <v>121</v>
      </c>
      <c r="I428" s="8"/>
      <c r="J428" s="8"/>
      <c r="K428" s="8"/>
      <c r="L428" s="8"/>
      <c r="M428" s="8"/>
      <c r="N428" s="8"/>
      <c r="O428" s="8" t="s">
        <v>3616</v>
      </c>
      <c r="P428" s="8"/>
      <c r="Q428" s="8" t="s">
        <v>3619</v>
      </c>
    </row>
    <row r="429" customHeight="1" spans="1:17">
      <c r="A429" s="6" t="s">
        <v>3620</v>
      </c>
      <c r="B429" s="6" t="s">
        <v>450</v>
      </c>
      <c r="C429" s="6" t="s">
        <v>3615</v>
      </c>
      <c r="D429" s="6" t="s">
        <v>2836</v>
      </c>
      <c r="E429" s="6" t="s">
        <v>2535</v>
      </c>
      <c r="F429" s="6" t="s">
        <v>2583</v>
      </c>
      <c r="G429" s="6" t="s">
        <v>3563</v>
      </c>
      <c r="H429" s="6" t="s">
        <v>121</v>
      </c>
      <c r="I429" s="6"/>
      <c r="J429" s="6"/>
      <c r="K429" s="6"/>
      <c r="L429" s="6"/>
      <c r="M429" s="6"/>
      <c r="N429" s="6"/>
      <c r="O429" s="6" t="s">
        <v>3606</v>
      </c>
      <c r="P429" s="6"/>
      <c r="Q429" s="6" t="s">
        <v>3621</v>
      </c>
    </row>
    <row r="430" customHeight="1" spans="1:17">
      <c r="A430" s="8" t="s">
        <v>3622</v>
      </c>
      <c r="B430" s="8" t="s">
        <v>450</v>
      </c>
      <c r="C430" s="8" t="s">
        <v>3623</v>
      </c>
      <c r="D430" s="8" t="s">
        <v>2836</v>
      </c>
      <c r="E430" s="8" t="s">
        <v>2535</v>
      </c>
      <c r="F430" s="8"/>
      <c r="G430" s="8" t="s">
        <v>2600</v>
      </c>
      <c r="H430" s="8" t="s">
        <v>121</v>
      </c>
      <c r="I430" s="8"/>
      <c r="J430" s="8"/>
      <c r="K430" s="8"/>
      <c r="L430" s="8"/>
      <c r="M430" s="8"/>
      <c r="N430" s="8"/>
      <c r="O430" s="8" t="s">
        <v>3624</v>
      </c>
      <c r="P430" s="8"/>
      <c r="Q430" s="8" t="s">
        <v>3625</v>
      </c>
    </row>
    <row r="431" customHeight="1" spans="1:17">
      <c r="A431" s="6" t="s">
        <v>3626</v>
      </c>
      <c r="B431" s="6" t="s">
        <v>450</v>
      </c>
      <c r="C431" s="6" t="s">
        <v>3593</v>
      </c>
      <c r="D431" s="6" t="s">
        <v>2836</v>
      </c>
      <c r="E431" s="6" t="s">
        <v>2539</v>
      </c>
      <c r="F431" s="6" t="s">
        <v>2580</v>
      </c>
      <c r="G431" s="6" t="s">
        <v>3563</v>
      </c>
      <c r="H431" s="6" t="s">
        <v>121</v>
      </c>
      <c r="I431" s="6"/>
      <c r="J431" s="6"/>
      <c r="K431" s="6"/>
      <c r="L431" s="6"/>
      <c r="M431" s="6"/>
      <c r="N431" s="6"/>
      <c r="O431" s="6" t="s">
        <v>3627</v>
      </c>
      <c r="P431" s="6"/>
      <c r="Q431" s="6" t="s">
        <v>3628</v>
      </c>
    </row>
    <row r="432" customHeight="1" spans="1:17">
      <c r="A432" s="8" t="s">
        <v>3629</v>
      </c>
      <c r="B432" s="8" t="s">
        <v>450</v>
      </c>
      <c r="C432" s="8" t="s">
        <v>3593</v>
      </c>
      <c r="D432" s="8" t="s">
        <v>2836</v>
      </c>
      <c r="E432" s="8" t="s">
        <v>2539</v>
      </c>
      <c r="F432" s="8" t="s">
        <v>2583</v>
      </c>
      <c r="G432" s="8" t="s">
        <v>3563</v>
      </c>
      <c r="H432" s="8" t="s">
        <v>121</v>
      </c>
      <c r="I432" s="8"/>
      <c r="J432" s="8"/>
      <c r="K432" s="8"/>
      <c r="L432" s="8"/>
      <c r="M432" s="8"/>
      <c r="N432" s="8"/>
      <c r="O432" s="8" t="s">
        <v>3630</v>
      </c>
      <c r="P432" s="8"/>
      <c r="Q432" s="8" t="s">
        <v>3631</v>
      </c>
    </row>
    <row r="433" customHeight="1" spans="1:17">
      <c r="A433" s="6" t="s">
        <v>3632</v>
      </c>
      <c r="B433" s="6" t="s">
        <v>450</v>
      </c>
      <c r="C433" s="6" t="s">
        <v>3633</v>
      </c>
      <c r="D433" s="6" t="s">
        <v>2836</v>
      </c>
      <c r="E433" s="6" t="s">
        <v>2539</v>
      </c>
      <c r="F433" s="6"/>
      <c r="G433" s="6" t="s">
        <v>3634</v>
      </c>
      <c r="H433" s="6" t="s">
        <v>121</v>
      </c>
      <c r="I433" s="6"/>
      <c r="J433" s="6"/>
      <c r="K433" s="6"/>
      <c r="L433" s="6"/>
      <c r="M433" s="6"/>
      <c r="N433" s="6"/>
      <c r="O433" s="6"/>
      <c r="P433" s="6"/>
      <c r="Q433" s="6" t="s">
        <v>3635</v>
      </c>
    </row>
    <row r="434" customHeight="1" spans="1:17">
      <c r="A434" s="8" t="s">
        <v>3636</v>
      </c>
      <c r="B434" s="8" t="s">
        <v>450</v>
      </c>
      <c r="C434" s="8" t="s">
        <v>3633</v>
      </c>
      <c r="D434" s="8" t="s">
        <v>2836</v>
      </c>
      <c r="E434" s="8" t="s">
        <v>2539</v>
      </c>
      <c r="F434" s="8"/>
      <c r="G434" s="8" t="s">
        <v>3535</v>
      </c>
      <c r="H434" s="8" t="s">
        <v>121</v>
      </c>
      <c r="I434" s="8"/>
      <c r="J434" s="8"/>
      <c r="K434" s="8"/>
      <c r="L434" s="8"/>
      <c r="M434" s="8"/>
      <c r="N434" s="8"/>
      <c r="O434" s="8"/>
      <c r="P434" s="8"/>
      <c r="Q434" s="8" t="s">
        <v>3637</v>
      </c>
    </row>
    <row r="435" customHeight="1" spans="1:17">
      <c r="A435" s="6" t="s">
        <v>3638</v>
      </c>
      <c r="B435" s="6" t="s">
        <v>450</v>
      </c>
      <c r="C435" s="6" t="s">
        <v>3633</v>
      </c>
      <c r="D435" s="6" t="s">
        <v>2836</v>
      </c>
      <c r="E435" s="6" t="s">
        <v>2539</v>
      </c>
      <c r="F435" s="6"/>
      <c r="G435" s="6"/>
      <c r="H435" s="6" t="s">
        <v>121</v>
      </c>
      <c r="I435" s="6"/>
      <c r="J435" s="6"/>
      <c r="K435" s="6"/>
      <c r="L435" s="6"/>
      <c r="M435" s="6"/>
      <c r="N435" s="6"/>
      <c r="O435" s="6"/>
      <c r="P435" s="6"/>
      <c r="Q435" s="6" t="s">
        <v>3639</v>
      </c>
    </row>
    <row r="436" customHeight="1" spans="1:17">
      <c r="A436" s="8" t="s">
        <v>3640</v>
      </c>
      <c r="B436" s="8" t="s">
        <v>450</v>
      </c>
      <c r="C436" s="8" t="s">
        <v>3605</v>
      </c>
      <c r="D436" s="8" t="s">
        <v>2836</v>
      </c>
      <c r="E436" s="8" t="s">
        <v>2539</v>
      </c>
      <c r="F436" s="8" t="s">
        <v>2580</v>
      </c>
      <c r="G436" s="8" t="s">
        <v>2607</v>
      </c>
      <c r="H436" s="8" t="s">
        <v>121</v>
      </c>
      <c r="I436" s="8"/>
      <c r="J436" s="8"/>
      <c r="K436" s="8"/>
      <c r="L436" s="8"/>
      <c r="M436" s="8"/>
      <c r="N436" s="8"/>
      <c r="O436" s="8" t="s">
        <v>3627</v>
      </c>
      <c r="P436" s="8"/>
      <c r="Q436" s="8" t="s">
        <v>3641</v>
      </c>
    </row>
    <row r="437" customHeight="1" spans="1:17">
      <c r="A437" s="6" t="s">
        <v>3642</v>
      </c>
      <c r="B437" s="6" t="s">
        <v>450</v>
      </c>
      <c r="C437" s="6" t="s">
        <v>3605</v>
      </c>
      <c r="D437" s="6" t="s">
        <v>2836</v>
      </c>
      <c r="E437" s="6" t="s">
        <v>2539</v>
      </c>
      <c r="F437" s="6" t="s">
        <v>2583</v>
      </c>
      <c r="G437" s="6" t="s">
        <v>2607</v>
      </c>
      <c r="H437" s="6" t="s">
        <v>121</v>
      </c>
      <c r="I437" s="6"/>
      <c r="J437" s="6"/>
      <c r="K437" s="6"/>
      <c r="L437" s="6"/>
      <c r="M437" s="6"/>
      <c r="N437" s="6"/>
      <c r="O437" s="6" t="s">
        <v>3643</v>
      </c>
      <c r="P437" s="6"/>
      <c r="Q437" s="6" t="s">
        <v>3644</v>
      </c>
    </row>
    <row r="438" customHeight="1" spans="1:17">
      <c r="A438" s="8" t="s">
        <v>3645</v>
      </c>
      <c r="B438" s="8" t="s">
        <v>450</v>
      </c>
      <c r="C438" s="8" t="s">
        <v>3646</v>
      </c>
      <c r="D438" s="8" t="s">
        <v>2836</v>
      </c>
      <c r="E438" s="8" t="s">
        <v>2539</v>
      </c>
      <c r="F438" s="8" t="s">
        <v>2583</v>
      </c>
      <c r="G438" s="8" t="s">
        <v>3601</v>
      </c>
      <c r="H438" s="8" t="s">
        <v>2372</v>
      </c>
      <c r="I438" s="8"/>
      <c r="J438" s="8"/>
      <c r="K438" s="8"/>
      <c r="L438" s="8"/>
      <c r="M438" s="8"/>
      <c r="N438" s="8"/>
      <c r="O438" s="8" t="s">
        <v>3602</v>
      </c>
      <c r="P438" s="8"/>
      <c r="Q438" s="8" t="s">
        <v>3647</v>
      </c>
    </row>
    <row r="439" customHeight="1" spans="1:17">
      <c r="A439" s="6" t="s">
        <v>3648</v>
      </c>
      <c r="B439" s="6" t="s">
        <v>450</v>
      </c>
      <c r="C439" s="6" t="s">
        <v>3615</v>
      </c>
      <c r="D439" s="6" t="s">
        <v>2836</v>
      </c>
      <c r="E439" s="6" t="s">
        <v>2539</v>
      </c>
      <c r="F439" s="6" t="s">
        <v>2580</v>
      </c>
      <c r="G439" s="6" t="s">
        <v>2607</v>
      </c>
      <c r="H439" s="6" t="s">
        <v>121</v>
      </c>
      <c r="I439" s="6"/>
      <c r="J439" s="6"/>
      <c r="K439" s="6"/>
      <c r="L439" s="6"/>
      <c r="M439" s="6"/>
      <c r="N439" s="6"/>
      <c r="O439" s="6" t="s">
        <v>3649</v>
      </c>
      <c r="P439" s="6"/>
      <c r="Q439" s="6" t="s">
        <v>3650</v>
      </c>
    </row>
    <row r="440" customHeight="1" spans="1:17">
      <c r="A440" s="8" t="s">
        <v>3651</v>
      </c>
      <c r="B440" s="8" t="s">
        <v>450</v>
      </c>
      <c r="C440" s="8" t="s">
        <v>3615</v>
      </c>
      <c r="D440" s="8" t="s">
        <v>2836</v>
      </c>
      <c r="E440" s="8" t="s">
        <v>2539</v>
      </c>
      <c r="F440" s="8" t="s">
        <v>2580</v>
      </c>
      <c r="G440" s="8" t="s">
        <v>3563</v>
      </c>
      <c r="H440" s="8" t="s">
        <v>121</v>
      </c>
      <c r="I440" s="8"/>
      <c r="J440" s="8"/>
      <c r="K440" s="8"/>
      <c r="L440" s="8"/>
      <c r="M440" s="8"/>
      <c r="N440" s="8"/>
      <c r="O440" s="8" t="s">
        <v>3649</v>
      </c>
      <c r="P440" s="8"/>
      <c r="Q440" s="8" t="s">
        <v>3652</v>
      </c>
    </row>
    <row r="441" customHeight="1" spans="1:17">
      <c r="A441" s="6" t="s">
        <v>3653</v>
      </c>
      <c r="B441" s="6" t="s">
        <v>450</v>
      </c>
      <c r="C441" s="6" t="s">
        <v>3615</v>
      </c>
      <c r="D441" s="6" t="s">
        <v>2836</v>
      </c>
      <c r="E441" s="6" t="s">
        <v>2539</v>
      </c>
      <c r="F441" s="6" t="s">
        <v>2583</v>
      </c>
      <c r="G441" s="6" t="s">
        <v>2607</v>
      </c>
      <c r="H441" s="6" t="s">
        <v>121</v>
      </c>
      <c r="I441" s="6"/>
      <c r="J441" s="6"/>
      <c r="K441" s="6"/>
      <c r="L441" s="6"/>
      <c r="M441" s="6"/>
      <c r="N441" s="6"/>
      <c r="O441" s="6" t="s">
        <v>3643</v>
      </c>
      <c r="P441" s="6"/>
      <c r="Q441" s="6" t="s">
        <v>3654</v>
      </c>
    </row>
    <row r="442" customHeight="1" spans="1:17">
      <c r="A442" s="8" t="s">
        <v>3655</v>
      </c>
      <c r="B442" s="8" t="s">
        <v>450</v>
      </c>
      <c r="C442" s="8" t="s">
        <v>3615</v>
      </c>
      <c r="D442" s="8" t="s">
        <v>2836</v>
      </c>
      <c r="E442" s="8" t="s">
        <v>2539</v>
      </c>
      <c r="F442" s="8" t="s">
        <v>2583</v>
      </c>
      <c r="G442" s="8" t="s">
        <v>3563</v>
      </c>
      <c r="H442" s="8" t="s">
        <v>121</v>
      </c>
      <c r="I442" s="8"/>
      <c r="J442" s="8"/>
      <c r="K442" s="8"/>
      <c r="L442" s="8"/>
      <c r="M442" s="8"/>
      <c r="N442" s="8"/>
      <c r="O442" s="8" t="s">
        <v>3643</v>
      </c>
      <c r="P442" s="8"/>
      <c r="Q442" s="8" t="s">
        <v>3656</v>
      </c>
    </row>
    <row r="443" customHeight="1" spans="1:17">
      <c r="A443" s="6" t="s">
        <v>3657</v>
      </c>
      <c r="B443" s="6" t="s">
        <v>450</v>
      </c>
      <c r="C443" s="6" t="s">
        <v>3593</v>
      </c>
      <c r="D443" s="6" t="s">
        <v>2836</v>
      </c>
      <c r="E443" s="6" t="s">
        <v>2542</v>
      </c>
      <c r="F443" s="6" t="s">
        <v>2583</v>
      </c>
      <c r="G443" s="6" t="s">
        <v>3563</v>
      </c>
      <c r="H443" s="6" t="s">
        <v>121</v>
      </c>
      <c r="I443" s="6"/>
      <c r="J443" s="6"/>
      <c r="K443" s="6"/>
      <c r="L443" s="6"/>
      <c r="M443" s="6"/>
      <c r="N443" s="6"/>
      <c r="O443" s="6" t="s">
        <v>3658</v>
      </c>
      <c r="P443" s="6"/>
      <c r="Q443" s="6" t="s">
        <v>3659</v>
      </c>
    </row>
    <row r="444" customHeight="1" spans="1:17">
      <c r="A444" s="8" t="s">
        <v>3660</v>
      </c>
      <c r="B444" s="8" t="s">
        <v>450</v>
      </c>
      <c r="C444" s="8" t="s">
        <v>3605</v>
      </c>
      <c r="D444" s="8" t="s">
        <v>2836</v>
      </c>
      <c r="E444" s="8" t="s">
        <v>2542</v>
      </c>
      <c r="F444" s="8" t="s">
        <v>2580</v>
      </c>
      <c r="G444" s="8" t="s">
        <v>2607</v>
      </c>
      <c r="H444" s="8" t="s">
        <v>121</v>
      </c>
      <c r="I444" s="8"/>
      <c r="J444" s="8"/>
      <c r="K444" s="8"/>
      <c r="L444" s="8"/>
      <c r="M444" s="8"/>
      <c r="N444" s="8"/>
      <c r="O444" s="8" t="s">
        <v>3661</v>
      </c>
      <c r="P444" s="8"/>
      <c r="Q444" s="8" t="s">
        <v>3662</v>
      </c>
    </row>
    <row r="445" customHeight="1" spans="1:17">
      <c r="A445" s="6" t="s">
        <v>3663</v>
      </c>
      <c r="B445" s="6" t="s">
        <v>450</v>
      </c>
      <c r="C445" s="6" t="s">
        <v>3605</v>
      </c>
      <c r="D445" s="6" t="s">
        <v>2836</v>
      </c>
      <c r="E445" s="6" t="s">
        <v>2542</v>
      </c>
      <c r="F445" s="6" t="s">
        <v>2583</v>
      </c>
      <c r="G445" s="6" t="s">
        <v>2607</v>
      </c>
      <c r="H445" s="6" t="s">
        <v>121</v>
      </c>
      <c r="I445" s="6"/>
      <c r="J445" s="6"/>
      <c r="K445" s="6"/>
      <c r="L445" s="6"/>
      <c r="M445" s="6"/>
      <c r="N445" s="6"/>
      <c r="O445" s="6" t="s">
        <v>3643</v>
      </c>
      <c r="P445" s="6"/>
      <c r="Q445" s="6" t="s">
        <v>3664</v>
      </c>
    </row>
    <row r="446" customHeight="1" spans="1:17">
      <c r="A446" s="8" t="s">
        <v>3665</v>
      </c>
      <c r="B446" s="8" t="s">
        <v>450</v>
      </c>
      <c r="C446" s="8" t="s">
        <v>3646</v>
      </c>
      <c r="D446" s="8" t="s">
        <v>2836</v>
      </c>
      <c r="E446" s="8" t="s">
        <v>2542</v>
      </c>
      <c r="F446" s="8" t="s">
        <v>2583</v>
      </c>
      <c r="G446" s="8" t="s">
        <v>3601</v>
      </c>
      <c r="H446" s="8" t="s">
        <v>2372</v>
      </c>
      <c r="I446" s="8"/>
      <c r="J446" s="8"/>
      <c r="K446" s="8"/>
      <c r="L446" s="8"/>
      <c r="M446" s="8"/>
      <c r="N446" s="8"/>
      <c r="O446" s="8" t="s">
        <v>3602</v>
      </c>
      <c r="P446" s="8"/>
      <c r="Q446" s="8" t="s">
        <v>3666</v>
      </c>
    </row>
    <row r="447" customHeight="1" spans="1:17">
      <c r="A447" s="6" t="s">
        <v>3667</v>
      </c>
      <c r="B447" s="6" t="s">
        <v>450</v>
      </c>
      <c r="C447" s="6" t="s">
        <v>3609</v>
      </c>
      <c r="D447" s="6" t="s">
        <v>2836</v>
      </c>
      <c r="E447" s="6" t="s">
        <v>2542</v>
      </c>
      <c r="F447" s="6"/>
      <c r="G447" s="6" t="s">
        <v>3634</v>
      </c>
      <c r="H447" s="6" t="s">
        <v>121</v>
      </c>
      <c r="I447" s="6"/>
      <c r="J447" s="6"/>
      <c r="K447" s="6"/>
      <c r="L447" s="6"/>
      <c r="M447" s="6"/>
      <c r="N447" s="6"/>
      <c r="O447" s="6"/>
      <c r="P447" s="6"/>
      <c r="Q447" s="6" t="s">
        <v>3668</v>
      </c>
    </row>
    <row r="448" customHeight="1" spans="1:17">
      <c r="A448" s="8" t="s">
        <v>3669</v>
      </c>
      <c r="B448" s="8" t="s">
        <v>450</v>
      </c>
      <c r="C448" s="8" t="s">
        <v>3609</v>
      </c>
      <c r="D448" s="8" t="s">
        <v>2836</v>
      </c>
      <c r="E448" s="8" t="s">
        <v>2542</v>
      </c>
      <c r="F448" s="8"/>
      <c r="G448" s="8" t="s">
        <v>3535</v>
      </c>
      <c r="H448" s="8" t="s">
        <v>121</v>
      </c>
      <c r="I448" s="8"/>
      <c r="J448" s="8"/>
      <c r="K448" s="8"/>
      <c r="L448" s="8"/>
      <c r="M448" s="8"/>
      <c r="N448" s="8"/>
      <c r="O448" s="8"/>
      <c r="P448" s="8"/>
      <c r="Q448" s="8" t="s">
        <v>3670</v>
      </c>
    </row>
    <row r="449" customHeight="1" spans="1:17">
      <c r="A449" s="6" t="s">
        <v>3671</v>
      </c>
      <c r="B449" s="6" t="s">
        <v>450</v>
      </c>
      <c r="C449" s="6" t="s">
        <v>3615</v>
      </c>
      <c r="D449" s="6" t="s">
        <v>2836</v>
      </c>
      <c r="E449" s="6" t="s">
        <v>2542</v>
      </c>
      <c r="F449" s="6"/>
      <c r="G449" s="6" t="s">
        <v>2536</v>
      </c>
      <c r="H449" s="6" t="s">
        <v>121</v>
      </c>
      <c r="I449" s="6"/>
      <c r="J449" s="6"/>
      <c r="K449" s="6"/>
      <c r="L449" s="6"/>
      <c r="M449" s="6"/>
      <c r="N449" s="6"/>
      <c r="O449" s="6"/>
      <c r="P449" s="6"/>
      <c r="Q449" s="6" t="s">
        <v>3672</v>
      </c>
    </row>
    <row r="450" customHeight="1" spans="1:17">
      <c r="A450" s="8" t="s">
        <v>3673</v>
      </c>
      <c r="B450" s="8" t="s">
        <v>450</v>
      </c>
      <c r="C450" s="8" t="s">
        <v>3615</v>
      </c>
      <c r="D450" s="8" t="s">
        <v>2836</v>
      </c>
      <c r="E450" s="8" t="s">
        <v>2542</v>
      </c>
      <c r="F450" s="8" t="s">
        <v>2580</v>
      </c>
      <c r="G450" s="8" t="s">
        <v>3563</v>
      </c>
      <c r="H450" s="8" t="s">
        <v>121</v>
      </c>
      <c r="I450" s="8"/>
      <c r="J450" s="8"/>
      <c r="K450" s="8"/>
      <c r="L450" s="8"/>
      <c r="M450" s="8"/>
      <c r="N450" s="8"/>
      <c r="O450" s="8" t="s">
        <v>3674</v>
      </c>
      <c r="P450" s="8"/>
      <c r="Q450" s="8" t="s">
        <v>3675</v>
      </c>
    </row>
    <row r="451" customHeight="1" spans="1:17">
      <c r="A451" s="6" t="s">
        <v>3676</v>
      </c>
      <c r="B451" s="6" t="s">
        <v>450</v>
      </c>
      <c r="C451" s="6" t="s">
        <v>3615</v>
      </c>
      <c r="D451" s="6" t="s">
        <v>2836</v>
      </c>
      <c r="E451" s="6" t="s">
        <v>2542</v>
      </c>
      <c r="F451" s="6" t="s">
        <v>2583</v>
      </c>
      <c r="G451" s="6" t="s">
        <v>3677</v>
      </c>
      <c r="H451" s="6" t="s">
        <v>121</v>
      </c>
      <c r="I451" s="6"/>
      <c r="J451" s="6"/>
      <c r="K451" s="6"/>
      <c r="L451" s="6"/>
      <c r="M451" s="6"/>
      <c r="N451" s="6"/>
      <c r="O451" s="6"/>
      <c r="P451" s="6"/>
      <c r="Q451" s="6" t="s">
        <v>3678</v>
      </c>
    </row>
    <row r="452" customHeight="1" spans="1:17">
      <c r="A452" s="8" t="s">
        <v>3679</v>
      </c>
      <c r="B452" s="8" t="s">
        <v>450</v>
      </c>
      <c r="C452" s="8" t="s">
        <v>3615</v>
      </c>
      <c r="D452" s="8" t="s">
        <v>2836</v>
      </c>
      <c r="E452" s="8" t="s">
        <v>2542</v>
      </c>
      <c r="F452" s="8" t="s">
        <v>2583</v>
      </c>
      <c r="G452" s="8" t="s">
        <v>3680</v>
      </c>
      <c r="H452" s="8" t="s">
        <v>121</v>
      </c>
      <c r="I452" s="8"/>
      <c r="J452" s="8"/>
      <c r="K452" s="8"/>
      <c r="L452" s="8"/>
      <c r="M452" s="8"/>
      <c r="N452" s="8"/>
      <c r="O452" s="8"/>
      <c r="P452" s="8"/>
      <c r="Q452" s="8" t="s">
        <v>3681</v>
      </c>
    </row>
    <row r="453" customHeight="1" spans="1:17">
      <c r="A453" s="6" t="s">
        <v>3682</v>
      </c>
      <c r="B453" s="6" t="s">
        <v>450</v>
      </c>
      <c r="C453" s="6" t="s">
        <v>3683</v>
      </c>
      <c r="D453" s="6" t="s">
        <v>3684</v>
      </c>
      <c r="E453" s="6" t="s">
        <v>2535</v>
      </c>
      <c r="F453" s="6" t="s">
        <v>2583</v>
      </c>
      <c r="G453" s="6" t="s">
        <v>3563</v>
      </c>
      <c r="H453" s="6" t="s">
        <v>121</v>
      </c>
      <c r="I453" s="6"/>
      <c r="J453" s="6"/>
      <c r="K453" s="6"/>
      <c r="L453" s="6"/>
      <c r="M453" s="6"/>
      <c r="N453" s="6"/>
      <c r="O453" s="6"/>
      <c r="P453" s="6"/>
      <c r="Q453" s="6" t="s">
        <v>3685</v>
      </c>
    </row>
    <row r="454" customHeight="1" spans="1:17">
      <c r="A454" s="8" t="s">
        <v>3686</v>
      </c>
      <c r="B454" s="8" t="s">
        <v>450</v>
      </c>
      <c r="C454" s="8" t="s">
        <v>3687</v>
      </c>
      <c r="D454" s="8" t="s">
        <v>3684</v>
      </c>
      <c r="E454" s="8" t="s">
        <v>2535</v>
      </c>
      <c r="F454" s="8"/>
      <c r="G454" s="8" t="s">
        <v>2600</v>
      </c>
      <c r="H454" s="8" t="s">
        <v>121</v>
      </c>
      <c r="I454" s="8"/>
      <c r="J454" s="8"/>
      <c r="K454" s="8"/>
      <c r="L454" s="8"/>
      <c r="M454" s="8"/>
      <c r="N454" s="8"/>
      <c r="O454" s="8" t="s">
        <v>3624</v>
      </c>
      <c r="P454" s="8"/>
      <c r="Q454" s="8" t="s">
        <v>3688</v>
      </c>
    </row>
    <row r="455" customHeight="1" spans="1:17">
      <c r="A455" s="6" t="s">
        <v>3689</v>
      </c>
      <c r="B455" s="6" t="s">
        <v>450</v>
      </c>
      <c r="C455" s="6" t="s">
        <v>3690</v>
      </c>
      <c r="D455" s="6" t="s">
        <v>3684</v>
      </c>
      <c r="E455" s="6" t="s">
        <v>2539</v>
      </c>
      <c r="F455" s="6" t="s">
        <v>2583</v>
      </c>
      <c r="G455" s="6" t="s">
        <v>3680</v>
      </c>
      <c r="H455" s="6" t="s">
        <v>121</v>
      </c>
      <c r="I455" s="6"/>
      <c r="J455" s="6"/>
      <c r="K455" s="6"/>
      <c r="L455" s="6"/>
      <c r="M455" s="6"/>
      <c r="N455" s="6"/>
      <c r="O455" s="6"/>
      <c r="P455" s="6"/>
      <c r="Q455" s="6" t="s">
        <v>3691</v>
      </c>
    </row>
    <row r="456" customHeight="1" spans="1:17">
      <c r="A456" s="8" t="s">
        <v>3692</v>
      </c>
      <c r="B456" s="8" t="s">
        <v>450</v>
      </c>
      <c r="C456" s="8" t="s">
        <v>3690</v>
      </c>
      <c r="D456" s="8" t="s">
        <v>3684</v>
      </c>
      <c r="E456" s="8" t="s">
        <v>2542</v>
      </c>
      <c r="F456" s="8" t="s">
        <v>2583</v>
      </c>
      <c r="G456" s="8" t="s">
        <v>3680</v>
      </c>
      <c r="H456" s="8" t="s">
        <v>121</v>
      </c>
      <c r="I456" s="8"/>
      <c r="J456" s="8"/>
      <c r="K456" s="8"/>
      <c r="L456" s="8"/>
      <c r="M456" s="8"/>
      <c r="N456" s="8"/>
      <c r="O456" s="8"/>
      <c r="P456" s="8"/>
      <c r="Q456" s="8" t="s">
        <v>3693</v>
      </c>
    </row>
    <row r="457" customHeight="1" spans="1:17">
      <c r="A457" s="6" t="s">
        <v>3694</v>
      </c>
      <c r="B457" s="6" t="s">
        <v>450</v>
      </c>
      <c r="C457" s="6" t="s">
        <v>3695</v>
      </c>
      <c r="D457" s="6" t="s">
        <v>2629</v>
      </c>
      <c r="E457" s="6" t="s">
        <v>2535</v>
      </c>
      <c r="F457" s="6"/>
      <c r="G457" s="6" t="s">
        <v>2129</v>
      </c>
      <c r="H457" s="6" t="s">
        <v>121</v>
      </c>
      <c r="I457" s="6"/>
      <c r="J457" s="6"/>
      <c r="K457" s="6"/>
      <c r="L457" s="6"/>
      <c r="M457" s="6"/>
      <c r="N457" s="6"/>
      <c r="O457" s="6"/>
      <c r="P457" s="6"/>
      <c r="Q457" s="6" t="s">
        <v>3696</v>
      </c>
    </row>
    <row r="458" customHeight="1" spans="1:17">
      <c r="A458" s="8" t="s">
        <v>3697</v>
      </c>
      <c r="B458" s="8" t="s">
        <v>450</v>
      </c>
      <c r="C458" s="8" t="s">
        <v>3695</v>
      </c>
      <c r="D458" s="8" t="s">
        <v>2629</v>
      </c>
      <c r="E458" s="8" t="s">
        <v>2535</v>
      </c>
      <c r="F458" s="8"/>
      <c r="G458" s="8" t="s">
        <v>2600</v>
      </c>
      <c r="H458" s="8" t="s">
        <v>121</v>
      </c>
      <c r="I458" s="8"/>
      <c r="J458" s="8"/>
      <c r="K458" s="8"/>
      <c r="L458" s="8"/>
      <c r="M458" s="8"/>
      <c r="N458" s="8"/>
      <c r="O458" s="8" t="s">
        <v>3698</v>
      </c>
      <c r="P458" s="8"/>
      <c r="Q458" s="8" t="s">
        <v>3699</v>
      </c>
    </row>
    <row r="459" customHeight="1" spans="1:17">
      <c r="A459" s="6" t="s">
        <v>3700</v>
      </c>
      <c r="B459" s="6" t="s">
        <v>450</v>
      </c>
      <c r="C459" s="6" t="s">
        <v>3695</v>
      </c>
      <c r="D459" s="6" t="s">
        <v>2629</v>
      </c>
      <c r="E459" s="6" t="s">
        <v>2535</v>
      </c>
      <c r="F459" s="6" t="s">
        <v>2583</v>
      </c>
      <c r="G459" s="6" t="s">
        <v>2129</v>
      </c>
      <c r="H459" s="6" t="s">
        <v>121</v>
      </c>
      <c r="I459" s="6"/>
      <c r="J459" s="6"/>
      <c r="K459" s="6"/>
      <c r="L459" s="6"/>
      <c r="M459" s="6"/>
      <c r="N459" s="6"/>
      <c r="O459" s="6"/>
      <c r="P459" s="6"/>
      <c r="Q459" s="6" t="s">
        <v>3701</v>
      </c>
    </row>
    <row r="460" customHeight="1" spans="1:17">
      <c r="A460" s="8" t="s">
        <v>3702</v>
      </c>
      <c r="B460" s="8" t="s">
        <v>450</v>
      </c>
      <c r="C460" s="8" t="s">
        <v>3703</v>
      </c>
      <c r="D460" s="8" t="s">
        <v>2629</v>
      </c>
      <c r="E460" s="8" t="s">
        <v>2535</v>
      </c>
      <c r="F460" s="8" t="s">
        <v>2580</v>
      </c>
      <c r="G460" s="8" t="s">
        <v>2129</v>
      </c>
      <c r="H460" s="8" t="s">
        <v>121</v>
      </c>
      <c r="I460" s="8"/>
      <c r="J460" s="8"/>
      <c r="K460" s="8"/>
      <c r="L460" s="8"/>
      <c r="M460" s="8"/>
      <c r="N460" s="8"/>
      <c r="O460" s="8"/>
      <c r="P460" s="8"/>
      <c r="Q460" s="8" t="s">
        <v>3704</v>
      </c>
    </row>
    <row r="461" customHeight="1" spans="1:17">
      <c r="A461" s="6" t="s">
        <v>3705</v>
      </c>
      <c r="B461" s="6" t="s">
        <v>450</v>
      </c>
      <c r="C461" s="6" t="s">
        <v>3703</v>
      </c>
      <c r="D461" s="6" t="s">
        <v>2629</v>
      </c>
      <c r="E461" s="6" t="s">
        <v>2535</v>
      </c>
      <c r="F461" s="6" t="s">
        <v>2580</v>
      </c>
      <c r="G461" s="6" t="s">
        <v>2607</v>
      </c>
      <c r="H461" s="6" t="s">
        <v>121</v>
      </c>
      <c r="I461" s="6"/>
      <c r="J461" s="6"/>
      <c r="K461" s="6"/>
      <c r="L461" s="6"/>
      <c r="M461" s="6"/>
      <c r="N461" s="6"/>
      <c r="O461" s="6" t="s">
        <v>3706</v>
      </c>
      <c r="P461" s="6"/>
      <c r="Q461" s="6" t="s">
        <v>3707</v>
      </c>
    </row>
    <row r="462" customHeight="1" spans="1:17">
      <c r="A462" s="8" t="s">
        <v>3708</v>
      </c>
      <c r="B462" s="8" t="s">
        <v>450</v>
      </c>
      <c r="C462" s="8" t="s">
        <v>3709</v>
      </c>
      <c r="D462" s="8" t="s">
        <v>2629</v>
      </c>
      <c r="E462" s="8" t="s">
        <v>2535</v>
      </c>
      <c r="F462" s="8" t="s">
        <v>2583</v>
      </c>
      <c r="G462" s="8" t="s">
        <v>3563</v>
      </c>
      <c r="H462" s="8" t="s">
        <v>121</v>
      </c>
      <c r="I462" s="8"/>
      <c r="J462" s="8"/>
      <c r="K462" s="8"/>
      <c r="L462" s="8"/>
      <c r="M462" s="8"/>
      <c r="N462" s="8"/>
      <c r="O462" s="8" t="s">
        <v>3710</v>
      </c>
      <c r="P462" s="8"/>
      <c r="Q462" s="8" t="s">
        <v>3711</v>
      </c>
    </row>
    <row r="463" customHeight="1" spans="1:17">
      <c r="A463" s="6" t="s">
        <v>3712</v>
      </c>
      <c r="B463" s="6" t="s">
        <v>450</v>
      </c>
      <c r="C463" s="6" t="s">
        <v>3703</v>
      </c>
      <c r="D463" s="6" t="s">
        <v>2629</v>
      </c>
      <c r="E463" s="6" t="s">
        <v>2539</v>
      </c>
      <c r="F463" s="6" t="s">
        <v>2580</v>
      </c>
      <c r="G463" s="6" t="s">
        <v>2607</v>
      </c>
      <c r="H463" s="6" t="s">
        <v>121</v>
      </c>
      <c r="I463" s="6"/>
      <c r="J463" s="6"/>
      <c r="K463" s="6"/>
      <c r="L463" s="6"/>
      <c r="M463" s="6"/>
      <c r="N463" s="6"/>
      <c r="O463" s="6" t="s">
        <v>3713</v>
      </c>
      <c r="P463" s="6"/>
      <c r="Q463" s="6" t="s">
        <v>3714</v>
      </c>
    </row>
    <row r="464" customHeight="1" spans="1:17">
      <c r="A464" s="8" t="s">
        <v>3715</v>
      </c>
      <c r="B464" s="8" t="s">
        <v>450</v>
      </c>
      <c r="C464" s="8" t="s">
        <v>3703</v>
      </c>
      <c r="D464" s="8" t="s">
        <v>2629</v>
      </c>
      <c r="E464" s="8" t="s">
        <v>2539</v>
      </c>
      <c r="F464" s="8" t="s">
        <v>2583</v>
      </c>
      <c r="G464" s="8" t="s">
        <v>2607</v>
      </c>
      <c r="H464" s="8" t="s">
        <v>121</v>
      </c>
      <c r="I464" s="8"/>
      <c r="J464" s="8"/>
      <c r="K464" s="8"/>
      <c r="L464" s="8"/>
      <c r="M464" s="8"/>
      <c r="N464" s="8"/>
      <c r="O464" s="8" t="s">
        <v>3716</v>
      </c>
      <c r="P464" s="8"/>
      <c r="Q464" s="8" t="s">
        <v>3717</v>
      </c>
    </row>
    <row r="465" customHeight="1" spans="1:17">
      <c r="A465" s="6" t="s">
        <v>3718</v>
      </c>
      <c r="B465" s="6" t="s">
        <v>450</v>
      </c>
      <c r="C465" s="6" t="s">
        <v>3709</v>
      </c>
      <c r="D465" s="6" t="s">
        <v>2629</v>
      </c>
      <c r="E465" s="6" t="s">
        <v>2539</v>
      </c>
      <c r="F465" s="6" t="s">
        <v>2580</v>
      </c>
      <c r="G465" s="6" t="s">
        <v>3563</v>
      </c>
      <c r="H465" s="6" t="s">
        <v>121</v>
      </c>
      <c r="I465" s="6"/>
      <c r="J465" s="6"/>
      <c r="K465" s="6"/>
      <c r="L465" s="6"/>
      <c r="M465" s="6"/>
      <c r="N465" s="6"/>
      <c r="O465" s="6" t="s">
        <v>3719</v>
      </c>
      <c r="P465" s="6"/>
      <c r="Q465" s="6" t="s">
        <v>3720</v>
      </c>
    </row>
    <row r="466" customHeight="1" spans="1:17">
      <c r="A466" s="8" t="s">
        <v>3721</v>
      </c>
      <c r="B466" s="8" t="s">
        <v>450</v>
      </c>
      <c r="C466" s="8" t="s">
        <v>3709</v>
      </c>
      <c r="D466" s="8" t="s">
        <v>2629</v>
      </c>
      <c r="E466" s="8" t="s">
        <v>2539</v>
      </c>
      <c r="F466" s="8" t="s">
        <v>2583</v>
      </c>
      <c r="G466" s="8" t="s">
        <v>3563</v>
      </c>
      <c r="H466" s="8" t="s">
        <v>121</v>
      </c>
      <c r="I466" s="8"/>
      <c r="J466" s="8"/>
      <c r="K466" s="8"/>
      <c r="L466" s="8"/>
      <c r="M466" s="8"/>
      <c r="N466" s="8"/>
      <c r="O466" s="8" t="s">
        <v>3722</v>
      </c>
      <c r="P466" s="8"/>
      <c r="Q466" s="8" t="s">
        <v>3723</v>
      </c>
    </row>
    <row r="467" customHeight="1" spans="1:17">
      <c r="A467" s="6" t="s">
        <v>3724</v>
      </c>
      <c r="B467" s="6" t="s">
        <v>450</v>
      </c>
      <c r="C467" s="6" t="s">
        <v>3695</v>
      </c>
      <c r="D467" s="6" t="s">
        <v>2629</v>
      </c>
      <c r="E467" s="6" t="s">
        <v>2542</v>
      </c>
      <c r="F467" s="6"/>
      <c r="G467" s="6" t="s">
        <v>3725</v>
      </c>
      <c r="H467" s="6" t="s">
        <v>121</v>
      </c>
      <c r="I467" s="6"/>
      <c r="J467" s="6"/>
      <c r="K467" s="6"/>
      <c r="L467" s="6"/>
      <c r="M467" s="6"/>
      <c r="N467" s="6"/>
      <c r="O467" s="6"/>
      <c r="P467" s="6"/>
      <c r="Q467" s="6" t="s">
        <v>3726</v>
      </c>
    </row>
    <row r="468" customHeight="1" spans="1:17">
      <c r="A468" s="8" t="s">
        <v>3727</v>
      </c>
      <c r="B468" s="8" t="s">
        <v>450</v>
      </c>
      <c r="C468" s="8" t="s">
        <v>3703</v>
      </c>
      <c r="D468" s="8" t="s">
        <v>2629</v>
      </c>
      <c r="E468" s="8" t="s">
        <v>2542</v>
      </c>
      <c r="F468" s="8" t="s">
        <v>2580</v>
      </c>
      <c r="G468" s="8" t="s">
        <v>2607</v>
      </c>
      <c r="H468" s="8" t="s">
        <v>121</v>
      </c>
      <c r="I468" s="8"/>
      <c r="J468" s="8"/>
      <c r="K468" s="8"/>
      <c r="L468" s="8"/>
      <c r="M468" s="8"/>
      <c r="N468" s="8"/>
      <c r="O468" s="8" t="s">
        <v>3728</v>
      </c>
      <c r="P468" s="8"/>
      <c r="Q468" s="8" t="s">
        <v>3729</v>
      </c>
    </row>
    <row r="469" customHeight="1" spans="1:17">
      <c r="A469" s="6" t="s">
        <v>3730</v>
      </c>
      <c r="B469" s="6" t="s">
        <v>450</v>
      </c>
      <c r="C469" s="6" t="s">
        <v>3703</v>
      </c>
      <c r="D469" s="6" t="s">
        <v>2629</v>
      </c>
      <c r="E469" s="6" t="s">
        <v>2542</v>
      </c>
      <c r="F469" s="6" t="s">
        <v>2583</v>
      </c>
      <c r="G469" s="6" t="s">
        <v>2607</v>
      </c>
      <c r="H469" s="6" t="s">
        <v>121</v>
      </c>
      <c r="I469" s="6"/>
      <c r="J469" s="6"/>
      <c r="K469" s="6"/>
      <c r="L469" s="6"/>
      <c r="M469" s="6"/>
      <c r="N469" s="6"/>
      <c r="O469" s="6" t="s">
        <v>3731</v>
      </c>
      <c r="P469" s="6"/>
      <c r="Q469" s="6" t="s">
        <v>3732</v>
      </c>
    </row>
    <row r="470" customHeight="1" spans="1:17">
      <c r="A470" s="8" t="s">
        <v>3733</v>
      </c>
      <c r="B470" s="8" t="s">
        <v>450</v>
      </c>
      <c r="C470" s="8" t="s">
        <v>3734</v>
      </c>
      <c r="D470" s="8" t="s">
        <v>3128</v>
      </c>
      <c r="E470" s="8" t="s">
        <v>2535</v>
      </c>
      <c r="F470" s="8"/>
      <c r="G470" s="8" t="s">
        <v>3563</v>
      </c>
      <c r="H470" s="8" t="s">
        <v>121</v>
      </c>
      <c r="I470" s="8"/>
      <c r="J470" s="8"/>
      <c r="K470" s="8"/>
      <c r="L470" s="8"/>
      <c r="M470" s="8"/>
      <c r="N470" s="8"/>
      <c r="O470" s="8" t="s">
        <v>3735</v>
      </c>
      <c r="P470" s="8"/>
      <c r="Q470" s="8" t="s">
        <v>3736</v>
      </c>
    </row>
    <row r="471" customHeight="1" spans="1:17">
      <c r="A471" s="6" t="s">
        <v>3737</v>
      </c>
      <c r="B471" s="6" t="s">
        <v>450</v>
      </c>
      <c r="C471" s="6" t="s">
        <v>3734</v>
      </c>
      <c r="D471" s="6" t="s">
        <v>3128</v>
      </c>
      <c r="E471" s="6" t="s">
        <v>2535</v>
      </c>
      <c r="F471" s="6"/>
      <c r="G471" s="6" t="s">
        <v>2129</v>
      </c>
      <c r="H471" s="6" t="s">
        <v>121</v>
      </c>
      <c r="I471" s="6"/>
      <c r="J471" s="6"/>
      <c r="K471" s="6"/>
      <c r="L471" s="6"/>
      <c r="M471" s="6"/>
      <c r="N471" s="6"/>
      <c r="O471" s="6"/>
      <c r="P471" s="6"/>
      <c r="Q471" s="6" t="s">
        <v>3738</v>
      </c>
    </row>
    <row r="472" customHeight="1" spans="1:17">
      <c r="A472" s="8" t="s">
        <v>3739</v>
      </c>
      <c r="B472" s="8" t="s">
        <v>450</v>
      </c>
      <c r="C472" s="8" t="s">
        <v>3734</v>
      </c>
      <c r="D472" s="8" t="s">
        <v>3128</v>
      </c>
      <c r="E472" s="8" t="s">
        <v>2539</v>
      </c>
      <c r="F472" s="8"/>
      <c r="G472" s="8" t="s">
        <v>3563</v>
      </c>
      <c r="H472" s="8" t="s">
        <v>121</v>
      </c>
      <c r="I472" s="8"/>
      <c r="J472" s="8"/>
      <c r="K472" s="8"/>
      <c r="L472" s="8"/>
      <c r="M472" s="8"/>
      <c r="N472" s="8"/>
      <c r="O472" s="8" t="s">
        <v>3740</v>
      </c>
      <c r="P472" s="8"/>
      <c r="Q472" s="8" t="s">
        <v>3741</v>
      </c>
    </row>
    <row r="473" customHeight="1" spans="1:17">
      <c r="A473" s="6" t="s">
        <v>3742</v>
      </c>
      <c r="B473" s="6" t="s">
        <v>450</v>
      </c>
      <c r="C473" s="6" t="s">
        <v>3743</v>
      </c>
      <c r="D473" s="6" t="s">
        <v>3500</v>
      </c>
      <c r="E473" s="6" t="s">
        <v>2535</v>
      </c>
      <c r="F473" s="6" t="s">
        <v>2583</v>
      </c>
      <c r="G473" s="6"/>
      <c r="H473" s="6" t="s">
        <v>121</v>
      </c>
      <c r="I473" s="6"/>
      <c r="J473" s="6"/>
      <c r="K473" s="6"/>
      <c r="L473" s="6"/>
      <c r="M473" s="6"/>
      <c r="N473" s="6"/>
      <c r="O473" s="6"/>
      <c r="P473" s="6"/>
      <c r="Q473" s="6" t="s">
        <v>3744</v>
      </c>
    </row>
    <row r="474" customHeight="1" spans="1:17">
      <c r="A474" s="8" t="s">
        <v>3745</v>
      </c>
      <c r="B474" s="8" t="s">
        <v>450</v>
      </c>
      <c r="C474" s="8" t="s">
        <v>3746</v>
      </c>
      <c r="D474" s="8" t="s">
        <v>3500</v>
      </c>
      <c r="E474" s="8" t="s">
        <v>2535</v>
      </c>
      <c r="F474" s="8"/>
      <c r="G474" s="8" t="s">
        <v>2536</v>
      </c>
      <c r="H474" s="8" t="s">
        <v>121</v>
      </c>
      <c r="I474" s="8"/>
      <c r="J474" s="8"/>
      <c r="K474" s="8"/>
      <c r="L474" s="8"/>
      <c r="M474" s="8"/>
      <c r="N474" s="8"/>
      <c r="O474" s="8"/>
      <c r="P474" s="8"/>
      <c r="Q474" s="8" t="s">
        <v>3747</v>
      </c>
    </row>
    <row r="475" customHeight="1" spans="1:17">
      <c r="A475" s="6" t="s">
        <v>3748</v>
      </c>
      <c r="B475" s="6" t="s">
        <v>450</v>
      </c>
      <c r="C475" s="6" t="s">
        <v>3749</v>
      </c>
      <c r="D475" s="6" t="s">
        <v>3500</v>
      </c>
      <c r="E475" s="6" t="s">
        <v>2535</v>
      </c>
      <c r="F475" s="6"/>
      <c r="G475" s="6" t="s">
        <v>3563</v>
      </c>
      <c r="H475" s="6" t="s">
        <v>121</v>
      </c>
      <c r="I475" s="6"/>
      <c r="J475" s="6"/>
      <c r="K475" s="6"/>
      <c r="L475" s="6"/>
      <c r="M475" s="6"/>
      <c r="N475" s="6"/>
      <c r="O475" s="6" t="s">
        <v>3750</v>
      </c>
      <c r="P475" s="6"/>
      <c r="Q475" s="6" t="s">
        <v>3751</v>
      </c>
    </row>
    <row r="476" customHeight="1" spans="1:17">
      <c r="A476" s="8" t="s">
        <v>3752</v>
      </c>
      <c r="B476" s="8" t="s">
        <v>450</v>
      </c>
      <c r="C476" s="8" t="s">
        <v>3753</v>
      </c>
      <c r="D476" s="8" t="s">
        <v>3500</v>
      </c>
      <c r="E476" s="8" t="s">
        <v>2539</v>
      </c>
      <c r="F476" s="8"/>
      <c r="G476" s="8" t="s">
        <v>3563</v>
      </c>
      <c r="H476" s="8" t="s">
        <v>121</v>
      </c>
      <c r="I476" s="8"/>
      <c r="J476" s="8"/>
      <c r="K476" s="8"/>
      <c r="L476" s="8"/>
      <c r="M476" s="8"/>
      <c r="N476" s="8"/>
      <c r="O476" s="8" t="s">
        <v>3754</v>
      </c>
      <c r="P476" s="8"/>
      <c r="Q476" s="8" t="s">
        <v>3755</v>
      </c>
    </row>
    <row r="477" customHeight="1" spans="1:17">
      <c r="A477" s="6" t="s">
        <v>3756</v>
      </c>
      <c r="B477" s="6" t="s">
        <v>450</v>
      </c>
      <c r="C477" s="6" t="s">
        <v>3757</v>
      </c>
      <c r="D477" s="6" t="s">
        <v>3500</v>
      </c>
      <c r="E477" s="6" t="s">
        <v>2542</v>
      </c>
      <c r="F477" s="6"/>
      <c r="G477" s="6" t="s">
        <v>3563</v>
      </c>
      <c r="H477" s="6" t="s">
        <v>121</v>
      </c>
      <c r="I477" s="6"/>
      <c r="J477" s="6"/>
      <c r="K477" s="6"/>
      <c r="L477" s="6"/>
      <c r="M477" s="6"/>
      <c r="N477" s="6"/>
      <c r="O477" s="6" t="s">
        <v>3758</v>
      </c>
      <c r="P477" s="6"/>
      <c r="Q477" s="6" t="s">
        <v>3759</v>
      </c>
    </row>
    <row r="478" customHeight="1" spans="1:17">
      <c r="A478" s="8" t="s">
        <v>3760</v>
      </c>
      <c r="B478" s="8" t="s">
        <v>450</v>
      </c>
      <c r="C478" s="8" t="s">
        <v>3761</v>
      </c>
      <c r="D478" s="8" t="s">
        <v>3762</v>
      </c>
      <c r="E478" s="8" t="s">
        <v>2535</v>
      </c>
      <c r="F478" s="8"/>
      <c r="G478" s="8" t="s">
        <v>2536</v>
      </c>
      <c r="H478" s="8" t="s">
        <v>121</v>
      </c>
      <c r="I478" s="8"/>
      <c r="J478" s="8"/>
      <c r="K478" s="8"/>
      <c r="L478" s="8"/>
      <c r="M478" s="8"/>
      <c r="N478" s="8"/>
      <c r="O478" s="8"/>
      <c r="P478" s="8"/>
      <c r="Q478" s="8" t="s">
        <v>3763</v>
      </c>
    </row>
    <row r="479" customHeight="1" spans="1:17">
      <c r="A479" s="6" t="s">
        <v>3764</v>
      </c>
      <c r="B479" s="6" t="s">
        <v>450</v>
      </c>
      <c r="C479" s="6" t="s">
        <v>3765</v>
      </c>
      <c r="D479" s="6" t="s">
        <v>3762</v>
      </c>
      <c r="E479" s="6" t="s">
        <v>2535</v>
      </c>
      <c r="F479" s="6" t="s">
        <v>2580</v>
      </c>
      <c r="G479" s="6" t="s">
        <v>2129</v>
      </c>
      <c r="H479" s="6" t="s">
        <v>121</v>
      </c>
      <c r="I479" s="6"/>
      <c r="J479" s="6"/>
      <c r="K479" s="6"/>
      <c r="L479" s="6"/>
      <c r="M479" s="6"/>
      <c r="N479" s="6"/>
      <c r="O479" s="6"/>
      <c r="P479" s="6"/>
      <c r="Q479" s="6" t="s">
        <v>3766</v>
      </c>
    </row>
    <row r="480" customHeight="1" spans="1:17">
      <c r="A480" s="8" t="s">
        <v>3767</v>
      </c>
      <c r="B480" s="8" t="s">
        <v>450</v>
      </c>
      <c r="C480" s="8" t="s">
        <v>3761</v>
      </c>
      <c r="D480" s="8" t="s">
        <v>3762</v>
      </c>
      <c r="E480" s="8" t="s">
        <v>2539</v>
      </c>
      <c r="F480" s="8"/>
      <c r="G480" s="8" t="s">
        <v>2536</v>
      </c>
      <c r="H480" s="8" t="s">
        <v>121</v>
      </c>
      <c r="I480" s="8"/>
      <c r="J480" s="8"/>
      <c r="K480" s="8"/>
      <c r="L480" s="8"/>
      <c r="M480" s="8"/>
      <c r="N480" s="8"/>
      <c r="O480" s="8"/>
      <c r="P480" s="8"/>
      <c r="Q480" s="8" t="s">
        <v>3768</v>
      </c>
    </row>
    <row r="481" customHeight="1" spans="1:17">
      <c r="A481" s="6" t="s">
        <v>3769</v>
      </c>
      <c r="B481" s="6" t="s">
        <v>450</v>
      </c>
      <c r="C481" s="6" t="s">
        <v>3761</v>
      </c>
      <c r="D481" s="6" t="s">
        <v>3762</v>
      </c>
      <c r="E481" s="6" t="s">
        <v>2539</v>
      </c>
      <c r="F481" s="6" t="s">
        <v>2583</v>
      </c>
      <c r="G481" s="6"/>
      <c r="H481" s="6" t="s">
        <v>121</v>
      </c>
      <c r="I481" s="6"/>
      <c r="J481" s="6"/>
      <c r="K481" s="6"/>
      <c r="L481" s="6"/>
      <c r="M481" s="6"/>
      <c r="N481" s="6"/>
      <c r="O481" s="6"/>
      <c r="P481" s="6"/>
      <c r="Q481" s="6" t="s">
        <v>3770</v>
      </c>
    </row>
    <row r="482" customHeight="1" spans="1:17">
      <c r="A482" s="8" t="s">
        <v>3771</v>
      </c>
      <c r="B482" s="8" t="s">
        <v>450</v>
      </c>
      <c r="C482" s="8" t="s">
        <v>3765</v>
      </c>
      <c r="D482" s="8" t="s">
        <v>3762</v>
      </c>
      <c r="E482" s="8" t="s">
        <v>2539</v>
      </c>
      <c r="F482" s="8" t="s">
        <v>2580</v>
      </c>
      <c r="G482" s="8" t="s">
        <v>2129</v>
      </c>
      <c r="H482" s="8" t="s">
        <v>121</v>
      </c>
      <c r="I482" s="8"/>
      <c r="J482" s="8"/>
      <c r="K482" s="8"/>
      <c r="L482" s="8"/>
      <c r="M482" s="8"/>
      <c r="N482" s="8"/>
      <c r="O482" s="8"/>
      <c r="P482" s="8"/>
      <c r="Q482" s="8" t="s">
        <v>3772</v>
      </c>
    </row>
    <row r="483" customHeight="1" spans="1:17">
      <c r="A483" s="6" t="s">
        <v>3773</v>
      </c>
      <c r="B483" s="6" t="s">
        <v>450</v>
      </c>
      <c r="C483" s="6" t="s">
        <v>3761</v>
      </c>
      <c r="D483" s="6" t="s">
        <v>3762</v>
      </c>
      <c r="E483" s="6" t="s">
        <v>2542</v>
      </c>
      <c r="F483" s="6"/>
      <c r="G483" s="6" t="s">
        <v>2536</v>
      </c>
      <c r="H483" s="6" t="s">
        <v>121</v>
      </c>
      <c r="I483" s="6"/>
      <c r="J483" s="6"/>
      <c r="K483" s="6"/>
      <c r="L483" s="6"/>
      <c r="M483" s="6"/>
      <c r="N483" s="6"/>
      <c r="O483" s="6"/>
      <c r="P483" s="6"/>
      <c r="Q483" s="6" t="s">
        <v>3774</v>
      </c>
    </row>
    <row r="484" customHeight="1" spans="1:17">
      <c r="A484" s="8" t="s">
        <v>3775</v>
      </c>
      <c r="B484" s="8" t="s">
        <v>450</v>
      </c>
      <c r="C484" s="8" t="s">
        <v>3761</v>
      </c>
      <c r="D484" s="8" t="s">
        <v>3762</v>
      </c>
      <c r="E484" s="8" t="s">
        <v>2542</v>
      </c>
      <c r="F484" s="8"/>
      <c r="G484" s="8" t="s">
        <v>2129</v>
      </c>
      <c r="H484" s="8" t="s">
        <v>121</v>
      </c>
      <c r="I484" s="8"/>
      <c r="J484" s="8"/>
      <c r="K484" s="8"/>
      <c r="L484" s="8"/>
      <c r="M484" s="8"/>
      <c r="N484" s="8"/>
      <c r="O484" s="8"/>
      <c r="P484" s="8"/>
      <c r="Q484" s="8" t="s">
        <v>3776</v>
      </c>
    </row>
    <row r="485" customHeight="1" spans="1:17">
      <c r="A485" s="6" t="s">
        <v>3777</v>
      </c>
      <c r="B485" s="6" t="s">
        <v>450</v>
      </c>
      <c r="C485" s="6" t="s">
        <v>3237</v>
      </c>
      <c r="D485" s="6"/>
      <c r="E485" s="6" t="s">
        <v>2535</v>
      </c>
      <c r="F485" s="6"/>
      <c r="G485" s="6" t="s">
        <v>3778</v>
      </c>
      <c r="H485" s="6" t="s">
        <v>121</v>
      </c>
      <c r="I485" s="6"/>
      <c r="J485" s="6"/>
      <c r="K485" s="6"/>
      <c r="L485" s="6"/>
      <c r="M485" s="6"/>
      <c r="N485" s="6"/>
      <c r="O485" s="6"/>
      <c r="P485" s="6"/>
      <c r="Q485" s="6" t="s">
        <v>3779</v>
      </c>
    </row>
    <row r="486" customHeight="1" spans="1:17">
      <c r="A486" s="16"/>
      <c r="B486" s="16"/>
      <c r="C486" s="17" t="s">
        <v>3780</v>
      </c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</row>
    <row r="487" customHeight="1" spans="1:17">
      <c r="A487" s="6" t="s">
        <v>3781</v>
      </c>
      <c r="B487" s="6" t="s">
        <v>501</v>
      </c>
      <c r="C487" s="6" t="s">
        <v>3782</v>
      </c>
      <c r="D487" s="6" t="s">
        <v>2715</v>
      </c>
      <c r="E487" s="6" t="s">
        <v>2539</v>
      </c>
      <c r="F487" s="6" t="s">
        <v>2580</v>
      </c>
      <c r="G487" s="6"/>
      <c r="H487" s="6" t="s">
        <v>121</v>
      </c>
      <c r="I487" s="6"/>
      <c r="J487" s="6"/>
      <c r="K487" s="6"/>
      <c r="L487" s="6"/>
      <c r="M487" s="6"/>
      <c r="N487" s="6"/>
      <c r="O487" s="6"/>
      <c r="P487" s="6"/>
      <c r="Q487" s="6" t="s">
        <v>3783</v>
      </c>
    </row>
    <row r="488" customHeight="1" spans="1:17">
      <c r="A488" s="8" t="s">
        <v>3784</v>
      </c>
      <c r="B488" s="8" t="s">
        <v>501</v>
      </c>
      <c r="C488" s="8" t="s">
        <v>3782</v>
      </c>
      <c r="D488" s="8" t="s">
        <v>2715</v>
      </c>
      <c r="E488" s="8" t="s">
        <v>2539</v>
      </c>
      <c r="F488" s="8" t="s">
        <v>2583</v>
      </c>
      <c r="G488" s="8"/>
      <c r="H488" s="8" t="s">
        <v>121</v>
      </c>
      <c r="I488" s="8"/>
      <c r="J488" s="8"/>
      <c r="K488" s="8"/>
      <c r="L488" s="8"/>
      <c r="M488" s="8"/>
      <c r="N488" s="8"/>
      <c r="O488" s="8"/>
      <c r="P488" s="8"/>
      <c r="Q488" s="8" t="s">
        <v>3785</v>
      </c>
    </row>
    <row r="489" customHeight="1" spans="1:17">
      <c r="A489" s="6" t="s">
        <v>3786</v>
      </c>
      <c r="B489" s="6" t="s">
        <v>501</v>
      </c>
      <c r="C489" s="6" t="s">
        <v>3782</v>
      </c>
      <c r="D489" s="6" t="s">
        <v>2715</v>
      </c>
      <c r="E489" s="6" t="s">
        <v>2542</v>
      </c>
      <c r="F489" s="6" t="s">
        <v>2580</v>
      </c>
      <c r="G489" s="6"/>
      <c r="H489" s="6" t="s">
        <v>121</v>
      </c>
      <c r="I489" s="6"/>
      <c r="J489" s="6"/>
      <c r="K489" s="6"/>
      <c r="L489" s="6"/>
      <c r="M489" s="6"/>
      <c r="N489" s="6"/>
      <c r="O489" s="6"/>
      <c r="P489" s="6"/>
      <c r="Q489" s="6" t="s">
        <v>3787</v>
      </c>
    </row>
    <row r="490" customHeight="1" spans="1:17">
      <c r="A490" s="8" t="s">
        <v>3788</v>
      </c>
      <c r="B490" s="8" t="s">
        <v>501</v>
      </c>
      <c r="C490" s="8" t="s">
        <v>3782</v>
      </c>
      <c r="D490" s="8" t="s">
        <v>2715</v>
      </c>
      <c r="E490" s="8" t="s">
        <v>2542</v>
      </c>
      <c r="F490" s="8" t="s">
        <v>2583</v>
      </c>
      <c r="G490" s="8"/>
      <c r="H490" s="8" t="s">
        <v>121</v>
      </c>
      <c r="I490" s="8"/>
      <c r="J490" s="8"/>
      <c r="K490" s="8"/>
      <c r="L490" s="8"/>
      <c r="M490" s="8"/>
      <c r="N490" s="8"/>
      <c r="O490" s="8"/>
      <c r="P490" s="8"/>
      <c r="Q490" s="8" t="s">
        <v>3789</v>
      </c>
    </row>
    <row r="491" customHeight="1" spans="1:17">
      <c r="A491" s="6" t="s">
        <v>3790</v>
      </c>
      <c r="B491" s="6" t="s">
        <v>501</v>
      </c>
      <c r="C491" s="6" t="s">
        <v>3791</v>
      </c>
      <c r="D491" s="6" t="s">
        <v>3792</v>
      </c>
      <c r="E491" s="6" t="s">
        <v>2535</v>
      </c>
      <c r="F491" s="6"/>
      <c r="G491" s="6" t="s">
        <v>2674</v>
      </c>
      <c r="H491" s="6" t="s">
        <v>121</v>
      </c>
      <c r="I491" s="6"/>
      <c r="J491" s="6"/>
      <c r="K491" s="6"/>
      <c r="L491" s="6"/>
      <c r="M491" s="6"/>
      <c r="N491" s="6"/>
      <c r="O491" s="6"/>
      <c r="P491" s="6"/>
      <c r="Q491" s="6" t="s">
        <v>3793</v>
      </c>
    </row>
    <row r="492" customHeight="1" spans="1:17">
      <c r="A492" s="8" t="s">
        <v>3794</v>
      </c>
      <c r="B492" s="8" t="s">
        <v>501</v>
      </c>
      <c r="C492" s="8" t="s">
        <v>3791</v>
      </c>
      <c r="D492" s="8" t="s">
        <v>3792</v>
      </c>
      <c r="E492" s="8" t="s">
        <v>2535</v>
      </c>
      <c r="F492" s="8" t="s">
        <v>2580</v>
      </c>
      <c r="G492" s="8"/>
      <c r="H492" s="8" t="s">
        <v>121</v>
      </c>
      <c r="I492" s="8"/>
      <c r="J492" s="8"/>
      <c r="K492" s="8"/>
      <c r="L492" s="8"/>
      <c r="M492" s="8"/>
      <c r="N492" s="8"/>
      <c r="O492" s="8"/>
      <c r="P492" s="8"/>
      <c r="Q492" s="8" t="s">
        <v>3795</v>
      </c>
    </row>
    <row r="493" customHeight="1" spans="1:17">
      <c r="A493" s="6" t="s">
        <v>3796</v>
      </c>
      <c r="B493" s="6" t="s">
        <v>501</v>
      </c>
      <c r="C493" s="6" t="s">
        <v>3791</v>
      </c>
      <c r="D493" s="6" t="s">
        <v>3792</v>
      </c>
      <c r="E493" s="6" t="s">
        <v>2535</v>
      </c>
      <c r="F493" s="6" t="s">
        <v>2583</v>
      </c>
      <c r="G493" s="6"/>
      <c r="H493" s="6" t="s">
        <v>121</v>
      </c>
      <c r="I493" s="6"/>
      <c r="J493" s="6"/>
      <c r="K493" s="6"/>
      <c r="L493" s="6"/>
      <c r="M493" s="6"/>
      <c r="N493" s="6"/>
      <c r="O493" s="6"/>
      <c r="P493" s="6"/>
      <c r="Q493" s="6" t="s">
        <v>3797</v>
      </c>
    </row>
    <row r="494" customHeight="1" spans="1:17">
      <c r="A494" s="8" t="s">
        <v>3798</v>
      </c>
      <c r="B494" s="8" t="s">
        <v>501</v>
      </c>
      <c r="C494" s="8" t="s">
        <v>3791</v>
      </c>
      <c r="D494" s="8" t="s">
        <v>3792</v>
      </c>
      <c r="E494" s="8" t="s">
        <v>2539</v>
      </c>
      <c r="F494" s="8"/>
      <c r="G494" s="8" t="s">
        <v>2674</v>
      </c>
      <c r="H494" s="8" t="s">
        <v>121</v>
      </c>
      <c r="I494" s="8"/>
      <c r="J494" s="8"/>
      <c r="K494" s="8"/>
      <c r="L494" s="8"/>
      <c r="M494" s="8"/>
      <c r="N494" s="8"/>
      <c r="O494" s="8"/>
      <c r="P494" s="8"/>
      <c r="Q494" s="8" t="s">
        <v>3799</v>
      </c>
    </row>
    <row r="495" customHeight="1" spans="1:17">
      <c r="A495" s="6" t="s">
        <v>3800</v>
      </c>
      <c r="B495" s="6" t="s">
        <v>501</v>
      </c>
      <c r="C495" s="6" t="s">
        <v>3791</v>
      </c>
      <c r="D495" s="6" t="s">
        <v>3792</v>
      </c>
      <c r="E495" s="6" t="s">
        <v>2539</v>
      </c>
      <c r="F495" s="6" t="s">
        <v>2580</v>
      </c>
      <c r="G495" s="6"/>
      <c r="H495" s="6" t="s">
        <v>121</v>
      </c>
      <c r="I495" s="6"/>
      <c r="J495" s="6"/>
      <c r="K495" s="6"/>
      <c r="L495" s="6"/>
      <c r="M495" s="6"/>
      <c r="N495" s="6"/>
      <c r="O495" s="6"/>
      <c r="P495" s="6"/>
      <c r="Q495" s="6" t="s">
        <v>3801</v>
      </c>
    </row>
    <row r="496" customHeight="1" spans="1:17">
      <c r="A496" s="8" t="s">
        <v>3802</v>
      </c>
      <c r="B496" s="8" t="s">
        <v>501</v>
      </c>
      <c r="C496" s="8" t="s">
        <v>3791</v>
      </c>
      <c r="D496" s="8" t="s">
        <v>3792</v>
      </c>
      <c r="E496" s="8" t="s">
        <v>2539</v>
      </c>
      <c r="F496" s="8" t="s">
        <v>2583</v>
      </c>
      <c r="G496" s="8"/>
      <c r="H496" s="8" t="s">
        <v>121</v>
      </c>
      <c r="I496" s="8"/>
      <c r="J496" s="8"/>
      <c r="K496" s="8"/>
      <c r="L496" s="8"/>
      <c r="M496" s="8"/>
      <c r="N496" s="8"/>
      <c r="O496" s="8"/>
      <c r="P496" s="8"/>
      <c r="Q496" s="8" t="s">
        <v>3803</v>
      </c>
    </row>
    <row r="497" customHeight="1" spans="1:17">
      <c r="A497" s="6" t="s">
        <v>3804</v>
      </c>
      <c r="B497" s="6" t="s">
        <v>501</v>
      </c>
      <c r="C497" s="6" t="s">
        <v>3805</v>
      </c>
      <c r="D497" s="6" t="s">
        <v>3792</v>
      </c>
      <c r="E497" s="6" t="s">
        <v>2542</v>
      </c>
      <c r="F497" s="6"/>
      <c r="G497" s="6" t="s">
        <v>2565</v>
      </c>
      <c r="H497" s="6" t="s">
        <v>121</v>
      </c>
      <c r="I497" s="6"/>
      <c r="J497" s="6"/>
      <c r="K497" s="6"/>
      <c r="L497" s="6"/>
      <c r="M497" s="6"/>
      <c r="N497" s="6"/>
      <c r="O497" s="6"/>
      <c r="P497" s="6"/>
      <c r="Q497" s="6" t="s">
        <v>3806</v>
      </c>
    </row>
    <row r="498" customHeight="1" spans="1:17">
      <c r="A498" s="8" t="s">
        <v>3807</v>
      </c>
      <c r="B498" s="8" t="s">
        <v>501</v>
      </c>
      <c r="C498" s="8" t="s">
        <v>3791</v>
      </c>
      <c r="D498" s="8" t="s">
        <v>3792</v>
      </c>
      <c r="E498" s="8" t="s">
        <v>2542</v>
      </c>
      <c r="F498" s="8"/>
      <c r="G498" s="8" t="s">
        <v>3808</v>
      </c>
      <c r="H498" s="8" t="s">
        <v>121</v>
      </c>
      <c r="I498" s="8"/>
      <c r="J498" s="8"/>
      <c r="K498" s="8"/>
      <c r="L498" s="8"/>
      <c r="M498" s="8"/>
      <c r="N498" s="8"/>
      <c r="O498" s="8"/>
      <c r="P498" s="8"/>
      <c r="Q498" s="8" t="s">
        <v>3809</v>
      </c>
    </row>
    <row r="499" customHeight="1" spans="1:17">
      <c r="A499" s="6" t="s">
        <v>3810</v>
      </c>
      <c r="B499" s="6" t="s">
        <v>501</v>
      </c>
      <c r="C499" s="6" t="s">
        <v>3791</v>
      </c>
      <c r="D499" s="6" t="s">
        <v>3792</v>
      </c>
      <c r="E499" s="6" t="s">
        <v>2542</v>
      </c>
      <c r="F499" s="6"/>
      <c r="G499" s="6" t="s">
        <v>2674</v>
      </c>
      <c r="H499" s="6" t="s">
        <v>121</v>
      </c>
      <c r="I499" s="6"/>
      <c r="J499" s="6"/>
      <c r="K499" s="6"/>
      <c r="L499" s="6"/>
      <c r="M499" s="6"/>
      <c r="N499" s="6"/>
      <c r="O499" s="6"/>
      <c r="P499" s="6"/>
      <c r="Q499" s="6" t="s">
        <v>3811</v>
      </c>
    </row>
    <row r="500" customHeight="1" spans="1:17">
      <c r="A500" s="8" t="s">
        <v>3812</v>
      </c>
      <c r="B500" s="8" t="s">
        <v>501</v>
      </c>
      <c r="C500" s="8" t="s">
        <v>3791</v>
      </c>
      <c r="D500" s="8" t="s">
        <v>3792</v>
      </c>
      <c r="E500" s="8" t="s">
        <v>2560</v>
      </c>
      <c r="F500" s="8"/>
      <c r="G500" s="8" t="s">
        <v>2674</v>
      </c>
      <c r="H500" s="8" t="s">
        <v>121</v>
      </c>
      <c r="I500" s="8"/>
      <c r="J500" s="8"/>
      <c r="K500" s="8"/>
      <c r="L500" s="8"/>
      <c r="M500" s="8"/>
      <c r="N500" s="8"/>
      <c r="O500" s="8"/>
      <c r="P500" s="8"/>
      <c r="Q500" s="8" t="s">
        <v>3813</v>
      </c>
    </row>
    <row r="501" customHeight="1" spans="1:17">
      <c r="A501" s="6" t="s">
        <v>3814</v>
      </c>
      <c r="B501" s="6" t="s">
        <v>501</v>
      </c>
      <c r="C501" s="6" t="s">
        <v>3815</v>
      </c>
      <c r="D501" s="6" t="s">
        <v>2828</v>
      </c>
      <c r="E501" s="6" t="s">
        <v>2535</v>
      </c>
      <c r="F501" s="6"/>
      <c r="G501" s="6" t="s">
        <v>2536</v>
      </c>
      <c r="H501" s="6" t="s">
        <v>121</v>
      </c>
      <c r="I501" s="6"/>
      <c r="J501" s="6"/>
      <c r="K501" s="6"/>
      <c r="L501" s="6"/>
      <c r="M501" s="6"/>
      <c r="N501" s="6"/>
      <c r="O501" s="6"/>
      <c r="P501" s="6"/>
      <c r="Q501" s="6" t="s">
        <v>3816</v>
      </c>
    </row>
    <row r="502" customHeight="1" spans="1:17">
      <c r="A502" s="8" t="s">
        <v>3817</v>
      </c>
      <c r="B502" s="8" t="s">
        <v>501</v>
      </c>
      <c r="C502" s="8" t="s">
        <v>3815</v>
      </c>
      <c r="D502" s="8" t="s">
        <v>2828</v>
      </c>
      <c r="E502" s="8" t="s">
        <v>2539</v>
      </c>
      <c r="F502" s="8"/>
      <c r="G502" s="8" t="s">
        <v>2536</v>
      </c>
      <c r="H502" s="8" t="s">
        <v>121</v>
      </c>
      <c r="I502" s="8"/>
      <c r="J502" s="8"/>
      <c r="K502" s="8"/>
      <c r="L502" s="8"/>
      <c r="M502" s="8"/>
      <c r="N502" s="8"/>
      <c r="O502" s="8"/>
      <c r="P502" s="8"/>
      <c r="Q502" s="8" t="s">
        <v>3818</v>
      </c>
    </row>
    <row r="503" customHeight="1" spans="1:17">
      <c r="A503" s="6" t="s">
        <v>3819</v>
      </c>
      <c r="B503" s="6" t="s">
        <v>501</v>
      </c>
      <c r="C503" s="6" t="s">
        <v>3815</v>
      </c>
      <c r="D503" s="6" t="s">
        <v>2828</v>
      </c>
      <c r="E503" s="6" t="s">
        <v>2542</v>
      </c>
      <c r="F503" s="6"/>
      <c r="G503" s="6" t="s">
        <v>2536</v>
      </c>
      <c r="H503" s="6" t="s">
        <v>121</v>
      </c>
      <c r="I503" s="6"/>
      <c r="J503" s="6"/>
      <c r="K503" s="6"/>
      <c r="L503" s="6"/>
      <c r="M503" s="6"/>
      <c r="N503" s="6"/>
      <c r="O503" s="6"/>
      <c r="P503" s="6"/>
      <c r="Q503" s="6" t="s">
        <v>3820</v>
      </c>
    </row>
    <row r="504" customHeight="1" spans="1:17">
      <c r="A504" s="8" t="s">
        <v>3821</v>
      </c>
      <c r="B504" s="8" t="s">
        <v>501</v>
      </c>
      <c r="C504" s="8" t="s">
        <v>3822</v>
      </c>
      <c r="D504" s="8" t="s">
        <v>3106</v>
      </c>
      <c r="E504" s="8" t="s">
        <v>2535</v>
      </c>
      <c r="F504" s="8"/>
      <c r="G504" s="8" t="s">
        <v>2674</v>
      </c>
      <c r="H504" s="8" t="s">
        <v>121</v>
      </c>
      <c r="I504" s="8"/>
      <c r="J504" s="8"/>
      <c r="K504" s="8"/>
      <c r="L504" s="8"/>
      <c r="M504" s="8"/>
      <c r="N504" s="8"/>
      <c r="O504" s="8"/>
      <c r="P504" s="8"/>
      <c r="Q504" s="8" t="s">
        <v>3823</v>
      </c>
    </row>
    <row r="505" customHeight="1" spans="1:17">
      <c r="A505" s="6" t="s">
        <v>3824</v>
      </c>
      <c r="B505" s="6" t="s">
        <v>501</v>
      </c>
      <c r="C505" s="6" t="s">
        <v>3825</v>
      </c>
      <c r="D505" s="6" t="s">
        <v>3581</v>
      </c>
      <c r="E505" s="6" t="s">
        <v>2535</v>
      </c>
      <c r="F505" s="6"/>
      <c r="G505" s="6" t="s">
        <v>2674</v>
      </c>
      <c r="H505" s="6" t="s">
        <v>121</v>
      </c>
      <c r="I505" s="6"/>
      <c r="J505" s="6"/>
      <c r="K505" s="6"/>
      <c r="L505" s="6"/>
      <c r="M505" s="6"/>
      <c r="N505" s="6"/>
      <c r="O505" s="6"/>
      <c r="P505" s="6"/>
      <c r="Q505" s="6" t="s">
        <v>3826</v>
      </c>
    </row>
    <row r="506" customHeight="1" spans="1:17">
      <c r="A506" s="8" t="s">
        <v>3827</v>
      </c>
      <c r="B506" s="8" t="s">
        <v>501</v>
      </c>
      <c r="C506" s="8" t="s">
        <v>3825</v>
      </c>
      <c r="D506" s="8" t="s">
        <v>3581</v>
      </c>
      <c r="E506" s="8" t="s">
        <v>2542</v>
      </c>
      <c r="F506" s="8"/>
      <c r="G506" s="8" t="s">
        <v>2674</v>
      </c>
      <c r="H506" s="8" t="s">
        <v>121</v>
      </c>
      <c r="I506" s="8"/>
      <c r="J506" s="8"/>
      <c r="K506" s="8"/>
      <c r="L506" s="8"/>
      <c r="M506" s="8"/>
      <c r="N506" s="8"/>
      <c r="O506" s="8"/>
      <c r="P506" s="8"/>
      <c r="Q506" s="8" t="s">
        <v>3828</v>
      </c>
    </row>
    <row r="507" customHeight="1" spans="1:17">
      <c r="A507" s="16"/>
      <c r="B507" s="16"/>
      <c r="C507" s="17" t="s">
        <v>3829</v>
      </c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</row>
    <row r="508" customHeight="1" spans="1:17">
      <c r="A508" s="8" t="s">
        <v>3830</v>
      </c>
      <c r="B508" s="8" t="s">
        <v>527</v>
      </c>
      <c r="C508" s="8" t="s">
        <v>3831</v>
      </c>
      <c r="D508" s="8" t="s">
        <v>2828</v>
      </c>
      <c r="E508" s="8" t="s">
        <v>2535</v>
      </c>
      <c r="F508" s="8" t="s">
        <v>2580</v>
      </c>
      <c r="G508" s="8" t="s">
        <v>2607</v>
      </c>
      <c r="H508" s="8" t="s">
        <v>121</v>
      </c>
      <c r="I508" s="8"/>
      <c r="J508" s="8"/>
      <c r="K508" s="8"/>
      <c r="L508" s="8"/>
      <c r="M508" s="8"/>
      <c r="N508" s="8"/>
      <c r="O508" s="8"/>
      <c r="P508" s="8"/>
      <c r="Q508" s="8" t="s">
        <v>3832</v>
      </c>
    </row>
    <row r="509" customHeight="1" spans="1:17">
      <c r="A509" s="6" t="s">
        <v>3833</v>
      </c>
      <c r="B509" s="6" t="s">
        <v>527</v>
      </c>
      <c r="C509" s="6" t="s">
        <v>3831</v>
      </c>
      <c r="D509" s="6" t="s">
        <v>2828</v>
      </c>
      <c r="E509" s="6" t="s">
        <v>2535</v>
      </c>
      <c r="F509" s="6" t="s">
        <v>2583</v>
      </c>
      <c r="G509" s="6" t="s">
        <v>2607</v>
      </c>
      <c r="H509" s="6" t="s">
        <v>121</v>
      </c>
      <c r="I509" s="6"/>
      <c r="J509" s="6"/>
      <c r="K509" s="6"/>
      <c r="L509" s="6"/>
      <c r="M509" s="6"/>
      <c r="N509" s="6"/>
      <c r="O509" s="6"/>
      <c r="P509" s="6"/>
      <c r="Q509" s="6" t="s">
        <v>3834</v>
      </c>
    </row>
    <row r="510" customHeight="1" spans="1:17">
      <c r="A510" s="8" t="s">
        <v>3835</v>
      </c>
      <c r="B510" s="8" t="s">
        <v>527</v>
      </c>
      <c r="C510" s="8" t="s">
        <v>3836</v>
      </c>
      <c r="D510" s="8" t="s">
        <v>2828</v>
      </c>
      <c r="E510" s="8" t="s">
        <v>2535</v>
      </c>
      <c r="F510" s="8" t="s">
        <v>2580</v>
      </c>
      <c r="G510" s="8" t="s">
        <v>3837</v>
      </c>
      <c r="H510" s="8" t="s">
        <v>121</v>
      </c>
      <c r="I510" s="8"/>
      <c r="J510" s="8"/>
      <c r="K510" s="8"/>
      <c r="L510" s="8"/>
      <c r="M510" s="8"/>
      <c r="N510" s="8"/>
      <c r="O510" s="8"/>
      <c r="P510" s="8"/>
      <c r="Q510" s="8" t="s">
        <v>3838</v>
      </c>
    </row>
    <row r="511" customHeight="1" spans="1:17">
      <c r="A511" s="6" t="s">
        <v>3839</v>
      </c>
      <c r="B511" s="6" t="s">
        <v>527</v>
      </c>
      <c r="C511" s="6" t="s">
        <v>3840</v>
      </c>
      <c r="D511" s="6" t="s">
        <v>2828</v>
      </c>
      <c r="E511" s="6" t="s">
        <v>2535</v>
      </c>
      <c r="F511" s="6" t="s">
        <v>2583</v>
      </c>
      <c r="G511" s="6" t="s">
        <v>3837</v>
      </c>
      <c r="H511" s="6" t="s">
        <v>121</v>
      </c>
      <c r="I511" s="6"/>
      <c r="J511" s="6"/>
      <c r="K511" s="6"/>
      <c r="L511" s="6"/>
      <c r="M511" s="6"/>
      <c r="N511" s="6"/>
      <c r="O511" s="6"/>
      <c r="P511" s="6"/>
      <c r="Q511" s="6" t="s">
        <v>3841</v>
      </c>
    </row>
    <row r="512" customHeight="1" spans="1:17">
      <c r="A512" s="8" t="s">
        <v>3842</v>
      </c>
      <c r="B512" s="8" t="s">
        <v>527</v>
      </c>
      <c r="C512" s="8" t="s">
        <v>3831</v>
      </c>
      <c r="D512" s="8" t="s">
        <v>2828</v>
      </c>
      <c r="E512" s="8" t="s">
        <v>2539</v>
      </c>
      <c r="F512" s="8" t="s">
        <v>2580</v>
      </c>
      <c r="G512" s="8" t="s">
        <v>2607</v>
      </c>
      <c r="H512" s="8" t="s">
        <v>121</v>
      </c>
      <c r="I512" s="8"/>
      <c r="J512" s="8"/>
      <c r="K512" s="8"/>
      <c r="L512" s="8"/>
      <c r="M512" s="8"/>
      <c r="N512" s="8"/>
      <c r="O512" s="8"/>
      <c r="P512" s="8"/>
      <c r="Q512" s="8" t="s">
        <v>3843</v>
      </c>
    </row>
    <row r="513" customHeight="1" spans="1:17">
      <c r="A513" s="6" t="s">
        <v>3844</v>
      </c>
      <c r="B513" s="6" t="s">
        <v>527</v>
      </c>
      <c r="C513" s="6" t="s">
        <v>3831</v>
      </c>
      <c r="D513" s="6" t="s">
        <v>2828</v>
      </c>
      <c r="E513" s="6" t="s">
        <v>2539</v>
      </c>
      <c r="F513" s="6" t="s">
        <v>2583</v>
      </c>
      <c r="G513" s="6" t="s">
        <v>2607</v>
      </c>
      <c r="H513" s="6" t="s">
        <v>121</v>
      </c>
      <c r="I513" s="6"/>
      <c r="J513" s="6"/>
      <c r="K513" s="6"/>
      <c r="L513" s="6"/>
      <c r="M513" s="6"/>
      <c r="N513" s="6"/>
      <c r="O513" s="6"/>
      <c r="P513" s="6"/>
      <c r="Q513" s="6" t="s">
        <v>3845</v>
      </c>
    </row>
    <row r="514" customHeight="1" spans="1:17">
      <c r="A514" s="8" t="s">
        <v>3846</v>
      </c>
      <c r="B514" s="8" t="s">
        <v>527</v>
      </c>
      <c r="C514" s="8" t="s">
        <v>3831</v>
      </c>
      <c r="D514" s="8" t="s">
        <v>2828</v>
      </c>
      <c r="E514" s="8" t="s">
        <v>2542</v>
      </c>
      <c r="F514" s="8" t="s">
        <v>2580</v>
      </c>
      <c r="G514" s="8" t="s">
        <v>2607</v>
      </c>
      <c r="H514" s="8" t="s">
        <v>121</v>
      </c>
      <c r="I514" s="8"/>
      <c r="J514" s="8"/>
      <c r="K514" s="8"/>
      <c r="L514" s="8"/>
      <c r="M514" s="8"/>
      <c r="N514" s="8"/>
      <c r="O514" s="8"/>
      <c r="P514" s="8"/>
      <c r="Q514" s="8" t="s">
        <v>3847</v>
      </c>
    </row>
    <row r="515" customHeight="1" spans="1:17">
      <c r="A515" s="6" t="s">
        <v>3848</v>
      </c>
      <c r="B515" s="6" t="s">
        <v>527</v>
      </c>
      <c r="C515" s="6" t="s">
        <v>3831</v>
      </c>
      <c r="D515" s="6" t="s">
        <v>2828</v>
      </c>
      <c r="E515" s="6" t="s">
        <v>2542</v>
      </c>
      <c r="F515" s="6" t="s">
        <v>2583</v>
      </c>
      <c r="G515" s="6" t="s">
        <v>2607</v>
      </c>
      <c r="H515" s="6" t="s">
        <v>121</v>
      </c>
      <c r="I515" s="6"/>
      <c r="J515" s="6"/>
      <c r="K515" s="6"/>
      <c r="L515" s="6"/>
      <c r="M515" s="6"/>
      <c r="N515" s="6"/>
      <c r="O515" s="6"/>
      <c r="P515" s="6"/>
      <c r="Q515" s="6" t="s">
        <v>3849</v>
      </c>
    </row>
    <row r="516" customHeight="1" spans="1:17">
      <c r="A516" s="8" t="s">
        <v>3850</v>
      </c>
      <c r="B516" s="8" t="s">
        <v>527</v>
      </c>
      <c r="C516" s="8" t="s">
        <v>3851</v>
      </c>
      <c r="D516" s="8" t="s">
        <v>3852</v>
      </c>
      <c r="E516" s="8" t="s">
        <v>2535</v>
      </c>
      <c r="F516" s="8"/>
      <c r="G516" s="8" t="s">
        <v>3853</v>
      </c>
      <c r="H516" s="8" t="s">
        <v>121</v>
      </c>
      <c r="I516" s="8"/>
      <c r="J516" s="8"/>
      <c r="K516" s="8"/>
      <c r="L516" s="8"/>
      <c r="M516" s="8"/>
      <c r="N516" s="8"/>
      <c r="O516" s="8"/>
      <c r="P516" s="8"/>
      <c r="Q516" s="8" t="s">
        <v>3854</v>
      </c>
    </row>
    <row r="517" customHeight="1" spans="1:17">
      <c r="A517" s="6" t="s">
        <v>3855</v>
      </c>
      <c r="B517" s="6" t="s">
        <v>527</v>
      </c>
      <c r="C517" s="6" t="s">
        <v>3856</v>
      </c>
      <c r="D517" s="6" t="s">
        <v>3852</v>
      </c>
      <c r="E517" s="6" t="s">
        <v>2535</v>
      </c>
      <c r="F517" s="6" t="s">
        <v>2580</v>
      </c>
      <c r="G517" s="6" t="s">
        <v>3857</v>
      </c>
      <c r="H517" s="6" t="s">
        <v>121</v>
      </c>
      <c r="I517" s="6"/>
      <c r="J517" s="6"/>
      <c r="K517" s="6"/>
      <c r="L517" s="6"/>
      <c r="M517" s="6"/>
      <c r="N517" s="6"/>
      <c r="O517" s="6"/>
      <c r="P517" s="6"/>
      <c r="Q517" s="6" t="s">
        <v>3858</v>
      </c>
    </row>
    <row r="518" customHeight="1" spans="1:17">
      <c r="A518" s="8" t="s">
        <v>3859</v>
      </c>
      <c r="B518" s="8" t="s">
        <v>527</v>
      </c>
      <c r="C518" s="8" t="s">
        <v>3860</v>
      </c>
      <c r="D518" s="8" t="s">
        <v>3852</v>
      </c>
      <c r="E518" s="8" t="s">
        <v>2535</v>
      </c>
      <c r="F518" s="8" t="s">
        <v>2583</v>
      </c>
      <c r="G518" s="8" t="s">
        <v>3857</v>
      </c>
      <c r="H518" s="8" t="s">
        <v>121</v>
      </c>
      <c r="I518" s="8"/>
      <c r="J518" s="8"/>
      <c r="K518" s="8"/>
      <c r="L518" s="8"/>
      <c r="M518" s="8"/>
      <c r="N518" s="8"/>
      <c r="O518" s="8"/>
      <c r="P518" s="8"/>
      <c r="Q518" s="8" t="s">
        <v>3861</v>
      </c>
    </row>
    <row r="519" customHeight="1" spans="1:17">
      <c r="A519" s="6" t="s">
        <v>3862</v>
      </c>
      <c r="B519" s="6" t="s">
        <v>527</v>
      </c>
      <c r="C519" s="6" t="s">
        <v>3863</v>
      </c>
      <c r="D519" s="6" t="s">
        <v>3852</v>
      </c>
      <c r="E519" s="6" t="s">
        <v>2535</v>
      </c>
      <c r="F519" s="6" t="s">
        <v>2580</v>
      </c>
      <c r="G519" s="6" t="s">
        <v>2607</v>
      </c>
      <c r="H519" s="6" t="s">
        <v>121</v>
      </c>
      <c r="I519" s="6"/>
      <c r="J519" s="6"/>
      <c r="K519" s="6"/>
      <c r="L519" s="6"/>
      <c r="M519" s="6"/>
      <c r="N519" s="6"/>
      <c r="O519" s="6"/>
      <c r="P519" s="6"/>
      <c r="Q519" s="6" t="s">
        <v>3864</v>
      </c>
    </row>
    <row r="520" customHeight="1" spans="1:17">
      <c r="A520" s="8" t="s">
        <v>3865</v>
      </c>
      <c r="B520" s="8" t="s">
        <v>527</v>
      </c>
      <c r="C520" s="8" t="s">
        <v>3863</v>
      </c>
      <c r="D520" s="8" t="s">
        <v>3852</v>
      </c>
      <c r="E520" s="8" t="s">
        <v>2535</v>
      </c>
      <c r="F520" s="8" t="s">
        <v>2583</v>
      </c>
      <c r="G520" s="8" t="s">
        <v>2607</v>
      </c>
      <c r="H520" s="8" t="s">
        <v>121</v>
      </c>
      <c r="I520" s="8"/>
      <c r="J520" s="8"/>
      <c r="K520" s="8"/>
      <c r="L520" s="8"/>
      <c r="M520" s="8"/>
      <c r="N520" s="8"/>
      <c r="O520" s="8"/>
      <c r="P520" s="8"/>
      <c r="Q520" s="8" t="s">
        <v>3866</v>
      </c>
    </row>
    <row r="521" customHeight="1" spans="1:17">
      <c r="A521" s="6" t="s">
        <v>3867</v>
      </c>
      <c r="B521" s="6" t="s">
        <v>527</v>
      </c>
      <c r="C521" s="6" t="s">
        <v>3868</v>
      </c>
      <c r="D521" s="6" t="s">
        <v>3852</v>
      </c>
      <c r="E521" s="6" t="s">
        <v>2539</v>
      </c>
      <c r="F521" s="6" t="s">
        <v>2580</v>
      </c>
      <c r="G521" s="6" t="s">
        <v>3857</v>
      </c>
      <c r="H521" s="6" t="s">
        <v>121</v>
      </c>
      <c r="I521" s="6"/>
      <c r="J521" s="6"/>
      <c r="K521" s="6"/>
      <c r="L521" s="6"/>
      <c r="M521" s="6"/>
      <c r="N521" s="6"/>
      <c r="O521" s="6"/>
      <c r="P521" s="6"/>
      <c r="Q521" s="6" t="s">
        <v>3869</v>
      </c>
    </row>
    <row r="522" customHeight="1" spans="1:17">
      <c r="A522" s="8" t="s">
        <v>3870</v>
      </c>
      <c r="B522" s="8" t="s">
        <v>527</v>
      </c>
      <c r="C522" s="8" t="s">
        <v>3871</v>
      </c>
      <c r="D522" s="8" t="s">
        <v>3852</v>
      </c>
      <c r="E522" s="8" t="s">
        <v>2539</v>
      </c>
      <c r="F522" s="8" t="s">
        <v>2583</v>
      </c>
      <c r="G522" s="8" t="s">
        <v>3857</v>
      </c>
      <c r="H522" s="8" t="s">
        <v>121</v>
      </c>
      <c r="I522" s="8"/>
      <c r="J522" s="8"/>
      <c r="K522" s="8"/>
      <c r="L522" s="8"/>
      <c r="M522" s="8"/>
      <c r="N522" s="8"/>
      <c r="O522" s="8"/>
      <c r="P522" s="8"/>
      <c r="Q522" s="8" t="s">
        <v>3872</v>
      </c>
    </row>
    <row r="523" customHeight="1" spans="1:17">
      <c r="A523" s="6" t="s">
        <v>3873</v>
      </c>
      <c r="B523" s="6" t="s">
        <v>527</v>
      </c>
      <c r="C523" s="6" t="s">
        <v>3863</v>
      </c>
      <c r="D523" s="6" t="s">
        <v>3852</v>
      </c>
      <c r="E523" s="6" t="s">
        <v>2539</v>
      </c>
      <c r="F523" s="6" t="s">
        <v>2580</v>
      </c>
      <c r="G523" s="6" t="s">
        <v>2607</v>
      </c>
      <c r="H523" s="6" t="s">
        <v>121</v>
      </c>
      <c r="I523" s="6"/>
      <c r="J523" s="6"/>
      <c r="K523" s="6"/>
      <c r="L523" s="6"/>
      <c r="M523" s="6"/>
      <c r="N523" s="6"/>
      <c r="O523" s="6"/>
      <c r="P523" s="6"/>
      <c r="Q523" s="6" t="s">
        <v>3874</v>
      </c>
    </row>
    <row r="524" customHeight="1" spans="1:17">
      <c r="A524" s="8" t="s">
        <v>3875</v>
      </c>
      <c r="B524" s="8" t="s">
        <v>527</v>
      </c>
      <c r="C524" s="8" t="s">
        <v>3863</v>
      </c>
      <c r="D524" s="8" t="s">
        <v>3852</v>
      </c>
      <c r="E524" s="8" t="s">
        <v>2539</v>
      </c>
      <c r="F524" s="8" t="s">
        <v>2583</v>
      </c>
      <c r="G524" s="8" t="s">
        <v>2607</v>
      </c>
      <c r="H524" s="8" t="s">
        <v>121</v>
      </c>
      <c r="I524" s="8"/>
      <c r="J524" s="8"/>
      <c r="K524" s="8"/>
      <c r="L524" s="8"/>
      <c r="M524" s="8"/>
      <c r="N524" s="8"/>
      <c r="O524" s="8"/>
      <c r="P524" s="8"/>
      <c r="Q524" s="8" t="s">
        <v>3876</v>
      </c>
    </row>
    <row r="525" customHeight="1" spans="1:17">
      <c r="A525" s="6" t="s">
        <v>3877</v>
      </c>
      <c r="B525" s="6" t="s">
        <v>527</v>
      </c>
      <c r="C525" s="6" t="s">
        <v>3878</v>
      </c>
      <c r="D525" s="6" t="s">
        <v>3852</v>
      </c>
      <c r="E525" s="6" t="s">
        <v>2542</v>
      </c>
      <c r="F525" s="6" t="s">
        <v>2583</v>
      </c>
      <c r="G525" s="6" t="s">
        <v>3857</v>
      </c>
      <c r="H525" s="6" t="s">
        <v>121</v>
      </c>
      <c r="I525" s="6"/>
      <c r="J525" s="6"/>
      <c r="K525" s="6"/>
      <c r="L525" s="6"/>
      <c r="M525" s="6"/>
      <c r="N525" s="6"/>
      <c r="O525" s="6"/>
      <c r="P525" s="6"/>
      <c r="Q525" s="6" t="s">
        <v>3879</v>
      </c>
    </row>
    <row r="526" customHeight="1" spans="1:17">
      <c r="A526" s="8" t="s">
        <v>3880</v>
      </c>
      <c r="B526" s="8" t="s">
        <v>527</v>
      </c>
      <c r="C526" s="8" t="s">
        <v>3863</v>
      </c>
      <c r="D526" s="8" t="s">
        <v>3852</v>
      </c>
      <c r="E526" s="8" t="s">
        <v>2542</v>
      </c>
      <c r="F526" s="8" t="s">
        <v>2580</v>
      </c>
      <c r="G526" s="8" t="s">
        <v>2607</v>
      </c>
      <c r="H526" s="8" t="s">
        <v>121</v>
      </c>
      <c r="I526" s="8"/>
      <c r="J526" s="8"/>
      <c r="K526" s="8"/>
      <c r="L526" s="8"/>
      <c r="M526" s="8"/>
      <c r="N526" s="8"/>
      <c r="O526" s="8"/>
      <c r="P526" s="8"/>
      <c r="Q526" s="8" t="s">
        <v>3881</v>
      </c>
    </row>
    <row r="527" customHeight="1" spans="1:17">
      <c r="A527" s="6" t="s">
        <v>3882</v>
      </c>
      <c r="B527" s="6" t="s">
        <v>527</v>
      </c>
      <c r="C527" s="6" t="s">
        <v>3863</v>
      </c>
      <c r="D527" s="6" t="s">
        <v>3852</v>
      </c>
      <c r="E527" s="6" t="s">
        <v>2542</v>
      </c>
      <c r="F527" s="6" t="s">
        <v>2583</v>
      </c>
      <c r="G527" s="6" t="s">
        <v>2607</v>
      </c>
      <c r="H527" s="6" t="s">
        <v>121</v>
      </c>
      <c r="I527" s="6"/>
      <c r="J527" s="6"/>
      <c r="K527" s="6"/>
      <c r="L527" s="6"/>
      <c r="M527" s="6"/>
      <c r="N527" s="6"/>
      <c r="O527" s="6"/>
      <c r="P527" s="6"/>
      <c r="Q527" s="6" t="s">
        <v>3883</v>
      </c>
    </row>
    <row r="528" customHeight="1" spans="1:17">
      <c r="A528" s="8" t="s">
        <v>3884</v>
      </c>
      <c r="B528" s="8" t="s">
        <v>527</v>
      </c>
      <c r="C528" s="8" t="s">
        <v>3885</v>
      </c>
      <c r="D528" s="8" t="s">
        <v>3886</v>
      </c>
      <c r="E528" s="8" t="s">
        <v>2535</v>
      </c>
      <c r="F528" s="8" t="s">
        <v>2580</v>
      </c>
      <c r="G528" s="8" t="s">
        <v>3857</v>
      </c>
      <c r="H528" s="8" t="s">
        <v>121</v>
      </c>
      <c r="I528" s="8"/>
      <c r="J528" s="8"/>
      <c r="K528" s="8"/>
      <c r="L528" s="8"/>
      <c r="M528" s="8"/>
      <c r="N528" s="8"/>
      <c r="O528" s="8"/>
      <c r="P528" s="8"/>
      <c r="Q528" s="8" t="s">
        <v>3887</v>
      </c>
    </row>
    <row r="529" customHeight="1" spans="1:17">
      <c r="A529" s="6" t="s">
        <v>3888</v>
      </c>
      <c r="B529" s="6" t="s">
        <v>527</v>
      </c>
      <c r="C529" s="6" t="s">
        <v>3889</v>
      </c>
      <c r="D529" s="6" t="s">
        <v>3886</v>
      </c>
      <c r="E529" s="6" t="s">
        <v>2535</v>
      </c>
      <c r="F529" s="6" t="s">
        <v>2583</v>
      </c>
      <c r="G529" s="6" t="s">
        <v>3857</v>
      </c>
      <c r="H529" s="6" t="s">
        <v>121</v>
      </c>
      <c r="I529" s="6"/>
      <c r="J529" s="6"/>
      <c r="K529" s="6"/>
      <c r="L529" s="6"/>
      <c r="M529" s="6"/>
      <c r="N529" s="6"/>
      <c r="O529" s="6"/>
      <c r="P529" s="6"/>
      <c r="Q529" s="6" t="s">
        <v>3890</v>
      </c>
    </row>
    <row r="530" customHeight="1" spans="1:17">
      <c r="A530" s="8" t="s">
        <v>3891</v>
      </c>
      <c r="B530" s="8" t="s">
        <v>527</v>
      </c>
      <c r="C530" s="8" t="s">
        <v>3892</v>
      </c>
      <c r="D530" s="8" t="s">
        <v>3886</v>
      </c>
      <c r="E530" s="8" t="s">
        <v>2535</v>
      </c>
      <c r="F530" s="8" t="s">
        <v>2580</v>
      </c>
      <c r="G530" s="8" t="s">
        <v>2607</v>
      </c>
      <c r="H530" s="8" t="s">
        <v>121</v>
      </c>
      <c r="I530" s="8"/>
      <c r="J530" s="8"/>
      <c r="K530" s="8"/>
      <c r="L530" s="8"/>
      <c r="M530" s="8"/>
      <c r="N530" s="8"/>
      <c r="O530" s="8"/>
      <c r="P530" s="8"/>
      <c r="Q530" s="8" t="s">
        <v>3893</v>
      </c>
    </row>
    <row r="531" customHeight="1" spans="1:17">
      <c r="A531" s="6" t="s">
        <v>3894</v>
      </c>
      <c r="B531" s="6" t="s">
        <v>527</v>
      </c>
      <c r="C531" s="6" t="s">
        <v>3892</v>
      </c>
      <c r="D531" s="6" t="s">
        <v>3886</v>
      </c>
      <c r="E531" s="6" t="s">
        <v>2535</v>
      </c>
      <c r="F531" s="6" t="s">
        <v>2583</v>
      </c>
      <c r="G531" s="6" t="s">
        <v>2607</v>
      </c>
      <c r="H531" s="6" t="s">
        <v>121</v>
      </c>
      <c r="I531" s="6"/>
      <c r="J531" s="6"/>
      <c r="K531" s="6"/>
      <c r="L531" s="6"/>
      <c r="M531" s="6"/>
      <c r="N531" s="6"/>
      <c r="O531" s="6"/>
      <c r="P531" s="6"/>
      <c r="Q531" s="6" t="s">
        <v>3895</v>
      </c>
    </row>
    <row r="532" customHeight="1" spans="1:17">
      <c r="A532" s="8" t="s">
        <v>3896</v>
      </c>
      <c r="B532" s="8" t="s">
        <v>527</v>
      </c>
      <c r="C532" s="8" t="s">
        <v>3897</v>
      </c>
      <c r="D532" s="8" t="s">
        <v>3886</v>
      </c>
      <c r="E532" s="8" t="s">
        <v>2535</v>
      </c>
      <c r="F532" s="8" t="s">
        <v>2580</v>
      </c>
      <c r="G532" s="8" t="s">
        <v>3857</v>
      </c>
      <c r="H532" s="8" t="s">
        <v>121</v>
      </c>
      <c r="I532" s="8"/>
      <c r="J532" s="8"/>
      <c r="K532" s="8"/>
      <c r="L532" s="8"/>
      <c r="M532" s="8"/>
      <c r="N532" s="8"/>
      <c r="O532" s="8" t="s">
        <v>3898</v>
      </c>
      <c r="P532" s="8"/>
      <c r="Q532" s="8" t="s">
        <v>3899</v>
      </c>
    </row>
    <row r="533" customHeight="1" spans="1:17">
      <c r="A533" s="6" t="s">
        <v>3900</v>
      </c>
      <c r="B533" s="6" t="s">
        <v>527</v>
      </c>
      <c r="C533" s="6" t="s">
        <v>3897</v>
      </c>
      <c r="D533" s="6" t="s">
        <v>3886</v>
      </c>
      <c r="E533" s="6" t="s">
        <v>2535</v>
      </c>
      <c r="F533" s="6" t="s">
        <v>2583</v>
      </c>
      <c r="G533" s="6" t="s">
        <v>3857</v>
      </c>
      <c r="H533" s="6" t="s">
        <v>121</v>
      </c>
      <c r="I533" s="6"/>
      <c r="J533" s="6"/>
      <c r="K533" s="6"/>
      <c r="L533" s="6"/>
      <c r="M533" s="6"/>
      <c r="N533" s="6"/>
      <c r="O533" s="6" t="s">
        <v>3901</v>
      </c>
      <c r="P533" s="6"/>
      <c r="Q533" s="6" t="s">
        <v>3902</v>
      </c>
    </row>
    <row r="534" customHeight="1" spans="1:17">
      <c r="A534" s="8" t="s">
        <v>3903</v>
      </c>
      <c r="B534" s="8" t="s">
        <v>527</v>
      </c>
      <c r="C534" s="8" t="s">
        <v>3904</v>
      </c>
      <c r="D534" s="8" t="s">
        <v>3886</v>
      </c>
      <c r="E534" s="8" t="s">
        <v>2539</v>
      </c>
      <c r="F534" s="8" t="s">
        <v>2580</v>
      </c>
      <c r="G534" s="8" t="s">
        <v>3857</v>
      </c>
      <c r="H534" s="8" t="s">
        <v>121</v>
      </c>
      <c r="I534" s="8"/>
      <c r="J534" s="8"/>
      <c r="K534" s="8"/>
      <c r="L534" s="8"/>
      <c r="M534" s="8"/>
      <c r="N534" s="8"/>
      <c r="O534" s="8"/>
      <c r="P534" s="8"/>
      <c r="Q534" s="8" t="s">
        <v>3905</v>
      </c>
    </row>
    <row r="535" customHeight="1" spans="1:17">
      <c r="A535" s="6" t="s">
        <v>3906</v>
      </c>
      <c r="B535" s="6" t="s">
        <v>527</v>
      </c>
      <c r="C535" s="6" t="s">
        <v>3907</v>
      </c>
      <c r="D535" s="6" t="s">
        <v>3886</v>
      </c>
      <c r="E535" s="6" t="s">
        <v>2539</v>
      </c>
      <c r="F535" s="6" t="s">
        <v>2583</v>
      </c>
      <c r="G535" s="6" t="s">
        <v>3857</v>
      </c>
      <c r="H535" s="6" t="s">
        <v>121</v>
      </c>
      <c r="I535" s="6"/>
      <c r="J535" s="6"/>
      <c r="K535" s="6"/>
      <c r="L535" s="6"/>
      <c r="M535" s="6"/>
      <c r="N535" s="6"/>
      <c r="O535" s="6"/>
      <c r="P535" s="6"/>
      <c r="Q535" s="6" t="s">
        <v>3908</v>
      </c>
    </row>
    <row r="536" customHeight="1" spans="1:17">
      <c r="A536" s="8" t="s">
        <v>3909</v>
      </c>
      <c r="B536" s="8" t="s">
        <v>527</v>
      </c>
      <c r="C536" s="8" t="s">
        <v>3892</v>
      </c>
      <c r="D536" s="8" t="s">
        <v>3886</v>
      </c>
      <c r="E536" s="8" t="s">
        <v>2539</v>
      </c>
      <c r="F536" s="8" t="s">
        <v>2580</v>
      </c>
      <c r="G536" s="8" t="s">
        <v>2607</v>
      </c>
      <c r="H536" s="8" t="s">
        <v>121</v>
      </c>
      <c r="I536" s="8"/>
      <c r="J536" s="8"/>
      <c r="K536" s="8"/>
      <c r="L536" s="8"/>
      <c r="M536" s="8"/>
      <c r="N536" s="8"/>
      <c r="O536" s="8"/>
      <c r="P536" s="8"/>
      <c r="Q536" s="8" t="s">
        <v>3910</v>
      </c>
    </row>
    <row r="537" customHeight="1" spans="1:17">
      <c r="A537" s="6" t="s">
        <v>3911</v>
      </c>
      <c r="B537" s="6" t="s">
        <v>527</v>
      </c>
      <c r="C537" s="6" t="s">
        <v>3892</v>
      </c>
      <c r="D537" s="6" t="s">
        <v>3886</v>
      </c>
      <c r="E537" s="6" t="s">
        <v>2539</v>
      </c>
      <c r="F537" s="6" t="s">
        <v>2583</v>
      </c>
      <c r="G537" s="6" t="s">
        <v>2607</v>
      </c>
      <c r="H537" s="6" t="s">
        <v>121</v>
      </c>
      <c r="I537" s="6"/>
      <c r="J537" s="6"/>
      <c r="K537" s="6"/>
      <c r="L537" s="6"/>
      <c r="M537" s="6"/>
      <c r="N537" s="6"/>
      <c r="O537" s="6"/>
      <c r="P537" s="6"/>
      <c r="Q537" s="6" t="s">
        <v>3912</v>
      </c>
    </row>
    <row r="538" customHeight="1" spans="1:17">
      <c r="A538" s="8" t="s">
        <v>3913</v>
      </c>
      <c r="B538" s="8" t="s">
        <v>527</v>
      </c>
      <c r="C538" s="8" t="s">
        <v>3914</v>
      </c>
      <c r="D538" s="8" t="s">
        <v>3886</v>
      </c>
      <c r="E538" s="8" t="s">
        <v>2542</v>
      </c>
      <c r="F538" s="8"/>
      <c r="G538" s="8" t="s">
        <v>3915</v>
      </c>
      <c r="H538" s="8" t="s">
        <v>121</v>
      </c>
      <c r="I538" s="8"/>
      <c r="J538" s="8"/>
      <c r="K538" s="8"/>
      <c r="L538" s="8"/>
      <c r="M538" s="8"/>
      <c r="N538" s="8"/>
      <c r="O538" s="8"/>
      <c r="P538" s="8"/>
      <c r="Q538" s="8" t="s">
        <v>3916</v>
      </c>
    </row>
    <row r="539" customHeight="1" spans="1:17">
      <c r="A539" s="6" t="s">
        <v>3917</v>
      </c>
      <c r="B539" s="6" t="s">
        <v>527</v>
      </c>
      <c r="C539" s="6" t="s">
        <v>3914</v>
      </c>
      <c r="D539" s="6" t="s">
        <v>3886</v>
      </c>
      <c r="E539" s="6" t="s">
        <v>2542</v>
      </c>
      <c r="F539" s="6" t="s">
        <v>2580</v>
      </c>
      <c r="G539" s="6" t="s">
        <v>3857</v>
      </c>
      <c r="H539" s="6" t="s">
        <v>121</v>
      </c>
      <c r="I539" s="6"/>
      <c r="J539" s="6"/>
      <c r="K539" s="6"/>
      <c r="L539" s="6"/>
      <c r="M539" s="6"/>
      <c r="N539" s="6"/>
      <c r="O539" s="6"/>
      <c r="P539" s="6"/>
      <c r="Q539" s="6" t="s">
        <v>3918</v>
      </c>
    </row>
    <row r="540" customHeight="1" spans="1:17">
      <c r="A540" s="8" t="s">
        <v>3919</v>
      </c>
      <c r="B540" s="8" t="s">
        <v>527</v>
      </c>
      <c r="C540" s="8" t="s">
        <v>3920</v>
      </c>
      <c r="D540" s="8" t="s">
        <v>3886</v>
      </c>
      <c r="E540" s="8" t="s">
        <v>2542</v>
      </c>
      <c r="F540" s="8" t="s">
        <v>2583</v>
      </c>
      <c r="G540" s="8" t="s">
        <v>3857</v>
      </c>
      <c r="H540" s="8" t="s">
        <v>121</v>
      </c>
      <c r="I540" s="8"/>
      <c r="J540" s="8"/>
      <c r="K540" s="8"/>
      <c r="L540" s="8"/>
      <c r="M540" s="8"/>
      <c r="N540" s="8"/>
      <c r="O540" s="8"/>
      <c r="P540" s="8"/>
      <c r="Q540" s="8" t="s">
        <v>3921</v>
      </c>
    </row>
    <row r="541" customHeight="1" spans="1:17">
      <c r="A541" s="6" t="s">
        <v>3922</v>
      </c>
      <c r="B541" s="6" t="s">
        <v>527</v>
      </c>
      <c r="C541" s="6" t="s">
        <v>3892</v>
      </c>
      <c r="D541" s="6" t="s">
        <v>3886</v>
      </c>
      <c r="E541" s="6" t="s">
        <v>2542</v>
      </c>
      <c r="F541" s="6" t="s">
        <v>2580</v>
      </c>
      <c r="G541" s="6" t="s">
        <v>2607</v>
      </c>
      <c r="H541" s="6" t="s">
        <v>121</v>
      </c>
      <c r="I541" s="6"/>
      <c r="J541" s="6"/>
      <c r="K541" s="6"/>
      <c r="L541" s="6"/>
      <c r="M541" s="6"/>
      <c r="N541" s="6"/>
      <c r="O541" s="6"/>
      <c r="P541" s="6"/>
      <c r="Q541" s="6" t="s">
        <v>3923</v>
      </c>
    </row>
    <row r="542" customHeight="1" spans="1:17">
      <c r="A542" s="8" t="s">
        <v>3924</v>
      </c>
      <c r="B542" s="8" t="s">
        <v>527</v>
      </c>
      <c r="C542" s="8" t="s">
        <v>3892</v>
      </c>
      <c r="D542" s="8" t="s">
        <v>3886</v>
      </c>
      <c r="E542" s="8" t="s">
        <v>2542</v>
      </c>
      <c r="F542" s="8" t="s">
        <v>2583</v>
      </c>
      <c r="G542" s="8" t="s">
        <v>2607</v>
      </c>
      <c r="H542" s="8" t="s">
        <v>121</v>
      </c>
      <c r="I542" s="8"/>
      <c r="J542" s="8"/>
      <c r="K542" s="8"/>
      <c r="L542" s="8"/>
      <c r="M542" s="8"/>
      <c r="N542" s="8"/>
      <c r="O542" s="8"/>
      <c r="P542" s="8"/>
      <c r="Q542" s="8" t="s">
        <v>3925</v>
      </c>
    </row>
    <row r="543" customHeight="1" spans="1:17">
      <c r="A543" s="6" t="s">
        <v>3926</v>
      </c>
      <c r="B543" s="6" t="s">
        <v>527</v>
      </c>
      <c r="C543" s="6" t="s">
        <v>3927</v>
      </c>
      <c r="D543" s="6" t="s">
        <v>3928</v>
      </c>
      <c r="E543" s="6" t="s">
        <v>2535</v>
      </c>
      <c r="F543" s="6" t="s">
        <v>2580</v>
      </c>
      <c r="G543" s="6" t="s">
        <v>3857</v>
      </c>
      <c r="H543" s="6" t="s">
        <v>121</v>
      </c>
      <c r="I543" s="6"/>
      <c r="J543" s="6"/>
      <c r="K543" s="6"/>
      <c r="L543" s="6"/>
      <c r="M543" s="6"/>
      <c r="N543" s="6"/>
      <c r="O543" s="6"/>
      <c r="P543" s="6"/>
      <c r="Q543" s="6" t="s">
        <v>3929</v>
      </c>
    </row>
    <row r="544" customHeight="1" spans="1:17">
      <c r="A544" s="8" t="s">
        <v>3930</v>
      </c>
      <c r="B544" s="8" t="s">
        <v>527</v>
      </c>
      <c r="C544" s="8" t="s">
        <v>3931</v>
      </c>
      <c r="D544" s="8" t="s">
        <v>3928</v>
      </c>
      <c r="E544" s="8" t="s">
        <v>2535</v>
      </c>
      <c r="F544" s="8" t="s">
        <v>2583</v>
      </c>
      <c r="G544" s="8" t="s">
        <v>3857</v>
      </c>
      <c r="H544" s="8" t="s">
        <v>121</v>
      </c>
      <c r="I544" s="8"/>
      <c r="J544" s="8"/>
      <c r="K544" s="8"/>
      <c r="L544" s="8"/>
      <c r="M544" s="8"/>
      <c r="N544" s="8"/>
      <c r="O544" s="8"/>
      <c r="P544" s="8"/>
      <c r="Q544" s="8" t="s">
        <v>3932</v>
      </c>
    </row>
    <row r="545" customHeight="1" spans="1:17">
      <c r="A545" s="6" t="s">
        <v>3933</v>
      </c>
      <c r="B545" s="6" t="s">
        <v>527</v>
      </c>
      <c r="C545" s="6" t="s">
        <v>3934</v>
      </c>
      <c r="D545" s="6" t="s">
        <v>3928</v>
      </c>
      <c r="E545" s="6" t="s">
        <v>2535</v>
      </c>
      <c r="F545" s="6" t="s">
        <v>2583</v>
      </c>
      <c r="G545" s="6" t="s">
        <v>3857</v>
      </c>
      <c r="H545" s="6" t="s">
        <v>121</v>
      </c>
      <c r="I545" s="6"/>
      <c r="J545" s="6"/>
      <c r="K545" s="6"/>
      <c r="L545" s="6"/>
      <c r="M545" s="6"/>
      <c r="N545" s="6"/>
      <c r="O545" s="6"/>
      <c r="P545" s="6"/>
      <c r="Q545" s="6" t="s">
        <v>3935</v>
      </c>
    </row>
    <row r="546" customHeight="1" spans="1:17">
      <c r="A546" s="8" t="s">
        <v>3936</v>
      </c>
      <c r="B546" s="8" t="s">
        <v>527</v>
      </c>
      <c r="C546" s="8" t="s">
        <v>3937</v>
      </c>
      <c r="D546" s="8" t="s">
        <v>3928</v>
      </c>
      <c r="E546" s="8" t="s">
        <v>2535</v>
      </c>
      <c r="F546" s="8" t="s">
        <v>2580</v>
      </c>
      <c r="G546" s="8" t="s">
        <v>3857</v>
      </c>
      <c r="H546" s="8" t="s">
        <v>121</v>
      </c>
      <c r="I546" s="8"/>
      <c r="J546" s="8"/>
      <c r="K546" s="8"/>
      <c r="L546" s="8"/>
      <c r="M546" s="8"/>
      <c r="N546" s="8"/>
      <c r="O546" s="8"/>
      <c r="P546" s="8"/>
      <c r="Q546" s="8" t="s">
        <v>3938</v>
      </c>
    </row>
    <row r="547" customHeight="1" spans="1:17">
      <c r="A547" s="6" t="s">
        <v>3939</v>
      </c>
      <c r="B547" s="6" t="s">
        <v>527</v>
      </c>
      <c r="C547" s="6" t="s">
        <v>3937</v>
      </c>
      <c r="D547" s="6" t="s">
        <v>3928</v>
      </c>
      <c r="E547" s="6" t="s">
        <v>2535</v>
      </c>
      <c r="F547" s="6" t="s">
        <v>2583</v>
      </c>
      <c r="G547" s="6" t="s">
        <v>3857</v>
      </c>
      <c r="H547" s="6" t="s">
        <v>121</v>
      </c>
      <c r="I547" s="6"/>
      <c r="J547" s="6"/>
      <c r="K547" s="6"/>
      <c r="L547" s="6"/>
      <c r="M547" s="6"/>
      <c r="N547" s="6"/>
      <c r="O547" s="6"/>
      <c r="P547" s="6"/>
      <c r="Q547" s="6" t="s">
        <v>3940</v>
      </c>
    </row>
    <row r="548" customHeight="1" spans="1:17">
      <c r="A548" s="8" t="s">
        <v>3941</v>
      </c>
      <c r="B548" s="8" t="s">
        <v>527</v>
      </c>
      <c r="C548" s="8" t="s">
        <v>3942</v>
      </c>
      <c r="D548" s="8" t="s">
        <v>3928</v>
      </c>
      <c r="E548" s="8" t="s">
        <v>2539</v>
      </c>
      <c r="F548" s="8" t="s">
        <v>2580</v>
      </c>
      <c r="G548" s="8" t="s">
        <v>3857</v>
      </c>
      <c r="H548" s="8" t="s">
        <v>121</v>
      </c>
      <c r="I548" s="8"/>
      <c r="J548" s="8"/>
      <c r="K548" s="8"/>
      <c r="L548" s="8"/>
      <c r="M548" s="8"/>
      <c r="N548" s="8"/>
      <c r="O548" s="8"/>
      <c r="P548" s="8"/>
      <c r="Q548" s="8" t="s">
        <v>3943</v>
      </c>
    </row>
    <row r="549" customHeight="1" spans="1:17">
      <c r="A549" s="6" t="s">
        <v>3944</v>
      </c>
      <c r="B549" s="6" t="s">
        <v>527</v>
      </c>
      <c r="C549" s="6" t="s">
        <v>3945</v>
      </c>
      <c r="D549" s="6" t="s">
        <v>3928</v>
      </c>
      <c r="E549" s="6" t="s">
        <v>2539</v>
      </c>
      <c r="F549" s="6" t="s">
        <v>2583</v>
      </c>
      <c r="G549" s="6" t="s">
        <v>3857</v>
      </c>
      <c r="H549" s="6" t="s">
        <v>121</v>
      </c>
      <c r="I549" s="6"/>
      <c r="J549" s="6"/>
      <c r="K549" s="6"/>
      <c r="L549" s="6"/>
      <c r="M549" s="6"/>
      <c r="N549" s="6"/>
      <c r="O549" s="6"/>
      <c r="P549" s="6"/>
      <c r="Q549" s="6" t="s">
        <v>3946</v>
      </c>
    </row>
    <row r="550" customHeight="1" spans="1:17">
      <c r="A550" s="8" t="s">
        <v>3947</v>
      </c>
      <c r="B550" s="8" t="s">
        <v>527</v>
      </c>
      <c r="C550" s="8" t="s">
        <v>3937</v>
      </c>
      <c r="D550" s="8" t="s">
        <v>3928</v>
      </c>
      <c r="E550" s="8" t="s">
        <v>2539</v>
      </c>
      <c r="F550" s="8" t="s">
        <v>2580</v>
      </c>
      <c r="G550" s="8" t="s">
        <v>3857</v>
      </c>
      <c r="H550" s="8" t="s">
        <v>121</v>
      </c>
      <c r="I550" s="8"/>
      <c r="J550" s="8"/>
      <c r="K550" s="8"/>
      <c r="L550" s="8"/>
      <c r="M550" s="8"/>
      <c r="N550" s="8"/>
      <c r="O550" s="8"/>
      <c r="P550" s="8"/>
      <c r="Q550" s="8" t="s">
        <v>3948</v>
      </c>
    </row>
    <row r="551" customHeight="1" spans="1:17">
      <c r="A551" s="6" t="s">
        <v>3949</v>
      </c>
      <c r="B551" s="6" t="s">
        <v>527</v>
      </c>
      <c r="C551" s="6" t="s">
        <v>3937</v>
      </c>
      <c r="D551" s="6" t="s">
        <v>3928</v>
      </c>
      <c r="E551" s="6" t="s">
        <v>2539</v>
      </c>
      <c r="F551" s="6" t="s">
        <v>2583</v>
      </c>
      <c r="G551" s="6" t="s">
        <v>3857</v>
      </c>
      <c r="H551" s="6" t="s">
        <v>121</v>
      </c>
      <c r="I551" s="6"/>
      <c r="J551" s="6"/>
      <c r="K551" s="6"/>
      <c r="L551" s="6"/>
      <c r="M551" s="6"/>
      <c r="N551" s="6"/>
      <c r="O551" s="6"/>
      <c r="P551" s="6"/>
      <c r="Q551" s="6" t="s">
        <v>3950</v>
      </c>
    </row>
    <row r="552" customHeight="1" spans="1:17">
      <c r="A552" s="8" t="s">
        <v>3951</v>
      </c>
      <c r="B552" s="8" t="s">
        <v>527</v>
      </c>
      <c r="C552" s="8" t="s">
        <v>3937</v>
      </c>
      <c r="D552" s="8" t="s">
        <v>3928</v>
      </c>
      <c r="E552" s="8" t="s">
        <v>2542</v>
      </c>
      <c r="F552" s="8" t="s">
        <v>2580</v>
      </c>
      <c r="G552" s="8" t="s">
        <v>3857</v>
      </c>
      <c r="H552" s="8" t="s">
        <v>121</v>
      </c>
      <c r="I552" s="8"/>
      <c r="J552" s="8"/>
      <c r="K552" s="8"/>
      <c r="L552" s="8"/>
      <c r="M552" s="8"/>
      <c r="N552" s="8"/>
      <c r="O552" s="8"/>
      <c r="P552" s="8"/>
      <c r="Q552" s="8" t="s">
        <v>3952</v>
      </c>
    </row>
    <row r="553" customHeight="1" spans="1:17">
      <c r="A553" s="6" t="s">
        <v>3953</v>
      </c>
      <c r="B553" s="6" t="s">
        <v>527</v>
      </c>
      <c r="C553" s="6" t="s">
        <v>3937</v>
      </c>
      <c r="D553" s="6" t="s">
        <v>3928</v>
      </c>
      <c r="E553" s="6" t="s">
        <v>2542</v>
      </c>
      <c r="F553" s="6" t="s">
        <v>2583</v>
      </c>
      <c r="G553" s="6" t="s">
        <v>3857</v>
      </c>
      <c r="H553" s="6" t="s">
        <v>121</v>
      </c>
      <c r="I553" s="6"/>
      <c r="J553" s="6"/>
      <c r="K553" s="6"/>
      <c r="L553" s="6"/>
      <c r="M553" s="6"/>
      <c r="N553" s="6"/>
      <c r="O553" s="6"/>
      <c r="P553" s="6"/>
      <c r="Q553" s="6" t="s">
        <v>3954</v>
      </c>
    </row>
    <row r="554" customHeight="1" spans="1:17">
      <c r="A554" s="16"/>
      <c r="B554" s="16"/>
      <c r="C554" s="17" t="s">
        <v>3955</v>
      </c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</row>
    <row r="555" customHeight="1" spans="1:17">
      <c r="A555" s="6" t="s">
        <v>3956</v>
      </c>
      <c r="B555" s="6" t="s">
        <v>554</v>
      </c>
      <c r="C555" s="6" t="s">
        <v>3957</v>
      </c>
      <c r="D555" s="6" t="s">
        <v>3958</v>
      </c>
      <c r="E555" s="6" t="s">
        <v>2535</v>
      </c>
      <c r="F555" s="6" t="s">
        <v>2583</v>
      </c>
      <c r="G555" s="6" t="s">
        <v>3959</v>
      </c>
      <c r="H555" s="6" t="s">
        <v>2372</v>
      </c>
      <c r="I555" s="6"/>
      <c r="J555" s="6"/>
      <c r="K555" s="6"/>
      <c r="L555" s="6"/>
      <c r="M555" s="6"/>
      <c r="N555" s="6"/>
      <c r="O555" s="6"/>
      <c r="P555" s="6"/>
      <c r="Q555" s="6" t="s">
        <v>3960</v>
      </c>
    </row>
    <row r="556" customHeight="1" spans="1:17">
      <c r="A556" s="8" t="s">
        <v>3961</v>
      </c>
      <c r="B556" s="8" t="s">
        <v>554</v>
      </c>
      <c r="C556" s="8" t="s">
        <v>3962</v>
      </c>
      <c r="D556" s="8" t="s">
        <v>3958</v>
      </c>
      <c r="E556" s="8" t="s">
        <v>2539</v>
      </c>
      <c r="F556" s="8" t="s">
        <v>2580</v>
      </c>
      <c r="G556" s="8" t="s">
        <v>3166</v>
      </c>
      <c r="H556" s="8" t="s">
        <v>2372</v>
      </c>
      <c r="I556" s="8"/>
      <c r="J556" s="8"/>
      <c r="K556" s="8"/>
      <c r="L556" s="8"/>
      <c r="M556" s="8"/>
      <c r="N556" s="8"/>
      <c r="O556" s="8"/>
      <c r="P556" s="8"/>
      <c r="Q556" s="8" t="s">
        <v>3963</v>
      </c>
    </row>
    <row r="557" customHeight="1" spans="1:17">
      <c r="A557" s="6" t="s">
        <v>3964</v>
      </c>
      <c r="B557" s="6" t="s">
        <v>554</v>
      </c>
      <c r="C557" s="6" t="s">
        <v>3965</v>
      </c>
      <c r="D557" s="6" t="s">
        <v>3966</v>
      </c>
      <c r="E557" s="6" t="s">
        <v>2535</v>
      </c>
      <c r="F557" s="6" t="s">
        <v>2583</v>
      </c>
      <c r="G557" s="6" t="s">
        <v>3967</v>
      </c>
      <c r="H557" s="6" t="s">
        <v>2372</v>
      </c>
      <c r="I557" s="6"/>
      <c r="J557" s="6"/>
      <c r="K557" s="6"/>
      <c r="L557" s="6"/>
      <c r="M557" s="6"/>
      <c r="N557" s="6"/>
      <c r="O557" s="6"/>
      <c r="P557" s="6"/>
      <c r="Q557" s="6" t="s">
        <v>3968</v>
      </c>
    </row>
    <row r="558" customHeight="1" spans="1:17">
      <c r="A558" s="8" t="s">
        <v>3969</v>
      </c>
      <c r="B558" s="8" t="s">
        <v>554</v>
      </c>
      <c r="C558" s="8" t="s">
        <v>3965</v>
      </c>
      <c r="D558" s="8" t="s">
        <v>3966</v>
      </c>
      <c r="E558" s="8" t="s">
        <v>2539</v>
      </c>
      <c r="F558" s="8" t="s">
        <v>2583</v>
      </c>
      <c r="G558" s="8" t="s">
        <v>3967</v>
      </c>
      <c r="H558" s="8" t="s">
        <v>2372</v>
      </c>
      <c r="I558" s="8"/>
      <c r="J558" s="8"/>
      <c r="K558" s="8"/>
      <c r="L558" s="8"/>
      <c r="M558" s="8"/>
      <c r="N558" s="8"/>
      <c r="O558" s="8"/>
      <c r="P558" s="8"/>
      <c r="Q558" s="8" t="s">
        <v>3970</v>
      </c>
    </row>
    <row r="559" customHeight="1" spans="1:17">
      <c r="A559" s="6" t="s">
        <v>3971</v>
      </c>
      <c r="B559" s="6" t="s">
        <v>554</v>
      </c>
      <c r="C559" s="6" t="s">
        <v>3972</v>
      </c>
      <c r="D559" s="6" t="s">
        <v>3966</v>
      </c>
      <c r="E559" s="6" t="s">
        <v>2542</v>
      </c>
      <c r="F559" s="6"/>
      <c r="G559" s="6" t="s">
        <v>3166</v>
      </c>
      <c r="H559" s="6" t="s">
        <v>121</v>
      </c>
      <c r="I559" s="6"/>
      <c r="J559" s="6"/>
      <c r="K559" s="6"/>
      <c r="L559" s="6"/>
      <c r="M559" s="6"/>
      <c r="N559" s="6"/>
      <c r="O559" s="6"/>
      <c r="P559" s="6"/>
      <c r="Q559" s="6" t="s">
        <v>3973</v>
      </c>
    </row>
    <row r="560" customHeight="1" spans="1:17">
      <c r="A560" s="8" t="s">
        <v>3974</v>
      </c>
      <c r="B560" s="8" t="s">
        <v>554</v>
      </c>
      <c r="C560" s="8" t="s">
        <v>3975</v>
      </c>
      <c r="D560" s="8" t="s">
        <v>3170</v>
      </c>
      <c r="E560" s="8" t="s">
        <v>2539</v>
      </c>
      <c r="F560" s="8" t="s">
        <v>2583</v>
      </c>
      <c r="G560" s="8" t="s">
        <v>3976</v>
      </c>
      <c r="H560" s="8" t="s">
        <v>2372</v>
      </c>
      <c r="I560" s="8"/>
      <c r="J560" s="8"/>
      <c r="K560" s="8"/>
      <c r="L560" s="8"/>
      <c r="M560" s="8"/>
      <c r="N560" s="8"/>
      <c r="O560" s="8"/>
      <c r="P560" s="8"/>
      <c r="Q560" s="8" t="s">
        <v>3977</v>
      </c>
    </row>
    <row r="561" customHeight="1" spans="1:17">
      <c r="A561" s="6" t="s">
        <v>3978</v>
      </c>
      <c r="B561" s="6" t="s">
        <v>554</v>
      </c>
      <c r="C561" s="6" t="s">
        <v>3979</v>
      </c>
      <c r="D561" s="6" t="s">
        <v>3184</v>
      </c>
      <c r="E561" s="6" t="s">
        <v>2535</v>
      </c>
      <c r="F561" s="6" t="s">
        <v>2583</v>
      </c>
      <c r="G561" s="6" t="s">
        <v>3980</v>
      </c>
      <c r="H561" s="6" t="s">
        <v>2372</v>
      </c>
      <c r="I561" s="6"/>
      <c r="J561" s="6"/>
      <c r="K561" s="6"/>
      <c r="L561" s="6"/>
      <c r="M561" s="6"/>
      <c r="N561" s="6"/>
      <c r="O561" s="6"/>
      <c r="P561" s="6"/>
      <c r="Q561" s="6" t="s">
        <v>3981</v>
      </c>
    </row>
    <row r="562" customHeight="1" spans="1:17">
      <c r="A562" s="8" t="s">
        <v>3982</v>
      </c>
      <c r="B562" s="8" t="s">
        <v>554</v>
      </c>
      <c r="C562" s="8" t="s">
        <v>3983</v>
      </c>
      <c r="D562" s="8" t="s">
        <v>3184</v>
      </c>
      <c r="E562" s="8" t="s">
        <v>2535</v>
      </c>
      <c r="F562" s="8"/>
      <c r="G562" s="8" t="s">
        <v>2536</v>
      </c>
      <c r="H562" s="8" t="s">
        <v>121</v>
      </c>
      <c r="I562" s="8"/>
      <c r="J562" s="8"/>
      <c r="K562" s="8"/>
      <c r="L562" s="8"/>
      <c r="M562" s="8"/>
      <c r="N562" s="8"/>
      <c r="O562" s="8"/>
      <c r="P562" s="8"/>
      <c r="Q562" s="8" t="s">
        <v>3984</v>
      </c>
    </row>
    <row r="563" customHeight="1" spans="1:17">
      <c r="A563" s="6" t="s">
        <v>3985</v>
      </c>
      <c r="B563" s="6" t="s">
        <v>554</v>
      </c>
      <c r="C563" s="6" t="s">
        <v>3986</v>
      </c>
      <c r="D563" s="6" t="s">
        <v>3184</v>
      </c>
      <c r="E563" s="6" t="s">
        <v>2535</v>
      </c>
      <c r="F563" s="6" t="s">
        <v>2580</v>
      </c>
      <c r="G563" s="6" t="s">
        <v>3987</v>
      </c>
      <c r="H563" s="6" t="s">
        <v>2372</v>
      </c>
      <c r="I563" s="6"/>
      <c r="J563" s="6"/>
      <c r="K563" s="6"/>
      <c r="L563" s="6"/>
      <c r="M563" s="6"/>
      <c r="N563" s="6"/>
      <c r="O563" s="6"/>
      <c r="P563" s="6"/>
      <c r="Q563" s="6" t="s">
        <v>3988</v>
      </c>
    </row>
    <row r="564" customHeight="1" spans="1:17">
      <c r="A564" s="8" t="s">
        <v>3989</v>
      </c>
      <c r="B564" s="8" t="s">
        <v>554</v>
      </c>
      <c r="C564" s="8" t="s">
        <v>3986</v>
      </c>
      <c r="D564" s="8" t="s">
        <v>3184</v>
      </c>
      <c r="E564" s="8" t="s">
        <v>2535</v>
      </c>
      <c r="F564" s="8" t="s">
        <v>2580</v>
      </c>
      <c r="G564" s="8" t="s">
        <v>2607</v>
      </c>
      <c r="H564" s="8" t="s">
        <v>121</v>
      </c>
      <c r="I564" s="8"/>
      <c r="J564" s="8"/>
      <c r="K564" s="8"/>
      <c r="L564" s="8"/>
      <c r="M564" s="8"/>
      <c r="N564" s="8"/>
      <c r="O564" s="8"/>
      <c r="P564" s="8"/>
      <c r="Q564" s="8" t="s">
        <v>3990</v>
      </c>
    </row>
    <row r="565" customHeight="1" spans="1:17">
      <c r="A565" s="6" t="s">
        <v>3991</v>
      </c>
      <c r="B565" s="6" t="s">
        <v>554</v>
      </c>
      <c r="C565" s="6" t="s">
        <v>3986</v>
      </c>
      <c r="D565" s="6" t="s">
        <v>3184</v>
      </c>
      <c r="E565" s="6" t="s">
        <v>2535</v>
      </c>
      <c r="F565" s="6" t="s">
        <v>2580</v>
      </c>
      <c r="G565" s="6"/>
      <c r="H565" s="6" t="s">
        <v>121</v>
      </c>
      <c r="I565" s="6"/>
      <c r="J565" s="6"/>
      <c r="K565" s="6"/>
      <c r="L565" s="6"/>
      <c r="M565" s="6"/>
      <c r="N565" s="6"/>
      <c r="O565" s="6"/>
      <c r="P565" s="6"/>
      <c r="Q565" s="6" t="s">
        <v>3992</v>
      </c>
    </row>
    <row r="566" customHeight="1" spans="1:17">
      <c r="A566" s="8" t="s">
        <v>3993</v>
      </c>
      <c r="B566" s="8" t="s">
        <v>554</v>
      </c>
      <c r="C566" s="8" t="s">
        <v>3986</v>
      </c>
      <c r="D566" s="8" t="s">
        <v>3184</v>
      </c>
      <c r="E566" s="8" t="s">
        <v>2535</v>
      </c>
      <c r="F566" s="8" t="s">
        <v>2583</v>
      </c>
      <c r="G566" s="8" t="s">
        <v>2607</v>
      </c>
      <c r="H566" s="8" t="s">
        <v>121</v>
      </c>
      <c r="I566" s="8"/>
      <c r="J566" s="8"/>
      <c r="K566" s="8"/>
      <c r="L566" s="8"/>
      <c r="M566" s="8"/>
      <c r="N566" s="8"/>
      <c r="O566" s="8"/>
      <c r="P566" s="8"/>
      <c r="Q566" s="8" t="s">
        <v>3994</v>
      </c>
    </row>
    <row r="567" customHeight="1" spans="1:17">
      <c r="A567" s="6" t="s">
        <v>3995</v>
      </c>
      <c r="B567" s="6" t="s">
        <v>554</v>
      </c>
      <c r="C567" s="6" t="s">
        <v>3996</v>
      </c>
      <c r="D567" s="6" t="s">
        <v>3184</v>
      </c>
      <c r="E567" s="6" t="s">
        <v>2535</v>
      </c>
      <c r="F567" s="6"/>
      <c r="G567" s="6" t="s">
        <v>2796</v>
      </c>
      <c r="H567" s="6" t="s">
        <v>121</v>
      </c>
      <c r="I567" s="6"/>
      <c r="J567" s="6"/>
      <c r="K567" s="6"/>
      <c r="L567" s="6"/>
      <c r="M567" s="6"/>
      <c r="N567" s="6"/>
      <c r="O567" s="6"/>
      <c r="P567" s="6"/>
      <c r="Q567" s="6" t="s">
        <v>3997</v>
      </c>
    </row>
    <row r="568" customHeight="1" spans="1:17">
      <c r="A568" s="8" t="s">
        <v>3998</v>
      </c>
      <c r="B568" s="8" t="s">
        <v>554</v>
      </c>
      <c r="C568" s="8" t="s">
        <v>3999</v>
      </c>
      <c r="D568" s="8" t="s">
        <v>3184</v>
      </c>
      <c r="E568" s="8" t="s">
        <v>2535</v>
      </c>
      <c r="F568" s="8"/>
      <c r="G568" s="8" t="s">
        <v>2536</v>
      </c>
      <c r="H568" s="8" t="s">
        <v>121</v>
      </c>
      <c r="I568" s="8"/>
      <c r="J568" s="8"/>
      <c r="K568" s="8"/>
      <c r="L568" s="8"/>
      <c r="M568" s="8"/>
      <c r="N568" s="8"/>
      <c r="O568" s="8"/>
      <c r="P568" s="8"/>
      <c r="Q568" s="8" t="s">
        <v>4000</v>
      </c>
    </row>
    <row r="569" customHeight="1" spans="1:17">
      <c r="A569" s="6" t="s">
        <v>4001</v>
      </c>
      <c r="B569" s="6" t="s">
        <v>554</v>
      </c>
      <c r="C569" s="6" t="s">
        <v>4002</v>
      </c>
      <c r="D569" s="6" t="s">
        <v>3184</v>
      </c>
      <c r="E569" s="6" t="s">
        <v>2539</v>
      </c>
      <c r="F569" s="6" t="s">
        <v>2580</v>
      </c>
      <c r="G569" s="6" t="s">
        <v>3980</v>
      </c>
      <c r="H569" s="6" t="s">
        <v>2372</v>
      </c>
      <c r="I569" s="6"/>
      <c r="J569" s="6"/>
      <c r="K569" s="6"/>
      <c r="L569" s="6"/>
      <c r="M569" s="6"/>
      <c r="N569" s="6"/>
      <c r="O569" s="6"/>
      <c r="P569" s="6"/>
      <c r="Q569" s="6" t="s">
        <v>4003</v>
      </c>
    </row>
    <row r="570" customHeight="1" spans="1:17">
      <c r="A570" s="8" t="s">
        <v>4004</v>
      </c>
      <c r="B570" s="8" t="s">
        <v>554</v>
      </c>
      <c r="C570" s="8" t="s">
        <v>4005</v>
      </c>
      <c r="D570" s="8" t="s">
        <v>3184</v>
      </c>
      <c r="E570" s="8" t="s">
        <v>2539</v>
      </c>
      <c r="F570" s="8"/>
      <c r="G570" s="8"/>
      <c r="H570" s="8" t="s">
        <v>121</v>
      </c>
      <c r="I570" s="8"/>
      <c r="J570" s="8"/>
      <c r="K570" s="8"/>
      <c r="L570" s="8"/>
      <c r="M570" s="8"/>
      <c r="N570" s="8"/>
      <c r="O570" s="8"/>
      <c r="P570" s="8"/>
      <c r="Q570" s="8" t="s">
        <v>4006</v>
      </c>
    </row>
    <row r="571" customHeight="1" spans="1:17">
      <c r="A571" s="6" t="s">
        <v>4007</v>
      </c>
      <c r="B571" s="6" t="s">
        <v>554</v>
      </c>
      <c r="C571" s="6" t="s">
        <v>3986</v>
      </c>
      <c r="D571" s="6" t="s">
        <v>3184</v>
      </c>
      <c r="E571" s="6" t="s">
        <v>2539</v>
      </c>
      <c r="F571" s="6" t="s">
        <v>2580</v>
      </c>
      <c r="G571" s="6" t="s">
        <v>2607</v>
      </c>
      <c r="H571" s="6" t="s">
        <v>121</v>
      </c>
      <c r="I571" s="6"/>
      <c r="J571" s="6"/>
      <c r="K571" s="6"/>
      <c r="L571" s="6"/>
      <c r="M571" s="6"/>
      <c r="N571" s="6"/>
      <c r="O571" s="6"/>
      <c r="P571" s="6"/>
      <c r="Q571" s="6" t="s">
        <v>4008</v>
      </c>
    </row>
    <row r="572" customHeight="1" spans="1:17">
      <c r="A572" s="8" t="s">
        <v>4009</v>
      </c>
      <c r="B572" s="8" t="s">
        <v>554</v>
      </c>
      <c r="C572" s="8" t="s">
        <v>3986</v>
      </c>
      <c r="D572" s="8" t="s">
        <v>3184</v>
      </c>
      <c r="E572" s="8" t="s">
        <v>2539</v>
      </c>
      <c r="F572" s="8" t="s">
        <v>2583</v>
      </c>
      <c r="G572" s="8" t="s">
        <v>2607</v>
      </c>
      <c r="H572" s="8" t="s">
        <v>121</v>
      </c>
      <c r="I572" s="8"/>
      <c r="J572" s="8"/>
      <c r="K572" s="8"/>
      <c r="L572" s="8"/>
      <c r="M572" s="8"/>
      <c r="N572" s="8"/>
      <c r="O572" s="8"/>
      <c r="P572" s="8"/>
      <c r="Q572" s="8" t="s">
        <v>4010</v>
      </c>
    </row>
    <row r="573" customHeight="1" spans="1:17">
      <c r="A573" s="6" t="s">
        <v>4011</v>
      </c>
      <c r="B573" s="6" t="s">
        <v>554</v>
      </c>
      <c r="C573" s="6" t="s">
        <v>3996</v>
      </c>
      <c r="D573" s="6" t="s">
        <v>3184</v>
      </c>
      <c r="E573" s="6" t="s">
        <v>2539</v>
      </c>
      <c r="F573" s="6"/>
      <c r="G573" s="6" t="s">
        <v>2536</v>
      </c>
      <c r="H573" s="6" t="s">
        <v>121</v>
      </c>
      <c r="I573" s="6"/>
      <c r="J573" s="6"/>
      <c r="K573" s="6"/>
      <c r="L573" s="6"/>
      <c r="M573" s="6"/>
      <c r="N573" s="6"/>
      <c r="O573" s="6"/>
      <c r="P573" s="6"/>
      <c r="Q573" s="6" t="s">
        <v>4012</v>
      </c>
    </row>
    <row r="574" customHeight="1" spans="1:17">
      <c r="A574" s="8" t="s">
        <v>4013</v>
      </c>
      <c r="B574" s="8" t="s">
        <v>554</v>
      </c>
      <c r="C574" s="8" t="s">
        <v>4014</v>
      </c>
      <c r="D574" s="8" t="s">
        <v>3184</v>
      </c>
      <c r="E574" s="8" t="s">
        <v>2539</v>
      </c>
      <c r="F574" s="8" t="s">
        <v>2580</v>
      </c>
      <c r="G574" s="8" t="s">
        <v>3587</v>
      </c>
      <c r="H574" s="8" t="s">
        <v>121</v>
      </c>
      <c r="I574" s="8"/>
      <c r="J574" s="8"/>
      <c r="K574" s="8"/>
      <c r="L574" s="8"/>
      <c r="M574" s="8"/>
      <c r="N574" s="8"/>
      <c r="O574" s="8"/>
      <c r="P574" s="8"/>
      <c r="Q574" s="8" t="s">
        <v>4015</v>
      </c>
    </row>
    <row r="575" customHeight="1" spans="1:17">
      <c r="A575" s="6" t="s">
        <v>4016</v>
      </c>
      <c r="B575" s="6" t="s">
        <v>554</v>
      </c>
      <c r="C575" s="6" t="s">
        <v>4017</v>
      </c>
      <c r="D575" s="6" t="s">
        <v>3184</v>
      </c>
      <c r="E575" s="6" t="s">
        <v>2539</v>
      </c>
      <c r="F575" s="6" t="s">
        <v>2583</v>
      </c>
      <c r="G575" s="6" t="s">
        <v>3587</v>
      </c>
      <c r="H575" s="6" t="s">
        <v>121</v>
      </c>
      <c r="I575" s="6"/>
      <c r="J575" s="6"/>
      <c r="K575" s="6"/>
      <c r="L575" s="6"/>
      <c r="M575" s="6"/>
      <c r="N575" s="6"/>
      <c r="O575" s="6"/>
      <c r="P575" s="6"/>
      <c r="Q575" s="6" t="s">
        <v>4018</v>
      </c>
    </row>
    <row r="576" customHeight="1" spans="1:17">
      <c r="A576" s="8" t="s">
        <v>4019</v>
      </c>
      <c r="B576" s="8" t="s">
        <v>554</v>
      </c>
      <c r="C576" s="8" t="s">
        <v>4020</v>
      </c>
      <c r="D576" s="8" t="s">
        <v>3184</v>
      </c>
      <c r="E576" s="8" t="s">
        <v>2542</v>
      </c>
      <c r="F576" s="8" t="s">
        <v>2583</v>
      </c>
      <c r="G576" s="8" t="s">
        <v>2536</v>
      </c>
      <c r="H576" s="8" t="s">
        <v>121</v>
      </c>
      <c r="I576" s="8"/>
      <c r="J576" s="8"/>
      <c r="K576" s="8"/>
      <c r="L576" s="8"/>
      <c r="M576" s="8"/>
      <c r="N576" s="8"/>
      <c r="O576" s="8"/>
      <c r="P576" s="8"/>
      <c r="Q576" s="8" t="s">
        <v>4021</v>
      </c>
    </row>
    <row r="577" customHeight="1" spans="1:17">
      <c r="A577" s="6" t="s">
        <v>4022</v>
      </c>
      <c r="B577" s="6" t="s">
        <v>554</v>
      </c>
      <c r="C577" s="6" t="s">
        <v>4005</v>
      </c>
      <c r="D577" s="6" t="s">
        <v>3184</v>
      </c>
      <c r="E577" s="6" t="s">
        <v>2542</v>
      </c>
      <c r="F577" s="6"/>
      <c r="G577" s="6"/>
      <c r="H577" s="6" t="s">
        <v>121</v>
      </c>
      <c r="I577" s="6"/>
      <c r="J577" s="6"/>
      <c r="K577" s="6"/>
      <c r="L577" s="6"/>
      <c r="M577" s="6"/>
      <c r="N577" s="6"/>
      <c r="O577" s="6"/>
      <c r="P577" s="6"/>
      <c r="Q577" s="6" t="s">
        <v>4023</v>
      </c>
    </row>
    <row r="578" customHeight="1" spans="1:17">
      <c r="A578" s="8" t="s">
        <v>4024</v>
      </c>
      <c r="B578" s="8" t="s">
        <v>554</v>
      </c>
      <c r="C578" s="8" t="s">
        <v>3986</v>
      </c>
      <c r="D578" s="8" t="s">
        <v>3184</v>
      </c>
      <c r="E578" s="8" t="s">
        <v>2542</v>
      </c>
      <c r="F578" s="8" t="s">
        <v>2580</v>
      </c>
      <c r="G578" s="8" t="s">
        <v>2607</v>
      </c>
      <c r="H578" s="8" t="s">
        <v>121</v>
      </c>
      <c r="I578" s="8"/>
      <c r="J578" s="8"/>
      <c r="K578" s="8"/>
      <c r="L578" s="8"/>
      <c r="M578" s="8"/>
      <c r="N578" s="8"/>
      <c r="O578" s="8"/>
      <c r="P578" s="8"/>
      <c r="Q578" s="8" t="s">
        <v>4025</v>
      </c>
    </row>
    <row r="579" customHeight="1" spans="1:17">
      <c r="A579" s="6" t="s">
        <v>4026</v>
      </c>
      <c r="B579" s="6" t="s">
        <v>554</v>
      </c>
      <c r="C579" s="6" t="s">
        <v>3996</v>
      </c>
      <c r="D579" s="6" t="s">
        <v>3184</v>
      </c>
      <c r="E579" s="6" t="s">
        <v>2542</v>
      </c>
      <c r="F579" s="6"/>
      <c r="G579" s="6" t="s">
        <v>2536</v>
      </c>
      <c r="H579" s="6" t="s">
        <v>121</v>
      </c>
      <c r="I579" s="6"/>
      <c r="J579" s="6"/>
      <c r="K579" s="6"/>
      <c r="L579" s="6"/>
      <c r="M579" s="6"/>
      <c r="N579" s="6"/>
      <c r="O579" s="6"/>
      <c r="P579" s="6"/>
      <c r="Q579" s="6" t="s">
        <v>4027</v>
      </c>
    </row>
    <row r="580" customHeight="1" spans="1:17">
      <c r="A580" s="8" t="s">
        <v>4028</v>
      </c>
      <c r="B580" s="8" t="s">
        <v>554</v>
      </c>
      <c r="C580" s="8" t="s">
        <v>4017</v>
      </c>
      <c r="D580" s="8" t="s">
        <v>3184</v>
      </c>
      <c r="E580" s="8" t="s">
        <v>2542</v>
      </c>
      <c r="F580" s="8" t="s">
        <v>2583</v>
      </c>
      <c r="G580" s="8" t="s">
        <v>3587</v>
      </c>
      <c r="H580" s="8" t="s">
        <v>121</v>
      </c>
      <c r="I580" s="8"/>
      <c r="J580" s="8"/>
      <c r="K580" s="8"/>
      <c r="L580" s="8"/>
      <c r="M580" s="8"/>
      <c r="N580" s="8"/>
      <c r="O580" s="8"/>
      <c r="P580" s="8"/>
      <c r="Q580" s="8" t="s">
        <v>4029</v>
      </c>
    </row>
    <row r="581" customHeight="1" spans="1:17">
      <c r="A581" s="6" t="s">
        <v>4030</v>
      </c>
      <c r="B581" s="6" t="s">
        <v>554</v>
      </c>
      <c r="C581" s="6" t="s">
        <v>4031</v>
      </c>
      <c r="D581" s="6" t="s">
        <v>3184</v>
      </c>
      <c r="E581" s="6" t="s">
        <v>2545</v>
      </c>
      <c r="F581" s="6" t="s">
        <v>2583</v>
      </c>
      <c r="G581" s="6" t="s">
        <v>3980</v>
      </c>
      <c r="H581" s="6" t="s">
        <v>121</v>
      </c>
      <c r="I581" s="6"/>
      <c r="J581" s="6"/>
      <c r="K581" s="6"/>
      <c r="L581" s="6"/>
      <c r="M581" s="6"/>
      <c r="N581" s="6"/>
      <c r="O581" s="6"/>
      <c r="P581" s="6"/>
      <c r="Q581" s="6" t="s">
        <v>4032</v>
      </c>
    </row>
    <row r="582" customHeight="1" spans="1:17">
      <c r="A582" s="8" t="s">
        <v>4033</v>
      </c>
      <c r="B582" s="8" t="s">
        <v>554</v>
      </c>
      <c r="C582" s="8" t="s">
        <v>4005</v>
      </c>
      <c r="D582" s="8" t="s">
        <v>3184</v>
      </c>
      <c r="E582" s="8" t="s">
        <v>2560</v>
      </c>
      <c r="F582" s="8"/>
      <c r="G582" s="8" t="s">
        <v>2674</v>
      </c>
      <c r="H582" s="8" t="s">
        <v>121</v>
      </c>
      <c r="I582" s="8"/>
      <c r="J582" s="8"/>
      <c r="K582" s="8"/>
      <c r="L582" s="8"/>
      <c r="M582" s="8"/>
      <c r="N582" s="8"/>
      <c r="O582" s="8"/>
      <c r="P582" s="8"/>
      <c r="Q582" s="8" t="s">
        <v>4034</v>
      </c>
    </row>
    <row r="583" customHeight="1" spans="1:17">
      <c r="A583" s="6" t="s">
        <v>4035</v>
      </c>
      <c r="B583" s="6" t="s">
        <v>554</v>
      </c>
      <c r="C583" s="6" t="s">
        <v>4036</v>
      </c>
      <c r="D583" s="6" t="s">
        <v>2742</v>
      </c>
      <c r="E583" s="6" t="s">
        <v>2535</v>
      </c>
      <c r="F583" s="6"/>
      <c r="G583" s="6" t="s">
        <v>3980</v>
      </c>
      <c r="H583" s="6" t="s">
        <v>121</v>
      </c>
      <c r="I583" s="6"/>
      <c r="J583" s="6"/>
      <c r="K583" s="6"/>
      <c r="L583" s="6"/>
      <c r="M583" s="6"/>
      <c r="N583" s="6"/>
      <c r="O583" s="6"/>
      <c r="P583" s="6"/>
      <c r="Q583" s="6" t="s">
        <v>4037</v>
      </c>
    </row>
    <row r="584" customHeight="1" spans="1:17">
      <c r="A584" s="8" t="s">
        <v>4038</v>
      </c>
      <c r="B584" s="8" t="s">
        <v>554</v>
      </c>
      <c r="C584" s="8" t="s">
        <v>4039</v>
      </c>
      <c r="D584" s="8" t="s">
        <v>2761</v>
      </c>
      <c r="E584" s="8" t="s">
        <v>2535</v>
      </c>
      <c r="F584" s="8" t="s">
        <v>2580</v>
      </c>
      <c r="G584" s="8" t="s">
        <v>3166</v>
      </c>
      <c r="H584" s="8" t="s">
        <v>121</v>
      </c>
      <c r="I584" s="8"/>
      <c r="J584" s="8"/>
      <c r="K584" s="8"/>
      <c r="L584" s="8"/>
      <c r="M584" s="8"/>
      <c r="N584" s="8"/>
      <c r="O584" s="8"/>
      <c r="P584" s="8"/>
      <c r="Q584" s="8" t="s">
        <v>4040</v>
      </c>
    </row>
    <row r="585" customHeight="1" spans="1:17">
      <c r="A585" s="6" t="s">
        <v>4041</v>
      </c>
      <c r="B585" s="6" t="s">
        <v>554</v>
      </c>
      <c r="C585" s="6" t="s">
        <v>4042</v>
      </c>
      <c r="D585" s="6" t="s">
        <v>2761</v>
      </c>
      <c r="E585" s="6" t="s">
        <v>2535</v>
      </c>
      <c r="F585" s="6" t="s">
        <v>2583</v>
      </c>
      <c r="G585" s="6" t="s">
        <v>3166</v>
      </c>
      <c r="H585" s="6" t="s">
        <v>121</v>
      </c>
      <c r="I585" s="6"/>
      <c r="J585" s="6"/>
      <c r="K585" s="6"/>
      <c r="L585" s="6"/>
      <c r="M585" s="6"/>
      <c r="N585" s="6"/>
      <c r="O585" s="6"/>
      <c r="P585" s="6"/>
      <c r="Q585" s="6" t="s">
        <v>4043</v>
      </c>
    </row>
    <row r="586" customHeight="1" spans="1:17">
      <c r="A586" s="8" t="s">
        <v>4044</v>
      </c>
      <c r="B586" s="8" t="s">
        <v>554</v>
      </c>
      <c r="C586" s="8" t="s">
        <v>4045</v>
      </c>
      <c r="D586" s="8" t="s">
        <v>2761</v>
      </c>
      <c r="E586" s="8" t="s">
        <v>2539</v>
      </c>
      <c r="F586" s="8" t="s">
        <v>2580</v>
      </c>
      <c r="G586" s="8"/>
      <c r="H586" s="8" t="s">
        <v>2372</v>
      </c>
      <c r="I586" s="8"/>
      <c r="J586" s="8"/>
      <c r="K586" s="8"/>
      <c r="L586" s="8"/>
      <c r="M586" s="8"/>
      <c r="N586" s="8"/>
      <c r="O586" s="8"/>
      <c r="P586" s="8"/>
      <c r="Q586" s="8" t="s">
        <v>4046</v>
      </c>
    </row>
    <row r="587" customHeight="1" spans="1:17">
      <c r="A587" s="6" t="s">
        <v>4047</v>
      </c>
      <c r="B587" s="6" t="s">
        <v>554</v>
      </c>
      <c r="C587" s="6" t="s">
        <v>4045</v>
      </c>
      <c r="D587" s="6" t="s">
        <v>2761</v>
      </c>
      <c r="E587" s="6" t="s">
        <v>2539</v>
      </c>
      <c r="F587" s="6" t="s">
        <v>2583</v>
      </c>
      <c r="G587" s="6"/>
      <c r="H587" s="6" t="s">
        <v>2372</v>
      </c>
      <c r="I587" s="6"/>
      <c r="J587" s="6"/>
      <c r="K587" s="6"/>
      <c r="L587" s="6"/>
      <c r="M587" s="6"/>
      <c r="N587" s="6"/>
      <c r="O587" s="6"/>
      <c r="P587" s="6"/>
      <c r="Q587" s="6" t="s">
        <v>4048</v>
      </c>
    </row>
    <row r="588" customHeight="1" spans="1:17">
      <c r="A588" s="8" t="s">
        <v>4049</v>
      </c>
      <c r="B588" s="8" t="s">
        <v>554</v>
      </c>
      <c r="C588" s="8" t="s">
        <v>4039</v>
      </c>
      <c r="D588" s="8" t="s">
        <v>2761</v>
      </c>
      <c r="E588" s="8" t="s">
        <v>2539</v>
      </c>
      <c r="F588" s="8" t="s">
        <v>2580</v>
      </c>
      <c r="G588" s="8" t="s">
        <v>3166</v>
      </c>
      <c r="H588" s="8" t="s">
        <v>121</v>
      </c>
      <c r="I588" s="8"/>
      <c r="J588" s="8"/>
      <c r="K588" s="8"/>
      <c r="L588" s="8"/>
      <c r="M588" s="8"/>
      <c r="N588" s="8"/>
      <c r="O588" s="8"/>
      <c r="P588" s="8"/>
      <c r="Q588" s="8" t="s">
        <v>4050</v>
      </c>
    </row>
    <row r="589" customHeight="1" spans="1:17">
      <c r="A589" s="6" t="s">
        <v>4051</v>
      </c>
      <c r="B589" s="6" t="s">
        <v>554</v>
      </c>
      <c r="C589" s="6" t="s">
        <v>4052</v>
      </c>
      <c r="D589" s="6" t="s">
        <v>2761</v>
      </c>
      <c r="E589" s="6" t="s">
        <v>2539</v>
      </c>
      <c r="F589" s="6" t="s">
        <v>2583</v>
      </c>
      <c r="G589" s="6" t="s">
        <v>3166</v>
      </c>
      <c r="H589" s="6" t="s">
        <v>121</v>
      </c>
      <c r="I589" s="6"/>
      <c r="J589" s="6"/>
      <c r="K589" s="6"/>
      <c r="L589" s="6"/>
      <c r="M589" s="6"/>
      <c r="N589" s="6"/>
      <c r="O589" s="6"/>
      <c r="P589" s="6"/>
      <c r="Q589" s="6" t="s">
        <v>4053</v>
      </c>
    </row>
    <row r="590" customHeight="1" spans="1:17">
      <c r="A590" s="8" t="s">
        <v>4054</v>
      </c>
      <c r="B590" s="8" t="s">
        <v>554</v>
      </c>
      <c r="C590" s="8" t="s">
        <v>4055</v>
      </c>
      <c r="D590" s="8" t="s">
        <v>3237</v>
      </c>
      <c r="E590" s="8" t="s">
        <v>2535</v>
      </c>
      <c r="F590" s="8"/>
      <c r="G590" s="8" t="s">
        <v>2536</v>
      </c>
      <c r="H590" s="8" t="s">
        <v>121</v>
      </c>
      <c r="I590" s="8"/>
      <c r="J590" s="8"/>
      <c r="K590" s="8"/>
      <c r="L590" s="8"/>
      <c r="M590" s="8"/>
      <c r="N590" s="8"/>
      <c r="O590" s="8"/>
      <c r="P590" s="8"/>
      <c r="Q590" s="8" t="s">
        <v>4056</v>
      </c>
    </row>
    <row r="591" customHeight="1" spans="1:17">
      <c r="A591" s="6" t="s">
        <v>4057</v>
      </c>
      <c r="B591" s="6" t="s">
        <v>554</v>
      </c>
      <c r="C591" s="6" t="s">
        <v>4058</v>
      </c>
      <c r="D591" s="6" t="s">
        <v>3237</v>
      </c>
      <c r="E591" s="6" t="s">
        <v>2535</v>
      </c>
      <c r="F591" s="6"/>
      <c r="G591" s="6" t="s">
        <v>2536</v>
      </c>
      <c r="H591" s="6" t="s">
        <v>121</v>
      </c>
      <c r="I591" s="6"/>
      <c r="J591" s="6"/>
      <c r="K591" s="6"/>
      <c r="L591" s="6"/>
      <c r="M591" s="6"/>
      <c r="N591" s="6"/>
      <c r="O591" s="6"/>
      <c r="P591" s="6"/>
      <c r="Q591" s="6" t="s">
        <v>4059</v>
      </c>
    </row>
    <row r="592" customHeight="1" spans="1:17">
      <c r="A592" s="8" t="s">
        <v>4060</v>
      </c>
      <c r="B592" s="8" t="s">
        <v>554</v>
      </c>
      <c r="C592" s="8" t="s">
        <v>4061</v>
      </c>
      <c r="D592" s="8" t="s">
        <v>3237</v>
      </c>
      <c r="E592" s="8" t="s">
        <v>2535</v>
      </c>
      <c r="F592" s="8"/>
      <c r="G592" s="8" t="s">
        <v>3587</v>
      </c>
      <c r="H592" s="8" t="s">
        <v>121</v>
      </c>
      <c r="I592" s="8"/>
      <c r="J592" s="8"/>
      <c r="K592" s="8"/>
      <c r="L592" s="8"/>
      <c r="M592" s="8"/>
      <c r="N592" s="8"/>
      <c r="O592" s="8"/>
      <c r="P592" s="8"/>
      <c r="Q592" s="8" t="s">
        <v>4062</v>
      </c>
    </row>
    <row r="593" customHeight="1" spans="1:17">
      <c r="A593" s="6" t="s">
        <v>4063</v>
      </c>
      <c r="B593" s="6" t="s">
        <v>554</v>
      </c>
      <c r="C593" s="6" t="s">
        <v>4064</v>
      </c>
      <c r="D593" s="6" t="s">
        <v>3237</v>
      </c>
      <c r="E593" s="6" t="s">
        <v>2535</v>
      </c>
      <c r="F593" s="6" t="s">
        <v>2583</v>
      </c>
      <c r="G593" s="6"/>
      <c r="H593" s="6" t="s">
        <v>121</v>
      </c>
      <c r="I593" s="6"/>
      <c r="J593" s="6"/>
      <c r="K593" s="6"/>
      <c r="L593" s="6"/>
      <c r="M593" s="6"/>
      <c r="N593" s="6"/>
      <c r="O593" s="6"/>
      <c r="P593" s="6"/>
      <c r="Q593" s="6" t="s">
        <v>4065</v>
      </c>
    </row>
    <row r="594" customHeight="1" spans="1:17">
      <c r="A594" s="8" t="s">
        <v>4066</v>
      </c>
      <c r="B594" s="8" t="s">
        <v>554</v>
      </c>
      <c r="C594" s="8" t="s">
        <v>4067</v>
      </c>
      <c r="D594" s="8" t="s">
        <v>3237</v>
      </c>
      <c r="E594" s="8" t="s">
        <v>2535</v>
      </c>
      <c r="F594" s="8" t="s">
        <v>2580</v>
      </c>
      <c r="G594" s="8" t="s">
        <v>2607</v>
      </c>
      <c r="H594" s="8" t="s">
        <v>121</v>
      </c>
      <c r="I594" s="8"/>
      <c r="J594" s="8"/>
      <c r="K594" s="8"/>
      <c r="L594" s="8"/>
      <c r="M594" s="8"/>
      <c r="N594" s="8"/>
      <c r="O594" s="8"/>
      <c r="P594" s="8"/>
      <c r="Q594" s="8" t="s">
        <v>4068</v>
      </c>
    </row>
    <row r="595" customHeight="1" spans="1:17">
      <c r="A595" s="6" t="s">
        <v>4069</v>
      </c>
      <c r="B595" s="6" t="s">
        <v>554</v>
      </c>
      <c r="C595" s="6" t="s">
        <v>4067</v>
      </c>
      <c r="D595" s="6" t="s">
        <v>3237</v>
      </c>
      <c r="E595" s="6" t="s">
        <v>2535</v>
      </c>
      <c r="F595" s="6" t="s">
        <v>2583</v>
      </c>
      <c r="G595" s="6" t="s">
        <v>2607</v>
      </c>
      <c r="H595" s="6" t="s">
        <v>121</v>
      </c>
      <c r="I595" s="6"/>
      <c r="J595" s="6"/>
      <c r="K595" s="6"/>
      <c r="L595" s="6"/>
      <c r="M595" s="6"/>
      <c r="N595" s="6"/>
      <c r="O595" s="6"/>
      <c r="P595" s="6"/>
      <c r="Q595" s="6" t="s">
        <v>4070</v>
      </c>
    </row>
    <row r="596" customHeight="1" spans="1:17">
      <c r="A596" s="8" t="s">
        <v>4071</v>
      </c>
      <c r="B596" s="8" t="s">
        <v>554</v>
      </c>
      <c r="C596" s="8" t="s">
        <v>4055</v>
      </c>
      <c r="D596" s="8" t="s">
        <v>3237</v>
      </c>
      <c r="E596" s="8" t="s">
        <v>2539</v>
      </c>
      <c r="F596" s="8"/>
      <c r="G596" s="8" t="s">
        <v>2536</v>
      </c>
      <c r="H596" s="8" t="s">
        <v>121</v>
      </c>
      <c r="I596" s="8"/>
      <c r="J596" s="8"/>
      <c r="K596" s="8"/>
      <c r="L596" s="8"/>
      <c r="M596" s="8"/>
      <c r="N596" s="8"/>
      <c r="O596" s="8"/>
      <c r="P596" s="8"/>
      <c r="Q596" s="8" t="s">
        <v>4072</v>
      </c>
    </row>
    <row r="597" customHeight="1" spans="1:17">
      <c r="A597" s="6" t="s">
        <v>4073</v>
      </c>
      <c r="B597" s="6" t="s">
        <v>554</v>
      </c>
      <c r="C597" s="6" t="s">
        <v>4058</v>
      </c>
      <c r="D597" s="6" t="s">
        <v>3237</v>
      </c>
      <c r="E597" s="6" t="s">
        <v>2539</v>
      </c>
      <c r="F597" s="6"/>
      <c r="G597" s="6" t="s">
        <v>2536</v>
      </c>
      <c r="H597" s="6" t="s">
        <v>121</v>
      </c>
      <c r="I597" s="6"/>
      <c r="J597" s="6"/>
      <c r="K597" s="6"/>
      <c r="L597" s="6"/>
      <c r="M597" s="6"/>
      <c r="N597" s="6"/>
      <c r="O597" s="6"/>
      <c r="P597" s="6"/>
      <c r="Q597" s="6" t="s">
        <v>4074</v>
      </c>
    </row>
    <row r="598" customHeight="1" spans="1:17">
      <c r="A598" s="8" t="s">
        <v>4075</v>
      </c>
      <c r="B598" s="8" t="s">
        <v>554</v>
      </c>
      <c r="C598" s="8" t="s">
        <v>4076</v>
      </c>
      <c r="D598" s="8" t="s">
        <v>3237</v>
      </c>
      <c r="E598" s="8" t="s">
        <v>2539</v>
      </c>
      <c r="F598" s="8"/>
      <c r="G598" s="8" t="s">
        <v>3587</v>
      </c>
      <c r="H598" s="8" t="s">
        <v>121</v>
      </c>
      <c r="I598" s="8"/>
      <c r="J598" s="8"/>
      <c r="K598" s="8"/>
      <c r="L598" s="8"/>
      <c r="M598" s="8"/>
      <c r="N598" s="8"/>
      <c r="O598" s="8"/>
      <c r="P598" s="8"/>
      <c r="Q598" s="8" t="s">
        <v>4077</v>
      </c>
    </row>
    <row r="599" customHeight="1" spans="1:17">
      <c r="A599" s="6" t="s">
        <v>4078</v>
      </c>
      <c r="B599" s="6" t="s">
        <v>554</v>
      </c>
      <c r="C599" s="6" t="s">
        <v>4079</v>
      </c>
      <c r="D599" s="6" t="s">
        <v>3237</v>
      </c>
      <c r="E599" s="6" t="s">
        <v>2539</v>
      </c>
      <c r="F599" s="6" t="s">
        <v>2580</v>
      </c>
      <c r="G599" s="6"/>
      <c r="H599" s="6" t="s">
        <v>121</v>
      </c>
      <c r="I599" s="6"/>
      <c r="J599" s="6"/>
      <c r="K599" s="6"/>
      <c r="L599" s="6"/>
      <c r="M599" s="6"/>
      <c r="N599" s="6"/>
      <c r="O599" s="6"/>
      <c r="P599" s="6"/>
      <c r="Q599" s="6" t="s">
        <v>4080</v>
      </c>
    </row>
    <row r="600" customHeight="1" spans="1:17">
      <c r="A600" s="8" t="s">
        <v>4081</v>
      </c>
      <c r="B600" s="8" t="s">
        <v>554</v>
      </c>
      <c r="C600" s="8" t="s">
        <v>4079</v>
      </c>
      <c r="D600" s="8" t="s">
        <v>3237</v>
      </c>
      <c r="E600" s="8" t="s">
        <v>2539</v>
      </c>
      <c r="F600" s="8" t="s">
        <v>2583</v>
      </c>
      <c r="G600" s="8"/>
      <c r="H600" s="8" t="s">
        <v>121</v>
      </c>
      <c r="I600" s="8"/>
      <c r="J600" s="8"/>
      <c r="K600" s="8"/>
      <c r="L600" s="8"/>
      <c r="M600" s="8"/>
      <c r="N600" s="8"/>
      <c r="O600" s="8"/>
      <c r="P600" s="8"/>
      <c r="Q600" s="8" t="s">
        <v>4082</v>
      </c>
    </row>
    <row r="601" customHeight="1" spans="1:17">
      <c r="A601" s="6" t="s">
        <v>4083</v>
      </c>
      <c r="B601" s="6" t="s">
        <v>554</v>
      </c>
      <c r="C601" s="6" t="s">
        <v>4055</v>
      </c>
      <c r="D601" s="6" t="s">
        <v>3237</v>
      </c>
      <c r="E601" s="6" t="s">
        <v>2542</v>
      </c>
      <c r="F601" s="6"/>
      <c r="G601" s="6" t="s">
        <v>2536</v>
      </c>
      <c r="H601" s="6" t="s">
        <v>121</v>
      </c>
      <c r="I601" s="6"/>
      <c r="J601" s="6"/>
      <c r="K601" s="6"/>
      <c r="L601" s="6"/>
      <c r="M601" s="6"/>
      <c r="N601" s="6"/>
      <c r="O601" s="6"/>
      <c r="P601" s="6"/>
      <c r="Q601" s="6" t="s">
        <v>4084</v>
      </c>
    </row>
    <row r="602" customHeight="1" spans="1:17">
      <c r="A602" s="8" t="s">
        <v>4085</v>
      </c>
      <c r="B602" s="8" t="s">
        <v>554</v>
      </c>
      <c r="C602" s="8" t="s">
        <v>4058</v>
      </c>
      <c r="D602" s="8" t="s">
        <v>3237</v>
      </c>
      <c r="E602" s="8" t="s">
        <v>2542</v>
      </c>
      <c r="F602" s="8" t="s">
        <v>2583</v>
      </c>
      <c r="G602" s="8" t="s">
        <v>2536</v>
      </c>
      <c r="H602" s="8" t="s">
        <v>121</v>
      </c>
      <c r="I602" s="8"/>
      <c r="J602" s="8"/>
      <c r="K602" s="8"/>
      <c r="L602" s="8"/>
      <c r="M602" s="8"/>
      <c r="N602" s="8"/>
      <c r="O602" s="8"/>
      <c r="P602" s="8"/>
      <c r="Q602" s="8" t="s">
        <v>4086</v>
      </c>
    </row>
    <row r="603" customHeight="1" spans="1:17">
      <c r="A603" s="6" t="s">
        <v>4087</v>
      </c>
      <c r="B603" s="6" t="s">
        <v>554</v>
      </c>
      <c r="C603" s="6" t="s">
        <v>4061</v>
      </c>
      <c r="D603" s="6" t="s">
        <v>3237</v>
      </c>
      <c r="E603" s="6" t="s">
        <v>2542</v>
      </c>
      <c r="F603" s="6"/>
      <c r="G603" s="6" t="s">
        <v>3587</v>
      </c>
      <c r="H603" s="6" t="s">
        <v>121</v>
      </c>
      <c r="I603" s="6"/>
      <c r="J603" s="6"/>
      <c r="K603" s="6"/>
      <c r="L603" s="6"/>
      <c r="M603" s="6"/>
      <c r="N603" s="6"/>
      <c r="O603" s="6"/>
      <c r="P603" s="6"/>
      <c r="Q603" s="6" t="s">
        <v>4088</v>
      </c>
    </row>
    <row r="604" customHeight="1" spans="1:17">
      <c r="A604" s="8" t="s">
        <v>4089</v>
      </c>
      <c r="B604" s="8" t="s">
        <v>554</v>
      </c>
      <c r="C604" s="8" t="s">
        <v>4079</v>
      </c>
      <c r="D604" s="8" t="s">
        <v>3237</v>
      </c>
      <c r="E604" s="8" t="s">
        <v>2542</v>
      </c>
      <c r="F604" s="8" t="s">
        <v>2580</v>
      </c>
      <c r="G604" s="8"/>
      <c r="H604" s="8" t="s">
        <v>121</v>
      </c>
      <c r="I604" s="8"/>
      <c r="J604" s="8"/>
      <c r="K604" s="8"/>
      <c r="L604" s="8"/>
      <c r="M604" s="8"/>
      <c r="N604" s="8"/>
      <c r="O604" s="8"/>
      <c r="P604" s="8"/>
      <c r="Q604" s="8" t="s">
        <v>4090</v>
      </c>
    </row>
    <row r="605" customHeight="1" spans="1:17">
      <c r="A605" s="6" t="s">
        <v>4091</v>
      </c>
      <c r="B605" s="6" t="s">
        <v>554</v>
      </c>
      <c r="C605" s="6" t="s">
        <v>4079</v>
      </c>
      <c r="D605" s="6" t="s">
        <v>3237</v>
      </c>
      <c r="E605" s="6" t="s">
        <v>2542</v>
      </c>
      <c r="F605" s="6" t="s">
        <v>2583</v>
      </c>
      <c r="G605" s="6"/>
      <c r="H605" s="6" t="s">
        <v>121</v>
      </c>
      <c r="I605" s="6"/>
      <c r="J605" s="6"/>
      <c r="K605" s="6"/>
      <c r="L605" s="6"/>
      <c r="M605" s="6"/>
      <c r="N605" s="6"/>
      <c r="O605" s="6"/>
      <c r="P605" s="6"/>
      <c r="Q605" s="6" t="s">
        <v>4092</v>
      </c>
    </row>
    <row r="606" customHeight="1" spans="1:17">
      <c r="A606" s="8" t="s">
        <v>4093</v>
      </c>
      <c r="B606" s="8" t="s">
        <v>554</v>
      </c>
      <c r="C606" s="8" t="s">
        <v>4067</v>
      </c>
      <c r="D606" s="8" t="s">
        <v>3237</v>
      </c>
      <c r="E606" s="8" t="s">
        <v>2542</v>
      </c>
      <c r="F606" s="8" t="s">
        <v>2580</v>
      </c>
      <c r="G606" s="8" t="s">
        <v>2607</v>
      </c>
      <c r="H606" s="8" t="s">
        <v>121</v>
      </c>
      <c r="I606" s="8"/>
      <c r="J606" s="8"/>
      <c r="K606" s="8"/>
      <c r="L606" s="8"/>
      <c r="M606" s="8"/>
      <c r="N606" s="8"/>
      <c r="O606" s="8"/>
      <c r="P606" s="8"/>
      <c r="Q606" s="8" t="s">
        <v>4094</v>
      </c>
    </row>
    <row r="607" customHeight="1" spans="1:17">
      <c r="A607" s="6" t="s">
        <v>4095</v>
      </c>
      <c r="B607" s="6" t="s">
        <v>554</v>
      </c>
      <c r="C607" s="6" t="s">
        <v>4067</v>
      </c>
      <c r="D607" s="6" t="s">
        <v>3237</v>
      </c>
      <c r="E607" s="6" t="s">
        <v>2542</v>
      </c>
      <c r="F607" s="6" t="s">
        <v>2583</v>
      </c>
      <c r="G607" s="6" t="s">
        <v>2607</v>
      </c>
      <c r="H607" s="6" t="s">
        <v>121</v>
      </c>
      <c r="I607" s="6"/>
      <c r="J607" s="6"/>
      <c r="K607" s="6"/>
      <c r="L607" s="6"/>
      <c r="M607" s="6"/>
      <c r="N607" s="6"/>
      <c r="O607" s="6"/>
      <c r="P607" s="6"/>
      <c r="Q607" s="6" t="s">
        <v>4096</v>
      </c>
    </row>
    <row r="608" customHeight="1" spans="1:17">
      <c r="A608" s="8" t="s">
        <v>4097</v>
      </c>
      <c r="B608" s="8" t="s">
        <v>554</v>
      </c>
      <c r="C608" s="8" t="s">
        <v>4055</v>
      </c>
      <c r="D608" s="8" t="s">
        <v>3237</v>
      </c>
      <c r="E608" s="8" t="s">
        <v>2545</v>
      </c>
      <c r="F608" s="8"/>
      <c r="G608" s="8" t="s">
        <v>2536</v>
      </c>
      <c r="H608" s="8" t="s">
        <v>121</v>
      </c>
      <c r="I608" s="8"/>
      <c r="J608" s="8"/>
      <c r="K608" s="8"/>
      <c r="L608" s="8"/>
      <c r="M608" s="8"/>
      <c r="N608" s="8"/>
      <c r="O608" s="8"/>
      <c r="P608" s="8"/>
      <c r="Q608" s="8" t="s">
        <v>4098</v>
      </c>
    </row>
    <row r="609" customHeight="1" spans="1:17">
      <c r="A609" s="6" t="s">
        <v>4099</v>
      </c>
      <c r="B609" s="6" t="s">
        <v>554</v>
      </c>
      <c r="C609" s="6" t="s">
        <v>4058</v>
      </c>
      <c r="D609" s="6" t="s">
        <v>3237</v>
      </c>
      <c r="E609" s="6" t="s">
        <v>2560</v>
      </c>
      <c r="F609" s="6"/>
      <c r="G609" s="6" t="s">
        <v>4100</v>
      </c>
      <c r="H609" s="6" t="s">
        <v>121</v>
      </c>
      <c r="I609" s="6"/>
      <c r="J609" s="6"/>
      <c r="K609" s="6"/>
      <c r="L609" s="6"/>
      <c r="M609" s="6"/>
      <c r="N609" s="6"/>
      <c r="O609" s="6"/>
      <c r="P609" s="6"/>
      <c r="Q609" s="6" t="s">
        <v>4101</v>
      </c>
    </row>
    <row r="610" customHeight="1" spans="1:17">
      <c r="A610" s="8" t="s">
        <v>4102</v>
      </c>
      <c r="B610" s="8" t="s">
        <v>554</v>
      </c>
      <c r="C610" s="8" t="s">
        <v>4103</v>
      </c>
      <c r="D610" s="8" t="s">
        <v>2828</v>
      </c>
      <c r="E610" s="8" t="s">
        <v>2535</v>
      </c>
      <c r="F610" s="8" t="s">
        <v>2583</v>
      </c>
      <c r="G610" s="8"/>
      <c r="H610" s="8" t="s">
        <v>2372</v>
      </c>
      <c r="I610" s="8"/>
      <c r="J610" s="8"/>
      <c r="K610" s="8"/>
      <c r="L610" s="8"/>
      <c r="M610" s="8"/>
      <c r="N610" s="8"/>
      <c r="O610" s="8"/>
      <c r="P610" s="8"/>
      <c r="Q610" s="8" t="s">
        <v>4104</v>
      </c>
    </row>
    <row r="611" customHeight="1" spans="1:17">
      <c r="A611" s="6" t="s">
        <v>4105</v>
      </c>
      <c r="B611" s="6" t="s">
        <v>554</v>
      </c>
      <c r="C611" s="6" t="s">
        <v>4106</v>
      </c>
      <c r="D611" s="6" t="s">
        <v>2828</v>
      </c>
      <c r="E611" s="6" t="s">
        <v>2535</v>
      </c>
      <c r="F611" s="6"/>
      <c r="G611" s="6" t="s">
        <v>4107</v>
      </c>
      <c r="H611" s="6" t="s">
        <v>121</v>
      </c>
      <c r="I611" s="6"/>
      <c r="J611" s="6"/>
      <c r="K611" s="6"/>
      <c r="L611" s="6"/>
      <c r="M611" s="6"/>
      <c r="N611" s="6"/>
      <c r="O611" s="6" t="s">
        <v>4108</v>
      </c>
      <c r="P611" s="6"/>
      <c r="Q611" s="6" t="s">
        <v>4109</v>
      </c>
    </row>
    <row r="612" customHeight="1" spans="1:17">
      <c r="A612" s="8" t="s">
        <v>4110</v>
      </c>
      <c r="B612" s="8" t="s">
        <v>554</v>
      </c>
      <c r="C612" s="8" t="s">
        <v>4106</v>
      </c>
      <c r="D612" s="8" t="s">
        <v>2828</v>
      </c>
      <c r="E612" s="8" t="s">
        <v>2539</v>
      </c>
      <c r="F612" s="8"/>
      <c r="G612" s="8" t="s">
        <v>4107</v>
      </c>
      <c r="H612" s="8" t="s">
        <v>121</v>
      </c>
      <c r="I612" s="8"/>
      <c r="J612" s="8"/>
      <c r="K612" s="8"/>
      <c r="L612" s="8"/>
      <c r="M612" s="8"/>
      <c r="N612" s="8"/>
      <c r="O612" s="8" t="s">
        <v>4108</v>
      </c>
      <c r="P612" s="8"/>
      <c r="Q612" s="8" t="s">
        <v>4111</v>
      </c>
    </row>
    <row r="613" customHeight="1" spans="1:17">
      <c r="A613" s="6" t="s">
        <v>4112</v>
      </c>
      <c r="B613" s="6" t="s">
        <v>554</v>
      </c>
      <c r="C613" s="6" t="s">
        <v>4106</v>
      </c>
      <c r="D613" s="6" t="s">
        <v>2828</v>
      </c>
      <c r="E613" s="6" t="s">
        <v>2542</v>
      </c>
      <c r="F613" s="6"/>
      <c r="G613" s="6" t="s">
        <v>4107</v>
      </c>
      <c r="H613" s="6" t="s">
        <v>121</v>
      </c>
      <c r="I613" s="6"/>
      <c r="J613" s="6"/>
      <c r="K613" s="6"/>
      <c r="L613" s="6"/>
      <c r="M613" s="6"/>
      <c r="N613" s="6"/>
      <c r="O613" s="6" t="s">
        <v>4108</v>
      </c>
      <c r="P613" s="6"/>
      <c r="Q613" s="6" t="s">
        <v>4113</v>
      </c>
    </row>
    <row r="614" customHeight="1" spans="1:17">
      <c r="A614" s="8" t="s">
        <v>4114</v>
      </c>
      <c r="B614" s="8" t="s">
        <v>554</v>
      </c>
      <c r="C614" s="8" t="s">
        <v>4103</v>
      </c>
      <c r="D614" s="8" t="s">
        <v>2828</v>
      </c>
      <c r="E614" s="8" t="s">
        <v>2560</v>
      </c>
      <c r="F614" s="8" t="s">
        <v>2583</v>
      </c>
      <c r="G614" s="8"/>
      <c r="H614" s="8" t="s">
        <v>2372</v>
      </c>
      <c r="I614" s="8"/>
      <c r="J614" s="8"/>
      <c r="K614" s="8"/>
      <c r="L614" s="8"/>
      <c r="M614" s="8"/>
      <c r="N614" s="8"/>
      <c r="O614" s="8"/>
      <c r="P614" s="8"/>
      <c r="Q614" s="8" t="s">
        <v>4115</v>
      </c>
    </row>
    <row r="615" customHeight="1" spans="1:17">
      <c r="A615" s="6" t="s">
        <v>4116</v>
      </c>
      <c r="B615" s="6" t="s">
        <v>554</v>
      </c>
      <c r="C615" s="6" t="s">
        <v>4117</v>
      </c>
      <c r="D615" s="6"/>
      <c r="E615" s="6" t="s">
        <v>2535</v>
      </c>
      <c r="F615" s="6" t="s">
        <v>2583</v>
      </c>
      <c r="G615" s="6" t="s">
        <v>3166</v>
      </c>
      <c r="H615" s="6" t="s">
        <v>121</v>
      </c>
      <c r="I615" s="6"/>
      <c r="J615" s="6"/>
      <c r="K615" s="6"/>
      <c r="L615" s="6"/>
      <c r="M615" s="6"/>
      <c r="N615" s="6"/>
      <c r="O615" s="6"/>
      <c r="P615" s="6"/>
      <c r="Q615" s="6" t="s">
        <v>4118</v>
      </c>
    </row>
    <row r="616" customHeight="1" spans="1:17">
      <c r="A616" s="16"/>
      <c r="B616" s="16"/>
      <c r="C616" s="17" t="s">
        <v>4119</v>
      </c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</row>
    <row r="617" customHeight="1" spans="1:17">
      <c r="A617" s="6" t="s">
        <v>4120</v>
      </c>
      <c r="B617" s="6" t="s">
        <v>596</v>
      </c>
      <c r="C617" s="6" t="s">
        <v>4121</v>
      </c>
      <c r="D617" s="6" t="s">
        <v>3163</v>
      </c>
      <c r="E617" s="6" t="s">
        <v>2535</v>
      </c>
      <c r="F617" s="6" t="s">
        <v>2583</v>
      </c>
      <c r="G617" s="6"/>
      <c r="H617" s="6" t="s">
        <v>121</v>
      </c>
      <c r="I617" s="6"/>
      <c r="J617" s="6"/>
      <c r="K617" s="6"/>
      <c r="L617" s="6"/>
      <c r="M617" s="6"/>
      <c r="N617" s="6"/>
      <c r="O617" s="6"/>
      <c r="P617" s="6"/>
      <c r="Q617" s="6" t="s">
        <v>4122</v>
      </c>
    </row>
    <row r="618" customHeight="1" spans="1:17">
      <c r="A618" s="8" t="s">
        <v>4123</v>
      </c>
      <c r="B618" s="8" t="s">
        <v>596</v>
      </c>
      <c r="C618" s="8" t="s">
        <v>4124</v>
      </c>
      <c r="D618" s="8" t="s">
        <v>3163</v>
      </c>
      <c r="E618" s="8" t="s">
        <v>2535</v>
      </c>
      <c r="F618" s="8"/>
      <c r="G618" s="8" t="s">
        <v>3980</v>
      </c>
      <c r="H618" s="8" t="s">
        <v>121</v>
      </c>
      <c r="I618" s="8"/>
      <c r="J618" s="8"/>
      <c r="K618" s="8"/>
      <c r="L618" s="8"/>
      <c r="M618" s="8"/>
      <c r="N618" s="8"/>
      <c r="O618" s="8"/>
      <c r="P618" s="8"/>
      <c r="Q618" s="8" t="s">
        <v>4125</v>
      </c>
    </row>
    <row r="619" customHeight="1" spans="1:17">
      <c r="A619" s="6" t="s">
        <v>4126</v>
      </c>
      <c r="B619" s="6" t="s">
        <v>596</v>
      </c>
      <c r="C619" s="6" t="s">
        <v>4124</v>
      </c>
      <c r="D619" s="6" t="s">
        <v>3163</v>
      </c>
      <c r="E619" s="6" t="s">
        <v>2535</v>
      </c>
      <c r="F619" s="6" t="s">
        <v>2583</v>
      </c>
      <c r="G619" s="6" t="s">
        <v>3980</v>
      </c>
      <c r="H619" s="6" t="s">
        <v>4127</v>
      </c>
      <c r="I619" s="6"/>
      <c r="J619" s="6"/>
      <c r="K619" s="6"/>
      <c r="L619" s="6"/>
      <c r="M619" s="6"/>
      <c r="N619" s="6"/>
      <c r="O619" s="6"/>
      <c r="P619" s="6"/>
      <c r="Q619" s="6" t="s">
        <v>4128</v>
      </c>
    </row>
    <row r="620" customHeight="1" spans="1:17">
      <c r="A620" s="8" t="s">
        <v>4129</v>
      </c>
      <c r="B620" s="8" t="s">
        <v>596</v>
      </c>
      <c r="C620" s="8" t="s">
        <v>4130</v>
      </c>
      <c r="D620" s="8" t="s">
        <v>3163</v>
      </c>
      <c r="E620" s="8" t="s">
        <v>2542</v>
      </c>
      <c r="F620" s="8" t="s">
        <v>2583</v>
      </c>
      <c r="G620" s="8" t="s">
        <v>3980</v>
      </c>
      <c r="H620" s="8" t="s">
        <v>2372</v>
      </c>
      <c r="I620" s="8"/>
      <c r="J620" s="8"/>
      <c r="K620" s="8"/>
      <c r="L620" s="8"/>
      <c r="M620" s="8"/>
      <c r="N620" s="8"/>
      <c r="O620" s="8"/>
      <c r="P620" s="8"/>
      <c r="Q620" s="8" t="s">
        <v>4131</v>
      </c>
    </row>
    <row r="621" customHeight="1" spans="1:17">
      <c r="A621" s="6" t="s">
        <v>4132</v>
      </c>
      <c r="B621" s="6" t="s">
        <v>596</v>
      </c>
      <c r="C621" s="6" t="s">
        <v>4133</v>
      </c>
      <c r="D621" s="6" t="s">
        <v>3170</v>
      </c>
      <c r="E621" s="6" t="s">
        <v>2535</v>
      </c>
      <c r="F621" s="6"/>
      <c r="G621" s="6" t="s">
        <v>3166</v>
      </c>
      <c r="H621" s="6" t="s">
        <v>121</v>
      </c>
      <c r="I621" s="6"/>
      <c r="J621" s="6"/>
      <c r="K621" s="6"/>
      <c r="L621" s="6"/>
      <c r="M621" s="6"/>
      <c r="N621" s="6"/>
      <c r="O621" s="6" t="s">
        <v>4134</v>
      </c>
      <c r="P621" s="6"/>
      <c r="Q621" s="6" t="s">
        <v>4135</v>
      </c>
    </row>
    <row r="622" customHeight="1" spans="1:17">
      <c r="A622" s="8" t="s">
        <v>4136</v>
      </c>
      <c r="B622" s="8" t="s">
        <v>596</v>
      </c>
      <c r="C622" s="8" t="s">
        <v>4137</v>
      </c>
      <c r="D622" s="8" t="s">
        <v>3170</v>
      </c>
      <c r="E622" s="8" t="s">
        <v>2535</v>
      </c>
      <c r="F622" s="8"/>
      <c r="G622" s="8" t="s">
        <v>3587</v>
      </c>
      <c r="H622" s="8" t="s">
        <v>121</v>
      </c>
      <c r="I622" s="8"/>
      <c r="J622" s="8"/>
      <c r="K622" s="8"/>
      <c r="L622" s="8"/>
      <c r="M622" s="8"/>
      <c r="N622" s="8"/>
      <c r="O622" s="8"/>
      <c r="P622" s="8"/>
      <c r="Q622" s="8" t="s">
        <v>4138</v>
      </c>
    </row>
    <row r="623" customHeight="1" spans="1:17">
      <c r="A623" s="6" t="s">
        <v>4139</v>
      </c>
      <c r="B623" s="6" t="s">
        <v>596</v>
      </c>
      <c r="C623" s="6" t="s">
        <v>4137</v>
      </c>
      <c r="D623" s="6" t="s">
        <v>3170</v>
      </c>
      <c r="E623" s="6" t="s">
        <v>2539</v>
      </c>
      <c r="F623" s="6"/>
      <c r="G623" s="6" t="s">
        <v>3587</v>
      </c>
      <c r="H623" s="6" t="s">
        <v>121</v>
      </c>
      <c r="I623" s="6"/>
      <c r="J623" s="6"/>
      <c r="K623" s="6"/>
      <c r="L623" s="6"/>
      <c r="M623" s="6"/>
      <c r="N623" s="6"/>
      <c r="O623" s="6"/>
      <c r="P623" s="6"/>
      <c r="Q623" s="6" t="s">
        <v>4140</v>
      </c>
    </row>
    <row r="624" customHeight="1" spans="1:17">
      <c r="A624" s="8" t="s">
        <v>4141</v>
      </c>
      <c r="B624" s="8" t="s">
        <v>596</v>
      </c>
      <c r="C624" s="8" t="s">
        <v>4137</v>
      </c>
      <c r="D624" s="8" t="s">
        <v>3170</v>
      </c>
      <c r="E624" s="8" t="s">
        <v>2542</v>
      </c>
      <c r="F624" s="8"/>
      <c r="G624" s="8" t="s">
        <v>3587</v>
      </c>
      <c r="H624" s="8" t="s">
        <v>121</v>
      </c>
      <c r="I624" s="8"/>
      <c r="J624" s="8"/>
      <c r="K624" s="8"/>
      <c r="L624" s="8"/>
      <c r="M624" s="8"/>
      <c r="N624" s="8"/>
      <c r="O624" s="8"/>
      <c r="P624" s="8"/>
      <c r="Q624" s="8" t="s">
        <v>4142</v>
      </c>
    </row>
    <row r="625" customHeight="1" spans="1:17">
      <c r="A625" s="6" t="s">
        <v>4143</v>
      </c>
      <c r="B625" s="6" t="s">
        <v>596</v>
      </c>
      <c r="C625" s="6" t="s">
        <v>4144</v>
      </c>
      <c r="D625" s="6" t="s">
        <v>4145</v>
      </c>
      <c r="E625" s="6" t="s">
        <v>2535</v>
      </c>
      <c r="F625" s="6" t="s">
        <v>2583</v>
      </c>
      <c r="G625" s="6" t="s">
        <v>2815</v>
      </c>
      <c r="H625" s="6" t="s">
        <v>121</v>
      </c>
      <c r="I625" s="6"/>
      <c r="J625" s="6"/>
      <c r="K625" s="6"/>
      <c r="L625" s="6"/>
      <c r="M625" s="6"/>
      <c r="N625" s="6"/>
      <c r="O625" s="6"/>
      <c r="P625" s="6"/>
      <c r="Q625" s="6" t="s">
        <v>4146</v>
      </c>
    </row>
    <row r="626" customHeight="1" spans="1:17">
      <c r="A626" s="8" t="s">
        <v>4147</v>
      </c>
      <c r="B626" s="8" t="s">
        <v>596</v>
      </c>
      <c r="C626" s="8" t="s">
        <v>4148</v>
      </c>
      <c r="D626" s="8" t="s">
        <v>4145</v>
      </c>
      <c r="E626" s="8" t="s">
        <v>2535</v>
      </c>
      <c r="F626" s="8" t="s">
        <v>2580</v>
      </c>
      <c r="G626" s="8" t="s">
        <v>3166</v>
      </c>
      <c r="H626" s="8" t="s">
        <v>121</v>
      </c>
      <c r="I626" s="8"/>
      <c r="J626" s="8"/>
      <c r="K626" s="8"/>
      <c r="L626" s="8"/>
      <c r="M626" s="8"/>
      <c r="N626" s="8"/>
      <c r="O626" s="8" t="s">
        <v>4149</v>
      </c>
      <c r="P626" s="8"/>
      <c r="Q626" s="8" t="s">
        <v>4150</v>
      </c>
    </row>
    <row r="627" customHeight="1" spans="1:17">
      <c r="A627" s="6" t="s">
        <v>4151</v>
      </c>
      <c r="B627" s="6" t="s">
        <v>596</v>
      </c>
      <c r="C627" s="6" t="s">
        <v>4152</v>
      </c>
      <c r="D627" s="6" t="s">
        <v>4145</v>
      </c>
      <c r="E627" s="6" t="s">
        <v>2535</v>
      </c>
      <c r="F627" s="6" t="s">
        <v>2580</v>
      </c>
      <c r="G627" s="6" t="s">
        <v>4107</v>
      </c>
      <c r="H627" s="6" t="s">
        <v>121</v>
      </c>
      <c r="I627" s="6"/>
      <c r="J627" s="6"/>
      <c r="K627" s="6"/>
      <c r="L627" s="6"/>
      <c r="M627" s="6"/>
      <c r="N627" s="6"/>
      <c r="O627" s="6"/>
      <c r="P627" s="6"/>
      <c r="Q627" s="6" t="s">
        <v>4153</v>
      </c>
    </row>
    <row r="628" customHeight="1" spans="1:17">
      <c r="A628" s="8" t="s">
        <v>4154</v>
      </c>
      <c r="B628" s="8" t="s">
        <v>596</v>
      </c>
      <c r="C628" s="8" t="s">
        <v>4155</v>
      </c>
      <c r="D628" s="8" t="s">
        <v>4145</v>
      </c>
      <c r="E628" s="8" t="s">
        <v>2535</v>
      </c>
      <c r="F628" s="8" t="s">
        <v>2583</v>
      </c>
      <c r="G628" s="8" t="s">
        <v>3166</v>
      </c>
      <c r="H628" s="8" t="s">
        <v>121</v>
      </c>
      <c r="I628" s="8"/>
      <c r="J628" s="8"/>
      <c r="K628" s="8"/>
      <c r="L628" s="8"/>
      <c r="M628" s="8"/>
      <c r="N628" s="8"/>
      <c r="O628" s="8" t="s">
        <v>4156</v>
      </c>
      <c r="P628" s="8"/>
      <c r="Q628" s="8" t="s">
        <v>4157</v>
      </c>
    </row>
    <row r="629" customHeight="1" spans="1:17">
      <c r="A629" s="6" t="s">
        <v>4158</v>
      </c>
      <c r="B629" s="6" t="s">
        <v>596</v>
      </c>
      <c r="C629" s="6" t="s">
        <v>4159</v>
      </c>
      <c r="D629" s="6" t="s">
        <v>4145</v>
      </c>
      <c r="E629" s="6" t="s">
        <v>2535</v>
      </c>
      <c r="F629" s="6"/>
      <c r="G629" s="6" t="s">
        <v>2796</v>
      </c>
      <c r="H629" s="6" t="s">
        <v>121</v>
      </c>
      <c r="I629" s="6"/>
      <c r="J629" s="6"/>
      <c r="K629" s="6"/>
      <c r="L629" s="6"/>
      <c r="M629" s="6"/>
      <c r="N629" s="6"/>
      <c r="O629" s="6"/>
      <c r="P629" s="6"/>
      <c r="Q629" s="6" t="s">
        <v>4160</v>
      </c>
    </row>
    <row r="630" customHeight="1" spans="1:17">
      <c r="A630" s="8" t="s">
        <v>4161</v>
      </c>
      <c r="B630" s="8" t="s">
        <v>596</v>
      </c>
      <c r="C630" s="8" t="s">
        <v>4159</v>
      </c>
      <c r="D630" s="8" t="s">
        <v>4145</v>
      </c>
      <c r="E630" s="8" t="s">
        <v>2535</v>
      </c>
      <c r="F630" s="8" t="s">
        <v>2580</v>
      </c>
      <c r="G630" s="8" t="s">
        <v>2607</v>
      </c>
      <c r="H630" s="8" t="s">
        <v>121</v>
      </c>
      <c r="I630" s="8"/>
      <c r="J630" s="8"/>
      <c r="K630" s="8"/>
      <c r="L630" s="8"/>
      <c r="M630" s="8"/>
      <c r="N630" s="8"/>
      <c r="O630" s="8"/>
      <c r="P630" s="8"/>
      <c r="Q630" s="8" t="s">
        <v>4162</v>
      </c>
    </row>
    <row r="631" customHeight="1" spans="1:17">
      <c r="A631" s="6" t="s">
        <v>4163</v>
      </c>
      <c r="B631" s="6" t="s">
        <v>596</v>
      </c>
      <c r="C631" s="6" t="s">
        <v>4164</v>
      </c>
      <c r="D631" s="6" t="s">
        <v>4145</v>
      </c>
      <c r="E631" s="6" t="s">
        <v>2535</v>
      </c>
      <c r="F631" s="6" t="s">
        <v>2580</v>
      </c>
      <c r="G631" s="6" t="s">
        <v>3166</v>
      </c>
      <c r="H631" s="6" t="s">
        <v>121</v>
      </c>
      <c r="I631" s="6"/>
      <c r="J631" s="6"/>
      <c r="K631" s="6"/>
      <c r="L631" s="6"/>
      <c r="M631" s="6"/>
      <c r="N631" s="6"/>
      <c r="O631" s="6" t="s">
        <v>4165</v>
      </c>
      <c r="P631" s="6"/>
      <c r="Q631" s="6" t="s">
        <v>4166</v>
      </c>
    </row>
    <row r="632" customHeight="1" spans="1:17">
      <c r="A632" s="8" t="s">
        <v>4167</v>
      </c>
      <c r="B632" s="8" t="s">
        <v>596</v>
      </c>
      <c r="C632" s="8" t="s">
        <v>4168</v>
      </c>
      <c r="D632" s="8" t="s">
        <v>4145</v>
      </c>
      <c r="E632" s="8" t="s">
        <v>2535</v>
      </c>
      <c r="F632" s="8" t="s">
        <v>2583</v>
      </c>
      <c r="G632" s="8" t="s">
        <v>2607</v>
      </c>
      <c r="H632" s="8" t="s">
        <v>121</v>
      </c>
      <c r="I632" s="8"/>
      <c r="J632" s="8"/>
      <c r="K632" s="8"/>
      <c r="L632" s="8"/>
      <c r="M632" s="8"/>
      <c r="N632" s="8"/>
      <c r="O632" s="8"/>
      <c r="P632" s="8"/>
      <c r="Q632" s="8" t="s">
        <v>4169</v>
      </c>
    </row>
    <row r="633" customHeight="1" spans="1:17">
      <c r="A633" s="6" t="s">
        <v>4170</v>
      </c>
      <c r="B633" s="6" t="s">
        <v>596</v>
      </c>
      <c r="C633" s="6" t="s">
        <v>4171</v>
      </c>
      <c r="D633" s="6" t="s">
        <v>4145</v>
      </c>
      <c r="E633" s="6" t="s">
        <v>2539</v>
      </c>
      <c r="F633" s="6" t="s">
        <v>2583</v>
      </c>
      <c r="G633" s="6" t="s">
        <v>2815</v>
      </c>
      <c r="H633" s="6" t="s">
        <v>121</v>
      </c>
      <c r="I633" s="6"/>
      <c r="J633" s="6"/>
      <c r="K633" s="6"/>
      <c r="L633" s="6"/>
      <c r="M633" s="6"/>
      <c r="N633" s="6"/>
      <c r="O633" s="6"/>
      <c r="P633" s="6"/>
      <c r="Q633" s="6" t="s">
        <v>4172</v>
      </c>
    </row>
    <row r="634" customHeight="1" spans="1:17">
      <c r="A634" s="8" t="s">
        <v>4173</v>
      </c>
      <c r="B634" s="8" t="s">
        <v>596</v>
      </c>
      <c r="C634" s="8" t="s">
        <v>4174</v>
      </c>
      <c r="D634" s="8" t="s">
        <v>4145</v>
      </c>
      <c r="E634" s="8" t="s">
        <v>2539</v>
      </c>
      <c r="F634" s="8"/>
      <c r="G634" s="8" t="s">
        <v>2796</v>
      </c>
      <c r="H634" s="8" t="s">
        <v>121</v>
      </c>
      <c r="I634" s="8"/>
      <c r="J634" s="8"/>
      <c r="K634" s="8"/>
      <c r="L634" s="8"/>
      <c r="M634" s="8"/>
      <c r="N634" s="8"/>
      <c r="O634" s="8"/>
      <c r="P634" s="8"/>
      <c r="Q634" s="8" t="s">
        <v>4175</v>
      </c>
    </row>
    <row r="635" customHeight="1" spans="1:17">
      <c r="A635" s="6" t="s">
        <v>4176</v>
      </c>
      <c r="B635" s="6" t="s">
        <v>596</v>
      </c>
      <c r="C635" s="6" t="s">
        <v>4177</v>
      </c>
      <c r="D635" s="6" t="s">
        <v>4145</v>
      </c>
      <c r="E635" s="6" t="s">
        <v>2539</v>
      </c>
      <c r="F635" s="6" t="s">
        <v>2583</v>
      </c>
      <c r="G635" s="6" t="s">
        <v>4107</v>
      </c>
      <c r="H635" s="6" t="s">
        <v>121</v>
      </c>
      <c r="I635" s="6"/>
      <c r="J635" s="6"/>
      <c r="K635" s="6"/>
      <c r="L635" s="6"/>
      <c r="M635" s="6"/>
      <c r="N635" s="6"/>
      <c r="O635" s="6"/>
      <c r="P635" s="6"/>
      <c r="Q635" s="6" t="s">
        <v>4178</v>
      </c>
    </row>
    <row r="636" customHeight="1" spans="1:17">
      <c r="A636" s="8" t="s">
        <v>4179</v>
      </c>
      <c r="B636" s="8" t="s">
        <v>596</v>
      </c>
      <c r="C636" s="8" t="s">
        <v>4159</v>
      </c>
      <c r="D636" s="8" t="s">
        <v>4145</v>
      </c>
      <c r="E636" s="8" t="s">
        <v>2539</v>
      </c>
      <c r="F636" s="8" t="s">
        <v>2580</v>
      </c>
      <c r="G636" s="8" t="s">
        <v>3321</v>
      </c>
      <c r="H636" s="8" t="s">
        <v>121</v>
      </c>
      <c r="I636" s="8"/>
      <c r="J636" s="8"/>
      <c r="K636" s="8"/>
      <c r="L636" s="8"/>
      <c r="M636" s="8"/>
      <c r="N636" s="8"/>
      <c r="O636" s="8"/>
      <c r="P636" s="8"/>
      <c r="Q636" s="8" t="s">
        <v>4180</v>
      </c>
    </row>
    <row r="637" customHeight="1" spans="1:17">
      <c r="A637" s="6" t="s">
        <v>4181</v>
      </c>
      <c r="B637" s="6" t="s">
        <v>596</v>
      </c>
      <c r="C637" s="6" t="s">
        <v>4159</v>
      </c>
      <c r="D637" s="6" t="s">
        <v>4145</v>
      </c>
      <c r="E637" s="6" t="s">
        <v>2539</v>
      </c>
      <c r="F637" s="6" t="s">
        <v>2583</v>
      </c>
      <c r="G637" s="6" t="s">
        <v>3321</v>
      </c>
      <c r="H637" s="6" t="s">
        <v>121</v>
      </c>
      <c r="I637" s="6"/>
      <c r="J637" s="6"/>
      <c r="K637" s="6"/>
      <c r="L637" s="6"/>
      <c r="M637" s="6"/>
      <c r="N637" s="6"/>
      <c r="O637" s="6"/>
      <c r="P637" s="6"/>
      <c r="Q637" s="6" t="s">
        <v>4182</v>
      </c>
    </row>
    <row r="638" customHeight="1" spans="1:17">
      <c r="A638" s="8" t="s">
        <v>4183</v>
      </c>
      <c r="B638" s="8" t="s">
        <v>596</v>
      </c>
      <c r="C638" s="8" t="s">
        <v>4168</v>
      </c>
      <c r="D638" s="8" t="s">
        <v>4145</v>
      </c>
      <c r="E638" s="8" t="s">
        <v>2539</v>
      </c>
      <c r="F638" s="8" t="s">
        <v>2583</v>
      </c>
      <c r="G638" s="8" t="s">
        <v>2607</v>
      </c>
      <c r="H638" s="8" t="s">
        <v>121</v>
      </c>
      <c r="I638" s="8"/>
      <c r="J638" s="8"/>
      <c r="K638" s="8"/>
      <c r="L638" s="8"/>
      <c r="M638" s="8"/>
      <c r="N638" s="8"/>
      <c r="O638" s="8"/>
      <c r="P638" s="8"/>
      <c r="Q638" s="8" t="s">
        <v>4184</v>
      </c>
    </row>
    <row r="639" customHeight="1" spans="1:17">
      <c r="A639" s="6" t="s">
        <v>4185</v>
      </c>
      <c r="B639" s="6" t="s">
        <v>596</v>
      </c>
      <c r="C639" s="6" t="s">
        <v>4186</v>
      </c>
      <c r="D639" s="6" t="s">
        <v>4145</v>
      </c>
      <c r="E639" s="6" t="s">
        <v>2542</v>
      </c>
      <c r="F639" s="6"/>
      <c r="G639" s="6"/>
      <c r="H639" s="6" t="s">
        <v>121</v>
      </c>
      <c r="I639" s="6"/>
      <c r="J639" s="6"/>
      <c r="K639" s="6"/>
      <c r="L639" s="6"/>
      <c r="M639" s="6"/>
      <c r="N639" s="6"/>
      <c r="O639" s="6"/>
      <c r="P639" s="6"/>
      <c r="Q639" s="6" t="s">
        <v>4187</v>
      </c>
    </row>
    <row r="640" customHeight="1" spans="1:17">
      <c r="A640" s="8" t="s">
        <v>4188</v>
      </c>
      <c r="B640" s="8" t="s">
        <v>596</v>
      </c>
      <c r="C640" s="8" t="s">
        <v>4189</v>
      </c>
      <c r="D640" s="8" t="s">
        <v>4145</v>
      </c>
      <c r="E640" s="8" t="s">
        <v>2542</v>
      </c>
      <c r="F640" s="8" t="s">
        <v>2583</v>
      </c>
      <c r="G640" s="8" t="s">
        <v>2815</v>
      </c>
      <c r="H640" s="8" t="s">
        <v>121</v>
      </c>
      <c r="I640" s="8"/>
      <c r="J640" s="8"/>
      <c r="K640" s="8"/>
      <c r="L640" s="8"/>
      <c r="M640" s="8"/>
      <c r="N640" s="8"/>
      <c r="O640" s="8"/>
      <c r="P640" s="8"/>
      <c r="Q640" s="8" t="s">
        <v>4190</v>
      </c>
    </row>
    <row r="641" customHeight="1" spans="1:17">
      <c r="A641" s="6" t="s">
        <v>4191</v>
      </c>
      <c r="B641" s="6" t="s">
        <v>596</v>
      </c>
      <c r="C641" s="6" t="s">
        <v>4148</v>
      </c>
      <c r="D641" s="6" t="s">
        <v>4145</v>
      </c>
      <c r="E641" s="6" t="s">
        <v>2542</v>
      </c>
      <c r="F641" s="6" t="s">
        <v>2580</v>
      </c>
      <c r="G641" s="6" t="s">
        <v>3166</v>
      </c>
      <c r="H641" s="6" t="s">
        <v>121</v>
      </c>
      <c r="I641" s="6"/>
      <c r="J641" s="6"/>
      <c r="K641" s="6"/>
      <c r="L641" s="6"/>
      <c r="M641" s="6"/>
      <c r="N641" s="6"/>
      <c r="O641" s="6" t="s">
        <v>4149</v>
      </c>
      <c r="P641" s="6"/>
      <c r="Q641" s="6" t="s">
        <v>4192</v>
      </c>
    </row>
    <row r="642" customHeight="1" spans="1:17">
      <c r="A642" s="8" t="s">
        <v>4193</v>
      </c>
      <c r="B642" s="8" t="s">
        <v>596</v>
      </c>
      <c r="C642" s="8" t="s">
        <v>4152</v>
      </c>
      <c r="D642" s="8" t="s">
        <v>4145</v>
      </c>
      <c r="E642" s="8" t="s">
        <v>2542</v>
      </c>
      <c r="F642" s="8" t="s">
        <v>2580</v>
      </c>
      <c r="G642" s="8" t="s">
        <v>4107</v>
      </c>
      <c r="H642" s="8" t="s">
        <v>121</v>
      </c>
      <c r="I642" s="8"/>
      <c r="J642" s="8"/>
      <c r="K642" s="8"/>
      <c r="L642" s="8"/>
      <c r="M642" s="8"/>
      <c r="N642" s="8"/>
      <c r="O642" s="8"/>
      <c r="P642" s="8"/>
      <c r="Q642" s="8" t="s">
        <v>4194</v>
      </c>
    </row>
    <row r="643" customHeight="1" spans="1:17">
      <c r="A643" s="6" t="s">
        <v>4195</v>
      </c>
      <c r="B643" s="6" t="s">
        <v>596</v>
      </c>
      <c r="C643" s="6" t="s">
        <v>4155</v>
      </c>
      <c r="D643" s="6" t="s">
        <v>4145</v>
      </c>
      <c r="E643" s="6" t="s">
        <v>2542</v>
      </c>
      <c r="F643" s="6" t="s">
        <v>2583</v>
      </c>
      <c r="G643" s="6" t="s">
        <v>3166</v>
      </c>
      <c r="H643" s="6" t="s">
        <v>121</v>
      </c>
      <c r="I643" s="6"/>
      <c r="J643" s="6"/>
      <c r="K643" s="6"/>
      <c r="L643" s="6"/>
      <c r="M643" s="6"/>
      <c r="N643" s="6"/>
      <c r="O643" s="6" t="s">
        <v>4156</v>
      </c>
      <c r="P643" s="6"/>
      <c r="Q643" s="6" t="s">
        <v>4196</v>
      </c>
    </row>
    <row r="644" customHeight="1" spans="1:17">
      <c r="A644" s="8" t="s">
        <v>4197</v>
      </c>
      <c r="B644" s="8" t="s">
        <v>596</v>
      </c>
      <c r="C644" s="8" t="s">
        <v>4159</v>
      </c>
      <c r="D644" s="8" t="s">
        <v>4145</v>
      </c>
      <c r="E644" s="8" t="s">
        <v>2542</v>
      </c>
      <c r="F644" s="8" t="s">
        <v>2580</v>
      </c>
      <c r="G644" s="8" t="s">
        <v>2607</v>
      </c>
      <c r="H644" s="8" t="s">
        <v>121</v>
      </c>
      <c r="I644" s="8"/>
      <c r="J644" s="8"/>
      <c r="K644" s="8"/>
      <c r="L644" s="8"/>
      <c r="M644" s="8"/>
      <c r="N644" s="8"/>
      <c r="O644" s="8"/>
      <c r="P644" s="8"/>
      <c r="Q644" s="8" t="s">
        <v>4198</v>
      </c>
    </row>
    <row r="645" customHeight="1" spans="1:17">
      <c r="A645" s="6" t="s">
        <v>4199</v>
      </c>
      <c r="B645" s="6" t="s">
        <v>596</v>
      </c>
      <c r="C645" s="6" t="s">
        <v>4164</v>
      </c>
      <c r="D645" s="6" t="s">
        <v>4145</v>
      </c>
      <c r="E645" s="6" t="s">
        <v>2542</v>
      </c>
      <c r="F645" s="6" t="s">
        <v>2580</v>
      </c>
      <c r="G645" s="6" t="s">
        <v>3166</v>
      </c>
      <c r="H645" s="6" t="s">
        <v>121</v>
      </c>
      <c r="I645" s="6"/>
      <c r="J645" s="6"/>
      <c r="K645" s="6"/>
      <c r="L645" s="6"/>
      <c r="M645" s="6"/>
      <c r="N645" s="6"/>
      <c r="O645" s="6" t="s">
        <v>4165</v>
      </c>
      <c r="P645" s="6"/>
      <c r="Q645" s="6" t="s">
        <v>4200</v>
      </c>
    </row>
    <row r="646" customHeight="1" spans="1:17">
      <c r="A646" s="8" t="s">
        <v>4201</v>
      </c>
      <c r="B646" s="8" t="s">
        <v>596</v>
      </c>
      <c r="C646" s="8" t="s">
        <v>4168</v>
      </c>
      <c r="D646" s="8" t="s">
        <v>4145</v>
      </c>
      <c r="E646" s="8" t="s">
        <v>2542</v>
      </c>
      <c r="F646" s="8" t="s">
        <v>2583</v>
      </c>
      <c r="G646" s="8" t="s">
        <v>2607</v>
      </c>
      <c r="H646" s="8" t="s">
        <v>121</v>
      </c>
      <c r="I646" s="8"/>
      <c r="J646" s="8"/>
      <c r="K646" s="8"/>
      <c r="L646" s="8"/>
      <c r="M646" s="8"/>
      <c r="N646" s="8"/>
      <c r="O646" s="8"/>
      <c r="P646" s="8"/>
      <c r="Q646" s="8" t="s">
        <v>4202</v>
      </c>
    </row>
    <row r="647" customHeight="1" spans="1:17">
      <c r="A647" s="6" t="s">
        <v>4203</v>
      </c>
      <c r="B647" s="6" t="s">
        <v>596</v>
      </c>
      <c r="C647" s="6" t="s">
        <v>4168</v>
      </c>
      <c r="D647" s="6" t="s">
        <v>4145</v>
      </c>
      <c r="E647" s="6" t="s">
        <v>2542</v>
      </c>
      <c r="F647" s="6" t="s">
        <v>2583</v>
      </c>
      <c r="G647" s="6" t="s">
        <v>3321</v>
      </c>
      <c r="H647" s="6" t="s">
        <v>121</v>
      </c>
      <c r="I647" s="6"/>
      <c r="J647" s="6"/>
      <c r="K647" s="6"/>
      <c r="L647" s="6"/>
      <c r="M647" s="6"/>
      <c r="N647" s="6"/>
      <c r="O647" s="6"/>
      <c r="P647" s="6"/>
      <c r="Q647" s="6" t="s">
        <v>4204</v>
      </c>
    </row>
    <row r="648" customHeight="1" spans="1:17">
      <c r="A648" s="8" t="s">
        <v>4205</v>
      </c>
      <c r="B648" s="8" t="s">
        <v>596</v>
      </c>
      <c r="C648" s="8" t="s">
        <v>4206</v>
      </c>
      <c r="D648" s="8" t="s">
        <v>4145</v>
      </c>
      <c r="E648" s="8" t="s">
        <v>2545</v>
      </c>
      <c r="F648" s="8"/>
      <c r="G648" s="8" t="s">
        <v>3980</v>
      </c>
      <c r="H648" s="8" t="s">
        <v>121</v>
      </c>
      <c r="I648" s="8"/>
      <c r="J648" s="8"/>
      <c r="K648" s="8"/>
      <c r="L648" s="8"/>
      <c r="M648" s="8"/>
      <c r="N648" s="8"/>
      <c r="O648" s="8"/>
      <c r="P648" s="8"/>
      <c r="Q648" s="8" t="s">
        <v>4207</v>
      </c>
    </row>
    <row r="649" customHeight="1" spans="1:17">
      <c r="A649" s="6" t="s">
        <v>4208</v>
      </c>
      <c r="B649" s="6" t="s">
        <v>596</v>
      </c>
      <c r="C649" s="6" t="s">
        <v>4209</v>
      </c>
      <c r="D649" s="6" t="s">
        <v>2828</v>
      </c>
      <c r="E649" s="6" t="s">
        <v>2535</v>
      </c>
      <c r="F649" s="6"/>
      <c r="G649" s="6" t="s">
        <v>4100</v>
      </c>
      <c r="H649" s="6" t="s">
        <v>121</v>
      </c>
      <c r="I649" s="6"/>
      <c r="J649" s="6"/>
      <c r="K649" s="6"/>
      <c r="L649" s="6"/>
      <c r="M649" s="6"/>
      <c r="N649" s="6"/>
      <c r="O649" s="6"/>
      <c r="P649" s="6"/>
      <c r="Q649" s="6" t="s">
        <v>4210</v>
      </c>
    </row>
    <row r="650" customHeight="1" spans="1:17">
      <c r="A650" s="8" t="s">
        <v>4211</v>
      </c>
      <c r="B650" s="8" t="s">
        <v>596</v>
      </c>
      <c r="C650" s="8" t="s">
        <v>4209</v>
      </c>
      <c r="D650" s="8" t="s">
        <v>2828</v>
      </c>
      <c r="E650" s="8" t="s">
        <v>2539</v>
      </c>
      <c r="F650" s="8"/>
      <c r="G650" s="8" t="s">
        <v>4100</v>
      </c>
      <c r="H650" s="8" t="s">
        <v>121</v>
      </c>
      <c r="I650" s="8"/>
      <c r="J650" s="8"/>
      <c r="K650" s="8"/>
      <c r="L650" s="8"/>
      <c r="M650" s="8"/>
      <c r="N650" s="8"/>
      <c r="O650" s="8"/>
      <c r="P650" s="8"/>
      <c r="Q650" s="8" t="s">
        <v>4212</v>
      </c>
    </row>
    <row r="651" customHeight="1" spans="1:17">
      <c r="A651" s="6" t="s">
        <v>4213</v>
      </c>
      <c r="B651" s="6" t="s">
        <v>596</v>
      </c>
      <c r="C651" s="6" t="s">
        <v>4209</v>
      </c>
      <c r="D651" s="6" t="s">
        <v>2828</v>
      </c>
      <c r="E651" s="6" t="s">
        <v>2542</v>
      </c>
      <c r="F651" s="6"/>
      <c r="G651" s="6" t="s">
        <v>4100</v>
      </c>
      <c r="H651" s="6" t="s">
        <v>121</v>
      </c>
      <c r="I651" s="6"/>
      <c r="J651" s="6"/>
      <c r="K651" s="6"/>
      <c r="L651" s="6"/>
      <c r="M651" s="6"/>
      <c r="N651" s="6"/>
      <c r="O651" s="6"/>
      <c r="P651" s="6"/>
      <c r="Q651" s="6" t="s">
        <v>4214</v>
      </c>
    </row>
    <row r="652" customHeight="1" spans="1:17">
      <c r="A652" s="8" t="s">
        <v>4215</v>
      </c>
      <c r="B652" s="8" t="s">
        <v>596</v>
      </c>
      <c r="C652" s="8" t="s">
        <v>4216</v>
      </c>
      <c r="D652" s="8" t="s">
        <v>3083</v>
      </c>
      <c r="E652" s="8" t="s">
        <v>2535</v>
      </c>
      <c r="F652" s="8"/>
      <c r="G652" s="8" t="s">
        <v>2796</v>
      </c>
      <c r="H652" s="8" t="s">
        <v>121</v>
      </c>
      <c r="I652" s="8"/>
      <c r="J652" s="8"/>
      <c r="K652" s="8"/>
      <c r="L652" s="8"/>
      <c r="M652" s="8"/>
      <c r="N652" s="8"/>
      <c r="O652" s="8"/>
      <c r="P652" s="8"/>
      <c r="Q652" s="8" t="s">
        <v>4217</v>
      </c>
    </row>
    <row r="653" customHeight="1" spans="1:17">
      <c r="A653" s="6" t="s">
        <v>4218</v>
      </c>
      <c r="B653" s="6" t="s">
        <v>596</v>
      </c>
      <c r="C653" s="6" t="s">
        <v>4219</v>
      </c>
      <c r="D653" s="6" t="s">
        <v>3083</v>
      </c>
      <c r="E653" s="6" t="s">
        <v>2535</v>
      </c>
      <c r="F653" s="6"/>
      <c r="G653" s="6" t="s">
        <v>3321</v>
      </c>
      <c r="H653" s="6" t="s">
        <v>121</v>
      </c>
      <c r="I653" s="6"/>
      <c r="J653" s="6"/>
      <c r="K653" s="6"/>
      <c r="L653" s="6"/>
      <c r="M653" s="6"/>
      <c r="N653" s="6"/>
      <c r="O653" s="6"/>
      <c r="P653" s="6"/>
      <c r="Q653" s="6" t="s">
        <v>4220</v>
      </c>
    </row>
    <row r="654" customHeight="1" spans="1:17">
      <c r="A654" s="8" t="s">
        <v>4221</v>
      </c>
      <c r="B654" s="8" t="s">
        <v>596</v>
      </c>
      <c r="C654" s="8" t="s">
        <v>4216</v>
      </c>
      <c r="D654" s="8" t="s">
        <v>3083</v>
      </c>
      <c r="E654" s="8" t="s">
        <v>2539</v>
      </c>
      <c r="F654" s="8"/>
      <c r="G654" s="8" t="s">
        <v>2565</v>
      </c>
      <c r="H654" s="8" t="s">
        <v>121</v>
      </c>
      <c r="I654" s="8"/>
      <c r="J654" s="8"/>
      <c r="K654" s="8"/>
      <c r="L654" s="8"/>
      <c r="M654" s="8"/>
      <c r="N654" s="8"/>
      <c r="O654" s="8"/>
      <c r="P654" s="8"/>
      <c r="Q654" s="8" t="s">
        <v>4222</v>
      </c>
    </row>
    <row r="655" customHeight="1" spans="1:17">
      <c r="A655" s="6" t="s">
        <v>4223</v>
      </c>
      <c r="B655" s="6" t="s">
        <v>596</v>
      </c>
      <c r="C655" s="6" t="s">
        <v>4216</v>
      </c>
      <c r="D655" s="6" t="s">
        <v>3083</v>
      </c>
      <c r="E655" s="6" t="s">
        <v>2542</v>
      </c>
      <c r="F655" s="6"/>
      <c r="G655" s="6" t="s">
        <v>2796</v>
      </c>
      <c r="H655" s="6" t="s">
        <v>121</v>
      </c>
      <c r="I655" s="6"/>
      <c r="J655" s="6"/>
      <c r="K655" s="6"/>
      <c r="L655" s="6"/>
      <c r="M655" s="6"/>
      <c r="N655" s="6"/>
      <c r="O655" s="6"/>
      <c r="P655" s="6"/>
      <c r="Q655" s="6" t="s">
        <v>4224</v>
      </c>
    </row>
    <row r="656" customHeight="1" spans="1:17">
      <c r="A656" s="8" t="s">
        <v>4225</v>
      </c>
      <c r="B656" s="8" t="s">
        <v>596</v>
      </c>
      <c r="C656" s="8" t="s">
        <v>4216</v>
      </c>
      <c r="D656" s="8" t="s">
        <v>3083</v>
      </c>
      <c r="E656" s="8" t="s">
        <v>2560</v>
      </c>
      <c r="F656" s="8"/>
      <c r="G656" s="8" t="s">
        <v>2796</v>
      </c>
      <c r="H656" s="8" t="s">
        <v>121</v>
      </c>
      <c r="I656" s="8"/>
      <c r="J656" s="8"/>
      <c r="K656" s="8"/>
      <c r="L656" s="8"/>
      <c r="M656" s="8"/>
      <c r="N656" s="8"/>
      <c r="O656" s="8"/>
      <c r="P656" s="8"/>
      <c r="Q656" s="8" t="s">
        <v>4226</v>
      </c>
    </row>
    <row r="657" customHeight="1" spans="1:17">
      <c r="A657" s="6" t="s">
        <v>4227</v>
      </c>
      <c r="B657" s="6" t="s">
        <v>596</v>
      </c>
      <c r="C657" s="6" t="s">
        <v>4228</v>
      </c>
      <c r="D657" s="6"/>
      <c r="E657" s="6" t="s">
        <v>2535</v>
      </c>
      <c r="F657" s="6"/>
      <c r="G657" s="6" t="s">
        <v>3587</v>
      </c>
      <c r="H657" s="6" t="s">
        <v>121</v>
      </c>
      <c r="I657" s="6"/>
      <c r="J657" s="6"/>
      <c r="K657" s="6"/>
      <c r="L657" s="6"/>
      <c r="M657" s="6"/>
      <c r="N657" s="6"/>
      <c r="O657" s="6"/>
      <c r="P657" s="6"/>
      <c r="Q657" s="6" t="s">
        <v>4229</v>
      </c>
    </row>
    <row r="658" customHeight="1" spans="1:17">
      <c r="A658" s="8" t="s">
        <v>4230</v>
      </c>
      <c r="B658" s="8" t="s">
        <v>596</v>
      </c>
      <c r="C658" s="8" t="s">
        <v>4228</v>
      </c>
      <c r="D658" s="8"/>
      <c r="E658" s="8" t="s">
        <v>2539</v>
      </c>
      <c r="F658" s="8"/>
      <c r="G658" s="8" t="s">
        <v>3587</v>
      </c>
      <c r="H658" s="8" t="s">
        <v>121</v>
      </c>
      <c r="I658" s="8"/>
      <c r="J658" s="8"/>
      <c r="K658" s="8"/>
      <c r="L658" s="8"/>
      <c r="M658" s="8"/>
      <c r="N658" s="8"/>
      <c r="O658" s="8"/>
      <c r="P658" s="8"/>
      <c r="Q658" s="8" t="s">
        <v>4231</v>
      </c>
    </row>
    <row r="659" customHeight="1" spans="1:17">
      <c r="A659" s="16"/>
      <c r="B659" s="16"/>
      <c r="C659" s="17" t="s">
        <v>4232</v>
      </c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</row>
    <row r="660" customHeight="1" spans="1:17">
      <c r="A660" s="8" t="s">
        <v>4233</v>
      </c>
      <c r="B660" s="8" t="s">
        <v>4234</v>
      </c>
      <c r="C660" s="8" t="s">
        <v>4235</v>
      </c>
      <c r="D660" s="8" t="s">
        <v>4236</v>
      </c>
      <c r="E660" s="8" t="s">
        <v>2535</v>
      </c>
      <c r="F660" s="8"/>
      <c r="G660" s="8" t="s">
        <v>2536</v>
      </c>
      <c r="H660" s="8" t="s">
        <v>121</v>
      </c>
      <c r="I660" s="8"/>
      <c r="J660" s="8"/>
      <c r="K660" s="8"/>
      <c r="L660" s="8"/>
      <c r="M660" s="8"/>
      <c r="N660" s="8"/>
      <c r="O660" s="8"/>
      <c r="P660" s="8"/>
      <c r="Q660" s="8" t="s">
        <v>4237</v>
      </c>
    </row>
    <row r="661" customHeight="1" spans="1:17">
      <c r="A661" s="6" t="s">
        <v>4238</v>
      </c>
      <c r="B661" s="6" t="s">
        <v>4234</v>
      </c>
      <c r="C661" s="6" t="s">
        <v>4235</v>
      </c>
      <c r="D661" s="6" t="s">
        <v>4236</v>
      </c>
      <c r="E661" s="6" t="s">
        <v>2535</v>
      </c>
      <c r="F661" s="6" t="s">
        <v>2580</v>
      </c>
      <c r="G661" s="6"/>
      <c r="H661" s="6" t="s">
        <v>121</v>
      </c>
      <c r="I661" s="6"/>
      <c r="J661" s="6"/>
      <c r="K661" s="6"/>
      <c r="L661" s="6"/>
      <c r="M661" s="6"/>
      <c r="N661" s="6"/>
      <c r="O661" s="6"/>
      <c r="P661" s="6"/>
      <c r="Q661" s="6" t="s">
        <v>4239</v>
      </c>
    </row>
    <row r="662" customHeight="1" spans="1:17">
      <c r="A662" s="8" t="s">
        <v>4240</v>
      </c>
      <c r="B662" s="8" t="s">
        <v>4234</v>
      </c>
      <c r="C662" s="8" t="s">
        <v>4235</v>
      </c>
      <c r="D662" s="8" t="s">
        <v>4236</v>
      </c>
      <c r="E662" s="8" t="s">
        <v>2535</v>
      </c>
      <c r="F662" s="8" t="s">
        <v>2583</v>
      </c>
      <c r="G662" s="8"/>
      <c r="H662" s="8" t="s">
        <v>121</v>
      </c>
      <c r="I662" s="8"/>
      <c r="J662" s="8"/>
      <c r="K662" s="8"/>
      <c r="L662" s="8"/>
      <c r="M662" s="8"/>
      <c r="N662" s="8"/>
      <c r="O662" s="8"/>
      <c r="P662" s="8"/>
      <c r="Q662" s="8" t="s">
        <v>4241</v>
      </c>
    </row>
    <row r="663" customHeight="1" spans="1:17">
      <c r="A663" s="6" t="s">
        <v>4242</v>
      </c>
      <c r="B663" s="6" t="s">
        <v>4234</v>
      </c>
      <c r="C663" s="6" t="s">
        <v>4243</v>
      </c>
      <c r="D663" s="6" t="s">
        <v>4236</v>
      </c>
      <c r="E663" s="6" t="s">
        <v>2539</v>
      </c>
      <c r="F663" s="6"/>
      <c r="G663" s="6" t="s">
        <v>2536</v>
      </c>
      <c r="H663" s="6" t="s">
        <v>121</v>
      </c>
      <c r="I663" s="6"/>
      <c r="J663" s="6"/>
      <c r="K663" s="6"/>
      <c r="L663" s="6"/>
      <c r="M663" s="6"/>
      <c r="N663" s="6"/>
      <c r="O663" s="6"/>
      <c r="P663" s="6"/>
      <c r="Q663" s="6" t="s">
        <v>4244</v>
      </c>
    </row>
    <row r="664" customHeight="1" spans="1:17">
      <c r="A664" s="8" t="s">
        <v>4245</v>
      </c>
      <c r="B664" s="8" t="s">
        <v>4234</v>
      </c>
      <c r="C664" s="8" t="s">
        <v>4246</v>
      </c>
      <c r="D664" s="8" t="s">
        <v>4236</v>
      </c>
      <c r="E664" s="8" t="s">
        <v>2539</v>
      </c>
      <c r="F664" s="8"/>
      <c r="G664" s="8" t="s">
        <v>2550</v>
      </c>
      <c r="H664" s="8" t="s">
        <v>121</v>
      </c>
      <c r="I664" s="8"/>
      <c r="J664" s="8"/>
      <c r="K664" s="8"/>
      <c r="L664" s="8"/>
      <c r="M664" s="8"/>
      <c r="N664" s="8"/>
      <c r="O664" s="8"/>
      <c r="P664" s="8"/>
      <c r="Q664" s="8" t="s">
        <v>4247</v>
      </c>
    </row>
    <row r="665" customHeight="1" spans="1:17">
      <c r="A665" s="6" t="s">
        <v>4248</v>
      </c>
      <c r="B665" s="6" t="s">
        <v>4234</v>
      </c>
      <c r="C665" s="6" t="s">
        <v>4249</v>
      </c>
      <c r="D665" s="6" t="s">
        <v>4236</v>
      </c>
      <c r="E665" s="6" t="s">
        <v>2542</v>
      </c>
      <c r="F665" s="6" t="s">
        <v>2583</v>
      </c>
      <c r="G665" s="6" t="s">
        <v>3166</v>
      </c>
      <c r="H665" s="6" t="s">
        <v>121</v>
      </c>
      <c r="I665" s="6"/>
      <c r="J665" s="6"/>
      <c r="K665" s="6"/>
      <c r="L665" s="6"/>
      <c r="M665" s="6"/>
      <c r="N665" s="6"/>
      <c r="O665" s="6"/>
      <c r="P665" s="6"/>
      <c r="Q665" s="6" t="s">
        <v>4250</v>
      </c>
    </row>
    <row r="666" customHeight="1" spans="1:17">
      <c r="A666" s="8" t="s">
        <v>4251</v>
      </c>
      <c r="B666" s="8" t="s">
        <v>4234</v>
      </c>
      <c r="C666" s="8" t="s">
        <v>4235</v>
      </c>
      <c r="D666" s="8" t="s">
        <v>4236</v>
      </c>
      <c r="E666" s="8" t="s">
        <v>2545</v>
      </c>
      <c r="F666" s="8"/>
      <c r="G666" s="8" t="s">
        <v>2536</v>
      </c>
      <c r="H666" s="8" t="s">
        <v>121</v>
      </c>
      <c r="I666" s="8"/>
      <c r="J666" s="8"/>
      <c r="K666" s="8"/>
      <c r="L666" s="8"/>
      <c r="M666" s="8"/>
      <c r="N666" s="8"/>
      <c r="O666" s="8"/>
      <c r="P666" s="8"/>
      <c r="Q666" s="8" t="s">
        <v>4252</v>
      </c>
    </row>
    <row r="667" customHeight="1" spans="1:17">
      <c r="A667" s="6" t="s">
        <v>4253</v>
      </c>
      <c r="B667" s="6" t="s">
        <v>4234</v>
      </c>
      <c r="C667" s="6" t="s">
        <v>4235</v>
      </c>
      <c r="D667" s="6" t="s">
        <v>4236</v>
      </c>
      <c r="E667" s="6" t="s">
        <v>2560</v>
      </c>
      <c r="F667" s="6"/>
      <c r="G667" s="6" t="s">
        <v>2536</v>
      </c>
      <c r="H667" s="6" t="s">
        <v>121</v>
      </c>
      <c r="I667" s="6"/>
      <c r="J667" s="6"/>
      <c r="K667" s="6"/>
      <c r="L667" s="6"/>
      <c r="M667" s="6"/>
      <c r="N667" s="6"/>
      <c r="O667" s="6"/>
      <c r="P667" s="6"/>
      <c r="Q667" s="6" t="s">
        <v>4254</v>
      </c>
    </row>
    <row r="668" customHeight="1" spans="1:17">
      <c r="A668" s="16"/>
      <c r="B668" s="16"/>
      <c r="C668" s="17" t="s">
        <v>4255</v>
      </c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</row>
    <row r="669" customHeight="1" spans="1:17">
      <c r="A669" s="6" t="s">
        <v>4256</v>
      </c>
      <c r="B669" s="6" t="s">
        <v>642</v>
      </c>
      <c r="C669" s="6" t="s">
        <v>4257</v>
      </c>
      <c r="D669" s="6" t="s">
        <v>2742</v>
      </c>
      <c r="E669" s="6" t="s">
        <v>2535</v>
      </c>
      <c r="F669" s="6"/>
      <c r="G669" s="6" t="s">
        <v>2536</v>
      </c>
      <c r="H669" s="6" t="s">
        <v>121</v>
      </c>
      <c r="I669" s="6"/>
      <c r="J669" s="6"/>
      <c r="K669" s="6"/>
      <c r="L669" s="6"/>
      <c r="M669" s="6"/>
      <c r="N669" s="6"/>
      <c r="O669" s="6"/>
      <c r="P669" s="6"/>
      <c r="Q669" s="6" t="s">
        <v>4258</v>
      </c>
    </row>
    <row r="670" customHeight="1" spans="1:17">
      <c r="A670" s="8" t="s">
        <v>4259</v>
      </c>
      <c r="B670" s="8" t="s">
        <v>642</v>
      </c>
      <c r="C670" s="8" t="s">
        <v>4257</v>
      </c>
      <c r="D670" s="8" t="s">
        <v>2742</v>
      </c>
      <c r="E670" s="8" t="s">
        <v>2535</v>
      </c>
      <c r="F670" s="8"/>
      <c r="G670" s="8" t="s">
        <v>2550</v>
      </c>
      <c r="H670" s="8" t="s">
        <v>121</v>
      </c>
      <c r="I670" s="8"/>
      <c r="J670" s="8"/>
      <c r="K670" s="8"/>
      <c r="L670" s="8"/>
      <c r="M670" s="8"/>
      <c r="N670" s="8"/>
      <c r="O670" s="8"/>
      <c r="P670" s="8"/>
      <c r="Q670" s="8" t="s">
        <v>4260</v>
      </c>
    </row>
    <row r="671" customHeight="1" spans="1:17">
      <c r="A671" s="6" t="s">
        <v>4261</v>
      </c>
      <c r="B671" s="6" t="s">
        <v>642</v>
      </c>
      <c r="C671" s="6" t="s">
        <v>4257</v>
      </c>
      <c r="D671" s="6" t="s">
        <v>2742</v>
      </c>
      <c r="E671" s="6" t="s">
        <v>2535</v>
      </c>
      <c r="F671" s="6" t="s">
        <v>2580</v>
      </c>
      <c r="G671" s="6"/>
      <c r="H671" s="6" t="s">
        <v>121</v>
      </c>
      <c r="I671" s="6"/>
      <c r="J671" s="6"/>
      <c r="K671" s="6"/>
      <c r="L671" s="6"/>
      <c r="M671" s="6"/>
      <c r="N671" s="6"/>
      <c r="O671" s="6"/>
      <c r="P671" s="6"/>
      <c r="Q671" s="6" t="s">
        <v>4262</v>
      </c>
    </row>
    <row r="672" customHeight="1" spans="1:17">
      <c r="A672" s="8" t="s">
        <v>4263</v>
      </c>
      <c r="B672" s="8" t="s">
        <v>642</v>
      </c>
      <c r="C672" s="8" t="s">
        <v>4257</v>
      </c>
      <c r="D672" s="8" t="s">
        <v>2742</v>
      </c>
      <c r="E672" s="8" t="s">
        <v>2535</v>
      </c>
      <c r="F672" s="8" t="s">
        <v>2583</v>
      </c>
      <c r="G672" s="8"/>
      <c r="H672" s="8" t="s">
        <v>121</v>
      </c>
      <c r="I672" s="8"/>
      <c r="J672" s="8"/>
      <c r="K672" s="8"/>
      <c r="L672" s="8"/>
      <c r="M672" s="8"/>
      <c r="N672" s="8"/>
      <c r="O672" s="8"/>
      <c r="P672" s="8"/>
      <c r="Q672" s="8" t="s">
        <v>4264</v>
      </c>
    </row>
    <row r="673" customHeight="1" spans="1:17">
      <c r="A673" s="6" t="s">
        <v>4265</v>
      </c>
      <c r="B673" s="6" t="s">
        <v>642</v>
      </c>
      <c r="C673" s="6" t="s">
        <v>4257</v>
      </c>
      <c r="D673" s="6" t="s">
        <v>2742</v>
      </c>
      <c r="E673" s="6" t="s">
        <v>2539</v>
      </c>
      <c r="F673" s="6" t="s">
        <v>2580</v>
      </c>
      <c r="G673" s="6"/>
      <c r="H673" s="6" t="s">
        <v>121</v>
      </c>
      <c r="I673" s="6"/>
      <c r="J673" s="6"/>
      <c r="K673" s="6"/>
      <c r="L673" s="6"/>
      <c r="M673" s="6"/>
      <c r="N673" s="6"/>
      <c r="O673" s="6"/>
      <c r="P673" s="6"/>
      <c r="Q673" s="6" t="s">
        <v>4266</v>
      </c>
    </row>
    <row r="674" customHeight="1" spans="1:17">
      <c r="A674" s="8" t="s">
        <v>4267</v>
      </c>
      <c r="B674" s="8" t="s">
        <v>642</v>
      </c>
      <c r="C674" s="8" t="s">
        <v>4257</v>
      </c>
      <c r="D674" s="8" t="s">
        <v>2742</v>
      </c>
      <c r="E674" s="8" t="s">
        <v>2539</v>
      </c>
      <c r="F674" s="8" t="s">
        <v>2583</v>
      </c>
      <c r="G674" s="8"/>
      <c r="H674" s="8" t="s">
        <v>121</v>
      </c>
      <c r="I674" s="8"/>
      <c r="J674" s="8"/>
      <c r="K674" s="8"/>
      <c r="L674" s="8"/>
      <c r="M674" s="8"/>
      <c r="N674" s="8"/>
      <c r="O674" s="8"/>
      <c r="P674" s="8"/>
      <c r="Q674" s="8" t="s">
        <v>4268</v>
      </c>
    </row>
    <row r="675" customHeight="1" spans="1:17">
      <c r="A675" s="6" t="s">
        <v>4269</v>
      </c>
      <c r="B675" s="6" t="s">
        <v>642</v>
      </c>
      <c r="C675" s="6" t="s">
        <v>4270</v>
      </c>
      <c r="D675" s="6" t="s">
        <v>2742</v>
      </c>
      <c r="E675" s="6" t="s">
        <v>2539</v>
      </c>
      <c r="F675" s="6"/>
      <c r="G675" s="6" t="s">
        <v>2550</v>
      </c>
      <c r="H675" s="6" t="s">
        <v>121</v>
      </c>
      <c r="I675" s="6"/>
      <c r="J675" s="6"/>
      <c r="K675" s="6"/>
      <c r="L675" s="6"/>
      <c r="M675" s="6"/>
      <c r="N675" s="6"/>
      <c r="O675" s="6"/>
      <c r="P675" s="6"/>
      <c r="Q675" s="6" t="s">
        <v>4271</v>
      </c>
    </row>
    <row r="676" customHeight="1" spans="1:17">
      <c r="A676" s="8" t="s">
        <v>4272</v>
      </c>
      <c r="B676" s="8" t="s">
        <v>642</v>
      </c>
      <c r="C676" s="8" t="s">
        <v>4257</v>
      </c>
      <c r="D676" s="8" t="s">
        <v>2742</v>
      </c>
      <c r="E676" s="8" t="s">
        <v>2542</v>
      </c>
      <c r="F676" s="8"/>
      <c r="G676" s="8" t="s">
        <v>2536</v>
      </c>
      <c r="H676" s="8" t="s">
        <v>121</v>
      </c>
      <c r="I676" s="8"/>
      <c r="J676" s="8"/>
      <c r="K676" s="8"/>
      <c r="L676" s="8"/>
      <c r="M676" s="8"/>
      <c r="N676" s="8"/>
      <c r="O676" s="8"/>
      <c r="P676" s="8"/>
      <c r="Q676" s="8" t="s">
        <v>4273</v>
      </c>
    </row>
    <row r="677" customHeight="1" spans="1:17">
      <c r="A677" s="6" t="s">
        <v>4274</v>
      </c>
      <c r="B677" s="6" t="s">
        <v>642</v>
      </c>
      <c r="C677" s="6" t="s">
        <v>4257</v>
      </c>
      <c r="D677" s="6" t="s">
        <v>2742</v>
      </c>
      <c r="E677" s="6" t="s">
        <v>2545</v>
      </c>
      <c r="F677" s="6"/>
      <c r="G677" s="6" t="s">
        <v>2536</v>
      </c>
      <c r="H677" s="6" t="s">
        <v>121</v>
      </c>
      <c r="I677" s="6"/>
      <c r="J677" s="6"/>
      <c r="K677" s="6"/>
      <c r="L677" s="6"/>
      <c r="M677" s="6"/>
      <c r="N677" s="6"/>
      <c r="O677" s="6"/>
      <c r="P677" s="6"/>
      <c r="Q677" s="6" t="s">
        <v>4275</v>
      </c>
    </row>
    <row r="678" customHeight="1" spans="1:17">
      <c r="A678" s="8" t="s">
        <v>4276</v>
      </c>
      <c r="B678" s="8" t="s">
        <v>642</v>
      </c>
      <c r="C678" s="8" t="s">
        <v>4257</v>
      </c>
      <c r="D678" s="8" t="s">
        <v>2742</v>
      </c>
      <c r="E678" s="8" t="s">
        <v>2560</v>
      </c>
      <c r="F678" s="8"/>
      <c r="G678" s="8" t="s">
        <v>3535</v>
      </c>
      <c r="H678" s="8" t="s">
        <v>121</v>
      </c>
      <c r="I678" s="8"/>
      <c r="J678" s="8"/>
      <c r="K678" s="8"/>
      <c r="L678" s="8"/>
      <c r="M678" s="8"/>
      <c r="N678" s="8"/>
      <c r="O678" s="8"/>
      <c r="P678" s="8"/>
      <c r="Q678" s="8" t="s">
        <v>4277</v>
      </c>
    </row>
    <row r="679" customHeight="1" spans="1:17">
      <c r="A679" s="6" t="s">
        <v>4278</v>
      </c>
      <c r="B679" s="6" t="s">
        <v>642</v>
      </c>
      <c r="C679" s="6" t="s">
        <v>4279</v>
      </c>
      <c r="D679" s="6" t="s">
        <v>4280</v>
      </c>
      <c r="E679" s="6" t="s">
        <v>2535</v>
      </c>
      <c r="F679" s="6"/>
      <c r="G679" s="6" t="s">
        <v>2565</v>
      </c>
      <c r="H679" s="6" t="s">
        <v>121</v>
      </c>
      <c r="I679" s="6"/>
      <c r="J679" s="6"/>
      <c r="K679" s="6"/>
      <c r="L679" s="6"/>
      <c r="M679" s="6"/>
      <c r="N679" s="6"/>
      <c r="O679" s="6"/>
      <c r="P679" s="6"/>
      <c r="Q679" s="6" t="s">
        <v>4281</v>
      </c>
    </row>
    <row r="680" customHeight="1" spans="1:17">
      <c r="A680" s="8" t="s">
        <v>4282</v>
      </c>
      <c r="B680" s="8" t="s">
        <v>642</v>
      </c>
      <c r="C680" s="8" t="s">
        <v>4283</v>
      </c>
      <c r="D680" s="8" t="s">
        <v>3792</v>
      </c>
      <c r="E680" s="8" t="s">
        <v>2535</v>
      </c>
      <c r="F680" s="8"/>
      <c r="G680" s="8" t="s">
        <v>2550</v>
      </c>
      <c r="H680" s="8" t="s">
        <v>121</v>
      </c>
      <c r="I680" s="8"/>
      <c r="J680" s="8"/>
      <c r="K680" s="8"/>
      <c r="L680" s="8"/>
      <c r="M680" s="8"/>
      <c r="N680" s="8"/>
      <c r="O680" s="8"/>
      <c r="P680" s="8"/>
      <c r="Q680" s="8" t="s">
        <v>4284</v>
      </c>
    </row>
    <row r="681" customHeight="1" spans="1:17">
      <c r="A681" s="6" t="s">
        <v>4285</v>
      </c>
      <c r="B681" s="6" t="s">
        <v>642</v>
      </c>
      <c r="C681" s="6" t="s">
        <v>4286</v>
      </c>
      <c r="D681" s="6" t="s">
        <v>3792</v>
      </c>
      <c r="E681" s="6" t="s">
        <v>2539</v>
      </c>
      <c r="F681" s="6"/>
      <c r="G681" s="6" t="s">
        <v>2550</v>
      </c>
      <c r="H681" s="6" t="s">
        <v>121</v>
      </c>
      <c r="I681" s="6"/>
      <c r="J681" s="6"/>
      <c r="K681" s="6"/>
      <c r="L681" s="6"/>
      <c r="M681" s="6"/>
      <c r="N681" s="6"/>
      <c r="O681" s="6"/>
      <c r="P681" s="6"/>
      <c r="Q681" s="6" t="s">
        <v>4287</v>
      </c>
    </row>
    <row r="682" customHeight="1" spans="1:17">
      <c r="A682" s="8" t="s">
        <v>4288</v>
      </c>
      <c r="B682" s="8" t="s">
        <v>642</v>
      </c>
      <c r="C682" s="8" t="s">
        <v>4289</v>
      </c>
      <c r="D682" s="8" t="s">
        <v>2823</v>
      </c>
      <c r="E682" s="8" t="s">
        <v>2545</v>
      </c>
      <c r="F682" s="8"/>
      <c r="G682" s="8" t="s">
        <v>2536</v>
      </c>
      <c r="H682" s="8" t="s">
        <v>121</v>
      </c>
      <c r="I682" s="8"/>
      <c r="J682" s="8"/>
      <c r="K682" s="8"/>
      <c r="L682" s="8"/>
      <c r="M682" s="8"/>
      <c r="N682" s="8"/>
      <c r="O682" s="8"/>
      <c r="P682" s="8"/>
      <c r="Q682" s="8" t="s">
        <v>4290</v>
      </c>
    </row>
    <row r="683" customHeight="1" spans="1:17">
      <c r="A683" s="16"/>
      <c r="B683" s="16"/>
      <c r="C683" s="17" t="s">
        <v>4291</v>
      </c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</row>
    <row r="684" customHeight="1" spans="1:17">
      <c r="A684" s="8" t="s">
        <v>4292</v>
      </c>
      <c r="B684" s="8" t="s">
        <v>660</v>
      </c>
      <c r="C684" s="8" t="s">
        <v>4293</v>
      </c>
      <c r="D684" s="8" t="s">
        <v>2564</v>
      </c>
      <c r="E684" s="8" t="s">
        <v>2535</v>
      </c>
      <c r="F684" s="8" t="s">
        <v>2580</v>
      </c>
      <c r="G684" s="8"/>
      <c r="H684" s="8" t="s">
        <v>121</v>
      </c>
      <c r="I684" s="8"/>
      <c r="J684" s="8"/>
      <c r="K684" s="8"/>
      <c r="L684" s="8"/>
      <c r="M684" s="8"/>
      <c r="N684" s="8"/>
      <c r="O684" s="8"/>
      <c r="P684" s="8"/>
      <c r="Q684" s="8" t="s">
        <v>4294</v>
      </c>
    </row>
    <row r="685" customHeight="1" spans="1:17">
      <c r="A685" s="6" t="s">
        <v>4295</v>
      </c>
      <c r="B685" s="6" t="s">
        <v>660</v>
      </c>
      <c r="C685" s="6" t="s">
        <v>4293</v>
      </c>
      <c r="D685" s="6" t="s">
        <v>2564</v>
      </c>
      <c r="E685" s="6" t="s">
        <v>2535</v>
      </c>
      <c r="F685" s="6" t="s">
        <v>2583</v>
      </c>
      <c r="G685" s="6"/>
      <c r="H685" s="6" t="s">
        <v>121</v>
      </c>
      <c r="I685" s="6"/>
      <c r="J685" s="6"/>
      <c r="K685" s="6"/>
      <c r="L685" s="6"/>
      <c r="M685" s="6"/>
      <c r="N685" s="6"/>
      <c r="O685" s="6"/>
      <c r="P685" s="6"/>
      <c r="Q685" s="6" t="s">
        <v>4296</v>
      </c>
    </row>
    <row r="686" customHeight="1" spans="1:17">
      <c r="A686" s="8" t="s">
        <v>4297</v>
      </c>
      <c r="B686" s="8" t="s">
        <v>660</v>
      </c>
      <c r="C686" s="8" t="s">
        <v>4298</v>
      </c>
      <c r="D686" s="8" t="s">
        <v>2599</v>
      </c>
      <c r="E686" s="8" t="s">
        <v>2535</v>
      </c>
      <c r="F686" s="8" t="s">
        <v>2580</v>
      </c>
      <c r="G686" s="8"/>
      <c r="H686" s="8" t="s">
        <v>121</v>
      </c>
      <c r="I686" s="8"/>
      <c r="J686" s="8"/>
      <c r="K686" s="8"/>
      <c r="L686" s="8"/>
      <c r="M686" s="8"/>
      <c r="N686" s="8"/>
      <c r="O686" s="8"/>
      <c r="P686" s="8"/>
      <c r="Q686" s="8" t="s">
        <v>4299</v>
      </c>
    </row>
    <row r="687" customHeight="1" spans="1:17">
      <c r="A687" s="6" t="s">
        <v>4300</v>
      </c>
      <c r="B687" s="6" t="s">
        <v>660</v>
      </c>
      <c r="C687" s="6" t="s">
        <v>4298</v>
      </c>
      <c r="D687" s="6" t="s">
        <v>2599</v>
      </c>
      <c r="E687" s="6" t="s">
        <v>2535</v>
      </c>
      <c r="F687" s="6" t="s">
        <v>2583</v>
      </c>
      <c r="G687" s="6"/>
      <c r="H687" s="6" t="s">
        <v>121</v>
      </c>
      <c r="I687" s="6"/>
      <c r="J687" s="6"/>
      <c r="K687" s="6"/>
      <c r="L687" s="6"/>
      <c r="M687" s="6"/>
      <c r="N687" s="6"/>
      <c r="O687" s="6"/>
      <c r="P687" s="6"/>
      <c r="Q687" s="6" t="s">
        <v>4301</v>
      </c>
    </row>
    <row r="688" customHeight="1" spans="1:17">
      <c r="A688" s="8" t="s">
        <v>4302</v>
      </c>
      <c r="B688" s="8" t="s">
        <v>660</v>
      </c>
      <c r="C688" s="8" t="s">
        <v>4298</v>
      </c>
      <c r="D688" s="8" t="s">
        <v>2599</v>
      </c>
      <c r="E688" s="8" t="s">
        <v>2539</v>
      </c>
      <c r="F688" s="8" t="s">
        <v>2580</v>
      </c>
      <c r="G688" s="8" t="s">
        <v>2607</v>
      </c>
      <c r="H688" s="8" t="s">
        <v>121</v>
      </c>
      <c r="I688" s="8"/>
      <c r="J688" s="8"/>
      <c r="K688" s="8"/>
      <c r="L688" s="8"/>
      <c r="M688" s="8"/>
      <c r="N688" s="8"/>
      <c r="O688" s="8" t="s">
        <v>4303</v>
      </c>
      <c r="P688" s="8"/>
      <c r="Q688" s="8" t="s">
        <v>4304</v>
      </c>
    </row>
    <row r="689" customHeight="1" spans="1:17">
      <c r="A689" s="6" t="s">
        <v>4305</v>
      </c>
      <c r="B689" s="6" t="s">
        <v>660</v>
      </c>
      <c r="C689" s="6" t="s">
        <v>4298</v>
      </c>
      <c r="D689" s="6" t="s">
        <v>2599</v>
      </c>
      <c r="E689" s="6" t="s">
        <v>2539</v>
      </c>
      <c r="F689" s="6" t="s">
        <v>2583</v>
      </c>
      <c r="G689" s="6" t="s">
        <v>2607</v>
      </c>
      <c r="H689" s="6" t="s">
        <v>121</v>
      </c>
      <c r="I689" s="6"/>
      <c r="J689" s="6"/>
      <c r="K689" s="6"/>
      <c r="L689" s="6"/>
      <c r="M689" s="6"/>
      <c r="N689" s="6"/>
      <c r="O689" s="6" t="s">
        <v>4306</v>
      </c>
      <c r="P689" s="6"/>
      <c r="Q689" s="6" t="s">
        <v>4307</v>
      </c>
    </row>
    <row r="690" customHeight="1" spans="1:17">
      <c r="A690" s="16"/>
      <c r="B690" s="16"/>
      <c r="C690" s="17" t="s">
        <v>4308</v>
      </c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</row>
    <row r="691" customHeight="1" spans="1:17">
      <c r="A691" s="6" t="s">
        <v>4309</v>
      </c>
      <c r="B691" s="6" t="s">
        <v>706</v>
      </c>
      <c r="C691" s="6" t="s">
        <v>4310</v>
      </c>
      <c r="D691" s="6" t="s">
        <v>2823</v>
      </c>
      <c r="E691" s="6" t="s">
        <v>2535</v>
      </c>
      <c r="F691" s="6" t="s">
        <v>2583</v>
      </c>
      <c r="G691" s="6"/>
      <c r="H691" s="6" t="s">
        <v>121</v>
      </c>
      <c r="I691" s="6"/>
      <c r="J691" s="6"/>
      <c r="K691" s="6"/>
      <c r="L691" s="6"/>
      <c r="M691" s="6"/>
      <c r="N691" s="6"/>
      <c r="O691" s="6"/>
      <c r="P691" s="6"/>
      <c r="Q691" s="6" t="s">
        <v>4311</v>
      </c>
    </row>
    <row r="692" customHeight="1" spans="1:17">
      <c r="A692" s="8" t="s">
        <v>4312</v>
      </c>
      <c r="B692" s="8" t="s">
        <v>706</v>
      </c>
      <c r="C692" s="8" t="s">
        <v>4313</v>
      </c>
      <c r="D692" s="8" t="s">
        <v>2823</v>
      </c>
      <c r="E692" s="8" t="s">
        <v>2535</v>
      </c>
      <c r="F692" s="8" t="s">
        <v>2580</v>
      </c>
      <c r="G692" s="8"/>
      <c r="H692" s="8" t="s">
        <v>121</v>
      </c>
      <c r="I692" s="8"/>
      <c r="J692" s="8"/>
      <c r="K692" s="8"/>
      <c r="L692" s="8"/>
      <c r="M692" s="8"/>
      <c r="N692" s="8"/>
      <c r="O692" s="8"/>
      <c r="P692" s="8"/>
      <c r="Q692" s="8" t="s">
        <v>4314</v>
      </c>
    </row>
    <row r="693" customHeight="1" spans="1:17">
      <c r="A693" s="6" t="s">
        <v>4315</v>
      </c>
      <c r="B693" s="6" t="s">
        <v>706</v>
      </c>
      <c r="C693" s="6" t="s">
        <v>4316</v>
      </c>
      <c r="D693" s="6" t="s">
        <v>2823</v>
      </c>
      <c r="E693" s="6" t="s">
        <v>2535</v>
      </c>
      <c r="F693" s="6" t="s">
        <v>2583</v>
      </c>
      <c r="G693" s="6"/>
      <c r="H693" s="6" t="s">
        <v>121</v>
      </c>
      <c r="I693" s="6"/>
      <c r="J693" s="6"/>
      <c r="K693" s="6"/>
      <c r="L693" s="6"/>
      <c r="M693" s="6"/>
      <c r="N693" s="6"/>
      <c r="O693" s="6"/>
      <c r="P693" s="6"/>
      <c r="Q693" s="6" t="s">
        <v>4317</v>
      </c>
    </row>
    <row r="694" customHeight="1" spans="1:17">
      <c r="A694" s="8" t="s">
        <v>4318</v>
      </c>
      <c r="B694" s="8" t="s">
        <v>706</v>
      </c>
      <c r="C694" s="8" t="s">
        <v>4319</v>
      </c>
      <c r="D694" s="8" t="s">
        <v>3106</v>
      </c>
      <c r="E694" s="8" t="s">
        <v>2535</v>
      </c>
      <c r="F694" s="8" t="s">
        <v>2580</v>
      </c>
      <c r="G694" s="8"/>
      <c r="H694" s="8" t="s">
        <v>121</v>
      </c>
      <c r="I694" s="8"/>
      <c r="J694" s="8"/>
      <c r="K694" s="8"/>
      <c r="L694" s="8"/>
      <c r="M694" s="8"/>
      <c r="N694" s="8"/>
      <c r="O694" s="8" t="s">
        <v>4320</v>
      </c>
      <c r="P694" s="8"/>
      <c r="Q694" s="8" t="s">
        <v>4321</v>
      </c>
    </row>
    <row r="695" customHeight="1" spans="1:17">
      <c r="A695" s="6" t="s">
        <v>4322</v>
      </c>
      <c r="B695" s="6" t="s">
        <v>706</v>
      </c>
      <c r="C695" s="6" t="s">
        <v>4319</v>
      </c>
      <c r="D695" s="6" t="s">
        <v>3106</v>
      </c>
      <c r="E695" s="6" t="s">
        <v>2535</v>
      </c>
      <c r="F695" s="6" t="s">
        <v>2583</v>
      </c>
      <c r="G695" s="6"/>
      <c r="H695" s="6" t="s">
        <v>121</v>
      </c>
      <c r="I695" s="6"/>
      <c r="J695" s="6"/>
      <c r="K695" s="6"/>
      <c r="L695" s="6"/>
      <c r="M695" s="6"/>
      <c r="N695" s="6"/>
      <c r="O695" s="6" t="s">
        <v>4320</v>
      </c>
      <c r="P695" s="6"/>
      <c r="Q695" s="6" t="s">
        <v>4323</v>
      </c>
    </row>
    <row r="696" customHeight="1" spans="1:17">
      <c r="A696" s="16"/>
      <c r="B696" s="16"/>
      <c r="C696" s="17" t="s">
        <v>4324</v>
      </c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</row>
    <row r="697" customHeight="1" spans="1:17">
      <c r="A697" s="6" t="s">
        <v>4325</v>
      </c>
      <c r="B697" s="6" t="s">
        <v>4326</v>
      </c>
      <c r="C697" s="6" t="s">
        <v>4327</v>
      </c>
      <c r="D697" s="6" t="s">
        <v>3033</v>
      </c>
      <c r="E697" s="6" t="s">
        <v>2535</v>
      </c>
      <c r="F697" s="6" t="s">
        <v>2580</v>
      </c>
      <c r="G697" s="6"/>
      <c r="H697" s="6" t="s">
        <v>121</v>
      </c>
      <c r="I697" s="6"/>
      <c r="J697" s="6"/>
      <c r="K697" s="6"/>
      <c r="L697" s="6"/>
      <c r="M697" s="6"/>
      <c r="N697" s="6"/>
      <c r="O697" s="6"/>
      <c r="P697" s="6"/>
      <c r="Q697" s="6" t="s">
        <v>4328</v>
      </c>
    </row>
    <row r="698" customHeight="1" spans="1:17">
      <c r="A698" s="8" t="s">
        <v>4329</v>
      </c>
      <c r="B698" s="8" t="s">
        <v>4326</v>
      </c>
      <c r="C698" s="8" t="s">
        <v>4327</v>
      </c>
      <c r="D698" s="8" t="s">
        <v>3033</v>
      </c>
      <c r="E698" s="8" t="s">
        <v>2535</v>
      </c>
      <c r="F698" s="8" t="s">
        <v>2583</v>
      </c>
      <c r="G698" s="8"/>
      <c r="H698" s="8" t="s">
        <v>121</v>
      </c>
      <c r="I698" s="8"/>
      <c r="J698" s="8"/>
      <c r="K698" s="8"/>
      <c r="L698" s="8"/>
      <c r="M698" s="8"/>
      <c r="N698" s="8"/>
      <c r="O698" s="8"/>
      <c r="P698" s="8"/>
      <c r="Q698" s="8" t="s">
        <v>4330</v>
      </c>
    </row>
    <row r="699" customHeight="1" spans="1:17">
      <c r="A699" s="6" t="s">
        <v>4331</v>
      </c>
      <c r="B699" s="6" t="s">
        <v>4326</v>
      </c>
      <c r="C699" s="6" t="s">
        <v>4327</v>
      </c>
      <c r="D699" s="6" t="s">
        <v>3033</v>
      </c>
      <c r="E699" s="6" t="s">
        <v>2539</v>
      </c>
      <c r="F699" s="6" t="s">
        <v>4332</v>
      </c>
      <c r="G699" s="6"/>
      <c r="H699" s="6" t="s">
        <v>121</v>
      </c>
      <c r="I699" s="6"/>
      <c r="J699" s="6"/>
      <c r="K699" s="6"/>
      <c r="L699" s="6"/>
      <c r="M699" s="6"/>
      <c r="N699" s="6"/>
      <c r="O699" s="6"/>
      <c r="P699" s="6"/>
      <c r="Q699" s="6" t="s">
        <v>4333</v>
      </c>
    </row>
    <row r="700" customHeight="1" spans="1:17">
      <c r="A700" s="16"/>
      <c r="B700" s="16"/>
      <c r="C700" s="17" t="s">
        <v>4334</v>
      </c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</row>
    <row r="701" customHeight="1" spans="1:17">
      <c r="A701" s="6" t="s">
        <v>4335</v>
      </c>
      <c r="B701" s="6" t="s">
        <v>1909</v>
      </c>
      <c r="C701" s="6" t="s">
        <v>4336</v>
      </c>
      <c r="D701" s="6" t="s">
        <v>2564</v>
      </c>
      <c r="E701" s="6" t="s">
        <v>2535</v>
      </c>
      <c r="F701" s="6" t="s">
        <v>4332</v>
      </c>
      <c r="G701" s="6"/>
      <c r="H701" s="6" t="s">
        <v>121</v>
      </c>
      <c r="I701" s="6"/>
      <c r="J701" s="6"/>
      <c r="K701" s="6"/>
      <c r="L701" s="6"/>
      <c r="M701" s="6"/>
      <c r="N701" s="6"/>
      <c r="O701" s="6" t="s">
        <v>4337</v>
      </c>
      <c r="P701" s="6"/>
      <c r="Q701" s="6" t="s">
        <v>4338</v>
      </c>
    </row>
    <row r="702" customHeight="1" spans="1:17">
      <c r="A702" s="16"/>
      <c r="B702" s="16"/>
      <c r="C702" s="17" t="s">
        <v>4339</v>
      </c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</row>
    <row r="703" customHeight="1" spans="1:17">
      <c r="A703" s="6" t="s">
        <v>4340</v>
      </c>
      <c r="B703" s="6" t="s">
        <v>4341</v>
      </c>
      <c r="C703" s="6" t="s">
        <v>4342</v>
      </c>
      <c r="D703" s="6" t="s">
        <v>2534</v>
      </c>
      <c r="E703" s="6" t="s">
        <v>2535</v>
      </c>
      <c r="F703" s="6"/>
      <c r="G703" s="6"/>
      <c r="H703" s="6" t="s">
        <v>121</v>
      </c>
      <c r="I703" s="6"/>
      <c r="J703" s="6"/>
      <c r="K703" s="6"/>
      <c r="L703" s="6"/>
      <c r="M703" s="6"/>
      <c r="N703" s="6"/>
      <c r="O703" s="6"/>
      <c r="P703" s="6"/>
      <c r="Q703" s="6" t="s">
        <v>4343</v>
      </c>
    </row>
    <row r="704" customHeight="1" spans="1:17">
      <c r="A704" s="8" t="s">
        <v>4344</v>
      </c>
      <c r="B704" s="8" t="s">
        <v>4341</v>
      </c>
      <c r="C704" s="8" t="s">
        <v>4345</v>
      </c>
      <c r="D704" s="8" t="s">
        <v>2534</v>
      </c>
      <c r="E704" s="8" t="s">
        <v>2535</v>
      </c>
      <c r="F704" s="8" t="s">
        <v>2583</v>
      </c>
      <c r="G704" s="8"/>
      <c r="H704" s="8" t="s">
        <v>121</v>
      </c>
      <c r="I704" s="8"/>
      <c r="J704" s="8"/>
      <c r="K704" s="8"/>
      <c r="L704" s="8"/>
      <c r="M704" s="8"/>
      <c r="N704" s="8"/>
      <c r="O704" s="8"/>
      <c r="P704" s="8"/>
      <c r="Q704" s="8" t="s">
        <v>4346</v>
      </c>
    </row>
    <row r="705" customHeight="1" spans="1:17">
      <c r="A705" s="16"/>
      <c r="B705" s="16"/>
      <c r="C705" s="17" t="s">
        <v>4347</v>
      </c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</row>
    <row r="706" customHeight="1" spans="1:17">
      <c r="A706" s="8" t="s">
        <v>4348</v>
      </c>
      <c r="B706" s="8" t="s">
        <v>726</v>
      </c>
      <c r="C706" s="8" t="s">
        <v>4349</v>
      </c>
      <c r="D706" s="8" t="s">
        <v>4350</v>
      </c>
      <c r="E706" s="8" t="s">
        <v>2535</v>
      </c>
      <c r="F706" s="8"/>
      <c r="G706" s="8"/>
      <c r="H706" s="8" t="s">
        <v>121</v>
      </c>
      <c r="I706" s="8"/>
      <c r="J706" s="8"/>
      <c r="K706" s="8"/>
      <c r="L706" s="8"/>
      <c r="M706" s="8"/>
      <c r="N706" s="8"/>
      <c r="O706" s="8"/>
      <c r="P706" s="8"/>
      <c r="Q706" s="8" t="s">
        <v>4351</v>
      </c>
    </row>
    <row r="707" customHeight="1" spans="1:17">
      <c r="A707" s="6" t="s">
        <v>4352</v>
      </c>
      <c r="B707" s="6" t="s">
        <v>726</v>
      </c>
      <c r="C707" s="6" t="s">
        <v>4353</v>
      </c>
      <c r="D707" s="6" t="s">
        <v>3083</v>
      </c>
      <c r="E707" s="6" t="s">
        <v>2535</v>
      </c>
      <c r="F707" s="6" t="s">
        <v>4332</v>
      </c>
      <c r="G707" s="6"/>
      <c r="H707" s="6" t="s">
        <v>121</v>
      </c>
      <c r="I707" s="6"/>
      <c r="J707" s="6"/>
      <c r="K707" s="6"/>
      <c r="L707" s="6"/>
      <c r="M707" s="6"/>
      <c r="N707" s="6"/>
      <c r="O707" s="6"/>
      <c r="P707" s="6"/>
      <c r="Q707" s="6" t="s">
        <v>4354</v>
      </c>
    </row>
    <row r="708" customHeight="1" spans="1:17">
      <c r="A708" s="8" t="s">
        <v>4355</v>
      </c>
      <c r="B708" s="8" t="s">
        <v>726</v>
      </c>
      <c r="C708" s="8" t="s">
        <v>4356</v>
      </c>
      <c r="D708" s="8" t="s">
        <v>3106</v>
      </c>
      <c r="E708" s="8" t="s">
        <v>2535</v>
      </c>
      <c r="F708" s="8"/>
      <c r="G708" s="8"/>
      <c r="H708" s="8" t="s">
        <v>121</v>
      </c>
      <c r="I708" s="8"/>
      <c r="J708" s="8"/>
      <c r="K708" s="8"/>
      <c r="L708" s="8"/>
      <c r="M708" s="8"/>
      <c r="N708" s="8"/>
      <c r="O708" s="8"/>
      <c r="P708" s="8"/>
      <c r="Q708" s="8" t="s">
        <v>4357</v>
      </c>
    </row>
    <row r="709" customHeight="1" spans="1:17">
      <c r="A709" s="6" t="s">
        <v>4358</v>
      </c>
      <c r="B709" s="6" t="s">
        <v>726</v>
      </c>
      <c r="C709" s="6" t="s">
        <v>4359</v>
      </c>
      <c r="D709" s="6" t="s">
        <v>4360</v>
      </c>
      <c r="E709" s="6" t="s">
        <v>2535</v>
      </c>
      <c r="F709" s="6" t="s">
        <v>2580</v>
      </c>
      <c r="G709" s="6" t="s">
        <v>2607</v>
      </c>
      <c r="H709" s="6" t="s">
        <v>121</v>
      </c>
      <c r="I709" s="6"/>
      <c r="J709" s="6"/>
      <c r="K709" s="6"/>
      <c r="L709" s="6"/>
      <c r="M709" s="6"/>
      <c r="N709" s="6"/>
      <c r="O709" s="6" t="s">
        <v>4361</v>
      </c>
      <c r="P709" s="6"/>
      <c r="Q709" s="6" t="s">
        <v>4362</v>
      </c>
    </row>
    <row r="710" customHeight="1" spans="1:17">
      <c r="A710" s="8" t="s">
        <v>4363</v>
      </c>
      <c r="B710" s="8" t="s">
        <v>726</v>
      </c>
      <c r="C710" s="8" t="s">
        <v>4359</v>
      </c>
      <c r="D710" s="8" t="s">
        <v>4360</v>
      </c>
      <c r="E710" s="8" t="s">
        <v>2535</v>
      </c>
      <c r="F710" s="8" t="s">
        <v>2580</v>
      </c>
      <c r="G710" s="8" t="s">
        <v>4364</v>
      </c>
      <c r="H710" s="8" t="s">
        <v>121</v>
      </c>
      <c r="I710" s="8"/>
      <c r="J710" s="8"/>
      <c r="K710" s="8"/>
      <c r="L710" s="8"/>
      <c r="M710" s="8"/>
      <c r="N710" s="8"/>
      <c r="O710" s="8" t="s">
        <v>4361</v>
      </c>
      <c r="P710" s="8"/>
      <c r="Q710" s="8" t="s">
        <v>4365</v>
      </c>
    </row>
    <row r="711" customHeight="1" spans="1:17">
      <c r="A711" s="6" t="s">
        <v>4366</v>
      </c>
      <c r="B711" s="6" t="s">
        <v>726</v>
      </c>
      <c r="C711" s="6" t="s">
        <v>4359</v>
      </c>
      <c r="D711" s="6" t="s">
        <v>4360</v>
      </c>
      <c r="E711" s="6" t="s">
        <v>2535</v>
      </c>
      <c r="F711" s="6" t="s">
        <v>2583</v>
      </c>
      <c r="G711" s="6" t="s">
        <v>4364</v>
      </c>
      <c r="H711" s="6" t="s">
        <v>121</v>
      </c>
      <c r="I711" s="6"/>
      <c r="J711" s="6"/>
      <c r="K711" s="6"/>
      <c r="L711" s="6"/>
      <c r="M711" s="6"/>
      <c r="N711" s="6"/>
      <c r="O711" s="6" t="s">
        <v>4367</v>
      </c>
      <c r="P711" s="6"/>
      <c r="Q711" s="6" t="s">
        <v>4368</v>
      </c>
    </row>
    <row r="712" customHeight="1" spans="1:17">
      <c r="A712" s="8" t="s">
        <v>4369</v>
      </c>
      <c r="B712" s="8" t="s">
        <v>726</v>
      </c>
      <c r="C712" s="8" t="s">
        <v>4370</v>
      </c>
      <c r="D712" s="8" t="s">
        <v>4360</v>
      </c>
      <c r="E712" s="8" t="s">
        <v>2535</v>
      </c>
      <c r="F712" s="8"/>
      <c r="G712" s="8" t="s">
        <v>2815</v>
      </c>
      <c r="H712" s="8" t="s">
        <v>121</v>
      </c>
      <c r="I712" s="8"/>
      <c r="J712" s="8"/>
      <c r="K712" s="8"/>
      <c r="L712" s="8"/>
      <c r="M712" s="8"/>
      <c r="N712" s="8"/>
      <c r="O712" s="8" t="s">
        <v>4371</v>
      </c>
      <c r="P712" s="8"/>
      <c r="Q712" s="8" t="s">
        <v>4372</v>
      </c>
    </row>
    <row r="713" customHeight="1" spans="1:17">
      <c r="A713" s="6" t="s">
        <v>4373</v>
      </c>
      <c r="B713" s="6" t="s">
        <v>726</v>
      </c>
      <c r="C713" s="6" t="s">
        <v>4370</v>
      </c>
      <c r="D713" s="6" t="s">
        <v>4360</v>
      </c>
      <c r="E713" s="6" t="s">
        <v>2539</v>
      </c>
      <c r="F713" s="6"/>
      <c r="G713" s="6" t="s">
        <v>2815</v>
      </c>
      <c r="H713" s="6" t="s">
        <v>121</v>
      </c>
      <c r="I713" s="6"/>
      <c r="J713" s="6"/>
      <c r="K713" s="6"/>
      <c r="L713" s="6"/>
      <c r="M713" s="6"/>
      <c r="N713" s="6"/>
      <c r="O713" s="6" t="s">
        <v>4371</v>
      </c>
      <c r="P713" s="6"/>
      <c r="Q713" s="6" t="s">
        <v>4374</v>
      </c>
    </row>
    <row r="714" customHeight="1" spans="1:17">
      <c r="A714" s="8" t="s">
        <v>4375</v>
      </c>
      <c r="B714" s="8" t="s">
        <v>726</v>
      </c>
      <c r="C714" s="8" t="s">
        <v>4376</v>
      </c>
      <c r="D714" s="8" t="s">
        <v>4360</v>
      </c>
      <c r="E714" s="8" t="s">
        <v>2539</v>
      </c>
      <c r="F714" s="8"/>
      <c r="G714" s="8"/>
      <c r="H714" s="8" t="s">
        <v>121</v>
      </c>
      <c r="I714" s="8"/>
      <c r="J714" s="8"/>
      <c r="K714" s="8"/>
      <c r="L714" s="8"/>
      <c r="M714" s="8"/>
      <c r="N714" s="8"/>
      <c r="O714" s="8"/>
      <c r="P714" s="8"/>
      <c r="Q714" s="8" t="s">
        <v>4377</v>
      </c>
    </row>
    <row r="715" customHeight="1" spans="1:17">
      <c r="A715" s="6" t="s">
        <v>4378</v>
      </c>
      <c r="B715" s="6" t="s">
        <v>726</v>
      </c>
      <c r="C715" s="6" t="s">
        <v>4359</v>
      </c>
      <c r="D715" s="6" t="s">
        <v>4360</v>
      </c>
      <c r="E715" s="6" t="s">
        <v>2542</v>
      </c>
      <c r="F715" s="6" t="s">
        <v>2580</v>
      </c>
      <c r="G715" s="6" t="s">
        <v>2607</v>
      </c>
      <c r="H715" s="6" t="s">
        <v>121</v>
      </c>
      <c r="I715" s="6"/>
      <c r="J715" s="6"/>
      <c r="K715" s="6"/>
      <c r="L715" s="6"/>
      <c r="M715" s="6"/>
      <c r="N715" s="6"/>
      <c r="O715" s="6" t="s">
        <v>4361</v>
      </c>
      <c r="P715" s="6"/>
      <c r="Q715" s="6" t="s">
        <v>4379</v>
      </c>
    </row>
    <row r="716" customHeight="1" spans="1:17">
      <c r="A716" s="8" t="s">
        <v>4380</v>
      </c>
      <c r="B716" s="8" t="s">
        <v>726</v>
      </c>
      <c r="C716" s="8" t="s">
        <v>4359</v>
      </c>
      <c r="D716" s="8" t="s">
        <v>4360</v>
      </c>
      <c r="E716" s="8" t="s">
        <v>2542</v>
      </c>
      <c r="F716" s="8" t="s">
        <v>2583</v>
      </c>
      <c r="G716" s="8" t="s">
        <v>2607</v>
      </c>
      <c r="H716" s="8" t="s">
        <v>121</v>
      </c>
      <c r="I716" s="8"/>
      <c r="J716" s="8"/>
      <c r="K716" s="8"/>
      <c r="L716" s="8"/>
      <c r="M716" s="8"/>
      <c r="N716" s="8"/>
      <c r="O716" s="8" t="s">
        <v>4381</v>
      </c>
      <c r="P716" s="8"/>
      <c r="Q716" s="8" t="s">
        <v>4382</v>
      </c>
    </row>
    <row r="717" customHeight="1" spans="1:17">
      <c r="A717" s="16"/>
      <c r="B717" s="16"/>
      <c r="C717" s="17" t="s">
        <v>4383</v>
      </c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</row>
    <row r="718" customHeight="1" spans="1:17">
      <c r="A718" s="8" t="s">
        <v>4384</v>
      </c>
      <c r="B718" s="8" t="s">
        <v>4385</v>
      </c>
      <c r="C718" s="8" t="s">
        <v>4386</v>
      </c>
      <c r="D718" s="8" t="s">
        <v>3010</v>
      </c>
      <c r="E718" s="8" t="s">
        <v>2535</v>
      </c>
      <c r="F718" s="8" t="s">
        <v>2580</v>
      </c>
      <c r="G718" s="8"/>
      <c r="H718" s="8" t="s">
        <v>121</v>
      </c>
      <c r="I718" s="8"/>
      <c r="J718" s="8"/>
      <c r="K718" s="8"/>
      <c r="L718" s="8"/>
      <c r="M718" s="8"/>
      <c r="N718" s="8"/>
      <c r="O718" s="8"/>
      <c r="P718" s="8"/>
      <c r="Q718" s="8" t="s">
        <v>4387</v>
      </c>
    </row>
    <row r="719" customHeight="1" spans="1:17">
      <c r="A719" s="6" t="s">
        <v>4388</v>
      </c>
      <c r="B719" s="6" t="s">
        <v>4385</v>
      </c>
      <c r="C719" s="6" t="s">
        <v>4389</v>
      </c>
      <c r="D719" s="6" t="s">
        <v>3010</v>
      </c>
      <c r="E719" s="6" t="s">
        <v>2535</v>
      </c>
      <c r="F719" s="6" t="s">
        <v>2583</v>
      </c>
      <c r="G719" s="6"/>
      <c r="H719" s="6" t="s">
        <v>121</v>
      </c>
      <c r="I719" s="6"/>
      <c r="J719" s="6"/>
      <c r="K719" s="6"/>
      <c r="L719" s="6"/>
      <c r="M719" s="6"/>
      <c r="N719" s="6"/>
      <c r="O719" s="6"/>
      <c r="P719" s="6"/>
      <c r="Q719" s="6" t="s">
        <v>4390</v>
      </c>
    </row>
    <row r="720" customHeight="1" spans="1:17">
      <c r="A720" s="8" t="s">
        <v>4391</v>
      </c>
      <c r="B720" s="8" t="s">
        <v>4385</v>
      </c>
      <c r="C720" s="8" t="s">
        <v>4392</v>
      </c>
      <c r="D720" s="8" t="s">
        <v>3010</v>
      </c>
      <c r="E720" s="8" t="s">
        <v>2535</v>
      </c>
      <c r="F720" s="8" t="s">
        <v>2583</v>
      </c>
      <c r="G720" s="8"/>
      <c r="H720" s="8" t="s">
        <v>121</v>
      </c>
      <c r="I720" s="8"/>
      <c r="J720" s="8"/>
      <c r="K720" s="8"/>
      <c r="L720" s="8"/>
      <c r="M720" s="8"/>
      <c r="N720" s="8"/>
      <c r="O720" s="8"/>
      <c r="P720" s="8"/>
      <c r="Q720" s="8" t="s">
        <v>4393</v>
      </c>
    </row>
    <row r="721" customHeight="1" spans="1:17">
      <c r="A721" s="6" t="s">
        <v>4394</v>
      </c>
      <c r="B721" s="6" t="s">
        <v>4385</v>
      </c>
      <c r="C721" s="6" t="s">
        <v>4395</v>
      </c>
      <c r="D721" s="6" t="s">
        <v>3083</v>
      </c>
      <c r="E721" s="6" t="s">
        <v>2535</v>
      </c>
      <c r="F721" s="6" t="s">
        <v>2580</v>
      </c>
      <c r="G721" s="6"/>
      <c r="H721" s="6" t="s">
        <v>121</v>
      </c>
      <c r="I721" s="6"/>
      <c r="J721" s="6"/>
      <c r="K721" s="6"/>
      <c r="L721" s="6"/>
      <c r="M721" s="6"/>
      <c r="N721" s="6"/>
      <c r="O721" s="6"/>
      <c r="P721" s="6"/>
      <c r="Q721" s="6" t="s">
        <v>4396</v>
      </c>
    </row>
    <row r="722" customHeight="1" spans="1:17">
      <c r="A722" s="8" t="s">
        <v>4397</v>
      </c>
      <c r="B722" s="8" t="s">
        <v>4385</v>
      </c>
      <c r="C722" s="8" t="s">
        <v>4398</v>
      </c>
      <c r="D722" s="8" t="s">
        <v>3083</v>
      </c>
      <c r="E722" s="8" t="s">
        <v>2535</v>
      </c>
      <c r="F722" s="8" t="s">
        <v>2583</v>
      </c>
      <c r="G722" s="8"/>
      <c r="H722" s="8" t="s">
        <v>121</v>
      </c>
      <c r="I722" s="8"/>
      <c r="J722" s="8"/>
      <c r="K722" s="8"/>
      <c r="L722" s="8"/>
      <c r="M722" s="8"/>
      <c r="N722" s="8"/>
      <c r="O722" s="8"/>
      <c r="P722" s="8"/>
      <c r="Q722" s="8" t="s">
        <v>4399</v>
      </c>
    </row>
    <row r="723" customHeight="1" spans="1:17">
      <c r="A723" s="6" t="s">
        <v>4400</v>
      </c>
      <c r="B723" s="6" t="s">
        <v>4385</v>
      </c>
      <c r="C723" s="6" t="s">
        <v>4401</v>
      </c>
      <c r="D723" s="6" t="s">
        <v>3083</v>
      </c>
      <c r="E723" s="6" t="s">
        <v>2535</v>
      </c>
      <c r="F723" s="6" t="s">
        <v>2580</v>
      </c>
      <c r="G723" s="6"/>
      <c r="H723" s="6" t="s">
        <v>121</v>
      </c>
      <c r="I723" s="6"/>
      <c r="J723" s="6"/>
      <c r="K723" s="6"/>
      <c r="L723" s="6"/>
      <c r="M723" s="6"/>
      <c r="N723" s="6"/>
      <c r="O723" s="6"/>
      <c r="P723" s="6"/>
      <c r="Q723" s="6" t="s">
        <v>4402</v>
      </c>
    </row>
    <row r="724" customHeight="1" spans="1:17">
      <c r="A724" s="8" t="s">
        <v>4403</v>
      </c>
      <c r="B724" s="8" t="s">
        <v>4385</v>
      </c>
      <c r="C724" s="8" t="s">
        <v>4404</v>
      </c>
      <c r="D724" s="8" t="s">
        <v>3083</v>
      </c>
      <c r="E724" s="8" t="s">
        <v>2539</v>
      </c>
      <c r="F724" s="8" t="s">
        <v>2580</v>
      </c>
      <c r="G724" s="8"/>
      <c r="H724" s="8" t="s">
        <v>121</v>
      </c>
      <c r="I724" s="8"/>
      <c r="J724" s="8"/>
      <c r="K724" s="8"/>
      <c r="L724" s="8"/>
      <c r="M724" s="8"/>
      <c r="N724" s="8"/>
      <c r="O724" s="8" t="s">
        <v>4405</v>
      </c>
      <c r="P724" s="8"/>
      <c r="Q724" s="8" t="s">
        <v>4406</v>
      </c>
    </row>
    <row r="725" customHeight="1" spans="1:17">
      <c r="A725" s="6" t="s">
        <v>4407</v>
      </c>
      <c r="B725" s="6" t="s">
        <v>4385</v>
      </c>
      <c r="C725" s="6" t="s">
        <v>4408</v>
      </c>
      <c r="D725" s="6" t="s">
        <v>3083</v>
      </c>
      <c r="E725" s="6" t="s">
        <v>2539</v>
      </c>
      <c r="F725" s="6" t="s">
        <v>2583</v>
      </c>
      <c r="G725" s="6"/>
      <c r="H725" s="6" t="s">
        <v>121</v>
      </c>
      <c r="I725" s="6"/>
      <c r="J725" s="6"/>
      <c r="K725" s="6"/>
      <c r="L725" s="6"/>
      <c r="M725" s="6"/>
      <c r="N725" s="6"/>
      <c r="O725" s="6"/>
      <c r="P725" s="6"/>
      <c r="Q725" s="6" t="s">
        <v>4409</v>
      </c>
    </row>
    <row r="726" customHeight="1" spans="1:17">
      <c r="A726" s="8" t="s">
        <v>4410</v>
      </c>
      <c r="B726" s="8" t="s">
        <v>4385</v>
      </c>
      <c r="C726" s="8" t="s">
        <v>4411</v>
      </c>
      <c r="D726" s="8" t="s">
        <v>3106</v>
      </c>
      <c r="E726" s="8" t="s">
        <v>2535</v>
      </c>
      <c r="F726" s="8" t="s">
        <v>2580</v>
      </c>
      <c r="G726" s="8"/>
      <c r="H726" s="8" t="s">
        <v>121</v>
      </c>
      <c r="I726" s="8"/>
      <c r="J726" s="8"/>
      <c r="K726" s="8"/>
      <c r="L726" s="8"/>
      <c r="M726" s="8"/>
      <c r="N726" s="8"/>
      <c r="O726" s="8" t="s">
        <v>4412</v>
      </c>
      <c r="P726" s="8"/>
      <c r="Q726" s="8" t="s">
        <v>4413</v>
      </c>
    </row>
    <row r="727" customHeight="1" spans="1:17">
      <c r="A727" s="6" t="s">
        <v>4414</v>
      </c>
      <c r="B727" s="6" t="s">
        <v>4385</v>
      </c>
      <c r="C727" s="6" t="s">
        <v>4415</v>
      </c>
      <c r="D727" s="6" t="s">
        <v>3106</v>
      </c>
      <c r="E727" s="6" t="s">
        <v>2535</v>
      </c>
      <c r="F727" s="6" t="s">
        <v>2583</v>
      </c>
      <c r="G727" s="6"/>
      <c r="H727" s="6" t="s">
        <v>121</v>
      </c>
      <c r="I727" s="6"/>
      <c r="J727" s="6"/>
      <c r="K727" s="6"/>
      <c r="L727" s="6"/>
      <c r="M727" s="6"/>
      <c r="N727" s="6"/>
      <c r="O727" s="6"/>
      <c r="P727" s="6"/>
      <c r="Q727" s="6" t="s">
        <v>4416</v>
      </c>
    </row>
    <row r="728" customHeight="1" spans="1:17">
      <c r="A728" s="8" t="s">
        <v>4417</v>
      </c>
      <c r="B728" s="8" t="s">
        <v>4385</v>
      </c>
      <c r="C728" s="8" t="s">
        <v>4418</v>
      </c>
      <c r="D728" s="8" t="s">
        <v>3106</v>
      </c>
      <c r="E728" s="8" t="s">
        <v>2535</v>
      </c>
      <c r="F728" s="8" t="s">
        <v>2580</v>
      </c>
      <c r="G728" s="8"/>
      <c r="H728" s="8" t="s">
        <v>121</v>
      </c>
      <c r="I728" s="8"/>
      <c r="J728" s="8"/>
      <c r="K728" s="8"/>
      <c r="L728" s="8"/>
      <c r="M728" s="8"/>
      <c r="N728" s="8"/>
      <c r="O728" s="8"/>
      <c r="P728" s="8"/>
      <c r="Q728" s="8" t="s">
        <v>4419</v>
      </c>
    </row>
    <row r="729" customHeight="1" spans="1:17">
      <c r="A729" s="6" t="s">
        <v>4420</v>
      </c>
      <c r="B729" s="6" t="s">
        <v>4385</v>
      </c>
      <c r="C729" s="6" t="s">
        <v>4421</v>
      </c>
      <c r="D729" s="6" t="s">
        <v>3106</v>
      </c>
      <c r="E729" s="6" t="s">
        <v>2535</v>
      </c>
      <c r="F729" s="6" t="s">
        <v>2583</v>
      </c>
      <c r="G729" s="6"/>
      <c r="H729" s="6" t="s">
        <v>121</v>
      </c>
      <c r="I729" s="6"/>
      <c r="J729" s="6"/>
      <c r="K729" s="6"/>
      <c r="L729" s="6"/>
      <c r="M729" s="6"/>
      <c r="N729" s="6"/>
      <c r="O729" s="6" t="s">
        <v>4422</v>
      </c>
      <c r="P729" s="6"/>
      <c r="Q729" s="6" t="s">
        <v>4423</v>
      </c>
    </row>
    <row r="730" customHeight="1" spans="1:17">
      <c r="A730" s="8" t="s">
        <v>4424</v>
      </c>
      <c r="B730" s="8" t="s">
        <v>4385</v>
      </c>
      <c r="C730" s="8" t="s">
        <v>4425</v>
      </c>
      <c r="D730" s="8" t="s">
        <v>3106</v>
      </c>
      <c r="E730" s="8" t="s">
        <v>2539</v>
      </c>
      <c r="F730" s="8" t="s">
        <v>2580</v>
      </c>
      <c r="G730" s="8"/>
      <c r="H730" s="8" t="s">
        <v>121</v>
      </c>
      <c r="I730" s="8"/>
      <c r="J730" s="8"/>
      <c r="K730" s="8"/>
      <c r="L730" s="8"/>
      <c r="M730" s="8"/>
      <c r="N730" s="8"/>
      <c r="O730" s="8"/>
      <c r="P730" s="8"/>
      <c r="Q730" s="8" t="s">
        <v>4426</v>
      </c>
    </row>
    <row r="731" customHeight="1" spans="1:17">
      <c r="A731" s="6" t="s">
        <v>4427</v>
      </c>
      <c r="B731" s="6" t="s">
        <v>4385</v>
      </c>
      <c r="C731" s="6" t="s">
        <v>4428</v>
      </c>
      <c r="D731" s="6" t="s">
        <v>3106</v>
      </c>
      <c r="E731" s="6" t="s">
        <v>2539</v>
      </c>
      <c r="F731" s="6" t="s">
        <v>2583</v>
      </c>
      <c r="G731" s="6"/>
      <c r="H731" s="6" t="s">
        <v>121</v>
      </c>
      <c r="I731" s="6"/>
      <c r="J731" s="6"/>
      <c r="K731" s="6"/>
      <c r="L731" s="6"/>
      <c r="M731" s="6"/>
      <c r="N731" s="6"/>
      <c r="O731" s="6"/>
      <c r="P731" s="6"/>
      <c r="Q731" s="6" t="s">
        <v>4429</v>
      </c>
    </row>
    <row r="732" customHeight="1" spans="1:17">
      <c r="A732" s="8" t="s">
        <v>4430</v>
      </c>
      <c r="B732" s="8" t="s">
        <v>4385</v>
      </c>
      <c r="C732" s="8" t="s">
        <v>4431</v>
      </c>
      <c r="D732" s="8" t="s">
        <v>2564</v>
      </c>
      <c r="E732" s="8" t="s">
        <v>2535</v>
      </c>
      <c r="F732" s="8" t="s">
        <v>2580</v>
      </c>
      <c r="G732" s="8"/>
      <c r="H732" s="8" t="s">
        <v>121</v>
      </c>
      <c r="I732" s="8"/>
      <c r="J732" s="8"/>
      <c r="K732" s="8"/>
      <c r="L732" s="8"/>
      <c r="M732" s="8"/>
      <c r="N732" s="8"/>
      <c r="O732" s="8"/>
      <c r="P732" s="8"/>
      <c r="Q732" s="8" t="s">
        <v>4432</v>
      </c>
    </row>
    <row r="733" customHeight="1" spans="1:17">
      <c r="A733" s="6" t="s">
        <v>4433</v>
      </c>
      <c r="B733" s="6" t="s">
        <v>4385</v>
      </c>
      <c r="C733" s="6" t="s">
        <v>4434</v>
      </c>
      <c r="D733" s="6" t="s">
        <v>2564</v>
      </c>
      <c r="E733" s="6" t="s">
        <v>2535</v>
      </c>
      <c r="F733" s="6" t="s">
        <v>2583</v>
      </c>
      <c r="G733" s="6"/>
      <c r="H733" s="6" t="s">
        <v>121</v>
      </c>
      <c r="I733" s="6"/>
      <c r="J733" s="6"/>
      <c r="K733" s="6"/>
      <c r="L733" s="6"/>
      <c r="M733" s="6"/>
      <c r="N733" s="6"/>
      <c r="O733" s="6"/>
      <c r="P733" s="6"/>
      <c r="Q733" s="6" t="s">
        <v>4435</v>
      </c>
    </row>
    <row r="734" customHeight="1" spans="1:17">
      <c r="A734" s="8" t="s">
        <v>4436</v>
      </c>
      <c r="B734" s="8" t="s">
        <v>4385</v>
      </c>
      <c r="C734" s="8" t="s">
        <v>4437</v>
      </c>
      <c r="D734" s="8" t="s">
        <v>2564</v>
      </c>
      <c r="E734" s="8" t="s">
        <v>2539</v>
      </c>
      <c r="F734" s="8" t="s">
        <v>2580</v>
      </c>
      <c r="G734" s="8"/>
      <c r="H734" s="8" t="s">
        <v>121</v>
      </c>
      <c r="I734" s="8"/>
      <c r="J734" s="8"/>
      <c r="K734" s="8"/>
      <c r="L734" s="8"/>
      <c r="M734" s="8"/>
      <c r="N734" s="8"/>
      <c r="O734" s="8"/>
      <c r="P734" s="8"/>
      <c r="Q734" s="8" t="s">
        <v>4438</v>
      </c>
    </row>
    <row r="735" customHeight="1" spans="1:17">
      <c r="A735" s="6" t="s">
        <v>4439</v>
      </c>
      <c r="B735" s="6" t="s">
        <v>4385</v>
      </c>
      <c r="C735" s="6" t="s">
        <v>4440</v>
      </c>
      <c r="D735" s="6" t="s">
        <v>4441</v>
      </c>
      <c r="E735" s="6" t="s">
        <v>2535</v>
      </c>
      <c r="F735" s="6" t="s">
        <v>2580</v>
      </c>
      <c r="G735" s="6"/>
      <c r="H735" s="6" t="s">
        <v>121</v>
      </c>
      <c r="I735" s="6"/>
      <c r="J735" s="6"/>
      <c r="K735" s="6"/>
      <c r="L735" s="6"/>
      <c r="M735" s="6"/>
      <c r="N735" s="6"/>
      <c r="O735" s="6" t="s">
        <v>4442</v>
      </c>
      <c r="P735" s="6"/>
      <c r="Q735" s="6" t="s">
        <v>4443</v>
      </c>
    </row>
    <row r="736" customHeight="1" spans="1:17">
      <c r="A736" s="8" t="s">
        <v>4444</v>
      </c>
      <c r="B736" s="8" t="s">
        <v>4385</v>
      </c>
      <c r="C736" s="8" t="s">
        <v>4440</v>
      </c>
      <c r="D736" s="8" t="s">
        <v>4441</v>
      </c>
      <c r="E736" s="8" t="s">
        <v>2535</v>
      </c>
      <c r="F736" s="8" t="s">
        <v>2583</v>
      </c>
      <c r="G736" s="8"/>
      <c r="H736" s="8" t="s">
        <v>121</v>
      </c>
      <c r="I736" s="8"/>
      <c r="J736" s="8"/>
      <c r="K736" s="8"/>
      <c r="L736" s="8"/>
      <c r="M736" s="8"/>
      <c r="N736" s="8"/>
      <c r="O736" s="8"/>
      <c r="P736" s="8"/>
      <c r="Q736" s="8" t="s">
        <v>4445</v>
      </c>
    </row>
    <row r="737" customHeight="1" spans="1:17">
      <c r="A737" s="6" t="s">
        <v>4446</v>
      </c>
      <c r="B737" s="6" t="s">
        <v>4385</v>
      </c>
      <c r="C737" s="6" t="s">
        <v>4440</v>
      </c>
      <c r="D737" s="6" t="s">
        <v>4441</v>
      </c>
      <c r="E737" s="6" t="s">
        <v>2535</v>
      </c>
      <c r="F737" s="6" t="s">
        <v>2583</v>
      </c>
      <c r="G737" s="6"/>
      <c r="H737" s="6" t="s">
        <v>121</v>
      </c>
      <c r="I737" s="6"/>
      <c r="J737" s="6"/>
      <c r="K737" s="6"/>
      <c r="L737" s="6"/>
      <c r="M737" s="6"/>
      <c r="N737" s="6"/>
      <c r="O737" s="6" t="s">
        <v>4442</v>
      </c>
      <c r="P737" s="6"/>
      <c r="Q737" s="6" t="s">
        <v>4447</v>
      </c>
    </row>
    <row r="738" customHeight="1" spans="1:17">
      <c r="A738" s="8" t="s">
        <v>4448</v>
      </c>
      <c r="B738" s="8" t="s">
        <v>4385</v>
      </c>
      <c r="C738" s="8" t="s">
        <v>4449</v>
      </c>
      <c r="D738" s="8"/>
      <c r="E738" s="8" t="s">
        <v>2535</v>
      </c>
      <c r="F738" s="8" t="s">
        <v>2580</v>
      </c>
      <c r="G738" s="8"/>
      <c r="H738" s="8" t="s">
        <v>121</v>
      </c>
      <c r="I738" s="8"/>
      <c r="J738" s="8"/>
      <c r="K738" s="8"/>
      <c r="L738" s="8"/>
      <c r="M738" s="8"/>
      <c r="N738" s="8"/>
      <c r="O738" s="8"/>
      <c r="P738" s="8"/>
      <c r="Q738" s="8" t="s">
        <v>4450</v>
      </c>
    </row>
    <row r="739" customHeight="1" spans="1:17">
      <c r="A739" s="6" t="s">
        <v>4451</v>
      </c>
      <c r="B739" s="6" t="s">
        <v>4385</v>
      </c>
      <c r="C739" s="6" t="s">
        <v>4449</v>
      </c>
      <c r="D739" s="6"/>
      <c r="E739" s="6" t="s">
        <v>2535</v>
      </c>
      <c r="F739" s="6" t="s">
        <v>2583</v>
      </c>
      <c r="G739" s="6"/>
      <c r="H739" s="6" t="s">
        <v>121</v>
      </c>
      <c r="I739" s="6"/>
      <c r="J739" s="6"/>
      <c r="K739" s="6"/>
      <c r="L739" s="6"/>
      <c r="M739" s="6"/>
      <c r="N739" s="6"/>
      <c r="O739" s="6"/>
      <c r="P739" s="6"/>
      <c r="Q739" s="6" t="s">
        <v>4452</v>
      </c>
    </row>
    <row r="740" customHeight="1" spans="1:17">
      <c r="A740" s="16"/>
      <c r="B740" s="16"/>
      <c r="C740" s="17" t="s">
        <v>4453</v>
      </c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</row>
    <row r="741" customHeight="1" spans="1:17">
      <c r="A741" s="6" t="s">
        <v>4454</v>
      </c>
      <c r="B741" s="6" t="s">
        <v>4455</v>
      </c>
      <c r="C741" s="6" t="s">
        <v>4456</v>
      </c>
      <c r="D741" s="6" t="s">
        <v>3083</v>
      </c>
      <c r="E741" s="6" t="s">
        <v>2535</v>
      </c>
      <c r="F741" s="6" t="s">
        <v>2580</v>
      </c>
      <c r="G741" s="6" t="s">
        <v>3335</v>
      </c>
      <c r="H741" s="6" t="s">
        <v>121</v>
      </c>
      <c r="I741" s="6"/>
      <c r="J741" s="6"/>
      <c r="K741" s="6"/>
      <c r="L741" s="6"/>
      <c r="M741" s="6"/>
      <c r="N741" s="6"/>
      <c r="O741" s="6" t="s">
        <v>4457</v>
      </c>
      <c r="P741" s="6"/>
      <c r="Q741" s="6" t="s">
        <v>4458</v>
      </c>
    </row>
    <row r="742" customHeight="1" spans="1:17">
      <c r="A742" s="8" t="s">
        <v>4459</v>
      </c>
      <c r="B742" s="8" t="s">
        <v>4455</v>
      </c>
      <c r="C742" s="8" t="s">
        <v>4456</v>
      </c>
      <c r="D742" s="8" t="s">
        <v>3083</v>
      </c>
      <c r="E742" s="8" t="s">
        <v>2535</v>
      </c>
      <c r="F742" s="8" t="s">
        <v>2583</v>
      </c>
      <c r="G742" s="8" t="s">
        <v>3335</v>
      </c>
      <c r="H742" s="8" t="s">
        <v>121</v>
      </c>
      <c r="I742" s="8"/>
      <c r="J742" s="8"/>
      <c r="K742" s="8"/>
      <c r="L742" s="8"/>
      <c r="M742" s="8"/>
      <c r="N742" s="8"/>
      <c r="O742" s="8" t="s">
        <v>4460</v>
      </c>
      <c r="P742" s="8"/>
      <c r="Q742" s="8" t="s">
        <v>4461</v>
      </c>
    </row>
    <row r="743" customHeight="1" spans="1:17">
      <c r="A743" s="6" t="s">
        <v>4462</v>
      </c>
      <c r="B743" s="6" t="s">
        <v>4455</v>
      </c>
      <c r="C743" s="6" t="s">
        <v>4463</v>
      </c>
      <c r="D743" s="6" t="s">
        <v>3083</v>
      </c>
      <c r="E743" s="6" t="s">
        <v>2539</v>
      </c>
      <c r="F743" s="6" t="s">
        <v>2583</v>
      </c>
      <c r="G743" s="6" t="s">
        <v>3335</v>
      </c>
      <c r="H743" s="6" t="s">
        <v>121</v>
      </c>
      <c r="I743" s="6"/>
      <c r="J743" s="6"/>
      <c r="K743" s="6"/>
      <c r="L743" s="6"/>
      <c r="M743" s="6"/>
      <c r="N743" s="6"/>
      <c r="O743" s="6" t="s">
        <v>4464</v>
      </c>
      <c r="P743" s="6"/>
      <c r="Q743" s="6" t="s">
        <v>4465</v>
      </c>
    </row>
    <row r="744" customHeight="1" spans="1:17">
      <c r="A744" s="8" t="s">
        <v>4466</v>
      </c>
      <c r="B744" s="8" t="s">
        <v>4455</v>
      </c>
      <c r="C744" s="8" t="s">
        <v>4456</v>
      </c>
      <c r="D744" s="8" t="s">
        <v>3083</v>
      </c>
      <c r="E744" s="8" t="s">
        <v>2539</v>
      </c>
      <c r="F744" s="8" t="s">
        <v>2580</v>
      </c>
      <c r="G744" s="8" t="s">
        <v>3335</v>
      </c>
      <c r="H744" s="8" t="s">
        <v>121</v>
      </c>
      <c r="I744" s="8"/>
      <c r="J744" s="8"/>
      <c r="K744" s="8"/>
      <c r="L744" s="8"/>
      <c r="M744" s="8"/>
      <c r="N744" s="8"/>
      <c r="O744" s="8" t="s">
        <v>4467</v>
      </c>
      <c r="P744" s="8"/>
      <c r="Q744" s="8" t="s">
        <v>4468</v>
      </c>
    </row>
    <row r="745" customHeight="1" spans="1:17">
      <c r="A745" s="6" t="s">
        <v>4469</v>
      </c>
      <c r="B745" s="6" t="s">
        <v>4455</v>
      </c>
      <c r="C745" s="6" t="s">
        <v>4456</v>
      </c>
      <c r="D745" s="6" t="s">
        <v>3083</v>
      </c>
      <c r="E745" s="6" t="s">
        <v>2539</v>
      </c>
      <c r="F745" s="6" t="s">
        <v>2583</v>
      </c>
      <c r="G745" s="6" t="s">
        <v>3335</v>
      </c>
      <c r="H745" s="6" t="s">
        <v>121</v>
      </c>
      <c r="I745" s="6"/>
      <c r="J745" s="6"/>
      <c r="K745" s="6"/>
      <c r="L745" s="6"/>
      <c r="M745" s="6"/>
      <c r="N745" s="6"/>
      <c r="O745" s="6" t="s">
        <v>4470</v>
      </c>
      <c r="P745" s="6"/>
      <c r="Q745" s="6" t="s">
        <v>4471</v>
      </c>
    </row>
    <row r="746" customHeight="1" spans="1:17">
      <c r="A746" s="8" t="s">
        <v>4472</v>
      </c>
      <c r="B746" s="8" t="s">
        <v>4455</v>
      </c>
      <c r="C746" s="8" t="s">
        <v>4463</v>
      </c>
      <c r="D746" s="8" t="s">
        <v>3083</v>
      </c>
      <c r="E746" s="8" t="s">
        <v>2542</v>
      </c>
      <c r="F746" s="8" t="s">
        <v>2580</v>
      </c>
      <c r="G746" s="8" t="s">
        <v>3335</v>
      </c>
      <c r="H746" s="8" t="s">
        <v>121</v>
      </c>
      <c r="I746" s="8"/>
      <c r="J746" s="8"/>
      <c r="K746" s="8"/>
      <c r="L746" s="8"/>
      <c r="M746" s="8"/>
      <c r="N746" s="8"/>
      <c r="O746" s="8" t="s">
        <v>4473</v>
      </c>
      <c r="P746" s="8"/>
      <c r="Q746" s="8" t="s">
        <v>4474</v>
      </c>
    </row>
    <row r="747" customHeight="1" spans="1:17">
      <c r="A747" s="6" t="s">
        <v>4475</v>
      </c>
      <c r="B747" s="6" t="s">
        <v>4455</v>
      </c>
      <c r="C747" s="6" t="s">
        <v>4463</v>
      </c>
      <c r="D747" s="6" t="s">
        <v>3083</v>
      </c>
      <c r="E747" s="6" t="s">
        <v>2542</v>
      </c>
      <c r="F747" s="6" t="s">
        <v>2583</v>
      </c>
      <c r="G747" s="6" t="s">
        <v>3335</v>
      </c>
      <c r="H747" s="6" t="s">
        <v>121</v>
      </c>
      <c r="I747" s="6"/>
      <c r="J747" s="6"/>
      <c r="K747" s="6"/>
      <c r="L747" s="6"/>
      <c r="M747" s="6"/>
      <c r="N747" s="6"/>
      <c r="O747" s="6" t="s">
        <v>4476</v>
      </c>
      <c r="P747" s="6"/>
      <c r="Q747" s="6" t="s">
        <v>4477</v>
      </c>
    </row>
    <row r="748" customHeight="1" spans="1:17">
      <c r="A748" s="8" t="s">
        <v>4478</v>
      </c>
      <c r="B748" s="8" t="s">
        <v>4455</v>
      </c>
      <c r="C748" s="8" t="s">
        <v>4456</v>
      </c>
      <c r="D748" s="8" t="s">
        <v>3083</v>
      </c>
      <c r="E748" s="8" t="s">
        <v>2542</v>
      </c>
      <c r="F748" s="8" t="s">
        <v>2580</v>
      </c>
      <c r="G748" s="8" t="s">
        <v>3335</v>
      </c>
      <c r="H748" s="8" t="s">
        <v>121</v>
      </c>
      <c r="I748" s="8"/>
      <c r="J748" s="8"/>
      <c r="K748" s="8"/>
      <c r="L748" s="8"/>
      <c r="M748" s="8"/>
      <c r="N748" s="8"/>
      <c r="O748" s="8" t="s">
        <v>4479</v>
      </c>
      <c r="P748" s="8"/>
      <c r="Q748" s="8" t="s">
        <v>4480</v>
      </c>
    </row>
    <row r="749" customHeight="1" spans="1:17">
      <c r="A749" s="6" t="s">
        <v>4481</v>
      </c>
      <c r="B749" s="6" t="s">
        <v>4455</v>
      </c>
      <c r="C749" s="6" t="s">
        <v>4456</v>
      </c>
      <c r="D749" s="6" t="s">
        <v>3083</v>
      </c>
      <c r="E749" s="6" t="s">
        <v>2542</v>
      </c>
      <c r="F749" s="6" t="s">
        <v>2583</v>
      </c>
      <c r="G749" s="6" t="s">
        <v>3335</v>
      </c>
      <c r="H749" s="6" t="s">
        <v>121</v>
      </c>
      <c r="I749" s="6"/>
      <c r="J749" s="6"/>
      <c r="K749" s="6"/>
      <c r="L749" s="6"/>
      <c r="M749" s="6"/>
      <c r="N749" s="6"/>
      <c r="O749" s="6" t="s">
        <v>4482</v>
      </c>
      <c r="P749" s="6"/>
      <c r="Q749" s="6" t="s">
        <v>4483</v>
      </c>
    </row>
    <row r="750" customHeight="1" spans="1:17">
      <c r="A750" s="16"/>
      <c r="B750" s="16"/>
      <c r="C750" s="17" t="s">
        <v>4484</v>
      </c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</row>
    <row r="751" customHeight="1" spans="1:17">
      <c r="A751" s="6" t="s">
        <v>4485</v>
      </c>
      <c r="B751" s="6"/>
      <c r="C751" s="6"/>
      <c r="D751" s="6"/>
      <c r="E751" s="6" t="s">
        <v>2535</v>
      </c>
      <c r="F751" s="6"/>
      <c r="G751" s="6" t="s">
        <v>2995</v>
      </c>
      <c r="H751" s="6" t="s">
        <v>121</v>
      </c>
      <c r="I751" s="6"/>
      <c r="J751" s="6"/>
      <c r="K751" s="6"/>
      <c r="L751" s="6"/>
      <c r="M751" s="6"/>
      <c r="N751" s="6"/>
      <c r="O751" s="6"/>
      <c r="P751" s="6"/>
      <c r="Q751" s="6" t="s">
        <v>4486</v>
      </c>
    </row>
    <row r="752" customHeight="1" spans="1:17">
      <c r="A752" s="8" t="s">
        <v>4487</v>
      </c>
      <c r="B752" s="8"/>
      <c r="C752" s="8"/>
      <c r="D752" s="8"/>
      <c r="E752" s="8" t="s">
        <v>2535</v>
      </c>
      <c r="F752" s="8"/>
      <c r="G752" s="8" t="s">
        <v>2536</v>
      </c>
      <c r="H752" s="8" t="s">
        <v>121</v>
      </c>
      <c r="I752" s="8"/>
      <c r="J752" s="8"/>
      <c r="K752" s="8"/>
      <c r="L752" s="8"/>
      <c r="M752" s="8"/>
      <c r="N752" s="8"/>
      <c r="O752" s="8"/>
      <c r="P752" s="8"/>
      <c r="Q752" s="8" t="s">
        <v>4488</v>
      </c>
    </row>
    <row r="753" customHeight="1" spans="1:17">
      <c r="A753" s="6" t="s">
        <v>4489</v>
      </c>
      <c r="B753" s="6"/>
      <c r="C753" s="6"/>
      <c r="D753" s="6"/>
      <c r="E753" s="6" t="s">
        <v>2535</v>
      </c>
      <c r="F753" s="6" t="s">
        <v>2580</v>
      </c>
      <c r="G753" s="6" t="s">
        <v>3725</v>
      </c>
      <c r="H753" s="6" t="s">
        <v>2372</v>
      </c>
      <c r="I753" s="6"/>
      <c r="J753" s="6"/>
      <c r="K753" s="6"/>
      <c r="L753" s="6"/>
      <c r="M753" s="6"/>
      <c r="N753" s="6"/>
      <c r="O753" s="6" t="s">
        <v>4490</v>
      </c>
      <c r="P753" s="6"/>
      <c r="Q753" s="6" t="s">
        <v>4491</v>
      </c>
    </row>
    <row r="754" customHeight="1" spans="1:17">
      <c r="A754" s="8" t="s">
        <v>4492</v>
      </c>
      <c r="B754" s="8"/>
      <c r="C754" s="8"/>
      <c r="D754" s="8"/>
      <c r="E754" s="8" t="s">
        <v>2535</v>
      </c>
      <c r="F754" s="8" t="s">
        <v>2583</v>
      </c>
      <c r="G754" s="8" t="s">
        <v>3725</v>
      </c>
      <c r="H754" s="8" t="s">
        <v>2372</v>
      </c>
      <c r="I754" s="8"/>
      <c r="J754" s="8"/>
      <c r="K754" s="8"/>
      <c r="L754" s="8"/>
      <c r="M754" s="8"/>
      <c r="N754" s="8"/>
      <c r="O754" s="8" t="s">
        <v>4490</v>
      </c>
      <c r="P754" s="8"/>
      <c r="Q754" s="8" t="s">
        <v>4493</v>
      </c>
    </row>
    <row r="755" customHeight="1" spans="1:17">
      <c r="A755" s="6" t="s">
        <v>4494</v>
      </c>
      <c r="B755" s="6"/>
      <c r="C755" s="6"/>
      <c r="D755" s="6"/>
      <c r="E755" s="6" t="s">
        <v>2535</v>
      </c>
      <c r="F755" s="6" t="s">
        <v>2580</v>
      </c>
      <c r="G755" s="6" t="s">
        <v>2607</v>
      </c>
      <c r="H755" s="6" t="s">
        <v>121</v>
      </c>
      <c r="I755" s="6"/>
      <c r="J755" s="6"/>
      <c r="K755" s="6"/>
      <c r="L755" s="6"/>
      <c r="M755" s="6"/>
      <c r="N755" s="6"/>
      <c r="O755" s="6" t="s">
        <v>4495</v>
      </c>
      <c r="P755" s="6"/>
      <c r="Q755" s="6" t="s">
        <v>4496</v>
      </c>
    </row>
    <row r="756" customHeight="1" spans="1:17">
      <c r="A756" s="8" t="s">
        <v>4497</v>
      </c>
      <c r="B756" s="8"/>
      <c r="C756" s="8"/>
      <c r="D756" s="8"/>
      <c r="E756" s="8" t="s">
        <v>2535</v>
      </c>
      <c r="F756" s="8" t="s">
        <v>2580</v>
      </c>
      <c r="G756" s="8" t="s">
        <v>4498</v>
      </c>
      <c r="H756" s="8" t="s">
        <v>2372</v>
      </c>
      <c r="I756" s="8"/>
      <c r="J756" s="8"/>
      <c r="K756" s="8"/>
      <c r="L756" s="8"/>
      <c r="M756" s="8"/>
      <c r="N756" s="8"/>
      <c r="O756" s="8" t="s">
        <v>4499</v>
      </c>
      <c r="P756" s="8"/>
      <c r="Q756" s="8" t="s">
        <v>4500</v>
      </c>
    </row>
    <row r="757" customHeight="1" spans="1:17">
      <c r="A757" s="6" t="s">
        <v>4501</v>
      </c>
      <c r="B757" s="6"/>
      <c r="C757" s="6"/>
      <c r="D757" s="6"/>
      <c r="E757" s="6" t="s">
        <v>2535</v>
      </c>
      <c r="F757" s="6" t="s">
        <v>2580</v>
      </c>
      <c r="G757" s="6" t="s">
        <v>2607</v>
      </c>
      <c r="H757" s="6" t="s">
        <v>121</v>
      </c>
      <c r="I757" s="6"/>
      <c r="J757" s="6"/>
      <c r="K757" s="6"/>
      <c r="L757" s="6"/>
      <c r="M757" s="6"/>
      <c r="N757" s="6"/>
      <c r="O757" s="6" t="s">
        <v>4502</v>
      </c>
      <c r="P757" s="6"/>
      <c r="Q757" s="6" t="s">
        <v>4503</v>
      </c>
    </row>
    <row r="758" customHeight="1" spans="1:17">
      <c r="A758" s="8" t="s">
        <v>4504</v>
      </c>
      <c r="B758" s="8"/>
      <c r="C758" s="8"/>
      <c r="D758" s="8"/>
      <c r="E758" s="8" t="s">
        <v>2535</v>
      </c>
      <c r="F758" s="8" t="s">
        <v>2580</v>
      </c>
      <c r="G758" s="8" t="s">
        <v>4498</v>
      </c>
      <c r="H758" s="8" t="s">
        <v>2372</v>
      </c>
      <c r="I758" s="8"/>
      <c r="J758" s="8"/>
      <c r="K758" s="8"/>
      <c r="L758" s="8"/>
      <c r="M758" s="8"/>
      <c r="N758" s="8"/>
      <c r="O758" s="8" t="s">
        <v>4490</v>
      </c>
      <c r="P758" s="8"/>
      <c r="Q758" s="8" t="s">
        <v>4505</v>
      </c>
    </row>
    <row r="759" customHeight="1" spans="1:17">
      <c r="A759" s="6" t="s">
        <v>4506</v>
      </c>
      <c r="B759" s="6"/>
      <c r="C759" s="6"/>
      <c r="D759" s="6"/>
      <c r="E759" s="6" t="s">
        <v>2535</v>
      </c>
      <c r="F759" s="6" t="s">
        <v>2583</v>
      </c>
      <c r="G759" s="6" t="s">
        <v>2607</v>
      </c>
      <c r="H759" s="6" t="s">
        <v>121</v>
      </c>
      <c r="I759" s="6"/>
      <c r="J759" s="6"/>
      <c r="K759" s="6"/>
      <c r="L759" s="6"/>
      <c r="M759" s="6"/>
      <c r="N759" s="6"/>
      <c r="O759" s="6" t="s">
        <v>4507</v>
      </c>
      <c r="P759" s="6"/>
      <c r="Q759" s="6" t="s">
        <v>4508</v>
      </c>
    </row>
    <row r="760" customHeight="1" spans="1:17">
      <c r="A760" s="8" t="s">
        <v>4509</v>
      </c>
      <c r="B760" s="8"/>
      <c r="C760" s="8"/>
      <c r="D760" s="8"/>
      <c r="E760" s="8" t="s">
        <v>2535</v>
      </c>
      <c r="F760" s="8" t="s">
        <v>2583</v>
      </c>
      <c r="G760" s="8" t="s">
        <v>4498</v>
      </c>
      <c r="H760" s="8" t="s">
        <v>2372</v>
      </c>
      <c r="I760" s="8"/>
      <c r="J760" s="8"/>
      <c r="K760" s="8"/>
      <c r="L760" s="8"/>
      <c r="M760" s="8"/>
      <c r="N760" s="8"/>
      <c r="O760" s="8" t="s">
        <v>4499</v>
      </c>
      <c r="P760" s="8"/>
      <c r="Q760" s="8" t="s">
        <v>4510</v>
      </c>
    </row>
    <row r="761" customHeight="1" spans="1:17">
      <c r="A761" s="6" t="s">
        <v>4511</v>
      </c>
      <c r="B761" s="6"/>
      <c r="C761" s="6"/>
      <c r="D761" s="6"/>
      <c r="E761" s="6" t="s">
        <v>2535</v>
      </c>
      <c r="F761" s="6" t="s">
        <v>2583</v>
      </c>
      <c r="G761" s="6" t="s">
        <v>2607</v>
      </c>
      <c r="H761" s="6" t="s">
        <v>121</v>
      </c>
      <c r="I761" s="6"/>
      <c r="J761" s="6"/>
      <c r="K761" s="6"/>
      <c r="L761" s="6"/>
      <c r="M761" s="6"/>
      <c r="N761" s="6"/>
      <c r="O761" s="6" t="s">
        <v>4512</v>
      </c>
      <c r="P761" s="6"/>
      <c r="Q761" s="6" t="s">
        <v>4513</v>
      </c>
    </row>
    <row r="762" customHeight="1" spans="1:17">
      <c r="A762" s="8" t="s">
        <v>4514</v>
      </c>
      <c r="B762" s="8"/>
      <c r="C762" s="8"/>
      <c r="D762" s="8"/>
      <c r="E762" s="8" t="s">
        <v>2535</v>
      </c>
      <c r="F762" s="8" t="s">
        <v>2583</v>
      </c>
      <c r="G762" s="8"/>
      <c r="H762" s="8" t="s">
        <v>121</v>
      </c>
      <c r="I762" s="8"/>
      <c r="J762" s="8"/>
      <c r="K762" s="8"/>
      <c r="L762" s="8"/>
      <c r="M762" s="8"/>
      <c r="N762" s="8"/>
      <c r="O762" s="8" t="s">
        <v>4515</v>
      </c>
      <c r="P762" s="8"/>
      <c r="Q762" s="8" t="s">
        <v>4516</v>
      </c>
    </row>
    <row r="763" customHeight="1" spans="1:17">
      <c r="A763" s="16"/>
      <c r="B763" s="16"/>
      <c r="C763" s="17" t="s">
        <v>4453</v>
      </c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</row>
    <row r="764" customHeight="1" spans="1:17">
      <c r="A764" s="8" t="s">
        <v>4517</v>
      </c>
      <c r="B764" s="8" t="s">
        <v>4455</v>
      </c>
      <c r="C764" s="8" t="s">
        <v>4518</v>
      </c>
      <c r="D764" s="8"/>
      <c r="E764" s="8" t="s">
        <v>2535</v>
      </c>
      <c r="F764" s="8"/>
      <c r="G764" s="8" t="s">
        <v>3563</v>
      </c>
      <c r="H764" s="8" t="s">
        <v>121</v>
      </c>
      <c r="I764" s="8"/>
      <c r="J764" s="8"/>
      <c r="K764" s="8"/>
      <c r="L764" s="8"/>
      <c r="M764" s="8"/>
      <c r="N764" s="8"/>
      <c r="O764" s="8" t="s">
        <v>4519</v>
      </c>
      <c r="P764" s="8"/>
      <c r="Q764" s="8" t="s">
        <v>4520</v>
      </c>
    </row>
    <row r="765" customHeight="1" spans="1:17">
      <c r="A765" s="6" t="s">
        <v>4521</v>
      </c>
      <c r="B765" s="6" t="s">
        <v>4455</v>
      </c>
      <c r="C765" s="6" t="s">
        <v>4522</v>
      </c>
      <c r="D765" s="6"/>
      <c r="E765" s="6" t="s">
        <v>2535</v>
      </c>
      <c r="F765" s="6" t="s">
        <v>2583</v>
      </c>
      <c r="G765" s="6" t="s">
        <v>4523</v>
      </c>
      <c r="H765" s="6" t="s">
        <v>121</v>
      </c>
      <c r="I765" s="6"/>
      <c r="J765" s="6"/>
      <c r="K765" s="6"/>
      <c r="L765" s="6"/>
      <c r="M765" s="6"/>
      <c r="N765" s="6"/>
      <c r="O765" s="6"/>
      <c r="P765" s="6"/>
      <c r="Q765" s="6" t="s">
        <v>4524</v>
      </c>
    </row>
    <row r="766" customHeight="1" spans="1:17">
      <c r="A766" s="8" t="s">
        <v>4525</v>
      </c>
      <c r="B766" s="8" t="s">
        <v>4455</v>
      </c>
      <c r="C766" s="8" t="s">
        <v>4526</v>
      </c>
      <c r="D766" s="8"/>
      <c r="E766" s="8" t="s">
        <v>2535</v>
      </c>
      <c r="F766" s="8" t="s">
        <v>2583</v>
      </c>
      <c r="G766" s="8" t="s">
        <v>3335</v>
      </c>
      <c r="H766" s="8" t="s">
        <v>121</v>
      </c>
      <c r="I766" s="8"/>
      <c r="J766" s="8"/>
      <c r="K766" s="8"/>
      <c r="L766" s="8"/>
      <c r="M766" s="8"/>
      <c r="N766" s="8"/>
      <c r="O766" s="8" t="s">
        <v>4527</v>
      </c>
      <c r="P766" s="8"/>
      <c r="Q766" s="8" t="s">
        <v>4528</v>
      </c>
    </row>
    <row r="767" customHeight="1" spans="1:17">
      <c r="A767" s="6" t="s">
        <v>4529</v>
      </c>
      <c r="B767" s="6" t="s">
        <v>4455</v>
      </c>
      <c r="C767" s="6" t="s">
        <v>4530</v>
      </c>
      <c r="D767" s="6"/>
      <c r="E767" s="6" t="s">
        <v>2535</v>
      </c>
      <c r="F767" s="6" t="s">
        <v>2580</v>
      </c>
      <c r="G767" s="6"/>
      <c r="H767" s="6" t="s">
        <v>121</v>
      </c>
      <c r="I767" s="6"/>
      <c r="J767" s="6"/>
      <c r="K767" s="6"/>
      <c r="L767" s="6"/>
      <c r="M767" s="6"/>
      <c r="N767" s="6"/>
      <c r="O767" s="6" t="s">
        <v>4531</v>
      </c>
      <c r="P767" s="6"/>
      <c r="Q767" s="6" t="s">
        <v>4532</v>
      </c>
    </row>
    <row r="768" customHeight="1" spans="1:17">
      <c r="A768" s="8" t="s">
        <v>4533</v>
      </c>
      <c r="B768" s="8" t="s">
        <v>4455</v>
      </c>
      <c r="C768" s="8" t="s">
        <v>4530</v>
      </c>
      <c r="D768" s="8"/>
      <c r="E768" s="8" t="s">
        <v>2535</v>
      </c>
      <c r="F768" s="8" t="s">
        <v>2583</v>
      </c>
      <c r="G768" s="8"/>
      <c r="H768" s="8" t="s">
        <v>121</v>
      </c>
      <c r="I768" s="8"/>
      <c r="J768" s="8"/>
      <c r="K768" s="8"/>
      <c r="L768" s="8"/>
      <c r="M768" s="8"/>
      <c r="N768" s="8"/>
      <c r="O768" s="8" t="s">
        <v>4534</v>
      </c>
      <c r="P768" s="8"/>
      <c r="Q768" s="8" t="s">
        <v>4535</v>
      </c>
    </row>
    <row r="769" customHeight="1" spans="1:17">
      <c r="A769" s="16"/>
      <c r="B769" s="16"/>
      <c r="C769" s="17" t="s">
        <v>4484</v>
      </c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</row>
    <row r="770" customHeight="1" spans="1:17">
      <c r="A770" s="8" t="s">
        <v>4536</v>
      </c>
      <c r="B770" s="8"/>
      <c r="C770" s="8" t="s">
        <v>4537</v>
      </c>
      <c r="D770" s="8"/>
      <c r="E770" s="8" t="s">
        <v>2535</v>
      </c>
      <c r="F770" s="8"/>
      <c r="G770" s="8" t="s">
        <v>2674</v>
      </c>
      <c r="H770" s="8" t="s">
        <v>121</v>
      </c>
      <c r="I770" s="8"/>
      <c r="J770" s="8"/>
      <c r="K770" s="8"/>
      <c r="L770" s="8"/>
      <c r="M770" s="8"/>
      <c r="N770" s="8"/>
      <c r="O770" s="8"/>
      <c r="P770" s="8"/>
      <c r="Q770" s="8" t="s">
        <v>4538</v>
      </c>
    </row>
    <row r="771" customHeight="1" spans="1:17">
      <c r="A771" s="6" t="s">
        <v>4539</v>
      </c>
      <c r="B771" s="6"/>
      <c r="C771" s="6" t="s">
        <v>4540</v>
      </c>
      <c r="D771" s="6"/>
      <c r="E771" s="6" t="s">
        <v>2535</v>
      </c>
      <c r="F771" s="6" t="s">
        <v>2580</v>
      </c>
      <c r="G771" s="6" t="s">
        <v>3335</v>
      </c>
      <c r="H771" s="6" t="s">
        <v>2372</v>
      </c>
      <c r="I771" s="6"/>
      <c r="J771" s="6"/>
      <c r="K771" s="6"/>
      <c r="L771" s="6"/>
      <c r="M771" s="6"/>
      <c r="N771" s="6"/>
      <c r="O771" s="6"/>
      <c r="P771" s="6"/>
      <c r="Q771" s="6" t="s">
        <v>4541</v>
      </c>
    </row>
    <row r="772" customHeight="1" spans="1:17">
      <c r="A772" s="8" t="s">
        <v>4542</v>
      </c>
      <c r="B772" s="8"/>
      <c r="C772" s="8" t="s">
        <v>4543</v>
      </c>
      <c r="D772" s="8"/>
      <c r="E772" s="8" t="s">
        <v>2535</v>
      </c>
      <c r="F772" s="8" t="s">
        <v>2580</v>
      </c>
      <c r="G772" s="8" t="s">
        <v>3335</v>
      </c>
      <c r="H772" s="8" t="s">
        <v>2372</v>
      </c>
      <c r="I772" s="8"/>
      <c r="J772" s="8"/>
      <c r="K772" s="8"/>
      <c r="L772" s="8"/>
      <c r="M772" s="8"/>
      <c r="N772" s="8"/>
      <c r="O772" s="8"/>
      <c r="P772" s="8"/>
      <c r="Q772" s="8" t="s">
        <v>4544</v>
      </c>
    </row>
    <row r="773" customHeight="1" spans="1:17">
      <c r="A773" s="6" t="s">
        <v>4545</v>
      </c>
      <c r="B773" s="6"/>
      <c r="C773" s="6" t="s">
        <v>4546</v>
      </c>
      <c r="D773" s="6"/>
      <c r="E773" s="6" t="s">
        <v>2535</v>
      </c>
      <c r="F773" s="6" t="s">
        <v>2583</v>
      </c>
      <c r="G773" s="6" t="s">
        <v>3335</v>
      </c>
      <c r="H773" s="6" t="s">
        <v>2372</v>
      </c>
      <c r="I773" s="6"/>
      <c r="J773" s="6"/>
      <c r="K773" s="6"/>
      <c r="L773" s="6"/>
      <c r="M773" s="6"/>
      <c r="N773" s="6"/>
      <c r="O773" s="6"/>
      <c r="P773" s="6"/>
      <c r="Q773" s="6" t="s">
        <v>4547</v>
      </c>
    </row>
    <row r="774" customHeight="1" spans="1:17">
      <c r="A774" s="8" t="s">
        <v>4548</v>
      </c>
      <c r="B774" s="8"/>
      <c r="C774" s="8" t="s">
        <v>4549</v>
      </c>
      <c r="D774" s="8"/>
      <c r="E774" s="8" t="s">
        <v>2535</v>
      </c>
      <c r="F774" s="8"/>
      <c r="G774" s="8" t="s">
        <v>4550</v>
      </c>
      <c r="H774" s="8" t="s">
        <v>121</v>
      </c>
      <c r="I774" s="8"/>
      <c r="J774" s="8"/>
      <c r="K774" s="8"/>
      <c r="L774" s="8"/>
      <c r="M774" s="8"/>
      <c r="N774" s="8"/>
      <c r="O774" s="8"/>
      <c r="P774" s="8"/>
      <c r="Q774" s="8" t="s">
        <v>4551</v>
      </c>
    </row>
    <row r="775" customHeight="1" spans="1:17">
      <c r="A775" s="6" t="s">
        <v>4552</v>
      </c>
      <c r="B775" s="6"/>
      <c r="C775" s="6" t="s">
        <v>4553</v>
      </c>
      <c r="D775" s="6"/>
      <c r="E775" s="6" t="s">
        <v>2535</v>
      </c>
      <c r="F775" s="6" t="s">
        <v>2580</v>
      </c>
      <c r="G775" s="6" t="s">
        <v>4554</v>
      </c>
      <c r="H775" s="6" t="s">
        <v>2372</v>
      </c>
      <c r="I775" s="6"/>
      <c r="J775" s="6"/>
      <c r="K775" s="6"/>
      <c r="L775" s="6"/>
      <c r="M775" s="6"/>
      <c r="N775" s="6"/>
      <c r="O775" s="6"/>
      <c r="P775" s="6"/>
      <c r="Q775" s="6" t="s">
        <v>4555</v>
      </c>
    </row>
    <row r="776" customHeight="1" spans="1:17">
      <c r="A776" s="8" t="s">
        <v>4556</v>
      </c>
      <c r="B776" s="8"/>
      <c r="C776" s="8" t="s">
        <v>4553</v>
      </c>
      <c r="D776" s="8"/>
      <c r="E776" s="8" t="s">
        <v>2535</v>
      </c>
      <c r="F776" s="8" t="s">
        <v>2583</v>
      </c>
      <c r="G776" s="8" t="s">
        <v>3976</v>
      </c>
      <c r="H776" s="8" t="s">
        <v>2372</v>
      </c>
      <c r="I776" s="8"/>
      <c r="J776" s="8"/>
      <c r="K776" s="8"/>
      <c r="L776" s="8"/>
      <c r="M776" s="8"/>
      <c r="N776" s="8"/>
      <c r="O776" s="8"/>
      <c r="P776" s="8"/>
      <c r="Q776" s="8" t="s">
        <v>4557</v>
      </c>
    </row>
    <row r="777" customHeight="1" spans="1:17">
      <c r="A777" s="6" t="s">
        <v>4558</v>
      </c>
      <c r="B777" s="6"/>
      <c r="C777" s="6" t="s">
        <v>4559</v>
      </c>
      <c r="D777" s="6"/>
      <c r="E777" s="6" t="s">
        <v>2535</v>
      </c>
      <c r="F777" s="6"/>
      <c r="G777" s="6" t="s">
        <v>4560</v>
      </c>
      <c r="H777" s="6" t="s">
        <v>121</v>
      </c>
      <c r="I777" s="6"/>
      <c r="J777" s="6"/>
      <c r="K777" s="6"/>
      <c r="L777" s="6"/>
      <c r="M777" s="6"/>
      <c r="N777" s="6"/>
      <c r="O777" s="6"/>
      <c r="P777" s="6"/>
      <c r="Q777" s="6" t="s">
        <v>4561</v>
      </c>
    </row>
    <row r="778" customHeight="1" spans="1:17">
      <c r="A778" s="8" t="s">
        <v>4562</v>
      </c>
      <c r="B778" s="8"/>
      <c r="C778" s="8" t="s">
        <v>4563</v>
      </c>
      <c r="D778" s="8"/>
      <c r="E778" s="8" t="s">
        <v>2535</v>
      </c>
      <c r="F778" s="8"/>
      <c r="G778" s="8"/>
      <c r="H778" s="8" t="s">
        <v>121</v>
      </c>
      <c r="I778" s="8"/>
      <c r="J778" s="8"/>
      <c r="K778" s="8"/>
      <c r="L778" s="8"/>
      <c r="M778" s="8"/>
      <c r="N778" s="8"/>
      <c r="O778" s="8" t="s">
        <v>4564</v>
      </c>
      <c r="P778" s="8"/>
      <c r="Q778" s="8" t="s">
        <v>4565</v>
      </c>
    </row>
    <row r="779" customHeight="1" spans="1:17">
      <c r="A779" s="6" t="s">
        <v>4566</v>
      </c>
      <c r="B779" s="6"/>
      <c r="C779" s="6" t="s">
        <v>4567</v>
      </c>
      <c r="D779" s="6"/>
      <c r="E779" s="6" t="s">
        <v>2535</v>
      </c>
      <c r="F779" s="6" t="s">
        <v>4332</v>
      </c>
      <c r="G779" s="6"/>
      <c r="H779" s="6" t="s">
        <v>121</v>
      </c>
      <c r="I779" s="6"/>
      <c r="J779" s="6"/>
      <c r="K779" s="6"/>
      <c r="L779" s="6"/>
      <c r="M779" s="6"/>
      <c r="N779" s="6"/>
      <c r="O779" s="6" t="s">
        <v>4568</v>
      </c>
      <c r="P779" s="6"/>
      <c r="Q779" s="6" t="s">
        <v>4569</v>
      </c>
    </row>
    <row r="780" customHeight="1" spans="1:17">
      <c r="A780" s="8" t="s">
        <v>4570</v>
      </c>
      <c r="B780" s="8"/>
      <c r="C780" s="8" t="s">
        <v>4571</v>
      </c>
      <c r="D780" s="8"/>
      <c r="E780" s="8" t="s">
        <v>2535</v>
      </c>
      <c r="F780" s="8" t="s">
        <v>4332</v>
      </c>
      <c r="G780" s="8"/>
      <c r="H780" s="8" t="s">
        <v>121</v>
      </c>
      <c r="I780" s="8"/>
      <c r="J780" s="8"/>
      <c r="K780" s="8"/>
      <c r="L780" s="8"/>
      <c r="M780" s="8"/>
      <c r="N780" s="8"/>
      <c r="O780" s="8" t="s">
        <v>4572</v>
      </c>
      <c r="P780" s="8"/>
      <c r="Q780" s="8" t="s">
        <v>4573</v>
      </c>
    </row>
    <row r="781" customHeight="1" spans="1:17">
      <c r="A781" s="6" t="s">
        <v>4574</v>
      </c>
      <c r="B781" s="6"/>
      <c r="C781" s="6" t="s">
        <v>4575</v>
      </c>
      <c r="D781" s="6"/>
      <c r="E781" s="6" t="s">
        <v>2535</v>
      </c>
      <c r="F781" s="6" t="s">
        <v>4332</v>
      </c>
      <c r="G781" s="6"/>
      <c r="H781" s="6" t="s">
        <v>121</v>
      </c>
      <c r="I781" s="6"/>
      <c r="J781" s="6"/>
      <c r="K781" s="6"/>
      <c r="L781" s="6"/>
      <c r="M781" s="6"/>
      <c r="N781" s="6"/>
      <c r="O781" s="6"/>
      <c r="P781" s="6"/>
      <c r="Q781" s="6" t="s">
        <v>4576</v>
      </c>
    </row>
    <row r="782" customHeight="1" spans="1:17">
      <c r="A782" s="8" t="s">
        <v>4577</v>
      </c>
      <c r="B782" s="8"/>
      <c r="C782" s="8" t="s">
        <v>4578</v>
      </c>
      <c r="D782" s="8"/>
      <c r="E782" s="8" t="s">
        <v>2535</v>
      </c>
      <c r="F782" s="8"/>
      <c r="G782" s="8" t="s">
        <v>3725</v>
      </c>
      <c r="H782" s="8" t="s">
        <v>121</v>
      </c>
      <c r="I782" s="8"/>
      <c r="J782" s="8"/>
      <c r="K782" s="8"/>
      <c r="L782" s="8"/>
      <c r="M782" s="8"/>
      <c r="N782" s="8"/>
      <c r="O782" s="8"/>
      <c r="P782" s="8"/>
      <c r="Q782" s="8" t="s">
        <v>4579</v>
      </c>
    </row>
    <row r="783" customHeight="1" spans="1:17">
      <c r="A783" s="6" t="s">
        <v>4580</v>
      </c>
      <c r="B783" s="6"/>
      <c r="C783" s="6" t="s">
        <v>4581</v>
      </c>
      <c r="D783" s="6"/>
      <c r="E783" s="6" t="s">
        <v>2535</v>
      </c>
      <c r="F783" s="6" t="s">
        <v>4332</v>
      </c>
      <c r="G783" s="6"/>
      <c r="H783" s="6" t="s">
        <v>121</v>
      </c>
      <c r="I783" s="6"/>
      <c r="J783" s="6"/>
      <c r="K783" s="6"/>
      <c r="L783" s="6"/>
      <c r="M783" s="6"/>
      <c r="N783" s="6"/>
      <c r="O783" s="6" t="s">
        <v>4582</v>
      </c>
      <c r="P783" s="6"/>
      <c r="Q783" s="6" t="s">
        <v>4583</v>
      </c>
    </row>
    <row r="784" customHeight="1" spans="1:17">
      <c r="A784" s="8" t="s">
        <v>4584</v>
      </c>
      <c r="B784" s="8"/>
      <c r="C784" s="8" t="s">
        <v>4585</v>
      </c>
      <c r="D784" s="8"/>
      <c r="E784" s="8" t="s">
        <v>2535</v>
      </c>
      <c r="F784" s="8" t="s">
        <v>2583</v>
      </c>
      <c r="G784" s="8"/>
      <c r="H784" s="8" t="s">
        <v>121</v>
      </c>
      <c r="I784" s="8"/>
      <c r="J784" s="8"/>
      <c r="K784" s="8"/>
      <c r="L784" s="8"/>
      <c r="M784" s="8"/>
      <c r="N784" s="8"/>
      <c r="O784" s="8" t="s">
        <v>4586</v>
      </c>
      <c r="P784" s="8"/>
      <c r="Q784" s="8" t="s">
        <v>4587</v>
      </c>
    </row>
    <row r="785" customHeight="1" spans="1:17">
      <c r="A785" s="6" t="s">
        <v>4588</v>
      </c>
      <c r="B785" s="6"/>
      <c r="C785" s="6" t="s">
        <v>4589</v>
      </c>
      <c r="D785" s="6"/>
      <c r="E785" s="6" t="s">
        <v>2535</v>
      </c>
      <c r="F785" s="6"/>
      <c r="G785" s="6" t="s">
        <v>2565</v>
      </c>
      <c r="H785" s="6" t="s">
        <v>121</v>
      </c>
      <c r="I785" s="6"/>
      <c r="J785" s="6"/>
      <c r="K785" s="6"/>
      <c r="L785" s="6"/>
      <c r="M785" s="6"/>
      <c r="N785" s="6"/>
      <c r="O785" s="6"/>
      <c r="P785" s="6"/>
      <c r="Q785" s="6" t="s">
        <v>4590</v>
      </c>
    </row>
    <row r="786" customHeight="1" spans="1:17">
      <c r="A786" s="8" t="s">
        <v>4591</v>
      </c>
      <c r="B786" s="8"/>
      <c r="C786" s="8" t="s">
        <v>4592</v>
      </c>
      <c r="D786" s="8"/>
      <c r="E786" s="8" t="s">
        <v>2535</v>
      </c>
      <c r="F786" s="8" t="s">
        <v>2580</v>
      </c>
      <c r="G786" s="8"/>
      <c r="H786" s="8" t="s">
        <v>121</v>
      </c>
      <c r="I786" s="8"/>
      <c r="J786" s="8"/>
      <c r="K786" s="8"/>
      <c r="L786" s="8"/>
      <c r="M786" s="8"/>
      <c r="N786" s="8"/>
      <c r="O786" s="8"/>
      <c r="P786" s="8"/>
      <c r="Q786" s="8" t="s">
        <v>4593</v>
      </c>
    </row>
    <row r="787" customHeight="1" spans="1:17">
      <c r="A787" s="6" t="s">
        <v>4594</v>
      </c>
      <c r="B787" s="6"/>
      <c r="C787" s="6" t="s">
        <v>4595</v>
      </c>
      <c r="D787" s="6"/>
      <c r="E787" s="6" t="s">
        <v>2535</v>
      </c>
      <c r="F787" s="6" t="s">
        <v>2583</v>
      </c>
      <c r="G787" s="6"/>
      <c r="H787" s="6" t="s">
        <v>121</v>
      </c>
      <c r="I787" s="6"/>
      <c r="J787" s="6"/>
      <c r="K787" s="6"/>
      <c r="L787" s="6"/>
      <c r="M787" s="6"/>
      <c r="N787" s="6"/>
      <c r="O787" s="6"/>
      <c r="P787" s="6"/>
      <c r="Q787" s="6" t="s">
        <v>4596</v>
      </c>
    </row>
    <row r="788" customHeight="1" spans="1:17">
      <c r="A788" s="8" t="s">
        <v>4597</v>
      </c>
      <c r="B788" s="8"/>
      <c r="C788" s="8" t="s">
        <v>4598</v>
      </c>
      <c r="D788" s="8"/>
      <c r="E788" s="8" t="s">
        <v>2535</v>
      </c>
      <c r="F788" s="8" t="s">
        <v>4332</v>
      </c>
      <c r="G788" s="8"/>
      <c r="H788" s="8" t="s">
        <v>121</v>
      </c>
      <c r="I788" s="8"/>
      <c r="J788" s="8"/>
      <c r="K788" s="8"/>
      <c r="L788" s="8"/>
      <c r="M788" s="8"/>
      <c r="N788" s="8"/>
      <c r="O788" s="8" t="s">
        <v>4599</v>
      </c>
      <c r="P788" s="8"/>
      <c r="Q788" s="8" t="s">
        <v>4600</v>
      </c>
    </row>
    <row r="789" customHeight="1" spans="1:17">
      <c r="A789" s="6" t="s">
        <v>4601</v>
      </c>
      <c r="B789" s="6"/>
      <c r="C789" s="6" t="s">
        <v>4602</v>
      </c>
      <c r="D789" s="6"/>
      <c r="E789" s="6" t="s">
        <v>2535</v>
      </c>
      <c r="F789" s="6"/>
      <c r="G789" s="6" t="s">
        <v>2550</v>
      </c>
      <c r="H789" s="6" t="s">
        <v>121</v>
      </c>
      <c r="I789" s="6"/>
      <c r="J789" s="6"/>
      <c r="K789" s="6"/>
      <c r="L789" s="6"/>
      <c r="M789" s="6"/>
      <c r="N789" s="6"/>
      <c r="O789" s="6"/>
      <c r="P789" s="6"/>
      <c r="Q789" s="6" t="s">
        <v>4603</v>
      </c>
    </row>
    <row r="790" customHeight="1" spans="1:17">
      <c r="A790" s="8" t="s">
        <v>4604</v>
      </c>
      <c r="B790" s="8"/>
      <c r="C790" s="8" t="s">
        <v>4605</v>
      </c>
      <c r="D790" s="8"/>
      <c r="E790" s="8" t="s">
        <v>2535</v>
      </c>
      <c r="F790" s="8"/>
      <c r="G790" s="8" t="s">
        <v>2565</v>
      </c>
      <c r="H790" s="8" t="s">
        <v>121</v>
      </c>
      <c r="I790" s="8"/>
      <c r="J790" s="8"/>
      <c r="K790" s="8"/>
      <c r="L790" s="8"/>
      <c r="M790" s="8"/>
      <c r="N790" s="8"/>
      <c r="O790" s="8"/>
      <c r="P790" s="8"/>
      <c r="Q790" s="8" t="s">
        <v>4606</v>
      </c>
    </row>
    <row r="791" customHeight="1" spans="1:17">
      <c r="A791" s="6" t="s">
        <v>4607</v>
      </c>
      <c r="B791" s="6"/>
      <c r="C791" s="6" t="s">
        <v>4605</v>
      </c>
      <c r="D791" s="6"/>
      <c r="E791" s="6" t="s">
        <v>2535</v>
      </c>
      <c r="F791" s="6"/>
      <c r="G791" s="6" t="s">
        <v>2674</v>
      </c>
      <c r="H791" s="6" t="s">
        <v>121</v>
      </c>
      <c r="I791" s="6"/>
      <c r="J791" s="6"/>
      <c r="K791" s="6"/>
      <c r="L791" s="6"/>
      <c r="M791" s="6"/>
      <c r="N791" s="6"/>
      <c r="O791" s="6"/>
      <c r="P791" s="6"/>
      <c r="Q791" s="6" t="s">
        <v>4608</v>
      </c>
    </row>
    <row r="792" customHeight="1" spans="1:17">
      <c r="A792" s="8" t="s">
        <v>4609</v>
      </c>
      <c r="B792" s="8"/>
      <c r="C792" s="8" t="s">
        <v>4605</v>
      </c>
      <c r="D792" s="8"/>
      <c r="E792" s="8" t="s">
        <v>2535</v>
      </c>
      <c r="F792" s="8" t="s">
        <v>2580</v>
      </c>
      <c r="G792" s="8" t="s">
        <v>3166</v>
      </c>
      <c r="H792" s="8" t="s">
        <v>121</v>
      </c>
      <c r="I792" s="8"/>
      <c r="J792" s="8"/>
      <c r="K792" s="8"/>
      <c r="L792" s="8"/>
      <c r="M792" s="8"/>
      <c r="N792" s="8"/>
      <c r="O792" s="8" t="s">
        <v>4610</v>
      </c>
      <c r="P792" s="8"/>
      <c r="Q792" s="8" t="s">
        <v>4611</v>
      </c>
    </row>
    <row r="793" customHeight="1" spans="1:17">
      <c r="A793" s="6" t="s">
        <v>4612</v>
      </c>
      <c r="B793" s="6"/>
      <c r="C793" s="6" t="s">
        <v>4605</v>
      </c>
      <c r="D793" s="6"/>
      <c r="E793" s="6" t="s">
        <v>2535</v>
      </c>
      <c r="F793" s="6" t="s">
        <v>2583</v>
      </c>
      <c r="G793" s="6" t="s">
        <v>4613</v>
      </c>
      <c r="H793" s="6" t="s">
        <v>121</v>
      </c>
      <c r="I793" s="6"/>
      <c r="J793" s="6"/>
      <c r="K793" s="6"/>
      <c r="L793" s="6"/>
      <c r="M793" s="6"/>
      <c r="N793" s="6"/>
      <c r="O793" s="6"/>
      <c r="P793" s="6"/>
      <c r="Q793" s="6" t="s">
        <v>4614</v>
      </c>
    </row>
    <row r="794" customHeight="1" spans="1:17">
      <c r="A794" s="8" t="s">
        <v>4615</v>
      </c>
      <c r="B794" s="8"/>
      <c r="C794" s="8" t="s">
        <v>4616</v>
      </c>
      <c r="D794" s="8"/>
      <c r="E794" s="8" t="s">
        <v>2535</v>
      </c>
      <c r="F794" s="8"/>
      <c r="G794" s="8"/>
      <c r="H794" s="8" t="s">
        <v>121</v>
      </c>
      <c r="I794" s="8"/>
      <c r="J794" s="8"/>
      <c r="K794" s="8"/>
      <c r="L794" s="8"/>
      <c r="M794" s="8"/>
      <c r="N794" s="8"/>
      <c r="O794" s="8"/>
      <c r="P794" s="8"/>
      <c r="Q794" s="8" t="s">
        <v>4617</v>
      </c>
    </row>
    <row r="795" customHeight="1" spans="1:17">
      <c r="A795" s="6" t="s">
        <v>4618</v>
      </c>
      <c r="B795" s="6"/>
      <c r="C795" s="6" t="s">
        <v>4619</v>
      </c>
      <c r="D795" s="6"/>
      <c r="E795" s="6" t="s">
        <v>2535</v>
      </c>
      <c r="F795" s="6"/>
      <c r="G795" s="6" t="s">
        <v>3535</v>
      </c>
      <c r="H795" s="6" t="s">
        <v>121</v>
      </c>
      <c r="I795" s="6"/>
      <c r="J795" s="6"/>
      <c r="K795" s="6"/>
      <c r="L795" s="6"/>
      <c r="M795" s="6"/>
      <c r="N795" s="6"/>
      <c r="O795" s="6"/>
      <c r="P795" s="6"/>
      <c r="Q795" s="6" t="s">
        <v>4620</v>
      </c>
    </row>
    <row r="796" customHeight="1" spans="1:17">
      <c r="A796" s="8" t="s">
        <v>4621</v>
      </c>
      <c r="B796" s="8"/>
      <c r="C796" s="8" t="s">
        <v>4622</v>
      </c>
      <c r="D796" s="8"/>
      <c r="E796" s="8" t="s">
        <v>2535</v>
      </c>
      <c r="F796" s="8"/>
      <c r="G796" s="8" t="s">
        <v>2995</v>
      </c>
      <c r="H796" s="8" t="s">
        <v>121</v>
      </c>
      <c r="I796" s="8"/>
      <c r="J796" s="8"/>
      <c r="K796" s="8"/>
      <c r="L796" s="8"/>
      <c r="M796" s="8"/>
      <c r="N796" s="8"/>
      <c r="O796" s="8"/>
      <c r="P796" s="8"/>
      <c r="Q796" s="8" t="s">
        <v>4623</v>
      </c>
    </row>
    <row r="797" customHeight="1" spans="1:17">
      <c r="A797" s="6" t="s">
        <v>4624</v>
      </c>
      <c r="B797" s="6"/>
      <c r="C797" s="6" t="s">
        <v>4625</v>
      </c>
      <c r="D797" s="6"/>
      <c r="E797" s="6" t="s">
        <v>2535</v>
      </c>
      <c r="F797" s="6"/>
      <c r="G797" s="6" t="s">
        <v>2674</v>
      </c>
      <c r="H797" s="6" t="s">
        <v>121</v>
      </c>
      <c r="I797" s="6"/>
      <c r="J797" s="6"/>
      <c r="K797" s="6"/>
      <c r="L797" s="6"/>
      <c r="M797" s="6"/>
      <c r="N797" s="6"/>
      <c r="O797" s="6"/>
      <c r="P797" s="6"/>
      <c r="Q797" s="6" t="s">
        <v>4626</v>
      </c>
    </row>
    <row r="798" customHeight="1" spans="1:17">
      <c r="A798" s="8" t="s">
        <v>4627</v>
      </c>
      <c r="B798" s="8"/>
      <c r="C798" s="8" t="s">
        <v>4628</v>
      </c>
      <c r="D798" s="8"/>
      <c r="E798" s="8" t="s">
        <v>2535</v>
      </c>
      <c r="F798" s="8"/>
      <c r="G798" s="8" t="s">
        <v>2674</v>
      </c>
      <c r="H798" s="8" t="s">
        <v>121</v>
      </c>
      <c r="I798" s="8"/>
      <c r="J798" s="8"/>
      <c r="K798" s="8"/>
      <c r="L798" s="8"/>
      <c r="M798" s="8"/>
      <c r="N798" s="8"/>
      <c r="O798" s="8"/>
      <c r="P798" s="8"/>
      <c r="Q798" s="8" t="s">
        <v>4629</v>
      </c>
    </row>
    <row r="799" customHeight="1" spans="1:17">
      <c r="A799" s="6" t="s">
        <v>4630</v>
      </c>
      <c r="B799" s="6"/>
      <c r="C799" s="6" t="s">
        <v>4631</v>
      </c>
      <c r="D799" s="6"/>
      <c r="E799" s="6" t="s">
        <v>2535</v>
      </c>
      <c r="F799" s="6" t="s">
        <v>2580</v>
      </c>
      <c r="G799" s="6"/>
      <c r="H799" s="6" t="s">
        <v>121</v>
      </c>
      <c r="I799" s="6"/>
      <c r="J799" s="6"/>
      <c r="K799" s="6"/>
      <c r="L799" s="6"/>
      <c r="M799" s="6"/>
      <c r="N799" s="6"/>
      <c r="O799" s="6" t="s">
        <v>4632</v>
      </c>
      <c r="P799" s="6"/>
      <c r="Q799" s="6" t="s">
        <v>4633</v>
      </c>
    </row>
    <row r="800" customHeight="1" spans="1:17">
      <c r="A800" s="8" t="s">
        <v>4634</v>
      </c>
      <c r="B800" s="8"/>
      <c r="C800" s="8" t="s">
        <v>4631</v>
      </c>
      <c r="D800" s="8"/>
      <c r="E800" s="8" t="s">
        <v>2535</v>
      </c>
      <c r="F800" s="8" t="s">
        <v>2583</v>
      </c>
      <c r="G800" s="8"/>
      <c r="H800" s="8" t="s">
        <v>121</v>
      </c>
      <c r="I800" s="8"/>
      <c r="J800" s="8"/>
      <c r="K800" s="8"/>
      <c r="L800" s="8"/>
      <c r="M800" s="8"/>
      <c r="N800" s="8"/>
      <c r="O800" s="8" t="s">
        <v>4632</v>
      </c>
      <c r="P800" s="8"/>
      <c r="Q800" s="8" t="s">
        <v>4635</v>
      </c>
    </row>
    <row r="801" customHeight="1" spans="1:17">
      <c r="A801" s="6" t="s">
        <v>4636</v>
      </c>
      <c r="B801" s="6"/>
      <c r="C801" s="6"/>
      <c r="D801" s="6"/>
      <c r="E801" s="6" t="s">
        <v>2539</v>
      </c>
      <c r="F801" s="6"/>
      <c r="G801" s="6" t="s">
        <v>4498</v>
      </c>
      <c r="H801" s="6" t="s">
        <v>121</v>
      </c>
      <c r="I801" s="6"/>
      <c r="J801" s="6"/>
      <c r="K801" s="6"/>
      <c r="L801" s="6"/>
      <c r="M801" s="6"/>
      <c r="N801" s="6"/>
      <c r="O801" s="6" t="s">
        <v>4490</v>
      </c>
      <c r="P801" s="6"/>
      <c r="Q801" s="6" t="s">
        <v>4637</v>
      </c>
    </row>
    <row r="802" customHeight="1" spans="1:17">
      <c r="A802" s="8" t="s">
        <v>4638</v>
      </c>
      <c r="B802" s="8"/>
      <c r="C802" s="8"/>
      <c r="D802" s="8"/>
      <c r="E802" s="8" t="s">
        <v>2539</v>
      </c>
      <c r="F802" s="8"/>
      <c r="G802" s="8" t="s">
        <v>2565</v>
      </c>
      <c r="H802" s="8" t="s">
        <v>121</v>
      </c>
      <c r="I802" s="8"/>
      <c r="J802" s="8"/>
      <c r="K802" s="8"/>
      <c r="L802" s="8"/>
      <c r="M802" s="8"/>
      <c r="N802" s="8"/>
      <c r="O802" s="8"/>
      <c r="P802" s="8"/>
      <c r="Q802" s="8" t="s">
        <v>4639</v>
      </c>
    </row>
    <row r="803" customHeight="1" spans="1:17">
      <c r="A803" s="6" t="s">
        <v>4640</v>
      </c>
      <c r="B803" s="6"/>
      <c r="C803" s="6"/>
      <c r="D803" s="6"/>
      <c r="E803" s="6" t="s">
        <v>2539</v>
      </c>
      <c r="F803" s="6"/>
      <c r="G803" s="6" t="s">
        <v>2536</v>
      </c>
      <c r="H803" s="6" t="s">
        <v>121</v>
      </c>
      <c r="I803" s="6"/>
      <c r="J803" s="6"/>
      <c r="K803" s="6"/>
      <c r="L803" s="6"/>
      <c r="M803" s="6"/>
      <c r="N803" s="6"/>
      <c r="O803" s="6"/>
      <c r="P803" s="6"/>
      <c r="Q803" s="6" t="s">
        <v>4641</v>
      </c>
    </row>
    <row r="804" customHeight="1" spans="1:17">
      <c r="A804" s="8" t="s">
        <v>4642</v>
      </c>
      <c r="B804" s="8"/>
      <c r="C804" s="8"/>
      <c r="D804" s="8"/>
      <c r="E804" s="8" t="s">
        <v>2539</v>
      </c>
      <c r="F804" s="8"/>
      <c r="G804" s="8" t="s">
        <v>2995</v>
      </c>
      <c r="H804" s="8" t="s">
        <v>121</v>
      </c>
      <c r="I804" s="8"/>
      <c r="J804" s="8"/>
      <c r="K804" s="8"/>
      <c r="L804" s="8"/>
      <c r="M804" s="8"/>
      <c r="N804" s="8"/>
      <c r="O804" s="8"/>
      <c r="P804" s="8"/>
      <c r="Q804" s="8" t="s">
        <v>4643</v>
      </c>
    </row>
    <row r="805" customHeight="1" spans="1:17">
      <c r="A805" s="6" t="s">
        <v>4644</v>
      </c>
      <c r="B805" s="6"/>
      <c r="C805" s="6"/>
      <c r="D805" s="6"/>
      <c r="E805" s="6" t="s">
        <v>2539</v>
      </c>
      <c r="F805" s="6"/>
      <c r="G805" s="6" t="s">
        <v>2536</v>
      </c>
      <c r="H805" s="6" t="s">
        <v>121</v>
      </c>
      <c r="I805" s="6"/>
      <c r="J805" s="6"/>
      <c r="K805" s="6"/>
      <c r="L805" s="6"/>
      <c r="M805" s="6"/>
      <c r="N805" s="6"/>
      <c r="O805" s="6"/>
      <c r="P805" s="6"/>
      <c r="Q805" s="6" t="s">
        <v>4645</v>
      </c>
    </row>
    <row r="806" customHeight="1" spans="1:17">
      <c r="A806" s="8" t="s">
        <v>4646</v>
      </c>
      <c r="B806" s="8"/>
      <c r="C806" s="8"/>
      <c r="D806" s="8"/>
      <c r="E806" s="8" t="s">
        <v>2539</v>
      </c>
      <c r="F806" s="8" t="s">
        <v>2580</v>
      </c>
      <c r="G806" s="8" t="s">
        <v>2607</v>
      </c>
      <c r="H806" s="8" t="s">
        <v>121</v>
      </c>
      <c r="I806" s="8"/>
      <c r="J806" s="8"/>
      <c r="K806" s="8"/>
      <c r="L806" s="8"/>
      <c r="M806" s="8"/>
      <c r="N806" s="8"/>
      <c r="O806" s="8" t="s">
        <v>4647</v>
      </c>
      <c r="P806" s="8"/>
      <c r="Q806" s="8" t="s">
        <v>4648</v>
      </c>
    </row>
    <row r="807" customHeight="1" spans="1:17">
      <c r="A807" s="6" t="s">
        <v>4649</v>
      </c>
      <c r="B807" s="6"/>
      <c r="C807" s="6"/>
      <c r="D807" s="6"/>
      <c r="E807" s="6" t="s">
        <v>2539</v>
      </c>
      <c r="F807" s="6" t="s">
        <v>2580</v>
      </c>
      <c r="G807" s="6" t="s">
        <v>4498</v>
      </c>
      <c r="H807" s="6" t="s">
        <v>2372</v>
      </c>
      <c r="I807" s="6"/>
      <c r="J807" s="6"/>
      <c r="K807" s="6"/>
      <c r="L807" s="6"/>
      <c r="M807" s="6"/>
      <c r="N807" s="6"/>
      <c r="O807" s="6" t="s">
        <v>4499</v>
      </c>
      <c r="P807" s="6"/>
      <c r="Q807" s="6" t="s">
        <v>4650</v>
      </c>
    </row>
    <row r="808" customHeight="1" spans="1:17">
      <c r="A808" s="8" t="s">
        <v>4651</v>
      </c>
      <c r="B808" s="8"/>
      <c r="C808" s="8"/>
      <c r="D808" s="8"/>
      <c r="E808" s="8" t="s">
        <v>2539</v>
      </c>
      <c r="F808" s="8" t="s">
        <v>2580</v>
      </c>
      <c r="G808" s="8" t="s">
        <v>2607</v>
      </c>
      <c r="H808" s="8" t="s">
        <v>121</v>
      </c>
      <c r="I808" s="8"/>
      <c r="J808" s="8"/>
      <c r="K808" s="8"/>
      <c r="L808" s="8"/>
      <c r="M808" s="8"/>
      <c r="N808" s="8"/>
      <c r="O808" s="8" t="s">
        <v>4502</v>
      </c>
      <c r="P808" s="8"/>
      <c r="Q808" s="8" t="s">
        <v>4652</v>
      </c>
    </row>
    <row r="809" customHeight="1" spans="1:17">
      <c r="A809" s="6" t="s">
        <v>4653</v>
      </c>
      <c r="B809" s="6"/>
      <c r="C809" s="6"/>
      <c r="D809" s="6"/>
      <c r="E809" s="6" t="s">
        <v>2539</v>
      </c>
      <c r="F809" s="6" t="s">
        <v>2583</v>
      </c>
      <c r="G809" s="6" t="s">
        <v>2607</v>
      </c>
      <c r="H809" s="6" t="s">
        <v>121</v>
      </c>
      <c r="I809" s="6"/>
      <c r="J809" s="6"/>
      <c r="K809" s="6"/>
      <c r="L809" s="6"/>
      <c r="M809" s="6"/>
      <c r="N809" s="6"/>
      <c r="O809" s="6" t="s">
        <v>4654</v>
      </c>
      <c r="P809" s="6"/>
      <c r="Q809" s="6" t="s">
        <v>4655</v>
      </c>
    </row>
    <row r="810" customHeight="1" spans="1:17">
      <c r="A810" s="8" t="s">
        <v>4656</v>
      </c>
      <c r="B810" s="8"/>
      <c r="C810" s="8"/>
      <c r="D810" s="8"/>
      <c r="E810" s="8" t="s">
        <v>2539</v>
      </c>
      <c r="F810" s="8" t="s">
        <v>2583</v>
      </c>
      <c r="G810" s="8" t="s">
        <v>2607</v>
      </c>
      <c r="H810" s="8" t="s">
        <v>121</v>
      </c>
      <c r="I810" s="8"/>
      <c r="J810" s="8"/>
      <c r="K810" s="8"/>
      <c r="L810" s="8"/>
      <c r="M810" s="8"/>
      <c r="N810" s="8"/>
      <c r="O810" s="8" t="s">
        <v>4512</v>
      </c>
      <c r="P810" s="8"/>
      <c r="Q810" s="8" t="s">
        <v>4657</v>
      </c>
    </row>
    <row r="811" customHeight="1" spans="1:17">
      <c r="A811" s="16"/>
      <c r="B811" s="16"/>
      <c r="C811" s="17" t="s">
        <v>4453</v>
      </c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</row>
    <row r="812" customHeight="1" spans="1:17">
      <c r="A812" s="8" t="s">
        <v>4658</v>
      </c>
      <c r="B812" s="8" t="s">
        <v>4455</v>
      </c>
      <c r="C812" s="8" t="s">
        <v>4518</v>
      </c>
      <c r="D812" s="8"/>
      <c r="E812" s="8" t="s">
        <v>2539</v>
      </c>
      <c r="F812" s="8"/>
      <c r="G812" s="8" t="s">
        <v>3563</v>
      </c>
      <c r="H812" s="8" t="s">
        <v>121</v>
      </c>
      <c r="I812" s="8"/>
      <c r="J812" s="8"/>
      <c r="K812" s="8"/>
      <c r="L812" s="8"/>
      <c r="M812" s="8"/>
      <c r="N812" s="8"/>
      <c r="O812" s="8" t="s">
        <v>4659</v>
      </c>
      <c r="P812" s="8"/>
      <c r="Q812" s="8" t="s">
        <v>4660</v>
      </c>
    </row>
    <row r="813" customHeight="1" spans="1:17">
      <c r="A813" s="6" t="s">
        <v>4661</v>
      </c>
      <c r="B813" s="6" t="s">
        <v>4455</v>
      </c>
      <c r="C813" s="6" t="s">
        <v>4522</v>
      </c>
      <c r="D813" s="6"/>
      <c r="E813" s="6" t="s">
        <v>2539</v>
      </c>
      <c r="F813" s="6"/>
      <c r="G813" s="6" t="s">
        <v>4523</v>
      </c>
      <c r="H813" s="6" t="s">
        <v>121</v>
      </c>
      <c r="I813" s="6"/>
      <c r="J813" s="6"/>
      <c r="K813" s="6"/>
      <c r="L813" s="6"/>
      <c r="M813" s="6"/>
      <c r="N813" s="6"/>
      <c r="O813" s="6"/>
      <c r="P813" s="6"/>
      <c r="Q813" s="6" t="s">
        <v>4662</v>
      </c>
    </row>
    <row r="814" customHeight="1" spans="1:17">
      <c r="A814" s="8" t="s">
        <v>4663</v>
      </c>
      <c r="B814" s="8" t="s">
        <v>4455</v>
      </c>
      <c r="C814" s="8" t="s">
        <v>4526</v>
      </c>
      <c r="D814" s="8"/>
      <c r="E814" s="8" t="s">
        <v>2539</v>
      </c>
      <c r="F814" s="8" t="s">
        <v>2583</v>
      </c>
      <c r="G814" s="8" t="s">
        <v>3335</v>
      </c>
      <c r="H814" s="8" t="s">
        <v>121</v>
      </c>
      <c r="I814" s="8"/>
      <c r="J814" s="8"/>
      <c r="K814" s="8"/>
      <c r="L814" s="8"/>
      <c r="M814" s="8"/>
      <c r="N814" s="8"/>
      <c r="O814" s="8" t="s">
        <v>4664</v>
      </c>
      <c r="P814" s="8"/>
      <c r="Q814" s="8" t="s">
        <v>4665</v>
      </c>
    </row>
    <row r="815" customHeight="1" spans="1:17">
      <c r="A815" s="6" t="s">
        <v>4666</v>
      </c>
      <c r="B815" s="6" t="s">
        <v>4455</v>
      </c>
      <c r="C815" s="6" t="s">
        <v>4530</v>
      </c>
      <c r="D815" s="6"/>
      <c r="E815" s="6" t="s">
        <v>2539</v>
      </c>
      <c r="F815" s="6" t="s">
        <v>2583</v>
      </c>
      <c r="G815" s="6"/>
      <c r="H815" s="6" t="s">
        <v>121</v>
      </c>
      <c r="I815" s="6"/>
      <c r="J815" s="6"/>
      <c r="K815" s="6"/>
      <c r="L815" s="6"/>
      <c r="M815" s="6"/>
      <c r="N815" s="6"/>
      <c r="O815" s="6" t="s">
        <v>4470</v>
      </c>
      <c r="P815" s="6"/>
      <c r="Q815" s="6" t="s">
        <v>4667</v>
      </c>
    </row>
    <row r="816" customHeight="1" spans="1:17">
      <c r="A816" s="16"/>
      <c r="B816" s="16"/>
      <c r="C816" s="17" t="s">
        <v>4484</v>
      </c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</row>
    <row r="817" customHeight="1" spans="1:17">
      <c r="A817" s="6" t="s">
        <v>4668</v>
      </c>
      <c r="B817" s="6"/>
      <c r="C817" s="6" t="s">
        <v>4669</v>
      </c>
      <c r="D817" s="6"/>
      <c r="E817" s="6" t="s">
        <v>2539</v>
      </c>
      <c r="F817" s="6" t="s">
        <v>2583</v>
      </c>
      <c r="G817" s="6" t="s">
        <v>3335</v>
      </c>
      <c r="H817" s="6" t="s">
        <v>2372</v>
      </c>
      <c r="I817" s="6"/>
      <c r="J817" s="6"/>
      <c r="K817" s="6"/>
      <c r="L817" s="6"/>
      <c r="M817" s="6"/>
      <c r="N817" s="6"/>
      <c r="O817" s="6"/>
      <c r="P817" s="6"/>
      <c r="Q817" s="6" t="s">
        <v>4670</v>
      </c>
    </row>
    <row r="818" customHeight="1" spans="1:17">
      <c r="A818" s="8" t="s">
        <v>4671</v>
      </c>
      <c r="B818" s="8"/>
      <c r="C818" s="8" t="s">
        <v>4672</v>
      </c>
      <c r="D818" s="8"/>
      <c r="E818" s="8" t="s">
        <v>2539</v>
      </c>
      <c r="F818" s="8" t="s">
        <v>2580</v>
      </c>
      <c r="G818" s="8" t="s">
        <v>3335</v>
      </c>
      <c r="H818" s="8" t="s">
        <v>2372</v>
      </c>
      <c r="I818" s="8"/>
      <c r="J818" s="8"/>
      <c r="K818" s="8"/>
      <c r="L818" s="8"/>
      <c r="M818" s="8"/>
      <c r="N818" s="8"/>
      <c r="O818" s="8"/>
      <c r="P818" s="8"/>
      <c r="Q818" s="8" t="s">
        <v>4673</v>
      </c>
    </row>
    <row r="819" customHeight="1" spans="1:17">
      <c r="A819" s="6" t="s">
        <v>4674</v>
      </c>
      <c r="B819" s="6"/>
      <c r="C819" s="6" t="s">
        <v>4675</v>
      </c>
      <c r="D819" s="6"/>
      <c r="E819" s="6" t="s">
        <v>2539</v>
      </c>
      <c r="F819" s="6" t="s">
        <v>2580</v>
      </c>
      <c r="G819" s="6" t="s">
        <v>3335</v>
      </c>
      <c r="H819" s="6" t="s">
        <v>2372</v>
      </c>
      <c r="I819" s="6"/>
      <c r="J819" s="6"/>
      <c r="K819" s="6"/>
      <c r="L819" s="6"/>
      <c r="M819" s="6"/>
      <c r="N819" s="6"/>
      <c r="O819" s="6"/>
      <c r="P819" s="6"/>
      <c r="Q819" s="6" t="s">
        <v>4676</v>
      </c>
    </row>
    <row r="820" customHeight="1" spans="1:17">
      <c r="A820" s="8" t="s">
        <v>4677</v>
      </c>
      <c r="B820" s="8"/>
      <c r="C820" s="8" t="s">
        <v>4553</v>
      </c>
      <c r="D820" s="8"/>
      <c r="E820" s="8" t="s">
        <v>2539</v>
      </c>
      <c r="F820" s="8" t="s">
        <v>2580</v>
      </c>
      <c r="G820" s="8" t="s">
        <v>4554</v>
      </c>
      <c r="H820" s="8" t="s">
        <v>2372</v>
      </c>
      <c r="I820" s="8"/>
      <c r="J820" s="8"/>
      <c r="K820" s="8"/>
      <c r="L820" s="8"/>
      <c r="M820" s="8"/>
      <c r="N820" s="8"/>
      <c r="O820" s="8"/>
      <c r="P820" s="8"/>
      <c r="Q820" s="8" t="s">
        <v>4678</v>
      </c>
    </row>
    <row r="821" customHeight="1" spans="1:17">
      <c r="A821" s="6" t="s">
        <v>4679</v>
      </c>
      <c r="B821" s="6"/>
      <c r="C821" s="6" t="s">
        <v>4575</v>
      </c>
      <c r="D821" s="6"/>
      <c r="E821" s="6" t="s">
        <v>2539</v>
      </c>
      <c r="F821" s="6" t="s">
        <v>4332</v>
      </c>
      <c r="G821" s="6"/>
      <c r="H821" s="6" t="s">
        <v>121</v>
      </c>
      <c r="I821" s="6"/>
      <c r="J821" s="6"/>
      <c r="K821" s="6"/>
      <c r="L821" s="6"/>
      <c r="M821" s="6"/>
      <c r="N821" s="6"/>
      <c r="O821" s="6"/>
      <c r="P821" s="6"/>
      <c r="Q821" s="6" t="s">
        <v>4680</v>
      </c>
    </row>
    <row r="822" customHeight="1" spans="1:17">
      <c r="A822" s="8" t="s">
        <v>4681</v>
      </c>
      <c r="B822" s="8"/>
      <c r="C822" s="8" t="s">
        <v>4578</v>
      </c>
      <c r="D822" s="8"/>
      <c r="E822" s="8" t="s">
        <v>2539</v>
      </c>
      <c r="F822" s="8"/>
      <c r="G822" s="8" t="s">
        <v>3725</v>
      </c>
      <c r="H822" s="8" t="s">
        <v>121</v>
      </c>
      <c r="I822" s="8"/>
      <c r="J822" s="8"/>
      <c r="K822" s="8"/>
      <c r="L822" s="8"/>
      <c r="M822" s="8"/>
      <c r="N822" s="8"/>
      <c r="O822" s="8"/>
      <c r="P822" s="8"/>
      <c r="Q822" s="8" t="s">
        <v>4682</v>
      </c>
    </row>
    <row r="823" customHeight="1" spans="1:17">
      <c r="A823" s="6" t="s">
        <v>4683</v>
      </c>
      <c r="B823" s="6"/>
      <c r="C823" s="6" t="s">
        <v>4581</v>
      </c>
      <c r="D823" s="6"/>
      <c r="E823" s="6" t="s">
        <v>2539</v>
      </c>
      <c r="F823" s="6" t="s">
        <v>4332</v>
      </c>
      <c r="G823" s="6"/>
      <c r="H823" s="6" t="s">
        <v>121</v>
      </c>
      <c r="I823" s="6"/>
      <c r="J823" s="6"/>
      <c r="K823" s="6"/>
      <c r="L823" s="6"/>
      <c r="M823" s="6"/>
      <c r="N823" s="6"/>
      <c r="O823" s="6" t="s">
        <v>4582</v>
      </c>
      <c r="P823" s="6"/>
      <c r="Q823" s="6" t="s">
        <v>4684</v>
      </c>
    </row>
    <row r="824" customHeight="1" spans="1:17">
      <c r="A824" s="8" t="s">
        <v>4685</v>
      </c>
      <c r="B824" s="8"/>
      <c r="C824" s="8" t="s">
        <v>4686</v>
      </c>
      <c r="D824" s="8"/>
      <c r="E824" s="8" t="s">
        <v>2539</v>
      </c>
      <c r="F824" s="8"/>
      <c r="G824" s="8" t="s">
        <v>2536</v>
      </c>
      <c r="H824" s="8" t="s">
        <v>121</v>
      </c>
      <c r="I824" s="8"/>
      <c r="J824" s="8"/>
      <c r="K824" s="8"/>
      <c r="L824" s="8"/>
      <c r="M824" s="8"/>
      <c r="N824" s="8"/>
      <c r="O824" s="8"/>
      <c r="P824" s="8"/>
      <c r="Q824" s="8" t="s">
        <v>4687</v>
      </c>
    </row>
    <row r="825" customHeight="1" spans="1:17">
      <c r="A825" s="6" t="s">
        <v>4688</v>
      </c>
      <c r="B825" s="6"/>
      <c r="C825" s="6" t="s">
        <v>4689</v>
      </c>
      <c r="D825" s="6"/>
      <c r="E825" s="6" t="s">
        <v>2539</v>
      </c>
      <c r="F825" s="6"/>
      <c r="G825" s="6" t="s">
        <v>2565</v>
      </c>
      <c r="H825" s="6" t="s">
        <v>121</v>
      </c>
      <c r="I825" s="6"/>
      <c r="J825" s="6"/>
      <c r="K825" s="6"/>
      <c r="L825" s="6"/>
      <c r="M825" s="6"/>
      <c r="N825" s="6"/>
      <c r="O825" s="6"/>
      <c r="P825" s="6"/>
      <c r="Q825" s="6" t="s">
        <v>4690</v>
      </c>
    </row>
    <row r="826" customHeight="1" spans="1:17">
      <c r="A826" s="8" t="s">
        <v>4691</v>
      </c>
      <c r="B826" s="8"/>
      <c r="C826" s="8" t="s">
        <v>4605</v>
      </c>
      <c r="D826" s="8"/>
      <c r="E826" s="8" t="s">
        <v>2539</v>
      </c>
      <c r="F826" s="8"/>
      <c r="G826" s="8" t="s">
        <v>2536</v>
      </c>
      <c r="H826" s="8" t="s">
        <v>121</v>
      </c>
      <c r="I826" s="8"/>
      <c r="J826" s="8"/>
      <c r="K826" s="8"/>
      <c r="L826" s="8"/>
      <c r="M826" s="8"/>
      <c r="N826" s="8"/>
      <c r="O826" s="8"/>
      <c r="P826" s="8"/>
      <c r="Q826" s="8" t="s">
        <v>4692</v>
      </c>
    </row>
    <row r="827" customHeight="1" spans="1:17">
      <c r="A827" s="6" t="s">
        <v>4693</v>
      </c>
      <c r="B827" s="6"/>
      <c r="C827" s="6" t="s">
        <v>4605</v>
      </c>
      <c r="D827" s="6"/>
      <c r="E827" s="6" t="s">
        <v>2539</v>
      </c>
      <c r="F827" s="6" t="s">
        <v>2580</v>
      </c>
      <c r="G827" s="6" t="s">
        <v>2674</v>
      </c>
      <c r="H827" s="6" t="s">
        <v>121</v>
      </c>
      <c r="I827" s="6"/>
      <c r="J827" s="6"/>
      <c r="K827" s="6"/>
      <c r="L827" s="6"/>
      <c r="M827" s="6"/>
      <c r="N827" s="6"/>
      <c r="O827" s="6"/>
      <c r="P827" s="6"/>
      <c r="Q827" s="6" t="s">
        <v>4694</v>
      </c>
    </row>
    <row r="828" customHeight="1" spans="1:17">
      <c r="A828" s="8" t="s">
        <v>4695</v>
      </c>
      <c r="B828" s="8"/>
      <c r="C828" s="8" t="s">
        <v>4605</v>
      </c>
      <c r="D828" s="8"/>
      <c r="E828" s="8" t="s">
        <v>2539</v>
      </c>
      <c r="F828" s="8" t="s">
        <v>2583</v>
      </c>
      <c r="G828" s="8" t="s">
        <v>2674</v>
      </c>
      <c r="H828" s="8" t="s">
        <v>121</v>
      </c>
      <c r="I828" s="8"/>
      <c r="J828" s="8"/>
      <c r="K828" s="8"/>
      <c r="L828" s="8"/>
      <c r="M828" s="8"/>
      <c r="N828" s="8"/>
      <c r="O828" s="8"/>
      <c r="P828" s="8"/>
      <c r="Q828" s="8" t="s">
        <v>4696</v>
      </c>
    </row>
    <row r="829" customHeight="1" spans="1:17">
      <c r="A829" s="6" t="s">
        <v>4697</v>
      </c>
      <c r="B829" s="6"/>
      <c r="C829" s="6" t="s">
        <v>4698</v>
      </c>
      <c r="D829" s="6"/>
      <c r="E829" s="6" t="s">
        <v>2539</v>
      </c>
      <c r="F829" s="6"/>
      <c r="G829" s="6" t="s">
        <v>2565</v>
      </c>
      <c r="H829" s="6" t="s">
        <v>121</v>
      </c>
      <c r="I829" s="6"/>
      <c r="J829" s="6"/>
      <c r="K829" s="6"/>
      <c r="L829" s="6"/>
      <c r="M829" s="6"/>
      <c r="N829" s="6"/>
      <c r="O829" s="6"/>
      <c r="P829" s="6"/>
      <c r="Q829" s="6" t="s">
        <v>4699</v>
      </c>
    </row>
    <row r="830" customHeight="1" spans="1:17">
      <c r="A830" s="8" t="s">
        <v>4700</v>
      </c>
      <c r="B830" s="8"/>
      <c r="C830" s="8" t="s">
        <v>4698</v>
      </c>
      <c r="D830" s="8"/>
      <c r="E830" s="8" t="s">
        <v>2539</v>
      </c>
      <c r="F830" s="8"/>
      <c r="G830" s="8" t="s">
        <v>2674</v>
      </c>
      <c r="H830" s="8" t="s">
        <v>121</v>
      </c>
      <c r="I830" s="8"/>
      <c r="J830" s="8"/>
      <c r="K830" s="8"/>
      <c r="L830" s="8"/>
      <c r="M830" s="8"/>
      <c r="N830" s="8"/>
      <c r="O830" s="8"/>
      <c r="P830" s="8"/>
      <c r="Q830" s="8" t="s">
        <v>4701</v>
      </c>
    </row>
    <row r="831" customHeight="1" spans="1:17">
      <c r="A831" s="6" t="s">
        <v>4702</v>
      </c>
      <c r="B831" s="6"/>
      <c r="C831" s="6" t="s">
        <v>4703</v>
      </c>
      <c r="D831" s="6"/>
      <c r="E831" s="6" t="s">
        <v>2539</v>
      </c>
      <c r="F831" s="6" t="s">
        <v>2583</v>
      </c>
      <c r="G831" s="6"/>
      <c r="H831" s="6" t="s">
        <v>121</v>
      </c>
      <c r="I831" s="6"/>
      <c r="J831" s="6"/>
      <c r="K831" s="6"/>
      <c r="L831" s="6"/>
      <c r="M831" s="6"/>
      <c r="N831" s="6"/>
      <c r="O831" s="6"/>
      <c r="P831" s="6"/>
      <c r="Q831" s="6" t="s">
        <v>4704</v>
      </c>
    </row>
    <row r="832" customHeight="1" spans="1:17">
      <c r="A832" s="8" t="s">
        <v>4705</v>
      </c>
      <c r="B832" s="8"/>
      <c r="C832" s="8" t="s">
        <v>4706</v>
      </c>
      <c r="D832" s="8"/>
      <c r="E832" s="8" t="s">
        <v>2539</v>
      </c>
      <c r="F832" s="8" t="s">
        <v>4332</v>
      </c>
      <c r="G832" s="8"/>
      <c r="H832" s="8" t="s">
        <v>121</v>
      </c>
      <c r="I832" s="8"/>
      <c r="J832" s="8"/>
      <c r="K832" s="8"/>
      <c r="L832" s="8"/>
      <c r="M832" s="8"/>
      <c r="N832" s="8"/>
      <c r="O832" s="8"/>
      <c r="P832" s="8"/>
      <c r="Q832" s="8" t="s">
        <v>4707</v>
      </c>
    </row>
    <row r="833" customHeight="1" spans="1:17">
      <c r="A833" s="6" t="s">
        <v>4708</v>
      </c>
      <c r="B833" s="6"/>
      <c r="C833" s="6" t="s">
        <v>4631</v>
      </c>
      <c r="D833" s="6"/>
      <c r="E833" s="6" t="s">
        <v>2539</v>
      </c>
      <c r="F833" s="6"/>
      <c r="G833" s="6"/>
      <c r="H833" s="6" t="s">
        <v>121</v>
      </c>
      <c r="I833" s="6"/>
      <c r="J833" s="6"/>
      <c r="K833" s="6"/>
      <c r="L833" s="6"/>
      <c r="M833" s="6"/>
      <c r="N833" s="6"/>
      <c r="O833" s="6" t="s">
        <v>4632</v>
      </c>
      <c r="P833" s="6"/>
      <c r="Q833" s="6" t="s">
        <v>4709</v>
      </c>
    </row>
    <row r="834" customHeight="1" spans="1:17">
      <c r="A834" s="16"/>
      <c r="B834" s="16"/>
      <c r="C834" s="17" t="s">
        <v>4710</v>
      </c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</row>
    <row r="835" customHeight="1" spans="1:17">
      <c r="A835" s="6" t="s">
        <v>4711</v>
      </c>
      <c r="B835" s="6" t="s">
        <v>1052</v>
      </c>
      <c r="C835" s="6"/>
      <c r="D835" s="6"/>
      <c r="E835" s="6" t="s">
        <v>2542</v>
      </c>
      <c r="F835" s="6"/>
      <c r="G835" s="6" t="s">
        <v>4712</v>
      </c>
      <c r="H835" s="6" t="s">
        <v>121</v>
      </c>
      <c r="I835" s="6"/>
      <c r="J835" s="6"/>
      <c r="K835" s="6"/>
      <c r="L835" s="6"/>
      <c r="M835" s="6"/>
      <c r="N835" s="6"/>
      <c r="O835" s="6" t="s">
        <v>4713</v>
      </c>
      <c r="P835" s="6"/>
      <c r="Q835" s="6" t="s">
        <v>4714</v>
      </c>
    </row>
    <row r="836" customHeight="1" spans="1:17">
      <c r="A836" s="16"/>
      <c r="B836" s="16"/>
      <c r="C836" s="17" t="s">
        <v>4484</v>
      </c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</row>
    <row r="837" customHeight="1" spans="1:17">
      <c r="A837" s="6" t="s">
        <v>4715</v>
      </c>
      <c r="B837" s="6"/>
      <c r="C837" s="6"/>
      <c r="D837" s="6"/>
      <c r="E837" s="6" t="s">
        <v>2542</v>
      </c>
      <c r="F837" s="6"/>
      <c r="G837" s="6" t="s">
        <v>2995</v>
      </c>
      <c r="H837" s="6" t="s">
        <v>121</v>
      </c>
      <c r="I837" s="6"/>
      <c r="J837" s="6"/>
      <c r="K837" s="6"/>
      <c r="L837" s="6"/>
      <c r="M837" s="6"/>
      <c r="N837" s="6"/>
      <c r="O837" s="6"/>
      <c r="P837" s="6"/>
      <c r="Q837" s="6" t="s">
        <v>4716</v>
      </c>
    </row>
    <row r="838" customHeight="1" spans="1:17">
      <c r="A838" s="8" t="s">
        <v>4717</v>
      </c>
      <c r="B838" s="8"/>
      <c r="C838" s="8"/>
      <c r="D838" s="8"/>
      <c r="E838" s="8" t="s">
        <v>2542</v>
      </c>
      <c r="F838" s="8"/>
      <c r="G838" s="8" t="s">
        <v>2536</v>
      </c>
      <c r="H838" s="8" t="s">
        <v>121</v>
      </c>
      <c r="I838" s="8"/>
      <c r="J838" s="8"/>
      <c r="K838" s="8"/>
      <c r="L838" s="8"/>
      <c r="M838" s="8"/>
      <c r="N838" s="8"/>
      <c r="O838" s="8"/>
      <c r="P838" s="8"/>
      <c r="Q838" s="8" t="s">
        <v>4718</v>
      </c>
    </row>
    <row r="839" customHeight="1" spans="1:17">
      <c r="A839" s="6" t="s">
        <v>4719</v>
      </c>
      <c r="B839" s="6"/>
      <c r="C839" s="6"/>
      <c r="D839" s="6"/>
      <c r="E839" s="6" t="s">
        <v>2542</v>
      </c>
      <c r="F839" s="6" t="s">
        <v>2580</v>
      </c>
      <c r="G839" s="6" t="s">
        <v>2607</v>
      </c>
      <c r="H839" s="6" t="s">
        <v>121</v>
      </c>
      <c r="I839" s="6"/>
      <c r="J839" s="6"/>
      <c r="K839" s="6"/>
      <c r="L839" s="6"/>
      <c r="M839" s="6"/>
      <c r="N839" s="6"/>
      <c r="O839" s="6" t="s">
        <v>4720</v>
      </c>
      <c r="P839" s="6"/>
      <c r="Q839" s="6" t="s">
        <v>4721</v>
      </c>
    </row>
    <row r="840" customHeight="1" spans="1:17">
      <c r="A840" s="8" t="s">
        <v>4722</v>
      </c>
      <c r="B840" s="8"/>
      <c r="C840" s="8"/>
      <c r="D840" s="8"/>
      <c r="E840" s="8" t="s">
        <v>2542</v>
      </c>
      <c r="F840" s="8" t="s">
        <v>2580</v>
      </c>
      <c r="G840" s="8" t="s">
        <v>4498</v>
      </c>
      <c r="H840" s="8" t="s">
        <v>2372</v>
      </c>
      <c r="I840" s="8"/>
      <c r="J840" s="8"/>
      <c r="K840" s="8"/>
      <c r="L840" s="8"/>
      <c r="M840" s="8"/>
      <c r="N840" s="8"/>
      <c r="O840" s="8" t="s">
        <v>4499</v>
      </c>
      <c r="P840" s="8"/>
      <c r="Q840" s="8" t="s">
        <v>4723</v>
      </c>
    </row>
    <row r="841" customHeight="1" spans="1:17">
      <c r="A841" s="6" t="s">
        <v>4724</v>
      </c>
      <c r="B841" s="6"/>
      <c r="C841" s="6"/>
      <c r="D841" s="6"/>
      <c r="E841" s="6" t="s">
        <v>2542</v>
      </c>
      <c r="F841" s="6" t="s">
        <v>2580</v>
      </c>
      <c r="G841" s="6" t="s">
        <v>2607</v>
      </c>
      <c r="H841" s="6" t="s">
        <v>121</v>
      </c>
      <c r="I841" s="6"/>
      <c r="J841" s="6"/>
      <c r="K841" s="6"/>
      <c r="L841" s="6"/>
      <c r="M841" s="6"/>
      <c r="N841" s="6"/>
      <c r="O841" s="6" t="s">
        <v>4502</v>
      </c>
      <c r="P841" s="6"/>
      <c r="Q841" s="6" t="s">
        <v>4725</v>
      </c>
    </row>
    <row r="842" customHeight="1" spans="1:17">
      <c r="A842" s="8" t="s">
        <v>4726</v>
      </c>
      <c r="B842" s="8"/>
      <c r="C842" s="8"/>
      <c r="D842" s="8"/>
      <c r="E842" s="8" t="s">
        <v>2542</v>
      </c>
      <c r="F842" s="8" t="s">
        <v>2583</v>
      </c>
      <c r="G842" s="8" t="s">
        <v>2607</v>
      </c>
      <c r="H842" s="8" t="s">
        <v>121</v>
      </c>
      <c r="I842" s="8"/>
      <c r="J842" s="8"/>
      <c r="K842" s="8"/>
      <c r="L842" s="8"/>
      <c r="M842" s="8"/>
      <c r="N842" s="8"/>
      <c r="O842" s="8" t="s">
        <v>4727</v>
      </c>
      <c r="P842" s="8"/>
      <c r="Q842" s="8" t="s">
        <v>4728</v>
      </c>
    </row>
    <row r="843" customHeight="1" spans="1:17">
      <c r="A843" s="6" t="s">
        <v>4729</v>
      </c>
      <c r="B843" s="6"/>
      <c r="C843" s="6"/>
      <c r="D843" s="6"/>
      <c r="E843" s="6" t="s">
        <v>2542</v>
      </c>
      <c r="F843" s="6" t="s">
        <v>2583</v>
      </c>
      <c r="G843" s="6" t="s">
        <v>4498</v>
      </c>
      <c r="H843" s="6" t="s">
        <v>2372</v>
      </c>
      <c r="I843" s="6"/>
      <c r="J843" s="6"/>
      <c r="K843" s="6"/>
      <c r="L843" s="6"/>
      <c r="M843" s="6"/>
      <c r="N843" s="6"/>
      <c r="O843" s="6" t="s">
        <v>4499</v>
      </c>
      <c r="P843" s="6"/>
      <c r="Q843" s="6" t="s">
        <v>4730</v>
      </c>
    </row>
    <row r="844" customHeight="1" spans="1:17">
      <c r="A844" s="8" t="s">
        <v>4731</v>
      </c>
      <c r="B844" s="8"/>
      <c r="C844" s="8"/>
      <c r="D844" s="8"/>
      <c r="E844" s="8" t="s">
        <v>2542</v>
      </c>
      <c r="F844" s="8" t="s">
        <v>2583</v>
      </c>
      <c r="G844" s="8" t="s">
        <v>2607</v>
      </c>
      <c r="H844" s="8" t="s">
        <v>121</v>
      </c>
      <c r="I844" s="8"/>
      <c r="J844" s="8"/>
      <c r="K844" s="8"/>
      <c r="L844" s="8"/>
      <c r="M844" s="8"/>
      <c r="N844" s="8"/>
      <c r="O844" s="8" t="s">
        <v>4512</v>
      </c>
      <c r="P844" s="8"/>
      <c r="Q844" s="8" t="s">
        <v>4732</v>
      </c>
    </row>
    <row r="845" customHeight="1" spans="1:17">
      <c r="A845" s="16"/>
      <c r="B845" s="16"/>
      <c r="C845" s="17" t="s">
        <v>4453</v>
      </c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</row>
    <row r="846" customHeight="1" spans="1:17">
      <c r="A846" s="8" t="s">
        <v>4733</v>
      </c>
      <c r="B846" s="8" t="s">
        <v>4455</v>
      </c>
      <c r="C846" s="8" t="s">
        <v>4518</v>
      </c>
      <c r="D846" s="8"/>
      <c r="E846" s="8" t="s">
        <v>2542</v>
      </c>
      <c r="F846" s="8"/>
      <c r="G846" s="8" t="s">
        <v>3563</v>
      </c>
      <c r="H846" s="8" t="s">
        <v>121</v>
      </c>
      <c r="I846" s="8"/>
      <c r="J846" s="8"/>
      <c r="K846" s="8"/>
      <c r="L846" s="8"/>
      <c r="M846" s="8"/>
      <c r="N846" s="8"/>
      <c r="O846" s="8" t="s">
        <v>4734</v>
      </c>
      <c r="P846" s="8"/>
      <c r="Q846" s="8" t="s">
        <v>4735</v>
      </c>
    </row>
    <row r="847" customHeight="1" spans="1:17">
      <c r="A847" s="6" t="s">
        <v>4736</v>
      </c>
      <c r="B847" s="6" t="s">
        <v>4455</v>
      </c>
      <c r="C847" s="6" t="s">
        <v>4518</v>
      </c>
      <c r="D847" s="6"/>
      <c r="E847" s="6" t="s">
        <v>2542</v>
      </c>
      <c r="F847" s="6" t="s">
        <v>2583</v>
      </c>
      <c r="G847" s="6"/>
      <c r="H847" s="6" t="s">
        <v>121</v>
      </c>
      <c r="I847" s="6"/>
      <c r="J847" s="6"/>
      <c r="K847" s="6"/>
      <c r="L847" s="6"/>
      <c r="M847" s="6"/>
      <c r="N847" s="6"/>
      <c r="O847" s="6" t="s">
        <v>4482</v>
      </c>
      <c r="P847" s="6"/>
      <c r="Q847" s="6" t="s">
        <v>4737</v>
      </c>
    </row>
    <row r="848" customHeight="1" spans="1:17">
      <c r="A848" s="8" t="s">
        <v>4738</v>
      </c>
      <c r="B848" s="8" t="s">
        <v>4455</v>
      </c>
      <c r="C848" s="8" t="s">
        <v>4526</v>
      </c>
      <c r="D848" s="8"/>
      <c r="E848" s="8" t="s">
        <v>2542</v>
      </c>
      <c r="F848" s="8" t="s">
        <v>2583</v>
      </c>
      <c r="G848" s="8" t="s">
        <v>3335</v>
      </c>
      <c r="H848" s="8" t="s">
        <v>121</v>
      </c>
      <c r="I848" s="8"/>
      <c r="J848" s="8"/>
      <c r="K848" s="8"/>
      <c r="L848" s="8"/>
      <c r="M848" s="8"/>
      <c r="N848" s="8"/>
      <c r="O848" s="8" t="s">
        <v>4739</v>
      </c>
      <c r="P848" s="8"/>
      <c r="Q848" s="8" t="s">
        <v>4740</v>
      </c>
    </row>
    <row r="849" customHeight="1" spans="1:17">
      <c r="A849" s="6" t="s">
        <v>4741</v>
      </c>
      <c r="B849" s="6" t="s">
        <v>4455</v>
      </c>
      <c r="C849" s="6" t="s">
        <v>4530</v>
      </c>
      <c r="D849" s="6"/>
      <c r="E849" s="6" t="s">
        <v>2542</v>
      </c>
      <c r="F849" s="6" t="s">
        <v>2580</v>
      </c>
      <c r="G849" s="6"/>
      <c r="H849" s="6" t="s">
        <v>121</v>
      </c>
      <c r="I849" s="6"/>
      <c r="J849" s="6"/>
      <c r="K849" s="6"/>
      <c r="L849" s="6"/>
      <c r="M849" s="6"/>
      <c r="N849" s="6"/>
      <c r="O849" s="6" t="s">
        <v>4742</v>
      </c>
      <c r="P849" s="6"/>
      <c r="Q849" s="6" t="s">
        <v>4743</v>
      </c>
    </row>
    <row r="850" customHeight="1" spans="1:17">
      <c r="A850" s="16"/>
      <c r="B850" s="16"/>
      <c r="C850" s="17" t="s">
        <v>4484</v>
      </c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</row>
    <row r="851" customHeight="1" spans="1:17">
      <c r="A851" s="6" t="s">
        <v>4744</v>
      </c>
      <c r="B851" s="6"/>
      <c r="C851" s="6" t="s">
        <v>4537</v>
      </c>
      <c r="D851" s="6"/>
      <c r="E851" s="6" t="s">
        <v>2542</v>
      </c>
      <c r="F851" s="6"/>
      <c r="G851" s="6" t="s">
        <v>2674</v>
      </c>
      <c r="H851" s="6" t="s">
        <v>121</v>
      </c>
      <c r="I851" s="6"/>
      <c r="J851" s="6"/>
      <c r="K851" s="6"/>
      <c r="L851" s="6"/>
      <c r="M851" s="6"/>
      <c r="N851" s="6"/>
      <c r="O851" s="6"/>
      <c r="P851" s="6"/>
      <c r="Q851" s="6" t="s">
        <v>4745</v>
      </c>
    </row>
    <row r="852" customHeight="1" spans="1:17">
      <c r="A852" s="8" t="s">
        <v>4746</v>
      </c>
      <c r="B852" s="8"/>
      <c r="C852" s="8" t="s">
        <v>4553</v>
      </c>
      <c r="D852" s="8"/>
      <c r="E852" s="8" t="s">
        <v>2542</v>
      </c>
      <c r="F852" s="8" t="s">
        <v>2580</v>
      </c>
      <c r="G852" s="8" t="s">
        <v>4554</v>
      </c>
      <c r="H852" s="8" t="s">
        <v>2372</v>
      </c>
      <c r="I852" s="8"/>
      <c r="J852" s="8"/>
      <c r="K852" s="8"/>
      <c r="L852" s="8"/>
      <c r="M852" s="8"/>
      <c r="N852" s="8"/>
      <c r="O852" s="8"/>
      <c r="P852" s="8"/>
      <c r="Q852" s="8" t="s">
        <v>4747</v>
      </c>
    </row>
    <row r="853" customHeight="1" spans="1:17">
      <c r="A853" s="6" t="s">
        <v>4748</v>
      </c>
      <c r="B853" s="6"/>
      <c r="C853" s="6" t="s">
        <v>4578</v>
      </c>
      <c r="D853" s="6"/>
      <c r="E853" s="6" t="s">
        <v>2542</v>
      </c>
      <c r="F853" s="6"/>
      <c r="G853" s="6" t="s">
        <v>3725</v>
      </c>
      <c r="H853" s="6" t="s">
        <v>121</v>
      </c>
      <c r="I853" s="6"/>
      <c r="J853" s="6"/>
      <c r="K853" s="6"/>
      <c r="L853" s="6"/>
      <c r="M853" s="6"/>
      <c r="N853" s="6"/>
      <c r="O853" s="6"/>
      <c r="P853" s="6"/>
      <c r="Q853" s="6" t="s">
        <v>4749</v>
      </c>
    </row>
    <row r="854" customHeight="1" spans="1:17">
      <c r="A854" s="8" t="s">
        <v>4750</v>
      </c>
      <c r="B854" s="8"/>
      <c r="C854" s="8" t="s">
        <v>4589</v>
      </c>
      <c r="D854" s="8"/>
      <c r="E854" s="8" t="s">
        <v>2542</v>
      </c>
      <c r="F854" s="8"/>
      <c r="G854" s="8" t="s">
        <v>2565</v>
      </c>
      <c r="H854" s="8" t="s">
        <v>121</v>
      </c>
      <c r="I854" s="8"/>
      <c r="J854" s="8"/>
      <c r="K854" s="8"/>
      <c r="L854" s="8"/>
      <c r="M854" s="8"/>
      <c r="N854" s="8"/>
      <c r="O854" s="8"/>
      <c r="P854" s="8"/>
      <c r="Q854" s="8" t="s">
        <v>4751</v>
      </c>
    </row>
    <row r="855" customHeight="1" spans="1:17">
      <c r="A855" s="6" t="s">
        <v>4752</v>
      </c>
      <c r="B855" s="6"/>
      <c r="C855" s="6" t="s">
        <v>4605</v>
      </c>
      <c r="D855" s="6"/>
      <c r="E855" s="6" t="s">
        <v>2542</v>
      </c>
      <c r="F855" s="6"/>
      <c r="G855" s="6" t="s">
        <v>2565</v>
      </c>
      <c r="H855" s="6" t="s">
        <v>121</v>
      </c>
      <c r="I855" s="6"/>
      <c r="J855" s="6"/>
      <c r="K855" s="6"/>
      <c r="L855" s="6"/>
      <c r="M855" s="6"/>
      <c r="N855" s="6"/>
      <c r="O855" s="6"/>
      <c r="P855" s="6"/>
      <c r="Q855" s="6" t="s">
        <v>4753</v>
      </c>
    </row>
    <row r="856" customHeight="1" spans="1:17">
      <c r="A856" s="8" t="s">
        <v>4754</v>
      </c>
      <c r="B856" s="8"/>
      <c r="C856" s="8" t="s">
        <v>4605</v>
      </c>
      <c r="D856" s="8"/>
      <c r="E856" s="8" t="s">
        <v>2542</v>
      </c>
      <c r="F856" s="8" t="s">
        <v>2580</v>
      </c>
      <c r="G856" s="8" t="s">
        <v>2674</v>
      </c>
      <c r="H856" s="8" t="s">
        <v>121</v>
      </c>
      <c r="I856" s="8"/>
      <c r="J856" s="8"/>
      <c r="K856" s="8"/>
      <c r="L856" s="8"/>
      <c r="M856" s="8"/>
      <c r="N856" s="8"/>
      <c r="O856" s="8"/>
      <c r="P856" s="8"/>
      <c r="Q856" s="8" t="s">
        <v>4755</v>
      </c>
    </row>
    <row r="857" customHeight="1" spans="1:17">
      <c r="A857" s="6" t="s">
        <v>4756</v>
      </c>
      <c r="B857" s="6"/>
      <c r="C857" s="6" t="s">
        <v>4605</v>
      </c>
      <c r="D857" s="6"/>
      <c r="E857" s="6" t="s">
        <v>2542</v>
      </c>
      <c r="F857" s="6" t="s">
        <v>2583</v>
      </c>
      <c r="G857" s="6" t="s">
        <v>2674</v>
      </c>
      <c r="H857" s="6" t="s">
        <v>121</v>
      </c>
      <c r="I857" s="6"/>
      <c r="J857" s="6"/>
      <c r="K857" s="6"/>
      <c r="L857" s="6"/>
      <c r="M857" s="6"/>
      <c r="N857" s="6"/>
      <c r="O857" s="6"/>
      <c r="P857" s="6"/>
      <c r="Q857" s="6" t="s">
        <v>4757</v>
      </c>
    </row>
    <row r="858" customHeight="1" spans="1:17">
      <c r="A858" s="8" t="s">
        <v>4758</v>
      </c>
      <c r="B858" s="8"/>
      <c r="C858" s="8" t="s">
        <v>4616</v>
      </c>
      <c r="D858" s="8"/>
      <c r="E858" s="8" t="s">
        <v>2542</v>
      </c>
      <c r="F858" s="8"/>
      <c r="G858" s="8"/>
      <c r="H858" s="8" t="s">
        <v>121</v>
      </c>
      <c r="I858" s="8"/>
      <c r="J858" s="8"/>
      <c r="K858" s="8"/>
      <c r="L858" s="8"/>
      <c r="M858" s="8"/>
      <c r="N858" s="8"/>
      <c r="O858" s="8"/>
      <c r="P858" s="8"/>
      <c r="Q858" s="8" t="s">
        <v>4759</v>
      </c>
    </row>
    <row r="859" customHeight="1" spans="1:17">
      <c r="A859" s="6" t="s">
        <v>4760</v>
      </c>
      <c r="B859" s="6"/>
      <c r="C859" s="6" t="s">
        <v>4622</v>
      </c>
      <c r="D859" s="6"/>
      <c r="E859" s="6" t="s">
        <v>2542</v>
      </c>
      <c r="F859" s="6"/>
      <c r="G859" s="6" t="s">
        <v>2995</v>
      </c>
      <c r="H859" s="6" t="s">
        <v>121</v>
      </c>
      <c r="I859" s="6"/>
      <c r="J859" s="6"/>
      <c r="K859" s="6"/>
      <c r="L859" s="6"/>
      <c r="M859" s="6"/>
      <c r="N859" s="6"/>
      <c r="O859" s="6"/>
      <c r="P859" s="6"/>
      <c r="Q859" s="6" t="s">
        <v>4761</v>
      </c>
    </row>
    <row r="860" customHeight="1" spans="1:17">
      <c r="A860" s="8" t="s">
        <v>4762</v>
      </c>
      <c r="B860" s="8"/>
      <c r="C860" s="8" t="s">
        <v>4698</v>
      </c>
      <c r="D860" s="8"/>
      <c r="E860" s="8" t="s">
        <v>2542</v>
      </c>
      <c r="F860" s="8"/>
      <c r="G860" s="8" t="s">
        <v>2565</v>
      </c>
      <c r="H860" s="8" t="s">
        <v>121</v>
      </c>
      <c r="I860" s="8"/>
      <c r="J860" s="8"/>
      <c r="K860" s="8"/>
      <c r="L860" s="8"/>
      <c r="M860" s="8"/>
      <c r="N860" s="8"/>
      <c r="O860" s="8"/>
      <c r="P860" s="8"/>
      <c r="Q860" s="8" t="s">
        <v>4763</v>
      </c>
    </row>
    <row r="861" customHeight="1" spans="1:17">
      <c r="A861" s="6" t="s">
        <v>4764</v>
      </c>
      <c r="B861" s="6"/>
      <c r="C861" s="6" t="s">
        <v>4698</v>
      </c>
      <c r="D861" s="6"/>
      <c r="E861" s="6" t="s">
        <v>2542</v>
      </c>
      <c r="F861" s="6"/>
      <c r="G861" s="6" t="s">
        <v>2674</v>
      </c>
      <c r="H861" s="6" t="s">
        <v>121</v>
      </c>
      <c r="I861" s="6"/>
      <c r="J861" s="6"/>
      <c r="K861" s="6"/>
      <c r="L861" s="6"/>
      <c r="M861" s="6"/>
      <c r="N861" s="6"/>
      <c r="O861" s="6"/>
      <c r="P861" s="6"/>
      <c r="Q861" s="6" t="s">
        <v>4765</v>
      </c>
    </row>
    <row r="862" customHeight="1" spans="1:17">
      <c r="A862" s="8" t="s">
        <v>4766</v>
      </c>
      <c r="B862" s="8"/>
      <c r="C862" s="8"/>
      <c r="D862" s="8"/>
      <c r="E862" s="8" t="s">
        <v>2545</v>
      </c>
      <c r="F862" s="8"/>
      <c r="G862" s="8" t="s">
        <v>2536</v>
      </c>
      <c r="H862" s="8" t="s">
        <v>121</v>
      </c>
      <c r="I862" s="8"/>
      <c r="J862" s="8"/>
      <c r="K862" s="8"/>
      <c r="L862" s="8"/>
      <c r="M862" s="8"/>
      <c r="N862" s="8"/>
      <c r="O862" s="8"/>
      <c r="P862" s="8"/>
      <c r="Q862" s="8" t="s">
        <v>4767</v>
      </c>
    </row>
    <row r="863" customHeight="1" spans="1:17">
      <c r="A863" s="6" t="s">
        <v>4768</v>
      </c>
      <c r="B863" s="6"/>
      <c r="C863" s="6"/>
      <c r="D863" s="6"/>
      <c r="E863" s="6" t="s">
        <v>2545</v>
      </c>
      <c r="F863" s="6" t="s">
        <v>2580</v>
      </c>
      <c r="G863" s="6" t="s">
        <v>3725</v>
      </c>
      <c r="H863" s="6" t="s">
        <v>2372</v>
      </c>
      <c r="I863" s="6"/>
      <c r="J863" s="6"/>
      <c r="K863" s="6"/>
      <c r="L863" s="6"/>
      <c r="M863" s="6"/>
      <c r="N863" s="6"/>
      <c r="O863" s="6" t="s">
        <v>4490</v>
      </c>
      <c r="P863" s="6"/>
      <c r="Q863" s="6" t="s">
        <v>4769</v>
      </c>
    </row>
    <row r="864" customHeight="1" spans="1:17">
      <c r="A864" s="8" t="s">
        <v>4770</v>
      </c>
      <c r="B864" s="8"/>
      <c r="C864" s="8"/>
      <c r="D864" s="8"/>
      <c r="E864" s="8" t="s">
        <v>2545</v>
      </c>
      <c r="F864" s="8" t="s">
        <v>2583</v>
      </c>
      <c r="G864" s="8" t="s">
        <v>3725</v>
      </c>
      <c r="H864" s="8" t="s">
        <v>2372</v>
      </c>
      <c r="I864" s="8"/>
      <c r="J864" s="8"/>
      <c r="K864" s="8"/>
      <c r="L864" s="8"/>
      <c r="M864" s="8"/>
      <c r="N864" s="8"/>
      <c r="O864" s="8" t="s">
        <v>4490</v>
      </c>
      <c r="P864" s="8"/>
      <c r="Q864" s="8" t="s">
        <v>4771</v>
      </c>
    </row>
    <row r="865" customHeight="1" spans="1:17">
      <c r="A865" s="6" t="s">
        <v>4772</v>
      </c>
      <c r="B865" s="6"/>
      <c r="C865" s="6" t="s">
        <v>4602</v>
      </c>
      <c r="D865" s="6"/>
      <c r="E865" s="6" t="s">
        <v>2545</v>
      </c>
      <c r="F865" s="6"/>
      <c r="G865" s="6" t="s">
        <v>2565</v>
      </c>
      <c r="H865" s="6" t="s">
        <v>121</v>
      </c>
      <c r="I865" s="6"/>
      <c r="J865" s="6"/>
      <c r="K865" s="6"/>
      <c r="L865" s="6"/>
      <c r="M865" s="6"/>
      <c r="N865" s="6"/>
      <c r="O865" s="6"/>
      <c r="P865" s="6"/>
      <c r="Q865" s="6" t="s">
        <v>4773</v>
      </c>
    </row>
    <row r="866" customHeight="1" spans="1:17">
      <c r="A866" s="8" t="s">
        <v>4774</v>
      </c>
      <c r="B866" s="8"/>
      <c r="C866" s="8" t="s">
        <v>4775</v>
      </c>
      <c r="D866" s="8"/>
      <c r="E866" s="8" t="s">
        <v>2545</v>
      </c>
      <c r="F866" s="8"/>
      <c r="G866" s="8" t="s">
        <v>2565</v>
      </c>
      <c r="H866" s="8" t="s">
        <v>121</v>
      </c>
      <c r="I866" s="8"/>
      <c r="J866" s="8"/>
      <c r="K866" s="8"/>
      <c r="L866" s="8"/>
      <c r="M866" s="8"/>
      <c r="N866" s="8"/>
      <c r="O866" s="8"/>
      <c r="P866" s="8"/>
      <c r="Q866" s="8" t="s">
        <v>4776</v>
      </c>
    </row>
    <row r="867" customHeight="1" spans="1:17">
      <c r="A867" s="6" t="s">
        <v>4777</v>
      </c>
      <c r="B867" s="6"/>
      <c r="C867" s="6" t="s">
        <v>4698</v>
      </c>
      <c r="D867" s="6"/>
      <c r="E867" s="6" t="s">
        <v>2545</v>
      </c>
      <c r="F867" s="6"/>
      <c r="G867" s="6" t="s">
        <v>2565</v>
      </c>
      <c r="H867" s="6" t="s">
        <v>121</v>
      </c>
      <c r="I867" s="6"/>
      <c r="J867" s="6"/>
      <c r="K867" s="6"/>
      <c r="L867" s="6"/>
      <c r="M867" s="6"/>
      <c r="N867" s="6"/>
      <c r="O867" s="6"/>
      <c r="P867" s="6"/>
      <c r="Q867" s="6" t="s">
        <v>4778</v>
      </c>
    </row>
    <row r="868" customHeight="1" spans="1:17">
      <c r="A868" s="8" t="s">
        <v>4779</v>
      </c>
      <c r="B868" s="8"/>
      <c r="C868" s="8" t="s">
        <v>4698</v>
      </c>
      <c r="D868" s="8"/>
      <c r="E868" s="8" t="s">
        <v>2545</v>
      </c>
      <c r="F868" s="8"/>
      <c r="G868" s="8" t="s">
        <v>2674</v>
      </c>
      <c r="H868" s="8" t="s">
        <v>121</v>
      </c>
      <c r="I868" s="8"/>
      <c r="J868" s="8"/>
      <c r="K868" s="8"/>
      <c r="L868" s="8"/>
      <c r="M868" s="8"/>
      <c r="N868" s="8"/>
      <c r="O868" s="8"/>
      <c r="P868" s="8"/>
      <c r="Q868" s="8" t="s">
        <v>4780</v>
      </c>
    </row>
  </sheetData>
  <autoFilter xmlns:etc="http://www.wps.cn/officeDocument/2017/etCustomData" ref="A2:Q868" etc:filterBottomFollowUsedRange="0">
    <extLst/>
  </autoFilter>
  <mergeCells count="1">
    <mergeCell ref="A1:L1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252"/>
  <sheetViews>
    <sheetView showGridLines="0" workbookViewId="0">
      <pane ySplit="2" topLeftCell="A3" activePane="bottomLeft" state="frozen"/>
      <selection/>
      <selection pane="bottomLeft" activeCell="A1" sqref="A1:R1"/>
    </sheetView>
  </sheetViews>
  <sheetFormatPr defaultColWidth="8.67619047619048" defaultRowHeight="15"/>
  <cols>
    <col min="1" max="1" width="9" style="1" customWidth="1"/>
    <col min="2" max="2" width="16" style="1" customWidth="1"/>
    <col min="3" max="3" width="10" style="1" customWidth="1"/>
    <col min="4" max="4" width="14" style="1" customWidth="1"/>
    <col min="5" max="5" width="12" style="1" customWidth="1"/>
    <col min="6" max="7" width="9" style="1" customWidth="1"/>
    <col min="8" max="10" width="7" style="1" customWidth="1"/>
    <col min="11" max="11" width="10" style="1" customWidth="1"/>
    <col min="12" max="13" width="9" style="1" customWidth="1"/>
    <col min="14" max="14" width="10" style="1" customWidth="1"/>
    <col min="15" max="17" width="9" style="1" customWidth="1"/>
    <col min="18" max="18" width="7" style="1" customWidth="1"/>
  </cols>
  <sheetData>
    <row r="1" ht="24" customHeight="1" spans="1:18">
      <c r="A1" s="14" t="s">
        <v>4781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</row>
    <row r="2" customHeight="1" spans="1:18">
      <c r="A2" s="40" t="s">
        <v>4782</v>
      </c>
      <c r="B2" s="40" t="s">
        <v>4783</v>
      </c>
      <c r="C2" s="40" t="s">
        <v>2520</v>
      </c>
      <c r="D2" s="40" t="s">
        <v>4784</v>
      </c>
      <c r="E2" s="40" t="s">
        <v>2528</v>
      </c>
      <c r="F2" s="40" t="s">
        <v>4785</v>
      </c>
      <c r="G2" s="40" t="s">
        <v>4786</v>
      </c>
      <c r="H2" s="40" t="s">
        <v>4787</v>
      </c>
      <c r="I2" s="40" t="s">
        <v>4788</v>
      </c>
      <c r="J2" s="40" t="s">
        <v>108</v>
      </c>
      <c r="K2" s="40" t="s">
        <v>4789</v>
      </c>
      <c r="L2" s="40" t="s">
        <v>107</v>
      </c>
      <c r="M2" s="40" t="s">
        <v>4790</v>
      </c>
      <c r="N2" s="40" t="s">
        <v>4791</v>
      </c>
      <c r="O2" s="40" t="s">
        <v>4792</v>
      </c>
      <c r="P2" s="40" t="s">
        <v>4793</v>
      </c>
      <c r="Q2" s="40" t="s">
        <v>4794</v>
      </c>
      <c r="R2" s="40" t="s">
        <v>4795</v>
      </c>
    </row>
    <row r="3" customHeight="1" spans="1:18">
      <c r="A3" s="76" t="s">
        <v>660</v>
      </c>
      <c r="B3" s="6" t="s">
        <v>4796</v>
      </c>
      <c r="C3" s="6" t="s">
        <v>4797</v>
      </c>
      <c r="D3" s="77" t="s">
        <v>4798</v>
      </c>
      <c r="E3" s="77" t="s">
        <v>4799</v>
      </c>
      <c r="F3" s="77"/>
      <c r="G3" s="77" t="s">
        <v>4800</v>
      </c>
      <c r="H3" s="77" t="s">
        <v>4801</v>
      </c>
      <c r="I3" s="77" t="s">
        <v>4802</v>
      </c>
      <c r="J3" s="77" t="s">
        <v>121</v>
      </c>
      <c r="K3" s="77"/>
      <c r="L3" s="77"/>
      <c r="M3" s="78"/>
      <c r="N3" s="78"/>
      <c r="O3" s="78"/>
      <c r="P3" s="78"/>
      <c r="Q3" s="78"/>
      <c r="R3" s="77" t="s">
        <v>4803</v>
      </c>
    </row>
    <row r="4" customHeight="1" spans="1:18">
      <c r="A4" s="76" t="s">
        <v>660</v>
      </c>
      <c r="B4" s="6" t="s">
        <v>4796</v>
      </c>
      <c r="C4" s="6" t="s">
        <v>4804</v>
      </c>
      <c r="D4" s="77" t="s">
        <v>4805</v>
      </c>
      <c r="E4" s="77" t="s">
        <v>4806</v>
      </c>
      <c r="F4" s="77"/>
      <c r="G4" s="77" t="s">
        <v>4807</v>
      </c>
      <c r="H4" s="77" t="s">
        <v>4808</v>
      </c>
      <c r="I4" s="77" t="s">
        <v>4809</v>
      </c>
      <c r="J4" s="77" t="s">
        <v>121</v>
      </c>
      <c r="K4" s="77"/>
      <c r="L4" s="77"/>
      <c r="M4" s="78"/>
      <c r="N4" s="78"/>
      <c r="O4" s="78"/>
      <c r="P4" s="78"/>
      <c r="Q4" s="78"/>
      <c r="R4" s="77" t="s">
        <v>4803</v>
      </c>
    </row>
    <row r="5" customHeight="1" spans="1:18">
      <c r="A5" s="76" t="s">
        <v>660</v>
      </c>
      <c r="B5" s="6" t="s">
        <v>4810</v>
      </c>
      <c r="C5" s="6" t="s">
        <v>4797</v>
      </c>
      <c r="D5" s="77" t="s">
        <v>4798</v>
      </c>
      <c r="E5" s="77"/>
      <c r="F5" s="77"/>
      <c r="G5" s="77" t="s">
        <v>4811</v>
      </c>
      <c r="H5" s="77" t="s">
        <v>4812</v>
      </c>
      <c r="I5" s="77" t="s">
        <v>4813</v>
      </c>
      <c r="J5" s="77" t="s">
        <v>121</v>
      </c>
      <c r="K5" s="77"/>
      <c r="L5" s="77"/>
      <c r="M5" s="78"/>
      <c r="N5" s="78"/>
      <c r="O5" s="78"/>
      <c r="P5" s="78"/>
      <c r="Q5" s="78"/>
      <c r="R5" s="77" t="s">
        <v>4803</v>
      </c>
    </row>
    <row r="6" customHeight="1" spans="1:18">
      <c r="A6" s="76" t="s">
        <v>660</v>
      </c>
      <c r="B6" s="6" t="s">
        <v>4810</v>
      </c>
      <c r="C6" s="6" t="s">
        <v>4804</v>
      </c>
      <c r="D6" s="77" t="s">
        <v>4805</v>
      </c>
      <c r="E6" s="77"/>
      <c r="F6" s="77"/>
      <c r="G6" s="77" t="s">
        <v>4814</v>
      </c>
      <c r="H6" s="77" t="s">
        <v>4815</v>
      </c>
      <c r="I6" s="77" t="s">
        <v>4816</v>
      </c>
      <c r="J6" s="77" t="s">
        <v>121</v>
      </c>
      <c r="K6" s="77"/>
      <c r="L6" s="77"/>
      <c r="M6" s="78"/>
      <c r="N6" s="78"/>
      <c r="O6" s="78"/>
      <c r="P6" s="78"/>
      <c r="Q6" s="78"/>
      <c r="R6" s="77" t="s">
        <v>4803</v>
      </c>
    </row>
    <row r="7" customHeight="1" spans="1:18">
      <c r="A7" s="76" t="s">
        <v>660</v>
      </c>
      <c r="B7" s="6" t="s">
        <v>4817</v>
      </c>
      <c r="C7" s="6" t="s">
        <v>4797</v>
      </c>
      <c r="D7" s="77" t="s">
        <v>4798</v>
      </c>
      <c r="E7" s="77"/>
      <c r="F7" s="77"/>
      <c r="G7" s="77" t="s">
        <v>4811</v>
      </c>
      <c r="H7" s="77" t="s">
        <v>4812</v>
      </c>
      <c r="I7" s="77" t="s">
        <v>4813</v>
      </c>
      <c r="J7" s="77" t="s">
        <v>121</v>
      </c>
      <c r="K7" s="77"/>
      <c r="L7" s="77"/>
      <c r="M7" s="78"/>
      <c r="N7" s="78"/>
      <c r="O7" s="78"/>
      <c r="P7" s="78"/>
      <c r="Q7" s="78"/>
      <c r="R7" s="77" t="s">
        <v>4803</v>
      </c>
    </row>
    <row r="8" customHeight="1" spans="1:18">
      <c r="A8" s="76" t="s">
        <v>660</v>
      </c>
      <c r="B8" s="6" t="s">
        <v>4818</v>
      </c>
      <c r="C8" s="6" t="s">
        <v>4797</v>
      </c>
      <c r="D8" s="77" t="s">
        <v>4798</v>
      </c>
      <c r="E8" s="77" t="s">
        <v>4819</v>
      </c>
      <c r="F8" s="77"/>
      <c r="G8" s="77" t="s">
        <v>4820</v>
      </c>
      <c r="H8" s="77" t="s">
        <v>4821</v>
      </c>
      <c r="I8" s="77" t="s">
        <v>4822</v>
      </c>
      <c r="J8" s="77" t="s">
        <v>121</v>
      </c>
      <c r="K8" s="77"/>
      <c r="L8" s="77"/>
      <c r="M8" s="78"/>
      <c r="N8" s="78"/>
      <c r="O8" s="78"/>
      <c r="P8" s="78"/>
      <c r="Q8" s="78"/>
      <c r="R8" s="77" t="s">
        <v>4803</v>
      </c>
    </row>
    <row r="9" customHeight="1" spans="1:18">
      <c r="A9" s="76" t="s">
        <v>660</v>
      </c>
      <c r="B9" s="6" t="s">
        <v>4818</v>
      </c>
      <c r="C9" s="6" t="s">
        <v>4804</v>
      </c>
      <c r="D9" s="77" t="s">
        <v>4805</v>
      </c>
      <c r="E9" s="77" t="s">
        <v>4823</v>
      </c>
      <c r="F9" s="77"/>
      <c r="G9" s="77" t="s">
        <v>4824</v>
      </c>
      <c r="H9" s="77" t="s">
        <v>4825</v>
      </c>
      <c r="I9" s="77" t="s">
        <v>4826</v>
      </c>
      <c r="J9" s="77" t="s">
        <v>121</v>
      </c>
      <c r="K9" s="77"/>
      <c r="L9" s="77"/>
      <c r="M9" s="78"/>
      <c r="N9" s="78"/>
      <c r="O9" s="78"/>
      <c r="P9" s="78"/>
      <c r="Q9" s="78"/>
      <c r="R9" s="77" t="s">
        <v>4803</v>
      </c>
    </row>
    <row r="10" customHeight="1" spans="1:18">
      <c r="A10" s="76" t="s">
        <v>660</v>
      </c>
      <c r="B10" s="6" t="s">
        <v>4827</v>
      </c>
      <c r="C10" s="6" t="s">
        <v>4797</v>
      </c>
      <c r="D10" s="77" t="s">
        <v>4798</v>
      </c>
      <c r="E10" s="77" t="s">
        <v>4828</v>
      </c>
      <c r="F10" s="77"/>
      <c r="G10" s="77" t="s">
        <v>4820</v>
      </c>
      <c r="H10" s="77" t="s">
        <v>4821</v>
      </c>
      <c r="I10" s="77" t="s">
        <v>4822</v>
      </c>
      <c r="J10" s="77" t="s">
        <v>121</v>
      </c>
      <c r="K10" s="77"/>
      <c r="L10" s="77"/>
      <c r="M10" s="78"/>
      <c r="N10" s="78"/>
      <c r="O10" s="78"/>
      <c r="P10" s="78"/>
      <c r="Q10" s="78"/>
      <c r="R10" s="77" t="s">
        <v>4803</v>
      </c>
    </row>
    <row r="11" customHeight="1" spans="1:18">
      <c r="A11" s="76" t="s">
        <v>660</v>
      </c>
      <c r="B11" s="6" t="s">
        <v>4827</v>
      </c>
      <c r="C11" s="6" t="s">
        <v>4804</v>
      </c>
      <c r="D11" s="77" t="s">
        <v>4805</v>
      </c>
      <c r="E11" s="77" t="s">
        <v>4823</v>
      </c>
      <c r="F11" s="77"/>
      <c r="G11" s="77" t="s">
        <v>4824</v>
      </c>
      <c r="H11" s="77" t="s">
        <v>4825</v>
      </c>
      <c r="I11" s="77" t="s">
        <v>4826</v>
      </c>
      <c r="J11" s="77" t="s">
        <v>121</v>
      </c>
      <c r="K11" s="77"/>
      <c r="L11" s="77"/>
      <c r="M11" s="78"/>
      <c r="N11" s="78"/>
      <c r="O11" s="78"/>
      <c r="P11" s="78"/>
      <c r="Q11" s="78"/>
      <c r="R11" s="77" t="s">
        <v>4803</v>
      </c>
    </row>
    <row r="12" customHeight="1" spans="1:18">
      <c r="A12" s="76" t="s">
        <v>660</v>
      </c>
      <c r="B12" s="6" t="s">
        <v>4829</v>
      </c>
      <c r="C12" s="6" t="s">
        <v>4797</v>
      </c>
      <c r="D12" s="77" t="s">
        <v>4798</v>
      </c>
      <c r="E12" s="77" t="s">
        <v>4819</v>
      </c>
      <c r="F12" s="77"/>
      <c r="G12" s="77" t="s">
        <v>4820</v>
      </c>
      <c r="H12" s="77" t="s">
        <v>4821</v>
      </c>
      <c r="I12" s="77" t="s">
        <v>4822</v>
      </c>
      <c r="J12" s="77" t="s">
        <v>121</v>
      </c>
      <c r="K12" s="77"/>
      <c r="L12" s="77"/>
      <c r="M12" s="78"/>
      <c r="N12" s="78"/>
      <c r="O12" s="78"/>
      <c r="P12" s="78"/>
      <c r="Q12" s="78"/>
      <c r="R12" s="77" t="s">
        <v>4803</v>
      </c>
    </row>
    <row r="13" customHeight="1" spans="1:18">
      <c r="A13" s="76" t="s">
        <v>660</v>
      </c>
      <c r="B13" s="6" t="s">
        <v>4829</v>
      </c>
      <c r="C13" s="6" t="s">
        <v>4804</v>
      </c>
      <c r="D13" s="77" t="s">
        <v>4805</v>
      </c>
      <c r="E13" s="77" t="s">
        <v>4823</v>
      </c>
      <c r="F13" s="77"/>
      <c r="G13" s="77" t="s">
        <v>4824</v>
      </c>
      <c r="H13" s="77" t="s">
        <v>4825</v>
      </c>
      <c r="I13" s="77" t="s">
        <v>4826</v>
      </c>
      <c r="J13" s="77" t="s">
        <v>121</v>
      </c>
      <c r="K13" s="77"/>
      <c r="L13" s="77"/>
      <c r="M13" s="78"/>
      <c r="N13" s="78"/>
      <c r="O13" s="78"/>
      <c r="P13" s="78"/>
      <c r="Q13" s="78"/>
      <c r="R13" s="77" t="s">
        <v>4803</v>
      </c>
    </row>
    <row r="14" customHeight="1" spans="1:18">
      <c r="A14" s="76" t="s">
        <v>660</v>
      </c>
      <c r="B14" s="6" t="s">
        <v>4830</v>
      </c>
      <c r="C14" s="6" t="s">
        <v>4797</v>
      </c>
      <c r="D14" s="77" t="s">
        <v>4798</v>
      </c>
      <c r="E14" s="77" t="s">
        <v>4828</v>
      </c>
      <c r="F14" s="77"/>
      <c r="G14" s="77" t="s">
        <v>4820</v>
      </c>
      <c r="H14" s="77" t="s">
        <v>4821</v>
      </c>
      <c r="I14" s="77" t="s">
        <v>4822</v>
      </c>
      <c r="J14" s="77" t="s">
        <v>121</v>
      </c>
      <c r="K14" s="77"/>
      <c r="L14" s="77"/>
      <c r="M14" s="78"/>
      <c r="N14" s="78"/>
      <c r="O14" s="78"/>
      <c r="P14" s="78"/>
      <c r="Q14" s="78"/>
      <c r="R14" s="77" t="s">
        <v>4803</v>
      </c>
    </row>
    <row r="15" customHeight="1" spans="1:18">
      <c r="A15" s="76" t="s">
        <v>660</v>
      </c>
      <c r="B15" s="6" t="s">
        <v>4830</v>
      </c>
      <c r="C15" s="6" t="s">
        <v>4804</v>
      </c>
      <c r="D15" s="77" t="s">
        <v>4805</v>
      </c>
      <c r="E15" s="77" t="s">
        <v>4823</v>
      </c>
      <c r="F15" s="77"/>
      <c r="G15" s="77" t="s">
        <v>4824</v>
      </c>
      <c r="H15" s="77" t="s">
        <v>4825</v>
      </c>
      <c r="I15" s="77" t="s">
        <v>4826</v>
      </c>
      <c r="J15" s="77" t="s">
        <v>121</v>
      </c>
      <c r="K15" s="77"/>
      <c r="L15" s="77"/>
      <c r="M15" s="78"/>
      <c r="N15" s="78"/>
      <c r="O15" s="78"/>
      <c r="P15" s="78"/>
      <c r="Q15" s="78"/>
      <c r="R15" s="77" t="s">
        <v>4803</v>
      </c>
    </row>
    <row r="16" customHeight="1" spans="1:18">
      <c r="A16" s="76" t="s">
        <v>660</v>
      </c>
      <c r="B16" s="6" t="s">
        <v>4831</v>
      </c>
      <c r="C16" s="6" t="s">
        <v>4797</v>
      </c>
      <c r="D16" s="77" t="s">
        <v>4798</v>
      </c>
      <c r="E16" s="77" t="s">
        <v>4799</v>
      </c>
      <c r="F16" s="77"/>
      <c r="G16" s="77" t="s">
        <v>4800</v>
      </c>
      <c r="H16" s="77" t="s">
        <v>4801</v>
      </c>
      <c r="I16" s="77" t="s">
        <v>4802</v>
      </c>
      <c r="J16" s="77" t="s">
        <v>121</v>
      </c>
      <c r="K16" s="77"/>
      <c r="L16" s="77"/>
      <c r="M16" s="78"/>
      <c r="N16" s="78"/>
      <c r="O16" s="78"/>
      <c r="P16" s="78"/>
      <c r="Q16" s="78"/>
      <c r="R16" s="77" t="s">
        <v>4803</v>
      </c>
    </row>
    <row r="17" customHeight="1" spans="1:18">
      <c r="A17" s="76" t="s">
        <v>660</v>
      </c>
      <c r="B17" s="6" t="s">
        <v>4831</v>
      </c>
      <c r="C17" s="6" t="s">
        <v>4804</v>
      </c>
      <c r="D17" s="77" t="s">
        <v>4805</v>
      </c>
      <c r="E17" s="77" t="s">
        <v>4806</v>
      </c>
      <c r="F17" s="77"/>
      <c r="G17" s="77" t="s">
        <v>4807</v>
      </c>
      <c r="H17" s="77" t="s">
        <v>4808</v>
      </c>
      <c r="I17" s="77" t="s">
        <v>4809</v>
      </c>
      <c r="J17" s="77" t="s">
        <v>121</v>
      </c>
      <c r="K17" s="77"/>
      <c r="L17" s="77"/>
      <c r="M17" s="78"/>
      <c r="N17" s="78"/>
      <c r="O17" s="78"/>
      <c r="P17" s="78"/>
      <c r="Q17" s="78"/>
      <c r="R17" s="77" t="s">
        <v>4803</v>
      </c>
    </row>
    <row r="18" customHeight="1" spans="1:18">
      <c r="A18" s="76" t="s">
        <v>660</v>
      </c>
      <c r="B18" s="6" t="s">
        <v>4832</v>
      </c>
      <c r="C18" s="6" t="s">
        <v>4797</v>
      </c>
      <c r="D18" s="77" t="s">
        <v>4798</v>
      </c>
      <c r="E18" s="77" t="s">
        <v>4833</v>
      </c>
      <c r="F18" s="77"/>
      <c r="G18" s="77" t="s">
        <v>4834</v>
      </c>
      <c r="H18" s="77" t="s">
        <v>4835</v>
      </c>
      <c r="I18" s="77" t="s">
        <v>4836</v>
      </c>
      <c r="J18" s="77" t="s">
        <v>121</v>
      </c>
      <c r="K18" s="77"/>
      <c r="L18" s="77"/>
      <c r="M18" s="78"/>
      <c r="N18" s="78"/>
      <c r="O18" s="78"/>
      <c r="P18" s="78"/>
      <c r="Q18" s="78"/>
      <c r="R18" s="77" t="s">
        <v>4803</v>
      </c>
    </row>
    <row r="19" customHeight="1" spans="1:18">
      <c r="A19" s="76" t="s">
        <v>660</v>
      </c>
      <c r="B19" s="6" t="s">
        <v>4832</v>
      </c>
      <c r="C19" s="6" t="s">
        <v>4804</v>
      </c>
      <c r="D19" s="77" t="s">
        <v>4805</v>
      </c>
      <c r="E19" s="77" t="s">
        <v>4837</v>
      </c>
      <c r="F19" s="77"/>
      <c r="G19" s="77" t="s">
        <v>4838</v>
      </c>
      <c r="H19" s="77" t="s">
        <v>4839</v>
      </c>
      <c r="I19" s="77" t="s">
        <v>4840</v>
      </c>
      <c r="J19" s="77" t="s">
        <v>121</v>
      </c>
      <c r="K19" s="77"/>
      <c r="L19" s="77"/>
      <c r="M19" s="78"/>
      <c r="N19" s="78"/>
      <c r="O19" s="78"/>
      <c r="P19" s="78"/>
      <c r="Q19" s="78"/>
      <c r="R19" s="77" t="s">
        <v>4803</v>
      </c>
    </row>
    <row r="20" customHeight="1" spans="1:18">
      <c r="A20" s="76" t="s">
        <v>660</v>
      </c>
      <c r="B20" s="6" t="s">
        <v>4841</v>
      </c>
      <c r="C20" s="6" t="s">
        <v>4797</v>
      </c>
      <c r="D20" s="77" t="s">
        <v>4798</v>
      </c>
      <c r="E20" s="77" t="s">
        <v>4842</v>
      </c>
      <c r="F20" s="77"/>
      <c r="G20" s="77" t="s">
        <v>4800</v>
      </c>
      <c r="H20" s="77" t="s">
        <v>4801</v>
      </c>
      <c r="I20" s="77" t="s">
        <v>4802</v>
      </c>
      <c r="J20" s="77" t="s">
        <v>121</v>
      </c>
      <c r="K20" s="77"/>
      <c r="L20" s="77"/>
      <c r="M20" s="78"/>
      <c r="N20" s="78"/>
      <c r="O20" s="78"/>
      <c r="P20" s="78"/>
      <c r="Q20" s="78"/>
      <c r="R20" s="77" t="s">
        <v>4803</v>
      </c>
    </row>
    <row r="21" customHeight="1" spans="1:18">
      <c r="A21" s="76" t="s">
        <v>660</v>
      </c>
      <c r="B21" s="6" t="s">
        <v>4841</v>
      </c>
      <c r="C21" s="6" t="s">
        <v>4804</v>
      </c>
      <c r="D21" s="77" t="s">
        <v>4805</v>
      </c>
      <c r="E21" s="77" t="s">
        <v>4843</v>
      </c>
      <c r="F21" s="77"/>
      <c r="G21" s="77" t="s">
        <v>4844</v>
      </c>
      <c r="H21" s="77" t="s">
        <v>4845</v>
      </c>
      <c r="I21" s="77" t="s">
        <v>4846</v>
      </c>
      <c r="J21" s="77" t="s">
        <v>121</v>
      </c>
      <c r="K21" s="77"/>
      <c r="L21" s="77"/>
      <c r="M21" s="78"/>
      <c r="N21" s="78"/>
      <c r="O21" s="78"/>
      <c r="P21" s="78"/>
      <c r="Q21" s="78"/>
      <c r="R21" s="77" t="s">
        <v>4803</v>
      </c>
    </row>
    <row r="22" customHeight="1" spans="1:18">
      <c r="A22" s="76" t="s">
        <v>660</v>
      </c>
      <c r="B22" s="6" t="s">
        <v>4847</v>
      </c>
      <c r="C22" s="6" t="s">
        <v>4797</v>
      </c>
      <c r="D22" s="77" t="s">
        <v>4798</v>
      </c>
      <c r="E22" s="77" t="s">
        <v>4848</v>
      </c>
      <c r="F22" s="77"/>
      <c r="G22" s="77" t="s">
        <v>4849</v>
      </c>
      <c r="H22" s="77" t="s">
        <v>4850</v>
      </c>
      <c r="I22" s="77" t="s">
        <v>4851</v>
      </c>
      <c r="J22" s="77" t="s">
        <v>121</v>
      </c>
      <c r="K22" s="77"/>
      <c r="L22" s="77"/>
      <c r="M22" s="78"/>
      <c r="N22" s="78"/>
      <c r="O22" s="78"/>
      <c r="P22" s="78"/>
      <c r="Q22" s="78"/>
      <c r="R22" s="77" t="s">
        <v>4803</v>
      </c>
    </row>
    <row r="23" customHeight="1" spans="1:18">
      <c r="A23" s="76" t="s">
        <v>660</v>
      </c>
      <c r="B23" s="6" t="s">
        <v>4847</v>
      </c>
      <c r="C23" s="6" t="s">
        <v>4804</v>
      </c>
      <c r="D23" s="77" t="s">
        <v>4805</v>
      </c>
      <c r="E23" s="77" t="s">
        <v>4852</v>
      </c>
      <c r="F23" s="77"/>
      <c r="G23" s="77" t="s">
        <v>4853</v>
      </c>
      <c r="H23" s="77" t="s">
        <v>4854</v>
      </c>
      <c r="I23" s="77" t="s">
        <v>4855</v>
      </c>
      <c r="J23" s="77" t="s">
        <v>121</v>
      </c>
      <c r="K23" s="77"/>
      <c r="L23" s="77"/>
      <c r="M23" s="78"/>
      <c r="N23" s="78"/>
      <c r="O23" s="78"/>
      <c r="P23" s="78"/>
      <c r="Q23" s="78"/>
      <c r="R23" s="77" t="s">
        <v>4803</v>
      </c>
    </row>
    <row r="24" customHeight="1" spans="1:18">
      <c r="A24" s="76" t="s">
        <v>660</v>
      </c>
      <c r="B24" s="6" t="s">
        <v>4856</v>
      </c>
      <c r="C24" s="6" t="s">
        <v>4797</v>
      </c>
      <c r="D24" s="77" t="s">
        <v>4798</v>
      </c>
      <c r="E24" s="77" t="s">
        <v>4857</v>
      </c>
      <c r="F24" s="77"/>
      <c r="G24" s="77" t="s">
        <v>4858</v>
      </c>
      <c r="H24" s="77" t="s">
        <v>4859</v>
      </c>
      <c r="I24" s="77" t="s">
        <v>4860</v>
      </c>
      <c r="J24" s="77" t="s">
        <v>121</v>
      </c>
      <c r="K24" s="77"/>
      <c r="L24" s="77"/>
      <c r="M24" s="78"/>
      <c r="N24" s="78"/>
      <c r="O24" s="78"/>
      <c r="P24" s="78"/>
      <c r="Q24" s="78"/>
      <c r="R24" s="77" t="s">
        <v>4803</v>
      </c>
    </row>
    <row r="25" customHeight="1" spans="1:18">
      <c r="A25" s="76" t="s">
        <v>660</v>
      </c>
      <c r="B25" s="6" t="s">
        <v>4856</v>
      </c>
      <c r="C25" s="6" t="s">
        <v>4804</v>
      </c>
      <c r="D25" s="77" t="s">
        <v>4805</v>
      </c>
      <c r="E25" s="77" t="s">
        <v>4861</v>
      </c>
      <c r="F25" s="77"/>
      <c r="G25" s="77" t="s">
        <v>4862</v>
      </c>
      <c r="H25" s="77" t="s">
        <v>4859</v>
      </c>
      <c r="I25" s="77" t="s">
        <v>4836</v>
      </c>
      <c r="J25" s="77" t="s">
        <v>121</v>
      </c>
      <c r="K25" s="77"/>
      <c r="L25" s="77"/>
      <c r="M25" s="78"/>
      <c r="N25" s="78"/>
      <c r="O25" s="78"/>
      <c r="P25" s="78"/>
      <c r="Q25" s="78"/>
      <c r="R25" s="77" t="s">
        <v>4803</v>
      </c>
    </row>
    <row r="26" customHeight="1" spans="1:18">
      <c r="A26" s="76" t="s">
        <v>660</v>
      </c>
      <c r="B26" s="6" t="s">
        <v>4863</v>
      </c>
      <c r="C26" s="6" t="s">
        <v>4797</v>
      </c>
      <c r="D26" s="77" t="s">
        <v>4798</v>
      </c>
      <c r="E26" s="77" t="s">
        <v>4864</v>
      </c>
      <c r="F26" s="77"/>
      <c r="G26" s="77" t="s">
        <v>4858</v>
      </c>
      <c r="H26" s="77" t="s">
        <v>4859</v>
      </c>
      <c r="I26" s="77" t="s">
        <v>4860</v>
      </c>
      <c r="J26" s="77" t="s">
        <v>121</v>
      </c>
      <c r="K26" s="77"/>
      <c r="L26" s="77"/>
      <c r="M26" s="78"/>
      <c r="N26" s="78"/>
      <c r="O26" s="78"/>
      <c r="P26" s="78"/>
      <c r="Q26" s="78"/>
      <c r="R26" s="77" t="s">
        <v>4803</v>
      </c>
    </row>
    <row r="27" customHeight="1" spans="1:18">
      <c r="A27" s="76" t="s">
        <v>660</v>
      </c>
      <c r="B27" s="6" t="s">
        <v>4863</v>
      </c>
      <c r="C27" s="6" t="s">
        <v>4804</v>
      </c>
      <c r="D27" s="77" t="s">
        <v>4805</v>
      </c>
      <c r="E27" s="77" t="s">
        <v>4861</v>
      </c>
      <c r="F27" s="77"/>
      <c r="G27" s="77" t="s">
        <v>4862</v>
      </c>
      <c r="H27" s="77" t="s">
        <v>4859</v>
      </c>
      <c r="I27" s="77" t="s">
        <v>4836</v>
      </c>
      <c r="J27" s="77" t="s">
        <v>121</v>
      </c>
      <c r="K27" s="77"/>
      <c r="L27" s="77"/>
      <c r="M27" s="78"/>
      <c r="N27" s="78"/>
      <c r="O27" s="78"/>
      <c r="P27" s="78"/>
      <c r="Q27" s="78"/>
      <c r="R27" s="77" t="s">
        <v>4803</v>
      </c>
    </row>
    <row r="28" customHeight="1" spans="1:18">
      <c r="A28" s="76" t="s">
        <v>660</v>
      </c>
      <c r="B28" s="6" t="s">
        <v>3334</v>
      </c>
      <c r="C28" s="6" t="s">
        <v>4797</v>
      </c>
      <c r="D28" s="77" t="s">
        <v>4798</v>
      </c>
      <c r="E28" s="77" t="s">
        <v>4865</v>
      </c>
      <c r="F28" s="77"/>
      <c r="G28" s="77" t="s">
        <v>3033</v>
      </c>
      <c r="H28" s="77" t="s">
        <v>4866</v>
      </c>
      <c r="I28" s="77" t="s">
        <v>4867</v>
      </c>
      <c r="J28" s="77" t="s">
        <v>121</v>
      </c>
      <c r="K28" s="77"/>
      <c r="L28" s="77"/>
      <c r="M28" s="78"/>
      <c r="N28" s="78"/>
      <c r="O28" s="78"/>
      <c r="P28" s="78"/>
      <c r="Q28" s="78"/>
      <c r="R28" s="77" t="s">
        <v>4803</v>
      </c>
    </row>
    <row r="29" customHeight="1" spans="1:18">
      <c r="A29" s="76" t="s">
        <v>660</v>
      </c>
      <c r="B29" s="6" t="s">
        <v>3334</v>
      </c>
      <c r="C29" s="6" t="s">
        <v>4804</v>
      </c>
      <c r="D29" s="77" t="s">
        <v>4805</v>
      </c>
      <c r="E29" s="77" t="s">
        <v>4868</v>
      </c>
      <c r="F29" s="77"/>
      <c r="G29" s="77" t="s">
        <v>4869</v>
      </c>
      <c r="H29" s="77" t="s">
        <v>4870</v>
      </c>
      <c r="I29" s="77" t="s">
        <v>4813</v>
      </c>
      <c r="J29" s="77" t="s">
        <v>121</v>
      </c>
      <c r="K29" s="77"/>
      <c r="L29" s="77"/>
      <c r="M29" s="78"/>
      <c r="N29" s="78"/>
      <c r="O29" s="78"/>
      <c r="P29" s="78"/>
      <c r="Q29" s="78"/>
      <c r="R29" s="77" t="s">
        <v>4803</v>
      </c>
    </row>
    <row r="30" customHeight="1" spans="1:18">
      <c r="A30" s="76" t="s">
        <v>660</v>
      </c>
      <c r="B30" s="6" t="s">
        <v>4871</v>
      </c>
      <c r="C30" s="6" t="s">
        <v>4797</v>
      </c>
      <c r="D30" s="77" t="s">
        <v>4798</v>
      </c>
      <c r="E30" s="77" t="s">
        <v>4872</v>
      </c>
      <c r="F30" s="77"/>
      <c r="G30" s="77" t="s">
        <v>4873</v>
      </c>
      <c r="H30" s="77" t="s">
        <v>4874</v>
      </c>
      <c r="I30" s="77" t="s">
        <v>4875</v>
      </c>
      <c r="J30" s="77" t="s">
        <v>121</v>
      </c>
      <c r="K30" s="77"/>
      <c r="L30" s="77"/>
      <c r="M30" s="78"/>
      <c r="N30" s="78"/>
      <c r="O30" s="78"/>
      <c r="P30" s="78"/>
      <c r="Q30" s="78"/>
      <c r="R30" s="77" t="s">
        <v>4803</v>
      </c>
    </row>
    <row r="31" customHeight="1" spans="1:18">
      <c r="A31" s="76" t="s">
        <v>660</v>
      </c>
      <c r="B31" s="6" t="s">
        <v>4871</v>
      </c>
      <c r="C31" s="6" t="s">
        <v>4804</v>
      </c>
      <c r="D31" s="77" t="s">
        <v>4805</v>
      </c>
      <c r="E31" s="77" t="s">
        <v>4876</v>
      </c>
      <c r="F31" s="77"/>
      <c r="G31" s="77" t="s">
        <v>4877</v>
      </c>
      <c r="H31" s="77" t="s">
        <v>4878</v>
      </c>
      <c r="I31" s="77" t="s">
        <v>4879</v>
      </c>
      <c r="J31" s="77" t="s">
        <v>121</v>
      </c>
      <c r="K31" s="77"/>
      <c r="L31" s="77"/>
      <c r="M31" s="78"/>
      <c r="N31" s="78"/>
      <c r="O31" s="78"/>
      <c r="P31" s="78"/>
      <c r="Q31" s="78"/>
      <c r="R31" s="77" t="s">
        <v>4803</v>
      </c>
    </row>
    <row r="32" customHeight="1" spans="1:18">
      <c r="A32" s="76" t="s">
        <v>660</v>
      </c>
      <c r="B32" s="6" t="s">
        <v>4293</v>
      </c>
      <c r="C32" s="6" t="s">
        <v>4804</v>
      </c>
      <c r="D32" s="77" t="s">
        <v>4805</v>
      </c>
      <c r="E32" s="77" t="s">
        <v>4880</v>
      </c>
      <c r="F32" s="77"/>
      <c r="G32" s="77" t="s">
        <v>4881</v>
      </c>
      <c r="H32" s="77" t="s">
        <v>4825</v>
      </c>
      <c r="I32" s="77" t="s">
        <v>4826</v>
      </c>
      <c r="J32" s="77" t="s">
        <v>121</v>
      </c>
      <c r="K32" s="77"/>
      <c r="L32" s="77"/>
      <c r="M32" s="78"/>
      <c r="N32" s="78"/>
      <c r="O32" s="78"/>
      <c r="P32" s="78"/>
      <c r="Q32" s="78"/>
      <c r="R32" s="77" t="s">
        <v>4803</v>
      </c>
    </row>
    <row r="33" customHeight="1" spans="1:18">
      <c r="A33" s="76" t="s">
        <v>660</v>
      </c>
      <c r="B33" s="6" t="s">
        <v>4882</v>
      </c>
      <c r="C33" s="6" t="s">
        <v>4797</v>
      </c>
      <c r="D33" s="77" t="s">
        <v>4798</v>
      </c>
      <c r="E33" s="77" t="s">
        <v>4883</v>
      </c>
      <c r="F33" s="77"/>
      <c r="G33" s="77" t="s">
        <v>4884</v>
      </c>
      <c r="H33" s="77" t="s">
        <v>4885</v>
      </c>
      <c r="I33" s="77" t="s">
        <v>4875</v>
      </c>
      <c r="J33" s="77" t="s">
        <v>121</v>
      </c>
      <c r="K33" s="77"/>
      <c r="L33" s="77"/>
      <c r="M33" s="78"/>
      <c r="N33" s="78"/>
      <c r="O33" s="78"/>
      <c r="P33" s="78"/>
      <c r="Q33" s="78"/>
      <c r="R33" s="77" t="s">
        <v>4803</v>
      </c>
    </row>
    <row r="34" customHeight="1" spans="1:18">
      <c r="A34" s="76" t="s">
        <v>660</v>
      </c>
      <c r="B34" s="6" t="s">
        <v>4882</v>
      </c>
      <c r="C34" s="6" t="s">
        <v>4804</v>
      </c>
      <c r="D34" s="77" t="s">
        <v>4805</v>
      </c>
      <c r="E34" s="77" t="s">
        <v>4886</v>
      </c>
      <c r="F34" s="77"/>
      <c r="G34" s="77" t="s">
        <v>4887</v>
      </c>
      <c r="H34" s="77" t="s">
        <v>4888</v>
      </c>
      <c r="I34" s="77" t="s">
        <v>4889</v>
      </c>
      <c r="J34" s="77" t="s">
        <v>121</v>
      </c>
      <c r="K34" s="77"/>
      <c r="L34" s="77"/>
      <c r="M34" s="78"/>
      <c r="N34" s="78"/>
      <c r="O34" s="78"/>
      <c r="P34" s="78"/>
      <c r="Q34" s="78"/>
      <c r="R34" s="77" t="s">
        <v>4803</v>
      </c>
    </row>
    <row r="35" customHeight="1" spans="1:18">
      <c r="A35" s="76" t="s">
        <v>660</v>
      </c>
      <c r="B35" s="6" t="s">
        <v>4890</v>
      </c>
      <c r="C35" s="6" t="s">
        <v>4797</v>
      </c>
      <c r="D35" s="77" t="s">
        <v>4798</v>
      </c>
      <c r="E35" s="77" t="s">
        <v>4891</v>
      </c>
      <c r="F35" s="77"/>
      <c r="G35" s="77" t="s">
        <v>4892</v>
      </c>
      <c r="H35" s="77" t="s">
        <v>4893</v>
      </c>
      <c r="I35" s="77" t="s">
        <v>4894</v>
      </c>
      <c r="J35" s="77" t="s">
        <v>121</v>
      </c>
      <c r="K35" s="77"/>
      <c r="L35" s="77"/>
      <c r="M35" s="78"/>
      <c r="N35" s="78"/>
      <c r="O35" s="78"/>
      <c r="P35" s="78"/>
      <c r="Q35" s="78"/>
      <c r="R35" s="77" t="s">
        <v>4803</v>
      </c>
    </row>
    <row r="36" customHeight="1" spans="1:18">
      <c r="A36" s="76" t="s">
        <v>660</v>
      </c>
      <c r="B36" s="6" t="s">
        <v>4890</v>
      </c>
      <c r="C36" s="6" t="s">
        <v>4804</v>
      </c>
      <c r="D36" s="77" t="s">
        <v>4805</v>
      </c>
      <c r="E36" s="77" t="s">
        <v>4895</v>
      </c>
      <c r="F36" s="77"/>
      <c r="G36" s="77" t="s">
        <v>4896</v>
      </c>
      <c r="H36" s="77" t="s">
        <v>4897</v>
      </c>
      <c r="I36" s="77" t="s">
        <v>4898</v>
      </c>
      <c r="J36" s="77" t="s">
        <v>121</v>
      </c>
      <c r="K36" s="77"/>
      <c r="L36" s="77"/>
      <c r="M36" s="78"/>
      <c r="N36" s="78"/>
      <c r="O36" s="78"/>
      <c r="P36" s="78"/>
      <c r="Q36" s="78"/>
      <c r="R36" s="77" t="s">
        <v>4803</v>
      </c>
    </row>
    <row r="37" customHeight="1" spans="1:18">
      <c r="A37" s="76" t="s">
        <v>660</v>
      </c>
      <c r="B37" s="6" t="s">
        <v>4899</v>
      </c>
      <c r="C37" s="6" t="s">
        <v>4797</v>
      </c>
      <c r="D37" s="77" t="s">
        <v>4798</v>
      </c>
      <c r="E37" s="77" t="s">
        <v>4900</v>
      </c>
      <c r="F37" s="77"/>
      <c r="G37" s="77" t="s">
        <v>4901</v>
      </c>
      <c r="H37" s="77" t="s">
        <v>4902</v>
      </c>
      <c r="I37" s="77" t="s">
        <v>4903</v>
      </c>
      <c r="J37" s="77" t="s">
        <v>121</v>
      </c>
      <c r="K37" s="77"/>
      <c r="L37" s="77"/>
      <c r="M37" s="78"/>
      <c r="N37" s="78"/>
      <c r="O37" s="78"/>
      <c r="P37" s="78"/>
      <c r="Q37" s="78"/>
      <c r="R37" s="77" t="s">
        <v>4803</v>
      </c>
    </row>
    <row r="38" customHeight="1" spans="1:18">
      <c r="A38" s="76" t="s">
        <v>660</v>
      </c>
      <c r="B38" s="6" t="s">
        <v>4899</v>
      </c>
      <c r="C38" s="6" t="s">
        <v>4804</v>
      </c>
      <c r="D38" s="77" t="s">
        <v>4805</v>
      </c>
      <c r="E38" s="77" t="s">
        <v>4895</v>
      </c>
      <c r="F38" s="77"/>
      <c r="G38" s="77" t="s">
        <v>4904</v>
      </c>
      <c r="H38" s="77" t="s">
        <v>4897</v>
      </c>
      <c r="I38" s="77" t="s">
        <v>4898</v>
      </c>
      <c r="J38" s="77" t="s">
        <v>121</v>
      </c>
      <c r="K38" s="77"/>
      <c r="L38" s="77"/>
      <c r="M38" s="78"/>
      <c r="N38" s="78"/>
      <c r="O38" s="78"/>
      <c r="P38" s="78"/>
      <c r="Q38" s="78"/>
      <c r="R38" s="77" t="s">
        <v>4803</v>
      </c>
    </row>
    <row r="39" customHeight="1" spans="1:18">
      <c r="A39" s="76" t="s">
        <v>660</v>
      </c>
      <c r="B39" s="6" t="s">
        <v>4905</v>
      </c>
      <c r="C39" s="6" t="s">
        <v>4797</v>
      </c>
      <c r="D39" s="77" t="s">
        <v>4798</v>
      </c>
      <c r="E39" s="77" t="s">
        <v>4906</v>
      </c>
      <c r="F39" s="77"/>
      <c r="G39" s="77" t="s">
        <v>4907</v>
      </c>
      <c r="H39" s="77" t="s">
        <v>4908</v>
      </c>
      <c r="I39" s="77" t="s">
        <v>4909</v>
      </c>
      <c r="J39" s="77" t="s">
        <v>121</v>
      </c>
      <c r="K39" s="77"/>
      <c r="L39" s="77"/>
      <c r="M39" s="78"/>
      <c r="N39" s="78"/>
      <c r="O39" s="78"/>
      <c r="P39" s="78"/>
      <c r="Q39" s="78"/>
      <c r="R39" s="77" t="s">
        <v>4803</v>
      </c>
    </row>
    <row r="40" customHeight="1" spans="1:18">
      <c r="A40" s="76" t="s">
        <v>660</v>
      </c>
      <c r="B40" s="6" t="s">
        <v>4905</v>
      </c>
      <c r="C40" s="6" t="s">
        <v>4804</v>
      </c>
      <c r="D40" s="77" t="s">
        <v>4805</v>
      </c>
      <c r="E40" s="77" t="s">
        <v>4910</v>
      </c>
      <c r="F40" s="77"/>
      <c r="G40" s="77" t="s">
        <v>4911</v>
      </c>
      <c r="H40" s="77" t="s">
        <v>4912</v>
      </c>
      <c r="I40" s="77" t="s">
        <v>4913</v>
      </c>
      <c r="J40" s="77" t="s">
        <v>121</v>
      </c>
      <c r="K40" s="77"/>
      <c r="L40" s="77"/>
      <c r="M40" s="78"/>
      <c r="N40" s="78"/>
      <c r="O40" s="78"/>
      <c r="P40" s="78"/>
      <c r="Q40" s="78"/>
      <c r="R40" s="77" t="s">
        <v>4803</v>
      </c>
    </row>
    <row r="41" customHeight="1" spans="1:18">
      <c r="A41" s="76" t="s">
        <v>660</v>
      </c>
      <c r="B41" s="6" t="s">
        <v>4914</v>
      </c>
      <c r="C41" s="6" t="s">
        <v>4797</v>
      </c>
      <c r="D41" s="77" t="s">
        <v>4798</v>
      </c>
      <c r="E41" s="77" t="s">
        <v>4915</v>
      </c>
      <c r="F41" s="77"/>
      <c r="G41" s="77" t="s">
        <v>4916</v>
      </c>
      <c r="H41" s="77" t="s">
        <v>4917</v>
      </c>
      <c r="I41" s="77" t="s">
        <v>4909</v>
      </c>
      <c r="J41" s="77" t="s">
        <v>121</v>
      </c>
      <c r="K41" s="77"/>
      <c r="L41" s="77"/>
      <c r="M41" s="78"/>
      <c r="N41" s="78"/>
      <c r="O41" s="78"/>
      <c r="P41" s="78"/>
      <c r="Q41" s="78"/>
      <c r="R41" s="77" t="s">
        <v>4803</v>
      </c>
    </row>
    <row r="42" customHeight="1" spans="1:18">
      <c r="A42" s="76" t="s">
        <v>660</v>
      </c>
      <c r="B42" s="6" t="s">
        <v>4914</v>
      </c>
      <c r="C42" s="6" t="s">
        <v>4804</v>
      </c>
      <c r="D42" s="77" t="s">
        <v>4805</v>
      </c>
      <c r="E42" s="77" t="s">
        <v>4918</v>
      </c>
      <c r="F42" s="77"/>
      <c r="G42" s="77" t="s">
        <v>4911</v>
      </c>
      <c r="H42" s="77" t="s">
        <v>4919</v>
      </c>
      <c r="I42" s="77" t="s">
        <v>4920</v>
      </c>
      <c r="J42" s="77" t="s">
        <v>121</v>
      </c>
      <c r="K42" s="77"/>
      <c r="L42" s="77"/>
      <c r="M42" s="78"/>
      <c r="N42" s="78"/>
      <c r="O42" s="78"/>
      <c r="P42" s="78"/>
      <c r="Q42" s="78"/>
      <c r="R42" s="77" t="s">
        <v>4803</v>
      </c>
    </row>
    <row r="43" customHeight="1" spans="1:18">
      <c r="A43" s="76" t="s">
        <v>660</v>
      </c>
      <c r="B43" s="6" t="s">
        <v>4921</v>
      </c>
      <c r="C43" s="6" t="s">
        <v>4797</v>
      </c>
      <c r="D43" s="77" t="s">
        <v>4798</v>
      </c>
      <c r="E43" s="77" t="s">
        <v>4922</v>
      </c>
      <c r="F43" s="77"/>
      <c r="G43" s="77" t="s">
        <v>4923</v>
      </c>
      <c r="H43" s="77" t="s">
        <v>4897</v>
      </c>
      <c r="I43" s="77" t="s">
        <v>4924</v>
      </c>
      <c r="J43" s="77" t="s">
        <v>121</v>
      </c>
      <c r="K43" s="77"/>
      <c r="L43" s="77"/>
      <c r="M43" s="78"/>
      <c r="N43" s="78"/>
      <c r="O43" s="78"/>
      <c r="P43" s="78"/>
      <c r="Q43" s="78"/>
      <c r="R43" s="77" t="s">
        <v>4803</v>
      </c>
    </row>
    <row r="44" customHeight="1" spans="1:18">
      <c r="A44" s="76" t="s">
        <v>660</v>
      </c>
      <c r="B44" s="6" t="s">
        <v>4921</v>
      </c>
      <c r="C44" s="6" t="s">
        <v>4804</v>
      </c>
      <c r="D44" s="77" t="s">
        <v>4805</v>
      </c>
      <c r="E44" s="77" t="s">
        <v>4925</v>
      </c>
      <c r="F44" s="77"/>
      <c r="G44" s="77" t="s">
        <v>4926</v>
      </c>
      <c r="H44" s="77" t="s">
        <v>4927</v>
      </c>
      <c r="I44" s="77" t="s">
        <v>4928</v>
      </c>
      <c r="J44" s="77" t="s">
        <v>121</v>
      </c>
      <c r="K44" s="77"/>
      <c r="L44" s="77"/>
      <c r="M44" s="78"/>
      <c r="N44" s="78"/>
      <c r="O44" s="78"/>
      <c r="P44" s="78"/>
      <c r="Q44" s="78"/>
      <c r="R44" s="77" t="s">
        <v>4803</v>
      </c>
    </row>
    <row r="45" customHeight="1" spans="1:18">
      <c r="A45" s="76" t="s">
        <v>660</v>
      </c>
      <c r="B45" s="6" t="s">
        <v>4929</v>
      </c>
      <c r="C45" s="6" t="s">
        <v>4797</v>
      </c>
      <c r="D45" s="77" t="s">
        <v>4798</v>
      </c>
      <c r="E45" s="77" t="s">
        <v>4930</v>
      </c>
      <c r="F45" s="77"/>
      <c r="G45" s="77" t="s">
        <v>4931</v>
      </c>
      <c r="H45" s="77" t="s">
        <v>4932</v>
      </c>
      <c r="I45" s="77" t="s">
        <v>4933</v>
      </c>
      <c r="J45" s="77" t="s">
        <v>121</v>
      </c>
      <c r="K45" s="77"/>
      <c r="L45" s="77"/>
      <c r="M45" s="78"/>
      <c r="N45" s="78"/>
      <c r="O45" s="78"/>
      <c r="P45" s="78"/>
      <c r="Q45" s="78"/>
      <c r="R45" s="77" t="s">
        <v>4803</v>
      </c>
    </row>
    <row r="46" customHeight="1" spans="1:18">
      <c r="A46" s="76" t="s">
        <v>660</v>
      </c>
      <c r="B46" s="6" t="s">
        <v>4929</v>
      </c>
      <c r="C46" s="6" t="s">
        <v>4804</v>
      </c>
      <c r="D46" s="77" t="s">
        <v>4805</v>
      </c>
      <c r="E46" s="77" t="s">
        <v>4934</v>
      </c>
      <c r="F46" s="77"/>
      <c r="G46" s="77" t="s">
        <v>4935</v>
      </c>
      <c r="H46" s="77" t="s">
        <v>4936</v>
      </c>
      <c r="I46" s="77" t="s">
        <v>4937</v>
      </c>
      <c r="J46" s="77" t="s">
        <v>121</v>
      </c>
      <c r="K46" s="77"/>
      <c r="L46" s="77"/>
      <c r="M46" s="78"/>
      <c r="N46" s="78"/>
      <c r="O46" s="78"/>
      <c r="P46" s="78"/>
      <c r="Q46" s="78"/>
      <c r="R46" s="77" t="s">
        <v>4803</v>
      </c>
    </row>
    <row r="47" customHeight="1" spans="1:18">
      <c r="A47" s="76" t="s">
        <v>660</v>
      </c>
      <c r="B47" s="6" t="s">
        <v>4938</v>
      </c>
      <c r="C47" s="6" t="s">
        <v>4797</v>
      </c>
      <c r="D47" s="77" t="s">
        <v>4798</v>
      </c>
      <c r="E47" s="77" t="s">
        <v>4939</v>
      </c>
      <c r="F47" s="77"/>
      <c r="G47" s="77" t="s">
        <v>4940</v>
      </c>
      <c r="H47" s="77" t="s">
        <v>4941</v>
      </c>
      <c r="I47" s="77" t="s">
        <v>4942</v>
      </c>
      <c r="J47" s="77" t="s">
        <v>121</v>
      </c>
      <c r="K47" s="77"/>
      <c r="L47" s="77"/>
      <c r="M47" s="78"/>
      <c r="N47" s="78"/>
      <c r="O47" s="78"/>
      <c r="P47" s="78"/>
      <c r="Q47" s="78"/>
      <c r="R47" s="77" t="s">
        <v>4803</v>
      </c>
    </row>
    <row r="48" customHeight="1" spans="1:18">
      <c r="A48" s="76" t="s">
        <v>660</v>
      </c>
      <c r="B48" s="6" t="s">
        <v>4938</v>
      </c>
      <c r="C48" s="6" t="s">
        <v>4804</v>
      </c>
      <c r="D48" s="77" t="s">
        <v>4805</v>
      </c>
      <c r="E48" s="77" t="s">
        <v>4943</v>
      </c>
      <c r="F48" s="77"/>
      <c r="G48" s="77" t="s">
        <v>4944</v>
      </c>
      <c r="H48" s="77" t="s">
        <v>4945</v>
      </c>
      <c r="I48" s="77" t="s">
        <v>4836</v>
      </c>
      <c r="J48" s="77" t="s">
        <v>121</v>
      </c>
      <c r="K48" s="77"/>
      <c r="L48" s="77"/>
      <c r="M48" s="78"/>
      <c r="N48" s="78"/>
      <c r="O48" s="78"/>
      <c r="P48" s="78"/>
      <c r="Q48" s="78"/>
      <c r="R48" s="77" t="s">
        <v>4803</v>
      </c>
    </row>
    <row r="49" customHeight="1" spans="1:18">
      <c r="A49" s="76" t="s">
        <v>660</v>
      </c>
      <c r="B49" s="6" t="s">
        <v>4946</v>
      </c>
      <c r="C49" s="6" t="s">
        <v>4797</v>
      </c>
      <c r="D49" s="77" t="s">
        <v>4798</v>
      </c>
      <c r="E49" s="77" t="s">
        <v>4947</v>
      </c>
      <c r="F49" s="77"/>
      <c r="G49" s="77" t="s">
        <v>4948</v>
      </c>
      <c r="H49" s="77" t="s">
        <v>4949</v>
      </c>
      <c r="I49" s="77" t="s">
        <v>4950</v>
      </c>
      <c r="J49" s="77" t="s">
        <v>121</v>
      </c>
      <c r="K49" s="77"/>
      <c r="L49" s="77"/>
      <c r="M49" s="78"/>
      <c r="N49" s="78"/>
      <c r="O49" s="78"/>
      <c r="P49" s="78"/>
      <c r="Q49" s="78"/>
      <c r="R49" s="77" t="s">
        <v>4803</v>
      </c>
    </row>
    <row r="50" customHeight="1" spans="1:18">
      <c r="A50" s="76" t="s">
        <v>660</v>
      </c>
      <c r="B50" s="6" t="s">
        <v>4946</v>
      </c>
      <c r="C50" s="6" t="s">
        <v>4804</v>
      </c>
      <c r="D50" s="77" t="s">
        <v>4805</v>
      </c>
      <c r="E50" s="77" t="s">
        <v>4943</v>
      </c>
      <c r="F50" s="77"/>
      <c r="G50" s="77" t="s">
        <v>4944</v>
      </c>
      <c r="H50" s="77" t="s">
        <v>4945</v>
      </c>
      <c r="I50" s="77" t="s">
        <v>4836</v>
      </c>
      <c r="J50" s="77" t="s">
        <v>121</v>
      </c>
      <c r="K50" s="77"/>
      <c r="L50" s="77"/>
      <c r="M50" s="78"/>
      <c r="N50" s="78"/>
      <c r="O50" s="78"/>
      <c r="P50" s="78"/>
      <c r="Q50" s="78"/>
      <c r="R50" s="77" t="s">
        <v>4803</v>
      </c>
    </row>
    <row r="51" customHeight="1" spans="1:18">
      <c r="A51" s="76" t="s">
        <v>660</v>
      </c>
      <c r="B51" s="6" t="s">
        <v>4951</v>
      </c>
      <c r="C51" s="6" t="s">
        <v>4797</v>
      </c>
      <c r="D51" s="77" t="s">
        <v>4798</v>
      </c>
      <c r="E51" s="77" t="s">
        <v>4952</v>
      </c>
      <c r="F51" s="77"/>
      <c r="G51" s="77" t="s">
        <v>3033</v>
      </c>
      <c r="H51" s="77" t="s">
        <v>4953</v>
      </c>
      <c r="I51" s="77" t="s">
        <v>4867</v>
      </c>
      <c r="J51" s="77" t="s">
        <v>121</v>
      </c>
      <c r="K51" s="77"/>
      <c r="L51" s="77"/>
      <c r="M51" s="78"/>
      <c r="N51" s="78"/>
      <c r="O51" s="78"/>
      <c r="P51" s="78"/>
      <c r="Q51" s="78"/>
      <c r="R51" s="77" t="s">
        <v>4803</v>
      </c>
    </row>
    <row r="52" customHeight="1" spans="1:18">
      <c r="A52" s="76" t="s">
        <v>660</v>
      </c>
      <c r="B52" s="6" t="s">
        <v>4951</v>
      </c>
      <c r="C52" s="6" t="s">
        <v>4804</v>
      </c>
      <c r="D52" s="77" t="s">
        <v>4805</v>
      </c>
      <c r="E52" s="77" t="s">
        <v>4954</v>
      </c>
      <c r="F52" s="77"/>
      <c r="G52" s="77" t="s">
        <v>4955</v>
      </c>
      <c r="H52" s="77" t="s">
        <v>4956</v>
      </c>
      <c r="I52" s="77" t="s">
        <v>4813</v>
      </c>
      <c r="J52" s="77" t="s">
        <v>121</v>
      </c>
      <c r="K52" s="77"/>
      <c r="L52" s="77"/>
      <c r="M52" s="78"/>
      <c r="N52" s="78"/>
      <c r="O52" s="78"/>
      <c r="P52" s="78"/>
      <c r="Q52" s="78"/>
      <c r="R52" s="77" t="s">
        <v>4803</v>
      </c>
    </row>
    <row r="53" customHeight="1" spans="1:18">
      <c r="A53" s="76" t="s">
        <v>660</v>
      </c>
      <c r="B53" s="6" t="s">
        <v>4957</v>
      </c>
      <c r="C53" s="6" t="s">
        <v>4797</v>
      </c>
      <c r="D53" s="77" t="s">
        <v>4798</v>
      </c>
      <c r="E53" s="77" t="s">
        <v>4958</v>
      </c>
      <c r="F53" s="77"/>
      <c r="G53" s="77" t="s">
        <v>4959</v>
      </c>
      <c r="H53" s="77" t="s">
        <v>4960</v>
      </c>
      <c r="I53" s="77" t="s">
        <v>4961</v>
      </c>
      <c r="J53" s="77" t="s">
        <v>121</v>
      </c>
      <c r="K53" s="77"/>
      <c r="L53" s="77"/>
      <c r="M53" s="78"/>
      <c r="N53" s="78"/>
      <c r="O53" s="78"/>
      <c r="P53" s="78"/>
      <c r="Q53" s="78"/>
      <c r="R53" s="77" t="s">
        <v>4803</v>
      </c>
    </row>
    <row r="54" customHeight="1" spans="1:18">
      <c r="A54" s="76" t="s">
        <v>660</v>
      </c>
      <c r="B54" s="6" t="s">
        <v>4957</v>
      </c>
      <c r="C54" s="6" t="s">
        <v>4804</v>
      </c>
      <c r="D54" s="77" t="s">
        <v>4805</v>
      </c>
      <c r="E54" s="77" t="s">
        <v>4962</v>
      </c>
      <c r="F54" s="77"/>
      <c r="G54" s="77" t="s">
        <v>4963</v>
      </c>
      <c r="H54" s="77" t="s">
        <v>4964</v>
      </c>
      <c r="I54" s="77" t="s">
        <v>4965</v>
      </c>
      <c r="J54" s="77" t="s">
        <v>121</v>
      </c>
      <c r="K54" s="77"/>
      <c r="L54" s="77"/>
      <c r="M54" s="78"/>
      <c r="N54" s="78"/>
      <c r="O54" s="78"/>
      <c r="P54" s="78"/>
      <c r="Q54" s="78"/>
      <c r="R54" s="77" t="s">
        <v>4803</v>
      </c>
    </row>
    <row r="55" customHeight="1" spans="1:18">
      <c r="A55" s="75" t="s">
        <v>4966</v>
      </c>
      <c r="B55" s="74"/>
      <c r="C55" s="74"/>
      <c r="D55" s="74"/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</row>
    <row r="56" customHeight="1" spans="1:18">
      <c r="A56" s="76" t="s">
        <v>450</v>
      </c>
      <c r="B56" s="6" t="s">
        <v>4967</v>
      </c>
      <c r="C56" s="6" t="s">
        <v>4797</v>
      </c>
      <c r="D56" s="77" t="s">
        <v>4798</v>
      </c>
      <c r="E56" s="77" t="s">
        <v>3616</v>
      </c>
      <c r="F56" s="77">
        <v>83</v>
      </c>
      <c r="G56" s="77" t="s">
        <v>2761</v>
      </c>
      <c r="H56" s="77">
        <v>37.3</v>
      </c>
      <c r="I56" s="77" t="s">
        <v>4968</v>
      </c>
      <c r="J56" s="77" t="s">
        <v>121</v>
      </c>
      <c r="K56" s="77"/>
      <c r="L56" s="77"/>
      <c r="M56" s="78"/>
      <c r="N56" s="78"/>
      <c r="O56" s="78"/>
      <c r="P56" s="78"/>
      <c r="Q56" s="78"/>
      <c r="R56" s="77" t="s">
        <v>4803</v>
      </c>
    </row>
    <row r="57" customHeight="1" spans="1:18">
      <c r="A57" s="76" t="s">
        <v>450</v>
      </c>
      <c r="B57" s="6" t="s">
        <v>4967</v>
      </c>
      <c r="C57" s="6" t="s">
        <v>4804</v>
      </c>
      <c r="D57" s="77" t="s">
        <v>4805</v>
      </c>
      <c r="E57" s="77">
        <v>3901170</v>
      </c>
      <c r="F57" s="77">
        <v>69</v>
      </c>
      <c r="G57" s="77" t="s">
        <v>4969</v>
      </c>
      <c r="H57" s="77" t="s">
        <v>4970</v>
      </c>
      <c r="I57" s="77" t="s">
        <v>4971</v>
      </c>
      <c r="J57" s="77" t="s">
        <v>121</v>
      </c>
      <c r="K57" s="77"/>
      <c r="L57" s="77"/>
      <c r="M57" s="78"/>
      <c r="N57" s="78"/>
      <c r="O57" s="78"/>
      <c r="P57" s="78"/>
      <c r="Q57" s="78"/>
      <c r="R57" s="77" t="s">
        <v>4803</v>
      </c>
    </row>
    <row r="58" customHeight="1" spans="1:18">
      <c r="A58" s="76" t="s">
        <v>450</v>
      </c>
      <c r="B58" s="6" t="s">
        <v>3695</v>
      </c>
      <c r="C58" s="6" t="s">
        <v>4797</v>
      </c>
      <c r="D58" s="77" t="s">
        <v>4798</v>
      </c>
      <c r="E58" s="77" t="s">
        <v>4972</v>
      </c>
      <c r="F58" s="77"/>
      <c r="G58" s="77" t="s">
        <v>3083</v>
      </c>
      <c r="H58" s="77">
        <v>42.85</v>
      </c>
      <c r="I58" s="77" t="s">
        <v>4973</v>
      </c>
      <c r="J58" s="77" t="s">
        <v>121</v>
      </c>
      <c r="K58" s="77"/>
      <c r="L58" s="77"/>
      <c r="M58" s="78"/>
      <c r="N58" s="78"/>
      <c r="O58" s="78"/>
      <c r="P58" s="78"/>
      <c r="Q58" s="78"/>
      <c r="R58" s="77"/>
    </row>
    <row r="59" customHeight="1" spans="1:18">
      <c r="A59" s="76" t="s">
        <v>450</v>
      </c>
      <c r="B59" s="6" t="s">
        <v>3695</v>
      </c>
      <c r="C59" s="6" t="s">
        <v>4804</v>
      </c>
      <c r="D59" s="77" t="s">
        <v>4805</v>
      </c>
      <c r="E59" s="77" t="s">
        <v>3710</v>
      </c>
      <c r="F59" s="77"/>
      <c r="G59" s="77" t="s">
        <v>2707</v>
      </c>
      <c r="H59" s="77" t="s">
        <v>4897</v>
      </c>
      <c r="I59" s="77" t="s">
        <v>4974</v>
      </c>
      <c r="J59" s="77" t="s">
        <v>121</v>
      </c>
      <c r="K59" s="77"/>
      <c r="L59" s="77"/>
      <c r="M59" s="78"/>
      <c r="N59" s="78"/>
      <c r="O59" s="78"/>
      <c r="P59" s="78"/>
      <c r="Q59" s="78"/>
      <c r="R59" s="77" t="s">
        <v>4803</v>
      </c>
    </row>
    <row r="60" customHeight="1" spans="1:18">
      <c r="A60" s="76" t="s">
        <v>450</v>
      </c>
      <c r="B60" s="6" t="s">
        <v>4975</v>
      </c>
      <c r="C60" s="6" t="s">
        <v>4797</v>
      </c>
      <c r="D60" s="77" t="s">
        <v>4798</v>
      </c>
      <c r="E60" s="77" t="s">
        <v>4976</v>
      </c>
      <c r="F60" s="77"/>
      <c r="G60" s="77" t="s">
        <v>2761</v>
      </c>
      <c r="H60" s="77">
        <v>37.3</v>
      </c>
      <c r="I60" s="77" t="s">
        <v>4968</v>
      </c>
      <c r="J60" s="77" t="s">
        <v>121</v>
      </c>
      <c r="K60" s="77"/>
      <c r="L60" s="77"/>
      <c r="M60" s="78"/>
      <c r="N60" s="78"/>
      <c r="O60" s="78"/>
      <c r="P60" s="78"/>
      <c r="Q60" s="78"/>
      <c r="R60" s="77" t="s">
        <v>4803</v>
      </c>
    </row>
    <row r="61" customHeight="1" spans="1:18">
      <c r="A61" s="76" t="s">
        <v>450</v>
      </c>
      <c r="B61" s="6" t="s">
        <v>4975</v>
      </c>
      <c r="C61" s="6" t="s">
        <v>4804</v>
      </c>
      <c r="D61" s="77" t="s">
        <v>4805</v>
      </c>
      <c r="E61" s="77" t="s">
        <v>4977</v>
      </c>
      <c r="F61" s="77"/>
      <c r="G61" s="77" t="s">
        <v>4969</v>
      </c>
      <c r="H61" s="77" t="s">
        <v>4970</v>
      </c>
      <c r="I61" s="77" t="s">
        <v>4971</v>
      </c>
      <c r="J61" s="77" t="s">
        <v>121</v>
      </c>
      <c r="K61" s="77"/>
      <c r="L61" s="77"/>
      <c r="M61" s="78"/>
      <c r="N61" s="78"/>
      <c r="O61" s="78"/>
      <c r="P61" s="78"/>
      <c r="Q61" s="78"/>
      <c r="R61" s="77" t="s">
        <v>4803</v>
      </c>
    </row>
    <row r="62" customHeight="1" spans="1:18">
      <c r="A62" s="76" t="s">
        <v>450</v>
      </c>
      <c r="B62" s="6" t="s">
        <v>4978</v>
      </c>
      <c r="C62" s="6" t="s">
        <v>4797</v>
      </c>
      <c r="D62" s="77" t="s">
        <v>4798</v>
      </c>
      <c r="E62" s="77" t="s">
        <v>4979</v>
      </c>
      <c r="F62" s="77"/>
      <c r="G62" s="77" t="s">
        <v>4980</v>
      </c>
      <c r="H62" s="77" t="s">
        <v>4981</v>
      </c>
      <c r="I62" s="77" t="s">
        <v>4813</v>
      </c>
      <c r="J62" s="77" t="s">
        <v>121</v>
      </c>
      <c r="K62" s="77"/>
      <c r="L62" s="77"/>
      <c r="M62" s="78"/>
      <c r="N62" s="78"/>
      <c r="O62" s="78"/>
      <c r="P62" s="78"/>
      <c r="Q62" s="78"/>
      <c r="R62" s="77" t="s">
        <v>4803</v>
      </c>
    </row>
    <row r="63" customHeight="1" spans="1:18">
      <c r="A63" s="76" t="s">
        <v>450</v>
      </c>
      <c r="B63" s="6" t="s">
        <v>4978</v>
      </c>
      <c r="C63" s="6" t="s">
        <v>4804</v>
      </c>
      <c r="D63" s="77" t="s">
        <v>4805</v>
      </c>
      <c r="E63" s="77" t="s">
        <v>4982</v>
      </c>
      <c r="F63" s="77"/>
      <c r="G63" s="77" t="s">
        <v>4983</v>
      </c>
      <c r="H63" s="77" t="s">
        <v>4981</v>
      </c>
      <c r="I63" s="77" t="s">
        <v>4816</v>
      </c>
      <c r="J63" s="77" t="s">
        <v>121</v>
      </c>
      <c r="K63" s="77"/>
      <c r="L63" s="77"/>
      <c r="M63" s="78"/>
      <c r="N63" s="78"/>
      <c r="O63" s="78"/>
      <c r="P63" s="78"/>
      <c r="Q63" s="78"/>
      <c r="R63" s="77" t="s">
        <v>4803</v>
      </c>
    </row>
    <row r="64" customHeight="1" spans="1:18">
      <c r="A64" s="76" t="s">
        <v>450</v>
      </c>
      <c r="B64" s="6" t="s">
        <v>4984</v>
      </c>
      <c r="C64" s="6" t="s">
        <v>4797</v>
      </c>
      <c r="D64" s="77" t="s">
        <v>4798</v>
      </c>
      <c r="E64" s="77" t="s">
        <v>3616</v>
      </c>
      <c r="F64" s="77"/>
      <c r="G64" s="77" t="s">
        <v>2761</v>
      </c>
      <c r="H64" s="77" t="s">
        <v>4985</v>
      </c>
      <c r="I64" s="77" t="s">
        <v>4968</v>
      </c>
      <c r="J64" s="77" t="s">
        <v>121</v>
      </c>
      <c r="K64" s="77"/>
      <c r="L64" s="77"/>
      <c r="M64" s="78"/>
      <c r="N64" s="78"/>
      <c r="O64" s="78"/>
      <c r="P64" s="78"/>
      <c r="Q64" s="78"/>
      <c r="R64" s="77" t="s">
        <v>4803</v>
      </c>
    </row>
    <row r="65" customHeight="1" spans="1:18">
      <c r="A65" s="76" t="s">
        <v>450</v>
      </c>
      <c r="B65" s="6" t="s">
        <v>4984</v>
      </c>
      <c r="C65" s="6" t="s">
        <v>4804</v>
      </c>
      <c r="D65" s="77" t="s">
        <v>4805</v>
      </c>
      <c r="E65" s="77" t="s">
        <v>3602</v>
      </c>
      <c r="F65" s="77"/>
      <c r="G65" s="77" t="s">
        <v>4969</v>
      </c>
      <c r="H65" s="77" t="s">
        <v>4970</v>
      </c>
      <c r="I65" s="77" t="s">
        <v>4971</v>
      </c>
      <c r="J65" s="77" t="s">
        <v>121</v>
      </c>
      <c r="K65" s="77"/>
      <c r="L65" s="77"/>
      <c r="M65" s="78"/>
      <c r="N65" s="78"/>
      <c r="O65" s="78"/>
      <c r="P65" s="78"/>
      <c r="Q65" s="78"/>
      <c r="R65" s="77" t="s">
        <v>4803</v>
      </c>
    </row>
    <row r="66" customHeight="1" spans="1:18">
      <c r="A66" s="76" t="s">
        <v>450</v>
      </c>
      <c r="B66" s="6" t="s">
        <v>4986</v>
      </c>
      <c r="C66" s="6" t="s">
        <v>4797</v>
      </c>
      <c r="D66" s="77" t="s">
        <v>4798</v>
      </c>
      <c r="E66" s="77" t="s">
        <v>3706</v>
      </c>
      <c r="F66" s="77"/>
      <c r="G66" s="77" t="s">
        <v>3083</v>
      </c>
      <c r="H66" s="77" t="s">
        <v>4987</v>
      </c>
      <c r="I66" s="77" t="s">
        <v>4973</v>
      </c>
      <c r="J66" s="77" t="s">
        <v>121</v>
      </c>
      <c r="K66" s="77"/>
      <c r="L66" s="77"/>
      <c r="M66" s="78"/>
      <c r="N66" s="78"/>
      <c r="O66" s="78"/>
      <c r="P66" s="78"/>
      <c r="Q66" s="78"/>
      <c r="R66" s="77" t="s">
        <v>4803</v>
      </c>
    </row>
    <row r="67" customHeight="1" spans="1:18">
      <c r="A67" s="76" t="s">
        <v>450</v>
      </c>
      <c r="B67" s="6" t="s">
        <v>4986</v>
      </c>
      <c r="C67" s="6" t="s">
        <v>4804</v>
      </c>
      <c r="D67" s="77" t="s">
        <v>4805</v>
      </c>
      <c r="E67" s="77" t="s">
        <v>4988</v>
      </c>
      <c r="F67" s="77"/>
      <c r="G67" s="77" t="s">
        <v>2707</v>
      </c>
      <c r="H67" s="77" t="s">
        <v>4989</v>
      </c>
      <c r="I67" s="77" t="s">
        <v>4974</v>
      </c>
      <c r="J67" s="77" t="s">
        <v>121</v>
      </c>
      <c r="K67" s="77"/>
      <c r="L67" s="77"/>
      <c r="M67" s="78"/>
      <c r="N67" s="78"/>
      <c r="O67" s="78"/>
      <c r="P67" s="78"/>
      <c r="Q67" s="78"/>
      <c r="R67" s="77" t="s">
        <v>4803</v>
      </c>
    </row>
    <row r="68" customHeight="1" spans="1:18">
      <c r="A68" s="76" t="s">
        <v>450</v>
      </c>
      <c r="B68" s="6" t="s">
        <v>4990</v>
      </c>
      <c r="C68" s="6" t="s">
        <v>4797</v>
      </c>
      <c r="D68" s="77" t="s">
        <v>4798</v>
      </c>
      <c r="E68" s="77" t="s">
        <v>4991</v>
      </c>
      <c r="F68" s="77"/>
      <c r="G68" s="77" t="s">
        <v>4992</v>
      </c>
      <c r="H68" s="77" t="s">
        <v>4993</v>
      </c>
      <c r="I68" s="77" t="s">
        <v>4826</v>
      </c>
      <c r="J68" s="77" t="s">
        <v>121</v>
      </c>
      <c r="K68" s="77"/>
      <c r="L68" s="77"/>
      <c r="M68" s="78"/>
      <c r="N68" s="78"/>
      <c r="O68" s="78"/>
      <c r="P68" s="78"/>
      <c r="Q68" s="78"/>
      <c r="R68" s="77" t="s">
        <v>4803</v>
      </c>
    </row>
    <row r="69" customHeight="1" spans="1:18">
      <c r="A69" s="76" t="s">
        <v>450</v>
      </c>
      <c r="B69" s="6" t="s">
        <v>4990</v>
      </c>
      <c r="C69" s="6" t="s">
        <v>4804</v>
      </c>
      <c r="D69" s="77" t="s">
        <v>4805</v>
      </c>
      <c r="E69" s="77"/>
      <c r="F69" s="77"/>
      <c r="G69" s="77" t="s">
        <v>4969</v>
      </c>
      <c r="H69" s="77" t="s">
        <v>4970</v>
      </c>
      <c r="I69" s="77" t="s">
        <v>4971</v>
      </c>
      <c r="J69" s="77" t="s">
        <v>121</v>
      </c>
      <c r="K69" s="77"/>
      <c r="L69" s="77"/>
      <c r="M69" s="78"/>
      <c r="N69" s="78"/>
      <c r="O69" s="78"/>
      <c r="P69" s="78"/>
      <c r="Q69" s="78"/>
      <c r="R69" s="77" t="s">
        <v>4803</v>
      </c>
    </row>
    <row r="70" customHeight="1" spans="1:18">
      <c r="A70" s="76" t="s">
        <v>450</v>
      </c>
      <c r="B70" s="6" t="s">
        <v>4994</v>
      </c>
      <c r="C70" s="6" t="s">
        <v>4797</v>
      </c>
      <c r="D70" s="77" t="s">
        <v>4798</v>
      </c>
      <c r="E70" s="77" t="s">
        <v>4995</v>
      </c>
      <c r="F70" s="77"/>
      <c r="G70" s="77" t="s">
        <v>3581</v>
      </c>
      <c r="H70" s="77" t="s">
        <v>4996</v>
      </c>
      <c r="I70" s="77" t="s">
        <v>4997</v>
      </c>
      <c r="J70" s="77" t="s">
        <v>121</v>
      </c>
      <c r="K70" s="77"/>
      <c r="L70" s="77"/>
      <c r="M70" s="78"/>
      <c r="N70" s="78"/>
      <c r="O70" s="78"/>
      <c r="P70" s="78"/>
      <c r="Q70" s="78"/>
      <c r="R70" s="77" t="s">
        <v>4803</v>
      </c>
    </row>
    <row r="71" customHeight="1" spans="1:18">
      <c r="A71" s="76" t="s">
        <v>450</v>
      </c>
      <c r="B71" s="6" t="s">
        <v>4994</v>
      </c>
      <c r="C71" s="6" t="s">
        <v>4804</v>
      </c>
      <c r="D71" s="77" t="s">
        <v>4805</v>
      </c>
      <c r="E71" s="77" t="s">
        <v>4998</v>
      </c>
      <c r="F71" s="77"/>
      <c r="G71" s="77" t="s">
        <v>4999</v>
      </c>
      <c r="H71" s="77" t="s">
        <v>5000</v>
      </c>
      <c r="I71" s="77" t="s">
        <v>5001</v>
      </c>
      <c r="J71" s="77" t="s">
        <v>121</v>
      </c>
      <c r="K71" s="77"/>
      <c r="L71" s="77"/>
      <c r="M71" s="78"/>
      <c r="N71" s="78"/>
      <c r="O71" s="78"/>
      <c r="P71" s="78"/>
      <c r="Q71" s="78"/>
      <c r="R71" s="77" t="s">
        <v>4803</v>
      </c>
    </row>
    <row r="72" customHeight="1" spans="1:18">
      <c r="A72" s="76" t="s">
        <v>450</v>
      </c>
      <c r="B72" s="6" t="s">
        <v>5002</v>
      </c>
      <c r="C72" s="6" t="s">
        <v>4797</v>
      </c>
      <c r="D72" s="77" t="s">
        <v>4798</v>
      </c>
      <c r="E72" s="77" t="s">
        <v>5003</v>
      </c>
      <c r="F72" s="77"/>
      <c r="G72" s="77" t="s">
        <v>5004</v>
      </c>
      <c r="H72" s="77" t="s">
        <v>5005</v>
      </c>
      <c r="I72" s="77" t="s">
        <v>5006</v>
      </c>
      <c r="J72" s="77" t="s">
        <v>121</v>
      </c>
      <c r="K72" s="77"/>
      <c r="L72" s="77"/>
      <c r="M72" s="78"/>
      <c r="N72" s="78"/>
      <c r="O72" s="78"/>
      <c r="P72" s="78"/>
      <c r="Q72" s="78"/>
      <c r="R72" s="77" t="s">
        <v>4803</v>
      </c>
    </row>
    <row r="73" customHeight="1" spans="1:18">
      <c r="A73" s="76" t="s">
        <v>450</v>
      </c>
      <c r="B73" s="6" t="s">
        <v>5002</v>
      </c>
      <c r="C73" s="6" t="s">
        <v>4804</v>
      </c>
      <c r="D73" s="77" t="s">
        <v>4805</v>
      </c>
      <c r="E73" s="77" t="s">
        <v>5007</v>
      </c>
      <c r="F73" s="77"/>
      <c r="G73" s="77" t="s">
        <v>5008</v>
      </c>
      <c r="H73" s="77" t="s">
        <v>5005</v>
      </c>
      <c r="I73" s="77" t="s">
        <v>5009</v>
      </c>
      <c r="J73" s="77" t="s">
        <v>121</v>
      </c>
      <c r="K73" s="77"/>
      <c r="L73" s="77"/>
      <c r="M73" s="78"/>
      <c r="N73" s="78"/>
      <c r="O73" s="78"/>
      <c r="P73" s="78"/>
      <c r="Q73" s="78"/>
      <c r="R73" s="77" t="s">
        <v>4803</v>
      </c>
    </row>
    <row r="74" customHeight="1" spans="1:18">
      <c r="A74" s="76" t="s">
        <v>450</v>
      </c>
      <c r="B74" s="6" t="s">
        <v>5010</v>
      </c>
      <c r="C74" s="6" t="s">
        <v>4797</v>
      </c>
      <c r="D74" s="77" t="s">
        <v>4798</v>
      </c>
      <c r="E74" s="77" t="s">
        <v>5011</v>
      </c>
      <c r="F74" s="77"/>
      <c r="G74" s="77" t="s">
        <v>5004</v>
      </c>
      <c r="H74" s="77" t="s">
        <v>5005</v>
      </c>
      <c r="I74" s="77" t="s">
        <v>5006</v>
      </c>
      <c r="J74" s="77" t="s">
        <v>121</v>
      </c>
      <c r="K74" s="77"/>
      <c r="L74" s="77"/>
      <c r="M74" s="78"/>
      <c r="N74" s="78"/>
      <c r="O74" s="78"/>
      <c r="P74" s="78"/>
      <c r="Q74" s="78"/>
      <c r="R74" s="77" t="s">
        <v>4803</v>
      </c>
    </row>
    <row r="75" customHeight="1" spans="1:18">
      <c r="A75" s="76" t="s">
        <v>450</v>
      </c>
      <c r="B75" s="6" t="s">
        <v>5010</v>
      </c>
      <c r="C75" s="6" t="s">
        <v>4804</v>
      </c>
      <c r="D75" s="77" t="s">
        <v>4805</v>
      </c>
      <c r="E75" s="77" t="s">
        <v>5007</v>
      </c>
      <c r="F75" s="77"/>
      <c r="G75" s="77" t="s">
        <v>5008</v>
      </c>
      <c r="H75" s="77" t="s">
        <v>5005</v>
      </c>
      <c r="I75" s="77" t="s">
        <v>5009</v>
      </c>
      <c r="J75" s="77" t="s">
        <v>121</v>
      </c>
      <c r="K75" s="77"/>
      <c r="L75" s="77"/>
      <c r="M75" s="78"/>
      <c r="N75" s="78"/>
      <c r="O75" s="78"/>
      <c r="P75" s="78"/>
      <c r="Q75" s="78"/>
      <c r="R75" s="77" t="s">
        <v>4803</v>
      </c>
    </row>
    <row r="76" customHeight="1" spans="1:18">
      <c r="A76" s="76" t="s">
        <v>450</v>
      </c>
      <c r="B76" s="6" t="s">
        <v>5012</v>
      </c>
      <c r="C76" s="6" t="s">
        <v>4797</v>
      </c>
      <c r="D76" s="77" t="s">
        <v>4798</v>
      </c>
      <c r="E76" s="77" t="s">
        <v>5013</v>
      </c>
      <c r="F76" s="77"/>
      <c r="G76" s="77" t="s">
        <v>5014</v>
      </c>
      <c r="H76" s="77" t="s">
        <v>5015</v>
      </c>
      <c r="I76" s="77" t="s">
        <v>5016</v>
      </c>
      <c r="J76" s="77" t="s">
        <v>121</v>
      </c>
      <c r="K76" s="77"/>
      <c r="L76" s="77"/>
      <c r="M76" s="78"/>
      <c r="N76" s="78"/>
      <c r="O76" s="78"/>
      <c r="P76" s="78"/>
      <c r="Q76" s="78"/>
      <c r="R76" s="77" t="s">
        <v>4803</v>
      </c>
    </row>
    <row r="77" customHeight="1" spans="1:18">
      <c r="A77" s="76" t="s">
        <v>450</v>
      </c>
      <c r="B77" s="6" t="s">
        <v>5012</v>
      </c>
      <c r="C77" s="6" t="s">
        <v>4804</v>
      </c>
      <c r="D77" s="77" t="s">
        <v>4805</v>
      </c>
      <c r="E77" s="77" t="s">
        <v>5017</v>
      </c>
      <c r="F77" s="77"/>
      <c r="G77" s="77" t="s">
        <v>5018</v>
      </c>
      <c r="H77" s="77" t="s">
        <v>5019</v>
      </c>
      <c r="I77" s="77" t="s">
        <v>5020</v>
      </c>
      <c r="J77" s="77" t="s">
        <v>121</v>
      </c>
      <c r="K77" s="77"/>
      <c r="L77" s="77"/>
      <c r="M77" s="78"/>
      <c r="N77" s="78"/>
      <c r="O77" s="78"/>
      <c r="P77" s="78"/>
      <c r="Q77" s="78"/>
      <c r="R77" s="77" t="s">
        <v>4803</v>
      </c>
    </row>
    <row r="78" customHeight="1" spans="1:18">
      <c r="A78" s="76" t="s">
        <v>450</v>
      </c>
      <c r="B78" s="6" t="s">
        <v>5021</v>
      </c>
      <c r="C78" s="6" t="s">
        <v>4797</v>
      </c>
      <c r="D78" s="77" t="s">
        <v>4798</v>
      </c>
      <c r="E78" s="77" t="s">
        <v>3735</v>
      </c>
      <c r="F78" s="77"/>
      <c r="G78" s="77" t="s">
        <v>2663</v>
      </c>
      <c r="H78" s="77" t="s">
        <v>4888</v>
      </c>
      <c r="I78" s="77" t="s">
        <v>5022</v>
      </c>
      <c r="J78" s="77" t="s">
        <v>121</v>
      </c>
      <c r="K78" s="77"/>
      <c r="L78" s="77"/>
      <c r="M78" s="78"/>
      <c r="N78" s="78"/>
      <c r="O78" s="78"/>
      <c r="P78" s="78"/>
      <c r="Q78" s="78"/>
      <c r="R78" s="77" t="s">
        <v>4803</v>
      </c>
    </row>
    <row r="79" customHeight="1" spans="1:18">
      <c r="A79" s="76" t="s">
        <v>450</v>
      </c>
      <c r="B79" s="6" t="s">
        <v>5021</v>
      </c>
      <c r="C79" s="6" t="s">
        <v>4804</v>
      </c>
      <c r="D79" s="77" t="s">
        <v>4805</v>
      </c>
      <c r="E79" s="77" t="s">
        <v>5023</v>
      </c>
      <c r="F79" s="77"/>
      <c r="G79" s="77" t="s">
        <v>3184</v>
      </c>
      <c r="H79" s="77" t="s">
        <v>5024</v>
      </c>
      <c r="I79" s="77" t="s">
        <v>4974</v>
      </c>
      <c r="J79" s="77" t="s">
        <v>121</v>
      </c>
      <c r="K79" s="77"/>
      <c r="L79" s="77"/>
      <c r="M79" s="78"/>
      <c r="N79" s="78"/>
      <c r="O79" s="78"/>
      <c r="P79" s="78"/>
      <c r="Q79" s="78"/>
      <c r="R79" s="77" t="s">
        <v>4803</v>
      </c>
    </row>
    <row r="80" customHeight="1" spans="1:18">
      <c r="A80" s="76" t="s">
        <v>450</v>
      </c>
      <c r="B80" s="6" t="s">
        <v>5025</v>
      </c>
      <c r="C80" s="6" t="s">
        <v>4797</v>
      </c>
      <c r="D80" s="77" t="s">
        <v>4798</v>
      </c>
      <c r="E80" s="77" t="s">
        <v>3750</v>
      </c>
      <c r="F80" s="77"/>
      <c r="G80" s="77" t="s">
        <v>5026</v>
      </c>
      <c r="H80" s="77" t="s">
        <v>5027</v>
      </c>
      <c r="I80" s="77" t="s">
        <v>5028</v>
      </c>
      <c r="J80" s="77" t="s">
        <v>121</v>
      </c>
      <c r="K80" s="77"/>
      <c r="L80" s="77"/>
      <c r="M80" s="78"/>
      <c r="N80" s="78"/>
      <c r="O80" s="78"/>
      <c r="P80" s="78"/>
      <c r="Q80" s="78"/>
      <c r="R80" s="77" t="s">
        <v>4803</v>
      </c>
    </row>
    <row r="81" customHeight="1" spans="1:18">
      <c r="A81" s="76" t="s">
        <v>450</v>
      </c>
      <c r="B81" s="6" t="s">
        <v>5025</v>
      </c>
      <c r="C81" s="6" t="s">
        <v>4804</v>
      </c>
      <c r="D81" s="77" t="s">
        <v>4805</v>
      </c>
      <c r="E81" s="77" t="s">
        <v>5029</v>
      </c>
      <c r="F81" s="77"/>
      <c r="G81" s="77" t="s">
        <v>5030</v>
      </c>
      <c r="H81" s="77" t="s">
        <v>5031</v>
      </c>
      <c r="I81" s="77" t="s">
        <v>5032</v>
      </c>
      <c r="J81" s="77" t="s">
        <v>121</v>
      </c>
      <c r="K81" s="77"/>
      <c r="L81" s="77"/>
      <c r="M81" s="78"/>
      <c r="N81" s="78"/>
      <c r="O81" s="78"/>
      <c r="P81" s="78"/>
      <c r="Q81" s="78"/>
      <c r="R81" s="77" t="s">
        <v>4803</v>
      </c>
    </row>
    <row r="82" customHeight="1" spans="1:18">
      <c r="A82" s="76" t="s">
        <v>450</v>
      </c>
      <c r="B82" s="6" t="s">
        <v>5033</v>
      </c>
      <c r="C82" s="6" t="s">
        <v>4797</v>
      </c>
      <c r="D82" s="77" t="s">
        <v>4798</v>
      </c>
      <c r="E82" s="77" t="s">
        <v>3750</v>
      </c>
      <c r="F82" s="77"/>
      <c r="G82" s="77" t="s">
        <v>5026</v>
      </c>
      <c r="H82" s="77" t="s">
        <v>5027</v>
      </c>
      <c r="I82" s="77" t="s">
        <v>5028</v>
      </c>
      <c r="J82" s="77" t="s">
        <v>121</v>
      </c>
      <c r="K82" s="77"/>
      <c r="L82" s="77"/>
      <c r="M82" s="78"/>
      <c r="N82" s="78"/>
      <c r="O82" s="78"/>
      <c r="P82" s="78"/>
      <c r="Q82" s="78"/>
      <c r="R82" s="77" t="s">
        <v>4803</v>
      </c>
    </row>
    <row r="83" customHeight="1" spans="1:18">
      <c r="A83" s="76" t="s">
        <v>450</v>
      </c>
      <c r="B83" s="6" t="s">
        <v>5033</v>
      </c>
      <c r="C83" s="6" t="s">
        <v>4804</v>
      </c>
      <c r="D83" s="77" t="s">
        <v>4805</v>
      </c>
      <c r="E83" s="77" t="s">
        <v>5034</v>
      </c>
      <c r="F83" s="77"/>
      <c r="G83" s="77" t="s">
        <v>5035</v>
      </c>
      <c r="H83" s="77" t="s">
        <v>4945</v>
      </c>
      <c r="I83" s="77" t="s">
        <v>5036</v>
      </c>
      <c r="J83" s="77" t="s">
        <v>121</v>
      </c>
      <c r="K83" s="77"/>
      <c r="L83" s="77"/>
      <c r="M83" s="78"/>
      <c r="N83" s="78"/>
      <c r="O83" s="78"/>
      <c r="P83" s="78"/>
      <c r="Q83" s="78"/>
      <c r="R83" s="77" t="s">
        <v>4803</v>
      </c>
    </row>
    <row r="84" customHeight="1" spans="1:18">
      <c r="A84" s="76" t="s">
        <v>450</v>
      </c>
      <c r="B84" s="6" t="s">
        <v>5037</v>
      </c>
      <c r="C84" s="6" t="s">
        <v>4797</v>
      </c>
      <c r="D84" s="77" t="s">
        <v>4798</v>
      </c>
      <c r="E84" s="77" t="s">
        <v>5038</v>
      </c>
      <c r="F84" s="77"/>
      <c r="G84" s="77" t="s">
        <v>2697</v>
      </c>
      <c r="H84" s="77" t="s">
        <v>5039</v>
      </c>
      <c r="I84" s="77" t="s">
        <v>5040</v>
      </c>
      <c r="J84" s="77" t="s">
        <v>121</v>
      </c>
      <c r="K84" s="77"/>
      <c r="L84" s="77"/>
      <c r="M84" s="78"/>
      <c r="N84" s="78"/>
      <c r="O84" s="78"/>
      <c r="P84" s="78"/>
      <c r="Q84" s="78"/>
      <c r="R84" s="77" t="s">
        <v>4803</v>
      </c>
    </row>
    <row r="85" customHeight="1" spans="1:18">
      <c r="A85" s="76" t="s">
        <v>450</v>
      </c>
      <c r="B85" s="6" t="s">
        <v>5037</v>
      </c>
      <c r="C85" s="6" t="s">
        <v>4804</v>
      </c>
      <c r="D85" s="77" t="s">
        <v>4805</v>
      </c>
      <c r="E85" s="77" t="s">
        <v>5041</v>
      </c>
      <c r="F85" s="77"/>
      <c r="G85" s="77" t="s">
        <v>5042</v>
      </c>
      <c r="H85" s="77" t="s">
        <v>5039</v>
      </c>
      <c r="I85" s="77" t="s">
        <v>5043</v>
      </c>
      <c r="J85" s="77" t="s">
        <v>121</v>
      </c>
      <c r="K85" s="77"/>
      <c r="L85" s="77"/>
      <c r="M85" s="78"/>
      <c r="N85" s="78"/>
      <c r="O85" s="78"/>
      <c r="P85" s="78"/>
      <c r="Q85" s="78"/>
      <c r="R85" s="77" t="s">
        <v>4803</v>
      </c>
    </row>
    <row r="86" customHeight="1" spans="1:18">
      <c r="A86" s="76" t="s">
        <v>450</v>
      </c>
      <c r="B86" s="6" t="s">
        <v>5044</v>
      </c>
      <c r="C86" s="6" t="s">
        <v>4797</v>
      </c>
      <c r="D86" s="77" t="s">
        <v>4798</v>
      </c>
      <c r="E86" s="77" t="s">
        <v>5045</v>
      </c>
      <c r="F86" s="77"/>
      <c r="G86" s="77" t="s">
        <v>5046</v>
      </c>
      <c r="H86" s="77" t="s">
        <v>5047</v>
      </c>
      <c r="I86" s="77" t="s">
        <v>5048</v>
      </c>
      <c r="J86" s="77" t="s">
        <v>121</v>
      </c>
      <c r="K86" s="77"/>
      <c r="L86" s="77"/>
      <c r="M86" s="78"/>
      <c r="N86" s="78"/>
      <c r="O86" s="78"/>
      <c r="P86" s="78"/>
      <c r="Q86" s="78"/>
      <c r="R86" s="77" t="s">
        <v>4803</v>
      </c>
    </row>
    <row r="87" customHeight="1" spans="1:18">
      <c r="A87" s="76" t="s">
        <v>450</v>
      </c>
      <c r="B87" s="6" t="s">
        <v>5044</v>
      </c>
      <c r="C87" s="6" t="s">
        <v>4804</v>
      </c>
      <c r="D87" s="77" t="s">
        <v>4805</v>
      </c>
      <c r="E87" s="77" t="s">
        <v>5049</v>
      </c>
      <c r="F87" s="77"/>
      <c r="G87" s="77" t="s">
        <v>5050</v>
      </c>
      <c r="H87" s="77" t="s">
        <v>5051</v>
      </c>
      <c r="I87" s="77" t="s">
        <v>5052</v>
      </c>
      <c r="J87" s="77" t="s">
        <v>121</v>
      </c>
      <c r="K87" s="77"/>
      <c r="L87" s="77"/>
      <c r="M87" s="78"/>
      <c r="N87" s="78"/>
      <c r="O87" s="78"/>
      <c r="P87" s="78"/>
      <c r="Q87" s="78"/>
      <c r="R87" s="77" t="s">
        <v>4803</v>
      </c>
    </row>
    <row r="88" customHeight="1" spans="1:18">
      <c r="A88" s="76" t="s">
        <v>450</v>
      </c>
      <c r="B88" s="6" t="s">
        <v>5053</v>
      </c>
      <c r="C88" s="6" t="s">
        <v>4797</v>
      </c>
      <c r="D88" s="77" t="s">
        <v>4798</v>
      </c>
      <c r="E88" s="77" t="s">
        <v>5054</v>
      </c>
      <c r="F88" s="77"/>
      <c r="G88" s="77" t="s">
        <v>5046</v>
      </c>
      <c r="H88" s="77" t="s">
        <v>5047</v>
      </c>
      <c r="I88" s="77" t="s">
        <v>5048</v>
      </c>
      <c r="J88" s="77" t="s">
        <v>121</v>
      </c>
      <c r="K88" s="77"/>
      <c r="L88" s="77"/>
      <c r="M88" s="78"/>
      <c r="N88" s="78"/>
      <c r="O88" s="78"/>
      <c r="P88" s="78"/>
      <c r="Q88" s="78"/>
      <c r="R88" s="77" t="s">
        <v>4803</v>
      </c>
    </row>
    <row r="89" customHeight="1" spans="1:18">
      <c r="A89" s="76" t="s">
        <v>450</v>
      </c>
      <c r="B89" s="6" t="s">
        <v>5053</v>
      </c>
      <c r="C89" s="6" t="s">
        <v>4804</v>
      </c>
      <c r="D89" s="77" t="s">
        <v>4805</v>
      </c>
      <c r="E89" s="77" t="s">
        <v>5049</v>
      </c>
      <c r="F89" s="77"/>
      <c r="G89" s="77" t="s">
        <v>5050</v>
      </c>
      <c r="H89" s="77" t="s">
        <v>5051</v>
      </c>
      <c r="I89" s="77" t="s">
        <v>5052</v>
      </c>
      <c r="J89" s="77" t="s">
        <v>121</v>
      </c>
      <c r="K89" s="77"/>
      <c r="L89" s="77"/>
      <c r="M89" s="78"/>
      <c r="N89" s="78"/>
      <c r="O89" s="78"/>
      <c r="P89" s="78"/>
      <c r="Q89" s="78"/>
      <c r="R89" s="77" t="s">
        <v>4803</v>
      </c>
    </row>
    <row r="90" customHeight="1" spans="1:18">
      <c r="A90" s="76" t="s">
        <v>450</v>
      </c>
      <c r="B90" s="6" t="s">
        <v>5055</v>
      </c>
      <c r="C90" s="6" t="s">
        <v>4797</v>
      </c>
      <c r="D90" s="77" t="s">
        <v>4798</v>
      </c>
      <c r="E90" s="77" t="s">
        <v>5045</v>
      </c>
      <c r="F90" s="77"/>
      <c r="G90" s="77" t="s">
        <v>5046</v>
      </c>
      <c r="H90" s="77" t="s">
        <v>5047</v>
      </c>
      <c r="I90" s="77" t="s">
        <v>5048</v>
      </c>
      <c r="J90" s="77" t="s">
        <v>121</v>
      </c>
      <c r="K90" s="77"/>
      <c r="L90" s="77"/>
      <c r="M90" s="78"/>
      <c r="N90" s="78"/>
      <c r="O90" s="78"/>
      <c r="P90" s="78"/>
      <c r="Q90" s="78"/>
      <c r="R90" s="77" t="s">
        <v>4803</v>
      </c>
    </row>
    <row r="91" customHeight="1" spans="1:18">
      <c r="A91" s="76" t="s">
        <v>450</v>
      </c>
      <c r="B91" s="6" t="s">
        <v>5055</v>
      </c>
      <c r="C91" s="6" t="s">
        <v>4804</v>
      </c>
      <c r="D91" s="77" t="s">
        <v>4805</v>
      </c>
      <c r="E91" s="77" t="s">
        <v>5056</v>
      </c>
      <c r="F91" s="77"/>
      <c r="G91" s="77" t="s">
        <v>5050</v>
      </c>
      <c r="H91" s="77" t="s">
        <v>5051</v>
      </c>
      <c r="I91" s="77" t="s">
        <v>5052</v>
      </c>
      <c r="J91" s="77" t="s">
        <v>121</v>
      </c>
      <c r="K91" s="77"/>
      <c r="L91" s="77"/>
      <c r="M91" s="78"/>
      <c r="N91" s="78"/>
      <c r="O91" s="78"/>
      <c r="P91" s="78"/>
      <c r="Q91" s="78"/>
      <c r="R91" s="77" t="s">
        <v>4803</v>
      </c>
    </row>
    <row r="92" customHeight="1" spans="1:18">
      <c r="A92" s="76" t="s">
        <v>450</v>
      </c>
      <c r="B92" s="6" t="s">
        <v>5057</v>
      </c>
      <c r="C92" s="6" t="s">
        <v>4797</v>
      </c>
      <c r="D92" s="77" t="s">
        <v>4798</v>
      </c>
      <c r="E92" s="77" t="s">
        <v>5058</v>
      </c>
      <c r="F92" s="77"/>
      <c r="G92" s="77" t="s">
        <v>5059</v>
      </c>
      <c r="H92" s="77" t="s">
        <v>5060</v>
      </c>
      <c r="I92" s="77" t="s">
        <v>5022</v>
      </c>
      <c r="J92" s="77" t="s">
        <v>121</v>
      </c>
      <c r="K92" s="77"/>
      <c r="L92" s="77"/>
      <c r="M92" s="78"/>
      <c r="N92" s="78"/>
      <c r="O92" s="78"/>
      <c r="P92" s="78"/>
      <c r="Q92" s="78"/>
      <c r="R92" s="77" t="s">
        <v>4803</v>
      </c>
    </row>
    <row r="93" customHeight="1" spans="1:18">
      <c r="A93" s="76" t="s">
        <v>450</v>
      </c>
      <c r="B93" s="6" t="s">
        <v>5057</v>
      </c>
      <c r="C93" s="6" t="s">
        <v>4804</v>
      </c>
      <c r="D93" s="77" t="s">
        <v>4805</v>
      </c>
      <c r="E93" s="77" t="s">
        <v>5061</v>
      </c>
      <c r="F93" s="77"/>
      <c r="G93" s="77" t="s">
        <v>5062</v>
      </c>
      <c r="H93" s="77" t="s">
        <v>5063</v>
      </c>
      <c r="I93" s="77" t="s">
        <v>5052</v>
      </c>
      <c r="J93" s="77" t="s">
        <v>121</v>
      </c>
      <c r="K93" s="77"/>
      <c r="L93" s="77"/>
      <c r="M93" s="78"/>
      <c r="N93" s="78"/>
      <c r="O93" s="78"/>
      <c r="P93" s="78"/>
      <c r="Q93" s="78"/>
      <c r="R93" s="77" t="s">
        <v>4803</v>
      </c>
    </row>
    <row r="94" customHeight="1" spans="1:18">
      <c r="A94" s="76" t="s">
        <v>450</v>
      </c>
      <c r="B94" s="6" t="s">
        <v>5064</v>
      </c>
      <c r="C94" s="6" t="s">
        <v>4804</v>
      </c>
      <c r="D94" s="77" t="s">
        <v>4805</v>
      </c>
      <c r="E94" s="77" t="s">
        <v>5065</v>
      </c>
      <c r="F94" s="77"/>
      <c r="G94" s="77" t="s">
        <v>5066</v>
      </c>
      <c r="H94" s="77" t="s">
        <v>5067</v>
      </c>
      <c r="I94" s="77" t="s">
        <v>5020</v>
      </c>
      <c r="J94" s="77" t="s">
        <v>121</v>
      </c>
      <c r="K94" s="77"/>
      <c r="L94" s="77"/>
      <c r="M94" s="78"/>
      <c r="N94" s="78"/>
      <c r="O94" s="78"/>
      <c r="P94" s="78"/>
      <c r="Q94" s="78"/>
      <c r="R94" s="77" t="s">
        <v>4803</v>
      </c>
    </row>
    <row r="95" customHeight="1" spans="1:18">
      <c r="A95" s="75" t="s">
        <v>5068</v>
      </c>
      <c r="B95" s="74"/>
      <c r="C95" s="74"/>
      <c r="D95" s="74"/>
      <c r="E95" s="74"/>
      <c r="F95" s="74"/>
      <c r="G95" s="74"/>
      <c r="H95" s="74"/>
      <c r="I95" s="74"/>
      <c r="J95" s="74"/>
      <c r="K95" s="74"/>
      <c r="L95" s="74"/>
      <c r="M95" s="74"/>
      <c r="N95" s="74"/>
      <c r="O95" s="74"/>
      <c r="P95" s="74"/>
      <c r="Q95" s="74"/>
      <c r="R95" s="74"/>
    </row>
    <row r="96" customHeight="1" spans="1:18">
      <c r="A96" s="76" t="s">
        <v>5069</v>
      </c>
      <c r="B96" s="6" t="s">
        <v>5070</v>
      </c>
      <c r="C96" s="6" t="s">
        <v>4797</v>
      </c>
      <c r="D96" s="77" t="s">
        <v>4798</v>
      </c>
      <c r="E96" s="77" t="s">
        <v>5071</v>
      </c>
      <c r="F96" s="77"/>
      <c r="G96" s="77" t="s">
        <v>5072</v>
      </c>
      <c r="H96" s="77" t="s">
        <v>5073</v>
      </c>
      <c r="I96" s="77" t="s">
        <v>5074</v>
      </c>
      <c r="J96" s="77" t="s">
        <v>121</v>
      </c>
      <c r="K96" s="77"/>
      <c r="L96" s="77"/>
      <c r="M96" s="78"/>
      <c r="N96" s="78"/>
      <c r="O96" s="78"/>
      <c r="P96" s="78"/>
      <c r="Q96" s="78"/>
      <c r="R96" s="77" t="s">
        <v>4803</v>
      </c>
    </row>
    <row r="97" customHeight="1" spans="1:18">
      <c r="A97" s="76" t="s">
        <v>5069</v>
      </c>
      <c r="B97" s="6" t="s">
        <v>5070</v>
      </c>
      <c r="C97" s="6" t="s">
        <v>4804</v>
      </c>
      <c r="D97" s="77" t="s">
        <v>4805</v>
      </c>
      <c r="E97" s="77" t="s">
        <v>5075</v>
      </c>
      <c r="F97" s="77"/>
      <c r="G97" s="77" t="s">
        <v>5076</v>
      </c>
      <c r="H97" s="77" t="s">
        <v>5077</v>
      </c>
      <c r="I97" s="77" t="s">
        <v>5078</v>
      </c>
      <c r="J97" s="77" t="s">
        <v>121</v>
      </c>
      <c r="K97" s="77"/>
      <c r="L97" s="77"/>
      <c r="M97" s="78"/>
      <c r="N97" s="78"/>
      <c r="O97" s="78"/>
      <c r="P97" s="78"/>
      <c r="Q97" s="78"/>
      <c r="R97" s="77" t="s">
        <v>4803</v>
      </c>
    </row>
    <row r="98" customHeight="1" spans="1:18">
      <c r="A98" s="76" t="s">
        <v>5069</v>
      </c>
      <c r="B98" s="6" t="s">
        <v>5079</v>
      </c>
      <c r="C98" s="6" t="s">
        <v>4797</v>
      </c>
      <c r="D98" s="77" t="s">
        <v>4798</v>
      </c>
      <c r="E98" s="77" t="s">
        <v>5080</v>
      </c>
      <c r="F98" s="77"/>
      <c r="G98" s="77" t="s">
        <v>5081</v>
      </c>
      <c r="H98" s="77" t="s">
        <v>5039</v>
      </c>
      <c r="I98" s="77" t="s">
        <v>5082</v>
      </c>
      <c r="J98" s="77" t="s">
        <v>121</v>
      </c>
      <c r="K98" s="77"/>
      <c r="L98" s="77"/>
      <c r="M98" s="78"/>
      <c r="N98" s="78"/>
      <c r="O98" s="78"/>
      <c r="P98" s="78"/>
      <c r="Q98" s="78"/>
      <c r="R98" s="77" t="s">
        <v>4803</v>
      </c>
    </row>
    <row r="99" customHeight="1" spans="1:18">
      <c r="A99" s="76" t="s">
        <v>5069</v>
      </c>
      <c r="B99" s="6" t="s">
        <v>5079</v>
      </c>
      <c r="C99" s="6" t="s">
        <v>4804</v>
      </c>
      <c r="D99" s="77" t="s">
        <v>4805</v>
      </c>
      <c r="E99" s="77"/>
      <c r="F99" s="77"/>
      <c r="G99" s="77" t="s">
        <v>5083</v>
      </c>
      <c r="H99" s="77" t="s">
        <v>5039</v>
      </c>
      <c r="I99" s="77" t="s">
        <v>5082</v>
      </c>
      <c r="J99" s="77" t="s">
        <v>121</v>
      </c>
      <c r="K99" s="77"/>
      <c r="L99" s="77"/>
      <c r="M99" s="78"/>
      <c r="N99" s="78"/>
      <c r="O99" s="78"/>
      <c r="P99" s="78"/>
      <c r="Q99" s="78"/>
      <c r="R99" s="77" t="s">
        <v>4803</v>
      </c>
    </row>
    <row r="100" customHeight="1" spans="1:18">
      <c r="A100" s="76" t="s">
        <v>5069</v>
      </c>
      <c r="B100" s="6" t="s">
        <v>5084</v>
      </c>
      <c r="C100" s="6" t="s">
        <v>4797</v>
      </c>
      <c r="D100" s="77" t="s">
        <v>4798</v>
      </c>
      <c r="E100" s="77" t="s">
        <v>5085</v>
      </c>
      <c r="F100" s="77"/>
      <c r="G100" s="77" t="s">
        <v>3792</v>
      </c>
      <c r="H100" s="77" t="s">
        <v>5047</v>
      </c>
      <c r="I100" s="77" t="s">
        <v>5086</v>
      </c>
      <c r="J100" s="77" t="s">
        <v>121</v>
      </c>
      <c r="K100" s="77"/>
      <c r="L100" s="77"/>
      <c r="M100" s="78"/>
      <c r="N100" s="78"/>
      <c r="O100" s="78"/>
      <c r="P100" s="78"/>
      <c r="Q100" s="78"/>
      <c r="R100" s="77" t="s">
        <v>4803</v>
      </c>
    </row>
    <row r="101" customHeight="1" spans="1:18">
      <c r="A101" s="76" t="s">
        <v>5069</v>
      </c>
      <c r="B101" s="6" t="s">
        <v>5084</v>
      </c>
      <c r="C101" s="6" t="s">
        <v>4804</v>
      </c>
      <c r="D101" s="77" t="s">
        <v>4805</v>
      </c>
      <c r="E101" s="77" t="s">
        <v>5087</v>
      </c>
      <c r="F101" s="77"/>
      <c r="G101" s="77" t="s">
        <v>5088</v>
      </c>
      <c r="H101" s="77" t="s">
        <v>5089</v>
      </c>
      <c r="I101" s="77" t="s">
        <v>4974</v>
      </c>
      <c r="J101" s="77" t="s">
        <v>121</v>
      </c>
      <c r="K101" s="77"/>
      <c r="L101" s="77"/>
      <c r="M101" s="78"/>
      <c r="N101" s="78"/>
      <c r="O101" s="78"/>
      <c r="P101" s="78"/>
      <c r="Q101" s="78"/>
      <c r="R101" s="77" t="s">
        <v>4803</v>
      </c>
    </row>
    <row r="102" customHeight="1" spans="1:18">
      <c r="A102" s="76" t="s">
        <v>5069</v>
      </c>
      <c r="B102" s="6" t="s">
        <v>5090</v>
      </c>
      <c r="C102" s="6" t="s">
        <v>4797</v>
      </c>
      <c r="D102" s="77" t="s">
        <v>4798</v>
      </c>
      <c r="E102" s="77" t="s">
        <v>5091</v>
      </c>
      <c r="F102" s="77"/>
      <c r="G102" s="77" t="s">
        <v>5092</v>
      </c>
      <c r="H102" s="77" t="s">
        <v>5047</v>
      </c>
      <c r="I102" s="77" t="s">
        <v>5093</v>
      </c>
      <c r="J102" s="77" t="s">
        <v>121</v>
      </c>
      <c r="K102" s="77"/>
      <c r="L102" s="77"/>
      <c r="M102" s="78"/>
      <c r="N102" s="78"/>
      <c r="O102" s="78"/>
      <c r="P102" s="78"/>
      <c r="Q102" s="78"/>
      <c r="R102" s="77" t="s">
        <v>4803</v>
      </c>
    </row>
    <row r="103" customHeight="1" spans="1:18">
      <c r="A103" s="76" t="s">
        <v>5069</v>
      </c>
      <c r="B103" s="6" t="s">
        <v>5090</v>
      </c>
      <c r="C103" s="6" t="s">
        <v>4804</v>
      </c>
      <c r="D103" s="77" t="s">
        <v>4805</v>
      </c>
      <c r="E103" s="77" t="s">
        <v>5094</v>
      </c>
      <c r="F103" s="77"/>
      <c r="G103" s="77" t="s">
        <v>5095</v>
      </c>
      <c r="H103" s="77" t="s">
        <v>5096</v>
      </c>
      <c r="I103" s="77" t="s">
        <v>5097</v>
      </c>
      <c r="J103" s="77" t="s">
        <v>121</v>
      </c>
      <c r="K103" s="77"/>
      <c r="L103" s="77"/>
      <c r="M103" s="78"/>
      <c r="N103" s="78"/>
      <c r="O103" s="78"/>
      <c r="P103" s="78"/>
      <c r="Q103" s="78"/>
      <c r="R103" s="77" t="s">
        <v>4803</v>
      </c>
    </row>
    <row r="104" customHeight="1" spans="1:18">
      <c r="A104" s="76" t="s">
        <v>5069</v>
      </c>
      <c r="B104" s="6" t="s">
        <v>5098</v>
      </c>
      <c r="C104" s="6" t="s">
        <v>4797</v>
      </c>
      <c r="D104" s="77" t="s">
        <v>4798</v>
      </c>
      <c r="E104" s="77" t="s">
        <v>5071</v>
      </c>
      <c r="F104" s="77"/>
      <c r="G104" s="77" t="s">
        <v>5072</v>
      </c>
      <c r="H104" s="77" t="s">
        <v>5073</v>
      </c>
      <c r="I104" s="77" t="s">
        <v>5074</v>
      </c>
      <c r="J104" s="77" t="s">
        <v>121</v>
      </c>
      <c r="K104" s="77"/>
      <c r="L104" s="77"/>
      <c r="M104" s="78"/>
      <c r="N104" s="78"/>
      <c r="O104" s="78"/>
      <c r="P104" s="78"/>
      <c r="Q104" s="78"/>
      <c r="R104" s="77" t="s">
        <v>4803</v>
      </c>
    </row>
    <row r="105" customHeight="1" spans="1:18">
      <c r="A105" s="76" t="s">
        <v>5069</v>
      </c>
      <c r="B105" s="6" t="s">
        <v>5098</v>
      </c>
      <c r="C105" s="6" t="s">
        <v>4804</v>
      </c>
      <c r="D105" s="77" t="s">
        <v>4805</v>
      </c>
      <c r="E105" s="77" t="s">
        <v>5075</v>
      </c>
      <c r="F105" s="77"/>
      <c r="G105" s="77" t="s">
        <v>5076</v>
      </c>
      <c r="H105" s="77" t="s">
        <v>5077</v>
      </c>
      <c r="I105" s="77" t="s">
        <v>5078</v>
      </c>
      <c r="J105" s="77" t="s">
        <v>121</v>
      </c>
      <c r="K105" s="77"/>
      <c r="L105" s="77"/>
      <c r="M105" s="78"/>
      <c r="N105" s="78"/>
      <c r="O105" s="78"/>
      <c r="P105" s="78"/>
      <c r="Q105" s="78"/>
      <c r="R105" s="77" t="s">
        <v>4803</v>
      </c>
    </row>
    <row r="106" customHeight="1" spans="1:18">
      <c r="A106" s="76" t="s">
        <v>5069</v>
      </c>
      <c r="B106" s="6" t="s">
        <v>5099</v>
      </c>
      <c r="C106" s="6" t="s">
        <v>4797</v>
      </c>
      <c r="D106" s="77" t="s">
        <v>4798</v>
      </c>
      <c r="E106" s="77" t="s">
        <v>5100</v>
      </c>
      <c r="F106" s="77"/>
      <c r="G106" s="77" t="s">
        <v>3792</v>
      </c>
      <c r="H106" s="77" t="s">
        <v>5047</v>
      </c>
      <c r="I106" s="77" t="s">
        <v>5086</v>
      </c>
      <c r="J106" s="77" t="s">
        <v>121</v>
      </c>
      <c r="K106" s="77"/>
      <c r="L106" s="77"/>
      <c r="M106" s="78"/>
      <c r="N106" s="78"/>
      <c r="O106" s="78"/>
      <c r="P106" s="78"/>
      <c r="Q106" s="78"/>
      <c r="R106" s="77" t="s">
        <v>4803</v>
      </c>
    </row>
    <row r="107" customHeight="1" spans="1:18">
      <c r="A107" s="76" t="s">
        <v>5069</v>
      </c>
      <c r="B107" s="6" t="s">
        <v>5099</v>
      </c>
      <c r="C107" s="6" t="s">
        <v>4804</v>
      </c>
      <c r="D107" s="77" t="s">
        <v>4805</v>
      </c>
      <c r="E107" s="77" t="s">
        <v>5087</v>
      </c>
      <c r="F107" s="77"/>
      <c r="G107" s="77" t="s">
        <v>5088</v>
      </c>
      <c r="H107" s="77" t="s">
        <v>5089</v>
      </c>
      <c r="I107" s="77" t="s">
        <v>4974</v>
      </c>
      <c r="J107" s="77" t="s">
        <v>121</v>
      </c>
      <c r="K107" s="77"/>
      <c r="L107" s="77"/>
      <c r="M107" s="78"/>
      <c r="N107" s="78"/>
      <c r="O107" s="78"/>
      <c r="P107" s="78"/>
      <c r="Q107" s="78"/>
      <c r="R107" s="77" t="s">
        <v>4803</v>
      </c>
    </row>
    <row r="108" customHeight="1" spans="1:18">
      <c r="A108" s="76" t="s">
        <v>5069</v>
      </c>
      <c r="B108" s="6" t="s">
        <v>5101</v>
      </c>
      <c r="C108" s="6" t="s">
        <v>4797</v>
      </c>
      <c r="D108" s="77" t="s">
        <v>4798</v>
      </c>
      <c r="E108" s="77" t="s">
        <v>5102</v>
      </c>
      <c r="F108" s="77"/>
      <c r="G108" s="77" t="s">
        <v>5103</v>
      </c>
      <c r="H108" s="77" t="s">
        <v>5104</v>
      </c>
      <c r="I108" s="77" t="s">
        <v>5093</v>
      </c>
      <c r="J108" s="77" t="s">
        <v>121</v>
      </c>
      <c r="K108" s="77"/>
      <c r="L108" s="77"/>
      <c r="M108" s="78"/>
      <c r="N108" s="78"/>
      <c r="O108" s="78"/>
      <c r="P108" s="78"/>
      <c r="Q108" s="78"/>
      <c r="R108" s="77" t="s">
        <v>4803</v>
      </c>
    </row>
    <row r="109" customHeight="1" spans="1:18">
      <c r="A109" s="76" t="s">
        <v>5069</v>
      </c>
      <c r="B109" s="6" t="s">
        <v>5101</v>
      </c>
      <c r="C109" s="6" t="s">
        <v>4804</v>
      </c>
      <c r="D109" s="77" t="s">
        <v>4805</v>
      </c>
      <c r="E109" s="77" t="s">
        <v>5105</v>
      </c>
      <c r="F109" s="77"/>
      <c r="G109" s="77" t="s">
        <v>5106</v>
      </c>
      <c r="H109" s="77" t="s">
        <v>5107</v>
      </c>
      <c r="I109" s="77" t="s">
        <v>5108</v>
      </c>
      <c r="J109" s="77" t="s">
        <v>121</v>
      </c>
      <c r="K109" s="77"/>
      <c r="L109" s="77"/>
      <c r="M109" s="78"/>
      <c r="N109" s="78"/>
      <c r="O109" s="78"/>
      <c r="P109" s="78"/>
      <c r="Q109" s="78"/>
      <c r="R109" s="77" t="s">
        <v>4803</v>
      </c>
    </row>
    <row r="110" customHeight="1" spans="1:18">
      <c r="A110" s="76" t="s">
        <v>5069</v>
      </c>
      <c r="B110" s="6" t="s">
        <v>5109</v>
      </c>
      <c r="C110" s="6" t="s">
        <v>4797</v>
      </c>
      <c r="D110" s="77" t="s">
        <v>4798</v>
      </c>
      <c r="E110" s="77" t="s">
        <v>5110</v>
      </c>
      <c r="F110" s="77"/>
      <c r="G110" s="77" t="s">
        <v>5111</v>
      </c>
      <c r="H110" s="77" t="s">
        <v>5077</v>
      </c>
      <c r="I110" s="77" t="s">
        <v>4974</v>
      </c>
      <c r="J110" s="77" t="s">
        <v>121</v>
      </c>
      <c r="K110" s="77"/>
      <c r="L110" s="77"/>
      <c r="M110" s="78"/>
      <c r="N110" s="78"/>
      <c r="O110" s="78"/>
      <c r="P110" s="78"/>
      <c r="Q110" s="78"/>
      <c r="R110" s="77" t="s">
        <v>4803</v>
      </c>
    </row>
    <row r="111" customHeight="1" spans="1:18">
      <c r="A111" s="76" t="s">
        <v>5069</v>
      </c>
      <c r="B111" s="6" t="s">
        <v>5109</v>
      </c>
      <c r="C111" s="6" t="s">
        <v>4804</v>
      </c>
      <c r="D111" s="77" t="s">
        <v>4805</v>
      </c>
      <c r="E111" s="77" t="s">
        <v>5112</v>
      </c>
      <c r="F111" s="77"/>
      <c r="G111" s="77" t="s">
        <v>5113</v>
      </c>
      <c r="H111" s="77" t="s">
        <v>5039</v>
      </c>
      <c r="I111" s="77" t="s">
        <v>5114</v>
      </c>
      <c r="J111" s="77" t="s">
        <v>121</v>
      </c>
      <c r="K111" s="77"/>
      <c r="L111" s="77"/>
      <c r="M111" s="78"/>
      <c r="N111" s="78"/>
      <c r="O111" s="78"/>
      <c r="P111" s="78"/>
      <c r="Q111" s="78"/>
      <c r="R111" s="77" t="s">
        <v>4803</v>
      </c>
    </row>
    <row r="112" customHeight="1" spans="1:18">
      <c r="A112" s="76" t="s">
        <v>5069</v>
      </c>
      <c r="B112" s="6" t="s">
        <v>5115</v>
      </c>
      <c r="C112" s="6" t="s">
        <v>4797</v>
      </c>
      <c r="D112" s="77" t="s">
        <v>4798</v>
      </c>
      <c r="E112" s="77" t="s">
        <v>5116</v>
      </c>
      <c r="F112" s="77"/>
      <c r="G112" s="77" t="s">
        <v>5103</v>
      </c>
      <c r="H112" s="77" t="s">
        <v>5104</v>
      </c>
      <c r="I112" s="77" t="s">
        <v>4813</v>
      </c>
      <c r="J112" s="77" t="s">
        <v>121</v>
      </c>
      <c r="K112" s="77"/>
      <c r="L112" s="77"/>
      <c r="M112" s="78"/>
      <c r="N112" s="78"/>
      <c r="O112" s="78"/>
      <c r="P112" s="78"/>
      <c r="Q112" s="78"/>
      <c r="R112" s="77" t="s">
        <v>4803</v>
      </c>
    </row>
    <row r="113" customHeight="1" spans="1:18">
      <c r="A113" s="76" t="s">
        <v>5069</v>
      </c>
      <c r="B113" s="6" t="s">
        <v>5115</v>
      </c>
      <c r="C113" s="6" t="s">
        <v>4804</v>
      </c>
      <c r="D113" s="77" t="s">
        <v>4805</v>
      </c>
      <c r="E113" s="77" t="s">
        <v>5117</v>
      </c>
      <c r="F113" s="77"/>
      <c r="G113" s="77" t="s">
        <v>5118</v>
      </c>
      <c r="H113" s="77" t="s">
        <v>5119</v>
      </c>
      <c r="I113" s="77" t="s">
        <v>5120</v>
      </c>
      <c r="J113" s="77" t="s">
        <v>121</v>
      </c>
      <c r="K113" s="77"/>
      <c r="L113" s="77"/>
      <c r="M113" s="78"/>
      <c r="N113" s="78"/>
      <c r="O113" s="78"/>
      <c r="P113" s="78"/>
      <c r="Q113" s="78"/>
      <c r="R113" s="77" t="s">
        <v>4803</v>
      </c>
    </row>
    <row r="114" customHeight="1" spans="1:18">
      <c r="A114" s="76" t="s">
        <v>5069</v>
      </c>
      <c r="B114" s="6" t="s">
        <v>5121</v>
      </c>
      <c r="C114" s="6" t="s">
        <v>4804</v>
      </c>
      <c r="D114" s="77" t="s">
        <v>4805</v>
      </c>
      <c r="E114" s="77"/>
      <c r="F114" s="77"/>
      <c r="G114" s="77" t="s">
        <v>5122</v>
      </c>
      <c r="H114" s="77" t="s">
        <v>5123</v>
      </c>
      <c r="I114" s="77" t="s">
        <v>5124</v>
      </c>
      <c r="J114" s="77" t="s">
        <v>121</v>
      </c>
      <c r="K114" s="77"/>
      <c r="L114" s="77"/>
      <c r="M114" s="78"/>
      <c r="N114" s="78"/>
      <c r="O114" s="78"/>
      <c r="P114" s="78"/>
      <c r="Q114" s="78"/>
      <c r="R114" s="77" t="s">
        <v>4803</v>
      </c>
    </row>
    <row r="115" customHeight="1" spans="1:18">
      <c r="A115" s="76" t="s">
        <v>5069</v>
      </c>
      <c r="B115" s="6" t="s">
        <v>5125</v>
      </c>
      <c r="C115" s="6" t="s">
        <v>4797</v>
      </c>
      <c r="D115" s="77" t="s">
        <v>4798</v>
      </c>
      <c r="E115" s="77" t="s">
        <v>5126</v>
      </c>
      <c r="F115" s="77"/>
      <c r="G115" s="77" t="s">
        <v>5127</v>
      </c>
      <c r="H115" s="77" t="s">
        <v>5128</v>
      </c>
      <c r="I115" s="77" t="s">
        <v>4867</v>
      </c>
      <c r="J115" s="77" t="s">
        <v>121</v>
      </c>
      <c r="K115" s="77"/>
      <c r="L115" s="77"/>
      <c r="M115" s="78"/>
      <c r="N115" s="78"/>
      <c r="O115" s="78"/>
      <c r="P115" s="78"/>
      <c r="Q115" s="78"/>
      <c r="R115" s="77" t="s">
        <v>4803</v>
      </c>
    </row>
    <row r="116" customHeight="1" spans="1:18">
      <c r="A116" s="76" t="s">
        <v>5069</v>
      </c>
      <c r="B116" s="6" t="s">
        <v>5125</v>
      </c>
      <c r="C116" s="6" t="s">
        <v>4804</v>
      </c>
      <c r="D116" s="77" t="s">
        <v>4805</v>
      </c>
      <c r="E116" s="77" t="s">
        <v>5129</v>
      </c>
      <c r="F116" s="77"/>
      <c r="G116" s="77" t="s">
        <v>5130</v>
      </c>
      <c r="H116" s="77" t="s">
        <v>5119</v>
      </c>
      <c r="I116" s="77" t="s">
        <v>5131</v>
      </c>
      <c r="J116" s="77" t="s">
        <v>121</v>
      </c>
      <c r="K116" s="77"/>
      <c r="L116" s="77"/>
      <c r="M116" s="78"/>
      <c r="N116" s="78"/>
      <c r="O116" s="78"/>
      <c r="P116" s="78"/>
      <c r="Q116" s="78"/>
      <c r="R116" s="77" t="s">
        <v>4803</v>
      </c>
    </row>
    <row r="117" customHeight="1" spans="1:18">
      <c r="A117" s="76" t="s">
        <v>5069</v>
      </c>
      <c r="B117" s="6" t="s">
        <v>5132</v>
      </c>
      <c r="C117" s="6" t="s">
        <v>4797</v>
      </c>
      <c r="D117" s="77" t="s">
        <v>4798</v>
      </c>
      <c r="E117" s="77" t="s">
        <v>5133</v>
      </c>
      <c r="F117" s="77"/>
      <c r="G117" s="77" t="s">
        <v>5134</v>
      </c>
      <c r="H117" s="77" t="s">
        <v>5135</v>
      </c>
      <c r="I117" s="77" t="s">
        <v>5136</v>
      </c>
      <c r="J117" s="77" t="s">
        <v>121</v>
      </c>
      <c r="K117" s="77"/>
      <c r="L117" s="77"/>
      <c r="M117" s="78"/>
      <c r="N117" s="78"/>
      <c r="O117" s="78"/>
      <c r="P117" s="78"/>
      <c r="Q117" s="78"/>
      <c r="R117" s="77" t="s">
        <v>4803</v>
      </c>
    </row>
    <row r="118" customHeight="1" spans="1:18">
      <c r="A118" s="76" t="s">
        <v>5069</v>
      </c>
      <c r="B118" s="6" t="s">
        <v>5132</v>
      </c>
      <c r="C118" s="6" t="s">
        <v>4804</v>
      </c>
      <c r="D118" s="77" t="s">
        <v>4805</v>
      </c>
      <c r="E118" s="77" t="s">
        <v>5137</v>
      </c>
      <c r="F118" s="77"/>
      <c r="G118" s="77" t="s">
        <v>4955</v>
      </c>
      <c r="H118" s="77" t="s">
        <v>5039</v>
      </c>
      <c r="I118" s="77" t="s">
        <v>4813</v>
      </c>
      <c r="J118" s="77" t="s">
        <v>121</v>
      </c>
      <c r="K118" s="77"/>
      <c r="L118" s="77"/>
      <c r="M118" s="78"/>
      <c r="N118" s="78"/>
      <c r="O118" s="78"/>
      <c r="P118" s="78"/>
      <c r="Q118" s="78"/>
      <c r="R118" s="77" t="s">
        <v>4803</v>
      </c>
    </row>
    <row r="119" customHeight="1" spans="1:18">
      <c r="A119" s="76" t="s">
        <v>5069</v>
      </c>
      <c r="B119" s="6" t="s">
        <v>5138</v>
      </c>
      <c r="C119" s="6" t="s">
        <v>4797</v>
      </c>
      <c r="D119" s="77" t="s">
        <v>4798</v>
      </c>
      <c r="E119" s="77" t="s">
        <v>5139</v>
      </c>
      <c r="F119" s="77"/>
      <c r="G119" s="77" t="s">
        <v>5140</v>
      </c>
      <c r="H119" s="77" t="s">
        <v>5047</v>
      </c>
      <c r="I119" s="77" t="s">
        <v>5141</v>
      </c>
      <c r="J119" s="77" t="s">
        <v>121</v>
      </c>
      <c r="K119" s="77"/>
      <c r="L119" s="77"/>
      <c r="M119" s="78"/>
      <c r="N119" s="78"/>
      <c r="O119" s="78"/>
      <c r="P119" s="78"/>
      <c r="Q119" s="78"/>
      <c r="R119" s="77" t="s">
        <v>4803</v>
      </c>
    </row>
    <row r="120" customHeight="1" spans="1:18">
      <c r="A120" s="76" t="s">
        <v>5069</v>
      </c>
      <c r="B120" s="6" t="s">
        <v>5138</v>
      </c>
      <c r="C120" s="6" t="s">
        <v>4804</v>
      </c>
      <c r="D120" s="77" t="s">
        <v>4805</v>
      </c>
      <c r="E120" s="77" t="s">
        <v>5142</v>
      </c>
      <c r="F120" s="77"/>
      <c r="G120" s="77" t="s">
        <v>5143</v>
      </c>
      <c r="H120" s="77" t="s">
        <v>5047</v>
      </c>
      <c r="I120" s="77" t="s">
        <v>4974</v>
      </c>
      <c r="J120" s="77" t="s">
        <v>121</v>
      </c>
      <c r="K120" s="77"/>
      <c r="L120" s="77"/>
      <c r="M120" s="78"/>
      <c r="N120" s="78"/>
      <c r="O120" s="78"/>
      <c r="P120" s="78"/>
      <c r="Q120" s="78"/>
      <c r="R120" s="77" t="s">
        <v>4803</v>
      </c>
    </row>
    <row r="121" customHeight="1" spans="1:18">
      <c r="A121" s="76" t="s">
        <v>5069</v>
      </c>
      <c r="B121" s="6" t="s">
        <v>5144</v>
      </c>
      <c r="C121" s="6" t="s">
        <v>4797</v>
      </c>
      <c r="D121" s="77" t="s">
        <v>4798</v>
      </c>
      <c r="E121" s="77" t="s">
        <v>5133</v>
      </c>
      <c r="F121" s="77"/>
      <c r="G121" s="77" t="s">
        <v>5134</v>
      </c>
      <c r="H121" s="77" t="s">
        <v>5135</v>
      </c>
      <c r="I121" s="77" t="s">
        <v>5136</v>
      </c>
      <c r="J121" s="77" t="s">
        <v>121</v>
      </c>
      <c r="K121" s="77"/>
      <c r="L121" s="77"/>
      <c r="M121" s="78"/>
      <c r="N121" s="78"/>
      <c r="O121" s="78"/>
      <c r="P121" s="78"/>
      <c r="Q121" s="78"/>
      <c r="R121" s="77" t="s">
        <v>4803</v>
      </c>
    </row>
    <row r="122" customHeight="1" spans="1:18">
      <c r="A122" s="76" t="s">
        <v>5069</v>
      </c>
      <c r="B122" s="6" t="s">
        <v>5144</v>
      </c>
      <c r="C122" s="6" t="s">
        <v>4804</v>
      </c>
      <c r="D122" s="77" t="s">
        <v>4805</v>
      </c>
      <c r="E122" s="77" t="s">
        <v>5137</v>
      </c>
      <c r="F122" s="77"/>
      <c r="G122" s="77" t="s">
        <v>4955</v>
      </c>
      <c r="H122" s="77" t="s">
        <v>5039</v>
      </c>
      <c r="I122" s="77" t="s">
        <v>4813</v>
      </c>
      <c r="J122" s="77" t="s">
        <v>121</v>
      </c>
      <c r="K122" s="77"/>
      <c r="L122" s="77"/>
      <c r="M122" s="78"/>
      <c r="N122" s="78"/>
      <c r="O122" s="78"/>
      <c r="P122" s="78"/>
      <c r="Q122" s="78"/>
      <c r="R122" s="77" t="s">
        <v>4803</v>
      </c>
    </row>
    <row r="123" customHeight="1" spans="1:18">
      <c r="A123" s="76" t="s">
        <v>5069</v>
      </c>
      <c r="B123" s="6" t="s">
        <v>5145</v>
      </c>
      <c r="C123" s="6" t="s">
        <v>4797</v>
      </c>
      <c r="D123" s="77" t="s">
        <v>4798</v>
      </c>
      <c r="E123" s="77" t="s">
        <v>5091</v>
      </c>
      <c r="F123" s="77"/>
      <c r="G123" s="77" t="s">
        <v>5092</v>
      </c>
      <c r="H123" s="77" t="s">
        <v>5047</v>
      </c>
      <c r="I123" s="77" t="s">
        <v>5093</v>
      </c>
      <c r="J123" s="77" t="s">
        <v>121</v>
      </c>
      <c r="K123" s="77"/>
      <c r="L123" s="77"/>
      <c r="M123" s="78"/>
      <c r="N123" s="78"/>
      <c r="O123" s="78"/>
      <c r="P123" s="78"/>
      <c r="Q123" s="78"/>
      <c r="R123" s="77" t="s">
        <v>4803</v>
      </c>
    </row>
    <row r="124" customHeight="1" spans="1:18">
      <c r="A124" s="76" t="s">
        <v>5069</v>
      </c>
      <c r="B124" s="6" t="s">
        <v>5145</v>
      </c>
      <c r="C124" s="6" t="s">
        <v>4804</v>
      </c>
      <c r="D124" s="77" t="s">
        <v>4805</v>
      </c>
      <c r="E124" s="77" t="s">
        <v>5094</v>
      </c>
      <c r="F124" s="77"/>
      <c r="G124" s="77" t="s">
        <v>5095</v>
      </c>
      <c r="H124" s="77" t="s">
        <v>5096</v>
      </c>
      <c r="I124" s="77" t="s">
        <v>5097</v>
      </c>
      <c r="J124" s="77" t="s">
        <v>121</v>
      </c>
      <c r="K124" s="77"/>
      <c r="L124" s="77"/>
      <c r="M124" s="78"/>
      <c r="N124" s="78"/>
      <c r="O124" s="78"/>
      <c r="P124" s="78"/>
      <c r="Q124" s="78"/>
      <c r="R124" s="77" t="s">
        <v>4803</v>
      </c>
    </row>
    <row r="125" customHeight="1" spans="1:18">
      <c r="A125" s="76" t="s">
        <v>5069</v>
      </c>
      <c r="B125" s="6" t="s">
        <v>5146</v>
      </c>
      <c r="C125" s="6" t="s">
        <v>4797</v>
      </c>
      <c r="D125" s="77" t="s">
        <v>4798</v>
      </c>
      <c r="E125" s="77"/>
      <c r="F125" s="77"/>
      <c r="G125" s="77" t="s">
        <v>5147</v>
      </c>
      <c r="H125" s="77" t="s">
        <v>5077</v>
      </c>
      <c r="I125" s="77" t="s">
        <v>5086</v>
      </c>
      <c r="J125" s="77" t="s">
        <v>121</v>
      </c>
      <c r="K125" s="77"/>
      <c r="L125" s="77"/>
      <c r="M125" s="78"/>
      <c r="N125" s="78"/>
      <c r="O125" s="78"/>
      <c r="P125" s="78"/>
      <c r="Q125" s="78"/>
      <c r="R125" s="77" t="s">
        <v>4803</v>
      </c>
    </row>
    <row r="126" customHeight="1" spans="1:18">
      <c r="A126" s="76" t="s">
        <v>5069</v>
      </c>
      <c r="B126" s="6" t="s">
        <v>5146</v>
      </c>
      <c r="C126" s="6" t="s">
        <v>4804</v>
      </c>
      <c r="D126" s="77" t="s">
        <v>4805</v>
      </c>
      <c r="E126" s="77"/>
      <c r="F126" s="77"/>
      <c r="G126" s="77" t="s">
        <v>4145</v>
      </c>
      <c r="H126" s="77" t="s">
        <v>5128</v>
      </c>
      <c r="I126" s="77" t="s">
        <v>4974</v>
      </c>
      <c r="J126" s="77" t="s">
        <v>121</v>
      </c>
      <c r="K126" s="77"/>
      <c r="L126" s="77"/>
      <c r="M126" s="78"/>
      <c r="N126" s="78"/>
      <c r="O126" s="78"/>
      <c r="P126" s="78"/>
      <c r="Q126" s="78"/>
      <c r="R126" s="77" t="s">
        <v>4803</v>
      </c>
    </row>
    <row r="127" customHeight="1" spans="1:18">
      <c r="A127" s="76" t="s">
        <v>5069</v>
      </c>
      <c r="B127" s="6" t="s">
        <v>5148</v>
      </c>
      <c r="C127" s="6" t="s">
        <v>4797</v>
      </c>
      <c r="D127" s="77" t="s">
        <v>4798</v>
      </c>
      <c r="E127" s="77" t="s">
        <v>5133</v>
      </c>
      <c r="F127" s="77"/>
      <c r="G127" s="77" t="s">
        <v>5134</v>
      </c>
      <c r="H127" s="77" t="s">
        <v>5135</v>
      </c>
      <c r="I127" s="77" t="s">
        <v>5136</v>
      </c>
      <c r="J127" s="77" t="s">
        <v>121</v>
      </c>
      <c r="K127" s="77"/>
      <c r="L127" s="77"/>
      <c r="M127" s="78"/>
      <c r="N127" s="78"/>
      <c r="O127" s="78"/>
      <c r="P127" s="78"/>
      <c r="Q127" s="78"/>
      <c r="R127" s="77" t="s">
        <v>4803</v>
      </c>
    </row>
    <row r="128" customHeight="1" spans="1:18">
      <c r="A128" s="76" t="s">
        <v>5069</v>
      </c>
      <c r="B128" s="6" t="s">
        <v>5148</v>
      </c>
      <c r="C128" s="6" t="s">
        <v>4804</v>
      </c>
      <c r="D128" s="77" t="s">
        <v>4805</v>
      </c>
      <c r="E128" s="77" t="s">
        <v>5137</v>
      </c>
      <c r="F128" s="77"/>
      <c r="G128" s="77" t="s">
        <v>4955</v>
      </c>
      <c r="H128" s="77" t="s">
        <v>5039</v>
      </c>
      <c r="I128" s="77" t="s">
        <v>4813</v>
      </c>
      <c r="J128" s="77" t="s">
        <v>121</v>
      </c>
      <c r="K128" s="77"/>
      <c r="L128" s="77"/>
      <c r="M128" s="78"/>
      <c r="N128" s="78"/>
      <c r="O128" s="78"/>
      <c r="P128" s="78"/>
      <c r="Q128" s="78"/>
      <c r="R128" s="77" t="s">
        <v>4803</v>
      </c>
    </row>
    <row r="129" customHeight="1" spans="1:18">
      <c r="A129" s="76" t="s">
        <v>5069</v>
      </c>
      <c r="B129" s="6" t="s">
        <v>5149</v>
      </c>
      <c r="C129" s="6" t="s">
        <v>4797</v>
      </c>
      <c r="D129" s="77" t="s">
        <v>4798</v>
      </c>
      <c r="E129" s="77" t="s">
        <v>5139</v>
      </c>
      <c r="F129" s="77"/>
      <c r="G129" s="77" t="s">
        <v>5140</v>
      </c>
      <c r="H129" s="77" t="s">
        <v>5047</v>
      </c>
      <c r="I129" s="77" t="s">
        <v>5141</v>
      </c>
      <c r="J129" s="77" t="s">
        <v>121</v>
      </c>
      <c r="K129" s="77"/>
      <c r="L129" s="77"/>
      <c r="M129" s="78"/>
      <c r="N129" s="78"/>
      <c r="O129" s="78"/>
      <c r="P129" s="78"/>
      <c r="Q129" s="78"/>
      <c r="R129" s="77" t="s">
        <v>4803</v>
      </c>
    </row>
    <row r="130" customHeight="1" spans="1:18">
      <c r="A130" s="76" t="s">
        <v>5069</v>
      </c>
      <c r="B130" s="6" t="s">
        <v>5149</v>
      </c>
      <c r="C130" s="6" t="s">
        <v>4804</v>
      </c>
      <c r="D130" s="77" t="s">
        <v>4805</v>
      </c>
      <c r="E130" s="77" t="s">
        <v>5142</v>
      </c>
      <c r="F130" s="77"/>
      <c r="G130" s="77" t="s">
        <v>5143</v>
      </c>
      <c r="H130" s="77" t="s">
        <v>5047</v>
      </c>
      <c r="I130" s="77" t="s">
        <v>4974</v>
      </c>
      <c r="J130" s="77" t="s">
        <v>121</v>
      </c>
      <c r="K130" s="77"/>
      <c r="L130" s="77"/>
      <c r="M130" s="78"/>
      <c r="N130" s="78"/>
      <c r="O130" s="78"/>
      <c r="P130" s="78"/>
      <c r="Q130" s="78"/>
      <c r="R130" s="77" t="s">
        <v>4803</v>
      </c>
    </row>
    <row r="131" customHeight="1" spans="1:18">
      <c r="A131" s="76" t="s">
        <v>5069</v>
      </c>
      <c r="B131" s="6" t="s">
        <v>5150</v>
      </c>
      <c r="C131" s="6" t="s">
        <v>4797</v>
      </c>
      <c r="D131" s="77" t="s">
        <v>4798</v>
      </c>
      <c r="E131" s="77"/>
      <c r="F131" s="77"/>
      <c r="G131" s="77" t="s">
        <v>5147</v>
      </c>
      <c r="H131" s="77" t="s">
        <v>5077</v>
      </c>
      <c r="I131" s="77" t="s">
        <v>5086</v>
      </c>
      <c r="J131" s="77" t="s">
        <v>121</v>
      </c>
      <c r="K131" s="77"/>
      <c r="L131" s="77"/>
      <c r="M131" s="78"/>
      <c r="N131" s="78"/>
      <c r="O131" s="78"/>
      <c r="P131" s="78"/>
      <c r="Q131" s="78"/>
      <c r="R131" s="77" t="s">
        <v>4803</v>
      </c>
    </row>
    <row r="132" customHeight="1" spans="1:18">
      <c r="A132" s="76" t="s">
        <v>5069</v>
      </c>
      <c r="B132" s="6" t="s">
        <v>5151</v>
      </c>
      <c r="C132" s="6" t="s">
        <v>4797</v>
      </c>
      <c r="D132" s="77" t="s">
        <v>4798</v>
      </c>
      <c r="E132" s="77" t="s">
        <v>5133</v>
      </c>
      <c r="F132" s="77"/>
      <c r="G132" s="77" t="s">
        <v>5134</v>
      </c>
      <c r="H132" s="77" t="s">
        <v>5135</v>
      </c>
      <c r="I132" s="77" t="s">
        <v>5136</v>
      </c>
      <c r="J132" s="77" t="s">
        <v>121</v>
      </c>
      <c r="K132" s="77"/>
      <c r="L132" s="77"/>
      <c r="M132" s="78"/>
      <c r="N132" s="78"/>
      <c r="O132" s="78"/>
      <c r="P132" s="78"/>
      <c r="Q132" s="78"/>
      <c r="R132" s="77" t="s">
        <v>4803</v>
      </c>
    </row>
    <row r="133" customHeight="1" spans="1:18">
      <c r="A133" s="76" t="s">
        <v>5069</v>
      </c>
      <c r="B133" s="6" t="s">
        <v>5151</v>
      </c>
      <c r="C133" s="6" t="s">
        <v>4804</v>
      </c>
      <c r="D133" s="77" t="s">
        <v>4805</v>
      </c>
      <c r="E133" s="77" t="s">
        <v>5137</v>
      </c>
      <c r="F133" s="77"/>
      <c r="G133" s="77" t="s">
        <v>4955</v>
      </c>
      <c r="H133" s="77" t="s">
        <v>5039</v>
      </c>
      <c r="I133" s="77" t="s">
        <v>4813</v>
      </c>
      <c r="J133" s="77" t="s">
        <v>121</v>
      </c>
      <c r="K133" s="77"/>
      <c r="L133" s="77"/>
      <c r="M133" s="78"/>
      <c r="N133" s="78"/>
      <c r="O133" s="78"/>
      <c r="P133" s="78"/>
      <c r="Q133" s="78"/>
      <c r="R133" s="77" t="s">
        <v>4803</v>
      </c>
    </row>
    <row r="134" customHeight="1" spans="1:18">
      <c r="A134" s="75" t="s">
        <v>5152</v>
      </c>
      <c r="B134" s="74"/>
      <c r="C134" s="74"/>
      <c r="D134" s="74"/>
      <c r="E134" s="74"/>
      <c r="F134" s="74"/>
      <c r="G134" s="74"/>
      <c r="H134" s="74"/>
      <c r="I134" s="74"/>
      <c r="J134" s="74"/>
      <c r="K134" s="74"/>
      <c r="L134" s="74"/>
      <c r="M134" s="74"/>
      <c r="N134" s="74"/>
      <c r="O134" s="74"/>
      <c r="P134" s="74"/>
      <c r="Q134" s="74"/>
      <c r="R134" s="74"/>
    </row>
    <row r="135" customHeight="1" spans="1:18">
      <c r="A135" s="76" t="s">
        <v>527</v>
      </c>
      <c r="B135" s="6" t="s">
        <v>5153</v>
      </c>
      <c r="C135" s="6" t="s">
        <v>4797</v>
      </c>
      <c r="D135" s="77" t="s">
        <v>4798</v>
      </c>
      <c r="E135" s="77" t="s">
        <v>5154</v>
      </c>
      <c r="F135" s="77"/>
      <c r="G135" s="77" t="s">
        <v>5155</v>
      </c>
      <c r="H135" s="77" t="s">
        <v>5156</v>
      </c>
      <c r="I135" s="77" t="s">
        <v>5157</v>
      </c>
      <c r="J135" s="77" t="s">
        <v>121</v>
      </c>
      <c r="K135" s="77"/>
      <c r="L135" s="77"/>
      <c r="M135" s="78"/>
      <c r="N135" s="78"/>
      <c r="O135" s="78"/>
      <c r="P135" s="78"/>
      <c r="Q135" s="78"/>
      <c r="R135" s="77" t="s">
        <v>4803</v>
      </c>
    </row>
    <row r="136" customHeight="1" spans="1:18">
      <c r="A136" s="76" t="s">
        <v>527</v>
      </c>
      <c r="B136" s="6" t="s">
        <v>5153</v>
      </c>
      <c r="C136" s="6" t="s">
        <v>4804</v>
      </c>
      <c r="D136" s="77" t="s">
        <v>4805</v>
      </c>
      <c r="E136" s="77" t="s">
        <v>5158</v>
      </c>
      <c r="F136" s="77"/>
      <c r="G136" s="77" t="s">
        <v>5159</v>
      </c>
      <c r="H136" s="77" t="s">
        <v>5160</v>
      </c>
      <c r="I136" s="77" t="s">
        <v>5161</v>
      </c>
      <c r="J136" s="77" t="s">
        <v>121</v>
      </c>
      <c r="K136" s="77"/>
      <c r="L136" s="77"/>
      <c r="M136" s="78"/>
      <c r="N136" s="78"/>
      <c r="O136" s="78"/>
      <c r="P136" s="78"/>
      <c r="Q136" s="78"/>
      <c r="R136" s="77" t="s">
        <v>4803</v>
      </c>
    </row>
    <row r="137" customHeight="1" spans="1:18">
      <c r="A137" s="76" t="s">
        <v>527</v>
      </c>
      <c r="B137" s="6" t="s">
        <v>5162</v>
      </c>
      <c r="C137" s="6" t="s">
        <v>4797</v>
      </c>
      <c r="D137" s="77" t="s">
        <v>4798</v>
      </c>
      <c r="E137" s="77" t="s">
        <v>5163</v>
      </c>
      <c r="F137" s="77"/>
      <c r="G137" s="77" t="s">
        <v>5164</v>
      </c>
      <c r="H137" s="77" t="s">
        <v>5165</v>
      </c>
      <c r="I137" s="77" t="s">
        <v>4813</v>
      </c>
      <c r="J137" s="77" t="s">
        <v>121</v>
      </c>
      <c r="K137" s="77"/>
      <c r="L137" s="77"/>
      <c r="M137" s="78"/>
      <c r="N137" s="78"/>
      <c r="O137" s="78"/>
      <c r="P137" s="78"/>
      <c r="Q137" s="78"/>
      <c r="R137" s="77" t="s">
        <v>4803</v>
      </c>
    </row>
    <row r="138" customHeight="1" spans="1:18">
      <c r="A138" s="76" t="s">
        <v>527</v>
      </c>
      <c r="B138" s="6" t="s">
        <v>5162</v>
      </c>
      <c r="C138" s="6" t="s">
        <v>4804</v>
      </c>
      <c r="D138" s="77" t="s">
        <v>4805</v>
      </c>
      <c r="E138" s="77" t="s">
        <v>5166</v>
      </c>
      <c r="F138" s="77"/>
      <c r="G138" s="77" t="s">
        <v>5015</v>
      </c>
      <c r="H138" s="77" t="s">
        <v>5167</v>
      </c>
      <c r="I138" s="77" t="s">
        <v>5168</v>
      </c>
      <c r="J138" s="77" t="s">
        <v>121</v>
      </c>
      <c r="K138" s="77"/>
      <c r="L138" s="77"/>
      <c r="M138" s="78"/>
      <c r="N138" s="78"/>
      <c r="O138" s="78"/>
      <c r="P138" s="78"/>
      <c r="Q138" s="78"/>
      <c r="R138" s="77" t="s">
        <v>4803</v>
      </c>
    </row>
    <row r="139" customHeight="1" spans="1:18">
      <c r="A139" s="76" t="s">
        <v>527</v>
      </c>
      <c r="B139" s="6" t="s">
        <v>5169</v>
      </c>
      <c r="C139" s="6" t="s">
        <v>4797</v>
      </c>
      <c r="D139" s="77" t="s">
        <v>4798</v>
      </c>
      <c r="E139" s="77" t="s">
        <v>5170</v>
      </c>
      <c r="F139" s="77"/>
      <c r="G139" s="77" t="s">
        <v>5171</v>
      </c>
      <c r="H139" s="77" t="s">
        <v>4812</v>
      </c>
      <c r="I139" s="77" t="s">
        <v>5172</v>
      </c>
      <c r="J139" s="77" t="s">
        <v>121</v>
      </c>
      <c r="K139" s="77"/>
      <c r="L139" s="77"/>
      <c r="M139" s="78"/>
      <c r="N139" s="78"/>
      <c r="O139" s="78"/>
      <c r="P139" s="78"/>
      <c r="Q139" s="78"/>
      <c r="R139" s="77" t="s">
        <v>4803</v>
      </c>
    </row>
    <row r="140" customHeight="1" spans="1:18">
      <c r="A140" s="76" t="s">
        <v>527</v>
      </c>
      <c r="B140" s="6" t="s">
        <v>5169</v>
      </c>
      <c r="C140" s="6" t="s">
        <v>4804</v>
      </c>
      <c r="D140" s="77" t="s">
        <v>4805</v>
      </c>
      <c r="E140" s="77" t="s">
        <v>5173</v>
      </c>
      <c r="F140" s="77"/>
      <c r="G140" s="77" t="s">
        <v>5174</v>
      </c>
      <c r="H140" s="77" t="s">
        <v>5165</v>
      </c>
      <c r="I140" s="77" t="s">
        <v>4816</v>
      </c>
      <c r="J140" s="77" t="s">
        <v>121</v>
      </c>
      <c r="K140" s="77"/>
      <c r="L140" s="77"/>
      <c r="M140" s="78"/>
      <c r="N140" s="78"/>
      <c r="O140" s="78"/>
      <c r="P140" s="78"/>
      <c r="Q140" s="78"/>
      <c r="R140" s="77" t="s">
        <v>4803</v>
      </c>
    </row>
    <row r="141" customHeight="1" spans="1:18">
      <c r="A141" s="76" t="s">
        <v>527</v>
      </c>
      <c r="B141" s="6" t="s">
        <v>5175</v>
      </c>
      <c r="C141" s="6" t="s">
        <v>4797</v>
      </c>
      <c r="D141" s="77" t="s">
        <v>4798</v>
      </c>
      <c r="E141" s="77"/>
      <c r="F141" s="77"/>
      <c r="G141" s="77" t="s">
        <v>5176</v>
      </c>
      <c r="H141" s="77" t="s">
        <v>5177</v>
      </c>
      <c r="I141" s="77" t="s">
        <v>5178</v>
      </c>
      <c r="J141" s="77" t="s">
        <v>121</v>
      </c>
      <c r="K141" s="77"/>
      <c r="L141" s="77"/>
      <c r="M141" s="78"/>
      <c r="N141" s="78"/>
      <c r="O141" s="78"/>
      <c r="P141" s="78"/>
      <c r="Q141" s="78"/>
      <c r="R141" s="77" t="s">
        <v>4803</v>
      </c>
    </row>
    <row r="142" customHeight="1" spans="1:18">
      <c r="A142" s="76" t="s">
        <v>527</v>
      </c>
      <c r="B142" s="6" t="s">
        <v>5175</v>
      </c>
      <c r="C142" s="6" t="s">
        <v>4804</v>
      </c>
      <c r="D142" s="77" t="s">
        <v>4805</v>
      </c>
      <c r="E142" s="77"/>
      <c r="F142" s="77"/>
      <c r="G142" s="77" t="s">
        <v>5179</v>
      </c>
      <c r="H142" s="77" t="s">
        <v>5180</v>
      </c>
      <c r="I142" s="77" t="s">
        <v>5181</v>
      </c>
      <c r="J142" s="77" t="s">
        <v>121</v>
      </c>
      <c r="K142" s="77"/>
      <c r="L142" s="77"/>
      <c r="M142" s="78"/>
      <c r="N142" s="78"/>
      <c r="O142" s="78"/>
      <c r="P142" s="78"/>
      <c r="Q142" s="78"/>
      <c r="R142" s="77" t="s">
        <v>4803</v>
      </c>
    </row>
    <row r="143" customHeight="1" spans="1:18">
      <c r="A143" s="76" t="s">
        <v>527</v>
      </c>
      <c r="B143" s="6" t="s">
        <v>5182</v>
      </c>
      <c r="C143" s="6" t="s">
        <v>4804</v>
      </c>
      <c r="D143" s="77" t="s">
        <v>4805</v>
      </c>
      <c r="E143" s="77"/>
      <c r="F143" s="77"/>
      <c r="G143" s="77">
        <v>98</v>
      </c>
      <c r="H143" s="77">
        <v>30</v>
      </c>
      <c r="I143" s="77"/>
      <c r="J143" s="77" t="s">
        <v>121</v>
      </c>
      <c r="K143" s="77"/>
      <c r="L143" s="77"/>
      <c r="M143" s="78"/>
      <c r="N143" s="78"/>
      <c r="O143" s="78"/>
      <c r="P143" s="78"/>
      <c r="Q143" s="78"/>
      <c r="R143" s="77" t="s">
        <v>4803</v>
      </c>
    </row>
    <row r="144" customHeight="1" spans="1:18">
      <c r="A144" s="76" t="s">
        <v>527</v>
      </c>
      <c r="B144" s="6" t="s">
        <v>5183</v>
      </c>
      <c r="C144" s="6" t="s">
        <v>4797</v>
      </c>
      <c r="D144" s="77" t="s">
        <v>4798</v>
      </c>
      <c r="E144" s="77"/>
      <c r="F144" s="77"/>
      <c r="G144" s="77" t="s">
        <v>5184</v>
      </c>
      <c r="H144" s="77" t="s">
        <v>5185</v>
      </c>
      <c r="I144" s="77" t="s">
        <v>5186</v>
      </c>
      <c r="J144" s="77" t="s">
        <v>121</v>
      </c>
      <c r="K144" s="77"/>
      <c r="L144" s="77"/>
      <c r="M144" s="78"/>
      <c r="N144" s="78"/>
      <c r="O144" s="78"/>
      <c r="P144" s="78"/>
      <c r="Q144" s="78"/>
      <c r="R144" s="77" t="s">
        <v>4803</v>
      </c>
    </row>
    <row r="145" customHeight="1" spans="1:18">
      <c r="A145" s="76" t="s">
        <v>527</v>
      </c>
      <c r="B145" s="6" t="s">
        <v>5183</v>
      </c>
      <c r="C145" s="6" t="s">
        <v>4804</v>
      </c>
      <c r="D145" s="77" t="s">
        <v>4805</v>
      </c>
      <c r="E145" s="77"/>
      <c r="F145" s="77"/>
      <c r="G145" s="77" t="s">
        <v>5187</v>
      </c>
      <c r="H145" s="77" t="s">
        <v>5188</v>
      </c>
      <c r="I145" s="77" t="s">
        <v>5189</v>
      </c>
      <c r="J145" s="77" t="s">
        <v>121</v>
      </c>
      <c r="K145" s="77"/>
      <c r="L145" s="77"/>
      <c r="M145" s="78"/>
      <c r="N145" s="78"/>
      <c r="O145" s="78"/>
      <c r="P145" s="78"/>
      <c r="Q145" s="78"/>
      <c r="R145" s="77"/>
    </row>
    <row r="146" customHeight="1" spans="1:18">
      <c r="A146" s="76" t="s">
        <v>527</v>
      </c>
      <c r="B146" s="6" t="s">
        <v>5190</v>
      </c>
      <c r="C146" s="6" t="s">
        <v>4797</v>
      </c>
      <c r="D146" s="77" t="s">
        <v>4798</v>
      </c>
      <c r="E146" s="77" t="s">
        <v>5191</v>
      </c>
      <c r="F146" s="77"/>
      <c r="G146" s="77" t="s">
        <v>5192</v>
      </c>
      <c r="H146" s="77" t="s">
        <v>5193</v>
      </c>
      <c r="I146" s="77" t="s">
        <v>5194</v>
      </c>
      <c r="J146" s="77" t="s">
        <v>121</v>
      </c>
      <c r="K146" s="77"/>
      <c r="L146" s="77"/>
      <c r="M146" s="78"/>
      <c r="N146" s="78"/>
      <c r="O146" s="78"/>
      <c r="P146" s="78"/>
      <c r="Q146" s="78"/>
      <c r="R146" s="77" t="s">
        <v>4803</v>
      </c>
    </row>
    <row r="147" customHeight="1" spans="1:18">
      <c r="A147" s="76" t="s">
        <v>527</v>
      </c>
      <c r="B147" s="6" t="s">
        <v>5190</v>
      </c>
      <c r="C147" s="6" t="s">
        <v>4804</v>
      </c>
      <c r="D147" s="77" t="s">
        <v>4805</v>
      </c>
      <c r="E147" s="77" t="s">
        <v>5195</v>
      </c>
      <c r="F147" s="77"/>
      <c r="G147" s="77" t="s">
        <v>5187</v>
      </c>
      <c r="H147" s="77" t="s">
        <v>5196</v>
      </c>
      <c r="I147" s="77" t="s">
        <v>5197</v>
      </c>
      <c r="J147" s="77" t="s">
        <v>121</v>
      </c>
      <c r="K147" s="77"/>
      <c r="L147" s="77"/>
      <c r="M147" s="78"/>
      <c r="N147" s="78"/>
      <c r="O147" s="78"/>
      <c r="P147" s="78"/>
      <c r="Q147" s="78"/>
      <c r="R147" s="77" t="s">
        <v>4803</v>
      </c>
    </row>
    <row r="148" customHeight="1" spans="1:18">
      <c r="A148" s="76" t="s">
        <v>527</v>
      </c>
      <c r="B148" s="6" t="s">
        <v>5198</v>
      </c>
      <c r="C148" s="6" t="s">
        <v>4797</v>
      </c>
      <c r="D148" s="77" t="s">
        <v>4798</v>
      </c>
      <c r="E148" s="77" t="s">
        <v>5199</v>
      </c>
      <c r="F148" s="77"/>
      <c r="G148" s="77" t="s">
        <v>5176</v>
      </c>
      <c r="H148" s="77" t="s">
        <v>4812</v>
      </c>
      <c r="I148" s="77" t="s">
        <v>5172</v>
      </c>
      <c r="J148" s="77" t="s">
        <v>121</v>
      </c>
      <c r="K148" s="77"/>
      <c r="L148" s="77"/>
      <c r="M148" s="78"/>
      <c r="N148" s="78"/>
      <c r="O148" s="78"/>
      <c r="P148" s="78"/>
      <c r="Q148" s="78"/>
      <c r="R148" s="77" t="s">
        <v>4803</v>
      </c>
    </row>
    <row r="149" customHeight="1" spans="1:18">
      <c r="A149" s="76" t="s">
        <v>527</v>
      </c>
      <c r="B149" s="6" t="s">
        <v>5198</v>
      </c>
      <c r="C149" s="6" t="s">
        <v>4804</v>
      </c>
      <c r="D149" s="77" t="s">
        <v>4805</v>
      </c>
      <c r="E149" s="77" t="s">
        <v>5200</v>
      </c>
      <c r="F149" s="77"/>
      <c r="G149" s="77" t="s">
        <v>5174</v>
      </c>
      <c r="H149" s="77" t="s">
        <v>5165</v>
      </c>
      <c r="I149" s="77" t="s">
        <v>4816</v>
      </c>
      <c r="J149" s="77" t="s">
        <v>121</v>
      </c>
      <c r="K149" s="77"/>
      <c r="L149" s="77"/>
      <c r="M149" s="78"/>
      <c r="N149" s="78"/>
      <c r="O149" s="78"/>
      <c r="P149" s="78"/>
      <c r="Q149" s="78"/>
      <c r="R149" s="77" t="s">
        <v>4803</v>
      </c>
    </row>
    <row r="150" customHeight="1" spans="1:18">
      <c r="A150" s="76" t="s">
        <v>527</v>
      </c>
      <c r="B150" s="6" t="s">
        <v>5201</v>
      </c>
      <c r="C150" s="6" t="s">
        <v>4797</v>
      </c>
      <c r="D150" s="77" t="s">
        <v>4798</v>
      </c>
      <c r="E150" s="77" t="s">
        <v>5202</v>
      </c>
      <c r="F150" s="77"/>
      <c r="G150" s="77" t="s">
        <v>5203</v>
      </c>
      <c r="H150" s="77" t="s">
        <v>5188</v>
      </c>
      <c r="I150" s="77" t="s">
        <v>4813</v>
      </c>
      <c r="J150" s="77" t="s">
        <v>121</v>
      </c>
      <c r="K150" s="77"/>
      <c r="L150" s="77"/>
      <c r="M150" s="78"/>
      <c r="N150" s="78"/>
      <c r="O150" s="78"/>
      <c r="P150" s="78"/>
      <c r="Q150" s="78"/>
      <c r="R150" s="77" t="s">
        <v>4803</v>
      </c>
    </row>
    <row r="151" customHeight="1" spans="1:18">
      <c r="A151" s="76" t="s">
        <v>527</v>
      </c>
      <c r="B151" s="6" t="s">
        <v>5201</v>
      </c>
      <c r="C151" s="6" t="s">
        <v>4804</v>
      </c>
      <c r="D151" s="77" t="s">
        <v>4805</v>
      </c>
      <c r="E151" s="77" t="s">
        <v>5204</v>
      </c>
      <c r="F151" s="77"/>
      <c r="G151" s="77" t="s">
        <v>5205</v>
      </c>
      <c r="H151" s="77" t="s">
        <v>5188</v>
      </c>
      <c r="I151" s="77" t="s">
        <v>5197</v>
      </c>
      <c r="J151" s="77" t="s">
        <v>121</v>
      </c>
      <c r="K151" s="77"/>
      <c r="L151" s="77"/>
      <c r="M151" s="78"/>
      <c r="N151" s="78"/>
      <c r="O151" s="78"/>
      <c r="P151" s="78"/>
      <c r="Q151" s="78"/>
      <c r="R151" s="77" t="s">
        <v>4803</v>
      </c>
    </row>
    <row r="152" customHeight="1" spans="1:18">
      <c r="A152" s="76" t="s">
        <v>527</v>
      </c>
      <c r="B152" s="6" t="s">
        <v>5206</v>
      </c>
      <c r="C152" s="6" t="s">
        <v>4804</v>
      </c>
      <c r="D152" s="77" t="s">
        <v>4805</v>
      </c>
      <c r="E152" s="77" t="s">
        <v>5207</v>
      </c>
      <c r="F152" s="77"/>
      <c r="G152" s="77" t="s">
        <v>5187</v>
      </c>
      <c r="H152" s="77" t="s">
        <v>5196</v>
      </c>
      <c r="I152" s="77" t="s">
        <v>5197</v>
      </c>
      <c r="J152" s="77" t="s">
        <v>121</v>
      </c>
      <c r="K152" s="77"/>
      <c r="L152" s="77"/>
      <c r="M152" s="78"/>
      <c r="N152" s="78"/>
      <c r="O152" s="78"/>
      <c r="P152" s="78"/>
      <c r="Q152" s="78"/>
      <c r="R152" s="77" t="s">
        <v>4803</v>
      </c>
    </row>
    <row r="153" customHeight="1" spans="1:18">
      <c r="A153" s="76" t="s">
        <v>527</v>
      </c>
      <c r="B153" s="6" t="s">
        <v>5208</v>
      </c>
      <c r="C153" s="6" t="s">
        <v>4797</v>
      </c>
      <c r="D153" s="77" t="s">
        <v>4798</v>
      </c>
      <c r="E153" s="77" t="s">
        <v>5209</v>
      </c>
      <c r="F153" s="77"/>
      <c r="G153" s="77" t="s">
        <v>5171</v>
      </c>
      <c r="H153" s="77" t="s">
        <v>4812</v>
      </c>
      <c r="I153" s="77" t="s">
        <v>5172</v>
      </c>
      <c r="J153" s="77" t="s">
        <v>121</v>
      </c>
      <c r="K153" s="77"/>
      <c r="L153" s="77"/>
      <c r="M153" s="78"/>
      <c r="N153" s="78"/>
      <c r="O153" s="78"/>
      <c r="P153" s="78"/>
      <c r="Q153" s="78"/>
      <c r="R153" s="77" t="s">
        <v>4803</v>
      </c>
    </row>
    <row r="154" customHeight="1" spans="1:18">
      <c r="A154" s="76" t="s">
        <v>527</v>
      </c>
      <c r="B154" s="6" t="s">
        <v>5208</v>
      </c>
      <c r="C154" s="6" t="s">
        <v>4804</v>
      </c>
      <c r="D154" s="77" t="s">
        <v>4805</v>
      </c>
      <c r="E154" s="77" t="s">
        <v>5200</v>
      </c>
      <c r="F154" s="77"/>
      <c r="G154" s="77" t="s">
        <v>5174</v>
      </c>
      <c r="H154" s="77" t="s">
        <v>5165</v>
      </c>
      <c r="I154" s="77" t="s">
        <v>4816</v>
      </c>
      <c r="J154" s="77" t="s">
        <v>121</v>
      </c>
      <c r="K154" s="77"/>
      <c r="L154" s="77"/>
      <c r="M154" s="78"/>
      <c r="N154" s="78"/>
      <c r="O154" s="78"/>
      <c r="P154" s="78"/>
      <c r="Q154" s="78"/>
      <c r="R154" s="77" t="s">
        <v>4803</v>
      </c>
    </row>
    <row r="155" customHeight="1" spans="1:18">
      <c r="A155" s="75" t="s">
        <v>5210</v>
      </c>
      <c r="B155" s="74"/>
      <c r="C155" s="74"/>
      <c r="D155" s="74"/>
      <c r="E155" s="74"/>
      <c r="F155" s="74"/>
      <c r="G155" s="74"/>
      <c r="H155" s="74"/>
      <c r="I155" s="74"/>
      <c r="J155" s="74"/>
      <c r="K155" s="74"/>
      <c r="L155" s="74"/>
      <c r="M155" s="74"/>
      <c r="N155" s="74"/>
      <c r="O155" s="74"/>
      <c r="P155" s="74"/>
      <c r="Q155" s="74"/>
      <c r="R155" s="74"/>
    </row>
    <row r="156" customHeight="1" spans="1:18">
      <c r="A156" s="76" t="s">
        <v>5211</v>
      </c>
      <c r="B156" s="6" t="s">
        <v>5212</v>
      </c>
      <c r="C156" s="6" t="s">
        <v>4797</v>
      </c>
      <c r="D156" s="77" t="s">
        <v>4798</v>
      </c>
      <c r="E156" s="77" t="s">
        <v>5213</v>
      </c>
      <c r="F156" s="77"/>
      <c r="G156" s="77" t="s">
        <v>5214</v>
      </c>
      <c r="H156" s="77" t="s">
        <v>5215</v>
      </c>
      <c r="I156" s="77" t="s">
        <v>5216</v>
      </c>
      <c r="J156" s="77" t="s">
        <v>121</v>
      </c>
      <c r="K156" s="77"/>
      <c r="L156" s="77"/>
      <c r="M156" s="78"/>
      <c r="N156" s="78"/>
      <c r="O156" s="78"/>
      <c r="P156" s="78"/>
      <c r="Q156" s="78"/>
      <c r="R156" s="77" t="s">
        <v>4803</v>
      </c>
    </row>
    <row r="157" customHeight="1" spans="1:18">
      <c r="A157" s="76" t="s">
        <v>5211</v>
      </c>
      <c r="B157" s="6" t="s">
        <v>5212</v>
      </c>
      <c r="C157" s="6" t="s">
        <v>4804</v>
      </c>
      <c r="D157" s="77" t="s">
        <v>4805</v>
      </c>
      <c r="E157" s="77" t="s">
        <v>5217</v>
      </c>
      <c r="F157" s="77"/>
      <c r="G157" s="77" t="s">
        <v>5218</v>
      </c>
      <c r="H157" s="77" t="s">
        <v>5219</v>
      </c>
      <c r="I157" s="77" t="s">
        <v>5220</v>
      </c>
      <c r="J157" s="77" t="s">
        <v>121</v>
      </c>
      <c r="K157" s="77"/>
      <c r="L157" s="77"/>
      <c r="M157" s="78"/>
      <c r="N157" s="78"/>
      <c r="O157" s="78"/>
      <c r="P157" s="78"/>
      <c r="Q157" s="78"/>
      <c r="R157" s="77" t="s">
        <v>4803</v>
      </c>
    </row>
    <row r="158" customHeight="1" spans="1:18">
      <c r="A158" s="76" t="s">
        <v>5211</v>
      </c>
      <c r="B158" s="6" t="s">
        <v>5221</v>
      </c>
      <c r="C158" s="6" t="s">
        <v>4797</v>
      </c>
      <c r="D158" s="77" t="s">
        <v>4798</v>
      </c>
      <c r="E158" s="77" t="s">
        <v>5222</v>
      </c>
      <c r="F158" s="77"/>
      <c r="G158" s="77" t="s">
        <v>5223</v>
      </c>
      <c r="H158" s="77" t="s">
        <v>5224</v>
      </c>
      <c r="I158" s="77" t="s">
        <v>5225</v>
      </c>
      <c r="J158" s="77" t="s">
        <v>121</v>
      </c>
      <c r="K158" s="77"/>
      <c r="L158" s="77"/>
      <c r="M158" s="78"/>
      <c r="N158" s="78"/>
      <c r="O158" s="78"/>
      <c r="P158" s="78"/>
      <c r="Q158" s="78"/>
      <c r="R158" s="77" t="s">
        <v>4803</v>
      </c>
    </row>
    <row r="159" customHeight="1" spans="1:18">
      <c r="A159" s="76" t="s">
        <v>5211</v>
      </c>
      <c r="B159" s="6" t="s">
        <v>5221</v>
      </c>
      <c r="C159" s="6" t="s">
        <v>4804</v>
      </c>
      <c r="D159" s="77" t="s">
        <v>4805</v>
      </c>
      <c r="E159" s="77" t="s">
        <v>5226</v>
      </c>
      <c r="F159" s="77"/>
      <c r="G159" s="77" t="s">
        <v>5227</v>
      </c>
      <c r="H159" s="77" t="s">
        <v>5228</v>
      </c>
      <c r="I159" s="77" t="s">
        <v>5229</v>
      </c>
      <c r="J159" s="77" t="s">
        <v>121</v>
      </c>
      <c r="K159" s="77"/>
      <c r="L159" s="77"/>
      <c r="M159" s="78"/>
      <c r="N159" s="78"/>
      <c r="O159" s="78"/>
      <c r="P159" s="78"/>
      <c r="Q159" s="78"/>
      <c r="R159" s="77" t="s">
        <v>4803</v>
      </c>
    </row>
    <row r="160" customHeight="1" spans="1:18">
      <c r="A160" s="76" t="s">
        <v>5211</v>
      </c>
      <c r="B160" s="6" t="s">
        <v>5230</v>
      </c>
      <c r="C160" s="6" t="s">
        <v>4797</v>
      </c>
      <c r="D160" s="77" t="s">
        <v>4798</v>
      </c>
      <c r="E160" s="77" t="s">
        <v>5231</v>
      </c>
      <c r="F160" s="77"/>
      <c r="G160" s="77" t="s">
        <v>5232</v>
      </c>
      <c r="H160" s="77" t="s">
        <v>5233</v>
      </c>
      <c r="I160" s="77" t="s">
        <v>5234</v>
      </c>
      <c r="J160" s="77" t="s">
        <v>121</v>
      </c>
      <c r="K160" s="77"/>
      <c r="L160" s="77"/>
      <c r="M160" s="78"/>
      <c r="N160" s="78"/>
      <c r="O160" s="78"/>
      <c r="P160" s="78"/>
      <c r="Q160" s="78"/>
      <c r="R160" s="77" t="s">
        <v>4803</v>
      </c>
    </row>
    <row r="161" customHeight="1" spans="1:18">
      <c r="A161" s="76" t="s">
        <v>5211</v>
      </c>
      <c r="B161" s="6" t="s">
        <v>5230</v>
      </c>
      <c r="C161" s="6" t="s">
        <v>4804</v>
      </c>
      <c r="D161" s="77" t="s">
        <v>4805</v>
      </c>
      <c r="E161" s="77" t="s">
        <v>5235</v>
      </c>
      <c r="F161" s="77"/>
      <c r="G161" s="77" t="s">
        <v>5236</v>
      </c>
      <c r="H161" s="77" t="s">
        <v>5237</v>
      </c>
      <c r="I161" s="77" t="s">
        <v>5238</v>
      </c>
      <c r="J161" s="77" t="s">
        <v>121</v>
      </c>
      <c r="K161" s="77"/>
      <c r="L161" s="77"/>
      <c r="M161" s="78"/>
      <c r="N161" s="78"/>
      <c r="O161" s="78"/>
      <c r="P161" s="78"/>
      <c r="Q161" s="78"/>
      <c r="R161" s="77" t="s">
        <v>4803</v>
      </c>
    </row>
    <row r="162" customHeight="1" spans="1:18">
      <c r="A162" s="76" t="s">
        <v>5211</v>
      </c>
      <c r="B162" s="6" t="s">
        <v>5239</v>
      </c>
      <c r="C162" s="6" t="s">
        <v>4797</v>
      </c>
      <c r="D162" s="77" t="s">
        <v>4798</v>
      </c>
      <c r="E162" s="77" t="s">
        <v>5240</v>
      </c>
      <c r="F162" s="77"/>
      <c r="G162" s="77" t="s">
        <v>5232</v>
      </c>
      <c r="H162" s="77" t="s">
        <v>5233</v>
      </c>
      <c r="I162" s="77" t="s">
        <v>5241</v>
      </c>
      <c r="J162" s="77" t="s">
        <v>121</v>
      </c>
      <c r="K162" s="77"/>
      <c r="L162" s="77"/>
      <c r="M162" s="78"/>
      <c r="N162" s="78"/>
      <c r="O162" s="78"/>
      <c r="P162" s="78"/>
      <c r="Q162" s="78"/>
      <c r="R162" s="77" t="s">
        <v>4803</v>
      </c>
    </row>
    <row r="163" customHeight="1" spans="1:18">
      <c r="A163" s="76" t="s">
        <v>5211</v>
      </c>
      <c r="B163" s="6" t="s">
        <v>5239</v>
      </c>
      <c r="C163" s="6" t="s">
        <v>4804</v>
      </c>
      <c r="D163" s="77" t="s">
        <v>4805</v>
      </c>
      <c r="E163" s="77"/>
      <c r="F163" s="77"/>
      <c r="G163" s="77" t="s">
        <v>5242</v>
      </c>
      <c r="H163" s="77" t="s">
        <v>5243</v>
      </c>
      <c r="I163" s="77" t="s">
        <v>5244</v>
      </c>
      <c r="J163" s="77" t="s">
        <v>121</v>
      </c>
      <c r="K163" s="77"/>
      <c r="L163" s="77"/>
      <c r="M163" s="78"/>
      <c r="N163" s="78"/>
      <c r="O163" s="78"/>
      <c r="P163" s="78"/>
      <c r="Q163" s="78"/>
      <c r="R163" s="77" t="s">
        <v>4803</v>
      </c>
    </row>
    <row r="164" customHeight="1" spans="1:18">
      <c r="A164" s="76" t="s">
        <v>5211</v>
      </c>
      <c r="B164" s="6" t="s">
        <v>5245</v>
      </c>
      <c r="C164" s="6" t="s">
        <v>4797</v>
      </c>
      <c r="D164" s="77" t="s">
        <v>4798</v>
      </c>
      <c r="E164" s="77" t="s">
        <v>5246</v>
      </c>
      <c r="F164" s="77"/>
      <c r="G164" s="77" t="s">
        <v>5247</v>
      </c>
      <c r="H164" s="77" t="s">
        <v>5248</v>
      </c>
      <c r="I164" s="77" t="s">
        <v>5249</v>
      </c>
      <c r="J164" s="77" t="s">
        <v>121</v>
      </c>
      <c r="K164" s="77"/>
      <c r="L164" s="77"/>
      <c r="M164" s="78"/>
      <c r="N164" s="78"/>
      <c r="O164" s="78"/>
      <c r="P164" s="78"/>
      <c r="Q164" s="78"/>
      <c r="R164" s="77" t="s">
        <v>4803</v>
      </c>
    </row>
    <row r="165" customHeight="1" spans="1:18">
      <c r="A165" s="76" t="s">
        <v>5211</v>
      </c>
      <c r="B165" s="6" t="s">
        <v>5245</v>
      </c>
      <c r="C165" s="6" t="s">
        <v>4804</v>
      </c>
      <c r="D165" s="77" t="s">
        <v>4805</v>
      </c>
      <c r="E165" s="77" t="s">
        <v>5250</v>
      </c>
      <c r="F165" s="77"/>
      <c r="G165" s="77" t="s">
        <v>5251</v>
      </c>
      <c r="H165" s="77" t="s">
        <v>5252</v>
      </c>
      <c r="I165" s="77" t="s">
        <v>5253</v>
      </c>
      <c r="J165" s="77" t="s">
        <v>121</v>
      </c>
      <c r="K165" s="77"/>
      <c r="L165" s="77"/>
      <c r="M165" s="78"/>
      <c r="N165" s="78"/>
      <c r="O165" s="78"/>
      <c r="P165" s="78"/>
      <c r="Q165" s="78"/>
      <c r="R165" s="77" t="s">
        <v>4803</v>
      </c>
    </row>
    <row r="166" customHeight="1" spans="1:18">
      <c r="A166" s="76" t="s">
        <v>5211</v>
      </c>
      <c r="B166" s="6" t="s">
        <v>5254</v>
      </c>
      <c r="C166" s="6" t="s">
        <v>4797</v>
      </c>
      <c r="D166" s="77" t="s">
        <v>4798</v>
      </c>
      <c r="E166" s="77" t="s">
        <v>5213</v>
      </c>
      <c r="F166" s="77"/>
      <c r="G166" s="77" t="s">
        <v>5214</v>
      </c>
      <c r="H166" s="77" t="s">
        <v>5215</v>
      </c>
      <c r="I166" s="77" t="s">
        <v>5216</v>
      </c>
      <c r="J166" s="77" t="s">
        <v>121</v>
      </c>
      <c r="K166" s="77"/>
      <c r="L166" s="77"/>
      <c r="M166" s="78"/>
      <c r="N166" s="78"/>
      <c r="O166" s="78"/>
      <c r="P166" s="78"/>
      <c r="Q166" s="78"/>
      <c r="R166" s="77" t="s">
        <v>4803</v>
      </c>
    </row>
    <row r="167" customHeight="1" spans="1:18">
      <c r="A167" s="76" t="s">
        <v>5211</v>
      </c>
      <c r="B167" s="6" t="s">
        <v>5254</v>
      </c>
      <c r="C167" s="6" t="s">
        <v>4804</v>
      </c>
      <c r="D167" s="77" t="s">
        <v>4805</v>
      </c>
      <c r="E167" s="77" t="s">
        <v>5217</v>
      </c>
      <c r="F167" s="77"/>
      <c r="G167" s="77" t="s">
        <v>5218</v>
      </c>
      <c r="H167" s="77" t="s">
        <v>5219</v>
      </c>
      <c r="I167" s="77" t="s">
        <v>5220</v>
      </c>
      <c r="J167" s="77" t="s">
        <v>121</v>
      </c>
      <c r="K167" s="77"/>
      <c r="L167" s="77"/>
      <c r="M167" s="78"/>
      <c r="N167" s="78"/>
      <c r="O167" s="78"/>
      <c r="P167" s="78"/>
      <c r="Q167" s="78"/>
      <c r="R167" s="77" t="s">
        <v>4803</v>
      </c>
    </row>
    <row r="168" customHeight="1" spans="1:18">
      <c r="A168" s="76" t="s">
        <v>5211</v>
      </c>
      <c r="B168" s="6" t="s">
        <v>5255</v>
      </c>
      <c r="C168" s="6" t="s">
        <v>4797</v>
      </c>
      <c r="D168" s="77" t="s">
        <v>4798</v>
      </c>
      <c r="E168" s="77" t="s">
        <v>5256</v>
      </c>
      <c r="F168" s="77"/>
      <c r="G168" s="77" t="s">
        <v>5257</v>
      </c>
      <c r="H168" s="77" t="s">
        <v>5258</v>
      </c>
      <c r="I168" s="77" t="s">
        <v>5194</v>
      </c>
      <c r="J168" s="77" t="s">
        <v>121</v>
      </c>
      <c r="K168" s="77"/>
      <c r="L168" s="77"/>
      <c r="M168" s="78"/>
      <c r="N168" s="78"/>
      <c r="O168" s="78"/>
      <c r="P168" s="78"/>
      <c r="Q168" s="78"/>
      <c r="R168" s="77" t="s">
        <v>4803</v>
      </c>
    </row>
    <row r="169" customHeight="1" spans="1:18">
      <c r="A169" s="76" t="s">
        <v>5211</v>
      </c>
      <c r="B169" s="6" t="s">
        <v>5255</v>
      </c>
      <c r="C169" s="6" t="s">
        <v>4804</v>
      </c>
      <c r="D169" s="77" t="s">
        <v>4805</v>
      </c>
      <c r="E169" s="77" t="s">
        <v>5259</v>
      </c>
      <c r="F169" s="77"/>
      <c r="G169" s="77" t="s">
        <v>5260</v>
      </c>
      <c r="H169" s="77" t="s">
        <v>5261</v>
      </c>
      <c r="I169" s="77" t="s">
        <v>5262</v>
      </c>
      <c r="J169" s="77" t="s">
        <v>121</v>
      </c>
      <c r="K169" s="77"/>
      <c r="L169" s="77"/>
      <c r="M169" s="78"/>
      <c r="N169" s="78"/>
      <c r="O169" s="78"/>
      <c r="P169" s="78"/>
      <c r="Q169" s="78"/>
      <c r="R169" s="77" t="s">
        <v>4803</v>
      </c>
    </row>
    <row r="170" customHeight="1" spans="1:18">
      <c r="A170" s="76" t="s">
        <v>5211</v>
      </c>
      <c r="B170" s="6" t="s">
        <v>5263</v>
      </c>
      <c r="C170" s="6" t="s">
        <v>4797</v>
      </c>
      <c r="D170" s="77" t="s">
        <v>4798</v>
      </c>
      <c r="E170" s="77" t="s">
        <v>5231</v>
      </c>
      <c r="F170" s="77"/>
      <c r="G170" s="77" t="s">
        <v>5232</v>
      </c>
      <c r="H170" s="77" t="s">
        <v>5233</v>
      </c>
      <c r="I170" s="77" t="s">
        <v>5234</v>
      </c>
      <c r="J170" s="77" t="s">
        <v>121</v>
      </c>
      <c r="K170" s="77"/>
      <c r="L170" s="77"/>
      <c r="M170" s="78"/>
      <c r="N170" s="78"/>
      <c r="O170" s="78"/>
      <c r="P170" s="78"/>
      <c r="Q170" s="78"/>
      <c r="R170" s="77" t="s">
        <v>4803</v>
      </c>
    </row>
    <row r="171" customHeight="1" spans="1:18">
      <c r="A171" s="76" t="s">
        <v>5211</v>
      </c>
      <c r="B171" s="6" t="s">
        <v>5263</v>
      </c>
      <c r="C171" s="6" t="s">
        <v>4804</v>
      </c>
      <c r="D171" s="77" t="s">
        <v>4805</v>
      </c>
      <c r="E171" s="77" t="s">
        <v>5264</v>
      </c>
      <c r="F171" s="77"/>
      <c r="G171" s="77" t="s">
        <v>5265</v>
      </c>
      <c r="H171" s="77" t="s">
        <v>5266</v>
      </c>
      <c r="I171" s="77" t="s">
        <v>5181</v>
      </c>
      <c r="J171" s="77" t="s">
        <v>121</v>
      </c>
      <c r="K171" s="77"/>
      <c r="L171" s="77"/>
      <c r="M171" s="78"/>
      <c r="N171" s="78"/>
      <c r="O171" s="78"/>
      <c r="P171" s="78"/>
      <c r="Q171" s="78"/>
      <c r="R171" s="77" t="s">
        <v>4803</v>
      </c>
    </row>
    <row r="172" customHeight="1" spans="1:18">
      <c r="A172" s="76" t="s">
        <v>5211</v>
      </c>
      <c r="B172" s="6" t="s">
        <v>5267</v>
      </c>
      <c r="C172" s="6" t="s">
        <v>4797</v>
      </c>
      <c r="D172" s="77" t="s">
        <v>4798</v>
      </c>
      <c r="E172" s="77" t="s">
        <v>5268</v>
      </c>
      <c r="F172" s="77"/>
      <c r="G172" s="77" t="s">
        <v>5269</v>
      </c>
      <c r="H172" s="77" t="s">
        <v>5270</v>
      </c>
      <c r="I172" s="77" t="s">
        <v>5271</v>
      </c>
      <c r="J172" s="77" t="s">
        <v>121</v>
      </c>
      <c r="K172" s="77"/>
      <c r="L172" s="77"/>
      <c r="M172" s="78"/>
      <c r="N172" s="78"/>
      <c r="O172" s="78"/>
      <c r="P172" s="78"/>
      <c r="Q172" s="78"/>
      <c r="R172" s="77" t="s">
        <v>4803</v>
      </c>
    </row>
    <row r="173" customHeight="1" spans="1:18">
      <c r="A173" s="76" t="s">
        <v>5211</v>
      </c>
      <c r="B173" s="6" t="s">
        <v>5267</v>
      </c>
      <c r="C173" s="6" t="s">
        <v>4804</v>
      </c>
      <c r="D173" s="77" t="s">
        <v>4805</v>
      </c>
      <c r="E173" s="77" t="s">
        <v>5272</v>
      </c>
      <c r="F173" s="77"/>
      <c r="G173" s="77" t="s">
        <v>5273</v>
      </c>
      <c r="H173" s="77" t="s">
        <v>5274</v>
      </c>
      <c r="I173" s="77" t="s">
        <v>5275</v>
      </c>
      <c r="J173" s="77" t="s">
        <v>121</v>
      </c>
      <c r="K173" s="77"/>
      <c r="L173" s="77"/>
      <c r="M173" s="78"/>
      <c r="N173" s="78"/>
      <c r="O173" s="78"/>
      <c r="P173" s="78"/>
      <c r="Q173" s="78"/>
      <c r="R173" s="77" t="s">
        <v>4803</v>
      </c>
    </row>
    <row r="174" customHeight="1" spans="1:18">
      <c r="A174" s="76" t="s">
        <v>5211</v>
      </c>
      <c r="B174" s="6" t="s">
        <v>5276</v>
      </c>
      <c r="C174" s="6" t="s">
        <v>4797</v>
      </c>
      <c r="D174" s="77" t="s">
        <v>4798</v>
      </c>
      <c r="E174" s="77" t="s">
        <v>5277</v>
      </c>
      <c r="F174" s="77"/>
      <c r="G174" s="77" t="s">
        <v>5269</v>
      </c>
      <c r="H174" s="77" t="s">
        <v>5270</v>
      </c>
      <c r="I174" s="77" t="s">
        <v>5278</v>
      </c>
      <c r="J174" s="77" t="s">
        <v>121</v>
      </c>
      <c r="K174" s="77"/>
      <c r="L174" s="77"/>
      <c r="M174" s="78"/>
      <c r="N174" s="78"/>
      <c r="O174" s="78"/>
      <c r="P174" s="78"/>
      <c r="Q174" s="78"/>
      <c r="R174" s="77" t="s">
        <v>4803</v>
      </c>
    </row>
    <row r="175" customHeight="1" spans="1:18">
      <c r="A175" s="76" t="s">
        <v>5211</v>
      </c>
      <c r="B175" s="6" t="s">
        <v>5276</v>
      </c>
      <c r="C175" s="6" t="s">
        <v>4804</v>
      </c>
      <c r="D175" s="77" t="s">
        <v>4805</v>
      </c>
      <c r="E175" s="77" t="s">
        <v>5279</v>
      </c>
      <c r="F175" s="77"/>
      <c r="G175" s="77" t="s">
        <v>5273</v>
      </c>
      <c r="H175" s="77" t="s">
        <v>5274</v>
      </c>
      <c r="I175" s="77" t="s">
        <v>5275</v>
      </c>
      <c r="J175" s="77" t="s">
        <v>121</v>
      </c>
      <c r="K175" s="77"/>
      <c r="L175" s="77"/>
      <c r="M175" s="78"/>
      <c r="N175" s="78"/>
      <c r="O175" s="78"/>
      <c r="P175" s="78"/>
      <c r="Q175" s="78"/>
      <c r="R175" s="77" t="s">
        <v>4803</v>
      </c>
    </row>
    <row r="176" customHeight="1" spans="1:18">
      <c r="A176" s="76" t="s">
        <v>5211</v>
      </c>
      <c r="B176" s="6" t="s">
        <v>5280</v>
      </c>
      <c r="C176" s="6" t="s">
        <v>4797</v>
      </c>
      <c r="D176" s="77" t="s">
        <v>4798</v>
      </c>
      <c r="E176" s="77" t="s">
        <v>5281</v>
      </c>
      <c r="F176" s="77"/>
      <c r="G176" s="77" t="s">
        <v>5282</v>
      </c>
      <c r="H176" s="77" t="s">
        <v>5283</v>
      </c>
      <c r="I176" s="77" t="s">
        <v>5284</v>
      </c>
      <c r="J176" s="77" t="s">
        <v>121</v>
      </c>
      <c r="K176" s="77"/>
      <c r="L176" s="77"/>
      <c r="M176" s="78"/>
      <c r="N176" s="78"/>
      <c r="O176" s="78"/>
      <c r="P176" s="78"/>
      <c r="Q176" s="78"/>
      <c r="R176" s="77" t="s">
        <v>4803</v>
      </c>
    </row>
    <row r="177" customHeight="1" spans="1:18">
      <c r="A177" s="76" t="s">
        <v>5211</v>
      </c>
      <c r="B177" s="6" t="s">
        <v>5280</v>
      </c>
      <c r="C177" s="6" t="s">
        <v>4804</v>
      </c>
      <c r="D177" s="77" t="s">
        <v>4805</v>
      </c>
      <c r="E177" s="77" t="s">
        <v>5285</v>
      </c>
      <c r="F177" s="77"/>
      <c r="G177" s="77" t="s">
        <v>5286</v>
      </c>
      <c r="H177" s="77" t="s">
        <v>5287</v>
      </c>
      <c r="I177" s="77" t="s">
        <v>5288</v>
      </c>
      <c r="J177" s="77" t="s">
        <v>121</v>
      </c>
      <c r="K177" s="77"/>
      <c r="L177" s="77"/>
      <c r="M177" s="78"/>
      <c r="N177" s="78"/>
      <c r="O177" s="78"/>
      <c r="P177" s="78"/>
      <c r="Q177" s="78"/>
      <c r="R177" s="77" t="s">
        <v>4803</v>
      </c>
    </row>
    <row r="178" customHeight="1" spans="1:18">
      <c r="A178" s="76" t="s">
        <v>5211</v>
      </c>
      <c r="B178" s="6" t="s">
        <v>5289</v>
      </c>
      <c r="C178" s="6" t="s">
        <v>4797</v>
      </c>
      <c r="D178" s="77" t="s">
        <v>4798</v>
      </c>
      <c r="E178" s="77" t="s">
        <v>5290</v>
      </c>
      <c r="F178" s="77"/>
      <c r="G178" s="77" t="s">
        <v>5291</v>
      </c>
      <c r="H178" s="77" t="s">
        <v>5292</v>
      </c>
      <c r="I178" s="77" t="s">
        <v>5293</v>
      </c>
      <c r="J178" s="77" t="s">
        <v>121</v>
      </c>
      <c r="K178" s="77"/>
      <c r="L178" s="77"/>
      <c r="M178" s="78"/>
      <c r="N178" s="78"/>
      <c r="O178" s="78"/>
      <c r="P178" s="78"/>
      <c r="Q178" s="78"/>
      <c r="R178" s="77" t="s">
        <v>4803</v>
      </c>
    </row>
    <row r="179" customHeight="1" spans="1:18">
      <c r="A179" s="76" t="s">
        <v>5211</v>
      </c>
      <c r="B179" s="6" t="s">
        <v>5289</v>
      </c>
      <c r="C179" s="6" t="s">
        <v>4804</v>
      </c>
      <c r="D179" s="77" t="s">
        <v>4805</v>
      </c>
      <c r="E179" s="77" t="s">
        <v>5294</v>
      </c>
      <c r="F179" s="77"/>
      <c r="G179" s="77" t="s">
        <v>5295</v>
      </c>
      <c r="H179" s="77" t="s">
        <v>5296</v>
      </c>
      <c r="I179" s="77" t="s">
        <v>5297</v>
      </c>
      <c r="J179" s="77" t="s">
        <v>121</v>
      </c>
      <c r="K179" s="77"/>
      <c r="L179" s="77"/>
      <c r="M179" s="78"/>
      <c r="N179" s="78"/>
      <c r="O179" s="78"/>
      <c r="P179" s="78"/>
      <c r="Q179" s="78"/>
      <c r="R179" s="77" t="s">
        <v>4803</v>
      </c>
    </row>
    <row r="180" customHeight="1" spans="1:18">
      <c r="A180" s="76" t="s">
        <v>5211</v>
      </c>
      <c r="B180" s="6" t="s">
        <v>5298</v>
      </c>
      <c r="C180" s="6" t="s">
        <v>4797</v>
      </c>
      <c r="D180" s="77" t="s">
        <v>4798</v>
      </c>
      <c r="E180" s="77" t="s">
        <v>5299</v>
      </c>
      <c r="F180" s="77"/>
      <c r="G180" s="77" t="s">
        <v>5247</v>
      </c>
      <c r="H180" s="77" t="s">
        <v>5300</v>
      </c>
      <c r="I180" s="77" t="s">
        <v>5249</v>
      </c>
      <c r="J180" s="77" t="s">
        <v>121</v>
      </c>
      <c r="K180" s="77"/>
      <c r="L180" s="77"/>
      <c r="M180" s="78"/>
      <c r="N180" s="78"/>
      <c r="O180" s="78"/>
      <c r="P180" s="78"/>
      <c r="Q180" s="78"/>
      <c r="R180" s="77" t="s">
        <v>4803</v>
      </c>
    </row>
    <row r="181" customHeight="1" spans="1:18">
      <c r="A181" s="76" t="s">
        <v>5211</v>
      </c>
      <c r="B181" s="6" t="s">
        <v>5298</v>
      </c>
      <c r="C181" s="6" t="s">
        <v>4804</v>
      </c>
      <c r="D181" s="77" t="s">
        <v>4805</v>
      </c>
      <c r="E181" s="77" t="s">
        <v>5301</v>
      </c>
      <c r="F181" s="77"/>
      <c r="G181" s="77" t="s">
        <v>5302</v>
      </c>
      <c r="H181" s="77" t="s">
        <v>5303</v>
      </c>
      <c r="I181" s="77" t="s">
        <v>5304</v>
      </c>
      <c r="J181" s="77" t="s">
        <v>121</v>
      </c>
      <c r="K181" s="77"/>
      <c r="L181" s="77"/>
      <c r="M181" s="78"/>
      <c r="N181" s="78"/>
      <c r="O181" s="78"/>
      <c r="P181" s="78"/>
      <c r="Q181" s="78"/>
      <c r="R181" s="77" t="s">
        <v>4803</v>
      </c>
    </row>
    <row r="182" customHeight="1" spans="1:18">
      <c r="A182" s="76" t="s">
        <v>5211</v>
      </c>
      <c r="B182" s="6" t="s">
        <v>5305</v>
      </c>
      <c r="C182" s="6" t="s">
        <v>4797</v>
      </c>
      <c r="D182" s="77" t="s">
        <v>4798</v>
      </c>
      <c r="E182" s="77" t="s">
        <v>5306</v>
      </c>
      <c r="F182" s="77"/>
      <c r="G182" s="77" t="s">
        <v>5307</v>
      </c>
      <c r="H182" s="77" t="s">
        <v>5308</v>
      </c>
      <c r="I182" s="77" t="s">
        <v>5309</v>
      </c>
      <c r="J182" s="77" t="s">
        <v>121</v>
      </c>
      <c r="K182" s="77"/>
      <c r="L182" s="77"/>
      <c r="M182" s="78"/>
      <c r="N182" s="78"/>
      <c r="O182" s="78"/>
      <c r="P182" s="78"/>
      <c r="Q182" s="78"/>
      <c r="R182" s="77" t="s">
        <v>4803</v>
      </c>
    </row>
    <row r="183" customHeight="1" spans="1:18">
      <c r="A183" s="76" t="s">
        <v>5211</v>
      </c>
      <c r="B183" s="6" t="s">
        <v>5305</v>
      </c>
      <c r="C183" s="6" t="s">
        <v>4804</v>
      </c>
      <c r="D183" s="77" t="s">
        <v>4805</v>
      </c>
      <c r="E183" s="77" t="s">
        <v>5310</v>
      </c>
      <c r="F183" s="77"/>
      <c r="G183" s="77" t="s">
        <v>5311</v>
      </c>
      <c r="H183" s="77" t="s">
        <v>5312</v>
      </c>
      <c r="I183" s="77" t="s">
        <v>5313</v>
      </c>
      <c r="J183" s="77" t="s">
        <v>121</v>
      </c>
      <c r="K183" s="77"/>
      <c r="L183" s="77"/>
      <c r="M183" s="78"/>
      <c r="N183" s="78"/>
      <c r="O183" s="78"/>
      <c r="P183" s="78"/>
      <c r="Q183" s="78"/>
      <c r="R183" s="77" t="s">
        <v>4803</v>
      </c>
    </row>
    <row r="184" customHeight="1" spans="1:18">
      <c r="A184" s="76" t="s">
        <v>5211</v>
      </c>
      <c r="B184" s="6" t="s">
        <v>5314</v>
      </c>
      <c r="C184" s="6" t="s">
        <v>4797</v>
      </c>
      <c r="D184" s="77" t="s">
        <v>4798</v>
      </c>
      <c r="E184" s="77" t="s">
        <v>5240</v>
      </c>
      <c r="F184" s="77"/>
      <c r="G184" s="77" t="s">
        <v>5232</v>
      </c>
      <c r="H184" s="77" t="s">
        <v>5233</v>
      </c>
      <c r="I184" s="77" t="s">
        <v>5241</v>
      </c>
      <c r="J184" s="77" t="s">
        <v>121</v>
      </c>
      <c r="K184" s="77"/>
      <c r="L184" s="77"/>
      <c r="M184" s="78"/>
      <c r="N184" s="78"/>
      <c r="O184" s="78"/>
      <c r="P184" s="78"/>
      <c r="Q184" s="78"/>
      <c r="R184" s="77" t="s">
        <v>4803</v>
      </c>
    </row>
    <row r="185" customHeight="1" spans="1:18">
      <c r="A185" s="76" t="s">
        <v>5211</v>
      </c>
      <c r="B185" s="6" t="s">
        <v>5314</v>
      </c>
      <c r="C185" s="6" t="s">
        <v>4804</v>
      </c>
      <c r="D185" s="77" t="s">
        <v>4805</v>
      </c>
      <c r="E185" s="77" t="s">
        <v>5315</v>
      </c>
      <c r="F185" s="77"/>
      <c r="G185" s="77" t="s">
        <v>5316</v>
      </c>
      <c r="H185" s="77" t="s">
        <v>5243</v>
      </c>
      <c r="I185" s="77" t="s">
        <v>5317</v>
      </c>
      <c r="J185" s="77" t="s">
        <v>121</v>
      </c>
      <c r="K185" s="77"/>
      <c r="L185" s="77"/>
      <c r="M185" s="78"/>
      <c r="N185" s="78"/>
      <c r="O185" s="78"/>
      <c r="P185" s="78"/>
      <c r="Q185" s="78"/>
      <c r="R185" s="77" t="s">
        <v>4803</v>
      </c>
    </row>
    <row r="186" customHeight="1" spans="1:18">
      <c r="A186" s="76" t="s">
        <v>5211</v>
      </c>
      <c r="B186" s="6" t="s">
        <v>5318</v>
      </c>
      <c r="C186" s="6" t="s">
        <v>4797</v>
      </c>
      <c r="D186" s="77" t="s">
        <v>4798</v>
      </c>
      <c r="E186" s="77" t="s">
        <v>5319</v>
      </c>
      <c r="F186" s="77"/>
      <c r="G186" s="77" t="s">
        <v>5269</v>
      </c>
      <c r="H186" s="77" t="s">
        <v>5270</v>
      </c>
      <c r="I186" s="77" t="s">
        <v>5320</v>
      </c>
      <c r="J186" s="77" t="s">
        <v>121</v>
      </c>
      <c r="K186" s="77"/>
      <c r="L186" s="77"/>
      <c r="M186" s="78"/>
      <c r="N186" s="78"/>
      <c r="O186" s="78"/>
      <c r="P186" s="78"/>
      <c r="Q186" s="78"/>
      <c r="R186" s="77" t="s">
        <v>4803</v>
      </c>
    </row>
    <row r="187" customHeight="1" spans="1:18">
      <c r="A187" s="76" t="s">
        <v>5211</v>
      </c>
      <c r="B187" s="6" t="s">
        <v>5318</v>
      </c>
      <c r="C187" s="6" t="s">
        <v>4804</v>
      </c>
      <c r="D187" s="77" t="s">
        <v>4805</v>
      </c>
      <c r="E187" s="77" t="s">
        <v>5279</v>
      </c>
      <c r="F187" s="77"/>
      <c r="G187" s="77" t="s">
        <v>5273</v>
      </c>
      <c r="H187" s="77" t="s">
        <v>5274</v>
      </c>
      <c r="I187" s="77" t="s">
        <v>5275</v>
      </c>
      <c r="J187" s="77" t="s">
        <v>121</v>
      </c>
      <c r="K187" s="77"/>
      <c r="L187" s="77"/>
      <c r="M187" s="78"/>
      <c r="N187" s="78"/>
      <c r="O187" s="78"/>
      <c r="P187" s="78"/>
      <c r="Q187" s="78"/>
      <c r="R187" s="77" t="s">
        <v>4803</v>
      </c>
    </row>
    <row r="188" customHeight="1" spans="1:18">
      <c r="A188" s="76" t="s">
        <v>5211</v>
      </c>
      <c r="B188" s="6" t="s">
        <v>5321</v>
      </c>
      <c r="C188" s="6" t="s">
        <v>4797</v>
      </c>
      <c r="D188" s="77" t="s">
        <v>4798</v>
      </c>
      <c r="E188" s="77" t="s">
        <v>5322</v>
      </c>
      <c r="F188" s="77"/>
      <c r="G188" s="77" t="s">
        <v>5323</v>
      </c>
      <c r="H188" s="77" t="s">
        <v>5324</v>
      </c>
      <c r="I188" s="77" t="s">
        <v>5325</v>
      </c>
      <c r="J188" s="77" t="s">
        <v>121</v>
      </c>
      <c r="K188" s="77"/>
      <c r="L188" s="77"/>
      <c r="M188" s="78"/>
      <c r="N188" s="78"/>
      <c r="O188" s="78"/>
      <c r="P188" s="78"/>
      <c r="Q188" s="78"/>
      <c r="R188" s="77" t="s">
        <v>4803</v>
      </c>
    </row>
    <row r="189" customHeight="1" spans="1:18">
      <c r="A189" s="76" t="s">
        <v>5211</v>
      </c>
      <c r="B189" s="6" t="s">
        <v>5321</v>
      </c>
      <c r="C189" s="6" t="s">
        <v>4804</v>
      </c>
      <c r="D189" s="77" t="s">
        <v>4805</v>
      </c>
      <c r="E189" s="77" t="s">
        <v>5326</v>
      </c>
      <c r="F189" s="77"/>
      <c r="G189" s="77" t="s">
        <v>5327</v>
      </c>
      <c r="H189" s="77" t="s">
        <v>5328</v>
      </c>
      <c r="I189" s="77" t="s">
        <v>5329</v>
      </c>
      <c r="J189" s="77" t="s">
        <v>121</v>
      </c>
      <c r="K189" s="77"/>
      <c r="L189" s="77"/>
      <c r="M189" s="78"/>
      <c r="N189" s="78"/>
      <c r="O189" s="78"/>
      <c r="P189" s="78"/>
      <c r="Q189" s="78"/>
      <c r="R189" s="77" t="s">
        <v>4803</v>
      </c>
    </row>
    <row r="190" customHeight="1" spans="1:18">
      <c r="A190" s="76" t="s">
        <v>5211</v>
      </c>
      <c r="B190" s="6" t="s">
        <v>5330</v>
      </c>
      <c r="C190" s="6" t="s">
        <v>4797</v>
      </c>
      <c r="D190" s="77" t="s">
        <v>4798</v>
      </c>
      <c r="E190" s="77" t="s">
        <v>5331</v>
      </c>
      <c r="F190" s="77"/>
      <c r="G190" s="77" t="s">
        <v>5332</v>
      </c>
      <c r="H190" s="77" t="s">
        <v>5333</v>
      </c>
      <c r="I190" s="77" t="s">
        <v>5334</v>
      </c>
      <c r="J190" s="77" t="s">
        <v>121</v>
      </c>
      <c r="K190" s="77"/>
      <c r="L190" s="77"/>
      <c r="M190" s="78"/>
      <c r="N190" s="78"/>
      <c r="O190" s="78"/>
      <c r="P190" s="78"/>
      <c r="Q190" s="78"/>
      <c r="R190" s="77" t="s">
        <v>4803</v>
      </c>
    </row>
    <row r="191" customHeight="1" spans="1:18">
      <c r="A191" s="76" t="s">
        <v>5211</v>
      </c>
      <c r="B191" s="6" t="s">
        <v>5330</v>
      </c>
      <c r="C191" s="6" t="s">
        <v>4804</v>
      </c>
      <c r="D191" s="77" t="s">
        <v>4805</v>
      </c>
      <c r="E191" s="77" t="s">
        <v>5335</v>
      </c>
      <c r="F191" s="77"/>
      <c r="G191" s="77" t="s">
        <v>5327</v>
      </c>
      <c r="H191" s="77" t="s">
        <v>5328</v>
      </c>
      <c r="I191" s="77" t="s">
        <v>5329</v>
      </c>
      <c r="J191" s="77" t="s">
        <v>121</v>
      </c>
      <c r="K191" s="77"/>
      <c r="L191" s="77"/>
      <c r="M191" s="78"/>
      <c r="N191" s="78"/>
      <c r="O191" s="78"/>
      <c r="P191" s="78"/>
      <c r="Q191" s="78"/>
      <c r="R191" s="77" t="s">
        <v>4803</v>
      </c>
    </row>
    <row r="192" customHeight="1" spans="1:18">
      <c r="A192" s="76" t="s">
        <v>5211</v>
      </c>
      <c r="B192" s="6" t="s">
        <v>5336</v>
      </c>
      <c r="C192" s="6" t="s">
        <v>4797</v>
      </c>
      <c r="D192" s="77" t="s">
        <v>4798</v>
      </c>
      <c r="E192" s="77" t="s">
        <v>5337</v>
      </c>
      <c r="F192" s="77"/>
      <c r="G192" s="77" t="s">
        <v>5338</v>
      </c>
      <c r="H192" s="77" t="s">
        <v>5339</v>
      </c>
      <c r="I192" s="77" t="s">
        <v>5340</v>
      </c>
      <c r="J192" s="77" t="s">
        <v>121</v>
      </c>
      <c r="K192" s="77"/>
      <c r="L192" s="77"/>
      <c r="M192" s="78"/>
      <c r="N192" s="78"/>
      <c r="O192" s="78"/>
      <c r="P192" s="78"/>
      <c r="Q192" s="78"/>
      <c r="R192" s="77" t="s">
        <v>4803</v>
      </c>
    </row>
    <row r="193" customHeight="1" spans="1:18">
      <c r="A193" s="76" t="s">
        <v>5211</v>
      </c>
      <c r="B193" s="6" t="s">
        <v>5336</v>
      </c>
      <c r="C193" s="6" t="s">
        <v>4804</v>
      </c>
      <c r="D193" s="77" t="s">
        <v>4805</v>
      </c>
      <c r="E193" s="77" t="s">
        <v>5341</v>
      </c>
      <c r="F193" s="77"/>
      <c r="G193" s="77" t="s">
        <v>5273</v>
      </c>
      <c r="H193" s="77" t="s">
        <v>5342</v>
      </c>
      <c r="I193" s="77" t="s">
        <v>5343</v>
      </c>
      <c r="J193" s="77" t="s">
        <v>121</v>
      </c>
      <c r="K193" s="77"/>
      <c r="L193" s="77"/>
      <c r="M193" s="78"/>
      <c r="N193" s="78"/>
      <c r="O193" s="78"/>
      <c r="P193" s="78"/>
      <c r="Q193" s="78"/>
      <c r="R193" s="77" t="s">
        <v>4803</v>
      </c>
    </row>
    <row r="194" customHeight="1" spans="1:18">
      <c r="A194" s="76" t="s">
        <v>5211</v>
      </c>
      <c r="B194" s="6" t="s">
        <v>5344</v>
      </c>
      <c r="C194" s="6" t="s">
        <v>4797</v>
      </c>
      <c r="D194" s="77" t="s">
        <v>4798</v>
      </c>
      <c r="E194" s="77" t="s">
        <v>5345</v>
      </c>
      <c r="F194" s="77"/>
      <c r="G194" s="77" t="s">
        <v>5346</v>
      </c>
      <c r="H194" s="77" t="s">
        <v>5347</v>
      </c>
      <c r="I194" s="77" t="s">
        <v>5348</v>
      </c>
      <c r="J194" s="77" t="s">
        <v>121</v>
      </c>
      <c r="K194" s="77"/>
      <c r="L194" s="77"/>
      <c r="M194" s="78"/>
      <c r="N194" s="78"/>
      <c r="O194" s="78"/>
      <c r="P194" s="78"/>
      <c r="Q194" s="78"/>
      <c r="R194" s="77" t="s">
        <v>4803</v>
      </c>
    </row>
    <row r="195" customHeight="1" spans="1:18">
      <c r="A195" s="76" t="s">
        <v>5211</v>
      </c>
      <c r="B195" s="6" t="s">
        <v>5344</v>
      </c>
      <c r="C195" s="6" t="s">
        <v>4804</v>
      </c>
      <c r="D195" s="77" t="s">
        <v>4805</v>
      </c>
      <c r="E195" s="77" t="s">
        <v>5349</v>
      </c>
      <c r="F195" s="77"/>
      <c r="G195" s="77" t="s">
        <v>5350</v>
      </c>
      <c r="H195" s="77" t="s">
        <v>5351</v>
      </c>
      <c r="I195" s="77" t="s">
        <v>5352</v>
      </c>
      <c r="J195" s="77" t="s">
        <v>121</v>
      </c>
      <c r="K195" s="77"/>
      <c r="L195" s="77"/>
      <c r="M195" s="78"/>
      <c r="N195" s="78"/>
      <c r="O195" s="78"/>
      <c r="P195" s="78"/>
      <c r="Q195" s="78"/>
      <c r="R195" s="77" t="s">
        <v>4803</v>
      </c>
    </row>
    <row r="196" customHeight="1" spans="1:18">
      <c r="A196" s="76" t="s">
        <v>5211</v>
      </c>
      <c r="B196" s="6" t="s">
        <v>5353</v>
      </c>
      <c r="C196" s="6" t="s">
        <v>4797</v>
      </c>
      <c r="D196" s="77" t="s">
        <v>4798</v>
      </c>
      <c r="E196" s="77" t="s">
        <v>5354</v>
      </c>
      <c r="F196" s="77"/>
      <c r="G196" s="77" t="s">
        <v>5355</v>
      </c>
      <c r="H196" s="77" t="s">
        <v>5356</v>
      </c>
      <c r="I196" s="77" t="s">
        <v>5309</v>
      </c>
      <c r="J196" s="77" t="s">
        <v>121</v>
      </c>
      <c r="K196" s="77"/>
      <c r="L196" s="77"/>
      <c r="M196" s="78"/>
      <c r="N196" s="78"/>
      <c r="O196" s="78"/>
      <c r="P196" s="78"/>
      <c r="Q196" s="78"/>
      <c r="R196" s="77" t="s">
        <v>4803</v>
      </c>
    </row>
    <row r="197" customHeight="1" spans="1:18">
      <c r="A197" s="76" t="s">
        <v>5211</v>
      </c>
      <c r="B197" s="6" t="s">
        <v>5353</v>
      </c>
      <c r="C197" s="6" t="s">
        <v>4804</v>
      </c>
      <c r="D197" s="77" t="s">
        <v>4805</v>
      </c>
      <c r="E197" s="77" t="s">
        <v>5357</v>
      </c>
      <c r="F197" s="77"/>
      <c r="G197" s="77" t="s">
        <v>5358</v>
      </c>
      <c r="H197" s="77" t="s">
        <v>5359</v>
      </c>
      <c r="I197" s="77" t="s">
        <v>5360</v>
      </c>
      <c r="J197" s="77" t="s">
        <v>121</v>
      </c>
      <c r="K197" s="77"/>
      <c r="L197" s="77"/>
      <c r="M197" s="78"/>
      <c r="N197" s="78"/>
      <c r="O197" s="78"/>
      <c r="P197" s="78"/>
      <c r="Q197" s="78"/>
      <c r="R197" s="77" t="s">
        <v>4803</v>
      </c>
    </row>
    <row r="198" customHeight="1" spans="1:18">
      <c r="A198" s="76" t="s">
        <v>5211</v>
      </c>
      <c r="B198" s="6" t="s">
        <v>5361</v>
      </c>
      <c r="C198" s="6" t="s">
        <v>4797</v>
      </c>
      <c r="D198" s="77" t="s">
        <v>4798</v>
      </c>
      <c r="E198" s="77" t="s">
        <v>5362</v>
      </c>
      <c r="F198" s="77"/>
      <c r="G198" s="77" t="s">
        <v>5363</v>
      </c>
      <c r="H198" s="77" t="s">
        <v>5364</v>
      </c>
      <c r="I198" s="77" t="s">
        <v>5365</v>
      </c>
      <c r="J198" s="77" t="s">
        <v>121</v>
      </c>
      <c r="K198" s="77"/>
      <c r="L198" s="77"/>
      <c r="M198" s="78"/>
      <c r="N198" s="78"/>
      <c r="O198" s="78"/>
      <c r="P198" s="78"/>
      <c r="Q198" s="78"/>
      <c r="R198" s="77"/>
    </row>
    <row r="199" customHeight="1" spans="1:18">
      <c r="A199" s="76" t="s">
        <v>5211</v>
      </c>
      <c r="B199" s="6" t="s">
        <v>5361</v>
      </c>
      <c r="C199" s="6" t="s">
        <v>4804</v>
      </c>
      <c r="D199" s="77" t="s">
        <v>4805</v>
      </c>
      <c r="E199" s="77" t="s">
        <v>5366</v>
      </c>
      <c r="F199" s="77"/>
      <c r="G199" s="77" t="s">
        <v>5367</v>
      </c>
      <c r="H199" s="77" t="s">
        <v>5368</v>
      </c>
      <c r="I199" s="77" t="s">
        <v>5369</v>
      </c>
      <c r="J199" s="77" t="s">
        <v>121</v>
      </c>
      <c r="K199" s="77"/>
      <c r="L199" s="77"/>
      <c r="M199" s="78"/>
      <c r="N199" s="78"/>
      <c r="O199" s="78"/>
      <c r="P199" s="78"/>
      <c r="Q199" s="78"/>
      <c r="R199" s="77" t="s">
        <v>4803</v>
      </c>
    </row>
    <row r="200" customHeight="1" spans="1:18">
      <c r="A200" s="76" t="s">
        <v>5211</v>
      </c>
      <c r="B200" s="6" t="s">
        <v>5370</v>
      </c>
      <c r="C200" s="6" t="s">
        <v>4797</v>
      </c>
      <c r="D200" s="77" t="s">
        <v>4798</v>
      </c>
      <c r="E200" s="77" t="s">
        <v>5371</v>
      </c>
      <c r="F200" s="77"/>
      <c r="G200" s="77" t="s">
        <v>5247</v>
      </c>
      <c r="H200" s="77" t="s">
        <v>5300</v>
      </c>
      <c r="I200" s="77" t="s">
        <v>5249</v>
      </c>
      <c r="J200" s="77" t="s">
        <v>121</v>
      </c>
      <c r="K200" s="77"/>
      <c r="L200" s="77"/>
      <c r="M200" s="78"/>
      <c r="N200" s="78"/>
      <c r="O200" s="78"/>
      <c r="P200" s="78"/>
      <c r="Q200" s="78"/>
      <c r="R200" s="77" t="s">
        <v>4803</v>
      </c>
    </row>
    <row r="201" customHeight="1" spans="1:18">
      <c r="A201" s="76" t="s">
        <v>5211</v>
      </c>
      <c r="B201" s="6" t="s">
        <v>5370</v>
      </c>
      <c r="C201" s="6" t="s">
        <v>4804</v>
      </c>
      <c r="D201" s="77" t="s">
        <v>4805</v>
      </c>
      <c r="E201" s="77" t="s">
        <v>5301</v>
      </c>
      <c r="F201" s="77"/>
      <c r="G201" s="77" t="s">
        <v>5302</v>
      </c>
      <c r="H201" s="77" t="s">
        <v>5303</v>
      </c>
      <c r="I201" s="77" t="s">
        <v>5304</v>
      </c>
      <c r="J201" s="77" t="s">
        <v>121</v>
      </c>
      <c r="K201" s="77"/>
      <c r="L201" s="77"/>
      <c r="M201" s="78"/>
      <c r="N201" s="78"/>
      <c r="O201" s="78"/>
      <c r="P201" s="78"/>
      <c r="Q201" s="78"/>
      <c r="R201" s="77" t="s">
        <v>4803</v>
      </c>
    </row>
    <row r="202" customHeight="1" spans="1:18">
      <c r="A202" s="76" t="s">
        <v>5211</v>
      </c>
      <c r="B202" s="6" t="s">
        <v>5372</v>
      </c>
      <c r="C202" s="6" t="s">
        <v>4797</v>
      </c>
      <c r="D202" s="77" t="s">
        <v>4798</v>
      </c>
      <c r="E202" s="77" t="s">
        <v>5362</v>
      </c>
      <c r="F202" s="77"/>
      <c r="G202" s="77" t="s">
        <v>5363</v>
      </c>
      <c r="H202" s="77" t="s">
        <v>5364</v>
      </c>
      <c r="I202" s="77" t="s">
        <v>5365</v>
      </c>
      <c r="J202" s="77" t="s">
        <v>121</v>
      </c>
      <c r="K202" s="77"/>
      <c r="L202" s="77"/>
      <c r="M202" s="78"/>
      <c r="N202" s="78"/>
      <c r="O202" s="78"/>
      <c r="P202" s="78"/>
      <c r="Q202" s="78"/>
      <c r="R202" s="77" t="s">
        <v>4803</v>
      </c>
    </row>
    <row r="203" customHeight="1" spans="1:18">
      <c r="A203" s="76" t="s">
        <v>5211</v>
      </c>
      <c r="B203" s="6" t="s">
        <v>5372</v>
      </c>
      <c r="C203" s="6" t="s">
        <v>4804</v>
      </c>
      <c r="D203" s="77" t="s">
        <v>4805</v>
      </c>
      <c r="E203" s="77" t="s">
        <v>5279</v>
      </c>
      <c r="F203" s="77"/>
      <c r="G203" s="77" t="s">
        <v>5273</v>
      </c>
      <c r="H203" s="77" t="s">
        <v>5274</v>
      </c>
      <c r="I203" s="77" t="s">
        <v>5275</v>
      </c>
      <c r="J203" s="77" t="s">
        <v>121</v>
      </c>
      <c r="K203" s="77"/>
      <c r="L203" s="77"/>
      <c r="M203" s="78"/>
      <c r="N203" s="78"/>
      <c r="O203" s="78"/>
      <c r="P203" s="78"/>
      <c r="Q203" s="78"/>
      <c r="R203" s="77" t="s">
        <v>4803</v>
      </c>
    </row>
    <row r="204" customHeight="1" spans="1:18">
      <c r="A204" s="76" t="s">
        <v>5211</v>
      </c>
      <c r="B204" s="6" t="s">
        <v>5373</v>
      </c>
      <c r="C204" s="6" t="s">
        <v>4797</v>
      </c>
      <c r="D204" s="77" t="s">
        <v>4798</v>
      </c>
      <c r="E204" s="77" t="s">
        <v>5374</v>
      </c>
      <c r="F204" s="77"/>
      <c r="G204" s="77" t="s">
        <v>5346</v>
      </c>
      <c r="H204" s="77" t="s">
        <v>5375</v>
      </c>
      <c r="I204" s="77" t="s">
        <v>5348</v>
      </c>
      <c r="J204" s="77" t="s">
        <v>121</v>
      </c>
      <c r="K204" s="77"/>
      <c r="L204" s="77"/>
      <c r="M204" s="78"/>
      <c r="N204" s="78"/>
      <c r="O204" s="78"/>
      <c r="P204" s="78"/>
      <c r="Q204" s="78"/>
      <c r="R204" s="77" t="s">
        <v>4803</v>
      </c>
    </row>
    <row r="205" customHeight="1" spans="1:18">
      <c r="A205" s="76" t="s">
        <v>5211</v>
      </c>
      <c r="B205" s="6" t="s">
        <v>5373</v>
      </c>
      <c r="C205" s="6" t="s">
        <v>4804</v>
      </c>
      <c r="D205" s="77" t="s">
        <v>4805</v>
      </c>
      <c r="E205" s="77" t="s">
        <v>5376</v>
      </c>
      <c r="F205" s="77"/>
      <c r="G205" s="77" t="s">
        <v>5377</v>
      </c>
      <c r="H205" s="77" t="s">
        <v>5378</v>
      </c>
      <c r="I205" s="77" t="s">
        <v>5352</v>
      </c>
      <c r="J205" s="77" t="s">
        <v>121</v>
      </c>
      <c r="K205" s="77"/>
      <c r="L205" s="77"/>
      <c r="M205" s="78"/>
      <c r="N205" s="78"/>
      <c r="O205" s="78"/>
      <c r="P205" s="78"/>
      <c r="Q205" s="78"/>
      <c r="R205" s="77" t="s">
        <v>4803</v>
      </c>
    </row>
    <row r="206" customHeight="1" spans="1:18">
      <c r="A206" s="76" t="s">
        <v>5211</v>
      </c>
      <c r="B206" s="6" t="s">
        <v>5379</v>
      </c>
      <c r="C206" s="6" t="s">
        <v>4797</v>
      </c>
      <c r="D206" s="77" t="s">
        <v>4798</v>
      </c>
      <c r="E206" s="77" t="s">
        <v>5380</v>
      </c>
      <c r="F206" s="77"/>
      <c r="G206" s="77" t="s">
        <v>5381</v>
      </c>
      <c r="H206" s="77" t="s">
        <v>5382</v>
      </c>
      <c r="I206" s="77" t="s">
        <v>5340</v>
      </c>
      <c r="J206" s="77" t="s">
        <v>121</v>
      </c>
      <c r="K206" s="77"/>
      <c r="L206" s="77"/>
      <c r="M206" s="78"/>
      <c r="N206" s="78"/>
      <c r="O206" s="78"/>
      <c r="P206" s="78"/>
      <c r="Q206" s="78"/>
      <c r="R206" s="77" t="s">
        <v>4803</v>
      </c>
    </row>
    <row r="207" customHeight="1" spans="1:18">
      <c r="A207" s="76" t="s">
        <v>5211</v>
      </c>
      <c r="B207" s="6" t="s">
        <v>5379</v>
      </c>
      <c r="C207" s="6" t="s">
        <v>4804</v>
      </c>
      <c r="D207" s="77" t="s">
        <v>4805</v>
      </c>
      <c r="E207" s="77" t="s">
        <v>5383</v>
      </c>
      <c r="F207" s="77"/>
      <c r="G207" s="77" t="s">
        <v>5384</v>
      </c>
      <c r="H207" s="77" t="s">
        <v>5385</v>
      </c>
      <c r="I207" s="77" t="s">
        <v>5278</v>
      </c>
      <c r="J207" s="77" t="s">
        <v>121</v>
      </c>
      <c r="K207" s="77"/>
      <c r="L207" s="77"/>
      <c r="M207" s="78"/>
      <c r="N207" s="78"/>
      <c r="O207" s="78"/>
      <c r="P207" s="78"/>
      <c r="Q207" s="78"/>
      <c r="R207" s="77" t="s">
        <v>4803</v>
      </c>
    </row>
    <row r="208" customHeight="1" spans="1:18">
      <c r="A208" s="76" t="s">
        <v>5211</v>
      </c>
      <c r="B208" s="6" t="s">
        <v>5386</v>
      </c>
      <c r="C208" s="6" t="s">
        <v>4797</v>
      </c>
      <c r="D208" s="77" t="s">
        <v>4798</v>
      </c>
      <c r="E208" s="77" t="s">
        <v>5387</v>
      </c>
      <c r="F208" s="77"/>
      <c r="G208" s="77" t="s">
        <v>5388</v>
      </c>
      <c r="H208" s="77" t="s">
        <v>5364</v>
      </c>
      <c r="I208" s="77" t="s">
        <v>5389</v>
      </c>
      <c r="J208" s="77" t="s">
        <v>121</v>
      </c>
      <c r="K208" s="77"/>
      <c r="L208" s="77"/>
      <c r="M208" s="78"/>
      <c r="N208" s="78"/>
      <c r="O208" s="78"/>
      <c r="P208" s="78"/>
      <c r="Q208" s="78"/>
      <c r="R208" s="77" t="s">
        <v>4803</v>
      </c>
    </row>
    <row r="209" customHeight="1" spans="1:18">
      <c r="A209" s="76" t="s">
        <v>5211</v>
      </c>
      <c r="B209" s="6" t="s">
        <v>5386</v>
      </c>
      <c r="C209" s="6" t="s">
        <v>4804</v>
      </c>
      <c r="D209" s="77" t="s">
        <v>4805</v>
      </c>
      <c r="E209" s="77" t="s">
        <v>5390</v>
      </c>
      <c r="F209" s="77"/>
      <c r="G209" s="77" t="s">
        <v>5391</v>
      </c>
      <c r="H209" s="77" t="s">
        <v>5368</v>
      </c>
      <c r="I209" s="77" t="s">
        <v>5392</v>
      </c>
      <c r="J209" s="77" t="s">
        <v>121</v>
      </c>
      <c r="K209" s="77"/>
      <c r="L209" s="77"/>
      <c r="M209" s="78"/>
      <c r="N209" s="78"/>
      <c r="O209" s="78"/>
      <c r="P209" s="78"/>
      <c r="Q209" s="78"/>
      <c r="R209" s="77" t="s">
        <v>4803</v>
      </c>
    </row>
    <row r="210" customHeight="1" spans="1:18">
      <c r="A210" s="76" t="s">
        <v>5211</v>
      </c>
      <c r="B210" s="6" t="s">
        <v>5393</v>
      </c>
      <c r="C210" s="6" t="s">
        <v>4797</v>
      </c>
      <c r="D210" s="77" t="s">
        <v>4798</v>
      </c>
      <c r="E210" s="77" t="s">
        <v>5394</v>
      </c>
      <c r="F210" s="77"/>
      <c r="G210" s="77" t="s">
        <v>5395</v>
      </c>
      <c r="H210" s="77" t="s">
        <v>5396</v>
      </c>
      <c r="I210" s="77" t="s">
        <v>5397</v>
      </c>
      <c r="J210" s="77" t="s">
        <v>121</v>
      </c>
      <c r="K210" s="77"/>
      <c r="L210" s="77"/>
      <c r="M210" s="78"/>
      <c r="N210" s="78"/>
      <c r="O210" s="78"/>
      <c r="P210" s="78"/>
      <c r="Q210" s="78"/>
      <c r="R210" s="77" t="s">
        <v>4803</v>
      </c>
    </row>
    <row r="211" customHeight="1" spans="1:18">
      <c r="A211" s="76" t="s">
        <v>5211</v>
      </c>
      <c r="B211" s="6" t="s">
        <v>5393</v>
      </c>
      <c r="C211" s="6" t="s">
        <v>4804</v>
      </c>
      <c r="D211" s="77" t="s">
        <v>4805</v>
      </c>
      <c r="E211" s="77" t="s">
        <v>5398</v>
      </c>
      <c r="F211" s="77"/>
      <c r="G211" s="77" t="s">
        <v>5399</v>
      </c>
      <c r="H211" s="77" t="s">
        <v>5400</v>
      </c>
      <c r="I211" s="77" t="s">
        <v>5401</v>
      </c>
      <c r="J211" s="77" t="s">
        <v>121</v>
      </c>
      <c r="K211" s="77"/>
      <c r="L211" s="77"/>
      <c r="M211" s="78"/>
      <c r="N211" s="78"/>
      <c r="O211" s="78"/>
      <c r="P211" s="78"/>
      <c r="Q211" s="78"/>
      <c r="R211" s="77" t="s">
        <v>4803</v>
      </c>
    </row>
    <row r="212" customHeight="1" spans="1:18">
      <c r="A212" s="76" t="s">
        <v>5211</v>
      </c>
      <c r="B212" s="6" t="s">
        <v>5402</v>
      </c>
      <c r="C212" s="6" t="s">
        <v>4797</v>
      </c>
      <c r="D212" s="77" t="s">
        <v>4798</v>
      </c>
      <c r="E212" s="77" t="s">
        <v>5403</v>
      </c>
      <c r="F212" s="77"/>
      <c r="G212" s="77" t="s">
        <v>5404</v>
      </c>
      <c r="H212" s="77" t="s">
        <v>5405</v>
      </c>
      <c r="I212" s="77" t="s">
        <v>5406</v>
      </c>
      <c r="J212" s="77" t="s">
        <v>121</v>
      </c>
      <c r="K212" s="77"/>
      <c r="L212" s="77"/>
      <c r="M212" s="78"/>
      <c r="N212" s="78"/>
      <c r="O212" s="78"/>
      <c r="P212" s="78"/>
      <c r="Q212" s="78"/>
      <c r="R212" s="77" t="s">
        <v>4803</v>
      </c>
    </row>
    <row r="213" customHeight="1" spans="1:18">
      <c r="A213" s="76" t="s">
        <v>5211</v>
      </c>
      <c r="B213" s="6" t="s">
        <v>5402</v>
      </c>
      <c r="C213" s="6" t="s">
        <v>4804</v>
      </c>
      <c r="D213" s="77" t="s">
        <v>4805</v>
      </c>
      <c r="E213" s="77" t="s">
        <v>5407</v>
      </c>
      <c r="F213" s="77"/>
      <c r="G213" s="77" t="s">
        <v>5408</v>
      </c>
      <c r="H213" s="77" t="s">
        <v>5409</v>
      </c>
      <c r="I213" s="77" t="s">
        <v>5410</v>
      </c>
      <c r="J213" s="77" t="s">
        <v>121</v>
      </c>
      <c r="K213" s="77"/>
      <c r="L213" s="77"/>
      <c r="M213" s="78"/>
      <c r="N213" s="78"/>
      <c r="O213" s="78"/>
      <c r="P213" s="78"/>
      <c r="Q213" s="78"/>
      <c r="R213" s="77" t="s">
        <v>4803</v>
      </c>
    </row>
    <row r="214" customHeight="1" spans="1:18">
      <c r="A214" s="76" t="s">
        <v>5211</v>
      </c>
      <c r="B214" s="6" t="s">
        <v>5411</v>
      </c>
      <c r="C214" s="6" t="s">
        <v>4797</v>
      </c>
      <c r="D214" s="77" t="s">
        <v>4798</v>
      </c>
      <c r="E214" s="77" t="s">
        <v>5412</v>
      </c>
      <c r="F214" s="77"/>
      <c r="G214" s="77" t="s">
        <v>5413</v>
      </c>
      <c r="H214" s="77" t="s">
        <v>5296</v>
      </c>
      <c r="I214" s="77" t="s">
        <v>5414</v>
      </c>
      <c r="J214" s="77" t="s">
        <v>121</v>
      </c>
      <c r="K214" s="77"/>
      <c r="L214" s="77"/>
      <c r="M214" s="78"/>
      <c r="N214" s="78"/>
      <c r="O214" s="78"/>
      <c r="P214" s="78"/>
      <c r="Q214" s="78"/>
      <c r="R214" s="77" t="s">
        <v>4803</v>
      </c>
    </row>
    <row r="215" customHeight="1" spans="1:18">
      <c r="A215" s="76" t="s">
        <v>5211</v>
      </c>
      <c r="B215" s="6" t="s">
        <v>5411</v>
      </c>
      <c r="C215" s="6" t="s">
        <v>4804</v>
      </c>
      <c r="D215" s="77" t="s">
        <v>4805</v>
      </c>
      <c r="E215" s="77" t="s">
        <v>5415</v>
      </c>
      <c r="F215" s="77"/>
      <c r="G215" s="77" t="s">
        <v>5416</v>
      </c>
      <c r="H215" s="77" t="s">
        <v>5342</v>
      </c>
      <c r="I215" s="77" t="s">
        <v>5417</v>
      </c>
      <c r="J215" s="77" t="s">
        <v>121</v>
      </c>
      <c r="K215" s="77"/>
      <c r="L215" s="77"/>
      <c r="M215" s="78"/>
      <c r="N215" s="78"/>
      <c r="O215" s="78"/>
      <c r="P215" s="78"/>
      <c r="Q215" s="78"/>
      <c r="R215" s="77" t="s">
        <v>4803</v>
      </c>
    </row>
    <row r="216" customHeight="1" spans="1:18">
      <c r="A216" s="76" t="s">
        <v>5211</v>
      </c>
      <c r="B216" s="6" t="s">
        <v>5418</v>
      </c>
      <c r="C216" s="6" t="s">
        <v>4797</v>
      </c>
      <c r="D216" s="77" t="s">
        <v>4798</v>
      </c>
      <c r="E216" s="77" t="s">
        <v>5419</v>
      </c>
      <c r="F216" s="77"/>
      <c r="G216" s="77" t="s">
        <v>5420</v>
      </c>
      <c r="H216" s="77" t="s">
        <v>5421</v>
      </c>
      <c r="I216" s="77" t="s">
        <v>5406</v>
      </c>
      <c r="J216" s="77" t="s">
        <v>121</v>
      </c>
      <c r="K216" s="77"/>
      <c r="L216" s="77"/>
      <c r="M216" s="78"/>
      <c r="N216" s="78"/>
      <c r="O216" s="78"/>
      <c r="P216" s="78"/>
      <c r="Q216" s="78"/>
      <c r="R216" s="77" t="s">
        <v>4803</v>
      </c>
    </row>
    <row r="217" customHeight="1" spans="1:18">
      <c r="A217" s="76" t="s">
        <v>5211</v>
      </c>
      <c r="B217" s="6" t="s">
        <v>5418</v>
      </c>
      <c r="C217" s="6" t="s">
        <v>4804</v>
      </c>
      <c r="D217" s="77" t="s">
        <v>4805</v>
      </c>
      <c r="E217" s="77" t="s">
        <v>5415</v>
      </c>
      <c r="F217" s="77"/>
      <c r="G217" s="77" t="s">
        <v>5416</v>
      </c>
      <c r="H217" s="77" t="s">
        <v>5342</v>
      </c>
      <c r="I217" s="77" t="s">
        <v>5417</v>
      </c>
      <c r="J217" s="77" t="s">
        <v>121</v>
      </c>
      <c r="K217" s="77"/>
      <c r="L217" s="77"/>
      <c r="M217" s="78"/>
      <c r="N217" s="78"/>
      <c r="O217" s="78"/>
      <c r="P217" s="78"/>
      <c r="Q217" s="78"/>
      <c r="R217" s="77" t="s">
        <v>4803</v>
      </c>
    </row>
    <row r="218" customHeight="1" spans="1:18">
      <c r="A218" s="76" t="s">
        <v>5211</v>
      </c>
      <c r="B218" s="6" t="s">
        <v>5422</v>
      </c>
      <c r="C218" s="6" t="s">
        <v>4797</v>
      </c>
      <c r="D218" s="77" t="s">
        <v>4798</v>
      </c>
      <c r="E218" s="77" t="s">
        <v>5419</v>
      </c>
      <c r="F218" s="77"/>
      <c r="G218" s="77" t="s">
        <v>5420</v>
      </c>
      <c r="H218" s="77" t="s">
        <v>5421</v>
      </c>
      <c r="I218" s="77" t="s">
        <v>5406</v>
      </c>
      <c r="J218" s="77" t="s">
        <v>121</v>
      </c>
      <c r="K218" s="77"/>
      <c r="L218" s="77"/>
      <c r="M218" s="78"/>
      <c r="N218" s="78"/>
      <c r="O218" s="78"/>
      <c r="P218" s="78"/>
      <c r="Q218" s="78"/>
      <c r="R218" s="77" t="s">
        <v>4803</v>
      </c>
    </row>
    <row r="219" customHeight="1" spans="1:18">
      <c r="A219" s="76" t="s">
        <v>5211</v>
      </c>
      <c r="B219" s="6" t="s">
        <v>5422</v>
      </c>
      <c r="C219" s="6" t="s">
        <v>4804</v>
      </c>
      <c r="D219" s="77" t="s">
        <v>4805</v>
      </c>
      <c r="E219" s="77" t="s">
        <v>5423</v>
      </c>
      <c r="F219" s="77"/>
      <c r="G219" s="77" t="s">
        <v>5424</v>
      </c>
      <c r="H219" s="77" t="s">
        <v>5425</v>
      </c>
      <c r="I219" s="77" t="s">
        <v>5343</v>
      </c>
      <c r="J219" s="77" t="s">
        <v>121</v>
      </c>
      <c r="K219" s="77"/>
      <c r="L219" s="77"/>
      <c r="M219" s="78"/>
      <c r="N219" s="78"/>
      <c r="O219" s="78"/>
      <c r="P219" s="78"/>
      <c r="Q219" s="78"/>
      <c r="R219" s="77" t="s">
        <v>4803</v>
      </c>
    </row>
    <row r="220" customHeight="1" spans="1:18">
      <c r="A220" s="76" t="s">
        <v>5211</v>
      </c>
      <c r="B220" s="6" t="s">
        <v>5426</v>
      </c>
      <c r="C220" s="6" t="s">
        <v>4797</v>
      </c>
      <c r="D220" s="77" t="s">
        <v>4798</v>
      </c>
      <c r="E220" s="77" t="s">
        <v>5427</v>
      </c>
      <c r="F220" s="77"/>
      <c r="G220" s="77" t="s">
        <v>5428</v>
      </c>
      <c r="H220" s="77" t="s">
        <v>5429</v>
      </c>
      <c r="I220" s="77" t="s">
        <v>5430</v>
      </c>
      <c r="J220" s="77" t="s">
        <v>121</v>
      </c>
      <c r="K220" s="77"/>
      <c r="L220" s="77"/>
      <c r="M220" s="78"/>
      <c r="N220" s="78"/>
      <c r="O220" s="78"/>
      <c r="P220" s="78"/>
      <c r="Q220" s="78"/>
      <c r="R220" s="77" t="s">
        <v>4803</v>
      </c>
    </row>
    <row r="221" customHeight="1" spans="1:18">
      <c r="A221" s="76" t="s">
        <v>5211</v>
      </c>
      <c r="B221" s="6" t="s">
        <v>5426</v>
      </c>
      <c r="C221" s="6" t="s">
        <v>4804</v>
      </c>
      <c r="D221" s="77" t="s">
        <v>4805</v>
      </c>
      <c r="E221" s="77" t="s">
        <v>5431</v>
      </c>
      <c r="F221" s="77"/>
      <c r="G221" s="77" t="s">
        <v>5432</v>
      </c>
      <c r="H221" s="77" t="s">
        <v>5433</v>
      </c>
      <c r="I221" s="77" t="s">
        <v>5434</v>
      </c>
      <c r="J221" s="77" t="s">
        <v>121</v>
      </c>
      <c r="K221" s="77"/>
      <c r="L221" s="77"/>
      <c r="M221" s="78"/>
      <c r="N221" s="78"/>
      <c r="O221" s="78"/>
      <c r="P221" s="78"/>
      <c r="Q221" s="78"/>
      <c r="R221" s="77" t="s">
        <v>4803</v>
      </c>
    </row>
    <row r="222" customHeight="1" spans="1:18">
      <c r="A222" s="76" t="s">
        <v>5211</v>
      </c>
      <c r="B222" s="6" t="s">
        <v>5435</v>
      </c>
      <c r="C222" s="6" t="s">
        <v>4797</v>
      </c>
      <c r="D222" s="77" t="s">
        <v>4798</v>
      </c>
      <c r="E222" s="77" t="s">
        <v>5436</v>
      </c>
      <c r="F222" s="77"/>
      <c r="G222" s="77" t="s">
        <v>5420</v>
      </c>
      <c r="H222" s="77" t="s">
        <v>5364</v>
      </c>
      <c r="I222" s="77" t="s">
        <v>5437</v>
      </c>
      <c r="J222" s="77" t="s">
        <v>121</v>
      </c>
      <c r="K222" s="77"/>
      <c r="L222" s="77"/>
      <c r="M222" s="78"/>
      <c r="N222" s="78"/>
      <c r="O222" s="78"/>
      <c r="P222" s="78"/>
      <c r="Q222" s="78"/>
      <c r="R222" s="77" t="s">
        <v>4803</v>
      </c>
    </row>
    <row r="223" customHeight="1" spans="1:18">
      <c r="A223" s="76" t="s">
        <v>5211</v>
      </c>
      <c r="B223" s="6" t="s">
        <v>5435</v>
      </c>
      <c r="C223" s="6" t="s">
        <v>4804</v>
      </c>
      <c r="D223" s="77" t="s">
        <v>4805</v>
      </c>
      <c r="E223" s="77" t="s">
        <v>5438</v>
      </c>
      <c r="F223" s="77"/>
      <c r="G223" s="77" t="s">
        <v>5439</v>
      </c>
      <c r="H223" s="77" t="s">
        <v>5440</v>
      </c>
      <c r="I223" s="77" t="s">
        <v>5441</v>
      </c>
      <c r="J223" s="77" t="s">
        <v>121</v>
      </c>
      <c r="K223" s="77"/>
      <c r="L223" s="77"/>
      <c r="M223" s="78"/>
      <c r="N223" s="78"/>
      <c r="O223" s="78"/>
      <c r="P223" s="78"/>
      <c r="Q223" s="78"/>
      <c r="R223" s="77" t="s">
        <v>4803</v>
      </c>
    </row>
    <row r="224" customHeight="1" spans="1:18">
      <c r="A224" s="76" t="s">
        <v>5211</v>
      </c>
      <c r="B224" s="6" t="s">
        <v>5442</v>
      </c>
      <c r="C224" s="6" t="s">
        <v>4797</v>
      </c>
      <c r="D224" s="77" t="s">
        <v>4798</v>
      </c>
      <c r="E224" s="77" t="s">
        <v>5443</v>
      </c>
      <c r="F224" s="77"/>
      <c r="G224" s="77" t="s">
        <v>5323</v>
      </c>
      <c r="H224" s="77" t="s">
        <v>5444</v>
      </c>
      <c r="I224" s="77" t="s">
        <v>5445</v>
      </c>
      <c r="J224" s="77" t="s">
        <v>121</v>
      </c>
      <c r="K224" s="77"/>
      <c r="L224" s="77"/>
      <c r="M224" s="78"/>
      <c r="N224" s="78"/>
      <c r="O224" s="78"/>
      <c r="P224" s="78"/>
      <c r="Q224" s="78"/>
      <c r="R224" s="77" t="s">
        <v>4803</v>
      </c>
    </row>
    <row r="225" customHeight="1" spans="1:18">
      <c r="A225" s="76" t="s">
        <v>5211</v>
      </c>
      <c r="B225" s="6" t="s">
        <v>5442</v>
      </c>
      <c r="C225" s="6" t="s">
        <v>4804</v>
      </c>
      <c r="D225" s="77" t="s">
        <v>4805</v>
      </c>
      <c r="E225" s="77" t="s">
        <v>5446</v>
      </c>
      <c r="F225" s="77"/>
      <c r="G225" s="77" t="s">
        <v>5447</v>
      </c>
      <c r="H225" s="77" t="s">
        <v>5448</v>
      </c>
      <c r="I225" s="77" t="s">
        <v>5329</v>
      </c>
      <c r="J225" s="77" t="s">
        <v>121</v>
      </c>
      <c r="K225" s="77"/>
      <c r="L225" s="77"/>
      <c r="M225" s="78"/>
      <c r="N225" s="78"/>
      <c r="O225" s="78"/>
      <c r="P225" s="78"/>
      <c r="Q225" s="78"/>
      <c r="R225" s="77" t="s">
        <v>4803</v>
      </c>
    </row>
    <row r="226" customHeight="1" spans="1:18">
      <c r="A226" s="76" t="s">
        <v>5211</v>
      </c>
      <c r="B226" s="6" t="s">
        <v>5449</v>
      </c>
      <c r="C226" s="6" t="s">
        <v>4804</v>
      </c>
      <c r="D226" s="77" t="s">
        <v>4805</v>
      </c>
      <c r="E226" s="77"/>
      <c r="F226" s="77"/>
      <c r="G226" s="77" t="s">
        <v>5450</v>
      </c>
      <c r="H226" s="77" t="s">
        <v>5451</v>
      </c>
      <c r="I226" s="77" t="s">
        <v>5114</v>
      </c>
      <c r="J226" s="77" t="s">
        <v>121</v>
      </c>
      <c r="K226" s="77"/>
      <c r="L226" s="77"/>
      <c r="M226" s="78"/>
      <c r="N226" s="78"/>
      <c r="O226" s="78"/>
      <c r="P226" s="78"/>
      <c r="Q226" s="78"/>
      <c r="R226" s="77" t="s">
        <v>4803</v>
      </c>
    </row>
    <row r="227" customHeight="1" spans="1:18">
      <c r="A227" s="76" t="s">
        <v>5211</v>
      </c>
      <c r="B227" s="6" t="s">
        <v>5452</v>
      </c>
      <c r="C227" s="6" t="s">
        <v>4797</v>
      </c>
      <c r="D227" s="77" t="s">
        <v>4798</v>
      </c>
      <c r="E227" s="77" t="s">
        <v>5427</v>
      </c>
      <c r="F227" s="77"/>
      <c r="G227" s="77" t="s">
        <v>5428</v>
      </c>
      <c r="H227" s="77" t="s">
        <v>5429</v>
      </c>
      <c r="I227" s="77" t="s">
        <v>5430</v>
      </c>
      <c r="J227" s="77" t="s">
        <v>121</v>
      </c>
      <c r="K227" s="77"/>
      <c r="L227" s="77"/>
      <c r="M227" s="78"/>
      <c r="N227" s="78"/>
      <c r="O227" s="78"/>
      <c r="P227" s="78"/>
      <c r="Q227" s="78"/>
      <c r="R227" s="77" t="s">
        <v>4803</v>
      </c>
    </row>
    <row r="228" customHeight="1" spans="1:18">
      <c r="A228" s="76" t="s">
        <v>5211</v>
      </c>
      <c r="B228" s="6" t="s">
        <v>5452</v>
      </c>
      <c r="C228" s="6" t="s">
        <v>4804</v>
      </c>
      <c r="D228" s="77" t="s">
        <v>4805</v>
      </c>
      <c r="E228" s="77" t="s">
        <v>5453</v>
      </c>
      <c r="F228" s="77"/>
      <c r="G228" s="77" t="s">
        <v>5454</v>
      </c>
      <c r="H228" s="77" t="s">
        <v>5433</v>
      </c>
      <c r="I228" s="77" t="s">
        <v>5434</v>
      </c>
      <c r="J228" s="77" t="s">
        <v>121</v>
      </c>
      <c r="K228" s="77"/>
      <c r="L228" s="77"/>
      <c r="M228" s="78"/>
      <c r="N228" s="78"/>
      <c r="O228" s="78"/>
      <c r="P228" s="78"/>
      <c r="Q228" s="78"/>
      <c r="R228" s="77" t="s">
        <v>4803</v>
      </c>
    </row>
    <row r="229" customHeight="1" spans="1:18">
      <c r="A229" s="76" t="s">
        <v>5211</v>
      </c>
      <c r="B229" s="6" t="s">
        <v>5455</v>
      </c>
      <c r="C229" s="6" t="s">
        <v>4797</v>
      </c>
      <c r="D229" s="77" t="s">
        <v>4798</v>
      </c>
      <c r="E229" s="77" t="s">
        <v>5456</v>
      </c>
      <c r="F229" s="77"/>
      <c r="G229" s="77" t="s">
        <v>5457</v>
      </c>
      <c r="H229" s="77" t="s">
        <v>5458</v>
      </c>
      <c r="I229" s="77" t="s">
        <v>5459</v>
      </c>
      <c r="J229" s="77" t="s">
        <v>121</v>
      </c>
      <c r="K229" s="77"/>
      <c r="L229" s="77"/>
      <c r="M229" s="78"/>
      <c r="N229" s="78"/>
      <c r="O229" s="78"/>
      <c r="P229" s="78"/>
      <c r="Q229" s="78"/>
      <c r="R229" s="77" t="s">
        <v>4803</v>
      </c>
    </row>
    <row r="230" customHeight="1" spans="1:18">
      <c r="A230" s="76" t="s">
        <v>5211</v>
      </c>
      <c r="B230" s="6" t="s">
        <v>5455</v>
      </c>
      <c r="C230" s="6" t="s">
        <v>4804</v>
      </c>
      <c r="D230" s="77" t="s">
        <v>4805</v>
      </c>
      <c r="E230" s="77" t="s">
        <v>5460</v>
      </c>
      <c r="F230" s="77"/>
      <c r="G230" s="77" t="s">
        <v>5461</v>
      </c>
      <c r="H230" s="77" t="s">
        <v>5462</v>
      </c>
      <c r="I230" s="77" t="s">
        <v>5463</v>
      </c>
      <c r="J230" s="77" t="s">
        <v>121</v>
      </c>
      <c r="K230" s="77"/>
      <c r="L230" s="77"/>
      <c r="M230" s="78"/>
      <c r="N230" s="78"/>
      <c r="O230" s="78"/>
      <c r="P230" s="78"/>
      <c r="Q230" s="78"/>
      <c r="R230" s="77" t="s">
        <v>4803</v>
      </c>
    </row>
    <row r="231" customHeight="1" spans="1:18">
      <c r="A231" s="76" t="s">
        <v>5211</v>
      </c>
      <c r="B231" s="6" t="s">
        <v>5464</v>
      </c>
      <c r="C231" s="6" t="s">
        <v>4797</v>
      </c>
      <c r="D231" s="77" t="s">
        <v>4798</v>
      </c>
      <c r="E231" s="77" t="s">
        <v>5465</v>
      </c>
      <c r="F231" s="77"/>
      <c r="G231" s="77" t="s">
        <v>5323</v>
      </c>
      <c r="H231" s="77" t="s">
        <v>5466</v>
      </c>
      <c r="I231" s="77" t="s">
        <v>5414</v>
      </c>
      <c r="J231" s="77" t="s">
        <v>121</v>
      </c>
      <c r="K231" s="77"/>
      <c r="L231" s="77"/>
      <c r="M231" s="78"/>
      <c r="N231" s="78"/>
      <c r="O231" s="78"/>
      <c r="P231" s="78"/>
      <c r="Q231" s="78"/>
      <c r="R231" s="77" t="s">
        <v>4803</v>
      </c>
    </row>
    <row r="232" customHeight="1" spans="1:18">
      <c r="A232" s="76" t="s">
        <v>5211</v>
      </c>
      <c r="B232" s="6" t="s">
        <v>5464</v>
      </c>
      <c r="C232" s="6" t="s">
        <v>4804</v>
      </c>
      <c r="D232" s="77" t="s">
        <v>4805</v>
      </c>
      <c r="E232" s="77" t="s">
        <v>5467</v>
      </c>
      <c r="F232" s="77"/>
      <c r="G232" s="77" t="s">
        <v>5468</v>
      </c>
      <c r="H232" s="77" t="s">
        <v>5469</v>
      </c>
      <c r="I232" s="77" t="s">
        <v>5278</v>
      </c>
      <c r="J232" s="77" t="s">
        <v>121</v>
      </c>
      <c r="K232" s="77"/>
      <c r="L232" s="77"/>
      <c r="M232" s="78"/>
      <c r="N232" s="78"/>
      <c r="O232" s="78"/>
      <c r="P232" s="78"/>
      <c r="Q232" s="78"/>
      <c r="R232" s="77" t="s">
        <v>4803</v>
      </c>
    </row>
    <row r="233" customHeight="1" spans="1:18">
      <c r="A233" s="76" t="s">
        <v>5211</v>
      </c>
      <c r="B233" s="6" t="s">
        <v>5470</v>
      </c>
      <c r="C233" s="6" t="s">
        <v>4797</v>
      </c>
      <c r="D233" s="77" t="s">
        <v>4798</v>
      </c>
      <c r="E233" s="77" t="s">
        <v>5471</v>
      </c>
      <c r="F233" s="77"/>
      <c r="G233" s="77" t="s">
        <v>5472</v>
      </c>
      <c r="H233" s="77" t="s">
        <v>5473</v>
      </c>
      <c r="I233" s="77" t="s">
        <v>5474</v>
      </c>
      <c r="J233" s="77" t="s">
        <v>121</v>
      </c>
      <c r="K233" s="77"/>
      <c r="L233" s="77"/>
      <c r="M233" s="78"/>
      <c r="N233" s="78"/>
      <c r="O233" s="78"/>
      <c r="P233" s="78"/>
      <c r="Q233" s="78"/>
      <c r="R233" s="77" t="s">
        <v>4803</v>
      </c>
    </row>
    <row r="234" customHeight="1" spans="1:18">
      <c r="A234" s="76" t="s">
        <v>5211</v>
      </c>
      <c r="B234" s="6" t="s">
        <v>5470</v>
      </c>
      <c r="C234" s="6" t="s">
        <v>4804</v>
      </c>
      <c r="D234" s="77" t="s">
        <v>4805</v>
      </c>
      <c r="E234" s="77" t="s">
        <v>5475</v>
      </c>
      <c r="F234" s="77"/>
      <c r="G234" s="77" t="s">
        <v>5476</v>
      </c>
      <c r="H234" s="77" t="s">
        <v>5477</v>
      </c>
      <c r="I234" s="77" t="s">
        <v>5478</v>
      </c>
      <c r="J234" s="77" t="s">
        <v>121</v>
      </c>
      <c r="K234" s="77"/>
      <c r="L234" s="77"/>
      <c r="M234" s="78"/>
      <c r="N234" s="78"/>
      <c r="O234" s="78"/>
      <c r="P234" s="78"/>
      <c r="Q234" s="78"/>
      <c r="R234" s="77" t="s">
        <v>4803</v>
      </c>
    </row>
    <row r="235" customHeight="1" spans="1:18">
      <c r="A235" s="76" t="s">
        <v>5211</v>
      </c>
      <c r="B235" s="6" t="s">
        <v>5479</v>
      </c>
      <c r="C235" s="6" t="s">
        <v>4797</v>
      </c>
      <c r="D235" s="77" t="s">
        <v>4798</v>
      </c>
      <c r="E235" s="77" t="s">
        <v>5480</v>
      </c>
      <c r="F235" s="77"/>
      <c r="G235" s="77" t="s">
        <v>5214</v>
      </c>
      <c r="H235" s="77" t="s">
        <v>5481</v>
      </c>
      <c r="I235" s="77" t="s">
        <v>5482</v>
      </c>
      <c r="J235" s="77" t="s">
        <v>121</v>
      </c>
      <c r="K235" s="77"/>
      <c r="L235" s="77"/>
      <c r="M235" s="78"/>
      <c r="N235" s="78"/>
      <c r="O235" s="78"/>
      <c r="P235" s="78"/>
      <c r="Q235" s="78"/>
      <c r="R235" s="77" t="s">
        <v>4803</v>
      </c>
    </row>
    <row r="236" customHeight="1" spans="1:18">
      <c r="A236" s="76" t="s">
        <v>5211</v>
      </c>
      <c r="B236" s="6" t="s">
        <v>5479</v>
      </c>
      <c r="C236" s="6" t="s">
        <v>4804</v>
      </c>
      <c r="D236" s="77" t="s">
        <v>4805</v>
      </c>
      <c r="E236" s="77" t="s">
        <v>5483</v>
      </c>
      <c r="F236" s="77"/>
      <c r="G236" s="77" t="s">
        <v>5484</v>
      </c>
      <c r="H236" s="77" t="s">
        <v>5485</v>
      </c>
      <c r="I236" s="77" t="s">
        <v>5220</v>
      </c>
      <c r="J236" s="77" t="s">
        <v>121</v>
      </c>
      <c r="K236" s="77"/>
      <c r="L236" s="77"/>
      <c r="M236" s="78"/>
      <c r="N236" s="78"/>
      <c r="O236" s="78"/>
      <c r="P236" s="78"/>
      <c r="Q236" s="78"/>
      <c r="R236" s="77" t="s">
        <v>4803</v>
      </c>
    </row>
    <row r="237" customHeight="1" spans="1:18">
      <c r="A237" s="76" t="s">
        <v>5211</v>
      </c>
      <c r="B237" s="6" t="s">
        <v>5486</v>
      </c>
      <c r="C237" s="6" t="s">
        <v>4797</v>
      </c>
      <c r="D237" s="77" t="s">
        <v>4798</v>
      </c>
      <c r="E237" s="77" t="s">
        <v>5487</v>
      </c>
      <c r="F237" s="77"/>
      <c r="G237" s="77" t="s">
        <v>5488</v>
      </c>
      <c r="H237" s="77" t="s">
        <v>5489</v>
      </c>
      <c r="I237" s="77" t="s">
        <v>5490</v>
      </c>
      <c r="J237" s="77" t="s">
        <v>121</v>
      </c>
      <c r="K237" s="77"/>
      <c r="L237" s="77"/>
      <c r="M237" s="78"/>
      <c r="N237" s="78"/>
      <c r="O237" s="78"/>
      <c r="P237" s="78"/>
      <c r="Q237" s="78"/>
      <c r="R237" s="77" t="s">
        <v>4803</v>
      </c>
    </row>
    <row r="238" customHeight="1" spans="1:18">
      <c r="A238" s="76" t="s">
        <v>5211</v>
      </c>
      <c r="B238" s="6" t="s">
        <v>5486</v>
      </c>
      <c r="C238" s="6" t="s">
        <v>4804</v>
      </c>
      <c r="D238" s="77" t="s">
        <v>4805</v>
      </c>
      <c r="E238" s="77" t="s">
        <v>5294</v>
      </c>
      <c r="F238" s="77"/>
      <c r="G238" s="77" t="s">
        <v>5295</v>
      </c>
      <c r="H238" s="77" t="s">
        <v>5296</v>
      </c>
      <c r="I238" s="77" t="s">
        <v>5297</v>
      </c>
      <c r="J238" s="77" t="s">
        <v>121</v>
      </c>
      <c r="K238" s="77"/>
      <c r="L238" s="77"/>
      <c r="M238" s="78"/>
      <c r="N238" s="78"/>
      <c r="O238" s="78"/>
      <c r="P238" s="78"/>
      <c r="Q238" s="78"/>
      <c r="R238" s="77" t="s">
        <v>4803</v>
      </c>
    </row>
    <row r="239" customHeight="1" spans="1:18">
      <c r="A239" s="76" t="s">
        <v>5211</v>
      </c>
      <c r="B239" s="6" t="s">
        <v>5491</v>
      </c>
      <c r="C239" s="6" t="s">
        <v>4797</v>
      </c>
      <c r="D239" s="77" t="s">
        <v>4798</v>
      </c>
      <c r="E239" s="77" t="s">
        <v>5492</v>
      </c>
      <c r="F239" s="77"/>
      <c r="G239" s="77" t="s">
        <v>5493</v>
      </c>
      <c r="H239" s="77" t="s">
        <v>5494</v>
      </c>
      <c r="I239" s="77" t="s">
        <v>5495</v>
      </c>
      <c r="J239" s="77" t="s">
        <v>121</v>
      </c>
      <c r="K239" s="77"/>
      <c r="L239" s="77"/>
      <c r="M239" s="78"/>
      <c r="N239" s="78"/>
      <c r="O239" s="78"/>
      <c r="P239" s="78"/>
      <c r="Q239" s="78"/>
      <c r="R239" s="77" t="s">
        <v>4803</v>
      </c>
    </row>
    <row r="240" customHeight="1" spans="1:18">
      <c r="A240" s="76" t="s">
        <v>5211</v>
      </c>
      <c r="B240" s="6" t="s">
        <v>5491</v>
      </c>
      <c r="C240" s="6" t="s">
        <v>4804</v>
      </c>
      <c r="D240" s="77" t="s">
        <v>4805</v>
      </c>
      <c r="E240" s="77" t="s">
        <v>5496</v>
      </c>
      <c r="F240" s="77"/>
      <c r="G240" s="77" t="s">
        <v>5497</v>
      </c>
      <c r="H240" s="77" t="s">
        <v>5188</v>
      </c>
      <c r="I240" s="77" t="s">
        <v>5498</v>
      </c>
      <c r="J240" s="77" t="s">
        <v>121</v>
      </c>
      <c r="K240" s="77"/>
      <c r="L240" s="77"/>
      <c r="M240" s="78"/>
      <c r="N240" s="78"/>
      <c r="O240" s="78"/>
      <c r="P240" s="78"/>
      <c r="Q240" s="78"/>
      <c r="R240" s="77" t="s">
        <v>4803</v>
      </c>
    </row>
    <row r="241" customHeight="1" spans="1:18">
      <c r="A241" s="75" t="s">
        <v>5499</v>
      </c>
      <c r="B241" s="74"/>
      <c r="C241" s="74"/>
      <c r="D241" s="74"/>
      <c r="E241" s="74"/>
      <c r="F241" s="74"/>
      <c r="G241" s="74"/>
      <c r="H241" s="74"/>
      <c r="I241" s="74"/>
      <c r="J241" s="74"/>
      <c r="K241" s="74"/>
      <c r="L241" s="74"/>
      <c r="M241" s="74"/>
      <c r="N241" s="74"/>
      <c r="O241" s="74"/>
      <c r="P241" s="74"/>
      <c r="Q241" s="74"/>
      <c r="R241" s="74"/>
    </row>
    <row r="242" customHeight="1" spans="1:18">
      <c r="A242" s="76" t="s">
        <v>119</v>
      </c>
      <c r="B242" s="6" t="s">
        <v>5500</v>
      </c>
      <c r="C242" s="6" t="s">
        <v>4797</v>
      </c>
      <c r="D242" s="77" t="s">
        <v>4798</v>
      </c>
      <c r="E242" s="77" t="s">
        <v>5501</v>
      </c>
      <c r="F242" s="77"/>
      <c r="G242" s="77" t="s">
        <v>5502</v>
      </c>
      <c r="H242" s="77" t="s">
        <v>5503</v>
      </c>
      <c r="I242" s="77" t="s">
        <v>5504</v>
      </c>
      <c r="J242" s="77" t="s">
        <v>121</v>
      </c>
      <c r="K242" s="77"/>
      <c r="L242" s="77"/>
      <c r="M242" s="78"/>
      <c r="N242" s="78"/>
      <c r="O242" s="78"/>
      <c r="P242" s="78"/>
      <c r="Q242" s="78"/>
      <c r="R242" s="77" t="s">
        <v>4803</v>
      </c>
    </row>
    <row r="243" customHeight="1" spans="1:18">
      <c r="A243" s="76" t="s">
        <v>119</v>
      </c>
      <c r="B243" s="6" t="s">
        <v>5500</v>
      </c>
      <c r="C243" s="6" t="s">
        <v>4804</v>
      </c>
      <c r="D243" s="77" t="s">
        <v>4805</v>
      </c>
      <c r="E243" s="77" t="s">
        <v>5505</v>
      </c>
      <c r="F243" s="77"/>
      <c r="G243" s="77" t="s">
        <v>5506</v>
      </c>
      <c r="H243" s="77" t="s">
        <v>5507</v>
      </c>
      <c r="I243" s="77" t="s">
        <v>4813</v>
      </c>
      <c r="J243" s="77" t="s">
        <v>121</v>
      </c>
      <c r="K243" s="77"/>
      <c r="L243" s="77"/>
      <c r="M243" s="78"/>
      <c r="N243" s="78"/>
      <c r="O243" s="78"/>
      <c r="P243" s="78"/>
      <c r="Q243" s="78"/>
      <c r="R243" s="77" t="s">
        <v>4803</v>
      </c>
    </row>
    <row r="244" customHeight="1" spans="1:18">
      <c r="A244" s="76" t="s">
        <v>119</v>
      </c>
      <c r="B244" s="6" t="s">
        <v>5508</v>
      </c>
      <c r="C244" s="6" t="s">
        <v>4797</v>
      </c>
      <c r="D244" s="77" t="s">
        <v>4798</v>
      </c>
      <c r="E244" s="77" t="s">
        <v>5509</v>
      </c>
      <c r="F244" s="77"/>
      <c r="G244" s="77" t="s">
        <v>3852</v>
      </c>
      <c r="H244" s="77" t="s">
        <v>5510</v>
      </c>
      <c r="I244" s="77" t="s">
        <v>5511</v>
      </c>
      <c r="J244" s="77" t="s">
        <v>121</v>
      </c>
      <c r="K244" s="77"/>
      <c r="L244" s="77"/>
      <c r="M244" s="78"/>
      <c r="N244" s="78"/>
      <c r="O244" s="78"/>
      <c r="P244" s="78"/>
      <c r="Q244" s="78"/>
      <c r="R244" s="77"/>
    </row>
    <row r="245" customHeight="1" spans="1:18">
      <c r="A245" s="76" t="s">
        <v>119</v>
      </c>
      <c r="B245" s="6" t="s">
        <v>5508</v>
      </c>
      <c r="C245" s="6" t="s">
        <v>4804</v>
      </c>
      <c r="D245" s="77" t="s">
        <v>4805</v>
      </c>
      <c r="E245" s="77" t="s">
        <v>5512</v>
      </c>
      <c r="F245" s="77"/>
      <c r="G245" s="77" t="s">
        <v>5513</v>
      </c>
      <c r="H245" s="77" t="s">
        <v>5514</v>
      </c>
      <c r="I245" s="77" t="s">
        <v>5515</v>
      </c>
      <c r="J245" s="77" t="s">
        <v>121</v>
      </c>
      <c r="K245" s="77"/>
      <c r="L245" s="77"/>
      <c r="M245" s="78"/>
      <c r="N245" s="78"/>
      <c r="O245" s="78"/>
      <c r="P245" s="78"/>
      <c r="Q245" s="78"/>
      <c r="R245" s="77" t="s">
        <v>4803</v>
      </c>
    </row>
    <row r="246" customHeight="1" spans="1:18">
      <c r="A246" s="76" t="s">
        <v>119</v>
      </c>
      <c r="B246" s="6" t="s">
        <v>5516</v>
      </c>
      <c r="C246" s="6" t="s">
        <v>4797</v>
      </c>
      <c r="D246" s="77" t="s">
        <v>4798</v>
      </c>
      <c r="E246" s="77" t="s">
        <v>5517</v>
      </c>
      <c r="F246" s="77"/>
      <c r="G246" s="77" t="s">
        <v>3852</v>
      </c>
      <c r="H246" s="77" t="s">
        <v>5518</v>
      </c>
      <c r="I246" s="77" t="s">
        <v>5519</v>
      </c>
      <c r="J246" s="77" t="s">
        <v>121</v>
      </c>
      <c r="K246" s="77"/>
      <c r="L246" s="77"/>
      <c r="M246" s="78"/>
      <c r="N246" s="78"/>
      <c r="O246" s="78"/>
      <c r="P246" s="78"/>
      <c r="Q246" s="78"/>
      <c r="R246" s="77" t="s">
        <v>4803</v>
      </c>
    </row>
    <row r="247" customHeight="1" spans="1:18">
      <c r="A247" s="76" t="s">
        <v>119</v>
      </c>
      <c r="B247" s="6" t="s">
        <v>5516</v>
      </c>
      <c r="C247" s="6" t="s">
        <v>4804</v>
      </c>
      <c r="D247" s="77" t="s">
        <v>4805</v>
      </c>
      <c r="E247" s="77" t="s">
        <v>5512</v>
      </c>
      <c r="F247" s="77"/>
      <c r="G247" s="77" t="s">
        <v>5513</v>
      </c>
      <c r="H247" s="77" t="s">
        <v>5514</v>
      </c>
      <c r="I247" s="77" t="s">
        <v>5515</v>
      </c>
      <c r="J247" s="77" t="s">
        <v>121</v>
      </c>
      <c r="K247" s="77"/>
      <c r="L247" s="77"/>
      <c r="M247" s="78"/>
      <c r="N247" s="78"/>
      <c r="O247" s="78"/>
      <c r="P247" s="78"/>
      <c r="Q247" s="78"/>
      <c r="R247" s="77" t="s">
        <v>4803</v>
      </c>
    </row>
    <row r="248" customHeight="1" spans="1:18">
      <c r="A248" s="76" t="s">
        <v>119</v>
      </c>
      <c r="B248" s="6" t="s">
        <v>5520</v>
      </c>
      <c r="C248" s="6" t="s">
        <v>4797</v>
      </c>
      <c r="D248" s="77" t="s">
        <v>4798</v>
      </c>
      <c r="E248" s="77" t="s">
        <v>5521</v>
      </c>
      <c r="F248" s="77"/>
      <c r="G248" s="77" t="s">
        <v>2651</v>
      </c>
      <c r="H248" s="77" t="s">
        <v>5518</v>
      </c>
      <c r="I248" s="77" t="s">
        <v>5519</v>
      </c>
      <c r="J248" s="77" t="s">
        <v>121</v>
      </c>
      <c r="K248" s="77"/>
      <c r="L248" s="77"/>
      <c r="M248" s="78"/>
      <c r="N248" s="78"/>
      <c r="O248" s="78"/>
      <c r="P248" s="78"/>
      <c r="Q248" s="78"/>
      <c r="R248" s="77" t="s">
        <v>4803</v>
      </c>
    </row>
    <row r="249" customHeight="1" spans="1:18">
      <c r="A249" s="76" t="s">
        <v>119</v>
      </c>
      <c r="B249" s="6" t="s">
        <v>5520</v>
      </c>
      <c r="C249" s="6" t="s">
        <v>4804</v>
      </c>
      <c r="D249" s="77" t="s">
        <v>4805</v>
      </c>
      <c r="E249" s="77" t="s">
        <v>5522</v>
      </c>
      <c r="F249" s="77"/>
      <c r="G249" s="77" t="s">
        <v>5513</v>
      </c>
      <c r="H249" s="77" t="s">
        <v>5514</v>
      </c>
      <c r="I249" s="77" t="s">
        <v>5515</v>
      </c>
      <c r="J249" s="77" t="s">
        <v>121</v>
      </c>
      <c r="K249" s="77"/>
      <c r="L249" s="77"/>
      <c r="M249" s="78"/>
      <c r="N249" s="78"/>
      <c r="O249" s="78"/>
      <c r="P249" s="78"/>
      <c r="Q249" s="78"/>
      <c r="R249" s="77" t="s">
        <v>4803</v>
      </c>
    </row>
    <row r="250" customHeight="1" spans="1:18">
      <c r="A250" s="76" t="s">
        <v>119</v>
      </c>
      <c r="B250" s="6" t="s">
        <v>5523</v>
      </c>
      <c r="C250" s="6" t="s">
        <v>4797</v>
      </c>
      <c r="D250" s="77" t="s">
        <v>4798</v>
      </c>
      <c r="E250" s="77" t="s">
        <v>5524</v>
      </c>
      <c r="F250" s="77"/>
      <c r="G250" s="77" t="s">
        <v>5502</v>
      </c>
      <c r="H250" s="77" t="s">
        <v>5503</v>
      </c>
      <c r="I250" s="77" t="s">
        <v>5504</v>
      </c>
      <c r="J250" s="77" t="s">
        <v>121</v>
      </c>
      <c r="K250" s="77"/>
      <c r="L250" s="77"/>
      <c r="M250" s="78"/>
      <c r="N250" s="78"/>
      <c r="O250" s="78"/>
      <c r="P250" s="78"/>
      <c r="Q250" s="78"/>
      <c r="R250" s="77" t="s">
        <v>4803</v>
      </c>
    </row>
    <row r="251" customHeight="1" spans="1:18">
      <c r="A251" s="76" t="s">
        <v>119</v>
      </c>
      <c r="B251" s="6" t="s">
        <v>5523</v>
      </c>
      <c r="C251" s="6" t="s">
        <v>4804</v>
      </c>
      <c r="D251" s="77" t="s">
        <v>4805</v>
      </c>
      <c r="E251" s="77" t="s">
        <v>5525</v>
      </c>
      <c r="F251" s="77"/>
      <c r="G251" s="77" t="s">
        <v>5526</v>
      </c>
      <c r="H251" s="77" t="s">
        <v>5507</v>
      </c>
      <c r="I251" s="77" t="s">
        <v>4813</v>
      </c>
      <c r="J251" s="77" t="s">
        <v>121</v>
      </c>
      <c r="K251" s="77"/>
      <c r="L251" s="77"/>
      <c r="M251" s="78"/>
      <c r="N251" s="78"/>
      <c r="O251" s="78"/>
      <c r="P251" s="78"/>
      <c r="Q251" s="78"/>
      <c r="R251" s="77" t="s">
        <v>4803</v>
      </c>
    </row>
    <row r="252" customHeight="1" spans="1:18">
      <c r="A252" s="76" t="s">
        <v>119</v>
      </c>
      <c r="B252" s="6" t="s">
        <v>5527</v>
      </c>
      <c r="C252" s="6" t="s">
        <v>4797</v>
      </c>
      <c r="D252" s="77" t="s">
        <v>4798</v>
      </c>
      <c r="E252" s="77" t="s">
        <v>5524</v>
      </c>
      <c r="F252" s="77"/>
      <c r="G252" s="77" t="s">
        <v>5502</v>
      </c>
      <c r="H252" s="77" t="s">
        <v>5503</v>
      </c>
      <c r="I252" s="77" t="s">
        <v>5504</v>
      </c>
      <c r="J252" s="77" t="s">
        <v>121</v>
      </c>
      <c r="K252" s="77"/>
      <c r="L252" s="77"/>
      <c r="M252" s="78"/>
      <c r="N252" s="78"/>
      <c r="O252" s="78"/>
      <c r="P252" s="78"/>
      <c r="Q252" s="78"/>
      <c r="R252" s="77" t="s">
        <v>4803</v>
      </c>
    </row>
    <row r="253" customHeight="1" spans="1:18">
      <c r="A253" s="76" t="s">
        <v>119</v>
      </c>
      <c r="B253" s="6" t="s">
        <v>5527</v>
      </c>
      <c r="C253" s="6" t="s">
        <v>4804</v>
      </c>
      <c r="D253" s="77" t="s">
        <v>4805</v>
      </c>
      <c r="E253" s="77" t="s">
        <v>5528</v>
      </c>
      <c r="F253" s="77"/>
      <c r="G253" s="77" t="s">
        <v>5529</v>
      </c>
      <c r="H253" s="77" t="s">
        <v>5507</v>
      </c>
      <c r="I253" s="77" t="s">
        <v>5530</v>
      </c>
      <c r="J253" s="77" t="s">
        <v>121</v>
      </c>
      <c r="K253" s="77"/>
      <c r="L253" s="77"/>
      <c r="M253" s="78"/>
      <c r="N253" s="78"/>
      <c r="O253" s="78"/>
      <c r="P253" s="78"/>
      <c r="Q253" s="78"/>
      <c r="R253" s="77" t="s">
        <v>4803</v>
      </c>
    </row>
    <row r="254" customHeight="1" spans="1:18">
      <c r="A254" s="76" t="s">
        <v>119</v>
      </c>
      <c r="B254" s="6" t="s">
        <v>5531</v>
      </c>
      <c r="C254" s="6" t="s">
        <v>4797</v>
      </c>
      <c r="D254" s="77" t="s">
        <v>4798</v>
      </c>
      <c r="E254" s="77" t="s">
        <v>5524</v>
      </c>
      <c r="F254" s="77"/>
      <c r="G254" s="77" t="s">
        <v>5502</v>
      </c>
      <c r="H254" s="77" t="s">
        <v>5503</v>
      </c>
      <c r="I254" s="77" t="s">
        <v>5504</v>
      </c>
      <c r="J254" s="77" t="s">
        <v>121</v>
      </c>
      <c r="K254" s="77"/>
      <c r="L254" s="77"/>
      <c r="M254" s="78"/>
      <c r="N254" s="78"/>
      <c r="O254" s="78"/>
      <c r="P254" s="78"/>
      <c r="Q254" s="78"/>
      <c r="R254" s="77" t="s">
        <v>4803</v>
      </c>
    </row>
    <row r="255" customHeight="1" spans="1:18">
      <c r="A255" s="76" t="s">
        <v>119</v>
      </c>
      <c r="B255" s="6" t="s">
        <v>5531</v>
      </c>
      <c r="C255" s="6" t="s">
        <v>4804</v>
      </c>
      <c r="D255" s="77" t="s">
        <v>4805</v>
      </c>
      <c r="E255" s="77" t="s">
        <v>5532</v>
      </c>
      <c r="F255" s="77"/>
      <c r="G255" s="77" t="s">
        <v>5529</v>
      </c>
      <c r="H255" s="77" t="s">
        <v>5507</v>
      </c>
      <c r="I255" s="77" t="s">
        <v>4813</v>
      </c>
      <c r="J255" s="77" t="s">
        <v>121</v>
      </c>
      <c r="K255" s="77"/>
      <c r="L255" s="77"/>
      <c r="M255" s="78"/>
      <c r="N255" s="78"/>
      <c r="O255" s="78"/>
      <c r="P255" s="78"/>
      <c r="Q255" s="78"/>
      <c r="R255" s="77" t="s">
        <v>4803</v>
      </c>
    </row>
    <row r="256" customHeight="1" spans="1:18">
      <c r="A256" s="76" t="s">
        <v>119</v>
      </c>
      <c r="B256" s="6" t="s">
        <v>5533</v>
      </c>
      <c r="C256" s="6" t="s">
        <v>4797</v>
      </c>
      <c r="D256" s="77" t="s">
        <v>4798</v>
      </c>
      <c r="E256" s="77" t="s">
        <v>5534</v>
      </c>
      <c r="F256" s="77"/>
      <c r="G256" s="77" t="s">
        <v>3792</v>
      </c>
      <c r="H256" s="77" t="s">
        <v>5535</v>
      </c>
      <c r="I256" s="77" t="s">
        <v>5536</v>
      </c>
      <c r="J256" s="77" t="s">
        <v>121</v>
      </c>
      <c r="K256" s="77"/>
      <c r="L256" s="77"/>
      <c r="M256" s="78"/>
      <c r="N256" s="78"/>
      <c r="O256" s="78"/>
      <c r="P256" s="78"/>
      <c r="Q256" s="78"/>
      <c r="R256" s="77" t="s">
        <v>4803</v>
      </c>
    </row>
    <row r="257" customHeight="1" spans="1:18">
      <c r="A257" s="76" t="s">
        <v>119</v>
      </c>
      <c r="B257" s="6" t="s">
        <v>5533</v>
      </c>
      <c r="C257" s="6" t="s">
        <v>4804</v>
      </c>
      <c r="D257" s="77" t="s">
        <v>4805</v>
      </c>
      <c r="E257" s="77" t="s">
        <v>5537</v>
      </c>
      <c r="F257" s="77"/>
      <c r="G257" s="77" t="s">
        <v>5513</v>
      </c>
      <c r="H257" s="77" t="s">
        <v>5538</v>
      </c>
      <c r="I257" s="77" t="s">
        <v>5539</v>
      </c>
      <c r="J257" s="77" t="s">
        <v>121</v>
      </c>
      <c r="K257" s="77"/>
      <c r="L257" s="77"/>
      <c r="M257" s="78"/>
      <c r="N257" s="78"/>
      <c r="O257" s="78"/>
      <c r="P257" s="78"/>
      <c r="Q257" s="78"/>
      <c r="R257" s="77" t="s">
        <v>4803</v>
      </c>
    </row>
    <row r="258" customHeight="1" spans="1:18">
      <c r="A258" s="76" t="s">
        <v>119</v>
      </c>
      <c r="B258" s="6" t="s">
        <v>5540</v>
      </c>
      <c r="C258" s="6" t="s">
        <v>4797</v>
      </c>
      <c r="D258" s="77" t="s">
        <v>4798</v>
      </c>
      <c r="E258" s="77" t="s">
        <v>5534</v>
      </c>
      <c r="F258" s="77"/>
      <c r="G258" s="77" t="s">
        <v>3792</v>
      </c>
      <c r="H258" s="77" t="s">
        <v>5535</v>
      </c>
      <c r="I258" s="77" t="s">
        <v>5536</v>
      </c>
      <c r="J258" s="77" t="s">
        <v>121</v>
      </c>
      <c r="K258" s="77"/>
      <c r="L258" s="77"/>
      <c r="M258" s="78"/>
      <c r="N258" s="78"/>
      <c r="O258" s="78"/>
      <c r="P258" s="78"/>
      <c r="Q258" s="78"/>
      <c r="R258" s="77" t="s">
        <v>4803</v>
      </c>
    </row>
    <row r="259" customHeight="1" spans="1:18">
      <c r="A259" s="76" t="s">
        <v>119</v>
      </c>
      <c r="B259" s="6" t="s">
        <v>5540</v>
      </c>
      <c r="C259" s="6" t="s">
        <v>4804</v>
      </c>
      <c r="D259" s="77" t="s">
        <v>4805</v>
      </c>
      <c r="E259" s="77" t="s">
        <v>5537</v>
      </c>
      <c r="F259" s="77"/>
      <c r="G259" s="77" t="s">
        <v>5513</v>
      </c>
      <c r="H259" s="77" t="s">
        <v>5538</v>
      </c>
      <c r="I259" s="77" t="s">
        <v>5539</v>
      </c>
      <c r="J259" s="77" t="s">
        <v>121</v>
      </c>
      <c r="K259" s="77"/>
      <c r="L259" s="77"/>
      <c r="M259" s="78"/>
      <c r="N259" s="78"/>
      <c r="O259" s="78"/>
      <c r="P259" s="78"/>
      <c r="Q259" s="78"/>
      <c r="R259" s="77" t="s">
        <v>4803</v>
      </c>
    </row>
    <row r="260" customHeight="1" spans="1:18">
      <c r="A260" s="76" t="s">
        <v>119</v>
      </c>
      <c r="B260" s="6" t="s">
        <v>5541</v>
      </c>
      <c r="C260" s="6" t="s">
        <v>4797</v>
      </c>
      <c r="D260" s="77" t="s">
        <v>4798</v>
      </c>
      <c r="E260" s="77" t="s">
        <v>5542</v>
      </c>
      <c r="F260" s="77"/>
      <c r="G260" s="77" t="s">
        <v>3792</v>
      </c>
      <c r="H260" s="77" t="s">
        <v>5510</v>
      </c>
      <c r="I260" s="77" t="s">
        <v>5511</v>
      </c>
      <c r="J260" s="77" t="s">
        <v>121</v>
      </c>
      <c r="K260" s="77"/>
      <c r="L260" s="77"/>
      <c r="M260" s="78"/>
      <c r="N260" s="78"/>
      <c r="O260" s="78"/>
      <c r="P260" s="78"/>
      <c r="Q260" s="78"/>
      <c r="R260" s="77" t="s">
        <v>4803</v>
      </c>
    </row>
    <row r="261" customHeight="1" spans="1:18">
      <c r="A261" s="76" t="s">
        <v>119</v>
      </c>
      <c r="B261" s="6" t="s">
        <v>5541</v>
      </c>
      <c r="C261" s="6" t="s">
        <v>4804</v>
      </c>
      <c r="D261" s="77" t="s">
        <v>4805</v>
      </c>
      <c r="E261" s="77" t="s">
        <v>5543</v>
      </c>
      <c r="F261" s="77"/>
      <c r="G261" s="77" t="s">
        <v>5544</v>
      </c>
      <c r="H261" s="77" t="s">
        <v>5545</v>
      </c>
      <c r="I261" s="77" t="s">
        <v>5546</v>
      </c>
      <c r="J261" s="77" t="s">
        <v>121</v>
      </c>
      <c r="K261" s="77"/>
      <c r="L261" s="77"/>
      <c r="M261" s="78"/>
      <c r="N261" s="78"/>
      <c r="O261" s="78"/>
      <c r="P261" s="78"/>
      <c r="Q261" s="78"/>
      <c r="R261" s="77" t="s">
        <v>4803</v>
      </c>
    </row>
    <row r="262" customHeight="1" spans="1:18">
      <c r="A262" s="76" t="s">
        <v>119</v>
      </c>
      <c r="B262" s="6" t="s">
        <v>2672</v>
      </c>
      <c r="C262" s="6" t="s">
        <v>4797</v>
      </c>
      <c r="D262" s="77" t="s">
        <v>4798</v>
      </c>
      <c r="E262" s="77" t="s">
        <v>5542</v>
      </c>
      <c r="F262" s="77"/>
      <c r="G262" s="77" t="s">
        <v>3792</v>
      </c>
      <c r="H262" s="77" t="s">
        <v>5510</v>
      </c>
      <c r="I262" s="77" t="s">
        <v>5511</v>
      </c>
      <c r="J262" s="77" t="s">
        <v>121</v>
      </c>
      <c r="K262" s="77"/>
      <c r="L262" s="77"/>
      <c r="M262" s="78"/>
      <c r="N262" s="78"/>
      <c r="O262" s="78"/>
      <c r="P262" s="78"/>
      <c r="Q262" s="78"/>
      <c r="R262" s="77" t="s">
        <v>4803</v>
      </c>
    </row>
    <row r="263" customHeight="1" spans="1:18">
      <c r="A263" s="76" t="s">
        <v>119</v>
      </c>
      <c r="B263" s="6" t="s">
        <v>2672</v>
      </c>
      <c r="C263" s="6" t="s">
        <v>4804</v>
      </c>
      <c r="D263" s="77" t="s">
        <v>4805</v>
      </c>
      <c r="E263" s="77" t="s">
        <v>5547</v>
      </c>
      <c r="F263" s="77"/>
      <c r="G263" s="77" t="s">
        <v>5548</v>
      </c>
      <c r="H263" s="77" t="s">
        <v>5545</v>
      </c>
      <c r="I263" s="77" t="s">
        <v>5549</v>
      </c>
      <c r="J263" s="77" t="s">
        <v>121</v>
      </c>
      <c r="K263" s="77"/>
      <c r="L263" s="77"/>
      <c r="M263" s="78"/>
      <c r="N263" s="78"/>
      <c r="O263" s="78"/>
      <c r="P263" s="78"/>
      <c r="Q263" s="78"/>
      <c r="R263" s="77" t="s">
        <v>4803</v>
      </c>
    </row>
    <row r="264" customHeight="1" spans="1:18">
      <c r="A264" s="76" t="s">
        <v>119</v>
      </c>
      <c r="B264" s="6" t="s">
        <v>5550</v>
      </c>
      <c r="C264" s="6" t="s">
        <v>4797</v>
      </c>
      <c r="D264" s="77" t="s">
        <v>4798</v>
      </c>
      <c r="E264" s="77" t="s">
        <v>5551</v>
      </c>
      <c r="F264" s="77"/>
      <c r="G264" s="77" t="s">
        <v>3792</v>
      </c>
      <c r="H264" s="77" t="s">
        <v>5510</v>
      </c>
      <c r="I264" s="77" t="s">
        <v>5511</v>
      </c>
      <c r="J264" s="77" t="s">
        <v>121</v>
      </c>
      <c r="K264" s="77"/>
      <c r="L264" s="77"/>
      <c r="M264" s="78"/>
      <c r="N264" s="78"/>
      <c r="O264" s="78"/>
      <c r="P264" s="78"/>
      <c r="Q264" s="78"/>
      <c r="R264" s="77" t="s">
        <v>4803</v>
      </c>
    </row>
    <row r="265" customHeight="1" spans="1:18">
      <c r="A265" s="76" t="s">
        <v>119</v>
      </c>
      <c r="B265" s="6" t="s">
        <v>5550</v>
      </c>
      <c r="C265" s="6" t="s">
        <v>4804</v>
      </c>
      <c r="D265" s="77" t="s">
        <v>4805</v>
      </c>
      <c r="E265" s="77" t="s">
        <v>5552</v>
      </c>
      <c r="F265" s="77"/>
      <c r="G265" s="77" t="s">
        <v>5548</v>
      </c>
      <c r="H265" s="77" t="s">
        <v>5545</v>
      </c>
      <c r="I265" s="77" t="s">
        <v>5549</v>
      </c>
      <c r="J265" s="77" t="s">
        <v>121</v>
      </c>
      <c r="K265" s="77"/>
      <c r="L265" s="77"/>
      <c r="M265" s="78"/>
      <c r="N265" s="78"/>
      <c r="O265" s="78"/>
      <c r="P265" s="78"/>
      <c r="Q265" s="78"/>
      <c r="R265" s="77" t="s">
        <v>4803</v>
      </c>
    </row>
    <row r="266" customHeight="1" spans="1:18">
      <c r="A266" s="76" t="s">
        <v>119</v>
      </c>
      <c r="B266" s="6" t="s">
        <v>5553</v>
      </c>
      <c r="C266" s="6" t="s">
        <v>4797</v>
      </c>
      <c r="D266" s="77" t="s">
        <v>4798</v>
      </c>
      <c r="E266" s="77" t="s">
        <v>5551</v>
      </c>
      <c r="F266" s="77"/>
      <c r="G266" s="77" t="s">
        <v>3792</v>
      </c>
      <c r="H266" s="77" t="s">
        <v>5510</v>
      </c>
      <c r="I266" s="77" t="s">
        <v>5511</v>
      </c>
      <c r="J266" s="77" t="s">
        <v>121</v>
      </c>
      <c r="K266" s="77"/>
      <c r="L266" s="77"/>
      <c r="M266" s="78"/>
      <c r="N266" s="78"/>
      <c r="O266" s="78"/>
      <c r="P266" s="78"/>
      <c r="Q266" s="78"/>
      <c r="R266" s="77" t="s">
        <v>4803</v>
      </c>
    </row>
    <row r="267" customHeight="1" spans="1:18">
      <c r="A267" s="76" t="s">
        <v>119</v>
      </c>
      <c r="B267" s="6" t="s">
        <v>5553</v>
      </c>
      <c r="C267" s="6" t="s">
        <v>4804</v>
      </c>
      <c r="D267" s="77" t="s">
        <v>4805</v>
      </c>
      <c r="E267" s="77" t="s">
        <v>5552</v>
      </c>
      <c r="F267" s="77"/>
      <c r="G267" s="77" t="s">
        <v>5548</v>
      </c>
      <c r="H267" s="77" t="s">
        <v>5545</v>
      </c>
      <c r="I267" s="77" t="s">
        <v>5549</v>
      </c>
      <c r="J267" s="77" t="s">
        <v>121</v>
      </c>
      <c r="K267" s="77"/>
      <c r="L267" s="77"/>
      <c r="M267" s="78"/>
      <c r="N267" s="78"/>
      <c r="O267" s="78"/>
      <c r="P267" s="78"/>
      <c r="Q267" s="78"/>
      <c r="R267" s="77" t="s">
        <v>4803</v>
      </c>
    </row>
    <row r="268" customHeight="1" spans="1:18">
      <c r="A268" s="76" t="s">
        <v>119</v>
      </c>
      <c r="B268" s="6" t="s">
        <v>5554</v>
      </c>
      <c r="C268" s="6" t="s">
        <v>4797</v>
      </c>
      <c r="D268" s="77" t="s">
        <v>4798</v>
      </c>
      <c r="E268" s="77" t="s">
        <v>5521</v>
      </c>
      <c r="F268" s="77"/>
      <c r="G268" s="77" t="s">
        <v>2651</v>
      </c>
      <c r="H268" s="77" t="s">
        <v>5518</v>
      </c>
      <c r="I268" s="77" t="s">
        <v>5519</v>
      </c>
      <c r="J268" s="77" t="s">
        <v>121</v>
      </c>
      <c r="K268" s="77"/>
      <c r="L268" s="77"/>
      <c r="M268" s="78"/>
      <c r="N268" s="78"/>
      <c r="O268" s="78"/>
      <c r="P268" s="78"/>
      <c r="Q268" s="78"/>
      <c r="R268" s="77" t="s">
        <v>4803</v>
      </c>
    </row>
    <row r="269" customHeight="1" spans="1:18">
      <c r="A269" s="76" t="s">
        <v>119</v>
      </c>
      <c r="B269" s="6" t="s">
        <v>5554</v>
      </c>
      <c r="C269" s="6" t="s">
        <v>4804</v>
      </c>
      <c r="D269" s="77" t="s">
        <v>4805</v>
      </c>
      <c r="E269" s="77" t="s">
        <v>5522</v>
      </c>
      <c r="F269" s="77"/>
      <c r="G269" s="77" t="s">
        <v>5513</v>
      </c>
      <c r="H269" s="77" t="s">
        <v>5514</v>
      </c>
      <c r="I269" s="77" t="s">
        <v>5515</v>
      </c>
      <c r="J269" s="77" t="s">
        <v>121</v>
      </c>
      <c r="K269" s="77"/>
      <c r="L269" s="77"/>
      <c r="M269" s="78"/>
      <c r="N269" s="78"/>
      <c r="O269" s="78"/>
      <c r="P269" s="78"/>
      <c r="Q269" s="78"/>
      <c r="R269" s="77" t="s">
        <v>4803</v>
      </c>
    </row>
    <row r="270" customHeight="1" spans="1:18">
      <c r="A270" s="76" t="s">
        <v>119</v>
      </c>
      <c r="B270" s="6" t="s">
        <v>5555</v>
      </c>
      <c r="C270" s="6" t="s">
        <v>4797</v>
      </c>
      <c r="D270" s="77" t="s">
        <v>4798</v>
      </c>
      <c r="E270" s="77" t="s">
        <v>5556</v>
      </c>
      <c r="F270" s="77"/>
      <c r="G270" s="77" t="s">
        <v>2651</v>
      </c>
      <c r="H270" s="77" t="s">
        <v>5518</v>
      </c>
      <c r="I270" s="77" t="s">
        <v>5519</v>
      </c>
      <c r="J270" s="77" t="s">
        <v>121</v>
      </c>
      <c r="K270" s="77"/>
      <c r="L270" s="77"/>
      <c r="M270" s="78"/>
      <c r="N270" s="78"/>
      <c r="O270" s="78"/>
      <c r="P270" s="78"/>
      <c r="Q270" s="78"/>
      <c r="R270" s="77" t="s">
        <v>4803</v>
      </c>
    </row>
    <row r="271" customHeight="1" spans="1:18">
      <c r="A271" s="76" t="s">
        <v>119</v>
      </c>
      <c r="B271" s="6" t="s">
        <v>5555</v>
      </c>
      <c r="C271" s="6" t="s">
        <v>4804</v>
      </c>
      <c r="D271" s="77" t="s">
        <v>4805</v>
      </c>
      <c r="E271" s="77" t="s">
        <v>5557</v>
      </c>
      <c r="F271" s="77"/>
      <c r="G271" s="77" t="s">
        <v>5513</v>
      </c>
      <c r="H271" s="77" t="s">
        <v>5514</v>
      </c>
      <c r="I271" s="77" t="s">
        <v>5515</v>
      </c>
      <c r="J271" s="77" t="s">
        <v>121</v>
      </c>
      <c r="K271" s="77"/>
      <c r="L271" s="77"/>
      <c r="M271" s="78"/>
      <c r="N271" s="78"/>
      <c r="O271" s="78"/>
      <c r="P271" s="78"/>
      <c r="Q271" s="78"/>
      <c r="R271" s="77" t="s">
        <v>4803</v>
      </c>
    </row>
    <row r="272" customHeight="1" spans="1:18">
      <c r="A272" s="76" t="s">
        <v>119</v>
      </c>
      <c r="B272" s="6" t="s">
        <v>5558</v>
      </c>
      <c r="C272" s="6" t="s">
        <v>4797</v>
      </c>
      <c r="D272" s="77" t="s">
        <v>4798</v>
      </c>
      <c r="E272" s="77" t="s">
        <v>5559</v>
      </c>
      <c r="F272" s="77"/>
      <c r="G272" s="77" t="s">
        <v>2721</v>
      </c>
      <c r="H272" s="77" t="s">
        <v>5503</v>
      </c>
      <c r="I272" s="77" t="s">
        <v>5504</v>
      </c>
      <c r="J272" s="77" t="s">
        <v>121</v>
      </c>
      <c r="K272" s="77"/>
      <c r="L272" s="77"/>
      <c r="M272" s="78"/>
      <c r="N272" s="78"/>
      <c r="O272" s="78"/>
      <c r="P272" s="78"/>
      <c r="Q272" s="78"/>
      <c r="R272" s="77" t="s">
        <v>4803</v>
      </c>
    </row>
    <row r="273" customHeight="1" spans="1:18">
      <c r="A273" s="76" t="s">
        <v>119</v>
      </c>
      <c r="B273" s="6" t="s">
        <v>5558</v>
      </c>
      <c r="C273" s="6" t="s">
        <v>4804</v>
      </c>
      <c r="D273" s="77" t="s">
        <v>4805</v>
      </c>
      <c r="E273" s="77" t="s">
        <v>5560</v>
      </c>
      <c r="F273" s="77"/>
      <c r="G273" s="77" t="s">
        <v>5529</v>
      </c>
      <c r="H273" s="77" t="s">
        <v>5561</v>
      </c>
      <c r="I273" s="77" t="s">
        <v>5530</v>
      </c>
      <c r="J273" s="77" t="s">
        <v>121</v>
      </c>
      <c r="K273" s="77"/>
      <c r="L273" s="77"/>
      <c r="M273" s="78"/>
      <c r="N273" s="78"/>
      <c r="O273" s="78"/>
      <c r="P273" s="78"/>
      <c r="Q273" s="78"/>
      <c r="R273" s="77" t="s">
        <v>4803</v>
      </c>
    </row>
    <row r="274" customHeight="1" spans="1:18">
      <c r="A274" s="76" t="s">
        <v>119</v>
      </c>
      <c r="B274" s="6" t="s">
        <v>5562</v>
      </c>
      <c r="C274" s="6" t="s">
        <v>4797</v>
      </c>
      <c r="D274" s="77" t="s">
        <v>4798</v>
      </c>
      <c r="E274" s="77" t="s">
        <v>5563</v>
      </c>
      <c r="F274" s="77"/>
      <c r="G274" s="77" t="s">
        <v>5564</v>
      </c>
      <c r="H274" s="77" t="s">
        <v>5503</v>
      </c>
      <c r="I274" s="77" t="s">
        <v>5504</v>
      </c>
      <c r="J274" s="77" t="s">
        <v>121</v>
      </c>
      <c r="K274" s="77"/>
      <c r="L274" s="77"/>
      <c r="M274" s="78"/>
      <c r="N274" s="78"/>
      <c r="O274" s="78"/>
      <c r="P274" s="78"/>
      <c r="Q274" s="78"/>
      <c r="R274" s="77" t="s">
        <v>4803</v>
      </c>
    </row>
    <row r="275" customHeight="1" spans="1:18">
      <c r="A275" s="76" t="s">
        <v>119</v>
      </c>
      <c r="B275" s="6" t="s">
        <v>5562</v>
      </c>
      <c r="C275" s="6" t="s">
        <v>4804</v>
      </c>
      <c r="D275" s="77" t="s">
        <v>4805</v>
      </c>
      <c r="E275" s="77" t="s">
        <v>5565</v>
      </c>
      <c r="F275" s="77"/>
      <c r="G275" s="77" t="s">
        <v>5529</v>
      </c>
      <c r="H275" s="77" t="s">
        <v>5561</v>
      </c>
      <c r="I275" s="77" t="s">
        <v>5530</v>
      </c>
      <c r="J275" s="77" t="s">
        <v>121</v>
      </c>
      <c r="K275" s="77"/>
      <c r="L275" s="77"/>
      <c r="M275" s="78"/>
      <c r="N275" s="78"/>
      <c r="O275" s="78"/>
      <c r="P275" s="78"/>
      <c r="Q275" s="78"/>
      <c r="R275" s="77" t="s">
        <v>4803</v>
      </c>
    </row>
    <row r="276" customHeight="1" spans="1:18">
      <c r="A276" s="76" t="s">
        <v>119</v>
      </c>
      <c r="B276" s="6" t="s">
        <v>5566</v>
      </c>
      <c r="C276" s="6" t="s">
        <v>4797</v>
      </c>
      <c r="D276" s="77" t="s">
        <v>4798</v>
      </c>
      <c r="E276" s="77" t="s">
        <v>5567</v>
      </c>
      <c r="F276" s="77"/>
      <c r="G276" s="77" t="s">
        <v>5564</v>
      </c>
      <c r="H276" s="77" t="s">
        <v>5503</v>
      </c>
      <c r="I276" s="77" t="s">
        <v>5504</v>
      </c>
      <c r="J276" s="77" t="s">
        <v>121</v>
      </c>
      <c r="K276" s="77"/>
      <c r="L276" s="77"/>
      <c r="M276" s="78"/>
      <c r="N276" s="78"/>
      <c r="O276" s="78"/>
      <c r="P276" s="78"/>
      <c r="Q276" s="78"/>
      <c r="R276" s="77" t="s">
        <v>4803</v>
      </c>
    </row>
    <row r="277" customHeight="1" spans="1:18">
      <c r="A277" s="76" t="s">
        <v>119</v>
      </c>
      <c r="B277" s="6" t="s">
        <v>5566</v>
      </c>
      <c r="C277" s="6" t="s">
        <v>4804</v>
      </c>
      <c r="D277" s="77" t="s">
        <v>4805</v>
      </c>
      <c r="E277" s="77" t="s">
        <v>5568</v>
      </c>
      <c r="F277" s="77"/>
      <c r="G277" s="77" t="s">
        <v>5529</v>
      </c>
      <c r="H277" s="77" t="s">
        <v>5261</v>
      </c>
      <c r="I277" s="77" t="s">
        <v>5530</v>
      </c>
      <c r="J277" s="77" t="s">
        <v>121</v>
      </c>
      <c r="K277" s="77"/>
      <c r="L277" s="77"/>
      <c r="M277" s="78"/>
      <c r="N277" s="78"/>
      <c r="O277" s="78"/>
      <c r="P277" s="78"/>
      <c r="Q277" s="78"/>
      <c r="R277" s="77" t="s">
        <v>4803</v>
      </c>
    </row>
    <row r="278" customHeight="1" spans="1:18">
      <c r="A278" s="76" t="s">
        <v>119</v>
      </c>
      <c r="B278" s="6" t="s">
        <v>5569</v>
      </c>
      <c r="C278" s="6" t="s">
        <v>4797</v>
      </c>
      <c r="D278" s="77" t="s">
        <v>4798</v>
      </c>
      <c r="E278" s="77" t="s">
        <v>5570</v>
      </c>
      <c r="F278" s="77"/>
      <c r="G278" s="77" t="s">
        <v>2721</v>
      </c>
      <c r="H278" s="77" t="s">
        <v>5571</v>
      </c>
      <c r="I278" s="77" t="s">
        <v>5504</v>
      </c>
      <c r="J278" s="77" t="s">
        <v>121</v>
      </c>
      <c r="K278" s="77"/>
      <c r="L278" s="77"/>
      <c r="M278" s="78"/>
      <c r="N278" s="78"/>
      <c r="O278" s="78"/>
      <c r="P278" s="78"/>
      <c r="Q278" s="78"/>
      <c r="R278" s="77" t="s">
        <v>4803</v>
      </c>
    </row>
    <row r="279" customHeight="1" spans="1:18">
      <c r="A279" s="76" t="s">
        <v>119</v>
      </c>
      <c r="B279" s="6" t="s">
        <v>5569</v>
      </c>
      <c r="C279" s="6" t="s">
        <v>4804</v>
      </c>
      <c r="D279" s="77" t="s">
        <v>4805</v>
      </c>
      <c r="E279" s="77" t="s">
        <v>5572</v>
      </c>
      <c r="F279" s="77"/>
      <c r="G279" s="77">
        <v>69</v>
      </c>
      <c r="H279" s="77">
        <v>25</v>
      </c>
      <c r="I279" s="77">
        <v>1.997</v>
      </c>
      <c r="J279" s="77" t="s">
        <v>121</v>
      </c>
      <c r="K279" s="77"/>
      <c r="L279" s="77"/>
      <c r="M279" s="78"/>
      <c r="N279" s="78"/>
      <c r="O279" s="78"/>
      <c r="P279" s="78"/>
      <c r="Q279" s="78"/>
      <c r="R279" s="77" t="s">
        <v>4803</v>
      </c>
    </row>
    <row r="280" customHeight="1" spans="1:18">
      <c r="A280" s="76" t="s">
        <v>119</v>
      </c>
      <c r="B280" s="6" t="s">
        <v>2598</v>
      </c>
      <c r="C280" s="6" t="s">
        <v>4804</v>
      </c>
      <c r="D280" s="77" t="s">
        <v>4805</v>
      </c>
      <c r="E280" s="77" t="s">
        <v>5573</v>
      </c>
      <c r="F280" s="77"/>
      <c r="G280" s="77">
        <v>69</v>
      </c>
      <c r="H280" s="77">
        <v>28</v>
      </c>
      <c r="I280" s="77">
        <v>1.997</v>
      </c>
      <c r="J280" s="77" t="s">
        <v>121</v>
      </c>
      <c r="K280" s="77"/>
      <c r="L280" s="77"/>
      <c r="M280" s="78"/>
      <c r="N280" s="78"/>
      <c r="O280" s="78"/>
      <c r="P280" s="78"/>
      <c r="Q280" s="78"/>
      <c r="R280" s="77" t="s">
        <v>4803</v>
      </c>
    </row>
    <row r="281" customHeight="1" spans="1:18">
      <c r="A281" s="76" t="s">
        <v>119</v>
      </c>
      <c r="B281" s="6" t="s">
        <v>5574</v>
      </c>
      <c r="C281" s="6" t="s">
        <v>4797</v>
      </c>
      <c r="D281" s="77" t="s">
        <v>4798</v>
      </c>
      <c r="E281" s="77" t="s">
        <v>5570</v>
      </c>
      <c r="F281" s="77"/>
      <c r="G281" s="77" t="s">
        <v>2721</v>
      </c>
      <c r="H281" s="77" t="s">
        <v>5571</v>
      </c>
      <c r="I281" s="77" t="s">
        <v>5504</v>
      </c>
      <c r="J281" s="77" t="s">
        <v>121</v>
      </c>
      <c r="K281" s="77"/>
      <c r="L281" s="77"/>
      <c r="M281" s="78"/>
      <c r="N281" s="78"/>
      <c r="O281" s="78"/>
      <c r="P281" s="78"/>
      <c r="Q281" s="78"/>
      <c r="R281" s="77" t="s">
        <v>4803</v>
      </c>
    </row>
    <row r="282" customHeight="1" spans="1:18">
      <c r="A282" s="76" t="s">
        <v>119</v>
      </c>
      <c r="B282" s="6" t="s">
        <v>5574</v>
      </c>
      <c r="C282" s="6" t="s">
        <v>4804</v>
      </c>
      <c r="D282" s="77" t="s">
        <v>4805</v>
      </c>
      <c r="E282" s="77" t="s">
        <v>5572</v>
      </c>
      <c r="F282" s="77"/>
      <c r="G282" s="77" t="s">
        <v>5529</v>
      </c>
      <c r="H282" s="77">
        <v>25</v>
      </c>
      <c r="I282" s="77" t="s">
        <v>5530</v>
      </c>
      <c r="J282" s="77" t="s">
        <v>121</v>
      </c>
      <c r="K282" s="77"/>
      <c r="L282" s="77"/>
      <c r="M282" s="78"/>
      <c r="N282" s="78"/>
      <c r="O282" s="78"/>
      <c r="P282" s="78"/>
      <c r="Q282" s="78"/>
      <c r="R282" s="77"/>
    </row>
    <row r="283" customHeight="1" spans="1:18">
      <c r="A283" s="76" t="s">
        <v>119</v>
      </c>
      <c r="B283" s="6" t="s">
        <v>2637</v>
      </c>
      <c r="C283" s="6" t="s">
        <v>4797</v>
      </c>
      <c r="D283" s="77" t="s">
        <v>4798</v>
      </c>
      <c r="E283" s="77" t="s">
        <v>5570</v>
      </c>
      <c r="F283" s="77"/>
      <c r="G283" s="77" t="s">
        <v>2721</v>
      </c>
      <c r="H283" s="77" t="s">
        <v>5571</v>
      </c>
      <c r="I283" s="77" t="s">
        <v>5504</v>
      </c>
      <c r="J283" s="77" t="s">
        <v>121</v>
      </c>
      <c r="K283" s="77"/>
      <c r="L283" s="77"/>
      <c r="M283" s="78"/>
      <c r="N283" s="78"/>
      <c r="O283" s="78"/>
      <c r="P283" s="78"/>
      <c r="Q283" s="78"/>
      <c r="R283" s="77" t="s">
        <v>4803</v>
      </c>
    </row>
    <row r="284" customHeight="1" spans="1:18">
      <c r="A284" s="76" t="s">
        <v>119</v>
      </c>
      <c r="B284" s="6" t="s">
        <v>2637</v>
      </c>
      <c r="C284" s="6" t="s">
        <v>4804</v>
      </c>
      <c r="D284" s="77" t="s">
        <v>4805</v>
      </c>
      <c r="E284" s="77" t="s">
        <v>5568</v>
      </c>
      <c r="F284" s="77"/>
      <c r="G284" s="77" t="s">
        <v>5529</v>
      </c>
      <c r="H284" s="77">
        <v>25</v>
      </c>
      <c r="I284" s="77" t="s">
        <v>5530</v>
      </c>
      <c r="J284" s="77" t="s">
        <v>121</v>
      </c>
      <c r="K284" s="77"/>
      <c r="L284" s="77"/>
      <c r="M284" s="78"/>
      <c r="N284" s="78"/>
      <c r="O284" s="78"/>
      <c r="P284" s="78"/>
      <c r="Q284" s="78"/>
      <c r="R284" s="77" t="s">
        <v>4803</v>
      </c>
    </row>
    <row r="285" customHeight="1" spans="1:18">
      <c r="A285" s="76" t="s">
        <v>119</v>
      </c>
      <c r="B285" s="6" t="s">
        <v>5575</v>
      </c>
      <c r="C285" s="6" t="s">
        <v>4797</v>
      </c>
      <c r="D285" s="77" t="s">
        <v>4798</v>
      </c>
      <c r="E285" s="77" t="s">
        <v>5576</v>
      </c>
      <c r="F285" s="77"/>
      <c r="G285" s="77" t="s">
        <v>2721</v>
      </c>
      <c r="H285" s="77" t="s">
        <v>5571</v>
      </c>
      <c r="I285" s="77" t="s">
        <v>5504</v>
      </c>
      <c r="J285" s="77" t="s">
        <v>121</v>
      </c>
      <c r="K285" s="77"/>
      <c r="L285" s="77"/>
      <c r="M285" s="78"/>
      <c r="N285" s="78"/>
      <c r="O285" s="78"/>
      <c r="P285" s="78"/>
      <c r="Q285" s="78"/>
      <c r="R285" s="77" t="s">
        <v>4803</v>
      </c>
    </row>
    <row r="286" customHeight="1" spans="1:18">
      <c r="A286" s="76" t="s">
        <v>119</v>
      </c>
      <c r="B286" s="6" t="s">
        <v>5575</v>
      </c>
      <c r="C286" s="6" t="s">
        <v>4804</v>
      </c>
      <c r="D286" s="77" t="s">
        <v>4805</v>
      </c>
      <c r="E286" s="77" t="s">
        <v>5577</v>
      </c>
      <c r="F286" s="77"/>
      <c r="G286" s="77" t="s">
        <v>5529</v>
      </c>
      <c r="H286" s="77">
        <v>25</v>
      </c>
      <c r="I286" s="77" t="s">
        <v>5530</v>
      </c>
      <c r="J286" s="77" t="s">
        <v>121</v>
      </c>
      <c r="K286" s="77"/>
      <c r="L286" s="77"/>
      <c r="M286" s="78"/>
      <c r="N286" s="78"/>
      <c r="O286" s="78"/>
      <c r="P286" s="78"/>
      <c r="Q286" s="78"/>
      <c r="R286" s="77" t="s">
        <v>4803</v>
      </c>
    </row>
    <row r="287" customHeight="1" spans="1:18">
      <c r="A287" s="76" t="s">
        <v>119</v>
      </c>
      <c r="B287" s="6" t="s">
        <v>5578</v>
      </c>
      <c r="C287" s="6" t="s">
        <v>4797</v>
      </c>
      <c r="D287" s="77" t="s">
        <v>4798</v>
      </c>
      <c r="E287" s="77" t="s">
        <v>5534</v>
      </c>
      <c r="F287" s="77"/>
      <c r="G287" s="77" t="s">
        <v>3792</v>
      </c>
      <c r="H287" s="77" t="s">
        <v>5535</v>
      </c>
      <c r="I287" s="77" t="s">
        <v>5536</v>
      </c>
      <c r="J287" s="77" t="s">
        <v>121</v>
      </c>
      <c r="K287" s="77"/>
      <c r="L287" s="77"/>
      <c r="M287" s="78"/>
      <c r="N287" s="78"/>
      <c r="O287" s="78"/>
      <c r="P287" s="78"/>
      <c r="Q287" s="78"/>
      <c r="R287" s="77" t="s">
        <v>4803</v>
      </c>
    </row>
    <row r="288" customHeight="1" spans="1:18">
      <c r="A288" s="76" t="s">
        <v>119</v>
      </c>
      <c r="B288" s="6" t="s">
        <v>5578</v>
      </c>
      <c r="C288" s="6" t="s">
        <v>4804</v>
      </c>
      <c r="D288" s="77" t="s">
        <v>4805</v>
      </c>
      <c r="E288" s="77" t="s">
        <v>5579</v>
      </c>
      <c r="F288" s="77"/>
      <c r="G288" s="77" t="s">
        <v>5513</v>
      </c>
      <c r="H288" s="77" t="s">
        <v>5538</v>
      </c>
      <c r="I288" s="77" t="s">
        <v>5539</v>
      </c>
      <c r="J288" s="77" t="s">
        <v>121</v>
      </c>
      <c r="K288" s="77"/>
      <c r="L288" s="77"/>
      <c r="M288" s="78"/>
      <c r="N288" s="78"/>
      <c r="O288" s="78"/>
      <c r="P288" s="78"/>
      <c r="Q288" s="78"/>
      <c r="R288" s="77" t="s">
        <v>4803</v>
      </c>
    </row>
    <row r="289" customHeight="1" spans="1:18">
      <c r="A289" s="76" t="s">
        <v>119</v>
      </c>
      <c r="B289" s="6" t="s">
        <v>5580</v>
      </c>
      <c r="C289" s="6" t="s">
        <v>4797</v>
      </c>
      <c r="D289" s="77" t="s">
        <v>4798</v>
      </c>
      <c r="E289" s="77" t="s">
        <v>5581</v>
      </c>
      <c r="F289" s="77"/>
      <c r="G289" s="77" t="s">
        <v>3792</v>
      </c>
      <c r="H289" s="77" t="s">
        <v>5535</v>
      </c>
      <c r="I289" s="77" t="s">
        <v>5536</v>
      </c>
      <c r="J289" s="77" t="s">
        <v>121</v>
      </c>
      <c r="K289" s="77"/>
      <c r="L289" s="77"/>
      <c r="M289" s="78"/>
      <c r="N289" s="78"/>
      <c r="O289" s="78"/>
      <c r="P289" s="78"/>
      <c r="Q289" s="78"/>
      <c r="R289" s="77" t="s">
        <v>4803</v>
      </c>
    </row>
    <row r="290" customHeight="1" spans="1:18">
      <c r="A290" s="76" t="s">
        <v>119</v>
      </c>
      <c r="B290" s="6" t="s">
        <v>5580</v>
      </c>
      <c r="C290" s="6" t="s">
        <v>4804</v>
      </c>
      <c r="D290" s="77" t="s">
        <v>4805</v>
      </c>
      <c r="E290" s="77" t="s">
        <v>5582</v>
      </c>
      <c r="F290" s="77"/>
      <c r="G290" s="77" t="s">
        <v>5513</v>
      </c>
      <c r="H290" s="77" t="s">
        <v>5538</v>
      </c>
      <c r="I290" s="77" t="s">
        <v>5539</v>
      </c>
      <c r="J290" s="77" t="s">
        <v>121</v>
      </c>
      <c r="K290" s="77"/>
      <c r="L290" s="77"/>
      <c r="M290" s="78"/>
      <c r="N290" s="78"/>
      <c r="O290" s="78"/>
      <c r="P290" s="78"/>
      <c r="Q290" s="78"/>
      <c r="R290" s="77" t="s">
        <v>4803</v>
      </c>
    </row>
    <row r="291" customHeight="1" spans="1:18">
      <c r="A291" s="76" t="s">
        <v>119</v>
      </c>
      <c r="B291" s="6" t="s">
        <v>5583</v>
      </c>
      <c r="C291" s="6" t="s">
        <v>4797</v>
      </c>
      <c r="D291" s="77" t="s">
        <v>4798</v>
      </c>
      <c r="E291" s="77" t="s">
        <v>5584</v>
      </c>
      <c r="F291" s="77"/>
      <c r="G291" s="77" t="s">
        <v>3792</v>
      </c>
      <c r="H291" s="77" t="s">
        <v>5510</v>
      </c>
      <c r="I291" s="77" t="s">
        <v>5511</v>
      </c>
      <c r="J291" s="77" t="s">
        <v>121</v>
      </c>
      <c r="K291" s="77"/>
      <c r="L291" s="77"/>
      <c r="M291" s="78"/>
      <c r="N291" s="78"/>
      <c r="O291" s="78"/>
      <c r="P291" s="78"/>
      <c r="Q291" s="78"/>
      <c r="R291" s="77" t="s">
        <v>4803</v>
      </c>
    </row>
    <row r="292" customHeight="1" spans="1:18">
      <c r="A292" s="76" t="s">
        <v>119</v>
      </c>
      <c r="B292" s="6" t="s">
        <v>5583</v>
      </c>
      <c r="C292" s="6" t="s">
        <v>4804</v>
      </c>
      <c r="D292" s="77" t="s">
        <v>4805</v>
      </c>
      <c r="E292" s="77" t="s">
        <v>5585</v>
      </c>
      <c r="F292" s="77"/>
      <c r="G292" s="77" t="s">
        <v>5548</v>
      </c>
      <c r="H292" s="77" t="s">
        <v>5545</v>
      </c>
      <c r="I292" s="77" t="s">
        <v>5549</v>
      </c>
      <c r="J292" s="77" t="s">
        <v>121</v>
      </c>
      <c r="K292" s="77"/>
      <c r="L292" s="77"/>
      <c r="M292" s="78"/>
      <c r="N292" s="78"/>
      <c r="O292" s="78"/>
      <c r="P292" s="78"/>
      <c r="Q292" s="78"/>
      <c r="R292" s="77" t="s">
        <v>4803</v>
      </c>
    </row>
    <row r="293" customHeight="1" spans="1:18">
      <c r="A293" s="76" t="s">
        <v>119</v>
      </c>
      <c r="B293" s="6" t="s">
        <v>5586</v>
      </c>
      <c r="C293" s="6" t="s">
        <v>4797</v>
      </c>
      <c r="D293" s="77" t="s">
        <v>4798</v>
      </c>
      <c r="E293" s="77" t="s">
        <v>5587</v>
      </c>
      <c r="F293" s="77"/>
      <c r="G293" s="77" t="s">
        <v>3792</v>
      </c>
      <c r="H293" s="77" t="s">
        <v>5510</v>
      </c>
      <c r="I293" s="77" t="s">
        <v>5519</v>
      </c>
      <c r="J293" s="77" t="s">
        <v>121</v>
      </c>
      <c r="K293" s="77"/>
      <c r="L293" s="77"/>
      <c r="M293" s="78"/>
      <c r="N293" s="78"/>
      <c r="O293" s="78"/>
      <c r="P293" s="78"/>
      <c r="Q293" s="78"/>
      <c r="R293" s="77" t="s">
        <v>4803</v>
      </c>
    </row>
    <row r="294" customHeight="1" spans="1:18">
      <c r="A294" s="76" t="s">
        <v>119</v>
      </c>
      <c r="B294" s="6" t="s">
        <v>5586</v>
      </c>
      <c r="C294" s="6" t="s">
        <v>4804</v>
      </c>
      <c r="D294" s="77" t="s">
        <v>4805</v>
      </c>
      <c r="E294" s="77" t="s">
        <v>5585</v>
      </c>
      <c r="F294" s="77"/>
      <c r="G294" s="77" t="s">
        <v>5548</v>
      </c>
      <c r="H294" s="77" t="s">
        <v>5545</v>
      </c>
      <c r="I294" s="77" t="s">
        <v>5549</v>
      </c>
      <c r="J294" s="77" t="s">
        <v>121</v>
      </c>
      <c r="K294" s="77"/>
      <c r="L294" s="77"/>
      <c r="M294" s="78"/>
      <c r="N294" s="78"/>
      <c r="O294" s="78"/>
      <c r="P294" s="78"/>
      <c r="Q294" s="78"/>
      <c r="R294" s="77" t="s">
        <v>4803</v>
      </c>
    </row>
    <row r="295" customHeight="1" spans="1:18">
      <c r="A295" s="76" t="s">
        <v>119</v>
      </c>
      <c r="B295" s="6" t="s">
        <v>2662</v>
      </c>
      <c r="C295" s="6" t="s">
        <v>4797</v>
      </c>
      <c r="D295" s="77" t="s">
        <v>4798</v>
      </c>
      <c r="E295" s="77" t="s">
        <v>5588</v>
      </c>
      <c r="F295" s="77"/>
      <c r="G295" s="77" t="s">
        <v>3792</v>
      </c>
      <c r="H295" s="77" t="s">
        <v>5510</v>
      </c>
      <c r="I295" s="77" t="s">
        <v>5511</v>
      </c>
      <c r="J295" s="77" t="s">
        <v>121</v>
      </c>
      <c r="K295" s="77"/>
      <c r="L295" s="77"/>
      <c r="M295" s="78"/>
      <c r="N295" s="78"/>
      <c r="O295" s="78"/>
      <c r="P295" s="78"/>
      <c r="Q295" s="78"/>
      <c r="R295" s="77" t="s">
        <v>4803</v>
      </c>
    </row>
    <row r="296" customHeight="1" spans="1:18">
      <c r="A296" s="76" t="s">
        <v>119</v>
      </c>
      <c r="B296" s="6" t="s">
        <v>2662</v>
      </c>
      <c r="C296" s="6" t="s">
        <v>4804</v>
      </c>
      <c r="D296" s="77" t="s">
        <v>4805</v>
      </c>
      <c r="E296" s="77" t="s">
        <v>5589</v>
      </c>
      <c r="F296" s="77"/>
      <c r="G296" s="77" t="s">
        <v>5590</v>
      </c>
      <c r="H296" s="77" t="s">
        <v>5545</v>
      </c>
      <c r="I296" s="77" t="s">
        <v>5591</v>
      </c>
      <c r="J296" s="77" t="s">
        <v>121</v>
      </c>
      <c r="K296" s="77"/>
      <c r="L296" s="77"/>
      <c r="M296" s="78"/>
      <c r="N296" s="78"/>
      <c r="O296" s="78"/>
      <c r="P296" s="78"/>
      <c r="Q296" s="78"/>
      <c r="R296" s="77" t="s">
        <v>4803</v>
      </c>
    </row>
    <row r="297" customHeight="1" spans="1:18">
      <c r="A297" s="76" t="s">
        <v>119</v>
      </c>
      <c r="B297" s="6" t="s">
        <v>5592</v>
      </c>
      <c r="C297" s="6" t="s">
        <v>4797</v>
      </c>
      <c r="D297" s="77" t="s">
        <v>4798</v>
      </c>
      <c r="E297" s="77" t="s">
        <v>5593</v>
      </c>
      <c r="F297" s="77"/>
      <c r="G297" s="77" t="s">
        <v>2651</v>
      </c>
      <c r="H297" s="77" t="s">
        <v>5518</v>
      </c>
      <c r="I297" s="77" t="s">
        <v>5519</v>
      </c>
      <c r="J297" s="77" t="s">
        <v>121</v>
      </c>
      <c r="K297" s="77"/>
      <c r="L297" s="77"/>
      <c r="M297" s="78"/>
      <c r="N297" s="78"/>
      <c r="O297" s="78"/>
      <c r="P297" s="78"/>
      <c r="Q297" s="78"/>
      <c r="R297" s="77" t="s">
        <v>4803</v>
      </c>
    </row>
    <row r="298" customHeight="1" spans="1:18">
      <c r="A298" s="76" t="s">
        <v>119</v>
      </c>
      <c r="B298" s="6" t="s">
        <v>5592</v>
      </c>
      <c r="C298" s="6" t="s">
        <v>4804</v>
      </c>
      <c r="D298" s="77" t="s">
        <v>4805</v>
      </c>
      <c r="E298" s="77" t="s">
        <v>5594</v>
      </c>
      <c r="F298" s="77"/>
      <c r="G298" s="77" t="s">
        <v>5513</v>
      </c>
      <c r="H298" s="77" t="s">
        <v>5514</v>
      </c>
      <c r="I298" s="77" t="s">
        <v>5515</v>
      </c>
      <c r="J298" s="77" t="s">
        <v>121</v>
      </c>
      <c r="K298" s="77"/>
      <c r="L298" s="77"/>
      <c r="M298" s="78"/>
      <c r="N298" s="78"/>
      <c r="O298" s="78"/>
      <c r="P298" s="78"/>
      <c r="Q298" s="78"/>
      <c r="R298" s="77" t="s">
        <v>4803</v>
      </c>
    </row>
    <row r="299" customHeight="1" spans="1:18">
      <c r="A299" s="76" t="s">
        <v>119</v>
      </c>
      <c r="B299" s="6" t="s">
        <v>5595</v>
      </c>
      <c r="C299" s="6" t="s">
        <v>4797</v>
      </c>
      <c r="D299" s="77" t="s">
        <v>4798</v>
      </c>
      <c r="E299" s="77" t="s">
        <v>5596</v>
      </c>
      <c r="F299" s="77"/>
      <c r="G299" s="77" t="s">
        <v>2651</v>
      </c>
      <c r="H299" s="77" t="s">
        <v>5518</v>
      </c>
      <c r="I299" s="77" t="s">
        <v>5519</v>
      </c>
      <c r="J299" s="77" t="s">
        <v>121</v>
      </c>
      <c r="K299" s="77"/>
      <c r="L299" s="77"/>
      <c r="M299" s="78"/>
      <c r="N299" s="78"/>
      <c r="O299" s="78"/>
      <c r="P299" s="78"/>
      <c r="Q299" s="78"/>
      <c r="R299" s="77" t="s">
        <v>4803</v>
      </c>
    </row>
    <row r="300" customHeight="1" spans="1:18">
      <c r="A300" s="76" t="s">
        <v>119</v>
      </c>
      <c r="B300" s="6" t="s">
        <v>5597</v>
      </c>
      <c r="C300" s="6" t="s">
        <v>4797</v>
      </c>
      <c r="D300" s="77" t="s">
        <v>4798</v>
      </c>
      <c r="E300" s="77" t="s">
        <v>5598</v>
      </c>
      <c r="F300" s="77"/>
      <c r="G300" s="77" t="s">
        <v>3170</v>
      </c>
      <c r="H300" s="77" t="s">
        <v>5261</v>
      </c>
      <c r="I300" s="77" t="s">
        <v>5599</v>
      </c>
      <c r="J300" s="77" t="s">
        <v>121</v>
      </c>
      <c r="K300" s="77"/>
      <c r="L300" s="77"/>
      <c r="M300" s="78"/>
      <c r="N300" s="78"/>
      <c r="O300" s="78"/>
      <c r="P300" s="78"/>
      <c r="Q300" s="78"/>
      <c r="R300" s="77" t="s">
        <v>4803</v>
      </c>
    </row>
    <row r="301" customHeight="1" spans="1:18">
      <c r="A301" s="76" t="s">
        <v>119</v>
      </c>
      <c r="B301" s="6" t="s">
        <v>5597</v>
      </c>
      <c r="C301" s="6" t="s">
        <v>4804</v>
      </c>
      <c r="D301" s="77" t="s">
        <v>4805</v>
      </c>
      <c r="E301" s="77" t="s">
        <v>5600</v>
      </c>
      <c r="F301" s="77"/>
      <c r="G301" s="77" t="s">
        <v>5601</v>
      </c>
      <c r="H301" s="77" t="s">
        <v>5571</v>
      </c>
      <c r="I301" s="77" t="s">
        <v>5530</v>
      </c>
      <c r="J301" s="77" t="s">
        <v>121</v>
      </c>
      <c r="K301" s="77"/>
      <c r="L301" s="77"/>
      <c r="M301" s="78"/>
      <c r="N301" s="78"/>
      <c r="O301" s="78"/>
      <c r="P301" s="78"/>
      <c r="Q301" s="78"/>
      <c r="R301" s="77" t="s">
        <v>4803</v>
      </c>
    </row>
    <row r="302" customHeight="1" spans="1:18">
      <c r="A302" s="76" t="s">
        <v>119</v>
      </c>
      <c r="B302" s="6" t="s">
        <v>5602</v>
      </c>
      <c r="C302" s="6" t="s">
        <v>4797</v>
      </c>
      <c r="D302" s="77" t="s">
        <v>4798</v>
      </c>
      <c r="E302" s="77" t="s">
        <v>5603</v>
      </c>
      <c r="F302" s="77"/>
      <c r="G302" s="77" t="s">
        <v>3170</v>
      </c>
      <c r="H302" s="77" t="s">
        <v>5261</v>
      </c>
      <c r="I302" s="77" t="s">
        <v>5599</v>
      </c>
      <c r="J302" s="77" t="s">
        <v>121</v>
      </c>
      <c r="K302" s="77"/>
      <c r="L302" s="77"/>
      <c r="M302" s="78"/>
      <c r="N302" s="78"/>
      <c r="O302" s="78"/>
      <c r="P302" s="78"/>
      <c r="Q302" s="78"/>
      <c r="R302" s="77" t="s">
        <v>4803</v>
      </c>
    </row>
    <row r="303" customHeight="1" spans="1:18">
      <c r="A303" s="76" t="s">
        <v>119</v>
      </c>
      <c r="B303" s="6" t="s">
        <v>5602</v>
      </c>
      <c r="C303" s="6" t="s">
        <v>4804</v>
      </c>
      <c r="D303" s="77" t="s">
        <v>4805</v>
      </c>
      <c r="E303" s="77" t="s">
        <v>5604</v>
      </c>
      <c r="F303" s="77"/>
      <c r="G303" s="77" t="s">
        <v>5601</v>
      </c>
      <c r="H303" s="77" t="s">
        <v>5571</v>
      </c>
      <c r="I303" s="77" t="s">
        <v>5530</v>
      </c>
      <c r="J303" s="77" t="s">
        <v>121</v>
      </c>
      <c r="K303" s="77"/>
      <c r="L303" s="77"/>
      <c r="M303" s="78"/>
      <c r="N303" s="78"/>
      <c r="O303" s="78"/>
      <c r="P303" s="78"/>
      <c r="Q303" s="78"/>
      <c r="R303" s="77" t="s">
        <v>4803</v>
      </c>
    </row>
    <row r="304" customHeight="1" spans="1:18">
      <c r="A304" s="75" t="s">
        <v>5605</v>
      </c>
      <c r="B304" s="74"/>
      <c r="C304" s="74"/>
      <c r="D304" s="74"/>
      <c r="E304" s="74"/>
      <c r="F304" s="74"/>
      <c r="G304" s="74"/>
      <c r="H304" s="74"/>
      <c r="I304" s="74"/>
      <c r="J304" s="74"/>
      <c r="K304" s="74"/>
      <c r="L304" s="74"/>
      <c r="M304" s="74"/>
      <c r="N304" s="74"/>
      <c r="O304" s="74"/>
      <c r="P304" s="74"/>
      <c r="Q304" s="74"/>
      <c r="R304" s="74"/>
    </row>
    <row r="305" customHeight="1" spans="1:18">
      <c r="A305" s="76" t="s">
        <v>432</v>
      </c>
      <c r="B305" s="6" t="s">
        <v>5606</v>
      </c>
      <c r="C305" s="6" t="s">
        <v>4797</v>
      </c>
      <c r="D305" s="77" t="s">
        <v>4798</v>
      </c>
      <c r="E305" s="77" t="s">
        <v>5607</v>
      </c>
      <c r="F305" s="77"/>
      <c r="G305" s="77" t="s">
        <v>5042</v>
      </c>
      <c r="H305" s="77" t="s">
        <v>5608</v>
      </c>
      <c r="I305" s="77" t="s">
        <v>5194</v>
      </c>
      <c r="J305" s="77" t="s">
        <v>121</v>
      </c>
      <c r="K305" s="77"/>
      <c r="L305" s="77"/>
      <c r="M305" s="78"/>
      <c r="N305" s="78"/>
      <c r="O305" s="78"/>
      <c r="P305" s="78"/>
      <c r="Q305" s="78"/>
      <c r="R305" s="77" t="s">
        <v>4803</v>
      </c>
    </row>
    <row r="306" customHeight="1" spans="1:18">
      <c r="A306" s="76" t="s">
        <v>432</v>
      </c>
      <c r="B306" s="6" t="s">
        <v>5606</v>
      </c>
      <c r="C306" s="6" t="s">
        <v>4804</v>
      </c>
      <c r="D306" s="77" t="s">
        <v>4805</v>
      </c>
      <c r="E306" s="77" t="s">
        <v>5195</v>
      </c>
      <c r="F306" s="77"/>
      <c r="G306" s="77" t="s">
        <v>5192</v>
      </c>
      <c r="H306" s="77" t="s">
        <v>5609</v>
      </c>
      <c r="I306" s="77" t="s">
        <v>5262</v>
      </c>
      <c r="J306" s="77" t="s">
        <v>121</v>
      </c>
      <c r="K306" s="77"/>
      <c r="L306" s="77"/>
      <c r="M306" s="78"/>
      <c r="N306" s="78"/>
      <c r="O306" s="78"/>
      <c r="P306" s="78"/>
      <c r="Q306" s="78"/>
      <c r="R306" s="77" t="s">
        <v>4803</v>
      </c>
    </row>
    <row r="307" customHeight="1" spans="1:18">
      <c r="A307" s="76" t="s">
        <v>432</v>
      </c>
      <c r="B307" s="6" t="s">
        <v>5610</v>
      </c>
      <c r="C307" s="6" t="s">
        <v>4797</v>
      </c>
      <c r="D307" s="77" t="s">
        <v>4798</v>
      </c>
      <c r="E307" s="77" t="s">
        <v>5611</v>
      </c>
      <c r="F307" s="77"/>
      <c r="G307" s="77" t="s">
        <v>5612</v>
      </c>
      <c r="H307" s="77" t="s">
        <v>4970</v>
      </c>
      <c r="I307" s="77" t="s">
        <v>5536</v>
      </c>
      <c r="J307" s="77" t="s">
        <v>121</v>
      </c>
      <c r="K307" s="77"/>
      <c r="L307" s="77"/>
      <c r="M307" s="78"/>
      <c r="N307" s="78"/>
      <c r="O307" s="78"/>
      <c r="P307" s="78"/>
      <c r="Q307" s="78"/>
      <c r="R307" s="77" t="s">
        <v>4803</v>
      </c>
    </row>
    <row r="308" customHeight="1" spans="1:18">
      <c r="A308" s="76" t="s">
        <v>432</v>
      </c>
      <c r="B308" s="6" t="s">
        <v>5610</v>
      </c>
      <c r="C308" s="6" t="s">
        <v>4804</v>
      </c>
      <c r="D308" s="77" t="s">
        <v>4805</v>
      </c>
      <c r="E308" s="77" t="s">
        <v>5613</v>
      </c>
      <c r="F308" s="77"/>
      <c r="G308" s="77" t="s">
        <v>2534</v>
      </c>
      <c r="H308" s="77" t="s">
        <v>5614</v>
      </c>
      <c r="I308" s="77" t="s">
        <v>5536</v>
      </c>
      <c r="J308" s="77" t="s">
        <v>121</v>
      </c>
      <c r="K308" s="77"/>
      <c r="L308" s="77"/>
      <c r="M308" s="78"/>
      <c r="N308" s="78"/>
      <c r="O308" s="78"/>
      <c r="P308" s="78"/>
      <c r="Q308" s="78"/>
      <c r="R308" s="77" t="s">
        <v>4803</v>
      </c>
    </row>
    <row r="309" customHeight="1" spans="1:18">
      <c r="A309" s="76" t="s">
        <v>432</v>
      </c>
      <c r="B309" s="6" t="s">
        <v>5615</v>
      </c>
      <c r="C309" s="6" t="s">
        <v>4797</v>
      </c>
      <c r="D309" s="77" t="s">
        <v>4798</v>
      </c>
      <c r="E309" s="77" t="s">
        <v>5616</v>
      </c>
      <c r="F309" s="77"/>
      <c r="G309" s="77" t="s">
        <v>4955</v>
      </c>
      <c r="H309" s="77" t="s">
        <v>5617</v>
      </c>
      <c r="I309" s="77" t="s">
        <v>5618</v>
      </c>
      <c r="J309" s="77" t="s">
        <v>121</v>
      </c>
      <c r="K309" s="77"/>
      <c r="L309" s="77"/>
      <c r="M309" s="78"/>
      <c r="N309" s="78"/>
      <c r="O309" s="78"/>
      <c r="P309" s="78"/>
      <c r="Q309" s="78"/>
      <c r="R309" s="77" t="s">
        <v>4803</v>
      </c>
    </row>
    <row r="310" customHeight="1" spans="1:18">
      <c r="A310" s="76" t="s">
        <v>432</v>
      </c>
      <c r="B310" s="6" t="s">
        <v>5615</v>
      </c>
      <c r="C310" s="6" t="s">
        <v>4804</v>
      </c>
      <c r="D310" s="77" t="s">
        <v>4805</v>
      </c>
      <c r="E310" s="77"/>
      <c r="F310" s="77"/>
      <c r="G310" s="77" t="s">
        <v>4983</v>
      </c>
      <c r="H310" s="77" t="s">
        <v>5440</v>
      </c>
      <c r="I310" s="77" t="s">
        <v>5498</v>
      </c>
      <c r="J310" s="77" t="s">
        <v>121</v>
      </c>
      <c r="K310" s="77"/>
      <c r="L310" s="77"/>
      <c r="M310" s="78"/>
      <c r="N310" s="78"/>
      <c r="O310" s="78"/>
      <c r="P310" s="78"/>
      <c r="Q310" s="78"/>
      <c r="R310" s="77" t="s">
        <v>4803</v>
      </c>
    </row>
    <row r="311" customHeight="1" spans="1:18">
      <c r="A311" s="76" t="s">
        <v>432</v>
      </c>
      <c r="B311" s="6" t="s">
        <v>5619</v>
      </c>
      <c r="C311" s="6" t="s">
        <v>4797</v>
      </c>
      <c r="D311" s="77" t="s">
        <v>4798</v>
      </c>
      <c r="E311" s="77" t="s">
        <v>5620</v>
      </c>
      <c r="F311" s="77"/>
      <c r="G311" s="77" t="s">
        <v>4955</v>
      </c>
      <c r="H311" s="77" t="s">
        <v>5617</v>
      </c>
      <c r="I311" s="77" t="s">
        <v>5621</v>
      </c>
      <c r="J311" s="77" t="s">
        <v>121</v>
      </c>
      <c r="K311" s="77"/>
      <c r="L311" s="77"/>
      <c r="M311" s="78"/>
      <c r="N311" s="78"/>
      <c r="O311" s="78"/>
      <c r="P311" s="78"/>
      <c r="Q311" s="78"/>
      <c r="R311" s="77" t="s">
        <v>4803</v>
      </c>
    </row>
    <row r="312" customHeight="1" spans="1:18">
      <c r="A312" s="76" t="s">
        <v>432</v>
      </c>
      <c r="B312" s="6" t="s">
        <v>5619</v>
      </c>
      <c r="C312" s="6" t="s">
        <v>4804</v>
      </c>
      <c r="D312" s="77" t="s">
        <v>4805</v>
      </c>
      <c r="E312" s="77" t="s">
        <v>5622</v>
      </c>
      <c r="F312" s="77"/>
      <c r="G312" s="77" t="s">
        <v>4983</v>
      </c>
      <c r="H312" s="77" t="s">
        <v>5440</v>
      </c>
      <c r="I312" s="77" t="s">
        <v>5197</v>
      </c>
      <c r="J312" s="77" t="s">
        <v>121</v>
      </c>
      <c r="K312" s="77"/>
      <c r="L312" s="77"/>
      <c r="M312" s="78"/>
      <c r="N312" s="78"/>
      <c r="O312" s="78"/>
      <c r="P312" s="78"/>
      <c r="Q312" s="78"/>
      <c r="R312" s="77"/>
    </row>
    <row r="313" customHeight="1" spans="1:18">
      <c r="A313" s="76" t="s">
        <v>432</v>
      </c>
      <c r="B313" s="6" t="s">
        <v>5623</v>
      </c>
      <c r="C313" s="6" t="s">
        <v>4797</v>
      </c>
      <c r="D313" s="77" t="s">
        <v>4798</v>
      </c>
      <c r="E313" s="77" t="s">
        <v>5624</v>
      </c>
      <c r="F313" s="77"/>
      <c r="G313" s="77" t="s">
        <v>5625</v>
      </c>
      <c r="H313" s="77" t="s">
        <v>4866</v>
      </c>
      <c r="I313" s="77" t="s">
        <v>5626</v>
      </c>
      <c r="J313" s="77" t="s">
        <v>121</v>
      </c>
      <c r="K313" s="77"/>
      <c r="L313" s="77"/>
      <c r="M313" s="78"/>
      <c r="N313" s="78"/>
      <c r="O313" s="78"/>
      <c r="P313" s="78"/>
      <c r="Q313" s="78"/>
      <c r="R313" s="77" t="s">
        <v>4803</v>
      </c>
    </row>
    <row r="314" customHeight="1" spans="1:18">
      <c r="A314" s="76" t="s">
        <v>432</v>
      </c>
      <c r="B314" s="6" t="s">
        <v>5623</v>
      </c>
      <c r="C314" s="6" t="s">
        <v>4804</v>
      </c>
      <c r="D314" s="77" t="s">
        <v>4805</v>
      </c>
      <c r="E314" s="77" t="s">
        <v>5627</v>
      </c>
      <c r="F314" s="77"/>
      <c r="G314" s="77" t="s">
        <v>4955</v>
      </c>
      <c r="H314" s="77" t="s">
        <v>5561</v>
      </c>
      <c r="I314" s="77" t="s">
        <v>4813</v>
      </c>
      <c r="J314" s="77" t="s">
        <v>121</v>
      </c>
      <c r="K314" s="77"/>
      <c r="L314" s="77"/>
      <c r="M314" s="78"/>
      <c r="N314" s="78"/>
      <c r="O314" s="78"/>
      <c r="P314" s="78"/>
      <c r="Q314" s="78"/>
      <c r="R314" s="77" t="s">
        <v>4803</v>
      </c>
    </row>
    <row r="315" customHeight="1" spans="1:18">
      <c r="A315" s="76" t="s">
        <v>432</v>
      </c>
      <c r="B315" s="6" t="s">
        <v>5628</v>
      </c>
      <c r="C315" s="6" t="s">
        <v>4797</v>
      </c>
      <c r="D315" s="77" t="s">
        <v>4798</v>
      </c>
      <c r="E315" s="77" t="s">
        <v>5629</v>
      </c>
      <c r="F315" s="77"/>
      <c r="G315" s="77" t="s">
        <v>5083</v>
      </c>
      <c r="H315" s="77" t="s">
        <v>5608</v>
      </c>
      <c r="I315" s="77" t="s">
        <v>5194</v>
      </c>
      <c r="J315" s="77" t="s">
        <v>121</v>
      </c>
      <c r="K315" s="77"/>
      <c r="L315" s="77"/>
      <c r="M315" s="78"/>
      <c r="N315" s="78"/>
      <c r="O315" s="78"/>
      <c r="P315" s="78"/>
      <c r="Q315" s="78"/>
      <c r="R315" s="77" t="s">
        <v>4803</v>
      </c>
    </row>
    <row r="316" customHeight="1" spans="1:18">
      <c r="A316" s="76" t="s">
        <v>432</v>
      </c>
      <c r="B316" s="6" t="s">
        <v>5628</v>
      </c>
      <c r="C316" s="6" t="s">
        <v>4804</v>
      </c>
      <c r="D316" s="77" t="s">
        <v>4805</v>
      </c>
      <c r="E316" s="77" t="s">
        <v>5630</v>
      </c>
      <c r="F316" s="77"/>
      <c r="G316" s="77" t="s">
        <v>5631</v>
      </c>
      <c r="H316" s="77" t="s">
        <v>5258</v>
      </c>
      <c r="I316" s="77" t="s">
        <v>5262</v>
      </c>
      <c r="J316" s="77" t="s">
        <v>121</v>
      </c>
      <c r="K316" s="77"/>
      <c r="L316" s="77"/>
      <c r="M316" s="78"/>
      <c r="N316" s="78"/>
      <c r="O316" s="78"/>
      <c r="P316" s="78"/>
      <c r="Q316" s="78"/>
      <c r="R316" s="77" t="s">
        <v>4803</v>
      </c>
    </row>
    <row r="317" customHeight="1" spans="1:18">
      <c r="A317" s="76" t="s">
        <v>432</v>
      </c>
      <c r="B317" s="6" t="s">
        <v>5632</v>
      </c>
      <c r="C317" s="6" t="s">
        <v>4797</v>
      </c>
      <c r="D317" s="77" t="s">
        <v>4798</v>
      </c>
      <c r="E317" s="77" t="s">
        <v>5633</v>
      </c>
      <c r="F317" s="77"/>
      <c r="G317" s="77" t="s">
        <v>5634</v>
      </c>
      <c r="H317" s="77" t="s">
        <v>5635</v>
      </c>
      <c r="I317" s="77" t="s">
        <v>5194</v>
      </c>
      <c r="J317" s="77" t="s">
        <v>121</v>
      </c>
      <c r="K317" s="77"/>
      <c r="L317" s="77"/>
      <c r="M317" s="78"/>
      <c r="N317" s="78"/>
      <c r="O317" s="78"/>
      <c r="P317" s="78"/>
      <c r="Q317" s="78"/>
      <c r="R317" s="77" t="s">
        <v>4803</v>
      </c>
    </row>
    <row r="318" customHeight="1" spans="1:18">
      <c r="A318" s="76" t="s">
        <v>432</v>
      </c>
      <c r="B318" s="6" t="s">
        <v>5632</v>
      </c>
      <c r="C318" s="6" t="s">
        <v>4804</v>
      </c>
      <c r="D318" s="77" t="s">
        <v>4805</v>
      </c>
      <c r="E318" s="77" t="s">
        <v>5636</v>
      </c>
      <c r="F318" s="77"/>
      <c r="G318" s="77" t="s">
        <v>5637</v>
      </c>
      <c r="H318" s="77" t="s">
        <v>5135</v>
      </c>
      <c r="I318" s="77" t="s">
        <v>4816</v>
      </c>
      <c r="J318" s="77" t="s">
        <v>121</v>
      </c>
      <c r="K318" s="77"/>
      <c r="L318" s="77"/>
      <c r="M318" s="78"/>
      <c r="N318" s="78"/>
      <c r="O318" s="78"/>
      <c r="P318" s="78"/>
      <c r="Q318" s="78"/>
      <c r="R318" s="77" t="s">
        <v>4803</v>
      </c>
    </row>
    <row r="319" customHeight="1" spans="1:18">
      <c r="A319" s="76" t="s">
        <v>432</v>
      </c>
      <c r="B319" s="6" t="s">
        <v>5638</v>
      </c>
      <c r="C319" s="6" t="s">
        <v>4797</v>
      </c>
      <c r="D319" s="77" t="s">
        <v>4798</v>
      </c>
      <c r="E319" s="77" t="s">
        <v>5624</v>
      </c>
      <c r="F319" s="77"/>
      <c r="G319" s="77" t="s">
        <v>5625</v>
      </c>
      <c r="H319" s="77" t="s">
        <v>4866</v>
      </c>
      <c r="I319" s="77" t="s">
        <v>5626</v>
      </c>
      <c r="J319" s="77" t="s">
        <v>121</v>
      </c>
      <c r="K319" s="77"/>
      <c r="L319" s="77"/>
      <c r="M319" s="78"/>
      <c r="N319" s="78"/>
      <c r="O319" s="78"/>
      <c r="P319" s="78"/>
      <c r="Q319" s="78"/>
      <c r="R319" s="77" t="s">
        <v>4803</v>
      </c>
    </row>
    <row r="320" customHeight="1" spans="1:18">
      <c r="A320" s="76" t="s">
        <v>432</v>
      </c>
      <c r="B320" s="6" t="s">
        <v>5638</v>
      </c>
      <c r="C320" s="6" t="s">
        <v>4804</v>
      </c>
      <c r="D320" s="77" t="s">
        <v>4805</v>
      </c>
      <c r="E320" s="77" t="s">
        <v>5639</v>
      </c>
      <c r="F320" s="77"/>
      <c r="G320" s="77" t="s">
        <v>5640</v>
      </c>
      <c r="H320" s="77" t="s">
        <v>5561</v>
      </c>
      <c r="I320" s="77" t="s">
        <v>4813</v>
      </c>
      <c r="J320" s="77" t="s">
        <v>121</v>
      </c>
      <c r="K320" s="77"/>
      <c r="L320" s="77"/>
      <c r="M320" s="78"/>
      <c r="N320" s="78"/>
      <c r="O320" s="78"/>
      <c r="P320" s="78"/>
      <c r="Q320" s="78"/>
      <c r="R320" s="77" t="s">
        <v>4803</v>
      </c>
    </row>
    <row r="321" customHeight="1" spans="1:18">
      <c r="A321" s="76" t="s">
        <v>432</v>
      </c>
      <c r="B321" s="6" t="s">
        <v>5641</v>
      </c>
      <c r="C321" s="6" t="s">
        <v>4797</v>
      </c>
      <c r="D321" s="77" t="s">
        <v>4798</v>
      </c>
      <c r="E321" s="77" t="s">
        <v>5642</v>
      </c>
      <c r="F321" s="77"/>
      <c r="G321" s="77" t="s">
        <v>4955</v>
      </c>
      <c r="H321" s="77" t="s">
        <v>5617</v>
      </c>
      <c r="I321" s="77" t="s">
        <v>5621</v>
      </c>
      <c r="J321" s="77" t="s">
        <v>121</v>
      </c>
      <c r="K321" s="77"/>
      <c r="L321" s="77"/>
      <c r="M321" s="78"/>
      <c r="N321" s="78"/>
      <c r="O321" s="78"/>
      <c r="P321" s="78"/>
      <c r="Q321" s="78"/>
      <c r="R321" s="77" t="s">
        <v>4803</v>
      </c>
    </row>
    <row r="322" customHeight="1" spans="1:18">
      <c r="A322" s="76" t="s">
        <v>432</v>
      </c>
      <c r="B322" s="6" t="s">
        <v>5641</v>
      </c>
      <c r="C322" s="6" t="s">
        <v>4804</v>
      </c>
      <c r="D322" s="77" t="s">
        <v>4805</v>
      </c>
      <c r="E322" s="77" t="s">
        <v>5622</v>
      </c>
      <c r="F322" s="77"/>
      <c r="G322" s="77" t="s">
        <v>4983</v>
      </c>
      <c r="H322" s="77" t="s">
        <v>5440</v>
      </c>
      <c r="I322" s="77" t="s">
        <v>5197</v>
      </c>
      <c r="J322" s="77" t="s">
        <v>121</v>
      </c>
      <c r="K322" s="77"/>
      <c r="L322" s="77"/>
      <c r="M322" s="78"/>
      <c r="N322" s="78"/>
      <c r="O322" s="78"/>
      <c r="P322" s="78"/>
      <c r="Q322" s="78"/>
      <c r="R322" s="77" t="s">
        <v>4803</v>
      </c>
    </row>
    <row r="323" customHeight="1" spans="1:18">
      <c r="A323" s="76" t="s">
        <v>432</v>
      </c>
      <c r="B323" s="6" t="s">
        <v>5643</v>
      </c>
      <c r="C323" s="6" t="s">
        <v>4797</v>
      </c>
      <c r="D323" s="77" t="s">
        <v>4798</v>
      </c>
      <c r="E323" s="77" t="s">
        <v>5644</v>
      </c>
      <c r="F323" s="77"/>
      <c r="G323" s="77" t="s">
        <v>4980</v>
      </c>
      <c r="H323" s="77" t="s">
        <v>5188</v>
      </c>
      <c r="I323" s="77" t="s">
        <v>5194</v>
      </c>
      <c r="J323" s="77" t="s">
        <v>121</v>
      </c>
      <c r="K323" s="77"/>
      <c r="L323" s="77"/>
      <c r="M323" s="78"/>
      <c r="N323" s="78"/>
      <c r="O323" s="78"/>
      <c r="P323" s="78"/>
      <c r="Q323" s="78"/>
      <c r="R323" s="77" t="s">
        <v>4803</v>
      </c>
    </row>
    <row r="324" customHeight="1" spans="1:18">
      <c r="A324" s="76" t="s">
        <v>432</v>
      </c>
      <c r="B324" s="6" t="s">
        <v>5643</v>
      </c>
      <c r="C324" s="6" t="s">
        <v>4804</v>
      </c>
      <c r="D324" s="77" t="s">
        <v>4805</v>
      </c>
      <c r="E324" s="77" t="s">
        <v>5645</v>
      </c>
      <c r="F324" s="77"/>
      <c r="G324" s="77" t="s">
        <v>5203</v>
      </c>
      <c r="H324" s="77" t="s">
        <v>5494</v>
      </c>
      <c r="I324" s="77" t="s">
        <v>5646</v>
      </c>
      <c r="J324" s="77" t="s">
        <v>121</v>
      </c>
      <c r="K324" s="77"/>
      <c r="L324" s="77"/>
      <c r="M324" s="78"/>
      <c r="N324" s="78"/>
      <c r="O324" s="78"/>
      <c r="P324" s="78"/>
      <c r="Q324" s="78"/>
      <c r="R324" s="77" t="s">
        <v>4803</v>
      </c>
    </row>
    <row r="325" customHeight="1" spans="1:18">
      <c r="A325" s="76" t="s">
        <v>432</v>
      </c>
      <c r="B325" s="6" t="s">
        <v>5647</v>
      </c>
      <c r="C325" s="6" t="s">
        <v>4797</v>
      </c>
      <c r="D325" s="77" t="s">
        <v>4798</v>
      </c>
      <c r="E325" s="77" t="s">
        <v>5648</v>
      </c>
      <c r="F325" s="77"/>
      <c r="G325" s="77" t="s">
        <v>5649</v>
      </c>
      <c r="H325" s="77" t="s">
        <v>5650</v>
      </c>
      <c r="I325" s="77" t="s">
        <v>5621</v>
      </c>
      <c r="J325" s="77" t="s">
        <v>121</v>
      </c>
      <c r="K325" s="77"/>
      <c r="L325" s="77"/>
      <c r="M325" s="78"/>
      <c r="N325" s="78"/>
      <c r="O325" s="78"/>
      <c r="P325" s="78"/>
      <c r="Q325" s="78"/>
      <c r="R325" s="77" t="s">
        <v>4803</v>
      </c>
    </row>
    <row r="326" customHeight="1" spans="1:18">
      <c r="A326" s="76" t="s">
        <v>432</v>
      </c>
      <c r="B326" s="6" t="s">
        <v>5647</v>
      </c>
      <c r="C326" s="6" t="s">
        <v>4804</v>
      </c>
      <c r="D326" s="77" t="s">
        <v>4805</v>
      </c>
      <c r="E326" s="77" t="s">
        <v>5651</v>
      </c>
      <c r="F326" s="77"/>
      <c r="G326" s="77" t="s">
        <v>5652</v>
      </c>
      <c r="H326" s="77" t="s">
        <v>5653</v>
      </c>
      <c r="I326" s="77" t="s">
        <v>5654</v>
      </c>
      <c r="J326" s="77" t="s">
        <v>121</v>
      </c>
      <c r="K326" s="77"/>
      <c r="L326" s="77"/>
      <c r="M326" s="78"/>
      <c r="N326" s="78"/>
      <c r="O326" s="78"/>
      <c r="P326" s="78"/>
      <c r="Q326" s="78"/>
      <c r="R326" s="77" t="s">
        <v>4803</v>
      </c>
    </row>
    <row r="327" customHeight="1" spans="1:18">
      <c r="A327" s="76" t="s">
        <v>432</v>
      </c>
      <c r="B327" s="6" t="s">
        <v>5655</v>
      </c>
      <c r="C327" s="6" t="s">
        <v>4797</v>
      </c>
      <c r="D327" s="77" t="s">
        <v>4798</v>
      </c>
      <c r="E327" s="77" t="s">
        <v>5648</v>
      </c>
      <c r="F327" s="77"/>
      <c r="G327" s="77" t="s">
        <v>5649</v>
      </c>
      <c r="H327" s="77" t="s">
        <v>5650</v>
      </c>
      <c r="I327" s="77" t="s">
        <v>5621</v>
      </c>
      <c r="J327" s="77" t="s">
        <v>121</v>
      </c>
      <c r="K327" s="77"/>
      <c r="L327" s="77"/>
      <c r="M327" s="78"/>
      <c r="N327" s="78"/>
      <c r="O327" s="78"/>
      <c r="P327" s="78"/>
      <c r="Q327" s="78"/>
      <c r="R327" s="77" t="s">
        <v>4803</v>
      </c>
    </row>
    <row r="328" customHeight="1" spans="1:18">
      <c r="A328" s="76" t="s">
        <v>432</v>
      </c>
      <c r="B328" s="6" t="s">
        <v>5655</v>
      </c>
      <c r="C328" s="6" t="s">
        <v>4804</v>
      </c>
      <c r="D328" s="77" t="s">
        <v>4805</v>
      </c>
      <c r="E328" s="77" t="s">
        <v>5656</v>
      </c>
      <c r="F328" s="77"/>
      <c r="G328" s="77" t="s">
        <v>5657</v>
      </c>
      <c r="H328" s="77" t="s">
        <v>5653</v>
      </c>
      <c r="I328" s="77" t="s">
        <v>5654</v>
      </c>
      <c r="J328" s="77" t="s">
        <v>121</v>
      </c>
      <c r="K328" s="77"/>
      <c r="L328" s="77"/>
      <c r="M328" s="78"/>
      <c r="N328" s="78"/>
      <c r="O328" s="78"/>
      <c r="P328" s="78"/>
      <c r="Q328" s="78"/>
      <c r="R328" s="77" t="s">
        <v>4803</v>
      </c>
    </row>
    <row r="329" customHeight="1" spans="1:18">
      <c r="A329" s="76" t="s">
        <v>432</v>
      </c>
      <c r="B329" s="6" t="s">
        <v>5658</v>
      </c>
      <c r="C329" s="6" t="s">
        <v>4797</v>
      </c>
      <c r="D329" s="77" t="s">
        <v>4798</v>
      </c>
      <c r="E329" s="77" t="s">
        <v>5659</v>
      </c>
      <c r="F329" s="77"/>
      <c r="G329" s="77" t="s">
        <v>2721</v>
      </c>
      <c r="H329" s="77" t="s">
        <v>5660</v>
      </c>
      <c r="I329" s="77" t="s">
        <v>5539</v>
      </c>
      <c r="J329" s="77" t="s">
        <v>121</v>
      </c>
      <c r="K329" s="77"/>
      <c r="L329" s="77"/>
      <c r="M329" s="78"/>
      <c r="N329" s="78"/>
      <c r="O329" s="78"/>
      <c r="P329" s="78"/>
      <c r="Q329" s="78"/>
      <c r="R329" s="77" t="s">
        <v>4803</v>
      </c>
    </row>
    <row r="330" customHeight="1" spans="1:18">
      <c r="A330" s="76" t="s">
        <v>432</v>
      </c>
      <c r="B330" s="6" t="s">
        <v>5661</v>
      </c>
      <c r="C330" s="6" t="s">
        <v>4797</v>
      </c>
      <c r="D330" s="77" t="s">
        <v>4798</v>
      </c>
      <c r="E330" s="77" t="s">
        <v>5662</v>
      </c>
      <c r="F330" s="77"/>
      <c r="G330" s="77" t="s">
        <v>5663</v>
      </c>
      <c r="H330" s="77" t="s">
        <v>5228</v>
      </c>
      <c r="I330" s="77" t="s">
        <v>5664</v>
      </c>
      <c r="J330" s="77" t="s">
        <v>121</v>
      </c>
      <c r="K330" s="77"/>
      <c r="L330" s="77"/>
      <c r="M330" s="78"/>
      <c r="N330" s="78"/>
      <c r="O330" s="78"/>
      <c r="P330" s="78"/>
      <c r="Q330" s="78"/>
      <c r="R330" s="77" t="s">
        <v>4803</v>
      </c>
    </row>
    <row r="331" customHeight="1" spans="1:18">
      <c r="A331" s="76" t="s">
        <v>432</v>
      </c>
      <c r="B331" s="6" t="s">
        <v>5661</v>
      </c>
      <c r="C331" s="6" t="s">
        <v>4804</v>
      </c>
      <c r="D331" s="77" t="s">
        <v>4805</v>
      </c>
      <c r="E331" s="77" t="s">
        <v>5665</v>
      </c>
      <c r="F331" s="77"/>
      <c r="G331" s="77" t="s">
        <v>5666</v>
      </c>
      <c r="H331" s="77" t="s">
        <v>5667</v>
      </c>
      <c r="I331" s="77" t="s">
        <v>5297</v>
      </c>
      <c r="J331" s="77" t="s">
        <v>121</v>
      </c>
      <c r="K331" s="77"/>
      <c r="L331" s="77"/>
      <c r="M331" s="78"/>
      <c r="N331" s="78"/>
      <c r="O331" s="78"/>
      <c r="P331" s="78"/>
      <c r="Q331" s="78"/>
      <c r="R331" s="77" t="s">
        <v>4803</v>
      </c>
    </row>
    <row r="332" customHeight="1" spans="1:18">
      <c r="A332" s="76" t="s">
        <v>432</v>
      </c>
      <c r="B332" s="6" t="s">
        <v>5668</v>
      </c>
      <c r="C332" s="6" t="s">
        <v>4797</v>
      </c>
      <c r="D332" s="77" t="s">
        <v>4798</v>
      </c>
      <c r="E332" s="77" t="s">
        <v>5669</v>
      </c>
      <c r="F332" s="77"/>
      <c r="G332" s="77" t="s">
        <v>5670</v>
      </c>
      <c r="H332" s="77" t="s">
        <v>5671</v>
      </c>
      <c r="I332" s="77" t="s">
        <v>5194</v>
      </c>
      <c r="J332" s="77" t="s">
        <v>121</v>
      </c>
      <c r="K332" s="77"/>
      <c r="L332" s="77"/>
      <c r="M332" s="78"/>
      <c r="N332" s="78"/>
      <c r="O332" s="78"/>
      <c r="P332" s="78"/>
      <c r="Q332" s="78"/>
      <c r="R332" s="77" t="s">
        <v>4803</v>
      </c>
    </row>
    <row r="333" customHeight="1" spans="1:18">
      <c r="A333" s="76" t="s">
        <v>432</v>
      </c>
      <c r="B333" s="6" t="s">
        <v>5668</v>
      </c>
      <c r="C333" s="6" t="s">
        <v>4804</v>
      </c>
      <c r="D333" s="77" t="s">
        <v>4805</v>
      </c>
      <c r="E333" s="77" t="s">
        <v>5672</v>
      </c>
      <c r="F333" s="77"/>
      <c r="G333" s="77" t="s">
        <v>5673</v>
      </c>
      <c r="H333" s="77" t="s">
        <v>5674</v>
      </c>
      <c r="I333" s="77" t="s">
        <v>5675</v>
      </c>
      <c r="J333" s="77" t="s">
        <v>121</v>
      </c>
      <c r="K333" s="77"/>
      <c r="L333" s="77"/>
      <c r="M333" s="78"/>
      <c r="N333" s="78"/>
      <c r="O333" s="78"/>
      <c r="P333" s="78"/>
      <c r="Q333" s="78"/>
      <c r="R333" s="77" t="s">
        <v>4803</v>
      </c>
    </row>
    <row r="334" customHeight="1" spans="1:18">
      <c r="A334" s="76" t="s">
        <v>432</v>
      </c>
      <c r="B334" s="6" t="s">
        <v>5676</v>
      </c>
      <c r="C334" s="6" t="s">
        <v>4797</v>
      </c>
      <c r="D334" s="77" t="s">
        <v>4798</v>
      </c>
      <c r="E334" s="77" t="s">
        <v>5677</v>
      </c>
      <c r="F334" s="77"/>
      <c r="G334" s="77" t="s">
        <v>5174</v>
      </c>
      <c r="H334" s="77" t="s">
        <v>5678</v>
      </c>
      <c r="I334" s="77" t="s">
        <v>5194</v>
      </c>
      <c r="J334" s="77" t="s">
        <v>121</v>
      </c>
      <c r="K334" s="77"/>
      <c r="L334" s="77"/>
      <c r="M334" s="78"/>
      <c r="N334" s="78"/>
      <c r="O334" s="78"/>
      <c r="P334" s="78"/>
      <c r="Q334" s="78"/>
      <c r="R334" s="77" t="s">
        <v>4803</v>
      </c>
    </row>
    <row r="335" customHeight="1" spans="1:18">
      <c r="A335" s="76" t="s">
        <v>432</v>
      </c>
      <c r="B335" s="6" t="s">
        <v>5676</v>
      </c>
      <c r="C335" s="6" t="s">
        <v>4804</v>
      </c>
      <c r="D335" s="77" t="s">
        <v>4805</v>
      </c>
      <c r="E335" s="77" t="s">
        <v>5679</v>
      </c>
      <c r="F335" s="77"/>
      <c r="G335" s="77" t="s">
        <v>5205</v>
      </c>
      <c r="H335" s="77" t="s">
        <v>5680</v>
      </c>
      <c r="I335" s="77" t="s">
        <v>5262</v>
      </c>
      <c r="J335" s="77" t="s">
        <v>121</v>
      </c>
      <c r="K335" s="77"/>
      <c r="L335" s="77"/>
      <c r="M335" s="78"/>
      <c r="N335" s="78"/>
      <c r="O335" s="78"/>
      <c r="P335" s="78"/>
      <c r="Q335" s="78"/>
      <c r="R335" s="77" t="s">
        <v>4803</v>
      </c>
    </row>
    <row r="336" customHeight="1" spans="1:18">
      <c r="A336" s="76" t="s">
        <v>432</v>
      </c>
      <c r="B336" s="6" t="s">
        <v>5681</v>
      </c>
      <c r="C336" s="6" t="s">
        <v>4797</v>
      </c>
      <c r="D336" s="77" t="s">
        <v>4798</v>
      </c>
      <c r="E336" s="77" t="s">
        <v>5682</v>
      </c>
      <c r="F336" s="77"/>
      <c r="G336" s="77" t="s">
        <v>5042</v>
      </c>
      <c r="H336" s="77" t="s">
        <v>5683</v>
      </c>
      <c r="I336" s="77" t="s">
        <v>5194</v>
      </c>
      <c r="J336" s="77" t="s">
        <v>121</v>
      </c>
      <c r="K336" s="77"/>
      <c r="L336" s="77"/>
      <c r="M336" s="78"/>
      <c r="N336" s="78"/>
      <c r="O336" s="78"/>
      <c r="P336" s="78"/>
      <c r="Q336" s="78"/>
      <c r="R336" s="77" t="s">
        <v>4803</v>
      </c>
    </row>
    <row r="337" customHeight="1" spans="1:18">
      <c r="A337" s="76" t="s">
        <v>432</v>
      </c>
      <c r="B337" s="6" t="s">
        <v>5681</v>
      </c>
      <c r="C337" s="6" t="s">
        <v>4804</v>
      </c>
      <c r="D337" s="77" t="s">
        <v>4805</v>
      </c>
      <c r="E337" s="77" t="s">
        <v>5684</v>
      </c>
      <c r="F337" s="77"/>
      <c r="G337" s="77" t="s">
        <v>5192</v>
      </c>
      <c r="H337" s="77" t="s">
        <v>5685</v>
      </c>
      <c r="I337" s="77" t="s">
        <v>5197</v>
      </c>
      <c r="J337" s="77" t="s">
        <v>121</v>
      </c>
      <c r="K337" s="77"/>
      <c r="L337" s="77"/>
      <c r="M337" s="78"/>
      <c r="N337" s="78"/>
      <c r="O337" s="78"/>
      <c r="P337" s="78"/>
      <c r="Q337" s="78"/>
      <c r="R337" s="77" t="s">
        <v>4803</v>
      </c>
    </row>
    <row r="338" customHeight="1" spans="1:18">
      <c r="A338" s="76" t="s">
        <v>432</v>
      </c>
      <c r="B338" s="6" t="s">
        <v>5686</v>
      </c>
      <c r="C338" s="6" t="s">
        <v>4797</v>
      </c>
      <c r="D338" s="77" t="s">
        <v>4798</v>
      </c>
      <c r="E338" s="77" t="s">
        <v>5687</v>
      </c>
      <c r="F338" s="77"/>
      <c r="G338" s="77" t="s">
        <v>5184</v>
      </c>
      <c r="H338" s="77" t="s">
        <v>5196</v>
      </c>
      <c r="I338" s="77" t="s">
        <v>5688</v>
      </c>
      <c r="J338" s="77" t="s">
        <v>121</v>
      </c>
      <c r="K338" s="77"/>
      <c r="L338" s="77"/>
      <c r="M338" s="78"/>
      <c r="N338" s="78"/>
      <c r="O338" s="78"/>
      <c r="P338" s="78"/>
      <c r="Q338" s="78"/>
      <c r="R338" s="77" t="s">
        <v>4803</v>
      </c>
    </row>
    <row r="339" customHeight="1" spans="1:18">
      <c r="A339" s="76" t="s">
        <v>432</v>
      </c>
      <c r="B339" s="6" t="s">
        <v>5686</v>
      </c>
      <c r="C339" s="6" t="s">
        <v>4804</v>
      </c>
      <c r="D339" s="77" t="s">
        <v>4805</v>
      </c>
      <c r="E339" s="77" t="s">
        <v>5689</v>
      </c>
      <c r="F339" s="77"/>
      <c r="G339" s="77" t="s">
        <v>5192</v>
      </c>
      <c r="H339" s="77" t="s">
        <v>5233</v>
      </c>
      <c r="I339" s="77" t="s">
        <v>5690</v>
      </c>
      <c r="J339" s="77" t="s">
        <v>121</v>
      </c>
      <c r="K339" s="77"/>
      <c r="L339" s="77"/>
      <c r="M339" s="78"/>
      <c r="N339" s="78"/>
      <c r="O339" s="78"/>
      <c r="P339" s="78"/>
      <c r="Q339" s="78"/>
      <c r="R339" s="77" t="s">
        <v>4803</v>
      </c>
    </row>
    <row r="340" customHeight="1" spans="1:18">
      <c r="A340" s="76" t="s">
        <v>432</v>
      </c>
      <c r="B340" s="6" t="s">
        <v>5691</v>
      </c>
      <c r="C340" s="6" t="s">
        <v>4797</v>
      </c>
      <c r="D340" s="77" t="s">
        <v>4798</v>
      </c>
      <c r="E340" s="77" t="s">
        <v>5692</v>
      </c>
      <c r="F340" s="77"/>
      <c r="G340" s="77" t="s">
        <v>5174</v>
      </c>
      <c r="H340" s="77" t="s">
        <v>5156</v>
      </c>
      <c r="I340" s="77" t="s">
        <v>5688</v>
      </c>
      <c r="J340" s="77" t="s">
        <v>121</v>
      </c>
      <c r="K340" s="77"/>
      <c r="L340" s="77"/>
      <c r="M340" s="78"/>
      <c r="N340" s="78"/>
      <c r="O340" s="78"/>
      <c r="P340" s="78"/>
      <c r="Q340" s="78"/>
      <c r="R340" s="77" t="s">
        <v>4803</v>
      </c>
    </row>
    <row r="341" customHeight="1" spans="1:18">
      <c r="A341" s="76" t="s">
        <v>432</v>
      </c>
      <c r="B341" s="6" t="s">
        <v>5691</v>
      </c>
      <c r="C341" s="6" t="s">
        <v>4804</v>
      </c>
      <c r="D341" s="77" t="s">
        <v>4805</v>
      </c>
      <c r="E341" s="77" t="s">
        <v>5693</v>
      </c>
      <c r="F341" s="77"/>
      <c r="G341" s="77" t="s">
        <v>5205</v>
      </c>
      <c r="H341" s="77" t="s">
        <v>5694</v>
      </c>
      <c r="I341" s="77" t="s">
        <v>5690</v>
      </c>
      <c r="J341" s="77" t="s">
        <v>121</v>
      </c>
      <c r="K341" s="77"/>
      <c r="L341" s="77"/>
      <c r="M341" s="78"/>
      <c r="N341" s="78"/>
      <c r="O341" s="78"/>
      <c r="P341" s="78"/>
      <c r="Q341" s="78"/>
      <c r="R341" s="77" t="s">
        <v>4803</v>
      </c>
    </row>
    <row r="342" customHeight="1" spans="1:18">
      <c r="A342" s="76" t="s">
        <v>432</v>
      </c>
      <c r="B342" s="6" t="s">
        <v>5695</v>
      </c>
      <c r="C342" s="6" t="s">
        <v>4797</v>
      </c>
      <c r="D342" s="77" t="s">
        <v>4798</v>
      </c>
      <c r="E342" s="77" t="s">
        <v>5696</v>
      </c>
      <c r="F342" s="77"/>
      <c r="G342" s="77" t="s">
        <v>5670</v>
      </c>
      <c r="H342" s="77" t="s">
        <v>5156</v>
      </c>
      <c r="I342" s="77" t="s">
        <v>5688</v>
      </c>
      <c r="J342" s="77" t="s">
        <v>121</v>
      </c>
      <c r="K342" s="77"/>
      <c r="L342" s="77"/>
      <c r="M342" s="78"/>
      <c r="N342" s="78"/>
      <c r="O342" s="78"/>
      <c r="P342" s="78"/>
      <c r="Q342" s="78"/>
      <c r="R342" s="77" t="s">
        <v>4803</v>
      </c>
    </row>
    <row r="343" customHeight="1" spans="1:18">
      <c r="A343" s="76" t="s">
        <v>432</v>
      </c>
      <c r="B343" s="6" t="s">
        <v>5695</v>
      </c>
      <c r="C343" s="6" t="s">
        <v>4804</v>
      </c>
      <c r="D343" s="77" t="s">
        <v>4805</v>
      </c>
      <c r="E343" s="77" t="s">
        <v>5697</v>
      </c>
      <c r="F343" s="77"/>
      <c r="G343" s="77" t="s">
        <v>5698</v>
      </c>
      <c r="H343" s="77" t="s">
        <v>5694</v>
      </c>
      <c r="I343" s="77" t="s">
        <v>5690</v>
      </c>
      <c r="J343" s="77" t="s">
        <v>121</v>
      </c>
      <c r="K343" s="77"/>
      <c r="L343" s="77"/>
      <c r="M343" s="78"/>
      <c r="N343" s="78"/>
      <c r="O343" s="78"/>
      <c r="P343" s="78"/>
      <c r="Q343" s="78"/>
      <c r="R343" s="77" t="s">
        <v>4803</v>
      </c>
    </row>
    <row r="344" customHeight="1" spans="1:18">
      <c r="A344" s="76" t="s">
        <v>432</v>
      </c>
      <c r="B344" s="6" t="s">
        <v>5699</v>
      </c>
      <c r="C344" s="6" t="s">
        <v>4797</v>
      </c>
      <c r="D344" s="77" t="s">
        <v>4798</v>
      </c>
      <c r="E344" s="77" t="s">
        <v>5700</v>
      </c>
      <c r="F344" s="77"/>
      <c r="G344" s="77" t="s">
        <v>5042</v>
      </c>
      <c r="H344" s="77" t="s">
        <v>5385</v>
      </c>
      <c r="I344" s="77" t="s">
        <v>5186</v>
      </c>
      <c r="J344" s="77" t="s">
        <v>121</v>
      </c>
      <c r="K344" s="77"/>
      <c r="L344" s="77"/>
      <c r="M344" s="78"/>
      <c r="N344" s="78"/>
      <c r="O344" s="78"/>
      <c r="P344" s="78"/>
      <c r="Q344" s="78"/>
      <c r="R344" s="77" t="s">
        <v>4803</v>
      </c>
    </row>
    <row r="345" customHeight="1" spans="1:18">
      <c r="A345" s="76" t="s">
        <v>432</v>
      </c>
      <c r="B345" s="6" t="s">
        <v>5699</v>
      </c>
      <c r="C345" s="6" t="s">
        <v>4804</v>
      </c>
      <c r="D345" s="77" t="s">
        <v>4805</v>
      </c>
      <c r="E345" s="77" t="s">
        <v>5701</v>
      </c>
      <c r="F345" s="77"/>
      <c r="G345" s="77" t="s">
        <v>5192</v>
      </c>
      <c r="H345" s="77" t="s">
        <v>5385</v>
      </c>
      <c r="I345" s="77" t="s">
        <v>5181</v>
      </c>
      <c r="J345" s="77" t="s">
        <v>121</v>
      </c>
      <c r="K345" s="77"/>
      <c r="L345" s="77"/>
      <c r="M345" s="78"/>
      <c r="N345" s="78"/>
      <c r="O345" s="78"/>
      <c r="P345" s="78"/>
      <c r="Q345" s="78"/>
      <c r="R345" s="77" t="s">
        <v>4803</v>
      </c>
    </row>
    <row r="346" customHeight="1" spans="1:18">
      <c r="A346" s="76" t="s">
        <v>432</v>
      </c>
      <c r="B346" s="6" t="s">
        <v>5702</v>
      </c>
      <c r="C346" s="6" t="s">
        <v>4797</v>
      </c>
      <c r="D346" s="77" t="s">
        <v>4798</v>
      </c>
      <c r="E346" s="77" t="s">
        <v>5703</v>
      </c>
      <c r="F346" s="77"/>
      <c r="G346" s="77" t="s">
        <v>5042</v>
      </c>
      <c r="H346" s="77" t="s">
        <v>5385</v>
      </c>
      <c r="I346" s="77" t="s">
        <v>5186</v>
      </c>
      <c r="J346" s="77" t="s">
        <v>121</v>
      </c>
      <c r="K346" s="77"/>
      <c r="L346" s="77"/>
      <c r="M346" s="78"/>
      <c r="N346" s="78"/>
      <c r="O346" s="78"/>
      <c r="P346" s="78"/>
      <c r="Q346" s="78"/>
      <c r="R346" s="77" t="s">
        <v>4803</v>
      </c>
    </row>
    <row r="347" customHeight="1" spans="1:18">
      <c r="A347" s="76" t="s">
        <v>432</v>
      </c>
      <c r="B347" s="6" t="s">
        <v>5702</v>
      </c>
      <c r="C347" s="6" t="s">
        <v>4804</v>
      </c>
      <c r="D347" s="77" t="s">
        <v>4805</v>
      </c>
      <c r="E347" s="77" t="s">
        <v>5704</v>
      </c>
      <c r="F347" s="77"/>
      <c r="G347" s="77" t="s">
        <v>5192</v>
      </c>
      <c r="H347" s="77" t="s">
        <v>5385</v>
      </c>
      <c r="I347" s="77" t="s">
        <v>5181</v>
      </c>
      <c r="J347" s="77" t="s">
        <v>121</v>
      </c>
      <c r="K347" s="77"/>
      <c r="L347" s="77"/>
      <c r="M347" s="78"/>
      <c r="N347" s="78"/>
      <c r="O347" s="78"/>
      <c r="P347" s="78"/>
      <c r="Q347" s="78"/>
      <c r="R347" s="77" t="s">
        <v>4803</v>
      </c>
    </row>
    <row r="348" customHeight="1" spans="1:18">
      <c r="A348" s="76" t="s">
        <v>432</v>
      </c>
      <c r="B348" s="6" t="s">
        <v>5705</v>
      </c>
      <c r="C348" s="6" t="s">
        <v>4797</v>
      </c>
      <c r="D348" s="77" t="s">
        <v>4798</v>
      </c>
      <c r="E348" s="77" t="s">
        <v>5706</v>
      </c>
      <c r="F348" s="77"/>
      <c r="G348" s="77" t="s">
        <v>5015</v>
      </c>
      <c r="H348" s="77" t="s">
        <v>5707</v>
      </c>
      <c r="I348" s="77" t="s">
        <v>4813</v>
      </c>
      <c r="J348" s="77" t="s">
        <v>121</v>
      </c>
      <c r="K348" s="77"/>
      <c r="L348" s="77"/>
      <c r="M348" s="78"/>
      <c r="N348" s="78"/>
      <c r="O348" s="78"/>
      <c r="P348" s="78"/>
      <c r="Q348" s="78"/>
      <c r="R348" s="77" t="s">
        <v>4803</v>
      </c>
    </row>
    <row r="349" customHeight="1" spans="1:18">
      <c r="A349" s="76" t="s">
        <v>432</v>
      </c>
      <c r="B349" s="6" t="s">
        <v>5705</v>
      </c>
      <c r="C349" s="6" t="s">
        <v>4804</v>
      </c>
      <c r="D349" s="77" t="s">
        <v>4805</v>
      </c>
      <c r="E349" s="77" t="s">
        <v>5708</v>
      </c>
      <c r="F349" s="77"/>
      <c r="G349" s="77" t="s">
        <v>5187</v>
      </c>
      <c r="H349" s="77" t="s">
        <v>5674</v>
      </c>
      <c r="I349" s="77" t="s">
        <v>5646</v>
      </c>
      <c r="J349" s="77" t="s">
        <v>121</v>
      </c>
      <c r="K349" s="77"/>
      <c r="L349" s="77"/>
      <c r="M349" s="78"/>
      <c r="N349" s="78"/>
      <c r="O349" s="78"/>
      <c r="P349" s="78"/>
      <c r="Q349" s="78"/>
      <c r="R349" s="77" t="s">
        <v>4803</v>
      </c>
    </row>
    <row r="350" customHeight="1" spans="1:18">
      <c r="A350" s="76" t="s">
        <v>432</v>
      </c>
      <c r="B350" s="6" t="s">
        <v>5709</v>
      </c>
      <c r="C350" s="6" t="s">
        <v>4797</v>
      </c>
      <c r="D350" s="77" t="s">
        <v>4798</v>
      </c>
      <c r="E350" s="77" t="s">
        <v>5710</v>
      </c>
      <c r="F350" s="77"/>
      <c r="G350" s="77" t="s">
        <v>5042</v>
      </c>
      <c r="H350" s="77" t="s">
        <v>5385</v>
      </c>
      <c r="I350" s="77" t="s">
        <v>5194</v>
      </c>
      <c r="J350" s="77" t="s">
        <v>121</v>
      </c>
      <c r="K350" s="77"/>
      <c r="L350" s="77"/>
      <c r="M350" s="78"/>
      <c r="N350" s="78"/>
      <c r="O350" s="78"/>
      <c r="P350" s="78"/>
      <c r="Q350" s="78"/>
      <c r="R350" s="77" t="s">
        <v>4803</v>
      </c>
    </row>
    <row r="351" customHeight="1" spans="1:18">
      <c r="A351" s="76" t="s">
        <v>432</v>
      </c>
      <c r="B351" s="6" t="s">
        <v>5709</v>
      </c>
      <c r="C351" s="6" t="s">
        <v>4804</v>
      </c>
      <c r="D351" s="77" t="s">
        <v>4805</v>
      </c>
      <c r="E351" s="77" t="s">
        <v>5684</v>
      </c>
      <c r="F351" s="77"/>
      <c r="G351" s="77" t="s">
        <v>5192</v>
      </c>
      <c r="H351" s="77" t="s">
        <v>5685</v>
      </c>
      <c r="I351" s="77" t="s">
        <v>5197</v>
      </c>
      <c r="J351" s="77" t="s">
        <v>121</v>
      </c>
      <c r="K351" s="77"/>
      <c r="L351" s="77"/>
      <c r="M351" s="78"/>
      <c r="N351" s="78"/>
      <c r="O351" s="78"/>
      <c r="P351" s="78"/>
      <c r="Q351" s="78"/>
      <c r="R351" s="77" t="s">
        <v>4803</v>
      </c>
    </row>
    <row r="352" customHeight="1" spans="1:18">
      <c r="A352" s="76" t="s">
        <v>432</v>
      </c>
      <c r="B352" s="6" t="s">
        <v>5711</v>
      </c>
      <c r="C352" s="6" t="s">
        <v>4797</v>
      </c>
      <c r="D352" s="77" t="s">
        <v>4798</v>
      </c>
      <c r="E352" s="77" t="s">
        <v>5712</v>
      </c>
      <c r="F352" s="77"/>
      <c r="G352" s="77" t="s">
        <v>5631</v>
      </c>
      <c r="H352" s="77" t="s">
        <v>5188</v>
      </c>
      <c r="I352" s="77" t="s">
        <v>5713</v>
      </c>
      <c r="J352" s="77" t="s">
        <v>121</v>
      </c>
      <c r="K352" s="77"/>
      <c r="L352" s="77"/>
      <c r="M352" s="78"/>
      <c r="N352" s="78"/>
      <c r="O352" s="78"/>
      <c r="P352" s="78"/>
      <c r="Q352" s="78"/>
      <c r="R352" s="77" t="s">
        <v>4803</v>
      </c>
    </row>
    <row r="353" customHeight="1" spans="1:18">
      <c r="A353" s="76" t="s">
        <v>432</v>
      </c>
      <c r="B353" s="6" t="s">
        <v>5711</v>
      </c>
      <c r="C353" s="6" t="s">
        <v>4804</v>
      </c>
      <c r="D353" s="77" t="s">
        <v>4805</v>
      </c>
      <c r="E353" s="77" t="s">
        <v>5714</v>
      </c>
      <c r="F353" s="77"/>
      <c r="G353" s="77" t="s">
        <v>5715</v>
      </c>
      <c r="H353" s="77" t="s">
        <v>5185</v>
      </c>
      <c r="I353" s="77" t="s">
        <v>5716</v>
      </c>
      <c r="J353" s="77" t="s">
        <v>121</v>
      </c>
      <c r="K353" s="77"/>
      <c r="L353" s="77"/>
      <c r="M353" s="78"/>
      <c r="N353" s="78"/>
      <c r="O353" s="78"/>
      <c r="P353" s="78"/>
      <c r="Q353" s="78"/>
      <c r="R353" s="77" t="s">
        <v>4803</v>
      </c>
    </row>
    <row r="354" customHeight="1" spans="1:18">
      <c r="A354" s="76" t="s">
        <v>432</v>
      </c>
      <c r="B354" s="6" t="s">
        <v>5717</v>
      </c>
      <c r="C354" s="6" t="s">
        <v>4797</v>
      </c>
      <c r="D354" s="77" t="s">
        <v>4798</v>
      </c>
      <c r="E354" s="77" t="s">
        <v>5718</v>
      </c>
      <c r="F354" s="77"/>
      <c r="G354" s="77" t="s">
        <v>5719</v>
      </c>
      <c r="H354" s="77" t="s">
        <v>5671</v>
      </c>
      <c r="I354" s="77" t="s">
        <v>5713</v>
      </c>
      <c r="J354" s="77" t="s">
        <v>121</v>
      </c>
      <c r="K354" s="77"/>
      <c r="L354" s="77"/>
      <c r="M354" s="78"/>
      <c r="N354" s="78"/>
      <c r="O354" s="78"/>
      <c r="P354" s="78"/>
      <c r="Q354" s="78"/>
      <c r="R354" s="77" t="s">
        <v>4803</v>
      </c>
    </row>
    <row r="355" customHeight="1" spans="1:18">
      <c r="A355" s="76" t="s">
        <v>432</v>
      </c>
      <c r="B355" s="6" t="s">
        <v>5717</v>
      </c>
      <c r="C355" s="6" t="s">
        <v>4804</v>
      </c>
      <c r="D355" s="77" t="s">
        <v>4805</v>
      </c>
      <c r="E355" s="77" t="s">
        <v>5720</v>
      </c>
      <c r="F355" s="77"/>
      <c r="G355" s="77" t="s">
        <v>5673</v>
      </c>
      <c r="H355" s="77" t="s">
        <v>5721</v>
      </c>
      <c r="I355" s="77" t="s">
        <v>5722</v>
      </c>
      <c r="J355" s="77" t="s">
        <v>121</v>
      </c>
      <c r="K355" s="77"/>
      <c r="L355" s="77"/>
      <c r="M355" s="78"/>
      <c r="N355" s="78"/>
      <c r="O355" s="78"/>
      <c r="P355" s="78"/>
      <c r="Q355" s="78"/>
      <c r="R355" s="77" t="s">
        <v>4803</v>
      </c>
    </row>
    <row r="356" customHeight="1" spans="1:18">
      <c r="A356" s="76" t="s">
        <v>432</v>
      </c>
      <c r="B356" s="6" t="s">
        <v>5723</v>
      </c>
      <c r="C356" s="6" t="s">
        <v>4804</v>
      </c>
      <c r="D356" s="77" t="s">
        <v>4805</v>
      </c>
      <c r="E356" s="77" t="s">
        <v>5720</v>
      </c>
      <c r="F356" s="77"/>
      <c r="G356" s="77" t="s">
        <v>5673</v>
      </c>
      <c r="H356" s="77" t="s">
        <v>5721</v>
      </c>
      <c r="I356" s="77" t="s">
        <v>5722</v>
      </c>
      <c r="J356" s="77" t="s">
        <v>121</v>
      </c>
      <c r="K356" s="77"/>
      <c r="L356" s="77"/>
      <c r="M356" s="78"/>
      <c r="N356" s="78"/>
      <c r="O356" s="78"/>
      <c r="P356" s="78"/>
      <c r="Q356" s="78"/>
      <c r="R356" s="77" t="s">
        <v>4803</v>
      </c>
    </row>
    <row r="357" customHeight="1" spans="1:18">
      <c r="A357" s="76" t="s">
        <v>432</v>
      </c>
      <c r="B357" s="6" t="s">
        <v>5724</v>
      </c>
      <c r="C357" s="6" t="s">
        <v>4797</v>
      </c>
      <c r="D357" s="77" t="s">
        <v>4798</v>
      </c>
      <c r="E357" s="77" t="s">
        <v>5725</v>
      </c>
      <c r="F357" s="77"/>
      <c r="G357" s="77" t="s">
        <v>5726</v>
      </c>
      <c r="H357" s="77" t="s">
        <v>5727</v>
      </c>
      <c r="I357" s="77" t="s">
        <v>5728</v>
      </c>
      <c r="J357" s="77" t="s">
        <v>121</v>
      </c>
      <c r="K357" s="77"/>
      <c r="L357" s="77"/>
      <c r="M357" s="78"/>
      <c r="N357" s="78"/>
      <c r="O357" s="78"/>
      <c r="P357" s="78"/>
      <c r="Q357" s="78"/>
      <c r="R357" s="77" t="s">
        <v>4803</v>
      </c>
    </row>
    <row r="358" customHeight="1" spans="1:18">
      <c r="A358" s="76" t="s">
        <v>432</v>
      </c>
      <c r="B358" s="6" t="s">
        <v>5724</v>
      </c>
      <c r="C358" s="6" t="s">
        <v>4804</v>
      </c>
      <c r="D358" s="77" t="s">
        <v>4805</v>
      </c>
      <c r="E358" s="77" t="s">
        <v>5729</v>
      </c>
      <c r="F358" s="77"/>
      <c r="G358" s="77" t="s">
        <v>5730</v>
      </c>
      <c r="H358" s="77" t="s">
        <v>5707</v>
      </c>
      <c r="I358" s="77" t="s">
        <v>5317</v>
      </c>
      <c r="J358" s="77" t="s">
        <v>121</v>
      </c>
      <c r="K358" s="77"/>
      <c r="L358" s="77"/>
      <c r="M358" s="78"/>
      <c r="N358" s="78"/>
      <c r="O358" s="78"/>
      <c r="P358" s="78"/>
      <c r="Q358" s="78"/>
      <c r="R358" s="77" t="s">
        <v>4803</v>
      </c>
    </row>
    <row r="359" customHeight="1" spans="1:18">
      <c r="A359" s="76" t="s">
        <v>432</v>
      </c>
      <c r="B359" s="6" t="s">
        <v>5731</v>
      </c>
      <c r="C359" s="6" t="s">
        <v>4797</v>
      </c>
      <c r="D359" s="77" t="s">
        <v>4798</v>
      </c>
      <c r="E359" s="77" t="s">
        <v>5725</v>
      </c>
      <c r="F359" s="77"/>
      <c r="G359" s="77" t="s">
        <v>5726</v>
      </c>
      <c r="H359" s="77" t="s">
        <v>5727</v>
      </c>
      <c r="I359" s="77" t="s">
        <v>5728</v>
      </c>
      <c r="J359" s="77" t="s">
        <v>121</v>
      </c>
      <c r="K359" s="77"/>
      <c r="L359" s="77"/>
      <c r="M359" s="78"/>
      <c r="N359" s="78"/>
      <c r="O359" s="78"/>
      <c r="P359" s="78"/>
      <c r="Q359" s="78"/>
      <c r="R359" s="77" t="s">
        <v>4803</v>
      </c>
    </row>
    <row r="360" customHeight="1" spans="1:18">
      <c r="A360" s="76" t="s">
        <v>432</v>
      </c>
      <c r="B360" s="6" t="s">
        <v>5731</v>
      </c>
      <c r="C360" s="6" t="s">
        <v>4804</v>
      </c>
      <c r="D360" s="77" t="s">
        <v>4805</v>
      </c>
      <c r="E360" s="77" t="s">
        <v>5732</v>
      </c>
      <c r="F360" s="77"/>
      <c r="G360" s="77" t="s">
        <v>5730</v>
      </c>
      <c r="H360" s="77" t="s">
        <v>5707</v>
      </c>
      <c r="I360" s="77" t="s">
        <v>5317</v>
      </c>
      <c r="J360" s="77" t="s">
        <v>121</v>
      </c>
      <c r="K360" s="77"/>
      <c r="L360" s="77"/>
      <c r="M360" s="78"/>
      <c r="N360" s="78"/>
      <c r="O360" s="78"/>
      <c r="P360" s="78"/>
      <c r="Q360" s="78"/>
      <c r="R360" s="77" t="s">
        <v>4803</v>
      </c>
    </row>
    <row r="361" customHeight="1" spans="1:18">
      <c r="A361" s="76" t="s">
        <v>432</v>
      </c>
      <c r="B361" s="6" t="s">
        <v>5733</v>
      </c>
      <c r="C361" s="6" t="s">
        <v>4797</v>
      </c>
      <c r="D361" s="77" t="s">
        <v>4798</v>
      </c>
      <c r="E361" s="77" t="s">
        <v>5734</v>
      </c>
      <c r="F361" s="77"/>
      <c r="G361" s="77" t="s">
        <v>5735</v>
      </c>
      <c r="H361" s="77" t="s">
        <v>5707</v>
      </c>
      <c r="I361" s="77" t="s">
        <v>5736</v>
      </c>
      <c r="J361" s="77" t="s">
        <v>121</v>
      </c>
      <c r="K361" s="77"/>
      <c r="L361" s="77"/>
      <c r="M361" s="78"/>
      <c r="N361" s="78"/>
      <c r="O361" s="78"/>
      <c r="P361" s="78"/>
      <c r="Q361" s="78"/>
      <c r="R361" s="77" t="s">
        <v>4803</v>
      </c>
    </row>
    <row r="362" customHeight="1" spans="1:18">
      <c r="A362" s="76" t="s">
        <v>432</v>
      </c>
      <c r="B362" s="6" t="s">
        <v>5733</v>
      </c>
      <c r="C362" s="6" t="s">
        <v>4804</v>
      </c>
      <c r="D362" s="77" t="s">
        <v>4805</v>
      </c>
      <c r="E362" s="77" t="s">
        <v>5737</v>
      </c>
      <c r="F362" s="77"/>
      <c r="G362" s="77" t="s">
        <v>5738</v>
      </c>
      <c r="H362" s="77" t="s">
        <v>5739</v>
      </c>
      <c r="I362" s="77" t="s">
        <v>5740</v>
      </c>
      <c r="J362" s="77" t="s">
        <v>121</v>
      </c>
      <c r="K362" s="77"/>
      <c r="L362" s="77"/>
      <c r="M362" s="78"/>
      <c r="N362" s="78"/>
      <c r="O362" s="78"/>
      <c r="P362" s="78"/>
      <c r="Q362" s="78"/>
      <c r="R362" s="77" t="s">
        <v>4803</v>
      </c>
    </row>
    <row r="363" customHeight="1" spans="1:18">
      <c r="A363" s="76" t="s">
        <v>432</v>
      </c>
      <c r="B363" s="6" t="s">
        <v>5741</v>
      </c>
      <c r="C363" s="6" t="s">
        <v>4797</v>
      </c>
      <c r="D363" s="77" t="s">
        <v>4798</v>
      </c>
      <c r="E363" s="77" t="s">
        <v>5742</v>
      </c>
      <c r="F363" s="77"/>
      <c r="G363" s="77" t="s">
        <v>4955</v>
      </c>
      <c r="H363" s="77" t="s">
        <v>5727</v>
      </c>
      <c r="I363" s="77" t="s">
        <v>5194</v>
      </c>
      <c r="J363" s="77" t="s">
        <v>121</v>
      </c>
      <c r="K363" s="77"/>
      <c r="L363" s="77"/>
      <c r="M363" s="78"/>
      <c r="N363" s="78"/>
      <c r="O363" s="78"/>
      <c r="P363" s="78"/>
      <c r="Q363" s="78"/>
      <c r="R363" s="77" t="s">
        <v>4803</v>
      </c>
    </row>
    <row r="364" customHeight="1" spans="1:18">
      <c r="A364" s="76" t="s">
        <v>432</v>
      </c>
      <c r="B364" s="6" t="s">
        <v>5741</v>
      </c>
      <c r="C364" s="6" t="s">
        <v>4804</v>
      </c>
      <c r="D364" s="77" t="s">
        <v>4805</v>
      </c>
      <c r="E364" s="77" t="s">
        <v>5743</v>
      </c>
      <c r="F364" s="77"/>
      <c r="G364" s="77" t="s">
        <v>4983</v>
      </c>
      <c r="H364" s="77" t="s">
        <v>5744</v>
      </c>
      <c r="I364" s="77" t="s">
        <v>5262</v>
      </c>
      <c r="J364" s="77" t="s">
        <v>121</v>
      </c>
      <c r="K364" s="77"/>
      <c r="L364" s="77"/>
      <c r="M364" s="78"/>
      <c r="N364" s="78"/>
      <c r="O364" s="78"/>
      <c r="P364" s="78"/>
      <c r="Q364" s="78"/>
      <c r="R364" s="77" t="s">
        <v>4803</v>
      </c>
    </row>
    <row r="365" customHeight="1" spans="1:18">
      <c r="A365" s="76" t="s">
        <v>432</v>
      </c>
      <c r="B365" s="6" t="s">
        <v>5745</v>
      </c>
      <c r="C365" s="6" t="s">
        <v>4797</v>
      </c>
      <c r="D365" s="77" t="s">
        <v>4798</v>
      </c>
      <c r="E365" s="77" t="s">
        <v>5746</v>
      </c>
      <c r="F365" s="77"/>
      <c r="G365" s="77" t="s">
        <v>5747</v>
      </c>
      <c r="H365" s="77" t="s">
        <v>5193</v>
      </c>
      <c r="I365" s="77" t="s">
        <v>5748</v>
      </c>
      <c r="J365" s="77" t="s">
        <v>121</v>
      </c>
      <c r="K365" s="77"/>
      <c r="L365" s="77"/>
      <c r="M365" s="78"/>
      <c r="N365" s="78"/>
      <c r="O365" s="78"/>
      <c r="P365" s="78"/>
      <c r="Q365" s="78"/>
      <c r="R365" s="77" t="s">
        <v>4803</v>
      </c>
    </row>
    <row r="366" customHeight="1" spans="1:18">
      <c r="A366" s="76" t="s">
        <v>432</v>
      </c>
      <c r="B366" s="6" t="s">
        <v>5745</v>
      </c>
      <c r="C366" s="6" t="s">
        <v>4804</v>
      </c>
      <c r="D366" s="77" t="s">
        <v>4805</v>
      </c>
      <c r="E366" s="77" t="s">
        <v>5749</v>
      </c>
      <c r="F366" s="77"/>
      <c r="G366" s="77" t="s">
        <v>5715</v>
      </c>
      <c r="H366" s="77" t="s">
        <v>5750</v>
      </c>
      <c r="I366" s="77" t="s">
        <v>5646</v>
      </c>
      <c r="J366" s="77" t="s">
        <v>121</v>
      </c>
      <c r="K366" s="77"/>
      <c r="L366" s="77"/>
      <c r="M366" s="78"/>
      <c r="N366" s="78"/>
      <c r="O366" s="78"/>
      <c r="P366" s="78"/>
      <c r="Q366" s="78"/>
      <c r="R366" s="77" t="s">
        <v>4803</v>
      </c>
    </row>
    <row r="367" customHeight="1" spans="1:18">
      <c r="A367" s="76" t="s">
        <v>432</v>
      </c>
      <c r="B367" s="6" t="s">
        <v>5751</v>
      </c>
      <c r="C367" s="6" t="s">
        <v>4797</v>
      </c>
      <c r="D367" s="77" t="s">
        <v>4798</v>
      </c>
      <c r="E367" s="77" t="s">
        <v>5752</v>
      </c>
      <c r="F367" s="77"/>
      <c r="G367" s="77" t="s">
        <v>3958</v>
      </c>
      <c r="H367" s="77" t="s">
        <v>5753</v>
      </c>
      <c r="I367" s="77" t="s">
        <v>5754</v>
      </c>
      <c r="J367" s="77" t="s">
        <v>121</v>
      </c>
      <c r="K367" s="77"/>
      <c r="L367" s="77"/>
      <c r="M367" s="78"/>
      <c r="N367" s="78"/>
      <c r="O367" s="78"/>
      <c r="P367" s="78"/>
      <c r="Q367" s="78"/>
      <c r="R367" s="77" t="s">
        <v>4803</v>
      </c>
    </row>
    <row r="368" customHeight="1" spans="1:18">
      <c r="A368" s="76" t="s">
        <v>432</v>
      </c>
      <c r="B368" s="6" t="s">
        <v>5751</v>
      </c>
      <c r="C368" s="6" t="s">
        <v>4804</v>
      </c>
      <c r="D368" s="77" t="s">
        <v>4805</v>
      </c>
      <c r="E368" s="77" t="s">
        <v>5755</v>
      </c>
      <c r="F368" s="77"/>
      <c r="G368" s="77" t="s">
        <v>4980</v>
      </c>
      <c r="H368" s="77" t="s">
        <v>5744</v>
      </c>
      <c r="I368" s="77" t="s">
        <v>5262</v>
      </c>
      <c r="J368" s="77" t="s">
        <v>121</v>
      </c>
      <c r="K368" s="77"/>
      <c r="L368" s="77"/>
      <c r="M368" s="78"/>
      <c r="N368" s="78"/>
      <c r="O368" s="78"/>
      <c r="P368" s="78"/>
      <c r="Q368" s="78"/>
      <c r="R368" s="77" t="s">
        <v>4803</v>
      </c>
    </row>
    <row r="369" customHeight="1" spans="1:18">
      <c r="A369" s="76" t="s">
        <v>432</v>
      </c>
      <c r="B369" s="6" t="s">
        <v>5756</v>
      </c>
      <c r="C369" s="6" t="s">
        <v>4797</v>
      </c>
      <c r="D369" s="77" t="s">
        <v>4798</v>
      </c>
      <c r="E369" s="77" t="s">
        <v>5757</v>
      </c>
      <c r="F369" s="77"/>
      <c r="G369" s="77" t="s">
        <v>5758</v>
      </c>
      <c r="H369" s="77" t="s">
        <v>5196</v>
      </c>
      <c r="I369" s="77" t="s">
        <v>5759</v>
      </c>
      <c r="J369" s="77" t="s">
        <v>121</v>
      </c>
      <c r="K369" s="77"/>
      <c r="L369" s="77"/>
      <c r="M369" s="78"/>
      <c r="N369" s="78"/>
      <c r="O369" s="78"/>
      <c r="P369" s="78"/>
      <c r="Q369" s="78"/>
      <c r="R369" s="77" t="s">
        <v>4803</v>
      </c>
    </row>
    <row r="370" customHeight="1" spans="1:18">
      <c r="A370" s="76" t="s">
        <v>432</v>
      </c>
      <c r="B370" s="6" t="s">
        <v>5756</v>
      </c>
      <c r="C370" s="6" t="s">
        <v>4804</v>
      </c>
      <c r="D370" s="77" t="s">
        <v>4805</v>
      </c>
      <c r="E370" s="77" t="s">
        <v>5760</v>
      </c>
      <c r="F370" s="77"/>
      <c r="G370" s="77" t="s">
        <v>4980</v>
      </c>
      <c r="H370" s="77" t="s">
        <v>5156</v>
      </c>
      <c r="I370" s="77" t="s">
        <v>5262</v>
      </c>
      <c r="J370" s="77" t="s">
        <v>121</v>
      </c>
      <c r="K370" s="77"/>
      <c r="L370" s="77"/>
      <c r="M370" s="78"/>
      <c r="N370" s="78"/>
      <c r="O370" s="78"/>
      <c r="P370" s="78"/>
      <c r="Q370" s="78"/>
      <c r="R370" s="77" t="s">
        <v>4803</v>
      </c>
    </row>
    <row r="371" customHeight="1" spans="1:18">
      <c r="A371" s="75" t="s">
        <v>5761</v>
      </c>
      <c r="B371" s="74"/>
      <c r="C371" s="74"/>
      <c r="D371" s="74"/>
      <c r="E371" s="74"/>
      <c r="F371" s="74"/>
      <c r="G371" s="74"/>
      <c r="H371" s="74"/>
      <c r="I371" s="74"/>
      <c r="J371" s="74"/>
      <c r="K371" s="74"/>
      <c r="L371" s="74"/>
      <c r="M371" s="74"/>
      <c r="N371" s="74"/>
      <c r="O371" s="74"/>
      <c r="P371" s="74"/>
      <c r="Q371" s="74"/>
      <c r="R371" s="74"/>
    </row>
    <row r="372" customHeight="1" spans="1:18">
      <c r="A372" s="76" t="s">
        <v>153</v>
      </c>
      <c r="B372" s="6" t="s">
        <v>5762</v>
      </c>
      <c r="C372" s="6" t="s">
        <v>4797</v>
      </c>
      <c r="D372" s="77" t="s">
        <v>4798</v>
      </c>
      <c r="E372" s="77" t="s">
        <v>5763</v>
      </c>
      <c r="F372" s="77"/>
      <c r="G372" s="77" t="s">
        <v>5764</v>
      </c>
      <c r="H372" s="77" t="s">
        <v>5765</v>
      </c>
      <c r="I372" s="77" t="s">
        <v>5766</v>
      </c>
      <c r="J372" s="77" t="s">
        <v>121</v>
      </c>
      <c r="K372" s="77"/>
      <c r="L372" s="77"/>
      <c r="M372" s="78"/>
      <c r="N372" s="78"/>
      <c r="O372" s="78"/>
      <c r="P372" s="78"/>
      <c r="Q372" s="78"/>
      <c r="R372" s="77" t="s">
        <v>4803</v>
      </c>
    </row>
    <row r="373" customHeight="1" spans="1:18">
      <c r="A373" s="76" t="s">
        <v>153</v>
      </c>
      <c r="B373" s="6" t="s">
        <v>5762</v>
      </c>
      <c r="C373" s="6" t="s">
        <v>4804</v>
      </c>
      <c r="D373" s="77" t="s">
        <v>4805</v>
      </c>
      <c r="E373" s="77" t="s">
        <v>5767</v>
      </c>
      <c r="F373" s="77"/>
      <c r="G373" s="77" t="s">
        <v>5768</v>
      </c>
      <c r="H373" s="77" t="s">
        <v>5769</v>
      </c>
      <c r="I373" s="77" t="s">
        <v>5770</v>
      </c>
      <c r="J373" s="77" t="s">
        <v>121</v>
      </c>
      <c r="K373" s="77"/>
      <c r="L373" s="77"/>
      <c r="M373" s="78"/>
      <c r="N373" s="78"/>
      <c r="O373" s="78"/>
      <c r="P373" s="78"/>
      <c r="Q373" s="78"/>
      <c r="R373" s="77" t="s">
        <v>4803</v>
      </c>
    </row>
    <row r="374" customHeight="1" spans="1:18">
      <c r="A374" s="76" t="s">
        <v>153</v>
      </c>
      <c r="B374" s="6" t="s">
        <v>5771</v>
      </c>
      <c r="C374" s="6" t="s">
        <v>4797</v>
      </c>
      <c r="D374" s="77" t="s">
        <v>4798</v>
      </c>
      <c r="E374" s="77" t="s">
        <v>5772</v>
      </c>
      <c r="F374" s="77"/>
      <c r="G374" s="77" t="s">
        <v>5764</v>
      </c>
      <c r="H374" s="77" t="s">
        <v>5765</v>
      </c>
      <c r="I374" s="77" t="s">
        <v>5766</v>
      </c>
      <c r="J374" s="77" t="s">
        <v>121</v>
      </c>
      <c r="K374" s="77"/>
      <c r="L374" s="77"/>
      <c r="M374" s="78"/>
      <c r="N374" s="78"/>
      <c r="O374" s="78"/>
      <c r="P374" s="78"/>
      <c r="Q374" s="78"/>
      <c r="R374" s="77" t="s">
        <v>4803</v>
      </c>
    </row>
    <row r="375" customHeight="1" spans="1:18">
      <c r="A375" s="76" t="s">
        <v>153</v>
      </c>
      <c r="B375" s="6" t="s">
        <v>5771</v>
      </c>
      <c r="C375" s="6" t="s">
        <v>4804</v>
      </c>
      <c r="D375" s="77" t="s">
        <v>4805</v>
      </c>
      <c r="E375" s="77" t="s">
        <v>5773</v>
      </c>
      <c r="F375" s="77"/>
      <c r="G375" s="77" t="s">
        <v>5768</v>
      </c>
      <c r="H375" s="77" t="s">
        <v>5769</v>
      </c>
      <c r="I375" s="77" t="s">
        <v>5770</v>
      </c>
      <c r="J375" s="77" t="s">
        <v>121</v>
      </c>
      <c r="K375" s="77"/>
      <c r="L375" s="77"/>
      <c r="M375" s="78"/>
      <c r="N375" s="78"/>
      <c r="O375" s="78"/>
      <c r="P375" s="78"/>
      <c r="Q375" s="78"/>
      <c r="R375" s="77"/>
    </row>
    <row r="376" customHeight="1" spans="1:18">
      <c r="A376" s="76" t="s">
        <v>153</v>
      </c>
      <c r="B376" s="6" t="s">
        <v>5774</v>
      </c>
      <c r="C376" s="6" t="s">
        <v>4797</v>
      </c>
      <c r="D376" s="77" t="s">
        <v>4798</v>
      </c>
      <c r="E376" s="77" t="s">
        <v>5775</v>
      </c>
      <c r="F376" s="77"/>
      <c r="G376" s="77" t="s">
        <v>5457</v>
      </c>
      <c r="H376" s="77" t="s">
        <v>5776</v>
      </c>
      <c r="I376" s="77" t="s">
        <v>5777</v>
      </c>
      <c r="J376" s="77" t="s">
        <v>121</v>
      </c>
      <c r="K376" s="77"/>
      <c r="L376" s="77"/>
      <c r="M376" s="78"/>
      <c r="N376" s="78"/>
      <c r="O376" s="78"/>
      <c r="P376" s="78"/>
      <c r="Q376" s="78"/>
      <c r="R376" s="77" t="s">
        <v>4803</v>
      </c>
    </row>
    <row r="377" customHeight="1" spans="1:18">
      <c r="A377" s="76" t="s">
        <v>153</v>
      </c>
      <c r="B377" s="6" t="s">
        <v>5774</v>
      </c>
      <c r="C377" s="6" t="s">
        <v>4804</v>
      </c>
      <c r="D377" s="77" t="s">
        <v>4805</v>
      </c>
      <c r="E377" s="77" t="s">
        <v>5778</v>
      </c>
      <c r="F377" s="77"/>
      <c r="G377" s="77" t="s">
        <v>5779</v>
      </c>
      <c r="H377" s="77" t="s">
        <v>5780</v>
      </c>
      <c r="I377" s="77" t="s">
        <v>5781</v>
      </c>
      <c r="J377" s="77" t="s">
        <v>121</v>
      </c>
      <c r="K377" s="77"/>
      <c r="L377" s="77"/>
      <c r="M377" s="78"/>
      <c r="N377" s="78"/>
      <c r="O377" s="78"/>
      <c r="P377" s="78"/>
      <c r="Q377" s="78"/>
      <c r="R377" s="77" t="s">
        <v>4803</v>
      </c>
    </row>
    <row r="378" customHeight="1" spans="1:18">
      <c r="A378" s="76" t="s">
        <v>153</v>
      </c>
      <c r="B378" s="6" t="s">
        <v>5373</v>
      </c>
      <c r="C378" s="6" t="s">
        <v>4797</v>
      </c>
      <c r="D378" s="77" t="s">
        <v>4798</v>
      </c>
      <c r="E378" s="77" t="s">
        <v>5782</v>
      </c>
      <c r="F378" s="77"/>
      <c r="G378" s="77" t="s">
        <v>5764</v>
      </c>
      <c r="H378" s="77" t="s">
        <v>5765</v>
      </c>
      <c r="I378" s="77" t="s">
        <v>5766</v>
      </c>
      <c r="J378" s="77" t="s">
        <v>121</v>
      </c>
      <c r="K378" s="77"/>
      <c r="L378" s="77"/>
      <c r="M378" s="78"/>
      <c r="N378" s="78"/>
      <c r="O378" s="78"/>
      <c r="P378" s="78"/>
      <c r="Q378" s="78"/>
      <c r="R378" s="77" t="s">
        <v>4803</v>
      </c>
    </row>
    <row r="379" customHeight="1" spans="1:18">
      <c r="A379" s="76" t="s">
        <v>153</v>
      </c>
      <c r="B379" s="6" t="s">
        <v>5373</v>
      </c>
      <c r="C379" s="6" t="s">
        <v>4804</v>
      </c>
      <c r="D379" s="77" t="s">
        <v>4805</v>
      </c>
      <c r="E379" s="77" t="s">
        <v>5783</v>
      </c>
      <c r="F379" s="77"/>
      <c r="G379" s="77" t="s">
        <v>5768</v>
      </c>
      <c r="H379" s="77" t="s">
        <v>5769</v>
      </c>
      <c r="I379" s="77" t="s">
        <v>5770</v>
      </c>
      <c r="J379" s="77" t="s">
        <v>121</v>
      </c>
      <c r="K379" s="77"/>
      <c r="L379" s="77"/>
      <c r="M379" s="78"/>
      <c r="N379" s="78"/>
      <c r="O379" s="78"/>
      <c r="P379" s="78"/>
      <c r="Q379" s="78"/>
      <c r="R379" s="77" t="s">
        <v>4803</v>
      </c>
    </row>
    <row r="380" customHeight="1" spans="1:18">
      <c r="A380" s="76" t="s">
        <v>153</v>
      </c>
      <c r="B380" s="6" t="s">
        <v>5784</v>
      </c>
      <c r="C380" s="6" t="s">
        <v>4797</v>
      </c>
      <c r="D380" s="77" t="s">
        <v>4798</v>
      </c>
      <c r="E380" s="77" t="s">
        <v>5785</v>
      </c>
      <c r="F380" s="77"/>
      <c r="G380" s="77" t="s">
        <v>5786</v>
      </c>
      <c r="H380" s="77" t="s">
        <v>5787</v>
      </c>
      <c r="I380" s="77" t="s">
        <v>5788</v>
      </c>
      <c r="J380" s="77" t="s">
        <v>121</v>
      </c>
      <c r="K380" s="77"/>
      <c r="L380" s="77"/>
      <c r="M380" s="78"/>
      <c r="N380" s="78"/>
      <c r="O380" s="78"/>
      <c r="P380" s="78"/>
      <c r="Q380" s="78"/>
      <c r="R380" s="77" t="s">
        <v>4803</v>
      </c>
    </row>
    <row r="381" customHeight="1" spans="1:18">
      <c r="A381" s="76" t="s">
        <v>153</v>
      </c>
      <c r="B381" s="6" t="s">
        <v>5784</v>
      </c>
      <c r="C381" s="6" t="s">
        <v>4804</v>
      </c>
      <c r="D381" s="77" t="s">
        <v>4805</v>
      </c>
      <c r="E381" s="77" t="s">
        <v>5789</v>
      </c>
      <c r="F381" s="77"/>
      <c r="G381" s="77" t="s">
        <v>5790</v>
      </c>
      <c r="H381" s="77" t="s">
        <v>5780</v>
      </c>
      <c r="I381" s="77" t="s">
        <v>5791</v>
      </c>
      <c r="J381" s="77" t="s">
        <v>121</v>
      </c>
      <c r="K381" s="77"/>
      <c r="L381" s="77"/>
      <c r="M381" s="78"/>
      <c r="N381" s="78"/>
      <c r="O381" s="78"/>
      <c r="P381" s="78"/>
      <c r="Q381" s="78"/>
      <c r="R381" s="77" t="s">
        <v>4803</v>
      </c>
    </row>
    <row r="382" customHeight="1" spans="1:18">
      <c r="A382" s="76" t="s">
        <v>153</v>
      </c>
      <c r="B382" s="6" t="s">
        <v>5792</v>
      </c>
      <c r="C382" s="6" t="s">
        <v>4797</v>
      </c>
      <c r="D382" s="77" t="s">
        <v>4798</v>
      </c>
      <c r="E382" s="77" t="s">
        <v>5793</v>
      </c>
      <c r="F382" s="77"/>
      <c r="G382" s="77" t="s">
        <v>2697</v>
      </c>
      <c r="H382" s="77" t="s">
        <v>5794</v>
      </c>
      <c r="I382" s="77" t="s">
        <v>5688</v>
      </c>
      <c r="J382" s="77" t="s">
        <v>121</v>
      </c>
      <c r="K382" s="77"/>
      <c r="L382" s="77"/>
      <c r="M382" s="78"/>
      <c r="N382" s="78"/>
      <c r="O382" s="78"/>
      <c r="P382" s="78"/>
      <c r="Q382" s="78"/>
      <c r="R382" s="77" t="s">
        <v>4803</v>
      </c>
    </row>
    <row r="383" customHeight="1" spans="1:18">
      <c r="A383" s="76" t="s">
        <v>153</v>
      </c>
      <c r="B383" s="6" t="s">
        <v>5792</v>
      </c>
      <c r="C383" s="6" t="s">
        <v>4804</v>
      </c>
      <c r="D383" s="77" t="s">
        <v>4805</v>
      </c>
      <c r="E383" s="77" t="s">
        <v>5795</v>
      </c>
      <c r="F383" s="77"/>
      <c r="G383" s="77" t="s">
        <v>5174</v>
      </c>
      <c r="H383" s="77" t="s">
        <v>5796</v>
      </c>
      <c r="I383" s="77" t="s">
        <v>5690</v>
      </c>
      <c r="J383" s="77" t="s">
        <v>121</v>
      </c>
      <c r="K383" s="77"/>
      <c r="L383" s="77"/>
      <c r="M383" s="78"/>
      <c r="N383" s="78"/>
      <c r="O383" s="78"/>
      <c r="P383" s="78"/>
      <c r="Q383" s="78"/>
      <c r="R383" s="77" t="s">
        <v>4803</v>
      </c>
    </row>
    <row r="384" customHeight="1" spans="1:18">
      <c r="A384" s="76" t="s">
        <v>153</v>
      </c>
      <c r="B384" s="6" t="s">
        <v>5797</v>
      </c>
      <c r="C384" s="6" t="s">
        <v>4797</v>
      </c>
      <c r="D384" s="77" t="s">
        <v>4798</v>
      </c>
      <c r="E384" s="77" t="s">
        <v>5798</v>
      </c>
      <c r="F384" s="77"/>
      <c r="G384" s="77" t="s">
        <v>4955</v>
      </c>
      <c r="H384" s="77" t="s">
        <v>5799</v>
      </c>
      <c r="I384" s="77" t="s">
        <v>5800</v>
      </c>
      <c r="J384" s="77" t="s">
        <v>121</v>
      </c>
      <c r="K384" s="77"/>
      <c r="L384" s="77"/>
      <c r="M384" s="78"/>
      <c r="N384" s="78"/>
      <c r="O384" s="78"/>
      <c r="P384" s="78"/>
      <c r="Q384" s="78"/>
      <c r="R384" s="77" t="s">
        <v>4803</v>
      </c>
    </row>
    <row r="385" customHeight="1" spans="1:18">
      <c r="A385" s="76" t="s">
        <v>153</v>
      </c>
      <c r="B385" s="6" t="s">
        <v>5797</v>
      </c>
      <c r="C385" s="6" t="s">
        <v>4804</v>
      </c>
      <c r="D385" s="77" t="s">
        <v>4805</v>
      </c>
      <c r="E385" s="77" t="s">
        <v>5795</v>
      </c>
      <c r="F385" s="77"/>
      <c r="G385" s="77" t="s">
        <v>5174</v>
      </c>
      <c r="H385" s="77" t="s">
        <v>5796</v>
      </c>
      <c r="I385" s="77" t="s">
        <v>5690</v>
      </c>
      <c r="J385" s="77" t="s">
        <v>121</v>
      </c>
      <c r="K385" s="77"/>
      <c r="L385" s="77"/>
      <c r="M385" s="78"/>
      <c r="N385" s="78"/>
      <c r="O385" s="78"/>
      <c r="P385" s="78"/>
      <c r="Q385" s="78"/>
      <c r="R385" s="77" t="s">
        <v>4803</v>
      </c>
    </row>
    <row r="386" customHeight="1" spans="1:18">
      <c r="A386" s="76" t="s">
        <v>153</v>
      </c>
      <c r="B386" s="6" t="s">
        <v>5801</v>
      </c>
      <c r="C386" s="6" t="s">
        <v>4797</v>
      </c>
      <c r="D386" s="77" t="s">
        <v>4798</v>
      </c>
      <c r="E386" s="77" t="s">
        <v>5802</v>
      </c>
      <c r="F386" s="77"/>
      <c r="G386" s="77" t="s">
        <v>5803</v>
      </c>
      <c r="H386" s="77" t="s">
        <v>5804</v>
      </c>
      <c r="I386" s="77" t="s">
        <v>5805</v>
      </c>
      <c r="J386" s="77" t="s">
        <v>121</v>
      </c>
      <c r="K386" s="77"/>
      <c r="L386" s="77"/>
      <c r="M386" s="78"/>
      <c r="N386" s="78"/>
      <c r="O386" s="78"/>
      <c r="P386" s="78"/>
      <c r="Q386" s="78"/>
      <c r="R386" s="77" t="s">
        <v>4803</v>
      </c>
    </row>
    <row r="387" customHeight="1" spans="1:18">
      <c r="A387" s="76" t="s">
        <v>153</v>
      </c>
      <c r="B387" s="6" t="s">
        <v>5801</v>
      </c>
      <c r="C387" s="6" t="s">
        <v>4804</v>
      </c>
      <c r="D387" s="77" t="s">
        <v>4805</v>
      </c>
      <c r="E387" s="77" t="s">
        <v>5806</v>
      </c>
      <c r="F387" s="77"/>
      <c r="G387" s="77" t="s">
        <v>5015</v>
      </c>
      <c r="H387" s="77" t="s">
        <v>5804</v>
      </c>
      <c r="I387" s="77" t="s">
        <v>5722</v>
      </c>
      <c r="J387" s="77" t="s">
        <v>121</v>
      </c>
      <c r="K387" s="77"/>
      <c r="L387" s="77"/>
      <c r="M387" s="78"/>
      <c r="N387" s="78"/>
      <c r="O387" s="78"/>
      <c r="P387" s="78"/>
      <c r="Q387" s="78"/>
      <c r="R387" s="77" t="s">
        <v>4803</v>
      </c>
    </row>
    <row r="388" customHeight="1" spans="1:18">
      <c r="A388" s="76" t="s">
        <v>153</v>
      </c>
      <c r="B388" s="6" t="s">
        <v>5807</v>
      </c>
      <c r="C388" s="6" t="s">
        <v>4797</v>
      </c>
      <c r="D388" s="77" t="s">
        <v>4798</v>
      </c>
      <c r="E388" s="77" t="s">
        <v>5808</v>
      </c>
      <c r="F388" s="77"/>
      <c r="G388" s="77" t="s">
        <v>4955</v>
      </c>
      <c r="H388" s="77" t="s">
        <v>5799</v>
      </c>
      <c r="I388" s="77" t="s">
        <v>5800</v>
      </c>
      <c r="J388" s="77" t="s">
        <v>121</v>
      </c>
      <c r="K388" s="77"/>
      <c r="L388" s="77"/>
      <c r="M388" s="78"/>
      <c r="N388" s="78"/>
      <c r="O388" s="78"/>
      <c r="P388" s="78"/>
      <c r="Q388" s="78"/>
      <c r="R388" s="77" t="s">
        <v>4803</v>
      </c>
    </row>
    <row r="389" customHeight="1" spans="1:18">
      <c r="A389" s="76" t="s">
        <v>153</v>
      </c>
      <c r="B389" s="6" t="s">
        <v>5807</v>
      </c>
      <c r="C389" s="6" t="s">
        <v>4804</v>
      </c>
      <c r="D389" s="77" t="s">
        <v>4805</v>
      </c>
      <c r="E389" s="77" t="s">
        <v>5795</v>
      </c>
      <c r="F389" s="77"/>
      <c r="G389" s="77" t="s">
        <v>5174</v>
      </c>
      <c r="H389" s="77" t="s">
        <v>5796</v>
      </c>
      <c r="I389" s="77" t="s">
        <v>5690</v>
      </c>
      <c r="J389" s="77" t="s">
        <v>121</v>
      </c>
      <c r="K389" s="77"/>
      <c r="L389" s="77"/>
      <c r="M389" s="78"/>
      <c r="N389" s="78"/>
      <c r="O389" s="78"/>
      <c r="P389" s="78"/>
      <c r="Q389" s="78"/>
      <c r="R389" s="77" t="s">
        <v>4803</v>
      </c>
    </row>
    <row r="390" customHeight="1" spans="1:18">
      <c r="A390" s="76" t="s">
        <v>153</v>
      </c>
      <c r="B390" s="6" t="s">
        <v>5809</v>
      </c>
      <c r="C390" s="6" t="s">
        <v>4797</v>
      </c>
      <c r="D390" s="77" t="s">
        <v>4798</v>
      </c>
      <c r="E390" s="77" t="s">
        <v>5810</v>
      </c>
      <c r="F390" s="77"/>
      <c r="G390" s="77" t="s">
        <v>5811</v>
      </c>
      <c r="H390" s="77" t="s">
        <v>5812</v>
      </c>
      <c r="I390" s="77" t="s">
        <v>5813</v>
      </c>
      <c r="J390" s="77" t="s">
        <v>121</v>
      </c>
      <c r="K390" s="77"/>
      <c r="L390" s="77"/>
      <c r="M390" s="78"/>
      <c r="N390" s="78"/>
      <c r="O390" s="78"/>
      <c r="P390" s="78"/>
      <c r="Q390" s="78"/>
      <c r="R390" s="77" t="s">
        <v>4803</v>
      </c>
    </row>
    <row r="391" customHeight="1" spans="1:18">
      <c r="A391" s="76" t="s">
        <v>153</v>
      </c>
      <c r="B391" s="6" t="s">
        <v>5809</v>
      </c>
      <c r="C391" s="6" t="s">
        <v>4804</v>
      </c>
      <c r="D391" s="77" t="s">
        <v>4805</v>
      </c>
      <c r="E391" s="77" t="s">
        <v>5814</v>
      </c>
      <c r="F391" s="77"/>
      <c r="G391" s="77" t="s">
        <v>5815</v>
      </c>
      <c r="H391" s="77" t="s">
        <v>5678</v>
      </c>
      <c r="I391" s="77" t="s">
        <v>5816</v>
      </c>
      <c r="J391" s="77" t="s">
        <v>121</v>
      </c>
      <c r="K391" s="77"/>
      <c r="L391" s="77"/>
      <c r="M391" s="78"/>
      <c r="N391" s="78"/>
      <c r="O391" s="78"/>
      <c r="P391" s="78"/>
      <c r="Q391" s="78"/>
      <c r="R391" s="77" t="s">
        <v>4803</v>
      </c>
    </row>
    <row r="392" customHeight="1" spans="1:18">
      <c r="A392" s="76" t="s">
        <v>153</v>
      </c>
      <c r="B392" s="6" t="s">
        <v>5817</v>
      </c>
      <c r="C392" s="6" t="s">
        <v>4797</v>
      </c>
      <c r="D392" s="77" t="s">
        <v>4798</v>
      </c>
      <c r="E392" s="77" t="s">
        <v>5818</v>
      </c>
      <c r="F392" s="77">
        <v>76</v>
      </c>
      <c r="G392" s="77" t="s">
        <v>2707</v>
      </c>
      <c r="H392" s="77" t="s">
        <v>5819</v>
      </c>
      <c r="I392" s="77" t="s">
        <v>5820</v>
      </c>
      <c r="J392" s="77" t="s">
        <v>121</v>
      </c>
      <c r="K392" s="77"/>
      <c r="L392" s="77"/>
      <c r="M392" s="78"/>
      <c r="N392" s="78"/>
      <c r="O392" s="78"/>
      <c r="P392" s="78"/>
      <c r="Q392" s="78"/>
      <c r="R392" s="77" t="s">
        <v>4803</v>
      </c>
    </row>
    <row r="393" customHeight="1" spans="1:18">
      <c r="A393" s="76" t="s">
        <v>153</v>
      </c>
      <c r="B393" s="6" t="s">
        <v>5817</v>
      </c>
      <c r="C393" s="6" t="s">
        <v>4804</v>
      </c>
      <c r="D393" s="77" t="s">
        <v>4805</v>
      </c>
      <c r="E393" s="77" t="s">
        <v>5821</v>
      </c>
      <c r="F393" s="77"/>
      <c r="G393" s="77" t="s">
        <v>3958</v>
      </c>
      <c r="H393" s="77" t="s">
        <v>5822</v>
      </c>
      <c r="I393" s="77" t="s">
        <v>5748</v>
      </c>
      <c r="J393" s="77" t="s">
        <v>121</v>
      </c>
      <c r="K393" s="77"/>
      <c r="L393" s="77"/>
      <c r="M393" s="78"/>
      <c r="N393" s="78"/>
      <c r="O393" s="78"/>
      <c r="P393" s="78"/>
      <c r="Q393" s="78"/>
      <c r="R393" s="77" t="s">
        <v>4803</v>
      </c>
    </row>
    <row r="394" customHeight="1" spans="1:18">
      <c r="A394" s="76" t="s">
        <v>153</v>
      </c>
      <c r="B394" s="6" t="s">
        <v>5823</v>
      </c>
      <c r="C394" s="6" t="s">
        <v>4797</v>
      </c>
      <c r="D394" s="77" t="s">
        <v>4798</v>
      </c>
      <c r="E394" s="77" t="s">
        <v>5824</v>
      </c>
      <c r="F394" s="77">
        <v>80</v>
      </c>
      <c r="G394" s="77" t="s">
        <v>2721</v>
      </c>
      <c r="H394" s="77" t="s">
        <v>5825</v>
      </c>
      <c r="I394" s="77" t="s">
        <v>5826</v>
      </c>
      <c r="J394" s="77" t="s">
        <v>121</v>
      </c>
      <c r="K394" s="77"/>
      <c r="L394" s="77"/>
      <c r="M394" s="78"/>
      <c r="N394" s="78"/>
      <c r="O394" s="78"/>
      <c r="P394" s="78"/>
      <c r="Q394" s="78"/>
      <c r="R394" s="77" t="s">
        <v>4803</v>
      </c>
    </row>
    <row r="395" customHeight="1" spans="1:18">
      <c r="A395" s="76" t="s">
        <v>153</v>
      </c>
      <c r="B395" s="6" t="s">
        <v>5823</v>
      </c>
      <c r="C395" s="6" t="s">
        <v>4804</v>
      </c>
      <c r="D395" s="77" t="s">
        <v>4805</v>
      </c>
      <c r="E395" s="77" t="s">
        <v>5827</v>
      </c>
      <c r="F395" s="77"/>
      <c r="G395" s="77" t="s">
        <v>3958</v>
      </c>
      <c r="H395" s="77" t="s">
        <v>5822</v>
      </c>
      <c r="I395" s="77" t="s">
        <v>5748</v>
      </c>
      <c r="J395" s="77" t="s">
        <v>121</v>
      </c>
      <c r="K395" s="77"/>
      <c r="L395" s="77"/>
      <c r="M395" s="78"/>
      <c r="N395" s="78"/>
      <c r="O395" s="78"/>
      <c r="P395" s="78"/>
      <c r="Q395" s="78"/>
      <c r="R395" s="77" t="s">
        <v>4803</v>
      </c>
    </row>
    <row r="396" customHeight="1" spans="1:18">
      <c r="A396" s="76" t="s">
        <v>153</v>
      </c>
      <c r="B396" s="6" t="s">
        <v>5828</v>
      </c>
      <c r="C396" s="6" t="s">
        <v>4797</v>
      </c>
      <c r="D396" s="77" t="s">
        <v>4798</v>
      </c>
      <c r="E396" s="77" t="s">
        <v>5829</v>
      </c>
      <c r="F396" s="77"/>
      <c r="G396" s="77" t="s">
        <v>5174</v>
      </c>
      <c r="H396" s="77" t="s">
        <v>5830</v>
      </c>
      <c r="I396" s="77" t="s">
        <v>5831</v>
      </c>
      <c r="J396" s="77" t="s">
        <v>121</v>
      </c>
      <c r="K396" s="77"/>
      <c r="L396" s="77"/>
      <c r="M396" s="78"/>
      <c r="N396" s="78"/>
      <c r="O396" s="78"/>
      <c r="P396" s="78"/>
      <c r="Q396" s="78"/>
      <c r="R396" s="77" t="s">
        <v>4803</v>
      </c>
    </row>
    <row r="397" customHeight="1" spans="1:18">
      <c r="A397" s="76" t="s">
        <v>153</v>
      </c>
      <c r="B397" s="6" t="s">
        <v>5828</v>
      </c>
      <c r="C397" s="6" t="s">
        <v>4804</v>
      </c>
      <c r="D397" s="77" t="s">
        <v>4805</v>
      </c>
      <c r="E397" s="77" t="s">
        <v>5832</v>
      </c>
      <c r="F397" s="77"/>
      <c r="G397" s="77" t="s">
        <v>5203</v>
      </c>
      <c r="H397" s="77" t="s">
        <v>5833</v>
      </c>
      <c r="I397" s="77" t="s">
        <v>5317</v>
      </c>
      <c r="J397" s="77" t="s">
        <v>121</v>
      </c>
      <c r="K397" s="77"/>
      <c r="L397" s="77"/>
      <c r="M397" s="78"/>
      <c r="N397" s="78"/>
      <c r="O397" s="78"/>
      <c r="P397" s="78"/>
      <c r="Q397" s="78"/>
      <c r="R397" s="77" t="s">
        <v>4803</v>
      </c>
    </row>
    <row r="398" customHeight="1" spans="1:18">
      <c r="A398" s="76" t="s">
        <v>153</v>
      </c>
      <c r="B398" s="6" t="s">
        <v>5834</v>
      </c>
      <c r="C398" s="6" t="s">
        <v>4797</v>
      </c>
      <c r="D398" s="77" t="s">
        <v>4798</v>
      </c>
      <c r="E398" s="77" t="s">
        <v>5835</v>
      </c>
      <c r="F398" s="77"/>
      <c r="G398" s="77" t="s">
        <v>5631</v>
      </c>
      <c r="H398" s="77" t="s">
        <v>5830</v>
      </c>
      <c r="I398" s="77" t="s">
        <v>5831</v>
      </c>
      <c r="J398" s="77" t="s">
        <v>121</v>
      </c>
      <c r="K398" s="77"/>
      <c r="L398" s="77"/>
      <c r="M398" s="78"/>
      <c r="N398" s="78"/>
      <c r="O398" s="78"/>
      <c r="P398" s="78"/>
      <c r="Q398" s="78"/>
      <c r="R398" s="77" t="s">
        <v>4803</v>
      </c>
    </row>
    <row r="399" customHeight="1" spans="1:18">
      <c r="A399" s="76" t="s">
        <v>153</v>
      </c>
      <c r="B399" s="6" t="s">
        <v>5834</v>
      </c>
      <c r="C399" s="6" t="s">
        <v>4804</v>
      </c>
      <c r="D399" s="77" t="s">
        <v>4805</v>
      </c>
      <c r="E399" s="77" t="s">
        <v>5836</v>
      </c>
      <c r="F399" s="77"/>
      <c r="G399" s="77" t="s">
        <v>5203</v>
      </c>
      <c r="H399" s="77" t="s">
        <v>5833</v>
      </c>
      <c r="I399" s="77" t="s">
        <v>5317</v>
      </c>
      <c r="J399" s="77" t="s">
        <v>121</v>
      </c>
      <c r="K399" s="77"/>
      <c r="L399" s="77"/>
      <c r="M399" s="78"/>
      <c r="N399" s="78"/>
      <c r="O399" s="78"/>
      <c r="P399" s="78"/>
      <c r="Q399" s="78"/>
      <c r="R399" s="77" t="s">
        <v>4803</v>
      </c>
    </row>
    <row r="400" customHeight="1" spans="1:18">
      <c r="A400" s="76" t="s">
        <v>153</v>
      </c>
      <c r="B400" s="6" t="s">
        <v>5837</v>
      </c>
      <c r="C400" s="6" t="s">
        <v>4797</v>
      </c>
      <c r="D400" s="77" t="s">
        <v>4798</v>
      </c>
      <c r="E400" s="77" t="s">
        <v>5838</v>
      </c>
      <c r="F400" s="77"/>
      <c r="G400" s="77" t="s">
        <v>5637</v>
      </c>
      <c r="H400" s="77" t="s">
        <v>5839</v>
      </c>
      <c r="I400" s="77" t="s">
        <v>5840</v>
      </c>
      <c r="J400" s="77" t="s">
        <v>121</v>
      </c>
      <c r="K400" s="77"/>
      <c r="L400" s="77"/>
      <c r="M400" s="78"/>
      <c r="N400" s="78"/>
      <c r="O400" s="78"/>
      <c r="P400" s="78"/>
      <c r="Q400" s="78"/>
      <c r="R400" s="77" t="s">
        <v>4803</v>
      </c>
    </row>
    <row r="401" customHeight="1" spans="1:18">
      <c r="A401" s="76" t="s">
        <v>153</v>
      </c>
      <c r="B401" s="6" t="s">
        <v>5837</v>
      </c>
      <c r="C401" s="6" t="s">
        <v>4804</v>
      </c>
      <c r="D401" s="77" t="s">
        <v>4805</v>
      </c>
      <c r="E401" s="77" t="s">
        <v>5795</v>
      </c>
      <c r="F401" s="77"/>
      <c r="G401" s="77" t="s">
        <v>5174</v>
      </c>
      <c r="H401" s="77" t="s">
        <v>5841</v>
      </c>
      <c r="I401" s="77" t="s">
        <v>5690</v>
      </c>
      <c r="J401" s="77" t="s">
        <v>121</v>
      </c>
      <c r="K401" s="77"/>
      <c r="L401" s="77"/>
      <c r="M401" s="78"/>
      <c r="N401" s="78"/>
      <c r="O401" s="78"/>
      <c r="P401" s="78"/>
      <c r="Q401" s="78"/>
      <c r="R401" s="77" t="s">
        <v>4803</v>
      </c>
    </row>
    <row r="402" customHeight="1" spans="1:18">
      <c r="A402" s="76" t="s">
        <v>153</v>
      </c>
      <c r="B402" s="6" t="s">
        <v>5842</v>
      </c>
      <c r="C402" s="6" t="s">
        <v>4797</v>
      </c>
      <c r="D402" s="77" t="s">
        <v>4798</v>
      </c>
      <c r="E402" s="77" t="s">
        <v>5843</v>
      </c>
      <c r="F402" s="77"/>
      <c r="G402" s="77" t="s">
        <v>4145</v>
      </c>
      <c r="H402" s="77" t="s">
        <v>5844</v>
      </c>
      <c r="I402" s="77" t="s">
        <v>5845</v>
      </c>
      <c r="J402" s="77" t="s">
        <v>121</v>
      </c>
      <c r="K402" s="77"/>
      <c r="L402" s="77"/>
      <c r="M402" s="78"/>
      <c r="N402" s="78"/>
      <c r="O402" s="78"/>
      <c r="P402" s="78"/>
      <c r="Q402" s="78"/>
      <c r="R402" s="77" t="s">
        <v>4803</v>
      </c>
    </row>
    <row r="403" customHeight="1" spans="1:18">
      <c r="A403" s="76" t="s">
        <v>153</v>
      </c>
      <c r="B403" s="6" t="s">
        <v>5842</v>
      </c>
      <c r="C403" s="6" t="s">
        <v>4804</v>
      </c>
      <c r="D403" s="77" t="s">
        <v>4805</v>
      </c>
      <c r="E403" s="77" t="s">
        <v>5846</v>
      </c>
      <c r="F403" s="77"/>
      <c r="G403" s="77" t="s">
        <v>3170</v>
      </c>
      <c r="H403" s="77" t="s">
        <v>5847</v>
      </c>
      <c r="I403" s="77" t="s">
        <v>5848</v>
      </c>
      <c r="J403" s="77" t="s">
        <v>121</v>
      </c>
      <c r="K403" s="77"/>
      <c r="L403" s="77"/>
      <c r="M403" s="78"/>
      <c r="N403" s="78"/>
      <c r="O403" s="78"/>
      <c r="P403" s="78"/>
      <c r="Q403" s="78"/>
      <c r="R403" s="77" t="s">
        <v>4803</v>
      </c>
    </row>
    <row r="404" customHeight="1" spans="1:18">
      <c r="A404" s="76" t="s">
        <v>153</v>
      </c>
      <c r="B404" s="6" t="s">
        <v>5849</v>
      </c>
      <c r="C404" s="6" t="s">
        <v>4797</v>
      </c>
      <c r="D404" s="77" t="s">
        <v>4798</v>
      </c>
      <c r="E404" s="77" t="s">
        <v>5850</v>
      </c>
      <c r="F404" s="77"/>
      <c r="G404" s="77" t="s">
        <v>4955</v>
      </c>
      <c r="H404" s="77" t="s">
        <v>5851</v>
      </c>
      <c r="I404" s="77" t="s">
        <v>5852</v>
      </c>
      <c r="J404" s="77" t="s">
        <v>121</v>
      </c>
      <c r="K404" s="77"/>
      <c r="L404" s="77"/>
      <c r="M404" s="78"/>
      <c r="N404" s="78"/>
      <c r="O404" s="78"/>
      <c r="P404" s="78"/>
      <c r="Q404" s="78"/>
      <c r="R404" s="77" t="s">
        <v>4803</v>
      </c>
    </row>
    <row r="405" customHeight="1" spans="1:18">
      <c r="A405" s="76" t="s">
        <v>153</v>
      </c>
      <c r="B405" s="6" t="s">
        <v>5849</v>
      </c>
      <c r="C405" s="6" t="s">
        <v>4804</v>
      </c>
      <c r="D405" s="77" t="s">
        <v>4805</v>
      </c>
      <c r="E405" s="77" t="s">
        <v>5853</v>
      </c>
      <c r="F405" s="77"/>
      <c r="G405" s="77" t="s">
        <v>5631</v>
      </c>
      <c r="H405" s="77" t="s">
        <v>5854</v>
      </c>
      <c r="I405" s="77" t="s">
        <v>5855</v>
      </c>
      <c r="J405" s="77" t="s">
        <v>121</v>
      </c>
      <c r="K405" s="77"/>
      <c r="L405" s="77"/>
      <c r="M405" s="78"/>
      <c r="N405" s="78"/>
      <c r="O405" s="78"/>
      <c r="P405" s="78"/>
      <c r="Q405" s="78"/>
      <c r="R405" s="77" t="s">
        <v>4803</v>
      </c>
    </row>
    <row r="406" customHeight="1" spans="1:18">
      <c r="A406" s="76" t="s">
        <v>153</v>
      </c>
      <c r="B406" s="6" t="s">
        <v>5856</v>
      </c>
      <c r="C406" s="6" t="s">
        <v>4797</v>
      </c>
      <c r="D406" s="77" t="s">
        <v>4798</v>
      </c>
      <c r="E406" s="77" t="s">
        <v>5857</v>
      </c>
      <c r="F406" s="77"/>
      <c r="G406" s="77" t="s">
        <v>2697</v>
      </c>
      <c r="H406" s="77" t="s">
        <v>5851</v>
      </c>
      <c r="I406" s="77" t="s">
        <v>5831</v>
      </c>
      <c r="J406" s="77" t="s">
        <v>121</v>
      </c>
      <c r="K406" s="77"/>
      <c r="L406" s="77"/>
      <c r="M406" s="78"/>
      <c r="N406" s="78"/>
      <c r="O406" s="78"/>
      <c r="P406" s="78"/>
      <c r="Q406" s="78"/>
      <c r="R406" s="77" t="s">
        <v>4803</v>
      </c>
    </row>
    <row r="407" customHeight="1" spans="1:18">
      <c r="A407" s="76" t="s">
        <v>153</v>
      </c>
      <c r="B407" s="6" t="s">
        <v>5856</v>
      </c>
      <c r="C407" s="6" t="s">
        <v>4804</v>
      </c>
      <c r="D407" s="77" t="s">
        <v>4805</v>
      </c>
      <c r="E407" s="77" t="s">
        <v>5858</v>
      </c>
      <c r="F407" s="77"/>
      <c r="G407" s="77" t="s">
        <v>5631</v>
      </c>
      <c r="H407" s="77" t="s">
        <v>5854</v>
      </c>
      <c r="I407" s="77" t="s">
        <v>5855</v>
      </c>
      <c r="J407" s="77" t="s">
        <v>121</v>
      </c>
      <c r="K407" s="77"/>
      <c r="L407" s="77"/>
      <c r="M407" s="78"/>
      <c r="N407" s="78"/>
      <c r="O407" s="78"/>
      <c r="P407" s="78"/>
      <c r="Q407" s="78"/>
      <c r="R407" s="77" t="s">
        <v>4803</v>
      </c>
    </row>
    <row r="408" customHeight="1" spans="1:18">
      <c r="A408" s="76" t="s">
        <v>153</v>
      </c>
      <c r="B408" s="6" t="s">
        <v>5859</v>
      </c>
      <c r="C408" s="6" t="s">
        <v>4797</v>
      </c>
      <c r="D408" s="77" t="s">
        <v>4798</v>
      </c>
      <c r="E408" s="77" t="s">
        <v>5860</v>
      </c>
      <c r="F408" s="77"/>
      <c r="G408" s="77" t="s">
        <v>5637</v>
      </c>
      <c r="H408" s="77" t="s">
        <v>5804</v>
      </c>
      <c r="I408" s="77" t="s">
        <v>5861</v>
      </c>
      <c r="J408" s="77" t="s">
        <v>121</v>
      </c>
      <c r="K408" s="77"/>
      <c r="L408" s="77"/>
      <c r="M408" s="78"/>
      <c r="N408" s="78"/>
      <c r="O408" s="78"/>
      <c r="P408" s="78"/>
      <c r="Q408" s="78"/>
      <c r="R408" s="77" t="s">
        <v>4803</v>
      </c>
    </row>
    <row r="409" customHeight="1" spans="1:18">
      <c r="A409" s="76" t="s">
        <v>153</v>
      </c>
      <c r="B409" s="6" t="s">
        <v>2720</v>
      </c>
      <c r="C409" s="6" t="s">
        <v>4797</v>
      </c>
      <c r="D409" s="77" t="s">
        <v>4798</v>
      </c>
      <c r="E409" s="77" t="s">
        <v>5862</v>
      </c>
      <c r="F409" s="77"/>
      <c r="G409" s="77" t="s">
        <v>4955</v>
      </c>
      <c r="H409" s="77" t="s">
        <v>5799</v>
      </c>
      <c r="I409" s="77" t="s">
        <v>5800</v>
      </c>
      <c r="J409" s="77" t="s">
        <v>121</v>
      </c>
      <c r="K409" s="77"/>
      <c r="L409" s="77"/>
      <c r="M409" s="78"/>
      <c r="N409" s="78"/>
      <c r="O409" s="78"/>
      <c r="P409" s="78"/>
      <c r="Q409" s="78"/>
      <c r="R409" s="77"/>
    </row>
    <row r="410" customHeight="1" spans="1:18">
      <c r="A410" s="76" t="s">
        <v>153</v>
      </c>
      <c r="B410" s="6" t="s">
        <v>2720</v>
      </c>
      <c r="C410" s="6" t="s">
        <v>4804</v>
      </c>
      <c r="D410" s="77" t="s">
        <v>4805</v>
      </c>
      <c r="E410" s="77" t="s">
        <v>5863</v>
      </c>
      <c r="F410" s="77"/>
      <c r="G410" s="77" t="s">
        <v>5174</v>
      </c>
      <c r="H410" s="77" t="s">
        <v>5796</v>
      </c>
      <c r="I410" s="77" t="s">
        <v>5690</v>
      </c>
      <c r="J410" s="77" t="s">
        <v>121</v>
      </c>
      <c r="K410" s="77"/>
      <c r="L410" s="77"/>
      <c r="M410" s="78"/>
      <c r="N410" s="78"/>
      <c r="O410" s="78"/>
      <c r="P410" s="78"/>
      <c r="Q410" s="78"/>
      <c r="R410" s="77" t="s">
        <v>4803</v>
      </c>
    </row>
    <row r="411" customHeight="1" spans="1:18">
      <c r="A411" s="76" t="s">
        <v>153</v>
      </c>
      <c r="B411" s="6" t="s">
        <v>2726</v>
      </c>
      <c r="C411" s="6" t="s">
        <v>4797</v>
      </c>
      <c r="D411" s="77" t="s">
        <v>4798</v>
      </c>
      <c r="E411" s="77" t="s">
        <v>5862</v>
      </c>
      <c r="F411" s="77"/>
      <c r="G411" s="77" t="s">
        <v>4955</v>
      </c>
      <c r="H411" s="77" t="s">
        <v>5799</v>
      </c>
      <c r="I411" s="77" t="s">
        <v>5800</v>
      </c>
      <c r="J411" s="77" t="s">
        <v>121</v>
      </c>
      <c r="K411" s="77"/>
      <c r="L411" s="77"/>
      <c r="M411" s="78"/>
      <c r="N411" s="78"/>
      <c r="O411" s="78"/>
      <c r="P411" s="78"/>
      <c r="Q411" s="78"/>
      <c r="R411" s="77" t="s">
        <v>4803</v>
      </c>
    </row>
    <row r="412" customHeight="1" spans="1:18">
      <c r="A412" s="76" t="s">
        <v>153</v>
      </c>
      <c r="B412" s="6" t="s">
        <v>2726</v>
      </c>
      <c r="C412" s="6" t="s">
        <v>4804</v>
      </c>
      <c r="D412" s="77" t="s">
        <v>4805</v>
      </c>
      <c r="E412" s="77" t="s">
        <v>5864</v>
      </c>
      <c r="F412" s="77"/>
      <c r="G412" s="77" t="s">
        <v>5203</v>
      </c>
      <c r="H412" s="77" t="s">
        <v>5865</v>
      </c>
      <c r="I412" s="77" t="s">
        <v>5317</v>
      </c>
      <c r="J412" s="77" t="s">
        <v>121</v>
      </c>
      <c r="K412" s="77"/>
      <c r="L412" s="77"/>
      <c r="M412" s="78"/>
      <c r="N412" s="78"/>
      <c r="O412" s="78"/>
      <c r="P412" s="78"/>
      <c r="Q412" s="78"/>
      <c r="R412" s="77" t="s">
        <v>4803</v>
      </c>
    </row>
    <row r="413" customHeight="1" spans="1:18">
      <c r="A413" s="76" t="s">
        <v>153</v>
      </c>
      <c r="B413" s="6" t="s">
        <v>5866</v>
      </c>
      <c r="C413" s="6" t="s">
        <v>4797</v>
      </c>
      <c r="D413" s="77" t="s">
        <v>4798</v>
      </c>
      <c r="E413" s="77" t="s">
        <v>5867</v>
      </c>
      <c r="F413" s="77"/>
      <c r="G413" s="77" t="s">
        <v>5174</v>
      </c>
      <c r="H413" s="77" t="s">
        <v>5753</v>
      </c>
      <c r="I413" s="77" t="s">
        <v>5800</v>
      </c>
      <c r="J413" s="77" t="s">
        <v>121</v>
      </c>
      <c r="K413" s="77"/>
      <c r="L413" s="77"/>
      <c r="M413" s="78"/>
      <c r="N413" s="78"/>
      <c r="O413" s="78"/>
      <c r="P413" s="78"/>
      <c r="Q413" s="78"/>
      <c r="R413" s="77" t="s">
        <v>4803</v>
      </c>
    </row>
    <row r="414" customHeight="1" spans="1:18">
      <c r="A414" s="76" t="s">
        <v>153</v>
      </c>
      <c r="B414" s="6" t="s">
        <v>5866</v>
      </c>
      <c r="C414" s="6" t="s">
        <v>4804</v>
      </c>
      <c r="D414" s="77" t="s">
        <v>4805</v>
      </c>
      <c r="E414" s="77" t="s">
        <v>5868</v>
      </c>
      <c r="F414" s="77"/>
      <c r="G414" s="77" t="s">
        <v>5869</v>
      </c>
      <c r="H414" s="77" t="s">
        <v>5753</v>
      </c>
      <c r="I414" s="77" t="s">
        <v>5690</v>
      </c>
      <c r="J414" s="77" t="s">
        <v>121</v>
      </c>
      <c r="K414" s="77"/>
      <c r="L414" s="77"/>
      <c r="M414" s="78"/>
      <c r="N414" s="78"/>
      <c r="O414" s="78"/>
      <c r="P414" s="78"/>
      <c r="Q414" s="78"/>
      <c r="R414" s="77" t="s">
        <v>4803</v>
      </c>
    </row>
    <row r="415" customHeight="1" spans="1:18">
      <c r="A415" s="76" t="s">
        <v>153</v>
      </c>
      <c r="B415" s="6" t="s">
        <v>5870</v>
      </c>
      <c r="C415" s="6" t="s">
        <v>4797</v>
      </c>
      <c r="D415" s="77" t="s">
        <v>4798</v>
      </c>
      <c r="E415" s="77" t="s">
        <v>5871</v>
      </c>
      <c r="F415" s="77"/>
      <c r="G415" s="77" t="s">
        <v>5637</v>
      </c>
      <c r="H415" s="77" t="s">
        <v>5839</v>
      </c>
      <c r="I415" s="77" t="s">
        <v>5840</v>
      </c>
      <c r="J415" s="77" t="s">
        <v>121</v>
      </c>
      <c r="K415" s="77"/>
      <c r="L415" s="77"/>
      <c r="M415" s="78"/>
      <c r="N415" s="78"/>
      <c r="O415" s="78"/>
      <c r="P415" s="78"/>
      <c r="Q415" s="78"/>
      <c r="R415" s="77" t="s">
        <v>4803</v>
      </c>
    </row>
    <row r="416" customHeight="1" spans="1:18">
      <c r="A416" s="76" t="s">
        <v>153</v>
      </c>
      <c r="B416" s="6" t="s">
        <v>5870</v>
      </c>
      <c r="C416" s="6" t="s">
        <v>4804</v>
      </c>
      <c r="D416" s="77" t="s">
        <v>4805</v>
      </c>
      <c r="E416" s="77" t="s">
        <v>5872</v>
      </c>
      <c r="F416" s="77"/>
      <c r="G416" s="77" t="s">
        <v>5174</v>
      </c>
      <c r="H416" s="77" t="s">
        <v>5841</v>
      </c>
      <c r="I416" s="77" t="s">
        <v>5722</v>
      </c>
      <c r="J416" s="77" t="s">
        <v>121</v>
      </c>
      <c r="K416" s="77"/>
      <c r="L416" s="77"/>
      <c r="M416" s="78"/>
      <c r="N416" s="78"/>
      <c r="O416" s="78"/>
      <c r="P416" s="78"/>
      <c r="Q416" s="78"/>
      <c r="R416" s="77" t="s">
        <v>4803</v>
      </c>
    </row>
    <row r="417" customHeight="1" spans="1:18">
      <c r="A417" s="76" t="s">
        <v>153</v>
      </c>
      <c r="B417" s="6" t="s">
        <v>5873</v>
      </c>
      <c r="C417" s="6" t="s">
        <v>4797</v>
      </c>
      <c r="D417" s="77" t="s">
        <v>4798</v>
      </c>
      <c r="E417" s="77" t="s">
        <v>5874</v>
      </c>
      <c r="F417" s="77"/>
      <c r="G417" s="77" t="s">
        <v>5637</v>
      </c>
      <c r="H417" s="77" t="s">
        <v>5839</v>
      </c>
      <c r="I417" s="77" t="s">
        <v>5840</v>
      </c>
      <c r="J417" s="77" t="s">
        <v>121</v>
      </c>
      <c r="K417" s="77"/>
      <c r="L417" s="77"/>
      <c r="M417" s="78"/>
      <c r="N417" s="78"/>
      <c r="O417" s="78"/>
      <c r="P417" s="78"/>
      <c r="Q417" s="78"/>
      <c r="R417" s="77" t="s">
        <v>4803</v>
      </c>
    </row>
    <row r="418" customHeight="1" spans="1:18">
      <c r="A418" s="76" t="s">
        <v>153</v>
      </c>
      <c r="B418" s="6" t="s">
        <v>5873</v>
      </c>
      <c r="C418" s="6" t="s">
        <v>4804</v>
      </c>
      <c r="D418" s="77" t="s">
        <v>4805</v>
      </c>
      <c r="E418" s="77" t="s">
        <v>5875</v>
      </c>
      <c r="F418" s="77"/>
      <c r="G418" s="77" t="s">
        <v>5174</v>
      </c>
      <c r="H418" s="77" t="s">
        <v>5796</v>
      </c>
      <c r="I418" s="77" t="s">
        <v>5722</v>
      </c>
      <c r="J418" s="77" t="s">
        <v>121</v>
      </c>
      <c r="K418" s="77"/>
      <c r="L418" s="77"/>
      <c r="M418" s="78"/>
      <c r="N418" s="78"/>
      <c r="O418" s="78"/>
      <c r="P418" s="78"/>
      <c r="Q418" s="78"/>
      <c r="R418" s="77" t="s">
        <v>4803</v>
      </c>
    </row>
    <row r="419" customHeight="1" spans="1:18">
      <c r="A419" s="76" t="s">
        <v>153</v>
      </c>
      <c r="B419" s="6" t="s">
        <v>2848</v>
      </c>
      <c r="C419" s="6" t="s">
        <v>4797</v>
      </c>
      <c r="D419" s="77" t="s">
        <v>4798</v>
      </c>
      <c r="E419" s="77" t="s">
        <v>5876</v>
      </c>
      <c r="F419" s="77"/>
      <c r="G419" s="77" t="s">
        <v>5877</v>
      </c>
      <c r="H419" s="77" t="s">
        <v>5819</v>
      </c>
      <c r="I419" s="77" t="s">
        <v>5820</v>
      </c>
      <c r="J419" s="77" t="s">
        <v>121</v>
      </c>
      <c r="K419" s="77"/>
      <c r="L419" s="77"/>
      <c r="M419" s="78"/>
      <c r="N419" s="78"/>
      <c r="O419" s="78"/>
      <c r="P419" s="78"/>
      <c r="Q419" s="78"/>
      <c r="R419" s="77" t="s">
        <v>4803</v>
      </c>
    </row>
    <row r="420" customHeight="1" spans="1:18">
      <c r="A420" s="76" t="s">
        <v>153</v>
      </c>
      <c r="B420" s="6" t="s">
        <v>2848</v>
      </c>
      <c r="C420" s="6" t="s">
        <v>4804</v>
      </c>
      <c r="D420" s="77" t="s">
        <v>4805</v>
      </c>
      <c r="E420" s="77" t="s">
        <v>5878</v>
      </c>
      <c r="F420" s="77"/>
      <c r="G420" s="77" t="s">
        <v>5879</v>
      </c>
      <c r="H420" s="77" t="s">
        <v>5822</v>
      </c>
      <c r="I420" s="77" t="s">
        <v>5748</v>
      </c>
      <c r="J420" s="77" t="s">
        <v>121</v>
      </c>
      <c r="K420" s="77"/>
      <c r="L420" s="77"/>
      <c r="M420" s="78"/>
      <c r="N420" s="78"/>
      <c r="O420" s="78"/>
      <c r="P420" s="78"/>
      <c r="Q420" s="78"/>
      <c r="R420" s="77" t="s">
        <v>4803</v>
      </c>
    </row>
    <row r="421" customHeight="1" spans="1:18">
      <c r="A421" s="76" t="s">
        <v>153</v>
      </c>
      <c r="B421" s="6" t="s">
        <v>5880</v>
      </c>
      <c r="C421" s="6" t="s">
        <v>4797</v>
      </c>
      <c r="D421" s="77" t="s">
        <v>4798</v>
      </c>
      <c r="E421" s="77" t="s">
        <v>5881</v>
      </c>
      <c r="F421" s="77"/>
      <c r="G421" s="77" t="s">
        <v>5882</v>
      </c>
      <c r="H421" s="77" t="s">
        <v>5819</v>
      </c>
      <c r="I421" s="77" t="s">
        <v>5820</v>
      </c>
      <c r="J421" s="77" t="s">
        <v>121</v>
      </c>
      <c r="K421" s="77"/>
      <c r="L421" s="77"/>
      <c r="M421" s="78"/>
      <c r="N421" s="78"/>
      <c r="O421" s="78"/>
      <c r="P421" s="78"/>
      <c r="Q421" s="78"/>
      <c r="R421" s="77" t="s">
        <v>4803</v>
      </c>
    </row>
    <row r="422" customHeight="1" spans="1:18">
      <c r="A422" s="76" t="s">
        <v>153</v>
      </c>
      <c r="B422" s="6" t="s">
        <v>5880</v>
      </c>
      <c r="C422" s="6" t="s">
        <v>4804</v>
      </c>
      <c r="D422" s="77" t="s">
        <v>4805</v>
      </c>
      <c r="E422" s="77" t="s">
        <v>5878</v>
      </c>
      <c r="F422" s="77"/>
      <c r="G422" s="77" t="s">
        <v>5879</v>
      </c>
      <c r="H422" s="77" t="s">
        <v>5822</v>
      </c>
      <c r="I422" s="77" t="s">
        <v>5748</v>
      </c>
      <c r="J422" s="77" t="s">
        <v>121</v>
      </c>
      <c r="K422" s="77"/>
      <c r="L422" s="77"/>
      <c r="M422" s="78"/>
      <c r="N422" s="78"/>
      <c r="O422" s="78"/>
      <c r="P422" s="78"/>
      <c r="Q422" s="78"/>
      <c r="R422" s="77" t="s">
        <v>4803</v>
      </c>
    </row>
    <row r="423" customHeight="1" spans="1:18">
      <c r="A423" s="76" t="s">
        <v>153</v>
      </c>
      <c r="B423" s="6" t="s">
        <v>2931</v>
      </c>
      <c r="C423" s="6" t="s">
        <v>4797</v>
      </c>
      <c r="D423" s="77" t="s">
        <v>4798</v>
      </c>
      <c r="E423" s="77" t="s">
        <v>5883</v>
      </c>
      <c r="F423" s="77"/>
      <c r="G423" s="77" t="s">
        <v>4145</v>
      </c>
      <c r="H423" s="77" t="s">
        <v>5844</v>
      </c>
      <c r="I423" s="77" t="s">
        <v>5845</v>
      </c>
      <c r="J423" s="77" t="s">
        <v>121</v>
      </c>
      <c r="K423" s="77"/>
      <c r="L423" s="77"/>
      <c r="M423" s="78"/>
      <c r="N423" s="78"/>
      <c r="O423" s="78"/>
      <c r="P423" s="78"/>
      <c r="Q423" s="78"/>
      <c r="R423" s="77" t="s">
        <v>4803</v>
      </c>
    </row>
    <row r="424" customHeight="1" spans="1:18">
      <c r="A424" s="76" t="s">
        <v>153</v>
      </c>
      <c r="B424" s="6" t="s">
        <v>2931</v>
      </c>
      <c r="C424" s="6" t="s">
        <v>4804</v>
      </c>
      <c r="D424" s="77" t="s">
        <v>4805</v>
      </c>
      <c r="E424" s="77" t="s">
        <v>5846</v>
      </c>
      <c r="F424" s="77"/>
      <c r="G424" s="77">
        <v>77.985</v>
      </c>
      <c r="H424" s="77" t="s">
        <v>5847</v>
      </c>
      <c r="I424" s="77" t="s">
        <v>5848</v>
      </c>
      <c r="J424" s="77" t="s">
        <v>121</v>
      </c>
      <c r="K424" s="77"/>
      <c r="L424" s="77"/>
      <c r="M424" s="78"/>
      <c r="N424" s="78"/>
      <c r="O424" s="78"/>
      <c r="P424" s="78"/>
      <c r="Q424" s="78"/>
      <c r="R424" s="77" t="s">
        <v>4803</v>
      </c>
    </row>
    <row r="425" customHeight="1" spans="1:18">
      <c r="A425" s="76" t="s">
        <v>153</v>
      </c>
      <c r="B425" s="6" t="s">
        <v>5884</v>
      </c>
      <c r="C425" s="6" t="s">
        <v>4797</v>
      </c>
      <c r="D425" s="77" t="s">
        <v>4798</v>
      </c>
      <c r="E425" s="77" t="s">
        <v>5883</v>
      </c>
      <c r="F425" s="77"/>
      <c r="G425" s="77" t="s">
        <v>4145</v>
      </c>
      <c r="H425" s="77" t="s">
        <v>5844</v>
      </c>
      <c r="I425" s="77" t="s">
        <v>5845</v>
      </c>
      <c r="J425" s="77" t="s">
        <v>121</v>
      </c>
      <c r="K425" s="77"/>
      <c r="L425" s="77"/>
      <c r="M425" s="78"/>
      <c r="N425" s="78"/>
      <c r="O425" s="78"/>
      <c r="P425" s="78"/>
      <c r="Q425" s="78"/>
      <c r="R425" s="77" t="s">
        <v>4803</v>
      </c>
    </row>
    <row r="426" customHeight="1" spans="1:18">
      <c r="A426" s="76" t="s">
        <v>153</v>
      </c>
      <c r="B426" s="6" t="s">
        <v>5884</v>
      </c>
      <c r="C426" s="6" t="s">
        <v>4804</v>
      </c>
      <c r="D426" s="77" t="s">
        <v>4805</v>
      </c>
      <c r="E426" s="77" t="s">
        <v>5885</v>
      </c>
      <c r="F426" s="77"/>
      <c r="G426" s="77" t="s">
        <v>5886</v>
      </c>
      <c r="H426" s="77" t="s">
        <v>5847</v>
      </c>
      <c r="I426" s="77" t="s">
        <v>5748</v>
      </c>
      <c r="J426" s="77" t="s">
        <v>121</v>
      </c>
      <c r="K426" s="77"/>
      <c r="L426" s="77"/>
      <c r="M426" s="78"/>
      <c r="N426" s="78"/>
      <c r="O426" s="78"/>
      <c r="P426" s="78"/>
      <c r="Q426" s="78"/>
      <c r="R426" s="77" t="s">
        <v>4803</v>
      </c>
    </row>
    <row r="427" customHeight="1" spans="1:18">
      <c r="A427" s="76" t="s">
        <v>153</v>
      </c>
      <c r="B427" s="6" t="s">
        <v>5887</v>
      </c>
      <c r="C427" s="6" t="s">
        <v>4797</v>
      </c>
      <c r="D427" s="77" t="s">
        <v>4798</v>
      </c>
      <c r="E427" s="77" t="s">
        <v>5888</v>
      </c>
      <c r="F427" s="77"/>
      <c r="G427" s="77" t="s">
        <v>5640</v>
      </c>
      <c r="H427" s="77" t="s">
        <v>5889</v>
      </c>
      <c r="I427" s="77" t="s">
        <v>5820</v>
      </c>
      <c r="J427" s="77" t="s">
        <v>121</v>
      </c>
      <c r="K427" s="77"/>
      <c r="L427" s="77"/>
      <c r="M427" s="78"/>
      <c r="N427" s="78"/>
      <c r="O427" s="78"/>
      <c r="P427" s="78"/>
      <c r="Q427" s="78"/>
      <c r="R427" s="77" t="s">
        <v>4803</v>
      </c>
    </row>
    <row r="428" customHeight="1" spans="1:18">
      <c r="A428" s="76" t="s">
        <v>153</v>
      </c>
      <c r="B428" s="6" t="s">
        <v>5887</v>
      </c>
      <c r="C428" s="6" t="s">
        <v>4804</v>
      </c>
      <c r="D428" s="77" t="s">
        <v>4805</v>
      </c>
      <c r="E428" s="77" t="s">
        <v>5890</v>
      </c>
      <c r="F428" s="77"/>
      <c r="G428" s="77" t="s">
        <v>5891</v>
      </c>
      <c r="H428" s="77" t="s">
        <v>5753</v>
      </c>
      <c r="I428" s="77" t="s">
        <v>5892</v>
      </c>
      <c r="J428" s="77" t="s">
        <v>121</v>
      </c>
      <c r="K428" s="77"/>
      <c r="L428" s="77"/>
      <c r="M428" s="78"/>
      <c r="N428" s="78"/>
      <c r="O428" s="78"/>
      <c r="P428" s="78"/>
      <c r="Q428" s="78"/>
      <c r="R428" s="77" t="s">
        <v>4803</v>
      </c>
    </row>
    <row r="429" customHeight="1" spans="1:18">
      <c r="A429" s="76" t="s">
        <v>153</v>
      </c>
      <c r="B429" s="6" t="s">
        <v>5893</v>
      </c>
      <c r="C429" s="6" t="s">
        <v>4797</v>
      </c>
      <c r="D429" s="77" t="s">
        <v>4798</v>
      </c>
      <c r="E429" s="77" t="s">
        <v>5894</v>
      </c>
      <c r="F429" s="77"/>
      <c r="G429" s="77" t="s">
        <v>5895</v>
      </c>
      <c r="H429" s="77" t="s">
        <v>5896</v>
      </c>
      <c r="I429" s="77" t="s">
        <v>5736</v>
      </c>
      <c r="J429" s="77" t="s">
        <v>121</v>
      </c>
      <c r="K429" s="77"/>
      <c r="L429" s="77"/>
      <c r="M429" s="78"/>
      <c r="N429" s="78"/>
      <c r="O429" s="78"/>
      <c r="P429" s="78"/>
      <c r="Q429" s="78"/>
      <c r="R429" s="77" t="s">
        <v>4803</v>
      </c>
    </row>
    <row r="430" customHeight="1" spans="1:18">
      <c r="A430" s="76" t="s">
        <v>153</v>
      </c>
      <c r="B430" s="6" t="s">
        <v>5893</v>
      </c>
      <c r="C430" s="6" t="s">
        <v>4804</v>
      </c>
      <c r="D430" s="77" t="s">
        <v>4805</v>
      </c>
      <c r="E430" s="77" t="s">
        <v>5897</v>
      </c>
      <c r="F430" s="77"/>
      <c r="G430" s="77" t="s">
        <v>5898</v>
      </c>
      <c r="H430" s="77" t="s">
        <v>5899</v>
      </c>
      <c r="I430" s="77" t="s">
        <v>5900</v>
      </c>
      <c r="J430" s="77" t="s">
        <v>121</v>
      </c>
      <c r="K430" s="77"/>
      <c r="L430" s="77"/>
      <c r="M430" s="78"/>
      <c r="N430" s="78"/>
      <c r="O430" s="78"/>
      <c r="P430" s="78"/>
      <c r="Q430" s="78"/>
      <c r="R430" s="77" t="s">
        <v>4803</v>
      </c>
    </row>
    <row r="431" customHeight="1" spans="1:18">
      <c r="A431" s="76" t="s">
        <v>153</v>
      </c>
      <c r="B431" s="6" t="s">
        <v>5901</v>
      </c>
      <c r="C431" s="6" t="s">
        <v>4804</v>
      </c>
      <c r="D431" s="77" t="s">
        <v>4805</v>
      </c>
      <c r="E431" s="77" t="s">
        <v>5902</v>
      </c>
      <c r="F431" s="77"/>
      <c r="G431" s="77" t="s">
        <v>5203</v>
      </c>
      <c r="H431" s="77" t="s">
        <v>5903</v>
      </c>
      <c r="I431" s="77" t="s">
        <v>4816</v>
      </c>
      <c r="J431" s="77" t="s">
        <v>121</v>
      </c>
      <c r="K431" s="77"/>
      <c r="L431" s="77"/>
      <c r="M431" s="78"/>
      <c r="N431" s="78"/>
      <c r="O431" s="78"/>
      <c r="P431" s="78"/>
      <c r="Q431" s="78"/>
      <c r="R431" s="77" t="s">
        <v>4803</v>
      </c>
    </row>
    <row r="432" customHeight="1" spans="1:18">
      <c r="A432" s="76" t="s">
        <v>153</v>
      </c>
      <c r="B432" s="6" t="s">
        <v>5904</v>
      </c>
      <c r="C432" s="6" t="s">
        <v>4797</v>
      </c>
      <c r="D432" s="77" t="s">
        <v>4798</v>
      </c>
      <c r="E432" s="77" t="s">
        <v>5905</v>
      </c>
      <c r="F432" s="77"/>
      <c r="G432" s="77" t="s">
        <v>4955</v>
      </c>
      <c r="H432" s="77" t="s">
        <v>5906</v>
      </c>
      <c r="I432" s="77" t="s">
        <v>5688</v>
      </c>
      <c r="J432" s="77" t="s">
        <v>121</v>
      </c>
      <c r="K432" s="77"/>
      <c r="L432" s="77"/>
      <c r="M432" s="78"/>
      <c r="N432" s="78"/>
      <c r="O432" s="78"/>
      <c r="P432" s="78"/>
      <c r="Q432" s="78"/>
      <c r="R432" s="77" t="s">
        <v>4803</v>
      </c>
    </row>
    <row r="433" customHeight="1" spans="1:18">
      <c r="A433" s="76" t="s">
        <v>153</v>
      </c>
      <c r="B433" s="6" t="s">
        <v>5904</v>
      </c>
      <c r="C433" s="6" t="s">
        <v>4804</v>
      </c>
      <c r="D433" s="77" t="s">
        <v>4805</v>
      </c>
      <c r="E433" s="77" t="s">
        <v>5907</v>
      </c>
      <c r="F433" s="77"/>
      <c r="G433" s="77" t="s">
        <v>5631</v>
      </c>
      <c r="H433" s="77" t="s">
        <v>5908</v>
      </c>
      <c r="I433" s="77" t="s">
        <v>5909</v>
      </c>
      <c r="J433" s="77" t="s">
        <v>121</v>
      </c>
      <c r="K433" s="77"/>
      <c r="L433" s="77"/>
      <c r="M433" s="78"/>
      <c r="N433" s="78"/>
      <c r="O433" s="78"/>
      <c r="P433" s="78"/>
      <c r="Q433" s="78"/>
      <c r="R433" s="77" t="s">
        <v>4803</v>
      </c>
    </row>
    <row r="434" customHeight="1" spans="1:18">
      <c r="A434" s="76" t="s">
        <v>153</v>
      </c>
      <c r="B434" s="6" t="s">
        <v>5910</v>
      </c>
      <c r="C434" s="6" t="s">
        <v>4797</v>
      </c>
      <c r="D434" s="77" t="s">
        <v>4798</v>
      </c>
      <c r="E434" s="77" t="s">
        <v>5911</v>
      </c>
      <c r="F434" s="77"/>
      <c r="G434" s="77" t="s">
        <v>4955</v>
      </c>
      <c r="H434" s="77" t="s">
        <v>5912</v>
      </c>
      <c r="I434" s="77" t="s">
        <v>5688</v>
      </c>
      <c r="J434" s="77" t="s">
        <v>121</v>
      </c>
      <c r="K434" s="77"/>
      <c r="L434" s="77"/>
      <c r="M434" s="78"/>
      <c r="N434" s="78"/>
      <c r="O434" s="78"/>
      <c r="P434" s="78"/>
      <c r="Q434" s="78"/>
      <c r="R434" s="77" t="s">
        <v>4803</v>
      </c>
    </row>
    <row r="435" customHeight="1" spans="1:18">
      <c r="A435" s="76" t="s">
        <v>153</v>
      </c>
      <c r="B435" s="6" t="s">
        <v>5910</v>
      </c>
      <c r="C435" s="6" t="s">
        <v>4804</v>
      </c>
      <c r="D435" s="77" t="s">
        <v>4805</v>
      </c>
      <c r="E435" s="77" t="s">
        <v>5913</v>
      </c>
      <c r="F435" s="77"/>
      <c r="G435" s="77" t="s">
        <v>5631</v>
      </c>
      <c r="H435" s="77" t="s">
        <v>5908</v>
      </c>
      <c r="I435" s="77" t="s">
        <v>5909</v>
      </c>
      <c r="J435" s="77" t="s">
        <v>121</v>
      </c>
      <c r="K435" s="77"/>
      <c r="L435" s="77"/>
      <c r="M435" s="78"/>
      <c r="N435" s="78"/>
      <c r="O435" s="78"/>
      <c r="P435" s="78"/>
      <c r="Q435" s="78"/>
      <c r="R435" s="77" t="s">
        <v>4803</v>
      </c>
    </row>
    <row r="436" customHeight="1" spans="1:18">
      <c r="A436" s="76" t="s">
        <v>153</v>
      </c>
      <c r="B436" s="6" t="s">
        <v>5914</v>
      </c>
      <c r="C436" s="6" t="s">
        <v>4797</v>
      </c>
      <c r="D436" s="77" t="s">
        <v>4798</v>
      </c>
      <c r="E436" s="77" t="s">
        <v>5915</v>
      </c>
      <c r="F436" s="77"/>
      <c r="G436" s="77" t="s">
        <v>2697</v>
      </c>
      <c r="H436" s="77" t="s">
        <v>5906</v>
      </c>
      <c r="I436" s="77" t="s">
        <v>5688</v>
      </c>
      <c r="J436" s="77" t="s">
        <v>121</v>
      </c>
      <c r="K436" s="77"/>
      <c r="L436" s="77"/>
      <c r="M436" s="78"/>
      <c r="N436" s="78"/>
      <c r="O436" s="78"/>
      <c r="P436" s="78"/>
      <c r="Q436" s="78"/>
      <c r="R436" s="77" t="s">
        <v>4803</v>
      </c>
    </row>
    <row r="437" customHeight="1" spans="1:18">
      <c r="A437" s="76" t="s">
        <v>153</v>
      </c>
      <c r="B437" s="6" t="s">
        <v>5914</v>
      </c>
      <c r="C437" s="6" t="s">
        <v>4804</v>
      </c>
      <c r="D437" s="77" t="s">
        <v>4805</v>
      </c>
      <c r="E437" s="77" t="s">
        <v>5907</v>
      </c>
      <c r="F437" s="77"/>
      <c r="G437" s="77" t="s">
        <v>5631</v>
      </c>
      <c r="H437" s="77" t="s">
        <v>5908</v>
      </c>
      <c r="I437" s="77" t="s">
        <v>5909</v>
      </c>
      <c r="J437" s="77" t="s">
        <v>121</v>
      </c>
      <c r="K437" s="77"/>
      <c r="L437" s="77"/>
      <c r="M437" s="78"/>
      <c r="N437" s="78"/>
      <c r="O437" s="78"/>
      <c r="P437" s="78"/>
      <c r="Q437" s="78"/>
      <c r="R437" s="77" t="s">
        <v>4803</v>
      </c>
    </row>
    <row r="438" customHeight="1" spans="1:18">
      <c r="A438" s="76" t="s">
        <v>153</v>
      </c>
      <c r="B438" s="6" t="s">
        <v>5916</v>
      </c>
      <c r="C438" s="6" t="s">
        <v>4797</v>
      </c>
      <c r="D438" s="77" t="s">
        <v>4798</v>
      </c>
      <c r="E438" s="77" t="s">
        <v>5917</v>
      </c>
      <c r="F438" s="77"/>
      <c r="G438" s="77" t="s">
        <v>2707</v>
      </c>
      <c r="H438" s="77" t="s">
        <v>5819</v>
      </c>
      <c r="I438" s="77" t="s">
        <v>5820</v>
      </c>
      <c r="J438" s="77" t="s">
        <v>121</v>
      </c>
      <c r="K438" s="77"/>
      <c r="L438" s="77"/>
      <c r="M438" s="78"/>
      <c r="N438" s="78"/>
      <c r="O438" s="78"/>
      <c r="P438" s="78"/>
      <c r="Q438" s="78"/>
      <c r="R438" s="77" t="s">
        <v>4803</v>
      </c>
    </row>
    <row r="439" customHeight="1" spans="1:18">
      <c r="A439" s="76" t="s">
        <v>153</v>
      </c>
      <c r="B439" s="6" t="s">
        <v>5916</v>
      </c>
      <c r="C439" s="6" t="s">
        <v>4804</v>
      </c>
      <c r="D439" s="77" t="s">
        <v>4805</v>
      </c>
      <c r="E439" s="77" t="s">
        <v>5878</v>
      </c>
      <c r="F439" s="77"/>
      <c r="G439" s="77" t="s">
        <v>3958</v>
      </c>
      <c r="H439" s="77" t="s">
        <v>5822</v>
      </c>
      <c r="I439" s="77" t="s">
        <v>5748</v>
      </c>
      <c r="J439" s="77" t="s">
        <v>121</v>
      </c>
      <c r="K439" s="77"/>
      <c r="L439" s="77"/>
      <c r="M439" s="78"/>
      <c r="N439" s="78"/>
      <c r="O439" s="78"/>
      <c r="P439" s="78"/>
      <c r="Q439" s="78"/>
      <c r="R439" s="77" t="s">
        <v>4803</v>
      </c>
    </row>
    <row r="440" customHeight="1" spans="1:18">
      <c r="A440" s="76" t="s">
        <v>153</v>
      </c>
      <c r="B440" s="6" t="s">
        <v>5918</v>
      </c>
      <c r="C440" s="6" t="s">
        <v>4797</v>
      </c>
      <c r="D440" s="77" t="s">
        <v>4798</v>
      </c>
      <c r="E440" s="77" t="s">
        <v>5919</v>
      </c>
      <c r="F440" s="77"/>
      <c r="G440" s="77" t="s">
        <v>2707</v>
      </c>
      <c r="H440" s="77" t="s">
        <v>5819</v>
      </c>
      <c r="I440" s="77" t="s">
        <v>5820</v>
      </c>
      <c r="J440" s="77" t="s">
        <v>121</v>
      </c>
      <c r="K440" s="77"/>
      <c r="L440" s="77"/>
      <c r="M440" s="78"/>
      <c r="N440" s="78"/>
      <c r="O440" s="78"/>
      <c r="P440" s="78"/>
      <c r="Q440" s="78"/>
      <c r="R440" s="77" t="s">
        <v>4803</v>
      </c>
    </row>
    <row r="441" customHeight="1" spans="1:18">
      <c r="A441" s="76" t="s">
        <v>153</v>
      </c>
      <c r="B441" s="6" t="s">
        <v>5918</v>
      </c>
      <c r="C441" s="6" t="s">
        <v>4804</v>
      </c>
      <c r="D441" s="77" t="s">
        <v>4805</v>
      </c>
      <c r="E441" s="77" t="s">
        <v>5920</v>
      </c>
      <c r="F441" s="77"/>
      <c r="G441" s="77" t="s">
        <v>3958</v>
      </c>
      <c r="H441" s="77" t="s">
        <v>5822</v>
      </c>
      <c r="I441" s="77" t="s">
        <v>5748</v>
      </c>
      <c r="J441" s="77" t="s">
        <v>121</v>
      </c>
      <c r="K441" s="77"/>
      <c r="L441" s="77"/>
      <c r="M441" s="78"/>
      <c r="N441" s="78"/>
      <c r="O441" s="78"/>
      <c r="P441" s="78"/>
      <c r="Q441" s="78"/>
      <c r="R441" s="77" t="s">
        <v>4803</v>
      </c>
    </row>
    <row r="442" customHeight="1" spans="1:18">
      <c r="A442" s="76" t="s">
        <v>153</v>
      </c>
      <c r="B442" s="6" t="s">
        <v>5921</v>
      </c>
      <c r="C442" s="6" t="s">
        <v>4797</v>
      </c>
      <c r="D442" s="77" t="s">
        <v>4798</v>
      </c>
      <c r="E442" s="77" t="s">
        <v>5922</v>
      </c>
      <c r="F442" s="77"/>
      <c r="G442" s="77" t="s">
        <v>5923</v>
      </c>
      <c r="H442" s="77" t="s">
        <v>5510</v>
      </c>
      <c r="I442" s="77" t="s">
        <v>5511</v>
      </c>
      <c r="J442" s="77" t="s">
        <v>121</v>
      </c>
      <c r="K442" s="77"/>
      <c r="L442" s="77"/>
      <c r="M442" s="78"/>
      <c r="N442" s="78"/>
      <c r="O442" s="78"/>
      <c r="P442" s="78"/>
      <c r="Q442" s="78"/>
      <c r="R442" s="77" t="s">
        <v>4803</v>
      </c>
    </row>
    <row r="443" customHeight="1" spans="1:18">
      <c r="A443" s="76" t="s">
        <v>153</v>
      </c>
      <c r="B443" s="6" t="s">
        <v>5921</v>
      </c>
      <c r="C443" s="6" t="s">
        <v>4804</v>
      </c>
      <c r="D443" s="77" t="s">
        <v>4805</v>
      </c>
      <c r="E443" s="77" t="s">
        <v>5924</v>
      </c>
      <c r="F443" s="77"/>
      <c r="G443" s="77" t="s">
        <v>5925</v>
      </c>
      <c r="H443" s="77" t="s">
        <v>5926</v>
      </c>
      <c r="I443" s="77" t="s">
        <v>5900</v>
      </c>
      <c r="J443" s="77" t="s">
        <v>121</v>
      </c>
      <c r="K443" s="77"/>
      <c r="L443" s="77"/>
      <c r="M443" s="78"/>
      <c r="N443" s="78"/>
      <c r="O443" s="78"/>
      <c r="P443" s="78"/>
      <c r="Q443" s="78"/>
      <c r="R443" s="77" t="s">
        <v>4803</v>
      </c>
    </row>
    <row r="444" customHeight="1" spans="1:18">
      <c r="A444" s="76" t="s">
        <v>153</v>
      </c>
      <c r="B444" s="6" t="s">
        <v>5927</v>
      </c>
      <c r="C444" s="6" t="s">
        <v>4797</v>
      </c>
      <c r="D444" s="77" t="s">
        <v>4798</v>
      </c>
      <c r="E444" s="77" t="s">
        <v>5928</v>
      </c>
      <c r="F444" s="77"/>
      <c r="G444" s="77" t="s">
        <v>5929</v>
      </c>
      <c r="H444" s="77" t="s">
        <v>5503</v>
      </c>
      <c r="I444" s="77" t="s">
        <v>5930</v>
      </c>
      <c r="J444" s="77" t="s">
        <v>121</v>
      </c>
      <c r="K444" s="77"/>
      <c r="L444" s="77"/>
      <c r="M444" s="78"/>
      <c r="N444" s="78"/>
      <c r="O444" s="78"/>
      <c r="P444" s="78"/>
      <c r="Q444" s="78"/>
      <c r="R444" s="77" t="s">
        <v>4803</v>
      </c>
    </row>
    <row r="445" customHeight="1" spans="1:18">
      <c r="A445" s="76" t="s">
        <v>153</v>
      </c>
      <c r="B445" s="6" t="s">
        <v>5927</v>
      </c>
      <c r="C445" s="6" t="s">
        <v>4804</v>
      </c>
      <c r="D445" s="77" t="s">
        <v>4805</v>
      </c>
      <c r="E445" s="77" t="s">
        <v>5931</v>
      </c>
      <c r="F445" s="77"/>
      <c r="G445" s="77" t="s">
        <v>5932</v>
      </c>
      <c r="H445" s="77" t="s">
        <v>5796</v>
      </c>
      <c r="I445" s="77" t="s">
        <v>5855</v>
      </c>
      <c r="J445" s="77" t="s">
        <v>121</v>
      </c>
      <c r="K445" s="77"/>
      <c r="L445" s="77"/>
      <c r="M445" s="78"/>
      <c r="N445" s="78"/>
      <c r="O445" s="78"/>
      <c r="P445" s="78"/>
      <c r="Q445" s="78"/>
      <c r="R445" s="77" t="s">
        <v>4803</v>
      </c>
    </row>
    <row r="446" customHeight="1" spans="1:18">
      <c r="A446" s="76" t="s">
        <v>153</v>
      </c>
      <c r="B446" s="6" t="s">
        <v>5933</v>
      </c>
      <c r="C446" s="6" t="s">
        <v>4797</v>
      </c>
      <c r="D446" s="77" t="s">
        <v>4798</v>
      </c>
      <c r="E446" s="77" t="s">
        <v>5871</v>
      </c>
      <c r="F446" s="77"/>
      <c r="G446" s="77" t="s">
        <v>5934</v>
      </c>
      <c r="H446" s="77" t="s">
        <v>5839</v>
      </c>
      <c r="I446" s="77" t="s">
        <v>5840</v>
      </c>
      <c r="J446" s="77" t="s">
        <v>121</v>
      </c>
      <c r="K446" s="77"/>
      <c r="L446" s="77"/>
      <c r="M446" s="78"/>
      <c r="N446" s="78"/>
      <c r="O446" s="78"/>
      <c r="P446" s="78"/>
      <c r="Q446" s="78"/>
      <c r="R446" s="77" t="s">
        <v>4803</v>
      </c>
    </row>
    <row r="447" customHeight="1" spans="1:18">
      <c r="A447" s="76" t="s">
        <v>153</v>
      </c>
      <c r="B447" s="6" t="s">
        <v>5933</v>
      </c>
      <c r="C447" s="6" t="s">
        <v>4804</v>
      </c>
      <c r="D447" s="77" t="s">
        <v>4805</v>
      </c>
      <c r="E447" s="77" t="s">
        <v>5935</v>
      </c>
      <c r="F447" s="77"/>
      <c r="G447" s="77" t="s">
        <v>5932</v>
      </c>
      <c r="H447" s="77" t="s">
        <v>5841</v>
      </c>
      <c r="I447" s="77" t="s">
        <v>5722</v>
      </c>
      <c r="J447" s="77" t="s">
        <v>121</v>
      </c>
      <c r="K447" s="77"/>
      <c r="L447" s="77"/>
      <c r="M447" s="78"/>
      <c r="N447" s="78"/>
      <c r="O447" s="78"/>
      <c r="P447" s="78"/>
      <c r="Q447" s="78"/>
      <c r="R447" s="77" t="s">
        <v>4803</v>
      </c>
    </row>
    <row r="448" customHeight="1" spans="1:18">
      <c r="A448" s="76" t="s">
        <v>153</v>
      </c>
      <c r="B448" s="6" t="s">
        <v>5936</v>
      </c>
      <c r="C448" s="6" t="s">
        <v>4797</v>
      </c>
      <c r="D448" s="77" t="s">
        <v>4798</v>
      </c>
      <c r="E448" s="77" t="s">
        <v>5928</v>
      </c>
      <c r="F448" s="77"/>
      <c r="G448" s="77" t="s">
        <v>5929</v>
      </c>
      <c r="H448" s="77" t="s">
        <v>5503</v>
      </c>
      <c r="I448" s="77" t="s">
        <v>5930</v>
      </c>
      <c r="J448" s="77" t="s">
        <v>121</v>
      </c>
      <c r="K448" s="77"/>
      <c r="L448" s="77"/>
      <c r="M448" s="78"/>
      <c r="N448" s="78"/>
      <c r="O448" s="78"/>
      <c r="P448" s="78"/>
      <c r="Q448" s="78"/>
      <c r="R448" s="77" t="s">
        <v>4803</v>
      </c>
    </row>
    <row r="449" customHeight="1" spans="1:18">
      <c r="A449" s="76" t="s">
        <v>153</v>
      </c>
      <c r="B449" s="6" t="s">
        <v>5936</v>
      </c>
      <c r="C449" s="6" t="s">
        <v>4804</v>
      </c>
      <c r="D449" s="77" t="s">
        <v>4805</v>
      </c>
      <c r="E449" s="77" t="s">
        <v>5937</v>
      </c>
      <c r="F449" s="77"/>
      <c r="G449" s="77" t="s">
        <v>5932</v>
      </c>
      <c r="H449" s="77" t="s">
        <v>5841</v>
      </c>
      <c r="I449" s="77" t="s">
        <v>5722</v>
      </c>
      <c r="J449" s="77" t="s">
        <v>121</v>
      </c>
      <c r="K449" s="77"/>
      <c r="L449" s="77"/>
      <c r="M449" s="78"/>
      <c r="N449" s="78"/>
      <c r="O449" s="78"/>
      <c r="P449" s="78"/>
      <c r="Q449" s="78"/>
      <c r="R449" s="77" t="s">
        <v>4803</v>
      </c>
    </row>
    <row r="450" customHeight="1" spans="1:18">
      <c r="A450" s="76" t="s">
        <v>153</v>
      </c>
      <c r="B450" s="6" t="s">
        <v>5938</v>
      </c>
      <c r="C450" s="6" t="s">
        <v>4797</v>
      </c>
      <c r="D450" s="77" t="s">
        <v>4798</v>
      </c>
      <c r="E450" s="77" t="s">
        <v>5939</v>
      </c>
      <c r="F450" s="77"/>
      <c r="G450" s="77" t="s">
        <v>5940</v>
      </c>
      <c r="H450" s="77" t="s">
        <v>5444</v>
      </c>
      <c r="I450" s="77" t="s">
        <v>5813</v>
      </c>
      <c r="J450" s="77" t="s">
        <v>121</v>
      </c>
      <c r="K450" s="77"/>
      <c r="L450" s="77"/>
      <c r="M450" s="78"/>
      <c r="N450" s="78"/>
      <c r="O450" s="78"/>
      <c r="P450" s="78"/>
      <c r="Q450" s="78"/>
      <c r="R450" s="77" t="s">
        <v>4803</v>
      </c>
    </row>
    <row r="451" customHeight="1" spans="1:18">
      <c r="A451" s="76" t="s">
        <v>153</v>
      </c>
      <c r="B451" s="6" t="s">
        <v>5938</v>
      </c>
      <c r="C451" s="6" t="s">
        <v>4804</v>
      </c>
      <c r="D451" s="77" t="s">
        <v>4805</v>
      </c>
      <c r="E451" s="77" t="s">
        <v>5941</v>
      </c>
      <c r="F451" s="77"/>
      <c r="G451" s="77" t="s">
        <v>5779</v>
      </c>
      <c r="H451" s="77" t="s">
        <v>5425</v>
      </c>
      <c r="I451" s="77" t="s">
        <v>5781</v>
      </c>
      <c r="J451" s="77" t="s">
        <v>121</v>
      </c>
      <c r="K451" s="77"/>
      <c r="L451" s="77"/>
      <c r="M451" s="78"/>
      <c r="N451" s="78"/>
      <c r="O451" s="78"/>
      <c r="P451" s="78"/>
      <c r="Q451" s="78"/>
      <c r="R451" s="77" t="s">
        <v>4803</v>
      </c>
    </row>
    <row r="452" customHeight="1" spans="1:18">
      <c r="A452" s="76" t="s">
        <v>153</v>
      </c>
      <c r="B452" s="6" t="s">
        <v>5942</v>
      </c>
      <c r="C452" s="6" t="s">
        <v>4797</v>
      </c>
      <c r="D452" s="77" t="s">
        <v>4798</v>
      </c>
      <c r="E452" s="77" t="s">
        <v>5943</v>
      </c>
      <c r="F452" s="77"/>
      <c r="G452" s="77" t="s">
        <v>5944</v>
      </c>
      <c r="H452" s="77" t="s">
        <v>5945</v>
      </c>
      <c r="I452" s="77" t="s">
        <v>5186</v>
      </c>
      <c r="J452" s="77" t="s">
        <v>121</v>
      </c>
      <c r="K452" s="77"/>
      <c r="L452" s="77"/>
      <c r="M452" s="78"/>
      <c r="N452" s="78"/>
      <c r="O452" s="78"/>
      <c r="P452" s="78"/>
      <c r="Q452" s="78"/>
      <c r="R452" s="77" t="s">
        <v>4803</v>
      </c>
    </row>
    <row r="453" customHeight="1" spans="1:18">
      <c r="A453" s="76" t="s">
        <v>153</v>
      </c>
      <c r="B453" s="6" t="s">
        <v>5942</v>
      </c>
      <c r="C453" s="6" t="s">
        <v>4804</v>
      </c>
      <c r="D453" s="77" t="s">
        <v>4805</v>
      </c>
      <c r="E453" s="77" t="s">
        <v>5946</v>
      </c>
      <c r="F453" s="77"/>
      <c r="G453" s="77" t="s">
        <v>5947</v>
      </c>
      <c r="H453" s="77" t="s">
        <v>5165</v>
      </c>
      <c r="I453" s="77" t="s">
        <v>5948</v>
      </c>
      <c r="J453" s="77" t="s">
        <v>121</v>
      </c>
      <c r="K453" s="77"/>
      <c r="L453" s="77"/>
      <c r="M453" s="78"/>
      <c r="N453" s="78"/>
      <c r="O453" s="78"/>
      <c r="P453" s="78"/>
      <c r="Q453" s="78"/>
      <c r="R453" s="77" t="s">
        <v>4803</v>
      </c>
    </row>
    <row r="454" customHeight="1" spans="1:18">
      <c r="A454" s="75" t="s">
        <v>5949</v>
      </c>
      <c r="B454" s="74"/>
      <c r="C454" s="74"/>
      <c r="D454" s="74"/>
      <c r="E454" s="74"/>
      <c r="F454" s="74"/>
      <c r="G454" s="74"/>
      <c r="H454" s="74"/>
      <c r="I454" s="74"/>
      <c r="J454" s="74"/>
      <c r="K454" s="74"/>
      <c r="L454" s="74"/>
      <c r="M454" s="74"/>
      <c r="N454" s="74"/>
      <c r="O454" s="74"/>
      <c r="P454" s="74"/>
      <c r="Q454" s="74"/>
      <c r="R454" s="74"/>
    </row>
    <row r="455" customHeight="1" spans="1:18">
      <c r="A455" s="76" t="s">
        <v>5950</v>
      </c>
      <c r="B455" s="6" t="s">
        <v>5951</v>
      </c>
      <c r="C455" s="6" t="s">
        <v>4797</v>
      </c>
      <c r="D455" s="77" t="s">
        <v>4798</v>
      </c>
      <c r="E455" s="77" t="s">
        <v>5952</v>
      </c>
      <c r="F455" s="77"/>
      <c r="G455" s="77" t="s">
        <v>5184</v>
      </c>
      <c r="H455" s="77" t="s">
        <v>5953</v>
      </c>
      <c r="I455" s="77" t="s">
        <v>5954</v>
      </c>
      <c r="J455" s="77" t="s">
        <v>121</v>
      </c>
      <c r="K455" s="77"/>
      <c r="L455" s="77"/>
      <c r="M455" s="78"/>
      <c r="N455" s="78"/>
      <c r="O455" s="78"/>
      <c r="P455" s="78"/>
      <c r="Q455" s="78"/>
      <c r="R455" s="77" t="s">
        <v>4803</v>
      </c>
    </row>
    <row r="456" customHeight="1" spans="1:18">
      <c r="A456" s="76" t="s">
        <v>5950</v>
      </c>
      <c r="B456" s="6" t="s">
        <v>5951</v>
      </c>
      <c r="C456" s="6" t="s">
        <v>4804</v>
      </c>
      <c r="D456" s="77" t="s">
        <v>4805</v>
      </c>
      <c r="E456" s="77"/>
      <c r="F456" s="77"/>
      <c r="G456" s="77" t="s">
        <v>5192</v>
      </c>
      <c r="H456" s="77" t="s">
        <v>5753</v>
      </c>
      <c r="I456" s="77" t="s">
        <v>5909</v>
      </c>
      <c r="J456" s="77" t="s">
        <v>121</v>
      </c>
      <c r="K456" s="77"/>
      <c r="L456" s="77"/>
      <c r="M456" s="78"/>
      <c r="N456" s="78"/>
      <c r="O456" s="78"/>
      <c r="P456" s="78"/>
      <c r="Q456" s="78"/>
      <c r="R456" s="77" t="s">
        <v>4803</v>
      </c>
    </row>
    <row r="457" customHeight="1" spans="1:18">
      <c r="A457" s="76" t="s">
        <v>5950</v>
      </c>
      <c r="B457" s="6" t="s">
        <v>5955</v>
      </c>
      <c r="C457" s="6" t="s">
        <v>4797</v>
      </c>
      <c r="D457" s="77" t="s">
        <v>4798</v>
      </c>
      <c r="E457" s="77" t="s">
        <v>5956</v>
      </c>
      <c r="F457" s="77"/>
      <c r="G457" s="77" t="s">
        <v>5184</v>
      </c>
      <c r="H457" s="77" t="s">
        <v>5957</v>
      </c>
      <c r="I457" s="77" t="s">
        <v>5954</v>
      </c>
      <c r="J457" s="77" t="s">
        <v>121</v>
      </c>
      <c r="K457" s="77"/>
      <c r="L457" s="77"/>
      <c r="M457" s="78"/>
      <c r="N457" s="78"/>
      <c r="O457" s="78"/>
      <c r="P457" s="78"/>
      <c r="Q457" s="78"/>
      <c r="R457" s="77" t="s">
        <v>4803</v>
      </c>
    </row>
    <row r="458" customHeight="1" spans="1:18">
      <c r="A458" s="76" t="s">
        <v>5950</v>
      </c>
      <c r="B458" s="6" t="s">
        <v>5955</v>
      </c>
      <c r="C458" s="6" t="s">
        <v>4804</v>
      </c>
      <c r="D458" s="77" t="s">
        <v>4805</v>
      </c>
      <c r="E458" s="77" t="s">
        <v>5958</v>
      </c>
      <c r="F458" s="77"/>
      <c r="G458" s="77" t="s">
        <v>5192</v>
      </c>
      <c r="H458" s="77" t="s">
        <v>5753</v>
      </c>
      <c r="I458" s="77" t="s">
        <v>5909</v>
      </c>
      <c r="J458" s="77" t="s">
        <v>121</v>
      </c>
      <c r="K458" s="77"/>
      <c r="L458" s="77"/>
      <c r="M458" s="78"/>
      <c r="N458" s="78"/>
      <c r="O458" s="78"/>
      <c r="P458" s="78"/>
      <c r="Q458" s="78"/>
      <c r="R458" s="77" t="s">
        <v>4803</v>
      </c>
    </row>
    <row r="459" customHeight="1" spans="1:18">
      <c r="A459" s="76" t="s">
        <v>5950</v>
      </c>
      <c r="B459" s="6" t="s">
        <v>5959</v>
      </c>
      <c r="C459" s="6" t="s">
        <v>4797</v>
      </c>
      <c r="D459" s="77" t="s">
        <v>4798</v>
      </c>
      <c r="E459" s="77" t="s">
        <v>5960</v>
      </c>
      <c r="F459" s="77"/>
      <c r="G459" s="77" t="s">
        <v>5184</v>
      </c>
      <c r="H459" s="77" t="s">
        <v>5233</v>
      </c>
      <c r="I459" s="77" t="s">
        <v>5954</v>
      </c>
      <c r="J459" s="77" t="s">
        <v>121</v>
      </c>
      <c r="K459" s="77"/>
      <c r="L459" s="77"/>
      <c r="M459" s="78"/>
      <c r="N459" s="78"/>
      <c r="O459" s="78"/>
      <c r="P459" s="78"/>
      <c r="Q459" s="78"/>
      <c r="R459" s="77" t="s">
        <v>4803</v>
      </c>
    </row>
    <row r="460" customHeight="1" spans="1:18">
      <c r="A460" s="76" t="s">
        <v>5950</v>
      </c>
      <c r="B460" s="6" t="s">
        <v>5959</v>
      </c>
      <c r="C460" s="6" t="s">
        <v>4804</v>
      </c>
      <c r="D460" s="77" t="s">
        <v>4805</v>
      </c>
      <c r="E460" s="77" t="s">
        <v>5961</v>
      </c>
      <c r="F460" s="77"/>
      <c r="G460" s="77" t="s">
        <v>5869</v>
      </c>
      <c r="H460" s="77" t="s">
        <v>5753</v>
      </c>
      <c r="I460" s="77" t="s">
        <v>5855</v>
      </c>
      <c r="J460" s="77" t="s">
        <v>121</v>
      </c>
      <c r="K460" s="77"/>
      <c r="L460" s="77"/>
      <c r="M460" s="78"/>
      <c r="N460" s="78"/>
      <c r="O460" s="78"/>
      <c r="P460" s="78"/>
      <c r="Q460" s="78"/>
      <c r="R460" s="77" t="s">
        <v>4803</v>
      </c>
    </row>
    <row r="461" customHeight="1" spans="1:18">
      <c r="A461" s="76" t="s">
        <v>5950</v>
      </c>
      <c r="B461" s="6" t="s">
        <v>5962</v>
      </c>
      <c r="C461" s="6" t="s">
        <v>4797</v>
      </c>
      <c r="D461" s="77" t="s">
        <v>4798</v>
      </c>
      <c r="E461" s="77" t="s">
        <v>5963</v>
      </c>
      <c r="F461" s="77"/>
      <c r="G461" s="77" t="s">
        <v>5015</v>
      </c>
      <c r="H461" s="77" t="s">
        <v>5707</v>
      </c>
      <c r="I461" s="77" t="s">
        <v>4813</v>
      </c>
      <c r="J461" s="77" t="s">
        <v>121</v>
      </c>
      <c r="K461" s="77"/>
      <c r="L461" s="77"/>
      <c r="M461" s="78"/>
      <c r="N461" s="78"/>
      <c r="O461" s="78"/>
      <c r="P461" s="78"/>
      <c r="Q461" s="78"/>
      <c r="R461" s="77" t="s">
        <v>4803</v>
      </c>
    </row>
    <row r="462" customHeight="1" spans="1:18">
      <c r="A462" s="76" t="s">
        <v>5950</v>
      </c>
      <c r="B462" s="6" t="s">
        <v>5962</v>
      </c>
      <c r="C462" s="6" t="s">
        <v>4804</v>
      </c>
      <c r="D462" s="77" t="s">
        <v>4805</v>
      </c>
      <c r="E462" s="77" t="s">
        <v>5964</v>
      </c>
      <c r="F462" s="77"/>
      <c r="G462" s="77" t="s">
        <v>5187</v>
      </c>
      <c r="H462" s="77" t="s">
        <v>5674</v>
      </c>
      <c r="I462" s="77" t="s">
        <v>5646</v>
      </c>
      <c r="J462" s="77" t="s">
        <v>121</v>
      </c>
      <c r="K462" s="77"/>
      <c r="L462" s="77"/>
      <c r="M462" s="78"/>
      <c r="N462" s="78"/>
      <c r="O462" s="78"/>
      <c r="P462" s="78"/>
      <c r="Q462" s="78"/>
      <c r="R462" s="77" t="s">
        <v>4803</v>
      </c>
    </row>
    <row r="463" customHeight="1" spans="1:18">
      <c r="A463" s="76" t="s">
        <v>5950</v>
      </c>
      <c r="B463" s="6" t="s">
        <v>5965</v>
      </c>
      <c r="C463" s="6" t="s">
        <v>4797</v>
      </c>
      <c r="D463" s="77" t="s">
        <v>4798</v>
      </c>
      <c r="E463" s="77" t="s">
        <v>5966</v>
      </c>
      <c r="F463" s="77"/>
      <c r="G463" s="77" t="s">
        <v>4955</v>
      </c>
      <c r="H463" s="77" t="s">
        <v>5967</v>
      </c>
      <c r="I463" s="77" t="s">
        <v>5968</v>
      </c>
      <c r="J463" s="77" t="s">
        <v>121</v>
      </c>
      <c r="K463" s="77"/>
      <c r="L463" s="77"/>
      <c r="M463" s="78"/>
      <c r="N463" s="78"/>
      <c r="O463" s="78"/>
      <c r="P463" s="78"/>
      <c r="Q463" s="78"/>
      <c r="R463" s="77" t="s">
        <v>4803</v>
      </c>
    </row>
    <row r="464" customHeight="1" spans="1:18">
      <c r="A464" s="76" t="s">
        <v>5950</v>
      </c>
      <c r="B464" s="6" t="s">
        <v>5965</v>
      </c>
      <c r="C464" s="6" t="s">
        <v>4804</v>
      </c>
      <c r="D464" s="77" t="s">
        <v>4805</v>
      </c>
      <c r="E464" s="77" t="s">
        <v>5969</v>
      </c>
      <c r="F464" s="77"/>
      <c r="G464" s="77" t="s">
        <v>5970</v>
      </c>
      <c r="H464" s="77" t="s">
        <v>5971</v>
      </c>
      <c r="I464" s="77" t="s">
        <v>5722</v>
      </c>
      <c r="J464" s="77" t="s">
        <v>121</v>
      </c>
      <c r="K464" s="77"/>
      <c r="L464" s="77"/>
      <c r="M464" s="78"/>
      <c r="N464" s="78"/>
      <c r="O464" s="78"/>
      <c r="P464" s="78"/>
      <c r="Q464" s="78"/>
      <c r="R464" s="77" t="s">
        <v>4803</v>
      </c>
    </row>
    <row r="465" customHeight="1" spans="1:18">
      <c r="A465" s="76" t="s">
        <v>5950</v>
      </c>
      <c r="B465" s="6" t="s">
        <v>5972</v>
      </c>
      <c r="C465" s="6" t="s">
        <v>4797</v>
      </c>
      <c r="D465" s="77" t="s">
        <v>4798</v>
      </c>
      <c r="E465" s="77" t="s">
        <v>5973</v>
      </c>
      <c r="F465" s="77"/>
      <c r="G465" s="77" t="s">
        <v>4955</v>
      </c>
      <c r="H465" s="77" t="s">
        <v>5967</v>
      </c>
      <c r="I465" s="77" t="s">
        <v>5968</v>
      </c>
      <c r="J465" s="77" t="s">
        <v>121</v>
      </c>
      <c r="K465" s="77"/>
      <c r="L465" s="77"/>
      <c r="M465" s="78"/>
      <c r="N465" s="78"/>
      <c r="O465" s="78"/>
      <c r="P465" s="78"/>
      <c r="Q465" s="78"/>
      <c r="R465" s="77" t="s">
        <v>4803</v>
      </c>
    </row>
    <row r="466" customHeight="1" spans="1:18">
      <c r="A466" s="76" t="s">
        <v>5950</v>
      </c>
      <c r="B466" s="6" t="s">
        <v>5972</v>
      </c>
      <c r="C466" s="6" t="s">
        <v>4804</v>
      </c>
      <c r="D466" s="77" t="s">
        <v>4805</v>
      </c>
      <c r="E466" s="77" t="s">
        <v>5974</v>
      </c>
      <c r="F466" s="77"/>
      <c r="G466" s="77" t="s">
        <v>5970</v>
      </c>
      <c r="H466" s="77" t="s">
        <v>5971</v>
      </c>
      <c r="I466" s="77" t="s">
        <v>5722</v>
      </c>
      <c r="J466" s="77" t="s">
        <v>121</v>
      </c>
      <c r="K466" s="77"/>
      <c r="L466" s="77"/>
      <c r="M466" s="78"/>
      <c r="N466" s="78"/>
      <c r="O466" s="78"/>
      <c r="P466" s="78"/>
      <c r="Q466" s="78"/>
      <c r="R466" s="77" t="s">
        <v>4803</v>
      </c>
    </row>
    <row r="467" customHeight="1" spans="1:18">
      <c r="A467" s="76" t="s">
        <v>5950</v>
      </c>
      <c r="B467" s="6" t="s">
        <v>5975</v>
      </c>
      <c r="C467" s="6" t="s">
        <v>4797</v>
      </c>
      <c r="D467" s="77" t="s">
        <v>4798</v>
      </c>
      <c r="E467" s="77" t="s">
        <v>5976</v>
      </c>
      <c r="F467" s="77"/>
      <c r="G467" s="77" t="s">
        <v>5977</v>
      </c>
      <c r="H467" s="77" t="s">
        <v>4953</v>
      </c>
      <c r="I467" s="77" t="s">
        <v>5845</v>
      </c>
      <c r="J467" s="77" t="s">
        <v>121</v>
      </c>
      <c r="K467" s="77"/>
      <c r="L467" s="77"/>
      <c r="M467" s="78"/>
      <c r="N467" s="78"/>
      <c r="O467" s="78"/>
      <c r="P467" s="78"/>
      <c r="Q467" s="78"/>
      <c r="R467" s="77" t="s">
        <v>4803</v>
      </c>
    </row>
    <row r="468" customHeight="1" spans="1:18">
      <c r="A468" s="76" t="s">
        <v>5950</v>
      </c>
      <c r="B468" s="6" t="s">
        <v>5975</v>
      </c>
      <c r="C468" s="6" t="s">
        <v>4804</v>
      </c>
      <c r="D468" s="77" t="s">
        <v>4805</v>
      </c>
      <c r="E468" s="77" t="s">
        <v>5978</v>
      </c>
      <c r="F468" s="77"/>
      <c r="G468" s="77" t="s">
        <v>5979</v>
      </c>
      <c r="H468" s="77" t="s">
        <v>5980</v>
      </c>
      <c r="I468" s="77" t="s">
        <v>5981</v>
      </c>
      <c r="J468" s="77" t="s">
        <v>121</v>
      </c>
      <c r="K468" s="77"/>
      <c r="L468" s="77"/>
      <c r="M468" s="78"/>
      <c r="N468" s="78"/>
      <c r="O468" s="78"/>
      <c r="P468" s="78"/>
      <c r="Q468" s="78"/>
      <c r="R468" s="77" t="s">
        <v>4803</v>
      </c>
    </row>
    <row r="469" customHeight="1" spans="1:18">
      <c r="A469" s="76" t="s">
        <v>5950</v>
      </c>
      <c r="B469" s="6" t="s">
        <v>5982</v>
      </c>
      <c r="C469" s="6" t="s">
        <v>4797</v>
      </c>
      <c r="D469" s="77" t="s">
        <v>4798</v>
      </c>
      <c r="E469" s="77" t="s">
        <v>5983</v>
      </c>
      <c r="F469" s="77"/>
      <c r="G469" s="77" t="s">
        <v>5015</v>
      </c>
      <c r="H469" s="77" t="s">
        <v>4812</v>
      </c>
      <c r="I469" s="77" t="s">
        <v>5984</v>
      </c>
      <c r="J469" s="77" t="s">
        <v>121</v>
      </c>
      <c r="K469" s="77"/>
      <c r="L469" s="77"/>
      <c r="M469" s="78"/>
      <c r="N469" s="78"/>
      <c r="O469" s="78"/>
      <c r="P469" s="78"/>
      <c r="Q469" s="78"/>
      <c r="R469" s="77" t="s">
        <v>4803</v>
      </c>
    </row>
    <row r="470" customHeight="1" spans="1:18">
      <c r="A470" s="76" t="s">
        <v>5950</v>
      </c>
      <c r="B470" s="6" t="s">
        <v>5982</v>
      </c>
      <c r="C470" s="6" t="s">
        <v>4804</v>
      </c>
      <c r="D470" s="77" t="s">
        <v>4805</v>
      </c>
      <c r="E470" s="77" t="s">
        <v>5985</v>
      </c>
      <c r="F470" s="77"/>
      <c r="G470" s="77" t="s">
        <v>5869</v>
      </c>
      <c r="H470" s="77" t="s">
        <v>5196</v>
      </c>
      <c r="I470" s="77" t="s">
        <v>5986</v>
      </c>
      <c r="J470" s="77" t="s">
        <v>121</v>
      </c>
      <c r="K470" s="77"/>
      <c r="L470" s="77"/>
      <c r="M470" s="78"/>
      <c r="N470" s="78"/>
      <c r="O470" s="78"/>
      <c r="P470" s="78"/>
      <c r="Q470" s="78"/>
      <c r="R470" s="77" t="s">
        <v>4803</v>
      </c>
    </row>
    <row r="471" customHeight="1" spans="1:18">
      <c r="A471" s="76" t="s">
        <v>5950</v>
      </c>
      <c r="B471" s="6" t="s">
        <v>5987</v>
      </c>
      <c r="C471" s="6" t="s">
        <v>4797</v>
      </c>
      <c r="D471" s="77" t="s">
        <v>4798</v>
      </c>
      <c r="E471" s="77" t="s">
        <v>5988</v>
      </c>
      <c r="F471" s="77"/>
      <c r="G471" s="77" t="s">
        <v>5989</v>
      </c>
      <c r="H471" s="77" t="s">
        <v>5990</v>
      </c>
      <c r="I471" s="77" t="s">
        <v>4813</v>
      </c>
      <c r="J471" s="77" t="s">
        <v>121</v>
      </c>
      <c r="K471" s="77"/>
      <c r="L471" s="77"/>
      <c r="M471" s="78"/>
      <c r="N471" s="78"/>
      <c r="O471" s="78"/>
      <c r="P471" s="78"/>
      <c r="Q471" s="78"/>
      <c r="R471" s="77" t="s">
        <v>4803</v>
      </c>
    </row>
    <row r="472" customHeight="1" spans="1:18">
      <c r="A472" s="76" t="s">
        <v>5950</v>
      </c>
      <c r="B472" s="6" t="s">
        <v>5987</v>
      </c>
      <c r="C472" s="6" t="s">
        <v>4804</v>
      </c>
      <c r="D472" s="77" t="s">
        <v>4805</v>
      </c>
      <c r="E472" s="77" t="s">
        <v>5991</v>
      </c>
      <c r="F472" s="77"/>
      <c r="G472" s="77" t="s">
        <v>5992</v>
      </c>
      <c r="H472" s="77" t="s">
        <v>4870</v>
      </c>
      <c r="I472" s="77" t="s">
        <v>5993</v>
      </c>
      <c r="J472" s="77" t="s">
        <v>121</v>
      </c>
      <c r="K472" s="77"/>
      <c r="L472" s="77"/>
      <c r="M472" s="78"/>
      <c r="N472" s="78"/>
      <c r="O472" s="78"/>
      <c r="P472" s="78"/>
      <c r="Q472" s="78"/>
      <c r="R472" s="77" t="s">
        <v>4803</v>
      </c>
    </row>
    <row r="473" customHeight="1" spans="1:18">
      <c r="A473" s="76" t="s">
        <v>5950</v>
      </c>
      <c r="B473" s="6" t="s">
        <v>5994</v>
      </c>
      <c r="C473" s="6" t="s">
        <v>4797</v>
      </c>
      <c r="D473" s="77" t="s">
        <v>4798</v>
      </c>
      <c r="E473" s="77" t="s">
        <v>5995</v>
      </c>
      <c r="F473" s="77"/>
      <c r="G473" s="77" t="s">
        <v>5184</v>
      </c>
      <c r="H473" s="77" t="s">
        <v>5953</v>
      </c>
      <c r="I473" s="77" t="s">
        <v>5728</v>
      </c>
      <c r="J473" s="77" t="s">
        <v>121</v>
      </c>
      <c r="K473" s="77"/>
      <c r="L473" s="77"/>
      <c r="M473" s="78"/>
      <c r="N473" s="78"/>
      <c r="O473" s="78"/>
      <c r="P473" s="78"/>
      <c r="Q473" s="78"/>
      <c r="R473" s="77" t="s">
        <v>4803</v>
      </c>
    </row>
    <row r="474" customHeight="1" spans="1:18">
      <c r="A474" s="76" t="s">
        <v>5950</v>
      </c>
      <c r="B474" s="6" t="s">
        <v>5994</v>
      </c>
      <c r="C474" s="6" t="s">
        <v>4804</v>
      </c>
      <c r="D474" s="77" t="s">
        <v>4805</v>
      </c>
      <c r="E474" s="77" t="s">
        <v>5996</v>
      </c>
      <c r="F474" s="77"/>
      <c r="G474" s="77" t="s">
        <v>5869</v>
      </c>
      <c r="H474" s="77" t="s">
        <v>5753</v>
      </c>
      <c r="I474" s="77" t="s">
        <v>5909</v>
      </c>
      <c r="J474" s="77" t="s">
        <v>121</v>
      </c>
      <c r="K474" s="77"/>
      <c r="L474" s="77"/>
      <c r="M474" s="78"/>
      <c r="N474" s="78"/>
      <c r="O474" s="78"/>
      <c r="P474" s="78"/>
      <c r="Q474" s="78"/>
      <c r="R474" s="77" t="s">
        <v>4803</v>
      </c>
    </row>
    <row r="475" customHeight="1" spans="1:18">
      <c r="A475" s="76" t="s">
        <v>5950</v>
      </c>
      <c r="B475" s="6" t="s">
        <v>4775</v>
      </c>
      <c r="C475" s="6" t="s">
        <v>4797</v>
      </c>
      <c r="D475" s="77" t="s">
        <v>4798</v>
      </c>
      <c r="E475" s="77" t="s">
        <v>5997</v>
      </c>
      <c r="F475" s="77"/>
      <c r="G475" s="77" t="s">
        <v>5640</v>
      </c>
      <c r="H475" s="77" t="s">
        <v>4902</v>
      </c>
      <c r="I475" s="77" t="s">
        <v>5618</v>
      </c>
      <c r="J475" s="77" t="s">
        <v>121</v>
      </c>
      <c r="K475" s="77"/>
      <c r="L475" s="77"/>
      <c r="M475" s="78"/>
      <c r="N475" s="78"/>
      <c r="O475" s="78"/>
      <c r="P475" s="78"/>
      <c r="Q475" s="78"/>
      <c r="R475" s="77" t="s">
        <v>4803</v>
      </c>
    </row>
    <row r="476" customHeight="1" spans="1:18">
      <c r="A476" s="76" t="s">
        <v>5950</v>
      </c>
      <c r="B476" s="6" t="s">
        <v>4775</v>
      </c>
      <c r="C476" s="6" t="s">
        <v>4804</v>
      </c>
      <c r="D476" s="77" t="s">
        <v>4805</v>
      </c>
      <c r="E476" s="77" t="s">
        <v>5998</v>
      </c>
      <c r="F476" s="77"/>
      <c r="G476" s="77" t="s">
        <v>5999</v>
      </c>
      <c r="H476" s="77" t="s">
        <v>6000</v>
      </c>
      <c r="I476" s="77" t="s">
        <v>5297</v>
      </c>
      <c r="J476" s="77" t="s">
        <v>121</v>
      </c>
      <c r="K476" s="77"/>
      <c r="L476" s="77"/>
      <c r="M476" s="78"/>
      <c r="N476" s="78"/>
      <c r="O476" s="78"/>
      <c r="P476" s="78"/>
      <c r="Q476" s="78"/>
      <c r="R476" s="77" t="s">
        <v>4803</v>
      </c>
    </row>
    <row r="477" customHeight="1" spans="1:18">
      <c r="A477" s="76" t="s">
        <v>5950</v>
      </c>
      <c r="B477" s="6" t="s">
        <v>6001</v>
      </c>
      <c r="C477" s="6" t="s">
        <v>4804</v>
      </c>
      <c r="D477" s="77" t="s">
        <v>4805</v>
      </c>
      <c r="E477" s="77" t="s">
        <v>6002</v>
      </c>
      <c r="F477" s="77"/>
      <c r="G477" s="77" t="s">
        <v>4980</v>
      </c>
      <c r="H477" s="77" t="s">
        <v>6003</v>
      </c>
      <c r="I477" s="77" t="s">
        <v>6004</v>
      </c>
      <c r="J477" s="77" t="s">
        <v>121</v>
      </c>
      <c r="K477" s="77"/>
      <c r="L477" s="77"/>
      <c r="M477" s="78"/>
      <c r="N477" s="78"/>
      <c r="O477" s="78"/>
      <c r="P477" s="78"/>
      <c r="Q477" s="78"/>
      <c r="R477" s="77" t="s">
        <v>4803</v>
      </c>
    </row>
    <row r="478" customHeight="1" spans="1:18">
      <c r="A478" s="75" t="s">
        <v>6005</v>
      </c>
      <c r="B478" s="74"/>
      <c r="C478" s="74"/>
      <c r="D478" s="74"/>
      <c r="E478" s="74"/>
      <c r="F478" s="74"/>
      <c r="G478" s="74"/>
      <c r="H478" s="74"/>
      <c r="I478" s="74"/>
      <c r="J478" s="74"/>
      <c r="K478" s="74"/>
      <c r="L478" s="74"/>
      <c r="M478" s="74"/>
      <c r="N478" s="74"/>
      <c r="O478" s="74"/>
      <c r="P478" s="74"/>
      <c r="Q478" s="74"/>
      <c r="R478" s="74"/>
    </row>
    <row r="479" customHeight="1" spans="1:18">
      <c r="A479" s="76" t="s">
        <v>277</v>
      </c>
      <c r="B479" s="6" t="s">
        <v>6006</v>
      </c>
      <c r="C479" s="6" t="s">
        <v>4797</v>
      </c>
      <c r="D479" s="77" t="s">
        <v>4798</v>
      </c>
      <c r="E479" s="77" t="s">
        <v>6007</v>
      </c>
      <c r="F479" s="77"/>
      <c r="G479" s="77" t="s">
        <v>6008</v>
      </c>
      <c r="H479" s="77" t="s">
        <v>5039</v>
      </c>
      <c r="I479" s="77" t="s">
        <v>5141</v>
      </c>
      <c r="J479" s="77" t="s">
        <v>121</v>
      </c>
      <c r="K479" s="77"/>
      <c r="L479" s="77"/>
      <c r="M479" s="78"/>
      <c r="N479" s="78"/>
      <c r="O479" s="78"/>
      <c r="P479" s="78"/>
      <c r="Q479" s="78"/>
      <c r="R479" s="77" t="s">
        <v>4803</v>
      </c>
    </row>
    <row r="480" customHeight="1" spans="1:18">
      <c r="A480" s="76" t="s">
        <v>277</v>
      </c>
      <c r="B480" s="6" t="s">
        <v>6006</v>
      </c>
      <c r="C480" s="6" t="s">
        <v>4804</v>
      </c>
      <c r="D480" s="77" t="s">
        <v>4805</v>
      </c>
      <c r="E480" s="77" t="s">
        <v>6009</v>
      </c>
      <c r="F480" s="77"/>
      <c r="G480" s="77" t="s">
        <v>4955</v>
      </c>
      <c r="H480" s="77" t="s">
        <v>5039</v>
      </c>
      <c r="I480" s="77" t="s">
        <v>6010</v>
      </c>
      <c r="J480" s="77" t="s">
        <v>121</v>
      </c>
      <c r="K480" s="77"/>
      <c r="L480" s="77"/>
      <c r="M480" s="78"/>
      <c r="N480" s="78"/>
      <c r="O480" s="78"/>
      <c r="P480" s="78"/>
      <c r="Q480" s="78"/>
      <c r="R480" s="77" t="s">
        <v>4803</v>
      </c>
    </row>
    <row r="481" customHeight="1" spans="1:18">
      <c r="A481" s="76" t="s">
        <v>277</v>
      </c>
      <c r="B481" s="6" t="s">
        <v>6011</v>
      </c>
      <c r="C481" s="6" t="s">
        <v>4797</v>
      </c>
      <c r="D481" s="77" t="s">
        <v>4798</v>
      </c>
      <c r="E481" s="77" t="s">
        <v>6007</v>
      </c>
      <c r="F481" s="77"/>
      <c r="G481" s="77" t="s">
        <v>6008</v>
      </c>
      <c r="H481" s="77" t="s">
        <v>5039</v>
      </c>
      <c r="I481" s="77" t="s">
        <v>5141</v>
      </c>
      <c r="J481" s="77" t="s">
        <v>121</v>
      </c>
      <c r="K481" s="77"/>
      <c r="L481" s="77"/>
      <c r="M481" s="78"/>
      <c r="N481" s="78"/>
      <c r="O481" s="78"/>
      <c r="P481" s="78"/>
      <c r="Q481" s="78"/>
      <c r="R481" s="77" t="s">
        <v>4803</v>
      </c>
    </row>
    <row r="482" customHeight="1" spans="1:18">
      <c r="A482" s="76" t="s">
        <v>277</v>
      </c>
      <c r="B482" s="6" t="s">
        <v>6011</v>
      </c>
      <c r="C482" s="6" t="s">
        <v>4804</v>
      </c>
      <c r="D482" s="77" t="s">
        <v>4805</v>
      </c>
      <c r="E482" s="77" t="s">
        <v>6009</v>
      </c>
      <c r="F482" s="77"/>
      <c r="G482" s="77" t="s">
        <v>4955</v>
      </c>
      <c r="H482" s="77" t="s">
        <v>5039</v>
      </c>
      <c r="I482" s="77" t="s">
        <v>6010</v>
      </c>
      <c r="J482" s="77" t="s">
        <v>121</v>
      </c>
      <c r="K482" s="77"/>
      <c r="L482" s="77"/>
      <c r="M482" s="78"/>
      <c r="N482" s="78"/>
      <c r="O482" s="78"/>
      <c r="P482" s="78"/>
      <c r="Q482" s="78"/>
      <c r="R482" s="77" t="s">
        <v>4803</v>
      </c>
    </row>
    <row r="483" customHeight="1" spans="1:18">
      <c r="A483" s="76" t="s">
        <v>277</v>
      </c>
      <c r="B483" s="6" t="s">
        <v>6012</v>
      </c>
      <c r="C483" s="6" t="s">
        <v>4797</v>
      </c>
      <c r="D483" s="77" t="s">
        <v>4798</v>
      </c>
      <c r="E483" s="77" t="s">
        <v>6013</v>
      </c>
      <c r="F483" s="77"/>
      <c r="G483" s="77" t="s">
        <v>2697</v>
      </c>
      <c r="H483" s="77" t="s">
        <v>5039</v>
      </c>
      <c r="I483" s="77" t="s">
        <v>5040</v>
      </c>
      <c r="J483" s="77" t="s">
        <v>121</v>
      </c>
      <c r="K483" s="77"/>
      <c r="L483" s="77"/>
      <c r="M483" s="78"/>
      <c r="N483" s="78"/>
      <c r="O483" s="78"/>
      <c r="P483" s="78"/>
      <c r="Q483" s="78"/>
      <c r="R483" s="77" t="s">
        <v>4803</v>
      </c>
    </row>
    <row r="484" customHeight="1" spans="1:18">
      <c r="A484" s="76" t="s">
        <v>277</v>
      </c>
      <c r="B484" s="6" t="s">
        <v>6012</v>
      </c>
      <c r="C484" s="6" t="s">
        <v>4804</v>
      </c>
      <c r="D484" s="77" t="s">
        <v>4805</v>
      </c>
      <c r="E484" s="77" t="s">
        <v>6014</v>
      </c>
      <c r="F484" s="77"/>
      <c r="G484" s="77" t="s">
        <v>5042</v>
      </c>
      <c r="H484" s="77" t="s">
        <v>5039</v>
      </c>
      <c r="I484" s="77" t="s">
        <v>5043</v>
      </c>
      <c r="J484" s="77" t="s">
        <v>121</v>
      </c>
      <c r="K484" s="77"/>
      <c r="L484" s="77"/>
      <c r="M484" s="78"/>
      <c r="N484" s="78"/>
      <c r="O484" s="78"/>
      <c r="P484" s="78"/>
      <c r="Q484" s="78"/>
      <c r="R484" s="77" t="s">
        <v>4803</v>
      </c>
    </row>
    <row r="485" customHeight="1" spans="1:18">
      <c r="A485" s="76" t="s">
        <v>277</v>
      </c>
      <c r="B485" s="6" t="s">
        <v>6015</v>
      </c>
      <c r="C485" s="6" t="s">
        <v>4797</v>
      </c>
      <c r="D485" s="77" t="s">
        <v>4798</v>
      </c>
      <c r="E485" s="77" t="s">
        <v>6016</v>
      </c>
      <c r="F485" s="77"/>
      <c r="G485" s="77" t="s">
        <v>2761</v>
      </c>
      <c r="H485" s="77" t="s">
        <v>5794</v>
      </c>
      <c r="I485" s="77" t="s">
        <v>6017</v>
      </c>
      <c r="J485" s="77" t="s">
        <v>121</v>
      </c>
      <c r="K485" s="77"/>
      <c r="L485" s="77"/>
      <c r="M485" s="78"/>
      <c r="N485" s="78"/>
      <c r="O485" s="78"/>
      <c r="P485" s="78"/>
      <c r="Q485" s="78"/>
      <c r="R485" s="77" t="s">
        <v>4803</v>
      </c>
    </row>
    <row r="486" customHeight="1" spans="1:18">
      <c r="A486" s="76" t="s">
        <v>277</v>
      </c>
      <c r="B486" s="6" t="s">
        <v>6015</v>
      </c>
      <c r="C486" s="6" t="s">
        <v>4804</v>
      </c>
      <c r="D486" s="77" t="s">
        <v>4805</v>
      </c>
      <c r="E486" s="77" t="s">
        <v>6018</v>
      </c>
      <c r="F486" s="77"/>
      <c r="G486" s="77" t="s">
        <v>5083</v>
      </c>
      <c r="H486" s="77" t="s">
        <v>6019</v>
      </c>
      <c r="I486" s="77" t="s">
        <v>6020</v>
      </c>
      <c r="J486" s="77" t="s">
        <v>121</v>
      </c>
      <c r="K486" s="77"/>
      <c r="L486" s="77"/>
      <c r="M486" s="78"/>
      <c r="N486" s="78"/>
      <c r="O486" s="78"/>
      <c r="P486" s="78"/>
      <c r="Q486" s="78"/>
      <c r="R486" s="77" t="s">
        <v>4803</v>
      </c>
    </row>
    <row r="487" customHeight="1" spans="1:18">
      <c r="A487" s="76" t="s">
        <v>277</v>
      </c>
      <c r="B487" s="6" t="s">
        <v>6021</v>
      </c>
      <c r="C487" s="6" t="s">
        <v>4797</v>
      </c>
      <c r="D487" s="77" t="s">
        <v>4798</v>
      </c>
      <c r="E487" s="77" t="s">
        <v>6022</v>
      </c>
      <c r="F487" s="77"/>
      <c r="G487" s="77" t="s">
        <v>4280</v>
      </c>
      <c r="H487" s="77" t="s">
        <v>6023</v>
      </c>
      <c r="I487" s="77" t="s">
        <v>6017</v>
      </c>
      <c r="J487" s="77" t="s">
        <v>121</v>
      </c>
      <c r="K487" s="77"/>
      <c r="L487" s="77"/>
      <c r="M487" s="78"/>
      <c r="N487" s="78"/>
      <c r="O487" s="78"/>
      <c r="P487" s="78"/>
      <c r="Q487" s="78"/>
      <c r="R487" s="77" t="s">
        <v>4803</v>
      </c>
    </row>
    <row r="488" customHeight="1" spans="1:18">
      <c r="A488" s="76" t="s">
        <v>277</v>
      </c>
      <c r="B488" s="6" t="s">
        <v>6021</v>
      </c>
      <c r="C488" s="6" t="s">
        <v>4804</v>
      </c>
      <c r="D488" s="77" t="s">
        <v>4805</v>
      </c>
      <c r="E488" s="77" t="s">
        <v>6024</v>
      </c>
      <c r="F488" s="77"/>
      <c r="G488" s="77" t="s">
        <v>6025</v>
      </c>
      <c r="H488" s="77" t="s">
        <v>5561</v>
      </c>
      <c r="I488" s="77" t="s">
        <v>6020</v>
      </c>
      <c r="J488" s="77" t="s">
        <v>121</v>
      </c>
      <c r="K488" s="77"/>
      <c r="L488" s="77"/>
      <c r="M488" s="78"/>
      <c r="N488" s="78"/>
      <c r="O488" s="78"/>
      <c r="P488" s="78"/>
      <c r="Q488" s="78"/>
      <c r="R488" s="77" t="s">
        <v>4803</v>
      </c>
    </row>
    <row r="489" customHeight="1" spans="1:18">
      <c r="A489" s="76" t="s">
        <v>277</v>
      </c>
      <c r="B489" s="6" t="s">
        <v>3112</v>
      </c>
      <c r="C489" s="6" t="s">
        <v>4797</v>
      </c>
      <c r="D489" s="77" t="s">
        <v>4798</v>
      </c>
      <c r="E489" s="77" t="s">
        <v>6026</v>
      </c>
      <c r="F489" s="77"/>
      <c r="G489" s="77" t="s">
        <v>2836</v>
      </c>
      <c r="H489" s="77" t="s">
        <v>6027</v>
      </c>
      <c r="I489" s="77" t="s">
        <v>6028</v>
      </c>
      <c r="J489" s="77" t="s">
        <v>121</v>
      </c>
      <c r="K489" s="77"/>
      <c r="L489" s="77"/>
      <c r="M489" s="78"/>
      <c r="N489" s="78"/>
      <c r="O489" s="78"/>
      <c r="P489" s="78"/>
      <c r="Q489" s="78"/>
      <c r="R489" s="77" t="s">
        <v>4803</v>
      </c>
    </row>
    <row r="490" customHeight="1" spans="1:18">
      <c r="A490" s="76" t="s">
        <v>277</v>
      </c>
      <c r="B490" s="6" t="s">
        <v>3112</v>
      </c>
      <c r="C490" s="6" t="s">
        <v>4804</v>
      </c>
      <c r="D490" s="77" t="s">
        <v>4805</v>
      </c>
      <c r="E490" s="77" t="s">
        <v>6029</v>
      </c>
      <c r="F490" s="77"/>
      <c r="G490" s="77" t="s">
        <v>2707</v>
      </c>
      <c r="H490" s="77" t="s">
        <v>6030</v>
      </c>
      <c r="I490" s="77" t="s">
        <v>6017</v>
      </c>
      <c r="J490" s="77" t="s">
        <v>121</v>
      </c>
      <c r="K490" s="77"/>
      <c r="L490" s="77"/>
      <c r="M490" s="78"/>
      <c r="N490" s="78"/>
      <c r="O490" s="78"/>
      <c r="P490" s="78"/>
      <c r="Q490" s="78"/>
      <c r="R490" s="77" t="s">
        <v>4803</v>
      </c>
    </row>
    <row r="491" customHeight="1" spans="1:18">
      <c r="A491" s="76" t="s">
        <v>277</v>
      </c>
      <c r="B491" s="6" t="s">
        <v>6031</v>
      </c>
      <c r="C491" s="6" t="s">
        <v>4797</v>
      </c>
      <c r="D491" s="77" t="s">
        <v>4798</v>
      </c>
      <c r="E491" s="77" t="s">
        <v>6032</v>
      </c>
      <c r="F491" s="77"/>
      <c r="G491" s="77" t="s">
        <v>6033</v>
      </c>
      <c r="H491" s="77" t="s">
        <v>6034</v>
      </c>
      <c r="I491" s="77" t="s">
        <v>6035</v>
      </c>
      <c r="J491" s="77" t="s">
        <v>121</v>
      </c>
      <c r="K491" s="77"/>
      <c r="L491" s="77"/>
      <c r="M491" s="78"/>
      <c r="N491" s="78"/>
      <c r="O491" s="78"/>
      <c r="P491" s="78"/>
      <c r="Q491" s="78"/>
      <c r="R491" s="77" t="s">
        <v>4803</v>
      </c>
    </row>
    <row r="492" customHeight="1" spans="1:18">
      <c r="A492" s="76" t="s">
        <v>277</v>
      </c>
      <c r="B492" s="6" t="s">
        <v>6031</v>
      </c>
      <c r="C492" s="6" t="s">
        <v>4804</v>
      </c>
      <c r="D492" s="77" t="s">
        <v>4805</v>
      </c>
      <c r="E492" s="77" t="s">
        <v>6036</v>
      </c>
      <c r="F492" s="77"/>
      <c r="G492" s="77" t="s">
        <v>5147</v>
      </c>
      <c r="H492" s="77" t="s">
        <v>6037</v>
      </c>
      <c r="I492" s="77" t="s">
        <v>6038</v>
      </c>
      <c r="J492" s="77" t="s">
        <v>121</v>
      </c>
      <c r="K492" s="77"/>
      <c r="L492" s="77"/>
      <c r="M492" s="78"/>
      <c r="N492" s="78"/>
      <c r="O492" s="78"/>
      <c r="P492" s="78"/>
      <c r="Q492" s="78"/>
      <c r="R492" s="77" t="s">
        <v>4803</v>
      </c>
    </row>
    <row r="493" customHeight="1" spans="1:18">
      <c r="A493" s="76" t="s">
        <v>277</v>
      </c>
      <c r="B493" s="6" t="s">
        <v>6039</v>
      </c>
      <c r="C493" s="6" t="s">
        <v>4797</v>
      </c>
      <c r="D493" s="77" t="s">
        <v>4798</v>
      </c>
      <c r="E493" s="77" t="s">
        <v>6007</v>
      </c>
      <c r="F493" s="77"/>
      <c r="G493" s="77" t="s">
        <v>6008</v>
      </c>
      <c r="H493" s="77" t="s">
        <v>5039</v>
      </c>
      <c r="I493" s="77" t="s">
        <v>5141</v>
      </c>
      <c r="J493" s="77" t="s">
        <v>121</v>
      </c>
      <c r="K493" s="77"/>
      <c r="L493" s="77"/>
      <c r="M493" s="78"/>
      <c r="N493" s="78"/>
      <c r="O493" s="78"/>
      <c r="P493" s="78"/>
      <c r="Q493" s="78"/>
      <c r="R493" s="77" t="s">
        <v>4803</v>
      </c>
    </row>
    <row r="494" customHeight="1" spans="1:18">
      <c r="A494" s="76" t="s">
        <v>277</v>
      </c>
      <c r="B494" s="6" t="s">
        <v>6039</v>
      </c>
      <c r="C494" s="6" t="s">
        <v>4804</v>
      </c>
      <c r="D494" s="77" t="s">
        <v>4805</v>
      </c>
      <c r="E494" s="77" t="s">
        <v>6040</v>
      </c>
      <c r="F494" s="77"/>
      <c r="G494" s="77" t="s">
        <v>4955</v>
      </c>
      <c r="H494" s="77" t="s">
        <v>5039</v>
      </c>
      <c r="I494" s="77" t="s">
        <v>6010</v>
      </c>
      <c r="J494" s="77" t="s">
        <v>121</v>
      </c>
      <c r="K494" s="77"/>
      <c r="L494" s="77"/>
      <c r="M494" s="78"/>
      <c r="N494" s="78"/>
      <c r="O494" s="78"/>
      <c r="P494" s="78"/>
      <c r="Q494" s="78"/>
      <c r="R494" s="77" t="s">
        <v>4803</v>
      </c>
    </row>
    <row r="495" customHeight="1" spans="1:18">
      <c r="A495" s="76" t="s">
        <v>277</v>
      </c>
      <c r="B495" s="6" t="s">
        <v>6041</v>
      </c>
      <c r="C495" s="6" t="s">
        <v>4797</v>
      </c>
      <c r="D495" s="77" t="s">
        <v>4798</v>
      </c>
      <c r="E495" s="77" t="s">
        <v>6013</v>
      </c>
      <c r="F495" s="77"/>
      <c r="G495" s="77" t="s">
        <v>2697</v>
      </c>
      <c r="H495" s="77" t="s">
        <v>5039</v>
      </c>
      <c r="I495" s="77" t="s">
        <v>5040</v>
      </c>
      <c r="J495" s="77" t="s">
        <v>121</v>
      </c>
      <c r="K495" s="77"/>
      <c r="L495" s="77"/>
      <c r="M495" s="78"/>
      <c r="N495" s="78"/>
      <c r="O495" s="78"/>
      <c r="P495" s="78"/>
      <c r="Q495" s="78"/>
      <c r="R495" s="77" t="s">
        <v>4803</v>
      </c>
    </row>
    <row r="496" customHeight="1" spans="1:18">
      <c r="A496" s="76" t="s">
        <v>277</v>
      </c>
      <c r="B496" s="6" t="s">
        <v>6041</v>
      </c>
      <c r="C496" s="6" t="s">
        <v>4804</v>
      </c>
      <c r="D496" s="77" t="s">
        <v>4805</v>
      </c>
      <c r="E496" s="77" t="s">
        <v>6042</v>
      </c>
      <c r="F496" s="77"/>
      <c r="G496" s="77" t="s">
        <v>5042</v>
      </c>
      <c r="H496" s="77" t="s">
        <v>5039</v>
      </c>
      <c r="I496" s="77" t="s">
        <v>5043</v>
      </c>
      <c r="J496" s="77" t="s">
        <v>121</v>
      </c>
      <c r="K496" s="77"/>
      <c r="L496" s="77"/>
      <c r="M496" s="78"/>
      <c r="N496" s="78"/>
      <c r="O496" s="78"/>
      <c r="P496" s="78"/>
      <c r="Q496" s="78"/>
      <c r="R496" s="77" t="s">
        <v>4803</v>
      </c>
    </row>
    <row r="497" customHeight="1" spans="1:18">
      <c r="A497" s="76" t="s">
        <v>277</v>
      </c>
      <c r="B497" s="6" t="s">
        <v>6043</v>
      </c>
      <c r="C497" s="6" t="s">
        <v>4797</v>
      </c>
      <c r="D497" s="77" t="s">
        <v>4798</v>
      </c>
      <c r="E497" s="77" t="s">
        <v>6044</v>
      </c>
      <c r="F497" s="77">
        <v>94.93</v>
      </c>
      <c r="G497" s="77" t="s">
        <v>6045</v>
      </c>
      <c r="H497" s="77" t="s">
        <v>5077</v>
      </c>
      <c r="I497" s="77" t="s">
        <v>6046</v>
      </c>
      <c r="J497" s="77" t="s">
        <v>121</v>
      </c>
      <c r="K497" s="77"/>
      <c r="L497" s="77"/>
      <c r="M497" s="78"/>
      <c r="N497" s="78"/>
      <c r="O497" s="78"/>
      <c r="P497" s="78"/>
      <c r="Q497" s="78"/>
      <c r="R497" s="77" t="s">
        <v>4803</v>
      </c>
    </row>
    <row r="498" customHeight="1" spans="1:18">
      <c r="A498" s="76" t="s">
        <v>277</v>
      </c>
      <c r="B498" s="6" t="s">
        <v>6043</v>
      </c>
      <c r="C498" s="6" t="s">
        <v>4804</v>
      </c>
      <c r="D498" s="77" t="s">
        <v>4805</v>
      </c>
      <c r="E498" s="77" t="s">
        <v>6047</v>
      </c>
      <c r="F498" s="77">
        <v>69.93</v>
      </c>
      <c r="G498" s="77" t="s">
        <v>6048</v>
      </c>
      <c r="H498" s="77" t="s">
        <v>6049</v>
      </c>
      <c r="I498" s="77" t="s">
        <v>5186</v>
      </c>
      <c r="J498" s="77" t="s">
        <v>121</v>
      </c>
      <c r="K498" s="77"/>
      <c r="L498" s="77"/>
      <c r="M498" s="78"/>
      <c r="N498" s="78"/>
      <c r="O498" s="78"/>
      <c r="P498" s="78"/>
      <c r="Q498" s="78"/>
      <c r="R498" s="77" t="s">
        <v>4803</v>
      </c>
    </row>
    <row r="499" customHeight="1" spans="1:18">
      <c r="A499" s="76" t="s">
        <v>277</v>
      </c>
      <c r="B499" s="6" t="s">
        <v>6050</v>
      </c>
      <c r="C499" s="6" t="s">
        <v>4797</v>
      </c>
      <c r="D499" s="77" t="s">
        <v>4798</v>
      </c>
      <c r="E499" s="77" t="s">
        <v>6051</v>
      </c>
      <c r="F499" s="77"/>
      <c r="G499" s="77" t="s">
        <v>2651</v>
      </c>
      <c r="H499" s="77" t="s">
        <v>6052</v>
      </c>
      <c r="I499" s="77" t="s">
        <v>6017</v>
      </c>
      <c r="J499" s="77" t="s">
        <v>121</v>
      </c>
      <c r="K499" s="77"/>
      <c r="L499" s="77"/>
      <c r="M499" s="78"/>
      <c r="N499" s="78"/>
      <c r="O499" s="78"/>
      <c r="P499" s="78"/>
      <c r="Q499" s="78"/>
      <c r="R499" s="77" t="s">
        <v>4803</v>
      </c>
    </row>
    <row r="500" customHeight="1" spans="1:18">
      <c r="A500" s="76" t="s">
        <v>277</v>
      </c>
      <c r="B500" s="6" t="s">
        <v>6050</v>
      </c>
      <c r="C500" s="6" t="s">
        <v>4804</v>
      </c>
      <c r="D500" s="77" t="s">
        <v>4805</v>
      </c>
      <c r="E500" s="77" t="s">
        <v>6053</v>
      </c>
      <c r="F500" s="77"/>
      <c r="G500" s="77" t="s">
        <v>2721</v>
      </c>
      <c r="H500" s="77" t="s">
        <v>6054</v>
      </c>
      <c r="I500" s="77" t="s">
        <v>6055</v>
      </c>
      <c r="J500" s="77" t="s">
        <v>121</v>
      </c>
      <c r="K500" s="77"/>
      <c r="L500" s="77"/>
      <c r="M500" s="78"/>
      <c r="N500" s="78"/>
      <c r="O500" s="78"/>
      <c r="P500" s="78"/>
      <c r="Q500" s="78"/>
      <c r="R500" s="77" t="s">
        <v>4803</v>
      </c>
    </row>
    <row r="501" customHeight="1" spans="1:18">
      <c r="A501" s="76" t="s">
        <v>277</v>
      </c>
      <c r="B501" s="6" t="s">
        <v>6056</v>
      </c>
      <c r="C501" s="6" t="s">
        <v>4797</v>
      </c>
      <c r="D501" s="77" t="s">
        <v>4798</v>
      </c>
      <c r="E501" s="77" t="s">
        <v>6057</v>
      </c>
      <c r="F501" s="77">
        <v>114.27</v>
      </c>
      <c r="G501" s="77" t="s">
        <v>6058</v>
      </c>
      <c r="H501" s="77" t="s">
        <v>6059</v>
      </c>
      <c r="I501" s="77" t="s">
        <v>6060</v>
      </c>
      <c r="J501" s="77" t="s">
        <v>121</v>
      </c>
      <c r="K501" s="77"/>
      <c r="L501" s="77"/>
      <c r="M501" s="78"/>
      <c r="N501" s="78"/>
      <c r="O501" s="78"/>
      <c r="P501" s="78"/>
      <c r="Q501" s="78"/>
      <c r="R501" s="77" t="s">
        <v>4803</v>
      </c>
    </row>
    <row r="502" customHeight="1" spans="1:18">
      <c r="A502" s="76" t="s">
        <v>277</v>
      </c>
      <c r="B502" s="6" t="s">
        <v>6056</v>
      </c>
      <c r="C502" s="6" t="s">
        <v>4804</v>
      </c>
      <c r="D502" s="77" t="s">
        <v>4805</v>
      </c>
      <c r="E502" s="77" t="s">
        <v>6061</v>
      </c>
      <c r="F502" s="77">
        <v>79.35</v>
      </c>
      <c r="G502" s="77" t="s">
        <v>6062</v>
      </c>
      <c r="H502" s="77" t="s">
        <v>6063</v>
      </c>
      <c r="I502" s="77" t="s">
        <v>6064</v>
      </c>
      <c r="J502" s="77" t="s">
        <v>121</v>
      </c>
      <c r="K502" s="77"/>
      <c r="L502" s="77"/>
      <c r="M502" s="78"/>
      <c r="N502" s="78"/>
      <c r="O502" s="78"/>
      <c r="P502" s="78"/>
      <c r="Q502" s="78"/>
      <c r="R502" s="77" t="s">
        <v>4803</v>
      </c>
    </row>
    <row r="503" customHeight="1" spans="1:18">
      <c r="A503" s="76" t="s">
        <v>277</v>
      </c>
      <c r="B503" s="6" t="s">
        <v>6065</v>
      </c>
      <c r="C503" s="6" t="s">
        <v>4797</v>
      </c>
      <c r="D503" s="77" t="s">
        <v>4798</v>
      </c>
      <c r="E503" s="77" t="s">
        <v>6066</v>
      </c>
      <c r="F503" s="77"/>
      <c r="G503" s="77" t="s">
        <v>6033</v>
      </c>
      <c r="H503" s="77" t="s">
        <v>6034</v>
      </c>
      <c r="I503" s="77" t="s">
        <v>6035</v>
      </c>
      <c r="J503" s="77" t="s">
        <v>121</v>
      </c>
      <c r="K503" s="77"/>
      <c r="L503" s="77"/>
      <c r="M503" s="78"/>
      <c r="N503" s="78"/>
      <c r="O503" s="78"/>
      <c r="P503" s="78"/>
      <c r="Q503" s="78"/>
      <c r="R503" s="77" t="s">
        <v>4803</v>
      </c>
    </row>
    <row r="504" customHeight="1" spans="1:18">
      <c r="A504" s="76" t="s">
        <v>277</v>
      </c>
      <c r="B504" s="6" t="s">
        <v>6065</v>
      </c>
      <c r="C504" s="6" t="s">
        <v>4804</v>
      </c>
      <c r="D504" s="77" t="s">
        <v>4805</v>
      </c>
      <c r="E504" s="77" t="s">
        <v>6067</v>
      </c>
      <c r="F504" s="77"/>
      <c r="G504" s="77" t="s">
        <v>5147</v>
      </c>
      <c r="H504" s="77" t="s">
        <v>6037</v>
      </c>
      <c r="I504" s="77" t="s">
        <v>6038</v>
      </c>
      <c r="J504" s="77" t="s">
        <v>121</v>
      </c>
      <c r="K504" s="77"/>
      <c r="L504" s="77"/>
      <c r="M504" s="78"/>
      <c r="N504" s="78"/>
      <c r="O504" s="78"/>
      <c r="P504" s="78"/>
      <c r="Q504" s="78"/>
      <c r="R504" s="77" t="s">
        <v>4803</v>
      </c>
    </row>
    <row r="505" customHeight="1" spans="1:18">
      <c r="A505" s="76" t="s">
        <v>277</v>
      </c>
      <c r="B505" s="6" t="s">
        <v>6068</v>
      </c>
      <c r="C505" s="6" t="s">
        <v>4797</v>
      </c>
      <c r="D505" s="77" t="s">
        <v>4798</v>
      </c>
      <c r="E505" s="77" t="s">
        <v>6069</v>
      </c>
      <c r="F505" s="77"/>
      <c r="G505" s="77" t="s">
        <v>2697</v>
      </c>
      <c r="H505" s="77" t="s">
        <v>5039</v>
      </c>
      <c r="I505" s="77" t="s">
        <v>5040</v>
      </c>
      <c r="J505" s="77" t="s">
        <v>121</v>
      </c>
      <c r="K505" s="77"/>
      <c r="L505" s="77"/>
      <c r="M505" s="78"/>
      <c r="N505" s="78"/>
      <c r="O505" s="78"/>
      <c r="P505" s="78"/>
      <c r="Q505" s="78"/>
      <c r="R505" s="77" t="s">
        <v>4803</v>
      </c>
    </row>
    <row r="506" customHeight="1" spans="1:18">
      <c r="A506" s="76" t="s">
        <v>277</v>
      </c>
      <c r="B506" s="6" t="s">
        <v>6068</v>
      </c>
      <c r="C506" s="6" t="s">
        <v>4804</v>
      </c>
      <c r="D506" s="77" t="s">
        <v>4805</v>
      </c>
      <c r="E506" s="77" t="s">
        <v>6042</v>
      </c>
      <c r="F506" s="77"/>
      <c r="G506" s="77" t="s">
        <v>5042</v>
      </c>
      <c r="H506" s="77" t="s">
        <v>5039</v>
      </c>
      <c r="I506" s="77" t="s">
        <v>5043</v>
      </c>
      <c r="J506" s="77" t="s">
        <v>121</v>
      </c>
      <c r="K506" s="77"/>
      <c r="L506" s="77"/>
      <c r="M506" s="78"/>
      <c r="N506" s="78"/>
      <c r="O506" s="78"/>
      <c r="P506" s="78"/>
      <c r="Q506" s="78"/>
      <c r="R506" s="77" t="s">
        <v>4803</v>
      </c>
    </row>
    <row r="507" customHeight="1" spans="1:18">
      <c r="A507" s="76" t="s">
        <v>277</v>
      </c>
      <c r="B507" s="6" t="s">
        <v>6070</v>
      </c>
      <c r="C507" s="6" t="s">
        <v>4797</v>
      </c>
      <c r="D507" s="77" t="s">
        <v>4798</v>
      </c>
      <c r="E507" s="77" t="s">
        <v>6071</v>
      </c>
      <c r="F507" s="77"/>
      <c r="G507" s="77" t="s">
        <v>6072</v>
      </c>
      <c r="H507" s="77" t="s">
        <v>6054</v>
      </c>
      <c r="I507" s="77" t="s">
        <v>6028</v>
      </c>
      <c r="J507" s="77" t="s">
        <v>121</v>
      </c>
      <c r="K507" s="77"/>
      <c r="L507" s="77"/>
      <c r="M507" s="78"/>
      <c r="N507" s="78"/>
      <c r="O507" s="78"/>
      <c r="P507" s="78"/>
      <c r="Q507" s="78"/>
      <c r="R507" s="77" t="s">
        <v>4803</v>
      </c>
    </row>
    <row r="508" customHeight="1" spans="1:18">
      <c r="A508" s="76" t="s">
        <v>277</v>
      </c>
      <c r="B508" s="6" t="s">
        <v>6070</v>
      </c>
      <c r="C508" s="6" t="s">
        <v>4804</v>
      </c>
      <c r="D508" s="77" t="s">
        <v>4805</v>
      </c>
      <c r="E508" s="77" t="s">
        <v>6073</v>
      </c>
      <c r="F508" s="77"/>
      <c r="G508" s="77" t="s">
        <v>3033</v>
      </c>
      <c r="H508" s="77" t="s">
        <v>6074</v>
      </c>
      <c r="I508" s="77" t="s">
        <v>5539</v>
      </c>
      <c r="J508" s="77" t="s">
        <v>121</v>
      </c>
      <c r="K508" s="77"/>
      <c r="L508" s="77"/>
      <c r="M508" s="78"/>
      <c r="N508" s="78"/>
      <c r="O508" s="78"/>
      <c r="P508" s="78"/>
      <c r="Q508" s="78"/>
      <c r="R508" s="77"/>
    </row>
    <row r="509" customHeight="1" spans="1:18">
      <c r="A509" s="76" t="s">
        <v>277</v>
      </c>
      <c r="B509" s="6" t="s">
        <v>6075</v>
      </c>
      <c r="C509" s="6" t="s">
        <v>4797</v>
      </c>
      <c r="D509" s="77" t="s">
        <v>4798</v>
      </c>
      <c r="E509" s="77" t="s">
        <v>6076</v>
      </c>
      <c r="F509" s="77"/>
      <c r="G509" s="77" t="s">
        <v>6077</v>
      </c>
      <c r="H509" s="77" t="s">
        <v>6078</v>
      </c>
      <c r="I509" s="77" t="s">
        <v>6079</v>
      </c>
      <c r="J509" s="77" t="s">
        <v>121</v>
      </c>
      <c r="K509" s="77"/>
      <c r="L509" s="77"/>
      <c r="M509" s="78"/>
      <c r="N509" s="78"/>
      <c r="O509" s="78"/>
      <c r="P509" s="78"/>
      <c r="Q509" s="78"/>
      <c r="R509" s="77" t="s">
        <v>4803</v>
      </c>
    </row>
    <row r="510" customHeight="1" spans="1:18">
      <c r="A510" s="76" t="s">
        <v>277</v>
      </c>
      <c r="B510" s="6" t="s">
        <v>6075</v>
      </c>
      <c r="C510" s="6" t="s">
        <v>4804</v>
      </c>
      <c r="D510" s="77" t="s">
        <v>4805</v>
      </c>
      <c r="E510" s="77" t="s">
        <v>6080</v>
      </c>
      <c r="F510" s="77"/>
      <c r="G510" s="77" t="s">
        <v>2950</v>
      </c>
      <c r="H510" s="77" t="s">
        <v>6081</v>
      </c>
      <c r="I510" s="77" t="s">
        <v>6082</v>
      </c>
      <c r="J510" s="77" t="s">
        <v>121</v>
      </c>
      <c r="K510" s="77"/>
      <c r="L510" s="77"/>
      <c r="M510" s="78"/>
      <c r="N510" s="78"/>
      <c r="O510" s="78"/>
      <c r="P510" s="78"/>
      <c r="Q510" s="78"/>
      <c r="R510" s="77" t="s">
        <v>4803</v>
      </c>
    </row>
    <row r="511" customHeight="1" spans="1:18">
      <c r="A511" s="76" t="s">
        <v>277</v>
      </c>
      <c r="B511" s="6" t="s">
        <v>6083</v>
      </c>
      <c r="C511" s="6" t="s">
        <v>4797</v>
      </c>
      <c r="D511" s="77" t="s">
        <v>4798</v>
      </c>
      <c r="E511" s="77" t="s">
        <v>6084</v>
      </c>
      <c r="F511" s="77"/>
      <c r="G511" s="77" t="s">
        <v>5715</v>
      </c>
      <c r="H511" s="77" t="s">
        <v>5188</v>
      </c>
      <c r="I511" s="77" t="s">
        <v>4813</v>
      </c>
      <c r="J511" s="77" t="s">
        <v>121</v>
      </c>
      <c r="K511" s="77"/>
      <c r="L511" s="77"/>
      <c r="M511" s="78"/>
      <c r="N511" s="78"/>
      <c r="O511" s="78"/>
      <c r="P511" s="78"/>
      <c r="Q511" s="78"/>
      <c r="R511" s="77" t="s">
        <v>4803</v>
      </c>
    </row>
    <row r="512" customHeight="1" spans="1:18">
      <c r="A512" s="76" t="s">
        <v>277</v>
      </c>
      <c r="B512" s="6" t="s">
        <v>6083</v>
      </c>
      <c r="C512" s="6" t="s">
        <v>4804</v>
      </c>
      <c r="D512" s="77" t="s">
        <v>4805</v>
      </c>
      <c r="E512" s="77" t="s">
        <v>6085</v>
      </c>
      <c r="F512" s="77"/>
      <c r="G512" s="77" t="s">
        <v>5015</v>
      </c>
      <c r="H512" s="77" t="s">
        <v>5188</v>
      </c>
      <c r="I512" s="77" t="s">
        <v>4816</v>
      </c>
      <c r="J512" s="77" t="s">
        <v>121</v>
      </c>
      <c r="K512" s="77"/>
      <c r="L512" s="77"/>
      <c r="M512" s="78"/>
      <c r="N512" s="78"/>
      <c r="O512" s="78"/>
      <c r="P512" s="78"/>
      <c r="Q512" s="78"/>
      <c r="R512" s="77" t="s">
        <v>4803</v>
      </c>
    </row>
    <row r="513" customHeight="1" spans="1:18">
      <c r="A513" s="76" t="s">
        <v>277</v>
      </c>
      <c r="B513" s="6" t="s">
        <v>6086</v>
      </c>
      <c r="C513" s="6" t="s">
        <v>4804</v>
      </c>
      <c r="D513" s="77" t="s">
        <v>4805</v>
      </c>
      <c r="E513" s="77"/>
      <c r="F513" s="77">
        <v>47</v>
      </c>
      <c r="G513" s="77">
        <v>52</v>
      </c>
      <c r="H513" s="77"/>
      <c r="I513" s="77"/>
      <c r="J513" s="77" t="s">
        <v>121</v>
      </c>
      <c r="K513" s="77"/>
      <c r="L513" s="77"/>
      <c r="M513" s="78"/>
      <c r="N513" s="78"/>
      <c r="O513" s="78"/>
      <c r="P513" s="78"/>
      <c r="Q513" s="78"/>
      <c r="R513" s="77" t="s">
        <v>4803</v>
      </c>
    </row>
    <row r="514" customHeight="1" spans="1:18">
      <c r="A514" s="76" t="s">
        <v>277</v>
      </c>
      <c r="B514" s="6" t="s">
        <v>6087</v>
      </c>
      <c r="C514" s="6" t="s">
        <v>4797</v>
      </c>
      <c r="D514" s="77" t="s">
        <v>6088</v>
      </c>
      <c r="E514" s="77" t="s">
        <v>6089</v>
      </c>
      <c r="F514" s="77">
        <v>50</v>
      </c>
      <c r="G514" s="77" t="s">
        <v>5184</v>
      </c>
      <c r="H514" s="77" t="s">
        <v>6090</v>
      </c>
      <c r="I514" s="77" t="s">
        <v>4813</v>
      </c>
      <c r="J514" s="77" t="s">
        <v>121</v>
      </c>
      <c r="K514" s="77"/>
      <c r="L514" s="77"/>
      <c r="M514" s="78"/>
      <c r="N514" s="78"/>
      <c r="O514" s="78"/>
      <c r="P514" s="78"/>
      <c r="Q514" s="78"/>
      <c r="R514" s="77" t="s">
        <v>4803</v>
      </c>
    </row>
    <row r="515" customHeight="1" spans="1:18">
      <c r="A515" s="76" t="s">
        <v>277</v>
      </c>
      <c r="B515" s="6" t="s">
        <v>6087</v>
      </c>
      <c r="C515" s="6" t="s">
        <v>4804</v>
      </c>
      <c r="D515" s="77" t="s">
        <v>6091</v>
      </c>
      <c r="E515" s="77" t="s">
        <v>6092</v>
      </c>
      <c r="F515" s="77">
        <v>48</v>
      </c>
      <c r="G515" s="77" t="s">
        <v>5715</v>
      </c>
      <c r="H515" s="77" t="s">
        <v>6090</v>
      </c>
      <c r="I515" s="77">
        <v>1.5</v>
      </c>
      <c r="J515" s="77" t="s">
        <v>121</v>
      </c>
      <c r="K515" s="77"/>
      <c r="L515" s="77"/>
      <c r="M515" s="78"/>
      <c r="N515" s="78"/>
      <c r="O515" s="78"/>
      <c r="P515" s="78"/>
      <c r="Q515" s="78"/>
      <c r="R515" s="77" t="s">
        <v>4803</v>
      </c>
    </row>
    <row r="516" customHeight="1" spans="1:18">
      <c r="A516" s="76" t="s">
        <v>277</v>
      </c>
      <c r="B516" s="6" t="s">
        <v>6093</v>
      </c>
      <c r="C516" s="6" t="s">
        <v>4797</v>
      </c>
      <c r="D516" s="77" t="s">
        <v>4798</v>
      </c>
      <c r="E516" s="77" t="s">
        <v>6094</v>
      </c>
      <c r="F516" s="77"/>
      <c r="G516" s="77" t="s">
        <v>6095</v>
      </c>
      <c r="H516" s="77" t="s">
        <v>6096</v>
      </c>
      <c r="I516" s="77" t="s">
        <v>4813</v>
      </c>
      <c r="J516" s="77" t="s">
        <v>121</v>
      </c>
      <c r="K516" s="77"/>
      <c r="L516" s="77"/>
      <c r="M516" s="78"/>
      <c r="N516" s="78"/>
      <c r="O516" s="78"/>
      <c r="P516" s="78"/>
      <c r="Q516" s="78"/>
      <c r="R516" s="77" t="s">
        <v>4803</v>
      </c>
    </row>
    <row r="517" customHeight="1" spans="1:18">
      <c r="A517" s="76" t="s">
        <v>277</v>
      </c>
      <c r="B517" s="6" t="s">
        <v>6093</v>
      </c>
      <c r="C517" s="6" t="s">
        <v>4804</v>
      </c>
      <c r="D517" s="77" t="s">
        <v>4805</v>
      </c>
      <c r="E517" s="77" t="s">
        <v>6097</v>
      </c>
      <c r="F517" s="77"/>
      <c r="G517" s="77" t="s">
        <v>6098</v>
      </c>
      <c r="H517" s="77" t="s">
        <v>5324</v>
      </c>
      <c r="I517" s="77" t="s">
        <v>4816</v>
      </c>
      <c r="J517" s="77" t="s">
        <v>121</v>
      </c>
      <c r="K517" s="77"/>
      <c r="L517" s="77"/>
      <c r="M517" s="78"/>
      <c r="N517" s="78"/>
      <c r="O517" s="78"/>
      <c r="P517" s="78"/>
      <c r="Q517" s="78"/>
      <c r="R517" s="77" t="s">
        <v>4803</v>
      </c>
    </row>
    <row r="518" customHeight="1" spans="1:18">
      <c r="A518" s="76" t="s">
        <v>277</v>
      </c>
      <c r="B518" s="6" t="s">
        <v>6099</v>
      </c>
      <c r="C518" s="6" t="s">
        <v>4797</v>
      </c>
      <c r="D518" s="77" t="s">
        <v>4798</v>
      </c>
      <c r="E518" s="77" t="s">
        <v>6100</v>
      </c>
      <c r="F518" s="77"/>
      <c r="G518" s="77" t="s">
        <v>6101</v>
      </c>
      <c r="H518" s="77" t="s">
        <v>5990</v>
      </c>
      <c r="I518" s="77" t="s">
        <v>5504</v>
      </c>
      <c r="J518" s="77" t="s">
        <v>121</v>
      </c>
      <c r="K518" s="77"/>
      <c r="L518" s="77"/>
      <c r="M518" s="78"/>
      <c r="N518" s="78"/>
      <c r="O518" s="78"/>
      <c r="P518" s="78"/>
      <c r="Q518" s="78"/>
      <c r="R518" s="77" t="s">
        <v>4803</v>
      </c>
    </row>
    <row r="519" customHeight="1" spans="1:18">
      <c r="A519" s="76" t="s">
        <v>277</v>
      </c>
      <c r="B519" s="6" t="s">
        <v>6099</v>
      </c>
      <c r="C519" s="6" t="s">
        <v>4804</v>
      </c>
      <c r="D519" s="77" t="s">
        <v>4805</v>
      </c>
      <c r="E519" s="77" t="s">
        <v>6102</v>
      </c>
      <c r="F519" s="77"/>
      <c r="G519" s="77" t="s">
        <v>5282</v>
      </c>
      <c r="H519" s="77" t="s">
        <v>6103</v>
      </c>
      <c r="I519" s="77" t="s">
        <v>6010</v>
      </c>
      <c r="J519" s="77" t="s">
        <v>121</v>
      </c>
      <c r="K519" s="77"/>
      <c r="L519" s="77"/>
      <c r="M519" s="78"/>
      <c r="N519" s="78"/>
      <c r="O519" s="78"/>
      <c r="P519" s="78"/>
      <c r="Q519" s="78"/>
      <c r="R519" s="77" t="s">
        <v>4803</v>
      </c>
    </row>
    <row r="520" customHeight="1" spans="1:18">
      <c r="A520" s="75" t="s">
        <v>6104</v>
      </c>
      <c r="B520" s="74"/>
      <c r="C520" s="74"/>
      <c r="D520" s="74"/>
      <c r="E520" s="74"/>
      <c r="F520" s="74"/>
      <c r="G520" s="74"/>
      <c r="H520" s="74"/>
      <c r="I520" s="74"/>
      <c r="J520" s="74"/>
      <c r="K520" s="74"/>
      <c r="L520" s="74"/>
      <c r="M520" s="74"/>
      <c r="N520" s="74"/>
      <c r="O520" s="74"/>
      <c r="P520" s="74"/>
      <c r="Q520" s="74"/>
      <c r="R520" s="74"/>
    </row>
    <row r="521" customHeight="1" spans="1:18">
      <c r="A521" s="76" t="s">
        <v>596</v>
      </c>
      <c r="B521" s="6" t="s">
        <v>6105</v>
      </c>
      <c r="C521" s="6" t="s">
        <v>4797</v>
      </c>
      <c r="D521" s="77" t="s">
        <v>4798</v>
      </c>
      <c r="E521" s="77"/>
      <c r="F521" s="77">
        <v>52</v>
      </c>
      <c r="G521" s="77">
        <v>56</v>
      </c>
      <c r="H521" s="77">
        <v>19</v>
      </c>
      <c r="I521" s="77">
        <v>2</v>
      </c>
      <c r="J521" s="77" t="s">
        <v>121</v>
      </c>
      <c r="K521" s="77"/>
      <c r="L521" s="77"/>
      <c r="M521" s="78"/>
      <c r="N521" s="78"/>
      <c r="O521" s="78"/>
      <c r="P521" s="78"/>
      <c r="Q521" s="78"/>
      <c r="R521" s="77" t="s">
        <v>4803</v>
      </c>
    </row>
    <row r="522" customHeight="1" spans="1:18">
      <c r="A522" s="76" t="s">
        <v>596</v>
      </c>
      <c r="B522" s="6" t="s">
        <v>6105</v>
      </c>
      <c r="C522" s="6" t="s">
        <v>4804</v>
      </c>
      <c r="D522" s="77" t="s">
        <v>4805</v>
      </c>
      <c r="E522" s="77"/>
      <c r="F522" s="77">
        <v>44</v>
      </c>
      <c r="G522" s="77">
        <v>47</v>
      </c>
      <c r="H522" s="77">
        <v>19</v>
      </c>
      <c r="I522" s="77">
        <v>1.5</v>
      </c>
      <c r="J522" s="77" t="s">
        <v>121</v>
      </c>
      <c r="K522" s="77"/>
      <c r="L522" s="77"/>
      <c r="M522" s="78"/>
      <c r="N522" s="78"/>
      <c r="O522" s="78"/>
      <c r="P522" s="78"/>
      <c r="Q522" s="78"/>
      <c r="R522" s="77" t="s">
        <v>4803</v>
      </c>
    </row>
    <row r="523" customHeight="1" spans="1:18">
      <c r="A523" s="76" t="s">
        <v>596</v>
      </c>
      <c r="B523" s="6" t="s">
        <v>6106</v>
      </c>
      <c r="C523" s="6" t="s">
        <v>4797</v>
      </c>
      <c r="D523" s="77" t="s">
        <v>4798</v>
      </c>
      <c r="E523" s="77"/>
      <c r="F523" s="77"/>
      <c r="G523" s="77" t="s">
        <v>5184</v>
      </c>
      <c r="H523" s="77" t="s">
        <v>5385</v>
      </c>
      <c r="I523" s="77">
        <v>2</v>
      </c>
      <c r="J523" s="77" t="s">
        <v>121</v>
      </c>
      <c r="K523" s="77"/>
      <c r="L523" s="77"/>
      <c r="M523" s="78"/>
      <c r="N523" s="78"/>
      <c r="O523" s="78"/>
      <c r="P523" s="78"/>
      <c r="Q523" s="78"/>
      <c r="R523" s="77" t="s">
        <v>4803</v>
      </c>
    </row>
    <row r="524" customHeight="1" spans="1:18">
      <c r="A524" s="76" t="s">
        <v>596</v>
      </c>
      <c r="B524" s="6" t="s">
        <v>6106</v>
      </c>
      <c r="C524" s="6" t="s">
        <v>4804</v>
      </c>
      <c r="D524" s="77" t="s">
        <v>4805</v>
      </c>
      <c r="E524" s="77"/>
      <c r="F524" s="77"/>
      <c r="G524" s="77" t="s">
        <v>5673</v>
      </c>
      <c r="H524" s="77" t="s">
        <v>6107</v>
      </c>
      <c r="I524" s="77" t="s">
        <v>4816</v>
      </c>
      <c r="J524" s="77" t="s">
        <v>121</v>
      </c>
      <c r="K524" s="77"/>
      <c r="L524" s="77"/>
      <c r="M524" s="78"/>
      <c r="N524" s="78"/>
      <c r="O524" s="78"/>
      <c r="P524" s="78"/>
      <c r="Q524" s="78"/>
      <c r="R524" s="77" t="s">
        <v>4803</v>
      </c>
    </row>
    <row r="525" customHeight="1" spans="1:18">
      <c r="A525" s="76" t="s">
        <v>596</v>
      </c>
      <c r="B525" s="6" t="s">
        <v>6108</v>
      </c>
      <c r="C525" s="6" t="s">
        <v>4797</v>
      </c>
      <c r="D525" s="77" t="s">
        <v>4798</v>
      </c>
      <c r="E525" s="77" t="s">
        <v>6109</v>
      </c>
      <c r="F525" s="77"/>
      <c r="G525" s="77" t="s">
        <v>5174</v>
      </c>
      <c r="H525" s="77" t="s">
        <v>5458</v>
      </c>
      <c r="I525" s="77" t="s">
        <v>4813</v>
      </c>
      <c r="J525" s="77" t="s">
        <v>121</v>
      </c>
      <c r="K525" s="77"/>
      <c r="L525" s="77"/>
      <c r="M525" s="78"/>
      <c r="N525" s="78"/>
      <c r="O525" s="78"/>
      <c r="P525" s="78"/>
      <c r="Q525" s="78"/>
      <c r="R525" s="77" t="s">
        <v>4803</v>
      </c>
    </row>
    <row r="526" customHeight="1" spans="1:18">
      <c r="A526" s="76" t="s">
        <v>596</v>
      </c>
      <c r="B526" s="6" t="s">
        <v>6108</v>
      </c>
      <c r="C526" s="6" t="s">
        <v>4804</v>
      </c>
      <c r="D526" s="77" t="s">
        <v>4805</v>
      </c>
      <c r="E526" s="77"/>
      <c r="F526" s="77"/>
      <c r="G526" s="77" t="s">
        <v>5869</v>
      </c>
      <c r="H526" s="77" t="s">
        <v>5196</v>
      </c>
      <c r="I526" s="77" t="s">
        <v>4816</v>
      </c>
      <c r="J526" s="77" t="s">
        <v>121</v>
      </c>
      <c r="K526" s="77"/>
      <c r="L526" s="77"/>
      <c r="M526" s="78"/>
      <c r="N526" s="78"/>
      <c r="O526" s="78"/>
      <c r="P526" s="78"/>
      <c r="Q526" s="78"/>
      <c r="R526" s="77" t="s">
        <v>4803</v>
      </c>
    </row>
    <row r="527" customHeight="1" spans="1:18">
      <c r="A527" s="76" t="s">
        <v>596</v>
      </c>
      <c r="B527" s="6" t="s">
        <v>6110</v>
      </c>
      <c r="C527" s="6" t="s">
        <v>4797</v>
      </c>
      <c r="D527" s="77" t="s">
        <v>4798</v>
      </c>
      <c r="E527" s="77" t="s">
        <v>6111</v>
      </c>
      <c r="F527" s="77"/>
      <c r="G527" s="77" t="s">
        <v>4859</v>
      </c>
      <c r="H527" s="77" t="s">
        <v>6030</v>
      </c>
      <c r="I527" s="77" t="s">
        <v>4813</v>
      </c>
      <c r="J527" s="77" t="s">
        <v>121</v>
      </c>
      <c r="K527" s="77"/>
      <c r="L527" s="77"/>
      <c r="M527" s="78"/>
      <c r="N527" s="78"/>
      <c r="O527" s="78"/>
      <c r="P527" s="78"/>
      <c r="Q527" s="78"/>
      <c r="R527" s="77" t="s">
        <v>4803</v>
      </c>
    </row>
    <row r="528" customHeight="1" spans="1:18">
      <c r="A528" s="76" t="s">
        <v>596</v>
      </c>
      <c r="B528" s="6" t="s">
        <v>6110</v>
      </c>
      <c r="C528" s="6" t="s">
        <v>4804</v>
      </c>
      <c r="D528" s="77" t="s">
        <v>4805</v>
      </c>
      <c r="E528" s="77" t="s">
        <v>6112</v>
      </c>
      <c r="F528" s="77"/>
      <c r="G528" s="77" t="s">
        <v>6113</v>
      </c>
      <c r="H528" s="77" t="s">
        <v>5233</v>
      </c>
      <c r="I528" s="77" t="s">
        <v>4816</v>
      </c>
      <c r="J528" s="77" t="s">
        <v>121</v>
      </c>
      <c r="K528" s="77"/>
      <c r="L528" s="77"/>
      <c r="M528" s="78"/>
      <c r="N528" s="78"/>
      <c r="O528" s="78"/>
      <c r="P528" s="78"/>
      <c r="Q528" s="78"/>
      <c r="R528" s="77" t="s">
        <v>4803</v>
      </c>
    </row>
    <row r="529" customHeight="1" spans="1:18">
      <c r="A529" s="76" t="s">
        <v>596</v>
      </c>
      <c r="B529" s="6" t="s">
        <v>6114</v>
      </c>
      <c r="C529" s="6" t="s">
        <v>4797</v>
      </c>
      <c r="D529" s="77" t="s">
        <v>4798</v>
      </c>
      <c r="E529" s="77"/>
      <c r="F529" s="77">
        <v>60</v>
      </c>
      <c r="G529" s="77">
        <v>64</v>
      </c>
      <c r="H529" s="77">
        <v>2</v>
      </c>
      <c r="I529" s="77">
        <v>19</v>
      </c>
      <c r="J529" s="77" t="s">
        <v>121</v>
      </c>
      <c r="K529" s="77"/>
      <c r="L529" s="77"/>
      <c r="M529" s="78"/>
      <c r="N529" s="78"/>
      <c r="O529" s="78"/>
      <c r="P529" s="78"/>
      <c r="Q529" s="78"/>
      <c r="R529" s="77" t="s">
        <v>4803</v>
      </c>
    </row>
    <row r="530" customHeight="1" spans="1:18">
      <c r="A530" s="76" t="s">
        <v>596</v>
      </c>
      <c r="B530" s="6" t="s">
        <v>6114</v>
      </c>
      <c r="C530" s="6" t="s">
        <v>4804</v>
      </c>
      <c r="D530" s="77" t="s">
        <v>4805</v>
      </c>
      <c r="E530" s="77"/>
      <c r="F530" s="77">
        <v>47</v>
      </c>
      <c r="G530" s="77">
        <v>50</v>
      </c>
      <c r="H530" s="77" t="s">
        <v>6115</v>
      </c>
      <c r="I530" s="77">
        <v>1.5</v>
      </c>
      <c r="J530" s="77" t="s">
        <v>121</v>
      </c>
      <c r="K530" s="77"/>
      <c r="L530" s="77"/>
      <c r="M530" s="78"/>
      <c r="N530" s="78"/>
      <c r="O530" s="78"/>
      <c r="P530" s="78"/>
      <c r="Q530" s="78"/>
      <c r="R530" s="77" t="s">
        <v>4803</v>
      </c>
    </row>
    <row r="531" customHeight="1" spans="1:18">
      <c r="A531" s="76" t="s">
        <v>596</v>
      </c>
      <c r="B531" s="6" t="s">
        <v>6116</v>
      </c>
      <c r="C531" s="6" t="s">
        <v>4797</v>
      </c>
      <c r="D531" s="77" t="s">
        <v>4798</v>
      </c>
      <c r="E531" s="77" t="s">
        <v>6117</v>
      </c>
      <c r="F531" s="77"/>
      <c r="G531" s="77" t="s">
        <v>6118</v>
      </c>
      <c r="H531" s="77" t="s">
        <v>6119</v>
      </c>
      <c r="I531" s="77" t="s">
        <v>4813</v>
      </c>
      <c r="J531" s="77" t="s">
        <v>121</v>
      </c>
      <c r="K531" s="77"/>
      <c r="L531" s="77"/>
      <c r="M531" s="78"/>
      <c r="N531" s="78"/>
      <c r="O531" s="78"/>
      <c r="P531" s="78"/>
      <c r="Q531" s="78"/>
      <c r="R531" s="77" t="s">
        <v>4803</v>
      </c>
    </row>
    <row r="532" customHeight="1" spans="1:18">
      <c r="A532" s="76" t="s">
        <v>596</v>
      </c>
      <c r="B532" s="6" t="s">
        <v>6116</v>
      </c>
      <c r="C532" s="6" t="s">
        <v>4804</v>
      </c>
      <c r="D532" s="77" t="s">
        <v>4805</v>
      </c>
      <c r="E532" s="77" t="s">
        <v>6120</v>
      </c>
      <c r="F532" s="77"/>
      <c r="G532" s="77" t="s">
        <v>6121</v>
      </c>
      <c r="H532" s="77" t="s">
        <v>5750</v>
      </c>
      <c r="I532" s="77" t="s">
        <v>5690</v>
      </c>
      <c r="J532" s="77" t="s">
        <v>121</v>
      </c>
      <c r="K532" s="77"/>
      <c r="L532" s="77"/>
      <c r="M532" s="78"/>
      <c r="N532" s="78"/>
      <c r="O532" s="78"/>
      <c r="P532" s="78"/>
      <c r="Q532" s="78"/>
      <c r="R532" s="77" t="s">
        <v>4803</v>
      </c>
    </row>
    <row r="533" customHeight="1" spans="1:18">
      <c r="A533" s="76" t="s">
        <v>596</v>
      </c>
      <c r="B533" s="6" t="s">
        <v>6122</v>
      </c>
      <c r="C533" s="6" t="s">
        <v>4797</v>
      </c>
      <c r="D533" s="77" t="s">
        <v>4798</v>
      </c>
      <c r="E533" s="77" t="s">
        <v>6123</v>
      </c>
      <c r="F533" s="77"/>
      <c r="G533" s="77" t="s">
        <v>6124</v>
      </c>
      <c r="H533" s="77" t="s">
        <v>5196</v>
      </c>
      <c r="I533" s="77" t="s">
        <v>4813</v>
      </c>
      <c r="J533" s="77" t="s">
        <v>121</v>
      </c>
      <c r="K533" s="77"/>
      <c r="L533" s="77"/>
      <c r="M533" s="78"/>
      <c r="N533" s="78"/>
      <c r="O533" s="78"/>
      <c r="P533" s="78"/>
      <c r="Q533" s="78"/>
      <c r="R533" s="77" t="s">
        <v>4803</v>
      </c>
    </row>
    <row r="534" customHeight="1" spans="1:18">
      <c r="A534" s="76" t="s">
        <v>596</v>
      </c>
      <c r="B534" s="6" t="s">
        <v>6122</v>
      </c>
      <c r="C534" s="6" t="s">
        <v>4804</v>
      </c>
      <c r="D534" s="77" t="s">
        <v>4805</v>
      </c>
      <c r="E534" s="77" t="s">
        <v>6125</v>
      </c>
      <c r="F534" s="77"/>
      <c r="G534" s="77" t="s">
        <v>5535</v>
      </c>
      <c r="H534" s="77" t="s">
        <v>5707</v>
      </c>
      <c r="I534" s="77" t="s">
        <v>4816</v>
      </c>
      <c r="J534" s="77" t="s">
        <v>121</v>
      </c>
      <c r="K534" s="77"/>
      <c r="L534" s="77"/>
      <c r="M534" s="78"/>
      <c r="N534" s="78"/>
      <c r="O534" s="78"/>
      <c r="P534" s="78"/>
      <c r="Q534" s="78"/>
      <c r="R534" s="77" t="s">
        <v>4803</v>
      </c>
    </row>
    <row r="535" customHeight="1" spans="1:18">
      <c r="A535" s="76" t="s">
        <v>596</v>
      </c>
      <c r="B535" s="6" t="s">
        <v>6126</v>
      </c>
      <c r="C535" s="6" t="s">
        <v>4797</v>
      </c>
      <c r="D535" s="77" t="s">
        <v>4798</v>
      </c>
      <c r="E535" s="77"/>
      <c r="F535" s="77"/>
      <c r="G535" s="77" t="s">
        <v>5192</v>
      </c>
      <c r="H535" s="77" t="s">
        <v>6127</v>
      </c>
      <c r="I535" s="77" t="s">
        <v>4813</v>
      </c>
      <c r="J535" s="77" t="s">
        <v>121</v>
      </c>
      <c r="K535" s="77"/>
      <c r="L535" s="77"/>
      <c r="M535" s="78"/>
      <c r="N535" s="78"/>
      <c r="O535" s="78"/>
      <c r="P535" s="78"/>
      <c r="Q535" s="78"/>
      <c r="R535" s="77" t="s">
        <v>4803</v>
      </c>
    </row>
    <row r="536" customHeight="1" spans="1:18">
      <c r="A536" s="76" t="s">
        <v>596</v>
      </c>
      <c r="B536" s="6" t="s">
        <v>6126</v>
      </c>
      <c r="C536" s="6" t="s">
        <v>4804</v>
      </c>
      <c r="D536" s="77" t="s">
        <v>4805</v>
      </c>
      <c r="E536" s="77"/>
      <c r="F536" s="77"/>
      <c r="G536" s="77" t="s">
        <v>5535</v>
      </c>
      <c r="H536" s="77" t="s">
        <v>5156</v>
      </c>
      <c r="I536" s="77" t="s">
        <v>4816</v>
      </c>
      <c r="J536" s="77" t="s">
        <v>121</v>
      </c>
      <c r="K536" s="77"/>
      <c r="L536" s="77"/>
      <c r="M536" s="78"/>
      <c r="N536" s="78"/>
      <c r="O536" s="78"/>
      <c r="P536" s="78"/>
      <c r="Q536" s="78"/>
      <c r="R536" s="77" t="s">
        <v>4803</v>
      </c>
    </row>
    <row r="537" customHeight="1" spans="1:18">
      <c r="A537" s="76" t="s">
        <v>596</v>
      </c>
      <c r="B537" s="6" t="s">
        <v>6128</v>
      </c>
      <c r="C537" s="6" t="s">
        <v>4797</v>
      </c>
      <c r="D537" s="77" t="s">
        <v>4798</v>
      </c>
      <c r="E537" s="77" t="s">
        <v>6129</v>
      </c>
      <c r="F537" s="77"/>
      <c r="G537" s="77" t="s">
        <v>5192</v>
      </c>
      <c r="H537" s="77" t="s">
        <v>6119</v>
      </c>
      <c r="I537" s="77" t="s">
        <v>4813</v>
      </c>
      <c r="J537" s="77" t="s">
        <v>121</v>
      </c>
      <c r="K537" s="77"/>
      <c r="L537" s="77"/>
      <c r="M537" s="78"/>
      <c r="N537" s="78"/>
      <c r="O537" s="78"/>
      <c r="P537" s="78"/>
      <c r="Q537" s="78"/>
      <c r="R537" s="77" t="s">
        <v>4803</v>
      </c>
    </row>
    <row r="538" customHeight="1" spans="1:18">
      <c r="A538" s="76" t="s">
        <v>596</v>
      </c>
      <c r="B538" s="6" t="s">
        <v>6128</v>
      </c>
      <c r="C538" s="6" t="s">
        <v>4804</v>
      </c>
      <c r="D538" s="77" t="s">
        <v>4805</v>
      </c>
      <c r="E538" s="77" t="s">
        <v>6130</v>
      </c>
      <c r="F538" s="77"/>
      <c r="G538" s="77" t="s">
        <v>6131</v>
      </c>
      <c r="H538" s="77" t="s">
        <v>5750</v>
      </c>
      <c r="I538" s="77" t="s">
        <v>4816</v>
      </c>
      <c r="J538" s="77" t="s">
        <v>121</v>
      </c>
      <c r="K538" s="77"/>
      <c r="L538" s="77"/>
      <c r="M538" s="78"/>
      <c r="N538" s="78"/>
      <c r="O538" s="78"/>
      <c r="P538" s="78"/>
      <c r="Q538" s="78"/>
      <c r="R538" s="77" t="s">
        <v>4803</v>
      </c>
    </row>
    <row r="539" customHeight="1" spans="1:18">
      <c r="A539" s="76" t="s">
        <v>596</v>
      </c>
      <c r="B539" s="6" t="s">
        <v>6132</v>
      </c>
      <c r="C539" s="6" t="s">
        <v>4804</v>
      </c>
      <c r="D539" s="77" t="s">
        <v>4805</v>
      </c>
      <c r="E539" s="77"/>
      <c r="F539" s="77"/>
      <c r="G539" s="77" t="s">
        <v>5535</v>
      </c>
      <c r="H539" s="77" t="s">
        <v>5156</v>
      </c>
      <c r="I539" s="77" t="s">
        <v>4816</v>
      </c>
      <c r="J539" s="77" t="s">
        <v>121</v>
      </c>
      <c r="K539" s="77"/>
      <c r="L539" s="77"/>
      <c r="M539" s="78"/>
      <c r="N539" s="78"/>
      <c r="O539" s="78"/>
      <c r="P539" s="78"/>
      <c r="Q539" s="78"/>
      <c r="R539" s="77" t="s">
        <v>4803</v>
      </c>
    </row>
    <row r="540" customHeight="1" spans="1:18">
      <c r="A540" s="76" t="s">
        <v>596</v>
      </c>
      <c r="B540" s="6" t="s">
        <v>6133</v>
      </c>
      <c r="C540" s="6" t="s">
        <v>4804</v>
      </c>
      <c r="D540" s="77" t="s">
        <v>4805</v>
      </c>
      <c r="E540" s="77" t="s">
        <v>6134</v>
      </c>
      <c r="F540" s="77"/>
      <c r="G540" s="77" t="s">
        <v>5042</v>
      </c>
      <c r="H540" s="77" t="s">
        <v>6135</v>
      </c>
      <c r="I540" s="77" t="s">
        <v>4816</v>
      </c>
      <c r="J540" s="77" t="s">
        <v>121</v>
      </c>
      <c r="K540" s="77"/>
      <c r="L540" s="77"/>
      <c r="M540" s="78"/>
      <c r="N540" s="78"/>
      <c r="O540" s="78"/>
      <c r="P540" s="78"/>
      <c r="Q540" s="78"/>
      <c r="R540" s="77" t="s">
        <v>4803</v>
      </c>
    </row>
    <row r="541" customHeight="1" spans="1:18">
      <c r="A541" s="76" t="s">
        <v>596</v>
      </c>
      <c r="B541" s="6" t="s">
        <v>6136</v>
      </c>
      <c r="C541" s="6" t="s">
        <v>4804</v>
      </c>
      <c r="D541" s="77" t="s">
        <v>4805</v>
      </c>
      <c r="E541" s="77" t="s">
        <v>6137</v>
      </c>
      <c r="F541" s="77"/>
      <c r="G541" s="77" t="s">
        <v>6138</v>
      </c>
      <c r="H541" s="77" t="s">
        <v>4964</v>
      </c>
      <c r="I541" s="77" t="s">
        <v>6139</v>
      </c>
      <c r="J541" s="77" t="s">
        <v>121</v>
      </c>
      <c r="K541" s="77"/>
      <c r="L541" s="77"/>
      <c r="M541" s="78"/>
      <c r="N541" s="78"/>
      <c r="O541" s="78"/>
      <c r="P541" s="78"/>
      <c r="Q541" s="78"/>
      <c r="R541" s="77" t="s">
        <v>4803</v>
      </c>
    </row>
    <row r="542" customHeight="1" spans="1:18">
      <c r="A542" s="76" t="s">
        <v>596</v>
      </c>
      <c r="B542" s="6" t="s">
        <v>6140</v>
      </c>
      <c r="C542" s="6" t="s">
        <v>4804</v>
      </c>
      <c r="D542" s="77" t="s">
        <v>4805</v>
      </c>
      <c r="E542" s="77" t="s">
        <v>6141</v>
      </c>
      <c r="F542" s="77"/>
      <c r="G542" s="77" t="s">
        <v>6142</v>
      </c>
      <c r="H542" s="77" t="s">
        <v>6143</v>
      </c>
      <c r="I542" s="77" t="s">
        <v>5646</v>
      </c>
      <c r="J542" s="77" t="s">
        <v>121</v>
      </c>
      <c r="K542" s="77"/>
      <c r="L542" s="77"/>
      <c r="M542" s="78"/>
      <c r="N542" s="78"/>
      <c r="O542" s="78"/>
      <c r="P542" s="78"/>
      <c r="Q542" s="78"/>
      <c r="R542" s="77" t="s">
        <v>4803</v>
      </c>
    </row>
    <row r="543" customHeight="1" spans="1:18">
      <c r="A543" s="76" t="s">
        <v>596</v>
      </c>
      <c r="B543" s="6" t="s">
        <v>6144</v>
      </c>
      <c r="C543" s="6" t="s">
        <v>4804</v>
      </c>
      <c r="D543" s="77" t="s">
        <v>4805</v>
      </c>
      <c r="E543" s="77" t="s">
        <v>6145</v>
      </c>
      <c r="F543" s="77"/>
      <c r="G543" s="77" t="s">
        <v>6113</v>
      </c>
      <c r="H543" s="77" t="s">
        <v>5971</v>
      </c>
      <c r="I543" s="77" t="s">
        <v>5675</v>
      </c>
      <c r="J543" s="77" t="s">
        <v>121</v>
      </c>
      <c r="K543" s="77"/>
      <c r="L543" s="77"/>
      <c r="M543" s="78"/>
      <c r="N543" s="78"/>
      <c r="O543" s="78"/>
      <c r="P543" s="78"/>
      <c r="Q543" s="78"/>
      <c r="R543" s="77" t="s">
        <v>4803</v>
      </c>
    </row>
    <row r="544" customHeight="1" spans="1:18">
      <c r="A544" s="76" t="s">
        <v>596</v>
      </c>
      <c r="B544" s="6" t="s">
        <v>6146</v>
      </c>
      <c r="C544" s="6" t="s">
        <v>4804</v>
      </c>
      <c r="D544" s="77" t="s">
        <v>4805</v>
      </c>
      <c r="E544" s="77" t="s">
        <v>6147</v>
      </c>
      <c r="F544" s="77"/>
      <c r="G544" s="77" t="s">
        <v>6148</v>
      </c>
      <c r="H544" s="77" t="s">
        <v>6149</v>
      </c>
      <c r="I544" s="77" t="s">
        <v>5646</v>
      </c>
      <c r="J544" s="77" t="s">
        <v>121</v>
      </c>
      <c r="K544" s="77"/>
      <c r="L544" s="77"/>
      <c r="M544" s="78"/>
      <c r="N544" s="78"/>
      <c r="O544" s="78"/>
      <c r="P544" s="78"/>
      <c r="Q544" s="78"/>
      <c r="R544" s="77" t="s">
        <v>4803</v>
      </c>
    </row>
    <row r="545" customHeight="1" spans="1:18">
      <c r="A545" s="76" t="s">
        <v>596</v>
      </c>
      <c r="B545" s="6" t="s">
        <v>6150</v>
      </c>
      <c r="C545" s="6" t="s">
        <v>4804</v>
      </c>
      <c r="D545" s="77" t="s">
        <v>4805</v>
      </c>
      <c r="E545" s="77"/>
      <c r="F545" s="77"/>
      <c r="G545" s="77" t="s">
        <v>6151</v>
      </c>
      <c r="H545" s="77" t="s">
        <v>4964</v>
      </c>
      <c r="I545" s="77" t="s">
        <v>5082</v>
      </c>
      <c r="J545" s="77" t="s">
        <v>121</v>
      </c>
      <c r="K545" s="77"/>
      <c r="L545" s="77"/>
      <c r="M545" s="78"/>
      <c r="N545" s="78"/>
      <c r="O545" s="78"/>
      <c r="P545" s="78"/>
      <c r="Q545" s="78"/>
      <c r="R545" s="77" t="s">
        <v>4803</v>
      </c>
    </row>
    <row r="546" customHeight="1" spans="1:18">
      <c r="A546" s="76" t="s">
        <v>596</v>
      </c>
      <c r="B546" s="6" t="s">
        <v>6152</v>
      </c>
      <c r="C546" s="6" t="s">
        <v>4804</v>
      </c>
      <c r="D546" s="77" t="s">
        <v>4805</v>
      </c>
      <c r="E546" s="77"/>
      <c r="F546" s="77"/>
      <c r="G546" s="77" t="s">
        <v>6153</v>
      </c>
      <c r="H546" s="77" t="s">
        <v>6154</v>
      </c>
      <c r="I546" s="77" t="s">
        <v>5082</v>
      </c>
      <c r="J546" s="77" t="s">
        <v>121</v>
      </c>
      <c r="K546" s="77"/>
      <c r="L546" s="77"/>
      <c r="M546" s="78"/>
      <c r="N546" s="78"/>
      <c r="O546" s="78"/>
      <c r="P546" s="78"/>
      <c r="Q546" s="78"/>
      <c r="R546" s="77" t="s">
        <v>4803</v>
      </c>
    </row>
    <row r="547" customHeight="1" spans="1:18">
      <c r="A547" s="76" t="s">
        <v>596</v>
      </c>
      <c r="B547" s="6" t="s">
        <v>6155</v>
      </c>
      <c r="C547" s="6" t="s">
        <v>4804</v>
      </c>
      <c r="D547" s="77" t="s">
        <v>4805</v>
      </c>
      <c r="E547" s="77" t="s">
        <v>6156</v>
      </c>
      <c r="F547" s="77"/>
      <c r="G547" s="77" t="s">
        <v>6153</v>
      </c>
      <c r="H547" s="77" t="s">
        <v>6154</v>
      </c>
      <c r="I547" s="77" t="s">
        <v>5082</v>
      </c>
      <c r="J547" s="77" t="s">
        <v>121</v>
      </c>
      <c r="K547" s="77"/>
      <c r="L547" s="77"/>
      <c r="M547" s="78"/>
      <c r="N547" s="78"/>
      <c r="O547" s="78"/>
      <c r="P547" s="78"/>
      <c r="Q547" s="78"/>
      <c r="R547" s="77" t="s">
        <v>4803</v>
      </c>
    </row>
    <row r="548" customHeight="1" spans="1:18">
      <c r="A548" s="76" t="s">
        <v>596</v>
      </c>
      <c r="B548" s="6" t="s">
        <v>6157</v>
      </c>
      <c r="C548" s="6" t="s">
        <v>4804</v>
      </c>
      <c r="D548" s="77" t="s">
        <v>4805</v>
      </c>
      <c r="E548" s="77" t="s">
        <v>6158</v>
      </c>
      <c r="F548" s="77"/>
      <c r="G548" s="77" t="s">
        <v>5891</v>
      </c>
      <c r="H548" s="77" t="s">
        <v>6159</v>
      </c>
      <c r="I548" s="77" t="s">
        <v>5194</v>
      </c>
      <c r="J548" s="77" t="s">
        <v>121</v>
      </c>
      <c r="K548" s="77"/>
      <c r="L548" s="77"/>
      <c r="M548" s="78"/>
      <c r="N548" s="78"/>
      <c r="O548" s="78"/>
      <c r="P548" s="78"/>
      <c r="Q548" s="78"/>
      <c r="R548" s="77" t="s">
        <v>4803</v>
      </c>
    </row>
    <row r="549" customHeight="1" spans="1:18">
      <c r="A549" s="76" t="s">
        <v>596</v>
      </c>
      <c r="B549" s="6" t="s">
        <v>6160</v>
      </c>
      <c r="C549" s="6" t="s">
        <v>4797</v>
      </c>
      <c r="D549" s="77" t="s">
        <v>4798</v>
      </c>
      <c r="E549" s="77" t="s">
        <v>6161</v>
      </c>
      <c r="F549" s="77"/>
      <c r="G549" s="77" t="s">
        <v>4859</v>
      </c>
      <c r="H549" s="77" t="s">
        <v>6030</v>
      </c>
      <c r="I549" s="77" t="s">
        <v>5539</v>
      </c>
      <c r="J549" s="77" t="s">
        <v>121</v>
      </c>
      <c r="K549" s="77"/>
      <c r="L549" s="77"/>
      <c r="M549" s="78"/>
      <c r="N549" s="78"/>
      <c r="O549" s="78"/>
      <c r="P549" s="78"/>
      <c r="Q549" s="78"/>
      <c r="R549" s="77" t="s">
        <v>4803</v>
      </c>
    </row>
    <row r="550" customHeight="1" spans="1:18">
      <c r="A550" s="76" t="s">
        <v>596</v>
      </c>
      <c r="B550" s="6" t="s">
        <v>6160</v>
      </c>
      <c r="C550" s="6" t="s">
        <v>4804</v>
      </c>
      <c r="D550" s="77" t="s">
        <v>4805</v>
      </c>
      <c r="E550" s="77" t="s">
        <v>6162</v>
      </c>
      <c r="F550" s="77"/>
      <c r="G550" s="77" t="s">
        <v>6113</v>
      </c>
      <c r="H550" s="77" t="s">
        <v>6163</v>
      </c>
      <c r="I550" s="77" t="s">
        <v>5197</v>
      </c>
      <c r="J550" s="77" t="s">
        <v>121</v>
      </c>
      <c r="K550" s="77"/>
      <c r="L550" s="77"/>
      <c r="M550" s="78"/>
      <c r="N550" s="78"/>
      <c r="O550" s="78"/>
      <c r="P550" s="78"/>
      <c r="Q550" s="78"/>
      <c r="R550" s="77" t="s">
        <v>4803</v>
      </c>
    </row>
    <row r="551" customHeight="1" spans="1:18">
      <c r="A551" s="76" t="s">
        <v>596</v>
      </c>
      <c r="B551" s="6" t="s">
        <v>6164</v>
      </c>
      <c r="C551" s="6" t="s">
        <v>4797</v>
      </c>
      <c r="D551" s="77" t="s">
        <v>4798</v>
      </c>
      <c r="E551" s="77"/>
      <c r="F551" s="77"/>
      <c r="G551" s="77" t="s">
        <v>4869</v>
      </c>
      <c r="H551" s="77" t="s">
        <v>6049</v>
      </c>
      <c r="I551" s="77" t="s">
        <v>5536</v>
      </c>
      <c r="J551" s="77" t="s">
        <v>121</v>
      </c>
      <c r="K551" s="77"/>
      <c r="L551" s="77"/>
      <c r="M551" s="78"/>
      <c r="N551" s="78"/>
      <c r="O551" s="78"/>
      <c r="P551" s="78"/>
      <c r="Q551" s="78"/>
      <c r="R551" s="77" t="s">
        <v>4803</v>
      </c>
    </row>
    <row r="552" customHeight="1" spans="1:18">
      <c r="A552" s="76" t="s">
        <v>596</v>
      </c>
      <c r="B552" s="6" t="s">
        <v>6164</v>
      </c>
      <c r="C552" s="6" t="s">
        <v>4804</v>
      </c>
      <c r="D552" s="77" t="s">
        <v>4805</v>
      </c>
      <c r="E552" s="77"/>
      <c r="F552" s="77"/>
      <c r="G552" s="77" t="s">
        <v>6165</v>
      </c>
      <c r="H552" s="77" t="s">
        <v>6166</v>
      </c>
      <c r="I552" s="77" t="s">
        <v>6167</v>
      </c>
      <c r="J552" s="77" t="s">
        <v>121</v>
      </c>
      <c r="K552" s="77"/>
      <c r="L552" s="77"/>
      <c r="M552" s="78"/>
      <c r="N552" s="78"/>
      <c r="O552" s="78"/>
      <c r="P552" s="78"/>
      <c r="Q552" s="78"/>
      <c r="R552" s="77" t="s">
        <v>4803</v>
      </c>
    </row>
    <row r="553" customHeight="1" spans="1:18">
      <c r="A553" s="76" t="s">
        <v>596</v>
      </c>
      <c r="B553" s="6" t="s">
        <v>6168</v>
      </c>
      <c r="C553" s="6" t="s">
        <v>4797</v>
      </c>
      <c r="D553" s="77" t="s">
        <v>4798</v>
      </c>
      <c r="E553" s="77"/>
      <c r="F553" s="77"/>
      <c r="G553" s="77" t="s">
        <v>6169</v>
      </c>
      <c r="H553" s="77" t="s">
        <v>6163</v>
      </c>
      <c r="I553" s="77" t="s">
        <v>4813</v>
      </c>
      <c r="J553" s="77" t="s">
        <v>121</v>
      </c>
      <c r="K553" s="77"/>
      <c r="L553" s="77"/>
      <c r="M553" s="78"/>
      <c r="N553" s="78"/>
      <c r="O553" s="78"/>
      <c r="P553" s="78"/>
      <c r="Q553" s="78"/>
      <c r="R553" s="77" t="s">
        <v>4803</v>
      </c>
    </row>
    <row r="554" customHeight="1" spans="1:18">
      <c r="A554" s="76" t="s">
        <v>596</v>
      </c>
      <c r="B554" s="6" t="s">
        <v>6168</v>
      </c>
      <c r="C554" s="6" t="s">
        <v>4804</v>
      </c>
      <c r="D554" s="77" t="s">
        <v>4805</v>
      </c>
      <c r="E554" s="77"/>
      <c r="F554" s="77"/>
      <c r="G554" s="77" t="s">
        <v>6170</v>
      </c>
      <c r="H554" s="77" t="s">
        <v>5385</v>
      </c>
      <c r="I554" s="77" t="s">
        <v>5197</v>
      </c>
      <c r="J554" s="77" t="s">
        <v>121</v>
      </c>
      <c r="K554" s="77"/>
      <c r="L554" s="77"/>
      <c r="M554" s="78"/>
      <c r="N554" s="78"/>
      <c r="O554" s="78"/>
      <c r="P554" s="78"/>
      <c r="Q554" s="78"/>
      <c r="R554" s="77" t="s">
        <v>4803</v>
      </c>
    </row>
    <row r="555" customHeight="1" spans="1:18">
      <c r="A555" s="76" t="s">
        <v>596</v>
      </c>
      <c r="B555" s="6" t="s">
        <v>6171</v>
      </c>
      <c r="C555" s="6" t="s">
        <v>4804</v>
      </c>
      <c r="D555" s="77" t="s">
        <v>4805</v>
      </c>
      <c r="E555" s="77"/>
      <c r="F555" s="77"/>
      <c r="G555" s="77" t="s">
        <v>6172</v>
      </c>
      <c r="H555" s="77" t="s">
        <v>6163</v>
      </c>
      <c r="I555" s="77" t="s">
        <v>4816</v>
      </c>
      <c r="J555" s="77" t="s">
        <v>121</v>
      </c>
      <c r="K555" s="77"/>
      <c r="L555" s="77"/>
      <c r="M555" s="78"/>
      <c r="N555" s="78"/>
      <c r="O555" s="78"/>
      <c r="P555" s="78"/>
      <c r="Q555" s="78"/>
      <c r="R555" s="77" t="s">
        <v>4803</v>
      </c>
    </row>
    <row r="556" customHeight="1" spans="1:18">
      <c r="A556" s="76" t="s">
        <v>596</v>
      </c>
      <c r="B556" s="6" t="s">
        <v>6173</v>
      </c>
      <c r="C556" s="6" t="s">
        <v>4797</v>
      </c>
      <c r="D556" s="77" t="s">
        <v>4798</v>
      </c>
      <c r="E556" s="77" t="s">
        <v>6174</v>
      </c>
      <c r="F556" s="77"/>
      <c r="G556" s="77" t="s">
        <v>6101</v>
      </c>
      <c r="H556" s="77" t="s">
        <v>6175</v>
      </c>
      <c r="I556" s="77" t="s">
        <v>5124</v>
      </c>
      <c r="J556" s="77" t="s">
        <v>121</v>
      </c>
      <c r="K556" s="77"/>
      <c r="L556" s="77"/>
      <c r="M556" s="78"/>
      <c r="N556" s="78"/>
      <c r="O556" s="78"/>
      <c r="P556" s="78"/>
      <c r="Q556" s="78"/>
      <c r="R556" s="77" t="s">
        <v>4803</v>
      </c>
    </row>
    <row r="557" customHeight="1" spans="1:18">
      <c r="A557" s="76" t="s">
        <v>596</v>
      </c>
      <c r="B557" s="6" t="s">
        <v>6173</v>
      </c>
      <c r="C557" s="6" t="s">
        <v>4804</v>
      </c>
      <c r="D557" s="77" t="s">
        <v>4805</v>
      </c>
      <c r="E557" s="77" t="s">
        <v>6176</v>
      </c>
      <c r="F557" s="77"/>
      <c r="G557" s="77" t="s">
        <v>5282</v>
      </c>
      <c r="H557" s="77" t="s">
        <v>6177</v>
      </c>
      <c r="I557" s="77" t="s">
        <v>5621</v>
      </c>
      <c r="J557" s="77" t="s">
        <v>121</v>
      </c>
      <c r="K557" s="77"/>
      <c r="L557" s="77"/>
      <c r="M557" s="78"/>
      <c r="N557" s="78"/>
      <c r="O557" s="78"/>
      <c r="P557" s="78"/>
      <c r="Q557" s="78"/>
      <c r="R557" s="77" t="s">
        <v>4803</v>
      </c>
    </row>
    <row r="558" customHeight="1" spans="1:18">
      <c r="A558" s="76" t="s">
        <v>596</v>
      </c>
      <c r="B558" s="6" t="s">
        <v>6178</v>
      </c>
      <c r="C558" s="6" t="s">
        <v>4804</v>
      </c>
      <c r="D558" s="77" t="s">
        <v>4805</v>
      </c>
      <c r="E558" s="77" t="s">
        <v>6179</v>
      </c>
      <c r="F558" s="77"/>
      <c r="G558" s="77" t="s">
        <v>5205</v>
      </c>
      <c r="H558" s="77" t="s">
        <v>5193</v>
      </c>
      <c r="I558" s="77" t="s">
        <v>4816</v>
      </c>
      <c r="J558" s="77" t="s">
        <v>121</v>
      </c>
      <c r="K558" s="77"/>
      <c r="L558" s="77"/>
      <c r="M558" s="78"/>
      <c r="N558" s="78"/>
      <c r="O558" s="78"/>
      <c r="P558" s="78"/>
      <c r="Q558" s="78"/>
      <c r="R558" s="77" t="s">
        <v>4803</v>
      </c>
    </row>
    <row r="559" customHeight="1" spans="1:18">
      <c r="A559" s="76" t="s">
        <v>596</v>
      </c>
      <c r="B559" s="6" t="s">
        <v>6180</v>
      </c>
      <c r="C559" s="6" t="s">
        <v>4797</v>
      </c>
      <c r="D559" s="77" t="s">
        <v>4798</v>
      </c>
      <c r="E559" s="77" t="s">
        <v>6109</v>
      </c>
      <c r="F559" s="77">
        <v>48</v>
      </c>
      <c r="G559" s="77" t="s">
        <v>5174</v>
      </c>
      <c r="H559" s="77">
        <v>24</v>
      </c>
      <c r="I559" s="77">
        <v>2</v>
      </c>
      <c r="J559" s="77" t="s">
        <v>121</v>
      </c>
      <c r="K559" s="77"/>
      <c r="L559" s="77"/>
      <c r="M559" s="78"/>
      <c r="N559" s="78"/>
      <c r="O559" s="78"/>
      <c r="P559" s="78"/>
      <c r="Q559" s="78"/>
      <c r="R559" s="77" t="s">
        <v>4803</v>
      </c>
    </row>
    <row r="560" customHeight="1" spans="1:18">
      <c r="A560" s="76" t="s">
        <v>596</v>
      </c>
      <c r="B560" s="6" t="s">
        <v>6180</v>
      </c>
      <c r="C560" s="6" t="s">
        <v>4804</v>
      </c>
      <c r="D560" s="77" t="s">
        <v>4805</v>
      </c>
      <c r="E560" s="77"/>
      <c r="F560" s="77">
        <v>40</v>
      </c>
      <c r="G560" s="77" t="s">
        <v>5869</v>
      </c>
      <c r="H560" s="77" t="s">
        <v>5196</v>
      </c>
      <c r="I560" s="77" t="s">
        <v>4816</v>
      </c>
      <c r="J560" s="77" t="s">
        <v>121</v>
      </c>
      <c r="K560" s="77"/>
      <c r="L560" s="77"/>
      <c r="M560" s="78"/>
      <c r="N560" s="78"/>
      <c r="O560" s="78"/>
      <c r="P560" s="78"/>
      <c r="Q560" s="78"/>
      <c r="R560" s="77" t="s">
        <v>4803</v>
      </c>
    </row>
    <row r="561" customHeight="1" spans="1:18">
      <c r="A561" s="76" t="s">
        <v>596</v>
      </c>
      <c r="B561" s="6" t="s">
        <v>6181</v>
      </c>
      <c r="C561" s="6" t="s">
        <v>4804</v>
      </c>
      <c r="D561" s="77" t="s">
        <v>4805</v>
      </c>
      <c r="E561" s="77"/>
      <c r="F561" s="77"/>
      <c r="G561" s="77"/>
      <c r="H561" s="77"/>
      <c r="I561" s="77"/>
      <c r="J561" s="77" t="s">
        <v>121</v>
      </c>
      <c r="K561" s="77"/>
      <c r="L561" s="77"/>
      <c r="M561" s="78"/>
      <c r="N561" s="78"/>
      <c r="O561" s="78"/>
      <c r="P561" s="78"/>
      <c r="Q561" s="78"/>
      <c r="R561" s="77" t="s">
        <v>4803</v>
      </c>
    </row>
    <row r="562" customHeight="1" spans="1:18">
      <c r="A562" s="76" t="s">
        <v>596</v>
      </c>
      <c r="B562" s="6" t="s">
        <v>6182</v>
      </c>
      <c r="C562" s="6" t="s">
        <v>4797</v>
      </c>
      <c r="D562" s="77" t="s">
        <v>4798</v>
      </c>
      <c r="E562" s="77" t="s">
        <v>6183</v>
      </c>
      <c r="F562" s="77"/>
      <c r="G562" s="77" t="s">
        <v>6169</v>
      </c>
      <c r="H562" s="77" t="s">
        <v>6163</v>
      </c>
      <c r="I562" s="77" t="s">
        <v>4813</v>
      </c>
      <c r="J562" s="77" t="s">
        <v>121</v>
      </c>
      <c r="K562" s="77"/>
      <c r="L562" s="77"/>
      <c r="M562" s="78"/>
      <c r="N562" s="78"/>
      <c r="O562" s="78"/>
      <c r="P562" s="78"/>
      <c r="Q562" s="78"/>
      <c r="R562" s="77" t="s">
        <v>4803</v>
      </c>
    </row>
    <row r="563" customHeight="1" spans="1:18">
      <c r="A563" s="76" t="s">
        <v>596</v>
      </c>
      <c r="B563" s="6" t="s">
        <v>6182</v>
      </c>
      <c r="C563" s="6" t="s">
        <v>4804</v>
      </c>
      <c r="D563" s="77" t="s">
        <v>4805</v>
      </c>
      <c r="E563" s="77" t="s">
        <v>6184</v>
      </c>
      <c r="F563" s="77"/>
      <c r="G563" s="77" t="s">
        <v>6170</v>
      </c>
      <c r="H563" s="77" t="s">
        <v>5385</v>
      </c>
      <c r="I563" s="77" t="s">
        <v>5646</v>
      </c>
      <c r="J563" s="77" t="s">
        <v>121</v>
      </c>
      <c r="K563" s="77"/>
      <c r="L563" s="77"/>
      <c r="M563" s="78"/>
      <c r="N563" s="78"/>
      <c r="O563" s="78"/>
      <c r="P563" s="78"/>
      <c r="Q563" s="78"/>
      <c r="R563" s="77" t="s">
        <v>4803</v>
      </c>
    </row>
    <row r="564" customHeight="1" spans="1:18">
      <c r="A564" s="76" t="s">
        <v>596</v>
      </c>
      <c r="B564" s="6" t="s">
        <v>6185</v>
      </c>
      <c r="C564" s="6" t="s">
        <v>4797</v>
      </c>
      <c r="D564" s="77" t="s">
        <v>4798</v>
      </c>
      <c r="E564" s="77" t="s">
        <v>6112</v>
      </c>
      <c r="F564" s="77"/>
      <c r="G564" s="77" t="s">
        <v>5631</v>
      </c>
      <c r="H564" s="77" t="s">
        <v>5233</v>
      </c>
      <c r="I564" s="77" t="s">
        <v>4813</v>
      </c>
      <c r="J564" s="77" t="s">
        <v>121</v>
      </c>
      <c r="K564" s="77"/>
      <c r="L564" s="77"/>
      <c r="M564" s="78"/>
      <c r="N564" s="78"/>
      <c r="O564" s="78"/>
      <c r="P564" s="78"/>
      <c r="Q564" s="78"/>
      <c r="R564" s="77" t="s">
        <v>4803</v>
      </c>
    </row>
    <row r="565" customHeight="1" spans="1:18">
      <c r="A565" s="76" t="s">
        <v>596</v>
      </c>
      <c r="B565" s="6" t="s">
        <v>6185</v>
      </c>
      <c r="C565" s="6" t="s">
        <v>4804</v>
      </c>
      <c r="D565" s="77" t="s">
        <v>4805</v>
      </c>
      <c r="E565" s="77" t="s">
        <v>6184</v>
      </c>
      <c r="F565" s="77"/>
      <c r="G565" s="77" t="s">
        <v>6170</v>
      </c>
      <c r="H565" s="77" t="s">
        <v>5385</v>
      </c>
      <c r="I565" s="77" t="s">
        <v>5646</v>
      </c>
      <c r="J565" s="77" t="s">
        <v>121</v>
      </c>
      <c r="K565" s="77"/>
      <c r="L565" s="77"/>
      <c r="M565" s="78"/>
      <c r="N565" s="78"/>
      <c r="O565" s="78"/>
      <c r="P565" s="78"/>
      <c r="Q565" s="78"/>
      <c r="R565" s="77" t="s">
        <v>4803</v>
      </c>
    </row>
    <row r="566" customHeight="1" spans="1:18">
      <c r="A566" s="76" t="s">
        <v>596</v>
      </c>
      <c r="B566" s="6" t="s">
        <v>6186</v>
      </c>
      <c r="C566" s="6" t="s">
        <v>4797</v>
      </c>
      <c r="D566" s="77" t="s">
        <v>4798</v>
      </c>
      <c r="E566" s="77" t="s">
        <v>6187</v>
      </c>
      <c r="F566" s="77"/>
      <c r="G566" s="77" t="s">
        <v>6188</v>
      </c>
      <c r="H566" s="77" t="s">
        <v>5889</v>
      </c>
      <c r="I566" s="77" t="s">
        <v>4867</v>
      </c>
      <c r="J566" s="77" t="s">
        <v>121</v>
      </c>
      <c r="K566" s="77"/>
      <c r="L566" s="77"/>
      <c r="M566" s="78"/>
      <c r="N566" s="78"/>
      <c r="O566" s="78"/>
      <c r="P566" s="78"/>
      <c r="Q566" s="78"/>
      <c r="R566" s="77" t="s">
        <v>4803</v>
      </c>
    </row>
    <row r="567" customHeight="1" spans="1:18">
      <c r="A567" s="76" t="s">
        <v>596</v>
      </c>
      <c r="B567" s="6" t="s">
        <v>6186</v>
      </c>
      <c r="C567" s="6" t="s">
        <v>4804</v>
      </c>
      <c r="D567" s="77" t="s">
        <v>4805</v>
      </c>
      <c r="E567" s="77" t="s">
        <v>6189</v>
      </c>
      <c r="F567" s="77"/>
      <c r="G567" s="77" t="s">
        <v>6170</v>
      </c>
      <c r="H567" s="77" t="s">
        <v>5385</v>
      </c>
      <c r="I567" s="77" t="s">
        <v>4816</v>
      </c>
      <c r="J567" s="77" t="s">
        <v>121</v>
      </c>
      <c r="K567" s="77"/>
      <c r="L567" s="77"/>
      <c r="M567" s="78"/>
      <c r="N567" s="78"/>
      <c r="O567" s="78"/>
      <c r="P567" s="78"/>
      <c r="Q567" s="78"/>
      <c r="R567" s="77" t="s">
        <v>4803</v>
      </c>
    </row>
    <row r="568" customHeight="1" spans="1:18">
      <c r="A568" s="76" t="s">
        <v>596</v>
      </c>
      <c r="B568" s="6" t="s">
        <v>6190</v>
      </c>
      <c r="C568" s="6" t="s">
        <v>4797</v>
      </c>
      <c r="D568" s="77" t="s">
        <v>4798</v>
      </c>
      <c r="E568" s="77"/>
      <c r="F568" s="77"/>
      <c r="G568" s="77" t="s">
        <v>6169</v>
      </c>
      <c r="H568" s="77" t="s">
        <v>6163</v>
      </c>
      <c r="I568" s="77" t="s">
        <v>6020</v>
      </c>
      <c r="J568" s="77" t="s">
        <v>121</v>
      </c>
      <c r="K568" s="77"/>
      <c r="L568" s="77"/>
      <c r="M568" s="78"/>
      <c r="N568" s="78"/>
      <c r="O568" s="78"/>
      <c r="P568" s="78"/>
      <c r="Q568" s="78"/>
      <c r="R568" s="77" t="s">
        <v>4803</v>
      </c>
    </row>
    <row r="569" customHeight="1" spans="1:18">
      <c r="A569" s="76" t="s">
        <v>596</v>
      </c>
      <c r="B569" s="6" t="s">
        <v>6191</v>
      </c>
      <c r="C569" s="6" t="s">
        <v>4797</v>
      </c>
      <c r="D569" s="77" t="s">
        <v>4798</v>
      </c>
      <c r="E569" s="77" t="s">
        <v>6192</v>
      </c>
      <c r="F569" s="77"/>
      <c r="G569" s="77" t="s">
        <v>6193</v>
      </c>
      <c r="H569" s="77" t="s">
        <v>6149</v>
      </c>
      <c r="I569" s="77" t="s">
        <v>5539</v>
      </c>
      <c r="J569" s="77" t="s">
        <v>121</v>
      </c>
      <c r="K569" s="77"/>
      <c r="L569" s="77"/>
      <c r="M569" s="78"/>
      <c r="N569" s="78"/>
      <c r="O569" s="78"/>
      <c r="P569" s="78"/>
      <c r="Q569" s="78"/>
      <c r="R569" s="77" t="s">
        <v>4803</v>
      </c>
    </row>
    <row r="570" customHeight="1" spans="1:18">
      <c r="A570" s="76" t="s">
        <v>596</v>
      </c>
      <c r="B570" s="6" t="s">
        <v>6191</v>
      </c>
      <c r="C570" s="6" t="s">
        <v>4804</v>
      </c>
      <c r="D570" s="77" t="s">
        <v>4805</v>
      </c>
      <c r="E570" s="77" t="s">
        <v>6194</v>
      </c>
      <c r="F570" s="77"/>
      <c r="G570" s="77" t="s">
        <v>6195</v>
      </c>
      <c r="H570" s="77" t="s">
        <v>5258</v>
      </c>
      <c r="I570" s="77" t="s">
        <v>4816</v>
      </c>
      <c r="J570" s="77" t="s">
        <v>121</v>
      </c>
      <c r="K570" s="77"/>
      <c r="L570" s="77"/>
      <c r="M570" s="78"/>
      <c r="N570" s="78"/>
      <c r="O570" s="78"/>
      <c r="P570" s="78"/>
      <c r="Q570" s="78"/>
      <c r="R570" s="77" t="s">
        <v>4803</v>
      </c>
    </row>
    <row r="571" customHeight="1" spans="1:18">
      <c r="A571" s="76" t="s">
        <v>596</v>
      </c>
      <c r="B571" s="6" t="s">
        <v>4228</v>
      </c>
      <c r="C571" s="6" t="s">
        <v>4797</v>
      </c>
      <c r="D571" s="77" t="s">
        <v>4798</v>
      </c>
      <c r="E571" s="77" t="s">
        <v>6196</v>
      </c>
      <c r="F571" s="77"/>
      <c r="G571" s="77" t="s">
        <v>6197</v>
      </c>
      <c r="H571" s="77" t="s">
        <v>5653</v>
      </c>
      <c r="I571" s="77" t="s">
        <v>5539</v>
      </c>
      <c r="J571" s="77" t="s">
        <v>121</v>
      </c>
      <c r="K571" s="77"/>
      <c r="L571" s="77"/>
      <c r="M571" s="78"/>
      <c r="N571" s="78"/>
      <c r="O571" s="78"/>
      <c r="P571" s="78"/>
      <c r="Q571" s="78"/>
      <c r="R571" s="77" t="s">
        <v>4803</v>
      </c>
    </row>
    <row r="572" customHeight="1" spans="1:18">
      <c r="A572" s="76" t="s">
        <v>596</v>
      </c>
      <c r="B572" s="6" t="s">
        <v>4228</v>
      </c>
      <c r="C572" s="6" t="s">
        <v>4804</v>
      </c>
      <c r="D572" s="77" t="s">
        <v>4805</v>
      </c>
      <c r="E572" s="77" t="s">
        <v>6198</v>
      </c>
      <c r="F572" s="77"/>
      <c r="G572" s="77" t="s">
        <v>6199</v>
      </c>
      <c r="H572" s="77" t="s">
        <v>5324</v>
      </c>
      <c r="I572" s="77" t="s">
        <v>4816</v>
      </c>
      <c r="J572" s="77" t="s">
        <v>121</v>
      </c>
      <c r="K572" s="77"/>
      <c r="L572" s="77"/>
      <c r="M572" s="78"/>
      <c r="N572" s="78"/>
      <c r="O572" s="78"/>
      <c r="P572" s="78"/>
      <c r="Q572" s="78"/>
      <c r="R572" s="77" t="s">
        <v>4803</v>
      </c>
    </row>
    <row r="573" customHeight="1" spans="1:18">
      <c r="A573" s="76" t="s">
        <v>596</v>
      </c>
      <c r="B573" s="6" t="s">
        <v>6200</v>
      </c>
      <c r="C573" s="6" t="s">
        <v>4797</v>
      </c>
      <c r="D573" s="77" t="s">
        <v>4798</v>
      </c>
      <c r="E573" s="77"/>
      <c r="F573" s="77"/>
      <c r="G573" s="77" t="s">
        <v>6201</v>
      </c>
      <c r="H573" s="77" t="s">
        <v>6175</v>
      </c>
      <c r="I573" s="77" t="s">
        <v>5539</v>
      </c>
      <c r="J573" s="77" t="s">
        <v>121</v>
      </c>
      <c r="K573" s="77"/>
      <c r="L573" s="77"/>
      <c r="M573" s="78"/>
      <c r="N573" s="78"/>
      <c r="O573" s="78"/>
      <c r="P573" s="78"/>
      <c r="Q573" s="78"/>
      <c r="R573" s="77" t="s">
        <v>4803</v>
      </c>
    </row>
    <row r="574" customHeight="1" spans="1:18">
      <c r="A574" s="76" t="s">
        <v>596</v>
      </c>
      <c r="B574" s="6" t="s">
        <v>6200</v>
      </c>
      <c r="C574" s="6" t="s">
        <v>4804</v>
      </c>
      <c r="D574" s="77" t="s">
        <v>4805</v>
      </c>
      <c r="E574" s="77"/>
      <c r="F574" s="77"/>
      <c r="G574" s="77" t="s">
        <v>3958</v>
      </c>
      <c r="H574" s="77" t="s">
        <v>6202</v>
      </c>
      <c r="I574" s="77" t="s">
        <v>4813</v>
      </c>
      <c r="J574" s="77" t="s">
        <v>121</v>
      </c>
      <c r="K574" s="77"/>
      <c r="L574" s="77"/>
      <c r="M574" s="78"/>
      <c r="N574" s="78"/>
      <c r="O574" s="78"/>
      <c r="P574" s="78"/>
      <c r="Q574" s="78"/>
      <c r="R574" s="77" t="s">
        <v>4803</v>
      </c>
    </row>
    <row r="575" customHeight="1" spans="1:18">
      <c r="A575" s="76" t="s">
        <v>596</v>
      </c>
      <c r="B575" s="6" t="s">
        <v>6203</v>
      </c>
      <c r="C575" s="6" t="s">
        <v>4797</v>
      </c>
      <c r="D575" s="77" t="s">
        <v>4798</v>
      </c>
      <c r="E575" s="77" t="s">
        <v>6204</v>
      </c>
      <c r="F575" s="77"/>
      <c r="G575" s="77" t="s">
        <v>5192</v>
      </c>
      <c r="H575" s="77" t="s">
        <v>5196</v>
      </c>
      <c r="I575" s="77" t="s">
        <v>5539</v>
      </c>
      <c r="J575" s="77" t="s">
        <v>121</v>
      </c>
      <c r="K575" s="77"/>
      <c r="L575" s="77"/>
      <c r="M575" s="78"/>
      <c r="N575" s="78"/>
      <c r="O575" s="78"/>
      <c r="P575" s="78"/>
      <c r="Q575" s="78"/>
      <c r="R575" s="77" t="s">
        <v>4803</v>
      </c>
    </row>
    <row r="576" customHeight="1" spans="1:18">
      <c r="A576" s="76" t="s">
        <v>596</v>
      </c>
      <c r="B576" s="6" t="s">
        <v>6203</v>
      </c>
      <c r="C576" s="6" t="s">
        <v>4804</v>
      </c>
      <c r="D576" s="77" t="s">
        <v>4805</v>
      </c>
      <c r="E576" s="77" t="s">
        <v>6205</v>
      </c>
      <c r="F576" s="77"/>
      <c r="G576" s="77" t="s">
        <v>5535</v>
      </c>
      <c r="H576" s="77" t="s">
        <v>5156</v>
      </c>
      <c r="I576" s="77" t="s">
        <v>4816</v>
      </c>
      <c r="J576" s="77" t="s">
        <v>121</v>
      </c>
      <c r="K576" s="77"/>
      <c r="L576" s="77"/>
      <c r="M576" s="78"/>
      <c r="N576" s="78"/>
      <c r="O576" s="78"/>
      <c r="P576" s="78"/>
      <c r="Q576" s="78"/>
      <c r="R576" s="77" t="s">
        <v>4803</v>
      </c>
    </row>
    <row r="577" customHeight="1" spans="1:18">
      <c r="A577" s="75" t="s">
        <v>6206</v>
      </c>
      <c r="B577" s="74"/>
      <c r="C577" s="74"/>
      <c r="D577" s="74"/>
      <c r="E577" s="74"/>
      <c r="F577" s="74"/>
      <c r="G577" s="74"/>
      <c r="H577" s="74"/>
      <c r="I577" s="74"/>
      <c r="J577" s="74"/>
      <c r="K577" s="74"/>
      <c r="L577" s="74"/>
      <c r="M577" s="74"/>
      <c r="N577" s="74"/>
      <c r="O577" s="74"/>
      <c r="P577" s="74"/>
      <c r="Q577" s="74"/>
      <c r="R577" s="74"/>
    </row>
    <row r="578" customHeight="1" spans="1:18">
      <c r="A578" s="76" t="s">
        <v>6207</v>
      </c>
      <c r="B578" s="6" t="s">
        <v>5314</v>
      </c>
      <c r="C578" s="6" t="s">
        <v>4797</v>
      </c>
      <c r="D578" s="77" t="s">
        <v>4798</v>
      </c>
      <c r="E578" s="77" t="s">
        <v>5240</v>
      </c>
      <c r="F578" s="77"/>
      <c r="G578" s="77" t="s">
        <v>5232</v>
      </c>
      <c r="H578" s="77" t="s">
        <v>5233</v>
      </c>
      <c r="I578" s="77" t="s">
        <v>5241</v>
      </c>
      <c r="J578" s="77" t="s">
        <v>121</v>
      </c>
      <c r="K578" s="77"/>
      <c r="L578" s="77"/>
      <c r="M578" s="78"/>
      <c r="N578" s="78"/>
      <c r="O578" s="78"/>
      <c r="P578" s="78"/>
      <c r="Q578" s="78"/>
      <c r="R578" s="77" t="s">
        <v>4803</v>
      </c>
    </row>
    <row r="579" customHeight="1" spans="1:18">
      <c r="A579" s="76" t="s">
        <v>6207</v>
      </c>
      <c r="B579" s="6" t="s">
        <v>5314</v>
      </c>
      <c r="C579" s="6" t="s">
        <v>4804</v>
      </c>
      <c r="D579" s="77" t="s">
        <v>4805</v>
      </c>
      <c r="E579" s="77" t="s">
        <v>5315</v>
      </c>
      <c r="F579" s="77"/>
      <c r="G579" s="77" t="s">
        <v>5316</v>
      </c>
      <c r="H579" s="77" t="s">
        <v>5243</v>
      </c>
      <c r="I579" s="77" t="s">
        <v>5317</v>
      </c>
      <c r="J579" s="77" t="s">
        <v>121</v>
      </c>
      <c r="K579" s="77"/>
      <c r="L579" s="77"/>
      <c r="M579" s="78"/>
      <c r="N579" s="78"/>
      <c r="O579" s="78"/>
      <c r="P579" s="78"/>
      <c r="Q579" s="78"/>
      <c r="R579" s="77" t="s">
        <v>4803</v>
      </c>
    </row>
    <row r="580" customHeight="1" spans="1:18">
      <c r="A580" s="76" t="s">
        <v>6207</v>
      </c>
      <c r="B580" s="6" t="s">
        <v>5834</v>
      </c>
      <c r="C580" s="6" t="s">
        <v>4797</v>
      </c>
      <c r="D580" s="77" t="s">
        <v>4798</v>
      </c>
      <c r="E580" s="77" t="s">
        <v>6208</v>
      </c>
      <c r="F580" s="77"/>
      <c r="G580" s="77" t="s">
        <v>5631</v>
      </c>
      <c r="H580" s="77" t="s">
        <v>5830</v>
      </c>
      <c r="I580" s="77" t="s">
        <v>5831</v>
      </c>
      <c r="J580" s="77" t="s">
        <v>121</v>
      </c>
      <c r="K580" s="77"/>
      <c r="L580" s="77"/>
      <c r="M580" s="78"/>
      <c r="N580" s="78"/>
      <c r="O580" s="78"/>
      <c r="P580" s="78"/>
      <c r="Q580" s="78"/>
      <c r="R580" s="77" t="s">
        <v>4803</v>
      </c>
    </row>
    <row r="581" customHeight="1" spans="1:18">
      <c r="A581" s="76" t="s">
        <v>6207</v>
      </c>
      <c r="B581" s="6" t="s">
        <v>5834</v>
      </c>
      <c r="C581" s="6" t="s">
        <v>4804</v>
      </c>
      <c r="D581" s="77" t="s">
        <v>4805</v>
      </c>
      <c r="E581" s="77" t="s">
        <v>6209</v>
      </c>
      <c r="F581" s="77"/>
      <c r="G581" s="77" t="s">
        <v>5203</v>
      </c>
      <c r="H581" s="77" t="s">
        <v>5903</v>
      </c>
      <c r="I581" s="77" t="s">
        <v>4816</v>
      </c>
      <c r="J581" s="77" t="s">
        <v>121</v>
      </c>
      <c r="K581" s="77"/>
      <c r="L581" s="77"/>
      <c r="M581" s="78"/>
      <c r="N581" s="78"/>
      <c r="O581" s="78"/>
      <c r="P581" s="78"/>
      <c r="Q581" s="78"/>
      <c r="R581" s="77" t="s">
        <v>4803</v>
      </c>
    </row>
    <row r="582" customHeight="1" spans="1:18">
      <c r="A582" s="76" t="s">
        <v>6207</v>
      </c>
      <c r="B582" s="6" t="s">
        <v>6210</v>
      </c>
      <c r="C582" s="6" t="s">
        <v>4797</v>
      </c>
      <c r="D582" s="77" t="s">
        <v>4798</v>
      </c>
      <c r="E582" s="77" t="s">
        <v>6211</v>
      </c>
      <c r="F582" s="77"/>
      <c r="G582" s="77" t="s">
        <v>4955</v>
      </c>
      <c r="H582" s="77" t="s">
        <v>6030</v>
      </c>
      <c r="I582" s="77" t="s">
        <v>5748</v>
      </c>
      <c r="J582" s="77" t="s">
        <v>121</v>
      </c>
      <c r="K582" s="77"/>
      <c r="L582" s="77"/>
      <c r="M582" s="78"/>
      <c r="N582" s="78"/>
      <c r="O582" s="78"/>
      <c r="P582" s="78"/>
      <c r="Q582" s="78"/>
      <c r="R582" s="77" t="s">
        <v>4803</v>
      </c>
    </row>
    <row r="583" customHeight="1" spans="1:18">
      <c r="A583" s="76" t="s">
        <v>6207</v>
      </c>
      <c r="B583" s="6" t="s">
        <v>6210</v>
      </c>
      <c r="C583" s="6" t="s">
        <v>4804</v>
      </c>
      <c r="D583" s="77" t="s">
        <v>4805</v>
      </c>
      <c r="E583" s="77" t="s">
        <v>6212</v>
      </c>
      <c r="F583" s="77"/>
      <c r="G583" s="77" t="s">
        <v>5970</v>
      </c>
      <c r="H583" s="77" t="s">
        <v>5971</v>
      </c>
      <c r="I583" s="77" t="s">
        <v>5722</v>
      </c>
      <c r="J583" s="77" t="s">
        <v>121</v>
      </c>
      <c r="K583" s="77"/>
      <c r="L583" s="77"/>
      <c r="M583" s="78"/>
      <c r="N583" s="78"/>
      <c r="O583" s="78"/>
      <c r="P583" s="78"/>
      <c r="Q583" s="78"/>
      <c r="R583" s="77" t="s">
        <v>4803</v>
      </c>
    </row>
    <row r="584" customHeight="1" spans="1:18">
      <c r="A584" s="76" t="s">
        <v>6207</v>
      </c>
      <c r="B584" s="6" t="s">
        <v>6213</v>
      </c>
      <c r="C584" s="6" t="s">
        <v>4797</v>
      </c>
      <c r="D584" s="77" t="s">
        <v>4798</v>
      </c>
      <c r="E584" s="77" t="s">
        <v>6214</v>
      </c>
      <c r="F584" s="77"/>
      <c r="G584" s="77" t="s">
        <v>6215</v>
      </c>
      <c r="H584" s="77" t="s">
        <v>4902</v>
      </c>
      <c r="I584" s="77" t="s">
        <v>6216</v>
      </c>
      <c r="J584" s="77" t="s">
        <v>121</v>
      </c>
      <c r="K584" s="77"/>
      <c r="L584" s="77"/>
      <c r="M584" s="78"/>
      <c r="N584" s="78"/>
      <c r="O584" s="78"/>
      <c r="P584" s="78"/>
      <c r="Q584" s="78"/>
      <c r="R584" s="77" t="s">
        <v>4803</v>
      </c>
    </row>
    <row r="585" customHeight="1" spans="1:18">
      <c r="A585" s="76" t="s">
        <v>6207</v>
      </c>
      <c r="B585" s="6" t="s">
        <v>6213</v>
      </c>
      <c r="C585" s="6" t="s">
        <v>4804</v>
      </c>
      <c r="D585" s="77" t="s">
        <v>4805</v>
      </c>
      <c r="E585" s="77" t="s">
        <v>6217</v>
      </c>
      <c r="F585" s="77"/>
      <c r="G585" s="77" t="s">
        <v>6218</v>
      </c>
      <c r="H585" s="77" t="s">
        <v>6219</v>
      </c>
      <c r="I585" s="77" t="s">
        <v>6220</v>
      </c>
      <c r="J585" s="77" t="s">
        <v>121</v>
      </c>
      <c r="K585" s="77"/>
      <c r="L585" s="77"/>
      <c r="M585" s="78"/>
      <c r="N585" s="78"/>
      <c r="O585" s="78"/>
      <c r="P585" s="78"/>
      <c r="Q585" s="78"/>
      <c r="R585" s="77" t="s">
        <v>4803</v>
      </c>
    </row>
    <row r="586" customHeight="1" spans="1:18">
      <c r="A586" s="76" t="s">
        <v>6207</v>
      </c>
      <c r="B586" s="6" t="s">
        <v>6221</v>
      </c>
      <c r="C586" s="6" t="s">
        <v>4797</v>
      </c>
      <c r="D586" s="77" t="s">
        <v>4798</v>
      </c>
      <c r="E586" s="77" t="s">
        <v>6222</v>
      </c>
      <c r="F586" s="77"/>
      <c r="G586" s="77" t="s">
        <v>5747</v>
      </c>
      <c r="H586" s="77" t="s">
        <v>5727</v>
      </c>
      <c r="I586" s="77" t="s">
        <v>5954</v>
      </c>
      <c r="J586" s="77" t="s">
        <v>121</v>
      </c>
      <c r="K586" s="77"/>
      <c r="L586" s="77"/>
      <c r="M586" s="78"/>
      <c r="N586" s="78"/>
      <c r="O586" s="78"/>
      <c r="P586" s="78"/>
      <c r="Q586" s="78"/>
      <c r="R586" s="77" t="s">
        <v>4803</v>
      </c>
    </row>
    <row r="587" customHeight="1" spans="1:18">
      <c r="A587" s="76" t="s">
        <v>6207</v>
      </c>
      <c r="B587" s="6" t="s">
        <v>6221</v>
      </c>
      <c r="C587" s="6" t="s">
        <v>4804</v>
      </c>
      <c r="D587" s="77" t="s">
        <v>4805</v>
      </c>
      <c r="E587" s="77" t="s">
        <v>6223</v>
      </c>
      <c r="F587" s="77"/>
      <c r="G587" s="77" t="s">
        <v>5631</v>
      </c>
      <c r="H587" s="77" t="s">
        <v>5957</v>
      </c>
      <c r="I587" s="77" t="s">
        <v>6224</v>
      </c>
      <c r="J587" s="77" t="s">
        <v>121</v>
      </c>
      <c r="K587" s="77"/>
      <c r="L587" s="77"/>
      <c r="M587" s="78"/>
      <c r="N587" s="78"/>
      <c r="O587" s="78"/>
      <c r="P587" s="78"/>
      <c r="Q587" s="78"/>
      <c r="R587" s="77" t="s">
        <v>4803</v>
      </c>
    </row>
    <row r="588" customHeight="1" spans="1:18">
      <c r="A588" s="76" t="s">
        <v>6207</v>
      </c>
      <c r="B588" s="6" t="s">
        <v>6225</v>
      </c>
      <c r="C588" s="6" t="s">
        <v>4797</v>
      </c>
      <c r="D588" s="77" t="s">
        <v>4798</v>
      </c>
      <c r="E588" s="77" t="s">
        <v>6226</v>
      </c>
      <c r="F588" s="77"/>
      <c r="G588" s="77" t="s">
        <v>6227</v>
      </c>
      <c r="H588" s="77" t="s">
        <v>5727</v>
      </c>
      <c r="I588" s="77" t="s">
        <v>6228</v>
      </c>
      <c r="J588" s="77" t="s">
        <v>121</v>
      </c>
      <c r="K588" s="77"/>
      <c r="L588" s="77"/>
      <c r="M588" s="78"/>
      <c r="N588" s="78"/>
      <c r="O588" s="78"/>
      <c r="P588" s="78"/>
      <c r="Q588" s="78"/>
      <c r="R588" s="77" t="s">
        <v>4803</v>
      </c>
    </row>
    <row r="589" customHeight="1" spans="1:18">
      <c r="A589" s="76" t="s">
        <v>6207</v>
      </c>
      <c r="B589" s="6" t="s">
        <v>6225</v>
      </c>
      <c r="C589" s="6" t="s">
        <v>4804</v>
      </c>
      <c r="D589" s="77" t="s">
        <v>4805</v>
      </c>
      <c r="E589" s="77" t="s">
        <v>6229</v>
      </c>
      <c r="F589" s="77"/>
      <c r="G589" s="77" t="s">
        <v>5715</v>
      </c>
      <c r="H589" s="77" t="s">
        <v>5957</v>
      </c>
      <c r="I589" s="77" t="s">
        <v>6224</v>
      </c>
      <c r="J589" s="77" t="s">
        <v>121</v>
      </c>
      <c r="K589" s="77"/>
      <c r="L589" s="77"/>
      <c r="M589" s="78"/>
      <c r="N589" s="78"/>
      <c r="O589" s="78"/>
      <c r="P589" s="78"/>
      <c r="Q589" s="78"/>
      <c r="R589" s="77" t="s">
        <v>4803</v>
      </c>
    </row>
    <row r="590" customHeight="1" spans="1:18">
      <c r="A590" s="76" t="s">
        <v>6207</v>
      </c>
      <c r="B590" s="6" t="s">
        <v>6230</v>
      </c>
      <c r="C590" s="6" t="s">
        <v>4797</v>
      </c>
      <c r="D590" s="77" t="s">
        <v>4798</v>
      </c>
      <c r="E590" s="77" t="s">
        <v>6231</v>
      </c>
      <c r="F590" s="77"/>
      <c r="G590" s="77" t="s">
        <v>6227</v>
      </c>
      <c r="H590" s="77" t="s">
        <v>5727</v>
      </c>
      <c r="I590" s="77" t="s">
        <v>6228</v>
      </c>
      <c r="J590" s="77" t="s">
        <v>121</v>
      </c>
      <c r="K590" s="77"/>
      <c r="L590" s="77"/>
      <c r="M590" s="78"/>
      <c r="N590" s="78"/>
      <c r="O590" s="78"/>
      <c r="P590" s="78"/>
      <c r="Q590" s="78"/>
      <c r="R590" s="77" t="s">
        <v>4803</v>
      </c>
    </row>
    <row r="591" customHeight="1" spans="1:18">
      <c r="A591" s="76" t="s">
        <v>6207</v>
      </c>
      <c r="B591" s="6" t="s">
        <v>6230</v>
      </c>
      <c r="C591" s="6" t="s">
        <v>4804</v>
      </c>
      <c r="D591" s="77" t="s">
        <v>4805</v>
      </c>
      <c r="E591" s="77" t="s">
        <v>6232</v>
      </c>
      <c r="F591" s="77"/>
      <c r="G591" s="77" t="s">
        <v>5631</v>
      </c>
      <c r="H591" s="77" t="s">
        <v>5957</v>
      </c>
      <c r="I591" s="77" t="s">
        <v>6224</v>
      </c>
      <c r="J591" s="77" t="s">
        <v>121</v>
      </c>
      <c r="K591" s="77"/>
      <c r="L591" s="77"/>
      <c r="M591" s="78"/>
      <c r="N591" s="78"/>
      <c r="O591" s="78"/>
      <c r="P591" s="78"/>
      <c r="Q591" s="78"/>
      <c r="R591" s="77" t="s">
        <v>4803</v>
      </c>
    </row>
    <row r="592" customHeight="1" spans="1:18">
      <c r="A592" s="76" t="s">
        <v>6207</v>
      </c>
      <c r="B592" s="6" t="s">
        <v>6233</v>
      </c>
      <c r="C592" s="6" t="s">
        <v>4797</v>
      </c>
      <c r="D592" s="77" t="s">
        <v>4798</v>
      </c>
      <c r="E592" s="77" t="s">
        <v>6234</v>
      </c>
      <c r="F592" s="77"/>
      <c r="G592" s="77" t="s">
        <v>5122</v>
      </c>
      <c r="H592" s="77" t="s">
        <v>5233</v>
      </c>
      <c r="I592" s="77" t="s">
        <v>6235</v>
      </c>
      <c r="J592" s="77" t="s">
        <v>121</v>
      </c>
      <c r="K592" s="77"/>
      <c r="L592" s="77"/>
      <c r="M592" s="78"/>
      <c r="N592" s="78"/>
      <c r="O592" s="78"/>
      <c r="P592" s="78"/>
      <c r="Q592" s="78"/>
      <c r="R592" s="77" t="s">
        <v>4803</v>
      </c>
    </row>
    <row r="593" customHeight="1" spans="1:18">
      <c r="A593" s="76" t="s">
        <v>6207</v>
      </c>
      <c r="B593" s="6" t="s">
        <v>6233</v>
      </c>
      <c r="C593" s="6" t="s">
        <v>4804</v>
      </c>
      <c r="D593" s="77" t="s">
        <v>4805</v>
      </c>
      <c r="E593" s="77" t="s">
        <v>6236</v>
      </c>
      <c r="F593" s="77"/>
      <c r="G593" s="77" t="s">
        <v>6237</v>
      </c>
      <c r="H593" s="77" t="s">
        <v>6238</v>
      </c>
      <c r="I593" s="77" t="s">
        <v>6239</v>
      </c>
      <c r="J593" s="77" t="s">
        <v>121</v>
      </c>
      <c r="K593" s="77"/>
      <c r="L593" s="77"/>
      <c r="M593" s="78"/>
      <c r="N593" s="78"/>
      <c r="O593" s="78"/>
      <c r="P593" s="78"/>
      <c r="Q593" s="78"/>
      <c r="R593" s="77" t="s">
        <v>4803</v>
      </c>
    </row>
    <row r="594" customHeight="1" spans="1:18">
      <c r="A594" s="76" t="s">
        <v>6207</v>
      </c>
      <c r="B594" s="6" t="s">
        <v>6240</v>
      </c>
      <c r="C594" s="6" t="s">
        <v>4797</v>
      </c>
      <c r="D594" s="77" t="s">
        <v>4798</v>
      </c>
      <c r="E594" s="77" t="s">
        <v>5240</v>
      </c>
      <c r="F594" s="77"/>
      <c r="G594" s="77" t="s">
        <v>5232</v>
      </c>
      <c r="H594" s="77" t="s">
        <v>5233</v>
      </c>
      <c r="I594" s="77" t="s">
        <v>5241</v>
      </c>
      <c r="J594" s="77" t="s">
        <v>121</v>
      </c>
      <c r="K594" s="77"/>
      <c r="L594" s="77"/>
      <c r="M594" s="78"/>
      <c r="N594" s="78"/>
      <c r="O594" s="78"/>
      <c r="P594" s="78"/>
      <c r="Q594" s="78"/>
      <c r="R594" s="77" t="s">
        <v>4803</v>
      </c>
    </row>
    <row r="595" customHeight="1" spans="1:18">
      <c r="A595" s="76" t="s">
        <v>6207</v>
      </c>
      <c r="B595" s="6" t="s">
        <v>6240</v>
      </c>
      <c r="C595" s="6" t="s">
        <v>4804</v>
      </c>
      <c r="D595" s="77" t="s">
        <v>4805</v>
      </c>
      <c r="E595" s="77"/>
      <c r="F595" s="77"/>
      <c r="G595" s="77" t="s">
        <v>5242</v>
      </c>
      <c r="H595" s="77" t="s">
        <v>5243</v>
      </c>
      <c r="I595" s="77" t="s">
        <v>5244</v>
      </c>
      <c r="J595" s="77" t="s">
        <v>121</v>
      </c>
      <c r="K595" s="77"/>
      <c r="L595" s="77"/>
      <c r="M595" s="78"/>
      <c r="N595" s="78"/>
      <c r="O595" s="78"/>
      <c r="P595" s="78"/>
      <c r="Q595" s="78"/>
      <c r="R595" s="77" t="s">
        <v>4803</v>
      </c>
    </row>
    <row r="596" customHeight="1" spans="1:18">
      <c r="A596" s="76" t="s">
        <v>6207</v>
      </c>
      <c r="B596" s="6" t="s">
        <v>6241</v>
      </c>
      <c r="C596" s="6" t="s">
        <v>4797</v>
      </c>
      <c r="D596" s="77" t="s">
        <v>4798</v>
      </c>
      <c r="E596" s="77" t="s">
        <v>6242</v>
      </c>
      <c r="F596" s="77"/>
      <c r="G596" s="77" t="s">
        <v>5223</v>
      </c>
      <c r="H596" s="77" t="s">
        <v>5224</v>
      </c>
      <c r="I596" s="77" t="s">
        <v>5225</v>
      </c>
      <c r="J596" s="77" t="s">
        <v>121</v>
      </c>
      <c r="K596" s="77"/>
      <c r="L596" s="77"/>
      <c r="M596" s="78"/>
      <c r="N596" s="78"/>
      <c r="O596" s="78"/>
      <c r="P596" s="78"/>
      <c r="Q596" s="78"/>
      <c r="R596" s="77" t="s">
        <v>4803</v>
      </c>
    </row>
    <row r="597" customHeight="1" spans="1:18">
      <c r="A597" s="76" t="s">
        <v>6207</v>
      </c>
      <c r="B597" s="6" t="s">
        <v>6241</v>
      </c>
      <c r="C597" s="6" t="s">
        <v>4804</v>
      </c>
      <c r="D597" s="77" t="s">
        <v>4805</v>
      </c>
      <c r="E597" s="77" t="s">
        <v>6243</v>
      </c>
      <c r="F597" s="77"/>
      <c r="G597" s="77" t="s">
        <v>5227</v>
      </c>
      <c r="H597" s="77" t="s">
        <v>6030</v>
      </c>
      <c r="I597" s="77" t="s">
        <v>5229</v>
      </c>
      <c r="J597" s="77" t="s">
        <v>121</v>
      </c>
      <c r="K597" s="77"/>
      <c r="L597" s="77"/>
      <c r="M597" s="78"/>
      <c r="N597" s="78"/>
      <c r="O597" s="78"/>
      <c r="P597" s="78"/>
      <c r="Q597" s="78"/>
      <c r="R597" s="77" t="s">
        <v>4803</v>
      </c>
    </row>
    <row r="598" customHeight="1" spans="1:18">
      <c r="A598" s="76" t="s">
        <v>6207</v>
      </c>
      <c r="B598" s="6" t="s">
        <v>6244</v>
      </c>
      <c r="C598" s="6" t="s">
        <v>4797</v>
      </c>
      <c r="D598" s="77" t="s">
        <v>4798</v>
      </c>
      <c r="E598" s="77" t="s">
        <v>6234</v>
      </c>
      <c r="F598" s="77"/>
      <c r="G598" s="77" t="s">
        <v>5122</v>
      </c>
      <c r="H598" s="77" t="s">
        <v>5233</v>
      </c>
      <c r="I598" s="77" t="s">
        <v>6235</v>
      </c>
      <c r="J598" s="77" t="s">
        <v>121</v>
      </c>
      <c r="K598" s="77"/>
      <c r="L598" s="77"/>
      <c r="M598" s="78"/>
      <c r="N598" s="78"/>
      <c r="O598" s="78"/>
      <c r="P598" s="78"/>
      <c r="Q598" s="78"/>
      <c r="R598" s="77"/>
    </row>
    <row r="599" customHeight="1" spans="1:18">
      <c r="A599" s="76" t="s">
        <v>6207</v>
      </c>
      <c r="B599" s="6" t="s">
        <v>6244</v>
      </c>
      <c r="C599" s="6" t="s">
        <v>4804</v>
      </c>
      <c r="D599" s="77" t="s">
        <v>4805</v>
      </c>
      <c r="E599" s="77" t="s">
        <v>6245</v>
      </c>
      <c r="F599" s="77"/>
      <c r="G599" s="77" t="s">
        <v>6246</v>
      </c>
      <c r="H599" s="77" t="s">
        <v>6238</v>
      </c>
      <c r="I599" s="77" t="s">
        <v>5238</v>
      </c>
      <c r="J599" s="77" t="s">
        <v>121</v>
      </c>
      <c r="K599" s="77"/>
      <c r="L599" s="77"/>
      <c r="M599" s="78"/>
      <c r="N599" s="78"/>
      <c r="O599" s="78"/>
      <c r="P599" s="78"/>
      <c r="Q599" s="78"/>
      <c r="R599" s="77" t="s">
        <v>4803</v>
      </c>
    </row>
    <row r="600" customHeight="1" spans="1:18">
      <c r="A600" s="76" t="s">
        <v>6207</v>
      </c>
      <c r="B600" s="6" t="s">
        <v>6247</v>
      </c>
      <c r="C600" s="6" t="s">
        <v>4797</v>
      </c>
      <c r="D600" s="77" t="s">
        <v>4798</v>
      </c>
      <c r="E600" s="77" t="s">
        <v>6248</v>
      </c>
      <c r="F600" s="77"/>
      <c r="G600" s="77" t="s">
        <v>6227</v>
      </c>
      <c r="H600" s="77" t="s">
        <v>5727</v>
      </c>
      <c r="I600" s="77" t="s">
        <v>5861</v>
      </c>
      <c r="J600" s="77" t="s">
        <v>121</v>
      </c>
      <c r="K600" s="77"/>
      <c r="L600" s="77"/>
      <c r="M600" s="78"/>
      <c r="N600" s="78"/>
      <c r="O600" s="78"/>
      <c r="P600" s="78"/>
      <c r="Q600" s="78"/>
      <c r="R600" s="77" t="s">
        <v>4803</v>
      </c>
    </row>
    <row r="601" customHeight="1" spans="1:18">
      <c r="A601" s="76" t="s">
        <v>6207</v>
      </c>
      <c r="B601" s="6" t="s">
        <v>6247</v>
      </c>
      <c r="C601" s="6" t="s">
        <v>4804</v>
      </c>
      <c r="D601" s="77" t="s">
        <v>4805</v>
      </c>
      <c r="E601" s="77" t="s">
        <v>6249</v>
      </c>
      <c r="F601" s="77"/>
      <c r="G601" s="77" t="s">
        <v>5631</v>
      </c>
      <c r="H601" s="77" t="s">
        <v>5796</v>
      </c>
      <c r="I601" s="77" t="s">
        <v>6224</v>
      </c>
      <c r="J601" s="77" t="s">
        <v>121</v>
      </c>
      <c r="K601" s="77"/>
      <c r="L601" s="77"/>
      <c r="M601" s="78"/>
      <c r="N601" s="78"/>
      <c r="O601" s="78"/>
      <c r="P601" s="78"/>
      <c r="Q601" s="78"/>
      <c r="R601" s="77" t="s">
        <v>4803</v>
      </c>
    </row>
    <row r="602" customHeight="1" spans="1:18">
      <c r="A602" s="76" t="s">
        <v>6207</v>
      </c>
      <c r="B602" s="6" t="s">
        <v>6250</v>
      </c>
      <c r="C602" s="6" t="s">
        <v>4797</v>
      </c>
      <c r="D602" s="77" t="s">
        <v>4798</v>
      </c>
      <c r="E602" s="77" t="s">
        <v>6248</v>
      </c>
      <c r="F602" s="77"/>
      <c r="G602" s="77" t="s">
        <v>6227</v>
      </c>
      <c r="H602" s="77" t="s">
        <v>5727</v>
      </c>
      <c r="I602" s="77" t="s">
        <v>5861</v>
      </c>
      <c r="J602" s="77" t="s">
        <v>121</v>
      </c>
      <c r="K602" s="77"/>
      <c r="L602" s="77"/>
      <c r="M602" s="78"/>
      <c r="N602" s="78"/>
      <c r="O602" s="78"/>
      <c r="P602" s="78"/>
      <c r="Q602" s="78"/>
      <c r="R602" s="77" t="s">
        <v>4803</v>
      </c>
    </row>
    <row r="603" customHeight="1" spans="1:18">
      <c r="A603" s="76" t="s">
        <v>6207</v>
      </c>
      <c r="B603" s="6" t="s">
        <v>6250</v>
      </c>
      <c r="C603" s="6" t="s">
        <v>4804</v>
      </c>
      <c r="D603" s="77" t="s">
        <v>4805</v>
      </c>
      <c r="E603" s="77" t="s">
        <v>6251</v>
      </c>
      <c r="F603" s="77"/>
      <c r="G603" s="77" t="s">
        <v>5631</v>
      </c>
      <c r="H603" s="77" t="s">
        <v>6252</v>
      </c>
      <c r="I603" s="77" t="s">
        <v>5722</v>
      </c>
      <c r="J603" s="77" t="s">
        <v>121</v>
      </c>
      <c r="K603" s="77"/>
      <c r="L603" s="77"/>
      <c r="M603" s="78"/>
      <c r="N603" s="78"/>
      <c r="O603" s="78"/>
      <c r="P603" s="78"/>
      <c r="Q603" s="78"/>
      <c r="R603" s="77" t="s">
        <v>4803</v>
      </c>
    </row>
    <row r="604" customHeight="1" spans="1:18">
      <c r="A604" s="76" t="s">
        <v>6207</v>
      </c>
      <c r="B604" s="6" t="s">
        <v>6253</v>
      </c>
      <c r="C604" s="6" t="s">
        <v>4797</v>
      </c>
      <c r="D604" s="77" t="s">
        <v>4798</v>
      </c>
      <c r="E604" s="77" t="s">
        <v>6254</v>
      </c>
      <c r="F604" s="77"/>
      <c r="G604" s="77"/>
      <c r="H604" s="77"/>
      <c r="I604" s="77"/>
      <c r="J604" s="77" t="s">
        <v>121</v>
      </c>
      <c r="K604" s="77"/>
      <c r="L604" s="77"/>
      <c r="M604" s="78"/>
      <c r="N604" s="78"/>
      <c r="O604" s="78"/>
      <c r="P604" s="78"/>
      <c r="Q604" s="78"/>
      <c r="R604" s="77" t="s">
        <v>4803</v>
      </c>
    </row>
    <row r="605" customHeight="1" spans="1:18">
      <c r="A605" s="76" t="s">
        <v>6207</v>
      </c>
      <c r="B605" s="6" t="s">
        <v>6253</v>
      </c>
      <c r="C605" s="6" t="s">
        <v>4804</v>
      </c>
      <c r="D605" s="77" t="s">
        <v>4805</v>
      </c>
      <c r="E605" s="77" t="s">
        <v>6255</v>
      </c>
      <c r="F605" s="77"/>
      <c r="G605" s="77"/>
      <c r="H605" s="77"/>
      <c r="I605" s="77"/>
      <c r="J605" s="77" t="s">
        <v>121</v>
      </c>
      <c r="K605" s="77"/>
      <c r="L605" s="77"/>
      <c r="M605" s="78"/>
      <c r="N605" s="78"/>
      <c r="O605" s="78"/>
      <c r="P605" s="78"/>
      <c r="Q605" s="78"/>
      <c r="R605" s="77" t="s">
        <v>4803</v>
      </c>
    </row>
    <row r="606" customHeight="1" spans="1:18">
      <c r="A606" s="76" t="s">
        <v>6207</v>
      </c>
      <c r="B606" s="6" t="s">
        <v>6256</v>
      </c>
      <c r="C606" s="6" t="s">
        <v>4797</v>
      </c>
      <c r="D606" s="77" t="s">
        <v>4798</v>
      </c>
      <c r="E606" s="77" t="s">
        <v>6257</v>
      </c>
      <c r="F606" s="77"/>
      <c r="G606" s="77" t="s">
        <v>6258</v>
      </c>
      <c r="H606" s="77" t="s">
        <v>6259</v>
      </c>
      <c r="I606" s="77" t="s">
        <v>5820</v>
      </c>
      <c r="J606" s="77" t="s">
        <v>121</v>
      </c>
      <c r="K606" s="77"/>
      <c r="L606" s="77"/>
      <c r="M606" s="78"/>
      <c r="N606" s="78"/>
      <c r="O606" s="78"/>
      <c r="P606" s="78"/>
      <c r="Q606" s="78"/>
      <c r="R606" s="77" t="s">
        <v>4803</v>
      </c>
    </row>
    <row r="607" customHeight="1" spans="1:18">
      <c r="A607" s="76" t="s">
        <v>6207</v>
      </c>
      <c r="B607" s="6" t="s">
        <v>6256</v>
      </c>
      <c r="C607" s="6" t="s">
        <v>4804</v>
      </c>
      <c r="D607" s="77" t="s">
        <v>4805</v>
      </c>
      <c r="E607" s="77" t="s">
        <v>6260</v>
      </c>
      <c r="F607" s="77"/>
      <c r="G607" s="77" t="s">
        <v>6261</v>
      </c>
      <c r="H607" s="77" t="s">
        <v>6262</v>
      </c>
      <c r="I607" s="77" t="s">
        <v>6263</v>
      </c>
      <c r="J607" s="77" t="s">
        <v>121</v>
      </c>
      <c r="K607" s="77"/>
      <c r="L607" s="77"/>
      <c r="M607" s="78"/>
      <c r="N607" s="78"/>
      <c r="O607" s="78"/>
      <c r="P607" s="78"/>
      <c r="Q607" s="78"/>
      <c r="R607" s="77" t="s">
        <v>4803</v>
      </c>
    </row>
    <row r="608" customHeight="1" spans="1:18">
      <c r="A608" s="76" t="s">
        <v>6207</v>
      </c>
      <c r="B608" s="6" t="s">
        <v>6264</v>
      </c>
      <c r="C608" s="6" t="s">
        <v>4797</v>
      </c>
      <c r="D608" s="77" t="s">
        <v>4798</v>
      </c>
      <c r="E608" s="77" t="s">
        <v>6265</v>
      </c>
      <c r="F608" s="77"/>
      <c r="G608" s="77" t="s">
        <v>6266</v>
      </c>
      <c r="H608" s="77" t="s">
        <v>6267</v>
      </c>
      <c r="I608" s="77" t="s">
        <v>5626</v>
      </c>
      <c r="J608" s="77" t="s">
        <v>121</v>
      </c>
      <c r="K608" s="77"/>
      <c r="L608" s="77"/>
      <c r="M608" s="78"/>
      <c r="N608" s="78"/>
      <c r="O608" s="78"/>
      <c r="P608" s="78"/>
      <c r="Q608" s="78"/>
      <c r="R608" s="77" t="s">
        <v>4803</v>
      </c>
    </row>
    <row r="609" customHeight="1" spans="1:18">
      <c r="A609" s="76" t="s">
        <v>6207</v>
      </c>
      <c r="B609" s="6" t="s">
        <v>6264</v>
      </c>
      <c r="C609" s="6" t="s">
        <v>4804</v>
      </c>
      <c r="D609" s="77" t="s">
        <v>4805</v>
      </c>
      <c r="E609" s="77" t="s">
        <v>6251</v>
      </c>
      <c r="F609" s="77"/>
      <c r="G609" s="77" t="s">
        <v>6268</v>
      </c>
      <c r="H609" s="77" t="s">
        <v>6252</v>
      </c>
      <c r="I609" s="77" t="s">
        <v>5722</v>
      </c>
      <c r="J609" s="77" t="s">
        <v>121</v>
      </c>
      <c r="K609" s="77"/>
      <c r="L609" s="77"/>
      <c r="M609" s="78"/>
      <c r="N609" s="78"/>
      <c r="O609" s="78"/>
      <c r="P609" s="78"/>
      <c r="Q609" s="78"/>
      <c r="R609" s="77" t="s">
        <v>4803</v>
      </c>
    </row>
    <row r="610" customHeight="1" spans="1:18">
      <c r="A610" s="76" t="s">
        <v>6207</v>
      </c>
      <c r="B610" s="6" t="s">
        <v>6269</v>
      </c>
      <c r="C610" s="6" t="s">
        <v>4797</v>
      </c>
      <c r="D610" s="77" t="s">
        <v>4798</v>
      </c>
      <c r="E610" s="77" t="s">
        <v>6270</v>
      </c>
      <c r="F610" s="77"/>
      <c r="G610" s="77" t="s">
        <v>5634</v>
      </c>
      <c r="H610" s="77" t="s">
        <v>6271</v>
      </c>
      <c r="I610" s="77" t="s">
        <v>5831</v>
      </c>
      <c r="J610" s="77" t="s">
        <v>121</v>
      </c>
      <c r="K610" s="77"/>
      <c r="L610" s="77"/>
      <c r="M610" s="78"/>
      <c r="N610" s="78"/>
      <c r="O610" s="78"/>
      <c r="P610" s="78"/>
      <c r="Q610" s="78"/>
      <c r="R610" s="77" t="s">
        <v>4803</v>
      </c>
    </row>
    <row r="611" customHeight="1" spans="1:18">
      <c r="A611" s="76" t="s">
        <v>6207</v>
      </c>
      <c r="B611" s="6" t="s">
        <v>6269</v>
      </c>
      <c r="C611" s="6" t="s">
        <v>4804</v>
      </c>
      <c r="D611" s="77" t="s">
        <v>4805</v>
      </c>
      <c r="E611" s="77" t="s">
        <v>6272</v>
      </c>
      <c r="F611" s="77"/>
      <c r="G611" s="77" t="s">
        <v>5637</v>
      </c>
      <c r="H611" s="77" t="s">
        <v>6003</v>
      </c>
      <c r="I611" s="77" t="s">
        <v>6004</v>
      </c>
      <c r="J611" s="77" t="s">
        <v>121</v>
      </c>
      <c r="K611" s="77"/>
      <c r="L611" s="77"/>
      <c r="M611" s="78"/>
      <c r="N611" s="78"/>
      <c r="O611" s="78"/>
      <c r="P611" s="78"/>
      <c r="Q611" s="78"/>
      <c r="R611" s="77" t="s">
        <v>4803</v>
      </c>
    </row>
    <row r="612" customHeight="1" spans="1:18">
      <c r="A612" s="76" t="s">
        <v>6207</v>
      </c>
      <c r="B612" s="6" t="s">
        <v>6273</v>
      </c>
      <c r="C612" s="6" t="s">
        <v>4797</v>
      </c>
      <c r="D612" s="77" t="s">
        <v>4798</v>
      </c>
      <c r="E612" s="77" t="s">
        <v>6274</v>
      </c>
      <c r="F612" s="77"/>
      <c r="G612" s="77" t="s">
        <v>6275</v>
      </c>
      <c r="H612" s="77" t="s">
        <v>4902</v>
      </c>
      <c r="I612" s="77" t="s">
        <v>6216</v>
      </c>
      <c r="J612" s="77" t="s">
        <v>121</v>
      </c>
      <c r="K612" s="77"/>
      <c r="L612" s="77"/>
      <c r="M612" s="78"/>
      <c r="N612" s="78"/>
      <c r="O612" s="78"/>
      <c r="P612" s="78"/>
      <c r="Q612" s="78"/>
      <c r="R612" s="77" t="s">
        <v>4803</v>
      </c>
    </row>
    <row r="613" customHeight="1" spans="1:18">
      <c r="A613" s="76" t="s">
        <v>6207</v>
      </c>
      <c r="B613" s="6" t="s">
        <v>6273</v>
      </c>
      <c r="C613" s="6" t="s">
        <v>4804</v>
      </c>
      <c r="D613" s="77" t="s">
        <v>4805</v>
      </c>
      <c r="E613" s="77" t="s">
        <v>6276</v>
      </c>
      <c r="F613" s="77"/>
      <c r="G613" s="77" t="s">
        <v>5992</v>
      </c>
      <c r="H613" s="77" t="s">
        <v>6000</v>
      </c>
      <c r="I613" s="77" t="s">
        <v>5993</v>
      </c>
      <c r="J613" s="77" t="s">
        <v>121</v>
      </c>
      <c r="K613" s="77"/>
      <c r="L613" s="77"/>
      <c r="M613" s="78"/>
      <c r="N613" s="78"/>
      <c r="O613" s="78"/>
      <c r="P613" s="78"/>
      <c r="Q613" s="78"/>
      <c r="R613" s="77" t="s">
        <v>4803</v>
      </c>
    </row>
    <row r="614" customHeight="1" spans="1:18">
      <c r="A614" s="76" t="s">
        <v>6207</v>
      </c>
      <c r="B614" s="6" t="s">
        <v>6277</v>
      </c>
      <c r="C614" s="6" t="s">
        <v>4797</v>
      </c>
      <c r="D614" s="77" t="s">
        <v>4798</v>
      </c>
      <c r="E614" s="77" t="s">
        <v>6278</v>
      </c>
      <c r="F614" s="77"/>
      <c r="G614" s="77" t="s">
        <v>6275</v>
      </c>
      <c r="H614" s="77" t="s">
        <v>4902</v>
      </c>
      <c r="I614" s="77" t="s">
        <v>6216</v>
      </c>
      <c r="J614" s="77" t="s">
        <v>121</v>
      </c>
      <c r="K614" s="77"/>
      <c r="L614" s="77"/>
      <c r="M614" s="78"/>
      <c r="N614" s="78"/>
      <c r="O614" s="78"/>
      <c r="P614" s="78"/>
      <c r="Q614" s="78"/>
      <c r="R614" s="77" t="s">
        <v>4803</v>
      </c>
    </row>
    <row r="615" customHeight="1" spans="1:18">
      <c r="A615" s="76" t="s">
        <v>6207</v>
      </c>
      <c r="B615" s="6" t="s">
        <v>6277</v>
      </c>
      <c r="C615" s="6" t="s">
        <v>4804</v>
      </c>
      <c r="D615" s="77" t="s">
        <v>4805</v>
      </c>
      <c r="E615" s="77" t="s">
        <v>6279</v>
      </c>
      <c r="F615" s="77"/>
      <c r="G615" s="77" t="s">
        <v>5992</v>
      </c>
      <c r="H615" s="77" t="s">
        <v>6000</v>
      </c>
      <c r="I615" s="77" t="s">
        <v>5993</v>
      </c>
      <c r="J615" s="77" t="s">
        <v>121</v>
      </c>
      <c r="K615" s="77"/>
      <c r="L615" s="77"/>
      <c r="M615" s="78"/>
      <c r="N615" s="78"/>
      <c r="O615" s="78"/>
      <c r="P615" s="78"/>
      <c r="Q615" s="78"/>
      <c r="R615" s="77" t="s">
        <v>4803</v>
      </c>
    </row>
    <row r="616" customHeight="1" spans="1:18">
      <c r="A616" s="76" t="s">
        <v>6207</v>
      </c>
      <c r="B616" s="6" t="s">
        <v>6280</v>
      </c>
      <c r="C616" s="6" t="s">
        <v>4797</v>
      </c>
      <c r="D616" s="77" t="s">
        <v>4798</v>
      </c>
      <c r="E616" s="77" t="s">
        <v>6281</v>
      </c>
      <c r="F616" s="77"/>
      <c r="G616" s="77" t="s">
        <v>5179</v>
      </c>
      <c r="H616" s="77" t="s">
        <v>5193</v>
      </c>
      <c r="I616" s="77" t="s">
        <v>6282</v>
      </c>
      <c r="J616" s="77" t="s">
        <v>121</v>
      </c>
      <c r="K616" s="77"/>
      <c r="L616" s="77"/>
      <c r="M616" s="78"/>
      <c r="N616" s="78"/>
      <c r="O616" s="78"/>
      <c r="P616" s="78"/>
      <c r="Q616" s="78"/>
      <c r="R616" s="77" t="s">
        <v>4803</v>
      </c>
    </row>
    <row r="617" customHeight="1" spans="1:18">
      <c r="A617" s="76" t="s">
        <v>6207</v>
      </c>
      <c r="B617" s="6" t="s">
        <v>6280</v>
      </c>
      <c r="C617" s="6" t="s">
        <v>4804</v>
      </c>
      <c r="D617" s="77" t="s">
        <v>4805</v>
      </c>
      <c r="E617" s="77" t="s">
        <v>6283</v>
      </c>
      <c r="F617" s="77"/>
      <c r="G617" s="77" t="s">
        <v>6284</v>
      </c>
      <c r="H617" s="77" t="s">
        <v>5903</v>
      </c>
      <c r="I617" s="77" t="s">
        <v>5690</v>
      </c>
      <c r="J617" s="77" t="s">
        <v>121</v>
      </c>
      <c r="K617" s="77"/>
      <c r="L617" s="77"/>
      <c r="M617" s="78"/>
      <c r="N617" s="78"/>
      <c r="O617" s="78"/>
      <c r="P617" s="78"/>
      <c r="Q617" s="78"/>
      <c r="R617" s="77" t="s">
        <v>4803</v>
      </c>
    </row>
    <row r="618" customHeight="1" spans="1:18">
      <c r="A618" s="76" t="s">
        <v>6207</v>
      </c>
      <c r="B618" s="6" t="s">
        <v>6285</v>
      </c>
      <c r="C618" s="6" t="s">
        <v>4804</v>
      </c>
      <c r="D618" s="77" t="s">
        <v>4805</v>
      </c>
      <c r="E618" s="77" t="s">
        <v>6286</v>
      </c>
      <c r="F618" s="77"/>
      <c r="G618" s="77" t="s">
        <v>5715</v>
      </c>
      <c r="H618" s="77" t="s">
        <v>5903</v>
      </c>
      <c r="I618" s="77" t="s">
        <v>5722</v>
      </c>
      <c r="J618" s="77" t="s">
        <v>121</v>
      </c>
      <c r="K618" s="77"/>
      <c r="L618" s="77"/>
      <c r="M618" s="78"/>
      <c r="N618" s="78"/>
      <c r="O618" s="78"/>
      <c r="P618" s="78"/>
      <c r="Q618" s="78"/>
      <c r="R618" s="77" t="s">
        <v>4803</v>
      </c>
    </row>
    <row r="619" customHeight="1" spans="1:18">
      <c r="A619" s="75" t="s">
        <v>6287</v>
      </c>
      <c r="B619" s="74"/>
      <c r="C619" s="74"/>
      <c r="D619" s="74"/>
      <c r="E619" s="74"/>
      <c r="F619" s="74"/>
      <c r="G619" s="74"/>
      <c r="H619" s="74"/>
      <c r="I619" s="74"/>
      <c r="J619" s="74"/>
      <c r="K619" s="74"/>
      <c r="L619" s="74"/>
      <c r="M619" s="74"/>
      <c r="N619" s="74"/>
      <c r="O619" s="74"/>
      <c r="P619" s="74"/>
      <c r="Q619" s="74"/>
      <c r="R619" s="74"/>
    </row>
    <row r="620" customHeight="1" spans="1:18">
      <c r="A620" s="76" t="s">
        <v>329</v>
      </c>
      <c r="B620" s="6" t="s">
        <v>6288</v>
      </c>
      <c r="C620" s="6" t="s">
        <v>4797</v>
      </c>
      <c r="D620" s="77" t="s">
        <v>4798</v>
      </c>
      <c r="E620" s="77" t="s">
        <v>6289</v>
      </c>
      <c r="F620" s="77"/>
      <c r="G620" s="77" t="s">
        <v>6169</v>
      </c>
      <c r="H620" s="77" t="s">
        <v>5196</v>
      </c>
      <c r="I620" s="77" t="s">
        <v>5186</v>
      </c>
      <c r="J620" s="77" t="s">
        <v>121</v>
      </c>
      <c r="K620" s="77"/>
      <c r="L620" s="77"/>
      <c r="M620" s="78"/>
      <c r="N620" s="78"/>
      <c r="O620" s="78"/>
      <c r="P620" s="78"/>
      <c r="Q620" s="78"/>
      <c r="R620" s="77" t="s">
        <v>4803</v>
      </c>
    </row>
    <row r="621" customHeight="1" spans="1:18">
      <c r="A621" s="76" t="s">
        <v>329</v>
      </c>
      <c r="B621" s="6" t="s">
        <v>6288</v>
      </c>
      <c r="C621" s="6" t="s">
        <v>4804</v>
      </c>
      <c r="D621" s="77" t="s">
        <v>4805</v>
      </c>
      <c r="E621" s="77" t="s">
        <v>6290</v>
      </c>
      <c r="F621" s="77"/>
      <c r="G621" s="77" t="s">
        <v>6199</v>
      </c>
      <c r="H621" s="77" t="s">
        <v>6291</v>
      </c>
      <c r="I621" s="77" t="s">
        <v>5197</v>
      </c>
      <c r="J621" s="77" t="s">
        <v>121</v>
      </c>
      <c r="K621" s="77"/>
      <c r="L621" s="77"/>
      <c r="M621" s="78"/>
      <c r="N621" s="78"/>
      <c r="O621" s="78"/>
      <c r="P621" s="78"/>
      <c r="Q621" s="78"/>
      <c r="R621" s="77"/>
    </row>
    <row r="622" customHeight="1" spans="1:18">
      <c r="A622" s="76" t="s">
        <v>329</v>
      </c>
      <c r="B622" s="6" t="s">
        <v>6292</v>
      </c>
      <c r="C622" s="6" t="s">
        <v>4797</v>
      </c>
      <c r="D622" s="77" t="s">
        <v>4798</v>
      </c>
      <c r="E622" s="77" t="s">
        <v>6293</v>
      </c>
      <c r="F622" s="77"/>
      <c r="G622" s="77" t="s">
        <v>5719</v>
      </c>
      <c r="H622" s="77" t="s">
        <v>6294</v>
      </c>
      <c r="I622" s="77" t="s">
        <v>5194</v>
      </c>
      <c r="J622" s="77" t="s">
        <v>121</v>
      </c>
      <c r="K622" s="77"/>
      <c r="L622" s="77"/>
      <c r="M622" s="78"/>
      <c r="N622" s="78"/>
      <c r="O622" s="78"/>
      <c r="P622" s="78"/>
      <c r="Q622" s="78"/>
      <c r="R622" s="77" t="s">
        <v>4803</v>
      </c>
    </row>
    <row r="623" customHeight="1" spans="1:18">
      <c r="A623" s="76" t="s">
        <v>329</v>
      </c>
      <c r="B623" s="6" t="s">
        <v>6292</v>
      </c>
      <c r="C623" s="6" t="s">
        <v>4804</v>
      </c>
      <c r="D623" s="77" t="s">
        <v>4805</v>
      </c>
      <c r="E623" s="77" t="s">
        <v>6295</v>
      </c>
      <c r="F623" s="77"/>
      <c r="G623" s="77" t="s">
        <v>5869</v>
      </c>
      <c r="H623" s="77" t="s">
        <v>5753</v>
      </c>
      <c r="I623" s="77" t="s">
        <v>5646</v>
      </c>
      <c r="J623" s="77" t="s">
        <v>121</v>
      </c>
      <c r="K623" s="77"/>
      <c r="L623" s="77"/>
      <c r="M623" s="78"/>
      <c r="N623" s="78"/>
      <c r="O623" s="78"/>
      <c r="P623" s="78"/>
      <c r="Q623" s="78"/>
      <c r="R623" s="77" t="s">
        <v>4803</v>
      </c>
    </row>
    <row r="624" customHeight="1" spans="1:18">
      <c r="A624" s="76" t="s">
        <v>329</v>
      </c>
      <c r="B624" s="6" t="s">
        <v>6296</v>
      </c>
      <c r="C624" s="6" t="s">
        <v>4797</v>
      </c>
      <c r="D624" s="77" t="s">
        <v>4798</v>
      </c>
      <c r="E624" s="77" t="s">
        <v>6297</v>
      </c>
      <c r="F624" s="77"/>
      <c r="G624" s="77" t="s">
        <v>6118</v>
      </c>
      <c r="H624" s="77" t="s">
        <v>5753</v>
      </c>
      <c r="I624" s="77" t="s">
        <v>5194</v>
      </c>
      <c r="J624" s="77" t="s">
        <v>121</v>
      </c>
      <c r="K624" s="77"/>
      <c r="L624" s="77"/>
      <c r="M624" s="78"/>
      <c r="N624" s="78"/>
      <c r="O624" s="78"/>
      <c r="P624" s="78"/>
      <c r="Q624" s="78"/>
      <c r="R624" s="77" t="s">
        <v>4803</v>
      </c>
    </row>
    <row r="625" customHeight="1" spans="1:18">
      <c r="A625" s="76" t="s">
        <v>329</v>
      </c>
      <c r="B625" s="6" t="s">
        <v>6296</v>
      </c>
      <c r="C625" s="6" t="s">
        <v>4804</v>
      </c>
      <c r="D625" s="77" t="s">
        <v>4805</v>
      </c>
      <c r="E625" s="77" t="s">
        <v>6298</v>
      </c>
      <c r="F625" s="77"/>
      <c r="G625" s="77" t="s">
        <v>4854</v>
      </c>
      <c r="H625" s="77" t="s">
        <v>6299</v>
      </c>
      <c r="I625" s="77" t="s">
        <v>6300</v>
      </c>
      <c r="J625" s="77" t="s">
        <v>121</v>
      </c>
      <c r="K625" s="77"/>
      <c r="L625" s="77"/>
      <c r="M625" s="78"/>
      <c r="N625" s="78"/>
      <c r="O625" s="78"/>
      <c r="P625" s="78"/>
      <c r="Q625" s="78"/>
      <c r="R625" s="77" t="s">
        <v>4803</v>
      </c>
    </row>
    <row r="626" customHeight="1" spans="1:18">
      <c r="A626" s="76" t="s">
        <v>329</v>
      </c>
      <c r="B626" s="6" t="s">
        <v>6301</v>
      </c>
      <c r="C626" s="6" t="s">
        <v>4797</v>
      </c>
      <c r="D626" s="77" t="s">
        <v>4798</v>
      </c>
      <c r="E626" s="77" t="s">
        <v>6302</v>
      </c>
      <c r="F626" s="77"/>
      <c r="G626" s="77" t="s">
        <v>6303</v>
      </c>
      <c r="H626" s="77" t="s">
        <v>5707</v>
      </c>
      <c r="I626" s="77" t="s">
        <v>5194</v>
      </c>
      <c r="J626" s="77" t="s">
        <v>121</v>
      </c>
      <c r="K626" s="77"/>
      <c r="L626" s="77"/>
      <c r="M626" s="78"/>
      <c r="N626" s="78"/>
      <c r="O626" s="78"/>
      <c r="P626" s="78"/>
      <c r="Q626" s="78"/>
      <c r="R626" s="77" t="s">
        <v>4803</v>
      </c>
    </row>
    <row r="627" customHeight="1" spans="1:18">
      <c r="A627" s="76" t="s">
        <v>329</v>
      </c>
      <c r="B627" s="6" t="s">
        <v>6301</v>
      </c>
      <c r="C627" s="6" t="s">
        <v>4804</v>
      </c>
      <c r="D627" s="77" t="s">
        <v>4805</v>
      </c>
      <c r="E627" s="77" t="s">
        <v>6304</v>
      </c>
      <c r="F627" s="77"/>
      <c r="G627" s="77" t="s">
        <v>5869</v>
      </c>
      <c r="H627" s="77" t="s">
        <v>6305</v>
      </c>
      <c r="I627" s="77" t="s">
        <v>5262</v>
      </c>
      <c r="J627" s="77" t="s">
        <v>121</v>
      </c>
      <c r="K627" s="77"/>
      <c r="L627" s="77"/>
      <c r="M627" s="78"/>
      <c r="N627" s="78"/>
      <c r="O627" s="78"/>
      <c r="P627" s="78"/>
      <c r="Q627" s="78"/>
      <c r="R627" s="77" t="s">
        <v>4803</v>
      </c>
    </row>
    <row r="628" customHeight="1" spans="1:18">
      <c r="A628" s="76" t="s">
        <v>329</v>
      </c>
      <c r="B628" s="6" t="s">
        <v>6306</v>
      </c>
      <c r="C628" s="6" t="s">
        <v>4797</v>
      </c>
      <c r="D628" s="77" t="s">
        <v>4798</v>
      </c>
      <c r="E628" s="77" t="s">
        <v>6307</v>
      </c>
      <c r="F628" s="77"/>
      <c r="G628" s="77" t="s">
        <v>5260</v>
      </c>
      <c r="H628" s="77" t="s">
        <v>5196</v>
      </c>
      <c r="I628" s="77" t="s">
        <v>6020</v>
      </c>
      <c r="J628" s="77" t="s">
        <v>121</v>
      </c>
      <c r="K628" s="77"/>
      <c r="L628" s="77"/>
      <c r="M628" s="78"/>
      <c r="N628" s="78"/>
      <c r="O628" s="78"/>
      <c r="P628" s="78"/>
      <c r="Q628" s="78"/>
      <c r="R628" s="77" t="s">
        <v>4803</v>
      </c>
    </row>
    <row r="629" customHeight="1" spans="1:18">
      <c r="A629" s="76" t="s">
        <v>329</v>
      </c>
      <c r="B629" s="6" t="s">
        <v>6306</v>
      </c>
      <c r="C629" s="6" t="s">
        <v>4804</v>
      </c>
      <c r="D629" s="77" t="s">
        <v>4805</v>
      </c>
      <c r="E629" s="77" t="s">
        <v>6308</v>
      </c>
      <c r="F629" s="77"/>
      <c r="G629" s="77" t="s">
        <v>6148</v>
      </c>
      <c r="H629" s="77" t="s">
        <v>5193</v>
      </c>
      <c r="I629" s="77" t="s">
        <v>5498</v>
      </c>
      <c r="J629" s="77" t="s">
        <v>121</v>
      </c>
      <c r="K629" s="77"/>
      <c r="L629" s="77"/>
      <c r="M629" s="78"/>
      <c r="N629" s="78"/>
      <c r="O629" s="78"/>
      <c r="P629" s="78"/>
      <c r="Q629" s="78"/>
      <c r="R629" s="77" t="s">
        <v>4803</v>
      </c>
    </row>
    <row r="630" customHeight="1" spans="1:18">
      <c r="A630" s="76" t="s">
        <v>329</v>
      </c>
      <c r="B630" s="6" t="s">
        <v>6309</v>
      </c>
      <c r="C630" s="6" t="s">
        <v>4797</v>
      </c>
      <c r="D630" s="77" t="s">
        <v>4798</v>
      </c>
      <c r="E630" s="77" t="s">
        <v>6310</v>
      </c>
      <c r="F630" s="77"/>
      <c r="G630" s="77" t="s">
        <v>5083</v>
      </c>
      <c r="H630" s="77" t="s">
        <v>5261</v>
      </c>
      <c r="I630" s="77" t="s">
        <v>5194</v>
      </c>
      <c r="J630" s="77" t="s">
        <v>121</v>
      </c>
      <c r="K630" s="77"/>
      <c r="L630" s="77"/>
      <c r="M630" s="78"/>
      <c r="N630" s="78"/>
      <c r="O630" s="78"/>
      <c r="P630" s="78"/>
      <c r="Q630" s="78"/>
      <c r="R630" s="77" t="s">
        <v>4803</v>
      </c>
    </row>
    <row r="631" customHeight="1" spans="1:18">
      <c r="A631" s="76" t="s">
        <v>329</v>
      </c>
      <c r="B631" s="6" t="s">
        <v>6309</v>
      </c>
      <c r="C631" s="6" t="s">
        <v>4804</v>
      </c>
      <c r="D631" s="77" t="s">
        <v>4805</v>
      </c>
      <c r="E631" s="77" t="s">
        <v>6311</v>
      </c>
      <c r="F631" s="77"/>
      <c r="G631" s="77" t="s">
        <v>5260</v>
      </c>
      <c r="H631" s="77" t="s">
        <v>5261</v>
      </c>
      <c r="I631" s="77" t="s">
        <v>5262</v>
      </c>
      <c r="J631" s="77" t="s">
        <v>121</v>
      </c>
      <c r="K631" s="77"/>
      <c r="L631" s="77"/>
      <c r="M631" s="78"/>
      <c r="N631" s="78"/>
      <c r="O631" s="78"/>
      <c r="P631" s="78"/>
      <c r="Q631" s="78"/>
      <c r="R631" s="77" t="s">
        <v>4803</v>
      </c>
    </row>
    <row r="632" customHeight="1" spans="1:18">
      <c r="A632" s="76" t="s">
        <v>329</v>
      </c>
      <c r="B632" s="6" t="s">
        <v>6312</v>
      </c>
      <c r="C632" s="6" t="s">
        <v>4797</v>
      </c>
      <c r="D632" s="77" t="s">
        <v>4798</v>
      </c>
      <c r="E632" s="77" t="s">
        <v>6313</v>
      </c>
      <c r="F632" s="77"/>
      <c r="G632" s="77" t="s">
        <v>5083</v>
      </c>
      <c r="H632" s="77" t="s">
        <v>5261</v>
      </c>
      <c r="I632" s="77" t="s">
        <v>5194</v>
      </c>
      <c r="J632" s="77" t="s">
        <v>121</v>
      </c>
      <c r="K632" s="77"/>
      <c r="L632" s="77"/>
      <c r="M632" s="78"/>
      <c r="N632" s="78"/>
      <c r="O632" s="78"/>
      <c r="P632" s="78"/>
      <c r="Q632" s="78"/>
      <c r="R632" s="77" t="s">
        <v>4803</v>
      </c>
    </row>
    <row r="633" customHeight="1" spans="1:18">
      <c r="A633" s="76" t="s">
        <v>329</v>
      </c>
      <c r="B633" s="6" t="s">
        <v>6312</v>
      </c>
      <c r="C633" s="6" t="s">
        <v>4804</v>
      </c>
      <c r="D633" s="77" t="s">
        <v>4805</v>
      </c>
      <c r="E633" s="77" t="s">
        <v>6314</v>
      </c>
      <c r="F633" s="77"/>
      <c r="G633" s="77" t="s">
        <v>5637</v>
      </c>
      <c r="H633" s="77" t="s">
        <v>5258</v>
      </c>
      <c r="I633" s="77" t="s">
        <v>5262</v>
      </c>
      <c r="J633" s="77" t="s">
        <v>121</v>
      </c>
      <c r="K633" s="77"/>
      <c r="L633" s="77"/>
      <c r="M633" s="78"/>
      <c r="N633" s="78"/>
      <c r="O633" s="78"/>
      <c r="P633" s="78"/>
      <c r="Q633" s="78"/>
      <c r="R633" s="77" t="s">
        <v>4803</v>
      </c>
    </row>
    <row r="634" customHeight="1" spans="1:18">
      <c r="A634" s="76" t="s">
        <v>329</v>
      </c>
      <c r="B634" s="6" t="s">
        <v>6315</v>
      </c>
      <c r="C634" s="6" t="s">
        <v>4797</v>
      </c>
      <c r="D634" s="77" t="s">
        <v>4798</v>
      </c>
      <c r="E634" s="77" t="s">
        <v>6316</v>
      </c>
      <c r="F634" s="77"/>
      <c r="G634" s="77" t="s">
        <v>5042</v>
      </c>
      <c r="H634" s="77" t="s">
        <v>5608</v>
      </c>
      <c r="I634" s="77" t="s">
        <v>5194</v>
      </c>
      <c r="J634" s="77" t="s">
        <v>121</v>
      </c>
      <c r="K634" s="77"/>
      <c r="L634" s="77"/>
      <c r="M634" s="78"/>
      <c r="N634" s="78"/>
      <c r="O634" s="78"/>
      <c r="P634" s="78"/>
      <c r="Q634" s="78"/>
      <c r="R634" s="77" t="s">
        <v>4803</v>
      </c>
    </row>
    <row r="635" customHeight="1" spans="1:18">
      <c r="A635" s="76" t="s">
        <v>329</v>
      </c>
      <c r="B635" s="6" t="s">
        <v>6315</v>
      </c>
      <c r="C635" s="6" t="s">
        <v>4804</v>
      </c>
      <c r="D635" s="77" t="s">
        <v>4805</v>
      </c>
      <c r="E635" s="77" t="s">
        <v>6317</v>
      </c>
      <c r="F635" s="77"/>
      <c r="G635" s="77" t="s">
        <v>5192</v>
      </c>
      <c r="H635" s="77" t="s">
        <v>5609</v>
      </c>
      <c r="I635" s="77" t="s">
        <v>5262</v>
      </c>
      <c r="J635" s="77" t="s">
        <v>121</v>
      </c>
      <c r="K635" s="77"/>
      <c r="L635" s="77"/>
      <c r="M635" s="78"/>
      <c r="N635" s="78"/>
      <c r="O635" s="78"/>
      <c r="P635" s="78"/>
      <c r="Q635" s="78"/>
      <c r="R635" s="77" t="s">
        <v>4803</v>
      </c>
    </row>
    <row r="636" customHeight="1" spans="1:18">
      <c r="A636" s="76" t="s">
        <v>329</v>
      </c>
      <c r="B636" s="6" t="s">
        <v>6318</v>
      </c>
      <c r="C636" s="6" t="s">
        <v>4797</v>
      </c>
      <c r="D636" s="77" t="s">
        <v>4798</v>
      </c>
      <c r="E636" s="77" t="s">
        <v>6319</v>
      </c>
      <c r="F636" s="77"/>
      <c r="G636" s="77" t="s">
        <v>5042</v>
      </c>
      <c r="H636" s="77" t="s">
        <v>5683</v>
      </c>
      <c r="I636" s="77" t="s">
        <v>5805</v>
      </c>
      <c r="J636" s="77" t="s">
        <v>121</v>
      </c>
      <c r="K636" s="77"/>
      <c r="L636" s="77"/>
      <c r="M636" s="78"/>
      <c r="N636" s="78"/>
      <c r="O636" s="78"/>
      <c r="P636" s="78"/>
      <c r="Q636" s="78"/>
      <c r="R636" s="77" t="s">
        <v>4803</v>
      </c>
    </row>
    <row r="637" customHeight="1" spans="1:18">
      <c r="A637" s="76" t="s">
        <v>329</v>
      </c>
      <c r="B637" s="6" t="s">
        <v>6318</v>
      </c>
      <c r="C637" s="6" t="s">
        <v>4804</v>
      </c>
      <c r="D637" s="77" t="s">
        <v>4805</v>
      </c>
      <c r="E637" s="77" t="s">
        <v>6320</v>
      </c>
      <c r="F637" s="77"/>
      <c r="G637" s="77" t="s">
        <v>5192</v>
      </c>
      <c r="H637" s="77" t="s">
        <v>5685</v>
      </c>
      <c r="I637" s="77" t="s">
        <v>5181</v>
      </c>
      <c r="J637" s="77" t="s">
        <v>121</v>
      </c>
      <c r="K637" s="77"/>
      <c r="L637" s="77"/>
      <c r="M637" s="78"/>
      <c r="N637" s="78"/>
      <c r="O637" s="78"/>
      <c r="P637" s="78"/>
      <c r="Q637" s="78"/>
      <c r="R637" s="77" t="s">
        <v>4803</v>
      </c>
    </row>
    <row r="638" customHeight="1" spans="1:18">
      <c r="A638" s="76" t="s">
        <v>329</v>
      </c>
      <c r="B638" s="6" t="s">
        <v>6321</v>
      </c>
      <c r="C638" s="6" t="s">
        <v>4797</v>
      </c>
      <c r="D638" s="77" t="s">
        <v>4798</v>
      </c>
      <c r="E638" s="77" t="s">
        <v>6316</v>
      </c>
      <c r="F638" s="77"/>
      <c r="G638" s="77" t="s">
        <v>5042</v>
      </c>
      <c r="H638" s="77" t="s">
        <v>5608</v>
      </c>
      <c r="I638" s="77" t="s">
        <v>5194</v>
      </c>
      <c r="J638" s="77" t="s">
        <v>121</v>
      </c>
      <c r="K638" s="77"/>
      <c r="L638" s="77"/>
      <c r="M638" s="78"/>
      <c r="N638" s="78"/>
      <c r="O638" s="78"/>
      <c r="P638" s="78"/>
      <c r="Q638" s="78"/>
      <c r="R638" s="77" t="s">
        <v>4803</v>
      </c>
    </row>
    <row r="639" customHeight="1" spans="1:18">
      <c r="A639" s="76" t="s">
        <v>329</v>
      </c>
      <c r="B639" s="6" t="s">
        <v>6321</v>
      </c>
      <c r="C639" s="6" t="s">
        <v>4804</v>
      </c>
      <c r="D639" s="77" t="s">
        <v>4805</v>
      </c>
      <c r="E639" s="77" t="s">
        <v>6317</v>
      </c>
      <c r="F639" s="77"/>
      <c r="G639" s="77" t="s">
        <v>5192</v>
      </c>
      <c r="H639" s="77" t="s">
        <v>5609</v>
      </c>
      <c r="I639" s="77" t="s">
        <v>5262</v>
      </c>
      <c r="J639" s="77" t="s">
        <v>121</v>
      </c>
      <c r="K639" s="77"/>
      <c r="L639" s="77"/>
      <c r="M639" s="78"/>
      <c r="N639" s="78"/>
      <c r="O639" s="78"/>
      <c r="P639" s="78"/>
      <c r="Q639" s="78"/>
      <c r="R639" s="77" t="s">
        <v>4803</v>
      </c>
    </row>
    <row r="640" customHeight="1" spans="1:18">
      <c r="A640" s="76" t="s">
        <v>329</v>
      </c>
      <c r="B640" s="6" t="s">
        <v>6322</v>
      </c>
      <c r="C640" s="6" t="s">
        <v>4797</v>
      </c>
      <c r="D640" s="77" t="s">
        <v>4798</v>
      </c>
      <c r="E640" s="77" t="s">
        <v>6323</v>
      </c>
      <c r="F640" s="77"/>
      <c r="G640" s="77" t="s">
        <v>3958</v>
      </c>
      <c r="H640" s="77" t="s">
        <v>5261</v>
      </c>
      <c r="I640" s="77" t="s">
        <v>5754</v>
      </c>
      <c r="J640" s="77" t="s">
        <v>121</v>
      </c>
      <c r="K640" s="77"/>
      <c r="L640" s="77"/>
      <c r="M640" s="78"/>
      <c r="N640" s="78"/>
      <c r="O640" s="78"/>
      <c r="P640" s="78"/>
      <c r="Q640" s="78"/>
      <c r="R640" s="77" t="s">
        <v>4803</v>
      </c>
    </row>
    <row r="641" customHeight="1" spans="1:18">
      <c r="A641" s="76" t="s">
        <v>329</v>
      </c>
      <c r="B641" s="6" t="s">
        <v>6322</v>
      </c>
      <c r="C641" s="6" t="s">
        <v>4804</v>
      </c>
      <c r="D641" s="77" t="s">
        <v>4805</v>
      </c>
      <c r="E641" s="77" t="s">
        <v>6324</v>
      </c>
      <c r="F641" s="77"/>
      <c r="G641" s="77" t="s">
        <v>5179</v>
      </c>
      <c r="H641" s="77" t="s">
        <v>5796</v>
      </c>
      <c r="I641" s="77" t="s">
        <v>5262</v>
      </c>
      <c r="J641" s="77" t="s">
        <v>121</v>
      </c>
      <c r="K641" s="77"/>
      <c r="L641" s="77"/>
      <c r="M641" s="78"/>
      <c r="N641" s="78"/>
      <c r="O641" s="78"/>
      <c r="P641" s="78"/>
      <c r="Q641" s="78"/>
      <c r="R641" s="77" t="s">
        <v>4803</v>
      </c>
    </row>
    <row r="642" customHeight="1" spans="1:18">
      <c r="A642" s="76" t="s">
        <v>329</v>
      </c>
      <c r="B642" s="6" t="s">
        <v>6325</v>
      </c>
      <c r="C642" s="6" t="s">
        <v>4797</v>
      </c>
      <c r="D642" s="77" t="s">
        <v>4798</v>
      </c>
      <c r="E642" s="77" t="s">
        <v>5682</v>
      </c>
      <c r="F642" s="77"/>
      <c r="G642" s="77" t="s">
        <v>5042</v>
      </c>
      <c r="H642" s="77" t="s">
        <v>5683</v>
      </c>
      <c r="I642" s="77" t="s">
        <v>5194</v>
      </c>
      <c r="J642" s="77" t="s">
        <v>121</v>
      </c>
      <c r="K642" s="77"/>
      <c r="L642" s="77"/>
      <c r="M642" s="78"/>
      <c r="N642" s="78"/>
      <c r="O642" s="78"/>
      <c r="P642" s="78"/>
      <c r="Q642" s="78"/>
      <c r="R642" s="77" t="s">
        <v>4803</v>
      </c>
    </row>
    <row r="643" customHeight="1" spans="1:18">
      <c r="A643" s="76" t="s">
        <v>329</v>
      </c>
      <c r="B643" s="6" t="s">
        <v>6325</v>
      </c>
      <c r="C643" s="6" t="s">
        <v>4804</v>
      </c>
      <c r="D643" s="77" t="s">
        <v>4805</v>
      </c>
      <c r="E643" s="77" t="s">
        <v>5684</v>
      </c>
      <c r="F643" s="77"/>
      <c r="G643" s="77" t="s">
        <v>5192</v>
      </c>
      <c r="H643" s="77" t="s">
        <v>5685</v>
      </c>
      <c r="I643" s="77" t="s">
        <v>5197</v>
      </c>
      <c r="J643" s="77" t="s">
        <v>121</v>
      </c>
      <c r="K643" s="77"/>
      <c r="L643" s="77"/>
      <c r="M643" s="78"/>
      <c r="N643" s="78"/>
      <c r="O643" s="78"/>
      <c r="P643" s="78"/>
      <c r="Q643" s="78"/>
      <c r="R643" s="77" t="s">
        <v>4803</v>
      </c>
    </row>
    <row r="644" customHeight="1" spans="1:18">
      <c r="A644" s="76" t="s">
        <v>329</v>
      </c>
      <c r="B644" s="6" t="s">
        <v>6326</v>
      </c>
      <c r="C644" s="6" t="s">
        <v>4797</v>
      </c>
      <c r="D644" s="77" t="s">
        <v>4798</v>
      </c>
      <c r="E644" s="77" t="s">
        <v>6297</v>
      </c>
      <c r="F644" s="77"/>
      <c r="G644" s="77" t="s">
        <v>6118</v>
      </c>
      <c r="H644" s="77" t="s">
        <v>5753</v>
      </c>
      <c r="I644" s="77" t="s">
        <v>5194</v>
      </c>
      <c r="J644" s="77" t="s">
        <v>121</v>
      </c>
      <c r="K644" s="77"/>
      <c r="L644" s="77"/>
      <c r="M644" s="78"/>
      <c r="N644" s="78"/>
      <c r="O644" s="78"/>
      <c r="P644" s="78"/>
      <c r="Q644" s="78"/>
      <c r="R644" s="77" t="s">
        <v>4803</v>
      </c>
    </row>
    <row r="645" customHeight="1" spans="1:18">
      <c r="A645" s="76" t="s">
        <v>329</v>
      </c>
      <c r="B645" s="6" t="s">
        <v>6326</v>
      </c>
      <c r="C645" s="6" t="s">
        <v>4804</v>
      </c>
      <c r="D645" s="77" t="s">
        <v>4805</v>
      </c>
      <c r="E645" s="77" t="s">
        <v>6298</v>
      </c>
      <c r="F645" s="77"/>
      <c r="G645" s="77" t="s">
        <v>4854</v>
      </c>
      <c r="H645" s="77" t="s">
        <v>6299</v>
      </c>
      <c r="I645" s="77" t="s">
        <v>6300</v>
      </c>
      <c r="J645" s="77" t="s">
        <v>121</v>
      </c>
      <c r="K645" s="77"/>
      <c r="L645" s="77"/>
      <c r="M645" s="78"/>
      <c r="N645" s="78"/>
      <c r="O645" s="78"/>
      <c r="P645" s="78"/>
      <c r="Q645" s="78"/>
      <c r="R645" s="77" t="s">
        <v>4803</v>
      </c>
    </row>
    <row r="646" customHeight="1" spans="1:18">
      <c r="A646" s="76" t="s">
        <v>329</v>
      </c>
      <c r="B646" s="6" t="s">
        <v>6327</v>
      </c>
      <c r="C646" s="6" t="s">
        <v>4797</v>
      </c>
      <c r="D646" s="77" t="s">
        <v>4798</v>
      </c>
      <c r="E646" s="77" t="s">
        <v>6328</v>
      </c>
      <c r="F646" s="77"/>
      <c r="G646" s="77" t="s">
        <v>5184</v>
      </c>
      <c r="H646" s="77" t="s">
        <v>5678</v>
      </c>
      <c r="I646" s="77" t="s">
        <v>5194</v>
      </c>
      <c r="J646" s="77" t="s">
        <v>121</v>
      </c>
      <c r="K646" s="77"/>
      <c r="L646" s="77"/>
      <c r="M646" s="78"/>
      <c r="N646" s="78"/>
      <c r="O646" s="78"/>
      <c r="P646" s="78"/>
      <c r="Q646" s="78"/>
      <c r="R646" s="77" t="s">
        <v>4803</v>
      </c>
    </row>
    <row r="647" customHeight="1" spans="1:18">
      <c r="A647" s="76" t="s">
        <v>329</v>
      </c>
      <c r="B647" s="6" t="s">
        <v>6327</v>
      </c>
      <c r="C647" s="6" t="s">
        <v>4804</v>
      </c>
      <c r="D647" s="77" t="s">
        <v>4805</v>
      </c>
      <c r="E647" s="77" t="s">
        <v>6329</v>
      </c>
      <c r="F647" s="77"/>
      <c r="G647" s="77" t="s">
        <v>5192</v>
      </c>
      <c r="H647" s="77" t="s">
        <v>6330</v>
      </c>
      <c r="I647" s="77" t="s">
        <v>5197</v>
      </c>
      <c r="J647" s="77" t="s">
        <v>121</v>
      </c>
      <c r="K647" s="77"/>
      <c r="L647" s="77"/>
      <c r="M647" s="78"/>
      <c r="N647" s="78"/>
      <c r="O647" s="78"/>
      <c r="P647" s="78"/>
      <c r="Q647" s="78"/>
      <c r="R647" s="77" t="s">
        <v>4803</v>
      </c>
    </row>
    <row r="648" customHeight="1" spans="1:18">
      <c r="A648" s="76" t="s">
        <v>329</v>
      </c>
      <c r="B648" s="6" t="s">
        <v>6331</v>
      </c>
      <c r="C648" s="6" t="s">
        <v>4797</v>
      </c>
      <c r="D648" s="77" t="s">
        <v>4798</v>
      </c>
      <c r="E648" s="77" t="s">
        <v>6332</v>
      </c>
      <c r="F648" s="77"/>
      <c r="G648" s="77" t="s">
        <v>5184</v>
      </c>
      <c r="H648" s="77" t="s">
        <v>5678</v>
      </c>
      <c r="I648" s="77" t="s">
        <v>5194</v>
      </c>
      <c r="J648" s="77" t="s">
        <v>121</v>
      </c>
      <c r="K648" s="77"/>
      <c r="L648" s="77"/>
      <c r="M648" s="78"/>
      <c r="N648" s="78"/>
      <c r="O648" s="78"/>
      <c r="P648" s="78"/>
      <c r="Q648" s="78"/>
      <c r="R648" s="77" t="s">
        <v>4803</v>
      </c>
    </row>
    <row r="649" customHeight="1" spans="1:18">
      <c r="A649" s="76" t="s">
        <v>329</v>
      </c>
      <c r="B649" s="6" t="s">
        <v>6331</v>
      </c>
      <c r="C649" s="6" t="s">
        <v>4804</v>
      </c>
      <c r="D649" s="77" t="s">
        <v>4805</v>
      </c>
      <c r="E649" s="77" t="s">
        <v>6333</v>
      </c>
      <c r="F649" s="77"/>
      <c r="G649" s="77" t="s">
        <v>5192</v>
      </c>
      <c r="H649" s="77" t="s">
        <v>6330</v>
      </c>
      <c r="I649" s="77" t="s">
        <v>5197</v>
      </c>
      <c r="J649" s="77" t="s">
        <v>121</v>
      </c>
      <c r="K649" s="77"/>
      <c r="L649" s="77"/>
      <c r="M649" s="78"/>
      <c r="N649" s="78"/>
      <c r="O649" s="78"/>
      <c r="P649" s="78"/>
      <c r="Q649" s="78"/>
      <c r="R649" s="77" t="s">
        <v>4803</v>
      </c>
    </row>
    <row r="650" customHeight="1" spans="1:18">
      <c r="A650" s="76" t="s">
        <v>329</v>
      </c>
      <c r="B650" s="6" t="s">
        <v>6334</v>
      </c>
      <c r="C650" s="6" t="s">
        <v>4797</v>
      </c>
      <c r="D650" s="77" t="s">
        <v>4798</v>
      </c>
      <c r="E650" s="77" t="s">
        <v>6328</v>
      </c>
      <c r="F650" s="77"/>
      <c r="G650" s="77" t="s">
        <v>5184</v>
      </c>
      <c r="H650" s="77" t="s">
        <v>5678</v>
      </c>
      <c r="I650" s="77" t="s">
        <v>5194</v>
      </c>
      <c r="J650" s="77" t="s">
        <v>121</v>
      </c>
      <c r="K650" s="77"/>
      <c r="L650" s="77"/>
      <c r="M650" s="78"/>
      <c r="N650" s="78"/>
      <c r="O650" s="78"/>
      <c r="P650" s="78"/>
      <c r="Q650" s="78"/>
      <c r="R650" s="77" t="s">
        <v>4803</v>
      </c>
    </row>
    <row r="651" customHeight="1" spans="1:18">
      <c r="A651" s="76" t="s">
        <v>329</v>
      </c>
      <c r="B651" s="6" t="s">
        <v>6334</v>
      </c>
      <c r="C651" s="6" t="s">
        <v>4804</v>
      </c>
      <c r="D651" s="77" t="s">
        <v>4805</v>
      </c>
      <c r="E651" s="77" t="s">
        <v>6333</v>
      </c>
      <c r="F651" s="77"/>
      <c r="G651" s="77" t="s">
        <v>5192</v>
      </c>
      <c r="H651" s="77" t="s">
        <v>6330</v>
      </c>
      <c r="I651" s="77" t="s">
        <v>5197</v>
      </c>
      <c r="J651" s="77" t="s">
        <v>121</v>
      </c>
      <c r="K651" s="77"/>
      <c r="L651" s="77"/>
      <c r="M651" s="78"/>
      <c r="N651" s="78"/>
      <c r="O651" s="78"/>
      <c r="P651" s="78"/>
      <c r="Q651" s="78"/>
      <c r="R651" s="77" t="s">
        <v>4803</v>
      </c>
    </row>
    <row r="652" customHeight="1" spans="1:18">
      <c r="A652" s="76" t="s">
        <v>329</v>
      </c>
      <c r="B652" s="6" t="s">
        <v>6335</v>
      </c>
      <c r="C652" s="6" t="s">
        <v>4797</v>
      </c>
      <c r="D652" s="77" t="s">
        <v>4798</v>
      </c>
      <c r="E652" s="77" t="s">
        <v>6328</v>
      </c>
      <c r="F652" s="77"/>
      <c r="G652" s="77" t="s">
        <v>5184</v>
      </c>
      <c r="H652" s="77" t="s">
        <v>5678</v>
      </c>
      <c r="I652" s="77" t="s">
        <v>5194</v>
      </c>
      <c r="J652" s="77" t="s">
        <v>121</v>
      </c>
      <c r="K652" s="77"/>
      <c r="L652" s="77"/>
      <c r="M652" s="78"/>
      <c r="N652" s="78"/>
      <c r="O652" s="78"/>
      <c r="P652" s="78"/>
      <c r="Q652" s="78"/>
      <c r="R652" s="77" t="s">
        <v>4803</v>
      </c>
    </row>
    <row r="653" customHeight="1" spans="1:18">
      <c r="A653" s="76" t="s">
        <v>329</v>
      </c>
      <c r="B653" s="6" t="s">
        <v>6335</v>
      </c>
      <c r="C653" s="6" t="s">
        <v>4804</v>
      </c>
      <c r="D653" s="77" t="s">
        <v>4805</v>
      </c>
      <c r="E653" s="77" t="s">
        <v>6336</v>
      </c>
      <c r="F653" s="77"/>
      <c r="G653" s="77" t="s">
        <v>6303</v>
      </c>
      <c r="H653" s="77" t="s">
        <v>6330</v>
      </c>
      <c r="I653" s="77" t="s">
        <v>5197</v>
      </c>
      <c r="J653" s="77" t="s">
        <v>121</v>
      </c>
      <c r="K653" s="77"/>
      <c r="L653" s="77"/>
      <c r="M653" s="78"/>
      <c r="N653" s="78"/>
      <c r="O653" s="78"/>
      <c r="P653" s="78"/>
      <c r="Q653" s="78"/>
      <c r="R653" s="77" t="s">
        <v>4803</v>
      </c>
    </row>
    <row r="654" customHeight="1" spans="1:18">
      <c r="A654" s="76" t="s">
        <v>329</v>
      </c>
      <c r="B654" s="6" t="s">
        <v>6337</v>
      </c>
      <c r="C654" s="6" t="s">
        <v>4797</v>
      </c>
      <c r="D654" s="77" t="s">
        <v>4798</v>
      </c>
      <c r="E654" s="77" t="s">
        <v>6338</v>
      </c>
      <c r="F654" s="77"/>
      <c r="G654" s="77" t="s">
        <v>3966</v>
      </c>
      <c r="H654" s="77" t="s">
        <v>5440</v>
      </c>
      <c r="I654" s="77" t="s">
        <v>4813</v>
      </c>
      <c r="J654" s="77" t="s">
        <v>121</v>
      </c>
      <c r="K654" s="77"/>
      <c r="L654" s="77"/>
      <c r="M654" s="78"/>
      <c r="N654" s="78"/>
      <c r="O654" s="78"/>
      <c r="P654" s="78"/>
      <c r="Q654" s="78"/>
      <c r="R654" s="77" t="s">
        <v>4803</v>
      </c>
    </row>
    <row r="655" customHeight="1" spans="1:18">
      <c r="A655" s="76" t="s">
        <v>329</v>
      </c>
      <c r="B655" s="6" t="s">
        <v>6337</v>
      </c>
      <c r="C655" s="6" t="s">
        <v>4804</v>
      </c>
      <c r="D655" s="77" t="s">
        <v>4805</v>
      </c>
      <c r="E655" s="77" t="s">
        <v>6339</v>
      </c>
      <c r="F655" s="77"/>
      <c r="G655" s="77" t="s">
        <v>4980</v>
      </c>
      <c r="H655" s="77" t="s">
        <v>6340</v>
      </c>
      <c r="I655" s="77" t="s">
        <v>5172</v>
      </c>
      <c r="J655" s="77" t="s">
        <v>121</v>
      </c>
      <c r="K655" s="77"/>
      <c r="L655" s="77"/>
      <c r="M655" s="78"/>
      <c r="N655" s="78"/>
      <c r="O655" s="78"/>
      <c r="P655" s="78"/>
      <c r="Q655" s="78"/>
      <c r="R655" s="77" t="s">
        <v>4803</v>
      </c>
    </row>
    <row r="656" customHeight="1" spans="1:18">
      <c r="A656" s="76" t="s">
        <v>329</v>
      </c>
      <c r="B656" s="6" t="s">
        <v>6341</v>
      </c>
      <c r="C656" s="6" t="s">
        <v>4797</v>
      </c>
      <c r="D656" s="77" t="s">
        <v>4798</v>
      </c>
      <c r="E656" s="77" t="s">
        <v>6342</v>
      </c>
      <c r="F656" s="77"/>
      <c r="G656" s="77" t="s">
        <v>6343</v>
      </c>
      <c r="H656" s="77" t="s">
        <v>5400</v>
      </c>
      <c r="I656" s="77" t="s">
        <v>5984</v>
      </c>
      <c r="J656" s="77" t="s">
        <v>121</v>
      </c>
      <c r="K656" s="77"/>
      <c r="L656" s="77"/>
      <c r="M656" s="78"/>
      <c r="N656" s="78"/>
      <c r="O656" s="78"/>
      <c r="P656" s="78"/>
      <c r="Q656" s="78"/>
      <c r="R656" s="77" t="s">
        <v>4803</v>
      </c>
    </row>
    <row r="657" customHeight="1" spans="1:18">
      <c r="A657" s="76" t="s">
        <v>329</v>
      </c>
      <c r="B657" s="6" t="s">
        <v>6341</v>
      </c>
      <c r="C657" s="6" t="s">
        <v>4804</v>
      </c>
      <c r="D657" s="77" t="s">
        <v>4805</v>
      </c>
      <c r="E657" s="77" t="s">
        <v>6344</v>
      </c>
      <c r="F657" s="77"/>
      <c r="G657" s="77" t="s">
        <v>6345</v>
      </c>
      <c r="H657" s="77" t="s">
        <v>5451</v>
      </c>
      <c r="I657" s="77" t="s">
        <v>5317</v>
      </c>
      <c r="J657" s="77" t="s">
        <v>121</v>
      </c>
      <c r="K657" s="77"/>
      <c r="L657" s="77"/>
      <c r="M657" s="78"/>
      <c r="N657" s="78"/>
      <c r="O657" s="78"/>
      <c r="P657" s="78"/>
      <c r="Q657" s="78"/>
      <c r="R657" s="77" t="s">
        <v>4803</v>
      </c>
    </row>
    <row r="658" customHeight="1" spans="1:18">
      <c r="A658" s="76" t="s">
        <v>329</v>
      </c>
      <c r="B658" s="6" t="s">
        <v>6346</v>
      </c>
      <c r="C658" s="6" t="s">
        <v>4797</v>
      </c>
      <c r="D658" s="77" t="s">
        <v>4798</v>
      </c>
      <c r="E658" s="77"/>
      <c r="F658" s="77"/>
      <c r="G658" s="77" t="s">
        <v>6347</v>
      </c>
      <c r="H658" s="77" t="s">
        <v>6348</v>
      </c>
      <c r="I658" s="77" t="s">
        <v>6349</v>
      </c>
      <c r="J658" s="77" t="s">
        <v>121</v>
      </c>
      <c r="K658" s="77"/>
      <c r="L658" s="77"/>
      <c r="M658" s="78"/>
      <c r="N658" s="78"/>
      <c r="O658" s="78"/>
      <c r="P658" s="78"/>
      <c r="Q658" s="78"/>
      <c r="R658" s="77" t="s">
        <v>4803</v>
      </c>
    </row>
    <row r="659" customHeight="1" spans="1:18">
      <c r="A659" s="76" t="s">
        <v>329</v>
      </c>
      <c r="B659" s="6" t="s">
        <v>6346</v>
      </c>
      <c r="C659" s="6" t="s">
        <v>4804</v>
      </c>
      <c r="D659" s="77" t="s">
        <v>4805</v>
      </c>
      <c r="E659" s="77" t="s">
        <v>6350</v>
      </c>
      <c r="F659" s="77"/>
      <c r="G659" s="77" t="s">
        <v>6351</v>
      </c>
      <c r="H659" s="77" t="s">
        <v>6103</v>
      </c>
      <c r="I659" s="77" t="s">
        <v>6352</v>
      </c>
      <c r="J659" s="77" t="s">
        <v>121</v>
      </c>
      <c r="K659" s="77"/>
      <c r="L659" s="77"/>
      <c r="M659" s="78"/>
      <c r="N659" s="78"/>
      <c r="O659" s="78"/>
      <c r="P659" s="78"/>
      <c r="Q659" s="78"/>
      <c r="R659" s="77" t="s">
        <v>4803</v>
      </c>
    </row>
    <row r="660" customHeight="1" spans="1:18">
      <c r="A660" s="76" t="s">
        <v>329</v>
      </c>
      <c r="B660" s="6" t="s">
        <v>6353</v>
      </c>
      <c r="C660" s="6" t="s">
        <v>4797</v>
      </c>
      <c r="D660" s="77" t="s">
        <v>4798</v>
      </c>
      <c r="E660" s="77"/>
      <c r="F660" s="77"/>
      <c r="G660" s="77"/>
      <c r="H660" s="77"/>
      <c r="I660" s="77"/>
      <c r="J660" s="77" t="s">
        <v>121</v>
      </c>
      <c r="K660" s="77"/>
      <c r="L660" s="77"/>
      <c r="M660" s="78"/>
      <c r="N660" s="78"/>
      <c r="O660" s="78"/>
      <c r="P660" s="78"/>
      <c r="Q660" s="78"/>
      <c r="R660" s="77" t="s">
        <v>4803</v>
      </c>
    </row>
    <row r="661" customHeight="1" spans="1:18">
      <c r="A661" s="76" t="s">
        <v>329</v>
      </c>
      <c r="B661" s="6" t="s">
        <v>6353</v>
      </c>
      <c r="C661" s="6" t="s">
        <v>4804</v>
      </c>
      <c r="D661" s="77" t="s">
        <v>4805</v>
      </c>
      <c r="E661" s="77"/>
      <c r="F661" s="77"/>
      <c r="G661" s="77"/>
      <c r="H661" s="77"/>
      <c r="I661" s="77"/>
      <c r="J661" s="77" t="s">
        <v>121</v>
      </c>
      <c r="K661" s="77"/>
      <c r="L661" s="77"/>
      <c r="M661" s="78"/>
      <c r="N661" s="78"/>
      <c r="O661" s="78"/>
      <c r="P661" s="78"/>
      <c r="Q661" s="78"/>
      <c r="R661" s="77" t="s">
        <v>4803</v>
      </c>
    </row>
    <row r="662" customHeight="1" spans="1:18">
      <c r="A662" s="76" t="s">
        <v>329</v>
      </c>
      <c r="B662" s="6" t="s">
        <v>6354</v>
      </c>
      <c r="C662" s="6" t="s">
        <v>4797</v>
      </c>
      <c r="D662" s="77" t="s">
        <v>4798</v>
      </c>
      <c r="E662" s="77" t="s">
        <v>6355</v>
      </c>
      <c r="F662" s="77"/>
      <c r="G662" s="77" t="s">
        <v>5891</v>
      </c>
      <c r="H662" s="77" t="s">
        <v>5185</v>
      </c>
      <c r="I662" s="77" t="s">
        <v>5194</v>
      </c>
      <c r="J662" s="77" t="s">
        <v>121</v>
      </c>
      <c r="K662" s="77"/>
      <c r="L662" s="77"/>
      <c r="M662" s="78"/>
      <c r="N662" s="78"/>
      <c r="O662" s="78"/>
      <c r="P662" s="78"/>
      <c r="Q662" s="78"/>
      <c r="R662" s="77" t="s">
        <v>4803</v>
      </c>
    </row>
    <row r="663" customHeight="1" spans="1:18">
      <c r="A663" s="76" t="s">
        <v>329</v>
      </c>
      <c r="B663" s="6" t="s">
        <v>6354</v>
      </c>
      <c r="C663" s="6" t="s">
        <v>4804</v>
      </c>
      <c r="D663" s="77" t="s">
        <v>4805</v>
      </c>
      <c r="E663" s="77" t="s">
        <v>6356</v>
      </c>
      <c r="F663" s="77"/>
      <c r="G663" s="77" t="s">
        <v>5015</v>
      </c>
      <c r="H663" s="77" t="s">
        <v>5671</v>
      </c>
      <c r="I663" s="77" t="s">
        <v>5189</v>
      </c>
      <c r="J663" s="77" t="s">
        <v>121</v>
      </c>
      <c r="K663" s="77"/>
      <c r="L663" s="77"/>
      <c r="M663" s="78"/>
      <c r="N663" s="78"/>
      <c r="O663" s="78"/>
      <c r="P663" s="78"/>
      <c r="Q663" s="78"/>
      <c r="R663" s="77" t="s">
        <v>4803</v>
      </c>
    </row>
    <row r="664" customHeight="1" spans="1:18">
      <c r="A664" s="76" t="s">
        <v>329</v>
      </c>
      <c r="B664" s="6" t="s">
        <v>6357</v>
      </c>
      <c r="C664" s="6" t="s">
        <v>4797</v>
      </c>
      <c r="D664" s="77" t="s">
        <v>4798</v>
      </c>
      <c r="E664" s="77" t="s">
        <v>6358</v>
      </c>
      <c r="F664" s="77"/>
      <c r="G664" s="77" t="s">
        <v>4955</v>
      </c>
      <c r="H664" s="77" t="s">
        <v>5727</v>
      </c>
      <c r="I664" s="77" t="s">
        <v>5194</v>
      </c>
      <c r="J664" s="77" t="s">
        <v>121</v>
      </c>
      <c r="K664" s="77"/>
      <c r="L664" s="77"/>
      <c r="M664" s="78"/>
      <c r="N664" s="78"/>
      <c r="O664" s="78"/>
      <c r="P664" s="78"/>
      <c r="Q664" s="78"/>
      <c r="R664" s="77" t="s">
        <v>4803</v>
      </c>
    </row>
    <row r="665" customHeight="1" spans="1:18">
      <c r="A665" s="76" t="s">
        <v>329</v>
      </c>
      <c r="B665" s="6" t="s">
        <v>6357</v>
      </c>
      <c r="C665" s="6" t="s">
        <v>4804</v>
      </c>
      <c r="D665" s="77" t="s">
        <v>4805</v>
      </c>
      <c r="E665" s="77" t="s">
        <v>6359</v>
      </c>
      <c r="F665" s="77"/>
      <c r="G665" s="77" t="s">
        <v>5192</v>
      </c>
      <c r="H665" s="77" t="s">
        <v>5744</v>
      </c>
      <c r="I665" s="77" t="s">
        <v>5262</v>
      </c>
      <c r="J665" s="77" t="s">
        <v>121</v>
      </c>
      <c r="K665" s="77"/>
      <c r="L665" s="77"/>
      <c r="M665" s="78"/>
      <c r="N665" s="78"/>
      <c r="O665" s="78"/>
      <c r="P665" s="78"/>
      <c r="Q665" s="78"/>
      <c r="R665" s="77" t="s">
        <v>4803</v>
      </c>
    </row>
    <row r="666" customHeight="1" spans="1:18">
      <c r="A666" s="76" t="s">
        <v>329</v>
      </c>
      <c r="B666" s="6" t="s">
        <v>6360</v>
      </c>
      <c r="C666" s="6" t="s">
        <v>4797</v>
      </c>
      <c r="D666" s="77" t="s">
        <v>4798</v>
      </c>
      <c r="E666" s="77" t="s">
        <v>6358</v>
      </c>
      <c r="F666" s="77"/>
      <c r="G666" s="77" t="s">
        <v>4955</v>
      </c>
      <c r="H666" s="77" t="s">
        <v>5727</v>
      </c>
      <c r="I666" s="77" t="s">
        <v>5194</v>
      </c>
      <c r="J666" s="77" t="s">
        <v>121</v>
      </c>
      <c r="K666" s="77"/>
      <c r="L666" s="77"/>
      <c r="M666" s="78"/>
      <c r="N666" s="78"/>
      <c r="O666" s="78"/>
      <c r="P666" s="78"/>
      <c r="Q666" s="78"/>
      <c r="R666" s="77" t="s">
        <v>4803</v>
      </c>
    </row>
    <row r="667" customHeight="1" spans="1:18">
      <c r="A667" s="76" t="s">
        <v>329</v>
      </c>
      <c r="B667" s="6" t="s">
        <v>6360</v>
      </c>
      <c r="C667" s="6" t="s">
        <v>4804</v>
      </c>
      <c r="D667" s="77" t="s">
        <v>4805</v>
      </c>
      <c r="E667" s="77" t="s">
        <v>5743</v>
      </c>
      <c r="F667" s="77"/>
      <c r="G667" s="77" t="s">
        <v>4983</v>
      </c>
      <c r="H667" s="77" t="s">
        <v>5744</v>
      </c>
      <c r="I667" s="77" t="s">
        <v>5262</v>
      </c>
      <c r="J667" s="77" t="s">
        <v>121</v>
      </c>
      <c r="K667" s="77"/>
      <c r="L667" s="77"/>
      <c r="M667" s="78"/>
      <c r="N667" s="78"/>
      <c r="O667" s="78"/>
      <c r="P667" s="78"/>
      <c r="Q667" s="78"/>
      <c r="R667" s="77" t="s">
        <v>4803</v>
      </c>
    </row>
    <row r="668" customHeight="1" spans="1:18">
      <c r="A668" s="76" t="s">
        <v>329</v>
      </c>
      <c r="B668" s="6" t="s">
        <v>6361</v>
      </c>
      <c r="C668" s="6" t="s">
        <v>4797</v>
      </c>
      <c r="D668" s="77" t="s">
        <v>4798</v>
      </c>
      <c r="E668" s="77" t="s">
        <v>5752</v>
      </c>
      <c r="F668" s="77"/>
      <c r="G668" s="77" t="s">
        <v>3958</v>
      </c>
      <c r="H668" s="77" t="s">
        <v>5753</v>
      </c>
      <c r="I668" s="77" t="s">
        <v>5754</v>
      </c>
      <c r="J668" s="77" t="s">
        <v>121</v>
      </c>
      <c r="K668" s="77"/>
      <c r="L668" s="77"/>
      <c r="M668" s="78"/>
      <c r="N668" s="78"/>
      <c r="O668" s="78"/>
      <c r="P668" s="78"/>
      <c r="Q668" s="78"/>
      <c r="R668" s="77" t="s">
        <v>4803</v>
      </c>
    </row>
    <row r="669" customHeight="1" spans="1:18">
      <c r="A669" s="76" t="s">
        <v>329</v>
      </c>
      <c r="B669" s="6" t="s">
        <v>6361</v>
      </c>
      <c r="C669" s="6" t="s">
        <v>4804</v>
      </c>
      <c r="D669" s="77" t="s">
        <v>4805</v>
      </c>
      <c r="E669" s="77" t="s">
        <v>5755</v>
      </c>
      <c r="F669" s="77"/>
      <c r="G669" s="77" t="s">
        <v>4980</v>
      </c>
      <c r="H669" s="77" t="s">
        <v>5744</v>
      </c>
      <c r="I669" s="77" t="s">
        <v>5262</v>
      </c>
      <c r="J669" s="77" t="s">
        <v>121</v>
      </c>
      <c r="K669" s="77"/>
      <c r="L669" s="77"/>
      <c r="M669" s="78"/>
      <c r="N669" s="78"/>
      <c r="O669" s="78"/>
      <c r="P669" s="78"/>
      <c r="Q669" s="78"/>
      <c r="R669" s="77" t="s">
        <v>4803</v>
      </c>
    </row>
    <row r="670" customHeight="1" spans="1:18">
      <c r="A670" s="76" t="s">
        <v>329</v>
      </c>
      <c r="B670" s="6" t="s">
        <v>6362</v>
      </c>
      <c r="C670" s="6" t="s">
        <v>4797</v>
      </c>
      <c r="D670" s="77" t="s">
        <v>4798</v>
      </c>
      <c r="E670" s="77" t="s">
        <v>6363</v>
      </c>
      <c r="F670" s="77"/>
      <c r="G670" s="77" t="s">
        <v>6364</v>
      </c>
      <c r="H670" s="77" t="s">
        <v>5889</v>
      </c>
      <c r="I670" s="77" t="s">
        <v>6365</v>
      </c>
      <c r="J670" s="77" t="s">
        <v>121</v>
      </c>
      <c r="K670" s="77"/>
      <c r="L670" s="77"/>
      <c r="M670" s="78"/>
      <c r="N670" s="78"/>
      <c r="O670" s="78"/>
      <c r="P670" s="78"/>
      <c r="Q670" s="78"/>
      <c r="R670" s="77" t="s">
        <v>4803</v>
      </c>
    </row>
    <row r="671" customHeight="1" spans="1:18">
      <c r="A671" s="76" t="s">
        <v>329</v>
      </c>
      <c r="B671" s="6" t="s">
        <v>6362</v>
      </c>
      <c r="C671" s="6" t="s">
        <v>4804</v>
      </c>
      <c r="D671" s="77" t="s">
        <v>4805</v>
      </c>
      <c r="E671" s="77" t="s">
        <v>6366</v>
      </c>
      <c r="F671" s="77"/>
      <c r="G671" s="77" t="s">
        <v>6367</v>
      </c>
      <c r="H671" s="77" t="s">
        <v>6368</v>
      </c>
      <c r="I671" s="77" t="s">
        <v>6369</v>
      </c>
      <c r="J671" s="77" t="s">
        <v>121</v>
      </c>
      <c r="K671" s="77"/>
      <c r="L671" s="77"/>
      <c r="M671" s="78"/>
      <c r="N671" s="78"/>
      <c r="O671" s="78"/>
      <c r="P671" s="78"/>
      <c r="Q671" s="78"/>
      <c r="R671" s="77" t="s">
        <v>4803</v>
      </c>
    </row>
    <row r="672" customHeight="1" spans="1:18">
      <c r="A672" s="76" t="s">
        <v>329</v>
      </c>
      <c r="B672" s="6" t="s">
        <v>6370</v>
      </c>
      <c r="C672" s="6" t="s">
        <v>4797</v>
      </c>
      <c r="D672" s="77" t="s">
        <v>4798</v>
      </c>
      <c r="E672" s="77"/>
      <c r="F672" s="77"/>
      <c r="G672" s="77" t="s">
        <v>6371</v>
      </c>
      <c r="H672" s="77" t="s">
        <v>6030</v>
      </c>
      <c r="I672" s="77" t="s">
        <v>6372</v>
      </c>
      <c r="J672" s="77" t="s">
        <v>121</v>
      </c>
      <c r="K672" s="77"/>
      <c r="L672" s="77"/>
      <c r="M672" s="78"/>
      <c r="N672" s="78"/>
      <c r="O672" s="78"/>
      <c r="P672" s="78"/>
      <c r="Q672" s="78"/>
      <c r="R672" s="77" t="s">
        <v>4803</v>
      </c>
    </row>
    <row r="673" customHeight="1" spans="1:18">
      <c r="A673" s="76" t="s">
        <v>329</v>
      </c>
      <c r="B673" s="6" t="s">
        <v>6370</v>
      </c>
      <c r="C673" s="6" t="s">
        <v>4804</v>
      </c>
      <c r="D673" s="77" t="s">
        <v>4805</v>
      </c>
      <c r="E673" s="77"/>
      <c r="F673" s="77"/>
      <c r="G673" s="77" t="s">
        <v>6373</v>
      </c>
      <c r="H673" s="77" t="s">
        <v>5750</v>
      </c>
      <c r="I673" s="77" t="s">
        <v>5646</v>
      </c>
      <c r="J673" s="77" t="s">
        <v>121</v>
      </c>
      <c r="K673" s="77"/>
      <c r="L673" s="77"/>
      <c r="M673" s="78"/>
      <c r="N673" s="78"/>
      <c r="O673" s="78"/>
      <c r="P673" s="78"/>
      <c r="Q673" s="78"/>
      <c r="R673" s="77" t="s">
        <v>4803</v>
      </c>
    </row>
    <row r="674" customHeight="1" spans="1:18">
      <c r="A674" s="76" t="s">
        <v>329</v>
      </c>
      <c r="B674" s="6" t="s">
        <v>6374</v>
      </c>
      <c r="C674" s="6" t="s">
        <v>4804</v>
      </c>
      <c r="D674" s="77" t="s">
        <v>4805</v>
      </c>
      <c r="E674" s="77"/>
      <c r="F674" s="77"/>
      <c r="G674" s="77" t="s">
        <v>4983</v>
      </c>
      <c r="H674" s="77" t="s">
        <v>6096</v>
      </c>
      <c r="I674" s="77" t="s">
        <v>4816</v>
      </c>
      <c r="J674" s="77" t="s">
        <v>121</v>
      </c>
      <c r="K674" s="77"/>
      <c r="L674" s="77"/>
      <c r="M674" s="78"/>
      <c r="N674" s="78"/>
      <c r="O674" s="78"/>
      <c r="P674" s="78"/>
      <c r="Q674" s="78"/>
      <c r="R674" s="77" t="s">
        <v>4803</v>
      </c>
    </row>
    <row r="675" customHeight="1" spans="1:18">
      <c r="A675" s="76" t="s">
        <v>329</v>
      </c>
      <c r="B675" s="6" t="s">
        <v>6375</v>
      </c>
      <c r="C675" s="6" t="s">
        <v>4804</v>
      </c>
      <c r="D675" s="77" t="s">
        <v>4805</v>
      </c>
      <c r="E675" s="77"/>
      <c r="F675" s="77"/>
      <c r="G675" s="77" t="s">
        <v>5715</v>
      </c>
      <c r="H675" s="77" t="s">
        <v>5039</v>
      </c>
      <c r="I675" s="77" t="s">
        <v>4816</v>
      </c>
      <c r="J675" s="77" t="s">
        <v>121</v>
      </c>
      <c r="K675" s="77"/>
      <c r="L675" s="77"/>
      <c r="M675" s="78"/>
      <c r="N675" s="78"/>
      <c r="O675" s="78"/>
      <c r="P675" s="78"/>
      <c r="Q675" s="78"/>
      <c r="R675" s="77" t="s">
        <v>4803</v>
      </c>
    </row>
    <row r="676" customHeight="1" spans="1:18">
      <c r="A676" s="76" t="s">
        <v>329</v>
      </c>
      <c r="B676" s="6" t="s">
        <v>6164</v>
      </c>
      <c r="C676" s="6" t="s">
        <v>4797</v>
      </c>
      <c r="D676" s="77" t="s">
        <v>4798</v>
      </c>
      <c r="E676" s="77"/>
      <c r="F676" s="77"/>
      <c r="G676" s="77" t="s">
        <v>5640</v>
      </c>
      <c r="H676" s="77" t="s">
        <v>6172</v>
      </c>
      <c r="I676" s="77" t="s">
        <v>5536</v>
      </c>
      <c r="J676" s="77" t="s">
        <v>121</v>
      </c>
      <c r="K676" s="77"/>
      <c r="L676" s="77"/>
      <c r="M676" s="78"/>
      <c r="N676" s="78"/>
      <c r="O676" s="78"/>
      <c r="P676" s="78"/>
      <c r="Q676" s="78"/>
      <c r="R676" s="77" t="s">
        <v>4803</v>
      </c>
    </row>
    <row r="677" customHeight="1" spans="1:18">
      <c r="A677" s="76" t="s">
        <v>329</v>
      </c>
      <c r="B677" s="6" t="s">
        <v>6164</v>
      </c>
      <c r="C677" s="6" t="s">
        <v>4804</v>
      </c>
      <c r="D677" s="77" t="s">
        <v>4805</v>
      </c>
      <c r="E677" s="77"/>
      <c r="F677" s="77"/>
      <c r="G677" s="77" t="s">
        <v>6376</v>
      </c>
      <c r="H677" s="77" t="s">
        <v>6166</v>
      </c>
      <c r="I677" s="77" t="s">
        <v>6377</v>
      </c>
      <c r="J677" s="77" t="s">
        <v>121</v>
      </c>
      <c r="K677" s="77"/>
      <c r="L677" s="77"/>
      <c r="M677" s="78"/>
      <c r="N677" s="78"/>
      <c r="O677" s="78"/>
      <c r="P677" s="78"/>
      <c r="Q677" s="78"/>
      <c r="R677" s="77" t="s">
        <v>4803</v>
      </c>
    </row>
    <row r="678" customHeight="1" spans="1:18">
      <c r="A678" s="76" t="s">
        <v>329</v>
      </c>
      <c r="B678" s="6" t="s">
        <v>6378</v>
      </c>
      <c r="C678" s="6" t="s">
        <v>4797</v>
      </c>
      <c r="D678" s="77" t="s">
        <v>4798</v>
      </c>
      <c r="E678" s="77" t="s">
        <v>6379</v>
      </c>
      <c r="F678" s="77"/>
      <c r="G678" s="77" t="s">
        <v>6113</v>
      </c>
      <c r="H678" s="77" t="s">
        <v>6294</v>
      </c>
      <c r="I678" s="77" t="s">
        <v>5194</v>
      </c>
      <c r="J678" s="77" t="s">
        <v>121</v>
      </c>
      <c r="K678" s="77"/>
      <c r="L678" s="77"/>
      <c r="M678" s="78"/>
      <c r="N678" s="78"/>
      <c r="O678" s="78"/>
      <c r="P678" s="78"/>
      <c r="Q678" s="78"/>
      <c r="R678" s="77" t="s">
        <v>4803</v>
      </c>
    </row>
    <row r="679" customHeight="1" spans="1:18">
      <c r="A679" s="76" t="s">
        <v>329</v>
      </c>
      <c r="B679" s="6" t="s">
        <v>6378</v>
      </c>
      <c r="C679" s="6" t="s">
        <v>4804</v>
      </c>
      <c r="D679" s="77" t="s">
        <v>4805</v>
      </c>
      <c r="E679" s="77" t="s">
        <v>6380</v>
      </c>
      <c r="F679" s="77"/>
      <c r="G679" s="77" t="s">
        <v>5869</v>
      </c>
      <c r="H679" s="77" t="s">
        <v>5753</v>
      </c>
      <c r="I679" s="77" t="s">
        <v>5646</v>
      </c>
      <c r="J679" s="77" t="s">
        <v>121</v>
      </c>
      <c r="K679" s="77"/>
      <c r="L679" s="77"/>
      <c r="M679" s="78"/>
      <c r="N679" s="78"/>
      <c r="O679" s="78"/>
      <c r="P679" s="78"/>
      <c r="Q679" s="78"/>
      <c r="R679" s="77" t="s">
        <v>4803</v>
      </c>
    </row>
    <row r="680" customHeight="1" spans="1:18">
      <c r="A680" s="76" t="s">
        <v>329</v>
      </c>
      <c r="B680" s="6" t="s">
        <v>6381</v>
      </c>
      <c r="C680" s="6" t="s">
        <v>4804</v>
      </c>
      <c r="D680" s="77" t="s">
        <v>4805</v>
      </c>
      <c r="E680" s="77"/>
      <c r="F680" s="77"/>
      <c r="G680" s="77" t="s">
        <v>5891</v>
      </c>
      <c r="H680" s="77" t="s">
        <v>6172</v>
      </c>
      <c r="I680" s="77" t="s">
        <v>6172</v>
      </c>
      <c r="J680" s="77" t="s">
        <v>121</v>
      </c>
      <c r="K680" s="77"/>
      <c r="L680" s="77"/>
      <c r="M680" s="78"/>
      <c r="N680" s="78"/>
      <c r="O680" s="78"/>
      <c r="P680" s="78"/>
      <c r="Q680" s="78"/>
      <c r="R680" s="77" t="s">
        <v>4803</v>
      </c>
    </row>
    <row r="681" customHeight="1" spans="1:18">
      <c r="A681" s="76" t="s">
        <v>329</v>
      </c>
      <c r="B681" s="6" t="s">
        <v>6382</v>
      </c>
      <c r="C681" s="6" t="s">
        <v>4804</v>
      </c>
      <c r="D681" s="77" t="s">
        <v>4805</v>
      </c>
      <c r="E681" s="77"/>
      <c r="F681" s="77"/>
      <c r="G681" s="77" t="s">
        <v>5176</v>
      </c>
      <c r="H681" s="77" t="s">
        <v>5518</v>
      </c>
      <c r="I681" s="77" t="s">
        <v>4813</v>
      </c>
      <c r="J681" s="77" t="s">
        <v>121</v>
      </c>
      <c r="K681" s="77"/>
      <c r="L681" s="77"/>
      <c r="M681" s="78"/>
      <c r="N681" s="78"/>
      <c r="O681" s="78"/>
      <c r="P681" s="78"/>
      <c r="Q681" s="78"/>
      <c r="R681" s="77" t="s">
        <v>4803</v>
      </c>
    </row>
    <row r="682" customHeight="1" spans="1:18">
      <c r="A682" s="76" t="s">
        <v>329</v>
      </c>
      <c r="B682" s="6" t="s">
        <v>6383</v>
      </c>
      <c r="C682" s="6" t="s">
        <v>4804</v>
      </c>
      <c r="D682" s="77" t="s">
        <v>4805</v>
      </c>
      <c r="E682" s="77" t="s">
        <v>6384</v>
      </c>
      <c r="F682" s="77"/>
      <c r="G682" s="77" t="s">
        <v>5640</v>
      </c>
      <c r="H682" s="77" t="s">
        <v>5510</v>
      </c>
      <c r="I682" s="77" t="s">
        <v>4813</v>
      </c>
      <c r="J682" s="77" t="s">
        <v>121</v>
      </c>
      <c r="K682" s="77"/>
      <c r="L682" s="77"/>
      <c r="M682" s="78"/>
      <c r="N682" s="78"/>
      <c r="O682" s="78"/>
      <c r="P682" s="78"/>
      <c r="Q682" s="78"/>
      <c r="R682" s="77" t="s">
        <v>4803</v>
      </c>
    </row>
    <row r="683" customHeight="1" spans="1:18">
      <c r="A683" s="76" t="s">
        <v>329</v>
      </c>
      <c r="B683" s="6" t="s">
        <v>6385</v>
      </c>
      <c r="C683" s="6" t="s">
        <v>4804</v>
      </c>
      <c r="D683" s="77" t="s">
        <v>4805</v>
      </c>
      <c r="E683" s="77"/>
      <c r="F683" s="77"/>
      <c r="G683" s="77" t="s">
        <v>5187</v>
      </c>
      <c r="H683" s="77" t="s">
        <v>5458</v>
      </c>
      <c r="I683" s="77" t="s">
        <v>4816</v>
      </c>
      <c r="J683" s="77" t="s">
        <v>121</v>
      </c>
      <c r="K683" s="77"/>
      <c r="L683" s="77"/>
      <c r="M683" s="78"/>
      <c r="N683" s="78"/>
      <c r="O683" s="78"/>
      <c r="P683" s="78"/>
      <c r="Q683" s="78"/>
      <c r="R683" s="77" t="s">
        <v>4803</v>
      </c>
    </row>
    <row r="684" customHeight="1" spans="1:18">
      <c r="A684" s="76" t="s">
        <v>329</v>
      </c>
      <c r="B684" s="6" t="s">
        <v>6386</v>
      </c>
      <c r="C684" s="6" t="s">
        <v>4804</v>
      </c>
      <c r="D684" s="77" t="s">
        <v>4805</v>
      </c>
      <c r="E684" s="77"/>
      <c r="F684" s="77"/>
      <c r="G684" s="77" t="s">
        <v>5192</v>
      </c>
      <c r="H684" s="77" t="s">
        <v>6003</v>
      </c>
      <c r="I684" s="77" t="s">
        <v>4816</v>
      </c>
      <c r="J684" s="77" t="s">
        <v>121</v>
      </c>
      <c r="K684" s="77"/>
      <c r="L684" s="77"/>
      <c r="M684" s="78"/>
      <c r="N684" s="78"/>
      <c r="O684" s="78"/>
      <c r="P684" s="78"/>
      <c r="Q684" s="78"/>
      <c r="R684" s="77" t="s">
        <v>4803</v>
      </c>
    </row>
    <row r="685" customHeight="1" spans="1:18">
      <c r="A685" s="76" t="s">
        <v>329</v>
      </c>
      <c r="B685" s="6" t="s">
        <v>6387</v>
      </c>
      <c r="C685" s="6" t="s">
        <v>4804</v>
      </c>
      <c r="D685" s="77" t="s">
        <v>4805</v>
      </c>
      <c r="E685" s="77"/>
      <c r="F685" s="77"/>
      <c r="G685" s="77" t="s">
        <v>6303</v>
      </c>
      <c r="H685" s="77" t="s">
        <v>5128</v>
      </c>
      <c r="I685" s="77" t="s">
        <v>4813</v>
      </c>
      <c r="J685" s="77" t="s">
        <v>121</v>
      </c>
      <c r="K685" s="77"/>
      <c r="L685" s="77"/>
      <c r="M685" s="78"/>
      <c r="N685" s="78"/>
      <c r="O685" s="78"/>
      <c r="P685" s="78"/>
      <c r="Q685" s="78"/>
      <c r="R685" s="77" t="s">
        <v>4803</v>
      </c>
    </row>
    <row r="686" customHeight="1" spans="1:18">
      <c r="A686" s="76" t="s">
        <v>329</v>
      </c>
      <c r="B686" s="6" t="s">
        <v>6388</v>
      </c>
      <c r="C686" s="6" t="s">
        <v>4804</v>
      </c>
      <c r="D686" s="77" t="s">
        <v>4805</v>
      </c>
      <c r="E686" s="77"/>
      <c r="F686" s="77"/>
      <c r="G686" s="77" t="s">
        <v>5947</v>
      </c>
      <c r="H686" s="77" t="s">
        <v>6389</v>
      </c>
      <c r="I686" s="77" t="s">
        <v>6390</v>
      </c>
      <c r="J686" s="77" t="s">
        <v>121</v>
      </c>
      <c r="K686" s="77"/>
      <c r="L686" s="77"/>
      <c r="M686" s="78"/>
      <c r="N686" s="78"/>
      <c r="O686" s="78"/>
      <c r="P686" s="78"/>
      <c r="Q686" s="78"/>
      <c r="R686" s="77" t="s">
        <v>4803</v>
      </c>
    </row>
    <row r="687" customHeight="1" spans="1:18">
      <c r="A687" s="76" t="s">
        <v>329</v>
      </c>
      <c r="B687" s="6" t="s">
        <v>6391</v>
      </c>
      <c r="C687" s="6" t="s">
        <v>4804</v>
      </c>
      <c r="D687" s="77" t="s">
        <v>4805</v>
      </c>
      <c r="E687" s="77"/>
      <c r="F687" s="77"/>
      <c r="G687" s="77" t="s">
        <v>5869</v>
      </c>
      <c r="H687" s="77" t="s">
        <v>5444</v>
      </c>
      <c r="I687" s="77" t="s">
        <v>4816</v>
      </c>
      <c r="J687" s="77" t="s">
        <v>121</v>
      </c>
      <c r="K687" s="77"/>
      <c r="L687" s="77"/>
      <c r="M687" s="78"/>
      <c r="N687" s="78"/>
      <c r="O687" s="78"/>
      <c r="P687" s="78"/>
      <c r="Q687" s="78"/>
      <c r="R687" s="77" t="s">
        <v>4803</v>
      </c>
    </row>
    <row r="688" customHeight="1" spans="1:18">
      <c r="A688" s="76" t="s">
        <v>329</v>
      </c>
      <c r="B688" s="6" t="s">
        <v>6392</v>
      </c>
      <c r="C688" s="6" t="s">
        <v>4804</v>
      </c>
      <c r="D688" s="77" t="s">
        <v>4805</v>
      </c>
      <c r="E688" s="77"/>
      <c r="F688" s="77"/>
      <c r="G688" s="77" t="s">
        <v>5164</v>
      </c>
      <c r="H688" s="77" t="s">
        <v>6393</v>
      </c>
      <c r="I688" s="77" t="s">
        <v>4813</v>
      </c>
      <c r="J688" s="77" t="s">
        <v>121</v>
      </c>
      <c r="K688" s="77"/>
      <c r="L688" s="77"/>
      <c r="M688" s="78"/>
      <c r="N688" s="78"/>
      <c r="O688" s="78"/>
      <c r="P688" s="78"/>
      <c r="Q688" s="78"/>
      <c r="R688" s="77" t="s">
        <v>4803</v>
      </c>
    </row>
    <row r="689" customHeight="1" spans="1:18">
      <c r="A689" s="76" t="s">
        <v>6394</v>
      </c>
      <c r="B689" s="6"/>
      <c r="C689" s="6"/>
      <c r="D689" s="77"/>
      <c r="E689" s="77"/>
      <c r="F689" s="77"/>
      <c r="G689" s="77"/>
      <c r="H689" s="77"/>
      <c r="I689" s="77"/>
      <c r="J689" s="77"/>
      <c r="K689" s="77"/>
      <c r="L689" s="77"/>
      <c r="M689" s="78"/>
      <c r="N689" s="78"/>
      <c r="O689" s="78"/>
      <c r="P689" s="78"/>
      <c r="Q689" s="78"/>
      <c r="R689" s="77"/>
    </row>
    <row r="690" customHeight="1" spans="1:18">
      <c r="A690" s="76" t="s">
        <v>329</v>
      </c>
      <c r="B690" s="6" t="s">
        <v>6395</v>
      </c>
      <c r="C690" s="6" t="s">
        <v>4797</v>
      </c>
      <c r="D690" s="77" t="s">
        <v>6396</v>
      </c>
      <c r="E690" s="77" t="s">
        <v>6397</v>
      </c>
      <c r="F690" s="77"/>
      <c r="G690" s="77"/>
      <c r="H690" s="77"/>
      <c r="I690" s="77"/>
      <c r="J690" s="77"/>
      <c r="K690" s="77"/>
      <c r="L690" s="77"/>
      <c r="M690" s="78"/>
      <c r="N690" s="78" t="s">
        <v>6398</v>
      </c>
      <c r="O690" s="78"/>
      <c r="P690" s="78"/>
      <c r="Q690" s="78"/>
      <c r="R690" s="77"/>
    </row>
    <row r="691" customHeight="1" spans="1:18">
      <c r="A691" s="76" t="s">
        <v>329</v>
      </c>
      <c r="B691" s="6" t="s">
        <v>6395</v>
      </c>
      <c r="C691" s="6" t="s">
        <v>4804</v>
      </c>
      <c r="D691" s="77" t="s">
        <v>6399</v>
      </c>
      <c r="E691" s="77" t="s">
        <v>6400</v>
      </c>
      <c r="F691" s="77"/>
      <c r="G691" s="77"/>
      <c r="H691" s="77"/>
      <c r="I691" s="77"/>
      <c r="J691" s="77"/>
      <c r="K691" s="77"/>
      <c r="L691" s="77"/>
      <c r="M691" s="78"/>
      <c r="N691" s="78" t="s">
        <v>6398</v>
      </c>
      <c r="O691" s="78"/>
      <c r="P691" s="78"/>
      <c r="Q691" s="78"/>
      <c r="R691" s="77"/>
    </row>
    <row r="692" customHeight="1" spans="1:18">
      <c r="A692" s="76" t="s">
        <v>329</v>
      </c>
      <c r="B692" s="6" t="s">
        <v>6401</v>
      </c>
      <c r="C692" s="6" t="s">
        <v>4797</v>
      </c>
      <c r="D692" s="77" t="s">
        <v>6396</v>
      </c>
      <c r="E692" s="77" t="s">
        <v>6402</v>
      </c>
      <c r="F692" s="77"/>
      <c r="G692" s="77"/>
      <c r="H692" s="77"/>
      <c r="I692" s="77"/>
      <c r="J692" s="77"/>
      <c r="K692" s="77"/>
      <c r="L692" s="77"/>
      <c r="M692" s="78"/>
      <c r="N692" s="78" t="s">
        <v>6398</v>
      </c>
      <c r="O692" s="78"/>
      <c r="P692" s="78"/>
      <c r="Q692" s="78"/>
      <c r="R692" s="77"/>
    </row>
    <row r="693" customHeight="1" spans="1:18">
      <c r="A693" s="76" t="s">
        <v>329</v>
      </c>
      <c r="B693" s="6" t="s">
        <v>6401</v>
      </c>
      <c r="C693" s="6" t="s">
        <v>4804</v>
      </c>
      <c r="D693" s="77" t="s">
        <v>6399</v>
      </c>
      <c r="E693" s="77" t="s">
        <v>6403</v>
      </c>
      <c r="F693" s="77"/>
      <c r="G693" s="77"/>
      <c r="H693" s="77"/>
      <c r="I693" s="77"/>
      <c r="J693" s="77"/>
      <c r="K693" s="77"/>
      <c r="L693" s="77"/>
      <c r="M693" s="78"/>
      <c r="N693" s="78" t="s">
        <v>6398</v>
      </c>
      <c r="O693" s="78"/>
      <c r="P693" s="78"/>
      <c r="Q693" s="78"/>
      <c r="R693" s="77"/>
    </row>
    <row r="694" customHeight="1" spans="1:18">
      <c r="A694" s="76" t="s">
        <v>329</v>
      </c>
      <c r="B694" s="6" t="s">
        <v>6404</v>
      </c>
      <c r="C694" s="6" t="s">
        <v>4797</v>
      </c>
      <c r="D694" s="77" t="s">
        <v>6396</v>
      </c>
      <c r="E694" s="77" t="s">
        <v>6405</v>
      </c>
      <c r="F694" s="77"/>
      <c r="G694" s="77"/>
      <c r="H694" s="77"/>
      <c r="I694" s="77"/>
      <c r="J694" s="77"/>
      <c r="K694" s="77"/>
      <c r="L694" s="77"/>
      <c r="M694" s="78"/>
      <c r="N694" s="78" t="s">
        <v>6398</v>
      </c>
      <c r="O694" s="78"/>
      <c r="P694" s="78"/>
      <c r="Q694" s="78"/>
      <c r="R694" s="77"/>
    </row>
    <row r="695" customHeight="1" spans="1:18">
      <c r="A695" s="76" t="s">
        <v>329</v>
      </c>
      <c r="B695" s="6" t="s">
        <v>6404</v>
      </c>
      <c r="C695" s="6" t="s">
        <v>4804</v>
      </c>
      <c r="D695" s="77" t="s">
        <v>6399</v>
      </c>
      <c r="E695" s="77" t="s">
        <v>6406</v>
      </c>
      <c r="F695" s="77"/>
      <c r="G695" s="77"/>
      <c r="H695" s="77"/>
      <c r="I695" s="77"/>
      <c r="J695" s="77"/>
      <c r="K695" s="77"/>
      <c r="L695" s="77"/>
      <c r="M695" s="78"/>
      <c r="N695" s="78" t="s">
        <v>6398</v>
      </c>
      <c r="O695" s="78"/>
      <c r="P695" s="78"/>
      <c r="Q695" s="78"/>
      <c r="R695" s="77"/>
    </row>
    <row r="696" customHeight="1" spans="1:18">
      <c r="A696" s="76" t="s">
        <v>329</v>
      </c>
      <c r="B696" s="6" t="s">
        <v>6407</v>
      </c>
      <c r="C696" s="6" t="s">
        <v>4797</v>
      </c>
      <c r="D696" s="77" t="s">
        <v>6396</v>
      </c>
      <c r="E696" s="77" t="s">
        <v>6405</v>
      </c>
      <c r="F696" s="77"/>
      <c r="G696" s="77"/>
      <c r="H696" s="77"/>
      <c r="I696" s="77"/>
      <c r="J696" s="77"/>
      <c r="K696" s="77"/>
      <c r="L696" s="77"/>
      <c r="M696" s="78"/>
      <c r="N696" s="78" t="s">
        <v>6398</v>
      </c>
      <c r="O696" s="78"/>
      <c r="P696" s="78"/>
      <c r="Q696" s="78"/>
      <c r="R696" s="77"/>
    </row>
    <row r="697" customHeight="1" spans="1:18">
      <c r="A697" s="76" t="s">
        <v>329</v>
      </c>
      <c r="B697" s="6" t="s">
        <v>6407</v>
      </c>
      <c r="C697" s="6" t="s">
        <v>4804</v>
      </c>
      <c r="D697" s="77" t="s">
        <v>6399</v>
      </c>
      <c r="E697" s="77" t="s">
        <v>6406</v>
      </c>
      <c r="F697" s="77"/>
      <c r="G697" s="77"/>
      <c r="H697" s="77"/>
      <c r="I697" s="77"/>
      <c r="J697" s="77"/>
      <c r="K697" s="77"/>
      <c r="L697" s="77"/>
      <c r="M697" s="78"/>
      <c r="N697" s="78" t="s">
        <v>6398</v>
      </c>
      <c r="O697" s="78"/>
      <c r="P697" s="78"/>
      <c r="Q697" s="78"/>
      <c r="R697" s="77"/>
    </row>
    <row r="698" customHeight="1" spans="1:18">
      <c r="A698" s="76" t="s">
        <v>329</v>
      </c>
      <c r="B698" s="6" t="s">
        <v>6408</v>
      </c>
      <c r="C698" s="6" t="s">
        <v>4797</v>
      </c>
      <c r="D698" s="77" t="s">
        <v>6396</v>
      </c>
      <c r="E698" s="77" t="s">
        <v>6409</v>
      </c>
      <c r="F698" s="77"/>
      <c r="G698" s="77"/>
      <c r="H698" s="77"/>
      <c r="I698" s="77"/>
      <c r="J698" s="77"/>
      <c r="K698" s="77"/>
      <c r="L698" s="77"/>
      <c r="M698" s="78"/>
      <c r="N698" s="78" t="s">
        <v>6398</v>
      </c>
      <c r="O698" s="78"/>
      <c r="P698" s="78"/>
      <c r="Q698" s="78"/>
      <c r="R698" s="77"/>
    </row>
    <row r="699" customHeight="1" spans="1:18">
      <c r="A699" s="76" t="s">
        <v>329</v>
      </c>
      <c r="B699" s="6" t="s">
        <v>6408</v>
      </c>
      <c r="C699" s="6" t="s">
        <v>4804</v>
      </c>
      <c r="D699" s="77" t="s">
        <v>6399</v>
      </c>
      <c r="E699" s="77" t="s">
        <v>3547</v>
      </c>
      <c r="F699" s="77"/>
      <c r="G699" s="77"/>
      <c r="H699" s="77"/>
      <c r="I699" s="77"/>
      <c r="J699" s="77"/>
      <c r="K699" s="77"/>
      <c r="L699" s="77"/>
      <c r="M699" s="78"/>
      <c r="N699" s="78" t="s">
        <v>6398</v>
      </c>
      <c r="O699" s="78"/>
      <c r="P699" s="78"/>
      <c r="Q699" s="78"/>
      <c r="R699" s="77"/>
    </row>
    <row r="700" customHeight="1" spans="1:18">
      <c r="A700" s="76" t="s">
        <v>329</v>
      </c>
      <c r="B700" s="6" t="s">
        <v>6410</v>
      </c>
      <c r="C700" s="6" t="s">
        <v>4797</v>
      </c>
      <c r="D700" s="77" t="s">
        <v>6396</v>
      </c>
      <c r="E700" s="77" t="s">
        <v>6409</v>
      </c>
      <c r="F700" s="77"/>
      <c r="G700" s="77"/>
      <c r="H700" s="77"/>
      <c r="I700" s="77"/>
      <c r="J700" s="77"/>
      <c r="K700" s="77"/>
      <c r="L700" s="77"/>
      <c r="M700" s="78"/>
      <c r="N700" s="78" t="s">
        <v>6398</v>
      </c>
      <c r="O700" s="78"/>
      <c r="P700" s="78"/>
      <c r="Q700" s="78"/>
      <c r="R700" s="77"/>
    </row>
    <row r="701" customHeight="1" spans="1:18">
      <c r="A701" s="76" t="s">
        <v>329</v>
      </c>
      <c r="B701" s="6" t="s">
        <v>6410</v>
      </c>
      <c r="C701" s="6" t="s">
        <v>4804</v>
      </c>
      <c r="D701" s="77" t="s">
        <v>6399</v>
      </c>
      <c r="E701" s="77" t="s">
        <v>3547</v>
      </c>
      <c r="F701" s="77"/>
      <c r="G701" s="77"/>
      <c r="H701" s="77"/>
      <c r="I701" s="77"/>
      <c r="J701" s="77"/>
      <c r="K701" s="77"/>
      <c r="L701" s="77"/>
      <c r="M701" s="78"/>
      <c r="N701" s="78" t="s">
        <v>6398</v>
      </c>
      <c r="O701" s="78"/>
      <c r="P701" s="78"/>
      <c r="Q701" s="78"/>
      <c r="R701" s="77"/>
    </row>
    <row r="702" customHeight="1" spans="1:18">
      <c r="A702" s="76" t="s">
        <v>329</v>
      </c>
      <c r="B702" s="6" t="s">
        <v>6411</v>
      </c>
      <c r="C702" s="6" t="s">
        <v>4797</v>
      </c>
      <c r="D702" s="77" t="s">
        <v>6396</v>
      </c>
      <c r="E702" s="77" t="s">
        <v>6409</v>
      </c>
      <c r="F702" s="77"/>
      <c r="G702" s="77"/>
      <c r="H702" s="77"/>
      <c r="I702" s="77"/>
      <c r="J702" s="77"/>
      <c r="K702" s="77"/>
      <c r="L702" s="77"/>
      <c r="M702" s="78"/>
      <c r="N702" s="78" t="s">
        <v>6398</v>
      </c>
      <c r="O702" s="78"/>
      <c r="P702" s="78"/>
      <c r="Q702" s="78"/>
      <c r="R702" s="77"/>
    </row>
    <row r="703" customHeight="1" spans="1:18">
      <c r="A703" s="76" t="s">
        <v>329</v>
      </c>
      <c r="B703" s="6" t="s">
        <v>6411</v>
      </c>
      <c r="C703" s="6" t="s">
        <v>4804</v>
      </c>
      <c r="D703" s="77" t="s">
        <v>6399</v>
      </c>
      <c r="E703" s="77" t="s">
        <v>3547</v>
      </c>
      <c r="F703" s="77"/>
      <c r="G703" s="77"/>
      <c r="H703" s="77"/>
      <c r="I703" s="77"/>
      <c r="J703" s="77"/>
      <c r="K703" s="77"/>
      <c r="L703" s="77"/>
      <c r="M703" s="78"/>
      <c r="N703" s="78" t="s">
        <v>6398</v>
      </c>
      <c r="O703" s="78"/>
      <c r="P703" s="78"/>
      <c r="Q703" s="78"/>
      <c r="R703" s="77"/>
    </row>
    <row r="704" customHeight="1" spans="1:18">
      <c r="A704" s="76" t="s">
        <v>329</v>
      </c>
      <c r="B704" s="6" t="s">
        <v>6411</v>
      </c>
      <c r="C704" s="6" t="s">
        <v>6412</v>
      </c>
      <c r="D704" s="77" t="s">
        <v>6413</v>
      </c>
      <c r="E704" s="77" t="s">
        <v>6414</v>
      </c>
      <c r="F704" s="77"/>
      <c r="G704" s="77"/>
      <c r="H704" s="77"/>
      <c r="I704" s="77"/>
      <c r="J704" s="77"/>
      <c r="K704" s="77"/>
      <c r="L704" s="77"/>
      <c r="M704" s="78"/>
      <c r="N704" s="78" t="s">
        <v>6398</v>
      </c>
      <c r="O704" s="78"/>
      <c r="P704" s="78"/>
      <c r="Q704" s="78"/>
      <c r="R704" s="77"/>
    </row>
    <row r="705" customHeight="1" spans="1:18">
      <c r="A705" s="76" t="s">
        <v>329</v>
      </c>
      <c r="B705" s="6" t="s">
        <v>6415</v>
      </c>
      <c r="C705" s="6" t="s">
        <v>4797</v>
      </c>
      <c r="D705" s="77" t="s">
        <v>6396</v>
      </c>
      <c r="E705" s="77" t="s">
        <v>6397</v>
      </c>
      <c r="F705" s="77"/>
      <c r="G705" s="77"/>
      <c r="H705" s="77"/>
      <c r="I705" s="77"/>
      <c r="J705" s="77"/>
      <c r="K705" s="77"/>
      <c r="L705" s="77"/>
      <c r="M705" s="78"/>
      <c r="N705" s="78" t="s">
        <v>6398</v>
      </c>
      <c r="O705" s="78"/>
      <c r="P705" s="78"/>
      <c r="Q705" s="78"/>
      <c r="R705" s="77"/>
    </row>
    <row r="706" customHeight="1" spans="1:18">
      <c r="A706" s="76" t="s">
        <v>329</v>
      </c>
      <c r="B706" s="6" t="s">
        <v>6415</v>
      </c>
      <c r="C706" s="6" t="s">
        <v>4804</v>
      </c>
      <c r="D706" s="77" t="s">
        <v>6399</v>
      </c>
      <c r="E706" s="77" t="s">
        <v>6400</v>
      </c>
      <c r="F706" s="77"/>
      <c r="G706" s="77"/>
      <c r="H706" s="77"/>
      <c r="I706" s="77"/>
      <c r="J706" s="77"/>
      <c r="K706" s="77"/>
      <c r="L706" s="77"/>
      <c r="M706" s="78"/>
      <c r="N706" s="78" t="s">
        <v>6398</v>
      </c>
      <c r="O706" s="78"/>
      <c r="P706" s="78"/>
      <c r="Q706" s="78"/>
      <c r="R706" s="77"/>
    </row>
    <row r="707" customHeight="1" spans="1:18">
      <c r="A707" s="76" t="s">
        <v>329</v>
      </c>
      <c r="B707" s="6" t="s">
        <v>6416</v>
      </c>
      <c r="C707" s="6" t="s">
        <v>4797</v>
      </c>
      <c r="D707" s="77" t="s">
        <v>6396</v>
      </c>
      <c r="E707" s="77" t="s">
        <v>6397</v>
      </c>
      <c r="F707" s="77"/>
      <c r="G707" s="77"/>
      <c r="H707" s="77"/>
      <c r="I707" s="77"/>
      <c r="J707" s="77"/>
      <c r="K707" s="77"/>
      <c r="L707" s="77"/>
      <c r="M707" s="78"/>
      <c r="N707" s="78" t="s">
        <v>6398</v>
      </c>
      <c r="O707" s="78"/>
      <c r="P707" s="78"/>
      <c r="Q707" s="78"/>
      <c r="R707" s="77"/>
    </row>
    <row r="708" customHeight="1" spans="1:18">
      <c r="A708" s="76" t="s">
        <v>329</v>
      </c>
      <c r="B708" s="6" t="s">
        <v>6416</v>
      </c>
      <c r="C708" s="6" t="s">
        <v>4804</v>
      </c>
      <c r="D708" s="77" t="s">
        <v>6399</v>
      </c>
      <c r="E708" s="77" t="s">
        <v>6400</v>
      </c>
      <c r="F708" s="77"/>
      <c r="G708" s="77"/>
      <c r="H708" s="77"/>
      <c r="I708" s="77"/>
      <c r="J708" s="77"/>
      <c r="K708" s="77"/>
      <c r="L708" s="77"/>
      <c r="M708" s="78"/>
      <c r="N708" s="78" t="s">
        <v>6398</v>
      </c>
      <c r="O708" s="78"/>
      <c r="P708" s="78"/>
      <c r="Q708" s="78"/>
      <c r="R708" s="77"/>
    </row>
    <row r="709" customHeight="1" spans="1:18">
      <c r="A709" s="76" t="s">
        <v>329</v>
      </c>
      <c r="B709" s="6" t="s">
        <v>6417</v>
      </c>
      <c r="C709" s="6" t="s">
        <v>4797</v>
      </c>
      <c r="D709" s="77" t="s">
        <v>6396</v>
      </c>
      <c r="E709" s="77" t="s">
        <v>6418</v>
      </c>
      <c r="F709" s="77"/>
      <c r="G709" s="77"/>
      <c r="H709" s="77"/>
      <c r="I709" s="77"/>
      <c r="J709" s="77"/>
      <c r="K709" s="77"/>
      <c r="L709" s="77"/>
      <c r="M709" s="78"/>
      <c r="N709" s="78" t="s">
        <v>6398</v>
      </c>
      <c r="O709" s="78"/>
      <c r="P709" s="78"/>
      <c r="Q709" s="78"/>
      <c r="R709" s="77"/>
    </row>
    <row r="710" customHeight="1" spans="1:18">
      <c r="A710" s="76" t="s">
        <v>329</v>
      </c>
      <c r="B710" s="6" t="s">
        <v>6417</v>
      </c>
      <c r="C710" s="6" t="s">
        <v>4804</v>
      </c>
      <c r="D710" s="77" t="s">
        <v>6399</v>
      </c>
      <c r="E710" s="77" t="s">
        <v>6400</v>
      </c>
      <c r="F710" s="77"/>
      <c r="G710" s="77"/>
      <c r="H710" s="77"/>
      <c r="I710" s="77"/>
      <c r="J710" s="77"/>
      <c r="K710" s="77"/>
      <c r="L710" s="77"/>
      <c r="M710" s="78"/>
      <c r="N710" s="78" t="s">
        <v>6398</v>
      </c>
      <c r="O710" s="78"/>
      <c r="P710" s="78"/>
      <c r="Q710" s="78"/>
      <c r="R710" s="77"/>
    </row>
    <row r="711" customHeight="1" spans="1:18">
      <c r="A711" s="76" t="s">
        <v>329</v>
      </c>
      <c r="B711" s="6" t="s">
        <v>6419</v>
      </c>
      <c r="C711" s="6" t="s">
        <v>4797</v>
      </c>
      <c r="D711" s="77" t="s">
        <v>6396</v>
      </c>
      <c r="E711" s="77" t="s">
        <v>6418</v>
      </c>
      <c r="F711" s="77"/>
      <c r="G711" s="77"/>
      <c r="H711" s="77"/>
      <c r="I711" s="77"/>
      <c r="J711" s="77"/>
      <c r="K711" s="77"/>
      <c r="L711" s="77"/>
      <c r="M711" s="78"/>
      <c r="N711" s="78" t="s">
        <v>6398</v>
      </c>
      <c r="O711" s="78"/>
      <c r="P711" s="78"/>
      <c r="Q711" s="78"/>
      <c r="R711" s="77"/>
    </row>
    <row r="712" customHeight="1" spans="1:18">
      <c r="A712" s="76" t="s">
        <v>329</v>
      </c>
      <c r="B712" s="6" t="s">
        <v>6419</v>
      </c>
      <c r="C712" s="6" t="s">
        <v>4804</v>
      </c>
      <c r="D712" s="77" t="s">
        <v>6399</v>
      </c>
      <c r="E712" s="77" t="s">
        <v>6400</v>
      </c>
      <c r="F712" s="77"/>
      <c r="G712" s="77"/>
      <c r="H712" s="77"/>
      <c r="I712" s="77"/>
      <c r="J712" s="77"/>
      <c r="K712" s="77"/>
      <c r="L712" s="77"/>
      <c r="M712" s="78"/>
      <c r="N712" s="78" t="s">
        <v>6398</v>
      </c>
      <c r="O712" s="78"/>
      <c r="P712" s="78"/>
      <c r="Q712" s="78"/>
      <c r="R712" s="77"/>
    </row>
    <row r="713" customHeight="1" spans="1:18">
      <c r="A713" s="76" t="s">
        <v>329</v>
      </c>
      <c r="B713" s="6" t="s">
        <v>6420</v>
      </c>
      <c r="C713" s="6" t="s">
        <v>4797</v>
      </c>
      <c r="D713" s="77" t="s">
        <v>6396</v>
      </c>
      <c r="E713" s="77" t="s">
        <v>6421</v>
      </c>
      <c r="F713" s="77"/>
      <c r="G713" s="77"/>
      <c r="H713" s="77"/>
      <c r="I713" s="77"/>
      <c r="J713" s="77"/>
      <c r="K713" s="77"/>
      <c r="L713" s="77"/>
      <c r="M713" s="78"/>
      <c r="N713" s="78" t="s">
        <v>6398</v>
      </c>
      <c r="O713" s="78"/>
      <c r="P713" s="78"/>
      <c r="Q713" s="78"/>
      <c r="R713" s="77"/>
    </row>
    <row r="714" customHeight="1" spans="1:18">
      <c r="A714" s="76" t="s">
        <v>329</v>
      </c>
      <c r="B714" s="6" t="s">
        <v>6420</v>
      </c>
      <c r="C714" s="6" t="s">
        <v>4804</v>
      </c>
      <c r="D714" s="77" t="s">
        <v>6399</v>
      </c>
      <c r="E714" s="77" t="s">
        <v>6422</v>
      </c>
      <c r="F714" s="77"/>
      <c r="G714" s="77"/>
      <c r="H714" s="77"/>
      <c r="I714" s="77"/>
      <c r="J714" s="77"/>
      <c r="K714" s="77"/>
      <c r="L714" s="77"/>
      <c r="M714" s="78"/>
      <c r="N714" s="78" t="s">
        <v>6398</v>
      </c>
      <c r="O714" s="78"/>
      <c r="P714" s="78"/>
      <c r="Q714" s="78"/>
      <c r="R714" s="77"/>
    </row>
    <row r="715" customHeight="1" spans="1:18">
      <c r="A715" s="76" t="s">
        <v>329</v>
      </c>
      <c r="B715" s="6" t="s">
        <v>6423</v>
      </c>
      <c r="C715" s="6" t="s">
        <v>4797</v>
      </c>
      <c r="D715" s="77" t="s">
        <v>6396</v>
      </c>
      <c r="E715" s="77" t="s">
        <v>6421</v>
      </c>
      <c r="F715" s="77"/>
      <c r="G715" s="77"/>
      <c r="H715" s="77"/>
      <c r="I715" s="77"/>
      <c r="J715" s="77"/>
      <c r="K715" s="77"/>
      <c r="L715" s="77"/>
      <c r="M715" s="78"/>
      <c r="N715" s="78" t="s">
        <v>6398</v>
      </c>
      <c r="O715" s="78"/>
      <c r="P715" s="78"/>
      <c r="Q715" s="78"/>
      <c r="R715" s="77"/>
    </row>
    <row r="716" customHeight="1" spans="1:18">
      <c r="A716" s="76" t="s">
        <v>329</v>
      </c>
      <c r="B716" s="6" t="s">
        <v>6423</v>
      </c>
      <c r="C716" s="6" t="s">
        <v>4804</v>
      </c>
      <c r="D716" s="77" t="s">
        <v>6399</v>
      </c>
      <c r="E716" s="77" t="s">
        <v>6424</v>
      </c>
      <c r="F716" s="77"/>
      <c r="G716" s="77"/>
      <c r="H716" s="77"/>
      <c r="I716" s="77"/>
      <c r="J716" s="77"/>
      <c r="K716" s="77"/>
      <c r="L716" s="77"/>
      <c r="M716" s="78"/>
      <c r="N716" s="78" t="s">
        <v>6398</v>
      </c>
      <c r="O716" s="78"/>
      <c r="P716" s="78"/>
      <c r="Q716" s="78"/>
      <c r="R716" s="77"/>
    </row>
    <row r="717" customHeight="1" spans="1:18">
      <c r="A717" s="76" t="s">
        <v>329</v>
      </c>
      <c r="B717" s="6" t="s">
        <v>6425</v>
      </c>
      <c r="C717" s="6" t="s">
        <v>4797</v>
      </c>
      <c r="D717" s="77" t="s">
        <v>6396</v>
      </c>
      <c r="E717" s="77" t="s">
        <v>6421</v>
      </c>
      <c r="F717" s="77"/>
      <c r="G717" s="77"/>
      <c r="H717" s="77"/>
      <c r="I717" s="77"/>
      <c r="J717" s="77"/>
      <c r="K717" s="77"/>
      <c r="L717" s="77"/>
      <c r="M717" s="78"/>
      <c r="N717" s="78" t="s">
        <v>6398</v>
      </c>
      <c r="O717" s="78"/>
      <c r="P717" s="78"/>
      <c r="Q717" s="78"/>
      <c r="R717" s="77"/>
    </row>
    <row r="718" customHeight="1" spans="1:18">
      <c r="A718" s="76" t="s">
        <v>329</v>
      </c>
      <c r="B718" s="6" t="s">
        <v>6425</v>
      </c>
      <c r="C718" s="6" t="s">
        <v>4804</v>
      </c>
      <c r="D718" s="77" t="s">
        <v>6399</v>
      </c>
      <c r="E718" s="77" t="s">
        <v>6422</v>
      </c>
      <c r="F718" s="77"/>
      <c r="G718" s="77"/>
      <c r="H718" s="77"/>
      <c r="I718" s="77"/>
      <c r="J718" s="77"/>
      <c r="K718" s="77"/>
      <c r="L718" s="77"/>
      <c r="M718" s="78"/>
      <c r="N718" s="78" t="s">
        <v>6398</v>
      </c>
      <c r="O718" s="78"/>
      <c r="P718" s="78"/>
      <c r="Q718" s="78"/>
      <c r="R718" s="77"/>
    </row>
    <row r="719" customHeight="1" spans="1:18">
      <c r="A719" s="76" t="s">
        <v>329</v>
      </c>
      <c r="B719" s="6" t="s">
        <v>6426</v>
      </c>
      <c r="C719" s="6" t="s">
        <v>4797</v>
      </c>
      <c r="D719" s="77" t="s">
        <v>6396</v>
      </c>
      <c r="E719" s="77" t="s">
        <v>6427</v>
      </c>
      <c r="F719" s="77"/>
      <c r="G719" s="77"/>
      <c r="H719" s="77"/>
      <c r="I719" s="77"/>
      <c r="J719" s="77"/>
      <c r="K719" s="77"/>
      <c r="L719" s="77"/>
      <c r="M719" s="78"/>
      <c r="N719" s="78" t="s">
        <v>6398</v>
      </c>
      <c r="O719" s="78"/>
      <c r="P719" s="78"/>
      <c r="Q719" s="78"/>
      <c r="R719" s="77"/>
    </row>
    <row r="720" customHeight="1" spans="1:18">
      <c r="A720" s="76" t="s">
        <v>329</v>
      </c>
      <c r="B720" s="6" t="s">
        <v>6426</v>
      </c>
      <c r="C720" s="6" t="s">
        <v>4804</v>
      </c>
      <c r="D720" s="77" t="s">
        <v>6399</v>
      </c>
      <c r="E720" s="77" t="s">
        <v>6422</v>
      </c>
      <c r="F720" s="77"/>
      <c r="G720" s="77"/>
      <c r="H720" s="77"/>
      <c r="I720" s="77"/>
      <c r="J720" s="77"/>
      <c r="K720" s="77"/>
      <c r="L720" s="77"/>
      <c r="M720" s="78"/>
      <c r="N720" s="78" t="s">
        <v>6398</v>
      </c>
      <c r="O720" s="78"/>
      <c r="P720" s="78"/>
      <c r="Q720" s="78"/>
      <c r="R720" s="77"/>
    </row>
    <row r="721" customHeight="1" spans="1:18">
      <c r="A721" s="76" t="s">
        <v>329</v>
      </c>
      <c r="B721" s="6" t="s">
        <v>6428</v>
      </c>
      <c r="C721" s="6" t="s">
        <v>4797</v>
      </c>
      <c r="D721" s="77" t="s">
        <v>6396</v>
      </c>
      <c r="E721" s="77" t="s">
        <v>6421</v>
      </c>
      <c r="F721" s="77"/>
      <c r="G721" s="77"/>
      <c r="H721" s="77"/>
      <c r="I721" s="77"/>
      <c r="J721" s="77"/>
      <c r="K721" s="77"/>
      <c r="L721" s="77"/>
      <c r="M721" s="78"/>
      <c r="N721" s="78" t="s">
        <v>6398</v>
      </c>
      <c r="O721" s="78"/>
      <c r="P721" s="78"/>
      <c r="Q721" s="78"/>
      <c r="R721" s="77"/>
    </row>
    <row r="722" customHeight="1" spans="1:18">
      <c r="A722" s="76" t="s">
        <v>329</v>
      </c>
      <c r="B722" s="6" t="s">
        <v>6428</v>
      </c>
      <c r="C722" s="6" t="s">
        <v>4804</v>
      </c>
      <c r="D722" s="77" t="s">
        <v>6399</v>
      </c>
      <c r="E722" s="77" t="s">
        <v>6424</v>
      </c>
      <c r="F722" s="77"/>
      <c r="G722" s="77"/>
      <c r="H722" s="77"/>
      <c r="I722" s="77"/>
      <c r="J722" s="77"/>
      <c r="K722" s="77"/>
      <c r="L722" s="77"/>
      <c r="M722" s="78"/>
      <c r="N722" s="78" t="s">
        <v>6398</v>
      </c>
      <c r="O722" s="78"/>
      <c r="P722" s="78"/>
      <c r="Q722" s="78"/>
      <c r="R722" s="77"/>
    </row>
    <row r="723" customHeight="1" spans="1:18">
      <c r="A723" s="76" t="s">
        <v>329</v>
      </c>
      <c r="B723" s="6" t="s">
        <v>6429</v>
      </c>
      <c r="C723" s="6" t="s">
        <v>4797</v>
      </c>
      <c r="D723" s="77" t="s">
        <v>6396</v>
      </c>
      <c r="E723" s="77" t="s">
        <v>6427</v>
      </c>
      <c r="F723" s="77"/>
      <c r="G723" s="77"/>
      <c r="H723" s="77"/>
      <c r="I723" s="77"/>
      <c r="J723" s="77"/>
      <c r="K723" s="77"/>
      <c r="L723" s="77"/>
      <c r="M723" s="78"/>
      <c r="N723" s="78" t="s">
        <v>6398</v>
      </c>
      <c r="O723" s="78"/>
      <c r="P723" s="78"/>
      <c r="Q723" s="78"/>
      <c r="R723" s="77"/>
    </row>
    <row r="724" customHeight="1" spans="1:18">
      <c r="A724" s="76" t="s">
        <v>329</v>
      </c>
      <c r="B724" s="6" t="s">
        <v>6429</v>
      </c>
      <c r="C724" s="6" t="s">
        <v>4804</v>
      </c>
      <c r="D724" s="77" t="s">
        <v>6399</v>
      </c>
      <c r="E724" s="77" t="s">
        <v>6422</v>
      </c>
      <c r="F724" s="77"/>
      <c r="G724" s="77"/>
      <c r="H724" s="77"/>
      <c r="I724" s="77"/>
      <c r="J724" s="77"/>
      <c r="K724" s="77"/>
      <c r="L724" s="77"/>
      <c r="M724" s="78"/>
      <c r="N724" s="78" t="s">
        <v>6398</v>
      </c>
      <c r="O724" s="78"/>
      <c r="P724" s="78"/>
      <c r="Q724" s="78"/>
      <c r="R724" s="77"/>
    </row>
    <row r="725" customHeight="1" spans="1:18">
      <c r="A725" s="76" t="s">
        <v>329</v>
      </c>
      <c r="B725" s="6" t="s">
        <v>6430</v>
      </c>
      <c r="C725" s="6" t="s">
        <v>4797</v>
      </c>
      <c r="D725" s="77" t="s">
        <v>6396</v>
      </c>
      <c r="E725" s="77" t="s">
        <v>6421</v>
      </c>
      <c r="F725" s="77"/>
      <c r="G725" s="77"/>
      <c r="H725" s="77"/>
      <c r="I725" s="77"/>
      <c r="J725" s="77"/>
      <c r="K725" s="77"/>
      <c r="L725" s="77"/>
      <c r="M725" s="78"/>
      <c r="N725" s="78" t="s">
        <v>6398</v>
      </c>
      <c r="O725" s="78"/>
      <c r="P725" s="78"/>
      <c r="Q725" s="78"/>
      <c r="R725" s="77"/>
    </row>
    <row r="726" customHeight="1" spans="1:18">
      <c r="A726" s="76" t="s">
        <v>329</v>
      </c>
      <c r="B726" s="6" t="s">
        <v>6430</v>
      </c>
      <c r="C726" s="6" t="s">
        <v>4804</v>
      </c>
      <c r="D726" s="77" t="s">
        <v>6399</v>
      </c>
      <c r="E726" s="77" t="s">
        <v>6424</v>
      </c>
      <c r="F726" s="77"/>
      <c r="G726" s="77"/>
      <c r="H726" s="77"/>
      <c r="I726" s="77"/>
      <c r="J726" s="77"/>
      <c r="K726" s="77"/>
      <c r="L726" s="77"/>
      <c r="M726" s="78"/>
      <c r="N726" s="78" t="s">
        <v>6398</v>
      </c>
      <c r="O726" s="78"/>
      <c r="P726" s="78"/>
      <c r="Q726" s="78"/>
      <c r="R726" s="77"/>
    </row>
    <row r="727" customHeight="1" spans="1:18">
      <c r="A727" s="76" t="s">
        <v>329</v>
      </c>
      <c r="B727" s="6" t="s">
        <v>6431</v>
      </c>
      <c r="C727" s="6" t="s">
        <v>4797</v>
      </c>
      <c r="D727" s="77" t="s">
        <v>6396</v>
      </c>
      <c r="E727" s="77" t="s">
        <v>6432</v>
      </c>
      <c r="F727" s="77"/>
      <c r="G727" s="77"/>
      <c r="H727" s="77"/>
      <c r="I727" s="77"/>
      <c r="J727" s="77"/>
      <c r="K727" s="77"/>
      <c r="L727" s="77"/>
      <c r="M727" s="78"/>
      <c r="N727" s="78" t="s">
        <v>6398</v>
      </c>
      <c r="O727" s="78"/>
      <c r="P727" s="78"/>
      <c r="Q727" s="78"/>
      <c r="R727" s="77"/>
    </row>
    <row r="728" customHeight="1" spans="1:18">
      <c r="A728" s="76" t="s">
        <v>329</v>
      </c>
      <c r="B728" s="6" t="s">
        <v>6431</v>
      </c>
      <c r="C728" s="6" t="s">
        <v>4804</v>
      </c>
      <c r="D728" s="77" t="s">
        <v>6399</v>
      </c>
      <c r="E728" s="77" t="s">
        <v>6433</v>
      </c>
      <c r="F728" s="77"/>
      <c r="G728" s="77"/>
      <c r="H728" s="77"/>
      <c r="I728" s="77"/>
      <c r="J728" s="77"/>
      <c r="K728" s="77"/>
      <c r="L728" s="77"/>
      <c r="M728" s="78"/>
      <c r="N728" s="78" t="s">
        <v>6398</v>
      </c>
      <c r="O728" s="78"/>
      <c r="P728" s="78"/>
      <c r="Q728" s="78"/>
      <c r="R728" s="77"/>
    </row>
    <row r="729" customHeight="1" spans="1:18">
      <c r="A729" s="76" t="s">
        <v>329</v>
      </c>
      <c r="B729" s="6" t="s">
        <v>6434</v>
      </c>
      <c r="C729" s="6" t="s">
        <v>4797</v>
      </c>
      <c r="D729" s="77" t="s">
        <v>6396</v>
      </c>
      <c r="E729" s="77" t="s">
        <v>6432</v>
      </c>
      <c r="F729" s="77"/>
      <c r="G729" s="77"/>
      <c r="H729" s="77"/>
      <c r="I729" s="77"/>
      <c r="J729" s="77"/>
      <c r="K729" s="77"/>
      <c r="L729" s="77"/>
      <c r="M729" s="78"/>
      <c r="N729" s="78" t="s">
        <v>6398</v>
      </c>
      <c r="O729" s="78"/>
      <c r="P729" s="78"/>
      <c r="Q729" s="78"/>
      <c r="R729" s="77"/>
    </row>
    <row r="730" customHeight="1" spans="1:18">
      <c r="A730" s="76" t="s">
        <v>329</v>
      </c>
      <c r="B730" s="6" t="s">
        <v>6434</v>
      </c>
      <c r="C730" s="6" t="s">
        <v>4804</v>
      </c>
      <c r="D730" s="77" t="s">
        <v>6399</v>
      </c>
      <c r="E730" s="77" t="s">
        <v>6433</v>
      </c>
      <c r="F730" s="77"/>
      <c r="G730" s="77"/>
      <c r="H730" s="77"/>
      <c r="I730" s="77"/>
      <c r="J730" s="77"/>
      <c r="K730" s="77"/>
      <c r="L730" s="77"/>
      <c r="M730" s="78"/>
      <c r="N730" s="78" t="s">
        <v>6398</v>
      </c>
      <c r="O730" s="78"/>
      <c r="P730" s="78"/>
      <c r="Q730" s="78"/>
      <c r="R730" s="77"/>
    </row>
    <row r="731" customHeight="1" spans="1:18">
      <c r="A731" s="76" t="s">
        <v>329</v>
      </c>
      <c r="B731" s="6" t="s">
        <v>6435</v>
      </c>
      <c r="C731" s="6" t="s">
        <v>4797</v>
      </c>
      <c r="D731" s="77" t="s">
        <v>6396</v>
      </c>
      <c r="E731" s="77" t="s">
        <v>3544</v>
      </c>
      <c r="F731" s="77"/>
      <c r="G731" s="77"/>
      <c r="H731" s="77"/>
      <c r="I731" s="77"/>
      <c r="J731" s="77"/>
      <c r="K731" s="77"/>
      <c r="L731" s="77"/>
      <c r="M731" s="78"/>
      <c r="N731" s="78" t="s">
        <v>6398</v>
      </c>
      <c r="O731" s="78"/>
      <c r="P731" s="78"/>
      <c r="Q731" s="78"/>
      <c r="R731" s="77"/>
    </row>
    <row r="732" customHeight="1" spans="1:18">
      <c r="A732" s="76" t="s">
        <v>329</v>
      </c>
      <c r="B732" s="6" t="s">
        <v>6435</v>
      </c>
      <c r="C732" s="6" t="s">
        <v>4804</v>
      </c>
      <c r="D732" s="77" t="s">
        <v>6399</v>
      </c>
      <c r="E732" s="77" t="s">
        <v>3547</v>
      </c>
      <c r="F732" s="77"/>
      <c r="G732" s="77"/>
      <c r="H732" s="77"/>
      <c r="I732" s="77"/>
      <c r="J732" s="77"/>
      <c r="K732" s="77"/>
      <c r="L732" s="77"/>
      <c r="M732" s="78"/>
      <c r="N732" s="78" t="s">
        <v>6398</v>
      </c>
      <c r="O732" s="78"/>
      <c r="P732" s="78"/>
      <c r="Q732" s="78"/>
      <c r="R732" s="77"/>
    </row>
    <row r="733" customHeight="1" spans="1:18">
      <c r="A733" s="76" t="s">
        <v>329</v>
      </c>
      <c r="B733" s="6" t="s">
        <v>6436</v>
      </c>
      <c r="C733" s="6" t="s">
        <v>4797</v>
      </c>
      <c r="D733" s="77" t="s">
        <v>6396</v>
      </c>
      <c r="E733" s="77" t="s">
        <v>3544</v>
      </c>
      <c r="F733" s="77"/>
      <c r="G733" s="77"/>
      <c r="H733" s="77"/>
      <c r="I733" s="77"/>
      <c r="J733" s="77"/>
      <c r="K733" s="77"/>
      <c r="L733" s="77"/>
      <c r="M733" s="78"/>
      <c r="N733" s="78" t="s">
        <v>6398</v>
      </c>
      <c r="O733" s="78"/>
      <c r="P733" s="78"/>
      <c r="Q733" s="78"/>
      <c r="R733" s="77"/>
    </row>
    <row r="734" customHeight="1" spans="1:18">
      <c r="A734" s="76" t="s">
        <v>329</v>
      </c>
      <c r="B734" s="6" t="s">
        <v>6436</v>
      </c>
      <c r="C734" s="6" t="s">
        <v>4804</v>
      </c>
      <c r="D734" s="77" t="s">
        <v>6399</v>
      </c>
      <c r="E734" s="77" t="s">
        <v>3547</v>
      </c>
      <c r="F734" s="77"/>
      <c r="G734" s="77"/>
      <c r="H734" s="77"/>
      <c r="I734" s="77"/>
      <c r="J734" s="77"/>
      <c r="K734" s="77"/>
      <c r="L734" s="77"/>
      <c r="M734" s="78"/>
      <c r="N734" s="78" t="s">
        <v>6398</v>
      </c>
      <c r="O734" s="78"/>
      <c r="P734" s="78"/>
      <c r="Q734" s="78"/>
      <c r="R734" s="77"/>
    </row>
    <row r="735" customHeight="1" spans="1:18">
      <c r="A735" s="76" t="s">
        <v>329</v>
      </c>
      <c r="B735" s="6" t="s">
        <v>6436</v>
      </c>
      <c r="C735" s="6" t="s">
        <v>6412</v>
      </c>
      <c r="D735" s="77" t="s">
        <v>6413</v>
      </c>
      <c r="E735" s="77" t="s">
        <v>6437</v>
      </c>
      <c r="F735" s="77"/>
      <c r="G735" s="77"/>
      <c r="H735" s="77"/>
      <c r="I735" s="77"/>
      <c r="J735" s="77"/>
      <c r="K735" s="77"/>
      <c r="L735" s="77"/>
      <c r="M735" s="78"/>
      <c r="N735" s="78" t="s">
        <v>6398</v>
      </c>
      <c r="O735" s="78"/>
      <c r="P735" s="78"/>
      <c r="Q735" s="78"/>
      <c r="R735" s="77"/>
    </row>
    <row r="736" customHeight="1" spans="1:18">
      <c r="A736" s="76" t="s">
        <v>329</v>
      </c>
      <c r="B736" s="6" t="s">
        <v>6438</v>
      </c>
      <c r="C736" s="6" t="s">
        <v>4797</v>
      </c>
      <c r="D736" s="77" t="s">
        <v>6396</v>
      </c>
      <c r="E736" s="77" t="s">
        <v>3544</v>
      </c>
      <c r="F736" s="77"/>
      <c r="G736" s="77"/>
      <c r="H736" s="77"/>
      <c r="I736" s="77"/>
      <c r="J736" s="77"/>
      <c r="K736" s="77"/>
      <c r="L736" s="77"/>
      <c r="M736" s="78"/>
      <c r="N736" s="78" t="s">
        <v>6398</v>
      </c>
      <c r="O736" s="78"/>
      <c r="P736" s="78"/>
      <c r="Q736" s="78"/>
      <c r="R736" s="77"/>
    </row>
    <row r="737" customHeight="1" spans="1:18">
      <c r="A737" s="76" t="s">
        <v>329</v>
      </c>
      <c r="B737" s="6" t="s">
        <v>6438</v>
      </c>
      <c r="C737" s="6" t="s">
        <v>4804</v>
      </c>
      <c r="D737" s="77" t="s">
        <v>6399</v>
      </c>
      <c r="E737" s="77" t="s">
        <v>6439</v>
      </c>
      <c r="F737" s="77"/>
      <c r="G737" s="77"/>
      <c r="H737" s="77"/>
      <c r="I737" s="77"/>
      <c r="J737" s="77"/>
      <c r="K737" s="77"/>
      <c r="L737" s="77"/>
      <c r="M737" s="78"/>
      <c r="N737" s="78" t="s">
        <v>6398</v>
      </c>
      <c r="O737" s="78"/>
      <c r="P737" s="78"/>
      <c r="Q737" s="78"/>
      <c r="R737" s="77"/>
    </row>
    <row r="738" customHeight="1" spans="1:18">
      <c r="A738" s="76" t="s">
        <v>329</v>
      </c>
      <c r="B738" s="6" t="s">
        <v>6438</v>
      </c>
      <c r="C738" s="6" t="s">
        <v>6412</v>
      </c>
      <c r="D738" s="77" t="s">
        <v>6413</v>
      </c>
      <c r="E738" s="77" t="s">
        <v>6437</v>
      </c>
      <c r="F738" s="77"/>
      <c r="G738" s="77"/>
      <c r="H738" s="77"/>
      <c r="I738" s="77"/>
      <c r="J738" s="77"/>
      <c r="K738" s="77"/>
      <c r="L738" s="77"/>
      <c r="M738" s="78"/>
      <c r="N738" s="78" t="s">
        <v>6398</v>
      </c>
      <c r="O738" s="78"/>
      <c r="P738" s="78"/>
      <c r="Q738" s="78"/>
      <c r="R738" s="77"/>
    </row>
    <row r="739" customHeight="1" spans="1:18">
      <c r="A739" s="76" t="s">
        <v>329</v>
      </c>
      <c r="B739" s="6" t="s">
        <v>6440</v>
      </c>
      <c r="C739" s="6" t="s">
        <v>4797</v>
      </c>
      <c r="D739" s="77" t="s">
        <v>6396</v>
      </c>
      <c r="E739" s="77" t="s">
        <v>3544</v>
      </c>
      <c r="F739" s="77"/>
      <c r="G739" s="77"/>
      <c r="H739" s="77"/>
      <c r="I739" s="77"/>
      <c r="J739" s="77"/>
      <c r="K739" s="77"/>
      <c r="L739" s="77"/>
      <c r="M739" s="78"/>
      <c r="N739" s="78" t="s">
        <v>6398</v>
      </c>
      <c r="O739" s="78"/>
      <c r="P739" s="78"/>
      <c r="Q739" s="78"/>
      <c r="R739" s="77"/>
    </row>
    <row r="740" customHeight="1" spans="1:18">
      <c r="A740" s="76" t="s">
        <v>329</v>
      </c>
      <c r="B740" s="6" t="s">
        <v>6440</v>
      </c>
      <c r="C740" s="6" t="s">
        <v>4804</v>
      </c>
      <c r="D740" s="77" t="s">
        <v>6399</v>
      </c>
      <c r="E740" s="77" t="s">
        <v>3547</v>
      </c>
      <c r="F740" s="77"/>
      <c r="G740" s="77"/>
      <c r="H740" s="77"/>
      <c r="I740" s="77"/>
      <c r="J740" s="77"/>
      <c r="K740" s="77"/>
      <c r="L740" s="77"/>
      <c r="M740" s="78"/>
      <c r="N740" s="78" t="s">
        <v>6398</v>
      </c>
      <c r="O740" s="78"/>
      <c r="P740" s="78"/>
      <c r="Q740" s="78"/>
      <c r="R740" s="77"/>
    </row>
    <row r="741" customHeight="1" spans="1:18">
      <c r="A741" s="76" t="s">
        <v>329</v>
      </c>
      <c r="B741" s="6" t="s">
        <v>6441</v>
      </c>
      <c r="C741" s="6" t="s">
        <v>4797</v>
      </c>
      <c r="D741" s="77" t="s">
        <v>6396</v>
      </c>
      <c r="E741" s="77" t="s">
        <v>6432</v>
      </c>
      <c r="F741" s="77"/>
      <c r="G741" s="77"/>
      <c r="H741" s="77"/>
      <c r="I741" s="77"/>
      <c r="J741" s="77"/>
      <c r="K741" s="77"/>
      <c r="L741" s="77"/>
      <c r="M741" s="78"/>
      <c r="N741" s="78" t="s">
        <v>6398</v>
      </c>
      <c r="O741" s="78"/>
      <c r="P741" s="78"/>
      <c r="Q741" s="78"/>
      <c r="R741" s="77"/>
    </row>
    <row r="742" customHeight="1" spans="1:18">
      <c r="A742" s="76" t="s">
        <v>329</v>
      </c>
      <c r="B742" s="6" t="s">
        <v>6441</v>
      </c>
      <c r="C742" s="6" t="s">
        <v>4804</v>
      </c>
      <c r="D742" s="77" t="s">
        <v>6399</v>
      </c>
      <c r="E742" s="77" t="s">
        <v>6433</v>
      </c>
      <c r="F742" s="77"/>
      <c r="G742" s="77"/>
      <c r="H742" s="77"/>
      <c r="I742" s="77"/>
      <c r="J742" s="77"/>
      <c r="K742" s="77"/>
      <c r="L742" s="77"/>
      <c r="M742" s="78"/>
      <c r="N742" s="78" t="s">
        <v>6398</v>
      </c>
      <c r="O742" s="78"/>
      <c r="P742" s="78"/>
      <c r="Q742" s="78"/>
      <c r="R742" s="77"/>
    </row>
    <row r="743" customHeight="1" spans="1:18">
      <c r="A743" s="75" t="s">
        <v>6442</v>
      </c>
      <c r="B743" s="74"/>
      <c r="C743" s="74"/>
      <c r="D743" s="74"/>
      <c r="E743" s="74"/>
      <c r="F743" s="74"/>
      <c r="G743" s="74"/>
      <c r="H743" s="74"/>
      <c r="I743" s="74"/>
      <c r="J743" s="74"/>
      <c r="K743" s="74"/>
      <c r="L743" s="74"/>
      <c r="M743" s="74"/>
      <c r="N743" s="74"/>
      <c r="O743" s="74"/>
      <c r="P743" s="74"/>
      <c r="Q743" s="74"/>
      <c r="R743" s="74"/>
    </row>
    <row r="744" customHeight="1" spans="1:18">
      <c r="A744" s="76" t="s">
        <v>6443</v>
      </c>
      <c r="B744" s="6" t="s">
        <v>6444</v>
      </c>
      <c r="C744" s="6" t="s">
        <v>4797</v>
      </c>
      <c r="D744" s="77" t="s">
        <v>4798</v>
      </c>
      <c r="E744" s="77" t="s">
        <v>6445</v>
      </c>
      <c r="F744" s="77"/>
      <c r="G744" s="77" t="s">
        <v>5612</v>
      </c>
      <c r="H744" s="77" t="s">
        <v>6446</v>
      </c>
      <c r="I744" s="77" t="s">
        <v>5511</v>
      </c>
      <c r="J744" s="77" t="s">
        <v>121</v>
      </c>
      <c r="K744" s="77"/>
      <c r="L744" s="77"/>
      <c r="M744" s="78"/>
      <c r="N744" s="78"/>
      <c r="O744" s="78"/>
      <c r="P744" s="78"/>
      <c r="Q744" s="78"/>
      <c r="R744" s="77" t="s">
        <v>4803</v>
      </c>
    </row>
    <row r="745" customHeight="1" spans="1:18">
      <c r="A745" s="76" t="s">
        <v>6443</v>
      </c>
      <c r="B745" s="6" t="s">
        <v>6444</v>
      </c>
      <c r="C745" s="6" t="s">
        <v>4804</v>
      </c>
      <c r="D745" s="77" t="s">
        <v>4805</v>
      </c>
      <c r="E745" s="77" t="s">
        <v>6447</v>
      </c>
      <c r="F745" s="77"/>
      <c r="G745" s="77" t="s">
        <v>2534</v>
      </c>
      <c r="H745" s="77" t="s">
        <v>6448</v>
      </c>
      <c r="I745" s="77" t="s">
        <v>5511</v>
      </c>
      <c r="J745" s="77" t="s">
        <v>121</v>
      </c>
      <c r="K745" s="77"/>
      <c r="L745" s="77"/>
      <c r="M745" s="78"/>
      <c r="N745" s="78"/>
      <c r="O745" s="78"/>
      <c r="P745" s="78"/>
      <c r="Q745" s="78"/>
      <c r="R745" s="77" t="s">
        <v>4803</v>
      </c>
    </row>
    <row r="746" customHeight="1" spans="1:18">
      <c r="A746" s="76" t="s">
        <v>6443</v>
      </c>
      <c r="B746" s="6" t="s">
        <v>6449</v>
      </c>
      <c r="C746" s="6" t="s">
        <v>4797</v>
      </c>
      <c r="D746" s="77" t="s">
        <v>4798</v>
      </c>
      <c r="E746" s="77" t="s">
        <v>6450</v>
      </c>
      <c r="F746" s="77"/>
      <c r="G746" s="77" t="s">
        <v>5625</v>
      </c>
      <c r="H746" s="77" t="s">
        <v>4866</v>
      </c>
      <c r="I746" s="77" t="s">
        <v>5626</v>
      </c>
      <c r="J746" s="77" t="s">
        <v>121</v>
      </c>
      <c r="K746" s="77"/>
      <c r="L746" s="77"/>
      <c r="M746" s="78"/>
      <c r="N746" s="78"/>
      <c r="O746" s="78"/>
      <c r="P746" s="78"/>
      <c r="Q746" s="78"/>
      <c r="R746" s="77" t="s">
        <v>4803</v>
      </c>
    </row>
    <row r="747" customHeight="1" spans="1:18">
      <c r="A747" s="76" t="s">
        <v>6443</v>
      </c>
      <c r="B747" s="6" t="s">
        <v>6449</v>
      </c>
      <c r="C747" s="6" t="s">
        <v>4804</v>
      </c>
      <c r="D747" s="77" t="s">
        <v>4805</v>
      </c>
      <c r="E747" s="77" t="s">
        <v>6451</v>
      </c>
      <c r="F747" s="77"/>
      <c r="G747" s="77" t="s">
        <v>4955</v>
      </c>
      <c r="H747" s="77" t="s">
        <v>5561</v>
      </c>
      <c r="I747" s="77" t="s">
        <v>4813</v>
      </c>
      <c r="J747" s="77" t="s">
        <v>121</v>
      </c>
      <c r="K747" s="77"/>
      <c r="L747" s="77"/>
      <c r="M747" s="78"/>
      <c r="N747" s="78"/>
      <c r="O747" s="78"/>
      <c r="P747" s="78"/>
      <c r="Q747" s="78"/>
      <c r="R747" s="77" t="s">
        <v>4803</v>
      </c>
    </row>
    <row r="748" customHeight="1" spans="1:18">
      <c r="A748" s="76" t="s">
        <v>6443</v>
      </c>
      <c r="B748" s="6" t="s">
        <v>6452</v>
      </c>
      <c r="C748" s="6" t="s">
        <v>4797</v>
      </c>
      <c r="D748" s="77" t="s">
        <v>4798</v>
      </c>
      <c r="E748" s="77" t="s">
        <v>6453</v>
      </c>
      <c r="F748" s="77"/>
      <c r="G748" s="77" t="s">
        <v>5640</v>
      </c>
      <c r="H748" s="77" t="s">
        <v>6454</v>
      </c>
      <c r="I748" s="77" t="s">
        <v>5194</v>
      </c>
      <c r="J748" s="77" t="s">
        <v>121</v>
      </c>
      <c r="K748" s="77"/>
      <c r="L748" s="77"/>
      <c r="M748" s="78"/>
      <c r="N748" s="78"/>
      <c r="O748" s="78"/>
      <c r="P748" s="78"/>
      <c r="Q748" s="78"/>
      <c r="R748" s="77" t="s">
        <v>4803</v>
      </c>
    </row>
    <row r="749" customHeight="1" spans="1:18">
      <c r="A749" s="76" t="s">
        <v>6443</v>
      </c>
      <c r="B749" s="6" t="s">
        <v>6452</v>
      </c>
      <c r="C749" s="6" t="s">
        <v>4804</v>
      </c>
      <c r="D749" s="77" t="s">
        <v>4805</v>
      </c>
      <c r="E749" s="77" t="s">
        <v>6455</v>
      </c>
      <c r="F749" s="77"/>
      <c r="G749" s="77" t="s">
        <v>5042</v>
      </c>
      <c r="H749" s="77" t="s">
        <v>6023</v>
      </c>
      <c r="I749" s="77" t="s">
        <v>4816</v>
      </c>
      <c r="J749" s="77" t="s">
        <v>121</v>
      </c>
      <c r="K749" s="77"/>
      <c r="L749" s="77"/>
      <c r="M749" s="78"/>
      <c r="N749" s="78"/>
      <c r="O749" s="78"/>
      <c r="P749" s="78"/>
      <c r="Q749" s="78"/>
      <c r="R749" s="77" t="s">
        <v>4803</v>
      </c>
    </row>
    <row r="750" customHeight="1" spans="1:18">
      <c r="A750" s="76" t="s">
        <v>6443</v>
      </c>
      <c r="B750" s="6" t="s">
        <v>6456</v>
      </c>
      <c r="C750" s="6" t="s">
        <v>4797</v>
      </c>
      <c r="D750" s="77" t="s">
        <v>4798</v>
      </c>
      <c r="E750" s="77" t="s">
        <v>6457</v>
      </c>
      <c r="F750" s="77"/>
      <c r="G750" s="77" t="s">
        <v>2697</v>
      </c>
      <c r="H750" s="77" t="s">
        <v>5571</v>
      </c>
      <c r="I750" s="77" t="s">
        <v>4813</v>
      </c>
      <c r="J750" s="77" t="s">
        <v>121</v>
      </c>
      <c r="K750" s="77"/>
      <c r="L750" s="77"/>
      <c r="M750" s="78"/>
      <c r="N750" s="78"/>
      <c r="O750" s="78"/>
      <c r="P750" s="78"/>
      <c r="Q750" s="78"/>
      <c r="R750" s="77" t="s">
        <v>4803</v>
      </c>
    </row>
    <row r="751" customHeight="1" spans="1:18">
      <c r="A751" s="76" t="s">
        <v>6443</v>
      </c>
      <c r="B751" s="6" t="s">
        <v>6456</v>
      </c>
      <c r="C751" s="6" t="s">
        <v>4804</v>
      </c>
      <c r="D751" s="77" t="s">
        <v>4805</v>
      </c>
      <c r="E751" s="77" t="s">
        <v>6458</v>
      </c>
      <c r="F751" s="77"/>
      <c r="G751" s="77" t="s">
        <v>5176</v>
      </c>
      <c r="H751" s="77" t="s">
        <v>5503</v>
      </c>
      <c r="I751" s="77" t="s">
        <v>4813</v>
      </c>
      <c r="J751" s="77" t="s">
        <v>121</v>
      </c>
      <c r="K751" s="77"/>
      <c r="L751" s="77"/>
      <c r="M751" s="78"/>
      <c r="N751" s="78"/>
      <c r="O751" s="78"/>
      <c r="P751" s="78"/>
      <c r="Q751" s="78"/>
      <c r="R751" s="77" t="s">
        <v>4803</v>
      </c>
    </row>
    <row r="752" customHeight="1" spans="1:18">
      <c r="A752" s="76" t="s">
        <v>6443</v>
      </c>
      <c r="B752" s="6" t="s">
        <v>6459</v>
      </c>
      <c r="C752" s="6" t="s">
        <v>4797</v>
      </c>
      <c r="D752" s="77" t="s">
        <v>4798</v>
      </c>
      <c r="E752" s="77" t="s">
        <v>6460</v>
      </c>
      <c r="F752" s="77"/>
      <c r="G752" s="77" t="s">
        <v>4280</v>
      </c>
      <c r="H752" s="77" t="s">
        <v>4866</v>
      </c>
      <c r="I752" s="77" t="s">
        <v>6461</v>
      </c>
      <c r="J752" s="77" t="s">
        <v>121</v>
      </c>
      <c r="K752" s="77"/>
      <c r="L752" s="77"/>
      <c r="M752" s="78"/>
      <c r="N752" s="78"/>
      <c r="O752" s="78"/>
      <c r="P752" s="78"/>
      <c r="Q752" s="78"/>
      <c r="R752" s="77" t="s">
        <v>4803</v>
      </c>
    </row>
    <row r="753" customHeight="1" spans="1:18">
      <c r="A753" s="76" t="s">
        <v>6443</v>
      </c>
      <c r="B753" s="6" t="s">
        <v>6459</v>
      </c>
      <c r="C753" s="6" t="s">
        <v>4804</v>
      </c>
      <c r="D753" s="77" t="s">
        <v>4805</v>
      </c>
      <c r="E753" s="77" t="s">
        <v>6462</v>
      </c>
      <c r="F753" s="77"/>
      <c r="G753" s="77" t="s">
        <v>5640</v>
      </c>
      <c r="H753" s="77" t="s">
        <v>5561</v>
      </c>
      <c r="I753" s="77" t="s">
        <v>4813</v>
      </c>
      <c r="J753" s="77" t="s">
        <v>121</v>
      </c>
      <c r="K753" s="77"/>
      <c r="L753" s="77"/>
      <c r="M753" s="78"/>
      <c r="N753" s="78"/>
      <c r="O753" s="78"/>
      <c r="P753" s="78"/>
      <c r="Q753" s="78"/>
      <c r="R753" s="77" t="s">
        <v>4803</v>
      </c>
    </row>
    <row r="754" customHeight="1" spans="1:18">
      <c r="A754" s="76" t="s">
        <v>6443</v>
      </c>
      <c r="B754" s="6" t="s">
        <v>6463</v>
      </c>
      <c r="C754" s="6" t="s">
        <v>4797</v>
      </c>
      <c r="D754" s="77" t="s">
        <v>4798</v>
      </c>
      <c r="E754" s="77" t="s">
        <v>6460</v>
      </c>
      <c r="F754" s="77"/>
      <c r="G754" s="77" t="s">
        <v>4280</v>
      </c>
      <c r="H754" s="77" t="s">
        <v>4866</v>
      </c>
      <c r="I754" s="77" t="s">
        <v>6461</v>
      </c>
      <c r="J754" s="77" t="s">
        <v>121</v>
      </c>
      <c r="K754" s="77"/>
      <c r="L754" s="77"/>
      <c r="M754" s="78"/>
      <c r="N754" s="78"/>
      <c r="O754" s="78"/>
      <c r="P754" s="78"/>
      <c r="Q754" s="78"/>
      <c r="R754" s="77" t="s">
        <v>4803</v>
      </c>
    </row>
    <row r="755" customHeight="1" spans="1:18">
      <c r="A755" s="76" t="s">
        <v>6443</v>
      </c>
      <c r="B755" s="6" t="s">
        <v>6463</v>
      </c>
      <c r="C755" s="6" t="s">
        <v>4804</v>
      </c>
      <c r="D755" s="77" t="s">
        <v>4805</v>
      </c>
      <c r="E755" s="77" t="s">
        <v>6451</v>
      </c>
      <c r="F755" s="77"/>
      <c r="G755" s="77" t="s">
        <v>4955</v>
      </c>
      <c r="H755" s="77" t="s">
        <v>5561</v>
      </c>
      <c r="I755" s="77" t="s">
        <v>6464</v>
      </c>
      <c r="J755" s="77" t="s">
        <v>121</v>
      </c>
      <c r="K755" s="77"/>
      <c r="L755" s="77"/>
      <c r="M755" s="78"/>
      <c r="N755" s="78"/>
      <c r="O755" s="78"/>
      <c r="P755" s="78"/>
      <c r="Q755" s="78"/>
      <c r="R755" s="77" t="s">
        <v>4803</v>
      </c>
    </row>
    <row r="756" customHeight="1" spans="1:18">
      <c r="A756" s="76" t="s">
        <v>6443</v>
      </c>
      <c r="B756" s="6" t="s">
        <v>6465</v>
      </c>
      <c r="C756" s="6" t="s">
        <v>4797</v>
      </c>
      <c r="D756" s="77" t="s">
        <v>4798</v>
      </c>
      <c r="E756" s="77" t="s">
        <v>6466</v>
      </c>
      <c r="F756" s="77">
        <v>80</v>
      </c>
      <c r="G756" s="77">
        <v>85</v>
      </c>
      <c r="H756" s="77" t="s">
        <v>5571</v>
      </c>
      <c r="I756" s="77" t="s">
        <v>5539</v>
      </c>
      <c r="J756" s="77" t="s">
        <v>121</v>
      </c>
      <c r="K756" s="77"/>
      <c r="L756" s="77"/>
      <c r="M756" s="78"/>
      <c r="N756" s="78"/>
      <c r="O756" s="78"/>
      <c r="P756" s="78"/>
      <c r="Q756" s="78"/>
      <c r="R756" s="77" t="s">
        <v>4803</v>
      </c>
    </row>
    <row r="757" customHeight="1" spans="1:18">
      <c r="A757" s="76" t="s">
        <v>6443</v>
      </c>
      <c r="B757" s="6" t="s">
        <v>6465</v>
      </c>
      <c r="C757" s="6" t="s">
        <v>4804</v>
      </c>
      <c r="D757" s="77" t="s">
        <v>4805</v>
      </c>
      <c r="E757" s="77"/>
      <c r="F757" s="77"/>
      <c r="G757" s="77">
        <v>65</v>
      </c>
      <c r="H757" s="77"/>
      <c r="I757" s="77"/>
      <c r="J757" s="77" t="s">
        <v>121</v>
      </c>
      <c r="K757" s="77"/>
      <c r="L757" s="77"/>
      <c r="M757" s="78"/>
      <c r="N757" s="78"/>
      <c r="O757" s="78"/>
      <c r="P757" s="78"/>
      <c r="Q757" s="78"/>
      <c r="R757" s="77" t="s">
        <v>4803</v>
      </c>
    </row>
    <row r="758" customHeight="1" spans="1:18">
      <c r="A758" s="76" t="s">
        <v>6443</v>
      </c>
      <c r="B758" s="6" t="s">
        <v>6467</v>
      </c>
      <c r="C758" s="6" t="s">
        <v>4797</v>
      </c>
      <c r="D758" s="77" t="s">
        <v>4798</v>
      </c>
      <c r="E758" s="77" t="s">
        <v>6468</v>
      </c>
      <c r="F758" s="77">
        <v>84</v>
      </c>
      <c r="G758" s="77">
        <v>89</v>
      </c>
      <c r="H758" s="77" t="s">
        <v>5571</v>
      </c>
      <c r="I758" s="77" t="s">
        <v>5539</v>
      </c>
      <c r="J758" s="77" t="s">
        <v>121</v>
      </c>
      <c r="K758" s="77"/>
      <c r="L758" s="77"/>
      <c r="M758" s="78"/>
      <c r="N758" s="78"/>
      <c r="O758" s="78"/>
      <c r="P758" s="78"/>
      <c r="Q758" s="78"/>
      <c r="R758" s="77" t="s">
        <v>4803</v>
      </c>
    </row>
    <row r="759" customHeight="1" spans="1:18">
      <c r="A759" s="76" t="s">
        <v>6443</v>
      </c>
      <c r="B759" s="6" t="s">
        <v>6467</v>
      </c>
      <c r="C759" s="6" t="s">
        <v>4804</v>
      </c>
      <c r="D759" s="77" t="s">
        <v>4805</v>
      </c>
      <c r="E759" s="77" t="s">
        <v>6469</v>
      </c>
      <c r="F759" s="77"/>
      <c r="G759" s="77">
        <v>69</v>
      </c>
      <c r="H759" s="77" t="s">
        <v>6052</v>
      </c>
      <c r="I759" s="77" t="s">
        <v>4813</v>
      </c>
      <c r="J759" s="77" t="s">
        <v>121</v>
      </c>
      <c r="K759" s="77"/>
      <c r="L759" s="77"/>
      <c r="M759" s="78"/>
      <c r="N759" s="78"/>
      <c r="O759" s="78"/>
      <c r="P759" s="78"/>
      <c r="Q759" s="78"/>
      <c r="R759" s="77" t="s">
        <v>4803</v>
      </c>
    </row>
    <row r="760" customHeight="1" spans="1:18">
      <c r="A760" s="76" t="s">
        <v>6443</v>
      </c>
      <c r="B760" s="6" t="s">
        <v>6470</v>
      </c>
      <c r="C760" s="6" t="s">
        <v>4797</v>
      </c>
      <c r="D760" s="77" t="s">
        <v>4798</v>
      </c>
      <c r="E760" s="77" t="s">
        <v>6471</v>
      </c>
      <c r="F760" s="77"/>
      <c r="G760" s="77" t="s">
        <v>5612</v>
      </c>
      <c r="H760" s="77" t="s">
        <v>6446</v>
      </c>
      <c r="I760" s="77" t="s">
        <v>5536</v>
      </c>
      <c r="J760" s="77" t="s">
        <v>121</v>
      </c>
      <c r="K760" s="77"/>
      <c r="L760" s="77"/>
      <c r="M760" s="78"/>
      <c r="N760" s="78"/>
      <c r="O760" s="78"/>
      <c r="P760" s="78"/>
      <c r="Q760" s="78"/>
      <c r="R760" s="77" t="s">
        <v>4803</v>
      </c>
    </row>
    <row r="761" customHeight="1" spans="1:18">
      <c r="A761" s="76" t="s">
        <v>6443</v>
      </c>
      <c r="B761" s="6" t="s">
        <v>6470</v>
      </c>
      <c r="C761" s="6" t="s">
        <v>4804</v>
      </c>
      <c r="D761" s="77" t="s">
        <v>4805</v>
      </c>
      <c r="E761" s="77" t="s">
        <v>6472</v>
      </c>
      <c r="F761" s="77"/>
      <c r="G761" s="77" t="s">
        <v>2534</v>
      </c>
      <c r="H761" s="77" t="s">
        <v>6473</v>
      </c>
      <c r="I761" s="77" t="s">
        <v>5536</v>
      </c>
      <c r="J761" s="77" t="s">
        <v>121</v>
      </c>
      <c r="K761" s="77"/>
      <c r="L761" s="77"/>
      <c r="M761" s="78"/>
      <c r="N761" s="78"/>
      <c r="O761" s="78"/>
      <c r="P761" s="78"/>
      <c r="Q761" s="78"/>
      <c r="R761" s="77" t="s">
        <v>4803</v>
      </c>
    </row>
    <row r="762" customHeight="1" spans="1:18">
      <c r="A762" s="76" t="s">
        <v>6443</v>
      </c>
      <c r="B762" s="6" t="s">
        <v>3499</v>
      </c>
      <c r="C762" s="6" t="s">
        <v>4797</v>
      </c>
      <c r="D762" s="77" t="s">
        <v>4798</v>
      </c>
      <c r="E762" s="77" t="s">
        <v>6474</v>
      </c>
      <c r="F762" s="77"/>
      <c r="G762" s="77" t="s">
        <v>5612</v>
      </c>
      <c r="H762" s="77" t="s">
        <v>6475</v>
      </c>
      <c r="I762" s="77" t="s">
        <v>5536</v>
      </c>
      <c r="J762" s="77" t="s">
        <v>121</v>
      </c>
      <c r="K762" s="77"/>
      <c r="L762" s="77"/>
      <c r="M762" s="78"/>
      <c r="N762" s="78"/>
      <c r="O762" s="78"/>
      <c r="P762" s="78"/>
      <c r="Q762" s="78"/>
      <c r="R762" s="77" t="s">
        <v>4803</v>
      </c>
    </row>
    <row r="763" customHeight="1" spans="1:18">
      <c r="A763" s="76" t="s">
        <v>6443</v>
      </c>
      <c r="B763" s="6" t="s">
        <v>3499</v>
      </c>
      <c r="C763" s="6" t="s">
        <v>4804</v>
      </c>
      <c r="D763" s="77" t="s">
        <v>4805</v>
      </c>
      <c r="E763" s="77" t="s">
        <v>6476</v>
      </c>
      <c r="F763" s="77"/>
      <c r="G763" s="77" t="s">
        <v>2534</v>
      </c>
      <c r="H763" s="77" t="s">
        <v>6477</v>
      </c>
      <c r="I763" s="77" t="s">
        <v>5536</v>
      </c>
      <c r="J763" s="77" t="s">
        <v>121</v>
      </c>
      <c r="K763" s="77"/>
      <c r="L763" s="77"/>
      <c r="M763" s="78"/>
      <c r="N763" s="78"/>
      <c r="O763" s="78"/>
      <c r="P763" s="78"/>
      <c r="Q763" s="78"/>
      <c r="R763" s="77" t="s">
        <v>4803</v>
      </c>
    </row>
    <row r="764" customHeight="1" spans="1:18">
      <c r="A764" s="76" t="s">
        <v>6443</v>
      </c>
      <c r="B764" s="6" t="s">
        <v>6478</v>
      </c>
      <c r="C764" s="6" t="s">
        <v>4797</v>
      </c>
      <c r="D764" s="77" t="s">
        <v>4798</v>
      </c>
      <c r="E764" s="77" t="s">
        <v>6479</v>
      </c>
      <c r="F764" s="77"/>
      <c r="G764" s="77" t="s">
        <v>5625</v>
      </c>
      <c r="H764" s="77" t="s">
        <v>4866</v>
      </c>
      <c r="I764" s="77" t="s">
        <v>5626</v>
      </c>
      <c r="J764" s="77" t="s">
        <v>121</v>
      </c>
      <c r="K764" s="77"/>
      <c r="L764" s="77"/>
      <c r="M764" s="78"/>
      <c r="N764" s="78"/>
      <c r="O764" s="78"/>
      <c r="P764" s="78"/>
      <c r="Q764" s="78"/>
      <c r="R764" s="77" t="s">
        <v>4803</v>
      </c>
    </row>
    <row r="765" customHeight="1" spans="1:18">
      <c r="A765" s="76" t="s">
        <v>6443</v>
      </c>
      <c r="B765" s="6" t="s">
        <v>6478</v>
      </c>
      <c r="C765" s="6" t="s">
        <v>4804</v>
      </c>
      <c r="D765" s="77" t="s">
        <v>4805</v>
      </c>
      <c r="E765" s="77" t="s">
        <v>6480</v>
      </c>
      <c r="F765" s="77"/>
      <c r="G765" s="77" t="s">
        <v>4955</v>
      </c>
      <c r="H765" s="77" t="s">
        <v>5561</v>
      </c>
      <c r="I765" s="77" t="s">
        <v>4813</v>
      </c>
      <c r="J765" s="77" t="s">
        <v>121</v>
      </c>
      <c r="K765" s="77"/>
      <c r="L765" s="77"/>
      <c r="M765" s="78"/>
      <c r="N765" s="78"/>
      <c r="O765" s="78"/>
      <c r="P765" s="78"/>
      <c r="Q765" s="78"/>
      <c r="R765" s="77" t="s">
        <v>4803</v>
      </c>
    </row>
    <row r="766" customHeight="1" spans="1:18">
      <c r="A766" s="76" t="s">
        <v>6443</v>
      </c>
      <c r="B766" s="6" t="s">
        <v>3386</v>
      </c>
      <c r="C766" s="6" t="s">
        <v>4797</v>
      </c>
      <c r="D766" s="77" t="s">
        <v>4798</v>
      </c>
      <c r="E766" s="77" t="s">
        <v>6479</v>
      </c>
      <c r="F766" s="77"/>
      <c r="G766" s="77" t="s">
        <v>5625</v>
      </c>
      <c r="H766" s="77" t="s">
        <v>4866</v>
      </c>
      <c r="I766" s="77" t="s">
        <v>5626</v>
      </c>
      <c r="J766" s="77" t="s">
        <v>121</v>
      </c>
      <c r="K766" s="77"/>
      <c r="L766" s="77"/>
      <c r="M766" s="78"/>
      <c r="N766" s="78"/>
      <c r="O766" s="78"/>
      <c r="P766" s="78"/>
      <c r="Q766" s="78"/>
      <c r="R766" s="77" t="s">
        <v>4803</v>
      </c>
    </row>
    <row r="767" customHeight="1" spans="1:18">
      <c r="A767" s="76" t="s">
        <v>6443</v>
      </c>
      <c r="B767" s="6" t="s">
        <v>3386</v>
      </c>
      <c r="C767" s="6" t="s">
        <v>4804</v>
      </c>
      <c r="D767" s="77" t="s">
        <v>4805</v>
      </c>
      <c r="E767" s="77" t="s">
        <v>6481</v>
      </c>
      <c r="F767" s="77"/>
      <c r="G767" s="77" t="s">
        <v>5640</v>
      </c>
      <c r="H767" s="77" t="s">
        <v>5561</v>
      </c>
      <c r="I767" s="77" t="s">
        <v>4813</v>
      </c>
      <c r="J767" s="77" t="s">
        <v>121</v>
      </c>
      <c r="K767" s="77"/>
      <c r="L767" s="77"/>
      <c r="M767" s="78"/>
      <c r="N767" s="78"/>
      <c r="O767" s="78"/>
      <c r="P767" s="78"/>
      <c r="Q767" s="78"/>
      <c r="R767" s="77" t="s">
        <v>4803</v>
      </c>
    </row>
    <row r="768" customHeight="1" spans="1:18">
      <c r="A768" s="76" t="s">
        <v>6443</v>
      </c>
      <c r="B768" s="6" t="s">
        <v>6482</v>
      </c>
      <c r="C768" s="6" t="s">
        <v>4797</v>
      </c>
      <c r="D768" s="77" t="s">
        <v>4798</v>
      </c>
      <c r="E768" s="77" t="s">
        <v>6483</v>
      </c>
      <c r="F768" s="77"/>
      <c r="G768" s="77" t="s">
        <v>5612</v>
      </c>
      <c r="H768" s="77" t="s">
        <v>6446</v>
      </c>
      <c r="I768" s="77" t="s">
        <v>5536</v>
      </c>
      <c r="J768" s="77" t="s">
        <v>121</v>
      </c>
      <c r="K768" s="77"/>
      <c r="L768" s="77"/>
      <c r="M768" s="78"/>
      <c r="N768" s="78"/>
      <c r="O768" s="78"/>
      <c r="P768" s="78"/>
      <c r="Q768" s="78"/>
      <c r="R768" s="77" t="s">
        <v>4803</v>
      </c>
    </row>
    <row r="769" customHeight="1" spans="1:18">
      <c r="A769" s="76" t="s">
        <v>6443</v>
      </c>
      <c r="B769" s="6" t="s">
        <v>6482</v>
      </c>
      <c r="C769" s="6" t="s">
        <v>4804</v>
      </c>
      <c r="D769" s="77" t="s">
        <v>4805</v>
      </c>
      <c r="E769" s="77" t="s">
        <v>6484</v>
      </c>
      <c r="F769" s="77"/>
      <c r="G769" s="77" t="s">
        <v>2534</v>
      </c>
      <c r="H769" s="77" t="s">
        <v>6473</v>
      </c>
      <c r="I769" s="77" t="s">
        <v>5536</v>
      </c>
      <c r="J769" s="77" t="s">
        <v>121</v>
      </c>
      <c r="K769" s="77"/>
      <c r="L769" s="77"/>
      <c r="M769" s="78"/>
      <c r="N769" s="78"/>
      <c r="O769" s="78"/>
      <c r="P769" s="78"/>
      <c r="Q769" s="78"/>
      <c r="R769" s="77" t="s">
        <v>4803</v>
      </c>
    </row>
    <row r="770" customHeight="1" spans="1:18">
      <c r="A770" s="76" t="s">
        <v>6443</v>
      </c>
      <c r="B770" s="6" t="s">
        <v>6485</v>
      </c>
      <c r="C770" s="6" t="s">
        <v>4797</v>
      </c>
      <c r="D770" s="77" t="s">
        <v>4798</v>
      </c>
      <c r="E770" s="77" t="s">
        <v>6486</v>
      </c>
      <c r="F770" s="77"/>
      <c r="G770" s="77" t="s">
        <v>3792</v>
      </c>
      <c r="H770" s="77" t="s">
        <v>6487</v>
      </c>
      <c r="I770" s="77" t="s">
        <v>5536</v>
      </c>
      <c r="J770" s="77" t="s">
        <v>121</v>
      </c>
      <c r="K770" s="77"/>
      <c r="L770" s="77"/>
      <c r="M770" s="78"/>
      <c r="N770" s="78"/>
      <c r="O770" s="78"/>
      <c r="P770" s="78"/>
      <c r="Q770" s="78"/>
      <c r="R770" s="77" t="s">
        <v>4803</v>
      </c>
    </row>
    <row r="771" customHeight="1" spans="1:18">
      <c r="A771" s="76" t="s">
        <v>6443</v>
      </c>
      <c r="B771" s="6" t="s">
        <v>6485</v>
      </c>
      <c r="C771" s="6" t="s">
        <v>4804</v>
      </c>
      <c r="D771" s="77" t="s">
        <v>4805</v>
      </c>
      <c r="E771" s="77" t="s">
        <v>6488</v>
      </c>
      <c r="F771" s="77"/>
      <c r="G771" s="77" t="s">
        <v>2707</v>
      </c>
      <c r="H771" s="77" t="s">
        <v>6489</v>
      </c>
      <c r="I771" s="77" t="s">
        <v>5519</v>
      </c>
      <c r="J771" s="77" t="s">
        <v>121</v>
      </c>
      <c r="K771" s="77"/>
      <c r="L771" s="77"/>
      <c r="M771" s="78"/>
      <c r="N771" s="78"/>
      <c r="O771" s="78"/>
      <c r="P771" s="78"/>
      <c r="Q771" s="78"/>
      <c r="R771" s="77" t="s">
        <v>4803</v>
      </c>
    </row>
    <row r="772" customHeight="1" spans="1:18">
      <c r="A772" s="76" t="s">
        <v>6443</v>
      </c>
      <c r="B772" s="6" t="s">
        <v>6490</v>
      </c>
      <c r="C772" s="6" t="s">
        <v>4797</v>
      </c>
      <c r="D772" s="77" t="s">
        <v>4798</v>
      </c>
      <c r="E772" s="77" t="s">
        <v>6491</v>
      </c>
      <c r="F772" s="77"/>
      <c r="G772" s="77" t="s">
        <v>5612</v>
      </c>
      <c r="H772" s="77" t="s">
        <v>6446</v>
      </c>
      <c r="I772" s="77" t="s">
        <v>5511</v>
      </c>
      <c r="J772" s="77" t="s">
        <v>121</v>
      </c>
      <c r="K772" s="77"/>
      <c r="L772" s="77"/>
      <c r="M772" s="78"/>
      <c r="N772" s="78"/>
      <c r="O772" s="78"/>
      <c r="P772" s="78"/>
      <c r="Q772" s="78"/>
      <c r="R772" s="77" t="s">
        <v>4803</v>
      </c>
    </row>
    <row r="773" customHeight="1" spans="1:18">
      <c r="A773" s="76" t="s">
        <v>6443</v>
      </c>
      <c r="B773" s="6" t="s">
        <v>6490</v>
      </c>
      <c r="C773" s="6" t="s">
        <v>4804</v>
      </c>
      <c r="D773" s="77" t="s">
        <v>4805</v>
      </c>
      <c r="E773" s="77" t="s">
        <v>6492</v>
      </c>
      <c r="F773" s="77"/>
      <c r="G773" s="77" t="s">
        <v>2534</v>
      </c>
      <c r="H773" s="77" t="s">
        <v>6448</v>
      </c>
      <c r="I773" s="77" t="s">
        <v>5536</v>
      </c>
      <c r="J773" s="77" t="s">
        <v>121</v>
      </c>
      <c r="K773" s="77"/>
      <c r="L773" s="77"/>
      <c r="M773" s="78"/>
      <c r="N773" s="78"/>
      <c r="O773" s="78"/>
      <c r="P773" s="78"/>
      <c r="Q773" s="78"/>
      <c r="R773" s="77" t="s">
        <v>4803</v>
      </c>
    </row>
    <row r="774" customHeight="1" spans="1:18">
      <c r="A774" s="76" t="s">
        <v>6443</v>
      </c>
      <c r="B774" s="6" t="s">
        <v>6493</v>
      </c>
      <c r="C774" s="6" t="s">
        <v>4797</v>
      </c>
      <c r="D774" s="77" t="s">
        <v>4798</v>
      </c>
      <c r="E774" s="77" t="s">
        <v>6494</v>
      </c>
      <c r="F774" s="77"/>
      <c r="G774" s="77" t="s">
        <v>2697</v>
      </c>
      <c r="H774" s="77" t="s">
        <v>5571</v>
      </c>
      <c r="I774" s="77" t="s">
        <v>4813</v>
      </c>
      <c r="J774" s="77" t="s">
        <v>121</v>
      </c>
      <c r="K774" s="77"/>
      <c r="L774" s="77"/>
      <c r="M774" s="78"/>
      <c r="N774" s="78"/>
      <c r="O774" s="78"/>
      <c r="P774" s="78"/>
      <c r="Q774" s="78"/>
      <c r="R774" s="77" t="s">
        <v>4803</v>
      </c>
    </row>
    <row r="775" customHeight="1" spans="1:18">
      <c r="A775" s="76" t="s">
        <v>6443</v>
      </c>
      <c r="B775" s="6" t="s">
        <v>6493</v>
      </c>
      <c r="C775" s="6" t="s">
        <v>4804</v>
      </c>
      <c r="D775" s="77" t="s">
        <v>4805</v>
      </c>
      <c r="E775" s="77" t="s">
        <v>6495</v>
      </c>
      <c r="F775" s="77"/>
      <c r="G775" s="77" t="s">
        <v>5176</v>
      </c>
      <c r="H775" s="77" t="s">
        <v>5503</v>
      </c>
      <c r="I775" s="77" t="s">
        <v>4813</v>
      </c>
      <c r="J775" s="77" t="s">
        <v>121</v>
      </c>
      <c r="K775" s="77"/>
      <c r="L775" s="77"/>
      <c r="M775" s="78"/>
      <c r="N775" s="78"/>
      <c r="O775" s="78"/>
      <c r="P775" s="78"/>
      <c r="Q775" s="78"/>
      <c r="R775" s="77" t="s">
        <v>4803</v>
      </c>
    </row>
    <row r="776" customHeight="1" spans="1:18">
      <c r="A776" s="76" t="s">
        <v>6443</v>
      </c>
      <c r="B776" s="6" t="s">
        <v>6496</v>
      </c>
      <c r="C776" s="6" t="s">
        <v>4797</v>
      </c>
      <c r="D776" s="77" t="s">
        <v>4798</v>
      </c>
      <c r="E776" s="77" t="s">
        <v>6497</v>
      </c>
      <c r="F776" s="77"/>
      <c r="G776" s="77" t="s">
        <v>5625</v>
      </c>
      <c r="H776" s="77" t="s">
        <v>4866</v>
      </c>
      <c r="I776" s="77" t="s">
        <v>5626</v>
      </c>
      <c r="J776" s="77" t="s">
        <v>121</v>
      </c>
      <c r="K776" s="77"/>
      <c r="L776" s="77"/>
      <c r="M776" s="78"/>
      <c r="N776" s="78"/>
      <c r="O776" s="78"/>
      <c r="P776" s="78"/>
      <c r="Q776" s="78"/>
      <c r="R776" s="77" t="s">
        <v>4803</v>
      </c>
    </row>
    <row r="777" customHeight="1" spans="1:18">
      <c r="A777" s="76" t="s">
        <v>6443</v>
      </c>
      <c r="B777" s="6" t="s">
        <v>6496</v>
      </c>
      <c r="C777" s="6" t="s">
        <v>4804</v>
      </c>
      <c r="D777" s="77" t="s">
        <v>4805</v>
      </c>
      <c r="E777" s="77" t="s">
        <v>6498</v>
      </c>
      <c r="F777" s="77"/>
      <c r="G777" s="77" t="s">
        <v>4955</v>
      </c>
      <c r="H777" s="77" t="s">
        <v>5561</v>
      </c>
      <c r="I777" s="77" t="s">
        <v>4813</v>
      </c>
      <c r="J777" s="77" t="s">
        <v>121</v>
      </c>
      <c r="K777" s="77"/>
      <c r="L777" s="77"/>
      <c r="M777" s="78"/>
      <c r="N777" s="78"/>
      <c r="O777" s="78"/>
      <c r="P777" s="78"/>
      <c r="Q777" s="78"/>
      <c r="R777" s="77" t="s">
        <v>4803</v>
      </c>
    </row>
    <row r="778" customHeight="1" spans="1:18">
      <c r="A778" s="76" t="s">
        <v>6443</v>
      </c>
      <c r="B778" s="6" t="s">
        <v>6499</v>
      </c>
      <c r="C778" s="6" t="s">
        <v>4797</v>
      </c>
      <c r="D778" s="77" t="s">
        <v>4798</v>
      </c>
      <c r="E778" s="77" t="s">
        <v>6468</v>
      </c>
      <c r="F778" s="77"/>
      <c r="G778" s="77" t="s">
        <v>4350</v>
      </c>
      <c r="H778" s="77" t="s">
        <v>5571</v>
      </c>
      <c r="I778" s="77" t="s">
        <v>5539</v>
      </c>
      <c r="J778" s="77" t="s">
        <v>121</v>
      </c>
      <c r="K778" s="77"/>
      <c r="L778" s="77"/>
      <c r="M778" s="78"/>
      <c r="N778" s="78"/>
      <c r="O778" s="78"/>
      <c r="P778" s="78"/>
      <c r="Q778" s="78"/>
      <c r="R778" s="77" t="s">
        <v>4803</v>
      </c>
    </row>
    <row r="779" customHeight="1" spans="1:18">
      <c r="A779" s="76" t="s">
        <v>6443</v>
      </c>
      <c r="B779" s="6" t="s">
        <v>6499</v>
      </c>
      <c r="C779" s="6" t="s">
        <v>4804</v>
      </c>
      <c r="D779" s="77" t="s">
        <v>4805</v>
      </c>
      <c r="E779" s="77" t="s">
        <v>6500</v>
      </c>
      <c r="F779" s="77"/>
      <c r="G779" s="77" t="s">
        <v>5640</v>
      </c>
      <c r="H779" s="77" t="s">
        <v>6052</v>
      </c>
      <c r="I779" s="77" t="s">
        <v>4813</v>
      </c>
      <c r="J779" s="77" t="s">
        <v>121</v>
      </c>
      <c r="K779" s="77"/>
      <c r="L779" s="77"/>
      <c r="M779" s="78"/>
      <c r="N779" s="78"/>
      <c r="O779" s="78"/>
      <c r="P779" s="78"/>
      <c r="Q779" s="78"/>
      <c r="R779" s="77" t="s">
        <v>4803</v>
      </c>
    </row>
    <row r="780" customHeight="1" spans="1:18">
      <c r="A780" s="76" t="s">
        <v>6443</v>
      </c>
      <c r="B780" s="6" t="s">
        <v>6501</v>
      </c>
      <c r="C780" s="6" t="s">
        <v>4797</v>
      </c>
      <c r="D780" s="77" t="s">
        <v>4798</v>
      </c>
      <c r="E780" s="77" t="s">
        <v>6474</v>
      </c>
      <c r="F780" s="77"/>
      <c r="G780" s="77" t="s">
        <v>5612</v>
      </c>
      <c r="H780" s="77" t="s">
        <v>6475</v>
      </c>
      <c r="I780" s="77" t="s">
        <v>5536</v>
      </c>
      <c r="J780" s="77" t="s">
        <v>121</v>
      </c>
      <c r="K780" s="77"/>
      <c r="L780" s="77"/>
      <c r="M780" s="78"/>
      <c r="N780" s="78"/>
      <c r="O780" s="78"/>
      <c r="P780" s="78"/>
      <c r="Q780" s="78"/>
      <c r="R780" s="77" t="s">
        <v>4803</v>
      </c>
    </row>
    <row r="781" customHeight="1" spans="1:18">
      <c r="A781" s="76" t="s">
        <v>6443</v>
      </c>
      <c r="B781" s="6" t="s">
        <v>6501</v>
      </c>
      <c r="C781" s="6" t="s">
        <v>4804</v>
      </c>
      <c r="D781" s="77" t="s">
        <v>4805</v>
      </c>
      <c r="E781" s="77" t="s">
        <v>6502</v>
      </c>
      <c r="F781" s="77"/>
      <c r="G781" s="77" t="s">
        <v>2534</v>
      </c>
      <c r="H781" s="77" t="s">
        <v>6477</v>
      </c>
      <c r="I781" s="77" t="s">
        <v>5536</v>
      </c>
      <c r="J781" s="77" t="s">
        <v>121</v>
      </c>
      <c r="K781" s="77"/>
      <c r="L781" s="77"/>
      <c r="M781" s="78"/>
      <c r="N781" s="78"/>
      <c r="O781" s="78"/>
      <c r="P781" s="78"/>
      <c r="Q781" s="78"/>
      <c r="R781" s="77" t="s">
        <v>4803</v>
      </c>
    </row>
    <row r="782" customHeight="1" spans="1:18">
      <c r="A782" s="76" t="s">
        <v>6443</v>
      </c>
      <c r="B782" s="6" t="s">
        <v>6503</v>
      </c>
      <c r="C782" s="6" t="s">
        <v>4797</v>
      </c>
      <c r="D782" s="77" t="s">
        <v>4798</v>
      </c>
      <c r="E782" s="77" t="s">
        <v>6504</v>
      </c>
      <c r="F782" s="77"/>
      <c r="G782" s="77" t="s">
        <v>5612</v>
      </c>
      <c r="H782" s="77" t="s">
        <v>6446</v>
      </c>
      <c r="I782" s="77" t="s">
        <v>5511</v>
      </c>
      <c r="J782" s="77" t="s">
        <v>121</v>
      </c>
      <c r="K782" s="77"/>
      <c r="L782" s="77"/>
      <c r="M782" s="78"/>
      <c r="N782" s="78"/>
      <c r="O782" s="78"/>
      <c r="P782" s="78"/>
      <c r="Q782" s="78"/>
      <c r="R782" s="77" t="s">
        <v>4803</v>
      </c>
    </row>
    <row r="783" customHeight="1" spans="1:18">
      <c r="A783" s="76" t="s">
        <v>6443</v>
      </c>
      <c r="B783" s="6" t="s">
        <v>6503</v>
      </c>
      <c r="C783" s="6" t="s">
        <v>4804</v>
      </c>
      <c r="D783" s="77" t="s">
        <v>4805</v>
      </c>
      <c r="E783" s="77" t="s">
        <v>6505</v>
      </c>
      <c r="F783" s="77"/>
      <c r="G783" s="77" t="s">
        <v>2534</v>
      </c>
      <c r="H783" s="77" t="s">
        <v>6448</v>
      </c>
      <c r="I783" s="77" t="s">
        <v>5511</v>
      </c>
      <c r="J783" s="77" t="s">
        <v>121</v>
      </c>
      <c r="K783" s="77"/>
      <c r="L783" s="77"/>
      <c r="M783" s="78"/>
      <c r="N783" s="78"/>
      <c r="O783" s="78"/>
      <c r="P783" s="78"/>
      <c r="Q783" s="78"/>
      <c r="R783" s="77" t="s">
        <v>4803</v>
      </c>
    </row>
    <row r="784" customHeight="1" spans="1:18">
      <c r="A784" s="76" t="s">
        <v>6443</v>
      </c>
      <c r="B784" s="6" t="s">
        <v>3538</v>
      </c>
      <c r="C784" s="6" t="s">
        <v>4797</v>
      </c>
      <c r="D784" s="77" t="s">
        <v>4798</v>
      </c>
      <c r="E784" s="77" t="s">
        <v>6506</v>
      </c>
      <c r="F784" s="77"/>
      <c r="G784" s="77" t="s">
        <v>6507</v>
      </c>
      <c r="H784" s="77" t="s">
        <v>6446</v>
      </c>
      <c r="I784" s="77" t="s">
        <v>5511</v>
      </c>
      <c r="J784" s="77" t="s">
        <v>121</v>
      </c>
      <c r="K784" s="77"/>
      <c r="L784" s="77"/>
      <c r="M784" s="78"/>
      <c r="N784" s="78"/>
      <c r="O784" s="78"/>
      <c r="P784" s="78"/>
      <c r="Q784" s="78"/>
      <c r="R784" s="77" t="s">
        <v>4803</v>
      </c>
    </row>
    <row r="785" customHeight="1" spans="1:18">
      <c r="A785" s="76" t="s">
        <v>6443</v>
      </c>
      <c r="B785" s="6" t="s">
        <v>3538</v>
      </c>
      <c r="C785" s="6" t="s">
        <v>4804</v>
      </c>
      <c r="D785" s="77" t="s">
        <v>4805</v>
      </c>
      <c r="E785" s="77" t="s">
        <v>6508</v>
      </c>
      <c r="F785" s="77"/>
      <c r="G785" s="77" t="s">
        <v>3033</v>
      </c>
      <c r="H785" s="77" t="s">
        <v>6448</v>
      </c>
      <c r="I785" s="77" t="s">
        <v>5591</v>
      </c>
      <c r="J785" s="77" t="s">
        <v>121</v>
      </c>
      <c r="K785" s="77"/>
      <c r="L785" s="77"/>
      <c r="M785" s="78"/>
      <c r="N785" s="78"/>
      <c r="O785" s="78"/>
      <c r="P785" s="78"/>
      <c r="Q785" s="78"/>
      <c r="R785" s="77" t="s">
        <v>4803</v>
      </c>
    </row>
    <row r="786" customHeight="1" spans="1:18">
      <c r="A786" s="76" t="s">
        <v>6443</v>
      </c>
      <c r="B786" s="6" t="s">
        <v>3334</v>
      </c>
      <c r="C786" s="6" t="s">
        <v>4804</v>
      </c>
      <c r="D786" s="77" t="s">
        <v>4805</v>
      </c>
      <c r="E786" s="77" t="s">
        <v>4868</v>
      </c>
      <c r="F786" s="77"/>
      <c r="G786" s="77" t="s">
        <v>4869</v>
      </c>
      <c r="H786" s="77" t="s">
        <v>4870</v>
      </c>
      <c r="I786" s="77" t="s">
        <v>4813</v>
      </c>
      <c r="J786" s="77" t="s">
        <v>121</v>
      </c>
      <c r="K786" s="77"/>
      <c r="L786" s="77"/>
      <c r="M786" s="78"/>
      <c r="N786" s="78"/>
      <c r="O786" s="78"/>
      <c r="P786" s="78"/>
      <c r="Q786" s="78"/>
      <c r="R786" s="77" t="s">
        <v>4803</v>
      </c>
    </row>
    <row r="787" customHeight="1" spans="1:18">
      <c r="A787" s="76" t="s">
        <v>6443</v>
      </c>
      <c r="B787" s="6" t="s">
        <v>6509</v>
      </c>
      <c r="C787" s="6" t="s">
        <v>4797</v>
      </c>
      <c r="D787" s="77" t="s">
        <v>4798</v>
      </c>
      <c r="E787" s="77"/>
      <c r="F787" s="77"/>
      <c r="G787" s="77" t="s">
        <v>6195</v>
      </c>
      <c r="H787" s="77" t="s">
        <v>5233</v>
      </c>
      <c r="I787" s="77" t="s">
        <v>5082</v>
      </c>
      <c r="J787" s="77" t="s">
        <v>121</v>
      </c>
      <c r="K787" s="77"/>
      <c r="L787" s="77"/>
      <c r="M787" s="78"/>
      <c r="N787" s="78"/>
      <c r="O787" s="78"/>
      <c r="P787" s="78"/>
      <c r="Q787" s="78"/>
      <c r="R787" s="77" t="s">
        <v>4803</v>
      </c>
    </row>
    <row r="788" customHeight="1" spans="1:18">
      <c r="A788" s="76" t="s">
        <v>6443</v>
      </c>
      <c r="B788" s="6" t="s">
        <v>6509</v>
      </c>
      <c r="C788" s="6" t="s">
        <v>4804</v>
      </c>
      <c r="D788" s="77" t="s">
        <v>4805</v>
      </c>
      <c r="E788" s="77"/>
      <c r="F788" s="77"/>
      <c r="G788" s="77" t="s">
        <v>5205</v>
      </c>
      <c r="H788" s="77" t="s">
        <v>5440</v>
      </c>
      <c r="I788" s="77" t="s">
        <v>4816</v>
      </c>
      <c r="J788" s="77" t="s">
        <v>121</v>
      </c>
      <c r="K788" s="77"/>
      <c r="L788" s="77"/>
      <c r="M788" s="78"/>
      <c r="N788" s="78"/>
      <c r="O788" s="78"/>
      <c r="P788" s="78"/>
      <c r="Q788" s="78"/>
      <c r="R788" s="77" t="s">
        <v>4803</v>
      </c>
    </row>
    <row r="789" customHeight="1" spans="1:18">
      <c r="A789" s="76" t="s">
        <v>6443</v>
      </c>
      <c r="B789" s="6" t="s">
        <v>6510</v>
      </c>
      <c r="C789" s="6" t="s">
        <v>4797</v>
      </c>
      <c r="D789" s="77" t="s">
        <v>4798</v>
      </c>
      <c r="E789" s="77" t="s">
        <v>6511</v>
      </c>
      <c r="F789" s="77"/>
      <c r="G789" s="77" t="s">
        <v>5081</v>
      </c>
      <c r="H789" s="77" t="s">
        <v>6446</v>
      </c>
      <c r="I789" s="77" t="s">
        <v>5194</v>
      </c>
      <c r="J789" s="77" t="s">
        <v>121</v>
      </c>
      <c r="K789" s="77"/>
      <c r="L789" s="77"/>
      <c r="M789" s="78"/>
      <c r="N789" s="78"/>
      <c r="O789" s="78"/>
      <c r="P789" s="78"/>
      <c r="Q789" s="78"/>
      <c r="R789" s="77" t="s">
        <v>4803</v>
      </c>
    </row>
    <row r="790" customHeight="1" spans="1:18">
      <c r="A790" s="76" t="s">
        <v>6443</v>
      </c>
      <c r="B790" s="6" t="s">
        <v>6510</v>
      </c>
      <c r="C790" s="6" t="s">
        <v>4804</v>
      </c>
      <c r="D790" s="77" t="s">
        <v>4805</v>
      </c>
      <c r="E790" s="77" t="s">
        <v>6512</v>
      </c>
      <c r="F790" s="77"/>
      <c r="G790" s="77" t="s">
        <v>5176</v>
      </c>
      <c r="H790" s="77" t="s">
        <v>6052</v>
      </c>
      <c r="I790" s="77" t="s">
        <v>4813</v>
      </c>
      <c r="J790" s="77" t="s">
        <v>121</v>
      </c>
      <c r="K790" s="77"/>
      <c r="L790" s="77"/>
      <c r="M790" s="78"/>
      <c r="N790" s="78"/>
      <c r="O790" s="78"/>
      <c r="P790" s="78"/>
      <c r="Q790" s="78"/>
      <c r="R790" s="77" t="s">
        <v>4803</v>
      </c>
    </row>
    <row r="791" customHeight="1" spans="1:18">
      <c r="A791" s="76" t="s">
        <v>6443</v>
      </c>
      <c r="B791" s="6" t="s">
        <v>6513</v>
      </c>
      <c r="C791" s="6" t="s">
        <v>4797</v>
      </c>
      <c r="D791" s="77" t="s">
        <v>4798</v>
      </c>
      <c r="E791" s="77" t="s">
        <v>6421</v>
      </c>
      <c r="F791" s="77"/>
      <c r="G791" s="77" t="s">
        <v>2663</v>
      </c>
      <c r="H791" s="77" t="s">
        <v>6514</v>
      </c>
      <c r="I791" s="77" t="s">
        <v>6028</v>
      </c>
      <c r="J791" s="77" t="s">
        <v>121</v>
      </c>
      <c r="K791" s="77"/>
      <c r="L791" s="77"/>
      <c r="M791" s="78"/>
      <c r="N791" s="78"/>
      <c r="O791" s="78"/>
      <c r="P791" s="78"/>
      <c r="Q791" s="78"/>
      <c r="R791" s="77"/>
    </row>
    <row r="792" customHeight="1" spans="1:18">
      <c r="A792" s="76" t="s">
        <v>6443</v>
      </c>
      <c r="B792" s="6" t="s">
        <v>6513</v>
      </c>
      <c r="C792" s="6" t="s">
        <v>4804</v>
      </c>
      <c r="D792" s="77" t="s">
        <v>4805</v>
      </c>
      <c r="E792" s="77" t="s">
        <v>6424</v>
      </c>
      <c r="F792" s="77"/>
      <c r="G792" s="77" t="s">
        <v>3033</v>
      </c>
      <c r="H792" s="77" t="s">
        <v>6515</v>
      </c>
      <c r="I792" s="77" t="s">
        <v>4813</v>
      </c>
      <c r="J792" s="77" t="s">
        <v>121</v>
      </c>
      <c r="K792" s="77"/>
      <c r="L792" s="77"/>
      <c r="M792" s="78"/>
      <c r="N792" s="78"/>
      <c r="O792" s="78"/>
      <c r="P792" s="78"/>
      <c r="Q792" s="78"/>
      <c r="R792" s="77" t="s">
        <v>4803</v>
      </c>
    </row>
    <row r="793" customHeight="1" spans="1:18">
      <c r="A793" s="76" t="s">
        <v>6443</v>
      </c>
      <c r="B793" s="6" t="s">
        <v>6516</v>
      </c>
      <c r="C793" s="6" t="s">
        <v>4797</v>
      </c>
      <c r="D793" s="77" t="s">
        <v>4798</v>
      </c>
      <c r="E793" s="77" t="s">
        <v>4865</v>
      </c>
      <c r="F793" s="77"/>
      <c r="G793" s="77" t="s">
        <v>3033</v>
      </c>
      <c r="H793" s="77" t="s">
        <v>4866</v>
      </c>
      <c r="I793" s="77" t="s">
        <v>4867</v>
      </c>
      <c r="J793" s="77" t="s">
        <v>121</v>
      </c>
      <c r="K793" s="77"/>
      <c r="L793" s="77"/>
      <c r="M793" s="78"/>
      <c r="N793" s="78"/>
      <c r="O793" s="78"/>
      <c r="P793" s="78"/>
      <c r="Q793" s="78"/>
      <c r="R793" s="77" t="s">
        <v>4803</v>
      </c>
    </row>
    <row r="794" customHeight="1" spans="1:18">
      <c r="A794" s="76" t="s">
        <v>6443</v>
      </c>
      <c r="B794" s="6" t="s">
        <v>6516</v>
      </c>
      <c r="C794" s="6" t="s">
        <v>4804</v>
      </c>
      <c r="D794" s="77" t="s">
        <v>4805</v>
      </c>
      <c r="E794" s="77" t="s">
        <v>6517</v>
      </c>
      <c r="F794" s="77"/>
      <c r="G794" s="77" t="s">
        <v>4955</v>
      </c>
      <c r="H794" s="77" t="s">
        <v>6475</v>
      </c>
      <c r="I794" s="77" t="s">
        <v>4813</v>
      </c>
      <c r="J794" s="77" t="s">
        <v>121</v>
      </c>
      <c r="K794" s="77"/>
      <c r="L794" s="77"/>
      <c r="M794" s="78"/>
      <c r="N794" s="78"/>
      <c r="O794" s="78"/>
      <c r="P794" s="78"/>
      <c r="Q794" s="78"/>
      <c r="R794" s="77" t="s">
        <v>4803</v>
      </c>
    </row>
    <row r="795" customHeight="1" spans="1:18">
      <c r="A795" s="76" t="s">
        <v>6443</v>
      </c>
      <c r="B795" s="6" t="s">
        <v>6518</v>
      </c>
      <c r="C795" s="6" t="s">
        <v>4797</v>
      </c>
      <c r="D795" s="77" t="s">
        <v>4798</v>
      </c>
      <c r="E795" s="77" t="s">
        <v>6519</v>
      </c>
      <c r="F795" s="77"/>
      <c r="G795" s="77" t="s">
        <v>6195</v>
      </c>
      <c r="H795" s="77" t="s">
        <v>5233</v>
      </c>
      <c r="I795" s="77" t="s">
        <v>5082</v>
      </c>
      <c r="J795" s="77" t="s">
        <v>121</v>
      </c>
      <c r="K795" s="77"/>
      <c r="L795" s="77"/>
      <c r="M795" s="78"/>
      <c r="N795" s="78"/>
      <c r="O795" s="78"/>
      <c r="P795" s="78"/>
      <c r="Q795" s="78"/>
      <c r="R795" s="77" t="s">
        <v>4803</v>
      </c>
    </row>
    <row r="796" customHeight="1" spans="1:18">
      <c r="A796" s="76" t="s">
        <v>6443</v>
      </c>
      <c r="B796" s="6" t="s">
        <v>6518</v>
      </c>
      <c r="C796" s="6" t="s">
        <v>4804</v>
      </c>
      <c r="D796" s="77" t="s">
        <v>4805</v>
      </c>
      <c r="E796" s="77" t="s">
        <v>6520</v>
      </c>
      <c r="F796" s="77"/>
      <c r="G796" s="77" t="s">
        <v>5205</v>
      </c>
      <c r="H796" s="77" t="s">
        <v>5440</v>
      </c>
      <c r="I796" s="77" t="s">
        <v>4816</v>
      </c>
      <c r="J796" s="77" t="s">
        <v>121</v>
      </c>
      <c r="K796" s="77"/>
      <c r="L796" s="77"/>
      <c r="M796" s="78"/>
      <c r="N796" s="78"/>
      <c r="O796" s="78"/>
      <c r="P796" s="78"/>
      <c r="Q796" s="78"/>
      <c r="R796" s="77" t="s">
        <v>4803</v>
      </c>
    </row>
    <row r="797" customHeight="1" spans="1:18">
      <c r="A797" s="76" t="s">
        <v>6443</v>
      </c>
      <c r="B797" s="6" t="s">
        <v>6521</v>
      </c>
      <c r="C797" s="6" t="s">
        <v>4797</v>
      </c>
      <c r="D797" s="77" t="s">
        <v>4798</v>
      </c>
      <c r="E797" s="77" t="s">
        <v>6522</v>
      </c>
      <c r="F797" s="77"/>
      <c r="G797" s="77" t="s">
        <v>5625</v>
      </c>
      <c r="H797" s="77" t="s">
        <v>5261</v>
      </c>
      <c r="I797" s="77" t="s">
        <v>5194</v>
      </c>
      <c r="J797" s="77" t="s">
        <v>121</v>
      </c>
      <c r="K797" s="77"/>
      <c r="L797" s="77"/>
      <c r="M797" s="78"/>
      <c r="N797" s="78"/>
      <c r="O797" s="78"/>
      <c r="P797" s="78"/>
      <c r="Q797" s="78"/>
      <c r="R797" s="77" t="s">
        <v>4803</v>
      </c>
    </row>
    <row r="798" customHeight="1" spans="1:18">
      <c r="A798" s="76" t="s">
        <v>6443</v>
      </c>
      <c r="B798" s="6" t="s">
        <v>6521</v>
      </c>
      <c r="C798" s="6" t="s">
        <v>4804</v>
      </c>
      <c r="D798" s="77" t="s">
        <v>4805</v>
      </c>
      <c r="E798" s="77" t="s">
        <v>6523</v>
      </c>
      <c r="F798" s="77"/>
      <c r="G798" s="77" t="s">
        <v>5042</v>
      </c>
      <c r="H798" s="77" t="s">
        <v>4866</v>
      </c>
      <c r="I798" s="77" t="s">
        <v>4816</v>
      </c>
      <c r="J798" s="77" t="s">
        <v>121</v>
      </c>
      <c r="K798" s="77"/>
      <c r="L798" s="77"/>
      <c r="M798" s="78"/>
      <c r="N798" s="78"/>
      <c r="O798" s="78"/>
      <c r="P798" s="78"/>
      <c r="Q798" s="78"/>
      <c r="R798" s="77" t="s">
        <v>4803</v>
      </c>
    </row>
    <row r="799" customHeight="1" spans="1:18">
      <c r="A799" s="76" t="s">
        <v>6443</v>
      </c>
      <c r="B799" s="6" t="s">
        <v>6524</v>
      </c>
      <c r="C799" s="6" t="s">
        <v>4797</v>
      </c>
      <c r="D799" s="77" t="s">
        <v>4798</v>
      </c>
      <c r="E799" s="77" t="s">
        <v>6525</v>
      </c>
      <c r="F799" s="77"/>
      <c r="G799" s="77" t="s">
        <v>2682</v>
      </c>
      <c r="H799" s="77" t="s">
        <v>6526</v>
      </c>
      <c r="I799" s="77" t="s">
        <v>6028</v>
      </c>
      <c r="J799" s="77" t="s">
        <v>121</v>
      </c>
      <c r="K799" s="77"/>
      <c r="L799" s="77"/>
      <c r="M799" s="78"/>
      <c r="N799" s="78"/>
      <c r="O799" s="78"/>
      <c r="P799" s="78"/>
      <c r="Q799" s="78"/>
      <c r="R799" s="77" t="s">
        <v>4803</v>
      </c>
    </row>
    <row r="800" customHeight="1" spans="1:18">
      <c r="A800" s="76" t="s">
        <v>6443</v>
      </c>
      <c r="B800" s="6" t="s">
        <v>6524</v>
      </c>
      <c r="C800" s="6" t="s">
        <v>4804</v>
      </c>
      <c r="D800" s="77" t="s">
        <v>4805</v>
      </c>
      <c r="E800" s="77" t="s">
        <v>6400</v>
      </c>
      <c r="F800" s="77"/>
      <c r="G800" s="77" t="s">
        <v>2564</v>
      </c>
      <c r="H800" s="77" t="s">
        <v>6074</v>
      </c>
      <c r="I800" s="77" t="s">
        <v>5536</v>
      </c>
      <c r="J800" s="77" t="s">
        <v>121</v>
      </c>
      <c r="K800" s="77"/>
      <c r="L800" s="77"/>
      <c r="M800" s="78"/>
      <c r="N800" s="78"/>
      <c r="O800" s="78"/>
      <c r="P800" s="78"/>
      <c r="Q800" s="78"/>
      <c r="R800" s="77" t="s">
        <v>4803</v>
      </c>
    </row>
    <row r="801" customHeight="1" spans="1:18">
      <c r="A801" s="76" t="s">
        <v>6443</v>
      </c>
      <c r="B801" s="6" t="s">
        <v>6527</v>
      </c>
      <c r="C801" s="6" t="s">
        <v>4797</v>
      </c>
      <c r="D801" s="77" t="s">
        <v>4798</v>
      </c>
      <c r="E801" s="77"/>
      <c r="F801" s="77"/>
      <c r="G801" s="77">
        <v>138</v>
      </c>
      <c r="H801" s="77">
        <v>39</v>
      </c>
      <c r="I801" s="77"/>
      <c r="J801" s="77" t="s">
        <v>121</v>
      </c>
      <c r="K801" s="77"/>
      <c r="L801" s="77"/>
      <c r="M801" s="78"/>
      <c r="N801" s="78"/>
      <c r="O801" s="78"/>
      <c r="P801" s="78"/>
      <c r="Q801" s="78"/>
      <c r="R801" s="77" t="s">
        <v>4803</v>
      </c>
    </row>
    <row r="802" customHeight="1" spans="1:18">
      <c r="A802" s="75" t="s">
        <v>6528</v>
      </c>
      <c r="B802" s="74"/>
      <c r="C802" s="74"/>
      <c r="D802" s="74"/>
      <c r="E802" s="74"/>
      <c r="F802" s="74"/>
      <c r="G802" s="74"/>
      <c r="H802" s="74"/>
      <c r="I802" s="74"/>
      <c r="J802" s="74"/>
      <c r="K802" s="74"/>
      <c r="L802" s="74"/>
      <c r="M802" s="74"/>
      <c r="N802" s="74"/>
      <c r="O802" s="74"/>
      <c r="P802" s="74"/>
      <c r="Q802" s="74"/>
      <c r="R802" s="74"/>
    </row>
    <row r="803" customHeight="1" spans="1:18">
      <c r="A803" s="76" t="s">
        <v>501</v>
      </c>
      <c r="B803" s="6" t="s">
        <v>6529</v>
      </c>
      <c r="C803" s="6" t="s">
        <v>4797</v>
      </c>
      <c r="D803" s="77" t="s">
        <v>4798</v>
      </c>
      <c r="E803" s="77"/>
      <c r="F803" s="77"/>
      <c r="G803" s="77" t="s">
        <v>6530</v>
      </c>
      <c r="H803" s="77" t="s">
        <v>6531</v>
      </c>
      <c r="I803" s="77" t="s">
        <v>6532</v>
      </c>
      <c r="J803" s="77" t="s">
        <v>121</v>
      </c>
      <c r="K803" s="77"/>
      <c r="L803" s="77"/>
      <c r="M803" s="78"/>
      <c r="N803" s="78"/>
      <c r="O803" s="78"/>
      <c r="P803" s="78"/>
      <c r="Q803" s="78"/>
      <c r="R803" s="77" t="s">
        <v>4803</v>
      </c>
    </row>
    <row r="804" customHeight="1" spans="1:18">
      <c r="A804" s="76" t="s">
        <v>501</v>
      </c>
      <c r="B804" s="6" t="s">
        <v>6529</v>
      </c>
      <c r="C804" s="6" t="s">
        <v>4804</v>
      </c>
      <c r="D804" s="77" t="s">
        <v>4805</v>
      </c>
      <c r="E804" s="77"/>
      <c r="F804" s="77"/>
      <c r="G804" s="77" t="s">
        <v>6533</v>
      </c>
      <c r="H804" s="77" t="s">
        <v>6534</v>
      </c>
      <c r="I804" s="77" t="s">
        <v>6535</v>
      </c>
      <c r="J804" s="77" t="s">
        <v>121</v>
      </c>
      <c r="K804" s="77"/>
      <c r="L804" s="77"/>
      <c r="M804" s="78"/>
      <c r="N804" s="78"/>
      <c r="O804" s="78"/>
      <c r="P804" s="78"/>
      <c r="Q804" s="78"/>
      <c r="R804" s="77" t="s">
        <v>4803</v>
      </c>
    </row>
    <row r="805" customHeight="1" spans="1:18">
      <c r="A805" s="76" t="s">
        <v>501</v>
      </c>
      <c r="B805" s="6" t="s">
        <v>6536</v>
      </c>
      <c r="C805" s="6" t="s">
        <v>4797</v>
      </c>
      <c r="D805" s="77" t="s">
        <v>4798</v>
      </c>
      <c r="E805" s="77"/>
      <c r="F805" s="77"/>
      <c r="G805" s="77" t="s">
        <v>6530</v>
      </c>
      <c r="H805" s="77" t="s">
        <v>6531</v>
      </c>
      <c r="I805" s="77" t="s">
        <v>6532</v>
      </c>
      <c r="J805" s="77" t="s">
        <v>121</v>
      </c>
      <c r="K805" s="77"/>
      <c r="L805" s="77"/>
      <c r="M805" s="78"/>
      <c r="N805" s="78"/>
      <c r="O805" s="78"/>
      <c r="P805" s="78"/>
      <c r="Q805" s="78"/>
      <c r="R805" s="77" t="s">
        <v>4803</v>
      </c>
    </row>
    <row r="806" customHeight="1" spans="1:18">
      <c r="A806" s="76" t="s">
        <v>501</v>
      </c>
      <c r="B806" s="6" t="s">
        <v>6536</v>
      </c>
      <c r="C806" s="6" t="s">
        <v>4804</v>
      </c>
      <c r="D806" s="77" t="s">
        <v>4805</v>
      </c>
      <c r="E806" s="77"/>
      <c r="F806" s="77"/>
      <c r="G806" s="77" t="s">
        <v>6533</v>
      </c>
      <c r="H806" s="77" t="s">
        <v>6534</v>
      </c>
      <c r="I806" s="77" t="s">
        <v>6535</v>
      </c>
      <c r="J806" s="77" t="s">
        <v>121</v>
      </c>
      <c r="K806" s="77"/>
      <c r="L806" s="77"/>
      <c r="M806" s="78"/>
      <c r="N806" s="78"/>
      <c r="O806" s="78"/>
      <c r="P806" s="78"/>
      <c r="Q806" s="78"/>
      <c r="R806" s="77" t="s">
        <v>4803</v>
      </c>
    </row>
    <row r="807" customHeight="1" spans="1:18">
      <c r="A807" s="76" t="s">
        <v>501</v>
      </c>
      <c r="B807" s="6" t="s">
        <v>6537</v>
      </c>
      <c r="C807" s="6" t="s">
        <v>4797</v>
      </c>
      <c r="D807" s="77" t="s">
        <v>4798</v>
      </c>
      <c r="E807" s="77"/>
      <c r="F807" s="77"/>
      <c r="G807" s="77" t="s">
        <v>6025</v>
      </c>
      <c r="H807" s="77" t="s">
        <v>6538</v>
      </c>
      <c r="I807" s="77" t="s">
        <v>5800</v>
      </c>
      <c r="J807" s="77" t="s">
        <v>121</v>
      </c>
      <c r="K807" s="77"/>
      <c r="L807" s="77"/>
      <c r="M807" s="78"/>
      <c r="N807" s="78"/>
      <c r="O807" s="78"/>
      <c r="P807" s="78"/>
      <c r="Q807" s="78"/>
      <c r="R807" s="77" t="s">
        <v>4803</v>
      </c>
    </row>
    <row r="808" customHeight="1" spans="1:18">
      <c r="A808" s="76" t="s">
        <v>501</v>
      </c>
      <c r="B808" s="6" t="s">
        <v>6537</v>
      </c>
      <c r="C808" s="6" t="s">
        <v>4804</v>
      </c>
      <c r="D808" s="77" t="s">
        <v>4805</v>
      </c>
      <c r="E808" s="77" t="s">
        <v>6539</v>
      </c>
      <c r="F808" s="77"/>
      <c r="G808" s="77" t="s">
        <v>6540</v>
      </c>
      <c r="H808" s="77" t="s">
        <v>6538</v>
      </c>
      <c r="I808" s="77" t="s">
        <v>5626</v>
      </c>
      <c r="J808" s="77" t="s">
        <v>121</v>
      </c>
      <c r="K808" s="77"/>
      <c r="L808" s="77"/>
      <c r="M808" s="78"/>
      <c r="N808" s="78"/>
      <c r="O808" s="78"/>
      <c r="P808" s="78"/>
      <c r="Q808" s="78"/>
      <c r="R808" s="77" t="s">
        <v>4803</v>
      </c>
    </row>
    <row r="809" customHeight="1" spans="1:18">
      <c r="A809" s="76" t="s">
        <v>501</v>
      </c>
      <c r="B809" s="6" t="s">
        <v>6541</v>
      </c>
      <c r="C809" s="6" t="s">
        <v>4797</v>
      </c>
      <c r="D809" s="77" t="s">
        <v>4798</v>
      </c>
      <c r="E809" s="77" t="s">
        <v>6542</v>
      </c>
      <c r="F809" s="77"/>
      <c r="G809" s="77" t="s">
        <v>6543</v>
      </c>
      <c r="H809" s="77" t="s">
        <v>6149</v>
      </c>
      <c r="I809" s="77" t="s">
        <v>6220</v>
      </c>
      <c r="J809" s="77" t="s">
        <v>121</v>
      </c>
      <c r="K809" s="77"/>
      <c r="L809" s="77"/>
      <c r="M809" s="78"/>
      <c r="N809" s="78"/>
      <c r="O809" s="78"/>
      <c r="P809" s="78"/>
      <c r="Q809" s="78"/>
      <c r="R809" s="77" t="s">
        <v>4803</v>
      </c>
    </row>
    <row r="810" customHeight="1" spans="1:18">
      <c r="A810" s="76" t="s">
        <v>501</v>
      </c>
      <c r="B810" s="6" t="s">
        <v>6541</v>
      </c>
      <c r="C810" s="6" t="s">
        <v>4804</v>
      </c>
      <c r="D810" s="77" t="s">
        <v>4805</v>
      </c>
      <c r="E810" s="77" t="s">
        <v>6544</v>
      </c>
      <c r="F810" s="77"/>
      <c r="G810" s="77" t="s">
        <v>5192</v>
      </c>
      <c r="H810" s="77" t="s">
        <v>6545</v>
      </c>
      <c r="I810" s="77" t="s">
        <v>6139</v>
      </c>
      <c r="J810" s="77" t="s">
        <v>121</v>
      </c>
      <c r="K810" s="77"/>
      <c r="L810" s="77"/>
      <c r="M810" s="78"/>
      <c r="N810" s="78"/>
      <c r="O810" s="78"/>
      <c r="P810" s="78"/>
      <c r="Q810" s="78"/>
      <c r="R810" s="77" t="s">
        <v>4803</v>
      </c>
    </row>
    <row r="811" customHeight="1" spans="1:18">
      <c r="A811" s="76" t="s">
        <v>501</v>
      </c>
      <c r="B811" s="6" t="s">
        <v>6546</v>
      </c>
      <c r="C811" s="6" t="s">
        <v>4797</v>
      </c>
      <c r="D811" s="77" t="s">
        <v>4798</v>
      </c>
      <c r="E811" s="77" t="s">
        <v>6547</v>
      </c>
      <c r="F811" s="77"/>
      <c r="G811" s="77" t="s">
        <v>6548</v>
      </c>
      <c r="H811" s="77" t="s">
        <v>6030</v>
      </c>
      <c r="I811" s="77" t="s">
        <v>6549</v>
      </c>
      <c r="J811" s="77" t="s">
        <v>121</v>
      </c>
      <c r="K811" s="77"/>
      <c r="L811" s="77"/>
      <c r="M811" s="78"/>
      <c r="N811" s="78"/>
      <c r="O811" s="78"/>
      <c r="P811" s="78"/>
      <c r="Q811" s="78"/>
      <c r="R811" s="77" t="s">
        <v>4803</v>
      </c>
    </row>
    <row r="812" customHeight="1" spans="1:18">
      <c r="A812" s="76" t="s">
        <v>501</v>
      </c>
      <c r="B812" s="6" t="s">
        <v>6546</v>
      </c>
      <c r="C812" s="6" t="s">
        <v>4804</v>
      </c>
      <c r="D812" s="77" t="s">
        <v>4805</v>
      </c>
      <c r="E812" s="77" t="s">
        <v>6550</v>
      </c>
      <c r="F812" s="77"/>
      <c r="G812" s="77" t="s">
        <v>6551</v>
      </c>
      <c r="H812" s="77" t="s">
        <v>6552</v>
      </c>
      <c r="I812" s="77" t="s">
        <v>4816</v>
      </c>
      <c r="J812" s="77" t="s">
        <v>121</v>
      </c>
      <c r="K812" s="77"/>
      <c r="L812" s="77"/>
      <c r="M812" s="78"/>
      <c r="N812" s="78"/>
      <c r="O812" s="78"/>
      <c r="P812" s="78"/>
      <c r="Q812" s="78"/>
      <c r="R812" s="77" t="s">
        <v>4803</v>
      </c>
    </row>
    <row r="813" customHeight="1" spans="1:18">
      <c r="A813" s="76" t="s">
        <v>501</v>
      </c>
      <c r="B813" s="6" t="s">
        <v>6553</v>
      </c>
      <c r="C813" s="6" t="s">
        <v>4797</v>
      </c>
      <c r="D813" s="77" t="s">
        <v>4798</v>
      </c>
      <c r="E813" s="77" t="s">
        <v>6547</v>
      </c>
      <c r="F813" s="77"/>
      <c r="G813" s="77" t="s">
        <v>6548</v>
      </c>
      <c r="H813" s="77" t="s">
        <v>6030</v>
      </c>
      <c r="I813" s="77" t="s">
        <v>6554</v>
      </c>
      <c r="J813" s="77" t="s">
        <v>121</v>
      </c>
      <c r="K813" s="77"/>
      <c r="L813" s="77"/>
      <c r="M813" s="78"/>
      <c r="N813" s="78"/>
      <c r="O813" s="78"/>
      <c r="P813" s="78"/>
      <c r="Q813" s="78"/>
      <c r="R813" s="77" t="s">
        <v>4803</v>
      </c>
    </row>
    <row r="814" customHeight="1" spans="1:18">
      <c r="A814" s="76" t="s">
        <v>501</v>
      </c>
      <c r="B814" s="6" t="s">
        <v>6553</v>
      </c>
      <c r="C814" s="6" t="s">
        <v>4804</v>
      </c>
      <c r="D814" s="77" t="s">
        <v>4805</v>
      </c>
      <c r="E814" s="77" t="s">
        <v>6555</v>
      </c>
      <c r="F814" s="77"/>
      <c r="G814" s="77" t="s">
        <v>4983</v>
      </c>
      <c r="H814" s="77" t="s">
        <v>6030</v>
      </c>
      <c r="I814" s="77" t="s">
        <v>6139</v>
      </c>
      <c r="J814" s="77" t="s">
        <v>121</v>
      </c>
      <c r="K814" s="77"/>
      <c r="L814" s="77"/>
      <c r="M814" s="78"/>
      <c r="N814" s="78"/>
      <c r="O814" s="78"/>
      <c r="P814" s="78"/>
      <c r="Q814" s="78"/>
      <c r="R814" s="77" t="s">
        <v>4803</v>
      </c>
    </row>
    <row r="815" customHeight="1" spans="1:18">
      <c r="A815" s="76" t="s">
        <v>501</v>
      </c>
      <c r="B815" s="6" t="s">
        <v>6556</v>
      </c>
      <c r="C815" s="6" t="s">
        <v>4797</v>
      </c>
      <c r="D815" s="77" t="s">
        <v>4798</v>
      </c>
      <c r="E815" s="77" t="s">
        <v>6557</v>
      </c>
      <c r="F815" s="77"/>
      <c r="G815" s="77" t="s">
        <v>5203</v>
      </c>
      <c r="H815" s="77" t="s">
        <v>5156</v>
      </c>
      <c r="I815" s="77" t="s">
        <v>5861</v>
      </c>
      <c r="J815" s="77" t="s">
        <v>121</v>
      </c>
      <c r="K815" s="77"/>
      <c r="L815" s="77"/>
      <c r="M815" s="78"/>
      <c r="N815" s="78"/>
      <c r="O815" s="78"/>
      <c r="P815" s="78"/>
      <c r="Q815" s="78"/>
      <c r="R815" s="77" t="s">
        <v>4803</v>
      </c>
    </row>
    <row r="816" customHeight="1" spans="1:18">
      <c r="A816" s="76" t="s">
        <v>501</v>
      </c>
      <c r="B816" s="6" t="s">
        <v>6556</v>
      </c>
      <c r="C816" s="6" t="s">
        <v>4804</v>
      </c>
      <c r="D816" s="77" t="s">
        <v>4805</v>
      </c>
      <c r="E816" s="77" t="s">
        <v>6558</v>
      </c>
      <c r="F816" s="77"/>
      <c r="G816" s="77" t="s">
        <v>5869</v>
      </c>
      <c r="H816" s="77" t="s">
        <v>5750</v>
      </c>
      <c r="I816" s="77" t="s">
        <v>5909</v>
      </c>
      <c r="J816" s="77" t="s">
        <v>121</v>
      </c>
      <c r="K816" s="77"/>
      <c r="L816" s="77"/>
      <c r="M816" s="78"/>
      <c r="N816" s="78"/>
      <c r="O816" s="78"/>
      <c r="P816" s="78"/>
      <c r="Q816" s="78"/>
      <c r="R816" s="77" t="s">
        <v>4803</v>
      </c>
    </row>
    <row r="817" customHeight="1" spans="1:18">
      <c r="A817" s="76" t="s">
        <v>501</v>
      </c>
      <c r="B817" s="6" t="s">
        <v>6559</v>
      </c>
      <c r="C817" s="6" t="s">
        <v>4797</v>
      </c>
      <c r="D817" s="77" t="s">
        <v>4798</v>
      </c>
      <c r="E817" s="77" t="s">
        <v>6560</v>
      </c>
      <c r="F817" s="77"/>
      <c r="G817" s="77" t="s">
        <v>5631</v>
      </c>
      <c r="H817" s="77" t="s">
        <v>6561</v>
      </c>
      <c r="I817" s="77" t="s">
        <v>6562</v>
      </c>
      <c r="J817" s="77" t="s">
        <v>121</v>
      </c>
      <c r="K817" s="77"/>
      <c r="L817" s="77"/>
      <c r="M817" s="78"/>
      <c r="N817" s="78"/>
      <c r="O817" s="78"/>
      <c r="P817" s="78"/>
      <c r="Q817" s="78"/>
      <c r="R817" s="77" t="s">
        <v>4803</v>
      </c>
    </row>
    <row r="818" customHeight="1" spans="1:18">
      <c r="A818" s="76" t="s">
        <v>501</v>
      </c>
      <c r="B818" s="6" t="s">
        <v>6559</v>
      </c>
      <c r="C818" s="6" t="s">
        <v>4804</v>
      </c>
      <c r="D818" s="77" t="s">
        <v>4805</v>
      </c>
      <c r="E818" s="77" t="s">
        <v>6563</v>
      </c>
      <c r="F818" s="77"/>
      <c r="G818" s="77" t="s">
        <v>5719</v>
      </c>
      <c r="H818" s="77" t="s">
        <v>5258</v>
      </c>
      <c r="I818" s="77" t="s">
        <v>5690</v>
      </c>
      <c r="J818" s="77" t="s">
        <v>121</v>
      </c>
      <c r="K818" s="77"/>
      <c r="L818" s="77"/>
      <c r="M818" s="78"/>
      <c r="N818" s="78"/>
      <c r="O818" s="78"/>
      <c r="P818" s="78"/>
      <c r="Q818" s="78"/>
      <c r="R818" s="77" t="s">
        <v>4803</v>
      </c>
    </row>
    <row r="819" customHeight="1" spans="1:18">
      <c r="A819" s="76" t="s">
        <v>501</v>
      </c>
      <c r="B819" s="6" t="s">
        <v>6564</v>
      </c>
      <c r="C819" s="6" t="s">
        <v>4797</v>
      </c>
      <c r="D819" s="77" t="s">
        <v>4798</v>
      </c>
      <c r="E819" s="77" t="s">
        <v>6565</v>
      </c>
      <c r="F819" s="77"/>
      <c r="G819" s="77" t="s">
        <v>6566</v>
      </c>
      <c r="H819" s="77" t="s">
        <v>5308</v>
      </c>
      <c r="I819" s="77" t="s">
        <v>6567</v>
      </c>
      <c r="J819" s="77" t="s">
        <v>121</v>
      </c>
      <c r="K819" s="77"/>
      <c r="L819" s="77"/>
      <c r="M819" s="78"/>
      <c r="N819" s="78"/>
      <c r="O819" s="78"/>
      <c r="P819" s="78"/>
      <c r="Q819" s="78"/>
      <c r="R819" s="77" t="s">
        <v>4803</v>
      </c>
    </row>
    <row r="820" customHeight="1" spans="1:18">
      <c r="A820" s="76" t="s">
        <v>501</v>
      </c>
      <c r="B820" s="6" t="s">
        <v>6564</v>
      </c>
      <c r="C820" s="6" t="s">
        <v>4804</v>
      </c>
      <c r="D820" s="77" t="s">
        <v>4805</v>
      </c>
      <c r="E820" s="77" t="s">
        <v>6568</v>
      </c>
      <c r="F820" s="77"/>
      <c r="G820" s="77" t="s">
        <v>6569</v>
      </c>
      <c r="H820" s="77" t="s">
        <v>6570</v>
      </c>
      <c r="I820" s="77" t="s">
        <v>6571</v>
      </c>
      <c r="J820" s="77" t="s">
        <v>121</v>
      </c>
      <c r="K820" s="77"/>
      <c r="L820" s="77"/>
      <c r="M820" s="78"/>
      <c r="N820" s="78"/>
      <c r="O820" s="78"/>
      <c r="P820" s="78"/>
      <c r="Q820" s="78"/>
      <c r="R820" s="77" t="s">
        <v>4803</v>
      </c>
    </row>
    <row r="821" customHeight="1" spans="1:18">
      <c r="A821" s="76" t="s">
        <v>501</v>
      </c>
      <c r="B821" s="6" t="s">
        <v>6572</v>
      </c>
      <c r="C821" s="6" t="s">
        <v>4797</v>
      </c>
      <c r="D821" s="77" t="s">
        <v>4798</v>
      </c>
      <c r="E821" s="77" t="s">
        <v>6573</v>
      </c>
      <c r="F821" s="77"/>
      <c r="G821" s="77" t="s">
        <v>6574</v>
      </c>
      <c r="H821" s="77" t="s">
        <v>6149</v>
      </c>
      <c r="I821" s="77" t="s">
        <v>6575</v>
      </c>
      <c r="J821" s="77" t="s">
        <v>121</v>
      </c>
      <c r="K821" s="77"/>
      <c r="L821" s="77"/>
      <c r="M821" s="78"/>
      <c r="N821" s="78"/>
      <c r="O821" s="78"/>
      <c r="P821" s="78"/>
      <c r="Q821" s="78"/>
      <c r="R821" s="77" t="s">
        <v>4803</v>
      </c>
    </row>
    <row r="822" customHeight="1" spans="1:18">
      <c r="A822" s="76" t="s">
        <v>501</v>
      </c>
      <c r="B822" s="6" t="s">
        <v>6572</v>
      </c>
      <c r="C822" s="6" t="s">
        <v>4804</v>
      </c>
      <c r="D822" s="77" t="s">
        <v>4805</v>
      </c>
      <c r="E822" s="77" t="s">
        <v>6576</v>
      </c>
      <c r="F822" s="77"/>
      <c r="G822" s="77" t="s">
        <v>5869</v>
      </c>
      <c r="H822" s="77" t="s">
        <v>5753</v>
      </c>
      <c r="I822" s="77" t="s">
        <v>4816</v>
      </c>
      <c r="J822" s="77" t="s">
        <v>121</v>
      </c>
      <c r="K822" s="77"/>
      <c r="L822" s="77"/>
      <c r="M822" s="78"/>
      <c r="N822" s="78"/>
      <c r="O822" s="78"/>
      <c r="P822" s="78"/>
      <c r="Q822" s="78"/>
      <c r="R822" s="77" t="s">
        <v>4803</v>
      </c>
    </row>
    <row r="823" customHeight="1" spans="1:18">
      <c r="A823" s="76" t="s">
        <v>501</v>
      </c>
      <c r="B823" s="6" t="s">
        <v>6577</v>
      </c>
      <c r="C823" s="6" t="s">
        <v>4797</v>
      </c>
      <c r="D823" s="77" t="s">
        <v>4798</v>
      </c>
      <c r="E823" s="77" t="s">
        <v>6578</v>
      </c>
      <c r="F823" s="77"/>
      <c r="G823" s="77" t="s">
        <v>6579</v>
      </c>
      <c r="H823" s="77" t="s">
        <v>5889</v>
      </c>
      <c r="I823" s="77" t="s">
        <v>6580</v>
      </c>
      <c r="J823" s="77" t="s">
        <v>121</v>
      </c>
      <c r="K823" s="77"/>
      <c r="L823" s="77"/>
      <c r="M823" s="78"/>
      <c r="N823" s="78"/>
      <c r="O823" s="78"/>
      <c r="P823" s="78"/>
      <c r="Q823" s="78"/>
      <c r="R823" s="77" t="s">
        <v>4803</v>
      </c>
    </row>
    <row r="824" customHeight="1" spans="1:18">
      <c r="A824" s="76" t="s">
        <v>501</v>
      </c>
      <c r="B824" s="6" t="s">
        <v>6577</v>
      </c>
      <c r="C824" s="6" t="s">
        <v>4804</v>
      </c>
      <c r="D824" s="77" t="s">
        <v>4805</v>
      </c>
      <c r="E824" s="77" t="s">
        <v>6581</v>
      </c>
      <c r="F824" s="77"/>
      <c r="G824" s="77" t="s">
        <v>6582</v>
      </c>
      <c r="H824" s="77" t="s">
        <v>6583</v>
      </c>
      <c r="I824" s="77" t="s">
        <v>6584</v>
      </c>
      <c r="J824" s="77" t="s">
        <v>121</v>
      </c>
      <c r="K824" s="77"/>
      <c r="L824" s="77"/>
      <c r="M824" s="78"/>
      <c r="N824" s="78"/>
      <c r="O824" s="78"/>
      <c r="P824" s="78"/>
      <c r="Q824" s="78"/>
      <c r="R824" s="77" t="s">
        <v>4803</v>
      </c>
    </row>
    <row r="825" customHeight="1" spans="1:18">
      <c r="A825" s="76" t="s">
        <v>501</v>
      </c>
      <c r="B825" s="6" t="s">
        <v>6585</v>
      </c>
      <c r="C825" s="6" t="s">
        <v>4797</v>
      </c>
      <c r="D825" s="77" t="s">
        <v>4798</v>
      </c>
      <c r="E825" s="77" t="s">
        <v>6586</v>
      </c>
      <c r="F825" s="77"/>
      <c r="G825" s="77" t="s">
        <v>6587</v>
      </c>
      <c r="H825" s="77" t="s">
        <v>6588</v>
      </c>
      <c r="I825" s="77" t="s">
        <v>6575</v>
      </c>
      <c r="J825" s="77" t="s">
        <v>121</v>
      </c>
      <c r="K825" s="77"/>
      <c r="L825" s="77"/>
      <c r="M825" s="78"/>
      <c r="N825" s="78"/>
      <c r="O825" s="78"/>
      <c r="P825" s="78"/>
      <c r="Q825" s="78"/>
      <c r="R825" s="77" t="s">
        <v>4803</v>
      </c>
    </row>
    <row r="826" customHeight="1" spans="1:18">
      <c r="A826" s="76" t="s">
        <v>501</v>
      </c>
      <c r="B826" s="6" t="s">
        <v>6585</v>
      </c>
      <c r="C826" s="6" t="s">
        <v>4804</v>
      </c>
      <c r="D826" s="77" t="s">
        <v>4805</v>
      </c>
      <c r="E826" s="77" t="s">
        <v>6589</v>
      </c>
      <c r="F826" s="77"/>
      <c r="G826" s="77" t="s">
        <v>4983</v>
      </c>
      <c r="H826" s="77" t="s">
        <v>6149</v>
      </c>
      <c r="I826" s="77" t="s">
        <v>5317</v>
      </c>
      <c r="J826" s="77" t="s">
        <v>121</v>
      </c>
      <c r="K826" s="77"/>
      <c r="L826" s="77"/>
      <c r="M826" s="78"/>
      <c r="N826" s="78"/>
      <c r="O826" s="78"/>
      <c r="P826" s="78"/>
      <c r="Q826" s="78"/>
      <c r="R826" s="77" t="s">
        <v>4803</v>
      </c>
    </row>
    <row r="827" customHeight="1" spans="1:18">
      <c r="A827" s="76" t="s">
        <v>501</v>
      </c>
      <c r="B827" s="6" t="s">
        <v>6590</v>
      </c>
      <c r="C827" s="6" t="s">
        <v>4797</v>
      </c>
      <c r="D827" s="77" t="s">
        <v>4798</v>
      </c>
      <c r="E827" s="77" t="s">
        <v>6591</v>
      </c>
      <c r="F827" s="77"/>
      <c r="G827" s="77" t="s">
        <v>5042</v>
      </c>
      <c r="H827" s="77" t="s">
        <v>5660</v>
      </c>
      <c r="I827" s="77" t="s">
        <v>6592</v>
      </c>
      <c r="J827" s="77" t="s">
        <v>121</v>
      </c>
      <c r="K827" s="77"/>
      <c r="L827" s="77"/>
      <c r="M827" s="78"/>
      <c r="N827" s="78"/>
      <c r="O827" s="78"/>
      <c r="P827" s="78"/>
      <c r="Q827" s="78"/>
      <c r="R827" s="77" t="s">
        <v>4803</v>
      </c>
    </row>
    <row r="828" customHeight="1" spans="1:18">
      <c r="A828" s="76" t="s">
        <v>501</v>
      </c>
      <c r="B828" s="6" t="s">
        <v>6590</v>
      </c>
      <c r="C828" s="6" t="s">
        <v>4804</v>
      </c>
      <c r="D828" s="77" t="s">
        <v>4805</v>
      </c>
      <c r="E828" s="77" t="s">
        <v>6593</v>
      </c>
      <c r="F828" s="77"/>
      <c r="G828" s="77" t="s">
        <v>4983</v>
      </c>
      <c r="H828" s="77" t="s">
        <v>6096</v>
      </c>
      <c r="I828" s="77" t="s">
        <v>5646</v>
      </c>
      <c r="J828" s="77" t="s">
        <v>121</v>
      </c>
      <c r="K828" s="77"/>
      <c r="L828" s="77"/>
      <c r="M828" s="78"/>
      <c r="N828" s="78"/>
      <c r="O828" s="78"/>
      <c r="P828" s="78"/>
      <c r="Q828" s="78"/>
      <c r="R828" s="77" t="s">
        <v>4803</v>
      </c>
    </row>
    <row r="829" customHeight="1" spans="1:18">
      <c r="A829" s="76" t="s">
        <v>501</v>
      </c>
      <c r="B829" s="6" t="s">
        <v>6594</v>
      </c>
      <c r="C829" s="6" t="s">
        <v>4797</v>
      </c>
      <c r="D829" s="77" t="s">
        <v>4798</v>
      </c>
      <c r="E829" s="77" t="s">
        <v>6595</v>
      </c>
      <c r="F829" s="77"/>
      <c r="G829" s="77" t="s">
        <v>6596</v>
      </c>
      <c r="H829" s="77" t="s">
        <v>5385</v>
      </c>
      <c r="I829" s="77" t="s">
        <v>5401</v>
      </c>
      <c r="J829" s="77" t="s">
        <v>121</v>
      </c>
      <c r="K829" s="77"/>
      <c r="L829" s="77"/>
      <c r="M829" s="78"/>
      <c r="N829" s="78"/>
      <c r="O829" s="78"/>
      <c r="P829" s="78"/>
      <c r="Q829" s="78"/>
      <c r="R829" s="77" t="s">
        <v>4803</v>
      </c>
    </row>
    <row r="830" customHeight="1" spans="1:18">
      <c r="A830" s="76" t="s">
        <v>501</v>
      </c>
      <c r="B830" s="6" t="s">
        <v>6594</v>
      </c>
      <c r="C830" s="6" t="s">
        <v>4804</v>
      </c>
      <c r="D830" s="77" t="s">
        <v>4805</v>
      </c>
      <c r="E830" s="77" t="s">
        <v>6597</v>
      </c>
      <c r="F830" s="77"/>
      <c r="G830" s="77" t="s">
        <v>6598</v>
      </c>
      <c r="H830" s="77" t="s">
        <v>6599</v>
      </c>
      <c r="I830" s="77" t="s">
        <v>6600</v>
      </c>
      <c r="J830" s="77" t="s">
        <v>121</v>
      </c>
      <c r="K830" s="77"/>
      <c r="L830" s="77"/>
      <c r="M830" s="78"/>
      <c r="N830" s="78"/>
      <c r="O830" s="78"/>
      <c r="P830" s="78"/>
      <c r="Q830" s="78"/>
      <c r="R830" s="77" t="s">
        <v>4803</v>
      </c>
    </row>
    <row r="831" customHeight="1" spans="1:18">
      <c r="A831" s="76" t="s">
        <v>501</v>
      </c>
      <c r="B831" s="6" t="s">
        <v>6601</v>
      </c>
      <c r="C831" s="6" t="s">
        <v>4797</v>
      </c>
      <c r="D831" s="77" t="s">
        <v>4798</v>
      </c>
      <c r="E831" s="77" t="s">
        <v>6602</v>
      </c>
      <c r="F831" s="77"/>
      <c r="G831" s="77" t="s">
        <v>6603</v>
      </c>
      <c r="H831" s="77" t="s">
        <v>5707</v>
      </c>
      <c r="I831" s="77" t="s">
        <v>5297</v>
      </c>
      <c r="J831" s="77" t="s">
        <v>121</v>
      </c>
      <c r="K831" s="77"/>
      <c r="L831" s="77"/>
      <c r="M831" s="78"/>
      <c r="N831" s="78"/>
      <c r="O831" s="78"/>
      <c r="P831" s="78"/>
      <c r="Q831" s="78"/>
      <c r="R831" s="77" t="s">
        <v>4803</v>
      </c>
    </row>
    <row r="832" customHeight="1" spans="1:18">
      <c r="A832" s="76" t="s">
        <v>501</v>
      </c>
      <c r="B832" s="6" t="s">
        <v>6601</v>
      </c>
      <c r="C832" s="6" t="s">
        <v>4804</v>
      </c>
      <c r="D832" s="77" t="s">
        <v>4805</v>
      </c>
      <c r="E832" s="77" t="s">
        <v>6604</v>
      </c>
      <c r="F832" s="77"/>
      <c r="G832" s="77" t="s">
        <v>5869</v>
      </c>
      <c r="H832" s="77" t="s">
        <v>5185</v>
      </c>
      <c r="I832" s="77" t="s">
        <v>5690</v>
      </c>
      <c r="J832" s="77" t="s">
        <v>121</v>
      </c>
      <c r="K832" s="77"/>
      <c r="L832" s="77"/>
      <c r="M832" s="78"/>
      <c r="N832" s="78"/>
      <c r="O832" s="78"/>
      <c r="P832" s="78"/>
      <c r="Q832" s="78"/>
      <c r="R832" s="77" t="s">
        <v>4803</v>
      </c>
    </row>
    <row r="833" customHeight="1" spans="1:18">
      <c r="A833" s="76" t="s">
        <v>501</v>
      </c>
      <c r="B833" s="6" t="s">
        <v>6605</v>
      </c>
      <c r="C833" s="6" t="s">
        <v>4797</v>
      </c>
      <c r="D833" s="77" t="s">
        <v>4798</v>
      </c>
      <c r="E833" s="77" t="s">
        <v>6606</v>
      </c>
      <c r="F833" s="77"/>
      <c r="G833" s="77" t="s">
        <v>6607</v>
      </c>
      <c r="H833" s="77" t="s">
        <v>5660</v>
      </c>
      <c r="I833" s="77" t="s">
        <v>6608</v>
      </c>
      <c r="J833" s="77" t="s">
        <v>121</v>
      </c>
      <c r="K833" s="77"/>
      <c r="L833" s="77"/>
      <c r="M833" s="78"/>
      <c r="N833" s="78"/>
      <c r="O833" s="78"/>
      <c r="P833" s="78"/>
      <c r="Q833" s="78"/>
      <c r="R833" s="77" t="s">
        <v>4803</v>
      </c>
    </row>
    <row r="834" customHeight="1" spans="1:18">
      <c r="A834" s="76" t="s">
        <v>501</v>
      </c>
      <c r="B834" s="6" t="s">
        <v>6605</v>
      </c>
      <c r="C834" s="6" t="s">
        <v>4804</v>
      </c>
      <c r="D834" s="77" t="s">
        <v>4805</v>
      </c>
      <c r="E834" s="77" t="s">
        <v>6609</v>
      </c>
      <c r="F834" s="77"/>
      <c r="G834" s="77" t="s">
        <v>5179</v>
      </c>
      <c r="H834" s="77" t="s">
        <v>5635</v>
      </c>
      <c r="I834" s="77" t="s">
        <v>6610</v>
      </c>
      <c r="J834" s="77" t="s">
        <v>121</v>
      </c>
      <c r="K834" s="77"/>
      <c r="L834" s="77"/>
      <c r="M834" s="78"/>
      <c r="N834" s="78"/>
      <c r="O834" s="78"/>
      <c r="P834" s="78"/>
      <c r="Q834" s="78"/>
      <c r="R834" s="77" t="s">
        <v>4803</v>
      </c>
    </row>
    <row r="835" customHeight="1" spans="1:18">
      <c r="A835" s="76" t="s">
        <v>501</v>
      </c>
      <c r="B835" s="6" t="s">
        <v>6611</v>
      </c>
      <c r="C835" s="6" t="s">
        <v>4804</v>
      </c>
      <c r="D835" s="77" t="s">
        <v>4805</v>
      </c>
      <c r="E835" s="77"/>
      <c r="F835" s="77"/>
      <c r="G835" s="77" t="s">
        <v>5179</v>
      </c>
      <c r="H835" s="77" t="s">
        <v>5635</v>
      </c>
      <c r="I835" s="77" t="s">
        <v>6610</v>
      </c>
      <c r="J835" s="77" t="s">
        <v>121</v>
      </c>
      <c r="K835" s="77"/>
      <c r="L835" s="77"/>
      <c r="M835" s="78"/>
      <c r="N835" s="78"/>
      <c r="O835" s="78"/>
      <c r="P835" s="78"/>
      <c r="Q835" s="78"/>
      <c r="R835" s="77" t="s">
        <v>4803</v>
      </c>
    </row>
    <row r="836" customHeight="1" spans="1:18">
      <c r="A836" s="76" t="s">
        <v>501</v>
      </c>
      <c r="B836" s="6" t="s">
        <v>6612</v>
      </c>
      <c r="C836" s="6" t="s">
        <v>4797</v>
      </c>
      <c r="D836" s="77" t="s">
        <v>4798</v>
      </c>
      <c r="E836" s="77"/>
      <c r="F836" s="77"/>
      <c r="G836" s="77" t="s">
        <v>6613</v>
      </c>
      <c r="H836" s="77" t="s">
        <v>5156</v>
      </c>
      <c r="I836" s="77" t="s">
        <v>6020</v>
      </c>
      <c r="J836" s="77" t="s">
        <v>121</v>
      </c>
      <c r="K836" s="77"/>
      <c r="L836" s="77"/>
      <c r="M836" s="78"/>
      <c r="N836" s="78"/>
      <c r="O836" s="78"/>
      <c r="P836" s="78"/>
      <c r="Q836" s="78"/>
      <c r="R836" s="77" t="s">
        <v>4803</v>
      </c>
    </row>
    <row r="837" customHeight="1" spans="1:18">
      <c r="A837" s="76" t="s">
        <v>501</v>
      </c>
      <c r="B837" s="6" t="s">
        <v>6612</v>
      </c>
      <c r="C837" s="6" t="s">
        <v>4804</v>
      </c>
      <c r="D837" s="77" t="s">
        <v>4805</v>
      </c>
      <c r="E837" s="77"/>
      <c r="F837" s="77"/>
      <c r="G837" s="77" t="s">
        <v>5869</v>
      </c>
      <c r="H837" s="77" t="s">
        <v>5750</v>
      </c>
      <c r="I837" s="77" t="s">
        <v>5722</v>
      </c>
      <c r="J837" s="77" t="s">
        <v>121</v>
      </c>
      <c r="K837" s="77"/>
      <c r="L837" s="77"/>
      <c r="M837" s="78"/>
      <c r="N837" s="78"/>
      <c r="O837" s="78"/>
      <c r="P837" s="78"/>
      <c r="Q837" s="78"/>
      <c r="R837" s="77" t="s">
        <v>4803</v>
      </c>
    </row>
    <row r="838" customHeight="1" spans="1:18">
      <c r="A838" s="76" t="s">
        <v>501</v>
      </c>
      <c r="B838" s="6" t="s">
        <v>6614</v>
      </c>
      <c r="C838" s="6" t="s">
        <v>4797</v>
      </c>
      <c r="D838" s="77" t="s">
        <v>4798</v>
      </c>
      <c r="E838" s="77" t="s">
        <v>6615</v>
      </c>
      <c r="F838" s="77"/>
      <c r="G838" s="77" t="s">
        <v>6613</v>
      </c>
      <c r="H838" s="77" t="s">
        <v>5156</v>
      </c>
      <c r="I838" s="77" t="s">
        <v>6020</v>
      </c>
      <c r="J838" s="77" t="s">
        <v>121</v>
      </c>
      <c r="K838" s="77"/>
      <c r="L838" s="77"/>
      <c r="M838" s="78"/>
      <c r="N838" s="78"/>
      <c r="O838" s="78"/>
      <c r="P838" s="78"/>
      <c r="Q838" s="78"/>
      <c r="R838" s="77" t="s">
        <v>4803</v>
      </c>
    </row>
    <row r="839" customHeight="1" spans="1:18">
      <c r="A839" s="76" t="s">
        <v>501</v>
      </c>
      <c r="B839" s="6" t="s">
        <v>6614</v>
      </c>
      <c r="C839" s="6" t="s">
        <v>4804</v>
      </c>
      <c r="D839" s="77" t="s">
        <v>4805</v>
      </c>
      <c r="E839" s="77" t="s">
        <v>6616</v>
      </c>
      <c r="F839" s="77"/>
      <c r="G839" s="77" t="s">
        <v>5869</v>
      </c>
      <c r="H839" s="77" t="s">
        <v>5750</v>
      </c>
      <c r="I839" s="77" t="s">
        <v>5722</v>
      </c>
      <c r="J839" s="77" t="s">
        <v>121</v>
      </c>
      <c r="K839" s="77"/>
      <c r="L839" s="77"/>
      <c r="M839" s="78"/>
      <c r="N839" s="78"/>
      <c r="O839" s="78"/>
      <c r="P839" s="78"/>
      <c r="Q839" s="78"/>
      <c r="R839" s="77" t="s">
        <v>4803</v>
      </c>
    </row>
    <row r="840" customHeight="1" spans="1:18">
      <c r="A840" s="76" t="s">
        <v>501</v>
      </c>
      <c r="B840" s="6" t="s">
        <v>6617</v>
      </c>
      <c r="C840" s="6" t="s">
        <v>4797</v>
      </c>
      <c r="D840" s="77" t="s">
        <v>4798</v>
      </c>
      <c r="E840" s="77" t="s">
        <v>6618</v>
      </c>
      <c r="F840" s="77"/>
      <c r="G840" s="77" t="s">
        <v>6619</v>
      </c>
      <c r="H840" s="77" t="s">
        <v>5707</v>
      </c>
      <c r="I840" s="77" t="s">
        <v>5984</v>
      </c>
      <c r="J840" s="77" t="s">
        <v>121</v>
      </c>
      <c r="K840" s="77"/>
      <c r="L840" s="77"/>
      <c r="M840" s="78"/>
      <c r="N840" s="78"/>
      <c r="O840" s="78"/>
      <c r="P840" s="78"/>
      <c r="Q840" s="78"/>
      <c r="R840" s="77" t="s">
        <v>4803</v>
      </c>
    </row>
    <row r="841" customHeight="1" spans="1:18">
      <c r="A841" s="76" t="s">
        <v>501</v>
      </c>
      <c r="B841" s="6" t="s">
        <v>6617</v>
      </c>
      <c r="C841" s="6" t="s">
        <v>4804</v>
      </c>
      <c r="D841" s="77" t="s">
        <v>4805</v>
      </c>
      <c r="E841" s="77" t="s">
        <v>6620</v>
      </c>
      <c r="F841" s="77"/>
      <c r="G841" s="77" t="s">
        <v>6621</v>
      </c>
      <c r="H841" s="77" t="s">
        <v>6622</v>
      </c>
      <c r="I841" s="77" t="s">
        <v>5401</v>
      </c>
      <c r="J841" s="77" t="s">
        <v>121</v>
      </c>
      <c r="K841" s="77"/>
      <c r="L841" s="77"/>
      <c r="M841" s="78"/>
      <c r="N841" s="78"/>
      <c r="O841" s="78"/>
      <c r="P841" s="78"/>
      <c r="Q841" s="78"/>
      <c r="R841" s="77" t="s">
        <v>4803</v>
      </c>
    </row>
    <row r="842" customHeight="1" spans="1:18">
      <c r="A842" s="76" t="s">
        <v>501</v>
      </c>
      <c r="B842" s="6" t="s">
        <v>6623</v>
      </c>
      <c r="C842" s="6" t="s">
        <v>4797</v>
      </c>
      <c r="D842" s="77" t="s">
        <v>4798</v>
      </c>
      <c r="E842" s="77" t="s">
        <v>6624</v>
      </c>
      <c r="F842" s="77"/>
      <c r="G842" s="77" t="s">
        <v>6625</v>
      </c>
      <c r="H842" s="77" t="s">
        <v>5660</v>
      </c>
      <c r="I842" s="77" t="s">
        <v>6220</v>
      </c>
      <c r="J842" s="77" t="s">
        <v>121</v>
      </c>
      <c r="K842" s="77"/>
      <c r="L842" s="77"/>
      <c r="M842" s="78"/>
      <c r="N842" s="78"/>
      <c r="O842" s="78"/>
      <c r="P842" s="78"/>
      <c r="Q842" s="78"/>
      <c r="R842" s="77" t="s">
        <v>4803</v>
      </c>
    </row>
    <row r="843" customHeight="1" spans="1:18">
      <c r="A843" s="76" t="s">
        <v>501</v>
      </c>
      <c r="B843" s="6" t="s">
        <v>6623</v>
      </c>
      <c r="C843" s="6" t="s">
        <v>4804</v>
      </c>
      <c r="D843" s="77" t="s">
        <v>4805</v>
      </c>
      <c r="E843" s="77" t="s">
        <v>6626</v>
      </c>
      <c r="F843" s="77"/>
      <c r="G843" s="77" t="s">
        <v>6627</v>
      </c>
      <c r="H843" s="77" t="s">
        <v>6149</v>
      </c>
      <c r="I843" s="77" t="s">
        <v>6220</v>
      </c>
      <c r="J843" s="77" t="s">
        <v>121</v>
      </c>
      <c r="K843" s="77"/>
      <c r="L843" s="77"/>
      <c r="M843" s="78"/>
      <c r="N843" s="78"/>
      <c r="O843" s="78"/>
      <c r="P843" s="78"/>
      <c r="Q843" s="78"/>
      <c r="R843" s="77" t="s">
        <v>4803</v>
      </c>
    </row>
    <row r="844" customHeight="1" spans="1:18">
      <c r="A844" s="76" t="s">
        <v>501</v>
      </c>
      <c r="B844" s="6" t="s">
        <v>6628</v>
      </c>
      <c r="C844" s="6" t="s">
        <v>4797</v>
      </c>
      <c r="D844" s="77" t="s">
        <v>4798</v>
      </c>
      <c r="E844" s="77" t="s">
        <v>6624</v>
      </c>
      <c r="F844" s="77"/>
      <c r="G844" s="77" t="s">
        <v>6625</v>
      </c>
      <c r="H844" s="77" t="s">
        <v>5660</v>
      </c>
      <c r="I844" s="77" t="s">
        <v>6220</v>
      </c>
      <c r="J844" s="77" t="s">
        <v>121</v>
      </c>
      <c r="K844" s="77"/>
      <c r="L844" s="77"/>
      <c r="M844" s="78"/>
      <c r="N844" s="78"/>
      <c r="O844" s="78"/>
      <c r="P844" s="78"/>
      <c r="Q844" s="78"/>
      <c r="R844" s="77" t="s">
        <v>4803</v>
      </c>
    </row>
    <row r="845" customHeight="1" spans="1:18">
      <c r="A845" s="76" t="s">
        <v>501</v>
      </c>
      <c r="B845" s="6" t="s">
        <v>6628</v>
      </c>
      <c r="C845" s="6" t="s">
        <v>4804</v>
      </c>
      <c r="D845" s="77" t="s">
        <v>4805</v>
      </c>
      <c r="E845" s="77" t="s">
        <v>6629</v>
      </c>
      <c r="F845" s="77"/>
      <c r="G845" s="77" t="s">
        <v>6630</v>
      </c>
      <c r="H845" s="77" t="s">
        <v>6090</v>
      </c>
      <c r="I845" s="77" t="s">
        <v>4816</v>
      </c>
      <c r="J845" s="77" t="s">
        <v>121</v>
      </c>
      <c r="K845" s="77"/>
      <c r="L845" s="77"/>
      <c r="M845" s="78"/>
      <c r="N845" s="78"/>
      <c r="O845" s="78"/>
      <c r="P845" s="78"/>
      <c r="Q845" s="78"/>
      <c r="R845" s="77" t="s">
        <v>4803</v>
      </c>
    </row>
    <row r="846" customHeight="1" spans="1:18">
      <c r="A846" s="76" t="s">
        <v>501</v>
      </c>
      <c r="B846" s="6" t="s">
        <v>6631</v>
      </c>
      <c r="C846" s="6" t="s">
        <v>4797</v>
      </c>
      <c r="D846" s="77" t="s">
        <v>4798</v>
      </c>
      <c r="E846" s="77" t="s">
        <v>6632</v>
      </c>
      <c r="F846" s="77"/>
      <c r="G846" s="77" t="s">
        <v>6607</v>
      </c>
      <c r="H846" s="77" t="s">
        <v>6163</v>
      </c>
      <c r="I846" s="77" t="s">
        <v>6220</v>
      </c>
      <c r="J846" s="77" t="s">
        <v>121</v>
      </c>
      <c r="K846" s="77"/>
      <c r="L846" s="77"/>
      <c r="M846" s="78"/>
      <c r="N846" s="78"/>
      <c r="O846" s="78"/>
      <c r="P846" s="78"/>
      <c r="Q846" s="78"/>
      <c r="R846" s="77" t="s">
        <v>4803</v>
      </c>
    </row>
    <row r="847" customHeight="1" spans="1:18">
      <c r="A847" s="76" t="s">
        <v>501</v>
      </c>
      <c r="B847" s="6" t="s">
        <v>6631</v>
      </c>
      <c r="C847" s="6" t="s">
        <v>4804</v>
      </c>
      <c r="D847" s="77" t="s">
        <v>4805</v>
      </c>
      <c r="E847" s="77" t="s">
        <v>6633</v>
      </c>
      <c r="F847" s="77"/>
      <c r="G847" s="77" t="s">
        <v>5192</v>
      </c>
      <c r="H847" s="77" t="s">
        <v>6552</v>
      </c>
      <c r="I847" s="77" t="s">
        <v>4816</v>
      </c>
      <c r="J847" s="77" t="s">
        <v>121</v>
      </c>
      <c r="K847" s="77"/>
      <c r="L847" s="77"/>
      <c r="M847" s="78"/>
      <c r="N847" s="78"/>
      <c r="O847" s="78"/>
      <c r="P847" s="78"/>
      <c r="Q847" s="78"/>
      <c r="R847" s="77" t="s">
        <v>4803</v>
      </c>
    </row>
    <row r="848" customHeight="1" spans="1:18">
      <c r="A848" s="76" t="s">
        <v>501</v>
      </c>
      <c r="B848" s="6" t="s">
        <v>6634</v>
      </c>
      <c r="C848" s="6" t="s">
        <v>4797</v>
      </c>
      <c r="D848" s="77" t="s">
        <v>4798</v>
      </c>
      <c r="E848" s="77" t="s">
        <v>6635</v>
      </c>
      <c r="F848" s="77"/>
      <c r="G848" s="77" t="s">
        <v>6636</v>
      </c>
      <c r="H848" s="77" t="s">
        <v>4812</v>
      </c>
      <c r="I848" s="77" t="s">
        <v>6637</v>
      </c>
      <c r="J848" s="77" t="s">
        <v>121</v>
      </c>
      <c r="K848" s="77"/>
      <c r="L848" s="77"/>
      <c r="M848" s="78"/>
      <c r="N848" s="78"/>
      <c r="O848" s="78"/>
      <c r="P848" s="78"/>
      <c r="Q848" s="78"/>
      <c r="R848" s="77" t="s">
        <v>4803</v>
      </c>
    </row>
    <row r="849" customHeight="1" spans="1:18">
      <c r="A849" s="76" t="s">
        <v>501</v>
      </c>
      <c r="B849" s="6" t="s">
        <v>6634</v>
      </c>
      <c r="C849" s="6" t="s">
        <v>4804</v>
      </c>
      <c r="D849" s="77" t="s">
        <v>4805</v>
      </c>
      <c r="E849" s="77" t="s">
        <v>6638</v>
      </c>
      <c r="F849" s="77"/>
      <c r="G849" s="77" t="s">
        <v>6639</v>
      </c>
      <c r="H849" s="77" t="s">
        <v>6640</v>
      </c>
      <c r="I849" s="77" t="s">
        <v>6641</v>
      </c>
      <c r="J849" s="77" t="s">
        <v>121</v>
      </c>
      <c r="K849" s="77"/>
      <c r="L849" s="77"/>
      <c r="M849" s="78"/>
      <c r="N849" s="78"/>
      <c r="O849" s="78"/>
      <c r="P849" s="78"/>
      <c r="Q849" s="78"/>
      <c r="R849" s="77" t="s">
        <v>4803</v>
      </c>
    </row>
    <row r="850" customHeight="1" spans="1:18">
      <c r="A850" s="76" t="s">
        <v>501</v>
      </c>
      <c r="B850" s="6" t="s">
        <v>6642</v>
      </c>
      <c r="C850" s="6" t="s">
        <v>4797</v>
      </c>
      <c r="D850" s="77" t="s">
        <v>4798</v>
      </c>
      <c r="E850" s="77" t="s">
        <v>6635</v>
      </c>
      <c r="F850" s="77"/>
      <c r="G850" s="77" t="s">
        <v>6636</v>
      </c>
      <c r="H850" s="77" t="s">
        <v>4812</v>
      </c>
      <c r="I850" s="77" t="s">
        <v>6637</v>
      </c>
      <c r="J850" s="77" t="s">
        <v>121</v>
      </c>
      <c r="K850" s="77"/>
      <c r="L850" s="77"/>
      <c r="M850" s="78"/>
      <c r="N850" s="78"/>
      <c r="O850" s="78"/>
      <c r="P850" s="78"/>
      <c r="Q850" s="78"/>
      <c r="R850" s="77" t="s">
        <v>4803</v>
      </c>
    </row>
    <row r="851" customHeight="1" spans="1:18">
      <c r="A851" s="76" t="s">
        <v>501</v>
      </c>
      <c r="B851" s="6" t="s">
        <v>6642</v>
      </c>
      <c r="C851" s="6" t="s">
        <v>4804</v>
      </c>
      <c r="D851" s="77" t="s">
        <v>4805</v>
      </c>
      <c r="E851" s="77"/>
      <c r="F851" s="77"/>
      <c r="G851" s="77" t="s">
        <v>6639</v>
      </c>
      <c r="H851" s="77" t="s">
        <v>6643</v>
      </c>
      <c r="I851" s="77" t="s">
        <v>6644</v>
      </c>
      <c r="J851" s="77" t="s">
        <v>121</v>
      </c>
      <c r="K851" s="77"/>
      <c r="L851" s="77"/>
      <c r="M851" s="78"/>
      <c r="N851" s="78"/>
      <c r="O851" s="78"/>
      <c r="P851" s="78"/>
      <c r="Q851" s="78"/>
      <c r="R851" s="77" t="s">
        <v>4803</v>
      </c>
    </row>
    <row r="852" customHeight="1" spans="1:18">
      <c r="A852" s="76" t="s">
        <v>501</v>
      </c>
      <c r="B852" s="6" t="s">
        <v>6645</v>
      </c>
      <c r="C852" s="6" t="s">
        <v>4797</v>
      </c>
      <c r="D852" s="77" t="s">
        <v>4798</v>
      </c>
      <c r="E852" s="77" t="s">
        <v>6646</v>
      </c>
      <c r="F852" s="77"/>
      <c r="G852" s="77" t="s">
        <v>6647</v>
      </c>
      <c r="H852" s="77" t="s">
        <v>6163</v>
      </c>
      <c r="I852" s="77" t="s">
        <v>6220</v>
      </c>
      <c r="J852" s="77" t="s">
        <v>121</v>
      </c>
      <c r="K852" s="77"/>
      <c r="L852" s="77"/>
      <c r="M852" s="78"/>
      <c r="N852" s="78"/>
      <c r="O852" s="78"/>
      <c r="P852" s="78"/>
      <c r="Q852" s="78"/>
      <c r="R852" s="77" t="s">
        <v>4803</v>
      </c>
    </row>
    <row r="853" customHeight="1" spans="1:18">
      <c r="A853" s="76" t="s">
        <v>501</v>
      </c>
      <c r="B853" s="6" t="s">
        <v>6645</v>
      </c>
      <c r="C853" s="6" t="s">
        <v>4804</v>
      </c>
      <c r="D853" s="77" t="s">
        <v>4805</v>
      </c>
      <c r="E853" s="77" t="s">
        <v>6648</v>
      </c>
      <c r="F853" s="77"/>
      <c r="G853" s="77" t="s">
        <v>4983</v>
      </c>
      <c r="H853" s="77" t="s">
        <v>6090</v>
      </c>
      <c r="I853" s="77" t="s">
        <v>5909</v>
      </c>
      <c r="J853" s="77" t="s">
        <v>121</v>
      </c>
      <c r="K853" s="77"/>
      <c r="L853" s="77"/>
      <c r="M853" s="78"/>
      <c r="N853" s="78"/>
      <c r="O853" s="78"/>
      <c r="P853" s="78"/>
      <c r="Q853" s="78"/>
      <c r="R853" s="77" t="s">
        <v>4803</v>
      </c>
    </row>
    <row r="854" customHeight="1" spans="1:18">
      <c r="A854" s="76" t="s">
        <v>501</v>
      </c>
      <c r="B854" s="6" t="s">
        <v>6649</v>
      </c>
      <c r="C854" s="6" t="s">
        <v>4797</v>
      </c>
      <c r="D854" s="77" t="s">
        <v>4798</v>
      </c>
      <c r="E854" s="77" t="s">
        <v>6650</v>
      </c>
      <c r="F854" s="77"/>
      <c r="G854" s="77" t="s">
        <v>6607</v>
      </c>
      <c r="H854" s="77" t="s">
        <v>6163</v>
      </c>
      <c r="I854" s="77" t="s">
        <v>6220</v>
      </c>
      <c r="J854" s="77" t="s">
        <v>121</v>
      </c>
      <c r="K854" s="77"/>
      <c r="L854" s="77"/>
      <c r="M854" s="78"/>
      <c r="N854" s="78"/>
      <c r="O854" s="78"/>
      <c r="P854" s="78"/>
      <c r="Q854" s="78"/>
      <c r="R854" s="77" t="s">
        <v>4803</v>
      </c>
    </row>
    <row r="855" customHeight="1" spans="1:18">
      <c r="A855" s="76" t="s">
        <v>501</v>
      </c>
      <c r="B855" s="6" t="s">
        <v>6649</v>
      </c>
      <c r="C855" s="6" t="s">
        <v>4804</v>
      </c>
      <c r="D855" s="77" t="s">
        <v>4805</v>
      </c>
      <c r="E855" s="77" t="s">
        <v>6651</v>
      </c>
      <c r="F855" s="77"/>
      <c r="G855" s="77" t="s">
        <v>4983</v>
      </c>
      <c r="H855" s="77" t="s">
        <v>5440</v>
      </c>
      <c r="I855" s="77" t="s">
        <v>5716</v>
      </c>
      <c r="J855" s="77" t="s">
        <v>121</v>
      </c>
      <c r="K855" s="77"/>
      <c r="L855" s="77"/>
      <c r="M855" s="78"/>
      <c r="N855" s="78"/>
      <c r="O855" s="78"/>
      <c r="P855" s="78"/>
      <c r="Q855" s="78"/>
      <c r="R855" s="77"/>
    </row>
    <row r="856" customHeight="1" spans="1:18">
      <c r="A856" s="76" t="s">
        <v>501</v>
      </c>
      <c r="B856" s="6" t="s">
        <v>6652</v>
      </c>
      <c r="C856" s="6" t="s">
        <v>4797</v>
      </c>
      <c r="D856" s="77" t="s">
        <v>4798</v>
      </c>
      <c r="E856" s="77" t="s">
        <v>6653</v>
      </c>
      <c r="F856" s="77"/>
      <c r="G856" s="77" t="s">
        <v>6587</v>
      </c>
      <c r="H856" s="77" t="s">
        <v>6654</v>
      </c>
      <c r="I856" s="77" t="s">
        <v>6220</v>
      </c>
      <c r="J856" s="77" t="s">
        <v>121</v>
      </c>
      <c r="K856" s="77"/>
      <c r="L856" s="77"/>
      <c r="M856" s="78"/>
      <c r="N856" s="78"/>
      <c r="O856" s="78"/>
      <c r="P856" s="78"/>
      <c r="Q856" s="78"/>
      <c r="R856" s="77" t="s">
        <v>4803</v>
      </c>
    </row>
    <row r="857" customHeight="1" spans="1:18">
      <c r="A857" s="76" t="s">
        <v>501</v>
      </c>
      <c r="B857" s="6" t="s">
        <v>6652</v>
      </c>
      <c r="C857" s="6" t="s">
        <v>4804</v>
      </c>
      <c r="D857" s="77" t="s">
        <v>4805</v>
      </c>
      <c r="E857" s="77" t="s">
        <v>6589</v>
      </c>
      <c r="F857" s="77"/>
      <c r="G857" s="77" t="s">
        <v>4983</v>
      </c>
      <c r="H857" s="77" t="s">
        <v>6149</v>
      </c>
      <c r="I857" s="77" t="s">
        <v>5317</v>
      </c>
      <c r="J857" s="77" t="s">
        <v>121</v>
      </c>
      <c r="K857" s="77"/>
      <c r="L857" s="77"/>
      <c r="M857" s="78"/>
      <c r="N857" s="78"/>
      <c r="O857" s="78"/>
      <c r="P857" s="78"/>
      <c r="Q857" s="78"/>
      <c r="R857" s="77" t="s">
        <v>4803</v>
      </c>
    </row>
    <row r="858" customHeight="1" spans="1:18">
      <c r="A858" s="76" t="s">
        <v>501</v>
      </c>
      <c r="B858" s="6" t="s">
        <v>6655</v>
      </c>
      <c r="C858" s="6" t="s">
        <v>4797</v>
      </c>
      <c r="D858" s="77" t="s">
        <v>4798</v>
      </c>
      <c r="E858" s="77" t="s">
        <v>6656</v>
      </c>
      <c r="F858" s="77"/>
      <c r="G858" s="77" t="s">
        <v>6587</v>
      </c>
      <c r="H858" s="77" t="s">
        <v>6588</v>
      </c>
      <c r="I858" s="77" t="s">
        <v>6220</v>
      </c>
      <c r="J858" s="77" t="s">
        <v>121</v>
      </c>
      <c r="K858" s="77"/>
      <c r="L858" s="77"/>
      <c r="M858" s="78"/>
      <c r="N858" s="78"/>
      <c r="O858" s="78"/>
      <c r="P858" s="78"/>
      <c r="Q858" s="78"/>
      <c r="R858" s="77" t="s">
        <v>4803</v>
      </c>
    </row>
    <row r="859" customHeight="1" spans="1:18">
      <c r="A859" s="76" t="s">
        <v>501</v>
      </c>
      <c r="B859" s="6" t="s">
        <v>6655</v>
      </c>
      <c r="C859" s="6" t="s">
        <v>4804</v>
      </c>
      <c r="D859" s="77" t="s">
        <v>4805</v>
      </c>
      <c r="E859" s="77" t="s">
        <v>6657</v>
      </c>
      <c r="F859" s="77"/>
      <c r="G859" s="77" t="s">
        <v>5192</v>
      </c>
      <c r="H859" s="77" t="s">
        <v>6552</v>
      </c>
      <c r="I859" s="77" t="s">
        <v>5168</v>
      </c>
      <c r="J859" s="77" t="s">
        <v>121</v>
      </c>
      <c r="K859" s="77"/>
      <c r="L859" s="77"/>
      <c r="M859" s="78"/>
      <c r="N859" s="78"/>
      <c r="O859" s="78"/>
      <c r="P859" s="78"/>
      <c r="Q859" s="78"/>
      <c r="R859" s="77" t="s">
        <v>4803</v>
      </c>
    </row>
    <row r="860" customHeight="1" spans="1:18">
      <c r="A860" s="76" t="s">
        <v>501</v>
      </c>
      <c r="B860" s="6" t="s">
        <v>6658</v>
      </c>
      <c r="C860" s="6" t="s">
        <v>4797</v>
      </c>
      <c r="D860" s="77" t="s">
        <v>4798</v>
      </c>
      <c r="E860" s="77" t="s">
        <v>6659</v>
      </c>
      <c r="F860" s="77"/>
      <c r="G860" s="77" t="s">
        <v>6660</v>
      </c>
      <c r="H860" s="77" t="s">
        <v>6654</v>
      </c>
      <c r="I860" s="77" t="s">
        <v>6220</v>
      </c>
      <c r="J860" s="77" t="s">
        <v>121</v>
      </c>
      <c r="K860" s="77"/>
      <c r="L860" s="77"/>
      <c r="M860" s="78"/>
      <c r="N860" s="78"/>
      <c r="O860" s="78"/>
      <c r="P860" s="78"/>
      <c r="Q860" s="78"/>
      <c r="R860" s="77" t="s">
        <v>4803</v>
      </c>
    </row>
    <row r="861" customHeight="1" spans="1:18">
      <c r="A861" s="76" t="s">
        <v>501</v>
      </c>
      <c r="B861" s="6" t="s">
        <v>6658</v>
      </c>
      <c r="C861" s="6" t="s">
        <v>4804</v>
      </c>
      <c r="D861" s="77" t="s">
        <v>4805</v>
      </c>
      <c r="E861" s="77" t="s">
        <v>6589</v>
      </c>
      <c r="F861" s="77"/>
      <c r="G861" s="77" t="s">
        <v>4983</v>
      </c>
      <c r="H861" s="77" t="s">
        <v>6149</v>
      </c>
      <c r="I861" s="77" t="s">
        <v>5317</v>
      </c>
      <c r="J861" s="77" t="s">
        <v>121</v>
      </c>
      <c r="K861" s="77"/>
      <c r="L861" s="77"/>
      <c r="M861" s="78"/>
      <c r="N861" s="78"/>
      <c r="O861" s="78"/>
      <c r="P861" s="78"/>
      <c r="Q861" s="78"/>
      <c r="R861" s="77" t="s">
        <v>4803</v>
      </c>
    </row>
    <row r="862" customHeight="1" spans="1:18">
      <c r="A862" s="76" t="s">
        <v>501</v>
      </c>
      <c r="B862" s="6" t="s">
        <v>6661</v>
      </c>
      <c r="C862" s="6" t="s">
        <v>4797</v>
      </c>
      <c r="D862" s="77" t="s">
        <v>4798</v>
      </c>
      <c r="E862" s="77" t="s">
        <v>6656</v>
      </c>
      <c r="F862" s="77"/>
      <c r="G862" s="77" t="s">
        <v>6587</v>
      </c>
      <c r="H862" s="77" t="s">
        <v>6588</v>
      </c>
      <c r="I862" s="77" t="s">
        <v>6220</v>
      </c>
      <c r="J862" s="77" t="s">
        <v>121</v>
      </c>
      <c r="K862" s="77"/>
      <c r="L862" s="77"/>
      <c r="M862" s="78"/>
      <c r="N862" s="78"/>
      <c r="O862" s="78"/>
      <c r="P862" s="78"/>
      <c r="Q862" s="78"/>
      <c r="R862" s="77" t="s">
        <v>4803</v>
      </c>
    </row>
    <row r="863" customHeight="1" spans="1:18">
      <c r="A863" s="76" t="s">
        <v>501</v>
      </c>
      <c r="B863" s="6" t="s">
        <v>6661</v>
      </c>
      <c r="C863" s="6" t="s">
        <v>4804</v>
      </c>
      <c r="D863" s="77" t="s">
        <v>4805</v>
      </c>
      <c r="E863" s="77" t="s">
        <v>6662</v>
      </c>
      <c r="F863" s="77"/>
      <c r="G863" s="77" t="s">
        <v>4983</v>
      </c>
      <c r="H863" s="77" t="s">
        <v>6149</v>
      </c>
      <c r="I863" s="77" t="s">
        <v>5317</v>
      </c>
      <c r="J863" s="77" t="s">
        <v>121</v>
      </c>
      <c r="K863" s="77"/>
      <c r="L863" s="77"/>
      <c r="M863" s="78"/>
      <c r="N863" s="78"/>
      <c r="O863" s="78"/>
      <c r="P863" s="78"/>
      <c r="Q863" s="78"/>
      <c r="R863" s="77" t="s">
        <v>4803</v>
      </c>
    </row>
    <row r="864" customHeight="1" spans="1:18">
      <c r="A864" s="76" t="s">
        <v>501</v>
      </c>
      <c r="B864" s="6" t="s">
        <v>6663</v>
      </c>
      <c r="C864" s="6" t="s">
        <v>4797</v>
      </c>
      <c r="D864" s="77" t="s">
        <v>4798</v>
      </c>
      <c r="E864" s="77" t="s">
        <v>6664</v>
      </c>
      <c r="F864" s="77"/>
      <c r="G864" s="77" t="s">
        <v>6660</v>
      </c>
      <c r="H864" s="77" t="s">
        <v>6149</v>
      </c>
      <c r="I864" s="77" t="s">
        <v>6220</v>
      </c>
      <c r="J864" s="77" t="s">
        <v>121</v>
      </c>
      <c r="K864" s="77"/>
      <c r="L864" s="77"/>
      <c r="M864" s="78"/>
      <c r="N864" s="78"/>
      <c r="O864" s="78"/>
      <c r="P864" s="78"/>
      <c r="Q864" s="78"/>
      <c r="R864" s="77" t="s">
        <v>4803</v>
      </c>
    </row>
    <row r="865" customHeight="1" spans="1:18">
      <c r="A865" s="76" t="s">
        <v>501</v>
      </c>
      <c r="B865" s="6" t="s">
        <v>6663</v>
      </c>
      <c r="C865" s="6" t="s">
        <v>4804</v>
      </c>
      <c r="D865" s="77" t="s">
        <v>4805</v>
      </c>
      <c r="E865" s="77" t="s">
        <v>6589</v>
      </c>
      <c r="F865" s="77"/>
      <c r="G865" s="77" t="s">
        <v>4983</v>
      </c>
      <c r="H865" s="77" t="s">
        <v>6149</v>
      </c>
      <c r="I865" s="77" t="s">
        <v>5317</v>
      </c>
      <c r="J865" s="77" t="s">
        <v>121</v>
      </c>
      <c r="K865" s="77"/>
      <c r="L865" s="77"/>
      <c r="M865" s="78"/>
      <c r="N865" s="78"/>
      <c r="O865" s="78"/>
      <c r="P865" s="78"/>
      <c r="Q865" s="78"/>
      <c r="R865" s="77" t="s">
        <v>4803</v>
      </c>
    </row>
    <row r="866" customHeight="1" spans="1:18">
      <c r="A866" s="76" t="s">
        <v>501</v>
      </c>
      <c r="B866" s="6" t="s">
        <v>6665</v>
      </c>
      <c r="C866" s="6" t="s">
        <v>4797</v>
      </c>
      <c r="D866" s="77" t="s">
        <v>4798</v>
      </c>
      <c r="E866" s="77" t="s">
        <v>6666</v>
      </c>
      <c r="F866" s="77"/>
      <c r="G866" s="77" t="s">
        <v>6667</v>
      </c>
      <c r="H866" s="77" t="s">
        <v>6090</v>
      </c>
      <c r="I866" s="77" t="s">
        <v>5297</v>
      </c>
      <c r="J866" s="77" t="s">
        <v>121</v>
      </c>
      <c r="K866" s="77"/>
      <c r="L866" s="77"/>
      <c r="M866" s="78"/>
      <c r="N866" s="78"/>
      <c r="O866" s="78"/>
      <c r="P866" s="78"/>
      <c r="Q866" s="78"/>
      <c r="R866" s="77" t="s">
        <v>4803</v>
      </c>
    </row>
    <row r="867" customHeight="1" spans="1:18">
      <c r="A867" s="76" t="s">
        <v>501</v>
      </c>
      <c r="B867" s="6" t="s">
        <v>6665</v>
      </c>
      <c r="C867" s="6" t="s">
        <v>4804</v>
      </c>
      <c r="D867" s="77" t="s">
        <v>4805</v>
      </c>
      <c r="E867" s="77" t="s">
        <v>6668</v>
      </c>
      <c r="F867" s="77"/>
      <c r="G867" s="77" t="s">
        <v>5891</v>
      </c>
      <c r="H867" s="77" t="s">
        <v>5258</v>
      </c>
      <c r="I867" s="77" t="s">
        <v>5168</v>
      </c>
      <c r="J867" s="77" t="s">
        <v>121</v>
      </c>
      <c r="K867" s="77"/>
      <c r="L867" s="77"/>
      <c r="M867" s="78"/>
      <c r="N867" s="78"/>
      <c r="O867" s="78"/>
      <c r="P867" s="78"/>
      <c r="Q867" s="78"/>
      <c r="R867" s="77" t="s">
        <v>4803</v>
      </c>
    </row>
    <row r="868" customHeight="1" spans="1:18">
      <c r="A868" s="76" t="s">
        <v>501</v>
      </c>
      <c r="B868" s="6" t="s">
        <v>6669</v>
      </c>
      <c r="C868" s="6" t="s">
        <v>4797</v>
      </c>
      <c r="D868" s="77" t="s">
        <v>4798</v>
      </c>
      <c r="E868" s="77" t="s">
        <v>6656</v>
      </c>
      <c r="F868" s="77"/>
      <c r="G868" s="77" t="s">
        <v>6587</v>
      </c>
      <c r="H868" s="77" t="s">
        <v>6588</v>
      </c>
      <c r="I868" s="77" t="s">
        <v>6220</v>
      </c>
      <c r="J868" s="77" t="s">
        <v>121</v>
      </c>
      <c r="K868" s="77"/>
      <c r="L868" s="77"/>
      <c r="M868" s="78"/>
      <c r="N868" s="78"/>
      <c r="O868" s="78"/>
      <c r="P868" s="78"/>
      <c r="Q868" s="78"/>
      <c r="R868" s="77" t="s">
        <v>4803</v>
      </c>
    </row>
    <row r="869" customHeight="1" spans="1:18">
      <c r="A869" s="76" t="s">
        <v>501</v>
      </c>
      <c r="B869" s="6" t="s">
        <v>6669</v>
      </c>
      <c r="C869" s="6" t="s">
        <v>4804</v>
      </c>
      <c r="D869" s="77" t="s">
        <v>4805</v>
      </c>
      <c r="E869" s="77" t="s">
        <v>6662</v>
      </c>
      <c r="F869" s="77"/>
      <c r="G869" s="77" t="s">
        <v>4983</v>
      </c>
      <c r="H869" s="77" t="s">
        <v>6149</v>
      </c>
      <c r="I869" s="77" t="s">
        <v>5317</v>
      </c>
      <c r="J869" s="77" t="s">
        <v>121</v>
      </c>
      <c r="K869" s="77"/>
      <c r="L869" s="77"/>
      <c r="M869" s="78"/>
      <c r="N869" s="78"/>
      <c r="O869" s="78"/>
      <c r="P869" s="78"/>
      <c r="Q869" s="78"/>
      <c r="R869" s="77" t="s">
        <v>4803</v>
      </c>
    </row>
    <row r="870" customHeight="1" spans="1:18">
      <c r="A870" s="76" t="s">
        <v>501</v>
      </c>
      <c r="B870" s="6" t="s">
        <v>6670</v>
      </c>
      <c r="C870" s="6" t="s">
        <v>4797</v>
      </c>
      <c r="D870" s="77" t="s">
        <v>4798</v>
      </c>
      <c r="E870" s="77" t="s">
        <v>6671</v>
      </c>
      <c r="F870" s="77"/>
      <c r="G870" s="77" t="s">
        <v>5203</v>
      </c>
      <c r="H870" s="77" t="s">
        <v>5185</v>
      </c>
      <c r="I870" s="77" t="s">
        <v>5852</v>
      </c>
      <c r="J870" s="77" t="s">
        <v>121</v>
      </c>
      <c r="K870" s="77"/>
      <c r="L870" s="77"/>
      <c r="M870" s="78"/>
      <c r="N870" s="78"/>
      <c r="O870" s="78"/>
      <c r="P870" s="78"/>
      <c r="Q870" s="78"/>
      <c r="R870" s="77" t="s">
        <v>4803</v>
      </c>
    </row>
    <row r="871" customHeight="1" spans="1:18">
      <c r="A871" s="76" t="s">
        <v>501</v>
      </c>
      <c r="B871" s="6" t="s">
        <v>6670</v>
      </c>
      <c r="C871" s="6" t="s">
        <v>4804</v>
      </c>
      <c r="D871" s="77" t="s">
        <v>4805</v>
      </c>
      <c r="E871" s="77" t="s">
        <v>6672</v>
      </c>
      <c r="F871" s="77"/>
      <c r="G871" s="77" t="s">
        <v>5869</v>
      </c>
      <c r="H871" s="77" t="s">
        <v>6673</v>
      </c>
      <c r="I871" s="77" t="s">
        <v>4816</v>
      </c>
      <c r="J871" s="77" t="s">
        <v>121</v>
      </c>
      <c r="K871" s="77"/>
      <c r="L871" s="77"/>
      <c r="M871" s="78"/>
      <c r="N871" s="78"/>
      <c r="O871" s="78"/>
      <c r="P871" s="78"/>
      <c r="Q871" s="78"/>
      <c r="R871" s="77" t="s">
        <v>4803</v>
      </c>
    </row>
    <row r="872" customHeight="1" spans="1:18">
      <c r="A872" s="76" t="s">
        <v>501</v>
      </c>
      <c r="B872" s="6" t="s">
        <v>6674</v>
      </c>
      <c r="C872" s="6" t="s">
        <v>4797</v>
      </c>
      <c r="D872" s="77" t="s">
        <v>4798</v>
      </c>
      <c r="E872" s="77" t="s">
        <v>6675</v>
      </c>
      <c r="F872" s="77"/>
      <c r="G872" s="77" t="s">
        <v>6676</v>
      </c>
      <c r="H872" s="77" t="s">
        <v>5193</v>
      </c>
      <c r="I872" s="77" t="s">
        <v>6020</v>
      </c>
      <c r="J872" s="77" t="s">
        <v>121</v>
      </c>
      <c r="K872" s="77"/>
      <c r="L872" s="77"/>
      <c r="M872" s="78"/>
      <c r="N872" s="78"/>
      <c r="O872" s="78"/>
      <c r="P872" s="78"/>
      <c r="Q872" s="78"/>
      <c r="R872" s="77" t="s">
        <v>4803</v>
      </c>
    </row>
    <row r="873" customHeight="1" spans="1:18">
      <c r="A873" s="76" t="s">
        <v>501</v>
      </c>
      <c r="B873" s="6" t="s">
        <v>6674</v>
      </c>
      <c r="C873" s="6" t="s">
        <v>4804</v>
      </c>
      <c r="D873" s="77" t="s">
        <v>4805</v>
      </c>
      <c r="E873" s="77" t="s">
        <v>6677</v>
      </c>
      <c r="F873" s="77"/>
      <c r="G873" s="77" t="s">
        <v>5719</v>
      </c>
      <c r="H873" s="77" t="s">
        <v>5156</v>
      </c>
      <c r="I873" s="77" t="s">
        <v>5317</v>
      </c>
      <c r="J873" s="77" t="s">
        <v>121</v>
      </c>
      <c r="K873" s="77"/>
      <c r="L873" s="77"/>
      <c r="M873" s="78"/>
      <c r="N873" s="78"/>
      <c r="O873" s="78"/>
      <c r="P873" s="78"/>
      <c r="Q873" s="78"/>
      <c r="R873" s="77" t="s">
        <v>4803</v>
      </c>
    </row>
    <row r="874" customHeight="1" spans="1:18">
      <c r="A874" s="76" t="s">
        <v>501</v>
      </c>
      <c r="B874" s="6" t="s">
        <v>6678</v>
      </c>
      <c r="C874" s="6" t="s">
        <v>4797</v>
      </c>
      <c r="D874" s="77" t="s">
        <v>4798</v>
      </c>
      <c r="E874" s="77" t="s">
        <v>6679</v>
      </c>
      <c r="F874" s="77"/>
      <c r="G874" s="77" t="s">
        <v>6680</v>
      </c>
      <c r="H874" s="77" t="s">
        <v>6163</v>
      </c>
      <c r="I874" s="77" t="s">
        <v>6220</v>
      </c>
      <c r="J874" s="77" t="s">
        <v>121</v>
      </c>
      <c r="K874" s="77"/>
      <c r="L874" s="77"/>
      <c r="M874" s="78"/>
      <c r="N874" s="78"/>
      <c r="O874" s="78"/>
      <c r="P874" s="78"/>
      <c r="Q874" s="78"/>
      <c r="R874" s="77" t="s">
        <v>4803</v>
      </c>
    </row>
    <row r="875" customHeight="1" spans="1:18">
      <c r="A875" s="76" t="s">
        <v>501</v>
      </c>
      <c r="B875" s="6" t="s">
        <v>6678</v>
      </c>
      <c r="C875" s="6" t="s">
        <v>4804</v>
      </c>
      <c r="D875" s="77" t="s">
        <v>4805</v>
      </c>
      <c r="E875" s="77" t="s">
        <v>6651</v>
      </c>
      <c r="F875" s="77"/>
      <c r="G875" s="77" t="s">
        <v>4983</v>
      </c>
      <c r="H875" s="77" t="s">
        <v>5440</v>
      </c>
      <c r="I875" s="77" t="s">
        <v>5716</v>
      </c>
      <c r="J875" s="77" t="s">
        <v>121</v>
      </c>
      <c r="K875" s="77"/>
      <c r="L875" s="77"/>
      <c r="M875" s="78"/>
      <c r="N875" s="78"/>
      <c r="O875" s="78"/>
      <c r="P875" s="78"/>
      <c r="Q875" s="78"/>
      <c r="R875" s="77" t="s">
        <v>4803</v>
      </c>
    </row>
    <row r="876" customHeight="1" spans="1:18">
      <c r="A876" s="76" t="s">
        <v>501</v>
      </c>
      <c r="B876" s="6" t="s">
        <v>6681</v>
      </c>
      <c r="C876" s="6" t="s">
        <v>4797</v>
      </c>
      <c r="D876" s="77" t="s">
        <v>4798</v>
      </c>
      <c r="E876" s="77" t="s">
        <v>6682</v>
      </c>
      <c r="F876" s="77"/>
      <c r="G876" s="77" t="s">
        <v>6680</v>
      </c>
      <c r="H876" s="77" t="s">
        <v>6163</v>
      </c>
      <c r="I876" s="77" t="s">
        <v>6220</v>
      </c>
      <c r="J876" s="77" t="s">
        <v>121</v>
      </c>
      <c r="K876" s="77"/>
      <c r="L876" s="77"/>
      <c r="M876" s="78"/>
      <c r="N876" s="78"/>
      <c r="O876" s="78"/>
      <c r="P876" s="78"/>
      <c r="Q876" s="78"/>
      <c r="R876" s="77" t="s">
        <v>4803</v>
      </c>
    </row>
    <row r="877" customHeight="1" spans="1:18">
      <c r="A877" s="76" t="s">
        <v>501</v>
      </c>
      <c r="B877" s="6" t="s">
        <v>6681</v>
      </c>
      <c r="C877" s="6" t="s">
        <v>4804</v>
      </c>
      <c r="D877" s="77" t="s">
        <v>4805</v>
      </c>
      <c r="E877" s="77" t="s">
        <v>6651</v>
      </c>
      <c r="F877" s="77"/>
      <c r="G877" s="77" t="s">
        <v>4983</v>
      </c>
      <c r="H877" s="77" t="s">
        <v>5440</v>
      </c>
      <c r="I877" s="77" t="s">
        <v>5716</v>
      </c>
      <c r="J877" s="77" t="s">
        <v>121</v>
      </c>
      <c r="K877" s="77"/>
      <c r="L877" s="77"/>
      <c r="M877" s="78"/>
      <c r="N877" s="78"/>
      <c r="O877" s="78"/>
      <c r="P877" s="78"/>
      <c r="Q877" s="78"/>
      <c r="R877" s="77" t="s">
        <v>4803</v>
      </c>
    </row>
    <row r="878" customHeight="1" spans="1:18">
      <c r="A878" s="76" t="s">
        <v>501</v>
      </c>
      <c r="B878" s="6" t="s">
        <v>6683</v>
      </c>
      <c r="C878" s="6" t="s">
        <v>4797</v>
      </c>
      <c r="D878" s="77" t="s">
        <v>4798</v>
      </c>
      <c r="E878" s="77" t="s">
        <v>6684</v>
      </c>
      <c r="F878" s="77"/>
      <c r="G878" s="77" t="s">
        <v>6685</v>
      </c>
      <c r="H878" s="77" t="s">
        <v>6686</v>
      </c>
      <c r="I878" s="77" t="s">
        <v>6687</v>
      </c>
      <c r="J878" s="77" t="s">
        <v>121</v>
      </c>
      <c r="K878" s="77"/>
      <c r="L878" s="77"/>
      <c r="M878" s="78"/>
      <c r="N878" s="78"/>
      <c r="O878" s="78"/>
      <c r="P878" s="78"/>
      <c r="Q878" s="78"/>
      <c r="R878" s="77" t="s">
        <v>4803</v>
      </c>
    </row>
    <row r="879" customHeight="1" spans="1:18">
      <c r="A879" s="76" t="s">
        <v>501</v>
      </c>
      <c r="B879" s="6" t="s">
        <v>6683</v>
      </c>
      <c r="C879" s="6" t="s">
        <v>4804</v>
      </c>
      <c r="D879" s="77" t="s">
        <v>4805</v>
      </c>
      <c r="E879" s="77" t="s">
        <v>6688</v>
      </c>
      <c r="F879" s="77"/>
      <c r="G879" s="77" t="s">
        <v>6689</v>
      </c>
      <c r="H879" s="77" t="s">
        <v>6588</v>
      </c>
      <c r="I879" s="77" t="s">
        <v>5909</v>
      </c>
      <c r="J879" s="77" t="s">
        <v>121</v>
      </c>
      <c r="K879" s="77"/>
      <c r="L879" s="77"/>
      <c r="M879" s="78"/>
      <c r="N879" s="78"/>
      <c r="O879" s="78"/>
      <c r="P879" s="78"/>
      <c r="Q879" s="78"/>
      <c r="R879" s="77" t="s">
        <v>4803</v>
      </c>
    </row>
    <row r="880" customHeight="1" spans="1:18">
      <c r="A880" s="76" t="s">
        <v>501</v>
      </c>
      <c r="B880" s="6" t="s">
        <v>6690</v>
      </c>
      <c r="C880" s="6" t="s">
        <v>4797</v>
      </c>
      <c r="D880" s="77" t="s">
        <v>4798</v>
      </c>
      <c r="E880" s="77" t="s">
        <v>6691</v>
      </c>
      <c r="F880" s="77"/>
      <c r="G880" s="77" t="s">
        <v>4969</v>
      </c>
      <c r="H880" s="77" t="s">
        <v>6686</v>
      </c>
      <c r="I880" s="77" t="s">
        <v>6687</v>
      </c>
      <c r="J880" s="77" t="s">
        <v>121</v>
      </c>
      <c r="K880" s="77"/>
      <c r="L880" s="77"/>
      <c r="M880" s="78"/>
      <c r="N880" s="78"/>
      <c r="O880" s="78"/>
      <c r="P880" s="78"/>
      <c r="Q880" s="78"/>
      <c r="R880" s="77" t="s">
        <v>4803</v>
      </c>
    </row>
    <row r="881" customHeight="1" spans="1:18">
      <c r="A881" s="76" t="s">
        <v>501</v>
      </c>
      <c r="B881" s="6" t="s">
        <v>6690</v>
      </c>
      <c r="C881" s="6" t="s">
        <v>4804</v>
      </c>
      <c r="D881" s="77" t="s">
        <v>4805</v>
      </c>
      <c r="E881" s="77" t="s">
        <v>6688</v>
      </c>
      <c r="F881" s="77"/>
      <c r="G881" s="77" t="s">
        <v>6689</v>
      </c>
      <c r="H881" s="77" t="s">
        <v>6588</v>
      </c>
      <c r="I881" s="77" t="s">
        <v>5909</v>
      </c>
      <c r="J881" s="77" t="s">
        <v>121</v>
      </c>
      <c r="K881" s="77"/>
      <c r="L881" s="77"/>
      <c r="M881" s="78"/>
      <c r="N881" s="78"/>
      <c r="O881" s="78"/>
      <c r="P881" s="78"/>
      <c r="Q881" s="78"/>
      <c r="R881" s="77" t="s">
        <v>4803</v>
      </c>
    </row>
    <row r="882" customHeight="1" spans="1:18">
      <c r="A882" s="76" t="s">
        <v>501</v>
      </c>
      <c r="B882" s="6" t="s">
        <v>6692</v>
      </c>
      <c r="C882" s="6" t="s">
        <v>4797</v>
      </c>
      <c r="D882" s="77" t="s">
        <v>4798</v>
      </c>
      <c r="E882" s="77" t="s">
        <v>6693</v>
      </c>
      <c r="F882" s="77"/>
      <c r="G882" s="77" t="s">
        <v>6694</v>
      </c>
      <c r="H882" s="77" t="s">
        <v>6030</v>
      </c>
      <c r="I882" s="77" t="s">
        <v>5530</v>
      </c>
      <c r="J882" s="77" t="s">
        <v>121</v>
      </c>
      <c r="K882" s="77"/>
      <c r="L882" s="77"/>
      <c r="M882" s="78"/>
      <c r="N882" s="78"/>
      <c r="O882" s="78"/>
      <c r="P882" s="78"/>
      <c r="Q882" s="78"/>
      <c r="R882" s="77" t="s">
        <v>4803</v>
      </c>
    </row>
    <row r="883" customHeight="1" spans="1:18">
      <c r="A883" s="76" t="s">
        <v>501</v>
      </c>
      <c r="B883" s="6" t="s">
        <v>6692</v>
      </c>
      <c r="C883" s="6" t="s">
        <v>4804</v>
      </c>
      <c r="D883" s="77" t="s">
        <v>4805</v>
      </c>
      <c r="E883" s="77" t="s">
        <v>6695</v>
      </c>
      <c r="F883" s="77"/>
      <c r="G883" s="77" t="s">
        <v>5192</v>
      </c>
      <c r="H883" s="77" t="s">
        <v>5233</v>
      </c>
      <c r="I883" s="77" t="s">
        <v>6224</v>
      </c>
      <c r="J883" s="77" t="s">
        <v>121</v>
      </c>
      <c r="K883" s="77"/>
      <c r="L883" s="77"/>
      <c r="M883" s="78"/>
      <c r="N883" s="78"/>
      <c r="O883" s="78"/>
      <c r="P883" s="78"/>
      <c r="Q883" s="78"/>
      <c r="R883" s="77" t="s">
        <v>4803</v>
      </c>
    </row>
    <row r="884" customHeight="1" spans="1:18">
      <c r="A884" s="76" t="s">
        <v>501</v>
      </c>
      <c r="B884" s="6" t="s">
        <v>6696</v>
      </c>
      <c r="C884" s="6" t="s">
        <v>4797</v>
      </c>
      <c r="D884" s="77" t="s">
        <v>4798</v>
      </c>
      <c r="E884" s="77" t="s">
        <v>6697</v>
      </c>
      <c r="F884" s="77"/>
      <c r="G884" s="77" t="s">
        <v>6680</v>
      </c>
      <c r="H884" s="77" t="s">
        <v>6698</v>
      </c>
      <c r="I884" s="77" t="s">
        <v>6699</v>
      </c>
      <c r="J884" s="77" t="s">
        <v>121</v>
      </c>
      <c r="K884" s="77"/>
      <c r="L884" s="77"/>
      <c r="M884" s="78"/>
      <c r="N884" s="78"/>
      <c r="O884" s="78"/>
      <c r="P884" s="78"/>
      <c r="Q884" s="78"/>
      <c r="R884" s="77" t="s">
        <v>4803</v>
      </c>
    </row>
    <row r="885" customHeight="1" spans="1:18">
      <c r="A885" s="76" t="s">
        <v>501</v>
      </c>
      <c r="B885" s="6" t="s">
        <v>6696</v>
      </c>
      <c r="C885" s="6" t="s">
        <v>4804</v>
      </c>
      <c r="D885" s="77" t="s">
        <v>4805</v>
      </c>
      <c r="E885" s="77" t="s">
        <v>6700</v>
      </c>
      <c r="F885" s="77"/>
      <c r="G885" s="77" t="s">
        <v>5205</v>
      </c>
      <c r="H885" s="77" t="s">
        <v>5707</v>
      </c>
      <c r="I885" s="77" t="s">
        <v>5317</v>
      </c>
      <c r="J885" s="77" t="s">
        <v>121</v>
      </c>
      <c r="K885" s="77"/>
      <c r="L885" s="77"/>
      <c r="M885" s="78"/>
      <c r="N885" s="78"/>
      <c r="O885" s="78"/>
      <c r="P885" s="78"/>
      <c r="Q885" s="78"/>
      <c r="R885" s="77" t="s">
        <v>4803</v>
      </c>
    </row>
    <row r="886" customHeight="1" spans="1:18">
      <c r="A886" s="76" t="s">
        <v>501</v>
      </c>
      <c r="B886" s="6" t="s">
        <v>6701</v>
      </c>
      <c r="C886" s="6" t="s">
        <v>4797</v>
      </c>
      <c r="D886" s="77" t="s">
        <v>4798</v>
      </c>
      <c r="E886" s="77" t="s">
        <v>6697</v>
      </c>
      <c r="F886" s="77"/>
      <c r="G886" s="77" t="s">
        <v>6680</v>
      </c>
      <c r="H886" s="77" t="s">
        <v>6698</v>
      </c>
      <c r="I886" s="77" t="s">
        <v>6699</v>
      </c>
      <c r="J886" s="77" t="s">
        <v>121</v>
      </c>
      <c r="K886" s="77"/>
      <c r="L886" s="77"/>
      <c r="M886" s="78"/>
      <c r="N886" s="78"/>
      <c r="O886" s="78"/>
      <c r="P886" s="78"/>
      <c r="Q886" s="78"/>
      <c r="R886" s="77" t="s">
        <v>4803</v>
      </c>
    </row>
    <row r="887" customHeight="1" spans="1:18">
      <c r="A887" s="76" t="s">
        <v>501</v>
      </c>
      <c r="B887" s="6" t="s">
        <v>6701</v>
      </c>
      <c r="C887" s="6" t="s">
        <v>4804</v>
      </c>
      <c r="D887" s="77" t="s">
        <v>4805</v>
      </c>
      <c r="E887" s="77" t="s">
        <v>6702</v>
      </c>
      <c r="F887" s="77"/>
      <c r="G887" s="77" t="s">
        <v>6551</v>
      </c>
      <c r="H887" s="77" t="s">
        <v>5185</v>
      </c>
      <c r="I887" s="77" t="s">
        <v>5909</v>
      </c>
      <c r="J887" s="77" t="s">
        <v>121</v>
      </c>
      <c r="K887" s="77"/>
      <c r="L887" s="77"/>
      <c r="M887" s="78"/>
      <c r="N887" s="78"/>
      <c r="O887" s="78"/>
      <c r="P887" s="78"/>
      <c r="Q887" s="78"/>
      <c r="R887" s="77" t="s">
        <v>4803</v>
      </c>
    </row>
    <row r="888" customHeight="1" spans="1:18">
      <c r="A888" s="76" t="s">
        <v>501</v>
      </c>
      <c r="B888" s="6" t="s">
        <v>6703</v>
      </c>
      <c r="C888" s="6" t="s">
        <v>4797</v>
      </c>
      <c r="D888" s="77" t="s">
        <v>4798</v>
      </c>
      <c r="E888" s="77"/>
      <c r="F888" s="77"/>
      <c r="G888" s="77" t="s">
        <v>6680</v>
      </c>
      <c r="H888" s="77" t="s">
        <v>6698</v>
      </c>
      <c r="I888" s="77" t="s">
        <v>6699</v>
      </c>
      <c r="J888" s="77" t="s">
        <v>121</v>
      </c>
      <c r="K888" s="77"/>
      <c r="L888" s="77"/>
      <c r="M888" s="78"/>
      <c r="N888" s="78"/>
      <c r="O888" s="78"/>
      <c r="P888" s="78"/>
      <c r="Q888" s="78"/>
      <c r="R888" s="77" t="s">
        <v>4803</v>
      </c>
    </row>
    <row r="889" customHeight="1" spans="1:18">
      <c r="A889" s="76" t="s">
        <v>501</v>
      </c>
      <c r="B889" s="6" t="s">
        <v>6703</v>
      </c>
      <c r="C889" s="6" t="s">
        <v>4804</v>
      </c>
      <c r="D889" s="77" t="s">
        <v>4805</v>
      </c>
      <c r="E889" s="77" t="s">
        <v>6704</v>
      </c>
      <c r="F889" s="77"/>
      <c r="G889" s="77" t="s">
        <v>6705</v>
      </c>
      <c r="H889" s="77" t="s">
        <v>5185</v>
      </c>
      <c r="I889" s="77" t="s">
        <v>5244</v>
      </c>
      <c r="J889" s="77" t="s">
        <v>121</v>
      </c>
      <c r="K889" s="77"/>
      <c r="L889" s="77"/>
      <c r="M889" s="78"/>
      <c r="N889" s="78"/>
      <c r="O889" s="78"/>
      <c r="P889" s="78"/>
      <c r="Q889" s="78"/>
      <c r="R889" s="77" t="s">
        <v>4803</v>
      </c>
    </row>
    <row r="890" customHeight="1" spans="1:18">
      <c r="A890" s="76" t="s">
        <v>501</v>
      </c>
      <c r="B890" s="6" t="s">
        <v>6706</v>
      </c>
      <c r="C890" s="6" t="s">
        <v>4797</v>
      </c>
      <c r="D890" s="77" t="s">
        <v>4798</v>
      </c>
      <c r="E890" s="77" t="s">
        <v>6707</v>
      </c>
      <c r="F890" s="77"/>
      <c r="G890" s="77" t="s">
        <v>6708</v>
      </c>
      <c r="H890" s="77" t="s">
        <v>6090</v>
      </c>
      <c r="I890" s="77" t="s">
        <v>6709</v>
      </c>
      <c r="J890" s="77" t="s">
        <v>121</v>
      </c>
      <c r="K890" s="77"/>
      <c r="L890" s="77"/>
      <c r="M890" s="78"/>
      <c r="N890" s="78"/>
      <c r="O890" s="78"/>
      <c r="P890" s="78"/>
      <c r="Q890" s="78"/>
      <c r="R890" s="77" t="s">
        <v>4803</v>
      </c>
    </row>
    <row r="891" customHeight="1" spans="1:18">
      <c r="A891" s="76" t="s">
        <v>501</v>
      </c>
      <c r="B891" s="6" t="s">
        <v>6706</v>
      </c>
      <c r="C891" s="6" t="s">
        <v>4804</v>
      </c>
      <c r="D891" s="77" t="s">
        <v>4805</v>
      </c>
      <c r="E891" s="77" t="s">
        <v>6704</v>
      </c>
      <c r="F891" s="77"/>
      <c r="G891" s="77" t="s">
        <v>6705</v>
      </c>
      <c r="H891" s="77" t="s">
        <v>5185</v>
      </c>
      <c r="I891" s="77" t="s">
        <v>5244</v>
      </c>
      <c r="J891" s="77" t="s">
        <v>121</v>
      </c>
      <c r="K891" s="77"/>
      <c r="L891" s="77"/>
      <c r="M891" s="78"/>
      <c r="N891" s="78"/>
      <c r="O891" s="78"/>
      <c r="P891" s="78"/>
      <c r="Q891" s="78"/>
      <c r="R891" s="77" t="s">
        <v>4803</v>
      </c>
    </row>
    <row r="892" customHeight="1" spans="1:18">
      <c r="A892" s="76" t="s">
        <v>501</v>
      </c>
      <c r="B892" s="6" t="s">
        <v>6710</v>
      </c>
      <c r="C892" s="6" t="s">
        <v>4797</v>
      </c>
      <c r="D892" s="77" t="s">
        <v>4798</v>
      </c>
      <c r="E892" s="77"/>
      <c r="F892" s="77"/>
      <c r="G892" s="77" t="s">
        <v>6680</v>
      </c>
      <c r="H892" s="77" t="s">
        <v>6698</v>
      </c>
      <c r="I892" s="77" t="s">
        <v>6699</v>
      </c>
      <c r="J892" s="77" t="s">
        <v>121</v>
      </c>
      <c r="K892" s="77"/>
      <c r="L892" s="77"/>
      <c r="M892" s="78"/>
      <c r="N892" s="78"/>
      <c r="O892" s="78"/>
      <c r="P892" s="78"/>
      <c r="Q892" s="78"/>
      <c r="R892" s="77" t="s">
        <v>4803</v>
      </c>
    </row>
    <row r="893" customHeight="1" spans="1:18">
      <c r="A893" s="76" t="s">
        <v>501</v>
      </c>
      <c r="B893" s="6" t="s">
        <v>6710</v>
      </c>
      <c r="C893" s="6" t="s">
        <v>4804</v>
      </c>
      <c r="D893" s="77" t="s">
        <v>4805</v>
      </c>
      <c r="E893" s="77" t="s">
        <v>6711</v>
      </c>
      <c r="F893" s="77"/>
      <c r="G893" s="77" t="s">
        <v>4983</v>
      </c>
      <c r="H893" s="77" t="s">
        <v>5185</v>
      </c>
      <c r="I893" s="77" t="s">
        <v>5317</v>
      </c>
      <c r="J893" s="77" t="s">
        <v>121</v>
      </c>
      <c r="K893" s="77"/>
      <c r="L893" s="77"/>
      <c r="M893" s="78"/>
      <c r="N893" s="78"/>
      <c r="O893" s="78"/>
      <c r="P893" s="78"/>
      <c r="Q893" s="78"/>
      <c r="R893" s="77" t="s">
        <v>4803</v>
      </c>
    </row>
    <row r="894" customHeight="1" spans="1:18">
      <c r="A894" s="76" t="s">
        <v>501</v>
      </c>
      <c r="B894" s="6" t="s">
        <v>6712</v>
      </c>
      <c r="C894" s="6" t="s">
        <v>4797</v>
      </c>
      <c r="D894" s="77" t="s">
        <v>4798</v>
      </c>
      <c r="E894" s="77" t="s">
        <v>6713</v>
      </c>
      <c r="F894" s="77"/>
      <c r="G894" s="77" t="s">
        <v>6680</v>
      </c>
      <c r="H894" s="77" t="s">
        <v>6698</v>
      </c>
      <c r="I894" s="77" t="s">
        <v>6699</v>
      </c>
      <c r="J894" s="77" t="s">
        <v>121</v>
      </c>
      <c r="K894" s="77"/>
      <c r="L894" s="77"/>
      <c r="M894" s="78"/>
      <c r="N894" s="78"/>
      <c r="O894" s="78"/>
      <c r="P894" s="78"/>
      <c r="Q894" s="78"/>
      <c r="R894" s="77" t="s">
        <v>4803</v>
      </c>
    </row>
    <row r="895" customHeight="1" spans="1:18">
      <c r="A895" s="76" t="s">
        <v>501</v>
      </c>
      <c r="B895" s="6" t="s">
        <v>6712</v>
      </c>
      <c r="C895" s="6" t="s">
        <v>4804</v>
      </c>
      <c r="D895" s="77" t="s">
        <v>4805</v>
      </c>
      <c r="E895" s="77" t="s">
        <v>6714</v>
      </c>
      <c r="F895" s="77"/>
      <c r="G895" s="77" t="s">
        <v>4983</v>
      </c>
      <c r="H895" s="77" t="s">
        <v>6030</v>
      </c>
      <c r="I895" s="77" t="s">
        <v>6139</v>
      </c>
      <c r="J895" s="77" t="s">
        <v>121</v>
      </c>
      <c r="K895" s="77"/>
      <c r="L895" s="77"/>
      <c r="M895" s="78"/>
      <c r="N895" s="78"/>
      <c r="O895" s="78"/>
      <c r="P895" s="78"/>
      <c r="Q895" s="78"/>
      <c r="R895" s="77" t="s">
        <v>4803</v>
      </c>
    </row>
    <row r="896" customHeight="1" spans="1:18">
      <c r="A896" s="76" t="s">
        <v>501</v>
      </c>
      <c r="B896" s="6" t="s">
        <v>6715</v>
      </c>
      <c r="C896" s="6" t="s">
        <v>4797</v>
      </c>
      <c r="D896" s="77" t="s">
        <v>4798</v>
      </c>
      <c r="E896" s="77" t="s">
        <v>6716</v>
      </c>
      <c r="F896" s="77"/>
      <c r="G896" s="77" t="s">
        <v>5164</v>
      </c>
      <c r="H896" s="77" t="s">
        <v>6163</v>
      </c>
      <c r="I896" s="77" t="s">
        <v>5194</v>
      </c>
      <c r="J896" s="77" t="s">
        <v>121</v>
      </c>
      <c r="K896" s="77"/>
      <c r="L896" s="77"/>
      <c r="M896" s="78"/>
      <c r="N896" s="78"/>
      <c r="O896" s="78"/>
      <c r="P896" s="78"/>
      <c r="Q896" s="78"/>
      <c r="R896" s="77" t="s">
        <v>4803</v>
      </c>
    </row>
    <row r="897" customHeight="1" spans="1:18">
      <c r="A897" s="76" t="s">
        <v>501</v>
      </c>
      <c r="B897" s="6" t="s">
        <v>6715</v>
      </c>
      <c r="C897" s="6" t="s">
        <v>4804</v>
      </c>
      <c r="D897" s="77" t="s">
        <v>4805</v>
      </c>
      <c r="E897" s="77" t="s">
        <v>6717</v>
      </c>
      <c r="F897" s="77"/>
      <c r="G897" s="77" t="s">
        <v>6705</v>
      </c>
      <c r="H897" s="77" t="s">
        <v>5185</v>
      </c>
      <c r="I897" s="77" t="s">
        <v>6610</v>
      </c>
      <c r="J897" s="77" t="s">
        <v>121</v>
      </c>
      <c r="K897" s="77"/>
      <c r="L897" s="77"/>
      <c r="M897" s="78"/>
      <c r="N897" s="78"/>
      <c r="O897" s="78"/>
      <c r="P897" s="78"/>
      <c r="Q897" s="78"/>
      <c r="R897" s="77" t="s">
        <v>4803</v>
      </c>
    </row>
    <row r="898" customHeight="1" spans="1:18">
      <c r="A898" s="76" t="s">
        <v>501</v>
      </c>
      <c r="B898" s="6" t="s">
        <v>6718</v>
      </c>
      <c r="C898" s="6" t="s">
        <v>4797</v>
      </c>
      <c r="D898" s="77" t="s">
        <v>4798</v>
      </c>
      <c r="E898" s="77" t="s">
        <v>6719</v>
      </c>
      <c r="F898" s="77"/>
      <c r="G898" s="77" t="s">
        <v>6008</v>
      </c>
      <c r="H898" s="77" t="s">
        <v>6720</v>
      </c>
      <c r="I898" s="77" t="s">
        <v>5626</v>
      </c>
      <c r="J898" s="77" t="s">
        <v>121</v>
      </c>
      <c r="K898" s="77"/>
      <c r="L898" s="77"/>
      <c r="M898" s="78"/>
      <c r="N898" s="78"/>
      <c r="O898" s="78"/>
      <c r="P898" s="78"/>
      <c r="Q898" s="78"/>
      <c r="R898" s="77" t="s">
        <v>4803</v>
      </c>
    </row>
    <row r="899" customHeight="1" spans="1:18">
      <c r="A899" s="76" t="s">
        <v>501</v>
      </c>
      <c r="B899" s="6" t="s">
        <v>6718</v>
      </c>
      <c r="C899" s="6" t="s">
        <v>4804</v>
      </c>
      <c r="D899" s="77" t="s">
        <v>4805</v>
      </c>
      <c r="E899" s="77" t="s">
        <v>6721</v>
      </c>
      <c r="F899" s="77"/>
      <c r="G899" s="77" t="s">
        <v>5637</v>
      </c>
      <c r="H899" s="77" t="s">
        <v>6588</v>
      </c>
      <c r="I899" s="77" t="s">
        <v>5930</v>
      </c>
      <c r="J899" s="77" t="s">
        <v>121</v>
      </c>
      <c r="K899" s="77"/>
      <c r="L899" s="77"/>
      <c r="M899" s="78"/>
      <c r="N899" s="78"/>
      <c r="O899" s="78"/>
      <c r="P899" s="78"/>
      <c r="Q899" s="78"/>
      <c r="R899" s="77" t="s">
        <v>4803</v>
      </c>
    </row>
    <row r="900" customHeight="1" spans="1:18">
      <c r="A900" s="76" t="s">
        <v>501</v>
      </c>
      <c r="B900" s="6" t="s">
        <v>6722</v>
      </c>
      <c r="C900" s="6" t="s">
        <v>4797</v>
      </c>
      <c r="D900" s="77" t="s">
        <v>4798</v>
      </c>
      <c r="E900" s="77" t="s">
        <v>6723</v>
      </c>
      <c r="F900" s="77"/>
      <c r="G900" s="77" t="s">
        <v>6724</v>
      </c>
      <c r="H900" s="77" t="s">
        <v>5119</v>
      </c>
      <c r="I900" s="77" t="s">
        <v>5401</v>
      </c>
      <c r="J900" s="77" t="s">
        <v>121</v>
      </c>
      <c r="K900" s="77"/>
      <c r="L900" s="77"/>
      <c r="M900" s="78"/>
      <c r="N900" s="78"/>
      <c r="O900" s="78"/>
      <c r="P900" s="78"/>
      <c r="Q900" s="78"/>
      <c r="R900" s="77" t="s">
        <v>4803</v>
      </c>
    </row>
    <row r="901" customHeight="1" spans="1:18">
      <c r="A901" s="76" t="s">
        <v>501</v>
      </c>
      <c r="B901" s="6" t="s">
        <v>6722</v>
      </c>
      <c r="C901" s="6" t="s">
        <v>4804</v>
      </c>
      <c r="D901" s="77" t="s">
        <v>4805</v>
      </c>
      <c r="E901" s="77" t="s">
        <v>6725</v>
      </c>
      <c r="F901" s="77"/>
      <c r="G901" s="77" t="s">
        <v>5192</v>
      </c>
      <c r="H901" s="77" t="s">
        <v>5671</v>
      </c>
      <c r="I901" s="77" t="s">
        <v>5317</v>
      </c>
      <c r="J901" s="77" t="s">
        <v>121</v>
      </c>
      <c r="K901" s="77"/>
      <c r="L901" s="77"/>
      <c r="M901" s="78"/>
      <c r="N901" s="78"/>
      <c r="O901" s="78"/>
      <c r="P901" s="78"/>
      <c r="Q901" s="78"/>
      <c r="R901" s="77" t="s">
        <v>4803</v>
      </c>
    </row>
    <row r="902" customHeight="1" spans="1:18">
      <c r="A902" s="76" t="s">
        <v>501</v>
      </c>
      <c r="B902" s="6" t="s">
        <v>6726</v>
      </c>
      <c r="C902" s="6" t="s">
        <v>4797</v>
      </c>
      <c r="D902" s="77" t="s">
        <v>4798</v>
      </c>
      <c r="E902" s="77"/>
      <c r="F902" s="77"/>
      <c r="G902" s="77" t="s">
        <v>6607</v>
      </c>
      <c r="H902" s="77" t="s">
        <v>6271</v>
      </c>
      <c r="I902" s="77" t="s">
        <v>5401</v>
      </c>
      <c r="J902" s="77" t="s">
        <v>121</v>
      </c>
      <c r="K902" s="77"/>
      <c r="L902" s="77"/>
      <c r="M902" s="78"/>
      <c r="N902" s="78"/>
      <c r="O902" s="78"/>
      <c r="P902" s="78"/>
      <c r="Q902" s="78"/>
      <c r="R902" s="77" t="s">
        <v>4803</v>
      </c>
    </row>
    <row r="903" customHeight="1" spans="1:18">
      <c r="A903" s="76" t="s">
        <v>501</v>
      </c>
      <c r="B903" s="6" t="s">
        <v>6726</v>
      </c>
      <c r="C903" s="6" t="s">
        <v>4804</v>
      </c>
      <c r="D903" s="77" t="s">
        <v>4805</v>
      </c>
      <c r="E903" s="77" t="s">
        <v>6727</v>
      </c>
      <c r="F903" s="77"/>
      <c r="G903" s="77" t="s">
        <v>6551</v>
      </c>
      <c r="H903" s="77" t="s">
        <v>5185</v>
      </c>
      <c r="I903" s="77" t="s">
        <v>5909</v>
      </c>
      <c r="J903" s="77" t="s">
        <v>121</v>
      </c>
      <c r="K903" s="77"/>
      <c r="L903" s="77"/>
      <c r="M903" s="78"/>
      <c r="N903" s="78"/>
      <c r="O903" s="78"/>
      <c r="P903" s="78"/>
      <c r="Q903" s="78"/>
      <c r="R903" s="77" t="s">
        <v>4803</v>
      </c>
    </row>
    <row r="904" customHeight="1" spans="1:18">
      <c r="A904" s="76" t="s">
        <v>501</v>
      </c>
      <c r="B904" s="6" t="s">
        <v>6728</v>
      </c>
      <c r="C904" s="6" t="s">
        <v>4797</v>
      </c>
      <c r="D904" s="77" t="s">
        <v>4798</v>
      </c>
      <c r="E904" s="77" t="s">
        <v>6729</v>
      </c>
      <c r="F904" s="77"/>
      <c r="G904" s="77" t="s">
        <v>6730</v>
      </c>
      <c r="H904" s="77" t="s">
        <v>6271</v>
      </c>
      <c r="I904" s="77" t="s">
        <v>5401</v>
      </c>
      <c r="J904" s="77" t="s">
        <v>121</v>
      </c>
      <c r="K904" s="77"/>
      <c r="L904" s="77"/>
      <c r="M904" s="78"/>
      <c r="N904" s="78"/>
      <c r="O904" s="78"/>
      <c r="P904" s="78"/>
      <c r="Q904" s="78"/>
      <c r="R904" s="77" t="s">
        <v>4803</v>
      </c>
    </row>
    <row r="905" customHeight="1" spans="1:18">
      <c r="A905" s="76" t="s">
        <v>501</v>
      </c>
      <c r="B905" s="6" t="s">
        <v>6728</v>
      </c>
      <c r="C905" s="6" t="s">
        <v>4804</v>
      </c>
      <c r="D905" s="77" t="s">
        <v>4805</v>
      </c>
      <c r="E905" s="77" t="s">
        <v>6731</v>
      </c>
      <c r="F905" s="77"/>
      <c r="G905" s="77" t="s">
        <v>6732</v>
      </c>
      <c r="H905" s="77" t="s">
        <v>5193</v>
      </c>
      <c r="I905" s="77" t="s">
        <v>6733</v>
      </c>
      <c r="J905" s="77" t="s">
        <v>121</v>
      </c>
      <c r="K905" s="77"/>
      <c r="L905" s="77"/>
      <c r="M905" s="78"/>
      <c r="N905" s="78"/>
      <c r="O905" s="78"/>
      <c r="P905" s="78"/>
      <c r="Q905" s="78"/>
      <c r="R905" s="77" t="s">
        <v>4803</v>
      </c>
    </row>
    <row r="906" customHeight="1" spans="1:18">
      <c r="A906" s="76" t="s">
        <v>501</v>
      </c>
      <c r="B906" s="6" t="s">
        <v>6734</v>
      </c>
      <c r="C906" s="6" t="s">
        <v>4797</v>
      </c>
      <c r="D906" s="77" t="s">
        <v>4798</v>
      </c>
      <c r="E906" s="77"/>
      <c r="F906" s="77"/>
      <c r="G906" s="77" t="s">
        <v>6607</v>
      </c>
      <c r="H906" s="77" t="s">
        <v>6271</v>
      </c>
      <c r="I906" s="77" t="s">
        <v>5401</v>
      </c>
      <c r="J906" s="77" t="s">
        <v>121</v>
      </c>
      <c r="K906" s="77"/>
      <c r="L906" s="77"/>
      <c r="M906" s="78"/>
      <c r="N906" s="78"/>
      <c r="O906" s="78"/>
      <c r="P906" s="78"/>
      <c r="Q906" s="78"/>
      <c r="R906" s="77" t="s">
        <v>4803</v>
      </c>
    </row>
    <row r="907" customHeight="1" spans="1:18">
      <c r="A907" s="76" t="s">
        <v>501</v>
      </c>
      <c r="B907" s="6" t="s">
        <v>6734</v>
      </c>
      <c r="C907" s="6" t="s">
        <v>4804</v>
      </c>
      <c r="D907" s="77" t="s">
        <v>4805</v>
      </c>
      <c r="E907" s="77" t="s">
        <v>6735</v>
      </c>
      <c r="F907" s="77"/>
      <c r="G907" s="77" t="s">
        <v>4983</v>
      </c>
      <c r="H907" s="77" t="s">
        <v>5185</v>
      </c>
      <c r="I907" s="77" t="s">
        <v>5317</v>
      </c>
      <c r="J907" s="77" t="s">
        <v>121</v>
      </c>
      <c r="K907" s="77"/>
      <c r="L907" s="77"/>
      <c r="M907" s="78"/>
      <c r="N907" s="78"/>
      <c r="O907" s="78"/>
      <c r="P907" s="78"/>
      <c r="Q907" s="78"/>
      <c r="R907" s="77" t="s">
        <v>4803</v>
      </c>
    </row>
    <row r="908" customHeight="1" spans="1:18">
      <c r="A908" s="76" t="s">
        <v>501</v>
      </c>
      <c r="B908" s="6" t="s">
        <v>6736</v>
      </c>
      <c r="C908" s="6" t="s">
        <v>4797</v>
      </c>
      <c r="D908" s="77" t="s">
        <v>4798</v>
      </c>
      <c r="E908" s="77" t="s">
        <v>6737</v>
      </c>
      <c r="F908" s="77"/>
      <c r="G908" s="77" t="s">
        <v>6738</v>
      </c>
      <c r="H908" s="77" t="s">
        <v>6090</v>
      </c>
      <c r="I908" s="77" t="s">
        <v>6739</v>
      </c>
      <c r="J908" s="77" t="s">
        <v>121</v>
      </c>
      <c r="K908" s="77"/>
      <c r="L908" s="77"/>
      <c r="M908" s="78"/>
      <c r="N908" s="78"/>
      <c r="O908" s="78"/>
      <c r="P908" s="78"/>
      <c r="Q908" s="78"/>
      <c r="R908" s="77" t="s">
        <v>4803</v>
      </c>
    </row>
    <row r="909" customHeight="1" spans="1:18">
      <c r="A909" s="76" t="s">
        <v>501</v>
      </c>
      <c r="B909" s="6" t="s">
        <v>6736</v>
      </c>
      <c r="C909" s="6" t="s">
        <v>4804</v>
      </c>
      <c r="D909" s="77" t="s">
        <v>4805</v>
      </c>
      <c r="E909" s="77" t="s">
        <v>6740</v>
      </c>
      <c r="F909" s="77"/>
      <c r="G909" s="77" t="s">
        <v>6741</v>
      </c>
      <c r="H909" s="77" t="s">
        <v>6127</v>
      </c>
      <c r="I909" s="77" t="s">
        <v>6733</v>
      </c>
      <c r="J909" s="77" t="s">
        <v>121</v>
      </c>
      <c r="K909" s="77"/>
      <c r="L909" s="77"/>
      <c r="M909" s="78"/>
      <c r="N909" s="78"/>
      <c r="O909" s="78"/>
      <c r="P909" s="78"/>
      <c r="Q909" s="78"/>
      <c r="R909" s="77" t="s">
        <v>4803</v>
      </c>
    </row>
    <row r="910" customHeight="1" spans="1:18">
      <c r="A910" s="76" t="s">
        <v>501</v>
      </c>
      <c r="B910" s="6" t="s">
        <v>6742</v>
      </c>
      <c r="C910" s="6" t="s">
        <v>4797</v>
      </c>
      <c r="D910" s="77" t="s">
        <v>4798</v>
      </c>
      <c r="E910" s="77" t="s">
        <v>6743</v>
      </c>
      <c r="F910" s="77"/>
      <c r="G910" s="77" t="s">
        <v>6738</v>
      </c>
      <c r="H910" s="77" t="s">
        <v>6030</v>
      </c>
      <c r="I910" s="77" t="s">
        <v>5591</v>
      </c>
      <c r="J910" s="77" t="s">
        <v>121</v>
      </c>
      <c r="K910" s="77"/>
      <c r="L910" s="77"/>
      <c r="M910" s="78"/>
      <c r="N910" s="78"/>
      <c r="O910" s="78"/>
      <c r="P910" s="78"/>
      <c r="Q910" s="78"/>
      <c r="R910" s="77" t="s">
        <v>4803</v>
      </c>
    </row>
    <row r="911" customHeight="1" spans="1:18">
      <c r="A911" s="76" t="s">
        <v>501</v>
      </c>
      <c r="B911" s="6" t="s">
        <v>6742</v>
      </c>
      <c r="C911" s="6" t="s">
        <v>4804</v>
      </c>
      <c r="D911" s="77" t="s">
        <v>4805</v>
      </c>
      <c r="E911" s="77" t="s">
        <v>6744</v>
      </c>
      <c r="F911" s="77"/>
      <c r="G911" s="77" t="s">
        <v>5122</v>
      </c>
      <c r="H911" s="77" t="s">
        <v>6127</v>
      </c>
      <c r="I911" s="77" t="s">
        <v>4816</v>
      </c>
      <c r="J911" s="77" t="s">
        <v>121</v>
      </c>
      <c r="K911" s="77"/>
      <c r="L911" s="77"/>
      <c r="M911" s="78"/>
      <c r="N911" s="78"/>
      <c r="O911" s="78"/>
      <c r="P911" s="78"/>
      <c r="Q911" s="78"/>
      <c r="R911" s="77" t="s">
        <v>4803</v>
      </c>
    </row>
    <row r="912" customHeight="1" spans="1:18">
      <c r="A912" s="76" t="s">
        <v>501</v>
      </c>
      <c r="B912" s="6" t="s">
        <v>6745</v>
      </c>
      <c r="C912" s="6" t="s">
        <v>4797</v>
      </c>
      <c r="D912" s="77" t="s">
        <v>4798</v>
      </c>
      <c r="E912" s="77" t="s">
        <v>6746</v>
      </c>
      <c r="F912" s="77"/>
      <c r="G912" s="77" t="s">
        <v>6747</v>
      </c>
      <c r="H912" s="77" t="s">
        <v>6030</v>
      </c>
      <c r="I912" s="77" t="s">
        <v>5800</v>
      </c>
      <c r="J912" s="77" t="s">
        <v>121</v>
      </c>
      <c r="K912" s="77"/>
      <c r="L912" s="77"/>
      <c r="M912" s="78"/>
      <c r="N912" s="78"/>
      <c r="O912" s="78"/>
      <c r="P912" s="78"/>
      <c r="Q912" s="78"/>
      <c r="R912" s="77" t="s">
        <v>4803</v>
      </c>
    </row>
    <row r="913" customHeight="1" spans="1:18">
      <c r="A913" s="76" t="s">
        <v>501</v>
      </c>
      <c r="B913" s="6" t="s">
        <v>6745</v>
      </c>
      <c r="C913" s="6" t="s">
        <v>4804</v>
      </c>
      <c r="D913" s="77" t="s">
        <v>4805</v>
      </c>
      <c r="E913" s="77" t="s">
        <v>6748</v>
      </c>
      <c r="F913" s="77"/>
      <c r="G913" s="77" t="s">
        <v>5192</v>
      </c>
      <c r="H913" s="77" t="s">
        <v>5753</v>
      </c>
      <c r="I913" s="77" t="s">
        <v>6733</v>
      </c>
      <c r="J913" s="77" t="s">
        <v>121</v>
      </c>
      <c r="K913" s="77"/>
      <c r="L913" s="77"/>
      <c r="M913" s="78"/>
      <c r="N913" s="78"/>
      <c r="O913" s="78"/>
      <c r="P913" s="78"/>
      <c r="Q913" s="78"/>
      <c r="R913" s="77" t="s">
        <v>4803</v>
      </c>
    </row>
    <row r="914" customHeight="1" spans="1:18">
      <c r="A914" s="76" t="s">
        <v>501</v>
      </c>
      <c r="B914" s="6" t="s">
        <v>6749</v>
      </c>
      <c r="C914" s="6" t="s">
        <v>4797</v>
      </c>
      <c r="D914" s="77" t="s">
        <v>4798</v>
      </c>
      <c r="E914" s="77" t="s">
        <v>6746</v>
      </c>
      <c r="F914" s="77"/>
      <c r="G914" s="77" t="s">
        <v>6747</v>
      </c>
      <c r="H914" s="77" t="s">
        <v>6030</v>
      </c>
      <c r="I914" s="77" t="s">
        <v>5800</v>
      </c>
      <c r="J914" s="77" t="s">
        <v>121</v>
      </c>
      <c r="K914" s="77"/>
      <c r="L914" s="77"/>
      <c r="M914" s="78"/>
      <c r="N914" s="78"/>
      <c r="O914" s="78"/>
      <c r="P914" s="78"/>
      <c r="Q914" s="78"/>
      <c r="R914" s="77" t="s">
        <v>4803</v>
      </c>
    </row>
    <row r="915" customHeight="1" spans="1:18">
      <c r="A915" s="76" t="s">
        <v>501</v>
      </c>
      <c r="B915" s="6" t="s">
        <v>6749</v>
      </c>
      <c r="C915" s="6" t="s">
        <v>4804</v>
      </c>
      <c r="D915" s="77" t="s">
        <v>4805</v>
      </c>
      <c r="E915" s="77" t="s">
        <v>6750</v>
      </c>
      <c r="F915" s="77"/>
      <c r="G915" s="77" t="s">
        <v>5179</v>
      </c>
      <c r="H915" s="77" t="s">
        <v>5185</v>
      </c>
      <c r="I915" s="77" t="s">
        <v>5690</v>
      </c>
      <c r="J915" s="77" t="s">
        <v>121</v>
      </c>
      <c r="K915" s="77"/>
      <c r="L915" s="77"/>
      <c r="M915" s="78"/>
      <c r="N915" s="78"/>
      <c r="O915" s="78"/>
      <c r="P915" s="78"/>
      <c r="Q915" s="78"/>
      <c r="R915" s="77" t="s">
        <v>4803</v>
      </c>
    </row>
    <row r="916" customHeight="1" spans="1:18">
      <c r="A916" s="76" t="s">
        <v>501</v>
      </c>
      <c r="B916" s="6" t="s">
        <v>6751</v>
      </c>
      <c r="C916" s="6" t="s">
        <v>4797</v>
      </c>
      <c r="D916" s="77" t="s">
        <v>4798</v>
      </c>
      <c r="E916" s="77"/>
      <c r="F916" s="77"/>
      <c r="G916" s="77" t="s">
        <v>6752</v>
      </c>
      <c r="H916" s="77" t="s">
        <v>6030</v>
      </c>
      <c r="I916" s="77" t="s">
        <v>5234</v>
      </c>
      <c r="J916" s="77" t="s">
        <v>121</v>
      </c>
      <c r="K916" s="77"/>
      <c r="L916" s="77"/>
      <c r="M916" s="78"/>
      <c r="N916" s="78"/>
      <c r="O916" s="78"/>
      <c r="P916" s="78"/>
      <c r="Q916" s="78"/>
      <c r="R916" s="77" t="s">
        <v>4803</v>
      </c>
    </row>
    <row r="917" customHeight="1" spans="1:18">
      <c r="A917" s="76" t="s">
        <v>501</v>
      </c>
      <c r="B917" s="6" t="s">
        <v>6751</v>
      </c>
      <c r="C917" s="6" t="s">
        <v>4804</v>
      </c>
      <c r="D917" s="77" t="s">
        <v>4805</v>
      </c>
      <c r="E917" s="77" t="s">
        <v>6753</v>
      </c>
      <c r="F917" s="77"/>
      <c r="G917" s="77" t="s">
        <v>6754</v>
      </c>
      <c r="H917" s="77" t="s">
        <v>5185</v>
      </c>
      <c r="I917" s="77" t="s">
        <v>5722</v>
      </c>
      <c r="J917" s="77" t="s">
        <v>121</v>
      </c>
      <c r="K917" s="77"/>
      <c r="L917" s="77"/>
      <c r="M917" s="78"/>
      <c r="N917" s="78"/>
      <c r="O917" s="78"/>
      <c r="P917" s="78"/>
      <c r="Q917" s="78"/>
      <c r="R917" s="77" t="s">
        <v>4803</v>
      </c>
    </row>
    <row r="918" customHeight="1" spans="1:18">
      <c r="A918" s="76" t="s">
        <v>501</v>
      </c>
      <c r="B918" s="6" t="s">
        <v>6755</v>
      </c>
      <c r="C918" s="6" t="s">
        <v>4797</v>
      </c>
      <c r="D918" s="77" t="s">
        <v>4798</v>
      </c>
      <c r="E918" s="77" t="s">
        <v>6756</v>
      </c>
      <c r="F918" s="77"/>
      <c r="G918" s="77" t="s">
        <v>6757</v>
      </c>
      <c r="H918" s="77" t="s">
        <v>6030</v>
      </c>
      <c r="I918" s="77" t="s">
        <v>6228</v>
      </c>
      <c r="J918" s="77" t="s">
        <v>121</v>
      </c>
      <c r="K918" s="77"/>
      <c r="L918" s="77"/>
      <c r="M918" s="78"/>
      <c r="N918" s="78"/>
      <c r="O918" s="78"/>
      <c r="P918" s="78"/>
      <c r="Q918" s="78"/>
      <c r="R918" s="77" t="s">
        <v>4803</v>
      </c>
    </row>
    <row r="919" customHeight="1" spans="1:18">
      <c r="A919" s="76" t="s">
        <v>501</v>
      </c>
      <c r="B919" s="6" t="s">
        <v>6755</v>
      </c>
      <c r="C919" s="6" t="s">
        <v>4804</v>
      </c>
      <c r="D919" s="77" t="s">
        <v>4805</v>
      </c>
      <c r="E919" s="77" t="s">
        <v>6758</v>
      </c>
      <c r="F919" s="77"/>
      <c r="G919" s="77" t="s">
        <v>5891</v>
      </c>
      <c r="H919" s="77" t="s">
        <v>5185</v>
      </c>
      <c r="I919" s="77" t="s">
        <v>6733</v>
      </c>
      <c r="J919" s="77" t="s">
        <v>121</v>
      </c>
      <c r="K919" s="77"/>
      <c r="L919" s="77"/>
      <c r="M919" s="78"/>
      <c r="N919" s="78"/>
      <c r="O919" s="78"/>
      <c r="P919" s="78"/>
      <c r="Q919" s="78"/>
      <c r="R919" s="77" t="s">
        <v>4803</v>
      </c>
    </row>
    <row r="920" customHeight="1" spans="1:18">
      <c r="A920" s="76" t="s">
        <v>501</v>
      </c>
      <c r="B920" s="6" t="s">
        <v>6759</v>
      </c>
      <c r="C920" s="6" t="s">
        <v>4797</v>
      </c>
      <c r="D920" s="77" t="s">
        <v>4798</v>
      </c>
      <c r="E920" s="77"/>
      <c r="F920" s="77"/>
      <c r="G920" s="77" t="s">
        <v>6752</v>
      </c>
      <c r="H920" s="77" t="s">
        <v>6030</v>
      </c>
      <c r="I920" s="77" t="s">
        <v>5234</v>
      </c>
      <c r="J920" s="77" t="s">
        <v>121</v>
      </c>
      <c r="K920" s="77"/>
      <c r="L920" s="77"/>
      <c r="M920" s="78"/>
      <c r="N920" s="78"/>
      <c r="O920" s="78"/>
      <c r="P920" s="78"/>
      <c r="Q920" s="78"/>
      <c r="R920" s="77" t="s">
        <v>4803</v>
      </c>
    </row>
    <row r="921" customHeight="1" spans="1:18">
      <c r="A921" s="76" t="s">
        <v>501</v>
      </c>
      <c r="B921" s="6" t="s">
        <v>6760</v>
      </c>
      <c r="C921" s="6" t="s">
        <v>4797</v>
      </c>
      <c r="D921" s="77" t="s">
        <v>4798</v>
      </c>
      <c r="E921" s="77" t="s">
        <v>6761</v>
      </c>
      <c r="F921" s="77"/>
      <c r="G921" s="77" t="s">
        <v>6730</v>
      </c>
      <c r="H921" s="77" t="s">
        <v>6090</v>
      </c>
      <c r="I921" s="77" t="s">
        <v>6709</v>
      </c>
      <c r="J921" s="77" t="s">
        <v>121</v>
      </c>
      <c r="K921" s="77"/>
      <c r="L921" s="77"/>
      <c r="M921" s="78"/>
      <c r="N921" s="78"/>
      <c r="O921" s="78"/>
      <c r="P921" s="78"/>
      <c r="Q921" s="78"/>
      <c r="R921" s="77" t="s">
        <v>4803</v>
      </c>
    </row>
    <row r="922" customHeight="1" spans="1:18">
      <c r="A922" s="76" t="s">
        <v>501</v>
      </c>
      <c r="B922" s="6" t="s">
        <v>6760</v>
      </c>
      <c r="C922" s="6" t="s">
        <v>4804</v>
      </c>
      <c r="D922" s="77" t="s">
        <v>4805</v>
      </c>
      <c r="E922" s="77" t="s">
        <v>6762</v>
      </c>
      <c r="F922" s="77"/>
      <c r="G922" s="77" t="s">
        <v>5179</v>
      </c>
      <c r="H922" s="77" t="s">
        <v>6096</v>
      </c>
      <c r="I922" s="77" t="s">
        <v>4816</v>
      </c>
      <c r="J922" s="77" t="s">
        <v>121</v>
      </c>
      <c r="K922" s="77"/>
      <c r="L922" s="77"/>
      <c r="M922" s="78"/>
      <c r="N922" s="78"/>
      <c r="O922" s="78"/>
      <c r="P922" s="78"/>
      <c r="Q922" s="78"/>
      <c r="R922" s="77" t="s">
        <v>4803</v>
      </c>
    </row>
    <row r="923" customHeight="1" spans="1:18">
      <c r="A923" s="76" t="s">
        <v>501</v>
      </c>
      <c r="B923" s="6" t="s">
        <v>6763</v>
      </c>
      <c r="C923" s="6" t="s">
        <v>4797</v>
      </c>
      <c r="D923" s="77" t="s">
        <v>4798</v>
      </c>
      <c r="E923" s="77" t="s">
        <v>6653</v>
      </c>
      <c r="F923" s="77"/>
      <c r="G923" s="77" t="s">
        <v>6587</v>
      </c>
      <c r="H923" s="77" t="s">
        <v>6654</v>
      </c>
      <c r="I923" s="77" t="s">
        <v>6220</v>
      </c>
      <c r="J923" s="77" t="s">
        <v>121</v>
      </c>
      <c r="K923" s="77"/>
      <c r="L923" s="77"/>
      <c r="M923" s="78"/>
      <c r="N923" s="78"/>
      <c r="O923" s="78"/>
      <c r="P923" s="78"/>
      <c r="Q923" s="78"/>
      <c r="R923" s="77" t="s">
        <v>4803</v>
      </c>
    </row>
    <row r="924" customHeight="1" spans="1:18">
      <c r="A924" s="76" t="s">
        <v>501</v>
      </c>
      <c r="B924" s="6" t="s">
        <v>6763</v>
      </c>
      <c r="C924" s="6" t="s">
        <v>4804</v>
      </c>
      <c r="D924" s="77" t="s">
        <v>4805</v>
      </c>
      <c r="E924" s="77" t="s">
        <v>6589</v>
      </c>
      <c r="F924" s="77"/>
      <c r="G924" s="77" t="s">
        <v>4983</v>
      </c>
      <c r="H924" s="77" t="s">
        <v>6149</v>
      </c>
      <c r="I924" s="77" t="s">
        <v>5317</v>
      </c>
      <c r="J924" s="77" t="s">
        <v>121</v>
      </c>
      <c r="K924" s="77"/>
      <c r="L924" s="77"/>
      <c r="M924" s="78"/>
      <c r="N924" s="78"/>
      <c r="O924" s="78"/>
      <c r="P924" s="78"/>
      <c r="Q924" s="78"/>
      <c r="R924" s="77" t="s">
        <v>4803</v>
      </c>
    </row>
    <row r="925" customHeight="1" spans="1:18">
      <c r="A925" s="76" t="s">
        <v>501</v>
      </c>
      <c r="B925" s="6" t="s">
        <v>6764</v>
      </c>
      <c r="C925" s="6" t="s">
        <v>4797</v>
      </c>
      <c r="D925" s="77" t="s">
        <v>4798</v>
      </c>
      <c r="E925" s="77" t="s">
        <v>6659</v>
      </c>
      <c r="F925" s="77"/>
      <c r="G925" s="77" t="s">
        <v>6587</v>
      </c>
      <c r="H925" s="77" t="s">
        <v>6654</v>
      </c>
      <c r="I925" s="77" t="s">
        <v>6220</v>
      </c>
      <c r="J925" s="77" t="s">
        <v>121</v>
      </c>
      <c r="K925" s="77"/>
      <c r="L925" s="77"/>
      <c r="M925" s="78"/>
      <c r="N925" s="78"/>
      <c r="O925" s="78"/>
      <c r="P925" s="78"/>
      <c r="Q925" s="78"/>
      <c r="R925" s="77" t="s">
        <v>4803</v>
      </c>
    </row>
    <row r="926" customHeight="1" spans="1:18">
      <c r="A926" s="76" t="s">
        <v>501</v>
      </c>
      <c r="B926" s="6" t="s">
        <v>6764</v>
      </c>
      <c r="C926" s="6" t="s">
        <v>4804</v>
      </c>
      <c r="D926" s="77" t="s">
        <v>4805</v>
      </c>
      <c r="E926" s="77" t="s">
        <v>6589</v>
      </c>
      <c r="F926" s="77"/>
      <c r="G926" s="77" t="s">
        <v>4983</v>
      </c>
      <c r="H926" s="77" t="s">
        <v>6149</v>
      </c>
      <c r="I926" s="77" t="s">
        <v>5317</v>
      </c>
      <c r="J926" s="77" t="s">
        <v>121</v>
      </c>
      <c r="K926" s="77"/>
      <c r="L926" s="77"/>
      <c r="M926" s="78"/>
      <c r="N926" s="78"/>
      <c r="O926" s="78"/>
      <c r="P926" s="78"/>
      <c r="Q926" s="78"/>
      <c r="R926" s="77" t="s">
        <v>4803</v>
      </c>
    </row>
    <row r="927" customHeight="1" spans="1:18">
      <c r="A927" s="75" t="s">
        <v>6765</v>
      </c>
      <c r="B927" s="74"/>
      <c r="C927" s="74"/>
      <c r="D927" s="74"/>
      <c r="E927" s="74"/>
      <c r="F927" s="74"/>
      <c r="G927" s="74"/>
      <c r="H927" s="74"/>
      <c r="I927" s="74"/>
      <c r="J927" s="74"/>
      <c r="K927" s="74"/>
      <c r="L927" s="74"/>
      <c r="M927" s="74"/>
      <c r="N927" s="74"/>
      <c r="O927" s="74"/>
      <c r="P927" s="74"/>
      <c r="Q927" s="74"/>
      <c r="R927" s="74"/>
    </row>
    <row r="928" customHeight="1" spans="1:18">
      <c r="A928" s="76" t="s">
        <v>642</v>
      </c>
      <c r="B928" s="6" t="s">
        <v>6766</v>
      </c>
      <c r="C928" s="6" t="s">
        <v>4797</v>
      </c>
      <c r="D928" s="77" t="s">
        <v>4798</v>
      </c>
      <c r="E928" s="77" t="s">
        <v>6767</v>
      </c>
      <c r="F928" s="77"/>
      <c r="G928" s="77" t="s">
        <v>6008</v>
      </c>
      <c r="H928" s="77" t="s">
        <v>5990</v>
      </c>
      <c r="I928" s="77" t="s">
        <v>5093</v>
      </c>
      <c r="J928" s="77" t="s">
        <v>121</v>
      </c>
      <c r="K928" s="77"/>
      <c r="L928" s="77"/>
      <c r="M928" s="78"/>
      <c r="N928" s="78"/>
      <c r="O928" s="78"/>
      <c r="P928" s="78"/>
      <c r="Q928" s="78"/>
      <c r="R928" s="77" t="s">
        <v>4803</v>
      </c>
    </row>
    <row r="929" customHeight="1" spans="1:18">
      <c r="A929" s="76" t="s">
        <v>642</v>
      </c>
      <c r="B929" s="6" t="s">
        <v>6766</v>
      </c>
      <c r="C929" s="6" t="s">
        <v>4804</v>
      </c>
      <c r="D929" s="77" t="s">
        <v>4805</v>
      </c>
      <c r="E929" s="77" t="s">
        <v>6768</v>
      </c>
      <c r="F929" s="77"/>
      <c r="G929" s="77" t="s">
        <v>4955</v>
      </c>
      <c r="H929" s="77" t="s">
        <v>5077</v>
      </c>
      <c r="I929" s="77" t="s">
        <v>5654</v>
      </c>
      <c r="J929" s="77" t="s">
        <v>121</v>
      </c>
      <c r="K929" s="77"/>
      <c r="L929" s="77"/>
      <c r="M929" s="78"/>
      <c r="N929" s="78"/>
      <c r="O929" s="78"/>
      <c r="P929" s="78"/>
      <c r="Q929" s="78"/>
      <c r="R929" s="77" t="s">
        <v>4803</v>
      </c>
    </row>
    <row r="930" customHeight="1" spans="1:18">
      <c r="A930" s="76" t="s">
        <v>642</v>
      </c>
      <c r="B930" s="6" t="s">
        <v>6769</v>
      </c>
      <c r="C930" s="6" t="s">
        <v>4797</v>
      </c>
      <c r="D930" s="77" t="s">
        <v>4798</v>
      </c>
      <c r="E930" s="77" t="s">
        <v>6770</v>
      </c>
      <c r="F930" s="77"/>
      <c r="G930" s="77" t="s">
        <v>3170</v>
      </c>
      <c r="H930" s="77" t="s">
        <v>5119</v>
      </c>
      <c r="I930" s="77" t="s">
        <v>5621</v>
      </c>
      <c r="J930" s="77" t="s">
        <v>121</v>
      </c>
      <c r="K930" s="77"/>
      <c r="L930" s="77"/>
      <c r="M930" s="78"/>
      <c r="N930" s="78"/>
      <c r="O930" s="78"/>
      <c r="P930" s="78"/>
      <c r="Q930" s="78"/>
      <c r="R930" s="77" t="s">
        <v>4803</v>
      </c>
    </row>
    <row r="931" customHeight="1" spans="1:18">
      <c r="A931" s="76" t="s">
        <v>642</v>
      </c>
      <c r="B931" s="6" t="s">
        <v>6769</v>
      </c>
      <c r="C931" s="6" t="s">
        <v>4804</v>
      </c>
      <c r="D931" s="77" t="s">
        <v>4805</v>
      </c>
      <c r="E931" s="77" t="s">
        <v>6771</v>
      </c>
      <c r="F931" s="77"/>
      <c r="G931" s="77" t="s">
        <v>4980</v>
      </c>
      <c r="H931" s="77" t="s">
        <v>5119</v>
      </c>
      <c r="I931" s="77" t="s">
        <v>5654</v>
      </c>
      <c r="J931" s="77" t="s">
        <v>121</v>
      </c>
      <c r="K931" s="77"/>
      <c r="L931" s="77"/>
      <c r="M931" s="78"/>
      <c r="N931" s="78"/>
      <c r="O931" s="78"/>
      <c r="P931" s="78"/>
      <c r="Q931" s="78"/>
      <c r="R931" s="77" t="s">
        <v>4803</v>
      </c>
    </row>
    <row r="932" customHeight="1" spans="1:18">
      <c r="A932" s="76" t="s">
        <v>642</v>
      </c>
      <c r="B932" s="6" t="s">
        <v>6772</v>
      </c>
      <c r="C932" s="6" t="s">
        <v>4797</v>
      </c>
      <c r="D932" s="77" t="s">
        <v>4798</v>
      </c>
      <c r="E932" s="77" t="s">
        <v>6773</v>
      </c>
      <c r="F932" s="77"/>
      <c r="G932" s="77" t="s">
        <v>2697</v>
      </c>
      <c r="H932" s="77" t="s">
        <v>6271</v>
      </c>
      <c r="I932" s="77" t="s">
        <v>6774</v>
      </c>
      <c r="J932" s="77" t="s">
        <v>121</v>
      </c>
      <c r="K932" s="77"/>
      <c r="L932" s="77"/>
      <c r="M932" s="78"/>
      <c r="N932" s="78"/>
      <c r="O932" s="78"/>
      <c r="P932" s="78"/>
      <c r="Q932" s="78"/>
      <c r="R932" s="77" t="s">
        <v>4803</v>
      </c>
    </row>
    <row r="933" customHeight="1" spans="1:18">
      <c r="A933" s="76" t="s">
        <v>642</v>
      </c>
      <c r="B933" s="6" t="s">
        <v>6772</v>
      </c>
      <c r="C933" s="6" t="s">
        <v>4804</v>
      </c>
      <c r="D933" s="77" t="s">
        <v>4805</v>
      </c>
      <c r="E933" s="77" t="s">
        <v>6775</v>
      </c>
      <c r="F933" s="77"/>
      <c r="G933" s="77" t="s">
        <v>4980</v>
      </c>
      <c r="H933" s="77" t="s">
        <v>5119</v>
      </c>
      <c r="I933" s="77" t="s">
        <v>5654</v>
      </c>
      <c r="J933" s="77" t="s">
        <v>121</v>
      </c>
      <c r="K933" s="77"/>
      <c r="L933" s="77"/>
      <c r="M933" s="78"/>
      <c r="N933" s="78"/>
      <c r="O933" s="78"/>
      <c r="P933" s="78"/>
      <c r="Q933" s="78"/>
      <c r="R933" s="77" t="s">
        <v>4803</v>
      </c>
    </row>
    <row r="934" customHeight="1" spans="1:18">
      <c r="A934" s="76" t="s">
        <v>642</v>
      </c>
      <c r="B934" s="6" t="s">
        <v>6776</v>
      </c>
      <c r="C934" s="6" t="s">
        <v>4797</v>
      </c>
      <c r="D934" s="77" t="s">
        <v>4798</v>
      </c>
      <c r="E934" s="77" t="s">
        <v>6767</v>
      </c>
      <c r="F934" s="77"/>
      <c r="G934" s="77" t="s">
        <v>6008</v>
      </c>
      <c r="H934" s="77" t="s">
        <v>5990</v>
      </c>
      <c r="I934" s="77" t="s">
        <v>5093</v>
      </c>
      <c r="J934" s="77" t="s">
        <v>121</v>
      </c>
      <c r="K934" s="77"/>
      <c r="L934" s="77"/>
      <c r="M934" s="78"/>
      <c r="N934" s="78"/>
      <c r="O934" s="78"/>
      <c r="P934" s="78"/>
      <c r="Q934" s="78"/>
      <c r="R934" s="77" t="s">
        <v>4803</v>
      </c>
    </row>
    <row r="935" customHeight="1" spans="1:18">
      <c r="A935" s="76" t="s">
        <v>642</v>
      </c>
      <c r="B935" s="6" t="s">
        <v>6776</v>
      </c>
      <c r="C935" s="6" t="s">
        <v>4804</v>
      </c>
      <c r="D935" s="77" t="s">
        <v>4805</v>
      </c>
      <c r="E935" s="77" t="s">
        <v>6768</v>
      </c>
      <c r="F935" s="77"/>
      <c r="G935" s="77" t="s">
        <v>4955</v>
      </c>
      <c r="H935" s="77" t="s">
        <v>5077</v>
      </c>
      <c r="I935" s="77" t="s">
        <v>5654</v>
      </c>
      <c r="J935" s="77" t="s">
        <v>121</v>
      </c>
      <c r="K935" s="77"/>
      <c r="L935" s="77"/>
      <c r="M935" s="78"/>
      <c r="N935" s="78"/>
      <c r="O935" s="78"/>
      <c r="P935" s="78"/>
      <c r="Q935" s="78"/>
      <c r="R935" s="77" t="s">
        <v>4803</v>
      </c>
    </row>
    <row r="936" customHeight="1" spans="1:18">
      <c r="A936" s="76" t="s">
        <v>642</v>
      </c>
      <c r="B936" s="6" t="s">
        <v>6777</v>
      </c>
      <c r="C936" s="6" t="s">
        <v>4797</v>
      </c>
      <c r="D936" s="77" t="s">
        <v>4798</v>
      </c>
      <c r="E936" s="77" t="s">
        <v>6767</v>
      </c>
      <c r="F936" s="77"/>
      <c r="G936" s="77" t="s">
        <v>6008</v>
      </c>
      <c r="H936" s="77" t="s">
        <v>5990</v>
      </c>
      <c r="I936" s="77" t="s">
        <v>5093</v>
      </c>
      <c r="J936" s="77" t="s">
        <v>121</v>
      </c>
      <c r="K936" s="77"/>
      <c r="L936" s="77"/>
      <c r="M936" s="78"/>
      <c r="N936" s="78"/>
      <c r="O936" s="78"/>
      <c r="P936" s="78"/>
      <c r="Q936" s="78"/>
      <c r="R936" s="77" t="s">
        <v>4803</v>
      </c>
    </row>
    <row r="937" customHeight="1" spans="1:18">
      <c r="A937" s="76" t="s">
        <v>642</v>
      </c>
      <c r="B937" s="6" t="s">
        <v>6777</v>
      </c>
      <c r="C937" s="6" t="s">
        <v>4804</v>
      </c>
      <c r="D937" s="77" t="s">
        <v>4805</v>
      </c>
      <c r="E937" s="77" t="s">
        <v>6778</v>
      </c>
      <c r="F937" s="77"/>
      <c r="G937" s="77" t="s">
        <v>4955</v>
      </c>
      <c r="H937" s="77" t="s">
        <v>5077</v>
      </c>
      <c r="I937" s="77" t="s">
        <v>5654</v>
      </c>
      <c r="J937" s="77" t="s">
        <v>121</v>
      </c>
      <c r="K937" s="77"/>
      <c r="L937" s="77"/>
      <c r="M937" s="78"/>
      <c r="N937" s="78"/>
      <c r="O937" s="78"/>
      <c r="P937" s="78"/>
      <c r="Q937" s="78"/>
      <c r="R937" s="77" t="s">
        <v>4803</v>
      </c>
    </row>
    <row r="938" customHeight="1" spans="1:18">
      <c r="A938" s="76" t="s">
        <v>642</v>
      </c>
      <c r="B938" s="6" t="s">
        <v>6779</v>
      </c>
      <c r="C938" s="6" t="s">
        <v>4797</v>
      </c>
      <c r="D938" s="77" t="s">
        <v>4798</v>
      </c>
      <c r="E938" s="77" t="s">
        <v>6780</v>
      </c>
      <c r="F938" s="77"/>
      <c r="G938" s="77" t="s">
        <v>3170</v>
      </c>
      <c r="H938" s="77" t="s">
        <v>5908</v>
      </c>
      <c r="I938" s="77" t="s">
        <v>5621</v>
      </c>
      <c r="J938" s="77" t="s">
        <v>121</v>
      </c>
      <c r="K938" s="77"/>
      <c r="L938" s="77"/>
      <c r="M938" s="78"/>
      <c r="N938" s="78"/>
      <c r="O938" s="78"/>
      <c r="P938" s="78"/>
      <c r="Q938" s="78"/>
      <c r="R938" s="77" t="s">
        <v>4803</v>
      </c>
    </row>
    <row r="939" customHeight="1" spans="1:18">
      <c r="A939" s="76" t="s">
        <v>642</v>
      </c>
      <c r="B939" s="6" t="s">
        <v>6779</v>
      </c>
      <c r="C939" s="6" t="s">
        <v>4804</v>
      </c>
      <c r="D939" s="77" t="s">
        <v>4805</v>
      </c>
      <c r="E939" s="77" t="s">
        <v>6771</v>
      </c>
      <c r="F939" s="77"/>
      <c r="G939" s="77" t="s">
        <v>4980</v>
      </c>
      <c r="H939" s="77" t="s">
        <v>5119</v>
      </c>
      <c r="I939" s="77" t="s">
        <v>5654</v>
      </c>
      <c r="J939" s="77" t="s">
        <v>121</v>
      </c>
      <c r="K939" s="77"/>
      <c r="L939" s="77"/>
      <c r="M939" s="78"/>
      <c r="N939" s="78"/>
      <c r="O939" s="78"/>
      <c r="P939" s="78"/>
      <c r="Q939" s="78"/>
      <c r="R939" s="77" t="s">
        <v>4803</v>
      </c>
    </row>
    <row r="940" customHeight="1" spans="1:18">
      <c r="A940" s="76" t="s">
        <v>642</v>
      </c>
      <c r="B940" s="6" t="s">
        <v>6781</v>
      </c>
      <c r="C940" s="6" t="s">
        <v>4797</v>
      </c>
      <c r="D940" s="77" t="s">
        <v>4798</v>
      </c>
      <c r="E940" s="77" t="s">
        <v>6782</v>
      </c>
      <c r="F940" s="77"/>
      <c r="G940" s="77" t="s">
        <v>5625</v>
      </c>
      <c r="H940" s="77" t="s">
        <v>6783</v>
      </c>
      <c r="I940" s="77" t="s">
        <v>5093</v>
      </c>
      <c r="J940" s="77" t="s">
        <v>121</v>
      </c>
      <c r="K940" s="77"/>
      <c r="L940" s="77"/>
      <c r="M940" s="78"/>
      <c r="N940" s="78"/>
      <c r="O940" s="78"/>
      <c r="P940" s="78"/>
      <c r="Q940" s="78"/>
      <c r="R940" s="77" t="s">
        <v>4803</v>
      </c>
    </row>
    <row r="941" customHeight="1" spans="1:18">
      <c r="A941" s="76" t="s">
        <v>642</v>
      </c>
      <c r="B941" s="6" t="s">
        <v>6781</v>
      </c>
      <c r="C941" s="6" t="s">
        <v>4804</v>
      </c>
      <c r="D941" s="77" t="s">
        <v>4805</v>
      </c>
      <c r="E941" s="77" t="s">
        <v>6784</v>
      </c>
      <c r="F941" s="77"/>
      <c r="G941" s="77" t="s">
        <v>5083</v>
      </c>
      <c r="H941" s="77" t="s">
        <v>6202</v>
      </c>
      <c r="I941" s="77" t="s">
        <v>5082</v>
      </c>
      <c r="J941" s="77" t="s">
        <v>121</v>
      </c>
      <c r="K941" s="77"/>
      <c r="L941" s="77"/>
      <c r="M941" s="78"/>
      <c r="N941" s="78"/>
      <c r="O941" s="78"/>
      <c r="P941" s="78"/>
      <c r="Q941" s="78"/>
      <c r="R941" s="77" t="s">
        <v>4803</v>
      </c>
    </row>
    <row r="942" customHeight="1" spans="1:18">
      <c r="A942" s="76" t="s">
        <v>642</v>
      </c>
      <c r="B942" s="6" t="s">
        <v>6785</v>
      </c>
      <c r="C942" s="6" t="s">
        <v>4797</v>
      </c>
      <c r="D942" s="77" t="s">
        <v>4798</v>
      </c>
      <c r="E942" s="77" t="s">
        <v>6786</v>
      </c>
      <c r="F942" s="77"/>
      <c r="G942" s="77" t="s">
        <v>6303</v>
      </c>
      <c r="H942" s="77" t="s">
        <v>6698</v>
      </c>
      <c r="I942" s="77" t="s">
        <v>5852</v>
      </c>
      <c r="J942" s="77" t="s">
        <v>121</v>
      </c>
      <c r="K942" s="77"/>
      <c r="L942" s="77"/>
      <c r="M942" s="78"/>
      <c r="N942" s="78"/>
      <c r="O942" s="78"/>
      <c r="P942" s="78"/>
      <c r="Q942" s="78"/>
      <c r="R942" s="77" t="s">
        <v>4803</v>
      </c>
    </row>
    <row r="943" customHeight="1" spans="1:18">
      <c r="A943" s="76" t="s">
        <v>642</v>
      </c>
      <c r="B943" s="6" t="s">
        <v>6785</v>
      </c>
      <c r="C943" s="6" t="s">
        <v>4804</v>
      </c>
      <c r="D943" s="77" t="s">
        <v>4805</v>
      </c>
      <c r="E943" s="77" t="s">
        <v>6787</v>
      </c>
      <c r="F943" s="77"/>
      <c r="G943" s="77" t="s">
        <v>5869</v>
      </c>
      <c r="H943" s="77" t="s">
        <v>5185</v>
      </c>
      <c r="I943" s="77" t="s">
        <v>5197</v>
      </c>
      <c r="J943" s="77" t="s">
        <v>121</v>
      </c>
      <c r="K943" s="77"/>
      <c r="L943" s="77"/>
      <c r="M943" s="78"/>
      <c r="N943" s="78"/>
      <c r="O943" s="78"/>
      <c r="P943" s="78"/>
      <c r="Q943" s="78"/>
      <c r="R943" s="77" t="s">
        <v>4803</v>
      </c>
    </row>
    <row r="944" customHeight="1" spans="1:18">
      <c r="A944" s="76" t="s">
        <v>642</v>
      </c>
      <c r="B944" s="6" t="s">
        <v>6788</v>
      </c>
      <c r="C944" s="6" t="s">
        <v>4797</v>
      </c>
      <c r="D944" s="77" t="s">
        <v>4798</v>
      </c>
      <c r="E944" s="77" t="s">
        <v>6789</v>
      </c>
      <c r="F944" s="77"/>
      <c r="G944" s="77" t="s">
        <v>6790</v>
      </c>
      <c r="H944" s="77" t="s">
        <v>6791</v>
      </c>
      <c r="I944" s="77" t="s">
        <v>6792</v>
      </c>
      <c r="J944" s="77" t="s">
        <v>121</v>
      </c>
      <c r="K944" s="77"/>
      <c r="L944" s="77"/>
      <c r="M944" s="78"/>
      <c r="N944" s="78"/>
      <c r="O944" s="78"/>
      <c r="P944" s="78"/>
      <c r="Q944" s="78"/>
      <c r="R944" s="77" t="s">
        <v>4803</v>
      </c>
    </row>
    <row r="945" customHeight="1" spans="1:18">
      <c r="A945" s="76" t="s">
        <v>642</v>
      </c>
      <c r="B945" s="6" t="s">
        <v>6788</v>
      </c>
      <c r="C945" s="6" t="s">
        <v>4804</v>
      </c>
      <c r="D945" s="77" t="s">
        <v>4805</v>
      </c>
      <c r="E945" s="77" t="s">
        <v>6793</v>
      </c>
      <c r="F945" s="77"/>
      <c r="G945" s="77" t="s">
        <v>6794</v>
      </c>
      <c r="H945" s="77" t="s">
        <v>5233</v>
      </c>
      <c r="I945" s="77" t="s">
        <v>5181</v>
      </c>
      <c r="J945" s="77" t="s">
        <v>121</v>
      </c>
      <c r="K945" s="77"/>
      <c r="L945" s="77"/>
      <c r="M945" s="78"/>
      <c r="N945" s="78"/>
      <c r="O945" s="78"/>
      <c r="P945" s="78"/>
      <c r="Q945" s="78"/>
      <c r="R945" s="77" t="s">
        <v>4803</v>
      </c>
    </row>
    <row r="946" customHeight="1" spans="1:18">
      <c r="A946" s="76" t="s">
        <v>642</v>
      </c>
      <c r="B946" s="6" t="s">
        <v>6795</v>
      </c>
      <c r="C946" s="6" t="s">
        <v>4797</v>
      </c>
      <c r="D946" s="77" t="s">
        <v>4798</v>
      </c>
      <c r="E946" s="77" t="s">
        <v>6796</v>
      </c>
      <c r="F946" s="77"/>
      <c r="G946" s="77" t="s">
        <v>6797</v>
      </c>
      <c r="H946" s="77" t="s">
        <v>5193</v>
      </c>
      <c r="I946" s="77" t="s">
        <v>5530</v>
      </c>
      <c r="J946" s="77" t="s">
        <v>121</v>
      </c>
      <c r="K946" s="77"/>
      <c r="L946" s="77"/>
      <c r="M946" s="78"/>
      <c r="N946" s="78"/>
      <c r="O946" s="78"/>
      <c r="P946" s="78"/>
      <c r="Q946" s="78"/>
      <c r="R946" s="77" t="s">
        <v>4803</v>
      </c>
    </row>
    <row r="947" customHeight="1" spans="1:18">
      <c r="A947" s="76" t="s">
        <v>642</v>
      </c>
      <c r="B947" s="6" t="s">
        <v>6795</v>
      </c>
      <c r="C947" s="6" t="s">
        <v>4804</v>
      </c>
      <c r="D947" s="77" t="s">
        <v>4805</v>
      </c>
      <c r="E947" s="77" t="s">
        <v>6798</v>
      </c>
      <c r="F947" s="77"/>
      <c r="G947" s="77" t="s">
        <v>6799</v>
      </c>
      <c r="H947" s="77" t="s">
        <v>5193</v>
      </c>
      <c r="I947" s="77" t="s">
        <v>5197</v>
      </c>
      <c r="J947" s="77" t="s">
        <v>121</v>
      </c>
      <c r="K947" s="77"/>
      <c r="L947" s="77"/>
      <c r="M947" s="78"/>
      <c r="N947" s="78"/>
      <c r="O947" s="78"/>
      <c r="P947" s="78"/>
      <c r="Q947" s="78"/>
      <c r="R947" s="77" t="s">
        <v>4803</v>
      </c>
    </row>
    <row r="948" customHeight="1" spans="1:18">
      <c r="A948" s="76" t="s">
        <v>642</v>
      </c>
      <c r="B948" s="6" t="s">
        <v>6800</v>
      </c>
      <c r="C948" s="6" t="s">
        <v>4797</v>
      </c>
      <c r="D948" s="77" t="s">
        <v>4798</v>
      </c>
      <c r="E948" s="77" t="s">
        <v>6801</v>
      </c>
      <c r="F948" s="77"/>
      <c r="G948" s="77" t="s">
        <v>5164</v>
      </c>
      <c r="H948" s="77" t="s">
        <v>5193</v>
      </c>
      <c r="I948" s="77" t="s">
        <v>4813</v>
      </c>
      <c r="J948" s="77" t="s">
        <v>121</v>
      </c>
      <c r="K948" s="77"/>
      <c r="L948" s="77"/>
      <c r="M948" s="78"/>
      <c r="N948" s="78"/>
      <c r="O948" s="78"/>
      <c r="P948" s="78"/>
      <c r="Q948" s="78"/>
      <c r="R948" s="77" t="s">
        <v>4803</v>
      </c>
    </row>
    <row r="949" customHeight="1" spans="1:18">
      <c r="A949" s="76" t="s">
        <v>642</v>
      </c>
      <c r="B949" s="6" t="s">
        <v>6800</v>
      </c>
      <c r="C949" s="6" t="s">
        <v>4804</v>
      </c>
      <c r="D949" s="77" t="s">
        <v>4805</v>
      </c>
      <c r="E949" s="77" t="s">
        <v>6802</v>
      </c>
      <c r="F949" s="77"/>
      <c r="G949" s="77" t="s">
        <v>5715</v>
      </c>
      <c r="H949" s="77" t="s">
        <v>6803</v>
      </c>
      <c r="I949" s="77" t="s">
        <v>6804</v>
      </c>
      <c r="J949" s="77" t="s">
        <v>121</v>
      </c>
      <c r="K949" s="77"/>
      <c r="L949" s="77"/>
      <c r="M949" s="78"/>
      <c r="N949" s="78"/>
      <c r="O949" s="78"/>
      <c r="P949" s="78"/>
      <c r="Q949" s="78"/>
      <c r="R949" s="77" t="s">
        <v>4803</v>
      </c>
    </row>
    <row r="950" customHeight="1" spans="1:18">
      <c r="A950" s="76" t="s">
        <v>642</v>
      </c>
      <c r="B950" s="6" t="s">
        <v>6805</v>
      </c>
      <c r="C950" s="6" t="s">
        <v>4797</v>
      </c>
      <c r="D950" s="77" t="s">
        <v>4798</v>
      </c>
      <c r="E950" s="77" t="s">
        <v>6806</v>
      </c>
      <c r="F950" s="77"/>
      <c r="G950" s="77" t="s">
        <v>5042</v>
      </c>
      <c r="H950" s="77" t="s">
        <v>6090</v>
      </c>
      <c r="I950" s="77" t="s">
        <v>5194</v>
      </c>
      <c r="J950" s="77" t="s">
        <v>121</v>
      </c>
      <c r="K950" s="77"/>
      <c r="L950" s="77"/>
      <c r="M950" s="78"/>
      <c r="N950" s="78"/>
      <c r="O950" s="78"/>
      <c r="P950" s="78"/>
      <c r="Q950" s="78"/>
      <c r="R950" s="77" t="s">
        <v>4803</v>
      </c>
    </row>
    <row r="951" customHeight="1" spans="1:18">
      <c r="A951" s="76" t="s">
        <v>642</v>
      </c>
      <c r="B951" s="6" t="s">
        <v>6805</v>
      </c>
      <c r="C951" s="6" t="s">
        <v>4804</v>
      </c>
      <c r="D951" s="77" t="s">
        <v>4805</v>
      </c>
      <c r="E951" s="77" t="s">
        <v>6807</v>
      </c>
      <c r="F951" s="77"/>
      <c r="G951" s="77" t="s">
        <v>6808</v>
      </c>
      <c r="H951" s="77" t="s">
        <v>6809</v>
      </c>
      <c r="I951" s="77" t="s">
        <v>6810</v>
      </c>
      <c r="J951" s="77" t="s">
        <v>121</v>
      </c>
      <c r="K951" s="77"/>
      <c r="L951" s="77"/>
      <c r="M951" s="78"/>
      <c r="N951" s="78"/>
      <c r="O951" s="78"/>
      <c r="P951" s="78"/>
      <c r="Q951" s="78"/>
      <c r="R951" s="77" t="s">
        <v>4803</v>
      </c>
    </row>
    <row r="952" customHeight="1" spans="1:18">
      <c r="A952" s="76" t="s">
        <v>642</v>
      </c>
      <c r="B952" s="6" t="s">
        <v>6811</v>
      </c>
      <c r="C952" s="6" t="s">
        <v>4797</v>
      </c>
      <c r="D952" s="77" t="s">
        <v>4798</v>
      </c>
      <c r="E952" s="77" t="s">
        <v>6812</v>
      </c>
      <c r="F952" s="77"/>
      <c r="G952" s="77" t="s">
        <v>5042</v>
      </c>
      <c r="H952" s="77" t="s">
        <v>6090</v>
      </c>
      <c r="I952" s="77" t="s">
        <v>5194</v>
      </c>
      <c r="J952" s="77" t="s">
        <v>121</v>
      </c>
      <c r="K952" s="77"/>
      <c r="L952" s="77"/>
      <c r="M952" s="78"/>
      <c r="N952" s="78"/>
      <c r="O952" s="78"/>
      <c r="P952" s="78"/>
      <c r="Q952" s="78"/>
      <c r="R952" s="77" t="s">
        <v>4803</v>
      </c>
    </row>
    <row r="953" customHeight="1" spans="1:18">
      <c r="A953" s="76" t="s">
        <v>642</v>
      </c>
      <c r="B953" s="6" t="s">
        <v>6811</v>
      </c>
      <c r="C953" s="6" t="s">
        <v>4804</v>
      </c>
      <c r="D953" s="77" t="s">
        <v>4805</v>
      </c>
      <c r="E953" s="77" t="s">
        <v>6813</v>
      </c>
      <c r="F953" s="77"/>
      <c r="G953" s="77" t="s">
        <v>6808</v>
      </c>
      <c r="H953" s="77" t="s">
        <v>5650</v>
      </c>
      <c r="I953" s="77" t="s">
        <v>6810</v>
      </c>
      <c r="J953" s="77" t="s">
        <v>121</v>
      </c>
      <c r="K953" s="77"/>
      <c r="L953" s="77"/>
      <c r="M953" s="78"/>
      <c r="N953" s="78"/>
      <c r="O953" s="78"/>
      <c r="P953" s="78"/>
      <c r="Q953" s="78"/>
      <c r="R953" s="77" t="s">
        <v>4803</v>
      </c>
    </row>
    <row r="954" customHeight="1" spans="1:18">
      <c r="A954" s="76" t="s">
        <v>642</v>
      </c>
      <c r="B954" s="6" t="s">
        <v>6814</v>
      </c>
      <c r="C954" s="6" t="s">
        <v>4797</v>
      </c>
      <c r="D954" s="77" t="s">
        <v>4798</v>
      </c>
      <c r="E954" s="77" t="s">
        <v>6815</v>
      </c>
      <c r="F954" s="77"/>
      <c r="G954" s="77" t="s">
        <v>5042</v>
      </c>
      <c r="H954" s="77" t="s">
        <v>6090</v>
      </c>
      <c r="I954" s="77" t="s">
        <v>5194</v>
      </c>
      <c r="J954" s="77" t="s">
        <v>121</v>
      </c>
      <c r="K954" s="77"/>
      <c r="L954" s="77"/>
      <c r="M954" s="78"/>
      <c r="N954" s="78"/>
      <c r="O954" s="78"/>
      <c r="P954" s="78"/>
      <c r="Q954" s="78"/>
      <c r="R954" s="77" t="s">
        <v>4803</v>
      </c>
    </row>
    <row r="955" customHeight="1" spans="1:18">
      <c r="A955" s="76" t="s">
        <v>642</v>
      </c>
      <c r="B955" s="6" t="s">
        <v>6814</v>
      </c>
      <c r="C955" s="6" t="s">
        <v>4804</v>
      </c>
      <c r="D955" s="77" t="s">
        <v>4805</v>
      </c>
      <c r="E955" s="77" t="s">
        <v>6816</v>
      </c>
      <c r="F955" s="77"/>
      <c r="G955" s="77" t="s">
        <v>6808</v>
      </c>
      <c r="H955" s="77" t="s">
        <v>6817</v>
      </c>
      <c r="I955" s="77" t="s">
        <v>6810</v>
      </c>
      <c r="J955" s="77" t="s">
        <v>121</v>
      </c>
      <c r="K955" s="77"/>
      <c r="L955" s="77"/>
      <c r="M955" s="78"/>
      <c r="N955" s="78"/>
      <c r="O955" s="78"/>
      <c r="P955" s="78"/>
      <c r="Q955" s="78"/>
      <c r="R955" s="77" t="s">
        <v>4803</v>
      </c>
    </row>
    <row r="956" customHeight="1" spans="1:18">
      <c r="A956" s="76" t="s">
        <v>642</v>
      </c>
      <c r="B956" s="6" t="s">
        <v>6818</v>
      </c>
      <c r="C956" s="6" t="s">
        <v>4797</v>
      </c>
      <c r="D956" s="77" t="s">
        <v>4798</v>
      </c>
      <c r="E956" s="77" t="s">
        <v>6819</v>
      </c>
      <c r="F956" s="77"/>
      <c r="G956" s="77" t="s">
        <v>5042</v>
      </c>
      <c r="H956" s="77" t="s">
        <v>5440</v>
      </c>
      <c r="I956" s="77" t="s">
        <v>5194</v>
      </c>
      <c r="J956" s="77" t="s">
        <v>121</v>
      </c>
      <c r="K956" s="77"/>
      <c r="L956" s="77"/>
      <c r="M956" s="78"/>
      <c r="N956" s="78"/>
      <c r="O956" s="78"/>
      <c r="P956" s="78"/>
      <c r="Q956" s="78"/>
      <c r="R956" s="77"/>
    </row>
    <row r="957" customHeight="1" spans="1:18">
      <c r="A957" s="76" t="s">
        <v>642</v>
      </c>
      <c r="B957" s="6" t="s">
        <v>6818</v>
      </c>
      <c r="C957" s="6" t="s">
        <v>4804</v>
      </c>
      <c r="D957" s="77" t="s">
        <v>4805</v>
      </c>
      <c r="E957" s="77" t="s">
        <v>6820</v>
      </c>
      <c r="F957" s="77"/>
      <c r="G957" s="77" t="s">
        <v>6808</v>
      </c>
      <c r="H957" s="77" t="s">
        <v>5451</v>
      </c>
      <c r="I957" s="77" t="s">
        <v>6821</v>
      </c>
      <c r="J957" s="77" t="s">
        <v>121</v>
      </c>
      <c r="K957" s="77"/>
      <c r="L957" s="77"/>
      <c r="M957" s="78"/>
      <c r="N957" s="78"/>
      <c r="O957" s="78"/>
      <c r="P957" s="78"/>
      <c r="Q957" s="78"/>
      <c r="R957" s="77" t="s">
        <v>4803</v>
      </c>
    </row>
    <row r="958" customHeight="1" spans="1:18">
      <c r="A958" s="76" t="s">
        <v>642</v>
      </c>
      <c r="B958" s="6" t="s">
        <v>4257</v>
      </c>
      <c r="C958" s="6" t="s">
        <v>4797</v>
      </c>
      <c r="D958" s="77" t="s">
        <v>4798</v>
      </c>
      <c r="E958" s="77" t="s">
        <v>6822</v>
      </c>
      <c r="F958" s="77"/>
      <c r="G958" s="77" t="s">
        <v>5640</v>
      </c>
      <c r="H958" s="77" t="s">
        <v>6823</v>
      </c>
      <c r="I958" s="77" t="s">
        <v>5618</v>
      </c>
      <c r="J958" s="77" t="s">
        <v>121</v>
      </c>
      <c r="K958" s="77"/>
      <c r="L958" s="77"/>
      <c r="M958" s="78"/>
      <c r="N958" s="78"/>
      <c r="O958" s="78"/>
      <c r="P958" s="78"/>
      <c r="Q958" s="78"/>
      <c r="R958" s="77" t="s">
        <v>4803</v>
      </c>
    </row>
    <row r="959" customHeight="1" spans="1:18">
      <c r="A959" s="76" t="s">
        <v>642</v>
      </c>
      <c r="B959" s="6" t="s">
        <v>4257</v>
      </c>
      <c r="C959" s="6" t="s">
        <v>4804</v>
      </c>
      <c r="D959" s="77" t="s">
        <v>4805</v>
      </c>
      <c r="E959" s="77" t="s">
        <v>6824</v>
      </c>
      <c r="F959" s="77"/>
      <c r="G959" s="77" t="s">
        <v>6808</v>
      </c>
      <c r="H959" s="77" t="s">
        <v>6368</v>
      </c>
      <c r="I959" s="77" t="s">
        <v>6825</v>
      </c>
      <c r="J959" s="77" t="s">
        <v>121</v>
      </c>
      <c r="K959" s="77"/>
      <c r="L959" s="77"/>
      <c r="M959" s="78"/>
      <c r="N959" s="78"/>
      <c r="O959" s="78"/>
      <c r="P959" s="78"/>
      <c r="Q959" s="78"/>
      <c r="R959" s="77" t="s">
        <v>4803</v>
      </c>
    </row>
    <row r="960" customHeight="1" spans="1:18">
      <c r="A960" s="76" t="s">
        <v>642</v>
      </c>
      <c r="B960" s="6" t="s">
        <v>6826</v>
      </c>
      <c r="C960" s="6" t="s">
        <v>4797</v>
      </c>
      <c r="D960" s="77" t="s">
        <v>4798</v>
      </c>
      <c r="E960" s="77"/>
      <c r="F960" s="77"/>
      <c r="G960" s="77" t="s">
        <v>5640</v>
      </c>
      <c r="H960" s="77" t="s">
        <v>5425</v>
      </c>
      <c r="I960" s="77" t="s">
        <v>5618</v>
      </c>
      <c r="J960" s="77" t="s">
        <v>121</v>
      </c>
      <c r="K960" s="77"/>
      <c r="L960" s="77"/>
      <c r="M960" s="78"/>
      <c r="N960" s="78"/>
      <c r="O960" s="78"/>
      <c r="P960" s="78"/>
      <c r="Q960" s="78"/>
      <c r="R960" s="77" t="s">
        <v>4803</v>
      </c>
    </row>
    <row r="961" customHeight="1" spans="1:18">
      <c r="A961" s="76" t="s">
        <v>642</v>
      </c>
      <c r="B961" s="6" t="s">
        <v>6826</v>
      </c>
      <c r="C961" s="6" t="s">
        <v>4804</v>
      </c>
      <c r="D961" s="77" t="s">
        <v>4805</v>
      </c>
      <c r="E961" s="77" t="s">
        <v>6824</v>
      </c>
      <c r="F961" s="77"/>
      <c r="G961" s="77" t="s">
        <v>6808</v>
      </c>
      <c r="H961" s="77" t="s">
        <v>6368</v>
      </c>
      <c r="I961" s="77" t="s">
        <v>6825</v>
      </c>
      <c r="J961" s="77" t="s">
        <v>121</v>
      </c>
      <c r="K961" s="77"/>
      <c r="L961" s="77"/>
      <c r="M961" s="78"/>
      <c r="N961" s="78"/>
      <c r="O961" s="78"/>
      <c r="P961" s="78"/>
      <c r="Q961" s="78"/>
      <c r="R961" s="77" t="s">
        <v>4803</v>
      </c>
    </row>
    <row r="962" customHeight="1" spans="1:18">
      <c r="A962" s="76" t="s">
        <v>642</v>
      </c>
      <c r="B962" s="6" t="s">
        <v>6827</v>
      </c>
      <c r="C962" s="6" t="s">
        <v>4797</v>
      </c>
      <c r="D962" s="77" t="s">
        <v>4798</v>
      </c>
      <c r="E962" s="77" t="s">
        <v>6828</v>
      </c>
      <c r="F962" s="77"/>
      <c r="G962" s="77" t="s">
        <v>5715</v>
      </c>
      <c r="H962" s="77" t="s">
        <v>5156</v>
      </c>
      <c r="I962" s="77" t="s">
        <v>4813</v>
      </c>
      <c r="J962" s="77" t="s">
        <v>121</v>
      </c>
      <c r="K962" s="77"/>
      <c r="L962" s="77"/>
      <c r="M962" s="78"/>
      <c r="N962" s="78"/>
      <c r="O962" s="78"/>
      <c r="P962" s="78"/>
      <c r="Q962" s="78"/>
      <c r="R962" s="77" t="s">
        <v>4803</v>
      </c>
    </row>
    <row r="963" customHeight="1" spans="1:18">
      <c r="A963" s="76" t="s">
        <v>642</v>
      </c>
      <c r="B963" s="6" t="s">
        <v>6827</v>
      </c>
      <c r="C963" s="6" t="s">
        <v>4804</v>
      </c>
      <c r="D963" s="77" t="s">
        <v>4805</v>
      </c>
      <c r="E963" s="77" t="s">
        <v>6829</v>
      </c>
      <c r="F963" s="77"/>
      <c r="G963" s="77" t="s">
        <v>5869</v>
      </c>
      <c r="H963" s="77" t="s">
        <v>5671</v>
      </c>
      <c r="I963" s="77" t="s">
        <v>5189</v>
      </c>
      <c r="J963" s="77" t="s">
        <v>121</v>
      </c>
      <c r="K963" s="77"/>
      <c r="L963" s="77"/>
      <c r="M963" s="78"/>
      <c r="N963" s="78"/>
      <c r="O963" s="78"/>
      <c r="P963" s="78"/>
      <c r="Q963" s="78"/>
      <c r="R963" s="77" t="s">
        <v>4803</v>
      </c>
    </row>
    <row r="964" customHeight="1" spans="1:18">
      <c r="A964" s="76" t="s">
        <v>642</v>
      </c>
      <c r="B964" s="6" t="s">
        <v>6830</v>
      </c>
      <c r="C964" s="6" t="s">
        <v>4797</v>
      </c>
      <c r="D964" s="77" t="s">
        <v>4798</v>
      </c>
      <c r="E964" s="77" t="s">
        <v>6831</v>
      </c>
      <c r="F964" s="77"/>
      <c r="G964" s="77" t="s">
        <v>6832</v>
      </c>
      <c r="H964" s="77" t="s">
        <v>4964</v>
      </c>
      <c r="I964" s="77" t="s">
        <v>6833</v>
      </c>
      <c r="J964" s="77" t="s">
        <v>121</v>
      </c>
      <c r="K964" s="77"/>
      <c r="L964" s="77"/>
      <c r="M964" s="78"/>
      <c r="N964" s="78"/>
      <c r="O964" s="78"/>
      <c r="P964" s="78"/>
      <c r="Q964" s="78"/>
      <c r="R964" s="77" t="s">
        <v>4803</v>
      </c>
    </row>
    <row r="965" customHeight="1" spans="1:18">
      <c r="A965" s="76" t="s">
        <v>642</v>
      </c>
      <c r="B965" s="6" t="s">
        <v>6830</v>
      </c>
      <c r="C965" s="6" t="s">
        <v>4804</v>
      </c>
      <c r="D965" s="77" t="s">
        <v>4805</v>
      </c>
      <c r="E965" s="77" t="s">
        <v>6834</v>
      </c>
      <c r="F965" s="77"/>
      <c r="G965" s="77" t="s">
        <v>6835</v>
      </c>
      <c r="H965" s="77" t="s">
        <v>5780</v>
      </c>
      <c r="I965" s="77" t="s">
        <v>5120</v>
      </c>
      <c r="J965" s="77" t="s">
        <v>121</v>
      </c>
      <c r="K965" s="77"/>
      <c r="L965" s="77"/>
      <c r="M965" s="78"/>
      <c r="N965" s="78"/>
      <c r="O965" s="78"/>
      <c r="P965" s="78"/>
      <c r="Q965" s="78"/>
      <c r="R965" s="77" t="s">
        <v>4803</v>
      </c>
    </row>
    <row r="966" customHeight="1" spans="1:18">
      <c r="A966" s="76" t="s">
        <v>642</v>
      </c>
      <c r="B966" s="6" t="s">
        <v>6836</v>
      </c>
      <c r="C966" s="6" t="s">
        <v>4797</v>
      </c>
      <c r="D966" s="77" t="s">
        <v>4798</v>
      </c>
      <c r="E966" s="77" t="s">
        <v>6837</v>
      </c>
      <c r="F966" s="77"/>
      <c r="G966" s="77" t="s">
        <v>5164</v>
      </c>
      <c r="H966" s="77" t="s">
        <v>6838</v>
      </c>
      <c r="I966" s="77" t="s">
        <v>4813</v>
      </c>
      <c r="J966" s="77" t="s">
        <v>121</v>
      </c>
      <c r="K966" s="77"/>
      <c r="L966" s="77"/>
      <c r="M966" s="78"/>
      <c r="N966" s="78"/>
      <c r="O966" s="78"/>
      <c r="P966" s="78"/>
      <c r="Q966" s="78"/>
      <c r="R966" s="77" t="s">
        <v>4803</v>
      </c>
    </row>
    <row r="967" customHeight="1" spans="1:18">
      <c r="A967" s="76" t="s">
        <v>642</v>
      </c>
      <c r="B967" s="6" t="s">
        <v>6836</v>
      </c>
      <c r="C967" s="6" t="s">
        <v>4804</v>
      </c>
      <c r="D967" s="77" t="s">
        <v>4805</v>
      </c>
      <c r="E967" s="77" t="s">
        <v>6839</v>
      </c>
      <c r="F967" s="77"/>
      <c r="G967" s="77" t="s">
        <v>5205</v>
      </c>
      <c r="H967" s="77" t="s">
        <v>5650</v>
      </c>
      <c r="I967" s="77" t="s">
        <v>6139</v>
      </c>
      <c r="J967" s="77" t="s">
        <v>121</v>
      </c>
      <c r="K967" s="77"/>
      <c r="L967" s="77"/>
      <c r="M967" s="78"/>
      <c r="N967" s="78"/>
      <c r="O967" s="78"/>
      <c r="P967" s="78"/>
      <c r="Q967" s="78"/>
      <c r="R967" s="77" t="s">
        <v>4803</v>
      </c>
    </row>
    <row r="968" customHeight="1" spans="1:18">
      <c r="A968" s="76" t="s">
        <v>642</v>
      </c>
      <c r="B968" s="6" t="s">
        <v>6840</v>
      </c>
      <c r="C968" s="6" t="s">
        <v>4797</v>
      </c>
      <c r="D968" s="77" t="s">
        <v>4798</v>
      </c>
      <c r="E968" s="77" t="s">
        <v>6841</v>
      </c>
      <c r="F968" s="77"/>
      <c r="G968" s="77" t="s">
        <v>5164</v>
      </c>
      <c r="H968" s="77" t="s">
        <v>6842</v>
      </c>
      <c r="I968" s="77" t="s">
        <v>4813</v>
      </c>
      <c r="J968" s="77" t="s">
        <v>121</v>
      </c>
      <c r="K968" s="77"/>
      <c r="L968" s="77"/>
      <c r="M968" s="78"/>
      <c r="N968" s="78"/>
      <c r="O968" s="78"/>
      <c r="P968" s="78"/>
      <c r="Q968" s="78"/>
      <c r="R968" s="77" t="s">
        <v>4803</v>
      </c>
    </row>
    <row r="969" customHeight="1" spans="1:18">
      <c r="A969" s="76" t="s">
        <v>642</v>
      </c>
      <c r="B969" s="6" t="s">
        <v>6840</v>
      </c>
      <c r="C969" s="6" t="s">
        <v>4804</v>
      </c>
      <c r="D969" s="77" t="s">
        <v>4805</v>
      </c>
      <c r="E969" s="77" t="s">
        <v>6843</v>
      </c>
      <c r="F969" s="77"/>
      <c r="G969" s="77" t="s">
        <v>5205</v>
      </c>
      <c r="H969" s="77" t="s">
        <v>6844</v>
      </c>
      <c r="I969" s="77" t="s">
        <v>5675</v>
      </c>
      <c r="J969" s="77" t="s">
        <v>121</v>
      </c>
      <c r="K969" s="77"/>
      <c r="L969" s="77"/>
      <c r="M969" s="78"/>
      <c r="N969" s="78"/>
      <c r="O969" s="78"/>
      <c r="P969" s="78"/>
      <c r="Q969" s="78"/>
      <c r="R969" s="77" t="s">
        <v>4803</v>
      </c>
    </row>
    <row r="970" customHeight="1" spans="1:18">
      <c r="A970" s="76" t="s">
        <v>642</v>
      </c>
      <c r="B970" s="6" t="s">
        <v>6845</v>
      </c>
      <c r="C970" s="6" t="s">
        <v>4797</v>
      </c>
      <c r="D970" s="77" t="s">
        <v>4798</v>
      </c>
      <c r="E970" s="77" t="s">
        <v>6846</v>
      </c>
      <c r="F970" s="77"/>
      <c r="G970" s="77" t="s">
        <v>5164</v>
      </c>
      <c r="H970" s="77" t="s">
        <v>6842</v>
      </c>
      <c r="I970" s="77" t="s">
        <v>4813</v>
      </c>
      <c r="J970" s="77" t="s">
        <v>121</v>
      </c>
      <c r="K970" s="77"/>
      <c r="L970" s="77"/>
      <c r="M970" s="78"/>
      <c r="N970" s="78"/>
      <c r="O970" s="78"/>
      <c r="P970" s="78"/>
      <c r="Q970" s="78"/>
      <c r="R970" s="77" t="s">
        <v>4803</v>
      </c>
    </row>
    <row r="971" customHeight="1" spans="1:18">
      <c r="A971" s="76" t="s">
        <v>642</v>
      </c>
      <c r="B971" s="6" t="s">
        <v>6845</v>
      </c>
      <c r="C971" s="6" t="s">
        <v>4804</v>
      </c>
      <c r="D971" s="77" t="s">
        <v>4805</v>
      </c>
      <c r="E971" s="77" t="s">
        <v>6839</v>
      </c>
      <c r="F971" s="77"/>
      <c r="G971" s="77" t="s">
        <v>5205</v>
      </c>
      <c r="H971" s="77" t="s">
        <v>5650</v>
      </c>
      <c r="I971" s="77" t="s">
        <v>6139</v>
      </c>
      <c r="J971" s="77" t="s">
        <v>121</v>
      </c>
      <c r="K971" s="77"/>
      <c r="L971" s="77"/>
      <c r="M971" s="78"/>
      <c r="N971" s="78"/>
      <c r="O971" s="78"/>
      <c r="P971" s="78"/>
      <c r="Q971" s="78"/>
      <c r="R971" s="77" t="s">
        <v>4803</v>
      </c>
    </row>
    <row r="972" customHeight="1" spans="1:18">
      <c r="A972" s="76" t="s">
        <v>642</v>
      </c>
      <c r="B972" s="6" t="s">
        <v>6847</v>
      </c>
      <c r="C972" s="6" t="s">
        <v>4804</v>
      </c>
      <c r="D972" s="77" t="s">
        <v>4805</v>
      </c>
      <c r="E972" s="77" t="s">
        <v>6848</v>
      </c>
      <c r="F972" s="77"/>
      <c r="G972" s="77" t="s">
        <v>6849</v>
      </c>
      <c r="H972" s="77" t="s">
        <v>5385</v>
      </c>
      <c r="I972" s="77" t="s">
        <v>4867</v>
      </c>
      <c r="J972" s="77" t="s">
        <v>121</v>
      </c>
      <c r="K972" s="77"/>
      <c r="L972" s="77"/>
      <c r="M972" s="78"/>
      <c r="N972" s="78"/>
      <c r="O972" s="78"/>
      <c r="P972" s="78"/>
      <c r="Q972" s="78"/>
      <c r="R972" s="77" t="s">
        <v>4803</v>
      </c>
    </row>
    <row r="973" customHeight="1" spans="1:18">
      <c r="A973" s="76" t="s">
        <v>642</v>
      </c>
      <c r="B973" s="6" t="s">
        <v>6850</v>
      </c>
      <c r="C973" s="6" t="s">
        <v>4797</v>
      </c>
      <c r="D973" s="77" t="s">
        <v>4798</v>
      </c>
      <c r="E973" s="77" t="s">
        <v>6851</v>
      </c>
      <c r="F973" s="77"/>
      <c r="G973" s="77" t="s">
        <v>6852</v>
      </c>
      <c r="H973" s="77" t="s">
        <v>6853</v>
      </c>
      <c r="I973" s="77" t="s">
        <v>6854</v>
      </c>
      <c r="J973" s="77" t="s">
        <v>121</v>
      </c>
      <c r="K973" s="77"/>
      <c r="L973" s="77"/>
      <c r="M973" s="78"/>
      <c r="N973" s="78"/>
      <c r="O973" s="78"/>
      <c r="P973" s="78"/>
      <c r="Q973" s="78"/>
      <c r="R973" s="77" t="s">
        <v>4803</v>
      </c>
    </row>
    <row r="974" customHeight="1" spans="1:18">
      <c r="A974" s="76" t="s">
        <v>642</v>
      </c>
      <c r="B974" s="6" t="s">
        <v>6850</v>
      </c>
      <c r="C974" s="6" t="s">
        <v>4804</v>
      </c>
      <c r="D974" s="77" t="s">
        <v>4805</v>
      </c>
      <c r="E974" s="77" t="s">
        <v>6855</v>
      </c>
      <c r="F974" s="77"/>
      <c r="G974" s="77" t="s">
        <v>5164</v>
      </c>
      <c r="H974" s="77" t="s">
        <v>6856</v>
      </c>
      <c r="I974" s="77" t="s">
        <v>6857</v>
      </c>
      <c r="J974" s="77" t="s">
        <v>121</v>
      </c>
      <c r="K974" s="77"/>
      <c r="L974" s="77"/>
      <c r="M974" s="78"/>
      <c r="N974" s="78"/>
      <c r="O974" s="78"/>
      <c r="P974" s="78"/>
      <c r="Q974" s="78"/>
      <c r="R974" s="77" t="s">
        <v>4803</v>
      </c>
    </row>
    <row r="975" customHeight="1" spans="1:18">
      <c r="A975" s="76" t="s">
        <v>642</v>
      </c>
      <c r="B975" s="6" t="s">
        <v>6858</v>
      </c>
      <c r="C975" s="6" t="s">
        <v>4797</v>
      </c>
      <c r="D975" s="77" t="s">
        <v>4798</v>
      </c>
      <c r="E975" s="77" t="s">
        <v>6859</v>
      </c>
      <c r="F975" s="77"/>
      <c r="G975" s="77" t="s">
        <v>5634</v>
      </c>
      <c r="H975" s="77" t="s">
        <v>6149</v>
      </c>
      <c r="I975" s="77" t="s">
        <v>6010</v>
      </c>
      <c r="J975" s="77" t="s">
        <v>121</v>
      </c>
      <c r="K975" s="77"/>
      <c r="L975" s="77"/>
      <c r="M975" s="78"/>
      <c r="N975" s="78"/>
      <c r="O975" s="78"/>
      <c r="P975" s="78"/>
      <c r="Q975" s="78"/>
      <c r="R975" s="77" t="s">
        <v>4803</v>
      </c>
    </row>
    <row r="976" customHeight="1" spans="1:18">
      <c r="A976" s="76" t="s">
        <v>642</v>
      </c>
      <c r="B976" s="6" t="s">
        <v>6858</v>
      </c>
      <c r="C976" s="6" t="s">
        <v>4804</v>
      </c>
      <c r="D976" s="77" t="s">
        <v>4805</v>
      </c>
      <c r="E976" s="77" t="s">
        <v>6860</v>
      </c>
      <c r="F976" s="77"/>
      <c r="G976" s="77" t="s">
        <v>5176</v>
      </c>
      <c r="H976" s="77" t="s">
        <v>6003</v>
      </c>
      <c r="I976" s="77" t="s">
        <v>6300</v>
      </c>
      <c r="J976" s="77" t="s">
        <v>121</v>
      </c>
      <c r="K976" s="77"/>
      <c r="L976" s="77"/>
      <c r="M976" s="78"/>
      <c r="N976" s="78"/>
      <c r="O976" s="78"/>
      <c r="P976" s="78"/>
      <c r="Q976" s="78"/>
      <c r="R976" s="77" t="s">
        <v>4803</v>
      </c>
    </row>
    <row r="977" customHeight="1" spans="1:18">
      <c r="A977" s="76" t="s">
        <v>642</v>
      </c>
      <c r="B977" s="6" t="s">
        <v>6861</v>
      </c>
      <c r="C977" s="6" t="s">
        <v>4797</v>
      </c>
      <c r="D977" s="77" t="s">
        <v>4798</v>
      </c>
      <c r="E977" s="77" t="s">
        <v>6862</v>
      </c>
      <c r="F977" s="77"/>
      <c r="G977" s="77" t="s">
        <v>5747</v>
      </c>
      <c r="H977" s="77" t="s">
        <v>6096</v>
      </c>
      <c r="I977" s="77" t="s">
        <v>4813</v>
      </c>
      <c r="J977" s="77" t="s">
        <v>121</v>
      </c>
      <c r="K977" s="77"/>
      <c r="L977" s="77"/>
      <c r="M977" s="78"/>
      <c r="N977" s="78"/>
      <c r="O977" s="78"/>
      <c r="P977" s="78"/>
      <c r="Q977" s="78"/>
      <c r="R977" s="77" t="s">
        <v>4803</v>
      </c>
    </row>
    <row r="978" customHeight="1" spans="1:18">
      <c r="A978" s="76" t="s">
        <v>642</v>
      </c>
      <c r="B978" s="6" t="s">
        <v>6861</v>
      </c>
      <c r="C978" s="6" t="s">
        <v>4804</v>
      </c>
      <c r="D978" s="77" t="s">
        <v>4805</v>
      </c>
      <c r="E978" s="77" t="s">
        <v>6863</v>
      </c>
      <c r="F978" s="77"/>
      <c r="G978" s="77" t="s">
        <v>5179</v>
      </c>
      <c r="H978" s="77" t="s">
        <v>5165</v>
      </c>
      <c r="I978" s="77" t="s">
        <v>5244</v>
      </c>
      <c r="J978" s="77" t="s">
        <v>121</v>
      </c>
      <c r="K978" s="77"/>
      <c r="L978" s="77"/>
      <c r="M978" s="78"/>
      <c r="N978" s="78"/>
      <c r="O978" s="78"/>
      <c r="P978" s="78"/>
      <c r="Q978" s="78"/>
      <c r="R978" s="77" t="s">
        <v>4803</v>
      </c>
    </row>
    <row r="979" customHeight="1" spans="1:18">
      <c r="A979" s="76" t="s">
        <v>642</v>
      </c>
      <c r="B979" s="6" t="s">
        <v>6864</v>
      </c>
      <c r="C979" s="6" t="s">
        <v>4797</v>
      </c>
      <c r="D979" s="77" t="s">
        <v>4798</v>
      </c>
      <c r="E979" s="77" t="s">
        <v>6865</v>
      </c>
      <c r="F979" s="77"/>
      <c r="G979" s="77" t="s">
        <v>5192</v>
      </c>
      <c r="H979" s="77" t="s">
        <v>6866</v>
      </c>
      <c r="I979" s="77" t="s">
        <v>5172</v>
      </c>
      <c r="J979" s="77" t="s">
        <v>121</v>
      </c>
      <c r="K979" s="77"/>
      <c r="L979" s="77"/>
      <c r="M979" s="78"/>
      <c r="N979" s="78"/>
      <c r="O979" s="78"/>
      <c r="P979" s="78"/>
      <c r="Q979" s="78"/>
      <c r="R979" s="77" t="s">
        <v>4803</v>
      </c>
    </row>
    <row r="980" customHeight="1" spans="1:18">
      <c r="A980" s="76" t="s">
        <v>642</v>
      </c>
      <c r="B980" s="6" t="s">
        <v>6864</v>
      </c>
      <c r="C980" s="6" t="s">
        <v>4804</v>
      </c>
      <c r="D980" s="77" t="s">
        <v>4805</v>
      </c>
      <c r="E980" s="77" t="s">
        <v>6867</v>
      </c>
      <c r="F980" s="77"/>
      <c r="G980" s="77" t="s">
        <v>5869</v>
      </c>
      <c r="H980" s="77" t="s">
        <v>6868</v>
      </c>
      <c r="I980" s="77" t="s">
        <v>4816</v>
      </c>
      <c r="J980" s="77" t="s">
        <v>121</v>
      </c>
      <c r="K980" s="77"/>
      <c r="L980" s="77"/>
      <c r="M980" s="78"/>
      <c r="N980" s="78"/>
      <c r="O980" s="78"/>
      <c r="P980" s="78"/>
      <c r="Q980" s="78"/>
      <c r="R980" s="77" t="s">
        <v>4803</v>
      </c>
    </row>
    <row r="981" customHeight="1" spans="1:18">
      <c r="A981" s="76" t="s">
        <v>642</v>
      </c>
      <c r="B981" s="6" t="s">
        <v>6869</v>
      </c>
      <c r="C981" s="6" t="s">
        <v>4797</v>
      </c>
      <c r="D981" s="77" t="s">
        <v>4798</v>
      </c>
      <c r="E981" s="77" t="s">
        <v>6870</v>
      </c>
      <c r="F981" s="77"/>
      <c r="G981" s="77" t="s">
        <v>6008</v>
      </c>
      <c r="H981" s="77" t="s">
        <v>6871</v>
      </c>
      <c r="I981" s="77" t="s">
        <v>5093</v>
      </c>
      <c r="J981" s="77" t="s">
        <v>121</v>
      </c>
      <c r="K981" s="77"/>
      <c r="L981" s="77"/>
      <c r="M981" s="78"/>
      <c r="N981" s="78"/>
      <c r="O981" s="78"/>
      <c r="P981" s="78"/>
      <c r="Q981" s="78"/>
      <c r="R981" s="77" t="s">
        <v>4803</v>
      </c>
    </row>
    <row r="982" customHeight="1" spans="1:18">
      <c r="A982" s="76" t="s">
        <v>642</v>
      </c>
      <c r="B982" s="6" t="s">
        <v>6869</v>
      </c>
      <c r="C982" s="6" t="s">
        <v>4804</v>
      </c>
      <c r="D982" s="77" t="s">
        <v>4805</v>
      </c>
      <c r="E982" s="77" t="s">
        <v>6872</v>
      </c>
      <c r="F982" s="77"/>
      <c r="G982" s="77" t="s">
        <v>5176</v>
      </c>
      <c r="H982" s="77" t="s">
        <v>6154</v>
      </c>
      <c r="I982" s="77" t="s">
        <v>6300</v>
      </c>
      <c r="J982" s="77" t="s">
        <v>121</v>
      </c>
      <c r="K982" s="77"/>
      <c r="L982" s="77"/>
      <c r="M982" s="78"/>
      <c r="N982" s="78"/>
      <c r="O982" s="78"/>
      <c r="P982" s="78"/>
      <c r="Q982" s="78"/>
      <c r="R982" s="77" t="s">
        <v>4803</v>
      </c>
    </row>
    <row r="983" customHeight="1" spans="1:18">
      <c r="A983" s="76" t="s">
        <v>642</v>
      </c>
      <c r="B983" s="6" t="s">
        <v>6873</v>
      </c>
      <c r="C983" s="6" t="s">
        <v>4797</v>
      </c>
      <c r="D983" s="77" t="s">
        <v>4798</v>
      </c>
      <c r="E983" s="77" t="s">
        <v>6874</v>
      </c>
      <c r="F983" s="77"/>
      <c r="G983" s="77" t="s">
        <v>5747</v>
      </c>
      <c r="H983" s="77" t="s">
        <v>6842</v>
      </c>
      <c r="I983" s="77" t="s">
        <v>6372</v>
      </c>
      <c r="J983" s="77" t="s">
        <v>121</v>
      </c>
      <c r="K983" s="77"/>
      <c r="L983" s="77"/>
      <c r="M983" s="78"/>
      <c r="N983" s="78"/>
      <c r="O983" s="78"/>
      <c r="P983" s="78"/>
      <c r="Q983" s="78"/>
      <c r="R983" s="77" t="s">
        <v>4803</v>
      </c>
    </row>
    <row r="984" customHeight="1" spans="1:18">
      <c r="A984" s="76" t="s">
        <v>642</v>
      </c>
      <c r="B984" s="6" t="s">
        <v>6873</v>
      </c>
      <c r="C984" s="6" t="s">
        <v>4804</v>
      </c>
      <c r="D984" s="77" t="s">
        <v>4805</v>
      </c>
      <c r="E984" s="77" t="s">
        <v>6875</v>
      </c>
      <c r="F984" s="77"/>
      <c r="G984" s="77" t="s">
        <v>5631</v>
      </c>
      <c r="H984" s="77" t="s">
        <v>5156</v>
      </c>
      <c r="I984" s="77" t="s">
        <v>5181</v>
      </c>
      <c r="J984" s="77" t="s">
        <v>121</v>
      </c>
      <c r="K984" s="77"/>
      <c r="L984" s="77"/>
      <c r="M984" s="78"/>
      <c r="N984" s="78"/>
      <c r="O984" s="78"/>
      <c r="P984" s="78"/>
      <c r="Q984" s="78"/>
      <c r="R984" s="77" t="s">
        <v>4803</v>
      </c>
    </row>
    <row r="985" customHeight="1" spans="1:18">
      <c r="A985" s="76" t="s">
        <v>642</v>
      </c>
      <c r="B985" s="6" t="s">
        <v>6876</v>
      </c>
      <c r="C985" s="6" t="s">
        <v>4797</v>
      </c>
      <c r="D985" s="77" t="s">
        <v>4798</v>
      </c>
      <c r="E985" s="77" t="s">
        <v>6877</v>
      </c>
      <c r="F985" s="77"/>
      <c r="G985" s="77" t="s">
        <v>6878</v>
      </c>
      <c r="H985" s="77" t="s">
        <v>5196</v>
      </c>
      <c r="I985" s="77" t="s">
        <v>5840</v>
      </c>
      <c r="J985" s="77" t="s">
        <v>121</v>
      </c>
      <c r="K985" s="77"/>
      <c r="L985" s="77"/>
      <c r="M985" s="78"/>
      <c r="N985" s="78"/>
      <c r="O985" s="78"/>
      <c r="P985" s="78"/>
      <c r="Q985" s="78"/>
      <c r="R985" s="77" t="s">
        <v>4803</v>
      </c>
    </row>
    <row r="986" customHeight="1" spans="1:18">
      <c r="A986" s="76" t="s">
        <v>642</v>
      </c>
      <c r="B986" s="6" t="s">
        <v>6876</v>
      </c>
      <c r="C986" s="6" t="s">
        <v>4804</v>
      </c>
      <c r="D986" s="77" t="s">
        <v>4805</v>
      </c>
      <c r="E986" s="77" t="s">
        <v>6879</v>
      </c>
      <c r="F986" s="77"/>
      <c r="G986" s="77" t="s">
        <v>5719</v>
      </c>
      <c r="H986" s="77" t="s">
        <v>5400</v>
      </c>
      <c r="I986" s="77" t="s">
        <v>5675</v>
      </c>
      <c r="J986" s="77" t="s">
        <v>121</v>
      </c>
      <c r="K986" s="77"/>
      <c r="L986" s="77"/>
      <c r="M986" s="78"/>
      <c r="N986" s="78"/>
      <c r="O986" s="78"/>
      <c r="P986" s="78"/>
      <c r="Q986" s="78"/>
      <c r="R986" s="77" t="s">
        <v>4803</v>
      </c>
    </row>
    <row r="987" customHeight="1" spans="1:18">
      <c r="A987" s="76" t="s">
        <v>642</v>
      </c>
      <c r="B987" s="6" t="s">
        <v>6880</v>
      </c>
      <c r="C987" s="6" t="s">
        <v>4797</v>
      </c>
      <c r="D987" s="77" t="s">
        <v>4798</v>
      </c>
      <c r="E987" s="77" t="s">
        <v>6881</v>
      </c>
      <c r="F987" s="77"/>
      <c r="G987" s="77" t="s">
        <v>6303</v>
      </c>
      <c r="H987" s="77" t="s">
        <v>5156</v>
      </c>
      <c r="I987" s="77" t="s">
        <v>5172</v>
      </c>
      <c r="J987" s="77" t="s">
        <v>121</v>
      </c>
      <c r="K987" s="77"/>
      <c r="L987" s="77"/>
      <c r="M987" s="78"/>
      <c r="N987" s="78"/>
      <c r="O987" s="78"/>
      <c r="P987" s="78"/>
      <c r="Q987" s="78"/>
      <c r="R987" s="77" t="s">
        <v>4803</v>
      </c>
    </row>
    <row r="988" customHeight="1" spans="1:18">
      <c r="A988" s="76" t="s">
        <v>642</v>
      </c>
      <c r="B988" s="6" t="s">
        <v>6880</v>
      </c>
      <c r="C988" s="6" t="s">
        <v>4804</v>
      </c>
      <c r="D988" s="77" t="s">
        <v>4805</v>
      </c>
      <c r="E988" s="77" t="s">
        <v>6882</v>
      </c>
      <c r="F988" s="77"/>
      <c r="G988" s="77" t="s">
        <v>5869</v>
      </c>
      <c r="H988" s="77" t="s">
        <v>6305</v>
      </c>
      <c r="I988" s="77" t="s">
        <v>5646</v>
      </c>
      <c r="J988" s="77" t="s">
        <v>121</v>
      </c>
      <c r="K988" s="77"/>
      <c r="L988" s="77"/>
      <c r="M988" s="78"/>
      <c r="N988" s="78"/>
      <c r="O988" s="78"/>
      <c r="P988" s="78"/>
      <c r="Q988" s="78"/>
      <c r="R988" s="77" t="s">
        <v>4803</v>
      </c>
    </row>
    <row r="989" customHeight="1" spans="1:18">
      <c r="A989" s="76" t="s">
        <v>642</v>
      </c>
      <c r="B989" s="6" t="s">
        <v>6883</v>
      </c>
      <c r="C989" s="6" t="s">
        <v>4797</v>
      </c>
      <c r="D989" s="77" t="s">
        <v>4798</v>
      </c>
      <c r="E989" s="77" t="s">
        <v>6884</v>
      </c>
      <c r="F989" s="77"/>
      <c r="G989" s="77" t="s">
        <v>5174</v>
      </c>
      <c r="H989" s="77" t="s">
        <v>5750</v>
      </c>
      <c r="I989" s="77" t="s">
        <v>5194</v>
      </c>
      <c r="J989" s="77" t="s">
        <v>121</v>
      </c>
      <c r="K989" s="77"/>
      <c r="L989" s="77"/>
      <c r="M989" s="78"/>
      <c r="N989" s="78"/>
      <c r="O989" s="78"/>
      <c r="P989" s="78"/>
      <c r="Q989" s="78"/>
      <c r="R989" s="77" t="s">
        <v>4803</v>
      </c>
    </row>
    <row r="990" customHeight="1" spans="1:18">
      <c r="A990" s="76" t="s">
        <v>642</v>
      </c>
      <c r="B990" s="6" t="s">
        <v>6883</v>
      </c>
      <c r="C990" s="6" t="s">
        <v>4804</v>
      </c>
      <c r="D990" s="77" t="s">
        <v>4805</v>
      </c>
      <c r="E990" s="77" t="s">
        <v>6885</v>
      </c>
      <c r="F990" s="77"/>
      <c r="G990" s="77" t="s">
        <v>5205</v>
      </c>
      <c r="H990" s="77" t="s">
        <v>6886</v>
      </c>
      <c r="I990" s="77" t="s">
        <v>5646</v>
      </c>
      <c r="J990" s="77" t="s">
        <v>121</v>
      </c>
      <c r="K990" s="77"/>
      <c r="L990" s="77"/>
      <c r="M990" s="78"/>
      <c r="N990" s="78"/>
      <c r="O990" s="78"/>
      <c r="P990" s="78"/>
      <c r="Q990" s="78"/>
      <c r="R990" s="77" t="s">
        <v>4803</v>
      </c>
    </row>
    <row r="991" customHeight="1" spans="1:18">
      <c r="A991" s="76" t="s">
        <v>642</v>
      </c>
      <c r="B991" s="6" t="s">
        <v>6887</v>
      </c>
      <c r="C991" s="6" t="s">
        <v>4797</v>
      </c>
      <c r="D991" s="77" t="s">
        <v>4798</v>
      </c>
      <c r="E991" s="77" t="s">
        <v>6888</v>
      </c>
      <c r="F991" s="77"/>
      <c r="G991" s="77" t="s">
        <v>6303</v>
      </c>
      <c r="H991" s="77" t="s">
        <v>5156</v>
      </c>
      <c r="I991" s="77" t="s">
        <v>5172</v>
      </c>
      <c r="J991" s="77" t="s">
        <v>121</v>
      </c>
      <c r="K991" s="77"/>
      <c r="L991" s="77"/>
      <c r="M991" s="78"/>
      <c r="N991" s="78"/>
      <c r="O991" s="78"/>
      <c r="P991" s="78"/>
      <c r="Q991" s="78"/>
      <c r="R991" s="77" t="s">
        <v>4803</v>
      </c>
    </row>
    <row r="992" customHeight="1" spans="1:18">
      <c r="A992" s="76" t="s">
        <v>642</v>
      </c>
      <c r="B992" s="6" t="s">
        <v>6887</v>
      </c>
      <c r="C992" s="6" t="s">
        <v>4804</v>
      </c>
      <c r="D992" s="77" t="s">
        <v>4805</v>
      </c>
      <c r="E992" s="77" t="s">
        <v>6889</v>
      </c>
      <c r="F992" s="77"/>
      <c r="G992" s="77" t="s">
        <v>5869</v>
      </c>
      <c r="H992" s="77" t="s">
        <v>6890</v>
      </c>
      <c r="I992" s="77" t="s">
        <v>5986</v>
      </c>
      <c r="J992" s="77" t="s">
        <v>121</v>
      </c>
      <c r="K992" s="77"/>
      <c r="L992" s="77"/>
      <c r="M992" s="78"/>
      <c r="N992" s="78"/>
      <c r="O992" s="78"/>
      <c r="P992" s="78"/>
      <c r="Q992" s="78"/>
      <c r="R992" s="77" t="s">
        <v>4803</v>
      </c>
    </row>
    <row r="993" customHeight="1" spans="1:18">
      <c r="A993" s="76" t="s">
        <v>642</v>
      </c>
      <c r="B993" s="6" t="s">
        <v>6891</v>
      </c>
      <c r="C993" s="6" t="s">
        <v>4797</v>
      </c>
      <c r="D993" s="77" t="s">
        <v>4798</v>
      </c>
      <c r="E993" s="77" t="s">
        <v>6859</v>
      </c>
      <c r="F993" s="77"/>
      <c r="G993" s="77" t="s">
        <v>5634</v>
      </c>
      <c r="H993" s="77" t="s">
        <v>6149</v>
      </c>
      <c r="I993" s="77" t="s">
        <v>6010</v>
      </c>
      <c r="J993" s="77" t="s">
        <v>121</v>
      </c>
      <c r="K993" s="77"/>
      <c r="L993" s="77"/>
      <c r="M993" s="78"/>
      <c r="N993" s="78"/>
      <c r="O993" s="78"/>
      <c r="P993" s="78"/>
      <c r="Q993" s="78"/>
      <c r="R993" s="77" t="s">
        <v>4803</v>
      </c>
    </row>
    <row r="994" customHeight="1" spans="1:18">
      <c r="A994" s="76" t="s">
        <v>642</v>
      </c>
      <c r="B994" s="6" t="s">
        <v>6891</v>
      </c>
      <c r="C994" s="6" t="s">
        <v>4804</v>
      </c>
      <c r="D994" s="77" t="s">
        <v>4805</v>
      </c>
      <c r="E994" s="77" t="s">
        <v>6860</v>
      </c>
      <c r="F994" s="77"/>
      <c r="G994" s="77" t="s">
        <v>5176</v>
      </c>
      <c r="H994" s="77" t="s">
        <v>6003</v>
      </c>
      <c r="I994" s="77" t="s">
        <v>5197</v>
      </c>
      <c r="J994" s="77" t="s">
        <v>121</v>
      </c>
      <c r="K994" s="77"/>
      <c r="L994" s="77"/>
      <c r="M994" s="78"/>
      <c r="N994" s="78"/>
      <c r="O994" s="78"/>
      <c r="P994" s="78"/>
      <c r="Q994" s="78"/>
      <c r="R994" s="77" t="s">
        <v>4803</v>
      </c>
    </row>
    <row r="995" customHeight="1" spans="1:18">
      <c r="A995" s="76" t="s">
        <v>642</v>
      </c>
      <c r="B995" s="6" t="s">
        <v>6892</v>
      </c>
      <c r="C995" s="6" t="s">
        <v>4797</v>
      </c>
      <c r="D995" s="77" t="s">
        <v>4798</v>
      </c>
      <c r="E995" s="77" t="s">
        <v>6893</v>
      </c>
      <c r="F995" s="77"/>
      <c r="G995" s="77" t="s">
        <v>4955</v>
      </c>
      <c r="H995" s="77" t="s">
        <v>5039</v>
      </c>
      <c r="I995" s="77" t="s">
        <v>5194</v>
      </c>
      <c r="J995" s="77" t="s">
        <v>121</v>
      </c>
      <c r="K995" s="77"/>
      <c r="L995" s="77"/>
      <c r="M995" s="78"/>
      <c r="N995" s="78"/>
      <c r="O995" s="78"/>
      <c r="P995" s="78"/>
      <c r="Q995" s="78"/>
      <c r="R995" s="77" t="s">
        <v>4803</v>
      </c>
    </row>
    <row r="996" customHeight="1" spans="1:18">
      <c r="A996" s="76" t="s">
        <v>642</v>
      </c>
      <c r="B996" s="6" t="s">
        <v>6892</v>
      </c>
      <c r="C996" s="6" t="s">
        <v>4804</v>
      </c>
      <c r="D996" s="77" t="s">
        <v>4805</v>
      </c>
      <c r="E996" s="77" t="s">
        <v>6894</v>
      </c>
      <c r="F996" s="77"/>
      <c r="G996" s="77" t="s">
        <v>5631</v>
      </c>
      <c r="H996" s="77" t="s">
        <v>6119</v>
      </c>
      <c r="I996" s="77" t="s">
        <v>5654</v>
      </c>
      <c r="J996" s="77" t="s">
        <v>121</v>
      </c>
      <c r="K996" s="77"/>
      <c r="L996" s="77"/>
      <c r="M996" s="78"/>
      <c r="N996" s="78"/>
      <c r="O996" s="78"/>
      <c r="P996" s="78"/>
      <c r="Q996" s="78"/>
      <c r="R996" s="77" t="s">
        <v>4803</v>
      </c>
    </row>
    <row r="997" customHeight="1" spans="1:18">
      <c r="A997" s="76" t="s">
        <v>642</v>
      </c>
      <c r="B997" s="6" t="s">
        <v>6895</v>
      </c>
      <c r="C997" s="6" t="s">
        <v>4797</v>
      </c>
      <c r="D997" s="77" t="s">
        <v>4798</v>
      </c>
      <c r="E997" s="77" t="s">
        <v>6896</v>
      </c>
      <c r="F997" s="77"/>
      <c r="G997" s="77" t="s">
        <v>5164</v>
      </c>
      <c r="H997" s="77" t="s">
        <v>6838</v>
      </c>
      <c r="I997" s="77" t="s">
        <v>4813</v>
      </c>
      <c r="J997" s="77" t="s">
        <v>121</v>
      </c>
      <c r="K997" s="77"/>
      <c r="L997" s="77"/>
      <c r="M997" s="78"/>
      <c r="N997" s="78"/>
      <c r="O997" s="78"/>
      <c r="P997" s="78"/>
      <c r="Q997" s="78"/>
      <c r="R997" s="77" t="s">
        <v>4803</v>
      </c>
    </row>
    <row r="998" customHeight="1" spans="1:18">
      <c r="A998" s="76" t="s">
        <v>642</v>
      </c>
      <c r="B998" s="6" t="s">
        <v>6895</v>
      </c>
      <c r="C998" s="6" t="s">
        <v>4804</v>
      </c>
      <c r="D998" s="77" t="s">
        <v>4805</v>
      </c>
      <c r="E998" s="77" t="s">
        <v>6897</v>
      </c>
      <c r="F998" s="77"/>
      <c r="G998" s="77" t="s">
        <v>5715</v>
      </c>
      <c r="H998" s="77" t="s">
        <v>5667</v>
      </c>
      <c r="I998" s="77" t="s">
        <v>6804</v>
      </c>
      <c r="J998" s="77" t="s">
        <v>121</v>
      </c>
      <c r="K998" s="77"/>
      <c r="L998" s="77"/>
      <c r="M998" s="78"/>
      <c r="N998" s="78"/>
      <c r="O998" s="78"/>
      <c r="P998" s="78"/>
      <c r="Q998" s="78"/>
      <c r="R998" s="77" t="s">
        <v>4803</v>
      </c>
    </row>
    <row r="999" customHeight="1" spans="1:18">
      <c r="A999" s="76" t="s">
        <v>642</v>
      </c>
      <c r="B999" s="6" t="s">
        <v>6898</v>
      </c>
      <c r="C999" s="6" t="s">
        <v>4797</v>
      </c>
      <c r="D999" s="77" t="s">
        <v>4798</v>
      </c>
      <c r="E999" s="77" t="s">
        <v>6899</v>
      </c>
      <c r="F999" s="77"/>
      <c r="G999" s="77" t="s">
        <v>6303</v>
      </c>
      <c r="H999" s="77" t="s">
        <v>6900</v>
      </c>
      <c r="I999" s="77" t="s">
        <v>5172</v>
      </c>
      <c r="J999" s="77" t="s">
        <v>121</v>
      </c>
      <c r="K999" s="77"/>
      <c r="L999" s="77"/>
      <c r="M999" s="78"/>
      <c r="N999" s="78"/>
      <c r="O999" s="78"/>
      <c r="P999" s="78"/>
      <c r="Q999" s="78"/>
      <c r="R999" s="77" t="s">
        <v>4803</v>
      </c>
    </row>
    <row r="1000" customHeight="1" spans="1:18">
      <c r="A1000" s="76" t="s">
        <v>642</v>
      </c>
      <c r="B1000" s="6" t="s">
        <v>6898</v>
      </c>
      <c r="C1000" s="6" t="s">
        <v>4804</v>
      </c>
      <c r="D1000" s="77" t="s">
        <v>4805</v>
      </c>
      <c r="E1000" s="77" t="s">
        <v>6901</v>
      </c>
      <c r="F1000" s="77"/>
      <c r="G1000" s="77" t="s">
        <v>6902</v>
      </c>
      <c r="H1000" s="77" t="s">
        <v>6903</v>
      </c>
      <c r="I1000" s="77" t="s">
        <v>5986</v>
      </c>
      <c r="J1000" s="77" t="s">
        <v>121</v>
      </c>
      <c r="K1000" s="77"/>
      <c r="L1000" s="77"/>
      <c r="M1000" s="78"/>
      <c r="N1000" s="78"/>
      <c r="O1000" s="78"/>
      <c r="P1000" s="78"/>
      <c r="Q1000" s="78"/>
      <c r="R1000" s="77" t="s">
        <v>4803</v>
      </c>
    </row>
    <row r="1001" customHeight="1" spans="1:18">
      <c r="A1001" s="76" t="s">
        <v>642</v>
      </c>
      <c r="B1001" s="6" t="s">
        <v>6904</v>
      </c>
      <c r="C1001" s="6" t="s">
        <v>4797</v>
      </c>
      <c r="D1001" s="77" t="s">
        <v>4798</v>
      </c>
      <c r="E1001" s="77" t="s">
        <v>6905</v>
      </c>
      <c r="F1001" s="77"/>
      <c r="G1001" s="77" t="s">
        <v>4955</v>
      </c>
      <c r="H1001" s="77" t="s">
        <v>5451</v>
      </c>
      <c r="I1001" s="77" t="s">
        <v>5194</v>
      </c>
      <c r="J1001" s="77" t="s">
        <v>121</v>
      </c>
      <c r="K1001" s="77"/>
      <c r="L1001" s="77"/>
      <c r="M1001" s="78"/>
      <c r="N1001" s="78"/>
      <c r="O1001" s="78"/>
      <c r="P1001" s="78"/>
      <c r="Q1001" s="78"/>
      <c r="R1001" s="77" t="s">
        <v>4803</v>
      </c>
    </row>
    <row r="1002" customHeight="1" spans="1:18">
      <c r="A1002" s="76" t="s">
        <v>642</v>
      </c>
      <c r="B1002" s="6" t="s">
        <v>6904</v>
      </c>
      <c r="C1002" s="6" t="s">
        <v>4804</v>
      </c>
      <c r="D1002" s="77" t="s">
        <v>4805</v>
      </c>
      <c r="E1002" s="77" t="s">
        <v>6906</v>
      </c>
      <c r="F1002" s="77"/>
      <c r="G1002" s="77" t="s">
        <v>5631</v>
      </c>
      <c r="H1002" s="77" t="s">
        <v>6803</v>
      </c>
      <c r="I1002" s="77" t="s">
        <v>5262</v>
      </c>
      <c r="J1002" s="77" t="s">
        <v>121</v>
      </c>
      <c r="K1002" s="77"/>
      <c r="L1002" s="77"/>
      <c r="M1002" s="78"/>
      <c r="N1002" s="78"/>
      <c r="O1002" s="78"/>
      <c r="P1002" s="78"/>
      <c r="Q1002" s="78"/>
      <c r="R1002" s="77" t="s">
        <v>4803</v>
      </c>
    </row>
    <row r="1003" customHeight="1" spans="1:18">
      <c r="A1003" s="76" t="s">
        <v>642</v>
      </c>
      <c r="B1003" s="6" t="s">
        <v>6907</v>
      </c>
      <c r="C1003" s="6" t="s">
        <v>4797</v>
      </c>
      <c r="D1003" s="77" t="s">
        <v>4798</v>
      </c>
      <c r="E1003" s="77" t="s">
        <v>6908</v>
      </c>
      <c r="F1003" s="77"/>
      <c r="G1003" s="77" t="s">
        <v>4811</v>
      </c>
      <c r="H1003" s="77" t="s">
        <v>5385</v>
      </c>
      <c r="I1003" s="77" t="s">
        <v>6854</v>
      </c>
      <c r="J1003" s="77" t="s">
        <v>121</v>
      </c>
      <c r="K1003" s="77"/>
      <c r="L1003" s="77"/>
      <c r="M1003" s="78"/>
      <c r="N1003" s="78"/>
      <c r="O1003" s="78"/>
      <c r="P1003" s="78"/>
      <c r="Q1003" s="78"/>
      <c r="R1003" s="77" t="s">
        <v>4803</v>
      </c>
    </row>
    <row r="1004" customHeight="1" spans="1:18">
      <c r="A1004" s="76" t="s">
        <v>642</v>
      </c>
      <c r="B1004" s="6" t="s">
        <v>6907</v>
      </c>
      <c r="C1004" s="6" t="s">
        <v>4804</v>
      </c>
      <c r="D1004" s="77" t="s">
        <v>4805</v>
      </c>
      <c r="E1004" s="77" t="s">
        <v>6909</v>
      </c>
      <c r="F1004" s="77"/>
      <c r="G1004" s="77" t="s">
        <v>6910</v>
      </c>
      <c r="H1004" s="77" t="s">
        <v>5193</v>
      </c>
      <c r="I1004" s="77" t="s">
        <v>5675</v>
      </c>
      <c r="J1004" s="77" t="s">
        <v>121</v>
      </c>
      <c r="K1004" s="77"/>
      <c r="L1004" s="77"/>
      <c r="M1004" s="78"/>
      <c r="N1004" s="78"/>
      <c r="O1004" s="78"/>
      <c r="P1004" s="78"/>
      <c r="Q1004" s="78"/>
      <c r="R1004" s="77" t="s">
        <v>4803</v>
      </c>
    </row>
    <row r="1005" customHeight="1" spans="1:18">
      <c r="A1005" s="76" t="s">
        <v>642</v>
      </c>
      <c r="B1005" s="6" t="s">
        <v>6911</v>
      </c>
      <c r="C1005" s="6" t="s">
        <v>4797</v>
      </c>
      <c r="D1005" s="77" t="s">
        <v>4798</v>
      </c>
      <c r="E1005" s="77" t="s">
        <v>6912</v>
      </c>
      <c r="F1005" s="77"/>
      <c r="G1005" s="77" t="s">
        <v>3966</v>
      </c>
      <c r="H1005" s="77" t="s">
        <v>5908</v>
      </c>
      <c r="I1005" s="77" t="s">
        <v>5539</v>
      </c>
      <c r="J1005" s="77" t="s">
        <v>121</v>
      </c>
      <c r="K1005" s="77"/>
      <c r="L1005" s="77"/>
      <c r="M1005" s="78"/>
      <c r="N1005" s="78"/>
      <c r="O1005" s="78"/>
      <c r="P1005" s="78"/>
      <c r="Q1005" s="78"/>
      <c r="R1005" s="77" t="s">
        <v>4803</v>
      </c>
    </row>
    <row r="1006" customHeight="1" spans="1:18">
      <c r="A1006" s="76" t="s">
        <v>642</v>
      </c>
      <c r="B1006" s="6" t="s">
        <v>6911</v>
      </c>
      <c r="C1006" s="6" t="s">
        <v>4804</v>
      </c>
      <c r="D1006" s="77" t="s">
        <v>4805</v>
      </c>
      <c r="E1006" s="77" t="s">
        <v>6913</v>
      </c>
      <c r="F1006" s="77"/>
      <c r="G1006" s="77" t="s">
        <v>5179</v>
      </c>
      <c r="H1006" s="77" t="s">
        <v>4812</v>
      </c>
      <c r="I1006" s="77" t="s">
        <v>5168</v>
      </c>
      <c r="J1006" s="77" t="s">
        <v>121</v>
      </c>
      <c r="K1006" s="77"/>
      <c r="L1006" s="77"/>
      <c r="M1006" s="78"/>
      <c r="N1006" s="78"/>
      <c r="O1006" s="78"/>
      <c r="P1006" s="78"/>
      <c r="Q1006" s="78"/>
      <c r="R1006" s="77" t="s">
        <v>4803</v>
      </c>
    </row>
    <row r="1007" customHeight="1" spans="1:18">
      <c r="A1007" s="76" t="s">
        <v>642</v>
      </c>
      <c r="B1007" s="6" t="s">
        <v>6914</v>
      </c>
      <c r="C1007" s="6" t="s">
        <v>4797</v>
      </c>
      <c r="D1007" s="77" t="s">
        <v>4798</v>
      </c>
      <c r="E1007" s="77" t="s">
        <v>6915</v>
      </c>
      <c r="F1007" s="77"/>
      <c r="G1007" s="77" t="s">
        <v>5092</v>
      </c>
      <c r="H1007" s="77" t="s">
        <v>5667</v>
      </c>
      <c r="I1007" s="77" t="s">
        <v>5178</v>
      </c>
      <c r="J1007" s="77" t="s">
        <v>121</v>
      </c>
      <c r="K1007" s="77"/>
      <c r="L1007" s="77"/>
      <c r="M1007" s="78"/>
      <c r="N1007" s="78"/>
      <c r="O1007" s="78"/>
      <c r="P1007" s="78"/>
      <c r="Q1007" s="78"/>
      <c r="R1007" s="77"/>
    </row>
    <row r="1008" customHeight="1" spans="1:18">
      <c r="A1008" s="76" t="s">
        <v>642</v>
      </c>
      <c r="B1008" s="6" t="s">
        <v>6914</v>
      </c>
      <c r="C1008" s="6" t="s">
        <v>4804</v>
      </c>
      <c r="D1008" s="77" t="s">
        <v>4805</v>
      </c>
      <c r="E1008" s="77" t="s">
        <v>6916</v>
      </c>
      <c r="F1008" s="77"/>
      <c r="G1008" s="77" t="s">
        <v>6917</v>
      </c>
      <c r="H1008" s="77" t="s">
        <v>6918</v>
      </c>
      <c r="I1008" s="77" t="s">
        <v>5189</v>
      </c>
      <c r="J1008" s="77" t="s">
        <v>121</v>
      </c>
      <c r="K1008" s="77"/>
      <c r="L1008" s="77"/>
      <c r="M1008" s="78"/>
      <c r="N1008" s="78"/>
      <c r="O1008" s="78"/>
      <c r="P1008" s="78"/>
      <c r="Q1008" s="78"/>
      <c r="R1008" s="77" t="s">
        <v>4803</v>
      </c>
    </row>
    <row r="1009" customHeight="1" spans="1:18">
      <c r="A1009" s="76" t="s">
        <v>642</v>
      </c>
      <c r="B1009" s="6" t="s">
        <v>6919</v>
      </c>
      <c r="C1009" s="6" t="s">
        <v>4797</v>
      </c>
      <c r="D1009" s="77" t="s">
        <v>4798</v>
      </c>
      <c r="E1009" s="77" t="s">
        <v>6920</v>
      </c>
      <c r="F1009" s="77"/>
      <c r="G1009" s="77" t="s">
        <v>3958</v>
      </c>
      <c r="H1009" s="77" t="s">
        <v>5440</v>
      </c>
      <c r="I1009" s="77" t="s">
        <v>6921</v>
      </c>
      <c r="J1009" s="77" t="s">
        <v>121</v>
      </c>
      <c r="K1009" s="77"/>
      <c r="L1009" s="77"/>
      <c r="M1009" s="78"/>
      <c r="N1009" s="78"/>
      <c r="O1009" s="78"/>
      <c r="P1009" s="78"/>
      <c r="Q1009" s="78"/>
      <c r="R1009" s="77" t="s">
        <v>4803</v>
      </c>
    </row>
    <row r="1010" customHeight="1" spans="1:18">
      <c r="A1010" s="76" t="s">
        <v>642</v>
      </c>
      <c r="B1010" s="6" t="s">
        <v>6919</v>
      </c>
      <c r="C1010" s="6" t="s">
        <v>4804</v>
      </c>
      <c r="D1010" s="77" t="s">
        <v>4805</v>
      </c>
      <c r="E1010" s="77" t="s">
        <v>6922</v>
      </c>
      <c r="F1010" s="77"/>
      <c r="G1010" s="77" t="s">
        <v>5715</v>
      </c>
      <c r="H1010" s="77" t="s">
        <v>5193</v>
      </c>
      <c r="I1010" s="77" t="s">
        <v>6804</v>
      </c>
      <c r="J1010" s="77" t="s">
        <v>121</v>
      </c>
      <c r="K1010" s="77"/>
      <c r="L1010" s="77"/>
      <c r="M1010" s="78"/>
      <c r="N1010" s="78"/>
      <c r="O1010" s="78"/>
      <c r="P1010" s="78"/>
      <c r="Q1010" s="78"/>
      <c r="R1010" s="77" t="s">
        <v>4803</v>
      </c>
    </row>
    <row r="1011" customHeight="1" spans="1:18">
      <c r="A1011" s="76" t="s">
        <v>642</v>
      </c>
      <c r="B1011" s="6" t="s">
        <v>6923</v>
      </c>
      <c r="C1011" s="6" t="s">
        <v>4797</v>
      </c>
      <c r="D1011" s="77" t="s">
        <v>4798</v>
      </c>
      <c r="E1011" s="77" t="s">
        <v>6924</v>
      </c>
      <c r="F1011" s="77"/>
      <c r="G1011" s="77" t="s">
        <v>3170</v>
      </c>
      <c r="H1011" s="77" t="s">
        <v>5261</v>
      </c>
      <c r="I1011" s="77" t="s">
        <v>5599</v>
      </c>
      <c r="J1011" s="77" t="s">
        <v>121</v>
      </c>
      <c r="K1011" s="77"/>
      <c r="L1011" s="77"/>
      <c r="M1011" s="78"/>
      <c r="N1011" s="78"/>
      <c r="O1011" s="78"/>
      <c r="P1011" s="78"/>
      <c r="Q1011" s="78"/>
      <c r="R1011" s="77" t="s">
        <v>4803</v>
      </c>
    </row>
    <row r="1012" customHeight="1" spans="1:18">
      <c r="A1012" s="76" t="s">
        <v>642</v>
      </c>
      <c r="B1012" s="6" t="s">
        <v>6923</v>
      </c>
      <c r="C1012" s="6" t="s">
        <v>4804</v>
      </c>
      <c r="D1012" s="77" t="s">
        <v>4805</v>
      </c>
      <c r="E1012" s="77" t="s">
        <v>6925</v>
      </c>
      <c r="F1012" s="77"/>
      <c r="G1012" s="77" t="s">
        <v>5747</v>
      </c>
      <c r="H1012" s="77" t="s">
        <v>5571</v>
      </c>
      <c r="I1012" s="77" t="s">
        <v>5530</v>
      </c>
      <c r="J1012" s="77" t="s">
        <v>121</v>
      </c>
      <c r="K1012" s="77"/>
      <c r="L1012" s="77"/>
      <c r="M1012" s="78"/>
      <c r="N1012" s="78"/>
      <c r="O1012" s="78"/>
      <c r="P1012" s="78"/>
      <c r="Q1012" s="78"/>
      <c r="R1012" s="77" t="s">
        <v>4803</v>
      </c>
    </row>
    <row r="1013" customHeight="1" spans="1:18">
      <c r="A1013" s="76" t="s">
        <v>642</v>
      </c>
      <c r="B1013" s="6" t="s">
        <v>6926</v>
      </c>
      <c r="C1013" s="6" t="s">
        <v>4797</v>
      </c>
      <c r="D1013" s="77" t="s">
        <v>4798</v>
      </c>
      <c r="E1013" s="77" t="s">
        <v>6927</v>
      </c>
      <c r="F1013" s="77"/>
      <c r="G1013" s="77" t="s">
        <v>5176</v>
      </c>
      <c r="H1013" s="77" t="s">
        <v>6252</v>
      </c>
      <c r="I1013" s="77" t="s">
        <v>5194</v>
      </c>
      <c r="J1013" s="77" t="s">
        <v>121</v>
      </c>
      <c r="K1013" s="77"/>
      <c r="L1013" s="77"/>
      <c r="M1013" s="78"/>
      <c r="N1013" s="78"/>
      <c r="O1013" s="78"/>
      <c r="P1013" s="78"/>
      <c r="Q1013" s="78"/>
      <c r="R1013" s="77" t="s">
        <v>4803</v>
      </c>
    </row>
    <row r="1014" customHeight="1" spans="1:18">
      <c r="A1014" s="76" t="s">
        <v>642</v>
      </c>
      <c r="B1014" s="6" t="s">
        <v>6926</v>
      </c>
      <c r="C1014" s="6" t="s">
        <v>4804</v>
      </c>
      <c r="D1014" s="77" t="s">
        <v>4805</v>
      </c>
      <c r="E1014" s="77" t="s">
        <v>6928</v>
      </c>
      <c r="F1014" s="77"/>
      <c r="G1014" s="77" t="s">
        <v>5715</v>
      </c>
      <c r="H1014" s="77" t="s">
        <v>6698</v>
      </c>
      <c r="I1014" s="77" t="s">
        <v>5197</v>
      </c>
      <c r="J1014" s="77" t="s">
        <v>121</v>
      </c>
      <c r="K1014" s="77"/>
      <c r="L1014" s="77"/>
      <c r="M1014" s="78"/>
      <c r="N1014" s="78"/>
      <c r="O1014" s="78"/>
      <c r="P1014" s="78"/>
      <c r="Q1014" s="78"/>
      <c r="R1014" s="77" t="s">
        <v>4803</v>
      </c>
    </row>
    <row r="1015" customHeight="1" spans="1:18">
      <c r="A1015" s="76" t="s">
        <v>642</v>
      </c>
      <c r="B1015" s="6" t="s">
        <v>4283</v>
      </c>
      <c r="C1015" s="6" t="s">
        <v>4797</v>
      </c>
      <c r="D1015" s="77" t="s">
        <v>4798</v>
      </c>
      <c r="E1015" s="77" t="s">
        <v>6770</v>
      </c>
      <c r="F1015" s="77"/>
      <c r="G1015" s="77" t="s">
        <v>3170</v>
      </c>
      <c r="H1015" s="77" t="s">
        <v>5119</v>
      </c>
      <c r="I1015" s="77" t="s">
        <v>5621</v>
      </c>
      <c r="J1015" s="77" t="s">
        <v>121</v>
      </c>
      <c r="K1015" s="77"/>
      <c r="L1015" s="77"/>
      <c r="M1015" s="78"/>
      <c r="N1015" s="78"/>
      <c r="O1015" s="78"/>
      <c r="P1015" s="78"/>
      <c r="Q1015" s="78"/>
      <c r="R1015" s="77" t="s">
        <v>4803</v>
      </c>
    </row>
    <row r="1016" customHeight="1" spans="1:18">
      <c r="A1016" s="76" t="s">
        <v>642</v>
      </c>
      <c r="B1016" s="6" t="s">
        <v>4283</v>
      </c>
      <c r="C1016" s="6" t="s">
        <v>4804</v>
      </c>
      <c r="D1016" s="77" t="s">
        <v>4805</v>
      </c>
      <c r="E1016" s="77" t="s">
        <v>6929</v>
      </c>
      <c r="F1016" s="77"/>
      <c r="G1016" s="77" t="s">
        <v>4980</v>
      </c>
      <c r="H1016" s="77" t="s">
        <v>5119</v>
      </c>
      <c r="I1016" s="77" t="s">
        <v>5654</v>
      </c>
      <c r="J1016" s="77" t="s">
        <v>121</v>
      </c>
      <c r="K1016" s="77"/>
      <c r="L1016" s="77"/>
      <c r="M1016" s="78"/>
      <c r="N1016" s="78"/>
      <c r="O1016" s="78"/>
      <c r="P1016" s="78"/>
      <c r="Q1016" s="78"/>
      <c r="R1016" s="77" t="s">
        <v>4803</v>
      </c>
    </row>
    <row r="1017" customHeight="1" spans="1:18">
      <c r="A1017" s="76" t="s">
        <v>642</v>
      </c>
      <c r="B1017" s="6" t="s">
        <v>6930</v>
      </c>
      <c r="C1017" s="6" t="s">
        <v>4797</v>
      </c>
      <c r="D1017" s="77" t="s">
        <v>4798</v>
      </c>
      <c r="E1017" s="77" t="s">
        <v>6931</v>
      </c>
      <c r="F1017" s="77"/>
      <c r="G1017" s="77" t="s">
        <v>5174</v>
      </c>
      <c r="H1017" s="77" t="s">
        <v>6932</v>
      </c>
      <c r="I1017" s="77" t="s">
        <v>5530</v>
      </c>
      <c r="J1017" s="77" t="s">
        <v>121</v>
      </c>
      <c r="K1017" s="77"/>
      <c r="L1017" s="77"/>
      <c r="M1017" s="78"/>
      <c r="N1017" s="78"/>
      <c r="O1017" s="78"/>
      <c r="P1017" s="78"/>
      <c r="Q1017" s="78"/>
      <c r="R1017" s="77" t="s">
        <v>4803</v>
      </c>
    </row>
    <row r="1018" customHeight="1" spans="1:18">
      <c r="A1018" s="76" t="s">
        <v>642</v>
      </c>
      <c r="B1018" s="6" t="s">
        <v>6930</v>
      </c>
      <c r="C1018" s="6" t="s">
        <v>4804</v>
      </c>
      <c r="D1018" s="77" t="s">
        <v>4805</v>
      </c>
      <c r="E1018" s="77" t="s">
        <v>6933</v>
      </c>
      <c r="F1018" s="77"/>
      <c r="G1018" s="77" t="s">
        <v>5719</v>
      </c>
      <c r="H1018" s="77" t="s">
        <v>6856</v>
      </c>
      <c r="I1018" s="77" t="s">
        <v>5262</v>
      </c>
      <c r="J1018" s="77" t="s">
        <v>121</v>
      </c>
      <c r="K1018" s="77"/>
      <c r="L1018" s="77"/>
      <c r="M1018" s="78"/>
      <c r="N1018" s="78"/>
      <c r="O1018" s="78"/>
      <c r="P1018" s="78"/>
      <c r="Q1018" s="78"/>
      <c r="R1018" s="77" t="s">
        <v>4803</v>
      </c>
    </row>
    <row r="1019" customHeight="1" spans="1:18">
      <c r="A1019" s="76" t="s">
        <v>642</v>
      </c>
      <c r="B1019" s="6" t="s">
        <v>6934</v>
      </c>
      <c r="C1019" s="6" t="s">
        <v>4797</v>
      </c>
      <c r="D1019" s="77" t="s">
        <v>4798</v>
      </c>
      <c r="E1019" s="77" t="s">
        <v>6935</v>
      </c>
      <c r="F1019" s="77"/>
      <c r="G1019" s="77" t="s">
        <v>5174</v>
      </c>
      <c r="H1019" s="77" t="s">
        <v>5193</v>
      </c>
      <c r="I1019" s="77" t="s">
        <v>5530</v>
      </c>
      <c r="J1019" s="77" t="s">
        <v>121</v>
      </c>
      <c r="K1019" s="77"/>
      <c r="L1019" s="77"/>
      <c r="M1019" s="78"/>
      <c r="N1019" s="78"/>
      <c r="O1019" s="78"/>
      <c r="P1019" s="78"/>
      <c r="Q1019" s="78"/>
      <c r="R1019" s="77" t="s">
        <v>4803</v>
      </c>
    </row>
    <row r="1020" customHeight="1" spans="1:18">
      <c r="A1020" s="76" t="s">
        <v>642</v>
      </c>
      <c r="B1020" s="6" t="s">
        <v>6934</v>
      </c>
      <c r="C1020" s="6" t="s">
        <v>4804</v>
      </c>
      <c r="D1020" s="77" t="s">
        <v>4805</v>
      </c>
      <c r="E1020" s="77" t="s">
        <v>6936</v>
      </c>
      <c r="F1020" s="77"/>
      <c r="G1020" s="77" t="s">
        <v>5719</v>
      </c>
      <c r="H1020" s="77" t="s">
        <v>6937</v>
      </c>
      <c r="I1020" s="77" t="s">
        <v>5197</v>
      </c>
      <c r="J1020" s="77" t="s">
        <v>121</v>
      </c>
      <c r="K1020" s="77"/>
      <c r="L1020" s="77"/>
      <c r="M1020" s="78"/>
      <c r="N1020" s="78"/>
      <c r="O1020" s="78"/>
      <c r="P1020" s="78"/>
      <c r="Q1020" s="78"/>
      <c r="R1020" s="77" t="s">
        <v>4803</v>
      </c>
    </row>
    <row r="1021" customHeight="1" spans="1:18">
      <c r="A1021" s="76" t="s">
        <v>642</v>
      </c>
      <c r="B1021" s="6" t="s">
        <v>6938</v>
      </c>
      <c r="C1021" s="6" t="s">
        <v>4797</v>
      </c>
      <c r="D1021" s="77" t="s">
        <v>4798</v>
      </c>
      <c r="E1021" s="77" t="s">
        <v>6939</v>
      </c>
      <c r="F1021" s="77"/>
      <c r="G1021" s="77" t="s">
        <v>4955</v>
      </c>
      <c r="H1021" s="77" t="s">
        <v>5440</v>
      </c>
      <c r="I1021" s="77" t="s">
        <v>4813</v>
      </c>
      <c r="J1021" s="77" t="s">
        <v>121</v>
      </c>
      <c r="K1021" s="77"/>
      <c r="L1021" s="77"/>
      <c r="M1021" s="78"/>
      <c r="N1021" s="78"/>
      <c r="O1021" s="78"/>
      <c r="P1021" s="78"/>
      <c r="Q1021" s="78"/>
      <c r="R1021" s="77" t="s">
        <v>4803</v>
      </c>
    </row>
    <row r="1022" customHeight="1" spans="1:18">
      <c r="A1022" s="76" t="s">
        <v>642</v>
      </c>
      <c r="B1022" s="6" t="s">
        <v>6938</v>
      </c>
      <c r="C1022" s="6" t="s">
        <v>4804</v>
      </c>
      <c r="D1022" s="77" t="s">
        <v>4805</v>
      </c>
      <c r="E1022" s="77" t="s">
        <v>6940</v>
      </c>
      <c r="F1022" s="77"/>
      <c r="G1022" s="77" t="s">
        <v>5631</v>
      </c>
      <c r="H1022" s="77" t="s">
        <v>5440</v>
      </c>
      <c r="I1022" s="77" t="s">
        <v>4816</v>
      </c>
      <c r="J1022" s="77" t="s">
        <v>121</v>
      </c>
      <c r="K1022" s="77"/>
      <c r="L1022" s="77"/>
      <c r="M1022" s="78"/>
      <c r="N1022" s="78"/>
      <c r="O1022" s="78"/>
      <c r="P1022" s="78"/>
      <c r="Q1022" s="78"/>
      <c r="R1022" s="77" t="s">
        <v>4803</v>
      </c>
    </row>
    <row r="1023" customHeight="1" spans="1:18">
      <c r="A1023" s="76" t="s">
        <v>642</v>
      </c>
      <c r="B1023" s="6" t="s">
        <v>6941</v>
      </c>
      <c r="C1023" s="6" t="s">
        <v>4797</v>
      </c>
      <c r="D1023" s="77" t="s">
        <v>4798</v>
      </c>
      <c r="E1023" s="77" t="s">
        <v>6942</v>
      </c>
      <c r="F1023" s="77"/>
      <c r="G1023" s="77" t="s">
        <v>4955</v>
      </c>
      <c r="H1023" s="77" t="s">
        <v>5440</v>
      </c>
      <c r="I1023" s="77" t="s">
        <v>4813</v>
      </c>
      <c r="J1023" s="77" t="s">
        <v>121</v>
      </c>
      <c r="K1023" s="77"/>
      <c r="L1023" s="77"/>
      <c r="M1023" s="78"/>
      <c r="N1023" s="78"/>
      <c r="O1023" s="78"/>
      <c r="P1023" s="78"/>
      <c r="Q1023" s="78"/>
      <c r="R1023" s="77" t="s">
        <v>4803</v>
      </c>
    </row>
    <row r="1024" customHeight="1" spans="1:18">
      <c r="A1024" s="76" t="s">
        <v>642</v>
      </c>
      <c r="B1024" s="6" t="s">
        <v>6941</v>
      </c>
      <c r="C1024" s="6" t="s">
        <v>4804</v>
      </c>
      <c r="D1024" s="77" t="s">
        <v>4805</v>
      </c>
      <c r="E1024" s="77" t="s">
        <v>6943</v>
      </c>
      <c r="F1024" s="77"/>
      <c r="G1024" s="77" t="s">
        <v>5631</v>
      </c>
      <c r="H1024" s="77" t="s">
        <v>5440</v>
      </c>
      <c r="I1024" s="77" t="s">
        <v>4816</v>
      </c>
      <c r="J1024" s="77" t="s">
        <v>121</v>
      </c>
      <c r="K1024" s="77"/>
      <c r="L1024" s="77"/>
      <c r="M1024" s="78"/>
      <c r="N1024" s="78"/>
      <c r="O1024" s="78"/>
      <c r="P1024" s="78"/>
      <c r="Q1024" s="78"/>
      <c r="R1024" s="77" t="s">
        <v>4803</v>
      </c>
    </row>
    <row r="1025" customHeight="1" spans="1:18">
      <c r="A1025" s="76" t="s">
        <v>642</v>
      </c>
      <c r="B1025" s="6" t="s">
        <v>6944</v>
      </c>
      <c r="C1025" s="6" t="s">
        <v>4797</v>
      </c>
      <c r="D1025" s="77" t="s">
        <v>4798</v>
      </c>
      <c r="E1025" s="77" t="s">
        <v>6945</v>
      </c>
      <c r="F1025" s="77"/>
      <c r="G1025" s="77" t="s">
        <v>5174</v>
      </c>
      <c r="H1025" s="77" t="s">
        <v>6698</v>
      </c>
      <c r="I1025" s="77" t="s">
        <v>5852</v>
      </c>
      <c r="J1025" s="77" t="s">
        <v>121</v>
      </c>
      <c r="K1025" s="77"/>
      <c r="L1025" s="77"/>
      <c r="M1025" s="78"/>
      <c r="N1025" s="78"/>
      <c r="O1025" s="78"/>
      <c r="P1025" s="78"/>
      <c r="Q1025" s="78"/>
      <c r="R1025" s="77" t="s">
        <v>4803</v>
      </c>
    </row>
    <row r="1026" customHeight="1" spans="1:18">
      <c r="A1026" s="76" t="s">
        <v>642</v>
      </c>
      <c r="B1026" s="6" t="s">
        <v>6944</v>
      </c>
      <c r="C1026" s="6" t="s">
        <v>4804</v>
      </c>
      <c r="D1026" s="77" t="s">
        <v>4805</v>
      </c>
      <c r="E1026" s="77" t="s">
        <v>6787</v>
      </c>
      <c r="F1026" s="77"/>
      <c r="G1026" s="77" t="s">
        <v>5869</v>
      </c>
      <c r="H1026" s="77" t="s">
        <v>5185</v>
      </c>
      <c r="I1026" s="77" t="s">
        <v>5197</v>
      </c>
      <c r="J1026" s="77" t="s">
        <v>121</v>
      </c>
      <c r="K1026" s="77"/>
      <c r="L1026" s="77"/>
      <c r="M1026" s="78"/>
      <c r="N1026" s="78"/>
      <c r="O1026" s="78"/>
      <c r="P1026" s="78"/>
      <c r="Q1026" s="78"/>
      <c r="R1026" s="77" t="s">
        <v>4803</v>
      </c>
    </row>
    <row r="1027" customHeight="1" spans="1:18">
      <c r="A1027" s="76" t="s">
        <v>642</v>
      </c>
      <c r="B1027" s="6" t="s">
        <v>6946</v>
      </c>
      <c r="C1027" s="6" t="s">
        <v>4797</v>
      </c>
      <c r="D1027" s="77" t="s">
        <v>4798</v>
      </c>
      <c r="E1027" s="77" t="s">
        <v>6945</v>
      </c>
      <c r="F1027" s="77"/>
      <c r="G1027" s="77" t="s">
        <v>5174</v>
      </c>
      <c r="H1027" s="77" t="s">
        <v>6698</v>
      </c>
      <c r="I1027" s="77" t="s">
        <v>5852</v>
      </c>
      <c r="J1027" s="77" t="s">
        <v>121</v>
      </c>
      <c r="K1027" s="77"/>
      <c r="L1027" s="77"/>
      <c r="M1027" s="78"/>
      <c r="N1027" s="78"/>
      <c r="O1027" s="78"/>
      <c r="P1027" s="78"/>
      <c r="Q1027" s="78"/>
      <c r="R1027" s="77" t="s">
        <v>4803</v>
      </c>
    </row>
    <row r="1028" customHeight="1" spans="1:18">
      <c r="A1028" s="76" t="s">
        <v>642</v>
      </c>
      <c r="B1028" s="6" t="s">
        <v>6946</v>
      </c>
      <c r="C1028" s="6" t="s">
        <v>4804</v>
      </c>
      <c r="D1028" s="77" t="s">
        <v>4805</v>
      </c>
      <c r="E1028" s="77" t="s">
        <v>6947</v>
      </c>
      <c r="F1028" s="77"/>
      <c r="G1028" s="77" t="s">
        <v>5869</v>
      </c>
      <c r="H1028" s="77" t="s">
        <v>5185</v>
      </c>
      <c r="I1028" s="77" t="s">
        <v>5197</v>
      </c>
      <c r="J1028" s="77" t="s">
        <v>121</v>
      </c>
      <c r="K1028" s="77"/>
      <c r="L1028" s="77"/>
      <c r="M1028" s="78"/>
      <c r="N1028" s="78"/>
      <c r="O1028" s="78"/>
      <c r="P1028" s="78"/>
      <c r="Q1028" s="78"/>
      <c r="R1028" s="77" t="s">
        <v>4803</v>
      </c>
    </row>
    <row r="1029" customHeight="1" spans="1:18">
      <c r="A1029" s="76" t="s">
        <v>642</v>
      </c>
      <c r="B1029" s="6" t="s">
        <v>6948</v>
      </c>
      <c r="C1029" s="6" t="s">
        <v>4797</v>
      </c>
      <c r="D1029" s="77" t="s">
        <v>4798</v>
      </c>
      <c r="E1029" s="77" t="s">
        <v>6949</v>
      </c>
      <c r="F1029" s="77"/>
      <c r="G1029" s="77" t="s">
        <v>5747</v>
      </c>
      <c r="H1029" s="77" t="s">
        <v>5385</v>
      </c>
      <c r="I1029" s="77" t="s">
        <v>6592</v>
      </c>
      <c r="J1029" s="77" t="s">
        <v>121</v>
      </c>
      <c r="K1029" s="77"/>
      <c r="L1029" s="77"/>
      <c r="M1029" s="78"/>
      <c r="N1029" s="78"/>
      <c r="O1029" s="78"/>
      <c r="P1029" s="78"/>
      <c r="Q1029" s="78"/>
      <c r="R1029" s="77" t="s">
        <v>4803</v>
      </c>
    </row>
    <row r="1030" customHeight="1" spans="1:18">
      <c r="A1030" s="76" t="s">
        <v>642</v>
      </c>
      <c r="B1030" s="6" t="s">
        <v>6948</v>
      </c>
      <c r="C1030" s="6" t="s">
        <v>4804</v>
      </c>
      <c r="D1030" s="77" t="s">
        <v>4805</v>
      </c>
      <c r="E1030" s="77" t="s">
        <v>6950</v>
      </c>
      <c r="F1030" s="77"/>
      <c r="G1030" s="77" t="s">
        <v>5631</v>
      </c>
      <c r="H1030" s="77" t="s">
        <v>5750</v>
      </c>
      <c r="I1030" s="77" t="s">
        <v>6951</v>
      </c>
      <c r="J1030" s="77" t="s">
        <v>121</v>
      </c>
      <c r="K1030" s="77"/>
      <c r="L1030" s="77"/>
      <c r="M1030" s="78"/>
      <c r="N1030" s="78"/>
      <c r="O1030" s="78"/>
      <c r="P1030" s="78"/>
      <c r="Q1030" s="78"/>
      <c r="R1030" s="77" t="s">
        <v>4803</v>
      </c>
    </row>
    <row r="1031" customHeight="1" spans="1:18">
      <c r="A1031" s="76" t="s">
        <v>642</v>
      </c>
      <c r="B1031" s="6" t="s">
        <v>6952</v>
      </c>
      <c r="C1031" s="6" t="s">
        <v>4797</v>
      </c>
      <c r="D1031" s="77" t="s">
        <v>4798</v>
      </c>
      <c r="E1031" s="77" t="s">
        <v>6953</v>
      </c>
      <c r="F1031" s="77"/>
      <c r="G1031" s="77" t="s">
        <v>5747</v>
      </c>
      <c r="H1031" s="77" t="s">
        <v>5385</v>
      </c>
      <c r="I1031" s="77" t="s">
        <v>6592</v>
      </c>
      <c r="J1031" s="77" t="s">
        <v>121</v>
      </c>
      <c r="K1031" s="77"/>
      <c r="L1031" s="77"/>
      <c r="M1031" s="78"/>
      <c r="N1031" s="78"/>
      <c r="O1031" s="78"/>
      <c r="P1031" s="78"/>
      <c r="Q1031" s="78"/>
      <c r="R1031" s="77" t="s">
        <v>4803</v>
      </c>
    </row>
    <row r="1032" customHeight="1" spans="1:18">
      <c r="A1032" s="76" t="s">
        <v>642</v>
      </c>
      <c r="B1032" s="6" t="s">
        <v>6952</v>
      </c>
      <c r="C1032" s="6" t="s">
        <v>4804</v>
      </c>
      <c r="D1032" s="77" t="s">
        <v>4805</v>
      </c>
      <c r="E1032" s="77" t="s">
        <v>6954</v>
      </c>
      <c r="F1032" s="77"/>
      <c r="G1032" s="77" t="s">
        <v>5631</v>
      </c>
      <c r="H1032" s="77" t="s">
        <v>5750</v>
      </c>
      <c r="I1032" s="77" t="s">
        <v>6951</v>
      </c>
      <c r="J1032" s="77" t="s">
        <v>121</v>
      </c>
      <c r="K1032" s="77"/>
      <c r="L1032" s="77"/>
      <c r="M1032" s="78"/>
      <c r="N1032" s="78"/>
      <c r="O1032" s="78"/>
      <c r="P1032" s="78"/>
      <c r="Q1032" s="78"/>
      <c r="R1032" s="77" t="s">
        <v>4803</v>
      </c>
    </row>
    <row r="1033" customHeight="1" spans="1:18">
      <c r="A1033" s="76" t="s">
        <v>642</v>
      </c>
      <c r="B1033" s="6" t="s">
        <v>4279</v>
      </c>
      <c r="C1033" s="6" t="s">
        <v>4797</v>
      </c>
      <c r="D1033" s="77" t="s">
        <v>4798</v>
      </c>
      <c r="E1033" s="77" t="s">
        <v>6955</v>
      </c>
      <c r="F1033" s="77"/>
      <c r="G1033" s="77" t="s">
        <v>2697</v>
      </c>
      <c r="H1033" s="77" t="s">
        <v>6271</v>
      </c>
      <c r="I1033" s="77" t="s">
        <v>6774</v>
      </c>
      <c r="J1033" s="77" t="s">
        <v>121</v>
      </c>
      <c r="K1033" s="77"/>
      <c r="L1033" s="77"/>
      <c r="M1033" s="78"/>
      <c r="N1033" s="78"/>
      <c r="O1033" s="78"/>
      <c r="P1033" s="78"/>
      <c r="Q1033" s="78"/>
      <c r="R1033" s="77" t="s">
        <v>4803</v>
      </c>
    </row>
    <row r="1034" customHeight="1" spans="1:18">
      <c r="A1034" s="76" t="s">
        <v>642</v>
      </c>
      <c r="B1034" s="6" t="s">
        <v>4279</v>
      </c>
      <c r="C1034" s="6" t="s">
        <v>4804</v>
      </c>
      <c r="D1034" s="77" t="s">
        <v>4805</v>
      </c>
      <c r="E1034" s="77" t="s">
        <v>6956</v>
      </c>
      <c r="F1034" s="77"/>
      <c r="G1034" s="77" t="s">
        <v>4980</v>
      </c>
      <c r="H1034" s="77" t="s">
        <v>5119</v>
      </c>
      <c r="I1034" s="77" t="s">
        <v>5654</v>
      </c>
      <c r="J1034" s="77" t="s">
        <v>121</v>
      </c>
      <c r="K1034" s="77"/>
      <c r="L1034" s="77"/>
      <c r="M1034" s="78"/>
      <c r="N1034" s="78"/>
      <c r="O1034" s="78"/>
      <c r="P1034" s="78"/>
      <c r="Q1034" s="78"/>
      <c r="R1034" s="77" t="s">
        <v>4803</v>
      </c>
    </row>
    <row r="1035" customHeight="1" spans="1:18">
      <c r="A1035" s="76" t="s">
        <v>642</v>
      </c>
      <c r="B1035" s="6" t="s">
        <v>6957</v>
      </c>
      <c r="C1035" s="6" t="s">
        <v>4797</v>
      </c>
      <c r="D1035" s="77" t="s">
        <v>4798</v>
      </c>
      <c r="E1035" s="77" t="s">
        <v>6958</v>
      </c>
      <c r="F1035" s="77"/>
      <c r="G1035" s="77" t="s">
        <v>2697</v>
      </c>
      <c r="H1035" s="77" t="s">
        <v>6271</v>
      </c>
      <c r="I1035" s="77" t="s">
        <v>6774</v>
      </c>
      <c r="J1035" s="77" t="s">
        <v>121</v>
      </c>
      <c r="K1035" s="77"/>
      <c r="L1035" s="77"/>
      <c r="M1035" s="78"/>
      <c r="N1035" s="78"/>
      <c r="O1035" s="78"/>
      <c r="P1035" s="78"/>
      <c r="Q1035" s="78"/>
      <c r="R1035" s="77" t="s">
        <v>4803</v>
      </c>
    </row>
    <row r="1036" customHeight="1" spans="1:18">
      <c r="A1036" s="76" t="s">
        <v>642</v>
      </c>
      <c r="B1036" s="6" t="s">
        <v>6957</v>
      </c>
      <c r="C1036" s="6" t="s">
        <v>4804</v>
      </c>
      <c r="D1036" s="77" t="s">
        <v>4805</v>
      </c>
      <c r="E1036" s="77" t="s">
        <v>6959</v>
      </c>
      <c r="F1036" s="77"/>
      <c r="G1036" s="77" t="s">
        <v>4980</v>
      </c>
      <c r="H1036" s="77" t="s">
        <v>5119</v>
      </c>
      <c r="I1036" s="77" t="s">
        <v>5654</v>
      </c>
      <c r="J1036" s="77" t="s">
        <v>121</v>
      </c>
      <c r="K1036" s="77"/>
      <c r="L1036" s="77"/>
      <c r="M1036" s="78"/>
      <c r="N1036" s="78"/>
      <c r="O1036" s="78"/>
      <c r="P1036" s="78"/>
      <c r="Q1036" s="78"/>
      <c r="R1036" s="77" t="s">
        <v>4803</v>
      </c>
    </row>
    <row r="1037" customHeight="1" spans="1:18">
      <c r="A1037" s="76" t="s">
        <v>642</v>
      </c>
      <c r="B1037" s="6" t="s">
        <v>6960</v>
      </c>
      <c r="C1037" s="6" t="s">
        <v>4797</v>
      </c>
      <c r="D1037" s="77" t="s">
        <v>4798</v>
      </c>
      <c r="E1037" s="77" t="s">
        <v>6961</v>
      </c>
      <c r="F1037" s="77"/>
      <c r="G1037" s="77" t="s">
        <v>5184</v>
      </c>
      <c r="H1037" s="77" t="s">
        <v>5653</v>
      </c>
      <c r="I1037" s="77" t="s">
        <v>5984</v>
      </c>
      <c r="J1037" s="77" t="s">
        <v>121</v>
      </c>
      <c r="K1037" s="77"/>
      <c r="L1037" s="77"/>
      <c r="M1037" s="78"/>
      <c r="N1037" s="78"/>
      <c r="O1037" s="78"/>
      <c r="P1037" s="78"/>
      <c r="Q1037" s="78"/>
      <c r="R1037" s="77" t="s">
        <v>4803</v>
      </c>
    </row>
    <row r="1038" customHeight="1" spans="1:18">
      <c r="A1038" s="76" t="s">
        <v>642</v>
      </c>
      <c r="B1038" s="6" t="s">
        <v>6960</v>
      </c>
      <c r="C1038" s="6" t="s">
        <v>4804</v>
      </c>
      <c r="D1038" s="77" t="s">
        <v>4805</v>
      </c>
      <c r="E1038" s="77" t="s">
        <v>6962</v>
      </c>
      <c r="F1038" s="77"/>
      <c r="G1038" s="77" t="s">
        <v>5715</v>
      </c>
      <c r="H1038" s="77" t="s">
        <v>5185</v>
      </c>
      <c r="I1038" s="77" t="s">
        <v>5675</v>
      </c>
      <c r="J1038" s="77" t="s">
        <v>121</v>
      </c>
      <c r="K1038" s="77"/>
      <c r="L1038" s="77"/>
      <c r="M1038" s="78"/>
      <c r="N1038" s="78"/>
      <c r="O1038" s="78"/>
      <c r="P1038" s="78"/>
      <c r="Q1038" s="78"/>
      <c r="R1038" s="77" t="s">
        <v>4803</v>
      </c>
    </row>
    <row r="1039" customHeight="1" spans="1:18">
      <c r="A1039" s="76" t="s">
        <v>642</v>
      </c>
      <c r="B1039" s="6" t="s">
        <v>6963</v>
      </c>
      <c r="C1039" s="6" t="s">
        <v>4797</v>
      </c>
      <c r="D1039" s="77" t="s">
        <v>4798</v>
      </c>
      <c r="E1039" s="77" t="s">
        <v>6964</v>
      </c>
      <c r="F1039" s="77"/>
      <c r="G1039" s="77" t="s">
        <v>5747</v>
      </c>
      <c r="H1039" s="77" t="s">
        <v>4870</v>
      </c>
      <c r="I1039" s="77" t="s">
        <v>6965</v>
      </c>
      <c r="J1039" s="77" t="s">
        <v>121</v>
      </c>
      <c r="K1039" s="77"/>
      <c r="L1039" s="77"/>
      <c r="M1039" s="78"/>
      <c r="N1039" s="78"/>
      <c r="O1039" s="78"/>
      <c r="P1039" s="78"/>
      <c r="Q1039" s="78"/>
      <c r="R1039" s="77" t="s">
        <v>4803</v>
      </c>
    </row>
    <row r="1040" customHeight="1" spans="1:18">
      <c r="A1040" s="76" t="s">
        <v>642</v>
      </c>
      <c r="B1040" s="6" t="s">
        <v>6963</v>
      </c>
      <c r="C1040" s="6" t="s">
        <v>4804</v>
      </c>
      <c r="D1040" s="77" t="s">
        <v>4805</v>
      </c>
      <c r="E1040" s="77" t="s">
        <v>6966</v>
      </c>
      <c r="F1040" s="77"/>
      <c r="G1040" s="77" t="s">
        <v>4980</v>
      </c>
      <c r="H1040" s="77" t="s">
        <v>6720</v>
      </c>
      <c r="I1040" s="77" t="s">
        <v>6967</v>
      </c>
      <c r="J1040" s="77" t="s">
        <v>121</v>
      </c>
      <c r="K1040" s="77"/>
      <c r="L1040" s="77"/>
      <c r="M1040" s="78"/>
      <c r="N1040" s="78"/>
      <c r="O1040" s="78"/>
      <c r="P1040" s="78"/>
      <c r="Q1040" s="78"/>
      <c r="R1040" s="77" t="s">
        <v>4803</v>
      </c>
    </row>
    <row r="1041" customHeight="1" spans="1:18">
      <c r="A1041" s="76" t="s">
        <v>642</v>
      </c>
      <c r="B1041" s="6" t="s">
        <v>6968</v>
      </c>
      <c r="C1041" s="6" t="s">
        <v>4797</v>
      </c>
      <c r="D1041" s="77" t="s">
        <v>4798</v>
      </c>
      <c r="E1041" s="77" t="s">
        <v>6964</v>
      </c>
      <c r="F1041" s="77"/>
      <c r="G1041" s="77" t="s">
        <v>5747</v>
      </c>
      <c r="H1041" s="77" t="s">
        <v>4870</v>
      </c>
      <c r="I1041" s="77" t="s">
        <v>6965</v>
      </c>
      <c r="J1041" s="77" t="s">
        <v>121</v>
      </c>
      <c r="K1041" s="77"/>
      <c r="L1041" s="77"/>
      <c r="M1041" s="78"/>
      <c r="N1041" s="78"/>
      <c r="O1041" s="78"/>
      <c r="P1041" s="78"/>
      <c r="Q1041" s="78"/>
      <c r="R1041" s="77" t="s">
        <v>4803</v>
      </c>
    </row>
    <row r="1042" customHeight="1" spans="1:18">
      <c r="A1042" s="76" t="s">
        <v>642</v>
      </c>
      <c r="B1042" s="6" t="s">
        <v>6968</v>
      </c>
      <c r="C1042" s="6" t="s">
        <v>4804</v>
      </c>
      <c r="D1042" s="77" t="s">
        <v>4805</v>
      </c>
      <c r="E1042" s="77" t="s">
        <v>6969</v>
      </c>
      <c r="F1042" s="77"/>
      <c r="G1042" s="77" t="s">
        <v>4980</v>
      </c>
      <c r="H1042" s="77" t="s">
        <v>6720</v>
      </c>
      <c r="I1042" s="77" t="s">
        <v>6967</v>
      </c>
      <c r="J1042" s="77" t="s">
        <v>121</v>
      </c>
      <c r="K1042" s="77"/>
      <c r="L1042" s="77"/>
      <c r="M1042" s="78"/>
      <c r="N1042" s="78"/>
      <c r="O1042" s="78"/>
      <c r="P1042" s="78"/>
      <c r="Q1042" s="78"/>
      <c r="R1042" s="77" t="s">
        <v>4803</v>
      </c>
    </row>
    <row r="1043" customHeight="1" spans="1:18">
      <c r="A1043" s="76" t="s">
        <v>642</v>
      </c>
      <c r="B1043" s="6" t="s">
        <v>6970</v>
      </c>
      <c r="C1043" s="6" t="s">
        <v>4797</v>
      </c>
      <c r="D1043" s="77" t="s">
        <v>4798</v>
      </c>
      <c r="E1043" s="77" t="s">
        <v>6971</v>
      </c>
      <c r="F1043" s="77"/>
      <c r="G1043" s="77" t="s">
        <v>5747</v>
      </c>
      <c r="H1043" s="77" t="s">
        <v>4870</v>
      </c>
      <c r="I1043" s="77" t="s">
        <v>6965</v>
      </c>
      <c r="J1043" s="77" t="s">
        <v>121</v>
      </c>
      <c r="K1043" s="77"/>
      <c r="L1043" s="77"/>
      <c r="M1043" s="78"/>
      <c r="N1043" s="78"/>
      <c r="O1043" s="78"/>
      <c r="P1043" s="78"/>
      <c r="Q1043" s="78"/>
      <c r="R1043" s="77" t="s">
        <v>4803</v>
      </c>
    </row>
    <row r="1044" customHeight="1" spans="1:18">
      <c r="A1044" s="76" t="s">
        <v>642</v>
      </c>
      <c r="B1044" s="6" t="s">
        <v>6970</v>
      </c>
      <c r="C1044" s="6" t="s">
        <v>4804</v>
      </c>
      <c r="D1044" s="77" t="s">
        <v>4805</v>
      </c>
      <c r="E1044" s="77" t="s">
        <v>6966</v>
      </c>
      <c r="F1044" s="77"/>
      <c r="G1044" s="77" t="s">
        <v>4980</v>
      </c>
      <c r="H1044" s="77" t="s">
        <v>6720</v>
      </c>
      <c r="I1044" s="77" t="s">
        <v>6967</v>
      </c>
      <c r="J1044" s="77" t="s">
        <v>121</v>
      </c>
      <c r="K1044" s="77"/>
      <c r="L1044" s="77"/>
      <c r="M1044" s="78"/>
      <c r="N1044" s="78"/>
      <c r="O1044" s="78"/>
      <c r="P1044" s="78"/>
      <c r="Q1044" s="78"/>
      <c r="R1044" s="77" t="s">
        <v>4803</v>
      </c>
    </row>
    <row r="1045" customHeight="1" spans="1:18">
      <c r="A1045" s="76" t="s">
        <v>642</v>
      </c>
      <c r="B1045" s="6" t="s">
        <v>6972</v>
      </c>
      <c r="C1045" s="6" t="s">
        <v>4797</v>
      </c>
      <c r="D1045" s="77" t="s">
        <v>4798</v>
      </c>
      <c r="E1045" s="77" t="s">
        <v>6973</v>
      </c>
      <c r="F1045" s="77"/>
      <c r="G1045" s="77" t="s">
        <v>6974</v>
      </c>
      <c r="H1045" s="77" t="s">
        <v>5077</v>
      </c>
      <c r="I1045" s="77" t="s">
        <v>6975</v>
      </c>
      <c r="J1045" s="77" t="s">
        <v>121</v>
      </c>
      <c r="K1045" s="77"/>
      <c r="L1045" s="77"/>
      <c r="M1045" s="78"/>
      <c r="N1045" s="78"/>
      <c r="O1045" s="78"/>
      <c r="P1045" s="78"/>
      <c r="Q1045" s="78"/>
      <c r="R1045" s="77" t="s">
        <v>4803</v>
      </c>
    </row>
    <row r="1046" customHeight="1" spans="1:18">
      <c r="A1046" s="76" t="s">
        <v>642</v>
      </c>
      <c r="B1046" s="6" t="s">
        <v>6972</v>
      </c>
      <c r="C1046" s="6" t="s">
        <v>4804</v>
      </c>
      <c r="D1046" s="77" t="s">
        <v>4805</v>
      </c>
      <c r="E1046" s="77" t="s">
        <v>6976</v>
      </c>
      <c r="F1046" s="77"/>
      <c r="G1046" s="77" t="s">
        <v>4983</v>
      </c>
      <c r="H1046" s="77" t="s">
        <v>5135</v>
      </c>
      <c r="I1046" s="77" t="s">
        <v>4816</v>
      </c>
      <c r="J1046" s="77" t="s">
        <v>121</v>
      </c>
      <c r="K1046" s="77"/>
      <c r="L1046" s="77"/>
      <c r="M1046" s="78"/>
      <c r="N1046" s="78"/>
      <c r="O1046" s="78"/>
      <c r="P1046" s="78"/>
      <c r="Q1046" s="78"/>
      <c r="R1046" s="77" t="s">
        <v>4803</v>
      </c>
    </row>
    <row r="1047" customHeight="1" spans="1:18">
      <c r="A1047" s="76" t="s">
        <v>642</v>
      </c>
      <c r="B1047" s="6" t="s">
        <v>6977</v>
      </c>
      <c r="C1047" s="6" t="s">
        <v>4797</v>
      </c>
      <c r="D1047" s="77" t="s">
        <v>4798</v>
      </c>
      <c r="E1047" s="77" t="s">
        <v>6899</v>
      </c>
      <c r="F1047" s="77"/>
      <c r="G1047" s="77" t="s">
        <v>6303</v>
      </c>
      <c r="H1047" s="77" t="s">
        <v>6900</v>
      </c>
      <c r="I1047" s="77" t="s">
        <v>5172</v>
      </c>
      <c r="J1047" s="77" t="s">
        <v>121</v>
      </c>
      <c r="K1047" s="77"/>
      <c r="L1047" s="77"/>
      <c r="M1047" s="78"/>
      <c r="N1047" s="78"/>
      <c r="O1047" s="78"/>
      <c r="P1047" s="78"/>
      <c r="Q1047" s="78"/>
      <c r="R1047" s="77" t="s">
        <v>4803</v>
      </c>
    </row>
    <row r="1048" customHeight="1" spans="1:18">
      <c r="A1048" s="76" t="s">
        <v>642</v>
      </c>
      <c r="B1048" s="6" t="s">
        <v>6977</v>
      </c>
      <c r="C1048" s="6" t="s">
        <v>4804</v>
      </c>
      <c r="D1048" s="77" t="s">
        <v>4805</v>
      </c>
      <c r="E1048" s="77" t="s">
        <v>6978</v>
      </c>
      <c r="F1048" s="77"/>
      <c r="G1048" s="77" t="s">
        <v>6979</v>
      </c>
      <c r="H1048" s="77" t="s">
        <v>6980</v>
      </c>
      <c r="I1048" s="77" t="s">
        <v>5675</v>
      </c>
      <c r="J1048" s="77" t="s">
        <v>121</v>
      </c>
      <c r="K1048" s="77"/>
      <c r="L1048" s="77"/>
      <c r="M1048" s="78"/>
      <c r="N1048" s="78"/>
      <c r="O1048" s="78"/>
      <c r="P1048" s="78"/>
      <c r="Q1048" s="78"/>
      <c r="R1048" s="77" t="s">
        <v>4803</v>
      </c>
    </row>
    <row r="1049" customHeight="1" spans="1:18">
      <c r="A1049" s="76" t="s">
        <v>642</v>
      </c>
      <c r="B1049" s="6" t="s">
        <v>6981</v>
      </c>
      <c r="C1049" s="6" t="s">
        <v>4797</v>
      </c>
      <c r="D1049" s="77" t="s">
        <v>4798</v>
      </c>
      <c r="E1049" s="77" t="s">
        <v>6982</v>
      </c>
      <c r="F1049" s="77"/>
      <c r="G1049" s="77" t="s">
        <v>5176</v>
      </c>
      <c r="H1049" s="77" t="s">
        <v>6252</v>
      </c>
      <c r="I1049" s="77" t="s">
        <v>6921</v>
      </c>
      <c r="J1049" s="77" t="s">
        <v>121</v>
      </c>
      <c r="K1049" s="77"/>
      <c r="L1049" s="77"/>
      <c r="M1049" s="78"/>
      <c r="N1049" s="78"/>
      <c r="O1049" s="78"/>
      <c r="P1049" s="78"/>
      <c r="Q1049" s="78"/>
      <c r="R1049" s="77"/>
    </row>
    <row r="1050" customHeight="1" spans="1:18">
      <c r="A1050" s="76" t="s">
        <v>642</v>
      </c>
      <c r="B1050" s="6" t="s">
        <v>6981</v>
      </c>
      <c r="C1050" s="6" t="s">
        <v>4804</v>
      </c>
      <c r="D1050" s="77" t="s">
        <v>4805</v>
      </c>
      <c r="E1050" s="77" t="s">
        <v>6983</v>
      </c>
      <c r="F1050" s="77"/>
      <c r="G1050" s="77" t="s">
        <v>5715</v>
      </c>
      <c r="H1050" s="77" t="s">
        <v>6698</v>
      </c>
      <c r="I1050" s="77" t="s">
        <v>5986</v>
      </c>
      <c r="J1050" s="77" t="s">
        <v>121</v>
      </c>
      <c r="K1050" s="77"/>
      <c r="L1050" s="77"/>
      <c r="M1050" s="78"/>
      <c r="N1050" s="78"/>
      <c r="O1050" s="78"/>
      <c r="P1050" s="78"/>
      <c r="Q1050" s="78"/>
      <c r="R1050" s="77" t="s">
        <v>4803</v>
      </c>
    </row>
    <row r="1051" customHeight="1" spans="1:18">
      <c r="A1051" s="76" t="s">
        <v>642</v>
      </c>
      <c r="B1051" s="6" t="s">
        <v>6984</v>
      </c>
      <c r="C1051" s="6" t="s">
        <v>4797</v>
      </c>
      <c r="D1051" s="77" t="s">
        <v>4798</v>
      </c>
      <c r="E1051" s="77" t="s">
        <v>6893</v>
      </c>
      <c r="F1051" s="77"/>
      <c r="G1051" s="77" t="s">
        <v>4955</v>
      </c>
      <c r="H1051" s="77" t="s">
        <v>5039</v>
      </c>
      <c r="I1051" s="77" t="s">
        <v>5194</v>
      </c>
      <c r="J1051" s="77" t="s">
        <v>121</v>
      </c>
      <c r="K1051" s="77"/>
      <c r="L1051" s="77"/>
      <c r="M1051" s="78"/>
      <c r="N1051" s="78"/>
      <c r="O1051" s="78"/>
      <c r="P1051" s="78"/>
      <c r="Q1051" s="78"/>
      <c r="R1051" s="77" t="s">
        <v>4803</v>
      </c>
    </row>
    <row r="1052" customHeight="1" spans="1:18">
      <c r="A1052" s="76" t="s">
        <v>642</v>
      </c>
      <c r="B1052" s="6" t="s">
        <v>6984</v>
      </c>
      <c r="C1052" s="6" t="s">
        <v>4804</v>
      </c>
      <c r="D1052" s="77" t="s">
        <v>4805</v>
      </c>
      <c r="E1052" s="77" t="s">
        <v>6985</v>
      </c>
      <c r="F1052" s="77"/>
      <c r="G1052" s="77" t="s">
        <v>5631</v>
      </c>
      <c r="H1052" s="77" t="s">
        <v>6119</v>
      </c>
      <c r="I1052" s="77" t="s">
        <v>5654</v>
      </c>
      <c r="J1052" s="77" t="s">
        <v>121</v>
      </c>
      <c r="K1052" s="77"/>
      <c r="L1052" s="77"/>
      <c r="M1052" s="78"/>
      <c r="N1052" s="78"/>
      <c r="O1052" s="78"/>
      <c r="P1052" s="78"/>
      <c r="Q1052" s="78"/>
      <c r="R1052" s="77" t="s">
        <v>4803</v>
      </c>
    </row>
    <row r="1053" customHeight="1" spans="1:18">
      <c r="A1053" s="76" t="s">
        <v>642</v>
      </c>
      <c r="B1053" s="6" t="s">
        <v>6986</v>
      </c>
      <c r="C1053" s="6" t="s">
        <v>4797</v>
      </c>
      <c r="D1053" s="77" t="s">
        <v>4798</v>
      </c>
      <c r="E1053" s="77" t="s">
        <v>6908</v>
      </c>
      <c r="F1053" s="77"/>
      <c r="G1053" s="77" t="s">
        <v>4811</v>
      </c>
      <c r="H1053" s="77" t="s">
        <v>5385</v>
      </c>
      <c r="I1053" s="77" t="s">
        <v>6854</v>
      </c>
      <c r="J1053" s="77" t="s">
        <v>121</v>
      </c>
      <c r="K1053" s="77"/>
      <c r="L1053" s="77"/>
      <c r="M1053" s="78"/>
      <c r="N1053" s="78"/>
      <c r="O1053" s="78"/>
      <c r="P1053" s="78"/>
      <c r="Q1053" s="78"/>
      <c r="R1053" s="77" t="s">
        <v>4803</v>
      </c>
    </row>
    <row r="1054" customHeight="1" spans="1:18">
      <c r="A1054" s="76" t="s">
        <v>642</v>
      </c>
      <c r="B1054" s="6" t="s">
        <v>6986</v>
      </c>
      <c r="C1054" s="6" t="s">
        <v>4804</v>
      </c>
      <c r="D1054" s="77" t="s">
        <v>4805</v>
      </c>
      <c r="E1054" s="77" t="s">
        <v>6987</v>
      </c>
      <c r="F1054" s="77"/>
      <c r="G1054" s="77" t="s">
        <v>6910</v>
      </c>
      <c r="H1054" s="77" t="s">
        <v>5193</v>
      </c>
      <c r="I1054" s="77" t="s">
        <v>6967</v>
      </c>
      <c r="J1054" s="77" t="s">
        <v>121</v>
      </c>
      <c r="K1054" s="77"/>
      <c r="L1054" s="77"/>
      <c r="M1054" s="78"/>
      <c r="N1054" s="78"/>
      <c r="O1054" s="78"/>
      <c r="P1054" s="78"/>
      <c r="Q1054" s="78"/>
      <c r="R1054" s="77" t="s">
        <v>4803</v>
      </c>
    </row>
    <row r="1055" customHeight="1" spans="1:18">
      <c r="A1055" s="76" t="s">
        <v>642</v>
      </c>
      <c r="B1055" s="6" t="s">
        <v>6988</v>
      </c>
      <c r="C1055" s="6" t="s">
        <v>4797</v>
      </c>
      <c r="D1055" s="77" t="s">
        <v>4798</v>
      </c>
      <c r="E1055" s="77" t="s">
        <v>6989</v>
      </c>
      <c r="F1055" s="77"/>
      <c r="G1055" s="77" t="s">
        <v>3966</v>
      </c>
      <c r="H1055" s="77" t="s">
        <v>5908</v>
      </c>
      <c r="I1055" s="77" t="s">
        <v>4867</v>
      </c>
      <c r="J1055" s="77" t="s">
        <v>121</v>
      </c>
      <c r="K1055" s="77"/>
      <c r="L1055" s="77"/>
      <c r="M1055" s="78"/>
      <c r="N1055" s="78"/>
      <c r="O1055" s="78"/>
      <c r="P1055" s="78"/>
      <c r="Q1055" s="78"/>
      <c r="R1055" s="77" t="s">
        <v>4803</v>
      </c>
    </row>
    <row r="1056" customHeight="1" spans="1:18">
      <c r="A1056" s="76" t="s">
        <v>642</v>
      </c>
      <c r="B1056" s="6" t="s">
        <v>6988</v>
      </c>
      <c r="C1056" s="6" t="s">
        <v>4804</v>
      </c>
      <c r="D1056" s="77" t="s">
        <v>4805</v>
      </c>
      <c r="E1056" s="77" t="s">
        <v>6990</v>
      </c>
      <c r="F1056" s="77"/>
      <c r="G1056" s="77" t="s">
        <v>5179</v>
      </c>
      <c r="H1056" s="77" t="s">
        <v>4812</v>
      </c>
      <c r="I1056" s="77" t="s">
        <v>5197</v>
      </c>
      <c r="J1056" s="77" t="s">
        <v>121</v>
      </c>
      <c r="K1056" s="77"/>
      <c r="L1056" s="77"/>
      <c r="M1056" s="78"/>
      <c r="N1056" s="78"/>
      <c r="O1056" s="78"/>
      <c r="P1056" s="78"/>
      <c r="Q1056" s="78"/>
      <c r="R1056" s="77" t="s">
        <v>4803</v>
      </c>
    </row>
    <row r="1057" customHeight="1" spans="1:18">
      <c r="A1057" s="76" t="s">
        <v>642</v>
      </c>
      <c r="B1057" s="6" t="s">
        <v>6991</v>
      </c>
      <c r="C1057" s="6" t="s">
        <v>4797</v>
      </c>
      <c r="D1057" s="77" t="s">
        <v>4798</v>
      </c>
      <c r="E1057" s="77" t="s">
        <v>6920</v>
      </c>
      <c r="F1057" s="77"/>
      <c r="G1057" s="77" t="s">
        <v>3958</v>
      </c>
      <c r="H1057" s="77" t="s">
        <v>5440</v>
      </c>
      <c r="I1057" s="77" t="s">
        <v>6921</v>
      </c>
      <c r="J1057" s="77" t="s">
        <v>121</v>
      </c>
      <c r="K1057" s="77"/>
      <c r="L1057" s="77"/>
      <c r="M1057" s="78"/>
      <c r="N1057" s="78"/>
      <c r="O1057" s="78"/>
      <c r="P1057" s="78"/>
      <c r="Q1057" s="78"/>
      <c r="R1057" s="77" t="s">
        <v>4803</v>
      </c>
    </row>
    <row r="1058" customHeight="1" spans="1:18">
      <c r="A1058" s="76" t="s">
        <v>642</v>
      </c>
      <c r="B1058" s="6" t="s">
        <v>6991</v>
      </c>
      <c r="C1058" s="6" t="s">
        <v>4804</v>
      </c>
      <c r="D1058" s="77" t="s">
        <v>4805</v>
      </c>
      <c r="E1058" s="77" t="s">
        <v>6992</v>
      </c>
      <c r="F1058" s="77"/>
      <c r="G1058" s="77" t="s">
        <v>4980</v>
      </c>
      <c r="H1058" s="77" t="s">
        <v>6330</v>
      </c>
      <c r="I1058" s="77" t="s">
        <v>5197</v>
      </c>
      <c r="J1058" s="77" t="s">
        <v>121</v>
      </c>
      <c r="K1058" s="77"/>
      <c r="L1058" s="77"/>
      <c r="M1058" s="78"/>
      <c r="N1058" s="78"/>
      <c r="O1058" s="78"/>
      <c r="P1058" s="78"/>
      <c r="Q1058" s="78"/>
      <c r="R1058" s="77" t="s">
        <v>4803</v>
      </c>
    </row>
    <row r="1059" customHeight="1" spans="1:18">
      <c r="A1059" s="76" t="s">
        <v>642</v>
      </c>
      <c r="B1059" s="6" t="s">
        <v>4289</v>
      </c>
      <c r="C1059" s="6" t="s">
        <v>4797</v>
      </c>
      <c r="D1059" s="77" t="s">
        <v>4798</v>
      </c>
      <c r="E1059" s="77" t="s">
        <v>6993</v>
      </c>
      <c r="F1059" s="77"/>
      <c r="G1059" s="77" t="s">
        <v>3170</v>
      </c>
      <c r="H1059" s="77" t="s">
        <v>5908</v>
      </c>
      <c r="I1059" s="77" t="s">
        <v>5621</v>
      </c>
      <c r="J1059" s="77" t="s">
        <v>121</v>
      </c>
      <c r="K1059" s="77"/>
      <c r="L1059" s="77"/>
      <c r="M1059" s="78"/>
      <c r="N1059" s="78"/>
      <c r="O1059" s="78"/>
      <c r="P1059" s="78"/>
      <c r="Q1059" s="78"/>
      <c r="R1059" s="77"/>
    </row>
    <row r="1060" customHeight="1" spans="1:18">
      <c r="A1060" s="76" t="s">
        <v>642</v>
      </c>
      <c r="B1060" s="6" t="s">
        <v>4289</v>
      </c>
      <c r="C1060" s="6" t="s">
        <v>4804</v>
      </c>
      <c r="D1060" s="77" t="s">
        <v>4805</v>
      </c>
      <c r="E1060" s="77" t="s">
        <v>6929</v>
      </c>
      <c r="F1060" s="77"/>
      <c r="G1060" s="77" t="s">
        <v>4980</v>
      </c>
      <c r="H1060" s="77" t="s">
        <v>5119</v>
      </c>
      <c r="I1060" s="77" t="s">
        <v>5654</v>
      </c>
      <c r="J1060" s="77" t="s">
        <v>121</v>
      </c>
      <c r="K1060" s="77"/>
      <c r="L1060" s="77"/>
      <c r="M1060" s="78"/>
      <c r="N1060" s="78"/>
      <c r="O1060" s="78"/>
      <c r="P1060" s="78"/>
      <c r="Q1060" s="78"/>
      <c r="R1060" s="77" t="s">
        <v>4803</v>
      </c>
    </row>
    <row r="1061" customHeight="1" spans="1:18">
      <c r="A1061" s="76" t="s">
        <v>642</v>
      </c>
      <c r="B1061" s="6" t="s">
        <v>6994</v>
      </c>
      <c r="C1061" s="6" t="s">
        <v>4797</v>
      </c>
      <c r="D1061" s="77" t="s">
        <v>4798</v>
      </c>
      <c r="E1061" s="77" t="s">
        <v>6995</v>
      </c>
      <c r="F1061" s="77"/>
      <c r="G1061" s="77" t="s">
        <v>5174</v>
      </c>
      <c r="H1061" s="77" t="s">
        <v>5193</v>
      </c>
      <c r="I1061" s="77" t="s">
        <v>5530</v>
      </c>
      <c r="J1061" s="77" t="s">
        <v>121</v>
      </c>
      <c r="K1061" s="77"/>
      <c r="L1061" s="77"/>
      <c r="M1061" s="78"/>
      <c r="N1061" s="78"/>
      <c r="O1061" s="78"/>
      <c r="P1061" s="78"/>
      <c r="Q1061" s="78"/>
      <c r="R1061" s="77" t="s">
        <v>4803</v>
      </c>
    </row>
    <row r="1062" customHeight="1" spans="1:18">
      <c r="A1062" s="76" t="s">
        <v>642</v>
      </c>
      <c r="B1062" s="6" t="s">
        <v>6994</v>
      </c>
      <c r="C1062" s="6" t="s">
        <v>4804</v>
      </c>
      <c r="D1062" s="77" t="s">
        <v>4805</v>
      </c>
      <c r="E1062" s="77" t="s">
        <v>6996</v>
      </c>
      <c r="F1062" s="77"/>
      <c r="G1062" s="77" t="s">
        <v>5192</v>
      </c>
      <c r="H1062" s="77" t="s">
        <v>5156</v>
      </c>
      <c r="I1062" s="77" t="s">
        <v>5197</v>
      </c>
      <c r="J1062" s="77" t="s">
        <v>121</v>
      </c>
      <c r="K1062" s="77"/>
      <c r="L1062" s="77"/>
      <c r="M1062" s="78"/>
      <c r="N1062" s="78"/>
      <c r="O1062" s="78"/>
      <c r="P1062" s="78"/>
      <c r="Q1062" s="78"/>
      <c r="R1062" s="77" t="s">
        <v>4803</v>
      </c>
    </row>
    <row r="1063" customHeight="1" spans="1:18">
      <c r="A1063" s="76" t="s">
        <v>642</v>
      </c>
      <c r="B1063" s="6" t="s">
        <v>6997</v>
      </c>
      <c r="C1063" s="6" t="s">
        <v>4797</v>
      </c>
      <c r="D1063" s="77" t="s">
        <v>4798</v>
      </c>
      <c r="E1063" s="77" t="s">
        <v>6998</v>
      </c>
      <c r="F1063" s="77"/>
      <c r="G1063" s="77" t="s">
        <v>6008</v>
      </c>
      <c r="H1063" s="77" t="s">
        <v>6999</v>
      </c>
      <c r="I1063" s="77" t="s">
        <v>5093</v>
      </c>
      <c r="J1063" s="77" t="s">
        <v>121</v>
      </c>
      <c r="K1063" s="77"/>
      <c r="L1063" s="77"/>
      <c r="M1063" s="78"/>
      <c r="N1063" s="78"/>
      <c r="O1063" s="78"/>
      <c r="P1063" s="78"/>
      <c r="Q1063" s="78"/>
      <c r="R1063" s="77" t="s">
        <v>4803</v>
      </c>
    </row>
    <row r="1064" customHeight="1" spans="1:18">
      <c r="A1064" s="76" t="s">
        <v>642</v>
      </c>
      <c r="B1064" s="6" t="s">
        <v>6997</v>
      </c>
      <c r="C1064" s="6" t="s">
        <v>4804</v>
      </c>
      <c r="D1064" s="77" t="s">
        <v>4805</v>
      </c>
      <c r="E1064" s="77" t="s">
        <v>6768</v>
      </c>
      <c r="F1064" s="77"/>
      <c r="G1064" s="77" t="s">
        <v>4955</v>
      </c>
      <c r="H1064" s="77" t="s">
        <v>5077</v>
      </c>
      <c r="I1064" s="77" t="s">
        <v>5654</v>
      </c>
      <c r="J1064" s="77" t="s">
        <v>121</v>
      </c>
      <c r="K1064" s="77"/>
      <c r="L1064" s="77"/>
      <c r="M1064" s="78"/>
      <c r="N1064" s="78"/>
      <c r="O1064" s="78"/>
      <c r="P1064" s="78"/>
      <c r="Q1064" s="78"/>
      <c r="R1064" s="77" t="s">
        <v>4803</v>
      </c>
    </row>
    <row r="1065" customHeight="1" spans="1:18">
      <c r="A1065" s="76" t="s">
        <v>642</v>
      </c>
      <c r="B1065" s="6" t="s">
        <v>7000</v>
      </c>
      <c r="C1065" s="6" t="s">
        <v>4797</v>
      </c>
      <c r="D1065" s="77" t="s">
        <v>4798</v>
      </c>
      <c r="E1065" s="77" t="s">
        <v>6767</v>
      </c>
      <c r="F1065" s="77"/>
      <c r="G1065" s="77" t="s">
        <v>6008</v>
      </c>
      <c r="H1065" s="77" t="s">
        <v>5990</v>
      </c>
      <c r="I1065" s="77" t="s">
        <v>5093</v>
      </c>
      <c r="J1065" s="77" t="s">
        <v>121</v>
      </c>
      <c r="K1065" s="77"/>
      <c r="L1065" s="77"/>
      <c r="M1065" s="78"/>
      <c r="N1065" s="78"/>
      <c r="O1065" s="78"/>
      <c r="P1065" s="78"/>
      <c r="Q1065" s="78"/>
      <c r="R1065" s="77" t="s">
        <v>4803</v>
      </c>
    </row>
    <row r="1066" customHeight="1" spans="1:18">
      <c r="A1066" s="76" t="s">
        <v>642</v>
      </c>
      <c r="B1066" s="6" t="s">
        <v>7000</v>
      </c>
      <c r="C1066" s="6" t="s">
        <v>4804</v>
      </c>
      <c r="D1066" s="77" t="s">
        <v>4805</v>
      </c>
      <c r="E1066" s="77" t="s">
        <v>6768</v>
      </c>
      <c r="F1066" s="77"/>
      <c r="G1066" s="77" t="s">
        <v>4955</v>
      </c>
      <c r="H1066" s="77" t="s">
        <v>5077</v>
      </c>
      <c r="I1066" s="77" t="s">
        <v>5654</v>
      </c>
      <c r="J1066" s="77" t="s">
        <v>121</v>
      </c>
      <c r="K1066" s="77"/>
      <c r="L1066" s="77"/>
      <c r="M1066" s="78"/>
      <c r="N1066" s="78"/>
      <c r="O1066" s="78"/>
      <c r="P1066" s="78"/>
      <c r="Q1066" s="78"/>
      <c r="R1066" s="77" t="s">
        <v>4803</v>
      </c>
    </row>
    <row r="1067" customHeight="1" spans="1:18">
      <c r="A1067" s="76" t="s">
        <v>642</v>
      </c>
      <c r="B1067" s="6" t="s">
        <v>7001</v>
      </c>
      <c r="C1067" s="6" t="s">
        <v>4797</v>
      </c>
      <c r="D1067" s="77" t="s">
        <v>4798</v>
      </c>
      <c r="E1067" s="77" t="s">
        <v>6767</v>
      </c>
      <c r="F1067" s="77"/>
      <c r="G1067" s="77" t="s">
        <v>6008</v>
      </c>
      <c r="H1067" s="77" t="s">
        <v>5990</v>
      </c>
      <c r="I1067" s="77" t="s">
        <v>5093</v>
      </c>
      <c r="J1067" s="77" t="s">
        <v>121</v>
      </c>
      <c r="K1067" s="77"/>
      <c r="L1067" s="77"/>
      <c r="M1067" s="78"/>
      <c r="N1067" s="78"/>
      <c r="O1067" s="78"/>
      <c r="P1067" s="78"/>
      <c r="Q1067" s="78"/>
      <c r="R1067" s="77" t="s">
        <v>4803</v>
      </c>
    </row>
    <row r="1068" customHeight="1" spans="1:18">
      <c r="A1068" s="76" t="s">
        <v>642</v>
      </c>
      <c r="B1068" s="6" t="s">
        <v>7001</v>
      </c>
      <c r="C1068" s="6" t="s">
        <v>4804</v>
      </c>
      <c r="D1068" s="77" t="s">
        <v>4805</v>
      </c>
      <c r="E1068" s="77" t="s">
        <v>6778</v>
      </c>
      <c r="F1068" s="77"/>
      <c r="G1068" s="77" t="s">
        <v>4955</v>
      </c>
      <c r="H1068" s="77" t="s">
        <v>5077</v>
      </c>
      <c r="I1068" s="77" t="s">
        <v>5654</v>
      </c>
      <c r="J1068" s="77" t="s">
        <v>121</v>
      </c>
      <c r="K1068" s="77"/>
      <c r="L1068" s="77"/>
      <c r="M1068" s="78"/>
      <c r="N1068" s="78"/>
      <c r="O1068" s="78"/>
      <c r="P1068" s="78"/>
      <c r="Q1068" s="78"/>
      <c r="R1068" s="77" t="s">
        <v>4803</v>
      </c>
    </row>
    <row r="1069" customHeight="1" spans="1:18">
      <c r="A1069" s="76" t="s">
        <v>642</v>
      </c>
      <c r="B1069" s="6" t="s">
        <v>7002</v>
      </c>
      <c r="C1069" s="6" t="s">
        <v>4797</v>
      </c>
      <c r="D1069" s="77" t="s">
        <v>4798</v>
      </c>
      <c r="E1069" s="77" t="s">
        <v>7003</v>
      </c>
      <c r="F1069" s="77"/>
      <c r="G1069" s="77" t="s">
        <v>5184</v>
      </c>
      <c r="H1069" s="77" t="s">
        <v>5156</v>
      </c>
      <c r="I1069" s="77" t="s">
        <v>4813</v>
      </c>
      <c r="J1069" s="77" t="s">
        <v>121</v>
      </c>
      <c r="K1069" s="77"/>
      <c r="L1069" s="77"/>
      <c r="M1069" s="78"/>
      <c r="N1069" s="78"/>
      <c r="O1069" s="78"/>
      <c r="P1069" s="78"/>
      <c r="Q1069" s="78"/>
      <c r="R1069" s="77" t="s">
        <v>4803</v>
      </c>
    </row>
    <row r="1070" customHeight="1" spans="1:18">
      <c r="A1070" s="76" t="s">
        <v>642</v>
      </c>
      <c r="B1070" s="6" t="s">
        <v>7002</v>
      </c>
      <c r="C1070" s="6" t="s">
        <v>4804</v>
      </c>
      <c r="D1070" s="77" t="s">
        <v>4805</v>
      </c>
      <c r="E1070" s="77" t="s">
        <v>7004</v>
      </c>
      <c r="F1070" s="77"/>
      <c r="G1070" s="77" t="s">
        <v>5015</v>
      </c>
      <c r="H1070" s="77" t="s">
        <v>5671</v>
      </c>
      <c r="I1070" s="77" t="s">
        <v>5675</v>
      </c>
      <c r="J1070" s="77" t="s">
        <v>121</v>
      </c>
      <c r="K1070" s="77"/>
      <c r="L1070" s="77"/>
      <c r="M1070" s="78"/>
      <c r="N1070" s="78"/>
      <c r="O1070" s="78"/>
      <c r="P1070" s="78"/>
      <c r="Q1070" s="78"/>
      <c r="R1070" s="77" t="s">
        <v>4803</v>
      </c>
    </row>
    <row r="1071" customHeight="1" spans="1:18">
      <c r="A1071" s="76" t="s">
        <v>642</v>
      </c>
      <c r="B1071" s="6" t="s">
        <v>7005</v>
      </c>
      <c r="C1071" s="6" t="s">
        <v>4797</v>
      </c>
      <c r="D1071" s="77" t="s">
        <v>4798</v>
      </c>
      <c r="E1071" s="77" t="s">
        <v>7006</v>
      </c>
      <c r="F1071" s="77"/>
      <c r="G1071" s="77" t="s">
        <v>3966</v>
      </c>
      <c r="H1071" s="77" t="s">
        <v>7007</v>
      </c>
      <c r="I1071" s="77" t="s">
        <v>5515</v>
      </c>
      <c r="J1071" s="77" t="s">
        <v>121</v>
      </c>
      <c r="K1071" s="77"/>
      <c r="L1071" s="77"/>
      <c r="M1071" s="78"/>
      <c r="N1071" s="78"/>
      <c r="O1071" s="78"/>
      <c r="P1071" s="78"/>
      <c r="Q1071" s="78"/>
      <c r="R1071" s="77" t="s">
        <v>4803</v>
      </c>
    </row>
    <row r="1072" customHeight="1" spans="1:18">
      <c r="A1072" s="76" t="s">
        <v>642</v>
      </c>
      <c r="B1072" s="6" t="s">
        <v>7005</v>
      </c>
      <c r="C1072" s="6" t="s">
        <v>4804</v>
      </c>
      <c r="D1072" s="77" t="s">
        <v>4805</v>
      </c>
      <c r="E1072" s="77" t="s">
        <v>7008</v>
      </c>
      <c r="F1072" s="77"/>
      <c r="G1072" s="77" t="s">
        <v>5631</v>
      </c>
      <c r="H1072" s="77" t="s">
        <v>5440</v>
      </c>
      <c r="I1072" s="77" t="s">
        <v>6804</v>
      </c>
      <c r="J1072" s="77" t="s">
        <v>121</v>
      </c>
      <c r="K1072" s="77"/>
      <c r="L1072" s="77"/>
      <c r="M1072" s="78"/>
      <c r="N1072" s="78"/>
      <c r="O1072" s="78"/>
      <c r="P1072" s="78"/>
      <c r="Q1072" s="78"/>
      <c r="R1072" s="77" t="s">
        <v>4803</v>
      </c>
    </row>
    <row r="1073" customHeight="1" spans="1:18">
      <c r="A1073" s="76" t="s">
        <v>642</v>
      </c>
      <c r="B1073" s="6" t="s">
        <v>7009</v>
      </c>
      <c r="C1073" s="6" t="s">
        <v>4804</v>
      </c>
      <c r="D1073" s="77" t="s">
        <v>4805</v>
      </c>
      <c r="E1073" s="77"/>
      <c r="F1073" s="77"/>
      <c r="G1073" s="77" t="s">
        <v>5631</v>
      </c>
      <c r="H1073" s="77" t="s">
        <v>5750</v>
      </c>
      <c r="I1073" s="77" t="s">
        <v>6951</v>
      </c>
      <c r="J1073" s="77" t="s">
        <v>121</v>
      </c>
      <c r="K1073" s="77"/>
      <c r="L1073" s="77"/>
      <c r="M1073" s="78"/>
      <c r="N1073" s="78"/>
      <c r="O1073" s="78"/>
      <c r="P1073" s="78"/>
      <c r="Q1073" s="78"/>
      <c r="R1073" s="77" t="s">
        <v>4803</v>
      </c>
    </row>
    <row r="1074" customHeight="1" spans="1:18">
      <c r="A1074" s="76" t="s">
        <v>642</v>
      </c>
      <c r="B1074" s="6" t="s">
        <v>7010</v>
      </c>
      <c r="C1074" s="6" t="s">
        <v>4797</v>
      </c>
      <c r="D1074" s="77" t="s">
        <v>4798</v>
      </c>
      <c r="E1074" s="77" t="s">
        <v>7011</v>
      </c>
      <c r="F1074" s="77"/>
      <c r="G1074" s="77" t="s">
        <v>5631</v>
      </c>
      <c r="H1074" s="77" t="s">
        <v>5047</v>
      </c>
      <c r="I1074" s="77" t="s">
        <v>5852</v>
      </c>
      <c r="J1074" s="77" t="s">
        <v>121</v>
      </c>
      <c r="K1074" s="77"/>
      <c r="L1074" s="77"/>
      <c r="M1074" s="78"/>
      <c r="N1074" s="78"/>
      <c r="O1074" s="78"/>
      <c r="P1074" s="78"/>
      <c r="Q1074" s="78"/>
      <c r="R1074" s="77" t="s">
        <v>4803</v>
      </c>
    </row>
    <row r="1075" customHeight="1" spans="1:18">
      <c r="A1075" s="76" t="s">
        <v>642</v>
      </c>
      <c r="B1075" s="6" t="s">
        <v>7010</v>
      </c>
      <c r="C1075" s="6" t="s">
        <v>4804</v>
      </c>
      <c r="D1075" s="77" t="s">
        <v>4805</v>
      </c>
      <c r="E1075" s="77" t="s">
        <v>7012</v>
      </c>
      <c r="F1075" s="77"/>
      <c r="G1075" s="77" t="s">
        <v>6303</v>
      </c>
      <c r="H1075" s="77" t="s">
        <v>6096</v>
      </c>
      <c r="I1075" s="77" t="s">
        <v>5238</v>
      </c>
      <c r="J1075" s="77" t="s">
        <v>121</v>
      </c>
      <c r="K1075" s="77"/>
      <c r="L1075" s="77"/>
      <c r="M1075" s="78"/>
      <c r="N1075" s="78"/>
      <c r="O1075" s="78"/>
      <c r="P1075" s="78"/>
      <c r="Q1075" s="78"/>
      <c r="R1075" s="77" t="s">
        <v>4803</v>
      </c>
    </row>
    <row r="1076" customHeight="1" spans="1:18">
      <c r="A1076" s="76" t="s">
        <v>642</v>
      </c>
      <c r="B1076" s="6" t="s">
        <v>7013</v>
      </c>
      <c r="C1076" s="6" t="s">
        <v>4797</v>
      </c>
      <c r="D1076" s="77" t="s">
        <v>4798</v>
      </c>
      <c r="E1076" s="77" t="s">
        <v>6896</v>
      </c>
      <c r="F1076" s="77"/>
      <c r="G1076" s="77" t="s">
        <v>5164</v>
      </c>
      <c r="H1076" s="77" t="s">
        <v>6838</v>
      </c>
      <c r="I1076" s="77" t="s">
        <v>4813</v>
      </c>
      <c r="J1076" s="77" t="s">
        <v>121</v>
      </c>
      <c r="K1076" s="77"/>
      <c r="L1076" s="77"/>
      <c r="M1076" s="78"/>
      <c r="N1076" s="78"/>
      <c r="O1076" s="78"/>
      <c r="P1076" s="78"/>
      <c r="Q1076" s="78"/>
      <c r="R1076" s="77" t="s">
        <v>4803</v>
      </c>
    </row>
    <row r="1077" customHeight="1" spans="1:18">
      <c r="A1077" s="76" t="s">
        <v>642</v>
      </c>
      <c r="B1077" s="6" t="s">
        <v>7013</v>
      </c>
      <c r="C1077" s="6" t="s">
        <v>4804</v>
      </c>
      <c r="D1077" s="77" t="s">
        <v>4805</v>
      </c>
      <c r="E1077" s="77" t="s">
        <v>6897</v>
      </c>
      <c r="F1077" s="77"/>
      <c r="G1077" s="77" t="s">
        <v>5715</v>
      </c>
      <c r="H1077" s="77" t="s">
        <v>5667</v>
      </c>
      <c r="I1077" s="77" t="s">
        <v>6804</v>
      </c>
      <c r="J1077" s="77" t="s">
        <v>121</v>
      </c>
      <c r="K1077" s="77"/>
      <c r="L1077" s="77"/>
      <c r="M1077" s="78"/>
      <c r="N1077" s="78"/>
      <c r="O1077" s="78"/>
      <c r="P1077" s="78"/>
      <c r="Q1077" s="78"/>
      <c r="R1077" s="77" t="s">
        <v>4803</v>
      </c>
    </row>
    <row r="1078" customHeight="1" spans="1:18">
      <c r="A1078" s="76" t="s">
        <v>642</v>
      </c>
      <c r="B1078" s="6" t="s">
        <v>7014</v>
      </c>
      <c r="C1078" s="6" t="s">
        <v>4797</v>
      </c>
      <c r="D1078" s="77" t="s">
        <v>4798</v>
      </c>
      <c r="E1078" s="77" t="s">
        <v>7015</v>
      </c>
      <c r="F1078" s="77"/>
      <c r="G1078" s="77" t="s">
        <v>5164</v>
      </c>
      <c r="H1078" s="77" t="s">
        <v>6838</v>
      </c>
      <c r="I1078" s="77" t="s">
        <v>4813</v>
      </c>
      <c r="J1078" s="77" t="s">
        <v>121</v>
      </c>
      <c r="K1078" s="77"/>
      <c r="L1078" s="77"/>
      <c r="M1078" s="78"/>
      <c r="N1078" s="78"/>
      <c r="O1078" s="78"/>
      <c r="P1078" s="78"/>
      <c r="Q1078" s="78"/>
      <c r="R1078" s="77" t="s">
        <v>4803</v>
      </c>
    </row>
    <row r="1079" customHeight="1" spans="1:18">
      <c r="A1079" s="76" t="s">
        <v>642</v>
      </c>
      <c r="B1079" s="6" t="s">
        <v>7014</v>
      </c>
      <c r="C1079" s="6" t="s">
        <v>4804</v>
      </c>
      <c r="D1079" s="77" t="s">
        <v>4805</v>
      </c>
      <c r="E1079" s="77" t="s">
        <v>7016</v>
      </c>
      <c r="F1079" s="77"/>
      <c r="G1079" s="77" t="s">
        <v>5179</v>
      </c>
      <c r="H1079" s="77" t="s">
        <v>5228</v>
      </c>
      <c r="I1079" s="77" t="s">
        <v>5168</v>
      </c>
      <c r="J1079" s="77" t="s">
        <v>121</v>
      </c>
      <c r="K1079" s="77"/>
      <c r="L1079" s="77"/>
      <c r="M1079" s="78"/>
      <c r="N1079" s="78"/>
      <c r="O1079" s="78"/>
      <c r="P1079" s="78"/>
      <c r="Q1079" s="78"/>
      <c r="R1079" s="77" t="s">
        <v>4803</v>
      </c>
    </row>
    <row r="1080" customHeight="1" spans="1:18">
      <c r="A1080" s="76" t="s">
        <v>642</v>
      </c>
      <c r="B1080" s="6" t="s">
        <v>7017</v>
      </c>
      <c r="C1080" s="6" t="s">
        <v>4797</v>
      </c>
      <c r="D1080" s="77" t="s">
        <v>4798</v>
      </c>
      <c r="E1080" s="77" t="s">
        <v>6899</v>
      </c>
      <c r="F1080" s="77"/>
      <c r="G1080" s="77" t="s">
        <v>6303</v>
      </c>
      <c r="H1080" s="77" t="s">
        <v>6900</v>
      </c>
      <c r="I1080" s="77" t="s">
        <v>5172</v>
      </c>
      <c r="J1080" s="77" t="s">
        <v>121</v>
      </c>
      <c r="K1080" s="77"/>
      <c r="L1080" s="77"/>
      <c r="M1080" s="78"/>
      <c r="N1080" s="78"/>
      <c r="O1080" s="78"/>
      <c r="P1080" s="78"/>
      <c r="Q1080" s="78"/>
      <c r="R1080" s="77" t="s">
        <v>4803</v>
      </c>
    </row>
    <row r="1081" customHeight="1" spans="1:18">
      <c r="A1081" s="76" t="s">
        <v>642</v>
      </c>
      <c r="B1081" s="6" t="s">
        <v>7017</v>
      </c>
      <c r="C1081" s="6" t="s">
        <v>4804</v>
      </c>
      <c r="D1081" s="77" t="s">
        <v>4805</v>
      </c>
      <c r="E1081" s="77" t="s">
        <v>6978</v>
      </c>
      <c r="F1081" s="77"/>
      <c r="G1081" s="77" t="s">
        <v>6979</v>
      </c>
      <c r="H1081" s="77" t="s">
        <v>6980</v>
      </c>
      <c r="I1081" s="77" t="s">
        <v>5675</v>
      </c>
      <c r="J1081" s="77" t="s">
        <v>121</v>
      </c>
      <c r="K1081" s="77"/>
      <c r="L1081" s="77"/>
      <c r="M1081" s="78"/>
      <c r="N1081" s="78"/>
      <c r="O1081" s="78"/>
      <c r="P1081" s="78"/>
      <c r="Q1081" s="78"/>
      <c r="R1081" s="77" t="s">
        <v>4803</v>
      </c>
    </row>
    <row r="1082" customHeight="1" spans="1:18">
      <c r="A1082" s="76" t="s">
        <v>642</v>
      </c>
      <c r="B1082" s="6" t="s">
        <v>7018</v>
      </c>
      <c r="C1082" s="6" t="s">
        <v>4797</v>
      </c>
      <c r="D1082" s="77" t="s">
        <v>4798</v>
      </c>
      <c r="E1082" s="77" t="s">
        <v>7019</v>
      </c>
      <c r="F1082" s="77"/>
      <c r="G1082" s="77" t="s">
        <v>6303</v>
      </c>
      <c r="H1082" s="77" t="s">
        <v>6866</v>
      </c>
      <c r="I1082" s="77" t="s">
        <v>6921</v>
      </c>
      <c r="J1082" s="77" t="s">
        <v>121</v>
      </c>
      <c r="K1082" s="77"/>
      <c r="L1082" s="77"/>
      <c r="M1082" s="78"/>
      <c r="N1082" s="78"/>
      <c r="O1082" s="78"/>
      <c r="P1082" s="78"/>
      <c r="Q1082" s="78"/>
      <c r="R1082" s="77" t="s">
        <v>4803</v>
      </c>
    </row>
    <row r="1083" customHeight="1" spans="1:18">
      <c r="A1083" s="76" t="s">
        <v>642</v>
      </c>
      <c r="B1083" s="6" t="s">
        <v>7018</v>
      </c>
      <c r="C1083" s="6" t="s">
        <v>4804</v>
      </c>
      <c r="D1083" s="77" t="s">
        <v>4805</v>
      </c>
      <c r="E1083" s="77" t="s">
        <v>7020</v>
      </c>
      <c r="F1083" s="77"/>
      <c r="G1083" s="77" t="s">
        <v>5205</v>
      </c>
      <c r="H1083" s="77" t="s">
        <v>6903</v>
      </c>
      <c r="I1083" s="77" t="s">
        <v>5675</v>
      </c>
      <c r="J1083" s="77" t="s">
        <v>121</v>
      </c>
      <c r="K1083" s="77"/>
      <c r="L1083" s="77"/>
      <c r="M1083" s="78"/>
      <c r="N1083" s="78"/>
      <c r="O1083" s="78"/>
      <c r="P1083" s="78"/>
      <c r="Q1083" s="78"/>
      <c r="R1083" s="77" t="s">
        <v>4803</v>
      </c>
    </row>
    <row r="1084" customHeight="1" spans="1:18">
      <c r="A1084" s="76" t="s">
        <v>642</v>
      </c>
      <c r="B1084" s="6" t="s">
        <v>7021</v>
      </c>
      <c r="C1084" s="6" t="s">
        <v>4797</v>
      </c>
      <c r="D1084" s="77" t="s">
        <v>4798</v>
      </c>
      <c r="E1084" s="77" t="s">
        <v>7022</v>
      </c>
      <c r="F1084" s="77"/>
      <c r="G1084" s="77" t="s">
        <v>5176</v>
      </c>
      <c r="H1084" s="77" t="s">
        <v>6921</v>
      </c>
      <c r="I1084" s="77" t="s">
        <v>6252</v>
      </c>
      <c r="J1084" s="77" t="s">
        <v>121</v>
      </c>
      <c r="K1084" s="77"/>
      <c r="L1084" s="77"/>
      <c r="M1084" s="78"/>
      <c r="N1084" s="78"/>
      <c r="O1084" s="78"/>
      <c r="P1084" s="78"/>
      <c r="Q1084" s="78"/>
      <c r="R1084" s="77" t="s">
        <v>4803</v>
      </c>
    </row>
    <row r="1085" customHeight="1" spans="1:18">
      <c r="A1085" s="76" t="s">
        <v>642</v>
      </c>
      <c r="B1085" s="6" t="s">
        <v>7021</v>
      </c>
      <c r="C1085" s="6" t="s">
        <v>4804</v>
      </c>
      <c r="D1085" s="77" t="s">
        <v>4805</v>
      </c>
      <c r="E1085" s="77" t="s">
        <v>7023</v>
      </c>
      <c r="F1085" s="77"/>
      <c r="G1085" s="77" t="s">
        <v>5715</v>
      </c>
      <c r="H1085" s="77" t="s">
        <v>5650</v>
      </c>
      <c r="I1085" s="77" t="s">
        <v>5986</v>
      </c>
      <c r="J1085" s="77" t="s">
        <v>121</v>
      </c>
      <c r="K1085" s="77"/>
      <c r="L1085" s="77"/>
      <c r="M1085" s="78"/>
      <c r="N1085" s="78"/>
      <c r="O1085" s="78"/>
      <c r="P1085" s="78"/>
      <c r="Q1085" s="78"/>
      <c r="R1085" s="77" t="s">
        <v>4803</v>
      </c>
    </row>
    <row r="1086" customHeight="1" spans="1:18">
      <c r="A1086" s="76" t="s">
        <v>642</v>
      </c>
      <c r="B1086" s="6" t="s">
        <v>7024</v>
      </c>
      <c r="C1086" s="6" t="s">
        <v>4797</v>
      </c>
      <c r="D1086" s="77" t="s">
        <v>4798</v>
      </c>
      <c r="E1086" s="77" t="s">
        <v>7025</v>
      </c>
      <c r="F1086" s="77"/>
      <c r="G1086" s="77" t="s">
        <v>5176</v>
      </c>
      <c r="H1086" s="77" t="s">
        <v>6252</v>
      </c>
      <c r="I1086" s="77" t="s">
        <v>6921</v>
      </c>
      <c r="J1086" s="77" t="s">
        <v>121</v>
      </c>
      <c r="K1086" s="77"/>
      <c r="L1086" s="77"/>
      <c r="M1086" s="78"/>
      <c r="N1086" s="78"/>
      <c r="O1086" s="78"/>
      <c r="P1086" s="78"/>
      <c r="Q1086" s="78"/>
      <c r="R1086" s="77" t="s">
        <v>4803</v>
      </c>
    </row>
    <row r="1087" customHeight="1" spans="1:18">
      <c r="A1087" s="76" t="s">
        <v>642</v>
      </c>
      <c r="B1087" s="6" t="s">
        <v>7024</v>
      </c>
      <c r="C1087" s="6" t="s">
        <v>4804</v>
      </c>
      <c r="D1087" s="77" t="s">
        <v>4805</v>
      </c>
      <c r="E1087" s="77" t="s">
        <v>7026</v>
      </c>
      <c r="F1087" s="77"/>
      <c r="G1087" s="77" t="s">
        <v>5715</v>
      </c>
      <c r="H1087" s="77" t="s">
        <v>5650</v>
      </c>
      <c r="I1087" s="77" t="s">
        <v>5986</v>
      </c>
      <c r="J1087" s="77" t="s">
        <v>121</v>
      </c>
      <c r="K1087" s="77"/>
      <c r="L1087" s="77"/>
      <c r="M1087" s="78"/>
      <c r="N1087" s="78"/>
      <c r="O1087" s="78"/>
      <c r="P1087" s="78"/>
      <c r="Q1087" s="78"/>
      <c r="R1087" s="77" t="s">
        <v>4803</v>
      </c>
    </row>
    <row r="1088" customHeight="1" spans="1:18">
      <c r="A1088" s="76" t="s">
        <v>642</v>
      </c>
      <c r="B1088" s="6" t="s">
        <v>7027</v>
      </c>
      <c r="C1088" s="6" t="s">
        <v>4797</v>
      </c>
      <c r="D1088" s="77" t="s">
        <v>4798</v>
      </c>
      <c r="E1088" s="77" t="s">
        <v>6908</v>
      </c>
      <c r="F1088" s="77"/>
      <c r="G1088" s="77" t="s">
        <v>4811</v>
      </c>
      <c r="H1088" s="77" t="s">
        <v>5385</v>
      </c>
      <c r="I1088" s="77" t="s">
        <v>6854</v>
      </c>
      <c r="J1088" s="77" t="s">
        <v>121</v>
      </c>
      <c r="K1088" s="77"/>
      <c r="L1088" s="77"/>
      <c r="M1088" s="78"/>
      <c r="N1088" s="78"/>
      <c r="O1088" s="78"/>
      <c r="P1088" s="78"/>
      <c r="Q1088" s="78"/>
      <c r="R1088" s="77" t="s">
        <v>4803</v>
      </c>
    </row>
    <row r="1089" customHeight="1" spans="1:18">
      <c r="A1089" s="76" t="s">
        <v>642</v>
      </c>
      <c r="B1089" s="6" t="s">
        <v>7027</v>
      </c>
      <c r="C1089" s="6" t="s">
        <v>4804</v>
      </c>
      <c r="D1089" s="77" t="s">
        <v>4805</v>
      </c>
      <c r="E1089" s="77" t="s">
        <v>7028</v>
      </c>
      <c r="F1089" s="77"/>
      <c r="G1089" s="77" t="s">
        <v>6797</v>
      </c>
      <c r="H1089" s="77" t="s">
        <v>5193</v>
      </c>
      <c r="I1089" s="77" t="s">
        <v>5675</v>
      </c>
      <c r="J1089" s="77" t="s">
        <v>121</v>
      </c>
      <c r="K1089" s="77"/>
      <c r="L1089" s="77"/>
      <c r="M1089" s="78"/>
      <c r="N1089" s="78"/>
      <c r="O1089" s="78"/>
      <c r="P1089" s="78"/>
      <c r="Q1089" s="78"/>
      <c r="R1089" s="77" t="s">
        <v>4803</v>
      </c>
    </row>
    <row r="1090" customHeight="1" spans="1:18">
      <c r="A1090" s="76" t="s">
        <v>642</v>
      </c>
      <c r="B1090" s="6" t="s">
        <v>7029</v>
      </c>
      <c r="C1090" s="6" t="s">
        <v>4797</v>
      </c>
      <c r="D1090" s="77" t="s">
        <v>4798</v>
      </c>
      <c r="E1090" s="77" t="s">
        <v>7030</v>
      </c>
      <c r="F1090" s="77"/>
      <c r="G1090" s="77" t="s">
        <v>3958</v>
      </c>
      <c r="H1090" s="77" t="s">
        <v>5440</v>
      </c>
      <c r="I1090" s="77" t="s">
        <v>6921</v>
      </c>
      <c r="J1090" s="77" t="s">
        <v>121</v>
      </c>
      <c r="K1090" s="77"/>
      <c r="L1090" s="77"/>
      <c r="M1090" s="78"/>
      <c r="N1090" s="78"/>
      <c r="O1090" s="78"/>
      <c r="P1090" s="78"/>
      <c r="Q1090" s="78"/>
      <c r="R1090" s="77" t="s">
        <v>4803</v>
      </c>
    </row>
    <row r="1091" customHeight="1" spans="1:18">
      <c r="A1091" s="76" t="s">
        <v>642</v>
      </c>
      <c r="B1091" s="6" t="s">
        <v>7029</v>
      </c>
      <c r="C1091" s="6" t="s">
        <v>4804</v>
      </c>
      <c r="D1091" s="77" t="s">
        <v>4805</v>
      </c>
      <c r="E1091" s="77" t="s">
        <v>7031</v>
      </c>
      <c r="F1091" s="77"/>
      <c r="G1091" s="77" t="s">
        <v>4980</v>
      </c>
      <c r="H1091" s="77" t="s">
        <v>6330</v>
      </c>
      <c r="I1091" s="77" t="s">
        <v>5197</v>
      </c>
      <c r="J1091" s="77" t="s">
        <v>121</v>
      </c>
      <c r="K1091" s="77"/>
      <c r="L1091" s="77"/>
      <c r="M1091" s="78"/>
      <c r="N1091" s="78"/>
      <c r="O1091" s="78"/>
      <c r="P1091" s="78"/>
      <c r="Q1091" s="78"/>
      <c r="R1091" s="77" t="s">
        <v>4803</v>
      </c>
    </row>
    <row r="1092" customHeight="1" spans="1:18">
      <c r="A1092" s="76" t="s">
        <v>642</v>
      </c>
      <c r="B1092" s="6" t="s">
        <v>7032</v>
      </c>
      <c r="C1092" s="6" t="s">
        <v>4797</v>
      </c>
      <c r="D1092" s="77" t="s">
        <v>4798</v>
      </c>
      <c r="E1092" s="77" t="s">
        <v>6931</v>
      </c>
      <c r="F1092" s="77"/>
      <c r="G1092" s="77" t="s">
        <v>5174</v>
      </c>
      <c r="H1092" s="77" t="s">
        <v>6932</v>
      </c>
      <c r="I1092" s="77" t="s">
        <v>5530</v>
      </c>
      <c r="J1092" s="77" t="s">
        <v>121</v>
      </c>
      <c r="K1092" s="77"/>
      <c r="L1092" s="77"/>
      <c r="M1092" s="78"/>
      <c r="N1092" s="78"/>
      <c r="O1092" s="78"/>
      <c r="P1092" s="78"/>
      <c r="Q1092" s="78"/>
      <c r="R1092" s="77" t="s">
        <v>4803</v>
      </c>
    </row>
    <row r="1093" customHeight="1" spans="1:18">
      <c r="A1093" s="76" t="s">
        <v>642</v>
      </c>
      <c r="B1093" s="6" t="s">
        <v>7032</v>
      </c>
      <c r="C1093" s="6" t="s">
        <v>4804</v>
      </c>
      <c r="D1093" s="77" t="s">
        <v>4805</v>
      </c>
      <c r="E1093" s="77" t="s">
        <v>7033</v>
      </c>
      <c r="F1093" s="77"/>
      <c r="G1093" s="77" t="s">
        <v>7034</v>
      </c>
      <c r="H1093" s="77" t="s">
        <v>6856</v>
      </c>
      <c r="I1093" s="77" t="s">
        <v>5646</v>
      </c>
      <c r="J1093" s="77" t="s">
        <v>121</v>
      </c>
      <c r="K1093" s="77"/>
      <c r="L1093" s="77"/>
      <c r="M1093" s="78"/>
      <c r="N1093" s="78"/>
      <c r="O1093" s="78"/>
      <c r="P1093" s="78"/>
      <c r="Q1093" s="78"/>
      <c r="R1093" s="77" t="s">
        <v>4803</v>
      </c>
    </row>
    <row r="1094" customHeight="1" spans="1:18">
      <c r="A1094" s="76" t="s">
        <v>642</v>
      </c>
      <c r="B1094" s="6" t="s">
        <v>7035</v>
      </c>
      <c r="C1094" s="6" t="s">
        <v>4797</v>
      </c>
      <c r="D1094" s="77" t="s">
        <v>4798</v>
      </c>
      <c r="E1094" s="77" t="s">
        <v>7036</v>
      </c>
      <c r="F1094" s="77"/>
      <c r="G1094" s="77" t="s">
        <v>5174</v>
      </c>
      <c r="H1094" s="77" t="s">
        <v>6698</v>
      </c>
      <c r="I1094" s="77" t="s">
        <v>5852</v>
      </c>
      <c r="J1094" s="77" t="s">
        <v>121</v>
      </c>
      <c r="K1094" s="77"/>
      <c r="L1094" s="77"/>
      <c r="M1094" s="78"/>
      <c r="N1094" s="78"/>
      <c r="O1094" s="78"/>
      <c r="P1094" s="78"/>
      <c r="Q1094" s="78"/>
      <c r="R1094" s="77" t="s">
        <v>4803</v>
      </c>
    </row>
    <row r="1095" customHeight="1" spans="1:18">
      <c r="A1095" s="76" t="s">
        <v>642</v>
      </c>
      <c r="B1095" s="6" t="s">
        <v>7035</v>
      </c>
      <c r="C1095" s="6" t="s">
        <v>4804</v>
      </c>
      <c r="D1095" s="77" t="s">
        <v>4805</v>
      </c>
      <c r="E1095" s="77" t="s">
        <v>7037</v>
      </c>
      <c r="F1095" s="77"/>
      <c r="G1095" s="77" t="s">
        <v>5205</v>
      </c>
      <c r="H1095" s="77" t="s">
        <v>5185</v>
      </c>
      <c r="I1095" s="77" t="s">
        <v>5197</v>
      </c>
      <c r="J1095" s="77" t="s">
        <v>121</v>
      </c>
      <c r="K1095" s="77"/>
      <c r="L1095" s="77"/>
      <c r="M1095" s="78"/>
      <c r="N1095" s="78"/>
      <c r="O1095" s="78"/>
      <c r="P1095" s="78"/>
      <c r="Q1095" s="78"/>
      <c r="R1095" s="77" t="s">
        <v>4803</v>
      </c>
    </row>
    <row r="1096" customHeight="1" spans="1:18">
      <c r="A1096" s="76" t="s">
        <v>642</v>
      </c>
      <c r="B1096" s="6" t="s">
        <v>7038</v>
      </c>
      <c r="C1096" s="6" t="s">
        <v>4797</v>
      </c>
      <c r="D1096" s="77" t="s">
        <v>4798</v>
      </c>
      <c r="E1096" s="77" t="s">
        <v>7039</v>
      </c>
      <c r="F1096" s="77"/>
      <c r="G1096" s="77" t="s">
        <v>7040</v>
      </c>
      <c r="H1096" s="77" t="s">
        <v>5953</v>
      </c>
      <c r="I1096" s="77" t="s">
        <v>7041</v>
      </c>
      <c r="J1096" s="77" t="s">
        <v>121</v>
      </c>
      <c r="K1096" s="77"/>
      <c r="L1096" s="77"/>
      <c r="M1096" s="78"/>
      <c r="N1096" s="78"/>
      <c r="O1096" s="78"/>
      <c r="P1096" s="78"/>
      <c r="Q1096" s="78"/>
      <c r="R1096" s="77" t="s">
        <v>4803</v>
      </c>
    </row>
    <row r="1097" customHeight="1" spans="1:18">
      <c r="A1097" s="76" t="s">
        <v>642</v>
      </c>
      <c r="B1097" s="6" t="s">
        <v>7038</v>
      </c>
      <c r="C1097" s="6" t="s">
        <v>4804</v>
      </c>
      <c r="D1097" s="77" t="s">
        <v>4805</v>
      </c>
      <c r="E1097" s="77" t="s">
        <v>7042</v>
      </c>
      <c r="F1097" s="77"/>
      <c r="G1097" s="77" t="s">
        <v>7043</v>
      </c>
      <c r="H1097" s="77" t="s">
        <v>6803</v>
      </c>
      <c r="I1097" s="77" t="s">
        <v>5238</v>
      </c>
      <c r="J1097" s="77" t="s">
        <v>121</v>
      </c>
      <c r="K1097" s="77"/>
      <c r="L1097" s="77"/>
      <c r="M1097" s="78"/>
      <c r="N1097" s="78"/>
      <c r="O1097" s="78"/>
      <c r="P1097" s="78"/>
      <c r="Q1097" s="78"/>
      <c r="R1097" s="77" t="s">
        <v>4803</v>
      </c>
    </row>
    <row r="1098" customHeight="1" spans="1:18">
      <c r="A1098" s="76" t="s">
        <v>642</v>
      </c>
      <c r="B1098" s="6" t="s">
        <v>7044</v>
      </c>
      <c r="C1098" s="6" t="s">
        <v>4797</v>
      </c>
      <c r="D1098" s="77" t="s">
        <v>4798</v>
      </c>
      <c r="E1098" s="77" t="s">
        <v>7045</v>
      </c>
      <c r="F1098" s="77"/>
      <c r="G1098" s="77" t="s">
        <v>4955</v>
      </c>
      <c r="H1098" s="77" t="s">
        <v>5796</v>
      </c>
      <c r="I1098" s="77" t="s">
        <v>6372</v>
      </c>
      <c r="J1098" s="77" t="s">
        <v>121</v>
      </c>
      <c r="K1098" s="77"/>
      <c r="L1098" s="77"/>
      <c r="M1098" s="78"/>
      <c r="N1098" s="78"/>
      <c r="O1098" s="78"/>
      <c r="P1098" s="78"/>
      <c r="Q1098" s="78"/>
      <c r="R1098" s="77" t="s">
        <v>4803</v>
      </c>
    </row>
    <row r="1099" customHeight="1" spans="1:18">
      <c r="A1099" s="76" t="s">
        <v>642</v>
      </c>
      <c r="B1099" s="6" t="s">
        <v>7044</v>
      </c>
      <c r="C1099" s="6" t="s">
        <v>4804</v>
      </c>
      <c r="D1099" s="77" t="s">
        <v>4805</v>
      </c>
      <c r="E1099" s="77" t="s">
        <v>7046</v>
      </c>
      <c r="F1099" s="77"/>
      <c r="G1099" s="77" t="s">
        <v>5179</v>
      </c>
      <c r="H1099" s="77" t="s">
        <v>6090</v>
      </c>
      <c r="I1099" s="77" t="s">
        <v>5168</v>
      </c>
      <c r="J1099" s="77" t="s">
        <v>121</v>
      </c>
      <c r="K1099" s="77"/>
      <c r="L1099" s="77"/>
      <c r="M1099" s="78"/>
      <c r="N1099" s="78"/>
      <c r="O1099" s="78"/>
      <c r="P1099" s="78"/>
      <c r="Q1099" s="78"/>
      <c r="R1099" s="77" t="s">
        <v>4803</v>
      </c>
    </row>
    <row r="1100" customHeight="1" spans="1:18">
      <c r="A1100" s="76" t="s">
        <v>642</v>
      </c>
      <c r="B1100" s="6" t="s">
        <v>7047</v>
      </c>
      <c r="C1100" s="6" t="s">
        <v>4797</v>
      </c>
      <c r="D1100" s="77" t="s">
        <v>4798</v>
      </c>
      <c r="E1100" s="77" t="s">
        <v>7048</v>
      </c>
      <c r="F1100" s="77"/>
      <c r="G1100" s="77" t="s">
        <v>4955</v>
      </c>
      <c r="H1100" s="77" t="s">
        <v>5261</v>
      </c>
      <c r="I1100" s="77" t="s">
        <v>6372</v>
      </c>
      <c r="J1100" s="77" t="s">
        <v>121</v>
      </c>
      <c r="K1100" s="77"/>
      <c r="L1100" s="77"/>
      <c r="M1100" s="78"/>
      <c r="N1100" s="78"/>
      <c r="O1100" s="78"/>
      <c r="P1100" s="78"/>
      <c r="Q1100" s="78"/>
      <c r="R1100" s="77" t="s">
        <v>4803</v>
      </c>
    </row>
    <row r="1101" customHeight="1" spans="1:18">
      <c r="A1101" s="76" t="s">
        <v>642</v>
      </c>
      <c r="B1101" s="6" t="s">
        <v>7047</v>
      </c>
      <c r="C1101" s="6" t="s">
        <v>4804</v>
      </c>
      <c r="D1101" s="77" t="s">
        <v>4805</v>
      </c>
      <c r="E1101" s="77" t="s">
        <v>7046</v>
      </c>
      <c r="F1101" s="77"/>
      <c r="G1101" s="77" t="s">
        <v>5179</v>
      </c>
      <c r="H1101" s="77" t="s">
        <v>6090</v>
      </c>
      <c r="I1101" s="77" t="s">
        <v>5168</v>
      </c>
      <c r="J1101" s="77" t="s">
        <v>121</v>
      </c>
      <c r="K1101" s="77"/>
      <c r="L1101" s="77"/>
      <c r="M1101" s="78"/>
      <c r="N1101" s="78"/>
      <c r="O1101" s="78"/>
      <c r="P1101" s="78"/>
      <c r="Q1101" s="78"/>
      <c r="R1101" s="77" t="s">
        <v>4803</v>
      </c>
    </row>
    <row r="1102" customHeight="1" spans="1:18">
      <c r="A1102" s="76" t="s">
        <v>642</v>
      </c>
      <c r="B1102" s="6" t="s">
        <v>7049</v>
      </c>
      <c r="C1102" s="6" t="s">
        <v>4797</v>
      </c>
      <c r="D1102" s="77" t="s">
        <v>4798</v>
      </c>
      <c r="E1102" s="77" t="s">
        <v>7050</v>
      </c>
      <c r="F1102" s="77"/>
      <c r="G1102" s="77" t="s">
        <v>5155</v>
      </c>
      <c r="H1102" s="77" t="s">
        <v>5128</v>
      </c>
      <c r="I1102" s="77" t="s">
        <v>5539</v>
      </c>
      <c r="J1102" s="77" t="s">
        <v>121</v>
      </c>
      <c r="K1102" s="77"/>
      <c r="L1102" s="77"/>
      <c r="M1102" s="78"/>
      <c r="N1102" s="78"/>
      <c r="O1102" s="78"/>
      <c r="P1102" s="78"/>
      <c r="Q1102" s="78"/>
      <c r="R1102" s="77" t="s">
        <v>4803</v>
      </c>
    </row>
    <row r="1103" customHeight="1" spans="1:18">
      <c r="A1103" s="76" t="s">
        <v>642</v>
      </c>
      <c r="B1103" s="6" t="s">
        <v>7049</v>
      </c>
      <c r="C1103" s="6" t="s">
        <v>4804</v>
      </c>
      <c r="D1103" s="77" t="s">
        <v>4805</v>
      </c>
      <c r="E1103" s="77" t="s">
        <v>7051</v>
      </c>
      <c r="F1103" s="77"/>
      <c r="G1103" s="77" t="s">
        <v>4980</v>
      </c>
      <c r="H1103" s="77" t="s">
        <v>6720</v>
      </c>
      <c r="I1103" s="77" t="s">
        <v>4816</v>
      </c>
      <c r="J1103" s="77" t="s">
        <v>121</v>
      </c>
      <c r="K1103" s="77"/>
      <c r="L1103" s="77"/>
      <c r="M1103" s="78"/>
      <c r="N1103" s="78"/>
      <c r="O1103" s="78"/>
      <c r="P1103" s="78"/>
      <c r="Q1103" s="78"/>
      <c r="R1103" s="77" t="s">
        <v>4803</v>
      </c>
    </row>
    <row r="1104" customHeight="1" spans="1:18">
      <c r="A1104" s="76" t="s">
        <v>642</v>
      </c>
      <c r="B1104" s="6" t="s">
        <v>7052</v>
      </c>
      <c r="C1104" s="6" t="s">
        <v>4797</v>
      </c>
      <c r="D1104" s="77" t="s">
        <v>4798</v>
      </c>
      <c r="E1104" s="77" t="s">
        <v>7030</v>
      </c>
      <c r="F1104" s="77"/>
      <c r="G1104" s="77" t="s">
        <v>3958</v>
      </c>
      <c r="H1104" s="77" t="s">
        <v>5440</v>
      </c>
      <c r="I1104" s="77" t="s">
        <v>6921</v>
      </c>
      <c r="J1104" s="77" t="s">
        <v>121</v>
      </c>
      <c r="K1104" s="77"/>
      <c r="L1104" s="77"/>
      <c r="M1104" s="78"/>
      <c r="N1104" s="78"/>
      <c r="O1104" s="78"/>
      <c r="P1104" s="78"/>
      <c r="Q1104" s="78"/>
      <c r="R1104" s="77" t="s">
        <v>4803</v>
      </c>
    </row>
    <row r="1105" customHeight="1" spans="1:18">
      <c r="A1105" s="76" t="s">
        <v>642</v>
      </c>
      <c r="B1105" s="6" t="s">
        <v>7052</v>
      </c>
      <c r="C1105" s="6" t="s">
        <v>4804</v>
      </c>
      <c r="D1105" s="77" t="s">
        <v>4805</v>
      </c>
      <c r="E1105" s="77" t="s">
        <v>7053</v>
      </c>
      <c r="F1105" s="77"/>
      <c r="G1105" s="77" t="s">
        <v>4980</v>
      </c>
      <c r="H1105" s="77" t="s">
        <v>7054</v>
      </c>
      <c r="I1105" s="77" t="s">
        <v>6804</v>
      </c>
      <c r="J1105" s="77" t="s">
        <v>121</v>
      </c>
      <c r="K1105" s="77"/>
      <c r="L1105" s="77"/>
      <c r="M1105" s="78"/>
      <c r="N1105" s="78"/>
      <c r="O1105" s="78"/>
      <c r="P1105" s="78"/>
      <c r="Q1105" s="78"/>
      <c r="R1105" s="77" t="s">
        <v>4803</v>
      </c>
    </row>
    <row r="1106" customHeight="1" spans="1:18">
      <c r="A1106" s="76" t="s">
        <v>642</v>
      </c>
      <c r="B1106" s="6" t="s">
        <v>7055</v>
      </c>
      <c r="C1106" s="6" t="s">
        <v>4797</v>
      </c>
      <c r="D1106" s="77" t="s">
        <v>4798</v>
      </c>
      <c r="E1106" s="77" t="s">
        <v>7056</v>
      </c>
      <c r="F1106" s="77"/>
      <c r="G1106" s="77" t="s">
        <v>4955</v>
      </c>
      <c r="H1106" s="77" t="s">
        <v>5440</v>
      </c>
      <c r="I1106" s="77" t="s">
        <v>4813</v>
      </c>
      <c r="J1106" s="77" t="s">
        <v>121</v>
      </c>
      <c r="K1106" s="77"/>
      <c r="L1106" s="77"/>
      <c r="M1106" s="78"/>
      <c r="N1106" s="78"/>
      <c r="O1106" s="78"/>
      <c r="P1106" s="78"/>
      <c r="Q1106" s="78"/>
      <c r="R1106" s="77" t="s">
        <v>4803</v>
      </c>
    </row>
    <row r="1107" customHeight="1" spans="1:18">
      <c r="A1107" s="76" t="s">
        <v>642</v>
      </c>
      <c r="B1107" s="6" t="s">
        <v>7055</v>
      </c>
      <c r="C1107" s="6" t="s">
        <v>4804</v>
      </c>
      <c r="D1107" s="77" t="s">
        <v>4805</v>
      </c>
      <c r="E1107" s="77" t="s">
        <v>7057</v>
      </c>
      <c r="F1107" s="77"/>
      <c r="G1107" s="77" t="s">
        <v>5631</v>
      </c>
      <c r="H1107" s="77" t="s">
        <v>5440</v>
      </c>
      <c r="I1107" s="77" t="s">
        <v>4816</v>
      </c>
      <c r="J1107" s="77" t="s">
        <v>121</v>
      </c>
      <c r="K1107" s="77"/>
      <c r="L1107" s="77"/>
      <c r="M1107" s="78"/>
      <c r="N1107" s="78"/>
      <c r="O1107" s="78"/>
      <c r="P1107" s="78"/>
      <c r="Q1107" s="78"/>
      <c r="R1107" s="77" t="s">
        <v>4803</v>
      </c>
    </row>
    <row r="1108" customHeight="1" spans="1:18">
      <c r="A1108" s="76" t="s">
        <v>642</v>
      </c>
      <c r="B1108" s="6" t="s">
        <v>7058</v>
      </c>
      <c r="C1108" s="6" t="s">
        <v>4797</v>
      </c>
      <c r="D1108" s="77" t="s">
        <v>4798</v>
      </c>
      <c r="E1108" s="77" t="s">
        <v>7059</v>
      </c>
      <c r="F1108" s="77"/>
      <c r="G1108" s="77" t="s">
        <v>3966</v>
      </c>
      <c r="H1108" s="77" t="s">
        <v>7007</v>
      </c>
      <c r="I1108" s="77" t="s">
        <v>6365</v>
      </c>
      <c r="J1108" s="77" t="s">
        <v>121</v>
      </c>
      <c r="K1108" s="77"/>
      <c r="L1108" s="77"/>
      <c r="M1108" s="78"/>
      <c r="N1108" s="78"/>
      <c r="O1108" s="78"/>
      <c r="P1108" s="78"/>
      <c r="Q1108" s="78"/>
      <c r="R1108" s="77" t="s">
        <v>4803</v>
      </c>
    </row>
    <row r="1109" customHeight="1" spans="1:18">
      <c r="A1109" s="76" t="s">
        <v>642</v>
      </c>
      <c r="B1109" s="6" t="s">
        <v>7058</v>
      </c>
      <c r="C1109" s="6" t="s">
        <v>4804</v>
      </c>
      <c r="D1109" s="77" t="s">
        <v>4805</v>
      </c>
      <c r="E1109" s="77" t="s">
        <v>7060</v>
      </c>
      <c r="F1109" s="77"/>
      <c r="G1109" s="77" t="s">
        <v>7061</v>
      </c>
      <c r="H1109" s="77" t="s">
        <v>7062</v>
      </c>
      <c r="I1109" s="77" t="s">
        <v>7063</v>
      </c>
      <c r="J1109" s="77" t="s">
        <v>121</v>
      </c>
      <c r="K1109" s="77"/>
      <c r="L1109" s="77"/>
      <c r="M1109" s="78"/>
      <c r="N1109" s="78"/>
      <c r="O1109" s="78"/>
      <c r="P1109" s="78"/>
      <c r="Q1109" s="78"/>
      <c r="R1109" s="77" t="s">
        <v>4803</v>
      </c>
    </row>
    <row r="1110" customHeight="1" spans="1:18">
      <c r="A1110" s="76" t="s">
        <v>642</v>
      </c>
      <c r="B1110" s="6" t="s">
        <v>7064</v>
      </c>
      <c r="C1110" s="6" t="s">
        <v>4797</v>
      </c>
      <c r="D1110" s="77" t="s">
        <v>4798</v>
      </c>
      <c r="E1110" s="77" t="s">
        <v>7065</v>
      </c>
      <c r="F1110" s="77"/>
      <c r="G1110" s="77" t="s">
        <v>2697</v>
      </c>
      <c r="H1110" s="77" t="s">
        <v>6271</v>
      </c>
      <c r="I1110" s="77" t="s">
        <v>6774</v>
      </c>
      <c r="J1110" s="77" t="s">
        <v>121</v>
      </c>
      <c r="K1110" s="77"/>
      <c r="L1110" s="77"/>
      <c r="M1110" s="78"/>
      <c r="N1110" s="78"/>
      <c r="O1110" s="78"/>
      <c r="P1110" s="78"/>
      <c r="Q1110" s="78"/>
      <c r="R1110" s="77" t="s">
        <v>4803</v>
      </c>
    </row>
    <row r="1111" customHeight="1" spans="1:18">
      <c r="A1111" s="76" t="s">
        <v>642</v>
      </c>
      <c r="B1111" s="6" t="s">
        <v>7064</v>
      </c>
      <c r="C1111" s="6" t="s">
        <v>4804</v>
      </c>
      <c r="D1111" s="77" t="s">
        <v>4805</v>
      </c>
      <c r="E1111" s="77" t="s">
        <v>7066</v>
      </c>
      <c r="F1111" s="77"/>
      <c r="G1111" s="77" t="s">
        <v>4980</v>
      </c>
      <c r="H1111" s="77" t="s">
        <v>5119</v>
      </c>
      <c r="I1111" s="77" t="s">
        <v>5654</v>
      </c>
      <c r="J1111" s="77" t="s">
        <v>121</v>
      </c>
      <c r="K1111" s="77"/>
      <c r="L1111" s="77"/>
      <c r="M1111" s="78"/>
      <c r="N1111" s="78"/>
      <c r="O1111" s="78"/>
      <c r="P1111" s="78"/>
      <c r="Q1111" s="78"/>
      <c r="R1111" s="77" t="s">
        <v>4803</v>
      </c>
    </row>
    <row r="1112" customHeight="1" spans="1:18">
      <c r="A1112" s="76" t="s">
        <v>642</v>
      </c>
      <c r="B1112" s="6" t="s">
        <v>7067</v>
      </c>
      <c r="C1112" s="6" t="s">
        <v>4797</v>
      </c>
      <c r="D1112" s="77" t="s">
        <v>4798</v>
      </c>
      <c r="E1112" s="77" t="s">
        <v>7068</v>
      </c>
      <c r="F1112" s="77"/>
      <c r="G1112" s="77" t="s">
        <v>2697</v>
      </c>
      <c r="H1112" s="77" t="s">
        <v>6271</v>
      </c>
      <c r="I1112" s="77" t="s">
        <v>6774</v>
      </c>
      <c r="J1112" s="77" t="s">
        <v>121</v>
      </c>
      <c r="K1112" s="77"/>
      <c r="L1112" s="77"/>
      <c r="M1112" s="78"/>
      <c r="N1112" s="78"/>
      <c r="O1112" s="78"/>
      <c r="P1112" s="78"/>
      <c r="Q1112" s="78"/>
      <c r="R1112" s="77" t="s">
        <v>4803</v>
      </c>
    </row>
    <row r="1113" customHeight="1" spans="1:18">
      <c r="A1113" s="76" t="s">
        <v>642</v>
      </c>
      <c r="B1113" s="6" t="s">
        <v>7067</v>
      </c>
      <c r="C1113" s="6" t="s">
        <v>4804</v>
      </c>
      <c r="D1113" s="77" t="s">
        <v>4805</v>
      </c>
      <c r="E1113" s="77" t="s">
        <v>6959</v>
      </c>
      <c r="F1113" s="77"/>
      <c r="G1113" s="77" t="s">
        <v>4980</v>
      </c>
      <c r="H1113" s="77" t="s">
        <v>5119</v>
      </c>
      <c r="I1113" s="77" t="s">
        <v>5654</v>
      </c>
      <c r="J1113" s="77" t="s">
        <v>121</v>
      </c>
      <c r="K1113" s="77"/>
      <c r="L1113" s="77"/>
      <c r="M1113" s="78"/>
      <c r="N1113" s="78"/>
      <c r="O1113" s="78"/>
      <c r="P1113" s="78"/>
      <c r="Q1113" s="78"/>
      <c r="R1113" s="77" t="s">
        <v>4803</v>
      </c>
    </row>
    <row r="1114" customHeight="1" spans="1:18">
      <c r="A1114" s="76" t="s">
        <v>642</v>
      </c>
      <c r="B1114" s="6" t="s">
        <v>7069</v>
      </c>
      <c r="C1114" s="6" t="s">
        <v>4797</v>
      </c>
      <c r="D1114" s="77" t="s">
        <v>4798</v>
      </c>
      <c r="E1114" s="77" t="s">
        <v>7070</v>
      </c>
      <c r="F1114" s="77"/>
      <c r="G1114" s="77" t="s">
        <v>5184</v>
      </c>
      <c r="H1114" s="77" t="s">
        <v>5653</v>
      </c>
      <c r="I1114" s="77" t="s">
        <v>5984</v>
      </c>
      <c r="J1114" s="77" t="s">
        <v>121</v>
      </c>
      <c r="K1114" s="77"/>
      <c r="L1114" s="77"/>
      <c r="M1114" s="78"/>
      <c r="N1114" s="78"/>
      <c r="O1114" s="78"/>
      <c r="P1114" s="78"/>
      <c r="Q1114" s="78"/>
      <c r="R1114" s="77" t="s">
        <v>4803</v>
      </c>
    </row>
    <row r="1115" customHeight="1" spans="1:18">
      <c r="A1115" s="76" t="s">
        <v>642</v>
      </c>
      <c r="B1115" s="6" t="s">
        <v>7069</v>
      </c>
      <c r="C1115" s="6" t="s">
        <v>4804</v>
      </c>
      <c r="D1115" s="77" t="s">
        <v>4805</v>
      </c>
      <c r="E1115" s="77" t="s">
        <v>7071</v>
      </c>
      <c r="F1115" s="77"/>
      <c r="G1115" s="77" t="s">
        <v>5205</v>
      </c>
      <c r="H1115" s="77" t="s">
        <v>5650</v>
      </c>
      <c r="I1115" s="77" t="s">
        <v>5675</v>
      </c>
      <c r="J1115" s="77" t="s">
        <v>121</v>
      </c>
      <c r="K1115" s="77"/>
      <c r="L1115" s="77"/>
      <c r="M1115" s="78"/>
      <c r="N1115" s="78"/>
      <c r="O1115" s="78"/>
      <c r="P1115" s="78"/>
      <c r="Q1115" s="78"/>
      <c r="R1115" s="77" t="s">
        <v>4803</v>
      </c>
    </row>
    <row r="1116" customHeight="1" spans="1:18">
      <c r="A1116" s="76" t="s">
        <v>642</v>
      </c>
      <c r="B1116" s="6" t="s">
        <v>7072</v>
      </c>
      <c r="C1116" s="6" t="s">
        <v>4797</v>
      </c>
      <c r="D1116" s="77" t="s">
        <v>4798</v>
      </c>
      <c r="E1116" s="77" t="s">
        <v>6971</v>
      </c>
      <c r="F1116" s="77"/>
      <c r="G1116" s="77" t="s">
        <v>5747</v>
      </c>
      <c r="H1116" s="77" t="s">
        <v>4870</v>
      </c>
      <c r="I1116" s="77" t="s">
        <v>6965</v>
      </c>
      <c r="J1116" s="77" t="s">
        <v>121</v>
      </c>
      <c r="K1116" s="77"/>
      <c r="L1116" s="77"/>
      <c r="M1116" s="78"/>
      <c r="N1116" s="78"/>
      <c r="O1116" s="78"/>
      <c r="P1116" s="78"/>
      <c r="Q1116" s="78"/>
      <c r="R1116" s="77" t="s">
        <v>4803</v>
      </c>
    </row>
    <row r="1117" customHeight="1" spans="1:18">
      <c r="A1117" s="76" t="s">
        <v>642</v>
      </c>
      <c r="B1117" s="6" t="s">
        <v>7072</v>
      </c>
      <c r="C1117" s="6" t="s">
        <v>4804</v>
      </c>
      <c r="D1117" s="77" t="s">
        <v>4805</v>
      </c>
      <c r="E1117" s="77" t="s">
        <v>7073</v>
      </c>
      <c r="F1117" s="77"/>
      <c r="G1117" s="77" t="s">
        <v>5631</v>
      </c>
      <c r="H1117" s="77" t="s">
        <v>6720</v>
      </c>
      <c r="I1117" s="77" t="s">
        <v>6967</v>
      </c>
      <c r="J1117" s="77" t="s">
        <v>121</v>
      </c>
      <c r="K1117" s="77"/>
      <c r="L1117" s="77"/>
      <c r="M1117" s="78"/>
      <c r="N1117" s="78"/>
      <c r="O1117" s="78"/>
      <c r="P1117" s="78"/>
      <c r="Q1117" s="78"/>
      <c r="R1117" s="77" t="s">
        <v>4803</v>
      </c>
    </row>
    <row r="1118" customHeight="1" spans="1:18">
      <c r="A1118" s="76" t="s">
        <v>642</v>
      </c>
      <c r="B1118" s="6" t="s">
        <v>7074</v>
      </c>
      <c r="C1118" s="6" t="s">
        <v>4797</v>
      </c>
      <c r="D1118" s="77" t="s">
        <v>4798</v>
      </c>
      <c r="E1118" s="77" t="s">
        <v>6971</v>
      </c>
      <c r="F1118" s="77"/>
      <c r="G1118" s="77" t="s">
        <v>5747</v>
      </c>
      <c r="H1118" s="77" t="s">
        <v>4870</v>
      </c>
      <c r="I1118" s="77" t="s">
        <v>6965</v>
      </c>
      <c r="J1118" s="77" t="s">
        <v>121</v>
      </c>
      <c r="K1118" s="77"/>
      <c r="L1118" s="77"/>
      <c r="M1118" s="78"/>
      <c r="N1118" s="78"/>
      <c r="O1118" s="78"/>
      <c r="P1118" s="78"/>
      <c r="Q1118" s="78"/>
      <c r="R1118" s="77" t="s">
        <v>4803</v>
      </c>
    </row>
    <row r="1119" customHeight="1" spans="1:18">
      <c r="A1119" s="76" t="s">
        <v>642</v>
      </c>
      <c r="B1119" s="6" t="s">
        <v>7074</v>
      </c>
      <c r="C1119" s="6" t="s">
        <v>4804</v>
      </c>
      <c r="D1119" s="77" t="s">
        <v>4805</v>
      </c>
      <c r="E1119" s="77" t="s">
        <v>7075</v>
      </c>
      <c r="F1119" s="77"/>
      <c r="G1119" s="77" t="s">
        <v>5631</v>
      </c>
      <c r="H1119" s="77" t="s">
        <v>6720</v>
      </c>
      <c r="I1119" s="77" t="s">
        <v>6967</v>
      </c>
      <c r="J1119" s="77" t="s">
        <v>121</v>
      </c>
      <c r="K1119" s="77"/>
      <c r="L1119" s="77"/>
      <c r="M1119" s="78"/>
      <c r="N1119" s="78"/>
      <c r="O1119" s="78"/>
      <c r="P1119" s="78"/>
      <c r="Q1119" s="78"/>
      <c r="R1119" s="77" t="s">
        <v>4803</v>
      </c>
    </row>
    <row r="1120" customHeight="1" spans="1:18">
      <c r="A1120" s="76" t="s">
        <v>642</v>
      </c>
      <c r="B1120" s="6" t="s">
        <v>4797</v>
      </c>
      <c r="C1120" s="6" t="s">
        <v>4797</v>
      </c>
      <c r="D1120" s="77" t="s">
        <v>4798</v>
      </c>
      <c r="E1120" s="77" t="s">
        <v>7048</v>
      </c>
      <c r="F1120" s="77"/>
      <c r="G1120" s="77" t="s">
        <v>4955</v>
      </c>
      <c r="H1120" s="77" t="s">
        <v>5261</v>
      </c>
      <c r="I1120" s="77" t="s">
        <v>6372</v>
      </c>
      <c r="J1120" s="77" t="s">
        <v>121</v>
      </c>
      <c r="K1120" s="77"/>
      <c r="L1120" s="77"/>
      <c r="M1120" s="78"/>
      <c r="N1120" s="78"/>
      <c r="O1120" s="78"/>
      <c r="P1120" s="78"/>
      <c r="Q1120" s="78"/>
      <c r="R1120" s="77" t="s">
        <v>4803</v>
      </c>
    </row>
    <row r="1121" customHeight="1" spans="1:18">
      <c r="A1121" s="76" t="s">
        <v>642</v>
      </c>
      <c r="B1121" s="6" t="s">
        <v>4797</v>
      </c>
      <c r="C1121" s="6" t="s">
        <v>4804</v>
      </c>
      <c r="D1121" s="77" t="s">
        <v>4805</v>
      </c>
      <c r="E1121" s="77" t="s">
        <v>7076</v>
      </c>
      <c r="F1121" s="77"/>
      <c r="G1121" s="77" t="s">
        <v>5179</v>
      </c>
      <c r="H1121" s="77" t="s">
        <v>6090</v>
      </c>
      <c r="I1121" s="77" t="s">
        <v>5181</v>
      </c>
      <c r="J1121" s="77" t="s">
        <v>121</v>
      </c>
      <c r="K1121" s="77"/>
      <c r="L1121" s="77"/>
      <c r="M1121" s="78"/>
      <c r="N1121" s="78"/>
      <c r="O1121" s="78"/>
      <c r="P1121" s="78"/>
      <c r="Q1121" s="78"/>
      <c r="R1121" s="77" t="s">
        <v>4803</v>
      </c>
    </row>
    <row r="1122" customHeight="1" spans="1:18">
      <c r="A1122" s="76" t="s">
        <v>642</v>
      </c>
      <c r="B1122" s="6" t="s">
        <v>7077</v>
      </c>
      <c r="C1122" s="6" t="s">
        <v>4797</v>
      </c>
      <c r="D1122" s="77" t="s">
        <v>4798</v>
      </c>
      <c r="E1122" s="77" t="s">
        <v>7045</v>
      </c>
      <c r="F1122" s="77"/>
      <c r="G1122" s="77" t="s">
        <v>4955</v>
      </c>
      <c r="H1122" s="77" t="s">
        <v>5796</v>
      </c>
      <c r="I1122" s="77" t="s">
        <v>6372</v>
      </c>
      <c r="J1122" s="77" t="s">
        <v>121</v>
      </c>
      <c r="K1122" s="77"/>
      <c r="L1122" s="77"/>
      <c r="M1122" s="78"/>
      <c r="N1122" s="78"/>
      <c r="O1122" s="78"/>
      <c r="P1122" s="78"/>
      <c r="Q1122" s="78"/>
      <c r="R1122" s="77" t="s">
        <v>4803</v>
      </c>
    </row>
    <row r="1123" customHeight="1" spans="1:18">
      <c r="A1123" s="76" t="s">
        <v>642</v>
      </c>
      <c r="B1123" s="6" t="s">
        <v>7077</v>
      </c>
      <c r="C1123" s="6" t="s">
        <v>4804</v>
      </c>
      <c r="D1123" s="77" t="s">
        <v>4805</v>
      </c>
      <c r="E1123" s="77" t="s">
        <v>7078</v>
      </c>
      <c r="F1123" s="77"/>
      <c r="G1123" s="77" t="s">
        <v>5179</v>
      </c>
      <c r="H1123" s="77" t="s">
        <v>6090</v>
      </c>
      <c r="I1123" s="77" t="s">
        <v>5181</v>
      </c>
      <c r="J1123" s="77" t="s">
        <v>121</v>
      </c>
      <c r="K1123" s="77"/>
      <c r="L1123" s="77"/>
      <c r="M1123" s="78"/>
      <c r="N1123" s="78"/>
      <c r="O1123" s="78"/>
      <c r="P1123" s="78"/>
      <c r="Q1123" s="78"/>
      <c r="R1123" s="77" t="s">
        <v>4803</v>
      </c>
    </row>
    <row r="1124" customHeight="1" spans="1:18">
      <c r="A1124" s="76" t="s">
        <v>642</v>
      </c>
      <c r="B1124" s="6" t="s">
        <v>7079</v>
      </c>
      <c r="C1124" s="6" t="s">
        <v>4797</v>
      </c>
      <c r="D1124" s="77" t="s">
        <v>4798</v>
      </c>
      <c r="E1124" s="77" t="s">
        <v>7080</v>
      </c>
      <c r="F1124" s="77"/>
      <c r="G1124" s="77" t="s">
        <v>5176</v>
      </c>
      <c r="H1124" s="77" t="s">
        <v>6252</v>
      </c>
      <c r="I1124" s="77" t="s">
        <v>6921</v>
      </c>
      <c r="J1124" s="77" t="s">
        <v>121</v>
      </c>
      <c r="K1124" s="77"/>
      <c r="L1124" s="77"/>
      <c r="M1124" s="78"/>
      <c r="N1124" s="78"/>
      <c r="O1124" s="78"/>
      <c r="P1124" s="78"/>
      <c r="Q1124" s="78"/>
      <c r="R1124" s="77" t="s">
        <v>4803</v>
      </c>
    </row>
    <row r="1125" customHeight="1" spans="1:18">
      <c r="A1125" s="76" t="s">
        <v>642</v>
      </c>
      <c r="B1125" s="6" t="s">
        <v>7079</v>
      </c>
      <c r="C1125" s="6" t="s">
        <v>4804</v>
      </c>
      <c r="D1125" s="77" t="s">
        <v>4805</v>
      </c>
      <c r="E1125" s="77" t="s">
        <v>6983</v>
      </c>
      <c r="F1125" s="77"/>
      <c r="G1125" s="77" t="s">
        <v>5715</v>
      </c>
      <c r="H1125" s="77" t="s">
        <v>6698</v>
      </c>
      <c r="I1125" s="77" t="s">
        <v>5986</v>
      </c>
      <c r="J1125" s="77" t="s">
        <v>121</v>
      </c>
      <c r="K1125" s="77"/>
      <c r="L1125" s="77"/>
      <c r="M1125" s="78"/>
      <c r="N1125" s="78"/>
      <c r="O1125" s="78"/>
      <c r="P1125" s="78"/>
      <c r="Q1125" s="78"/>
      <c r="R1125" s="77" t="s">
        <v>4803</v>
      </c>
    </row>
    <row r="1126" customHeight="1" spans="1:18">
      <c r="A1126" s="76" t="s">
        <v>642</v>
      </c>
      <c r="B1126" s="6" t="s">
        <v>7081</v>
      </c>
      <c r="C1126" s="6" t="s">
        <v>4797</v>
      </c>
      <c r="D1126" s="77" t="s">
        <v>4798</v>
      </c>
      <c r="E1126" s="77" t="s">
        <v>7025</v>
      </c>
      <c r="F1126" s="77"/>
      <c r="G1126" s="77" t="s">
        <v>5176</v>
      </c>
      <c r="H1126" s="77" t="s">
        <v>6252</v>
      </c>
      <c r="I1126" s="77" t="s">
        <v>6921</v>
      </c>
      <c r="J1126" s="77" t="s">
        <v>121</v>
      </c>
      <c r="K1126" s="77"/>
      <c r="L1126" s="77"/>
      <c r="M1126" s="78"/>
      <c r="N1126" s="78"/>
      <c r="O1126" s="78"/>
      <c r="P1126" s="78"/>
      <c r="Q1126" s="78"/>
      <c r="R1126" s="77" t="s">
        <v>4803</v>
      </c>
    </row>
    <row r="1127" customHeight="1" spans="1:18">
      <c r="A1127" s="76" t="s">
        <v>642</v>
      </c>
      <c r="B1127" s="6" t="s">
        <v>7081</v>
      </c>
      <c r="C1127" s="6" t="s">
        <v>4804</v>
      </c>
      <c r="D1127" s="77" t="s">
        <v>4805</v>
      </c>
      <c r="E1127" s="77" t="s">
        <v>6983</v>
      </c>
      <c r="F1127" s="77"/>
      <c r="G1127" s="77" t="s">
        <v>5715</v>
      </c>
      <c r="H1127" s="77" t="s">
        <v>6698</v>
      </c>
      <c r="I1127" s="77" t="s">
        <v>5986</v>
      </c>
      <c r="J1127" s="77" t="s">
        <v>121</v>
      </c>
      <c r="K1127" s="77"/>
      <c r="L1127" s="77"/>
      <c r="M1127" s="78"/>
      <c r="N1127" s="78"/>
      <c r="O1127" s="78"/>
      <c r="P1127" s="78"/>
      <c r="Q1127" s="78"/>
      <c r="R1127" s="77" t="s">
        <v>4803</v>
      </c>
    </row>
    <row r="1128" customHeight="1" spans="1:18">
      <c r="A1128" s="75" t="s">
        <v>7082</v>
      </c>
      <c r="B1128" s="74"/>
      <c r="C1128" s="74"/>
      <c r="D1128" s="74"/>
      <c r="E1128" s="74"/>
      <c r="F1128" s="74"/>
      <c r="G1128" s="74"/>
      <c r="H1128" s="74"/>
      <c r="I1128" s="74"/>
      <c r="J1128" s="74"/>
      <c r="K1128" s="74"/>
      <c r="L1128" s="74"/>
      <c r="M1128" s="74"/>
      <c r="N1128" s="74"/>
      <c r="O1128" s="74"/>
      <c r="P1128" s="74"/>
      <c r="Q1128" s="74"/>
      <c r="R1128" s="74"/>
    </row>
    <row r="1129" customHeight="1" spans="1:18">
      <c r="A1129" s="76" t="s">
        <v>554</v>
      </c>
      <c r="B1129" s="6" t="s">
        <v>7083</v>
      </c>
      <c r="C1129" s="6" t="s">
        <v>4804</v>
      </c>
      <c r="D1129" s="77" t="s">
        <v>4805</v>
      </c>
      <c r="E1129" s="77"/>
      <c r="F1129" s="77"/>
      <c r="G1129" s="77" t="s">
        <v>4969</v>
      </c>
      <c r="H1129" s="77" t="s">
        <v>4821</v>
      </c>
      <c r="I1129" s="77" t="s">
        <v>5539</v>
      </c>
      <c r="J1129" s="77" t="s">
        <v>121</v>
      </c>
      <c r="K1129" s="77"/>
      <c r="L1129" s="77"/>
      <c r="M1129" s="78"/>
      <c r="N1129" s="78"/>
      <c r="O1129" s="78"/>
      <c r="P1129" s="78"/>
      <c r="Q1129" s="78"/>
      <c r="R1129" s="77" t="s">
        <v>4803</v>
      </c>
    </row>
    <row r="1130" customHeight="1" spans="1:18">
      <c r="A1130" s="76" t="s">
        <v>554</v>
      </c>
      <c r="B1130" s="6" t="s">
        <v>7084</v>
      </c>
      <c r="C1130" s="6" t="s">
        <v>4804</v>
      </c>
      <c r="D1130" s="77" t="s">
        <v>4805</v>
      </c>
      <c r="E1130" s="77"/>
      <c r="F1130" s="77"/>
      <c r="G1130" s="77" t="s">
        <v>4989</v>
      </c>
      <c r="H1130" s="77" t="s">
        <v>5156</v>
      </c>
      <c r="I1130" s="77" t="s">
        <v>4816</v>
      </c>
      <c r="J1130" s="77" t="s">
        <v>121</v>
      </c>
      <c r="K1130" s="77"/>
      <c r="L1130" s="77"/>
      <c r="M1130" s="78"/>
      <c r="N1130" s="78"/>
      <c r="O1130" s="78"/>
      <c r="P1130" s="78"/>
      <c r="Q1130" s="78"/>
      <c r="R1130" s="77" t="s">
        <v>4803</v>
      </c>
    </row>
    <row r="1131" customHeight="1" spans="1:18">
      <c r="A1131" s="76" t="s">
        <v>554</v>
      </c>
      <c r="B1131" s="6" t="s">
        <v>7085</v>
      </c>
      <c r="C1131" s="6" t="s">
        <v>4804</v>
      </c>
      <c r="D1131" s="77" t="s">
        <v>4805</v>
      </c>
      <c r="E1131" s="77"/>
      <c r="F1131" s="77"/>
      <c r="G1131" s="77" t="s">
        <v>5640</v>
      </c>
      <c r="H1131" s="77" t="s">
        <v>6172</v>
      </c>
      <c r="I1131" s="77" t="s">
        <v>5539</v>
      </c>
      <c r="J1131" s="77" t="s">
        <v>121</v>
      </c>
      <c r="K1131" s="77"/>
      <c r="L1131" s="77"/>
      <c r="M1131" s="78"/>
      <c r="N1131" s="78"/>
      <c r="O1131" s="78"/>
      <c r="P1131" s="78"/>
      <c r="Q1131" s="78"/>
      <c r="R1131" s="77" t="s">
        <v>4803</v>
      </c>
    </row>
    <row r="1132" customHeight="1" spans="1:18">
      <c r="A1132" s="76" t="s">
        <v>554</v>
      </c>
      <c r="B1132" s="6" t="s">
        <v>7086</v>
      </c>
      <c r="C1132" s="6" t="s">
        <v>4797</v>
      </c>
      <c r="D1132" s="77" t="s">
        <v>4798</v>
      </c>
      <c r="E1132" s="77" t="s">
        <v>7087</v>
      </c>
      <c r="F1132" s="77"/>
      <c r="G1132" s="77" t="s">
        <v>5083</v>
      </c>
      <c r="H1132" s="77" t="s">
        <v>6720</v>
      </c>
      <c r="I1132" s="77"/>
      <c r="J1132" s="77" t="s">
        <v>121</v>
      </c>
      <c r="K1132" s="77"/>
      <c r="L1132" s="77"/>
      <c r="M1132" s="78"/>
      <c r="N1132" s="78"/>
      <c r="O1132" s="78"/>
      <c r="P1132" s="78"/>
      <c r="Q1132" s="78"/>
      <c r="R1132" s="77" t="s">
        <v>4803</v>
      </c>
    </row>
    <row r="1133" customHeight="1" spans="1:18">
      <c r="A1133" s="76" t="s">
        <v>554</v>
      </c>
      <c r="B1133" s="6" t="s">
        <v>7086</v>
      </c>
      <c r="C1133" s="6" t="s">
        <v>4804</v>
      </c>
      <c r="D1133" s="77" t="s">
        <v>4805</v>
      </c>
      <c r="E1133" s="77" t="s">
        <v>7088</v>
      </c>
      <c r="F1133" s="77"/>
      <c r="G1133" s="77" t="s">
        <v>6303</v>
      </c>
      <c r="H1133" s="77" t="s">
        <v>5889</v>
      </c>
      <c r="I1133" s="77" t="s">
        <v>4816</v>
      </c>
      <c r="J1133" s="77" t="s">
        <v>121</v>
      </c>
      <c r="K1133" s="77"/>
      <c r="L1133" s="77"/>
      <c r="M1133" s="78"/>
      <c r="N1133" s="78"/>
      <c r="O1133" s="78"/>
      <c r="P1133" s="78"/>
      <c r="Q1133" s="78"/>
      <c r="R1133" s="77" t="s">
        <v>4803</v>
      </c>
    </row>
    <row r="1134" customHeight="1" spans="1:18">
      <c r="A1134" s="76" t="s">
        <v>554</v>
      </c>
      <c r="B1134" s="6" t="s">
        <v>7089</v>
      </c>
      <c r="C1134" s="6" t="s">
        <v>4797</v>
      </c>
      <c r="D1134" s="77" t="s">
        <v>4798</v>
      </c>
      <c r="E1134" s="77" t="s">
        <v>7090</v>
      </c>
      <c r="F1134" s="77"/>
      <c r="G1134" s="77" t="s">
        <v>3184</v>
      </c>
      <c r="H1134" s="77" t="s">
        <v>6131</v>
      </c>
      <c r="I1134" s="77" t="s">
        <v>5536</v>
      </c>
      <c r="J1134" s="77" t="s">
        <v>121</v>
      </c>
      <c r="K1134" s="77"/>
      <c r="L1134" s="77"/>
      <c r="M1134" s="78"/>
      <c r="N1134" s="78"/>
      <c r="O1134" s="78"/>
      <c r="P1134" s="78"/>
      <c r="Q1134" s="78"/>
      <c r="R1134" s="77" t="s">
        <v>4803</v>
      </c>
    </row>
    <row r="1135" customHeight="1" spans="1:18">
      <c r="A1135" s="76" t="s">
        <v>554</v>
      </c>
      <c r="B1135" s="6" t="s">
        <v>7089</v>
      </c>
      <c r="C1135" s="6" t="s">
        <v>4804</v>
      </c>
      <c r="D1135" s="77" t="s">
        <v>4805</v>
      </c>
      <c r="E1135" s="77" t="s">
        <v>7091</v>
      </c>
      <c r="F1135" s="77"/>
      <c r="G1135" s="77" t="s">
        <v>7092</v>
      </c>
      <c r="H1135" s="77" t="s">
        <v>5203</v>
      </c>
      <c r="I1135" s="77" t="s">
        <v>5539</v>
      </c>
      <c r="J1135" s="77" t="s">
        <v>121</v>
      </c>
      <c r="K1135" s="77"/>
      <c r="L1135" s="77"/>
      <c r="M1135" s="78"/>
      <c r="N1135" s="78"/>
      <c r="O1135" s="78"/>
      <c r="P1135" s="78"/>
      <c r="Q1135" s="78"/>
      <c r="R1135" s="77" t="s">
        <v>4803</v>
      </c>
    </row>
    <row r="1136" customHeight="1" spans="1:18">
      <c r="A1136" s="76" t="s">
        <v>554</v>
      </c>
      <c r="B1136" s="6" t="s">
        <v>7093</v>
      </c>
      <c r="C1136" s="6" t="s">
        <v>4804</v>
      </c>
      <c r="D1136" s="77" t="s">
        <v>4805</v>
      </c>
      <c r="E1136" s="77"/>
      <c r="F1136" s="77"/>
      <c r="G1136" s="77" t="s">
        <v>5869</v>
      </c>
      <c r="H1136" s="77" t="s">
        <v>5193</v>
      </c>
      <c r="I1136" s="77" t="s">
        <v>4816</v>
      </c>
      <c r="J1136" s="77" t="s">
        <v>121</v>
      </c>
      <c r="K1136" s="77"/>
      <c r="L1136" s="77"/>
      <c r="M1136" s="78"/>
      <c r="N1136" s="78"/>
      <c r="O1136" s="78"/>
      <c r="P1136" s="78"/>
      <c r="Q1136" s="78"/>
      <c r="R1136" s="77" t="s">
        <v>4803</v>
      </c>
    </row>
    <row r="1137" customHeight="1" spans="1:18">
      <c r="A1137" s="76" t="s">
        <v>554</v>
      </c>
      <c r="B1137" s="6" t="s">
        <v>7094</v>
      </c>
      <c r="C1137" s="6" t="s">
        <v>4804</v>
      </c>
      <c r="D1137" s="77" t="s">
        <v>4805</v>
      </c>
      <c r="E1137" s="77" t="s">
        <v>7095</v>
      </c>
      <c r="F1137" s="77"/>
      <c r="G1137" s="77" t="s">
        <v>6113</v>
      </c>
      <c r="H1137" s="77" t="s">
        <v>5233</v>
      </c>
      <c r="I1137" s="77" t="s">
        <v>4816</v>
      </c>
      <c r="J1137" s="77" t="s">
        <v>121</v>
      </c>
      <c r="K1137" s="77"/>
      <c r="L1137" s="77"/>
      <c r="M1137" s="78"/>
      <c r="N1137" s="78"/>
      <c r="O1137" s="78"/>
      <c r="P1137" s="78"/>
      <c r="Q1137" s="78"/>
      <c r="R1137" s="77" t="s">
        <v>4803</v>
      </c>
    </row>
    <row r="1138" customHeight="1" spans="1:18">
      <c r="A1138" s="76" t="s">
        <v>554</v>
      </c>
      <c r="B1138" s="6" t="s">
        <v>7096</v>
      </c>
      <c r="C1138" s="6" t="s">
        <v>4804</v>
      </c>
      <c r="D1138" s="77" t="s">
        <v>4805</v>
      </c>
      <c r="E1138" s="77" t="s">
        <v>7097</v>
      </c>
      <c r="F1138" s="77"/>
      <c r="G1138" s="77" t="s">
        <v>4980</v>
      </c>
      <c r="H1138" s="77" t="s">
        <v>5119</v>
      </c>
      <c r="I1138" s="77" t="s">
        <v>4813</v>
      </c>
      <c r="J1138" s="77" t="s">
        <v>121</v>
      </c>
      <c r="K1138" s="77"/>
      <c r="L1138" s="77"/>
      <c r="M1138" s="78"/>
      <c r="N1138" s="78"/>
      <c r="O1138" s="78"/>
      <c r="P1138" s="78"/>
      <c r="Q1138" s="78"/>
      <c r="R1138" s="77" t="s">
        <v>4803</v>
      </c>
    </row>
    <row r="1139" customHeight="1" spans="1:18">
      <c r="A1139" s="76" t="s">
        <v>554</v>
      </c>
      <c r="B1139" s="6" t="s">
        <v>7098</v>
      </c>
      <c r="C1139" s="6" t="s">
        <v>4797</v>
      </c>
      <c r="D1139" s="77" t="s">
        <v>4798</v>
      </c>
      <c r="E1139" s="77" t="s">
        <v>7099</v>
      </c>
      <c r="F1139" s="77"/>
      <c r="G1139" s="77"/>
      <c r="H1139" s="77"/>
      <c r="I1139" s="77"/>
      <c r="J1139" s="77" t="s">
        <v>121</v>
      </c>
      <c r="K1139" s="77"/>
      <c r="L1139" s="77"/>
      <c r="M1139" s="78"/>
      <c r="N1139" s="78"/>
      <c r="O1139" s="78"/>
      <c r="P1139" s="78"/>
      <c r="Q1139" s="78"/>
      <c r="R1139" s="77" t="s">
        <v>4803</v>
      </c>
    </row>
    <row r="1140" customHeight="1" spans="1:18">
      <c r="A1140" s="76" t="s">
        <v>554</v>
      </c>
      <c r="B1140" s="6" t="s">
        <v>7098</v>
      </c>
      <c r="C1140" s="6" t="s">
        <v>4804</v>
      </c>
      <c r="D1140" s="77" t="s">
        <v>4805</v>
      </c>
      <c r="E1140" s="77" t="s">
        <v>7100</v>
      </c>
      <c r="F1140" s="77"/>
      <c r="G1140" s="77"/>
      <c r="H1140" s="77"/>
      <c r="I1140" s="77"/>
      <c r="J1140" s="77" t="s">
        <v>121</v>
      </c>
      <c r="K1140" s="77"/>
      <c r="L1140" s="77"/>
      <c r="M1140" s="78"/>
      <c r="N1140" s="78"/>
      <c r="O1140" s="78"/>
      <c r="P1140" s="78"/>
      <c r="Q1140" s="78"/>
      <c r="R1140" s="77" t="s">
        <v>4803</v>
      </c>
    </row>
    <row r="1141" customHeight="1" spans="1:18">
      <c r="A1141" s="76" t="s">
        <v>554</v>
      </c>
      <c r="B1141" s="6" t="s">
        <v>7101</v>
      </c>
      <c r="C1141" s="6" t="s">
        <v>4797</v>
      </c>
      <c r="D1141" s="77" t="s">
        <v>4798</v>
      </c>
      <c r="E1141" s="77" t="s">
        <v>7102</v>
      </c>
      <c r="F1141" s="77"/>
      <c r="G1141" s="77" t="s">
        <v>7103</v>
      </c>
      <c r="H1141" s="77" t="s">
        <v>7104</v>
      </c>
      <c r="I1141" s="77" t="s">
        <v>7105</v>
      </c>
      <c r="J1141" s="77" t="s">
        <v>121</v>
      </c>
      <c r="K1141" s="77"/>
      <c r="L1141" s="77"/>
      <c r="M1141" s="78"/>
      <c r="N1141" s="78"/>
      <c r="O1141" s="78"/>
      <c r="P1141" s="78"/>
      <c r="Q1141" s="78"/>
      <c r="R1141" s="77" t="s">
        <v>4803</v>
      </c>
    </row>
    <row r="1142" customHeight="1" spans="1:18">
      <c r="A1142" s="76" t="s">
        <v>554</v>
      </c>
      <c r="B1142" s="6" t="s">
        <v>7101</v>
      </c>
      <c r="C1142" s="6" t="s">
        <v>4804</v>
      </c>
      <c r="D1142" s="77" t="s">
        <v>4805</v>
      </c>
      <c r="E1142" s="77" t="s">
        <v>7106</v>
      </c>
      <c r="F1142" s="77"/>
      <c r="G1142" s="77" t="s">
        <v>7107</v>
      </c>
      <c r="H1142" s="77" t="s">
        <v>6175</v>
      </c>
      <c r="I1142" s="77" t="s">
        <v>4813</v>
      </c>
      <c r="J1142" s="77" t="s">
        <v>121</v>
      </c>
      <c r="K1142" s="77"/>
      <c r="L1142" s="77"/>
      <c r="M1142" s="78"/>
      <c r="N1142" s="78"/>
      <c r="O1142" s="78"/>
      <c r="P1142" s="78"/>
      <c r="Q1142" s="78"/>
      <c r="R1142" s="77" t="s">
        <v>4803</v>
      </c>
    </row>
    <row r="1143" customHeight="1" spans="1:18">
      <c r="A1143" s="76" t="s">
        <v>554</v>
      </c>
      <c r="B1143" s="6" t="s">
        <v>7108</v>
      </c>
      <c r="C1143" s="6" t="s">
        <v>4797</v>
      </c>
      <c r="D1143" s="77" t="s">
        <v>4798</v>
      </c>
      <c r="E1143" s="77" t="s">
        <v>7109</v>
      </c>
      <c r="F1143" s="77"/>
      <c r="G1143" s="77" t="s">
        <v>5192</v>
      </c>
      <c r="H1143" s="77" t="s">
        <v>5707</v>
      </c>
      <c r="I1143" s="77" t="s">
        <v>6372</v>
      </c>
      <c r="J1143" s="77" t="s">
        <v>121</v>
      </c>
      <c r="K1143" s="77"/>
      <c r="L1143" s="77"/>
      <c r="M1143" s="78"/>
      <c r="N1143" s="78"/>
      <c r="O1143" s="78"/>
      <c r="P1143" s="78"/>
      <c r="Q1143" s="78"/>
      <c r="R1143" s="77" t="s">
        <v>4803</v>
      </c>
    </row>
    <row r="1144" customHeight="1" spans="1:18">
      <c r="A1144" s="76" t="s">
        <v>554</v>
      </c>
      <c r="B1144" s="6" t="s">
        <v>7108</v>
      </c>
      <c r="C1144" s="6" t="s">
        <v>4804</v>
      </c>
      <c r="D1144" s="77" t="s">
        <v>4805</v>
      </c>
      <c r="E1144" s="77" t="s">
        <v>7110</v>
      </c>
      <c r="F1144" s="77"/>
      <c r="G1144" s="77" t="s">
        <v>5869</v>
      </c>
      <c r="H1144" s="77" t="s">
        <v>5707</v>
      </c>
      <c r="I1144" s="77" t="s">
        <v>5197</v>
      </c>
      <c r="J1144" s="77" t="s">
        <v>121</v>
      </c>
      <c r="K1144" s="77"/>
      <c r="L1144" s="77"/>
      <c r="M1144" s="78"/>
      <c r="N1144" s="78"/>
      <c r="O1144" s="78"/>
      <c r="P1144" s="78"/>
      <c r="Q1144" s="78"/>
      <c r="R1144" s="77" t="s">
        <v>4803</v>
      </c>
    </row>
    <row r="1145" customHeight="1" spans="1:18">
      <c r="A1145" s="76" t="s">
        <v>554</v>
      </c>
      <c r="B1145" s="6" t="s">
        <v>7111</v>
      </c>
      <c r="C1145" s="6" t="s">
        <v>4797</v>
      </c>
      <c r="D1145" s="77" t="s">
        <v>4798</v>
      </c>
      <c r="E1145" s="77" t="s">
        <v>7112</v>
      </c>
      <c r="F1145" s="77"/>
      <c r="G1145" s="77" t="s">
        <v>5869</v>
      </c>
      <c r="H1145" s="77" t="s">
        <v>5156</v>
      </c>
      <c r="I1145" s="77" t="s">
        <v>6139</v>
      </c>
      <c r="J1145" s="77" t="s">
        <v>121</v>
      </c>
      <c r="K1145" s="77"/>
      <c r="L1145" s="77"/>
      <c r="M1145" s="78"/>
      <c r="N1145" s="78"/>
      <c r="O1145" s="78"/>
      <c r="P1145" s="78"/>
      <c r="Q1145" s="78"/>
      <c r="R1145" s="77" t="s">
        <v>4803</v>
      </c>
    </row>
    <row r="1146" customHeight="1" spans="1:18">
      <c r="A1146" s="76" t="s">
        <v>554</v>
      </c>
      <c r="B1146" s="6" t="s">
        <v>7111</v>
      </c>
      <c r="C1146" s="6" t="s">
        <v>4804</v>
      </c>
      <c r="D1146" s="77" t="s">
        <v>4805</v>
      </c>
      <c r="E1146" s="77" t="s">
        <v>7113</v>
      </c>
      <c r="F1146" s="77"/>
      <c r="G1146" s="77" t="s">
        <v>4854</v>
      </c>
      <c r="H1146" s="77" t="s">
        <v>5156</v>
      </c>
      <c r="I1146" s="77" t="s">
        <v>4816</v>
      </c>
      <c r="J1146" s="77" t="s">
        <v>121</v>
      </c>
      <c r="K1146" s="77"/>
      <c r="L1146" s="77"/>
      <c r="M1146" s="78"/>
      <c r="N1146" s="78"/>
      <c r="O1146" s="78"/>
      <c r="P1146" s="78"/>
      <c r="Q1146" s="78"/>
      <c r="R1146" s="77" t="s">
        <v>4803</v>
      </c>
    </row>
    <row r="1147" customHeight="1" spans="1:18">
      <c r="A1147" s="76" t="s">
        <v>554</v>
      </c>
      <c r="B1147" s="6" t="s">
        <v>4553</v>
      </c>
      <c r="C1147" s="6" t="s">
        <v>4797</v>
      </c>
      <c r="D1147" s="77" t="s">
        <v>4798</v>
      </c>
      <c r="E1147" s="77" t="s">
        <v>6084</v>
      </c>
      <c r="F1147" s="77"/>
      <c r="G1147" s="77" t="s">
        <v>5715</v>
      </c>
      <c r="H1147" s="77" t="s">
        <v>5196</v>
      </c>
      <c r="I1147" s="77" t="s">
        <v>4813</v>
      </c>
      <c r="J1147" s="77" t="s">
        <v>121</v>
      </c>
      <c r="K1147" s="77"/>
      <c r="L1147" s="77"/>
      <c r="M1147" s="78"/>
      <c r="N1147" s="78"/>
      <c r="O1147" s="78"/>
      <c r="P1147" s="78"/>
      <c r="Q1147" s="78"/>
      <c r="R1147" s="77" t="s">
        <v>4803</v>
      </c>
    </row>
    <row r="1148" customHeight="1" spans="1:18">
      <c r="A1148" s="76" t="s">
        <v>554</v>
      </c>
      <c r="B1148" s="6" t="s">
        <v>4553</v>
      </c>
      <c r="C1148" s="6" t="s">
        <v>4804</v>
      </c>
      <c r="D1148" s="77" t="s">
        <v>4805</v>
      </c>
      <c r="E1148" s="77" t="s">
        <v>7114</v>
      </c>
      <c r="F1148" s="77"/>
      <c r="G1148" s="77" t="s">
        <v>5015</v>
      </c>
      <c r="H1148" s="77" t="s">
        <v>5196</v>
      </c>
      <c r="I1148" s="77" t="s">
        <v>4816</v>
      </c>
      <c r="J1148" s="77" t="s">
        <v>121</v>
      </c>
      <c r="K1148" s="77"/>
      <c r="L1148" s="77"/>
      <c r="M1148" s="78"/>
      <c r="N1148" s="78"/>
      <c r="O1148" s="78"/>
      <c r="P1148" s="78"/>
      <c r="Q1148" s="78"/>
      <c r="R1148" s="77" t="s">
        <v>4803</v>
      </c>
    </row>
    <row r="1149" customHeight="1" spans="1:18">
      <c r="A1149" s="76" t="s">
        <v>554</v>
      </c>
      <c r="B1149" s="6" t="s">
        <v>7115</v>
      </c>
      <c r="C1149" s="6" t="s">
        <v>4797</v>
      </c>
      <c r="D1149" s="77" t="s">
        <v>4798</v>
      </c>
      <c r="E1149" s="77" t="s">
        <v>7116</v>
      </c>
      <c r="F1149" s="77"/>
      <c r="G1149" s="77" t="s">
        <v>5184</v>
      </c>
      <c r="H1149" s="77" t="s">
        <v>6090</v>
      </c>
      <c r="I1149" s="77" t="s">
        <v>5172</v>
      </c>
      <c r="J1149" s="77" t="s">
        <v>121</v>
      </c>
      <c r="K1149" s="77"/>
      <c r="L1149" s="77"/>
      <c r="M1149" s="78"/>
      <c r="N1149" s="78"/>
      <c r="O1149" s="78"/>
      <c r="P1149" s="78"/>
      <c r="Q1149" s="78"/>
      <c r="R1149" s="77" t="s">
        <v>4803</v>
      </c>
    </row>
    <row r="1150" customHeight="1" spans="1:18">
      <c r="A1150" s="76" t="s">
        <v>554</v>
      </c>
      <c r="B1150" s="6" t="s">
        <v>7115</v>
      </c>
      <c r="C1150" s="6" t="s">
        <v>4804</v>
      </c>
      <c r="D1150" s="77" t="s">
        <v>4805</v>
      </c>
      <c r="E1150" s="77" t="s">
        <v>7117</v>
      </c>
      <c r="F1150" s="77"/>
      <c r="G1150" s="77" t="s">
        <v>5715</v>
      </c>
      <c r="H1150" s="77" t="s">
        <v>6090</v>
      </c>
      <c r="I1150" s="77" t="s">
        <v>4816</v>
      </c>
      <c r="J1150" s="77" t="s">
        <v>121</v>
      </c>
      <c r="K1150" s="77"/>
      <c r="L1150" s="77"/>
      <c r="M1150" s="78"/>
      <c r="N1150" s="78"/>
      <c r="O1150" s="78"/>
      <c r="P1150" s="78"/>
      <c r="Q1150" s="78"/>
      <c r="R1150" s="77" t="s">
        <v>4803</v>
      </c>
    </row>
    <row r="1151" customHeight="1" spans="1:18">
      <c r="A1151" s="76" t="s">
        <v>554</v>
      </c>
      <c r="B1151" s="6" t="s">
        <v>7118</v>
      </c>
      <c r="C1151" s="6" t="s">
        <v>4797</v>
      </c>
      <c r="D1151" s="77" t="s">
        <v>4798</v>
      </c>
      <c r="E1151" s="77" t="s">
        <v>7119</v>
      </c>
      <c r="F1151" s="77"/>
      <c r="G1151" s="77" t="s">
        <v>5715</v>
      </c>
      <c r="H1151" s="77" t="s">
        <v>6238</v>
      </c>
      <c r="I1151" s="77" t="s">
        <v>4813</v>
      </c>
      <c r="J1151" s="77" t="s">
        <v>121</v>
      </c>
      <c r="K1151" s="77"/>
      <c r="L1151" s="77"/>
      <c r="M1151" s="78"/>
      <c r="N1151" s="78"/>
      <c r="O1151" s="78"/>
      <c r="P1151" s="78"/>
      <c r="Q1151" s="78"/>
      <c r="R1151" s="77" t="s">
        <v>4803</v>
      </c>
    </row>
    <row r="1152" customHeight="1" spans="1:18">
      <c r="A1152" s="76" t="s">
        <v>554</v>
      </c>
      <c r="B1152" s="6" t="s">
        <v>7118</v>
      </c>
      <c r="C1152" s="6" t="s">
        <v>4804</v>
      </c>
      <c r="D1152" s="77" t="s">
        <v>4805</v>
      </c>
      <c r="E1152" s="77" t="s">
        <v>7120</v>
      </c>
      <c r="F1152" s="77"/>
      <c r="G1152" s="77" t="s">
        <v>5187</v>
      </c>
      <c r="H1152" s="77" t="s">
        <v>5156</v>
      </c>
      <c r="I1152" s="77" t="s">
        <v>4816</v>
      </c>
      <c r="J1152" s="77" t="s">
        <v>121</v>
      </c>
      <c r="K1152" s="77"/>
      <c r="L1152" s="77"/>
      <c r="M1152" s="78"/>
      <c r="N1152" s="78"/>
      <c r="O1152" s="78"/>
      <c r="P1152" s="78"/>
      <c r="Q1152" s="78"/>
      <c r="R1152" s="77" t="s">
        <v>4803</v>
      </c>
    </row>
    <row r="1153" customHeight="1" spans="1:18">
      <c r="A1153" s="76" t="s">
        <v>554</v>
      </c>
      <c r="B1153" s="6" t="s">
        <v>7121</v>
      </c>
      <c r="C1153" s="6" t="s">
        <v>4797</v>
      </c>
      <c r="D1153" s="77" t="s">
        <v>4798</v>
      </c>
      <c r="E1153" s="77" t="s">
        <v>7119</v>
      </c>
      <c r="F1153" s="77"/>
      <c r="G1153" s="77" t="s">
        <v>5715</v>
      </c>
      <c r="H1153" s="77" t="s">
        <v>6238</v>
      </c>
      <c r="I1153" s="77" t="s">
        <v>4813</v>
      </c>
      <c r="J1153" s="77" t="s">
        <v>121</v>
      </c>
      <c r="K1153" s="77"/>
      <c r="L1153" s="77"/>
      <c r="M1153" s="78"/>
      <c r="N1153" s="78"/>
      <c r="O1153" s="78"/>
      <c r="P1153" s="78"/>
      <c r="Q1153" s="78"/>
      <c r="R1153" s="77" t="s">
        <v>4803</v>
      </c>
    </row>
    <row r="1154" customHeight="1" spans="1:18">
      <c r="A1154" s="76" t="s">
        <v>554</v>
      </c>
      <c r="B1154" s="6" t="s">
        <v>7121</v>
      </c>
      <c r="C1154" s="6" t="s">
        <v>4804</v>
      </c>
      <c r="D1154" s="77" t="s">
        <v>4805</v>
      </c>
      <c r="E1154" s="77" t="s">
        <v>7122</v>
      </c>
      <c r="F1154" s="77"/>
      <c r="G1154" s="77" t="s">
        <v>5205</v>
      </c>
      <c r="H1154" s="77" t="s">
        <v>5156</v>
      </c>
      <c r="I1154" s="77" t="s">
        <v>4816</v>
      </c>
      <c r="J1154" s="77" t="s">
        <v>121</v>
      </c>
      <c r="K1154" s="77"/>
      <c r="L1154" s="77"/>
      <c r="M1154" s="78"/>
      <c r="N1154" s="78"/>
      <c r="O1154" s="78"/>
      <c r="P1154" s="78"/>
      <c r="Q1154" s="78"/>
      <c r="R1154" s="77" t="s">
        <v>4803</v>
      </c>
    </row>
    <row r="1155" customHeight="1" spans="1:18">
      <c r="A1155" s="76" t="s">
        <v>554</v>
      </c>
      <c r="B1155" s="6" t="s">
        <v>4106</v>
      </c>
      <c r="C1155" s="6" t="s">
        <v>4797</v>
      </c>
      <c r="D1155" s="77" t="s">
        <v>4798</v>
      </c>
      <c r="E1155" s="77" t="s">
        <v>7102</v>
      </c>
      <c r="F1155" s="77"/>
      <c r="G1155" s="77" t="s">
        <v>7103</v>
      </c>
      <c r="H1155" s="77" t="s">
        <v>7104</v>
      </c>
      <c r="I1155" s="77" t="s">
        <v>7105</v>
      </c>
      <c r="J1155" s="77" t="s">
        <v>121</v>
      </c>
      <c r="K1155" s="77"/>
      <c r="L1155" s="77"/>
      <c r="M1155" s="78"/>
      <c r="N1155" s="78"/>
      <c r="O1155" s="78"/>
      <c r="P1155" s="78"/>
      <c r="Q1155" s="78"/>
      <c r="R1155" s="77" t="s">
        <v>4803</v>
      </c>
    </row>
    <row r="1156" customHeight="1" spans="1:18">
      <c r="A1156" s="76" t="s">
        <v>554</v>
      </c>
      <c r="B1156" s="6" t="s">
        <v>4106</v>
      </c>
      <c r="C1156" s="6" t="s">
        <v>4804</v>
      </c>
      <c r="D1156" s="77" t="s">
        <v>4805</v>
      </c>
      <c r="E1156" s="77" t="s">
        <v>7106</v>
      </c>
      <c r="F1156" s="77"/>
      <c r="G1156" s="77" t="s">
        <v>7107</v>
      </c>
      <c r="H1156" s="77" t="s">
        <v>6175</v>
      </c>
      <c r="I1156" s="77" t="s">
        <v>4813</v>
      </c>
      <c r="J1156" s="77" t="s">
        <v>121</v>
      </c>
      <c r="K1156" s="77"/>
      <c r="L1156" s="77"/>
      <c r="M1156" s="78"/>
      <c r="N1156" s="78"/>
      <c r="O1156" s="78"/>
      <c r="P1156" s="78"/>
      <c r="Q1156" s="78"/>
      <c r="R1156" s="77" t="s">
        <v>4803</v>
      </c>
    </row>
    <row r="1157" customHeight="1" spans="1:18">
      <c r="A1157" s="76" t="s">
        <v>554</v>
      </c>
      <c r="B1157" s="6" t="s">
        <v>7123</v>
      </c>
      <c r="C1157" s="6" t="s">
        <v>4797</v>
      </c>
      <c r="D1157" s="77" t="s">
        <v>4798</v>
      </c>
      <c r="E1157" s="77" t="s">
        <v>7116</v>
      </c>
      <c r="F1157" s="77"/>
      <c r="G1157" s="77" t="s">
        <v>5184</v>
      </c>
      <c r="H1157" s="77" t="s">
        <v>6090</v>
      </c>
      <c r="I1157" s="77" t="s">
        <v>4813</v>
      </c>
      <c r="J1157" s="77" t="s">
        <v>121</v>
      </c>
      <c r="K1157" s="77"/>
      <c r="L1157" s="77"/>
      <c r="M1157" s="78"/>
      <c r="N1157" s="78"/>
      <c r="O1157" s="78"/>
      <c r="P1157" s="78"/>
      <c r="Q1157" s="78"/>
      <c r="R1157" s="77" t="s">
        <v>4803</v>
      </c>
    </row>
    <row r="1158" customHeight="1" spans="1:18">
      <c r="A1158" s="76" t="s">
        <v>554</v>
      </c>
      <c r="B1158" s="6" t="s">
        <v>7123</v>
      </c>
      <c r="C1158" s="6" t="s">
        <v>4804</v>
      </c>
      <c r="D1158" s="77" t="s">
        <v>4805</v>
      </c>
      <c r="E1158" s="77" t="s">
        <v>7117</v>
      </c>
      <c r="F1158" s="77"/>
      <c r="G1158" s="77" t="s">
        <v>5715</v>
      </c>
      <c r="H1158" s="77" t="s">
        <v>6090</v>
      </c>
      <c r="I1158" s="77" t="s">
        <v>4816</v>
      </c>
      <c r="J1158" s="77" t="s">
        <v>121</v>
      </c>
      <c r="K1158" s="77"/>
      <c r="L1158" s="77"/>
      <c r="M1158" s="78"/>
      <c r="N1158" s="78"/>
      <c r="O1158" s="78"/>
      <c r="P1158" s="78"/>
      <c r="Q1158" s="78"/>
      <c r="R1158" s="77" t="s">
        <v>4803</v>
      </c>
    </row>
    <row r="1159" customHeight="1" spans="1:18">
      <c r="A1159" s="76" t="s">
        <v>554</v>
      </c>
      <c r="B1159" s="6" t="s">
        <v>7124</v>
      </c>
      <c r="C1159" s="6" t="s">
        <v>4804</v>
      </c>
      <c r="D1159" s="77" t="s">
        <v>4805</v>
      </c>
      <c r="E1159" s="77" t="s">
        <v>7125</v>
      </c>
      <c r="F1159" s="77"/>
      <c r="G1159" s="77" t="s">
        <v>5164</v>
      </c>
      <c r="H1159" s="77" t="s">
        <v>7126</v>
      </c>
      <c r="I1159" s="77" t="s">
        <v>4816</v>
      </c>
      <c r="J1159" s="77" t="s">
        <v>121</v>
      </c>
      <c r="K1159" s="77"/>
      <c r="L1159" s="77"/>
      <c r="M1159" s="78"/>
      <c r="N1159" s="78"/>
      <c r="O1159" s="78"/>
      <c r="P1159" s="78"/>
      <c r="Q1159" s="78"/>
      <c r="R1159" s="77" t="s">
        <v>4803</v>
      </c>
    </row>
    <row r="1160" customHeight="1" spans="1:18">
      <c r="A1160" s="76" t="s">
        <v>554</v>
      </c>
      <c r="B1160" s="6" t="s">
        <v>7127</v>
      </c>
      <c r="C1160" s="6" t="s">
        <v>4804</v>
      </c>
      <c r="D1160" s="77" t="s">
        <v>4805</v>
      </c>
      <c r="E1160" s="77" t="s">
        <v>7128</v>
      </c>
      <c r="F1160" s="77"/>
      <c r="G1160" s="77" t="s">
        <v>5176</v>
      </c>
      <c r="H1160" s="77" t="s">
        <v>7129</v>
      </c>
      <c r="I1160" s="77" t="s">
        <v>4813</v>
      </c>
      <c r="J1160" s="77" t="s">
        <v>121</v>
      </c>
      <c r="K1160" s="77"/>
      <c r="L1160" s="77"/>
      <c r="M1160" s="78"/>
      <c r="N1160" s="78"/>
      <c r="O1160" s="78"/>
      <c r="P1160" s="78"/>
      <c r="Q1160" s="78"/>
      <c r="R1160" s="77" t="s">
        <v>4803</v>
      </c>
    </row>
    <row r="1161" customHeight="1" spans="1:18">
      <c r="A1161" s="76" t="s">
        <v>554</v>
      </c>
      <c r="B1161" s="6" t="s">
        <v>7130</v>
      </c>
      <c r="C1161" s="6" t="s">
        <v>4804</v>
      </c>
      <c r="D1161" s="77" t="s">
        <v>4805</v>
      </c>
      <c r="E1161" s="77" t="s">
        <v>7131</v>
      </c>
      <c r="F1161" s="77"/>
      <c r="G1161" s="77" t="s">
        <v>5673</v>
      </c>
      <c r="H1161" s="77" t="s">
        <v>7132</v>
      </c>
      <c r="I1161" s="77" t="s">
        <v>4816</v>
      </c>
      <c r="J1161" s="77" t="s">
        <v>121</v>
      </c>
      <c r="K1161" s="77"/>
      <c r="L1161" s="77"/>
      <c r="M1161" s="78"/>
      <c r="N1161" s="78"/>
      <c r="O1161" s="78"/>
      <c r="P1161" s="78"/>
      <c r="Q1161" s="78"/>
      <c r="R1161" s="77" t="s">
        <v>4803</v>
      </c>
    </row>
    <row r="1162" customHeight="1" spans="1:18">
      <c r="A1162" s="76" t="s">
        <v>554</v>
      </c>
      <c r="B1162" s="6" t="s">
        <v>7133</v>
      </c>
      <c r="C1162" s="6" t="s">
        <v>4804</v>
      </c>
      <c r="D1162" s="77" t="s">
        <v>4805</v>
      </c>
      <c r="E1162" s="77" t="s">
        <v>7134</v>
      </c>
      <c r="F1162" s="77"/>
      <c r="G1162" s="77" t="s">
        <v>5719</v>
      </c>
      <c r="H1162" s="77" t="s">
        <v>6177</v>
      </c>
      <c r="I1162" s="77" t="s">
        <v>4816</v>
      </c>
      <c r="J1162" s="77" t="s">
        <v>121</v>
      </c>
      <c r="K1162" s="77"/>
      <c r="L1162" s="77"/>
      <c r="M1162" s="78"/>
      <c r="N1162" s="78"/>
      <c r="O1162" s="78"/>
      <c r="P1162" s="78"/>
      <c r="Q1162" s="78"/>
      <c r="R1162" s="77" t="s">
        <v>4803</v>
      </c>
    </row>
    <row r="1163" customHeight="1" spans="1:18">
      <c r="A1163" s="76" t="s">
        <v>554</v>
      </c>
      <c r="B1163" s="6" t="s">
        <v>7135</v>
      </c>
      <c r="C1163" s="6" t="s">
        <v>4804</v>
      </c>
      <c r="D1163" s="77" t="s">
        <v>4805</v>
      </c>
      <c r="E1163" s="77" t="s">
        <v>7136</v>
      </c>
      <c r="F1163" s="77"/>
      <c r="G1163" s="77" t="s">
        <v>5192</v>
      </c>
      <c r="H1163" s="77" t="s">
        <v>7137</v>
      </c>
      <c r="I1163" s="77" t="s">
        <v>4816</v>
      </c>
      <c r="J1163" s="77" t="s">
        <v>121</v>
      </c>
      <c r="K1163" s="77"/>
      <c r="L1163" s="77"/>
      <c r="M1163" s="78"/>
      <c r="N1163" s="78"/>
      <c r="O1163" s="78"/>
      <c r="P1163" s="78"/>
      <c r="Q1163" s="78"/>
      <c r="R1163" s="77" t="s">
        <v>4803</v>
      </c>
    </row>
    <row r="1164" customHeight="1" spans="1:18">
      <c r="A1164" s="76" t="s">
        <v>554</v>
      </c>
      <c r="B1164" s="6" t="s">
        <v>7138</v>
      </c>
      <c r="C1164" s="6" t="s">
        <v>4804</v>
      </c>
      <c r="D1164" s="77" t="s">
        <v>4805</v>
      </c>
      <c r="E1164" s="77" t="s">
        <v>7139</v>
      </c>
      <c r="F1164" s="77"/>
      <c r="G1164" s="77" t="s">
        <v>5715</v>
      </c>
      <c r="H1164" s="77" t="s">
        <v>6131</v>
      </c>
      <c r="I1164" s="77" t="s">
        <v>4816</v>
      </c>
      <c r="J1164" s="77" t="s">
        <v>121</v>
      </c>
      <c r="K1164" s="77"/>
      <c r="L1164" s="77"/>
      <c r="M1164" s="78"/>
      <c r="N1164" s="78"/>
      <c r="O1164" s="78"/>
      <c r="P1164" s="78"/>
      <c r="Q1164" s="78"/>
      <c r="R1164" s="77" t="s">
        <v>4803</v>
      </c>
    </row>
    <row r="1165" customHeight="1" spans="1:18">
      <c r="A1165" s="76" t="s">
        <v>554</v>
      </c>
      <c r="B1165" s="6" t="s">
        <v>7140</v>
      </c>
      <c r="C1165" s="6" t="s">
        <v>4804</v>
      </c>
      <c r="D1165" s="77" t="s">
        <v>4805</v>
      </c>
      <c r="E1165" s="77" t="s">
        <v>7141</v>
      </c>
      <c r="F1165" s="77"/>
      <c r="G1165" s="77" t="s">
        <v>5179</v>
      </c>
      <c r="H1165" s="77" t="s">
        <v>7142</v>
      </c>
      <c r="I1165" s="77" t="s">
        <v>4816</v>
      </c>
      <c r="J1165" s="77" t="s">
        <v>121</v>
      </c>
      <c r="K1165" s="77"/>
      <c r="L1165" s="77"/>
      <c r="M1165" s="78"/>
      <c r="N1165" s="78"/>
      <c r="O1165" s="78"/>
      <c r="P1165" s="78"/>
      <c r="Q1165" s="78"/>
      <c r="R1165" s="77" t="s">
        <v>4803</v>
      </c>
    </row>
    <row r="1166" customHeight="1" spans="1:18">
      <c r="A1166" s="76" t="s">
        <v>554</v>
      </c>
      <c r="B1166" s="6" t="s">
        <v>7143</v>
      </c>
      <c r="C1166" s="6" t="s">
        <v>4804</v>
      </c>
      <c r="D1166" s="77" t="s">
        <v>4805</v>
      </c>
      <c r="E1166" s="77" t="s">
        <v>7144</v>
      </c>
      <c r="F1166" s="77"/>
      <c r="G1166" s="77" t="s">
        <v>5891</v>
      </c>
      <c r="H1166" s="77" t="s">
        <v>7142</v>
      </c>
      <c r="I1166" s="77" t="s">
        <v>4816</v>
      </c>
      <c r="J1166" s="77" t="s">
        <v>121</v>
      </c>
      <c r="K1166" s="77"/>
      <c r="L1166" s="77"/>
      <c r="M1166" s="78"/>
      <c r="N1166" s="78"/>
      <c r="O1166" s="78"/>
      <c r="P1166" s="78"/>
      <c r="Q1166" s="78"/>
      <c r="R1166" s="77" t="s">
        <v>4803</v>
      </c>
    </row>
    <row r="1167" customHeight="1" spans="1:18">
      <c r="A1167" s="76" t="s">
        <v>554</v>
      </c>
      <c r="B1167" s="6" t="s">
        <v>7145</v>
      </c>
      <c r="C1167" s="6" t="s">
        <v>4804</v>
      </c>
      <c r="D1167" s="77" t="s">
        <v>4805</v>
      </c>
      <c r="E1167" s="77" t="s">
        <v>7146</v>
      </c>
      <c r="F1167" s="77"/>
      <c r="G1167" s="77" t="s">
        <v>5205</v>
      </c>
      <c r="H1167" s="77" t="s">
        <v>6090</v>
      </c>
      <c r="I1167" s="77" t="s">
        <v>4816</v>
      </c>
      <c r="J1167" s="77" t="s">
        <v>121</v>
      </c>
      <c r="K1167" s="77"/>
      <c r="L1167" s="77"/>
      <c r="M1167" s="78"/>
      <c r="N1167" s="78"/>
      <c r="O1167" s="78"/>
      <c r="P1167" s="78"/>
      <c r="Q1167" s="78"/>
      <c r="R1167" s="77" t="s">
        <v>4803</v>
      </c>
    </row>
    <row r="1168" customHeight="1" spans="1:18">
      <c r="A1168" s="76" t="s">
        <v>554</v>
      </c>
      <c r="B1168" s="6" t="s">
        <v>7147</v>
      </c>
      <c r="C1168" s="6" t="s">
        <v>4804</v>
      </c>
      <c r="D1168" s="77" t="s">
        <v>4805</v>
      </c>
      <c r="E1168" s="77" t="s">
        <v>7148</v>
      </c>
      <c r="F1168" s="77"/>
      <c r="G1168" s="77" t="s">
        <v>6199</v>
      </c>
      <c r="H1168" s="77" t="s">
        <v>6030</v>
      </c>
      <c r="I1168" s="77" t="s">
        <v>4816</v>
      </c>
      <c r="J1168" s="77" t="s">
        <v>121</v>
      </c>
      <c r="K1168" s="77"/>
      <c r="L1168" s="77"/>
      <c r="M1168" s="78"/>
      <c r="N1168" s="78"/>
      <c r="O1168" s="78"/>
      <c r="P1168" s="78"/>
      <c r="Q1168" s="78"/>
      <c r="R1168" s="77" t="s">
        <v>4803</v>
      </c>
    </row>
    <row r="1169" customHeight="1" spans="1:18">
      <c r="A1169" s="76" t="s">
        <v>554</v>
      </c>
      <c r="B1169" s="6" t="s">
        <v>7149</v>
      </c>
      <c r="C1169" s="6" t="s">
        <v>4804</v>
      </c>
      <c r="D1169" s="77" t="s">
        <v>4805</v>
      </c>
      <c r="E1169" s="77" t="s">
        <v>7150</v>
      </c>
      <c r="F1169" s="77"/>
      <c r="G1169" s="77" t="s">
        <v>7151</v>
      </c>
      <c r="H1169" s="77" t="s">
        <v>6720</v>
      </c>
      <c r="I1169" s="77" t="s">
        <v>4816</v>
      </c>
      <c r="J1169" s="77" t="s">
        <v>121</v>
      </c>
      <c r="K1169" s="77"/>
      <c r="L1169" s="77"/>
      <c r="M1169" s="78"/>
      <c r="N1169" s="78"/>
      <c r="O1169" s="78"/>
      <c r="P1169" s="78"/>
      <c r="Q1169" s="78"/>
      <c r="R1169" s="77" t="s">
        <v>4803</v>
      </c>
    </row>
    <row r="1170" customHeight="1" spans="1:18">
      <c r="A1170" s="76" t="s">
        <v>554</v>
      </c>
      <c r="B1170" s="6" t="s">
        <v>7152</v>
      </c>
      <c r="C1170" s="6" t="s">
        <v>4804</v>
      </c>
      <c r="D1170" s="77" t="s">
        <v>4805</v>
      </c>
      <c r="E1170" s="77" t="s">
        <v>7153</v>
      </c>
      <c r="F1170" s="77"/>
      <c r="G1170" s="77" t="s">
        <v>5891</v>
      </c>
      <c r="H1170" s="77" t="s">
        <v>6172</v>
      </c>
      <c r="I1170" s="77" t="s">
        <v>4816</v>
      </c>
      <c r="J1170" s="77" t="s">
        <v>121</v>
      </c>
      <c r="K1170" s="77"/>
      <c r="L1170" s="77"/>
      <c r="M1170" s="78"/>
      <c r="N1170" s="78"/>
      <c r="O1170" s="78"/>
      <c r="P1170" s="78"/>
      <c r="Q1170" s="78"/>
      <c r="R1170" s="77" t="s">
        <v>4803</v>
      </c>
    </row>
    <row r="1171" customHeight="1" spans="1:18">
      <c r="A1171" s="76" t="s">
        <v>554</v>
      </c>
      <c r="B1171" s="6" t="s">
        <v>7154</v>
      </c>
      <c r="C1171" s="6" t="s">
        <v>4804</v>
      </c>
      <c r="D1171" s="77" t="s">
        <v>4805</v>
      </c>
      <c r="E1171" s="77" t="s">
        <v>7155</v>
      </c>
      <c r="F1171" s="77"/>
      <c r="G1171" s="77" t="s">
        <v>3966</v>
      </c>
      <c r="H1171" s="77" t="s">
        <v>6131</v>
      </c>
      <c r="I1171" s="77" t="s">
        <v>4813</v>
      </c>
      <c r="J1171" s="77" t="s">
        <v>121</v>
      </c>
      <c r="K1171" s="77"/>
      <c r="L1171" s="77"/>
      <c r="M1171" s="78"/>
      <c r="N1171" s="78"/>
      <c r="O1171" s="78"/>
      <c r="P1171" s="78"/>
      <c r="Q1171" s="78"/>
      <c r="R1171" s="77" t="s">
        <v>4803</v>
      </c>
    </row>
    <row r="1172" customHeight="1" spans="1:18">
      <c r="A1172" s="76" t="s">
        <v>554</v>
      </c>
      <c r="B1172" s="6" t="s">
        <v>7156</v>
      </c>
      <c r="C1172" s="6" t="s">
        <v>4804</v>
      </c>
      <c r="D1172" s="77" t="s">
        <v>4805</v>
      </c>
      <c r="E1172" s="77" t="s">
        <v>7157</v>
      </c>
      <c r="F1172" s="77"/>
      <c r="G1172" s="77" t="s">
        <v>4854</v>
      </c>
      <c r="H1172" s="77" t="s">
        <v>6163</v>
      </c>
      <c r="I1172" s="77" t="s">
        <v>4816</v>
      </c>
      <c r="J1172" s="77" t="s">
        <v>121</v>
      </c>
      <c r="K1172" s="77"/>
      <c r="L1172" s="77"/>
      <c r="M1172" s="78"/>
      <c r="N1172" s="78"/>
      <c r="O1172" s="78"/>
      <c r="P1172" s="78"/>
      <c r="Q1172" s="78"/>
      <c r="R1172" s="77" t="s">
        <v>4803</v>
      </c>
    </row>
    <row r="1173" customHeight="1" spans="1:18">
      <c r="A1173" s="76" t="s">
        <v>554</v>
      </c>
      <c r="B1173" s="6" t="s">
        <v>7158</v>
      </c>
      <c r="C1173" s="6" t="s">
        <v>4804</v>
      </c>
      <c r="D1173" s="77" t="s">
        <v>4805</v>
      </c>
      <c r="E1173" s="77" t="s">
        <v>7159</v>
      </c>
      <c r="F1173" s="77"/>
      <c r="G1173" s="77" t="s">
        <v>5015</v>
      </c>
      <c r="H1173" s="77" t="s">
        <v>6090</v>
      </c>
      <c r="I1173" s="77" t="s">
        <v>4816</v>
      </c>
      <c r="J1173" s="77" t="s">
        <v>121</v>
      </c>
      <c r="K1173" s="77"/>
      <c r="L1173" s="77"/>
      <c r="M1173" s="78"/>
      <c r="N1173" s="78"/>
      <c r="O1173" s="78"/>
      <c r="P1173" s="78"/>
      <c r="Q1173" s="78"/>
      <c r="R1173" s="77" t="s">
        <v>4803</v>
      </c>
    </row>
    <row r="1174" customHeight="1" spans="1:18">
      <c r="A1174" s="76" t="s">
        <v>554</v>
      </c>
      <c r="B1174" s="6" t="s">
        <v>7160</v>
      </c>
      <c r="C1174" s="6" t="s">
        <v>4804</v>
      </c>
      <c r="D1174" s="77" t="s">
        <v>4805</v>
      </c>
      <c r="E1174" s="77" t="s">
        <v>7161</v>
      </c>
      <c r="F1174" s="77"/>
      <c r="G1174" s="77" t="s">
        <v>7162</v>
      </c>
      <c r="H1174" s="77" t="s">
        <v>5635</v>
      </c>
      <c r="I1174" s="77" t="s">
        <v>4816</v>
      </c>
      <c r="J1174" s="77" t="s">
        <v>121</v>
      </c>
      <c r="K1174" s="77"/>
      <c r="L1174" s="77"/>
      <c r="M1174" s="78"/>
      <c r="N1174" s="78"/>
      <c r="O1174" s="78"/>
      <c r="P1174" s="78"/>
      <c r="Q1174" s="78"/>
      <c r="R1174" s="77" t="s">
        <v>4803</v>
      </c>
    </row>
    <row r="1175" customHeight="1" spans="1:18">
      <c r="A1175" s="76" t="s">
        <v>554</v>
      </c>
      <c r="B1175" s="6" t="s">
        <v>7163</v>
      </c>
      <c r="C1175" s="6" t="s">
        <v>4804</v>
      </c>
      <c r="D1175" s="77" t="s">
        <v>4805</v>
      </c>
      <c r="E1175" s="77" t="s">
        <v>7164</v>
      </c>
      <c r="F1175" s="77"/>
      <c r="G1175" s="77" t="s">
        <v>6371</v>
      </c>
      <c r="H1175" s="77" t="s">
        <v>5660</v>
      </c>
      <c r="I1175" s="77" t="s">
        <v>4816</v>
      </c>
      <c r="J1175" s="77" t="s">
        <v>121</v>
      </c>
      <c r="K1175" s="77"/>
      <c r="L1175" s="77"/>
      <c r="M1175" s="78"/>
      <c r="N1175" s="78"/>
      <c r="O1175" s="78"/>
      <c r="P1175" s="78"/>
      <c r="Q1175" s="78"/>
      <c r="R1175" s="77" t="s">
        <v>4803</v>
      </c>
    </row>
    <row r="1176" customHeight="1" spans="1:18">
      <c r="A1176" s="76" t="s">
        <v>554</v>
      </c>
      <c r="B1176" s="6" t="s">
        <v>7165</v>
      </c>
      <c r="C1176" s="6" t="s">
        <v>4804</v>
      </c>
      <c r="D1176" s="77" t="s">
        <v>4805</v>
      </c>
      <c r="E1176" s="77" t="s">
        <v>7166</v>
      </c>
      <c r="F1176" s="77"/>
      <c r="G1176" s="77" t="s">
        <v>6199</v>
      </c>
      <c r="H1176" s="77" t="s">
        <v>7167</v>
      </c>
      <c r="I1176" s="77" t="s">
        <v>4816</v>
      </c>
      <c r="J1176" s="77" t="s">
        <v>121</v>
      </c>
      <c r="K1176" s="77"/>
      <c r="L1176" s="77"/>
      <c r="M1176" s="78"/>
      <c r="N1176" s="78"/>
      <c r="O1176" s="78"/>
      <c r="P1176" s="78"/>
      <c r="Q1176" s="78"/>
      <c r="R1176" s="77" t="s">
        <v>4803</v>
      </c>
    </row>
    <row r="1177" customHeight="1" spans="1:18">
      <c r="A1177" s="76" t="s">
        <v>554</v>
      </c>
      <c r="B1177" s="6" t="s">
        <v>7168</v>
      </c>
      <c r="C1177" s="6" t="s">
        <v>4804</v>
      </c>
      <c r="D1177" s="77" t="s">
        <v>4805</v>
      </c>
      <c r="E1177" s="77" t="s">
        <v>7169</v>
      </c>
      <c r="F1177" s="77"/>
      <c r="G1177" s="77" t="s">
        <v>5122</v>
      </c>
      <c r="H1177" s="77" t="s">
        <v>4970</v>
      </c>
      <c r="I1177" s="77" t="s">
        <v>4816</v>
      </c>
      <c r="J1177" s="77" t="s">
        <v>121</v>
      </c>
      <c r="K1177" s="77"/>
      <c r="L1177" s="77"/>
      <c r="M1177" s="78"/>
      <c r="N1177" s="78"/>
      <c r="O1177" s="78"/>
      <c r="P1177" s="78"/>
      <c r="Q1177" s="78"/>
      <c r="R1177" s="77" t="s">
        <v>4803</v>
      </c>
    </row>
    <row r="1178" customHeight="1" spans="1:18">
      <c r="A1178" s="76" t="s">
        <v>554</v>
      </c>
      <c r="B1178" s="6" t="s">
        <v>7170</v>
      </c>
      <c r="C1178" s="6" t="s">
        <v>4804</v>
      </c>
      <c r="D1178" s="77" t="s">
        <v>4805</v>
      </c>
      <c r="E1178" s="77" t="s">
        <v>7171</v>
      </c>
      <c r="F1178" s="77"/>
      <c r="G1178" s="77" t="s">
        <v>7092</v>
      </c>
      <c r="H1178" s="77" t="s">
        <v>5545</v>
      </c>
      <c r="I1178" s="77" t="s">
        <v>4816</v>
      </c>
      <c r="J1178" s="77" t="s">
        <v>121</v>
      </c>
      <c r="K1178" s="77"/>
      <c r="L1178" s="77"/>
      <c r="M1178" s="78"/>
      <c r="N1178" s="78"/>
      <c r="O1178" s="78"/>
      <c r="P1178" s="78"/>
      <c r="Q1178" s="78"/>
      <c r="R1178" s="77" t="s">
        <v>4803</v>
      </c>
    </row>
    <row r="1179" customHeight="1" spans="1:18">
      <c r="A1179" s="76" t="s">
        <v>554</v>
      </c>
      <c r="B1179" s="6" t="s">
        <v>7172</v>
      </c>
      <c r="C1179" s="6" t="s">
        <v>4804</v>
      </c>
      <c r="D1179" s="77" t="s">
        <v>4805</v>
      </c>
      <c r="E1179" s="77" t="s">
        <v>7173</v>
      </c>
      <c r="F1179" s="77"/>
      <c r="G1179" s="77" t="s">
        <v>5155</v>
      </c>
      <c r="H1179" s="77" t="s">
        <v>5510</v>
      </c>
      <c r="I1179" s="77" t="s">
        <v>4816</v>
      </c>
      <c r="J1179" s="77" t="s">
        <v>121</v>
      </c>
      <c r="K1179" s="77"/>
      <c r="L1179" s="77"/>
      <c r="M1179" s="78"/>
      <c r="N1179" s="78"/>
      <c r="O1179" s="78"/>
      <c r="P1179" s="78"/>
      <c r="Q1179" s="78"/>
      <c r="R1179" s="77" t="s">
        <v>4803</v>
      </c>
    </row>
    <row r="1180" customHeight="1" spans="1:18">
      <c r="A1180" s="76" t="s">
        <v>554</v>
      </c>
      <c r="B1180" s="6" t="s">
        <v>7174</v>
      </c>
      <c r="C1180" s="6" t="s">
        <v>4804</v>
      </c>
      <c r="D1180" s="77" t="s">
        <v>4805</v>
      </c>
      <c r="E1180" s="77" t="s">
        <v>7175</v>
      </c>
      <c r="F1180" s="77"/>
      <c r="G1180" s="77" t="s">
        <v>5869</v>
      </c>
      <c r="H1180" s="77" t="s">
        <v>6163</v>
      </c>
      <c r="I1180" s="77" t="s">
        <v>4816</v>
      </c>
      <c r="J1180" s="77" t="s">
        <v>121</v>
      </c>
      <c r="K1180" s="77"/>
      <c r="L1180" s="77"/>
      <c r="M1180" s="78"/>
      <c r="N1180" s="78"/>
      <c r="O1180" s="78"/>
      <c r="P1180" s="78"/>
      <c r="Q1180" s="78"/>
      <c r="R1180" s="77"/>
    </row>
    <row r="1181" customHeight="1" spans="1:18">
      <c r="A1181" s="76" t="s">
        <v>554</v>
      </c>
      <c r="B1181" s="6" t="s">
        <v>7176</v>
      </c>
      <c r="C1181" s="6" t="s">
        <v>4804</v>
      </c>
      <c r="D1181" s="77" t="s">
        <v>4805</v>
      </c>
      <c r="E1181" s="77" t="s">
        <v>7146</v>
      </c>
      <c r="F1181" s="77"/>
      <c r="G1181" s="77" t="s">
        <v>5698</v>
      </c>
      <c r="H1181" s="77" t="s">
        <v>5451</v>
      </c>
      <c r="I1181" s="77" t="s">
        <v>4816</v>
      </c>
      <c r="J1181" s="77" t="s">
        <v>121</v>
      </c>
      <c r="K1181" s="77"/>
      <c r="L1181" s="77"/>
      <c r="M1181" s="78"/>
      <c r="N1181" s="78"/>
      <c r="O1181" s="78"/>
      <c r="P1181" s="78"/>
      <c r="Q1181" s="78"/>
      <c r="R1181" s="77" t="s">
        <v>4803</v>
      </c>
    </row>
    <row r="1182" customHeight="1" spans="1:18">
      <c r="A1182" s="76" t="s">
        <v>554</v>
      </c>
      <c r="B1182" s="6" t="s">
        <v>7177</v>
      </c>
      <c r="C1182" s="6" t="s">
        <v>4804</v>
      </c>
      <c r="D1182" s="77" t="s">
        <v>4805</v>
      </c>
      <c r="E1182" s="77" t="s">
        <v>7178</v>
      </c>
      <c r="F1182" s="77"/>
      <c r="G1182" s="77" t="s">
        <v>6138</v>
      </c>
      <c r="H1182" s="77" t="s">
        <v>6588</v>
      </c>
      <c r="I1182" s="77" t="s">
        <v>4816</v>
      </c>
      <c r="J1182" s="77" t="s">
        <v>121</v>
      </c>
      <c r="K1182" s="77"/>
      <c r="L1182" s="77"/>
      <c r="M1182" s="78"/>
      <c r="N1182" s="78"/>
      <c r="O1182" s="78"/>
      <c r="P1182" s="78"/>
      <c r="Q1182" s="78"/>
      <c r="R1182" s="77" t="s">
        <v>4803</v>
      </c>
    </row>
    <row r="1183" customHeight="1" spans="1:18">
      <c r="A1183" s="76" t="s">
        <v>554</v>
      </c>
      <c r="B1183" s="6" t="s">
        <v>7179</v>
      </c>
      <c r="C1183" s="6" t="s">
        <v>4804</v>
      </c>
      <c r="D1183" s="77" t="s">
        <v>4805</v>
      </c>
      <c r="E1183" s="77"/>
      <c r="F1183" s="77"/>
      <c r="G1183" s="77"/>
      <c r="H1183" s="77"/>
      <c r="I1183" s="77"/>
      <c r="J1183" s="77" t="s">
        <v>121</v>
      </c>
      <c r="K1183" s="77"/>
      <c r="L1183" s="77"/>
      <c r="M1183" s="78"/>
      <c r="N1183" s="78"/>
      <c r="O1183" s="78"/>
      <c r="P1183" s="78"/>
      <c r="Q1183" s="78"/>
      <c r="R1183" s="77" t="s">
        <v>4803</v>
      </c>
    </row>
    <row r="1184" customHeight="1" spans="1:18">
      <c r="A1184" s="76" t="s">
        <v>7180</v>
      </c>
      <c r="B1184" s="6"/>
      <c r="C1184" s="6"/>
      <c r="D1184" s="77"/>
      <c r="E1184" s="77"/>
      <c r="F1184" s="77"/>
      <c r="G1184" s="77"/>
      <c r="H1184" s="77"/>
      <c r="I1184" s="77"/>
      <c r="J1184" s="77"/>
      <c r="K1184" s="77"/>
      <c r="L1184" s="77"/>
      <c r="M1184" s="78"/>
      <c r="N1184" s="78"/>
      <c r="O1184" s="78"/>
      <c r="P1184" s="78"/>
      <c r="Q1184" s="78"/>
      <c r="R1184" s="77"/>
    </row>
    <row r="1185" customHeight="1" spans="1:18">
      <c r="A1185" s="76" t="s">
        <v>554</v>
      </c>
      <c r="B1185" s="6" t="s">
        <v>7181</v>
      </c>
      <c r="C1185" s="6" t="s">
        <v>4797</v>
      </c>
      <c r="D1185" s="77" t="s">
        <v>6396</v>
      </c>
      <c r="E1185" s="77" t="s">
        <v>7182</v>
      </c>
      <c r="F1185" s="77"/>
      <c r="G1185" s="77"/>
      <c r="H1185" s="77"/>
      <c r="I1185" s="77"/>
      <c r="J1185" s="77"/>
      <c r="K1185" s="77"/>
      <c r="L1185" s="77"/>
      <c r="M1185" s="78"/>
      <c r="N1185" s="78" t="s">
        <v>6398</v>
      </c>
      <c r="O1185" s="78"/>
      <c r="P1185" s="78"/>
      <c r="Q1185" s="78"/>
      <c r="R1185" s="77"/>
    </row>
    <row r="1186" customHeight="1" spans="1:18">
      <c r="A1186" s="76" t="s">
        <v>554</v>
      </c>
      <c r="B1186" s="6" t="s">
        <v>7181</v>
      </c>
      <c r="C1186" s="6" t="s">
        <v>4804</v>
      </c>
      <c r="D1186" s="77" t="s">
        <v>6399</v>
      </c>
      <c r="E1186" s="77" t="s">
        <v>7183</v>
      </c>
      <c r="F1186" s="77"/>
      <c r="G1186" s="77"/>
      <c r="H1186" s="77"/>
      <c r="I1186" s="77"/>
      <c r="J1186" s="77"/>
      <c r="K1186" s="77"/>
      <c r="L1186" s="77"/>
      <c r="M1186" s="78"/>
      <c r="N1186" s="78" t="s">
        <v>6398</v>
      </c>
      <c r="O1186" s="78"/>
      <c r="P1186" s="78"/>
      <c r="Q1186" s="78"/>
      <c r="R1186" s="77"/>
    </row>
    <row r="1187" customHeight="1" spans="1:18">
      <c r="A1187" s="76" t="s">
        <v>554</v>
      </c>
      <c r="B1187" s="6" t="s">
        <v>7181</v>
      </c>
      <c r="C1187" s="6" t="s">
        <v>6412</v>
      </c>
      <c r="D1187" s="77" t="s">
        <v>6413</v>
      </c>
      <c r="E1187" s="77" t="s">
        <v>7184</v>
      </c>
      <c r="F1187" s="77"/>
      <c r="G1187" s="77"/>
      <c r="H1187" s="77"/>
      <c r="I1187" s="77"/>
      <c r="J1187" s="77"/>
      <c r="K1187" s="77"/>
      <c r="L1187" s="77"/>
      <c r="M1187" s="78"/>
      <c r="N1187" s="78" t="s">
        <v>6398</v>
      </c>
      <c r="O1187" s="78"/>
      <c r="P1187" s="78"/>
      <c r="Q1187" s="78"/>
      <c r="R1187" s="77"/>
    </row>
    <row r="1188" customHeight="1" spans="1:18">
      <c r="A1188" s="76" t="s">
        <v>554</v>
      </c>
      <c r="B1188" s="6" t="s">
        <v>7185</v>
      </c>
      <c r="C1188" s="6" t="s">
        <v>4797</v>
      </c>
      <c r="D1188" s="77" t="s">
        <v>6396</v>
      </c>
      <c r="E1188" s="77" t="s">
        <v>7186</v>
      </c>
      <c r="F1188" s="77"/>
      <c r="G1188" s="77"/>
      <c r="H1188" s="77"/>
      <c r="I1188" s="77"/>
      <c r="J1188" s="77"/>
      <c r="K1188" s="77"/>
      <c r="L1188" s="77"/>
      <c r="M1188" s="78"/>
      <c r="N1188" s="78" t="s">
        <v>6398</v>
      </c>
      <c r="O1188" s="78"/>
      <c r="P1188" s="78"/>
      <c r="Q1188" s="78"/>
      <c r="R1188" s="77"/>
    </row>
    <row r="1189" customHeight="1" spans="1:18">
      <c r="A1189" s="76" t="s">
        <v>554</v>
      </c>
      <c r="B1189" s="6" t="s">
        <v>7185</v>
      </c>
      <c r="C1189" s="6" t="s">
        <v>4804</v>
      </c>
      <c r="D1189" s="77" t="s">
        <v>6399</v>
      </c>
      <c r="E1189" s="77" t="s">
        <v>7187</v>
      </c>
      <c r="F1189" s="77"/>
      <c r="G1189" s="77"/>
      <c r="H1189" s="77"/>
      <c r="I1189" s="77"/>
      <c r="J1189" s="77"/>
      <c r="K1189" s="77"/>
      <c r="L1189" s="77"/>
      <c r="M1189" s="78"/>
      <c r="N1189" s="78" t="s">
        <v>6398</v>
      </c>
      <c r="O1189" s="78"/>
      <c r="P1189" s="78"/>
      <c r="Q1189" s="78"/>
      <c r="R1189" s="77"/>
    </row>
    <row r="1190" customHeight="1" spans="1:18">
      <c r="A1190" s="76" t="s">
        <v>554</v>
      </c>
      <c r="B1190" s="6" t="s">
        <v>7188</v>
      </c>
      <c r="C1190" s="6" t="s">
        <v>4804</v>
      </c>
      <c r="D1190" s="77" t="s">
        <v>6399</v>
      </c>
      <c r="E1190" s="77" t="s">
        <v>7189</v>
      </c>
      <c r="F1190" s="77"/>
      <c r="G1190" s="77"/>
      <c r="H1190" s="77"/>
      <c r="I1190" s="77"/>
      <c r="J1190" s="77"/>
      <c r="K1190" s="77"/>
      <c r="L1190" s="77"/>
      <c r="M1190" s="78"/>
      <c r="N1190" s="78" t="s">
        <v>6398</v>
      </c>
      <c r="O1190" s="78"/>
      <c r="P1190" s="78"/>
      <c r="Q1190" s="78"/>
      <c r="R1190" s="77"/>
    </row>
    <row r="1191" customHeight="1" spans="1:18">
      <c r="A1191" s="76" t="s">
        <v>554</v>
      </c>
      <c r="B1191" s="6" t="s">
        <v>7190</v>
      </c>
      <c r="C1191" s="6" t="s">
        <v>4797</v>
      </c>
      <c r="D1191" s="77" t="s">
        <v>6396</v>
      </c>
      <c r="E1191" s="77" t="s">
        <v>7191</v>
      </c>
      <c r="F1191" s="77"/>
      <c r="G1191" s="77"/>
      <c r="H1191" s="77"/>
      <c r="I1191" s="77"/>
      <c r="J1191" s="77"/>
      <c r="K1191" s="77"/>
      <c r="L1191" s="77"/>
      <c r="M1191" s="78"/>
      <c r="N1191" s="78" t="s">
        <v>6398</v>
      </c>
      <c r="O1191" s="78"/>
      <c r="P1191" s="78"/>
      <c r="Q1191" s="78"/>
      <c r="R1191" s="77"/>
    </row>
    <row r="1192" customHeight="1" spans="1:18">
      <c r="A1192" s="76" t="s">
        <v>554</v>
      </c>
      <c r="B1192" s="6" t="s">
        <v>7190</v>
      </c>
      <c r="C1192" s="6" t="s">
        <v>4804</v>
      </c>
      <c r="D1192" s="77" t="s">
        <v>6399</v>
      </c>
      <c r="E1192" s="77" t="s">
        <v>7192</v>
      </c>
      <c r="F1192" s="77"/>
      <c r="G1192" s="77"/>
      <c r="H1192" s="77"/>
      <c r="I1192" s="77"/>
      <c r="J1192" s="77"/>
      <c r="K1192" s="77"/>
      <c r="L1192" s="77"/>
      <c r="M1192" s="78"/>
      <c r="N1192" s="78" t="s">
        <v>6398</v>
      </c>
      <c r="O1192" s="78"/>
      <c r="P1192" s="78"/>
      <c r="Q1192" s="78"/>
      <c r="R1192" s="77"/>
    </row>
    <row r="1193" customHeight="1" spans="1:18">
      <c r="A1193" s="76" t="s">
        <v>554</v>
      </c>
      <c r="B1193" s="6" t="s">
        <v>7193</v>
      </c>
      <c r="C1193" s="6" t="s">
        <v>4797</v>
      </c>
      <c r="D1193" s="77" t="s">
        <v>6396</v>
      </c>
      <c r="E1193" s="77" t="s">
        <v>7194</v>
      </c>
      <c r="F1193" s="77"/>
      <c r="G1193" s="77"/>
      <c r="H1193" s="77"/>
      <c r="I1193" s="77"/>
      <c r="J1193" s="77"/>
      <c r="K1193" s="77"/>
      <c r="L1193" s="77"/>
      <c r="M1193" s="78"/>
      <c r="N1193" s="78" t="s">
        <v>6398</v>
      </c>
      <c r="O1193" s="78"/>
      <c r="P1193" s="78"/>
      <c r="Q1193" s="78"/>
      <c r="R1193" s="77"/>
    </row>
    <row r="1194" customHeight="1" spans="1:18">
      <c r="A1194" s="76" t="s">
        <v>554</v>
      </c>
      <c r="B1194" s="6" t="s">
        <v>7193</v>
      </c>
      <c r="C1194" s="6" t="s">
        <v>4804</v>
      </c>
      <c r="D1194" s="77" t="s">
        <v>6399</v>
      </c>
      <c r="E1194" s="77" t="s">
        <v>7195</v>
      </c>
      <c r="F1194" s="77"/>
      <c r="G1194" s="77"/>
      <c r="H1194" s="77"/>
      <c r="I1194" s="77"/>
      <c r="J1194" s="77"/>
      <c r="K1194" s="77"/>
      <c r="L1194" s="77"/>
      <c r="M1194" s="78"/>
      <c r="N1194" s="78" t="s">
        <v>6398</v>
      </c>
      <c r="O1194" s="78"/>
      <c r="P1194" s="78"/>
      <c r="Q1194" s="78"/>
      <c r="R1194" s="77"/>
    </row>
    <row r="1195" customHeight="1" spans="1:18">
      <c r="A1195" s="76" t="s">
        <v>554</v>
      </c>
      <c r="B1195" s="6" t="s">
        <v>7196</v>
      </c>
      <c r="C1195" s="6" t="s">
        <v>4797</v>
      </c>
      <c r="D1195" s="77" t="s">
        <v>6396</v>
      </c>
      <c r="E1195" s="77" t="s">
        <v>7197</v>
      </c>
      <c r="F1195" s="77"/>
      <c r="G1195" s="77"/>
      <c r="H1195" s="77"/>
      <c r="I1195" s="77"/>
      <c r="J1195" s="77"/>
      <c r="K1195" s="77"/>
      <c r="L1195" s="77"/>
      <c r="M1195" s="78"/>
      <c r="N1195" s="78" t="s">
        <v>6398</v>
      </c>
      <c r="O1195" s="78"/>
      <c r="P1195" s="78"/>
      <c r="Q1195" s="78"/>
      <c r="R1195" s="77"/>
    </row>
    <row r="1196" customHeight="1" spans="1:18">
      <c r="A1196" s="76" t="s">
        <v>554</v>
      </c>
      <c r="B1196" s="6" t="s">
        <v>7196</v>
      </c>
      <c r="C1196" s="6" t="s">
        <v>4804</v>
      </c>
      <c r="D1196" s="77" t="s">
        <v>6399</v>
      </c>
      <c r="E1196" s="77" t="s">
        <v>7198</v>
      </c>
      <c r="F1196" s="77"/>
      <c r="G1196" s="77"/>
      <c r="H1196" s="77"/>
      <c r="I1196" s="77"/>
      <c r="J1196" s="77"/>
      <c r="K1196" s="77"/>
      <c r="L1196" s="77"/>
      <c r="M1196" s="78"/>
      <c r="N1196" s="78" t="s">
        <v>6398</v>
      </c>
      <c r="O1196" s="78"/>
      <c r="P1196" s="78"/>
      <c r="Q1196" s="78"/>
      <c r="R1196" s="77"/>
    </row>
    <row r="1197" customHeight="1" spans="1:18">
      <c r="A1197" s="76" t="s">
        <v>554</v>
      </c>
      <c r="B1197" s="6" t="s">
        <v>7199</v>
      </c>
      <c r="C1197" s="6" t="s">
        <v>4797</v>
      </c>
      <c r="D1197" s="77" t="s">
        <v>6396</v>
      </c>
      <c r="E1197" s="77" t="s">
        <v>7197</v>
      </c>
      <c r="F1197" s="77"/>
      <c r="G1197" s="77"/>
      <c r="H1197" s="77"/>
      <c r="I1197" s="77"/>
      <c r="J1197" s="77"/>
      <c r="K1197" s="77"/>
      <c r="L1197" s="77"/>
      <c r="M1197" s="78"/>
      <c r="N1197" s="78" t="s">
        <v>6398</v>
      </c>
      <c r="O1197" s="78"/>
      <c r="P1197" s="78"/>
      <c r="Q1197" s="78"/>
      <c r="R1197" s="77"/>
    </row>
    <row r="1198" customHeight="1" spans="1:18">
      <c r="A1198" s="76" t="s">
        <v>554</v>
      </c>
      <c r="B1198" s="6" t="s">
        <v>7199</v>
      </c>
      <c r="C1198" s="6" t="s">
        <v>4804</v>
      </c>
      <c r="D1198" s="77" t="s">
        <v>6399</v>
      </c>
      <c r="E1198" s="77" t="s">
        <v>7198</v>
      </c>
      <c r="F1198" s="77"/>
      <c r="G1198" s="77"/>
      <c r="H1198" s="77"/>
      <c r="I1198" s="77"/>
      <c r="J1198" s="77"/>
      <c r="K1198" s="77"/>
      <c r="L1198" s="77"/>
      <c r="M1198" s="78"/>
      <c r="N1198" s="78" t="s">
        <v>6398</v>
      </c>
      <c r="O1198" s="78"/>
      <c r="P1198" s="78"/>
      <c r="Q1198" s="78"/>
      <c r="R1198" s="77"/>
    </row>
    <row r="1199" customHeight="1" spans="1:18">
      <c r="A1199" s="76" t="s">
        <v>554</v>
      </c>
      <c r="B1199" s="6" t="s">
        <v>7200</v>
      </c>
      <c r="C1199" s="6" t="s">
        <v>4797</v>
      </c>
      <c r="D1199" s="77" t="s">
        <v>6396</v>
      </c>
      <c r="E1199" s="77" t="s">
        <v>7197</v>
      </c>
      <c r="F1199" s="77"/>
      <c r="G1199" s="77"/>
      <c r="H1199" s="77"/>
      <c r="I1199" s="77"/>
      <c r="J1199" s="77"/>
      <c r="K1199" s="77"/>
      <c r="L1199" s="77"/>
      <c r="M1199" s="78"/>
      <c r="N1199" s="78" t="s">
        <v>6398</v>
      </c>
      <c r="O1199" s="78"/>
      <c r="P1199" s="78"/>
      <c r="Q1199" s="78"/>
      <c r="R1199" s="77"/>
    </row>
    <row r="1200" customHeight="1" spans="1:18">
      <c r="A1200" s="76" t="s">
        <v>554</v>
      </c>
      <c r="B1200" s="6" t="s">
        <v>7200</v>
      </c>
      <c r="C1200" s="6" t="s">
        <v>4804</v>
      </c>
      <c r="D1200" s="77" t="s">
        <v>6399</v>
      </c>
      <c r="E1200" s="77" t="s">
        <v>7198</v>
      </c>
      <c r="F1200" s="77"/>
      <c r="G1200" s="77"/>
      <c r="H1200" s="77"/>
      <c r="I1200" s="77"/>
      <c r="J1200" s="77"/>
      <c r="K1200" s="77"/>
      <c r="L1200" s="77"/>
      <c r="M1200" s="78"/>
      <c r="N1200" s="78" t="s">
        <v>6398</v>
      </c>
      <c r="O1200" s="78"/>
      <c r="P1200" s="78"/>
      <c r="Q1200" s="78"/>
      <c r="R1200" s="77"/>
    </row>
    <row r="1201" customHeight="1" spans="1:18">
      <c r="A1201" s="76" t="s">
        <v>554</v>
      </c>
      <c r="B1201" s="6" t="s">
        <v>7201</v>
      </c>
      <c r="C1201" s="6" t="s">
        <v>4797</v>
      </c>
      <c r="D1201" s="77" t="s">
        <v>6396</v>
      </c>
      <c r="E1201" s="77" t="s">
        <v>7191</v>
      </c>
      <c r="F1201" s="77"/>
      <c r="G1201" s="77"/>
      <c r="H1201" s="77"/>
      <c r="I1201" s="77"/>
      <c r="J1201" s="77"/>
      <c r="K1201" s="77"/>
      <c r="L1201" s="77"/>
      <c r="M1201" s="78"/>
      <c r="N1201" s="78" t="s">
        <v>6398</v>
      </c>
      <c r="O1201" s="78"/>
      <c r="P1201" s="78"/>
      <c r="Q1201" s="78"/>
      <c r="R1201" s="77"/>
    </row>
    <row r="1202" customHeight="1" spans="1:18">
      <c r="A1202" s="76" t="s">
        <v>554</v>
      </c>
      <c r="B1202" s="6" t="s">
        <v>7201</v>
      </c>
      <c r="C1202" s="6" t="s">
        <v>4804</v>
      </c>
      <c r="D1202" s="77" t="s">
        <v>6399</v>
      </c>
      <c r="E1202" s="77" t="s">
        <v>7192</v>
      </c>
      <c r="F1202" s="77"/>
      <c r="G1202" s="77"/>
      <c r="H1202" s="77"/>
      <c r="I1202" s="77"/>
      <c r="J1202" s="77"/>
      <c r="K1202" s="77"/>
      <c r="L1202" s="77"/>
      <c r="M1202" s="78"/>
      <c r="N1202" s="78" t="s">
        <v>6398</v>
      </c>
      <c r="O1202" s="78"/>
      <c r="P1202" s="78"/>
      <c r="Q1202" s="78"/>
      <c r="R1202" s="77"/>
    </row>
    <row r="1203" customHeight="1" spans="1:18">
      <c r="A1203" s="76" t="s">
        <v>554</v>
      </c>
      <c r="B1203" s="6" t="s">
        <v>7202</v>
      </c>
      <c r="C1203" s="6" t="s">
        <v>4797</v>
      </c>
      <c r="D1203" s="77" t="s">
        <v>6396</v>
      </c>
      <c r="E1203" s="77" t="s">
        <v>7197</v>
      </c>
      <c r="F1203" s="77"/>
      <c r="G1203" s="77"/>
      <c r="H1203" s="77"/>
      <c r="I1203" s="77"/>
      <c r="J1203" s="77"/>
      <c r="K1203" s="77"/>
      <c r="L1203" s="77"/>
      <c r="M1203" s="78"/>
      <c r="N1203" s="78" t="s">
        <v>6398</v>
      </c>
      <c r="O1203" s="78"/>
      <c r="P1203" s="78"/>
      <c r="Q1203" s="78"/>
      <c r="R1203" s="77"/>
    </row>
    <row r="1204" customHeight="1" spans="1:18">
      <c r="A1204" s="76" t="s">
        <v>554</v>
      </c>
      <c r="B1204" s="6" t="s">
        <v>7202</v>
      </c>
      <c r="C1204" s="6" t="s">
        <v>4804</v>
      </c>
      <c r="D1204" s="77" t="s">
        <v>6399</v>
      </c>
      <c r="E1204" s="77" t="s">
        <v>7198</v>
      </c>
      <c r="F1204" s="77"/>
      <c r="G1204" s="77"/>
      <c r="H1204" s="77"/>
      <c r="I1204" s="77"/>
      <c r="J1204" s="77"/>
      <c r="K1204" s="77"/>
      <c r="L1204" s="77"/>
      <c r="M1204" s="78"/>
      <c r="N1204" s="78" t="s">
        <v>6398</v>
      </c>
      <c r="O1204" s="78"/>
      <c r="P1204" s="78"/>
      <c r="Q1204" s="78"/>
      <c r="R1204" s="77"/>
    </row>
    <row r="1205" customHeight="1" spans="1:18">
      <c r="A1205" s="76" t="s">
        <v>554</v>
      </c>
      <c r="B1205" s="6" t="s">
        <v>7203</v>
      </c>
      <c r="C1205" s="6" t="s">
        <v>4797</v>
      </c>
      <c r="D1205" s="77" t="s">
        <v>6396</v>
      </c>
      <c r="E1205" s="77" t="s">
        <v>6100</v>
      </c>
      <c r="F1205" s="77"/>
      <c r="G1205" s="77"/>
      <c r="H1205" s="77"/>
      <c r="I1205" s="77"/>
      <c r="J1205" s="77"/>
      <c r="K1205" s="77"/>
      <c r="L1205" s="77"/>
      <c r="M1205" s="78"/>
      <c r="N1205" s="78" t="s">
        <v>6398</v>
      </c>
      <c r="O1205" s="78"/>
      <c r="P1205" s="78"/>
      <c r="Q1205" s="78"/>
      <c r="R1205" s="77"/>
    </row>
    <row r="1206" customHeight="1" spans="1:18">
      <c r="A1206" s="76" t="s">
        <v>554</v>
      </c>
      <c r="B1206" s="6" t="s">
        <v>7203</v>
      </c>
      <c r="C1206" s="6" t="s">
        <v>4804</v>
      </c>
      <c r="D1206" s="77" t="s">
        <v>6399</v>
      </c>
      <c r="E1206" s="77" t="s">
        <v>6102</v>
      </c>
      <c r="F1206" s="77"/>
      <c r="G1206" s="77"/>
      <c r="H1206" s="77"/>
      <c r="I1206" s="77"/>
      <c r="J1206" s="77"/>
      <c r="K1206" s="77"/>
      <c r="L1206" s="77"/>
      <c r="M1206" s="78"/>
      <c r="N1206" s="78" t="s">
        <v>6398</v>
      </c>
      <c r="O1206" s="78"/>
      <c r="P1206" s="78"/>
      <c r="Q1206" s="78"/>
      <c r="R1206" s="77"/>
    </row>
    <row r="1207" customHeight="1" spans="1:18">
      <c r="A1207" s="76" t="s">
        <v>554</v>
      </c>
      <c r="B1207" s="6" t="s">
        <v>7204</v>
      </c>
      <c r="C1207" s="6" t="s">
        <v>4797</v>
      </c>
      <c r="D1207" s="77" t="s">
        <v>6396</v>
      </c>
      <c r="E1207" s="77" t="s">
        <v>6100</v>
      </c>
      <c r="F1207" s="77"/>
      <c r="G1207" s="77"/>
      <c r="H1207" s="77"/>
      <c r="I1207" s="77"/>
      <c r="J1207" s="77"/>
      <c r="K1207" s="77"/>
      <c r="L1207" s="77"/>
      <c r="M1207" s="78"/>
      <c r="N1207" s="78" t="s">
        <v>6398</v>
      </c>
      <c r="O1207" s="78"/>
      <c r="P1207" s="78"/>
      <c r="Q1207" s="78"/>
      <c r="R1207" s="77"/>
    </row>
    <row r="1208" customHeight="1" spans="1:18">
      <c r="A1208" s="76" t="s">
        <v>554</v>
      </c>
      <c r="B1208" s="6" t="s">
        <v>7204</v>
      </c>
      <c r="C1208" s="6" t="s">
        <v>4804</v>
      </c>
      <c r="D1208" s="77" t="s">
        <v>6399</v>
      </c>
      <c r="E1208" s="77" t="s">
        <v>6102</v>
      </c>
      <c r="F1208" s="77"/>
      <c r="G1208" s="77"/>
      <c r="H1208" s="77"/>
      <c r="I1208" s="77"/>
      <c r="J1208" s="77"/>
      <c r="K1208" s="77"/>
      <c r="L1208" s="77"/>
      <c r="M1208" s="78"/>
      <c r="N1208" s="78" t="s">
        <v>6398</v>
      </c>
      <c r="O1208" s="78"/>
      <c r="P1208" s="78"/>
      <c r="Q1208" s="78"/>
      <c r="R1208" s="77"/>
    </row>
    <row r="1209" customHeight="1" spans="1:18">
      <c r="A1209" s="76" t="s">
        <v>554</v>
      </c>
      <c r="B1209" s="6" t="s">
        <v>7205</v>
      </c>
      <c r="C1209" s="6" t="s">
        <v>4797</v>
      </c>
      <c r="D1209" s="77" t="s">
        <v>6396</v>
      </c>
      <c r="E1209" s="77" t="s">
        <v>7206</v>
      </c>
      <c r="F1209" s="77"/>
      <c r="G1209" s="77"/>
      <c r="H1209" s="77"/>
      <c r="I1209" s="77"/>
      <c r="J1209" s="77"/>
      <c r="K1209" s="77"/>
      <c r="L1209" s="77"/>
      <c r="M1209" s="78"/>
      <c r="N1209" s="78" t="s">
        <v>6398</v>
      </c>
      <c r="O1209" s="78"/>
      <c r="P1209" s="78"/>
      <c r="Q1209" s="78"/>
      <c r="R1209" s="77"/>
    </row>
    <row r="1210" customHeight="1" spans="1:18">
      <c r="A1210" s="76" t="s">
        <v>554</v>
      </c>
      <c r="B1210" s="6" t="s">
        <v>7205</v>
      </c>
      <c r="C1210" s="6" t="s">
        <v>4804</v>
      </c>
      <c r="D1210" s="77" t="s">
        <v>6399</v>
      </c>
      <c r="E1210" s="77" t="s">
        <v>7207</v>
      </c>
      <c r="F1210" s="77"/>
      <c r="G1210" s="77"/>
      <c r="H1210" s="77"/>
      <c r="I1210" s="77"/>
      <c r="J1210" s="77"/>
      <c r="K1210" s="77"/>
      <c r="L1210" s="77"/>
      <c r="M1210" s="78"/>
      <c r="N1210" s="78" t="s">
        <v>6398</v>
      </c>
      <c r="O1210" s="78"/>
      <c r="P1210" s="78"/>
      <c r="Q1210" s="78"/>
      <c r="R1210" s="77"/>
    </row>
    <row r="1211" customHeight="1" spans="1:18">
      <c r="A1211" s="76" t="s">
        <v>554</v>
      </c>
      <c r="B1211" s="6" t="s">
        <v>7205</v>
      </c>
      <c r="C1211" s="6" t="s">
        <v>6412</v>
      </c>
      <c r="D1211" s="77" t="s">
        <v>6413</v>
      </c>
      <c r="E1211" s="77" t="s">
        <v>7208</v>
      </c>
      <c r="F1211" s="77"/>
      <c r="G1211" s="77"/>
      <c r="H1211" s="77"/>
      <c r="I1211" s="77"/>
      <c r="J1211" s="77"/>
      <c r="K1211" s="77"/>
      <c r="L1211" s="77"/>
      <c r="M1211" s="78"/>
      <c r="N1211" s="78" t="s">
        <v>6398</v>
      </c>
      <c r="O1211" s="78"/>
      <c r="P1211" s="78"/>
      <c r="Q1211" s="78"/>
      <c r="R1211" s="77"/>
    </row>
    <row r="1212" customHeight="1" spans="1:18">
      <c r="A1212" s="76" t="s">
        <v>554</v>
      </c>
      <c r="B1212" s="6" t="s">
        <v>7209</v>
      </c>
      <c r="C1212" s="6" t="s">
        <v>4797</v>
      </c>
      <c r="D1212" s="77" t="s">
        <v>6396</v>
      </c>
      <c r="E1212" s="77" t="s">
        <v>7206</v>
      </c>
      <c r="F1212" s="77"/>
      <c r="G1212" s="77"/>
      <c r="H1212" s="77"/>
      <c r="I1212" s="77"/>
      <c r="J1212" s="77"/>
      <c r="K1212" s="77"/>
      <c r="L1212" s="77"/>
      <c r="M1212" s="78"/>
      <c r="N1212" s="78" t="s">
        <v>6398</v>
      </c>
      <c r="O1212" s="78"/>
      <c r="P1212" s="78"/>
      <c r="Q1212" s="78"/>
      <c r="R1212" s="77"/>
    </row>
    <row r="1213" customHeight="1" spans="1:18">
      <c r="A1213" s="76" t="s">
        <v>554</v>
      </c>
      <c r="B1213" s="6" t="s">
        <v>7209</v>
      </c>
      <c r="C1213" s="6" t="s">
        <v>4804</v>
      </c>
      <c r="D1213" s="77" t="s">
        <v>6399</v>
      </c>
      <c r="E1213" s="77" t="s">
        <v>7207</v>
      </c>
      <c r="F1213" s="77"/>
      <c r="G1213" s="77"/>
      <c r="H1213" s="77"/>
      <c r="I1213" s="77"/>
      <c r="J1213" s="77"/>
      <c r="K1213" s="77"/>
      <c r="L1213" s="77"/>
      <c r="M1213" s="78"/>
      <c r="N1213" s="78" t="s">
        <v>6398</v>
      </c>
      <c r="O1213" s="78"/>
      <c r="P1213" s="78"/>
      <c r="Q1213" s="78"/>
      <c r="R1213" s="77"/>
    </row>
    <row r="1214" customHeight="1" spans="1:18">
      <c r="A1214" s="76" t="s">
        <v>554</v>
      </c>
      <c r="B1214" s="6" t="s">
        <v>7209</v>
      </c>
      <c r="C1214" s="6" t="s">
        <v>6412</v>
      </c>
      <c r="D1214" s="77" t="s">
        <v>6413</v>
      </c>
      <c r="E1214" s="77" t="s">
        <v>7208</v>
      </c>
      <c r="F1214" s="77"/>
      <c r="G1214" s="77"/>
      <c r="H1214" s="77"/>
      <c r="I1214" s="77"/>
      <c r="J1214" s="77"/>
      <c r="K1214" s="77"/>
      <c r="L1214" s="77"/>
      <c r="M1214" s="78"/>
      <c r="N1214" s="78" t="s">
        <v>6398</v>
      </c>
      <c r="O1214" s="78"/>
      <c r="P1214" s="78"/>
      <c r="Q1214" s="78"/>
      <c r="R1214" s="77"/>
    </row>
    <row r="1215" customHeight="1" spans="1:18">
      <c r="A1215" s="76" t="s">
        <v>554</v>
      </c>
      <c r="B1215" s="6" t="s">
        <v>7210</v>
      </c>
      <c r="C1215" s="6" t="s">
        <v>4797</v>
      </c>
      <c r="D1215" s="77" t="s">
        <v>6396</v>
      </c>
      <c r="E1215" s="77" t="s">
        <v>7211</v>
      </c>
      <c r="F1215" s="77"/>
      <c r="G1215" s="77"/>
      <c r="H1215" s="77"/>
      <c r="I1215" s="77"/>
      <c r="J1215" s="77"/>
      <c r="K1215" s="77"/>
      <c r="L1215" s="77"/>
      <c r="M1215" s="78"/>
      <c r="N1215" s="78" t="s">
        <v>6398</v>
      </c>
      <c r="O1215" s="78"/>
      <c r="P1215" s="78"/>
      <c r="Q1215" s="78"/>
      <c r="R1215" s="77"/>
    </row>
    <row r="1216" customHeight="1" spans="1:18">
      <c r="A1216" s="76" t="s">
        <v>554</v>
      </c>
      <c r="B1216" s="6" t="s">
        <v>7210</v>
      </c>
      <c r="C1216" s="6" t="s">
        <v>4804</v>
      </c>
      <c r="D1216" s="77" t="s">
        <v>6399</v>
      </c>
      <c r="E1216" s="77" t="s">
        <v>7212</v>
      </c>
      <c r="F1216" s="77"/>
      <c r="G1216" s="77"/>
      <c r="H1216" s="77"/>
      <c r="I1216" s="77"/>
      <c r="J1216" s="77"/>
      <c r="K1216" s="77"/>
      <c r="L1216" s="77"/>
      <c r="M1216" s="78"/>
      <c r="N1216" s="78" t="s">
        <v>6398</v>
      </c>
      <c r="O1216" s="78"/>
      <c r="P1216" s="78"/>
      <c r="Q1216" s="78"/>
      <c r="R1216" s="77"/>
    </row>
    <row r="1217" customHeight="1" spans="1:18">
      <c r="A1217" s="76" t="s">
        <v>554</v>
      </c>
      <c r="B1217" s="6" t="s">
        <v>7213</v>
      </c>
      <c r="C1217" s="6" t="s">
        <v>4797</v>
      </c>
      <c r="D1217" s="77" t="s">
        <v>6396</v>
      </c>
      <c r="E1217" s="77" t="s">
        <v>7194</v>
      </c>
      <c r="F1217" s="77"/>
      <c r="G1217" s="77"/>
      <c r="H1217" s="77"/>
      <c r="I1217" s="77"/>
      <c r="J1217" s="77"/>
      <c r="K1217" s="77"/>
      <c r="L1217" s="77"/>
      <c r="M1217" s="78"/>
      <c r="N1217" s="78" t="s">
        <v>6398</v>
      </c>
      <c r="O1217" s="78"/>
      <c r="P1217" s="78"/>
      <c r="Q1217" s="78"/>
      <c r="R1217" s="77"/>
    </row>
    <row r="1218" customHeight="1" spans="1:18">
      <c r="A1218" s="76" t="s">
        <v>554</v>
      </c>
      <c r="B1218" s="6" t="s">
        <v>7213</v>
      </c>
      <c r="C1218" s="6" t="s">
        <v>4804</v>
      </c>
      <c r="D1218" s="77" t="s">
        <v>6399</v>
      </c>
      <c r="E1218" s="77" t="s">
        <v>7195</v>
      </c>
      <c r="F1218" s="77"/>
      <c r="G1218" s="77"/>
      <c r="H1218" s="77"/>
      <c r="I1218" s="77"/>
      <c r="J1218" s="77"/>
      <c r="K1218" s="77"/>
      <c r="L1218" s="77"/>
      <c r="M1218" s="78"/>
      <c r="N1218" s="78" t="s">
        <v>6398</v>
      </c>
      <c r="O1218" s="78"/>
      <c r="P1218" s="78"/>
      <c r="Q1218" s="78"/>
      <c r="R1218" s="77"/>
    </row>
    <row r="1219" customHeight="1" spans="1:18">
      <c r="A1219" s="76" t="s">
        <v>554</v>
      </c>
      <c r="B1219" s="6" t="s">
        <v>7214</v>
      </c>
      <c r="C1219" s="6" t="s">
        <v>4797</v>
      </c>
      <c r="D1219" s="77" t="s">
        <v>6396</v>
      </c>
      <c r="E1219" s="77" t="s">
        <v>7215</v>
      </c>
      <c r="F1219" s="77"/>
      <c r="G1219" s="77"/>
      <c r="H1219" s="77"/>
      <c r="I1219" s="77"/>
      <c r="J1219" s="77"/>
      <c r="K1219" s="77"/>
      <c r="L1219" s="77"/>
      <c r="M1219" s="78"/>
      <c r="N1219" s="78" t="s">
        <v>6398</v>
      </c>
      <c r="O1219" s="78"/>
      <c r="P1219" s="78"/>
      <c r="Q1219" s="78"/>
      <c r="R1219" s="77"/>
    </row>
    <row r="1220" customHeight="1" spans="1:18">
      <c r="A1220" s="76" t="s">
        <v>554</v>
      </c>
      <c r="B1220" s="6" t="s">
        <v>7214</v>
      </c>
      <c r="C1220" s="6" t="s">
        <v>4804</v>
      </c>
      <c r="D1220" s="77" t="s">
        <v>6399</v>
      </c>
      <c r="E1220" s="77" t="s">
        <v>7216</v>
      </c>
      <c r="F1220" s="77"/>
      <c r="G1220" s="77"/>
      <c r="H1220" s="77"/>
      <c r="I1220" s="77"/>
      <c r="J1220" s="77"/>
      <c r="K1220" s="77"/>
      <c r="L1220" s="77"/>
      <c r="M1220" s="78"/>
      <c r="N1220" s="78" t="s">
        <v>6398</v>
      </c>
      <c r="O1220" s="78"/>
      <c r="P1220" s="78"/>
      <c r="Q1220" s="78"/>
      <c r="R1220" s="77"/>
    </row>
    <row r="1221" customHeight="1" spans="1:18">
      <c r="A1221" s="76" t="s">
        <v>554</v>
      </c>
      <c r="B1221" s="6" t="s">
        <v>7217</v>
      </c>
      <c r="C1221" s="6" t="s">
        <v>4797</v>
      </c>
      <c r="D1221" s="77" t="s">
        <v>6396</v>
      </c>
      <c r="E1221" s="77" t="s">
        <v>7194</v>
      </c>
      <c r="F1221" s="77"/>
      <c r="G1221" s="77"/>
      <c r="H1221" s="77"/>
      <c r="I1221" s="77"/>
      <c r="J1221" s="77"/>
      <c r="K1221" s="77"/>
      <c r="L1221" s="77"/>
      <c r="M1221" s="78"/>
      <c r="N1221" s="78" t="s">
        <v>6398</v>
      </c>
      <c r="O1221" s="78"/>
      <c r="P1221" s="78"/>
      <c r="Q1221" s="78"/>
      <c r="R1221" s="77"/>
    </row>
    <row r="1222" customHeight="1" spans="1:18">
      <c r="A1222" s="76" t="s">
        <v>554</v>
      </c>
      <c r="B1222" s="6" t="s">
        <v>7217</v>
      </c>
      <c r="C1222" s="6" t="s">
        <v>4804</v>
      </c>
      <c r="D1222" s="77" t="s">
        <v>6399</v>
      </c>
      <c r="E1222" s="77" t="s">
        <v>7195</v>
      </c>
      <c r="F1222" s="77"/>
      <c r="G1222" s="77"/>
      <c r="H1222" s="77"/>
      <c r="I1222" s="77"/>
      <c r="J1222" s="77"/>
      <c r="K1222" s="77"/>
      <c r="L1222" s="77"/>
      <c r="M1222" s="78"/>
      <c r="N1222" s="78" t="s">
        <v>6398</v>
      </c>
      <c r="O1222" s="78"/>
      <c r="P1222" s="78"/>
      <c r="Q1222" s="78"/>
      <c r="R1222" s="77"/>
    </row>
    <row r="1223" customHeight="1" spans="1:18">
      <c r="A1223" s="76" t="s">
        <v>554</v>
      </c>
      <c r="B1223" s="6" t="s">
        <v>7218</v>
      </c>
      <c r="C1223" s="6" t="s">
        <v>4797</v>
      </c>
      <c r="D1223" s="77" t="s">
        <v>6396</v>
      </c>
      <c r="E1223" s="77" t="s">
        <v>7194</v>
      </c>
      <c r="F1223" s="77"/>
      <c r="G1223" s="77"/>
      <c r="H1223" s="77"/>
      <c r="I1223" s="77"/>
      <c r="J1223" s="77"/>
      <c r="K1223" s="77"/>
      <c r="L1223" s="77"/>
      <c r="M1223" s="78"/>
      <c r="N1223" s="78" t="s">
        <v>6398</v>
      </c>
      <c r="O1223" s="78"/>
      <c r="P1223" s="78"/>
      <c r="Q1223" s="78"/>
      <c r="R1223" s="77"/>
    </row>
    <row r="1224" customHeight="1" spans="1:18">
      <c r="A1224" s="76" t="s">
        <v>554</v>
      </c>
      <c r="B1224" s="6" t="s">
        <v>7218</v>
      </c>
      <c r="C1224" s="6" t="s">
        <v>4804</v>
      </c>
      <c r="D1224" s="77" t="s">
        <v>6399</v>
      </c>
      <c r="E1224" s="77" t="s">
        <v>7195</v>
      </c>
      <c r="F1224" s="77"/>
      <c r="G1224" s="77"/>
      <c r="H1224" s="77"/>
      <c r="I1224" s="77"/>
      <c r="J1224" s="77"/>
      <c r="K1224" s="77"/>
      <c r="L1224" s="77"/>
      <c r="M1224" s="78"/>
      <c r="N1224" s="78" t="s">
        <v>6398</v>
      </c>
      <c r="O1224" s="78"/>
      <c r="P1224" s="78"/>
      <c r="Q1224" s="78"/>
      <c r="R1224" s="77"/>
    </row>
    <row r="1225" customHeight="1" spans="1:18">
      <c r="A1225" s="76" t="s">
        <v>554</v>
      </c>
      <c r="B1225" s="6" t="s">
        <v>7219</v>
      </c>
      <c r="C1225" s="6" t="s">
        <v>4797</v>
      </c>
      <c r="D1225" s="77" t="s">
        <v>6396</v>
      </c>
      <c r="E1225" s="77" t="s">
        <v>7220</v>
      </c>
      <c r="F1225" s="77"/>
      <c r="G1225" s="77"/>
      <c r="H1225" s="77"/>
      <c r="I1225" s="77"/>
      <c r="J1225" s="77"/>
      <c r="K1225" s="77"/>
      <c r="L1225" s="77"/>
      <c r="M1225" s="78"/>
      <c r="N1225" s="78" t="s">
        <v>6398</v>
      </c>
      <c r="O1225" s="78"/>
      <c r="P1225" s="78"/>
      <c r="Q1225" s="78"/>
      <c r="R1225" s="77"/>
    </row>
    <row r="1226" customHeight="1" spans="1:18">
      <c r="A1226" s="76" t="s">
        <v>554</v>
      </c>
      <c r="B1226" s="6" t="s">
        <v>7219</v>
      </c>
      <c r="C1226" s="6" t="s">
        <v>4804</v>
      </c>
      <c r="D1226" s="77" t="s">
        <v>6399</v>
      </c>
      <c r="E1226" s="77" t="s">
        <v>7195</v>
      </c>
      <c r="F1226" s="77"/>
      <c r="G1226" s="77"/>
      <c r="H1226" s="77"/>
      <c r="I1226" s="77"/>
      <c r="J1226" s="77"/>
      <c r="K1226" s="77"/>
      <c r="L1226" s="77"/>
      <c r="M1226" s="78"/>
      <c r="N1226" s="78" t="s">
        <v>6398</v>
      </c>
      <c r="O1226" s="78"/>
      <c r="P1226" s="78"/>
      <c r="Q1226" s="78"/>
      <c r="R1226" s="77"/>
    </row>
    <row r="1227" customHeight="1" spans="1:18">
      <c r="A1227" s="76" t="s">
        <v>554</v>
      </c>
      <c r="B1227" s="6" t="s">
        <v>7221</v>
      </c>
      <c r="C1227" s="6" t="s">
        <v>4797</v>
      </c>
      <c r="D1227" s="77" t="s">
        <v>6396</v>
      </c>
      <c r="E1227" s="77" t="s">
        <v>7220</v>
      </c>
      <c r="F1227" s="77"/>
      <c r="G1227" s="77"/>
      <c r="H1227" s="77"/>
      <c r="I1227" s="77"/>
      <c r="J1227" s="77"/>
      <c r="K1227" s="77"/>
      <c r="L1227" s="77"/>
      <c r="M1227" s="78"/>
      <c r="N1227" s="78" t="s">
        <v>6398</v>
      </c>
      <c r="O1227" s="78"/>
      <c r="P1227" s="78"/>
      <c r="Q1227" s="78"/>
      <c r="R1227" s="77"/>
    </row>
    <row r="1228" customHeight="1" spans="1:18">
      <c r="A1228" s="76" t="s">
        <v>554</v>
      </c>
      <c r="B1228" s="6" t="s">
        <v>7221</v>
      </c>
      <c r="C1228" s="6" t="s">
        <v>4804</v>
      </c>
      <c r="D1228" s="77" t="s">
        <v>6399</v>
      </c>
      <c r="E1228" s="77" t="s">
        <v>7195</v>
      </c>
      <c r="F1228" s="77"/>
      <c r="G1228" s="77"/>
      <c r="H1228" s="77"/>
      <c r="I1228" s="77"/>
      <c r="J1228" s="77"/>
      <c r="K1228" s="77"/>
      <c r="L1228" s="77"/>
      <c r="M1228" s="78"/>
      <c r="N1228" s="78" t="s">
        <v>6398</v>
      </c>
      <c r="O1228" s="78"/>
      <c r="P1228" s="78"/>
      <c r="Q1228" s="78"/>
      <c r="R1228" s="77"/>
    </row>
    <row r="1229" customHeight="1" spans="1:18">
      <c r="A1229" s="76" t="s">
        <v>554</v>
      </c>
      <c r="B1229" s="6" t="s">
        <v>7222</v>
      </c>
      <c r="C1229" s="6" t="s">
        <v>4797</v>
      </c>
      <c r="D1229" s="77" t="s">
        <v>6396</v>
      </c>
      <c r="E1229" s="77" t="s">
        <v>7223</v>
      </c>
      <c r="F1229" s="77"/>
      <c r="G1229" s="77"/>
      <c r="H1229" s="77"/>
      <c r="I1229" s="77"/>
      <c r="J1229" s="77"/>
      <c r="K1229" s="77"/>
      <c r="L1229" s="77"/>
      <c r="M1229" s="78"/>
      <c r="N1229" s="78" t="s">
        <v>6398</v>
      </c>
      <c r="O1229" s="78"/>
      <c r="P1229" s="78"/>
      <c r="Q1229" s="78"/>
      <c r="R1229" s="77"/>
    </row>
    <row r="1230" customHeight="1" spans="1:18">
      <c r="A1230" s="76" t="s">
        <v>554</v>
      </c>
      <c r="B1230" s="6" t="s">
        <v>7222</v>
      </c>
      <c r="C1230" s="6" t="s">
        <v>4804</v>
      </c>
      <c r="D1230" s="77" t="s">
        <v>6399</v>
      </c>
      <c r="E1230" s="77" t="s">
        <v>7224</v>
      </c>
      <c r="F1230" s="77"/>
      <c r="G1230" s="77"/>
      <c r="H1230" s="77"/>
      <c r="I1230" s="77"/>
      <c r="J1230" s="77"/>
      <c r="K1230" s="77"/>
      <c r="L1230" s="77"/>
      <c r="M1230" s="78"/>
      <c r="N1230" s="78" t="s">
        <v>6398</v>
      </c>
      <c r="O1230" s="78"/>
      <c r="P1230" s="78"/>
      <c r="Q1230" s="78"/>
      <c r="R1230" s="77"/>
    </row>
    <row r="1231" customHeight="1" spans="1:18">
      <c r="A1231" s="76" t="s">
        <v>554</v>
      </c>
      <c r="B1231" s="6" t="s">
        <v>7225</v>
      </c>
      <c r="C1231" s="6" t="s">
        <v>4797</v>
      </c>
      <c r="D1231" s="77" t="s">
        <v>6396</v>
      </c>
      <c r="E1231" s="77" t="s">
        <v>7223</v>
      </c>
      <c r="F1231" s="77"/>
      <c r="G1231" s="77"/>
      <c r="H1231" s="77"/>
      <c r="I1231" s="77"/>
      <c r="J1231" s="77"/>
      <c r="K1231" s="77"/>
      <c r="L1231" s="77"/>
      <c r="M1231" s="78"/>
      <c r="N1231" s="78" t="s">
        <v>6398</v>
      </c>
      <c r="O1231" s="78"/>
      <c r="P1231" s="78"/>
      <c r="Q1231" s="78"/>
      <c r="R1231" s="77"/>
    </row>
    <row r="1232" customHeight="1" spans="1:18">
      <c r="A1232" s="76" t="s">
        <v>554</v>
      </c>
      <c r="B1232" s="6" t="s">
        <v>7225</v>
      </c>
      <c r="C1232" s="6" t="s">
        <v>4804</v>
      </c>
      <c r="D1232" s="77" t="s">
        <v>6399</v>
      </c>
      <c r="E1232" s="77" t="s">
        <v>7224</v>
      </c>
      <c r="F1232" s="77"/>
      <c r="G1232" s="77"/>
      <c r="H1232" s="77"/>
      <c r="I1232" s="77"/>
      <c r="J1232" s="77"/>
      <c r="K1232" s="77"/>
      <c r="L1232" s="77"/>
      <c r="M1232" s="78"/>
      <c r="N1232" s="78" t="s">
        <v>6398</v>
      </c>
      <c r="O1232" s="78"/>
      <c r="P1232" s="78"/>
      <c r="Q1232" s="78"/>
      <c r="R1232" s="77"/>
    </row>
    <row r="1233" customHeight="1" spans="1:18">
      <c r="A1233" s="76" t="s">
        <v>554</v>
      </c>
      <c r="B1233" s="6" t="s">
        <v>7226</v>
      </c>
      <c r="C1233" s="6" t="s">
        <v>4797</v>
      </c>
      <c r="D1233" s="77" t="s">
        <v>6396</v>
      </c>
      <c r="E1233" s="77" t="s">
        <v>7223</v>
      </c>
      <c r="F1233" s="77"/>
      <c r="G1233" s="77"/>
      <c r="H1233" s="77"/>
      <c r="I1233" s="77"/>
      <c r="J1233" s="77"/>
      <c r="K1233" s="77"/>
      <c r="L1233" s="77"/>
      <c r="M1233" s="78"/>
      <c r="N1233" s="78" t="s">
        <v>6398</v>
      </c>
      <c r="O1233" s="78"/>
      <c r="P1233" s="78"/>
      <c r="Q1233" s="78"/>
      <c r="R1233" s="77"/>
    </row>
    <row r="1234" customHeight="1" spans="1:18">
      <c r="A1234" s="76" t="s">
        <v>554</v>
      </c>
      <c r="B1234" s="6" t="s">
        <v>7226</v>
      </c>
      <c r="C1234" s="6" t="s">
        <v>4804</v>
      </c>
      <c r="D1234" s="77" t="s">
        <v>6399</v>
      </c>
      <c r="E1234" s="77" t="s">
        <v>7224</v>
      </c>
      <c r="F1234" s="77"/>
      <c r="G1234" s="77"/>
      <c r="H1234" s="77"/>
      <c r="I1234" s="77"/>
      <c r="J1234" s="77"/>
      <c r="K1234" s="77"/>
      <c r="L1234" s="77"/>
      <c r="M1234" s="78"/>
      <c r="N1234" s="78" t="s">
        <v>6398</v>
      </c>
      <c r="O1234" s="78"/>
      <c r="P1234" s="78"/>
      <c r="Q1234" s="78"/>
      <c r="R1234" s="77"/>
    </row>
    <row r="1235" customHeight="1" spans="1:18">
      <c r="A1235" s="76" t="s">
        <v>554</v>
      </c>
      <c r="B1235" s="6" t="s">
        <v>7227</v>
      </c>
      <c r="C1235" s="6" t="s">
        <v>4797</v>
      </c>
      <c r="D1235" s="77" t="s">
        <v>6396</v>
      </c>
      <c r="E1235" s="77" t="s">
        <v>7228</v>
      </c>
      <c r="F1235" s="77"/>
      <c r="G1235" s="77"/>
      <c r="H1235" s="77"/>
      <c r="I1235" s="77"/>
      <c r="J1235" s="77"/>
      <c r="K1235" s="77"/>
      <c r="L1235" s="77"/>
      <c r="M1235" s="78"/>
      <c r="N1235" s="78" t="s">
        <v>6398</v>
      </c>
      <c r="O1235" s="78"/>
      <c r="P1235" s="78"/>
      <c r="Q1235" s="78"/>
      <c r="R1235" s="77"/>
    </row>
    <row r="1236" customHeight="1" spans="1:18">
      <c r="A1236" s="76" t="s">
        <v>554</v>
      </c>
      <c r="B1236" s="6" t="s">
        <v>7227</v>
      </c>
      <c r="C1236" s="6" t="s">
        <v>4804</v>
      </c>
      <c r="D1236" s="77" t="s">
        <v>6399</v>
      </c>
      <c r="E1236" s="77" t="s">
        <v>7224</v>
      </c>
      <c r="F1236" s="77"/>
      <c r="G1236" s="77"/>
      <c r="H1236" s="77"/>
      <c r="I1236" s="77"/>
      <c r="J1236" s="77"/>
      <c r="K1236" s="77"/>
      <c r="L1236" s="77"/>
      <c r="M1236" s="78"/>
      <c r="N1236" s="78" t="s">
        <v>6398</v>
      </c>
      <c r="O1236" s="78"/>
      <c r="P1236" s="78"/>
      <c r="Q1236" s="78"/>
      <c r="R1236" s="77"/>
    </row>
    <row r="1237" customHeight="1" spans="1:18">
      <c r="A1237" s="76" t="s">
        <v>554</v>
      </c>
      <c r="B1237" s="6" t="s">
        <v>7229</v>
      </c>
      <c r="C1237" s="6" t="s">
        <v>4797</v>
      </c>
      <c r="D1237" s="77" t="s">
        <v>6396</v>
      </c>
      <c r="E1237" s="77" t="s">
        <v>7228</v>
      </c>
      <c r="F1237" s="77"/>
      <c r="G1237" s="77"/>
      <c r="H1237" s="77"/>
      <c r="I1237" s="77"/>
      <c r="J1237" s="77"/>
      <c r="K1237" s="77"/>
      <c r="L1237" s="77"/>
      <c r="M1237" s="78"/>
      <c r="N1237" s="78" t="s">
        <v>6398</v>
      </c>
      <c r="O1237" s="78"/>
      <c r="P1237" s="78"/>
      <c r="Q1237" s="78"/>
      <c r="R1237" s="77"/>
    </row>
    <row r="1238" customHeight="1" spans="1:18">
      <c r="A1238" s="76" t="s">
        <v>554</v>
      </c>
      <c r="B1238" s="6" t="s">
        <v>7229</v>
      </c>
      <c r="C1238" s="6" t="s">
        <v>4804</v>
      </c>
      <c r="D1238" s="77" t="s">
        <v>6399</v>
      </c>
      <c r="E1238" s="77" t="s">
        <v>7224</v>
      </c>
      <c r="F1238" s="77"/>
      <c r="G1238" s="77"/>
      <c r="H1238" s="77"/>
      <c r="I1238" s="77"/>
      <c r="J1238" s="77"/>
      <c r="K1238" s="77"/>
      <c r="L1238" s="77"/>
      <c r="M1238" s="78"/>
      <c r="N1238" s="78" t="s">
        <v>6398</v>
      </c>
      <c r="O1238" s="78"/>
      <c r="P1238" s="78"/>
      <c r="Q1238" s="78"/>
      <c r="R1238" s="77"/>
    </row>
    <row r="1239" customHeight="1" spans="1:18">
      <c r="A1239" s="76" t="s">
        <v>554</v>
      </c>
      <c r="B1239" s="6" t="s">
        <v>7230</v>
      </c>
      <c r="C1239" s="6" t="s">
        <v>4797</v>
      </c>
      <c r="D1239" s="77" t="s">
        <v>6396</v>
      </c>
      <c r="E1239" s="77" t="s">
        <v>7231</v>
      </c>
      <c r="F1239" s="77"/>
      <c r="G1239" s="77"/>
      <c r="H1239" s="77"/>
      <c r="I1239" s="77"/>
      <c r="J1239" s="77"/>
      <c r="K1239" s="77"/>
      <c r="L1239" s="77"/>
      <c r="M1239" s="78"/>
      <c r="N1239" s="78" t="s">
        <v>6398</v>
      </c>
      <c r="O1239" s="78"/>
      <c r="P1239" s="78"/>
      <c r="Q1239" s="78"/>
      <c r="R1239" s="77"/>
    </row>
    <row r="1240" customHeight="1" spans="1:18">
      <c r="A1240" s="76" t="s">
        <v>554</v>
      </c>
      <c r="B1240" s="6" t="s">
        <v>7230</v>
      </c>
      <c r="C1240" s="6" t="s">
        <v>4804</v>
      </c>
      <c r="D1240" s="77" t="s">
        <v>6399</v>
      </c>
      <c r="E1240" s="77" t="s">
        <v>7232</v>
      </c>
      <c r="F1240" s="77"/>
      <c r="G1240" s="77"/>
      <c r="H1240" s="77"/>
      <c r="I1240" s="77"/>
      <c r="J1240" s="77"/>
      <c r="K1240" s="77"/>
      <c r="L1240" s="77"/>
      <c r="M1240" s="78"/>
      <c r="N1240" s="78" t="s">
        <v>6398</v>
      </c>
      <c r="O1240" s="78"/>
      <c r="P1240" s="78"/>
      <c r="Q1240" s="78"/>
      <c r="R1240" s="77"/>
    </row>
    <row r="1241" customHeight="1" spans="1:18">
      <c r="A1241" s="76" t="s">
        <v>554</v>
      </c>
      <c r="B1241" s="6" t="s">
        <v>7233</v>
      </c>
      <c r="C1241" s="6" t="s">
        <v>4797</v>
      </c>
      <c r="D1241" s="77" t="s">
        <v>6396</v>
      </c>
      <c r="E1241" s="77" t="s">
        <v>7234</v>
      </c>
      <c r="F1241" s="77"/>
      <c r="G1241" s="77"/>
      <c r="H1241" s="77"/>
      <c r="I1241" s="77"/>
      <c r="J1241" s="77"/>
      <c r="K1241" s="77"/>
      <c r="L1241" s="77"/>
      <c r="M1241" s="78"/>
      <c r="N1241" s="78" t="s">
        <v>6398</v>
      </c>
      <c r="O1241" s="78"/>
      <c r="P1241" s="78"/>
      <c r="Q1241" s="78"/>
      <c r="R1241" s="77"/>
    </row>
    <row r="1242" customHeight="1" spans="1:18">
      <c r="A1242" s="76" t="s">
        <v>554</v>
      </c>
      <c r="B1242" s="6" t="s">
        <v>7233</v>
      </c>
      <c r="C1242" s="6" t="s">
        <v>4804</v>
      </c>
      <c r="D1242" s="77" t="s">
        <v>6399</v>
      </c>
      <c r="E1242" s="77" t="s">
        <v>7235</v>
      </c>
      <c r="F1242" s="77"/>
      <c r="G1242" s="77"/>
      <c r="H1242" s="77"/>
      <c r="I1242" s="77"/>
      <c r="J1242" s="77"/>
      <c r="K1242" s="77"/>
      <c r="L1242" s="77"/>
      <c r="M1242" s="78"/>
      <c r="N1242" s="78" t="s">
        <v>6398</v>
      </c>
      <c r="O1242" s="78"/>
      <c r="P1242" s="78"/>
      <c r="Q1242" s="78"/>
      <c r="R1242" s="77"/>
    </row>
    <row r="1243" customHeight="1" spans="1:18">
      <c r="A1243" s="76" t="s">
        <v>554</v>
      </c>
      <c r="B1243" s="6" t="s">
        <v>7236</v>
      </c>
      <c r="C1243" s="6" t="s">
        <v>4797</v>
      </c>
      <c r="D1243" s="77" t="s">
        <v>6396</v>
      </c>
      <c r="E1243" s="77" t="s">
        <v>7234</v>
      </c>
      <c r="F1243" s="77"/>
      <c r="G1243" s="77"/>
      <c r="H1243" s="77"/>
      <c r="I1243" s="77"/>
      <c r="J1243" s="77"/>
      <c r="K1243" s="77"/>
      <c r="L1243" s="77"/>
      <c r="M1243" s="78"/>
      <c r="N1243" s="78" t="s">
        <v>6398</v>
      </c>
      <c r="O1243" s="78"/>
      <c r="P1243" s="78"/>
      <c r="Q1243" s="78"/>
      <c r="R1243" s="77"/>
    </row>
    <row r="1244" customHeight="1" spans="1:18">
      <c r="A1244" s="76" t="s">
        <v>554</v>
      </c>
      <c r="B1244" s="6" t="s">
        <v>7236</v>
      </c>
      <c r="C1244" s="6" t="s">
        <v>4804</v>
      </c>
      <c r="D1244" s="77" t="s">
        <v>6399</v>
      </c>
      <c r="E1244" s="77" t="s">
        <v>7237</v>
      </c>
      <c r="F1244" s="77"/>
      <c r="G1244" s="77"/>
      <c r="H1244" s="77"/>
      <c r="I1244" s="77"/>
      <c r="J1244" s="77"/>
      <c r="K1244" s="77"/>
      <c r="L1244" s="77"/>
      <c r="M1244" s="78"/>
      <c r="N1244" s="78" t="s">
        <v>6398</v>
      </c>
      <c r="O1244" s="78"/>
      <c r="P1244" s="78"/>
      <c r="Q1244" s="78"/>
      <c r="R1244" s="77"/>
    </row>
    <row r="1245" customHeight="1" spans="1:18">
      <c r="A1245" s="76" t="s">
        <v>554</v>
      </c>
      <c r="B1245" s="6" t="s">
        <v>7238</v>
      </c>
      <c r="C1245" s="6" t="s">
        <v>4797</v>
      </c>
      <c r="D1245" s="77" t="s">
        <v>6396</v>
      </c>
      <c r="E1245" s="77" t="s">
        <v>7234</v>
      </c>
      <c r="F1245" s="77"/>
      <c r="G1245" s="77"/>
      <c r="H1245" s="77"/>
      <c r="I1245" s="77"/>
      <c r="J1245" s="77"/>
      <c r="K1245" s="77"/>
      <c r="L1245" s="77"/>
      <c r="M1245" s="78"/>
      <c r="N1245" s="78" t="s">
        <v>6398</v>
      </c>
      <c r="O1245" s="78"/>
      <c r="P1245" s="78"/>
      <c r="Q1245" s="78"/>
      <c r="R1245" s="77"/>
    </row>
    <row r="1246" customHeight="1" spans="1:18">
      <c r="A1246" s="76" t="s">
        <v>554</v>
      </c>
      <c r="B1246" s="6" t="s">
        <v>7238</v>
      </c>
      <c r="C1246" s="6" t="s">
        <v>4804</v>
      </c>
      <c r="D1246" s="77" t="s">
        <v>6399</v>
      </c>
      <c r="E1246" s="77" t="s">
        <v>7235</v>
      </c>
      <c r="F1246" s="77"/>
      <c r="G1246" s="77"/>
      <c r="H1246" s="77"/>
      <c r="I1246" s="77"/>
      <c r="J1246" s="77"/>
      <c r="K1246" s="77"/>
      <c r="L1246" s="77"/>
      <c r="M1246" s="78"/>
      <c r="N1246" s="78" t="s">
        <v>6398</v>
      </c>
      <c r="O1246" s="78"/>
      <c r="P1246" s="78"/>
      <c r="Q1246" s="78"/>
      <c r="R1246" s="77"/>
    </row>
    <row r="1247" customHeight="1" spans="1:18">
      <c r="A1247" s="76" t="s">
        <v>554</v>
      </c>
      <c r="B1247" s="6" t="s">
        <v>7239</v>
      </c>
      <c r="C1247" s="6" t="s">
        <v>4797</v>
      </c>
      <c r="D1247" s="77" t="s">
        <v>6396</v>
      </c>
      <c r="E1247" s="77" t="s">
        <v>7234</v>
      </c>
      <c r="F1247" s="77"/>
      <c r="G1247" s="77"/>
      <c r="H1247" s="77"/>
      <c r="I1247" s="77"/>
      <c r="J1247" s="77"/>
      <c r="K1247" s="77"/>
      <c r="L1247" s="77"/>
      <c r="M1247" s="78"/>
      <c r="N1247" s="78" t="s">
        <v>6398</v>
      </c>
      <c r="O1247" s="78"/>
      <c r="P1247" s="78"/>
      <c r="Q1247" s="78"/>
      <c r="R1247" s="77"/>
    </row>
    <row r="1248" customHeight="1" spans="1:18">
      <c r="A1248" s="76" t="s">
        <v>554</v>
      </c>
      <c r="B1248" s="6" t="s">
        <v>7239</v>
      </c>
      <c r="C1248" s="6" t="s">
        <v>4804</v>
      </c>
      <c r="D1248" s="77" t="s">
        <v>6399</v>
      </c>
      <c r="E1248" s="77" t="s">
        <v>7240</v>
      </c>
      <c r="F1248" s="77"/>
      <c r="G1248" s="77"/>
      <c r="H1248" s="77"/>
      <c r="I1248" s="77"/>
      <c r="J1248" s="77"/>
      <c r="K1248" s="77"/>
      <c r="L1248" s="77"/>
      <c r="M1248" s="78"/>
      <c r="N1248" s="78" t="s">
        <v>6398</v>
      </c>
      <c r="O1248" s="78"/>
      <c r="P1248" s="78"/>
      <c r="Q1248" s="78"/>
      <c r="R1248" s="77"/>
    </row>
    <row r="1249" customHeight="1" spans="1:18">
      <c r="A1249" s="76" t="s">
        <v>554</v>
      </c>
      <c r="B1249" s="6" t="s">
        <v>7241</v>
      </c>
      <c r="C1249" s="6" t="s">
        <v>4797</v>
      </c>
      <c r="D1249" s="77" t="s">
        <v>6396</v>
      </c>
      <c r="E1249" s="77" t="s">
        <v>7242</v>
      </c>
      <c r="F1249" s="77"/>
      <c r="G1249" s="77"/>
      <c r="H1249" s="77"/>
      <c r="I1249" s="77"/>
      <c r="J1249" s="77"/>
      <c r="K1249" s="77"/>
      <c r="L1249" s="77"/>
      <c r="M1249" s="78"/>
      <c r="N1249" s="78" t="s">
        <v>6398</v>
      </c>
      <c r="O1249" s="78"/>
      <c r="P1249" s="78"/>
      <c r="Q1249" s="78"/>
      <c r="R1249" s="77"/>
    </row>
    <row r="1250" customHeight="1" spans="1:18">
      <c r="A1250" s="76" t="s">
        <v>554</v>
      </c>
      <c r="B1250" s="6" t="s">
        <v>7241</v>
      </c>
      <c r="C1250" s="6" t="s">
        <v>4804</v>
      </c>
      <c r="D1250" s="77" t="s">
        <v>6399</v>
      </c>
      <c r="E1250" s="77" t="s">
        <v>7243</v>
      </c>
      <c r="F1250" s="77"/>
      <c r="G1250" s="77"/>
      <c r="H1250" s="77"/>
      <c r="I1250" s="77"/>
      <c r="J1250" s="77"/>
      <c r="K1250" s="77"/>
      <c r="L1250" s="77"/>
      <c r="M1250" s="78"/>
      <c r="N1250" s="78" t="s">
        <v>6398</v>
      </c>
      <c r="O1250" s="78"/>
      <c r="P1250" s="78"/>
      <c r="Q1250" s="78"/>
      <c r="R1250" s="77"/>
    </row>
    <row r="1251" customHeight="1" spans="1:18">
      <c r="A1251" s="76" t="s">
        <v>554</v>
      </c>
      <c r="B1251" s="6" t="s">
        <v>7244</v>
      </c>
      <c r="C1251" s="6" t="s">
        <v>4797</v>
      </c>
      <c r="D1251" s="77" t="s">
        <v>6396</v>
      </c>
      <c r="E1251" s="77" t="s">
        <v>7245</v>
      </c>
      <c r="F1251" s="77"/>
      <c r="G1251" s="77"/>
      <c r="H1251" s="77"/>
      <c r="I1251" s="77"/>
      <c r="J1251" s="77"/>
      <c r="K1251" s="77"/>
      <c r="L1251" s="77"/>
      <c r="M1251" s="78"/>
      <c r="N1251" s="78" t="s">
        <v>6398</v>
      </c>
      <c r="O1251" s="78"/>
      <c r="P1251" s="78"/>
      <c r="Q1251" s="78"/>
      <c r="R1251" s="77"/>
    </row>
    <row r="1252" customHeight="1" spans="1:18">
      <c r="A1252" s="76" t="s">
        <v>554</v>
      </c>
      <c r="B1252" s="6" t="s">
        <v>7244</v>
      </c>
      <c r="C1252" s="6" t="s">
        <v>4804</v>
      </c>
      <c r="D1252" s="77" t="s">
        <v>6399</v>
      </c>
      <c r="E1252" s="77" t="s">
        <v>7246</v>
      </c>
      <c r="F1252" s="77"/>
      <c r="G1252" s="77"/>
      <c r="H1252" s="77"/>
      <c r="I1252" s="77"/>
      <c r="J1252" s="77"/>
      <c r="K1252" s="77"/>
      <c r="L1252" s="77"/>
      <c r="M1252" s="78"/>
      <c r="N1252" s="78" t="s">
        <v>6398</v>
      </c>
      <c r="O1252" s="78"/>
      <c r="P1252" s="78"/>
      <c r="Q1252" s="78"/>
      <c r="R1252" s="77"/>
    </row>
  </sheetData>
  <autoFilter xmlns:etc="http://www.wps.cn/officeDocument/2017/etCustomData" ref="A2:R1252" etc:filterBottomFollowUsedRange="0">
    <extLst/>
  </autoFilter>
  <mergeCells count="1">
    <mergeCell ref="A1:R1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706"/>
  <sheetViews>
    <sheetView showGridLines="0" workbookViewId="0">
      <pane ySplit="2" topLeftCell="A3" activePane="bottomLeft" state="frozen"/>
      <selection/>
      <selection pane="bottomLeft" activeCell="A1" sqref="A1:Q1"/>
    </sheetView>
  </sheetViews>
  <sheetFormatPr defaultColWidth="8.67619047619048" defaultRowHeight="15"/>
  <cols>
    <col min="1" max="1" width="10" style="1" customWidth="1"/>
    <col min="2" max="2" width="9" style="1" customWidth="1"/>
    <col min="3" max="3" width="18" style="1" customWidth="1"/>
    <col min="4" max="4" width="10" style="1" customWidth="1"/>
    <col min="5" max="5" width="12" style="1" customWidth="1"/>
    <col min="6" max="7" width="9" style="1" customWidth="1"/>
    <col min="8" max="9" width="7" style="1" customWidth="1"/>
    <col min="10" max="10" width="9" style="1" customWidth="1"/>
    <col min="11" max="11" width="7" style="1" customWidth="1"/>
    <col min="12" max="12" width="9" style="1" customWidth="1"/>
    <col min="13" max="13" width="10" style="1" customWidth="1"/>
    <col min="14" max="16" width="9" style="1" customWidth="1"/>
    <col min="17" max="17" width="7" style="1" customWidth="1"/>
    <col min="18" max="18" width="20" style="1" customWidth="1"/>
  </cols>
  <sheetData>
    <row r="1" ht="24" customHeight="1" spans="1:18">
      <c r="A1" s="14" t="s">
        <v>7247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</row>
    <row r="2" customHeight="1" spans="1:18">
      <c r="A2" s="40" t="s">
        <v>4789</v>
      </c>
      <c r="B2" s="40" t="s">
        <v>4782</v>
      </c>
      <c r="C2" s="40" t="s">
        <v>4783</v>
      </c>
      <c r="D2" s="40" t="s">
        <v>2520</v>
      </c>
      <c r="E2" s="40" t="s">
        <v>2528</v>
      </c>
      <c r="F2" s="40" t="s">
        <v>4785</v>
      </c>
      <c r="G2" s="40" t="s">
        <v>4786</v>
      </c>
      <c r="H2" s="40" t="s">
        <v>4787</v>
      </c>
      <c r="I2" s="40" t="s">
        <v>4788</v>
      </c>
      <c r="J2" s="40" t="s">
        <v>107</v>
      </c>
      <c r="K2" s="40" t="s">
        <v>108</v>
      </c>
      <c r="L2" s="40" t="s">
        <v>4790</v>
      </c>
      <c r="M2" s="40" t="s">
        <v>4791</v>
      </c>
      <c r="N2" s="40" t="s">
        <v>4792</v>
      </c>
      <c r="O2" s="40" t="s">
        <v>4793</v>
      </c>
      <c r="P2" s="40" t="s">
        <v>4794</v>
      </c>
      <c r="Q2" s="40" t="s">
        <v>4795</v>
      </c>
      <c r="R2" s="40" t="s">
        <v>7248</v>
      </c>
    </row>
    <row r="3" customHeight="1" spans="1:18">
      <c r="A3" s="74"/>
      <c r="B3" s="75" t="s">
        <v>7249</v>
      </c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</row>
    <row r="4" customHeight="1" spans="1:18">
      <c r="A4" s="76"/>
      <c r="B4" s="6" t="s">
        <v>119</v>
      </c>
      <c r="C4" s="6" t="s">
        <v>7250</v>
      </c>
      <c r="D4" s="77" t="s">
        <v>7251</v>
      </c>
      <c r="E4" s="77" t="s">
        <v>7252</v>
      </c>
      <c r="F4" s="77" t="s">
        <v>7253</v>
      </c>
      <c r="G4" s="77" t="s">
        <v>7254</v>
      </c>
      <c r="H4" s="77" t="s">
        <v>5539</v>
      </c>
      <c r="I4" s="77" t="s">
        <v>7255</v>
      </c>
      <c r="J4" s="77"/>
      <c r="K4" s="77" t="s">
        <v>24</v>
      </c>
      <c r="L4" s="78"/>
      <c r="M4" s="78"/>
      <c r="N4" s="78"/>
      <c r="O4" s="78"/>
      <c r="P4" s="78"/>
      <c r="Q4" s="77" t="s">
        <v>4803</v>
      </c>
    </row>
    <row r="5" customHeight="1" spans="1:18">
      <c r="A5" s="76"/>
      <c r="B5" s="6" t="s">
        <v>119</v>
      </c>
      <c r="C5" s="6" t="s">
        <v>7256</v>
      </c>
      <c r="D5" s="77" t="s">
        <v>7251</v>
      </c>
      <c r="E5" s="77" t="s">
        <v>7257</v>
      </c>
      <c r="F5" s="77" t="s">
        <v>7258</v>
      </c>
      <c r="G5" s="77" t="s">
        <v>7259</v>
      </c>
      <c r="H5" s="77" t="s">
        <v>5539</v>
      </c>
      <c r="I5" s="77" t="s">
        <v>7255</v>
      </c>
      <c r="J5" s="77"/>
      <c r="K5" s="77" t="s">
        <v>24</v>
      </c>
      <c r="L5" s="78"/>
      <c r="M5" s="78"/>
      <c r="N5" s="78"/>
      <c r="O5" s="78"/>
      <c r="P5" s="78"/>
      <c r="Q5" s="77" t="s">
        <v>4803</v>
      </c>
    </row>
    <row r="6" customHeight="1" spans="1:18">
      <c r="A6" s="76"/>
      <c r="B6" s="6" t="s">
        <v>119</v>
      </c>
      <c r="C6" s="6" t="s">
        <v>5508</v>
      </c>
      <c r="D6" s="77" t="s">
        <v>7251</v>
      </c>
      <c r="E6" s="77" t="s">
        <v>7260</v>
      </c>
      <c r="F6" s="77" t="s">
        <v>7261</v>
      </c>
      <c r="G6" s="77" t="s">
        <v>7262</v>
      </c>
      <c r="H6" s="77" t="s">
        <v>7263</v>
      </c>
      <c r="I6" s="77" t="s">
        <v>7264</v>
      </c>
      <c r="J6" s="77"/>
      <c r="K6" s="77" t="s">
        <v>24</v>
      </c>
      <c r="L6" s="78"/>
      <c r="M6" s="78"/>
      <c r="N6" s="78"/>
      <c r="O6" s="78"/>
      <c r="P6" s="78"/>
      <c r="Q6" s="77" t="s">
        <v>4803</v>
      </c>
    </row>
    <row r="7" customHeight="1" spans="1:18">
      <c r="A7" s="76"/>
      <c r="B7" s="6" t="s">
        <v>119</v>
      </c>
      <c r="C7" s="6" t="s">
        <v>7265</v>
      </c>
      <c r="D7" s="77" t="s">
        <v>7251</v>
      </c>
      <c r="E7" s="77" t="s">
        <v>7266</v>
      </c>
      <c r="F7" s="77" t="s">
        <v>7261</v>
      </c>
      <c r="G7" s="77" t="s">
        <v>7262</v>
      </c>
      <c r="H7" s="77" t="s">
        <v>7267</v>
      </c>
      <c r="I7" s="77" t="s">
        <v>7264</v>
      </c>
      <c r="J7" s="77"/>
      <c r="K7" s="77" t="s">
        <v>24</v>
      </c>
      <c r="L7" s="78"/>
      <c r="M7" s="78"/>
      <c r="N7" s="78"/>
      <c r="O7" s="78"/>
      <c r="P7" s="78"/>
      <c r="Q7" s="77" t="s">
        <v>4803</v>
      </c>
    </row>
    <row r="8" customHeight="1" spans="1:18">
      <c r="A8" s="76"/>
      <c r="B8" s="6" t="s">
        <v>119</v>
      </c>
      <c r="C8" s="6" t="s">
        <v>7268</v>
      </c>
      <c r="D8" s="77" t="s">
        <v>7251</v>
      </c>
      <c r="E8" s="77" t="s">
        <v>7269</v>
      </c>
      <c r="F8" s="77" t="s">
        <v>7270</v>
      </c>
      <c r="G8" s="77" t="s">
        <v>7271</v>
      </c>
      <c r="H8" s="77" t="s">
        <v>7267</v>
      </c>
      <c r="I8" s="77" t="s">
        <v>7264</v>
      </c>
      <c r="J8" s="77"/>
      <c r="K8" s="77" t="s">
        <v>24</v>
      </c>
      <c r="L8" s="78"/>
      <c r="M8" s="78"/>
      <c r="N8" s="78"/>
      <c r="O8" s="78"/>
      <c r="P8" s="78"/>
      <c r="Q8" s="77" t="s">
        <v>4803</v>
      </c>
    </row>
    <row r="9" customHeight="1" spans="1:18">
      <c r="A9" s="76"/>
      <c r="B9" s="6" t="s">
        <v>119</v>
      </c>
      <c r="C9" s="6" t="s">
        <v>7272</v>
      </c>
      <c r="D9" s="77" t="s">
        <v>7251</v>
      </c>
      <c r="E9" s="77" t="s">
        <v>7273</v>
      </c>
      <c r="F9" s="77" t="s">
        <v>7270</v>
      </c>
      <c r="G9" s="77" t="s">
        <v>7271</v>
      </c>
      <c r="H9" s="77" t="s">
        <v>7267</v>
      </c>
      <c r="I9" s="77" t="s">
        <v>7255</v>
      </c>
      <c r="J9" s="77"/>
      <c r="K9" s="77" t="s">
        <v>24</v>
      </c>
      <c r="L9" s="78"/>
      <c r="M9" s="78"/>
      <c r="N9" s="78"/>
      <c r="O9" s="78"/>
      <c r="P9" s="78"/>
      <c r="Q9" s="77" t="s">
        <v>4803</v>
      </c>
    </row>
    <row r="10" customHeight="1" spans="1:18">
      <c r="A10" s="76"/>
      <c r="B10" s="6" t="s">
        <v>119</v>
      </c>
      <c r="C10" s="6" t="s">
        <v>7274</v>
      </c>
      <c r="D10" s="77" t="s">
        <v>7251</v>
      </c>
      <c r="E10" s="77" t="s">
        <v>7275</v>
      </c>
      <c r="F10" s="77" t="s">
        <v>7276</v>
      </c>
      <c r="G10" s="77" t="s">
        <v>2836</v>
      </c>
      <c r="H10" s="77" t="s">
        <v>7263</v>
      </c>
      <c r="I10" s="77" t="s">
        <v>7264</v>
      </c>
      <c r="J10" s="77"/>
      <c r="K10" s="77" t="s">
        <v>24</v>
      </c>
      <c r="L10" s="78"/>
      <c r="M10" s="78"/>
      <c r="N10" s="78"/>
      <c r="O10" s="78"/>
      <c r="P10" s="78"/>
      <c r="Q10" s="77" t="s">
        <v>4803</v>
      </c>
    </row>
    <row r="11" customHeight="1" spans="1:18">
      <c r="A11" s="76"/>
      <c r="B11" s="6" t="s">
        <v>119</v>
      </c>
      <c r="C11" s="6" t="s">
        <v>7277</v>
      </c>
      <c r="D11" s="77" t="s">
        <v>7251</v>
      </c>
      <c r="E11" s="77" t="s">
        <v>7278</v>
      </c>
      <c r="F11" s="77" t="s">
        <v>7276</v>
      </c>
      <c r="G11" s="77" t="s">
        <v>2836</v>
      </c>
      <c r="H11" s="77" t="s">
        <v>7263</v>
      </c>
      <c r="I11" s="77" t="s">
        <v>7255</v>
      </c>
      <c r="J11" s="77"/>
      <c r="K11" s="77" t="s">
        <v>24</v>
      </c>
      <c r="L11" s="78"/>
      <c r="M11" s="78"/>
      <c r="N11" s="78"/>
      <c r="O11" s="78"/>
      <c r="P11" s="78"/>
      <c r="Q11" s="77" t="s">
        <v>4803</v>
      </c>
    </row>
    <row r="12" customHeight="1" spans="1:18">
      <c r="A12" s="76"/>
      <c r="B12" s="6" t="s">
        <v>119</v>
      </c>
      <c r="C12" s="6" t="s">
        <v>5541</v>
      </c>
      <c r="D12" s="77" t="s">
        <v>7251</v>
      </c>
      <c r="E12" s="77" t="s">
        <v>7279</v>
      </c>
      <c r="F12" s="77" t="s">
        <v>7280</v>
      </c>
      <c r="G12" s="77" t="s">
        <v>7281</v>
      </c>
      <c r="H12" s="77" t="s">
        <v>7282</v>
      </c>
      <c r="I12" s="77" t="s">
        <v>7255</v>
      </c>
      <c r="J12" s="77"/>
      <c r="K12" s="77" t="s">
        <v>24</v>
      </c>
      <c r="L12" s="78"/>
      <c r="M12" s="78"/>
      <c r="N12" s="78"/>
      <c r="O12" s="78"/>
      <c r="P12" s="78"/>
      <c r="Q12" s="77" t="s">
        <v>4803</v>
      </c>
    </row>
    <row r="13" customHeight="1" spans="1:18">
      <c r="A13" s="76"/>
      <c r="B13" s="6" t="s">
        <v>119</v>
      </c>
      <c r="C13" s="6" t="s">
        <v>7283</v>
      </c>
      <c r="D13" s="77" t="s">
        <v>7251</v>
      </c>
      <c r="E13" s="77" t="s">
        <v>7284</v>
      </c>
      <c r="F13" s="77" t="s">
        <v>7285</v>
      </c>
      <c r="G13" s="77" t="s">
        <v>7281</v>
      </c>
      <c r="H13" s="77" t="s">
        <v>5086</v>
      </c>
      <c r="I13" s="77" t="s">
        <v>7255</v>
      </c>
      <c r="J13" s="77"/>
      <c r="K13" s="77" t="s">
        <v>24</v>
      </c>
      <c r="L13" s="78"/>
      <c r="M13" s="78"/>
      <c r="N13" s="78"/>
      <c r="O13" s="78"/>
      <c r="P13" s="78"/>
      <c r="Q13" s="77" t="s">
        <v>4803</v>
      </c>
    </row>
    <row r="14" customHeight="1" spans="1:18">
      <c r="A14" s="76"/>
      <c r="B14" s="6" t="s">
        <v>119</v>
      </c>
      <c r="C14" s="6" t="s">
        <v>5555</v>
      </c>
      <c r="D14" s="77" t="s">
        <v>7251</v>
      </c>
      <c r="E14" s="77" t="s">
        <v>7286</v>
      </c>
      <c r="F14" s="77" t="s">
        <v>7287</v>
      </c>
      <c r="G14" s="77" t="s">
        <v>7271</v>
      </c>
      <c r="H14" s="77" t="s">
        <v>7267</v>
      </c>
      <c r="I14" s="77" t="s">
        <v>7264</v>
      </c>
      <c r="J14" s="77"/>
      <c r="K14" s="77" t="s">
        <v>24</v>
      </c>
      <c r="L14" s="78"/>
      <c r="M14" s="78"/>
      <c r="N14" s="78"/>
      <c r="O14" s="78"/>
      <c r="P14" s="78"/>
      <c r="Q14" s="77" t="s">
        <v>4803</v>
      </c>
    </row>
    <row r="15" customHeight="1" spans="1:18">
      <c r="A15" s="76"/>
      <c r="B15" s="6" t="s">
        <v>119</v>
      </c>
      <c r="C15" s="6" t="s">
        <v>7288</v>
      </c>
      <c r="D15" s="77" t="s">
        <v>7251</v>
      </c>
      <c r="E15" s="77" t="s">
        <v>7289</v>
      </c>
      <c r="F15" s="77" t="s">
        <v>7290</v>
      </c>
      <c r="G15" s="77" t="s">
        <v>7291</v>
      </c>
      <c r="H15" s="77" t="s">
        <v>5539</v>
      </c>
      <c r="I15" s="77" t="s">
        <v>7255</v>
      </c>
      <c r="J15" s="77"/>
      <c r="K15" s="77" t="s">
        <v>24</v>
      </c>
      <c r="L15" s="78"/>
      <c r="M15" s="78"/>
      <c r="N15" s="78"/>
      <c r="O15" s="78"/>
      <c r="P15" s="78"/>
      <c r="Q15" s="77" t="s">
        <v>4803</v>
      </c>
    </row>
    <row r="16" customHeight="1" spans="1:18">
      <c r="A16" s="76"/>
      <c r="B16" s="6" t="s">
        <v>119</v>
      </c>
      <c r="C16" s="6" t="s">
        <v>5580</v>
      </c>
      <c r="D16" s="77" t="s">
        <v>7251</v>
      </c>
      <c r="E16" s="77" t="s">
        <v>7292</v>
      </c>
      <c r="F16" s="77" t="s">
        <v>3928</v>
      </c>
      <c r="G16" s="77" t="s">
        <v>7293</v>
      </c>
      <c r="H16" s="77" t="s">
        <v>7263</v>
      </c>
      <c r="I16" s="77" t="s">
        <v>7264</v>
      </c>
      <c r="J16" s="77"/>
      <c r="K16" s="77" t="s">
        <v>24</v>
      </c>
      <c r="L16" s="78"/>
      <c r="M16" s="78"/>
      <c r="N16" s="78"/>
      <c r="O16" s="78"/>
      <c r="P16" s="78"/>
      <c r="Q16" s="77" t="s">
        <v>4803</v>
      </c>
    </row>
    <row r="17" customHeight="1" spans="1:17">
      <c r="A17" s="76"/>
      <c r="B17" s="6" t="s">
        <v>119</v>
      </c>
      <c r="C17" s="6" t="s">
        <v>5595</v>
      </c>
      <c r="D17" s="77" t="s">
        <v>7251</v>
      </c>
      <c r="E17" s="77" t="s">
        <v>7294</v>
      </c>
      <c r="F17" s="77" t="s">
        <v>7287</v>
      </c>
      <c r="G17" s="77" t="s">
        <v>7271</v>
      </c>
      <c r="H17" s="77" t="s">
        <v>7267</v>
      </c>
      <c r="I17" s="77" t="s">
        <v>7255</v>
      </c>
      <c r="J17" s="77"/>
      <c r="K17" s="77" t="s">
        <v>24</v>
      </c>
      <c r="L17" s="78"/>
      <c r="M17" s="78"/>
      <c r="N17" s="78"/>
      <c r="O17" s="78"/>
      <c r="P17" s="78"/>
      <c r="Q17" s="77" t="s">
        <v>4803</v>
      </c>
    </row>
    <row r="18" customHeight="1" spans="1:17">
      <c r="A18" s="74"/>
      <c r="B18" s="75" t="s">
        <v>7295</v>
      </c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</row>
    <row r="19" customHeight="1" spans="1:17">
      <c r="A19" s="76"/>
      <c r="B19" s="6" t="s">
        <v>153</v>
      </c>
      <c r="C19" s="6" t="s">
        <v>5792</v>
      </c>
      <c r="D19" s="77" t="s">
        <v>7251</v>
      </c>
      <c r="E19" s="77" t="s">
        <v>7296</v>
      </c>
      <c r="F19" s="77" t="s">
        <v>7297</v>
      </c>
      <c r="G19" s="77" t="s">
        <v>7298</v>
      </c>
      <c r="H19" s="77" t="s">
        <v>5124</v>
      </c>
      <c r="I19" s="77" t="s">
        <v>4813</v>
      </c>
      <c r="J19" s="77"/>
      <c r="K19" s="77" t="s">
        <v>24</v>
      </c>
      <c r="L19" s="78"/>
      <c r="M19" s="78"/>
      <c r="N19" s="78"/>
      <c r="O19" s="78"/>
      <c r="P19" s="78"/>
      <c r="Q19" s="77" t="s">
        <v>4803</v>
      </c>
    </row>
    <row r="20" customHeight="1" spans="1:17">
      <c r="A20" s="76"/>
      <c r="B20" s="6" t="s">
        <v>153</v>
      </c>
      <c r="C20" s="6" t="s">
        <v>7299</v>
      </c>
      <c r="D20" s="77" t="s">
        <v>7251</v>
      </c>
      <c r="E20" s="77" t="s">
        <v>7300</v>
      </c>
      <c r="F20" s="77" t="s">
        <v>7301</v>
      </c>
      <c r="G20" s="77" t="s">
        <v>3958</v>
      </c>
      <c r="H20" s="77" t="s">
        <v>7302</v>
      </c>
      <c r="I20" s="77" t="s">
        <v>4813</v>
      </c>
      <c r="J20" s="77"/>
      <c r="K20" s="77" t="s">
        <v>24</v>
      </c>
      <c r="L20" s="78"/>
      <c r="M20" s="78"/>
      <c r="N20" s="78"/>
      <c r="O20" s="78"/>
      <c r="P20" s="78"/>
      <c r="Q20" s="77" t="s">
        <v>4803</v>
      </c>
    </row>
    <row r="21" customHeight="1" spans="1:17">
      <c r="A21" s="76"/>
      <c r="B21" s="6" t="s">
        <v>153</v>
      </c>
      <c r="C21" s="6" t="s">
        <v>7303</v>
      </c>
      <c r="D21" s="77" t="s">
        <v>7251</v>
      </c>
      <c r="E21" s="77" t="s">
        <v>7304</v>
      </c>
      <c r="F21" s="77" t="s">
        <v>6045</v>
      </c>
      <c r="G21" s="77" t="s">
        <v>7305</v>
      </c>
      <c r="H21" s="77" t="s">
        <v>5539</v>
      </c>
      <c r="I21" s="77" t="s">
        <v>7306</v>
      </c>
      <c r="J21" s="77"/>
      <c r="K21" s="77" t="s">
        <v>24</v>
      </c>
      <c r="L21" s="78"/>
      <c r="M21" s="78"/>
      <c r="N21" s="78"/>
      <c r="O21" s="78"/>
      <c r="P21" s="78"/>
      <c r="Q21" s="77" t="s">
        <v>4803</v>
      </c>
    </row>
    <row r="22" customHeight="1" spans="1:17">
      <c r="A22" s="76"/>
      <c r="B22" s="6" t="s">
        <v>153</v>
      </c>
      <c r="C22" s="6" t="s">
        <v>7307</v>
      </c>
      <c r="D22" s="77" t="s">
        <v>7251</v>
      </c>
      <c r="E22" s="77" t="s">
        <v>7308</v>
      </c>
      <c r="F22" s="77" t="s">
        <v>6045</v>
      </c>
      <c r="G22" s="77" t="s">
        <v>7309</v>
      </c>
      <c r="H22" s="77" t="s">
        <v>5539</v>
      </c>
      <c r="I22" s="77" t="s">
        <v>7306</v>
      </c>
      <c r="J22" s="77"/>
      <c r="K22" s="77" t="s">
        <v>24</v>
      </c>
      <c r="L22" s="78"/>
      <c r="M22" s="78"/>
      <c r="N22" s="78"/>
      <c r="O22" s="78"/>
      <c r="P22" s="78"/>
      <c r="Q22" s="77" t="s">
        <v>4803</v>
      </c>
    </row>
    <row r="23" customHeight="1" spans="1:17">
      <c r="A23" s="76"/>
      <c r="B23" s="6" t="s">
        <v>153</v>
      </c>
      <c r="C23" s="6" t="s">
        <v>7310</v>
      </c>
      <c r="D23" s="77" t="s">
        <v>7251</v>
      </c>
      <c r="E23" s="77" t="s">
        <v>7311</v>
      </c>
      <c r="F23" s="77" t="s">
        <v>6045</v>
      </c>
      <c r="G23" s="77" t="s">
        <v>7305</v>
      </c>
      <c r="H23" s="77" t="s">
        <v>5539</v>
      </c>
      <c r="I23" s="77" t="s">
        <v>7306</v>
      </c>
      <c r="J23" s="77"/>
      <c r="K23" s="77" t="s">
        <v>24</v>
      </c>
      <c r="L23" s="78"/>
      <c r="M23" s="78"/>
      <c r="N23" s="78"/>
      <c r="O23" s="78"/>
      <c r="P23" s="78"/>
      <c r="Q23" s="77" t="s">
        <v>4803</v>
      </c>
    </row>
    <row r="24" customHeight="1" spans="1:17">
      <c r="A24" s="76"/>
      <c r="B24" s="6" t="s">
        <v>153</v>
      </c>
      <c r="C24" s="6" t="s">
        <v>7312</v>
      </c>
      <c r="D24" s="77" t="s">
        <v>7251</v>
      </c>
      <c r="E24" s="77" t="s">
        <v>7313</v>
      </c>
      <c r="F24" s="77" t="s">
        <v>7314</v>
      </c>
      <c r="G24" s="77" t="s">
        <v>5164</v>
      </c>
      <c r="H24" s="77" t="s">
        <v>7315</v>
      </c>
      <c r="I24" s="77" t="s">
        <v>4813</v>
      </c>
      <c r="J24" s="77"/>
      <c r="K24" s="77" t="s">
        <v>24</v>
      </c>
      <c r="L24" s="78"/>
      <c r="M24" s="78"/>
      <c r="N24" s="78"/>
      <c r="O24" s="78"/>
      <c r="P24" s="78"/>
      <c r="Q24" s="77" t="s">
        <v>4803</v>
      </c>
    </row>
    <row r="25" customHeight="1" spans="1:17">
      <c r="A25" s="76"/>
      <c r="B25" s="6" t="s">
        <v>153</v>
      </c>
      <c r="C25" s="6" t="s">
        <v>7316</v>
      </c>
      <c r="D25" s="77" t="s">
        <v>7251</v>
      </c>
      <c r="E25" s="77" t="s">
        <v>7317</v>
      </c>
      <c r="F25" s="77" t="s">
        <v>7318</v>
      </c>
      <c r="G25" s="77" t="s">
        <v>5164</v>
      </c>
      <c r="H25" s="77" t="s">
        <v>7315</v>
      </c>
      <c r="I25" s="77" t="s">
        <v>4813</v>
      </c>
      <c r="J25" s="77"/>
      <c r="K25" s="77" t="s">
        <v>24</v>
      </c>
      <c r="L25" s="78"/>
      <c r="M25" s="78"/>
      <c r="N25" s="78"/>
      <c r="O25" s="78"/>
      <c r="P25" s="78"/>
      <c r="Q25" s="77" t="s">
        <v>4803</v>
      </c>
    </row>
    <row r="26" customHeight="1" spans="1:17">
      <c r="A26" s="76"/>
      <c r="B26" s="6" t="s">
        <v>153</v>
      </c>
      <c r="C26" s="6" t="s">
        <v>7319</v>
      </c>
      <c r="D26" s="77" t="s">
        <v>7251</v>
      </c>
      <c r="E26" s="77" t="s">
        <v>7320</v>
      </c>
      <c r="F26" s="77" t="s">
        <v>7321</v>
      </c>
      <c r="G26" s="77" t="s">
        <v>7322</v>
      </c>
      <c r="H26" s="77" t="s">
        <v>5536</v>
      </c>
      <c r="I26" s="77" t="s">
        <v>5536</v>
      </c>
      <c r="J26" s="77"/>
      <c r="K26" s="77" t="s">
        <v>24</v>
      </c>
      <c r="L26" s="78"/>
      <c r="M26" s="78"/>
      <c r="N26" s="78"/>
      <c r="O26" s="78"/>
      <c r="P26" s="78"/>
      <c r="Q26" s="77" t="s">
        <v>4803</v>
      </c>
    </row>
    <row r="27" customHeight="1" spans="1:17">
      <c r="A27" s="76"/>
      <c r="B27" s="6" t="s">
        <v>153</v>
      </c>
      <c r="C27" s="6" t="s">
        <v>7323</v>
      </c>
      <c r="D27" s="77" t="s">
        <v>7251</v>
      </c>
      <c r="E27" s="77" t="s">
        <v>7324</v>
      </c>
      <c r="F27" s="77" t="s">
        <v>7325</v>
      </c>
      <c r="G27" s="77" t="s">
        <v>7326</v>
      </c>
      <c r="H27" s="77" t="s">
        <v>5124</v>
      </c>
      <c r="I27" s="77" t="s">
        <v>4813</v>
      </c>
      <c r="J27" s="77"/>
      <c r="K27" s="77" t="s">
        <v>24</v>
      </c>
      <c r="L27" s="78"/>
      <c r="M27" s="78"/>
      <c r="N27" s="78"/>
      <c r="O27" s="78"/>
      <c r="P27" s="78"/>
      <c r="Q27" s="77" t="s">
        <v>4803</v>
      </c>
    </row>
    <row r="28" customHeight="1" spans="1:17">
      <c r="A28" s="76"/>
      <c r="B28" s="6" t="s">
        <v>153</v>
      </c>
      <c r="C28" s="6" t="s">
        <v>7327</v>
      </c>
      <c r="D28" s="77" t="s">
        <v>7251</v>
      </c>
      <c r="E28" s="77" t="s">
        <v>7328</v>
      </c>
      <c r="F28" s="77" t="s">
        <v>7329</v>
      </c>
      <c r="G28" s="77" t="s">
        <v>7330</v>
      </c>
      <c r="H28" s="77" t="s">
        <v>5124</v>
      </c>
      <c r="I28" s="77" t="s">
        <v>4813</v>
      </c>
      <c r="J28" s="77"/>
      <c r="K28" s="77" t="s">
        <v>24</v>
      </c>
      <c r="L28" s="78"/>
      <c r="M28" s="78"/>
      <c r="N28" s="78"/>
      <c r="O28" s="78"/>
      <c r="P28" s="78"/>
      <c r="Q28" s="77" t="s">
        <v>4803</v>
      </c>
    </row>
    <row r="29" customHeight="1" spans="1:17">
      <c r="A29" s="76"/>
      <c r="B29" s="6" t="s">
        <v>153</v>
      </c>
      <c r="C29" s="6" t="s">
        <v>7331</v>
      </c>
      <c r="D29" s="77" t="s">
        <v>7251</v>
      </c>
      <c r="E29" s="77" t="s">
        <v>7332</v>
      </c>
      <c r="F29" s="77" t="s">
        <v>7301</v>
      </c>
      <c r="G29" s="77" t="s">
        <v>3958</v>
      </c>
      <c r="H29" s="77" t="s">
        <v>7302</v>
      </c>
      <c r="I29" s="77" t="s">
        <v>4813</v>
      </c>
      <c r="J29" s="77"/>
      <c r="K29" s="77" t="s">
        <v>24</v>
      </c>
      <c r="L29" s="78"/>
      <c r="M29" s="78"/>
      <c r="N29" s="78"/>
      <c r="O29" s="78"/>
      <c r="P29" s="78"/>
      <c r="Q29" s="77" t="s">
        <v>4803</v>
      </c>
    </row>
    <row r="30" customHeight="1" spans="1:17">
      <c r="A30" s="76"/>
      <c r="B30" s="6" t="s">
        <v>153</v>
      </c>
      <c r="C30" s="6" t="s">
        <v>5866</v>
      </c>
      <c r="D30" s="77" t="s">
        <v>7251</v>
      </c>
      <c r="E30" s="77" t="s">
        <v>7333</v>
      </c>
      <c r="F30" s="77" t="s">
        <v>7314</v>
      </c>
      <c r="G30" s="77" t="s">
        <v>7334</v>
      </c>
      <c r="H30" s="77" t="s">
        <v>7315</v>
      </c>
      <c r="I30" s="77" t="s">
        <v>4813</v>
      </c>
      <c r="J30" s="77"/>
      <c r="K30" s="77" t="s">
        <v>24</v>
      </c>
      <c r="L30" s="78"/>
      <c r="M30" s="78"/>
      <c r="N30" s="78"/>
      <c r="O30" s="78"/>
      <c r="P30" s="78"/>
      <c r="Q30" s="77" t="s">
        <v>4803</v>
      </c>
    </row>
    <row r="31" customHeight="1" spans="1:17">
      <c r="A31" s="76"/>
      <c r="B31" s="6" t="s">
        <v>153</v>
      </c>
      <c r="C31" s="6" t="s">
        <v>5893</v>
      </c>
      <c r="D31" s="77" t="s">
        <v>7251</v>
      </c>
      <c r="E31" s="77" t="s">
        <v>7335</v>
      </c>
      <c r="F31" s="77" t="s">
        <v>7336</v>
      </c>
      <c r="G31" s="77" t="s">
        <v>7337</v>
      </c>
      <c r="H31" s="77" t="s">
        <v>7338</v>
      </c>
      <c r="I31" s="77" t="s">
        <v>7306</v>
      </c>
      <c r="J31" s="77"/>
      <c r="K31" s="77" t="s">
        <v>24</v>
      </c>
      <c r="L31" s="78"/>
      <c r="M31" s="78"/>
      <c r="N31" s="78"/>
      <c r="O31" s="78"/>
      <c r="P31" s="78"/>
      <c r="Q31" s="77" t="s">
        <v>4803</v>
      </c>
    </row>
    <row r="32" customHeight="1" spans="1:17">
      <c r="A32" s="76"/>
      <c r="B32" s="6" t="s">
        <v>153</v>
      </c>
      <c r="C32" s="6" t="s">
        <v>7339</v>
      </c>
      <c r="D32" s="77" t="s">
        <v>7251</v>
      </c>
      <c r="E32" s="77" t="s">
        <v>7340</v>
      </c>
      <c r="F32" s="77" t="s">
        <v>7341</v>
      </c>
      <c r="G32" s="77" t="s">
        <v>7092</v>
      </c>
      <c r="H32" s="77" t="s">
        <v>7342</v>
      </c>
      <c r="I32" s="77" t="s">
        <v>4813</v>
      </c>
      <c r="J32" s="77"/>
      <c r="K32" s="77" t="s">
        <v>24</v>
      </c>
      <c r="L32" s="78"/>
      <c r="M32" s="78"/>
      <c r="N32" s="78"/>
      <c r="O32" s="78"/>
      <c r="P32" s="78"/>
      <c r="Q32" s="77" t="s">
        <v>4803</v>
      </c>
    </row>
    <row r="33" customHeight="1" spans="1:17">
      <c r="A33" s="74"/>
      <c r="B33" s="75" t="s">
        <v>7343</v>
      </c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</row>
    <row r="34" customHeight="1" spans="1:17">
      <c r="A34" s="76"/>
      <c r="B34" s="6" t="s">
        <v>329</v>
      </c>
      <c r="C34" s="6" t="s">
        <v>7344</v>
      </c>
      <c r="D34" s="77" t="s">
        <v>7251</v>
      </c>
      <c r="E34" s="77" t="s">
        <v>7345</v>
      </c>
      <c r="F34" s="77" t="s">
        <v>2686</v>
      </c>
      <c r="G34" s="77" t="s">
        <v>7346</v>
      </c>
      <c r="H34" s="77" t="s">
        <v>7347</v>
      </c>
      <c r="I34" s="77" t="s">
        <v>5536</v>
      </c>
      <c r="J34" s="77"/>
      <c r="K34" s="77" t="s">
        <v>24</v>
      </c>
      <c r="L34" s="78"/>
      <c r="M34" s="78"/>
      <c r="N34" s="78"/>
      <c r="O34" s="78"/>
      <c r="P34" s="78"/>
      <c r="Q34" s="77" t="s">
        <v>4803</v>
      </c>
    </row>
    <row r="35" customHeight="1" spans="1:17">
      <c r="A35" s="76"/>
      <c r="B35" s="6" t="s">
        <v>329</v>
      </c>
      <c r="C35" s="6" t="s">
        <v>7348</v>
      </c>
      <c r="D35" s="77" t="s">
        <v>7251</v>
      </c>
      <c r="E35" s="77" t="s">
        <v>7349</v>
      </c>
      <c r="F35" s="77" t="s">
        <v>3500</v>
      </c>
      <c r="G35" s="77" t="s">
        <v>7346</v>
      </c>
      <c r="H35" s="77" t="s">
        <v>7347</v>
      </c>
      <c r="I35" s="77" t="s">
        <v>5536</v>
      </c>
      <c r="J35" s="77"/>
      <c r="K35" s="77" t="s">
        <v>24</v>
      </c>
      <c r="L35" s="78"/>
      <c r="M35" s="78"/>
      <c r="N35" s="78"/>
      <c r="O35" s="78"/>
      <c r="P35" s="78"/>
      <c r="Q35" s="77" t="s">
        <v>4803</v>
      </c>
    </row>
    <row r="36" customHeight="1" spans="1:17">
      <c r="A36" s="76"/>
      <c r="B36" s="6" t="s">
        <v>329</v>
      </c>
      <c r="C36" s="6" t="s">
        <v>7350</v>
      </c>
      <c r="D36" s="77" t="s">
        <v>7251</v>
      </c>
      <c r="E36" s="77" t="s">
        <v>7351</v>
      </c>
      <c r="F36" s="77" t="s">
        <v>7352</v>
      </c>
      <c r="G36" s="77" t="s">
        <v>5205</v>
      </c>
      <c r="H36" s="77" t="s">
        <v>7353</v>
      </c>
      <c r="I36" s="77" t="s">
        <v>4813</v>
      </c>
      <c r="J36" s="77"/>
      <c r="K36" s="77" t="s">
        <v>24</v>
      </c>
      <c r="L36" s="78"/>
      <c r="M36" s="78"/>
      <c r="N36" s="78"/>
      <c r="O36" s="78"/>
      <c r="P36" s="78"/>
      <c r="Q36" s="77" t="s">
        <v>4803</v>
      </c>
    </row>
    <row r="37" customHeight="1" spans="1:17">
      <c r="A37" s="76"/>
      <c r="B37" s="6" t="s">
        <v>329</v>
      </c>
      <c r="C37" s="6" t="s">
        <v>6301</v>
      </c>
      <c r="D37" s="77" t="s">
        <v>7251</v>
      </c>
      <c r="E37" s="77" t="s">
        <v>7354</v>
      </c>
      <c r="F37" s="77" t="s">
        <v>7355</v>
      </c>
      <c r="G37" s="77" t="s">
        <v>5174</v>
      </c>
      <c r="H37" s="77" t="s">
        <v>7356</v>
      </c>
      <c r="I37" s="77" t="s">
        <v>4813</v>
      </c>
      <c r="J37" s="77"/>
      <c r="K37" s="77" t="s">
        <v>24</v>
      </c>
      <c r="L37" s="78"/>
      <c r="M37" s="78"/>
      <c r="N37" s="78"/>
      <c r="O37" s="78"/>
      <c r="P37" s="78"/>
      <c r="Q37" s="77" t="s">
        <v>4803</v>
      </c>
    </row>
    <row r="38" customHeight="1" spans="1:17">
      <c r="A38" s="76"/>
      <c r="B38" s="6" t="s">
        <v>329</v>
      </c>
      <c r="C38" s="6" t="s">
        <v>6306</v>
      </c>
      <c r="D38" s="77" t="s">
        <v>7251</v>
      </c>
      <c r="E38" s="77"/>
      <c r="F38" s="77" t="s">
        <v>6852</v>
      </c>
      <c r="G38" s="77" t="s">
        <v>4980</v>
      </c>
      <c r="H38" s="77" t="s">
        <v>6637</v>
      </c>
      <c r="I38" s="77" t="s">
        <v>4813</v>
      </c>
      <c r="J38" s="77"/>
      <c r="K38" s="77" t="s">
        <v>24</v>
      </c>
      <c r="L38" s="78"/>
      <c r="M38" s="78"/>
      <c r="N38" s="78"/>
      <c r="O38" s="78"/>
      <c r="P38" s="78"/>
      <c r="Q38" s="77" t="s">
        <v>4803</v>
      </c>
    </row>
    <row r="39" customHeight="1" spans="1:17">
      <c r="A39" s="76"/>
      <c r="B39" s="6" t="s">
        <v>329</v>
      </c>
      <c r="C39" s="6" t="s">
        <v>7357</v>
      </c>
      <c r="D39" s="77" t="s">
        <v>7251</v>
      </c>
      <c r="E39" s="77" t="s">
        <v>7358</v>
      </c>
      <c r="F39" s="77" t="s">
        <v>2564</v>
      </c>
      <c r="G39" s="77" t="s">
        <v>2715</v>
      </c>
      <c r="H39" s="77" t="s">
        <v>5325</v>
      </c>
      <c r="I39" s="77" t="s">
        <v>5536</v>
      </c>
      <c r="J39" s="77"/>
      <c r="K39" s="77" t="s">
        <v>24</v>
      </c>
      <c r="L39" s="78"/>
      <c r="M39" s="78"/>
      <c r="N39" s="78"/>
      <c r="O39" s="78"/>
      <c r="P39" s="78"/>
      <c r="Q39" s="77" t="s">
        <v>4803</v>
      </c>
    </row>
    <row r="40" customHeight="1" spans="1:17">
      <c r="A40" s="76"/>
      <c r="B40" s="6" t="s">
        <v>329</v>
      </c>
      <c r="C40" s="6" t="s">
        <v>6312</v>
      </c>
      <c r="D40" s="77" t="s">
        <v>7251</v>
      </c>
      <c r="E40" s="77" t="s">
        <v>7359</v>
      </c>
      <c r="F40" s="77" t="s">
        <v>2534</v>
      </c>
      <c r="G40" s="77" t="s">
        <v>3966</v>
      </c>
      <c r="H40" s="77" t="s">
        <v>5124</v>
      </c>
      <c r="I40" s="77" t="s">
        <v>4813</v>
      </c>
      <c r="J40" s="77"/>
      <c r="K40" s="77" t="s">
        <v>24</v>
      </c>
      <c r="L40" s="78"/>
      <c r="M40" s="78"/>
      <c r="N40" s="78"/>
      <c r="O40" s="78"/>
      <c r="P40" s="78"/>
      <c r="Q40" s="77" t="s">
        <v>4803</v>
      </c>
    </row>
    <row r="41" customHeight="1" spans="1:17">
      <c r="A41" s="76"/>
      <c r="B41" s="6" t="s">
        <v>329</v>
      </c>
      <c r="C41" s="6" t="s">
        <v>7360</v>
      </c>
      <c r="D41" s="77" t="s">
        <v>7251</v>
      </c>
      <c r="E41" s="77" t="s">
        <v>7361</v>
      </c>
      <c r="F41" s="77" t="s">
        <v>3033</v>
      </c>
      <c r="G41" s="77" t="s">
        <v>7362</v>
      </c>
      <c r="H41" s="77" t="s">
        <v>5325</v>
      </c>
      <c r="I41" s="77" t="s">
        <v>5536</v>
      </c>
      <c r="J41" s="77"/>
      <c r="K41" s="77" t="s">
        <v>24</v>
      </c>
      <c r="L41" s="78"/>
      <c r="M41" s="78"/>
      <c r="N41" s="78"/>
      <c r="O41" s="78"/>
      <c r="P41" s="78"/>
      <c r="Q41" s="77" t="s">
        <v>4803</v>
      </c>
    </row>
    <row r="42" customHeight="1" spans="1:17">
      <c r="A42" s="76"/>
      <c r="B42" s="6" t="s">
        <v>329</v>
      </c>
      <c r="C42" s="6" t="s">
        <v>6322</v>
      </c>
      <c r="D42" s="77" t="s">
        <v>7251</v>
      </c>
      <c r="E42" s="77" t="s">
        <v>7363</v>
      </c>
      <c r="F42" s="77" t="s">
        <v>7364</v>
      </c>
      <c r="G42" s="77" t="s">
        <v>7365</v>
      </c>
      <c r="H42" s="77" t="s">
        <v>7366</v>
      </c>
      <c r="I42" s="77" t="s">
        <v>4813</v>
      </c>
      <c r="J42" s="77"/>
      <c r="K42" s="77" t="s">
        <v>24</v>
      </c>
      <c r="L42" s="78"/>
      <c r="M42" s="78"/>
      <c r="N42" s="78"/>
      <c r="O42" s="78"/>
      <c r="P42" s="78"/>
      <c r="Q42" s="77" t="s">
        <v>4803</v>
      </c>
    </row>
    <row r="43" customHeight="1" spans="1:17">
      <c r="A43" s="76"/>
      <c r="B43" s="6" t="s">
        <v>329</v>
      </c>
      <c r="C43" s="6" t="s">
        <v>7367</v>
      </c>
      <c r="D43" s="77" t="s">
        <v>7251</v>
      </c>
      <c r="E43" s="77" t="s">
        <v>7368</v>
      </c>
      <c r="F43" s="77" t="s">
        <v>7369</v>
      </c>
      <c r="G43" s="77" t="s">
        <v>5631</v>
      </c>
      <c r="H43" s="77" t="s">
        <v>5114</v>
      </c>
      <c r="I43" s="77" t="s">
        <v>4813</v>
      </c>
      <c r="J43" s="77"/>
      <c r="K43" s="77" t="s">
        <v>24</v>
      </c>
      <c r="L43" s="78"/>
      <c r="M43" s="78"/>
      <c r="N43" s="78"/>
      <c r="O43" s="78"/>
      <c r="P43" s="78"/>
      <c r="Q43" s="77" t="s">
        <v>4803</v>
      </c>
    </row>
    <row r="44" customHeight="1" spans="1:17">
      <c r="A44" s="76"/>
      <c r="B44" s="6" t="s">
        <v>329</v>
      </c>
      <c r="C44" s="6" t="s">
        <v>6337</v>
      </c>
      <c r="D44" s="77" t="s">
        <v>7251</v>
      </c>
      <c r="E44" s="77" t="s">
        <v>7370</v>
      </c>
      <c r="F44" s="77" t="s">
        <v>7371</v>
      </c>
      <c r="G44" s="77" t="s">
        <v>3163</v>
      </c>
      <c r="H44" s="77" t="s">
        <v>5325</v>
      </c>
      <c r="I44" s="77" t="s">
        <v>7306</v>
      </c>
      <c r="J44" s="77"/>
      <c r="K44" s="77" t="s">
        <v>24</v>
      </c>
      <c r="L44" s="78"/>
      <c r="M44" s="78"/>
      <c r="N44" s="78"/>
      <c r="O44" s="78"/>
      <c r="P44" s="78"/>
      <c r="Q44" s="77" t="s">
        <v>4803</v>
      </c>
    </row>
    <row r="45" customHeight="1" spans="1:17">
      <c r="A45" s="76"/>
      <c r="B45" s="6" t="s">
        <v>329</v>
      </c>
      <c r="C45" s="6" t="s">
        <v>7372</v>
      </c>
      <c r="D45" s="77" t="s">
        <v>7251</v>
      </c>
      <c r="E45" s="77" t="s">
        <v>7373</v>
      </c>
      <c r="F45" s="77" t="s">
        <v>7374</v>
      </c>
      <c r="G45" s="77" t="s">
        <v>7375</v>
      </c>
      <c r="H45" s="77" t="s">
        <v>5325</v>
      </c>
      <c r="I45" s="77" t="s">
        <v>7306</v>
      </c>
      <c r="J45" s="77"/>
      <c r="K45" s="77" t="s">
        <v>24</v>
      </c>
      <c r="L45" s="78"/>
      <c r="M45" s="78"/>
      <c r="N45" s="78"/>
      <c r="O45" s="78"/>
      <c r="P45" s="78"/>
      <c r="Q45" s="77" t="s">
        <v>4803</v>
      </c>
    </row>
    <row r="46" customHeight="1" spans="1:17">
      <c r="A46" s="76"/>
      <c r="B46" s="6" t="s">
        <v>329</v>
      </c>
      <c r="C46" s="6" t="s">
        <v>6341</v>
      </c>
      <c r="D46" s="77" t="s">
        <v>7251</v>
      </c>
      <c r="E46" s="77" t="s">
        <v>7376</v>
      </c>
      <c r="F46" s="77" t="s">
        <v>7377</v>
      </c>
      <c r="G46" s="77" t="s">
        <v>7378</v>
      </c>
      <c r="H46" s="77" t="s">
        <v>7379</v>
      </c>
      <c r="I46" s="77" t="s">
        <v>4813</v>
      </c>
      <c r="J46" s="77"/>
      <c r="K46" s="77" t="s">
        <v>24</v>
      </c>
      <c r="L46" s="78"/>
      <c r="M46" s="78"/>
      <c r="N46" s="78"/>
      <c r="O46" s="78"/>
      <c r="P46" s="78"/>
      <c r="Q46" s="77" t="s">
        <v>4803</v>
      </c>
    </row>
    <row r="47" customHeight="1" spans="1:17">
      <c r="A47" s="76"/>
      <c r="B47" s="6" t="s">
        <v>329</v>
      </c>
      <c r="C47" s="6" t="s">
        <v>6354</v>
      </c>
      <c r="D47" s="77" t="s">
        <v>7251</v>
      </c>
      <c r="E47" s="77" t="s">
        <v>7380</v>
      </c>
      <c r="F47" s="77" t="s">
        <v>7381</v>
      </c>
      <c r="G47" s="77" t="s">
        <v>5164</v>
      </c>
      <c r="H47" s="77" t="s">
        <v>5114</v>
      </c>
      <c r="I47" s="77" t="s">
        <v>4813</v>
      </c>
      <c r="J47" s="77"/>
      <c r="K47" s="77" t="s">
        <v>24</v>
      </c>
      <c r="L47" s="78"/>
      <c r="M47" s="78"/>
      <c r="N47" s="78"/>
      <c r="O47" s="78"/>
      <c r="P47" s="78"/>
      <c r="Q47" s="77" t="s">
        <v>4803</v>
      </c>
    </row>
    <row r="48" customHeight="1" spans="1:17">
      <c r="A48" s="76"/>
      <c r="B48" s="6" t="s">
        <v>329</v>
      </c>
      <c r="C48" s="6" t="s">
        <v>6465</v>
      </c>
      <c r="D48" s="77" t="s">
        <v>7251</v>
      </c>
      <c r="E48" s="77" t="s">
        <v>7382</v>
      </c>
      <c r="F48" s="77" t="s">
        <v>4441</v>
      </c>
      <c r="G48" s="77" t="s">
        <v>2534</v>
      </c>
      <c r="H48" s="77" t="s">
        <v>5325</v>
      </c>
      <c r="I48" s="77" t="s">
        <v>5536</v>
      </c>
      <c r="J48" s="77"/>
      <c r="K48" s="77" t="s">
        <v>24</v>
      </c>
      <c r="L48" s="78"/>
      <c r="M48" s="78"/>
      <c r="N48" s="78"/>
      <c r="O48" s="78"/>
      <c r="P48" s="78"/>
      <c r="Q48" s="77" t="s">
        <v>4803</v>
      </c>
    </row>
    <row r="49" customHeight="1" spans="1:17">
      <c r="A49" s="76"/>
      <c r="B49" s="6" t="s">
        <v>329</v>
      </c>
      <c r="C49" s="6" t="s">
        <v>6465</v>
      </c>
      <c r="D49" s="77" t="s">
        <v>7251</v>
      </c>
      <c r="E49" s="77" t="s">
        <v>7383</v>
      </c>
      <c r="F49" s="77" t="s">
        <v>2564</v>
      </c>
      <c r="G49" s="77" t="s">
        <v>2534</v>
      </c>
      <c r="H49" s="77" t="s">
        <v>5325</v>
      </c>
      <c r="I49" s="77" t="s">
        <v>5536</v>
      </c>
      <c r="J49" s="77"/>
      <c r="K49" s="77" t="s">
        <v>24</v>
      </c>
      <c r="L49" s="78"/>
      <c r="M49" s="78"/>
      <c r="N49" s="78"/>
      <c r="O49" s="78"/>
      <c r="P49" s="78"/>
      <c r="Q49" s="77" t="s">
        <v>4803</v>
      </c>
    </row>
    <row r="50" customHeight="1" spans="1:17">
      <c r="A50" s="76"/>
      <c r="B50" s="6" t="s">
        <v>329</v>
      </c>
      <c r="C50" s="6" t="s">
        <v>7384</v>
      </c>
      <c r="D50" s="77" t="s">
        <v>7251</v>
      </c>
      <c r="E50" s="77" t="s">
        <v>7385</v>
      </c>
      <c r="F50" s="77" t="s">
        <v>7386</v>
      </c>
      <c r="G50" s="77" t="s">
        <v>3237</v>
      </c>
      <c r="H50" s="77" t="s">
        <v>5325</v>
      </c>
      <c r="I50" s="77" t="s">
        <v>5536</v>
      </c>
      <c r="J50" s="77"/>
      <c r="K50" s="77" t="s">
        <v>24</v>
      </c>
      <c r="L50" s="78"/>
      <c r="M50" s="78"/>
      <c r="N50" s="78"/>
      <c r="O50" s="78"/>
      <c r="P50" s="78"/>
      <c r="Q50" s="77" t="s">
        <v>4803</v>
      </c>
    </row>
    <row r="51" customHeight="1" spans="1:17">
      <c r="A51" s="76"/>
      <c r="B51" s="6" t="s">
        <v>329</v>
      </c>
      <c r="C51" s="6" t="s">
        <v>7387</v>
      </c>
      <c r="D51" s="77" t="s">
        <v>7251</v>
      </c>
      <c r="E51" s="77" t="s">
        <v>7388</v>
      </c>
      <c r="F51" s="77" t="s">
        <v>2686</v>
      </c>
      <c r="G51" s="77" t="s">
        <v>7346</v>
      </c>
      <c r="H51" s="77" t="s">
        <v>7347</v>
      </c>
      <c r="I51" s="77" t="s">
        <v>5536</v>
      </c>
      <c r="J51" s="77"/>
      <c r="K51" s="77" t="s">
        <v>24</v>
      </c>
      <c r="L51" s="78"/>
      <c r="M51" s="78"/>
      <c r="N51" s="78"/>
      <c r="O51" s="78"/>
      <c r="P51" s="78"/>
      <c r="Q51" s="77" t="s">
        <v>4803</v>
      </c>
    </row>
    <row r="52" customHeight="1" spans="1:17">
      <c r="A52" s="76"/>
      <c r="B52" s="6" t="s">
        <v>329</v>
      </c>
      <c r="C52" s="6" t="s">
        <v>6485</v>
      </c>
      <c r="D52" s="77" t="s">
        <v>7251</v>
      </c>
      <c r="E52" s="77" t="s">
        <v>7389</v>
      </c>
      <c r="F52" s="77" t="s">
        <v>3886</v>
      </c>
      <c r="G52" s="77" t="s">
        <v>4280</v>
      </c>
      <c r="H52" s="77" t="s">
        <v>7390</v>
      </c>
      <c r="I52" s="77" t="s">
        <v>7306</v>
      </c>
      <c r="J52" s="77"/>
      <c r="K52" s="77" t="s">
        <v>24</v>
      </c>
      <c r="L52" s="78"/>
      <c r="M52" s="78"/>
      <c r="N52" s="78"/>
      <c r="O52" s="78"/>
      <c r="P52" s="78"/>
      <c r="Q52" s="77" t="s">
        <v>4803</v>
      </c>
    </row>
    <row r="53" customHeight="1" spans="1:17">
      <c r="A53" s="76"/>
      <c r="B53" s="6" t="s">
        <v>329</v>
      </c>
      <c r="C53" s="6" t="s">
        <v>3538</v>
      </c>
      <c r="D53" s="77" t="s">
        <v>7251</v>
      </c>
      <c r="E53" s="77" t="s">
        <v>7391</v>
      </c>
      <c r="F53" s="77" t="s">
        <v>7392</v>
      </c>
      <c r="G53" s="77" t="s">
        <v>7393</v>
      </c>
      <c r="H53" s="77" t="s">
        <v>7347</v>
      </c>
      <c r="I53" s="77" t="s">
        <v>5536</v>
      </c>
      <c r="J53" s="77"/>
      <c r="K53" s="77" t="s">
        <v>24</v>
      </c>
      <c r="L53" s="78"/>
      <c r="M53" s="78"/>
      <c r="N53" s="78"/>
      <c r="O53" s="78"/>
      <c r="P53" s="78"/>
      <c r="Q53" s="77" t="s">
        <v>4803</v>
      </c>
    </row>
    <row r="54" customHeight="1" spans="1:17">
      <c r="A54" s="76"/>
      <c r="B54" s="6" t="s">
        <v>329</v>
      </c>
      <c r="C54" s="6" t="s">
        <v>6362</v>
      </c>
      <c r="D54" s="77" t="s">
        <v>7251</v>
      </c>
      <c r="E54" s="77" t="s">
        <v>7394</v>
      </c>
      <c r="F54" s="77" t="s">
        <v>4941</v>
      </c>
      <c r="G54" s="77" t="s">
        <v>7395</v>
      </c>
      <c r="H54" s="77" t="s">
        <v>5114</v>
      </c>
      <c r="I54" s="77" t="s">
        <v>7306</v>
      </c>
      <c r="J54" s="77"/>
      <c r="K54" s="77" t="s">
        <v>24</v>
      </c>
      <c r="L54" s="78"/>
      <c r="M54" s="78"/>
      <c r="N54" s="78"/>
      <c r="O54" s="78"/>
      <c r="P54" s="78"/>
      <c r="Q54" s="77" t="s">
        <v>4803</v>
      </c>
    </row>
    <row r="55" customHeight="1" spans="1:17">
      <c r="A55" s="76"/>
      <c r="B55" s="6" t="s">
        <v>329</v>
      </c>
      <c r="C55" s="6" t="s">
        <v>6370</v>
      </c>
      <c r="D55" s="77" t="s">
        <v>7251</v>
      </c>
      <c r="E55" s="77"/>
      <c r="F55" s="77"/>
      <c r="G55" s="77"/>
      <c r="H55" s="77"/>
      <c r="I55" s="77"/>
      <c r="J55" s="77"/>
      <c r="K55" s="77" t="s">
        <v>24</v>
      </c>
      <c r="L55" s="78"/>
      <c r="M55" s="78"/>
      <c r="N55" s="78"/>
      <c r="O55" s="78"/>
      <c r="P55" s="78"/>
      <c r="Q55" s="77" t="s">
        <v>4803</v>
      </c>
    </row>
    <row r="56" customHeight="1" spans="1:17">
      <c r="A56" s="76"/>
      <c r="B56" s="6" t="s">
        <v>329</v>
      </c>
      <c r="C56" s="6" t="s">
        <v>7396</v>
      </c>
      <c r="D56" s="77" t="s">
        <v>7251</v>
      </c>
      <c r="E56" s="77" t="s">
        <v>7397</v>
      </c>
      <c r="F56" s="77" t="s">
        <v>7362</v>
      </c>
      <c r="G56" s="77" t="s">
        <v>7398</v>
      </c>
      <c r="H56" s="77" t="s">
        <v>6637</v>
      </c>
      <c r="I56" s="77" t="s">
        <v>4813</v>
      </c>
      <c r="J56" s="77"/>
      <c r="K56" s="77" t="s">
        <v>24</v>
      </c>
      <c r="L56" s="78"/>
      <c r="M56" s="78"/>
      <c r="N56" s="78"/>
      <c r="O56" s="78"/>
      <c r="P56" s="78"/>
      <c r="Q56" s="77" t="s">
        <v>4803</v>
      </c>
    </row>
    <row r="57" customHeight="1" spans="1:17">
      <c r="A57" s="76"/>
      <c r="B57" s="6" t="s">
        <v>329</v>
      </c>
      <c r="C57" s="6" t="s">
        <v>7399</v>
      </c>
      <c r="D57" s="77" t="s">
        <v>7251</v>
      </c>
      <c r="E57" s="77"/>
      <c r="F57" s="77" t="s">
        <v>5088</v>
      </c>
      <c r="G57" s="77" t="s">
        <v>7400</v>
      </c>
      <c r="H57" s="77" t="s">
        <v>7401</v>
      </c>
      <c r="I57" s="77" t="s">
        <v>4813</v>
      </c>
      <c r="J57" s="77"/>
      <c r="K57" s="77" t="s">
        <v>24</v>
      </c>
      <c r="L57" s="78"/>
      <c r="M57" s="78"/>
      <c r="N57" s="78"/>
      <c r="O57" s="78"/>
      <c r="P57" s="78"/>
      <c r="Q57" s="77" t="s">
        <v>4803</v>
      </c>
    </row>
    <row r="58" customHeight="1" spans="1:17">
      <c r="A58" s="76"/>
      <c r="B58" s="6" t="s">
        <v>329</v>
      </c>
      <c r="C58" s="6" t="s">
        <v>6510</v>
      </c>
      <c r="D58" s="77" t="s">
        <v>7251</v>
      </c>
      <c r="E58" s="77" t="s">
        <v>7402</v>
      </c>
      <c r="F58" s="77" t="s">
        <v>2823</v>
      </c>
      <c r="G58" s="77" t="s">
        <v>7254</v>
      </c>
      <c r="H58" s="77" t="s">
        <v>5325</v>
      </c>
      <c r="I58" s="77" t="s">
        <v>5536</v>
      </c>
      <c r="J58" s="77"/>
      <c r="K58" s="77" t="s">
        <v>24</v>
      </c>
      <c r="L58" s="78"/>
      <c r="M58" s="78"/>
      <c r="N58" s="78"/>
      <c r="O58" s="78"/>
      <c r="P58" s="78"/>
      <c r="Q58" s="77" t="s">
        <v>4803</v>
      </c>
    </row>
    <row r="59" customHeight="1" spans="1:17">
      <c r="A59" s="76"/>
      <c r="B59" s="6" t="s">
        <v>329</v>
      </c>
      <c r="C59" s="6" t="s">
        <v>7403</v>
      </c>
      <c r="D59" s="77" t="s">
        <v>7251</v>
      </c>
      <c r="E59" s="77" t="s">
        <v>7404</v>
      </c>
      <c r="F59" s="77" t="s">
        <v>7405</v>
      </c>
      <c r="G59" s="77" t="s">
        <v>3928</v>
      </c>
      <c r="H59" s="77" t="s">
        <v>7406</v>
      </c>
      <c r="I59" s="77" t="s">
        <v>7306</v>
      </c>
      <c r="J59" s="77"/>
      <c r="K59" s="77" t="s">
        <v>24</v>
      </c>
      <c r="L59" s="78"/>
      <c r="M59" s="78"/>
      <c r="N59" s="78"/>
      <c r="O59" s="78"/>
      <c r="P59" s="78"/>
      <c r="Q59" s="77" t="s">
        <v>4803</v>
      </c>
    </row>
    <row r="60" customHeight="1" spans="1:17">
      <c r="A60" s="76"/>
      <c r="B60" s="6" t="s">
        <v>329</v>
      </c>
      <c r="C60" s="6" t="s">
        <v>6518</v>
      </c>
      <c r="D60" s="77" t="s">
        <v>7251</v>
      </c>
      <c r="E60" s="77"/>
      <c r="F60" s="77"/>
      <c r="G60" s="77"/>
      <c r="H60" s="77"/>
      <c r="I60" s="77"/>
      <c r="J60" s="77"/>
      <c r="K60" s="77" t="s">
        <v>24</v>
      </c>
      <c r="L60" s="78"/>
      <c r="M60" s="78"/>
      <c r="N60" s="78"/>
      <c r="O60" s="78"/>
      <c r="P60" s="78"/>
      <c r="Q60" s="77" t="s">
        <v>4803</v>
      </c>
    </row>
    <row r="61" customHeight="1" spans="1:17">
      <c r="A61" s="76"/>
      <c r="B61" s="6" t="s">
        <v>329</v>
      </c>
      <c r="C61" s="6" t="s">
        <v>6521</v>
      </c>
      <c r="D61" s="77" t="s">
        <v>7251</v>
      </c>
      <c r="E61" s="77" t="s">
        <v>7407</v>
      </c>
      <c r="F61" s="77" t="s">
        <v>7408</v>
      </c>
      <c r="G61" s="77" t="s">
        <v>2742</v>
      </c>
      <c r="H61" s="77" t="s">
        <v>5325</v>
      </c>
      <c r="I61" s="77" t="s">
        <v>5536</v>
      </c>
      <c r="J61" s="77"/>
      <c r="K61" s="77" t="s">
        <v>24</v>
      </c>
      <c r="L61" s="78"/>
      <c r="M61" s="78"/>
      <c r="N61" s="78"/>
      <c r="O61" s="78"/>
      <c r="P61" s="78"/>
      <c r="Q61" s="77" t="s">
        <v>4803</v>
      </c>
    </row>
    <row r="62" customHeight="1" spans="1:17">
      <c r="A62" s="76"/>
      <c r="B62" s="6" t="s">
        <v>329</v>
      </c>
      <c r="C62" s="6" t="s">
        <v>6524</v>
      </c>
      <c r="D62" s="77" t="s">
        <v>7251</v>
      </c>
      <c r="E62" s="77" t="s">
        <v>7409</v>
      </c>
      <c r="F62" s="77" t="s">
        <v>7410</v>
      </c>
      <c r="G62" s="77" t="s">
        <v>7411</v>
      </c>
      <c r="H62" s="77" t="s">
        <v>7412</v>
      </c>
      <c r="I62" s="77" t="s">
        <v>7306</v>
      </c>
      <c r="J62" s="77"/>
      <c r="K62" s="77" t="s">
        <v>24</v>
      </c>
      <c r="L62" s="78"/>
      <c r="M62" s="78"/>
      <c r="N62" s="78"/>
      <c r="O62" s="78"/>
      <c r="P62" s="78"/>
      <c r="Q62" s="77" t="s">
        <v>4803</v>
      </c>
    </row>
    <row r="63" customHeight="1" spans="1:17">
      <c r="A63" s="74"/>
      <c r="B63" s="75" t="s">
        <v>7413</v>
      </c>
      <c r="C63" s="74"/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74"/>
      <c r="O63" s="74"/>
      <c r="P63" s="74"/>
      <c r="Q63" s="74"/>
    </row>
    <row r="64" customHeight="1" spans="1:17">
      <c r="A64" s="76"/>
      <c r="B64" s="6" t="s">
        <v>432</v>
      </c>
      <c r="C64" s="6" t="s">
        <v>7414</v>
      </c>
      <c r="D64" s="77" t="s">
        <v>7251</v>
      </c>
      <c r="E64" s="77" t="s">
        <v>7415</v>
      </c>
      <c r="F64" s="77" t="s">
        <v>2549</v>
      </c>
      <c r="G64" s="77" t="s">
        <v>2715</v>
      </c>
      <c r="H64" s="77" t="s">
        <v>5325</v>
      </c>
      <c r="I64" s="77" t="s">
        <v>5536</v>
      </c>
      <c r="J64" s="77"/>
      <c r="K64" s="77" t="s">
        <v>24</v>
      </c>
      <c r="L64" s="78"/>
      <c r="M64" s="78"/>
      <c r="N64" s="78"/>
      <c r="O64" s="78"/>
      <c r="P64" s="78"/>
      <c r="Q64" s="77" t="s">
        <v>4803</v>
      </c>
    </row>
    <row r="65" customHeight="1" spans="1:17">
      <c r="A65" s="76"/>
      <c r="B65" s="6" t="s">
        <v>432</v>
      </c>
      <c r="C65" s="6" t="s">
        <v>7416</v>
      </c>
      <c r="D65" s="77" t="s">
        <v>7251</v>
      </c>
      <c r="E65" s="77" t="s">
        <v>7417</v>
      </c>
      <c r="F65" s="77" t="s">
        <v>7418</v>
      </c>
      <c r="G65" s="77" t="s">
        <v>7092</v>
      </c>
      <c r="H65" s="77" t="s">
        <v>6464</v>
      </c>
      <c r="I65" s="77" t="s">
        <v>7419</v>
      </c>
      <c r="J65" s="77"/>
      <c r="K65" s="77" t="s">
        <v>24</v>
      </c>
      <c r="L65" s="78"/>
      <c r="M65" s="78"/>
      <c r="N65" s="78"/>
      <c r="O65" s="78"/>
      <c r="P65" s="78"/>
      <c r="Q65" s="77" t="s">
        <v>4803</v>
      </c>
    </row>
    <row r="66" customHeight="1" spans="1:17">
      <c r="A66" s="76"/>
      <c r="B66" s="6" t="s">
        <v>432</v>
      </c>
      <c r="C66" s="6" t="s">
        <v>7420</v>
      </c>
      <c r="D66" s="77" t="s">
        <v>7251</v>
      </c>
      <c r="E66" s="77" t="s">
        <v>7421</v>
      </c>
      <c r="F66" s="77" t="s">
        <v>7422</v>
      </c>
      <c r="G66" s="77" t="s">
        <v>5747</v>
      </c>
      <c r="H66" s="77" t="s">
        <v>5114</v>
      </c>
      <c r="I66" s="77" t="s">
        <v>7306</v>
      </c>
      <c r="J66" s="77"/>
      <c r="K66" s="77" t="s">
        <v>24</v>
      </c>
      <c r="L66" s="78"/>
      <c r="M66" s="78"/>
      <c r="N66" s="78"/>
      <c r="O66" s="78"/>
      <c r="P66" s="78"/>
      <c r="Q66" s="77" t="s">
        <v>4803</v>
      </c>
    </row>
    <row r="67" customHeight="1" spans="1:17">
      <c r="A67" s="76"/>
      <c r="B67" s="6" t="s">
        <v>432</v>
      </c>
      <c r="C67" s="6" t="s">
        <v>7423</v>
      </c>
      <c r="D67" s="77" t="s">
        <v>7251</v>
      </c>
      <c r="E67" s="77" t="s">
        <v>7424</v>
      </c>
      <c r="F67" s="77" t="s">
        <v>7371</v>
      </c>
      <c r="G67" s="77" t="s">
        <v>5083</v>
      </c>
      <c r="H67" s="77" t="s">
        <v>5114</v>
      </c>
      <c r="I67" s="77" t="s">
        <v>4813</v>
      </c>
      <c r="J67" s="77"/>
      <c r="K67" s="77" t="s">
        <v>24</v>
      </c>
      <c r="L67" s="78"/>
      <c r="M67" s="78"/>
      <c r="N67" s="78"/>
      <c r="O67" s="78"/>
      <c r="P67" s="78"/>
      <c r="Q67" s="77" t="s">
        <v>4803</v>
      </c>
    </row>
    <row r="68" customHeight="1" spans="1:17">
      <c r="A68" s="76"/>
      <c r="B68" s="6" t="s">
        <v>432</v>
      </c>
      <c r="C68" s="6" t="s">
        <v>5632</v>
      </c>
      <c r="D68" s="77" t="s">
        <v>7251</v>
      </c>
      <c r="E68" s="77" t="s">
        <v>7425</v>
      </c>
      <c r="F68" s="77" t="s">
        <v>7426</v>
      </c>
      <c r="G68" s="77" t="s">
        <v>4969</v>
      </c>
      <c r="H68" s="77" t="s">
        <v>6637</v>
      </c>
      <c r="I68" s="77" t="s">
        <v>7255</v>
      </c>
      <c r="J68" s="77"/>
      <c r="K68" s="77" t="s">
        <v>24</v>
      </c>
      <c r="L68" s="78"/>
      <c r="M68" s="78"/>
      <c r="N68" s="78"/>
      <c r="O68" s="78"/>
      <c r="P68" s="78"/>
      <c r="Q68" s="77" t="s">
        <v>4803</v>
      </c>
    </row>
    <row r="69" customHeight="1" spans="1:17">
      <c r="A69" s="76"/>
      <c r="B69" s="6" t="s">
        <v>432</v>
      </c>
      <c r="C69" s="6" t="s">
        <v>7427</v>
      </c>
      <c r="D69" s="77" t="s">
        <v>7251</v>
      </c>
      <c r="E69" s="77" t="s">
        <v>7428</v>
      </c>
      <c r="F69" s="77" t="s">
        <v>7429</v>
      </c>
      <c r="G69" s="77" t="s">
        <v>7430</v>
      </c>
      <c r="H69" s="77" t="s">
        <v>6637</v>
      </c>
      <c r="I69" s="77" t="s">
        <v>7419</v>
      </c>
      <c r="J69" s="77"/>
      <c r="K69" s="77" t="s">
        <v>24</v>
      </c>
      <c r="L69" s="78"/>
      <c r="M69" s="78"/>
      <c r="N69" s="78"/>
      <c r="O69" s="78"/>
      <c r="P69" s="78"/>
      <c r="Q69" s="77" t="s">
        <v>4803</v>
      </c>
    </row>
    <row r="70" customHeight="1" spans="1:17">
      <c r="A70" s="76"/>
      <c r="B70" s="6" t="s">
        <v>432</v>
      </c>
      <c r="C70" s="6" t="s">
        <v>5661</v>
      </c>
      <c r="D70" s="77" t="s">
        <v>7251</v>
      </c>
      <c r="E70" s="77" t="s">
        <v>7431</v>
      </c>
      <c r="F70" s="77" t="s">
        <v>7432</v>
      </c>
      <c r="G70" s="77" t="s">
        <v>7433</v>
      </c>
      <c r="H70" s="77" t="s">
        <v>7434</v>
      </c>
      <c r="I70" s="77" t="s">
        <v>7255</v>
      </c>
      <c r="J70" s="77"/>
      <c r="K70" s="77" t="s">
        <v>24</v>
      </c>
      <c r="L70" s="78"/>
      <c r="M70" s="78"/>
      <c r="N70" s="78"/>
      <c r="O70" s="78"/>
      <c r="P70" s="78"/>
      <c r="Q70" s="77" t="s">
        <v>4803</v>
      </c>
    </row>
    <row r="71" customHeight="1" spans="1:17">
      <c r="A71" s="76"/>
      <c r="B71" s="6" t="s">
        <v>432</v>
      </c>
      <c r="C71" s="6" t="s">
        <v>5668</v>
      </c>
      <c r="D71" s="77" t="s">
        <v>7251</v>
      </c>
      <c r="E71" s="77" t="s">
        <v>7435</v>
      </c>
      <c r="F71" s="77" t="s">
        <v>7436</v>
      </c>
      <c r="G71" s="77" t="s">
        <v>4983</v>
      </c>
      <c r="H71" s="77" t="s">
        <v>6637</v>
      </c>
      <c r="I71" s="77" t="s">
        <v>7419</v>
      </c>
      <c r="J71" s="77"/>
      <c r="K71" s="77" t="s">
        <v>24</v>
      </c>
      <c r="L71" s="78"/>
      <c r="M71" s="78"/>
      <c r="N71" s="78"/>
      <c r="O71" s="78"/>
      <c r="P71" s="78"/>
      <c r="Q71" s="77" t="s">
        <v>4803</v>
      </c>
    </row>
    <row r="72" customHeight="1" spans="1:17">
      <c r="A72" s="76"/>
      <c r="B72" s="6" t="s">
        <v>432</v>
      </c>
      <c r="C72" s="6" t="s">
        <v>5691</v>
      </c>
      <c r="D72" s="77" t="s">
        <v>7251</v>
      </c>
      <c r="E72" s="77"/>
      <c r="F72" s="77" t="s">
        <v>5634</v>
      </c>
      <c r="G72" s="77" t="s">
        <v>5184</v>
      </c>
      <c r="H72" s="77" t="s">
        <v>5114</v>
      </c>
      <c r="I72" s="77" t="s">
        <v>7419</v>
      </c>
      <c r="J72" s="77"/>
      <c r="K72" s="77" t="s">
        <v>24</v>
      </c>
      <c r="L72" s="78"/>
      <c r="M72" s="78"/>
      <c r="N72" s="78"/>
      <c r="O72" s="78"/>
      <c r="P72" s="78"/>
      <c r="Q72" s="77" t="s">
        <v>4803</v>
      </c>
    </row>
    <row r="73" customHeight="1" spans="1:17">
      <c r="A73" s="76"/>
      <c r="B73" s="6" t="s">
        <v>432</v>
      </c>
      <c r="C73" s="6" t="s">
        <v>5695</v>
      </c>
      <c r="D73" s="77" t="s">
        <v>7251</v>
      </c>
      <c r="E73" s="77" t="s">
        <v>7437</v>
      </c>
      <c r="F73" s="77" t="s">
        <v>5634</v>
      </c>
      <c r="G73" s="77" t="s">
        <v>5184</v>
      </c>
      <c r="H73" s="77" t="s">
        <v>5114</v>
      </c>
      <c r="I73" s="77" t="s">
        <v>7419</v>
      </c>
      <c r="J73" s="77"/>
      <c r="K73" s="77" t="s">
        <v>24</v>
      </c>
      <c r="L73" s="78"/>
      <c r="M73" s="78"/>
      <c r="N73" s="78"/>
      <c r="O73" s="78"/>
      <c r="P73" s="78"/>
      <c r="Q73" s="77" t="s">
        <v>4803</v>
      </c>
    </row>
    <row r="74" customHeight="1" spans="1:17">
      <c r="A74" s="76"/>
      <c r="B74" s="6" t="s">
        <v>432</v>
      </c>
      <c r="C74" s="6" t="s">
        <v>7438</v>
      </c>
      <c r="D74" s="77" t="s">
        <v>7251</v>
      </c>
      <c r="E74" s="77" t="s">
        <v>7439</v>
      </c>
      <c r="F74" s="77" t="s">
        <v>7440</v>
      </c>
      <c r="G74" s="77" t="s">
        <v>7092</v>
      </c>
      <c r="H74" s="77" t="s">
        <v>4974</v>
      </c>
      <c r="I74" s="77" t="s">
        <v>7419</v>
      </c>
      <c r="J74" s="77"/>
      <c r="K74" s="77" t="s">
        <v>24</v>
      </c>
      <c r="L74" s="78"/>
      <c r="M74" s="78"/>
      <c r="N74" s="78"/>
      <c r="O74" s="78"/>
      <c r="P74" s="78"/>
      <c r="Q74" s="77" t="s">
        <v>4803</v>
      </c>
    </row>
    <row r="75" customHeight="1" spans="1:17">
      <c r="A75" s="76"/>
      <c r="B75" s="6" t="s">
        <v>432</v>
      </c>
      <c r="C75" s="6" t="s">
        <v>5705</v>
      </c>
      <c r="D75" s="77" t="s">
        <v>7251</v>
      </c>
      <c r="E75" s="77" t="s">
        <v>7441</v>
      </c>
      <c r="F75" s="77" t="s">
        <v>7442</v>
      </c>
      <c r="G75" s="77" t="s">
        <v>5719</v>
      </c>
      <c r="H75" s="77" t="s">
        <v>4974</v>
      </c>
      <c r="I75" s="77" t="s">
        <v>7419</v>
      </c>
      <c r="J75" s="77"/>
      <c r="K75" s="77" t="s">
        <v>24</v>
      </c>
      <c r="L75" s="78"/>
      <c r="M75" s="78"/>
      <c r="N75" s="78"/>
      <c r="O75" s="78"/>
      <c r="P75" s="78"/>
      <c r="Q75" s="77" t="s">
        <v>4803</v>
      </c>
    </row>
    <row r="76" customHeight="1" spans="1:17">
      <c r="A76" s="76"/>
      <c r="B76" s="6" t="s">
        <v>432</v>
      </c>
      <c r="C76" s="6" t="s">
        <v>7443</v>
      </c>
      <c r="D76" s="77" t="s">
        <v>7251</v>
      </c>
      <c r="E76" s="77" t="s">
        <v>7444</v>
      </c>
      <c r="F76" s="77" t="s">
        <v>6852</v>
      </c>
      <c r="G76" s="77" t="s">
        <v>4980</v>
      </c>
      <c r="H76" s="77" t="s">
        <v>4971</v>
      </c>
      <c r="I76" s="77" t="s">
        <v>7419</v>
      </c>
      <c r="J76" s="77"/>
      <c r="K76" s="77" t="s">
        <v>24</v>
      </c>
      <c r="L76" s="78"/>
      <c r="M76" s="78"/>
      <c r="N76" s="78"/>
      <c r="O76" s="78"/>
      <c r="P76" s="78"/>
      <c r="Q76" s="77" t="s">
        <v>4803</v>
      </c>
    </row>
    <row r="77" customHeight="1" spans="1:17">
      <c r="A77" s="76"/>
      <c r="B77" s="6" t="s">
        <v>432</v>
      </c>
      <c r="C77" s="6" t="s">
        <v>5717</v>
      </c>
      <c r="D77" s="77" t="s">
        <v>7251</v>
      </c>
      <c r="E77" s="77" t="s">
        <v>7445</v>
      </c>
      <c r="F77" s="77" t="s">
        <v>7446</v>
      </c>
      <c r="G77" s="77" t="s">
        <v>5192</v>
      </c>
      <c r="H77" s="77" t="s">
        <v>6637</v>
      </c>
      <c r="I77" s="77" t="s">
        <v>7419</v>
      </c>
      <c r="J77" s="77"/>
      <c r="K77" s="77" t="s">
        <v>24</v>
      </c>
      <c r="L77" s="78"/>
      <c r="M77" s="78"/>
      <c r="N77" s="78"/>
      <c r="O77" s="78"/>
      <c r="P77" s="78"/>
      <c r="Q77" s="77" t="s">
        <v>4803</v>
      </c>
    </row>
    <row r="78" customHeight="1" spans="1:17">
      <c r="A78" s="76"/>
      <c r="B78" s="6" t="s">
        <v>432</v>
      </c>
      <c r="C78" s="6" t="s">
        <v>5745</v>
      </c>
      <c r="D78" s="77" t="s">
        <v>7251</v>
      </c>
      <c r="E78" s="77" t="s">
        <v>7447</v>
      </c>
      <c r="F78" s="77" t="s">
        <v>7448</v>
      </c>
      <c r="G78" s="77" t="s">
        <v>7449</v>
      </c>
      <c r="H78" s="77" t="s">
        <v>5082</v>
      </c>
      <c r="I78" s="77" t="s">
        <v>7255</v>
      </c>
      <c r="J78" s="77"/>
      <c r="K78" s="77" t="s">
        <v>24</v>
      </c>
      <c r="L78" s="78"/>
      <c r="M78" s="78"/>
      <c r="N78" s="78"/>
      <c r="O78" s="78"/>
      <c r="P78" s="78"/>
      <c r="Q78" s="77" t="s">
        <v>4803</v>
      </c>
    </row>
    <row r="79" customHeight="1" spans="1:17">
      <c r="A79" s="74"/>
      <c r="B79" s="75" t="s">
        <v>7450</v>
      </c>
      <c r="C79" s="74"/>
      <c r="D79" s="74"/>
      <c r="E79" s="74"/>
      <c r="F79" s="74"/>
      <c r="G79" s="74"/>
      <c r="H79" s="74"/>
      <c r="I79" s="74"/>
      <c r="J79" s="74"/>
      <c r="K79" s="74"/>
      <c r="L79" s="74"/>
      <c r="M79" s="74"/>
      <c r="N79" s="74"/>
      <c r="O79" s="74"/>
      <c r="P79" s="74"/>
      <c r="Q79" s="74"/>
    </row>
    <row r="80" customHeight="1" spans="1:17">
      <c r="A80" s="76"/>
      <c r="B80" s="6" t="s">
        <v>251</v>
      </c>
      <c r="C80" s="6" t="s">
        <v>7451</v>
      </c>
      <c r="D80" s="77" t="s">
        <v>7251</v>
      </c>
      <c r="E80" s="77" t="s">
        <v>7452</v>
      </c>
      <c r="F80" s="77" t="s">
        <v>5640</v>
      </c>
      <c r="G80" s="77" t="s">
        <v>5891</v>
      </c>
      <c r="H80" s="77" t="s">
        <v>7453</v>
      </c>
      <c r="I80" s="77" t="s">
        <v>7419</v>
      </c>
      <c r="J80" s="77"/>
      <c r="K80" s="77" t="s">
        <v>24</v>
      </c>
      <c r="L80" s="78"/>
      <c r="M80" s="78"/>
      <c r="N80" s="78"/>
      <c r="O80" s="78"/>
      <c r="P80" s="78"/>
      <c r="Q80" s="77" t="s">
        <v>4803</v>
      </c>
    </row>
    <row r="81" customHeight="1" spans="1:17">
      <c r="A81" s="76"/>
      <c r="B81" s="6" t="s">
        <v>251</v>
      </c>
      <c r="C81" s="6" t="s">
        <v>7454</v>
      </c>
      <c r="D81" s="77" t="s">
        <v>7251</v>
      </c>
      <c r="E81" s="77" t="s">
        <v>7455</v>
      </c>
      <c r="F81" s="77" t="s">
        <v>5640</v>
      </c>
      <c r="G81" s="77" t="s">
        <v>5891</v>
      </c>
      <c r="H81" s="77" t="s">
        <v>4813</v>
      </c>
      <c r="I81" s="77" t="s">
        <v>7255</v>
      </c>
      <c r="J81" s="77"/>
      <c r="K81" s="77" t="s">
        <v>24</v>
      </c>
      <c r="L81" s="78"/>
      <c r="M81" s="78"/>
      <c r="N81" s="78"/>
      <c r="O81" s="78"/>
      <c r="P81" s="78"/>
      <c r="Q81" s="77" t="s">
        <v>4803</v>
      </c>
    </row>
    <row r="82" customHeight="1" spans="1:17">
      <c r="A82" s="76"/>
      <c r="B82" s="6" t="s">
        <v>251</v>
      </c>
      <c r="C82" s="6" t="s">
        <v>7456</v>
      </c>
      <c r="D82" s="77" t="s">
        <v>7251</v>
      </c>
      <c r="E82" s="77" t="s">
        <v>7457</v>
      </c>
      <c r="F82" s="77" t="s">
        <v>7458</v>
      </c>
      <c r="G82" s="77" t="s">
        <v>7459</v>
      </c>
      <c r="H82" s="77" t="s">
        <v>4968</v>
      </c>
      <c r="I82" s="77" t="s">
        <v>7255</v>
      </c>
      <c r="J82" s="77"/>
      <c r="K82" s="77" t="s">
        <v>24</v>
      </c>
      <c r="L82" s="78"/>
      <c r="M82" s="78"/>
      <c r="N82" s="78"/>
      <c r="O82" s="78"/>
      <c r="P82" s="78"/>
      <c r="Q82" s="77" t="s">
        <v>4803</v>
      </c>
    </row>
    <row r="83" customHeight="1" spans="1:17">
      <c r="A83" s="76"/>
      <c r="B83" s="6" t="s">
        <v>251</v>
      </c>
      <c r="C83" s="6" t="s">
        <v>5962</v>
      </c>
      <c r="D83" s="77" t="s">
        <v>7251</v>
      </c>
      <c r="E83" s="77" t="s">
        <v>7460</v>
      </c>
      <c r="F83" s="77" t="s">
        <v>7442</v>
      </c>
      <c r="G83" s="77" t="s">
        <v>5719</v>
      </c>
      <c r="H83" s="77" t="s">
        <v>4974</v>
      </c>
      <c r="I83" s="77" t="s">
        <v>7419</v>
      </c>
      <c r="J83" s="77"/>
      <c r="K83" s="77" t="s">
        <v>24</v>
      </c>
      <c r="L83" s="78"/>
      <c r="M83" s="78"/>
      <c r="N83" s="78"/>
      <c r="O83" s="78"/>
      <c r="P83" s="78"/>
      <c r="Q83" s="77" t="s">
        <v>4803</v>
      </c>
    </row>
    <row r="84" customHeight="1" spans="1:17">
      <c r="A84" s="76"/>
      <c r="B84" s="6" t="s">
        <v>251</v>
      </c>
      <c r="C84" s="6" t="s">
        <v>7461</v>
      </c>
      <c r="D84" s="77" t="s">
        <v>7251</v>
      </c>
      <c r="E84" s="77" t="s">
        <v>7462</v>
      </c>
      <c r="F84" s="77" t="s">
        <v>7463</v>
      </c>
      <c r="G84" s="77" t="s">
        <v>7464</v>
      </c>
      <c r="H84" s="77" t="s">
        <v>7465</v>
      </c>
      <c r="I84" s="77" t="s">
        <v>7255</v>
      </c>
      <c r="J84" s="77"/>
      <c r="K84" s="77" t="s">
        <v>24</v>
      </c>
      <c r="L84" s="78"/>
      <c r="M84" s="78"/>
      <c r="N84" s="78"/>
      <c r="O84" s="78"/>
      <c r="P84" s="78"/>
      <c r="Q84" s="77" t="s">
        <v>4803</v>
      </c>
    </row>
    <row r="85" customHeight="1" spans="1:17">
      <c r="A85" s="76"/>
      <c r="B85" s="6" t="s">
        <v>251</v>
      </c>
      <c r="C85" s="6" t="s">
        <v>7466</v>
      </c>
      <c r="D85" s="77" t="s">
        <v>7251</v>
      </c>
      <c r="E85" s="77" t="s">
        <v>7467</v>
      </c>
      <c r="F85" s="77" t="s">
        <v>5625</v>
      </c>
      <c r="G85" s="77" t="s">
        <v>5176</v>
      </c>
      <c r="H85" s="77" t="s">
        <v>7453</v>
      </c>
      <c r="I85" s="77" t="s">
        <v>7419</v>
      </c>
      <c r="J85" s="77"/>
      <c r="K85" s="77" t="s">
        <v>24</v>
      </c>
      <c r="L85" s="78"/>
      <c r="M85" s="78"/>
      <c r="N85" s="78"/>
      <c r="O85" s="78"/>
      <c r="P85" s="78"/>
      <c r="Q85" s="77" t="s">
        <v>4803</v>
      </c>
    </row>
    <row r="86" customHeight="1" spans="1:17">
      <c r="A86" s="76"/>
      <c r="B86" s="6" t="s">
        <v>251</v>
      </c>
      <c r="C86" s="6" t="s">
        <v>7468</v>
      </c>
      <c r="D86" s="77" t="s">
        <v>7251</v>
      </c>
      <c r="E86" s="77" t="s">
        <v>7469</v>
      </c>
      <c r="F86" s="77" t="s">
        <v>7470</v>
      </c>
      <c r="G86" s="77" t="s">
        <v>7440</v>
      </c>
      <c r="H86" s="77" t="s">
        <v>7471</v>
      </c>
      <c r="I86" s="77" t="s">
        <v>7255</v>
      </c>
      <c r="J86" s="77"/>
      <c r="K86" s="77" t="s">
        <v>24</v>
      </c>
      <c r="L86" s="78"/>
      <c r="M86" s="78"/>
      <c r="N86" s="78"/>
      <c r="O86" s="78"/>
      <c r="P86" s="78"/>
      <c r="Q86" s="77" t="s">
        <v>4803</v>
      </c>
    </row>
    <row r="87" customHeight="1" spans="1:17">
      <c r="A87" s="76"/>
      <c r="B87" s="6" t="s">
        <v>251</v>
      </c>
      <c r="C87" s="6" t="s">
        <v>7472</v>
      </c>
      <c r="D87" s="77" t="s">
        <v>7251</v>
      </c>
      <c r="E87" s="77" t="s">
        <v>7473</v>
      </c>
      <c r="F87" s="77" t="s">
        <v>7474</v>
      </c>
      <c r="G87" s="77" t="s">
        <v>7318</v>
      </c>
      <c r="H87" s="77" t="s">
        <v>7471</v>
      </c>
      <c r="I87" s="77" t="s">
        <v>7255</v>
      </c>
      <c r="J87" s="77"/>
      <c r="K87" s="77" t="s">
        <v>24</v>
      </c>
      <c r="L87" s="78"/>
      <c r="M87" s="78"/>
      <c r="N87" s="78"/>
      <c r="O87" s="78"/>
      <c r="P87" s="78"/>
      <c r="Q87" s="77" t="s">
        <v>4803</v>
      </c>
    </row>
    <row r="88" customHeight="1" spans="1:17">
      <c r="A88" s="76"/>
      <c r="B88" s="6" t="s">
        <v>251</v>
      </c>
      <c r="C88" s="6" t="s">
        <v>7475</v>
      </c>
      <c r="D88" s="77" t="s">
        <v>7251</v>
      </c>
      <c r="E88" s="77" t="s">
        <v>7476</v>
      </c>
      <c r="F88" s="77" t="s">
        <v>5088</v>
      </c>
      <c r="G88" s="77" t="s">
        <v>3958</v>
      </c>
      <c r="H88" s="77" t="s">
        <v>7465</v>
      </c>
      <c r="I88" s="77" t="s">
        <v>7255</v>
      </c>
      <c r="J88" s="77"/>
      <c r="K88" s="77" t="s">
        <v>24</v>
      </c>
      <c r="L88" s="78"/>
      <c r="M88" s="78"/>
      <c r="N88" s="78"/>
      <c r="O88" s="78"/>
      <c r="P88" s="78"/>
      <c r="Q88" s="77" t="s">
        <v>4803</v>
      </c>
    </row>
    <row r="89" customHeight="1" spans="1:17">
      <c r="A89" s="76"/>
      <c r="B89" s="6" t="s">
        <v>251</v>
      </c>
      <c r="C89" s="6" t="s">
        <v>7477</v>
      </c>
      <c r="D89" s="77" t="s">
        <v>7251</v>
      </c>
      <c r="E89" s="77" t="s">
        <v>7478</v>
      </c>
      <c r="F89" s="77" t="s">
        <v>7479</v>
      </c>
      <c r="G89" s="77" t="s">
        <v>7480</v>
      </c>
      <c r="H89" s="77" t="s">
        <v>7465</v>
      </c>
      <c r="I89" s="77" t="s">
        <v>7255</v>
      </c>
      <c r="J89" s="77"/>
      <c r="K89" s="77" t="s">
        <v>24</v>
      </c>
      <c r="L89" s="78"/>
      <c r="M89" s="78"/>
      <c r="N89" s="78"/>
      <c r="O89" s="78"/>
      <c r="P89" s="78"/>
      <c r="Q89" s="77" t="s">
        <v>4803</v>
      </c>
    </row>
    <row r="90" customHeight="1" spans="1:17">
      <c r="A90" s="76"/>
      <c r="B90" s="6" t="s">
        <v>251</v>
      </c>
      <c r="C90" s="6" t="s">
        <v>6253</v>
      </c>
      <c r="D90" s="77" t="s">
        <v>7251</v>
      </c>
      <c r="E90" s="77" t="s">
        <v>7481</v>
      </c>
      <c r="F90" s="77"/>
      <c r="G90" s="77"/>
      <c r="H90" s="77"/>
      <c r="I90" s="77" t="s">
        <v>7419</v>
      </c>
      <c r="J90" s="77"/>
      <c r="K90" s="77" t="s">
        <v>24</v>
      </c>
      <c r="L90" s="78"/>
      <c r="M90" s="78"/>
      <c r="N90" s="78"/>
      <c r="O90" s="78"/>
      <c r="P90" s="78"/>
      <c r="Q90" s="77" t="s">
        <v>4803</v>
      </c>
    </row>
    <row r="91" customHeight="1" spans="1:17">
      <c r="A91" s="76"/>
      <c r="B91" s="6" t="s">
        <v>251</v>
      </c>
      <c r="C91" s="6" t="s">
        <v>7482</v>
      </c>
      <c r="D91" s="77" t="s">
        <v>7251</v>
      </c>
      <c r="E91" s="77" t="s">
        <v>7483</v>
      </c>
      <c r="F91" s="77" t="s">
        <v>3170</v>
      </c>
      <c r="G91" s="77" t="s">
        <v>7484</v>
      </c>
      <c r="H91" s="77" t="s">
        <v>4813</v>
      </c>
      <c r="I91" s="77" t="s">
        <v>7255</v>
      </c>
      <c r="J91" s="77"/>
      <c r="K91" s="77" t="s">
        <v>24</v>
      </c>
      <c r="L91" s="78"/>
      <c r="M91" s="78"/>
      <c r="N91" s="78"/>
      <c r="O91" s="78"/>
      <c r="P91" s="78"/>
      <c r="Q91" s="77" t="s">
        <v>4803</v>
      </c>
    </row>
    <row r="92" customHeight="1" spans="1:17">
      <c r="A92" s="76"/>
      <c r="B92" s="6" t="s">
        <v>251</v>
      </c>
      <c r="C92" s="6" t="s">
        <v>7482</v>
      </c>
      <c r="D92" s="77" t="s">
        <v>7251</v>
      </c>
      <c r="E92" s="77" t="s">
        <v>7485</v>
      </c>
      <c r="F92" s="77" t="s">
        <v>3170</v>
      </c>
      <c r="G92" s="77" t="s">
        <v>7484</v>
      </c>
      <c r="H92" s="77" t="s">
        <v>4813</v>
      </c>
      <c r="I92" s="77" t="s">
        <v>7255</v>
      </c>
      <c r="J92" s="77"/>
      <c r="K92" s="77" t="s">
        <v>24</v>
      </c>
      <c r="L92" s="78"/>
      <c r="M92" s="78"/>
      <c r="N92" s="78"/>
      <c r="O92" s="78"/>
      <c r="P92" s="78"/>
      <c r="Q92" s="77" t="s">
        <v>4803</v>
      </c>
    </row>
    <row r="93" customHeight="1" spans="1:17">
      <c r="A93" s="76"/>
      <c r="B93" s="6" t="s">
        <v>251</v>
      </c>
      <c r="C93" s="6" t="s">
        <v>7486</v>
      </c>
      <c r="D93" s="77" t="s">
        <v>7251</v>
      </c>
      <c r="E93" s="77" t="s">
        <v>7487</v>
      </c>
      <c r="F93" s="77" t="s">
        <v>5088</v>
      </c>
      <c r="G93" s="77" t="s">
        <v>7488</v>
      </c>
      <c r="H93" s="77" t="s">
        <v>4813</v>
      </c>
      <c r="I93" s="77" t="s">
        <v>7255</v>
      </c>
      <c r="J93" s="77"/>
      <c r="K93" s="77" t="s">
        <v>24</v>
      </c>
      <c r="L93" s="78"/>
      <c r="M93" s="78"/>
      <c r="N93" s="78"/>
      <c r="O93" s="78"/>
      <c r="P93" s="78"/>
      <c r="Q93" s="77" t="s">
        <v>4803</v>
      </c>
    </row>
    <row r="94" customHeight="1" spans="1:17">
      <c r="A94" s="76"/>
      <c r="B94" s="6" t="s">
        <v>251</v>
      </c>
      <c r="C94" s="6" t="s">
        <v>7489</v>
      </c>
      <c r="D94" s="77" t="s">
        <v>7251</v>
      </c>
      <c r="E94" s="77" t="s">
        <v>7490</v>
      </c>
      <c r="F94" s="77"/>
      <c r="G94" s="77"/>
      <c r="H94" s="77"/>
      <c r="I94" s="77" t="s">
        <v>7419</v>
      </c>
      <c r="J94" s="77"/>
      <c r="K94" s="77" t="s">
        <v>24</v>
      </c>
      <c r="L94" s="78"/>
      <c r="M94" s="78"/>
      <c r="N94" s="78"/>
      <c r="O94" s="78"/>
      <c r="P94" s="78"/>
      <c r="Q94" s="77" t="s">
        <v>4803</v>
      </c>
    </row>
    <row r="95" customHeight="1" spans="1:17">
      <c r="A95" s="76"/>
      <c r="B95" s="6" t="s">
        <v>251</v>
      </c>
      <c r="C95" s="6" t="s">
        <v>7491</v>
      </c>
      <c r="D95" s="77" t="s">
        <v>7251</v>
      </c>
      <c r="E95" s="77" t="s">
        <v>7492</v>
      </c>
      <c r="F95" s="77" t="s">
        <v>5081</v>
      </c>
      <c r="G95" s="77" t="s">
        <v>7484</v>
      </c>
      <c r="H95" s="77" t="s">
        <v>7453</v>
      </c>
      <c r="I95" s="77" t="s">
        <v>7419</v>
      </c>
      <c r="J95" s="77"/>
      <c r="K95" s="77" t="s">
        <v>24</v>
      </c>
      <c r="L95" s="78"/>
      <c r="M95" s="78"/>
      <c r="N95" s="78"/>
      <c r="O95" s="78"/>
      <c r="P95" s="78"/>
      <c r="Q95" s="77" t="s">
        <v>4803</v>
      </c>
    </row>
    <row r="96" customHeight="1" spans="1:17">
      <c r="A96" s="76"/>
      <c r="B96" s="6" t="s">
        <v>251</v>
      </c>
      <c r="C96" s="6" t="s">
        <v>7493</v>
      </c>
      <c r="D96" s="77" t="s">
        <v>7251</v>
      </c>
      <c r="E96" s="77" t="s">
        <v>7494</v>
      </c>
      <c r="F96" s="77"/>
      <c r="G96" s="77"/>
      <c r="H96" s="77"/>
      <c r="I96" s="77" t="s">
        <v>7419</v>
      </c>
      <c r="J96" s="77"/>
      <c r="K96" s="77" t="s">
        <v>24</v>
      </c>
      <c r="L96" s="78"/>
      <c r="M96" s="78"/>
      <c r="N96" s="78"/>
      <c r="O96" s="78"/>
      <c r="P96" s="78"/>
      <c r="Q96" s="77" t="s">
        <v>4803</v>
      </c>
    </row>
    <row r="97" customHeight="1" spans="1:17">
      <c r="A97" s="76"/>
      <c r="B97" s="6" t="s">
        <v>251</v>
      </c>
      <c r="C97" s="6" t="s">
        <v>5987</v>
      </c>
      <c r="D97" s="77" t="s">
        <v>7251</v>
      </c>
      <c r="E97" s="77" t="s">
        <v>7495</v>
      </c>
      <c r="F97" s="77" t="s">
        <v>3237</v>
      </c>
      <c r="G97" s="77" t="s">
        <v>5081</v>
      </c>
      <c r="H97" s="77" t="s">
        <v>7496</v>
      </c>
      <c r="I97" s="77" t="s">
        <v>7255</v>
      </c>
      <c r="J97" s="77"/>
      <c r="K97" s="77" t="s">
        <v>24</v>
      </c>
      <c r="L97" s="78"/>
      <c r="M97" s="78"/>
      <c r="N97" s="78"/>
      <c r="O97" s="78"/>
      <c r="P97" s="78"/>
      <c r="Q97" s="77" t="s">
        <v>4803</v>
      </c>
    </row>
    <row r="98" customHeight="1" spans="1:17">
      <c r="A98" s="76"/>
      <c r="B98" s="6" t="s">
        <v>251</v>
      </c>
      <c r="C98" s="6" t="s">
        <v>7497</v>
      </c>
      <c r="D98" s="77" t="s">
        <v>7251</v>
      </c>
      <c r="E98" s="77" t="s">
        <v>7498</v>
      </c>
      <c r="F98" s="77" t="s">
        <v>7474</v>
      </c>
      <c r="G98" s="77" t="s">
        <v>7318</v>
      </c>
      <c r="H98" s="77" t="s">
        <v>7471</v>
      </c>
      <c r="I98" s="77" t="s">
        <v>7255</v>
      </c>
      <c r="J98" s="77"/>
      <c r="K98" s="77" t="s">
        <v>24</v>
      </c>
      <c r="L98" s="78"/>
      <c r="M98" s="78"/>
      <c r="N98" s="78"/>
      <c r="O98" s="78"/>
      <c r="P98" s="78"/>
      <c r="Q98" s="77" t="s">
        <v>4803</v>
      </c>
    </row>
    <row r="99" customHeight="1" spans="1:17">
      <c r="A99" s="76"/>
      <c r="B99" s="6" t="s">
        <v>251</v>
      </c>
      <c r="C99" s="6" t="s">
        <v>7499</v>
      </c>
      <c r="D99" s="77" t="s">
        <v>7251</v>
      </c>
      <c r="E99" s="77" t="s">
        <v>7500</v>
      </c>
      <c r="F99" s="77" t="s">
        <v>7501</v>
      </c>
      <c r="G99" s="77" t="s">
        <v>7400</v>
      </c>
      <c r="H99" s="77" t="s">
        <v>7502</v>
      </c>
      <c r="I99" s="77" t="s">
        <v>7419</v>
      </c>
      <c r="J99" s="77"/>
      <c r="K99" s="77" t="s">
        <v>24</v>
      </c>
      <c r="L99" s="78"/>
      <c r="M99" s="78"/>
      <c r="N99" s="78"/>
      <c r="O99" s="78"/>
      <c r="P99" s="78"/>
      <c r="Q99" s="77" t="s">
        <v>4803</v>
      </c>
    </row>
    <row r="100" customHeight="1" spans="1:17">
      <c r="A100" s="76"/>
      <c r="B100" s="6" t="s">
        <v>251</v>
      </c>
      <c r="C100" s="6" t="s">
        <v>7503</v>
      </c>
      <c r="D100" s="77" t="s">
        <v>7251</v>
      </c>
      <c r="E100" s="77" t="s">
        <v>7504</v>
      </c>
      <c r="F100" s="77"/>
      <c r="G100" s="77"/>
      <c r="H100" s="77"/>
      <c r="I100" s="77"/>
      <c r="J100" s="77"/>
      <c r="K100" s="77" t="s">
        <v>24</v>
      </c>
      <c r="L100" s="78"/>
      <c r="M100" s="78"/>
      <c r="N100" s="78"/>
      <c r="O100" s="78"/>
      <c r="P100" s="78"/>
      <c r="Q100" s="77" t="s">
        <v>4803</v>
      </c>
    </row>
    <row r="101" customHeight="1" spans="1:17">
      <c r="A101" s="76"/>
      <c r="B101" s="6" t="s">
        <v>251</v>
      </c>
      <c r="C101" s="6" t="s">
        <v>6256</v>
      </c>
      <c r="D101" s="77" t="s">
        <v>7251</v>
      </c>
      <c r="E101" s="77" t="s">
        <v>7505</v>
      </c>
      <c r="F101" s="77" t="s">
        <v>7470</v>
      </c>
      <c r="G101" s="77" t="s">
        <v>7506</v>
      </c>
      <c r="H101" s="77" t="s">
        <v>7471</v>
      </c>
      <c r="I101" s="77" t="s">
        <v>7255</v>
      </c>
      <c r="J101" s="77"/>
      <c r="K101" s="77" t="s">
        <v>24</v>
      </c>
      <c r="L101" s="78"/>
      <c r="M101" s="78"/>
      <c r="N101" s="78"/>
      <c r="O101" s="78"/>
      <c r="P101" s="78"/>
      <c r="Q101" s="77" t="s">
        <v>4803</v>
      </c>
    </row>
    <row r="102" customHeight="1" spans="1:17">
      <c r="A102" s="76"/>
      <c r="B102" s="6" t="s">
        <v>251</v>
      </c>
      <c r="C102" s="6" t="s">
        <v>7507</v>
      </c>
      <c r="D102" s="77" t="s">
        <v>7251</v>
      </c>
      <c r="E102" s="77" t="s">
        <v>7508</v>
      </c>
      <c r="F102" s="77" t="s">
        <v>7509</v>
      </c>
      <c r="G102" s="77" t="s">
        <v>7510</v>
      </c>
      <c r="H102" s="77" t="s">
        <v>7471</v>
      </c>
      <c r="I102" s="77" t="s">
        <v>7255</v>
      </c>
      <c r="J102" s="77"/>
      <c r="K102" s="77" t="s">
        <v>24</v>
      </c>
      <c r="L102" s="78"/>
      <c r="M102" s="78"/>
      <c r="N102" s="78"/>
      <c r="O102" s="78"/>
      <c r="P102" s="78"/>
      <c r="Q102" s="77" t="s">
        <v>4803</v>
      </c>
    </row>
    <row r="103" customHeight="1" spans="1:17">
      <c r="A103" s="76"/>
      <c r="B103" s="6" t="s">
        <v>251</v>
      </c>
      <c r="C103" s="6" t="s">
        <v>7511</v>
      </c>
      <c r="D103" s="77" t="s">
        <v>7251</v>
      </c>
      <c r="E103" s="77" t="s">
        <v>7512</v>
      </c>
      <c r="F103" s="77"/>
      <c r="G103" s="77"/>
      <c r="H103" s="77"/>
      <c r="I103" s="77" t="s">
        <v>7419</v>
      </c>
      <c r="J103" s="77"/>
      <c r="K103" s="77" t="s">
        <v>24</v>
      </c>
      <c r="L103" s="78"/>
      <c r="M103" s="78"/>
      <c r="N103" s="78"/>
      <c r="O103" s="78"/>
      <c r="P103" s="78"/>
      <c r="Q103" s="77" t="s">
        <v>4803</v>
      </c>
    </row>
    <row r="104" customHeight="1" spans="1:17">
      <c r="A104" s="74"/>
      <c r="B104" s="75" t="s">
        <v>7513</v>
      </c>
      <c r="C104" s="74"/>
      <c r="D104" s="74"/>
      <c r="E104" s="74"/>
      <c r="F104" s="74"/>
      <c r="G104" s="74"/>
      <c r="H104" s="74"/>
      <c r="I104" s="74"/>
      <c r="J104" s="74"/>
      <c r="K104" s="74"/>
      <c r="L104" s="74"/>
      <c r="M104" s="74"/>
      <c r="N104" s="74"/>
      <c r="O104" s="74"/>
      <c r="P104" s="74"/>
      <c r="Q104" s="74"/>
    </row>
    <row r="105" customHeight="1" spans="1:17">
      <c r="A105" s="76"/>
      <c r="B105" s="6" t="s">
        <v>7514</v>
      </c>
      <c r="C105" s="6" t="s">
        <v>5245</v>
      </c>
      <c r="D105" s="77" t="s">
        <v>7251</v>
      </c>
      <c r="E105" s="77" t="s">
        <v>7515</v>
      </c>
      <c r="F105" s="77" t="s">
        <v>7418</v>
      </c>
      <c r="G105" s="77" t="s">
        <v>7516</v>
      </c>
      <c r="H105" s="77" t="s">
        <v>7517</v>
      </c>
      <c r="I105" s="77" t="s">
        <v>7306</v>
      </c>
      <c r="J105" s="77"/>
      <c r="K105" s="77" t="s">
        <v>24</v>
      </c>
      <c r="L105" s="78"/>
      <c r="M105" s="78"/>
      <c r="N105" s="78"/>
      <c r="O105" s="78"/>
      <c r="P105" s="78"/>
      <c r="Q105" s="77" t="s">
        <v>4803</v>
      </c>
    </row>
    <row r="106" customHeight="1" spans="1:17">
      <c r="A106" s="76"/>
      <c r="B106" s="6" t="s">
        <v>7514</v>
      </c>
      <c r="C106" s="6" t="s">
        <v>5280</v>
      </c>
      <c r="D106" s="77" t="s">
        <v>7251</v>
      </c>
      <c r="E106" s="77"/>
      <c r="F106" s="77" t="s">
        <v>7518</v>
      </c>
      <c r="G106" s="77" t="s">
        <v>7519</v>
      </c>
      <c r="H106" s="77" t="s">
        <v>6637</v>
      </c>
      <c r="I106" s="77" t="s">
        <v>7520</v>
      </c>
      <c r="J106" s="77"/>
      <c r="K106" s="77" t="s">
        <v>24</v>
      </c>
      <c r="L106" s="78"/>
      <c r="M106" s="78"/>
      <c r="N106" s="78"/>
      <c r="O106" s="78"/>
      <c r="P106" s="78"/>
      <c r="Q106" s="77" t="s">
        <v>4803</v>
      </c>
    </row>
    <row r="107" customHeight="1" spans="1:17">
      <c r="A107" s="76"/>
      <c r="B107" s="6" t="s">
        <v>7514</v>
      </c>
      <c r="C107" s="6" t="s">
        <v>7521</v>
      </c>
      <c r="D107" s="77" t="s">
        <v>7251</v>
      </c>
      <c r="E107" s="77" t="s">
        <v>7522</v>
      </c>
      <c r="F107" s="77" t="s">
        <v>7523</v>
      </c>
      <c r="G107" s="77" t="s">
        <v>7524</v>
      </c>
      <c r="H107" s="77" t="s">
        <v>7342</v>
      </c>
      <c r="I107" s="77" t="s">
        <v>7419</v>
      </c>
      <c r="J107" s="77"/>
      <c r="K107" s="77" t="s">
        <v>24</v>
      </c>
      <c r="L107" s="78"/>
      <c r="M107" s="78"/>
      <c r="N107" s="78"/>
      <c r="O107" s="78"/>
      <c r="P107" s="78"/>
      <c r="Q107" s="77" t="s">
        <v>4803</v>
      </c>
    </row>
    <row r="108" customHeight="1" spans="1:17">
      <c r="A108" s="76"/>
      <c r="B108" s="6" t="s">
        <v>7514</v>
      </c>
      <c r="C108" s="6" t="s">
        <v>5321</v>
      </c>
      <c r="D108" s="77" t="s">
        <v>7251</v>
      </c>
      <c r="E108" s="77"/>
      <c r="F108" s="77" t="s">
        <v>3237</v>
      </c>
      <c r="G108" s="77" t="s">
        <v>3163</v>
      </c>
      <c r="H108" s="77" t="s">
        <v>7525</v>
      </c>
      <c r="I108" s="77" t="s">
        <v>4813</v>
      </c>
      <c r="J108" s="77"/>
      <c r="K108" s="77" t="s">
        <v>24</v>
      </c>
      <c r="L108" s="78"/>
      <c r="M108" s="78"/>
      <c r="N108" s="78"/>
      <c r="O108" s="78"/>
      <c r="P108" s="78"/>
      <c r="Q108" s="77" t="s">
        <v>4803</v>
      </c>
    </row>
    <row r="109" customHeight="1" spans="1:17">
      <c r="A109" s="76"/>
      <c r="B109" s="6" t="s">
        <v>7514</v>
      </c>
      <c r="C109" s="6" t="s">
        <v>7526</v>
      </c>
      <c r="D109" s="77" t="s">
        <v>7251</v>
      </c>
      <c r="E109" s="77"/>
      <c r="F109" s="77" t="s">
        <v>7527</v>
      </c>
      <c r="G109" s="77" t="s">
        <v>7528</v>
      </c>
      <c r="H109" s="77" t="s">
        <v>7529</v>
      </c>
      <c r="I109" s="77" t="s">
        <v>5536</v>
      </c>
      <c r="J109" s="77"/>
      <c r="K109" s="77" t="s">
        <v>24</v>
      </c>
      <c r="L109" s="78"/>
      <c r="M109" s="78"/>
      <c r="N109" s="78"/>
      <c r="O109" s="78"/>
      <c r="P109" s="78"/>
      <c r="Q109" s="77" t="s">
        <v>4803</v>
      </c>
    </row>
    <row r="110" customHeight="1" spans="1:17">
      <c r="A110" s="76"/>
      <c r="B110" s="6" t="s">
        <v>7514</v>
      </c>
      <c r="C110" s="6" t="s">
        <v>5491</v>
      </c>
      <c r="D110" s="77" t="s">
        <v>7251</v>
      </c>
      <c r="E110" s="77" t="s">
        <v>7530</v>
      </c>
      <c r="F110" s="77" t="s">
        <v>7531</v>
      </c>
      <c r="G110" s="77" t="s">
        <v>7532</v>
      </c>
      <c r="H110" s="77" t="s">
        <v>7533</v>
      </c>
      <c r="I110" s="77" t="s">
        <v>4813</v>
      </c>
      <c r="J110" s="77"/>
      <c r="K110" s="77" t="s">
        <v>24</v>
      </c>
      <c r="L110" s="78"/>
      <c r="M110" s="78"/>
      <c r="N110" s="78"/>
      <c r="O110" s="78"/>
      <c r="P110" s="78"/>
      <c r="Q110" s="77" t="s">
        <v>4803</v>
      </c>
    </row>
    <row r="111" customHeight="1" spans="1:17">
      <c r="A111" s="74"/>
      <c r="B111" s="75" t="s">
        <v>7534</v>
      </c>
      <c r="C111" s="74"/>
      <c r="D111" s="74"/>
      <c r="E111" s="74"/>
      <c r="F111" s="74"/>
      <c r="G111" s="74"/>
      <c r="H111" s="74"/>
      <c r="I111" s="74"/>
      <c r="J111" s="74"/>
      <c r="K111" s="74"/>
      <c r="L111" s="74"/>
      <c r="M111" s="74"/>
      <c r="N111" s="74"/>
      <c r="O111" s="74"/>
      <c r="P111" s="74"/>
      <c r="Q111" s="74"/>
    </row>
    <row r="112" customHeight="1" spans="1:17">
      <c r="A112" s="76"/>
      <c r="B112" s="6" t="s">
        <v>277</v>
      </c>
      <c r="C112" s="6" t="s">
        <v>7535</v>
      </c>
      <c r="D112" s="77" t="s">
        <v>7251</v>
      </c>
      <c r="E112" s="77" t="s">
        <v>7536</v>
      </c>
      <c r="F112" s="77" t="s">
        <v>2742</v>
      </c>
      <c r="G112" s="77" t="s">
        <v>7362</v>
      </c>
      <c r="H112" s="77" t="s">
        <v>7537</v>
      </c>
      <c r="I112" s="77" t="s">
        <v>7306</v>
      </c>
      <c r="J112" s="77"/>
      <c r="K112" s="77" t="s">
        <v>24</v>
      </c>
      <c r="L112" s="78"/>
      <c r="M112" s="78"/>
      <c r="N112" s="78"/>
      <c r="O112" s="78"/>
      <c r="P112" s="78"/>
      <c r="Q112" s="77" t="s">
        <v>4803</v>
      </c>
    </row>
    <row r="113" customHeight="1" spans="1:17">
      <c r="A113" s="76"/>
      <c r="B113" s="6" t="s">
        <v>277</v>
      </c>
      <c r="C113" s="6" t="s">
        <v>7538</v>
      </c>
      <c r="D113" s="77" t="s">
        <v>7251</v>
      </c>
      <c r="E113" s="77" t="s">
        <v>7539</v>
      </c>
      <c r="F113" s="77" t="s">
        <v>4955</v>
      </c>
      <c r="G113" s="77" t="s">
        <v>5179</v>
      </c>
      <c r="H113" s="77" t="s">
        <v>4971</v>
      </c>
      <c r="I113" s="77" t="s">
        <v>7306</v>
      </c>
      <c r="J113" s="77"/>
      <c r="K113" s="77" t="s">
        <v>24</v>
      </c>
      <c r="L113" s="78"/>
      <c r="M113" s="78"/>
      <c r="N113" s="78"/>
      <c r="O113" s="78"/>
      <c r="P113" s="78"/>
      <c r="Q113" s="77" t="s">
        <v>4803</v>
      </c>
    </row>
    <row r="114" customHeight="1" spans="1:17">
      <c r="A114" s="76"/>
      <c r="B114" s="6" t="s">
        <v>277</v>
      </c>
      <c r="C114" s="6" t="s">
        <v>7540</v>
      </c>
      <c r="D114" s="77" t="s">
        <v>7251</v>
      </c>
      <c r="E114" s="77" t="s">
        <v>7541</v>
      </c>
      <c r="F114" s="77" t="s">
        <v>3106</v>
      </c>
      <c r="G114" s="77" t="s">
        <v>7542</v>
      </c>
      <c r="H114" s="77" t="s">
        <v>5445</v>
      </c>
      <c r="I114" s="77" t="s">
        <v>7306</v>
      </c>
      <c r="J114" s="77"/>
      <c r="K114" s="77" t="s">
        <v>24</v>
      </c>
      <c r="L114" s="78"/>
      <c r="M114" s="78"/>
      <c r="N114" s="78"/>
      <c r="O114" s="78"/>
      <c r="P114" s="78"/>
      <c r="Q114" s="77" t="s">
        <v>4803</v>
      </c>
    </row>
    <row r="115" customHeight="1" spans="1:17">
      <c r="A115" s="76"/>
      <c r="B115" s="6" t="s">
        <v>277</v>
      </c>
      <c r="C115" s="6" t="s">
        <v>7543</v>
      </c>
      <c r="D115" s="77" t="s">
        <v>7251</v>
      </c>
      <c r="E115" s="77" t="s">
        <v>7544</v>
      </c>
      <c r="F115" s="77" t="s">
        <v>2651</v>
      </c>
      <c r="G115" s="77" t="s">
        <v>7545</v>
      </c>
      <c r="H115" s="77" t="s">
        <v>5445</v>
      </c>
      <c r="I115" s="77" t="s">
        <v>5536</v>
      </c>
      <c r="J115" s="77"/>
      <c r="K115" s="77" t="s">
        <v>24</v>
      </c>
      <c r="L115" s="78"/>
      <c r="M115" s="78"/>
      <c r="N115" s="78"/>
      <c r="O115" s="78"/>
      <c r="P115" s="78"/>
      <c r="Q115" s="77" t="s">
        <v>4803</v>
      </c>
    </row>
    <row r="116" customHeight="1" spans="1:17">
      <c r="A116" s="76"/>
      <c r="B116" s="6" t="s">
        <v>277</v>
      </c>
      <c r="C116" s="6" t="s">
        <v>3112</v>
      </c>
      <c r="D116" s="77" t="s">
        <v>7251</v>
      </c>
      <c r="E116" s="77" t="s">
        <v>7546</v>
      </c>
      <c r="F116" s="77" t="s">
        <v>3128</v>
      </c>
      <c r="G116" s="77" t="s">
        <v>7547</v>
      </c>
      <c r="H116" s="77" t="s">
        <v>7390</v>
      </c>
      <c r="I116" s="77" t="s">
        <v>4813</v>
      </c>
      <c r="J116" s="77"/>
      <c r="K116" s="77" t="s">
        <v>24</v>
      </c>
      <c r="L116" s="78"/>
      <c r="M116" s="78"/>
      <c r="N116" s="78"/>
      <c r="O116" s="78"/>
      <c r="P116" s="78"/>
      <c r="Q116" s="77" t="s">
        <v>4803</v>
      </c>
    </row>
    <row r="117" customHeight="1" spans="1:17">
      <c r="A117" s="76"/>
      <c r="B117" s="6" t="s">
        <v>277</v>
      </c>
      <c r="C117" s="6" t="s">
        <v>3112</v>
      </c>
      <c r="D117" s="77" t="s">
        <v>7251</v>
      </c>
      <c r="E117" s="77" t="s">
        <v>7548</v>
      </c>
      <c r="F117" s="77"/>
      <c r="G117" s="77"/>
      <c r="H117" s="77"/>
      <c r="I117" s="77"/>
      <c r="J117" s="77"/>
      <c r="K117" s="77" t="s">
        <v>24</v>
      </c>
      <c r="L117" s="78"/>
      <c r="M117" s="78"/>
      <c r="N117" s="78"/>
      <c r="O117" s="78"/>
      <c r="P117" s="78"/>
      <c r="Q117" s="77" t="s">
        <v>4803</v>
      </c>
    </row>
    <row r="118" customHeight="1" spans="1:17">
      <c r="A118" s="76"/>
      <c r="B118" s="6" t="s">
        <v>277</v>
      </c>
      <c r="C118" s="6" t="s">
        <v>7549</v>
      </c>
      <c r="D118" s="77" t="s">
        <v>7251</v>
      </c>
      <c r="E118" s="77" t="s">
        <v>7550</v>
      </c>
      <c r="F118" s="77" t="s">
        <v>7551</v>
      </c>
      <c r="G118" s="77" t="s">
        <v>7393</v>
      </c>
      <c r="H118" s="77" t="s">
        <v>7552</v>
      </c>
      <c r="I118" s="77" t="s">
        <v>7306</v>
      </c>
      <c r="J118" s="77"/>
      <c r="K118" s="77" t="s">
        <v>24</v>
      </c>
      <c r="L118" s="78"/>
      <c r="M118" s="78"/>
      <c r="N118" s="78"/>
      <c r="O118" s="78"/>
      <c r="P118" s="78"/>
      <c r="Q118" s="77" t="s">
        <v>4803</v>
      </c>
    </row>
    <row r="119" customHeight="1" spans="1:17">
      <c r="A119" s="76"/>
      <c r="B119" s="6" t="s">
        <v>277</v>
      </c>
      <c r="C119" s="6" t="s">
        <v>6043</v>
      </c>
      <c r="D119" s="77" t="s">
        <v>7251</v>
      </c>
      <c r="E119" s="77" t="s">
        <v>7553</v>
      </c>
      <c r="F119" s="77" t="s">
        <v>3886</v>
      </c>
      <c r="G119" s="77" t="s">
        <v>5612</v>
      </c>
      <c r="H119" s="77" t="s">
        <v>5325</v>
      </c>
      <c r="I119" s="77" t="s">
        <v>5536</v>
      </c>
      <c r="J119" s="77"/>
      <c r="K119" s="77" t="s">
        <v>24</v>
      </c>
      <c r="L119" s="78"/>
      <c r="M119" s="78"/>
      <c r="N119" s="78"/>
      <c r="O119" s="78"/>
      <c r="P119" s="78"/>
      <c r="Q119" s="77" t="s">
        <v>4803</v>
      </c>
    </row>
    <row r="120" customHeight="1" spans="1:17">
      <c r="A120" s="76"/>
      <c r="B120" s="6" t="s">
        <v>277</v>
      </c>
      <c r="C120" s="6" t="s">
        <v>6050</v>
      </c>
      <c r="D120" s="77" t="s">
        <v>7251</v>
      </c>
      <c r="E120" s="77" t="s">
        <v>7554</v>
      </c>
      <c r="F120" s="77" t="s">
        <v>2686</v>
      </c>
      <c r="G120" s="77" t="s">
        <v>7555</v>
      </c>
      <c r="H120" s="77" t="s">
        <v>7556</v>
      </c>
      <c r="I120" s="77" t="s">
        <v>5536</v>
      </c>
      <c r="J120" s="77"/>
      <c r="K120" s="77" t="s">
        <v>24</v>
      </c>
      <c r="L120" s="78"/>
      <c r="M120" s="78"/>
      <c r="N120" s="78"/>
      <c r="O120" s="78"/>
      <c r="P120" s="78"/>
      <c r="Q120" s="77" t="s">
        <v>4803</v>
      </c>
    </row>
    <row r="121" customHeight="1" spans="1:17">
      <c r="A121" s="76"/>
      <c r="B121" s="6" t="s">
        <v>277</v>
      </c>
      <c r="C121" s="6" t="s">
        <v>6056</v>
      </c>
      <c r="D121" s="77" t="s">
        <v>7251</v>
      </c>
      <c r="E121" s="77" t="s">
        <v>7557</v>
      </c>
      <c r="F121" s="77" t="s">
        <v>7558</v>
      </c>
      <c r="G121" s="77" t="s">
        <v>7559</v>
      </c>
      <c r="H121" s="77" t="s">
        <v>7560</v>
      </c>
      <c r="I121" s="77" t="s">
        <v>7306</v>
      </c>
      <c r="J121" s="77"/>
      <c r="K121" s="77" t="s">
        <v>24</v>
      </c>
      <c r="L121" s="78"/>
      <c r="M121" s="78"/>
      <c r="N121" s="78"/>
      <c r="O121" s="78"/>
      <c r="P121" s="78"/>
      <c r="Q121" s="77" t="s">
        <v>4803</v>
      </c>
    </row>
    <row r="122" customHeight="1" spans="1:17">
      <c r="A122" s="76"/>
      <c r="B122" s="6" t="s">
        <v>277</v>
      </c>
      <c r="C122" s="6" t="s">
        <v>6070</v>
      </c>
      <c r="D122" s="77" t="s">
        <v>7251</v>
      </c>
      <c r="E122" s="77" t="s">
        <v>7561</v>
      </c>
      <c r="F122" s="77" t="s">
        <v>7562</v>
      </c>
      <c r="G122" s="77" t="s">
        <v>3581</v>
      </c>
      <c r="H122" s="77" t="s">
        <v>7556</v>
      </c>
      <c r="I122" s="77" t="s">
        <v>5536</v>
      </c>
      <c r="J122" s="77"/>
      <c r="K122" s="77" t="s">
        <v>24</v>
      </c>
      <c r="L122" s="78"/>
      <c r="M122" s="78"/>
      <c r="N122" s="78"/>
      <c r="O122" s="78"/>
      <c r="P122" s="78"/>
      <c r="Q122" s="77" t="s">
        <v>4803</v>
      </c>
    </row>
    <row r="123" customHeight="1" spans="1:17">
      <c r="A123" s="76"/>
      <c r="B123" s="6" t="s">
        <v>277</v>
      </c>
      <c r="C123" s="6" t="s">
        <v>7563</v>
      </c>
      <c r="D123" s="77" t="s">
        <v>7251</v>
      </c>
      <c r="E123" s="77" t="s">
        <v>7564</v>
      </c>
      <c r="F123" s="77" t="s">
        <v>5640</v>
      </c>
      <c r="G123" s="77" t="s">
        <v>5164</v>
      </c>
      <c r="H123" s="77" t="s">
        <v>5082</v>
      </c>
      <c r="I123" s="77" t="s">
        <v>7306</v>
      </c>
      <c r="J123" s="77"/>
      <c r="K123" s="77" t="s">
        <v>24</v>
      </c>
      <c r="L123" s="78"/>
      <c r="M123" s="78"/>
      <c r="N123" s="78"/>
      <c r="O123" s="78"/>
      <c r="P123" s="78"/>
      <c r="Q123" s="77" t="s">
        <v>4803</v>
      </c>
    </row>
    <row r="124" customHeight="1" spans="1:17">
      <c r="A124" s="76"/>
      <c r="B124" s="6" t="s">
        <v>554</v>
      </c>
      <c r="C124" s="6" t="s">
        <v>7565</v>
      </c>
      <c r="D124" s="77" t="s">
        <v>7251</v>
      </c>
      <c r="E124" s="77" t="s">
        <v>7564</v>
      </c>
      <c r="F124" s="77" t="s">
        <v>5640</v>
      </c>
      <c r="G124" s="77" t="s">
        <v>5164</v>
      </c>
      <c r="H124" s="77" t="s">
        <v>5082</v>
      </c>
      <c r="I124" s="77" t="s">
        <v>7255</v>
      </c>
      <c r="J124" s="77"/>
      <c r="K124" s="77" t="s">
        <v>24</v>
      </c>
      <c r="L124" s="78"/>
      <c r="M124" s="78"/>
      <c r="N124" s="78"/>
      <c r="O124" s="78"/>
      <c r="P124" s="78"/>
      <c r="Q124" s="77" t="s">
        <v>4803</v>
      </c>
    </row>
    <row r="125" customHeight="1" spans="1:17">
      <c r="A125" s="74"/>
      <c r="B125" s="75" t="s">
        <v>7534</v>
      </c>
      <c r="C125" s="74"/>
      <c r="D125" s="74"/>
      <c r="E125" s="74"/>
      <c r="F125" s="74"/>
      <c r="G125" s="74"/>
      <c r="H125" s="74"/>
      <c r="I125" s="74"/>
      <c r="J125" s="74"/>
      <c r="K125" s="74"/>
      <c r="L125" s="74"/>
      <c r="M125" s="74"/>
      <c r="N125" s="74"/>
      <c r="O125" s="74"/>
      <c r="P125" s="74"/>
      <c r="Q125" s="74"/>
    </row>
    <row r="126" customHeight="1" spans="1:17">
      <c r="A126" s="76"/>
      <c r="B126" s="6" t="s">
        <v>277</v>
      </c>
      <c r="C126" s="6" t="s">
        <v>6099</v>
      </c>
      <c r="D126" s="77" t="s">
        <v>7251</v>
      </c>
      <c r="E126" s="77" t="s">
        <v>7566</v>
      </c>
      <c r="F126" s="77"/>
      <c r="G126" s="77"/>
      <c r="H126" s="77"/>
      <c r="I126" s="77" t="s">
        <v>7306</v>
      </c>
      <c r="J126" s="77"/>
      <c r="K126" s="77" t="s">
        <v>24</v>
      </c>
      <c r="L126" s="78"/>
      <c r="M126" s="78"/>
      <c r="N126" s="78"/>
      <c r="O126" s="78"/>
      <c r="P126" s="78"/>
      <c r="Q126" s="77" t="s">
        <v>4803</v>
      </c>
    </row>
    <row r="127" customHeight="1" spans="1:17">
      <c r="A127" s="74"/>
      <c r="B127" s="75" t="s">
        <v>7567</v>
      </c>
      <c r="C127" s="74"/>
      <c r="D127" s="74"/>
      <c r="E127" s="74"/>
      <c r="F127" s="74"/>
      <c r="G127" s="74"/>
      <c r="H127" s="74"/>
      <c r="I127" s="74"/>
      <c r="J127" s="74"/>
      <c r="K127" s="74"/>
      <c r="L127" s="74"/>
      <c r="M127" s="74"/>
      <c r="N127" s="74"/>
      <c r="O127" s="74"/>
      <c r="P127" s="74"/>
      <c r="Q127" s="74"/>
    </row>
    <row r="128" customHeight="1" spans="1:17">
      <c r="A128" s="76"/>
      <c r="B128" s="6" t="s">
        <v>450</v>
      </c>
      <c r="C128" s="6" t="s">
        <v>7568</v>
      </c>
      <c r="D128" s="77" t="s">
        <v>7251</v>
      </c>
      <c r="E128" s="77" t="s">
        <v>7569</v>
      </c>
      <c r="F128" s="77" t="s">
        <v>3237</v>
      </c>
      <c r="G128" s="77" t="s">
        <v>7570</v>
      </c>
      <c r="H128" s="77" t="s">
        <v>7571</v>
      </c>
      <c r="I128" s="77" t="s">
        <v>5536</v>
      </c>
      <c r="J128" s="77"/>
      <c r="K128" s="77" t="s">
        <v>24</v>
      </c>
      <c r="L128" s="78"/>
      <c r="M128" s="78"/>
      <c r="N128" s="78"/>
      <c r="O128" s="78"/>
      <c r="P128" s="78"/>
      <c r="Q128" s="77" t="s">
        <v>4803</v>
      </c>
    </row>
    <row r="129" customHeight="1" spans="1:17">
      <c r="A129" s="76"/>
      <c r="B129" s="6" t="s">
        <v>450</v>
      </c>
      <c r="C129" s="6" t="s">
        <v>4994</v>
      </c>
      <c r="D129" s="77" t="s">
        <v>7251</v>
      </c>
      <c r="E129" s="77" t="s">
        <v>7572</v>
      </c>
      <c r="F129" s="77"/>
      <c r="G129" s="77"/>
      <c r="H129" s="77"/>
      <c r="I129" s="77" t="s">
        <v>7306</v>
      </c>
      <c r="J129" s="77"/>
      <c r="K129" s="77" t="s">
        <v>24</v>
      </c>
      <c r="L129" s="78"/>
      <c r="M129" s="78"/>
      <c r="N129" s="78"/>
      <c r="O129" s="78"/>
      <c r="P129" s="78"/>
      <c r="Q129" s="77" t="s">
        <v>4803</v>
      </c>
    </row>
    <row r="130" customHeight="1" spans="1:17">
      <c r="A130" s="76"/>
      <c r="B130" s="6" t="s">
        <v>450</v>
      </c>
      <c r="C130" s="6" t="s">
        <v>7573</v>
      </c>
      <c r="D130" s="77" t="s">
        <v>7251</v>
      </c>
      <c r="E130" s="77" t="s">
        <v>7574</v>
      </c>
      <c r="F130" s="77"/>
      <c r="G130" s="77"/>
      <c r="H130" s="77" t="s">
        <v>7575</v>
      </c>
      <c r="I130" s="77" t="s">
        <v>4813</v>
      </c>
      <c r="J130" s="77"/>
      <c r="K130" s="77" t="s">
        <v>24</v>
      </c>
      <c r="L130" s="78"/>
      <c r="M130" s="78"/>
      <c r="N130" s="78"/>
      <c r="O130" s="78"/>
      <c r="P130" s="78"/>
      <c r="Q130" s="77" t="s">
        <v>4803</v>
      </c>
    </row>
    <row r="131" customHeight="1" spans="1:17">
      <c r="A131" s="76"/>
      <c r="B131" s="6" t="s">
        <v>450</v>
      </c>
      <c r="C131" s="6" t="s">
        <v>5012</v>
      </c>
      <c r="D131" s="77" t="s">
        <v>7251</v>
      </c>
      <c r="E131" s="77" t="s">
        <v>7576</v>
      </c>
      <c r="F131" s="77" t="s">
        <v>7577</v>
      </c>
      <c r="G131" s="77" t="s">
        <v>7578</v>
      </c>
      <c r="H131" s="77" t="s">
        <v>7579</v>
      </c>
      <c r="I131" s="77" t="s">
        <v>7306</v>
      </c>
      <c r="J131" s="77"/>
      <c r="K131" s="77" t="s">
        <v>24</v>
      </c>
      <c r="L131" s="78"/>
      <c r="M131" s="78"/>
      <c r="N131" s="78"/>
      <c r="O131" s="78"/>
      <c r="P131" s="78"/>
      <c r="Q131" s="77" t="s">
        <v>4803</v>
      </c>
    </row>
    <row r="132" customHeight="1" spans="1:17">
      <c r="A132" s="76"/>
      <c r="B132" s="6" t="s">
        <v>450</v>
      </c>
      <c r="C132" s="6" t="s">
        <v>5021</v>
      </c>
      <c r="D132" s="77" t="s">
        <v>7251</v>
      </c>
      <c r="E132" s="77" t="s">
        <v>7580</v>
      </c>
      <c r="F132" s="77" t="s">
        <v>7581</v>
      </c>
      <c r="G132" s="77" t="s">
        <v>7582</v>
      </c>
      <c r="H132" s="77" t="s">
        <v>7583</v>
      </c>
      <c r="I132" s="77" t="s">
        <v>7306</v>
      </c>
      <c r="J132" s="77"/>
      <c r="K132" s="77" t="s">
        <v>24</v>
      </c>
      <c r="L132" s="78"/>
      <c r="M132" s="78"/>
      <c r="N132" s="78"/>
      <c r="O132" s="78"/>
      <c r="P132" s="78"/>
      <c r="Q132" s="77" t="s">
        <v>4803</v>
      </c>
    </row>
    <row r="133" customHeight="1" spans="1:17">
      <c r="A133" s="76"/>
      <c r="B133" s="6" t="s">
        <v>450</v>
      </c>
      <c r="C133" s="6" t="s">
        <v>7584</v>
      </c>
      <c r="D133" s="77" t="s">
        <v>7251</v>
      </c>
      <c r="E133" s="77" t="s">
        <v>7585</v>
      </c>
      <c r="F133" s="77" t="s">
        <v>7586</v>
      </c>
      <c r="G133" s="77" t="s">
        <v>7587</v>
      </c>
      <c r="H133" s="77" t="s">
        <v>7588</v>
      </c>
      <c r="I133" s="77" t="s">
        <v>7306</v>
      </c>
      <c r="J133" s="77"/>
      <c r="K133" s="77" t="s">
        <v>24</v>
      </c>
      <c r="L133" s="78"/>
      <c r="M133" s="78"/>
      <c r="N133" s="78"/>
      <c r="O133" s="78"/>
      <c r="P133" s="78"/>
      <c r="Q133" s="77" t="s">
        <v>4803</v>
      </c>
    </row>
    <row r="134" customHeight="1" spans="1:17">
      <c r="A134" s="76"/>
      <c r="B134" s="6" t="s">
        <v>450</v>
      </c>
      <c r="C134" s="6" t="s">
        <v>7589</v>
      </c>
      <c r="D134" s="77" t="s">
        <v>7251</v>
      </c>
      <c r="E134" s="77" t="s">
        <v>7590</v>
      </c>
      <c r="F134" s="77" t="s">
        <v>7591</v>
      </c>
      <c r="G134" s="77" t="s">
        <v>7592</v>
      </c>
      <c r="H134" s="77" t="s">
        <v>7593</v>
      </c>
      <c r="I134" s="77" t="s">
        <v>7306</v>
      </c>
      <c r="J134" s="77"/>
      <c r="K134" s="77" t="s">
        <v>24</v>
      </c>
      <c r="L134" s="78"/>
      <c r="M134" s="78"/>
      <c r="N134" s="78"/>
      <c r="O134" s="78"/>
      <c r="P134" s="78"/>
      <c r="Q134" s="77" t="s">
        <v>4803</v>
      </c>
    </row>
    <row r="135" customHeight="1" spans="1:17">
      <c r="A135" s="76"/>
      <c r="B135" s="6" t="s">
        <v>450</v>
      </c>
      <c r="C135" s="6" t="s">
        <v>5064</v>
      </c>
      <c r="D135" s="77" t="s">
        <v>7251</v>
      </c>
      <c r="E135" s="77" t="s">
        <v>7594</v>
      </c>
      <c r="F135" s="77"/>
      <c r="G135" s="77"/>
      <c r="H135" s="77"/>
      <c r="I135" s="77" t="s">
        <v>7306</v>
      </c>
      <c r="J135" s="77"/>
      <c r="K135" s="77" t="s">
        <v>24</v>
      </c>
      <c r="L135" s="78"/>
      <c r="M135" s="78"/>
      <c r="N135" s="78"/>
      <c r="O135" s="78"/>
      <c r="P135" s="78"/>
      <c r="Q135" s="77" t="s">
        <v>4803</v>
      </c>
    </row>
    <row r="136" customHeight="1" spans="1:17">
      <c r="A136" s="74"/>
      <c r="B136" s="75" t="s">
        <v>7595</v>
      </c>
      <c r="C136" s="74"/>
      <c r="D136" s="74"/>
      <c r="E136" s="74"/>
      <c r="F136" s="74"/>
      <c r="G136" s="74"/>
      <c r="H136" s="74"/>
      <c r="I136" s="74"/>
      <c r="J136" s="74"/>
      <c r="K136" s="74"/>
      <c r="L136" s="74"/>
      <c r="M136" s="74"/>
      <c r="N136" s="74"/>
      <c r="O136" s="74"/>
      <c r="P136" s="74"/>
      <c r="Q136" s="74"/>
    </row>
    <row r="137" customHeight="1" spans="1:17">
      <c r="A137" s="76"/>
      <c r="B137" s="6" t="s">
        <v>7596</v>
      </c>
      <c r="C137" s="6" t="s">
        <v>5153</v>
      </c>
      <c r="D137" s="77" t="s">
        <v>7251</v>
      </c>
      <c r="E137" s="77" t="s">
        <v>7597</v>
      </c>
      <c r="F137" s="77" t="s">
        <v>7598</v>
      </c>
      <c r="G137" s="77" t="s">
        <v>4236</v>
      </c>
      <c r="H137" s="77" t="s">
        <v>5621</v>
      </c>
      <c r="I137" s="77" t="s">
        <v>7419</v>
      </c>
      <c r="J137" s="77"/>
      <c r="K137" s="77" t="s">
        <v>24</v>
      </c>
      <c r="L137" s="78"/>
      <c r="M137" s="78"/>
      <c r="N137" s="78"/>
      <c r="O137" s="78"/>
      <c r="P137" s="78"/>
      <c r="Q137" s="77" t="s">
        <v>4803</v>
      </c>
    </row>
    <row r="138" customHeight="1" spans="1:17">
      <c r="A138" s="76"/>
      <c r="B138" s="6" t="s">
        <v>7596</v>
      </c>
      <c r="C138" s="6" t="s">
        <v>7599</v>
      </c>
      <c r="D138" s="77" t="s">
        <v>7251</v>
      </c>
      <c r="E138" s="77" t="s">
        <v>7600</v>
      </c>
      <c r="F138" s="77" t="s">
        <v>3958</v>
      </c>
      <c r="G138" s="77" t="s">
        <v>5174</v>
      </c>
      <c r="H138" s="77" t="s">
        <v>6282</v>
      </c>
      <c r="I138" s="77" t="s">
        <v>7419</v>
      </c>
      <c r="J138" s="77"/>
      <c r="K138" s="77" t="s">
        <v>24</v>
      </c>
      <c r="L138" s="78"/>
      <c r="M138" s="78"/>
      <c r="N138" s="78"/>
      <c r="O138" s="78"/>
      <c r="P138" s="78"/>
      <c r="Q138" s="77" t="s">
        <v>4803</v>
      </c>
    </row>
    <row r="139" customHeight="1" spans="1:17">
      <c r="A139" s="74"/>
      <c r="B139" s="75" t="s">
        <v>7601</v>
      </c>
      <c r="C139" s="74"/>
      <c r="D139" s="74"/>
      <c r="E139" s="74"/>
      <c r="F139" s="74"/>
      <c r="G139" s="74"/>
      <c r="H139" s="74"/>
      <c r="I139" s="74"/>
      <c r="J139" s="74"/>
      <c r="K139" s="74"/>
      <c r="L139" s="74"/>
      <c r="M139" s="74"/>
      <c r="N139" s="74"/>
      <c r="O139" s="74"/>
      <c r="P139" s="74"/>
      <c r="Q139" s="74"/>
    </row>
    <row r="140" customHeight="1" spans="1:17">
      <c r="A140" s="76"/>
      <c r="B140" s="6" t="s">
        <v>7602</v>
      </c>
      <c r="C140" s="6" t="s">
        <v>7603</v>
      </c>
      <c r="D140" s="77" t="s">
        <v>7251</v>
      </c>
      <c r="E140" s="77" t="s">
        <v>7604</v>
      </c>
      <c r="F140" s="77" t="s">
        <v>2629</v>
      </c>
      <c r="G140" s="77" t="s">
        <v>7605</v>
      </c>
      <c r="H140" s="77" t="s">
        <v>7347</v>
      </c>
      <c r="I140" s="77" t="s">
        <v>7306</v>
      </c>
      <c r="J140" s="77"/>
      <c r="K140" s="77" t="s">
        <v>24</v>
      </c>
      <c r="L140" s="78"/>
      <c r="M140" s="78"/>
      <c r="N140" s="78"/>
      <c r="O140" s="78"/>
      <c r="P140" s="78"/>
      <c r="Q140" s="77" t="s">
        <v>4803</v>
      </c>
    </row>
    <row r="141" customHeight="1" spans="1:17">
      <c r="A141" s="76"/>
      <c r="B141" s="6" t="s">
        <v>7602</v>
      </c>
      <c r="C141" s="6" t="s">
        <v>5079</v>
      </c>
      <c r="D141" s="77" t="s">
        <v>7251</v>
      </c>
      <c r="E141" s="77" t="s">
        <v>7606</v>
      </c>
      <c r="F141" s="77" t="s">
        <v>7607</v>
      </c>
      <c r="G141" s="77" t="s">
        <v>7608</v>
      </c>
      <c r="H141" s="77" t="s">
        <v>7609</v>
      </c>
      <c r="I141" s="77" t="s">
        <v>4813</v>
      </c>
      <c r="J141" s="77"/>
      <c r="K141" s="77" t="s">
        <v>24</v>
      </c>
      <c r="L141" s="78"/>
      <c r="M141" s="78"/>
      <c r="N141" s="78"/>
      <c r="O141" s="78"/>
      <c r="P141" s="78"/>
      <c r="Q141" s="77" t="s">
        <v>4803</v>
      </c>
    </row>
    <row r="142" customHeight="1" spans="1:17">
      <c r="A142" s="76"/>
      <c r="B142" s="6" t="s">
        <v>7602</v>
      </c>
      <c r="C142" s="6" t="s">
        <v>7610</v>
      </c>
      <c r="D142" s="77" t="s">
        <v>7251</v>
      </c>
      <c r="E142" s="77" t="s">
        <v>7611</v>
      </c>
      <c r="F142" s="77" t="s">
        <v>2836</v>
      </c>
      <c r="G142" s="77" t="s">
        <v>5081</v>
      </c>
      <c r="H142" s="77" t="s">
        <v>5325</v>
      </c>
      <c r="I142" s="77" t="s">
        <v>7306</v>
      </c>
      <c r="J142" s="77"/>
      <c r="K142" s="77" t="s">
        <v>24</v>
      </c>
      <c r="L142" s="78"/>
      <c r="M142" s="78"/>
      <c r="N142" s="78"/>
      <c r="O142" s="78"/>
      <c r="P142" s="78"/>
      <c r="Q142" s="77" t="s">
        <v>4803</v>
      </c>
    </row>
    <row r="143" customHeight="1" spans="1:17">
      <c r="A143" s="76"/>
      <c r="B143" s="6" t="s">
        <v>7602</v>
      </c>
      <c r="C143" s="6" t="s">
        <v>7612</v>
      </c>
      <c r="D143" s="77" t="s">
        <v>7251</v>
      </c>
      <c r="E143" s="77" t="s">
        <v>7613</v>
      </c>
      <c r="F143" s="77" t="s">
        <v>2629</v>
      </c>
      <c r="G143" s="77" t="s">
        <v>7614</v>
      </c>
      <c r="H143" s="77" t="s">
        <v>7465</v>
      </c>
      <c r="I143" s="77" t="s">
        <v>7306</v>
      </c>
      <c r="J143" s="77"/>
      <c r="K143" s="77" t="s">
        <v>24</v>
      </c>
      <c r="L143" s="78"/>
      <c r="M143" s="78"/>
      <c r="N143" s="78"/>
      <c r="O143" s="78"/>
      <c r="P143" s="78"/>
      <c r="Q143" s="77" t="s">
        <v>4803</v>
      </c>
    </row>
    <row r="144" customHeight="1" spans="1:17">
      <c r="A144" s="76"/>
      <c r="B144" s="6" t="s">
        <v>7602</v>
      </c>
      <c r="C144" s="6" t="s">
        <v>7612</v>
      </c>
      <c r="D144" s="77" t="s">
        <v>7251</v>
      </c>
      <c r="E144" s="77"/>
      <c r="F144" s="77" t="s">
        <v>2629</v>
      </c>
      <c r="G144" s="77" t="s">
        <v>7615</v>
      </c>
      <c r="H144" s="77" t="s">
        <v>7465</v>
      </c>
      <c r="I144" s="77" t="s">
        <v>7306</v>
      </c>
      <c r="J144" s="77"/>
      <c r="K144" s="77" t="s">
        <v>24</v>
      </c>
      <c r="L144" s="78"/>
      <c r="M144" s="78"/>
      <c r="N144" s="78"/>
      <c r="O144" s="78"/>
      <c r="P144" s="78"/>
      <c r="Q144" s="77" t="s">
        <v>4803</v>
      </c>
    </row>
    <row r="145" customHeight="1" spans="1:17">
      <c r="A145" s="76"/>
      <c r="B145" s="6" t="s">
        <v>7602</v>
      </c>
      <c r="C145" s="6" t="s">
        <v>5109</v>
      </c>
      <c r="D145" s="77" t="s">
        <v>7251</v>
      </c>
      <c r="E145" s="77"/>
      <c r="F145" s="77" t="s">
        <v>7616</v>
      </c>
      <c r="G145" s="77" t="s">
        <v>7617</v>
      </c>
      <c r="H145" s="77" t="s">
        <v>7618</v>
      </c>
      <c r="I145" s="77" t="s">
        <v>7306</v>
      </c>
      <c r="J145" s="77"/>
      <c r="K145" s="77" t="s">
        <v>24</v>
      </c>
      <c r="L145" s="78"/>
      <c r="M145" s="78"/>
      <c r="N145" s="78"/>
      <c r="O145" s="78"/>
      <c r="P145" s="78"/>
      <c r="Q145" s="77" t="s">
        <v>4803</v>
      </c>
    </row>
    <row r="146" customHeight="1" spans="1:17">
      <c r="A146" s="76"/>
      <c r="B146" s="6" t="s">
        <v>7602</v>
      </c>
      <c r="C146" s="6" t="s">
        <v>7619</v>
      </c>
      <c r="D146" s="77" t="s">
        <v>7251</v>
      </c>
      <c r="E146" s="77" t="s">
        <v>7620</v>
      </c>
      <c r="F146" s="77" t="s">
        <v>7621</v>
      </c>
      <c r="G146" s="77" t="s">
        <v>7598</v>
      </c>
      <c r="H146" s="77" t="s">
        <v>7609</v>
      </c>
      <c r="I146" s="77" t="s">
        <v>4813</v>
      </c>
      <c r="J146" s="77"/>
      <c r="K146" s="77" t="s">
        <v>24</v>
      </c>
      <c r="L146" s="78"/>
      <c r="M146" s="78"/>
      <c r="N146" s="78"/>
      <c r="O146" s="78"/>
      <c r="P146" s="78"/>
      <c r="Q146" s="77" t="s">
        <v>4803</v>
      </c>
    </row>
    <row r="147" customHeight="1" spans="1:17">
      <c r="A147" s="74"/>
      <c r="B147" s="75" t="s">
        <v>7622</v>
      </c>
      <c r="C147" s="74"/>
      <c r="D147" s="74"/>
      <c r="E147" s="74"/>
      <c r="F147" s="74"/>
      <c r="G147" s="74"/>
      <c r="H147" s="74"/>
      <c r="I147" s="74"/>
      <c r="J147" s="74"/>
      <c r="K147" s="74"/>
      <c r="L147" s="74"/>
      <c r="M147" s="74"/>
      <c r="N147" s="74"/>
      <c r="O147" s="74"/>
      <c r="P147" s="74"/>
      <c r="Q147" s="74"/>
    </row>
    <row r="148" customHeight="1" spans="1:17">
      <c r="A148" s="76"/>
      <c r="B148" s="6" t="s">
        <v>642</v>
      </c>
      <c r="C148" s="6" t="s">
        <v>7623</v>
      </c>
      <c r="D148" s="77" t="s">
        <v>7251</v>
      </c>
      <c r="E148" s="77" t="s">
        <v>7624</v>
      </c>
      <c r="F148" s="77" t="s">
        <v>7625</v>
      </c>
      <c r="G148" s="77" t="s">
        <v>7626</v>
      </c>
      <c r="H148" s="77" t="s">
        <v>5124</v>
      </c>
      <c r="I148" s="77" t="s">
        <v>7306</v>
      </c>
      <c r="J148" s="77"/>
      <c r="K148" s="77" t="s">
        <v>24</v>
      </c>
      <c r="L148" s="78"/>
      <c r="M148" s="78"/>
      <c r="N148" s="78"/>
      <c r="O148" s="78"/>
      <c r="P148" s="78"/>
      <c r="Q148" s="77" t="s">
        <v>4803</v>
      </c>
    </row>
    <row r="149" customHeight="1" spans="1:17">
      <c r="A149" s="76"/>
      <c r="B149" s="6" t="s">
        <v>642</v>
      </c>
      <c r="C149" s="6" t="s">
        <v>7627</v>
      </c>
      <c r="D149" s="77" t="s">
        <v>7251</v>
      </c>
      <c r="E149" s="77" t="s">
        <v>7628</v>
      </c>
      <c r="F149" s="77" t="s">
        <v>7629</v>
      </c>
      <c r="G149" s="77" t="s">
        <v>7254</v>
      </c>
      <c r="H149" s="77" t="s">
        <v>5124</v>
      </c>
      <c r="I149" s="77" t="s">
        <v>7306</v>
      </c>
      <c r="J149" s="77"/>
      <c r="K149" s="77" t="s">
        <v>24</v>
      </c>
      <c r="L149" s="78"/>
      <c r="M149" s="78"/>
      <c r="N149" s="78"/>
      <c r="O149" s="78"/>
      <c r="P149" s="78"/>
      <c r="Q149" s="77" t="s">
        <v>4803</v>
      </c>
    </row>
    <row r="150" customHeight="1" spans="1:17">
      <c r="A150" s="76"/>
      <c r="B150" s="6" t="s">
        <v>642</v>
      </c>
      <c r="C150" s="6" t="s">
        <v>7630</v>
      </c>
      <c r="D150" s="77" t="s">
        <v>7251</v>
      </c>
      <c r="E150" s="77" t="s">
        <v>7631</v>
      </c>
      <c r="F150" s="77" t="s">
        <v>2534</v>
      </c>
      <c r="G150" s="77" t="s">
        <v>7626</v>
      </c>
      <c r="H150" s="77" t="s">
        <v>7609</v>
      </c>
      <c r="I150" s="77" t="s">
        <v>7306</v>
      </c>
      <c r="J150" s="77"/>
      <c r="K150" s="77" t="s">
        <v>24</v>
      </c>
      <c r="L150" s="78"/>
      <c r="M150" s="78"/>
      <c r="N150" s="78"/>
      <c r="O150" s="78"/>
      <c r="P150" s="78"/>
      <c r="Q150" s="77" t="s">
        <v>4803</v>
      </c>
    </row>
    <row r="151" customHeight="1" spans="1:17">
      <c r="A151" s="76"/>
      <c r="B151" s="6" t="s">
        <v>642</v>
      </c>
      <c r="C151" s="6" t="s">
        <v>6781</v>
      </c>
      <c r="D151" s="77" t="s">
        <v>7251</v>
      </c>
      <c r="E151" s="77" t="s">
        <v>7632</v>
      </c>
      <c r="F151" s="77"/>
      <c r="G151" s="77"/>
      <c r="H151" s="77"/>
      <c r="I151" s="77"/>
      <c r="J151" s="77"/>
      <c r="K151" s="77" t="s">
        <v>24</v>
      </c>
      <c r="L151" s="78"/>
      <c r="M151" s="78"/>
      <c r="N151" s="78"/>
      <c r="O151" s="78"/>
      <c r="P151" s="78"/>
      <c r="Q151" s="77" t="s">
        <v>4803</v>
      </c>
    </row>
    <row r="152" customHeight="1" spans="1:17">
      <c r="A152" s="76"/>
      <c r="B152" s="6" t="s">
        <v>642</v>
      </c>
      <c r="C152" s="6" t="s">
        <v>7633</v>
      </c>
      <c r="D152" s="77" t="s">
        <v>7251</v>
      </c>
      <c r="E152" s="77" t="s">
        <v>7634</v>
      </c>
      <c r="F152" s="77" t="s">
        <v>5747</v>
      </c>
      <c r="G152" s="77" t="s">
        <v>6808</v>
      </c>
      <c r="H152" s="77" t="s">
        <v>4867</v>
      </c>
      <c r="I152" s="77" t="s">
        <v>4813</v>
      </c>
      <c r="J152" s="77"/>
      <c r="K152" s="77" t="s">
        <v>24</v>
      </c>
      <c r="L152" s="78"/>
      <c r="M152" s="78"/>
      <c r="N152" s="78"/>
      <c r="O152" s="78"/>
      <c r="P152" s="78"/>
      <c r="Q152" s="77" t="s">
        <v>4803</v>
      </c>
    </row>
    <row r="153" customHeight="1" spans="1:17">
      <c r="A153" s="76"/>
      <c r="B153" s="6" t="s">
        <v>642</v>
      </c>
      <c r="C153" s="6" t="s">
        <v>6788</v>
      </c>
      <c r="D153" s="77" t="s">
        <v>7251</v>
      </c>
      <c r="E153" s="77" t="s">
        <v>7635</v>
      </c>
      <c r="F153" s="77" t="s">
        <v>2707</v>
      </c>
      <c r="G153" s="77" t="s">
        <v>4236</v>
      </c>
      <c r="H153" s="77" t="s">
        <v>5114</v>
      </c>
      <c r="I153" s="77" t="s">
        <v>4813</v>
      </c>
      <c r="J153" s="77"/>
      <c r="K153" s="77" t="s">
        <v>24</v>
      </c>
      <c r="L153" s="78"/>
      <c r="M153" s="78"/>
      <c r="N153" s="78"/>
      <c r="O153" s="78"/>
      <c r="P153" s="78"/>
      <c r="Q153" s="77" t="s">
        <v>4803</v>
      </c>
    </row>
    <row r="154" customHeight="1" spans="1:17">
      <c r="A154" s="76"/>
      <c r="B154" s="6" t="s">
        <v>642</v>
      </c>
      <c r="C154" s="6" t="s">
        <v>6795</v>
      </c>
      <c r="D154" s="77" t="s">
        <v>7251</v>
      </c>
      <c r="E154" s="77" t="s">
        <v>7636</v>
      </c>
      <c r="F154" s="77" t="s">
        <v>2697</v>
      </c>
      <c r="G154" s="77" t="s">
        <v>5042</v>
      </c>
      <c r="H154" s="77" t="s">
        <v>5082</v>
      </c>
      <c r="I154" s="77" t="s">
        <v>4813</v>
      </c>
      <c r="J154" s="77"/>
      <c r="K154" s="77" t="s">
        <v>24</v>
      </c>
      <c r="L154" s="78"/>
      <c r="M154" s="78"/>
      <c r="N154" s="78"/>
      <c r="O154" s="78"/>
      <c r="P154" s="78"/>
      <c r="Q154" s="77" t="s">
        <v>4803</v>
      </c>
    </row>
    <row r="155" customHeight="1" spans="1:17">
      <c r="A155" s="76"/>
      <c r="B155" s="6" t="s">
        <v>642</v>
      </c>
      <c r="C155" s="6" t="s">
        <v>6800</v>
      </c>
      <c r="D155" s="77" t="s">
        <v>7251</v>
      </c>
      <c r="E155" s="77" t="s">
        <v>7637</v>
      </c>
      <c r="F155" s="77" t="s">
        <v>3170</v>
      </c>
      <c r="G155" s="77" t="s">
        <v>7400</v>
      </c>
      <c r="H155" s="77" t="s">
        <v>5082</v>
      </c>
      <c r="I155" s="77" t="s">
        <v>4813</v>
      </c>
      <c r="J155" s="77"/>
      <c r="K155" s="77" t="s">
        <v>24</v>
      </c>
      <c r="L155" s="78"/>
      <c r="M155" s="78"/>
      <c r="N155" s="78"/>
      <c r="O155" s="78"/>
      <c r="P155" s="78"/>
      <c r="Q155" s="77" t="s">
        <v>4803</v>
      </c>
    </row>
    <row r="156" customHeight="1" spans="1:17">
      <c r="A156" s="76"/>
      <c r="B156" s="6" t="s">
        <v>642</v>
      </c>
      <c r="C156" s="6" t="s">
        <v>7638</v>
      </c>
      <c r="D156" s="77" t="s">
        <v>7251</v>
      </c>
      <c r="E156" s="77" t="s">
        <v>7639</v>
      </c>
      <c r="F156" s="77" t="s">
        <v>7640</v>
      </c>
      <c r="G156" s="77" t="s">
        <v>7484</v>
      </c>
      <c r="H156" s="77" t="s">
        <v>5074</v>
      </c>
      <c r="I156" s="77" t="s">
        <v>7306</v>
      </c>
      <c r="J156" s="77"/>
      <c r="K156" s="77" t="s">
        <v>24</v>
      </c>
      <c r="L156" s="78"/>
      <c r="M156" s="78"/>
      <c r="N156" s="78"/>
      <c r="O156" s="78"/>
      <c r="P156" s="78"/>
      <c r="Q156" s="77" t="s">
        <v>4803</v>
      </c>
    </row>
    <row r="157" customHeight="1" spans="1:17">
      <c r="A157" s="76"/>
      <c r="B157" s="6" t="s">
        <v>642</v>
      </c>
      <c r="C157" s="6" t="s">
        <v>7641</v>
      </c>
      <c r="D157" s="77" t="s">
        <v>7251</v>
      </c>
      <c r="E157" s="77" t="s">
        <v>7642</v>
      </c>
      <c r="F157" s="77" t="s">
        <v>4145</v>
      </c>
      <c r="G157" s="77" t="s">
        <v>5758</v>
      </c>
      <c r="H157" s="77" t="s">
        <v>5082</v>
      </c>
      <c r="I157" s="77" t="s">
        <v>7306</v>
      </c>
      <c r="J157" s="77"/>
      <c r="K157" s="77" t="s">
        <v>24</v>
      </c>
      <c r="L157" s="78"/>
      <c r="M157" s="78"/>
      <c r="N157" s="78"/>
      <c r="O157" s="78"/>
      <c r="P157" s="78"/>
      <c r="Q157" s="77" t="s">
        <v>4803</v>
      </c>
    </row>
    <row r="158" customHeight="1" spans="1:17">
      <c r="A158" s="76"/>
      <c r="B158" s="6" t="s">
        <v>642</v>
      </c>
      <c r="C158" s="6" t="s">
        <v>7643</v>
      </c>
      <c r="D158" s="77" t="s">
        <v>7251</v>
      </c>
      <c r="E158" s="77" t="s">
        <v>7644</v>
      </c>
      <c r="F158" s="77" t="s">
        <v>7645</v>
      </c>
      <c r="G158" s="77" t="s">
        <v>7646</v>
      </c>
      <c r="H158" s="77" t="s">
        <v>7609</v>
      </c>
      <c r="I158" s="77" t="s">
        <v>7306</v>
      </c>
      <c r="J158" s="77"/>
      <c r="K158" s="77" t="s">
        <v>24</v>
      </c>
      <c r="L158" s="78"/>
      <c r="M158" s="78"/>
      <c r="N158" s="78"/>
      <c r="O158" s="78"/>
      <c r="P158" s="78"/>
      <c r="Q158" s="77" t="s">
        <v>4803</v>
      </c>
    </row>
    <row r="159" customHeight="1" spans="1:17">
      <c r="A159" s="76"/>
      <c r="B159" s="6" t="s">
        <v>642</v>
      </c>
      <c r="C159" s="6" t="s">
        <v>6827</v>
      </c>
      <c r="D159" s="77" t="s">
        <v>7251</v>
      </c>
      <c r="E159" s="77" t="s">
        <v>7647</v>
      </c>
      <c r="F159" s="77" t="s">
        <v>7648</v>
      </c>
      <c r="G159" s="77" t="s">
        <v>7649</v>
      </c>
      <c r="H159" s="77" t="s">
        <v>4867</v>
      </c>
      <c r="I159" s="77" t="s">
        <v>7306</v>
      </c>
      <c r="J159" s="77"/>
      <c r="K159" s="77" t="s">
        <v>24</v>
      </c>
      <c r="L159" s="78"/>
      <c r="M159" s="78"/>
      <c r="N159" s="78"/>
      <c r="O159" s="78"/>
      <c r="P159" s="78"/>
      <c r="Q159" s="77" t="s">
        <v>4803</v>
      </c>
    </row>
    <row r="160" customHeight="1" spans="1:17">
      <c r="A160" s="76"/>
      <c r="B160" s="6" t="s">
        <v>642</v>
      </c>
      <c r="C160" s="6" t="s">
        <v>6830</v>
      </c>
      <c r="D160" s="77" t="s">
        <v>7251</v>
      </c>
      <c r="E160" s="77" t="s">
        <v>7650</v>
      </c>
      <c r="F160" s="77" t="s">
        <v>7651</v>
      </c>
      <c r="G160" s="77" t="s">
        <v>7652</v>
      </c>
      <c r="H160" s="77" t="s">
        <v>7353</v>
      </c>
      <c r="I160" s="77" t="s">
        <v>7306</v>
      </c>
      <c r="J160" s="77"/>
      <c r="K160" s="77" t="s">
        <v>24</v>
      </c>
      <c r="L160" s="78"/>
      <c r="M160" s="78"/>
      <c r="N160" s="78"/>
      <c r="O160" s="78"/>
      <c r="P160" s="78"/>
      <c r="Q160" s="77" t="s">
        <v>4803</v>
      </c>
    </row>
    <row r="161" customHeight="1" spans="1:17">
      <c r="A161" s="76"/>
      <c r="B161" s="6" t="s">
        <v>642</v>
      </c>
      <c r="C161" s="6" t="s">
        <v>7653</v>
      </c>
      <c r="D161" s="77" t="s">
        <v>7251</v>
      </c>
      <c r="E161" s="77" t="s">
        <v>7654</v>
      </c>
      <c r="F161" s="77" t="s">
        <v>4969</v>
      </c>
      <c r="G161" s="77" t="s">
        <v>7655</v>
      </c>
      <c r="H161" s="77" t="s">
        <v>5194</v>
      </c>
      <c r="I161" s="77" t="s">
        <v>7306</v>
      </c>
      <c r="J161" s="77"/>
      <c r="K161" s="77" t="s">
        <v>24</v>
      </c>
      <c r="L161" s="78"/>
      <c r="M161" s="78"/>
      <c r="N161" s="78"/>
      <c r="O161" s="78"/>
      <c r="P161" s="78"/>
      <c r="Q161" s="77" t="s">
        <v>4803</v>
      </c>
    </row>
    <row r="162" customHeight="1" spans="1:17">
      <c r="A162" s="76"/>
      <c r="B162" s="6" t="s">
        <v>642</v>
      </c>
      <c r="C162" s="6" t="s">
        <v>6850</v>
      </c>
      <c r="D162" s="77" t="s">
        <v>7251</v>
      </c>
      <c r="E162" s="77" t="s">
        <v>7656</v>
      </c>
      <c r="F162" s="77" t="s">
        <v>7657</v>
      </c>
      <c r="G162" s="77" t="s">
        <v>7448</v>
      </c>
      <c r="H162" s="77" t="s">
        <v>5082</v>
      </c>
      <c r="I162" s="77" t="s">
        <v>7306</v>
      </c>
      <c r="J162" s="77"/>
      <c r="K162" s="77" t="s">
        <v>24</v>
      </c>
      <c r="L162" s="78"/>
      <c r="M162" s="78"/>
      <c r="N162" s="78"/>
      <c r="O162" s="78"/>
      <c r="P162" s="78"/>
      <c r="Q162" s="77" t="s">
        <v>4803</v>
      </c>
    </row>
    <row r="163" customHeight="1" spans="1:17">
      <c r="A163" s="76"/>
      <c r="B163" s="6" t="s">
        <v>642</v>
      </c>
      <c r="C163" s="6" t="s">
        <v>6850</v>
      </c>
      <c r="D163" s="77" t="s">
        <v>7251</v>
      </c>
      <c r="E163" s="77" t="s">
        <v>7658</v>
      </c>
      <c r="F163" s="77" t="s">
        <v>7659</v>
      </c>
      <c r="G163" s="77" t="s">
        <v>7660</v>
      </c>
      <c r="H163" s="77" t="s">
        <v>5082</v>
      </c>
      <c r="I163" s="77" t="s">
        <v>7306</v>
      </c>
      <c r="J163" s="77"/>
      <c r="K163" s="77" t="s">
        <v>24</v>
      </c>
      <c r="L163" s="78"/>
      <c r="M163" s="78"/>
      <c r="N163" s="78"/>
      <c r="O163" s="78"/>
      <c r="P163" s="78"/>
      <c r="Q163" s="77" t="s">
        <v>4803</v>
      </c>
    </row>
    <row r="164" customHeight="1" spans="1:17">
      <c r="A164" s="76"/>
      <c r="B164" s="6" t="s">
        <v>642</v>
      </c>
      <c r="C164" s="6" t="s">
        <v>6861</v>
      </c>
      <c r="D164" s="77" t="s">
        <v>7251</v>
      </c>
      <c r="E164" s="77" t="s">
        <v>7661</v>
      </c>
      <c r="F164" s="77" t="s">
        <v>7662</v>
      </c>
      <c r="G164" s="77" t="s">
        <v>7663</v>
      </c>
      <c r="H164" s="77" t="s">
        <v>4971</v>
      </c>
      <c r="I164" s="77" t="s">
        <v>7306</v>
      </c>
      <c r="J164" s="77"/>
      <c r="K164" s="77" t="s">
        <v>24</v>
      </c>
      <c r="L164" s="78"/>
      <c r="M164" s="78"/>
      <c r="N164" s="78"/>
      <c r="O164" s="78"/>
      <c r="P164" s="78"/>
      <c r="Q164" s="77" t="s">
        <v>4803</v>
      </c>
    </row>
    <row r="165" customHeight="1" spans="1:17">
      <c r="A165" s="76"/>
      <c r="B165" s="6" t="s">
        <v>642</v>
      </c>
      <c r="C165" s="6" t="s">
        <v>6864</v>
      </c>
      <c r="D165" s="77" t="s">
        <v>7251</v>
      </c>
      <c r="E165" s="77" t="s">
        <v>7664</v>
      </c>
      <c r="F165" s="77" t="s">
        <v>7665</v>
      </c>
      <c r="G165" s="77" t="s">
        <v>7666</v>
      </c>
      <c r="H165" s="77" t="s">
        <v>7667</v>
      </c>
      <c r="I165" s="77" t="s">
        <v>4813</v>
      </c>
      <c r="J165" s="77"/>
      <c r="K165" s="77" t="s">
        <v>24</v>
      </c>
      <c r="L165" s="78"/>
      <c r="M165" s="78"/>
      <c r="N165" s="78"/>
      <c r="O165" s="78"/>
      <c r="P165" s="78"/>
      <c r="Q165" s="77" t="s">
        <v>4803</v>
      </c>
    </row>
    <row r="166" customHeight="1" spans="1:17">
      <c r="A166" s="76"/>
      <c r="B166" s="6" t="s">
        <v>642</v>
      </c>
      <c r="C166" s="6" t="s">
        <v>6869</v>
      </c>
      <c r="D166" s="77" t="s">
        <v>7251</v>
      </c>
      <c r="E166" s="77" t="s">
        <v>7668</v>
      </c>
      <c r="F166" s="77" t="s">
        <v>7669</v>
      </c>
      <c r="G166" s="77" t="s">
        <v>7626</v>
      </c>
      <c r="H166" s="77" t="s">
        <v>5124</v>
      </c>
      <c r="I166" s="77" t="s">
        <v>7306</v>
      </c>
      <c r="J166" s="77"/>
      <c r="K166" s="77" t="s">
        <v>24</v>
      </c>
      <c r="L166" s="78"/>
      <c r="M166" s="78"/>
      <c r="N166" s="78"/>
      <c r="O166" s="78"/>
      <c r="P166" s="78"/>
      <c r="Q166" s="77" t="s">
        <v>4803</v>
      </c>
    </row>
    <row r="167" customHeight="1" spans="1:17">
      <c r="A167" s="76"/>
      <c r="B167" s="6" t="s">
        <v>642</v>
      </c>
      <c r="C167" s="6" t="s">
        <v>6873</v>
      </c>
      <c r="D167" s="77" t="s">
        <v>7251</v>
      </c>
      <c r="E167" s="77" t="s">
        <v>7670</v>
      </c>
      <c r="F167" s="77" t="s">
        <v>7671</v>
      </c>
      <c r="G167" s="77" t="s">
        <v>7672</v>
      </c>
      <c r="H167" s="77" t="s">
        <v>5082</v>
      </c>
      <c r="I167" s="77" t="s">
        <v>7306</v>
      </c>
      <c r="J167" s="77"/>
      <c r="K167" s="77" t="s">
        <v>24</v>
      </c>
      <c r="L167" s="78"/>
      <c r="M167" s="78"/>
      <c r="N167" s="78"/>
      <c r="O167" s="78"/>
      <c r="P167" s="78"/>
      <c r="Q167" s="77" t="s">
        <v>4803</v>
      </c>
    </row>
    <row r="168" customHeight="1" spans="1:17">
      <c r="A168" s="76"/>
      <c r="B168" s="6" t="s">
        <v>642</v>
      </c>
      <c r="C168" s="6" t="s">
        <v>7673</v>
      </c>
      <c r="D168" s="77" t="s">
        <v>7251</v>
      </c>
      <c r="E168" s="77" t="s">
        <v>7674</v>
      </c>
      <c r="F168" s="77" t="s">
        <v>7675</v>
      </c>
      <c r="G168" s="77" t="s">
        <v>7676</v>
      </c>
      <c r="H168" s="77" t="s">
        <v>7353</v>
      </c>
      <c r="I168" s="77" t="s">
        <v>4813</v>
      </c>
      <c r="J168" s="77"/>
      <c r="K168" s="77" t="s">
        <v>24</v>
      </c>
      <c r="L168" s="78"/>
      <c r="M168" s="78"/>
      <c r="N168" s="78"/>
      <c r="O168" s="78"/>
      <c r="P168" s="78"/>
      <c r="Q168" s="77" t="s">
        <v>4803</v>
      </c>
    </row>
    <row r="169" customHeight="1" spans="1:17">
      <c r="A169" s="76"/>
      <c r="B169" s="6" t="s">
        <v>642</v>
      </c>
      <c r="C169" s="6" t="s">
        <v>7677</v>
      </c>
      <c r="D169" s="77" t="s">
        <v>7251</v>
      </c>
      <c r="E169" s="77" t="s">
        <v>7678</v>
      </c>
      <c r="F169" s="77" t="s">
        <v>5083</v>
      </c>
      <c r="G169" s="77" t="s">
        <v>5184</v>
      </c>
      <c r="H169" s="77" t="s">
        <v>5124</v>
      </c>
      <c r="I169" s="77" t="s">
        <v>4813</v>
      </c>
      <c r="J169" s="77"/>
      <c r="K169" s="77" t="s">
        <v>24</v>
      </c>
      <c r="L169" s="78"/>
      <c r="M169" s="78"/>
      <c r="N169" s="78"/>
      <c r="O169" s="78"/>
      <c r="P169" s="78"/>
      <c r="Q169" s="77" t="s">
        <v>4803</v>
      </c>
    </row>
    <row r="170" customHeight="1" spans="1:17">
      <c r="A170" s="76"/>
      <c r="B170" s="6" t="s">
        <v>642</v>
      </c>
      <c r="C170" s="6" t="s">
        <v>6883</v>
      </c>
      <c r="D170" s="77" t="s">
        <v>7251</v>
      </c>
      <c r="E170" s="77" t="s">
        <v>7679</v>
      </c>
      <c r="F170" s="77" t="s">
        <v>3958</v>
      </c>
      <c r="G170" s="77" t="s">
        <v>7680</v>
      </c>
      <c r="H170" s="77" t="s">
        <v>6637</v>
      </c>
      <c r="I170" s="77" t="s">
        <v>4813</v>
      </c>
      <c r="J170" s="77"/>
      <c r="K170" s="77" t="s">
        <v>24</v>
      </c>
      <c r="L170" s="78"/>
      <c r="M170" s="78"/>
      <c r="N170" s="78"/>
      <c r="O170" s="78"/>
      <c r="P170" s="78"/>
      <c r="Q170" s="77" t="s">
        <v>4803</v>
      </c>
    </row>
    <row r="171" customHeight="1" spans="1:17">
      <c r="A171" s="76"/>
      <c r="B171" s="6" t="s">
        <v>642</v>
      </c>
      <c r="C171" s="6" t="s">
        <v>7681</v>
      </c>
      <c r="D171" s="77" t="s">
        <v>7251</v>
      </c>
      <c r="E171" s="77" t="s">
        <v>7682</v>
      </c>
      <c r="F171" s="77" t="s">
        <v>7426</v>
      </c>
      <c r="G171" s="77" t="s">
        <v>7683</v>
      </c>
      <c r="H171" s="77" t="s">
        <v>4867</v>
      </c>
      <c r="I171" s="77" t="s">
        <v>7306</v>
      </c>
      <c r="J171" s="77"/>
      <c r="K171" s="77" t="s">
        <v>24</v>
      </c>
      <c r="L171" s="78"/>
      <c r="M171" s="78"/>
      <c r="N171" s="78"/>
      <c r="O171" s="78"/>
      <c r="P171" s="78"/>
      <c r="Q171" s="77" t="s">
        <v>4803</v>
      </c>
    </row>
    <row r="172" customHeight="1" spans="1:17">
      <c r="A172" s="76"/>
      <c r="B172" s="6" t="s">
        <v>642</v>
      </c>
      <c r="C172" s="6" t="s">
        <v>7684</v>
      </c>
      <c r="D172" s="77" t="s">
        <v>7251</v>
      </c>
      <c r="E172" s="77" t="s">
        <v>7685</v>
      </c>
      <c r="F172" s="77" t="s">
        <v>3163</v>
      </c>
      <c r="G172" s="77" t="s">
        <v>7686</v>
      </c>
      <c r="H172" s="77" t="s">
        <v>4867</v>
      </c>
      <c r="I172" s="77" t="s">
        <v>7306</v>
      </c>
      <c r="J172" s="77"/>
      <c r="K172" s="77" t="s">
        <v>24</v>
      </c>
      <c r="L172" s="78"/>
      <c r="M172" s="78"/>
      <c r="N172" s="78"/>
      <c r="O172" s="78"/>
      <c r="P172" s="78"/>
      <c r="Q172" s="77" t="s">
        <v>4803</v>
      </c>
    </row>
    <row r="173" customHeight="1" spans="1:17">
      <c r="A173" s="76"/>
      <c r="B173" s="6" t="s">
        <v>642</v>
      </c>
      <c r="C173" s="6" t="s">
        <v>7687</v>
      </c>
      <c r="D173" s="77" t="s">
        <v>7251</v>
      </c>
      <c r="E173" s="77" t="s">
        <v>7688</v>
      </c>
      <c r="F173" s="77" t="s">
        <v>7092</v>
      </c>
      <c r="G173" s="77" t="s">
        <v>7689</v>
      </c>
      <c r="H173" s="77" t="s">
        <v>5194</v>
      </c>
      <c r="I173" s="77" t="s">
        <v>4813</v>
      </c>
      <c r="J173" s="77"/>
      <c r="K173" s="77" t="s">
        <v>24</v>
      </c>
      <c r="L173" s="78"/>
      <c r="M173" s="78"/>
      <c r="N173" s="78"/>
      <c r="O173" s="78"/>
      <c r="P173" s="78"/>
      <c r="Q173" s="77" t="s">
        <v>4803</v>
      </c>
    </row>
    <row r="174" customHeight="1" spans="1:17">
      <c r="A174" s="76"/>
      <c r="B174" s="6" t="s">
        <v>642</v>
      </c>
      <c r="C174" s="6" t="s">
        <v>6904</v>
      </c>
      <c r="D174" s="77" t="s">
        <v>7251</v>
      </c>
      <c r="E174" s="77" t="s">
        <v>7690</v>
      </c>
      <c r="F174" s="77" t="s">
        <v>7691</v>
      </c>
      <c r="G174" s="77" t="s">
        <v>7692</v>
      </c>
      <c r="H174" s="77" t="s">
        <v>4867</v>
      </c>
      <c r="I174" s="77" t="s">
        <v>7306</v>
      </c>
      <c r="J174" s="77"/>
      <c r="K174" s="77" t="s">
        <v>24</v>
      </c>
      <c r="L174" s="78"/>
      <c r="M174" s="78"/>
      <c r="N174" s="78"/>
      <c r="O174" s="78"/>
      <c r="P174" s="78"/>
      <c r="Q174" s="77" t="s">
        <v>4803</v>
      </c>
    </row>
    <row r="175" customHeight="1" spans="1:17">
      <c r="A175" s="76"/>
      <c r="B175" s="6" t="s">
        <v>642</v>
      </c>
      <c r="C175" s="6" t="s">
        <v>7693</v>
      </c>
      <c r="D175" s="77" t="s">
        <v>7251</v>
      </c>
      <c r="E175" s="77" t="s">
        <v>7694</v>
      </c>
      <c r="F175" s="77" t="s">
        <v>3958</v>
      </c>
      <c r="G175" s="77" t="s">
        <v>7680</v>
      </c>
      <c r="H175" s="77" t="s">
        <v>6637</v>
      </c>
      <c r="I175" s="77" t="s">
        <v>7306</v>
      </c>
      <c r="J175" s="77"/>
      <c r="K175" s="77" t="s">
        <v>24</v>
      </c>
      <c r="L175" s="78"/>
      <c r="M175" s="78"/>
      <c r="N175" s="78"/>
      <c r="O175" s="78"/>
      <c r="P175" s="78"/>
      <c r="Q175" s="77" t="s">
        <v>4803</v>
      </c>
    </row>
    <row r="176" customHeight="1" spans="1:17">
      <c r="A176" s="76"/>
      <c r="B176" s="6" t="s">
        <v>642</v>
      </c>
      <c r="C176" s="6" t="s">
        <v>7695</v>
      </c>
      <c r="D176" s="77" t="s">
        <v>7251</v>
      </c>
      <c r="E176" s="77" t="s">
        <v>7696</v>
      </c>
      <c r="F176" s="77" t="s">
        <v>7697</v>
      </c>
      <c r="G176" s="77" t="s">
        <v>7698</v>
      </c>
      <c r="H176" s="77" t="s">
        <v>5539</v>
      </c>
      <c r="I176" s="77" t="s">
        <v>7306</v>
      </c>
      <c r="J176" s="77"/>
      <c r="K176" s="77" t="s">
        <v>24</v>
      </c>
      <c r="L176" s="78"/>
      <c r="M176" s="78"/>
      <c r="N176" s="78"/>
      <c r="O176" s="78"/>
      <c r="P176" s="78"/>
      <c r="Q176" s="77" t="s">
        <v>4803</v>
      </c>
    </row>
    <row r="177" customHeight="1" spans="1:17">
      <c r="A177" s="76"/>
      <c r="B177" s="6" t="s">
        <v>642</v>
      </c>
      <c r="C177" s="6" t="s">
        <v>6914</v>
      </c>
      <c r="D177" s="77" t="s">
        <v>7251</v>
      </c>
      <c r="E177" s="77" t="s">
        <v>7699</v>
      </c>
      <c r="F177" s="77" t="s">
        <v>7700</v>
      </c>
      <c r="G177" s="77" t="s">
        <v>7701</v>
      </c>
      <c r="H177" s="77" t="s">
        <v>5093</v>
      </c>
      <c r="I177" s="77" t="s">
        <v>4813</v>
      </c>
      <c r="J177" s="77"/>
      <c r="K177" s="77" t="s">
        <v>24</v>
      </c>
      <c r="L177" s="78"/>
      <c r="M177" s="78"/>
      <c r="N177" s="78"/>
      <c r="O177" s="78"/>
      <c r="P177" s="78"/>
      <c r="Q177" s="77" t="s">
        <v>4803</v>
      </c>
    </row>
    <row r="178" customHeight="1" spans="1:17">
      <c r="A178" s="76"/>
      <c r="B178" s="6" t="s">
        <v>642</v>
      </c>
      <c r="C178" s="6" t="s">
        <v>7702</v>
      </c>
      <c r="D178" s="77" t="s">
        <v>7251</v>
      </c>
      <c r="E178" s="77" t="s">
        <v>7703</v>
      </c>
      <c r="F178" s="77" t="s">
        <v>7704</v>
      </c>
      <c r="G178" s="77" t="s">
        <v>7705</v>
      </c>
      <c r="H178" s="77" t="s">
        <v>5124</v>
      </c>
      <c r="I178" s="77" t="s">
        <v>7306</v>
      </c>
      <c r="J178" s="77"/>
      <c r="K178" s="77" t="s">
        <v>24</v>
      </c>
      <c r="L178" s="78"/>
      <c r="M178" s="78"/>
      <c r="N178" s="78"/>
      <c r="O178" s="78"/>
      <c r="P178" s="78"/>
      <c r="Q178" s="77" t="s">
        <v>4803</v>
      </c>
    </row>
    <row r="179" customHeight="1" spans="1:17">
      <c r="A179" s="76"/>
      <c r="B179" s="6" t="s">
        <v>642</v>
      </c>
      <c r="C179" s="6" t="s">
        <v>7706</v>
      </c>
      <c r="D179" s="77" t="s">
        <v>7251</v>
      </c>
      <c r="E179" s="77" t="s">
        <v>7707</v>
      </c>
      <c r="F179" s="77" t="s">
        <v>5088</v>
      </c>
      <c r="G179" s="77" t="s">
        <v>7708</v>
      </c>
      <c r="H179" s="77" t="s">
        <v>5194</v>
      </c>
      <c r="I179" s="77" t="s">
        <v>7306</v>
      </c>
      <c r="J179" s="77"/>
      <c r="K179" s="77" t="s">
        <v>24</v>
      </c>
      <c r="L179" s="78"/>
      <c r="M179" s="78"/>
      <c r="N179" s="78"/>
      <c r="O179" s="78"/>
      <c r="P179" s="78"/>
      <c r="Q179" s="77" t="s">
        <v>4803</v>
      </c>
    </row>
    <row r="180" customHeight="1" spans="1:17">
      <c r="A180" s="76"/>
      <c r="B180" s="6" t="s">
        <v>642</v>
      </c>
      <c r="C180" s="6" t="s">
        <v>6941</v>
      </c>
      <c r="D180" s="77" t="s">
        <v>7251</v>
      </c>
      <c r="E180" s="77" t="s">
        <v>7709</v>
      </c>
      <c r="F180" s="77" t="s">
        <v>5088</v>
      </c>
      <c r="G180" s="77" t="s">
        <v>7708</v>
      </c>
      <c r="H180" s="77" t="s">
        <v>7710</v>
      </c>
      <c r="I180" s="77" t="s">
        <v>7306</v>
      </c>
      <c r="J180" s="77"/>
      <c r="K180" s="77" t="s">
        <v>24</v>
      </c>
      <c r="L180" s="78"/>
      <c r="M180" s="78"/>
      <c r="N180" s="78"/>
      <c r="O180" s="78"/>
      <c r="P180" s="78"/>
      <c r="Q180" s="77" t="s">
        <v>4803</v>
      </c>
    </row>
    <row r="181" customHeight="1" spans="1:17">
      <c r="A181" s="76"/>
      <c r="B181" s="6" t="s">
        <v>642</v>
      </c>
      <c r="C181" s="6" t="s">
        <v>7711</v>
      </c>
      <c r="D181" s="77" t="s">
        <v>7251</v>
      </c>
      <c r="E181" s="77" t="s">
        <v>7712</v>
      </c>
      <c r="F181" s="77" t="s">
        <v>7614</v>
      </c>
      <c r="G181" s="77" t="s">
        <v>7713</v>
      </c>
      <c r="H181" s="77" t="s">
        <v>4974</v>
      </c>
      <c r="I181" s="77" t="s">
        <v>4813</v>
      </c>
      <c r="J181" s="77"/>
      <c r="K181" s="77" t="s">
        <v>24</v>
      </c>
      <c r="L181" s="78"/>
      <c r="M181" s="78"/>
      <c r="N181" s="78"/>
      <c r="O181" s="78"/>
      <c r="P181" s="78"/>
      <c r="Q181" s="77" t="s">
        <v>4803</v>
      </c>
    </row>
    <row r="182" customHeight="1" spans="1:17">
      <c r="A182" s="76"/>
      <c r="B182" s="6" t="s">
        <v>642</v>
      </c>
      <c r="C182" s="6" t="s">
        <v>7714</v>
      </c>
      <c r="D182" s="77" t="s">
        <v>7251</v>
      </c>
      <c r="E182" s="77" t="s">
        <v>7715</v>
      </c>
      <c r="F182" s="77" t="s">
        <v>2534</v>
      </c>
      <c r="G182" s="77" t="s">
        <v>7626</v>
      </c>
      <c r="H182" s="77" t="s">
        <v>7609</v>
      </c>
      <c r="I182" s="77" t="s">
        <v>7306</v>
      </c>
      <c r="J182" s="77"/>
      <c r="K182" s="77" t="s">
        <v>24</v>
      </c>
      <c r="L182" s="78"/>
      <c r="M182" s="78"/>
      <c r="N182" s="78"/>
      <c r="O182" s="78"/>
      <c r="P182" s="78"/>
      <c r="Q182" s="77" t="s">
        <v>4803</v>
      </c>
    </row>
    <row r="183" customHeight="1" spans="1:17">
      <c r="A183" s="76"/>
      <c r="B183" s="6" t="s">
        <v>642</v>
      </c>
      <c r="C183" s="6" t="s">
        <v>7716</v>
      </c>
      <c r="D183" s="77" t="s">
        <v>7251</v>
      </c>
      <c r="E183" s="77" t="s">
        <v>7717</v>
      </c>
      <c r="F183" s="77" t="s">
        <v>3958</v>
      </c>
      <c r="G183" s="77" t="s">
        <v>7334</v>
      </c>
      <c r="H183" s="77" t="s">
        <v>5984</v>
      </c>
      <c r="I183" s="77" t="s">
        <v>7306</v>
      </c>
      <c r="J183" s="77"/>
      <c r="K183" s="77" t="s">
        <v>24</v>
      </c>
      <c r="L183" s="78"/>
      <c r="M183" s="78"/>
      <c r="N183" s="78"/>
      <c r="O183" s="78"/>
      <c r="P183" s="78"/>
      <c r="Q183" s="77" t="s">
        <v>4803</v>
      </c>
    </row>
    <row r="184" customHeight="1" spans="1:17">
      <c r="A184" s="76"/>
      <c r="B184" s="6" t="s">
        <v>642</v>
      </c>
      <c r="C184" s="6" t="s">
        <v>7718</v>
      </c>
      <c r="D184" s="77" t="s">
        <v>7251</v>
      </c>
      <c r="E184" s="77" t="s">
        <v>7719</v>
      </c>
      <c r="F184" s="77" t="s">
        <v>7720</v>
      </c>
      <c r="G184" s="77" t="s">
        <v>7488</v>
      </c>
      <c r="H184" s="77" t="s">
        <v>5124</v>
      </c>
      <c r="I184" s="77" t="s">
        <v>7306</v>
      </c>
      <c r="J184" s="77"/>
      <c r="K184" s="77" t="s">
        <v>24</v>
      </c>
      <c r="L184" s="78"/>
      <c r="M184" s="78"/>
      <c r="N184" s="78"/>
      <c r="O184" s="78"/>
      <c r="P184" s="78"/>
      <c r="Q184" s="77" t="s">
        <v>4803</v>
      </c>
    </row>
    <row r="185" customHeight="1" spans="1:17">
      <c r="A185" s="76"/>
      <c r="B185" s="6" t="s">
        <v>642</v>
      </c>
      <c r="C185" s="6" t="s">
        <v>6972</v>
      </c>
      <c r="D185" s="77" t="s">
        <v>7251</v>
      </c>
      <c r="E185" s="77" t="s">
        <v>7721</v>
      </c>
      <c r="F185" s="77" t="s">
        <v>3163</v>
      </c>
      <c r="G185" s="77" t="s">
        <v>7722</v>
      </c>
      <c r="H185" s="77" t="s">
        <v>5536</v>
      </c>
      <c r="I185" s="77" t="s">
        <v>7306</v>
      </c>
      <c r="J185" s="77"/>
      <c r="K185" s="77" t="s">
        <v>24</v>
      </c>
      <c r="L185" s="78"/>
      <c r="M185" s="78"/>
      <c r="N185" s="78"/>
      <c r="O185" s="78"/>
      <c r="P185" s="78"/>
      <c r="Q185" s="77" t="s">
        <v>4803</v>
      </c>
    </row>
    <row r="186" customHeight="1" spans="1:17">
      <c r="A186" s="76"/>
      <c r="B186" s="6" t="s">
        <v>642</v>
      </c>
      <c r="C186" s="6" t="s">
        <v>7005</v>
      </c>
      <c r="D186" s="77" t="s">
        <v>7251</v>
      </c>
      <c r="E186" s="77" t="s">
        <v>7723</v>
      </c>
      <c r="F186" s="77" t="s">
        <v>4280</v>
      </c>
      <c r="G186" s="77" t="s">
        <v>7724</v>
      </c>
      <c r="H186" s="77" t="s">
        <v>5124</v>
      </c>
      <c r="I186" s="77" t="s">
        <v>7306</v>
      </c>
      <c r="J186" s="77"/>
      <c r="K186" s="77" t="s">
        <v>24</v>
      </c>
      <c r="L186" s="78"/>
      <c r="M186" s="78"/>
      <c r="N186" s="78"/>
      <c r="O186" s="78"/>
      <c r="P186" s="78"/>
      <c r="Q186" s="77" t="s">
        <v>4803</v>
      </c>
    </row>
    <row r="187" customHeight="1" spans="1:17">
      <c r="A187" s="76"/>
      <c r="B187" s="6" t="s">
        <v>642</v>
      </c>
      <c r="C187" s="6" t="s">
        <v>7010</v>
      </c>
      <c r="D187" s="77" t="s">
        <v>7251</v>
      </c>
      <c r="E187" s="77" t="s">
        <v>7725</v>
      </c>
      <c r="F187" s="77" t="s">
        <v>4893</v>
      </c>
      <c r="G187" s="77" t="s">
        <v>5891</v>
      </c>
      <c r="H187" s="77" t="s">
        <v>5124</v>
      </c>
      <c r="I187" s="77" t="s">
        <v>7306</v>
      </c>
      <c r="J187" s="77"/>
      <c r="K187" s="77" t="s">
        <v>24</v>
      </c>
      <c r="L187" s="78"/>
      <c r="M187" s="78"/>
      <c r="N187" s="78"/>
      <c r="O187" s="78"/>
      <c r="P187" s="78"/>
      <c r="Q187" s="77" t="s">
        <v>4803</v>
      </c>
    </row>
    <row r="188" customHeight="1" spans="1:17">
      <c r="A188" s="76"/>
      <c r="B188" s="6" t="s">
        <v>642</v>
      </c>
      <c r="C188" s="6" t="s">
        <v>7726</v>
      </c>
      <c r="D188" s="77" t="s">
        <v>7251</v>
      </c>
      <c r="E188" s="77" t="s">
        <v>7727</v>
      </c>
      <c r="F188" s="77" t="s">
        <v>2828</v>
      </c>
      <c r="G188" s="77" t="s">
        <v>7728</v>
      </c>
      <c r="H188" s="77" t="s">
        <v>7609</v>
      </c>
      <c r="I188" s="77" t="s">
        <v>7306</v>
      </c>
      <c r="J188" s="77"/>
      <c r="K188" s="77" t="s">
        <v>24</v>
      </c>
      <c r="L188" s="78"/>
      <c r="M188" s="78"/>
      <c r="N188" s="78"/>
      <c r="O188" s="78"/>
      <c r="P188" s="78"/>
      <c r="Q188" s="77" t="s">
        <v>4803</v>
      </c>
    </row>
    <row r="189" customHeight="1" spans="1:17">
      <c r="A189" s="74"/>
      <c r="B189" s="75" t="s">
        <v>7729</v>
      </c>
      <c r="C189" s="74"/>
      <c r="D189" s="74"/>
      <c r="E189" s="74"/>
      <c r="F189" s="74"/>
      <c r="G189" s="74"/>
      <c r="H189" s="74"/>
      <c r="I189" s="74"/>
      <c r="J189" s="74"/>
      <c r="K189" s="74"/>
      <c r="L189" s="74"/>
      <c r="M189" s="74"/>
      <c r="N189" s="74"/>
      <c r="O189" s="74"/>
      <c r="P189" s="74"/>
      <c r="Q189" s="74"/>
    </row>
    <row r="190" customHeight="1" spans="1:17">
      <c r="A190" s="76"/>
      <c r="B190" s="6" t="s">
        <v>501</v>
      </c>
      <c r="C190" s="6" t="s">
        <v>7730</v>
      </c>
      <c r="D190" s="77" t="s">
        <v>7251</v>
      </c>
      <c r="E190" s="77" t="s">
        <v>7731</v>
      </c>
      <c r="F190" s="77" t="s">
        <v>7732</v>
      </c>
      <c r="G190" s="77" t="s">
        <v>4145</v>
      </c>
      <c r="H190" s="77" t="s">
        <v>7733</v>
      </c>
      <c r="I190" s="77" t="s">
        <v>7255</v>
      </c>
      <c r="J190" s="77"/>
      <c r="K190" s="77" t="s">
        <v>24</v>
      </c>
      <c r="L190" s="78"/>
      <c r="M190" s="78"/>
      <c r="N190" s="78"/>
      <c r="O190" s="78"/>
      <c r="P190" s="78"/>
      <c r="Q190" s="77" t="s">
        <v>4803</v>
      </c>
    </row>
    <row r="191" customHeight="1" spans="1:17">
      <c r="A191" s="76"/>
      <c r="B191" s="6" t="s">
        <v>501</v>
      </c>
      <c r="C191" s="6" t="s">
        <v>6537</v>
      </c>
      <c r="D191" s="77" t="s">
        <v>7251</v>
      </c>
      <c r="E191" s="77" t="s">
        <v>7734</v>
      </c>
      <c r="F191" s="77" t="s">
        <v>7509</v>
      </c>
      <c r="G191" s="77" t="s">
        <v>7735</v>
      </c>
      <c r="H191" s="77" t="s">
        <v>7471</v>
      </c>
      <c r="I191" s="77" t="s">
        <v>7255</v>
      </c>
      <c r="J191" s="77"/>
      <c r="K191" s="77" t="s">
        <v>24</v>
      </c>
      <c r="L191" s="78"/>
      <c r="M191" s="78"/>
      <c r="N191" s="78"/>
      <c r="O191" s="78"/>
      <c r="P191" s="78"/>
      <c r="Q191" s="77" t="s">
        <v>4803</v>
      </c>
    </row>
    <row r="192" customHeight="1" spans="1:17">
      <c r="A192" s="76"/>
      <c r="B192" s="6" t="s">
        <v>501</v>
      </c>
      <c r="C192" s="6" t="s">
        <v>6556</v>
      </c>
      <c r="D192" s="77" t="s">
        <v>7251</v>
      </c>
      <c r="E192" s="77" t="s">
        <v>7736</v>
      </c>
      <c r="F192" s="77" t="s">
        <v>5637</v>
      </c>
      <c r="G192" s="77" t="s">
        <v>7737</v>
      </c>
      <c r="H192" s="77" t="s">
        <v>4971</v>
      </c>
      <c r="I192" s="77" t="s">
        <v>7419</v>
      </c>
      <c r="J192" s="77"/>
      <c r="K192" s="77" t="s">
        <v>24</v>
      </c>
      <c r="L192" s="78"/>
      <c r="M192" s="78"/>
      <c r="N192" s="78"/>
      <c r="O192" s="78"/>
      <c r="P192" s="78"/>
      <c r="Q192" s="77" t="s">
        <v>4803</v>
      </c>
    </row>
    <row r="193" customHeight="1" spans="1:17">
      <c r="A193" s="76"/>
      <c r="B193" s="6" t="s">
        <v>501</v>
      </c>
      <c r="C193" s="6" t="s">
        <v>7738</v>
      </c>
      <c r="D193" s="77" t="s">
        <v>7251</v>
      </c>
      <c r="E193" s="77" t="s">
        <v>7739</v>
      </c>
      <c r="F193" s="77" t="s">
        <v>7740</v>
      </c>
      <c r="G193" s="77" t="s">
        <v>7741</v>
      </c>
      <c r="H193" s="77" t="s">
        <v>7742</v>
      </c>
      <c r="I193" s="77" t="s">
        <v>7255</v>
      </c>
      <c r="J193" s="77"/>
      <c r="K193" s="77" t="s">
        <v>24</v>
      </c>
      <c r="L193" s="78"/>
      <c r="M193" s="78"/>
      <c r="N193" s="78"/>
      <c r="O193" s="78"/>
      <c r="P193" s="78"/>
      <c r="Q193" s="77" t="s">
        <v>4803</v>
      </c>
    </row>
    <row r="194" customHeight="1" spans="1:17">
      <c r="A194" s="76"/>
      <c r="B194" s="6" t="s">
        <v>501</v>
      </c>
      <c r="C194" s="6" t="s">
        <v>6590</v>
      </c>
      <c r="D194" s="77" t="s">
        <v>7251</v>
      </c>
      <c r="E194" s="77" t="s">
        <v>7743</v>
      </c>
      <c r="F194" s="77"/>
      <c r="G194" s="77"/>
      <c r="H194" s="77" t="s">
        <v>4971</v>
      </c>
      <c r="I194" s="77" t="s">
        <v>7255</v>
      </c>
      <c r="J194" s="77"/>
      <c r="K194" s="77" t="s">
        <v>24</v>
      </c>
      <c r="L194" s="78"/>
      <c r="M194" s="78"/>
      <c r="N194" s="78"/>
      <c r="O194" s="78"/>
      <c r="P194" s="78"/>
      <c r="Q194" s="77" t="s">
        <v>4803</v>
      </c>
    </row>
    <row r="195" customHeight="1" spans="1:17">
      <c r="A195" s="76"/>
      <c r="B195" s="6" t="s">
        <v>501</v>
      </c>
      <c r="C195" s="6" t="s">
        <v>6594</v>
      </c>
      <c r="D195" s="77" t="s">
        <v>7251</v>
      </c>
      <c r="E195" s="77" t="s">
        <v>7744</v>
      </c>
      <c r="F195" s="77" t="s">
        <v>7745</v>
      </c>
      <c r="G195" s="77" t="s">
        <v>7746</v>
      </c>
      <c r="H195" s="77" t="s">
        <v>7401</v>
      </c>
      <c r="I195" s="77" t="s">
        <v>7419</v>
      </c>
      <c r="J195" s="77"/>
      <c r="K195" s="77" t="s">
        <v>24</v>
      </c>
      <c r="L195" s="78"/>
      <c r="M195" s="78"/>
      <c r="N195" s="78"/>
      <c r="O195" s="78"/>
      <c r="P195" s="78"/>
      <c r="Q195" s="77" t="s">
        <v>4803</v>
      </c>
    </row>
    <row r="196" customHeight="1" spans="1:17">
      <c r="A196" s="76"/>
      <c r="B196" s="6" t="s">
        <v>501</v>
      </c>
      <c r="C196" s="6" t="s">
        <v>6601</v>
      </c>
      <c r="D196" s="77" t="s">
        <v>7251</v>
      </c>
      <c r="E196" s="77" t="s">
        <v>7747</v>
      </c>
      <c r="F196" s="77" t="s">
        <v>5634</v>
      </c>
      <c r="G196" s="77" t="s">
        <v>7748</v>
      </c>
      <c r="H196" s="77" t="s">
        <v>4971</v>
      </c>
      <c r="I196" s="77" t="s">
        <v>7419</v>
      </c>
      <c r="J196" s="77"/>
      <c r="K196" s="77" t="s">
        <v>24</v>
      </c>
      <c r="L196" s="78"/>
      <c r="M196" s="78"/>
      <c r="N196" s="78"/>
      <c r="O196" s="78"/>
      <c r="P196" s="78"/>
      <c r="Q196" s="77" t="s">
        <v>4803</v>
      </c>
    </row>
    <row r="197" customHeight="1" spans="1:17">
      <c r="A197" s="76"/>
      <c r="B197" s="6" t="s">
        <v>501</v>
      </c>
      <c r="C197" s="6" t="s">
        <v>7749</v>
      </c>
      <c r="D197" s="77" t="s">
        <v>7251</v>
      </c>
      <c r="E197" s="77" t="s">
        <v>7750</v>
      </c>
      <c r="F197" s="77" t="s">
        <v>7751</v>
      </c>
      <c r="G197" s="77" t="s">
        <v>7752</v>
      </c>
      <c r="H197" s="77" t="s">
        <v>7753</v>
      </c>
      <c r="I197" s="77" t="s">
        <v>7419</v>
      </c>
      <c r="J197" s="77"/>
      <c r="K197" s="77" t="s">
        <v>24</v>
      </c>
      <c r="L197" s="78"/>
      <c r="M197" s="78"/>
      <c r="N197" s="78"/>
      <c r="O197" s="78"/>
      <c r="P197" s="78"/>
      <c r="Q197" s="77" t="s">
        <v>4803</v>
      </c>
    </row>
    <row r="198" customHeight="1" spans="1:17">
      <c r="A198" s="76"/>
      <c r="B198" s="6" t="s">
        <v>501</v>
      </c>
      <c r="C198" s="6" t="s">
        <v>6617</v>
      </c>
      <c r="D198" s="77" t="s">
        <v>7251</v>
      </c>
      <c r="E198" s="77"/>
      <c r="F198" s="77" t="s">
        <v>7754</v>
      </c>
      <c r="G198" s="77" t="s">
        <v>7755</v>
      </c>
      <c r="H198" s="77" t="s">
        <v>7342</v>
      </c>
      <c r="I198" s="77" t="s">
        <v>7419</v>
      </c>
      <c r="J198" s="77"/>
      <c r="K198" s="77" t="s">
        <v>24</v>
      </c>
      <c r="L198" s="78"/>
      <c r="M198" s="78"/>
      <c r="N198" s="78"/>
      <c r="O198" s="78"/>
      <c r="P198" s="78"/>
      <c r="Q198" s="77" t="s">
        <v>4803</v>
      </c>
    </row>
    <row r="199" customHeight="1" spans="1:17">
      <c r="A199" s="76"/>
      <c r="B199" s="6" t="s">
        <v>501</v>
      </c>
      <c r="C199" s="6" t="s">
        <v>6617</v>
      </c>
      <c r="D199" s="77" t="s">
        <v>7251</v>
      </c>
      <c r="E199" s="77"/>
      <c r="F199" s="77" t="s">
        <v>2697</v>
      </c>
      <c r="G199" s="77" t="s">
        <v>5179</v>
      </c>
      <c r="H199" s="77" t="s">
        <v>7753</v>
      </c>
      <c r="I199" s="77" t="s">
        <v>7419</v>
      </c>
      <c r="J199" s="77"/>
      <c r="K199" s="77" t="s">
        <v>24</v>
      </c>
      <c r="L199" s="78"/>
      <c r="M199" s="78"/>
      <c r="N199" s="78"/>
      <c r="O199" s="78"/>
      <c r="P199" s="78"/>
      <c r="Q199" s="77" t="s">
        <v>4803</v>
      </c>
    </row>
    <row r="200" customHeight="1" spans="1:17">
      <c r="A200" s="76"/>
      <c r="B200" s="6" t="s">
        <v>501</v>
      </c>
      <c r="C200" s="6" t="s">
        <v>6634</v>
      </c>
      <c r="D200" s="77" t="s">
        <v>7251</v>
      </c>
      <c r="E200" s="77" t="s">
        <v>7756</v>
      </c>
      <c r="F200" s="77" t="s">
        <v>7757</v>
      </c>
      <c r="G200" s="77" t="s">
        <v>4983</v>
      </c>
      <c r="H200" s="77" t="s">
        <v>7533</v>
      </c>
      <c r="I200" s="77" t="s">
        <v>7419</v>
      </c>
      <c r="J200" s="77"/>
      <c r="K200" s="77" t="s">
        <v>24</v>
      </c>
      <c r="L200" s="78"/>
      <c r="M200" s="78"/>
      <c r="N200" s="78"/>
      <c r="O200" s="78"/>
      <c r="P200" s="78"/>
      <c r="Q200" s="77" t="s">
        <v>4803</v>
      </c>
    </row>
    <row r="201" customHeight="1" spans="1:17">
      <c r="A201" s="76"/>
      <c r="B201" s="6" t="s">
        <v>501</v>
      </c>
      <c r="C201" s="6" t="s">
        <v>6634</v>
      </c>
      <c r="D201" s="77" t="s">
        <v>7251</v>
      </c>
      <c r="E201" s="77" t="s">
        <v>7758</v>
      </c>
      <c r="F201" s="77" t="s">
        <v>7757</v>
      </c>
      <c r="G201" s="77" t="s">
        <v>4983</v>
      </c>
      <c r="H201" s="77" t="s">
        <v>7533</v>
      </c>
      <c r="I201" s="77" t="s">
        <v>7419</v>
      </c>
      <c r="J201" s="77"/>
      <c r="K201" s="77" t="s">
        <v>24</v>
      </c>
      <c r="L201" s="78"/>
      <c r="M201" s="78"/>
      <c r="N201" s="78"/>
      <c r="O201" s="78"/>
      <c r="P201" s="78"/>
      <c r="Q201" s="77" t="s">
        <v>4803</v>
      </c>
    </row>
    <row r="202" customHeight="1" spans="1:17">
      <c r="A202" s="76"/>
      <c r="B202" s="6" t="s">
        <v>501</v>
      </c>
      <c r="C202" s="6" t="s">
        <v>6665</v>
      </c>
      <c r="D202" s="77" t="s">
        <v>7251</v>
      </c>
      <c r="E202" s="77" t="s">
        <v>7759</v>
      </c>
      <c r="F202" s="77" t="s">
        <v>7760</v>
      </c>
      <c r="G202" s="77" t="s">
        <v>7761</v>
      </c>
      <c r="H202" s="77" t="s">
        <v>4813</v>
      </c>
      <c r="I202" s="77" t="s">
        <v>7255</v>
      </c>
      <c r="J202" s="77"/>
      <c r="K202" s="77" t="s">
        <v>24</v>
      </c>
      <c r="L202" s="78"/>
      <c r="M202" s="78"/>
      <c r="N202" s="78"/>
      <c r="O202" s="78"/>
      <c r="P202" s="78"/>
      <c r="Q202" s="77" t="s">
        <v>4803</v>
      </c>
    </row>
    <row r="203" customHeight="1" spans="1:17">
      <c r="A203" s="76"/>
      <c r="B203" s="6" t="s">
        <v>501</v>
      </c>
      <c r="C203" s="6" t="s">
        <v>6670</v>
      </c>
      <c r="D203" s="77" t="s">
        <v>7251</v>
      </c>
      <c r="E203" s="77" t="s">
        <v>7762</v>
      </c>
      <c r="F203" s="77" t="s">
        <v>5637</v>
      </c>
      <c r="G203" s="77" t="s">
        <v>7737</v>
      </c>
      <c r="H203" s="77" t="s">
        <v>4971</v>
      </c>
      <c r="I203" s="77" t="s">
        <v>7419</v>
      </c>
      <c r="J203" s="77"/>
      <c r="K203" s="77" t="s">
        <v>24</v>
      </c>
      <c r="L203" s="78"/>
      <c r="M203" s="78"/>
      <c r="N203" s="78"/>
      <c r="O203" s="78"/>
      <c r="P203" s="78"/>
      <c r="Q203" s="77" t="s">
        <v>4803</v>
      </c>
    </row>
    <row r="204" customHeight="1" spans="1:17">
      <c r="A204" s="76"/>
      <c r="B204" s="6" t="s">
        <v>501</v>
      </c>
      <c r="C204" s="6" t="s">
        <v>6674</v>
      </c>
      <c r="D204" s="77" t="s">
        <v>7251</v>
      </c>
      <c r="E204" s="77" t="s">
        <v>7763</v>
      </c>
      <c r="F204" s="77" t="s">
        <v>7764</v>
      </c>
      <c r="G204" s="77" t="s">
        <v>7765</v>
      </c>
      <c r="H204" s="77" t="s">
        <v>7315</v>
      </c>
      <c r="I204" s="77" t="s">
        <v>7419</v>
      </c>
      <c r="J204" s="77"/>
      <c r="K204" s="77" t="s">
        <v>24</v>
      </c>
      <c r="L204" s="78"/>
      <c r="M204" s="78"/>
      <c r="N204" s="78"/>
      <c r="O204" s="78"/>
      <c r="P204" s="78"/>
      <c r="Q204" s="77" t="s">
        <v>4803</v>
      </c>
    </row>
    <row r="205" customHeight="1" spans="1:17">
      <c r="A205" s="76"/>
      <c r="B205" s="6" t="s">
        <v>501</v>
      </c>
      <c r="C205" s="6" t="s">
        <v>6692</v>
      </c>
      <c r="D205" s="77" t="s">
        <v>7251</v>
      </c>
      <c r="E205" s="77" t="s">
        <v>7766</v>
      </c>
      <c r="F205" s="77" t="s">
        <v>7728</v>
      </c>
      <c r="G205" s="77" t="s">
        <v>7767</v>
      </c>
      <c r="H205" s="77" t="s">
        <v>5325</v>
      </c>
      <c r="I205" s="77" t="s">
        <v>7255</v>
      </c>
      <c r="J205" s="77"/>
      <c r="K205" s="77" t="s">
        <v>24</v>
      </c>
      <c r="L205" s="78"/>
      <c r="M205" s="78"/>
      <c r="N205" s="78"/>
      <c r="O205" s="78"/>
      <c r="P205" s="78"/>
      <c r="Q205" s="77" t="s">
        <v>4803</v>
      </c>
    </row>
    <row r="206" customHeight="1" spans="1:17">
      <c r="A206" s="76"/>
      <c r="B206" s="6" t="s">
        <v>501</v>
      </c>
      <c r="C206" s="6" t="s">
        <v>6715</v>
      </c>
      <c r="D206" s="77" t="s">
        <v>7251</v>
      </c>
      <c r="E206" s="77" t="s">
        <v>7768</v>
      </c>
      <c r="F206" s="77" t="s">
        <v>7769</v>
      </c>
      <c r="G206" s="77" t="s">
        <v>7446</v>
      </c>
      <c r="H206" s="77" t="s">
        <v>6637</v>
      </c>
      <c r="I206" s="77" t="s">
        <v>7419</v>
      </c>
      <c r="J206" s="77"/>
      <c r="K206" s="77" t="s">
        <v>24</v>
      </c>
      <c r="L206" s="78"/>
      <c r="M206" s="78"/>
      <c r="N206" s="78"/>
      <c r="O206" s="78"/>
      <c r="P206" s="78"/>
      <c r="Q206" s="77" t="s">
        <v>4803</v>
      </c>
    </row>
    <row r="207" customHeight="1" spans="1:17">
      <c r="A207" s="76"/>
      <c r="B207" s="6" t="s">
        <v>501</v>
      </c>
      <c r="C207" s="6" t="s">
        <v>6736</v>
      </c>
      <c r="D207" s="77" t="s">
        <v>7251</v>
      </c>
      <c r="E207" s="77" t="s">
        <v>7770</v>
      </c>
      <c r="F207" s="77" t="s">
        <v>2721</v>
      </c>
      <c r="G207" s="77" t="s">
        <v>7771</v>
      </c>
      <c r="H207" s="77" t="s">
        <v>6637</v>
      </c>
      <c r="I207" s="77" t="s">
        <v>7255</v>
      </c>
      <c r="J207" s="77"/>
      <c r="K207" s="77" t="s">
        <v>24</v>
      </c>
      <c r="L207" s="78"/>
      <c r="M207" s="78"/>
      <c r="N207" s="78"/>
      <c r="O207" s="78"/>
      <c r="P207" s="78"/>
      <c r="Q207" s="77" t="s">
        <v>4803</v>
      </c>
    </row>
    <row r="208" customHeight="1" spans="1:17">
      <c r="A208" s="76"/>
      <c r="B208" s="6" t="s">
        <v>501</v>
      </c>
      <c r="C208" s="6" t="s">
        <v>6742</v>
      </c>
      <c r="D208" s="77" t="s">
        <v>7251</v>
      </c>
      <c r="E208" s="77" t="s">
        <v>7772</v>
      </c>
      <c r="F208" s="77" t="s">
        <v>7773</v>
      </c>
      <c r="G208" s="77" t="s">
        <v>7771</v>
      </c>
      <c r="H208" s="77" t="s">
        <v>6637</v>
      </c>
      <c r="I208" s="77" t="s">
        <v>7255</v>
      </c>
      <c r="J208" s="77"/>
      <c r="K208" s="77" t="s">
        <v>24</v>
      </c>
      <c r="L208" s="78"/>
      <c r="M208" s="78"/>
      <c r="N208" s="78"/>
      <c r="O208" s="78"/>
      <c r="P208" s="78"/>
      <c r="Q208" s="77" t="s">
        <v>4803</v>
      </c>
    </row>
    <row r="209" customHeight="1" spans="1:17">
      <c r="A209" s="76"/>
      <c r="B209" s="6" t="s">
        <v>501</v>
      </c>
      <c r="C209" s="6" t="s">
        <v>7774</v>
      </c>
      <c r="D209" s="77" t="s">
        <v>7251</v>
      </c>
      <c r="E209" s="77" t="s">
        <v>7775</v>
      </c>
      <c r="F209" s="77" t="s">
        <v>7448</v>
      </c>
      <c r="G209" s="77" t="s">
        <v>7776</v>
      </c>
      <c r="H209" s="77" t="s">
        <v>6637</v>
      </c>
      <c r="I209" s="77" t="s">
        <v>7255</v>
      </c>
      <c r="J209" s="77"/>
      <c r="K209" s="77" t="s">
        <v>24</v>
      </c>
      <c r="L209" s="78"/>
      <c r="M209" s="78"/>
      <c r="N209" s="78"/>
      <c r="O209" s="78"/>
      <c r="P209" s="78"/>
      <c r="Q209" s="77" t="s">
        <v>4803</v>
      </c>
    </row>
    <row r="210" customHeight="1" spans="1:17">
      <c r="A210" s="76"/>
      <c r="B210" s="6" t="s">
        <v>501</v>
      </c>
      <c r="C210" s="6" t="s">
        <v>7777</v>
      </c>
      <c r="D210" s="77" t="s">
        <v>7251</v>
      </c>
      <c r="E210" s="77" t="s">
        <v>7778</v>
      </c>
      <c r="F210" s="77" t="s">
        <v>2534</v>
      </c>
      <c r="G210" s="77" t="s">
        <v>7779</v>
      </c>
      <c r="H210" s="77" t="s">
        <v>7780</v>
      </c>
      <c r="I210" s="77" t="s">
        <v>7419</v>
      </c>
      <c r="J210" s="77"/>
      <c r="K210" s="77" t="s">
        <v>24</v>
      </c>
      <c r="L210" s="78"/>
      <c r="M210" s="78"/>
      <c r="N210" s="78"/>
      <c r="O210" s="78"/>
      <c r="P210" s="78"/>
      <c r="Q210" s="77" t="s">
        <v>4803</v>
      </c>
    </row>
    <row r="211" customHeight="1" spans="1:17">
      <c r="A211" s="76"/>
      <c r="B211" s="6" t="s">
        <v>501</v>
      </c>
      <c r="C211" s="6" t="s">
        <v>6760</v>
      </c>
      <c r="D211" s="77" t="s">
        <v>7251</v>
      </c>
      <c r="E211" s="77" t="s">
        <v>7781</v>
      </c>
      <c r="F211" s="77" t="s">
        <v>7305</v>
      </c>
      <c r="G211" s="77" t="s">
        <v>7675</v>
      </c>
      <c r="H211" s="77" t="s">
        <v>6637</v>
      </c>
      <c r="I211" s="77" t="s">
        <v>7419</v>
      </c>
      <c r="J211" s="77"/>
      <c r="K211" s="77" t="s">
        <v>24</v>
      </c>
      <c r="L211" s="78"/>
      <c r="M211" s="78"/>
      <c r="N211" s="78"/>
      <c r="O211" s="78"/>
      <c r="P211" s="78"/>
      <c r="Q211" s="77" t="s">
        <v>4803</v>
      </c>
    </row>
    <row r="212" customHeight="1" spans="1:17">
      <c r="A212" s="74"/>
      <c r="B212" s="75" t="s">
        <v>7782</v>
      </c>
      <c r="C212" s="74"/>
      <c r="D212" s="74"/>
      <c r="E212" s="74"/>
      <c r="F212" s="74"/>
      <c r="G212" s="74"/>
      <c r="H212" s="74"/>
      <c r="I212" s="74"/>
      <c r="J212" s="74"/>
      <c r="K212" s="74"/>
      <c r="L212" s="74"/>
      <c r="M212" s="74"/>
      <c r="N212" s="74"/>
      <c r="O212" s="74"/>
      <c r="P212" s="74"/>
      <c r="Q212" s="74"/>
    </row>
    <row r="213" customHeight="1" spans="1:17">
      <c r="A213" s="76"/>
      <c r="B213" s="6" t="s">
        <v>596</v>
      </c>
      <c r="C213" s="6" t="s">
        <v>7783</v>
      </c>
      <c r="D213" s="77" t="s">
        <v>7251</v>
      </c>
      <c r="E213" s="77" t="s">
        <v>7784</v>
      </c>
      <c r="F213" s="77" t="s">
        <v>7785</v>
      </c>
      <c r="G213" s="77" t="s">
        <v>7786</v>
      </c>
      <c r="H213" s="77" t="s">
        <v>5082</v>
      </c>
      <c r="I213" s="77" t="s">
        <v>7306</v>
      </c>
      <c r="J213" s="77"/>
      <c r="K213" s="77" t="s">
        <v>24</v>
      </c>
      <c r="L213" s="78"/>
      <c r="M213" s="78"/>
      <c r="N213" s="78"/>
      <c r="O213" s="78"/>
      <c r="P213" s="78"/>
      <c r="Q213" s="77" t="s">
        <v>4803</v>
      </c>
    </row>
    <row r="214" customHeight="1" spans="1:17">
      <c r="A214" s="76"/>
      <c r="B214" s="6" t="s">
        <v>596</v>
      </c>
      <c r="C214" s="6" t="s">
        <v>6128</v>
      </c>
      <c r="D214" s="77" t="s">
        <v>7251</v>
      </c>
      <c r="E214" s="77" t="s">
        <v>7787</v>
      </c>
      <c r="F214" s="77"/>
      <c r="G214" s="77"/>
      <c r="H214" s="77"/>
      <c r="I214" s="77"/>
      <c r="J214" s="77"/>
      <c r="K214" s="77" t="s">
        <v>24</v>
      </c>
      <c r="L214" s="78"/>
      <c r="M214" s="78"/>
      <c r="N214" s="78"/>
      <c r="O214" s="78"/>
      <c r="P214" s="78"/>
      <c r="Q214" s="77" t="s">
        <v>4803</v>
      </c>
    </row>
    <row r="215" customHeight="1" spans="1:17">
      <c r="A215" s="76"/>
      <c r="B215" s="6" t="s">
        <v>596</v>
      </c>
      <c r="C215" s="6" t="s">
        <v>6160</v>
      </c>
      <c r="D215" s="77" t="s">
        <v>7251</v>
      </c>
      <c r="E215" s="77" t="s">
        <v>7788</v>
      </c>
      <c r="F215" s="77" t="s">
        <v>7789</v>
      </c>
      <c r="G215" s="77" t="s">
        <v>5164</v>
      </c>
      <c r="H215" s="77" t="s">
        <v>4813</v>
      </c>
      <c r="I215" s="77" t="s">
        <v>7306</v>
      </c>
      <c r="J215" s="77"/>
      <c r="K215" s="77" t="s">
        <v>24</v>
      </c>
      <c r="L215" s="78"/>
      <c r="M215" s="78"/>
      <c r="N215" s="78"/>
      <c r="O215" s="78"/>
      <c r="P215" s="78"/>
      <c r="Q215" s="77" t="s">
        <v>4803</v>
      </c>
    </row>
    <row r="216" customHeight="1" spans="1:17">
      <c r="A216" s="76"/>
      <c r="B216" s="6" t="s">
        <v>596</v>
      </c>
      <c r="C216" s="6" t="s">
        <v>6168</v>
      </c>
      <c r="D216" s="77" t="s">
        <v>7251</v>
      </c>
      <c r="E216" s="77"/>
      <c r="F216" s="77" t="s">
        <v>7790</v>
      </c>
      <c r="G216" s="77" t="s">
        <v>6227</v>
      </c>
      <c r="H216" s="77" t="s">
        <v>4813</v>
      </c>
      <c r="I216" s="77" t="s">
        <v>7306</v>
      </c>
      <c r="J216" s="77"/>
      <c r="K216" s="77" t="s">
        <v>24</v>
      </c>
      <c r="L216" s="78"/>
      <c r="M216" s="78"/>
      <c r="N216" s="78"/>
      <c r="O216" s="78"/>
      <c r="P216" s="78"/>
      <c r="Q216" s="77" t="s">
        <v>4803</v>
      </c>
    </row>
    <row r="217" customHeight="1" spans="1:17">
      <c r="A217" s="76"/>
      <c r="B217" s="6" t="s">
        <v>596</v>
      </c>
      <c r="C217" s="6" t="s">
        <v>6173</v>
      </c>
      <c r="D217" s="77" t="s">
        <v>7251</v>
      </c>
      <c r="E217" s="77" t="s">
        <v>7791</v>
      </c>
      <c r="F217" s="77" t="s">
        <v>7792</v>
      </c>
      <c r="G217" s="77" t="s">
        <v>7793</v>
      </c>
      <c r="H217" s="77" t="s">
        <v>7794</v>
      </c>
      <c r="I217" s="77" t="s">
        <v>7306</v>
      </c>
      <c r="J217" s="77"/>
      <c r="K217" s="77" t="s">
        <v>24</v>
      </c>
      <c r="L217" s="78"/>
      <c r="M217" s="78"/>
      <c r="N217" s="78"/>
      <c r="O217" s="78"/>
      <c r="P217" s="78"/>
      <c r="Q217" s="77" t="s">
        <v>4803</v>
      </c>
    </row>
    <row r="218" customHeight="1" spans="1:17">
      <c r="A218" s="76"/>
      <c r="B218" s="6" t="s">
        <v>596</v>
      </c>
      <c r="C218" s="6" t="s">
        <v>7795</v>
      </c>
      <c r="D218" s="77" t="s">
        <v>7251</v>
      </c>
      <c r="E218" s="77" t="s">
        <v>7796</v>
      </c>
      <c r="F218" s="77" t="s">
        <v>7790</v>
      </c>
      <c r="G218" s="77" t="s">
        <v>6227</v>
      </c>
      <c r="H218" s="77" t="s">
        <v>4813</v>
      </c>
      <c r="I218" s="77" t="s">
        <v>7306</v>
      </c>
      <c r="J218" s="77"/>
      <c r="K218" s="77" t="s">
        <v>24</v>
      </c>
      <c r="L218" s="78"/>
      <c r="M218" s="78"/>
      <c r="N218" s="78"/>
      <c r="O218" s="78"/>
      <c r="P218" s="78"/>
      <c r="Q218" s="77" t="s">
        <v>4803</v>
      </c>
    </row>
    <row r="219" customHeight="1" spans="1:17">
      <c r="A219" s="76"/>
      <c r="B219" s="6" t="s">
        <v>596</v>
      </c>
      <c r="C219" s="6" t="s">
        <v>6186</v>
      </c>
      <c r="D219" s="77" t="s">
        <v>7251</v>
      </c>
      <c r="E219" s="77" t="s">
        <v>7797</v>
      </c>
      <c r="F219" s="77" t="s">
        <v>7798</v>
      </c>
      <c r="G219" s="77" t="s">
        <v>5088</v>
      </c>
      <c r="H219" s="77" t="s">
        <v>5539</v>
      </c>
      <c r="I219" s="77" t="s">
        <v>4813</v>
      </c>
      <c r="J219" s="77"/>
      <c r="K219" s="77" t="s">
        <v>24</v>
      </c>
      <c r="L219" s="78"/>
      <c r="M219" s="78"/>
      <c r="N219" s="78"/>
      <c r="O219" s="78"/>
      <c r="P219" s="78"/>
      <c r="Q219" s="77" t="s">
        <v>4803</v>
      </c>
    </row>
    <row r="220" customHeight="1" spans="1:17">
      <c r="A220" s="76"/>
      <c r="B220" s="6" t="s">
        <v>596</v>
      </c>
      <c r="C220" s="6" t="s">
        <v>6191</v>
      </c>
      <c r="D220" s="77" t="s">
        <v>7251</v>
      </c>
      <c r="E220" s="77" t="s">
        <v>7799</v>
      </c>
      <c r="F220" s="77" t="s">
        <v>7800</v>
      </c>
      <c r="G220" s="77" t="s">
        <v>7801</v>
      </c>
      <c r="H220" s="77" t="s">
        <v>4867</v>
      </c>
      <c r="I220" s="77" t="s">
        <v>7306</v>
      </c>
      <c r="J220" s="77"/>
      <c r="K220" s="77" t="s">
        <v>24</v>
      </c>
      <c r="L220" s="78"/>
      <c r="M220" s="78"/>
      <c r="N220" s="78"/>
      <c r="O220" s="78"/>
      <c r="P220" s="78"/>
      <c r="Q220" s="77" t="s">
        <v>4803</v>
      </c>
    </row>
    <row r="221" customHeight="1" spans="1:17">
      <c r="A221" s="76"/>
      <c r="B221" s="6" t="s">
        <v>596</v>
      </c>
      <c r="C221" s="6" t="s">
        <v>6200</v>
      </c>
      <c r="D221" s="77" t="s">
        <v>7251</v>
      </c>
      <c r="E221" s="77"/>
      <c r="F221" s="77" t="s">
        <v>6045</v>
      </c>
      <c r="G221" s="77" t="s">
        <v>3184</v>
      </c>
      <c r="H221" s="77" t="s">
        <v>7794</v>
      </c>
      <c r="I221" s="77" t="s">
        <v>4813</v>
      </c>
      <c r="J221" s="77"/>
      <c r="K221" s="77" t="s">
        <v>24</v>
      </c>
      <c r="L221" s="78"/>
      <c r="M221" s="78"/>
      <c r="N221" s="78"/>
      <c r="O221" s="78"/>
      <c r="P221" s="78"/>
      <c r="Q221" s="77" t="s">
        <v>4803</v>
      </c>
    </row>
    <row r="222" customHeight="1" spans="1:17">
      <c r="A222" s="76"/>
      <c r="B222" s="6" t="s">
        <v>660</v>
      </c>
      <c r="C222" s="6" t="s">
        <v>7802</v>
      </c>
      <c r="D222" s="77" t="s">
        <v>7251</v>
      </c>
      <c r="E222" s="77" t="s">
        <v>7803</v>
      </c>
      <c r="F222" s="77" t="s">
        <v>4441</v>
      </c>
      <c r="G222" s="77" t="s">
        <v>7375</v>
      </c>
      <c r="H222" s="77" t="s">
        <v>5325</v>
      </c>
      <c r="I222" s="77" t="s">
        <v>5536</v>
      </c>
      <c r="J222" s="77"/>
      <c r="K222" s="77" t="s">
        <v>24</v>
      </c>
      <c r="L222" s="78"/>
      <c r="M222" s="78"/>
      <c r="N222" s="78"/>
      <c r="O222" s="78"/>
      <c r="P222" s="78"/>
      <c r="Q222" s="77" t="s">
        <v>4803</v>
      </c>
    </row>
    <row r="223" customHeight="1" spans="1:17">
      <c r="A223" s="74"/>
      <c r="B223" s="75" t="s">
        <v>7804</v>
      </c>
      <c r="C223" s="74"/>
      <c r="D223" s="74"/>
      <c r="E223" s="74"/>
      <c r="F223" s="74"/>
      <c r="G223" s="74"/>
      <c r="H223" s="74"/>
      <c r="I223" s="74"/>
      <c r="J223" s="74"/>
      <c r="K223" s="74"/>
      <c r="L223" s="74"/>
      <c r="M223" s="74"/>
      <c r="N223" s="74"/>
      <c r="O223" s="74"/>
      <c r="P223" s="74"/>
      <c r="Q223" s="74"/>
    </row>
    <row r="224" customHeight="1" spans="1:17">
      <c r="A224" s="76"/>
      <c r="B224" s="6" t="s">
        <v>7805</v>
      </c>
      <c r="C224" s="6" t="s">
        <v>7806</v>
      </c>
      <c r="D224" s="77" t="s">
        <v>7251</v>
      </c>
      <c r="E224" s="77" t="s">
        <v>7807</v>
      </c>
      <c r="F224" s="77" t="s">
        <v>7418</v>
      </c>
      <c r="G224" s="77" t="s">
        <v>7532</v>
      </c>
      <c r="H224" s="77" t="s">
        <v>7808</v>
      </c>
      <c r="I224" s="77" t="s">
        <v>7255</v>
      </c>
      <c r="J224" s="77"/>
      <c r="K224" s="77" t="s">
        <v>24</v>
      </c>
      <c r="L224" s="78"/>
      <c r="M224" s="78"/>
      <c r="N224" s="78"/>
      <c r="O224" s="78"/>
      <c r="P224" s="78"/>
      <c r="Q224" s="77" t="s">
        <v>4803</v>
      </c>
    </row>
    <row r="225" customHeight="1" spans="1:17">
      <c r="A225" s="76"/>
      <c r="B225" s="6" t="s">
        <v>7805</v>
      </c>
      <c r="C225" s="6" t="s">
        <v>7809</v>
      </c>
      <c r="D225" s="77" t="s">
        <v>7251</v>
      </c>
      <c r="E225" s="77" t="s">
        <v>7810</v>
      </c>
      <c r="F225" s="77" t="s">
        <v>7341</v>
      </c>
      <c r="G225" s="77" t="s">
        <v>4955</v>
      </c>
      <c r="H225" s="77" t="s">
        <v>7342</v>
      </c>
      <c r="I225" s="77" t="s">
        <v>4813</v>
      </c>
      <c r="J225" s="77"/>
      <c r="K225" s="77" t="s">
        <v>24</v>
      </c>
      <c r="L225" s="78"/>
      <c r="M225" s="78"/>
      <c r="N225" s="78"/>
      <c r="O225" s="78"/>
      <c r="P225" s="78"/>
      <c r="Q225" s="77" t="s">
        <v>4803</v>
      </c>
    </row>
    <row r="226" customHeight="1" spans="1:17">
      <c r="A226" s="76"/>
      <c r="B226" s="6" t="s">
        <v>7805</v>
      </c>
      <c r="C226" s="6" t="s">
        <v>7811</v>
      </c>
      <c r="D226" s="77" t="s">
        <v>7251</v>
      </c>
      <c r="E226" s="77" t="s">
        <v>7812</v>
      </c>
      <c r="F226" s="77" t="s">
        <v>2823</v>
      </c>
      <c r="G226" s="77" t="s">
        <v>7705</v>
      </c>
      <c r="H226" s="77" t="s">
        <v>6637</v>
      </c>
      <c r="I226" s="77" t="s">
        <v>4813</v>
      </c>
      <c r="J226" s="77"/>
      <c r="K226" s="77" t="s">
        <v>24</v>
      </c>
      <c r="L226" s="78"/>
      <c r="M226" s="78"/>
      <c r="N226" s="78"/>
      <c r="O226" s="78"/>
      <c r="P226" s="78"/>
      <c r="Q226" s="77" t="s">
        <v>4803</v>
      </c>
    </row>
    <row r="227" customHeight="1" spans="1:17">
      <c r="A227" s="76"/>
      <c r="B227" s="6" t="s">
        <v>7805</v>
      </c>
      <c r="C227" s="6" t="s">
        <v>7813</v>
      </c>
      <c r="D227" s="77" t="s">
        <v>7251</v>
      </c>
      <c r="E227" s="77" t="s">
        <v>7814</v>
      </c>
      <c r="F227" s="77" t="s">
        <v>3170</v>
      </c>
      <c r="G227" s="77" t="s">
        <v>7748</v>
      </c>
      <c r="H227" s="77" t="s">
        <v>5539</v>
      </c>
      <c r="I227" s="77" t="s">
        <v>7419</v>
      </c>
      <c r="J227" s="77"/>
      <c r="K227" s="77" t="s">
        <v>24</v>
      </c>
      <c r="L227" s="78"/>
      <c r="M227" s="78"/>
      <c r="N227" s="78"/>
      <c r="O227" s="78"/>
      <c r="P227" s="78"/>
      <c r="Q227" s="77" t="s">
        <v>4803</v>
      </c>
    </row>
    <row r="228" customHeight="1" spans="1:17">
      <c r="A228" s="76"/>
      <c r="B228" s="6" t="s">
        <v>7805</v>
      </c>
      <c r="C228" s="6" t="s">
        <v>7815</v>
      </c>
      <c r="D228" s="77" t="s">
        <v>7251</v>
      </c>
      <c r="E228" s="77" t="s">
        <v>7816</v>
      </c>
      <c r="F228" s="77" t="s">
        <v>5625</v>
      </c>
      <c r="G228" s="77" t="s">
        <v>7817</v>
      </c>
      <c r="H228" s="77" t="s">
        <v>5539</v>
      </c>
      <c r="I228" s="77" t="s">
        <v>7419</v>
      </c>
      <c r="J228" s="77"/>
      <c r="K228" s="77" t="s">
        <v>24</v>
      </c>
      <c r="L228" s="78"/>
      <c r="M228" s="78"/>
      <c r="N228" s="78"/>
      <c r="O228" s="78"/>
      <c r="P228" s="78"/>
      <c r="Q228" s="77" t="s">
        <v>4803</v>
      </c>
    </row>
    <row r="229" customHeight="1" spans="1:17">
      <c r="A229" s="76"/>
      <c r="B229" s="6" t="s">
        <v>7805</v>
      </c>
      <c r="C229" s="6" t="s">
        <v>7818</v>
      </c>
      <c r="D229" s="77" t="s">
        <v>7251</v>
      </c>
      <c r="E229" s="77" t="s">
        <v>7819</v>
      </c>
      <c r="F229" s="77" t="s">
        <v>5625</v>
      </c>
      <c r="G229" s="77" t="s">
        <v>7817</v>
      </c>
      <c r="H229" s="77" t="s">
        <v>5539</v>
      </c>
      <c r="I229" s="77" t="s">
        <v>7419</v>
      </c>
      <c r="J229" s="77"/>
      <c r="K229" s="77" t="s">
        <v>24</v>
      </c>
      <c r="L229" s="78"/>
      <c r="M229" s="78"/>
      <c r="N229" s="78"/>
      <c r="O229" s="78"/>
      <c r="P229" s="78"/>
      <c r="Q229" s="77" t="s">
        <v>4803</v>
      </c>
    </row>
    <row r="230" customHeight="1" spans="1:17">
      <c r="A230" s="76"/>
      <c r="B230" s="6" t="s">
        <v>7805</v>
      </c>
      <c r="C230" s="6" t="s">
        <v>7820</v>
      </c>
      <c r="D230" s="77" t="s">
        <v>7251</v>
      </c>
      <c r="E230" s="77" t="s">
        <v>7821</v>
      </c>
      <c r="F230" s="77" t="s">
        <v>5625</v>
      </c>
      <c r="G230" s="77" t="s">
        <v>7817</v>
      </c>
      <c r="H230" s="77" t="s">
        <v>5539</v>
      </c>
      <c r="I230" s="77" t="s">
        <v>7419</v>
      </c>
      <c r="J230" s="77"/>
      <c r="K230" s="77" t="s">
        <v>24</v>
      </c>
      <c r="L230" s="78"/>
      <c r="M230" s="78"/>
      <c r="N230" s="78"/>
      <c r="O230" s="78"/>
      <c r="P230" s="78"/>
      <c r="Q230" s="77" t="s">
        <v>4803</v>
      </c>
    </row>
    <row r="231" customHeight="1" spans="1:17">
      <c r="A231" s="76"/>
      <c r="B231" s="6" t="s">
        <v>7805</v>
      </c>
      <c r="C231" s="6" t="s">
        <v>7822</v>
      </c>
      <c r="D231" s="77" t="s">
        <v>7251</v>
      </c>
      <c r="E231" s="77" t="s">
        <v>7823</v>
      </c>
      <c r="F231" s="77" t="s">
        <v>3237</v>
      </c>
      <c r="G231" s="77" t="s">
        <v>7652</v>
      </c>
      <c r="H231" s="77" t="s">
        <v>5539</v>
      </c>
      <c r="I231" s="77" t="s">
        <v>7419</v>
      </c>
      <c r="J231" s="77"/>
      <c r="K231" s="77" t="s">
        <v>24</v>
      </c>
      <c r="L231" s="78"/>
      <c r="M231" s="78"/>
      <c r="N231" s="78"/>
      <c r="O231" s="78"/>
      <c r="P231" s="78"/>
      <c r="Q231" s="77" t="s">
        <v>4803</v>
      </c>
    </row>
    <row r="232" customHeight="1" spans="1:17">
      <c r="A232" s="76"/>
      <c r="B232" s="6" t="s">
        <v>7805</v>
      </c>
      <c r="C232" s="6" t="s">
        <v>7824</v>
      </c>
      <c r="D232" s="77" t="s">
        <v>7251</v>
      </c>
      <c r="E232" s="77" t="s">
        <v>7825</v>
      </c>
      <c r="F232" s="77" t="s">
        <v>5747</v>
      </c>
      <c r="G232" s="77" t="s">
        <v>7826</v>
      </c>
      <c r="H232" s="77" t="s">
        <v>5539</v>
      </c>
      <c r="I232" s="77" t="s">
        <v>7419</v>
      </c>
      <c r="J232" s="77"/>
      <c r="K232" s="77" t="s">
        <v>24</v>
      </c>
      <c r="L232" s="78"/>
      <c r="M232" s="78"/>
      <c r="N232" s="78"/>
      <c r="O232" s="78"/>
      <c r="P232" s="78"/>
      <c r="Q232" s="77" t="s">
        <v>4803</v>
      </c>
    </row>
    <row r="233" customHeight="1" spans="1:17">
      <c r="A233" s="76"/>
      <c r="B233" s="6" t="s">
        <v>7805</v>
      </c>
      <c r="C233" s="6" t="s">
        <v>7827</v>
      </c>
      <c r="D233" s="77" t="s">
        <v>7251</v>
      </c>
      <c r="E233" s="77" t="s">
        <v>7828</v>
      </c>
      <c r="F233" s="77" t="s">
        <v>3170</v>
      </c>
      <c r="G233" s="77" t="s">
        <v>7829</v>
      </c>
      <c r="H233" s="77" t="s">
        <v>4867</v>
      </c>
      <c r="I233" s="77" t="s">
        <v>7419</v>
      </c>
      <c r="J233" s="77"/>
      <c r="K233" s="77" t="s">
        <v>24</v>
      </c>
      <c r="L233" s="78"/>
      <c r="M233" s="78"/>
      <c r="N233" s="78"/>
      <c r="O233" s="78"/>
      <c r="P233" s="78"/>
      <c r="Q233" s="77" t="s">
        <v>4803</v>
      </c>
    </row>
    <row r="234" customHeight="1" spans="1:17">
      <c r="A234" s="76"/>
      <c r="B234" s="6" t="s">
        <v>7805</v>
      </c>
      <c r="C234" s="6" t="s">
        <v>7830</v>
      </c>
      <c r="D234" s="77" t="s">
        <v>7251</v>
      </c>
      <c r="E234" s="77"/>
      <c r="F234" s="77" t="s">
        <v>7831</v>
      </c>
      <c r="G234" s="77" t="s">
        <v>7832</v>
      </c>
      <c r="H234" s="77" t="s">
        <v>5539</v>
      </c>
      <c r="I234" s="77" t="s">
        <v>7419</v>
      </c>
      <c r="J234" s="77"/>
      <c r="K234" s="77" t="s">
        <v>24</v>
      </c>
      <c r="L234" s="78"/>
      <c r="M234" s="78"/>
      <c r="N234" s="78"/>
      <c r="O234" s="78"/>
      <c r="P234" s="78"/>
      <c r="Q234" s="77" t="s">
        <v>4803</v>
      </c>
    </row>
    <row r="235" customHeight="1" spans="1:17">
      <c r="A235" s="76"/>
      <c r="B235" s="6" t="s">
        <v>7805</v>
      </c>
      <c r="C235" s="6" t="s">
        <v>7833</v>
      </c>
      <c r="D235" s="77" t="s">
        <v>7251</v>
      </c>
      <c r="E235" s="77" t="s">
        <v>7834</v>
      </c>
      <c r="F235" s="77" t="s">
        <v>5625</v>
      </c>
      <c r="G235" s="77" t="s">
        <v>7835</v>
      </c>
      <c r="H235" s="77" t="s">
        <v>5539</v>
      </c>
      <c r="I235" s="77" t="s">
        <v>7419</v>
      </c>
      <c r="J235" s="77"/>
      <c r="K235" s="77" t="s">
        <v>24</v>
      </c>
      <c r="L235" s="78"/>
      <c r="M235" s="78"/>
      <c r="N235" s="78"/>
      <c r="O235" s="78"/>
      <c r="P235" s="78"/>
      <c r="Q235" s="77" t="s">
        <v>4803</v>
      </c>
    </row>
    <row r="236" customHeight="1" spans="1:17">
      <c r="A236" s="76"/>
      <c r="B236" s="6" t="s">
        <v>7805</v>
      </c>
      <c r="C236" s="6" t="s">
        <v>7836</v>
      </c>
      <c r="D236" s="77" t="s">
        <v>7251</v>
      </c>
      <c r="E236" s="77" t="s">
        <v>7837</v>
      </c>
      <c r="F236" s="77" t="s">
        <v>3237</v>
      </c>
      <c r="G236" s="77" t="s">
        <v>7660</v>
      </c>
      <c r="H236" s="77" t="s">
        <v>5539</v>
      </c>
      <c r="I236" s="77" t="s">
        <v>7419</v>
      </c>
      <c r="J236" s="77"/>
      <c r="K236" s="77" t="s">
        <v>24</v>
      </c>
      <c r="L236" s="78"/>
      <c r="M236" s="78"/>
      <c r="N236" s="78"/>
      <c r="O236" s="78"/>
      <c r="P236" s="78"/>
      <c r="Q236" s="77" t="s">
        <v>4803</v>
      </c>
    </row>
    <row r="237" customHeight="1" spans="1:17">
      <c r="A237" s="76"/>
      <c r="B237" s="6" t="s">
        <v>7805</v>
      </c>
      <c r="C237" s="6" t="s">
        <v>7838</v>
      </c>
      <c r="D237" s="77" t="s">
        <v>7251</v>
      </c>
      <c r="E237" s="77" t="s">
        <v>7839</v>
      </c>
      <c r="F237" s="77"/>
      <c r="G237" s="77"/>
      <c r="H237" s="77"/>
      <c r="I237" s="77"/>
      <c r="J237" s="77"/>
      <c r="K237" s="77" t="s">
        <v>24</v>
      </c>
      <c r="L237" s="78"/>
      <c r="M237" s="78"/>
      <c r="N237" s="78"/>
      <c r="O237" s="78"/>
      <c r="P237" s="78"/>
      <c r="Q237" s="77" t="s">
        <v>4803</v>
      </c>
    </row>
    <row r="238" customHeight="1" spans="1:17">
      <c r="A238" s="74"/>
      <c r="B238" s="75" t="s">
        <v>7840</v>
      </c>
      <c r="C238" s="74"/>
      <c r="D238" s="74"/>
      <c r="E238" s="74"/>
      <c r="F238" s="74"/>
      <c r="G238" s="74"/>
      <c r="H238" s="74"/>
      <c r="I238" s="74"/>
      <c r="J238" s="74"/>
      <c r="K238" s="74"/>
      <c r="L238" s="74"/>
      <c r="M238" s="74"/>
      <c r="N238" s="74"/>
      <c r="O238" s="74"/>
      <c r="P238" s="74"/>
      <c r="Q238" s="74"/>
    </row>
    <row r="239" customHeight="1" spans="1:17">
      <c r="A239" s="76"/>
      <c r="B239" s="6" t="s">
        <v>7841</v>
      </c>
      <c r="C239" s="6" t="s">
        <v>7842</v>
      </c>
      <c r="D239" s="77" t="s">
        <v>7251</v>
      </c>
      <c r="E239" s="77" t="s">
        <v>7843</v>
      </c>
      <c r="F239" s="77" t="s">
        <v>7844</v>
      </c>
      <c r="G239" s="77" t="s">
        <v>2836</v>
      </c>
      <c r="H239" s="77" t="s">
        <v>7794</v>
      </c>
      <c r="I239" s="77" t="s">
        <v>5536</v>
      </c>
      <c r="J239" s="77"/>
      <c r="K239" s="77" t="s">
        <v>24</v>
      </c>
      <c r="L239" s="78"/>
      <c r="M239" s="78"/>
      <c r="N239" s="78"/>
      <c r="O239" s="78"/>
      <c r="P239" s="78"/>
      <c r="Q239" s="77" t="s">
        <v>4803</v>
      </c>
    </row>
    <row r="240" customHeight="1" spans="1:17">
      <c r="A240" s="74"/>
      <c r="B240" s="75" t="s">
        <v>7845</v>
      </c>
      <c r="C240" s="74"/>
      <c r="D240" s="74"/>
      <c r="E240" s="74"/>
      <c r="F240" s="74"/>
      <c r="G240" s="74"/>
      <c r="H240" s="74"/>
      <c r="I240" s="74"/>
      <c r="J240" s="74"/>
      <c r="K240" s="74"/>
      <c r="L240" s="74"/>
      <c r="M240" s="74"/>
      <c r="N240" s="74"/>
      <c r="O240" s="74"/>
      <c r="P240" s="74"/>
      <c r="Q240" s="74"/>
    </row>
    <row r="241" customHeight="1" spans="1:17">
      <c r="A241" s="76"/>
      <c r="B241" s="6" t="s">
        <v>7846</v>
      </c>
      <c r="C241" s="6" t="s">
        <v>7847</v>
      </c>
      <c r="D241" s="77" t="s">
        <v>7251</v>
      </c>
      <c r="E241" s="77" t="s">
        <v>7848</v>
      </c>
      <c r="F241" s="77" t="s">
        <v>2761</v>
      </c>
      <c r="G241" s="77" t="s">
        <v>6008</v>
      </c>
      <c r="H241" s="77" t="s">
        <v>7609</v>
      </c>
      <c r="I241" s="77" t="s">
        <v>7264</v>
      </c>
      <c r="J241" s="77"/>
      <c r="K241" s="77" t="s">
        <v>24</v>
      </c>
      <c r="L241" s="78"/>
      <c r="M241" s="78"/>
      <c r="N241" s="78"/>
      <c r="O241" s="78"/>
      <c r="P241" s="78"/>
      <c r="Q241" s="77" t="s">
        <v>4803</v>
      </c>
    </row>
    <row r="242" customHeight="1" spans="1:17">
      <c r="A242" s="76"/>
      <c r="B242" s="6" t="s">
        <v>7846</v>
      </c>
      <c r="C242" s="6" t="s">
        <v>4847</v>
      </c>
      <c r="D242" s="77" t="s">
        <v>7251</v>
      </c>
      <c r="E242" s="77" t="s">
        <v>7849</v>
      </c>
      <c r="F242" s="77" t="s">
        <v>7850</v>
      </c>
      <c r="G242" s="77" t="s">
        <v>6033</v>
      </c>
      <c r="H242" s="77" t="s">
        <v>7851</v>
      </c>
      <c r="I242" s="77" t="s">
        <v>7419</v>
      </c>
      <c r="J242" s="77"/>
      <c r="K242" s="77" t="s">
        <v>24</v>
      </c>
      <c r="L242" s="78"/>
      <c r="M242" s="78"/>
      <c r="N242" s="78"/>
      <c r="O242" s="78"/>
      <c r="P242" s="78"/>
      <c r="Q242" s="77" t="s">
        <v>4803</v>
      </c>
    </row>
    <row r="243" customHeight="1" spans="1:17">
      <c r="A243" s="76"/>
      <c r="B243" s="6" t="s">
        <v>7846</v>
      </c>
      <c r="C243" s="6" t="s">
        <v>4847</v>
      </c>
      <c r="D243" s="77" t="s">
        <v>7251</v>
      </c>
      <c r="E243" s="77" t="s">
        <v>7852</v>
      </c>
      <c r="F243" s="77" t="s">
        <v>7850</v>
      </c>
      <c r="G243" s="77" t="s">
        <v>6033</v>
      </c>
      <c r="H243" s="77" t="s">
        <v>7851</v>
      </c>
      <c r="I243" s="77" t="s">
        <v>7419</v>
      </c>
      <c r="J243" s="77"/>
      <c r="K243" s="77" t="s">
        <v>24</v>
      </c>
      <c r="L243" s="78"/>
      <c r="M243" s="78"/>
      <c r="N243" s="78"/>
      <c r="O243" s="78"/>
      <c r="P243" s="78"/>
      <c r="Q243" s="77" t="s">
        <v>4803</v>
      </c>
    </row>
    <row r="244" customHeight="1" spans="1:17">
      <c r="A244" s="76"/>
      <c r="B244" s="6" t="s">
        <v>7846</v>
      </c>
      <c r="C244" s="6" t="s">
        <v>4871</v>
      </c>
      <c r="D244" s="77" t="s">
        <v>7251</v>
      </c>
      <c r="E244" s="77" t="s">
        <v>7852</v>
      </c>
      <c r="F244" s="77"/>
      <c r="G244" s="77"/>
      <c r="H244" s="77"/>
      <c r="I244" s="77" t="s">
        <v>7419</v>
      </c>
      <c r="J244" s="77"/>
      <c r="K244" s="77" t="s">
        <v>24</v>
      </c>
      <c r="L244" s="78"/>
      <c r="M244" s="78"/>
      <c r="N244" s="78"/>
      <c r="O244" s="78"/>
      <c r="P244" s="78"/>
      <c r="Q244" s="77" t="s">
        <v>4803</v>
      </c>
    </row>
    <row r="245" customHeight="1" spans="1:17">
      <c r="A245" s="76"/>
      <c r="B245" s="6" t="s">
        <v>7846</v>
      </c>
      <c r="C245" s="6" t="s">
        <v>4856</v>
      </c>
      <c r="D245" s="77" t="s">
        <v>7251</v>
      </c>
      <c r="E245" s="77" t="s">
        <v>7853</v>
      </c>
      <c r="F245" s="77" t="s">
        <v>7854</v>
      </c>
      <c r="G245" s="77" t="s">
        <v>7855</v>
      </c>
      <c r="H245" s="77" t="s">
        <v>7856</v>
      </c>
      <c r="I245" s="77" t="s">
        <v>7419</v>
      </c>
      <c r="J245" s="77"/>
      <c r="K245" s="77" t="s">
        <v>24</v>
      </c>
      <c r="L245" s="78"/>
      <c r="M245" s="78"/>
      <c r="N245" s="78"/>
      <c r="O245" s="78"/>
      <c r="P245" s="78"/>
      <c r="Q245" s="77" t="s">
        <v>4803</v>
      </c>
    </row>
    <row r="246" customHeight="1" spans="1:17">
      <c r="A246" s="76"/>
      <c r="B246" s="6" t="s">
        <v>7846</v>
      </c>
      <c r="C246" s="6" t="s">
        <v>4863</v>
      </c>
      <c r="D246" s="77" t="s">
        <v>7251</v>
      </c>
      <c r="E246" s="77" t="s">
        <v>7853</v>
      </c>
      <c r="F246" s="77" t="s">
        <v>7854</v>
      </c>
      <c r="G246" s="77" t="s">
        <v>7855</v>
      </c>
      <c r="H246" s="77" t="s">
        <v>7856</v>
      </c>
      <c r="I246" s="77" t="s">
        <v>7419</v>
      </c>
      <c r="J246" s="77"/>
      <c r="K246" s="77" t="s">
        <v>24</v>
      </c>
      <c r="L246" s="78"/>
      <c r="M246" s="78"/>
      <c r="N246" s="78"/>
      <c r="O246" s="78"/>
      <c r="P246" s="78"/>
      <c r="Q246" s="77" t="s">
        <v>4803</v>
      </c>
    </row>
    <row r="247" customHeight="1" spans="1:17">
      <c r="A247" s="76"/>
      <c r="B247" s="6" t="s">
        <v>7846</v>
      </c>
      <c r="C247" s="6" t="s">
        <v>4871</v>
      </c>
      <c r="D247" s="77" t="s">
        <v>7251</v>
      </c>
      <c r="E247" s="77"/>
      <c r="F247" s="77"/>
      <c r="G247" s="77"/>
      <c r="H247" s="77"/>
      <c r="I247" s="77"/>
      <c r="J247" s="77"/>
      <c r="K247" s="77" t="s">
        <v>24</v>
      </c>
      <c r="L247" s="78"/>
      <c r="M247" s="78"/>
      <c r="N247" s="78"/>
      <c r="O247" s="78"/>
      <c r="P247" s="78"/>
      <c r="Q247" s="77" t="s">
        <v>4803</v>
      </c>
    </row>
    <row r="248" customHeight="1" spans="1:17">
      <c r="A248" s="76"/>
      <c r="B248" s="6" t="s">
        <v>7846</v>
      </c>
      <c r="C248" s="6" t="s">
        <v>4871</v>
      </c>
      <c r="D248" s="77" t="s">
        <v>7251</v>
      </c>
      <c r="E248" s="77" t="s">
        <v>7857</v>
      </c>
      <c r="F248" s="77" t="s">
        <v>2629</v>
      </c>
      <c r="G248" s="77" t="s">
        <v>7858</v>
      </c>
      <c r="H248" s="77" t="s">
        <v>7859</v>
      </c>
      <c r="I248" s="77" t="s">
        <v>7419</v>
      </c>
      <c r="J248" s="77"/>
      <c r="K248" s="77" t="s">
        <v>24</v>
      </c>
      <c r="L248" s="78"/>
      <c r="M248" s="78"/>
      <c r="N248" s="78"/>
      <c r="O248" s="78"/>
      <c r="P248" s="78"/>
      <c r="Q248" s="77" t="s">
        <v>4803</v>
      </c>
    </row>
    <row r="249" customHeight="1" spans="1:17">
      <c r="A249" s="76"/>
      <c r="B249" s="6" t="s">
        <v>7846</v>
      </c>
      <c r="C249" s="6" t="s">
        <v>4890</v>
      </c>
      <c r="D249" s="77" t="s">
        <v>7251</v>
      </c>
      <c r="E249" s="77" t="s">
        <v>7860</v>
      </c>
      <c r="F249" s="77" t="s">
        <v>7861</v>
      </c>
      <c r="G249" s="77" t="s">
        <v>7862</v>
      </c>
      <c r="H249" s="77" t="s">
        <v>7863</v>
      </c>
      <c r="I249" s="77" t="s">
        <v>7419</v>
      </c>
      <c r="J249" s="77"/>
      <c r="K249" s="77" t="s">
        <v>24</v>
      </c>
      <c r="L249" s="78"/>
      <c r="M249" s="78"/>
      <c r="N249" s="78"/>
      <c r="O249" s="78"/>
      <c r="P249" s="78"/>
      <c r="Q249" s="77" t="s">
        <v>4803</v>
      </c>
    </row>
    <row r="250" customHeight="1" spans="1:17">
      <c r="A250" s="76"/>
      <c r="B250" s="6" t="s">
        <v>7846</v>
      </c>
      <c r="C250" s="6" t="s">
        <v>4899</v>
      </c>
      <c r="D250" s="77" t="s">
        <v>7251</v>
      </c>
      <c r="E250" s="77" t="s">
        <v>7864</v>
      </c>
      <c r="F250" s="77" t="s">
        <v>7865</v>
      </c>
      <c r="G250" s="77" t="s">
        <v>7866</v>
      </c>
      <c r="H250" s="77" t="s">
        <v>7867</v>
      </c>
      <c r="I250" s="77" t="s">
        <v>7419</v>
      </c>
      <c r="J250" s="77"/>
      <c r="K250" s="77" t="s">
        <v>24</v>
      </c>
      <c r="L250" s="78"/>
      <c r="M250" s="78"/>
      <c r="N250" s="78"/>
      <c r="O250" s="78"/>
      <c r="P250" s="78"/>
      <c r="Q250" s="77" t="s">
        <v>4803</v>
      </c>
    </row>
    <row r="251" customHeight="1" spans="1:17">
      <c r="A251" s="76"/>
      <c r="B251" s="6" t="s">
        <v>7846</v>
      </c>
      <c r="C251" s="6" t="s">
        <v>4899</v>
      </c>
      <c r="D251" s="77" t="s">
        <v>7251</v>
      </c>
      <c r="E251" s="77" t="s">
        <v>7868</v>
      </c>
      <c r="F251" s="77" t="s">
        <v>7865</v>
      </c>
      <c r="G251" s="77" t="s">
        <v>7866</v>
      </c>
      <c r="H251" s="77" t="s">
        <v>7552</v>
      </c>
      <c r="I251" s="77" t="s">
        <v>7419</v>
      </c>
      <c r="J251" s="77"/>
      <c r="K251" s="77" t="s">
        <v>24</v>
      </c>
      <c r="L251" s="78"/>
      <c r="M251" s="78"/>
      <c r="N251" s="78"/>
      <c r="O251" s="78"/>
      <c r="P251" s="78"/>
      <c r="Q251" s="77" t="s">
        <v>4803</v>
      </c>
    </row>
    <row r="252" customHeight="1" spans="1:17">
      <c r="A252" s="76"/>
      <c r="B252" s="6" t="s">
        <v>7846</v>
      </c>
      <c r="C252" s="6" t="s">
        <v>4899</v>
      </c>
      <c r="D252" s="77" t="s">
        <v>7251</v>
      </c>
      <c r="E252" s="77" t="s">
        <v>7869</v>
      </c>
      <c r="F252" s="77" t="s">
        <v>7865</v>
      </c>
      <c r="G252" s="77" t="s">
        <v>7866</v>
      </c>
      <c r="H252" s="77" t="s">
        <v>7870</v>
      </c>
      <c r="I252" s="77" t="s">
        <v>7419</v>
      </c>
      <c r="J252" s="77"/>
      <c r="K252" s="77" t="s">
        <v>24</v>
      </c>
      <c r="L252" s="78"/>
      <c r="M252" s="78"/>
      <c r="N252" s="78"/>
      <c r="O252" s="78"/>
      <c r="P252" s="78"/>
      <c r="Q252" s="77" t="s">
        <v>4803</v>
      </c>
    </row>
    <row r="253" customHeight="1" spans="1:17">
      <c r="A253" s="76"/>
      <c r="B253" s="6" t="s">
        <v>7846</v>
      </c>
      <c r="C253" s="6" t="s">
        <v>4899</v>
      </c>
      <c r="D253" s="77" t="s">
        <v>7251</v>
      </c>
      <c r="E253" s="77" t="s">
        <v>7871</v>
      </c>
      <c r="F253" s="77" t="s">
        <v>7865</v>
      </c>
      <c r="G253" s="77" t="s">
        <v>7866</v>
      </c>
      <c r="H253" s="77" t="s">
        <v>7872</v>
      </c>
      <c r="I253" s="77" t="s">
        <v>7419</v>
      </c>
      <c r="J253" s="77"/>
      <c r="K253" s="77" t="s">
        <v>24</v>
      </c>
      <c r="L253" s="78"/>
      <c r="M253" s="78"/>
      <c r="N253" s="78"/>
      <c r="O253" s="78"/>
      <c r="P253" s="78"/>
      <c r="Q253" s="77" t="s">
        <v>4803</v>
      </c>
    </row>
    <row r="254" customHeight="1" spans="1:17">
      <c r="A254" s="76"/>
      <c r="B254" s="6" t="s">
        <v>7873</v>
      </c>
      <c r="C254" s="6"/>
      <c r="D254" s="77"/>
      <c r="E254" s="77"/>
      <c r="F254" s="77"/>
      <c r="G254" s="77"/>
      <c r="H254" s="77"/>
      <c r="I254" s="77"/>
      <c r="J254" s="77"/>
      <c r="K254" s="77"/>
      <c r="L254" s="78"/>
      <c r="M254" s="78"/>
      <c r="N254" s="78"/>
      <c r="O254" s="78"/>
      <c r="P254" s="78"/>
      <c r="Q254" s="77"/>
    </row>
    <row r="255" customHeight="1" spans="1:17">
      <c r="A255" s="74"/>
      <c r="B255" s="75" t="s">
        <v>7874</v>
      </c>
      <c r="C255" s="74"/>
      <c r="D255" s="74"/>
      <c r="E255" s="74"/>
      <c r="F255" s="74"/>
      <c r="G255" s="74"/>
      <c r="H255" s="74"/>
      <c r="I255" s="74"/>
      <c r="J255" s="74"/>
      <c r="K255" s="74"/>
      <c r="L255" s="74"/>
      <c r="M255" s="74"/>
      <c r="N255" s="74"/>
      <c r="O255" s="74"/>
      <c r="P255" s="74"/>
      <c r="Q255" s="74"/>
    </row>
    <row r="256" customHeight="1" spans="1:17">
      <c r="A256" s="76"/>
      <c r="B256" s="6" t="s">
        <v>119</v>
      </c>
      <c r="C256" s="6" t="s">
        <v>5500</v>
      </c>
      <c r="D256" s="77" t="s">
        <v>7875</v>
      </c>
      <c r="E256" s="77"/>
      <c r="F256" s="77" t="s">
        <v>7395</v>
      </c>
      <c r="G256" s="77" t="s">
        <v>5518</v>
      </c>
      <c r="H256" s="77" t="s">
        <v>4816</v>
      </c>
      <c r="I256" s="77" t="s">
        <v>7876</v>
      </c>
      <c r="J256" s="77"/>
      <c r="K256" s="77" t="s">
        <v>24</v>
      </c>
      <c r="L256" s="78"/>
      <c r="M256" s="78"/>
      <c r="N256" s="78"/>
      <c r="O256" s="78"/>
      <c r="P256" s="78"/>
      <c r="Q256" s="77" t="s">
        <v>4803</v>
      </c>
    </row>
    <row r="257" customHeight="1" spans="1:17">
      <c r="A257" s="76"/>
      <c r="B257" s="6" t="s">
        <v>119</v>
      </c>
      <c r="C257" s="6" t="s">
        <v>5508</v>
      </c>
      <c r="D257" s="77" t="s">
        <v>7875</v>
      </c>
      <c r="E257" s="77"/>
      <c r="F257" s="77" t="s">
        <v>3958</v>
      </c>
      <c r="G257" s="77" t="s">
        <v>5719</v>
      </c>
      <c r="H257" s="77" t="s">
        <v>6592</v>
      </c>
      <c r="I257" s="77" t="s">
        <v>7419</v>
      </c>
      <c r="J257" s="77"/>
      <c r="K257" s="77" t="s">
        <v>24</v>
      </c>
      <c r="L257" s="78"/>
      <c r="M257" s="78"/>
      <c r="N257" s="78"/>
      <c r="O257" s="78"/>
      <c r="P257" s="78"/>
      <c r="Q257" s="77" t="s">
        <v>4803</v>
      </c>
    </row>
    <row r="258" customHeight="1" spans="1:17">
      <c r="A258" s="76"/>
      <c r="B258" s="6" t="s">
        <v>119</v>
      </c>
      <c r="C258" s="6" t="s">
        <v>5516</v>
      </c>
      <c r="D258" s="77" t="s">
        <v>7875</v>
      </c>
      <c r="E258" s="77"/>
      <c r="F258" s="77" t="s">
        <v>3958</v>
      </c>
      <c r="G258" s="77" t="s">
        <v>5719</v>
      </c>
      <c r="H258" s="77" t="s">
        <v>6592</v>
      </c>
      <c r="I258" s="77" t="s">
        <v>7419</v>
      </c>
      <c r="J258" s="77"/>
      <c r="K258" s="77" t="s">
        <v>24</v>
      </c>
      <c r="L258" s="78"/>
      <c r="M258" s="78"/>
      <c r="N258" s="78"/>
      <c r="O258" s="78"/>
      <c r="P258" s="78"/>
      <c r="Q258" s="77" t="s">
        <v>4803</v>
      </c>
    </row>
    <row r="259" customHeight="1" spans="1:17">
      <c r="A259" s="76"/>
      <c r="B259" s="6" t="s">
        <v>119</v>
      </c>
      <c r="C259" s="6" t="s">
        <v>7272</v>
      </c>
      <c r="D259" s="77" t="s">
        <v>7875</v>
      </c>
      <c r="E259" s="77"/>
      <c r="F259" s="77" t="s">
        <v>3958</v>
      </c>
      <c r="G259" s="77" t="s">
        <v>5719</v>
      </c>
      <c r="H259" s="77" t="s">
        <v>6592</v>
      </c>
      <c r="I259" s="77" t="s">
        <v>7419</v>
      </c>
      <c r="J259" s="77"/>
      <c r="K259" s="77" t="s">
        <v>24</v>
      </c>
      <c r="L259" s="78"/>
      <c r="M259" s="78"/>
      <c r="N259" s="78"/>
      <c r="O259" s="78"/>
      <c r="P259" s="78"/>
      <c r="Q259" s="77" t="s">
        <v>4803</v>
      </c>
    </row>
    <row r="260" customHeight="1" spans="1:17">
      <c r="A260" s="76"/>
      <c r="B260" s="6" t="s">
        <v>119</v>
      </c>
      <c r="C260" s="6" t="s">
        <v>5523</v>
      </c>
      <c r="D260" s="77" t="s">
        <v>7875</v>
      </c>
      <c r="E260" s="77"/>
      <c r="F260" s="77" t="s">
        <v>7395</v>
      </c>
      <c r="G260" s="77" t="s">
        <v>5518</v>
      </c>
      <c r="H260" s="77" t="s">
        <v>4816</v>
      </c>
      <c r="I260" s="77" t="s">
        <v>7876</v>
      </c>
      <c r="J260" s="77"/>
      <c r="K260" s="77" t="s">
        <v>24</v>
      </c>
      <c r="L260" s="78"/>
      <c r="M260" s="78"/>
      <c r="N260" s="78"/>
      <c r="O260" s="78"/>
      <c r="P260" s="78"/>
      <c r="Q260" s="77" t="s">
        <v>4803</v>
      </c>
    </row>
    <row r="261" customHeight="1" spans="1:17">
      <c r="A261" s="76"/>
      <c r="B261" s="6" t="s">
        <v>119</v>
      </c>
      <c r="C261" s="6" t="s">
        <v>5527</v>
      </c>
      <c r="D261" s="77" t="s">
        <v>7875</v>
      </c>
      <c r="E261" s="77"/>
      <c r="F261" s="77" t="s">
        <v>7395</v>
      </c>
      <c r="G261" s="77" t="s">
        <v>5518</v>
      </c>
      <c r="H261" s="77" t="s">
        <v>4816</v>
      </c>
      <c r="I261" s="77" t="s">
        <v>7876</v>
      </c>
      <c r="J261" s="77"/>
      <c r="K261" s="77" t="s">
        <v>24</v>
      </c>
      <c r="L261" s="78"/>
      <c r="M261" s="78"/>
      <c r="N261" s="78"/>
      <c r="O261" s="78"/>
      <c r="P261" s="78"/>
      <c r="Q261" s="77" t="s">
        <v>4803</v>
      </c>
    </row>
    <row r="262" customHeight="1" spans="1:17">
      <c r="A262" s="76"/>
      <c r="B262" s="6" t="s">
        <v>119</v>
      </c>
      <c r="C262" s="6" t="s">
        <v>5531</v>
      </c>
      <c r="D262" s="77" t="s">
        <v>7875</v>
      </c>
      <c r="E262" s="77"/>
      <c r="F262" s="77" t="s">
        <v>7648</v>
      </c>
      <c r="G262" s="77" t="s">
        <v>5518</v>
      </c>
      <c r="H262" s="77" t="s">
        <v>5646</v>
      </c>
      <c r="I262" s="77" t="s">
        <v>7876</v>
      </c>
      <c r="J262" s="77"/>
      <c r="K262" s="77" t="s">
        <v>24</v>
      </c>
      <c r="L262" s="78"/>
      <c r="M262" s="78"/>
      <c r="N262" s="78"/>
      <c r="O262" s="78"/>
      <c r="P262" s="78"/>
      <c r="Q262" s="77" t="s">
        <v>4803</v>
      </c>
    </row>
    <row r="263" customHeight="1" spans="1:17">
      <c r="A263" s="76"/>
      <c r="B263" s="6" t="s">
        <v>119</v>
      </c>
      <c r="C263" s="6" t="s">
        <v>7877</v>
      </c>
      <c r="D263" s="77" t="s">
        <v>7875</v>
      </c>
      <c r="E263" s="77"/>
      <c r="F263" s="77" t="s">
        <v>7648</v>
      </c>
      <c r="G263" s="77" t="s">
        <v>5518</v>
      </c>
      <c r="H263" s="77" t="s">
        <v>5646</v>
      </c>
      <c r="I263" s="77" t="s">
        <v>7876</v>
      </c>
      <c r="J263" s="77"/>
      <c r="K263" s="77" t="s">
        <v>24</v>
      </c>
      <c r="L263" s="78"/>
      <c r="M263" s="78"/>
      <c r="N263" s="78"/>
      <c r="O263" s="78"/>
      <c r="P263" s="78"/>
      <c r="Q263" s="77" t="s">
        <v>4803</v>
      </c>
    </row>
    <row r="264" customHeight="1" spans="1:17">
      <c r="A264" s="76"/>
      <c r="B264" s="6" t="s">
        <v>119</v>
      </c>
      <c r="C264" s="6" t="s">
        <v>5533</v>
      </c>
      <c r="D264" s="77" t="s">
        <v>7875</v>
      </c>
      <c r="E264" s="77"/>
      <c r="F264" s="77" t="s">
        <v>5634</v>
      </c>
      <c r="G264" s="77" t="s">
        <v>5673</v>
      </c>
      <c r="H264" s="77" t="s">
        <v>5539</v>
      </c>
      <c r="I264" s="77" t="s">
        <v>7876</v>
      </c>
      <c r="J264" s="77"/>
      <c r="K264" s="77" t="s">
        <v>24</v>
      </c>
      <c r="L264" s="78"/>
      <c r="M264" s="78"/>
      <c r="N264" s="78"/>
      <c r="O264" s="78"/>
      <c r="P264" s="78"/>
      <c r="Q264" s="77" t="s">
        <v>4803</v>
      </c>
    </row>
    <row r="265" customHeight="1" spans="1:17">
      <c r="A265" s="76"/>
      <c r="B265" s="6" t="s">
        <v>119</v>
      </c>
      <c r="C265" s="6" t="s">
        <v>7878</v>
      </c>
      <c r="D265" s="77" t="s">
        <v>7875</v>
      </c>
      <c r="E265" s="77"/>
      <c r="F265" s="77" t="s">
        <v>5640</v>
      </c>
      <c r="G265" s="77" t="s">
        <v>5510</v>
      </c>
      <c r="H265" s="77" t="s">
        <v>4813</v>
      </c>
      <c r="I265" s="77" t="s">
        <v>7876</v>
      </c>
      <c r="J265" s="77"/>
      <c r="K265" s="77" t="s">
        <v>24</v>
      </c>
      <c r="L265" s="78"/>
      <c r="M265" s="78"/>
      <c r="N265" s="78"/>
      <c r="O265" s="78"/>
      <c r="P265" s="78"/>
      <c r="Q265" s="77" t="s">
        <v>4803</v>
      </c>
    </row>
    <row r="266" customHeight="1" spans="1:17">
      <c r="A266" s="76"/>
      <c r="B266" s="6" t="s">
        <v>119</v>
      </c>
      <c r="C266" s="6" t="s">
        <v>2672</v>
      </c>
      <c r="D266" s="77" t="s">
        <v>7875</v>
      </c>
      <c r="E266" s="77"/>
      <c r="F266" s="77" t="s">
        <v>5640</v>
      </c>
      <c r="G266" s="77" t="s">
        <v>5510</v>
      </c>
      <c r="H266" s="77" t="s">
        <v>4813</v>
      </c>
      <c r="I266" s="77" t="s">
        <v>7876</v>
      </c>
      <c r="J266" s="77"/>
      <c r="K266" s="77" t="s">
        <v>24</v>
      </c>
      <c r="L266" s="78"/>
      <c r="M266" s="78"/>
      <c r="N266" s="78"/>
      <c r="O266" s="78"/>
      <c r="P266" s="78"/>
      <c r="Q266" s="77" t="s">
        <v>4803</v>
      </c>
    </row>
    <row r="267" customHeight="1" spans="1:17">
      <c r="A267" s="76"/>
      <c r="B267" s="6" t="s">
        <v>119</v>
      </c>
      <c r="C267" s="6" t="s">
        <v>5553</v>
      </c>
      <c r="D267" s="77" t="s">
        <v>7875</v>
      </c>
      <c r="E267" s="77"/>
      <c r="F267" s="77" t="s">
        <v>5640</v>
      </c>
      <c r="G267" s="77" t="s">
        <v>5510</v>
      </c>
      <c r="H267" s="77" t="s">
        <v>4813</v>
      </c>
      <c r="I267" s="77" t="s">
        <v>7876</v>
      </c>
      <c r="J267" s="77"/>
      <c r="K267" s="77" t="s">
        <v>24</v>
      </c>
      <c r="L267" s="78"/>
      <c r="M267" s="78"/>
      <c r="N267" s="78"/>
      <c r="O267" s="78"/>
      <c r="P267" s="78"/>
      <c r="Q267" s="77" t="s">
        <v>4803</v>
      </c>
    </row>
    <row r="268" customHeight="1" spans="1:17">
      <c r="A268" s="76"/>
      <c r="B268" s="6" t="s">
        <v>119</v>
      </c>
      <c r="C268" s="6" t="s">
        <v>5554</v>
      </c>
      <c r="D268" s="77" t="s">
        <v>7875</v>
      </c>
      <c r="E268" s="77"/>
      <c r="F268" s="77" t="s">
        <v>3958</v>
      </c>
      <c r="G268" s="77" t="s">
        <v>5719</v>
      </c>
      <c r="H268" s="77" t="s">
        <v>6592</v>
      </c>
      <c r="I268" s="77" t="s">
        <v>7419</v>
      </c>
      <c r="J268" s="77"/>
      <c r="K268" s="77" t="s">
        <v>24</v>
      </c>
      <c r="L268" s="78"/>
      <c r="M268" s="78"/>
      <c r="N268" s="78"/>
      <c r="O268" s="78"/>
      <c r="P268" s="78"/>
      <c r="Q268" s="77" t="s">
        <v>4803</v>
      </c>
    </row>
    <row r="269" customHeight="1" spans="1:17">
      <c r="A269" s="76"/>
      <c r="B269" s="6" t="s">
        <v>119</v>
      </c>
      <c r="C269" s="6" t="s">
        <v>5555</v>
      </c>
      <c r="D269" s="77" t="s">
        <v>7875</v>
      </c>
      <c r="E269" s="77"/>
      <c r="F269" s="77" t="s">
        <v>3958</v>
      </c>
      <c r="G269" s="77" t="s">
        <v>5719</v>
      </c>
      <c r="H269" s="77" t="s">
        <v>6592</v>
      </c>
      <c r="I269" s="77" t="s">
        <v>7419</v>
      </c>
      <c r="J269" s="77"/>
      <c r="K269" s="77" t="s">
        <v>24</v>
      </c>
      <c r="L269" s="78"/>
      <c r="M269" s="78"/>
      <c r="N269" s="78"/>
      <c r="O269" s="78"/>
      <c r="P269" s="78"/>
      <c r="Q269" s="77" t="s">
        <v>4803</v>
      </c>
    </row>
    <row r="270" customHeight="1" spans="1:17">
      <c r="A270" s="76"/>
      <c r="B270" s="6" t="s">
        <v>119</v>
      </c>
      <c r="C270" s="6" t="s">
        <v>5558</v>
      </c>
      <c r="D270" s="77" t="s">
        <v>7875</v>
      </c>
      <c r="E270" s="77"/>
      <c r="F270" s="77"/>
      <c r="G270" s="77"/>
      <c r="H270" s="77"/>
      <c r="I270" s="77"/>
      <c r="J270" s="77"/>
      <c r="K270" s="77" t="s">
        <v>24</v>
      </c>
      <c r="L270" s="78"/>
      <c r="M270" s="78"/>
      <c r="N270" s="78"/>
      <c r="O270" s="78"/>
      <c r="P270" s="78"/>
      <c r="Q270" s="77" t="s">
        <v>4803</v>
      </c>
    </row>
    <row r="271" customHeight="1" spans="1:17">
      <c r="A271" s="76"/>
      <c r="B271" s="6" t="s">
        <v>119</v>
      </c>
      <c r="C271" s="6" t="s">
        <v>7879</v>
      </c>
      <c r="D271" s="77" t="s">
        <v>7875</v>
      </c>
      <c r="E271" s="77"/>
      <c r="F271" s="77" t="s">
        <v>7880</v>
      </c>
      <c r="G271" s="77" t="s">
        <v>7881</v>
      </c>
      <c r="H271" s="77" t="s">
        <v>5172</v>
      </c>
      <c r="I271" s="77" t="s">
        <v>7882</v>
      </c>
      <c r="J271" s="77"/>
      <c r="K271" s="77" t="s">
        <v>24</v>
      </c>
      <c r="L271" s="78"/>
      <c r="M271" s="78"/>
      <c r="N271" s="78"/>
      <c r="O271" s="78"/>
      <c r="P271" s="78"/>
      <c r="Q271" s="77" t="s">
        <v>4803</v>
      </c>
    </row>
    <row r="272" customHeight="1" spans="1:17">
      <c r="A272" s="76"/>
      <c r="B272" s="6" t="s">
        <v>119</v>
      </c>
      <c r="C272" s="6" t="s">
        <v>7883</v>
      </c>
      <c r="D272" s="77" t="s">
        <v>7875</v>
      </c>
      <c r="E272" s="77"/>
      <c r="F272" s="77" t="s">
        <v>7880</v>
      </c>
      <c r="G272" s="77" t="s">
        <v>7881</v>
      </c>
      <c r="H272" s="77" t="s">
        <v>5172</v>
      </c>
      <c r="I272" s="77" t="s">
        <v>7884</v>
      </c>
      <c r="J272" s="77"/>
      <c r="K272" s="77" t="s">
        <v>24</v>
      </c>
      <c r="L272" s="78"/>
      <c r="M272" s="78"/>
      <c r="N272" s="78"/>
      <c r="O272" s="78"/>
      <c r="P272" s="78"/>
      <c r="Q272" s="77" t="s">
        <v>4803</v>
      </c>
    </row>
    <row r="273" customHeight="1" spans="1:17">
      <c r="A273" s="76"/>
      <c r="B273" s="6" t="s">
        <v>119</v>
      </c>
      <c r="C273" s="6" t="s">
        <v>5578</v>
      </c>
      <c r="D273" s="77" t="s">
        <v>7875</v>
      </c>
      <c r="E273" s="77"/>
      <c r="F273" s="77" t="s">
        <v>5634</v>
      </c>
      <c r="G273" s="77" t="s">
        <v>5673</v>
      </c>
      <c r="H273" s="77" t="s">
        <v>5539</v>
      </c>
      <c r="I273" s="77" t="s">
        <v>7876</v>
      </c>
      <c r="J273" s="77"/>
      <c r="K273" s="77" t="s">
        <v>24</v>
      </c>
      <c r="L273" s="78"/>
      <c r="M273" s="78"/>
      <c r="N273" s="78"/>
      <c r="O273" s="78"/>
      <c r="P273" s="78"/>
      <c r="Q273" s="77" t="s">
        <v>4803</v>
      </c>
    </row>
    <row r="274" customHeight="1" spans="1:17">
      <c r="A274" s="76"/>
      <c r="B274" s="6" t="s">
        <v>119</v>
      </c>
      <c r="C274" s="6" t="s">
        <v>5580</v>
      </c>
      <c r="D274" s="77" t="s">
        <v>7875</v>
      </c>
      <c r="E274" s="77"/>
      <c r="F274" s="77" t="s">
        <v>5634</v>
      </c>
      <c r="G274" s="77" t="s">
        <v>5673</v>
      </c>
      <c r="H274" s="77" t="s">
        <v>5539</v>
      </c>
      <c r="I274" s="77" t="s">
        <v>7876</v>
      </c>
      <c r="J274" s="77"/>
      <c r="K274" s="77" t="s">
        <v>24</v>
      </c>
      <c r="L274" s="78"/>
      <c r="M274" s="78"/>
      <c r="N274" s="78"/>
      <c r="O274" s="78"/>
      <c r="P274" s="78"/>
      <c r="Q274" s="77" t="s">
        <v>4803</v>
      </c>
    </row>
    <row r="275" customHeight="1" spans="1:17">
      <c r="A275" s="76"/>
      <c r="B275" s="6" t="s">
        <v>119</v>
      </c>
      <c r="C275" s="6" t="s">
        <v>5583</v>
      </c>
      <c r="D275" s="77" t="s">
        <v>7875</v>
      </c>
      <c r="E275" s="77"/>
      <c r="F275" s="77" t="s">
        <v>5640</v>
      </c>
      <c r="G275" s="77" t="s">
        <v>5510</v>
      </c>
      <c r="H275" s="77" t="s">
        <v>4813</v>
      </c>
      <c r="I275" s="77" t="s">
        <v>7876</v>
      </c>
      <c r="J275" s="77"/>
      <c r="K275" s="77" t="s">
        <v>24</v>
      </c>
      <c r="L275" s="78"/>
      <c r="M275" s="78"/>
      <c r="N275" s="78"/>
      <c r="O275" s="78"/>
      <c r="P275" s="78"/>
      <c r="Q275" s="77" t="s">
        <v>4803</v>
      </c>
    </row>
    <row r="276" customHeight="1" spans="1:17">
      <c r="A276" s="76"/>
      <c r="B276" s="6" t="s">
        <v>119</v>
      </c>
      <c r="C276" s="6" t="s">
        <v>5586</v>
      </c>
      <c r="D276" s="77" t="s">
        <v>7875</v>
      </c>
      <c r="E276" s="77"/>
      <c r="F276" s="77" t="s">
        <v>5640</v>
      </c>
      <c r="G276" s="77" t="s">
        <v>5510</v>
      </c>
      <c r="H276" s="77" t="s">
        <v>4813</v>
      </c>
      <c r="I276" s="77" t="s">
        <v>7876</v>
      </c>
      <c r="J276" s="77"/>
      <c r="K276" s="77" t="s">
        <v>24</v>
      </c>
      <c r="L276" s="78"/>
      <c r="M276" s="78"/>
      <c r="N276" s="78"/>
      <c r="O276" s="78"/>
      <c r="P276" s="78"/>
      <c r="Q276" s="77" t="s">
        <v>4803</v>
      </c>
    </row>
    <row r="277" customHeight="1" spans="1:17">
      <c r="A277" s="76"/>
      <c r="B277" s="6" t="s">
        <v>119</v>
      </c>
      <c r="C277" s="6" t="s">
        <v>2662</v>
      </c>
      <c r="D277" s="77" t="s">
        <v>7875</v>
      </c>
      <c r="E277" s="77"/>
      <c r="F277" s="77" t="s">
        <v>5640</v>
      </c>
      <c r="G277" s="77" t="s">
        <v>5510</v>
      </c>
      <c r="H277" s="77" t="s">
        <v>4813</v>
      </c>
      <c r="I277" s="77" t="s">
        <v>7876</v>
      </c>
      <c r="J277" s="77"/>
      <c r="K277" s="77" t="s">
        <v>24</v>
      </c>
      <c r="L277" s="78"/>
      <c r="M277" s="78"/>
      <c r="N277" s="78"/>
      <c r="O277" s="78"/>
      <c r="P277" s="78"/>
      <c r="Q277" s="77" t="s">
        <v>4803</v>
      </c>
    </row>
    <row r="278" customHeight="1" spans="1:17">
      <c r="A278" s="76"/>
      <c r="B278" s="6" t="s">
        <v>119</v>
      </c>
      <c r="C278" s="6" t="s">
        <v>7885</v>
      </c>
      <c r="D278" s="77" t="s">
        <v>7875</v>
      </c>
      <c r="E278" s="77"/>
      <c r="F278" s="77" t="s">
        <v>5637</v>
      </c>
      <c r="G278" s="77" t="s">
        <v>5135</v>
      </c>
      <c r="H278" s="77" t="s">
        <v>4816</v>
      </c>
      <c r="I278" s="77" t="s">
        <v>7876</v>
      </c>
      <c r="J278" s="77"/>
      <c r="K278" s="77" t="s">
        <v>24</v>
      </c>
      <c r="L278" s="78"/>
      <c r="M278" s="78"/>
      <c r="N278" s="78"/>
      <c r="O278" s="78"/>
      <c r="P278" s="78"/>
      <c r="Q278" s="77" t="s">
        <v>4803</v>
      </c>
    </row>
    <row r="279" customHeight="1" spans="1:17">
      <c r="A279" s="74"/>
      <c r="B279" s="75" t="s">
        <v>7886</v>
      </c>
      <c r="C279" s="74"/>
      <c r="D279" s="74"/>
      <c r="E279" s="74"/>
      <c r="F279" s="74"/>
      <c r="G279" s="74"/>
      <c r="H279" s="74"/>
      <c r="I279" s="74"/>
      <c r="J279" s="74"/>
      <c r="K279" s="74"/>
      <c r="L279" s="74"/>
      <c r="M279" s="74"/>
      <c r="N279" s="74"/>
      <c r="O279" s="74"/>
      <c r="P279" s="74"/>
      <c r="Q279" s="74"/>
    </row>
    <row r="280" customHeight="1" spans="1:17">
      <c r="A280" s="76"/>
      <c r="B280" s="6" t="s">
        <v>153</v>
      </c>
      <c r="C280" s="6" t="s">
        <v>5774</v>
      </c>
      <c r="D280" s="77" t="s">
        <v>7875</v>
      </c>
      <c r="E280" s="77"/>
      <c r="F280" s="77" t="s">
        <v>7887</v>
      </c>
      <c r="G280" s="77" t="s">
        <v>7888</v>
      </c>
      <c r="H280" s="77" t="s">
        <v>7889</v>
      </c>
      <c r="I280" s="77" t="s">
        <v>7520</v>
      </c>
      <c r="J280" s="77"/>
      <c r="K280" s="77" t="s">
        <v>24</v>
      </c>
      <c r="L280" s="78"/>
      <c r="M280" s="78"/>
      <c r="N280" s="78"/>
      <c r="O280" s="78"/>
      <c r="P280" s="78"/>
      <c r="Q280" s="77" t="s">
        <v>4803</v>
      </c>
    </row>
    <row r="281" customHeight="1" spans="1:17">
      <c r="A281" s="76"/>
      <c r="B281" s="6" t="s">
        <v>153</v>
      </c>
      <c r="C281" s="6" t="s">
        <v>5784</v>
      </c>
      <c r="D281" s="77" t="s">
        <v>7875</v>
      </c>
      <c r="E281" s="77"/>
      <c r="F281" s="77" t="s">
        <v>7890</v>
      </c>
      <c r="G281" s="77" t="s">
        <v>5156</v>
      </c>
      <c r="H281" s="77" t="s">
        <v>5626</v>
      </c>
      <c r="I281" s="77" t="s">
        <v>4813</v>
      </c>
      <c r="J281" s="77"/>
      <c r="K281" s="77" t="s">
        <v>24</v>
      </c>
      <c r="L281" s="78"/>
      <c r="M281" s="78"/>
      <c r="N281" s="78"/>
      <c r="O281" s="78"/>
      <c r="P281" s="78"/>
      <c r="Q281" s="77" t="s">
        <v>4803</v>
      </c>
    </row>
    <row r="282" customHeight="1" spans="1:17">
      <c r="A282" s="76"/>
      <c r="B282" s="6" t="s">
        <v>153</v>
      </c>
      <c r="C282" s="6" t="s">
        <v>5784</v>
      </c>
      <c r="D282" s="77" t="s">
        <v>7875</v>
      </c>
      <c r="E282" s="77"/>
      <c r="F282" s="77" t="s">
        <v>7891</v>
      </c>
      <c r="G282" s="77" t="s">
        <v>5156</v>
      </c>
      <c r="H282" s="77" t="s">
        <v>7892</v>
      </c>
      <c r="I282" s="77" t="s">
        <v>4813</v>
      </c>
      <c r="J282" s="77"/>
      <c r="K282" s="77" t="s">
        <v>24</v>
      </c>
      <c r="L282" s="78"/>
      <c r="M282" s="78"/>
      <c r="N282" s="78"/>
      <c r="O282" s="78"/>
      <c r="P282" s="78"/>
      <c r="Q282" s="77" t="s">
        <v>4803</v>
      </c>
    </row>
    <row r="283" customHeight="1" spans="1:17">
      <c r="A283" s="76"/>
      <c r="B283" s="6" t="s">
        <v>153</v>
      </c>
      <c r="C283" s="6" t="s">
        <v>5809</v>
      </c>
      <c r="D283" s="77" t="s">
        <v>7875</v>
      </c>
      <c r="E283" s="77"/>
      <c r="F283" s="77" t="s">
        <v>6627</v>
      </c>
      <c r="G283" s="77" t="s">
        <v>7893</v>
      </c>
      <c r="H283" s="77" t="s">
        <v>7894</v>
      </c>
      <c r="I283" s="77" t="s">
        <v>7520</v>
      </c>
      <c r="J283" s="77"/>
      <c r="K283" s="77" t="s">
        <v>24</v>
      </c>
      <c r="L283" s="78"/>
      <c r="M283" s="78"/>
      <c r="N283" s="78"/>
      <c r="O283" s="78"/>
      <c r="P283" s="78"/>
      <c r="Q283" s="77" t="s">
        <v>4803</v>
      </c>
    </row>
    <row r="284" customHeight="1" spans="1:17">
      <c r="A284" s="76"/>
      <c r="B284" s="6" t="s">
        <v>153</v>
      </c>
      <c r="C284" s="6" t="s">
        <v>5809</v>
      </c>
      <c r="D284" s="77" t="s">
        <v>7875</v>
      </c>
      <c r="E284" s="77"/>
      <c r="F284" s="77" t="s">
        <v>6627</v>
      </c>
      <c r="G284" s="77" t="s">
        <v>7895</v>
      </c>
      <c r="H284" s="77" t="s">
        <v>7894</v>
      </c>
      <c r="I284" s="77" t="s">
        <v>7520</v>
      </c>
      <c r="J284" s="77"/>
      <c r="K284" s="77" t="s">
        <v>24</v>
      </c>
      <c r="L284" s="78"/>
      <c r="M284" s="78"/>
      <c r="N284" s="78"/>
      <c r="O284" s="78"/>
      <c r="P284" s="78"/>
      <c r="Q284" s="77" t="s">
        <v>4803</v>
      </c>
    </row>
    <row r="285" customHeight="1" spans="1:17">
      <c r="A285" s="76"/>
      <c r="B285" s="6" t="s">
        <v>153</v>
      </c>
      <c r="C285" s="6" t="s">
        <v>7896</v>
      </c>
      <c r="D285" s="77" t="s">
        <v>7875</v>
      </c>
      <c r="E285" s="77"/>
      <c r="F285" s="77" t="s">
        <v>5637</v>
      </c>
      <c r="G285" s="77" t="s">
        <v>6090</v>
      </c>
      <c r="H285" s="77" t="s">
        <v>4813</v>
      </c>
      <c r="I285" s="77" t="s">
        <v>7520</v>
      </c>
      <c r="J285" s="77"/>
      <c r="K285" s="77" t="s">
        <v>24</v>
      </c>
      <c r="L285" s="78"/>
      <c r="M285" s="78"/>
      <c r="N285" s="78"/>
      <c r="O285" s="78"/>
      <c r="P285" s="78"/>
      <c r="Q285" s="77" t="s">
        <v>4803</v>
      </c>
    </row>
    <row r="286" customHeight="1" spans="1:17">
      <c r="A286" s="76"/>
      <c r="B286" s="6" t="s">
        <v>153</v>
      </c>
      <c r="C286" s="6" t="s">
        <v>7896</v>
      </c>
      <c r="D286" s="77" t="s">
        <v>7875</v>
      </c>
      <c r="E286" s="77"/>
      <c r="F286" s="77" t="s">
        <v>5637</v>
      </c>
      <c r="G286" s="77" t="s">
        <v>6090</v>
      </c>
      <c r="H286" s="77" t="s">
        <v>4813</v>
      </c>
      <c r="I286" s="77" t="s">
        <v>7520</v>
      </c>
      <c r="J286" s="77"/>
      <c r="K286" s="77" t="s">
        <v>24</v>
      </c>
      <c r="L286" s="78"/>
      <c r="M286" s="78"/>
      <c r="N286" s="78"/>
      <c r="O286" s="78"/>
      <c r="P286" s="78"/>
      <c r="Q286" s="77" t="s">
        <v>4803</v>
      </c>
    </row>
    <row r="287" customHeight="1" spans="1:17">
      <c r="A287" s="76"/>
      <c r="B287" s="6" t="s">
        <v>153</v>
      </c>
      <c r="C287" s="6" t="s">
        <v>5823</v>
      </c>
      <c r="D287" s="77" t="s">
        <v>7875</v>
      </c>
      <c r="E287" s="77"/>
      <c r="F287" s="77" t="s">
        <v>5637</v>
      </c>
      <c r="G287" s="77" t="s">
        <v>6090</v>
      </c>
      <c r="H287" s="77" t="s">
        <v>4813</v>
      </c>
      <c r="I287" s="77" t="s">
        <v>7520</v>
      </c>
      <c r="J287" s="77"/>
      <c r="K287" s="77" t="s">
        <v>24</v>
      </c>
      <c r="L287" s="78"/>
      <c r="M287" s="78"/>
      <c r="N287" s="78"/>
      <c r="O287" s="78"/>
      <c r="P287" s="78"/>
      <c r="Q287" s="77" t="s">
        <v>4803</v>
      </c>
    </row>
    <row r="288" customHeight="1" spans="1:17">
      <c r="A288" s="76"/>
      <c r="B288" s="6" t="s">
        <v>153</v>
      </c>
      <c r="C288" s="6" t="s">
        <v>5837</v>
      </c>
      <c r="D288" s="77" t="s">
        <v>7875</v>
      </c>
      <c r="E288" s="77"/>
      <c r="F288" s="77" t="s">
        <v>5073</v>
      </c>
      <c r="G288" s="77" t="s">
        <v>7897</v>
      </c>
      <c r="H288" s="77" t="s">
        <v>4816</v>
      </c>
      <c r="I288" s="77" t="s">
        <v>7898</v>
      </c>
      <c r="J288" s="77"/>
      <c r="K288" s="77" t="s">
        <v>24</v>
      </c>
      <c r="L288" s="78"/>
      <c r="M288" s="78"/>
      <c r="N288" s="78"/>
      <c r="O288" s="78"/>
      <c r="P288" s="78"/>
      <c r="Q288" s="77" t="s">
        <v>4803</v>
      </c>
    </row>
    <row r="289" customHeight="1" spans="1:17">
      <c r="A289" s="76"/>
      <c r="B289" s="6" t="s">
        <v>153</v>
      </c>
      <c r="C289" s="6" t="s">
        <v>5842</v>
      </c>
      <c r="D289" s="77" t="s">
        <v>7875</v>
      </c>
      <c r="E289" s="77"/>
      <c r="F289" s="77" t="s">
        <v>5869</v>
      </c>
      <c r="G289" s="77" t="s">
        <v>7897</v>
      </c>
      <c r="H289" s="77" t="s">
        <v>4816</v>
      </c>
      <c r="I289" s="77" t="s">
        <v>7898</v>
      </c>
      <c r="J289" s="77"/>
      <c r="K289" s="77" t="s">
        <v>24</v>
      </c>
      <c r="L289" s="78"/>
      <c r="M289" s="78"/>
      <c r="N289" s="78"/>
      <c r="O289" s="78"/>
      <c r="P289" s="78"/>
      <c r="Q289" s="77" t="s">
        <v>4803</v>
      </c>
    </row>
    <row r="290" customHeight="1" spans="1:17">
      <c r="A290" s="76"/>
      <c r="B290" s="6" t="s">
        <v>153</v>
      </c>
      <c r="C290" s="6" t="s">
        <v>5842</v>
      </c>
      <c r="D290" s="77" t="s">
        <v>7875</v>
      </c>
      <c r="E290" s="77"/>
      <c r="F290" s="77" t="s">
        <v>5869</v>
      </c>
      <c r="G290" s="77" t="s">
        <v>7897</v>
      </c>
      <c r="H290" s="77" t="s">
        <v>7899</v>
      </c>
      <c r="I290" s="77" t="s">
        <v>7520</v>
      </c>
      <c r="J290" s="77"/>
      <c r="K290" s="77" t="s">
        <v>24</v>
      </c>
      <c r="L290" s="78"/>
      <c r="M290" s="78"/>
      <c r="N290" s="78"/>
      <c r="O290" s="78"/>
      <c r="P290" s="78"/>
      <c r="Q290" s="77" t="s">
        <v>4803</v>
      </c>
    </row>
    <row r="291" customHeight="1" spans="1:17">
      <c r="A291" s="76"/>
      <c r="B291" s="6" t="s">
        <v>153</v>
      </c>
      <c r="C291" s="6" t="s">
        <v>7900</v>
      </c>
      <c r="D291" s="77" t="s">
        <v>7875</v>
      </c>
      <c r="E291" s="77"/>
      <c r="F291" s="77" t="s">
        <v>5869</v>
      </c>
      <c r="G291" s="77" t="s">
        <v>5796</v>
      </c>
      <c r="H291" s="77" t="s">
        <v>4816</v>
      </c>
      <c r="I291" s="77" t="s">
        <v>7898</v>
      </c>
      <c r="J291" s="77"/>
      <c r="K291" s="77" t="s">
        <v>24</v>
      </c>
      <c r="L291" s="78"/>
      <c r="M291" s="78"/>
      <c r="N291" s="78"/>
      <c r="O291" s="78"/>
      <c r="P291" s="78"/>
      <c r="Q291" s="77" t="s">
        <v>4803</v>
      </c>
    </row>
    <row r="292" customHeight="1" spans="1:17">
      <c r="A292" s="76"/>
      <c r="B292" s="6" t="s">
        <v>153</v>
      </c>
      <c r="C292" s="6" t="s">
        <v>5849</v>
      </c>
      <c r="D292" s="77" t="s">
        <v>7875</v>
      </c>
      <c r="E292" s="77"/>
      <c r="F292" s="77" t="s">
        <v>5184</v>
      </c>
      <c r="G292" s="77" t="s">
        <v>5039</v>
      </c>
      <c r="H292" s="77" t="s">
        <v>5805</v>
      </c>
      <c r="I292" s="77" t="s">
        <v>7520</v>
      </c>
      <c r="J292" s="77"/>
      <c r="K292" s="77" t="s">
        <v>24</v>
      </c>
      <c r="L292" s="78"/>
      <c r="M292" s="78"/>
      <c r="N292" s="78"/>
      <c r="O292" s="78"/>
      <c r="P292" s="78"/>
      <c r="Q292" s="77" t="s">
        <v>4803</v>
      </c>
    </row>
    <row r="293" customHeight="1" spans="1:17">
      <c r="A293" s="76"/>
      <c r="B293" s="6" t="s">
        <v>153</v>
      </c>
      <c r="C293" s="6" t="s">
        <v>7901</v>
      </c>
      <c r="D293" s="77" t="s">
        <v>7875</v>
      </c>
      <c r="E293" s="77"/>
      <c r="F293" s="77" t="s">
        <v>5184</v>
      </c>
      <c r="G293" s="77" t="s">
        <v>5039</v>
      </c>
      <c r="H293" s="77" t="s">
        <v>5805</v>
      </c>
      <c r="I293" s="77" t="s">
        <v>7520</v>
      </c>
      <c r="J293" s="77"/>
      <c r="K293" s="77" t="s">
        <v>24</v>
      </c>
      <c r="L293" s="78"/>
      <c r="M293" s="78"/>
      <c r="N293" s="78"/>
      <c r="O293" s="78"/>
      <c r="P293" s="78"/>
      <c r="Q293" s="77" t="s">
        <v>4803</v>
      </c>
    </row>
    <row r="294" customHeight="1" spans="1:17">
      <c r="A294" s="76"/>
      <c r="B294" s="6" t="s">
        <v>153</v>
      </c>
      <c r="C294" s="6" t="s">
        <v>7902</v>
      </c>
      <c r="D294" s="77" t="s">
        <v>7875</v>
      </c>
      <c r="E294" s="77"/>
      <c r="F294" s="77" t="s">
        <v>5637</v>
      </c>
      <c r="G294" s="77" t="s">
        <v>6090</v>
      </c>
      <c r="H294" s="77" t="s">
        <v>4813</v>
      </c>
      <c r="I294" s="77" t="s">
        <v>7520</v>
      </c>
      <c r="J294" s="77"/>
      <c r="K294" s="77" t="s">
        <v>24</v>
      </c>
      <c r="L294" s="78"/>
      <c r="M294" s="78"/>
      <c r="N294" s="78"/>
      <c r="O294" s="78"/>
      <c r="P294" s="78"/>
      <c r="Q294" s="77" t="s">
        <v>4803</v>
      </c>
    </row>
    <row r="295" customHeight="1" spans="1:17">
      <c r="A295" s="76"/>
      <c r="B295" s="6" t="s">
        <v>153</v>
      </c>
      <c r="C295" s="6" t="s">
        <v>2931</v>
      </c>
      <c r="D295" s="77" t="s">
        <v>7875</v>
      </c>
      <c r="E295" s="77"/>
      <c r="F295" s="77" t="s">
        <v>5869</v>
      </c>
      <c r="G295" s="77" t="s">
        <v>7903</v>
      </c>
      <c r="H295" s="77" t="s">
        <v>7342</v>
      </c>
      <c r="I295" s="77" t="s">
        <v>7904</v>
      </c>
      <c r="J295" s="77"/>
      <c r="K295" s="77" t="s">
        <v>24</v>
      </c>
      <c r="L295" s="78"/>
      <c r="M295" s="78"/>
      <c r="N295" s="78"/>
      <c r="O295" s="78"/>
      <c r="P295" s="78"/>
      <c r="Q295" s="77" t="s">
        <v>4803</v>
      </c>
    </row>
    <row r="296" customHeight="1" spans="1:17">
      <c r="A296" s="76"/>
      <c r="B296" s="6" t="s">
        <v>153</v>
      </c>
      <c r="C296" s="6" t="s">
        <v>7905</v>
      </c>
      <c r="D296" s="77" t="s">
        <v>7875</v>
      </c>
      <c r="E296" s="77"/>
      <c r="F296" s="77" t="s">
        <v>5174</v>
      </c>
      <c r="G296" s="77" t="s">
        <v>5440</v>
      </c>
      <c r="H296" s="77" t="s">
        <v>6263</v>
      </c>
      <c r="I296" s="77" t="s">
        <v>7520</v>
      </c>
      <c r="J296" s="77"/>
      <c r="K296" s="77" t="s">
        <v>24</v>
      </c>
      <c r="L296" s="78"/>
      <c r="M296" s="78"/>
      <c r="N296" s="78"/>
      <c r="O296" s="78"/>
      <c r="P296" s="78"/>
      <c r="Q296" s="77" t="s">
        <v>4803</v>
      </c>
    </row>
    <row r="297" customHeight="1" spans="1:17">
      <c r="A297" s="76"/>
      <c r="B297" s="6" t="s">
        <v>153</v>
      </c>
      <c r="C297" s="6" t="s">
        <v>7906</v>
      </c>
      <c r="D297" s="77" t="s">
        <v>7875</v>
      </c>
      <c r="E297" s="77"/>
      <c r="F297" s="77" t="s">
        <v>5174</v>
      </c>
      <c r="G297" s="77" t="s">
        <v>5039</v>
      </c>
      <c r="H297" s="77" t="s">
        <v>6263</v>
      </c>
      <c r="I297" s="77" t="s">
        <v>7520</v>
      </c>
      <c r="J297" s="77"/>
      <c r="K297" s="77" t="s">
        <v>24</v>
      </c>
      <c r="L297" s="78"/>
      <c r="M297" s="78"/>
      <c r="N297" s="78"/>
      <c r="O297" s="78"/>
      <c r="P297" s="78"/>
      <c r="Q297" s="77" t="s">
        <v>4803</v>
      </c>
    </row>
    <row r="298" customHeight="1" spans="1:17">
      <c r="A298" s="76"/>
      <c r="B298" s="6" t="s">
        <v>153</v>
      </c>
      <c r="C298" s="6" t="s">
        <v>7907</v>
      </c>
      <c r="D298" s="77" t="s">
        <v>7875</v>
      </c>
      <c r="E298" s="77"/>
      <c r="F298" s="77" t="s">
        <v>5637</v>
      </c>
      <c r="G298" s="77" t="s">
        <v>6090</v>
      </c>
      <c r="H298" s="77" t="s">
        <v>4813</v>
      </c>
      <c r="I298" s="77" t="s">
        <v>7520</v>
      </c>
      <c r="J298" s="77"/>
      <c r="K298" s="77" t="s">
        <v>24</v>
      </c>
      <c r="L298" s="78"/>
      <c r="M298" s="78"/>
      <c r="N298" s="78"/>
      <c r="O298" s="78"/>
      <c r="P298" s="78"/>
      <c r="Q298" s="77" t="s">
        <v>4803</v>
      </c>
    </row>
    <row r="299" customHeight="1" spans="1:17">
      <c r="A299" s="76"/>
      <c r="B299" s="6" t="s">
        <v>153</v>
      </c>
      <c r="C299" s="6" t="s">
        <v>5927</v>
      </c>
      <c r="D299" s="77" t="s">
        <v>7875</v>
      </c>
      <c r="E299" s="77"/>
      <c r="F299" s="77" t="s">
        <v>5192</v>
      </c>
      <c r="G299" s="77" t="s">
        <v>5039</v>
      </c>
      <c r="H299" s="77" t="s">
        <v>4816</v>
      </c>
      <c r="I299" s="77" t="s">
        <v>5536</v>
      </c>
      <c r="J299" s="77"/>
      <c r="K299" s="77" t="s">
        <v>24</v>
      </c>
      <c r="L299" s="78"/>
      <c r="M299" s="78"/>
      <c r="N299" s="78"/>
      <c r="O299" s="78"/>
      <c r="P299" s="78"/>
      <c r="Q299" s="77" t="s">
        <v>4803</v>
      </c>
    </row>
    <row r="300" customHeight="1" spans="1:17">
      <c r="A300" s="76"/>
      <c r="B300" s="6" t="s">
        <v>153</v>
      </c>
      <c r="C300" s="6" t="s">
        <v>5938</v>
      </c>
      <c r="D300" s="77" t="s">
        <v>7875</v>
      </c>
      <c r="E300" s="77"/>
      <c r="F300" s="77" t="s">
        <v>7908</v>
      </c>
      <c r="G300" s="77" t="s">
        <v>5156</v>
      </c>
      <c r="H300" s="77" t="s">
        <v>7909</v>
      </c>
      <c r="I300" s="77" t="s">
        <v>7520</v>
      </c>
      <c r="J300" s="77"/>
      <c r="K300" s="77" t="s">
        <v>24</v>
      </c>
      <c r="L300" s="78"/>
      <c r="M300" s="78"/>
      <c r="N300" s="78"/>
      <c r="O300" s="78"/>
      <c r="P300" s="78"/>
      <c r="Q300" s="77" t="s">
        <v>4803</v>
      </c>
    </row>
    <row r="301" customHeight="1" spans="1:17">
      <c r="A301" s="74"/>
      <c r="B301" s="75" t="s">
        <v>7910</v>
      </c>
      <c r="C301" s="74"/>
      <c r="D301" s="74"/>
      <c r="E301" s="74"/>
      <c r="F301" s="74"/>
      <c r="G301" s="74"/>
      <c r="H301" s="74"/>
      <c r="I301" s="74"/>
      <c r="J301" s="74"/>
      <c r="K301" s="74"/>
      <c r="L301" s="74"/>
      <c r="M301" s="74"/>
      <c r="N301" s="74"/>
      <c r="O301" s="74"/>
      <c r="P301" s="74"/>
      <c r="Q301" s="74"/>
    </row>
    <row r="302" customHeight="1" spans="1:17">
      <c r="A302" s="76"/>
      <c r="B302" s="6" t="s">
        <v>329</v>
      </c>
      <c r="C302" s="6" t="s">
        <v>6449</v>
      </c>
      <c r="D302" s="77" t="s">
        <v>7875</v>
      </c>
      <c r="E302" s="77"/>
      <c r="F302" s="77" t="s">
        <v>7442</v>
      </c>
      <c r="G302" s="77" t="s">
        <v>6172</v>
      </c>
      <c r="H302" s="77" t="s">
        <v>4813</v>
      </c>
      <c r="I302" s="77" t="s">
        <v>7520</v>
      </c>
      <c r="J302" s="77"/>
      <c r="K302" s="77" t="s">
        <v>24</v>
      </c>
      <c r="L302" s="78"/>
      <c r="M302" s="78"/>
      <c r="N302" s="78"/>
      <c r="O302" s="78"/>
      <c r="P302" s="78"/>
      <c r="Q302" s="77" t="s">
        <v>4803</v>
      </c>
    </row>
    <row r="303" customHeight="1" spans="1:17">
      <c r="A303" s="76"/>
      <c r="B303" s="6" t="s">
        <v>329</v>
      </c>
      <c r="C303" s="6" t="s">
        <v>6449</v>
      </c>
      <c r="D303" s="77" t="s">
        <v>7875</v>
      </c>
      <c r="E303" s="77"/>
      <c r="F303" s="77" t="s">
        <v>7442</v>
      </c>
      <c r="G303" s="77" t="s">
        <v>6172</v>
      </c>
      <c r="H303" s="77" t="s">
        <v>4813</v>
      </c>
      <c r="I303" s="77" t="s">
        <v>7520</v>
      </c>
      <c r="J303" s="77"/>
      <c r="K303" s="77" t="s">
        <v>24</v>
      </c>
      <c r="L303" s="78"/>
      <c r="M303" s="78"/>
      <c r="N303" s="78"/>
      <c r="O303" s="78"/>
      <c r="P303" s="78"/>
      <c r="Q303" s="77" t="s">
        <v>4803</v>
      </c>
    </row>
    <row r="304" customHeight="1" spans="1:17">
      <c r="A304" s="76"/>
      <c r="B304" s="6" t="s">
        <v>329</v>
      </c>
      <c r="C304" s="6" t="s">
        <v>6449</v>
      </c>
      <c r="D304" s="77" t="s">
        <v>7875</v>
      </c>
      <c r="E304" s="77"/>
      <c r="F304" s="77" t="s">
        <v>7442</v>
      </c>
      <c r="G304" s="77" t="s">
        <v>5187</v>
      </c>
      <c r="H304" s="77" t="s">
        <v>4813</v>
      </c>
      <c r="I304" s="77" t="s">
        <v>7520</v>
      </c>
      <c r="J304" s="77"/>
      <c r="K304" s="77" t="s">
        <v>24</v>
      </c>
      <c r="L304" s="78"/>
      <c r="M304" s="78"/>
      <c r="N304" s="78"/>
      <c r="O304" s="78"/>
      <c r="P304" s="78"/>
      <c r="Q304" s="77" t="s">
        <v>4803</v>
      </c>
    </row>
    <row r="305" customHeight="1" spans="1:17">
      <c r="A305" s="76"/>
      <c r="B305" s="6" t="s">
        <v>329</v>
      </c>
      <c r="C305" s="6" t="s">
        <v>6449</v>
      </c>
      <c r="D305" s="77" t="s">
        <v>7875</v>
      </c>
      <c r="E305" s="77"/>
      <c r="F305" s="77" t="s">
        <v>7442</v>
      </c>
      <c r="G305" s="77" t="s">
        <v>5187</v>
      </c>
      <c r="H305" s="77" t="s">
        <v>4813</v>
      </c>
      <c r="I305" s="77" t="s">
        <v>7520</v>
      </c>
      <c r="J305" s="77"/>
      <c r="K305" s="77" t="s">
        <v>24</v>
      </c>
      <c r="L305" s="78"/>
      <c r="M305" s="78"/>
      <c r="N305" s="78"/>
      <c r="O305" s="78"/>
      <c r="P305" s="78"/>
      <c r="Q305" s="77" t="s">
        <v>4803</v>
      </c>
    </row>
    <row r="306" customHeight="1" spans="1:17">
      <c r="A306" s="76"/>
      <c r="B306" s="6" t="s">
        <v>329</v>
      </c>
      <c r="C306" s="6" t="s">
        <v>6456</v>
      </c>
      <c r="D306" s="77" t="s">
        <v>7875</v>
      </c>
      <c r="E306" s="77"/>
      <c r="F306" s="77" t="s">
        <v>5891</v>
      </c>
      <c r="G306" s="77" t="s">
        <v>4989</v>
      </c>
      <c r="H306" s="77" t="s">
        <v>7911</v>
      </c>
      <c r="I306" s="77" t="s">
        <v>7520</v>
      </c>
      <c r="J306" s="77"/>
      <c r="K306" s="77" t="s">
        <v>24</v>
      </c>
      <c r="L306" s="78"/>
      <c r="M306" s="78"/>
      <c r="N306" s="78"/>
      <c r="O306" s="78"/>
      <c r="P306" s="78"/>
      <c r="Q306" s="77" t="s">
        <v>4803</v>
      </c>
    </row>
    <row r="307" customHeight="1" spans="1:17">
      <c r="A307" s="76"/>
      <c r="B307" s="6" t="s">
        <v>329</v>
      </c>
      <c r="C307" s="6" t="s">
        <v>6322</v>
      </c>
      <c r="D307" s="77" t="s">
        <v>7875</v>
      </c>
      <c r="E307" s="77"/>
      <c r="F307" s="77" t="s">
        <v>5192</v>
      </c>
      <c r="G307" s="77" t="s">
        <v>4812</v>
      </c>
      <c r="H307" s="77" t="s">
        <v>5675</v>
      </c>
      <c r="I307" s="77" t="s">
        <v>7520</v>
      </c>
      <c r="J307" s="77"/>
      <c r="K307" s="77" t="s">
        <v>24</v>
      </c>
      <c r="L307" s="78"/>
      <c r="M307" s="78"/>
      <c r="N307" s="78"/>
      <c r="O307" s="78"/>
      <c r="P307" s="78"/>
      <c r="Q307" s="77" t="s">
        <v>4803</v>
      </c>
    </row>
    <row r="308" customHeight="1" spans="1:17">
      <c r="A308" s="76"/>
      <c r="B308" s="6" t="s">
        <v>329</v>
      </c>
      <c r="C308" s="6" t="s">
        <v>6459</v>
      </c>
      <c r="D308" s="77" t="s">
        <v>7875</v>
      </c>
      <c r="E308" s="77"/>
      <c r="F308" s="77" t="s">
        <v>5518</v>
      </c>
      <c r="G308" s="77" t="s">
        <v>5653</v>
      </c>
      <c r="H308" s="77" t="s">
        <v>6610</v>
      </c>
      <c r="I308" s="77" t="s">
        <v>6090</v>
      </c>
      <c r="J308" s="77"/>
      <c r="K308" s="77" t="s">
        <v>24</v>
      </c>
      <c r="L308" s="78"/>
      <c r="M308" s="78"/>
      <c r="N308" s="78"/>
      <c r="O308" s="78"/>
      <c r="P308" s="78"/>
      <c r="Q308" s="77" t="s">
        <v>4803</v>
      </c>
    </row>
    <row r="309" customHeight="1" spans="1:17">
      <c r="A309" s="76"/>
      <c r="B309" s="6" t="s">
        <v>329</v>
      </c>
      <c r="C309" s="6" t="s">
        <v>6463</v>
      </c>
      <c r="D309" s="77" t="s">
        <v>7875</v>
      </c>
      <c r="E309" s="77"/>
      <c r="F309" s="77" t="s">
        <v>5518</v>
      </c>
      <c r="G309" s="77" t="s">
        <v>5653</v>
      </c>
      <c r="H309" s="77" t="s">
        <v>6610</v>
      </c>
      <c r="I309" s="77" t="s">
        <v>6090</v>
      </c>
      <c r="J309" s="77"/>
      <c r="K309" s="77" t="s">
        <v>24</v>
      </c>
      <c r="L309" s="78"/>
      <c r="M309" s="78"/>
      <c r="N309" s="78"/>
      <c r="O309" s="78"/>
      <c r="P309" s="78"/>
      <c r="Q309" s="77" t="s">
        <v>4803</v>
      </c>
    </row>
    <row r="310" customHeight="1" spans="1:17">
      <c r="A310" s="76"/>
      <c r="B310" s="6" t="s">
        <v>329</v>
      </c>
      <c r="C310" s="6" t="s">
        <v>6465</v>
      </c>
      <c r="D310" s="77" t="s">
        <v>7875</v>
      </c>
      <c r="E310" s="77"/>
      <c r="F310" s="77" t="s">
        <v>4955</v>
      </c>
      <c r="G310" s="77" t="s">
        <v>5128</v>
      </c>
      <c r="H310" s="77" t="s">
        <v>7912</v>
      </c>
      <c r="I310" s="77" t="s">
        <v>7520</v>
      </c>
      <c r="J310" s="77"/>
      <c r="K310" s="77" t="s">
        <v>24</v>
      </c>
      <c r="L310" s="78"/>
      <c r="M310" s="78"/>
      <c r="N310" s="78"/>
      <c r="O310" s="78"/>
      <c r="P310" s="78"/>
      <c r="Q310" s="77" t="s">
        <v>4803</v>
      </c>
    </row>
    <row r="311" customHeight="1" spans="1:17">
      <c r="A311" s="76"/>
      <c r="B311" s="6" t="s">
        <v>329</v>
      </c>
      <c r="C311" s="6" t="s">
        <v>6465</v>
      </c>
      <c r="D311" s="77" t="s">
        <v>7875</v>
      </c>
      <c r="E311" s="77"/>
      <c r="F311" s="77" t="s">
        <v>5176</v>
      </c>
      <c r="G311" s="77" t="s">
        <v>5128</v>
      </c>
      <c r="H311" s="77" t="s">
        <v>7913</v>
      </c>
      <c r="I311" s="77" t="s">
        <v>7520</v>
      </c>
      <c r="J311" s="77"/>
      <c r="K311" s="77" t="s">
        <v>24</v>
      </c>
      <c r="L311" s="78"/>
      <c r="M311" s="78"/>
      <c r="N311" s="78"/>
      <c r="O311" s="78"/>
      <c r="P311" s="78"/>
      <c r="Q311" s="77" t="s">
        <v>4803</v>
      </c>
    </row>
    <row r="312" customHeight="1" spans="1:17">
      <c r="A312" s="76"/>
      <c r="B312" s="6" t="s">
        <v>329</v>
      </c>
      <c r="C312" s="6" t="s">
        <v>6470</v>
      </c>
      <c r="D312" s="77" t="s">
        <v>7875</v>
      </c>
      <c r="E312" s="77"/>
      <c r="F312" s="77" t="s">
        <v>3966</v>
      </c>
      <c r="G312" s="77" t="s">
        <v>6720</v>
      </c>
      <c r="H312" s="77" t="s">
        <v>7914</v>
      </c>
      <c r="I312" s="77" t="s">
        <v>7520</v>
      </c>
      <c r="J312" s="77"/>
      <c r="K312" s="77" t="s">
        <v>24</v>
      </c>
      <c r="L312" s="78"/>
      <c r="M312" s="78"/>
      <c r="N312" s="78"/>
      <c r="O312" s="78"/>
      <c r="P312" s="78"/>
      <c r="Q312" s="77" t="s">
        <v>4803</v>
      </c>
    </row>
    <row r="313" customHeight="1" spans="1:17">
      <c r="A313" s="76"/>
      <c r="B313" s="6" t="s">
        <v>329</v>
      </c>
      <c r="C313" s="6" t="s">
        <v>6470</v>
      </c>
      <c r="D313" s="77" t="s">
        <v>7875</v>
      </c>
      <c r="E313" s="77"/>
      <c r="F313" s="77" t="s">
        <v>3966</v>
      </c>
      <c r="G313" s="77" t="s">
        <v>6720</v>
      </c>
      <c r="H313" s="77" t="s">
        <v>7915</v>
      </c>
      <c r="I313" s="77" t="s">
        <v>7520</v>
      </c>
      <c r="J313" s="77"/>
      <c r="K313" s="77" t="s">
        <v>24</v>
      </c>
      <c r="L313" s="78"/>
      <c r="M313" s="78"/>
      <c r="N313" s="78"/>
      <c r="O313" s="78"/>
      <c r="P313" s="78"/>
      <c r="Q313" s="77" t="s">
        <v>4803</v>
      </c>
    </row>
    <row r="314" customHeight="1" spans="1:17">
      <c r="A314" s="76"/>
      <c r="B314" s="6" t="s">
        <v>329</v>
      </c>
      <c r="C314" s="6" t="s">
        <v>3499</v>
      </c>
      <c r="D314" s="77" t="s">
        <v>7875</v>
      </c>
      <c r="E314" s="77"/>
      <c r="F314" s="77" t="s">
        <v>5634</v>
      </c>
      <c r="G314" s="77" t="s">
        <v>7916</v>
      </c>
      <c r="H314" s="77" t="s">
        <v>5536</v>
      </c>
      <c r="I314" s="77" t="s">
        <v>7520</v>
      </c>
      <c r="J314" s="77"/>
      <c r="K314" s="77" t="s">
        <v>24</v>
      </c>
      <c r="L314" s="78"/>
      <c r="M314" s="78"/>
      <c r="N314" s="78"/>
      <c r="O314" s="78"/>
      <c r="P314" s="78"/>
      <c r="Q314" s="77" t="s">
        <v>4803</v>
      </c>
    </row>
    <row r="315" customHeight="1" spans="1:17">
      <c r="A315" s="76"/>
      <c r="B315" s="6" t="s">
        <v>329</v>
      </c>
      <c r="C315" s="6" t="s">
        <v>7917</v>
      </c>
      <c r="D315" s="77" t="s">
        <v>7875</v>
      </c>
      <c r="E315" s="77"/>
      <c r="F315" s="77" t="s">
        <v>7442</v>
      </c>
      <c r="G315" s="77" t="s">
        <v>5187</v>
      </c>
      <c r="H315" s="77" t="s">
        <v>4813</v>
      </c>
      <c r="I315" s="77" t="s">
        <v>7520</v>
      </c>
      <c r="J315" s="77"/>
      <c r="K315" s="77" t="s">
        <v>24</v>
      </c>
      <c r="L315" s="78"/>
      <c r="M315" s="78"/>
      <c r="N315" s="78"/>
      <c r="O315" s="78"/>
      <c r="P315" s="78"/>
      <c r="Q315" s="77" t="s">
        <v>4803</v>
      </c>
    </row>
    <row r="316" customHeight="1" spans="1:17">
      <c r="A316" s="76"/>
      <c r="B316" s="6" t="s">
        <v>329</v>
      </c>
      <c r="C316" s="6" t="s">
        <v>6485</v>
      </c>
      <c r="D316" s="77" t="s">
        <v>7875</v>
      </c>
      <c r="E316" s="77"/>
      <c r="F316" s="77" t="s">
        <v>5155</v>
      </c>
      <c r="G316" s="77" t="s">
        <v>5205</v>
      </c>
      <c r="H316" s="77" t="s">
        <v>7918</v>
      </c>
      <c r="I316" s="77" t="s">
        <v>7520</v>
      </c>
      <c r="J316" s="77"/>
      <c r="K316" s="77" t="s">
        <v>24</v>
      </c>
      <c r="L316" s="78"/>
      <c r="M316" s="78"/>
      <c r="N316" s="78"/>
      <c r="O316" s="78"/>
      <c r="P316" s="78"/>
      <c r="Q316" s="77" t="s">
        <v>4803</v>
      </c>
    </row>
    <row r="317" customHeight="1" spans="1:17">
      <c r="A317" s="76"/>
      <c r="B317" s="6" t="s">
        <v>329</v>
      </c>
      <c r="C317" s="6" t="s">
        <v>7919</v>
      </c>
      <c r="D317" s="77" t="s">
        <v>7875</v>
      </c>
      <c r="E317" s="77"/>
      <c r="F317" s="77" t="s">
        <v>3966</v>
      </c>
      <c r="G317" s="77" t="s">
        <v>5440</v>
      </c>
      <c r="H317" s="77" t="s">
        <v>7920</v>
      </c>
      <c r="I317" s="77" t="s">
        <v>7520</v>
      </c>
      <c r="J317" s="77"/>
      <c r="K317" s="77" t="s">
        <v>24</v>
      </c>
      <c r="L317" s="78"/>
      <c r="M317" s="78"/>
      <c r="N317" s="78"/>
      <c r="O317" s="78"/>
      <c r="P317" s="78"/>
      <c r="Q317" s="77" t="s">
        <v>4803</v>
      </c>
    </row>
    <row r="318" customHeight="1" spans="1:17">
      <c r="A318" s="76"/>
      <c r="B318" s="6" t="s">
        <v>329</v>
      </c>
      <c r="C318" s="6" t="s">
        <v>6493</v>
      </c>
      <c r="D318" s="77" t="s">
        <v>7875</v>
      </c>
      <c r="E318" s="77"/>
      <c r="F318" s="77" t="s">
        <v>5891</v>
      </c>
      <c r="G318" s="77" t="s">
        <v>4989</v>
      </c>
      <c r="H318" s="77" t="s">
        <v>7911</v>
      </c>
      <c r="I318" s="77" t="s">
        <v>7520</v>
      </c>
      <c r="J318" s="77"/>
      <c r="K318" s="77" t="s">
        <v>24</v>
      </c>
      <c r="L318" s="78"/>
      <c r="M318" s="78"/>
      <c r="N318" s="78"/>
      <c r="O318" s="78"/>
      <c r="P318" s="78"/>
      <c r="Q318" s="77" t="s">
        <v>4803</v>
      </c>
    </row>
    <row r="319" customHeight="1" spans="1:17">
      <c r="A319" s="76"/>
      <c r="B319" s="6" t="s">
        <v>329</v>
      </c>
      <c r="C319" s="6" t="s">
        <v>6496</v>
      </c>
      <c r="D319" s="77" t="s">
        <v>7875</v>
      </c>
      <c r="E319" s="77"/>
      <c r="F319" s="77" t="s">
        <v>5891</v>
      </c>
      <c r="G319" s="77" t="s">
        <v>5187</v>
      </c>
      <c r="H319" s="77" t="s">
        <v>7911</v>
      </c>
      <c r="I319" s="77" t="s">
        <v>7520</v>
      </c>
      <c r="J319" s="77"/>
      <c r="K319" s="77" t="s">
        <v>24</v>
      </c>
      <c r="L319" s="78"/>
      <c r="M319" s="78"/>
      <c r="N319" s="78"/>
      <c r="O319" s="78"/>
      <c r="P319" s="78"/>
      <c r="Q319" s="77" t="s">
        <v>4803</v>
      </c>
    </row>
    <row r="320" customHeight="1" spans="1:17">
      <c r="A320" s="76"/>
      <c r="B320" s="6" t="s">
        <v>329</v>
      </c>
      <c r="C320" s="6" t="s">
        <v>6503</v>
      </c>
      <c r="D320" s="77" t="s">
        <v>7875</v>
      </c>
      <c r="E320" s="77"/>
      <c r="F320" s="77" t="s">
        <v>3966</v>
      </c>
      <c r="G320" s="77" t="s">
        <v>5510</v>
      </c>
      <c r="H320" s="77" t="s">
        <v>7920</v>
      </c>
      <c r="I320" s="77" t="s">
        <v>7520</v>
      </c>
      <c r="J320" s="77"/>
      <c r="K320" s="77" t="s">
        <v>24</v>
      </c>
      <c r="L320" s="78"/>
      <c r="M320" s="78"/>
      <c r="N320" s="78"/>
      <c r="O320" s="78"/>
      <c r="P320" s="78"/>
      <c r="Q320" s="77" t="s">
        <v>4803</v>
      </c>
    </row>
    <row r="321" customHeight="1" spans="1:17">
      <c r="A321" s="76"/>
      <c r="B321" s="6" t="s">
        <v>329</v>
      </c>
      <c r="C321" s="6" t="s">
        <v>6503</v>
      </c>
      <c r="D321" s="77" t="s">
        <v>7875</v>
      </c>
      <c r="E321" s="77"/>
      <c r="F321" s="77" t="s">
        <v>3966</v>
      </c>
      <c r="G321" s="77" t="s">
        <v>5510</v>
      </c>
      <c r="H321" s="77" t="s">
        <v>7920</v>
      </c>
      <c r="I321" s="77" t="s">
        <v>7520</v>
      </c>
      <c r="J321" s="77"/>
      <c r="K321" s="77" t="s">
        <v>24</v>
      </c>
      <c r="L321" s="78"/>
      <c r="M321" s="78"/>
      <c r="N321" s="78"/>
      <c r="O321" s="78"/>
      <c r="P321" s="78"/>
      <c r="Q321" s="77" t="s">
        <v>4803</v>
      </c>
    </row>
    <row r="322" customHeight="1" spans="1:17">
      <c r="A322" s="76"/>
      <c r="B322" s="6" t="s">
        <v>329</v>
      </c>
      <c r="C322" s="6" t="s">
        <v>3538</v>
      </c>
      <c r="D322" s="77" t="s">
        <v>7875</v>
      </c>
      <c r="E322" s="77"/>
      <c r="F322" s="77" t="s">
        <v>7779</v>
      </c>
      <c r="G322" s="77" t="s">
        <v>7921</v>
      </c>
      <c r="H322" s="77" t="s">
        <v>7922</v>
      </c>
      <c r="I322" s="77" t="s">
        <v>7520</v>
      </c>
      <c r="J322" s="77"/>
      <c r="K322" s="77" t="s">
        <v>24</v>
      </c>
      <c r="L322" s="78"/>
      <c r="M322" s="78"/>
      <c r="N322" s="78"/>
      <c r="O322" s="78"/>
      <c r="P322" s="78"/>
      <c r="Q322" s="77" t="s">
        <v>4803</v>
      </c>
    </row>
    <row r="323" customHeight="1" spans="1:17">
      <c r="A323" s="76"/>
      <c r="B323" s="6" t="s">
        <v>329</v>
      </c>
      <c r="C323" s="6" t="s">
        <v>6362</v>
      </c>
      <c r="D323" s="77" t="s">
        <v>7875</v>
      </c>
      <c r="E323" s="77"/>
      <c r="F323" s="77" t="s">
        <v>7923</v>
      </c>
      <c r="G323" s="77" t="s">
        <v>5039</v>
      </c>
      <c r="H323" s="77" t="s">
        <v>5855</v>
      </c>
      <c r="I323" s="77" t="s">
        <v>7898</v>
      </c>
      <c r="J323" s="77"/>
      <c r="K323" s="77" t="s">
        <v>24</v>
      </c>
      <c r="L323" s="78"/>
      <c r="M323" s="78"/>
      <c r="N323" s="78"/>
      <c r="O323" s="78"/>
      <c r="P323" s="78"/>
      <c r="Q323" s="77" t="s">
        <v>4803</v>
      </c>
    </row>
    <row r="324" customHeight="1" spans="1:17">
      <c r="A324" s="76"/>
      <c r="B324" s="6" t="s">
        <v>329</v>
      </c>
      <c r="C324" s="6" t="s">
        <v>6516</v>
      </c>
      <c r="D324" s="77" t="s">
        <v>7875</v>
      </c>
      <c r="E324" s="77"/>
      <c r="F324" s="77" t="s">
        <v>5891</v>
      </c>
      <c r="G324" s="77" t="s">
        <v>5458</v>
      </c>
      <c r="H324" s="77" t="s">
        <v>5194</v>
      </c>
      <c r="I324" s="77" t="s">
        <v>7520</v>
      </c>
      <c r="J324" s="77"/>
      <c r="K324" s="77" t="s">
        <v>24</v>
      </c>
      <c r="L324" s="78"/>
      <c r="M324" s="78"/>
      <c r="N324" s="78"/>
      <c r="O324" s="78"/>
      <c r="P324" s="78"/>
      <c r="Q324" s="77" t="s">
        <v>4803</v>
      </c>
    </row>
    <row r="325" customHeight="1" spans="1:17">
      <c r="A325" s="76"/>
      <c r="B325" s="6" t="s">
        <v>432</v>
      </c>
      <c r="C325" s="6" t="s">
        <v>5711</v>
      </c>
      <c r="D325" s="77" t="s">
        <v>7875</v>
      </c>
      <c r="E325" s="77"/>
      <c r="F325" s="77" t="s">
        <v>7924</v>
      </c>
      <c r="G325" s="77" t="s">
        <v>5804</v>
      </c>
      <c r="H325" s="77" t="s">
        <v>7925</v>
      </c>
      <c r="I325" s="77" t="s">
        <v>7419</v>
      </c>
      <c r="J325" s="77"/>
      <c r="K325" s="77" t="s">
        <v>24</v>
      </c>
      <c r="L325" s="78"/>
      <c r="M325" s="78"/>
      <c r="N325" s="78"/>
      <c r="O325" s="78"/>
      <c r="P325" s="78"/>
      <c r="Q325" s="77" t="s">
        <v>4803</v>
      </c>
    </row>
    <row r="326" customHeight="1" spans="1:17">
      <c r="A326" s="74"/>
      <c r="B326" s="75" t="s">
        <v>7926</v>
      </c>
      <c r="C326" s="74"/>
      <c r="D326" s="74"/>
      <c r="E326" s="74"/>
      <c r="F326" s="74"/>
      <c r="G326" s="74"/>
      <c r="H326" s="74"/>
      <c r="I326" s="74"/>
      <c r="J326" s="74"/>
      <c r="K326" s="74"/>
      <c r="L326" s="74"/>
      <c r="M326" s="74"/>
      <c r="N326" s="74"/>
      <c r="O326" s="74"/>
      <c r="P326" s="74"/>
      <c r="Q326" s="74"/>
    </row>
    <row r="327" customHeight="1" spans="1:17">
      <c r="A327" s="76"/>
      <c r="B327" s="6" t="s">
        <v>251</v>
      </c>
      <c r="C327" s="6" t="s">
        <v>6210</v>
      </c>
      <c r="D327" s="77" t="s">
        <v>7875</v>
      </c>
      <c r="E327" s="77"/>
      <c r="F327" s="77" t="s">
        <v>7927</v>
      </c>
      <c r="G327" s="77" t="s">
        <v>7928</v>
      </c>
      <c r="H327" s="77" t="s">
        <v>7929</v>
      </c>
      <c r="I327" s="77" t="s">
        <v>7930</v>
      </c>
      <c r="J327" s="77"/>
      <c r="K327" s="77" t="s">
        <v>24</v>
      </c>
      <c r="L327" s="78"/>
      <c r="M327" s="78"/>
      <c r="N327" s="78"/>
      <c r="O327" s="78"/>
      <c r="P327" s="78"/>
      <c r="Q327" s="77" t="s">
        <v>4803</v>
      </c>
    </row>
    <row r="328" customHeight="1" spans="1:17">
      <c r="A328" s="76"/>
      <c r="B328" s="6" t="s">
        <v>251</v>
      </c>
      <c r="C328" s="6" t="s">
        <v>7477</v>
      </c>
      <c r="D328" s="77" t="s">
        <v>7875</v>
      </c>
      <c r="E328" s="77"/>
      <c r="F328" s="77" t="s">
        <v>5203</v>
      </c>
      <c r="G328" s="77" t="s">
        <v>5364</v>
      </c>
      <c r="H328" s="77" t="s">
        <v>5713</v>
      </c>
      <c r="I328" s="77" t="s">
        <v>7419</v>
      </c>
      <c r="J328" s="77"/>
      <c r="K328" s="77" t="s">
        <v>24</v>
      </c>
      <c r="L328" s="78"/>
      <c r="M328" s="78"/>
      <c r="N328" s="78"/>
      <c r="O328" s="78"/>
      <c r="P328" s="78"/>
      <c r="Q328" s="77" t="s">
        <v>4803</v>
      </c>
    </row>
    <row r="329" customHeight="1" spans="1:17">
      <c r="A329" s="76"/>
      <c r="B329" s="6" t="s">
        <v>251</v>
      </c>
      <c r="C329" s="6" t="s">
        <v>6264</v>
      </c>
      <c r="D329" s="77" t="s">
        <v>7875</v>
      </c>
      <c r="E329" s="77"/>
      <c r="F329" s="77" t="s">
        <v>4983</v>
      </c>
      <c r="G329" s="77" t="s">
        <v>5258</v>
      </c>
      <c r="H329" s="77" t="s">
        <v>5690</v>
      </c>
      <c r="I329" s="77" t="s">
        <v>7876</v>
      </c>
      <c r="J329" s="77"/>
      <c r="K329" s="77" t="s">
        <v>24</v>
      </c>
      <c r="L329" s="78"/>
      <c r="M329" s="78"/>
      <c r="N329" s="78"/>
      <c r="O329" s="78"/>
      <c r="P329" s="78"/>
      <c r="Q329" s="77" t="s">
        <v>4803</v>
      </c>
    </row>
    <row r="330" customHeight="1" spans="1:17">
      <c r="A330" s="74"/>
      <c r="B330" s="75" t="s">
        <v>7931</v>
      </c>
      <c r="C330" s="74"/>
      <c r="D330" s="74"/>
      <c r="E330" s="74"/>
      <c r="F330" s="74"/>
      <c r="G330" s="74"/>
      <c r="H330" s="74"/>
      <c r="I330" s="74"/>
      <c r="J330" s="74"/>
      <c r="K330" s="74"/>
      <c r="L330" s="74"/>
      <c r="M330" s="74"/>
      <c r="N330" s="74"/>
      <c r="O330" s="74"/>
      <c r="P330" s="74"/>
      <c r="Q330" s="74"/>
    </row>
    <row r="331" customHeight="1" spans="1:17">
      <c r="A331" s="76"/>
      <c r="B331" s="6" t="s">
        <v>7514</v>
      </c>
      <c r="C331" s="6" t="s">
        <v>5212</v>
      </c>
      <c r="D331" s="77" t="s">
        <v>7875</v>
      </c>
      <c r="E331" s="77"/>
      <c r="F331" s="77" t="s">
        <v>7932</v>
      </c>
      <c r="G331" s="77" t="s">
        <v>7933</v>
      </c>
      <c r="H331" s="77" t="s">
        <v>7934</v>
      </c>
      <c r="I331" s="77" t="s">
        <v>7520</v>
      </c>
      <c r="J331" s="77"/>
      <c r="K331" s="77" t="s">
        <v>24</v>
      </c>
      <c r="L331" s="78"/>
      <c r="M331" s="78"/>
      <c r="N331" s="78"/>
      <c r="O331" s="78"/>
      <c r="P331" s="78"/>
      <c r="Q331" s="77" t="s">
        <v>4803</v>
      </c>
    </row>
    <row r="332" customHeight="1" spans="1:17">
      <c r="A332" s="76"/>
      <c r="B332" s="6" t="s">
        <v>7514</v>
      </c>
      <c r="C332" s="6" t="s">
        <v>5245</v>
      </c>
      <c r="D332" s="77" t="s">
        <v>7875</v>
      </c>
      <c r="E332" s="77"/>
      <c r="F332" s="77" t="s">
        <v>7935</v>
      </c>
      <c r="G332" s="77" t="s">
        <v>7936</v>
      </c>
      <c r="H332" s="77" t="s">
        <v>6239</v>
      </c>
      <c r="I332" s="77" t="s">
        <v>7520</v>
      </c>
      <c r="J332" s="77"/>
      <c r="K332" s="77" t="s">
        <v>24</v>
      </c>
      <c r="L332" s="78"/>
      <c r="M332" s="78"/>
      <c r="N332" s="78"/>
      <c r="O332" s="78"/>
      <c r="P332" s="78"/>
      <c r="Q332" s="77" t="s">
        <v>4803</v>
      </c>
    </row>
    <row r="333" customHeight="1" spans="1:17">
      <c r="A333" s="76"/>
      <c r="B333" s="6" t="s">
        <v>7514</v>
      </c>
      <c r="C333" s="6" t="s">
        <v>5255</v>
      </c>
      <c r="D333" s="77" t="s">
        <v>7875</v>
      </c>
      <c r="E333" s="77"/>
      <c r="F333" s="77" t="s">
        <v>7937</v>
      </c>
      <c r="G333" s="77" t="s">
        <v>7938</v>
      </c>
      <c r="H333" s="77" t="s">
        <v>6825</v>
      </c>
      <c r="I333" s="77" t="s">
        <v>4813</v>
      </c>
      <c r="J333" s="77"/>
      <c r="K333" s="77" t="s">
        <v>24</v>
      </c>
      <c r="L333" s="78"/>
      <c r="M333" s="78"/>
      <c r="N333" s="78"/>
      <c r="O333" s="78"/>
      <c r="P333" s="78"/>
      <c r="Q333" s="77" t="s">
        <v>4803</v>
      </c>
    </row>
    <row r="334" customHeight="1" spans="1:17">
      <c r="A334" s="76"/>
      <c r="B334" s="6" t="s">
        <v>7514</v>
      </c>
      <c r="C334" s="6" t="s">
        <v>5267</v>
      </c>
      <c r="D334" s="77" t="s">
        <v>7875</v>
      </c>
      <c r="E334" s="77"/>
      <c r="F334" s="77" t="s">
        <v>7939</v>
      </c>
      <c r="G334" s="77" t="s">
        <v>7940</v>
      </c>
      <c r="H334" s="77" t="s">
        <v>4974</v>
      </c>
      <c r="I334" s="77" t="s">
        <v>7520</v>
      </c>
      <c r="J334" s="77"/>
      <c r="K334" s="77" t="s">
        <v>24</v>
      </c>
      <c r="L334" s="78"/>
      <c r="M334" s="78"/>
      <c r="N334" s="78"/>
      <c r="O334" s="78"/>
      <c r="P334" s="78"/>
      <c r="Q334" s="77" t="s">
        <v>4803</v>
      </c>
    </row>
    <row r="335" customHeight="1" spans="1:17">
      <c r="A335" s="76"/>
      <c r="B335" s="6" t="s">
        <v>7514</v>
      </c>
      <c r="C335" s="6" t="s">
        <v>7941</v>
      </c>
      <c r="D335" s="77" t="s">
        <v>7875</v>
      </c>
      <c r="E335" s="77"/>
      <c r="F335" s="77" t="s">
        <v>7942</v>
      </c>
      <c r="G335" s="77" t="s">
        <v>7940</v>
      </c>
      <c r="H335" s="77" t="s">
        <v>7943</v>
      </c>
      <c r="I335" s="77" t="s">
        <v>7520</v>
      </c>
      <c r="J335" s="77"/>
      <c r="K335" s="77" t="s">
        <v>24</v>
      </c>
      <c r="L335" s="78"/>
      <c r="M335" s="78"/>
      <c r="N335" s="78"/>
      <c r="O335" s="78"/>
      <c r="P335" s="78"/>
      <c r="Q335" s="77" t="s">
        <v>4803</v>
      </c>
    </row>
    <row r="336" customHeight="1" spans="1:17">
      <c r="A336" s="76"/>
      <c r="B336" s="6" t="s">
        <v>7514</v>
      </c>
      <c r="C336" s="6" t="s">
        <v>7944</v>
      </c>
      <c r="D336" s="77" t="s">
        <v>7875</v>
      </c>
      <c r="E336" s="77"/>
      <c r="F336" s="77" t="s">
        <v>7945</v>
      </c>
      <c r="G336" s="77" t="s">
        <v>7946</v>
      </c>
      <c r="H336" s="77" t="s">
        <v>7947</v>
      </c>
      <c r="I336" s="77" t="s">
        <v>7520</v>
      </c>
      <c r="J336" s="77"/>
      <c r="K336" s="77" t="s">
        <v>24</v>
      </c>
      <c r="L336" s="78"/>
      <c r="M336" s="78"/>
      <c r="N336" s="78"/>
      <c r="O336" s="78"/>
      <c r="P336" s="78"/>
      <c r="Q336" s="77" t="s">
        <v>4803</v>
      </c>
    </row>
    <row r="337" customHeight="1" spans="1:17">
      <c r="A337" s="76"/>
      <c r="B337" s="6" t="s">
        <v>7514</v>
      </c>
      <c r="C337" s="6" t="s">
        <v>5298</v>
      </c>
      <c r="D337" s="77" t="s">
        <v>7875</v>
      </c>
      <c r="E337" s="77"/>
      <c r="F337" s="77" t="s">
        <v>7948</v>
      </c>
      <c r="G337" s="77" t="s">
        <v>7949</v>
      </c>
      <c r="H337" s="77" t="s">
        <v>7950</v>
      </c>
      <c r="I337" s="77" t="s">
        <v>7520</v>
      </c>
      <c r="J337" s="77"/>
      <c r="K337" s="77" t="s">
        <v>24</v>
      </c>
      <c r="L337" s="78"/>
      <c r="M337" s="78"/>
      <c r="N337" s="78"/>
      <c r="O337" s="78"/>
      <c r="P337" s="78"/>
      <c r="Q337" s="77" t="s">
        <v>4803</v>
      </c>
    </row>
    <row r="338" customHeight="1" spans="1:17">
      <c r="A338" s="76"/>
      <c r="B338" s="6" t="s">
        <v>7514</v>
      </c>
      <c r="C338" s="6" t="s">
        <v>5298</v>
      </c>
      <c r="D338" s="77" t="s">
        <v>7875</v>
      </c>
      <c r="E338" s="77"/>
      <c r="F338" s="77" t="s">
        <v>7951</v>
      </c>
      <c r="G338" s="77" t="s">
        <v>7952</v>
      </c>
      <c r="H338" s="77" t="s">
        <v>7950</v>
      </c>
      <c r="I338" s="77" t="s">
        <v>7520</v>
      </c>
      <c r="J338" s="77"/>
      <c r="K338" s="77" t="s">
        <v>24</v>
      </c>
      <c r="L338" s="78"/>
      <c r="M338" s="78"/>
      <c r="N338" s="78"/>
      <c r="O338" s="78"/>
      <c r="P338" s="78"/>
      <c r="Q338" s="77" t="s">
        <v>4803</v>
      </c>
    </row>
    <row r="339" customHeight="1" spans="1:17">
      <c r="A339" s="76"/>
      <c r="B339" s="6" t="s">
        <v>7514</v>
      </c>
      <c r="C339" s="6" t="s">
        <v>5305</v>
      </c>
      <c r="D339" s="77" t="s">
        <v>7875</v>
      </c>
      <c r="E339" s="77"/>
      <c r="F339" s="77" t="s">
        <v>7953</v>
      </c>
      <c r="G339" s="77" t="s">
        <v>7954</v>
      </c>
      <c r="H339" s="77" t="s">
        <v>7955</v>
      </c>
      <c r="I339" s="77" t="s">
        <v>7520</v>
      </c>
      <c r="J339" s="77"/>
      <c r="K339" s="77" t="s">
        <v>24</v>
      </c>
      <c r="L339" s="78"/>
      <c r="M339" s="78"/>
      <c r="N339" s="78"/>
      <c r="O339" s="78"/>
      <c r="P339" s="78"/>
      <c r="Q339" s="77" t="s">
        <v>4803</v>
      </c>
    </row>
    <row r="340" customHeight="1" spans="1:17">
      <c r="A340" s="76"/>
      <c r="B340" s="6" t="s">
        <v>7514</v>
      </c>
      <c r="C340" s="6" t="s">
        <v>7956</v>
      </c>
      <c r="D340" s="77" t="s">
        <v>7875</v>
      </c>
      <c r="E340" s="77"/>
      <c r="F340" s="77" t="s">
        <v>5260</v>
      </c>
      <c r="G340" s="77" t="s">
        <v>6238</v>
      </c>
      <c r="H340" s="77" t="s">
        <v>7950</v>
      </c>
      <c r="I340" s="77" t="s">
        <v>7520</v>
      </c>
      <c r="J340" s="77"/>
      <c r="K340" s="77" t="s">
        <v>24</v>
      </c>
      <c r="L340" s="78"/>
      <c r="M340" s="78"/>
      <c r="N340" s="78"/>
      <c r="O340" s="78"/>
      <c r="P340" s="78"/>
      <c r="Q340" s="77" t="s">
        <v>4803</v>
      </c>
    </row>
    <row r="341" customHeight="1" spans="1:17">
      <c r="A341" s="76"/>
      <c r="B341" s="6" t="s">
        <v>7514</v>
      </c>
      <c r="C341" s="6" t="s">
        <v>5344</v>
      </c>
      <c r="D341" s="77" t="s">
        <v>7875</v>
      </c>
      <c r="E341" s="77"/>
      <c r="F341" s="77" t="s">
        <v>7957</v>
      </c>
      <c r="G341" s="77" t="s">
        <v>6570</v>
      </c>
      <c r="H341" s="77" t="s">
        <v>7958</v>
      </c>
      <c r="I341" s="77" t="s">
        <v>4813</v>
      </c>
      <c r="J341" s="77"/>
      <c r="K341" s="77" t="s">
        <v>24</v>
      </c>
      <c r="L341" s="78"/>
      <c r="M341" s="78"/>
      <c r="N341" s="78"/>
      <c r="O341" s="78"/>
      <c r="P341" s="78"/>
      <c r="Q341" s="77" t="s">
        <v>4803</v>
      </c>
    </row>
    <row r="342" customHeight="1" spans="1:17">
      <c r="A342" s="76"/>
      <c r="B342" s="6" t="s">
        <v>7514</v>
      </c>
      <c r="C342" s="6" t="s">
        <v>7959</v>
      </c>
      <c r="D342" s="77" t="s">
        <v>7875</v>
      </c>
      <c r="E342" s="77"/>
      <c r="F342" s="77" t="s">
        <v>7957</v>
      </c>
      <c r="G342" s="77" t="s">
        <v>6570</v>
      </c>
      <c r="H342" s="77" t="s">
        <v>7958</v>
      </c>
      <c r="I342" s="77" t="s">
        <v>4813</v>
      </c>
      <c r="J342" s="77"/>
      <c r="K342" s="77" t="s">
        <v>24</v>
      </c>
      <c r="L342" s="78"/>
      <c r="M342" s="78"/>
      <c r="N342" s="78"/>
      <c r="O342" s="78"/>
      <c r="P342" s="78"/>
      <c r="Q342" s="77" t="s">
        <v>4803</v>
      </c>
    </row>
    <row r="343" customHeight="1" spans="1:17">
      <c r="A343" s="76"/>
      <c r="B343" s="6" t="s">
        <v>7514</v>
      </c>
      <c r="C343" s="6" t="s">
        <v>5361</v>
      </c>
      <c r="D343" s="77" t="s">
        <v>7875</v>
      </c>
      <c r="E343" s="77"/>
      <c r="F343" s="77" t="s">
        <v>7960</v>
      </c>
      <c r="G343" s="77" t="s">
        <v>5440</v>
      </c>
      <c r="H343" s="77" t="s">
        <v>7961</v>
      </c>
      <c r="I343" s="77" t="s">
        <v>4813</v>
      </c>
      <c r="J343" s="77"/>
      <c r="K343" s="77" t="s">
        <v>24</v>
      </c>
      <c r="L343" s="78"/>
      <c r="M343" s="78"/>
      <c r="N343" s="78"/>
      <c r="O343" s="78"/>
      <c r="P343" s="78"/>
      <c r="Q343" s="77" t="s">
        <v>4803</v>
      </c>
    </row>
    <row r="344" customHeight="1" spans="1:17">
      <c r="A344" s="76"/>
      <c r="B344" s="6" t="s">
        <v>7514</v>
      </c>
      <c r="C344" s="6" t="s">
        <v>5361</v>
      </c>
      <c r="D344" s="77" t="s">
        <v>7875</v>
      </c>
      <c r="E344" s="77"/>
      <c r="F344" s="77" t="s">
        <v>7962</v>
      </c>
      <c r="G344" s="77" t="s">
        <v>5440</v>
      </c>
      <c r="H344" s="77" t="s">
        <v>5791</v>
      </c>
      <c r="I344" s="77" t="s">
        <v>7306</v>
      </c>
      <c r="J344" s="77"/>
      <c r="K344" s="77" t="s">
        <v>24</v>
      </c>
      <c r="L344" s="78"/>
      <c r="M344" s="78"/>
      <c r="N344" s="78"/>
      <c r="O344" s="78"/>
      <c r="P344" s="78"/>
      <c r="Q344" s="77" t="s">
        <v>4803</v>
      </c>
    </row>
    <row r="345" customHeight="1" spans="1:17">
      <c r="A345" s="76"/>
      <c r="B345" s="6" t="s">
        <v>7514</v>
      </c>
      <c r="C345" s="6" t="s">
        <v>5361</v>
      </c>
      <c r="D345" s="77" t="s">
        <v>7875</v>
      </c>
      <c r="E345" s="77"/>
      <c r="F345" s="77" t="s">
        <v>7962</v>
      </c>
      <c r="G345" s="77" t="s">
        <v>5440</v>
      </c>
      <c r="H345" s="77" t="s">
        <v>5791</v>
      </c>
      <c r="I345" s="77" t="s">
        <v>7306</v>
      </c>
      <c r="J345" s="77"/>
      <c r="K345" s="77" t="s">
        <v>24</v>
      </c>
      <c r="L345" s="78"/>
      <c r="M345" s="78"/>
      <c r="N345" s="78"/>
      <c r="O345" s="78"/>
      <c r="P345" s="78"/>
      <c r="Q345" s="77" t="s">
        <v>4803</v>
      </c>
    </row>
    <row r="346" customHeight="1" spans="1:17">
      <c r="A346" s="76"/>
      <c r="B346" s="6" t="s">
        <v>7514</v>
      </c>
      <c r="C346" s="6" t="s">
        <v>5361</v>
      </c>
      <c r="D346" s="77" t="s">
        <v>7875</v>
      </c>
      <c r="E346" s="77"/>
      <c r="F346" s="77" t="s">
        <v>7960</v>
      </c>
      <c r="G346" s="77" t="s">
        <v>5440</v>
      </c>
      <c r="H346" s="77" t="s">
        <v>7961</v>
      </c>
      <c r="I346" s="77" t="s">
        <v>4813</v>
      </c>
      <c r="J346" s="77"/>
      <c r="K346" s="77" t="s">
        <v>24</v>
      </c>
      <c r="L346" s="78"/>
      <c r="M346" s="78"/>
      <c r="N346" s="78"/>
      <c r="O346" s="78"/>
      <c r="P346" s="78"/>
      <c r="Q346" s="77" t="s">
        <v>4803</v>
      </c>
    </row>
    <row r="347" customHeight="1" spans="1:17">
      <c r="A347" s="76"/>
      <c r="B347" s="6" t="s">
        <v>7514</v>
      </c>
      <c r="C347" s="6" t="s">
        <v>5370</v>
      </c>
      <c r="D347" s="77" t="s">
        <v>7875</v>
      </c>
      <c r="E347" s="77"/>
      <c r="F347" s="77" t="s">
        <v>7963</v>
      </c>
      <c r="G347" s="77" t="s">
        <v>7949</v>
      </c>
      <c r="H347" s="77" t="s">
        <v>7964</v>
      </c>
      <c r="I347" s="77" t="s">
        <v>7520</v>
      </c>
      <c r="J347" s="77"/>
      <c r="K347" s="77" t="s">
        <v>24</v>
      </c>
      <c r="L347" s="78"/>
      <c r="M347" s="78"/>
      <c r="N347" s="78"/>
      <c r="O347" s="78"/>
      <c r="P347" s="78"/>
      <c r="Q347" s="77" t="s">
        <v>4803</v>
      </c>
    </row>
    <row r="348" customHeight="1" spans="1:17">
      <c r="A348" s="76"/>
      <c r="B348" s="6" t="s">
        <v>7514</v>
      </c>
      <c r="C348" s="6" t="s">
        <v>5370</v>
      </c>
      <c r="D348" s="77" t="s">
        <v>7875</v>
      </c>
      <c r="E348" s="77"/>
      <c r="F348" s="77" t="s">
        <v>7963</v>
      </c>
      <c r="G348" s="77" t="s">
        <v>7949</v>
      </c>
      <c r="H348" s="77" t="s">
        <v>7964</v>
      </c>
      <c r="I348" s="77" t="s">
        <v>7520</v>
      </c>
      <c r="J348" s="77"/>
      <c r="K348" s="77" t="s">
        <v>24</v>
      </c>
      <c r="L348" s="78"/>
      <c r="M348" s="78"/>
      <c r="N348" s="78"/>
      <c r="O348" s="78"/>
      <c r="P348" s="78"/>
      <c r="Q348" s="77" t="s">
        <v>4803</v>
      </c>
    </row>
    <row r="349" customHeight="1" spans="1:17">
      <c r="A349" s="76"/>
      <c r="B349" s="6" t="s">
        <v>7514</v>
      </c>
      <c r="C349" s="6" t="s">
        <v>5379</v>
      </c>
      <c r="D349" s="77" t="s">
        <v>7875</v>
      </c>
      <c r="E349" s="77"/>
      <c r="F349" s="77" t="s">
        <v>7965</v>
      </c>
      <c r="G349" s="77" t="s">
        <v>7966</v>
      </c>
      <c r="H349" s="77" t="s">
        <v>7967</v>
      </c>
      <c r="I349" s="77" t="s">
        <v>7968</v>
      </c>
      <c r="J349" s="77"/>
      <c r="K349" s="77" t="s">
        <v>24</v>
      </c>
      <c r="L349" s="78"/>
      <c r="M349" s="78"/>
      <c r="N349" s="78"/>
      <c r="O349" s="78"/>
      <c r="P349" s="78"/>
      <c r="Q349" s="77" t="s">
        <v>4803</v>
      </c>
    </row>
    <row r="350" customHeight="1" spans="1:17">
      <c r="A350" s="76"/>
      <c r="B350" s="6" t="s">
        <v>7514</v>
      </c>
      <c r="C350" s="6" t="s">
        <v>5386</v>
      </c>
      <c r="D350" s="77" t="s">
        <v>7875</v>
      </c>
      <c r="E350" s="77"/>
      <c r="F350" s="77" t="s">
        <v>7969</v>
      </c>
      <c r="G350" s="77" t="s">
        <v>7970</v>
      </c>
      <c r="H350" s="77" t="s">
        <v>7971</v>
      </c>
      <c r="I350" s="77" t="s">
        <v>7306</v>
      </c>
      <c r="J350" s="77"/>
      <c r="K350" s="77" t="s">
        <v>24</v>
      </c>
      <c r="L350" s="78"/>
      <c r="M350" s="78"/>
      <c r="N350" s="78"/>
      <c r="O350" s="78"/>
      <c r="P350" s="78"/>
      <c r="Q350" s="77" t="s">
        <v>4803</v>
      </c>
    </row>
    <row r="351" customHeight="1" spans="1:17">
      <c r="A351" s="76"/>
      <c r="B351" s="6" t="s">
        <v>7514</v>
      </c>
      <c r="C351" s="6" t="s">
        <v>5386</v>
      </c>
      <c r="D351" s="77" t="s">
        <v>7875</v>
      </c>
      <c r="E351" s="77"/>
      <c r="F351" s="77" t="s">
        <v>7969</v>
      </c>
      <c r="G351" s="77" t="s">
        <v>7970</v>
      </c>
      <c r="H351" s="77" t="s">
        <v>7971</v>
      </c>
      <c r="I351" s="77" t="s">
        <v>7306</v>
      </c>
      <c r="J351" s="77"/>
      <c r="K351" s="77" t="s">
        <v>24</v>
      </c>
      <c r="L351" s="78"/>
      <c r="M351" s="78"/>
      <c r="N351" s="78"/>
      <c r="O351" s="78"/>
      <c r="P351" s="78"/>
      <c r="Q351" s="77" t="s">
        <v>4803</v>
      </c>
    </row>
    <row r="352" customHeight="1" spans="1:17">
      <c r="A352" s="76"/>
      <c r="B352" s="6" t="s">
        <v>7514</v>
      </c>
      <c r="C352" s="6" t="s">
        <v>5402</v>
      </c>
      <c r="D352" s="77" t="s">
        <v>7875</v>
      </c>
      <c r="E352" s="77"/>
      <c r="F352" s="77" t="s">
        <v>7972</v>
      </c>
      <c r="G352" s="77" t="s">
        <v>7973</v>
      </c>
      <c r="H352" s="77" t="s">
        <v>7496</v>
      </c>
      <c r="I352" s="77" t="s">
        <v>7520</v>
      </c>
      <c r="J352" s="77"/>
      <c r="K352" s="77" t="s">
        <v>24</v>
      </c>
      <c r="L352" s="78"/>
      <c r="M352" s="78"/>
      <c r="N352" s="78"/>
      <c r="O352" s="78"/>
      <c r="P352" s="78"/>
      <c r="Q352" s="77" t="s">
        <v>4803</v>
      </c>
    </row>
    <row r="353" customHeight="1" spans="1:17">
      <c r="A353" s="76"/>
      <c r="B353" s="6" t="s">
        <v>7514</v>
      </c>
      <c r="C353" s="6" t="s">
        <v>7974</v>
      </c>
      <c r="D353" s="77" t="s">
        <v>7875</v>
      </c>
      <c r="E353" s="77"/>
      <c r="F353" s="77" t="s">
        <v>7975</v>
      </c>
      <c r="G353" s="77" t="s">
        <v>6238</v>
      </c>
      <c r="H353" s="77" t="s">
        <v>7976</v>
      </c>
      <c r="I353" s="77" t="s">
        <v>7520</v>
      </c>
      <c r="J353" s="77"/>
      <c r="K353" s="77" t="s">
        <v>24</v>
      </c>
      <c r="L353" s="78"/>
      <c r="M353" s="78"/>
      <c r="N353" s="78"/>
      <c r="O353" s="78"/>
      <c r="P353" s="78"/>
      <c r="Q353" s="77" t="s">
        <v>4803</v>
      </c>
    </row>
    <row r="354" customHeight="1" spans="1:17">
      <c r="A354" s="76"/>
      <c r="B354" s="6" t="s">
        <v>7514</v>
      </c>
      <c r="C354" s="6" t="s">
        <v>7977</v>
      </c>
      <c r="D354" s="77" t="s">
        <v>7875</v>
      </c>
      <c r="E354" s="77"/>
      <c r="F354" s="77" t="s">
        <v>7978</v>
      </c>
      <c r="G354" s="77" t="s">
        <v>5889</v>
      </c>
      <c r="H354" s="77" t="s">
        <v>7979</v>
      </c>
      <c r="I354" s="77" t="s">
        <v>7980</v>
      </c>
      <c r="J354" s="77"/>
      <c r="K354" s="77" t="s">
        <v>24</v>
      </c>
      <c r="L354" s="78"/>
      <c r="M354" s="78"/>
      <c r="N354" s="78"/>
      <c r="O354" s="78"/>
      <c r="P354" s="78"/>
      <c r="Q354" s="77" t="s">
        <v>4803</v>
      </c>
    </row>
    <row r="355" customHeight="1" spans="1:17">
      <c r="A355" s="76"/>
      <c r="B355" s="6" t="s">
        <v>7514</v>
      </c>
      <c r="C355" s="6" t="s">
        <v>7981</v>
      </c>
      <c r="D355" s="77" t="s">
        <v>7875</v>
      </c>
      <c r="E355" s="77"/>
      <c r="F355" s="77" t="s">
        <v>7975</v>
      </c>
      <c r="G355" s="77" t="s">
        <v>7982</v>
      </c>
      <c r="H355" s="77" t="s">
        <v>7964</v>
      </c>
      <c r="I355" s="77" t="s">
        <v>7980</v>
      </c>
      <c r="J355" s="77"/>
      <c r="K355" s="77" t="s">
        <v>24</v>
      </c>
      <c r="L355" s="78"/>
      <c r="M355" s="78"/>
      <c r="N355" s="78"/>
      <c r="O355" s="78"/>
      <c r="P355" s="78"/>
      <c r="Q355" s="77" t="s">
        <v>4803</v>
      </c>
    </row>
    <row r="356" customHeight="1" spans="1:17">
      <c r="A356" s="76"/>
      <c r="B356" s="6" t="s">
        <v>7514</v>
      </c>
      <c r="C356" s="6" t="s">
        <v>5491</v>
      </c>
      <c r="D356" s="77" t="s">
        <v>7875</v>
      </c>
      <c r="E356" s="77"/>
      <c r="F356" s="77" t="s">
        <v>7945</v>
      </c>
      <c r="G356" s="77" t="s">
        <v>7983</v>
      </c>
      <c r="H356" s="77" t="s">
        <v>5161</v>
      </c>
      <c r="I356" s="77" t="s">
        <v>4813</v>
      </c>
      <c r="J356" s="77"/>
      <c r="K356" s="77" t="s">
        <v>24</v>
      </c>
      <c r="L356" s="78"/>
      <c r="M356" s="78"/>
      <c r="N356" s="78"/>
      <c r="O356" s="78"/>
      <c r="P356" s="78"/>
      <c r="Q356" s="77" t="s">
        <v>4803</v>
      </c>
    </row>
    <row r="357" customHeight="1" spans="1:17">
      <c r="A357" s="74"/>
      <c r="B357" s="75" t="s">
        <v>7984</v>
      </c>
      <c r="C357" s="74"/>
      <c r="D357" s="74"/>
      <c r="E357" s="74"/>
      <c r="F357" s="74"/>
      <c r="G357" s="74"/>
      <c r="H357" s="74"/>
      <c r="I357" s="74"/>
      <c r="J357" s="74"/>
      <c r="K357" s="74"/>
      <c r="L357" s="74"/>
      <c r="M357" s="74"/>
      <c r="N357" s="74"/>
      <c r="O357" s="74"/>
      <c r="P357" s="74"/>
      <c r="Q357" s="74"/>
    </row>
    <row r="358" customHeight="1" spans="1:17">
      <c r="A358" s="76"/>
      <c r="B358" s="6" t="s">
        <v>277</v>
      </c>
      <c r="C358" s="6" t="s">
        <v>6011</v>
      </c>
      <c r="D358" s="77" t="s">
        <v>7875</v>
      </c>
      <c r="E358" s="77"/>
      <c r="F358" s="77" t="s">
        <v>6808</v>
      </c>
      <c r="G358" s="77" t="s">
        <v>5458</v>
      </c>
      <c r="H358" s="77" t="s">
        <v>6239</v>
      </c>
      <c r="I358" s="77" t="s">
        <v>7520</v>
      </c>
      <c r="J358" s="77"/>
      <c r="K358" s="77" t="s">
        <v>24</v>
      </c>
      <c r="L358" s="78"/>
      <c r="M358" s="78"/>
      <c r="N358" s="78"/>
      <c r="O358" s="78"/>
      <c r="P358" s="78"/>
      <c r="Q358" s="77" t="s">
        <v>4803</v>
      </c>
    </row>
    <row r="359" customHeight="1" spans="1:17">
      <c r="A359" s="76"/>
      <c r="B359" s="6" t="s">
        <v>277</v>
      </c>
      <c r="C359" s="6" t="s">
        <v>7985</v>
      </c>
      <c r="D359" s="77" t="s">
        <v>7875</v>
      </c>
      <c r="E359" s="77"/>
      <c r="F359" s="77" t="s">
        <v>7986</v>
      </c>
      <c r="G359" s="77" t="s">
        <v>6096</v>
      </c>
      <c r="H359" s="77" t="s">
        <v>7987</v>
      </c>
      <c r="I359" s="77" t="s">
        <v>5536</v>
      </c>
      <c r="J359" s="77"/>
      <c r="K359" s="77" t="s">
        <v>24</v>
      </c>
      <c r="L359" s="78"/>
      <c r="M359" s="78"/>
      <c r="N359" s="78"/>
      <c r="O359" s="78"/>
      <c r="P359" s="78"/>
      <c r="Q359" s="77" t="s">
        <v>4803</v>
      </c>
    </row>
    <row r="360" customHeight="1" spans="1:17">
      <c r="A360" s="76"/>
      <c r="B360" s="6" t="s">
        <v>277</v>
      </c>
      <c r="C360" s="6" t="s">
        <v>7540</v>
      </c>
      <c r="D360" s="77" t="s">
        <v>7875</v>
      </c>
      <c r="E360" s="77"/>
      <c r="F360" s="77" t="s">
        <v>6808</v>
      </c>
      <c r="G360" s="77" t="s">
        <v>6172</v>
      </c>
      <c r="H360" s="77" t="s">
        <v>6239</v>
      </c>
      <c r="I360" s="77" t="s">
        <v>7520</v>
      </c>
      <c r="J360" s="77"/>
      <c r="K360" s="77" t="s">
        <v>24</v>
      </c>
      <c r="L360" s="78"/>
      <c r="M360" s="78"/>
      <c r="N360" s="78"/>
      <c r="O360" s="78"/>
      <c r="P360" s="78"/>
      <c r="Q360" s="77" t="s">
        <v>4803</v>
      </c>
    </row>
    <row r="361" customHeight="1" spans="1:17">
      <c r="A361" s="76"/>
      <c r="B361" s="6" t="s">
        <v>277</v>
      </c>
      <c r="C361" s="6" t="s">
        <v>7543</v>
      </c>
      <c r="D361" s="77" t="s">
        <v>7875</v>
      </c>
      <c r="E361" s="77"/>
      <c r="F361" s="77" t="s">
        <v>7829</v>
      </c>
      <c r="G361" s="77" t="s">
        <v>5039</v>
      </c>
      <c r="H361" s="77" t="s">
        <v>4816</v>
      </c>
      <c r="I361" s="77" t="s">
        <v>5536</v>
      </c>
      <c r="J361" s="77"/>
      <c r="K361" s="77" t="s">
        <v>24</v>
      </c>
      <c r="L361" s="78"/>
      <c r="M361" s="78"/>
      <c r="N361" s="78"/>
      <c r="O361" s="78"/>
      <c r="P361" s="78"/>
      <c r="Q361" s="77" t="s">
        <v>4803</v>
      </c>
    </row>
    <row r="362" customHeight="1" spans="1:17">
      <c r="A362" s="76"/>
      <c r="B362" s="6" t="s">
        <v>277</v>
      </c>
      <c r="C362" s="6" t="s">
        <v>3112</v>
      </c>
      <c r="D362" s="77" t="s">
        <v>7875</v>
      </c>
      <c r="E362" s="77"/>
      <c r="F362" s="77" t="s">
        <v>7092</v>
      </c>
      <c r="G362" s="77" t="s">
        <v>4850</v>
      </c>
      <c r="H362" s="77" t="s">
        <v>5124</v>
      </c>
      <c r="I362" s="77"/>
      <c r="J362" s="77"/>
      <c r="K362" s="77" t="s">
        <v>24</v>
      </c>
      <c r="L362" s="78"/>
      <c r="M362" s="78"/>
      <c r="N362" s="78"/>
      <c r="O362" s="78"/>
      <c r="P362" s="78"/>
      <c r="Q362" s="77" t="s">
        <v>4803</v>
      </c>
    </row>
    <row r="363" customHeight="1" spans="1:17">
      <c r="A363" s="76"/>
      <c r="B363" s="6" t="s">
        <v>277</v>
      </c>
      <c r="C363" s="6" t="s">
        <v>6039</v>
      </c>
      <c r="D363" s="77" t="s">
        <v>7875</v>
      </c>
      <c r="E363" s="77"/>
      <c r="F363" s="77" t="s">
        <v>6808</v>
      </c>
      <c r="G363" s="77" t="s">
        <v>5458</v>
      </c>
      <c r="H363" s="77" t="s">
        <v>6239</v>
      </c>
      <c r="I363" s="77" t="s">
        <v>7520</v>
      </c>
      <c r="J363" s="77"/>
      <c r="K363" s="77" t="s">
        <v>24</v>
      </c>
      <c r="L363" s="78"/>
      <c r="M363" s="78"/>
      <c r="N363" s="78"/>
      <c r="O363" s="78"/>
      <c r="P363" s="78"/>
      <c r="Q363" s="77" t="s">
        <v>4803</v>
      </c>
    </row>
    <row r="364" customHeight="1" spans="1:17">
      <c r="A364" s="76"/>
      <c r="B364" s="6" t="s">
        <v>277</v>
      </c>
      <c r="C364" s="6" t="s">
        <v>6043</v>
      </c>
      <c r="D364" s="77" t="s">
        <v>7875</v>
      </c>
      <c r="E364" s="77"/>
      <c r="F364" s="77" t="s">
        <v>5176</v>
      </c>
      <c r="G364" s="77" t="s">
        <v>6817</v>
      </c>
      <c r="H364" s="77" t="s">
        <v>4816</v>
      </c>
      <c r="I364" s="77" t="s">
        <v>7306</v>
      </c>
      <c r="J364" s="77"/>
      <c r="K364" s="77" t="s">
        <v>24</v>
      </c>
      <c r="L364" s="78"/>
      <c r="M364" s="78"/>
      <c r="N364" s="78"/>
      <c r="O364" s="78"/>
      <c r="P364" s="78"/>
      <c r="Q364" s="77" t="s">
        <v>4803</v>
      </c>
    </row>
    <row r="365" customHeight="1" spans="1:17">
      <c r="A365" s="76"/>
      <c r="B365" s="6" t="s">
        <v>277</v>
      </c>
      <c r="C365" s="6" t="s">
        <v>6050</v>
      </c>
      <c r="D365" s="77" t="s">
        <v>7875</v>
      </c>
      <c r="E365" s="77"/>
      <c r="F365" s="77" t="s">
        <v>7092</v>
      </c>
      <c r="G365" s="77" t="s">
        <v>5128</v>
      </c>
      <c r="H365" s="77" t="s">
        <v>4816</v>
      </c>
      <c r="I365" s="77" t="s">
        <v>7988</v>
      </c>
      <c r="J365" s="77"/>
      <c r="K365" s="77" t="s">
        <v>24</v>
      </c>
      <c r="L365" s="78"/>
      <c r="M365" s="78"/>
      <c r="N365" s="78"/>
      <c r="O365" s="78"/>
      <c r="P365" s="78"/>
      <c r="Q365" s="77" t="s">
        <v>4803</v>
      </c>
    </row>
    <row r="366" customHeight="1" spans="1:17">
      <c r="A366" s="76"/>
      <c r="B366" s="6" t="s">
        <v>277</v>
      </c>
      <c r="C366" s="6" t="s">
        <v>6056</v>
      </c>
      <c r="D366" s="77" t="s">
        <v>7875</v>
      </c>
      <c r="E366" s="77"/>
      <c r="F366" s="77" t="s">
        <v>7989</v>
      </c>
      <c r="G366" s="77" t="s">
        <v>7990</v>
      </c>
      <c r="H366" s="77" t="s">
        <v>7991</v>
      </c>
      <c r="I366" s="77" t="s">
        <v>7520</v>
      </c>
      <c r="J366" s="77"/>
      <c r="K366" s="77" t="s">
        <v>24</v>
      </c>
      <c r="L366" s="78"/>
      <c r="M366" s="78"/>
      <c r="N366" s="78"/>
      <c r="O366" s="78"/>
      <c r="P366" s="78"/>
      <c r="Q366" s="77" t="s">
        <v>4803</v>
      </c>
    </row>
    <row r="367" customHeight="1" spans="1:17">
      <c r="A367" s="76"/>
      <c r="B367" s="6" t="s">
        <v>277</v>
      </c>
      <c r="C367" s="6" t="s">
        <v>6065</v>
      </c>
      <c r="D367" s="77" t="s">
        <v>7875</v>
      </c>
      <c r="E367" s="77"/>
      <c r="F367" s="77" t="s">
        <v>4955</v>
      </c>
      <c r="G367" s="77" t="s">
        <v>5518</v>
      </c>
      <c r="H367" s="77" t="s">
        <v>4816</v>
      </c>
      <c r="I367" s="77" t="s">
        <v>7988</v>
      </c>
      <c r="J367" s="77"/>
      <c r="K367" s="77" t="s">
        <v>24</v>
      </c>
      <c r="L367" s="78"/>
      <c r="M367" s="78"/>
      <c r="N367" s="78"/>
      <c r="O367" s="78"/>
      <c r="P367" s="78"/>
      <c r="Q367" s="77" t="s">
        <v>4803</v>
      </c>
    </row>
    <row r="368" customHeight="1" spans="1:17">
      <c r="A368" s="76"/>
      <c r="B368" s="6" t="s">
        <v>277</v>
      </c>
      <c r="C368" s="6" t="s">
        <v>7992</v>
      </c>
      <c r="D368" s="77" t="s">
        <v>7875</v>
      </c>
      <c r="E368" s="77"/>
      <c r="F368" s="77" t="s">
        <v>7993</v>
      </c>
      <c r="G368" s="77" t="s">
        <v>7994</v>
      </c>
      <c r="H368" s="77" t="s">
        <v>5791</v>
      </c>
      <c r="I368" s="77" t="s">
        <v>7995</v>
      </c>
      <c r="J368" s="77"/>
      <c r="K368" s="77" t="s">
        <v>24</v>
      </c>
      <c r="L368" s="78"/>
      <c r="M368" s="78"/>
      <c r="N368" s="78"/>
      <c r="O368" s="78"/>
      <c r="P368" s="78"/>
      <c r="Q368" s="77" t="s">
        <v>4803</v>
      </c>
    </row>
    <row r="369" customHeight="1" spans="1:17">
      <c r="A369" s="76"/>
      <c r="B369" s="6" t="s">
        <v>277</v>
      </c>
      <c r="C369" s="6" t="s">
        <v>6070</v>
      </c>
      <c r="D369" s="77" t="s">
        <v>7875</v>
      </c>
      <c r="E369" s="77"/>
      <c r="F369" s="77" t="s">
        <v>5640</v>
      </c>
      <c r="G369" s="77" t="s">
        <v>5561</v>
      </c>
      <c r="H369" s="77" t="s">
        <v>5172</v>
      </c>
      <c r="I369" s="77" t="s">
        <v>7988</v>
      </c>
      <c r="J369" s="77"/>
      <c r="K369" s="77" t="s">
        <v>24</v>
      </c>
      <c r="L369" s="78"/>
      <c r="M369" s="78"/>
      <c r="N369" s="78"/>
      <c r="O369" s="78"/>
      <c r="P369" s="78"/>
      <c r="Q369" s="77" t="s">
        <v>4803</v>
      </c>
    </row>
    <row r="370" customHeight="1" spans="1:17">
      <c r="A370" s="76"/>
      <c r="B370" s="6" t="s">
        <v>277</v>
      </c>
      <c r="C370" s="6" t="s">
        <v>6070</v>
      </c>
      <c r="D370" s="77" t="s">
        <v>7875</v>
      </c>
      <c r="E370" s="77"/>
      <c r="F370" s="77" t="s">
        <v>5640</v>
      </c>
      <c r="G370" s="77" t="s">
        <v>5561</v>
      </c>
      <c r="H370" s="77" t="s">
        <v>5172</v>
      </c>
      <c r="I370" s="77" t="s">
        <v>7988</v>
      </c>
      <c r="J370" s="77"/>
      <c r="K370" s="77" t="s">
        <v>24</v>
      </c>
      <c r="L370" s="78"/>
      <c r="M370" s="78"/>
      <c r="N370" s="78"/>
      <c r="O370" s="78"/>
      <c r="P370" s="78"/>
      <c r="Q370" s="77" t="s">
        <v>4803</v>
      </c>
    </row>
    <row r="371" customHeight="1" spans="1:17">
      <c r="A371" s="76"/>
      <c r="B371" s="6" t="s">
        <v>277</v>
      </c>
      <c r="C371" s="6" t="s">
        <v>6075</v>
      </c>
      <c r="D371" s="77" t="s">
        <v>7875</v>
      </c>
      <c r="E371" s="77"/>
      <c r="F371" s="77" t="s">
        <v>6008</v>
      </c>
      <c r="G371" s="77" t="s">
        <v>5535</v>
      </c>
      <c r="H371" s="77" t="s">
        <v>4816</v>
      </c>
      <c r="I371" s="77" t="s">
        <v>7988</v>
      </c>
      <c r="J371" s="77"/>
      <c r="K371" s="77" t="s">
        <v>24</v>
      </c>
      <c r="L371" s="78"/>
      <c r="M371" s="78"/>
      <c r="N371" s="78"/>
      <c r="O371" s="78"/>
      <c r="P371" s="78"/>
      <c r="Q371" s="77" t="s">
        <v>4803</v>
      </c>
    </row>
    <row r="372" customHeight="1" spans="1:17">
      <c r="A372" s="76"/>
      <c r="B372" s="6" t="s">
        <v>277</v>
      </c>
      <c r="C372" s="6" t="s">
        <v>6099</v>
      </c>
      <c r="D372" s="77" t="s">
        <v>7875</v>
      </c>
      <c r="E372" s="77"/>
      <c r="F372" s="77" t="s">
        <v>5042</v>
      </c>
      <c r="G372" s="77" t="s">
        <v>6172</v>
      </c>
      <c r="H372" s="77" t="s">
        <v>4816</v>
      </c>
      <c r="I372" s="77"/>
      <c r="J372" s="77"/>
      <c r="K372" s="77" t="s">
        <v>24</v>
      </c>
      <c r="L372" s="78"/>
      <c r="M372" s="78"/>
      <c r="N372" s="78"/>
      <c r="O372" s="78"/>
      <c r="P372" s="78"/>
      <c r="Q372" s="77" t="s">
        <v>4803</v>
      </c>
    </row>
    <row r="373" customHeight="1" spans="1:17">
      <c r="A373" s="74"/>
      <c r="B373" s="75" t="s">
        <v>7996</v>
      </c>
      <c r="C373" s="74"/>
      <c r="D373" s="74"/>
      <c r="E373" s="74"/>
      <c r="F373" s="74"/>
      <c r="G373" s="74"/>
      <c r="H373" s="74"/>
      <c r="I373" s="74"/>
      <c r="J373" s="74"/>
      <c r="K373" s="74"/>
      <c r="L373" s="74"/>
      <c r="M373" s="74"/>
      <c r="N373" s="74"/>
      <c r="O373" s="74"/>
      <c r="P373" s="74"/>
      <c r="Q373" s="74"/>
    </row>
    <row r="374" customHeight="1" spans="1:17">
      <c r="A374" s="76"/>
      <c r="B374" s="6" t="s">
        <v>450</v>
      </c>
      <c r="C374" s="6" t="s">
        <v>7997</v>
      </c>
      <c r="D374" s="77" t="s">
        <v>7875</v>
      </c>
      <c r="E374" s="77"/>
      <c r="F374" s="77" t="s">
        <v>7998</v>
      </c>
      <c r="G374" s="77" t="s">
        <v>5119</v>
      </c>
      <c r="H374" s="77" t="s">
        <v>5791</v>
      </c>
      <c r="I374" s="77" t="s">
        <v>7980</v>
      </c>
      <c r="J374" s="77"/>
      <c r="K374" s="77" t="s">
        <v>24</v>
      </c>
      <c r="L374" s="78"/>
      <c r="M374" s="78"/>
      <c r="N374" s="78"/>
      <c r="O374" s="78"/>
      <c r="P374" s="78"/>
      <c r="Q374" s="77" t="s">
        <v>4803</v>
      </c>
    </row>
    <row r="375" customHeight="1" spans="1:17">
      <c r="A375" s="76"/>
      <c r="B375" s="6" t="s">
        <v>450</v>
      </c>
      <c r="C375" s="6" t="s">
        <v>7999</v>
      </c>
      <c r="D375" s="77" t="s">
        <v>7875</v>
      </c>
      <c r="E375" s="77"/>
      <c r="F375" s="77" t="s">
        <v>8000</v>
      </c>
      <c r="G375" s="77" t="s">
        <v>8001</v>
      </c>
      <c r="H375" s="77" t="s">
        <v>7753</v>
      </c>
      <c r="I375" s="77" t="s">
        <v>7988</v>
      </c>
      <c r="J375" s="77"/>
      <c r="K375" s="77" t="s">
        <v>24</v>
      </c>
      <c r="L375" s="78"/>
      <c r="M375" s="78"/>
      <c r="N375" s="78"/>
      <c r="O375" s="78"/>
      <c r="P375" s="78"/>
      <c r="Q375" s="77" t="s">
        <v>4803</v>
      </c>
    </row>
    <row r="376" customHeight="1" spans="1:17">
      <c r="A376" s="76"/>
      <c r="B376" s="6" t="s">
        <v>450</v>
      </c>
      <c r="C376" s="6" t="s">
        <v>4978</v>
      </c>
      <c r="D376" s="77" t="s">
        <v>7875</v>
      </c>
      <c r="E376" s="77"/>
      <c r="F376" s="77" t="s">
        <v>8002</v>
      </c>
      <c r="G376" s="77" t="s">
        <v>5869</v>
      </c>
      <c r="H376" s="77" t="s">
        <v>8003</v>
      </c>
      <c r="I376" s="77" t="s">
        <v>7520</v>
      </c>
      <c r="J376" s="77"/>
      <c r="K376" s="77" t="s">
        <v>24</v>
      </c>
      <c r="L376" s="78"/>
      <c r="M376" s="78"/>
      <c r="N376" s="78"/>
      <c r="O376" s="78"/>
      <c r="P376" s="78"/>
      <c r="Q376" s="77" t="s">
        <v>4803</v>
      </c>
    </row>
    <row r="377" customHeight="1" spans="1:17">
      <c r="A377" s="76"/>
      <c r="B377" s="6" t="s">
        <v>450</v>
      </c>
      <c r="C377" s="6" t="s">
        <v>4984</v>
      </c>
      <c r="D377" s="77" t="s">
        <v>7875</v>
      </c>
      <c r="E377" s="77"/>
      <c r="F377" s="77" t="s">
        <v>8004</v>
      </c>
      <c r="G377" s="77" t="s">
        <v>5119</v>
      </c>
      <c r="H377" s="77" t="s">
        <v>8005</v>
      </c>
      <c r="I377" s="77" t="s">
        <v>7995</v>
      </c>
      <c r="J377" s="77"/>
      <c r="K377" s="77" t="s">
        <v>24</v>
      </c>
      <c r="L377" s="78"/>
      <c r="M377" s="78"/>
      <c r="N377" s="78"/>
      <c r="O377" s="78"/>
      <c r="P377" s="78"/>
      <c r="Q377" s="77" t="s">
        <v>4803</v>
      </c>
    </row>
    <row r="378" customHeight="1" spans="1:17">
      <c r="A378" s="76"/>
      <c r="B378" s="6" t="s">
        <v>450</v>
      </c>
      <c r="C378" s="6" t="s">
        <v>4994</v>
      </c>
      <c r="D378" s="77" t="s">
        <v>7875</v>
      </c>
      <c r="E378" s="77"/>
      <c r="F378" s="77" t="s">
        <v>8006</v>
      </c>
      <c r="G378" s="77" t="s">
        <v>4970</v>
      </c>
      <c r="H378" s="77" t="s">
        <v>4968</v>
      </c>
      <c r="I378" s="77" t="s">
        <v>7988</v>
      </c>
      <c r="J378" s="77"/>
      <c r="K378" s="77" t="s">
        <v>24</v>
      </c>
      <c r="L378" s="78"/>
      <c r="M378" s="78"/>
      <c r="N378" s="78"/>
      <c r="O378" s="78"/>
      <c r="P378" s="78"/>
      <c r="Q378" s="77" t="s">
        <v>4803</v>
      </c>
    </row>
    <row r="379" customHeight="1" spans="1:17">
      <c r="A379" s="76"/>
      <c r="B379" s="6" t="s">
        <v>450</v>
      </c>
      <c r="C379" s="6" t="s">
        <v>4994</v>
      </c>
      <c r="D379" s="77" t="s">
        <v>7875</v>
      </c>
      <c r="E379" s="77"/>
      <c r="F379" s="77"/>
      <c r="G379" s="77"/>
      <c r="H379" s="77"/>
      <c r="I379" s="77" t="s">
        <v>7988</v>
      </c>
      <c r="J379" s="77"/>
      <c r="K379" s="77" t="s">
        <v>24</v>
      </c>
      <c r="L379" s="78"/>
      <c r="M379" s="78"/>
      <c r="N379" s="78"/>
      <c r="O379" s="78"/>
      <c r="P379" s="78"/>
      <c r="Q379" s="77" t="s">
        <v>4803</v>
      </c>
    </row>
    <row r="380" customHeight="1" spans="1:17">
      <c r="A380" s="76"/>
      <c r="B380" s="6" t="s">
        <v>450</v>
      </c>
      <c r="C380" s="6" t="s">
        <v>5012</v>
      </c>
      <c r="D380" s="77" t="s">
        <v>7875</v>
      </c>
      <c r="E380" s="77"/>
      <c r="F380" s="77" t="s">
        <v>8007</v>
      </c>
      <c r="G380" s="77" t="s">
        <v>8008</v>
      </c>
      <c r="H380" s="77" t="s">
        <v>4997</v>
      </c>
      <c r="I380" s="77" t="s">
        <v>7520</v>
      </c>
      <c r="J380" s="77"/>
      <c r="K380" s="77" t="s">
        <v>24</v>
      </c>
      <c r="L380" s="78"/>
      <c r="M380" s="78"/>
      <c r="N380" s="78"/>
      <c r="O380" s="78"/>
      <c r="P380" s="78"/>
      <c r="Q380" s="77" t="s">
        <v>4803</v>
      </c>
    </row>
    <row r="381" customHeight="1" spans="1:17">
      <c r="A381" s="76"/>
      <c r="B381" s="6" t="s">
        <v>450</v>
      </c>
      <c r="C381" s="6" t="s">
        <v>5021</v>
      </c>
      <c r="D381" s="77" t="s">
        <v>7875</v>
      </c>
      <c r="E381" s="77"/>
      <c r="F381" s="77" t="s">
        <v>6852</v>
      </c>
      <c r="G381" s="77" t="s">
        <v>6135</v>
      </c>
      <c r="H381" s="77" t="s">
        <v>8009</v>
      </c>
      <c r="I381" s="77" t="s">
        <v>7988</v>
      </c>
      <c r="J381" s="77"/>
      <c r="K381" s="77" t="s">
        <v>24</v>
      </c>
      <c r="L381" s="78"/>
      <c r="M381" s="78"/>
      <c r="N381" s="78"/>
      <c r="O381" s="78"/>
      <c r="P381" s="78"/>
      <c r="Q381" s="77" t="s">
        <v>4803</v>
      </c>
    </row>
    <row r="382" customHeight="1" spans="1:17">
      <c r="A382" s="76"/>
      <c r="B382" s="6" t="s">
        <v>450</v>
      </c>
      <c r="C382" s="6" t="s">
        <v>5025</v>
      </c>
      <c r="D382" s="77" t="s">
        <v>7875</v>
      </c>
      <c r="E382" s="77"/>
      <c r="F382" s="77" t="s">
        <v>6852</v>
      </c>
      <c r="G382" s="77" t="s">
        <v>6135</v>
      </c>
      <c r="H382" s="77" t="s">
        <v>8009</v>
      </c>
      <c r="I382" s="77" t="s">
        <v>7988</v>
      </c>
      <c r="J382" s="77"/>
      <c r="K382" s="77" t="s">
        <v>24</v>
      </c>
      <c r="L382" s="78"/>
      <c r="M382" s="78"/>
      <c r="N382" s="78"/>
      <c r="O382" s="78"/>
      <c r="P382" s="78"/>
      <c r="Q382" s="77" t="s">
        <v>4803</v>
      </c>
    </row>
    <row r="383" customHeight="1" spans="1:17">
      <c r="A383" s="76"/>
      <c r="B383" s="6" t="s">
        <v>450</v>
      </c>
      <c r="C383" s="6" t="s">
        <v>5044</v>
      </c>
      <c r="D383" s="77" t="s">
        <v>7875</v>
      </c>
      <c r="E383" s="77"/>
      <c r="F383" s="77" t="s">
        <v>8010</v>
      </c>
      <c r="G383" s="77" t="s">
        <v>7969</v>
      </c>
      <c r="H383" s="77" t="s">
        <v>4822</v>
      </c>
      <c r="I383" s="77" t="s">
        <v>4813</v>
      </c>
      <c r="J383" s="77"/>
      <c r="K383" s="77" t="s">
        <v>24</v>
      </c>
      <c r="L383" s="78"/>
      <c r="M383" s="78"/>
      <c r="N383" s="78"/>
      <c r="O383" s="78"/>
      <c r="P383" s="78"/>
      <c r="Q383" s="77" t="s">
        <v>4803</v>
      </c>
    </row>
    <row r="384" customHeight="1" spans="1:17">
      <c r="A384" s="76"/>
      <c r="B384" s="6" t="s">
        <v>450</v>
      </c>
      <c r="C384" s="6" t="s">
        <v>5053</v>
      </c>
      <c r="D384" s="77" t="s">
        <v>7875</v>
      </c>
      <c r="E384" s="77"/>
      <c r="F384" s="77" t="s">
        <v>8010</v>
      </c>
      <c r="G384" s="77" t="s">
        <v>7969</v>
      </c>
      <c r="H384" s="77" t="s">
        <v>4822</v>
      </c>
      <c r="I384" s="77" t="s">
        <v>4813</v>
      </c>
      <c r="J384" s="77"/>
      <c r="K384" s="77" t="s">
        <v>24</v>
      </c>
      <c r="L384" s="78"/>
      <c r="M384" s="78"/>
      <c r="N384" s="78"/>
      <c r="O384" s="78"/>
      <c r="P384" s="78"/>
      <c r="Q384" s="77" t="s">
        <v>4803</v>
      </c>
    </row>
    <row r="385" customHeight="1" spans="1:17">
      <c r="A385" s="76"/>
      <c r="B385" s="6" t="s">
        <v>450</v>
      </c>
      <c r="C385" s="6" t="s">
        <v>5057</v>
      </c>
      <c r="D385" s="77" t="s">
        <v>7875</v>
      </c>
      <c r="E385" s="77"/>
      <c r="F385" s="77" t="s">
        <v>8011</v>
      </c>
      <c r="G385" s="77" t="s">
        <v>5015</v>
      </c>
      <c r="H385" s="77" t="s">
        <v>8012</v>
      </c>
      <c r="I385" s="77" t="s">
        <v>4813</v>
      </c>
      <c r="J385" s="77"/>
      <c r="K385" s="77" t="s">
        <v>24</v>
      </c>
      <c r="L385" s="78"/>
      <c r="M385" s="78"/>
      <c r="N385" s="78"/>
      <c r="O385" s="78"/>
      <c r="P385" s="78"/>
      <c r="Q385" s="77" t="s">
        <v>4803</v>
      </c>
    </row>
    <row r="386" customHeight="1" spans="1:17">
      <c r="A386" s="74"/>
      <c r="B386" s="75" t="s">
        <v>8013</v>
      </c>
      <c r="C386" s="74"/>
      <c r="D386" s="74"/>
      <c r="E386" s="74"/>
      <c r="F386" s="74"/>
      <c r="G386" s="74"/>
      <c r="H386" s="74"/>
      <c r="I386" s="74"/>
      <c r="J386" s="74"/>
      <c r="K386" s="74"/>
      <c r="L386" s="74"/>
      <c r="M386" s="74"/>
      <c r="N386" s="74"/>
      <c r="O386" s="74"/>
      <c r="P386" s="74"/>
      <c r="Q386" s="74"/>
    </row>
    <row r="387" customHeight="1" spans="1:17">
      <c r="A387" s="76"/>
      <c r="B387" s="6" t="s">
        <v>7602</v>
      </c>
      <c r="C387" s="6" t="s">
        <v>5070</v>
      </c>
      <c r="D387" s="77" t="s">
        <v>7875</v>
      </c>
      <c r="E387" s="77"/>
      <c r="F387" s="77" t="s">
        <v>6095</v>
      </c>
      <c r="G387" s="77" t="s">
        <v>5135</v>
      </c>
      <c r="H387" s="77" t="s">
        <v>4813</v>
      </c>
      <c r="I387" s="77" t="s">
        <v>7520</v>
      </c>
      <c r="J387" s="77"/>
      <c r="K387" s="77" t="s">
        <v>24</v>
      </c>
      <c r="L387" s="78"/>
      <c r="M387" s="78"/>
      <c r="N387" s="78"/>
      <c r="O387" s="78"/>
      <c r="P387" s="78"/>
      <c r="Q387" s="77" t="s">
        <v>4803</v>
      </c>
    </row>
    <row r="388" customHeight="1" spans="1:17">
      <c r="A388" s="76"/>
      <c r="B388" s="6" t="s">
        <v>7602</v>
      </c>
      <c r="C388" s="6" t="s">
        <v>8014</v>
      </c>
      <c r="D388" s="77" t="s">
        <v>7875</v>
      </c>
      <c r="E388" s="77"/>
      <c r="F388" s="77" t="s">
        <v>5174</v>
      </c>
      <c r="G388" s="77" t="s">
        <v>5077</v>
      </c>
      <c r="H388" s="77" t="s">
        <v>5861</v>
      </c>
      <c r="I388" s="77" t="s">
        <v>7520</v>
      </c>
      <c r="J388" s="77"/>
      <c r="K388" s="77" t="s">
        <v>24</v>
      </c>
      <c r="L388" s="78"/>
      <c r="M388" s="78"/>
      <c r="N388" s="78"/>
      <c r="O388" s="78"/>
      <c r="P388" s="78"/>
      <c r="Q388" s="77" t="s">
        <v>4803</v>
      </c>
    </row>
    <row r="389" customHeight="1" spans="1:17">
      <c r="A389" s="76"/>
      <c r="B389" s="6" t="s">
        <v>7602</v>
      </c>
      <c r="C389" s="6" t="s">
        <v>5084</v>
      </c>
      <c r="D389" s="77" t="s">
        <v>7875</v>
      </c>
      <c r="E389" s="77"/>
      <c r="F389" s="77" t="s">
        <v>4955</v>
      </c>
      <c r="G389" s="77" t="s">
        <v>4854</v>
      </c>
      <c r="H389" s="77" t="s">
        <v>4813</v>
      </c>
      <c r="I389" s="77" t="s">
        <v>7520</v>
      </c>
      <c r="J389" s="77"/>
      <c r="K389" s="77" t="s">
        <v>24</v>
      </c>
      <c r="L389" s="78"/>
      <c r="M389" s="78"/>
      <c r="N389" s="78"/>
      <c r="O389" s="78"/>
      <c r="P389" s="78"/>
      <c r="Q389" s="77" t="s">
        <v>4803</v>
      </c>
    </row>
    <row r="390" customHeight="1" spans="1:17">
      <c r="A390" s="76"/>
      <c r="B390" s="6" t="s">
        <v>7602</v>
      </c>
      <c r="C390" s="6" t="s">
        <v>5098</v>
      </c>
      <c r="D390" s="77" t="s">
        <v>7875</v>
      </c>
      <c r="E390" s="77"/>
      <c r="F390" s="77" t="s">
        <v>6095</v>
      </c>
      <c r="G390" s="77" t="s">
        <v>5135</v>
      </c>
      <c r="H390" s="77" t="s">
        <v>4813</v>
      </c>
      <c r="I390" s="77" t="s">
        <v>7520</v>
      </c>
      <c r="J390" s="77"/>
      <c r="K390" s="77" t="s">
        <v>24</v>
      </c>
      <c r="L390" s="78"/>
      <c r="M390" s="78"/>
      <c r="N390" s="78"/>
      <c r="O390" s="78"/>
      <c r="P390" s="78"/>
      <c r="Q390" s="77" t="s">
        <v>4803</v>
      </c>
    </row>
    <row r="391" customHeight="1" spans="1:17">
      <c r="A391" s="76"/>
      <c r="B391" s="6" t="s">
        <v>7602</v>
      </c>
      <c r="C391" s="6" t="s">
        <v>5099</v>
      </c>
      <c r="D391" s="77" t="s">
        <v>7875</v>
      </c>
      <c r="E391" s="77"/>
      <c r="F391" s="77" t="s">
        <v>4955</v>
      </c>
      <c r="G391" s="77" t="s">
        <v>4854</v>
      </c>
      <c r="H391" s="77" t="s">
        <v>4813</v>
      </c>
      <c r="I391" s="77" t="s">
        <v>7520</v>
      </c>
      <c r="J391" s="77"/>
      <c r="K391" s="77" t="s">
        <v>24</v>
      </c>
      <c r="L391" s="78"/>
      <c r="M391" s="78"/>
      <c r="N391" s="78"/>
      <c r="O391" s="78"/>
      <c r="P391" s="78"/>
      <c r="Q391" s="77" t="s">
        <v>4803</v>
      </c>
    </row>
    <row r="392" customHeight="1" spans="1:17">
      <c r="A392" s="76"/>
      <c r="B392" s="6" t="s">
        <v>7602</v>
      </c>
      <c r="C392" s="6" t="s">
        <v>5101</v>
      </c>
      <c r="D392" s="77" t="s">
        <v>7875</v>
      </c>
      <c r="E392" s="77"/>
      <c r="F392" s="77" t="s">
        <v>8015</v>
      </c>
      <c r="G392" s="77" t="s">
        <v>5458</v>
      </c>
      <c r="H392" s="77" t="s">
        <v>4813</v>
      </c>
      <c r="I392" s="77" t="s">
        <v>7520</v>
      </c>
      <c r="J392" s="77"/>
      <c r="K392" s="77" t="s">
        <v>24</v>
      </c>
      <c r="L392" s="78"/>
      <c r="M392" s="78"/>
      <c r="N392" s="78"/>
      <c r="O392" s="78"/>
      <c r="P392" s="78"/>
      <c r="Q392" s="77" t="s">
        <v>4803</v>
      </c>
    </row>
    <row r="393" customHeight="1" spans="1:17">
      <c r="A393" s="76"/>
      <c r="B393" s="6" t="s">
        <v>7602</v>
      </c>
      <c r="C393" s="6" t="s">
        <v>5101</v>
      </c>
      <c r="D393" s="77" t="s">
        <v>7875</v>
      </c>
      <c r="E393" s="77"/>
      <c r="F393" s="77" t="s">
        <v>8016</v>
      </c>
      <c r="G393" s="77" t="s">
        <v>5458</v>
      </c>
      <c r="H393" s="77" t="s">
        <v>4813</v>
      </c>
      <c r="I393" s="77" t="s">
        <v>7520</v>
      </c>
      <c r="J393" s="77"/>
      <c r="K393" s="77" t="s">
        <v>24</v>
      </c>
      <c r="L393" s="78"/>
      <c r="M393" s="78"/>
      <c r="N393" s="78"/>
      <c r="O393" s="78"/>
      <c r="P393" s="78"/>
      <c r="Q393" s="77" t="s">
        <v>4803</v>
      </c>
    </row>
    <row r="394" customHeight="1" spans="1:17">
      <c r="A394" s="76"/>
      <c r="B394" s="6" t="s">
        <v>7602</v>
      </c>
      <c r="C394" s="6" t="s">
        <v>5109</v>
      </c>
      <c r="D394" s="77" t="s">
        <v>7875</v>
      </c>
      <c r="E394" s="77"/>
      <c r="F394" s="77" t="s">
        <v>8017</v>
      </c>
      <c r="G394" s="77" t="s">
        <v>5545</v>
      </c>
      <c r="H394" s="77" t="s">
        <v>5539</v>
      </c>
      <c r="I394" s="77" t="s">
        <v>7520</v>
      </c>
      <c r="J394" s="77"/>
      <c r="K394" s="77" t="s">
        <v>24</v>
      </c>
      <c r="L394" s="78"/>
      <c r="M394" s="78"/>
      <c r="N394" s="78"/>
      <c r="O394" s="78"/>
      <c r="P394" s="78"/>
      <c r="Q394" s="77" t="s">
        <v>4803</v>
      </c>
    </row>
    <row r="395" customHeight="1" spans="1:17">
      <c r="A395" s="76"/>
      <c r="B395" s="6" t="s">
        <v>7602</v>
      </c>
      <c r="C395" s="6" t="s">
        <v>8018</v>
      </c>
      <c r="D395" s="77" t="s">
        <v>7875</v>
      </c>
      <c r="E395" s="77"/>
      <c r="F395" s="77" t="s">
        <v>5174</v>
      </c>
      <c r="G395" s="77" t="s">
        <v>5077</v>
      </c>
      <c r="H395" s="77" t="s">
        <v>5861</v>
      </c>
      <c r="I395" s="77" t="s">
        <v>7520</v>
      </c>
      <c r="J395" s="77"/>
      <c r="K395" s="77" t="s">
        <v>24</v>
      </c>
      <c r="L395" s="78"/>
      <c r="M395" s="78"/>
      <c r="N395" s="78"/>
      <c r="O395" s="78"/>
      <c r="P395" s="78"/>
      <c r="Q395" s="77" t="s">
        <v>4803</v>
      </c>
    </row>
    <row r="396" customHeight="1" spans="1:17">
      <c r="A396" s="74"/>
      <c r="B396" s="75" t="s">
        <v>8019</v>
      </c>
      <c r="C396" s="74"/>
      <c r="D396" s="74"/>
      <c r="E396" s="74"/>
      <c r="F396" s="74"/>
      <c r="G396" s="74"/>
      <c r="H396" s="74"/>
      <c r="I396" s="74"/>
      <c r="J396" s="74"/>
      <c r="K396" s="74"/>
      <c r="L396" s="74"/>
      <c r="M396" s="74"/>
      <c r="N396" s="74"/>
      <c r="O396" s="74"/>
      <c r="P396" s="74"/>
      <c r="Q396" s="74"/>
    </row>
    <row r="397" customHeight="1" spans="1:17">
      <c r="A397" s="76"/>
      <c r="B397" s="6" t="s">
        <v>642</v>
      </c>
      <c r="C397" s="6" t="s">
        <v>8020</v>
      </c>
      <c r="D397" s="77" t="s">
        <v>7875</v>
      </c>
      <c r="E397" s="77"/>
      <c r="F397" s="77" t="s">
        <v>7829</v>
      </c>
      <c r="G397" s="77" t="s">
        <v>6090</v>
      </c>
      <c r="H397" s="77" t="s">
        <v>5861</v>
      </c>
      <c r="I397" s="77" t="s">
        <v>7520</v>
      </c>
      <c r="J397" s="77"/>
      <c r="K397" s="77" t="s">
        <v>24</v>
      </c>
      <c r="L397" s="78"/>
      <c r="M397" s="78"/>
      <c r="N397" s="78"/>
      <c r="O397" s="78"/>
      <c r="P397" s="78"/>
      <c r="Q397" s="77" t="s">
        <v>4803</v>
      </c>
    </row>
    <row r="398" customHeight="1" spans="1:17">
      <c r="A398" s="76"/>
      <c r="B398" s="6" t="s">
        <v>642</v>
      </c>
      <c r="C398" s="6" t="s">
        <v>6769</v>
      </c>
      <c r="D398" s="77" t="s">
        <v>7875</v>
      </c>
      <c r="E398" s="77"/>
      <c r="F398" s="77" t="s">
        <v>8021</v>
      </c>
      <c r="G398" s="77" t="s">
        <v>5458</v>
      </c>
      <c r="H398" s="77" t="s">
        <v>4813</v>
      </c>
      <c r="I398" s="77" t="s">
        <v>7520</v>
      </c>
      <c r="J398" s="77"/>
      <c r="K398" s="77" t="s">
        <v>24</v>
      </c>
      <c r="L398" s="78"/>
      <c r="M398" s="78"/>
      <c r="N398" s="78"/>
      <c r="O398" s="78"/>
      <c r="P398" s="78"/>
      <c r="Q398" s="77" t="s">
        <v>4803</v>
      </c>
    </row>
    <row r="399" customHeight="1" spans="1:17">
      <c r="A399" s="76"/>
      <c r="B399" s="6" t="s">
        <v>642</v>
      </c>
      <c r="C399" s="6" t="s">
        <v>7630</v>
      </c>
      <c r="D399" s="77" t="s">
        <v>7875</v>
      </c>
      <c r="E399" s="77"/>
      <c r="F399" s="77" t="s">
        <v>5179</v>
      </c>
      <c r="G399" s="77" t="s">
        <v>5458</v>
      </c>
      <c r="H399" s="77" t="s">
        <v>8022</v>
      </c>
      <c r="I399" s="77" t="s">
        <v>7520</v>
      </c>
      <c r="J399" s="77"/>
      <c r="K399" s="77" t="s">
        <v>24</v>
      </c>
      <c r="L399" s="78"/>
      <c r="M399" s="78"/>
      <c r="N399" s="78"/>
      <c r="O399" s="78"/>
      <c r="P399" s="78"/>
      <c r="Q399" s="77" t="s">
        <v>4803</v>
      </c>
    </row>
    <row r="400" customHeight="1" spans="1:17">
      <c r="A400" s="76"/>
      <c r="B400" s="6" t="s">
        <v>642</v>
      </c>
      <c r="C400" s="6" t="s">
        <v>8023</v>
      </c>
      <c r="D400" s="77" t="s">
        <v>7875</v>
      </c>
      <c r="E400" s="77"/>
      <c r="F400" s="77" t="s">
        <v>7829</v>
      </c>
      <c r="G400" s="77" t="s">
        <v>6090</v>
      </c>
      <c r="H400" s="77" t="s">
        <v>5861</v>
      </c>
      <c r="I400" s="77" t="s">
        <v>7520</v>
      </c>
      <c r="J400" s="77"/>
      <c r="K400" s="77" t="s">
        <v>24</v>
      </c>
      <c r="L400" s="78"/>
      <c r="M400" s="78"/>
      <c r="N400" s="78"/>
      <c r="O400" s="78"/>
      <c r="P400" s="78"/>
      <c r="Q400" s="77" t="s">
        <v>4803</v>
      </c>
    </row>
    <row r="401" customHeight="1" spans="1:17">
      <c r="A401" s="76"/>
      <c r="B401" s="6" t="s">
        <v>642</v>
      </c>
      <c r="C401" s="6" t="s">
        <v>8024</v>
      </c>
      <c r="D401" s="77" t="s">
        <v>7875</v>
      </c>
      <c r="E401" s="77"/>
      <c r="F401" s="77" t="s">
        <v>7151</v>
      </c>
      <c r="G401" s="77" t="s">
        <v>5458</v>
      </c>
      <c r="H401" s="77" t="s">
        <v>8025</v>
      </c>
      <c r="I401" s="77" t="s">
        <v>7520</v>
      </c>
      <c r="J401" s="77"/>
      <c r="K401" s="77" t="s">
        <v>24</v>
      </c>
      <c r="L401" s="78"/>
      <c r="M401" s="78"/>
      <c r="N401" s="78"/>
      <c r="O401" s="78"/>
      <c r="P401" s="78"/>
      <c r="Q401" s="77" t="s">
        <v>4803</v>
      </c>
    </row>
    <row r="402" customHeight="1" spans="1:17">
      <c r="A402" s="76"/>
      <c r="B402" s="6" t="s">
        <v>642</v>
      </c>
      <c r="C402" s="6" t="s">
        <v>6800</v>
      </c>
      <c r="D402" s="77" t="s">
        <v>7875</v>
      </c>
      <c r="E402" s="77"/>
      <c r="F402" s="77" t="s">
        <v>5535</v>
      </c>
      <c r="G402" s="77" t="s">
        <v>6271</v>
      </c>
      <c r="H402" s="77" t="s">
        <v>5852</v>
      </c>
      <c r="I402" s="77" t="s">
        <v>7520</v>
      </c>
      <c r="J402" s="77"/>
      <c r="K402" s="77" t="s">
        <v>24</v>
      </c>
      <c r="L402" s="78"/>
      <c r="M402" s="78"/>
      <c r="N402" s="78"/>
      <c r="O402" s="78"/>
      <c r="P402" s="78"/>
      <c r="Q402" s="77" t="s">
        <v>4803</v>
      </c>
    </row>
    <row r="403" customHeight="1" spans="1:17">
      <c r="A403" s="76"/>
      <c r="B403" s="6" t="s">
        <v>642</v>
      </c>
      <c r="C403" s="6" t="s">
        <v>4257</v>
      </c>
      <c r="D403" s="77" t="s">
        <v>7875</v>
      </c>
      <c r="E403" s="77"/>
      <c r="F403" s="77" t="s">
        <v>7151</v>
      </c>
      <c r="G403" s="77" t="s">
        <v>6096</v>
      </c>
      <c r="H403" s="77" t="s">
        <v>8022</v>
      </c>
      <c r="I403" s="77" t="s">
        <v>7520</v>
      </c>
      <c r="J403" s="77"/>
      <c r="K403" s="77" t="s">
        <v>24</v>
      </c>
      <c r="L403" s="78"/>
      <c r="M403" s="78"/>
      <c r="N403" s="78"/>
      <c r="O403" s="78"/>
      <c r="P403" s="78"/>
      <c r="Q403" s="77" t="s">
        <v>4803</v>
      </c>
    </row>
    <row r="404" customHeight="1" spans="1:17">
      <c r="A404" s="76"/>
      <c r="B404" s="6" t="s">
        <v>642</v>
      </c>
      <c r="C404" s="6" t="s">
        <v>6858</v>
      </c>
      <c r="D404" s="77" t="s">
        <v>7875</v>
      </c>
      <c r="E404" s="77"/>
      <c r="F404" s="77" t="s">
        <v>8026</v>
      </c>
      <c r="G404" s="77" t="s">
        <v>5047</v>
      </c>
      <c r="H404" s="77" t="s">
        <v>5238</v>
      </c>
      <c r="I404" s="77" t="s">
        <v>4813</v>
      </c>
      <c r="J404" s="77"/>
      <c r="K404" s="77" t="s">
        <v>24</v>
      </c>
      <c r="L404" s="78"/>
      <c r="M404" s="78"/>
      <c r="N404" s="78"/>
      <c r="O404" s="78"/>
      <c r="P404" s="78"/>
      <c r="Q404" s="77" t="s">
        <v>4803</v>
      </c>
    </row>
    <row r="405" customHeight="1" spans="1:17">
      <c r="A405" s="76"/>
      <c r="B405" s="6" t="s">
        <v>642</v>
      </c>
      <c r="C405" s="6" t="s">
        <v>8027</v>
      </c>
      <c r="D405" s="77" t="s">
        <v>7875</v>
      </c>
      <c r="E405" s="77"/>
      <c r="F405" s="77" t="s">
        <v>8028</v>
      </c>
      <c r="G405" s="77" t="s">
        <v>5047</v>
      </c>
      <c r="H405" s="77" t="s">
        <v>5238</v>
      </c>
      <c r="I405" s="77" t="s">
        <v>4813</v>
      </c>
      <c r="J405" s="77"/>
      <c r="K405" s="77" t="s">
        <v>24</v>
      </c>
      <c r="L405" s="78"/>
      <c r="M405" s="78"/>
      <c r="N405" s="78"/>
      <c r="O405" s="78"/>
      <c r="P405" s="78"/>
      <c r="Q405" s="77" t="s">
        <v>4803</v>
      </c>
    </row>
    <row r="406" customHeight="1" spans="1:17">
      <c r="A406" s="76"/>
      <c r="B406" s="6" t="s">
        <v>642</v>
      </c>
      <c r="C406" s="6" t="s">
        <v>6923</v>
      </c>
      <c r="D406" s="77" t="s">
        <v>7875</v>
      </c>
      <c r="E406" s="77"/>
      <c r="F406" s="77" t="s">
        <v>5637</v>
      </c>
      <c r="G406" s="77" t="s">
        <v>5135</v>
      </c>
      <c r="H406" s="77" t="s">
        <v>4816</v>
      </c>
      <c r="I406" s="77" t="s">
        <v>7520</v>
      </c>
      <c r="J406" s="77"/>
      <c r="K406" s="77" t="s">
        <v>24</v>
      </c>
      <c r="L406" s="78"/>
      <c r="M406" s="78"/>
      <c r="N406" s="78"/>
      <c r="O406" s="78"/>
      <c r="P406" s="78"/>
      <c r="Q406" s="77" t="s">
        <v>4803</v>
      </c>
    </row>
    <row r="407" customHeight="1" spans="1:17">
      <c r="A407" s="76"/>
      <c r="B407" s="6" t="s">
        <v>642</v>
      </c>
      <c r="C407" s="6" t="s">
        <v>6926</v>
      </c>
      <c r="D407" s="77" t="s">
        <v>7875</v>
      </c>
      <c r="E407" s="77"/>
      <c r="F407" s="77" t="s">
        <v>6303</v>
      </c>
      <c r="G407" s="77" t="s">
        <v>5400</v>
      </c>
      <c r="H407" s="77" t="s">
        <v>5120</v>
      </c>
      <c r="I407" s="77" t="s">
        <v>7520</v>
      </c>
      <c r="J407" s="77"/>
      <c r="K407" s="77" t="s">
        <v>24</v>
      </c>
      <c r="L407" s="78"/>
      <c r="M407" s="78"/>
      <c r="N407" s="78"/>
      <c r="O407" s="78"/>
      <c r="P407" s="78"/>
      <c r="Q407" s="77" t="s">
        <v>4803</v>
      </c>
    </row>
    <row r="408" customHeight="1" spans="1:17">
      <c r="A408" s="76"/>
      <c r="B408" s="6" t="s">
        <v>642</v>
      </c>
      <c r="C408" s="6" t="s">
        <v>4283</v>
      </c>
      <c r="D408" s="77" t="s">
        <v>7875</v>
      </c>
      <c r="E408" s="77"/>
      <c r="F408" s="77" t="s">
        <v>8029</v>
      </c>
      <c r="G408" s="77" t="s">
        <v>5440</v>
      </c>
      <c r="H408" s="77" t="s">
        <v>4813</v>
      </c>
      <c r="I408" s="77" t="s">
        <v>7520</v>
      </c>
      <c r="J408" s="77"/>
      <c r="K408" s="77" t="s">
        <v>24</v>
      </c>
      <c r="L408" s="78"/>
      <c r="M408" s="78"/>
      <c r="N408" s="78"/>
      <c r="O408" s="78"/>
      <c r="P408" s="78"/>
      <c r="Q408" s="77" t="s">
        <v>4803</v>
      </c>
    </row>
    <row r="409" customHeight="1" spans="1:17">
      <c r="A409" s="76"/>
      <c r="B409" s="6" t="s">
        <v>642</v>
      </c>
      <c r="C409" s="6" t="s">
        <v>6930</v>
      </c>
      <c r="D409" s="77" t="s">
        <v>7875</v>
      </c>
      <c r="E409" s="77"/>
      <c r="F409" s="77" t="s">
        <v>8030</v>
      </c>
      <c r="G409" s="77" t="s">
        <v>8031</v>
      </c>
      <c r="H409" s="77" t="s">
        <v>8032</v>
      </c>
      <c r="I409" s="77" t="s">
        <v>4813</v>
      </c>
      <c r="J409" s="77"/>
      <c r="K409" s="77" t="s">
        <v>24</v>
      </c>
      <c r="L409" s="78"/>
      <c r="M409" s="78"/>
      <c r="N409" s="78"/>
      <c r="O409" s="78"/>
      <c r="P409" s="78"/>
      <c r="Q409" s="77" t="s">
        <v>4803</v>
      </c>
    </row>
    <row r="410" customHeight="1" spans="1:17">
      <c r="A410" s="76"/>
      <c r="B410" s="6" t="s">
        <v>642</v>
      </c>
      <c r="C410" s="6" t="s">
        <v>8033</v>
      </c>
      <c r="D410" s="77" t="s">
        <v>7875</v>
      </c>
      <c r="E410" s="77"/>
      <c r="F410" s="77" t="s">
        <v>5715</v>
      </c>
      <c r="G410" s="77" t="s">
        <v>5458</v>
      </c>
      <c r="H410" s="77" t="s">
        <v>8022</v>
      </c>
      <c r="I410" s="77" t="s">
        <v>7520</v>
      </c>
      <c r="J410" s="77"/>
      <c r="K410" s="77" t="s">
        <v>24</v>
      </c>
      <c r="L410" s="78"/>
      <c r="M410" s="78"/>
      <c r="N410" s="78"/>
      <c r="O410" s="78"/>
      <c r="P410" s="78"/>
      <c r="Q410" s="77" t="s">
        <v>4803</v>
      </c>
    </row>
    <row r="411" customHeight="1" spans="1:17">
      <c r="A411" s="76"/>
      <c r="B411" s="6" t="s">
        <v>642</v>
      </c>
      <c r="C411" s="6" t="s">
        <v>8034</v>
      </c>
      <c r="D411" s="77" t="s">
        <v>7875</v>
      </c>
      <c r="E411" s="77"/>
      <c r="F411" s="77" t="s">
        <v>5192</v>
      </c>
      <c r="G411" s="77" t="s">
        <v>5400</v>
      </c>
      <c r="H411" s="77" t="s">
        <v>5001</v>
      </c>
      <c r="I411" s="77" t="s">
        <v>7520</v>
      </c>
      <c r="J411" s="77"/>
      <c r="K411" s="77" t="s">
        <v>24</v>
      </c>
      <c r="L411" s="78"/>
      <c r="M411" s="78"/>
      <c r="N411" s="78"/>
      <c r="O411" s="78"/>
      <c r="P411" s="78"/>
      <c r="Q411" s="77" t="s">
        <v>4803</v>
      </c>
    </row>
    <row r="412" customHeight="1" spans="1:17">
      <c r="A412" s="76"/>
      <c r="B412" s="6" t="s">
        <v>642</v>
      </c>
      <c r="C412" s="6" t="s">
        <v>8035</v>
      </c>
      <c r="D412" s="77" t="s">
        <v>7875</v>
      </c>
      <c r="E412" s="77"/>
      <c r="F412" s="77" t="s">
        <v>6902</v>
      </c>
      <c r="G412" s="77" t="s">
        <v>8036</v>
      </c>
      <c r="H412" s="77" t="s">
        <v>4816</v>
      </c>
      <c r="I412" s="77" t="s">
        <v>7520</v>
      </c>
      <c r="J412" s="77"/>
      <c r="K412" s="77" t="s">
        <v>24</v>
      </c>
      <c r="L412" s="78"/>
      <c r="M412" s="78"/>
      <c r="N412" s="78"/>
      <c r="O412" s="78"/>
      <c r="P412" s="78"/>
      <c r="Q412" s="77" t="s">
        <v>4803</v>
      </c>
    </row>
    <row r="413" customHeight="1" spans="1:17">
      <c r="A413" s="76"/>
      <c r="B413" s="6" t="s">
        <v>642</v>
      </c>
      <c r="C413" s="6" t="s">
        <v>8037</v>
      </c>
      <c r="D413" s="77" t="s">
        <v>7875</v>
      </c>
      <c r="E413" s="77"/>
      <c r="F413" s="77" t="s">
        <v>8038</v>
      </c>
      <c r="G413" s="77" t="s">
        <v>8039</v>
      </c>
      <c r="H413" s="77" t="s">
        <v>5238</v>
      </c>
      <c r="I413" s="77" t="s">
        <v>4813</v>
      </c>
      <c r="J413" s="77"/>
      <c r="K413" s="77" t="s">
        <v>24</v>
      </c>
      <c r="L413" s="78"/>
      <c r="M413" s="78"/>
      <c r="N413" s="78"/>
      <c r="O413" s="78"/>
      <c r="P413" s="78"/>
      <c r="Q413" s="77" t="s">
        <v>4803</v>
      </c>
    </row>
    <row r="414" customHeight="1" spans="1:17">
      <c r="A414" s="76"/>
      <c r="B414" s="6" t="s">
        <v>642</v>
      </c>
      <c r="C414" s="6" t="s">
        <v>6972</v>
      </c>
      <c r="D414" s="77" t="s">
        <v>7875</v>
      </c>
      <c r="E414" s="77"/>
      <c r="F414" s="77" t="s">
        <v>6303</v>
      </c>
      <c r="G414" s="77" t="s">
        <v>5128</v>
      </c>
      <c r="H414" s="77" t="s">
        <v>7909</v>
      </c>
      <c r="I414" s="77" t="s">
        <v>7520</v>
      </c>
      <c r="J414" s="77"/>
      <c r="K414" s="77" t="s">
        <v>24</v>
      </c>
      <c r="L414" s="78"/>
      <c r="M414" s="78"/>
      <c r="N414" s="78"/>
      <c r="O414" s="78"/>
      <c r="P414" s="78"/>
      <c r="Q414" s="77" t="s">
        <v>4803</v>
      </c>
    </row>
    <row r="415" customHeight="1" spans="1:17">
      <c r="A415" s="76"/>
      <c r="B415" s="6" t="s">
        <v>642</v>
      </c>
      <c r="C415" s="6" t="s">
        <v>7001</v>
      </c>
      <c r="D415" s="77" t="s">
        <v>7875</v>
      </c>
      <c r="E415" s="77"/>
      <c r="F415" s="77" t="s">
        <v>8040</v>
      </c>
      <c r="G415" s="77" t="s">
        <v>6090</v>
      </c>
      <c r="H415" s="77" t="s">
        <v>5861</v>
      </c>
      <c r="I415" s="77" t="s">
        <v>7520</v>
      </c>
      <c r="J415" s="77"/>
      <c r="K415" s="77" t="s">
        <v>24</v>
      </c>
      <c r="L415" s="78"/>
      <c r="M415" s="78"/>
      <c r="N415" s="78"/>
      <c r="O415" s="78"/>
      <c r="P415" s="78"/>
      <c r="Q415" s="77" t="s">
        <v>4803</v>
      </c>
    </row>
    <row r="416" customHeight="1" spans="1:17">
      <c r="A416" s="76"/>
      <c r="B416" s="6" t="s">
        <v>642</v>
      </c>
      <c r="C416" s="6" t="s">
        <v>8041</v>
      </c>
      <c r="D416" s="77" t="s">
        <v>7875</v>
      </c>
      <c r="E416" s="77"/>
      <c r="F416" s="77" t="s">
        <v>5174</v>
      </c>
      <c r="G416" s="77" t="s">
        <v>5047</v>
      </c>
      <c r="H416" s="77" t="s">
        <v>4813</v>
      </c>
      <c r="I416" s="77" t="s">
        <v>7520</v>
      </c>
      <c r="J416" s="77"/>
      <c r="K416" s="77" t="s">
        <v>24</v>
      </c>
      <c r="L416" s="78"/>
      <c r="M416" s="78"/>
      <c r="N416" s="78"/>
      <c r="O416" s="78"/>
      <c r="P416" s="78"/>
      <c r="Q416" s="77" t="s">
        <v>4803</v>
      </c>
    </row>
    <row r="417" customHeight="1" spans="1:17">
      <c r="A417" s="76"/>
      <c r="B417" s="6" t="s">
        <v>642</v>
      </c>
      <c r="C417" s="6" t="s">
        <v>7010</v>
      </c>
      <c r="D417" s="77" t="s">
        <v>7875</v>
      </c>
      <c r="E417" s="77"/>
      <c r="F417" s="77" t="s">
        <v>5715</v>
      </c>
      <c r="G417" s="77" t="s">
        <v>5458</v>
      </c>
      <c r="H417" s="77" t="s">
        <v>4813</v>
      </c>
      <c r="I417" s="77" t="s">
        <v>7520</v>
      </c>
      <c r="J417" s="77"/>
      <c r="K417" s="77" t="s">
        <v>24</v>
      </c>
      <c r="L417" s="78"/>
      <c r="M417" s="78"/>
      <c r="N417" s="78"/>
      <c r="O417" s="78"/>
      <c r="P417" s="78"/>
      <c r="Q417" s="77" t="s">
        <v>4803</v>
      </c>
    </row>
    <row r="418" customHeight="1" spans="1:17">
      <c r="A418" s="76"/>
      <c r="B418" s="6" t="s">
        <v>642</v>
      </c>
      <c r="C418" s="6" t="s">
        <v>8042</v>
      </c>
      <c r="D418" s="77" t="s">
        <v>7875</v>
      </c>
      <c r="E418" s="77"/>
      <c r="F418" s="77" t="s">
        <v>6303</v>
      </c>
      <c r="G418" s="77" t="s">
        <v>5196</v>
      </c>
      <c r="H418" s="77" t="s">
        <v>8043</v>
      </c>
      <c r="I418" s="77" t="s">
        <v>7520</v>
      </c>
      <c r="J418" s="77"/>
      <c r="K418" s="77" t="s">
        <v>24</v>
      </c>
      <c r="L418" s="78"/>
      <c r="M418" s="78"/>
      <c r="N418" s="78"/>
      <c r="O418" s="78"/>
      <c r="P418" s="78"/>
      <c r="Q418" s="77" t="s">
        <v>4803</v>
      </c>
    </row>
    <row r="419" customHeight="1" spans="1:17">
      <c r="A419" s="76"/>
      <c r="B419" s="6" t="s">
        <v>642</v>
      </c>
      <c r="C419" s="6" t="s">
        <v>7049</v>
      </c>
      <c r="D419" s="77" t="s">
        <v>7875</v>
      </c>
      <c r="E419" s="77"/>
      <c r="F419" s="77" t="s">
        <v>6303</v>
      </c>
      <c r="G419" s="77" t="s">
        <v>5047</v>
      </c>
      <c r="H419" s="77" t="s">
        <v>5120</v>
      </c>
      <c r="I419" s="77" t="s">
        <v>7520</v>
      </c>
      <c r="J419" s="77"/>
      <c r="K419" s="77" t="s">
        <v>24</v>
      </c>
      <c r="L419" s="78"/>
      <c r="M419" s="78"/>
      <c r="N419" s="78"/>
      <c r="O419" s="78"/>
      <c r="P419" s="78"/>
      <c r="Q419" s="77" t="s">
        <v>4803</v>
      </c>
    </row>
    <row r="420" customHeight="1" spans="1:17">
      <c r="A420" s="76"/>
      <c r="B420" s="6" t="s">
        <v>642</v>
      </c>
      <c r="C420" s="6" t="s">
        <v>7055</v>
      </c>
      <c r="D420" s="77" t="s">
        <v>7875</v>
      </c>
      <c r="E420" s="77"/>
      <c r="F420" s="77" t="s">
        <v>6902</v>
      </c>
      <c r="G420" s="77" t="s">
        <v>7881</v>
      </c>
      <c r="H420" s="77" t="s">
        <v>6733</v>
      </c>
      <c r="I420" s="77" t="s">
        <v>7988</v>
      </c>
      <c r="J420" s="77"/>
      <c r="K420" s="77" t="s">
        <v>24</v>
      </c>
      <c r="L420" s="78"/>
      <c r="M420" s="78"/>
      <c r="N420" s="78"/>
      <c r="O420" s="78"/>
      <c r="P420" s="78"/>
      <c r="Q420" s="77" t="s">
        <v>4803</v>
      </c>
    </row>
    <row r="421" customHeight="1" spans="1:17">
      <c r="A421" s="76"/>
      <c r="B421" s="6" t="s">
        <v>642</v>
      </c>
      <c r="C421" s="6" t="s">
        <v>8044</v>
      </c>
      <c r="D421" s="77" t="s">
        <v>7875</v>
      </c>
      <c r="E421" s="77"/>
      <c r="F421" s="77" t="s">
        <v>8045</v>
      </c>
      <c r="G421" s="77" t="s">
        <v>6090</v>
      </c>
      <c r="H421" s="77" t="s">
        <v>5722</v>
      </c>
      <c r="I421" s="77" t="s">
        <v>7520</v>
      </c>
      <c r="J421" s="77"/>
      <c r="K421" s="77" t="s">
        <v>24</v>
      </c>
      <c r="L421" s="78"/>
      <c r="M421" s="78"/>
      <c r="N421" s="78"/>
      <c r="O421" s="78"/>
      <c r="P421" s="78"/>
      <c r="Q421" s="77" t="s">
        <v>4803</v>
      </c>
    </row>
    <row r="422" customHeight="1" spans="1:17">
      <c r="A422" s="76"/>
      <c r="B422" s="6" t="s">
        <v>642</v>
      </c>
      <c r="C422" s="6" t="s">
        <v>7726</v>
      </c>
      <c r="D422" s="77" t="s">
        <v>7875</v>
      </c>
      <c r="E422" s="77"/>
      <c r="F422" s="77" t="s">
        <v>5637</v>
      </c>
      <c r="G422" s="77" t="s">
        <v>4885</v>
      </c>
      <c r="H422" s="77" t="s">
        <v>8046</v>
      </c>
      <c r="I422" s="77" t="s">
        <v>7520</v>
      </c>
      <c r="J422" s="77"/>
      <c r="K422" s="77" t="s">
        <v>24</v>
      </c>
      <c r="L422" s="78"/>
      <c r="M422" s="78"/>
      <c r="N422" s="78"/>
      <c r="O422" s="78"/>
      <c r="P422" s="78"/>
      <c r="Q422" s="77" t="s">
        <v>4803</v>
      </c>
    </row>
    <row r="423" customHeight="1" spans="1:17">
      <c r="A423" s="76"/>
      <c r="B423" s="6" t="s">
        <v>642</v>
      </c>
      <c r="C423" s="6" t="s">
        <v>7077</v>
      </c>
      <c r="D423" s="77" t="s">
        <v>7875</v>
      </c>
      <c r="E423" s="77"/>
      <c r="F423" s="77" t="s">
        <v>8047</v>
      </c>
      <c r="G423" s="77" t="s">
        <v>8048</v>
      </c>
      <c r="H423" s="77" t="s">
        <v>6733</v>
      </c>
      <c r="I423" s="77" t="s">
        <v>7520</v>
      </c>
      <c r="J423" s="77"/>
      <c r="K423" s="77" t="s">
        <v>24</v>
      </c>
      <c r="L423" s="78"/>
      <c r="M423" s="78"/>
      <c r="N423" s="78"/>
      <c r="O423" s="78"/>
      <c r="P423" s="78"/>
      <c r="Q423" s="77" t="s">
        <v>4803</v>
      </c>
    </row>
    <row r="424" customHeight="1" spans="1:17">
      <c r="A424" s="74"/>
      <c r="B424" s="75" t="s">
        <v>8049</v>
      </c>
      <c r="C424" s="74"/>
      <c r="D424" s="74"/>
      <c r="E424" s="74"/>
      <c r="F424" s="74"/>
      <c r="G424" s="74"/>
      <c r="H424" s="74"/>
      <c r="I424" s="74"/>
      <c r="J424" s="74"/>
      <c r="K424" s="74"/>
      <c r="L424" s="74"/>
      <c r="M424" s="74"/>
      <c r="N424" s="74"/>
      <c r="O424" s="74"/>
      <c r="P424" s="74"/>
      <c r="Q424" s="74"/>
    </row>
    <row r="425" customHeight="1" spans="1:17">
      <c r="A425" s="76"/>
      <c r="B425" s="6" t="s">
        <v>501</v>
      </c>
      <c r="C425" s="6" t="s">
        <v>6541</v>
      </c>
      <c r="D425" s="77" t="s">
        <v>7875</v>
      </c>
      <c r="E425" s="77"/>
      <c r="F425" s="77" t="s">
        <v>5719</v>
      </c>
      <c r="G425" s="77" t="s">
        <v>7933</v>
      </c>
      <c r="H425" s="77" t="s">
        <v>8050</v>
      </c>
      <c r="I425" s="77" t="s">
        <v>7876</v>
      </c>
      <c r="J425" s="77"/>
      <c r="K425" s="77" t="s">
        <v>24</v>
      </c>
      <c r="L425" s="78"/>
      <c r="M425" s="78"/>
      <c r="N425" s="78"/>
      <c r="O425" s="78"/>
      <c r="P425" s="78"/>
      <c r="Q425" s="77" t="s">
        <v>4803</v>
      </c>
    </row>
    <row r="426" customHeight="1" spans="1:17">
      <c r="A426" s="76"/>
      <c r="B426" s="6" t="s">
        <v>501</v>
      </c>
      <c r="C426" s="6" t="s">
        <v>8051</v>
      </c>
      <c r="D426" s="77" t="s">
        <v>7875</v>
      </c>
      <c r="E426" s="77"/>
      <c r="F426" s="77" t="s">
        <v>8052</v>
      </c>
      <c r="G426" s="77" t="s">
        <v>5458</v>
      </c>
      <c r="H426" s="77" t="s">
        <v>8053</v>
      </c>
      <c r="I426" s="77" t="s">
        <v>7876</v>
      </c>
      <c r="J426" s="77"/>
      <c r="K426" s="77" t="s">
        <v>24</v>
      </c>
      <c r="L426" s="78"/>
      <c r="M426" s="78"/>
      <c r="N426" s="78"/>
      <c r="O426" s="78"/>
      <c r="P426" s="78"/>
      <c r="Q426" s="77" t="s">
        <v>4803</v>
      </c>
    </row>
    <row r="427" customHeight="1" spans="1:17">
      <c r="A427" s="76"/>
      <c r="B427" s="6" t="s">
        <v>501</v>
      </c>
      <c r="C427" s="6" t="s">
        <v>8054</v>
      </c>
      <c r="D427" s="77" t="s">
        <v>7875</v>
      </c>
      <c r="E427" s="77"/>
      <c r="F427" s="77" t="s">
        <v>8055</v>
      </c>
      <c r="G427" s="77" t="s">
        <v>8056</v>
      </c>
      <c r="H427" s="77" t="s">
        <v>8050</v>
      </c>
      <c r="I427" s="77" t="s">
        <v>7876</v>
      </c>
      <c r="J427" s="77"/>
      <c r="K427" s="77" t="s">
        <v>24</v>
      </c>
      <c r="L427" s="78"/>
      <c r="M427" s="78"/>
      <c r="N427" s="78"/>
      <c r="O427" s="78"/>
      <c r="P427" s="78"/>
      <c r="Q427" s="77" t="s">
        <v>4803</v>
      </c>
    </row>
    <row r="428" customHeight="1" spans="1:17">
      <c r="A428" s="76"/>
      <c r="B428" s="6" t="s">
        <v>501</v>
      </c>
      <c r="C428" s="6" t="s">
        <v>6683</v>
      </c>
      <c r="D428" s="77" t="s">
        <v>7875</v>
      </c>
      <c r="E428" s="77"/>
      <c r="F428" s="77" t="s">
        <v>8057</v>
      </c>
      <c r="G428" s="77" t="s">
        <v>8058</v>
      </c>
      <c r="H428" s="77" t="s">
        <v>8059</v>
      </c>
      <c r="I428" s="77" t="s">
        <v>7876</v>
      </c>
      <c r="J428" s="77"/>
      <c r="K428" s="77" t="s">
        <v>24</v>
      </c>
      <c r="L428" s="78"/>
      <c r="M428" s="78"/>
      <c r="N428" s="78"/>
      <c r="O428" s="78"/>
      <c r="P428" s="78"/>
      <c r="Q428" s="77" t="s">
        <v>4803</v>
      </c>
    </row>
    <row r="429" customHeight="1" spans="1:17">
      <c r="A429" s="76"/>
      <c r="B429" s="6" t="s">
        <v>501</v>
      </c>
      <c r="C429" s="6" t="s">
        <v>6690</v>
      </c>
      <c r="D429" s="77" t="s">
        <v>7875</v>
      </c>
      <c r="E429" s="77"/>
      <c r="F429" s="77" t="s">
        <v>8057</v>
      </c>
      <c r="G429" s="77" t="s">
        <v>8058</v>
      </c>
      <c r="H429" s="77" t="s">
        <v>8059</v>
      </c>
      <c r="I429" s="77" t="s">
        <v>7876</v>
      </c>
      <c r="J429" s="77"/>
      <c r="K429" s="77" t="s">
        <v>24</v>
      </c>
      <c r="L429" s="78"/>
      <c r="M429" s="78"/>
      <c r="N429" s="78"/>
      <c r="O429" s="78"/>
      <c r="P429" s="78"/>
      <c r="Q429" s="77" t="s">
        <v>4803</v>
      </c>
    </row>
    <row r="430" customHeight="1" spans="1:17">
      <c r="A430" s="76"/>
      <c r="B430" s="6" t="s">
        <v>501</v>
      </c>
      <c r="C430" s="6" t="s">
        <v>6718</v>
      </c>
      <c r="D430" s="77" t="s">
        <v>7875</v>
      </c>
      <c r="E430" s="77"/>
      <c r="F430" s="77" t="s">
        <v>8060</v>
      </c>
      <c r="G430" s="77" t="s">
        <v>6090</v>
      </c>
      <c r="H430" s="77" t="s">
        <v>6239</v>
      </c>
      <c r="I430" s="77" t="s">
        <v>7876</v>
      </c>
      <c r="J430" s="77"/>
      <c r="K430" s="77" t="s">
        <v>24</v>
      </c>
      <c r="L430" s="78"/>
      <c r="M430" s="78"/>
      <c r="N430" s="78"/>
      <c r="O430" s="78"/>
      <c r="P430" s="78"/>
      <c r="Q430" s="77" t="s">
        <v>4803</v>
      </c>
    </row>
    <row r="431" customHeight="1" spans="1:17">
      <c r="A431" s="76"/>
      <c r="B431" s="6" t="s">
        <v>554</v>
      </c>
      <c r="C431" s="6" t="s">
        <v>7115</v>
      </c>
      <c r="D431" s="77" t="s">
        <v>7875</v>
      </c>
      <c r="E431" s="77"/>
      <c r="F431" s="77" t="s">
        <v>6124</v>
      </c>
      <c r="G431" s="77" t="s">
        <v>5440</v>
      </c>
      <c r="H431" s="77" t="s">
        <v>5197</v>
      </c>
      <c r="I431" s="77" t="s">
        <v>7876</v>
      </c>
      <c r="J431" s="77"/>
      <c r="K431" s="77" t="s">
        <v>24</v>
      </c>
      <c r="L431" s="78"/>
      <c r="M431" s="78"/>
      <c r="N431" s="78"/>
      <c r="O431" s="78"/>
      <c r="P431" s="78"/>
      <c r="Q431" s="77" t="s">
        <v>4803</v>
      </c>
    </row>
    <row r="432" customHeight="1" spans="1:17">
      <c r="A432" s="76"/>
      <c r="B432" s="6" t="s">
        <v>596</v>
      </c>
      <c r="C432" s="6" t="s">
        <v>6173</v>
      </c>
      <c r="D432" s="77" t="s">
        <v>7875</v>
      </c>
      <c r="E432" s="77"/>
      <c r="F432" s="77" t="s">
        <v>8061</v>
      </c>
      <c r="G432" s="77" t="s">
        <v>5128</v>
      </c>
      <c r="H432" s="77" t="s">
        <v>4813</v>
      </c>
      <c r="I432" s="77" t="s">
        <v>7520</v>
      </c>
      <c r="J432" s="77"/>
      <c r="K432" s="77" t="s">
        <v>24</v>
      </c>
      <c r="L432" s="78"/>
      <c r="M432" s="78"/>
      <c r="N432" s="78"/>
      <c r="O432" s="78"/>
      <c r="P432" s="78"/>
      <c r="Q432" s="77" t="s">
        <v>4803</v>
      </c>
    </row>
    <row r="433" customHeight="1" spans="1:17">
      <c r="A433" s="74"/>
      <c r="B433" s="75" t="s">
        <v>7840</v>
      </c>
      <c r="C433" s="74"/>
      <c r="D433" s="74"/>
      <c r="E433" s="74"/>
      <c r="F433" s="74"/>
      <c r="G433" s="74"/>
      <c r="H433" s="74"/>
      <c r="I433" s="74"/>
      <c r="J433" s="74"/>
      <c r="K433" s="74"/>
      <c r="L433" s="74"/>
      <c r="M433" s="74"/>
      <c r="N433" s="74"/>
      <c r="O433" s="74"/>
      <c r="P433" s="74"/>
      <c r="Q433" s="74"/>
    </row>
    <row r="434" customHeight="1" spans="1:17">
      <c r="A434" s="76"/>
      <c r="B434" s="6" t="s">
        <v>7841</v>
      </c>
      <c r="C434" s="6" t="s">
        <v>7842</v>
      </c>
      <c r="D434" s="77" t="s">
        <v>7875</v>
      </c>
      <c r="E434" s="77"/>
      <c r="F434" s="77" t="s">
        <v>8062</v>
      </c>
      <c r="G434" s="77" t="s">
        <v>8063</v>
      </c>
      <c r="H434" s="77" t="s">
        <v>8064</v>
      </c>
      <c r="I434" s="77" t="s">
        <v>7520</v>
      </c>
      <c r="J434" s="77"/>
      <c r="K434" s="77" t="s">
        <v>24</v>
      </c>
      <c r="L434" s="78"/>
      <c r="M434" s="78"/>
      <c r="N434" s="78"/>
      <c r="O434" s="78"/>
      <c r="P434" s="78"/>
      <c r="Q434" s="77" t="s">
        <v>4803</v>
      </c>
    </row>
    <row r="435" customHeight="1" spans="1:17">
      <c r="A435" s="74"/>
      <c r="B435" s="75" t="s">
        <v>8065</v>
      </c>
      <c r="C435" s="74"/>
      <c r="D435" s="74"/>
      <c r="E435" s="74"/>
      <c r="F435" s="74"/>
      <c r="G435" s="74"/>
      <c r="H435" s="74"/>
      <c r="I435" s="74"/>
      <c r="J435" s="74"/>
      <c r="K435" s="74"/>
      <c r="L435" s="74"/>
      <c r="M435" s="74"/>
      <c r="N435" s="74"/>
      <c r="O435" s="74"/>
      <c r="P435" s="74"/>
      <c r="Q435" s="74"/>
    </row>
    <row r="436" customHeight="1" spans="1:17">
      <c r="A436" s="76"/>
      <c r="B436" s="6" t="s">
        <v>7846</v>
      </c>
      <c r="C436" s="6" t="s">
        <v>8066</v>
      </c>
      <c r="D436" s="77" t="s">
        <v>7875</v>
      </c>
      <c r="E436" s="77"/>
      <c r="F436" s="77" t="s">
        <v>8067</v>
      </c>
      <c r="G436" s="77" t="s">
        <v>6838</v>
      </c>
      <c r="H436" s="77" t="s">
        <v>8022</v>
      </c>
      <c r="I436" s="77" t="s">
        <v>7882</v>
      </c>
      <c r="J436" s="77"/>
      <c r="K436" s="77" t="s">
        <v>24</v>
      </c>
      <c r="L436" s="78"/>
      <c r="M436" s="78"/>
      <c r="N436" s="78"/>
      <c r="O436" s="78"/>
      <c r="P436" s="78"/>
      <c r="Q436" s="77" t="s">
        <v>4803</v>
      </c>
    </row>
    <row r="437" customHeight="1" spans="1:17">
      <c r="A437" s="76"/>
      <c r="B437" s="6" t="s">
        <v>8068</v>
      </c>
      <c r="C437" s="6"/>
      <c r="D437" s="77"/>
      <c r="E437" s="77"/>
      <c r="F437" s="77"/>
      <c r="G437" s="77"/>
      <c r="H437" s="77"/>
      <c r="I437" s="77"/>
      <c r="J437" s="77"/>
      <c r="K437" s="77"/>
      <c r="L437" s="78"/>
      <c r="M437" s="78"/>
      <c r="N437" s="78"/>
      <c r="O437" s="78"/>
      <c r="P437" s="78"/>
      <c r="Q437" s="77"/>
    </row>
    <row r="438" customHeight="1" spans="1:17">
      <c r="A438" s="74"/>
      <c r="B438" s="75" t="s">
        <v>8069</v>
      </c>
      <c r="C438" s="74"/>
      <c r="D438" s="74"/>
      <c r="E438" s="74"/>
      <c r="F438" s="74"/>
      <c r="G438" s="74"/>
      <c r="H438" s="74"/>
      <c r="I438" s="74"/>
      <c r="J438" s="74"/>
      <c r="K438" s="74"/>
      <c r="L438" s="74"/>
      <c r="M438" s="74"/>
      <c r="N438" s="74"/>
      <c r="O438" s="74"/>
      <c r="P438" s="74"/>
      <c r="Q438" s="74"/>
    </row>
    <row r="439" customHeight="1" spans="1:17">
      <c r="A439" s="76"/>
      <c r="B439" s="6" t="s">
        <v>119</v>
      </c>
      <c r="C439" s="6" t="s">
        <v>5500</v>
      </c>
      <c r="D439" s="77" t="s">
        <v>8070</v>
      </c>
      <c r="E439" s="77" t="s">
        <v>8071</v>
      </c>
      <c r="F439" s="77" t="s">
        <v>7126</v>
      </c>
      <c r="G439" s="77" t="s">
        <v>8072</v>
      </c>
      <c r="H439" s="77" t="s">
        <v>8073</v>
      </c>
      <c r="I439" s="77" t="s">
        <v>7882</v>
      </c>
      <c r="J439" s="77"/>
      <c r="K439" s="77" t="s">
        <v>24</v>
      </c>
      <c r="L439" s="78"/>
      <c r="M439" s="78"/>
      <c r="N439" s="78"/>
      <c r="O439" s="78"/>
      <c r="P439" s="78"/>
      <c r="Q439" s="77" t="s">
        <v>4803</v>
      </c>
    </row>
    <row r="440" customHeight="1" spans="1:17">
      <c r="A440" s="76"/>
      <c r="B440" s="6" t="s">
        <v>119</v>
      </c>
      <c r="C440" s="6" t="s">
        <v>7265</v>
      </c>
      <c r="D440" s="77" t="s">
        <v>8070</v>
      </c>
      <c r="E440" s="77" t="s">
        <v>8074</v>
      </c>
      <c r="F440" s="77" t="s">
        <v>5179</v>
      </c>
      <c r="G440" s="77" t="s">
        <v>8075</v>
      </c>
      <c r="H440" s="77" t="s">
        <v>8076</v>
      </c>
      <c r="I440" s="77" t="s">
        <v>7884</v>
      </c>
      <c r="J440" s="77"/>
      <c r="K440" s="77" t="s">
        <v>24</v>
      </c>
      <c r="L440" s="78"/>
      <c r="M440" s="78"/>
      <c r="N440" s="78"/>
      <c r="O440" s="78"/>
      <c r="P440" s="78"/>
      <c r="Q440" s="77" t="s">
        <v>4803</v>
      </c>
    </row>
    <row r="441" customHeight="1" spans="1:17">
      <c r="A441" s="76"/>
      <c r="B441" s="6" t="s">
        <v>119</v>
      </c>
      <c r="C441" s="6" t="s">
        <v>8077</v>
      </c>
      <c r="D441" s="77" t="s">
        <v>8070</v>
      </c>
      <c r="E441" s="77" t="s">
        <v>8078</v>
      </c>
      <c r="F441" s="77" t="s">
        <v>5179</v>
      </c>
      <c r="G441" s="77" t="s">
        <v>8079</v>
      </c>
      <c r="H441" s="77" t="s">
        <v>8080</v>
      </c>
      <c r="I441" s="77" t="s">
        <v>7884</v>
      </c>
      <c r="J441" s="77"/>
      <c r="K441" s="77" t="s">
        <v>24</v>
      </c>
      <c r="L441" s="78"/>
      <c r="M441" s="78"/>
      <c r="N441" s="78"/>
      <c r="O441" s="78"/>
      <c r="P441" s="78"/>
      <c r="Q441" s="77" t="s">
        <v>4803</v>
      </c>
    </row>
    <row r="442" customHeight="1" spans="1:17">
      <c r="A442" s="76"/>
      <c r="B442" s="6" t="s">
        <v>119</v>
      </c>
      <c r="C442" s="6" t="s">
        <v>8081</v>
      </c>
      <c r="D442" s="77" t="s">
        <v>8070</v>
      </c>
      <c r="E442" s="77" t="s">
        <v>8078</v>
      </c>
      <c r="F442" s="77" t="s">
        <v>5179</v>
      </c>
      <c r="G442" s="77" t="s">
        <v>8075</v>
      </c>
      <c r="H442" s="77" t="s">
        <v>8080</v>
      </c>
      <c r="I442" s="77" t="s">
        <v>8082</v>
      </c>
      <c r="J442" s="77"/>
      <c r="K442" s="77" t="s">
        <v>24</v>
      </c>
      <c r="L442" s="78"/>
      <c r="M442" s="78"/>
      <c r="N442" s="78"/>
      <c r="O442" s="78"/>
      <c r="P442" s="78"/>
      <c r="Q442" s="77" t="s">
        <v>4803</v>
      </c>
    </row>
    <row r="443" customHeight="1" spans="1:17">
      <c r="A443" s="76"/>
      <c r="B443" s="6" t="s">
        <v>119</v>
      </c>
      <c r="C443" s="6" t="s">
        <v>5523</v>
      </c>
      <c r="D443" s="77" t="s">
        <v>8070</v>
      </c>
      <c r="E443" s="77" t="s">
        <v>8083</v>
      </c>
      <c r="F443" s="77" t="s">
        <v>6902</v>
      </c>
      <c r="G443" s="77" t="s">
        <v>8084</v>
      </c>
      <c r="H443" s="77" t="s">
        <v>8073</v>
      </c>
      <c r="I443" s="77" t="s">
        <v>7882</v>
      </c>
      <c r="J443" s="77"/>
      <c r="K443" s="77" t="s">
        <v>24</v>
      </c>
      <c r="L443" s="78"/>
      <c r="M443" s="78"/>
      <c r="N443" s="78"/>
      <c r="O443" s="78"/>
      <c r="P443" s="78"/>
      <c r="Q443" s="77" t="s">
        <v>4803</v>
      </c>
    </row>
    <row r="444" customHeight="1" spans="1:17">
      <c r="A444" s="76"/>
      <c r="B444" s="6" t="s">
        <v>119</v>
      </c>
      <c r="C444" s="6" t="s">
        <v>5527</v>
      </c>
      <c r="D444" s="77" t="s">
        <v>8070</v>
      </c>
      <c r="E444" s="77" t="s">
        <v>8085</v>
      </c>
      <c r="F444" s="77" t="s">
        <v>4854</v>
      </c>
      <c r="G444" s="77" t="s">
        <v>8084</v>
      </c>
      <c r="H444" s="77" t="s">
        <v>8073</v>
      </c>
      <c r="I444" s="77" t="s">
        <v>7882</v>
      </c>
      <c r="J444" s="77"/>
      <c r="K444" s="77" t="s">
        <v>24</v>
      </c>
      <c r="L444" s="78"/>
      <c r="M444" s="78"/>
      <c r="N444" s="78"/>
      <c r="O444" s="78"/>
      <c r="P444" s="78"/>
      <c r="Q444" s="77" t="s">
        <v>4803</v>
      </c>
    </row>
    <row r="445" customHeight="1" spans="1:17">
      <c r="A445" s="76"/>
      <c r="B445" s="6" t="s">
        <v>119</v>
      </c>
      <c r="C445" s="6" t="s">
        <v>8086</v>
      </c>
      <c r="D445" s="77" t="s">
        <v>8070</v>
      </c>
      <c r="E445" s="77" t="s">
        <v>8087</v>
      </c>
      <c r="F445" s="77" t="s">
        <v>5869</v>
      </c>
      <c r="G445" s="77" t="s">
        <v>8088</v>
      </c>
      <c r="H445" s="77" t="s">
        <v>8073</v>
      </c>
      <c r="I445" s="77" t="s">
        <v>7882</v>
      </c>
      <c r="J445" s="77"/>
      <c r="K445" s="77" t="s">
        <v>24</v>
      </c>
      <c r="L445" s="78"/>
      <c r="M445" s="78"/>
      <c r="N445" s="78"/>
      <c r="O445" s="78"/>
      <c r="P445" s="78"/>
      <c r="Q445" s="77" t="s">
        <v>4803</v>
      </c>
    </row>
    <row r="446" customHeight="1" spans="1:17">
      <c r="A446" s="76"/>
      <c r="B446" s="6" t="s">
        <v>119</v>
      </c>
      <c r="C446" s="6" t="s">
        <v>8089</v>
      </c>
      <c r="D446" s="77" t="s">
        <v>8070</v>
      </c>
      <c r="E446" s="77" t="s">
        <v>8090</v>
      </c>
      <c r="F446" s="77" t="s">
        <v>5179</v>
      </c>
      <c r="G446" s="77" t="s">
        <v>8091</v>
      </c>
      <c r="H446" s="77" t="s">
        <v>6235</v>
      </c>
      <c r="I446" s="77" t="s">
        <v>7882</v>
      </c>
      <c r="J446" s="77"/>
      <c r="K446" s="77" t="s">
        <v>24</v>
      </c>
      <c r="L446" s="78"/>
      <c r="M446" s="78"/>
      <c r="N446" s="78"/>
      <c r="O446" s="78"/>
      <c r="P446" s="78"/>
      <c r="Q446" s="77" t="s">
        <v>4803</v>
      </c>
    </row>
    <row r="447" customHeight="1" spans="1:17">
      <c r="A447" s="76"/>
      <c r="B447" s="6" t="s">
        <v>119</v>
      </c>
      <c r="C447" s="6" t="s">
        <v>5541</v>
      </c>
      <c r="D447" s="77" t="s">
        <v>8070</v>
      </c>
      <c r="E447" s="77" t="s">
        <v>8092</v>
      </c>
      <c r="F447" s="77" t="s">
        <v>6118</v>
      </c>
      <c r="G447" s="77" t="s">
        <v>8093</v>
      </c>
      <c r="H447" s="77" t="s">
        <v>5713</v>
      </c>
      <c r="I447" s="77" t="s">
        <v>7882</v>
      </c>
      <c r="J447" s="77"/>
      <c r="K447" s="77" t="s">
        <v>24</v>
      </c>
      <c r="L447" s="78"/>
      <c r="M447" s="78"/>
      <c r="N447" s="78"/>
      <c r="O447" s="78"/>
      <c r="P447" s="78"/>
      <c r="Q447" s="77" t="s">
        <v>4803</v>
      </c>
    </row>
    <row r="448" customHeight="1" spans="1:17">
      <c r="A448" s="76"/>
      <c r="B448" s="6" t="s">
        <v>119</v>
      </c>
      <c r="C448" s="6" t="s">
        <v>2672</v>
      </c>
      <c r="D448" s="77" t="s">
        <v>8070</v>
      </c>
      <c r="E448" s="77" t="s">
        <v>8094</v>
      </c>
      <c r="F448" s="77" t="s">
        <v>5015</v>
      </c>
      <c r="G448" s="77" t="s">
        <v>8095</v>
      </c>
      <c r="H448" s="77" t="s">
        <v>5713</v>
      </c>
      <c r="I448" s="77" t="s">
        <v>7882</v>
      </c>
      <c r="J448" s="77"/>
      <c r="K448" s="77" t="s">
        <v>24</v>
      </c>
      <c r="L448" s="78"/>
      <c r="M448" s="78"/>
      <c r="N448" s="78"/>
      <c r="O448" s="78"/>
      <c r="P448" s="78"/>
      <c r="Q448" s="77" t="s">
        <v>4803</v>
      </c>
    </row>
    <row r="449" customHeight="1" spans="1:17">
      <c r="A449" s="76"/>
      <c r="B449" s="6" t="s">
        <v>119</v>
      </c>
      <c r="C449" s="6" t="s">
        <v>8096</v>
      </c>
      <c r="D449" s="77" t="s">
        <v>8070</v>
      </c>
      <c r="E449" s="77" t="s">
        <v>8097</v>
      </c>
      <c r="F449" s="77" t="s">
        <v>5715</v>
      </c>
      <c r="G449" s="77" t="s">
        <v>8098</v>
      </c>
      <c r="H449" s="77" t="s">
        <v>6263</v>
      </c>
      <c r="I449" s="77" t="s">
        <v>7882</v>
      </c>
      <c r="J449" s="77"/>
      <c r="K449" s="77" t="s">
        <v>24</v>
      </c>
      <c r="L449" s="78"/>
      <c r="M449" s="78"/>
      <c r="N449" s="78"/>
      <c r="O449" s="78"/>
      <c r="P449" s="78"/>
      <c r="Q449" s="77" t="s">
        <v>4803</v>
      </c>
    </row>
    <row r="450" customHeight="1" spans="1:17">
      <c r="A450" s="76"/>
      <c r="B450" s="6" t="s">
        <v>119</v>
      </c>
      <c r="C450" s="6" t="s">
        <v>8099</v>
      </c>
      <c r="D450" s="77" t="s">
        <v>8070</v>
      </c>
      <c r="E450" s="77" t="s">
        <v>8100</v>
      </c>
      <c r="F450" s="77" t="s">
        <v>5187</v>
      </c>
      <c r="G450" s="77" t="s">
        <v>7126</v>
      </c>
      <c r="H450" s="77" t="s">
        <v>5172</v>
      </c>
      <c r="I450" s="77" t="s">
        <v>7882</v>
      </c>
      <c r="J450" s="77"/>
      <c r="K450" s="77" t="s">
        <v>24</v>
      </c>
      <c r="L450" s="78"/>
      <c r="M450" s="78"/>
      <c r="N450" s="78"/>
      <c r="O450" s="78"/>
      <c r="P450" s="78"/>
      <c r="Q450" s="77" t="s">
        <v>4803</v>
      </c>
    </row>
    <row r="451" customHeight="1" spans="1:17">
      <c r="A451" s="76"/>
      <c r="B451" s="6" t="s">
        <v>119</v>
      </c>
      <c r="C451" s="6" t="s">
        <v>5574</v>
      </c>
      <c r="D451" s="77" t="s">
        <v>8070</v>
      </c>
      <c r="E451" s="77" t="s">
        <v>8101</v>
      </c>
      <c r="F451" s="77" t="s">
        <v>5187</v>
      </c>
      <c r="G451" s="77" t="s">
        <v>7126</v>
      </c>
      <c r="H451" s="77" t="s">
        <v>5172</v>
      </c>
      <c r="I451" s="77" t="s">
        <v>7930</v>
      </c>
      <c r="J451" s="77"/>
      <c r="K451" s="77" t="s">
        <v>24</v>
      </c>
      <c r="L451" s="78"/>
      <c r="M451" s="78"/>
      <c r="N451" s="78"/>
      <c r="O451" s="78"/>
      <c r="P451" s="78"/>
      <c r="Q451" s="77" t="s">
        <v>4803</v>
      </c>
    </row>
    <row r="452" customHeight="1" spans="1:17">
      <c r="A452" s="76"/>
      <c r="B452" s="6" t="s">
        <v>119</v>
      </c>
      <c r="C452" s="6" t="s">
        <v>5569</v>
      </c>
      <c r="D452" s="77" t="s">
        <v>8070</v>
      </c>
      <c r="E452" s="77" t="s">
        <v>8101</v>
      </c>
      <c r="F452" s="77" t="s">
        <v>5187</v>
      </c>
      <c r="G452" s="77" t="s">
        <v>7126</v>
      </c>
      <c r="H452" s="77" t="s">
        <v>5172</v>
      </c>
      <c r="I452" s="77" t="s">
        <v>7255</v>
      </c>
      <c r="J452" s="77"/>
      <c r="K452" s="77" t="s">
        <v>24</v>
      </c>
      <c r="L452" s="78"/>
      <c r="M452" s="78"/>
      <c r="N452" s="78"/>
      <c r="O452" s="78"/>
      <c r="P452" s="78"/>
      <c r="Q452" s="77" t="s">
        <v>4803</v>
      </c>
    </row>
    <row r="453" customHeight="1" spans="1:17">
      <c r="A453" s="76"/>
      <c r="B453" s="6" t="s">
        <v>119</v>
      </c>
      <c r="C453" s="6" t="s">
        <v>5578</v>
      </c>
      <c r="D453" s="77" t="s">
        <v>8070</v>
      </c>
      <c r="E453" s="77" t="s">
        <v>8102</v>
      </c>
      <c r="F453" s="77" t="s">
        <v>5179</v>
      </c>
      <c r="G453" s="77" t="s">
        <v>8103</v>
      </c>
      <c r="H453" s="77" t="s">
        <v>6235</v>
      </c>
      <c r="I453" s="77" t="s">
        <v>7882</v>
      </c>
      <c r="J453" s="77"/>
      <c r="K453" s="77" t="s">
        <v>24</v>
      </c>
      <c r="L453" s="78"/>
      <c r="M453" s="78"/>
      <c r="N453" s="78"/>
      <c r="O453" s="78"/>
      <c r="P453" s="78"/>
      <c r="Q453" s="77" t="s">
        <v>4803</v>
      </c>
    </row>
    <row r="454" customHeight="1" spans="1:17">
      <c r="A454" s="76"/>
      <c r="B454" s="6" t="s">
        <v>119</v>
      </c>
      <c r="C454" s="6" t="s">
        <v>5586</v>
      </c>
      <c r="D454" s="77" t="s">
        <v>8070</v>
      </c>
      <c r="E454" s="77" t="s">
        <v>8104</v>
      </c>
      <c r="F454" s="77"/>
      <c r="G454" s="77"/>
      <c r="H454" s="77"/>
      <c r="I454" s="77"/>
      <c r="J454" s="77"/>
      <c r="K454" s="77" t="s">
        <v>24</v>
      </c>
      <c r="L454" s="78"/>
      <c r="M454" s="78"/>
      <c r="N454" s="78"/>
      <c r="O454" s="78"/>
      <c r="P454" s="78"/>
      <c r="Q454" s="77" t="s">
        <v>4803</v>
      </c>
    </row>
    <row r="455" customHeight="1" spans="1:17">
      <c r="A455" s="76"/>
      <c r="B455" s="6" t="s">
        <v>119</v>
      </c>
      <c r="C455" s="6" t="s">
        <v>2662</v>
      </c>
      <c r="D455" s="77" t="s">
        <v>8070</v>
      </c>
      <c r="E455" s="77" t="s">
        <v>8105</v>
      </c>
      <c r="F455" s="77"/>
      <c r="G455" s="77"/>
      <c r="H455" s="77"/>
      <c r="I455" s="77"/>
      <c r="J455" s="77"/>
      <c r="K455" s="77" t="s">
        <v>24</v>
      </c>
      <c r="L455" s="78"/>
      <c r="M455" s="78"/>
      <c r="N455" s="78"/>
      <c r="O455" s="78"/>
      <c r="P455" s="78"/>
      <c r="Q455" s="77" t="s">
        <v>4803</v>
      </c>
    </row>
    <row r="456" customHeight="1" spans="1:17">
      <c r="A456" s="76"/>
      <c r="B456" s="6" t="s">
        <v>119</v>
      </c>
      <c r="C456" s="6" t="s">
        <v>5602</v>
      </c>
      <c r="D456" s="77" t="s">
        <v>8070</v>
      </c>
      <c r="E456" s="77" t="s">
        <v>8106</v>
      </c>
      <c r="F456" s="77" t="s">
        <v>4854</v>
      </c>
      <c r="G456" s="77" t="s">
        <v>8107</v>
      </c>
      <c r="H456" s="77" t="s">
        <v>8073</v>
      </c>
      <c r="I456" s="77" t="s">
        <v>7882</v>
      </c>
      <c r="J456" s="77"/>
      <c r="K456" s="77" t="s">
        <v>24</v>
      </c>
      <c r="L456" s="78"/>
      <c r="M456" s="78"/>
      <c r="N456" s="78"/>
      <c r="O456" s="78"/>
      <c r="P456" s="78"/>
      <c r="Q456" s="77" t="s">
        <v>4803</v>
      </c>
    </row>
    <row r="457" customHeight="1" spans="1:17">
      <c r="A457" s="74"/>
      <c r="B457" s="75" t="s">
        <v>8108</v>
      </c>
      <c r="C457" s="74"/>
      <c r="D457" s="74"/>
      <c r="E457" s="74"/>
      <c r="F457" s="74"/>
      <c r="G457" s="74"/>
      <c r="H457" s="74"/>
      <c r="I457" s="74"/>
      <c r="J457" s="74"/>
      <c r="K457" s="74"/>
      <c r="L457" s="74"/>
      <c r="M457" s="74"/>
      <c r="N457" s="74"/>
      <c r="O457" s="74"/>
      <c r="P457" s="74"/>
      <c r="Q457" s="74"/>
    </row>
    <row r="458" customHeight="1" spans="1:17">
      <c r="A458" s="76"/>
      <c r="B458" s="6" t="s">
        <v>153</v>
      </c>
      <c r="C458" s="6" t="s">
        <v>5373</v>
      </c>
      <c r="D458" s="77" t="s">
        <v>8070</v>
      </c>
      <c r="E458" s="77" t="s">
        <v>8109</v>
      </c>
      <c r="F458" s="77" t="s">
        <v>8110</v>
      </c>
      <c r="G458" s="77" t="s">
        <v>8111</v>
      </c>
      <c r="H458" s="77" t="s">
        <v>8112</v>
      </c>
      <c r="I458" s="77" t="s">
        <v>7520</v>
      </c>
      <c r="J458" s="77"/>
      <c r="K458" s="77" t="s">
        <v>24</v>
      </c>
      <c r="L458" s="78"/>
      <c r="M458" s="78"/>
      <c r="N458" s="78"/>
      <c r="O458" s="78"/>
      <c r="P458" s="78"/>
      <c r="Q458" s="77" t="s">
        <v>4803</v>
      </c>
    </row>
    <row r="459" customHeight="1" spans="1:17">
      <c r="A459" s="76"/>
      <c r="B459" s="6" t="s">
        <v>153</v>
      </c>
      <c r="C459" s="6" t="s">
        <v>7303</v>
      </c>
      <c r="D459" s="77" t="s">
        <v>8070</v>
      </c>
      <c r="E459" s="77" t="s">
        <v>8113</v>
      </c>
      <c r="F459" s="77" t="s">
        <v>6902</v>
      </c>
      <c r="G459" s="77" t="s">
        <v>6902</v>
      </c>
      <c r="H459" s="77" t="s">
        <v>7950</v>
      </c>
      <c r="I459" s="77" t="s">
        <v>7306</v>
      </c>
      <c r="J459" s="77"/>
      <c r="K459" s="77" t="s">
        <v>24</v>
      </c>
      <c r="L459" s="78"/>
      <c r="M459" s="78"/>
      <c r="N459" s="78"/>
      <c r="O459" s="78"/>
      <c r="P459" s="78"/>
      <c r="Q459" s="77" t="s">
        <v>4803</v>
      </c>
    </row>
    <row r="460" customHeight="1" spans="1:17">
      <c r="A460" s="76"/>
      <c r="B460" s="6" t="s">
        <v>153</v>
      </c>
      <c r="C460" s="6" t="s">
        <v>8114</v>
      </c>
      <c r="D460" s="77" t="s">
        <v>8070</v>
      </c>
      <c r="E460" s="77" t="s">
        <v>8115</v>
      </c>
      <c r="F460" s="77" t="s">
        <v>4989</v>
      </c>
      <c r="G460" s="77" t="s">
        <v>6902</v>
      </c>
      <c r="H460" s="77" t="s">
        <v>7950</v>
      </c>
      <c r="I460" s="77" t="s">
        <v>7306</v>
      </c>
      <c r="J460" s="77"/>
      <c r="K460" s="77" t="s">
        <v>24</v>
      </c>
      <c r="L460" s="78"/>
      <c r="M460" s="78"/>
      <c r="N460" s="78"/>
      <c r="O460" s="78"/>
      <c r="P460" s="78"/>
      <c r="Q460" s="77" t="s">
        <v>4803</v>
      </c>
    </row>
    <row r="461" customHeight="1" spans="1:17">
      <c r="A461" s="76"/>
      <c r="B461" s="6" t="s">
        <v>153</v>
      </c>
      <c r="C461" s="6" t="s">
        <v>5918</v>
      </c>
      <c r="D461" s="77" t="s">
        <v>8070</v>
      </c>
      <c r="E461" s="77" t="s">
        <v>8115</v>
      </c>
      <c r="F461" s="77" t="s">
        <v>4989</v>
      </c>
      <c r="G461" s="77" t="s">
        <v>6902</v>
      </c>
      <c r="H461" s="77" t="s">
        <v>7950</v>
      </c>
      <c r="I461" s="77" t="s">
        <v>7995</v>
      </c>
      <c r="J461" s="77"/>
      <c r="K461" s="77" t="s">
        <v>24</v>
      </c>
      <c r="L461" s="78"/>
      <c r="M461" s="78"/>
      <c r="N461" s="78"/>
      <c r="O461" s="78"/>
      <c r="P461" s="78"/>
      <c r="Q461" s="77" t="s">
        <v>4803</v>
      </c>
    </row>
    <row r="462" customHeight="1" spans="1:17">
      <c r="A462" s="76"/>
      <c r="B462" s="6" t="s">
        <v>153</v>
      </c>
      <c r="C462" s="6" t="s">
        <v>8114</v>
      </c>
      <c r="D462" s="77" t="s">
        <v>8070</v>
      </c>
      <c r="E462" s="77" t="s">
        <v>8116</v>
      </c>
      <c r="F462" s="77" t="s">
        <v>6902</v>
      </c>
      <c r="G462" s="77" t="s">
        <v>6902</v>
      </c>
      <c r="H462" s="77" t="s">
        <v>8080</v>
      </c>
      <c r="I462" s="77" t="s">
        <v>7306</v>
      </c>
      <c r="J462" s="77"/>
      <c r="K462" s="77" t="s">
        <v>24</v>
      </c>
      <c r="L462" s="78"/>
      <c r="M462" s="78"/>
      <c r="N462" s="78"/>
      <c r="O462" s="78"/>
      <c r="P462" s="78"/>
      <c r="Q462" s="77" t="s">
        <v>4803</v>
      </c>
    </row>
    <row r="463" customHeight="1" spans="1:17">
      <c r="A463" s="76"/>
      <c r="B463" s="6" t="s">
        <v>153</v>
      </c>
      <c r="C463" s="6" t="s">
        <v>5828</v>
      </c>
      <c r="D463" s="77" t="s">
        <v>8070</v>
      </c>
      <c r="E463" s="77" t="s">
        <v>8117</v>
      </c>
      <c r="F463" s="77" t="s">
        <v>5039</v>
      </c>
      <c r="G463" s="77" t="s">
        <v>8111</v>
      </c>
      <c r="H463" s="77" t="s">
        <v>8118</v>
      </c>
      <c r="I463" s="77" t="s">
        <v>7306</v>
      </c>
      <c r="J463" s="77"/>
      <c r="K463" s="77" t="s">
        <v>24</v>
      </c>
      <c r="L463" s="78"/>
      <c r="M463" s="78"/>
      <c r="N463" s="78"/>
      <c r="O463" s="78"/>
      <c r="P463" s="78"/>
      <c r="Q463" s="77" t="s">
        <v>4803</v>
      </c>
    </row>
    <row r="464" customHeight="1" spans="1:17">
      <c r="A464" s="76"/>
      <c r="B464" s="6" t="s">
        <v>153</v>
      </c>
      <c r="C464" s="6" t="s">
        <v>8119</v>
      </c>
      <c r="D464" s="77" t="s">
        <v>8070</v>
      </c>
      <c r="E464" s="77" t="s">
        <v>8120</v>
      </c>
      <c r="F464" s="77" t="s">
        <v>5128</v>
      </c>
      <c r="G464" s="77" t="s">
        <v>8111</v>
      </c>
      <c r="H464" s="77" t="s">
        <v>8118</v>
      </c>
      <c r="I464" s="77" t="s">
        <v>7306</v>
      </c>
      <c r="J464" s="77"/>
      <c r="K464" s="77" t="s">
        <v>24</v>
      </c>
      <c r="L464" s="78"/>
      <c r="M464" s="78"/>
      <c r="N464" s="78"/>
      <c r="O464" s="78"/>
      <c r="P464" s="78"/>
      <c r="Q464" s="77" t="s">
        <v>4803</v>
      </c>
    </row>
    <row r="465" customHeight="1" spans="1:17">
      <c r="A465" s="76"/>
      <c r="B465" s="6" t="s">
        <v>153</v>
      </c>
      <c r="C465" s="6" t="s">
        <v>5834</v>
      </c>
      <c r="D465" s="77" t="s">
        <v>8070</v>
      </c>
      <c r="E465" s="77" t="s">
        <v>8121</v>
      </c>
      <c r="F465" s="77" t="s">
        <v>5077</v>
      </c>
      <c r="G465" s="77" t="s">
        <v>8111</v>
      </c>
      <c r="H465" s="77" t="s">
        <v>8118</v>
      </c>
      <c r="I465" s="77" t="s">
        <v>7306</v>
      </c>
      <c r="J465" s="77"/>
      <c r="K465" s="77" t="s">
        <v>24</v>
      </c>
      <c r="L465" s="78"/>
      <c r="M465" s="78"/>
      <c r="N465" s="78"/>
      <c r="O465" s="78"/>
      <c r="P465" s="78"/>
      <c r="Q465" s="77" t="s">
        <v>4803</v>
      </c>
    </row>
    <row r="466" customHeight="1" spans="1:17">
      <c r="A466" s="76"/>
      <c r="B466" s="6" t="s">
        <v>153</v>
      </c>
      <c r="C466" s="6" t="s">
        <v>5837</v>
      </c>
      <c r="D466" s="77" t="s">
        <v>8070</v>
      </c>
      <c r="E466" s="77" t="s">
        <v>8122</v>
      </c>
      <c r="F466" s="77" t="s">
        <v>5128</v>
      </c>
      <c r="G466" s="77" t="s">
        <v>8123</v>
      </c>
      <c r="H466" s="77" t="s">
        <v>7950</v>
      </c>
      <c r="I466" s="77" t="s">
        <v>7306</v>
      </c>
      <c r="J466" s="77"/>
      <c r="K466" s="77" t="s">
        <v>24</v>
      </c>
      <c r="L466" s="78"/>
      <c r="M466" s="78"/>
      <c r="N466" s="78"/>
      <c r="O466" s="78"/>
      <c r="P466" s="78"/>
      <c r="Q466" s="77" t="s">
        <v>4803</v>
      </c>
    </row>
    <row r="467" customHeight="1" spans="1:17">
      <c r="A467" s="76"/>
      <c r="B467" s="6" t="s">
        <v>153</v>
      </c>
      <c r="C467" s="6" t="s">
        <v>5837</v>
      </c>
      <c r="D467" s="77" t="s">
        <v>8070</v>
      </c>
      <c r="E467" s="77" t="s">
        <v>8124</v>
      </c>
      <c r="F467" s="77" t="s">
        <v>5077</v>
      </c>
      <c r="G467" s="77" t="s">
        <v>8123</v>
      </c>
      <c r="H467" s="77" t="s">
        <v>8118</v>
      </c>
      <c r="I467" s="77" t="s">
        <v>7306</v>
      </c>
      <c r="J467" s="77"/>
      <c r="K467" s="77" t="s">
        <v>24</v>
      </c>
      <c r="L467" s="78"/>
      <c r="M467" s="78"/>
      <c r="N467" s="78"/>
      <c r="O467" s="78"/>
      <c r="P467" s="78"/>
      <c r="Q467" s="77" t="s">
        <v>4803</v>
      </c>
    </row>
    <row r="468" customHeight="1" spans="1:17">
      <c r="A468" s="76"/>
      <c r="B468" s="6" t="s">
        <v>153</v>
      </c>
      <c r="C468" s="6" t="s">
        <v>5884</v>
      </c>
      <c r="D468" s="77" t="s">
        <v>8070</v>
      </c>
      <c r="E468" s="77" t="s">
        <v>8125</v>
      </c>
      <c r="F468" s="77" t="s">
        <v>5535</v>
      </c>
      <c r="G468" s="77" t="s">
        <v>5051</v>
      </c>
      <c r="H468" s="77" t="s">
        <v>8073</v>
      </c>
      <c r="I468" s="77" t="s">
        <v>7995</v>
      </c>
      <c r="J468" s="77"/>
      <c r="K468" s="77" t="s">
        <v>24</v>
      </c>
      <c r="L468" s="78"/>
      <c r="M468" s="78"/>
      <c r="N468" s="78"/>
      <c r="O468" s="78"/>
      <c r="P468" s="78"/>
      <c r="Q468" s="77" t="s">
        <v>4803</v>
      </c>
    </row>
    <row r="469" customHeight="1" spans="1:17">
      <c r="A469" s="76"/>
      <c r="B469" s="6" t="s">
        <v>153</v>
      </c>
      <c r="C469" s="6" t="s">
        <v>5842</v>
      </c>
      <c r="D469" s="77" t="s">
        <v>8070</v>
      </c>
      <c r="E469" s="77" t="s">
        <v>8125</v>
      </c>
      <c r="F469" s="77" t="s">
        <v>5535</v>
      </c>
      <c r="G469" s="77" t="s">
        <v>6135</v>
      </c>
      <c r="H469" s="77" t="s">
        <v>8073</v>
      </c>
      <c r="I469" s="77" t="s">
        <v>7306</v>
      </c>
      <c r="J469" s="77"/>
      <c r="K469" s="77" t="s">
        <v>24</v>
      </c>
      <c r="L469" s="78"/>
      <c r="M469" s="78"/>
      <c r="N469" s="78"/>
      <c r="O469" s="78"/>
      <c r="P469" s="78"/>
      <c r="Q469" s="77" t="s">
        <v>4803</v>
      </c>
    </row>
    <row r="470" customHeight="1" spans="1:17">
      <c r="A470" s="76"/>
      <c r="B470" s="6" t="s">
        <v>153</v>
      </c>
      <c r="C470" s="6" t="s">
        <v>5842</v>
      </c>
      <c r="D470" s="77" t="s">
        <v>8070</v>
      </c>
      <c r="E470" s="77" t="s">
        <v>8126</v>
      </c>
      <c r="F470" s="77" t="s">
        <v>6118</v>
      </c>
      <c r="G470" s="77" t="s">
        <v>4902</v>
      </c>
      <c r="H470" s="77" t="s">
        <v>8073</v>
      </c>
      <c r="I470" s="77" t="s">
        <v>7306</v>
      </c>
      <c r="J470" s="77"/>
      <c r="K470" s="77" t="s">
        <v>24</v>
      </c>
      <c r="L470" s="78"/>
      <c r="M470" s="78"/>
      <c r="N470" s="78"/>
      <c r="O470" s="78"/>
      <c r="P470" s="78"/>
      <c r="Q470" s="77" t="s">
        <v>4803</v>
      </c>
    </row>
    <row r="471" customHeight="1" spans="1:17">
      <c r="A471" s="76"/>
      <c r="B471" s="6" t="s">
        <v>153</v>
      </c>
      <c r="C471" s="6" t="s">
        <v>2931</v>
      </c>
      <c r="D471" s="77" t="s">
        <v>8070</v>
      </c>
      <c r="E471" s="77" t="s">
        <v>8126</v>
      </c>
      <c r="F471" s="77" t="s">
        <v>6118</v>
      </c>
      <c r="G471" s="77" t="s">
        <v>4902</v>
      </c>
      <c r="H471" s="77" t="s">
        <v>8073</v>
      </c>
      <c r="I471" s="77" t="s">
        <v>7995</v>
      </c>
      <c r="J471" s="77"/>
      <c r="K471" s="77" t="s">
        <v>24</v>
      </c>
      <c r="L471" s="78"/>
      <c r="M471" s="78"/>
      <c r="N471" s="78"/>
      <c r="O471" s="78"/>
      <c r="P471" s="78"/>
      <c r="Q471" s="77" t="s">
        <v>4803</v>
      </c>
    </row>
    <row r="472" customHeight="1" spans="1:17">
      <c r="A472" s="76"/>
      <c r="B472" s="6" t="s">
        <v>153</v>
      </c>
      <c r="C472" s="6" t="s">
        <v>8127</v>
      </c>
      <c r="D472" s="77" t="s">
        <v>8070</v>
      </c>
      <c r="E472" s="77" t="s">
        <v>8128</v>
      </c>
      <c r="F472" s="77" t="s">
        <v>5510</v>
      </c>
      <c r="G472" s="77" t="s">
        <v>6172</v>
      </c>
      <c r="H472" s="77" t="s">
        <v>7950</v>
      </c>
      <c r="I472" s="77" t="s">
        <v>7306</v>
      </c>
      <c r="J472" s="77"/>
      <c r="K472" s="77" t="s">
        <v>24</v>
      </c>
      <c r="L472" s="78"/>
      <c r="M472" s="78"/>
      <c r="N472" s="78"/>
      <c r="O472" s="78"/>
      <c r="P472" s="78"/>
      <c r="Q472" s="77" t="s">
        <v>4803</v>
      </c>
    </row>
    <row r="473" customHeight="1" spans="1:17">
      <c r="A473" s="76"/>
      <c r="B473" s="6" t="s">
        <v>153</v>
      </c>
      <c r="C473" s="6" t="s">
        <v>7901</v>
      </c>
      <c r="D473" s="77" t="s">
        <v>8070</v>
      </c>
      <c r="E473" s="77" t="s">
        <v>8129</v>
      </c>
      <c r="F473" s="77" t="s">
        <v>6131</v>
      </c>
      <c r="G473" s="77" t="s">
        <v>6172</v>
      </c>
      <c r="H473" s="77" t="s">
        <v>7950</v>
      </c>
      <c r="I473" s="77" t="s">
        <v>7306</v>
      </c>
      <c r="J473" s="77"/>
      <c r="K473" s="77" t="s">
        <v>24</v>
      </c>
      <c r="L473" s="78"/>
      <c r="M473" s="78"/>
      <c r="N473" s="78"/>
      <c r="O473" s="78"/>
      <c r="P473" s="78"/>
      <c r="Q473" s="77" t="s">
        <v>4803</v>
      </c>
    </row>
    <row r="474" customHeight="1" spans="1:17">
      <c r="A474" s="76"/>
      <c r="B474" s="6" t="s">
        <v>153</v>
      </c>
      <c r="C474" s="6" t="s">
        <v>7901</v>
      </c>
      <c r="D474" s="77" t="s">
        <v>8070</v>
      </c>
      <c r="E474" s="77" t="s">
        <v>8130</v>
      </c>
      <c r="F474" s="77" t="s">
        <v>6131</v>
      </c>
      <c r="G474" s="77" t="s">
        <v>6049</v>
      </c>
      <c r="H474" s="77" t="s">
        <v>8131</v>
      </c>
      <c r="I474" s="77" t="s">
        <v>7306</v>
      </c>
      <c r="J474" s="77"/>
      <c r="K474" s="77" t="s">
        <v>24</v>
      </c>
      <c r="L474" s="78"/>
      <c r="M474" s="78"/>
      <c r="N474" s="78"/>
      <c r="O474" s="78"/>
      <c r="P474" s="78"/>
      <c r="Q474" s="77" t="s">
        <v>4803</v>
      </c>
    </row>
    <row r="475" customHeight="1" spans="1:17">
      <c r="A475" s="76"/>
      <c r="B475" s="6" t="s">
        <v>153</v>
      </c>
      <c r="C475" s="6" t="s">
        <v>2720</v>
      </c>
      <c r="D475" s="77" t="s">
        <v>8070</v>
      </c>
      <c r="E475" s="77" t="s">
        <v>8132</v>
      </c>
      <c r="F475" s="77" t="s">
        <v>5128</v>
      </c>
      <c r="G475" s="77" t="s">
        <v>8123</v>
      </c>
      <c r="H475" s="77" t="s">
        <v>8118</v>
      </c>
      <c r="I475" s="77" t="s">
        <v>7306</v>
      </c>
      <c r="J475" s="77"/>
      <c r="K475" s="77" t="s">
        <v>24</v>
      </c>
      <c r="L475" s="78"/>
      <c r="M475" s="78"/>
      <c r="N475" s="78"/>
      <c r="O475" s="78"/>
      <c r="P475" s="78"/>
      <c r="Q475" s="77" t="s">
        <v>4803</v>
      </c>
    </row>
    <row r="476" customHeight="1" spans="1:17">
      <c r="A476" s="76"/>
      <c r="B476" s="6" t="s">
        <v>153</v>
      </c>
      <c r="C476" s="6" t="s">
        <v>5866</v>
      </c>
      <c r="D476" s="77" t="s">
        <v>8070</v>
      </c>
      <c r="E476" s="77" t="s">
        <v>8133</v>
      </c>
      <c r="F476" s="77" t="s">
        <v>6096</v>
      </c>
      <c r="G476" s="77" t="s">
        <v>8111</v>
      </c>
      <c r="H476" s="77" t="s">
        <v>8118</v>
      </c>
      <c r="I476" s="77" t="s">
        <v>7306</v>
      </c>
      <c r="J476" s="77"/>
      <c r="K476" s="77" t="s">
        <v>24</v>
      </c>
      <c r="L476" s="78"/>
      <c r="M476" s="78"/>
      <c r="N476" s="78"/>
      <c r="O476" s="78"/>
      <c r="P476" s="78"/>
      <c r="Q476" s="77" t="s">
        <v>4803</v>
      </c>
    </row>
    <row r="477" customHeight="1" spans="1:17">
      <c r="A477" s="76"/>
      <c r="B477" s="6" t="s">
        <v>153</v>
      </c>
      <c r="C477" s="6" t="s">
        <v>7902</v>
      </c>
      <c r="D477" s="77" t="s">
        <v>8070</v>
      </c>
      <c r="E477" s="77" t="s">
        <v>8134</v>
      </c>
      <c r="F477" s="77" t="s">
        <v>6902</v>
      </c>
      <c r="G477" s="77" t="s">
        <v>6902</v>
      </c>
      <c r="H477" s="77" t="s">
        <v>7950</v>
      </c>
      <c r="I477" s="77" t="s">
        <v>7995</v>
      </c>
      <c r="J477" s="77"/>
      <c r="K477" s="77" t="s">
        <v>24</v>
      </c>
      <c r="L477" s="78"/>
      <c r="M477" s="78"/>
      <c r="N477" s="78"/>
      <c r="O477" s="78"/>
      <c r="P477" s="78"/>
      <c r="Q477" s="77" t="s">
        <v>4803</v>
      </c>
    </row>
    <row r="478" customHeight="1" spans="1:17">
      <c r="A478" s="76"/>
      <c r="B478" s="6" t="s">
        <v>153</v>
      </c>
      <c r="C478" s="6" t="s">
        <v>8135</v>
      </c>
      <c r="D478" s="77" t="s">
        <v>8070</v>
      </c>
      <c r="E478" s="77"/>
      <c r="F478" s="77" t="s">
        <v>4897</v>
      </c>
      <c r="G478" s="77" t="s">
        <v>6902</v>
      </c>
      <c r="H478" s="77" t="s">
        <v>7950</v>
      </c>
      <c r="I478" s="77" t="s">
        <v>7995</v>
      </c>
      <c r="J478" s="77"/>
      <c r="K478" s="77" t="s">
        <v>24</v>
      </c>
      <c r="L478" s="78"/>
      <c r="M478" s="78"/>
      <c r="N478" s="78"/>
      <c r="O478" s="78"/>
      <c r="P478" s="78"/>
      <c r="Q478" s="77" t="s">
        <v>4803</v>
      </c>
    </row>
    <row r="479" customHeight="1" spans="1:17">
      <c r="A479" s="76"/>
      <c r="B479" s="6" t="s">
        <v>153</v>
      </c>
      <c r="C479" s="6" t="s">
        <v>5893</v>
      </c>
      <c r="D479" s="77" t="s">
        <v>8070</v>
      </c>
      <c r="E479" s="77" t="s">
        <v>8136</v>
      </c>
      <c r="F479" s="77" t="s">
        <v>5176</v>
      </c>
      <c r="G479" s="77" t="s">
        <v>8137</v>
      </c>
      <c r="H479" s="77" t="s">
        <v>8138</v>
      </c>
      <c r="I479" s="77" t="s">
        <v>7995</v>
      </c>
      <c r="J479" s="77"/>
      <c r="K479" s="77" t="s">
        <v>24</v>
      </c>
      <c r="L479" s="78"/>
      <c r="M479" s="78"/>
      <c r="N479" s="78"/>
      <c r="O479" s="78"/>
      <c r="P479" s="78"/>
      <c r="Q479" s="77" t="s">
        <v>4803</v>
      </c>
    </row>
    <row r="480" customHeight="1" spans="1:17">
      <c r="A480" s="76"/>
      <c r="B480" s="6" t="s">
        <v>153</v>
      </c>
      <c r="C480" s="6" t="s">
        <v>7905</v>
      </c>
      <c r="D480" s="77" t="s">
        <v>8070</v>
      </c>
      <c r="E480" s="77" t="s">
        <v>8139</v>
      </c>
      <c r="F480" s="77" t="s">
        <v>5077</v>
      </c>
      <c r="G480" s="77" t="s">
        <v>5077</v>
      </c>
      <c r="H480" s="77" t="s">
        <v>7950</v>
      </c>
      <c r="I480" s="77" t="s">
        <v>7306</v>
      </c>
      <c r="J480" s="77"/>
      <c r="K480" s="77" t="s">
        <v>24</v>
      </c>
      <c r="L480" s="78"/>
      <c r="M480" s="78"/>
      <c r="N480" s="78"/>
      <c r="O480" s="78"/>
      <c r="P480" s="78"/>
      <c r="Q480" s="77" t="s">
        <v>4803</v>
      </c>
    </row>
    <row r="481" customHeight="1" spans="1:17">
      <c r="A481" s="76"/>
      <c r="B481" s="6" t="s">
        <v>153</v>
      </c>
      <c r="C481" s="6" t="s">
        <v>7906</v>
      </c>
      <c r="D481" s="77" t="s">
        <v>8070</v>
      </c>
      <c r="E481" s="77" t="s">
        <v>8140</v>
      </c>
      <c r="F481" s="77" t="s">
        <v>5077</v>
      </c>
      <c r="G481" s="77" t="s">
        <v>5510</v>
      </c>
      <c r="H481" s="77" t="s">
        <v>7950</v>
      </c>
      <c r="I481" s="77" t="s">
        <v>7306</v>
      </c>
      <c r="J481" s="77"/>
      <c r="K481" s="77" t="s">
        <v>24</v>
      </c>
      <c r="L481" s="78"/>
      <c r="M481" s="78"/>
      <c r="N481" s="78"/>
      <c r="O481" s="78"/>
      <c r="P481" s="78"/>
      <c r="Q481" s="77" t="s">
        <v>4803</v>
      </c>
    </row>
    <row r="482" customHeight="1" spans="1:17">
      <c r="A482" s="76"/>
      <c r="B482" s="6" t="s">
        <v>153</v>
      </c>
      <c r="C482" s="6" t="s">
        <v>5927</v>
      </c>
      <c r="D482" s="77" t="s">
        <v>8070</v>
      </c>
      <c r="E482" s="77" t="s">
        <v>8141</v>
      </c>
      <c r="F482" s="77" t="s">
        <v>4801</v>
      </c>
      <c r="G482" s="77" t="s">
        <v>6720</v>
      </c>
      <c r="H482" s="77" t="s">
        <v>8142</v>
      </c>
      <c r="I482" s="77" t="s">
        <v>7306</v>
      </c>
      <c r="J482" s="77"/>
      <c r="K482" s="77" t="s">
        <v>24</v>
      </c>
      <c r="L482" s="78"/>
      <c r="M482" s="78"/>
      <c r="N482" s="78"/>
      <c r="O482" s="78"/>
      <c r="P482" s="78"/>
      <c r="Q482" s="77" t="s">
        <v>4803</v>
      </c>
    </row>
    <row r="483" customHeight="1" spans="1:17">
      <c r="A483" s="74"/>
      <c r="B483" s="75" t="s">
        <v>8143</v>
      </c>
      <c r="C483" s="74"/>
      <c r="D483" s="74"/>
      <c r="E483" s="74"/>
      <c r="F483" s="74"/>
      <c r="G483" s="74"/>
      <c r="H483" s="74"/>
      <c r="I483" s="74"/>
      <c r="J483" s="74"/>
      <c r="K483" s="74"/>
      <c r="L483" s="74"/>
      <c r="M483" s="74"/>
      <c r="N483" s="74"/>
      <c r="O483" s="74"/>
      <c r="P483" s="74"/>
      <c r="Q483" s="74"/>
    </row>
    <row r="484" customHeight="1" spans="1:17">
      <c r="A484" s="76"/>
      <c r="B484" s="6" t="s">
        <v>329</v>
      </c>
      <c r="C484" s="6" t="s">
        <v>6503</v>
      </c>
      <c r="D484" s="77" t="s">
        <v>8070</v>
      </c>
      <c r="E484" s="77" t="s">
        <v>8144</v>
      </c>
      <c r="F484" s="77" t="s">
        <v>5203</v>
      </c>
      <c r="G484" s="77" t="s">
        <v>5440</v>
      </c>
      <c r="H484" s="77" t="s">
        <v>6263</v>
      </c>
      <c r="I484" s="77" t="s">
        <v>7904</v>
      </c>
      <c r="J484" s="77"/>
      <c r="K484" s="77" t="s">
        <v>24</v>
      </c>
      <c r="L484" s="78"/>
      <c r="M484" s="78"/>
      <c r="N484" s="78"/>
      <c r="O484" s="78"/>
      <c r="P484" s="78"/>
      <c r="Q484" s="77" t="s">
        <v>4803</v>
      </c>
    </row>
    <row r="485" customHeight="1" spans="1:17">
      <c r="A485" s="76"/>
      <c r="B485" s="6" t="s">
        <v>329</v>
      </c>
      <c r="C485" s="6" t="s">
        <v>6444</v>
      </c>
      <c r="D485" s="77" t="s">
        <v>8070</v>
      </c>
      <c r="E485" s="77" t="s">
        <v>8144</v>
      </c>
      <c r="F485" s="77" t="s">
        <v>5203</v>
      </c>
      <c r="G485" s="77" t="s">
        <v>5440</v>
      </c>
      <c r="H485" s="77" t="s">
        <v>6263</v>
      </c>
      <c r="I485" s="77" t="s">
        <v>7898</v>
      </c>
      <c r="J485" s="77"/>
      <c r="K485" s="77" t="s">
        <v>24</v>
      </c>
      <c r="L485" s="78"/>
      <c r="M485" s="78"/>
      <c r="N485" s="78"/>
      <c r="O485" s="78"/>
      <c r="P485" s="78"/>
      <c r="Q485" s="77" t="s">
        <v>4803</v>
      </c>
    </row>
    <row r="486" customHeight="1" spans="1:17">
      <c r="A486" s="76"/>
      <c r="B486" s="6" t="s">
        <v>329</v>
      </c>
      <c r="C486" s="6" t="s">
        <v>6490</v>
      </c>
      <c r="D486" s="77" t="s">
        <v>8070</v>
      </c>
      <c r="E486" s="77" t="s">
        <v>8144</v>
      </c>
      <c r="F486" s="77" t="s">
        <v>5203</v>
      </c>
      <c r="G486" s="77" t="s">
        <v>5440</v>
      </c>
      <c r="H486" s="77" t="s">
        <v>6263</v>
      </c>
      <c r="I486" s="77" t="s">
        <v>7995</v>
      </c>
      <c r="J486" s="77"/>
      <c r="K486" s="77" t="s">
        <v>24</v>
      </c>
      <c r="L486" s="78"/>
      <c r="M486" s="78"/>
      <c r="N486" s="78"/>
      <c r="O486" s="78"/>
      <c r="P486" s="78"/>
      <c r="Q486" s="77" t="s">
        <v>4803</v>
      </c>
    </row>
    <row r="487" customHeight="1" spans="1:17">
      <c r="A487" s="76"/>
      <c r="B487" s="6" t="s">
        <v>329</v>
      </c>
      <c r="C487" s="6" t="s">
        <v>6490</v>
      </c>
      <c r="D487" s="77" t="s">
        <v>8070</v>
      </c>
      <c r="E487" s="77" t="s">
        <v>8145</v>
      </c>
      <c r="F487" s="77" t="s">
        <v>5715</v>
      </c>
      <c r="G487" s="77" t="s">
        <v>5192</v>
      </c>
      <c r="H487" s="77" t="s">
        <v>8146</v>
      </c>
      <c r="I487" s="77" t="s">
        <v>7995</v>
      </c>
      <c r="J487" s="77"/>
      <c r="K487" s="77" t="s">
        <v>24</v>
      </c>
      <c r="L487" s="78"/>
      <c r="M487" s="78"/>
      <c r="N487" s="78"/>
      <c r="O487" s="78"/>
      <c r="P487" s="78"/>
      <c r="Q487" s="77" t="s">
        <v>4803</v>
      </c>
    </row>
    <row r="488" customHeight="1" spans="1:17">
      <c r="A488" s="76"/>
      <c r="B488" s="6" t="s">
        <v>329</v>
      </c>
      <c r="C488" s="6" t="s">
        <v>6444</v>
      </c>
      <c r="D488" s="77" t="s">
        <v>8070</v>
      </c>
      <c r="E488" s="77" t="s">
        <v>8145</v>
      </c>
      <c r="F488" s="77" t="s">
        <v>5715</v>
      </c>
      <c r="G488" s="77" t="s">
        <v>5192</v>
      </c>
      <c r="H488" s="77" t="s">
        <v>8146</v>
      </c>
      <c r="I488" s="77" t="s">
        <v>7898</v>
      </c>
      <c r="J488" s="77"/>
      <c r="K488" s="77" t="s">
        <v>24</v>
      </c>
      <c r="L488" s="78"/>
      <c r="M488" s="78"/>
      <c r="N488" s="78"/>
      <c r="O488" s="78"/>
      <c r="P488" s="78"/>
      <c r="Q488" s="77" t="s">
        <v>4803</v>
      </c>
    </row>
    <row r="489" customHeight="1" spans="1:17">
      <c r="A489" s="76"/>
      <c r="B489" s="6" t="s">
        <v>329</v>
      </c>
      <c r="C489" s="6" t="s">
        <v>6503</v>
      </c>
      <c r="D489" s="77" t="s">
        <v>8070</v>
      </c>
      <c r="E489" s="77" t="s">
        <v>8145</v>
      </c>
      <c r="F489" s="77" t="s">
        <v>5715</v>
      </c>
      <c r="G489" s="77" t="s">
        <v>5192</v>
      </c>
      <c r="H489" s="77" t="s">
        <v>8146</v>
      </c>
      <c r="I489" s="77" t="s">
        <v>7904</v>
      </c>
      <c r="J489" s="77"/>
      <c r="K489" s="77" t="s">
        <v>24</v>
      </c>
      <c r="L489" s="78"/>
      <c r="M489" s="78"/>
      <c r="N489" s="78"/>
      <c r="O489" s="78"/>
      <c r="P489" s="78"/>
      <c r="Q489" s="77" t="s">
        <v>4803</v>
      </c>
    </row>
    <row r="490" customHeight="1" spans="1:17">
      <c r="A490" s="76"/>
      <c r="B490" s="6" t="s">
        <v>329</v>
      </c>
      <c r="C490" s="6" t="s">
        <v>6503</v>
      </c>
      <c r="D490" s="77" t="s">
        <v>8070</v>
      </c>
      <c r="E490" s="77" t="s">
        <v>8147</v>
      </c>
      <c r="F490" s="77" t="s">
        <v>5715</v>
      </c>
      <c r="G490" s="77" t="s">
        <v>5673</v>
      </c>
      <c r="H490" s="77" t="s">
        <v>8146</v>
      </c>
      <c r="I490" s="77" t="s">
        <v>7904</v>
      </c>
      <c r="J490" s="77"/>
      <c r="K490" s="77" t="s">
        <v>24</v>
      </c>
      <c r="L490" s="78"/>
      <c r="M490" s="78"/>
      <c r="N490" s="78"/>
      <c r="O490" s="78"/>
      <c r="P490" s="78"/>
      <c r="Q490" s="77" t="s">
        <v>4803</v>
      </c>
    </row>
    <row r="491" customHeight="1" spans="1:17">
      <c r="A491" s="76"/>
      <c r="B491" s="6" t="s">
        <v>329</v>
      </c>
      <c r="C491" s="6" t="s">
        <v>6444</v>
      </c>
      <c r="D491" s="77" t="s">
        <v>8070</v>
      </c>
      <c r="E491" s="77" t="s">
        <v>8147</v>
      </c>
      <c r="F491" s="77" t="s">
        <v>5715</v>
      </c>
      <c r="G491" s="77" t="s">
        <v>8148</v>
      </c>
      <c r="H491" s="77" t="s">
        <v>8146</v>
      </c>
      <c r="I491" s="77" t="s">
        <v>7898</v>
      </c>
      <c r="J491" s="77"/>
      <c r="K491" s="77" t="s">
        <v>24</v>
      </c>
      <c r="L491" s="78"/>
      <c r="M491" s="78"/>
      <c r="N491" s="78"/>
      <c r="O491" s="78"/>
      <c r="P491" s="78"/>
      <c r="Q491" s="77" t="s">
        <v>4803</v>
      </c>
    </row>
    <row r="492" customHeight="1" spans="1:17">
      <c r="A492" s="76"/>
      <c r="B492" s="6" t="s">
        <v>329</v>
      </c>
      <c r="C492" s="6" t="s">
        <v>8149</v>
      </c>
      <c r="D492" s="77" t="s">
        <v>8070</v>
      </c>
      <c r="E492" s="77" t="s">
        <v>8150</v>
      </c>
      <c r="F492" s="77" t="s">
        <v>5535</v>
      </c>
      <c r="G492" s="77" t="s">
        <v>8151</v>
      </c>
      <c r="H492" s="77" t="s">
        <v>4813</v>
      </c>
      <c r="I492" s="77" t="s">
        <v>7306</v>
      </c>
      <c r="J492" s="77"/>
      <c r="K492" s="77" t="s">
        <v>24</v>
      </c>
      <c r="L492" s="78"/>
      <c r="M492" s="78"/>
      <c r="N492" s="78"/>
      <c r="O492" s="78"/>
      <c r="P492" s="78"/>
      <c r="Q492" s="77" t="s">
        <v>4803</v>
      </c>
    </row>
    <row r="493" customHeight="1" spans="1:17">
      <c r="A493" s="76"/>
      <c r="B493" s="6" t="s">
        <v>329</v>
      </c>
      <c r="C493" s="6" t="s">
        <v>8152</v>
      </c>
      <c r="D493" s="77" t="s">
        <v>8070</v>
      </c>
      <c r="E493" s="77" t="s">
        <v>8153</v>
      </c>
      <c r="F493" s="77" t="s">
        <v>6131</v>
      </c>
      <c r="G493" s="77" t="s">
        <v>8154</v>
      </c>
      <c r="H493" s="77" t="s">
        <v>8118</v>
      </c>
      <c r="I493" s="77" t="s">
        <v>7306</v>
      </c>
      <c r="J493" s="77"/>
      <c r="K493" s="77" t="s">
        <v>24</v>
      </c>
      <c r="L493" s="78"/>
      <c r="M493" s="78"/>
      <c r="N493" s="78"/>
      <c r="O493" s="78"/>
      <c r="P493" s="78"/>
      <c r="Q493" s="77" t="s">
        <v>4803</v>
      </c>
    </row>
    <row r="494" customHeight="1" spans="1:17">
      <c r="A494" s="76"/>
      <c r="B494" s="6" t="s">
        <v>329</v>
      </c>
      <c r="C494" s="6" t="s">
        <v>8155</v>
      </c>
      <c r="D494" s="77" t="s">
        <v>8070</v>
      </c>
      <c r="E494" s="77" t="s">
        <v>8153</v>
      </c>
      <c r="F494" s="77" t="s">
        <v>6131</v>
      </c>
      <c r="G494" s="77" t="s">
        <v>8154</v>
      </c>
      <c r="H494" s="77" t="s">
        <v>8118</v>
      </c>
      <c r="I494" s="77" t="s">
        <v>7995</v>
      </c>
      <c r="J494" s="77"/>
      <c r="K494" s="77" t="s">
        <v>24</v>
      </c>
      <c r="L494" s="78"/>
      <c r="M494" s="78"/>
      <c r="N494" s="78"/>
      <c r="O494" s="78"/>
      <c r="P494" s="78"/>
      <c r="Q494" s="77" t="s">
        <v>4803</v>
      </c>
    </row>
    <row r="495" customHeight="1" spans="1:17">
      <c r="A495" s="76"/>
      <c r="B495" s="6" t="s">
        <v>329</v>
      </c>
      <c r="C495" s="6" t="s">
        <v>8152</v>
      </c>
      <c r="D495" s="77" t="s">
        <v>8070</v>
      </c>
      <c r="E495" s="77" t="s">
        <v>8156</v>
      </c>
      <c r="F495" s="77" t="s">
        <v>6131</v>
      </c>
      <c r="G495" s="77" t="s">
        <v>5039</v>
      </c>
      <c r="H495" s="77" t="s">
        <v>8118</v>
      </c>
      <c r="I495" s="77" t="s">
        <v>7306</v>
      </c>
      <c r="J495" s="77"/>
      <c r="K495" s="77" t="s">
        <v>24</v>
      </c>
      <c r="L495" s="78"/>
      <c r="M495" s="78"/>
      <c r="N495" s="78"/>
      <c r="O495" s="78"/>
      <c r="P495" s="78"/>
      <c r="Q495" s="77" t="s">
        <v>4803</v>
      </c>
    </row>
    <row r="496" customHeight="1" spans="1:17">
      <c r="A496" s="76"/>
      <c r="B496" s="6" t="s">
        <v>329</v>
      </c>
      <c r="C496" s="6" t="s">
        <v>6312</v>
      </c>
      <c r="D496" s="77" t="s">
        <v>8070</v>
      </c>
      <c r="E496" s="77"/>
      <c r="F496" s="77" t="s">
        <v>5518</v>
      </c>
      <c r="G496" s="77" t="s">
        <v>7994</v>
      </c>
      <c r="H496" s="77" t="s">
        <v>8157</v>
      </c>
      <c r="I496" s="77" t="s">
        <v>7306</v>
      </c>
      <c r="J496" s="77"/>
      <c r="K496" s="77" t="s">
        <v>24</v>
      </c>
      <c r="L496" s="78"/>
      <c r="M496" s="78"/>
      <c r="N496" s="78"/>
      <c r="O496" s="78"/>
      <c r="P496" s="78"/>
      <c r="Q496" s="77" t="s">
        <v>4803</v>
      </c>
    </row>
    <row r="497" customHeight="1" spans="1:17">
      <c r="A497" s="76"/>
      <c r="B497" s="6" t="s">
        <v>329</v>
      </c>
      <c r="C497" s="6" t="s">
        <v>6315</v>
      </c>
      <c r="D497" s="77" t="s">
        <v>8070</v>
      </c>
      <c r="E497" s="77" t="s">
        <v>8158</v>
      </c>
      <c r="F497" s="77" t="s">
        <v>5128</v>
      </c>
      <c r="G497" s="77" t="s">
        <v>6202</v>
      </c>
      <c r="H497" s="77" t="s">
        <v>5120</v>
      </c>
      <c r="I497" s="77" t="s">
        <v>7306</v>
      </c>
      <c r="J497" s="77"/>
      <c r="K497" s="77" t="s">
        <v>24</v>
      </c>
      <c r="L497" s="78"/>
      <c r="M497" s="78"/>
      <c r="N497" s="78"/>
      <c r="O497" s="78"/>
      <c r="P497" s="78"/>
      <c r="Q497" s="77" t="s">
        <v>4803</v>
      </c>
    </row>
    <row r="498" customHeight="1" spans="1:17">
      <c r="A498" s="76"/>
      <c r="B498" s="6" t="s">
        <v>329</v>
      </c>
      <c r="C498" s="6" t="s">
        <v>6456</v>
      </c>
      <c r="D498" s="77" t="s">
        <v>8070</v>
      </c>
      <c r="E498" s="77" t="s">
        <v>8159</v>
      </c>
      <c r="F498" s="77" t="s">
        <v>6172</v>
      </c>
      <c r="G498" s="77" t="s">
        <v>4835</v>
      </c>
      <c r="H498" s="77" t="s">
        <v>6282</v>
      </c>
      <c r="I498" s="77" t="s">
        <v>7306</v>
      </c>
      <c r="J498" s="77"/>
      <c r="K498" s="77" t="s">
        <v>24</v>
      </c>
      <c r="L498" s="78"/>
      <c r="M498" s="78"/>
      <c r="N498" s="78"/>
      <c r="O498" s="78"/>
      <c r="P498" s="78"/>
      <c r="Q498" s="77" t="s">
        <v>4803</v>
      </c>
    </row>
    <row r="499" customHeight="1" spans="1:17">
      <c r="A499" s="76"/>
      <c r="B499" s="6" t="s">
        <v>329</v>
      </c>
      <c r="C499" s="6" t="s">
        <v>6456</v>
      </c>
      <c r="D499" s="77" t="s">
        <v>8070</v>
      </c>
      <c r="E499" s="77" t="s">
        <v>8160</v>
      </c>
      <c r="F499" s="77" t="s">
        <v>5073</v>
      </c>
      <c r="G499" s="77" t="s">
        <v>4989</v>
      </c>
      <c r="H499" s="77" t="s">
        <v>7950</v>
      </c>
      <c r="I499" s="77" t="s">
        <v>7306</v>
      </c>
      <c r="J499" s="77"/>
      <c r="K499" s="77" t="s">
        <v>24</v>
      </c>
      <c r="L499" s="78"/>
      <c r="M499" s="78"/>
      <c r="N499" s="78"/>
      <c r="O499" s="78"/>
      <c r="P499" s="78"/>
      <c r="Q499" s="77" t="s">
        <v>4803</v>
      </c>
    </row>
    <row r="500" customHeight="1" spans="1:17">
      <c r="A500" s="76"/>
      <c r="B500" s="6" t="s">
        <v>329</v>
      </c>
      <c r="C500" s="6" t="s">
        <v>6493</v>
      </c>
      <c r="D500" s="77" t="s">
        <v>8070</v>
      </c>
      <c r="E500" s="77" t="s">
        <v>8160</v>
      </c>
      <c r="F500" s="77" t="s">
        <v>5073</v>
      </c>
      <c r="G500" s="77" t="s">
        <v>4989</v>
      </c>
      <c r="H500" s="77" t="s">
        <v>7950</v>
      </c>
      <c r="I500" s="77" t="s">
        <v>7995</v>
      </c>
      <c r="J500" s="77"/>
      <c r="K500" s="77" t="s">
        <v>24</v>
      </c>
      <c r="L500" s="78"/>
      <c r="M500" s="78"/>
      <c r="N500" s="78"/>
      <c r="O500" s="78"/>
      <c r="P500" s="78"/>
      <c r="Q500" s="77" t="s">
        <v>4803</v>
      </c>
    </row>
    <row r="501" customHeight="1" spans="1:17">
      <c r="A501" s="76"/>
      <c r="B501" s="6" t="s">
        <v>329</v>
      </c>
      <c r="C501" s="6" t="s">
        <v>6456</v>
      </c>
      <c r="D501" s="77" t="s">
        <v>8070</v>
      </c>
      <c r="E501" s="77" t="s">
        <v>8161</v>
      </c>
      <c r="F501" s="77" t="s">
        <v>6172</v>
      </c>
      <c r="G501" s="77" t="s">
        <v>8162</v>
      </c>
      <c r="H501" s="77" t="s">
        <v>7987</v>
      </c>
      <c r="I501" s="77" t="s">
        <v>7306</v>
      </c>
      <c r="J501" s="77"/>
      <c r="K501" s="77" t="s">
        <v>24</v>
      </c>
      <c r="L501" s="78"/>
      <c r="M501" s="78"/>
      <c r="N501" s="78"/>
      <c r="O501" s="78"/>
      <c r="P501" s="78"/>
      <c r="Q501" s="77" t="s">
        <v>4803</v>
      </c>
    </row>
    <row r="502" customHeight="1" spans="1:17">
      <c r="A502" s="76"/>
      <c r="B502" s="6" t="s">
        <v>329</v>
      </c>
      <c r="C502" s="6" t="s">
        <v>6322</v>
      </c>
      <c r="D502" s="77" t="s">
        <v>8070</v>
      </c>
      <c r="E502" s="77" t="s">
        <v>8163</v>
      </c>
      <c r="F502" s="77" t="s">
        <v>5385</v>
      </c>
      <c r="G502" s="77" t="s">
        <v>8123</v>
      </c>
      <c r="H502" s="77" t="s">
        <v>8164</v>
      </c>
      <c r="I502" s="77" t="s">
        <v>7306</v>
      </c>
      <c r="J502" s="77"/>
      <c r="K502" s="77" t="s">
        <v>24</v>
      </c>
      <c r="L502" s="78"/>
      <c r="M502" s="78"/>
      <c r="N502" s="78"/>
      <c r="O502" s="78"/>
      <c r="P502" s="78"/>
      <c r="Q502" s="77" t="s">
        <v>4803</v>
      </c>
    </row>
    <row r="503" customHeight="1" spans="1:17">
      <c r="A503" s="76"/>
      <c r="B503" s="6" t="s">
        <v>329</v>
      </c>
      <c r="C503" s="6" t="s">
        <v>6337</v>
      </c>
      <c r="D503" s="77" t="s">
        <v>8070</v>
      </c>
      <c r="E503" s="77" t="s">
        <v>8165</v>
      </c>
      <c r="F503" s="77" t="s">
        <v>6172</v>
      </c>
      <c r="G503" s="77" t="s">
        <v>5385</v>
      </c>
      <c r="H503" s="77" t="s">
        <v>5646</v>
      </c>
      <c r="I503" s="77" t="s">
        <v>7306</v>
      </c>
      <c r="J503" s="77"/>
      <c r="K503" s="77" t="s">
        <v>24</v>
      </c>
      <c r="L503" s="78"/>
      <c r="M503" s="78"/>
      <c r="N503" s="78"/>
      <c r="O503" s="78"/>
      <c r="P503" s="78"/>
      <c r="Q503" s="77" t="s">
        <v>4803</v>
      </c>
    </row>
    <row r="504" customHeight="1" spans="1:17">
      <c r="A504" s="76"/>
      <c r="B504" s="6" t="s">
        <v>329</v>
      </c>
      <c r="C504" s="6" t="s">
        <v>6337</v>
      </c>
      <c r="D504" s="77" t="s">
        <v>8070</v>
      </c>
      <c r="E504" s="77" t="s">
        <v>8166</v>
      </c>
      <c r="F504" s="77" t="s">
        <v>5518</v>
      </c>
      <c r="G504" s="77" t="s">
        <v>6127</v>
      </c>
      <c r="H504" s="77" t="s">
        <v>4816</v>
      </c>
      <c r="I504" s="77" t="s">
        <v>7306</v>
      </c>
      <c r="J504" s="77"/>
      <c r="K504" s="77" t="s">
        <v>24</v>
      </c>
      <c r="L504" s="78"/>
      <c r="M504" s="78"/>
      <c r="N504" s="78"/>
      <c r="O504" s="78"/>
      <c r="P504" s="78"/>
      <c r="Q504" s="77" t="s">
        <v>4803</v>
      </c>
    </row>
    <row r="505" customHeight="1" spans="1:17">
      <c r="A505" s="76"/>
      <c r="B505" s="6" t="s">
        <v>329</v>
      </c>
      <c r="C505" s="6" t="s">
        <v>6465</v>
      </c>
      <c r="D505" s="77" t="s">
        <v>8070</v>
      </c>
      <c r="E505" s="77" t="s">
        <v>8167</v>
      </c>
      <c r="F505" s="77" t="s">
        <v>5187</v>
      </c>
      <c r="G505" s="77" t="s">
        <v>5673</v>
      </c>
      <c r="H505" s="77" t="s">
        <v>7950</v>
      </c>
      <c r="I505" s="77" t="s">
        <v>7995</v>
      </c>
      <c r="J505" s="77"/>
      <c r="K505" s="77" t="s">
        <v>24</v>
      </c>
      <c r="L505" s="78"/>
      <c r="M505" s="78"/>
      <c r="N505" s="78"/>
      <c r="O505" s="78"/>
      <c r="P505" s="78"/>
      <c r="Q505" s="77" t="s">
        <v>4803</v>
      </c>
    </row>
    <row r="506" customHeight="1" spans="1:17">
      <c r="A506" s="76"/>
      <c r="B506" s="6" t="s">
        <v>329</v>
      </c>
      <c r="C506" s="6" t="s">
        <v>7384</v>
      </c>
      <c r="D506" s="77" t="s">
        <v>8070</v>
      </c>
      <c r="E506" s="77" t="s">
        <v>8168</v>
      </c>
      <c r="F506" s="77" t="s">
        <v>5673</v>
      </c>
      <c r="G506" s="77" t="s">
        <v>5673</v>
      </c>
      <c r="H506" s="77" t="s">
        <v>6263</v>
      </c>
      <c r="I506" s="77" t="s">
        <v>7995</v>
      </c>
      <c r="J506" s="77"/>
      <c r="K506" s="77" t="s">
        <v>24</v>
      </c>
      <c r="L506" s="78"/>
      <c r="M506" s="78"/>
      <c r="N506" s="78"/>
      <c r="O506" s="78"/>
      <c r="P506" s="78"/>
      <c r="Q506" s="77" t="s">
        <v>4803</v>
      </c>
    </row>
    <row r="507" customHeight="1" spans="1:17">
      <c r="A507" s="76"/>
      <c r="B507" s="6" t="s">
        <v>329</v>
      </c>
      <c r="C507" s="6" t="s">
        <v>7384</v>
      </c>
      <c r="D507" s="77" t="s">
        <v>8070</v>
      </c>
      <c r="E507" s="77" t="s">
        <v>8169</v>
      </c>
      <c r="F507" s="77" t="s">
        <v>5673</v>
      </c>
      <c r="G507" s="77" t="s">
        <v>8170</v>
      </c>
      <c r="H507" s="77" t="s">
        <v>6263</v>
      </c>
      <c r="I507" s="77" t="s">
        <v>7995</v>
      </c>
      <c r="J507" s="77"/>
      <c r="K507" s="77" t="s">
        <v>24</v>
      </c>
      <c r="L507" s="78"/>
      <c r="M507" s="78"/>
      <c r="N507" s="78"/>
      <c r="O507" s="78"/>
      <c r="P507" s="78"/>
      <c r="Q507" s="77" t="s">
        <v>4803</v>
      </c>
    </row>
    <row r="508" customHeight="1" spans="1:17">
      <c r="A508" s="76"/>
      <c r="B508" s="6" t="s">
        <v>329</v>
      </c>
      <c r="C508" s="6" t="s">
        <v>6470</v>
      </c>
      <c r="D508" s="77" t="s">
        <v>8070</v>
      </c>
      <c r="E508" s="77" t="s">
        <v>8171</v>
      </c>
      <c r="F508" s="77" t="s">
        <v>5179</v>
      </c>
      <c r="G508" s="77" t="s">
        <v>5015</v>
      </c>
      <c r="H508" s="77" t="s">
        <v>6282</v>
      </c>
      <c r="I508" s="77" t="s">
        <v>7995</v>
      </c>
      <c r="J508" s="77"/>
      <c r="K508" s="77" t="s">
        <v>24</v>
      </c>
      <c r="L508" s="78"/>
      <c r="M508" s="78"/>
      <c r="N508" s="78"/>
      <c r="O508" s="78"/>
      <c r="P508" s="78"/>
      <c r="Q508" s="77" t="s">
        <v>4803</v>
      </c>
    </row>
    <row r="509" customHeight="1" spans="1:17">
      <c r="A509" s="76"/>
      <c r="B509" s="6" t="s">
        <v>329</v>
      </c>
      <c r="C509" s="6" t="s">
        <v>3499</v>
      </c>
      <c r="D509" s="77" t="s">
        <v>8070</v>
      </c>
      <c r="E509" s="77"/>
      <c r="F509" s="77"/>
      <c r="G509" s="77"/>
      <c r="H509" s="77"/>
      <c r="I509" s="77"/>
      <c r="J509" s="77"/>
      <c r="K509" s="77" t="s">
        <v>24</v>
      </c>
      <c r="L509" s="78"/>
      <c r="M509" s="78"/>
      <c r="N509" s="78"/>
      <c r="O509" s="78"/>
      <c r="P509" s="78"/>
      <c r="Q509" s="77" t="s">
        <v>4803</v>
      </c>
    </row>
    <row r="510" customHeight="1" spans="1:17">
      <c r="A510" s="76"/>
      <c r="B510" s="6" t="s">
        <v>329</v>
      </c>
      <c r="C510" s="6" t="s">
        <v>6485</v>
      </c>
      <c r="D510" s="77" t="s">
        <v>8070</v>
      </c>
      <c r="E510" s="77" t="s">
        <v>8172</v>
      </c>
      <c r="F510" s="77" t="s">
        <v>6118</v>
      </c>
      <c r="G510" s="77" t="s">
        <v>5015</v>
      </c>
      <c r="H510" s="77" t="s">
        <v>6263</v>
      </c>
      <c r="I510" s="77" t="s">
        <v>7995</v>
      </c>
      <c r="J510" s="77"/>
      <c r="K510" s="77" t="s">
        <v>24</v>
      </c>
      <c r="L510" s="78"/>
      <c r="M510" s="78"/>
      <c r="N510" s="78"/>
      <c r="O510" s="78"/>
      <c r="P510" s="78"/>
      <c r="Q510" s="77" t="s">
        <v>4803</v>
      </c>
    </row>
    <row r="511" customHeight="1" spans="1:17">
      <c r="A511" s="76"/>
      <c r="B511" s="6" t="s">
        <v>329</v>
      </c>
      <c r="C511" s="6" t="s">
        <v>6496</v>
      </c>
      <c r="D511" s="77" t="s">
        <v>8070</v>
      </c>
      <c r="E511" s="77" t="s">
        <v>8173</v>
      </c>
      <c r="F511" s="77" t="s">
        <v>5518</v>
      </c>
      <c r="G511" s="77" t="s">
        <v>6131</v>
      </c>
      <c r="H511" s="77" t="s">
        <v>7950</v>
      </c>
      <c r="I511" s="77" t="s">
        <v>7995</v>
      </c>
      <c r="J511" s="77"/>
      <c r="K511" s="77" t="s">
        <v>24</v>
      </c>
      <c r="L511" s="78"/>
      <c r="M511" s="78"/>
      <c r="N511" s="78"/>
      <c r="O511" s="78"/>
      <c r="P511" s="78"/>
      <c r="Q511" s="77" t="s">
        <v>4803</v>
      </c>
    </row>
    <row r="512" customHeight="1" spans="1:17">
      <c r="A512" s="76"/>
      <c r="B512" s="6" t="s">
        <v>329</v>
      </c>
      <c r="C512" s="6" t="s">
        <v>6499</v>
      </c>
      <c r="D512" s="77" t="s">
        <v>8070</v>
      </c>
      <c r="E512" s="77" t="s">
        <v>8174</v>
      </c>
      <c r="F512" s="77" t="s">
        <v>5015</v>
      </c>
      <c r="G512" s="77" t="s">
        <v>7142</v>
      </c>
      <c r="H512" s="77" t="s">
        <v>8175</v>
      </c>
      <c r="I512" s="77" t="s">
        <v>7995</v>
      </c>
      <c r="J512" s="77"/>
      <c r="K512" s="77" t="s">
        <v>24</v>
      </c>
      <c r="L512" s="78"/>
      <c r="M512" s="78"/>
      <c r="N512" s="78"/>
      <c r="O512" s="78"/>
      <c r="P512" s="78"/>
      <c r="Q512" s="77" t="s">
        <v>4803</v>
      </c>
    </row>
    <row r="513" customHeight="1" spans="1:17">
      <c r="A513" s="76"/>
      <c r="B513" s="6" t="s">
        <v>329</v>
      </c>
      <c r="C513" s="6" t="s">
        <v>6503</v>
      </c>
      <c r="D513" s="77" t="s">
        <v>8070</v>
      </c>
      <c r="E513" s="77" t="s">
        <v>8176</v>
      </c>
      <c r="F513" s="77" t="s">
        <v>5631</v>
      </c>
      <c r="G513" s="77" t="s">
        <v>8177</v>
      </c>
      <c r="H513" s="77" t="s">
        <v>8146</v>
      </c>
      <c r="I513" s="77" t="s">
        <v>7904</v>
      </c>
      <c r="J513" s="77"/>
      <c r="K513" s="77" t="s">
        <v>24</v>
      </c>
      <c r="L513" s="78"/>
      <c r="M513" s="78"/>
      <c r="N513" s="78"/>
      <c r="O513" s="78"/>
      <c r="P513" s="78"/>
      <c r="Q513" s="77" t="s">
        <v>4803</v>
      </c>
    </row>
    <row r="514" customHeight="1" spans="1:17">
      <c r="A514" s="76"/>
      <c r="B514" s="6" t="s">
        <v>329</v>
      </c>
      <c r="C514" s="6" t="s">
        <v>7396</v>
      </c>
      <c r="D514" s="77" t="s">
        <v>8070</v>
      </c>
      <c r="E514" s="77" t="s">
        <v>8178</v>
      </c>
      <c r="F514" s="77" t="s">
        <v>8179</v>
      </c>
      <c r="G514" s="77" t="s">
        <v>8180</v>
      </c>
      <c r="H514" s="77" t="s">
        <v>8181</v>
      </c>
      <c r="I514" s="77" t="s">
        <v>7306</v>
      </c>
      <c r="J514" s="77"/>
      <c r="K514" s="77" t="s">
        <v>24</v>
      </c>
      <c r="L514" s="78"/>
      <c r="M514" s="78"/>
      <c r="N514" s="78"/>
      <c r="O514" s="78"/>
      <c r="P514" s="78"/>
      <c r="Q514" s="77" t="s">
        <v>4803</v>
      </c>
    </row>
    <row r="515" customHeight="1" spans="1:17">
      <c r="A515" s="76"/>
      <c r="B515" s="6" t="s">
        <v>329</v>
      </c>
      <c r="C515" s="6" t="s">
        <v>8182</v>
      </c>
      <c r="D515" s="77" t="s">
        <v>8070</v>
      </c>
      <c r="E515" s="77" t="s">
        <v>8183</v>
      </c>
      <c r="F515" s="77" t="s">
        <v>8184</v>
      </c>
      <c r="G515" s="77" t="s">
        <v>8185</v>
      </c>
      <c r="H515" s="77" t="s">
        <v>8186</v>
      </c>
      <c r="I515" s="77" t="s">
        <v>7306</v>
      </c>
      <c r="J515" s="77"/>
      <c r="K515" s="77" t="s">
        <v>24</v>
      </c>
      <c r="L515" s="78"/>
      <c r="M515" s="78"/>
      <c r="N515" s="78"/>
      <c r="O515" s="78"/>
      <c r="P515" s="78"/>
      <c r="Q515" s="77" t="s">
        <v>4803</v>
      </c>
    </row>
    <row r="516" customHeight="1" spans="1:17">
      <c r="A516" s="76"/>
      <c r="B516" s="6" t="s">
        <v>329</v>
      </c>
      <c r="C516" s="6" t="s">
        <v>6509</v>
      </c>
      <c r="D516" s="77" t="s">
        <v>8070</v>
      </c>
      <c r="E516" s="77"/>
      <c r="F516" s="77" t="s">
        <v>6720</v>
      </c>
      <c r="G516" s="77" t="s">
        <v>5617</v>
      </c>
      <c r="H516" s="77" t="s">
        <v>4816</v>
      </c>
      <c r="I516" s="77" t="s">
        <v>5536</v>
      </c>
      <c r="J516" s="77"/>
      <c r="K516" s="77" t="s">
        <v>24</v>
      </c>
      <c r="L516" s="78"/>
      <c r="M516" s="78"/>
      <c r="N516" s="78"/>
      <c r="O516" s="78"/>
      <c r="P516" s="78"/>
      <c r="Q516" s="77" t="s">
        <v>4803</v>
      </c>
    </row>
    <row r="517" customHeight="1" spans="1:17">
      <c r="A517" s="76"/>
      <c r="B517" s="6" t="s">
        <v>329</v>
      </c>
      <c r="C517" s="6" t="s">
        <v>6516</v>
      </c>
      <c r="D517" s="77" t="s">
        <v>8070</v>
      </c>
      <c r="E517" s="77" t="s">
        <v>8187</v>
      </c>
      <c r="F517" s="77" t="s">
        <v>6131</v>
      </c>
      <c r="G517" s="77" t="s">
        <v>5518</v>
      </c>
      <c r="H517" s="77" t="s">
        <v>4816</v>
      </c>
      <c r="I517" s="77" t="s">
        <v>4813</v>
      </c>
      <c r="J517" s="77"/>
      <c r="K517" s="77" t="s">
        <v>24</v>
      </c>
      <c r="L517" s="78"/>
      <c r="M517" s="78"/>
      <c r="N517" s="78"/>
      <c r="O517" s="78"/>
      <c r="P517" s="78"/>
      <c r="Q517" s="77" t="s">
        <v>4803</v>
      </c>
    </row>
    <row r="518" customHeight="1" spans="1:17">
      <c r="A518" s="76"/>
      <c r="B518" s="6" t="s">
        <v>329</v>
      </c>
      <c r="C518" s="6" t="s">
        <v>6521</v>
      </c>
      <c r="D518" s="77" t="s">
        <v>8070</v>
      </c>
      <c r="E518" s="77" t="s">
        <v>8188</v>
      </c>
      <c r="F518" s="77" t="s">
        <v>6172</v>
      </c>
      <c r="G518" s="77" t="s">
        <v>7365</v>
      </c>
      <c r="H518" s="77" t="s">
        <v>4816</v>
      </c>
      <c r="I518" s="77" t="s">
        <v>4813</v>
      </c>
      <c r="J518" s="77"/>
      <c r="K518" s="77" t="s">
        <v>24</v>
      </c>
      <c r="L518" s="78"/>
      <c r="M518" s="78"/>
      <c r="N518" s="78"/>
      <c r="O518" s="78"/>
      <c r="P518" s="78"/>
      <c r="Q518" s="77" t="s">
        <v>4803</v>
      </c>
    </row>
    <row r="519" customHeight="1" spans="1:17">
      <c r="A519" s="74"/>
      <c r="B519" s="75" t="s">
        <v>8189</v>
      </c>
      <c r="C519" s="74"/>
      <c r="D519" s="74"/>
      <c r="E519" s="74"/>
      <c r="F519" s="74"/>
      <c r="G519" s="74"/>
      <c r="H519" s="74"/>
      <c r="I519" s="74"/>
      <c r="J519" s="74"/>
      <c r="K519" s="74"/>
      <c r="L519" s="74"/>
      <c r="M519" s="74"/>
      <c r="N519" s="74"/>
      <c r="O519" s="74"/>
      <c r="P519" s="74"/>
      <c r="Q519" s="74"/>
    </row>
    <row r="520" customHeight="1" spans="1:17">
      <c r="A520" s="76"/>
      <c r="B520" s="6" t="s">
        <v>432</v>
      </c>
      <c r="C520" s="6" t="s">
        <v>8190</v>
      </c>
      <c r="D520" s="77" t="s">
        <v>8070</v>
      </c>
      <c r="E520" s="77" t="s">
        <v>8191</v>
      </c>
      <c r="F520" s="77" t="s">
        <v>5545</v>
      </c>
      <c r="G520" s="77" t="s">
        <v>8088</v>
      </c>
      <c r="H520" s="77" t="s">
        <v>5036</v>
      </c>
      <c r="I520" s="77" t="s">
        <v>7306</v>
      </c>
      <c r="J520" s="77"/>
      <c r="K520" s="77" t="s">
        <v>24</v>
      </c>
      <c r="L520" s="78"/>
      <c r="M520" s="78"/>
      <c r="N520" s="78"/>
      <c r="O520" s="78"/>
      <c r="P520" s="78"/>
      <c r="Q520" s="77" t="s">
        <v>4803</v>
      </c>
    </row>
    <row r="521" customHeight="1" spans="1:17">
      <c r="A521" s="76"/>
      <c r="B521" s="6" t="s">
        <v>432</v>
      </c>
      <c r="C521" s="6" t="s">
        <v>5615</v>
      </c>
      <c r="D521" s="77" t="s">
        <v>8070</v>
      </c>
      <c r="E521" s="77"/>
      <c r="F521" s="77" t="s">
        <v>8192</v>
      </c>
      <c r="G521" s="77" t="s">
        <v>8193</v>
      </c>
      <c r="H521" s="77" t="s">
        <v>4816</v>
      </c>
      <c r="I521" s="77" t="s">
        <v>7255</v>
      </c>
      <c r="J521" s="77"/>
      <c r="K521" s="77" t="s">
        <v>24</v>
      </c>
      <c r="L521" s="78"/>
      <c r="M521" s="78"/>
      <c r="N521" s="78"/>
      <c r="O521" s="78"/>
      <c r="P521" s="78"/>
      <c r="Q521" s="77" t="s">
        <v>4803</v>
      </c>
    </row>
    <row r="522" customHeight="1" spans="1:17">
      <c r="A522" s="76"/>
      <c r="B522" s="6" t="s">
        <v>432</v>
      </c>
      <c r="C522" s="6" t="s">
        <v>5641</v>
      </c>
      <c r="D522" s="77" t="s">
        <v>8070</v>
      </c>
      <c r="E522" s="77" t="s">
        <v>8194</v>
      </c>
      <c r="F522" s="77" t="s">
        <v>5073</v>
      </c>
      <c r="G522" s="77" t="s">
        <v>5089</v>
      </c>
      <c r="H522" s="77" t="s">
        <v>8195</v>
      </c>
      <c r="I522" s="77" t="s">
        <v>7255</v>
      </c>
      <c r="J522" s="77"/>
      <c r="K522" s="77" t="s">
        <v>24</v>
      </c>
      <c r="L522" s="78"/>
      <c r="M522" s="78"/>
      <c r="N522" s="78"/>
      <c r="O522" s="78"/>
      <c r="P522" s="78"/>
      <c r="Q522" s="77" t="s">
        <v>4803</v>
      </c>
    </row>
    <row r="523" customHeight="1" spans="1:17">
      <c r="A523" s="76"/>
      <c r="B523" s="6" t="s">
        <v>432</v>
      </c>
      <c r="C523" s="6" t="s">
        <v>5619</v>
      </c>
      <c r="D523" s="77" t="s">
        <v>8070</v>
      </c>
      <c r="E523" s="77" t="s">
        <v>8194</v>
      </c>
      <c r="F523" s="77" t="s">
        <v>5073</v>
      </c>
      <c r="G523" s="77" t="s">
        <v>5089</v>
      </c>
      <c r="H523" s="77" t="s">
        <v>8195</v>
      </c>
      <c r="I523" s="77" t="s">
        <v>7264</v>
      </c>
      <c r="J523" s="77"/>
      <c r="K523" s="77" t="s">
        <v>24</v>
      </c>
      <c r="L523" s="78"/>
      <c r="M523" s="78"/>
      <c r="N523" s="78"/>
      <c r="O523" s="78"/>
      <c r="P523" s="78"/>
      <c r="Q523" s="77" t="s">
        <v>4803</v>
      </c>
    </row>
    <row r="524" customHeight="1" spans="1:17">
      <c r="A524" s="76"/>
      <c r="B524" s="6" t="s">
        <v>432</v>
      </c>
      <c r="C524" s="6" t="s">
        <v>5643</v>
      </c>
      <c r="D524" s="77" t="s">
        <v>8070</v>
      </c>
      <c r="E524" s="77"/>
      <c r="F524" s="77" t="s">
        <v>5073</v>
      </c>
      <c r="G524" s="77" t="s">
        <v>6163</v>
      </c>
      <c r="H524" s="77" t="s">
        <v>5120</v>
      </c>
      <c r="I524" s="77" t="s">
        <v>7255</v>
      </c>
      <c r="J524" s="77"/>
      <c r="K524" s="77" t="s">
        <v>24</v>
      </c>
      <c r="L524" s="78"/>
      <c r="M524" s="78"/>
      <c r="N524" s="78"/>
      <c r="O524" s="78"/>
      <c r="P524" s="78"/>
      <c r="Q524" s="77" t="s">
        <v>4803</v>
      </c>
    </row>
    <row r="525" customHeight="1" spans="1:17">
      <c r="A525" s="76"/>
      <c r="B525" s="6" t="s">
        <v>432</v>
      </c>
      <c r="C525" s="6" t="s">
        <v>8196</v>
      </c>
      <c r="D525" s="77" t="s">
        <v>8070</v>
      </c>
      <c r="E525" s="77" t="s">
        <v>8197</v>
      </c>
      <c r="F525" s="77" t="s">
        <v>5518</v>
      </c>
      <c r="G525" s="77" t="s">
        <v>8198</v>
      </c>
      <c r="H525" s="77" t="s">
        <v>8157</v>
      </c>
      <c r="I525" s="77" t="s">
        <v>7255</v>
      </c>
      <c r="J525" s="77"/>
      <c r="K525" s="77" t="s">
        <v>24</v>
      </c>
      <c r="L525" s="78"/>
      <c r="M525" s="78"/>
      <c r="N525" s="78"/>
      <c r="O525" s="78"/>
      <c r="P525" s="78"/>
      <c r="Q525" s="77" t="s">
        <v>4803</v>
      </c>
    </row>
    <row r="526" customHeight="1" spans="1:17">
      <c r="A526" s="74"/>
      <c r="B526" s="75" t="s">
        <v>8199</v>
      </c>
      <c r="C526" s="74"/>
      <c r="D526" s="74"/>
      <c r="E526" s="74"/>
      <c r="F526" s="74"/>
      <c r="G526" s="74"/>
      <c r="H526" s="74"/>
      <c r="I526" s="74"/>
      <c r="J526" s="74"/>
      <c r="K526" s="74"/>
      <c r="L526" s="74"/>
      <c r="M526" s="74"/>
      <c r="N526" s="74"/>
      <c r="O526" s="74"/>
      <c r="P526" s="74"/>
      <c r="Q526" s="74"/>
    </row>
    <row r="527" customHeight="1" spans="1:17">
      <c r="A527" s="76"/>
      <c r="B527" s="6" t="s">
        <v>251</v>
      </c>
      <c r="C527" s="6" t="s">
        <v>5834</v>
      </c>
      <c r="D527" s="77" t="s">
        <v>8070</v>
      </c>
      <c r="E527" s="77"/>
      <c r="F527" s="77" t="s">
        <v>8200</v>
      </c>
      <c r="G527" s="77" t="s">
        <v>8111</v>
      </c>
      <c r="H527" s="77" t="s">
        <v>8157</v>
      </c>
      <c r="I527" s="77" t="s">
        <v>7255</v>
      </c>
      <c r="J527" s="77"/>
      <c r="K527" s="77" t="s">
        <v>24</v>
      </c>
      <c r="L527" s="78"/>
      <c r="M527" s="78"/>
      <c r="N527" s="78"/>
      <c r="O527" s="78"/>
      <c r="P527" s="78"/>
      <c r="Q527" s="77" t="s">
        <v>4803</v>
      </c>
    </row>
    <row r="528" customHeight="1" spans="1:17">
      <c r="A528" s="76"/>
      <c r="B528" s="6" t="s">
        <v>251</v>
      </c>
      <c r="C528" s="6" t="s">
        <v>8201</v>
      </c>
      <c r="D528" s="77" t="s">
        <v>8070</v>
      </c>
      <c r="E528" s="77" t="s">
        <v>8202</v>
      </c>
      <c r="F528" s="77" t="s">
        <v>6096</v>
      </c>
      <c r="G528" s="77" t="s">
        <v>8203</v>
      </c>
      <c r="H528" s="77" t="s">
        <v>8204</v>
      </c>
      <c r="I528" s="77" t="s">
        <v>7255</v>
      </c>
      <c r="J528" s="77"/>
      <c r="K528" s="77" t="s">
        <v>24</v>
      </c>
      <c r="L528" s="78"/>
      <c r="M528" s="78"/>
      <c r="N528" s="78"/>
      <c r="O528" s="78"/>
      <c r="P528" s="78"/>
      <c r="Q528" s="77" t="s">
        <v>4803</v>
      </c>
    </row>
    <row r="529" customHeight="1" spans="1:17">
      <c r="A529" s="76"/>
      <c r="B529" s="6" t="s">
        <v>251</v>
      </c>
      <c r="C529" s="6" t="s">
        <v>8205</v>
      </c>
      <c r="D529" s="77" t="s">
        <v>8070</v>
      </c>
      <c r="E529" s="77" t="s">
        <v>8206</v>
      </c>
      <c r="F529" s="77" t="s">
        <v>8207</v>
      </c>
      <c r="G529" s="77" t="s">
        <v>6090</v>
      </c>
      <c r="H529" s="77" t="s">
        <v>8157</v>
      </c>
      <c r="I529" s="77" t="s">
        <v>7876</v>
      </c>
      <c r="J529" s="77"/>
      <c r="K529" s="77" t="s">
        <v>24</v>
      </c>
      <c r="L529" s="78"/>
      <c r="M529" s="78"/>
      <c r="N529" s="78"/>
      <c r="O529" s="78"/>
      <c r="P529" s="78"/>
      <c r="Q529" s="77" t="s">
        <v>4803</v>
      </c>
    </row>
    <row r="530" customHeight="1" spans="1:17">
      <c r="A530" s="76"/>
      <c r="B530" s="6" t="s">
        <v>251</v>
      </c>
      <c r="C530" s="6" t="s">
        <v>6213</v>
      </c>
      <c r="D530" s="77" t="s">
        <v>8070</v>
      </c>
      <c r="E530" s="77" t="s">
        <v>8208</v>
      </c>
      <c r="F530" s="77" t="s">
        <v>6131</v>
      </c>
      <c r="G530" s="77" t="s">
        <v>7365</v>
      </c>
      <c r="H530" s="77" t="s">
        <v>5716</v>
      </c>
      <c r="I530" s="77" t="s">
        <v>7255</v>
      </c>
      <c r="J530" s="77"/>
      <c r="K530" s="77" t="s">
        <v>24</v>
      </c>
      <c r="L530" s="78"/>
      <c r="M530" s="78"/>
      <c r="N530" s="78"/>
      <c r="O530" s="78"/>
      <c r="P530" s="78"/>
      <c r="Q530" s="77" t="s">
        <v>4803</v>
      </c>
    </row>
    <row r="531" customHeight="1" spans="1:17">
      <c r="A531" s="76"/>
      <c r="B531" s="6" t="s">
        <v>251</v>
      </c>
      <c r="C531" s="6" t="s">
        <v>8209</v>
      </c>
      <c r="D531" s="77" t="s">
        <v>8070</v>
      </c>
      <c r="E531" s="77" t="s">
        <v>8210</v>
      </c>
      <c r="F531" s="77" t="s">
        <v>6172</v>
      </c>
      <c r="G531" s="77" t="s">
        <v>7365</v>
      </c>
      <c r="H531" s="77" t="s">
        <v>4816</v>
      </c>
      <c r="I531" s="77" t="s">
        <v>7255</v>
      </c>
      <c r="J531" s="77"/>
      <c r="K531" s="77" t="s">
        <v>24</v>
      </c>
      <c r="L531" s="78"/>
      <c r="M531" s="78"/>
      <c r="N531" s="78"/>
      <c r="O531" s="78"/>
      <c r="P531" s="78"/>
      <c r="Q531" s="77" t="s">
        <v>4803</v>
      </c>
    </row>
    <row r="532" customHeight="1" spans="1:17">
      <c r="A532" s="76"/>
      <c r="B532" s="6" t="s">
        <v>251</v>
      </c>
      <c r="C532" s="6" t="s">
        <v>8211</v>
      </c>
      <c r="D532" s="77" t="s">
        <v>8070</v>
      </c>
      <c r="E532" s="77" t="s">
        <v>8212</v>
      </c>
      <c r="F532" s="77" t="s">
        <v>8213</v>
      </c>
      <c r="G532" s="77" t="s">
        <v>6103</v>
      </c>
      <c r="H532" s="77" t="s">
        <v>7947</v>
      </c>
      <c r="I532" s="77" t="s">
        <v>7255</v>
      </c>
      <c r="J532" s="77"/>
      <c r="K532" s="77" t="s">
        <v>24</v>
      </c>
      <c r="L532" s="78"/>
      <c r="M532" s="78"/>
      <c r="N532" s="78"/>
      <c r="O532" s="78"/>
      <c r="P532" s="78"/>
      <c r="Q532" s="77" t="s">
        <v>4803</v>
      </c>
    </row>
    <row r="533" customHeight="1" spans="1:17">
      <c r="A533" s="76"/>
      <c r="B533" s="6" t="s">
        <v>251</v>
      </c>
      <c r="C533" s="6" t="s">
        <v>6277</v>
      </c>
      <c r="D533" s="77" t="s">
        <v>8070</v>
      </c>
      <c r="E533" s="77" t="s">
        <v>8212</v>
      </c>
      <c r="F533" s="77" t="s">
        <v>8213</v>
      </c>
      <c r="G533" s="77" t="s">
        <v>6103</v>
      </c>
      <c r="H533" s="77" t="s">
        <v>8214</v>
      </c>
      <c r="I533" s="77" t="s">
        <v>7882</v>
      </c>
      <c r="J533" s="77"/>
      <c r="K533" s="77" t="s">
        <v>24</v>
      </c>
      <c r="L533" s="78"/>
      <c r="M533" s="78"/>
      <c r="N533" s="78"/>
      <c r="O533" s="78"/>
      <c r="P533" s="78"/>
      <c r="Q533" s="77" t="s">
        <v>4803</v>
      </c>
    </row>
    <row r="534" customHeight="1" spans="1:17">
      <c r="A534" s="76"/>
      <c r="B534" s="6" t="s">
        <v>251</v>
      </c>
      <c r="C534" s="6" t="s">
        <v>5975</v>
      </c>
      <c r="D534" s="77" t="s">
        <v>8070</v>
      </c>
      <c r="E534" s="77" t="s">
        <v>8215</v>
      </c>
      <c r="F534" s="77"/>
      <c r="G534" s="77"/>
      <c r="H534" s="77"/>
      <c r="I534" s="77" t="s">
        <v>7255</v>
      </c>
      <c r="J534" s="77"/>
      <c r="K534" s="77" t="s">
        <v>24</v>
      </c>
      <c r="L534" s="78"/>
      <c r="M534" s="78"/>
      <c r="N534" s="78"/>
      <c r="O534" s="78"/>
      <c r="P534" s="78"/>
      <c r="Q534" s="77" t="s">
        <v>4803</v>
      </c>
    </row>
    <row r="535" customHeight="1" spans="1:17">
      <c r="A535" s="76"/>
      <c r="B535" s="6" t="s">
        <v>251</v>
      </c>
      <c r="C535" s="6" t="s">
        <v>8216</v>
      </c>
      <c r="D535" s="77" t="s">
        <v>8070</v>
      </c>
      <c r="E535" s="77" t="s">
        <v>8217</v>
      </c>
      <c r="F535" s="77" t="s">
        <v>5039</v>
      </c>
      <c r="G535" s="77" t="s">
        <v>6538</v>
      </c>
      <c r="H535" s="77" t="s">
        <v>7950</v>
      </c>
      <c r="I535" s="77" t="s">
        <v>7255</v>
      </c>
      <c r="J535" s="77"/>
      <c r="K535" s="77" t="s">
        <v>24</v>
      </c>
      <c r="L535" s="78"/>
      <c r="M535" s="78"/>
      <c r="N535" s="78"/>
      <c r="O535" s="78"/>
      <c r="P535" s="78"/>
      <c r="Q535" s="77" t="s">
        <v>4803</v>
      </c>
    </row>
    <row r="536" customHeight="1" spans="1:17">
      <c r="A536" s="76"/>
      <c r="B536" s="6" t="s">
        <v>251</v>
      </c>
      <c r="C536" s="6" t="s">
        <v>8218</v>
      </c>
      <c r="D536" s="77" t="s">
        <v>8070</v>
      </c>
      <c r="E536" s="77" t="s">
        <v>8219</v>
      </c>
      <c r="F536" s="77" t="s">
        <v>6096</v>
      </c>
      <c r="G536" s="77" t="s">
        <v>6143</v>
      </c>
      <c r="H536" s="77" t="s">
        <v>8204</v>
      </c>
      <c r="I536" s="77" t="s">
        <v>7255</v>
      </c>
      <c r="J536" s="77"/>
      <c r="K536" s="77" t="s">
        <v>24</v>
      </c>
      <c r="L536" s="78"/>
      <c r="M536" s="78"/>
      <c r="N536" s="78"/>
      <c r="O536" s="78"/>
      <c r="P536" s="78"/>
      <c r="Q536" s="77" t="s">
        <v>4803</v>
      </c>
    </row>
    <row r="537" customHeight="1" spans="1:17">
      <c r="A537" s="76"/>
      <c r="B537" s="6" t="s">
        <v>251</v>
      </c>
      <c r="C537" s="6" t="s">
        <v>7491</v>
      </c>
      <c r="D537" s="77" t="s">
        <v>8070</v>
      </c>
      <c r="E537" s="77" t="s">
        <v>8220</v>
      </c>
      <c r="F537" s="77" t="s">
        <v>5128</v>
      </c>
      <c r="G537" s="77" t="s">
        <v>5104</v>
      </c>
      <c r="H537" s="77" t="s">
        <v>8221</v>
      </c>
      <c r="I537" s="77" t="s">
        <v>7255</v>
      </c>
      <c r="J537" s="77"/>
      <c r="K537" s="77" t="s">
        <v>24</v>
      </c>
      <c r="L537" s="78"/>
      <c r="M537" s="78"/>
      <c r="N537" s="78"/>
      <c r="O537" s="78"/>
      <c r="P537" s="78"/>
      <c r="Q537" s="77" t="s">
        <v>4803</v>
      </c>
    </row>
    <row r="538" customHeight="1" spans="1:17">
      <c r="A538" s="76"/>
      <c r="B538" s="6" t="s">
        <v>251</v>
      </c>
      <c r="C538" s="6" t="s">
        <v>5987</v>
      </c>
      <c r="D538" s="77" t="s">
        <v>8070</v>
      </c>
      <c r="E538" s="77" t="s">
        <v>8222</v>
      </c>
      <c r="F538" s="77"/>
      <c r="G538" s="77"/>
      <c r="H538" s="77"/>
      <c r="I538" s="77"/>
      <c r="J538" s="77"/>
      <c r="K538" s="77" t="s">
        <v>24</v>
      </c>
      <c r="L538" s="78"/>
      <c r="M538" s="78"/>
      <c r="N538" s="78"/>
      <c r="O538" s="78"/>
      <c r="P538" s="78"/>
      <c r="Q538" s="77" t="s">
        <v>4803</v>
      </c>
    </row>
    <row r="539" customHeight="1" spans="1:17">
      <c r="A539" s="76"/>
      <c r="B539" s="6" t="s">
        <v>251</v>
      </c>
      <c r="C539" s="6" t="s">
        <v>8223</v>
      </c>
      <c r="D539" s="77" t="s">
        <v>8070</v>
      </c>
      <c r="E539" s="77" t="s">
        <v>8224</v>
      </c>
      <c r="F539" s="77" t="s">
        <v>5128</v>
      </c>
      <c r="G539" s="77" t="s">
        <v>6103</v>
      </c>
      <c r="H539" s="77" t="s">
        <v>7950</v>
      </c>
      <c r="I539" s="77" t="s">
        <v>7255</v>
      </c>
      <c r="J539" s="77"/>
      <c r="K539" s="77" t="s">
        <v>24</v>
      </c>
      <c r="L539" s="78"/>
      <c r="M539" s="78"/>
      <c r="N539" s="78"/>
      <c r="O539" s="78"/>
      <c r="P539" s="78"/>
      <c r="Q539" s="77" t="s">
        <v>4803</v>
      </c>
    </row>
    <row r="540" customHeight="1" spans="1:17">
      <c r="A540" s="76"/>
      <c r="B540" s="6" t="s">
        <v>251</v>
      </c>
      <c r="C540" s="6" t="s">
        <v>8225</v>
      </c>
      <c r="D540" s="77" t="s">
        <v>8070</v>
      </c>
      <c r="E540" s="77" t="s">
        <v>8226</v>
      </c>
      <c r="F540" s="77" t="s">
        <v>6172</v>
      </c>
      <c r="G540" s="77" t="s">
        <v>6103</v>
      </c>
      <c r="H540" s="77" t="s">
        <v>7950</v>
      </c>
      <c r="I540" s="77" t="s">
        <v>7255</v>
      </c>
      <c r="J540" s="77"/>
      <c r="K540" s="77" t="s">
        <v>24</v>
      </c>
      <c r="L540" s="78"/>
      <c r="M540" s="78"/>
      <c r="N540" s="78"/>
      <c r="O540" s="78"/>
      <c r="P540" s="78"/>
      <c r="Q540" s="77" t="s">
        <v>4803</v>
      </c>
    </row>
    <row r="541" customHeight="1" spans="1:17">
      <c r="A541" s="76"/>
      <c r="B541" s="6" t="s">
        <v>251</v>
      </c>
      <c r="C541" s="6" t="s">
        <v>8227</v>
      </c>
      <c r="D541" s="77" t="s">
        <v>8070</v>
      </c>
      <c r="E541" s="77"/>
      <c r="F541" s="77" t="s">
        <v>8228</v>
      </c>
      <c r="G541" s="77" t="s">
        <v>8229</v>
      </c>
      <c r="H541" s="77" t="s">
        <v>5120</v>
      </c>
      <c r="I541" s="77" t="s">
        <v>7255</v>
      </c>
      <c r="J541" s="77"/>
      <c r="K541" s="77" t="s">
        <v>24</v>
      </c>
      <c r="L541" s="78"/>
      <c r="M541" s="78"/>
      <c r="N541" s="78"/>
      <c r="O541" s="78"/>
      <c r="P541" s="78"/>
      <c r="Q541" s="77" t="s">
        <v>4803</v>
      </c>
    </row>
    <row r="542" customHeight="1" spans="1:17">
      <c r="A542" s="76"/>
      <c r="B542" s="6" t="s">
        <v>251</v>
      </c>
      <c r="C542" s="6" t="s">
        <v>7497</v>
      </c>
      <c r="D542" s="77" t="s">
        <v>8070</v>
      </c>
      <c r="E542" s="77" t="s">
        <v>8230</v>
      </c>
      <c r="F542" s="77" t="s">
        <v>5073</v>
      </c>
      <c r="G542" s="77" t="s">
        <v>6103</v>
      </c>
      <c r="H542" s="77" t="s">
        <v>7950</v>
      </c>
      <c r="I542" s="77" t="s">
        <v>7255</v>
      </c>
      <c r="J542" s="77"/>
      <c r="K542" s="77" t="s">
        <v>24</v>
      </c>
      <c r="L542" s="78"/>
      <c r="M542" s="78"/>
      <c r="N542" s="78"/>
      <c r="O542" s="78"/>
      <c r="P542" s="78"/>
      <c r="Q542" s="77" t="s">
        <v>4803</v>
      </c>
    </row>
    <row r="543" customHeight="1" spans="1:17">
      <c r="A543" s="76"/>
      <c r="B543" s="6" t="s">
        <v>251</v>
      </c>
      <c r="C543" s="6" t="s">
        <v>6256</v>
      </c>
      <c r="D543" s="77" t="s">
        <v>8070</v>
      </c>
      <c r="E543" s="77" t="s">
        <v>8231</v>
      </c>
      <c r="F543" s="77" t="s">
        <v>6902</v>
      </c>
      <c r="G543" s="77" t="s">
        <v>8232</v>
      </c>
      <c r="H543" s="77" t="s">
        <v>7950</v>
      </c>
      <c r="I543" s="77" t="s">
        <v>7255</v>
      </c>
      <c r="J543" s="77"/>
      <c r="K543" s="77" t="s">
        <v>24</v>
      </c>
      <c r="L543" s="78"/>
      <c r="M543" s="78"/>
      <c r="N543" s="78"/>
      <c r="O543" s="78"/>
      <c r="P543" s="78"/>
      <c r="Q543" s="77" t="s">
        <v>4803</v>
      </c>
    </row>
    <row r="544" customHeight="1" spans="1:17">
      <c r="A544" s="76"/>
      <c r="B544" s="6" t="s">
        <v>251</v>
      </c>
      <c r="C544" s="6" t="s">
        <v>8233</v>
      </c>
      <c r="D544" s="77" t="s">
        <v>8070</v>
      </c>
      <c r="E544" s="77" t="s">
        <v>8234</v>
      </c>
      <c r="F544" s="77" t="s">
        <v>6172</v>
      </c>
      <c r="G544" s="77" t="s">
        <v>7365</v>
      </c>
      <c r="H544" s="77" t="s">
        <v>8157</v>
      </c>
      <c r="I544" s="77" t="s">
        <v>7255</v>
      </c>
      <c r="J544" s="77"/>
      <c r="K544" s="77" t="s">
        <v>24</v>
      </c>
      <c r="L544" s="78"/>
      <c r="M544" s="78"/>
      <c r="N544" s="78"/>
      <c r="O544" s="78"/>
      <c r="P544" s="78"/>
      <c r="Q544" s="77" t="s">
        <v>4803</v>
      </c>
    </row>
    <row r="545" customHeight="1" spans="1:17">
      <c r="A545" s="76"/>
      <c r="B545" s="6" t="s">
        <v>251</v>
      </c>
      <c r="C545" s="6" t="s">
        <v>6269</v>
      </c>
      <c r="D545" s="77" t="s">
        <v>8070</v>
      </c>
      <c r="E545" s="77" t="s">
        <v>8235</v>
      </c>
      <c r="F545" s="77" t="s">
        <v>6131</v>
      </c>
      <c r="G545" s="77" t="s">
        <v>8236</v>
      </c>
      <c r="H545" s="77" t="s">
        <v>8157</v>
      </c>
      <c r="I545" s="77" t="s">
        <v>7255</v>
      </c>
      <c r="J545" s="77"/>
      <c r="K545" s="77" t="s">
        <v>24</v>
      </c>
      <c r="L545" s="78"/>
      <c r="M545" s="78"/>
      <c r="N545" s="78"/>
      <c r="O545" s="78"/>
      <c r="P545" s="78"/>
      <c r="Q545" s="77" t="s">
        <v>4803</v>
      </c>
    </row>
    <row r="546" customHeight="1" spans="1:17">
      <c r="A546" s="76"/>
      <c r="B546" s="6" t="s">
        <v>251</v>
      </c>
      <c r="C546" s="6" t="s">
        <v>6269</v>
      </c>
      <c r="D546" s="77" t="s">
        <v>8070</v>
      </c>
      <c r="E546" s="77" t="s">
        <v>8237</v>
      </c>
      <c r="F546" s="77" t="s">
        <v>5518</v>
      </c>
      <c r="G546" s="77" t="s">
        <v>8236</v>
      </c>
      <c r="H546" s="77" t="s">
        <v>8221</v>
      </c>
      <c r="I546" s="77" t="s">
        <v>7255</v>
      </c>
      <c r="J546" s="77"/>
      <c r="K546" s="77" t="s">
        <v>24</v>
      </c>
      <c r="L546" s="78"/>
      <c r="M546" s="78"/>
      <c r="N546" s="78"/>
      <c r="O546" s="78"/>
      <c r="P546" s="78"/>
      <c r="Q546" s="77" t="s">
        <v>4803</v>
      </c>
    </row>
    <row r="547" customHeight="1" spans="1:17">
      <c r="A547" s="76"/>
      <c r="B547" s="6" t="s">
        <v>251</v>
      </c>
      <c r="C547" s="6" t="s">
        <v>6273</v>
      </c>
      <c r="D547" s="77" t="s">
        <v>8070</v>
      </c>
      <c r="E547" s="77" t="s">
        <v>8238</v>
      </c>
      <c r="F547" s="77" t="s">
        <v>5073</v>
      </c>
      <c r="G547" s="77" t="s">
        <v>4885</v>
      </c>
      <c r="H547" s="77" t="s">
        <v>7950</v>
      </c>
      <c r="I547" s="77" t="s">
        <v>7255</v>
      </c>
      <c r="J547" s="77"/>
      <c r="K547" s="77" t="s">
        <v>24</v>
      </c>
      <c r="L547" s="78"/>
      <c r="M547" s="78"/>
      <c r="N547" s="78"/>
      <c r="O547" s="78"/>
      <c r="P547" s="78"/>
      <c r="Q547" s="77" t="s">
        <v>4803</v>
      </c>
    </row>
    <row r="548" customHeight="1" spans="1:17">
      <c r="A548" s="74"/>
      <c r="B548" s="75" t="s">
        <v>8239</v>
      </c>
      <c r="C548" s="74"/>
      <c r="D548" s="74"/>
      <c r="E548" s="74"/>
      <c r="F548" s="74"/>
      <c r="G548" s="74"/>
      <c r="H548" s="74"/>
      <c r="I548" s="74"/>
      <c r="J548" s="74"/>
      <c r="K548" s="74"/>
      <c r="L548" s="74"/>
      <c r="M548" s="74"/>
      <c r="N548" s="74"/>
      <c r="O548" s="74"/>
      <c r="P548" s="74"/>
      <c r="Q548" s="74"/>
    </row>
    <row r="549" customHeight="1" spans="1:17">
      <c r="A549" s="76"/>
      <c r="B549" s="6" t="s">
        <v>7514</v>
      </c>
      <c r="C549" s="6" t="s">
        <v>5289</v>
      </c>
      <c r="D549" s="77" t="s">
        <v>8070</v>
      </c>
      <c r="E549" s="77" t="s">
        <v>8240</v>
      </c>
      <c r="F549" s="77" t="s">
        <v>5339</v>
      </c>
      <c r="G549" s="77" t="s">
        <v>8241</v>
      </c>
      <c r="H549" s="77" t="s">
        <v>7520</v>
      </c>
      <c r="I549" s="77" t="s">
        <v>7520</v>
      </c>
      <c r="J549" s="77"/>
      <c r="K549" s="77" t="s">
        <v>24</v>
      </c>
      <c r="L549" s="78"/>
      <c r="M549" s="78"/>
      <c r="N549" s="78"/>
      <c r="O549" s="78"/>
      <c r="P549" s="78"/>
      <c r="Q549" s="77" t="s">
        <v>4803</v>
      </c>
    </row>
    <row r="550" customHeight="1" spans="1:17">
      <c r="A550" s="76"/>
      <c r="B550" s="6" t="s">
        <v>7514</v>
      </c>
      <c r="C550" s="6" t="s">
        <v>5379</v>
      </c>
      <c r="D550" s="77" t="s">
        <v>8070</v>
      </c>
      <c r="E550" s="77" t="s">
        <v>8242</v>
      </c>
      <c r="F550" s="77" t="s">
        <v>8243</v>
      </c>
      <c r="G550" s="77" t="s">
        <v>8111</v>
      </c>
      <c r="H550" s="77" t="s">
        <v>8244</v>
      </c>
      <c r="I550" s="77" t="s">
        <v>7904</v>
      </c>
      <c r="J550" s="77"/>
      <c r="K550" s="77" t="s">
        <v>24</v>
      </c>
      <c r="L550" s="78"/>
      <c r="M550" s="78"/>
      <c r="N550" s="78"/>
      <c r="O550" s="78"/>
      <c r="P550" s="78"/>
      <c r="Q550" s="77" t="s">
        <v>4803</v>
      </c>
    </row>
    <row r="551" customHeight="1" spans="1:17">
      <c r="A551" s="76"/>
      <c r="B551" s="6" t="s">
        <v>7514</v>
      </c>
      <c r="C551" s="6" t="s">
        <v>5470</v>
      </c>
      <c r="D551" s="77" t="s">
        <v>8070</v>
      </c>
      <c r="E551" s="77" t="s">
        <v>8245</v>
      </c>
      <c r="F551" s="77" t="s">
        <v>8246</v>
      </c>
      <c r="G551" s="77" t="s">
        <v>8247</v>
      </c>
      <c r="H551" s="77" t="s">
        <v>8248</v>
      </c>
      <c r="I551" s="77" t="s">
        <v>7520</v>
      </c>
      <c r="J551" s="77"/>
      <c r="K551" s="77" t="s">
        <v>24</v>
      </c>
      <c r="L551" s="78"/>
      <c r="M551" s="78"/>
      <c r="N551" s="78"/>
      <c r="O551" s="78"/>
      <c r="P551" s="78"/>
      <c r="Q551" s="77" t="s">
        <v>4803</v>
      </c>
    </row>
    <row r="552" customHeight="1" spans="1:17">
      <c r="A552" s="74"/>
      <c r="B552" s="75" t="s">
        <v>8249</v>
      </c>
      <c r="C552" s="74"/>
      <c r="D552" s="74"/>
      <c r="E552" s="74"/>
      <c r="F552" s="74"/>
      <c r="G552" s="74"/>
      <c r="H552" s="74"/>
      <c r="I552" s="74"/>
      <c r="J552" s="74"/>
      <c r="K552" s="74"/>
      <c r="L552" s="74"/>
      <c r="M552" s="74"/>
      <c r="N552" s="74"/>
      <c r="O552" s="74"/>
      <c r="P552" s="74"/>
      <c r="Q552" s="74"/>
    </row>
    <row r="553" customHeight="1" spans="1:17">
      <c r="A553" s="76"/>
      <c r="B553" s="6" t="s">
        <v>277</v>
      </c>
      <c r="C553" s="6" t="s">
        <v>6039</v>
      </c>
      <c r="D553" s="77" t="s">
        <v>8070</v>
      </c>
      <c r="E553" s="77" t="s">
        <v>8250</v>
      </c>
      <c r="F553" s="77" t="s">
        <v>4989</v>
      </c>
      <c r="G553" s="77" t="s">
        <v>6538</v>
      </c>
      <c r="H553" s="77" t="s">
        <v>6020</v>
      </c>
      <c r="I553" s="77" t="s">
        <v>7306</v>
      </c>
      <c r="J553" s="77"/>
      <c r="K553" s="77" t="s">
        <v>24</v>
      </c>
      <c r="L553" s="78"/>
      <c r="M553" s="78"/>
      <c r="N553" s="78"/>
      <c r="O553" s="78"/>
      <c r="P553" s="78"/>
      <c r="Q553" s="77" t="s">
        <v>4803</v>
      </c>
    </row>
    <row r="554" customHeight="1" spans="1:17">
      <c r="A554" s="76"/>
      <c r="B554" s="6" t="s">
        <v>277</v>
      </c>
      <c r="C554" s="6" t="s">
        <v>6006</v>
      </c>
      <c r="D554" s="77" t="s">
        <v>8070</v>
      </c>
      <c r="E554" s="77" t="s">
        <v>8250</v>
      </c>
      <c r="F554" s="77" t="s">
        <v>4989</v>
      </c>
      <c r="G554" s="77" t="s">
        <v>6538</v>
      </c>
      <c r="H554" s="77" t="s">
        <v>6020</v>
      </c>
      <c r="I554" s="77" t="s">
        <v>4813</v>
      </c>
      <c r="J554" s="77"/>
      <c r="K554" s="77" t="s">
        <v>24</v>
      </c>
      <c r="L554" s="78"/>
      <c r="M554" s="78"/>
      <c r="N554" s="78"/>
      <c r="O554" s="78"/>
      <c r="P554" s="78"/>
      <c r="Q554" s="77" t="s">
        <v>4803</v>
      </c>
    </row>
    <row r="555" customHeight="1" spans="1:17">
      <c r="A555" s="76"/>
      <c r="B555" s="6" t="s">
        <v>277</v>
      </c>
      <c r="C555" s="6" t="s">
        <v>6011</v>
      </c>
      <c r="D555" s="77" t="s">
        <v>8070</v>
      </c>
      <c r="E555" s="77" t="s">
        <v>8250</v>
      </c>
      <c r="F555" s="77" t="s">
        <v>4989</v>
      </c>
      <c r="G555" s="77" t="s">
        <v>6538</v>
      </c>
      <c r="H555" s="77" t="s">
        <v>6020</v>
      </c>
      <c r="I555" s="77" t="s">
        <v>5536</v>
      </c>
      <c r="J555" s="77"/>
      <c r="K555" s="77" t="s">
        <v>24</v>
      </c>
      <c r="L555" s="78"/>
      <c r="M555" s="78"/>
      <c r="N555" s="78"/>
      <c r="O555" s="78"/>
      <c r="P555" s="78"/>
      <c r="Q555" s="77" t="s">
        <v>4803</v>
      </c>
    </row>
    <row r="556" customHeight="1" spans="1:17">
      <c r="A556" s="76"/>
      <c r="B556" s="6" t="s">
        <v>277</v>
      </c>
      <c r="C556" s="6" t="s">
        <v>6012</v>
      </c>
      <c r="D556" s="77" t="s">
        <v>8070</v>
      </c>
      <c r="E556" s="77" t="s">
        <v>8251</v>
      </c>
      <c r="F556" s="77" t="s">
        <v>6172</v>
      </c>
      <c r="G556" s="77" t="s">
        <v>6049</v>
      </c>
      <c r="H556" s="77" t="s">
        <v>5690</v>
      </c>
      <c r="I556" s="77" t="s">
        <v>5536</v>
      </c>
      <c r="J556" s="77"/>
      <c r="K556" s="77" t="s">
        <v>24</v>
      </c>
      <c r="L556" s="78"/>
      <c r="M556" s="78"/>
      <c r="N556" s="78"/>
      <c r="O556" s="78"/>
      <c r="P556" s="78"/>
      <c r="Q556" s="77" t="s">
        <v>4803</v>
      </c>
    </row>
    <row r="557" customHeight="1" spans="1:17">
      <c r="A557" s="76"/>
      <c r="B557" s="6" t="s">
        <v>450</v>
      </c>
      <c r="C557" s="6" t="s">
        <v>8252</v>
      </c>
      <c r="D557" s="77" t="s">
        <v>8070</v>
      </c>
      <c r="E557" s="77" t="s">
        <v>8251</v>
      </c>
      <c r="F557" s="77" t="s">
        <v>6172</v>
      </c>
      <c r="G557" s="77" t="s">
        <v>8253</v>
      </c>
      <c r="H557" s="77" t="s">
        <v>5690</v>
      </c>
      <c r="I557" s="77" t="s">
        <v>7306</v>
      </c>
      <c r="J557" s="77"/>
      <c r="K557" s="77" t="s">
        <v>24</v>
      </c>
      <c r="L557" s="78"/>
      <c r="M557" s="78"/>
      <c r="N557" s="78"/>
      <c r="O557" s="78"/>
      <c r="P557" s="78"/>
      <c r="Q557" s="77" t="s">
        <v>4803</v>
      </c>
    </row>
    <row r="558" customHeight="1" spans="1:17">
      <c r="A558" s="74"/>
      <c r="B558" s="75" t="s">
        <v>8249</v>
      </c>
      <c r="C558" s="74"/>
      <c r="D558" s="74"/>
      <c r="E558" s="74"/>
      <c r="F558" s="74"/>
      <c r="G558" s="74"/>
      <c r="H558" s="74"/>
      <c r="I558" s="74"/>
      <c r="J558" s="74"/>
      <c r="K558" s="74"/>
      <c r="L558" s="74"/>
      <c r="M558" s="74"/>
      <c r="N558" s="74"/>
      <c r="O558" s="74"/>
      <c r="P558" s="74"/>
      <c r="Q558" s="74"/>
    </row>
    <row r="559" customHeight="1" spans="1:17">
      <c r="A559" s="76"/>
      <c r="B559" s="6" t="s">
        <v>277</v>
      </c>
      <c r="C559" s="6" t="s">
        <v>7540</v>
      </c>
      <c r="D559" s="77" t="s">
        <v>8070</v>
      </c>
      <c r="E559" s="77" t="s">
        <v>8254</v>
      </c>
      <c r="F559" s="77" t="s">
        <v>5187</v>
      </c>
      <c r="G559" s="77" t="s">
        <v>8255</v>
      </c>
      <c r="H559" s="77" t="s">
        <v>7950</v>
      </c>
      <c r="I559" s="77" t="s">
        <v>7306</v>
      </c>
      <c r="J559" s="77"/>
      <c r="K559" s="77" t="s">
        <v>24</v>
      </c>
      <c r="L559" s="78"/>
      <c r="M559" s="78"/>
      <c r="N559" s="78"/>
      <c r="O559" s="78"/>
      <c r="P559" s="78"/>
      <c r="Q559" s="77" t="s">
        <v>4803</v>
      </c>
    </row>
    <row r="560" customHeight="1" spans="1:17">
      <c r="A560" s="76"/>
      <c r="B560" s="6" t="s">
        <v>277</v>
      </c>
      <c r="C560" s="6" t="s">
        <v>8256</v>
      </c>
      <c r="D560" s="77" t="s">
        <v>8070</v>
      </c>
      <c r="E560" s="77" t="s">
        <v>8257</v>
      </c>
      <c r="F560" s="77" t="s">
        <v>8258</v>
      </c>
      <c r="G560" s="77" t="s">
        <v>6902</v>
      </c>
      <c r="H560" s="77" t="s">
        <v>5688</v>
      </c>
      <c r="I560" s="77" t="s">
        <v>7306</v>
      </c>
      <c r="J560" s="77"/>
      <c r="K560" s="77" t="s">
        <v>24</v>
      </c>
      <c r="L560" s="78"/>
      <c r="M560" s="78"/>
      <c r="N560" s="78"/>
      <c r="O560" s="78"/>
      <c r="P560" s="78"/>
      <c r="Q560" s="77" t="s">
        <v>4803</v>
      </c>
    </row>
    <row r="561" customHeight="1" spans="1:17">
      <c r="A561" s="76"/>
      <c r="B561" s="6" t="s">
        <v>277</v>
      </c>
      <c r="C561" s="6" t="s">
        <v>8259</v>
      </c>
      <c r="D561" s="77" t="s">
        <v>8070</v>
      </c>
      <c r="E561" s="77" t="s">
        <v>8257</v>
      </c>
      <c r="F561" s="77" t="s">
        <v>8258</v>
      </c>
      <c r="G561" s="77" t="s">
        <v>6902</v>
      </c>
      <c r="H561" s="77" t="s">
        <v>5688</v>
      </c>
      <c r="I561" s="77" t="s">
        <v>7995</v>
      </c>
      <c r="J561" s="77"/>
      <c r="K561" s="77" t="s">
        <v>24</v>
      </c>
      <c r="L561" s="78"/>
      <c r="M561" s="78"/>
      <c r="N561" s="78"/>
      <c r="O561" s="78"/>
      <c r="P561" s="78"/>
      <c r="Q561" s="77" t="s">
        <v>4803</v>
      </c>
    </row>
    <row r="562" customHeight="1" spans="1:17">
      <c r="A562" s="76"/>
      <c r="B562" s="6" t="s">
        <v>277</v>
      </c>
      <c r="C562" s="6" t="s">
        <v>6031</v>
      </c>
      <c r="D562" s="77" t="s">
        <v>8070</v>
      </c>
      <c r="E562" s="77" t="s">
        <v>8260</v>
      </c>
      <c r="F562" s="77" t="s">
        <v>6227</v>
      </c>
      <c r="G562" s="77" t="s">
        <v>8261</v>
      </c>
      <c r="H562" s="77" t="s">
        <v>8262</v>
      </c>
      <c r="I562" s="77" t="s">
        <v>7306</v>
      </c>
      <c r="J562" s="77"/>
      <c r="K562" s="77" t="s">
        <v>24</v>
      </c>
      <c r="L562" s="78"/>
      <c r="M562" s="78"/>
      <c r="N562" s="78"/>
      <c r="O562" s="78"/>
      <c r="P562" s="78"/>
      <c r="Q562" s="77" t="s">
        <v>4803</v>
      </c>
    </row>
    <row r="563" customHeight="1" spans="1:17">
      <c r="A563" s="76"/>
      <c r="B563" s="6" t="s">
        <v>277</v>
      </c>
      <c r="C563" s="6" t="s">
        <v>6065</v>
      </c>
      <c r="D563" s="77" t="s">
        <v>8070</v>
      </c>
      <c r="E563" s="77" t="s">
        <v>8260</v>
      </c>
      <c r="F563" s="77" t="s">
        <v>6227</v>
      </c>
      <c r="G563" s="77" t="s">
        <v>8261</v>
      </c>
      <c r="H563" s="77" t="s">
        <v>8263</v>
      </c>
      <c r="I563" s="77" t="s">
        <v>7995</v>
      </c>
      <c r="J563" s="77"/>
      <c r="K563" s="77" t="s">
        <v>24</v>
      </c>
      <c r="L563" s="78"/>
      <c r="M563" s="78"/>
      <c r="N563" s="78"/>
      <c r="O563" s="78"/>
      <c r="P563" s="78"/>
      <c r="Q563" s="77" t="s">
        <v>4803</v>
      </c>
    </row>
    <row r="564" customHeight="1" spans="1:17">
      <c r="A564" s="76"/>
      <c r="B564" s="6" t="s">
        <v>277</v>
      </c>
      <c r="C564" s="6" t="s">
        <v>8259</v>
      </c>
      <c r="D564" s="77" t="s">
        <v>8070</v>
      </c>
      <c r="E564" s="77" t="s">
        <v>8264</v>
      </c>
      <c r="F564" s="77" t="s">
        <v>6979</v>
      </c>
      <c r="G564" s="77" t="s">
        <v>6902</v>
      </c>
      <c r="H564" s="77" t="s">
        <v>8265</v>
      </c>
      <c r="I564" s="77" t="s">
        <v>7995</v>
      </c>
      <c r="J564" s="77"/>
      <c r="K564" s="77" t="s">
        <v>24</v>
      </c>
      <c r="L564" s="78"/>
      <c r="M564" s="78"/>
      <c r="N564" s="78"/>
      <c r="O564" s="78"/>
      <c r="P564" s="78"/>
      <c r="Q564" s="77" t="s">
        <v>4803</v>
      </c>
    </row>
    <row r="565" customHeight="1" spans="1:17">
      <c r="A565" s="76"/>
      <c r="B565" s="6" t="s">
        <v>277</v>
      </c>
      <c r="C565" s="6" t="s">
        <v>8259</v>
      </c>
      <c r="D565" s="77" t="s">
        <v>8070</v>
      </c>
      <c r="E565" s="77" t="s">
        <v>8266</v>
      </c>
      <c r="F565" s="77" t="s">
        <v>6118</v>
      </c>
      <c r="G565" s="77" t="s">
        <v>8267</v>
      </c>
      <c r="H565" s="77" t="s">
        <v>8268</v>
      </c>
      <c r="I565" s="77" t="s">
        <v>7995</v>
      </c>
      <c r="J565" s="77"/>
      <c r="K565" s="77" t="s">
        <v>24</v>
      </c>
      <c r="L565" s="78"/>
      <c r="M565" s="78"/>
      <c r="N565" s="78"/>
      <c r="O565" s="78"/>
      <c r="P565" s="78"/>
      <c r="Q565" s="77" t="s">
        <v>4803</v>
      </c>
    </row>
    <row r="566" customHeight="1" spans="1:17">
      <c r="A566" s="76"/>
      <c r="B566" s="6" t="s">
        <v>277</v>
      </c>
      <c r="C566" s="6" t="s">
        <v>6043</v>
      </c>
      <c r="D566" s="77" t="s">
        <v>8070</v>
      </c>
      <c r="E566" s="77" t="s">
        <v>8269</v>
      </c>
      <c r="F566" s="77" t="s">
        <v>5203</v>
      </c>
      <c r="G566" s="77" t="s">
        <v>4850</v>
      </c>
      <c r="H566" s="77" t="s">
        <v>8270</v>
      </c>
      <c r="I566" s="77" t="s">
        <v>7995</v>
      </c>
      <c r="J566" s="77"/>
      <c r="K566" s="77" t="s">
        <v>24</v>
      </c>
      <c r="L566" s="78"/>
      <c r="M566" s="78"/>
      <c r="N566" s="78"/>
      <c r="O566" s="78"/>
      <c r="P566" s="78"/>
      <c r="Q566" s="77" t="s">
        <v>4803</v>
      </c>
    </row>
    <row r="567" customHeight="1" spans="1:17">
      <c r="A567" s="76"/>
      <c r="B567" s="6" t="s">
        <v>277</v>
      </c>
      <c r="C567" s="6" t="s">
        <v>6050</v>
      </c>
      <c r="D567" s="77" t="s">
        <v>8070</v>
      </c>
      <c r="E567" s="77" t="s">
        <v>8271</v>
      </c>
      <c r="F567" s="77" t="s">
        <v>4983</v>
      </c>
      <c r="G567" s="77" t="s">
        <v>8272</v>
      </c>
      <c r="H567" s="77" t="s">
        <v>8080</v>
      </c>
      <c r="I567" s="77" t="s">
        <v>7995</v>
      </c>
      <c r="J567" s="77"/>
      <c r="K567" s="77" t="s">
        <v>24</v>
      </c>
      <c r="L567" s="78"/>
      <c r="M567" s="78"/>
      <c r="N567" s="78"/>
      <c r="O567" s="78"/>
      <c r="P567" s="78"/>
      <c r="Q567" s="77" t="s">
        <v>4803</v>
      </c>
    </row>
    <row r="568" customHeight="1" spans="1:17">
      <c r="A568" s="76"/>
      <c r="B568" s="6" t="s">
        <v>277</v>
      </c>
      <c r="C568" s="6" t="s">
        <v>6050</v>
      </c>
      <c r="D568" s="77" t="s">
        <v>8070</v>
      </c>
      <c r="E568" s="77"/>
      <c r="F568" s="77" t="s">
        <v>8273</v>
      </c>
      <c r="G568" s="77" t="s">
        <v>8274</v>
      </c>
      <c r="H568" s="77" t="s">
        <v>8275</v>
      </c>
      <c r="I568" s="77" t="s">
        <v>7995</v>
      </c>
      <c r="J568" s="77"/>
      <c r="K568" s="77" t="s">
        <v>24</v>
      </c>
      <c r="L568" s="78"/>
      <c r="M568" s="78"/>
      <c r="N568" s="78"/>
      <c r="O568" s="78"/>
      <c r="P568" s="78"/>
      <c r="Q568" s="77" t="s">
        <v>4803</v>
      </c>
    </row>
    <row r="569" customHeight="1" spans="1:17">
      <c r="A569" s="76"/>
      <c r="B569" s="6" t="s">
        <v>277</v>
      </c>
      <c r="C569" s="6" t="s">
        <v>6056</v>
      </c>
      <c r="D569" s="77" t="s">
        <v>8070</v>
      </c>
      <c r="E569" s="77" t="s">
        <v>8276</v>
      </c>
      <c r="F569" s="77" t="s">
        <v>8277</v>
      </c>
      <c r="G569" s="77" t="s">
        <v>8278</v>
      </c>
      <c r="H569" s="77" t="s">
        <v>6028</v>
      </c>
      <c r="I569" s="77" t="s">
        <v>7995</v>
      </c>
      <c r="J569" s="77"/>
      <c r="K569" s="77" t="s">
        <v>24</v>
      </c>
      <c r="L569" s="78"/>
      <c r="M569" s="78"/>
      <c r="N569" s="78"/>
      <c r="O569" s="78"/>
      <c r="P569" s="78"/>
      <c r="Q569" s="77" t="s">
        <v>4803</v>
      </c>
    </row>
    <row r="570" customHeight="1" spans="1:17">
      <c r="A570" s="76"/>
      <c r="B570" s="6" t="s">
        <v>277</v>
      </c>
      <c r="C570" s="6" t="s">
        <v>6056</v>
      </c>
      <c r="D570" s="77" t="s">
        <v>8070</v>
      </c>
      <c r="E570" s="77" t="s">
        <v>8279</v>
      </c>
      <c r="F570" s="77" t="s">
        <v>8277</v>
      </c>
      <c r="G570" s="77" t="s">
        <v>8280</v>
      </c>
      <c r="H570" s="77" t="s">
        <v>8281</v>
      </c>
      <c r="I570" s="77" t="s">
        <v>7995</v>
      </c>
      <c r="J570" s="77"/>
      <c r="K570" s="77" t="s">
        <v>24</v>
      </c>
      <c r="L570" s="78"/>
      <c r="M570" s="78"/>
      <c r="N570" s="78"/>
      <c r="O570" s="78"/>
      <c r="P570" s="78"/>
      <c r="Q570" s="77" t="s">
        <v>4803</v>
      </c>
    </row>
    <row r="571" customHeight="1" spans="1:17">
      <c r="A571" s="76"/>
      <c r="B571" s="6" t="s">
        <v>277</v>
      </c>
      <c r="C571" s="6" t="s">
        <v>8282</v>
      </c>
      <c r="D571" s="77" t="s">
        <v>8070</v>
      </c>
      <c r="E571" s="77" t="s">
        <v>8283</v>
      </c>
      <c r="F571" s="77" t="s">
        <v>8284</v>
      </c>
      <c r="G571" s="77" t="s">
        <v>8285</v>
      </c>
      <c r="H571" s="77" t="s">
        <v>8157</v>
      </c>
      <c r="I571" s="77" t="s">
        <v>7306</v>
      </c>
      <c r="J571" s="77"/>
      <c r="K571" s="77" t="s">
        <v>24</v>
      </c>
      <c r="L571" s="78"/>
      <c r="M571" s="78"/>
      <c r="N571" s="78"/>
      <c r="O571" s="78"/>
      <c r="P571" s="78"/>
      <c r="Q571" s="77" t="s">
        <v>4803</v>
      </c>
    </row>
    <row r="572" customHeight="1" spans="1:17">
      <c r="A572" s="76"/>
      <c r="B572" s="6" t="s">
        <v>450</v>
      </c>
      <c r="C572" s="6" t="s">
        <v>8286</v>
      </c>
      <c r="D572" s="77" t="s">
        <v>8070</v>
      </c>
      <c r="E572" s="77" t="s">
        <v>8283</v>
      </c>
      <c r="F572" s="77" t="s">
        <v>8284</v>
      </c>
      <c r="G572" s="77" t="s">
        <v>8285</v>
      </c>
      <c r="H572" s="77" t="s">
        <v>8157</v>
      </c>
      <c r="I572" s="77" t="s">
        <v>7306</v>
      </c>
      <c r="J572" s="77"/>
      <c r="K572" s="77" t="s">
        <v>24</v>
      </c>
      <c r="L572" s="78"/>
      <c r="M572" s="78"/>
      <c r="N572" s="78"/>
      <c r="O572" s="78"/>
      <c r="P572" s="78"/>
      <c r="Q572" s="77" t="s">
        <v>4803</v>
      </c>
    </row>
    <row r="573" customHeight="1" spans="1:17">
      <c r="A573" s="74"/>
      <c r="B573" s="75" t="s">
        <v>8249</v>
      </c>
      <c r="C573" s="74"/>
      <c r="D573" s="74"/>
      <c r="E573" s="74"/>
      <c r="F573" s="74"/>
      <c r="G573" s="74"/>
      <c r="H573" s="74"/>
      <c r="I573" s="74"/>
      <c r="J573" s="74"/>
      <c r="K573" s="74"/>
      <c r="L573" s="74"/>
      <c r="M573" s="74"/>
      <c r="N573" s="74"/>
      <c r="O573" s="74"/>
      <c r="P573" s="74"/>
      <c r="Q573" s="74"/>
    </row>
    <row r="574" customHeight="1" spans="1:17">
      <c r="A574" s="76"/>
      <c r="B574" s="6" t="s">
        <v>277</v>
      </c>
      <c r="C574" s="6" t="s">
        <v>7992</v>
      </c>
      <c r="D574" s="77" t="s">
        <v>8070</v>
      </c>
      <c r="E574" s="77" t="s">
        <v>8287</v>
      </c>
      <c r="F574" s="77" t="s">
        <v>5869</v>
      </c>
      <c r="G574" s="77" t="s">
        <v>6809</v>
      </c>
      <c r="H574" s="77" t="s">
        <v>5120</v>
      </c>
      <c r="I574" s="77" t="s">
        <v>7995</v>
      </c>
      <c r="J574" s="77"/>
      <c r="K574" s="77" t="s">
        <v>24</v>
      </c>
      <c r="L574" s="78"/>
      <c r="M574" s="78"/>
      <c r="N574" s="78"/>
      <c r="O574" s="78"/>
      <c r="P574" s="78"/>
      <c r="Q574" s="77" t="s">
        <v>4803</v>
      </c>
    </row>
    <row r="575" customHeight="1" spans="1:17">
      <c r="A575" s="76"/>
      <c r="B575" s="6" t="s">
        <v>277</v>
      </c>
      <c r="C575" s="6" t="s">
        <v>6070</v>
      </c>
      <c r="D575" s="77" t="s">
        <v>8070</v>
      </c>
      <c r="E575" s="77" t="s">
        <v>8288</v>
      </c>
      <c r="F575" s="77" t="s">
        <v>8289</v>
      </c>
      <c r="G575" s="77" t="s">
        <v>4854</v>
      </c>
      <c r="H575" s="77" t="s">
        <v>7525</v>
      </c>
      <c r="I575" s="77" t="s">
        <v>7995</v>
      </c>
      <c r="J575" s="77"/>
      <c r="K575" s="77" t="s">
        <v>24</v>
      </c>
      <c r="L575" s="78"/>
      <c r="M575" s="78"/>
      <c r="N575" s="78"/>
      <c r="O575" s="78"/>
      <c r="P575" s="78"/>
      <c r="Q575" s="77" t="s">
        <v>4803</v>
      </c>
    </row>
    <row r="576" customHeight="1" spans="1:17">
      <c r="A576" s="76"/>
      <c r="B576" s="6" t="s">
        <v>277</v>
      </c>
      <c r="C576" s="6" t="s">
        <v>6075</v>
      </c>
      <c r="D576" s="77" t="s">
        <v>8070</v>
      </c>
      <c r="E576" s="77" t="s">
        <v>8290</v>
      </c>
      <c r="F576" s="77" t="s">
        <v>6008</v>
      </c>
      <c r="G576" s="77" t="s">
        <v>6902</v>
      </c>
      <c r="H576" s="77" t="s">
        <v>8291</v>
      </c>
      <c r="I576" s="77" t="s">
        <v>7995</v>
      </c>
      <c r="J576" s="77"/>
      <c r="K576" s="77" t="s">
        <v>24</v>
      </c>
      <c r="L576" s="78"/>
      <c r="M576" s="78"/>
      <c r="N576" s="78"/>
      <c r="O576" s="78"/>
      <c r="P576" s="78"/>
      <c r="Q576" s="77" t="s">
        <v>4803</v>
      </c>
    </row>
    <row r="577" customHeight="1" spans="1:17">
      <c r="A577" s="76"/>
      <c r="B577" s="6" t="s">
        <v>277</v>
      </c>
      <c r="C577" s="6" t="s">
        <v>8292</v>
      </c>
      <c r="D577" s="77" t="s">
        <v>8070</v>
      </c>
      <c r="E577" s="77" t="s">
        <v>8293</v>
      </c>
      <c r="F577" s="77" t="s">
        <v>8294</v>
      </c>
      <c r="G577" s="77" t="s">
        <v>5096</v>
      </c>
      <c r="H577" s="77" t="s">
        <v>5197</v>
      </c>
      <c r="I577" s="77" t="s">
        <v>7306</v>
      </c>
      <c r="J577" s="77"/>
      <c r="K577" s="77" t="s">
        <v>24</v>
      </c>
      <c r="L577" s="78"/>
      <c r="M577" s="78"/>
      <c r="N577" s="78"/>
      <c r="O577" s="78"/>
      <c r="P577" s="78"/>
      <c r="Q577" s="77" t="s">
        <v>4803</v>
      </c>
    </row>
    <row r="578" customHeight="1" spans="1:17">
      <c r="A578" s="76"/>
      <c r="B578" s="6" t="s">
        <v>277</v>
      </c>
      <c r="C578" s="6" t="s">
        <v>8295</v>
      </c>
      <c r="D578" s="77" t="s">
        <v>8070</v>
      </c>
      <c r="E578" s="77" t="s">
        <v>8293</v>
      </c>
      <c r="F578" s="77" t="s">
        <v>8294</v>
      </c>
      <c r="G578" s="77" t="s">
        <v>5096</v>
      </c>
      <c r="H578" s="77" t="s">
        <v>5197</v>
      </c>
      <c r="I578" s="77" t="s">
        <v>5536</v>
      </c>
      <c r="J578" s="77"/>
      <c r="K578" s="77" t="s">
        <v>24</v>
      </c>
      <c r="L578" s="78"/>
      <c r="M578" s="78"/>
      <c r="N578" s="78"/>
      <c r="O578" s="78"/>
      <c r="P578" s="78"/>
      <c r="Q578" s="77" t="s">
        <v>4803</v>
      </c>
    </row>
    <row r="579" customHeight="1" spans="1:17">
      <c r="A579" s="76"/>
      <c r="B579" s="6" t="s">
        <v>277</v>
      </c>
      <c r="C579" s="6" t="s">
        <v>6099</v>
      </c>
      <c r="D579" s="77" t="s">
        <v>8070</v>
      </c>
      <c r="E579" s="77" t="s">
        <v>8296</v>
      </c>
      <c r="F579" s="77" t="s">
        <v>5535</v>
      </c>
      <c r="G579" s="77" t="s">
        <v>8297</v>
      </c>
      <c r="H579" s="77" t="s">
        <v>7971</v>
      </c>
      <c r="I579" s="77" t="s">
        <v>7306</v>
      </c>
      <c r="J579" s="77"/>
      <c r="K579" s="77" t="s">
        <v>24</v>
      </c>
      <c r="L579" s="78"/>
      <c r="M579" s="78"/>
      <c r="N579" s="78"/>
      <c r="O579" s="78"/>
      <c r="P579" s="78"/>
      <c r="Q579" s="77" t="s">
        <v>4803</v>
      </c>
    </row>
    <row r="580" customHeight="1" spans="1:17">
      <c r="A580" s="74"/>
      <c r="B580" s="75" t="s">
        <v>8298</v>
      </c>
      <c r="C580" s="74"/>
      <c r="D580" s="74"/>
      <c r="E580" s="74"/>
      <c r="F580" s="74"/>
      <c r="G580" s="74"/>
      <c r="H580" s="74"/>
      <c r="I580" s="74"/>
      <c r="J580" s="74"/>
      <c r="K580" s="74"/>
      <c r="L580" s="74"/>
      <c r="M580" s="74"/>
      <c r="N580" s="74"/>
      <c r="O580" s="74"/>
      <c r="P580" s="74"/>
      <c r="Q580" s="74"/>
    </row>
    <row r="581" customHeight="1" spans="1:17">
      <c r="A581" s="76"/>
      <c r="B581" s="6" t="s">
        <v>450</v>
      </c>
      <c r="C581" s="6" t="s">
        <v>7999</v>
      </c>
      <c r="D581" s="77" t="s">
        <v>8070</v>
      </c>
      <c r="E581" s="77" t="s">
        <v>8299</v>
      </c>
      <c r="F581" s="77" t="s">
        <v>4845</v>
      </c>
      <c r="G581" s="77" t="s">
        <v>5039</v>
      </c>
      <c r="H581" s="77" t="s">
        <v>8300</v>
      </c>
      <c r="I581" s="77" t="s">
        <v>7995</v>
      </c>
      <c r="J581" s="77"/>
      <c r="K581" s="77" t="s">
        <v>24</v>
      </c>
      <c r="L581" s="78"/>
      <c r="M581" s="78"/>
      <c r="N581" s="78"/>
      <c r="O581" s="78"/>
      <c r="P581" s="78"/>
      <c r="Q581" s="77" t="s">
        <v>4803</v>
      </c>
    </row>
    <row r="582" customHeight="1" spans="1:17">
      <c r="A582" s="76"/>
      <c r="B582" s="6" t="s">
        <v>450</v>
      </c>
      <c r="C582" s="6" t="s">
        <v>4978</v>
      </c>
      <c r="D582" s="77" t="s">
        <v>8070</v>
      </c>
      <c r="E582" s="77" t="s">
        <v>8301</v>
      </c>
      <c r="F582" s="77" t="s">
        <v>8284</v>
      </c>
      <c r="G582" s="77" t="s">
        <v>4897</v>
      </c>
      <c r="H582" s="77" t="s">
        <v>8302</v>
      </c>
      <c r="I582" s="77" t="s">
        <v>7520</v>
      </c>
      <c r="J582" s="77"/>
      <c r="K582" s="77" t="s">
        <v>24</v>
      </c>
      <c r="L582" s="78"/>
      <c r="M582" s="78"/>
      <c r="N582" s="78"/>
      <c r="O582" s="78"/>
      <c r="P582" s="78"/>
      <c r="Q582" s="77" t="s">
        <v>4803</v>
      </c>
    </row>
    <row r="583" customHeight="1" spans="1:17">
      <c r="A583" s="76"/>
      <c r="B583" s="6" t="s">
        <v>450</v>
      </c>
      <c r="C583" s="6" t="s">
        <v>4984</v>
      </c>
      <c r="D583" s="77" t="s">
        <v>8070</v>
      </c>
      <c r="E583" s="77" t="s">
        <v>8303</v>
      </c>
      <c r="F583" s="77" t="s">
        <v>8284</v>
      </c>
      <c r="G583" s="77" t="s">
        <v>8285</v>
      </c>
      <c r="H583" s="77" t="s">
        <v>8157</v>
      </c>
      <c r="I583" s="77" t="s">
        <v>7995</v>
      </c>
      <c r="J583" s="77"/>
      <c r="K583" s="77" t="s">
        <v>24</v>
      </c>
      <c r="L583" s="78"/>
      <c r="M583" s="78"/>
      <c r="N583" s="78"/>
      <c r="O583" s="78"/>
      <c r="P583" s="78"/>
      <c r="Q583" s="77" t="s">
        <v>4803</v>
      </c>
    </row>
    <row r="584" customHeight="1" spans="1:17">
      <c r="A584" s="76"/>
      <c r="B584" s="6" t="s">
        <v>450</v>
      </c>
      <c r="C584" s="6" t="s">
        <v>5012</v>
      </c>
      <c r="D584" s="77" t="s">
        <v>8070</v>
      </c>
      <c r="E584" s="77" t="s">
        <v>8304</v>
      </c>
      <c r="F584" s="77" t="s">
        <v>8305</v>
      </c>
      <c r="G584" s="77" t="s">
        <v>5637</v>
      </c>
      <c r="H584" s="77" t="s">
        <v>8306</v>
      </c>
      <c r="I584" s="77" t="s">
        <v>7520</v>
      </c>
      <c r="J584" s="77"/>
      <c r="K584" s="77" t="s">
        <v>24</v>
      </c>
      <c r="L584" s="78"/>
      <c r="M584" s="78"/>
      <c r="N584" s="78"/>
      <c r="O584" s="78"/>
      <c r="P584" s="78"/>
      <c r="Q584" s="77" t="s">
        <v>4803</v>
      </c>
    </row>
    <row r="585" customHeight="1" spans="1:17">
      <c r="A585" s="76"/>
      <c r="B585" s="6" t="s">
        <v>450</v>
      </c>
      <c r="C585" s="6" t="s">
        <v>5021</v>
      </c>
      <c r="D585" s="77" t="s">
        <v>8070</v>
      </c>
      <c r="E585" s="77" t="s">
        <v>8307</v>
      </c>
      <c r="F585" s="77" t="s">
        <v>8308</v>
      </c>
      <c r="G585" s="77" t="s">
        <v>8272</v>
      </c>
      <c r="H585" s="77" t="s">
        <v>8309</v>
      </c>
      <c r="I585" s="77" t="s">
        <v>7520</v>
      </c>
      <c r="J585" s="77"/>
      <c r="K585" s="77" t="s">
        <v>24</v>
      </c>
      <c r="L585" s="78"/>
      <c r="M585" s="78"/>
      <c r="N585" s="78"/>
      <c r="O585" s="78"/>
      <c r="P585" s="78"/>
      <c r="Q585" s="77" t="s">
        <v>4803</v>
      </c>
    </row>
    <row r="586" customHeight="1" spans="1:17">
      <c r="A586" s="76"/>
      <c r="B586" s="6" t="s">
        <v>450</v>
      </c>
      <c r="C586" s="6" t="s">
        <v>5021</v>
      </c>
      <c r="D586" s="77" t="s">
        <v>8070</v>
      </c>
      <c r="E586" s="77" t="s">
        <v>8310</v>
      </c>
      <c r="F586" s="77" t="s">
        <v>8308</v>
      </c>
      <c r="G586" s="77" t="s">
        <v>8272</v>
      </c>
      <c r="H586" s="77" t="s">
        <v>8309</v>
      </c>
      <c r="I586" s="77" t="s">
        <v>7520</v>
      </c>
      <c r="J586" s="77"/>
      <c r="K586" s="77" t="s">
        <v>24</v>
      </c>
      <c r="L586" s="78"/>
      <c r="M586" s="78"/>
      <c r="N586" s="78"/>
      <c r="O586" s="78"/>
      <c r="P586" s="78"/>
      <c r="Q586" s="77" t="s">
        <v>4803</v>
      </c>
    </row>
    <row r="587" customHeight="1" spans="1:17">
      <c r="A587" s="76"/>
      <c r="B587" s="6" t="s">
        <v>450</v>
      </c>
      <c r="C587" s="6" t="s">
        <v>8311</v>
      </c>
      <c r="D587" s="77" t="s">
        <v>8070</v>
      </c>
      <c r="E587" s="77" t="s">
        <v>8312</v>
      </c>
      <c r="F587" s="77" t="s">
        <v>8313</v>
      </c>
      <c r="G587" s="77" t="s">
        <v>4854</v>
      </c>
      <c r="H587" s="77" t="s">
        <v>8314</v>
      </c>
      <c r="I587" s="77" t="s">
        <v>7520</v>
      </c>
      <c r="J587" s="77"/>
      <c r="K587" s="77" t="s">
        <v>24</v>
      </c>
      <c r="L587" s="78"/>
      <c r="M587" s="78"/>
      <c r="N587" s="78"/>
      <c r="O587" s="78"/>
      <c r="P587" s="78"/>
      <c r="Q587" s="77" t="s">
        <v>4803</v>
      </c>
    </row>
    <row r="588" customHeight="1" spans="1:17">
      <c r="A588" s="76"/>
      <c r="B588" s="6" t="s">
        <v>7596</v>
      </c>
      <c r="C588" s="6" t="s">
        <v>5183</v>
      </c>
      <c r="D588" s="77" t="s">
        <v>8070</v>
      </c>
      <c r="E588" s="77"/>
      <c r="F588" s="77" t="s">
        <v>5196</v>
      </c>
      <c r="G588" s="77" t="s">
        <v>5440</v>
      </c>
      <c r="H588" s="77" t="s">
        <v>8315</v>
      </c>
      <c r="I588" s="77" t="s">
        <v>7264</v>
      </c>
      <c r="J588" s="77"/>
      <c r="K588" s="77" t="s">
        <v>24</v>
      </c>
      <c r="L588" s="78"/>
      <c r="M588" s="78"/>
      <c r="N588" s="78"/>
      <c r="O588" s="78"/>
      <c r="P588" s="78"/>
      <c r="Q588" s="77" t="s">
        <v>4803</v>
      </c>
    </row>
    <row r="589" customHeight="1" spans="1:17">
      <c r="A589" s="74"/>
      <c r="B589" s="75" t="s">
        <v>8316</v>
      </c>
      <c r="C589" s="74"/>
      <c r="D589" s="74"/>
      <c r="E589" s="74"/>
      <c r="F589" s="74"/>
      <c r="G589" s="74"/>
      <c r="H589" s="74"/>
      <c r="I589" s="74"/>
      <c r="J589" s="74"/>
      <c r="K589" s="74"/>
      <c r="L589" s="74"/>
      <c r="M589" s="74"/>
      <c r="N589" s="74"/>
      <c r="O589" s="74"/>
      <c r="P589" s="74"/>
      <c r="Q589" s="74"/>
    </row>
    <row r="590" customHeight="1" spans="1:17">
      <c r="A590" s="76"/>
      <c r="B590" s="6" t="s">
        <v>7602</v>
      </c>
      <c r="C590" s="6" t="s">
        <v>5070</v>
      </c>
      <c r="D590" s="77" t="s">
        <v>8070</v>
      </c>
      <c r="E590" s="77"/>
      <c r="F590" s="77" t="s">
        <v>8317</v>
      </c>
      <c r="G590" s="77" t="s">
        <v>5051</v>
      </c>
      <c r="H590" s="77" t="s">
        <v>8022</v>
      </c>
      <c r="I590" s="77" t="s">
        <v>7306</v>
      </c>
      <c r="J590" s="77"/>
      <c r="K590" s="77" t="s">
        <v>24</v>
      </c>
      <c r="L590" s="78"/>
      <c r="M590" s="78"/>
      <c r="N590" s="78"/>
      <c r="O590" s="78"/>
      <c r="P590" s="78"/>
      <c r="Q590" s="77" t="s">
        <v>4803</v>
      </c>
    </row>
    <row r="591" customHeight="1" spans="1:17">
      <c r="A591" s="76"/>
      <c r="B591" s="6" t="s">
        <v>7602</v>
      </c>
      <c r="C591" s="6" t="s">
        <v>5079</v>
      </c>
      <c r="D591" s="77" t="s">
        <v>8070</v>
      </c>
      <c r="E591" s="77" t="s">
        <v>8318</v>
      </c>
      <c r="F591" s="77" t="s">
        <v>5869</v>
      </c>
      <c r="G591" s="77" t="s">
        <v>5060</v>
      </c>
      <c r="H591" s="77" t="s">
        <v>6821</v>
      </c>
      <c r="I591" s="77" t="s">
        <v>7995</v>
      </c>
      <c r="J591" s="77"/>
      <c r="K591" s="77" t="s">
        <v>24</v>
      </c>
      <c r="L591" s="78"/>
      <c r="M591" s="78"/>
      <c r="N591" s="78"/>
      <c r="O591" s="78"/>
      <c r="P591" s="78"/>
      <c r="Q591" s="77" t="s">
        <v>4803</v>
      </c>
    </row>
    <row r="592" customHeight="1" spans="1:17">
      <c r="A592" s="76"/>
      <c r="B592" s="6" t="s">
        <v>7602</v>
      </c>
      <c r="C592" s="6" t="s">
        <v>5084</v>
      </c>
      <c r="D592" s="77" t="s">
        <v>8070</v>
      </c>
      <c r="E592" s="77"/>
      <c r="F592" s="77" t="s">
        <v>5192</v>
      </c>
      <c r="G592" s="77" t="s">
        <v>8319</v>
      </c>
      <c r="H592" s="77" t="s">
        <v>6821</v>
      </c>
      <c r="I592" s="77" t="s">
        <v>7995</v>
      </c>
      <c r="J592" s="77"/>
      <c r="K592" s="77" t="s">
        <v>24</v>
      </c>
      <c r="L592" s="78"/>
      <c r="M592" s="78"/>
      <c r="N592" s="78"/>
      <c r="O592" s="78"/>
      <c r="P592" s="78"/>
      <c r="Q592" s="77" t="s">
        <v>4803</v>
      </c>
    </row>
    <row r="593" customHeight="1" spans="1:17">
      <c r="A593" s="76"/>
      <c r="B593" s="6" t="s">
        <v>7602</v>
      </c>
      <c r="C593" s="6" t="s">
        <v>5090</v>
      </c>
      <c r="D593" s="77" t="s">
        <v>8070</v>
      </c>
      <c r="E593" s="77"/>
      <c r="F593" s="77" t="s">
        <v>6121</v>
      </c>
      <c r="G593" s="77" t="s">
        <v>5089</v>
      </c>
      <c r="H593" s="77" t="s">
        <v>8157</v>
      </c>
      <c r="I593" s="77" t="s">
        <v>7995</v>
      </c>
      <c r="J593" s="77"/>
      <c r="K593" s="77" t="s">
        <v>24</v>
      </c>
      <c r="L593" s="78"/>
      <c r="M593" s="78"/>
      <c r="N593" s="78"/>
      <c r="O593" s="78"/>
      <c r="P593" s="78"/>
      <c r="Q593" s="77" t="s">
        <v>4803</v>
      </c>
    </row>
    <row r="594" customHeight="1" spans="1:17">
      <c r="A594" s="76"/>
      <c r="B594" s="6" t="s">
        <v>7602</v>
      </c>
      <c r="C594" s="6" t="s">
        <v>5098</v>
      </c>
      <c r="D594" s="77" t="s">
        <v>8070</v>
      </c>
      <c r="E594" s="77"/>
      <c r="F594" s="77" t="s">
        <v>8317</v>
      </c>
      <c r="G594" s="77" t="s">
        <v>5051</v>
      </c>
      <c r="H594" s="77" t="s">
        <v>8022</v>
      </c>
      <c r="I594" s="77" t="s">
        <v>7995</v>
      </c>
      <c r="J594" s="77"/>
      <c r="K594" s="77" t="s">
        <v>24</v>
      </c>
      <c r="L594" s="78"/>
      <c r="M594" s="78"/>
      <c r="N594" s="78"/>
      <c r="O594" s="78"/>
      <c r="P594" s="78"/>
      <c r="Q594" s="77" t="s">
        <v>4803</v>
      </c>
    </row>
    <row r="595" customHeight="1" spans="1:17">
      <c r="A595" s="76"/>
      <c r="B595" s="6" t="s">
        <v>7602</v>
      </c>
      <c r="C595" s="6" t="s">
        <v>5099</v>
      </c>
      <c r="D595" s="77" t="s">
        <v>8070</v>
      </c>
      <c r="E595" s="77"/>
      <c r="F595" s="77" t="s">
        <v>5192</v>
      </c>
      <c r="G595" s="77" t="s">
        <v>8319</v>
      </c>
      <c r="H595" s="77" t="s">
        <v>6821</v>
      </c>
      <c r="I595" s="77" t="s">
        <v>7904</v>
      </c>
      <c r="J595" s="77"/>
      <c r="K595" s="77" t="s">
        <v>24</v>
      </c>
      <c r="L595" s="78"/>
      <c r="M595" s="78"/>
      <c r="N595" s="78"/>
      <c r="O595" s="78"/>
      <c r="P595" s="78"/>
      <c r="Q595" s="77" t="s">
        <v>4803</v>
      </c>
    </row>
    <row r="596" customHeight="1" spans="1:17">
      <c r="A596" s="76"/>
      <c r="B596" s="6" t="s">
        <v>7602</v>
      </c>
      <c r="C596" s="6" t="s">
        <v>5115</v>
      </c>
      <c r="D596" s="77" t="s">
        <v>8070</v>
      </c>
      <c r="E596" s="77" t="s">
        <v>8320</v>
      </c>
      <c r="F596" s="77" t="s">
        <v>5187</v>
      </c>
      <c r="G596" s="77" t="s">
        <v>8321</v>
      </c>
      <c r="H596" s="77" t="s">
        <v>8157</v>
      </c>
      <c r="I596" s="77" t="s">
        <v>7995</v>
      </c>
      <c r="J596" s="77"/>
      <c r="K596" s="77" t="s">
        <v>24</v>
      </c>
      <c r="L596" s="78"/>
      <c r="M596" s="78"/>
      <c r="N596" s="78"/>
      <c r="O596" s="78"/>
      <c r="P596" s="78"/>
      <c r="Q596" s="77" t="s">
        <v>4803</v>
      </c>
    </row>
    <row r="597" customHeight="1" spans="1:17">
      <c r="A597" s="76"/>
      <c r="B597" s="6" t="s">
        <v>7602</v>
      </c>
      <c r="C597" s="6" t="s">
        <v>5101</v>
      </c>
      <c r="D597" s="77" t="s">
        <v>8070</v>
      </c>
      <c r="E597" s="77" t="s">
        <v>8320</v>
      </c>
      <c r="F597" s="77" t="s">
        <v>5187</v>
      </c>
      <c r="G597" s="77" t="s">
        <v>8321</v>
      </c>
      <c r="H597" s="77" t="s">
        <v>8157</v>
      </c>
      <c r="I597" s="77" t="s">
        <v>7306</v>
      </c>
      <c r="J597" s="77"/>
      <c r="K597" s="77" t="s">
        <v>24</v>
      </c>
      <c r="L597" s="78"/>
      <c r="M597" s="78"/>
      <c r="N597" s="78"/>
      <c r="O597" s="78"/>
      <c r="P597" s="78"/>
      <c r="Q597" s="77" t="s">
        <v>4803</v>
      </c>
    </row>
    <row r="598" customHeight="1" spans="1:17">
      <c r="A598" s="76"/>
      <c r="B598" s="6" t="s">
        <v>7602</v>
      </c>
      <c r="C598" s="6" t="s">
        <v>5121</v>
      </c>
      <c r="D598" s="77" t="s">
        <v>8070</v>
      </c>
      <c r="E598" s="77"/>
      <c r="F598" s="77" t="s">
        <v>8322</v>
      </c>
      <c r="G598" s="77" t="s">
        <v>5077</v>
      </c>
      <c r="H598" s="77" t="s">
        <v>6810</v>
      </c>
      <c r="I598" s="77" t="s">
        <v>7306</v>
      </c>
      <c r="J598" s="77"/>
      <c r="K598" s="77" t="s">
        <v>24</v>
      </c>
      <c r="L598" s="78"/>
      <c r="M598" s="78"/>
      <c r="N598" s="78"/>
      <c r="O598" s="78"/>
      <c r="P598" s="78"/>
      <c r="Q598" s="77" t="s">
        <v>4803</v>
      </c>
    </row>
    <row r="599" customHeight="1" spans="1:17">
      <c r="A599" s="76"/>
      <c r="B599" s="6" t="s">
        <v>7602</v>
      </c>
      <c r="C599" s="6" t="s">
        <v>5125</v>
      </c>
      <c r="D599" s="77" t="s">
        <v>8070</v>
      </c>
      <c r="E599" s="77" t="s">
        <v>8323</v>
      </c>
      <c r="F599" s="77" t="s">
        <v>6172</v>
      </c>
      <c r="G599" s="77" t="s">
        <v>8324</v>
      </c>
      <c r="H599" s="77" t="s">
        <v>5120</v>
      </c>
      <c r="I599" s="77" t="s">
        <v>5536</v>
      </c>
      <c r="J599" s="77"/>
      <c r="K599" s="77" t="s">
        <v>24</v>
      </c>
      <c r="L599" s="78"/>
      <c r="M599" s="78"/>
      <c r="N599" s="78"/>
      <c r="O599" s="78"/>
      <c r="P599" s="78"/>
      <c r="Q599" s="77" t="s">
        <v>4803</v>
      </c>
    </row>
    <row r="600" customHeight="1" spans="1:17">
      <c r="A600" s="76"/>
      <c r="B600" s="6" t="s">
        <v>7602</v>
      </c>
      <c r="C600" s="6" t="s">
        <v>5125</v>
      </c>
      <c r="D600" s="77" t="s">
        <v>8070</v>
      </c>
      <c r="E600" s="77" t="s">
        <v>8323</v>
      </c>
      <c r="F600" s="77" t="s">
        <v>6172</v>
      </c>
      <c r="G600" s="77" t="s">
        <v>8324</v>
      </c>
      <c r="H600" s="77" t="s">
        <v>5120</v>
      </c>
      <c r="I600" s="77" t="s">
        <v>7306</v>
      </c>
      <c r="J600" s="77"/>
      <c r="K600" s="77" t="s">
        <v>24</v>
      </c>
      <c r="L600" s="78"/>
      <c r="M600" s="78"/>
      <c r="N600" s="78"/>
      <c r="O600" s="78"/>
      <c r="P600" s="78"/>
      <c r="Q600" s="77" t="s">
        <v>4803</v>
      </c>
    </row>
    <row r="601" customHeight="1" spans="1:17">
      <c r="A601" s="76"/>
      <c r="B601" s="6" t="s">
        <v>7602</v>
      </c>
      <c r="C601" s="6" t="s">
        <v>5125</v>
      </c>
      <c r="D601" s="77" t="s">
        <v>8070</v>
      </c>
      <c r="E601" s="77" t="s">
        <v>8325</v>
      </c>
      <c r="F601" s="77" t="s">
        <v>5047</v>
      </c>
      <c r="G601" s="77" t="s">
        <v>8324</v>
      </c>
      <c r="H601" s="77" t="s">
        <v>5120</v>
      </c>
      <c r="I601" s="77" t="s">
        <v>4813</v>
      </c>
      <c r="J601" s="77"/>
      <c r="K601" s="77" t="s">
        <v>24</v>
      </c>
      <c r="L601" s="78"/>
      <c r="M601" s="78"/>
      <c r="N601" s="78"/>
      <c r="O601" s="78"/>
      <c r="P601" s="78"/>
      <c r="Q601" s="77" t="s">
        <v>4803</v>
      </c>
    </row>
    <row r="602" customHeight="1" spans="1:17">
      <c r="A602" s="76"/>
      <c r="B602" s="6" t="s">
        <v>7602</v>
      </c>
      <c r="C602" s="6" t="s">
        <v>5125</v>
      </c>
      <c r="D602" s="77" t="s">
        <v>8070</v>
      </c>
      <c r="E602" s="77" t="s">
        <v>8325</v>
      </c>
      <c r="F602" s="77" t="s">
        <v>5047</v>
      </c>
      <c r="G602" s="77" t="s">
        <v>8324</v>
      </c>
      <c r="H602" s="77" t="s">
        <v>5120</v>
      </c>
      <c r="I602" s="77" t="s">
        <v>5536</v>
      </c>
      <c r="J602" s="77"/>
      <c r="K602" s="77" t="s">
        <v>24</v>
      </c>
      <c r="L602" s="78"/>
      <c r="M602" s="78"/>
      <c r="N602" s="78"/>
      <c r="O602" s="78"/>
      <c r="P602" s="78"/>
      <c r="Q602" s="77" t="s">
        <v>4803</v>
      </c>
    </row>
    <row r="603" customHeight="1" spans="1:17">
      <c r="A603" s="76"/>
      <c r="B603" s="6" t="s">
        <v>7602</v>
      </c>
      <c r="C603" s="6" t="s">
        <v>5145</v>
      </c>
      <c r="D603" s="77" t="s">
        <v>8070</v>
      </c>
      <c r="E603" s="77"/>
      <c r="F603" s="77" t="s">
        <v>6121</v>
      </c>
      <c r="G603" s="77" t="s">
        <v>5089</v>
      </c>
      <c r="H603" s="77" t="s">
        <v>8157</v>
      </c>
      <c r="I603" s="77" t="s">
        <v>7306</v>
      </c>
      <c r="J603" s="77"/>
      <c r="K603" s="77" t="s">
        <v>24</v>
      </c>
      <c r="L603" s="78"/>
      <c r="M603" s="78"/>
      <c r="N603" s="78"/>
      <c r="O603" s="78"/>
      <c r="P603" s="78"/>
      <c r="Q603" s="77" t="s">
        <v>4803</v>
      </c>
    </row>
    <row r="604" customHeight="1" spans="1:17">
      <c r="A604" s="74"/>
      <c r="B604" s="75" t="s">
        <v>8326</v>
      </c>
      <c r="C604" s="74"/>
      <c r="D604" s="74"/>
      <c r="E604" s="74"/>
      <c r="F604" s="74"/>
      <c r="G604" s="74"/>
      <c r="H604" s="74"/>
      <c r="I604" s="74"/>
      <c r="J604" s="74"/>
      <c r="K604" s="74"/>
      <c r="L604" s="74"/>
      <c r="M604" s="74"/>
      <c r="N604" s="74"/>
      <c r="O604" s="74"/>
      <c r="P604" s="74"/>
      <c r="Q604" s="74"/>
    </row>
    <row r="605" customHeight="1" spans="1:17">
      <c r="A605" s="76"/>
      <c r="B605" s="6" t="s">
        <v>642</v>
      </c>
      <c r="C605" s="6" t="s">
        <v>4283</v>
      </c>
      <c r="D605" s="77" t="s">
        <v>8070</v>
      </c>
      <c r="E605" s="77" t="s">
        <v>8327</v>
      </c>
      <c r="F605" s="77" t="s">
        <v>8328</v>
      </c>
      <c r="G605" s="77" t="s">
        <v>5545</v>
      </c>
      <c r="H605" s="77" t="s">
        <v>5713</v>
      </c>
      <c r="I605" s="77" t="s">
        <v>7306</v>
      </c>
      <c r="J605" s="77"/>
      <c r="K605" s="77" t="s">
        <v>24</v>
      </c>
      <c r="L605" s="78"/>
      <c r="M605" s="78"/>
      <c r="N605" s="78"/>
      <c r="O605" s="78"/>
      <c r="P605" s="78"/>
      <c r="Q605" s="77" t="s">
        <v>4803</v>
      </c>
    </row>
    <row r="606" customHeight="1" spans="1:17">
      <c r="A606" s="76"/>
      <c r="B606" s="6" t="s">
        <v>642</v>
      </c>
      <c r="C606" s="6" t="s">
        <v>6769</v>
      </c>
      <c r="D606" s="77" t="s">
        <v>8070</v>
      </c>
      <c r="E606" s="77" t="s">
        <v>8327</v>
      </c>
      <c r="F606" s="77" t="s">
        <v>8329</v>
      </c>
      <c r="G606" s="77" t="s">
        <v>5073</v>
      </c>
      <c r="H606" s="77" t="s">
        <v>6263</v>
      </c>
      <c r="I606" s="77" t="s">
        <v>7306</v>
      </c>
      <c r="J606" s="77"/>
      <c r="K606" s="77" t="s">
        <v>24</v>
      </c>
      <c r="L606" s="78"/>
      <c r="M606" s="78"/>
      <c r="N606" s="78"/>
      <c r="O606" s="78"/>
      <c r="P606" s="78"/>
      <c r="Q606" s="77" t="s">
        <v>4803</v>
      </c>
    </row>
    <row r="607" customHeight="1" spans="1:17">
      <c r="A607" s="76"/>
      <c r="B607" s="6" t="s">
        <v>642</v>
      </c>
      <c r="C607" s="6" t="s">
        <v>6772</v>
      </c>
      <c r="D607" s="77" t="s">
        <v>8070</v>
      </c>
      <c r="E607" s="77" t="s">
        <v>8330</v>
      </c>
      <c r="F607" s="77" t="s">
        <v>4989</v>
      </c>
      <c r="G607" s="77" t="s">
        <v>5073</v>
      </c>
      <c r="H607" s="77" t="s">
        <v>8073</v>
      </c>
      <c r="I607" s="77" t="s">
        <v>7995</v>
      </c>
      <c r="J607" s="77"/>
      <c r="K607" s="77" t="s">
        <v>24</v>
      </c>
      <c r="L607" s="78"/>
      <c r="M607" s="78"/>
      <c r="N607" s="78"/>
      <c r="O607" s="78"/>
      <c r="P607" s="78"/>
      <c r="Q607" s="77" t="s">
        <v>4803</v>
      </c>
    </row>
    <row r="608" customHeight="1" spans="1:17">
      <c r="A608" s="76"/>
      <c r="B608" s="6" t="s">
        <v>642</v>
      </c>
      <c r="C608" s="6" t="s">
        <v>6776</v>
      </c>
      <c r="D608" s="77" t="s">
        <v>8070</v>
      </c>
      <c r="E608" s="77" t="s">
        <v>8331</v>
      </c>
      <c r="F608" s="77" t="s">
        <v>6902</v>
      </c>
      <c r="G608" s="77" t="s">
        <v>8332</v>
      </c>
      <c r="H608" s="77" t="s">
        <v>8073</v>
      </c>
      <c r="I608" s="77" t="s">
        <v>7306</v>
      </c>
      <c r="J608" s="77"/>
      <c r="K608" s="77" t="s">
        <v>24</v>
      </c>
      <c r="L608" s="78"/>
      <c r="M608" s="78"/>
      <c r="N608" s="78"/>
      <c r="O608" s="78"/>
      <c r="P608" s="78"/>
      <c r="Q608" s="77" t="s">
        <v>4803</v>
      </c>
    </row>
    <row r="609" customHeight="1" spans="1:17">
      <c r="A609" s="76"/>
      <c r="B609" s="6" t="s">
        <v>642</v>
      </c>
      <c r="C609" s="6" t="s">
        <v>8333</v>
      </c>
      <c r="D609" s="77" t="s">
        <v>8070</v>
      </c>
      <c r="E609" s="77" t="s">
        <v>8334</v>
      </c>
      <c r="F609" s="77" t="s">
        <v>4989</v>
      </c>
      <c r="G609" s="77" t="s">
        <v>5545</v>
      </c>
      <c r="H609" s="77" t="s">
        <v>6263</v>
      </c>
      <c r="I609" s="77" t="s">
        <v>7306</v>
      </c>
      <c r="J609" s="77"/>
      <c r="K609" s="77" t="s">
        <v>24</v>
      </c>
      <c r="L609" s="78"/>
      <c r="M609" s="78"/>
      <c r="N609" s="78"/>
      <c r="O609" s="78"/>
      <c r="P609" s="78"/>
      <c r="Q609" s="77" t="s">
        <v>4803</v>
      </c>
    </row>
    <row r="610" customHeight="1" spans="1:17">
      <c r="A610" s="76"/>
      <c r="B610" s="6" t="s">
        <v>642</v>
      </c>
      <c r="C610" s="6" t="s">
        <v>6805</v>
      </c>
      <c r="D610" s="77" t="s">
        <v>8070</v>
      </c>
      <c r="E610" s="77" t="s">
        <v>8335</v>
      </c>
      <c r="F610" s="77" t="s">
        <v>5077</v>
      </c>
      <c r="G610" s="77" t="s">
        <v>6340</v>
      </c>
      <c r="H610" s="77" t="s">
        <v>8118</v>
      </c>
      <c r="I610" s="77" t="s">
        <v>7306</v>
      </c>
      <c r="J610" s="77"/>
      <c r="K610" s="77" t="s">
        <v>24</v>
      </c>
      <c r="L610" s="78"/>
      <c r="M610" s="78"/>
      <c r="N610" s="78"/>
      <c r="O610" s="78"/>
      <c r="P610" s="78"/>
      <c r="Q610" s="77" t="s">
        <v>4803</v>
      </c>
    </row>
    <row r="611" customHeight="1" spans="1:17">
      <c r="A611" s="76"/>
      <c r="B611" s="6" t="s">
        <v>642</v>
      </c>
      <c r="C611" s="6" t="s">
        <v>8336</v>
      </c>
      <c r="D611" s="77" t="s">
        <v>8070</v>
      </c>
      <c r="E611" s="77" t="s">
        <v>8337</v>
      </c>
      <c r="F611" s="77" t="s">
        <v>5077</v>
      </c>
      <c r="G611" s="77" t="s">
        <v>8338</v>
      </c>
      <c r="H611" s="77" t="s">
        <v>8118</v>
      </c>
      <c r="I611" s="77" t="s">
        <v>7306</v>
      </c>
      <c r="J611" s="77"/>
      <c r="K611" s="77" t="s">
        <v>24</v>
      </c>
      <c r="L611" s="78"/>
      <c r="M611" s="78"/>
      <c r="N611" s="78"/>
      <c r="O611" s="78"/>
      <c r="P611" s="78"/>
      <c r="Q611" s="77" t="s">
        <v>4803</v>
      </c>
    </row>
    <row r="612" customHeight="1" spans="1:17">
      <c r="A612" s="76"/>
      <c r="B612" s="6" t="s">
        <v>642</v>
      </c>
      <c r="C612" s="6" t="s">
        <v>4257</v>
      </c>
      <c r="D612" s="77" t="s">
        <v>8070</v>
      </c>
      <c r="E612" s="77" t="s">
        <v>8339</v>
      </c>
      <c r="F612" s="77" t="s">
        <v>5077</v>
      </c>
      <c r="G612" s="77" t="s">
        <v>8340</v>
      </c>
      <c r="H612" s="77" t="s">
        <v>7950</v>
      </c>
      <c r="I612" s="77" t="s">
        <v>7306</v>
      </c>
      <c r="J612" s="77"/>
      <c r="K612" s="77" t="s">
        <v>24</v>
      </c>
      <c r="L612" s="78"/>
      <c r="M612" s="78"/>
      <c r="N612" s="78"/>
      <c r="O612" s="78"/>
      <c r="P612" s="78"/>
      <c r="Q612" s="77" t="s">
        <v>4803</v>
      </c>
    </row>
    <row r="613" customHeight="1" spans="1:17">
      <c r="A613" s="76"/>
      <c r="B613" s="6" t="s">
        <v>642</v>
      </c>
      <c r="C613" s="6" t="s">
        <v>6830</v>
      </c>
      <c r="D613" s="77" t="s">
        <v>8070</v>
      </c>
      <c r="E613" s="77" t="s">
        <v>8341</v>
      </c>
      <c r="F613" s="77" t="s">
        <v>8342</v>
      </c>
      <c r="G613" s="77" t="s">
        <v>5128</v>
      </c>
      <c r="H613" s="77" t="s">
        <v>8343</v>
      </c>
      <c r="I613" s="77" t="s">
        <v>7306</v>
      </c>
      <c r="J613" s="77"/>
      <c r="K613" s="77" t="s">
        <v>24</v>
      </c>
      <c r="L613" s="78"/>
      <c r="M613" s="78"/>
      <c r="N613" s="78"/>
      <c r="O613" s="78"/>
      <c r="P613" s="78"/>
      <c r="Q613" s="77" t="s">
        <v>4803</v>
      </c>
    </row>
    <row r="614" customHeight="1" spans="1:17">
      <c r="A614" s="76"/>
      <c r="B614" s="6" t="s">
        <v>642</v>
      </c>
      <c r="C614" s="6" t="s">
        <v>8344</v>
      </c>
      <c r="D614" s="77" t="s">
        <v>8070</v>
      </c>
      <c r="E614" s="77" t="s">
        <v>8345</v>
      </c>
      <c r="F614" s="77" t="s">
        <v>6090</v>
      </c>
      <c r="G614" s="77" t="s">
        <v>5039</v>
      </c>
      <c r="H614" s="77" t="s">
        <v>8315</v>
      </c>
      <c r="I614" s="77" t="s">
        <v>7995</v>
      </c>
      <c r="J614" s="77"/>
      <c r="K614" s="77" t="s">
        <v>24</v>
      </c>
      <c r="L614" s="78"/>
      <c r="M614" s="78"/>
      <c r="N614" s="78"/>
      <c r="O614" s="78"/>
      <c r="P614" s="78"/>
      <c r="Q614" s="77" t="s">
        <v>4803</v>
      </c>
    </row>
    <row r="615" customHeight="1" spans="1:17">
      <c r="A615" s="76"/>
      <c r="B615" s="6" t="s">
        <v>642</v>
      </c>
      <c r="C615" s="6" t="s">
        <v>8034</v>
      </c>
      <c r="D615" s="77" t="s">
        <v>8070</v>
      </c>
      <c r="E615" s="77" t="s">
        <v>8345</v>
      </c>
      <c r="F615" s="77" t="s">
        <v>6090</v>
      </c>
      <c r="G615" s="77" t="s">
        <v>5667</v>
      </c>
      <c r="H615" s="77" t="s">
        <v>8315</v>
      </c>
      <c r="I615" s="77" t="s">
        <v>7306</v>
      </c>
      <c r="J615" s="77"/>
      <c r="K615" s="77" t="s">
        <v>24</v>
      </c>
      <c r="L615" s="78"/>
      <c r="M615" s="78"/>
      <c r="N615" s="78"/>
      <c r="O615" s="78"/>
      <c r="P615" s="78"/>
      <c r="Q615" s="77" t="s">
        <v>4803</v>
      </c>
    </row>
    <row r="616" customHeight="1" spans="1:17">
      <c r="A616" s="76"/>
      <c r="B616" s="6" t="s">
        <v>642</v>
      </c>
      <c r="C616" s="6" t="s">
        <v>8346</v>
      </c>
      <c r="D616" s="77" t="s">
        <v>8070</v>
      </c>
      <c r="E616" s="77" t="s">
        <v>8347</v>
      </c>
      <c r="F616" s="77" t="s">
        <v>5458</v>
      </c>
      <c r="G616" s="77" t="s">
        <v>5228</v>
      </c>
      <c r="H616" s="77" t="s">
        <v>8315</v>
      </c>
      <c r="I616" s="77" t="s">
        <v>7995</v>
      </c>
      <c r="J616" s="77"/>
      <c r="K616" s="77" t="s">
        <v>24</v>
      </c>
      <c r="L616" s="78"/>
      <c r="M616" s="78"/>
      <c r="N616" s="78"/>
      <c r="O616" s="78"/>
      <c r="P616" s="78"/>
      <c r="Q616" s="77" t="s">
        <v>4803</v>
      </c>
    </row>
    <row r="617" customHeight="1" spans="1:17">
      <c r="A617" s="76"/>
      <c r="B617" s="6" t="s">
        <v>642</v>
      </c>
      <c r="C617" s="6" t="s">
        <v>8346</v>
      </c>
      <c r="D617" s="77" t="s">
        <v>8070</v>
      </c>
      <c r="E617" s="77" t="s">
        <v>8348</v>
      </c>
      <c r="F617" s="77" t="s">
        <v>5440</v>
      </c>
      <c r="G617" s="77" t="s">
        <v>8031</v>
      </c>
      <c r="H617" s="77" t="s">
        <v>8315</v>
      </c>
      <c r="I617" s="77" t="s">
        <v>7995</v>
      </c>
      <c r="J617" s="77"/>
      <c r="K617" s="77" t="s">
        <v>24</v>
      </c>
      <c r="L617" s="78"/>
      <c r="M617" s="78"/>
      <c r="N617" s="78"/>
      <c r="O617" s="78"/>
      <c r="P617" s="78"/>
      <c r="Q617" s="77" t="s">
        <v>4803</v>
      </c>
    </row>
    <row r="618" customHeight="1" spans="1:17">
      <c r="A618" s="76"/>
      <c r="B618" s="6" t="s">
        <v>642</v>
      </c>
      <c r="C618" s="6" t="s">
        <v>8349</v>
      </c>
      <c r="D618" s="77" t="s">
        <v>8070</v>
      </c>
      <c r="E618" s="77" t="s">
        <v>8350</v>
      </c>
      <c r="F618" s="77"/>
      <c r="G618" s="77"/>
      <c r="H618" s="77"/>
      <c r="I618" s="77" t="s">
        <v>7995</v>
      </c>
      <c r="J618" s="77"/>
      <c r="K618" s="77" t="s">
        <v>24</v>
      </c>
      <c r="L618" s="78"/>
      <c r="M618" s="78"/>
      <c r="N618" s="78"/>
      <c r="O618" s="78"/>
      <c r="P618" s="78"/>
      <c r="Q618" s="77" t="s">
        <v>4803</v>
      </c>
    </row>
    <row r="619" customHeight="1" spans="1:17">
      <c r="A619" s="76"/>
      <c r="B619" s="6" t="s">
        <v>642</v>
      </c>
      <c r="C619" s="6" t="s">
        <v>6858</v>
      </c>
      <c r="D619" s="77" t="s">
        <v>8070</v>
      </c>
      <c r="E619" s="77" t="s">
        <v>8351</v>
      </c>
      <c r="F619" s="77" t="s">
        <v>8329</v>
      </c>
      <c r="G619" s="77" t="s">
        <v>8352</v>
      </c>
      <c r="H619" s="77" t="s">
        <v>7950</v>
      </c>
      <c r="I619" s="77" t="s">
        <v>7995</v>
      </c>
      <c r="J619" s="77"/>
      <c r="K619" s="77" t="s">
        <v>24</v>
      </c>
      <c r="L619" s="78"/>
      <c r="M619" s="78"/>
      <c r="N619" s="78"/>
      <c r="O619" s="78"/>
      <c r="P619" s="78"/>
      <c r="Q619" s="77" t="s">
        <v>4803</v>
      </c>
    </row>
    <row r="620" customHeight="1" spans="1:17">
      <c r="A620" s="76"/>
      <c r="B620" s="6" t="s">
        <v>642</v>
      </c>
      <c r="C620" s="6" t="s">
        <v>6891</v>
      </c>
      <c r="D620" s="77" t="s">
        <v>8070</v>
      </c>
      <c r="E620" s="77" t="s">
        <v>8353</v>
      </c>
      <c r="F620" s="77" t="s">
        <v>5545</v>
      </c>
      <c r="G620" s="77" t="s">
        <v>5135</v>
      </c>
      <c r="H620" s="77" t="s">
        <v>7950</v>
      </c>
      <c r="I620" s="77" t="s">
        <v>7980</v>
      </c>
      <c r="J620" s="77"/>
      <c r="K620" s="77" t="s">
        <v>24</v>
      </c>
      <c r="L620" s="78"/>
      <c r="M620" s="78"/>
      <c r="N620" s="78"/>
      <c r="O620" s="78"/>
      <c r="P620" s="78"/>
      <c r="Q620" s="77" t="s">
        <v>4803</v>
      </c>
    </row>
    <row r="621" customHeight="1" spans="1:17">
      <c r="A621" s="76"/>
      <c r="B621" s="6" t="s">
        <v>642</v>
      </c>
      <c r="C621" s="6" t="s">
        <v>6858</v>
      </c>
      <c r="D621" s="77" t="s">
        <v>8070</v>
      </c>
      <c r="E621" s="77" t="s">
        <v>8353</v>
      </c>
      <c r="F621" s="77" t="s">
        <v>8354</v>
      </c>
      <c r="G621" s="77" t="s">
        <v>8355</v>
      </c>
      <c r="H621" s="77" t="s">
        <v>7950</v>
      </c>
      <c r="I621" s="77" t="s">
        <v>7995</v>
      </c>
      <c r="J621" s="77"/>
      <c r="K621" s="77" t="s">
        <v>24</v>
      </c>
      <c r="L621" s="78"/>
      <c r="M621" s="78"/>
      <c r="N621" s="78"/>
      <c r="O621" s="78"/>
      <c r="P621" s="78"/>
      <c r="Q621" s="77" t="s">
        <v>4803</v>
      </c>
    </row>
    <row r="622" customHeight="1" spans="1:17">
      <c r="A622" s="76"/>
      <c r="B622" s="6" t="s">
        <v>642</v>
      </c>
      <c r="C622" s="6" t="s">
        <v>6861</v>
      </c>
      <c r="D622" s="77" t="s">
        <v>8070</v>
      </c>
      <c r="E622" s="77" t="s">
        <v>8356</v>
      </c>
      <c r="F622" s="77" t="s">
        <v>8357</v>
      </c>
      <c r="G622" s="77" t="s">
        <v>6588</v>
      </c>
      <c r="H622" s="77" t="s">
        <v>8358</v>
      </c>
      <c r="I622" s="77" t="s">
        <v>7995</v>
      </c>
      <c r="J622" s="77"/>
      <c r="K622" s="77" t="s">
        <v>24</v>
      </c>
      <c r="L622" s="78"/>
      <c r="M622" s="78"/>
      <c r="N622" s="78"/>
      <c r="O622" s="78"/>
      <c r="P622" s="78"/>
      <c r="Q622" s="77" t="s">
        <v>4803</v>
      </c>
    </row>
    <row r="623" customHeight="1" spans="1:17">
      <c r="A623" s="76"/>
      <c r="B623" s="6" t="s">
        <v>642</v>
      </c>
      <c r="C623" s="6" t="s">
        <v>6869</v>
      </c>
      <c r="D623" s="77" t="s">
        <v>8070</v>
      </c>
      <c r="E623" s="77" t="s">
        <v>8359</v>
      </c>
      <c r="F623" s="77" t="s">
        <v>6131</v>
      </c>
      <c r="G623" s="77" t="s">
        <v>8360</v>
      </c>
      <c r="H623" s="77" t="s">
        <v>7950</v>
      </c>
      <c r="I623" s="77" t="s">
        <v>7306</v>
      </c>
      <c r="J623" s="77"/>
      <c r="K623" s="77" t="s">
        <v>24</v>
      </c>
      <c r="L623" s="78"/>
      <c r="M623" s="78"/>
      <c r="N623" s="78"/>
      <c r="O623" s="78"/>
      <c r="P623" s="78"/>
      <c r="Q623" s="77" t="s">
        <v>4803</v>
      </c>
    </row>
    <row r="624" customHeight="1" spans="1:17">
      <c r="A624" s="76"/>
      <c r="B624" s="6" t="s">
        <v>642</v>
      </c>
      <c r="C624" s="6" t="s">
        <v>6869</v>
      </c>
      <c r="D624" s="77" t="s">
        <v>8070</v>
      </c>
      <c r="E624" s="77"/>
      <c r="F624" s="77" t="s">
        <v>6131</v>
      </c>
      <c r="G624" s="77" t="s">
        <v>8203</v>
      </c>
      <c r="H624" s="77" t="s">
        <v>7950</v>
      </c>
      <c r="I624" s="77" t="s">
        <v>7306</v>
      </c>
      <c r="J624" s="77"/>
      <c r="K624" s="77" t="s">
        <v>24</v>
      </c>
      <c r="L624" s="78"/>
      <c r="M624" s="78"/>
      <c r="N624" s="78"/>
      <c r="O624" s="78"/>
      <c r="P624" s="78"/>
      <c r="Q624" s="77" t="s">
        <v>4803</v>
      </c>
    </row>
    <row r="625" customHeight="1" spans="1:17">
      <c r="A625" s="76"/>
      <c r="B625" s="6" t="s">
        <v>642</v>
      </c>
      <c r="C625" s="6" t="s">
        <v>6873</v>
      </c>
      <c r="D625" s="77" t="s">
        <v>8070</v>
      </c>
      <c r="E625" s="77" t="s">
        <v>8361</v>
      </c>
      <c r="F625" s="77" t="s">
        <v>5458</v>
      </c>
      <c r="G625" s="77" t="s">
        <v>5667</v>
      </c>
      <c r="H625" s="77" t="s">
        <v>7520</v>
      </c>
      <c r="I625" s="77" t="s">
        <v>7995</v>
      </c>
      <c r="J625" s="77"/>
      <c r="K625" s="77" t="s">
        <v>24</v>
      </c>
      <c r="L625" s="78"/>
      <c r="M625" s="78"/>
      <c r="N625" s="78"/>
      <c r="O625" s="78"/>
      <c r="P625" s="78"/>
      <c r="Q625" s="77" t="s">
        <v>4803</v>
      </c>
    </row>
    <row r="626" customHeight="1" spans="1:17">
      <c r="A626" s="76"/>
      <c r="B626" s="6" t="s">
        <v>642</v>
      </c>
      <c r="C626" s="6" t="s">
        <v>6876</v>
      </c>
      <c r="D626" s="77" t="s">
        <v>8070</v>
      </c>
      <c r="E626" s="77" t="s">
        <v>8362</v>
      </c>
      <c r="F626" s="77" t="s">
        <v>7994</v>
      </c>
      <c r="G626" s="77" t="s">
        <v>7933</v>
      </c>
      <c r="H626" s="77" t="s">
        <v>8118</v>
      </c>
      <c r="I626" s="77" t="s">
        <v>7306</v>
      </c>
      <c r="J626" s="77"/>
      <c r="K626" s="77" t="s">
        <v>24</v>
      </c>
      <c r="L626" s="78"/>
      <c r="M626" s="78"/>
      <c r="N626" s="78"/>
      <c r="O626" s="78"/>
      <c r="P626" s="78"/>
      <c r="Q626" s="77" t="s">
        <v>4803</v>
      </c>
    </row>
    <row r="627" customHeight="1" spans="1:17">
      <c r="A627" s="76"/>
      <c r="B627" s="6" t="s">
        <v>642</v>
      </c>
      <c r="C627" s="6" t="s">
        <v>7681</v>
      </c>
      <c r="D627" s="77" t="s">
        <v>8070</v>
      </c>
      <c r="E627" s="77" t="s">
        <v>8363</v>
      </c>
      <c r="F627" s="77" t="s">
        <v>5135</v>
      </c>
      <c r="G627" s="77" t="s">
        <v>6720</v>
      </c>
      <c r="H627" s="77" t="s">
        <v>8221</v>
      </c>
      <c r="I627" s="77" t="s">
        <v>7306</v>
      </c>
      <c r="J627" s="77"/>
      <c r="K627" s="77" t="s">
        <v>24</v>
      </c>
      <c r="L627" s="78"/>
      <c r="M627" s="78"/>
      <c r="N627" s="78"/>
      <c r="O627" s="78"/>
      <c r="P627" s="78"/>
      <c r="Q627" s="77" t="s">
        <v>4803</v>
      </c>
    </row>
    <row r="628" customHeight="1" spans="1:17">
      <c r="A628" s="76"/>
      <c r="B628" s="6" t="s">
        <v>642</v>
      </c>
      <c r="C628" s="6" t="s">
        <v>6904</v>
      </c>
      <c r="D628" s="77" t="s">
        <v>8070</v>
      </c>
      <c r="E628" s="77"/>
      <c r="F628" s="77" t="s">
        <v>5458</v>
      </c>
      <c r="G628" s="77" t="s">
        <v>6368</v>
      </c>
      <c r="H628" s="77" t="s">
        <v>8364</v>
      </c>
      <c r="I628" s="77" t="s">
        <v>7306</v>
      </c>
      <c r="J628" s="77"/>
      <c r="K628" s="77" t="s">
        <v>24</v>
      </c>
      <c r="L628" s="78"/>
      <c r="M628" s="78"/>
      <c r="N628" s="78"/>
      <c r="O628" s="78"/>
      <c r="P628" s="78"/>
      <c r="Q628" s="77" t="s">
        <v>4803</v>
      </c>
    </row>
    <row r="629" customHeight="1" spans="1:17">
      <c r="A629" s="76"/>
      <c r="B629" s="6" t="s">
        <v>642</v>
      </c>
      <c r="C629" s="6" t="s">
        <v>7695</v>
      </c>
      <c r="D629" s="77" t="s">
        <v>8070</v>
      </c>
      <c r="E629" s="77"/>
      <c r="F629" s="77" t="s">
        <v>5458</v>
      </c>
      <c r="G629" s="77" t="s">
        <v>8365</v>
      </c>
      <c r="H629" s="77" t="s">
        <v>8366</v>
      </c>
      <c r="I629" s="77" t="s">
        <v>7904</v>
      </c>
      <c r="J629" s="77"/>
      <c r="K629" s="77" t="s">
        <v>24</v>
      </c>
      <c r="L629" s="78"/>
      <c r="M629" s="78"/>
      <c r="N629" s="78"/>
      <c r="O629" s="78"/>
      <c r="P629" s="78"/>
      <c r="Q629" s="77" t="s">
        <v>4803</v>
      </c>
    </row>
    <row r="630" customHeight="1" spans="1:17">
      <c r="A630" s="76"/>
      <c r="B630" s="6" t="s">
        <v>642</v>
      </c>
      <c r="C630" s="6" t="s">
        <v>6923</v>
      </c>
      <c r="D630" s="77" t="s">
        <v>8070</v>
      </c>
      <c r="E630" s="77" t="s">
        <v>8367</v>
      </c>
      <c r="F630" s="77" t="s">
        <v>4854</v>
      </c>
      <c r="G630" s="77" t="s">
        <v>8368</v>
      </c>
      <c r="H630" s="77" t="s">
        <v>8073</v>
      </c>
      <c r="I630" s="77" t="s">
        <v>7306</v>
      </c>
      <c r="J630" s="77"/>
      <c r="K630" s="77" t="s">
        <v>24</v>
      </c>
      <c r="L630" s="78"/>
      <c r="M630" s="78"/>
      <c r="N630" s="78"/>
      <c r="O630" s="78"/>
      <c r="P630" s="78"/>
      <c r="Q630" s="77" t="s">
        <v>4803</v>
      </c>
    </row>
    <row r="631" customHeight="1" spans="1:17">
      <c r="A631" s="76"/>
      <c r="B631" s="6" t="s">
        <v>642</v>
      </c>
      <c r="C631" s="6" t="s">
        <v>6934</v>
      </c>
      <c r="D631" s="77" t="s">
        <v>8070</v>
      </c>
      <c r="E631" s="77" t="s">
        <v>8369</v>
      </c>
      <c r="F631" s="77" t="s">
        <v>8370</v>
      </c>
      <c r="G631" s="77" t="s">
        <v>6090</v>
      </c>
      <c r="H631" s="77" t="s">
        <v>8315</v>
      </c>
      <c r="I631" s="77" t="s">
        <v>7306</v>
      </c>
      <c r="J631" s="77"/>
      <c r="K631" s="77" t="s">
        <v>24</v>
      </c>
      <c r="L631" s="78"/>
      <c r="M631" s="78"/>
      <c r="N631" s="78"/>
      <c r="O631" s="78"/>
      <c r="P631" s="78"/>
      <c r="Q631" s="77" t="s">
        <v>4803</v>
      </c>
    </row>
    <row r="632" customHeight="1" spans="1:17">
      <c r="A632" s="76"/>
      <c r="B632" s="6" t="s">
        <v>642</v>
      </c>
      <c r="C632" s="6" t="s">
        <v>8371</v>
      </c>
      <c r="D632" s="77" t="s">
        <v>8070</v>
      </c>
      <c r="E632" s="77" t="s">
        <v>8372</v>
      </c>
      <c r="F632" s="77" t="s">
        <v>5458</v>
      </c>
      <c r="G632" s="77" t="s">
        <v>5089</v>
      </c>
      <c r="H632" s="77" t="s">
        <v>8315</v>
      </c>
      <c r="I632" s="77" t="s">
        <v>7306</v>
      </c>
      <c r="J632" s="77"/>
      <c r="K632" s="77" t="s">
        <v>24</v>
      </c>
      <c r="L632" s="78"/>
      <c r="M632" s="78"/>
      <c r="N632" s="78"/>
      <c r="O632" s="78"/>
      <c r="P632" s="78"/>
      <c r="Q632" s="77" t="s">
        <v>4803</v>
      </c>
    </row>
    <row r="633" customHeight="1" spans="1:17">
      <c r="A633" s="76"/>
      <c r="B633" s="6" t="s">
        <v>642</v>
      </c>
      <c r="C633" s="6" t="s">
        <v>7005</v>
      </c>
      <c r="D633" s="77" t="s">
        <v>8070</v>
      </c>
      <c r="E633" s="77" t="s">
        <v>8372</v>
      </c>
      <c r="F633" s="77" t="s">
        <v>5458</v>
      </c>
      <c r="G633" s="77" t="s">
        <v>5089</v>
      </c>
      <c r="H633" s="77" t="s">
        <v>8315</v>
      </c>
      <c r="I633" s="77" t="s">
        <v>7995</v>
      </c>
      <c r="J633" s="77"/>
      <c r="K633" s="77" t="s">
        <v>24</v>
      </c>
      <c r="L633" s="78"/>
      <c r="M633" s="78"/>
      <c r="N633" s="78"/>
      <c r="O633" s="78"/>
      <c r="P633" s="78"/>
      <c r="Q633" s="77" t="s">
        <v>4803</v>
      </c>
    </row>
    <row r="634" customHeight="1" spans="1:17">
      <c r="A634" s="76"/>
      <c r="B634" s="6" t="s">
        <v>642</v>
      </c>
      <c r="C634" s="6" t="s">
        <v>4279</v>
      </c>
      <c r="D634" s="77" t="s">
        <v>8070</v>
      </c>
      <c r="E634" s="77" t="s">
        <v>8373</v>
      </c>
      <c r="F634" s="77" t="s">
        <v>6172</v>
      </c>
      <c r="G634" s="77" t="s">
        <v>5073</v>
      </c>
      <c r="H634" s="77" t="s">
        <v>8374</v>
      </c>
      <c r="I634" s="77" t="s">
        <v>7995</v>
      </c>
      <c r="J634" s="77"/>
      <c r="K634" s="77" t="s">
        <v>24</v>
      </c>
      <c r="L634" s="78"/>
      <c r="M634" s="78"/>
      <c r="N634" s="78"/>
      <c r="O634" s="78"/>
      <c r="P634" s="78"/>
      <c r="Q634" s="77" t="s">
        <v>4803</v>
      </c>
    </row>
    <row r="635" customHeight="1" spans="1:17">
      <c r="A635" s="76"/>
      <c r="B635" s="6" t="s">
        <v>642</v>
      </c>
      <c r="C635" s="6" t="s">
        <v>7064</v>
      </c>
      <c r="D635" s="77" t="s">
        <v>8070</v>
      </c>
      <c r="E635" s="77" t="s">
        <v>8375</v>
      </c>
      <c r="F635" s="77" t="s">
        <v>5077</v>
      </c>
      <c r="G635" s="77" t="s">
        <v>6177</v>
      </c>
      <c r="H635" s="77" t="s">
        <v>7950</v>
      </c>
      <c r="I635" s="77" t="s">
        <v>7995</v>
      </c>
      <c r="J635" s="77"/>
      <c r="K635" s="77" t="s">
        <v>24</v>
      </c>
      <c r="L635" s="78"/>
      <c r="M635" s="78"/>
      <c r="N635" s="78"/>
      <c r="O635" s="78"/>
      <c r="P635" s="78"/>
      <c r="Q635" s="77" t="s">
        <v>4803</v>
      </c>
    </row>
    <row r="636" customHeight="1" spans="1:17">
      <c r="A636" s="76"/>
      <c r="B636" s="6" t="s">
        <v>642</v>
      </c>
      <c r="C636" s="6" t="s">
        <v>8376</v>
      </c>
      <c r="D636" s="77" t="s">
        <v>8070</v>
      </c>
      <c r="E636" s="77" t="s">
        <v>8375</v>
      </c>
      <c r="F636" s="77" t="s">
        <v>5077</v>
      </c>
      <c r="G636" s="77" t="s">
        <v>6177</v>
      </c>
      <c r="H636" s="77" t="s">
        <v>7950</v>
      </c>
      <c r="I636" s="77" t="s">
        <v>7306</v>
      </c>
      <c r="J636" s="77"/>
      <c r="K636" s="77" t="s">
        <v>24</v>
      </c>
      <c r="L636" s="78"/>
      <c r="M636" s="78"/>
      <c r="N636" s="78"/>
      <c r="O636" s="78"/>
      <c r="P636" s="78"/>
      <c r="Q636" s="77" t="s">
        <v>4803</v>
      </c>
    </row>
    <row r="637" customHeight="1" spans="1:17">
      <c r="A637" s="76"/>
      <c r="B637" s="6" t="s">
        <v>642</v>
      </c>
      <c r="C637" s="6" t="s">
        <v>8377</v>
      </c>
      <c r="D637" s="77" t="s">
        <v>8070</v>
      </c>
      <c r="E637" s="77" t="s">
        <v>8378</v>
      </c>
      <c r="F637" s="77" t="s">
        <v>5545</v>
      </c>
      <c r="G637" s="77" t="s">
        <v>6177</v>
      </c>
      <c r="H637" s="77" t="s">
        <v>7950</v>
      </c>
      <c r="I637" s="77" t="s">
        <v>7306</v>
      </c>
      <c r="J637" s="77"/>
      <c r="K637" s="77" t="s">
        <v>24</v>
      </c>
      <c r="L637" s="78"/>
      <c r="M637" s="78"/>
      <c r="N637" s="78"/>
      <c r="O637" s="78"/>
      <c r="P637" s="78"/>
      <c r="Q637" s="77" t="s">
        <v>4803</v>
      </c>
    </row>
    <row r="638" customHeight="1" spans="1:17">
      <c r="A638" s="76"/>
      <c r="B638" s="6" t="s">
        <v>642</v>
      </c>
      <c r="C638" s="6" t="s">
        <v>6968</v>
      </c>
      <c r="D638" s="77" t="s">
        <v>8070</v>
      </c>
      <c r="E638" s="77" t="s">
        <v>8379</v>
      </c>
      <c r="F638" s="77" t="s">
        <v>5545</v>
      </c>
      <c r="G638" s="77" t="s">
        <v>8380</v>
      </c>
      <c r="H638" s="77" t="s">
        <v>7950</v>
      </c>
      <c r="I638" s="77" t="s">
        <v>7306</v>
      </c>
      <c r="J638" s="77"/>
      <c r="K638" s="77" t="s">
        <v>24</v>
      </c>
      <c r="L638" s="78"/>
      <c r="M638" s="78"/>
      <c r="N638" s="78"/>
      <c r="O638" s="78"/>
      <c r="P638" s="78"/>
      <c r="Q638" s="77" t="s">
        <v>4803</v>
      </c>
    </row>
    <row r="639" customHeight="1" spans="1:17">
      <c r="A639" s="76"/>
      <c r="B639" s="6" t="s">
        <v>642</v>
      </c>
      <c r="C639" s="6" t="s">
        <v>6972</v>
      </c>
      <c r="D639" s="77" t="s">
        <v>8070</v>
      </c>
      <c r="E639" s="77" t="s">
        <v>8381</v>
      </c>
      <c r="F639" s="77" t="s">
        <v>5440</v>
      </c>
      <c r="G639" s="77" t="s">
        <v>5135</v>
      </c>
      <c r="H639" s="77" t="s">
        <v>8315</v>
      </c>
      <c r="I639" s="77" t="s">
        <v>7995</v>
      </c>
      <c r="J639" s="77"/>
      <c r="K639" s="77" t="s">
        <v>24</v>
      </c>
      <c r="L639" s="78"/>
      <c r="M639" s="78"/>
      <c r="N639" s="78"/>
      <c r="O639" s="78"/>
      <c r="P639" s="78"/>
      <c r="Q639" s="77" t="s">
        <v>4803</v>
      </c>
    </row>
    <row r="640" customHeight="1" spans="1:17">
      <c r="A640" s="76"/>
      <c r="B640" s="6" t="s">
        <v>642</v>
      </c>
      <c r="C640" s="6" t="s">
        <v>8382</v>
      </c>
      <c r="D640" s="77" t="s">
        <v>8070</v>
      </c>
      <c r="E640" s="77" t="s">
        <v>8383</v>
      </c>
      <c r="F640" s="77" t="s">
        <v>8357</v>
      </c>
      <c r="G640" s="77" t="s">
        <v>6096</v>
      </c>
      <c r="H640" s="77" t="s">
        <v>8244</v>
      </c>
      <c r="I640" s="77" t="s">
        <v>7995</v>
      </c>
      <c r="J640" s="77"/>
      <c r="K640" s="77" t="s">
        <v>24</v>
      </c>
      <c r="L640" s="78"/>
      <c r="M640" s="78"/>
      <c r="N640" s="78"/>
      <c r="O640" s="78"/>
      <c r="P640" s="78"/>
      <c r="Q640" s="77" t="s">
        <v>4803</v>
      </c>
    </row>
    <row r="641" customHeight="1" spans="1:17">
      <c r="A641" s="76"/>
      <c r="B641" s="6" t="s">
        <v>642</v>
      </c>
      <c r="C641" s="6" t="s">
        <v>7000</v>
      </c>
      <c r="D641" s="77" t="s">
        <v>8070</v>
      </c>
      <c r="E641" s="77" t="s">
        <v>8384</v>
      </c>
      <c r="F641" s="77" t="s">
        <v>6902</v>
      </c>
      <c r="G641" s="77" t="s">
        <v>4989</v>
      </c>
      <c r="H641" s="77" t="s">
        <v>8073</v>
      </c>
      <c r="I641" s="77" t="s">
        <v>7306</v>
      </c>
      <c r="J641" s="77"/>
      <c r="K641" s="77" t="s">
        <v>24</v>
      </c>
      <c r="L641" s="78"/>
      <c r="M641" s="78"/>
      <c r="N641" s="78"/>
      <c r="O641" s="78"/>
      <c r="P641" s="78"/>
      <c r="Q641" s="77" t="s">
        <v>4803</v>
      </c>
    </row>
    <row r="642" customHeight="1" spans="1:17">
      <c r="A642" s="76"/>
      <c r="B642" s="6" t="s">
        <v>642</v>
      </c>
      <c r="C642" s="6" t="s">
        <v>7001</v>
      </c>
      <c r="D642" s="77" t="s">
        <v>8070</v>
      </c>
      <c r="E642" s="77" t="s">
        <v>8385</v>
      </c>
      <c r="F642" s="77" t="s">
        <v>4989</v>
      </c>
      <c r="G642" s="77" t="s">
        <v>8386</v>
      </c>
      <c r="H642" s="77" t="s">
        <v>6263</v>
      </c>
      <c r="I642" s="77" t="s">
        <v>7306</v>
      </c>
      <c r="J642" s="77"/>
      <c r="K642" s="77" t="s">
        <v>24</v>
      </c>
      <c r="L642" s="78"/>
      <c r="M642" s="78"/>
      <c r="N642" s="78"/>
      <c r="O642" s="78"/>
      <c r="P642" s="78"/>
      <c r="Q642" s="77" t="s">
        <v>4803</v>
      </c>
    </row>
    <row r="643" customHeight="1" spans="1:17">
      <c r="A643" s="76"/>
      <c r="B643" s="6" t="s">
        <v>642</v>
      </c>
      <c r="C643" s="6" t="s">
        <v>7001</v>
      </c>
      <c r="D643" s="77" t="s">
        <v>8070</v>
      </c>
      <c r="E643" s="77" t="s">
        <v>8387</v>
      </c>
      <c r="F643" s="77" t="s">
        <v>6902</v>
      </c>
      <c r="G643" s="77" t="s">
        <v>8332</v>
      </c>
      <c r="H643" s="77" t="s">
        <v>8073</v>
      </c>
      <c r="I643" s="77" t="s">
        <v>7306</v>
      </c>
      <c r="J643" s="77"/>
      <c r="K643" s="77" t="s">
        <v>24</v>
      </c>
      <c r="L643" s="78"/>
      <c r="M643" s="78"/>
      <c r="N643" s="78"/>
      <c r="O643" s="78"/>
      <c r="P643" s="78"/>
      <c r="Q643" s="77" t="s">
        <v>4803</v>
      </c>
    </row>
    <row r="644" customHeight="1" spans="1:17">
      <c r="A644" s="76"/>
      <c r="B644" s="6" t="s">
        <v>642</v>
      </c>
      <c r="C644" s="6" t="s">
        <v>7010</v>
      </c>
      <c r="D644" s="77" t="s">
        <v>8070</v>
      </c>
      <c r="E644" s="77" t="s">
        <v>8388</v>
      </c>
      <c r="F644" s="77" t="s">
        <v>5440</v>
      </c>
      <c r="G644" s="77" t="s">
        <v>5458</v>
      </c>
      <c r="H644" s="77" t="s">
        <v>8315</v>
      </c>
      <c r="I644" s="77" t="s">
        <v>7306</v>
      </c>
      <c r="J644" s="77"/>
      <c r="K644" s="77" t="s">
        <v>24</v>
      </c>
      <c r="L644" s="78"/>
      <c r="M644" s="78"/>
      <c r="N644" s="78"/>
      <c r="O644" s="78"/>
      <c r="P644" s="78"/>
      <c r="Q644" s="77" t="s">
        <v>4803</v>
      </c>
    </row>
    <row r="645" customHeight="1" spans="1:17">
      <c r="A645" s="76"/>
      <c r="B645" s="6" t="s">
        <v>642</v>
      </c>
      <c r="C645" s="6" t="s">
        <v>8389</v>
      </c>
      <c r="D645" s="77" t="s">
        <v>8070</v>
      </c>
      <c r="E645" s="77" t="s">
        <v>8390</v>
      </c>
      <c r="F645" s="77" t="s">
        <v>5458</v>
      </c>
      <c r="G645" s="77" t="s">
        <v>7994</v>
      </c>
      <c r="H645" s="77" t="s">
        <v>8343</v>
      </c>
      <c r="I645" s="77" t="s">
        <v>7306</v>
      </c>
      <c r="J645" s="77"/>
      <c r="K645" s="77" t="s">
        <v>24</v>
      </c>
      <c r="L645" s="78"/>
      <c r="M645" s="78"/>
      <c r="N645" s="78"/>
      <c r="O645" s="78"/>
      <c r="P645" s="78"/>
      <c r="Q645" s="77" t="s">
        <v>4803</v>
      </c>
    </row>
    <row r="646" customHeight="1" spans="1:17">
      <c r="A646" s="76"/>
      <c r="B646" s="6" t="s">
        <v>642</v>
      </c>
      <c r="C646" s="6" t="s">
        <v>7035</v>
      </c>
      <c r="D646" s="77" t="s">
        <v>8070</v>
      </c>
      <c r="E646" s="77" t="s">
        <v>8391</v>
      </c>
      <c r="F646" s="77" t="s">
        <v>5440</v>
      </c>
      <c r="G646" s="77" t="s">
        <v>5440</v>
      </c>
      <c r="H646" s="77" t="s">
        <v>8315</v>
      </c>
      <c r="I646" s="77" t="s">
        <v>7306</v>
      </c>
      <c r="J646" s="77"/>
      <c r="K646" s="77" t="s">
        <v>24</v>
      </c>
      <c r="L646" s="78"/>
      <c r="M646" s="78"/>
      <c r="N646" s="78"/>
      <c r="O646" s="78"/>
      <c r="P646" s="78"/>
      <c r="Q646" s="77" t="s">
        <v>4803</v>
      </c>
    </row>
    <row r="647" customHeight="1" spans="1:17">
      <c r="A647" s="76"/>
      <c r="B647" s="6" t="s">
        <v>642</v>
      </c>
      <c r="C647" s="6" t="s">
        <v>8392</v>
      </c>
      <c r="D647" s="77" t="s">
        <v>8070</v>
      </c>
      <c r="E647" s="77" t="s">
        <v>8393</v>
      </c>
      <c r="F647" s="77" t="s">
        <v>5458</v>
      </c>
      <c r="G647" s="77" t="s">
        <v>5444</v>
      </c>
      <c r="H647" s="77" t="s">
        <v>8315</v>
      </c>
      <c r="I647" s="77" t="s">
        <v>7995</v>
      </c>
      <c r="J647" s="77"/>
      <c r="K647" s="77" t="s">
        <v>24</v>
      </c>
      <c r="L647" s="78"/>
      <c r="M647" s="78"/>
      <c r="N647" s="78"/>
      <c r="O647" s="78"/>
      <c r="P647" s="78"/>
      <c r="Q647" s="77" t="s">
        <v>4803</v>
      </c>
    </row>
    <row r="648" customHeight="1" spans="1:17">
      <c r="A648" s="76"/>
      <c r="B648" s="6" t="s">
        <v>642</v>
      </c>
      <c r="C648" s="6" t="s">
        <v>7049</v>
      </c>
      <c r="D648" s="77" t="s">
        <v>8070</v>
      </c>
      <c r="E648" s="77" t="s">
        <v>8394</v>
      </c>
      <c r="F648" s="77" t="s">
        <v>5458</v>
      </c>
      <c r="G648" s="77" t="s">
        <v>8395</v>
      </c>
      <c r="H648" s="77" t="s">
        <v>8315</v>
      </c>
      <c r="I648" s="77" t="s">
        <v>7306</v>
      </c>
      <c r="J648" s="77"/>
      <c r="K648" s="77" t="s">
        <v>24</v>
      </c>
      <c r="L648" s="78"/>
      <c r="M648" s="78"/>
      <c r="N648" s="78"/>
      <c r="O648" s="78"/>
      <c r="P648" s="78"/>
      <c r="Q648" s="77" t="s">
        <v>4803</v>
      </c>
    </row>
    <row r="649" customHeight="1" spans="1:17">
      <c r="A649" s="76"/>
      <c r="B649" s="6" t="s">
        <v>642</v>
      </c>
      <c r="C649" s="6" t="s">
        <v>8396</v>
      </c>
      <c r="D649" s="77" t="s">
        <v>8070</v>
      </c>
      <c r="E649" s="77" t="s">
        <v>8397</v>
      </c>
      <c r="F649" s="77" t="s">
        <v>6172</v>
      </c>
      <c r="G649" s="77" t="s">
        <v>5545</v>
      </c>
      <c r="H649" s="77" t="s">
        <v>6263</v>
      </c>
      <c r="I649" s="77" t="s">
        <v>7306</v>
      </c>
      <c r="J649" s="77"/>
      <c r="K649" s="77" t="s">
        <v>24</v>
      </c>
      <c r="L649" s="78"/>
      <c r="M649" s="78"/>
      <c r="N649" s="78"/>
      <c r="O649" s="78"/>
      <c r="P649" s="78"/>
      <c r="Q649" s="77" t="s">
        <v>4803</v>
      </c>
    </row>
    <row r="650" customHeight="1" spans="1:17">
      <c r="A650" s="76"/>
      <c r="B650" s="6" t="s">
        <v>642</v>
      </c>
      <c r="C650" s="6" t="s">
        <v>7726</v>
      </c>
      <c r="D650" s="77" t="s">
        <v>8070</v>
      </c>
      <c r="E650" s="77" t="s">
        <v>8398</v>
      </c>
      <c r="F650" s="77" t="s">
        <v>5535</v>
      </c>
      <c r="G650" s="77" t="s">
        <v>6131</v>
      </c>
      <c r="H650" s="77" t="s">
        <v>8146</v>
      </c>
      <c r="I650" s="77" t="s">
        <v>7306</v>
      </c>
      <c r="J650" s="77"/>
      <c r="K650" s="77" t="s">
        <v>24</v>
      </c>
      <c r="L650" s="78"/>
      <c r="M650" s="78"/>
      <c r="N650" s="78"/>
      <c r="O650" s="78"/>
      <c r="P650" s="78"/>
      <c r="Q650" s="77" t="s">
        <v>4803</v>
      </c>
    </row>
    <row r="651" customHeight="1" spans="1:17">
      <c r="A651" s="76"/>
      <c r="B651" s="6" t="s">
        <v>642</v>
      </c>
      <c r="C651" s="6" t="s">
        <v>7726</v>
      </c>
      <c r="D651" s="77" t="s">
        <v>8070</v>
      </c>
      <c r="E651" s="77" t="s">
        <v>8399</v>
      </c>
      <c r="F651" s="77" t="s">
        <v>6902</v>
      </c>
      <c r="G651" s="77" t="s">
        <v>6131</v>
      </c>
      <c r="H651" s="77" t="s">
        <v>6263</v>
      </c>
      <c r="I651" s="77" t="s">
        <v>7306</v>
      </c>
      <c r="J651" s="77"/>
      <c r="K651" s="77" t="s">
        <v>24</v>
      </c>
      <c r="L651" s="78"/>
      <c r="M651" s="78"/>
      <c r="N651" s="78"/>
      <c r="O651" s="78"/>
      <c r="P651" s="78"/>
      <c r="Q651" s="77" t="s">
        <v>4803</v>
      </c>
    </row>
    <row r="652" customHeight="1" spans="1:17">
      <c r="A652" s="76"/>
      <c r="B652" s="6" t="s">
        <v>642</v>
      </c>
      <c r="C652" s="6" t="s">
        <v>7074</v>
      </c>
      <c r="D652" s="77" t="s">
        <v>8070</v>
      </c>
      <c r="E652" s="77" t="s">
        <v>8400</v>
      </c>
      <c r="F652" s="77" t="s">
        <v>7167</v>
      </c>
      <c r="G652" s="77" t="s">
        <v>5077</v>
      </c>
      <c r="H652" s="77" t="s">
        <v>5120</v>
      </c>
      <c r="I652" s="77" t="s">
        <v>7306</v>
      </c>
      <c r="J652" s="77"/>
      <c r="K652" s="77" t="s">
        <v>24</v>
      </c>
      <c r="L652" s="78"/>
      <c r="M652" s="78"/>
      <c r="N652" s="78"/>
      <c r="O652" s="78"/>
      <c r="P652" s="78"/>
      <c r="Q652" s="77" t="s">
        <v>4803</v>
      </c>
    </row>
    <row r="653" customHeight="1" spans="1:17">
      <c r="A653" s="74"/>
      <c r="B653" s="75" t="s">
        <v>8401</v>
      </c>
      <c r="C653" s="74"/>
      <c r="D653" s="74"/>
      <c r="E653" s="74"/>
      <c r="F653" s="74"/>
      <c r="G653" s="74"/>
      <c r="H653" s="74"/>
      <c r="I653" s="74"/>
      <c r="J653" s="74"/>
      <c r="K653" s="74"/>
      <c r="L653" s="74"/>
      <c r="M653" s="74"/>
      <c r="N653" s="74"/>
      <c r="O653" s="74"/>
      <c r="P653" s="74"/>
      <c r="Q653" s="74"/>
    </row>
    <row r="654" customHeight="1" spans="1:17">
      <c r="A654" s="76"/>
      <c r="B654" s="6" t="s">
        <v>501</v>
      </c>
      <c r="C654" s="6" t="s">
        <v>6546</v>
      </c>
      <c r="D654" s="77" t="s">
        <v>8070</v>
      </c>
      <c r="E654" s="77" t="s">
        <v>8402</v>
      </c>
      <c r="F654" s="77" t="s">
        <v>5128</v>
      </c>
      <c r="G654" s="77" t="s">
        <v>8403</v>
      </c>
      <c r="H654" s="77" t="s">
        <v>7925</v>
      </c>
      <c r="I654" s="77" t="s">
        <v>7255</v>
      </c>
      <c r="J654" s="77"/>
      <c r="K654" s="77" t="s">
        <v>24</v>
      </c>
      <c r="L654" s="78"/>
      <c r="M654" s="78"/>
      <c r="N654" s="78"/>
      <c r="O654" s="78"/>
      <c r="P654" s="78"/>
      <c r="Q654" s="77" t="s">
        <v>4803</v>
      </c>
    </row>
    <row r="655" customHeight="1" spans="1:17">
      <c r="A655" s="76"/>
      <c r="B655" s="6" t="s">
        <v>501</v>
      </c>
      <c r="C655" s="6" t="s">
        <v>6722</v>
      </c>
      <c r="D655" s="77" t="s">
        <v>8070</v>
      </c>
      <c r="E655" s="77" t="s">
        <v>8404</v>
      </c>
      <c r="F655" s="77" t="s">
        <v>8405</v>
      </c>
      <c r="G655" s="77" t="s">
        <v>8365</v>
      </c>
      <c r="H655" s="77" t="s">
        <v>8221</v>
      </c>
      <c r="I655" s="77" t="s">
        <v>7882</v>
      </c>
      <c r="J655" s="77"/>
      <c r="K655" s="77" t="s">
        <v>24</v>
      </c>
      <c r="L655" s="78"/>
      <c r="M655" s="78"/>
      <c r="N655" s="78"/>
      <c r="O655" s="78"/>
      <c r="P655" s="78"/>
      <c r="Q655" s="77" t="s">
        <v>4803</v>
      </c>
    </row>
    <row r="656" customHeight="1" spans="1:17">
      <c r="A656" s="76"/>
      <c r="B656" s="6" t="s">
        <v>501</v>
      </c>
      <c r="C656" s="6" t="s">
        <v>6546</v>
      </c>
      <c r="D656" s="77" t="s">
        <v>8070</v>
      </c>
      <c r="E656" s="77" t="s">
        <v>8404</v>
      </c>
      <c r="F656" s="77" t="s">
        <v>6096</v>
      </c>
      <c r="G656" s="77" t="s">
        <v>8365</v>
      </c>
      <c r="H656" s="77" t="s">
        <v>7950</v>
      </c>
      <c r="I656" s="77" t="s">
        <v>7255</v>
      </c>
      <c r="J656" s="77"/>
      <c r="K656" s="77" t="s">
        <v>24</v>
      </c>
      <c r="L656" s="78"/>
      <c r="M656" s="78"/>
      <c r="N656" s="78"/>
      <c r="O656" s="78"/>
      <c r="P656" s="78"/>
      <c r="Q656" s="77" t="s">
        <v>4803</v>
      </c>
    </row>
    <row r="657" customHeight="1" spans="1:17">
      <c r="A657" s="76"/>
      <c r="B657" s="6" t="s">
        <v>501</v>
      </c>
      <c r="C657" s="6" t="s">
        <v>8406</v>
      </c>
      <c r="D657" s="77" t="s">
        <v>8070</v>
      </c>
      <c r="E657" s="77" t="s">
        <v>8407</v>
      </c>
      <c r="F657" s="77" t="s">
        <v>5128</v>
      </c>
      <c r="G657" s="77" t="s">
        <v>6166</v>
      </c>
      <c r="H657" s="77" t="s">
        <v>7950</v>
      </c>
      <c r="I657" s="77" t="s">
        <v>7255</v>
      </c>
      <c r="J657" s="77"/>
      <c r="K657" s="77" t="s">
        <v>24</v>
      </c>
      <c r="L657" s="78"/>
      <c r="M657" s="78"/>
      <c r="N657" s="78"/>
      <c r="O657" s="78"/>
      <c r="P657" s="78"/>
      <c r="Q657" s="77" t="s">
        <v>4803</v>
      </c>
    </row>
    <row r="658" customHeight="1" spans="1:17">
      <c r="A658" s="76"/>
      <c r="B658" s="6" t="s">
        <v>501</v>
      </c>
      <c r="C658" s="6" t="s">
        <v>6585</v>
      </c>
      <c r="D658" s="77" t="s">
        <v>8070</v>
      </c>
      <c r="E658" s="77" t="s">
        <v>8408</v>
      </c>
      <c r="F658" s="77" t="s">
        <v>6166</v>
      </c>
      <c r="G658" s="77" t="s">
        <v>6003</v>
      </c>
      <c r="H658" s="77" t="s">
        <v>8409</v>
      </c>
      <c r="I658" s="77" t="s">
        <v>7255</v>
      </c>
      <c r="J658" s="77"/>
      <c r="K658" s="77" t="s">
        <v>24</v>
      </c>
      <c r="L658" s="78"/>
      <c r="M658" s="78"/>
      <c r="N658" s="78"/>
      <c r="O658" s="78"/>
      <c r="P658" s="78"/>
      <c r="Q658" s="77" t="s">
        <v>4803</v>
      </c>
    </row>
    <row r="659" customHeight="1" spans="1:17">
      <c r="A659" s="76"/>
      <c r="B659" s="6" t="s">
        <v>501</v>
      </c>
      <c r="C659" s="6" t="s">
        <v>6594</v>
      </c>
      <c r="D659" s="77" t="s">
        <v>8070</v>
      </c>
      <c r="E659" s="77" t="s">
        <v>8410</v>
      </c>
      <c r="F659" s="77" t="s">
        <v>8411</v>
      </c>
      <c r="G659" s="77" t="s">
        <v>8412</v>
      </c>
      <c r="H659" s="77" t="s">
        <v>5161</v>
      </c>
      <c r="I659" s="77" t="s">
        <v>7255</v>
      </c>
      <c r="J659" s="77"/>
      <c r="K659" s="77" t="s">
        <v>24</v>
      </c>
      <c r="L659" s="78"/>
      <c r="M659" s="78"/>
      <c r="N659" s="78"/>
      <c r="O659" s="78"/>
      <c r="P659" s="78"/>
      <c r="Q659" s="77" t="s">
        <v>4803</v>
      </c>
    </row>
    <row r="660" customHeight="1" spans="1:17">
      <c r="A660" s="76"/>
      <c r="B660" s="6" t="s">
        <v>501</v>
      </c>
      <c r="C660" s="6" t="s">
        <v>6601</v>
      </c>
      <c r="D660" s="77" t="s">
        <v>8070</v>
      </c>
      <c r="E660" s="77" t="s">
        <v>8413</v>
      </c>
      <c r="F660" s="77" t="s">
        <v>5440</v>
      </c>
      <c r="G660" s="77" t="s">
        <v>8203</v>
      </c>
      <c r="H660" s="77" t="s">
        <v>8221</v>
      </c>
      <c r="I660" s="77" t="s">
        <v>7255</v>
      </c>
      <c r="J660" s="77"/>
      <c r="K660" s="77" t="s">
        <v>24</v>
      </c>
      <c r="L660" s="78"/>
      <c r="M660" s="78"/>
      <c r="N660" s="78"/>
      <c r="O660" s="78"/>
      <c r="P660" s="78"/>
      <c r="Q660" s="77" t="s">
        <v>4803</v>
      </c>
    </row>
    <row r="661" customHeight="1" spans="1:17">
      <c r="A661" s="76"/>
      <c r="B661" s="6" t="s">
        <v>501</v>
      </c>
      <c r="C661" s="6" t="s">
        <v>6605</v>
      </c>
      <c r="D661" s="77" t="s">
        <v>8070</v>
      </c>
      <c r="E661" s="77" t="s">
        <v>8414</v>
      </c>
      <c r="F661" s="77" t="s">
        <v>5458</v>
      </c>
      <c r="G661" s="77" t="s">
        <v>6202</v>
      </c>
      <c r="H661" s="77" t="s">
        <v>8358</v>
      </c>
      <c r="I661" s="77" t="s">
        <v>7255</v>
      </c>
      <c r="J661" s="77"/>
      <c r="K661" s="77" t="s">
        <v>24</v>
      </c>
      <c r="L661" s="78"/>
      <c r="M661" s="78"/>
      <c r="N661" s="78"/>
      <c r="O661" s="78"/>
      <c r="P661" s="78"/>
      <c r="Q661" s="77" t="s">
        <v>4803</v>
      </c>
    </row>
    <row r="662" customHeight="1" spans="1:17">
      <c r="A662" s="76"/>
      <c r="B662" s="6" t="s">
        <v>501</v>
      </c>
      <c r="C662" s="6" t="s">
        <v>6634</v>
      </c>
      <c r="D662" s="77" t="s">
        <v>8070</v>
      </c>
      <c r="E662" s="77" t="s">
        <v>8415</v>
      </c>
      <c r="F662" s="77" t="s">
        <v>6202</v>
      </c>
      <c r="G662" s="77" t="s">
        <v>5653</v>
      </c>
      <c r="H662" s="77" t="s">
        <v>8416</v>
      </c>
      <c r="I662" s="77" t="s">
        <v>7255</v>
      </c>
      <c r="J662" s="77"/>
      <c r="K662" s="77" t="s">
        <v>24</v>
      </c>
      <c r="L662" s="78"/>
      <c r="M662" s="78"/>
      <c r="N662" s="78"/>
      <c r="O662" s="78"/>
      <c r="P662" s="78"/>
      <c r="Q662" s="77" t="s">
        <v>4803</v>
      </c>
    </row>
    <row r="663" customHeight="1" spans="1:17">
      <c r="A663" s="76"/>
      <c r="B663" s="6" t="s">
        <v>501</v>
      </c>
      <c r="C663" s="6" t="s">
        <v>6645</v>
      </c>
      <c r="D663" s="77" t="s">
        <v>8070</v>
      </c>
      <c r="E663" s="77" t="s">
        <v>8417</v>
      </c>
      <c r="F663" s="77" t="s">
        <v>5458</v>
      </c>
      <c r="G663" s="77" t="s">
        <v>5444</v>
      </c>
      <c r="H663" s="77" t="s">
        <v>4816</v>
      </c>
      <c r="I663" s="77" t="s">
        <v>7255</v>
      </c>
      <c r="J663" s="77"/>
      <c r="K663" s="77" t="s">
        <v>24</v>
      </c>
      <c r="L663" s="78"/>
      <c r="M663" s="78"/>
      <c r="N663" s="78"/>
      <c r="O663" s="78"/>
      <c r="P663" s="78"/>
      <c r="Q663" s="77" t="s">
        <v>4803</v>
      </c>
    </row>
    <row r="664" customHeight="1" spans="1:17">
      <c r="A664" s="76"/>
      <c r="B664" s="6" t="s">
        <v>501</v>
      </c>
      <c r="C664" s="6" t="s">
        <v>6669</v>
      </c>
      <c r="D664" s="77" t="s">
        <v>8070</v>
      </c>
      <c r="E664" s="77" t="s">
        <v>8418</v>
      </c>
      <c r="F664" s="77" t="s">
        <v>5128</v>
      </c>
      <c r="G664" s="77" t="s">
        <v>5980</v>
      </c>
      <c r="H664" s="77" t="s">
        <v>7987</v>
      </c>
      <c r="I664" s="77" t="s">
        <v>7882</v>
      </c>
      <c r="J664" s="77"/>
      <c r="K664" s="77" t="s">
        <v>24</v>
      </c>
      <c r="L664" s="78"/>
      <c r="M664" s="78"/>
      <c r="N664" s="78"/>
      <c r="O664" s="78"/>
      <c r="P664" s="78"/>
      <c r="Q664" s="77" t="s">
        <v>4803</v>
      </c>
    </row>
    <row r="665" customHeight="1" spans="1:17">
      <c r="A665" s="76"/>
      <c r="B665" s="6" t="s">
        <v>501</v>
      </c>
      <c r="C665" s="6" t="s">
        <v>6658</v>
      </c>
      <c r="D665" s="77" t="s">
        <v>8070</v>
      </c>
      <c r="E665" s="77" t="s">
        <v>8418</v>
      </c>
      <c r="F665" s="77" t="s">
        <v>5128</v>
      </c>
      <c r="G665" s="77" t="s">
        <v>5980</v>
      </c>
      <c r="H665" s="77" t="s">
        <v>7987</v>
      </c>
      <c r="I665" s="77" t="s">
        <v>7255</v>
      </c>
      <c r="J665" s="77"/>
      <c r="K665" s="77" t="s">
        <v>24</v>
      </c>
      <c r="L665" s="78"/>
      <c r="M665" s="78"/>
      <c r="N665" s="78"/>
      <c r="O665" s="78"/>
      <c r="P665" s="78"/>
      <c r="Q665" s="77" t="s">
        <v>4803</v>
      </c>
    </row>
    <row r="666" customHeight="1" spans="1:17">
      <c r="A666" s="76"/>
      <c r="B666" s="6" t="s">
        <v>501</v>
      </c>
      <c r="C666" s="6" t="s">
        <v>6669</v>
      </c>
      <c r="D666" s="77" t="s">
        <v>8070</v>
      </c>
      <c r="E666" s="77" t="s">
        <v>8419</v>
      </c>
      <c r="F666" s="77" t="s">
        <v>5047</v>
      </c>
      <c r="G666" s="77" t="s">
        <v>5980</v>
      </c>
      <c r="H666" s="77" t="s">
        <v>6239</v>
      </c>
      <c r="I666" s="77" t="s">
        <v>7882</v>
      </c>
      <c r="J666" s="77"/>
      <c r="K666" s="77" t="s">
        <v>24</v>
      </c>
      <c r="L666" s="78"/>
      <c r="M666" s="78"/>
      <c r="N666" s="78"/>
      <c r="O666" s="78"/>
      <c r="P666" s="78"/>
      <c r="Q666" s="77" t="s">
        <v>4803</v>
      </c>
    </row>
    <row r="667" customHeight="1" spans="1:17">
      <c r="A667" s="76"/>
      <c r="B667" s="6" t="s">
        <v>501</v>
      </c>
      <c r="C667" s="6" t="s">
        <v>8420</v>
      </c>
      <c r="D667" s="77" t="s">
        <v>8070</v>
      </c>
      <c r="E667" s="77" t="s">
        <v>8419</v>
      </c>
      <c r="F667" s="77" t="s">
        <v>5047</v>
      </c>
      <c r="G667" s="77" t="s">
        <v>5980</v>
      </c>
      <c r="H667" s="77" t="s">
        <v>6239</v>
      </c>
      <c r="I667" s="77" t="s">
        <v>7255</v>
      </c>
      <c r="J667" s="77"/>
      <c r="K667" s="77" t="s">
        <v>24</v>
      </c>
      <c r="L667" s="78"/>
      <c r="M667" s="78"/>
      <c r="N667" s="78"/>
      <c r="O667" s="78"/>
      <c r="P667" s="78"/>
      <c r="Q667" s="77" t="s">
        <v>4803</v>
      </c>
    </row>
    <row r="668" customHeight="1" spans="1:17">
      <c r="A668" s="76"/>
      <c r="B668" s="6" t="s">
        <v>501</v>
      </c>
      <c r="C668" s="6" t="s">
        <v>6665</v>
      </c>
      <c r="D668" s="77" t="s">
        <v>8070</v>
      </c>
      <c r="E668" s="77"/>
      <c r="F668" s="77"/>
      <c r="G668" s="77"/>
      <c r="H668" s="77"/>
      <c r="I668" s="77"/>
      <c r="J668" s="77"/>
      <c r="K668" s="77" t="s">
        <v>24</v>
      </c>
      <c r="L668" s="78"/>
      <c r="M668" s="78"/>
      <c r="N668" s="78"/>
      <c r="O668" s="78"/>
      <c r="P668" s="78"/>
      <c r="Q668" s="77" t="s">
        <v>4803</v>
      </c>
    </row>
    <row r="669" customHeight="1" spans="1:17">
      <c r="A669" s="76"/>
      <c r="B669" s="6" t="s">
        <v>501</v>
      </c>
      <c r="C669" s="6" t="s">
        <v>6692</v>
      </c>
      <c r="D669" s="77" t="s">
        <v>8070</v>
      </c>
      <c r="E669" s="77" t="s">
        <v>8421</v>
      </c>
      <c r="F669" s="77" t="s">
        <v>5440</v>
      </c>
      <c r="G669" s="77" t="s">
        <v>5104</v>
      </c>
      <c r="H669" s="77" t="s">
        <v>8422</v>
      </c>
      <c r="I669" s="77" t="s">
        <v>7255</v>
      </c>
      <c r="J669" s="77"/>
      <c r="K669" s="77" t="s">
        <v>24</v>
      </c>
      <c r="L669" s="78"/>
      <c r="M669" s="78"/>
      <c r="N669" s="78"/>
      <c r="O669" s="78"/>
      <c r="P669" s="78"/>
      <c r="Q669" s="77" t="s">
        <v>4803</v>
      </c>
    </row>
    <row r="670" customHeight="1" spans="1:17">
      <c r="A670" s="76"/>
      <c r="B670" s="6" t="s">
        <v>501</v>
      </c>
      <c r="C670" s="6" t="s">
        <v>6696</v>
      </c>
      <c r="D670" s="77" t="s">
        <v>8070</v>
      </c>
      <c r="E670" s="77" t="s">
        <v>8423</v>
      </c>
      <c r="F670" s="77" t="s">
        <v>8424</v>
      </c>
      <c r="G670" s="77" t="s">
        <v>8203</v>
      </c>
      <c r="H670" s="77" t="s">
        <v>8221</v>
      </c>
      <c r="I670" s="77" t="s">
        <v>7882</v>
      </c>
      <c r="J670" s="77"/>
      <c r="K670" s="77" t="s">
        <v>24</v>
      </c>
      <c r="L670" s="78"/>
      <c r="M670" s="78"/>
      <c r="N670" s="78"/>
      <c r="O670" s="78"/>
      <c r="P670" s="78"/>
      <c r="Q670" s="77" t="s">
        <v>4803</v>
      </c>
    </row>
    <row r="671" customHeight="1" spans="1:17">
      <c r="A671" s="76"/>
      <c r="B671" s="6" t="s">
        <v>501</v>
      </c>
      <c r="C671" s="6" t="s">
        <v>8425</v>
      </c>
      <c r="D671" s="77" t="s">
        <v>8070</v>
      </c>
      <c r="E671" s="77" t="s">
        <v>8426</v>
      </c>
      <c r="F671" s="77" t="s">
        <v>8427</v>
      </c>
      <c r="G671" s="77" t="s">
        <v>8203</v>
      </c>
      <c r="H671" s="77" t="s">
        <v>8221</v>
      </c>
      <c r="I671" s="77" t="s">
        <v>7882</v>
      </c>
      <c r="J671" s="77"/>
      <c r="K671" s="77" t="s">
        <v>24</v>
      </c>
      <c r="L671" s="78"/>
      <c r="M671" s="78"/>
      <c r="N671" s="78"/>
      <c r="O671" s="78"/>
      <c r="P671" s="78"/>
      <c r="Q671" s="77" t="s">
        <v>4803</v>
      </c>
    </row>
    <row r="672" customHeight="1" spans="1:17">
      <c r="A672" s="76"/>
      <c r="B672" s="6" t="s">
        <v>501</v>
      </c>
      <c r="C672" s="6" t="s">
        <v>6712</v>
      </c>
      <c r="D672" s="77" t="s">
        <v>8070</v>
      </c>
      <c r="E672" s="77" t="s">
        <v>8428</v>
      </c>
      <c r="F672" s="77" t="s">
        <v>5128</v>
      </c>
      <c r="G672" s="77" t="s">
        <v>8429</v>
      </c>
      <c r="H672" s="77" t="s">
        <v>7987</v>
      </c>
      <c r="I672" s="77" t="s">
        <v>7882</v>
      </c>
      <c r="J672" s="77"/>
      <c r="K672" s="77" t="s">
        <v>24</v>
      </c>
      <c r="L672" s="78"/>
      <c r="M672" s="78"/>
      <c r="N672" s="78"/>
      <c r="O672" s="78"/>
      <c r="P672" s="78"/>
      <c r="Q672" s="77" t="s">
        <v>4803</v>
      </c>
    </row>
    <row r="673" customHeight="1" spans="1:17">
      <c r="A673" s="76"/>
      <c r="B673" s="6" t="s">
        <v>501</v>
      </c>
      <c r="C673" s="6" t="s">
        <v>6712</v>
      </c>
      <c r="D673" s="77" t="s">
        <v>8070</v>
      </c>
      <c r="E673" s="77" t="s">
        <v>8430</v>
      </c>
      <c r="F673" s="77" t="s">
        <v>8431</v>
      </c>
      <c r="G673" s="77" t="s">
        <v>6166</v>
      </c>
      <c r="H673" s="77" t="s">
        <v>7950</v>
      </c>
      <c r="I673" s="77" t="s">
        <v>7882</v>
      </c>
      <c r="J673" s="77"/>
      <c r="K673" s="77" t="s">
        <v>24</v>
      </c>
      <c r="L673" s="78"/>
      <c r="M673" s="78"/>
      <c r="N673" s="78"/>
      <c r="O673" s="78"/>
      <c r="P673" s="78"/>
      <c r="Q673" s="77" t="s">
        <v>4803</v>
      </c>
    </row>
    <row r="674" customHeight="1" spans="1:17">
      <c r="A674" s="76"/>
      <c r="B674" s="6" t="s">
        <v>501</v>
      </c>
      <c r="C674" s="6" t="s">
        <v>6715</v>
      </c>
      <c r="D674" s="77" t="s">
        <v>8070</v>
      </c>
      <c r="E674" s="77" t="s">
        <v>8432</v>
      </c>
      <c r="F674" s="77" t="s">
        <v>5039</v>
      </c>
      <c r="G674" s="77" t="s">
        <v>5104</v>
      </c>
      <c r="H674" s="77" t="s">
        <v>7950</v>
      </c>
      <c r="I674" s="77" t="s">
        <v>7255</v>
      </c>
      <c r="J674" s="77"/>
      <c r="K674" s="77" t="s">
        <v>24</v>
      </c>
      <c r="L674" s="78"/>
      <c r="M674" s="78"/>
      <c r="N674" s="78"/>
      <c r="O674" s="78"/>
      <c r="P674" s="78"/>
      <c r="Q674" s="77" t="s">
        <v>4803</v>
      </c>
    </row>
    <row r="675" customHeight="1" spans="1:17">
      <c r="A675" s="76"/>
      <c r="B675" s="6" t="s">
        <v>501</v>
      </c>
      <c r="C675" s="6" t="s">
        <v>6718</v>
      </c>
      <c r="D675" s="77" t="s">
        <v>8070</v>
      </c>
      <c r="E675" s="77" t="s">
        <v>8433</v>
      </c>
      <c r="F675" s="77" t="s">
        <v>6720</v>
      </c>
      <c r="G675" s="77" t="s">
        <v>6175</v>
      </c>
      <c r="H675" s="77" t="s">
        <v>8118</v>
      </c>
      <c r="I675" s="77" t="s">
        <v>7882</v>
      </c>
      <c r="J675" s="77"/>
      <c r="K675" s="77" t="s">
        <v>24</v>
      </c>
      <c r="L675" s="78"/>
      <c r="M675" s="78"/>
      <c r="N675" s="78"/>
      <c r="O675" s="78"/>
      <c r="P675" s="78"/>
      <c r="Q675" s="77" t="s">
        <v>4803</v>
      </c>
    </row>
    <row r="676" customHeight="1" spans="1:17">
      <c r="A676" s="76"/>
      <c r="B676" s="6" t="s">
        <v>501</v>
      </c>
      <c r="C676" s="6" t="s">
        <v>6728</v>
      </c>
      <c r="D676" s="77" t="s">
        <v>8070</v>
      </c>
      <c r="E676" s="77" t="s">
        <v>8434</v>
      </c>
      <c r="F676" s="77" t="s">
        <v>5458</v>
      </c>
      <c r="G676" s="77" t="s">
        <v>8365</v>
      </c>
      <c r="H676" s="77" t="s">
        <v>8221</v>
      </c>
      <c r="I676" s="77" t="s">
        <v>7882</v>
      </c>
      <c r="J676" s="77"/>
      <c r="K676" s="77" t="s">
        <v>24</v>
      </c>
      <c r="L676" s="78"/>
      <c r="M676" s="78"/>
      <c r="N676" s="78"/>
      <c r="O676" s="78"/>
      <c r="P676" s="78"/>
      <c r="Q676" s="77" t="s">
        <v>4803</v>
      </c>
    </row>
    <row r="677" customHeight="1" spans="1:17">
      <c r="A677" s="76"/>
      <c r="B677" s="6" t="s">
        <v>501</v>
      </c>
      <c r="C677" s="6" t="s">
        <v>6734</v>
      </c>
      <c r="D677" s="77" t="s">
        <v>8070</v>
      </c>
      <c r="E677" s="77" t="s">
        <v>8435</v>
      </c>
      <c r="F677" s="77" t="s">
        <v>5039</v>
      </c>
      <c r="G677" s="77" t="s">
        <v>8203</v>
      </c>
      <c r="H677" s="77" t="s">
        <v>8221</v>
      </c>
      <c r="I677" s="77" t="s">
        <v>7882</v>
      </c>
      <c r="J677" s="77"/>
      <c r="K677" s="77" t="s">
        <v>24</v>
      </c>
      <c r="L677" s="78"/>
      <c r="M677" s="78"/>
      <c r="N677" s="78"/>
      <c r="O677" s="78"/>
      <c r="P677" s="78"/>
      <c r="Q677" s="77" t="s">
        <v>4803</v>
      </c>
    </row>
    <row r="678" customHeight="1" spans="1:17">
      <c r="A678" s="76"/>
      <c r="B678" s="6" t="s">
        <v>501</v>
      </c>
      <c r="C678" s="6" t="s">
        <v>6736</v>
      </c>
      <c r="D678" s="77" t="s">
        <v>8070</v>
      </c>
      <c r="E678" s="77" t="s">
        <v>8436</v>
      </c>
      <c r="F678" s="77" t="s">
        <v>5039</v>
      </c>
      <c r="G678" s="77" t="s">
        <v>5104</v>
      </c>
      <c r="H678" s="77" t="s">
        <v>7950</v>
      </c>
      <c r="I678" s="77" t="s">
        <v>7884</v>
      </c>
      <c r="J678" s="77"/>
      <c r="K678" s="77" t="s">
        <v>24</v>
      </c>
      <c r="L678" s="78"/>
      <c r="M678" s="78"/>
      <c r="N678" s="78"/>
      <c r="O678" s="78"/>
      <c r="P678" s="78"/>
      <c r="Q678" s="77" t="s">
        <v>4803</v>
      </c>
    </row>
    <row r="679" customHeight="1" spans="1:17">
      <c r="A679" s="76"/>
      <c r="B679" s="6" t="s">
        <v>501</v>
      </c>
      <c r="C679" s="6" t="s">
        <v>6760</v>
      </c>
      <c r="D679" s="77" t="s">
        <v>8070</v>
      </c>
      <c r="E679" s="77" t="s">
        <v>8437</v>
      </c>
      <c r="F679" s="77" t="s">
        <v>8438</v>
      </c>
      <c r="G679" s="77" t="s">
        <v>5096</v>
      </c>
      <c r="H679" s="77" t="s">
        <v>8157</v>
      </c>
      <c r="I679" s="77" t="s">
        <v>7255</v>
      </c>
      <c r="J679" s="77"/>
      <c r="K679" s="77" t="s">
        <v>24</v>
      </c>
      <c r="L679" s="78"/>
      <c r="M679" s="78"/>
      <c r="N679" s="78"/>
      <c r="O679" s="78"/>
      <c r="P679" s="78"/>
      <c r="Q679" s="77" t="s">
        <v>4803</v>
      </c>
    </row>
    <row r="680" customHeight="1" spans="1:17">
      <c r="A680" s="76"/>
      <c r="B680" s="6" t="s">
        <v>554</v>
      </c>
      <c r="C680" s="6" t="s">
        <v>7174</v>
      </c>
      <c r="D680" s="77" t="s">
        <v>8070</v>
      </c>
      <c r="E680" s="77"/>
      <c r="F680" s="77" t="s">
        <v>8439</v>
      </c>
      <c r="G680" s="77" t="s">
        <v>5039</v>
      </c>
      <c r="H680" s="77" t="s">
        <v>8440</v>
      </c>
      <c r="I680" s="77" t="s">
        <v>7876</v>
      </c>
      <c r="J680" s="77"/>
      <c r="K680" s="77" t="s">
        <v>24</v>
      </c>
      <c r="L680" s="78"/>
      <c r="M680" s="78"/>
      <c r="N680" s="78"/>
      <c r="O680" s="78"/>
      <c r="P680" s="78"/>
      <c r="Q680" s="77" t="s">
        <v>4803</v>
      </c>
    </row>
    <row r="681" customHeight="1" spans="1:17">
      <c r="A681" s="74"/>
      <c r="B681" s="75" t="s">
        <v>8441</v>
      </c>
      <c r="C681" s="74"/>
      <c r="D681" s="74"/>
      <c r="E681" s="74"/>
      <c r="F681" s="74"/>
      <c r="G681" s="74"/>
      <c r="H681" s="74"/>
      <c r="I681" s="74"/>
      <c r="J681" s="74"/>
      <c r="K681" s="74"/>
      <c r="L681" s="74"/>
      <c r="M681" s="74"/>
      <c r="N681" s="74"/>
      <c r="O681" s="74"/>
      <c r="P681" s="74"/>
      <c r="Q681" s="74"/>
    </row>
    <row r="682" customHeight="1" spans="1:17">
      <c r="A682" s="76"/>
      <c r="B682" s="6" t="s">
        <v>596</v>
      </c>
      <c r="C682" s="6" t="s">
        <v>6116</v>
      </c>
      <c r="D682" s="77" t="s">
        <v>8070</v>
      </c>
      <c r="E682" s="77"/>
      <c r="F682" s="77" t="s">
        <v>8370</v>
      </c>
      <c r="G682" s="77" t="s">
        <v>6090</v>
      </c>
      <c r="H682" s="77" t="s">
        <v>8364</v>
      </c>
      <c r="I682" s="77" t="s">
        <v>7520</v>
      </c>
      <c r="J682" s="77"/>
      <c r="K682" s="77" t="s">
        <v>24</v>
      </c>
      <c r="L682" s="78"/>
      <c r="M682" s="78"/>
      <c r="N682" s="78"/>
      <c r="O682" s="78"/>
      <c r="P682" s="78"/>
      <c r="Q682" s="77" t="s">
        <v>4803</v>
      </c>
    </row>
    <row r="683" customHeight="1" spans="1:17">
      <c r="A683" s="76"/>
      <c r="B683" s="6" t="s">
        <v>596</v>
      </c>
      <c r="C683" s="6" t="s">
        <v>6168</v>
      </c>
      <c r="D683" s="77" t="s">
        <v>8070</v>
      </c>
      <c r="E683" s="77" t="s">
        <v>8442</v>
      </c>
      <c r="F683" s="77" t="s">
        <v>8443</v>
      </c>
      <c r="G683" s="77" t="s">
        <v>6175</v>
      </c>
      <c r="H683" s="77" t="s">
        <v>6239</v>
      </c>
      <c r="I683" s="77" t="s">
        <v>7306</v>
      </c>
      <c r="J683" s="77"/>
      <c r="K683" s="77" t="s">
        <v>24</v>
      </c>
      <c r="L683" s="78"/>
      <c r="M683" s="78"/>
      <c r="N683" s="78"/>
      <c r="O683" s="78"/>
      <c r="P683" s="78"/>
      <c r="Q683" s="77" t="s">
        <v>4803</v>
      </c>
    </row>
    <row r="684" customHeight="1" spans="1:17">
      <c r="A684" s="76"/>
      <c r="B684" s="6" t="s">
        <v>596</v>
      </c>
      <c r="C684" s="6" t="s">
        <v>6181</v>
      </c>
      <c r="D684" s="77" t="s">
        <v>8070</v>
      </c>
      <c r="E684" s="77" t="s">
        <v>8444</v>
      </c>
      <c r="F684" s="77" t="s">
        <v>8445</v>
      </c>
      <c r="G684" s="77" t="s">
        <v>6175</v>
      </c>
      <c r="H684" s="77" t="s">
        <v>4816</v>
      </c>
      <c r="I684" s="77" t="s">
        <v>7520</v>
      </c>
      <c r="J684" s="77"/>
      <c r="K684" s="77" t="s">
        <v>24</v>
      </c>
      <c r="L684" s="78"/>
      <c r="M684" s="78"/>
      <c r="N684" s="78"/>
      <c r="O684" s="78"/>
      <c r="P684" s="78"/>
      <c r="Q684" s="77" t="s">
        <v>4803</v>
      </c>
    </row>
    <row r="685" customHeight="1" spans="1:17">
      <c r="A685" s="76"/>
      <c r="B685" s="6" t="s">
        <v>596</v>
      </c>
      <c r="C685" s="6" t="s">
        <v>8446</v>
      </c>
      <c r="D685" s="77" t="s">
        <v>8070</v>
      </c>
      <c r="E685" s="77" t="s">
        <v>8447</v>
      </c>
      <c r="F685" s="77" t="s">
        <v>8448</v>
      </c>
      <c r="G685" s="77" t="s">
        <v>5889</v>
      </c>
      <c r="H685" s="77" t="s">
        <v>4813</v>
      </c>
      <c r="I685" s="77" t="s">
        <v>7520</v>
      </c>
      <c r="J685" s="77"/>
      <c r="K685" s="77" t="s">
        <v>24</v>
      </c>
      <c r="L685" s="78"/>
      <c r="M685" s="78"/>
      <c r="N685" s="78"/>
      <c r="O685" s="78"/>
      <c r="P685" s="78"/>
      <c r="Q685" s="77" t="s">
        <v>4803</v>
      </c>
    </row>
    <row r="686" customHeight="1" spans="1:17">
      <c r="A686" s="74"/>
      <c r="B686" s="75" t="s">
        <v>8449</v>
      </c>
      <c r="C686" s="74"/>
      <c r="D686" s="74"/>
      <c r="E686" s="74"/>
      <c r="F686" s="74"/>
      <c r="G686" s="74"/>
      <c r="H686" s="74"/>
      <c r="I686" s="74"/>
      <c r="J686" s="74"/>
      <c r="K686" s="74"/>
      <c r="L686" s="74"/>
      <c r="M686" s="74"/>
      <c r="N686" s="74"/>
      <c r="O686" s="74"/>
      <c r="P686" s="74"/>
      <c r="Q686" s="74"/>
    </row>
    <row r="687" customHeight="1" spans="1:17">
      <c r="A687" s="76"/>
      <c r="B687" s="6" t="s">
        <v>7805</v>
      </c>
      <c r="C687" s="6" t="s">
        <v>7833</v>
      </c>
      <c r="D687" s="77" t="s">
        <v>8070</v>
      </c>
      <c r="E687" s="77" t="s">
        <v>8450</v>
      </c>
      <c r="F687" s="77" t="s">
        <v>8451</v>
      </c>
      <c r="G687" s="77" t="s">
        <v>7949</v>
      </c>
      <c r="H687" s="77" t="s">
        <v>7911</v>
      </c>
      <c r="I687" s="77" t="s">
        <v>7255</v>
      </c>
      <c r="J687" s="77"/>
      <c r="K687" s="77" t="s">
        <v>24</v>
      </c>
      <c r="L687" s="78"/>
      <c r="M687" s="78"/>
      <c r="N687" s="78"/>
      <c r="O687" s="78"/>
      <c r="P687" s="78"/>
      <c r="Q687" s="77" t="s">
        <v>4803</v>
      </c>
    </row>
    <row r="688" customHeight="1" spans="1:17">
      <c r="A688" s="74"/>
      <c r="B688" s="75" t="s">
        <v>8452</v>
      </c>
      <c r="C688" s="74"/>
      <c r="D688" s="74"/>
      <c r="E688" s="74"/>
      <c r="F688" s="74"/>
      <c r="G688" s="74"/>
      <c r="H688" s="74"/>
      <c r="I688" s="74"/>
      <c r="J688" s="74"/>
      <c r="K688" s="74"/>
      <c r="L688" s="74"/>
      <c r="M688" s="74"/>
      <c r="N688" s="74"/>
      <c r="O688" s="74"/>
      <c r="P688" s="74"/>
      <c r="Q688" s="74"/>
    </row>
    <row r="689" customHeight="1" spans="1:17">
      <c r="A689" s="76"/>
      <c r="B689" s="6" t="s">
        <v>7841</v>
      </c>
      <c r="C689" s="6" t="s">
        <v>8453</v>
      </c>
      <c r="D689" s="77" t="s">
        <v>8070</v>
      </c>
      <c r="E689" s="77" t="s">
        <v>8454</v>
      </c>
      <c r="F689" s="77" t="s">
        <v>8455</v>
      </c>
      <c r="G689" s="77" t="s">
        <v>4897</v>
      </c>
      <c r="H689" s="77"/>
      <c r="I689" s="77" t="s">
        <v>7520</v>
      </c>
      <c r="J689" s="77"/>
      <c r="K689" s="77" t="s">
        <v>24</v>
      </c>
      <c r="L689" s="78"/>
      <c r="M689" s="78"/>
      <c r="N689" s="78"/>
      <c r="O689" s="78"/>
      <c r="P689" s="78"/>
      <c r="Q689" s="77" t="s">
        <v>4803</v>
      </c>
    </row>
    <row r="690" customHeight="1" spans="1:17">
      <c r="A690" s="76"/>
      <c r="B690" s="6" t="s">
        <v>7841</v>
      </c>
      <c r="C690" s="6" t="s">
        <v>8456</v>
      </c>
      <c r="D690" s="77" t="s">
        <v>8070</v>
      </c>
      <c r="E690" s="77" t="s">
        <v>8457</v>
      </c>
      <c r="F690" s="77" t="s">
        <v>8455</v>
      </c>
      <c r="G690" s="77" t="s">
        <v>8458</v>
      </c>
      <c r="H690" s="77" t="s">
        <v>8459</v>
      </c>
      <c r="I690" s="77" t="s">
        <v>7520</v>
      </c>
      <c r="J690" s="77"/>
      <c r="K690" s="77" t="s">
        <v>24</v>
      </c>
      <c r="L690" s="78"/>
      <c r="M690" s="78"/>
      <c r="N690" s="78"/>
      <c r="O690" s="78"/>
      <c r="P690" s="78"/>
      <c r="Q690" s="77" t="s">
        <v>4803</v>
      </c>
    </row>
    <row r="691" customHeight="1" spans="1:17">
      <c r="A691" s="76"/>
      <c r="B691" s="6" t="s">
        <v>7841</v>
      </c>
      <c r="C691" s="6" t="s">
        <v>8456</v>
      </c>
      <c r="D691" s="77" t="s">
        <v>8070</v>
      </c>
      <c r="E691" s="77" t="s">
        <v>8460</v>
      </c>
      <c r="F691" s="77" t="s">
        <v>8461</v>
      </c>
      <c r="G691" s="77" t="s">
        <v>8458</v>
      </c>
      <c r="H691" s="77" t="s">
        <v>7667</v>
      </c>
      <c r="I691" s="77" t="s">
        <v>7520</v>
      </c>
      <c r="J691" s="77"/>
      <c r="K691" s="77" t="s">
        <v>24</v>
      </c>
      <c r="L691" s="78"/>
      <c r="M691" s="78"/>
      <c r="N691" s="78"/>
      <c r="O691" s="78"/>
      <c r="P691" s="78"/>
      <c r="Q691" s="77" t="s">
        <v>4803</v>
      </c>
    </row>
    <row r="692" customHeight="1" spans="1:17">
      <c r="A692" s="76"/>
      <c r="B692" s="6" t="s">
        <v>7841</v>
      </c>
      <c r="C692" s="6" t="s">
        <v>8456</v>
      </c>
      <c r="D692" s="77" t="s">
        <v>8070</v>
      </c>
      <c r="E692" s="77" t="s">
        <v>8462</v>
      </c>
      <c r="F692" s="77" t="s">
        <v>5067</v>
      </c>
      <c r="G692" s="77" t="s">
        <v>6393</v>
      </c>
      <c r="H692" s="77" t="s">
        <v>5325</v>
      </c>
      <c r="I692" s="77" t="s">
        <v>7520</v>
      </c>
      <c r="J692" s="77"/>
      <c r="K692" s="77" t="s">
        <v>24</v>
      </c>
      <c r="L692" s="78"/>
      <c r="M692" s="78"/>
      <c r="N692" s="78"/>
      <c r="O692" s="78"/>
      <c r="P692" s="78"/>
      <c r="Q692" s="77" t="s">
        <v>4803</v>
      </c>
    </row>
    <row r="693" customHeight="1" spans="1:17">
      <c r="A693" s="76"/>
      <c r="B693" s="6" t="s">
        <v>7841</v>
      </c>
      <c r="C693" s="6" t="s">
        <v>8463</v>
      </c>
      <c r="D693" s="77" t="s">
        <v>8070</v>
      </c>
      <c r="E693" s="77" t="s">
        <v>8464</v>
      </c>
      <c r="F693" s="77" t="s">
        <v>8313</v>
      </c>
      <c r="G693" s="77" t="s">
        <v>8465</v>
      </c>
      <c r="H693" s="77" t="s">
        <v>8022</v>
      </c>
      <c r="I693" s="77" t="s">
        <v>7520</v>
      </c>
      <c r="J693" s="77"/>
      <c r="K693" s="77" t="s">
        <v>24</v>
      </c>
      <c r="L693" s="78"/>
      <c r="M693" s="78"/>
      <c r="N693" s="78"/>
      <c r="O693" s="78"/>
      <c r="P693" s="78"/>
      <c r="Q693" s="77" t="s">
        <v>4803</v>
      </c>
    </row>
    <row r="694" customHeight="1" spans="1:17">
      <c r="A694" s="76"/>
      <c r="B694" s="6" t="s">
        <v>7841</v>
      </c>
      <c r="C694" s="6" t="s">
        <v>8463</v>
      </c>
      <c r="D694" s="77" t="s">
        <v>8070</v>
      </c>
      <c r="E694" s="77" t="s">
        <v>8466</v>
      </c>
      <c r="F694" s="77" t="s">
        <v>8467</v>
      </c>
      <c r="G694" s="77" t="s">
        <v>4897</v>
      </c>
      <c r="H694" s="77"/>
      <c r="I694" s="77" t="s">
        <v>7520</v>
      </c>
      <c r="J694" s="77"/>
      <c r="K694" s="77" t="s">
        <v>24</v>
      </c>
      <c r="L694" s="78"/>
      <c r="M694" s="78"/>
      <c r="N694" s="78"/>
      <c r="O694" s="78"/>
      <c r="P694" s="78"/>
      <c r="Q694" s="77" t="s">
        <v>4803</v>
      </c>
    </row>
    <row r="695" customHeight="1" spans="1:17">
      <c r="A695" s="76"/>
      <c r="B695" s="6" t="s">
        <v>7841</v>
      </c>
      <c r="C695" s="6" t="s">
        <v>8468</v>
      </c>
      <c r="D695" s="77" t="s">
        <v>8070</v>
      </c>
      <c r="E695" s="77" t="s">
        <v>8469</v>
      </c>
      <c r="F695" s="77" t="s">
        <v>8470</v>
      </c>
      <c r="G695" s="77" t="s">
        <v>4821</v>
      </c>
      <c r="H695" s="77" t="s">
        <v>6562</v>
      </c>
      <c r="I695" s="77" t="s">
        <v>7306</v>
      </c>
      <c r="J695" s="77"/>
      <c r="K695" s="77" t="s">
        <v>24</v>
      </c>
      <c r="L695" s="78"/>
      <c r="M695" s="78"/>
      <c r="N695" s="78"/>
      <c r="O695" s="78"/>
      <c r="P695" s="78"/>
      <c r="Q695" s="77" t="s">
        <v>4803</v>
      </c>
    </row>
    <row r="696" customHeight="1" spans="1:17">
      <c r="A696" s="76"/>
      <c r="B696" s="6" t="s">
        <v>7841</v>
      </c>
      <c r="C696" s="6" t="s">
        <v>8471</v>
      </c>
      <c r="D696" s="77" t="s">
        <v>8070</v>
      </c>
      <c r="E696" s="77" t="s">
        <v>8469</v>
      </c>
      <c r="F696" s="77" t="s">
        <v>8470</v>
      </c>
      <c r="G696" s="77" t="s">
        <v>4821</v>
      </c>
      <c r="H696" s="77" t="s">
        <v>6562</v>
      </c>
      <c r="I696" s="77" t="s">
        <v>7306</v>
      </c>
      <c r="J696" s="77"/>
      <c r="K696" s="77" t="s">
        <v>24</v>
      </c>
      <c r="L696" s="78"/>
      <c r="M696" s="78"/>
      <c r="N696" s="78"/>
      <c r="O696" s="78"/>
      <c r="P696" s="78"/>
      <c r="Q696" s="77" t="s">
        <v>4803</v>
      </c>
    </row>
    <row r="697" customHeight="1" spans="1:17">
      <c r="A697" s="76"/>
      <c r="B697" s="6" t="s">
        <v>7841</v>
      </c>
      <c r="C697" s="6" t="s">
        <v>8472</v>
      </c>
      <c r="D697" s="77" t="s">
        <v>8070</v>
      </c>
      <c r="E697" s="77" t="s">
        <v>8473</v>
      </c>
      <c r="F697" s="77" t="s">
        <v>5067</v>
      </c>
      <c r="G697" s="77" t="s">
        <v>6886</v>
      </c>
      <c r="H697" s="77" t="s">
        <v>7859</v>
      </c>
      <c r="I697" s="77" t="s">
        <v>7520</v>
      </c>
      <c r="J697" s="77"/>
      <c r="K697" s="77" t="s">
        <v>24</v>
      </c>
      <c r="L697" s="78"/>
      <c r="M697" s="78"/>
      <c r="N697" s="78"/>
      <c r="O697" s="78"/>
      <c r="P697" s="78"/>
      <c r="Q697" s="77" t="s">
        <v>4803</v>
      </c>
    </row>
    <row r="698" customHeight="1" spans="1:17">
      <c r="A698" s="76"/>
      <c r="B698" s="6" t="s">
        <v>7841</v>
      </c>
      <c r="C698" s="6" t="s">
        <v>7842</v>
      </c>
      <c r="D698" s="77" t="s">
        <v>8070</v>
      </c>
      <c r="E698" s="77" t="s">
        <v>8474</v>
      </c>
      <c r="F698" s="77" t="s">
        <v>8475</v>
      </c>
      <c r="G698" s="77" t="s">
        <v>8475</v>
      </c>
      <c r="H698" s="77" t="s">
        <v>7964</v>
      </c>
      <c r="I698" s="77" t="s">
        <v>7520</v>
      </c>
      <c r="J698" s="77"/>
      <c r="K698" s="77" t="s">
        <v>24</v>
      </c>
      <c r="L698" s="78"/>
      <c r="M698" s="78"/>
      <c r="N698" s="78"/>
      <c r="O698" s="78"/>
      <c r="P698" s="78"/>
      <c r="Q698" s="77" t="s">
        <v>4803</v>
      </c>
    </row>
    <row r="699" customHeight="1" spans="1:17">
      <c r="A699" s="76"/>
      <c r="B699" s="6" t="s">
        <v>7841</v>
      </c>
      <c r="C699" s="6" t="s">
        <v>7842</v>
      </c>
      <c r="D699" s="77" t="s">
        <v>8070</v>
      </c>
      <c r="E699" s="77" t="s">
        <v>8476</v>
      </c>
      <c r="F699" s="77" t="s">
        <v>8477</v>
      </c>
      <c r="G699" s="77" t="s">
        <v>6096</v>
      </c>
      <c r="H699" s="77" t="s">
        <v>7302</v>
      </c>
      <c r="I699" s="77" t="s">
        <v>7520</v>
      </c>
      <c r="J699" s="77"/>
      <c r="K699" s="77" t="s">
        <v>24</v>
      </c>
      <c r="L699" s="78"/>
      <c r="M699" s="78"/>
      <c r="N699" s="78"/>
      <c r="O699" s="78"/>
      <c r="P699" s="78"/>
      <c r="Q699" s="77" t="s">
        <v>4803</v>
      </c>
    </row>
    <row r="700" customHeight="1" spans="1:17">
      <c r="A700" s="74"/>
      <c r="B700" s="75" t="s">
        <v>8478</v>
      </c>
      <c r="C700" s="74"/>
      <c r="D700" s="74"/>
      <c r="E700" s="74"/>
      <c r="F700" s="74"/>
      <c r="G700" s="74"/>
      <c r="H700" s="74"/>
      <c r="I700" s="74"/>
      <c r="J700" s="74"/>
      <c r="K700" s="74"/>
      <c r="L700" s="74"/>
      <c r="M700" s="74"/>
      <c r="N700" s="74"/>
      <c r="O700" s="74"/>
      <c r="P700" s="74"/>
      <c r="Q700" s="74"/>
    </row>
    <row r="701" customHeight="1" spans="1:17">
      <c r="A701" s="76"/>
      <c r="B701" s="6" t="s">
        <v>7846</v>
      </c>
      <c r="C701" s="6" t="s">
        <v>4810</v>
      </c>
      <c r="D701" s="77" t="s">
        <v>8070</v>
      </c>
      <c r="E701" s="77"/>
      <c r="F701" s="77" t="s">
        <v>8479</v>
      </c>
      <c r="G701" s="77" t="s">
        <v>8480</v>
      </c>
      <c r="H701" s="77" t="s">
        <v>8416</v>
      </c>
      <c r="I701" s="77" t="s">
        <v>7264</v>
      </c>
      <c r="J701" s="77"/>
      <c r="K701" s="77" t="s">
        <v>24</v>
      </c>
      <c r="L701" s="78"/>
      <c r="M701" s="78"/>
      <c r="N701" s="78"/>
      <c r="O701" s="78"/>
      <c r="P701" s="78"/>
      <c r="Q701" s="77" t="s">
        <v>4803</v>
      </c>
    </row>
    <row r="702" customHeight="1" spans="1:17">
      <c r="A702" s="76"/>
      <c r="B702" s="6" t="s">
        <v>7846</v>
      </c>
      <c r="C702" s="6" t="s">
        <v>4817</v>
      </c>
      <c r="D702" s="77" t="s">
        <v>8070</v>
      </c>
      <c r="E702" s="77"/>
      <c r="F702" s="77" t="s">
        <v>8479</v>
      </c>
      <c r="G702" s="77" t="s">
        <v>8480</v>
      </c>
      <c r="H702" s="77" t="s">
        <v>8416</v>
      </c>
      <c r="I702" s="77" t="s">
        <v>7255</v>
      </c>
      <c r="J702" s="77"/>
      <c r="K702" s="77" t="s">
        <v>24</v>
      </c>
      <c r="L702" s="78"/>
      <c r="M702" s="78"/>
      <c r="N702" s="78"/>
      <c r="O702" s="78"/>
      <c r="P702" s="78"/>
      <c r="Q702" s="77" t="s">
        <v>4803</v>
      </c>
    </row>
    <row r="703" customHeight="1" spans="1:17">
      <c r="A703" s="76"/>
      <c r="B703" s="6" t="s">
        <v>7846</v>
      </c>
      <c r="C703" s="6" t="s">
        <v>4827</v>
      </c>
      <c r="D703" s="77" t="s">
        <v>8070</v>
      </c>
      <c r="E703" s="77" t="s">
        <v>8481</v>
      </c>
      <c r="F703" s="77" t="s">
        <v>4839</v>
      </c>
      <c r="G703" s="77" t="s">
        <v>5187</v>
      </c>
      <c r="H703" s="77" t="s">
        <v>7434</v>
      </c>
      <c r="I703" s="77"/>
      <c r="J703" s="77"/>
      <c r="K703" s="77" t="s">
        <v>24</v>
      </c>
      <c r="L703" s="78"/>
      <c r="M703" s="78"/>
      <c r="N703" s="78"/>
      <c r="O703" s="78"/>
      <c r="P703" s="78"/>
      <c r="Q703" s="77" t="s">
        <v>4803</v>
      </c>
    </row>
    <row r="704" customHeight="1" spans="1:17">
      <c r="A704" s="76"/>
      <c r="B704" s="6" t="s">
        <v>7846</v>
      </c>
      <c r="C704" s="6" t="s">
        <v>4951</v>
      </c>
      <c r="D704" s="77" t="s">
        <v>8070</v>
      </c>
      <c r="E704" s="77" t="s">
        <v>8482</v>
      </c>
      <c r="F704" s="77" t="s">
        <v>6131</v>
      </c>
      <c r="G704" s="77" t="s">
        <v>5518</v>
      </c>
      <c r="H704" s="77" t="s">
        <v>4816</v>
      </c>
      <c r="I704" s="77" t="s">
        <v>7876</v>
      </c>
      <c r="J704" s="77"/>
      <c r="K704" s="77" t="s">
        <v>24</v>
      </c>
      <c r="L704" s="78"/>
      <c r="M704" s="78"/>
      <c r="N704" s="78"/>
      <c r="O704" s="78"/>
      <c r="P704" s="78"/>
      <c r="Q704" s="77" t="s">
        <v>4803</v>
      </c>
    </row>
    <row r="705" customHeight="1" spans="1:17">
      <c r="A705" s="74"/>
      <c r="B705" s="75" t="s">
        <v>8483</v>
      </c>
      <c r="C705" s="74"/>
      <c r="D705" s="74"/>
      <c r="E705" s="74"/>
      <c r="F705" s="74"/>
      <c r="G705" s="74"/>
      <c r="H705" s="74"/>
      <c r="I705" s="74"/>
      <c r="J705" s="74"/>
      <c r="K705" s="74"/>
      <c r="L705" s="74"/>
      <c r="M705" s="74"/>
      <c r="N705" s="74"/>
      <c r="O705" s="74"/>
      <c r="P705" s="74"/>
      <c r="Q705" s="74"/>
    </row>
    <row r="706" customHeight="1" spans="1:17">
      <c r="A706" s="76"/>
      <c r="B706" s="6" t="s">
        <v>8484</v>
      </c>
      <c r="C706" s="6"/>
      <c r="D706" s="77"/>
      <c r="E706" s="77"/>
      <c r="F706" s="77"/>
      <c r="G706" s="77"/>
      <c r="H706" s="77"/>
      <c r="I706" s="77"/>
      <c r="J706" s="77"/>
      <c r="K706" s="77"/>
      <c r="L706" s="78"/>
      <c r="M706" s="78"/>
      <c r="N706" s="78"/>
      <c r="O706" s="78"/>
      <c r="P706" s="78"/>
      <c r="Q706" s="77"/>
    </row>
  </sheetData>
  <autoFilter xmlns:etc="http://www.wps.cn/officeDocument/2017/etCustomData" ref="A2:Q706" etc:filterBottomFollowUsedRange="0">
    <extLst/>
  </autoFilter>
  <mergeCells count="1">
    <mergeCell ref="A1:Q1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C26"/>
  <sheetViews>
    <sheetView showGridLines="0" workbookViewId="0">
      <selection activeCell="A1" sqref="A1:J1"/>
    </sheetView>
  </sheetViews>
  <sheetFormatPr defaultColWidth="8.67619047619048" defaultRowHeight="15" outlineLevelCol="2"/>
  <cols>
    <col min="2" max="2" width="14" style="1" customWidth="1"/>
    <col min="3" max="3" width="46" style="1" customWidth="1"/>
  </cols>
  <sheetData>
    <row r="1" ht="27.75" customHeight="1" spans="2:3">
      <c r="B1" s="67" t="s">
        <v>8485</v>
      </c>
      <c r="C1" s="67"/>
    </row>
    <row r="2" customHeight="1" spans="2:3">
      <c r="B2" s="68" t="s">
        <v>8486</v>
      </c>
      <c r="C2" s="68" t="s">
        <v>8487</v>
      </c>
    </row>
    <row r="3" customHeight="1" spans="2:3">
      <c r="B3" s="69" t="s">
        <v>8488</v>
      </c>
      <c r="C3" s="70" t="s">
        <v>8489</v>
      </c>
    </row>
    <row r="4" customHeight="1" spans="2:3">
      <c r="B4" s="71" t="s">
        <v>8490</v>
      </c>
      <c r="C4" s="72" t="s">
        <v>8491</v>
      </c>
    </row>
    <row r="5" customHeight="1" spans="2:3">
      <c r="B5" s="69" t="s">
        <v>8492</v>
      </c>
      <c r="C5" s="70" t="s">
        <v>8493</v>
      </c>
    </row>
    <row r="6" customHeight="1" spans="2:3">
      <c r="B6" s="71" t="s">
        <v>8494</v>
      </c>
      <c r="C6" s="72" t="s">
        <v>8495</v>
      </c>
    </row>
    <row r="7" customHeight="1" spans="2:3">
      <c r="B7" s="69" t="s">
        <v>8496</v>
      </c>
      <c r="C7" s="70" t="s">
        <v>8497</v>
      </c>
    </row>
    <row r="8" customHeight="1" spans="2:3">
      <c r="B8" s="71" t="s">
        <v>8498</v>
      </c>
      <c r="C8" s="72" t="s">
        <v>8499</v>
      </c>
    </row>
    <row r="9" customHeight="1" spans="2:3">
      <c r="B9" s="69" t="s">
        <v>8500</v>
      </c>
      <c r="C9" s="70" t="s">
        <v>8501</v>
      </c>
    </row>
    <row r="10" customHeight="1" spans="2:3">
      <c r="B10" s="71" t="s">
        <v>8502</v>
      </c>
      <c r="C10" s="72" t="s">
        <v>8503</v>
      </c>
    </row>
    <row r="11" customHeight="1" spans="2:3">
      <c r="B11" s="69" t="s">
        <v>8504</v>
      </c>
      <c r="C11" s="70" t="s">
        <v>8505</v>
      </c>
    </row>
    <row r="12" customHeight="1" spans="2:3">
      <c r="B12" s="71" t="s">
        <v>8506</v>
      </c>
      <c r="C12" s="72" t="s">
        <v>8507</v>
      </c>
    </row>
    <row r="13" customHeight="1" spans="2:3">
      <c r="B13" s="69" t="s">
        <v>7876</v>
      </c>
      <c r="C13" s="70" t="s">
        <v>8508</v>
      </c>
    </row>
    <row r="14" customHeight="1" spans="2:3">
      <c r="B14" s="71" t="s">
        <v>69</v>
      </c>
      <c r="C14" s="72" t="s">
        <v>8509</v>
      </c>
    </row>
    <row r="16" customHeight="1" spans="2:3">
      <c r="B16" s="73" t="s">
        <v>8510</v>
      </c>
      <c r="C16" s="73"/>
    </row>
    <row r="17" customHeight="1" spans="2:3">
      <c r="B17" s="68" t="s">
        <v>2521</v>
      </c>
      <c r="C17" s="68" t="s">
        <v>8511</v>
      </c>
    </row>
    <row r="18" customHeight="1" spans="2:3">
      <c r="B18" s="71" t="s">
        <v>8512</v>
      </c>
      <c r="C18" s="72" t="s">
        <v>8513</v>
      </c>
    </row>
    <row r="19" customHeight="1" spans="2:3">
      <c r="B19" s="69" t="s">
        <v>8514</v>
      </c>
      <c r="C19" s="70" t="s">
        <v>8513</v>
      </c>
    </row>
    <row r="20" customHeight="1" spans="2:3">
      <c r="B20" s="71" t="s">
        <v>8515</v>
      </c>
      <c r="C20" s="72" t="s">
        <v>8513</v>
      </c>
    </row>
    <row r="21" customHeight="1" spans="2:3">
      <c r="B21" s="69" t="s">
        <v>8516</v>
      </c>
      <c r="C21" s="70" t="s">
        <v>8517</v>
      </c>
    </row>
    <row r="22" customHeight="1" spans="2:3">
      <c r="B22" s="71" t="s">
        <v>8518</v>
      </c>
      <c r="C22" s="72" t="s">
        <v>8517</v>
      </c>
    </row>
    <row r="23" customHeight="1" spans="2:3">
      <c r="B23" s="69" t="s">
        <v>8519</v>
      </c>
      <c r="C23" s="70" t="s">
        <v>8517</v>
      </c>
    </row>
    <row r="24" customHeight="1" spans="2:3">
      <c r="B24" s="71" t="s">
        <v>8520</v>
      </c>
      <c r="C24" s="72" t="s">
        <v>8521</v>
      </c>
    </row>
    <row r="25" customHeight="1" spans="2:3">
      <c r="B25" s="69" t="s">
        <v>2600</v>
      </c>
      <c r="C25" s="70" t="s">
        <v>8522</v>
      </c>
    </row>
    <row r="26" customHeight="1" spans="2:3">
      <c r="B26" s="71" t="s">
        <v>8523</v>
      </c>
      <c r="C26" s="72" t="s">
        <v>8524</v>
      </c>
    </row>
  </sheetData>
  <mergeCells count="2">
    <mergeCell ref="B1:C1"/>
    <mergeCell ref="B16:C16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01"/>
  <sheetViews>
    <sheetView workbookViewId="0">
      <selection activeCell="A1" sqref="A1:J1"/>
    </sheetView>
  </sheetViews>
  <sheetFormatPr defaultColWidth="8.67619047619048" defaultRowHeight="15" outlineLevelCol="2"/>
  <sheetData>
    <row r="1" customHeight="1" spans="1:3">
      <c r="A1" s="1" t="s">
        <v>8525</v>
      </c>
      <c r="B1" s="1" t="s">
        <v>8526</v>
      </c>
      <c r="C1" s="1" t="s">
        <v>8527</v>
      </c>
    </row>
    <row r="2" customHeight="1" spans="1:3">
      <c r="A2" s="1">
        <v>0</v>
      </c>
    </row>
    <row r="3" customHeight="1" spans="1:3">
      <c r="A3" s="1">
        <v>1</v>
      </c>
      <c r="B3" s="1" t="s">
        <v>8528</v>
      </c>
      <c r="C3" s="1" t="s">
        <v>8529</v>
      </c>
    </row>
    <row r="4" customHeight="1" spans="1:3">
      <c r="A4" s="1">
        <v>2</v>
      </c>
      <c r="B4" s="1" t="s">
        <v>8530</v>
      </c>
      <c r="C4" s="1" t="s">
        <v>8531</v>
      </c>
    </row>
    <row r="5" customHeight="1" spans="1:3">
      <c r="A5" s="1">
        <v>3</v>
      </c>
      <c r="B5" s="1" t="s">
        <v>8532</v>
      </c>
      <c r="C5" s="1" t="s">
        <v>8533</v>
      </c>
    </row>
    <row r="6" customHeight="1" spans="1:3">
      <c r="A6" s="1">
        <v>4</v>
      </c>
      <c r="B6" s="1" t="s">
        <v>8534</v>
      </c>
      <c r="C6" s="1" t="s">
        <v>8535</v>
      </c>
    </row>
    <row r="7" customHeight="1" spans="1:3">
      <c r="A7" s="1">
        <v>5</v>
      </c>
      <c r="B7" s="1" t="s">
        <v>8536</v>
      </c>
      <c r="C7" s="1" t="s">
        <v>8537</v>
      </c>
    </row>
    <row r="8" customHeight="1" spans="1:3">
      <c r="A8" s="1">
        <v>6</v>
      </c>
      <c r="B8" s="1" t="s">
        <v>8538</v>
      </c>
      <c r="C8" s="1" t="s">
        <v>8539</v>
      </c>
    </row>
    <row r="9" customHeight="1" spans="1:3">
      <c r="A9" s="1">
        <v>7</v>
      </c>
      <c r="B9" s="1" t="s">
        <v>8540</v>
      </c>
      <c r="C9" s="1" t="s">
        <v>8541</v>
      </c>
    </row>
    <row r="10" customHeight="1" spans="1:3">
      <c r="A10" s="1">
        <v>8</v>
      </c>
      <c r="B10" s="1" t="s">
        <v>8542</v>
      </c>
      <c r="C10" s="1" t="s">
        <v>8543</v>
      </c>
    </row>
    <row r="11" customHeight="1" spans="1:3">
      <c r="A11" s="1">
        <v>9</v>
      </c>
      <c r="B11" s="1" t="s">
        <v>8544</v>
      </c>
      <c r="C11" s="1" t="s">
        <v>8545</v>
      </c>
    </row>
    <row r="12" customHeight="1" spans="1:3">
      <c r="A12" s="1">
        <v>10</v>
      </c>
      <c r="B12" s="1" t="s">
        <v>8546</v>
      </c>
      <c r="C12" s="1" t="s">
        <v>8547</v>
      </c>
    </row>
    <row r="13" customHeight="1" spans="1:3">
      <c r="A13" s="1">
        <v>11</v>
      </c>
      <c r="B13" s="1" t="s">
        <v>8548</v>
      </c>
      <c r="C13" s="1" t="s">
        <v>8549</v>
      </c>
    </row>
    <row r="14" customHeight="1" spans="1:3">
      <c r="A14" s="1">
        <v>12</v>
      </c>
      <c r="B14" s="1" t="s">
        <v>8550</v>
      </c>
      <c r="C14" s="1" t="s">
        <v>8551</v>
      </c>
    </row>
    <row r="15" customHeight="1" spans="1:3">
      <c r="A15" s="1">
        <v>13</v>
      </c>
      <c r="B15" s="1" t="s">
        <v>8552</v>
      </c>
      <c r="C15" s="1" t="s">
        <v>8553</v>
      </c>
    </row>
    <row r="16" customHeight="1" spans="1:3">
      <c r="A16" s="1">
        <v>14</v>
      </c>
      <c r="B16" s="1" t="s">
        <v>8554</v>
      </c>
      <c r="C16" s="1" t="s">
        <v>8555</v>
      </c>
    </row>
    <row r="17" customHeight="1" spans="1:3">
      <c r="A17" s="1">
        <v>15</v>
      </c>
      <c r="B17" s="1" t="s">
        <v>8556</v>
      </c>
      <c r="C17" s="1" t="s">
        <v>8557</v>
      </c>
    </row>
    <row r="18" customHeight="1" spans="1:3">
      <c r="A18" s="1">
        <v>16</v>
      </c>
      <c r="B18" s="1" t="s">
        <v>8558</v>
      </c>
      <c r="C18" s="1" t="s">
        <v>8559</v>
      </c>
    </row>
    <row r="19" customHeight="1" spans="1:3">
      <c r="A19" s="1">
        <v>17</v>
      </c>
      <c r="B19" s="1" t="s">
        <v>8560</v>
      </c>
      <c r="C19" s="1" t="s">
        <v>8561</v>
      </c>
    </row>
    <row r="20" customHeight="1" spans="1:3">
      <c r="A20" s="1">
        <v>18</v>
      </c>
      <c r="B20" s="1" t="s">
        <v>8562</v>
      </c>
      <c r="C20" s="1" t="s">
        <v>8563</v>
      </c>
    </row>
    <row r="21" customHeight="1" spans="1:3">
      <c r="A21" s="1">
        <v>19</v>
      </c>
      <c r="B21" s="1" t="s">
        <v>8564</v>
      </c>
      <c r="C21" s="1" t="s">
        <v>8565</v>
      </c>
    </row>
    <row r="22" customHeight="1" spans="1:3">
      <c r="A22" s="1">
        <v>20</v>
      </c>
      <c r="B22" s="1" t="s">
        <v>8566</v>
      </c>
      <c r="C22" s="1" t="s">
        <v>8567</v>
      </c>
    </row>
    <row r="23" customHeight="1" spans="1:3">
      <c r="A23" s="1">
        <v>21</v>
      </c>
      <c r="B23" s="1" t="s">
        <v>8568</v>
      </c>
      <c r="C23" s="1" t="s">
        <v>8569</v>
      </c>
    </row>
    <row r="24" customHeight="1" spans="1:3">
      <c r="A24" s="1">
        <v>22</v>
      </c>
      <c r="B24" s="1" t="s">
        <v>8570</v>
      </c>
      <c r="C24" s="1" t="s">
        <v>8571</v>
      </c>
    </row>
    <row r="25" customHeight="1" spans="1:3">
      <c r="A25" s="1">
        <v>23</v>
      </c>
      <c r="B25" s="1" t="s">
        <v>8572</v>
      </c>
      <c r="C25" s="1" t="s">
        <v>8573</v>
      </c>
    </row>
    <row r="26" customHeight="1" spans="1:3">
      <c r="A26" s="1">
        <v>24</v>
      </c>
      <c r="B26" s="1" t="s">
        <v>8574</v>
      </c>
      <c r="C26" s="1" t="s">
        <v>8575</v>
      </c>
    </row>
    <row r="27" customHeight="1" spans="1:3">
      <c r="A27" s="1">
        <v>25</v>
      </c>
      <c r="B27" s="1" t="s">
        <v>8576</v>
      </c>
      <c r="C27" s="1" t="s">
        <v>8577</v>
      </c>
    </row>
    <row r="28" customHeight="1" spans="1:3">
      <c r="A28" s="1">
        <v>26</v>
      </c>
      <c r="B28" s="1" t="s">
        <v>8578</v>
      </c>
      <c r="C28" s="1" t="s">
        <v>8579</v>
      </c>
    </row>
    <row r="29" customHeight="1" spans="1:3">
      <c r="A29" s="1">
        <v>27</v>
      </c>
      <c r="B29" s="1" t="s">
        <v>8580</v>
      </c>
      <c r="C29" s="1" t="s">
        <v>8581</v>
      </c>
    </row>
    <row r="30" customHeight="1" spans="1:3">
      <c r="A30" s="1">
        <v>28</v>
      </c>
      <c r="B30" s="1" t="s">
        <v>8582</v>
      </c>
      <c r="C30" s="1" t="s">
        <v>8583</v>
      </c>
    </row>
    <row r="31" customHeight="1" spans="1:3">
      <c r="A31" s="1">
        <v>29</v>
      </c>
      <c r="B31" s="1" t="s">
        <v>8584</v>
      </c>
      <c r="C31" s="1" t="s">
        <v>8585</v>
      </c>
    </row>
    <row r="32" customHeight="1" spans="1:3">
      <c r="A32" s="1">
        <v>30</v>
      </c>
      <c r="B32" s="1" t="s">
        <v>8586</v>
      </c>
      <c r="C32" s="1" t="s">
        <v>8587</v>
      </c>
    </row>
    <row r="33" customHeight="1" spans="1:3">
      <c r="A33" s="1">
        <v>31</v>
      </c>
      <c r="B33" s="1" t="s">
        <v>8588</v>
      </c>
      <c r="C33" s="1" t="s">
        <v>8589</v>
      </c>
    </row>
    <row r="34" customHeight="1" spans="1:3">
      <c r="A34" s="1">
        <v>32</v>
      </c>
      <c r="B34" s="1" t="s">
        <v>8590</v>
      </c>
      <c r="C34" s="1" t="s">
        <v>8591</v>
      </c>
    </row>
    <row r="35" customHeight="1" spans="1:3">
      <c r="A35" s="1">
        <v>33</v>
      </c>
      <c r="B35" s="1" t="s">
        <v>8592</v>
      </c>
      <c r="C35" s="1" t="s">
        <v>8593</v>
      </c>
    </row>
    <row r="36" customHeight="1" spans="1:3">
      <c r="A36" s="1">
        <v>34</v>
      </c>
      <c r="B36" s="1" t="s">
        <v>8594</v>
      </c>
      <c r="C36" s="1" t="s">
        <v>8595</v>
      </c>
    </row>
    <row r="37" customHeight="1" spans="1:3">
      <c r="A37" s="1">
        <v>35</v>
      </c>
      <c r="B37" s="1" t="s">
        <v>8596</v>
      </c>
      <c r="C37" s="1" t="s">
        <v>8597</v>
      </c>
    </row>
    <row r="38" customHeight="1" spans="1:3">
      <c r="A38" s="1">
        <v>36</v>
      </c>
      <c r="B38" s="1" t="s">
        <v>8598</v>
      </c>
      <c r="C38" s="1" t="s">
        <v>8599</v>
      </c>
    </row>
    <row r="39" customHeight="1" spans="1:3">
      <c r="A39" s="1">
        <v>37</v>
      </c>
      <c r="B39" s="1" t="s">
        <v>8600</v>
      </c>
      <c r="C39" s="1" t="s">
        <v>8601</v>
      </c>
    </row>
    <row r="40" customHeight="1" spans="1:3">
      <c r="A40" s="1">
        <v>38</v>
      </c>
      <c r="B40" s="1" t="s">
        <v>8602</v>
      </c>
      <c r="C40" s="1" t="s">
        <v>8603</v>
      </c>
    </row>
    <row r="41" customHeight="1" spans="1:3">
      <c r="A41" s="1">
        <v>39</v>
      </c>
      <c r="B41" s="1" t="s">
        <v>8604</v>
      </c>
      <c r="C41" s="1" t="s">
        <v>8605</v>
      </c>
    </row>
    <row r="42" customHeight="1" spans="1:3">
      <c r="A42" s="1">
        <v>40</v>
      </c>
      <c r="B42" s="1" t="s">
        <v>8606</v>
      </c>
      <c r="C42" s="1" t="s">
        <v>8607</v>
      </c>
    </row>
    <row r="43" customHeight="1" spans="1:3">
      <c r="A43" s="1">
        <v>41</v>
      </c>
      <c r="B43" s="1" t="s">
        <v>8608</v>
      </c>
      <c r="C43" s="1" t="s">
        <v>8609</v>
      </c>
    </row>
    <row r="44" customHeight="1" spans="1:3">
      <c r="A44" s="1">
        <v>42</v>
      </c>
      <c r="B44" s="1" t="s">
        <v>8610</v>
      </c>
      <c r="C44" s="1" t="s">
        <v>8611</v>
      </c>
    </row>
    <row r="45" customHeight="1" spans="1:3">
      <c r="A45" s="1">
        <v>43</v>
      </c>
      <c r="B45" s="1" t="s">
        <v>8612</v>
      </c>
      <c r="C45" s="1" t="s">
        <v>8613</v>
      </c>
    </row>
    <row r="46" customHeight="1" spans="1:3">
      <c r="A46" s="1">
        <v>44</v>
      </c>
      <c r="B46" s="1" t="s">
        <v>8614</v>
      </c>
      <c r="C46" s="1" t="s">
        <v>8615</v>
      </c>
    </row>
    <row r="47" customHeight="1" spans="1:3">
      <c r="A47" s="1">
        <v>45</v>
      </c>
      <c r="B47" s="1" t="s">
        <v>8616</v>
      </c>
      <c r="C47" s="1" t="s">
        <v>8617</v>
      </c>
    </row>
    <row r="48" customHeight="1" spans="1:3">
      <c r="A48" s="1">
        <v>46</v>
      </c>
      <c r="B48" s="1" t="s">
        <v>8618</v>
      </c>
      <c r="C48" s="1" t="s">
        <v>8619</v>
      </c>
    </row>
    <row r="49" customHeight="1" spans="1:3">
      <c r="A49" s="1">
        <v>47</v>
      </c>
      <c r="B49" s="1" t="s">
        <v>8620</v>
      </c>
      <c r="C49" s="1" t="s">
        <v>8621</v>
      </c>
    </row>
    <row r="50" customHeight="1" spans="1:3">
      <c r="A50" s="1">
        <v>48</v>
      </c>
      <c r="B50" s="1" t="s">
        <v>8622</v>
      </c>
      <c r="C50" s="1" t="s">
        <v>8623</v>
      </c>
    </row>
    <row r="51" customHeight="1" spans="1:3">
      <c r="A51" s="1">
        <v>49</v>
      </c>
      <c r="B51" s="1" t="s">
        <v>8624</v>
      </c>
      <c r="C51" s="1" t="s">
        <v>8625</v>
      </c>
    </row>
    <row r="52" customHeight="1" spans="1:3">
      <c r="A52" s="1">
        <v>50</v>
      </c>
      <c r="B52" s="1" t="s">
        <v>8626</v>
      </c>
      <c r="C52" s="1" t="s">
        <v>8627</v>
      </c>
    </row>
    <row r="53" customHeight="1" spans="1:3">
      <c r="A53" s="1">
        <v>51</v>
      </c>
      <c r="B53" s="1" t="s">
        <v>8628</v>
      </c>
      <c r="C53" s="1" t="s">
        <v>8629</v>
      </c>
    </row>
    <row r="54" customHeight="1" spans="1:3">
      <c r="A54" s="1">
        <v>52</v>
      </c>
      <c r="B54" s="1" t="s">
        <v>8630</v>
      </c>
      <c r="C54" s="1" t="s">
        <v>8631</v>
      </c>
    </row>
    <row r="55" customHeight="1" spans="1:3">
      <c r="A55" s="1">
        <v>53</v>
      </c>
      <c r="B55" s="1" t="s">
        <v>8632</v>
      </c>
      <c r="C55" s="1" t="s">
        <v>8633</v>
      </c>
    </row>
    <row r="56" customHeight="1" spans="1:3">
      <c r="A56" s="1">
        <v>54</v>
      </c>
      <c r="B56" s="1" t="s">
        <v>8634</v>
      </c>
      <c r="C56" s="1" t="s">
        <v>8635</v>
      </c>
    </row>
    <row r="57" customHeight="1" spans="1:3">
      <c r="A57" s="1">
        <v>55</v>
      </c>
      <c r="B57" s="1" t="s">
        <v>8636</v>
      </c>
      <c r="C57" s="1" t="s">
        <v>8637</v>
      </c>
    </row>
    <row r="58" customHeight="1" spans="1:3">
      <c r="A58" s="1">
        <v>56</v>
      </c>
      <c r="B58" s="1" t="s">
        <v>8638</v>
      </c>
      <c r="C58" s="1" t="s">
        <v>8639</v>
      </c>
    </row>
    <row r="59" customHeight="1" spans="1:3">
      <c r="A59" s="1">
        <v>57</v>
      </c>
      <c r="B59" s="1" t="s">
        <v>8640</v>
      </c>
      <c r="C59" s="1" t="s">
        <v>8641</v>
      </c>
    </row>
    <row r="60" customHeight="1" spans="1:3">
      <c r="A60" s="1">
        <v>58</v>
      </c>
      <c r="B60" s="1" t="s">
        <v>8642</v>
      </c>
      <c r="C60" s="1" t="s">
        <v>8643</v>
      </c>
    </row>
    <row r="61" customHeight="1" spans="1:3">
      <c r="A61" s="1">
        <v>59</v>
      </c>
      <c r="B61" s="1" t="s">
        <v>8644</v>
      </c>
      <c r="C61" s="1" t="s">
        <v>8645</v>
      </c>
    </row>
    <row r="62" customHeight="1" spans="1:3">
      <c r="A62" s="1">
        <v>60</v>
      </c>
      <c r="B62" s="1" t="s">
        <v>8646</v>
      </c>
      <c r="C62" s="1" t="s">
        <v>8647</v>
      </c>
    </row>
    <row r="63" customHeight="1" spans="1:3">
      <c r="A63" s="1">
        <v>61</v>
      </c>
      <c r="B63" s="1" t="s">
        <v>8648</v>
      </c>
      <c r="C63" s="1" t="s">
        <v>8649</v>
      </c>
    </row>
    <row r="64" customHeight="1" spans="1:3">
      <c r="A64" s="1">
        <v>62</v>
      </c>
      <c r="B64" s="1" t="s">
        <v>8650</v>
      </c>
      <c r="C64" s="1" t="s">
        <v>8651</v>
      </c>
    </row>
    <row r="65" customHeight="1" spans="1:3">
      <c r="A65" s="1">
        <v>63</v>
      </c>
      <c r="B65" s="1" t="s">
        <v>8652</v>
      </c>
      <c r="C65" s="1" t="s">
        <v>8653</v>
      </c>
    </row>
    <row r="66" customHeight="1" spans="1:3">
      <c r="A66" s="1">
        <v>64</v>
      </c>
      <c r="B66" s="1" t="s">
        <v>8654</v>
      </c>
      <c r="C66" s="1" t="s">
        <v>8655</v>
      </c>
    </row>
    <row r="67" customHeight="1" spans="1:3">
      <c r="A67" s="1">
        <v>65</v>
      </c>
      <c r="B67" s="1" t="s">
        <v>8656</v>
      </c>
      <c r="C67" s="1" t="s">
        <v>8657</v>
      </c>
    </row>
    <row r="68" customHeight="1" spans="1:3">
      <c r="A68" s="1">
        <v>66</v>
      </c>
      <c r="B68" s="1" t="s">
        <v>8658</v>
      </c>
      <c r="C68" s="1" t="s">
        <v>8659</v>
      </c>
    </row>
    <row r="69" customHeight="1" spans="1:3">
      <c r="A69" s="1">
        <v>67</v>
      </c>
      <c r="B69" s="1" t="s">
        <v>8660</v>
      </c>
      <c r="C69" s="1" t="s">
        <v>8661</v>
      </c>
    </row>
    <row r="70" customHeight="1" spans="1:3">
      <c r="A70" s="1">
        <v>68</v>
      </c>
      <c r="B70" s="1" t="s">
        <v>8662</v>
      </c>
      <c r="C70" s="1" t="s">
        <v>8663</v>
      </c>
    </row>
    <row r="71" customHeight="1" spans="1:3">
      <c r="A71" s="1">
        <v>69</v>
      </c>
      <c r="B71" s="1" t="s">
        <v>8664</v>
      </c>
      <c r="C71" s="1" t="s">
        <v>8665</v>
      </c>
    </row>
    <row r="72" customHeight="1" spans="1:3">
      <c r="A72" s="1">
        <v>70</v>
      </c>
      <c r="B72" s="1" t="s">
        <v>8666</v>
      </c>
      <c r="C72" s="1" t="s">
        <v>8667</v>
      </c>
    </row>
    <row r="73" customHeight="1" spans="1:3">
      <c r="A73" s="1">
        <v>71</v>
      </c>
      <c r="B73" s="1" t="s">
        <v>8668</v>
      </c>
      <c r="C73" s="1" t="s">
        <v>8669</v>
      </c>
    </row>
    <row r="74" customHeight="1" spans="1:3">
      <c r="A74" s="1">
        <v>72</v>
      </c>
      <c r="B74" s="1" t="s">
        <v>8670</v>
      </c>
      <c r="C74" s="1" t="s">
        <v>8671</v>
      </c>
    </row>
    <row r="75" customHeight="1" spans="1:3">
      <c r="A75" s="1">
        <v>73</v>
      </c>
      <c r="B75" s="1" t="s">
        <v>8672</v>
      </c>
      <c r="C75" s="1" t="s">
        <v>8673</v>
      </c>
    </row>
    <row r="76" customHeight="1" spans="1:3">
      <c r="A76" s="1">
        <v>74</v>
      </c>
      <c r="B76" s="1" t="s">
        <v>8674</v>
      </c>
      <c r="C76" s="1" t="s">
        <v>8675</v>
      </c>
    </row>
    <row r="77" customHeight="1" spans="1:3">
      <c r="A77" s="1">
        <v>75</v>
      </c>
      <c r="B77" s="1" t="s">
        <v>8676</v>
      </c>
      <c r="C77" s="1" t="s">
        <v>8677</v>
      </c>
    </row>
    <row r="78" customHeight="1" spans="1:3">
      <c r="A78" s="1">
        <v>76</v>
      </c>
      <c r="B78" s="1" t="s">
        <v>8678</v>
      </c>
      <c r="C78" s="1" t="s">
        <v>8679</v>
      </c>
    </row>
    <row r="79" customHeight="1" spans="1:3">
      <c r="A79" s="1">
        <v>77</v>
      </c>
      <c r="B79" s="1" t="s">
        <v>8680</v>
      </c>
      <c r="C79" s="1" t="s">
        <v>8681</v>
      </c>
    </row>
    <row r="80" customHeight="1" spans="1:3">
      <c r="A80" s="1">
        <v>78</v>
      </c>
      <c r="B80" s="1" t="s">
        <v>8682</v>
      </c>
      <c r="C80" s="1" t="s">
        <v>8683</v>
      </c>
    </row>
    <row r="81" customHeight="1" spans="1:3">
      <c r="A81" s="1">
        <v>79</v>
      </c>
      <c r="B81" s="1" t="s">
        <v>8684</v>
      </c>
      <c r="C81" s="1" t="s">
        <v>8685</v>
      </c>
    </row>
    <row r="82" customHeight="1" spans="1:3">
      <c r="A82" s="1">
        <v>80</v>
      </c>
      <c r="B82" s="1" t="s">
        <v>8686</v>
      </c>
      <c r="C82" s="1" t="s">
        <v>8687</v>
      </c>
    </row>
    <row r="83" customHeight="1" spans="1:3">
      <c r="A83" s="1">
        <v>81</v>
      </c>
      <c r="B83" s="1" t="s">
        <v>8688</v>
      </c>
      <c r="C83" s="1" t="s">
        <v>8689</v>
      </c>
    </row>
    <row r="84" customHeight="1" spans="1:3">
      <c r="A84" s="1">
        <v>82</v>
      </c>
      <c r="B84" s="1" t="s">
        <v>8690</v>
      </c>
      <c r="C84" s="1" t="s">
        <v>8691</v>
      </c>
    </row>
    <row r="85" customHeight="1" spans="1:3">
      <c r="A85" s="1">
        <v>83</v>
      </c>
      <c r="B85" s="1" t="s">
        <v>8692</v>
      </c>
      <c r="C85" s="1" t="s">
        <v>8693</v>
      </c>
    </row>
    <row r="86" customHeight="1" spans="1:3">
      <c r="A86" s="1">
        <v>84</v>
      </c>
      <c r="B86" s="1" t="s">
        <v>8694</v>
      </c>
      <c r="C86" s="1" t="s">
        <v>8695</v>
      </c>
    </row>
    <row r="87" customHeight="1" spans="1:3">
      <c r="A87" s="1">
        <v>85</v>
      </c>
      <c r="B87" s="1" t="s">
        <v>8696</v>
      </c>
      <c r="C87" s="1" t="s">
        <v>8697</v>
      </c>
    </row>
    <row r="88" customHeight="1" spans="1:3">
      <c r="A88" s="1">
        <v>86</v>
      </c>
      <c r="B88" s="1" t="s">
        <v>8698</v>
      </c>
      <c r="C88" s="1" t="s">
        <v>8699</v>
      </c>
    </row>
    <row r="89" customHeight="1" spans="1:3">
      <c r="A89" s="1">
        <v>87</v>
      </c>
      <c r="B89" s="1" t="s">
        <v>8700</v>
      </c>
      <c r="C89" s="1" t="s">
        <v>8701</v>
      </c>
    </row>
    <row r="90" customHeight="1" spans="1:3">
      <c r="A90" s="1">
        <v>88</v>
      </c>
      <c r="B90" s="1" t="s">
        <v>8702</v>
      </c>
      <c r="C90" s="1" t="s">
        <v>8703</v>
      </c>
    </row>
    <row r="91" customHeight="1" spans="1:3">
      <c r="A91" s="1">
        <v>89</v>
      </c>
      <c r="B91" s="1" t="s">
        <v>8704</v>
      </c>
      <c r="C91" s="1" t="s">
        <v>8705</v>
      </c>
    </row>
    <row r="92" customHeight="1" spans="1:3">
      <c r="A92" s="1">
        <v>90</v>
      </c>
      <c r="B92" s="1" t="s">
        <v>8706</v>
      </c>
      <c r="C92" s="1" t="s">
        <v>8707</v>
      </c>
    </row>
    <row r="93" customHeight="1" spans="1:3">
      <c r="A93" s="1">
        <v>91</v>
      </c>
      <c r="B93" s="1" t="s">
        <v>8708</v>
      </c>
      <c r="C93" s="1" t="s">
        <v>8709</v>
      </c>
    </row>
    <row r="94" customHeight="1" spans="1:3">
      <c r="A94" s="1">
        <v>92</v>
      </c>
      <c r="B94" s="1" t="s">
        <v>8710</v>
      </c>
      <c r="C94" s="1" t="s">
        <v>8711</v>
      </c>
    </row>
    <row r="95" customHeight="1" spans="1:3">
      <c r="A95" s="1">
        <v>93</v>
      </c>
      <c r="B95" s="1" t="s">
        <v>8712</v>
      </c>
      <c r="C95" s="1" t="s">
        <v>8713</v>
      </c>
    </row>
    <row r="96" customHeight="1" spans="1:3">
      <c r="A96" s="1">
        <v>94</v>
      </c>
      <c r="B96" s="1" t="s">
        <v>8714</v>
      </c>
      <c r="C96" s="1" t="s">
        <v>8715</v>
      </c>
    </row>
    <row r="97" customHeight="1" spans="1:3">
      <c r="A97" s="1">
        <v>95</v>
      </c>
      <c r="B97" s="1" t="s">
        <v>8716</v>
      </c>
      <c r="C97" s="1" t="s">
        <v>8717</v>
      </c>
    </row>
    <row r="98" customHeight="1" spans="1:3">
      <c r="A98" s="1">
        <v>96</v>
      </c>
      <c r="B98" s="1" t="s">
        <v>8718</v>
      </c>
      <c r="C98" s="1" t="s">
        <v>8719</v>
      </c>
    </row>
    <row r="99" customHeight="1" spans="1:3">
      <c r="A99" s="1">
        <v>97</v>
      </c>
      <c r="B99" s="1" t="s">
        <v>8720</v>
      </c>
      <c r="C99" s="1" t="s">
        <v>8721</v>
      </c>
    </row>
    <row r="100" customHeight="1" spans="1:3">
      <c r="A100" s="1">
        <v>98</v>
      </c>
      <c r="B100" s="1" t="s">
        <v>8722</v>
      </c>
      <c r="C100" s="1" t="s">
        <v>8723</v>
      </c>
    </row>
    <row r="101" customHeight="1" spans="1:3">
      <c r="A101" s="1">
        <v>99</v>
      </c>
      <c r="B101" s="1" t="s">
        <v>8724</v>
      </c>
      <c r="C101" s="1" t="s">
        <v>8725</v>
      </c>
    </row>
    <row r="102" customHeight="1" spans="1:3">
      <c r="A102" s="1">
        <v>100</v>
      </c>
      <c r="B102" s="1" t="s">
        <v>8726</v>
      </c>
      <c r="C102" s="1" t="s">
        <v>8726</v>
      </c>
    </row>
    <row r="103" customHeight="1" spans="1:3">
      <c r="A103" s="1">
        <v>101</v>
      </c>
      <c r="B103" s="1" t="s">
        <v>8727</v>
      </c>
      <c r="C103" s="1" t="s">
        <v>8727</v>
      </c>
    </row>
    <row r="104" customHeight="1" spans="1:3">
      <c r="A104" s="1">
        <v>102</v>
      </c>
      <c r="B104" s="1" t="s">
        <v>8728</v>
      </c>
      <c r="C104" s="1" t="s">
        <v>8728</v>
      </c>
    </row>
    <row r="105" customHeight="1" spans="1:3">
      <c r="A105" s="1">
        <v>103</v>
      </c>
      <c r="B105" s="1" t="s">
        <v>8729</v>
      </c>
      <c r="C105" s="1" t="s">
        <v>8729</v>
      </c>
    </row>
    <row r="106" customHeight="1" spans="1:3">
      <c r="A106" s="1">
        <v>104</v>
      </c>
      <c r="B106" s="1" t="s">
        <v>8730</v>
      </c>
      <c r="C106" s="1" t="s">
        <v>8730</v>
      </c>
    </row>
    <row r="107" customHeight="1" spans="1:3">
      <c r="A107" s="1">
        <v>105</v>
      </c>
      <c r="B107" s="1" t="s">
        <v>8731</v>
      </c>
      <c r="C107" s="1" t="s">
        <v>8731</v>
      </c>
    </row>
    <row r="108" customHeight="1" spans="1:3">
      <c r="A108" s="1">
        <v>106</v>
      </c>
      <c r="B108" s="1" t="s">
        <v>8732</v>
      </c>
      <c r="C108" s="1" t="s">
        <v>8732</v>
      </c>
    </row>
    <row r="109" customHeight="1" spans="1:3">
      <c r="A109" s="1">
        <v>107</v>
      </c>
      <c r="B109" s="1" t="s">
        <v>8733</v>
      </c>
      <c r="C109" s="1" t="s">
        <v>8733</v>
      </c>
    </row>
    <row r="110" customHeight="1" spans="1:3">
      <c r="A110" s="1">
        <v>108</v>
      </c>
      <c r="B110" s="1" t="s">
        <v>8734</v>
      </c>
      <c r="C110" s="1" t="s">
        <v>8734</v>
      </c>
    </row>
    <row r="111" customHeight="1" spans="1:3">
      <c r="A111" s="1">
        <v>109</v>
      </c>
      <c r="B111" s="1" t="s">
        <v>8735</v>
      </c>
      <c r="C111" s="1" t="s">
        <v>8735</v>
      </c>
    </row>
    <row r="112" customHeight="1" spans="1:3">
      <c r="A112" s="1">
        <v>110</v>
      </c>
      <c r="B112" s="1" t="s">
        <v>8736</v>
      </c>
      <c r="C112" s="1" t="s">
        <v>8736</v>
      </c>
    </row>
    <row r="113" customHeight="1" spans="1:3">
      <c r="A113" s="1">
        <v>111</v>
      </c>
      <c r="B113" s="1" t="s">
        <v>8737</v>
      </c>
      <c r="C113" s="1" t="s">
        <v>8737</v>
      </c>
    </row>
    <row r="114" customHeight="1" spans="1:3">
      <c r="A114" s="1">
        <v>112</v>
      </c>
      <c r="B114" s="1" t="s">
        <v>8738</v>
      </c>
      <c r="C114" s="1" t="s">
        <v>8738</v>
      </c>
    </row>
    <row r="115" customHeight="1" spans="1:3">
      <c r="A115" s="1">
        <v>113</v>
      </c>
      <c r="B115" s="1" t="s">
        <v>8739</v>
      </c>
      <c r="C115" s="1" t="s">
        <v>8739</v>
      </c>
    </row>
    <row r="116" customHeight="1" spans="1:3">
      <c r="A116" s="1">
        <v>114</v>
      </c>
      <c r="B116" s="1" t="s">
        <v>8740</v>
      </c>
      <c r="C116" s="1" t="s">
        <v>8740</v>
      </c>
    </row>
    <row r="117" customHeight="1" spans="1:3">
      <c r="A117" s="1">
        <v>115</v>
      </c>
      <c r="B117" s="1" t="s">
        <v>8741</v>
      </c>
      <c r="C117" s="1" t="s">
        <v>8741</v>
      </c>
    </row>
    <row r="118" customHeight="1" spans="1:3">
      <c r="A118" s="1">
        <v>116</v>
      </c>
      <c r="B118" s="1" t="s">
        <v>8742</v>
      </c>
      <c r="C118" s="1" t="s">
        <v>8742</v>
      </c>
    </row>
    <row r="119" customHeight="1" spans="1:3">
      <c r="A119" s="1">
        <v>117</v>
      </c>
      <c r="B119" s="1" t="s">
        <v>8743</v>
      </c>
      <c r="C119" s="1" t="s">
        <v>8743</v>
      </c>
    </row>
    <row r="120" customHeight="1" spans="1:3">
      <c r="A120" s="1">
        <v>118</v>
      </c>
      <c r="B120" s="1" t="s">
        <v>8744</v>
      </c>
      <c r="C120" s="1" t="s">
        <v>8744</v>
      </c>
    </row>
    <row r="121" customHeight="1" spans="1:3">
      <c r="A121" s="1">
        <v>119</v>
      </c>
      <c r="B121" s="1" t="s">
        <v>8745</v>
      </c>
      <c r="C121" s="1" t="s">
        <v>8745</v>
      </c>
    </row>
    <row r="122" customHeight="1" spans="1:3">
      <c r="A122" s="1">
        <v>120</v>
      </c>
      <c r="B122" s="1" t="s">
        <v>8746</v>
      </c>
      <c r="C122" s="1" t="s">
        <v>8746</v>
      </c>
    </row>
    <row r="123" customHeight="1" spans="1:3">
      <c r="A123" s="1">
        <v>121</v>
      </c>
      <c r="B123" s="1" t="s">
        <v>8747</v>
      </c>
      <c r="C123" s="1" t="s">
        <v>8747</v>
      </c>
    </row>
    <row r="124" customHeight="1" spans="1:3">
      <c r="A124" s="1">
        <v>122</v>
      </c>
      <c r="B124" s="1" t="s">
        <v>8748</v>
      </c>
      <c r="C124" s="1" t="s">
        <v>8748</v>
      </c>
    </row>
    <row r="125" customHeight="1" spans="1:3">
      <c r="A125" s="1">
        <v>123</v>
      </c>
      <c r="B125" s="1" t="s">
        <v>8749</v>
      </c>
      <c r="C125" s="1" t="s">
        <v>8749</v>
      </c>
    </row>
    <row r="126" customHeight="1" spans="1:3">
      <c r="A126" s="1">
        <v>124</v>
      </c>
      <c r="B126" s="1" t="s">
        <v>8750</v>
      </c>
      <c r="C126" s="1" t="s">
        <v>8750</v>
      </c>
    </row>
    <row r="127" customHeight="1" spans="1:3">
      <c r="A127" s="1">
        <v>125</v>
      </c>
      <c r="B127" s="1" t="s">
        <v>8751</v>
      </c>
      <c r="C127" s="1" t="s">
        <v>8751</v>
      </c>
    </row>
    <row r="128" customHeight="1" spans="1:3">
      <c r="A128" s="1">
        <v>126</v>
      </c>
      <c r="B128" s="1" t="s">
        <v>8752</v>
      </c>
      <c r="C128" s="1" t="s">
        <v>8752</v>
      </c>
    </row>
    <row r="129" customHeight="1" spans="1:3">
      <c r="A129" s="1">
        <v>127</v>
      </c>
      <c r="B129" s="1" t="s">
        <v>8753</v>
      </c>
      <c r="C129" s="1" t="s">
        <v>8753</v>
      </c>
    </row>
    <row r="130" customHeight="1" spans="1:3">
      <c r="A130" s="1">
        <v>128</v>
      </c>
      <c r="B130" s="1" t="s">
        <v>8754</v>
      </c>
      <c r="C130" s="1" t="s">
        <v>8754</v>
      </c>
    </row>
    <row r="131" customHeight="1" spans="1:3">
      <c r="A131" s="1">
        <v>129</v>
      </c>
      <c r="B131" s="1" t="s">
        <v>8755</v>
      </c>
      <c r="C131" s="1" t="s">
        <v>8755</v>
      </c>
    </row>
    <row r="132" customHeight="1" spans="1:3">
      <c r="A132" s="1">
        <v>130</v>
      </c>
      <c r="B132" s="1" t="s">
        <v>8756</v>
      </c>
      <c r="C132" s="1" t="s">
        <v>8756</v>
      </c>
    </row>
    <row r="133" customHeight="1" spans="1:3">
      <c r="A133" s="1">
        <v>131</v>
      </c>
      <c r="B133" s="1" t="s">
        <v>8757</v>
      </c>
      <c r="C133" s="1" t="s">
        <v>8757</v>
      </c>
    </row>
    <row r="134" customHeight="1" spans="1:3">
      <c r="A134" s="1">
        <v>132</v>
      </c>
      <c r="B134" s="1" t="s">
        <v>8758</v>
      </c>
      <c r="C134" s="1" t="s">
        <v>8758</v>
      </c>
    </row>
    <row r="135" customHeight="1" spans="1:3">
      <c r="A135" s="1">
        <v>133</v>
      </c>
      <c r="B135" s="1" t="s">
        <v>8759</v>
      </c>
      <c r="C135" s="1" t="s">
        <v>8759</v>
      </c>
    </row>
    <row r="136" customHeight="1" spans="1:3">
      <c r="A136" s="1">
        <v>134</v>
      </c>
      <c r="B136" s="1" t="s">
        <v>8760</v>
      </c>
      <c r="C136" s="1" t="s">
        <v>8760</v>
      </c>
    </row>
    <row r="137" customHeight="1" spans="1:3">
      <c r="A137" s="1">
        <v>135</v>
      </c>
      <c r="B137" s="1" t="s">
        <v>8761</v>
      </c>
      <c r="C137" s="1" t="s">
        <v>8761</v>
      </c>
    </row>
    <row r="138" customHeight="1" spans="1:3">
      <c r="A138" s="1">
        <v>136</v>
      </c>
      <c r="B138" s="1" t="s">
        <v>8762</v>
      </c>
      <c r="C138" s="1" t="s">
        <v>8762</v>
      </c>
    </row>
    <row r="139" customHeight="1" spans="1:3">
      <c r="A139" s="1">
        <v>137</v>
      </c>
      <c r="B139" s="1" t="s">
        <v>8763</v>
      </c>
      <c r="C139" s="1" t="s">
        <v>8763</v>
      </c>
    </row>
    <row r="140" customHeight="1" spans="1:3">
      <c r="A140" s="1">
        <v>138</v>
      </c>
      <c r="B140" s="1" t="s">
        <v>8764</v>
      </c>
      <c r="C140" s="1" t="s">
        <v>8764</v>
      </c>
    </row>
    <row r="141" customHeight="1" spans="1:3">
      <c r="A141" s="1">
        <v>139</v>
      </c>
      <c r="B141" s="1" t="s">
        <v>8765</v>
      </c>
      <c r="C141" s="1" t="s">
        <v>8765</v>
      </c>
    </row>
    <row r="142" customHeight="1" spans="1:3">
      <c r="A142" s="1">
        <v>140</v>
      </c>
      <c r="B142" s="1" t="s">
        <v>8766</v>
      </c>
      <c r="C142" s="1" t="s">
        <v>8766</v>
      </c>
    </row>
    <row r="143" customHeight="1" spans="1:3">
      <c r="A143" s="1">
        <v>141</v>
      </c>
      <c r="B143" s="1" t="s">
        <v>8767</v>
      </c>
      <c r="C143" s="1" t="s">
        <v>8767</v>
      </c>
    </row>
    <row r="144" customHeight="1" spans="1:3">
      <c r="A144" s="1">
        <v>142</v>
      </c>
      <c r="B144" s="1" t="s">
        <v>8768</v>
      </c>
      <c r="C144" s="1" t="s">
        <v>8768</v>
      </c>
    </row>
    <row r="145" customHeight="1" spans="1:3">
      <c r="A145" s="1">
        <v>143</v>
      </c>
      <c r="B145" s="1" t="s">
        <v>8769</v>
      </c>
      <c r="C145" s="1" t="s">
        <v>8769</v>
      </c>
    </row>
    <row r="146" customHeight="1" spans="1:3">
      <c r="A146" s="1">
        <v>144</v>
      </c>
      <c r="B146" s="1" t="s">
        <v>8770</v>
      </c>
      <c r="C146" s="1" t="s">
        <v>8770</v>
      </c>
    </row>
    <row r="147" customHeight="1" spans="1:3">
      <c r="A147" s="1">
        <v>145</v>
      </c>
      <c r="B147" s="1" t="s">
        <v>8771</v>
      </c>
      <c r="C147" s="1" t="s">
        <v>8771</v>
      </c>
    </row>
    <row r="148" customHeight="1" spans="1:3">
      <c r="A148" s="1">
        <v>146</v>
      </c>
      <c r="B148" s="1" t="s">
        <v>8772</v>
      </c>
      <c r="C148" s="1" t="s">
        <v>8772</v>
      </c>
    </row>
    <row r="149" customHeight="1" spans="1:3">
      <c r="A149" s="1">
        <v>147</v>
      </c>
      <c r="B149" s="1" t="s">
        <v>8773</v>
      </c>
      <c r="C149" s="1" t="s">
        <v>8773</v>
      </c>
    </row>
    <row r="150" customHeight="1" spans="1:3">
      <c r="A150" s="1">
        <v>148</v>
      </c>
      <c r="B150" s="1" t="s">
        <v>8774</v>
      </c>
      <c r="C150" s="1" t="s">
        <v>8774</v>
      </c>
    </row>
    <row r="151" customHeight="1" spans="1:3">
      <c r="A151" s="1">
        <v>149</v>
      </c>
      <c r="B151" s="1" t="s">
        <v>8775</v>
      </c>
      <c r="C151" s="1" t="s">
        <v>8775</v>
      </c>
    </row>
    <row r="152" customHeight="1" spans="1:3">
      <c r="A152" s="1">
        <v>150</v>
      </c>
      <c r="B152" s="1" t="s">
        <v>8776</v>
      </c>
      <c r="C152" s="1" t="s">
        <v>8776</v>
      </c>
    </row>
    <row r="153" customHeight="1" spans="1:3">
      <c r="A153" s="1">
        <v>151</v>
      </c>
      <c r="B153" s="1" t="s">
        <v>8777</v>
      </c>
      <c r="C153" s="1" t="s">
        <v>8777</v>
      </c>
    </row>
    <row r="154" customHeight="1" spans="1:3">
      <c r="A154" s="1">
        <v>152</v>
      </c>
      <c r="B154" s="1" t="s">
        <v>8778</v>
      </c>
      <c r="C154" s="1" t="s">
        <v>8778</v>
      </c>
    </row>
    <row r="155" customHeight="1" spans="1:3">
      <c r="A155" s="1">
        <v>153</v>
      </c>
      <c r="B155" s="1" t="s">
        <v>8779</v>
      </c>
      <c r="C155" s="1" t="s">
        <v>8779</v>
      </c>
    </row>
    <row r="156" customHeight="1" spans="1:3">
      <c r="A156" s="1">
        <v>154</v>
      </c>
      <c r="B156" s="1" t="s">
        <v>8780</v>
      </c>
      <c r="C156" s="1" t="s">
        <v>8780</v>
      </c>
    </row>
    <row r="157" customHeight="1" spans="1:3">
      <c r="A157" s="1">
        <v>155</v>
      </c>
      <c r="B157" s="1" t="s">
        <v>8781</v>
      </c>
      <c r="C157" s="1" t="s">
        <v>8781</v>
      </c>
    </row>
    <row r="158" customHeight="1" spans="1:3">
      <c r="A158" s="1">
        <v>156</v>
      </c>
      <c r="B158" s="1" t="s">
        <v>8782</v>
      </c>
      <c r="C158" s="1" t="s">
        <v>8782</v>
      </c>
    </row>
    <row r="159" customHeight="1" spans="1:3">
      <c r="A159" s="1">
        <v>157</v>
      </c>
      <c r="B159" s="1" t="s">
        <v>8783</v>
      </c>
      <c r="C159" s="1" t="s">
        <v>8783</v>
      </c>
    </row>
    <row r="160" customHeight="1" spans="1:3">
      <c r="A160" s="1">
        <v>158</v>
      </c>
      <c r="B160" s="1" t="s">
        <v>8784</v>
      </c>
      <c r="C160" s="1" t="s">
        <v>8784</v>
      </c>
    </row>
    <row r="161" customHeight="1" spans="1:3">
      <c r="A161" s="1">
        <v>159</v>
      </c>
      <c r="B161" s="1" t="s">
        <v>8785</v>
      </c>
      <c r="C161" s="1" t="s">
        <v>8785</v>
      </c>
    </row>
    <row r="162" customHeight="1" spans="1:3">
      <c r="A162" s="1">
        <v>160</v>
      </c>
      <c r="B162" s="1" t="s">
        <v>8786</v>
      </c>
      <c r="C162" s="1" t="s">
        <v>8786</v>
      </c>
    </row>
    <row r="163" customHeight="1" spans="1:3">
      <c r="A163" s="1">
        <v>161</v>
      </c>
      <c r="B163" s="1" t="s">
        <v>8787</v>
      </c>
      <c r="C163" s="1" t="s">
        <v>8787</v>
      </c>
    </row>
    <row r="164" customHeight="1" spans="1:3">
      <c r="A164" s="1">
        <v>162</v>
      </c>
      <c r="B164" s="1" t="s">
        <v>8788</v>
      </c>
      <c r="C164" s="1" t="s">
        <v>8788</v>
      </c>
    </row>
    <row r="165" customHeight="1" spans="1:3">
      <c r="A165" s="1">
        <v>163</v>
      </c>
      <c r="B165" s="1" t="s">
        <v>8789</v>
      </c>
      <c r="C165" s="1" t="s">
        <v>8789</v>
      </c>
    </row>
    <row r="166" customHeight="1" spans="1:3">
      <c r="A166" s="1">
        <v>164</v>
      </c>
      <c r="B166" s="1" t="s">
        <v>8790</v>
      </c>
      <c r="C166" s="1" t="s">
        <v>8790</v>
      </c>
    </row>
    <row r="167" customHeight="1" spans="1:3">
      <c r="A167" s="1">
        <v>165</v>
      </c>
      <c r="B167" s="1" t="s">
        <v>8791</v>
      </c>
      <c r="C167" s="1" t="s">
        <v>8791</v>
      </c>
    </row>
    <row r="168" customHeight="1" spans="1:3">
      <c r="A168" s="1">
        <v>166</v>
      </c>
      <c r="B168" s="1" t="s">
        <v>8792</v>
      </c>
      <c r="C168" s="1" t="s">
        <v>8792</v>
      </c>
    </row>
    <row r="169" customHeight="1" spans="1:3">
      <c r="A169" s="1">
        <v>167</v>
      </c>
      <c r="B169" s="1" t="s">
        <v>8793</v>
      </c>
      <c r="C169" s="1" t="s">
        <v>8793</v>
      </c>
    </row>
    <row r="170" customHeight="1" spans="1:3">
      <c r="A170" s="1">
        <v>168</v>
      </c>
      <c r="B170" s="1" t="s">
        <v>8794</v>
      </c>
      <c r="C170" s="1" t="s">
        <v>8794</v>
      </c>
    </row>
    <row r="171" customHeight="1" spans="1:3">
      <c r="A171" s="1">
        <v>169</v>
      </c>
      <c r="B171" s="1" t="s">
        <v>8795</v>
      </c>
      <c r="C171" s="1" t="s">
        <v>8795</v>
      </c>
    </row>
    <row r="172" customHeight="1" spans="1:3">
      <c r="A172" s="1">
        <v>170</v>
      </c>
      <c r="B172" s="1" t="s">
        <v>8796</v>
      </c>
      <c r="C172" s="1" t="s">
        <v>8796</v>
      </c>
    </row>
    <row r="173" customHeight="1" spans="1:3">
      <c r="A173" s="1">
        <v>171</v>
      </c>
      <c r="B173" s="1" t="s">
        <v>8797</v>
      </c>
      <c r="C173" s="1" t="s">
        <v>8797</v>
      </c>
    </row>
    <row r="174" customHeight="1" spans="1:3">
      <c r="A174" s="1">
        <v>172</v>
      </c>
      <c r="B174" s="1" t="s">
        <v>8798</v>
      </c>
      <c r="C174" s="1" t="s">
        <v>8798</v>
      </c>
    </row>
    <row r="175" customHeight="1" spans="1:3">
      <c r="A175" s="1">
        <v>173</v>
      </c>
      <c r="B175" s="1" t="s">
        <v>8799</v>
      </c>
      <c r="C175" s="1" t="s">
        <v>8799</v>
      </c>
    </row>
    <row r="176" customHeight="1" spans="1:3">
      <c r="A176" s="1">
        <v>174</v>
      </c>
      <c r="B176" s="1" t="s">
        <v>8800</v>
      </c>
      <c r="C176" s="1" t="s">
        <v>8800</v>
      </c>
    </row>
    <row r="177" customHeight="1" spans="1:3">
      <c r="A177" s="1">
        <v>175</v>
      </c>
      <c r="B177" s="1" t="s">
        <v>8801</v>
      </c>
      <c r="C177" s="1" t="s">
        <v>8801</v>
      </c>
    </row>
    <row r="178" customHeight="1" spans="1:3">
      <c r="A178" s="1">
        <v>176</v>
      </c>
      <c r="B178" s="1" t="s">
        <v>8802</v>
      </c>
      <c r="C178" s="1" t="s">
        <v>8802</v>
      </c>
    </row>
    <row r="179" customHeight="1" spans="1:3">
      <c r="A179" s="1">
        <v>177</v>
      </c>
      <c r="B179" s="1" t="s">
        <v>8803</v>
      </c>
      <c r="C179" s="1" t="s">
        <v>8803</v>
      </c>
    </row>
    <row r="180" customHeight="1" spans="1:3">
      <c r="A180" s="1">
        <v>178</v>
      </c>
      <c r="B180" s="1" t="s">
        <v>8804</v>
      </c>
      <c r="C180" s="1" t="s">
        <v>8804</v>
      </c>
    </row>
    <row r="181" customHeight="1" spans="1:3">
      <c r="A181" s="1">
        <v>179</v>
      </c>
      <c r="B181" s="1" t="s">
        <v>8805</v>
      </c>
      <c r="C181" s="1" t="s">
        <v>8805</v>
      </c>
    </row>
    <row r="182" customHeight="1" spans="1:3">
      <c r="A182" s="1">
        <v>180</v>
      </c>
      <c r="B182" s="1" t="s">
        <v>8806</v>
      </c>
      <c r="C182" s="1" t="s">
        <v>8806</v>
      </c>
    </row>
    <row r="183" customHeight="1" spans="1:3">
      <c r="A183" s="1">
        <v>181</v>
      </c>
      <c r="B183" s="1" t="s">
        <v>8807</v>
      </c>
      <c r="C183" s="1" t="s">
        <v>8807</v>
      </c>
    </row>
    <row r="184" customHeight="1" spans="1:3">
      <c r="A184" s="1">
        <v>182</v>
      </c>
      <c r="B184" s="1" t="s">
        <v>8808</v>
      </c>
      <c r="C184" s="1" t="s">
        <v>8808</v>
      </c>
    </row>
    <row r="185" customHeight="1" spans="1:3">
      <c r="A185" s="1">
        <v>183</v>
      </c>
      <c r="B185" s="1" t="s">
        <v>8809</v>
      </c>
      <c r="C185" s="1" t="s">
        <v>8809</v>
      </c>
    </row>
    <row r="186" customHeight="1" spans="1:3">
      <c r="A186" s="1">
        <v>184</v>
      </c>
      <c r="B186" s="1" t="s">
        <v>8810</v>
      </c>
      <c r="C186" s="1" t="s">
        <v>8810</v>
      </c>
    </row>
    <row r="187" customHeight="1" spans="1:3">
      <c r="A187" s="1">
        <v>185</v>
      </c>
      <c r="B187" s="1" t="s">
        <v>8811</v>
      </c>
      <c r="C187" s="1" t="s">
        <v>8811</v>
      </c>
    </row>
    <row r="188" customHeight="1" spans="1:3">
      <c r="A188" s="1">
        <v>186</v>
      </c>
      <c r="B188" s="1" t="s">
        <v>8812</v>
      </c>
      <c r="C188" s="1" t="s">
        <v>8812</v>
      </c>
    </row>
    <row r="189" customHeight="1" spans="1:3">
      <c r="A189" s="1">
        <v>187</v>
      </c>
      <c r="B189" s="1" t="s">
        <v>8813</v>
      </c>
      <c r="C189" s="1" t="s">
        <v>8813</v>
      </c>
    </row>
    <row r="190" customHeight="1" spans="1:3">
      <c r="A190" s="1">
        <v>188</v>
      </c>
      <c r="B190" s="1" t="s">
        <v>8814</v>
      </c>
      <c r="C190" s="1" t="s">
        <v>8814</v>
      </c>
    </row>
    <row r="191" customHeight="1" spans="1:3">
      <c r="A191" s="1">
        <v>189</v>
      </c>
      <c r="B191" s="1" t="s">
        <v>8815</v>
      </c>
      <c r="C191" s="1" t="s">
        <v>8815</v>
      </c>
    </row>
    <row r="192" customHeight="1" spans="1:3">
      <c r="A192" s="1">
        <v>190</v>
      </c>
      <c r="B192" s="1" t="s">
        <v>8816</v>
      </c>
      <c r="C192" s="1" t="s">
        <v>8816</v>
      </c>
    </row>
    <row r="193" customHeight="1" spans="1:3">
      <c r="A193" s="1">
        <v>191</v>
      </c>
      <c r="B193" s="1" t="s">
        <v>8817</v>
      </c>
      <c r="C193" s="1" t="s">
        <v>8817</v>
      </c>
    </row>
    <row r="194" customHeight="1" spans="1:3">
      <c r="A194" s="1">
        <v>192</v>
      </c>
      <c r="B194" s="1" t="s">
        <v>8818</v>
      </c>
      <c r="C194" s="1" t="s">
        <v>8818</v>
      </c>
    </row>
    <row r="195" customHeight="1" spans="1:3">
      <c r="A195" s="1">
        <v>193</v>
      </c>
      <c r="B195" s="1" t="s">
        <v>8819</v>
      </c>
      <c r="C195" s="1" t="s">
        <v>8819</v>
      </c>
    </row>
    <row r="196" customHeight="1" spans="1:3">
      <c r="A196" s="1">
        <v>194</v>
      </c>
      <c r="B196" s="1" t="s">
        <v>8820</v>
      </c>
      <c r="C196" s="1" t="s">
        <v>8820</v>
      </c>
    </row>
    <row r="197" customHeight="1" spans="1:3">
      <c r="A197" s="1">
        <v>195</v>
      </c>
      <c r="B197" s="1" t="s">
        <v>8821</v>
      </c>
      <c r="C197" s="1" t="s">
        <v>8821</v>
      </c>
    </row>
    <row r="198" customHeight="1" spans="1:3">
      <c r="A198" s="1">
        <v>196</v>
      </c>
      <c r="B198" s="1" t="s">
        <v>8822</v>
      </c>
      <c r="C198" s="1" t="s">
        <v>8822</v>
      </c>
    </row>
    <row r="199" customHeight="1" spans="1:3">
      <c r="A199" s="1">
        <v>197</v>
      </c>
      <c r="B199" s="1" t="s">
        <v>8823</v>
      </c>
      <c r="C199" s="1" t="s">
        <v>8823</v>
      </c>
    </row>
    <row r="200" customHeight="1" spans="1:3">
      <c r="A200" s="1">
        <v>198</v>
      </c>
      <c r="B200" s="1" t="s">
        <v>8824</v>
      </c>
      <c r="C200" s="1" t="s">
        <v>8824</v>
      </c>
    </row>
    <row r="201" customHeight="1" spans="1:3">
      <c r="A201" s="1">
        <v>199</v>
      </c>
      <c r="B201" s="1" t="s">
        <v>8825</v>
      </c>
      <c r="C201" s="1" t="s">
        <v>8825</v>
      </c>
    </row>
    <row r="202" customHeight="1" spans="1:3">
      <c r="A202" s="1">
        <v>200</v>
      </c>
      <c r="B202" s="1" t="s">
        <v>8826</v>
      </c>
      <c r="C202" s="1" t="s">
        <v>8826</v>
      </c>
    </row>
    <row r="203" customHeight="1" spans="1:3">
      <c r="A203" s="1">
        <v>201</v>
      </c>
      <c r="B203" s="1" t="s">
        <v>8827</v>
      </c>
      <c r="C203" s="1" t="s">
        <v>8827</v>
      </c>
    </row>
    <row r="204" customHeight="1" spans="1:3">
      <c r="A204" s="1">
        <v>202</v>
      </c>
      <c r="B204" s="1" t="s">
        <v>8828</v>
      </c>
      <c r="C204" s="1" t="s">
        <v>8828</v>
      </c>
    </row>
    <row r="205" customHeight="1" spans="1:3">
      <c r="A205" s="1">
        <v>203</v>
      </c>
      <c r="B205" s="1" t="s">
        <v>8829</v>
      </c>
      <c r="C205" s="1" t="s">
        <v>8829</v>
      </c>
    </row>
    <row r="206" customHeight="1" spans="1:3">
      <c r="A206" s="1">
        <v>204</v>
      </c>
      <c r="B206" s="1" t="s">
        <v>8830</v>
      </c>
      <c r="C206" s="1" t="s">
        <v>8830</v>
      </c>
    </row>
    <row r="207" customHeight="1" spans="1:3">
      <c r="A207" s="1">
        <v>205</v>
      </c>
      <c r="B207" s="1" t="s">
        <v>8831</v>
      </c>
      <c r="C207" s="1" t="s">
        <v>8831</v>
      </c>
    </row>
    <row r="208" customHeight="1" spans="1:3">
      <c r="A208" s="1">
        <v>206</v>
      </c>
      <c r="B208" s="1" t="s">
        <v>8832</v>
      </c>
      <c r="C208" s="1" t="s">
        <v>8832</v>
      </c>
    </row>
    <row r="209" customHeight="1" spans="1:3">
      <c r="A209" s="1">
        <v>207</v>
      </c>
      <c r="B209" s="1" t="s">
        <v>8833</v>
      </c>
      <c r="C209" s="1" t="s">
        <v>8833</v>
      </c>
    </row>
    <row r="210" customHeight="1" spans="1:3">
      <c r="A210" s="1">
        <v>208</v>
      </c>
      <c r="B210" s="1" t="s">
        <v>8834</v>
      </c>
      <c r="C210" s="1" t="s">
        <v>8834</v>
      </c>
    </row>
    <row r="211" customHeight="1" spans="1:3">
      <c r="A211" s="1">
        <v>209</v>
      </c>
      <c r="B211" s="1" t="s">
        <v>8835</v>
      </c>
      <c r="C211" s="1" t="s">
        <v>8835</v>
      </c>
    </row>
    <row r="212" customHeight="1" spans="1:3">
      <c r="A212" s="1">
        <v>210</v>
      </c>
      <c r="B212" s="1" t="s">
        <v>8836</v>
      </c>
      <c r="C212" s="1" t="s">
        <v>8836</v>
      </c>
    </row>
    <row r="213" customHeight="1" spans="1:3">
      <c r="A213" s="1">
        <v>211</v>
      </c>
      <c r="B213" s="1" t="s">
        <v>8837</v>
      </c>
      <c r="C213" s="1" t="s">
        <v>8837</v>
      </c>
    </row>
    <row r="214" customHeight="1" spans="1:3">
      <c r="A214" s="1">
        <v>212</v>
      </c>
      <c r="B214" s="1" t="s">
        <v>8838</v>
      </c>
      <c r="C214" s="1" t="s">
        <v>8838</v>
      </c>
    </row>
    <row r="215" customHeight="1" spans="1:3">
      <c r="A215" s="1">
        <v>213</v>
      </c>
      <c r="B215" s="1" t="s">
        <v>8839</v>
      </c>
      <c r="C215" s="1" t="s">
        <v>8839</v>
      </c>
    </row>
    <row r="216" customHeight="1" spans="1:3">
      <c r="A216" s="1">
        <v>214</v>
      </c>
      <c r="B216" s="1" t="s">
        <v>8840</v>
      </c>
      <c r="C216" s="1" t="s">
        <v>8840</v>
      </c>
    </row>
    <row r="217" customHeight="1" spans="1:3">
      <c r="A217" s="1">
        <v>215</v>
      </c>
      <c r="B217" s="1" t="s">
        <v>8841</v>
      </c>
      <c r="C217" s="1" t="s">
        <v>8841</v>
      </c>
    </row>
    <row r="218" customHeight="1" spans="1:3">
      <c r="A218" s="1">
        <v>216</v>
      </c>
      <c r="B218" s="1" t="s">
        <v>8842</v>
      </c>
      <c r="C218" s="1" t="s">
        <v>8842</v>
      </c>
    </row>
    <row r="219" customHeight="1" spans="1:3">
      <c r="A219" s="1">
        <v>217</v>
      </c>
      <c r="B219" s="1" t="s">
        <v>8843</v>
      </c>
      <c r="C219" s="1" t="s">
        <v>8843</v>
      </c>
    </row>
    <row r="220" customHeight="1" spans="1:3">
      <c r="A220" s="1">
        <v>218</v>
      </c>
      <c r="B220" s="1" t="s">
        <v>8844</v>
      </c>
      <c r="C220" s="1" t="s">
        <v>8844</v>
      </c>
    </row>
    <row r="221" customHeight="1" spans="1:3">
      <c r="A221" s="1">
        <v>219</v>
      </c>
      <c r="B221" s="1" t="s">
        <v>8845</v>
      </c>
      <c r="C221" s="1" t="s">
        <v>8845</v>
      </c>
    </row>
    <row r="222" customHeight="1" spans="1:3">
      <c r="A222" s="1">
        <v>220</v>
      </c>
      <c r="B222" s="1" t="s">
        <v>8846</v>
      </c>
      <c r="C222" s="1" t="s">
        <v>8846</v>
      </c>
    </row>
    <row r="223" customHeight="1" spans="1:3">
      <c r="A223" s="1">
        <v>221</v>
      </c>
      <c r="B223" s="1" t="s">
        <v>8847</v>
      </c>
      <c r="C223" s="1" t="s">
        <v>8847</v>
      </c>
    </row>
    <row r="224" customHeight="1" spans="1:3">
      <c r="A224" s="1">
        <v>222</v>
      </c>
      <c r="B224" s="1" t="s">
        <v>8848</v>
      </c>
      <c r="C224" s="1" t="s">
        <v>8848</v>
      </c>
    </row>
    <row r="225" customHeight="1" spans="1:3">
      <c r="A225" s="1">
        <v>223</v>
      </c>
      <c r="B225" s="1" t="s">
        <v>8849</v>
      </c>
      <c r="C225" s="1" t="s">
        <v>8849</v>
      </c>
    </row>
    <row r="226" customHeight="1" spans="1:3">
      <c r="A226" s="1">
        <v>224</v>
      </c>
      <c r="B226" s="1" t="s">
        <v>8850</v>
      </c>
      <c r="C226" s="1" t="s">
        <v>8850</v>
      </c>
    </row>
    <row r="227" customHeight="1" spans="1:3">
      <c r="A227" s="1">
        <v>225</v>
      </c>
      <c r="B227" s="1" t="s">
        <v>8851</v>
      </c>
      <c r="C227" s="1" t="s">
        <v>8851</v>
      </c>
    </row>
    <row r="228" customHeight="1" spans="1:3">
      <c r="A228" s="1">
        <v>226</v>
      </c>
      <c r="B228" s="1" t="s">
        <v>8852</v>
      </c>
      <c r="C228" s="1" t="s">
        <v>8852</v>
      </c>
    </row>
    <row r="229" customHeight="1" spans="1:3">
      <c r="A229" s="1">
        <v>227</v>
      </c>
      <c r="B229" s="1" t="s">
        <v>8853</v>
      </c>
      <c r="C229" s="1" t="s">
        <v>8853</v>
      </c>
    </row>
    <row r="230" customHeight="1" spans="1:3">
      <c r="A230" s="1">
        <v>228</v>
      </c>
      <c r="B230" s="1" t="s">
        <v>8854</v>
      </c>
      <c r="C230" s="1" t="s">
        <v>8854</v>
      </c>
    </row>
    <row r="231" customHeight="1" spans="1:3">
      <c r="A231" s="1">
        <v>229</v>
      </c>
      <c r="B231" s="1" t="s">
        <v>8855</v>
      </c>
      <c r="C231" s="1" t="s">
        <v>8855</v>
      </c>
    </row>
    <row r="232" customHeight="1" spans="1:3">
      <c r="A232" s="1">
        <v>230</v>
      </c>
      <c r="B232" s="1" t="s">
        <v>8856</v>
      </c>
      <c r="C232" s="1" t="s">
        <v>8856</v>
      </c>
    </row>
    <row r="233" customHeight="1" spans="1:3">
      <c r="A233" s="1">
        <v>231</v>
      </c>
      <c r="B233" s="1" t="s">
        <v>8857</v>
      </c>
      <c r="C233" s="1" t="s">
        <v>8857</v>
      </c>
    </row>
    <row r="234" customHeight="1" spans="1:3">
      <c r="A234" s="1">
        <v>232</v>
      </c>
      <c r="B234" s="1" t="s">
        <v>8858</v>
      </c>
      <c r="C234" s="1" t="s">
        <v>8858</v>
      </c>
    </row>
    <row r="235" customHeight="1" spans="1:3">
      <c r="A235" s="1">
        <v>233</v>
      </c>
      <c r="B235" s="1" t="s">
        <v>8859</v>
      </c>
      <c r="C235" s="1" t="s">
        <v>8859</v>
      </c>
    </row>
    <row r="236" customHeight="1" spans="1:3">
      <c r="A236" s="1">
        <v>234</v>
      </c>
      <c r="B236" s="1" t="s">
        <v>8860</v>
      </c>
      <c r="C236" s="1" t="s">
        <v>8860</v>
      </c>
    </row>
    <row r="237" customHeight="1" spans="1:3">
      <c r="A237" s="1">
        <v>235</v>
      </c>
      <c r="B237" s="1" t="s">
        <v>8861</v>
      </c>
      <c r="C237" s="1" t="s">
        <v>8861</v>
      </c>
    </row>
    <row r="238" customHeight="1" spans="1:3">
      <c r="A238" s="1">
        <v>236</v>
      </c>
      <c r="B238" s="1" t="s">
        <v>8862</v>
      </c>
      <c r="C238" s="1" t="s">
        <v>8862</v>
      </c>
    </row>
    <row r="239" customHeight="1" spans="1:3">
      <c r="A239" s="1">
        <v>237</v>
      </c>
      <c r="B239" s="1" t="s">
        <v>8863</v>
      </c>
      <c r="C239" s="1" t="s">
        <v>8863</v>
      </c>
    </row>
    <row r="240" customHeight="1" spans="1:3">
      <c r="A240" s="1">
        <v>238</v>
      </c>
      <c r="B240" s="1" t="s">
        <v>8864</v>
      </c>
      <c r="C240" s="1" t="s">
        <v>8864</v>
      </c>
    </row>
    <row r="241" customHeight="1" spans="1:3">
      <c r="A241" s="1">
        <v>239</v>
      </c>
      <c r="B241" s="1" t="s">
        <v>8865</v>
      </c>
      <c r="C241" s="1" t="s">
        <v>8865</v>
      </c>
    </row>
    <row r="242" customHeight="1" spans="1:3">
      <c r="A242" s="1">
        <v>240</v>
      </c>
      <c r="B242" s="1" t="s">
        <v>8866</v>
      </c>
      <c r="C242" s="1" t="s">
        <v>8866</v>
      </c>
    </row>
    <row r="243" customHeight="1" spans="1:3">
      <c r="A243" s="1">
        <v>241</v>
      </c>
      <c r="B243" s="1" t="s">
        <v>8867</v>
      </c>
      <c r="C243" s="1" t="s">
        <v>8867</v>
      </c>
    </row>
    <row r="244" customHeight="1" spans="1:3">
      <c r="A244" s="1">
        <v>242</v>
      </c>
      <c r="B244" s="1" t="s">
        <v>8868</v>
      </c>
      <c r="C244" s="1" t="s">
        <v>8868</v>
      </c>
    </row>
    <row r="245" customHeight="1" spans="1:3">
      <c r="A245" s="1">
        <v>243</v>
      </c>
      <c r="B245" s="1" t="s">
        <v>8869</v>
      </c>
      <c r="C245" s="1" t="s">
        <v>8869</v>
      </c>
    </row>
    <row r="246" customHeight="1" spans="1:3">
      <c r="A246" s="1">
        <v>244</v>
      </c>
      <c r="B246" s="1" t="s">
        <v>8870</v>
      </c>
      <c r="C246" s="1" t="s">
        <v>8870</v>
      </c>
    </row>
    <row r="247" customHeight="1" spans="1:3">
      <c r="A247" s="1">
        <v>245</v>
      </c>
      <c r="B247" s="1" t="s">
        <v>8871</v>
      </c>
      <c r="C247" s="1" t="s">
        <v>8871</v>
      </c>
    </row>
    <row r="248" customHeight="1" spans="1:3">
      <c r="A248" s="1">
        <v>246</v>
      </c>
      <c r="B248" s="1" t="s">
        <v>8872</v>
      </c>
      <c r="C248" s="1" t="s">
        <v>8872</v>
      </c>
    </row>
    <row r="249" customHeight="1" spans="1:3">
      <c r="A249" s="1">
        <v>247</v>
      </c>
      <c r="B249" s="1" t="s">
        <v>8873</v>
      </c>
      <c r="C249" s="1" t="s">
        <v>8873</v>
      </c>
    </row>
    <row r="250" customHeight="1" spans="1:3">
      <c r="A250" s="1">
        <v>248</v>
      </c>
      <c r="B250" s="1" t="s">
        <v>8874</v>
      </c>
      <c r="C250" s="1" t="s">
        <v>8874</v>
      </c>
    </row>
    <row r="251" customHeight="1" spans="1:3">
      <c r="A251" s="1">
        <v>249</v>
      </c>
      <c r="B251" s="1" t="s">
        <v>8875</v>
      </c>
      <c r="C251" s="1" t="s">
        <v>8875</v>
      </c>
    </row>
    <row r="252" customHeight="1" spans="1:3">
      <c r="A252" s="1">
        <v>250</v>
      </c>
      <c r="B252" s="1" t="s">
        <v>8876</v>
      </c>
      <c r="C252" s="1" t="s">
        <v>8876</v>
      </c>
    </row>
    <row r="253" customHeight="1" spans="1:3">
      <c r="A253" s="1">
        <v>251</v>
      </c>
      <c r="B253" s="1" t="s">
        <v>8877</v>
      </c>
      <c r="C253" s="1" t="s">
        <v>8877</v>
      </c>
    </row>
    <row r="254" customHeight="1" spans="1:3">
      <c r="A254" s="1">
        <v>252</v>
      </c>
      <c r="B254" s="1" t="s">
        <v>8878</v>
      </c>
      <c r="C254" s="1" t="s">
        <v>8878</v>
      </c>
    </row>
    <row r="255" customHeight="1" spans="1:3">
      <c r="A255" s="1">
        <v>253</v>
      </c>
      <c r="B255" s="1" t="s">
        <v>8879</v>
      </c>
      <c r="C255" s="1" t="s">
        <v>8879</v>
      </c>
    </row>
    <row r="256" customHeight="1" spans="1:3">
      <c r="A256" s="1">
        <v>254</v>
      </c>
      <c r="B256" s="1" t="s">
        <v>8880</v>
      </c>
      <c r="C256" s="1" t="s">
        <v>8880</v>
      </c>
    </row>
    <row r="257" customHeight="1" spans="1:3">
      <c r="A257" s="1">
        <v>255</v>
      </c>
      <c r="B257" s="1" t="s">
        <v>8881</v>
      </c>
      <c r="C257" s="1" t="s">
        <v>8881</v>
      </c>
    </row>
    <row r="258" customHeight="1" spans="1:3">
      <c r="A258" s="1">
        <v>256</v>
      </c>
      <c r="B258" s="1" t="s">
        <v>8882</v>
      </c>
      <c r="C258" s="1" t="s">
        <v>8882</v>
      </c>
    </row>
    <row r="259" customHeight="1" spans="1:3">
      <c r="A259" s="1">
        <v>257</v>
      </c>
      <c r="B259" s="1" t="s">
        <v>8883</v>
      </c>
      <c r="C259" s="1" t="s">
        <v>8883</v>
      </c>
    </row>
    <row r="260" customHeight="1" spans="1:3">
      <c r="A260" s="1">
        <v>258</v>
      </c>
      <c r="B260" s="1" t="s">
        <v>8884</v>
      </c>
      <c r="C260" s="1" t="s">
        <v>8884</v>
      </c>
    </row>
    <row r="261" customHeight="1" spans="1:3">
      <c r="A261" s="1">
        <v>259</v>
      </c>
      <c r="B261" s="1" t="s">
        <v>8885</v>
      </c>
      <c r="C261" s="1" t="s">
        <v>8885</v>
      </c>
    </row>
    <row r="262" customHeight="1" spans="1:3">
      <c r="A262" s="1">
        <v>260</v>
      </c>
      <c r="B262" s="1" t="s">
        <v>8886</v>
      </c>
      <c r="C262" s="1" t="s">
        <v>8886</v>
      </c>
    </row>
    <row r="263" customHeight="1" spans="1:3">
      <c r="A263" s="1">
        <v>261</v>
      </c>
      <c r="B263" s="1" t="s">
        <v>8887</v>
      </c>
      <c r="C263" s="1" t="s">
        <v>8887</v>
      </c>
    </row>
    <row r="264" customHeight="1" spans="1:3">
      <c r="A264" s="1">
        <v>262</v>
      </c>
      <c r="B264" s="1" t="s">
        <v>8888</v>
      </c>
      <c r="C264" s="1" t="s">
        <v>8888</v>
      </c>
    </row>
    <row r="265" customHeight="1" spans="1:3">
      <c r="A265" s="1">
        <v>263</v>
      </c>
      <c r="B265" s="1" t="s">
        <v>8889</v>
      </c>
      <c r="C265" s="1" t="s">
        <v>8889</v>
      </c>
    </row>
    <row r="266" customHeight="1" spans="1:3">
      <c r="A266" s="1">
        <v>264</v>
      </c>
      <c r="B266" s="1" t="s">
        <v>8890</v>
      </c>
      <c r="C266" s="1" t="s">
        <v>8890</v>
      </c>
    </row>
    <row r="267" customHeight="1" spans="1:3">
      <c r="A267" s="1">
        <v>265</v>
      </c>
      <c r="B267" s="1" t="s">
        <v>8891</v>
      </c>
      <c r="C267" s="1" t="s">
        <v>8891</v>
      </c>
    </row>
    <row r="268" customHeight="1" spans="1:3">
      <c r="A268" s="1">
        <v>266</v>
      </c>
      <c r="B268" s="1" t="s">
        <v>8892</v>
      </c>
      <c r="C268" s="1" t="s">
        <v>8892</v>
      </c>
    </row>
    <row r="269" customHeight="1" spans="1:3">
      <c r="A269" s="1">
        <v>267</v>
      </c>
      <c r="B269" s="1" t="s">
        <v>8893</v>
      </c>
      <c r="C269" s="1" t="s">
        <v>8893</v>
      </c>
    </row>
    <row r="270" customHeight="1" spans="1:3">
      <c r="A270" s="1">
        <v>268</v>
      </c>
      <c r="B270" s="1" t="s">
        <v>8894</v>
      </c>
      <c r="C270" s="1" t="s">
        <v>8894</v>
      </c>
    </row>
    <row r="271" customHeight="1" spans="1:3">
      <c r="A271" s="1">
        <v>269</v>
      </c>
      <c r="B271" s="1" t="s">
        <v>8895</v>
      </c>
      <c r="C271" s="1" t="s">
        <v>8895</v>
      </c>
    </row>
    <row r="272" customHeight="1" spans="1:3">
      <c r="A272" s="1">
        <v>270</v>
      </c>
      <c r="B272" s="1" t="s">
        <v>8896</v>
      </c>
      <c r="C272" s="1" t="s">
        <v>8896</v>
      </c>
    </row>
    <row r="273" customHeight="1" spans="1:3">
      <c r="A273" s="1">
        <v>271</v>
      </c>
      <c r="B273" s="1" t="s">
        <v>8897</v>
      </c>
      <c r="C273" s="1" t="s">
        <v>8897</v>
      </c>
    </row>
    <row r="274" customHeight="1" spans="1:3">
      <c r="A274" s="1">
        <v>272</v>
      </c>
      <c r="B274" s="1" t="s">
        <v>8898</v>
      </c>
      <c r="C274" s="1" t="s">
        <v>8898</v>
      </c>
    </row>
    <row r="275" customHeight="1" spans="1:3">
      <c r="A275" s="1">
        <v>273</v>
      </c>
      <c r="B275" s="1" t="s">
        <v>8899</v>
      </c>
      <c r="C275" s="1" t="s">
        <v>8899</v>
      </c>
    </row>
    <row r="276" customHeight="1" spans="1:3">
      <c r="A276" s="1">
        <v>274</v>
      </c>
      <c r="B276" s="1" t="s">
        <v>8900</v>
      </c>
      <c r="C276" s="1" t="s">
        <v>8900</v>
      </c>
    </row>
    <row r="277" customHeight="1" spans="1:3">
      <c r="A277" s="1">
        <v>275</v>
      </c>
      <c r="B277" s="1" t="s">
        <v>8901</v>
      </c>
      <c r="C277" s="1" t="s">
        <v>8901</v>
      </c>
    </row>
    <row r="278" customHeight="1" spans="1:3">
      <c r="A278" s="1">
        <v>276</v>
      </c>
      <c r="B278" s="1" t="s">
        <v>8902</v>
      </c>
      <c r="C278" s="1" t="s">
        <v>8902</v>
      </c>
    </row>
    <row r="279" customHeight="1" spans="1:3">
      <c r="A279" s="1">
        <v>277</v>
      </c>
      <c r="B279" s="1" t="s">
        <v>8903</v>
      </c>
      <c r="C279" s="1" t="s">
        <v>8903</v>
      </c>
    </row>
    <row r="280" customHeight="1" spans="1:3">
      <c r="A280" s="1">
        <v>278</v>
      </c>
      <c r="B280" s="1" t="s">
        <v>8904</v>
      </c>
      <c r="C280" s="1" t="s">
        <v>8904</v>
      </c>
    </row>
    <row r="281" customHeight="1" spans="1:3">
      <c r="A281" s="1">
        <v>279</v>
      </c>
      <c r="B281" s="1" t="s">
        <v>8905</v>
      </c>
      <c r="C281" s="1" t="s">
        <v>8905</v>
      </c>
    </row>
    <row r="282" customHeight="1" spans="1:3">
      <c r="A282" s="1">
        <v>280</v>
      </c>
      <c r="B282" s="1" t="s">
        <v>8906</v>
      </c>
      <c r="C282" s="1" t="s">
        <v>8906</v>
      </c>
    </row>
    <row r="283" customHeight="1" spans="1:3">
      <c r="A283" s="1">
        <v>281</v>
      </c>
      <c r="B283" s="1" t="s">
        <v>8907</v>
      </c>
      <c r="C283" s="1" t="s">
        <v>8907</v>
      </c>
    </row>
    <row r="284" customHeight="1" spans="1:3">
      <c r="A284" s="1">
        <v>282</v>
      </c>
      <c r="B284" s="1" t="s">
        <v>8908</v>
      </c>
      <c r="C284" s="1" t="s">
        <v>8908</v>
      </c>
    </row>
    <row r="285" customHeight="1" spans="1:3">
      <c r="A285" s="1">
        <v>283</v>
      </c>
      <c r="B285" s="1" t="s">
        <v>8909</v>
      </c>
      <c r="C285" s="1" t="s">
        <v>8909</v>
      </c>
    </row>
    <row r="286" customHeight="1" spans="1:3">
      <c r="A286" s="1">
        <v>284</v>
      </c>
      <c r="B286" s="1" t="s">
        <v>8910</v>
      </c>
      <c r="C286" s="1" t="s">
        <v>8910</v>
      </c>
    </row>
    <row r="287" customHeight="1" spans="1:3">
      <c r="A287" s="1">
        <v>285</v>
      </c>
      <c r="B287" s="1" t="s">
        <v>8911</v>
      </c>
      <c r="C287" s="1" t="s">
        <v>8911</v>
      </c>
    </row>
    <row r="288" customHeight="1" spans="1:3">
      <c r="A288" s="1">
        <v>286</v>
      </c>
      <c r="B288" s="1" t="s">
        <v>8912</v>
      </c>
      <c r="C288" s="1" t="s">
        <v>8912</v>
      </c>
    </row>
    <row r="289" customHeight="1" spans="1:3">
      <c r="A289" s="1">
        <v>287</v>
      </c>
      <c r="B289" s="1" t="s">
        <v>8913</v>
      </c>
      <c r="C289" s="1" t="s">
        <v>8913</v>
      </c>
    </row>
    <row r="290" customHeight="1" spans="1:3">
      <c r="A290" s="1">
        <v>288</v>
      </c>
      <c r="B290" s="1" t="s">
        <v>8914</v>
      </c>
      <c r="C290" s="1" t="s">
        <v>8914</v>
      </c>
    </row>
    <row r="291" customHeight="1" spans="1:3">
      <c r="A291" s="1">
        <v>289</v>
      </c>
      <c r="B291" s="1" t="s">
        <v>8915</v>
      </c>
      <c r="C291" s="1" t="s">
        <v>8915</v>
      </c>
    </row>
    <row r="292" customHeight="1" spans="1:3">
      <c r="A292" s="1">
        <v>290</v>
      </c>
      <c r="B292" s="1" t="s">
        <v>8916</v>
      </c>
      <c r="C292" s="1" t="s">
        <v>8916</v>
      </c>
    </row>
    <row r="293" customHeight="1" spans="1:3">
      <c r="A293" s="1">
        <v>291</v>
      </c>
      <c r="B293" s="1" t="s">
        <v>8917</v>
      </c>
      <c r="C293" s="1" t="s">
        <v>8917</v>
      </c>
    </row>
    <row r="294" customHeight="1" spans="1:3">
      <c r="A294" s="1">
        <v>292</v>
      </c>
      <c r="B294" s="1" t="s">
        <v>8918</v>
      </c>
      <c r="C294" s="1" t="s">
        <v>8918</v>
      </c>
    </row>
    <row r="295" customHeight="1" spans="1:3">
      <c r="A295" s="1">
        <v>293</v>
      </c>
      <c r="B295" s="1" t="s">
        <v>8919</v>
      </c>
      <c r="C295" s="1" t="s">
        <v>8919</v>
      </c>
    </row>
    <row r="296" customHeight="1" spans="1:3">
      <c r="A296" s="1">
        <v>294</v>
      </c>
      <c r="B296" s="1" t="s">
        <v>8920</v>
      </c>
      <c r="C296" s="1" t="s">
        <v>8920</v>
      </c>
    </row>
    <row r="297" customHeight="1" spans="1:3">
      <c r="A297" s="1">
        <v>295</v>
      </c>
      <c r="B297" s="1" t="s">
        <v>8921</v>
      </c>
      <c r="C297" s="1" t="s">
        <v>8921</v>
      </c>
    </row>
    <row r="298" customHeight="1" spans="1:3">
      <c r="A298" s="1">
        <v>296</v>
      </c>
      <c r="B298" s="1" t="s">
        <v>8922</v>
      </c>
      <c r="C298" s="1" t="s">
        <v>8922</v>
      </c>
    </row>
    <row r="299" customHeight="1" spans="1:3">
      <c r="A299" s="1">
        <v>297</v>
      </c>
      <c r="B299" s="1" t="s">
        <v>8923</v>
      </c>
      <c r="C299" s="1" t="s">
        <v>8923</v>
      </c>
    </row>
    <row r="300" customHeight="1" spans="1:3">
      <c r="A300" s="1">
        <v>298</v>
      </c>
      <c r="B300" s="1" t="s">
        <v>8924</v>
      </c>
      <c r="C300" s="1" t="s">
        <v>8924</v>
      </c>
    </row>
    <row r="301" customHeight="1" spans="1:3">
      <c r="A301" s="1">
        <v>299</v>
      </c>
      <c r="B301" s="1" t="s">
        <v>8925</v>
      </c>
      <c r="C301" s="1" t="s">
        <v>8925</v>
      </c>
    </row>
    <row r="302" customHeight="1" spans="1:3">
      <c r="A302" s="1">
        <v>300</v>
      </c>
      <c r="B302" s="1" t="s">
        <v>8926</v>
      </c>
      <c r="C302" s="1" t="s">
        <v>8926</v>
      </c>
    </row>
    <row r="303" customHeight="1" spans="1:3">
      <c r="A303" s="1">
        <v>301</v>
      </c>
      <c r="B303" s="1" t="s">
        <v>8927</v>
      </c>
      <c r="C303" s="1" t="s">
        <v>8927</v>
      </c>
    </row>
    <row r="304" customHeight="1" spans="1:3">
      <c r="A304" s="1">
        <v>302</v>
      </c>
      <c r="B304" s="1" t="s">
        <v>8928</v>
      </c>
      <c r="C304" s="1" t="s">
        <v>8928</v>
      </c>
    </row>
    <row r="305" customHeight="1" spans="1:3">
      <c r="A305" s="1">
        <v>303</v>
      </c>
      <c r="B305" s="1" t="s">
        <v>8929</v>
      </c>
      <c r="C305" s="1" t="s">
        <v>8929</v>
      </c>
    </row>
    <row r="306" customHeight="1" spans="1:3">
      <c r="A306" s="1">
        <v>304</v>
      </c>
      <c r="B306" s="1" t="s">
        <v>8930</v>
      </c>
      <c r="C306" s="1" t="s">
        <v>8930</v>
      </c>
    </row>
    <row r="307" customHeight="1" spans="1:3">
      <c r="A307" s="1">
        <v>305</v>
      </c>
      <c r="B307" s="1" t="s">
        <v>8931</v>
      </c>
      <c r="C307" s="1" t="s">
        <v>8931</v>
      </c>
    </row>
    <row r="308" customHeight="1" spans="1:3">
      <c r="A308" s="1">
        <v>306</v>
      </c>
      <c r="B308" s="1" t="s">
        <v>8932</v>
      </c>
      <c r="C308" s="1" t="s">
        <v>8932</v>
      </c>
    </row>
    <row r="309" customHeight="1" spans="1:3">
      <c r="A309" s="1">
        <v>307</v>
      </c>
      <c r="B309" s="1" t="s">
        <v>8933</v>
      </c>
      <c r="C309" s="1" t="s">
        <v>8933</v>
      </c>
    </row>
    <row r="310" customHeight="1" spans="1:3">
      <c r="A310" s="1">
        <v>308</v>
      </c>
      <c r="B310" s="1" t="s">
        <v>8934</v>
      </c>
      <c r="C310" s="1" t="s">
        <v>8934</v>
      </c>
    </row>
    <row r="311" customHeight="1" spans="1:3">
      <c r="A311" s="1">
        <v>309</v>
      </c>
      <c r="B311" s="1" t="s">
        <v>8935</v>
      </c>
      <c r="C311" s="1" t="s">
        <v>8935</v>
      </c>
    </row>
    <row r="312" customHeight="1" spans="1:3">
      <c r="A312" s="1">
        <v>310</v>
      </c>
      <c r="B312" s="1" t="s">
        <v>8936</v>
      </c>
      <c r="C312" s="1" t="s">
        <v>8936</v>
      </c>
    </row>
    <row r="313" customHeight="1" spans="1:3">
      <c r="A313" s="1">
        <v>311</v>
      </c>
      <c r="B313" s="1" t="s">
        <v>8937</v>
      </c>
      <c r="C313" s="1" t="s">
        <v>8937</v>
      </c>
    </row>
    <row r="314" customHeight="1" spans="1:3">
      <c r="A314" s="1">
        <v>312</v>
      </c>
      <c r="B314" s="1" t="s">
        <v>8938</v>
      </c>
      <c r="C314" s="1" t="s">
        <v>8938</v>
      </c>
    </row>
    <row r="315" customHeight="1" spans="1:3">
      <c r="A315" s="1">
        <v>313</v>
      </c>
      <c r="B315" s="1" t="s">
        <v>8939</v>
      </c>
      <c r="C315" s="1" t="s">
        <v>8939</v>
      </c>
    </row>
    <row r="316" customHeight="1" spans="1:3">
      <c r="A316" s="1">
        <v>314</v>
      </c>
      <c r="B316" s="1" t="s">
        <v>8940</v>
      </c>
      <c r="C316" s="1" t="s">
        <v>8940</v>
      </c>
    </row>
    <row r="317" customHeight="1" spans="1:3">
      <c r="A317" s="1">
        <v>315</v>
      </c>
      <c r="B317" s="1" t="s">
        <v>8941</v>
      </c>
      <c r="C317" s="1" t="s">
        <v>8941</v>
      </c>
    </row>
    <row r="318" customHeight="1" spans="1:3">
      <c r="A318" s="1">
        <v>316</v>
      </c>
      <c r="B318" s="1" t="s">
        <v>8942</v>
      </c>
      <c r="C318" s="1" t="s">
        <v>8942</v>
      </c>
    </row>
    <row r="319" customHeight="1" spans="1:3">
      <c r="A319" s="1">
        <v>317</v>
      </c>
      <c r="B319" s="1" t="s">
        <v>8943</v>
      </c>
      <c r="C319" s="1" t="s">
        <v>8943</v>
      </c>
    </row>
    <row r="320" customHeight="1" spans="1:3">
      <c r="A320" s="1">
        <v>318</v>
      </c>
      <c r="B320" s="1" t="s">
        <v>8944</v>
      </c>
      <c r="C320" s="1" t="s">
        <v>8944</v>
      </c>
    </row>
    <row r="321" customHeight="1" spans="1:3">
      <c r="A321" s="1">
        <v>319</v>
      </c>
      <c r="B321" s="1" t="s">
        <v>8945</v>
      </c>
      <c r="C321" s="1" t="s">
        <v>8945</v>
      </c>
    </row>
    <row r="322" customHeight="1" spans="1:3">
      <c r="A322" s="1">
        <v>320</v>
      </c>
      <c r="B322" s="1" t="s">
        <v>8946</v>
      </c>
      <c r="C322" s="1" t="s">
        <v>8946</v>
      </c>
    </row>
    <row r="323" customHeight="1" spans="1:3">
      <c r="A323" s="1">
        <v>321</v>
      </c>
      <c r="B323" s="1" t="s">
        <v>8947</v>
      </c>
      <c r="C323" s="1" t="s">
        <v>8947</v>
      </c>
    </row>
    <row r="324" customHeight="1" spans="1:3">
      <c r="A324" s="1">
        <v>322</v>
      </c>
      <c r="B324" s="1" t="s">
        <v>8948</v>
      </c>
      <c r="C324" s="1" t="s">
        <v>8948</v>
      </c>
    </row>
    <row r="325" customHeight="1" spans="1:3">
      <c r="A325" s="1">
        <v>323</v>
      </c>
      <c r="B325" s="1" t="s">
        <v>8949</v>
      </c>
      <c r="C325" s="1" t="s">
        <v>8949</v>
      </c>
    </row>
    <row r="326" customHeight="1" spans="1:3">
      <c r="A326" s="1">
        <v>324</v>
      </c>
      <c r="B326" s="1" t="s">
        <v>8950</v>
      </c>
      <c r="C326" s="1" t="s">
        <v>8950</v>
      </c>
    </row>
    <row r="327" customHeight="1" spans="1:3">
      <c r="A327" s="1">
        <v>325</v>
      </c>
      <c r="B327" s="1" t="s">
        <v>8951</v>
      </c>
      <c r="C327" s="1" t="s">
        <v>8951</v>
      </c>
    </row>
    <row r="328" customHeight="1" spans="1:3">
      <c r="A328" s="1">
        <v>326</v>
      </c>
      <c r="B328" s="1" t="s">
        <v>8952</v>
      </c>
      <c r="C328" s="1" t="s">
        <v>8952</v>
      </c>
    </row>
    <row r="329" customHeight="1" spans="1:3">
      <c r="A329" s="1">
        <v>327</v>
      </c>
      <c r="B329" s="1" t="s">
        <v>8953</v>
      </c>
      <c r="C329" s="1" t="s">
        <v>8953</v>
      </c>
    </row>
    <row r="330" customHeight="1" spans="1:3">
      <c r="A330" s="1">
        <v>328</v>
      </c>
      <c r="B330" s="1" t="s">
        <v>8954</v>
      </c>
      <c r="C330" s="1" t="s">
        <v>8954</v>
      </c>
    </row>
    <row r="331" customHeight="1" spans="1:3">
      <c r="A331" s="1">
        <v>329</v>
      </c>
      <c r="B331" s="1" t="s">
        <v>8955</v>
      </c>
      <c r="C331" s="1" t="s">
        <v>8955</v>
      </c>
    </row>
    <row r="332" customHeight="1" spans="1:3">
      <c r="A332" s="1">
        <v>330</v>
      </c>
      <c r="B332" s="1" t="s">
        <v>8956</v>
      </c>
      <c r="C332" s="1" t="s">
        <v>8956</v>
      </c>
    </row>
    <row r="333" customHeight="1" spans="1:3">
      <c r="A333" s="1">
        <v>331</v>
      </c>
      <c r="B333" s="1" t="s">
        <v>8957</v>
      </c>
      <c r="C333" s="1" t="s">
        <v>8957</v>
      </c>
    </row>
    <row r="334" customHeight="1" spans="1:3">
      <c r="A334" s="1">
        <v>332</v>
      </c>
      <c r="B334" s="1" t="s">
        <v>8958</v>
      </c>
      <c r="C334" s="1" t="s">
        <v>8958</v>
      </c>
    </row>
    <row r="335" customHeight="1" spans="1:3">
      <c r="A335" s="1">
        <v>333</v>
      </c>
      <c r="B335" s="1" t="s">
        <v>8959</v>
      </c>
      <c r="C335" s="1" t="s">
        <v>8959</v>
      </c>
    </row>
    <row r="336" customHeight="1" spans="1:3">
      <c r="A336" s="1">
        <v>334</v>
      </c>
      <c r="B336" s="1" t="s">
        <v>8960</v>
      </c>
      <c r="C336" s="1" t="s">
        <v>8960</v>
      </c>
    </row>
    <row r="337" customHeight="1" spans="1:3">
      <c r="A337" s="1">
        <v>335</v>
      </c>
      <c r="B337" s="1" t="s">
        <v>8961</v>
      </c>
      <c r="C337" s="1" t="s">
        <v>8961</v>
      </c>
    </row>
    <row r="338" customHeight="1" spans="1:3">
      <c r="A338" s="1">
        <v>336</v>
      </c>
      <c r="B338" s="1" t="s">
        <v>8962</v>
      </c>
      <c r="C338" s="1" t="s">
        <v>8962</v>
      </c>
    </row>
    <row r="339" customHeight="1" spans="1:3">
      <c r="A339" s="1">
        <v>337</v>
      </c>
      <c r="B339" s="1" t="s">
        <v>8963</v>
      </c>
      <c r="C339" s="1" t="s">
        <v>8963</v>
      </c>
    </row>
    <row r="340" customHeight="1" spans="1:3">
      <c r="A340" s="1">
        <v>338</v>
      </c>
      <c r="B340" s="1" t="s">
        <v>8964</v>
      </c>
      <c r="C340" s="1" t="s">
        <v>8964</v>
      </c>
    </row>
    <row r="341" customHeight="1" spans="1:3">
      <c r="A341" s="1">
        <v>339</v>
      </c>
      <c r="B341" s="1" t="s">
        <v>8965</v>
      </c>
      <c r="C341" s="1" t="s">
        <v>8965</v>
      </c>
    </row>
    <row r="342" customHeight="1" spans="1:3">
      <c r="A342" s="1">
        <v>340</v>
      </c>
      <c r="B342" s="1" t="s">
        <v>8966</v>
      </c>
      <c r="C342" s="1" t="s">
        <v>8966</v>
      </c>
    </row>
    <row r="343" customHeight="1" spans="1:3">
      <c r="A343" s="1">
        <v>341</v>
      </c>
      <c r="B343" s="1" t="s">
        <v>8967</v>
      </c>
      <c r="C343" s="1" t="s">
        <v>8967</v>
      </c>
    </row>
    <row r="344" customHeight="1" spans="1:3">
      <c r="A344" s="1">
        <v>342</v>
      </c>
      <c r="B344" s="1" t="s">
        <v>8968</v>
      </c>
      <c r="C344" s="1" t="s">
        <v>8968</v>
      </c>
    </row>
    <row r="345" customHeight="1" spans="1:3">
      <c r="A345" s="1">
        <v>343</v>
      </c>
      <c r="B345" s="1" t="s">
        <v>8969</v>
      </c>
      <c r="C345" s="1" t="s">
        <v>8969</v>
      </c>
    </row>
    <row r="346" customHeight="1" spans="1:3">
      <c r="A346" s="1">
        <v>344</v>
      </c>
      <c r="B346" s="1" t="s">
        <v>8970</v>
      </c>
      <c r="C346" s="1" t="s">
        <v>8970</v>
      </c>
    </row>
    <row r="347" customHeight="1" spans="1:3">
      <c r="A347" s="1">
        <v>345</v>
      </c>
      <c r="B347" s="1" t="s">
        <v>8971</v>
      </c>
      <c r="C347" s="1" t="s">
        <v>8971</v>
      </c>
    </row>
    <row r="348" customHeight="1" spans="1:3">
      <c r="A348" s="1">
        <v>346</v>
      </c>
      <c r="B348" s="1" t="s">
        <v>8972</v>
      </c>
      <c r="C348" s="1" t="s">
        <v>8972</v>
      </c>
    </row>
    <row r="349" customHeight="1" spans="1:3">
      <c r="A349" s="1">
        <v>347</v>
      </c>
      <c r="B349" s="1" t="s">
        <v>8973</v>
      </c>
      <c r="C349" s="1" t="s">
        <v>8973</v>
      </c>
    </row>
    <row r="350" customHeight="1" spans="1:3">
      <c r="A350" s="1">
        <v>348</v>
      </c>
      <c r="B350" s="1" t="s">
        <v>8974</v>
      </c>
      <c r="C350" s="1" t="s">
        <v>8974</v>
      </c>
    </row>
    <row r="351" customHeight="1" spans="1:3">
      <c r="A351" s="1">
        <v>349</v>
      </c>
      <c r="B351" s="1" t="s">
        <v>8975</v>
      </c>
      <c r="C351" s="1" t="s">
        <v>8975</v>
      </c>
    </row>
    <row r="352" customHeight="1" spans="1:3">
      <c r="A352" s="1">
        <v>350</v>
      </c>
      <c r="B352" s="1" t="s">
        <v>8976</v>
      </c>
      <c r="C352" s="1" t="s">
        <v>8976</v>
      </c>
    </row>
    <row r="353" customHeight="1" spans="1:3">
      <c r="A353" s="1">
        <v>351</v>
      </c>
      <c r="B353" s="1" t="s">
        <v>8977</v>
      </c>
      <c r="C353" s="1" t="s">
        <v>8977</v>
      </c>
    </row>
    <row r="354" customHeight="1" spans="1:3">
      <c r="A354" s="1">
        <v>352</v>
      </c>
      <c r="B354" s="1" t="s">
        <v>8978</v>
      </c>
      <c r="C354" s="1" t="s">
        <v>8978</v>
      </c>
    </row>
    <row r="355" customHeight="1" spans="1:3">
      <c r="A355" s="1">
        <v>353</v>
      </c>
      <c r="B355" s="1" t="s">
        <v>8979</v>
      </c>
      <c r="C355" s="1" t="s">
        <v>8979</v>
      </c>
    </row>
    <row r="356" customHeight="1" spans="1:3">
      <c r="A356" s="1">
        <v>354</v>
      </c>
      <c r="B356" s="1" t="s">
        <v>8980</v>
      </c>
      <c r="C356" s="1" t="s">
        <v>8980</v>
      </c>
    </row>
    <row r="357" customHeight="1" spans="1:3">
      <c r="A357" s="1">
        <v>355</v>
      </c>
      <c r="B357" s="1" t="s">
        <v>8981</v>
      </c>
      <c r="C357" s="1" t="s">
        <v>8981</v>
      </c>
    </row>
    <row r="358" customHeight="1" spans="1:3">
      <c r="A358" s="1">
        <v>356</v>
      </c>
      <c r="B358" s="1" t="s">
        <v>8982</v>
      </c>
      <c r="C358" s="1" t="s">
        <v>8982</v>
      </c>
    </row>
    <row r="359" customHeight="1" spans="1:3">
      <c r="A359" s="1">
        <v>357</v>
      </c>
      <c r="B359" s="1" t="s">
        <v>8983</v>
      </c>
      <c r="C359" s="1" t="s">
        <v>8983</v>
      </c>
    </row>
    <row r="360" customHeight="1" spans="1:3">
      <c r="A360" s="1">
        <v>358</v>
      </c>
      <c r="B360" s="1" t="s">
        <v>8984</v>
      </c>
      <c r="C360" s="1" t="s">
        <v>8984</v>
      </c>
    </row>
    <row r="361" customHeight="1" spans="1:3">
      <c r="A361" s="1">
        <v>359</v>
      </c>
      <c r="B361" s="1" t="s">
        <v>8985</v>
      </c>
      <c r="C361" s="1" t="s">
        <v>8985</v>
      </c>
    </row>
    <row r="362" customHeight="1" spans="1:3">
      <c r="A362" s="1">
        <v>360</v>
      </c>
      <c r="B362" s="1" t="s">
        <v>8986</v>
      </c>
      <c r="C362" s="1" t="s">
        <v>8986</v>
      </c>
    </row>
    <row r="363" customHeight="1" spans="1:3">
      <c r="A363" s="1">
        <v>361</v>
      </c>
      <c r="B363" s="1" t="s">
        <v>8987</v>
      </c>
      <c r="C363" s="1" t="s">
        <v>8987</v>
      </c>
    </row>
    <row r="364" customHeight="1" spans="1:3">
      <c r="A364" s="1">
        <v>362</v>
      </c>
      <c r="B364" s="1" t="s">
        <v>8988</v>
      </c>
      <c r="C364" s="1" t="s">
        <v>8988</v>
      </c>
    </row>
    <row r="365" customHeight="1" spans="1:3">
      <c r="A365" s="1">
        <v>363</v>
      </c>
      <c r="B365" s="1" t="s">
        <v>8989</v>
      </c>
      <c r="C365" s="1" t="s">
        <v>8989</v>
      </c>
    </row>
    <row r="366" customHeight="1" spans="1:3">
      <c r="A366" s="1">
        <v>364</v>
      </c>
      <c r="B366" s="1" t="s">
        <v>8990</v>
      </c>
      <c r="C366" s="1" t="s">
        <v>8990</v>
      </c>
    </row>
    <row r="367" customHeight="1" spans="1:3">
      <c r="A367" s="1">
        <v>365</v>
      </c>
      <c r="B367" s="1" t="s">
        <v>8991</v>
      </c>
      <c r="C367" s="1" t="s">
        <v>8991</v>
      </c>
    </row>
    <row r="368" customHeight="1" spans="1:3">
      <c r="A368" s="1">
        <v>366</v>
      </c>
      <c r="B368" s="1" t="s">
        <v>8992</v>
      </c>
      <c r="C368" s="1" t="s">
        <v>8992</v>
      </c>
    </row>
    <row r="369" customHeight="1" spans="1:3">
      <c r="A369" s="1">
        <v>367</v>
      </c>
      <c r="B369" s="1" t="s">
        <v>8993</v>
      </c>
      <c r="C369" s="1" t="s">
        <v>8993</v>
      </c>
    </row>
    <row r="370" customHeight="1" spans="1:3">
      <c r="A370" s="1">
        <v>368</v>
      </c>
      <c r="B370" s="1" t="s">
        <v>8994</v>
      </c>
      <c r="C370" s="1" t="s">
        <v>8994</v>
      </c>
    </row>
    <row r="371" customHeight="1" spans="1:3">
      <c r="A371" s="1">
        <v>369</v>
      </c>
      <c r="B371" s="1" t="s">
        <v>8995</v>
      </c>
      <c r="C371" s="1" t="s">
        <v>8995</v>
      </c>
    </row>
    <row r="372" customHeight="1" spans="1:3">
      <c r="A372" s="1">
        <v>370</v>
      </c>
      <c r="B372" s="1" t="s">
        <v>8996</v>
      </c>
      <c r="C372" s="1" t="s">
        <v>8996</v>
      </c>
    </row>
    <row r="373" customHeight="1" spans="1:3">
      <c r="A373" s="1">
        <v>371</v>
      </c>
      <c r="B373" s="1" t="s">
        <v>8997</v>
      </c>
      <c r="C373" s="1" t="s">
        <v>8997</v>
      </c>
    </row>
    <row r="374" customHeight="1" spans="1:3">
      <c r="A374" s="1">
        <v>372</v>
      </c>
      <c r="B374" s="1" t="s">
        <v>8998</v>
      </c>
      <c r="C374" s="1" t="s">
        <v>8998</v>
      </c>
    </row>
    <row r="375" customHeight="1" spans="1:3">
      <c r="A375" s="1">
        <v>373</v>
      </c>
      <c r="B375" s="1" t="s">
        <v>8999</v>
      </c>
      <c r="C375" s="1" t="s">
        <v>8999</v>
      </c>
    </row>
    <row r="376" customHeight="1" spans="1:3">
      <c r="A376" s="1">
        <v>374</v>
      </c>
      <c r="B376" s="1" t="s">
        <v>9000</v>
      </c>
      <c r="C376" s="1" t="s">
        <v>9000</v>
      </c>
    </row>
    <row r="377" customHeight="1" spans="1:3">
      <c r="A377" s="1">
        <v>375</v>
      </c>
      <c r="B377" s="1" t="s">
        <v>9001</v>
      </c>
      <c r="C377" s="1" t="s">
        <v>9001</v>
      </c>
    </row>
    <row r="378" customHeight="1" spans="1:3">
      <c r="A378" s="1">
        <v>376</v>
      </c>
      <c r="B378" s="1" t="s">
        <v>9002</v>
      </c>
      <c r="C378" s="1" t="s">
        <v>9002</v>
      </c>
    </row>
    <row r="379" customHeight="1" spans="1:3">
      <c r="A379" s="1">
        <v>377</v>
      </c>
      <c r="B379" s="1" t="s">
        <v>9003</v>
      </c>
      <c r="C379" s="1" t="s">
        <v>9003</v>
      </c>
    </row>
    <row r="380" customHeight="1" spans="1:3">
      <c r="A380" s="1">
        <v>378</v>
      </c>
      <c r="B380" s="1" t="s">
        <v>9004</v>
      </c>
      <c r="C380" s="1" t="s">
        <v>9004</v>
      </c>
    </row>
    <row r="381" customHeight="1" spans="1:3">
      <c r="A381" s="1">
        <v>379</v>
      </c>
      <c r="B381" s="1" t="s">
        <v>9005</v>
      </c>
      <c r="C381" s="1" t="s">
        <v>9005</v>
      </c>
    </row>
    <row r="382" customHeight="1" spans="1:3">
      <c r="A382" s="1">
        <v>380</v>
      </c>
      <c r="B382" s="1" t="s">
        <v>9006</v>
      </c>
      <c r="C382" s="1" t="s">
        <v>9006</v>
      </c>
    </row>
    <row r="383" customHeight="1" spans="1:3">
      <c r="A383" s="1">
        <v>381</v>
      </c>
      <c r="B383" s="1" t="s">
        <v>9007</v>
      </c>
      <c r="C383" s="1" t="s">
        <v>9007</v>
      </c>
    </row>
    <row r="384" customHeight="1" spans="1:3">
      <c r="A384" s="1">
        <v>382</v>
      </c>
      <c r="B384" s="1" t="s">
        <v>9008</v>
      </c>
      <c r="C384" s="1" t="s">
        <v>9008</v>
      </c>
    </row>
    <row r="385" customHeight="1" spans="1:3">
      <c r="A385" s="1">
        <v>383</v>
      </c>
      <c r="B385" s="1" t="s">
        <v>9009</v>
      </c>
      <c r="C385" s="1" t="s">
        <v>9009</v>
      </c>
    </row>
    <row r="386" customHeight="1" spans="1:3">
      <c r="A386" s="1">
        <v>384</v>
      </c>
      <c r="B386" s="1" t="s">
        <v>9010</v>
      </c>
      <c r="C386" s="1" t="s">
        <v>9010</v>
      </c>
    </row>
    <row r="387" customHeight="1" spans="1:3">
      <c r="A387" s="1">
        <v>385</v>
      </c>
      <c r="B387" s="1" t="s">
        <v>9011</v>
      </c>
      <c r="C387" s="1" t="s">
        <v>9011</v>
      </c>
    </row>
    <row r="388" customHeight="1" spans="1:3">
      <c r="A388" s="1">
        <v>386</v>
      </c>
      <c r="B388" s="1" t="s">
        <v>9012</v>
      </c>
      <c r="C388" s="1" t="s">
        <v>9012</v>
      </c>
    </row>
    <row r="389" customHeight="1" spans="1:3">
      <c r="A389" s="1">
        <v>387</v>
      </c>
      <c r="B389" s="1" t="s">
        <v>9013</v>
      </c>
      <c r="C389" s="1" t="s">
        <v>9013</v>
      </c>
    </row>
    <row r="390" customHeight="1" spans="1:3">
      <c r="A390" s="1">
        <v>388</v>
      </c>
      <c r="B390" s="1" t="s">
        <v>9014</v>
      </c>
      <c r="C390" s="1" t="s">
        <v>9014</v>
      </c>
    </row>
    <row r="391" customHeight="1" spans="1:3">
      <c r="A391" s="1">
        <v>389</v>
      </c>
      <c r="B391" s="1" t="s">
        <v>9015</v>
      </c>
      <c r="C391" s="1" t="s">
        <v>9015</v>
      </c>
    </row>
    <row r="392" customHeight="1" spans="1:3">
      <c r="A392" s="1">
        <v>390</v>
      </c>
      <c r="B392" s="1" t="s">
        <v>9016</v>
      </c>
      <c r="C392" s="1" t="s">
        <v>9016</v>
      </c>
    </row>
    <row r="393" customHeight="1" spans="1:3">
      <c r="A393" s="1">
        <v>391</v>
      </c>
      <c r="B393" s="1" t="s">
        <v>9017</v>
      </c>
      <c r="C393" s="1" t="s">
        <v>9017</v>
      </c>
    </row>
    <row r="394" customHeight="1" spans="1:3">
      <c r="A394" s="1">
        <v>392</v>
      </c>
      <c r="B394" s="1" t="s">
        <v>9018</v>
      </c>
      <c r="C394" s="1" t="s">
        <v>9018</v>
      </c>
    </row>
    <row r="395" customHeight="1" spans="1:3">
      <c r="A395" s="1">
        <v>393</v>
      </c>
      <c r="B395" s="1" t="s">
        <v>9019</v>
      </c>
      <c r="C395" s="1" t="s">
        <v>9019</v>
      </c>
    </row>
    <row r="396" customHeight="1" spans="1:3">
      <c r="A396" s="1">
        <v>394</v>
      </c>
      <c r="B396" s="1" t="s">
        <v>9020</v>
      </c>
      <c r="C396" s="1" t="s">
        <v>9020</v>
      </c>
    </row>
    <row r="397" customHeight="1" spans="1:3">
      <c r="A397" s="1">
        <v>395</v>
      </c>
      <c r="B397" s="1" t="s">
        <v>9021</v>
      </c>
      <c r="C397" s="1" t="s">
        <v>9021</v>
      </c>
    </row>
    <row r="398" customHeight="1" spans="1:3">
      <c r="A398" s="1">
        <v>396</v>
      </c>
      <c r="B398" s="1" t="s">
        <v>9022</v>
      </c>
      <c r="C398" s="1" t="s">
        <v>9022</v>
      </c>
    </row>
    <row r="399" customHeight="1" spans="1:3">
      <c r="A399" s="1">
        <v>397</v>
      </c>
      <c r="B399" s="1" t="s">
        <v>9023</v>
      </c>
      <c r="C399" s="1" t="s">
        <v>9023</v>
      </c>
    </row>
    <row r="400" customHeight="1" spans="1:3">
      <c r="A400" s="1">
        <v>398</v>
      </c>
      <c r="B400" s="1" t="s">
        <v>9024</v>
      </c>
      <c r="C400" s="1" t="s">
        <v>9024</v>
      </c>
    </row>
    <row r="401" customHeight="1" spans="1:3">
      <c r="A401" s="1">
        <v>399</v>
      </c>
      <c r="B401" s="1" t="s">
        <v>9025</v>
      </c>
      <c r="C401" s="1" t="s">
        <v>9025</v>
      </c>
    </row>
    <row r="402" customHeight="1" spans="1:3">
      <c r="A402" s="1">
        <v>400</v>
      </c>
      <c r="B402" s="1" t="s">
        <v>9026</v>
      </c>
      <c r="C402" s="1" t="s">
        <v>9026</v>
      </c>
    </row>
    <row r="403" customHeight="1" spans="1:3">
      <c r="A403" s="1">
        <v>401</v>
      </c>
      <c r="B403" s="1" t="s">
        <v>9027</v>
      </c>
      <c r="C403" s="1" t="s">
        <v>9027</v>
      </c>
    </row>
    <row r="404" customHeight="1" spans="1:3">
      <c r="A404" s="1">
        <v>402</v>
      </c>
      <c r="B404" s="1" t="s">
        <v>9028</v>
      </c>
      <c r="C404" s="1" t="s">
        <v>9028</v>
      </c>
    </row>
    <row r="405" customHeight="1" spans="1:3">
      <c r="A405" s="1">
        <v>403</v>
      </c>
      <c r="B405" s="1" t="s">
        <v>9029</v>
      </c>
      <c r="C405" s="1" t="s">
        <v>9029</v>
      </c>
    </row>
    <row r="406" customHeight="1" spans="1:3">
      <c r="A406" s="1">
        <v>404</v>
      </c>
      <c r="B406" s="1" t="s">
        <v>9030</v>
      </c>
      <c r="C406" s="1" t="s">
        <v>9030</v>
      </c>
    </row>
    <row r="407" customHeight="1" spans="1:3">
      <c r="A407" s="1">
        <v>405</v>
      </c>
      <c r="B407" s="1" t="s">
        <v>9031</v>
      </c>
      <c r="C407" s="1" t="s">
        <v>9031</v>
      </c>
    </row>
    <row r="408" customHeight="1" spans="1:3">
      <c r="A408" s="1">
        <v>406</v>
      </c>
      <c r="B408" s="1" t="s">
        <v>9032</v>
      </c>
      <c r="C408" s="1" t="s">
        <v>9032</v>
      </c>
    </row>
    <row r="409" customHeight="1" spans="1:3">
      <c r="A409" s="1">
        <v>407</v>
      </c>
      <c r="B409" s="1" t="s">
        <v>9033</v>
      </c>
      <c r="C409" s="1" t="s">
        <v>9033</v>
      </c>
    </row>
    <row r="410" customHeight="1" spans="1:3">
      <c r="A410" s="1">
        <v>408</v>
      </c>
      <c r="B410" s="1" t="s">
        <v>9034</v>
      </c>
      <c r="C410" s="1" t="s">
        <v>9034</v>
      </c>
    </row>
    <row r="411" customHeight="1" spans="1:3">
      <c r="A411" s="1">
        <v>409</v>
      </c>
      <c r="B411" s="1" t="s">
        <v>9035</v>
      </c>
      <c r="C411" s="1" t="s">
        <v>9035</v>
      </c>
    </row>
    <row r="412" customHeight="1" spans="1:3">
      <c r="A412" s="1">
        <v>410</v>
      </c>
      <c r="B412" s="1" t="s">
        <v>9036</v>
      </c>
      <c r="C412" s="1" t="s">
        <v>9036</v>
      </c>
    </row>
    <row r="413" customHeight="1" spans="1:3">
      <c r="A413" s="1">
        <v>411</v>
      </c>
      <c r="B413" s="1" t="s">
        <v>9037</v>
      </c>
      <c r="C413" s="1" t="s">
        <v>9037</v>
      </c>
    </row>
    <row r="414" customHeight="1" spans="1:3">
      <c r="A414" s="1">
        <v>412</v>
      </c>
      <c r="B414" s="1" t="s">
        <v>9038</v>
      </c>
      <c r="C414" s="1" t="s">
        <v>9038</v>
      </c>
    </row>
    <row r="415" customHeight="1" spans="1:3">
      <c r="A415" s="1">
        <v>413</v>
      </c>
      <c r="B415" s="1" t="s">
        <v>9039</v>
      </c>
      <c r="C415" s="1" t="s">
        <v>9039</v>
      </c>
    </row>
    <row r="416" customHeight="1" spans="1:3">
      <c r="A416" s="1">
        <v>414</v>
      </c>
      <c r="B416" s="1" t="s">
        <v>9040</v>
      </c>
      <c r="C416" s="1" t="s">
        <v>9040</v>
      </c>
    </row>
    <row r="417" customHeight="1" spans="1:3">
      <c r="A417" s="1">
        <v>415</v>
      </c>
      <c r="B417" s="1" t="s">
        <v>9041</v>
      </c>
      <c r="C417" s="1" t="s">
        <v>9041</v>
      </c>
    </row>
    <row r="418" customHeight="1" spans="1:3">
      <c r="A418" s="1">
        <v>416</v>
      </c>
      <c r="B418" s="1" t="s">
        <v>9042</v>
      </c>
      <c r="C418" s="1" t="s">
        <v>9042</v>
      </c>
    </row>
    <row r="419" customHeight="1" spans="1:3">
      <c r="A419" s="1">
        <v>417</v>
      </c>
      <c r="B419" s="1" t="s">
        <v>9043</v>
      </c>
      <c r="C419" s="1" t="s">
        <v>9043</v>
      </c>
    </row>
    <row r="420" customHeight="1" spans="1:3">
      <c r="A420" s="1">
        <v>418</v>
      </c>
      <c r="B420" s="1" t="s">
        <v>9044</v>
      </c>
      <c r="C420" s="1" t="s">
        <v>9044</v>
      </c>
    </row>
    <row r="421" customHeight="1" spans="1:3">
      <c r="A421" s="1">
        <v>419</v>
      </c>
      <c r="B421" s="1" t="s">
        <v>9045</v>
      </c>
      <c r="C421" s="1" t="s">
        <v>9045</v>
      </c>
    </row>
    <row r="422" customHeight="1" spans="1:3">
      <c r="A422" s="1">
        <v>420</v>
      </c>
      <c r="B422" s="1" t="s">
        <v>9046</v>
      </c>
      <c r="C422" s="1" t="s">
        <v>9046</v>
      </c>
    </row>
    <row r="423" customHeight="1" spans="1:3">
      <c r="A423" s="1">
        <v>421</v>
      </c>
      <c r="B423" s="1" t="s">
        <v>9047</v>
      </c>
      <c r="C423" s="1" t="s">
        <v>9047</v>
      </c>
    </row>
    <row r="424" customHeight="1" spans="1:3">
      <c r="A424" s="1">
        <v>422</v>
      </c>
      <c r="B424" s="1" t="s">
        <v>9048</v>
      </c>
      <c r="C424" s="1" t="s">
        <v>9048</v>
      </c>
    </row>
    <row r="425" customHeight="1" spans="1:3">
      <c r="A425" s="1">
        <v>423</v>
      </c>
      <c r="B425" s="1" t="s">
        <v>9049</v>
      </c>
      <c r="C425" s="1" t="s">
        <v>9049</v>
      </c>
    </row>
    <row r="426" customHeight="1" spans="1:3">
      <c r="A426" s="1">
        <v>424</v>
      </c>
      <c r="B426" s="1" t="s">
        <v>9050</v>
      </c>
      <c r="C426" s="1" t="s">
        <v>9050</v>
      </c>
    </row>
    <row r="427" customHeight="1" spans="1:3">
      <c r="A427" s="1">
        <v>425</v>
      </c>
      <c r="B427" s="1" t="s">
        <v>9051</v>
      </c>
      <c r="C427" s="1" t="s">
        <v>9051</v>
      </c>
    </row>
    <row r="428" customHeight="1" spans="1:3">
      <c r="A428" s="1">
        <v>426</v>
      </c>
      <c r="B428" s="1" t="s">
        <v>9052</v>
      </c>
      <c r="C428" s="1" t="s">
        <v>9052</v>
      </c>
    </row>
    <row r="429" customHeight="1" spans="1:3">
      <c r="A429" s="1">
        <v>427</v>
      </c>
      <c r="B429" s="1" t="s">
        <v>9053</v>
      </c>
      <c r="C429" s="1" t="s">
        <v>9053</v>
      </c>
    </row>
    <row r="430" customHeight="1" spans="1:3">
      <c r="A430" s="1">
        <v>428</v>
      </c>
      <c r="B430" s="1" t="s">
        <v>9054</v>
      </c>
      <c r="C430" s="1" t="s">
        <v>9054</v>
      </c>
    </row>
    <row r="431" customHeight="1" spans="1:3">
      <c r="A431" s="1">
        <v>429</v>
      </c>
      <c r="B431" s="1" t="s">
        <v>9055</v>
      </c>
      <c r="C431" s="1" t="s">
        <v>9055</v>
      </c>
    </row>
    <row r="432" customHeight="1" spans="1:3">
      <c r="A432" s="1">
        <v>430</v>
      </c>
      <c r="B432" s="1" t="s">
        <v>9056</v>
      </c>
      <c r="C432" s="1" t="s">
        <v>9056</v>
      </c>
    </row>
    <row r="433" customHeight="1" spans="1:3">
      <c r="A433" s="1">
        <v>431</v>
      </c>
      <c r="B433" s="1" t="s">
        <v>9057</v>
      </c>
      <c r="C433" s="1" t="s">
        <v>9057</v>
      </c>
    </row>
    <row r="434" customHeight="1" spans="1:3">
      <c r="A434" s="1">
        <v>432</v>
      </c>
      <c r="B434" s="1" t="s">
        <v>9058</v>
      </c>
      <c r="C434" s="1" t="s">
        <v>9058</v>
      </c>
    </row>
    <row r="435" customHeight="1" spans="1:3">
      <c r="A435" s="1">
        <v>433</v>
      </c>
      <c r="B435" s="1" t="s">
        <v>9059</v>
      </c>
      <c r="C435" s="1" t="s">
        <v>9059</v>
      </c>
    </row>
    <row r="436" customHeight="1" spans="1:3">
      <c r="A436" s="1">
        <v>434</v>
      </c>
      <c r="B436" s="1" t="s">
        <v>9060</v>
      </c>
      <c r="C436" s="1" t="s">
        <v>9060</v>
      </c>
    </row>
    <row r="437" customHeight="1" spans="1:3">
      <c r="A437" s="1">
        <v>435</v>
      </c>
      <c r="B437" s="1" t="s">
        <v>9061</v>
      </c>
      <c r="C437" s="1" t="s">
        <v>9061</v>
      </c>
    </row>
    <row r="438" customHeight="1" spans="1:3">
      <c r="A438" s="1">
        <v>436</v>
      </c>
      <c r="B438" s="1" t="s">
        <v>9062</v>
      </c>
      <c r="C438" s="1" t="s">
        <v>9062</v>
      </c>
    </row>
    <row r="439" customHeight="1" spans="1:3">
      <c r="A439" s="1">
        <v>437</v>
      </c>
      <c r="B439" s="1" t="s">
        <v>9063</v>
      </c>
      <c r="C439" s="1" t="s">
        <v>9063</v>
      </c>
    </row>
    <row r="440" customHeight="1" spans="1:3">
      <c r="A440" s="1">
        <v>438</v>
      </c>
      <c r="B440" s="1" t="s">
        <v>9064</v>
      </c>
      <c r="C440" s="1" t="s">
        <v>9064</v>
      </c>
    </row>
    <row r="441" customHeight="1" spans="1:3">
      <c r="A441" s="1">
        <v>439</v>
      </c>
      <c r="B441" s="1" t="s">
        <v>9065</v>
      </c>
      <c r="C441" s="1" t="s">
        <v>9065</v>
      </c>
    </row>
    <row r="442" customHeight="1" spans="1:3">
      <c r="A442" s="1">
        <v>440</v>
      </c>
      <c r="B442" s="1" t="s">
        <v>9066</v>
      </c>
      <c r="C442" s="1" t="s">
        <v>9066</v>
      </c>
    </row>
    <row r="443" customHeight="1" spans="1:3">
      <c r="A443" s="1">
        <v>441</v>
      </c>
      <c r="B443" s="1" t="s">
        <v>9067</v>
      </c>
      <c r="C443" s="1" t="s">
        <v>9067</v>
      </c>
    </row>
    <row r="444" customHeight="1" spans="1:3">
      <c r="A444" s="1">
        <v>442</v>
      </c>
      <c r="B444" s="1" t="s">
        <v>9068</v>
      </c>
      <c r="C444" s="1" t="s">
        <v>9068</v>
      </c>
    </row>
    <row r="445" customHeight="1" spans="1:3">
      <c r="A445" s="1">
        <v>443</v>
      </c>
      <c r="B445" s="1" t="s">
        <v>9069</v>
      </c>
      <c r="C445" s="1" t="s">
        <v>9069</v>
      </c>
    </row>
    <row r="446" customHeight="1" spans="1:3">
      <c r="A446" s="1">
        <v>444</v>
      </c>
      <c r="B446" s="1" t="s">
        <v>9070</v>
      </c>
      <c r="C446" s="1" t="s">
        <v>9070</v>
      </c>
    </row>
    <row r="447" customHeight="1" spans="1:3">
      <c r="A447" s="1">
        <v>445</v>
      </c>
      <c r="B447" s="1" t="s">
        <v>9071</v>
      </c>
      <c r="C447" s="1" t="s">
        <v>9071</v>
      </c>
    </row>
    <row r="448" customHeight="1" spans="1:3">
      <c r="A448" s="1">
        <v>446</v>
      </c>
      <c r="B448" s="1" t="s">
        <v>9072</v>
      </c>
      <c r="C448" s="1" t="s">
        <v>9072</v>
      </c>
    </row>
    <row r="449" customHeight="1" spans="1:3">
      <c r="A449" s="1">
        <v>447</v>
      </c>
      <c r="B449" s="1" t="s">
        <v>9073</v>
      </c>
      <c r="C449" s="1" t="s">
        <v>9073</v>
      </c>
    </row>
    <row r="450" customHeight="1" spans="1:3">
      <c r="A450" s="1">
        <v>448</v>
      </c>
      <c r="B450" s="1" t="s">
        <v>9074</v>
      </c>
      <c r="C450" s="1" t="s">
        <v>9074</v>
      </c>
    </row>
    <row r="451" customHeight="1" spans="1:3">
      <c r="A451" s="1">
        <v>449</v>
      </c>
      <c r="B451" s="1" t="s">
        <v>9075</v>
      </c>
      <c r="C451" s="1" t="s">
        <v>9075</v>
      </c>
    </row>
    <row r="452" customHeight="1" spans="1:3">
      <c r="A452" s="1">
        <v>450</v>
      </c>
      <c r="B452" s="1" t="s">
        <v>9076</v>
      </c>
      <c r="C452" s="1" t="s">
        <v>9076</v>
      </c>
    </row>
    <row r="453" customHeight="1" spans="1:3">
      <c r="A453" s="1">
        <v>451</v>
      </c>
      <c r="B453" s="1" t="s">
        <v>9077</v>
      </c>
      <c r="C453" s="1" t="s">
        <v>9077</v>
      </c>
    </row>
    <row r="454" customHeight="1" spans="1:3">
      <c r="A454" s="1">
        <v>452</v>
      </c>
      <c r="B454" s="1" t="s">
        <v>9078</v>
      </c>
      <c r="C454" s="1" t="s">
        <v>9078</v>
      </c>
    </row>
    <row r="455" customHeight="1" spans="1:3">
      <c r="A455" s="1">
        <v>453</v>
      </c>
      <c r="B455" s="1" t="s">
        <v>9079</v>
      </c>
      <c r="C455" s="1" t="s">
        <v>9079</v>
      </c>
    </row>
    <row r="456" customHeight="1" spans="1:3">
      <c r="A456" s="1">
        <v>454</v>
      </c>
      <c r="B456" s="1" t="s">
        <v>9080</v>
      </c>
      <c r="C456" s="1" t="s">
        <v>9080</v>
      </c>
    </row>
    <row r="457" customHeight="1" spans="1:3">
      <c r="A457" s="1">
        <v>455</v>
      </c>
      <c r="B457" s="1" t="s">
        <v>9081</v>
      </c>
      <c r="C457" s="1" t="s">
        <v>9081</v>
      </c>
    </row>
    <row r="458" customHeight="1" spans="1:3">
      <c r="A458" s="1">
        <v>456</v>
      </c>
      <c r="B458" s="1" t="s">
        <v>9082</v>
      </c>
      <c r="C458" s="1" t="s">
        <v>9082</v>
      </c>
    </row>
    <row r="459" customHeight="1" spans="1:3">
      <c r="A459" s="1">
        <v>457</v>
      </c>
      <c r="B459" s="1" t="s">
        <v>9083</v>
      </c>
      <c r="C459" s="1" t="s">
        <v>9083</v>
      </c>
    </row>
    <row r="460" customHeight="1" spans="1:3">
      <c r="A460" s="1">
        <v>458</v>
      </c>
      <c r="B460" s="1" t="s">
        <v>9084</v>
      </c>
      <c r="C460" s="1" t="s">
        <v>9084</v>
      </c>
    </row>
    <row r="461" customHeight="1" spans="1:3">
      <c r="A461" s="1">
        <v>459</v>
      </c>
      <c r="B461" s="1" t="s">
        <v>9085</v>
      </c>
      <c r="C461" s="1" t="s">
        <v>9085</v>
      </c>
    </row>
    <row r="462" customHeight="1" spans="1:3">
      <c r="A462" s="1">
        <v>460</v>
      </c>
      <c r="B462" s="1" t="s">
        <v>9086</v>
      </c>
      <c r="C462" s="1" t="s">
        <v>9086</v>
      </c>
    </row>
    <row r="463" customHeight="1" spans="1:3">
      <c r="A463" s="1">
        <v>461</v>
      </c>
      <c r="B463" s="1" t="s">
        <v>9087</v>
      </c>
      <c r="C463" s="1" t="s">
        <v>9087</v>
      </c>
    </row>
    <row r="464" customHeight="1" spans="1:3">
      <c r="A464" s="1">
        <v>462</v>
      </c>
      <c r="B464" s="1" t="s">
        <v>9088</v>
      </c>
      <c r="C464" s="1" t="s">
        <v>9088</v>
      </c>
    </row>
    <row r="465" customHeight="1" spans="1:3">
      <c r="A465" s="1">
        <v>463</v>
      </c>
      <c r="B465" s="1" t="s">
        <v>9089</v>
      </c>
      <c r="C465" s="1" t="s">
        <v>9089</v>
      </c>
    </row>
    <row r="466" customHeight="1" spans="1:3">
      <c r="A466" s="1">
        <v>464</v>
      </c>
      <c r="B466" s="1" t="s">
        <v>9090</v>
      </c>
      <c r="C466" s="1" t="s">
        <v>9090</v>
      </c>
    </row>
    <row r="467" customHeight="1" spans="1:3">
      <c r="A467" s="1">
        <v>465</v>
      </c>
      <c r="B467" s="1" t="s">
        <v>9091</v>
      </c>
      <c r="C467" s="1" t="s">
        <v>9091</v>
      </c>
    </row>
    <row r="468" customHeight="1" spans="1:3">
      <c r="A468" s="1">
        <v>466</v>
      </c>
      <c r="B468" s="1" t="s">
        <v>9092</v>
      </c>
      <c r="C468" s="1" t="s">
        <v>9092</v>
      </c>
    </row>
    <row r="469" customHeight="1" spans="1:3">
      <c r="A469" s="1">
        <v>467</v>
      </c>
      <c r="B469" s="1" t="s">
        <v>9093</v>
      </c>
      <c r="C469" s="1" t="s">
        <v>9093</v>
      </c>
    </row>
    <row r="470" customHeight="1" spans="1:3">
      <c r="A470" s="1">
        <v>468</v>
      </c>
      <c r="B470" s="1" t="s">
        <v>9094</v>
      </c>
      <c r="C470" s="1" t="s">
        <v>9094</v>
      </c>
    </row>
    <row r="471" customHeight="1" spans="1:3">
      <c r="A471" s="1">
        <v>469</v>
      </c>
      <c r="B471" s="1" t="s">
        <v>9095</v>
      </c>
      <c r="C471" s="1" t="s">
        <v>9095</v>
      </c>
    </row>
    <row r="472" customHeight="1" spans="1:3">
      <c r="A472" s="1">
        <v>470</v>
      </c>
      <c r="B472" s="1" t="s">
        <v>9096</v>
      </c>
      <c r="C472" s="1" t="s">
        <v>9096</v>
      </c>
    </row>
    <row r="473" customHeight="1" spans="1:3">
      <c r="A473" s="1">
        <v>471</v>
      </c>
      <c r="B473" s="1" t="s">
        <v>9097</v>
      </c>
      <c r="C473" s="1" t="s">
        <v>9097</v>
      </c>
    </row>
    <row r="474" customHeight="1" spans="1:3">
      <c r="A474" s="1">
        <v>472</v>
      </c>
      <c r="B474" s="1" t="s">
        <v>9098</v>
      </c>
      <c r="C474" s="1" t="s">
        <v>9098</v>
      </c>
    </row>
    <row r="475" customHeight="1" spans="1:3">
      <c r="A475" s="1">
        <v>473</v>
      </c>
      <c r="B475" s="1" t="s">
        <v>9099</v>
      </c>
      <c r="C475" s="1" t="s">
        <v>9099</v>
      </c>
    </row>
    <row r="476" customHeight="1" spans="1:3">
      <c r="A476" s="1">
        <v>474</v>
      </c>
      <c r="B476" s="1" t="s">
        <v>9100</v>
      </c>
      <c r="C476" s="1" t="s">
        <v>9100</v>
      </c>
    </row>
    <row r="477" customHeight="1" spans="1:3">
      <c r="A477" s="1">
        <v>475</v>
      </c>
      <c r="B477" s="1" t="s">
        <v>9101</v>
      </c>
      <c r="C477" s="1" t="s">
        <v>9101</v>
      </c>
    </row>
    <row r="478" customHeight="1" spans="1:3">
      <c r="A478" s="1">
        <v>476</v>
      </c>
      <c r="B478" s="1" t="s">
        <v>9102</v>
      </c>
      <c r="C478" s="1" t="s">
        <v>9102</v>
      </c>
    </row>
    <row r="479" customHeight="1" spans="1:3">
      <c r="A479" s="1">
        <v>477</v>
      </c>
      <c r="B479" s="1" t="s">
        <v>9103</v>
      </c>
      <c r="C479" s="1" t="s">
        <v>9103</v>
      </c>
    </row>
    <row r="480" customHeight="1" spans="1:3">
      <c r="A480" s="1">
        <v>478</v>
      </c>
      <c r="B480" s="1" t="s">
        <v>9104</v>
      </c>
      <c r="C480" s="1" t="s">
        <v>9104</v>
      </c>
    </row>
    <row r="481" customHeight="1" spans="1:3">
      <c r="A481" s="1">
        <v>479</v>
      </c>
      <c r="B481" s="1" t="s">
        <v>9105</v>
      </c>
      <c r="C481" s="1" t="s">
        <v>9105</v>
      </c>
    </row>
    <row r="482" customHeight="1" spans="1:3">
      <c r="A482" s="1">
        <v>480</v>
      </c>
      <c r="B482" s="1" t="s">
        <v>9106</v>
      </c>
      <c r="C482" s="1" t="s">
        <v>9106</v>
      </c>
    </row>
    <row r="483" customHeight="1" spans="1:3">
      <c r="A483" s="1">
        <v>481</v>
      </c>
      <c r="B483" s="1" t="s">
        <v>9107</v>
      </c>
      <c r="C483" s="1" t="s">
        <v>9107</v>
      </c>
    </row>
    <row r="484" customHeight="1" spans="1:3">
      <c r="A484" s="1">
        <v>482</v>
      </c>
      <c r="B484" s="1" t="s">
        <v>9108</v>
      </c>
      <c r="C484" s="1" t="s">
        <v>9108</v>
      </c>
    </row>
    <row r="485" customHeight="1" spans="1:3">
      <c r="A485" s="1">
        <v>483</v>
      </c>
      <c r="B485" s="1" t="s">
        <v>9109</v>
      </c>
      <c r="C485" s="1" t="s">
        <v>9109</v>
      </c>
    </row>
    <row r="486" customHeight="1" spans="1:3">
      <c r="A486" s="1">
        <v>484</v>
      </c>
      <c r="B486" s="1" t="s">
        <v>9110</v>
      </c>
      <c r="C486" s="1" t="s">
        <v>9110</v>
      </c>
    </row>
    <row r="487" customHeight="1" spans="1:3">
      <c r="A487" s="1">
        <v>485</v>
      </c>
      <c r="B487" s="1" t="s">
        <v>9111</v>
      </c>
      <c r="C487" s="1" t="s">
        <v>9111</v>
      </c>
    </row>
    <row r="488" customHeight="1" spans="1:3">
      <c r="A488" s="1">
        <v>486</v>
      </c>
      <c r="B488" s="1" t="s">
        <v>9112</v>
      </c>
      <c r="C488" s="1" t="s">
        <v>9112</v>
      </c>
    </row>
    <row r="489" customHeight="1" spans="1:3">
      <c r="A489" s="1">
        <v>487</v>
      </c>
      <c r="B489" s="1" t="s">
        <v>9113</v>
      </c>
      <c r="C489" s="1" t="s">
        <v>9113</v>
      </c>
    </row>
    <row r="490" customHeight="1" spans="1:3">
      <c r="A490" s="1">
        <v>488</v>
      </c>
      <c r="B490" s="1" t="s">
        <v>9114</v>
      </c>
      <c r="C490" s="1" t="s">
        <v>9114</v>
      </c>
    </row>
    <row r="491" customHeight="1" spans="1:3">
      <c r="A491" s="1">
        <v>489</v>
      </c>
      <c r="B491" s="1" t="s">
        <v>9115</v>
      </c>
      <c r="C491" s="1" t="s">
        <v>9115</v>
      </c>
    </row>
    <row r="492" customHeight="1" spans="1:3">
      <c r="A492" s="1">
        <v>490</v>
      </c>
      <c r="B492" s="1" t="s">
        <v>9116</v>
      </c>
      <c r="C492" s="1" t="s">
        <v>9116</v>
      </c>
    </row>
    <row r="493" customHeight="1" spans="1:3">
      <c r="A493" s="1">
        <v>491</v>
      </c>
      <c r="B493" s="1" t="s">
        <v>9117</v>
      </c>
      <c r="C493" s="1" t="s">
        <v>9117</v>
      </c>
    </row>
    <row r="494" customHeight="1" spans="1:3">
      <c r="A494" s="1">
        <v>492</v>
      </c>
      <c r="B494" s="1" t="s">
        <v>9118</v>
      </c>
      <c r="C494" s="1" t="s">
        <v>9118</v>
      </c>
    </row>
    <row r="495" customHeight="1" spans="1:3">
      <c r="A495" s="1">
        <v>493</v>
      </c>
      <c r="B495" s="1" t="s">
        <v>9119</v>
      </c>
      <c r="C495" s="1" t="s">
        <v>9119</v>
      </c>
    </row>
    <row r="496" customHeight="1" spans="1:3">
      <c r="A496" s="1">
        <v>494</v>
      </c>
      <c r="B496" s="1" t="s">
        <v>9120</v>
      </c>
      <c r="C496" s="1" t="s">
        <v>9120</v>
      </c>
    </row>
    <row r="497" customHeight="1" spans="1:3">
      <c r="A497" s="1">
        <v>495</v>
      </c>
      <c r="B497" s="1" t="s">
        <v>9121</v>
      </c>
      <c r="C497" s="1" t="s">
        <v>9121</v>
      </c>
    </row>
    <row r="498" customHeight="1" spans="1:3">
      <c r="A498" s="1">
        <v>496</v>
      </c>
      <c r="B498" s="1" t="s">
        <v>9122</v>
      </c>
      <c r="C498" s="1" t="s">
        <v>9122</v>
      </c>
    </row>
    <row r="499" customHeight="1" spans="1:3">
      <c r="A499" s="1">
        <v>497</v>
      </c>
      <c r="B499" s="1" t="s">
        <v>9123</v>
      </c>
      <c r="C499" s="1" t="s">
        <v>9123</v>
      </c>
    </row>
    <row r="500" customHeight="1" spans="1:3">
      <c r="A500" s="1">
        <v>498</v>
      </c>
      <c r="B500" s="1" t="s">
        <v>9124</v>
      </c>
      <c r="C500" s="1" t="s">
        <v>9124</v>
      </c>
    </row>
    <row r="501" customHeight="1" spans="1:3">
      <c r="A501" s="1">
        <v>499</v>
      </c>
      <c r="B501" s="1" t="s">
        <v>9125</v>
      </c>
      <c r="C501" s="1" t="s">
        <v>9125</v>
      </c>
    </row>
    <row r="502" customHeight="1" spans="1:3">
      <c r="A502" s="1">
        <v>500</v>
      </c>
      <c r="B502" s="1" t="s">
        <v>9126</v>
      </c>
      <c r="C502" s="1" t="s">
        <v>9126</v>
      </c>
    </row>
    <row r="503" customHeight="1" spans="1:3">
      <c r="A503" s="1">
        <v>501</v>
      </c>
      <c r="B503" s="1" t="s">
        <v>9127</v>
      </c>
      <c r="C503" s="1" t="s">
        <v>9127</v>
      </c>
    </row>
    <row r="504" customHeight="1" spans="1:3">
      <c r="A504" s="1">
        <v>502</v>
      </c>
      <c r="B504" s="1" t="s">
        <v>9128</v>
      </c>
      <c r="C504" s="1" t="s">
        <v>9128</v>
      </c>
    </row>
    <row r="505" customHeight="1" spans="1:3">
      <c r="A505" s="1">
        <v>503</v>
      </c>
      <c r="B505" s="1" t="s">
        <v>9129</v>
      </c>
      <c r="C505" s="1" t="s">
        <v>9129</v>
      </c>
    </row>
    <row r="506" customHeight="1" spans="1:3">
      <c r="A506" s="1">
        <v>504</v>
      </c>
      <c r="B506" s="1" t="s">
        <v>9130</v>
      </c>
      <c r="C506" s="1" t="s">
        <v>9130</v>
      </c>
    </row>
    <row r="507" customHeight="1" spans="1:3">
      <c r="A507" s="1">
        <v>505</v>
      </c>
      <c r="B507" s="1" t="s">
        <v>9131</v>
      </c>
      <c r="C507" s="1" t="s">
        <v>9131</v>
      </c>
    </row>
    <row r="508" customHeight="1" spans="1:3">
      <c r="A508" s="1">
        <v>506</v>
      </c>
      <c r="B508" s="1" t="s">
        <v>9132</v>
      </c>
      <c r="C508" s="1" t="s">
        <v>9132</v>
      </c>
    </row>
    <row r="509" customHeight="1" spans="1:3">
      <c r="A509" s="1">
        <v>507</v>
      </c>
      <c r="B509" s="1" t="s">
        <v>9133</v>
      </c>
      <c r="C509" s="1" t="s">
        <v>9133</v>
      </c>
    </row>
    <row r="510" customHeight="1" spans="1:3">
      <c r="A510" s="1">
        <v>508</v>
      </c>
      <c r="B510" s="1" t="s">
        <v>9134</v>
      </c>
      <c r="C510" s="1" t="s">
        <v>9134</v>
      </c>
    </row>
    <row r="511" customHeight="1" spans="1:3">
      <c r="A511" s="1">
        <v>509</v>
      </c>
      <c r="B511" s="1" t="s">
        <v>9135</v>
      </c>
      <c r="C511" s="1" t="s">
        <v>9135</v>
      </c>
    </row>
    <row r="512" customHeight="1" spans="1:3">
      <c r="A512" s="1">
        <v>510</v>
      </c>
      <c r="B512" s="1" t="s">
        <v>9136</v>
      </c>
      <c r="C512" s="1" t="s">
        <v>9136</v>
      </c>
    </row>
    <row r="513" customHeight="1" spans="1:3">
      <c r="A513" s="1">
        <v>511</v>
      </c>
      <c r="B513" s="1" t="s">
        <v>9137</v>
      </c>
      <c r="C513" s="1" t="s">
        <v>9137</v>
      </c>
    </row>
    <row r="514" customHeight="1" spans="1:3">
      <c r="A514" s="1">
        <v>512</v>
      </c>
      <c r="B514" s="1" t="s">
        <v>9138</v>
      </c>
      <c r="C514" s="1" t="s">
        <v>9138</v>
      </c>
    </row>
    <row r="515" customHeight="1" spans="1:3">
      <c r="A515" s="1">
        <v>513</v>
      </c>
      <c r="B515" s="1" t="s">
        <v>9139</v>
      </c>
      <c r="C515" s="1" t="s">
        <v>9139</v>
      </c>
    </row>
    <row r="516" customHeight="1" spans="1:3">
      <c r="A516" s="1">
        <v>514</v>
      </c>
      <c r="B516" s="1" t="s">
        <v>9140</v>
      </c>
      <c r="C516" s="1" t="s">
        <v>9140</v>
      </c>
    </row>
    <row r="517" customHeight="1" spans="1:3">
      <c r="A517" s="1">
        <v>515</v>
      </c>
      <c r="B517" s="1" t="s">
        <v>9141</v>
      </c>
      <c r="C517" s="1" t="s">
        <v>9141</v>
      </c>
    </row>
    <row r="518" customHeight="1" spans="1:3">
      <c r="A518" s="1">
        <v>516</v>
      </c>
      <c r="B518" s="1" t="s">
        <v>9142</v>
      </c>
      <c r="C518" s="1" t="s">
        <v>9142</v>
      </c>
    </row>
    <row r="519" customHeight="1" spans="1:3">
      <c r="A519" s="1">
        <v>517</v>
      </c>
      <c r="B519" s="1" t="s">
        <v>9143</v>
      </c>
      <c r="C519" s="1" t="s">
        <v>9143</v>
      </c>
    </row>
    <row r="520" customHeight="1" spans="1:3">
      <c r="A520" s="1">
        <v>518</v>
      </c>
      <c r="B520" s="1" t="s">
        <v>9144</v>
      </c>
      <c r="C520" s="1" t="s">
        <v>9144</v>
      </c>
    </row>
    <row r="521" customHeight="1" spans="1:3">
      <c r="A521" s="1">
        <v>519</v>
      </c>
      <c r="B521" s="1" t="s">
        <v>9145</v>
      </c>
      <c r="C521" s="1" t="s">
        <v>9145</v>
      </c>
    </row>
    <row r="522" customHeight="1" spans="1:3">
      <c r="A522" s="1">
        <v>520</v>
      </c>
      <c r="B522" s="1" t="s">
        <v>9146</v>
      </c>
      <c r="C522" s="1" t="s">
        <v>9146</v>
      </c>
    </row>
    <row r="523" customHeight="1" spans="1:3">
      <c r="A523" s="1">
        <v>521</v>
      </c>
      <c r="B523" s="1" t="s">
        <v>9147</v>
      </c>
      <c r="C523" s="1" t="s">
        <v>9147</v>
      </c>
    </row>
    <row r="524" customHeight="1" spans="1:3">
      <c r="A524" s="1">
        <v>522</v>
      </c>
      <c r="B524" s="1" t="s">
        <v>9148</v>
      </c>
      <c r="C524" s="1" t="s">
        <v>9148</v>
      </c>
    </row>
    <row r="525" customHeight="1" spans="1:3">
      <c r="A525" s="1">
        <v>523</v>
      </c>
      <c r="B525" s="1" t="s">
        <v>9149</v>
      </c>
      <c r="C525" s="1" t="s">
        <v>9149</v>
      </c>
    </row>
    <row r="526" customHeight="1" spans="1:3">
      <c r="A526" s="1">
        <v>524</v>
      </c>
      <c r="B526" s="1" t="s">
        <v>9150</v>
      </c>
      <c r="C526" s="1" t="s">
        <v>9150</v>
      </c>
    </row>
    <row r="527" customHeight="1" spans="1:3">
      <c r="A527" s="1">
        <v>525</v>
      </c>
      <c r="B527" s="1" t="s">
        <v>9151</v>
      </c>
      <c r="C527" s="1" t="s">
        <v>9151</v>
      </c>
    </row>
    <row r="528" customHeight="1" spans="1:3">
      <c r="A528" s="1">
        <v>526</v>
      </c>
      <c r="B528" s="1" t="s">
        <v>9152</v>
      </c>
      <c r="C528" s="1" t="s">
        <v>9152</v>
      </c>
    </row>
    <row r="529" customHeight="1" spans="1:3">
      <c r="A529" s="1">
        <v>527</v>
      </c>
      <c r="B529" s="1" t="s">
        <v>9153</v>
      </c>
      <c r="C529" s="1" t="s">
        <v>9153</v>
      </c>
    </row>
    <row r="530" customHeight="1" spans="1:3">
      <c r="A530" s="1">
        <v>528</v>
      </c>
      <c r="B530" s="1" t="s">
        <v>9154</v>
      </c>
      <c r="C530" s="1" t="s">
        <v>9154</v>
      </c>
    </row>
    <row r="531" customHeight="1" spans="1:3">
      <c r="A531" s="1">
        <v>529</v>
      </c>
      <c r="B531" s="1" t="s">
        <v>9155</v>
      </c>
      <c r="C531" s="1" t="s">
        <v>9155</v>
      </c>
    </row>
    <row r="532" customHeight="1" spans="1:3">
      <c r="A532" s="1">
        <v>530</v>
      </c>
      <c r="B532" s="1" t="s">
        <v>9156</v>
      </c>
      <c r="C532" s="1" t="s">
        <v>9156</v>
      </c>
    </row>
    <row r="533" customHeight="1" spans="1:3">
      <c r="A533" s="1">
        <v>531</v>
      </c>
      <c r="B533" s="1" t="s">
        <v>9157</v>
      </c>
      <c r="C533" s="1" t="s">
        <v>9157</v>
      </c>
    </row>
    <row r="534" customHeight="1" spans="1:3">
      <c r="A534" s="1">
        <v>532</v>
      </c>
      <c r="B534" s="1" t="s">
        <v>9158</v>
      </c>
      <c r="C534" s="1" t="s">
        <v>9158</v>
      </c>
    </row>
    <row r="535" customHeight="1" spans="1:3">
      <c r="A535" s="1">
        <v>533</v>
      </c>
      <c r="B535" s="1" t="s">
        <v>9159</v>
      </c>
      <c r="C535" s="1" t="s">
        <v>9159</v>
      </c>
    </row>
    <row r="536" customHeight="1" spans="1:3">
      <c r="A536" s="1">
        <v>534</v>
      </c>
      <c r="B536" s="1" t="s">
        <v>9160</v>
      </c>
      <c r="C536" s="1" t="s">
        <v>9160</v>
      </c>
    </row>
    <row r="537" customHeight="1" spans="1:3">
      <c r="A537" s="1">
        <v>535</v>
      </c>
      <c r="B537" s="1" t="s">
        <v>9161</v>
      </c>
      <c r="C537" s="1" t="s">
        <v>9161</v>
      </c>
    </row>
    <row r="538" customHeight="1" spans="1:3">
      <c r="A538" s="1">
        <v>536</v>
      </c>
      <c r="B538" s="1" t="s">
        <v>9162</v>
      </c>
      <c r="C538" s="1" t="s">
        <v>9162</v>
      </c>
    </row>
    <row r="539" customHeight="1" spans="1:3">
      <c r="A539" s="1">
        <v>537</v>
      </c>
      <c r="B539" s="1" t="s">
        <v>9163</v>
      </c>
      <c r="C539" s="1" t="s">
        <v>9163</v>
      </c>
    </row>
    <row r="540" customHeight="1" spans="1:3">
      <c r="A540" s="1">
        <v>538</v>
      </c>
      <c r="B540" s="1" t="s">
        <v>9164</v>
      </c>
      <c r="C540" s="1" t="s">
        <v>9164</v>
      </c>
    </row>
    <row r="541" customHeight="1" spans="1:3">
      <c r="A541" s="1">
        <v>539</v>
      </c>
      <c r="B541" s="1" t="s">
        <v>9165</v>
      </c>
      <c r="C541" s="1" t="s">
        <v>9165</v>
      </c>
    </row>
    <row r="542" customHeight="1" spans="1:3">
      <c r="A542" s="1">
        <v>540</v>
      </c>
      <c r="B542" s="1" t="s">
        <v>9166</v>
      </c>
      <c r="C542" s="1" t="s">
        <v>9166</v>
      </c>
    </row>
    <row r="543" customHeight="1" spans="1:3">
      <c r="A543" s="1">
        <v>541</v>
      </c>
      <c r="B543" s="1" t="s">
        <v>9167</v>
      </c>
      <c r="C543" s="1" t="s">
        <v>9167</v>
      </c>
    </row>
    <row r="544" customHeight="1" spans="1:3">
      <c r="A544" s="1">
        <v>542</v>
      </c>
      <c r="B544" s="1" t="s">
        <v>9168</v>
      </c>
      <c r="C544" s="1" t="s">
        <v>9168</v>
      </c>
    </row>
    <row r="545" customHeight="1" spans="1:3">
      <c r="A545" s="1">
        <v>543</v>
      </c>
      <c r="B545" s="1" t="s">
        <v>9169</v>
      </c>
      <c r="C545" s="1" t="s">
        <v>9169</v>
      </c>
    </row>
    <row r="546" customHeight="1" spans="1:3">
      <c r="A546" s="1">
        <v>544</v>
      </c>
      <c r="B546" s="1" t="s">
        <v>9170</v>
      </c>
      <c r="C546" s="1" t="s">
        <v>9170</v>
      </c>
    </row>
    <row r="547" customHeight="1" spans="1:3">
      <c r="A547" s="1">
        <v>545</v>
      </c>
      <c r="B547" s="1" t="s">
        <v>9171</v>
      </c>
      <c r="C547" s="1" t="s">
        <v>9171</v>
      </c>
    </row>
    <row r="548" customHeight="1" spans="1:3">
      <c r="A548" s="1">
        <v>546</v>
      </c>
      <c r="B548" s="1" t="s">
        <v>9172</v>
      </c>
      <c r="C548" s="1" t="s">
        <v>9172</v>
      </c>
    </row>
    <row r="549" customHeight="1" spans="1:3">
      <c r="A549" s="1">
        <v>547</v>
      </c>
      <c r="B549" s="1" t="s">
        <v>9173</v>
      </c>
      <c r="C549" s="1" t="s">
        <v>9173</v>
      </c>
    </row>
    <row r="550" customHeight="1" spans="1:3">
      <c r="A550" s="1">
        <v>548</v>
      </c>
      <c r="B550" s="1" t="s">
        <v>9174</v>
      </c>
      <c r="C550" s="1" t="s">
        <v>9174</v>
      </c>
    </row>
    <row r="551" customHeight="1" spans="1:3">
      <c r="A551" s="1">
        <v>549</v>
      </c>
      <c r="B551" s="1" t="s">
        <v>9175</v>
      </c>
      <c r="C551" s="1" t="s">
        <v>9175</v>
      </c>
    </row>
    <row r="552" customHeight="1" spans="1:3">
      <c r="A552" s="1">
        <v>550</v>
      </c>
      <c r="B552" s="1" t="s">
        <v>9176</v>
      </c>
      <c r="C552" s="1" t="s">
        <v>9176</v>
      </c>
    </row>
    <row r="553" customHeight="1" spans="1:3">
      <c r="A553" s="1">
        <v>551</v>
      </c>
      <c r="B553" s="1" t="s">
        <v>9177</v>
      </c>
      <c r="C553" s="1" t="s">
        <v>9177</v>
      </c>
    </row>
    <row r="554" customHeight="1" spans="1:3">
      <c r="A554" s="1">
        <v>552</v>
      </c>
      <c r="B554" s="1" t="s">
        <v>9178</v>
      </c>
      <c r="C554" s="1" t="s">
        <v>9178</v>
      </c>
    </row>
    <row r="555" customHeight="1" spans="1:3">
      <c r="A555" s="1">
        <v>553</v>
      </c>
      <c r="B555" s="1" t="s">
        <v>9179</v>
      </c>
      <c r="C555" s="1" t="s">
        <v>9179</v>
      </c>
    </row>
    <row r="556" customHeight="1" spans="1:3">
      <c r="A556" s="1">
        <v>554</v>
      </c>
      <c r="B556" s="1" t="s">
        <v>9180</v>
      </c>
      <c r="C556" s="1" t="s">
        <v>9180</v>
      </c>
    </row>
    <row r="557" customHeight="1" spans="1:3">
      <c r="A557" s="1">
        <v>555</v>
      </c>
      <c r="B557" s="1" t="s">
        <v>9181</v>
      </c>
      <c r="C557" s="1" t="s">
        <v>9181</v>
      </c>
    </row>
    <row r="558" customHeight="1" spans="1:3">
      <c r="A558" s="1">
        <v>556</v>
      </c>
      <c r="B558" s="1" t="s">
        <v>9182</v>
      </c>
      <c r="C558" s="1" t="s">
        <v>9182</v>
      </c>
    </row>
    <row r="559" customHeight="1" spans="1:3">
      <c r="A559" s="1">
        <v>557</v>
      </c>
      <c r="B559" s="1" t="s">
        <v>9183</v>
      </c>
      <c r="C559" s="1" t="s">
        <v>9183</v>
      </c>
    </row>
    <row r="560" customHeight="1" spans="1:3">
      <c r="A560" s="1">
        <v>558</v>
      </c>
      <c r="B560" s="1" t="s">
        <v>9184</v>
      </c>
      <c r="C560" s="1" t="s">
        <v>9184</v>
      </c>
    </row>
    <row r="561" customHeight="1" spans="1:3">
      <c r="A561" s="1">
        <v>559</v>
      </c>
      <c r="B561" s="1" t="s">
        <v>9185</v>
      </c>
      <c r="C561" s="1" t="s">
        <v>9185</v>
      </c>
    </row>
    <row r="562" customHeight="1" spans="1:3">
      <c r="A562" s="1">
        <v>560</v>
      </c>
      <c r="B562" s="1" t="s">
        <v>9186</v>
      </c>
      <c r="C562" s="1" t="s">
        <v>9186</v>
      </c>
    </row>
    <row r="563" customHeight="1" spans="1:3">
      <c r="A563" s="1">
        <v>561</v>
      </c>
      <c r="B563" s="1" t="s">
        <v>9187</v>
      </c>
      <c r="C563" s="1" t="s">
        <v>9187</v>
      </c>
    </row>
    <row r="564" customHeight="1" spans="1:3">
      <c r="A564" s="1">
        <v>562</v>
      </c>
      <c r="B564" s="1" t="s">
        <v>9188</v>
      </c>
      <c r="C564" s="1" t="s">
        <v>9188</v>
      </c>
    </row>
    <row r="565" customHeight="1" spans="1:3">
      <c r="A565" s="1">
        <v>563</v>
      </c>
      <c r="B565" s="1" t="s">
        <v>9189</v>
      </c>
      <c r="C565" s="1" t="s">
        <v>9189</v>
      </c>
    </row>
    <row r="566" customHeight="1" spans="1:3">
      <c r="A566" s="1">
        <v>564</v>
      </c>
      <c r="B566" s="1" t="s">
        <v>9190</v>
      </c>
      <c r="C566" s="1" t="s">
        <v>9190</v>
      </c>
    </row>
    <row r="567" customHeight="1" spans="1:3">
      <c r="A567" s="1">
        <v>565</v>
      </c>
      <c r="B567" s="1" t="s">
        <v>9191</v>
      </c>
      <c r="C567" s="1" t="s">
        <v>9191</v>
      </c>
    </row>
    <row r="568" customHeight="1" spans="1:3">
      <c r="A568" s="1">
        <v>566</v>
      </c>
      <c r="B568" s="1" t="s">
        <v>9192</v>
      </c>
      <c r="C568" s="1" t="s">
        <v>9192</v>
      </c>
    </row>
    <row r="569" customHeight="1" spans="1:3">
      <c r="A569" s="1">
        <v>567</v>
      </c>
      <c r="B569" s="1" t="s">
        <v>9193</v>
      </c>
      <c r="C569" s="1" t="s">
        <v>9193</v>
      </c>
    </row>
    <row r="570" customHeight="1" spans="1:3">
      <c r="A570" s="1">
        <v>568</v>
      </c>
      <c r="B570" s="1" t="s">
        <v>9194</v>
      </c>
      <c r="C570" s="1" t="s">
        <v>9194</v>
      </c>
    </row>
    <row r="571" customHeight="1" spans="1:3">
      <c r="A571" s="1">
        <v>569</v>
      </c>
      <c r="B571" s="1" t="s">
        <v>9195</v>
      </c>
      <c r="C571" s="1" t="s">
        <v>9195</v>
      </c>
    </row>
    <row r="572" customHeight="1" spans="1:3">
      <c r="A572" s="1">
        <v>570</v>
      </c>
      <c r="B572" s="1" t="s">
        <v>9196</v>
      </c>
      <c r="C572" s="1" t="s">
        <v>9196</v>
      </c>
    </row>
    <row r="573" customHeight="1" spans="1:3">
      <c r="A573" s="1">
        <v>571</v>
      </c>
      <c r="B573" s="1" t="s">
        <v>9197</v>
      </c>
      <c r="C573" s="1" t="s">
        <v>9197</v>
      </c>
    </row>
    <row r="574" customHeight="1" spans="1:3">
      <c r="A574" s="1">
        <v>572</v>
      </c>
      <c r="B574" s="1" t="s">
        <v>9198</v>
      </c>
      <c r="C574" s="1" t="s">
        <v>9198</v>
      </c>
    </row>
    <row r="575" customHeight="1" spans="1:3">
      <c r="A575" s="1">
        <v>573</v>
      </c>
      <c r="B575" s="1" t="s">
        <v>9199</v>
      </c>
      <c r="C575" s="1" t="s">
        <v>9199</v>
      </c>
    </row>
    <row r="576" customHeight="1" spans="1:3">
      <c r="A576" s="1">
        <v>574</v>
      </c>
      <c r="B576" s="1" t="s">
        <v>9200</v>
      </c>
      <c r="C576" s="1" t="s">
        <v>9200</v>
      </c>
    </row>
    <row r="577" customHeight="1" spans="1:3">
      <c r="A577" s="1">
        <v>575</v>
      </c>
      <c r="B577" s="1" t="s">
        <v>9201</v>
      </c>
      <c r="C577" s="1" t="s">
        <v>9201</v>
      </c>
    </row>
    <row r="578" customHeight="1" spans="1:3">
      <c r="A578" s="1">
        <v>576</v>
      </c>
      <c r="B578" s="1" t="s">
        <v>9202</v>
      </c>
      <c r="C578" s="1" t="s">
        <v>9202</v>
      </c>
    </row>
    <row r="579" customHeight="1" spans="1:3">
      <c r="A579" s="1">
        <v>577</v>
      </c>
      <c r="B579" s="1" t="s">
        <v>9203</v>
      </c>
      <c r="C579" s="1" t="s">
        <v>9203</v>
      </c>
    </row>
    <row r="580" customHeight="1" spans="1:3">
      <c r="A580" s="1">
        <v>578</v>
      </c>
      <c r="B580" s="1" t="s">
        <v>9204</v>
      </c>
      <c r="C580" s="1" t="s">
        <v>9204</v>
      </c>
    </row>
    <row r="581" customHeight="1" spans="1:3">
      <c r="A581" s="1">
        <v>579</v>
      </c>
      <c r="B581" s="1" t="s">
        <v>9205</v>
      </c>
      <c r="C581" s="1" t="s">
        <v>9205</v>
      </c>
    </row>
    <row r="582" customHeight="1" spans="1:3">
      <c r="A582" s="1">
        <v>580</v>
      </c>
      <c r="B582" s="1" t="s">
        <v>9206</v>
      </c>
      <c r="C582" s="1" t="s">
        <v>9206</v>
      </c>
    </row>
    <row r="583" customHeight="1" spans="1:3">
      <c r="A583" s="1">
        <v>581</v>
      </c>
      <c r="B583" s="1" t="s">
        <v>9207</v>
      </c>
      <c r="C583" s="1" t="s">
        <v>9207</v>
      </c>
    </row>
    <row r="584" customHeight="1" spans="1:3">
      <c r="A584" s="1">
        <v>582</v>
      </c>
      <c r="B584" s="1" t="s">
        <v>9208</v>
      </c>
      <c r="C584" s="1" t="s">
        <v>9208</v>
      </c>
    </row>
    <row r="585" customHeight="1" spans="1:3">
      <c r="A585" s="1">
        <v>583</v>
      </c>
      <c r="B585" s="1" t="s">
        <v>9209</v>
      </c>
      <c r="C585" s="1" t="s">
        <v>9209</v>
      </c>
    </row>
    <row r="586" customHeight="1" spans="1:3">
      <c r="A586" s="1">
        <v>584</v>
      </c>
      <c r="B586" s="1" t="s">
        <v>9210</v>
      </c>
      <c r="C586" s="1" t="s">
        <v>9210</v>
      </c>
    </row>
    <row r="587" customHeight="1" spans="1:3">
      <c r="A587" s="1">
        <v>585</v>
      </c>
      <c r="B587" s="1" t="s">
        <v>9211</v>
      </c>
      <c r="C587" s="1" t="s">
        <v>9211</v>
      </c>
    </row>
    <row r="588" customHeight="1" spans="1:3">
      <c r="A588" s="1">
        <v>586</v>
      </c>
      <c r="B588" s="1" t="s">
        <v>9212</v>
      </c>
      <c r="C588" s="1" t="s">
        <v>9212</v>
      </c>
    </row>
    <row r="589" customHeight="1" spans="1:3">
      <c r="A589" s="1">
        <v>587</v>
      </c>
      <c r="B589" s="1" t="s">
        <v>9213</v>
      </c>
      <c r="C589" s="1" t="s">
        <v>9213</v>
      </c>
    </row>
    <row r="590" customHeight="1" spans="1:3">
      <c r="A590" s="1">
        <v>588</v>
      </c>
      <c r="B590" s="1" t="s">
        <v>9214</v>
      </c>
      <c r="C590" s="1" t="s">
        <v>9214</v>
      </c>
    </row>
    <row r="591" customHeight="1" spans="1:3">
      <c r="A591" s="1">
        <v>589</v>
      </c>
      <c r="B591" s="1" t="s">
        <v>9215</v>
      </c>
      <c r="C591" s="1" t="s">
        <v>9215</v>
      </c>
    </row>
    <row r="592" customHeight="1" spans="1:3">
      <c r="A592" s="1">
        <v>590</v>
      </c>
      <c r="B592" s="1" t="s">
        <v>9216</v>
      </c>
      <c r="C592" s="1" t="s">
        <v>9216</v>
      </c>
    </row>
    <row r="593" customHeight="1" spans="1:3">
      <c r="A593" s="1">
        <v>591</v>
      </c>
      <c r="B593" s="1" t="s">
        <v>9217</v>
      </c>
      <c r="C593" s="1" t="s">
        <v>9217</v>
      </c>
    </row>
    <row r="594" customHeight="1" spans="1:3">
      <c r="A594" s="1">
        <v>592</v>
      </c>
      <c r="B594" s="1" t="s">
        <v>9218</v>
      </c>
      <c r="C594" s="1" t="s">
        <v>9218</v>
      </c>
    </row>
    <row r="595" customHeight="1" spans="1:3">
      <c r="A595" s="1">
        <v>593</v>
      </c>
      <c r="B595" s="1" t="s">
        <v>9219</v>
      </c>
      <c r="C595" s="1" t="s">
        <v>9219</v>
      </c>
    </row>
    <row r="596" customHeight="1" spans="1:3">
      <c r="A596" s="1">
        <v>594</v>
      </c>
      <c r="B596" s="1" t="s">
        <v>9220</v>
      </c>
      <c r="C596" s="1" t="s">
        <v>9220</v>
      </c>
    </row>
    <row r="597" customHeight="1" spans="1:3">
      <c r="A597" s="1">
        <v>595</v>
      </c>
      <c r="B597" s="1" t="s">
        <v>9221</v>
      </c>
      <c r="C597" s="1" t="s">
        <v>9221</v>
      </c>
    </row>
    <row r="598" customHeight="1" spans="1:3">
      <c r="A598" s="1">
        <v>596</v>
      </c>
      <c r="B598" s="1" t="s">
        <v>9222</v>
      </c>
      <c r="C598" s="1" t="s">
        <v>9222</v>
      </c>
    </row>
    <row r="599" customHeight="1" spans="1:3">
      <c r="A599" s="1">
        <v>597</v>
      </c>
      <c r="B599" s="1" t="s">
        <v>9223</v>
      </c>
      <c r="C599" s="1" t="s">
        <v>9223</v>
      </c>
    </row>
    <row r="600" customHeight="1" spans="1:3">
      <c r="A600" s="1">
        <v>598</v>
      </c>
      <c r="B600" s="1" t="s">
        <v>9224</v>
      </c>
      <c r="C600" s="1" t="s">
        <v>9224</v>
      </c>
    </row>
    <row r="601" customHeight="1" spans="1:3">
      <c r="A601" s="1">
        <v>599</v>
      </c>
      <c r="B601" s="1" t="s">
        <v>9225</v>
      </c>
      <c r="C601" s="1" t="s">
        <v>9225</v>
      </c>
    </row>
    <row r="602" customHeight="1" spans="1:3">
      <c r="A602" s="1">
        <v>600</v>
      </c>
      <c r="B602" s="1" t="s">
        <v>9226</v>
      </c>
      <c r="C602" s="1" t="s">
        <v>9226</v>
      </c>
    </row>
    <row r="603" customHeight="1" spans="1:3">
      <c r="A603" s="1">
        <v>601</v>
      </c>
      <c r="B603" s="1" t="s">
        <v>9227</v>
      </c>
      <c r="C603" s="1" t="s">
        <v>9227</v>
      </c>
    </row>
    <row r="604" customHeight="1" spans="1:3">
      <c r="A604" s="1">
        <v>602</v>
      </c>
      <c r="B604" s="1" t="s">
        <v>9228</v>
      </c>
      <c r="C604" s="1" t="s">
        <v>9228</v>
      </c>
    </row>
    <row r="605" customHeight="1" spans="1:3">
      <c r="A605" s="1">
        <v>603</v>
      </c>
      <c r="B605" s="1" t="s">
        <v>9229</v>
      </c>
      <c r="C605" s="1" t="s">
        <v>9229</v>
      </c>
    </row>
    <row r="606" customHeight="1" spans="1:3">
      <c r="A606" s="1">
        <v>604</v>
      </c>
      <c r="B606" s="1" t="s">
        <v>9230</v>
      </c>
      <c r="C606" s="1" t="s">
        <v>9230</v>
      </c>
    </row>
    <row r="607" customHeight="1" spans="1:3">
      <c r="A607" s="1">
        <v>605</v>
      </c>
      <c r="B607" s="1" t="s">
        <v>9231</v>
      </c>
      <c r="C607" s="1" t="s">
        <v>9231</v>
      </c>
    </row>
    <row r="608" customHeight="1" spans="1:3">
      <c r="A608" s="1">
        <v>606</v>
      </c>
      <c r="B608" s="1" t="s">
        <v>9232</v>
      </c>
      <c r="C608" s="1" t="s">
        <v>9232</v>
      </c>
    </row>
    <row r="609" customHeight="1" spans="1:3">
      <c r="A609" s="1">
        <v>607</v>
      </c>
      <c r="B609" s="1" t="s">
        <v>9233</v>
      </c>
      <c r="C609" s="1" t="s">
        <v>9233</v>
      </c>
    </row>
    <row r="610" customHeight="1" spans="1:3">
      <c r="A610" s="1">
        <v>608</v>
      </c>
      <c r="B610" s="1" t="s">
        <v>9234</v>
      </c>
      <c r="C610" s="1" t="s">
        <v>9234</v>
      </c>
    </row>
    <row r="611" customHeight="1" spans="1:3">
      <c r="A611" s="1">
        <v>609</v>
      </c>
      <c r="B611" s="1" t="s">
        <v>9235</v>
      </c>
      <c r="C611" s="1" t="s">
        <v>9235</v>
      </c>
    </row>
    <row r="612" customHeight="1" spans="1:3">
      <c r="A612" s="1">
        <v>610</v>
      </c>
      <c r="B612" s="1" t="s">
        <v>9236</v>
      </c>
      <c r="C612" s="1" t="s">
        <v>9236</v>
      </c>
    </row>
    <row r="613" customHeight="1" spans="1:3">
      <c r="A613" s="1">
        <v>611</v>
      </c>
      <c r="B613" s="1" t="s">
        <v>9237</v>
      </c>
      <c r="C613" s="1" t="s">
        <v>9237</v>
      </c>
    </row>
    <row r="614" customHeight="1" spans="1:3">
      <c r="A614" s="1">
        <v>612</v>
      </c>
      <c r="B614" s="1" t="s">
        <v>9238</v>
      </c>
      <c r="C614" s="1" t="s">
        <v>9238</v>
      </c>
    </row>
    <row r="615" customHeight="1" spans="1:3">
      <c r="A615" s="1">
        <v>613</v>
      </c>
      <c r="B615" s="1" t="s">
        <v>9239</v>
      </c>
      <c r="C615" s="1" t="s">
        <v>9239</v>
      </c>
    </row>
    <row r="616" customHeight="1" spans="1:3">
      <c r="A616" s="1">
        <v>614</v>
      </c>
      <c r="B616" s="1" t="s">
        <v>9240</v>
      </c>
      <c r="C616" s="1" t="s">
        <v>9240</v>
      </c>
    </row>
    <row r="617" customHeight="1" spans="1:3">
      <c r="A617" s="1">
        <v>615</v>
      </c>
      <c r="B617" s="1" t="s">
        <v>9241</v>
      </c>
      <c r="C617" s="1" t="s">
        <v>9241</v>
      </c>
    </row>
    <row r="618" customHeight="1" spans="1:3">
      <c r="A618" s="1">
        <v>616</v>
      </c>
      <c r="B618" s="1" t="s">
        <v>9242</v>
      </c>
      <c r="C618" s="1" t="s">
        <v>9242</v>
      </c>
    </row>
    <row r="619" customHeight="1" spans="1:3">
      <c r="A619" s="1">
        <v>617</v>
      </c>
      <c r="B619" s="1" t="s">
        <v>9243</v>
      </c>
      <c r="C619" s="1" t="s">
        <v>9243</v>
      </c>
    </row>
    <row r="620" customHeight="1" spans="1:3">
      <c r="A620" s="1">
        <v>618</v>
      </c>
      <c r="B620" s="1" t="s">
        <v>9244</v>
      </c>
      <c r="C620" s="1" t="s">
        <v>9244</v>
      </c>
    </row>
    <row r="621" customHeight="1" spans="1:3">
      <c r="A621" s="1">
        <v>619</v>
      </c>
      <c r="B621" s="1" t="s">
        <v>9245</v>
      </c>
      <c r="C621" s="1" t="s">
        <v>9245</v>
      </c>
    </row>
    <row r="622" customHeight="1" spans="1:3">
      <c r="A622" s="1">
        <v>620</v>
      </c>
      <c r="B622" s="1" t="s">
        <v>9246</v>
      </c>
      <c r="C622" s="1" t="s">
        <v>9246</v>
      </c>
    </row>
    <row r="623" customHeight="1" spans="1:3">
      <c r="A623" s="1">
        <v>621</v>
      </c>
      <c r="B623" s="1" t="s">
        <v>9247</v>
      </c>
      <c r="C623" s="1" t="s">
        <v>9247</v>
      </c>
    </row>
    <row r="624" customHeight="1" spans="1:3">
      <c r="A624" s="1">
        <v>622</v>
      </c>
      <c r="B624" s="1" t="s">
        <v>9248</v>
      </c>
      <c r="C624" s="1" t="s">
        <v>9248</v>
      </c>
    </row>
    <row r="625" customHeight="1" spans="1:3">
      <c r="A625" s="1">
        <v>623</v>
      </c>
      <c r="B625" s="1" t="s">
        <v>9249</v>
      </c>
      <c r="C625" s="1" t="s">
        <v>9249</v>
      </c>
    </row>
    <row r="626" customHeight="1" spans="1:3">
      <c r="A626" s="1">
        <v>624</v>
      </c>
      <c r="B626" s="1" t="s">
        <v>9250</v>
      </c>
      <c r="C626" s="1" t="s">
        <v>9250</v>
      </c>
    </row>
    <row r="627" customHeight="1" spans="1:3">
      <c r="A627" s="1">
        <v>625</v>
      </c>
      <c r="B627" s="1" t="s">
        <v>9251</v>
      </c>
      <c r="C627" s="1" t="s">
        <v>9251</v>
      </c>
    </row>
    <row r="628" customHeight="1" spans="1:3">
      <c r="A628" s="1">
        <v>626</v>
      </c>
      <c r="B628" s="1" t="s">
        <v>9252</v>
      </c>
      <c r="C628" s="1" t="s">
        <v>9252</v>
      </c>
    </row>
    <row r="629" customHeight="1" spans="1:3">
      <c r="A629" s="1">
        <v>627</v>
      </c>
      <c r="B629" s="1" t="s">
        <v>9253</v>
      </c>
      <c r="C629" s="1" t="s">
        <v>9253</v>
      </c>
    </row>
    <row r="630" customHeight="1" spans="1:3">
      <c r="A630" s="1">
        <v>628</v>
      </c>
      <c r="B630" s="1" t="s">
        <v>9254</v>
      </c>
      <c r="C630" s="1" t="s">
        <v>9254</v>
      </c>
    </row>
    <row r="631" customHeight="1" spans="1:3">
      <c r="A631" s="1">
        <v>629</v>
      </c>
      <c r="B631" s="1" t="s">
        <v>9255</v>
      </c>
      <c r="C631" s="1" t="s">
        <v>9255</v>
      </c>
    </row>
    <row r="632" customHeight="1" spans="1:3">
      <c r="A632" s="1">
        <v>630</v>
      </c>
      <c r="B632" s="1" t="s">
        <v>9256</v>
      </c>
      <c r="C632" s="1" t="s">
        <v>9256</v>
      </c>
    </row>
    <row r="633" customHeight="1" spans="1:3">
      <c r="A633" s="1">
        <v>631</v>
      </c>
      <c r="B633" s="1" t="s">
        <v>9257</v>
      </c>
      <c r="C633" s="1" t="s">
        <v>9257</v>
      </c>
    </row>
    <row r="634" customHeight="1" spans="1:3">
      <c r="A634" s="1">
        <v>632</v>
      </c>
      <c r="B634" s="1" t="s">
        <v>9258</v>
      </c>
      <c r="C634" s="1" t="s">
        <v>9258</v>
      </c>
    </row>
    <row r="635" customHeight="1" spans="1:3">
      <c r="A635" s="1">
        <v>633</v>
      </c>
      <c r="B635" s="1" t="s">
        <v>9259</v>
      </c>
      <c r="C635" s="1" t="s">
        <v>9259</v>
      </c>
    </row>
    <row r="636" customHeight="1" spans="1:3">
      <c r="A636" s="1">
        <v>634</v>
      </c>
      <c r="B636" s="1" t="s">
        <v>9260</v>
      </c>
      <c r="C636" s="1" t="s">
        <v>9260</v>
      </c>
    </row>
    <row r="637" customHeight="1" spans="1:3">
      <c r="A637" s="1">
        <v>635</v>
      </c>
      <c r="B637" s="1" t="s">
        <v>9261</v>
      </c>
      <c r="C637" s="1" t="s">
        <v>9261</v>
      </c>
    </row>
    <row r="638" customHeight="1" spans="1:3">
      <c r="A638" s="1">
        <v>636</v>
      </c>
      <c r="B638" s="1" t="s">
        <v>9262</v>
      </c>
      <c r="C638" s="1" t="s">
        <v>9262</v>
      </c>
    </row>
    <row r="639" customHeight="1" spans="1:3">
      <c r="A639" s="1">
        <v>637</v>
      </c>
      <c r="B639" s="1" t="s">
        <v>9263</v>
      </c>
      <c r="C639" s="1" t="s">
        <v>9263</v>
      </c>
    </row>
    <row r="640" customHeight="1" spans="1:3">
      <c r="A640" s="1">
        <v>638</v>
      </c>
      <c r="B640" s="1" t="s">
        <v>9264</v>
      </c>
      <c r="C640" s="1" t="s">
        <v>9264</v>
      </c>
    </row>
    <row r="641" customHeight="1" spans="1:3">
      <c r="A641" s="1">
        <v>639</v>
      </c>
      <c r="B641" s="1" t="s">
        <v>9265</v>
      </c>
      <c r="C641" s="1" t="s">
        <v>9265</v>
      </c>
    </row>
    <row r="642" customHeight="1" spans="1:3">
      <c r="A642" s="1">
        <v>640</v>
      </c>
      <c r="B642" s="1" t="s">
        <v>9266</v>
      </c>
      <c r="C642" s="1" t="s">
        <v>9266</v>
      </c>
    </row>
    <row r="643" customHeight="1" spans="1:3">
      <c r="A643" s="1">
        <v>641</v>
      </c>
      <c r="B643" s="1" t="s">
        <v>9267</v>
      </c>
      <c r="C643" s="1" t="s">
        <v>9267</v>
      </c>
    </row>
    <row r="644" customHeight="1" spans="1:3">
      <c r="A644" s="1">
        <v>642</v>
      </c>
      <c r="B644" s="1" t="s">
        <v>9268</v>
      </c>
      <c r="C644" s="1" t="s">
        <v>9268</v>
      </c>
    </row>
    <row r="645" customHeight="1" spans="1:3">
      <c r="A645" s="1">
        <v>643</v>
      </c>
      <c r="B645" s="1" t="s">
        <v>9269</v>
      </c>
      <c r="C645" s="1" t="s">
        <v>9269</v>
      </c>
    </row>
    <row r="646" customHeight="1" spans="1:3">
      <c r="A646" s="1">
        <v>644</v>
      </c>
      <c r="B646" s="1" t="s">
        <v>9270</v>
      </c>
      <c r="C646" s="1" t="s">
        <v>9270</v>
      </c>
    </row>
    <row r="647" customHeight="1" spans="1:3">
      <c r="A647" s="1">
        <v>645</v>
      </c>
      <c r="B647" s="1" t="s">
        <v>9271</v>
      </c>
      <c r="C647" s="1" t="s">
        <v>9271</v>
      </c>
    </row>
    <row r="648" customHeight="1" spans="1:3">
      <c r="A648" s="1">
        <v>646</v>
      </c>
      <c r="B648" s="1" t="s">
        <v>9272</v>
      </c>
      <c r="C648" s="1" t="s">
        <v>9272</v>
      </c>
    </row>
    <row r="649" customHeight="1" spans="1:3">
      <c r="A649" s="1">
        <v>647</v>
      </c>
      <c r="B649" s="1" t="s">
        <v>9273</v>
      </c>
      <c r="C649" s="1" t="s">
        <v>9273</v>
      </c>
    </row>
    <row r="650" customHeight="1" spans="1:3">
      <c r="A650" s="1">
        <v>648</v>
      </c>
      <c r="B650" s="1" t="s">
        <v>9274</v>
      </c>
      <c r="C650" s="1" t="s">
        <v>9274</v>
      </c>
    </row>
    <row r="651" customHeight="1" spans="1:3">
      <c r="A651" s="1">
        <v>649</v>
      </c>
      <c r="B651" s="1" t="s">
        <v>9275</v>
      </c>
      <c r="C651" s="1" t="s">
        <v>9275</v>
      </c>
    </row>
    <row r="652" customHeight="1" spans="1:3">
      <c r="A652" s="1">
        <v>650</v>
      </c>
      <c r="B652" s="1" t="s">
        <v>9276</v>
      </c>
      <c r="C652" s="1" t="s">
        <v>9276</v>
      </c>
    </row>
    <row r="653" customHeight="1" spans="1:3">
      <c r="A653" s="1">
        <v>651</v>
      </c>
      <c r="B653" s="1" t="s">
        <v>9277</v>
      </c>
      <c r="C653" s="1" t="s">
        <v>9277</v>
      </c>
    </row>
    <row r="654" customHeight="1" spans="1:3">
      <c r="A654" s="1">
        <v>652</v>
      </c>
      <c r="B654" s="1" t="s">
        <v>9278</v>
      </c>
      <c r="C654" s="1" t="s">
        <v>9278</v>
      </c>
    </row>
    <row r="655" customHeight="1" spans="1:3">
      <c r="A655" s="1">
        <v>653</v>
      </c>
      <c r="B655" s="1" t="s">
        <v>9279</v>
      </c>
      <c r="C655" s="1" t="s">
        <v>9279</v>
      </c>
    </row>
    <row r="656" customHeight="1" spans="1:3">
      <c r="A656" s="1">
        <v>654</v>
      </c>
      <c r="B656" s="1" t="s">
        <v>9280</v>
      </c>
      <c r="C656" s="1" t="s">
        <v>9280</v>
      </c>
    </row>
    <row r="657" customHeight="1" spans="1:3">
      <c r="A657" s="1">
        <v>655</v>
      </c>
      <c r="B657" s="1" t="s">
        <v>9281</v>
      </c>
      <c r="C657" s="1" t="s">
        <v>9281</v>
      </c>
    </row>
    <row r="658" customHeight="1" spans="1:3">
      <c r="A658" s="1">
        <v>656</v>
      </c>
      <c r="B658" s="1" t="s">
        <v>9282</v>
      </c>
      <c r="C658" s="1" t="s">
        <v>9282</v>
      </c>
    </row>
    <row r="659" customHeight="1" spans="1:3">
      <c r="A659" s="1">
        <v>657</v>
      </c>
      <c r="B659" s="1" t="s">
        <v>9283</v>
      </c>
      <c r="C659" s="1" t="s">
        <v>9283</v>
      </c>
    </row>
    <row r="660" customHeight="1" spans="1:3">
      <c r="A660" s="1">
        <v>658</v>
      </c>
      <c r="B660" s="1" t="s">
        <v>9284</v>
      </c>
      <c r="C660" s="1" t="s">
        <v>9284</v>
      </c>
    </row>
    <row r="661" customHeight="1" spans="1:3">
      <c r="A661" s="1">
        <v>659</v>
      </c>
      <c r="B661" s="1" t="s">
        <v>9285</v>
      </c>
      <c r="C661" s="1" t="s">
        <v>9285</v>
      </c>
    </row>
    <row r="662" customHeight="1" spans="1:3">
      <c r="A662" s="1">
        <v>660</v>
      </c>
      <c r="B662" s="1" t="s">
        <v>9286</v>
      </c>
      <c r="C662" s="1" t="s">
        <v>9286</v>
      </c>
    </row>
    <row r="663" customHeight="1" spans="1:3">
      <c r="A663" s="1">
        <v>661</v>
      </c>
      <c r="B663" s="1" t="s">
        <v>9287</v>
      </c>
      <c r="C663" s="1" t="s">
        <v>9287</v>
      </c>
    </row>
    <row r="664" customHeight="1" spans="1:3">
      <c r="A664" s="1">
        <v>662</v>
      </c>
      <c r="B664" s="1" t="s">
        <v>9288</v>
      </c>
      <c r="C664" s="1" t="s">
        <v>9288</v>
      </c>
    </row>
    <row r="665" customHeight="1" spans="1:3">
      <c r="A665" s="1">
        <v>663</v>
      </c>
      <c r="B665" s="1" t="s">
        <v>9289</v>
      </c>
      <c r="C665" s="1" t="s">
        <v>9289</v>
      </c>
    </row>
    <row r="666" customHeight="1" spans="1:3">
      <c r="A666" s="1">
        <v>664</v>
      </c>
      <c r="B666" s="1" t="s">
        <v>9290</v>
      </c>
      <c r="C666" s="1" t="s">
        <v>9290</v>
      </c>
    </row>
    <row r="667" customHeight="1" spans="1:3">
      <c r="A667" s="1">
        <v>665</v>
      </c>
      <c r="B667" s="1" t="s">
        <v>9291</v>
      </c>
      <c r="C667" s="1" t="s">
        <v>9291</v>
      </c>
    </row>
    <row r="668" customHeight="1" spans="1:3">
      <c r="A668" s="1">
        <v>666</v>
      </c>
      <c r="B668" s="1" t="s">
        <v>9292</v>
      </c>
      <c r="C668" s="1" t="s">
        <v>9292</v>
      </c>
    </row>
    <row r="669" customHeight="1" spans="1:3">
      <c r="A669" s="1">
        <v>667</v>
      </c>
      <c r="B669" s="1" t="s">
        <v>9293</v>
      </c>
      <c r="C669" s="1" t="s">
        <v>9293</v>
      </c>
    </row>
    <row r="670" customHeight="1" spans="1:3">
      <c r="A670" s="1">
        <v>668</v>
      </c>
      <c r="B670" s="1" t="s">
        <v>9294</v>
      </c>
      <c r="C670" s="1" t="s">
        <v>9294</v>
      </c>
    </row>
    <row r="671" customHeight="1" spans="1:3">
      <c r="A671" s="1">
        <v>669</v>
      </c>
      <c r="B671" s="1" t="s">
        <v>9295</v>
      </c>
      <c r="C671" s="1" t="s">
        <v>9295</v>
      </c>
    </row>
    <row r="672" customHeight="1" spans="1:3">
      <c r="A672" s="1">
        <v>670</v>
      </c>
      <c r="B672" s="1" t="s">
        <v>9296</v>
      </c>
      <c r="C672" s="1" t="s">
        <v>9296</v>
      </c>
    </row>
    <row r="673" customHeight="1" spans="1:3">
      <c r="A673" s="1">
        <v>671</v>
      </c>
      <c r="B673" s="1" t="s">
        <v>9297</v>
      </c>
      <c r="C673" s="1" t="s">
        <v>9297</v>
      </c>
    </row>
    <row r="674" customHeight="1" spans="1:3">
      <c r="A674" s="1">
        <v>672</v>
      </c>
      <c r="B674" s="1" t="s">
        <v>9298</v>
      </c>
      <c r="C674" s="1" t="s">
        <v>9298</v>
      </c>
    </row>
    <row r="675" customHeight="1" spans="1:3">
      <c r="A675" s="1">
        <v>673</v>
      </c>
      <c r="B675" s="1" t="s">
        <v>9299</v>
      </c>
      <c r="C675" s="1" t="s">
        <v>9299</v>
      </c>
    </row>
    <row r="676" customHeight="1" spans="1:3">
      <c r="A676" s="1">
        <v>674</v>
      </c>
      <c r="B676" s="1" t="s">
        <v>9300</v>
      </c>
      <c r="C676" s="1" t="s">
        <v>9300</v>
      </c>
    </row>
    <row r="677" customHeight="1" spans="1:3">
      <c r="A677" s="1">
        <v>675</v>
      </c>
      <c r="B677" s="1" t="s">
        <v>9301</v>
      </c>
      <c r="C677" s="1" t="s">
        <v>9301</v>
      </c>
    </row>
    <row r="678" customHeight="1" spans="1:3">
      <c r="A678" s="1">
        <v>676</v>
      </c>
      <c r="B678" s="1" t="s">
        <v>9302</v>
      </c>
      <c r="C678" s="1" t="s">
        <v>9302</v>
      </c>
    </row>
    <row r="679" customHeight="1" spans="1:3">
      <c r="A679" s="1">
        <v>677</v>
      </c>
      <c r="B679" s="1" t="s">
        <v>9303</v>
      </c>
      <c r="C679" s="1" t="s">
        <v>9303</v>
      </c>
    </row>
    <row r="680" customHeight="1" spans="1:3">
      <c r="A680" s="1">
        <v>678</v>
      </c>
      <c r="B680" s="1" t="s">
        <v>9304</v>
      </c>
      <c r="C680" s="1" t="s">
        <v>9304</v>
      </c>
    </row>
    <row r="681" customHeight="1" spans="1:3">
      <c r="A681" s="1">
        <v>679</v>
      </c>
      <c r="B681" s="1" t="s">
        <v>9305</v>
      </c>
      <c r="C681" s="1" t="s">
        <v>9305</v>
      </c>
    </row>
    <row r="682" customHeight="1" spans="1:3">
      <c r="A682" s="1">
        <v>680</v>
      </c>
      <c r="B682" s="1" t="s">
        <v>9306</v>
      </c>
      <c r="C682" s="1" t="s">
        <v>9306</v>
      </c>
    </row>
    <row r="683" customHeight="1" spans="1:3">
      <c r="A683" s="1">
        <v>681</v>
      </c>
      <c r="B683" s="1" t="s">
        <v>9307</v>
      </c>
      <c r="C683" s="1" t="s">
        <v>9307</v>
      </c>
    </row>
    <row r="684" customHeight="1" spans="1:3">
      <c r="A684" s="1">
        <v>682</v>
      </c>
      <c r="B684" s="1" t="s">
        <v>9308</v>
      </c>
      <c r="C684" s="1" t="s">
        <v>9308</v>
      </c>
    </row>
    <row r="685" customHeight="1" spans="1:3">
      <c r="A685" s="1">
        <v>683</v>
      </c>
      <c r="B685" s="1" t="s">
        <v>9309</v>
      </c>
      <c r="C685" s="1" t="s">
        <v>9309</v>
      </c>
    </row>
    <row r="686" customHeight="1" spans="1:3">
      <c r="A686" s="1">
        <v>684</v>
      </c>
      <c r="B686" s="1" t="s">
        <v>9310</v>
      </c>
      <c r="C686" s="1" t="s">
        <v>9310</v>
      </c>
    </row>
    <row r="687" customHeight="1" spans="1:3">
      <c r="A687" s="1">
        <v>685</v>
      </c>
      <c r="B687" s="1" t="s">
        <v>9311</v>
      </c>
      <c r="C687" s="1" t="s">
        <v>9311</v>
      </c>
    </row>
    <row r="688" customHeight="1" spans="1:3">
      <c r="A688" s="1">
        <v>686</v>
      </c>
      <c r="B688" s="1" t="s">
        <v>9312</v>
      </c>
      <c r="C688" s="1" t="s">
        <v>9312</v>
      </c>
    </row>
    <row r="689" customHeight="1" spans="1:3">
      <c r="A689" s="1">
        <v>687</v>
      </c>
      <c r="B689" s="1" t="s">
        <v>9313</v>
      </c>
      <c r="C689" s="1" t="s">
        <v>9313</v>
      </c>
    </row>
    <row r="690" customHeight="1" spans="1:3">
      <c r="A690" s="1">
        <v>688</v>
      </c>
      <c r="B690" s="1" t="s">
        <v>9314</v>
      </c>
      <c r="C690" s="1" t="s">
        <v>9314</v>
      </c>
    </row>
    <row r="691" customHeight="1" spans="1:3">
      <c r="A691" s="1">
        <v>689</v>
      </c>
      <c r="B691" s="1" t="s">
        <v>9315</v>
      </c>
      <c r="C691" s="1" t="s">
        <v>9315</v>
      </c>
    </row>
    <row r="692" customHeight="1" spans="1:3">
      <c r="A692" s="1">
        <v>690</v>
      </c>
      <c r="B692" s="1" t="s">
        <v>9316</v>
      </c>
      <c r="C692" s="1" t="s">
        <v>9316</v>
      </c>
    </row>
    <row r="693" customHeight="1" spans="1:3">
      <c r="A693" s="1">
        <v>691</v>
      </c>
      <c r="B693" s="1" t="s">
        <v>9317</v>
      </c>
      <c r="C693" s="1" t="s">
        <v>9317</v>
      </c>
    </row>
    <row r="694" customHeight="1" spans="1:3">
      <c r="A694" s="1">
        <v>692</v>
      </c>
      <c r="B694" s="1" t="s">
        <v>9318</v>
      </c>
      <c r="C694" s="1" t="s">
        <v>9318</v>
      </c>
    </row>
    <row r="695" customHeight="1" spans="1:3">
      <c r="A695" s="1">
        <v>693</v>
      </c>
      <c r="B695" s="1" t="s">
        <v>9319</v>
      </c>
      <c r="C695" s="1" t="s">
        <v>9319</v>
      </c>
    </row>
    <row r="696" customHeight="1" spans="1:3">
      <c r="A696" s="1">
        <v>694</v>
      </c>
      <c r="B696" s="1" t="s">
        <v>9320</v>
      </c>
      <c r="C696" s="1" t="s">
        <v>9320</v>
      </c>
    </row>
    <row r="697" customHeight="1" spans="1:3">
      <c r="A697" s="1">
        <v>695</v>
      </c>
      <c r="B697" s="1" t="s">
        <v>9321</v>
      </c>
      <c r="C697" s="1" t="s">
        <v>9321</v>
      </c>
    </row>
    <row r="698" customHeight="1" spans="1:3">
      <c r="A698" s="1">
        <v>696</v>
      </c>
      <c r="B698" s="1" t="s">
        <v>9322</v>
      </c>
      <c r="C698" s="1" t="s">
        <v>9322</v>
      </c>
    </row>
    <row r="699" customHeight="1" spans="1:3">
      <c r="A699" s="1">
        <v>697</v>
      </c>
      <c r="B699" s="1" t="s">
        <v>9323</v>
      </c>
      <c r="C699" s="1" t="s">
        <v>9323</v>
      </c>
    </row>
    <row r="700" customHeight="1" spans="1:3">
      <c r="A700" s="1">
        <v>698</v>
      </c>
      <c r="B700" s="1" t="s">
        <v>9324</v>
      </c>
      <c r="C700" s="1" t="s">
        <v>9324</v>
      </c>
    </row>
    <row r="701" customHeight="1" spans="1:3">
      <c r="A701" s="1">
        <v>699</v>
      </c>
      <c r="B701" s="1" t="s">
        <v>9325</v>
      </c>
      <c r="C701" s="1" t="s">
        <v>9325</v>
      </c>
    </row>
    <row r="702" customHeight="1" spans="1:3">
      <c r="A702" s="1">
        <v>700</v>
      </c>
      <c r="B702" s="1" t="s">
        <v>9326</v>
      </c>
      <c r="C702" s="1" t="s">
        <v>9326</v>
      </c>
    </row>
    <row r="703" customHeight="1" spans="1:3">
      <c r="A703" s="1">
        <v>701</v>
      </c>
      <c r="B703" s="1" t="s">
        <v>9327</v>
      </c>
      <c r="C703" s="1" t="s">
        <v>9327</v>
      </c>
    </row>
    <row r="704" customHeight="1" spans="1:3">
      <c r="A704" s="1">
        <v>702</v>
      </c>
      <c r="B704" s="1" t="s">
        <v>9328</v>
      </c>
      <c r="C704" s="1" t="s">
        <v>9328</v>
      </c>
    </row>
    <row r="705" customHeight="1" spans="1:3">
      <c r="A705" s="1">
        <v>703</v>
      </c>
      <c r="B705" s="1" t="s">
        <v>9329</v>
      </c>
      <c r="C705" s="1" t="s">
        <v>9329</v>
      </c>
    </row>
    <row r="706" customHeight="1" spans="1:3">
      <c r="A706" s="1">
        <v>704</v>
      </c>
      <c r="B706" s="1" t="s">
        <v>9330</v>
      </c>
      <c r="C706" s="1" t="s">
        <v>9330</v>
      </c>
    </row>
    <row r="707" customHeight="1" spans="1:3">
      <c r="A707" s="1">
        <v>705</v>
      </c>
      <c r="B707" s="1" t="s">
        <v>9331</v>
      </c>
      <c r="C707" s="1" t="s">
        <v>9331</v>
      </c>
    </row>
    <row r="708" customHeight="1" spans="1:3">
      <c r="A708" s="1">
        <v>706</v>
      </c>
      <c r="B708" s="1" t="s">
        <v>9332</v>
      </c>
      <c r="C708" s="1" t="s">
        <v>9332</v>
      </c>
    </row>
    <row r="709" customHeight="1" spans="1:3">
      <c r="A709" s="1">
        <v>707</v>
      </c>
      <c r="B709" s="1" t="s">
        <v>9333</v>
      </c>
      <c r="C709" s="1" t="s">
        <v>9333</v>
      </c>
    </row>
    <row r="710" customHeight="1" spans="1:3">
      <c r="A710" s="1">
        <v>708</v>
      </c>
      <c r="B710" s="1" t="s">
        <v>9334</v>
      </c>
      <c r="C710" s="1" t="s">
        <v>9334</v>
      </c>
    </row>
    <row r="711" customHeight="1" spans="1:3">
      <c r="A711" s="1">
        <v>709</v>
      </c>
      <c r="B711" s="1" t="s">
        <v>9335</v>
      </c>
      <c r="C711" s="1" t="s">
        <v>9335</v>
      </c>
    </row>
    <row r="712" customHeight="1" spans="1:3">
      <c r="A712" s="1">
        <v>710</v>
      </c>
      <c r="B712" s="1" t="s">
        <v>9336</v>
      </c>
      <c r="C712" s="1" t="s">
        <v>9336</v>
      </c>
    </row>
    <row r="713" customHeight="1" spans="1:3">
      <c r="A713" s="1">
        <v>711</v>
      </c>
      <c r="B713" s="1" t="s">
        <v>9337</v>
      </c>
      <c r="C713" s="1" t="s">
        <v>9337</v>
      </c>
    </row>
    <row r="714" customHeight="1" spans="1:3">
      <c r="A714" s="1">
        <v>712</v>
      </c>
      <c r="B714" s="1" t="s">
        <v>9338</v>
      </c>
      <c r="C714" s="1" t="s">
        <v>9338</v>
      </c>
    </row>
    <row r="715" customHeight="1" spans="1:3">
      <c r="A715" s="1">
        <v>713</v>
      </c>
      <c r="B715" s="1" t="s">
        <v>9339</v>
      </c>
      <c r="C715" s="1" t="s">
        <v>9339</v>
      </c>
    </row>
    <row r="716" customHeight="1" spans="1:3">
      <c r="A716" s="1">
        <v>714</v>
      </c>
      <c r="B716" s="1" t="s">
        <v>9340</v>
      </c>
      <c r="C716" s="1" t="s">
        <v>9340</v>
      </c>
    </row>
    <row r="717" customHeight="1" spans="1:3">
      <c r="A717" s="1">
        <v>715</v>
      </c>
      <c r="B717" s="1" t="s">
        <v>9341</v>
      </c>
      <c r="C717" s="1" t="s">
        <v>9341</v>
      </c>
    </row>
    <row r="718" customHeight="1" spans="1:3">
      <c r="A718" s="1">
        <v>716</v>
      </c>
      <c r="B718" s="1" t="s">
        <v>9342</v>
      </c>
      <c r="C718" s="1" t="s">
        <v>9342</v>
      </c>
    </row>
    <row r="719" customHeight="1" spans="1:3">
      <c r="A719" s="1">
        <v>717</v>
      </c>
      <c r="B719" s="1" t="s">
        <v>9343</v>
      </c>
      <c r="C719" s="1" t="s">
        <v>9343</v>
      </c>
    </row>
    <row r="720" customHeight="1" spans="1:3">
      <c r="A720" s="1">
        <v>718</v>
      </c>
      <c r="B720" s="1" t="s">
        <v>9344</v>
      </c>
      <c r="C720" s="1" t="s">
        <v>9344</v>
      </c>
    </row>
    <row r="721" customHeight="1" spans="1:3">
      <c r="A721" s="1">
        <v>719</v>
      </c>
      <c r="B721" s="1" t="s">
        <v>9345</v>
      </c>
      <c r="C721" s="1" t="s">
        <v>9345</v>
      </c>
    </row>
    <row r="722" customHeight="1" spans="1:3">
      <c r="A722" s="1">
        <v>720</v>
      </c>
      <c r="B722" s="1" t="s">
        <v>9346</v>
      </c>
      <c r="C722" s="1" t="s">
        <v>9346</v>
      </c>
    </row>
    <row r="723" customHeight="1" spans="1:3">
      <c r="A723" s="1">
        <v>721</v>
      </c>
      <c r="B723" s="1" t="s">
        <v>9347</v>
      </c>
      <c r="C723" s="1" t="s">
        <v>9347</v>
      </c>
    </row>
    <row r="724" customHeight="1" spans="1:3">
      <c r="A724" s="1">
        <v>722</v>
      </c>
      <c r="B724" s="1" t="s">
        <v>9348</v>
      </c>
      <c r="C724" s="1" t="s">
        <v>9348</v>
      </c>
    </row>
    <row r="725" customHeight="1" spans="1:3">
      <c r="A725" s="1">
        <v>723</v>
      </c>
      <c r="B725" s="1" t="s">
        <v>9349</v>
      </c>
      <c r="C725" s="1" t="s">
        <v>9349</v>
      </c>
    </row>
    <row r="726" customHeight="1" spans="1:3">
      <c r="A726" s="1">
        <v>724</v>
      </c>
      <c r="B726" s="1" t="s">
        <v>9350</v>
      </c>
      <c r="C726" s="1" t="s">
        <v>9350</v>
      </c>
    </row>
    <row r="727" customHeight="1" spans="1:3">
      <c r="A727" s="1">
        <v>725</v>
      </c>
      <c r="B727" s="1" t="s">
        <v>9351</v>
      </c>
      <c r="C727" s="1" t="s">
        <v>9351</v>
      </c>
    </row>
    <row r="728" customHeight="1" spans="1:3">
      <c r="A728" s="1">
        <v>726</v>
      </c>
      <c r="B728" s="1" t="s">
        <v>9352</v>
      </c>
      <c r="C728" s="1" t="s">
        <v>9352</v>
      </c>
    </row>
    <row r="729" customHeight="1" spans="1:3">
      <c r="A729" s="1">
        <v>727</v>
      </c>
      <c r="B729" s="1" t="s">
        <v>9353</v>
      </c>
      <c r="C729" s="1" t="s">
        <v>9353</v>
      </c>
    </row>
    <row r="730" customHeight="1" spans="1:3">
      <c r="A730" s="1">
        <v>728</v>
      </c>
      <c r="B730" s="1" t="s">
        <v>9354</v>
      </c>
      <c r="C730" s="1" t="s">
        <v>9354</v>
      </c>
    </row>
    <row r="731" customHeight="1" spans="1:3">
      <c r="A731" s="1">
        <v>729</v>
      </c>
      <c r="B731" s="1" t="s">
        <v>9355</v>
      </c>
      <c r="C731" s="1" t="s">
        <v>9355</v>
      </c>
    </row>
    <row r="732" customHeight="1" spans="1:3">
      <c r="A732" s="1">
        <v>730</v>
      </c>
      <c r="B732" s="1" t="s">
        <v>9356</v>
      </c>
      <c r="C732" s="1" t="s">
        <v>9356</v>
      </c>
    </row>
    <row r="733" customHeight="1" spans="1:3">
      <c r="A733" s="1">
        <v>731</v>
      </c>
      <c r="B733" s="1" t="s">
        <v>9357</v>
      </c>
      <c r="C733" s="1" t="s">
        <v>9357</v>
      </c>
    </row>
    <row r="734" customHeight="1" spans="1:3">
      <c r="A734" s="1">
        <v>732</v>
      </c>
      <c r="B734" s="1" t="s">
        <v>9358</v>
      </c>
      <c r="C734" s="1" t="s">
        <v>9358</v>
      </c>
    </row>
    <row r="735" customHeight="1" spans="1:3">
      <c r="A735" s="1">
        <v>733</v>
      </c>
      <c r="B735" s="1" t="s">
        <v>9359</v>
      </c>
      <c r="C735" s="1" t="s">
        <v>9359</v>
      </c>
    </row>
    <row r="736" customHeight="1" spans="1:3">
      <c r="A736" s="1">
        <v>734</v>
      </c>
      <c r="B736" s="1" t="s">
        <v>9360</v>
      </c>
      <c r="C736" s="1" t="s">
        <v>9360</v>
      </c>
    </row>
    <row r="737" customHeight="1" spans="1:3">
      <c r="A737" s="1">
        <v>735</v>
      </c>
      <c r="B737" s="1" t="s">
        <v>9361</v>
      </c>
      <c r="C737" s="1" t="s">
        <v>9361</v>
      </c>
    </row>
    <row r="738" customHeight="1" spans="1:3">
      <c r="A738" s="1">
        <v>736</v>
      </c>
      <c r="B738" s="1" t="s">
        <v>9362</v>
      </c>
      <c r="C738" s="1" t="s">
        <v>9362</v>
      </c>
    </row>
    <row r="739" customHeight="1" spans="1:3">
      <c r="A739" s="1">
        <v>737</v>
      </c>
      <c r="B739" s="1" t="s">
        <v>9363</v>
      </c>
      <c r="C739" s="1" t="s">
        <v>9363</v>
      </c>
    </row>
    <row r="740" customHeight="1" spans="1:3">
      <c r="A740" s="1">
        <v>738</v>
      </c>
      <c r="B740" s="1" t="s">
        <v>9364</v>
      </c>
      <c r="C740" s="1" t="s">
        <v>9364</v>
      </c>
    </row>
    <row r="741" customHeight="1" spans="1:3">
      <c r="A741" s="1">
        <v>739</v>
      </c>
      <c r="B741" s="1" t="s">
        <v>9365</v>
      </c>
      <c r="C741" s="1" t="s">
        <v>9365</v>
      </c>
    </row>
    <row r="742" customHeight="1" spans="1:3">
      <c r="A742" s="1">
        <v>740</v>
      </c>
      <c r="B742" s="1" t="s">
        <v>9366</v>
      </c>
      <c r="C742" s="1" t="s">
        <v>9366</v>
      </c>
    </row>
    <row r="743" customHeight="1" spans="1:3">
      <c r="A743" s="1">
        <v>741</v>
      </c>
      <c r="B743" s="1" t="s">
        <v>9367</v>
      </c>
      <c r="C743" s="1" t="s">
        <v>9367</v>
      </c>
    </row>
    <row r="744" customHeight="1" spans="1:3">
      <c r="A744" s="1">
        <v>742</v>
      </c>
      <c r="B744" s="1" t="s">
        <v>9368</v>
      </c>
      <c r="C744" s="1" t="s">
        <v>9368</v>
      </c>
    </row>
    <row r="745" customHeight="1" spans="1:3">
      <c r="A745" s="1">
        <v>743</v>
      </c>
      <c r="B745" s="1" t="s">
        <v>9369</v>
      </c>
      <c r="C745" s="1" t="s">
        <v>9369</v>
      </c>
    </row>
    <row r="746" customHeight="1" spans="1:3">
      <c r="A746" s="1">
        <v>744</v>
      </c>
      <c r="B746" s="1" t="s">
        <v>9370</v>
      </c>
      <c r="C746" s="1" t="s">
        <v>9370</v>
      </c>
    </row>
    <row r="747" customHeight="1" spans="1:3">
      <c r="A747" s="1">
        <v>745</v>
      </c>
      <c r="B747" s="1" t="s">
        <v>9371</v>
      </c>
      <c r="C747" s="1" t="s">
        <v>9371</v>
      </c>
    </row>
    <row r="748" customHeight="1" spans="1:3">
      <c r="A748" s="1">
        <v>746</v>
      </c>
      <c r="B748" s="1" t="s">
        <v>9372</v>
      </c>
      <c r="C748" s="1" t="s">
        <v>9372</v>
      </c>
    </row>
    <row r="749" customHeight="1" spans="1:3">
      <c r="A749" s="1">
        <v>747</v>
      </c>
      <c r="B749" s="1" t="s">
        <v>9373</v>
      </c>
      <c r="C749" s="1" t="s">
        <v>9373</v>
      </c>
    </row>
    <row r="750" customHeight="1" spans="1:3">
      <c r="A750" s="1">
        <v>748</v>
      </c>
      <c r="B750" s="1" t="s">
        <v>9374</v>
      </c>
      <c r="C750" s="1" t="s">
        <v>9374</v>
      </c>
    </row>
    <row r="751" customHeight="1" spans="1:3">
      <c r="A751" s="1">
        <v>749</v>
      </c>
      <c r="B751" s="1" t="s">
        <v>9375</v>
      </c>
      <c r="C751" s="1" t="s">
        <v>9375</v>
      </c>
    </row>
    <row r="752" customHeight="1" spans="1:3">
      <c r="A752" s="1">
        <v>750</v>
      </c>
      <c r="B752" s="1" t="s">
        <v>9376</v>
      </c>
      <c r="C752" s="1" t="s">
        <v>9376</v>
      </c>
    </row>
    <row r="753" customHeight="1" spans="1:3">
      <c r="A753" s="1">
        <v>751</v>
      </c>
      <c r="B753" s="1" t="s">
        <v>9377</v>
      </c>
      <c r="C753" s="1" t="s">
        <v>9377</v>
      </c>
    </row>
    <row r="754" customHeight="1" spans="1:3">
      <c r="A754" s="1">
        <v>752</v>
      </c>
      <c r="B754" s="1" t="s">
        <v>9378</v>
      </c>
      <c r="C754" s="1" t="s">
        <v>9378</v>
      </c>
    </row>
    <row r="755" customHeight="1" spans="1:3">
      <c r="A755" s="1">
        <v>753</v>
      </c>
      <c r="B755" s="1" t="s">
        <v>9379</v>
      </c>
      <c r="C755" s="1" t="s">
        <v>9379</v>
      </c>
    </row>
    <row r="756" customHeight="1" spans="1:3">
      <c r="A756" s="1">
        <v>754</v>
      </c>
      <c r="B756" s="1" t="s">
        <v>9380</v>
      </c>
      <c r="C756" s="1" t="s">
        <v>9380</v>
      </c>
    </row>
    <row r="757" customHeight="1" spans="1:3">
      <c r="A757" s="1">
        <v>755</v>
      </c>
      <c r="B757" s="1" t="s">
        <v>9381</v>
      </c>
      <c r="C757" s="1" t="s">
        <v>9381</v>
      </c>
    </row>
    <row r="758" customHeight="1" spans="1:3">
      <c r="A758" s="1">
        <v>756</v>
      </c>
      <c r="B758" s="1" t="s">
        <v>9382</v>
      </c>
      <c r="C758" s="1" t="s">
        <v>9382</v>
      </c>
    </row>
    <row r="759" customHeight="1" spans="1:3">
      <c r="A759" s="1">
        <v>757</v>
      </c>
      <c r="B759" s="1" t="s">
        <v>9383</v>
      </c>
      <c r="C759" s="1" t="s">
        <v>9383</v>
      </c>
    </row>
    <row r="760" customHeight="1" spans="1:3">
      <c r="A760" s="1">
        <v>758</v>
      </c>
      <c r="B760" s="1" t="s">
        <v>9384</v>
      </c>
      <c r="C760" s="1" t="s">
        <v>9384</v>
      </c>
    </row>
    <row r="761" customHeight="1" spans="1:3">
      <c r="A761" s="1">
        <v>759</v>
      </c>
      <c r="B761" s="1" t="s">
        <v>9385</v>
      </c>
      <c r="C761" s="1" t="s">
        <v>9385</v>
      </c>
    </row>
    <row r="762" customHeight="1" spans="1:3">
      <c r="A762" s="1">
        <v>760</v>
      </c>
      <c r="B762" s="1" t="s">
        <v>9386</v>
      </c>
      <c r="C762" s="1" t="s">
        <v>9386</v>
      </c>
    </row>
    <row r="763" customHeight="1" spans="1:3">
      <c r="A763" s="1">
        <v>761</v>
      </c>
      <c r="B763" s="1" t="s">
        <v>9387</v>
      </c>
      <c r="C763" s="1" t="s">
        <v>9387</v>
      </c>
    </row>
    <row r="764" customHeight="1" spans="1:3">
      <c r="A764" s="1">
        <v>762</v>
      </c>
      <c r="B764" s="1" t="s">
        <v>9388</v>
      </c>
      <c r="C764" s="1" t="s">
        <v>9388</v>
      </c>
    </row>
    <row r="765" customHeight="1" spans="1:3">
      <c r="A765" s="1">
        <v>763</v>
      </c>
      <c r="B765" s="1" t="s">
        <v>9389</v>
      </c>
      <c r="C765" s="1" t="s">
        <v>9389</v>
      </c>
    </row>
    <row r="766" customHeight="1" spans="1:3">
      <c r="A766" s="1">
        <v>764</v>
      </c>
      <c r="B766" s="1" t="s">
        <v>9390</v>
      </c>
      <c r="C766" s="1" t="s">
        <v>9390</v>
      </c>
    </row>
    <row r="767" customHeight="1" spans="1:3">
      <c r="A767" s="1">
        <v>765</v>
      </c>
      <c r="B767" s="1" t="s">
        <v>9391</v>
      </c>
      <c r="C767" s="1" t="s">
        <v>9391</v>
      </c>
    </row>
    <row r="768" customHeight="1" spans="1:3">
      <c r="A768" s="1">
        <v>766</v>
      </c>
      <c r="B768" s="1" t="s">
        <v>9392</v>
      </c>
      <c r="C768" s="1" t="s">
        <v>9392</v>
      </c>
    </row>
    <row r="769" customHeight="1" spans="1:3">
      <c r="A769" s="1">
        <v>767</v>
      </c>
      <c r="B769" s="1" t="s">
        <v>9393</v>
      </c>
      <c r="C769" s="1" t="s">
        <v>9393</v>
      </c>
    </row>
    <row r="770" customHeight="1" spans="1:3">
      <c r="A770" s="1">
        <v>768</v>
      </c>
      <c r="B770" s="1" t="s">
        <v>9394</v>
      </c>
      <c r="C770" s="1" t="s">
        <v>9394</v>
      </c>
    </row>
    <row r="771" customHeight="1" spans="1:3">
      <c r="A771" s="1">
        <v>769</v>
      </c>
      <c r="B771" s="1" t="s">
        <v>9395</v>
      </c>
      <c r="C771" s="1" t="s">
        <v>9395</v>
      </c>
    </row>
    <row r="772" customHeight="1" spans="1:3">
      <c r="A772" s="1">
        <v>770</v>
      </c>
      <c r="B772" s="1" t="s">
        <v>9396</v>
      </c>
      <c r="C772" s="1" t="s">
        <v>9396</v>
      </c>
    </row>
    <row r="773" customHeight="1" spans="1:3">
      <c r="A773" s="1">
        <v>771</v>
      </c>
      <c r="B773" s="1" t="s">
        <v>9397</v>
      </c>
      <c r="C773" s="1" t="s">
        <v>9397</v>
      </c>
    </row>
    <row r="774" customHeight="1" spans="1:3">
      <c r="A774" s="1">
        <v>772</v>
      </c>
      <c r="B774" s="1" t="s">
        <v>9398</v>
      </c>
      <c r="C774" s="1" t="s">
        <v>9398</v>
      </c>
    </row>
    <row r="775" customHeight="1" spans="1:3">
      <c r="A775" s="1">
        <v>773</v>
      </c>
      <c r="B775" s="1" t="s">
        <v>9399</v>
      </c>
      <c r="C775" s="1" t="s">
        <v>9399</v>
      </c>
    </row>
    <row r="776" customHeight="1" spans="1:3">
      <c r="A776" s="1">
        <v>774</v>
      </c>
      <c r="B776" s="1" t="s">
        <v>9400</v>
      </c>
      <c r="C776" s="1" t="s">
        <v>9400</v>
      </c>
    </row>
    <row r="777" customHeight="1" spans="1:3">
      <c r="A777" s="1">
        <v>775</v>
      </c>
      <c r="B777" s="1" t="s">
        <v>9401</v>
      </c>
      <c r="C777" s="1" t="s">
        <v>9401</v>
      </c>
    </row>
    <row r="778" customHeight="1" spans="1:3">
      <c r="A778" s="1">
        <v>776</v>
      </c>
      <c r="B778" s="1" t="s">
        <v>9402</v>
      </c>
      <c r="C778" s="1" t="s">
        <v>9402</v>
      </c>
    </row>
    <row r="779" customHeight="1" spans="1:3">
      <c r="A779" s="1">
        <v>777</v>
      </c>
      <c r="B779" s="1" t="s">
        <v>9403</v>
      </c>
      <c r="C779" s="1" t="s">
        <v>9403</v>
      </c>
    </row>
    <row r="780" customHeight="1" spans="1:3">
      <c r="A780" s="1">
        <v>778</v>
      </c>
      <c r="B780" s="1" t="s">
        <v>9404</v>
      </c>
      <c r="C780" s="1" t="s">
        <v>9404</v>
      </c>
    </row>
    <row r="781" customHeight="1" spans="1:3">
      <c r="A781" s="1">
        <v>779</v>
      </c>
      <c r="B781" s="1" t="s">
        <v>9405</v>
      </c>
      <c r="C781" s="1" t="s">
        <v>9405</v>
      </c>
    </row>
    <row r="782" customHeight="1" spans="1:3">
      <c r="A782" s="1">
        <v>780</v>
      </c>
      <c r="B782" s="1" t="s">
        <v>9406</v>
      </c>
      <c r="C782" s="1" t="s">
        <v>9406</v>
      </c>
    </row>
    <row r="783" customHeight="1" spans="1:3">
      <c r="A783" s="1">
        <v>781</v>
      </c>
      <c r="B783" s="1" t="s">
        <v>9407</v>
      </c>
      <c r="C783" s="1" t="s">
        <v>9407</v>
      </c>
    </row>
    <row r="784" customHeight="1" spans="1:3">
      <c r="A784" s="1">
        <v>782</v>
      </c>
      <c r="B784" s="1" t="s">
        <v>9408</v>
      </c>
      <c r="C784" s="1" t="s">
        <v>9408</v>
      </c>
    </row>
    <row r="785" customHeight="1" spans="1:3">
      <c r="A785" s="1">
        <v>783</v>
      </c>
      <c r="B785" s="1" t="s">
        <v>9409</v>
      </c>
      <c r="C785" s="1" t="s">
        <v>9409</v>
      </c>
    </row>
    <row r="786" customHeight="1" spans="1:3">
      <c r="A786" s="1">
        <v>784</v>
      </c>
      <c r="B786" s="1" t="s">
        <v>9410</v>
      </c>
      <c r="C786" s="1" t="s">
        <v>9410</v>
      </c>
    </row>
    <row r="787" customHeight="1" spans="1:3">
      <c r="A787" s="1">
        <v>785</v>
      </c>
      <c r="B787" s="1" t="s">
        <v>9411</v>
      </c>
      <c r="C787" s="1" t="s">
        <v>9411</v>
      </c>
    </row>
    <row r="788" customHeight="1" spans="1:3">
      <c r="A788" s="1">
        <v>786</v>
      </c>
      <c r="B788" s="1" t="s">
        <v>9412</v>
      </c>
      <c r="C788" s="1" t="s">
        <v>9412</v>
      </c>
    </row>
    <row r="789" customHeight="1" spans="1:3">
      <c r="A789" s="1">
        <v>787</v>
      </c>
      <c r="B789" s="1" t="s">
        <v>9413</v>
      </c>
      <c r="C789" s="1" t="s">
        <v>9413</v>
      </c>
    </row>
    <row r="790" customHeight="1" spans="1:3">
      <c r="A790" s="1">
        <v>788</v>
      </c>
      <c r="B790" s="1" t="s">
        <v>9414</v>
      </c>
      <c r="C790" s="1" t="s">
        <v>9414</v>
      </c>
    </row>
    <row r="791" customHeight="1" spans="1:3">
      <c r="A791" s="1">
        <v>789</v>
      </c>
      <c r="B791" s="1" t="s">
        <v>9415</v>
      </c>
      <c r="C791" s="1" t="s">
        <v>9415</v>
      </c>
    </row>
    <row r="792" customHeight="1" spans="1:3">
      <c r="A792" s="1">
        <v>790</v>
      </c>
      <c r="B792" s="1" t="s">
        <v>9416</v>
      </c>
      <c r="C792" s="1" t="s">
        <v>9416</v>
      </c>
    </row>
    <row r="793" customHeight="1" spans="1:3">
      <c r="A793" s="1">
        <v>791</v>
      </c>
      <c r="B793" s="1" t="s">
        <v>9417</v>
      </c>
      <c r="C793" s="1" t="s">
        <v>9417</v>
      </c>
    </row>
    <row r="794" customHeight="1" spans="1:3">
      <c r="A794" s="1">
        <v>792</v>
      </c>
      <c r="B794" s="1" t="s">
        <v>9418</v>
      </c>
      <c r="C794" s="1" t="s">
        <v>9418</v>
      </c>
    </row>
    <row r="795" customHeight="1" spans="1:3">
      <c r="A795" s="1">
        <v>793</v>
      </c>
      <c r="B795" s="1" t="s">
        <v>9419</v>
      </c>
      <c r="C795" s="1" t="s">
        <v>9419</v>
      </c>
    </row>
    <row r="796" customHeight="1" spans="1:3">
      <c r="A796" s="1">
        <v>794</v>
      </c>
      <c r="B796" s="1" t="s">
        <v>9420</v>
      </c>
      <c r="C796" s="1" t="s">
        <v>9420</v>
      </c>
    </row>
    <row r="797" customHeight="1" spans="1:3">
      <c r="A797" s="1">
        <v>795</v>
      </c>
      <c r="B797" s="1" t="s">
        <v>9421</v>
      </c>
      <c r="C797" s="1" t="s">
        <v>9421</v>
      </c>
    </row>
    <row r="798" customHeight="1" spans="1:3">
      <c r="A798" s="1">
        <v>796</v>
      </c>
      <c r="B798" s="1" t="s">
        <v>9422</v>
      </c>
      <c r="C798" s="1" t="s">
        <v>9422</v>
      </c>
    </row>
    <row r="799" customHeight="1" spans="1:3">
      <c r="A799" s="1">
        <v>797</v>
      </c>
      <c r="B799" s="1" t="s">
        <v>9423</v>
      </c>
      <c r="C799" s="1" t="s">
        <v>9423</v>
      </c>
    </row>
    <row r="800" customHeight="1" spans="1:3">
      <c r="A800" s="1">
        <v>798</v>
      </c>
      <c r="B800" s="1" t="s">
        <v>9424</v>
      </c>
      <c r="C800" s="1" t="s">
        <v>9424</v>
      </c>
    </row>
    <row r="801" customHeight="1" spans="1:3">
      <c r="A801" s="1">
        <v>799</v>
      </c>
      <c r="B801" s="1" t="s">
        <v>9425</v>
      </c>
      <c r="C801" s="1" t="s">
        <v>9425</v>
      </c>
    </row>
    <row r="802" customHeight="1" spans="1:3">
      <c r="A802" s="1">
        <v>800</v>
      </c>
      <c r="B802" s="1" t="s">
        <v>9426</v>
      </c>
      <c r="C802" s="1" t="s">
        <v>9426</v>
      </c>
    </row>
    <row r="803" customHeight="1" spans="1:3">
      <c r="A803" s="1">
        <v>801</v>
      </c>
      <c r="B803" s="1" t="s">
        <v>9427</v>
      </c>
      <c r="C803" s="1" t="s">
        <v>9427</v>
      </c>
    </row>
    <row r="804" customHeight="1" spans="1:3">
      <c r="A804" s="1">
        <v>802</v>
      </c>
      <c r="B804" s="1" t="s">
        <v>9428</v>
      </c>
      <c r="C804" s="1" t="s">
        <v>9428</v>
      </c>
    </row>
    <row r="805" customHeight="1" spans="1:3">
      <c r="A805" s="1">
        <v>803</v>
      </c>
      <c r="B805" s="1" t="s">
        <v>9429</v>
      </c>
      <c r="C805" s="1" t="s">
        <v>9429</v>
      </c>
    </row>
    <row r="806" customHeight="1" spans="1:3">
      <c r="A806" s="1">
        <v>804</v>
      </c>
      <c r="B806" s="1" t="s">
        <v>9430</v>
      </c>
      <c r="C806" s="1" t="s">
        <v>9430</v>
      </c>
    </row>
    <row r="807" customHeight="1" spans="1:3">
      <c r="A807" s="1">
        <v>805</v>
      </c>
      <c r="B807" s="1" t="s">
        <v>9431</v>
      </c>
      <c r="C807" s="1" t="s">
        <v>9431</v>
      </c>
    </row>
    <row r="808" customHeight="1" spans="1:3">
      <c r="A808" s="1">
        <v>806</v>
      </c>
      <c r="B808" s="1" t="s">
        <v>9432</v>
      </c>
      <c r="C808" s="1" t="s">
        <v>9432</v>
      </c>
    </row>
    <row r="809" customHeight="1" spans="1:3">
      <c r="A809" s="1">
        <v>807</v>
      </c>
      <c r="B809" s="1" t="s">
        <v>9433</v>
      </c>
      <c r="C809" s="1" t="s">
        <v>9433</v>
      </c>
    </row>
    <row r="810" customHeight="1" spans="1:3">
      <c r="A810" s="1">
        <v>808</v>
      </c>
      <c r="B810" s="1" t="s">
        <v>9434</v>
      </c>
      <c r="C810" s="1" t="s">
        <v>9434</v>
      </c>
    </row>
    <row r="811" customHeight="1" spans="1:3">
      <c r="A811" s="1">
        <v>809</v>
      </c>
      <c r="B811" s="1" t="s">
        <v>9435</v>
      </c>
      <c r="C811" s="1" t="s">
        <v>9435</v>
      </c>
    </row>
    <row r="812" customHeight="1" spans="1:3">
      <c r="A812" s="1">
        <v>810</v>
      </c>
      <c r="B812" s="1" t="s">
        <v>9436</v>
      </c>
      <c r="C812" s="1" t="s">
        <v>9436</v>
      </c>
    </row>
    <row r="813" customHeight="1" spans="1:3">
      <c r="A813" s="1">
        <v>811</v>
      </c>
      <c r="B813" s="1" t="s">
        <v>9437</v>
      </c>
      <c r="C813" s="1" t="s">
        <v>9437</v>
      </c>
    </row>
    <row r="814" customHeight="1" spans="1:3">
      <c r="A814" s="1">
        <v>812</v>
      </c>
      <c r="B814" s="1" t="s">
        <v>9438</v>
      </c>
      <c r="C814" s="1" t="s">
        <v>9438</v>
      </c>
    </row>
    <row r="815" customHeight="1" spans="1:3">
      <c r="A815" s="1">
        <v>813</v>
      </c>
      <c r="B815" s="1" t="s">
        <v>9439</v>
      </c>
      <c r="C815" s="1" t="s">
        <v>9439</v>
      </c>
    </row>
    <row r="816" customHeight="1" spans="1:3">
      <c r="A816" s="1">
        <v>814</v>
      </c>
      <c r="B816" s="1" t="s">
        <v>9440</v>
      </c>
      <c r="C816" s="1" t="s">
        <v>9440</v>
      </c>
    </row>
    <row r="817" customHeight="1" spans="1:3">
      <c r="A817" s="1">
        <v>815</v>
      </c>
      <c r="B817" s="1" t="s">
        <v>9441</v>
      </c>
      <c r="C817" s="1" t="s">
        <v>9441</v>
      </c>
    </row>
    <row r="818" customHeight="1" spans="1:3">
      <c r="A818" s="1">
        <v>816</v>
      </c>
      <c r="B818" s="1" t="s">
        <v>9442</v>
      </c>
      <c r="C818" s="1" t="s">
        <v>9442</v>
      </c>
    </row>
    <row r="819" customHeight="1" spans="1:3">
      <c r="A819" s="1">
        <v>817</v>
      </c>
      <c r="B819" s="1" t="s">
        <v>9443</v>
      </c>
      <c r="C819" s="1" t="s">
        <v>9443</v>
      </c>
    </row>
    <row r="820" customHeight="1" spans="1:3">
      <c r="A820" s="1">
        <v>818</v>
      </c>
      <c r="B820" s="1" t="s">
        <v>9444</v>
      </c>
      <c r="C820" s="1" t="s">
        <v>9444</v>
      </c>
    </row>
    <row r="821" customHeight="1" spans="1:3">
      <c r="A821" s="1">
        <v>819</v>
      </c>
      <c r="B821" s="1" t="s">
        <v>9445</v>
      </c>
      <c r="C821" s="1" t="s">
        <v>9445</v>
      </c>
    </row>
    <row r="822" customHeight="1" spans="1:3">
      <c r="A822" s="1">
        <v>820</v>
      </c>
      <c r="B822" s="1" t="s">
        <v>9446</v>
      </c>
      <c r="C822" s="1" t="s">
        <v>9446</v>
      </c>
    </row>
    <row r="823" customHeight="1" spans="1:3">
      <c r="A823" s="1">
        <v>821</v>
      </c>
      <c r="B823" s="1" t="s">
        <v>9447</v>
      </c>
      <c r="C823" s="1" t="s">
        <v>9447</v>
      </c>
    </row>
    <row r="824" customHeight="1" spans="1:3">
      <c r="A824" s="1">
        <v>822</v>
      </c>
      <c r="B824" s="1" t="s">
        <v>9448</v>
      </c>
      <c r="C824" s="1" t="s">
        <v>9448</v>
      </c>
    </row>
    <row r="825" customHeight="1" spans="1:3">
      <c r="A825" s="1">
        <v>823</v>
      </c>
      <c r="B825" s="1" t="s">
        <v>9449</v>
      </c>
      <c r="C825" s="1" t="s">
        <v>9449</v>
      </c>
    </row>
    <row r="826" customHeight="1" spans="1:3">
      <c r="A826" s="1">
        <v>824</v>
      </c>
      <c r="B826" s="1" t="s">
        <v>9450</v>
      </c>
      <c r="C826" s="1" t="s">
        <v>9450</v>
      </c>
    </row>
    <row r="827" customHeight="1" spans="1:3">
      <c r="A827" s="1">
        <v>825</v>
      </c>
      <c r="B827" s="1" t="s">
        <v>9451</v>
      </c>
      <c r="C827" s="1" t="s">
        <v>9451</v>
      </c>
    </row>
    <row r="828" customHeight="1" spans="1:3">
      <c r="A828" s="1">
        <v>826</v>
      </c>
      <c r="B828" s="1" t="s">
        <v>9452</v>
      </c>
      <c r="C828" s="1" t="s">
        <v>9452</v>
      </c>
    </row>
    <row r="829" customHeight="1" spans="1:3">
      <c r="A829" s="1">
        <v>827</v>
      </c>
      <c r="B829" s="1" t="s">
        <v>9453</v>
      </c>
      <c r="C829" s="1" t="s">
        <v>9453</v>
      </c>
    </row>
    <row r="830" customHeight="1" spans="1:3">
      <c r="A830" s="1">
        <v>828</v>
      </c>
      <c r="B830" s="1" t="s">
        <v>9454</v>
      </c>
      <c r="C830" s="1" t="s">
        <v>9454</v>
      </c>
    </row>
    <row r="831" customHeight="1" spans="1:3">
      <c r="A831" s="1">
        <v>829</v>
      </c>
      <c r="B831" s="1" t="s">
        <v>9455</v>
      </c>
      <c r="C831" s="1" t="s">
        <v>9455</v>
      </c>
    </row>
    <row r="832" customHeight="1" spans="1:3">
      <c r="A832" s="1">
        <v>830</v>
      </c>
      <c r="B832" s="1" t="s">
        <v>9456</v>
      </c>
      <c r="C832" s="1" t="s">
        <v>9456</v>
      </c>
    </row>
    <row r="833" customHeight="1" spans="1:3">
      <c r="A833" s="1">
        <v>831</v>
      </c>
      <c r="B833" s="1" t="s">
        <v>9457</v>
      </c>
      <c r="C833" s="1" t="s">
        <v>9457</v>
      </c>
    </row>
    <row r="834" customHeight="1" spans="1:3">
      <c r="A834" s="1">
        <v>832</v>
      </c>
      <c r="B834" s="1" t="s">
        <v>9458</v>
      </c>
      <c r="C834" s="1" t="s">
        <v>9458</v>
      </c>
    </row>
    <row r="835" customHeight="1" spans="1:3">
      <c r="A835" s="1">
        <v>833</v>
      </c>
      <c r="B835" s="1" t="s">
        <v>9459</v>
      </c>
      <c r="C835" s="1" t="s">
        <v>9459</v>
      </c>
    </row>
    <row r="836" customHeight="1" spans="1:3">
      <c r="A836" s="1">
        <v>834</v>
      </c>
      <c r="B836" s="1" t="s">
        <v>9460</v>
      </c>
      <c r="C836" s="1" t="s">
        <v>9460</v>
      </c>
    </row>
    <row r="837" customHeight="1" spans="1:3">
      <c r="A837" s="1">
        <v>835</v>
      </c>
      <c r="B837" s="1" t="s">
        <v>9461</v>
      </c>
      <c r="C837" s="1" t="s">
        <v>9461</v>
      </c>
    </row>
    <row r="838" customHeight="1" spans="1:3">
      <c r="A838" s="1">
        <v>836</v>
      </c>
      <c r="B838" s="1" t="s">
        <v>9462</v>
      </c>
      <c r="C838" s="1" t="s">
        <v>9462</v>
      </c>
    </row>
    <row r="839" customHeight="1" spans="1:3">
      <c r="A839" s="1">
        <v>837</v>
      </c>
      <c r="B839" s="1" t="s">
        <v>9463</v>
      </c>
      <c r="C839" s="1" t="s">
        <v>9463</v>
      </c>
    </row>
    <row r="840" customHeight="1" spans="1:3">
      <c r="A840" s="1">
        <v>838</v>
      </c>
      <c r="B840" s="1" t="s">
        <v>9464</v>
      </c>
      <c r="C840" s="1" t="s">
        <v>9464</v>
      </c>
    </row>
    <row r="841" customHeight="1" spans="1:3">
      <c r="A841" s="1">
        <v>839</v>
      </c>
      <c r="B841" s="1" t="s">
        <v>9465</v>
      </c>
      <c r="C841" s="1" t="s">
        <v>9465</v>
      </c>
    </row>
    <row r="842" customHeight="1" spans="1:3">
      <c r="A842" s="1">
        <v>840</v>
      </c>
      <c r="B842" s="1" t="s">
        <v>9466</v>
      </c>
      <c r="C842" s="1" t="s">
        <v>9466</v>
      </c>
    </row>
    <row r="843" customHeight="1" spans="1:3">
      <c r="A843" s="1">
        <v>841</v>
      </c>
      <c r="B843" s="1" t="s">
        <v>9467</v>
      </c>
      <c r="C843" s="1" t="s">
        <v>9467</v>
      </c>
    </row>
    <row r="844" customHeight="1" spans="1:3">
      <c r="A844" s="1">
        <v>842</v>
      </c>
      <c r="B844" s="1" t="s">
        <v>9468</v>
      </c>
      <c r="C844" s="1" t="s">
        <v>9468</v>
      </c>
    </row>
    <row r="845" customHeight="1" spans="1:3">
      <c r="A845" s="1">
        <v>843</v>
      </c>
      <c r="B845" s="1" t="s">
        <v>9469</v>
      </c>
      <c r="C845" s="1" t="s">
        <v>9469</v>
      </c>
    </row>
    <row r="846" customHeight="1" spans="1:3">
      <c r="A846" s="1">
        <v>844</v>
      </c>
      <c r="B846" s="1" t="s">
        <v>9470</v>
      </c>
      <c r="C846" s="1" t="s">
        <v>9470</v>
      </c>
    </row>
    <row r="847" customHeight="1" spans="1:3">
      <c r="A847" s="1">
        <v>845</v>
      </c>
      <c r="B847" s="1" t="s">
        <v>9471</v>
      </c>
      <c r="C847" s="1" t="s">
        <v>9471</v>
      </c>
    </row>
    <row r="848" customHeight="1" spans="1:3">
      <c r="A848" s="1">
        <v>846</v>
      </c>
      <c r="B848" s="1" t="s">
        <v>9472</v>
      </c>
      <c r="C848" s="1" t="s">
        <v>9472</v>
      </c>
    </row>
    <row r="849" customHeight="1" spans="1:3">
      <c r="A849" s="1">
        <v>847</v>
      </c>
      <c r="B849" s="1" t="s">
        <v>9473</v>
      </c>
      <c r="C849" s="1" t="s">
        <v>9473</v>
      </c>
    </row>
    <row r="850" customHeight="1" spans="1:3">
      <c r="A850" s="1">
        <v>848</v>
      </c>
      <c r="B850" s="1" t="s">
        <v>9474</v>
      </c>
      <c r="C850" s="1" t="s">
        <v>9474</v>
      </c>
    </row>
    <row r="851" customHeight="1" spans="1:3">
      <c r="A851" s="1">
        <v>849</v>
      </c>
      <c r="B851" s="1" t="s">
        <v>9475</v>
      </c>
      <c r="C851" s="1" t="s">
        <v>9475</v>
      </c>
    </row>
    <row r="852" customHeight="1" spans="1:3">
      <c r="A852" s="1">
        <v>850</v>
      </c>
      <c r="B852" s="1" t="s">
        <v>9476</v>
      </c>
      <c r="C852" s="1" t="s">
        <v>9476</v>
      </c>
    </row>
    <row r="853" customHeight="1" spans="1:3">
      <c r="A853" s="1">
        <v>851</v>
      </c>
      <c r="B853" s="1" t="s">
        <v>9477</v>
      </c>
      <c r="C853" s="1" t="s">
        <v>9477</v>
      </c>
    </row>
    <row r="854" customHeight="1" spans="1:3">
      <c r="A854" s="1">
        <v>852</v>
      </c>
      <c r="B854" s="1" t="s">
        <v>9478</v>
      </c>
      <c r="C854" s="1" t="s">
        <v>9478</v>
      </c>
    </row>
    <row r="855" customHeight="1" spans="1:3">
      <c r="A855" s="1">
        <v>853</v>
      </c>
      <c r="B855" s="1" t="s">
        <v>9479</v>
      </c>
      <c r="C855" s="1" t="s">
        <v>9479</v>
      </c>
    </row>
    <row r="856" customHeight="1" spans="1:3">
      <c r="A856" s="1">
        <v>854</v>
      </c>
      <c r="B856" s="1" t="s">
        <v>9480</v>
      </c>
      <c r="C856" s="1" t="s">
        <v>9480</v>
      </c>
    </row>
    <row r="857" customHeight="1" spans="1:3">
      <c r="A857" s="1">
        <v>855</v>
      </c>
      <c r="B857" s="1" t="s">
        <v>9481</v>
      </c>
      <c r="C857" s="1" t="s">
        <v>9481</v>
      </c>
    </row>
    <row r="858" customHeight="1" spans="1:3">
      <c r="A858" s="1">
        <v>856</v>
      </c>
      <c r="B858" s="1" t="s">
        <v>9482</v>
      </c>
      <c r="C858" s="1" t="s">
        <v>9482</v>
      </c>
    </row>
    <row r="859" customHeight="1" spans="1:3">
      <c r="A859" s="1">
        <v>857</v>
      </c>
      <c r="B859" s="1" t="s">
        <v>9483</v>
      </c>
      <c r="C859" s="1" t="s">
        <v>9483</v>
      </c>
    </row>
    <row r="860" customHeight="1" spans="1:3">
      <c r="A860" s="1">
        <v>858</v>
      </c>
      <c r="B860" s="1" t="s">
        <v>9484</v>
      </c>
      <c r="C860" s="1" t="s">
        <v>9484</v>
      </c>
    </row>
    <row r="861" customHeight="1" spans="1:3">
      <c r="A861" s="1">
        <v>859</v>
      </c>
      <c r="B861" s="1" t="s">
        <v>9485</v>
      </c>
      <c r="C861" s="1" t="s">
        <v>9485</v>
      </c>
    </row>
    <row r="862" customHeight="1" spans="1:3">
      <c r="A862" s="1">
        <v>860</v>
      </c>
      <c r="B862" s="1" t="s">
        <v>9486</v>
      </c>
      <c r="C862" s="1" t="s">
        <v>9486</v>
      </c>
    </row>
    <row r="863" customHeight="1" spans="1:3">
      <c r="A863" s="1">
        <v>861</v>
      </c>
      <c r="B863" s="1" t="s">
        <v>9487</v>
      </c>
      <c r="C863" s="1" t="s">
        <v>9487</v>
      </c>
    </row>
    <row r="864" customHeight="1" spans="1:3">
      <c r="A864" s="1">
        <v>862</v>
      </c>
      <c r="B864" s="1" t="s">
        <v>9488</v>
      </c>
      <c r="C864" s="1" t="s">
        <v>9488</v>
      </c>
    </row>
    <row r="865" customHeight="1" spans="1:3">
      <c r="A865" s="1">
        <v>863</v>
      </c>
      <c r="B865" s="1" t="s">
        <v>9489</v>
      </c>
      <c r="C865" s="1" t="s">
        <v>9489</v>
      </c>
    </row>
    <row r="866" customHeight="1" spans="1:3">
      <c r="A866" s="1">
        <v>864</v>
      </c>
      <c r="B866" s="1" t="s">
        <v>9490</v>
      </c>
      <c r="C866" s="1" t="s">
        <v>9490</v>
      </c>
    </row>
    <row r="867" customHeight="1" spans="1:3">
      <c r="A867" s="1">
        <v>865</v>
      </c>
      <c r="B867" s="1" t="s">
        <v>9491</v>
      </c>
      <c r="C867" s="1" t="s">
        <v>9491</v>
      </c>
    </row>
    <row r="868" customHeight="1" spans="1:3">
      <c r="A868" s="1">
        <v>866</v>
      </c>
      <c r="B868" s="1" t="s">
        <v>9492</v>
      </c>
      <c r="C868" s="1" t="s">
        <v>9492</v>
      </c>
    </row>
    <row r="869" customHeight="1" spans="1:3">
      <c r="A869" s="1">
        <v>867</v>
      </c>
      <c r="B869" s="1" t="s">
        <v>9493</v>
      </c>
      <c r="C869" s="1" t="s">
        <v>9493</v>
      </c>
    </row>
    <row r="870" customHeight="1" spans="1:3">
      <c r="A870" s="1">
        <v>868</v>
      </c>
      <c r="B870" s="1" t="s">
        <v>9494</v>
      </c>
      <c r="C870" s="1" t="s">
        <v>9494</v>
      </c>
    </row>
    <row r="871" customHeight="1" spans="1:3">
      <c r="A871" s="1">
        <v>869</v>
      </c>
      <c r="B871" s="1" t="s">
        <v>9495</v>
      </c>
      <c r="C871" s="1" t="s">
        <v>9495</v>
      </c>
    </row>
    <row r="872" customHeight="1" spans="1:3">
      <c r="A872" s="1">
        <v>870</v>
      </c>
      <c r="B872" s="1" t="s">
        <v>9496</v>
      </c>
      <c r="C872" s="1" t="s">
        <v>9496</v>
      </c>
    </row>
    <row r="873" customHeight="1" spans="1:3">
      <c r="A873" s="1">
        <v>871</v>
      </c>
      <c r="B873" s="1" t="s">
        <v>9497</v>
      </c>
      <c r="C873" s="1" t="s">
        <v>9497</v>
      </c>
    </row>
    <row r="874" customHeight="1" spans="1:3">
      <c r="A874" s="1">
        <v>872</v>
      </c>
      <c r="B874" s="1" t="s">
        <v>9498</v>
      </c>
      <c r="C874" s="1" t="s">
        <v>9498</v>
      </c>
    </row>
    <row r="875" customHeight="1" spans="1:3">
      <c r="A875" s="1">
        <v>873</v>
      </c>
      <c r="B875" s="1" t="s">
        <v>9499</v>
      </c>
      <c r="C875" s="1" t="s">
        <v>9499</v>
      </c>
    </row>
    <row r="876" customHeight="1" spans="1:3">
      <c r="A876" s="1">
        <v>874</v>
      </c>
      <c r="B876" s="1" t="s">
        <v>9500</v>
      </c>
      <c r="C876" s="1" t="s">
        <v>9500</v>
      </c>
    </row>
    <row r="877" customHeight="1" spans="1:3">
      <c r="A877" s="1">
        <v>875</v>
      </c>
      <c r="B877" s="1" t="s">
        <v>9501</v>
      </c>
      <c r="C877" s="1" t="s">
        <v>9501</v>
      </c>
    </row>
    <row r="878" customHeight="1" spans="1:3">
      <c r="A878" s="1">
        <v>876</v>
      </c>
      <c r="B878" s="1" t="s">
        <v>9502</v>
      </c>
      <c r="C878" s="1" t="s">
        <v>9502</v>
      </c>
    </row>
    <row r="879" customHeight="1" spans="1:3">
      <c r="A879" s="1">
        <v>877</v>
      </c>
      <c r="B879" s="1" t="s">
        <v>9503</v>
      </c>
      <c r="C879" s="1" t="s">
        <v>9503</v>
      </c>
    </row>
    <row r="880" customHeight="1" spans="1:3">
      <c r="A880" s="1">
        <v>878</v>
      </c>
      <c r="B880" s="1" t="s">
        <v>9504</v>
      </c>
      <c r="C880" s="1" t="s">
        <v>9504</v>
      </c>
    </row>
    <row r="881" customHeight="1" spans="1:3">
      <c r="A881" s="1">
        <v>879</v>
      </c>
      <c r="B881" s="1" t="s">
        <v>9505</v>
      </c>
      <c r="C881" s="1" t="s">
        <v>9505</v>
      </c>
    </row>
    <row r="882" customHeight="1" spans="1:3">
      <c r="A882" s="1">
        <v>880</v>
      </c>
      <c r="B882" s="1" t="s">
        <v>9506</v>
      </c>
      <c r="C882" s="1" t="s">
        <v>9506</v>
      </c>
    </row>
    <row r="883" customHeight="1" spans="1:3">
      <c r="A883" s="1">
        <v>881</v>
      </c>
      <c r="B883" s="1" t="s">
        <v>9507</v>
      </c>
      <c r="C883" s="1" t="s">
        <v>9507</v>
      </c>
    </row>
    <row r="884" customHeight="1" spans="1:3">
      <c r="A884" s="1">
        <v>882</v>
      </c>
      <c r="B884" s="1" t="s">
        <v>9508</v>
      </c>
      <c r="C884" s="1" t="s">
        <v>9508</v>
      </c>
    </row>
    <row r="885" customHeight="1" spans="1:3">
      <c r="A885" s="1">
        <v>883</v>
      </c>
      <c r="B885" s="1" t="s">
        <v>9509</v>
      </c>
      <c r="C885" s="1" t="s">
        <v>9509</v>
      </c>
    </row>
    <row r="886" customHeight="1" spans="1:3">
      <c r="A886" s="1">
        <v>884</v>
      </c>
      <c r="B886" s="1" t="s">
        <v>9510</v>
      </c>
      <c r="C886" s="1" t="s">
        <v>9510</v>
      </c>
    </row>
    <row r="887" customHeight="1" spans="1:3">
      <c r="A887" s="1">
        <v>885</v>
      </c>
      <c r="B887" s="1" t="s">
        <v>9511</v>
      </c>
      <c r="C887" s="1" t="s">
        <v>9511</v>
      </c>
    </row>
    <row r="888" customHeight="1" spans="1:3">
      <c r="A888" s="1">
        <v>886</v>
      </c>
      <c r="B888" s="1" t="s">
        <v>9512</v>
      </c>
      <c r="C888" s="1" t="s">
        <v>9512</v>
      </c>
    </row>
    <row r="889" customHeight="1" spans="1:3">
      <c r="A889" s="1">
        <v>887</v>
      </c>
      <c r="B889" s="1" t="s">
        <v>9513</v>
      </c>
      <c r="C889" s="1" t="s">
        <v>9513</v>
      </c>
    </row>
    <row r="890" customHeight="1" spans="1:3">
      <c r="A890" s="1">
        <v>888</v>
      </c>
      <c r="B890" s="1" t="s">
        <v>9514</v>
      </c>
      <c r="C890" s="1" t="s">
        <v>9514</v>
      </c>
    </row>
    <row r="891" customHeight="1" spans="1:3">
      <c r="A891" s="1">
        <v>889</v>
      </c>
      <c r="B891" s="1" t="s">
        <v>9515</v>
      </c>
      <c r="C891" s="1" t="s">
        <v>9515</v>
      </c>
    </row>
    <row r="892" customHeight="1" spans="1:3">
      <c r="A892" s="1">
        <v>890</v>
      </c>
      <c r="B892" s="1" t="s">
        <v>9516</v>
      </c>
      <c r="C892" s="1" t="s">
        <v>9516</v>
      </c>
    </row>
    <row r="893" customHeight="1" spans="1:3">
      <c r="A893" s="1">
        <v>891</v>
      </c>
      <c r="B893" s="1" t="s">
        <v>9517</v>
      </c>
      <c r="C893" s="1" t="s">
        <v>9517</v>
      </c>
    </row>
    <row r="894" customHeight="1" spans="1:3">
      <c r="A894" s="1">
        <v>892</v>
      </c>
      <c r="B894" s="1" t="s">
        <v>9518</v>
      </c>
      <c r="C894" s="1" t="s">
        <v>9518</v>
      </c>
    </row>
    <row r="895" customHeight="1" spans="1:3">
      <c r="A895" s="1">
        <v>893</v>
      </c>
      <c r="B895" s="1" t="s">
        <v>9519</v>
      </c>
      <c r="C895" s="1" t="s">
        <v>9519</v>
      </c>
    </row>
    <row r="896" customHeight="1" spans="1:3">
      <c r="A896" s="1">
        <v>894</v>
      </c>
      <c r="B896" s="1" t="s">
        <v>9520</v>
      </c>
      <c r="C896" s="1" t="s">
        <v>9520</v>
      </c>
    </row>
    <row r="897" customHeight="1" spans="1:3">
      <c r="A897" s="1">
        <v>895</v>
      </c>
      <c r="B897" s="1" t="s">
        <v>9521</v>
      </c>
      <c r="C897" s="1" t="s">
        <v>9521</v>
      </c>
    </row>
    <row r="898" customHeight="1" spans="1:3">
      <c r="A898" s="1">
        <v>896</v>
      </c>
      <c r="B898" s="1" t="s">
        <v>9522</v>
      </c>
      <c r="C898" s="1" t="s">
        <v>9522</v>
      </c>
    </row>
    <row r="899" customHeight="1" spans="1:3">
      <c r="A899" s="1">
        <v>897</v>
      </c>
      <c r="B899" s="1" t="s">
        <v>9523</v>
      </c>
      <c r="C899" s="1" t="s">
        <v>9523</v>
      </c>
    </row>
    <row r="900" customHeight="1" spans="1:3">
      <c r="A900" s="1">
        <v>898</v>
      </c>
      <c r="B900" s="1" t="s">
        <v>9524</v>
      </c>
      <c r="C900" s="1" t="s">
        <v>9524</v>
      </c>
    </row>
    <row r="901" customHeight="1" spans="1:3">
      <c r="A901" s="1">
        <v>899</v>
      </c>
      <c r="B901" s="1" t="s">
        <v>9525</v>
      </c>
      <c r="C901" s="1" t="s">
        <v>9525</v>
      </c>
    </row>
    <row r="902" customHeight="1" spans="1:3">
      <c r="A902" s="1">
        <v>900</v>
      </c>
      <c r="B902" s="1" t="s">
        <v>9526</v>
      </c>
      <c r="C902" s="1" t="s">
        <v>9526</v>
      </c>
    </row>
    <row r="903" customHeight="1" spans="1:3">
      <c r="A903" s="1">
        <v>901</v>
      </c>
      <c r="B903" s="1" t="s">
        <v>9527</v>
      </c>
      <c r="C903" s="1" t="s">
        <v>9527</v>
      </c>
    </row>
    <row r="904" customHeight="1" spans="1:3">
      <c r="A904" s="1">
        <v>902</v>
      </c>
      <c r="B904" s="1" t="s">
        <v>9528</v>
      </c>
      <c r="C904" s="1" t="s">
        <v>9528</v>
      </c>
    </row>
    <row r="905" customHeight="1" spans="1:3">
      <c r="A905" s="1">
        <v>903</v>
      </c>
      <c r="B905" s="1" t="s">
        <v>9529</v>
      </c>
      <c r="C905" s="1" t="s">
        <v>9529</v>
      </c>
    </row>
    <row r="906" customHeight="1" spans="1:3">
      <c r="A906" s="1">
        <v>904</v>
      </c>
      <c r="B906" s="1" t="s">
        <v>9530</v>
      </c>
      <c r="C906" s="1" t="s">
        <v>9530</v>
      </c>
    </row>
    <row r="907" customHeight="1" spans="1:3">
      <c r="A907" s="1">
        <v>905</v>
      </c>
      <c r="B907" s="1" t="s">
        <v>9531</v>
      </c>
      <c r="C907" s="1" t="s">
        <v>9531</v>
      </c>
    </row>
    <row r="908" customHeight="1" spans="1:3">
      <c r="A908" s="1">
        <v>906</v>
      </c>
      <c r="B908" s="1" t="s">
        <v>9532</v>
      </c>
      <c r="C908" s="1" t="s">
        <v>9532</v>
      </c>
    </row>
    <row r="909" customHeight="1" spans="1:3">
      <c r="A909" s="1">
        <v>907</v>
      </c>
      <c r="B909" s="1" t="s">
        <v>9533</v>
      </c>
      <c r="C909" s="1" t="s">
        <v>9533</v>
      </c>
    </row>
    <row r="910" customHeight="1" spans="1:3">
      <c r="A910" s="1">
        <v>908</v>
      </c>
      <c r="B910" s="1" t="s">
        <v>9534</v>
      </c>
      <c r="C910" s="1" t="s">
        <v>9534</v>
      </c>
    </row>
    <row r="911" customHeight="1" spans="1:3">
      <c r="A911" s="1">
        <v>909</v>
      </c>
      <c r="B911" s="1" t="s">
        <v>9535</v>
      </c>
      <c r="C911" s="1" t="s">
        <v>9535</v>
      </c>
    </row>
    <row r="912" customHeight="1" spans="1:3">
      <c r="A912" s="1">
        <v>910</v>
      </c>
      <c r="B912" s="1" t="s">
        <v>9536</v>
      </c>
      <c r="C912" s="1" t="s">
        <v>9536</v>
      </c>
    </row>
    <row r="913" customHeight="1" spans="1:3">
      <c r="A913" s="1">
        <v>911</v>
      </c>
      <c r="B913" s="1" t="s">
        <v>9537</v>
      </c>
      <c r="C913" s="1" t="s">
        <v>9537</v>
      </c>
    </row>
    <row r="914" customHeight="1" spans="1:3">
      <c r="A914" s="1">
        <v>912</v>
      </c>
      <c r="B914" s="1" t="s">
        <v>9538</v>
      </c>
      <c r="C914" s="1" t="s">
        <v>9538</v>
      </c>
    </row>
    <row r="915" customHeight="1" spans="1:3">
      <c r="A915" s="1">
        <v>913</v>
      </c>
      <c r="B915" s="1" t="s">
        <v>9539</v>
      </c>
      <c r="C915" s="1" t="s">
        <v>9539</v>
      </c>
    </row>
    <row r="916" customHeight="1" spans="1:3">
      <c r="A916" s="1">
        <v>914</v>
      </c>
      <c r="B916" s="1" t="s">
        <v>9540</v>
      </c>
      <c r="C916" s="1" t="s">
        <v>9540</v>
      </c>
    </row>
    <row r="917" customHeight="1" spans="1:3">
      <c r="A917" s="1">
        <v>915</v>
      </c>
      <c r="B917" s="1" t="s">
        <v>9541</v>
      </c>
      <c r="C917" s="1" t="s">
        <v>9541</v>
      </c>
    </row>
    <row r="918" customHeight="1" spans="1:3">
      <c r="A918" s="1">
        <v>916</v>
      </c>
      <c r="B918" s="1" t="s">
        <v>9542</v>
      </c>
      <c r="C918" s="1" t="s">
        <v>9542</v>
      </c>
    </row>
    <row r="919" customHeight="1" spans="1:3">
      <c r="A919" s="1">
        <v>917</v>
      </c>
      <c r="B919" s="1" t="s">
        <v>9543</v>
      </c>
      <c r="C919" s="1" t="s">
        <v>9543</v>
      </c>
    </row>
    <row r="920" customHeight="1" spans="1:3">
      <c r="A920" s="1">
        <v>918</v>
      </c>
      <c r="B920" s="1" t="s">
        <v>9544</v>
      </c>
      <c r="C920" s="1" t="s">
        <v>9544</v>
      </c>
    </row>
    <row r="921" customHeight="1" spans="1:3">
      <c r="A921" s="1">
        <v>919</v>
      </c>
      <c r="B921" s="1" t="s">
        <v>9545</v>
      </c>
      <c r="C921" s="1" t="s">
        <v>9545</v>
      </c>
    </row>
    <row r="922" customHeight="1" spans="1:3">
      <c r="A922" s="1">
        <v>920</v>
      </c>
      <c r="B922" s="1" t="s">
        <v>9546</v>
      </c>
      <c r="C922" s="1" t="s">
        <v>9546</v>
      </c>
    </row>
    <row r="923" customHeight="1" spans="1:3">
      <c r="A923" s="1">
        <v>921</v>
      </c>
      <c r="B923" s="1" t="s">
        <v>9547</v>
      </c>
      <c r="C923" s="1" t="s">
        <v>9547</v>
      </c>
    </row>
    <row r="924" customHeight="1" spans="1:3">
      <c r="A924" s="1">
        <v>922</v>
      </c>
      <c r="B924" s="1" t="s">
        <v>9548</v>
      </c>
      <c r="C924" s="1" t="s">
        <v>9548</v>
      </c>
    </row>
    <row r="925" customHeight="1" spans="1:3">
      <c r="A925" s="1">
        <v>923</v>
      </c>
      <c r="B925" s="1" t="s">
        <v>9549</v>
      </c>
      <c r="C925" s="1" t="s">
        <v>9549</v>
      </c>
    </row>
    <row r="926" customHeight="1" spans="1:3">
      <c r="A926" s="1">
        <v>924</v>
      </c>
      <c r="B926" s="1" t="s">
        <v>9550</v>
      </c>
      <c r="C926" s="1" t="s">
        <v>9550</v>
      </c>
    </row>
    <row r="927" customHeight="1" spans="1:3">
      <c r="A927" s="1">
        <v>925</v>
      </c>
      <c r="B927" s="1" t="s">
        <v>9551</v>
      </c>
      <c r="C927" s="1" t="s">
        <v>9551</v>
      </c>
    </row>
    <row r="928" customHeight="1" spans="1:3">
      <c r="A928" s="1">
        <v>926</v>
      </c>
      <c r="B928" s="1" t="s">
        <v>9552</v>
      </c>
      <c r="C928" s="1" t="s">
        <v>9552</v>
      </c>
    </row>
    <row r="929" customHeight="1" spans="1:3">
      <c r="A929" s="1">
        <v>927</v>
      </c>
      <c r="B929" s="1" t="s">
        <v>9553</v>
      </c>
      <c r="C929" s="1" t="s">
        <v>9553</v>
      </c>
    </row>
    <row r="930" customHeight="1" spans="1:3">
      <c r="A930" s="1">
        <v>928</v>
      </c>
      <c r="B930" s="1" t="s">
        <v>9554</v>
      </c>
      <c r="C930" s="1" t="s">
        <v>9554</v>
      </c>
    </row>
    <row r="931" customHeight="1" spans="1:3">
      <c r="A931" s="1">
        <v>929</v>
      </c>
      <c r="B931" s="1" t="s">
        <v>9555</v>
      </c>
      <c r="C931" s="1" t="s">
        <v>9555</v>
      </c>
    </row>
    <row r="932" customHeight="1" spans="1:3">
      <c r="A932" s="1">
        <v>930</v>
      </c>
      <c r="B932" s="1" t="s">
        <v>9556</v>
      </c>
      <c r="C932" s="1" t="s">
        <v>9556</v>
      </c>
    </row>
    <row r="933" customHeight="1" spans="1:3">
      <c r="A933" s="1">
        <v>931</v>
      </c>
      <c r="B933" s="1" t="s">
        <v>9557</v>
      </c>
      <c r="C933" s="1" t="s">
        <v>9557</v>
      </c>
    </row>
    <row r="934" customHeight="1" spans="1:3">
      <c r="A934" s="1">
        <v>932</v>
      </c>
      <c r="B934" s="1" t="s">
        <v>9558</v>
      </c>
      <c r="C934" s="1" t="s">
        <v>9558</v>
      </c>
    </row>
    <row r="935" customHeight="1" spans="1:3">
      <c r="A935" s="1">
        <v>933</v>
      </c>
      <c r="B935" s="1" t="s">
        <v>9559</v>
      </c>
      <c r="C935" s="1" t="s">
        <v>9559</v>
      </c>
    </row>
    <row r="936" customHeight="1" spans="1:3">
      <c r="A936" s="1">
        <v>934</v>
      </c>
      <c r="B936" s="1" t="s">
        <v>9560</v>
      </c>
      <c r="C936" s="1" t="s">
        <v>9560</v>
      </c>
    </row>
    <row r="937" customHeight="1" spans="1:3">
      <c r="A937" s="1">
        <v>935</v>
      </c>
      <c r="B937" s="1" t="s">
        <v>9561</v>
      </c>
      <c r="C937" s="1" t="s">
        <v>9561</v>
      </c>
    </row>
    <row r="938" customHeight="1" spans="1:3">
      <c r="A938" s="1">
        <v>936</v>
      </c>
      <c r="B938" s="1" t="s">
        <v>9562</v>
      </c>
      <c r="C938" s="1" t="s">
        <v>9562</v>
      </c>
    </row>
    <row r="939" customHeight="1" spans="1:3">
      <c r="A939" s="1">
        <v>937</v>
      </c>
      <c r="B939" s="1" t="s">
        <v>9563</v>
      </c>
      <c r="C939" s="1" t="s">
        <v>9563</v>
      </c>
    </row>
    <row r="940" customHeight="1" spans="1:3">
      <c r="A940" s="1">
        <v>938</v>
      </c>
      <c r="B940" s="1" t="s">
        <v>9564</v>
      </c>
      <c r="C940" s="1" t="s">
        <v>9564</v>
      </c>
    </row>
    <row r="941" customHeight="1" spans="1:3">
      <c r="A941" s="1">
        <v>939</v>
      </c>
      <c r="B941" s="1" t="s">
        <v>9565</v>
      </c>
      <c r="C941" s="1" t="s">
        <v>9565</v>
      </c>
    </row>
    <row r="942" customHeight="1" spans="1:3">
      <c r="A942" s="1">
        <v>940</v>
      </c>
      <c r="B942" s="1" t="s">
        <v>9566</v>
      </c>
      <c r="C942" s="1" t="s">
        <v>9566</v>
      </c>
    </row>
    <row r="943" customHeight="1" spans="1:3">
      <c r="A943" s="1">
        <v>941</v>
      </c>
      <c r="B943" s="1" t="s">
        <v>9567</v>
      </c>
      <c r="C943" s="1" t="s">
        <v>9567</v>
      </c>
    </row>
    <row r="944" customHeight="1" spans="1:3">
      <c r="A944" s="1">
        <v>942</v>
      </c>
      <c r="B944" s="1" t="s">
        <v>9568</v>
      </c>
      <c r="C944" s="1" t="s">
        <v>9568</v>
      </c>
    </row>
    <row r="945" customHeight="1" spans="1:3">
      <c r="A945" s="1">
        <v>943</v>
      </c>
      <c r="B945" s="1" t="s">
        <v>9569</v>
      </c>
      <c r="C945" s="1" t="s">
        <v>9569</v>
      </c>
    </row>
    <row r="946" customHeight="1" spans="1:3">
      <c r="A946" s="1">
        <v>944</v>
      </c>
      <c r="B946" s="1" t="s">
        <v>9570</v>
      </c>
      <c r="C946" s="1" t="s">
        <v>9570</v>
      </c>
    </row>
    <row r="947" customHeight="1" spans="1:3">
      <c r="A947" s="1">
        <v>945</v>
      </c>
      <c r="B947" s="1" t="s">
        <v>9571</v>
      </c>
      <c r="C947" s="1" t="s">
        <v>9571</v>
      </c>
    </row>
    <row r="948" customHeight="1" spans="1:3">
      <c r="A948" s="1">
        <v>946</v>
      </c>
      <c r="B948" s="1" t="s">
        <v>9572</v>
      </c>
      <c r="C948" s="1" t="s">
        <v>9572</v>
      </c>
    </row>
    <row r="949" customHeight="1" spans="1:3">
      <c r="A949" s="1">
        <v>947</v>
      </c>
      <c r="B949" s="1" t="s">
        <v>9573</v>
      </c>
      <c r="C949" s="1" t="s">
        <v>9573</v>
      </c>
    </row>
    <row r="950" customHeight="1" spans="1:3">
      <c r="A950" s="1">
        <v>948</v>
      </c>
      <c r="B950" s="1" t="s">
        <v>9574</v>
      </c>
      <c r="C950" s="1" t="s">
        <v>9574</v>
      </c>
    </row>
    <row r="951" customHeight="1" spans="1:3">
      <c r="A951" s="1">
        <v>949</v>
      </c>
      <c r="B951" s="1" t="s">
        <v>9575</v>
      </c>
      <c r="C951" s="1" t="s">
        <v>9575</v>
      </c>
    </row>
    <row r="952" customHeight="1" spans="1:3">
      <c r="A952" s="1">
        <v>950</v>
      </c>
      <c r="B952" s="1" t="s">
        <v>9576</v>
      </c>
      <c r="C952" s="1" t="s">
        <v>9576</v>
      </c>
    </row>
    <row r="953" customHeight="1" spans="1:3">
      <c r="A953" s="1">
        <v>951</v>
      </c>
      <c r="B953" s="1" t="s">
        <v>9577</v>
      </c>
      <c r="C953" s="1" t="s">
        <v>9577</v>
      </c>
    </row>
    <row r="954" customHeight="1" spans="1:3">
      <c r="A954" s="1">
        <v>952</v>
      </c>
      <c r="B954" s="1" t="s">
        <v>9578</v>
      </c>
      <c r="C954" s="1" t="s">
        <v>9578</v>
      </c>
    </row>
    <row r="955" customHeight="1" spans="1:3">
      <c r="A955" s="1">
        <v>953</v>
      </c>
      <c r="B955" s="1" t="s">
        <v>9579</v>
      </c>
      <c r="C955" s="1" t="s">
        <v>9579</v>
      </c>
    </row>
    <row r="956" customHeight="1" spans="1:3">
      <c r="A956" s="1">
        <v>954</v>
      </c>
      <c r="B956" s="1" t="s">
        <v>9580</v>
      </c>
      <c r="C956" s="1" t="s">
        <v>9580</v>
      </c>
    </row>
    <row r="957" customHeight="1" spans="1:3">
      <c r="A957" s="1">
        <v>955</v>
      </c>
      <c r="B957" s="1" t="s">
        <v>9581</v>
      </c>
      <c r="C957" s="1" t="s">
        <v>9581</v>
      </c>
    </row>
    <row r="958" customHeight="1" spans="1:3">
      <c r="A958" s="1">
        <v>956</v>
      </c>
      <c r="B958" s="1" t="s">
        <v>9582</v>
      </c>
      <c r="C958" s="1" t="s">
        <v>9582</v>
      </c>
    </row>
    <row r="959" customHeight="1" spans="1:3">
      <c r="A959" s="1">
        <v>957</v>
      </c>
      <c r="B959" s="1" t="s">
        <v>9583</v>
      </c>
      <c r="C959" s="1" t="s">
        <v>9583</v>
      </c>
    </row>
    <row r="960" customHeight="1" spans="1:3">
      <c r="A960" s="1">
        <v>958</v>
      </c>
      <c r="B960" s="1" t="s">
        <v>9584</v>
      </c>
      <c r="C960" s="1" t="s">
        <v>9584</v>
      </c>
    </row>
    <row r="961" customHeight="1" spans="1:3">
      <c r="A961" s="1">
        <v>959</v>
      </c>
      <c r="B961" s="1" t="s">
        <v>9585</v>
      </c>
      <c r="C961" s="1" t="s">
        <v>9585</v>
      </c>
    </row>
    <row r="962" customHeight="1" spans="1:3">
      <c r="A962" s="1">
        <v>960</v>
      </c>
      <c r="B962" s="1" t="s">
        <v>9586</v>
      </c>
      <c r="C962" s="1" t="s">
        <v>9586</v>
      </c>
    </row>
    <row r="963" customHeight="1" spans="1:3">
      <c r="A963" s="1">
        <v>961</v>
      </c>
      <c r="B963" s="1" t="s">
        <v>9587</v>
      </c>
      <c r="C963" s="1" t="s">
        <v>9587</v>
      </c>
    </row>
    <row r="964" customHeight="1" spans="1:3">
      <c r="A964" s="1">
        <v>962</v>
      </c>
      <c r="B964" s="1" t="s">
        <v>9588</v>
      </c>
      <c r="C964" s="1" t="s">
        <v>9588</v>
      </c>
    </row>
    <row r="965" customHeight="1" spans="1:3">
      <c r="A965" s="1">
        <v>963</v>
      </c>
      <c r="B965" s="1" t="s">
        <v>9589</v>
      </c>
      <c r="C965" s="1" t="s">
        <v>9589</v>
      </c>
    </row>
    <row r="966" customHeight="1" spans="1:3">
      <c r="A966" s="1">
        <v>964</v>
      </c>
      <c r="B966" s="1" t="s">
        <v>9590</v>
      </c>
      <c r="C966" s="1" t="s">
        <v>9590</v>
      </c>
    </row>
    <row r="967" customHeight="1" spans="1:3">
      <c r="A967" s="1">
        <v>965</v>
      </c>
      <c r="B967" s="1" t="s">
        <v>9591</v>
      </c>
      <c r="C967" s="1" t="s">
        <v>9591</v>
      </c>
    </row>
    <row r="968" customHeight="1" spans="1:3">
      <c r="A968" s="1">
        <v>966</v>
      </c>
      <c r="B968" s="1" t="s">
        <v>9592</v>
      </c>
      <c r="C968" s="1" t="s">
        <v>9592</v>
      </c>
    </row>
    <row r="969" customHeight="1" spans="1:3">
      <c r="A969" s="1">
        <v>967</v>
      </c>
      <c r="B969" s="1" t="s">
        <v>9593</v>
      </c>
      <c r="C969" s="1" t="s">
        <v>9593</v>
      </c>
    </row>
    <row r="970" customHeight="1" spans="1:3">
      <c r="A970" s="1">
        <v>968</v>
      </c>
      <c r="B970" s="1" t="s">
        <v>9594</v>
      </c>
      <c r="C970" s="1" t="s">
        <v>9594</v>
      </c>
    </row>
    <row r="971" customHeight="1" spans="1:3">
      <c r="A971" s="1">
        <v>969</v>
      </c>
      <c r="B971" s="1" t="s">
        <v>9595</v>
      </c>
      <c r="C971" s="1" t="s">
        <v>9595</v>
      </c>
    </row>
    <row r="972" customHeight="1" spans="1:3">
      <c r="A972" s="1">
        <v>970</v>
      </c>
      <c r="B972" s="1" t="s">
        <v>9596</v>
      </c>
      <c r="C972" s="1" t="s">
        <v>9596</v>
      </c>
    </row>
    <row r="973" customHeight="1" spans="1:3">
      <c r="A973" s="1">
        <v>971</v>
      </c>
      <c r="B973" s="1" t="s">
        <v>9597</v>
      </c>
      <c r="C973" s="1" t="s">
        <v>9597</v>
      </c>
    </row>
    <row r="974" customHeight="1" spans="1:3">
      <c r="A974" s="1">
        <v>972</v>
      </c>
      <c r="B974" s="1" t="s">
        <v>9598</v>
      </c>
      <c r="C974" s="1" t="s">
        <v>9598</v>
      </c>
    </row>
    <row r="975" customHeight="1" spans="1:3">
      <c r="A975" s="1">
        <v>973</v>
      </c>
      <c r="B975" s="1" t="s">
        <v>9599</v>
      </c>
      <c r="C975" s="1" t="s">
        <v>9599</v>
      </c>
    </row>
    <row r="976" customHeight="1" spans="1:3">
      <c r="A976" s="1">
        <v>974</v>
      </c>
      <c r="B976" s="1" t="s">
        <v>9600</v>
      </c>
      <c r="C976" s="1" t="s">
        <v>9600</v>
      </c>
    </row>
    <row r="977" customHeight="1" spans="1:3">
      <c r="A977" s="1">
        <v>975</v>
      </c>
      <c r="B977" s="1" t="s">
        <v>9601</v>
      </c>
      <c r="C977" s="1" t="s">
        <v>9601</v>
      </c>
    </row>
    <row r="978" customHeight="1" spans="1:3">
      <c r="A978" s="1">
        <v>976</v>
      </c>
      <c r="B978" s="1" t="s">
        <v>9602</v>
      </c>
      <c r="C978" s="1" t="s">
        <v>9602</v>
      </c>
    </row>
    <row r="979" customHeight="1" spans="1:3">
      <c r="A979" s="1">
        <v>977</v>
      </c>
      <c r="B979" s="1" t="s">
        <v>9603</v>
      </c>
      <c r="C979" s="1" t="s">
        <v>9603</v>
      </c>
    </row>
    <row r="980" customHeight="1" spans="1:3">
      <c r="A980" s="1">
        <v>978</v>
      </c>
      <c r="B980" s="1" t="s">
        <v>9604</v>
      </c>
      <c r="C980" s="1" t="s">
        <v>9604</v>
      </c>
    </row>
    <row r="981" customHeight="1" spans="1:3">
      <c r="A981" s="1">
        <v>979</v>
      </c>
      <c r="B981" s="1" t="s">
        <v>9605</v>
      </c>
      <c r="C981" s="1" t="s">
        <v>9605</v>
      </c>
    </row>
    <row r="982" customHeight="1" spans="1:3">
      <c r="A982" s="1">
        <v>980</v>
      </c>
      <c r="B982" s="1" t="s">
        <v>9606</v>
      </c>
      <c r="C982" s="1" t="s">
        <v>9606</v>
      </c>
    </row>
    <row r="983" customHeight="1" spans="1:3">
      <c r="A983" s="1">
        <v>981</v>
      </c>
      <c r="B983" s="1" t="s">
        <v>9607</v>
      </c>
      <c r="C983" s="1" t="s">
        <v>9607</v>
      </c>
    </row>
    <row r="984" customHeight="1" spans="1:3">
      <c r="A984" s="1">
        <v>982</v>
      </c>
      <c r="B984" s="1" t="s">
        <v>9608</v>
      </c>
      <c r="C984" s="1" t="s">
        <v>9608</v>
      </c>
    </row>
    <row r="985" customHeight="1" spans="1:3">
      <c r="A985" s="1">
        <v>983</v>
      </c>
      <c r="B985" s="1" t="s">
        <v>9609</v>
      </c>
      <c r="C985" s="1" t="s">
        <v>9609</v>
      </c>
    </row>
    <row r="986" customHeight="1" spans="1:3">
      <c r="A986" s="1">
        <v>984</v>
      </c>
      <c r="B986" s="1" t="s">
        <v>9610</v>
      </c>
      <c r="C986" s="1" t="s">
        <v>9610</v>
      </c>
    </row>
    <row r="987" customHeight="1" spans="1:3">
      <c r="A987" s="1">
        <v>985</v>
      </c>
      <c r="B987" s="1" t="s">
        <v>9611</v>
      </c>
      <c r="C987" s="1" t="s">
        <v>9611</v>
      </c>
    </row>
    <row r="988" customHeight="1" spans="1:3">
      <c r="A988" s="1">
        <v>986</v>
      </c>
      <c r="B988" s="1" t="s">
        <v>9612</v>
      </c>
      <c r="C988" s="1" t="s">
        <v>9612</v>
      </c>
    </row>
    <row r="989" customHeight="1" spans="1:3">
      <c r="A989" s="1">
        <v>987</v>
      </c>
      <c r="B989" s="1" t="s">
        <v>9613</v>
      </c>
      <c r="C989" s="1" t="s">
        <v>9613</v>
      </c>
    </row>
    <row r="990" customHeight="1" spans="1:3">
      <c r="A990" s="1">
        <v>988</v>
      </c>
      <c r="B990" s="1" t="s">
        <v>9614</v>
      </c>
      <c r="C990" s="1" t="s">
        <v>9614</v>
      </c>
    </row>
    <row r="991" customHeight="1" spans="1:3">
      <c r="A991" s="1">
        <v>989</v>
      </c>
      <c r="B991" s="1" t="s">
        <v>9615</v>
      </c>
      <c r="C991" s="1" t="s">
        <v>9615</v>
      </c>
    </row>
    <row r="992" customHeight="1" spans="1:3">
      <c r="A992" s="1">
        <v>990</v>
      </c>
      <c r="B992" s="1" t="s">
        <v>9616</v>
      </c>
      <c r="C992" s="1" t="s">
        <v>9616</v>
      </c>
    </row>
    <row r="993" customHeight="1" spans="1:3">
      <c r="A993" s="1">
        <v>991</v>
      </c>
      <c r="B993" s="1" t="s">
        <v>9617</v>
      </c>
      <c r="C993" s="1" t="s">
        <v>9617</v>
      </c>
    </row>
    <row r="994" customHeight="1" spans="1:3">
      <c r="A994" s="1">
        <v>992</v>
      </c>
      <c r="B994" s="1" t="s">
        <v>9618</v>
      </c>
      <c r="C994" s="1" t="s">
        <v>9618</v>
      </c>
    </row>
    <row r="995" customHeight="1" spans="1:3">
      <c r="A995" s="1">
        <v>993</v>
      </c>
      <c r="B995" s="1" t="s">
        <v>9619</v>
      </c>
      <c r="C995" s="1" t="s">
        <v>9619</v>
      </c>
    </row>
    <row r="996" customHeight="1" spans="1:3">
      <c r="A996" s="1">
        <v>994</v>
      </c>
      <c r="B996" s="1" t="s">
        <v>9620</v>
      </c>
      <c r="C996" s="1" t="s">
        <v>9620</v>
      </c>
    </row>
    <row r="997" customHeight="1" spans="1:3">
      <c r="A997" s="1">
        <v>995</v>
      </c>
      <c r="B997" s="1" t="s">
        <v>9621</v>
      </c>
      <c r="C997" s="1" t="s">
        <v>9621</v>
      </c>
    </row>
    <row r="998" customHeight="1" spans="1:3">
      <c r="A998" s="1">
        <v>996</v>
      </c>
      <c r="B998" s="1" t="s">
        <v>9622</v>
      </c>
      <c r="C998" s="1" t="s">
        <v>9622</v>
      </c>
    </row>
    <row r="999" customHeight="1" spans="1:3">
      <c r="A999" s="1">
        <v>997</v>
      </c>
      <c r="B999" s="1" t="s">
        <v>9623</v>
      </c>
      <c r="C999" s="1" t="s">
        <v>9623</v>
      </c>
    </row>
    <row r="1000" customHeight="1" spans="1:3">
      <c r="A1000" s="1">
        <v>998</v>
      </c>
      <c r="B1000" s="1" t="s">
        <v>9624</v>
      </c>
      <c r="C1000" s="1" t="s">
        <v>9624</v>
      </c>
    </row>
    <row r="1001" customHeight="1" spans="1:3">
      <c r="A1001" s="1">
        <v>999</v>
      </c>
      <c r="B1001" s="1" t="s">
        <v>9625</v>
      </c>
      <c r="C1001" s="1" t="s">
        <v>9625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089"/>
  <sheetViews>
    <sheetView showGridLines="0" tabSelected="1" topLeftCell="B1" workbookViewId="0">
      <pane ySplit="2" topLeftCell="A377" activePane="bottomLeft" state="frozen"/>
      <selection/>
      <selection pane="bottomLeft" activeCell="T389" sqref="T389"/>
    </sheetView>
  </sheetViews>
  <sheetFormatPr defaultColWidth="8.67619047619048" defaultRowHeight="15"/>
  <cols>
    <col min="1" max="1" width="19.7142857142857" style="1" customWidth="1"/>
    <col min="2" max="2" width="14.8571428571429" style="1" customWidth="1"/>
    <col min="3" max="3" width="24.4285714285714" style="1" customWidth="1"/>
    <col min="4" max="4" width="12.8571428571429" style="1" customWidth="1"/>
    <col min="5" max="5" width="14.2857142857143" style="1" customWidth="1"/>
    <col min="6" max="6" width="60.2857142857143" style="1" customWidth="1"/>
    <col min="7" max="7" width="18.1428571428571" style="1" customWidth="1"/>
    <col min="8" max="8" width="12.7142857142857" style="1" customWidth="1"/>
    <col min="9" max="9" width="10.4285714285714" style="1" customWidth="1"/>
    <col min="10" max="10" width="22.5714285714286" style="1" customWidth="1"/>
    <col min="11" max="11" width="15.4285714285714" style="47" customWidth="1"/>
    <col min="12" max="12" width="7" style="1" hidden="1" customWidth="1"/>
    <col min="13" max="13" width="9" style="1" hidden="1" customWidth="1"/>
    <col min="14" max="14" width="10" style="1" hidden="1" customWidth="1"/>
    <col min="15" max="17" width="9" style="1" hidden="1" customWidth="1"/>
    <col min="18" max="18" width="6" style="1" hidden="1" customWidth="1"/>
    <col min="19" max="19" width="32.1428571428571" style="1" customWidth="1"/>
    <col min="20" max="20" width="22" style="1" customWidth="1"/>
    <col min="21" max="21" width="13" style="1" customWidth="1"/>
    <col min="22" max="23" width="8.67619047619048" customWidth="1"/>
  </cols>
  <sheetData>
    <row r="1" ht="35" customHeight="1" spans="1:21">
      <c r="A1" s="23" t="s">
        <v>9626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4"/>
      <c r="T1" s="24"/>
      <c r="U1" s="24"/>
    </row>
    <row r="2" ht="35" customHeight="1" spans="1:21">
      <c r="A2" s="25" t="s">
        <v>4789</v>
      </c>
      <c r="B2" s="25" t="s">
        <v>4782</v>
      </c>
      <c r="C2" s="26" t="s">
        <v>9627</v>
      </c>
      <c r="D2" s="25" t="s">
        <v>9628</v>
      </c>
      <c r="E2" s="25" t="s">
        <v>9629</v>
      </c>
      <c r="F2" s="25" t="s">
        <v>9630</v>
      </c>
      <c r="G2" s="25" t="s">
        <v>9631</v>
      </c>
      <c r="H2" s="25" t="s">
        <v>9632</v>
      </c>
      <c r="I2" s="25" t="s">
        <v>9633</v>
      </c>
      <c r="J2" s="25" t="s">
        <v>9634</v>
      </c>
      <c r="K2" s="25" t="s">
        <v>9635</v>
      </c>
      <c r="L2" s="25" t="s">
        <v>108</v>
      </c>
      <c r="M2" s="25" t="s">
        <v>4790</v>
      </c>
      <c r="N2" s="25" t="s">
        <v>4791</v>
      </c>
      <c r="O2" s="25" t="s">
        <v>4792</v>
      </c>
      <c r="P2" s="25" t="s">
        <v>4793</v>
      </c>
      <c r="Q2" s="25" t="s">
        <v>4794</v>
      </c>
      <c r="R2" s="25" t="s">
        <v>4795</v>
      </c>
      <c r="S2" s="25" t="s">
        <v>9636</v>
      </c>
      <c r="T2" s="25" t="s">
        <v>7248</v>
      </c>
      <c r="U2" s="25" t="s">
        <v>9637</v>
      </c>
    </row>
    <row r="3" ht="35" customHeight="1" spans="1:21">
      <c r="A3" s="48"/>
      <c r="B3" s="28" t="s">
        <v>9638</v>
      </c>
      <c r="C3" s="48"/>
      <c r="D3" s="48"/>
      <c r="E3" s="48"/>
      <c r="F3" s="48"/>
      <c r="G3" s="48"/>
      <c r="H3" s="48"/>
      <c r="I3" s="48"/>
      <c r="J3" s="48"/>
      <c r="K3" s="49"/>
      <c r="L3" s="48"/>
      <c r="M3" s="48"/>
      <c r="N3" s="48"/>
      <c r="O3" s="48"/>
      <c r="P3" s="48"/>
      <c r="Q3" s="48"/>
      <c r="R3" s="48"/>
      <c r="S3" s="50"/>
      <c r="T3" s="27"/>
      <c r="U3" s="24" t="str">
        <f t="shared" ref="U3:U20" si="0">IF($C3="","",B3&amp;" "&amp;C3&amp;" · ĐK"&amp;D3&amp;IF(E3=""," "," "&amp;E3)&amp;IF(K3=""," "," - "&amp;K3))</f>
        <v/>
      </c>
    </row>
    <row r="4" ht="35" customHeight="1" spans="1:21">
      <c r="A4" s="51" t="s">
        <v>9639</v>
      </c>
      <c r="B4" s="52" t="s">
        <v>119</v>
      </c>
      <c r="C4" s="53" t="s">
        <v>9640</v>
      </c>
      <c r="D4" s="52">
        <v>90</v>
      </c>
      <c r="E4" s="52" t="s">
        <v>8488</v>
      </c>
      <c r="F4" s="53" t="s">
        <v>9641</v>
      </c>
      <c r="G4" s="52" t="s">
        <v>9642</v>
      </c>
      <c r="H4" s="52">
        <v>38.5</v>
      </c>
      <c r="I4" s="52">
        <v>104</v>
      </c>
      <c r="J4" s="52" t="s">
        <v>9643</v>
      </c>
      <c r="K4" s="54" t="s">
        <v>8518</v>
      </c>
      <c r="L4" s="52" t="s">
        <v>9644</v>
      </c>
      <c r="M4" s="55"/>
      <c r="N4" s="55"/>
      <c r="O4" s="55"/>
      <c r="P4" s="55"/>
      <c r="Q4" s="55"/>
      <c r="R4" s="52" t="s">
        <v>4803</v>
      </c>
      <c r="S4" s="27"/>
      <c r="T4" s="27"/>
      <c r="U4" s="24" t="str">
        <f t="shared" si="0"/>
        <v>HINO DM100 · ĐK90 (A) - IZUMI</v>
      </c>
    </row>
    <row r="5" ht="35" customHeight="1" spans="1:21">
      <c r="A5" s="51" t="s">
        <v>9645</v>
      </c>
      <c r="B5" s="30" t="s">
        <v>119</v>
      </c>
      <c r="C5" s="27" t="s">
        <v>9640</v>
      </c>
      <c r="D5" s="30">
        <v>90</v>
      </c>
      <c r="E5" s="30" t="s">
        <v>8488</v>
      </c>
      <c r="F5" s="27" t="s">
        <v>9641</v>
      </c>
      <c r="G5" s="30" t="s">
        <v>9642</v>
      </c>
      <c r="H5" s="30">
        <v>38.5</v>
      </c>
      <c r="I5" s="30">
        <v>104</v>
      </c>
      <c r="J5" s="30" t="s">
        <v>9643</v>
      </c>
      <c r="K5" s="56" t="s">
        <v>8516</v>
      </c>
      <c r="L5" s="30" t="s">
        <v>9644</v>
      </c>
      <c r="M5" s="29"/>
      <c r="N5" s="29"/>
      <c r="O5" s="29"/>
      <c r="P5" s="29"/>
      <c r="Q5" s="29"/>
      <c r="R5" s="30" t="s">
        <v>4803</v>
      </c>
      <c r="S5" s="27"/>
      <c r="T5" s="27"/>
      <c r="U5" s="24" t="str">
        <f t="shared" si="0"/>
        <v>HINO DM100 · ĐK90 (A) - IKAZU</v>
      </c>
    </row>
    <row r="6" ht="35" customHeight="1" spans="1:21">
      <c r="A6" s="51" t="s">
        <v>9646</v>
      </c>
      <c r="B6" s="52" t="s">
        <v>119</v>
      </c>
      <c r="C6" s="53" t="s">
        <v>5500</v>
      </c>
      <c r="D6" s="52">
        <v>97</v>
      </c>
      <c r="E6" s="52" t="s">
        <v>9647</v>
      </c>
      <c r="F6" s="53" t="s">
        <v>9641</v>
      </c>
      <c r="G6" s="52" t="s">
        <v>9648</v>
      </c>
      <c r="H6" s="52">
        <v>42</v>
      </c>
      <c r="I6" s="52">
        <v>112</v>
      </c>
      <c r="J6" s="52" t="s">
        <v>9643</v>
      </c>
      <c r="K6" s="54" t="s">
        <v>8516</v>
      </c>
      <c r="L6" s="52" t="s">
        <v>9644</v>
      </c>
      <c r="M6" s="55"/>
      <c r="N6" s="55"/>
      <c r="O6" s="55"/>
      <c r="P6" s="55"/>
      <c r="Q6" s="55"/>
      <c r="R6" s="52" t="s">
        <v>4803</v>
      </c>
      <c r="S6" s="27"/>
      <c r="T6" s="27"/>
      <c r="U6" s="24" t="str">
        <f t="shared" si="0"/>
        <v>HINO EC100 · ĐK97 0 kiềng gang - IKAZU</v>
      </c>
    </row>
    <row r="7" ht="35" customHeight="1" spans="1:21">
      <c r="A7" s="51" t="s">
        <v>9649</v>
      </c>
      <c r="B7" s="30" t="s">
        <v>119</v>
      </c>
      <c r="C7" s="27" t="s">
        <v>9650</v>
      </c>
      <c r="D7" s="30">
        <v>104</v>
      </c>
      <c r="E7" s="30" t="s">
        <v>8488</v>
      </c>
      <c r="F7" s="27" t="s">
        <v>9651</v>
      </c>
      <c r="G7" s="30" t="s">
        <v>9652</v>
      </c>
      <c r="H7" s="30">
        <v>44</v>
      </c>
      <c r="I7" s="30">
        <v>109</v>
      </c>
      <c r="J7" s="30" t="s">
        <v>9653</v>
      </c>
      <c r="K7" s="56" t="s">
        <v>8518</v>
      </c>
      <c r="L7" s="30" t="s">
        <v>9654</v>
      </c>
      <c r="M7" s="29"/>
      <c r="N7" s="29"/>
      <c r="O7" s="29"/>
      <c r="P7" s="29"/>
      <c r="Q7" s="29"/>
      <c r="R7" s="30" t="s">
        <v>4803</v>
      </c>
      <c r="S7" s="27"/>
      <c r="T7" s="27"/>
      <c r="U7" s="24" t="str">
        <f t="shared" si="0"/>
        <v>HINO W04C-T/W06C-T · ĐK104 (A) - IZUMI</v>
      </c>
    </row>
    <row r="8" ht="35" customHeight="1" spans="1:21">
      <c r="A8" s="51" t="s">
        <v>9655</v>
      </c>
      <c r="B8" s="52" t="s">
        <v>119</v>
      </c>
      <c r="C8" s="53" t="s">
        <v>9656</v>
      </c>
      <c r="D8" s="52">
        <v>104</v>
      </c>
      <c r="E8" s="52" t="s">
        <v>8488</v>
      </c>
      <c r="F8" s="53" t="s">
        <v>9657</v>
      </c>
      <c r="G8" s="52" t="s">
        <v>9658</v>
      </c>
      <c r="H8" s="52">
        <v>45</v>
      </c>
      <c r="I8" s="52">
        <v>108.5</v>
      </c>
      <c r="J8" s="52" t="s">
        <v>9659</v>
      </c>
      <c r="K8" s="54" t="s">
        <v>8518</v>
      </c>
      <c r="L8" s="52" t="s">
        <v>9654</v>
      </c>
      <c r="M8" s="55"/>
      <c r="N8" s="55"/>
      <c r="O8" s="55"/>
      <c r="P8" s="55"/>
      <c r="Q8" s="55"/>
      <c r="R8" s="52" t="s">
        <v>4803</v>
      </c>
      <c r="S8" s="27"/>
      <c r="T8" s="27"/>
      <c r="U8" s="24" t="str">
        <f t="shared" si="0"/>
        <v>HINO W04D · ĐK104 (A) - IZUMI</v>
      </c>
    </row>
    <row r="9" ht="35" customHeight="1" spans="1:21">
      <c r="A9" s="51" t="s">
        <v>9660</v>
      </c>
      <c r="B9" s="30" t="s">
        <v>119</v>
      </c>
      <c r="C9" s="27" t="s">
        <v>9661</v>
      </c>
      <c r="D9" s="30">
        <v>104</v>
      </c>
      <c r="E9" s="30" t="s">
        <v>8488</v>
      </c>
      <c r="F9" s="27" t="s">
        <v>9662</v>
      </c>
      <c r="G9" s="30" t="s">
        <v>9652</v>
      </c>
      <c r="H9" s="30">
        <v>41.5</v>
      </c>
      <c r="I9" s="30">
        <v>106</v>
      </c>
      <c r="J9" s="30" t="s">
        <v>9663</v>
      </c>
      <c r="K9" s="56" t="s">
        <v>8516</v>
      </c>
      <c r="L9" s="30" t="s">
        <v>9654</v>
      </c>
      <c r="M9" s="29"/>
      <c r="N9" s="29"/>
      <c r="O9" s="29"/>
      <c r="P9" s="29"/>
      <c r="Q9" s="29"/>
      <c r="R9" s="30" t="s">
        <v>4803</v>
      </c>
      <c r="S9" s="27" t="s">
        <v>9664</v>
      </c>
      <c r="T9" s="27"/>
      <c r="U9" s="24" t="str">
        <f t="shared" si="0"/>
        <v>HINO W04D-T · ĐK104 (A) - IKAZU</v>
      </c>
    </row>
    <row r="10" ht="35" customHeight="1" spans="1:21">
      <c r="A10" s="51"/>
      <c r="B10" s="52" t="s">
        <v>119</v>
      </c>
      <c r="C10" s="53" t="s">
        <v>9665</v>
      </c>
      <c r="D10" s="52">
        <v>104</v>
      </c>
      <c r="E10" s="52" t="s">
        <v>8488</v>
      </c>
      <c r="F10" s="53" t="s">
        <v>9657</v>
      </c>
      <c r="G10" s="52" t="s">
        <v>9652</v>
      </c>
      <c r="H10" s="52">
        <v>41.5</v>
      </c>
      <c r="I10" s="52">
        <v>106</v>
      </c>
      <c r="J10" s="52" t="s">
        <v>9666</v>
      </c>
      <c r="K10" s="54"/>
      <c r="L10" s="52" t="s">
        <v>9654</v>
      </c>
      <c r="M10" s="55"/>
      <c r="N10" s="55"/>
      <c r="O10" s="55"/>
      <c r="P10" s="55"/>
      <c r="Q10" s="55"/>
      <c r="R10" s="52" t="s">
        <v>4803</v>
      </c>
      <c r="S10" s="27"/>
      <c r="T10" s="27"/>
      <c r="U10" s="24" t="str">
        <f t="shared" si="0"/>
        <v>HINO W04DT-NEW · ĐK104 (A) </v>
      </c>
    </row>
    <row r="11" ht="35" customHeight="1" spans="1:21">
      <c r="A11" s="51"/>
      <c r="B11" s="30" t="s">
        <v>119</v>
      </c>
      <c r="C11" s="27" t="s">
        <v>9667</v>
      </c>
      <c r="D11" s="30">
        <v>104</v>
      </c>
      <c r="E11" s="30" t="s">
        <v>8488</v>
      </c>
      <c r="F11" s="27" t="s">
        <v>9657</v>
      </c>
      <c r="G11" s="30" t="s">
        <v>9658</v>
      </c>
      <c r="H11" s="30">
        <v>43</v>
      </c>
      <c r="I11" s="30">
        <v>106</v>
      </c>
      <c r="J11" s="30" t="s">
        <v>9659</v>
      </c>
      <c r="K11" s="56"/>
      <c r="L11" s="30" t="s">
        <v>9654</v>
      </c>
      <c r="M11" s="29"/>
      <c r="N11" s="29"/>
      <c r="O11" s="29"/>
      <c r="P11" s="29"/>
      <c r="Q11" s="29"/>
      <c r="R11" s="30" t="s">
        <v>4803</v>
      </c>
      <c r="S11" s="27"/>
      <c r="T11" s="27"/>
      <c r="U11" s="24" t="str">
        <f t="shared" si="0"/>
        <v>HINO W04E · ĐK104 (A) </v>
      </c>
    </row>
    <row r="12" ht="35" customHeight="1" spans="1:21">
      <c r="A12" s="51" t="s">
        <v>9668</v>
      </c>
      <c r="B12" s="52" t="s">
        <v>119</v>
      </c>
      <c r="C12" s="53" t="s">
        <v>9669</v>
      </c>
      <c r="D12" s="52">
        <v>104</v>
      </c>
      <c r="E12" s="52" t="s">
        <v>8488</v>
      </c>
      <c r="F12" s="53" t="s">
        <v>9670</v>
      </c>
      <c r="G12" s="52" t="s">
        <v>9658</v>
      </c>
      <c r="H12" s="52">
        <v>45</v>
      </c>
      <c r="I12" s="52">
        <v>108.5</v>
      </c>
      <c r="J12" s="52" t="s">
        <v>9659</v>
      </c>
      <c r="K12" s="54" t="s">
        <v>8516</v>
      </c>
      <c r="L12" s="52" t="s">
        <v>9644</v>
      </c>
      <c r="M12" s="55"/>
      <c r="N12" s="55"/>
      <c r="O12" s="55"/>
      <c r="P12" s="55"/>
      <c r="Q12" s="55"/>
      <c r="R12" s="52" t="s">
        <v>4803</v>
      </c>
      <c r="S12" s="27"/>
      <c r="T12" s="27"/>
      <c r="U12" s="24" t="str">
        <f t="shared" si="0"/>
        <v>HINO W06D/W04D · ĐK104 (A) - IKAZU</v>
      </c>
    </row>
    <row r="13" ht="35" customHeight="1" spans="1:21">
      <c r="A13" s="51" t="s">
        <v>9671</v>
      </c>
      <c r="B13" s="30" t="s">
        <v>119</v>
      </c>
      <c r="C13" s="27" t="s">
        <v>9669</v>
      </c>
      <c r="D13" s="30">
        <v>104</v>
      </c>
      <c r="E13" s="30" t="s">
        <v>8488</v>
      </c>
      <c r="F13" s="27" t="s">
        <v>9672</v>
      </c>
      <c r="G13" s="30" t="s">
        <v>9658</v>
      </c>
      <c r="H13" s="30">
        <v>43</v>
      </c>
      <c r="I13" s="30">
        <v>106</v>
      </c>
      <c r="J13" s="30" t="s">
        <v>9659</v>
      </c>
      <c r="K13" s="56" t="s">
        <v>8516</v>
      </c>
      <c r="L13" s="30" t="s">
        <v>9644</v>
      </c>
      <c r="M13" s="29"/>
      <c r="N13" s="29"/>
      <c r="O13" s="29"/>
      <c r="P13" s="29"/>
      <c r="Q13" s="29"/>
      <c r="R13" s="30" t="s">
        <v>4803</v>
      </c>
      <c r="S13" s="27" t="s">
        <v>9673</v>
      </c>
      <c r="T13" s="27"/>
      <c r="U13" s="24" t="str">
        <f t="shared" si="0"/>
        <v>HINO W06D/W04D · ĐK104 (A) - IKAZU</v>
      </c>
    </row>
    <row r="14" ht="35" customHeight="1" spans="1:21">
      <c r="A14" s="51"/>
      <c r="B14" s="52" t="s">
        <v>119</v>
      </c>
      <c r="C14" s="53" t="s">
        <v>5523</v>
      </c>
      <c r="D14" s="52">
        <v>105</v>
      </c>
      <c r="E14" s="52" t="s">
        <v>9647</v>
      </c>
      <c r="F14" s="53" t="s">
        <v>9641</v>
      </c>
      <c r="G14" s="52" t="s">
        <v>9674</v>
      </c>
      <c r="H14" s="52">
        <v>42</v>
      </c>
      <c r="I14" s="52">
        <v>112</v>
      </c>
      <c r="J14" s="52" t="s">
        <v>9643</v>
      </c>
      <c r="K14" s="54"/>
      <c r="L14" s="52" t="s">
        <v>9644</v>
      </c>
      <c r="M14" s="55"/>
      <c r="N14" s="55"/>
      <c r="O14" s="55"/>
      <c r="P14" s="55"/>
      <c r="Q14" s="55"/>
      <c r="R14" s="52" t="s">
        <v>4803</v>
      </c>
      <c r="S14" s="27"/>
      <c r="T14" s="27"/>
      <c r="U14" s="24" t="str">
        <f t="shared" si="0"/>
        <v>HINO EH100 · ĐK105 0 kiềng gang </v>
      </c>
    </row>
    <row r="15" ht="35" customHeight="1" spans="1:21">
      <c r="A15" s="51"/>
      <c r="B15" s="30" t="s">
        <v>119</v>
      </c>
      <c r="C15" s="27" t="s">
        <v>9675</v>
      </c>
      <c r="D15" s="30">
        <v>105.8</v>
      </c>
      <c r="E15" s="30" t="s">
        <v>9676</v>
      </c>
      <c r="F15" s="27" t="s">
        <v>9677</v>
      </c>
      <c r="G15" s="30" t="s">
        <v>9678</v>
      </c>
      <c r="H15" s="30">
        <v>50</v>
      </c>
      <c r="I15" s="30">
        <v>121.5</v>
      </c>
      <c r="J15" s="30" t="s">
        <v>9679</v>
      </c>
      <c r="K15" s="56"/>
      <c r="L15" s="30" t="s">
        <v>9644</v>
      </c>
      <c r="M15" s="29"/>
      <c r="N15" s="29"/>
      <c r="O15" s="29"/>
      <c r="P15" s="29"/>
      <c r="Q15" s="29"/>
      <c r="R15" s="30" t="s">
        <v>4803</v>
      </c>
      <c r="S15" s="27"/>
      <c r="T15" s="27"/>
      <c r="U15" s="24" t="str">
        <f t="shared" si="0"/>
        <v>HINO H06B-T · ĐK105.8 (A)+(O) </v>
      </c>
    </row>
    <row r="16" ht="35" customHeight="1" spans="1:21">
      <c r="A16" s="51"/>
      <c r="B16" s="52" t="s">
        <v>119</v>
      </c>
      <c r="C16" s="53" t="s">
        <v>9680</v>
      </c>
      <c r="D16" s="52">
        <v>105.8</v>
      </c>
      <c r="E16" s="52" t="s">
        <v>9676</v>
      </c>
      <c r="F16" s="53" t="s">
        <v>9677</v>
      </c>
      <c r="G16" s="52" t="s">
        <v>9678</v>
      </c>
      <c r="H16" s="52">
        <v>50</v>
      </c>
      <c r="I16" s="52">
        <v>121.5</v>
      </c>
      <c r="J16" s="52" t="s">
        <v>9681</v>
      </c>
      <c r="K16" s="54"/>
      <c r="L16" s="52" t="s">
        <v>9644</v>
      </c>
      <c r="M16" s="55"/>
      <c r="N16" s="55"/>
      <c r="O16" s="55"/>
      <c r="P16" s="55"/>
      <c r="Q16" s="55"/>
      <c r="R16" s="52" t="s">
        <v>4803</v>
      </c>
      <c r="S16" s="27"/>
      <c r="T16" s="27"/>
      <c r="U16" s="24" t="str">
        <f t="shared" si="0"/>
        <v>HINO H06B-TI · ĐK105.8 (A)+(O) </v>
      </c>
    </row>
    <row r="17" ht="35" customHeight="1" spans="1:21">
      <c r="A17" s="51"/>
      <c r="B17" s="30" t="s">
        <v>119</v>
      </c>
      <c r="C17" s="27" t="s">
        <v>5527</v>
      </c>
      <c r="D17" s="30">
        <v>108</v>
      </c>
      <c r="E17" s="30" t="s">
        <v>9647</v>
      </c>
      <c r="F17" s="27" t="s">
        <v>9641</v>
      </c>
      <c r="G17" s="30" t="s">
        <v>9682</v>
      </c>
      <c r="H17" s="30">
        <v>42</v>
      </c>
      <c r="I17" s="30">
        <v>114</v>
      </c>
      <c r="J17" s="30" t="s">
        <v>9683</v>
      </c>
      <c r="K17" s="56"/>
      <c r="L17" s="30" t="s">
        <v>9644</v>
      </c>
      <c r="M17" s="29"/>
      <c r="N17" s="29"/>
      <c r="O17" s="29"/>
      <c r="P17" s="29"/>
      <c r="Q17" s="29"/>
      <c r="R17" s="30" t="s">
        <v>4803</v>
      </c>
      <c r="S17" s="27"/>
      <c r="T17" s="27"/>
      <c r="U17" s="24" t="str">
        <f t="shared" si="0"/>
        <v>HINO EH300 · ĐK108 0 kiềng gang </v>
      </c>
    </row>
    <row r="18" ht="35" customHeight="1" spans="1:21">
      <c r="A18" s="51" t="s">
        <v>9684</v>
      </c>
      <c r="B18" s="52" t="s">
        <v>119</v>
      </c>
      <c r="C18" s="53" t="s">
        <v>9685</v>
      </c>
      <c r="D18" s="52">
        <v>108</v>
      </c>
      <c r="E18" s="52" t="s">
        <v>8488</v>
      </c>
      <c r="F18" s="53" t="s">
        <v>9686</v>
      </c>
      <c r="G18" s="52" t="s">
        <v>9687</v>
      </c>
      <c r="H18" s="52">
        <v>50</v>
      </c>
      <c r="I18" s="52">
        <v>121.5</v>
      </c>
      <c r="J18" s="52" t="s">
        <v>9679</v>
      </c>
      <c r="K18" s="54" t="s">
        <v>8518</v>
      </c>
      <c r="L18" s="52" t="s">
        <v>9644</v>
      </c>
      <c r="M18" s="55"/>
      <c r="N18" s="55"/>
      <c r="O18" s="55"/>
      <c r="P18" s="55"/>
      <c r="Q18" s="55"/>
      <c r="R18" s="52" t="s">
        <v>4803</v>
      </c>
      <c r="S18" s="27" t="s">
        <v>9688</v>
      </c>
      <c r="T18" s="27"/>
      <c r="U18" s="24" t="str">
        <f t="shared" si="0"/>
        <v>HINO H06C · ĐK108 (A) - IZUMI</v>
      </c>
    </row>
    <row r="19" ht="35" customHeight="1" spans="1:21">
      <c r="A19" s="51" t="s">
        <v>9689</v>
      </c>
      <c r="B19" s="30" t="s">
        <v>119</v>
      </c>
      <c r="C19" s="27" t="s">
        <v>9690</v>
      </c>
      <c r="D19" s="30">
        <v>108</v>
      </c>
      <c r="E19" s="30" t="s">
        <v>9676</v>
      </c>
      <c r="F19" s="27" t="s">
        <v>9691</v>
      </c>
      <c r="G19" s="30" t="s">
        <v>9687</v>
      </c>
      <c r="H19" s="30">
        <v>50</v>
      </c>
      <c r="I19" s="30">
        <v>121.5</v>
      </c>
      <c r="J19" s="30" t="s">
        <v>9679</v>
      </c>
      <c r="K19" s="56" t="s">
        <v>8518</v>
      </c>
      <c r="L19" s="30" t="s">
        <v>9644</v>
      </c>
      <c r="M19" s="29"/>
      <c r="N19" s="29"/>
      <c r="O19" s="29"/>
      <c r="P19" s="29"/>
      <c r="Q19" s="29"/>
      <c r="R19" s="30" t="s">
        <v>4803</v>
      </c>
      <c r="S19" s="27"/>
      <c r="T19" s="27"/>
      <c r="U19" s="24" t="str">
        <f t="shared" si="0"/>
        <v>HINO H06C-T · ĐK108 (A)+(O) - IZUMI</v>
      </c>
    </row>
    <row r="20" ht="35" customHeight="1" spans="1:21">
      <c r="A20" s="51" t="s">
        <v>9692</v>
      </c>
      <c r="B20" s="52" t="s">
        <v>119</v>
      </c>
      <c r="C20" s="53" t="s">
        <v>9693</v>
      </c>
      <c r="D20" s="52">
        <v>108</v>
      </c>
      <c r="E20" s="52" t="s">
        <v>8488</v>
      </c>
      <c r="F20" s="53" t="s">
        <v>9694</v>
      </c>
      <c r="G20" s="52" t="s">
        <v>9687</v>
      </c>
      <c r="H20" s="52">
        <v>50</v>
      </c>
      <c r="I20" s="52">
        <v>121.5</v>
      </c>
      <c r="J20" s="52" t="s">
        <v>9679</v>
      </c>
      <c r="K20" s="54" t="s">
        <v>8518</v>
      </c>
      <c r="L20" s="52" t="s">
        <v>9644</v>
      </c>
      <c r="M20" s="55"/>
      <c r="N20" s="55"/>
      <c r="O20" s="55"/>
      <c r="P20" s="55"/>
      <c r="Q20" s="55"/>
      <c r="R20" s="52" t="s">
        <v>4803</v>
      </c>
      <c r="S20" s="27"/>
      <c r="T20" s="27"/>
      <c r="U20" s="24" t="str">
        <f t="shared" si="0"/>
        <v>HINO H06C-TA · ĐK108 (A) - IZUMI</v>
      </c>
    </row>
    <row r="21" ht="35" customHeight="1" spans="1:21">
      <c r="A21" s="57" t="s">
        <v>9695</v>
      </c>
      <c r="B21" s="30" t="s">
        <v>119</v>
      </c>
      <c r="C21" s="27" t="s">
        <v>9696</v>
      </c>
      <c r="D21" s="30">
        <v>110</v>
      </c>
      <c r="E21" s="30" t="s">
        <v>9647</v>
      </c>
      <c r="F21" s="27" t="s">
        <v>9697</v>
      </c>
      <c r="G21" s="30" t="s">
        <v>9698</v>
      </c>
      <c r="H21" s="30">
        <v>58.5</v>
      </c>
      <c r="I21" s="30">
        <v>145</v>
      </c>
      <c r="J21" s="30" t="s">
        <v>9699</v>
      </c>
      <c r="K21" s="56" t="s">
        <v>8518</v>
      </c>
      <c r="L21" s="30" t="s">
        <v>24</v>
      </c>
      <c r="M21" s="29"/>
      <c r="N21" s="29"/>
      <c r="O21" s="29"/>
      <c r="P21" s="29"/>
      <c r="Q21" s="29"/>
      <c r="R21" s="30" t="s">
        <v>4803</v>
      </c>
      <c r="S21" s="27"/>
      <c r="T21" s="27"/>
      <c r="U21" s="24" t="str">
        <f t="shared" ref="U21:U26" si="1">IF($C21="","",B21&amp;" "&amp;C21&amp;" · ĐK"&amp;D21&amp;IF(E21=""," "," "&amp;E21)&amp;IF(K21=""," "," - "&amp;K21))</f>
        <v>HINO DS50 · ĐK110 0 kiềng gang - IZUMI</v>
      </c>
    </row>
    <row r="22" ht="35" customHeight="1" spans="1:21">
      <c r="A22" s="51" t="s">
        <v>9700</v>
      </c>
      <c r="B22" s="52" t="s">
        <v>119</v>
      </c>
      <c r="C22" s="53" t="s">
        <v>2568</v>
      </c>
      <c r="D22" s="52">
        <v>110</v>
      </c>
      <c r="E22" s="52" t="s">
        <v>8488</v>
      </c>
      <c r="F22" s="53" t="s">
        <v>9701</v>
      </c>
      <c r="G22" s="52" t="s">
        <v>9687</v>
      </c>
      <c r="H22" s="52">
        <v>50</v>
      </c>
      <c r="I22" s="52">
        <v>121.5</v>
      </c>
      <c r="J22" s="52" t="s">
        <v>9702</v>
      </c>
      <c r="K22" s="54" t="s">
        <v>8518</v>
      </c>
      <c r="L22" s="52" t="s">
        <v>9644</v>
      </c>
      <c r="M22" s="55"/>
      <c r="N22" s="55"/>
      <c r="O22" s="55"/>
      <c r="P22" s="55"/>
      <c r="Q22" s="55"/>
      <c r="R22" s="52" t="s">
        <v>4803</v>
      </c>
      <c r="S22" s="27" t="s">
        <v>9703</v>
      </c>
      <c r="T22" s="27"/>
      <c r="U22" s="24" t="str">
        <f t="shared" si="1"/>
        <v>HINO EH700 · ĐK110 (A) - IZUMI</v>
      </c>
    </row>
    <row r="23" ht="35" customHeight="1" spans="1:21">
      <c r="A23" s="51" t="s">
        <v>9704</v>
      </c>
      <c r="B23" s="30" t="s">
        <v>119</v>
      </c>
      <c r="C23" s="27" t="s">
        <v>9705</v>
      </c>
      <c r="D23" s="30">
        <v>110</v>
      </c>
      <c r="E23" s="30" t="s">
        <v>8488</v>
      </c>
      <c r="F23" s="27" t="s">
        <v>9706</v>
      </c>
      <c r="G23" s="30" t="s">
        <v>9687</v>
      </c>
      <c r="H23" s="30">
        <v>50</v>
      </c>
      <c r="I23" s="30">
        <v>121.5</v>
      </c>
      <c r="J23" s="30" t="s">
        <v>9702</v>
      </c>
      <c r="K23" s="56" t="s">
        <v>8518</v>
      </c>
      <c r="L23" s="30" t="s">
        <v>9644</v>
      </c>
      <c r="M23" s="29"/>
      <c r="N23" s="29"/>
      <c r="O23" s="29"/>
      <c r="P23" s="29"/>
      <c r="Q23" s="29"/>
      <c r="R23" s="30" t="s">
        <v>4803</v>
      </c>
      <c r="S23" s="27"/>
      <c r="T23" s="27"/>
      <c r="U23" s="24" t="str">
        <f t="shared" si="1"/>
        <v>HINO EH700-T · ĐK110 (A) - IZUMI</v>
      </c>
    </row>
    <row r="24" ht="35" customHeight="1" spans="1:21">
      <c r="A24" s="51" t="s">
        <v>9707</v>
      </c>
      <c r="B24" s="52" t="s">
        <v>119</v>
      </c>
      <c r="C24" s="53" t="s">
        <v>9708</v>
      </c>
      <c r="D24" s="52">
        <v>110</v>
      </c>
      <c r="E24" s="52" t="s">
        <v>8488</v>
      </c>
      <c r="F24" s="53" t="s">
        <v>9709</v>
      </c>
      <c r="G24" s="52" t="s">
        <v>9687</v>
      </c>
      <c r="H24" s="52">
        <v>50</v>
      </c>
      <c r="I24" s="52">
        <v>121.5</v>
      </c>
      <c r="J24" s="52" t="s">
        <v>9702</v>
      </c>
      <c r="K24" s="54" t="s">
        <v>8518</v>
      </c>
      <c r="L24" s="52" t="s">
        <v>9644</v>
      </c>
      <c r="M24" s="55"/>
      <c r="N24" s="55"/>
      <c r="O24" s="55"/>
      <c r="P24" s="55"/>
      <c r="Q24" s="55"/>
      <c r="R24" s="52" t="s">
        <v>4803</v>
      </c>
      <c r="S24" s="27"/>
      <c r="T24" s="27"/>
      <c r="U24" s="24" t="str">
        <f t="shared" si="1"/>
        <v>HINO H07C (NEW) · ĐK110 (A) - IZUMI</v>
      </c>
    </row>
    <row r="25" ht="35" customHeight="1" spans="1:21">
      <c r="A25" s="51" t="s">
        <v>9710</v>
      </c>
      <c r="B25" s="30" t="s">
        <v>119</v>
      </c>
      <c r="C25" s="27" t="s">
        <v>9711</v>
      </c>
      <c r="D25" s="30">
        <v>110</v>
      </c>
      <c r="E25" s="30" t="s">
        <v>8488</v>
      </c>
      <c r="F25" s="27" t="s">
        <v>9712</v>
      </c>
      <c r="G25" s="30" t="s">
        <v>9687</v>
      </c>
      <c r="H25" s="30">
        <v>50</v>
      </c>
      <c r="I25" s="30">
        <v>121.5</v>
      </c>
      <c r="J25" s="30" t="s">
        <v>9702</v>
      </c>
      <c r="K25" s="56" t="s">
        <v>8516</v>
      </c>
      <c r="L25" s="30" t="s">
        <v>9644</v>
      </c>
      <c r="M25" s="29"/>
      <c r="N25" s="29"/>
      <c r="O25" s="29"/>
      <c r="P25" s="29"/>
      <c r="Q25" s="29"/>
      <c r="R25" s="30" t="s">
        <v>4803</v>
      </c>
      <c r="S25" s="27" t="s">
        <v>9713</v>
      </c>
      <c r="T25" s="27"/>
      <c r="U25" s="24" t="str">
        <f t="shared" si="1"/>
        <v>HINO H07C (OLD) · ĐK110 (A) - IKAZU</v>
      </c>
    </row>
    <row r="26" customFormat="1" ht="35" customHeight="1" spans="1:21">
      <c r="A26" s="51" t="s">
        <v>9714</v>
      </c>
      <c r="B26" s="30" t="s">
        <v>119</v>
      </c>
      <c r="C26" s="27" t="s">
        <v>9711</v>
      </c>
      <c r="D26" s="30">
        <v>110</v>
      </c>
      <c r="E26" s="30" t="s">
        <v>8488</v>
      </c>
      <c r="F26" s="27" t="s">
        <v>9712</v>
      </c>
      <c r="G26" s="30" t="s">
        <v>9687</v>
      </c>
      <c r="H26" s="30">
        <v>50</v>
      </c>
      <c r="I26" s="30">
        <v>121.5</v>
      </c>
      <c r="J26" s="30" t="s">
        <v>9702</v>
      </c>
      <c r="K26" s="56" t="s">
        <v>8518</v>
      </c>
      <c r="L26" s="30" t="s">
        <v>9644</v>
      </c>
      <c r="M26" s="29"/>
      <c r="N26" s="29"/>
      <c r="O26" s="29"/>
      <c r="P26" s="29"/>
      <c r="Q26" s="29"/>
      <c r="R26" s="30" t="s">
        <v>4803</v>
      </c>
      <c r="S26" s="27" t="s">
        <v>9713</v>
      </c>
      <c r="T26" s="27"/>
      <c r="U26" s="24" t="str">
        <f t="shared" si="1"/>
        <v>HINO H07C (OLD) · ĐK110 (A) - IZUMI</v>
      </c>
    </row>
    <row r="27" ht="35" customHeight="1" spans="1:21">
      <c r="A27" s="51" t="s">
        <v>9715</v>
      </c>
      <c r="B27" s="52" t="s">
        <v>119</v>
      </c>
      <c r="C27" s="53" t="s">
        <v>9716</v>
      </c>
      <c r="D27" s="52">
        <v>110</v>
      </c>
      <c r="E27" s="52" t="s">
        <v>8488</v>
      </c>
      <c r="F27" s="53" t="s">
        <v>9717</v>
      </c>
      <c r="G27" s="52" t="s">
        <v>9687</v>
      </c>
      <c r="H27" s="52">
        <v>50</v>
      </c>
      <c r="I27" s="52">
        <v>121.5</v>
      </c>
      <c r="J27" s="52" t="s">
        <v>9702</v>
      </c>
      <c r="K27" s="54" t="s">
        <v>8518</v>
      </c>
      <c r="L27" s="52" t="s">
        <v>9644</v>
      </c>
      <c r="M27" s="55"/>
      <c r="N27" s="55"/>
      <c r="O27" s="55"/>
      <c r="P27" s="55"/>
      <c r="Q27" s="55"/>
      <c r="R27" s="52" t="s">
        <v>4803</v>
      </c>
      <c r="S27" s="27"/>
      <c r="T27" s="27"/>
      <c r="U27" s="24" t="str">
        <f t="shared" ref="U27:U35" si="2">IF($C27="","",B27&amp;" "&amp;C27&amp;" · ĐK"&amp;D27&amp;IF(E27=""," "," "&amp;E27)&amp;IF(K27=""," "," - "&amp;K27))</f>
        <v>HINO H07C-2 · ĐK110 (A) - IZUMI</v>
      </c>
    </row>
    <row r="28" ht="35" customHeight="1" spans="1:21">
      <c r="A28" s="51"/>
      <c r="B28" s="30" t="s">
        <v>119</v>
      </c>
      <c r="C28" s="27" t="s">
        <v>9718</v>
      </c>
      <c r="D28" s="30">
        <v>110</v>
      </c>
      <c r="E28" s="30" t="s">
        <v>9676</v>
      </c>
      <c r="F28" s="27" t="s">
        <v>9719</v>
      </c>
      <c r="G28" s="30" t="s">
        <v>9687</v>
      </c>
      <c r="H28" s="30">
        <v>50</v>
      </c>
      <c r="I28" s="30">
        <v>121.5</v>
      </c>
      <c r="J28" s="30" t="s">
        <v>9720</v>
      </c>
      <c r="K28" s="56"/>
      <c r="L28" s="30" t="s">
        <v>9644</v>
      </c>
      <c r="M28" s="29"/>
      <c r="N28" s="29"/>
      <c r="O28" s="29"/>
      <c r="P28" s="29"/>
      <c r="Q28" s="29"/>
      <c r="R28" s="30" t="s">
        <v>4803</v>
      </c>
      <c r="S28" s="27" t="s">
        <v>9721</v>
      </c>
      <c r="T28" s="27"/>
      <c r="U28" s="24" t="str">
        <f t="shared" si="2"/>
        <v>HINO H07C-T2 · ĐK110 (A)+(O) </v>
      </c>
    </row>
    <row r="29" ht="35" customHeight="1" spans="1:21">
      <c r="A29" s="51"/>
      <c r="B29" s="52" t="s">
        <v>119</v>
      </c>
      <c r="C29" s="53" t="s">
        <v>5566</v>
      </c>
      <c r="D29" s="52">
        <v>110</v>
      </c>
      <c r="E29" s="52" t="s">
        <v>8488</v>
      </c>
      <c r="F29" s="53" t="s">
        <v>9722</v>
      </c>
      <c r="G29" s="52" t="s">
        <v>9652</v>
      </c>
      <c r="H29" s="52">
        <v>38.5</v>
      </c>
      <c r="I29" s="52">
        <v>100</v>
      </c>
      <c r="J29" s="52" t="s">
        <v>9723</v>
      </c>
      <c r="K29" s="54"/>
      <c r="L29" s="52" t="s">
        <v>9644</v>
      </c>
      <c r="M29" s="55"/>
      <c r="N29" s="55"/>
      <c r="O29" s="55"/>
      <c r="P29" s="55"/>
      <c r="Q29" s="55"/>
      <c r="R29" s="52" t="s">
        <v>4803</v>
      </c>
      <c r="S29" s="27" t="s">
        <v>9724</v>
      </c>
      <c r="T29" s="27"/>
      <c r="U29" s="24" t="str">
        <f t="shared" si="2"/>
        <v>HINO H07D · ĐK110 (A) </v>
      </c>
    </row>
    <row r="30" ht="35" customHeight="1" spans="1:21">
      <c r="A30" s="51" t="s">
        <v>9725</v>
      </c>
      <c r="B30" s="30" t="s">
        <v>119</v>
      </c>
      <c r="C30" s="27" t="s">
        <v>9726</v>
      </c>
      <c r="D30" s="30">
        <v>110</v>
      </c>
      <c r="E30" s="30" t="s">
        <v>8488</v>
      </c>
      <c r="F30" s="27" t="s">
        <v>9727</v>
      </c>
      <c r="G30" s="30" t="s">
        <v>9652</v>
      </c>
      <c r="H30" s="30">
        <v>38.5</v>
      </c>
      <c r="I30" s="30">
        <v>100</v>
      </c>
      <c r="J30" s="30" t="s">
        <v>9723</v>
      </c>
      <c r="K30" s="56" t="s">
        <v>8518</v>
      </c>
      <c r="L30" s="30" t="s">
        <v>9644</v>
      </c>
      <c r="M30" s="29"/>
      <c r="N30" s="29"/>
      <c r="O30" s="29"/>
      <c r="P30" s="29"/>
      <c r="Q30" s="29"/>
      <c r="R30" s="30" t="s">
        <v>4803</v>
      </c>
      <c r="S30" s="27" t="s">
        <v>9728</v>
      </c>
      <c r="T30" s="27"/>
      <c r="U30" s="24" t="str">
        <f t="shared" si="2"/>
        <v>HINO H07D-NEW · ĐK110 (A) - IZUMI</v>
      </c>
    </row>
    <row r="31" ht="35" customHeight="1" spans="1:21">
      <c r="A31" s="51" t="s">
        <v>9729</v>
      </c>
      <c r="B31" s="52" t="s">
        <v>119</v>
      </c>
      <c r="C31" s="53" t="s">
        <v>9730</v>
      </c>
      <c r="D31" s="52">
        <v>112</v>
      </c>
      <c r="E31" s="52" t="s">
        <v>9676</v>
      </c>
      <c r="F31" s="53" t="s">
        <v>9731</v>
      </c>
      <c r="G31" s="52" t="s">
        <v>9732</v>
      </c>
      <c r="H31" s="52">
        <v>38.5</v>
      </c>
      <c r="I31" s="52">
        <v>100</v>
      </c>
      <c r="J31" s="52" t="s">
        <v>9666</v>
      </c>
      <c r="K31" s="54" t="s">
        <v>2600</v>
      </c>
      <c r="L31" s="52" t="s">
        <v>9654</v>
      </c>
      <c r="M31" s="55"/>
      <c r="N31" s="55"/>
      <c r="O31" s="55"/>
      <c r="P31" s="55"/>
      <c r="Q31" s="55"/>
      <c r="R31" s="52" t="s">
        <v>4803</v>
      </c>
      <c r="S31" s="27" t="s">
        <v>9733</v>
      </c>
      <c r="T31" s="27"/>
      <c r="U31" s="24" t="str">
        <f t="shared" si="2"/>
        <v>HINO J05E/J08E · ĐK112 (A)+(O) - MAHLE</v>
      </c>
    </row>
    <row r="32" customFormat="1" ht="35" customHeight="1" spans="1:21">
      <c r="A32" s="51" t="s">
        <v>9734</v>
      </c>
      <c r="B32" s="52" t="s">
        <v>119</v>
      </c>
      <c r="C32" s="53" t="s">
        <v>9730</v>
      </c>
      <c r="D32" s="52">
        <v>112</v>
      </c>
      <c r="E32" s="52" t="s">
        <v>9676</v>
      </c>
      <c r="F32" s="53" t="s">
        <v>9731</v>
      </c>
      <c r="G32" s="52" t="s">
        <v>9732</v>
      </c>
      <c r="H32" s="52">
        <v>38.5</v>
      </c>
      <c r="I32" s="52">
        <v>100</v>
      </c>
      <c r="J32" s="52" t="s">
        <v>9666</v>
      </c>
      <c r="K32" s="54" t="s">
        <v>8520</v>
      </c>
      <c r="L32" s="52" t="s">
        <v>9654</v>
      </c>
      <c r="M32" s="55"/>
      <c r="N32" s="55"/>
      <c r="O32" s="55"/>
      <c r="P32" s="55"/>
      <c r="Q32" s="55"/>
      <c r="R32" s="52" t="s">
        <v>4803</v>
      </c>
      <c r="S32" s="27"/>
      <c r="T32" s="27"/>
      <c r="U32" s="24" t="str">
        <f t="shared" si="2"/>
        <v>HINO J05E/J08E · ĐK112 (A)+(O) - NSP</v>
      </c>
    </row>
    <row r="33" customFormat="1" ht="35" customHeight="1" spans="1:21">
      <c r="A33" s="51" t="s">
        <v>9735</v>
      </c>
      <c r="B33" s="52" t="s">
        <v>119</v>
      </c>
      <c r="C33" s="53" t="s">
        <v>9730</v>
      </c>
      <c r="D33" s="52">
        <v>112</v>
      </c>
      <c r="E33" s="52" t="s">
        <v>9676</v>
      </c>
      <c r="F33" s="53" t="s">
        <v>9731</v>
      </c>
      <c r="G33" s="52" t="s">
        <v>9732</v>
      </c>
      <c r="H33" s="52">
        <v>38.5</v>
      </c>
      <c r="I33" s="52">
        <v>100</v>
      </c>
      <c r="J33" s="52" t="s">
        <v>9666</v>
      </c>
      <c r="K33" s="54" t="s">
        <v>8516</v>
      </c>
      <c r="L33" s="52" t="s">
        <v>9654</v>
      </c>
      <c r="M33" s="55"/>
      <c r="N33" s="55"/>
      <c r="O33" s="55"/>
      <c r="P33" s="55"/>
      <c r="Q33" s="55"/>
      <c r="R33" s="52" t="s">
        <v>4803</v>
      </c>
      <c r="S33" s="27" t="s">
        <v>9736</v>
      </c>
      <c r="T33" s="27"/>
      <c r="U33" s="24" t="str">
        <f t="shared" si="2"/>
        <v>HINO J05E/J08E · ĐK112 (A)+(O) - IKAZU</v>
      </c>
    </row>
    <row r="34" ht="35" customHeight="1" spans="1:21">
      <c r="A34" s="51" t="s">
        <v>9737</v>
      </c>
      <c r="B34" s="30" t="s">
        <v>119</v>
      </c>
      <c r="C34" s="27" t="s">
        <v>9738</v>
      </c>
      <c r="D34" s="30">
        <v>112</v>
      </c>
      <c r="E34" s="30"/>
      <c r="F34" s="27" t="s">
        <v>9739</v>
      </c>
      <c r="G34" s="30"/>
      <c r="H34" s="30"/>
      <c r="I34" s="30"/>
      <c r="J34" s="30" t="s">
        <v>9740</v>
      </c>
      <c r="K34" s="56" t="s">
        <v>8516</v>
      </c>
      <c r="L34" s="30" t="s">
        <v>9654</v>
      </c>
      <c r="M34" s="29"/>
      <c r="N34" s="29"/>
      <c r="O34" s="29"/>
      <c r="P34" s="29"/>
      <c r="Q34" s="29"/>
      <c r="R34" s="30" t="s">
        <v>4803</v>
      </c>
      <c r="S34" s="27" t="s">
        <v>9741</v>
      </c>
      <c r="T34" s="27"/>
      <c r="U34" s="24" t="str">
        <f t="shared" si="2"/>
        <v>HINO J05ETA (gang) · ĐK112  - IKAZU</v>
      </c>
    </row>
    <row r="35" ht="35" customHeight="1" spans="1:21">
      <c r="A35" s="51" t="s">
        <v>9742</v>
      </c>
      <c r="B35" s="52" t="s">
        <v>119</v>
      </c>
      <c r="C35" s="53" t="s">
        <v>9738</v>
      </c>
      <c r="D35" s="52">
        <v>112</v>
      </c>
      <c r="E35" s="52"/>
      <c r="F35" s="53" t="s">
        <v>9743</v>
      </c>
      <c r="G35" s="52"/>
      <c r="H35" s="52"/>
      <c r="I35" s="52"/>
      <c r="J35" s="52" t="s">
        <v>9740</v>
      </c>
      <c r="K35" s="54" t="s">
        <v>8516</v>
      </c>
      <c r="L35" s="52" t="s">
        <v>9654</v>
      </c>
      <c r="M35" s="55"/>
      <c r="N35" s="55"/>
      <c r="O35" s="55"/>
      <c r="P35" s="55"/>
      <c r="Q35" s="55"/>
      <c r="R35" s="52" t="s">
        <v>4803</v>
      </c>
      <c r="S35" s="27" t="s">
        <v>9744</v>
      </c>
      <c r="T35" s="27"/>
      <c r="U35" s="24" t="str">
        <f t="shared" si="2"/>
        <v>HINO J05ETA (gang) · ĐK112  - IKAZU</v>
      </c>
    </row>
    <row r="36" ht="35" customHeight="1" spans="1:21">
      <c r="A36" s="51"/>
      <c r="B36" s="30" t="s">
        <v>119</v>
      </c>
      <c r="C36" s="27" t="s">
        <v>9745</v>
      </c>
      <c r="D36" s="30">
        <v>112</v>
      </c>
      <c r="E36" s="30" t="s">
        <v>9676</v>
      </c>
      <c r="F36" s="27" t="s">
        <v>9731</v>
      </c>
      <c r="G36" s="30" t="s">
        <v>9732</v>
      </c>
      <c r="H36" s="30">
        <v>38.5</v>
      </c>
      <c r="I36" s="30">
        <v>100</v>
      </c>
      <c r="J36" s="30" t="s">
        <v>9666</v>
      </c>
      <c r="K36" s="56"/>
      <c r="L36" s="30" t="s">
        <v>24</v>
      </c>
      <c r="M36" s="29"/>
      <c r="N36" s="29"/>
      <c r="O36" s="29"/>
      <c r="P36" s="29"/>
      <c r="Q36" s="29"/>
      <c r="R36" s="30" t="s">
        <v>4803</v>
      </c>
      <c r="S36" s="27"/>
      <c r="T36" s="27"/>
      <c r="U36" s="24" t="str">
        <f t="shared" ref="U36:U41" si="3">IF($C36="","",B36&amp;" "&amp;C36&amp;" · ĐK"&amp;D36&amp;IF(E36=""," "," "&amp;E36)&amp;IF(K36=""," "," - "&amp;K36))</f>
        <v>HINO J07E · ĐK112 (A)+(O) </v>
      </c>
    </row>
    <row r="37" ht="35" customHeight="1" spans="1:21">
      <c r="A37" s="51"/>
      <c r="B37" s="52" t="s">
        <v>119</v>
      </c>
      <c r="C37" s="53" t="s">
        <v>2606</v>
      </c>
      <c r="D37" s="52">
        <v>112</v>
      </c>
      <c r="E37" s="52" t="s">
        <v>9676</v>
      </c>
      <c r="F37" s="53" t="s">
        <v>9731</v>
      </c>
      <c r="G37" s="52" t="s">
        <v>9732</v>
      </c>
      <c r="H37" s="52">
        <v>38.5</v>
      </c>
      <c r="I37" s="52">
        <v>100</v>
      </c>
      <c r="J37" s="52" t="s">
        <v>9666</v>
      </c>
      <c r="K37" s="54" t="s">
        <v>2600</v>
      </c>
      <c r="L37" s="52" t="s">
        <v>9644</v>
      </c>
      <c r="M37" s="55"/>
      <c r="N37" s="55"/>
      <c r="O37" s="55"/>
      <c r="P37" s="55"/>
      <c r="Q37" s="55"/>
      <c r="R37" s="52" t="s">
        <v>4803</v>
      </c>
      <c r="S37" s="27"/>
      <c r="T37" s="27"/>
      <c r="U37" s="24" t="str">
        <f t="shared" si="3"/>
        <v>HINO J08E · ĐK112 (A)+(O) - MAHLE</v>
      </c>
    </row>
    <row r="38" ht="35" customHeight="1" spans="1:21">
      <c r="A38" s="51"/>
      <c r="B38" s="30" t="s">
        <v>119</v>
      </c>
      <c r="C38" s="27" t="s">
        <v>5574</v>
      </c>
      <c r="D38" s="30">
        <v>114</v>
      </c>
      <c r="E38" s="30" t="s">
        <v>8488</v>
      </c>
      <c r="F38" s="27" t="s">
        <v>9746</v>
      </c>
      <c r="G38" s="30" t="s">
        <v>9732</v>
      </c>
      <c r="H38" s="30">
        <v>38.5</v>
      </c>
      <c r="I38" s="30">
        <v>100</v>
      </c>
      <c r="J38" s="30" t="s">
        <v>9666</v>
      </c>
      <c r="K38" s="56"/>
      <c r="L38" s="30" t="s">
        <v>24</v>
      </c>
      <c r="M38" s="29"/>
      <c r="N38" s="29"/>
      <c r="O38" s="29"/>
      <c r="P38" s="29"/>
      <c r="Q38" s="29"/>
      <c r="R38" s="30" t="s">
        <v>4803</v>
      </c>
      <c r="S38" s="27"/>
      <c r="T38" s="27"/>
      <c r="U38" s="24" t="str">
        <f t="shared" si="3"/>
        <v>HINO J07C · ĐK114 (A) </v>
      </c>
    </row>
    <row r="39" ht="35" customHeight="1" spans="1:21">
      <c r="A39" s="51" t="s">
        <v>9747</v>
      </c>
      <c r="B39" s="52" t="s">
        <v>119</v>
      </c>
      <c r="C39" s="53" t="s">
        <v>2637</v>
      </c>
      <c r="D39" s="52">
        <v>114</v>
      </c>
      <c r="E39" s="52" t="s">
        <v>8488</v>
      </c>
      <c r="F39" s="53" t="s">
        <v>9748</v>
      </c>
      <c r="G39" s="52" t="s">
        <v>9732</v>
      </c>
      <c r="H39" s="52">
        <v>38.5</v>
      </c>
      <c r="I39" s="52">
        <v>100</v>
      </c>
      <c r="J39" s="52" t="s">
        <v>9723</v>
      </c>
      <c r="K39" s="54" t="s">
        <v>8518</v>
      </c>
      <c r="L39" s="52" t="s">
        <v>24</v>
      </c>
      <c r="M39" s="55"/>
      <c r="N39" s="55"/>
      <c r="O39" s="55"/>
      <c r="P39" s="55"/>
      <c r="Q39" s="55"/>
      <c r="R39" s="52" t="s">
        <v>4803</v>
      </c>
      <c r="S39" s="27" t="s">
        <v>9749</v>
      </c>
      <c r="T39" s="27"/>
      <c r="U39" s="24" t="str">
        <f t="shared" si="3"/>
        <v>HINO J08C · ĐK114 (A) - IZUMI</v>
      </c>
    </row>
    <row r="40" ht="35" customHeight="1" spans="1:21">
      <c r="A40" s="51" t="s">
        <v>9750</v>
      </c>
      <c r="B40" s="30" t="s">
        <v>119</v>
      </c>
      <c r="C40" s="27" t="s">
        <v>2637</v>
      </c>
      <c r="D40" s="30">
        <v>114</v>
      </c>
      <c r="E40" s="30" t="s">
        <v>8488</v>
      </c>
      <c r="F40" s="27" t="s">
        <v>9751</v>
      </c>
      <c r="G40" s="30" t="s">
        <v>9732</v>
      </c>
      <c r="H40" s="30">
        <v>38.5</v>
      </c>
      <c r="I40" s="30">
        <v>100</v>
      </c>
      <c r="J40" s="30" t="s">
        <v>9666</v>
      </c>
      <c r="K40" s="56" t="s">
        <v>8518</v>
      </c>
      <c r="L40" s="30" t="s">
        <v>9644</v>
      </c>
      <c r="M40" s="29"/>
      <c r="N40" s="29"/>
      <c r="O40" s="29"/>
      <c r="P40" s="29"/>
      <c r="Q40" s="29"/>
      <c r="R40" s="30" t="s">
        <v>4803</v>
      </c>
      <c r="S40" s="27"/>
      <c r="T40" s="27"/>
      <c r="U40" s="24" t="str">
        <f t="shared" si="3"/>
        <v>HINO J08C · ĐK114 (A) - IZUMI</v>
      </c>
    </row>
    <row r="41" customFormat="1" ht="35" customHeight="1" spans="1:21">
      <c r="A41" s="51" t="s">
        <v>9752</v>
      </c>
      <c r="B41" s="30" t="s">
        <v>119</v>
      </c>
      <c r="C41" s="27" t="s">
        <v>2637</v>
      </c>
      <c r="D41" s="30">
        <v>114</v>
      </c>
      <c r="E41" s="30" t="s">
        <v>8488</v>
      </c>
      <c r="F41" s="27" t="s">
        <v>9751</v>
      </c>
      <c r="G41" s="30" t="s">
        <v>9732</v>
      </c>
      <c r="H41" s="30">
        <v>38.5</v>
      </c>
      <c r="I41" s="30">
        <v>100</v>
      </c>
      <c r="J41" s="30" t="s">
        <v>9666</v>
      </c>
      <c r="K41" s="56" t="s">
        <v>8516</v>
      </c>
      <c r="L41" s="30" t="s">
        <v>9644</v>
      </c>
      <c r="M41" s="29"/>
      <c r="N41" s="29"/>
      <c r="O41" s="29"/>
      <c r="P41" s="29"/>
      <c r="Q41" s="29"/>
      <c r="R41" s="30" t="s">
        <v>4803</v>
      </c>
      <c r="S41" s="27"/>
      <c r="T41" s="27"/>
      <c r="U41" s="24" t="str">
        <f t="shared" si="3"/>
        <v>HINO J08C · ĐK114 (A) - IKAZU</v>
      </c>
    </row>
    <row r="42" ht="35" customHeight="1" spans="1:21">
      <c r="A42" s="51" t="s">
        <v>9753</v>
      </c>
      <c r="B42" s="52" t="s">
        <v>119</v>
      </c>
      <c r="C42" s="53" t="s">
        <v>9754</v>
      </c>
      <c r="D42" s="52">
        <v>114</v>
      </c>
      <c r="E42" s="52" t="s">
        <v>8488</v>
      </c>
      <c r="F42" s="53" t="s">
        <v>9746</v>
      </c>
      <c r="G42" s="52" t="s">
        <v>9732</v>
      </c>
      <c r="H42" s="52">
        <v>38.5</v>
      </c>
      <c r="I42" s="52">
        <v>100</v>
      </c>
      <c r="J42" s="52" t="s">
        <v>9666</v>
      </c>
      <c r="K42" s="54" t="s">
        <v>8518</v>
      </c>
      <c r="L42" s="52" t="s">
        <v>9644</v>
      </c>
      <c r="M42" s="55"/>
      <c r="N42" s="55"/>
      <c r="O42" s="55"/>
      <c r="P42" s="55"/>
      <c r="Q42" s="55"/>
      <c r="R42" s="52" t="s">
        <v>4803</v>
      </c>
      <c r="S42" s="27"/>
      <c r="T42" s="27"/>
      <c r="U42" s="24" t="str">
        <f t="shared" ref="U42:U47" si="4">IF($C42="","",B42&amp;" "&amp;C42&amp;" · ĐK"&amp;D42&amp;IF(E42=""," "," "&amp;E42)&amp;IF(K42=""," "," - "&amp;K42))</f>
        <v>HINO J08C-2 · ĐK114 (A) - IZUMI</v>
      </c>
    </row>
    <row r="43" ht="35" customHeight="1" spans="1:21">
      <c r="A43" s="51"/>
      <c r="B43" s="30" t="s">
        <v>119</v>
      </c>
      <c r="C43" s="27" t="s">
        <v>9755</v>
      </c>
      <c r="D43" s="30">
        <v>114</v>
      </c>
      <c r="E43" s="30" t="s">
        <v>8488</v>
      </c>
      <c r="F43" s="27" t="s">
        <v>9756</v>
      </c>
      <c r="G43" s="30" t="s">
        <v>9732</v>
      </c>
      <c r="H43" s="30">
        <v>42</v>
      </c>
      <c r="I43" s="30">
        <v>103.5</v>
      </c>
      <c r="J43" s="30" t="s">
        <v>9666</v>
      </c>
      <c r="K43" s="56"/>
      <c r="L43" s="30" t="s">
        <v>9644</v>
      </c>
      <c r="M43" s="29"/>
      <c r="N43" s="29"/>
      <c r="O43" s="29"/>
      <c r="P43" s="29"/>
      <c r="Q43" s="29"/>
      <c r="R43" s="30" t="s">
        <v>4803</v>
      </c>
      <c r="S43" s="27"/>
      <c r="T43" s="27"/>
      <c r="U43" s="24" t="str">
        <f t="shared" si="4"/>
        <v>HINO J08C-NEW · ĐK114 (A) </v>
      </c>
    </row>
    <row r="44" ht="35" customHeight="1" spans="1:21">
      <c r="A44" s="51" t="s">
        <v>9757</v>
      </c>
      <c r="B44" s="52" t="s">
        <v>119</v>
      </c>
      <c r="C44" s="53" t="s">
        <v>9758</v>
      </c>
      <c r="D44" s="52">
        <v>114</v>
      </c>
      <c r="E44" s="52" t="s">
        <v>9676</v>
      </c>
      <c r="F44" s="53" t="s">
        <v>9759</v>
      </c>
      <c r="G44" s="52" t="s">
        <v>9732</v>
      </c>
      <c r="H44" s="52">
        <v>38.5</v>
      </c>
      <c r="I44" s="52">
        <v>100</v>
      </c>
      <c r="J44" s="52" t="s">
        <v>9666</v>
      </c>
      <c r="K44" s="54" t="s">
        <v>8516</v>
      </c>
      <c r="L44" s="52" t="s">
        <v>9644</v>
      </c>
      <c r="M44" s="55"/>
      <c r="N44" s="55"/>
      <c r="O44" s="55"/>
      <c r="P44" s="55"/>
      <c r="Q44" s="55"/>
      <c r="R44" s="52" t="s">
        <v>4803</v>
      </c>
      <c r="S44" s="27" t="s">
        <v>9760</v>
      </c>
      <c r="T44" s="27"/>
      <c r="U44" s="24" t="str">
        <f t="shared" si="4"/>
        <v>HINO J08C-T/J05C-T · ĐK114 (A)+(O) - IKAZU</v>
      </c>
    </row>
    <row r="45" ht="35" customHeight="1" spans="1:21">
      <c r="A45" s="51"/>
      <c r="B45" s="30" t="s">
        <v>119</v>
      </c>
      <c r="C45" s="27" t="s">
        <v>9761</v>
      </c>
      <c r="D45" s="30">
        <v>115</v>
      </c>
      <c r="E45" s="30" t="s">
        <v>9647</v>
      </c>
      <c r="F45" s="27" t="s">
        <v>9697</v>
      </c>
      <c r="G45" s="30" t="s">
        <v>9762</v>
      </c>
      <c r="H45" s="30">
        <v>65</v>
      </c>
      <c r="I45" s="30">
        <v>153</v>
      </c>
      <c r="J45" s="30" t="s">
        <v>9763</v>
      </c>
      <c r="K45" s="56"/>
      <c r="L45" s="30" t="s">
        <v>9644</v>
      </c>
      <c r="M45" s="29"/>
      <c r="N45" s="29"/>
      <c r="O45" s="29"/>
      <c r="P45" s="29"/>
      <c r="Q45" s="29"/>
      <c r="R45" s="30" t="s">
        <v>4803</v>
      </c>
      <c r="S45" s="27"/>
      <c r="T45" s="27"/>
      <c r="U45" s="24" t="str">
        <f t="shared" si="4"/>
        <v>HINO EB100 · ĐK115 0 kiềng gang </v>
      </c>
    </row>
    <row r="46" ht="35" customHeight="1" spans="1:21">
      <c r="A46" s="51" t="s">
        <v>9764</v>
      </c>
      <c r="B46" s="52" t="s">
        <v>119</v>
      </c>
      <c r="C46" s="53" t="s">
        <v>2650</v>
      </c>
      <c r="D46" s="52">
        <v>116</v>
      </c>
      <c r="E46" s="52" t="s">
        <v>8488</v>
      </c>
      <c r="F46" s="53" t="s">
        <v>9765</v>
      </c>
      <c r="G46" s="52" t="s">
        <v>9766</v>
      </c>
      <c r="H46" s="52">
        <v>58</v>
      </c>
      <c r="I46" s="52">
        <v>130.5</v>
      </c>
      <c r="J46" s="52" t="s">
        <v>9702</v>
      </c>
      <c r="K46" s="54" t="s">
        <v>8516</v>
      </c>
      <c r="L46" s="52" t="s">
        <v>9644</v>
      </c>
      <c r="M46" s="55"/>
      <c r="N46" s="55"/>
      <c r="O46" s="55"/>
      <c r="P46" s="55"/>
      <c r="Q46" s="55"/>
      <c r="R46" s="52" t="s">
        <v>4803</v>
      </c>
      <c r="S46" s="27" t="s">
        <v>9767</v>
      </c>
      <c r="T46" s="27"/>
      <c r="U46" s="24" t="str">
        <f t="shared" si="4"/>
        <v>HINO EL100 · ĐK116 (A) - IKAZU</v>
      </c>
    </row>
    <row r="47" customFormat="1" ht="35" customHeight="1" spans="1:21">
      <c r="A47" s="51" t="s">
        <v>9768</v>
      </c>
      <c r="B47" s="52" t="s">
        <v>119</v>
      </c>
      <c r="C47" s="53" t="s">
        <v>2650</v>
      </c>
      <c r="D47" s="52">
        <v>116</v>
      </c>
      <c r="E47" s="52" t="s">
        <v>8488</v>
      </c>
      <c r="F47" s="53" t="s">
        <v>9765</v>
      </c>
      <c r="G47" s="52" t="s">
        <v>9766</v>
      </c>
      <c r="H47" s="52">
        <v>58</v>
      </c>
      <c r="I47" s="52">
        <v>130.5</v>
      </c>
      <c r="J47" s="52" t="s">
        <v>9702</v>
      </c>
      <c r="K47" s="54" t="s">
        <v>8518</v>
      </c>
      <c r="L47" s="52" t="s">
        <v>9644</v>
      </c>
      <c r="M47" s="55"/>
      <c r="N47" s="55"/>
      <c r="O47" s="55"/>
      <c r="P47" s="55"/>
      <c r="Q47" s="55"/>
      <c r="R47" s="52" t="s">
        <v>4803</v>
      </c>
      <c r="S47" s="27" t="s">
        <v>9769</v>
      </c>
      <c r="T47" s="27"/>
      <c r="U47" s="24" t="str">
        <f t="shared" si="4"/>
        <v>HINO EL100 · ĐK116 (A) - IZUMI</v>
      </c>
    </row>
    <row r="48" ht="35" customHeight="1" spans="1:21">
      <c r="A48" s="51"/>
      <c r="B48" s="30" t="s">
        <v>119</v>
      </c>
      <c r="C48" s="27" t="s">
        <v>9770</v>
      </c>
      <c r="D48" s="30">
        <v>117.8</v>
      </c>
      <c r="E48" s="30" t="s">
        <v>9676</v>
      </c>
      <c r="F48" s="27" t="s">
        <v>9771</v>
      </c>
      <c r="G48" s="30" t="s">
        <v>9772</v>
      </c>
      <c r="H48" s="30">
        <v>61</v>
      </c>
      <c r="I48" s="30">
        <v>145</v>
      </c>
      <c r="J48" s="30" t="s">
        <v>9773</v>
      </c>
      <c r="K48" s="56"/>
      <c r="L48" s="30" t="s">
        <v>24</v>
      </c>
      <c r="M48" s="29"/>
      <c r="N48" s="29"/>
      <c r="O48" s="29"/>
      <c r="P48" s="29"/>
      <c r="Q48" s="29"/>
      <c r="R48" s="30" t="s">
        <v>4803</v>
      </c>
      <c r="S48" s="27"/>
      <c r="T48" s="27"/>
      <c r="U48" s="24" t="str">
        <f t="shared" ref="U48:U75" si="5">IF($C48="","",B48&amp;" "&amp;C48&amp;" · ĐK"&amp;D48&amp;IF(E48=""," "," "&amp;E48)&amp;IF(K48=""," "," - "&amp;K48))</f>
        <v>HINO P09B-TI · ĐK117.8 (A)+(O) </v>
      </c>
    </row>
    <row r="49" ht="35" customHeight="1" spans="1:21">
      <c r="A49" s="51"/>
      <c r="B49" s="52" t="s">
        <v>119</v>
      </c>
      <c r="C49" s="53" t="s">
        <v>9774</v>
      </c>
      <c r="D49" s="52">
        <v>120</v>
      </c>
      <c r="E49" s="52" t="s">
        <v>9647</v>
      </c>
      <c r="F49" s="53" t="s">
        <v>9697</v>
      </c>
      <c r="G49" s="52" t="s">
        <v>9775</v>
      </c>
      <c r="H49" s="52">
        <v>72</v>
      </c>
      <c r="I49" s="52">
        <v>164</v>
      </c>
      <c r="J49" s="52" t="s">
        <v>9776</v>
      </c>
      <c r="K49" s="54"/>
      <c r="L49" s="52" t="s">
        <v>9644</v>
      </c>
      <c r="M49" s="55"/>
      <c r="N49" s="55"/>
      <c r="O49" s="55"/>
      <c r="P49" s="55"/>
      <c r="Q49" s="55"/>
      <c r="R49" s="52" t="s">
        <v>4803</v>
      </c>
      <c r="S49" s="27"/>
      <c r="T49" s="27"/>
      <c r="U49" s="24" t="str">
        <f t="shared" si="5"/>
        <v>HINO DK10 · ĐK120 0 kiềng gang </v>
      </c>
    </row>
    <row r="50" ht="35" customHeight="1" spans="1:21">
      <c r="A50" s="51"/>
      <c r="B50" s="30" t="s">
        <v>119</v>
      </c>
      <c r="C50" s="27" t="s">
        <v>9777</v>
      </c>
      <c r="D50" s="30">
        <v>120</v>
      </c>
      <c r="E50" s="30" t="s">
        <v>8488</v>
      </c>
      <c r="F50" s="27" t="s">
        <v>9697</v>
      </c>
      <c r="G50" s="30" t="s">
        <v>9778</v>
      </c>
      <c r="H50" s="30">
        <v>64</v>
      </c>
      <c r="I50" s="30">
        <v>155.5</v>
      </c>
      <c r="J50" s="30" t="s">
        <v>9779</v>
      </c>
      <c r="K50" s="56"/>
      <c r="L50" s="30" t="s">
        <v>9644</v>
      </c>
      <c r="M50" s="29"/>
      <c r="N50" s="29"/>
      <c r="O50" s="29"/>
      <c r="P50" s="29"/>
      <c r="Q50" s="29"/>
      <c r="R50" s="30" t="s">
        <v>4803</v>
      </c>
      <c r="S50" s="27"/>
      <c r="T50" s="27"/>
      <c r="U50" s="24" t="str">
        <f t="shared" si="5"/>
        <v>HINO EB300 · ĐK120 (A) </v>
      </c>
    </row>
    <row r="51" ht="35" customHeight="1" spans="1:21">
      <c r="A51" s="51"/>
      <c r="B51" s="52" t="s">
        <v>119</v>
      </c>
      <c r="C51" s="53" t="s">
        <v>9780</v>
      </c>
      <c r="D51" s="52">
        <v>120</v>
      </c>
      <c r="E51" s="52" t="s">
        <v>9676</v>
      </c>
      <c r="F51" s="53" t="s">
        <v>9781</v>
      </c>
      <c r="G51" s="52" t="s">
        <v>9782</v>
      </c>
      <c r="H51" s="52">
        <v>62</v>
      </c>
      <c r="I51" s="52">
        <v>145</v>
      </c>
      <c r="J51" s="52" t="s">
        <v>9773</v>
      </c>
      <c r="K51" s="54"/>
      <c r="L51" s="52" t="s">
        <v>24</v>
      </c>
      <c r="M51" s="55"/>
      <c r="N51" s="55"/>
      <c r="O51" s="55"/>
      <c r="P51" s="55"/>
      <c r="Q51" s="55"/>
      <c r="R51" s="52" t="s">
        <v>4803</v>
      </c>
      <c r="S51" s="27" t="s">
        <v>9783</v>
      </c>
      <c r="T51" s="27"/>
      <c r="U51" s="24" t="str">
        <f t="shared" si="5"/>
        <v>HINO EP100T · ĐK120 (A)+(O) </v>
      </c>
    </row>
    <row r="52" ht="35" customHeight="1" spans="1:21">
      <c r="A52" s="51" t="s">
        <v>9784</v>
      </c>
      <c r="B52" s="30" t="s">
        <v>119</v>
      </c>
      <c r="C52" s="27" t="s">
        <v>9785</v>
      </c>
      <c r="D52" s="30">
        <v>120</v>
      </c>
      <c r="E52" s="30" t="s">
        <v>9676</v>
      </c>
      <c r="F52" s="27" t="s">
        <v>9786</v>
      </c>
      <c r="G52" s="30" t="s">
        <v>9782</v>
      </c>
      <c r="H52" s="30"/>
      <c r="I52" s="30">
        <v>145</v>
      </c>
      <c r="J52" s="30" t="s">
        <v>9773</v>
      </c>
      <c r="K52" s="56" t="s">
        <v>8518</v>
      </c>
      <c r="L52" s="30" t="s">
        <v>24</v>
      </c>
      <c r="M52" s="29"/>
      <c r="N52" s="29"/>
      <c r="O52" s="29"/>
      <c r="P52" s="29"/>
      <c r="Q52" s="29"/>
      <c r="R52" s="30" t="s">
        <v>4803</v>
      </c>
      <c r="S52" s="27"/>
      <c r="T52" s="27"/>
      <c r="U52" s="24" t="str">
        <f t="shared" si="5"/>
        <v>HINO P09C · ĐK120 (A)+(O) - IZUMI</v>
      </c>
    </row>
    <row r="53" ht="35" customHeight="1" spans="1:21">
      <c r="A53" s="51"/>
      <c r="B53" s="52" t="s">
        <v>119</v>
      </c>
      <c r="C53" s="53" t="s">
        <v>9787</v>
      </c>
      <c r="D53" s="52">
        <v>122</v>
      </c>
      <c r="E53" s="52" t="s">
        <v>9788</v>
      </c>
      <c r="F53" s="53" t="s">
        <v>9789</v>
      </c>
      <c r="G53" s="52" t="s">
        <v>9790</v>
      </c>
      <c r="H53" s="52">
        <v>40</v>
      </c>
      <c r="I53" s="52">
        <v>96</v>
      </c>
      <c r="J53" s="52" t="s">
        <v>9791</v>
      </c>
      <c r="K53" s="54"/>
      <c r="L53" s="52" t="s">
        <v>9644</v>
      </c>
      <c r="M53" s="55"/>
      <c r="N53" s="55"/>
      <c r="O53" s="55"/>
      <c r="P53" s="55"/>
      <c r="Q53" s="55"/>
      <c r="R53" s="52" t="s">
        <v>4803</v>
      </c>
      <c r="S53" s="27"/>
      <c r="T53" s="27"/>
      <c r="U53" s="24" t="str">
        <f t="shared" si="5"/>
        <v>HINO P11C-NEW · ĐK122 gang </v>
      </c>
    </row>
    <row r="54" ht="35" customHeight="1" spans="1:21">
      <c r="A54" s="51"/>
      <c r="B54" s="30" t="s">
        <v>119</v>
      </c>
      <c r="C54" s="27" t="s">
        <v>9792</v>
      </c>
      <c r="D54" s="30">
        <v>122</v>
      </c>
      <c r="E54" s="30" t="s">
        <v>9788</v>
      </c>
      <c r="F54" s="27" t="s">
        <v>9793</v>
      </c>
      <c r="G54" s="30" t="s">
        <v>9790</v>
      </c>
      <c r="H54" s="30">
        <v>40</v>
      </c>
      <c r="I54" s="30">
        <v>96</v>
      </c>
      <c r="J54" s="30" t="s">
        <v>9791</v>
      </c>
      <c r="K54" s="56"/>
      <c r="L54" s="30" t="s">
        <v>9644</v>
      </c>
      <c r="M54" s="29"/>
      <c r="N54" s="29"/>
      <c r="O54" s="29"/>
      <c r="P54" s="29"/>
      <c r="Q54" s="29"/>
      <c r="R54" s="30" t="s">
        <v>4803</v>
      </c>
      <c r="S54" s="27"/>
      <c r="T54" s="27"/>
      <c r="U54" s="24" t="str">
        <f t="shared" si="5"/>
        <v>HINO P11C-OLD · ĐK122 gang </v>
      </c>
    </row>
    <row r="55" ht="35" customHeight="1" spans="1:21">
      <c r="A55" s="51"/>
      <c r="B55" s="52" t="s">
        <v>119</v>
      </c>
      <c r="C55" s="53" t="s">
        <v>2672</v>
      </c>
      <c r="D55" s="52">
        <v>124</v>
      </c>
      <c r="E55" s="52" t="s">
        <v>8488</v>
      </c>
      <c r="F55" s="53" t="s">
        <v>9794</v>
      </c>
      <c r="G55" s="52" t="s">
        <v>9795</v>
      </c>
      <c r="H55" s="52">
        <v>59</v>
      </c>
      <c r="I55" s="52">
        <v>139.5</v>
      </c>
      <c r="J55" s="52" t="s">
        <v>9796</v>
      </c>
      <c r="K55" s="54"/>
      <c r="L55" s="52" t="s">
        <v>9644</v>
      </c>
      <c r="M55" s="55"/>
      <c r="N55" s="55"/>
      <c r="O55" s="55"/>
      <c r="P55" s="55"/>
      <c r="Q55" s="55"/>
      <c r="R55" s="52" t="s">
        <v>4803</v>
      </c>
      <c r="S55" s="27"/>
      <c r="T55" s="27"/>
      <c r="U55" s="24" t="str">
        <f t="shared" si="5"/>
        <v>HINO EM100 · ĐK124 (A) </v>
      </c>
    </row>
    <row r="56" ht="35" customHeight="1" spans="1:21">
      <c r="A56" s="51"/>
      <c r="B56" s="30" t="s">
        <v>119</v>
      </c>
      <c r="C56" s="27" t="s">
        <v>9797</v>
      </c>
      <c r="D56" s="30">
        <v>127</v>
      </c>
      <c r="E56" s="30" t="s">
        <v>8488</v>
      </c>
      <c r="F56" s="27" t="s">
        <v>9798</v>
      </c>
      <c r="G56" s="30" t="s">
        <v>9782</v>
      </c>
      <c r="H56" s="30">
        <v>62</v>
      </c>
      <c r="I56" s="30">
        <v>144.5</v>
      </c>
      <c r="J56" s="30" t="s">
        <v>9799</v>
      </c>
      <c r="K56" s="56"/>
      <c r="L56" s="30" t="s">
        <v>9644</v>
      </c>
      <c r="M56" s="29"/>
      <c r="N56" s="29"/>
      <c r="O56" s="29"/>
      <c r="P56" s="29"/>
      <c r="Q56" s="29"/>
      <c r="R56" s="30" t="s">
        <v>4803</v>
      </c>
      <c r="S56" s="27" t="s">
        <v>9800</v>
      </c>
      <c r="T56" s="27"/>
      <c r="U56" s="24" t="str">
        <f t="shared" si="5"/>
        <v>HINO M10C · ĐK127 (A) </v>
      </c>
    </row>
    <row r="57" ht="35" customHeight="1" spans="1:21">
      <c r="A57" s="51"/>
      <c r="B57" s="52" t="s">
        <v>119</v>
      </c>
      <c r="C57" s="53" t="s">
        <v>9801</v>
      </c>
      <c r="D57" s="52">
        <v>128</v>
      </c>
      <c r="E57" s="52" t="s">
        <v>8488</v>
      </c>
      <c r="F57" s="53" t="s">
        <v>9802</v>
      </c>
      <c r="G57" s="52" t="s">
        <v>9803</v>
      </c>
      <c r="H57" s="52">
        <v>75</v>
      </c>
      <c r="I57" s="52">
        <v>160</v>
      </c>
      <c r="J57" s="52" t="s">
        <v>9779</v>
      </c>
      <c r="K57" s="54"/>
      <c r="L57" s="52" t="s">
        <v>9644</v>
      </c>
      <c r="M57" s="55"/>
      <c r="N57" s="55"/>
      <c r="O57" s="55"/>
      <c r="P57" s="55"/>
      <c r="Q57" s="55"/>
      <c r="R57" s="52" t="s">
        <v>4803</v>
      </c>
      <c r="S57" s="27"/>
      <c r="T57" s="27"/>
      <c r="U57" s="24" t="str">
        <f t="shared" si="5"/>
        <v>HINO ED100 · ĐK128 (A) </v>
      </c>
    </row>
    <row r="58" ht="35" customHeight="1" spans="1:21">
      <c r="A58" s="51"/>
      <c r="B58" s="30" t="s">
        <v>119</v>
      </c>
      <c r="C58" s="27" t="s">
        <v>9804</v>
      </c>
      <c r="D58" s="30">
        <v>135</v>
      </c>
      <c r="E58" s="30" t="s">
        <v>9676</v>
      </c>
      <c r="F58" s="27" t="s">
        <v>9805</v>
      </c>
      <c r="G58" s="30" t="s">
        <v>9806</v>
      </c>
      <c r="H58" s="30">
        <v>65.3</v>
      </c>
      <c r="I58" s="30">
        <v>145</v>
      </c>
      <c r="J58" s="30" t="s">
        <v>9807</v>
      </c>
      <c r="K58" s="56"/>
      <c r="L58" s="30" t="s">
        <v>9644</v>
      </c>
      <c r="M58" s="29"/>
      <c r="N58" s="29"/>
      <c r="O58" s="29"/>
      <c r="P58" s="29"/>
      <c r="Q58" s="29"/>
      <c r="R58" s="30" t="s">
        <v>4803</v>
      </c>
      <c r="S58" s="27"/>
      <c r="T58" s="27"/>
      <c r="U58" s="24" t="str">
        <f t="shared" si="5"/>
        <v>HINO K13C-12V · ĐK135 (A)+(O) </v>
      </c>
    </row>
    <row r="59" ht="35" customHeight="1" spans="1:21">
      <c r="A59" s="51"/>
      <c r="B59" s="52" t="s">
        <v>119</v>
      </c>
      <c r="C59" s="53" t="s">
        <v>9808</v>
      </c>
      <c r="D59" s="52">
        <v>135</v>
      </c>
      <c r="E59" s="52" t="s">
        <v>9676</v>
      </c>
      <c r="F59" s="53" t="s">
        <v>9809</v>
      </c>
      <c r="G59" s="52" t="s">
        <v>9806</v>
      </c>
      <c r="H59" s="52">
        <v>65.3</v>
      </c>
      <c r="I59" s="52">
        <v>145</v>
      </c>
      <c r="J59" s="52" t="s">
        <v>9807</v>
      </c>
      <c r="K59" s="54"/>
      <c r="L59" s="52" t="s">
        <v>9644</v>
      </c>
      <c r="M59" s="55"/>
      <c r="N59" s="55"/>
      <c r="O59" s="55"/>
      <c r="P59" s="55"/>
      <c r="Q59" s="55"/>
      <c r="R59" s="52" t="s">
        <v>4803</v>
      </c>
      <c r="S59" s="27" t="s">
        <v>9810</v>
      </c>
      <c r="T59" s="27"/>
      <c r="U59" s="24" t="str">
        <f t="shared" si="5"/>
        <v>HINO K13C-24V · ĐK135 (A)+(O) </v>
      </c>
    </row>
    <row r="60" ht="35" customHeight="1" spans="1:21">
      <c r="A60" s="51"/>
      <c r="B60" s="30" t="s">
        <v>119</v>
      </c>
      <c r="C60" s="27" t="s">
        <v>9811</v>
      </c>
      <c r="D60" s="30">
        <v>135</v>
      </c>
      <c r="E60" s="30" t="s">
        <v>9676</v>
      </c>
      <c r="F60" s="27" t="s">
        <v>9812</v>
      </c>
      <c r="G60" s="30" t="s">
        <v>9806</v>
      </c>
      <c r="H60" s="30">
        <v>65.3</v>
      </c>
      <c r="I60" s="30">
        <v>145</v>
      </c>
      <c r="J60" s="30" t="s">
        <v>9807</v>
      </c>
      <c r="K60" s="56"/>
      <c r="L60" s="30" t="s">
        <v>9644</v>
      </c>
      <c r="M60" s="29"/>
      <c r="N60" s="29"/>
      <c r="O60" s="29"/>
      <c r="P60" s="29"/>
      <c r="Q60" s="29"/>
      <c r="R60" s="30" t="s">
        <v>4803</v>
      </c>
      <c r="S60" s="27"/>
      <c r="T60" s="27"/>
      <c r="U60" s="24" t="str">
        <f t="shared" si="5"/>
        <v>HINO K13C-TE · ĐK135 (A)+(O) </v>
      </c>
    </row>
    <row r="61" ht="35" customHeight="1" spans="1:21">
      <c r="A61" s="51"/>
      <c r="B61" s="52" t="s">
        <v>119</v>
      </c>
      <c r="C61" s="53" t="s">
        <v>9813</v>
      </c>
      <c r="D61" s="52">
        <v>137</v>
      </c>
      <c r="E61" s="52"/>
      <c r="F61" s="53" t="s">
        <v>9814</v>
      </c>
      <c r="G61" s="52" t="s">
        <v>9815</v>
      </c>
      <c r="H61" s="52">
        <v>44</v>
      </c>
      <c r="I61" s="52">
        <v>110</v>
      </c>
      <c r="J61" s="52" t="s">
        <v>9816</v>
      </c>
      <c r="K61" s="54"/>
      <c r="L61" s="52" t="s">
        <v>9644</v>
      </c>
      <c r="M61" s="55"/>
      <c r="N61" s="55"/>
      <c r="O61" s="55"/>
      <c r="P61" s="55"/>
      <c r="Q61" s="55"/>
      <c r="R61" s="52" t="s">
        <v>4803</v>
      </c>
      <c r="S61" s="27"/>
      <c r="T61" s="27"/>
      <c r="U61" s="24" t="str">
        <f t="shared" si="5"/>
        <v>HINO E13C · ĐK137  </v>
      </c>
    </row>
    <row r="62" ht="35" customHeight="1" spans="1:21">
      <c r="A62" s="51"/>
      <c r="B62" s="30" t="s">
        <v>119</v>
      </c>
      <c r="C62" s="27" t="s">
        <v>9817</v>
      </c>
      <c r="D62" s="30">
        <v>137</v>
      </c>
      <c r="E62" s="30" t="s">
        <v>8488</v>
      </c>
      <c r="F62" s="27" t="s">
        <v>9818</v>
      </c>
      <c r="G62" s="30" t="s">
        <v>9806</v>
      </c>
      <c r="H62" s="30">
        <v>65.3</v>
      </c>
      <c r="I62" s="30">
        <v>144.3</v>
      </c>
      <c r="J62" s="30" t="s">
        <v>9819</v>
      </c>
      <c r="K62" s="56"/>
      <c r="L62" s="30" t="s">
        <v>9820</v>
      </c>
      <c r="M62" s="29"/>
      <c r="N62" s="29"/>
      <c r="O62" s="29"/>
      <c r="P62" s="29"/>
      <c r="Q62" s="29"/>
      <c r="R62" s="30" t="s">
        <v>4803</v>
      </c>
      <c r="S62" s="27" t="s">
        <v>9821</v>
      </c>
      <c r="T62" s="27"/>
      <c r="U62" s="24" t="str">
        <f t="shared" si="5"/>
        <v>HINO EF750 · ĐK137 (A) </v>
      </c>
    </row>
    <row r="63" ht="35" customHeight="1" spans="1:21">
      <c r="A63" s="51"/>
      <c r="B63" s="52" t="s">
        <v>119</v>
      </c>
      <c r="C63" s="53" t="s">
        <v>9822</v>
      </c>
      <c r="D63" s="52">
        <v>137</v>
      </c>
      <c r="E63" s="52" t="s">
        <v>8488</v>
      </c>
      <c r="F63" s="53" t="s">
        <v>9823</v>
      </c>
      <c r="G63" s="52" t="s">
        <v>9806</v>
      </c>
      <c r="H63" s="52">
        <v>65.3</v>
      </c>
      <c r="I63" s="52">
        <v>145.5</v>
      </c>
      <c r="J63" s="52" t="s">
        <v>9819</v>
      </c>
      <c r="K63" s="54"/>
      <c r="L63" s="52" t="s">
        <v>9644</v>
      </c>
      <c r="M63" s="55"/>
      <c r="N63" s="55"/>
      <c r="O63" s="55"/>
      <c r="P63" s="55"/>
      <c r="Q63" s="55"/>
      <c r="R63" s="52" t="s">
        <v>4803</v>
      </c>
      <c r="S63" s="27"/>
      <c r="T63" s="27"/>
      <c r="U63" s="24" t="str">
        <f t="shared" si="5"/>
        <v>HINO EK100 · ĐK137 (A) </v>
      </c>
    </row>
    <row r="64" ht="35" customHeight="1" spans="1:21">
      <c r="A64" s="51"/>
      <c r="B64" s="30" t="s">
        <v>119</v>
      </c>
      <c r="C64" s="27" t="s">
        <v>9824</v>
      </c>
      <c r="D64" s="30">
        <v>137</v>
      </c>
      <c r="E64" s="30" t="s">
        <v>8488</v>
      </c>
      <c r="F64" s="27" t="s">
        <v>9825</v>
      </c>
      <c r="G64" s="30" t="s">
        <v>9806</v>
      </c>
      <c r="H64" s="30">
        <v>65.3</v>
      </c>
      <c r="I64" s="30">
        <v>145.5</v>
      </c>
      <c r="J64" s="30" t="s">
        <v>9826</v>
      </c>
      <c r="K64" s="56"/>
      <c r="L64" s="30" t="s">
        <v>24</v>
      </c>
      <c r="M64" s="29"/>
      <c r="N64" s="29"/>
      <c r="O64" s="29"/>
      <c r="P64" s="29"/>
      <c r="Q64" s="29"/>
      <c r="R64" s="30" t="s">
        <v>4803</v>
      </c>
      <c r="S64" s="27"/>
      <c r="T64" s="27"/>
      <c r="U64" s="24" t="str">
        <f t="shared" si="5"/>
        <v>HINO EK130T · ĐK137 (A) </v>
      </c>
    </row>
    <row r="65" ht="35" customHeight="1" spans="1:21">
      <c r="A65" s="51"/>
      <c r="B65" s="52" t="s">
        <v>119</v>
      </c>
      <c r="C65" s="53" t="s">
        <v>9827</v>
      </c>
      <c r="D65" s="52">
        <v>137</v>
      </c>
      <c r="E65" s="52" t="s">
        <v>8488</v>
      </c>
      <c r="F65" s="53" t="s">
        <v>9823</v>
      </c>
      <c r="G65" s="52" t="s">
        <v>9806</v>
      </c>
      <c r="H65" s="52">
        <v>65.3</v>
      </c>
      <c r="I65" s="52">
        <v>145.5</v>
      </c>
      <c r="J65" s="52" t="s">
        <v>9819</v>
      </c>
      <c r="K65" s="54"/>
      <c r="L65" s="52" t="s">
        <v>9644</v>
      </c>
      <c r="M65" s="55"/>
      <c r="N65" s="55"/>
      <c r="O65" s="55"/>
      <c r="P65" s="55"/>
      <c r="Q65" s="55"/>
      <c r="R65" s="52" t="s">
        <v>4803</v>
      </c>
      <c r="S65" s="27"/>
      <c r="T65" s="27"/>
      <c r="U65" s="24" t="str">
        <f t="shared" si="5"/>
        <v>HINO EK200 · ĐK137 (A) </v>
      </c>
    </row>
    <row r="66" ht="35" customHeight="1" spans="1:21">
      <c r="A66" s="51"/>
      <c r="B66" s="30" t="s">
        <v>119</v>
      </c>
      <c r="C66" s="27" t="s">
        <v>9828</v>
      </c>
      <c r="D66" s="30">
        <v>137</v>
      </c>
      <c r="E66" s="30" t="s">
        <v>8488</v>
      </c>
      <c r="F66" s="27" t="s">
        <v>9823</v>
      </c>
      <c r="G66" s="30" t="s">
        <v>9806</v>
      </c>
      <c r="H66" s="30">
        <v>65.3</v>
      </c>
      <c r="I66" s="30">
        <v>144.3</v>
      </c>
      <c r="J66" s="30" t="s">
        <v>9807</v>
      </c>
      <c r="K66" s="56"/>
      <c r="L66" s="30" t="s">
        <v>9820</v>
      </c>
      <c r="M66" s="29"/>
      <c r="N66" s="29"/>
      <c r="O66" s="29"/>
      <c r="P66" s="29"/>
      <c r="Q66" s="29"/>
      <c r="R66" s="30" t="s">
        <v>4803</v>
      </c>
      <c r="S66" s="27"/>
      <c r="T66" s="27"/>
      <c r="U66" s="24" t="str">
        <f t="shared" si="5"/>
        <v>HINO F17D · ĐK137 (A) </v>
      </c>
    </row>
    <row r="67" ht="35" customHeight="1" spans="1:21">
      <c r="A67" s="51"/>
      <c r="B67" s="52" t="s">
        <v>119</v>
      </c>
      <c r="C67" s="53" t="s">
        <v>9829</v>
      </c>
      <c r="D67" s="52">
        <v>137</v>
      </c>
      <c r="E67" s="52" t="s">
        <v>8488</v>
      </c>
      <c r="F67" s="53" t="s">
        <v>9830</v>
      </c>
      <c r="G67" s="52" t="s">
        <v>9806</v>
      </c>
      <c r="H67" s="52">
        <v>62</v>
      </c>
      <c r="I67" s="52">
        <v>142</v>
      </c>
      <c r="J67" s="52" t="s">
        <v>9831</v>
      </c>
      <c r="K67" s="54"/>
      <c r="L67" s="52" t="s">
        <v>9820</v>
      </c>
      <c r="M67" s="55"/>
      <c r="N67" s="55"/>
      <c r="O67" s="55"/>
      <c r="P67" s="55"/>
      <c r="Q67" s="55"/>
      <c r="R67" s="52" t="s">
        <v>4803</v>
      </c>
      <c r="S67" s="27"/>
      <c r="T67" s="27"/>
      <c r="U67" s="24" t="str">
        <f t="shared" si="5"/>
        <v>HINO F17D-NEW · ĐK137 (A) </v>
      </c>
    </row>
    <row r="68" ht="35" customHeight="1" spans="1:21">
      <c r="A68" s="51"/>
      <c r="B68" s="30" t="s">
        <v>119</v>
      </c>
      <c r="C68" s="27" t="s">
        <v>9832</v>
      </c>
      <c r="D68" s="30">
        <v>137</v>
      </c>
      <c r="E68" s="30" t="s">
        <v>8488</v>
      </c>
      <c r="F68" s="27" t="s">
        <v>9833</v>
      </c>
      <c r="G68" s="30" t="s">
        <v>9806</v>
      </c>
      <c r="H68" s="30">
        <v>62</v>
      </c>
      <c r="I68" s="30">
        <v>142</v>
      </c>
      <c r="J68" s="30" t="s">
        <v>9831</v>
      </c>
      <c r="K68" s="56"/>
      <c r="L68" s="30" t="s">
        <v>9820</v>
      </c>
      <c r="M68" s="29"/>
      <c r="N68" s="29"/>
      <c r="O68" s="29"/>
      <c r="P68" s="29"/>
      <c r="Q68" s="29"/>
      <c r="R68" s="30" t="s">
        <v>4803</v>
      </c>
      <c r="S68" s="27"/>
      <c r="T68" s="27"/>
      <c r="U68" s="24" t="str">
        <f t="shared" si="5"/>
        <v>HINO F17D-T · ĐK137 (A) </v>
      </c>
    </row>
    <row r="69" ht="35" customHeight="1" spans="1:21">
      <c r="A69" s="51"/>
      <c r="B69" s="52" t="s">
        <v>119</v>
      </c>
      <c r="C69" s="53" t="s">
        <v>5580</v>
      </c>
      <c r="D69" s="52">
        <v>137</v>
      </c>
      <c r="E69" s="52" t="s">
        <v>8488</v>
      </c>
      <c r="F69" s="53" t="s">
        <v>9818</v>
      </c>
      <c r="G69" s="52" t="s">
        <v>9806</v>
      </c>
      <c r="H69" s="52">
        <v>65.3</v>
      </c>
      <c r="I69" s="52">
        <v>144.3</v>
      </c>
      <c r="J69" s="52" t="s">
        <v>9807</v>
      </c>
      <c r="K69" s="54"/>
      <c r="L69" s="52" t="s">
        <v>9644</v>
      </c>
      <c r="M69" s="55"/>
      <c r="N69" s="55"/>
      <c r="O69" s="55"/>
      <c r="P69" s="55"/>
      <c r="Q69" s="55"/>
      <c r="R69" s="52" t="s">
        <v>4803</v>
      </c>
      <c r="S69" s="27"/>
      <c r="T69" s="27"/>
      <c r="U69" s="24" t="str">
        <f t="shared" si="5"/>
        <v>HINO K13D · ĐK137 (A) </v>
      </c>
    </row>
    <row r="70" ht="35" customHeight="1" spans="1:21">
      <c r="A70" s="51"/>
      <c r="B70" s="30" t="s">
        <v>119</v>
      </c>
      <c r="C70" s="27" t="s">
        <v>9834</v>
      </c>
      <c r="D70" s="30">
        <v>139</v>
      </c>
      <c r="E70" s="30" t="s">
        <v>8488</v>
      </c>
      <c r="F70" s="27" t="s">
        <v>9818</v>
      </c>
      <c r="G70" s="30" t="s">
        <v>9806</v>
      </c>
      <c r="H70" s="30">
        <v>65.3</v>
      </c>
      <c r="I70" s="30">
        <v>144.3</v>
      </c>
      <c r="J70" s="30" t="s">
        <v>9807</v>
      </c>
      <c r="K70" s="56"/>
      <c r="L70" s="30" t="s">
        <v>9820</v>
      </c>
      <c r="M70" s="29"/>
      <c r="N70" s="29"/>
      <c r="O70" s="29"/>
      <c r="P70" s="29"/>
      <c r="Q70" s="29"/>
      <c r="R70" s="30" t="s">
        <v>4803</v>
      </c>
      <c r="S70" s="27"/>
      <c r="T70" s="27"/>
      <c r="U70" s="24" t="str">
        <f t="shared" si="5"/>
        <v>HINO F17C · ĐK139 (A) </v>
      </c>
    </row>
    <row r="71" ht="35" customHeight="1" spans="1:21">
      <c r="A71" s="51"/>
      <c r="B71" s="52" t="s">
        <v>119</v>
      </c>
      <c r="C71" s="53" t="s">
        <v>9835</v>
      </c>
      <c r="D71" s="52">
        <v>139</v>
      </c>
      <c r="E71" s="52" t="s">
        <v>8488</v>
      </c>
      <c r="F71" s="53" t="s">
        <v>9818</v>
      </c>
      <c r="G71" s="52" t="s">
        <v>9806</v>
      </c>
      <c r="H71" s="52">
        <v>65.3</v>
      </c>
      <c r="I71" s="52">
        <v>144.3</v>
      </c>
      <c r="J71" s="52" t="s">
        <v>9831</v>
      </c>
      <c r="K71" s="54"/>
      <c r="L71" s="52" t="s">
        <v>9820</v>
      </c>
      <c r="M71" s="55"/>
      <c r="N71" s="55"/>
      <c r="O71" s="55"/>
      <c r="P71" s="55"/>
      <c r="Q71" s="55"/>
      <c r="R71" s="52" t="s">
        <v>4803</v>
      </c>
      <c r="S71" s="27"/>
      <c r="T71" s="27"/>
      <c r="U71" s="24" t="str">
        <f t="shared" si="5"/>
        <v>HINO F17C-2 · ĐK139 (A) </v>
      </c>
    </row>
    <row r="72" ht="35" customHeight="1" spans="1:21">
      <c r="A72" s="51"/>
      <c r="B72" s="30" t="s">
        <v>119</v>
      </c>
      <c r="C72" s="27" t="s">
        <v>9836</v>
      </c>
      <c r="D72" s="30">
        <v>139</v>
      </c>
      <c r="E72" s="30" t="s">
        <v>8488</v>
      </c>
      <c r="F72" s="27" t="s">
        <v>9837</v>
      </c>
      <c r="G72" s="30" t="s">
        <v>9806</v>
      </c>
      <c r="H72" s="30">
        <v>65.3</v>
      </c>
      <c r="I72" s="30">
        <v>144.3</v>
      </c>
      <c r="J72" s="30" t="s">
        <v>9807</v>
      </c>
      <c r="K72" s="56"/>
      <c r="L72" s="30" t="s">
        <v>9820</v>
      </c>
      <c r="M72" s="29"/>
      <c r="N72" s="29"/>
      <c r="O72" s="29"/>
      <c r="P72" s="29"/>
      <c r="Q72" s="29"/>
      <c r="R72" s="30" t="s">
        <v>4803</v>
      </c>
      <c r="S72" s="27"/>
      <c r="T72" s="27"/>
      <c r="U72" s="24" t="str">
        <f t="shared" si="5"/>
        <v>HINO F17E · ĐK139 (A) </v>
      </c>
    </row>
    <row r="73" ht="35" customHeight="1" spans="1:21">
      <c r="A73" s="51"/>
      <c r="B73" s="52" t="s">
        <v>119</v>
      </c>
      <c r="C73" s="53" t="s">
        <v>9838</v>
      </c>
      <c r="D73" s="52">
        <v>139</v>
      </c>
      <c r="E73" s="52" t="s">
        <v>8488</v>
      </c>
      <c r="F73" s="53" t="s">
        <v>9818</v>
      </c>
      <c r="G73" s="52" t="s">
        <v>9806</v>
      </c>
      <c r="H73" s="52">
        <v>65.3</v>
      </c>
      <c r="I73" s="52">
        <v>144.3</v>
      </c>
      <c r="J73" s="52" t="s">
        <v>9819</v>
      </c>
      <c r="K73" s="54"/>
      <c r="L73" s="52" t="s">
        <v>24</v>
      </c>
      <c r="M73" s="55"/>
      <c r="N73" s="55"/>
      <c r="O73" s="55"/>
      <c r="P73" s="55"/>
      <c r="Q73" s="55"/>
      <c r="R73" s="52" t="s">
        <v>4803</v>
      </c>
      <c r="S73" s="27"/>
      <c r="T73" s="27"/>
      <c r="U73" s="24" t="str">
        <f t="shared" si="5"/>
        <v>HINO V22C · ĐK139 (A) </v>
      </c>
    </row>
    <row r="74" ht="35" customHeight="1" spans="1:21">
      <c r="A74" s="51"/>
      <c r="B74" s="30" t="s">
        <v>119</v>
      </c>
      <c r="C74" s="27" t="s">
        <v>9839</v>
      </c>
      <c r="D74" s="30">
        <v>146</v>
      </c>
      <c r="E74" s="30" t="s">
        <v>8488</v>
      </c>
      <c r="F74" s="27" t="s">
        <v>9840</v>
      </c>
      <c r="G74" s="30" t="s">
        <v>9806</v>
      </c>
      <c r="H74" s="30">
        <v>59.5</v>
      </c>
      <c r="I74" s="30">
        <v>138.5</v>
      </c>
      <c r="J74" s="30" t="s">
        <v>9807</v>
      </c>
      <c r="K74" s="56"/>
      <c r="L74" s="30" t="s">
        <v>24</v>
      </c>
      <c r="M74" s="29"/>
      <c r="N74" s="29"/>
      <c r="O74" s="29"/>
      <c r="P74" s="29"/>
      <c r="Q74" s="29"/>
      <c r="R74" s="30" t="s">
        <v>4803</v>
      </c>
      <c r="S74" s="27"/>
      <c r="T74" s="27"/>
      <c r="U74" s="24" t="str">
        <f t="shared" si="5"/>
        <v>HINO F20C-A · ĐK146 (A) </v>
      </c>
    </row>
    <row r="75" ht="35" customHeight="1" spans="1:21">
      <c r="A75" s="51"/>
      <c r="B75" s="52" t="s">
        <v>119</v>
      </c>
      <c r="C75" s="53" t="s">
        <v>9841</v>
      </c>
      <c r="D75" s="52">
        <v>146</v>
      </c>
      <c r="E75" s="52" t="s">
        <v>8488</v>
      </c>
      <c r="F75" s="53" t="s">
        <v>9842</v>
      </c>
      <c r="G75" s="52" t="s">
        <v>9806</v>
      </c>
      <c r="H75" s="52">
        <v>59.5</v>
      </c>
      <c r="I75" s="52">
        <v>138.5</v>
      </c>
      <c r="J75" s="52" t="s">
        <v>9807</v>
      </c>
      <c r="K75" s="54"/>
      <c r="L75" s="52" t="s">
        <v>24</v>
      </c>
      <c r="M75" s="55"/>
      <c r="N75" s="55"/>
      <c r="O75" s="55"/>
      <c r="P75" s="55"/>
      <c r="Q75" s="55"/>
      <c r="R75" s="52" t="s">
        <v>4803</v>
      </c>
      <c r="S75" s="27"/>
      <c r="T75" s="27"/>
      <c r="U75" s="24" t="str">
        <f t="shared" si="5"/>
        <v>HINO F20C-B · ĐK146 (A) </v>
      </c>
    </row>
    <row r="76" ht="35" customHeight="1" spans="1:21">
      <c r="A76" s="51"/>
      <c r="B76" s="30" t="s">
        <v>119</v>
      </c>
      <c r="C76" s="27" t="s">
        <v>9843</v>
      </c>
      <c r="D76" s="30">
        <v>146</v>
      </c>
      <c r="E76" s="30" t="s">
        <v>8488</v>
      </c>
      <c r="F76" s="27" t="s">
        <v>9786</v>
      </c>
      <c r="G76" s="30" t="s">
        <v>9806</v>
      </c>
      <c r="H76" s="30">
        <v>59.5</v>
      </c>
      <c r="I76" s="30">
        <v>138.5</v>
      </c>
      <c r="J76" s="30" t="s">
        <v>9844</v>
      </c>
      <c r="K76" s="56"/>
      <c r="L76" s="30" t="s">
        <v>24</v>
      </c>
      <c r="M76" s="29"/>
      <c r="N76" s="29"/>
      <c r="O76" s="29"/>
      <c r="P76" s="29"/>
      <c r="Q76" s="29"/>
      <c r="R76" s="30" t="s">
        <v>4803</v>
      </c>
      <c r="S76" s="27"/>
      <c r="T76" s="27"/>
      <c r="U76" s="24" t="str">
        <f t="shared" ref="U76:U81" si="6">IF($C76="","",B76&amp;" "&amp;C76&amp;" · ĐK"&amp;D76&amp;IF(E76=""," "," "&amp;E76)&amp;IF(K76=""," "," - "&amp;K76))</f>
        <v>HINO F20C-E · ĐK146 (A) </v>
      </c>
    </row>
    <row r="77" ht="35" customHeight="1" spans="1:21">
      <c r="A77" s="51"/>
      <c r="B77" s="52" t="s">
        <v>119</v>
      </c>
      <c r="C77" s="53" t="s">
        <v>5555</v>
      </c>
      <c r="D77" s="52">
        <v>150</v>
      </c>
      <c r="E77" s="52" t="s">
        <v>8488</v>
      </c>
      <c r="F77" s="53" t="s">
        <v>9845</v>
      </c>
      <c r="G77" s="52" t="s">
        <v>9806</v>
      </c>
      <c r="H77" s="52">
        <v>59.5</v>
      </c>
      <c r="I77" s="52">
        <v>138.5</v>
      </c>
      <c r="J77" s="52" t="s">
        <v>9844</v>
      </c>
      <c r="K77" s="54"/>
      <c r="L77" s="52" t="s">
        <v>24</v>
      </c>
      <c r="M77" s="55"/>
      <c r="N77" s="55"/>
      <c r="O77" s="55"/>
      <c r="P77" s="55"/>
      <c r="Q77" s="55"/>
      <c r="R77" s="52" t="s">
        <v>4803</v>
      </c>
      <c r="S77" s="27"/>
      <c r="T77" s="27"/>
      <c r="U77" s="24" t="str">
        <f t="shared" si="6"/>
        <v>HINO F21C · ĐK150 (A) </v>
      </c>
    </row>
    <row r="78" ht="35" customHeight="1" spans="1:21">
      <c r="A78" s="51"/>
      <c r="B78" s="30" t="s">
        <v>119</v>
      </c>
      <c r="C78" s="27" t="s">
        <v>9846</v>
      </c>
      <c r="D78" s="30">
        <v>150</v>
      </c>
      <c r="E78" s="30" t="s">
        <v>9676</v>
      </c>
      <c r="F78" s="27" t="s">
        <v>9845</v>
      </c>
      <c r="G78" s="30" t="s">
        <v>9806</v>
      </c>
      <c r="H78" s="30">
        <v>59.5</v>
      </c>
      <c r="I78" s="30">
        <v>138.5</v>
      </c>
      <c r="J78" s="30" t="s">
        <v>9844</v>
      </c>
      <c r="K78" s="56"/>
      <c r="L78" s="30" t="s">
        <v>24</v>
      </c>
      <c r="M78" s="29"/>
      <c r="N78" s="29"/>
      <c r="O78" s="29"/>
      <c r="P78" s="29"/>
      <c r="Q78" s="29"/>
      <c r="R78" s="30" t="s">
        <v>4803</v>
      </c>
      <c r="S78" s="27"/>
      <c r="T78" s="27"/>
      <c r="U78" s="24" t="str">
        <f t="shared" si="6"/>
        <v>HINO V26C, V26C-T · ĐK150 (A)+(O) </v>
      </c>
    </row>
    <row r="79" ht="35" customHeight="1" spans="1:21">
      <c r="A79" s="48"/>
      <c r="B79" s="28" t="s">
        <v>9847</v>
      </c>
      <c r="C79" s="48"/>
      <c r="D79" s="48"/>
      <c r="E79" s="48"/>
      <c r="F79" s="48"/>
      <c r="G79" s="48"/>
      <c r="H79" s="48"/>
      <c r="I79" s="48"/>
      <c r="J79" s="48"/>
      <c r="K79" s="49"/>
      <c r="L79" s="48"/>
      <c r="M79" s="48"/>
      <c r="N79" s="48"/>
      <c r="O79" s="48"/>
      <c r="P79" s="48"/>
      <c r="Q79" s="48"/>
      <c r="R79" s="48"/>
      <c r="S79" s="50"/>
      <c r="T79" s="27"/>
      <c r="U79" s="24" t="str">
        <f t="shared" si="6"/>
        <v/>
      </c>
    </row>
    <row r="80" ht="35" customHeight="1" spans="1:21">
      <c r="A80" s="51" t="s">
        <v>9848</v>
      </c>
      <c r="B80" s="30" t="s">
        <v>153</v>
      </c>
      <c r="C80" s="27" t="s">
        <v>9849</v>
      </c>
      <c r="D80" s="30">
        <v>74</v>
      </c>
      <c r="E80" s="30" t="s">
        <v>9647</v>
      </c>
      <c r="F80" s="27" t="s">
        <v>9850</v>
      </c>
      <c r="G80" s="30" t="s">
        <v>9851</v>
      </c>
      <c r="H80" s="30">
        <v>27</v>
      </c>
      <c r="I80" s="30">
        <v>70</v>
      </c>
      <c r="J80" s="30" t="s">
        <v>9852</v>
      </c>
      <c r="K80" s="56" t="s">
        <v>8518</v>
      </c>
      <c r="L80" s="30" t="s">
        <v>24</v>
      </c>
      <c r="M80" s="29"/>
      <c r="N80" s="29"/>
      <c r="O80" s="29"/>
      <c r="P80" s="29"/>
      <c r="Q80" s="29"/>
      <c r="R80" s="30" t="s">
        <v>4803</v>
      </c>
      <c r="S80" s="27"/>
      <c r="T80" s="27"/>
      <c r="U80" s="24" t="str">
        <f t="shared" si="6"/>
        <v>ISUZU 3KC1 · ĐK74 0 kiềng gang - IZUMI</v>
      </c>
    </row>
    <row r="81" customFormat="1" ht="35" customHeight="1" spans="1:21">
      <c r="A81" s="51" t="s">
        <v>9853</v>
      </c>
      <c r="B81" s="30" t="s">
        <v>153</v>
      </c>
      <c r="C81" s="27" t="s">
        <v>9849</v>
      </c>
      <c r="D81" s="30">
        <v>74</v>
      </c>
      <c r="E81" s="30" t="s">
        <v>9647</v>
      </c>
      <c r="F81" s="27" t="s">
        <v>9850</v>
      </c>
      <c r="G81" s="30" t="s">
        <v>9851</v>
      </c>
      <c r="H81" s="30">
        <v>27</v>
      </c>
      <c r="I81" s="30">
        <v>70</v>
      </c>
      <c r="J81" s="30" t="s">
        <v>9852</v>
      </c>
      <c r="K81" s="56" t="s">
        <v>9854</v>
      </c>
      <c r="L81" s="30" t="s">
        <v>24</v>
      </c>
      <c r="M81" s="29"/>
      <c r="N81" s="29"/>
      <c r="O81" s="29"/>
      <c r="P81" s="29"/>
      <c r="Q81" s="29"/>
      <c r="R81" s="30" t="s">
        <v>4803</v>
      </c>
      <c r="S81" s="27"/>
      <c r="T81" s="27"/>
      <c r="U81" s="24" t="str">
        <f t="shared" si="6"/>
        <v>ISUZU 3KC1 · ĐK74 0 kiềng gang -  NICE IN</v>
      </c>
    </row>
    <row r="82" ht="35" customHeight="1" spans="1:21">
      <c r="A82" s="51"/>
      <c r="B82" s="52" t="s">
        <v>153</v>
      </c>
      <c r="C82" s="53" t="s">
        <v>9855</v>
      </c>
      <c r="D82" s="52">
        <v>76.3</v>
      </c>
      <c r="E82" s="52" t="s">
        <v>9647</v>
      </c>
      <c r="F82" s="53" t="s">
        <v>9850</v>
      </c>
      <c r="G82" s="52" t="s">
        <v>9856</v>
      </c>
      <c r="H82" s="52">
        <v>33</v>
      </c>
      <c r="I82" s="52">
        <v>80</v>
      </c>
      <c r="J82" s="52" t="s">
        <v>9857</v>
      </c>
      <c r="K82" s="54"/>
      <c r="L82" s="52" t="s">
        <v>9654</v>
      </c>
      <c r="M82" s="55"/>
      <c r="N82" s="55"/>
      <c r="O82" s="55"/>
      <c r="P82" s="55"/>
      <c r="Q82" s="55"/>
      <c r="R82" s="52" t="s">
        <v>4803</v>
      </c>
      <c r="S82" s="27"/>
      <c r="T82" s="27"/>
      <c r="U82" s="24" t="str">
        <f t="shared" ref="U82:U84" si="7">IF($C82="","",B82&amp;" "&amp;C82&amp;" · ĐK"&amp;D82&amp;IF(E82=""," "," "&amp;E82)&amp;IF(K82=""," "," - "&amp;K82))</f>
        <v>ISUZU 4FE1-PB · ĐK76.3 0 kiềng gang </v>
      </c>
    </row>
    <row r="83" ht="35" customHeight="1" spans="1:21">
      <c r="A83" s="51" t="s">
        <v>9858</v>
      </c>
      <c r="B83" s="30" t="s">
        <v>153</v>
      </c>
      <c r="C83" s="27" t="s">
        <v>9859</v>
      </c>
      <c r="D83" s="30">
        <v>77.4</v>
      </c>
      <c r="E83" s="30" t="s">
        <v>9647</v>
      </c>
      <c r="F83" s="27" t="s">
        <v>9860</v>
      </c>
      <c r="G83" s="30" t="s">
        <v>9861</v>
      </c>
      <c r="H83" s="30">
        <v>25.5</v>
      </c>
      <c r="I83" s="30">
        <v>80</v>
      </c>
      <c r="J83" s="30" t="s">
        <v>9852</v>
      </c>
      <c r="K83" s="56" t="s">
        <v>8518</v>
      </c>
      <c r="L83" s="30" t="s">
        <v>24</v>
      </c>
      <c r="M83" s="29"/>
      <c r="N83" s="29"/>
      <c r="O83" s="29"/>
      <c r="P83" s="29"/>
      <c r="Q83" s="29"/>
      <c r="R83" s="30" t="s">
        <v>4803</v>
      </c>
      <c r="S83" s="27"/>
      <c r="T83" s="27"/>
      <c r="U83" s="24" t="str">
        <f t="shared" si="7"/>
        <v>ISUZU 3LB1 · ĐK77.4 0 kiềng gang - IZUMI</v>
      </c>
    </row>
    <row r="84" customFormat="1" ht="35" customHeight="1" spans="1:21">
      <c r="A84" s="51" t="s">
        <v>9862</v>
      </c>
      <c r="B84" s="30" t="s">
        <v>153</v>
      </c>
      <c r="C84" s="27" t="s">
        <v>5859</v>
      </c>
      <c r="D84" s="30">
        <v>77.4</v>
      </c>
      <c r="E84" s="30" t="s">
        <v>9647</v>
      </c>
      <c r="F84" s="27" t="s">
        <v>9860</v>
      </c>
      <c r="G84" s="30" t="s">
        <v>9861</v>
      </c>
      <c r="H84" s="30">
        <v>25.5</v>
      </c>
      <c r="I84" s="30">
        <v>80</v>
      </c>
      <c r="J84" s="30" t="s">
        <v>9852</v>
      </c>
      <c r="K84" s="56" t="s">
        <v>8518</v>
      </c>
      <c r="L84" s="30" t="s">
        <v>24</v>
      </c>
      <c r="M84" s="29"/>
      <c r="N84" s="29"/>
      <c r="O84" s="29"/>
      <c r="P84" s="29"/>
      <c r="Q84" s="29"/>
      <c r="R84" s="30" t="s">
        <v>4803</v>
      </c>
      <c r="S84" s="27"/>
      <c r="T84" s="27"/>
      <c r="U84" s="24" t="str">
        <f t="shared" si="7"/>
        <v>ISUZU 4LB1 · ĐK77.4 0 kiềng gang - IZUMI</v>
      </c>
    </row>
    <row r="85" ht="35" customHeight="1" spans="1:21">
      <c r="A85" s="51" t="s">
        <v>9863</v>
      </c>
      <c r="B85" s="52" t="s">
        <v>153</v>
      </c>
      <c r="C85" s="53" t="s">
        <v>9864</v>
      </c>
      <c r="D85" s="52">
        <v>77.4</v>
      </c>
      <c r="E85" s="52" t="s">
        <v>9647</v>
      </c>
      <c r="F85" s="53" t="s">
        <v>9850</v>
      </c>
      <c r="G85" s="52" t="s">
        <v>9865</v>
      </c>
      <c r="H85" s="52">
        <v>31.5</v>
      </c>
      <c r="I85" s="52">
        <v>80</v>
      </c>
      <c r="J85" s="52" t="s">
        <v>9852</v>
      </c>
      <c r="K85" s="54" t="s">
        <v>9854</v>
      </c>
      <c r="L85" s="52" t="s">
        <v>9654</v>
      </c>
      <c r="M85" s="55"/>
      <c r="N85" s="55"/>
      <c r="O85" s="55"/>
      <c r="P85" s="55"/>
      <c r="Q85" s="55"/>
      <c r="R85" s="52" t="s">
        <v>4803</v>
      </c>
      <c r="S85" s="27"/>
      <c r="T85" s="27"/>
      <c r="U85" s="24" t="str">
        <f t="shared" ref="U85:U90" si="8">IF($C85="","",B85&amp;" "&amp;C85&amp;" · ĐK"&amp;D85&amp;IF(E85=""," "," "&amp;E85)&amp;IF(K85=""," "," - "&amp;K85))</f>
        <v>ISUZU 4LC1 · ĐK77.4 0 kiềng gang -  NICE IN</v>
      </c>
    </row>
    <row r="86" ht="35" customHeight="1" spans="1:21">
      <c r="A86" s="51"/>
      <c r="B86" s="30" t="s">
        <v>153</v>
      </c>
      <c r="C86" s="27" t="s">
        <v>5834</v>
      </c>
      <c r="D86" s="30">
        <v>79</v>
      </c>
      <c r="E86" s="30"/>
      <c r="F86" s="27" t="s">
        <v>9866</v>
      </c>
      <c r="G86" s="30" t="s">
        <v>9867</v>
      </c>
      <c r="H86" s="30">
        <v>26</v>
      </c>
      <c r="I86" s="30">
        <v>84</v>
      </c>
      <c r="J86" s="30" t="s">
        <v>9868</v>
      </c>
      <c r="K86" s="56"/>
      <c r="L86" s="30" t="s">
        <v>9654</v>
      </c>
      <c r="M86" s="29"/>
      <c r="N86" s="29"/>
      <c r="O86" s="29"/>
      <c r="P86" s="29"/>
      <c r="Q86" s="29"/>
      <c r="R86" s="30" t="s">
        <v>4803</v>
      </c>
      <c r="S86" s="27"/>
      <c r="T86" s="27"/>
      <c r="U86" s="24" t="str">
        <f t="shared" si="8"/>
        <v>ISUZU 4EE1-T · ĐK79  </v>
      </c>
    </row>
    <row r="87" ht="35" customHeight="1" spans="1:21">
      <c r="A87" s="51" t="s">
        <v>9869</v>
      </c>
      <c r="B87" s="52" t="s">
        <v>153</v>
      </c>
      <c r="C87" s="53" t="s">
        <v>5797</v>
      </c>
      <c r="D87" s="52">
        <v>81</v>
      </c>
      <c r="E87" s="52" t="s">
        <v>9647</v>
      </c>
      <c r="F87" s="53" t="s">
        <v>9850</v>
      </c>
      <c r="G87" s="52" t="s">
        <v>9870</v>
      </c>
      <c r="H87" s="52">
        <v>37</v>
      </c>
      <c r="I87" s="52">
        <v>80</v>
      </c>
      <c r="J87" s="52" t="s">
        <v>9871</v>
      </c>
      <c r="K87" s="54" t="s">
        <v>8518</v>
      </c>
      <c r="L87" s="52" t="s">
        <v>24</v>
      </c>
      <c r="M87" s="55"/>
      <c r="N87" s="55"/>
      <c r="O87" s="55"/>
      <c r="P87" s="55"/>
      <c r="Q87" s="55"/>
      <c r="R87" s="52" t="s">
        <v>4803</v>
      </c>
      <c r="S87" s="27"/>
      <c r="T87" s="27"/>
      <c r="U87" s="24" t="str">
        <f t="shared" si="8"/>
        <v>ISUZU 3KR1 · ĐK81 0 kiềng gang - IZUMI</v>
      </c>
    </row>
    <row r="88" ht="35" customHeight="1" spans="1:21">
      <c r="A88" s="51" t="s">
        <v>9872</v>
      </c>
      <c r="B88" s="30" t="s">
        <v>153</v>
      </c>
      <c r="C88" s="27" t="s">
        <v>9873</v>
      </c>
      <c r="D88" s="30">
        <v>81</v>
      </c>
      <c r="E88" s="30" t="s">
        <v>9647</v>
      </c>
      <c r="F88" s="27" t="s">
        <v>9874</v>
      </c>
      <c r="G88" s="30" t="s">
        <v>9875</v>
      </c>
      <c r="H88" s="30">
        <v>35.5</v>
      </c>
      <c r="I88" s="30">
        <v>80</v>
      </c>
      <c r="J88" s="30" t="s">
        <v>9871</v>
      </c>
      <c r="K88" s="56" t="s">
        <v>8518</v>
      </c>
      <c r="L88" s="30" t="s">
        <v>24</v>
      </c>
      <c r="M88" s="29"/>
      <c r="N88" s="29"/>
      <c r="O88" s="29"/>
      <c r="P88" s="29"/>
      <c r="Q88" s="29"/>
      <c r="R88" s="30" t="s">
        <v>4803</v>
      </c>
      <c r="S88" s="27"/>
      <c r="T88" s="27"/>
      <c r="U88" s="24" t="str">
        <f t="shared" si="8"/>
        <v>ISUZU 3KR2 · ĐK81 0 kiềng gang - IZUMI</v>
      </c>
    </row>
    <row r="89" ht="35" customHeight="1" spans="1:21">
      <c r="A89" s="51" t="s">
        <v>9876</v>
      </c>
      <c r="B89" s="52" t="s">
        <v>153</v>
      </c>
      <c r="C89" s="53" t="s">
        <v>2714</v>
      </c>
      <c r="D89" s="52">
        <v>83</v>
      </c>
      <c r="E89" s="52" t="s">
        <v>9647</v>
      </c>
      <c r="F89" s="53" t="s">
        <v>9877</v>
      </c>
      <c r="G89" s="52" t="s">
        <v>9856</v>
      </c>
      <c r="H89" s="52">
        <v>32</v>
      </c>
      <c r="I89" s="52">
        <v>80</v>
      </c>
      <c r="J89" s="52" t="s">
        <v>9871</v>
      </c>
      <c r="K89" s="54"/>
      <c r="L89" s="52" t="s">
        <v>24</v>
      </c>
      <c r="M89" s="55"/>
      <c r="N89" s="55"/>
      <c r="O89" s="55"/>
      <c r="P89" s="55"/>
      <c r="Q89" s="55"/>
      <c r="R89" s="52" t="s">
        <v>4803</v>
      </c>
      <c r="S89" s="27" t="s">
        <v>9878</v>
      </c>
      <c r="T89" s="27"/>
      <c r="U89" s="24" t="str">
        <f t="shared" si="8"/>
        <v>ISUZU 3LD1 · ĐK83 0 kiềng gang </v>
      </c>
    </row>
    <row r="90" customFormat="1" ht="35" customHeight="1" spans="1:21">
      <c r="A90" s="51" t="s">
        <v>9879</v>
      </c>
      <c r="B90" s="52" t="s">
        <v>153</v>
      </c>
      <c r="C90" s="53" t="s">
        <v>2714</v>
      </c>
      <c r="D90" s="52">
        <v>83</v>
      </c>
      <c r="E90" s="52" t="s">
        <v>9647</v>
      </c>
      <c r="F90" s="53" t="s">
        <v>9877</v>
      </c>
      <c r="G90" s="52" t="s">
        <v>9856</v>
      </c>
      <c r="H90" s="52">
        <v>32</v>
      </c>
      <c r="I90" s="52">
        <v>80</v>
      </c>
      <c r="J90" s="52" t="s">
        <v>9871</v>
      </c>
      <c r="K90" s="54" t="s">
        <v>9854</v>
      </c>
      <c r="L90" s="52" t="s">
        <v>24</v>
      </c>
      <c r="M90" s="55"/>
      <c r="N90" s="55"/>
      <c r="O90" s="55"/>
      <c r="P90" s="55"/>
      <c r="Q90" s="55"/>
      <c r="R90" s="52" t="s">
        <v>4803</v>
      </c>
      <c r="S90" s="27" t="s">
        <v>9878</v>
      </c>
      <c r="T90" s="27"/>
      <c r="U90" s="24" t="str">
        <f t="shared" si="8"/>
        <v>ISUZU 3LD1 · ĐK83 0 kiềng gang -  NICE IN</v>
      </c>
    </row>
    <row r="91" ht="35" customHeight="1" spans="1:21">
      <c r="A91" s="51" t="s">
        <v>9880</v>
      </c>
      <c r="B91" s="30" t="s">
        <v>153</v>
      </c>
      <c r="C91" s="27" t="s">
        <v>9881</v>
      </c>
      <c r="D91" s="30">
        <v>83</v>
      </c>
      <c r="E91" s="30" t="s">
        <v>9647</v>
      </c>
      <c r="F91" s="27" t="s">
        <v>9882</v>
      </c>
      <c r="G91" s="30" t="s">
        <v>9856</v>
      </c>
      <c r="H91" s="30">
        <v>32</v>
      </c>
      <c r="I91" s="30">
        <v>78</v>
      </c>
      <c r="J91" s="30" t="s">
        <v>9871</v>
      </c>
      <c r="K91" s="56" t="s">
        <v>8518</v>
      </c>
      <c r="L91" s="30" t="s">
        <v>24</v>
      </c>
      <c r="M91" s="29"/>
      <c r="N91" s="29"/>
      <c r="O91" s="29"/>
      <c r="P91" s="29"/>
      <c r="Q91" s="29"/>
      <c r="R91" s="30" t="s">
        <v>4803</v>
      </c>
      <c r="S91" s="27"/>
      <c r="T91" s="27"/>
      <c r="U91" s="24" t="str">
        <f t="shared" ref="U91:U97" si="9">IF($C91="","",B91&amp;" "&amp;C91&amp;" · ĐK"&amp;D91&amp;IF(E91=""," "," "&amp;E91)&amp;IF(K91=""," "," - "&amp;K91))</f>
        <v>ISUZU 3LD2 · ĐK83 0 kiềng gang - IZUMI</v>
      </c>
    </row>
    <row r="92" ht="35" customHeight="1" spans="1:21">
      <c r="A92" s="51"/>
      <c r="B92" s="52" t="s">
        <v>153</v>
      </c>
      <c r="C92" s="53" t="s">
        <v>9883</v>
      </c>
      <c r="D92" s="52">
        <v>83</v>
      </c>
      <c r="E92" s="52" t="s">
        <v>9647</v>
      </c>
      <c r="F92" s="53" t="s">
        <v>9850</v>
      </c>
      <c r="G92" s="52" t="s">
        <v>9884</v>
      </c>
      <c r="H92" s="52">
        <v>36</v>
      </c>
      <c r="I92" s="52">
        <v>95</v>
      </c>
      <c r="J92" s="52" t="s">
        <v>9885</v>
      </c>
      <c r="K92" s="54"/>
      <c r="L92" s="52" t="s">
        <v>9654</v>
      </c>
      <c r="M92" s="55"/>
      <c r="N92" s="55"/>
      <c r="O92" s="55"/>
      <c r="P92" s="55"/>
      <c r="Q92" s="55"/>
      <c r="R92" s="52" t="s">
        <v>4803</v>
      </c>
      <c r="S92" s="27"/>
      <c r="T92" s="27"/>
      <c r="U92" s="24" t="str">
        <f t="shared" si="9"/>
        <v>ISUZU C221 · ĐK83 0 kiềng gang </v>
      </c>
    </row>
    <row r="93" ht="35" customHeight="1" spans="1:21">
      <c r="A93" s="51" t="s">
        <v>9886</v>
      </c>
      <c r="B93" s="30" t="s">
        <v>153</v>
      </c>
      <c r="C93" s="27" t="s">
        <v>2720</v>
      </c>
      <c r="D93" s="30">
        <v>85</v>
      </c>
      <c r="E93" s="30" t="s">
        <v>9647</v>
      </c>
      <c r="F93" s="27" t="s">
        <v>9887</v>
      </c>
      <c r="G93" s="30" t="s">
        <v>9888</v>
      </c>
      <c r="H93" s="30">
        <v>29.5</v>
      </c>
      <c r="I93" s="30">
        <v>78</v>
      </c>
      <c r="J93" s="30" t="s">
        <v>9871</v>
      </c>
      <c r="K93" s="56" t="s">
        <v>8516</v>
      </c>
      <c r="L93" s="30" t="s">
        <v>9654</v>
      </c>
      <c r="M93" s="29"/>
      <c r="N93" s="29"/>
      <c r="O93" s="29"/>
      <c r="P93" s="29"/>
      <c r="Q93" s="29"/>
      <c r="R93" s="30" t="s">
        <v>4803</v>
      </c>
      <c r="S93" s="27" t="s">
        <v>9889</v>
      </c>
      <c r="T93" s="27"/>
      <c r="U93" s="24" t="str">
        <f t="shared" si="9"/>
        <v>ISUZU 4LE1 · ĐK85 0 kiềng gang - IKAZU</v>
      </c>
    </row>
    <row r="94" ht="35" customHeight="1" spans="1:21">
      <c r="A94" s="51"/>
      <c r="B94" s="52" t="s">
        <v>153</v>
      </c>
      <c r="C94" s="53" t="s">
        <v>9890</v>
      </c>
      <c r="D94" s="52">
        <v>85</v>
      </c>
      <c r="E94" s="52" t="s">
        <v>9647</v>
      </c>
      <c r="F94" s="53" t="s">
        <v>9891</v>
      </c>
      <c r="G94" s="52" t="s">
        <v>9888</v>
      </c>
      <c r="H94" s="52">
        <v>29.5</v>
      </c>
      <c r="I94" s="52">
        <v>78</v>
      </c>
      <c r="J94" s="52" t="s">
        <v>9871</v>
      </c>
      <c r="K94" s="54"/>
      <c r="L94" s="52" t="s">
        <v>9654</v>
      </c>
      <c r="M94" s="55"/>
      <c r="N94" s="55"/>
      <c r="O94" s="55"/>
      <c r="P94" s="55"/>
      <c r="Q94" s="55"/>
      <c r="R94" s="52" t="s">
        <v>4803</v>
      </c>
      <c r="S94" s="27"/>
      <c r="T94" s="27"/>
      <c r="U94" s="24" t="str">
        <f t="shared" si="9"/>
        <v>ISUZU 4LE1-NEW · ĐK85 0 kiềng gang </v>
      </c>
    </row>
    <row r="95" ht="35" customHeight="1" spans="1:21">
      <c r="A95" s="51" t="s">
        <v>9892</v>
      </c>
      <c r="B95" s="30" t="s">
        <v>153</v>
      </c>
      <c r="C95" s="27" t="s">
        <v>2726</v>
      </c>
      <c r="D95" s="30">
        <v>85</v>
      </c>
      <c r="E95" s="30" t="s">
        <v>9647</v>
      </c>
      <c r="F95" s="27" t="s">
        <v>9893</v>
      </c>
      <c r="G95" s="30" t="s">
        <v>9888</v>
      </c>
      <c r="H95" s="30">
        <v>29</v>
      </c>
      <c r="I95" s="30">
        <v>77</v>
      </c>
      <c r="J95" s="30" t="s">
        <v>9871</v>
      </c>
      <c r="K95" s="56" t="s">
        <v>8518</v>
      </c>
      <c r="L95" s="30" t="s">
        <v>9654</v>
      </c>
      <c r="M95" s="29"/>
      <c r="N95" s="29"/>
      <c r="O95" s="29"/>
      <c r="P95" s="29"/>
      <c r="Q95" s="29"/>
      <c r="R95" s="30" t="s">
        <v>4803</v>
      </c>
      <c r="S95" s="27"/>
      <c r="T95" s="27"/>
      <c r="U95" s="24" t="str">
        <f t="shared" si="9"/>
        <v>ISUZU 4LE2 · ĐK85 0 kiềng gang - IZUMI</v>
      </c>
    </row>
    <row r="96" customFormat="1" ht="35" customHeight="1" spans="1:21">
      <c r="A96" s="51" t="s">
        <v>9894</v>
      </c>
      <c r="B96" s="30" t="s">
        <v>153</v>
      </c>
      <c r="C96" s="27" t="s">
        <v>2726</v>
      </c>
      <c r="D96" s="30">
        <v>85</v>
      </c>
      <c r="E96" s="30" t="s">
        <v>9647</v>
      </c>
      <c r="F96" s="27" t="s">
        <v>9893</v>
      </c>
      <c r="G96" s="30" t="s">
        <v>9888</v>
      </c>
      <c r="H96" s="30">
        <v>29</v>
      </c>
      <c r="I96" s="30">
        <v>77</v>
      </c>
      <c r="J96" s="30" t="s">
        <v>9871</v>
      </c>
      <c r="K96" s="56" t="s">
        <v>8516</v>
      </c>
      <c r="L96" s="30" t="s">
        <v>9654</v>
      </c>
      <c r="M96" s="29"/>
      <c r="N96" s="29"/>
      <c r="O96" s="29"/>
      <c r="P96" s="29"/>
      <c r="Q96" s="29"/>
      <c r="R96" s="30" t="s">
        <v>4803</v>
      </c>
      <c r="S96" s="27" t="s">
        <v>9895</v>
      </c>
      <c r="T96" s="27"/>
      <c r="U96" s="24" t="str">
        <f t="shared" si="9"/>
        <v>ISUZU 4LE2 · ĐK85 0 kiềng gang - IKAZU</v>
      </c>
    </row>
    <row r="97" customFormat="1" ht="35" customHeight="1" spans="1:21">
      <c r="A97" s="51" t="s">
        <v>9896</v>
      </c>
      <c r="B97" s="30" t="s">
        <v>153</v>
      </c>
      <c r="C97" s="27" t="s">
        <v>2726</v>
      </c>
      <c r="D97" s="30">
        <v>85</v>
      </c>
      <c r="E97" s="30" t="s">
        <v>9647</v>
      </c>
      <c r="F97" s="27" t="s">
        <v>9893</v>
      </c>
      <c r="G97" s="30" t="s">
        <v>9888</v>
      </c>
      <c r="H97" s="30">
        <v>29</v>
      </c>
      <c r="I97" s="30">
        <v>77</v>
      </c>
      <c r="J97" s="30" t="s">
        <v>9871</v>
      </c>
      <c r="K97" s="56" t="s">
        <v>9854</v>
      </c>
      <c r="L97" s="30" t="s">
        <v>9654</v>
      </c>
      <c r="M97" s="29"/>
      <c r="N97" s="29"/>
      <c r="O97" s="29"/>
      <c r="P97" s="29"/>
      <c r="Q97" s="29"/>
      <c r="R97" s="30" t="s">
        <v>4803</v>
      </c>
      <c r="S97" s="27" t="s">
        <v>9895</v>
      </c>
      <c r="T97" s="27"/>
      <c r="U97" s="24" t="str">
        <f t="shared" si="9"/>
        <v>ISUZU 4LE2 · ĐK85 0 kiềng gang -  NICE IN</v>
      </c>
    </row>
    <row r="98" ht="35" customHeight="1" spans="1:21">
      <c r="A98" s="51" t="s">
        <v>9897</v>
      </c>
      <c r="B98" s="52" t="s">
        <v>153</v>
      </c>
      <c r="C98" s="53" t="s">
        <v>9898</v>
      </c>
      <c r="D98" s="52">
        <v>85</v>
      </c>
      <c r="E98" s="52" t="s">
        <v>8488</v>
      </c>
      <c r="F98" s="53" t="s">
        <v>9899</v>
      </c>
      <c r="G98" s="52" t="s">
        <v>9900</v>
      </c>
      <c r="H98" s="52">
        <v>28</v>
      </c>
      <c r="I98" s="52">
        <v>64</v>
      </c>
      <c r="J98" s="52" t="s">
        <v>9901</v>
      </c>
      <c r="K98" s="54" t="s">
        <v>8518</v>
      </c>
      <c r="L98" s="52" t="s">
        <v>9654</v>
      </c>
      <c r="M98" s="55"/>
      <c r="N98" s="55"/>
      <c r="O98" s="55"/>
      <c r="P98" s="55"/>
      <c r="Q98" s="55"/>
      <c r="R98" s="52" t="s">
        <v>4803</v>
      </c>
      <c r="S98" s="27"/>
      <c r="T98" s="27"/>
      <c r="U98" s="24" t="str">
        <f t="shared" ref="U98:U102" si="10">IF($C98="","",B98&amp;" "&amp;C98&amp;" · ĐK"&amp;D98&amp;IF(E98=""," "," "&amp;E98)&amp;IF(K98=""," "," - "&amp;K98))</f>
        <v>ISUZU 4LE2-NEW · ĐK85 (A) - IZUMI</v>
      </c>
    </row>
    <row r="99" customFormat="1" ht="35" customHeight="1" spans="1:21">
      <c r="A99" s="51" t="s">
        <v>9902</v>
      </c>
      <c r="B99" s="52" t="s">
        <v>153</v>
      </c>
      <c r="C99" s="53" t="s">
        <v>9898</v>
      </c>
      <c r="D99" s="52">
        <v>85</v>
      </c>
      <c r="E99" s="52" t="s">
        <v>8488</v>
      </c>
      <c r="F99" s="53" t="s">
        <v>9899</v>
      </c>
      <c r="G99" s="52" t="s">
        <v>9900</v>
      </c>
      <c r="H99" s="52">
        <v>28</v>
      </c>
      <c r="I99" s="52">
        <v>64</v>
      </c>
      <c r="J99" s="52" t="s">
        <v>9901</v>
      </c>
      <c r="K99" s="54" t="s">
        <v>8516</v>
      </c>
      <c r="L99" s="52" t="s">
        <v>9654</v>
      </c>
      <c r="M99" s="55"/>
      <c r="N99" s="55"/>
      <c r="O99" s="55"/>
      <c r="P99" s="55"/>
      <c r="Q99" s="55"/>
      <c r="R99" s="52" t="s">
        <v>4803</v>
      </c>
      <c r="S99" s="27"/>
      <c r="T99" s="27"/>
      <c r="U99" s="24" t="str">
        <f t="shared" si="10"/>
        <v>ISUZU 4LE2-NEW · ĐK85 (A) - IKAZU</v>
      </c>
    </row>
    <row r="100" ht="35" customHeight="1" spans="1:21">
      <c r="A100" s="51" t="s">
        <v>9903</v>
      </c>
      <c r="B100" s="30" t="s">
        <v>153</v>
      </c>
      <c r="C100" s="27" t="s">
        <v>9904</v>
      </c>
      <c r="D100" s="30">
        <v>86</v>
      </c>
      <c r="E100" s="30" t="s">
        <v>8488</v>
      </c>
      <c r="F100" s="27" t="s">
        <v>9905</v>
      </c>
      <c r="G100" s="30" t="s">
        <v>9900</v>
      </c>
      <c r="H100" s="30">
        <v>38</v>
      </c>
      <c r="I100" s="30">
        <v>96.6</v>
      </c>
      <c r="J100" s="30" t="s">
        <v>9659</v>
      </c>
      <c r="K100" s="56" t="s">
        <v>8516</v>
      </c>
      <c r="L100" s="30" t="s">
        <v>9654</v>
      </c>
      <c r="M100" s="29"/>
      <c r="N100" s="29"/>
      <c r="O100" s="29"/>
      <c r="P100" s="29"/>
      <c r="Q100" s="29"/>
      <c r="R100" s="30" t="s">
        <v>4803</v>
      </c>
      <c r="S100" s="27" t="s">
        <v>9906</v>
      </c>
      <c r="T100" s="27"/>
      <c r="U100" s="24" t="str">
        <f t="shared" si="10"/>
        <v>ISUZU C240 /C190 (3 bạc) · ĐK86 (A) - IKAZU</v>
      </c>
    </row>
    <row r="101" customFormat="1" ht="35" customHeight="1" spans="1:21">
      <c r="A101" s="51" t="s">
        <v>9907</v>
      </c>
      <c r="B101" s="30" t="s">
        <v>153</v>
      </c>
      <c r="C101" s="27" t="s">
        <v>9904</v>
      </c>
      <c r="D101" s="30">
        <v>86</v>
      </c>
      <c r="E101" s="30" t="s">
        <v>8488</v>
      </c>
      <c r="F101" s="27" t="s">
        <v>9905</v>
      </c>
      <c r="G101" s="30" t="s">
        <v>9900</v>
      </c>
      <c r="H101" s="30">
        <v>38</v>
      </c>
      <c r="I101" s="30">
        <v>96.6</v>
      </c>
      <c r="J101" s="30" t="s">
        <v>9659</v>
      </c>
      <c r="K101" s="56" t="s">
        <v>8520</v>
      </c>
      <c r="L101" s="30" t="s">
        <v>9654</v>
      </c>
      <c r="M101" s="29"/>
      <c r="N101" s="29"/>
      <c r="O101" s="29"/>
      <c r="P101" s="29"/>
      <c r="Q101" s="29"/>
      <c r="R101" s="30" t="s">
        <v>4803</v>
      </c>
      <c r="S101" s="27" t="s">
        <v>9906</v>
      </c>
      <c r="T101" s="27"/>
      <c r="U101" s="24" t="str">
        <f t="shared" si="10"/>
        <v>ISUZU C240 /C190 (3 bạc) · ĐK86 (A) - NSP</v>
      </c>
    </row>
    <row r="102" customFormat="1" ht="35" customHeight="1" spans="1:21">
      <c r="A102" s="51" t="s">
        <v>9908</v>
      </c>
      <c r="B102" s="30" t="s">
        <v>153</v>
      </c>
      <c r="C102" s="27" t="s">
        <v>9904</v>
      </c>
      <c r="D102" s="30">
        <v>86</v>
      </c>
      <c r="E102" s="30" t="s">
        <v>8488</v>
      </c>
      <c r="F102" s="27" t="s">
        <v>9905</v>
      </c>
      <c r="G102" s="30" t="s">
        <v>9900</v>
      </c>
      <c r="H102" s="30">
        <v>38</v>
      </c>
      <c r="I102" s="30">
        <v>96.6</v>
      </c>
      <c r="J102" s="30" t="s">
        <v>9659</v>
      </c>
      <c r="K102" s="56" t="s">
        <v>8518</v>
      </c>
      <c r="L102" s="30" t="s">
        <v>9654</v>
      </c>
      <c r="M102" s="29"/>
      <c r="N102" s="29"/>
      <c r="O102" s="29"/>
      <c r="P102" s="29"/>
      <c r="Q102" s="29"/>
      <c r="R102" s="30" t="s">
        <v>4803</v>
      </c>
      <c r="S102" s="27" t="s">
        <v>9906</v>
      </c>
      <c r="T102" s="27"/>
      <c r="U102" s="24" t="str">
        <f t="shared" si="10"/>
        <v>ISUZU C240 /C190 (3 bạc) · ĐK86 (A) - IZUMI</v>
      </c>
    </row>
    <row r="103" customFormat="1" ht="35" customHeight="1" spans="1:21">
      <c r="A103" s="51" t="s">
        <v>9909</v>
      </c>
      <c r="B103" s="52" t="s">
        <v>153</v>
      </c>
      <c r="C103" s="53" t="s">
        <v>9910</v>
      </c>
      <c r="D103" s="52">
        <v>86</v>
      </c>
      <c r="E103" s="52" t="s">
        <v>8488</v>
      </c>
      <c r="F103" s="53" t="s">
        <v>9911</v>
      </c>
      <c r="G103" s="52" t="s">
        <v>9900</v>
      </c>
      <c r="H103" s="52">
        <v>38</v>
      </c>
      <c r="I103" s="52">
        <v>84.5</v>
      </c>
      <c r="J103" s="52" t="s">
        <v>9659</v>
      </c>
      <c r="K103" s="54" t="s">
        <v>8520</v>
      </c>
      <c r="L103" s="52" t="s">
        <v>9654</v>
      </c>
      <c r="M103" s="55"/>
      <c r="N103" s="55"/>
      <c r="O103" s="55"/>
      <c r="P103" s="55"/>
      <c r="Q103" s="55"/>
      <c r="R103" s="52" t="s">
        <v>4803</v>
      </c>
      <c r="S103" s="27"/>
      <c r="T103" s="27"/>
      <c r="U103" s="24" t="str">
        <f t="shared" ref="U103:U107" si="11">IF($C103="","",B103&amp;" "&amp;C103&amp;" · ĐK"&amp;D103&amp;IF(E103=""," "," "&amp;E103)&amp;IF(K103=""," "," - "&amp;K103))</f>
        <v>ISUZU C240-NEW C190  (3 bạc) · ĐK86 (A) - NSP</v>
      </c>
    </row>
    <row r="104" customFormat="1" ht="35" customHeight="1" spans="1:21">
      <c r="A104" s="51" t="s">
        <v>9912</v>
      </c>
      <c r="B104" s="52" t="s">
        <v>153</v>
      </c>
      <c r="C104" s="53" t="s">
        <v>9910</v>
      </c>
      <c r="D104" s="52">
        <v>86</v>
      </c>
      <c r="E104" s="52" t="s">
        <v>8488</v>
      </c>
      <c r="F104" s="53" t="s">
        <v>9911</v>
      </c>
      <c r="G104" s="52" t="s">
        <v>9900</v>
      </c>
      <c r="H104" s="52">
        <v>38</v>
      </c>
      <c r="I104" s="52">
        <v>84.5</v>
      </c>
      <c r="J104" s="52" t="s">
        <v>9659</v>
      </c>
      <c r="K104" s="54" t="s">
        <v>8516</v>
      </c>
      <c r="L104" s="52" t="s">
        <v>9654</v>
      </c>
      <c r="M104" s="55"/>
      <c r="N104" s="55"/>
      <c r="O104" s="55"/>
      <c r="P104" s="55"/>
      <c r="Q104" s="55"/>
      <c r="R104" s="52" t="s">
        <v>4803</v>
      </c>
      <c r="S104" s="27" t="s">
        <v>9913</v>
      </c>
      <c r="T104" s="27"/>
      <c r="U104" s="24" t="str">
        <f t="shared" si="11"/>
        <v>ISUZU C240-NEW C190  (3 bạc) · ĐK86 (A) - IKAZU</v>
      </c>
    </row>
    <row r="105" ht="35" customHeight="1" spans="1:21">
      <c r="A105" s="51"/>
      <c r="B105" s="52" t="s">
        <v>153</v>
      </c>
      <c r="C105" s="53" t="s">
        <v>9914</v>
      </c>
      <c r="D105" s="52">
        <v>86</v>
      </c>
      <c r="E105" s="52" t="s">
        <v>8488</v>
      </c>
      <c r="F105" s="53" t="s">
        <v>9915</v>
      </c>
      <c r="G105" s="52" t="s">
        <v>9916</v>
      </c>
      <c r="H105" s="52">
        <v>38</v>
      </c>
      <c r="I105" s="52">
        <v>95.4</v>
      </c>
      <c r="J105" s="52" t="s">
        <v>9885</v>
      </c>
      <c r="K105" s="54"/>
      <c r="L105" s="52" t="s">
        <v>9654</v>
      </c>
      <c r="M105" s="55"/>
      <c r="N105" s="55"/>
      <c r="O105" s="55"/>
      <c r="P105" s="55"/>
      <c r="Q105" s="55"/>
      <c r="R105" s="52" t="s">
        <v>4803</v>
      </c>
      <c r="S105" s="27"/>
      <c r="T105" s="27"/>
      <c r="U105" s="24" t="str">
        <f t="shared" si="11"/>
        <v>ISUZU C240  (5 bạc) · ĐK86 (A) </v>
      </c>
    </row>
    <row r="106" ht="35" customHeight="1" spans="1:21">
      <c r="A106" s="51" t="s">
        <v>9917</v>
      </c>
      <c r="B106" s="30" t="s">
        <v>153</v>
      </c>
      <c r="C106" s="27" t="s">
        <v>9918</v>
      </c>
      <c r="D106" s="30">
        <v>86</v>
      </c>
      <c r="E106" s="30" t="s">
        <v>8488</v>
      </c>
      <c r="F106" s="27" t="s">
        <v>9919</v>
      </c>
      <c r="G106" s="30" t="s">
        <v>9916</v>
      </c>
      <c r="H106" s="30">
        <v>38</v>
      </c>
      <c r="I106" s="30">
        <v>95.5</v>
      </c>
      <c r="J106" s="30" t="s">
        <v>9920</v>
      </c>
      <c r="K106" s="56" t="s">
        <v>8516</v>
      </c>
      <c r="L106" s="30" t="s">
        <v>9654</v>
      </c>
      <c r="M106" s="29"/>
      <c r="N106" s="29"/>
      <c r="O106" s="29"/>
      <c r="P106" s="29"/>
      <c r="Q106" s="29"/>
      <c r="R106" s="30" t="s">
        <v>4803</v>
      </c>
      <c r="S106" s="27" t="s">
        <v>9921</v>
      </c>
      <c r="T106" s="27"/>
      <c r="U106" s="24" t="str">
        <f t="shared" si="11"/>
        <v>ISUZU C240-2 (4 bạc) · ĐK86 (A) - IKAZU</v>
      </c>
    </row>
    <row r="107" customFormat="1" ht="35" customHeight="1" spans="1:21">
      <c r="A107" s="51" t="s">
        <v>9922</v>
      </c>
      <c r="B107" s="30" t="s">
        <v>153</v>
      </c>
      <c r="C107" s="27" t="s">
        <v>9918</v>
      </c>
      <c r="D107" s="30">
        <v>86</v>
      </c>
      <c r="E107" s="30" t="s">
        <v>8488</v>
      </c>
      <c r="F107" s="27" t="s">
        <v>9919</v>
      </c>
      <c r="G107" s="30" t="s">
        <v>9916</v>
      </c>
      <c r="H107" s="30">
        <v>38</v>
      </c>
      <c r="I107" s="30">
        <v>95.5</v>
      </c>
      <c r="J107" s="30" t="s">
        <v>9920</v>
      </c>
      <c r="K107" s="56" t="s">
        <v>8518</v>
      </c>
      <c r="L107" s="30" t="s">
        <v>9654</v>
      </c>
      <c r="M107" s="29"/>
      <c r="N107" s="29"/>
      <c r="O107" s="29"/>
      <c r="P107" s="29"/>
      <c r="Q107" s="29"/>
      <c r="R107" s="30" t="s">
        <v>4803</v>
      </c>
      <c r="S107" s="27" t="s">
        <v>9921</v>
      </c>
      <c r="T107" s="27"/>
      <c r="U107" s="24" t="str">
        <f t="shared" si="11"/>
        <v>ISUZU C240-2 (4 bạc) · ĐK86 (A) - IZUMI</v>
      </c>
    </row>
    <row r="108" ht="35" customHeight="1" spans="1:21">
      <c r="A108" s="51" t="s">
        <v>9923</v>
      </c>
      <c r="B108" s="30" t="s">
        <v>153</v>
      </c>
      <c r="C108" s="27" t="s">
        <v>9924</v>
      </c>
      <c r="D108" s="30">
        <v>86</v>
      </c>
      <c r="E108" s="30" t="s">
        <v>8488</v>
      </c>
      <c r="F108" s="27" t="s">
        <v>9925</v>
      </c>
      <c r="G108" s="30" t="s">
        <v>9916</v>
      </c>
      <c r="H108" s="30">
        <v>38</v>
      </c>
      <c r="I108" s="30">
        <v>95.5</v>
      </c>
      <c r="J108" s="30" t="s">
        <v>9920</v>
      </c>
      <c r="K108" s="56" t="s">
        <v>8518</v>
      </c>
      <c r="L108" s="30" t="s">
        <v>9654</v>
      </c>
      <c r="M108" s="29"/>
      <c r="N108" s="29"/>
      <c r="O108" s="29"/>
      <c r="P108" s="29"/>
      <c r="Q108" s="29"/>
      <c r="R108" s="30" t="s">
        <v>4803</v>
      </c>
      <c r="S108" s="27" t="s">
        <v>9926</v>
      </c>
      <c r="T108" s="27"/>
      <c r="U108" s="24" t="str">
        <f t="shared" ref="U108:U111" si="12">IF($C108="","",B108&amp;" "&amp;C108&amp;" · ĐK"&amp;D108&amp;IF(E108=""," "," "&amp;E108)&amp;IF(K108=""," "," - "&amp;K108))</f>
        <v>ISUZU C240-OLD 3AB1 (4G) · ĐK86 (A) - IZUMI</v>
      </c>
    </row>
    <row r="109" customFormat="1" ht="35" customHeight="1" spans="1:21">
      <c r="A109" s="51" t="s">
        <v>9927</v>
      </c>
      <c r="B109" s="30" t="s">
        <v>153</v>
      </c>
      <c r="C109" s="27" t="s">
        <v>9924</v>
      </c>
      <c r="D109" s="30">
        <v>86</v>
      </c>
      <c r="E109" s="30" t="s">
        <v>8488</v>
      </c>
      <c r="F109" s="27" t="s">
        <v>9925</v>
      </c>
      <c r="G109" s="30" t="s">
        <v>9916</v>
      </c>
      <c r="H109" s="30">
        <v>38</v>
      </c>
      <c r="I109" s="30">
        <v>95.5</v>
      </c>
      <c r="J109" s="30" t="s">
        <v>9920</v>
      </c>
      <c r="K109" s="56" t="s">
        <v>8516</v>
      </c>
      <c r="L109" s="30" t="s">
        <v>9654</v>
      </c>
      <c r="M109" s="29"/>
      <c r="N109" s="29"/>
      <c r="O109" s="29"/>
      <c r="P109" s="29"/>
      <c r="Q109" s="29"/>
      <c r="R109" s="30" t="s">
        <v>4803</v>
      </c>
      <c r="S109" s="27" t="s">
        <v>9926</v>
      </c>
      <c r="T109" s="27"/>
      <c r="U109" s="24" t="str">
        <f t="shared" si="12"/>
        <v>ISUZU C240-OLD 3AB1 (4G) · ĐK86 (A) - IKAZU</v>
      </c>
    </row>
    <row r="110" ht="35" customHeight="1" spans="1:21">
      <c r="A110" s="51" t="s">
        <v>9928</v>
      </c>
      <c r="B110" s="52" t="s">
        <v>153</v>
      </c>
      <c r="C110" s="53" t="s">
        <v>9929</v>
      </c>
      <c r="D110" s="52">
        <v>88</v>
      </c>
      <c r="E110" s="52" t="s">
        <v>8488</v>
      </c>
      <c r="F110" s="53" t="s">
        <v>9930</v>
      </c>
      <c r="G110" s="52" t="s">
        <v>9931</v>
      </c>
      <c r="H110" s="52">
        <v>32.5</v>
      </c>
      <c r="I110" s="52">
        <v>88</v>
      </c>
      <c r="J110" s="30" t="s">
        <v>9857</v>
      </c>
      <c r="K110" s="54" t="s">
        <v>8518</v>
      </c>
      <c r="L110" s="52" t="s">
        <v>9654</v>
      </c>
      <c r="M110" s="55"/>
      <c r="N110" s="55"/>
      <c r="O110" s="55"/>
      <c r="P110" s="55"/>
      <c r="Q110" s="55"/>
      <c r="R110" s="52" t="s">
        <v>4803</v>
      </c>
      <c r="S110" s="27" t="s">
        <v>9932</v>
      </c>
      <c r="T110" s="27"/>
      <c r="U110" s="24" t="str">
        <f t="shared" si="12"/>
        <v>ISUZU 4JC1 · ĐK88 (A) - IZUMI</v>
      </c>
    </row>
    <row r="111" customFormat="1" ht="35" customHeight="1" spans="1:21">
      <c r="A111" s="51" t="s">
        <v>9933</v>
      </c>
      <c r="B111" s="52" t="s">
        <v>153</v>
      </c>
      <c r="C111" s="53" t="s">
        <v>9929</v>
      </c>
      <c r="D111" s="52">
        <v>88</v>
      </c>
      <c r="E111" s="52" t="s">
        <v>8488</v>
      </c>
      <c r="F111" s="53" t="s">
        <v>9934</v>
      </c>
      <c r="G111" s="52" t="s">
        <v>9931</v>
      </c>
      <c r="H111" s="52">
        <v>32.5</v>
      </c>
      <c r="I111" s="52">
        <v>88</v>
      </c>
      <c r="J111" s="30" t="s">
        <v>9857</v>
      </c>
      <c r="K111" s="54" t="s">
        <v>8516</v>
      </c>
      <c r="L111" s="52" t="s">
        <v>9654</v>
      </c>
      <c r="M111" s="55"/>
      <c r="N111" s="55"/>
      <c r="O111" s="55"/>
      <c r="P111" s="55"/>
      <c r="Q111" s="55"/>
      <c r="R111" s="52" t="s">
        <v>4803</v>
      </c>
      <c r="S111" s="27" t="s">
        <v>9932</v>
      </c>
      <c r="T111" s="27"/>
      <c r="U111" s="24" t="str">
        <f t="shared" si="12"/>
        <v>ISUZU 4JC1 · ĐK88 (A) - IKAZU</v>
      </c>
    </row>
    <row r="112" customFormat="1" ht="35" customHeight="1" spans="1:21">
      <c r="A112" s="51" t="s">
        <v>9933</v>
      </c>
      <c r="B112" s="52" t="s">
        <v>153</v>
      </c>
      <c r="C112" s="53" t="s">
        <v>9929</v>
      </c>
      <c r="D112" s="52">
        <v>88</v>
      </c>
      <c r="E112" s="52" t="s">
        <v>8488</v>
      </c>
      <c r="F112" s="53" t="s">
        <v>9935</v>
      </c>
      <c r="G112" s="52" t="s">
        <v>9931</v>
      </c>
      <c r="H112" s="52">
        <v>32.5</v>
      </c>
      <c r="I112" s="52">
        <v>88</v>
      </c>
      <c r="J112" s="30" t="s">
        <v>9936</v>
      </c>
      <c r="K112" s="54" t="s">
        <v>8516</v>
      </c>
      <c r="L112" s="52" t="s">
        <v>9654</v>
      </c>
      <c r="M112" s="55"/>
      <c r="N112" s="55"/>
      <c r="O112" s="55"/>
      <c r="P112" s="55"/>
      <c r="Q112" s="55"/>
      <c r="R112" s="52" t="s">
        <v>4803</v>
      </c>
      <c r="S112" s="27" t="s">
        <v>9937</v>
      </c>
      <c r="T112" s="27"/>
      <c r="U112" s="24" t="str">
        <f t="shared" ref="U112:U117" si="13">IF($C112="","",B112&amp;" "&amp;C112&amp;" · ĐK"&amp;D112&amp;IF(E112=""," "," "&amp;E112)&amp;IF(K112=""," "," - "&amp;K112))</f>
        <v>ISUZU 4JC1 · ĐK88 (A) - IKAZU</v>
      </c>
    </row>
    <row r="113" customFormat="1" ht="35" customHeight="1" spans="1:21">
      <c r="A113" s="51" t="s">
        <v>9928</v>
      </c>
      <c r="B113" s="52" t="s">
        <v>153</v>
      </c>
      <c r="C113" s="53" t="s">
        <v>9929</v>
      </c>
      <c r="D113" s="52">
        <v>88</v>
      </c>
      <c r="E113" s="52" t="s">
        <v>8488</v>
      </c>
      <c r="F113" s="53" t="s">
        <v>9935</v>
      </c>
      <c r="G113" s="52" t="s">
        <v>9931</v>
      </c>
      <c r="H113" s="52">
        <v>32.5</v>
      </c>
      <c r="I113" s="52">
        <v>88</v>
      </c>
      <c r="J113" s="30" t="s">
        <v>9936</v>
      </c>
      <c r="K113" s="54" t="s">
        <v>8518</v>
      </c>
      <c r="L113" s="52" t="s">
        <v>9654</v>
      </c>
      <c r="M113" s="55"/>
      <c r="N113" s="55"/>
      <c r="O113" s="55"/>
      <c r="P113" s="55"/>
      <c r="Q113" s="55"/>
      <c r="R113" s="52" t="s">
        <v>4803</v>
      </c>
      <c r="S113" s="27" t="s">
        <v>9937</v>
      </c>
      <c r="T113" s="27"/>
      <c r="U113" s="24" t="str">
        <f t="shared" si="13"/>
        <v>ISUZU 4JC1 · ĐK88 (A) - IZUMI</v>
      </c>
    </row>
    <row r="114" ht="35" customHeight="1" spans="1:21">
      <c r="A114" s="51" t="s">
        <v>9938</v>
      </c>
      <c r="B114" s="30" t="s">
        <v>153</v>
      </c>
      <c r="C114" s="27" t="s">
        <v>9939</v>
      </c>
      <c r="D114" s="30">
        <v>88</v>
      </c>
      <c r="E114" s="30" t="s">
        <v>8488</v>
      </c>
      <c r="F114" s="27" t="s">
        <v>9940</v>
      </c>
      <c r="G114" s="30" t="s">
        <v>9900</v>
      </c>
      <c r="H114" s="30">
        <v>34</v>
      </c>
      <c r="I114" s="30">
        <v>82.6</v>
      </c>
      <c r="J114" s="30" t="s">
        <v>9857</v>
      </c>
      <c r="K114" s="56" t="s">
        <v>8518</v>
      </c>
      <c r="L114" s="30" t="s">
        <v>9654</v>
      </c>
      <c r="M114" s="29"/>
      <c r="N114" s="29"/>
      <c r="O114" s="29"/>
      <c r="P114" s="29"/>
      <c r="Q114" s="29"/>
      <c r="R114" s="30" t="s">
        <v>4803</v>
      </c>
      <c r="S114" s="27"/>
      <c r="T114" s="27"/>
      <c r="U114" s="24" t="str">
        <f t="shared" si="13"/>
        <v>ISUZU C223 · ĐK88 (A) - IZUMI</v>
      </c>
    </row>
    <row r="115" customFormat="1" ht="35" customHeight="1" spans="1:21">
      <c r="A115" s="51" t="s">
        <v>9941</v>
      </c>
      <c r="B115" s="30" t="s">
        <v>153</v>
      </c>
      <c r="C115" s="27" t="s">
        <v>9939</v>
      </c>
      <c r="D115" s="30">
        <v>88</v>
      </c>
      <c r="E115" s="30" t="s">
        <v>8488</v>
      </c>
      <c r="F115" s="27" t="s">
        <v>9940</v>
      </c>
      <c r="G115" s="30" t="s">
        <v>9900</v>
      </c>
      <c r="H115" s="30">
        <v>34</v>
      </c>
      <c r="I115" s="30">
        <v>82.6</v>
      </c>
      <c r="J115" s="30" t="s">
        <v>9857</v>
      </c>
      <c r="K115" s="56" t="s">
        <v>8516</v>
      </c>
      <c r="L115" s="30" t="s">
        <v>9654</v>
      </c>
      <c r="M115" s="29"/>
      <c r="N115" s="29"/>
      <c r="O115" s="29"/>
      <c r="P115" s="29"/>
      <c r="Q115" s="29"/>
      <c r="R115" s="30" t="s">
        <v>4803</v>
      </c>
      <c r="S115" s="27"/>
      <c r="T115" s="27"/>
      <c r="U115" s="24" t="str">
        <f t="shared" si="13"/>
        <v>ISUZU C223 · ĐK88 (A) - IKAZU</v>
      </c>
    </row>
    <row r="116" ht="35" customHeight="1" spans="1:21">
      <c r="A116" s="51"/>
      <c r="B116" s="52" t="s">
        <v>153</v>
      </c>
      <c r="C116" s="53" t="s">
        <v>9942</v>
      </c>
      <c r="D116" s="52">
        <v>93</v>
      </c>
      <c r="E116" s="52"/>
      <c r="F116" s="53" t="s">
        <v>9943</v>
      </c>
      <c r="G116" s="52" t="s">
        <v>5073</v>
      </c>
      <c r="H116" s="52">
        <v>36.5</v>
      </c>
      <c r="I116" s="52">
        <v>92</v>
      </c>
      <c r="J116" s="52"/>
      <c r="K116" s="54"/>
      <c r="L116" s="52" t="s">
        <v>9654</v>
      </c>
      <c r="M116" s="55">
        <v>395000</v>
      </c>
      <c r="N116" s="55"/>
      <c r="O116" s="55"/>
      <c r="P116" s="55"/>
      <c r="Q116" s="55"/>
      <c r="R116" s="52" t="s">
        <v>4803</v>
      </c>
      <c r="S116" s="27" t="s">
        <v>9944</v>
      </c>
      <c r="T116" s="27"/>
      <c r="U116" s="24" t="str">
        <f t="shared" si="13"/>
        <v>ISUZU 493/4JB1 · ĐK93  </v>
      </c>
    </row>
    <row r="117" ht="35" customHeight="1" spans="1:21">
      <c r="A117" s="51"/>
      <c r="B117" s="30" t="s">
        <v>153</v>
      </c>
      <c r="C117" s="27" t="s">
        <v>9942</v>
      </c>
      <c r="D117" s="30">
        <v>93</v>
      </c>
      <c r="E117" s="30"/>
      <c r="F117" s="27" t="s">
        <v>9945</v>
      </c>
      <c r="G117" s="30" t="s">
        <v>9946</v>
      </c>
      <c r="H117" s="30">
        <v>36</v>
      </c>
      <c r="I117" s="30">
        <v>91.5</v>
      </c>
      <c r="J117" s="30"/>
      <c r="K117" s="56"/>
      <c r="L117" s="30" t="s">
        <v>9654</v>
      </c>
      <c r="M117" s="29"/>
      <c r="N117" s="29"/>
      <c r="O117" s="29"/>
      <c r="P117" s="29"/>
      <c r="Q117" s="29"/>
      <c r="R117" s="30" t="s">
        <v>4803</v>
      </c>
      <c r="S117" s="27"/>
      <c r="T117" s="27"/>
      <c r="U117" s="24" t="str">
        <f t="shared" si="13"/>
        <v>ISUZU 493/4JB1 · ĐK93  </v>
      </c>
    </row>
    <row r="118" ht="35" customHeight="1" spans="1:21">
      <c r="A118" s="51"/>
      <c r="B118" s="52" t="s">
        <v>153</v>
      </c>
      <c r="C118" s="53" t="s">
        <v>9942</v>
      </c>
      <c r="D118" s="52">
        <v>93</v>
      </c>
      <c r="E118" s="52"/>
      <c r="F118" s="53" t="s">
        <v>9947</v>
      </c>
      <c r="G118" s="52" t="s">
        <v>5073</v>
      </c>
      <c r="H118" s="52">
        <v>36</v>
      </c>
      <c r="I118" s="52">
        <v>92</v>
      </c>
      <c r="J118" s="52"/>
      <c r="K118" s="54"/>
      <c r="L118" s="52" t="s">
        <v>9654</v>
      </c>
      <c r="M118" s="55"/>
      <c r="N118" s="55"/>
      <c r="O118" s="55"/>
      <c r="P118" s="55"/>
      <c r="Q118" s="55"/>
      <c r="R118" s="52" t="s">
        <v>4803</v>
      </c>
      <c r="S118" s="27"/>
      <c r="T118" s="27"/>
      <c r="U118" s="24" t="str">
        <f t="shared" ref="U118:U123" si="14">IF($C118="","",B118&amp;" "&amp;C118&amp;" · ĐK"&amp;D118&amp;IF(E118=""," "," "&amp;E118)&amp;IF(K118=""," "," - "&amp;K118))</f>
        <v>ISUZU 493/4JB1 · ĐK93  </v>
      </c>
    </row>
    <row r="119" ht="35" customHeight="1" spans="1:21">
      <c r="A119" s="51"/>
      <c r="B119" s="30" t="s">
        <v>153</v>
      </c>
      <c r="C119" s="27" t="s">
        <v>9942</v>
      </c>
      <c r="D119" s="30">
        <v>93</v>
      </c>
      <c r="E119" s="30"/>
      <c r="F119" s="27" t="s">
        <v>9948</v>
      </c>
      <c r="G119" s="30" t="s">
        <v>5510</v>
      </c>
      <c r="H119" s="30">
        <v>35</v>
      </c>
      <c r="I119" s="30">
        <v>92</v>
      </c>
      <c r="J119" s="30"/>
      <c r="K119" s="56"/>
      <c r="L119" s="30" t="s">
        <v>9654</v>
      </c>
      <c r="M119" s="29"/>
      <c r="N119" s="29"/>
      <c r="O119" s="29"/>
      <c r="P119" s="29"/>
      <c r="Q119" s="29"/>
      <c r="R119" s="30" t="s">
        <v>4803</v>
      </c>
      <c r="S119" s="27"/>
      <c r="T119" s="27"/>
      <c r="U119" s="24" t="str">
        <f t="shared" si="14"/>
        <v>ISUZU 493/4JB1 · ĐK93  </v>
      </c>
    </row>
    <row r="120" ht="35" customHeight="1" spans="1:21">
      <c r="A120" s="51"/>
      <c r="B120" s="52" t="s">
        <v>153</v>
      </c>
      <c r="C120" s="53" t="s">
        <v>9949</v>
      </c>
      <c r="D120" s="52">
        <v>93</v>
      </c>
      <c r="E120" s="52"/>
      <c r="F120" s="53" t="s">
        <v>9950</v>
      </c>
      <c r="G120" s="52" t="s">
        <v>5073</v>
      </c>
      <c r="H120" s="52">
        <v>36</v>
      </c>
      <c r="I120" s="52">
        <v>92</v>
      </c>
      <c r="J120" s="52"/>
      <c r="K120" s="54"/>
      <c r="L120" s="52" t="s">
        <v>9654</v>
      </c>
      <c r="M120" s="55"/>
      <c r="N120" s="55"/>
      <c r="O120" s="55"/>
      <c r="P120" s="55"/>
      <c r="Q120" s="55"/>
      <c r="R120" s="52" t="s">
        <v>4803</v>
      </c>
      <c r="S120" s="27"/>
      <c r="T120" s="27"/>
      <c r="U120" s="24" t="str">
        <f t="shared" si="14"/>
        <v>ISUZU 493/4JB1 ắc 31 · ĐK93  </v>
      </c>
    </row>
    <row r="121" ht="35" customHeight="1" spans="1:21">
      <c r="A121" s="51" t="s">
        <v>9951</v>
      </c>
      <c r="B121" s="30" t="s">
        <v>153</v>
      </c>
      <c r="C121" s="27" t="s">
        <v>9952</v>
      </c>
      <c r="D121" s="30">
        <v>93</v>
      </c>
      <c r="E121" s="30"/>
      <c r="F121" s="27" t="s">
        <v>9953</v>
      </c>
      <c r="G121" s="30">
        <v>34</v>
      </c>
      <c r="H121" s="30"/>
      <c r="I121" s="30"/>
      <c r="J121" s="30" t="s">
        <v>9954</v>
      </c>
      <c r="K121" s="56"/>
      <c r="L121" s="30" t="s">
        <v>9654</v>
      </c>
      <c r="M121" s="29"/>
      <c r="N121" s="29"/>
      <c r="O121" s="29"/>
      <c r="P121" s="29"/>
      <c r="Q121" s="29"/>
      <c r="R121" s="30" t="s">
        <v>4803</v>
      </c>
      <c r="S121" s="27"/>
      <c r="T121" s="27"/>
      <c r="U121" s="24" t="str">
        <f t="shared" si="14"/>
        <v>ISUZU 4DA1/ 4JB1 · ĐK93  </v>
      </c>
    </row>
    <row r="122" ht="35" customHeight="1" spans="1:21">
      <c r="A122" s="51" t="s">
        <v>9955</v>
      </c>
      <c r="B122" s="52" t="s">
        <v>153</v>
      </c>
      <c r="C122" s="53" t="s">
        <v>9956</v>
      </c>
      <c r="D122" s="52">
        <v>93</v>
      </c>
      <c r="E122" s="52" t="s">
        <v>8488</v>
      </c>
      <c r="F122" s="53" t="s">
        <v>9957</v>
      </c>
      <c r="G122" s="52" t="s">
        <v>9946</v>
      </c>
      <c r="H122" s="52">
        <v>32</v>
      </c>
      <c r="I122" s="54">
        <v>103</v>
      </c>
      <c r="J122" s="52" t="s">
        <v>9857</v>
      </c>
      <c r="K122" s="54" t="s">
        <v>8518</v>
      </c>
      <c r="L122" s="52" t="s">
        <v>9654</v>
      </c>
      <c r="M122" s="55"/>
      <c r="N122" s="55"/>
      <c r="O122" s="55"/>
      <c r="P122" s="55"/>
      <c r="Q122" s="55"/>
      <c r="R122" s="52" t="s">
        <v>4803</v>
      </c>
      <c r="S122" s="27" t="s">
        <v>9958</v>
      </c>
      <c r="T122" s="27"/>
      <c r="U122" s="24" t="str">
        <f t="shared" si="14"/>
        <v>ISUZU 4JA1-L · ĐK93 (A) - IZUMI</v>
      </c>
    </row>
    <row r="123" customFormat="1" ht="35" customHeight="1" spans="1:21">
      <c r="A123" s="51" t="s">
        <v>9959</v>
      </c>
      <c r="B123" s="52" t="s">
        <v>153</v>
      </c>
      <c r="C123" s="53" t="s">
        <v>9960</v>
      </c>
      <c r="D123" s="52">
        <v>93</v>
      </c>
      <c r="E123" s="52" t="s">
        <v>8488</v>
      </c>
      <c r="F123" s="53" t="s">
        <v>9961</v>
      </c>
      <c r="G123" s="52" t="s">
        <v>9946</v>
      </c>
      <c r="H123" s="52">
        <v>32</v>
      </c>
      <c r="I123" s="54">
        <v>88</v>
      </c>
      <c r="J123" s="52" t="s">
        <v>9857</v>
      </c>
      <c r="K123" s="54" t="s">
        <v>8518</v>
      </c>
      <c r="L123" s="52" t="s">
        <v>9654</v>
      </c>
      <c r="M123" s="55"/>
      <c r="N123" s="55"/>
      <c r="O123" s="55"/>
      <c r="P123" s="55"/>
      <c r="Q123" s="55"/>
      <c r="R123" s="52" t="s">
        <v>4803</v>
      </c>
      <c r="S123" s="27" t="s">
        <v>9962</v>
      </c>
      <c r="T123" s="27"/>
      <c r="U123" s="24" t="str">
        <f t="shared" si="14"/>
        <v>ISUZU 4JA1-N · ĐK93 (A) - IZUMI</v>
      </c>
    </row>
    <row r="124" ht="35" customHeight="1" spans="1:21">
      <c r="A124" s="51"/>
      <c r="B124" s="30" t="s">
        <v>153</v>
      </c>
      <c r="C124" s="27" t="s">
        <v>9956</v>
      </c>
      <c r="D124" s="30">
        <v>93</v>
      </c>
      <c r="E124" s="30" t="s">
        <v>9676</v>
      </c>
      <c r="F124" s="27" t="s">
        <v>9963</v>
      </c>
      <c r="G124" s="30" t="s">
        <v>9946</v>
      </c>
      <c r="H124" s="30"/>
      <c r="I124" s="30">
        <v>103</v>
      </c>
      <c r="J124" s="30" t="s">
        <v>9857</v>
      </c>
      <c r="K124" s="56"/>
      <c r="L124" s="30" t="s">
        <v>9654</v>
      </c>
      <c r="M124" s="29"/>
      <c r="N124" s="29"/>
      <c r="O124" s="29"/>
      <c r="P124" s="29"/>
      <c r="Q124" s="29"/>
      <c r="R124" s="30" t="s">
        <v>4803</v>
      </c>
      <c r="S124" s="27" t="s">
        <v>9964</v>
      </c>
      <c r="T124" s="27"/>
      <c r="U124" s="24" t="str">
        <f t="shared" ref="U124:U127" si="15">IF($C124="","",B124&amp;" "&amp;C124&amp;" · ĐK"&amp;D124&amp;IF(E124=""," "," "&amp;E124)&amp;IF(K124=""," "," - "&amp;K124))</f>
        <v>ISUZU 4JA1-L · ĐK93 (A)+(O) </v>
      </c>
    </row>
    <row r="125" ht="35" customHeight="1" spans="1:21">
      <c r="A125" s="51" t="s">
        <v>9965</v>
      </c>
      <c r="B125" s="30" t="s">
        <v>153</v>
      </c>
      <c r="C125" s="27" t="s">
        <v>9966</v>
      </c>
      <c r="D125" s="30">
        <v>93</v>
      </c>
      <c r="E125" s="30" t="s">
        <v>8488</v>
      </c>
      <c r="F125" s="27" t="s">
        <v>9967</v>
      </c>
      <c r="G125" s="30" t="s">
        <v>9946</v>
      </c>
      <c r="H125" s="30">
        <v>32</v>
      </c>
      <c r="I125" s="30">
        <v>88</v>
      </c>
      <c r="J125" s="30" t="s">
        <v>9857</v>
      </c>
      <c r="K125" s="56" t="s">
        <v>8516</v>
      </c>
      <c r="L125" s="30" t="s">
        <v>9654</v>
      </c>
      <c r="M125" s="29"/>
      <c r="N125" s="29"/>
      <c r="O125" s="29"/>
      <c r="P125" s="29"/>
      <c r="Q125" s="29"/>
      <c r="R125" s="30" t="s">
        <v>4803</v>
      </c>
      <c r="S125" s="27" t="s">
        <v>9968</v>
      </c>
      <c r="T125" s="27"/>
      <c r="U125" s="24" t="str">
        <f t="shared" si="15"/>
        <v>ISUZU 4JA1-T · ĐK93 (A) - IKAZU</v>
      </c>
    </row>
    <row r="126" ht="35" customHeight="1" spans="1:21">
      <c r="A126" s="51" t="s">
        <v>9969</v>
      </c>
      <c r="B126" s="52" t="s">
        <v>153</v>
      </c>
      <c r="C126" s="53" t="s">
        <v>9970</v>
      </c>
      <c r="D126" s="52">
        <v>93</v>
      </c>
      <c r="E126" s="52" t="s">
        <v>8488</v>
      </c>
      <c r="F126" s="53" t="s">
        <v>9971</v>
      </c>
      <c r="G126" s="52" t="s">
        <v>9946</v>
      </c>
      <c r="H126" s="52">
        <v>36.5</v>
      </c>
      <c r="I126" s="52">
        <v>92</v>
      </c>
      <c r="J126" s="52" t="s">
        <v>9857</v>
      </c>
      <c r="K126" s="54" t="s">
        <v>8516</v>
      </c>
      <c r="L126" s="52" t="s">
        <v>9654</v>
      </c>
      <c r="M126" s="55"/>
      <c r="N126" s="55"/>
      <c r="O126" s="55"/>
      <c r="P126" s="55"/>
      <c r="Q126" s="55"/>
      <c r="R126" s="52" t="s">
        <v>4803</v>
      </c>
      <c r="S126" s="27" t="s">
        <v>9972</v>
      </c>
      <c r="T126" s="27"/>
      <c r="U126" s="24" t="str">
        <f t="shared" si="15"/>
        <v>ISUZU 4JB1-N / 493 NKR/JMC · ĐK93 (A) - IKAZU</v>
      </c>
    </row>
    <row r="127" customFormat="1" ht="35" customHeight="1" spans="1:21">
      <c r="A127" s="51" t="s">
        <v>9973</v>
      </c>
      <c r="B127" s="52" t="s">
        <v>153</v>
      </c>
      <c r="C127" s="53" t="s">
        <v>9970</v>
      </c>
      <c r="D127" s="52">
        <v>93</v>
      </c>
      <c r="E127" s="52" t="s">
        <v>8488</v>
      </c>
      <c r="F127" s="53" t="s">
        <v>9971</v>
      </c>
      <c r="G127" s="52" t="s">
        <v>9946</v>
      </c>
      <c r="H127" s="52">
        <v>36.5</v>
      </c>
      <c r="I127" s="52">
        <v>92</v>
      </c>
      <c r="J127" s="52" t="s">
        <v>9857</v>
      </c>
      <c r="K127" s="54" t="s">
        <v>8520</v>
      </c>
      <c r="L127" s="52" t="s">
        <v>9654</v>
      </c>
      <c r="M127" s="55"/>
      <c r="N127" s="55"/>
      <c r="O127" s="55"/>
      <c r="P127" s="55"/>
      <c r="Q127" s="55"/>
      <c r="R127" s="52" t="s">
        <v>4803</v>
      </c>
      <c r="S127" s="27" t="s">
        <v>9972</v>
      </c>
      <c r="T127" s="27"/>
      <c r="U127" s="24" t="str">
        <f t="shared" si="15"/>
        <v>ISUZU 4JB1-N / 493 NKR/JMC · ĐK93 (A) - NSP</v>
      </c>
    </row>
    <row r="128" ht="35" customHeight="1" spans="1:21">
      <c r="A128" s="51" t="s">
        <v>9974</v>
      </c>
      <c r="B128" s="30" t="s">
        <v>153</v>
      </c>
      <c r="C128" s="27" t="s">
        <v>9975</v>
      </c>
      <c r="D128" s="30">
        <v>93</v>
      </c>
      <c r="E128" s="30" t="s">
        <v>8488</v>
      </c>
      <c r="F128" s="27" t="s">
        <v>9976</v>
      </c>
      <c r="G128" s="30" t="s">
        <v>9977</v>
      </c>
      <c r="H128" s="30">
        <v>35</v>
      </c>
      <c r="I128" s="30">
        <v>92</v>
      </c>
      <c r="J128" s="30" t="s">
        <v>9857</v>
      </c>
      <c r="K128" s="56"/>
      <c r="L128" s="30" t="s">
        <v>9654</v>
      </c>
      <c r="M128" s="29"/>
      <c r="N128" s="29"/>
      <c r="O128" s="29"/>
      <c r="P128" s="29"/>
      <c r="Q128" s="29"/>
      <c r="R128" s="30" t="s">
        <v>4803</v>
      </c>
      <c r="S128" s="27"/>
      <c r="T128" s="27"/>
      <c r="U128" s="24" t="str">
        <f t="shared" ref="U128:U131" si="16">IF($C128="","",B128&amp;" "&amp;C128&amp;" · ĐK"&amp;D128&amp;IF(E128=""," "," "&amp;E128)&amp;IF(K128=""," "," - "&amp;K128))</f>
        <v>ISUZU 4JB1-N2 /493 · ĐK93 (A) </v>
      </c>
    </row>
    <row r="129" customFormat="1" ht="35" customHeight="1" spans="1:21">
      <c r="A129" s="51" t="s">
        <v>9978</v>
      </c>
      <c r="B129" s="30" t="s">
        <v>153</v>
      </c>
      <c r="C129" s="27" t="s">
        <v>9975</v>
      </c>
      <c r="D129" s="30">
        <v>93</v>
      </c>
      <c r="E129" s="30" t="s">
        <v>8488</v>
      </c>
      <c r="F129" s="27" t="s">
        <v>9976</v>
      </c>
      <c r="G129" s="30" t="s">
        <v>9977</v>
      </c>
      <c r="H129" s="30">
        <v>35</v>
      </c>
      <c r="I129" s="30">
        <v>92</v>
      </c>
      <c r="J129" s="30" t="s">
        <v>9857</v>
      </c>
      <c r="K129" s="56"/>
      <c r="L129" s="30" t="s">
        <v>9654</v>
      </c>
      <c r="M129" s="29"/>
      <c r="N129" s="29"/>
      <c r="O129" s="29"/>
      <c r="P129" s="29"/>
      <c r="Q129" s="29"/>
      <c r="R129" s="30" t="s">
        <v>4803</v>
      </c>
      <c r="S129" s="27"/>
      <c r="T129" s="27"/>
      <c r="U129" s="24" t="str">
        <f t="shared" si="16"/>
        <v>ISUZU 4JB1-N2 /493 · ĐK93 (A) </v>
      </c>
    </row>
    <row r="130" ht="35" customHeight="1" spans="1:21">
      <c r="A130" s="51" t="s">
        <v>9979</v>
      </c>
      <c r="B130" s="52" t="s">
        <v>153</v>
      </c>
      <c r="C130" s="53" t="s">
        <v>9980</v>
      </c>
      <c r="D130" s="52">
        <v>93</v>
      </c>
      <c r="E130" s="52" t="s">
        <v>8488</v>
      </c>
      <c r="F130" s="53" t="s">
        <v>9981</v>
      </c>
      <c r="G130" s="52" t="s">
        <v>9946</v>
      </c>
      <c r="H130" s="52">
        <v>36.5</v>
      </c>
      <c r="I130" s="52">
        <v>92</v>
      </c>
      <c r="J130" s="52" t="s">
        <v>9857</v>
      </c>
      <c r="K130" s="54" t="s">
        <v>9854</v>
      </c>
      <c r="L130" s="52" t="s">
        <v>9654</v>
      </c>
      <c r="M130" s="55"/>
      <c r="N130" s="55"/>
      <c r="O130" s="55"/>
      <c r="P130" s="55"/>
      <c r="Q130" s="55"/>
      <c r="R130" s="52" t="s">
        <v>4803</v>
      </c>
      <c r="S130" s="27" t="s">
        <v>9982</v>
      </c>
      <c r="T130" s="27"/>
      <c r="U130" s="24" t="str">
        <f t="shared" si="16"/>
        <v>ISUZU 4JB1-T · ĐK93 (A) -  NICE IN</v>
      </c>
    </row>
    <row r="131" customFormat="1" ht="35" customHeight="1" spans="1:21">
      <c r="A131" s="51" t="s">
        <v>9983</v>
      </c>
      <c r="B131" s="52" t="s">
        <v>153</v>
      </c>
      <c r="C131" s="53" t="s">
        <v>9980</v>
      </c>
      <c r="D131" s="52">
        <v>93</v>
      </c>
      <c r="E131" s="52" t="s">
        <v>8488</v>
      </c>
      <c r="F131" s="53" t="s">
        <v>9981</v>
      </c>
      <c r="G131" s="52" t="s">
        <v>9946</v>
      </c>
      <c r="H131" s="52">
        <v>36.5</v>
      </c>
      <c r="I131" s="52">
        <v>92</v>
      </c>
      <c r="J131" s="52" t="s">
        <v>9857</v>
      </c>
      <c r="K131" s="54" t="s">
        <v>8516</v>
      </c>
      <c r="L131" s="52" t="s">
        <v>9654</v>
      </c>
      <c r="M131" s="55"/>
      <c r="N131" s="55"/>
      <c r="O131" s="55"/>
      <c r="P131" s="55"/>
      <c r="Q131" s="55"/>
      <c r="R131" s="52" t="s">
        <v>4803</v>
      </c>
      <c r="S131" s="27" t="s">
        <v>9982</v>
      </c>
      <c r="T131" s="27"/>
      <c r="U131" s="24" t="str">
        <f t="shared" si="16"/>
        <v>ISUZU 4JB1-T · ĐK93 (A) - IKAZU</v>
      </c>
    </row>
    <row r="132" ht="35" customHeight="1" spans="1:21">
      <c r="A132" s="51" t="s">
        <v>9984</v>
      </c>
      <c r="B132" s="30" t="s">
        <v>153</v>
      </c>
      <c r="C132" s="27" t="s">
        <v>9985</v>
      </c>
      <c r="D132" s="30">
        <v>93</v>
      </c>
      <c r="E132" s="30" t="s">
        <v>8488</v>
      </c>
      <c r="F132" s="27" t="s">
        <v>9986</v>
      </c>
      <c r="G132" s="30" t="s">
        <v>9977</v>
      </c>
      <c r="H132" s="30">
        <v>35</v>
      </c>
      <c r="I132" s="30">
        <v>92</v>
      </c>
      <c r="J132" s="30" t="s">
        <v>9857</v>
      </c>
      <c r="K132" s="56" t="s">
        <v>8518</v>
      </c>
      <c r="L132" s="30" t="s">
        <v>9654</v>
      </c>
      <c r="M132" s="29"/>
      <c r="N132" s="29"/>
      <c r="O132" s="29"/>
      <c r="P132" s="29"/>
      <c r="Q132" s="29"/>
      <c r="R132" s="30" t="s">
        <v>4803</v>
      </c>
      <c r="S132" s="27"/>
      <c r="T132" s="27"/>
      <c r="U132" s="24" t="str">
        <f t="shared" ref="U132:U137" si="17">IF($C132="","",B132&amp;" "&amp;C132&amp;" · ĐK"&amp;D132&amp;IF(E132=""," "," "&amp;E132)&amp;IF(K132=""," "," - "&amp;K132))</f>
        <v>ISUZU 4JB1-T2 · ĐK93 (A) - IZUMI</v>
      </c>
    </row>
    <row r="133" ht="35" customHeight="1" spans="1:21">
      <c r="A133" s="51"/>
      <c r="B133" s="52" t="s">
        <v>9987</v>
      </c>
      <c r="C133" s="53" t="s">
        <v>9988</v>
      </c>
      <c r="D133" s="52">
        <v>95</v>
      </c>
      <c r="E133" s="52"/>
      <c r="F133" s="53" t="s">
        <v>9989</v>
      </c>
      <c r="G133" s="52" t="s">
        <v>9990</v>
      </c>
      <c r="H133" s="52">
        <v>41</v>
      </c>
      <c r="I133" s="52">
        <v>97</v>
      </c>
      <c r="J133" s="52"/>
      <c r="K133" s="54"/>
      <c r="L133" s="52" t="s">
        <v>9654</v>
      </c>
      <c r="M133" s="55"/>
      <c r="N133" s="55"/>
      <c r="O133" s="55"/>
      <c r="P133" s="55"/>
      <c r="Q133" s="55"/>
      <c r="R133" s="52" t="s">
        <v>4803</v>
      </c>
      <c r="S133" s="27"/>
      <c r="T133" s="27"/>
      <c r="U133" s="24" t="str">
        <f t="shared" si="17"/>
        <v>CHI NA  495QB khô · ĐK95  </v>
      </c>
    </row>
    <row r="134" ht="35" customHeight="1" spans="1:21">
      <c r="A134" s="51" t="s">
        <v>9991</v>
      </c>
      <c r="B134" s="30" t="s">
        <v>153</v>
      </c>
      <c r="C134" s="27" t="s">
        <v>9992</v>
      </c>
      <c r="D134" s="30">
        <v>95.4</v>
      </c>
      <c r="E134" s="30" t="s">
        <v>8488</v>
      </c>
      <c r="F134" s="27" t="s">
        <v>9993</v>
      </c>
      <c r="G134" s="30" t="s">
        <v>9994</v>
      </c>
      <c r="H134" s="30">
        <v>32</v>
      </c>
      <c r="I134" s="30">
        <v>89</v>
      </c>
      <c r="J134" s="30" t="s">
        <v>9666</v>
      </c>
      <c r="K134" s="56" t="s">
        <v>2600</v>
      </c>
      <c r="L134" s="30" t="s">
        <v>9654</v>
      </c>
      <c r="M134" s="29"/>
      <c r="N134" s="29"/>
      <c r="O134" s="29"/>
      <c r="P134" s="29"/>
      <c r="Q134" s="29"/>
      <c r="R134" s="30" t="s">
        <v>4803</v>
      </c>
      <c r="S134" s="27" t="s">
        <v>9995</v>
      </c>
      <c r="T134" s="27"/>
      <c r="U134" s="24" t="str">
        <f t="shared" si="17"/>
        <v>ISUZU 4JG1 · ĐK95.4 (A) - MAHLE</v>
      </c>
    </row>
    <row r="135" customFormat="1" ht="35" customHeight="1" spans="1:21">
      <c r="A135" s="51" t="s">
        <v>9996</v>
      </c>
      <c r="B135" s="30" t="s">
        <v>153</v>
      </c>
      <c r="C135" s="27" t="s">
        <v>9992</v>
      </c>
      <c r="D135" s="30">
        <v>95.4</v>
      </c>
      <c r="E135" s="30" t="s">
        <v>8488</v>
      </c>
      <c r="F135" s="27" t="s">
        <v>9993</v>
      </c>
      <c r="G135" s="30" t="s">
        <v>9994</v>
      </c>
      <c r="H135" s="30">
        <v>32</v>
      </c>
      <c r="I135" s="30">
        <v>89</v>
      </c>
      <c r="J135" s="30" t="s">
        <v>9666</v>
      </c>
      <c r="K135" s="56" t="s">
        <v>8518</v>
      </c>
      <c r="L135" s="30" t="s">
        <v>9654</v>
      </c>
      <c r="M135" s="29"/>
      <c r="N135" s="29"/>
      <c r="O135" s="29"/>
      <c r="P135" s="29"/>
      <c r="Q135" s="29"/>
      <c r="R135" s="30" t="s">
        <v>4803</v>
      </c>
      <c r="S135" s="27" t="s">
        <v>9995</v>
      </c>
      <c r="T135" s="27"/>
      <c r="U135" s="24" t="str">
        <f t="shared" si="17"/>
        <v>ISUZU 4JG1 · ĐK95.4 (A) - IZUMI</v>
      </c>
    </row>
    <row r="136" customFormat="1" ht="35" customHeight="1" spans="1:21">
      <c r="A136" s="51" t="s">
        <v>9997</v>
      </c>
      <c r="B136" s="30" t="s">
        <v>153</v>
      </c>
      <c r="C136" s="27" t="s">
        <v>9992</v>
      </c>
      <c r="D136" s="30">
        <v>95.4</v>
      </c>
      <c r="E136" s="30" t="s">
        <v>8488</v>
      </c>
      <c r="F136" s="27" t="s">
        <v>9993</v>
      </c>
      <c r="G136" s="30" t="s">
        <v>9994</v>
      </c>
      <c r="H136" s="30">
        <v>32</v>
      </c>
      <c r="I136" s="30">
        <v>89</v>
      </c>
      <c r="J136" s="30" t="s">
        <v>9666</v>
      </c>
      <c r="K136" s="56" t="s">
        <v>8516</v>
      </c>
      <c r="L136" s="30" t="s">
        <v>9654</v>
      </c>
      <c r="M136" s="29"/>
      <c r="N136" s="29"/>
      <c r="O136" s="29"/>
      <c r="P136" s="29"/>
      <c r="Q136" s="29"/>
      <c r="R136" s="30" t="s">
        <v>4803</v>
      </c>
      <c r="S136" s="27" t="s">
        <v>9995</v>
      </c>
      <c r="T136" s="27"/>
      <c r="U136" s="24" t="str">
        <f t="shared" si="17"/>
        <v>ISUZU 4JG1 · ĐK95.4 (A) - IKAZU</v>
      </c>
    </row>
    <row r="137" ht="35" customHeight="1" spans="1:21">
      <c r="A137" s="51" t="s">
        <v>9998</v>
      </c>
      <c r="B137" s="52" t="s">
        <v>153</v>
      </c>
      <c r="C137" s="53" t="s">
        <v>9999</v>
      </c>
      <c r="D137" s="52">
        <v>95.4</v>
      </c>
      <c r="E137" s="52" t="s">
        <v>9676</v>
      </c>
      <c r="F137" s="53" t="s">
        <v>10000</v>
      </c>
      <c r="G137" s="52" t="s">
        <v>9994</v>
      </c>
      <c r="H137" s="52">
        <v>32</v>
      </c>
      <c r="I137" s="52">
        <v>89</v>
      </c>
      <c r="J137" s="52" t="s">
        <v>9666</v>
      </c>
      <c r="K137" s="54" t="s">
        <v>8518</v>
      </c>
      <c r="L137" s="52" t="s">
        <v>9654</v>
      </c>
      <c r="M137" s="55"/>
      <c r="N137" s="55"/>
      <c r="O137" s="55"/>
      <c r="P137" s="55"/>
      <c r="Q137" s="55"/>
      <c r="R137" s="52" t="s">
        <v>4803</v>
      </c>
      <c r="S137" s="27"/>
      <c r="T137" s="27"/>
      <c r="U137" s="24" t="str">
        <f t="shared" si="17"/>
        <v>ISUZU 4JG2-T · ĐK95.4 (A)+(O) - IZUMI</v>
      </c>
    </row>
    <row r="138" ht="35" customHeight="1" spans="1:21">
      <c r="A138" s="51" t="s">
        <v>10001</v>
      </c>
      <c r="B138" s="30" t="s">
        <v>153</v>
      </c>
      <c r="C138" s="27" t="s">
        <v>9999</v>
      </c>
      <c r="D138" s="30">
        <v>95.4</v>
      </c>
      <c r="E138" s="30" t="s">
        <v>8488</v>
      </c>
      <c r="F138" s="27" t="s">
        <v>9850</v>
      </c>
      <c r="G138" s="30" t="s">
        <v>9994</v>
      </c>
      <c r="H138" s="30">
        <v>32</v>
      </c>
      <c r="I138" s="30">
        <v>89</v>
      </c>
      <c r="J138" s="30" t="s">
        <v>9666</v>
      </c>
      <c r="K138" s="56" t="s">
        <v>8516</v>
      </c>
      <c r="L138" s="30" t="s">
        <v>9654</v>
      </c>
      <c r="M138" s="29"/>
      <c r="N138" s="29"/>
      <c r="O138" s="29"/>
      <c r="P138" s="29"/>
      <c r="Q138" s="29"/>
      <c r="R138" s="30" t="s">
        <v>4803</v>
      </c>
      <c r="S138" s="27" t="s">
        <v>10002</v>
      </c>
      <c r="T138" s="27"/>
      <c r="U138" s="24" t="str">
        <f t="shared" ref="U138:U143" si="18">IF($C138="","",B138&amp;" "&amp;C138&amp;" · ĐK"&amp;D138&amp;IF(E138=""," "," "&amp;E138)&amp;IF(K138=""," "," - "&amp;K138))</f>
        <v>ISUZU 4JG2-T · ĐK95.4 (A) - IKAZU</v>
      </c>
    </row>
    <row r="139" ht="35" customHeight="1" spans="1:21">
      <c r="A139" s="51" t="s">
        <v>10003</v>
      </c>
      <c r="B139" s="52" t="s">
        <v>153</v>
      </c>
      <c r="C139" s="53" t="s">
        <v>10004</v>
      </c>
      <c r="D139" s="52">
        <v>95.4</v>
      </c>
      <c r="E139" s="52" t="s">
        <v>9676</v>
      </c>
      <c r="F139" s="53" t="s">
        <v>10005</v>
      </c>
      <c r="G139" s="52" t="s">
        <v>9946</v>
      </c>
      <c r="H139" s="52">
        <v>34.5</v>
      </c>
      <c r="I139" s="52">
        <v>89</v>
      </c>
      <c r="J139" s="52" t="s">
        <v>10006</v>
      </c>
      <c r="K139" s="54"/>
      <c r="L139" s="52" t="s">
        <v>9654</v>
      </c>
      <c r="M139" s="55"/>
      <c r="N139" s="55"/>
      <c r="O139" s="55"/>
      <c r="P139" s="55"/>
      <c r="Q139" s="55"/>
      <c r="R139" s="52" t="s">
        <v>4803</v>
      </c>
      <c r="S139" s="27" t="s">
        <v>10007</v>
      </c>
      <c r="T139" s="27"/>
      <c r="U139" s="24" t="str">
        <f t="shared" si="18"/>
        <v>ISUZU 4JH1 · ĐK95.4 (A)+(O) </v>
      </c>
    </row>
    <row r="140" ht="35" customHeight="1" spans="1:21">
      <c r="A140" s="51"/>
      <c r="B140" s="30" t="s">
        <v>153</v>
      </c>
      <c r="C140" s="27" t="s">
        <v>10008</v>
      </c>
      <c r="D140" s="30">
        <v>95.4</v>
      </c>
      <c r="E140" s="30" t="s">
        <v>9676</v>
      </c>
      <c r="F140" s="27" t="s">
        <v>10009</v>
      </c>
      <c r="G140" s="30" t="s">
        <v>9946</v>
      </c>
      <c r="H140" s="30">
        <v>34.5</v>
      </c>
      <c r="I140" s="30">
        <v>89</v>
      </c>
      <c r="J140" s="30" t="s">
        <v>10006</v>
      </c>
      <c r="K140" s="56"/>
      <c r="L140" s="30" t="s">
        <v>9654</v>
      </c>
      <c r="M140" s="29"/>
      <c r="N140" s="29"/>
      <c r="O140" s="29"/>
      <c r="P140" s="29"/>
      <c r="Q140" s="29"/>
      <c r="R140" s="30" t="s">
        <v>4803</v>
      </c>
      <c r="S140" s="27"/>
      <c r="T140" s="27"/>
      <c r="U140" s="24" t="str">
        <f t="shared" si="18"/>
        <v>ISUZU 4JH1-TC · ĐK95.4 (A)+(O) </v>
      </c>
    </row>
    <row r="141" ht="35" customHeight="1" spans="1:21">
      <c r="A141" s="51"/>
      <c r="B141" s="52" t="s">
        <v>153</v>
      </c>
      <c r="C141" s="53" t="s">
        <v>10010</v>
      </c>
      <c r="D141" s="52">
        <v>95.4</v>
      </c>
      <c r="E141" s="52" t="s">
        <v>9676</v>
      </c>
      <c r="F141" s="53" t="s">
        <v>10011</v>
      </c>
      <c r="G141" s="52" t="s">
        <v>9946</v>
      </c>
      <c r="H141" s="52">
        <v>34.5</v>
      </c>
      <c r="I141" s="52">
        <v>89</v>
      </c>
      <c r="J141" s="52" t="s">
        <v>10006</v>
      </c>
      <c r="K141" s="54"/>
      <c r="L141" s="52" t="s">
        <v>9654</v>
      </c>
      <c r="M141" s="55"/>
      <c r="N141" s="55"/>
      <c r="O141" s="55"/>
      <c r="P141" s="55"/>
      <c r="Q141" s="55"/>
      <c r="R141" s="52" t="s">
        <v>4803</v>
      </c>
      <c r="S141" s="27"/>
      <c r="T141" s="27"/>
      <c r="U141" s="24" t="str">
        <f t="shared" si="18"/>
        <v>ISUZU 4JH1-TE/4KH1 · ĐK95.4 (A)+(O) </v>
      </c>
    </row>
    <row r="142" ht="35" customHeight="1" spans="1:21">
      <c r="A142" s="51" t="s">
        <v>10012</v>
      </c>
      <c r="B142" s="30" t="s">
        <v>153</v>
      </c>
      <c r="C142" s="27" t="s">
        <v>10013</v>
      </c>
      <c r="D142" s="30">
        <v>95.4</v>
      </c>
      <c r="E142" s="30" t="s">
        <v>9676</v>
      </c>
      <c r="F142" s="27" t="s">
        <v>10014</v>
      </c>
      <c r="G142" s="30" t="s">
        <v>9994</v>
      </c>
      <c r="H142" s="30">
        <v>33</v>
      </c>
      <c r="I142" s="30">
        <v>78.5</v>
      </c>
      <c r="J142" s="30" t="s">
        <v>10015</v>
      </c>
      <c r="K142" s="56" t="s">
        <v>8516</v>
      </c>
      <c r="L142" s="30" t="s">
        <v>9654</v>
      </c>
      <c r="M142" s="29"/>
      <c r="N142" s="29"/>
      <c r="O142" s="29"/>
      <c r="P142" s="29"/>
      <c r="Q142" s="29"/>
      <c r="R142" s="30" t="s">
        <v>4803</v>
      </c>
      <c r="S142" s="27"/>
      <c r="T142" s="27"/>
      <c r="U142" s="24" t="str">
        <f t="shared" si="18"/>
        <v>ISUZU 4JJ1 · ĐK95.4 (A)+(O) - IKAZU</v>
      </c>
    </row>
    <row r="143" customFormat="1" ht="35" customHeight="1" spans="1:21">
      <c r="A143" s="51" t="s">
        <v>10016</v>
      </c>
      <c r="B143" s="30" t="s">
        <v>153</v>
      </c>
      <c r="C143" s="27" t="s">
        <v>10013</v>
      </c>
      <c r="D143" s="30">
        <v>95.4</v>
      </c>
      <c r="E143" s="30" t="s">
        <v>9676</v>
      </c>
      <c r="F143" s="27" t="s">
        <v>10014</v>
      </c>
      <c r="G143" s="30" t="s">
        <v>9994</v>
      </c>
      <c r="H143" s="30">
        <v>33</v>
      </c>
      <c r="I143" s="30">
        <v>78.5</v>
      </c>
      <c r="J143" s="30" t="s">
        <v>10015</v>
      </c>
      <c r="K143" s="56" t="s">
        <v>8518</v>
      </c>
      <c r="L143" s="30" t="s">
        <v>9654</v>
      </c>
      <c r="M143" s="29"/>
      <c r="N143" s="29"/>
      <c r="O143" s="29"/>
      <c r="P143" s="29"/>
      <c r="Q143" s="29"/>
      <c r="R143" s="30" t="s">
        <v>4803</v>
      </c>
      <c r="S143" s="27"/>
      <c r="T143" s="27"/>
      <c r="U143" s="24" t="str">
        <f t="shared" si="18"/>
        <v>ISUZU 4JJ1 · ĐK95.4 (A)+(O) - IZUMI</v>
      </c>
    </row>
    <row r="144" ht="35" customHeight="1" spans="1:21">
      <c r="A144" s="51" t="s">
        <v>10017</v>
      </c>
      <c r="B144" s="52" t="s">
        <v>153</v>
      </c>
      <c r="C144" s="53" t="s">
        <v>10013</v>
      </c>
      <c r="D144" s="52">
        <v>95.4</v>
      </c>
      <c r="E144" s="52" t="s">
        <v>9676</v>
      </c>
      <c r="F144" s="53" t="s">
        <v>10018</v>
      </c>
      <c r="G144" s="52" t="s">
        <v>9994</v>
      </c>
      <c r="H144" s="52">
        <v>33</v>
      </c>
      <c r="I144" s="52">
        <v>78.5</v>
      </c>
      <c r="J144" s="52" t="s">
        <v>9901</v>
      </c>
      <c r="K144" s="54" t="s">
        <v>8518</v>
      </c>
      <c r="L144" s="52" t="s">
        <v>9654</v>
      </c>
      <c r="M144" s="55"/>
      <c r="N144" s="55"/>
      <c r="O144" s="55"/>
      <c r="P144" s="55"/>
      <c r="Q144" s="55"/>
      <c r="R144" s="52" t="s">
        <v>4803</v>
      </c>
      <c r="S144" s="27" t="s">
        <v>10019</v>
      </c>
      <c r="T144" s="27"/>
      <c r="U144" s="24" t="str">
        <f t="shared" ref="U144:U149" si="19">IF($C144="","",B144&amp;" "&amp;C144&amp;" · ĐK"&amp;D144&amp;IF(E144=""," "," "&amp;E144)&amp;IF(K144=""," "," - "&amp;K144))</f>
        <v>ISUZU 4JJ1 · ĐK95.4 (A)+(O) - IZUMI</v>
      </c>
    </row>
    <row r="145" customFormat="1" ht="35" customHeight="1" spans="1:21">
      <c r="A145" s="51" t="s">
        <v>10020</v>
      </c>
      <c r="B145" s="52" t="s">
        <v>153</v>
      </c>
      <c r="C145" s="53" t="s">
        <v>10013</v>
      </c>
      <c r="D145" s="52">
        <v>95.4</v>
      </c>
      <c r="E145" s="52" t="s">
        <v>9676</v>
      </c>
      <c r="F145" s="53" t="s">
        <v>10018</v>
      </c>
      <c r="G145" s="52" t="s">
        <v>9994</v>
      </c>
      <c r="H145" s="52">
        <v>33</v>
      </c>
      <c r="I145" s="52">
        <v>78.5</v>
      </c>
      <c r="J145" s="52" t="s">
        <v>9901</v>
      </c>
      <c r="K145" s="54" t="s">
        <v>8516</v>
      </c>
      <c r="L145" s="52" t="s">
        <v>9654</v>
      </c>
      <c r="M145" s="55"/>
      <c r="N145" s="55"/>
      <c r="O145" s="55"/>
      <c r="P145" s="55"/>
      <c r="Q145" s="55"/>
      <c r="R145" s="52" t="s">
        <v>4803</v>
      </c>
      <c r="S145" s="27" t="s">
        <v>10019</v>
      </c>
      <c r="T145" s="27"/>
      <c r="U145" s="24" t="str">
        <f t="shared" si="19"/>
        <v>ISUZU 4JJ1 · ĐK95.4 (A)+(O) - IKAZU</v>
      </c>
    </row>
    <row r="146" ht="35" customHeight="1" spans="1:21">
      <c r="A146" s="51"/>
      <c r="B146" s="30" t="s">
        <v>153</v>
      </c>
      <c r="C146" s="27" t="s">
        <v>10021</v>
      </c>
      <c r="D146" s="30">
        <v>95.4</v>
      </c>
      <c r="E146" s="30" t="s">
        <v>9676</v>
      </c>
      <c r="F146" s="27" t="s">
        <v>10022</v>
      </c>
      <c r="G146" s="30" t="s">
        <v>9994</v>
      </c>
      <c r="H146" s="30">
        <v>41.5</v>
      </c>
      <c r="I146" s="30">
        <v>87.2</v>
      </c>
      <c r="J146" s="30" t="s">
        <v>10015</v>
      </c>
      <c r="K146" s="56"/>
      <c r="L146" s="30" t="s">
        <v>9654</v>
      </c>
      <c r="M146" s="29"/>
      <c r="N146" s="29"/>
      <c r="O146" s="29"/>
      <c r="P146" s="29"/>
      <c r="Q146" s="29"/>
      <c r="R146" s="30" t="s">
        <v>4803</v>
      </c>
      <c r="S146" s="27"/>
      <c r="T146" s="27"/>
      <c r="U146" s="24" t="str">
        <f t="shared" si="19"/>
        <v>ISUZU 4JK1 · ĐK95.4 (A)+(O) </v>
      </c>
    </row>
    <row r="147" ht="35" customHeight="1" spans="1:21">
      <c r="A147" s="51" t="s">
        <v>10023</v>
      </c>
      <c r="B147" s="52" t="s">
        <v>153</v>
      </c>
      <c r="C147" s="53" t="s">
        <v>10024</v>
      </c>
      <c r="D147" s="52">
        <v>98</v>
      </c>
      <c r="E147" s="52" t="s">
        <v>8488</v>
      </c>
      <c r="F147" s="53" t="s">
        <v>9940</v>
      </c>
      <c r="G147" s="52" t="s">
        <v>10025</v>
      </c>
      <c r="H147" s="52">
        <v>46</v>
      </c>
      <c r="I147" s="52">
        <v>112</v>
      </c>
      <c r="J147" s="52" t="s">
        <v>10026</v>
      </c>
      <c r="K147" s="54" t="s">
        <v>8516</v>
      </c>
      <c r="L147" s="52" t="s">
        <v>9654</v>
      </c>
      <c r="M147" s="55"/>
      <c r="N147" s="55"/>
      <c r="O147" s="55"/>
      <c r="P147" s="55"/>
      <c r="Q147" s="55"/>
      <c r="R147" s="52" t="s">
        <v>4803</v>
      </c>
      <c r="S147" s="27" t="s">
        <v>10027</v>
      </c>
      <c r="T147" s="27"/>
      <c r="U147" s="24" t="str">
        <f t="shared" si="19"/>
        <v>ISUZU D500/4BA1/C330  · ĐK98 (A) - IKAZU</v>
      </c>
    </row>
    <row r="148" customFormat="1" ht="35" customHeight="1" spans="1:21">
      <c r="A148" s="51" t="s">
        <v>10028</v>
      </c>
      <c r="B148" s="52" t="s">
        <v>153</v>
      </c>
      <c r="C148" s="53" t="s">
        <v>10024</v>
      </c>
      <c r="D148" s="52">
        <v>98</v>
      </c>
      <c r="E148" s="52" t="s">
        <v>8488</v>
      </c>
      <c r="F148" s="53" t="s">
        <v>9940</v>
      </c>
      <c r="G148" s="52" t="s">
        <v>10025</v>
      </c>
      <c r="H148" s="52">
        <v>46</v>
      </c>
      <c r="I148" s="52">
        <v>112</v>
      </c>
      <c r="J148" s="52" t="s">
        <v>10026</v>
      </c>
      <c r="K148" s="54" t="s">
        <v>8518</v>
      </c>
      <c r="L148" s="52" t="s">
        <v>9654</v>
      </c>
      <c r="M148" s="55"/>
      <c r="N148" s="55"/>
      <c r="O148" s="55"/>
      <c r="P148" s="55"/>
      <c r="Q148" s="55"/>
      <c r="R148" s="52" t="s">
        <v>4803</v>
      </c>
      <c r="S148" s="27" t="s">
        <v>10027</v>
      </c>
      <c r="T148" s="27"/>
      <c r="U148" s="24" t="str">
        <f t="shared" si="19"/>
        <v>ISUZU D500/4BA1/C330  · ĐK98 (A) - IZUMI</v>
      </c>
    </row>
    <row r="149" ht="35" customHeight="1" spans="1:21">
      <c r="A149" s="51" t="s">
        <v>10029</v>
      </c>
      <c r="B149" s="30" t="s">
        <v>153</v>
      </c>
      <c r="C149" s="27" t="s">
        <v>10030</v>
      </c>
      <c r="D149" s="30">
        <v>100</v>
      </c>
      <c r="E149" s="30" t="s">
        <v>8488</v>
      </c>
      <c r="F149" s="27" t="s">
        <v>10031</v>
      </c>
      <c r="G149" s="30" t="s">
        <v>10032</v>
      </c>
      <c r="H149" s="30">
        <v>45</v>
      </c>
      <c r="I149" s="30">
        <v>125</v>
      </c>
      <c r="J149" s="30" t="s">
        <v>10033</v>
      </c>
      <c r="K149" s="56" t="s">
        <v>8516</v>
      </c>
      <c r="L149" s="30" t="s">
        <v>9644</v>
      </c>
      <c r="M149" s="29"/>
      <c r="N149" s="29"/>
      <c r="O149" s="29"/>
      <c r="P149" s="29"/>
      <c r="Q149" s="29"/>
      <c r="R149" s="30" t="s">
        <v>4803</v>
      </c>
      <c r="S149" s="27" t="s">
        <v>10034</v>
      </c>
      <c r="T149" s="27"/>
      <c r="U149" s="24" t="str">
        <f t="shared" si="19"/>
        <v>ISUZU  DA120/DA220 (4 Bạc ) · ĐK100 (A) - IKAZU</v>
      </c>
    </row>
    <row r="150" customFormat="1" ht="35" customHeight="1" spans="1:21">
      <c r="A150" s="51" t="s">
        <v>10035</v>
      </c>
      <c r="B150" s="30" t="s">
        <v>153</v>
      </c>
      <c r="C150" s="27" t="s">
        <v>10030</v>
      </c>
      <c r="D150" s="30">
        <v>100</v>
      </c>
      <c r="E150" s="30" t="s">
        <v>8488</v>
      </c>
      <c r="F150" s="27" t="s">
        <v>10031</v>
      </c>
      <c r="G150" s="30" t="s">
        <v>10032</v>
      </c>
      <c r="H150" s="30">
        <v>45</v>
      </c>
      <c r="I150" s="30">
        <v>125</v>
      </c>
      <c r="J150" s="30" t="s">
        <v>10033</v>
      </c>
      <c r="K150" s="56" t="s">
        <v>8518</v>
      </c>
      <c r="L150" s="30" t="s">
        <v>9644</v>
      </c>
      <c r="M150" s="29"/>
      <c r="N150" s="29"/>
      <c r="O150" s="29"/>
      <c r="P150" s="29"/>
      <c r="Q150" s="29"/>
      <c r="R150" s="30" t="s">
        <v>4803</v>
      </c>
      <c r="S150" s="27" t="s">
        <v>10036</v>
      </c>
      <c r="T150" s="27"/>
      <c r="U150" s="24" t="str">
        <f t="shared" ref="U150:U155" si="20">IF($C150="","",B150&amp;" "&amp;C150&amp;" · ĐK"&amp;D150&amp;IF(E150=""," "," "&amp;E150)&amp;IF(K150=""," "," - "&amp;K150))</f>
        <v>ISUZU  DA120/DA220 (4 Bạc ) · ĐK100 (A) - IZUMI</v>
      </c>
    </row>
    <row r="151" ht="35" customHeight="1" spans="1:21">
      <c r="A151" s="51"/>
      <c r="B151" s="52" t="s">
        <v>153</v>
      </c>
      <c r="C151" s="53" t="s">
        <v>10037</v>
      </c>
      <c r="D151" s="52">
        <v>100</v>
      </c>
      <c r="E151" s="52" t="s">
        <v>8488</v>
      </c>
      <c r="F151" s="53" t="s">
        <v>10038</v>
      </c>
      <c r="G151" s="52" t="s">
        <v>10032</v>
      </c>
      <c r="H151" s="52">
        <v>45</v>
      </c>
      <c r="I151" s="52">
        <v>125</v>
      </c>
      <c r="J151" s="52" t="s">
        <v>9643</v>
      </c>
      <c r="K151" s="54"/>
      <c r="L151" s="52" t="s">
        <v>9644</v>
      </c>
      <c r="M151" s="55"/>
      <c r="N151" s="55"/>
      <c r="O151" s="55"/>
      <c r="P151" s="55"/>
      <c r="Q151" s="55"/>
      <c r="R151" s="52" t="s">
        <v>4803</v>
      </c>
      <c r="S151" s="27" t="s">
        <v>10039</v>
      </c>
      <c r="T151" s="27"/>
      <c r="U151" s="24" t="str">
        <f t="shared" si="20"/>
        <v>ISUZU DA120 OLD (5 Bạc) · ĐK100 (A) </v>
      </c>
    </row>
    <row r="152" ht="35" customHeight="1" spans="1:21">
      <c r="A152" s="51"/>
      <c r="B152" s="30" t="s">
        <v>153</v>
      </c>
      <c r="C152" s="27" t="s">
        <v>10040</v>
      </c>
      <c r="D152" s="30">
        <v>100</v>
      </c>
      <c r="E152" s="30" t="s">
        <v>8488</v>
      </c>
      <c r="F152" s="27" t="s">
        <v>10038</v>
      </c>
      <c r="G152" s="30" t="s">
        <v>10032</v>
      </c>
      <c r="H152" s="30">
        <v>45</v>
      </c>
      <c r="I152" s="30">
        <v>125</v>
      </c>
      <c r="J152" s="30" t="s">
        <v>10033</v>
      </c>
      <c r="K152" s="56"/>
      <c r="L152" s="30" t="s">
        <v>9654</v>
      </c>
      <c r="M152" s="29"/>
      <c r="N152" s="29"/>
      <c r="O152" s="29"/>
      <c r="P152" s="29"/>
      <c r="Q152" s="29"/>
      <c r="R152" s="30" t="s">
        <v>4803</v>
      </c>
      <c r="S152" s="27" t="s">
        <v>10034</v>
      </c>
      <c r="T152" s="27"/>
      <c r="U152" s="24" t="str">
        <f t="shared" si="20"/>
        <v>ISUZU DA220 · ĐK100 (A) </v>
      </c>
    </row>
    <row r="153" ht="35" customHeight="1" spans="1:21">
      <c r="A153" s="51"/>
      <c r="B153" s="52" t="s">
        <v>153</v>
      </c>
      <c r="C153" s="53" t="s">
        <v>10041</v>
      </c>
      <c r="D153" s="52">
        <v>102</v>
      </c>
      <c r="E153" s="52" t="s">
        <v>8488</v>
      </c>
      <c r="F153" s="53" t="s">
        <v>10042</v>
      </c>
      <c r="G153" s="52" t="s">
        <v>10043</v>
      </c>
      <c r="H153" s="52">
        <v>45</v>
      </c>
      <c r="I153" s="52">
        <v>112</v>
      </c>
      <c r="J153" s="52" t="s">
        <v>10026</v>
      </c>
      <c r="K153" s="54"/>
      <c r="L153" s="52" t="s">
        <v>9654</v>
      </c>
      <c r="M153" s="55"/>
      <c r="N153" s="55"/>
      <c r="O153" s="55"/>
      <c r="P153" s="55"/>
      <c r="Q153" s="55"/>
      <c r="R153" s="52" t="s">
        <v>4803</v>
      </c>
      <c r="S153" s="27"/>
      <c r="T153" s="27"/>
      <c r="U153" s="24" t="str">
        <f t="shared" si="20"/>
        <v>ISUZU 4BB1 · ĐK102 (A) </v>
      </c>
    </row>
    <row r="154" ht="35" customHeight="1" spans="1:21">
      <c r="A154" s="51" t="s">
        <v>10044</v>
      </c>
      <c r="B154" s="30" t="s">
        <v>153</v>
      </c>
      <c r="C154" s="27" t="s">
        <v>10045</v>
      </c>
      <c r="D154" s="30">
        <v>102</v>
      </c>
      <c r="E154" s="30" t="s">
        <v>8488</v>
      </c>
      <c r="F154" s="27" t="s">
        <v>10046</v>
      </c>
      <c r="G154" s="30" t="s">
        <v>9658</v>
      </c>
      <c r="H154" s="30">
        <v>41.5</v>
      </c>
      <c r="I154" s="30">
        <v>98.5</v>
      </c>
      <c r="J154" s="30" t="s">
        <v>10026</v>
      </c>
      <c r="K154" s="56" t="s">
        <v>8516</v>
      </c>
      <c r="L154" s="30" t="s">
        <v>9654</v>
      </c>
      <c r="M154" s="29"/>
      <c r="N154" s="29"/>
      <c r="O154" s="29"/>
      <c r="P154" s="29"/>
      <c r="Q154" s="29"/>
      <c r="R154" s="30" t="s">
        <v>4803</v>
      </c>
      <c r="S154" s="27" t="s">
        <v>10047</v>
      </c>
      <c r="T154" s="27"/>
      <c r="U154" s="24" t="str">
        <f t="shared" si="20"/>
        <v>ISUZU 4BC2 · ĐK102 (A) - IKAZU</v>
      </c>
    </row>
    <row r="155" customFormat="1" ht="35" customHeight="1" spans="1:21">
      <c r="A155" s="51" t="s">
        <v>10048</v>
      </c>
      <c r="B155" s="30" t="s">
        <v>153</v>
      </c>
      <c r="C155" s="27" t="s">
        <v>10045</v>
      </c>
      <c r="D155" s="30">
        <v>102</v>
      </c>
      <c r="E155" s="30" t="s">
        <v>8488</v>
      </c>
      <c r="F155" s="27" t="s">
        <v>10046</v>
      </c>
      <c r="G155" s="30" t="s">
        <v>9658</v>
      </c>
      <c r="H155" s="30">
        <v>41.5</v>
      </c>
      <c r="I155" s="30">
        <v>98.5</v>
      </c>
      <c r="J155" s="30" t="s">
        <v>10026</v>
      </c>
      <c r="K155" s="56" t="s">
        <v>8518</v>
      </c>
      <c r="L155" s="30" t="s">
        <v>9654</v>
      </c>
      <c r="M155" s="29"/>
      <c r="N155" s="29"/>
      <c r="O155" s="29"/>
      <c r="P155" s="29"/>
      <c r="Q155" s="29"/>
      <c r="R155" s="30" t="s">
        <v>4803</v>
      </c>
      <c r="S155" s="27" t="s">
        <v>10047</v>
      </c>
      <c r="T155" s="27"/>
      <c r="U155" s="24" t="str">
        <f t="shared" si="20"/>
        <v>ISUZU 4BC2 · ĐK102 (A) - IZUMI</v>
      </c>
    </row>
    <row r="156" ht="35" customHeight="1" spans="1:21">
      <c r="A156" s="51" t="s">
        <v>10049</v>
      </c>
      <c r="B156" s="52" t="s">
        <v>153</v>
      </c>
      <c r="C156" s="53" t="s">
        <v>10050</v>
      </c>
      <c r="D156" s="52">
        <v>102</v>
      </c>
      <c r="E156" s="52" t="s">
        <v>8488</v>
      </c>
      <c r="F156" s="53" t="s">
        <v>10051</v>
      </c>
      <c r="G156" s="52" t="s">
        <v>10043</v>
      </c>
      <c r="H156" s="52">
        <v>41.5</v>
      </c>
      <c r="I156" s="52">
        <v>98</v>
      </c>
      <c r="J156" s="52" t="s">
        <v>10026</v>
      </c>
      <c r="K156" s="54" t="s">
        <v>8520</v>
      </c>
      <c r="L156" s="52" t="s">
        <v>9654</v>
      </c>
      <c r="M156" s="55"/>
      <c r="N156" s="55"/>
      <c r="O156" s="55"/>
      <c r="P156" s="55"/>
      <c r="Q156" s="55"/>
      <c r="R156" s="52" t="s">
        <v>4803</v>
      </c>
      <c r="S156" s="27"/>
      <c r="T156" s="27"/>
      <c r="U156" s="24" t="str">
        <f t="shared" ref="U156:U158" si="21">IF($C156="","",B156&amp;" "&amp;C156&amp;" · ĐK"&amp;D156&amp;IF(E156=""," "," "&amp;E156)&amp;IF(K156=""," "," - "&amp;K156))</f>
        <v>ISUZU 4BD1/6BD1 · ĐK102 (A) - NSP</v>
      </c>
    </row>
    <row r="157" customFormat="1" ht="35" customHeight="1" spans="1:21">
      <c r="A157" s="51" t="s">
        <v>10052</v>
      </c>
      <c r="B157" s="52" t="s">
        <v>153</v>
      </c>
      <c r="C157" s="53" t="s">
        <v>10050</v>
      </c>
      <c r="D157" s="52">
        <v>102</v>
      </c>
      <c r="E157" s="52" t="s">
        <v>8488</v>
      </c>
      <c r="F157" s="53" t="s">
        <v>10051</v>
      </c>
      <c r="G157" s="52" t="s">
        <v>10043</v>
      </c>
      <c r="H157" s="52">
        <v>41.5</v>
      </c>
      <c r="I157" s="52">
        <v>98</v>
      </c>
      <c r="J157" s="52" t="s">
        <v>10026</v>
      </c>
      <c r="K157" s="54" t="s">
        <v>8516</v>
      </c>
      <c r="L157" s="52" t="s">
        <v>9654</v>
      </c>
      <c r="M157" s="55"/>
      <c r="N157" s="55"/>
      <c r="O157" s="55"/>
      <c r="P157" s="55"/>
      <c r="Q157" s="55"/>
      <c r="R157" s="52" t="s">
        <v>4803</v>
      </c>
      <c r="S157" s="27"/>
      <c r="T157" s="27"/>
      <c r="U157" s="24" t="str">
        <f t="shared" si="21"/>
        <v>ISUZU 4BD1/6BD1 · ĐK102 (A) - IKAZU</v>
      </c>
    </row>
    <row r="158" customFormat="1" ht="35" customHeight="1" spans="1:21">
      <c r="A158" s="51" t="s">
        <v>10053</v>
      </c>
      <c r="B158" s="52" t="s">
        <v>153</v>
      </c>
      <c r="C158" s="53" t="s">
        <v>10050</v>
      </c>
      <c r="D158" s="52">
        <v>102</v>
      </c>
      <c r="E158" s="52" t="s">
        <v>8488</v>
      </c>
      <c r="F158" s="53" t="s">
        <v>10051</v>
      </c>
      <c r="G158" s="52" t="s">
        <v>10043</v>
      </c>
      <c r="H158" s="52">
        <v>41.5</v>
      </c>
      <c r="I158" s="52">
        <v>98</v>
      </c>
      <c r="J158" s="52" t="s">
        <v>10026</v>
      </c>
      <c r="K158" s="54" t="s">
        <v>8518</v>
      </c>
      <c r="L158" s="52" t="s">
        <v>9654</v>
      </c>
      <c r="M158" s="55"/>
      <c r="N158" s="55"/>
      <c r="O158" s="55"/>
      <c r="P158" s="55"/>
      <c r="Q158" s="55"/>
      <c r="R158" s="52" t="s">
        <v>4803</v>
      </c>
      <c r="S158" s="27"/>
      <c r="T158" s="27"/>
      <c r="U158" s="24" t="str">
        <f t="shared" si="21"/>
        <v>ISUZU 4BD1/6BD1 · ĐK102 (A) - IZUMI</v>
      </c>
    </row>
    <row r="159" ht="35" customHeight="1" spans="1:21">
      <c r="A159" s="51" t="s">
        <v>10054</v>
      </c>
      <c r="B159" s="30" t="s">
        <v>153</v>
      </c>
      <c r="C159" s="27" t="s">
        <v>10055</v>
      </c>
      <c r="D159" s="30">
        <v>102</v>
      </c>
      <c r="E159" s="30" t="s">
        <v>8488</v>
      </c>
      <c r="F159" s="27" t="s">
        <v>10056</v>
      </c>
      <c r="G159" s="30" t="s">
        <v>10043</v>
      </c>
      <c r="H159" s="30">
        <v>41.5</v>
      </c>
      <c r="I159" s="30">
        <v>104</v>
      </c>
      <c r="J159" s="30" t="s">
        <v>10026</v>
      </c>
      <c r="K159" s="56" t="s">
        <v>8516</v>
      </c>
      <c r="L159" s="30" t="s">
        <v>9654</v>
      </c>
      <c r="M159" s="29"/>
      <c r="N159" s="29"/>
      <c r="O159" s="29"/>
      <c r="P159" s="29"/>
      <c r="Q159" s="29"/>
      <c r="R159" s="30" t="s">
        <v>4803</v>
      </c>
      <c r="S159" s="27"/>
      <c r="T159" s="27"/>
      <c r="U159" s="24" t="str">
        <f t="shared" ref="U159:U177" si="22">IF($C159="","",B159&amp;" "&amp;C159&amp;" · ĐK"&amp;D159&amp;IF(E159=""," "," "&amp;E159)&amp;IF(K159=""," "," - "&amp;K159))</f>
        <v>ISUZU 4BD1-T/6BD1-T · ĐK102 (A) - IKAZU</v>
      </c>
    </row>
    <row r="160" customFormat="1" ht="35" customHeight="1" spans="1:21">
      <c r="A160" s="51" t="s">
        <v>10057</v>
      </c>
      <c r="B160" s="30" t="s">
        <v>153</v>
      </c>
      <c r="C160" s="27" t="s">
        <v>10055</v>
      </c>
      <c r="D160" s="30">
        <v>102</v>
      </c>
      <c r="E160" s="30" t="s">
        <v>8488</v>
      </c>
      <c r="F160" s="27" t="s">
        <v>10056</v>
      </c>
      <c r="G160" s="30" t="s">
        <v>10043</v>
      </c>
      <c r="H160" s="30">
        <v>41.5</v>
      </c>
      <c r="I160" s="30">
        <v>104</v>
      </c>
      <c r="J160" s="30" t="s">
        <v>10026</v>
      </c>
      <c r="K160" s="56" t="s">
        <v>8520</v>
      </c>
      <c r="L160" s="30" t="s">
        <v>9654</v>
      </c>
      <c r="M160" s="29"/>
      <c r="N160" s="29"/>
      <c r="O160" s="29"/>
      <c r="P160" s="29"/>
      <c r="Q160" s="29"/>
      <c r="R160" s="30" t="s">
        <v>4803</v>
      </c>
      <c r="S160" s="27"/>
      <c r="T160" s="27"/>
      <c r="U160" s="24" t="str">
        <f t="shared" si="22"/>
        <v>ISUZU 4BD1-T/6BD1-T · ĐK102 (A) - NSP</v>
      </c>
    </row>
    <row r="161" customFormat="1" ht="35" customHeight="1" spans="1:21">
      <c r="A161" s="51" t="s">
        <v>10058</v>
      </c>
      <c r="B161" s="30" t="s">
        <v>153</v>
      </c>
      <c r="C161" s="27" t="s">
        <v>10055</v>
      </c>
      <c r="D161" s="30">
        <v>102</v>
      </c>
      <c r="E161" s="30" t="s">
        <v>8488</v>
      </c>
      <c r="F161" s="27" t="s">
        <v>10056</v>
      </c>
      <c r="G161" s="30" t="s">
        <v>10043</v>
      </c>
      <c r="H161" s="30">
        <v>41.5</v>
      </c>
      <c r="I161" s="30">
        <v>104</v>
      </c>
      <c r="J161" s="30" t="s">
        <v>10026</v>
      </c>
      <c r="K161" s="56" t="s">
        <v>2600</v>
      </c>
      <c r="L161" s="30" t="s">
        <v>9654</v>
      </c>
      <c r="M161" s="29"/>
      <c r="N161" s="29"/>
      <c r="O161" s="29"/>
      <c r="P161" s="29"/>
      <c r="Q161" s="29"/>
      <c r="R161" s="30" t="s">
        <v>4803</v>
      </c>
      <c r="S161" s="27">
        <v>112111777</v>
      </c>
      <c r="T161" s="27"/>
      <c r="U161" s="24" t="str">
        <f t="shared" si="22"/>
        <v>ISUZU 4BD1-T/6BD1-T · ĐK102 (A) - MAHLE</v>
      </c>
    </row>
    <row r="162" ht="35" customHeight="1" spans="1:21">
      <c r="A162" s="51"/>
      <c r="B162" s="52" t="s">
        <v>153</v>
      </c>
      <c r="C162" s="53" t="s">
        <v>10059</v>
      </c>
      <c r="D162" s="52">
        <v>102</v>
      </c>
      <c r="E162" s="52" t="s">
        <v>9676</v>
      </c>
      <c r="F162" s="53" t="s">
        <v>9850</v>
      </c>
      <c r="G162" s="52" t="s">
        <v>10043</v>
      </c>
      <c r="H162" s="52">
        <v>41.5</v>
      </c>
      <c r="I162" s="52">
        <v>98</v>
      </c>
      <c r="J162" s="52" t="s">
        <v>9723</v>
      </c>
      <c r="K162" s="54"/>
      <c r="L162" s="52" t="s">
        <v>9654</v>
      </c>
      <c r="M162" s="55"/>
      <c r="N162" s="55"/>
      <c r="O162" s="55"/>
      <c r="P162" s="55"/>
      <c r="Q162" s="55"/>
      <c r="R162" s="52" t="s">
        <v>4803</v>
      </c>
      <c r="S162" s="27"/>
      <c r="T162" s="27"/>
      <c r="U162" s="24" t="str">
        <f t="shared" si="22"/>
        <v>ISUZU 4BD2T · ĐK102 (A)+(O) </v>
      </c>
    </row>
    <row r="163" ht="35" customHeight="1" spans="1:21">
      <c r="A163" s="51" t="s">
        <v>10060</v>
      </c>
      <c r="B163" s="30" t="s">
        <v>153</v>
      </c>
      <c r="C163" s="27" t="s">
        <v>2848</v>
      </c>
      <c r="D163" s="30">
        <v>102</v>
      </c>
      <c r="E163" s="30" t="s">
        <v>8488</v>
      </c>
      <c r="F163" s="27" t="s">
        <v>10061</v>
      </c>
      <c r="G163" s="30" t="s">
        <v>10043</v>
      </c>
      <c r="H163" s="30">
        <v>45</v>
      </c>
      <c r="I163" s="30">
        <v>112</v>
      </c>
      <c r="J163" s="30" t="s">
        <v>10026</v>
      </c>
      <c r="K163" s="56" t="s">
        <v>8520</v>
      </c>
      <c r="L163" s="30" t="s">
        <v>9644</v>
      </c>
      <c r="M163" s="29"/>
      <c r="N163" s="29"/>
      <c r="O163" s="29"/>
      <c r="P163" s="29"/>
      <c r="Q163" s="29"/>
      <c r="R163" s="30" t="s">
        <v>4803</v>
      </c>
      <c r="S163" s="27" t="s">
        <v>10062</v>
      </c>
      <c r="T163" s="27"/>
      <c r="U163" s="24" t="str">
        <f t="shared" si="22"/>
        <v>ISUZU 6BB1 · ĐK102 (A) - NSP</v>
      </c>
    </row>
    <row r="164" customFormat="1" ht="35" customHeight="1" spans="1:21">
      <c r="A164" s="51" t="s">
        <v>10063</v>
      </c>
      <c r="B164" s="30" t="s">
        <v>153</v>
      </c>
      <c r="C164" s="27" t="s">
        <v>10064</v>
      </c>
      <c r="D164" s="30">
        <v>102</v>
      </c>
      <c r="E164" s="30" t="s">
        <v>8488</v>
      </c>
      <c r="F164" s="27" t="s">
        <v>10061</v>
      </c>
      <c r="G164" s="30" t="s">
        <v>10043</v>
      </c>
      <c r="H164" s="30">
        <v>45</v>
      </c>
      <c r="I164" s="30">
        <v>112</v>
      </c>
      <c r="J164" s="30" t="s">
        <v>10026</v>
      </c>
      <c r="K164" s="56" t="s">
        <v>8516</v>
      </c>
      <c r="L164" s="30" t="s">
        <v>9644</v>
      </c>
      <c r="M164" s="29"/>
      <c r="N164" s="29"/>
      <c r="O164" s="29"/>
      <c r="P164" s="29"/>
      <c r="Q164" s="29"/>
      <c r="R164" s="30" t="s">
        <v>4803</v>
      </c>
      <c r="S164" s="27" t="s">
        <v>10062</v>
      </c>
      <c r="T164" s="27"/>
      <c r="U164" s="24" t="str">
        <f t="shared" si="22"/>
        <v>ISUZU 4BB1/6BB1 · ĐK102 (A) - IKAZU</v>
      </c>
    </row>
    <row r="165" ht="35" customHeight="1" spans="1:21">
      <c r="A165" s="51" t="s">
        <v>10065</v>
      </c>
      <c r="B165" s="52" t="s">
        <v>153</v>
      </c>
      <c r="C165" s="53" t="s">
        <v>10066</v>
      </c>
      <c r="D165" s="52">
        <v>102</v>
      </c>
      <c r="E165" s="52" t="s">
        <v>8488</v>
      </c>
      <c r="F165" s="53" t="s">
        <v>10067</v>
      </c>
      <c r="G165" s="52" t="s">
        <v>10043</v>
      </c>
      <c r="H165" s="52">
        <v>45</v>
      </c>
      <c r="I165" s="52">
        <v>102</v>
      </c>
      <c r="J165" s="52" t="s">
        <v>10026</v>
      </c>
      <c r="K165" s="54" t="s">
        <v>8516</v>
      </c>
      <c r="L165" s="52" t="s">
        <v>9644</v>
      </c>
      <c r="M165" s="55"/>
      <c r="N165" s="55"/>
      <c r="O165" s="55"/>
      <c r="P165" s="55"/>
      <c r="Q165" s="55"/>
      <c r="R165" s="52" t="s">
        <v>4803</v>
      </c>
      <c r="S165" s="27" t="s">
        <v>10068</v>
      </c>
      <c r="T165" s="27"/>
      <c r="U165" s="24" t="str">
        <f t="shared" si="22"/>
        <v>ISUZU 6BB1-NEW · ĐK102 (A) - IKAZU</v>
      </c>
    </row>
    <row r="166" ht="35" customHeight="1" spans="1:21">
      <c r="A166" s="51"/>
      <c r="B166" s="30" t="s">
        <v>153</v>
      </c>
      <c r="C166" s="27" t="s">
        <v>10069</v>
      </c>
      <c r="D166" s="30">
        <v>102</v>
      </c>
      <c r="E166" s="30" t="s">
        <v>8488</v>
      </c>
      <c r="F166" s="27" t="s">
        <v>10070</v>
      </c>
      <c r="G166" s="30" t="s">
        <v>10043</v>
      </c>
      <c r="H166" s="30">
        <v>41.3</v>
      </c>
      <c r="I166" s="30">
        <v>98</v>
      </c>
      <c r="J166" s="30" t="s">
        <v>10026</v>
      </c>
      <c r="K166" s="56"/>
      <c r="L166" s="30" t="s">
        <v>9644</v>
      </c>
      <c r="M166" s="29"/>
      <c r="N166" s="29"/>
      <c r="O166" s="29"/>
      <c r="P166" s="29"/>
      <c r="Q166" s="29"/>
      <c r="R166" s="30" t="s">
        <v>4803</v>
      </c>
      <c r="S166" s="27"/>
      <c r="T166" s="27"/>
      <c r="U166" s="24" t="str">
        <f t="shared" si="22"/>
        <v>ISUZU 6BC2 · ĐK102 (A) </v>
      </c>
    </row>
    <row r="167" ht="35" customHeight="1" spans="1:21">
      <c r="A167" s="51"/>
      <c r="B167" s="52" t="s">
        <v>153</v>
      </c>
      <c r="C167" s="53" t="s">
        <v>10071</v>
      </c>
      <c r="D167" s="52">
        <v>102</v>
      </c>
      <c r="E167" s="52" t="s">
        <v>8488</v>
      </c>
      <c r="F167" s="53" t="s">
        <v>10072</v>
      </c>
      <c r="G167" s="52" t="s">
        <v>10043</v>
      </c>
      <c r="H167" s="52">
        <v>41.5</v>
      </c>
      <c r="I167" s="52">
        <v>98</v>
      </c>
      <c r="J167" s="52" t="s">
        <v>10026</v>
      </c>
      <c r="K167" s="54"/>
      <c r="L167" s="52" t="s">
        <v>9644</v>
      </c>
      <c r="M167" s="55">
        <v>820000</v>
      </c>
      <c r="N167" s="55"/>
      <c r="O167" s="55"/>
      <c r="P167" s="55"/>
      <c r="Q167" s="55"/>
      <c r="R167" s="52" t="s">
        <v>4803</v>
      </c>
      <c r="S167" s="27"/>
      <c r="T167" s="27"/>
      <c r="U167" s="24" t="str">
        <f t="shared" si="22"/>
        <v>ISUZU 6BD1 · ĐK102 (A) </v>
      </c>
    </row>
    <row r="168" ht="35" customHeight="1" spans="1:21">
      <c r="A168" s="51"/>
      <c r="B168" s="30" t="s">
        <v>153</v>
      </c>
      <c r="C168" s="27" t="s">
        <v>10073</v>
      </c>
      <c r="D168" s="30">
        <v>102</v>
      </c>
      <c r="E168" s="30" t="s">
        <v>8488</v>
      </c>
      <c r="F168" s="27" t="s">
        <v>10070</v>
      </c>
      <c r="G168" s="30" t="s">
        <v>10043</v>
      </c>
      <c r="H168" s="30">
        <v>41.5</v>
      </c>
      <c r="I168" s="30">
        <v>104</v>
      </c>
      <c r="J168" s="30" t="s">
        <v>10026</v>
      </c>
      <c r="K168" s="56"/>
      <c r="L168" s="30" t="s">
        <v>9644</v>
      </c>
      <c r="M168" s="29"/>
      <c r="N168" s="29"/>
      <c r="O168" s="29"/>
      <c r="P168" s="29"/>
      <c r="Q168" s="29"/>
      <c r="R168" s="30" t="s">
        <v>4803</v>
      </c>
      <c r="S168" s="27" t="s">
        <v>10074</v>
      </c>
      <c r="T168" s="27"/>
      <c r="U168" s="24" t="str">
        <f t="shared" si="22"/>
        <v>ISUZU 6BD1-T /6BC2 · ĐK102 (A) </v>
      </c>
    </row>
    <row r="169" ht="35" customHeight="1" spans="1:21">
      <c r="A169" s="51"/>
      <c r="B169" s="52" t="s">
        <v>153</v>
      </c>
      <c r="C169" s="53" t="s">
        <v>10075</v>
      </c>
      <c r="D169" s="52">
        <v>102</v>
      </c>
      <c r="E169" s="52" t="s">
        <v>9647</v>
      </c>
      <c r="F169" s="53" t="s">
        <v>10038</v>
      </c>
      <c r="G169" s="52" t="s">
        <v>10076</v>
      </c>
      <c r="H169" s="52">
        <v>45</v>
      </c>
      <c r="I169" s="52">
        <v>125</v>
      </c>
      <c r="J169" s="52" t="s">
        <v>10033</v>
      </c>
      <c r="K169" s="54"/>
      <c r="L169" s="52" t="s">
        <v>9644</v>
      </c>
      <c r="M169" s="55"/>
      <c r="N169" s="55"/>
      <c r="O169" s="55"/>
      <c r="P169" s="55"/>
      <c r="Q169" s="55"/>
      <c r="R169" s="52" t="s">
        <v>4803</v>
      </c>
      <c r="S169" s="27"/>
      <c r="T169" s="27"/>
      <c r="U169" s="24" t="str">
        <f t="shared" si="22"/>
        <v>ISUZU DA640A · ĐK102 0 kiềng gang </v>
      </c>
    </row>
    <row r="170" ht="35" customHeight="1" spans="1:21">
      <c r="A170" s="51"/>
      <c r="B170" s="30" t="s">
        <v>153</v>
      </c>
      <c r="C170" s="27" t="s">
        <v>10077</v>
      </c>
      <c r="D170" s="30">
        <v>102</v>
      </c>
      <c r="E170" s="30" t="s">
        <v>9647</v>
      </c>
      <c r="F170" s="27" t="s">
        <v>10038</v>
      </c>
      <c r="G170" s="30" t="s">
        <v>10078</v>
      </c>
      <c r="H170" s="30">
        <v>50</v>
      </c>
      <c r="I170" s="30">
        <v>125</v>
      </c>
      <c r="J170" s="30" t="s">
        <v>10033</v>
      </c>
      <c r="K170" s="56"/>
      <c r="L170" s="30" t="s">
        <v>9644</v>
      </c>
      <c r="M170" s="29"/>
      <c r="N170" s="29"/>
      <c r="O170" s="29"/>
      <c r="P170" s="29"/>
      <c r="Q170" s="29"/>
      <c r="R170" s="30" t="s">
        <v>4803</v>
      </c>
      <c r="S170" s="27"/>
      <c r="T170" s="27"/>
      <c r="U170" s="24" t="str">
        <f t="shared" si="22"/>
        <v>ISUZU DA640C · ĐK102 0 kiềng gang </v>
      </c>
    </row>
    <row r="171" customFormat="1" ht="35" customHeight="1" spans="1:21">
      <c r="A171" s="51" t="s">
        <v>10079</v>
      </c>
      <c r="B171" s="52" t="s">
        <v>153</v>
      </c>
      <c r="C171" s="53" t="s">
        <v>10080</v>
      </c>
      <c r="D171" s="52">
        <v>105</v>
      </c>
      <c r="E171" s="52" t="s">
        <v>8488</v>
      </c>
      <c r="F171" s="53" t="s">
        <v>10072</v>
      </c>
      <c r="G171" s="52" t="s">
        <v>9658</v>
      </c>
      <c r="H171" s="52">
        <v>39</v>
      </c>
      <c r="I171" s="52">
        <v>95.5</v>
      </c>
      <c r="J171" s="52" t="s">
        <v>10026</v>
      </c>
      <c r="K171" s="54"/>
      <c r="L171" s="52" t="s">
        <v>9654</v>
      </c>
      <c r="M171" s="55"/>
      <c r="N171" s="55"/>
      <c r="O171" s="55"/>
      <c r="P171" s="55"/>
      <c r="Q171" s="55"/>
      <c r="R171" s="52" t="s">
        <v>4803</v>
      </c>
      <c r="S171" s="27"/>
      <c r="T171" s="27"/>
      <c r="U171" s="24" t="str">
        <f t="shared" si="22"/>
        <v>ISUZU 6BE1/4BE1 · ĐK105 (A) </v>
      </c>
    </row>
    <row r="172" ht="35" customHeight="1" spans="1:21">
      <c r="A172" s="51"/>
      <c r="B172" s="30" t="s">
        <v>153</v>
      </c>
      <c r="C172" s="27" t="s">
        <v>10081</v>
      </c>
      <c r="D172" s="30">
        <v>105</v>
      </c>
      <c r="E172" s="30" t="s">
        <v>8488</v>
      </c>
      <c r="F172" s="27" t="s">
        <v>10082</v>
      </c>
      <c r="G172" s="30" t="s">
        <v>10043</v>
      </c>
      <c r="H172" s="30">
        <v>38</v>
      </c>
      <c r="I172" s="30">
        <v>94.5</v>
      </c>
      <c r="J172" s="30" t="s">
        <v>10083</v>
      </c>
      <c r="K172" s="56"/>
      <c r="L172" s="30" t="s">
        <v>9654</v>
      </c>
      <c r="M172" s="29"/>
      <c r="N172" s="29"/>
      <c r="O172" s="29"/>
      <c r="P172" s="29"/>
      <c r="Q172" s="29"/>
      <c r="R172" s="30" t="s">
        <v>4803</v>
      </c>
      <c r="S172" s="27"/>
      <c r="T172" s="27"/>
      <c r="U172" s="24" t="str">
        <f t="shared" si="22"/>
        <v>ISUZU 4BG1 · ĐK105 (A) </v>
      </c>
    </row>
    <row r="173" ht="35" customHeight="1" spans="1:21">
      <c r="A173" s="51"/>
      <c r="B173" s="52" t="s">
        <v>153</v>
      </c>
      <c r="C173" s="53" t="s">
        <v>10084</v>
      </c>
      <c r="D173" s="52">
        <v>105</v>
      </c>
      <c r="E173" s="52" t="s">
        <v>8488</v>
      </c>
      <c r="F173" s="53" t="s">
        <v>10085</v>
      </c>
      <c r="G173" s="52" t="s">
        <v>10043</v>
      </c>
      <c r="H173" s="52">
        <v>38</v>
      </c>
      <c r="I173" s="52">
        <v>94.5</v>
      </c>
      <c r="J173" s="52" t="s">
        <v>10083</v>
      </c>
      <c r="K173" s="54"/>
      <c r="L173" s="52" t="s">
        <v>9654</v>
      </c>
      <c r="M173" s="55"/>
      <c r="N173" s="55"/>
      <c r="O173" s="55"/>
      <c r="P173" s="55"/>
      <c r="Q173" s="55"/>
      <c r="R173" s="52" t="s">
        <v>4803</v>
      </c>
      <c r="S173" s="27"/>
      <c r="T173" s="27"/>
      <c r="U173" s="24" t="str">
        <f t="shared" si="22"/>
        <v>ISUZU 4BG1-T · ĐK105 (A) </v>
      </c>
    </row>
    <row r="174" ht="35" customHeight="1" spans="1:21">
      <c r="A174" s="51" t="s">
        <v>10086</v>
      </c>
      <c r="B174" s="30" t="s">
        <v>153</v>
      </c>
      <c r="C174" s="27" t="s">
        <v>10087</v>
      </c>
      <c r="D174" s="30">
        <v>105</v>
      </c>
      <c r="E174" s="30" t="s">
        <v>9676</v>
      </c>
      <c r="F174" s="27" t="s">
        <v>10088</v>
      </c>
      <c r="G174" s="30" t="s">
        <v>10043</v>
      </c>
      <c r="H174" s="30">
        <v>38</v>
      </c>
      <c r="I174" s="30">
        <v>94.5</v>
      </c>
      <c r="J174" s="30" t="s">
        <v>10089</v>
      </c>
      <c r="K174" s="56" t="s">
        <v>8518</v>
      </c>
      <c r="L174" s="30" t="s">
        <v>9654</v>
      </c>
      <c r="M174" s="29"/>
      <c r="N174" s="29"/>
      <c r="O174" s="29"/>
      <c r="P174" s="29"/>
      <c r="Q174" s="29"/>
      <c r="R174" s="30" t="s">
        <v>4803</v>
      </c>
      <c r="S174" s="27" t="s">
        <v>10090</v>
      </c>
      <c r="T174" s="27"/>
      <c r="U174" s="24" t="str">
        <f t="shared" si="22"/>
        <v>ISUZU 4BG1-TC/6BG1-TC · ĐK105 (A)+(O) - IZUMI</v>
      </c>
    </row>
    <row r="175" ht="35" customHeight="1" spans="1:21">
      <c r="A175" s="51" t="s">
        <v>10091</v>
      </c>
      <c r="B175" s="52" t="s">
        <v>153</v>
      </c>
      <c r="C175" s="53" t="s">
        <v>10092</v>
      </c>
      <c r="D175" s="52">
        <v>105</v>
      </c>
      <c r="E175" s="52" t="s">
        <v>9676</v>
      </c>
      <c r="F175" s="53" t="s">
        <v>10093</v>
      </c>
      <c r="G175" s="52" t="s">
        <v>10043</v>
      </c>
      <c r="H175" s="52">
        <v>38</v>
      </c>
      <c r="I175" s="52">
        <v>94.5</v>
      </c>
      <c r="J175" s="52" t="s">
        <v>10094</v>
      </c>
      <c r="K175" s="54" t="s">
        <v>8516</v>
      </c>
      <c r="L175" s="52" t="s">
        <v>9654</v>
      </c>
      <c r="M175" s="55"/>
      <c r="N175" s="55"/>
      <c r="O175" s="55"/>
      <c r="P175" s="55"/>
      <c r="Q175" s="55"/>
      <c r="R175" s="52" t="s">
        <v>4803</v>
      </c>
      <c r="S175" s="27" t="s">
        <v>10095</v>
      </c>
      <c r="T175" s="27"/>
      <c r="U175" s="24" t="str">
        <f t="shared" si="22"/>
        <v>ISUZU 4BG1-TC2 · ĐK105 (A)+(O) - IKAZU</v>
      </c>
    </row>
    <row r="176" customFormat="1" ht="35" customHeight="1" spans="1:21">
      <c r="A176" s="51" t="s">
        <v>10096</v>
      </c>
      <c r="B176" s="52" t="s">
        <v>153</v>
      </c>
      <c r="C176" s="53" t="s">
        <v>10092</v>
      </c>
      <c r="D176" s="52">
        <v>105</v>
      </c>
      <c r="E176" s="52" t="s">
        <v>9676</v>
      </c>
      <c r="F176" s="53" t="s">
        <v>10093</v>
      </c>
      <c r="G176" s="52" t="s">
        <v>10043</v>
      </c>
      <c r="H176" s="52">
        <v>38</v>
      </c>
      <c r="I176" s="52">
        <v>94.5</v>
      </c>
      <c r="J176" s="52" t="s">
        <v>10094</v>
      </c>
      <c r="K176" s="54" t="s">
        <v>8520</v>
      </c>
      <c r="L176" s="52" t="s">
        <v>9654</v>
      </c>
      <c r="M176" s="55"/>
      <c r="N176" s="55"/>
      <c r="O176" s="55"/>
      <c r="P176" s="55"/>
      <c r="Q176" s="55"/>
      <c r="R176" s="52" t="s">
        <v>4803</v>
      </c>
      <c r="S176" s="27"/>
      <c r="T176" s="27"/>
      <c r="U176" s="24" t="str">
        <f t="shared" si="22"/>
        <v>ISUZU 4BG1-TC2 · ĐK105 (A)+(O) - NSP</v>
      </c>
    </row>
    <row r="177" customFormat="1" ht="35" customHeight="1" spans="1:21">
      <c r="A177" s="51" t="s">
        <v>10097</v>
      </c>
      <c r="B177" s="52" t="s">
        <v>153</v>
      </c>
      <c r="C177" s="53" t="s">
        <v>10098</v>
      </c>
      <c r="D177" s="52">
        <v>105</v>
      </c>
      <c r="E177" s="52" t="s">
        <v>9676</v>
      </c>
      <c r="F177" s="53" t="s">
        <v>10093</v>
      </c>
      <c r="G177" s="52" t="s">
        <v>10043</v>
      </c>
      <c r="H177" s="52">
        <v>38</v>
      </c>
      <c r="I177" s="52">
        <v>94.5</v>
      </c>
      <c r="J177" s="52" t="s">
        <v>10094</v>
      </c>
      <c r="K177" s="54" t="s">
        <v>2600</v>
      </c>
      <c r="L177" s="52" t="s">
        <v>9644</v>
      </c>
      <c r="M177" s="55"/>
      <c r="N177" s="55"/>
      <c r="O177" s="55"/>
      <c r="P177" s="55"/>
      <c r="Q177" s="55"/>
      <c r="R177" s="52" t="s">
        <v>4803</v>
      </c>
      <c r="S177" s="27" t="s">
        <v>10095</v>
      </c>
      <c r="T177" s="27"/>
      <c r="U177" s="24" t="str">
        <f t="shared" si="22"/>
        <v>ISUZU 6BG1-TC2 · ĐK105 (A)+(O) - MAHLE</v>
      </c>
    </row>
    <row r="178" ht="35" customHeight="1" spans="1:21">
      <c r="A178" s="51" t="s">
        <v>10099</v>
      </c>
      <c r="B178" s="30" t="s">
        <v>153</v>
      </c>
      <c r="C178" s="27" t="s">
        <v>10100</v>
      </c>
      <c r="D178" s="30">
        <v>105</v>
      </c>
      <c r="E178" s="30" t="s">
        <v>8488</v>
      </c>
      <c r="F178" s="27" t="s">
        <v>10070</v>
      </c>
      <c r="G178" s="30" t="s">
        <v>10043</v>
      </c>
      <c r="H178" s="30">
        <v>41.5</v>
      </c>
      <c r="I178" s="30">
        <v>110</v>
      </c>
      <c r="J178" s="30" t="s">
        <v>10026</v>
      </c>
      <c r="K178" s="56" t="s">
        <v>8516</v>
      </c>
      <c r="L178" s="30" t="s">
        <v>9644</v>
      </c>
      <c r="M178" s="29"/>
      <c r="N178" s="29"/>
      <c r="O178" s="29"/>
      <c r="P178" s="29"/>
      <c r="Q178" s="29"/>
      <c r="R178" s="30" t="s">
        <v>4803</v>
      </c>
      <c r="S178" s="27" t="s">
        <v>10101</v>
      </c>
      <c r="T178" s="27"/>
      <c r="U178" s="24" t="str">
        <f t="shared" ref="U178:U181" si="23">IF($C178="","",B178&amp;" "&amp;C178&amp;" · ĐK"&amp;D178&amp;IF(E178=""," "," "&amp;E178)&amp;IF(K178=""," "," - "&amp;K178))</f>
        <v>ISUZU 6BF-1 · ĐK105 (A) - IKAZU</v>
      </c>
    </row>
    <row r="179" ht="35" customHeight="1" spans="1:21">
      <c r="A179" s="51" t="s">
        <v>10102</v>
      </c>
      <c r="B179" s="52" t="s">
        <v>153</v>
      </c>
      <c r="C179" s="53" t="s">
        <v>10103</v>
      </c>
      <c r="D179" s="52">
        <v>105</v>
      </c>
      <c r="E179" s="52" t="s">
        <v>9676</v>
      </c>
      <c r="F179" s="53" t="s">
        <v>10082</v>
      </c>
      <c r="G179" s="52" t="s">
        <v>10043</v>
      </c>
      <c r="H179" s="52">
        <v>38</v>
      </c>
      <c r="I179" s="52">
        <v>94.5</v>
      </c>
      <c r="J179" s="52" t="s">
        <v>10083</v>
      </c>
      <c r="K179" s="54" t="s">
        <v>8516</v>
      </c>
      <c r="L179" s="52" t="s">
        <v>9644</v>
      </c>
      <c r="M179" s="55">
        <v>850000</v>
      </c>
      <c r="N179" s="55"/>
      <c r="O179" s="55"/>
      <c r="P179" s="55"/>
      <c r="Q179" s="55"/>
      <c r="R179" s="52" t="s">
        <v>4803</v>
      </c>
      <c r="S179" s="27" t="s">
        <v>10104</v>
      </c>
      <c r="T179" s="27"/>
      <c r="U179" s="24" t="str">
        <f t="shared" si="23"/>
        <v>ISUZU 6BG1 · ĐK105 (A)+(O) - IKAZU</v>
      </c>
    </row>
    <row r="180" customFormat="1" ht="35" customHeight="1" spans="1:21">
      <c r="A180" s="51" t="s">
        <v>10105</v>
      </c>
      <c r="B180" s="52" t="s">
        <v>153</v>
      </c>
      <c r="C180" s="53" t="s">
        <v>10103</v>
      </c>
      <c r="D180" s="52">
        <v>105</v>
      </c>
      <c r="E180" s="52" t="s">
        <v>9676</v>
      </c>
      <c r="F180" s="53" t="s">
        <v>10082</v>
      </c>
      <c r="G180" s="52" t="s">
        <v>10043</v>
      </c>
      <c r="H180" s="52">
        <v>38</v>
      </c>
      <c r="I180" s="52">
        <v>94.5</v>
      </c>
      <c r="J180" s="52" t="s">
        <v>10083</v>
      </c>
      <c r="K180" s="54" t="s">
        <v>8518</v>
      </c>
      <c r="L180" s="52" t="s">
        <v>9644</v>
      </c>
      <c r="M180" s="55">
        <v>850000</v>
      </c>
      <c r="N180" s="55"/>
      <c r="O180" s="55"/>
      <c r="P180" s="55"/>
      <c r="Q180" s="55"/>
      <c r="R180" s="52" t="s">
        <v>4803</v>
      </c>
      <c r="S180" s="27" t="s">
        <v>10104</v>
      </c>
      <c r="T180" s="27"/>
      <c r="U180" s="24" t="str">
        <f t="shared" si="23"/>
        <v>ISUZU 6BG1 · ĐK105 (A)+(O) - IZUMI</v>
      </c>
    </row>
    <row r="181" customFormat="1" ht="35" customHeight="1" spans="1:21">
      <c r="A181" s="51" t="s">
        <v>10106</v>
      </c>
      <c r="B181" s="52" t="s">
        <v>153</v>
      </c>
      <c r="C181" s="53" t="s">
        <v>10103</v>
      </c>
      <c r="D181" s="52">
        <v>105</v>
      </c>
      <c r="E181" s="52" t="s">
        <v>9676</v>
      </c>
      <c r="F181" s="53" t="s">
        <v>10082</v>
      </c>
      <c r="G181" s="52" t="s">
        <v>10043</v>
      </c>
      <c r="H181" s="52">
        <v>38</v>
      </c>
      <c r="I181" s="52">
        <v>94.5</v>
      </c>
      <c r="J181" s="52" t="s">
        <v>10083</v>
      </c>
      <c r="K181" s="54" t="s">
        <v>2600</v>
      </c>
      <c r="L181" s="52" t="s">
        <v>9644</v>
      </c>
      <c r="M181" s="55">
        <v>850000</v>
      </c>
      <c r="N181" s="55"/>
      <c r="O181" s="55"/>
      <c r="P181" s="55"/>
      <c r="Q181" s="55"/>
      <c r="R181" s="52" t="s">
        <v>4803</v>
      </c>
      <c r="S181" s="27" t="s">
        <v>10104</v>
      </c>
      <c r="T181" s="27"/>
      <c r="U181" s="24" t="str">
        <f t="shared" si="23"/>
        <v>ISUZU 6BG1 · ĐK105 (A)+(O) - MAHLE</v>
      </c>
    </row>
    <row r="182" ht="35" customHeight="1" spans="1:21">
      <c r="A182" s="51"/>
      <c r="B182" s="30" t="s">
        <v>153</v>
      </c>
      <c r="C182" s="27" t="s">
        <v>10107</v>
      </c>
      <c r="D182" s="30">
        <v>105</v>
      </c>
      <c r="E182" s="30" t="s">
        <v>8488</v>
      </c>
      <c r="F182" s="27" t="s">
        <v>10108</v>
      </c>
      <c r="G182" s="30" t="s">
        <v>10043</v>
      </c>
      <c r="H182" s="30">
        <v>38</v>
      </c>
      <c r="I182" s="30">
        <v>94.5</v>
      </c>
      <c r="J182" s="30" t="s">
        <v>10109</v>
      </c>
      <c r="K182" s="56"/>
      <c r="L182" s="30" t="s">
        <v>9644</v>
      </c>
      <c r="M182" s="29"/>
      <c r="N182" s="29"/>
      <c r="O182" s="29"/>
      <c r="P182" s="29"/>
      <c r="Q182" s="29"/>
      <c r="R182" s="30" t="s">
        <v>4803</v>
      </c>
      <c r="S182" s="27"/>
      <c r="T182" s="27"/>
      <c r="U182" s="24" t="str">
        <f t="shared" ref="U182:U185" si="24">IF($C182="","",B182&amp;" "&amp;C182&amp;" · ĐK"&amp;D182&amp;IF(E182=""," "," "&amp;E182)&amp;IF(K182=""," "," - "&amp;K182))</f>
        <v>ISUZU 6BG1-MTC · ĐK105 (A) </v>
      </c>
    </row>
    <row r="183" ht="35" customHeight="1" spans="1:21">
      <c r="A183" s="51" t="s">
        <v>10110</v>
      </c>
      <c r="B183" s="52" t="s">
        <v>153</v>
      </c>
      <c r="C183" s="53" t="s">
        <v>10111</v>
      </c>
      <c r="D183" s="52">
        <v>105</v>
      </c>
      <c r="E183" s="52" t="s">
        <v>9676</v>
      </c>
      <c r="F183" s="53" t="s">
        <v>10085</v>
      </c>
      <c r="G183" s="52" t="s">
        <v>10043</v>
      </c>
      <c r="H183" s="52">
        <v>38</v>
      </c>
      <c r="I183" s="52">
        <v>94.5</v>
      </c>
      <c r="J183" s="52" t="s">
        <v>10083</v>
      </c>
      <c r="K183" s="54" t="s">
        <v>8518</v>
      </c>
      <c r="L183" s="52" t="s">
        <v>9644</v>
      </c>
      <c r="M183" s="55"/>
      <c r="N183" s="55"/>
      <c r="O183" s="55"/>
      <c r="P183" s="55"/>
      <c r="Q183" s="55"/>
      <c r="R183" s="52" t="s">
        <v>4803</v>
      </c>
      <c r="S183" s="27" t="s">
        <v>10112</v>
      </c>
      <c r="T183" s="27"/>
      <c r="U183" s="24" t="str">
        <f t="shared" si="24"/>
        <v>ISUZU 6BG1-T · ĐK105 (A)+(O) - IZUMI</v>
      </c>
    </row>
    <row r="184" ht="35" customHeight="1" spans="1:21">
      <c r="A184" s="51" t="s">
        <v>10113</v>
      </c>
      <c r="B184" s="30" t="s">
        <v>153</v>
      </c>
      <c r="C184" s="27" t="s">
        <v>10114</v>
      </c>
      <c r="D184" s="30">
        <v>105</v>
      </c>
      <c r="E184" s="30" t="s">
        <v>9676</v>
      </c>
      <c r="F184" s="27" t="s">
        <v>10115</v>
      </c>
      <c r="G184" s="30" t="s">
        <v>10043</v>
      </c>
      <c r="H184" s="30">
        <v>38</v>
      </c>
      <c r="I184" s="30">
        <v>94.5</v>
      </c>
      <c r="J184" s="30" t="s">
        <v>10089</v>
      </c>
      <c r="K184" s="56" t="s">
        <v>8520</v>
      </c>
      <c r="L184" s="30" t="s">
        <v>9644</v>
      </c>
      <c r="M184" s="29"/>
      <c r="N184" s="29"/>
      <c r="O184" s="29"/>
      <c r="P184" s="29"/>
      <c r="Q184" s="29"/>
      <c r="R184" s="30" t="s">
        <v>4803</v>
      </c>
      <c r="S184" s="27"/>
      <c r="T184" s="27"/>
      <c r="U184" s="24" t="str">
        <f t="shared" si="24"/>
        <v>ISUZU 6BG1-TC · ĐK105 (A)+(O) - NSP</v>
      </c>
    </row>
    <row r="185" customFormat="1" ht="35" customHeight="1" spans="1:21">
      <c r="A185" s="51" t="s">
        <v>10116</v>
      </c>
      <c r="B185" s="30" t="s">
        <v>153</v>
      </c>
      <c r="C185" s="27" t="s">
        <v>10117</v>
      </c>
      <c r="D185" s="30">
        <v>105</v>
      </c>
      <c r="E185" s="30" t="s">
        <v>9676</v>
      </c>
      <c r="F185" s="27" t="s">
        <v>10115</v>
      </c>
      <c r="G185" s="30" t="s">
        <v>10043</v>
      </c>
      <c r="H185" s="30">
        <v>38</v>
      </c>
      <c r="I185" s="30">
        <v>94.5</v>
      </c>
      <c r="J185" s="30" t="s">
        <v>10089</v>
      </c>
      <c r="K185" s="56" t="s">
        <v>8516</v>
      </c>
      <c r="L185" s="30" t="s">
        <v>9644</v>
      </c>
      <c r="M185" s="29"/>
      <c r="N185" s="29"/>
      <c r="O185" s="29"/>
      <c r="P185" s="29"/>
      <c r="Q185" s="29"/>
      <c r="R185" s="30" t="s">
        <v>4803</v>
      </c>
      <c r="S185" s="27" t="s">
        <v>10118</v>
      </c>
      <c r="T185" s="27"/>
      <c r="U185" s="24" t="str">
        <f t="shared" si="24"/>
        <v>ISUZU 6BG1-TC/6BG1-TC · ĐK105 (A)+(O) - IKAZU</v>
      </c>
    </row>
    <row r="186" ht="35" customHeight="1" spans="1:21">
      <c r="A186" s="51"/>
      <c r="B186" s="30" t="s">
        <v>153</v>
      </c>
      <c r="C186" s="27" t="s">
        <v>10119</v>
      </c>
      <c r="D186" s="30">
        <v>110</v>
      </c>
      <c r="E186" s="30" t="s">
        <v>9676</v>
      </c>
      <c r="F186" s="27" t="s">
        <v>10120</v>
      </c>
      <c r="G186" s="30" t="s">
        <v>10121</v>
      </c>
      <c r="H186" s="30">
        <v>46</v>
      </c>
      <c r="I186" s="30">
        <v>120</v>
      </c>
      <c r="J186" s="30" t="s">
        <v>10083</v>
      </c>
      <c r="K186" s="56"/>
      <c r="L186" s="30" t="s">
        <v>9654</v>
      </c>
      <c r="M186" s="29">
        <v>1080000</v>
      </c>
      <c r="N186" s="29"/>
      <c r="O186" s="29"/>
      <c r="P186" s="29"/>
      <c r="Q186" s="29"/>
      <c r="R186" s="30" t="s">
        <v>4803</v>
      </c>
      <c r="S186" s="27"/>
      <c r="T186" s="27"/>
      <c r="U186" s="24" t="str">
        <f>IF($C186="","",B186&amp;" "&amp;C186&amp;" · ĐK"&amp;D186&amp;IF(E186=""," "," "&amp;E186)&amp;IF(K186=""," "," - "&amp;K186))</f>
        <v>ISUZU 4HE1-T · ĐK110 (A)+(O) </v>
      </c>
    </row>
    <row r="187" ht="35" customHeight="1" spans="1:21">
      <c r="A187" s="51"/>
      <c r="B187" s="52" t="s">
        <v>153</v>
      </c>
      <c r="C187" s="53" t="s">
        <v>10122</v>
      </c>
      <c r="D187" s="52">
        <v>110</v>
      </c>
      <c r="E187" s="52" t="s">
        <v>9676</v>
      </c>
      <c r="F187" s="53" t="s">
        <v>10123</v>
      </c>
      <c r="G187" s="52" t="s">
        <v>10121</v>
      </c>
      <c r="H187" s="52">
        <v>46</v>
      </c>
      <c r="I187" s="52">
        <v>110</v>
      </c>
      <c r="J187" s="52" t="s">
        <v>10124</v>
      </c>
      <c r="K187" s="54"/>
      <c r="L187" s="52" t="s">
        <v>9654</v>
      </c>
      <c r="M187" s="55"/>
      <c r="N187" s="55"/>
      <c r="O187" s="55"/>
      <c r="P187" s="55"/>
      <c r="Q187" s="55"/>
      <c r="R187" s="52" t="s">
        <v>4803</v>
      </c>
      <c r="S187" s="27"/>
      <c r="T187" s="27"/>
      <c r="U187" s="24" t="str">
        <f>IF($C187="","",B187&amp;" "&amp;C187&amp;" · ĐK"&amp;D187&amp;IF(E187=""," "," "&amp;E187)&amp;IF(K187=""," "," - "&amp;K187))</f>
        <v>ISUZU 4HE1-TC · ĐK110 (A)+(O) </v>
      </c>
    </row>
    <row r="188" ht="35" customHeight="1" spans="1:21">
      <c r="A188" s="51"/>
      <c r="B188" s="30" t="s">
        <v>153</v>
      </c>
      <c r="C188" s="27" t="s">
        <v>10125</v>
      </c>
      <c r="D188" s="30">
        <v>110</v>
      </c>
      <c r="E188" s="30" t="s">
        <v>8488</v>
      </c>
      <c r="F188" s="27" t="s">
        <v>10126</v>
      </c>
      <c r="G188" s="30" t="s">
        <v>10127</v>
      </c>
      <c r="H188" s="30">
        <v>48</v>
      </c>
      <c r="I188" s="30">
        <v>100</v>
      </c>
      <c r="J188" s="30" t="s">
        <v>10083</v>
      </c>
      <c r="K188" s="56"/>
      <c r="L188" s="30" t="s">
        <v>9644</v>
      </c>
      <c r="M188" s="29"/>
      <c r="N188" s="29"/>
      <c r="O188" s="29"/>
      <c r="P188" s="29"/>
      <c r="Q188" s="29"/>
      <c r="R188" s="30" t="s">
        <v>4803</v>
      </c>
      <c r="S188" s="27" t="s">
        <v>10128</v>
      </c>
      <c r="T188" s="27"/>
      <c r="U188" s="24" t="str">
        <f>IF($C188="","",B188&amp;" "&amp;C188&amp;" · ĐK"&amp;D188&amp;IF(E188=""," "," "&amp;E188)&amp;IF(K188=""," "," - "&amp;K188))</f>
        <v>ISUZU 6HE1 · ĐK110 (A) </v>
      </c>
    </row>
    <row r="189" ht="35" customHeight="1" spans="1:21">
      <c r="A189" s="51" t="s">
        <v>10129</v>
      </c>
      <c r="B189" s="52" t="s">
        <v>153</v>
      </c>
      <c r="C189" s="53" t="s">
        <v>10130</v>
      </c>
      <c r="D189" s="52">
        <v>110</v>
      </c>
      <c r="E189" s="52" t="s">
        <v>9676</v>
      </c>
      <c r="F189" s="53" t="s">
        <v>10120</v>
      </c>
      <c r="G189" s="52" t="s">
        <v>10121</v>
      </c>
      <c r="H189" s="52">
        <v>46</v>
      </c>
      <c r="I189" s="52">
        <v>120</v>
      </c>
      <c r="J189" s="52" t="s">
        <v>10131</v>
      </c>
      <c r="K189" s="54" t="s">
        <v>8518</v>
      </c>
      <c r="L189" s="52" t="s">
        <v>9644</v>
      </c>
      <c r="M189" s="55"/>
      <c r="N189" s="55"/>
      <c r="O189" s="55"/>
      <c r="P189" s="55"/>
      <c r="Q189" s="55"/>
      <c r="R189" s="52" t="s">
        <v>4803</v>
      </c>
      <c r="S189" s="27" t="s">
        <v>10132</v>
      </c>
      <c r="T189" s="27"/>
      <c r="U189" s="24" t="str">
        <f>IF($C189="","",B189&amp;" "&amp;C189&amp;" · ĐK"&amp;D189&amp;IF(E189=""," "," "&amp;E189)&amp;IF(K189=""," "," - "&amp;K189))</f>
        <v>ISUZU 6HE1-T · ĐK110 (A)+(O) - IZUMI</v>
      </c>
    </row>
    <row r="190" ht="35" customHeight="1" spans="1:21">
      <c r="A190" s="51"/>
      <c r="B190" s="30" t="s">
        <v>153</v>
      </c>
      <c r="C190" s="27" t="s">
        <v>10133</v>
      </c>
      <c r="D190" s="30">
        <v>112</v>
      </c>
      <c r="E190" s="30" t="s">
        <v>8488</v>
      </c>
      <c r="F190" s="27" t="s">
        <v>10134</v>
      </c>
      <c r="G190" s="30" t="s">
        <v>10127</v>
      </c>
      <c r="H190" s="30">
        <v>43</v>
      </c>
      <c r="I190" s="30">
        <v>95</v>
      </c>
      <c r="J190" s="30" t="s">
        <v>10083</v>
      </c>
      <c r="K190" s="56"/>
      <c r="L190" s="30" t="s">
        <v>9654</v>
      </c>
      <c r="M190" s="29">
        <v>1180000</v>
      </c>
      <c r="N190" s="29"/>
      <c r="O190" s="29"/>
      <c r="P190" s="29"/>
      <c r="Q190" s="29"/>
      <c r="R190" s="30" t="s">
        <v>4803</v>
      </c>
      <c r="S190" s="27"/>
      <c r="T190" s="27"/>
      <c r="U190" s="24" t="str">
        <f>IF($C190="","",B190&amp;" "&amp;C190&amp;" · ĐK"&amp;D190&amp;IF(E190=""," "," "&amp;E190)&amp;IF(K190=""," "," - "&amp;K190))</f>
        <v>ISUZU 4HF1 · ĐK112 (A) </v>
      </c>
    </row>
    <row r="191" ht="35" customHeight="1" spans="1:21">
      <c r="A191" s="51" t="s">
        <v>10135</v>
      </c>
      <c r="B191" s="52" t="s">
        <v>153</v>
      </c>
      <c r="C191" s="53" t="s">
        <v>10136</v>
      </c>
      <c r="D191" s="52">
        <v>112</v>
      </c>
      <c r="E191" s="52" t="s">
        <v>8488</v>
      </c>
      <c r="F191" s="53" t="s">
        <v>10137</v>
      </c>
      <c r="G191" s="52" t="s">
        <v>10127</v>
      </c>
      <c r="H191" s="52">
        <v>43</v>
      </c>
      <c r="I191" s="52">
        <v>95</v>
      </c>
      <c r="J191" s="52" t="s">
        <v>10083</v>
      </c>
      <c r="K191" s="54" t="s">
        <v>8518</v>
      </c>
      <c r="L191" s="52" t="s">
        <v>9654</v>
      </c>
      <c r="M191" s="55"/>
      <c r="N191" s="55"/>
      <c r="O191" s="55"/>
      <c r="P191" s="55"/>
      <c r="Q191" s="55"/>
      <c r="R191" s="52" t="s">
        <v>4803</v>
      </c>
      <c r="S191" s="27" t="s">
        <v>10138</v>
      </c>
      <c r="T191" s="27"/>
      <c r="U191" s="24" t="str">
        <f>IF($C191="","",B191&amp;" "&amp;C191&amp;" · ĐK"&amp;D191&amp;IF(E191=""," "," "&amp;E191)&amp;IF(K191=""," "," - "&amp;K191))</f>
        <v>ISUZU 4HF1-NEW · ĐK112 (A) - IZUMI</v>
      </c>
    </row>
    <row r="192" ht="35" customHeight="1" spans="1:21">
      <c r="A192" s="51" t="s">
        <v>10139</v>
      </c>
      <c r="B192" s="30" t="s">
        <v>153</v>
      </c>
      <c r="C192" s="27" t="s">
        <v>10140</v>
      </c>
      <c r="D192" s="30">
        <v>112</v>
      </c>
      <c r="E192" s="30" t="s">
        <v>8488</v>
      </c>
      <c r="F192" s="27" t="s">
        <v>10141</v>
      </c>
      <c r="G192" s="30" t="s">
        <v>10127</v>
      </c>
      <c r="H192" s="30">
        <v>43</v>
      </c>
      <c r="I192" s="30">
        <v>95</v>
      </c>
      <c r="J192" s="30" t="s">
        <v>10142</v>
      </c>
      <c r="K192" s="56" t="s">
        <v>8516</v>
      </c>
      <c r="L192" s="30" t="s">
        <v>9654</v>
      </c>
      <c r="M192" s="29"/>
      <c r="N192" s="29"/>
      <c r="O192" s="29"/>
      <c r="P192" s="29"/>
      <c r="Q192" s="29"/>
      <c r="R192" s="30" t="s">
        <v>4803</v>
      </c>
      <c r="S192" s="27" t="s">
        <v>10143</v>
      </c>
      <c r="T192" s="27"/>
      <c r="U192" s="24" t="str">
        <f>IF($C192="","",B192&amp;" "&amp;C192&amp;" · ĐK"&amp;D192&amp;IF(E192=""," "," "&amp;E192)&amp;IF(K192=""," "," - "&amp;K192))</f>
        <v>ISUZU 4HF1-T · ĐK112 (A) - IKAZU</v>
      </c>
    </row>
    <row r="193" ht="35" customHeight="1" spans="1:21">
      <c r="A193" s="51"/>
      <c r="B193" s="52" t="s">
        <v>153</v>
      </c>
      <c r="C193" s="53" t="s">
        <v>10144</v>
      </c>
      <c r="D193" s="52">
        <v>115</v>
      </c>
      <c r="E193" s="52" t="s">
        <v>9676</v>
      </c>
      <c r="F193" s="53" t="s">
        <v>10145</v>
      </c>
      <c r="G193" s="52" t="s">
        <v>10127</v>
      </c>
      <c r="H193" s="52">
        <v>43</v>
      </c>
      <c r="I193" s="52">
        <v>121</v>
      </c>
      <c r="J193" s="52" t="s">
        <v>10142</v>
      </c>
      <c r="K193" s="54"/>
      <c r="L193" s="52" t="s">
        <v>9654</v>
      </c>
      <c r="M193" s="55"/>
      <c r="N193" s="55"/>
      <c r="O193" s="55"/>
      <c r="P193" s="55"/>
      <c r="Q193" s="55"/>
      <c r="R193" s="52" t="s">
        <v>4803</v>
      </c>
      <c r="S193" s="27" t="s">
        <v>10146</v>
      </c>
      <c r="T193" s="27"/>
      <c r="U193" s="24" t="str">
        <f>IF($C193="","",B193&amp;" "&amp;C193&amp;" · ĐK"&amp;D193&amp;IF(E193=""," "," "&amp;E193)&amp;IF(K193=""," "," - "&amp;K193))</f>
        <v>ISUZU 4HG1-AC · ĐK115 (A)+(O) </v>
      </c>
    </row>
    <row r="194" ht="35" customHeight="1" spans="1:21">
      <c r="A194" s="51" t="s">
        <v>10147</v>
      </c>
      <c r="B194" s="30" t="s">
        <v>153</v>
      </c>
      <c r="C194" s="27" t="s">
        <v>10148</v>
      </c>
      <c r="D194" s="30">
        <v>115</v>
      </c>
      <c r="E194" s="30" t="s">
        <v>8488</v>
      </c>
      <c r="F194" s="27" t="s">
        <v>10149</v>
      </c>
      <c r="G194" s="30" t="s">
        <v>10127</v>
      </c>
      <c r="H194" s="30">
        <v>43</v>
      </c>
      <c r="I194" s="30">
        <v>105</v>
      </c>
      <c r="J194" s="30" t="s">
        <v>10142</v>
      </c>
      <c r="K194" s="56" t="s">
        <v>8516</v>
      </c>
      <c r="L194" s="30" t="s">
        <v>9654</v>
      </c>
      <c r="M194" s="29"/>
      <c r="N194" s="29"/>
      <c r="O194" s="29"/>
      <c r="P194" s="29"/>
      <c r="Q194" s="29"/>
      <c r="R194" s="30" t="s">
        <v>4803</v>
      </c>
      <c r="S194" s="27" t="s">
        <v>10150</v>
      </c>
      <c r="T194" s="27"/>
      <c r="U194" s="24" t="str">
        <f>IF($C194="","",B194&amp;" "&amp;C194&amp;" · ĐK"&amp;D194&amp;IF(E194=""," "," "&amp;E194)&amp;IF(K194=""," "," - "&amp;K194))</f>
        <v>ISUZU 4HG1-T · ĐK115 (A) - IKAZU</v>
      </c>
    </row>
    <row r="195" ht="35" customHeight="1" spans="1:21">
      <c r="A195" s="51"/>
      <c r="B195" s="52" t="s">
        <v>153</v>
      </c>
      <c r="C195" s="53" t="s">
        <v>10151</v>
      </c>
      <c r="D195" s="52">
        <v>115</v>
      </c>
      <c r="E195" s="52" t="s">
        <v>8488</v>
      </c>
      <c r="F195" s="53" t="s">
        <v>10152</v>
      </c>
      <c r="G195" s="52" t="s">
        <v>10121</v>
      </c>
      <c r="H195" s="52">
        <v>46.2</v>
      </c>
      <c r="I195" s="52">
        <v>96.8</v>
      </c>
      <c r="J195" s="52" t="s">
        <v>10142</v>
      </c>
      <c r="K195" s="54"/>
      <c r="L195" s="52" t="s">
        <v>9654</v>
      </c>
      <c r="M195" s="55"/>
      <c r="N195" s="55"/>
      <c r="O195" s="55"/>
      <c r="P195" s="55"/>
      <c r="Q195" s="55"/>
      <c r="R195" s="52" t="s">
        <v>4803</v>
      </c>
      <c r="S195" s="27"/>
      <c r="T195" s="27"/>
      <c r="U195" s="24" t="str">
        <f>IF($C195="","",B195&amp;" "&amp;C195&amp;" · ĐK"&amp;D195&amp;IF(E195=""," "," "&amp;E195)&amp;IF(K195=""," "," - "&amp;K195))</f>
        <v>ISUZU 4HJ1 16V · ĐK115 (A) </v>
      </c>
    </row>
    <row r="196" ht="35" customHeight="1" spans="1:21">
      <c r="A196" s="51" t="s">
        <v>10153</v>
      </c>
      <c r="B196" s="30" t="s">
        <v>153</v>
      </c>
      <c r="C196" s="27" t="s">
        <v>10154</v>
      </c>
      <c r="D196" s="30">
        <v>115</v>
      </c>
      <c r="E196" s="30" t="s">
        <v>9676</v>
      </c>
      <c r="F196" s="27" t="s">
        <v>10155</v>
      </c>
      <c r="G196" s="30" t="s">
        <v>10127</v>
      </c>
      <c r="H196" s="30">
        <v>50.6</v>
      </c>
      <c r="I196" s="30">
        <v>122.6</v>
      </c>
      <c r="J196" s="30" t="s">
        <v>10142</v>
      </c>
      <c r="K196" s="56" t="s">
        <v>8518</v>
      </c>
      <c r="L196" s="30" t="s">
        <v>9654</v>
      </c>
      <c r="M196" s="29"/>
      <c r="N196" s="29"/>
      <c r="O196" s="29"/>
      <c r="P196" s="29"/>
      <c r="Q196" s="29"/>
      <c r="R196" s="30" t="s">
        <v>4803</v>
      </c>
      <c r="S196" s="27" t="s">
        <v>10156</v>
      </c>
      <c r="T196" s="27"/>
      <c r="U196" s="24" t="str">
        <f>IF($C196="","",B196&amp;" "&amp;C196&amp;" · ĐK"&amp;D196&amp;IF(E196=""," "," "&amp;E196)&amp;IF(K196=""," "," - "&amp;K196))</f>
        <v>ISUZU 4HJ1/8V · ĐK115 (A)+(O) - IZUMI</v>
      </c>
    </row>
    <row r="197" ht="35" customHeight="1" spans="1:21">
      <c r="A197" s="51"/>
      <c r="B197" s="52" t="s">
        <v>153</v>
      </c>
      <c r="C197" s="53" t="s">
        <v>10154</v>
      </c>
      <c r="D197" s="52">
        <v>115</v>
      </c>
      <c r="E197" s="52" t="s">
        <v>8488</v>
      </c>
      <c r="F197" s="53" t="s">
        <v>10157</v>
      </c>
      <c r="G197" s="52" t="s">
        <v>10127</v>
      </c>
      <c r="H197" s="52">
        <v>50.6</v>
      </c>
      <c r="I197" s="52">
        <v>122.6</v>
      </c>
      <c r="J197" s="52" t="s">
        <v>10142</v>
      </c>
      <c r="K197" s="54"/>
      <c r="L197" s="52" t="s">
        <v>9654</v>
      </c>
      <c r="M197" s="55"/>
      <c r="N197" s="55"/>
      <c r="O197" s="55"/>
      <c r="P197" s="55"/>
      <c r="Q197" s="55"/>
      <c r="R197" s="52" t="s">
        <v>4803</v>
      </c>
      <c r="S197" s="27"/>
      <c r="T197" s="27"/>
      <c r="U197" s="24" t="str">
        <f>IF($C197="","",B197&amp;" "&amp;C197&amp;" · ĐK"&amp;D197&amp;IF(E197=""," "," "&amp;E197)&amp;IF(K197=""," "," - "&amp;K197))</f>
        <v>ISUZU 4HJ1/8V · ĐK115 (A) </v>
      </c>
    </row>
    <row r="198" ht="35" customHeight="1" spans="1:21">
      <c r="A198" s="51"/>
      <c r="B198" s="30" t="s">
        <v>153</v>
      </c>
      <c r="C198" s="27" t="s">
        <v>10158</v>
      </c>
      <c r="D198" s="30">
        <v>115</v>
      </c>
      <c r="E198" s="30" t="s">
        <v>9676</v>
      </c>
      <c r="F198" s="27" t="s">
        <v>10159</v>
      </c>
      <c r="G198" s="30" t="s">
        <v>10121</v>
      </c>
      <c r="H198" s="30">
        <v>46</v>
      </c>
      <c r="I198" s="30">
        <v>97</v>
      </c>
      <c r="J198" s="30" t="s">
        <v>10142</v>
      </c>
      <c r="K198" s="56"/>
      <c r="L198" s="30" t="s">
        <v>9654</v>
      </c>
      <c r="M198" s="29"/>
      <c r="N198" s="29"/>
      <c r="O198" s="29"/>
      <c r="P198" s="29"/>
      <c r="Q198" s="29"/>
      <c r="R198" s="30" t="s">
        <v>4803</v>
      </c>
      <c r="S198" s="27"/>
      <c r="T198" s="27"/>
      <c r="U198" s="24" t="str">
        <f>IF($C198="","",B198&amp;" "&amp;C198&amp;" · ĐK"&amp;D198&amp;IF(E198=""," "," "&amp;E198)&amp;IF(K198=""," "," - "&amp;K198))</f>
        <v>ISUZU 4HK1-AC · ĐK115 (A)+(O) </v>
      </c>
    </row>
    <row r="199" ht="35" customHeight="1" spans="1:21">
      <c r="A199" s="51"/>
      <c r="B199" s="52" t="s">
        <v>153</v>
      </c>
      <c r="C199" s="53" t="s">
        <v>10160</v>
      </c>
      <c r="D199" s="52">
        <v>115</v>
      </c>
      <c r="E199" s="52" t="s">
        <v>9676</v>
      </c>
      <c r="F199" s="53" t="s">
        <v>10161</v>
      </c>
      <c r="G199" s="52" t="s">
        <v>10121</v>
      </c>
      <c r="H199" s="52">
        <v>46</v>
      </c>
      <c r="I199" s="52">
        <v>120</v>
      </c>
      <c r="J199" s="52" t="s">
        <v>10162</v>
      </c>
      <c r="K199" s="54"/>
      <c r="L199" s="52" t="s">
        <v>9654</v>
      </c>
      <c r="M199" s="55"/>
      <c r="N199" s="55"/>
      <c r="O199" s="55"/>
      <c r="P199" s="55"/>
      <c r="Q199" s="55"/>
      <c r="R199" s="52" t="s">
        <v>4803</v>
      </c>
      <c r="S199" s="27" t="s">
        <v>10163</v>
      </c>
      <c r="T199" s="27"/>
      <c r="U199" s="24" t="str">
        <f t="shared" ref="U199:U204" si="25">IF($C199="","",B199&amp;" "&amp;C199&amp;" · ĐK"&amp;D199&amp;IF(E199=""," "," "&amp;E199)&amp;IF(K199=""," "," - "&amp;K199))</f>
        <v>ISUZU 4HK1-TC · ĐK115 (A)+(O) </v>
      </c>
    </row>
    <row r="200" ht="35" customHeight="1" spans="1:21">
      <c r="A200" s="51"/>
      <c r="B200" s="30" t="s">
        <v>153</v>
      </c>
      <c r="C200" s="27" t="s">
        <v>10164</v>
      </c>
      <c r="D200" s="30">
        <v>115</v>
      </c>
      <c r="E200" s="30" t="s">
        <v>9676</v>
      </c>
      <c r="F200" s="27" t="s">
        <v>10165</v>
      </c>
      <c r="G200" s="30" t="s">
        <v>10121</v>
      </c>
      <c r="H200" s="30">
        <v>46</v>
      </c>
      <c r="I200" s="30">
        <v>120</v>
      </c>
      <c r="J200" s="30" t="s">
        <v>10142</v>
      </c>
      <c r="K200" s="56"/>
      <c r="L200" s="30" t="s">
        <v>9654</v>
      </c>
      <c r="M200" s="29"/>
      <c r="N200" s="29"/>
      <c r="O200" s="29"/>
      <c r="P200" s="29"/>
      <c r="Q200" s="29"/>
      <c r="R200" s="30" t="s">
        <v>4803</v>
      </c>
      <c r="S200" s="27"/>
      <c r="T200" s="27"/>
      <c r="U200" s="24" t="str">
        <f t="shared" si="25"/>
        <v>ISUZU 4HK1-TCE · ĐK115 (A)+(O) </v>
      </c>
    </row>
    <row r="201" ht="35" customHeight="1" spans="1:21">
      <c r="A201" s="51" t="s">
        <v>10166</v>
      </c>
      <c r="B201" s="52" t="s">
        <v>153</v>
      </c>
      <c r="C201" s="53" t="s">
        <v>10167</v>
      </c>
      <c r="D201" s="52">
        <v>115</v>
      </c>
      <c r="E201" s="52" t="s">
        <v>9676</v>
      </c>
      <c r="F201" s="53" t="s">
        <v>10168</v>
      </c>
      <c r="G201" s="52">
        <v>56</v>
      </c>
      <c r="H201" s="52">
        <v>40.2</v>
      </c>
      <c r="I201" s="52">
        <v>112</v>
      </c>
      <c r="J201" s="52" t="s">
        <v>10169</v>
      </c>
      <c r="K201" s="54" t="s">
        <v>8518</v>
      </c>
      <c r="L201" s="52" t="s">
        <v>9654</v>
      </c>
      <c r="M201" s="55"/>
      <c r="N201" s="55"/>
      <c r="O201" s="55"/>
      <c r="P201" s="55"/>
      <c r="Q201" s="55"/>
      <c r="R201" s="52" t="s">
        <v>4803</v>
      </c>
      <c r="S201" s="27" t="s">
        <v>10170</v>
      </c>
      <c r="T201" s="27"/>
      <c r="U201" s="24" t="str">
        <f t="shared" si="25"/>
        <v>ISUZU 4HL1/6HL1 · ĐK115 (A)+(O) - IZUMI</v>
      </c>
    </row>
    <row r="202" ht="35" customHeight="1" spans="1:21">
      <c r="A202" s="51" t="s">
        <v>10171</v>
      </c>
      <c r="B202" s="30" t="s">
        <v>153</v>
      </c>
      <c r="C202" s="27" t="s">
        <v>10172</v>
      </c>
      <c r="D202" s="30">
        <v>115</v>
      </c>
      <c r="E202" s="30" t="s">
        <v>9676</v>
      </c>
      <c r="F202" s="27" t="s">
        <v>10173</v>
      </c>
      <c r="G202" s="30">
        <v>56</v>
      </c>
      <c r="H202" s="30">
        <v>40.2</v>
      </c>
      <c r="I202" s="30">
        <v>112</v>
      </c>
      <c r="J202" s="30" t="s">
        <v>10169</v>
      </c>
      <c r="K202" s="56" t="s">
        <v>8518</v>
      </c>
      <c r="L202" s="30" t="s">
        <v>9654</v>
      </c>
      <c r="M202" s="29"/>
      <c r="N202" s="29"/>
      <c r="O202" s="29"/>
      <c r="P202" s="29"/>
      <c r="Q202" s="29"/>
      <c r="R202" s="30" t="s">
        <v>4803</v>
      </c>
      <c r="S202" s="27" t="s">
        <v>10174</v>
      </c>
      <c r="T202" s="27"/>
      <c r="U202" s="24" t="str">
        <f t="shared" si="25"/>
        <v>ISUZU 4HL1 · ĐK115 (A)+(O) - IZUMI</v>
      </c>
    </row>
    <row r="203" ht="35" customHeight="1" spans="1:21">
      <c r="A203" s="51" t="s">
        <v>10175</v>
      </c>
      <c r="B203" s="52" t="s">
        <v>153</v>
      </c>
      <c r="C203" s="53" t="s">
        <v>10176</v>
      </c>
      <c r="D203" s="52">
        <v>115</v>
      </c>
      <c r="E203" s="52" t="s">
        <v>8488</v>
      </c>
      <c r="F203" s="53" t="s">
        <v>10177</v>
      </c>
      <c r="G203" s="52" t="s">
        <v>10127</v>
      </c>
      <c r="H203" s="52">
        <v>45</v>
      </c>
      <c r="I203" s="52">
        <v>106</v>
      </c>
      <c r="J203" s="52" t="s">
        <v>10089</v>
      </c>
      <c r="K203" s="54" t="s">
        <v>8518</v>
      </c>
      <c r="L203" s="52" t="s">
        <v>9654</v>
      </c>
      <c r="M203" s="55"/>
      <c r="N203" s="55"/>
      <c r="O203" s="55"/>
      <c r="P203" s="55"/>
      <c r="Q203" s="55"/>
      <c r="R203" s="52" t="s">
        <v>4803</v>
      </c>
      <c r="S203" s="27" t="s">
        <v>10178</v>
      </c>
      <c r="T203" s="27"/>
      <c r="U203" s="24" t="str">
        <f t="shared" si="25"/>
        <v>ISUZU 6HH1 · ĐK115 (A) - IZUMI</v>
      </c>
    </row>
    <row r="204" customFormat="1" ht="35" customHeight="1" spans="1:21">
      <c r="A204" s="51" t="s">
        <v>10179</v>
      </c>
      <c r="B204" s="52" t="s">
        <v>153</v>
      </c>
      <c r="C204" s="53" t="s">
        <v>10176</v>
      </c>
      <c r="D204" s="52">
        <v>115</v>
      </c>
      <c r="E204" s="52" t="s">
        <v>8488</v>
      </c>
      <c r="F204" s="53" t="s">
        <v>10177</v>
      </c>
      <c r="G204" s="52" t="s">
        <v>10127</v>
      </c>
      <c r="H204" s="52">
        <v>45</v>
      </c>
      <c r="I204" s="52">
        <v>106</v>
      </c>
      <c r="J204" s="52" t="s">
        <v>10089</v>
      </c>
      <c r="K204" s="54" t="s">
        <v>8516</v>
      </c>
      <c r="L204" s="52" t="s">
        <v>9654</v>
      </c>
      <c r="M204" s="55"/>
      <c r="N204" s="55"/>
      <c r="O204" s="55"/>
      <c r="P204" s="55"/>
      <c r="Q204" s="55"/>
      <c r="R204" s="52" t="s">
        <v>4803</v>
      </c>
      <c r="S204" s="27" t="s">
        <v>10178</v>
      </c>
      <c r="T204" s="27"/>
      <c r="U204" s="24" t="str">
        <f t="shared" si="25"/>
        <v>ISUZU 6HH1 · ĐK115 (A) - IKAZU</v>
      </c>
    </row>
    <row r="205" ht="35" customHeight="1" spans="1:21">
      <c r="A205" s="51"/>
      <c r="B205" s="30" t="s">
        <v>153</v>
      </c>
      <c r="C205" s="27" t="s">
        <v>10180</v>
      </c>
      <c r="D205" s="30">
        <v>115</v>
      </c>
      <c r="E205" s="30" t="s">
        <v>9676</v>
      </c>
      <c r="F205" s="27" t="s">
        <v>10177</v>
      </c>
      <c r="G205" s="30" t="s">
        <v>10127</v>
      </c>
      <c r="H205" s="30">
        <v>45</v>
      </c>
      <c r="I205" s="30">
        <v>106</v>
      </c>
      <c r="J205" s="30" t="s">
        <v>10089</v>
      </c>
      <c r="K205" s="56"/>
      <c r="L205" s="30" t="s">
        <v>9654</v>
      </c>
      <c r="M205" s="29"/>
      <c r="N205" s="29"/>
      <c r="O205" s="29"/>
      <c r="P205" s="29"/>
      <c r="Q205" s="29"/>
      <c r="R205" s="30" t="s">
        <v>4803</v>
      </c>
      <c r="S205" s="27"/>
      <c r="T205" s="27"/>
      <c r="U205" s="24" t="str">
        <f t="shared" ref="U205:U209" si="26">IF($C205="","",B205&amp;" "&amp;C205&amp;" · ĐK"&amp;D205&amp;IF(E205=""," "," "&amp;E205)&amp;IF(K205=""," "," - "&amp;K205))</f>
        <v>ISUZU 6HH1-T · ĐK115 (A)+(O) </v>
      </c>
    </row>
    <row r="206" ht="35" customHeight="1" spans="1:21">
      <c r="A206" s="51" t="s">
        <v>10181</v>
      </c>
      <c r="B206" s="52" t="s">
        <v>153</v>
      </c>
      <c r="C206" s="53" t="s">
        <v>10182</v>
      </c>
      <c r="D206" s="52">
        <v>115</v>
      </c>
      <c r="E206" s="52" t="s">
        <v>9676</v>
      </c>
      <c r="F206" s="53" t="s">
        <v>10183</v>
      </c>
      <c r="G206" s="52" t="s">
        <v>10121</v>
      </c>
      <c r="H206" s="52">
        <v>46</v>
      </c>
      <c r="I206" s="52">
        <v>97</v>
      </c>
      <c r="J206" s="52" t="s">
        <v>10142</v>
      </c>
      <c r="K206" s="54" t="s">
        <v>8520</v>
      </c>
      <c r="L206" s="52" t="s">
        <v>9644</v>
      </c>
      <c r="M206" s="55"/>
      <c r="N206" s="55"/>
      <c r="O206" s="55"/>
      <c r="P206" s="55"/>
      <c r="Q206" s="55"/>
      <c r="R206" s="52" t="s">
        <v>4803</v>
      </c>
      <c r="S206" s="27"/>
      <c r="T206" s="27"/>
      <c r="U206" s="24" t="str">
        <f t="shared" si="26"/>
        <v>ISUZU 6HK1-AC/4HK1-AC · ĐK115 (A)+(O) - NSP</v>
      </c>
    </row>
    <row r="207" ht="35" customHeight="1" spans="1:21">
      <c r="A207" s="51" t="s">
        <v>10184</v>
      </c>
      <c r="B207" s="30" t="s">
        <v>153</v>
      </c>
      <c r="C207" s="27" t="s">
        <v>10185</v>
      </c>
      <c r="D207" s="30">
        <v>115</v>
      </c>
      <c r="E207" s="30" t="s">
        <v>9676</v>
      </c>
      <c r="F207" s="27" t="s">
        <v>10186</v>
      </c>
      <c r="G207" s="30" t="s">
        <v>10121</v>
      </c>
      <c r="H207" s="30">
        <v>46</v>
      </c>
      <c r="I207" s="30">
        <v>120</v>
      </c>
      <c r="J207" s="30" t="s">
        <v>10162</v>
      </c>
      <c r="K207" s="56" t="s">
        <v>2600</v>
      </c>
      <c r="L207" s="30" t="s">
        <v>9644</v>
      </c>
      <c r="M207" s="29"/>
      <c r="N207" s="29"/>
      <c r="O207" s="29"/>
      <c r="P207" s="29"/>
      <c r="Q207" s="29"/>
      <c r="R207" s="30" t="s">
        <v>4803</v>
      </c>
      <c r="S207" s="27" t="s">
        <v>10187</v>
      </c>
      <c r="T207" s="27" t="s">
        <v>10188</v>
      </c>
      <c r="U207" s="24" t="str">
        <f t="shared" si="26"/>
        <v>ISUZU 6HK1-TC · ĐK115 (A)+(O) - MAHLE</v>
      </c>
    </row>
    <row r="208" customFormat="1" ht="35" customHeight="1" spans="1:21">
      <c r="A208" s="51" t="s">
        <v>10189</v>
      </c>
      <c r="B208" s="30" t="s">
        <v>153</v>
      </c>
      <c r="C208" s="27" t="s">
        <v>10185</v>
      </c>
      <c r="D208" s="30">
        <v>115</v>
      </c>
      <c r="E208" s="30" t="s">
        <v>9676</v>
      </c>
      <c r="F208" s="27" t="s">
        <v>10186</v>
      </c>
      <c r="G208" s="30" t="s">
        <v>10121</v>
      </c>
      <c r="H208" s="30">
        <v>46</v>
      </c>
      <c r="I208" s="30">
        <v>120</v>
      </c>
      <c r="J208" s="30" t="s">
        <v>10162</v>
      </c>
      <c r="K208" s="56" t="s">
        <v>8518</v>
      </c>
      <c r="L208" s="30" t="s">
        <v>9644</v>
      </c>
      <c r="M208" s="29"/>
      <c r="N208" s="29"/>
      <c r="O208" s="29"/>
      <c r="P208" s="29"/>
      <c r="Q208" s="29"/>
      <c r="R208" s="30" t="s">
        <v>4803</v>
      </c>
      <c r="S208" s="27"/>
      <c r="T208" s="27" t="s">
        <v>10188</v>
      </c>
      <c r="U208" s="24" t="str">
        <f t="shared" si="26"/>
        <v>ISUZU 6HK1-TC · ĐK115 (A)+(O) - IZUMI</v>
      </c>
    </row>
    <row r="209" customFormat="1" ht="35" customHeight="1" spans="1:21">
      <c r="A209" s="51" t="s">
        <v>10190</v>
      </c>
      <c r="B209" s="30" t="s">
        <v>153</v>
      </c>
      <c r="C209" s="27" t="s">
        <v>10185</v>
      </c>
      <c r="D209" s="30">
        <v>115</v>
      </c>
      <c r="E209" s="30" t="s">
        <v>9676</v>
      </c>
      <c r="F209" s="27" t="s">
        <v>10186</v>
      </c>
      <c r="G209" s="30" t="s">
        <v>10121</v>
      </c>
      <c r="H209" s="30">
        <v>46</v>
      </c>
      <c r="I209" s="30">
        <v>120</v>
      </c>
      <c r="J209" s="30" t="s">
        <v>10162</v>
      </c>
      <c r="K209" s="56" t="s">
        <v>8516</v>
      </c>
      <c r="L209" s="30" t="s">
        <v>9644</v>
      </c>
      <c r="M209" s="29"/>
      <c r="N209" s="29"/>
      <c r="O209" s="29"/>
      <c r="P209" s="29"/>
      <c r="Q209" s="29"/>
      <c r="R209" s="30" t="s">
        <v>4803</v>
      </c>
      <c r="S209" s="27" t="s">
        <v>10191</v>
      </c>
      <c r="T209" s="27" t="s">
        <v>10188</v>
      </c>
      <c r="U209" s="24" t="str">
        <f t="shared" si="26"/>
        <v>ISUZU 6HK1-TC · ĐK115 (A)+(O) - IKAZU</v>
      </c>
    </row>
    <row r="210" ht="35" customHeight="1" spans="1:21">
      <c r="A210" s="51" t="s">
        <v>10192</v>
      </c>
      <c r="B210" s="52" t="s">
        <v>153</v>
      </c>
      <c r="C210" s="53" t="s">
        <v>10193</v>
      </c>
      <c r="D210" s="52">
        <v>115</v>
      </c>
      <c r="E210" s="52" t="s">
        <v>9676</v>
      </c>
      <c r="F210" s="53" t="s">
        <v>10194</v>
      </c>
      <c r="G210" s="52" t="s">
        <v>10121</v>
      </c>
      <c r="H210" s="52">
        <v>46</v>
      </c>
      <c r="I210" s="52">
        <v>120</v>
      </c>
      <c r="J210" s="52" t="s">
        <v>10162</v>
      </c>
      <c r="K210" s="54" t="s">
        <v>2600</v>
      </c>
      <c r="L210" s="52" t="s">
        <v>9644</v>
      </c>
      <c r="M210" s="55"/>
      <c r="N210" s="55"/>
      <c r="O210" s="55"/>
      <c r="P210" s="55"/>
      <c r="Q210" s="55"/>
      <c r="R210" s="52" t="s">
        <v>4803</v>
      </c>
      <c r="S210" s="27" t="s">
        <v>10195</v>
      </c>
      <c r="T210" s="27" t="s">
        <v>10196</v>
      </c>
      <c r="U210" s="24" t="str">
        <f t="shared" ref="U210:U212" si="27">IF($C210="","",B210&amp;" "&amp;C210&amp;" · ĐK"&amp;D210&amp;IF(E210=""," "," "&amp;E210)&amp;IF(K210=""," "," - "&amp;K210))</f>
        <v>ISUZU 6HK2/6HK1 · ĐK115 (A)+(O) - MAHLE</v>
      </c>
    </row>
    <row r="211" customFormat="1" ht="35" customHeight="1" spans="1:21">
      <c r="A211" s="51" t="s">
        <v>10197</v>
      </c>
      <c r="B211" s="52" t="s">
        <v>153</v>
      </c>
      <c r="C211" s="53" t="s">
        <v>10193</v>
      </c>
      <c r="D211" s="52">
        <v>115</v>
      </c>
      <c r="E211" s="52" t="s">
        <v>9676</v>
      </c>
      <c r="F211" s="53" t="s">
        <v>10194</v>
      </c>
      <c r="G211" s="52" t="s">
        <v>10121</v>
      </c>
      <c r="H211" s="52">
        <v>46</v>
      </c>
      <c r="I211" s="52">
        <v>120</v>
      </c>
      <c r="J211" s="52" t="s">
        <v>10162</v>
      </c>
      <c r="K211" s="54" t="s">
        <v>8516</v>
      </c>
      <c r="L211" s="52" t="s">
        <v>9644</v>
      </c>
      <c r="M211" s="55"/>
      <c r="N211" s="55"/>
      <c r="O211" s="55"/>
      <c r="P211" s="55"/>
      <c r="Q211" s="55"/>
      <c r="R211" s="52" t="s">
        <v>4803</v>
      </c>
      <c r="S211" s="27" t="s">
        <v>10198</v>
      </c>
      <c r="T211" s="27" t="s">
        <v>10196</v>
      </c>
      <c r="U211" s="24" t="str">
        <f t="shared" si="27"/>
        <v>ISUZU 6HK2/6HK1 · ĐK115 (A)+(O) - IKAZU</v>
      </c>
    </row>
    <row r="212" customFormat="1" ht="35" customHeight="1" spans="1:21">
      <c r="A212" s="51" t="s">
        <v>10199</v>
      </c>
      <c r="B212" s="52" t="s">
        <v>153</v>
      </c>
      <c r="C212" s="53" t="s">
        <v>10193</v>
      </c>
      <c r="D212" s="52">
        <v>115</v>
      </c>
      <c r="E212" s="52" t="s">
        <v>9676</v>
      </c>
      <c r="F212" s="53" t="s">
        <v>10194</v>
      </c>
      <c r="G212" s="52" t="s">
        <v>10121</v>
      </c>
      <c r="H212" s="52">
        <v>46</v>
      </c>
      <c r="I212" s="52">
        <v>120</v>
      </c>
      <c r="J212" s="52" t="s">
        <v>10162</v>
      </c>
      <c r="K212" s="54" t="s">
        <v>8518</v>
      </c>
      <c r="L212" s="52" t="s">
        <v>9644</v>
      </c>
      <c r="M212" s="55"/>
      <c r="N212" s="55"/>
      <c r="O212" s="55"/>
      <c r="P212" s="55"/>
      <c r="Q212" s="55"/>
      <c r="R212" s="52" t="s">
        <v>4803</v>
      </c>
      <c r="S212" s="27" t="s">
        <v>10198</v>
      </c>
      <c r="T212" s="27" t="s">
        <v>10196</v>
      </c>
      <c r="U212" s="24" t="str">
        <f t="shared" si="27"/>
        <v>ISUZU 6HK2/6HK1 · ĐK115 (A)+(O) - IZUMI</v>
      </c>
    </row>
    <row r="213" ht="35" customHeight="1" spans="1:21">
      <c r="A213" s="51"/>
      <c r="B213" s="30" t="s">
        <v>153</v>
      </c>
      <c r="C213" s="27" t="s">
        <v>10200</v>
      </c>
      <c r="D213" s="30">
        <v>115</v>
      </c>
      <c r="E213" s="30" t="s">
        <v>8488</v>
      </c>
      <c r="F213" s="27" t="s">
        <v>10201</v>
      </c>
      <c r="G213" s="30" t="s">
        <v>10202</v>
      </c>
      <c r="H213" s="30">
        <v>49</v>
      </c>
      <c r="I213" s="30">
        <v>104</v>
      </c>
      <c r="J213" s="30" t="s">
        <v>10083</v>
      </c>
      <c r="K213" s="56"/>
      <c r="L213" s="30" t="s">
        <v>9644</v>
      </c>
      <c r="M213" s="29"/>
      <c r="N213" s="29"/>
      <c r="O213" s="29"/>
      <c r="P213" s="29"/>
      <c r="Q213" s="29"/>
      <c r="R213" s="30" t="s">
        <v>4803</v>
      </c>
      <c r="S213" s="27"/>
      <c r="T213" s="27"/>
      <c r="U213" s="24" t="str">
        <f t="shared" ref="U213:U244" si="28">IF($C213="","",B213&amp;" "&amp;C213&amp;" · ĐK"&amp;D213&amp;IF(E213=""," "," "&amp;E213)&amp;IF(K213=""," "," - "&amp;K213))</f>
        <v>ISUZU 6SA1 · ĐK115 (A) </v>
      </c>
    </row>
    <row r="214" ht="35" customHeight="1" spans="1:21">
      <c r="A214" s="51"/>
      <c r="B214" s="52" t="s">
        <v>153</v>
      </c>
      <c r="C214" s="53" t="s">
        <v>10203</v>
      </c>
      <c r="D214" s="52">
        <v>116</v>
      </c>
      <c r="E214" s="52" t="s">
        <v>9676</v>
      </c>
      <c r="F214" s="53" t="s">
        <v>10204</v>
      </c>
      <c r="G214" s="52" t="s">
        <v>10205</v>
      </c>
      <c r="H214" s="52">
        <v>47</v>
      </c>
      <c r="I214" s="52">
        <v>121</v>
      </c>
      <c r="J214" s="52" t="s">
        <v>10206</v>
      </c>
      <c r="K214" s="54"/>
      <c r="L214" s="52" t="s">
        <v>9654</v>
      </c>
      <c r="M214" s="55"/>
      <c r="N214" s="55"/>
      <c r="O214" s="55"/>
      <c r="P214" s="55"/>
      <c r="Q214" s="55"/>
      <c r="R214" s="52" t="s">
        <v>4803</v>
      </c>
      <c r="S214" s="27"/>
      <c r="T214" s="27"/>
      <c r="U214" s="24" t="str">
        <f t="shared" si="28"/>
        <v>ISUZU 4HK2-TC · ĐK116 (A)+(O) </v>
      </c>
    </row>
    <row r="215" ht="35" customHeight="1" spans="1:21">
      <c r="A215" s="51"/>
      <c r="B215" s="30" t="s">
        <v>153</v>
      </c>
      <c r="C215" s="27" t="s">
        <v>10207</v>
      </c>
      <c r="D215" s="30">
        <v>117.9</v>
      </c>
      <c r="E215" s="30" t="s">
        <v>9676</v>
      </c>
      <c r="F215" s="27" t="s">
        <v>10208</v>
      </c>
      <c r="G215" s="30" t="s">
        <v>9762</v>
      </c>
      <c r="H215" s="30">
        <v>54</v>
      </c>
      <c r="I215" s="30">
        <v>117</v>
      </c>
      <c r="J215" s="30" t="s">
        <v>10209</v>
      </c>
      <c r="K215" s="56"/>
      <c r="L215" s="30" t="s">
        <v>9644</v>
      </c>
      <c r="M215" s="29"/>
      <c r="N215" s="29"/>
      <c r="O215" s="29"/>
      <c r="P215" s="29"/>
      <c r="Q215" s="29"/>
      <c r="R215" s="30" t="s">
        <v>4803</v>
      </c>
      <c r="S215" s="27"/>
      <c r="T215" s="27"/>
      <c r="U215" s="24" t="str">
        <f t="shared" si="28"/>
        <v>ISUZU 6SD1 117, 9mm · ĐK117.9 (A)+(O) </v>
      </c>
    </row>
    <row r="216" ht="35" customHeight="1" spans="1:21">
      <c r="A216" s="51"/>
      <c r="B216" s="52" t="s">
        <v>153</v>
      </c>
      <c r="C216" s="53" t="s">
        <v>10210</v>
      </c>
      <c r="D216" s="52">
        <v>119</v>
      </c>
      <c r="E216" s="52" t="s">
        <v>8488</v>
      </c>
      <c r="F216" s="53" t="s">
        <v>10211</v>
      </c>
      <c r="G216" s="52" t="s">
        <v>10202</v>
      </c>
      <c r="H216" s="52">
        <v>48.5</v>
      </c>
      <c r="I216" s="52">
        <v>104</v>
      </c>
      <c r="J216" s="52" t="s">
        <v>10212</v>
      </c>
      <c r="K216" s="54"/>
      <c r="L216" s="52" t="s">
        <v>24</v>
      </c>
      <c r="M216" s="55"/>
      <c r="N216" s="55"/>
      <c r="O216" s="55"/>
      <c r="P216" s="55"/>
      <c r="Q216" s="55"/>
      <c r="R216" s="52" t="s">
        <v>4803</v>
      </c>
      <c r="S216" s="27"/>
      <c r="T216" s="27"/>
      <c r="U216" s="24" t="str">
        <f t="shared" si="28"/>
        <v>ISUZU 10PC1-T · ĐK119 (A) </v>
      </c>
    </row>
    <row r="217" ht="35" customHeight="1" spans="1:21">
      <c r="A217" s="51"/>
      <c r="B217" s="30" t="s">
        <v>153</v>
      </c>
      <c r="C217" s="27" t="s">
        <v>10213</v>
      </c>
      <c r="D217" s="30">
        <v>119</v>
      </c>
      <c r="E217" s="30" t="s">
        <v>8488</v>
      </c>
      <c r="F217" s="27" t="s">
        <v>10214</v>
      </c>
      <c r="G217" s="30" t="s">
        <v>10215</v>
      </c>
      <c r="H217" s="30">
        <v>46</v>
      </c>
      <c r="I217" s="30">
        <v>106.5</v>
      </c>
      <c r="J217" s="30" t="s">
        <v>10212</v>
      </c>
      <c r="K217" s="56"/>
      <c r="L217" s="30" t="s">
        <v>24</v>
      </c>
      <c r="M217" s="29"/>
      <c r="N217" s="29"/>
      <c r="O217" s="29"/>
      <c r="P217" s="29"/>
      <c r="Q217" s="29"/>
      <c r="R217" s="30" t="s">
        <v>4803</v>
      </c>
      <c r="S217" s="27"/>
      <c r="T217" s="27"/>
      <c r="U217" s="24" t="str">
        <f t="shared" si="28"/>
        <v>ISUZU 10PD1 · ĐK119 (A) </v>
      </c>
    </row>
    <row r="218" ht="35" customHeight="1" spans="1:21">
      <c r="A218" s="51"/>
      <c r="B218" s="52" t="s">
        <v>153</v>
      </c>
      <c r="C218" s="53" t="s">
        <v>2980</v>
      </c>
      <c r="D218" s="52">
        <v>120</v>
      </c>
      <c r="E218" s="52" t="s">
        <v>9676</v>
      </c>
      <c r="F218" s="53" t="s">
        <v>10216</v>
      </c>
      <c r="G218" s="52" t="s">
        <v>10217</v>
      </c>
      <c r="H218" s="52">
        <v>53.5</v>
      </c>
      <c r="I218" s="52">
        <v>128</v>
      </c>
      <c r="J218" s="52" t="s">
        <v>10209</v>
      </c>
      <c r="K218" s="54"/>
      <c r="L218" s="52" t="s">
        <v>9644</v>
      </c>
      <c r="M218" s="55"/>
      <c r="N218" s="55"/>
      <c r="O218" s="55"/>
      <c r="P218" s="55"/>
      <c r="Q218" s="55"/>
      <c r="R218" s="52" t="s">
        <v>4803</v>
      </c>
      <c r="S218" s="27"/>
      <c r="T218" s="27"/>
      <c r="U218" s="24" t="str">
        <f t="shared" si="28"/>
        <v>ISUZU 6SD1 · ĐK120 (A)+(O) </v>
      </c>
    </row>
    <row r="219" ht="35" customHeight="1" spans="1:21">
      <c r="A219" s="51"/>
      <c r="B219" s="30" t="s">
        <v>153</v>
      </c>
      <c r="C219" s="27" t="s">
        <v>10218</v>
      </c>
      <c r="D219" s="30">
        <v>120</v>
      </c>
      <c r="E219" s="30" t="s">
        <v>9676</v>
      </c>
      <c r="F219" s="27" t="s">
        <v>10219</v>
      </c>
      <c r="G219" s="30" t="s">
        <v>10217</v>
      </c>
      <c r="H219" s="30">
        <v>53.5</v>
      </c>
      <c r="I219" s="30">
        <v>117</v>
      </c>
      <c r="J219" s="30" t="s">
        <v>10220</v>
      </c>
      <c r="K219" s="56"/>
      <c r="L219" s="30" t="s">
        <v>9644</v>
      </c>
      <c r="M219" s="29"/>
      <c r="N219" s="29"/>
      <c r="O219" s="29"/>
      <c r="P219" s="29"/>
      <c r="Q219" s="29"/>
      <c r="R219" s="30" t="s">
        <v>4803</v>
      </c>
      <c r="S219" s="27" t="s">
        <v>10221</v>
      </c>
      <c r="T219" s="27"/>
      <c r="U219" s="24" t="str">
        <f t="shared" si="28"/>
        <v>ISUZU 6SD1-C · ĐK120 (A)+(O) </v>
      </c>
    </row>
    <row r="220" ht="35" customHeight="1" spans="1:21">
      <c r="A220" s="51"/>
      <c r="B220" s="52" t="s">
        <v>153</v>
      </c>
      <c r="C220" s="53" t="s">
        <v>10222</v>
      </c>
      <c r="D220" s="52">
        <v>120</v>
      </c>
      <c r="E220" s="52" t="s">
        <v>9676</v>
      </c>
      <c r="F220" s="53" t="s">
        <v>10223</v>
      </c>
      <c r="G220" s="52" t="s">
        <v>10224</v>
      </c>
      <c r="H220" s="52">
        <v>53.5</v>
      </c>
      <c r="I220" s="52">
        <v>127.7</v>
      </c>
      <c r="J220" s="52" t="s">
        <v>10225</v>
      </c>
      <c r="K220" s="54"/>
      <c r="L220" s="52" t="s">
        <v>9644</v>
      </c>
      <c r="M220" s="55"/>
      <c r="N220" s="55"/>
      <c r="O220" s="55"/>
      <c r="P220" s="55"/>
      <c r="Q220" s="55"/>
      <c r="R220" s="52" t="s">
        <v>4803</v>
      </c>
      <c r="S220" s="27"/>
      <c r="T220" s="27"/>
      <c r="U220" s="24" t="str">
        <f t="shared" si="28"/>
        <v>ISUZU 6SD1-NEW · ĐK120 (A)+(O) </v>
      </c>
    </row>
    <row r="221" ht="35" customHeight="1" spans="1:21">
      <c r="A221" s="51"/>
      <c r="B221" s="30" t="s">
        <v>153</v>
      </c>
      <c r="C221" s="27" t="s">
        <v>10226</v>
      </c>
      <c r="D221" s="30">
        <v>120</v>
      </c>
      <c r="E221" s="30" t="s">
        <v>9676</v>
      </c>
      <c r="F221" s="27" t="s">
        <v>10227</v>
      </c>
      <c r="G221" s="30" t="s">
        <v>9762</v>
      </c>
      <c r="H221" s="30">
        <v>53.5</v>
      </c>
      <c r="I221" s="30">
        <v>117</v>
      </c>
      <c r="J221" s="30" t="s">
        <v>10220</v>
      </c>
      <c r="K221" s="56"/>
      <c r="L221" s="30" t="s">
        <v>9644</v>
      </c>
      <c r="M221" s="29"/>
      <c r="N221" s="29"/>
      <c r="O221" s="29"/>
      <c r="P221" s="29"/>
      <c r="Q221" s="29"/>
      <c r="R221" s="30" t="s">
        <v>4803</v>
      </c>
      <c r="S221" s="27" t="s">
        <v>10228</v>
      </c>
      <c r="T221" s="27"/>
      <c r="U221" s="24" t="str">
        <f t="shared" si="28"/>
        <v>ISUZU 6SD1-T · ĐK120 (A)+(O) </v>
      </c>
    </row>
    <row r="222" ht="35" customHeight="1" spans="1:21">
      <c r="A222" s="51"/>
      <c r="B222" s="52" t="s">
        <v>153</v>
      </c>
      <c r="C222" s="53" t="s">
        <v>10226</v>
      </c>
      <c r="D222" s="52">
        <v>120</v>
      </c>
      <c r="E222" s="52" t="s">
        <v>9676</v>
      </c>
      <c r="F222" s="53" t="s">
        <v>10229</v>
      </c>
      <c r="G222" s="52" t="s">
        <v>10224</v>
      </c>
      <c r="H222" s="52">
        <v>51.2</v>
      </c>
      <c r="I222" s="52">
        <v>127.3</v>
      </c>
      <c r="J222" s="52" t="s">
        <v>10230</v>
      </c>
      <c r="K222" s="54"/>
      <c r="L222" s="52" t="s">
        <v>9644</v>
      </c>
      <c r="M222" s="55"/>
      <c r="N222" s="55"/>
      <c r="O222" s="55"/>
      <c r="P222" s="55"/>
      <c r="Q222" s="55"/>
      <c r="R222" s="52" t="s">
        <v>4803</v>
      </c>
      <c r="S222" s="27"/>
      <c r="T222" s="27"/>
      <c r="U222" s="24" t="str">
        <f t="shared" si="28"/>
        <v>ISUZU 6SD1-T · ĐK120 (A)+(O) </v>
      </c>
    </row>
    <row r="223" ht="35" customHeight="1" spans="1:21">
      <c r="A223" s="51"/>
      <c r="B223" s="30" t="s">
        <v>153</v>
      </c>
      <c r="C223" s="27" t="s">
        <v>10231</v>
      </c>
      <c r="D223" s="30">
        <v>120</v>
      </c>
      <c r="E223" s="30" t="s">
        <v>9676</v>
      </c>
      <c r="F223" s="27" t="s">
        <v>10232</v>
      </c>
      <c r="G223" s="30" t="s">
        <v>10217</v>
      </c>
      <c r="H223" s="30">
        <v>53.5</v>
      </c>
      <c r="I223" s="30">
        <v>127.5</v>
      </c>
      <c r="J223" s="30" t="s">
        <v>10209</v>
      </c>
      <c r="K223" s="56"/>
      <c r="L223" s="30" t="s">
        <v>9644</v>
      </c>
      <c r="M223" s="29"/>
      <c r="N223" s="29"/>
      <c r="O223" s="29"/>
      <c r="P223" s="29"/>
      <c r="Q223" s="29"/>
      <c r="R223" s="30" t="s">
        <v>4803</v>
      </c>
      <c r="S223" s="27" t="s">
        <v>10233</v>
      </c>
      <c r="T223" s="27"/>
      <c r="U223" s="24" t="str">
        <f t="shared" si="28"/>
        <v>ISUZU 6SD1-T( 4 Bạc) · ĐK120 (A)+(O) </v>
      </c>
    </row>
    <row r="224" ht="35" customHeight="1" spans="1:21">
      <c r="A224" s="51"/>
      <c r="B224" s="52" t="s">
        <v>153</v>
      </c>
      <c r="C224" s="53" t="s">
        <v>10234</v>
      </c>
      <c r="D224" s="52">
        <v>120</v>
      </c>
      <c r="E224" s="52" t="s">
        <v>9676</v>
      </c>
      <c r="F224" s="53" t="s">
        <v>10235</v>
      </c>
      <c r="G224" s="52">
        <v>52</v>
      </c>
      <c r="H224" s="52">
        <v>49</v>
      </c>
      <c r="I224" s="52">
        <v>117</v>
      </c>
      <c r="J224" s="52" t="s">
        <v>10236</v>
      </c>
      <c r="K224" s="54"/>
      <c r="L224" s="52" t="s">
        <v>9644</v>
      </c>
      <c r="M224" s="55"/>
      <c r="N224" s="55"/>
      <c r="O224" s="55"/>
      <c r="P224" s="55"/>
      <c r="Q224" s="55"/>
      <c r="R224" s="52" t="s">
        <v>4803</v>
      </c>
      <c r="S224" s="27"/>
      <c r="T224" s="27"/>
      <c r="U224" s="24" t="str">
        <f t="shared" si="28"/>
        <v>ISUZU 6UZ1 · ĐK120 (A)+(O) </v>
      </c>
    </row>
    <row r="225" ht="35" customHeight="1" spans="1:21">
      <c r="A225" s="51"/>
      <c r="B225" s="30" t="s">
        <v>153</v>
      </c>
      <c r="C225" s="27" t="s">
        <v>10237</v>
      </c>
      <c r="D225" s="30">
        <v>120</v>
      </c>
      <c r="E225" s="30" t="s">
        <v>9676</v>
      </c>
      <c r="F225" s="27" t="s">
        <v>10238</v>
      </c>
      <c r="G225" s="30">
        <v>52</v>
      </c>
      <c r="H225" s="30">
        <v>49</v>
      </c>
      <c r="I225" s="30">
        <v>117</v>
      </c>
      <c r="J225" s="30"/>
      <c r="K225" s="56"/>
      <c r="L225" s="30" t="s">
        <v>9644</v>
      </c>
      <c r="M225" s="29"/>
      <c r="N225" s="29"/>
      <c r="O225" s="29"/>
      <c r="P225" s="29"/>
      <c r="Q225" s="29"/>
      <c r="R225" s="30" t="s">
        <v>4803</v>
      </c>
      <c r="S225" s="27"/>
      <c r="T225" s="27"/>
      <c r="U225" s="24" t="str">
        <f t="shared" si="28"/>
        <v>ISUZU 6UZ1-TC · ĐK120 (A)+(O) </v>
      </c>
    </row>
    <row r="226" ht="35" customHeight="1" spans="1:21">
      <c r="A226" s="51"/>
      <c r="B226" s="52" t="s">
        <v>153</v>
      </c>
      <c r="C226" s="53" t="s">
        <v>10239</v>
      </c>
      <c r="D226" s="52">
        <v>120</v>
      </c>
      <c r="E226" s="52" t="s">
        <v>8488</v>
      </c>
      <c r="F226" s="53" t="s">
        <v>10240</v>
      </c>
      <c r="G226" s="52" t="s">
        <v>10241</v>
      </c>
      <c r="H226" s="52">
        <v>55.5</v>
      </c>
      <c r="I226" s="52">
        <v>151</v>
      </c>
      <c r="J226" s="52" t="s">
        <v>10242</v>
      </c>
      <c r="K226" s="54"/>
      <c r="L226" s="52" t="s">
        <v>9644</v>
      </c>
      <c r="M226" s="55"/>
      <c r="N226" s="55"/>
      <c r="O226" s="55"/>
      <c r="P226" s="55"/>
      <c r="Q226" s="55"/>
      <c r="R226" s="52" t="s">
        <v>4803</v>
      </c>
      <c r="S226" s="27"/>
      <c r="T226" s="27"/>
      <c r="U226" s="24" t="str">
        <f t="shared" si="28"/>
        <v>ISUZU DH100 · ĐK120 (A) </v>
      </c>
    </row>
    <row r="227" ht="35" customHeight="1" spans="1:21">
      <c r="A227" s="51"/>
      <c r="B227" s="30" t="s">
        <v>153</v>
      </c>
      <c r="C227" s="27" t="s">
        <v>10243</v>
      </c>
      <c r="D227" s="30">
        <v>125</v>
      </c>
      <c r="E227" s="30"/>
      <c r="F227" s="27"/>
      <c r="G227" s="30"/>
      <c r="H227" s="30"/>
      <c r="I227" s="30"/>
      <c r="J227" s="30" t="s">
        <v>10244</v>
      </c>
      <c r="K227" s="56"/>
      <c r="L227" s="30" t="s">
        <v>24</v>
      </c>
      <c r="M227" s="29"/>
      <c r="N227" s="29"/>
      <c r="O227" s="29"/>
      <c r="P227" s="29"/>
      <c r="Q227" s="29"/>
      <c r="R227" s="30" t="s">
        <v>4803</v>
      </c>
      <c r="S227" s="27"/>
      <c r="T227" s="27"/>
      <c r="U227" s="24" t="str">
        <f t="shared" si="28"/>
        <v>ISUZU 6QA1 · ĐK125  </v>
      </c>
    </row>
    <row r="228" ht="35" customHeight="1" spans="1:21">
      <c r="A228" s="51"/>
      <c r="B228" s="52" t="s">
        <v>153</v>
      </c>
      <c r="C228" s="53" t="s">
        <v>10245</v>
      </c>
      <c r="D228" s="52">
        <v>127</v>
      </c>
      <c r="E228" s="52" t="s">
        <v>9676</v>
      </c>
      <c r="F228" s="53" t="s">
        <v>10246</v>
      </c>
      <c r="G228" s="52" t="s">
        <v>10215</v>
      </c>
      <c r="H228" s="52">
        <v>46.18</v>
      </c>
      <c r="I228" s="52">
        <v>106.5</v>
      </c>
      <c r="J228" s="52" t="s">
        <v>10247</v>
      </c>
      <c r="K228" s="54"/>
      <c r="L228" s="52" t="s">
        <v>24</v>
      </c>
      <c r="M228" s="55"/>
      <c r="N228" s="55"/>
      <c r="O228" s="55"/>
      <c r="P228" s="55"/>
      <c r="Q228" s="55"/>
      <c r="R228" s="52" t="s">
        <v>4803</v>
      </c>
      <c r="S228" s="27"/>
      <c r="T228" s="27"/>
      <c r="U228" s="24" t="str">
        <f t="shared" si="28"/>
        <v>ISUZU 10PE1 · ĐK127 (A)+(O) </v>
      </c>
    </row>
    <row r="229" ht="35" customHeight="1" spans="1:21">
      <c r="A229" s="51"/>
      <c r="B229" s="30" t="s">
        <v>153</v>
      </c>
      <c r="C229" s="27" t="s">
        <v>10245</v>
      </c>
      <c r="D229" s="30">
        <v>127</v>
      </c>
      <c r="E229" s="30" t="s">
        <v>9676</v>
      </c>
      <c r="F229" s="27" t="s">
        <v>10248</v>
      </c>
      <c r="G229" s="30" t="s">
        <v>10215</v>
      </c>
      <c r="H229" s="30">
        <v>46.18</v>
      </c>
      <c r="I229" s="30">
        <v>106.5</v>
      </c>
      <c r="J229" s="30" t="s">
        <v>10249</v>
      </c>
      <c r="K229" s="56"/>
      <c r="L229" s="30" t="s">
        <v>24</v>
      </c>
      <c r="M229" s="29"/>
      <c r="N229" s="29"/>
      <c r="O229" s="29"/>
      <c r="P229" s="29"/>
      <c r="Q229" s="29"/>
      <c r="R229" s="30" t="s">
        <v>4803</v>
      </c>
      <c r="S229" s="27"/>
      <c r="T229" s="27"/>
      <c r="U229" s="24" t="str">
        <f t="shared" si="28"/>
        <v>ISUZU 10PE1 · ĐK127 (A)+(O) </v>
      </c>
    </row>
    <row r="230" ht="35" customHeight="1" spans="1:21">
      <c r="A230" s="51"/>
      <c r="B230" s="52" t="s">
        <v>153</v>
      </c>
      <c r="C230" s="53" t="s">
        <v>10250</v>
      </c>
      <c r="D230" s="52">
        <v>132.9</v>
      </c>
      <c r="E230" s="52" t="s">
        <v>9676</v>
      </c>
      <c r="F230" s="53" t="s">
        <v>10251</v>
      </c>
      <c r="G230" s="52" t="s">
        <v>10252</v>
      </c>
      <c r="H230" s="52">
        <v>65</v>
      </c>
      <c r="I230" s="52">
        <v>143</v>
      </c>
      <c r="J230" s="52" t="s">
        <v>10253</v>
      </c>
      <c r="K230" s="54"/>
      <c r="L230" s="52" t="s">
        <v>9644</v>
      </c>
      <c r="M230" s="55"/>
      <c r="N230" s="55"/>
      <c r="O230" s="55"/>
      <c r="P230" s="55"/>
      <c r="Q230" s="55"/>
      <c r="R230" s="52" t="s">
        <v>4803</v>
      </c>
      <c r="S230" s="27"/>
      <c r="T230" s="27"/>
      <c r="U230" s="24" t="str">
        <f t="shared" si="28"/>
        <v>ISUZU 6WA1-TC · ĐK132.9 (A)+(O) </v>
      </c>
    </row>
    <row r="231" ht="35" customHeight="1" spans="1:21">
      <c r="A231" s="51"/>
      <c r="B231" s="30" t="s">
        <v>153</v>
      </c>
      <c r="C231" s="27" t="s">
        <v>10250</v>
      </c>
      <c r="D231" s="30">
        <v>132.9</v>
      </c>
      <c r="E231" s="30" t="s">
        <v>9676</v>
      </c>
      <c r="F231" s="27" t="s">
        <v>10246</v>
      </c>
      <c r="G231" s="30" t="s">
        <v>10252</v>
      </c>
      <c r="H231" s="30">
        <v>65</v>
      </c>
      <c r="I231" s="30">
        <v>143</v>
      </c>
      <c r="J231" s="30" t="s">
        <v>10247</v>
      </c>
      <c r="K231" s="56"/>
      <c r="L231" s="30" t="s">
        <v>9644</v>
      </c>
      <c r="M231" s="29"/>
      <c r="N231" s="29"/>
      <c r="O231" s="29"/>
      <c r="P231" s="29"/>
      <c r="Q231" s="29"/>
      <c r="R231" s="30" t="s">
        <v>4803</v>
      </c>
      <c r="S231" s="27"/>
      <c r="T231" s="27"/>
      <c r="U231" s="24" t="str">
        <f t="shared" si="28"/>
        <v>ISUZU 6WA1-TC · ĐK132.9 (A)+(O) </v>
      </c>
    </row>
    <row r="232" ht="35" customHeight="1" spans="1:21">
      <c r="A232" s="51"/>
      <c r="B232" s="52" t="s">
        <v>153</v>
      </c>
      <c r="C232" s="53" t="s">
        <v>2988</v>
      </c>
      <c r="D232" s="52">
        <v>135</v>
      </c>
      <c r="E232" s="52" t="s">
        <v>8488</v>
      </c>
      <c r="F232" s="53" t="s">
        <v>10254</v>
      </c>
      <c r="G232" s="52" t="s">
        <v>10255</v>
      </c>
      <c r="H232" s="52">
        <v>57</v>
      </c>
      <c r="I232" s="52">
        <v>143</v>
      </c>
      <c r="J232" s="52" t="s">
        <v>10256</v>
      </c>
      <c r="K232" s="54"/>
      <c r="L232" s="52" t="s">
        <v>9644</v>
      </c>
      <c r="M232" s="55"/>
      <c r="N232" s="55"/>
      <c r="O232" s="55"/>
      <c r="P232" s="55"/>
      <c r="Q232" s="55"/>
      <c r="R232" s="52" t="s">
        <v>4803</v>
      </c>
      <c r="S232" s="27"/>
      <c r="T232" s="27"/>
      <c r="U232" s="24" t="str">
        <f t="shared" si="28"/>
        <v>ISUZU 6RB1 · ĐK135 (A) </v>
      </c>
    </row>
    <row r="233" ht="35" customHeight="1" spans="1:21">
      <c r="A233" s="51"/>
      <c r="B233" s="30" t="s">
        <v>153</v>
      </c>
      <c r="C233" s="27" t="s">
        <v>10257</v>
      </c>
      <c r="D233" s="30">
        <v>135</v>
      </c>
      <c r="E233" s="30" t="s">
        <v>9676</v>
      </c>
      <c r="F233" s="27" t="s">
        <v>10258</v>
      </c>
      <c r="G233" s="30" t="s">
        <v>10259</v>
      </c>
      <c r="H233" s="30">
        <v>56</v>
      </c>
      <c r="I233" s="30">
        <v>137</v>
      </c>
      <c r="J233" s="30" t="s">
        <v>10212</v>
      </c>
      <c r="K233" s="56"/>
      <c r="L233" s="30" t="s">
        <v>9644</v>
      </c>
      <c r="M233" s="29"/>
      <c r="N233" s="29"/>
      <c r="O233" s="29"/>
      <c r="P233" s="29"/>
      <c r="Q233" s="29"/>
      <c r="R233" s="30" t="s">
        <v>4803</v>
      </c>
      <c r="S233" s="27" t="s">
        <v>10260</v>
      </c>
      <c r="T233" s="27"/>
      <c r="U233" s="24" t="str">
        <f t="shared" si="28"/>
        <v>ISUZU 6RB1-T · ĐK135 (A)+(O) </v>
      </c>
    </row>
    <row r="234" ht="35" customHeight="1" spans="1:21">
      <c r="A234" s="51"/>
      <c r="B234" s="52" t="s">
        <v>153</v>
      </c>
      <c r="C234" s="53" t="s">
        <v>10257</v>
      </c>
      <c r="D234" s="52">
        <v>135</v>
      </c>
      <c r="E234" s="52" t="s">
        <v>9676</v>
      </c>
      <c r="F234" s="53" t="s">
        <v>10261</v>
      </c>
      <c r="G234" s="52" t="s">
        <v>10259</v>
      </c>
      <c r="H234" s="52">
        <v>56</v>
      </c>
      <c r="I234" s="52">
        <v>137</v>
      </c>
      <c r="J234" s="52" t="s">
        <v>10212</v>
      </c>
      <c r="K234" s="54"/>
      <c r="L234" s="52" t="s">
        <v>9644</v>
      </c>
      <c r="M234" s="55"/>
      <c r="N234" s="55"/>
      <c r="O234" s="55"/>
      <c r="P234" s="55"/>
      <c r="Q234" s="55"/>
      <c r="R234" s="52" t="s">
        <v>4803</v>
      </c>
      <c r="S234" s="27"/>
      <c r="T234" s="27"/>
      <c r="U234" s="24" t="str">
        <f t="shared" si="28"/>
        <v>ISUZU 6RB1-T · ĐK135 (A)+(O) </v>
      </c>
    </row>
    <row r="235" ht="35" customHeight="1" spans="1:21">
      <c r="A235" s="51"/>
      <c r="B235" s="30" t="s">
        <v>153</v>
      </c>
      <c r="C235" s="27" t="s">
        <v>10262</v>
      </c>
      <c r="D235" s="30">
        <v>135</v>
      </c>
      <c r="E235" s="30" t="s">
        <v>9676</v>
      </c>
      <c r="F235" s="27" t="s">
        <v>10263</v>
      </c>
      <c r="G235" s="30" t="s">
        <v>10259</v>
      </c>
      <c r="H235" s="30">
        <v>56</v>
      </c>
      <c r="I235" s="30">
        <v>137</v>
      </c>
      <c r="J235" s="30" t="s">
        <v>10264</v>
      </c>
      <c r="K235" s="56"/>
      <c r="L235" s="30" t="s">
        <v>9644</v>
      </c>
      <c r="M235" s="29"/>
      <c r="N235" s="29"/>
      <c r="O235" s="29"/>
      <c r="P235" s="29"/>
      <c r="Q235" s="29"/>
      <c r="R235" s="30" t="s">
        <v>4803</v>
      </c>
      <c r="S235" s="27" t="s">
        <v>10265</v>
      </c>
      <c r="T235" s="27"/>
      <c r="U235" s="24" t="str">
        <f t="shared" si="28"/>
        <v>ISUZU 6RB1-TC · ĐK135 (A)+(O) </v>
      </c>
    </row>
    <row r="236" ht="35" customHeight="1" spans="1:21">
      <c r="A236" s="51"/>
      <c r="B236" s="52" t="s">
        <v>153</v>
      </c>
      <c r="C236" s="53" t="s">
        <v>10266</v>
      </c>
      <c r="D236" s="52">
        <v>135</v>
      </c>
      <c r="E236" s="52" t="s">
        <v>8488</v>
      </c>
      <c r="F236" s="53" t="s">
        <v>10267</v>
      </c>
      <c r="G236" s="52" t="s">
        <v>10255</v>
      </c>
      <c r="H236" s="52">
        <v>64</v>
      </c>
      <c r="I236" s="52">
        <v>150</v>
      </c>
      <c r="J236" s="52" t="s">
        <v>10268</v>
      </c>
      <c r="K236" s="54"/>
      <c r="L236" s="52" t="s">
        <v>9644</v>
      </c>
      <c r="M236" s="55"/>
      <c r="N236" s="55"/>
      <c r="O236" s="55"/>
      <c r="P236" s="55"/>
      <c r="Q236" s="55"/>
      <c r="R236" s="52" t="s">
        <v>4803</v>
      </c>
      <c r="S236" s="27"/>
      <c r="T236" s="27"/>
      <c r="U236" s="24" t="str">
        <f t="shared" si="28"/>
        <v>ISUZU E120R-3R · ĐK135 (A) </v>
      </c>
    </row>
    <row r="237" ht="35" customHeight="1" spans="1:21">
      <c r="A237" s="51"/>
      <c r="B237" s="30" t="s">
        <v>153</v>
      </c>
      <c r="C237" s="27" t="s">
        <v>10269</v>
      </c>
      <c r="D237" s="30">
        <v>135</v>
      </c>
      <c r="E237" s="30" t="s">
        <v>8488</v>
      </c>
      <c r="F237" s="27" t="s">
        <v>10270</v>
      </c>
      <c r="G237" s="30" t="s">
        <v>10255</v>
      </c>
      <c r="H237" s="30">
        <v>64</v>
      </c>
      <c r="I237" s="30">
        <v>150</v>
      </c>
      <c r="J237" s="30" t="s">
        <v>10271</v>
      </c>
      <c r="K237" s="56"/>
      <c r="L237" s="30" t="s">
        <v>9644</v>
      </c>
      <c r="M237" s="29"/>
      <c r="N237" s="29"/>
      <c r="O237" s="29"/>
      <c r="P237" s="29"/>
      <c r="Q237" s="29"/>
      <c r="R237" s="30" t="s">
        <v>4803</v>
      </c>
      <c r="S237" s="27"/>
      <c r="T237" s="27"/>
      <c r="U237" s="24" t="str">
        <f t="shared" si="28"/>
        <v>ISUZU E120S-3R · ĐK135 (A) </v>
      </c>
    </row>
    <row r="238" ht="35" customHeight="1" spans="1:21">
      <c r="A238" s="51"/>
      <c r="B238" s="52" t="s">
        <v>153</v>
      </c>
      <c r="C238" s="53" t="s">
        <v>10272</v>
      </c>
      <c r="D238" s="52">
        <v>135</v>
      </c>
      <c r="E238" s="52" t="s">
        <v>8488</v>
      </c>
      <c r="F238" s="53" t="s">
        <v>10270</v>
      </c>
      <c r="G238" s="52" t="s">
        <v>10255</v>
      </c>
      <c r="H238" s="52">
        <v>64</v>
      </c>
      <c r="I238" s="52">
        <v>150</v>
      </c>
      <c r="J238" s="52" t="s">
        <v>10273</v>
      </c>
      <c r="K238" s="54"/>
      <c r="L238" s="52" t="s">
        <v>9644</v>
      </c>
      <c r="M238" s="55"/>
      <c r="N238" s="55"/>
      <c r="O238" s="55"/>
      <c r="P238" s="55"/>
      <c r="Q238" s="55"/>
      <c r="R238" s="52" t="s">
        <v>4803</v>
      </c>
      <c r="S238" s="27"/>
      <c r="T238" s="27"/>
      <c r="U238" s="24" t="str">
        <f t="shared" si="28"/>
        <v>ISUZU E120S-4R · ĐK135 (A) </v>
      </c>
    </row>
    <row r="239" ht="35" customHeight="1" spans="1:21">
      <c r="A239" s="51"/>
      <c r="B239" s="30" t="s">
        <v>153</v>
      </c>
      <c r="C239" s="27" t="s">
        <v>10274</v>
      </c>
      <c r="D239" s="30">
        <v>147</v>
      </c>
      <c r="E239" s="30" t="s">
        <v>9676</v>
      </c>
      <c r="F239" s="27" t="s">
        <v>10275</v>
      </c>
      <c r="G239" s="30" t="s">
        <v>10276</v>
      </c>
      <c r="H239" s="30">
        <v>60</v>
      </c>
      <c r="I239" s="30">
        <v>143</v>
      </c>
      <c r="J239" s="30" t="s">
        <v>10277</v>
      </c>
      <c r="K239" s="56"/>
      <c r="L239" s="30" t="s">
        <v>9644</v>
      </c>
      <c r="M239" s="29"/>
      <c r="N239" s="29"/>
      <c r="O239" s="29"/>
      <c r="P239" s="29"/>
      <c r="Q239" s="29"/>
      <c r="R239" s="30" t="s">
        <v>4803</v>
      </c>
      <c r="S239" s="27" t="s">
        <v>10278</v>
      </c>
      <c r="T239" s="27"/>
      <c r="U239" s="24" t="str">
        <f t="shared" si="28"/>
        <v>ISUZU 6WF1 · ĐK147 (A)+(O) </v>
      </c>
    </row>
    <row r="240" ht="35" customHeight="1" spans="1:21">
      <c r="A240" s="51"/>
      <c r="B240" s="52" t="s">
        <v>153</v>
      </c>
      <c r="C240" s="53" t="s">
        <v>10279</v>
      </c>
      <c r="D240" s="52">
        <v>147</v>
      </c>
      <c r="E240" s="52" t="s">
        <v>9676</v>
      </c>
      <c r="F240" s="53" t="s">
        <v>10275</v>
      </c>
      <c r="G240" s="52" t="s">
        <v>10276</v>
      </c>
      <c r="H240" s="52">
        <v>60</v>
      </c>
      <c r="I240" s="52">
        <v>143</v>
      </c>
      <c r="J240" s="52" t="s">
        <v>10277</v>
      </c>
      <c r="K240" s="54"/>
      <c r="L240" s="52" t="s">
        <v>9644</v>
      </c>
      <c r="M240" s="55"/>
      <c r="N240" s="55"/>
      <c r="O240" s="55"/>
      <c r="P240" s="55"/>
      <c r="Q240" s="55"/>
      <c r="R240" s="52" t="s">
        <v>4803</v>
      </c>
      <c r="S240" s="27" t="s">
        <v>10280</v>
      </c>
      <c r="T240" s="27"/>
      <c r="U240" s="24" t="str">
        <f t="shared" si="28"/>
        <v>ISUZU 6WF1/6WG1 · ĐK147 (A)+(O) </v>
      </c>
    </row>
    <row r="241" ht="35" customHeight="1" spans="1:21">
      <c r="A241" s="51"/>
      <c r="B241" s="30" t="s">
        <v>153</v>
      </c>
      <c r="C241" s="27" t="s">
        <v>10281</v>
      </c>
      <c r="D241" s="30">
        <v>147</v>
      </c>
      <c r="E241" s="30" t="s">
        <v>9676</v>
      </c>
      <c r="F241" s="27" t="s">
        <v>10282</v>
      </c>
      <c r="G241" s="30" t="s">
        <v>10276</v>
      </c>
      <c r="H241" s="30">
        <v>60</v>
      </c>
      <c r="I241" s="30">
        <v>143</v>
      </c>
      <c r="J241" s="30" t="s">
        <v>10247</v>
      </c>
      <c r="K241" s="56"/>
      <c r="L241" s="30" t="s">
        <v>9644</v>
      </c>
      <c r="M241" s="29"/>
      <c r="N241" s="29"/>
      <c r="O241" s="29"/>
      <c r="P241" s="29"/>
      <c r="Q241" s="29"/>
      <c r="R241" s="30" t="s">
        <v>4803</v>
      </c>
      <c r="S241" s="27" t="s">
        <v>10283</v>
      </c>
      <c r="T241" s="27"/>
      <c r="U241" s="24" t="str">
        <f t="shared" si="28"/>
        <v>ISUZU 6WG1-2 · ĐK147 (A)+(O) </v>
      </c>
    </row>
    <row r="242" ht="35" customHeight="1" spans="1:21">
      <c r="A242" s="51"/>
      <c r="B242" s="52" t="s">
        <v>153</v>
      </c>
      <c r="C242" s="53" t="s">
        <v>10284</v>
      </c>
      <c r="D242" s="52">
        <v>147</v>
      </c>
      <c r="E242" s="52" t="s">
        <v>9676</v>
      </c>
      <c r="F242" s="53" t="s">
        <v>10285</v>
      </c>
      <c r="G242" s="52" t="s">
        <v>10276</v>
      </c>
      <c r="H242" s="52">
        <v>60</v>
      </c>
      <c r="I242" s="52">
        <v>143</v>
      </c>
      <c r="J242" s="52" t="s">
        <v>10247</v>
      </c>
      <c r="K242" s="54"/>
      <c r="L242" s="52" t="s">
        <v>9644</v>
      </c>
      <c r="M242" s="55"/>
      <c r="N242" s="55"/>
      <c r="O242" s="55"/>
      <c r="P242" s="55"/>
      <c r="Q242" s="55"/>
      <c r="R242" s="52" t="s">
        <v>4803</v>
      </c>
      <c r="S242" s="27"/>
      <c r="T242" s="27"/>
      <c r="U242" s="24" t="str">
        <f t="shared" si="28"/>
        <v>ISUZU 6WG1-TE · ĐK147 (A)+(O) </v>
      </c>
    </row>
    <row r="243" ht="35" customHeight="1" spans="1:21">
      <c r="A243" s="51"/>
      <c r="B243" s="30" t="s">
        <v>153</v>
      </c>
      <c r="C243" s="27" t="s">
        <v>10286</v>
      </c>
      <c r="D243" s="30">
        <v>147</v>
      </c>
      <c r="E243" s="30" t="s">
        <v>9676</v>
      </c>
      <c r="F243" s="27" t="s">
        <v>10287</v>
      </c>
      <c r="G243" s="30" t="s">
        <v>10252</v>
      </c>
      <c r="H243" s="30">
        <v>60</v>
      </c>
      <c r="I243" s="30">
        <v>143</v>
      </c>
      <c r="J243" s="30" t="s">
        <v>10277</v>
      </c>
      <c r="K243" s="56"/>
      <c r="L243" s="30" t="s">
        <v>9644</v>
      </c>
      <c r="M243" s="29"/>
      <c r="N243" s="29"/>
      <c r="O243" s="29"/>
      <c r="P243" s="29"/>
      <c r="Q243" s="29"/>
      <c r="R243" s="30" t="s">
        <v>4803</v>
      </c>
      <c r="S243" s="27" t="s">
        <v>10288</v>
      </c>
      <c r="T243" s="27"/>
      <c r="U243" s="24" t="str">
        <f t="shared" si="28"/>
        <v>ISUZU 6WG1-TMC · ĐK147 (A)+(O) </v>
      </c>
    </row>
    <row r="244" ht="35" customHeight="1" spans="1:21">
      <c r="A244" s="51"/>
      <c r="B244" s="52" t="s">
        <v>153</v>
      </c>
      <c r="C244" s="53" t="s">
        <v>10289</v>
      </c>
      <c r="D244" s="52"/>
      <c r="E244" s="52" t="s">
        <v>9676</v>
      </c>
      <c r="F244" s="53" t="s">
        <v>10290</v>
      </c>
      <c r="G244" s="52">
        <v>40</v>
      </c>
      <c r="H244" s="52">
        <v>46</v>
      </c>
      <c r="I244" s="52">
        <v>97</v>
      </c>
      <c r="J244" s="52" t="s">
        <v>10142</v>
      </c>
      <c r="K244" s="54"/>
      <c r="L244" s="52" t="s">
        <v>9654</v>
      </c>
      <c r="M244" s="55"/>
      <c r="N244" s="55"/>
      <c r="O244" s="55"/>
      <c r="P244" s="55"/>
      <c r="Q244" s="55"/>
      <c r="R244" s="52" t="s">
        <v>4803</v>
      </c>
      <c r="S244" s="27" t="s">
        <v>10291</v>
      </c>
      <c r="T244" s="27"/>
      <c r="U244" s="24" t="str">
        <f t="shared" si="28"/>
        <v>ISUZU 4HJ1/16V · ĐK (A)+(O) </v>
      </c>
    </row>
    <row r="245" ht="35" customHeight="1" spans="1:21">
      <c r="A245" s="48"/>
      <c r="B245" s="28" t="s">
        <v>10292</v>
      </c>
      <c r="C245" s="48"/>
      <c r="D245" s="48"/>
      <c r="E245" s="48"/>
      <c r="F245" s="48"/>
      <c r="G245" s="48"/>
      <c r="H245" s="48"/>
      <c r="I245" s="48"/>
      <c r="J245" s="48"/>
      <c r="K245" s="49"/>
      <c r="L245" s="48"/>
      <c r="M245" s="48"/>
      <c r="N245" s="48"/>
      <c r="O245" s="48"/>
      <c r="P245" s="48"/>
      <c r="Q245" s="48"/>
      <c r="R245" s="48"/>
      <c r="S245" s="50"/>
      <c r="T245" s="27"/>
      <c r="U245" s="24" t="str">
        <f t="shared" ref="U245:U301" si="29">IF($C245="","",B245&amp;" "&amp;C245&amp;" · ĐK"&amp;D245&amp;IF(E245=""," "," "&amp;E245)&amp;IF(K245=""," "," - "&amp;K245))</f>
        <v/>
      </c>
    </row>
    <row r="246" ht="35" customHeight="1" spans="1:21">
      <c r="A246" s="51"/>
      <c r="B246" s="30" t="s">
        <v>251</v>
      </c>
      <c r="C246" s="27" t="s">
        <v>10293</v>
      </c>
      <c r="D246" s="30">
        <v>88.9</v>
      </c>
      <c r="E246" s="30" t="s">
        <v>9647</v>
      </c>
      <c r="F246" s="27" t="s">
        <v>9850</v>
      </c>
      <c r="G246" s="30" t="s">
        <v>10294</v>
      </c>
      <c r="H246" s="30">
        <v>37</v>
      </c>
      <c r="I246" s="30">
        <v>94.7</v>
      </c>
      <c r="J246" s="30" t="s">
        <v>10295</v>
      </c>
      <c r="K246" s="56"/>
      <c r="L246" s="30" t="s">
        <v>9654</v>
      </c>
      <c r="M246" s="29"/>
      <c r="N246" s="29"/>
      <c r="O246" s="29"/>
      <c r="P246" s="29"/>
      <c r="Q246" s="29"/>
      <c r="R246" s="30" t="s">
        <v>4803</v>
      </c>
      <c r="S246" s="27"/>
      <c r="T246" s="27"/>
      <c r="U246" s="24" t="str">
        <f t="shared" si="29"/>
        <v>MAZDA KIA E2/E2200 · ĐK88.9 0 kiềng gang </v>
      </c>
    </row>
    <row r="247" ht="35" customHeight="1" spans="1:21">
      <c r="A247" s="51"/>
      <c r="B247" s="52" t="s">
        <v>251</v>
      </c>
      <c r="C247" s="53" t="s">
        <v>10296</v>
      </c>
      <c r="D247" s="52">
        <v>88.9</v>
      </c>
      <c r="E247" s="52" t="s">
        <v>8488</v>
      </c>
      <c r="F247" s="53" t="s">
        <v>10297</v>
      </c>
      <c r="G247" s="52" t="s">
        <v>10294</v>
      </c>
      <c r="H247" s="52">
        <v>46</v>
      </c>
      <c r="I247" s="52">
        <v>103</v>
      </c>
      <c r="J247" s="52" t="s">
        <v>10295</v>
      </c>
      <c r="K247" s="54"/>
      <c r="L247" s="52" t="s">
        <v>9654</v>
      </c>
      <c r="M247" s="55"/>
      <c r="N247" s="55"/>
      <c r="O247" s="55"/>
      <c r="P247" s="55"/>
      <c r="Q247" s="55"/>
      <c r="R247" s="52" t="s">
        <v>4803</v>
      </c>
      <c r="S247" s="27"/>
      <c r="T247" s="27"/>
      <c r="U247" s="24" t="str">
        <f t="shared" si="29"/>
        <v>MAZDA KIA XA/T2500 · ĐK88.9 (A) </v>
      </c>
    </row>
    <row r="248" ht="35" customHeight="1" spans="1:21">
      <c r="A248" s="51"/>
      <c r="B248" s="30" t="s">
        <v>251</v>
      </c>
      <c r="C248" s="27" t="s">
        <v>10298</v>
      </c>
      <c r="D248" s="30">
        <v>92</v>
      </c>
      <c r="E248" s="30" t="s">
        <v>8488</v>
      </c>
      <c r="F248" s="27" t="s">
        <v>10297</v>
      </c>
      <c r="G248" s="30" t="s">
        <v>10299</v>
      </c>
      <c r="H248" s="30">
        <v>36.5</v>
      </c>
      <c r="I248" s="30">
        <v>94.5</v>
      </c>
      <c r="J248" s="30" t="s">
        <v>10300</v>
      </c>
      <c r="K248" s="56"/>
      <c r="L248" s="30" t="s">
        <v>9654</v>
      </c>
      <c r="M248" s="29"/>
      <c r="N248" s="29"/>
      <c r="O248" s="29"/>
      <c r="P248" s="29"/>
      <c r="Q248" s="29"/>
      <c r="R248" s="30" t="s">
        <v>4803</v>
      </c>
      <c r="S248" s="27"/>
      <c r="T248" s="27"/>
      <c r="U248" s="24" t="str">
        <f t="shared" si="29"/>
        <v>MAZDA KIA K2400 · ĐK92 (A) </v>
      </c>
    </row>
    <row r="249" ht="35" customHeight="1" spans="1:21">
      <c r="A249" s="51"/>
      <c r="B249" s="52" t="s">
        <v>251</v>
      </c>
      <c r="C249" s="53" t="s">
        <v>3009</v>
      </c>
      <c r="D249" s="52">
        <v>92</v>
      </c>
      <c r="E249" s="52" t="s">
        <v>8488</v>
      </c>
      <c r="F249" s="53" t="s">
        <v>10297</v>
      </c>
      <c r="G249" s="52" t="s">
        <v>10301</v>
      </c>
      <c r="H249" s="52">
        <v>44</v>
      </c>
      <c r="I249" s="52">
        <v>103</v>
      </c>
      <c r="J249" s="52" t="s">
        <v>10302</v>
      </c>
      <c r="K249" s="54"/>
      <c r="L249" s="52" t="s">
        <v>9654</v>
      </c>
      <c r="M249" s="55"/>
      <c r="N249" s="55"/>
      <c r="O249" s="55"/>
      <c r="P249" s="55"/>
      <c r="Q249" s="55"/>
      <c r="R249" s="52" t="s">
        <v>4803</v>
      </c>
      <c r="S249" s="27"/>
      <c r="T249" s="27"/>
      <c r="U249" s="24" t="str">
        <f t="shared" si="29"/>
        <v>MAZDA KIA K2700 · ĐK92 (A) </v>
      </c>
    </row>
    <row r="250" ht="35" customHeight="1" spans="1:21">
      <c r="A250" s="51"/>
      <c r="B250" s="30" t="s">
        <v>251</v>
      </c>
      <c r="C250" s="27" t="s">
        <v>10303</v>
      </c>
      <c r="D250" s="30">
        <v>92</v>
      </c>
      <c r="E250" s="30" t="s">
        <v>8488</v>
      </c>
      <c r="F250" s="27" t="s">
        <v>10304</v>
      </c>
      <c r="G250" s="30" t="s">
        <v>10301</v>
      </c>
      <c r="H250" s="30">
        <v>44</v>
      </c>
      <c r="I250" s="30">
        <v>103</v>
      </c>
      <c r="J250" s="30" t="s">
        <v>10295</v>
      </c>
      <c r="K250" s="56"/>
      <c r="L250" s="30" t="s">
        <v>9654</v>
      </c>
      <c r="M250" s="29"/>
      <c r="N250" s="29"/>
      <c r="O250" s="29"/>
      <c r="P250" s="29"/>
      <c r="Q250" s="29"/>
      <c r="R250" s="30" t="s">
        <v>4803</v>
      </c>
      <c r="S250" s="27"/>
      <c r="T250" s="27"/>
      <c r="U250" s="24" t="str">
        <f t="shared" si="29"/>
        <v>MAZDA KIA ZB/K4100 · ĐK92 (A) </v>
      </c>
    </row>
    <row r="251" ht="35" customHeight="1" spans="1:21">
      <c r="A251" s="51"/>
      <c r="B251" s="52" t="s">
        <v>251</v>
      </c>
      <c r="C251" s="53" t="s">
        <v>10305</v>
      </c>
      <c r="D251" s="52">
        <v>94.5</v>
      </c>
      <c r="E251" s="52" t="s">
        <v>8488</v>
      </c>
      <c r="F251" s="53" t="s">
        <v>10306</v>
      </c>
      <c r="G251" s="52" t="s">
        <v>10307</v>
      </c>
      <c r="H251" s="52">
        <v>35</v>
      </c>
      <c r="I251" s="52">
        <v>82</v>
      </c>
      <c r="J251" s="52" t="s">
        <v>10308</v>
      </c>
      <c r="K251" s="54"/>
      <c r="L251" s="52" t="s">
        <v>9654</v>
      </c>
      <c r="M251" s="55"/>
      <c r="N251" s="55"/>
      <c r="O251" s="55"/>
      <c r="P251" s="55"/>
      <c r="Q251" s="55"/>
      <c r="R251" s="52" t="s">
        <v>4803</v>
      </c>
      <c r="S251" s="27" t="s">
        <v>10309</v>
      </c>
      <c r="T251" s="27"/>
      <c r="U251" s="24" t="str">
        <f t="shared" si="29"/>
        <v>MAZDA KIA JS 2.5/(xe K2700) · ĐK94.5 (A) </v>
      </c>
    </row>
    <row r="252" ht="35" customHeight="1" spans="1:21">
      <c r="A252" s="51"/>
      <c r="B252" s="30" t="s">
        <v>251</v>
      </c>
      <c r="C252" s="27" t="s">
        <v>10310</v>
      </c>
      <c r="D252" s="30">
        <v>95</v>
      </c>
      <c r="E252" s="30" t="s">
        <v>9647</v>
      </c>
      <c r="F252" s="27" t="s">
        <v>10304</v>
      </c>
      <c r="G252" s="30" t="s">
        <v>10301</v>
      </c>
      <c r="H252" s="30">
        <v>42</v>
      </c>
      <c r="I252" s="30">
        <v>115</v>
      </c>
      <c r="J252" s="30" t="s">
        <v>10295</v>
      </c>
      <c r="K252" s="56"/>
      <c r="L252" s="30" t="s">
        <v>9654</v>
      </c>
      <c r="M252" s="29"/>
      <c r="N252" s="29"/>
      <c r="O252" s="29"/>
      <c r="P252" s="29"/>
      <c r="Q252" s="29"/>
      <c r="R252" s="30" t="s">
        <v>4803</v>
      </c>
      <c r="S252" s="27"/>
      <c r="T252" s="27"/>
      <c r="U252" s="24" t="str">
        <f t="shared" si="29"/>
        <v>MAZDA KIA HA/E3000 · ĐK95 0 kiềng gang </v>
      </c>
    </row>
    <row r="253" ht="35" customHeight="1" spans="1:21">
      <c r="A253" s="51"/>
      <c r="B253" s="52" t="s">
        <v>251</v>
      </c>
      <c r="C253" s="53" t="s">
        <v>10311</v>
      </c>
      <c r="D253" s="52">
        <v>95</v>
      </c>
      <c r="E253" s="52" t="s">
        <v>8488</v>
      </c>
      <c r="F253" s="53" t="s">
        <v>9850</v>
      </c>
      <c r="G253" s="52" t="s">
        <v>10312</v>
      </c>
      <c r="H253" s="52">
        <v>38.5</v>
      </c>
      <c r="I253" s="52">
        <v>100</v>
      </c>
      <c r="J253" s="52" t="s">
        <v>10295</v>
      </c>
      <c r="K253" s="54"/>
      <c r="L253" s="52" t="s">
        <v>9654</v>
      </c>
      <c r="M253" s="55"/>
      <c r="N253" s="55"/>
      <c r="O253" s="55"/>
      <c r="P253" s="55"/>
      <c r="Q253" s="55"/>
      <c r="R253" s="52" t="s">
        <v>4803</v>
      </c>
      <c r="S253" s="27" t="s">
        <v>10313</v>
      </c>
      <c r="T253" s="27"/>
      <c r="U253" s="24" t="str">
        <f t="shared" si="29"/>
        <v>MAZDA KIA HA/T3000 · ĐK95 (A) </v>
      </c>
    </row>
    <row r="254" ht="35" customHeight="1" spans="1:21">
      <c r="A254" s="51"/>
      <c r="B254" s="30" t="s">
        <v>251</v>
      </c>
      <c r="C254" s="27" t="s">
        <v>10314</v>
      </c>
      <c r="D254" s="30">
        <v>97.1</v>
      </c>
      <c r="E254" s="30" t="s">
        <v>9676</v>
      </c>
      <c r="F254" s="27" t="s">
        <v>10315</v>
      </c>
      <c r="G254" s="30">
        <v>32</v>
      </c>
      <c r="H254" s="30">
        <v>10</v>
      </c>
      <c r="I254" s="30">
        <v>84</v>
      </c>
      <c r="J254" s="30" t="s">
        <v>9901</v>
      </c>
      <c r="K254" s="56"/>
      <c r="L254" s="30" t="s">
        <v>24</v>
      </c>
      <c r="M254" s="29"/>
      <c r="N254" s="29"/>
      <c r="O254" s="29"/>
      <c r="P254" s="29"/>
      <c r="Q254" s="29"/>
      <c r="R254" s="30" t="s">
        <v>4803</v>
      </c>
      <c r="S254" s="27" t="s">
        <v>10316</v>
      </c>
      <c r="T254" s="27"/>
      <c r="U254" s="24" t="str">
        <f t="shared" si="29"/>
        <v>MAZDA KIA J3 (K2900) · ĐK97.1 (A)+(O) </v>
      </c>
    </row>
    <row r="255" ht="35" customHeight="1" spans="1:21">
      <c r="A255" s="51"/>
      <c r="B255" s="52" t="s">
        <v>251</v>
      </c>
      <c r="C255" s="53" t="s">
        <v>10317</v>
      </c>
      <c r="D255" s="52">
        <v>97.1</v>
      </c>
      <c r="E255" s="52" t="s">
        <v>9676</v>
      </c>
      <c r="F255" s="53" t="s">
        <v>10318</v>
      </c>
      <c r="G255" s="52">
        <v>32</v>
      </c>
      <c r="H255" s="52">
        <v>10</v>
      </c>
      <c r="I255" s="52">
        <v>84</v>
      </c>
      <c r="J255" s="52" t="s">
        <v>9901</v>
      </c>
      <c r="K255" s="54"/>
      <c r="L255" s="52" t="s">
        <v>24</v>
      </c>
      <c r="M255" s="55"/>
      <c r="N255" s="55"/>
      <c r="O255" s="55"/>
      <c r="P255" s="55"/>
      <c r="Q255" s="55"/>
      <c r="R255" s="52" t="s">
        <v>4803</v>
      </c>
      <c r="S255" s="27"/>
      <c r="T255" s="27"/>
      <c r="U255" s="24" t="str">
        <f t="shared" si="29"/>
        <v>MAZDA KIA J3 NEW · ĐK97.1 (A)+(O) </v>
      </c>
    </row>
    <row r="256" ht="35" customHeight="1" spans="1:21">
      <c r="A256" s="51"/>
      <c r="B256" s="30" t="s">
        <v>251</v>
      </c>
      <c r="C256" s="27" t="s">
        <v>10319</v>
      </c>
      <c r="D256" s="30">
        <v>98</v>
      </c>
      <c r="E256" s="30" t="s">
        <v>9676</v>
      </c>
      <c r="F256" s="27" t="s">
        <v>10306</v>
      </c>
      <c r="G256" s="30" t="s">
        <v>10312</v>
      </c>
      <c r="H256" s="30">
        <v>30</v>
      </c>
      <c r="I256" s="30">
        <v>76</v>
      </c>
      <c r="J256" s="30" t="s">
        <v>10308</v>
      </c>
      <c r="K256" s="56"/>
      <c r="L256" s="30" t="s">
        <v>9654</v>
      </c>
      <c r="M256" s="29"/>
      <c r="N256" s="29"/>
      <c r="O256" s="29"/>
      <c r="P256" s="29"/>
      <c r="Q256" s="29"/>
      <c r="R256" s="30" t="s">
        <v>4803</v>
      </c>
      <c r="S256" s="27" t="s">
        <v>10320</v>
      </c>
      <c r="T256" s="27"/>
      <c r="U256" s="24" t="str">
        <f t="shared" si="29"/>
        <v>MAZDA KIA JT · ĐK98 (A)+(O) </v>
      </c>
    </row>
    <row r="257" ht="35" customHeight="1" spans="1:21">
      <c r="A257" s="51"/>
      <c r="B257" s="52" t="s">
        <v>251</v>
      </c>
      <c r="C257" s="53" t="s">
        <v>10321</v>
      </c>
      <c r="D257" s="52">
        <v>100</v>
      </c>
      <c r="E257" s="52" t="s">
        <v>8488</v>
      </c>
      <c r="F257" s="53" t="s">
        <v>10322</v>
      </c>
      <c r="G257" s="52" t="s">
        <v>10323</v>
      </c>
      <c r="H257" s="52">
        <v>41</v>
      </c>
      <c r="I257" s="52">
        <v>105</v>
      </c>
      <c r="J257" s="52" t="s">
        <v>10324</v>
      </c>
      <c r="K257" s="54"/>
      <c r="L257" s="52" t="s">
        <v>9654</v>
      </c>
      <c r="M257" s="55"/>
      <c r="N257" s="55"/>
      <c r="O257" s="55"/>
      <c r="P257" s="55"/>
      <c r="Q257" s="55"/>
      <c r="R257" s="52" t="s">
        <v>4803</v>
      </c>
      <c r="S257" s="27"/>
      <c r="T257" s="27"/>
      <c r="U257" s="24" t="str">
        <f t="shared" si="29"/>
        <v>MAZDA KIA K3500-NEW · ĐK100 (A) </v>
      </c>
    </row>
    <row r="258" ht="35" customHeight="1" spans="1:21">
      <c r="A258" s="51"/>
      <c r="B258" s="30" t="s">
        <v>251</v>
      </c>
      <c r="C258" s="27" t="s">
        <v>10325</v>
      </c>
      <c r="D258" s="30">
        <v>100</v>
      </c>
      <c r="E258" s="30" t="s">
        <v>8488</v>
      </c>
      <c r="F258" s="27" t="s">
        <v>10326</v>
      </c>
      <c r="G258" s="30" t="s">
        <v>10323</v>
      </c>
      <c r="H258" s="30">
        <v>41</v>
      </c>
      <c r="I258" s="30">
        <v>105</v>
      </c>
      <c r="J258" s="30" t="s">
        <v>10324</v>
      </c>
      <c r="K258" s="56"/>
      <c r="L258" s="30" t="s">
        <v>9654</v>
      </c>
      <c r="M258" s="29"/>
      <c r="N258" s="29"/>
      <c r="O258" s="29"/>
      <c r="P258" s="29"/>
      <c r="Q258" s="29"/>
      <c r="R258" s="30" t="s">
        <v>4803</v>
      </c>
      <c r="S258" s="27"/>
      <c r="T258" s="27"/>
      <c r="U258" s="24" t="str">
        <f t="shared" si="29"/>
        <v>MAZDA KIA K3500-OLD · ĐK100 (A) </v>
      </c>
    </row>
    <row r="259" ht="35" customHeight="1" spans="1:21">
      <c r="A259" s="51"/>
      <c r="B259" s="52" t="s">
        <v>251</v>
      </c>
      <c r="C259" s="53" t="s">
        <v>10327</v>
      </c>
      <c r="D259" s="52">
        <v>100</v>
      </c>
      <c r="E259" s="52" t="s">
        <v>9676</v>
      </c>
      <c r="F259" s="53" t="s">
        <v>10328</v>
      </c>
      <c r="G259" s="52" t="s">
        <v>10323</v>
      </c>
      <c r="H259" s="52">
        <v>39</v>
      </c>
      <c r="I259" s="52">
        <v>102</v>
      </c>
      <c r="J259" s="52" t="s">
        <v>10308</v>
      </c>
      <c r="K259" s="54"/>
      <c r="L259" s="52" t="s">
        <v>9654</v>
      </c>
      <c r="M259" s="55"/>
      <c r="N259" s="55"/>
      <c r="O259" s="55"/>
      <c r="P259" s="55"/>
      <c r="Q259" s="55"/>
      <c r="R259" s="52" t="s">
        <v>4803</v>
      </c>
      <c r="S259" s="27"/>
      <c r="T259" s="27"/>
      <c r="U259" s="24" t="str">
        <f t="shared" si="29"/>
        <v>MAZDA KIA K3600/SH · ĐK100 (A)+(O) </v>
      </c>
    </row>
    <row r="260" ht="35" customHeight="1" spans="1:21">
      <c r="A260" s="51"/>
      <c r="B260" s="30" t="s">
        <v>251</v>
      </c>
      <c r="C260" s="27" t="s">
        <v>10329</v>
      </c>
      <c r="D260" s="30">
        <v>105.5</v>
      </c>
      <c r="E260" s="30" t="s">
        <v>9676</v>
      </c>
      <c r="F260" s="27" t="s">
        <v>10330</v>
      </c>
      <c r="G260" s="30">
        <v>35</v>
      </c>
      <c r="H260" s="30">
        <v>44</v>
      </c>
      <c r="I260" s="30">
        <v>108</v>
      </c>
      <c r="J260" s="30" t="s">
        <v>10331</v>
      </c>
      <c r="K260" s="56"/>
      <c r="L260" s="30" t="s">
        <v>9654</v>
      </c>
      <c r="M260" s="29"/>
      <c r="N260" s="29"/>
      <c r="O260" s="29"/>
      <c r="P260" s="29"/>
      <c r="Q260" s="29"/>
      <c r="R260" s="30" t="s">
        <v>4803</v>
      </c>
      <c r="S260" s="27"/>
      <c r="T260" s="27"/>
      <c r="U260" s="24" t="str">
        <f t="shared" si="29"/>
        <v>MAZDA KIA TF · ĐK105.5 (A)+(O) </v>
      </c>
    </row>
    <row r="261" ht="35" customHeight="1" spans="1:21">
      <c r="A261" s="51"/>
      <c r="B261" s="52" t="s">
        <v>251</v>
      </c>
      <c r="C261" s="53" t="s">
        <v>10332</v>
      </c>
      <c r="D261" s="52">
        <v>109</v>
      </c>
      <c r="E261" s="52" t="s">
        <v>9676</v>
      </c>
      <c r="F261" s="53" t="s">
        <v>10333</v>
      </c>
      <c r="G261" s="52">
        <v>35</v>
      </c>
      <c r="H261" s="52">
        <v>44</v>
      </c>
      <c r="I261" s="52">
        <v>108</v>
      </c>
      <c r="J261" s="52" t="s">
        <v>10169</v>
      </c>
      <c r="K261" s="54"/>
      <c r="L261" s="52" t="s">
        <v>9654</v>
      </c>
      <c r="M261" s="55"/>
      <c r="N261" s="55"/>
      <c r="O261" s="55"/>
      <c r="P261" s="55"/>
      <c r="Q261" s="55"/>
      <c r="R261" s="52" t="s">
        <v>4803</v>
      </c>
      <c r="S261" s="27"/>
      <c r="T261" s="27"/>
      <c r="U261" s="24" t="str">
        <f t="shared" si="29"/>
        <v>MAZDA KIA TM · ĐK109 (A)+(O) </v>
      </c>
    </row>
    <row r="262" ht="35" customHeight="1" spans="1:21">
      <c r="A262" s="51"/>
      <c r="B262" s="30" t="s">
        <v>251</v>
      </c>
      <c r="C262" s="27" t="s">
        <v>10334</v>
      </c>
      <c r="D262" s="30"/>
      <c r="E262" s="30"/>
      <c r="F262" s="27" t="s">
        <v>10335</v>
      </c>
      <c r="G262" s="30"/>
      <c r="H262" s="30"/>
      <c r="I262" s="30"/>
      <c r="J262" s="30"/>
      <c r="K262" s="56"/>
      <c r="L262" s="30" t="s">
        <v>24</v>
      </c>
      <c r="M262" s="29"/>
      <c r="N262" s="29"/>
      <c r="O262" s="29"/>
      <c r="P262" s="29"/>
      <c r="Q262" s="29"/>
      <c r="R262" s="30" t="s">
        <v>4803</v>
      </c>
      <c r="S262" s="27"/>
      <c r="T262" s="27"/>
      <c r="U262" s="24" t="str">
        <f t="shared" si="29"/>
        <v>MAZDA KIA K6700 · ĐK  </v>
      </c>
    </row>
    <row r="263" ht="35" customHeight="1" spans="1:21">
      <c r="A263" s="48"/>
      <c r="B263" s="28" t="s">
        <v>10336</v>
      </c>
      <c r="C263" s="48"/>
      <c r="D263" s="48"/>
      <c r="E263" s="48"/>
      <c r="F263" s="48"/>
      <c r="G263" s="48"/>
      <c r="H263" s="48"/>
      <c r="I263" s="48"/>
      <c r="J263" s="48"/>
      <c r="K263" s="49"/>
      <c r="L263" s="48"/>
      <c r="M263" s="48"/>
      <c r="N263" s="48"/>
      <c r="O263" s="48"/>
      <c r="P263" s="48"/>
      <c r="Q263" s="48"/>
      <c r="R263" s="48"/>
      <c r="S263" s="50"/>
      <c r="T263" s="27"/>
      <c r="U263" s="24" t="str">
        <f t="shared" si="29"/>
        <v/>
      </c>
    </row>
    <row r="264" ht="35" customHeight="1" spans="1:21">
      <c r="A264" s="51"/>
      <c r="B264" s="30" t="s">
        <v>277</v>
      </c>
      <c r="C264" s="27" t="s">
        <v>10337</v>
      </c>
      <c r="D264" s="30">
        <v>92</v>
      </c>
      <c r="E264" s="30" t="s">
        <v>8488</v>
      </c>
      <c r="F264" s="27" t="s">
        <v>10338</v>
      </c>
      <c r="G264" s="30" t="s">
        <v>10339</v>
      </c>
      <c r="H264" s="30">
        <v>43</v>
      </c>
      <c r="I264" s="30">
        <v>99</v>
      </c>
      <c r="J264" s="30" t="s">
        <v>10340</v>
      </c>
      <c r="K264" s="56"/>
      <c r="L264" s="30" t="s">
        <v>9654</v>
      </c>
      <c r="M264" s="29"/>
      <c r="N264" s="29"/>
      <c r="O264" s="29"/>
      <c r="P264" s="29"/>
      <c r="Q264" s="29"/>
      <c r="R264" s="30" t="s">
        <v>4803</v>
      </c>
      <c r="S264" s="27" t="s">
        <v>10341</v>
      </c>
      <c r="T264" s="27"/>
      <c r="U264" s="24" t="str">
        <f t="shared" si="29"/>
        <v>KOMATSU 4D92 · ĐK92 (A) </v>
      </c>
    </row>
    <row r="265" ht="35" customHeight="1" spans="1:21">
      <c r="A265" s="51"/>
      <c r="B265" s="52" t="s">
        <v>277</v>
      </c>
      <c r="C265" s="53" t="s">
        <v>10342</v>
      </c>
      <c r="D265" s="52">
        <v>94</v>
      </c>
      <c r="E265" s="52" t="s">
        <v>8488</v>
      </c>
      <c r="F265" s="53" t="s">
        <v>10343</v>
      </c>
      <c r="G265" s="52" t="s">
        <v>10339</v>
      </c>
      <c r="H265" s="52">
        <v>39</v>
      </c>
      <c r="I265" s="52">
        <v>99</v>
      </c>
      <c r="J265" s="52" t="s">
        <v>10344</v>
      </c>
      <c r="K265" s="54"/>
      <c r="L265" s="52" t="s">
        <v>9654</v>
      </c>
      <c r="M265" s="55"/>
      <c r="N265" s="55"/>
      <c r="O265" s="55"/>
      <c r="P265" s="55"/>
      <c r="Q265" s="55"/>
      <c r="R265" s="52" t="s">
        <v>4803</v>
      </c>
      <c r="S265" s="27"/>
      <c r="T265" s="27"/>
      <c r="U265" s="24" t="str">
        <f t="shared" si="29"/>
        <v>KOMATSU 4D94-1 · ĐK94 (A) </v>
      </c>
    </row>
    <row r="266" ht="35" customHeight="1" spans="1:21">
      <c r="A266" s="51"/>
      <c r="B266" s="30" t="s">
        <v>277</v>
      </c>
      <c r="C266" s="27" t="s">
        <v>10345</v>
      </c>
      <c r="D266" s="30">
        <v>94</v>
      </c>
      <c r="E266" s="30" t="s">
        <v>8488</v>
      </c>
      <c r="F266" s="27" t="s">
        <v>10346</v>
      </c>
      <c r="G266" s="30" t="s">
        <v>10339</v>
      </c>
      <c r="H266" s="30">
        <v>39</v>
      </c>
      <c r="I266" s="30">
        <v>99</v>
      </c>
      <c r="J266" s="30" t="s">
        <v>10344</v>
      </c>
      <c r="K266" s="56"/>
      <c r="L266" s="30" t="s">
        <v>9654</v>
      </c>
      <c r="M266" s="29"/>
      <c r="N266" s="29"/>
      <c r="O266" s="29"/>
      <c r="P266" s="29"/>
      <c r="Q266" s="29"/>
      <c r="R266" s="30" t="s">
        <v>4803</v>
      </c>
      <c r="S266" s="27" t="s">
        <v>10347</v>
      </c>
      <c r="T266" s="27"/>
      <c r="U266" s="24" t="str">
        <f t="shared" si="29"/>
        <v>KOMATSU 4D94-2 · ĐK94 (A) </v>
      </c>
    </row>
    <row r="267" ht="35" customHeight="1" spans="1:21">
      <c r="A267" s="51"/>
      <c r="B267" s="52" t="s">
        <v>277</v>
      </c>
      <c r="C267" s="53" t="s">
        <v>3065</v>
      </c>
      <c r="D267" s="52">
        <v>95</v>
      </c>
      <c r="E267" s="52" t="s">
        <v>8488</v>
      </c>
      <c r="F267" s="53" t="s">
        <v>10348</v>
      </c>
      <c r="G267" s="52" t="s">
        <v>10349</v>
      </c>
      <c r="H267" s="52">
        <v>35.8</v>
      </c>
      <c r="I267" s="52">
        <v>84</v>
      </c>
      <c r="J267" s="52" t="s">
        <v>9857</v>
      </c>
      <c r="K267" s="54"/>
      <c r="L267" s="52" t="s">
        <v>9654</v>
      </c>
      <c r="M267" s="55"/>
      <c r="N267" s="55"/>
      <c r="O267" s="55"/>
      <c r="P267" s="55"/>
      <c r="Q267" s="55"/>
      <c r="R267" s="52" t="s">
        <v>4803</v>
      </c>
      <c r="S267" s="27"/>
      <c r="T267" s="27"/>
      <c r="U267" s="24" t="str">
        <f t="shared" si="29"/>
        <v>KOMATSU 4D95 · ĐK95 (A) </v>
      </c>
    </row>
    <row r="268" ht="35" customHeight="1" spans="1:21">
      <c r="A268" s="51"/>
      <c r="B268" s="30" t="s">
        <v>277</v>
      </c>
      <c r="C268" s="27" t="s">
        <v>3065</v>
      </c>
      <c r="D268" s="30">
        <v>95</v>
      </c>
      <c r="E268" s="30" t="s">
        <v>8488</v>
      </c>
      <c r="F268" s="27" t="s">
        <v>10350</v>
      </c>
      <c r="G268" s="30" t="s">
        <v>10349</v>
      </c>
      <c r="H268" s="30">
        <v>35.8</v>
      </c>
      <c r="I268" s="30">
        <v>84</v>
      </c>
      <c r="J268" s="30" t="s">
        <v>10351</v>
      </c>
      <c r="K268" s="56"/>
      <c r="L268" s="30" t="s">
        <v>9654</v>
      </c>
      <c r="M268" s="29"/>
      <c r="N268" s="29"/>
      <c r="O268" s="29"/>
      <c r="P268" s="29"/>
      <c r="Q268" s="29"/>
      <c r="R268" s="30" t="s">
        <v>4803</v>
      </c>
      <c r="S268" s="27" t="s">
        <v>10352</v>
      </c>
      <c r="T268" s="27"/>
      <c r="U268" s="24" t="str">
        <f t="shared" si="29"/>
        <v>KOMATSU 4D95 · ĐK95 (A) </v>
      </c>
    </row>
    <row r="269" ht="35" customHeight="1" spans="1:21">
      <c r="A269" s="51"/>
      <c r="B269" s="52" t="s">
        <v>277</v>
      </c>
      <c r="C269" s="53" t="s">
        <v>10353</v>
      </c>
      <c r="D269" s="52">
        <v>95</v>
      </c>
      <c r="E269" s="52" t="s">
        <v>8488</v>
      </c>
      <c r="F269" s="53" t="s">
        <v>10354</v>
      </c>
      <c r="G269" s="52">
        <v>30</v>
      </c>
      <c r="H269" s="52">
        <v>35.8</v>
      </c>
      <c r="I269" s="52">
        <v>84</v>
      </c>
      <c r="J269" s="52" t="s">
        <v>10351</v>
      </c>
      <c r="K269" s="54"/>
      <c r="L269" s="52" t="s">
        <v>9654</v>
      </c>
      <c r="M269" s="55"/>
      <c r="N269" s="55"/>
      <c r="O269" s="55"/>
      <c r="P269" s="55"/>
      <c r="Q269" s="55"/>
      <c r="R269" s="52" t="s">
        <v>4803</v>
      </c>
      <c r="S269" s="27"/>
      <c r="T269" s="27"/>
      <c r="U269" s="24" t="str">
        <f t="shared" si="29"/>
        <v>KOMATSU 4D95 /PC130-7 · ĐK95 (A) </v>
      </c>
    </row>
    <row r="270" ht="35" customHeight="1" spans="1:21">
      <c r="A270" s="51" t="s">
        <v>10355</v>
      </c>
      <c r="B270" s="30" t="s">
        <v>277</v>
      </c>
      <c r="C270" s="27" t="s">
        <v>10356</v>
      </c>
      <c r="D270" s="30">
        <v>95</v>
      </c>
      <c r="E270" s="30" t="s">
        <v>8488</v>
      </c>
      <c r="F270" s="27" t="s">
        <v>10357</v>
      </c>
      <c r="G270" s="30" t="s">
        <v>10349</v>
      </c>
      <c r="H270" s="30">
        <v>46</v>
      </c>
      <c r="I270" s="30">
        <v>104</v>
      </c>
      <c r="J270" s="30" t="s">
        <v>9857</v>
      </c>
      <c r="K270" s="56" t="s">
        <v>8518</v>
      </c>
      <c r="L270" s="30" t="s">
        <v>9654</v>
      </c>
      <c r="M270" s="29"/>
      <c r="N270" s="29"/>
      <c r="O270" s="29"/>
      <c r="P270" s="29"/>
      <c r="Q270" s="29"/>
      <c r="R270" s="30" t="s">
        <v>4803</v>
      </c>
      <c r="S270" s="27"/>
      <c r="T270" s="27"/>
      <c r="U270" s="24" t="str">
        <f t="shared" si="29"/>
        <v>KOMATSU 4D95-S · ĐK95 (A) - IZUMI</v>
      </c>
    </row>
    <row r="271" ht="35" customHeight="1" spans="1:21">
      <c r="A271" s="51"/>
      <c r="B271" s="52" t="s">
        <v>277</v>
      </c>
      <c r="C271" s="53" t="s">
        <v>10358</v>
      </c>
      <c r="D271" s="52">
        <v>95</v>
      </c>
      <c r="E271" s="52" t="s">
        <v>8488</v>
      </c>
      <c r="F271" s="53" t="s">
        <v>10359</v>
      </c>
      <c r="G271" s="52" t="s">
        <v>10349</v>
      </c>
      <c r="H271" s="52">
        <v>35.8</v>
      </c>
      <c r="I271" s="52">
        <v>84</v>
      </c>
      <c r="J271" s="52" t="s">
        <v>10360</v>
      </c>
      <c r="K271" s="54"/>
      <c r="L271" s="52" t="s">
        <v>9654</v>
      </c>
      <c r="M271" s="55"/>
      <c r="N271" s="55"/>
      <c r="O271" s="55"/>
      <c r="P271" s="55"/>
      <c r="Q271" s="55"/>
      <c r="R271" s="52" t="s">
        <v>4803</v>
      </c>
      <c r="S271" s="27" t="s">
        <v>10361</v>
      </c>
      <c r="T271" s="27"/>
      <c r="U271" s="24" t="str">
        <f t="shared" si="29"/>
        <v>KOMATSU 4D95/B3.3/PC130-8 · ĐK95 (A) </v>
      </c>
    </row>
    <row r="272" ht="35" customHeight="1" spans="1:21">
      <c r="A272" s="51"/>
      <c r="B272" s="30" t="s">
        <v>277</v>
      </c>
      <c r="C272" s="27" t="s">
        <v>10362</v>
      </c>
      <c r="D272" s="30">
        <v>95</v>
      </c>
      <c r="E272" s="30" t="s">
        <v>8488</v>
      </c>
      <c r="F272" s="27" t="s">
        <v>10297</v>
      </c>
      <c r="G272" s="30" t="s">
        <v>10349</v>
      </c>
      <c r="H272" s="30">
        <v>46</v>
      </c>
      <c r="I272" s="30">
        <v>104</v>
      </c>
      <c r="J272" s="30" t="s">
        <v>10363</v>
      </c>
      <c r="K272" s="56"/>
      <c r="L272" s="30" t="s">
        <v>9654</v>
      </c>
      <c r="M272" s="29"/>
      <c r="N272" s="29"/>
      <c r="O272" s="29"/>
      <c r="P272" s="29"/>
      <c r="Q272" s="29"/>
      <c r="R272" s="30" t="s">
        <v>4803</v>
      </c>
      <c r="S272" s="27"/>
      <c r="T272" s="27"/>
      <c r="U272" s="24" t="str">
        <f t="shared" si="29"/>
        <v>KOMATSU 4D95/D21-6 · ĐK95 (A) </v>
      </c>
    </row>
    <row r="273" ht="35" customHeight="1" spans="1:21">
      <c r="A273" s="51" t="s">
        <v>10364</v>
      </c>
      <c r="B273" s="52" t="s">
        <v>277</v>
      </c>
      <c r="C273" s="53" t="s">
        <v>10365</v>
      </c>
      <c r="D273" s="52">
        <v>95</v>
      </c>
      <c r="E273" s="52" t="s">
        <v>8488</v>
      </c>
      <c r="F273" s="53" t="s">
        <v>10366</v>
      </c>
      <c r="G273" s="52" t="s">
        <v>10349</v>
      </c>
      <c r="H273" s="52">
        <v>36</v>
      </c>
      <c r="I273" s="52">
        <v>94</v>
      </c>
      <c r="J273" s="52" t="s">
        <v>10367</v>
      </c>
      <c r="K273" s="54" t="s">
        <v>8518</v>
      </c>
      <c r="L273" s="52" t="s">
        <v>9654</v>
      </c>
      <c r="M273" s="55"/>
      <c r="N273" s="55"/>
      <c r="O273" s="55"/>
      <c r="P273" s="55"/>
      <c r="Q273" s="55"/>
      <c r="R273" s="52" t="s">
        <v>4803</v>
      </c>
      <c r="S273" s="27" t="s">
        <v>10368</v>
      </c>
      <c r="T273" s="27"/>
      <c r="U273" s="24" t="str">
        <f t="shared" si="29"/>
        <v>KOMATSU 4D95K · ĐK95 (A) - IZUMI</v>
      </c>
    </row>
    <row r="274" ht="35" customHeight="1" spans="1:21">
      <c r="A274" s="51" t="s">
        <v>10369</v>
      </c>
      <c r="B274" s="30" t="s">
        <v>277</v>
      </c>
      <c r="C274" s="27" t="s">
        <v>10370</v>
      </c>
      <c r="D274" s="30">
        <v>95</v>
      </c>
      <c r="E274" s="30" t="s">
        <v>8488</v>
      </c>
      <c r="F274" s="27" t="s">
        <v>9686</v>
      </c>
      <c r="G274" s="30" t="s">
        <v>10349</v>
      </c>
      <c r="H274" s="30">
        <v>36</v>
      </c>
      <c r="I274" s="30">
        <v>94</v>
      </c>
      <c r="J274" s="30" t="s">
        <v>9857</v>
      </c>
      <c r="K274" s="56" t="s">
        <v>8518</v>
      </c>
      <c r="L274" s="30" t="s">
        <v>9654</v>
      </c>
      <c r="M274" s="29"/>
      <c r="N274" s="29"/>
      <c r="O274" s="29"/>
      <c r="P274" s="29"/>
      <c r="Q274" s="29"/>
      <c r="R274" s="30" t="s">
        <v>4803</v>
      </c>
      <c r="S274" s="27" t="s">
        <v>10371</v>
      </c>
      <c r="T274" s="27"/>
      <c r="U274" s="24" t="str">
        <f t="shared" si="29"/>
        <v>KOMATSU 4D95L-1 · ĐK95 (A) - IZUMI</v>
      </c>
    </row>
    <row r="275" ht="35" customHeight="1" spans="1:21">
      <c r="A275" s="51"/>
      <c r="B275" s="52" t="s">
        <v>277</v>
      </c>
      <c r="C275" s="53" t="s">
        <v>10372</v>
      </c>
      <c r="D275" s="52">
        <v>95</v>
      </c>
      <c r="E275" s="52" t="s">
        <v>8488</v>
      </c>
      <c r="F275" s="53" t="s">
        <v>10373</v>
      </c>
      <c r="G275" s="52" t="s">
        <v>10349</v>
      </c>
      <c r="H275" s="52">
        <v>36</v>
      </c>
      <c r="I275" s="52">
        <v>85</v>
      </c>
      <c r="J275" s="52" t="s">
        <v>9857</v>
      </c>
      <c r="K275" s="54"/>
      <c r="L275" s="52" t="s">
        <v>9654</v>
      </c>
      <c r="M275" s="55"/>
      <c r="N275" s="55"/>
      <c r="O275" s="55"/>
      <c r="P275" s="55"/>
      <c r="Q275" s="55"/>
      <c r="R275" s="52" t="s">
        <v>4803</v>
      </c>
      <c r="S275" s="27" t="s">
        <v>10374</v>
      </c>
      <c r="T275" s="27"/>
      <c r="U275" s="24" t="str">
        <f t="shared" si="29"/>
        <v>KOMATSU 4D95LE-2 · ĐK95 (A) </v>
      </c>
    </row>
    <row r="276" ht="35" customHeight="1" spans="1:21">
      <c r="A276" s="51"/>
      <c r="B276" s="30" t="s">
        <v>277</v>
      </c>
      <c r="C276" s="27" t="s">
        <v>10375</v>
      </c>
      <c r="D276" s="30">
        <v>95</v>
      </c>
      <c r="E276" s="30" t="s">
        <v>8488</v>
      </c>
      <c r="F276" s="27" t="s">
        <v>10376</v>
      </c>
      <c r="G276" s="30" t="s">
        <v>10349</v>
      </c>
      <c r="H276" s="30">
        <v>36</v>
      </c>
      <c r="I276" s="30">
        <v>84</v>
      </c>
      <c r="J276" s="30" t="s">
        <v>9857</v>
      </c>
      <c r="K276" s="56"/>
      <c r="L276" s="30" t="s">
        <v>9654</v>
      </c>
      <c r="M276" s="29"/>
      <c r="N276" s="29"/>
      <c r="O276" s="29"/>
      <c r="P276" s="29"/>
      <c r="Q276" s="29"/>
      <c r="R276" s="30" t="s">
        <v>4803</v>
      </c>
      <c r="S276" s="27" t="s">
        <v>10377</v>
      </c>
      <c r="T276" s="27"/>
      <c r="U276" s="24" t="str">
        <f t="shared" si="29"/>
        <v>KOMATSU 4D95LE-3 · ĐK95 (A) </v>
      </c>
    </row>
    <row r="277" ht="35" customHeight="1" spans="1:21">
      <c r="A277" s="51"/>
      <c r="B277" s="52" t="s">
        <v>277</v>
      </c>
      <c r="C277" s="53" t="s">
        <v>10378</v>
      </c>
      <c r="D277" s="52">
        <v>95</v>
      </c>
      <c r="E277" s="52" t="s">
        <v>8488</v>
      </c>
      <c r="F277" s="53" t="s">
        <v>9686</v>
      </c>
      <c r="G277" s="52" t="s">
        <v>10349</v>
      </c>
      <c r="H277" s="52">
        <v>36</v>
      </c>
      <c r="I277" s="52">
        <v>94</v>
      </c>
      <c r="J277" s="52" t="s">
        <v>9857</v>
      </c>
      <c r="K277" s="54"/>
      <c r="L277" s="52" t="s">
        <v>9644</v>
      </c>
      <c r="M277" s="55"/>
      <c r="N277" s="55"/>
      <c r="O277" s="55"/>
      <c r="P277" s="55"/>
      <c r="Q277" s="55"/>
      <c r="R277" s="52" t="s">
        <v>4803</v>
      </c>
      <c r="S277" s="27" t="s">
        <v>10371</v>
      </c>
      <c r="T277" s="27"/>
      <c r="U277" s="24" t="str">
        <f t="shared" si="29"/>
        <v>KOMATSU 6D95L-1 · ĐK95 (A) </v>
      </c>
    </row>
    <row r="278" ht="35" customHeight="1" spans="1:21">
      <c r="A278" s="51" t="s">
        <v>10379</v>
      </c>
      <c r="B278" s="30" t="s">
        <v>277</v>
      </c>
      <c r="C278" s="27" t="s">
        <v>10380</v>
      </c>
      <c r="D278" s="30">
        <v>95</v>
      </c>
      <c r="E278" s="30" t="s">
        <v>8488</v>
      </c>
      <c r="F278" s="27" t="s">
        <v>10381</v>
      </c>
      <c r="G278" s="30" t="s">
        <v>10349</v>
      </c>
      <c r="H278" s="30">
        <v>36</v>
      </c>
      <c r="I278" s="30">
        <v>94</v>
      </c>
      <c r="J278" s="30" t="s">
        <v>10367</v>
      </c>
      <c r="K278" s="56" t="s">
        <v>8518</v>
      </c>
      <c r="L278" s="30" t="s">
        <v>9654</v>
      </c>
      <c r="M278" s="29"/>
      <c r="N278" s="29"/>
      <c r="O278" s="29"/>
      <c r="P278" s="29"/>
      <c r="Q278" s="29"/>
      <c r="R278" s="30" t="s">
        <v>4803</v>
      </c>
      <c r="S278" s="27" t="s">
        <v>10368</v>
      </c>
      <c r="T278" s="27"/>
      <c r="U278" s="24" t="str">
        <f t="shared" si="29"/>
        <v>KOMATSU S4D95 D30 · ĐK95 (A) - IZUMI</v>
      </c>
    </row>
    <row r="279" ht="35" customHeight="1" spans="1:21">
      <c r="A279" s="51" t="s">
        <v>10382</v>
      </c>
      <c r="B279" s="52" t="s">
        <v>277</v>
      </c>
      <c r="C279" s="53" t="s">
        <v>10383</v>
      </c>
      <c r="D279" s="52">
        <v>95</v>
      </c>
      <c r="E279" s="52" t="s">
        <v>8488</v>
      </c>
      <c r="F279" s="53" t="s">
        <v>10384</v>
      </c>
      <c r="G279" s="52" t="s">
        <v>10349</v>
      </c>
      <c r="H279" s="52">
        <v>36</v>
      </c>
      <c r="I279" s="52">
        <v>94</v>
      </c>
      <c r="J279" s="52" t="s">
        <v>10385</v>
      </c>
      <c r="K279" s="54"/>
      <c r="L279" s="52" t="s">
        <v>9654</v>
      </c>
      <c r="M279" s="55"/>
      <c r="N279" s="55"/>
      <c r="O279" s="55"/>
      <c r="P279" s="55"/>
      <c r="Q279" s="55"/>
      <c r="R279" s="52" t="s">
        <v>4803</v>
      </c>
      <c r="S279" s="27" t="s">
        <v>10386</v>
      </c>
      <c r="T279" s="27"/>
      <c r="U279" s="24" t="str">
        <f t="shared" si="29"/>
        <v>KOMATSU S4D95L-1 · ĐK95 (A) </v>
      </c>
    </row>
    <row r="280" ht="35" customHeight="1" spans="1:21">
      <c r="A280" s="51"/>
      <c r="B280" s="30" t="s">
        <v>277</v>
      </c>
      <c r="C280" s="27" t="s">
        <v>10387</v>
      </c>
      <c r="D280" s="30">
        <v>95</v>
      </c>
      <c r="E280" s="30" t="s">
        <v>8488</v>
      </c>
      <c r="F280" s="27" t="s">
        <v>10388</v>
      </c>
      <c r="G280" s="30" t="s">
        <v>10349</v>
      </c>
      <c r="H280" s="30">
        <v>36</v>
      </c>
      <c r="I280" s="30">
        <v>94</v>
      </c>
      <c r="J280" s="30" t="s">
        <v>10385</v>
      </c>
      <c r="K280" s="56"/>
      <c r="L280" s="30" t="s">
        <v>9644</v>
      </c>
      <c r="M280" s="29"/>
      <c r="N280" s="29"/>
      <c r="O280" s="29"/>
      <c r="P280" s="29"/>
      <c r="Q280" s="29"/>
      <c r="R280" s="30" t="s">
        <v>4803</v>
      </c>
      <c r="S280" s="27"/>
      <c r="T280" s="27"/>
      <c r="U280" s="24" t="str">
        <f t="shared" si="29"/>
        <v>KOMATSU S6D95L-1 · ĐK95 (A) </v>
      </c>
    </row>
    <row r="281" ht="35" customHeight="1" spans="1:21">
      <c r="A281" s="51"/>
      <c r="B281" s="52" t="s">
        <v>277</v>
      </c>
      <c r="C281" s="53" t="s">
        <v>10389</v>
      </c>
      <c r="D281" s="52">
        <v>95</v>
      </c>
      <c r="E281" s="52" t="s">
        <v>8488</v>
      </c>
      <c r="F281" s="53" t="s">
        <v>10390</v>
      </c>
      <c r="G281" s="52" t="s">
        <v>10349</v>
      </c>
      <c r="H281" s="52"/>
      <c r="I281" s="52"/>
      <c r="J281" s="52" t="s">
        <v>10391</v>
      </c>
      <c r="K281" s="54"/>
      <c r="L281" s="52" t="s">
        <v>9654</v>
      </c>
      <c r="M281" s="55"/>
      <c r="N281" s="55"/>
      <c r="O281" s="55"/>
      <c r="P281" s="55"/>
      <c r="Q281" s="55"/>
      <c r="R281" s="52" t="s">
        <v>4803</v>
      </c>
      <c r="S281" s="27" t="s">
        <v>10392</v>
      </c>
      <c r="T281" s="27"/>
      <c r="U281" s="24" t="str">
        <f t="shared" si="29"/>
        <v>KOMATSU SAA4D95LE-6A/PC138US-10 · ĐK95 (A) </v>
      </c>
    </row>
    <row r="282" ht="35" customHeight="1" spans="1:21">
      <c r="A282" s="51"/>
      <c r="B282" s="30" t="s">
        <v>277</v>
      </c>
      <c r="C282" s="27" t="s">
        <v>10393</v>
      </c>
      <c r="D282" s="30">
        <v>102</v>
      </c>
      <c r="E282" s="30" t="s">
        <v>8488</v>
      </c>
      <c r="F282" s="27" t="s">
        <v>10394</v>
      </c>
      <c r="G282" s="30" t="s">
        <v>10395</v>
      </c>
      <c r="H282" s="30">
        <v>51.5</v>
      </c>
      <c r="I282" s="30">
        <v>105.4</v>
      </c>
      <c r="J282" s="30" t="s">
        <v>10302</v>
      </c>
      <c r="K282" s="56"/>
      <c r="L282" s="30" t="s">
        <v>9654</v>
      </c>
      <c r="M282" s="29"/>
      <c r="N282" s="29"/>
      <c r="O282" s="29"/>
      <c r="P282" s="29"/>
      <c r="Q282" s="29"/>
      <c r="R282" s="30" t="s">
        <v>4803</v>
      </c>
      <c r="S282" s="27"/>
      <c r="T282" s="27"/>
      <c r="U282" s="24" t="str">
        <f t="shared" si="29"/>
        <v>KOMATSU S4D102/4BT · ĐK102 (A) </v>
      </c>
    </row>
    <row r="283" ht="35" customHeight="1" spans="1:21">
      <c r="A283" s="51"/>
      <c r="B283" s="52" t="s">
        <v>277</v>
      </c>
      <c r="C283" s="53" t="s">
        <v>10396</v>
      </c>
      <c r="D283" s="52">
        <v>105</v>
      </c>
      <c r="E283" s="52" t="s">
        <v>8488</v>
      </c>
      <c r="F283" s="53" t="s">
        <v>10397</v>
      </c>
      <c r="G283" s="52" t="s">
        <v>10398</v>
      </c>
      <c r="H283" s="52">
        <v>55</v>
      </c>
      <c r="I283" s="52">
        <v>120</v>
      </c>
      <c r="J283" s="52" t="s">
        <v>10399</v>
      </c>
      <c r="K283" s="54"/>
      <c r="L283" s="52" t="s">
        <v>9654</v>
      </c>
      <c r="M283" s="55"/>
      <c r="N283" s="55"/>
      <c r="O283" s="55"/>
      <c r="P283" s="55"/>
      <c r="Q283" s="55"/>
      <c r="R283" s="52" t="s">
        <v>4803</v>
      </c>
      <c r="S283" s="27"/>
      <c r="T283" s="27"/>
      <c r="U283" s="24" t="str">
        <f t="shared" si="29"/>
        <v>KOMATSU 4D105-1(ắc 38) · ĐK105 (A) </v>
      </c>
    </row>
    <row r="284" ht="35" customHeight="1" spans="1:21">
      <c r="A284" s="51"/>
      <c r="B284" s="30" t="s">
        <v>277</v>
      </c>
      <c r="C284" s="27" t="s">
        <v>3090</v>
      </c>
      <c r="D284" s="30">
        <v>105</v>
      </c>
      <c r="E284" s="30" t="s">
        <v>8488</v>
      </c>
      <c r="F284" s="27" t="s">
        <v>10400</v>
      </c>
      <c r="G284" s="30" t="s">
        <v>10401</v>
      </c>
      <c r="H284" s="30">
        <v>49</v>
      </c>
      <c r="I284" s="30">
        <v>107.5</v>
      </c>
      <c r="J284" s="30" t="s">
        <v>10026</v>
      </c>
      <c r="K284" s="56"/>
      <c r="L284" s="30" t="s">
        <v>9654</v>
      </c>
      <c r="M284" s="29"/>
      <c r="N284" s="29"/>
      <c r="O284" s="29"/>
      <c r="P284" s="29"/>
      <c r="Q284" s="29"/>
      <c r="R284" s="30" t="s">
        <v>4803</v>
      </c>
      <c r="S284" s="27"/>
      <c r="T284" s="27"/>
      <c r="U284" s="24" t="str">
        <f t="shared" si="29"/>
        <v>KOMATSU 4D105-5 · ĐK105 (A) </v>
      </c>
    </row>
    <row r="285" ht="35" customHeight="1" spans="1:21">
      <c r="A285" s="51"/>
      <c r="B285" s="52" t="s">
        <v>277</v>
      </c>
      <c r="C285" s="53" t="s">
        <v>10402</v>
      </c>
      <c r="D285" s="52">
        <v>105</v>
      </c>
      <c r="E285" s="52" t="s">
        <v>8488</v>
      </c>
      <c r="F285" s="53" t="s">
        <v>10403</v>
      </c>
      <c r="G285" s="52" t="s">
        <v>10401</v>
      </c>
      <c r="H285" s="52">
        <v>49</v>
      </c>
      <c r="I285" s="52">
        <v>108</v>
      </c>
      <c r="J285" s="52" t="s">
        <v>10026</v>
      </c>
      <c r="K285" s="54"/>
      <c r="L285" s="52" t="s">
        <v>9644</v>
      </c>
      <c r="M285" s="55"/>
      <c r="N285" s="55"/>
      <c r="O285" s="55"/>
      <c r="P285" s="55"/>
      <c r="Q285" s="55"/>
      <c r="R285" s="52" t="s">
        <v>4803</v>
      </c>
      <c r="S285" s="27" t="s">
        <v>10404</v>
      </c>
      <c r="T285" s="27"/>
      <c r="U285" s="24" t="str">
        <f t="shared" si="29"/>
        <v>KOMATSU 6D105-2 (bạc thẳng ) · ĐK105 (A) </v>
      </c>
    </row>
    <row r="286" ht="35" customHeight="1" spans="1:21">
      <c r="A286" s="51"/>
      <c r="B286" s="30" t="s">
        <v>277</v>
      </c>
      <c r="C286" s="27" t="s">
        <v>10405</v>
      </c>
      <c r="D286" s="30">
        <v>105</v>
      </c>
      <c r="E286" s="30" t="s">
        <v>8488</v>
      </c>
      <c r="F286" s="27" t="s">
        <v>10406</v>
      </c>
      <c r="G286" s="30" t="s">
        <v>10407</v>
      </c>
      <c r="H286" s="30">
        <v>49</v>
      </c>
      <c r="I286" s="30">
        <v>108</v>
      </c>
      <c r="J286" s="30" t="s">
        <v>10408</v>
      </c>
      <c r="K286" s="56"/>
      <c r="L286" s="30" t="s">
        <v>9654</v>
      </c>
      <c r="M286" s="29"/>
      <c r="N286" s="29"/>
      <c r="O286" s="29"/>
      <c r="P286" s="29"/>
      <c r="Q286" s="29"/>
      <c r="R286" s="30" t="s">
        <v>4803</v>
      </c>
      <c r="S286" s="27"/>
      <c r="T286" s="27"/>
      <c r="U286" s="24" t="str">
        <f t="shared" si="29"/>
        <v>KOMATSU S4D105-1/S6D105-1 ( bạc col) · ĐK105 (A) </v>
      </c>
    </row>
    <row r="287" ht="35" customHeight="1" spans="1:21">
      <c r="A287" s="51"/>
      <c r="B287" s="52" t="s">
        <v>277</v>
      </c>
      <c r="C287" s="53" t="s">
        <v>10409</v>
      </c>
      <c r="D287" s="52">
        <v>105</v>
      </c>
      <c r="E287" s="52" t="s">
        <v>8488</v>
      </c>
      <c r="F287" s="53" t="s">
        <v>10397</v>
      </c>
      <c r="G287" s="52" t="s">
        <v>10398</v>
      </c>
      <c r="H287" s="52">
        <v>50</v>
      </c>
      <c r="I287" s="52">
        <v>107.5</v>
      </c>
      <c r="J287" s="52" t="s">
        <v>10399</v>
      </c>
      <c r="K287" s="54"/>
      <c r="L287" s="52" t="s">
        <v>9654</v>
      </c>
      <c r="M287" s="55"/>
      <c r="N287" s="55"/>
      <c r="O287" s="55"/>
      <c r="P287" s="55"/>
      <c r="Q287" s="55"/>
      <c r="R287" s="52" t="s">
        <v>4803</v>
      </c>
      <c r="S287" s="27" t="s">
        <v>10410</v>
      </c>
      <c r="T287" s="27"/>
      <c r="U287" s="24" t="str">
        <f t="shared" si="29"/>
        <v>KOMATSU S4D105-3 ( ắc 38) · ĐK105 (A) </v>
      </c>
    </row>
    <row r="288" ht="35" customHeight="1" spans="1:21">
      <c r="A288" s="51"/>
      <c r="B288" s="30" t="s">
        <v>277</v>
      </c>
      <c r="C288" s="27" t="s">
        <v>10411</v>
      </c>
      <c r="D288" s="30">
        <v>105</v>
      </c>
      <c r="E288" s="30" t="s">
        <v>8488</v>
      </c>
      <c r="F288" s="27" t="s">
        <v>10214</v>
      </c>
      <c r="G288" s="30" t="s">
        <v>10407</v>
      </c>
      <c r="H288" s="30">
        <v>49</v>
      </c>
      <c r="I288" s="30">
        <v>107.5</v>
      </c>
      <c r="J288" s="30" t="s">
        <v>10408</v>
      </c>
      <c r="K288" s="56"/>
      <c r="L288" s="30" t="s">
        <v>9644</v>
      </c>
      <c r="M288" s="29"/>
      <c r="N288" s="29"/>
      <c r="O288" s="29"/>
      <c r="P288" s="29"/>
      <c r="Q288" s="29"/>
      <c r="R288" s="30" t="s">
        <v>4803</v>
      </c>
      <c r="S288" s="27" t="s">
        <v>10412</v>
      </c>
      <c r="T288" s="27"/>
      <c r="U288" s="24" t="str">
        <f t="shared" si="29"/>
        <v>KOMATSU S6D105-3/4D105-3 · ĐK105 (A) </v>
      </c>
    </row>
    <row r="289" ht="35" customHeight="1" spans="1:21">
      <c r="A289" s="51"/>
      <c r="B289" s="52" t="s">
        <v>277</v>
      </c>
      <c r="C289" s="53" t="s">
        <v>10413</v>
      </c>
      <c r="D289" s="52">
        <v>106</v>
      </c>
      <c r="E289" s="52" t="s">
        <v>8488</v>
      </c>
      <c r="F289" s="53" t="s">
        <v>9694</v>
      </c>
      <c r="G289" s="52" t="s">
        <v>10414</v>
      </c>
      <c r="H289" s="52">
        <v>42.5</v>
      </c>
      <c r="I289" s="52">
        <v>111</v>
      </c>
      <c r="J289" s="52" t="s">
        <v>10415</v>
      </c>
      <c r="K289" s="54"/>
      <c r="L289" s="52" t="s">
        <v>9654</v>
      </c>
      <c r="M289" s="55"/>
      <c r="N289" s="55"/>
      <c r="O289" s="55"/>
      <c r="P289" s="55"/>
      <c r="Q289" s="55"/>
      <c r="R289" s="52" t="s">
        <v>4803</v>
      </c>
      <c r="S289" s="27"/>
      <c r="T289" s="27"/>
      <c r="U289" s="24" t="str">
        <f t="shared" si="29"/>
        <v>KOMATSU 4D106 · ĐK106 (A) </v>
      </c>
    </row>
    <row r="290" ht="35" customHeight="1" spans="1:21">
      <c r="A290" s="51"/>
      <c r="B290" s="30" t="s">
        <v>277</v>
      </c>
      <c r="C290" s="27" t="s">
        <v>10416</v>
      </c>
      <c r="D290" s="30">
        <v>107</v>
      </c>
      <c r="E290" s="30" t="s">
        <v>9676</v>
      </c>
      <c r="F290" s="27" t="s">
        <v>10417</v>
      </c>
      <c r="G290" s="30" t="s">
        <v>10418</v>
      </c>
      <c r="H290" s="30">
        <v>49</v>
      </c>
      <c r="I290" s="30">
        <v>103</v>
      </c>
      <c r="J290" s="30" t="s">
        <v>10419</v>
      </c>
      <c r="K290" s="56"/>
      <c r="L290" s="30" t="s">
        <v>9644</v>
      </c>
      <c r="M290" s="29"/>
      <c r="N290" s="29"/>
      <c r="O290" s="29"/>
      <c r="P290" s="29"/>
      <c r="Q290" s="29"/>
      <c r="R290" s="30" t="s">
        <v>4803</v>
      </c>
      <c r="S290" s="27" t="s">
        <v>10420</v>
      </c>
      <c r="T290" s="27"/>
      <c r="U290" s="24" t="str">
        <f t="shared" si="29"/>
        <v>KOMATSU 6D107 · ĐK107 (A)+(O) </v>
      </c>
    </row>
    <row r="291" ht="35" customHeight="1" spans="1:21">
      <c r="A291" s="51"/>
      <c r="B291" s="52" t="s">
        <v>277</v>
      </c>
      <c r="C291" s="53" t="s">
        <v>3105</v>
      </c>
      <c r="D291" s="52">
        <v>108</v>
      </c>
      <c r="E291" s="52" t="s">
        <v>9676</v>
      </c>
      <c r="F291" s="53" t="s">
        <v>10421</v>
      </c>
      <c r="G291" s="52" t="s">
        <v>10422</v>
      </c>
      <c r="H291" s="52">
        <v>44</v>
      </c>
      <c r="I291" s="52">
        <v>114</v>
      </c>
      <c r="J291" s="52" t="s">
        <v>10423</v>
      </c>
      <c r="K291" s="54"/>
      <c r="L291" s="52" t="s">
        <v>9644</v>
      </c>
      <c r="M291" s="55"/>
      <c r="N291" s="55"/>
      <c r="O291" s="55"/>
      <c r="P291" s="55"/>
      <c r="Q291" s="55"/>
      <c r="R291" s="52" t="s">
        <v>4803</v>
      </c>
      <c r="S291" s="27"/>
      <c r="T291" s="27"/>
      <c r="U291" s="24" t="str">
        <f t="shared" si="29"/>
        <v>KOMATSU S6D108 · ĐK108 (A)+(O) </v>
      </c>
    </row>
    <row r="292" ht="35" customHeight="1" spans="1:21">
      <c r="A292" s="51"/>
      <c r="B292" s="30" t="s">
        <v>277</v>
      </c>
      <c r="C292" s="27" t="s">
        <v>10424</v>
      </c>
      <c r="D292" s="30">
        <v>108</v>
      </c>
      <c r="E292" s="30" t="s">
        <v>8488</v>
      </c>
      <c r="F292" s="27" t="s">
        <v>10425</v>
      </c>
      <c r="G292" s="30" t="s">
        <v>10422</v>
      </c>
      <c r="H292" s="30">
        <v>44</v>
      </c>
      <c r="I292" s="30">
        <v>114</v>
      </c>
      <c r="J292" s="30" t="s">
        <v>10423</v>
      </c>
      <c r="K292" s="56"/>
      <c r="L292" s="30" t="s">
        <v>9644</v>
      </c>
      <c r="M292" s="29"/>
      <c r="N292" s="29"/>
      <c r="O292" s="29"/>
      <c r="P292" s="29"/>
      <c r="Q292" s="29"/>
      <c r="R292" s="30" t="s">
        <v>4803</v>
      </c>
      <c r="S292" s="27" t="s">
        <v>10426</v>
      </c>
      <c r="T292" s="27"/>
      <c r="U292" s="24" t="str">
        <f t="shared" si="29"/>
        <v>KOMATSU S6D108-1 · ĐK108 (A) </v>
      </c>
    </row>
    <row r="293" ht="35" customHeight="1" spans="1:21">
      <c r="A293" s="51"/>
      <c r="B293" s="52" t="s">
        <v>277</v>
      </c>
      <c r="C293" s="53" t="s">
        <v>10427</v>
      </c>
      <c r="D293" s="52">
        <v>110</v>
      </c>
      <c r="E293" s="52" t="s">
        <v>8488</v>
      </c>
      <c r="F293" s="53" t="s">
        <v>10428</v>
      </c>
      <c r="G293" s="52" t="s">
        <v>10429</v>
      </c>
      <c r="H293" s="52">
        <v>49</v>
      </c>
      <c r="I293" s="52">
        <v>116</v>
      </c>
      <c r="J293" s="52" t="s">
        <v>10408</v>
      </c>
      <c r="K293" s="54"/>
      <c r="L293" s="52" t="s">
        <v>9644</v>
      </c>
      <c r="M293" s="55"/>
      <c r="N293" s="55"/>
      <c r="O293" s="55"/>
      <c r="P293" s="55"/>
      <c r="Q293" s="55"/>
      <c r="R293" s="52" t="s">
        <v>4803</v>
      </c>
      <c r="S293" s="27"/>
      <c r="T293" s="27"/>
      <c r="U293" s="24" t="str">
        <f t="shared" si="29"/>
        <v>KOMATSU S6D110 · ĐK110 (A) </v>
      </c>
    </row>
    <row r="294" ht="35" customHeight="1" spans="1:21">
      <c r="A294" s="51"/>
      <c r="B294" s="30" t="s">
        <v>277</v>
      </c>
      <c r="C294" s="27" t="s">
        <v>10430</v>
      </c>
      <c r="D294" s="30">
        <v>110</v>
      </c>
      <c r="E294" s="30" t="s">
        <v>8488</v>
      </c>
      <c r="F294" s="27" t="s">
        <v>10431</v>
      </c>
      <c r="G294" s="30" t="s">
        <v>10429</v>
      </c>
      <c r="H294" s="30">
        <v>49</v>
      </c>
      <c r="I294" s="30">
        <v>116</v>
      </c>
      <c r="J294" s="30" t="s">
        <v>10408</v>
      </c>
      <c r="K294" s="56"/>
      <c r="L294" s="30" t="s">
        <v>9644</v>
      </c>
      <c r="M294" s="29"/>
      <c r="N294" s="29"/>
      <c r="O294" s="29"/>
      <c r="P294" s="29"/>
      <c r="Q294" s="29"/>
      <c r="R294" s="30" t="s">
        <v>4803</v>
      </c>
      <c r="S294" s="27" t="s">
        <v>10432</v>
      </c>
      <c r="T294" s="27"/>
      <c r="U294" s="24" t="str">
        <f t="shared" si="29"/>
        <v>KOMATSU S6D110-1 · ĐK110 (A) </v>
      </c>
    </row>
    <row r="295" ht="35" customHeight="1" spans="1:21">
      <c r="A295" s="51"/>
      <c r="B295" s="52" t="s">
        <v>277</v>
      </c>
      <c r="C295" s="53" t="s">
        <v>10433</v>
      </c>
      <c r="D295" s="52">
        <v>120</v>
      </c>
      <c r="E295" s="52" t="s">
        <v>8488</v>
      </c>
      <c r="F295" s="53" t="s">
        <v>10434</v>
      </c>
      <c r="G295" s="52" t="s">
        <v>10435</v>
      </c>
      <c r="H295" s="52">
        <v>68</v>
      </c>
      <c r="I295" s="52">
        <v>135</v>
      </c>
      <c r="J295" s="52" t="s">
        <v>10436</v>
      </c>
      <c r="K295" s="54"/>
      <c r="L295" s="52" t="s">
        <v>9654</v>
      </c>
      <c r="M295" s="55"/>
      <c r="N295" s="55"/>
      <c r="O295" s="55"/>
      <c r="P295" s="55"/>
      <c r="Q295" s="55"/>
      <c r="R295" s="52" t="s">
        <v>4803</v>
      </c>
      <c r="S295" s="27"/>
      <c r="T295" s="27"/>
      <c r="U295" s="24" t="str">
        <f t="shared" si="29"/>
        <v>KOMATSU 4D120 · ĐK120 (A) </v>
      </c>
    </row>
    <row r="296" ht="35" customHeight="1" spans="1:21">
      <c r="A296" s="51"/>
      <c r="B296" s="30" t="s">
        <v>277</v>
      </c>
      <c r="C296" s="27" t="s">
        <v>10437</v>
      </c>
      <c r="D296" s="30">
        <v>125</v>
      </c>
      <c r="E296" s="30" t="s">
        <v>8488</v>
      </c>
      <c r="F296" s="27" t="s">
        <v>10438</v>
      </c>
      <c r="G296" s="30" t="s">
        <v>10439</v>
      </c>
      <c r="H296" s="30">
        <v>56</v>
      </c>
      <c r="I296" s="30">
        <v>131</v>
      </c>
      <c r="J296" s="30" t="s">
        <v>10440</v>
      </c>
      <c r="K296" s="56"/>
      <c r="L296" s="30" t="s">
        <v>9644</v>
      </c>
      <c r="M296" s="29"/>
      <c r="N296" s="29"/>
      <c r="O296" s="29"/>
      <c r="P296" s="29"/>
      <c r="Q296" s="29"/>
      <c r="R296" s="30" t="s">
        <v>4803</v>
      </c>
      <c r="S296" s="27">
        <v>223550</v>
      </c>
      <c r="T296" s="27"/>
      <c r="U296" s="24" t="str">
        <f t="shared" si="29"/>
        <v>KOMATSU 6D125-1 · ĐK125 (A) </v>
      </c>
    </row>
    <row r="297" ht="35" customHeight="1" spans="1:21">
      <c r="A297" s="51"/>
      <c r="B297" s="52" t="s">
        <v>277</v>
      </c>
      <c r="C297" s="53" t="s">
        <v>10441</v>
      </c>
      <c r="D297" s="52">
        <v>125</v>
      </c>
      <c r="E297" s="52" t="s">
        <v>8488</v>
      </c>
      <c r="F297" s="53" t="s">
        <v>10442</v>
      </c>
      <c r="G297" s="52" t="s">
        <v>10439</v>
      </c>
      <c r="H297" s="52">
        <v>56</v>
      </c>
      <c r="I297" s="52">
        <v>131</v>
      </c>
      <c r="J297" s="52" t="s">
        <v>10440</v>
      </c>
      <c r="K297" s="54"/>
      <c r="L297" s="52" t="s">
        <v>9644</v>
      </c>
      <c r="M297" s="55"/>
      <c r="N297" s="55"/>
      <c r="O297" s="55"/>
      <c r="P297" s="55"/>
      <c r="Q297" s="55"/>
      <c r="R297" s="52" t="s">
        <v>4803</v>
      </c>
      <c r="S297" s="27" t="s">
        <v>10443</v>
      </c>
      <c r="T297" s="27"/>
      <c r="U297" s="24" t="str">
        <f t="shared" si="29"/>
        <v>KOMATSU 6D125-2 · ĐK125 (A) </v>
      </c>
    </row>
    <row r="298" ht="35" customHeight="1" spans="1:21">
      <c r="A298" s="51"/>
      <c r="B298" s="30" t="s">
        <v>277</v>
      </c>
      <c r="C298" s="27" t="s">
        <v>10444</v>
      </c>
      <c r="D298" s="30">
        <v>125</v>
      </c>
      <c r="E298" s="30" t="s">
        <v>8488</v>
      </c>
      <c r="F298" s="27" t="s">
        <v>10445</v>
      </c>
      <c r="G298" s="30" t="s">
        <v>10439</v>
      </c>
      <c r="H298" s="30">
        <v>56</v>
      </c>
      <c r="I298" s="30">
        <v>131</v>
      </c>
      <c r="J298" s="30" t="s">
        <v>10440</v>
      </c>
      <c r="K298" s="56"/>
      <c r="L298" s="30" t="s">
        <v>9644</v>
      </c>
      <c r="M298" s="29"/>
      <c r="N298" s="29"/>
      <c r="O298" s="29"/>
      <c r="P298" s="29"/>
      <c r="Q298" s="29"/>
      <c r="R298" s="30" t="s">
        <v>4803</v>
      </c>
      <c r="S298" s="27" t="s">
        <v>10446</v>
      </c>
      <c r="T298" s="27"/>
      <c r="U298" s="24" t="str">
        <f t="shared" si="29"/>
        <v>KOMATSU 6D125-3 · ĐK125 (A) </v>
      </c>
    </row>
    <row r="299" ht="35" customHeight="1" spans="1:21">
      <c r="A299" s="51"/>
      <c r="B299" s="52" t="s">
        <v>277</v>
      </c>
      <c r="C299" s="53" t="s">
        <v>10447</v>
      </c>
      <c r="D299" s="52">
        <v>125</v>
      </c>
      <c r="E299" s="52" t="s">
        <v>9788</v>
      </c>
      <c r="F299" s="53" t="s">
        <v>10448</v>
      </c>
      <c r="G299" s="52" t="s">
        <v>10224</v>
      </c>
      <c r="H299" s="52">
        <v>56</v>
      </c>
      <c r="I299" s="52">
        <v>122.3</v>
      </c>
      <c r="J299" s="52" t="s">
        <v>10440</v>
      </c>
      <c r="K299" s="54"/>
      <c r="L299" s="52" t="s">
        <v>9644</v>
      </c>
      <c r="M299" s="55"/>
      <c r="N299" s="55"/>
      <c r="O299" s="55"/>
      <c r="P299" s="55"/>
      <c r="Q299" s="55"/>
      <c r="R299" s="52" t="s">
        <v>4803</v>
      </c>
      <c r="S299" s="27"/>
      <c r="T299" s="27"/>
      <c r="U299" s="24" t="str">
        <f t="shared" si="29"/>
        <v>KOMATSU S6D125 · ĐK125 gang </v>
      </c>
    </row>
    <row r="300" ht="35" customHeight="1" spans="1:21">
      <c r="A300" s="51"/>
      <c r="B300" s="30" t="s">
        <v>277</v>
      </c>
      <c r="C300" s="27" t="s">
        <v>10449</v>
      </c>
      <c r="D300" s="30">
        <v>125</v>
      </c>
      <c r="E300" s="30" t="s">
        <v>8488</v>
      </c>
      <c r="F300" s="27" t="s">
        <v>10450</v>
      </c>
      <c r="G300" s="30" t="s">
        <v>10439</v>
      </c>
      <c r="H300" s="30">
        <v>56</v>
      </c>
      <c r="I300" s="30">
        <v>131</v>
      </c>
      <c r="J300" s="30" t="s">
        <v>10440</v>
      </c>
      <c r="K300" s="56"/>
      <c r="L300" s="30" t="s">
        <v>9644</v>
      </c>
      <c r="M300" s="29"/>
      <c r="N300" s="29"/>
      <c r="O300" s="29"/>
      <c r="P300" s="29"/>
      <c r="Q300" s="29"/>
      <c r="R300" s="30" t="s">
        <v>4803</v>
      </c>
      <c r="S300" s="27" t="s">
        <v>10451</v>
      </c>
      <c r="T300" s="27"/>
      <c r="U300" s="24" t="str">
        <f t="shared" si="29"/>
        <v>KOMATSU S6D125-1 · ĐK125 (A) </v>
      </c>
    </row>
    <row r="301" ht="35" customHeight="1" spans="1:21">
      <c r="A301" s="51"/>
      <c r="B301" s="52" t="s">
        <v>277</v>
      </c>
      <c r="C301" s="53" t="s">
        <v>10452</v>
      </c>
      <c r="D301" s="52">
        <v>125</v>
      </c>
      <c r="E301" s="52" t="s">
        <v>9788</v>
      </c>
      <c r="F301" s="53" t="s">
        <v>10448</v>
      </c>
      <c r="G301" s="52" t="s">
        <v>10224</v>
      </c>
      <c r="H301" s="52">
        <v>56</v>
      </c>
      <c r="I301" s="52">
        <v>117</v>
      </c>
      <c r="J301" s="52" t="s">
        <v>10440</v>
      </c>
      <c r="K301" s="54"/>
      <c r="L301" s="52" t="s">
        <v>9644</v>
      </c>
      <c r="M301" s="55"/>
      <c r="N301" s="55"/>
      <c r="O301" s="55"/>
      <c r="P301" s="55"/>
      <c r="Q301" s="55"/>
      <c r="R301" s="52" t="s">
        <v>4803</v>
      </c>
      <c r="S301" s="27" t="s">
        <v>10453</v>
      </c>
      <c r="T301" s="27"/>
      <c r="U301" s="24" t="str">
        <f t="shared" si="29"/>
        <v>KOMATSU S6D125-NEW · ĐK125 gang </v>
      </c>
    </row>
    <row r="302" ht="35" customHeight="1" spans="1:21">
      <c r="A302" s="51"/>
      <c r="B302" s="30" t="s">
        <v>277</v>
      </c>
      <c r="C302" s="27" t="s">
        <v>10454</v>
      </c>
      <c r="D302" s="30">
        <v>125</v>
      </c>
      <c r="E302" s="30" t="s">
        <v>9788</v>
      </c>
      <c r="F302" s="27" t="s">
        <v>10455</v>
      </c>
      <c r="G302" s="30"/>
      <c r="H302" s="30"/>
      <c r="I302" s="30"/>
      <c r="J302" s="30"/>
      <c r="K302" s="56"/>
      <c r="L302" s="30" t="s">
        <v>9644</v>
      </c>
      <c r="M302" s="29"/>
      <c r="N302" s="29"/>
      <c r="O302" s="29"/>
      <c r="P302" s="29"/>
      <c r="Q302" s="29"/>
      <c r="R302" s="30" t="s">
        <v>4803</v>
      </c>
      <c r="S302" s="27"/>
      <c r="T302" s="27"/>
      <c r="U302" s="24" t="str">
        <f t="shared" ref="U302:U365" si="30">IF($C302="","",B302&amp;" "&amp;C302&amp;" · ĐK"&amp;D302&amp;IF(E302=""," "," "&amp;E302)&amp;IF(K302=""," "," - "&amp;K302))</f>
        <v>KOMATSU S6D125E-5 · ĐK125 gang </v>
      </c>
    </row>
    <row r="303" ht="35" customHeight="1" spans="1:21">
      <c r="A303" s="51"/>
      <c r="B303" s="52" t="s">
        <v>277</v>
      </c>
      <c r="C303" s="53" t="s">
        <v>10456</v>
      </c>
      <c r="D303" s="52">
        <v>125</v>
      </c>
      <c r="E303" s="52" t="s">
        <v>9788</v>
      </c>
      <c r="F303" s="53" t="s">
        <v>10457</v>
      </c>
      <c r="G303" s="52" t="s">
        <v>10224</v>
      </c>
      <c r="H303" s="52">
        <v>56</v>
      </c>
      <c r="I303" s="52">
        <v>117</v>
      </c>
      <c r="J303" s="52" t="s">
        <v>10440</v>
      </c>
      <c r="K303" s="54"/>
      <c r="L303" s="52" t="s">
        <v>9644</v>
      </c>
      <c r="M303" s="55"/>
      <c r="N303" s="55"/>
      <c r="O303" s="55"/>
      <c r="P303" s="55"/>
      <c r="Q303" s="55"/>
      <c r="R303" s="52" t="s">
        <v>4803</v>
      </c>
      <c r="S303" s="27" t="s">
        <v>10458</v>
      </c>
      <c r="T303" s="27"/>
      <c r="U303" s="24" t="str">
        <f t="shared" si="30"/>
        <v>KOMATSU SA6D125E-2 · ĐK125 gang </v>
      </c>
    </row>
    <row r="304" ht="35" customHeight="1" spans="1:21">
      <c r="A304" s="51"/>
      <c r="B304" s="30" t="s">
        <v>277</v>
      </c>
      <c r="C304" s="27" t="s">
        <v>10459</v>
      </c>
      <c r="D304" s="30">
        <v>125</v>
      </c>
      <c r="E304" s="30" t="s">
        <v>9788</v>
      </c>
      <c r="F304" s="27" t="s">
        <v>10455</v>
      </c>
      <c r="G304" s="30"/>
      <c r="H304" s="30"/>
      <c r="I304" s="30"/>
      <c r="J304" s="30"/>
      <c r="K304" s="56"/>
      <c r="L304" s="30" t="s">
        <v>9644</v>
      </c>
      <c r="M304" s="29"/>
      <c r="N304" s="29"/>
      <c r="O304" s="29"/>
      <c r="P304" s="29"/>
      <c r="Q304" s="29"/>
      <c r="R304" s="30" t="s">
        <v>4803</v>
      </c>
      <c r="S304" s="27"/>
      <c r="T304" s="27"/>
      <c r="U304" s="24" t="str">
        <f t="shared" si="30"/>
        <v>KOMATSU SAA6D125E-3 · ĐK125 gang </v>
      </c>
    </row>
    <row r="305" ht="35" customHeight="1" spans="1:21">
      <c r="A305" s="51"/>
      <c r="B305" s="52" t="s">
        <v>277</v>
      </c>
      <c r="C305" s="53" t="s">
        <v>10460</v>
      </c>
      <c r="D305" s="52">
        <v>125</v>
      </c>
      <c r="E305" s="52" t="s">
        <v>9788</v>
      </c>
      <c r="F305" s="53" t="s">
        <v>10455</v>
      </c>
      <c r="G305" s="52"/>
      <c r="H305" s="52"/>
      <c r="I305" s="52"/>
      <c r="J305" s="52"/>
      <c r="K305" s="54"/>
      <c r="L305" s="52" t="s">
        <v>9644</v>
      </c>
      <c r="M305" s="55"/>
      <c r="N305" s="55"/>
      <c r="O305" s="55"/>
      <c r="P305" s="55"/>
      <c r="Q305" s="55"/>
      <c r="R305" s="52" t="s">
        <v>4803</v>
      </c>
      <c r="S305" s="27" t="s">
        <v>10461</v>
      </c>
      <c r="T305" s="27"/>
      <c r="U305" s="24" t="str">
        <f t="shared" si="30"/>
        <v>KOMATSU SAA6D125E-6/7 · ĐK125 gang </v>
      </c>
    </row>
    <row r="306" ht="35" customHeight="1" spans="1:21">
      <c r="A306" s="51"/>
      <c r="B306" s="30" t="s">
        <v>277</v>
      </c>
      <c r="C306" s="27" t="s">
        <v>10462</v>
      </c>
      <c r="D306" s="30">
        <v>130</v>
      </c>
      <c r="E306" s="30" t="s">
        <v>8488</v>
      </c>
      <c r="F306" s="27" t="s">
        <v>10434</v>
      </c>
      <c r="G306" s="30" t="s">
        <v>10435</v>
      </c>
      <c r="H306" s="30">
        <v>68</v>
      </c>
      <c r="I306" s="30">
        <v>135</v>
      </c>
      <c r="J306" s="30" t="s">
        <v>10436</v>
      </c>
      <c r="K306" s="56"/>
      <c r="L306" s="30" t="s">
        <v>9654</v>
      </c>
      <c r="M306" s="29"/>
      <c r="N306" s="29"/>
      <c r="O306" s="29"/>
      <c r="P306" s="29"/>
      <c r="Q306" s="29"/>
      <c r="R306" s="30" t="s">
        <v>4803</v>
      </c>
      <c r="S306" s="27" t="s">
        <v>10463</v>
      </c>
      <c r="T306" s="27"/>
      <c r="U306" s="24" t="str">
        <f t="shared" si="30"/>
        <v>KOMATSU 4D130 · ĐK130 (A) </v>
      </c>
    </row>
    <row r="307" ht="35" customHeight="1" spans="1:21">
      <c r="A307" s="51"/>
      <c r="B307" s="52" t="s">
        <v>277</v>
      </c>
      <c r="C307" s="53" t="s">
        <v>10464</v>
      </c>
      <c r="D307" s="52">
        <v>140</v>
      </c>
      <c r="E307" s="52" t="s">
        <v>9788</v>
      </c>
      <c r="F307" s="53" t="s">
        <v>10465</v>
      </c>
      <c r="G307" s="52" t="s">
        <v>10466</v>
      </c>
      <c r="H307" s="52">
        <v>59</v>
      </c>
      <c r="I307" s="52">
        <v>125</v>
      </c>
      <c r="J307" s="52" t="s">
        <v>10440</v>
      </c>
      <c r="K307" s="54"/>
      <c r="L307" s="52" t="s">
        <v>9644</v>
      </c>
      <c r="M307" s="55"/>
      <c r="N307" s="55"/>
      <c r="O307" s="55"/>
      <c r="P307" s="55"/>
      <c r="Q307" s="55"/>
      <c r="R307" s="52" t="s">
        <v>4803</v>
      </c>
      <c r="S307" s="27" t="s">
        <v>10467</v>
      </c>
      <c r="T307" s="27"/>
      <c r="U307" s="24" t="str">
        <f t="shared" si="30"/>
        <v>KOMATSU 6D140 /SAA6D140E-2 · ĐK140 gang </v>
      </c>
    </row>
    <row r="308" ht="35" customHeight="1" spans="1:21">
      <c r="A308" s="51"/>
      <c r="B308" s="30" t="s">
        <v>277</v>
      </c>
      <c r="C308" s="27" t="s">
        <v>10468</v>
      </c>
      <c r="D308" s="30">
        <v>140</v>
      </c>
      <c r="E308" s="30" t="s">
        <v>9788</v>
      </c>
      <c r="F308" s="27" t="s">
        <v>10469</v>
      </c>
      <c r="G308" s="30" t="s">
        <v>10466</v>
      </c>
      <c r="H308" s="30">
        <v>59</v>
      </c>
      <c r="I308" s="30">
        <v>130</v>
      </c>
      <c r="J308" s="30" t="s">
        <v>10440</v>
      </c>
      <c r="K308" s="56"/>
      <c r="L308" s="30" t="s">
        <v>9644</v>
      </c>
      <c r="M308" s="29"/>
      <c r="N308" s="29"/>
      <c r="O308" s="29"/>
      <c r="P308" s="29"/>
      <c r="Q308" s="29"/>
      <c r="R308" s="30" t="s">
        <v>4803</v>
      </c>
      <c r="S308" s="27"/>
      <c r="T308" s="27"/>
      <c r="U308" s="24" t="str">
        <f t="shared" si="30"/>
        <v>KOMATSU S6D140 · ĐK140 gang </v>
      </c>
    </row>
    <row r="309" ht="35" customHeight="1" spans="1:21">
      <c r="A309" s="51"/>
      <c r="B309" s="52" t="s">
        <v>277</v>
      </c>
      <c r="C309" s="53" t="s">
        <v>10470</v>
      </c>
      <c r="D309" s="52">
        <v>140</v>
      </c>
      <c r="E309" s="52" t="s">
        <v>9788</v>
      </c>
      <c r="F309" s="53" t="s">
        <v>10471</v>
      </c>
      <c r="G309" s="52" t="s">
        <v>10466</v>
      </c>
      <c r="H309" s="52">
        <v>59.3</v>
      </c>
      <c r="I309" s="52">
        <v>125</v>
      </c>
      <c r="J309" s="52" t="s">
        <v>10472</v>
      </c>
      <c r="K309" s="54"/>
      <c r="L309" s="52" t="s">
        <v>9644</v>
      </c>
      <c r="M309" s="55"/>
      <c r="N309" s="55"/>
      <c r="O309" s="55"/>
      <c r="P309" s="55"/>
      <c r="Q309" s="55"/>
      <c r="R309" s="52" t="s">
        <v>4803</v>
      </c>
      <c r="S309" s="27"/>
      <c r="T309" s="27"/>
      <c r="U309" s="24" t="str">
        <f t="shared" si="30"/>
        <v>KOMATSU S6D140 - gang SAA6D140E-5 · ĐK140 gang </v>
      </c>
    </row>
    <row r="310" ht="35" customHeight="1" spans="1:21">
      <c r="A310" s="51"/>
      <c r="B310" s="30" t="s">
        <v>277</v>
      </c>
      <c r="C310" s="27" t="s">
        <v>10473</v>
      </c>
      <c r="D310" s="30">
        <v>140</v>
      </c>
      <c r="E310" s="30" t="s">
        <v>9788</v>
      </c>
      <c r="F310" s="27" t="s">
        <v>10474</v>
      </c>
      <c r="G310" s="30" t="s">
        <v>10466</v>
      </c>
      <c r="H310" s="30">
        <v>59.3</v>
      </c>
      <c r="I310" s="30">
        <v>125</v>
      </c>
      <c r="J310" s="30"/>
      <c r="K310" s="56"/>
      <c r="L310" s="30" t="s">
        <v>9644</v>
      </c>
      <c r="M310" s="29"/>
      <c r="N310" s="29"/>
      <c r="O310" s="29"/>
      <c r="P310" s="29"/>
      <c r="Q310" s="29"/>
      <c r="R310" s="30" t="s">
        <v>4803</v>
      </c>
      <c r="S310" s="27"/>
      <c r="T310" s="27"/>
      <c r="U310" s="24" t="str">
        <f t="shared" si="30"/>
        <v>KOMATSU S6D140 - gang SAA6D140E-6/7 · ĐK140 gang </v>
      </c>
    </row>
    <row r="311" ht="35" customHeight="1" spans="1:21">
      <c r="A311" s="51"/>
      <c r="B311" s="52" t="s">
        <v>277</v>
      </c>
      <c r="C311" s="53" t="s">
        <v>10473</v>
      </c>
      <c r="D311" s="52">
        <v>140</v>
      </c>
      <c r="E311" s="52" t="s">
        <v>9788</v>
      </c>
      <c r="F311" s="53" t="s">
        <v>10475</v>
      </c>
      <c r="G311" s="52" t="s">
        <v>10466</v>
      </c>
      <c r="H311" s="52">
        <v>59.3</v>
      </c>
      <c r="I311" s="52">
        <v>125</v>
      </c>
      <c r="J311" s="52"/>
      <c r="K311" s="54"/>
      <c r="L311" s="52" t="s">
        <v>9644</v>
      </c>
      <c r="M311" s="55"/>
      <c r="N311" s="55"/>
      <c r="O311" s="55"/>
      <c r="P311" s="55"/>
      <c r="Q311" s="55"/>
      <c r="R311" s="52" t="s">
        <v>4803</v>
      </c>
      <c r="S311" s="27" t="s">
        <v>10476</v>
      </c>
      <c r="T311" s="27"/>
      <c r="U311" s="24" t="str">
        <f t="shared" si="30"/>
        <v>KOMATSU S6D140 - gang SAA6D140E-6/7 · ĐK140 gang </v>
      </c>
    </row>
    <row r="312" ht="35" customHeight="1" spans="1:21">
      <c r="A312" s="51"/>
      <c r="B312" s="30" t="s">
        <v>277</v>
      </c>
      <c r="C312" s="27" t="s">
        <v>10477</v>
      </c>
      <c r="D312" s="30">
        <v>140</v>
      </c>
      <c r="E312" s="30" t="s">
        <v>9788</v>
      </c>
      <c r="F312" s="27" t="s">
        <v>10478</v>
      </c>
      <c r="G312" s="30" t="s">
        <v>10466</v>
      </c>
      <c r="H312" s="30">
        <v>59</v>
      </c>
      <c r="I312" s="30">
        <v>125</v>
      </c>
      <c r="J312" s="30" t="s">
        <v>10440</v>
      </c>
      <c r="K312" s="56"/>
      <c r="L312" s="30" t="s">
        <v>9644</v>
      </c>
      <c r="M312" s="29"/>
      <c r="N312" s="29"/>
      <c r="O312" s="29"/>
      <c r="P312" s="29"/>
      <c r="Q312" s="29"/>
      <c r="R312" s="30" t="s">
        <v>4803</v>
      </c>
      <c r="S312" s="27"/>
      <c r="T312" s="27"/>
      <c r="U312" s="24" t="str">
        <f t="shared" si="30"/>
        <v>KOMATSU SA6D140 · ĐK140 gang </v>
      </c>
    </row>
    <row r="313" ht="35" customHeight="1" spans="1:21">
      <c r="A313" s="51"/>
      <c r="B313" s="52" t="s">
        <v>277</v>
      </c>
      <c r="C313" s="53" t="s">
        <v>10479</v>
      </c>
      <c r="D313" s="52">
        <v>140</v>
      </c>
      <c r="E313" s="52" t="s">
        <v>9788</v>
      </c>
      <c r="F313" s="53" t="s">
        <v>10480</v>
      </c>
      <c r="G313" s="52" t="s">
        <v>10466</v>
      </c>
      <c r="H313" s="52">
        <v>59.3</v>
      </c>
      <c r="I313" s="52">
        <v>125</v>
      </c>
      <c r="J313" s="52" t="s">
        <v>10440</v>
      </c>
      <c r="K313" s="54"/>
      <c r="L313" s="52" t="s">
        <v>24</v>
      </c>
      <c r="M313" s="55"/>
      <c r="N313" s="55"/>
      <c r="O313" s="55"/>
      <c r="P313" s="55"/>
      <c r="Q313" s="55"/>
      <c r="R313" s="52" t="s">
        <v>4803</v>
      </c>
      <c r="S313" s="27"/>
      <c r="T313" s="27"/>
      <c r="U313" s="24" t="str">
        <f t="shared" si="30"/>
        <v>KOMATSU SAA12V140ZE-2 · ĐK140 gang </v>
      </c>
    </row>
    <row r="314" ht="35" customHeight="1" spans="1:21">
      <c r="A314" s="51"/>
      <c r="B314" s="30" t="s">
        <v>277</v>
      </c>
      <c r="C314" s="27" t="s">
        <v>10481</v>
      </c>
      <c r="D314" s="30">
        <v>140</v>
      </c>
      <c r="E314" s="30" t="s">
        <v>9788</v>
      </c>
      <c r="F314" s="27" t="s">
        <v>10471</v>
      </c>
      <c r="G314" s="30" t="s">
        <v>10466</v>
      </c>
      <c r="H314" s="30">
        <v>59.3</v>
      </c>
      <c r="I314" s="30">
        <v>125</v>
      </c>
      <c r="J314" s="30" t="s">
        <v>10472</v>
      </c>
      <c r="K314" s="56"/>
      <c r="L314" s="30" t="s">
        <v>10482</v>
      </c>
      <c r="M314" s="29"/>
      <c r="N314" s="29"/>
      <c r="O314" s="29"/>
      <c r="P314" s="29"/>
      <c r="Q314" s="29"/>
      <c r="R314" s="30" t="s">
        <v>4803</v>
      </c>
      <c r="S314" s="27"/>
      <c r="T314" s="27"/>
      <c r="U314" s="24" t="str">
        <f t="shared" si="30"/>
        <v>KOMATSU SAA6D140E-3 / 12V140E-3 gang · ĐK140 gang </v>
      </c>
    </row>
    <row r="315" ht="35" customHeight="1" spans="1:21">
      <c r="A315" s="51"/>
      <c r="B315" s="52" t="s">
        <v>277</v>
      </c>
      <c r="C315" s="53" t="s">
        <v>10483</v>
      </c>
      <c r="D315" s="52">
        <v>155</v>
      </c>
      <c r="E315" s="52" t="s">
        <v>8488</v>
      </c>
      <c r="F315" s="53" t="s">
        <v>10484</v>
      </c>
      <c r="G315" s="52" t="s">
        <v>10485</v>
      </c>
      <c r="H315" s="52">
        <v>75</v>
      </c>
      <c r="I315" s="52">
        <v>170</v>
      </c>
      <c r="J315" s="52" t="s">
        <v>10486</v>
      </c>
      <c r="K315" s="54"/>
      <c r="L315" s="52" t="s">
        <v>9644</v>
      </c>
      <c r="M315" s="55"/>
      <c r="N315" s="55"/>
      <c r="O315" s="55"/>
      <c r="P315" s="55"/>
      <c r="Q315" s="55"/>
      <c r="R315" s="52" t="s">
        <v>4803</v>
      </c>
      <c r="S315" s="27"/>
      <c r="T315" s="27"/>
      <c r="U315" s="24" t="str">
        <f t="shared" si="30"/>
        <v>KOMATSU S6D155 · ĐK155 (A) </v>
      </c>
    </row>
    <row r="316" ht="35" customHeight="1" spans="1:21">
      <c r="A316" s="51"/>
      <c r="B316" s="30" t="s">
        <v>277</v>
      </c>
      <c r="C316" s="27" t="s">
        <v>10487</v>
      </c>
      <c r="D316" s="30">
        <v>170</v>
      </c>
      <c r="E316" s="30" t="s">
        <v>9788</v>
      </c>
      <c r="F316" s="27" t="s">
        <v>10488</v>
      </c>
      <c r="G316" s="30" t="s">
        <v>10489</v>
      </c>
      <c r="H316" s="30">
        <v>87</v>
      </c>
      <c r="I316" s="30">
        <v>176</v>
      </c>
      <c r="J316" s="30" t="s">
        <v>10490</v>
      </c>
      <c r="K316" s="56"/>
      <c r="L316" s="30" t="s">
        <v>9644</v>
      </c>
      <c r="M316" s="29"/>
      <c r="N316" s="29"/>
      <c r="O316" s="29"/>
      <c r="P316" s="29"/>
      <c r="Q316" s="29"/>
      <c r="R316" s="30" t="s">
        <v>4803</v>
      </c>
      <c r="S316" s="27"/>
      <c r="T316" s="27"/>
      <c r="U316" s="24" t="str">
        <f t="shared" si="30"/>
        <v>KOMATSU S6D170-1 · ĐK170 gang </v>
      </c>
    </row>
    <row r="317" ht="35" customHeight="1" spans="1:21">
      <c r="A317" s="51"/>
      <c r="B317" s="52" t="s">
        <v>277</v>
      </c>
      <c r="C317" s="53" t="s">
        <v>10491</v>
      </c>
      <c r="D317" s="52">
        <v>170</v>
      </c>
      <c r="E317" s="52" t="s">
        <v>9788</v>
      </c>
      <c r="F317" s="53" t="s">
        <v>10492</v>
      </c>
      <c r="G317" s="52" t="s">
        <v>10489</v>
      </c>
      <c r="H317" s="52">
        <v>66</v>
      </c>
      <c r="I317" s="52">
        <v>147</v>
      </c>
      <c r="J317" s="52" t="s">
        <v>10493</v>
      </c>
      <c r="K317" s="54"/>
      <c r="L317" s="52" t="s">
        <v>9644</v>
      </c>
      <c r="M317" s="55"/>
      <c r="N317" s="55"/>
      <c r="O317" s="55"/>
      <c r="P317" s="55"/>
      <c r="Q317" s="55"/>
      <c r="R317" s="52" t="s">
        <v>4803</v>
      </c>
      <c r="S317" s="27"/>
      <c r="T317" s="27"/>
      <c r="U317" s="24" t="str">
        <f t="shared" si="30"/>
        <v>KOMATSU S6D170-2 · ĐK170 gang </v>
      </c>
    </row>
    <row r="318" ht="35" customHeight="1" spans="1:21">
      <c r="A318" s="51"/>
      <c r="B318" s="30" t="s">
        <v>277</v>
      </c>
      <c r="C318" s="27" t="s">
        <v>10494</v>
      </c>
      <c r="D318" s="30">
        <v>170</v>
      </c>
      <c r="E318" s="30" t="s">
        <v>9676</v>
      </c>
      <c r="F318" s="27" t="s">
        <v>10492</v>
      </c>
      <c r="G318" s="30" t="s">
        <v>10495</v>
      </c>
      <c r="H318" s="30">
        <v>86</v>
      </c>
      <c r="I318" s="30">
        <v>195.5</v>
      </c>
      <c r="J318" s="30" t="s">
        <v>10496</v>
      </c>
      <c r="K318" s="56"/>
      <c r="L318" s="30" t="s">
        <v>9644</v>
      </c>
      <c r="M318" s="29"/>
      <c r="N318" s="29"/>
      <c r="O318" s="29"/>
      <c r="P318" s="29"/>
      <c r="Q318" s="29"/>
      <c r="R318" s="30" t="s">
        <v>4803</v>
      </c>
      <c r="S318" s="27"/>
      <c r="T318" s="27"/>
      <c r="U318" s="24" t="str">
        <f t="shared" si="30"/>
        <v>KOMATSU S6D170-3 · ĐK170 (A)+(O) </v>
      </c>
    </row>
    <row r="319" ht="35" customHeight="1" spans="1:21">
      <c r="A319" s="48"/>
      <c r="B319" s="28" t="s">
        <v>10497</v>
      </c>
      <c r="C319" s="48"/>
      <c r="D319" s="48"/>
      <c r="E319" s="48"/>
      <c r="F319" s="48"/>
      <c r="G319" s="48"/>
      <c r="H319" s="48"/>
      <c r="I319" s="48"/>
      <c r="J319" s="48"/>
      <c r="K319" s="49"/>
      <c r="L319" s="48"/>
      <c r="M319" s="48"/>
      <c r="N319" s="48"/>
      <c r="O319" s="48"/>
      <c r="P319" s="48"/>
      <c r="Q319" s="48"/>
      <c r="R319" s="48"/>
      <c r="S319" s="50"/>
      <c r="T319" s="27"/>
      <c r="U319" s="24" t="str">
        <f t="shared" si="30"/>
        <v/>
      </c>
    </row>
    <row r="320" ht="35" customHeight="1" spans="1:21">
      <c r="A320" s="51"/>
      <c r="B320" s="30" t="s">
        <v>329</v>
      </c>
      <c r="C320" s="27" t="s">
        <v>10498</v>
      </c>
      <c r="D320" s="30">
        <v>70</v>
      </c>
      <c r="E320" s="30"/>
      <c r="F320" s="27" t="s">
        <v>10499</v>
      </c>
      <c r="G320" s="30">
        <v>18</v>
      </c>
      <c r="H320" s="30">
        <v>24.5</v>
      </c>
      <c r="I320" s="30">
        <v>64.5</v>
      </c>
      <c r="J320" s="30"/>
      <c r="K320" s="56"/>
      <c r="L320" s="30" t="s">
        <v>24</v>
      </c>
      <c r="M320" s="29"/>
      <c r="N320" s="29"/>
      <c r="O320" s="29"/>
      <c r="P320" s="29"/>
      <c r="Q320" s="29"/>
      <c r="R320" s="30" t="s">
        <v>4803</v>
      </c>
      <c r="S320" s="27"/>
      <c r="T320" s="27"/>
      <c r="U320" s="24" t="str">
        <f t="shared" si="30"/>
        <v>MITSUBISHI K3C · ĐK70  </v>
      </c>
    </row>
    <row r="321" ht="35" customHeight="1" spans="1:21">
      <c r="A321" s="51"/>
      <c r="B321" s="52" t="s">
        <v>329</v>
      </c>
      <c r="C321" s="53" t="s">
        <v>10500</v>
      </c>
      <c r="D321" s="52">
        <v>73</v>
      </c>
      <c r="E321" s="52"/>
      <c r="F321" s="53"/>
      <c r="G321" s="52"/>
      <c r="H321" s="52"/>
      <c r="I321" s="52"/>
      <c r="J321" s="52"/>
      <c r="K321" s="54"/>
      <c r="L321" s="52" t="s">
        <v>9654</v>
      </c>
      <c r="M321" s="55"/>
      <c r="N321" s="55"/>
      <c r="O321" s="55"/>
      <c r="P321" s="55"/>
      <c r="Q321" s="55"/>
      <c r="R321" s="52" t="s">
        <v>4803</v>
      </c>
      <c r="S321" s="27"/>
      <c r="T321" s="27"/>
      <c r="U321" s="24" t="str">
        <f t="shared" si="30"/>
        <v>MITSUBISHI K4D · ĐK73  </v>
      </c>
    </row>
    <row r="322" ht="35" customHeight="1" spans="1:21">
      <c r="A322" s="51"/>
      <c r="B322" s="30" t="s">
        <v>329</v>
      </c>
      <c r="C322" s="27" t="s">
        <v>10501</v>
      </c>
      <c r="D322" s="30">
        <v>76</v>
      </c>
      <c r="E322" s="30" t="s">
        <v>9647</v>
      </c>
      <c r="F322" s="27" t="s">
        <v>10297</v>
      </c>
      <c r="G322" s="30" t="s">
        <v>10502</v>
      </c>
      <c r="H322" s="30">
        <v>28</v>
      </c>
      <c r="I322" s="30">
        <v>72</v>
      </c>
      <c r="J322" s="30" t="s">
        <v>10503</v>
      </c>
      <c r="K322" s="56"/>
      <c r="L322" s="30" t="s">
        <v>9654</v>
      </c>
      <c r="M322" s="29"/>
      <c r="N322" s="29"/>
      <c r="O322" s="29"/>
      <c r="P322" s="29"/>
      <c r="Q322" s="29"/>
      <c r="R322" s="30" t="s">
        <v>4803</v>
      </c>
      <c r="S322" s="27"/>
      <c r="T322" s="27"/>
      <c r="U322" s="24" t="str">
        <f t="shared" si="30"/>
        <v>MITSUBISHI K4E · ĐK76 0 kiềng gang </v>
      </c>
    </row>
    <row r="323" ht="35" customHeight="1" spans="1:21">
      <c r="A323" s="51"/>
      <c r="B323" s="52" t="s">
        <v>329</v>
      </c>
      <c r="C323" s="53" t="s">
        <v>10504</v>
      </c>
      <c r="D323" s="52">
        <v>76</v>
      </c>
      <c r="E323" s="52" t="s">
        <v>9647</v>
      </c>
      <c r="F323" s="53" t="s">
        <v>10505</v>
      </c>
      <c r="G323" s="52" t="s">
        <v>10502</v>
      </c>
      <c r="H323" s="52">
        <v>28</v>
      </c>
      <c r="I323" s="52">
        <v>72</v>
      </c>
      <c r="J323" s="52" t="s">
        <v>10503</v>
      </c>
      <c r="K323" s="54"/>
      <c r="L323" s="52" t="s">
        <v>9654</v>
      </c>
      <c r="M323" s="55"/>
      <c r="N323" s="55"/>
      <c r="O323" s="55"/>
      <c r="P323" s="55"/>
      <c r="Q323" s="55"/>
      <c r="R323" s="52" t="s">
        <v>4803</v>
      </c>
      <c r="S323" s="27"/>
      <c r="T323" s="27"/>
      <c r="U323" s="24" t="str">
        <f t="shared" si="30"/>
        <v>MITSUBISHI K4E-1 · ĐK76 0 kiềng gang </v>
      </c>
    </row>
    <row r="324" ht="35" customHeight="1" spans="1:21">
      <c r="A324" s="51"/>
      <c r="B324" s="30" t="s">
        <v>329</v>
      </c>
      <c r="C324" s="27" t="s">
        <v>10506</v>
      </c>
      <c r="D324" s="30">
        <v>78</v>
      </c>
      <c r="E324" s="30"/>
      <c r="F324" s="27" t="s">
        <v>10507</v>
      </c>
      <c r="G324" s="30">
        <v>23</v>
      </c>
      <c r="H324" s="30">
        <v>27.5</v>
      </c>
      <c r="I324" s="30">
        <v>72</v>
      </c>
      <c r="J324" s="30" t="s">
        <v>10503</v>
      </c>
      <c r="K324" s="56"/>
      <c r="L324" s="30" t="s">
        <v>9654</v>
      </c>
      <c r="M324" s="29"/>
      <c r="N324" s="29"/>
      <c r="O324" s="29"/>
      <c r="P324" s="29"/>
      <c r="Q324" s="29"/>
      <c r="R324" s="30" t="s">
        <v>4803</v>
      </c>
      <c r="S324" s="27"/>
      <c r="T324" s="27"/>
      <c r="U324" s="24" t="str">
        <f t="shared" si="30"/>
        <v>MITSUBISHI K4F · ĐK78  </v>
      </c>
    </row>
    <row r="325" ht="35" customHeight="1" spans="1:21">
      <c r="A325" s="51"/>
      <c r="B325" s="52" t="s">
        <v>329</v>
      </c>
      <c r="C325" s="53" t="s">
        <v>10508</v>
      </c>
      <c r="D325" s="52">
        <v>78</v>
      </c>
      <c r="E325" s="52"/>
      <c r="F325" s="53" t="s">
        <v>10507</v>
      </c>
      <c r="G325" s="52">
        <v>27</v>
      </c>
      <c r="H325" s="52">
        <v>29.5</v>
      </c>
      <c r="I325" s="52">
        <v>72</v>
      </c>
      <c r="J325" s="52" t="s">
        <v>10503</v>
      </c>
      <c r="K325" s="54"/>
      <c r="L325" s="52" t="s">
        <v>9654</v>
      </c>
      <c r="M325" s="55"/>
      <c r="N325" s="55"/>
      <c r="O325" s="55"/>
      <c r="P325" s="55"/>
      <c r="Q325" s="55"/>
      <c r="R325" s="52" t="s">
        <v>4803</v>
      </c>
      <c r="S325" s="27" t="s">
        <v>10509</v>
      </c>
      <c r="T325" s="27"/>
      <c r="U325" s="24" t="str">
        <f t="shared" si="30"/>
        <v>MITSUBISHI K4F-1 · ĐK78  </v>
      </c>
    </row>
    <row r="326" ht="35" customHeight="1" spans="1:21">
      <c r="A326" s="51"/>
      <c r="B326" s="30" t="s">
        <v>329</v>
      </c>
      <c r="C326" s="27" t="s">
        <v>10510</v>
      </c>
      <c r="D326" s="30">
        <v>78</v>
      </c>
      <c r="E326" s="30"/>
      <c r="F326" s="27" t="s">
        <v>10511</v>
      </c>
      <c r="G326" s="30">
        <v>23</v>
      </c>
      <c r="H326" s="30">
        <v>28</v>
      </c>
      <c r="I326" s="30">
        <v>73</v>
      </c>
      <c r="J326" s="30" t="s">
        <v>10503</v>
      </c>
      <c r="K326" s="56"/>
      <c r="L326" s="30" t="s">
        <v>9654</v>
      </c>
      <c r="M326" s="29"/>
      <c r="N326" s="29"/>
      <c r="O326" s="29"/>
      <c r="P326" s="29"/>
      <c r="Q326" s="29"/>
      <c r="R326" s="30" t="s">
        <v>4803</v>
      </c>
      <c r="S326" s="27"/>
      <c r="T326" s="27"/>
      <c r="U326" s="24" t="str">
        <f t="shared" si="30"/>
        <v>MITSUBISHI S4L / S3L · ĐK78  </v>
      </c>
    </row>
    <row r="327" ht="35" customHeight="1" spans="1:21">
      <c r="A327" s="51"/>
      <c r="B327" s="52" t="s">
        <v>329</v>
      </c>
      <c r="C327" s="53" t="s">
        <v>3183</v>
      </c>
      <c r="D327" s="52">
        <v>84</v>
      </c>
      <c r="E327" s="52" t="s">
        <v>8488</v>
      </c>
      <c r="F327" s="53" t="s">
        <v>10512</v>
      </c>
      <c r="G327" s="52" t="s">
        <v>10513</v>
      </c>
      <c r="H327" s="52">
        <v>33</v>
      </c>
      <c r="I327" s="52">
        <v>92</v>
      </c>
      <c r="J327" s="52" t="s">
        <v>9666</v>
      </c>
      <c r="K327" s="54"/>
      <c r="L327" s="52" t="s">
        <v>9654</v>
      </c>
      <c r="M327" s="55"/>
      <c r="N327" s="55"/>
      <c r="O327" s="55"/>
      <c r="P327" s="55"/>
      <c r="Q327" s="55"/>
      <c r="R327" s="52" t="s">
        <v>4803</v>
      </c>
      <c r="S327" s="27"/>
      <c r="T327" s="27"/>
      <c r="U327" s="24" t="str">
        <f t="shared" si="30"/>
        <v>MITSUBISHI 4DQ5 · ĐK84 (A) </v>
      </c>
    </row>
    <row r="328" ht="35" customHeight="1" spans="1:21">
      <c r="A328" s="51"/>
      <c r="B328" s="30" t="s">
        <v>329</v>
      </c>
      <c r="C328" s="27" t="s">
        <v>5647</v>
      </c>
      <c r="D328" s="30">
        <v>84</v>
      </c>
      <c r="E328" s="30"/>
      <c r="F328" s="27" t="s">
        <v>10514</v>
      </c>
      <c r="G328" s="30"/>
      <c r="H328" s="30"/>
      <c r="I328" s="30"/>
      <c r="J328" s="30"/>
      <c r="K328" s="56"/>
      <c r="L328" s="30" t="s">
        <v>9654</v>
      </c>
      <c r="M328" s="29"/>
      <c r="N328" s="29"/>
      <c r="O328" s="29"/>
      <c r="P328" s="29"/>
      <c r="Q328" s="29"/>
      <c r="R328" s="30" t="s">
        <v>4803</v>
      </c>
      <c r="S328" s="27" t="s">
        <v>10515</v>
      </c>
      <c r="T328" s="27"/>
      <c r="U328" s="24" t="str">
        <f t="shared" si="30"/>
        <v>MITSUBISHI D4HA · ĐK84  </v>
      </c>
    </row>
    <row r="329" ht="35" customHeight="1" spans="1:21">
      <c r="A329" s="51"/>
      <c r="B329" s="52" t="s">
        <v>329</v>
      </c>
      <c r="C329" s="53" t="s">
        <v>10516</v>
      </c>
      <c r="D329" s="52">
        <v>84</v>
      </c>
      <c r="E329" s="52" t="s">
        <v>9647</v>
      </c>
      <c r="F329" s="53" t="s">
        <v>10517</v>
      </c>
      <c r="G329" s="52" t="s">
        <v>9867</v>
      </c>
      <c r="H329" s="52">
        <v>33</v>
      </c>
      <c r="I329" s="52">
        <v>83.5</v>
      </c>
      <c r="J329" s="52" t="s">
        <v>10503</v>
      </c>
      <c r="K329" s="54"/>
      <c r="L329" s="52" t="s">
        <v>9654</v>
      </c>
      <c r="M329" s="55"/>
      <c r="N329" s="55"/>
      <c r="O329" s="55"/>
      <c r="P329" s="55"/>
      <c r="Q329" s="55"/>
      <c r="R329" s="52" t="s">
        <v>4803</v>
      </c>
      <c r="S329" s="27" t="s">
        <v>10518</v>
      </c>
      <c r="T329" s="27"/>
      <c r="U329" s="24" t="str">
        <f t="shared" si="30"/>
        <v>MITSUBISHI K4M · ĐK84 0 kiềng gang </v>
      </c>
    </row>
    <row r="330" ht="35" customHeight="1" spans="1:21">
      <c r="A330" s="51"/>
      <c r="B330" s="30" t="s">
        <v>329</v>
      </c>
      <c r="C330" s="27" t="s">
        <v>10519</v>
      </c>
      <c r="D330" s="30">
        <v>88</v>
      </c>
      <c r="E330" s="30"/>
      <c r="F330" s="27" t="s">
        <v>10520</v>
      </c>
      <c r="G330" s="30">
        <v>28</v>
      </c>
      <c r="H330" s="30"/>
      <c r="I330" s="30"/>
      <c r="J330" s="30" t="s">
        <v>10503</v>
      </c>
      <c r="K330" s="56"/>
      <c r="L330" s="30" t="s">
        <v>9654</v>
      </c>
      <c r="M330" s="29"/>
      <c r="N330" s="29"/>
      <c r="O330" s="29"/>
      <c r="P330" s="29"/>
      <c r="Q330" s="29"/>
      <c r="R330" s="30" t="s">
        <v>4803</v>
      </c>
      <c r="S330" s="27" t="s">
        <v>10521</v>
      </c>
      <c r="T330" s="27"/>
      <c r="U330" s="24" t="str">
        <f t="shared" si="30"/>
        <v>MITSUBISHI S4Q2/S3Q2 · ĐK88  </v>
      </c>
    </row>
    <row r="331" ht="35" customHeight="1" spans="1:21">
      <c r="A331" s="51"/>
      <c r="B331" s="52" t="s">
        <v>329</v>
      </c>
      <c r="C331" s="53" t="s">
        <v>6375</v>
      </c>
      <c r="D331" s="52">
        <v>90</v>
      </c>
      <c r="E331" s="52" t="s">
        <v>9647</v>
      </c>
      <c r="F331" s="53" t="s">
        <v>10522</v>
      </c>
      <c r="G331" s="52" t="s">
        <v>9900</v>
      </c>
      <c r="H331" s="52">
        <v>33.5</v>
      </c>
      <c r="I331" s="52">
        <v>86</v>
      </c>
      <c r="J331" s="52" t="s">
        <v>10503</v>
      </c>
      <c r="K331" s="54"/>
      <c r="L331" s="52" t="s">
        <v>9654</v>
      </c>
      <c r="M331" s="55"/>
      <c r="N331" s="55"/>
      <c r="O331" s="55"/>
      <c r="P331" s="55"/>
      <c r="Q331" s="55"/>
      <c r="R331" s="52" t="s">
        <v>4803</v>
      </c>
      <c r="S331" s="27" t="s">
        <v>10523</v>
      </c>
      <c r="T331" s="27"/>
      <c r="U331" s="24" t="str">
        <f t="shared" si="30"/>
        <v>MITSUBISHI K4N · ĐK90 0 kiềng gang </v>
      </c>
    </row>
    <row r="332" ht="35" customHeight="1" spans="1:21">
      <c r="A332" s="51"/>
      <c r="B332" s="30" t="s">
        <v>329</v>
      </c>
      <c r="C332" s="27" t="s">
        <v>10524</v>
      </c>
      <c r="D332" s="30">
        <v>91.1</v>
      </c>
      <c r="E332" s="30" t="s">
        <v>8488</v>
      </c>
      <c r="F332" s="27" t="s">
        <v>9697</v>
      </c>
      <c r="G332" s="30" t="s">
        <v>10525</v>
      </c>
      <c r="H332" s="30">
        <v>34</v>
      </c>
      <c r="I332" s="30">
        <v>89</v>
      </c>
      <c r="J332" s="30" t="s">
        <v>10308</v>
      </c>
      <c r="K332" s="56"/>
      <c r="L332" s="30" t="s">
        <v>9654</v>
      </c>
      <c r="M332" s="29"/>
      <c r="N332" s="29"/>
      <c r="O332" s="29"/>
      <c r="P332" s="29"/>
      <c r="Q332" s="29"/>
      <c r="R332" s="30" t="s">
        <v>4803</v>
      </c>
      <c r="S332" s="27"/>
      <c r="T332" s="27"/>
      <c r="U332" s="24" t="str">
        <f t="shared" si="30"/>
        <v>MITSUBISHI 4D55 / T1 D4BA · ĐK91.1 (A) </v>
      </c>
    </row>
    <row r="333" ht="35" customHeight="1" spans="1:21">
      <c r="A333" s="51"/>
      <c r="B333" s="52" t="s">
        <v>329</v>
      </c>
      <c r="C333" s="53" t="s">
        <v>10526</v>
      </c>
      <c r="D333" s="52">
        <v>91.1</v>
      </c>
      <c r="E333" s="52" t="s">
        <v>8488</v>
      </c>
      <c r="F333" s="53" t="s">
        <v>9697</v>
      </c>
      <c r="G333" s="52" t="s">
        <v>10525</v>
      </c>
      <c r="H333" s="52">
        <v>32</v>
      </c>
      <c r="I333" s="52">
        <v>76</v>
      </c>
      <c r="J333" s="52" t="s">
        <v>10308</v>
      </c>
      <c r="K333" s="54"/>
      <c r="L333" s="52" t="s">
        <v>9654</v>
      </c>
      <c r="M333" s="55"/>
      <c r="N333" s="55"/>
      <c r="O333" s="55"/>
      <c r="P333" s="55"/>
      <c r="Q333" s="55"/>
      <c r="R333" s="52" t="s">
        <v>4803</v>
      </c>
      <c r="S333" s="27" t="s">
        <v>10527</v>
      </c>
      <c r="T333" s="27"/>
      <c r="U333" s="24" t="str">
        <f t="shared" si="30"/>
        <v>MITSUBISHI 4D55 / T2 D4BB · ĐK91.1 (A) </v>
      </c>
    </row>
    <row r="334" ht="35" customHeight="1" spans="1:21">
      <c r="A334" s="51"/>
      <c r="B334" s="30" t="s">
        <v>329</v>
      </c>
      <c r="C334" s="27" t="s">
        <v>10528</v>
      </c>
      <c r="D334" s="30">
        <v>91.1</v>
      </c>
      <c r="E334" s="30" t="s">
        <v>9676</v>
      </c>
      <c r="F334" s="27" t="s">
        <v>9850</v>
      </c>
      <c r="G334" s="30" t="s">
        <v>10525</v>
      </c>
      <c r="H334" s="30">
        <v>34</v>
      </c>
      <c r="I334" s="30">
        <v>89</v>
      </c>
      <c r="J334" s="30" t="s">
        <v>10529</v>
      </c>
      <c r="K334" s="56"/>
      <c r="L334" s="30" t="s">
        <v>9654</v>
      </c>
      <c r="M334" s="29"/>
      <c r="N334" s="29"/>
      <c r="O334" s="29"/>
      <c r="P334" s="29"/>
      <c r="Q334" s="29"/>
      <c r="R334" s="30" t="s">
        <v>4803</v>
      </c>
      <c r="S334" s="27"/>
      <c r="T334" s="27"/>
      <c r="U334" s="24" t="str">
        <f t="shared" si="30"/>
        <v>MITSUBISHI 4D56-TN R/L D4BH · ĐK91.1 (A)+(O) </v>
      </c>
    </row>
    <row r="335" ht="35" customHeight="1" spans="1:21">
      <c r="A335" s="51"/>
      <c r="B335" s="52" t="s">
        <v>329</v>
      </c>
      <c r="C335" s="53" t="s">
        <v>10530</v>
      </c>
      <c r="D335" s="52">
        <v>91.1</v>
      </c>
      <c r="E335" s="52"/>
      <c r="F335" s="53" t="s">
        <v>9697</v>
      </c>
      <c r="G335" s="52" t="s">
        <v>10525</v>
      </c>
      <c r="H335" s="52">
        <v>34</v>
      </c>
      <c r="I335" s="52">
        <v>89</v>
      </c>
      <c r="J335" s="52" t="s">
        <v>10529</v>
      </c>
      <c r="K335" s="54"/>
      <c r="L335" s="52" t="s">
        <v>9654</v>
      </c>
      <c r="M335" s="55"/>
      <c r="N335" s="55"/>
      <c r="O335" s="55"/>
      <c r="P335" s="55"/>
      <c r="Q335" s="55"/>
      <c r="R335" s="52" t="s">
        <v>4803</v>
      </c>
      <c r="S335" s="27"/>
      <c r="T335" s="27"/>
      <c r="U335" s="24" t="str">
        <f t="shared" si="30"/>
        <v>MITSUBISHI 4D56T / D4BF 4D55T · ĐK91.1  </v>
      </c>
    </row>
    <row r="336" ht="35" customHeight="1" spans="1:21">
      <c r="A336" s="51"/>
      <c r="B336" s="30" t="s">
        <v>329</v>
      </c>
      <c r="C336" s="27" t="s">
        <v>10531</v>
      </c>
      <c r="D336" s="30">
        <v>91.1</v>
      </c>
      <c r="E336" s="30" t="s">
        <v>9676</v>
      </c>
      <c r="F336" s="27" t="s">
        <v>10532</v>
      </c>
      <c r="G336" s="30" t="s">
        <v>10533</v>
      </c>
      <c r="H336" s="30">
        <v>37.5</v>
      </c>
      <c r="I336" s="30">
        <v>84</v>
      </c>
      <c r="J336" s="30" t="s">
        <v>10415</v>
      </c>
      <c r="K336" s="56"/>
      <c r="L336" s="30" t="s">
        <v>9654</v>
      </c>
      <c r="M336" s="29"/>
      <c r="N336" s="29"/>
      <c r="O336" s="29"/>
      <c r="P336" s="29"/>
      <c r="Q336" s="29"/>
      <c r="R336" s="30" t="s">
        <v>4803</v>
      </c>
      <c r="S336" s="27"/>
      <c r="T336" s="27"/>
      <c r="U336" s="24" t="str">
        <f t="shared" si="30"/>
        <v>MITSUBISHI D4BA, PORTER II · ĐK91.1 (A)+(O) </v>
      </c>
    </row>
    <row r="337" ht="35" customHeight="1" spans="1:21">
      <c r="A337" s="51"/>
      <c r="B337" s="52" t="s">
        <v>329</v>
      </c>
      <c r="C337" s="53" t="s">
        <v>10534</v>
      </c>
      <c r="D337" s="52">
        <v>91.1</v>
      </c>
      <c r="E337" s="52" t="s">
        <v>9676</v>
      </c>
      <c r="F337" s="53" t="s">
        <v>10535</v>
      </c>
      <c r="G337" s="52">
        <v>33</v>
      </c>
      <c r="H337" s="52">
        <v>38</v>
      </c>
      <c r="I337" s="52">
        <v>84</v>
      </c>
      <c r="J337" s="52" t="s">
        <v>10415</v>
      </c>
      <c r="K337" s="54"/>
      <c r="L337" s="52" t="s">
        <v>9654</v>
      </c>
      <c r="M337" s="55"/>
      <c r="N337" s="55"/>
      <c r="O337" s="55"/>
      <c r="P337" s="55"/>
      <c r="Q337" s="55"/>
      <c r="R337" s="52" t="s">
        <v>4803</v>
      </c>
      <c r="S337" s="27" t="s">
        <v>10536</v>
      </c>
      <c r="T337" s="27"/>
      <c r="U337" s="24" t="str">
        <f t="shared" si="30"/>
        <v>MITSUBISHI D4CB / Porter II · ĐK91.1 (A)+(O) </v>
      </c>
    </row>
    <row r="338" ht="35" customHeight="1" spans="1:21">
      <c r="A338" s="51"/>
      <c r="B338" s="30" t="s">
        <v>329</v>
      </c>
      <c r="C338" s="27" t="s">
        <v>10537</v>
      </c>
      <c r="D338" s="30">
        <v>91.1</v>
      </c>
      <c r="E338" s="30" t="s">
        <v>9676</v>
      </c>
      <c r="F338" s="27" t="s">
        <v>10538</v>
      </c>
      <c r="G338" s="30">
        <v>33</v>
      </c>
      <c r="H338" s="30">
        <v>38</v>
      </c>
      <c r="I338" s="30">
        <v>84</v>
      </c>
      <c r="J338" s="30" t="s">
        <v>10415</v>
      </c>
      <c r="K338" s="56"/>
      <c r="L338" s="30" t="s">
        <v>9654</v>
      </c>
      <c r="M338" s="29"/>
      <c r="N338" s="29"/>
      <c r="O338" s="29"/>
      <c r="P338" s="29"/>
      <c r="Q338" s="29"/>
      <c r="R338" s="30" t="s">
        <v>4803</v>
      </c>
      <c r="S338" s="27" t="s">
        <v>10539</v>
      </c>
      <c r="T338" s="27"/>
      <c r="U338" s="24" t="str">
        <f t="shared" si="30"/>
        <v>MITSUBISHI D4CB NEW · ĐK91.1 (A)+(O) </v>
      </c>
    </row>
    <row r="339" ht="35" customHeight="1" spans="1:21">
      <c r="A339" s="51"/>
      <c r="B339" s="52" t="s">
        <v>329</v>
      </c>
      <c r="C339" s="53" t="s">
        <v>10537</v>
      </c>
      <c r="D339" s="52">
        <v>91.1</v>
      </c>
      <c r="E339" s="52" t="s">
        <v>9676</v>
      </c>
      <c r="F339" s="53" t="s">
        <v>10540</v>
      </c>
      <c r="G339" s="52">
        <v>33</v>
      </c>
      <c r="H339" s="52">
        <v>38</v>
      </c>
      <c r="I339" s="52">
        <v>84</v>
      </c>
      <c r="J339" s="52" t="s">
        <v>10415</v>
      </c>
      <c r="K339" s="54"/>
      <c r="L339" s="52" t="s">
        <v>9654</v>
      </c>
      <c r="M339" s="55"/>
      <c r="N339" s="55"/>
      <c r="O339" s="55"/>
      <c r="P339" s="55"/>
      <c r="Q339" s="55"/>
      <c r="R339" s="52" t="s">
        <v>4803</v>
      </c>
      <c r="S339" s="27"/>
      <c r="T339" s="27"/>
      <c r="U339" s="24" t="str">
        <f t="shared" si="30"/>
        <v>MITSUBISHI D4CB NEW · ĐK91.1 (A)+(O) </v>
      </c>
    </row>
    <row r="340" ht="35" customHeight="1" spans="1:21">
      <c r="A340" s="51"/>
      <c r="B340" s="30" t="s">
        <v>329</v>
      </c>
      <c r="C340" s="27" t="s">
        <v>10541</v>
      </c>
      <c r="D340" s="30">
        <v>91.1</v>
      </c>
      <c r="E340" s="30"/>
      <c r="F340" s="27" t="s">
        <v>10542</v>
      </c>
      <c r="G340" s="30" t="s">
        <v>10543</v>
      </c>
      <c r="H340" s="30">
        <v>32.2</v>
      </c>
      <c r="I340" s="30">
        <v>78.2</v>
      </c>
      <c r="J340" s="30" t="s">
        <v>10503</v>
      </c>
      <c r="K340" s="56"/>
      <c r="L340" s="30" t="s">
        <v>9654</v>
      </c>
      <c r="M340" s="29"/>
      <c r="N340" s="29"/>
      <c r="O340" s="29"/>
      <c r="P340" s="29"/>
      <c r="Q340" s="29"/>
      <c r="R340" s="30" t="s">
        <v>4803</v>
      </c>
      <c r="S340" s="27" t="s">
        <v>10544</v>
      </c>
      <c r="T340" s="27"/>
      <c r="U340" s="24" t="str">
        <f t="shared" si="30"/>
        <v>MITSUBISHI TRITON 2500 16V/L/R · ĐK91.1  </v>
      </c>
    </row>
    <row r="341" ht="35" customHeight="1" spans="1:21">
      <c r="A341" s="51"/>
      <c r="B341" s="52" t="s">
        <v>329</v>
      </c>
      <c r="C341" s="53" t="s">
        <v>10545</v>
      </c>
      <c r="D341" s="52">
        <v>91.1</v>
      </c>
      <c r="E341" s="52"/>
      <c r="F341" s="53" t="s">
        <v>9850</v>
      </c>
      <c r="G341" s="52" t="s">
        <v>10525</v>
      </c>
      <c r="H341" s="52">
        <v>34.2</v>
      </c>
      <c r="I341" s="52">
        <v>78.7</v>
      </c>
      <c r="J341" s="52" t="s">
        <v>10503</v>
      </c>
      <c r="K341" s="54"/>
      <c r="L341" s="52" t="s">
        <v>9654</v>
      </c>
      <c r="M341" s="55"/>
      <c r="N341" s="55"/>
      <c r="O341" s="55"/>
      <c r="P341" s="55"/>
      <c r="Q341" s="55"/>
      <c r="R341" s="52" t="s">
        <v>4803</v>
      </c>
      <c r="S341" s="27" t="s">
        <v>10546</v>
      </c>
      <c r="T341" s="27"/>
      <c r="U341" s="24" t="str">
        <f t="shared" si="30"/>
        <v>MITSUBISHI TRITON2500 8V/L/R · ĐK91.1  </v>
      </c>
    </row>
    <row r="342" ht="35" customHeight="1" spans="1:21">
      <c r="A342" s="51"/>
      <c r="B342" s="30" t="s">
        <v>329</v>
      </c>
      <c r="C342" s="27" t="s">
        <v>3233</v>
      </c>
      <c r="D342" s="30">
        <v>92</v>
      </c>
      <c r="E342" s="30" t="s">
        <v>8488</v>
      </c>
      <c r="F342" s="27" t="s">
        <v>10511</v>
      </c>
      <c r="G342" s="30" t="s">
        <v>10547</v>
      </c>
      <c r="H342" s="30">
        <v>38.5</v>
      </c>
      <c r="I342" s="30">
        <v>99.5</v>
      </c>
      <c r="J342" s="30" t="s">
        <v>10548</v>
      </c>
      <c r="K342" s="56"/>
      <c r="L342" s="30" t="s">
        <v>9654</v>
      </c>
      <c r="M342" s="29"/>
      <c r="N342" s="29"/>
      <c r="O342" s="29"/>
      <c r="P342" s="29"/>
      <c r="Q342" s="29"/>
      <c r="R342" s="30" t="s">
        <v>4803</v>
      </c>
      <c r="S342" s="27"/>
      <c r="T342" s="27"/>
      <c r="U342" s="24" t="str">
        <f t="shared" si="30"/>
        <v>MITSUBISHI 4DR5 · ĐK92 (A) </v>
      </c>
    </row>
    <row r="343" ht="35" customHeight="1" spans="1:21">
      <c r="A343" s="51"/>
      <c r="B343" s="52" t="s">
        <v>329</v>
      </c>
      <c r="C343" s="53" t="s">
        <v>10549</v>
      </c>
      <c r="D343" s="52">
        <v>92</v>
      </c>
      <c r="E343" s="52" t="s">
        <v>8488</v>
      </c>
      <c r="F343" s="53" t="s">
        <v>9850</v>
      </c>
      <c r="G343" s="52" t="s">
        <v>10547</v>
      </c>
      <c r="H343" s="52">
        <v>38.5</v>
      </c>
      <c r="I343" s="52">
        <v>99.5</v>
      </c>
      <c r="J343" s="52" t="s">
        <v>10548</v>
      </c>
      <c r="K343" s="54"/>
      <c r="L343" s="52" t="s">
        <v>9654</v>
      </c>
      <c r="M343" s="55"/>
      <c r="N343" s="55"/>
      <c r="O343" s="55"/>
      <c r="P343" s="55"/>
      <c r="Q343" s="55"/>
      <c r="R343" s="52" t="s">
        <v>4803</v>
      </c>
      <c r="S343" s="27"/>
      <c r="T343" s="27"/>
      <c r="U343" s="24" t="str">
        <f t="shared" si="30"/>
        <v>MITSUBISHI 4DR51 · ĐK92 (A) </v>
      </c>
    </row>
    <row r="344" ht="35" customHeight="1" spans="1:21">
      <c r="A344" s="51"/>
      <c r="B344" s="30" t="s">
        <v>329</v>
      </c>
      <c r="C344" s="27" t="s">
        <v>10550</v>
      </c>
      <c r="D344" s="30">
        <v>94</v>
      </c>
      <c r="E344" s="30"/>
      <c r="F344" s="27"/>
      <c r="G344" s="30"/>
      <c r="H344" s="30"/>
      <c r="I344" s="30"/>
      <c r="J344" s="30"/>
      <c r="K344" s="56"/>
      <c r="L344" s="30" t="s">
        <v>9644</v>
      </c>
      <c r="M344" s="29"/>
      <c r="N344" s="29"/>
      <c r="O344" s="29"/>
      <c r="P344" s="29"/>
      <c r="Q344" s="29"/>
      <c r="R344" s="30" t="s">
        <v>4803</v>
      </c>
      <c r="S344" s="27" t="s">
        <v>10551</v>
      </c>
      <c r="T344" s="27"/>
      <c r="U344" s="24" t="str">
        <f t="shared" si="30"/>
        <v>MITSUBISHI 6LPS · ĐK94  </v>
      </c>
    </row>
    <row r="345" ht="35" customHeight="1" spans="1:21">
      <c r="A345" s="51"/>
      <c r="B345" s="52" t="s">
        <v>329</v>
      </c>
      <c r="C345" s="53" t="s">
        <v>10552</v>
      </c>
      <c r="D345" s="52">
        <v>94</v>
      </c>
      <c r="E345" s="52" t="s">
        <v>8488</v>
      </c>
      <c r="F345" s="53" t="s">
        <v>10511</v>
      </c>
      <c r="G345" s="52" t="s">
        <v>10547</v>
      </c>
      <c r="H345" s="52">
        <v>37.5</v>
      </c>
      <c r="I345" s="52">
        <v>98.5</v>
      </c>
      <c r="J345" s="52" t="s">
        <v>10331</v>
      </c>
      <c r="K345" s="54"/>
      <c r="L345" s="52" t="s">
        <v>9654</v>
      </c>
      <c r="M345" s="55"/>
      <c r="N345" s="55"/>
      <c r="O345" s="55"/>
      <c r="P345" s="55"/>
      <c r="Q345" s="55"/>
      <c r="R345" s="52" t="s">
        <v>4803</v>
      </c>
      <c r="S345" s="27"/>
      <c r="T345" s="27"/>
      <c r="U345" s="24" t="str">
        <f t="shared" si="30"/>
        <v>MITSUBISHI S4E · ĐK94 (A) </v>
      </c>
    </row>
    <row r="346" ht="35" customHeight="1" spans="1:21">
      <c r="A346" s="51"/>
      <c r="B346" s="30" t="s">
        <v>329</v>
      </c>
      <c r="C346" s="27" t="s">
        <v>10553</v>
      </c>
      <c r="D346" s="30">
        <v>94</v>
      </c>
      <c r="E346" s="30" t="s">
        <v>9647</v>
      </c>
      <c r="F346" s="27" t="s">
        <v>10554</v>
      </c>
      <c r="G346" s="30" t="s">
        <v>10547</v>
      </c>
      <c r="H346" s="30">
        <v>37.5</v>
      </c>
      <c r="I346" s="30">
        <v>90</v>
      </c>
      <c r="J346" s="30" t="s">
        <v>10331</v>
      </c>
      <c r="K346" s="56"/>
      <c r="L346" s="30" t="s">
        <v>9654</v>
      </c>
      <c r="M346" s="29"/>
      <c r="N346" s="29"/>
      <c r="O346" s="29"/>
      <c r="P346" s="29"/>
      <c r="Q346" s="29"/>
      <c r="R346" s="30" t="s">
        <v>4803</v>
      </c>
      <c r="S346" s="27" t="s">
        <v>10555</v>
      </c>
      <c r="T346" s="27"/>
      <c r="U346" s="24" t="str">
        <f t="shared" si="30"/>
        <v>MITSUBISHI S4E-NEW · ĐK94 0 kiềng gang </v>
      </c>
    </row>
    <row r="347" ht="35" customHeight="1" spans="1:21">
      <c r="A347" s="51"/>
      <c r="B347" s="52" t="s">
        <v>329</v>
      </c>
      <c r="C347" s="53" t="s">
        <v>10556</v>
      </c>
      <c r="D347" s="52">
        <v>94</v>
      </c>
      <c r="E347" s="52" t="s">
        <v>8488</v>
      </c>
      <c r="F347" s="53" t="s">
        <v>10557</v>
      </c>
      <c r="G347" s="52">
        <v>30</v>
      </c>
      <c r="H347" s="52">
        <v>40</v>
      </c>
      <c r="I347" s="52">
        <v>91</v>
      </c>
      <c r="J347" s="52" t="s">
        <v>10503</v>
      </c>
      <c r="K347" s="54"/>
      <c r="L347" s="52" t="s">
        <v>9654</v>
      </c>
      <c r="M347" s="55"/>
      <c r="N347" s="55"/>
      <c r="O347" s="55"/>
      <c r="P347" s="55"/>
      <c r="Q347" s="55"/>
      <c r="R347" s="52" t="s">
        <v>4803</v>
      </c>
      <c r="S347" s="27"/>
      <c r="T347" s="27"/>
      <c r="U347" s="24" t="str">
        <f t="shared" si="30"/>
        <v>MITSUBISHI S4S-NEW (ga điện ) · ĐK94 (A) </v>
      </c>
    </row>
    <row r="348" ht="35" customHeight="1" spans="1:21">
      <c r="A348" s="51"/>
      <c r="B348" s="30" t="s">
        <v>329</v>
      </c>
      <c r="C348" s="27" t="s">
        <v>6521</v>
      </c>
      <c r="D348" s="30">
        <v>94</v>
      </c>
      <c r="E348" s="30" t="s">
        <v>8488</v>
      </c>
      <c r="F348" s="27" t="s">
        <v>10511</v>
      </c>
      <c r="G348" s="30" t="s">
        <v>10558</v>
      </c>
      <c r="H348" s="30">
        <v>40</v>
      </c>
      <c r="I348" s="30">
        <v>90</v>
      </c>
      <c r="J348" s="30" t="s">
        <v>10331</v>
      </c>
      <c r="K348" s="56"/>
      <c r="L348" s="30" t="s">
        <v>9654</v>
      </c>
      <c r="M348" s="29"/>
      <c r="N348" s="29"/>
      <c r="O348" s="29"/>
      <c r="P348" s="29"/>
      <c r="Q348" s="29"/>
      <c r="R348" s="30" t="s">
        <v>4803</v>
      </c>
      <c r="S348" s="27" t="s">
        <v>10559</v>
      </c>
      <c r="T348" s="27"/>
      <c r="U348" s="24" t="str">
        <f t="shared" si="30"/>
        <v>MITSUBISHI S4S/S6S · ĐK94 (A) </v>
      </c>
    </row>
    <row r="349" ht="35" customHeight="1" spans="1:21">
      <c r="A349" s="51"/>
      <c r="B349" s="52" t="s">
        <v>329</v>
      </c>
      <c r="C349" s="53" t="s">
        <v>10560</v>
      </c>
      <c r="D349" s="52">
        <v>94</v>
      </c>
      <c r="E349" s="52" t="s">
        <v>8488</v>
      </c>
      <c r="F349" s="53" t="s">
        <v>10561</v>
      </c>
      <c r="G349" s="52" t="s">
        <v>10558</v>
      </c>
      <c r="H349" s="52">
        <v>40</v>
      </c>
      <c r="I349" s="52">
        <v>90</v>
      </c>
      <c r="J349" s="52" t="s">
        <v>10331</v>
      </c>
      <c r="K349" s="54"/>
      <c r="L349" s="52" t="s">
        <v>9654</v>
      </c>
      <c r="M349" s="55"/>
      <c r="N349" s="55"/>
      <c r="O349" s="55"/>
      <c r="P349" s="55"/>
      <c r="Q349" s="55"/>
      <c r="R349" s="52" t="s">
        <v>4803</v>
      </c>
      <c r="S349" s="27" t="s">
        <v>10562</v>
      </c>
      <c r="T349" s="27"/>
      <c r="U349" s="24" t="str">
        <f t="shared" si="30"/>
        <v>MITSUBISHI S4SD · ĐK94 (A) </v>
      </c>
    </row>
    <row r="350" ht="35" customHeight="1" spans="1:21">
      <c r="A350" s="51" t="s">
        <v>10563</v>
      </c>
      <c r="B350" s="30" t="s">
        <v>329</v>
      </c>
      <c r="C350" s="27" t="s">
        <v>10564</v>
      </c>
      <c r="D350" s="30">
        <v>94</v>
      </c>
      <c r="E350" s="30"/>
      <c r="F350" s="27" t="s">
        <v>10565</v>
      </c>
      <c r="G350" s="30" t="s">
        <v>10558</v>
      </c>
      <c r="H350" s="30"/>
      <c r="I350" s="30"/>
      <c r="J350" s="30" t="s">
        <v>10331</v>
      </c>
      <c r="K350" s="56" t="s">
        <v>10566</v>
      </c>
      <c r="L350" s="30" t="s">
        <v>9654</v>
      </c>
      <c r="M350" s="29"/>
      <c r="N350" s="29"/>
      <c r="O350" s="29"/>
      <c r="P350" s="29"/>
      <c r="Q350" s="29"/>
      <c r="R350" s="30" t="s">
        <v>4803</v>
      </c>
      <c r="S350" s="27" t="s">
        <v>10567</v>
      </c>
      <c r="T350" s="27"/>
      <c r="U350" s="24" t="str">
        <f t="shared" si="30"/>
        <v>MITSUBISHI S4S/ S6S-D/3406 · ĐK94  - HENWEN</v>
      </c>
    </row>
    <row r="351" ht="35" customHeight="1" spans="1:21">
      <c r="A351" s="51"/>
      <c r="B351" s="52" t="s">
        <v>329</v>
      </c>
      <c r="C351" s="53" t="s">
        <v>3273</v>
      </c>
      <c r="D351" s="52">
        <v>95</v>
      </c>
      <c r="E351" s="52" t="s">
        <v>8488</v>
      </c>
      <c r="F351" s="53" t="s">
        <v>9697</v>
      </c>
      <c r="G351" s="52" t="s">
        <v>10568</v>
      </c>
      <c r="H351" s="52">
        <v>36.5</v>
      </c>
      <c r="I351" s="52">
        <v>91.6</v>
      </c>
      <c r="J351" s="52" t="s">
        <v>10569</v>
      </c>
      <c r="K351" s="54"/>
      <c r="L351" s="52" t="s">
        <v>9654</v>
      </c>
      <c r="M351" s="55"/>
      <c r="N351" s="55"/>
      <c r="O351" s="55"/>
      <c r="P351" s="55"/>
      <c r="Q351" s="55"/>
      <c r="R351" s="52" t="s">
        <v>4803</v>
      </c>
      <c r="S351" s="27" t="s">
        <v>10570</v>
      </c>
      <c r="T351" s="27"/>
      <c r="U351" s="24" t="str">
        <f t="shared" si="30"/>
        <v>MITSUBISHI 4M40 · ĐK95 (A) </v>
      </c>
    </row>
    <row r="352" ht="35" customHeight="1" spans="1:21">
      <c r="A352" s="51"/>
      <c r="B352" s="30" t="s">
        <v>329</v>
      </c>
      <c r="C352" s="27" t="s">
        <v>3273</v>
      </c>
      <c r="D352" s="30">
        <v>95</v>
      </c>
      <c r="E352" s="30" t="s">
        <v>8488</v>
      </c>
      <c r="F352" s="27" t="s">
        <v>9697</v>
      </c>
      <c r="G352" s="30" t="s">
        <v>10568</v>
      </c>
      <c r="H352" s="30">
        <v>36.5</v>
      </c>
      <c r="I352" s="30">
        <v>91.6</v>
      </c>
      <c r="J352" s="30" t="s">
        <v>10571</v>
      </c>
      <c r="K352" s="56"/>
      <c r="L352" s="30" t="s">
        <v>9654</v>
      </c>
      <c r="M352" s="29"/>
      <c r="N352" s="29"/>
      <c r="O352" s="29"/>
      <c r="P352" s="29"/>
      <c r="Q352" s="29"/>
      <c r="R352" s="30" t="s">
        <v>4803</v>
      </c>
      <c r="S352" s="27" t="s">
        <v>10572</v>
      </c>
      <c r="T352" s="27"/>
      <c r="U352" s="24" t="str">
        <f t="shared" si="30"/>
        <v>MITSUBISHI 4M40 · ĐK95 (A) </v>
      </c>
    </row>
    <row r="353" ht="35" customHeight="1" spans="1:21">
      <c r="A353" s="51"/>
      <c r="B353" s="52" t="s">
        <v>329</v>
      </c>
      <c r="C353" s="53" t="s">
        <v>10573</v>
      </c>
      <c r="D353" s="52">
        <v>95</v>
      </c>
      <c r="E353" s="52" t="s">
        <v>9676</v>
      </c>
      <c r="F353" s="53" t="s">
        <v>9697</v>
      </c>
      <c r="G353" s="52" t="s">
        <v>10568</v>
      </c>
      <c r="H353" s="52">
        <v>36.5</v>
      </c>
      <c r="I353" s="52">
        <v>91.6</v>
      </c>
      <c r="J353" s="52" t="s">
        <v>10569</v>
      </c>
      <c r="K353" s="54"/>
      <c r="L353" s="52" t="s">
        <v>9654</v>
      </c>
      <c r="M353" s="55"/>
      <c r="N353" s="55"/>
      <c r="O353" s="55"/>
      <c r="P353" s="55"/>
      <c r="Q353" s="55"/>
      <c r="R353" s="52" t="s">
        <v>4803</v>
      </c>
      <c r="S353" s="27" t="s">
        <v>10574</v>
      </c>
      <c r="T353" s="27"/>
      <c r="U353" s="24" t="str">
        <f t="shared" si="30"/>
        <v>MITSUBISHI 4M40-N · ĐK95 (A)+(O) </v>
      </c>
    </row>
    <row r="354" ht="35" customHeight="1" spans="1:21">
      <c r="A354" s="51"/>
      <c r="B354" s="30" t="s">
        <v>329</v>
      </c>
      <c r="C354" s="27" t="s">
        <v>10575</v>
      </c>
      <c r="D354" s="30">
        <v>95</v>
      </c>
      <c r="E354" s="30" t="s">
        <v>9676</v>
      </c>
      <c r="F354" s="27" t="s">
        <v>9697</v>
      </c>
      <c r="G354" s="30" t="s">
        <v>10568</v>
      </c>
      <c r="H354" s="30">
        <v>36.5</v>
      </c>
      <c r="I354" s="30">
        <v>91.6</v>
      </c>
      <c r="J354" s="30" t="s">
        <v>10571</v>
      </c>
      <c r="K354" s="56"/>
      <c r="L354" s="30" t="s">
        <v>9654</v>
      </c>
      <c r="M354" s="29"/>
      <c r="N354" s="29"/>
      <c r="O354" s="29"/>
      <c r="P354" s="29"/>
      <c r="Q354" s="29"/>
      <c r="R354" s="30" t="s">
        <v>4803</v>
      </c>
      <c r="S354" s="27"/>
      <c r="T354" s="27"/>
      <c r="U354" s="24" t="str">
        <f t="shared" si="30"/>
        <v>MITSUBISHI 4M40-TC · ĐK95 (A)+(O) </v>
      </c>
    </row>
    <row r="355" ht="35" customHeight="1" spans="1:21">
      <c r="A355" s="51"/>
      <c r="B355" s="52" t="s">
        <v>329</v>
      </c>
      <c r="C355" s="53" t="s">
        <v>10576</v>
      </c>
      <c r="D355" s="52">
        <v>95</v>
      </c>
      <c r="E355" s="52" t="s">
        <v>9647</v>
      </c>
      <c r="F355" s="53" t="s">
        <v>10577</v>
      </c>
      <c r="G355" s="52" t="s">
        <v>10578</v>
      </c>
      <c r="H355" s="52">
        <v>44.5</v>
      </c>
      <c r="I355" s="52">
        <v>105</v>
      </c>
      <c r="J355" s="52" t="s">
        <v>10579</v>
      </c>
      <c r="K355" s="54"/>
      <c r="L355" s="52" t="s">
        <v>9644</v>
      </c>
      <c r="M355" s="55"/>
      <c r="N355" s="55"/>
      <c r="O355" s="55"/>
      <c r="P355" s="55"/>
      <c r="Q355" s="55"/>
      <c r="R355" s="52" t="s">
        <v>4803</v>
      </c>
      <c r="S355" s="27"/>
      <c r="T355" s="27"/>
      <c r="U355" s="24" t="str">
        <f t="shared" si="30"/>
        <v>MITSUBISHI 6DS1-NEW · ĐK95 0 kiềng gang </v>
      </c>
    </row>
    <row r="356" ht="35" customHeight="1" spans="1:21">
      <c r="A356" s="51"/>
      <c r="B356" s="30" t="s">
        <v>329</v>
      </c>
      <c r="C356" s="27" t="s">
        <v>10580</v>
      </c>
      <c r="D356" s="30">
        <v>95</v>
      </c>
      <c r="E356" s="30" t="s">
        <v>9647</v>
      </c>
      <c r="F356" s="27" t="s">
        <v>10581</v>
      </c>
      <c r="G356" s="30" t="s">
        <v>10578</v>
      </c>
      <c r="H356" s="30">
        <v>44.5</v>
      </c>
      <c r="I356" s="30">
        <v>105</v>
      </c>
      <c r="J356" s="30" t="s">
        <v>10582</v>
      </c>
      <c r="K356" s="56"/>
      <c r="L356" s="30" t="s">
        <v>9644</v>
      </c>
      <c r="M356" s="29"/>
      <c r="N356" s="29"/>
      <c r="O356" s="29"/>
      <c r="P356" s="29"/>
      <c r="Q356" s="29"/>
      <c r="R356" s="30" t="s">
        <v>4803</v>
      </c>
      <c r="S356" s="27"/>
      <c r="T356" s="27"/>
      <c r="U356" s="24" t="str">
        <f t="shared" si="30"/>
        <v>MITSUBISHI 6DS3 · ĐK95 0 kiềng gang </v>
      </c>
    </row>
    <row r="357" ht="35" customHeight="1" spans="1:21">
      <c r="A357" s="51"/>
      <c r="B357" s="52" t="s">
        <v>329</v>
      </c>
      <c r="C357" s="53" t="s">
        <v>10583</v>
      </c>
      <c r="D357" s="52">
        <v>95</v>
      </c>
      <c r="E357" s="52" t="s">
        <v>9676</v>
      </c>
      <c r="F357" s="53" t="s">
        <v>10584</v>
      </c>
      <c r="G357" s="52"/>
      <c r="H357" s="52"/>
      <c r="I357" s="52"/>
      <c r="J357" s="52" t="s">
        <v>10415</v>
      </c>
      <c r="K357" s="54"/>
      <c r="L357" s="52" t="s">
        <v>9654</v>
      </c>
      <c r="M357" s="55"/>
      <c r="N357" s="55"/>
      <c r="O357" s="55"/>
      <c r="P357" s="55"/>
      <c r="Q357" s="55"/>
      <c r="R357" s="52" t="s">
        <v>4803</v>
      </c>
      <c r="S357" s="27" t="s">
        <v>10585</v>
      </c>
      <c r="T357" s="27"/>
      <c r="U357" s="24" t="str">
        <f t="shared" si="30"/>
        <v>MITSUBISHI D4CC/EX8 · ĐK95 (A)+(O) </v>
      </c>
    </row>
    <row r="358" ht="35" customHeight="1" spans="1:21">
      <c r="A358" s="51"/>
      <c r="B358" s="30" t="s">
        <v>329</v>
      </c>
      <c r="C358" s="27" t="s">
        <v>10586</v>
      </c>
      <c r="D358" s="30">
        <v>98</v>
      </c>
      <c r="E358" s="30" t="s">
        <v>8488</v>
      </c>
      <c r="F358" s="27" t="s">
        <v>10581</v>
      </c>
      <c r="G358" s="30" t="s">
        <v>10578</v>
      </c>
      <c r="H358" s="30">
        <v>44.5</v>
      </c>
      <c r="I358" s="30">
        <v>105</v>
      </c>
      <c r="J358" s="30" t="s">
        <v>10587</v>
      </c>
      <c r="K358" s="56"/>
      <c r="L358" s="30" t="s">
        <v>9654</v>
      </c>
      <c r="M358" s="29"/>
      <c r="N358" s="29"/>
      <c r="O358" s="29"/>
      <c r="P358" s="29"/>
      <c r="Q358" s="29"/>
      <c r="R358" s="30" t="s">
        <v>4803</v>
      </c>
      <c r="S358" s="27"/>
      <c r="T358" s="27"/>
      <c r="U358" s="24" t="str">
        <f t="shared" si="30"/>
        <v>MITSUBISHI 6DS7 · ĐK98 (A) </v>
      </c>
    </row>
    <row r="359" ht="35" customHeight="1" spans="1:21">
      <c r="A359" s="51"/>
      <c r="B359" s="52" t="s">
        <v>329</v>
      </c>
      <c r="C359" s="53" t="s">
        <v>10588</v>
      </c>
      <c r="D359" s="52">
        <v>98</v>
      </c>
      <c r="E359" s="52" t="s">
        <v>8488</v>
      </c>
      <c r="F359" s="53" t="s">
        <v>10511</v>
      </c>
      <c r="G359" s="52" t="s">
        <v>10547</v>
      </c>
      <c r="H359" s="52">
        <v>37</v>
      </c>
      <c r="I359" s="52">
        <v>90</v>
      </c>
      <c r="J359" s="52" t="s">
        <v>10587</v>
      </c>
      <c r="K359" s="54"/>
      <c r="L359" s="52" t="s">
        <v>9654</v>
      </c>
      <c r="M359" s="55"/>
      <c r="N359" s="55"/>
      <c r="O359" s="55"/>
      <c r="P359" s="55"/>
      <c r="Q359" s="55"/>
      <c r="R359" s="52" t="s">
        <v>4803</v>
      </c>
      <c r="S359" s="27" t="s">
        <v>10589</v>
      </c>
      <c r="T359" s="27"/>
      <c r="U359" s="24" t="str">
        <f t="shared" si="30"/>
        <v>MITSUBISHI S4E-2 · ĐK98 (A) </v>
      </c>
    </row>
    <row r="360" ht="35" customHeight="1" spans="1:21">
      <c r="A360" s="51"/>
      <c r="B360" s="30" t="s">
        <v>329</v>
      </c>
      <c r="C360" s="27" t="s">
        <v>10590</v>
      </c>
      <c r="D360" s="30">
        <v>98</v>
      </c>
      <c r="E360" s="30" t="s">
        <v>8488</v>
      </c>
      <c r="F360" s="27" t="s">
        <v>10511</v>
      </c>
      <c r="G360" s="30" t="s">
        <v>10547</v>
      </c>
      <c r="H360" s="30">
        <v>37</v>
      </c>
      <c r="I360" s="30">
        <v>98.5</v>
      </c>
      <c r="J360" s="30" t="s">
        <v>10587</v>
      </c>
      <c r="K360" s="56"/>
      <c r="L360" s="30" t="s">
        <v>9654</v>
      </c>
      <c r="M360" s="29"/>
      <c r="N360" s="29"/>
      <c r="O360" s="29"/>
      <c r="P360" s="29"/>
      <c r="Q360" s="29"/>
      <c r="R360" s="30" t="s">
        <v>4803</v>
      </c>
      <c r="S360" s="27"/>
      <c r="T360" s="27"/>
      <c r="U360" s="24" t="str">
        <f t="shared" si="30"/>
        <v>MITSUBISHI S4E-2 (NEW) · ĐK98 (A) </v>
      </c>
    </row>
    <row r="361" ht="35" customHeight="1" spans="1:21">
      <c r="A361" s="51"/>
      <c r="B361" s="52" t="s">
        <v>329</v>
      </c>
      <c r="C361" s="53" t="s">
        <v>10591</v>
      </c>
      <c r="D361" s="52">
        <v>98</v>
      </c>
      <c r="E361" s="52" t="s">
        <v>8488</v>
      </c>
      <c r="F361" s="53" t="s">
        <v>10511</v>
      </c>
      <c r="G361" s="52" t="s">
        <v>10592</v>
      </c>
      <c r="H361" s="52">
        <v>41.5</v>
      </c>
      <c r="I361" s="52">
        <v>96.5</v>
      </c>
      <c r="J361" s="52" t="s">
        <v>10587</v>
      </c>
      <c r="K361" s="54"/>
      <c r="L361" s="52" t="s">
        <v>9654</v>
      </c>
      <c r="M361" s="55"/>
      <c r="N361" s="55"/>
      <c r="O361" s="55"/>
      <c r="P361" s="55"/>
      <c r="Q361" s="55"/>
      <c r="R361" s="52" t="s">
        <v>4803</v>
      </c>
      <c r="S361" s="27"/>
      <c r="T361" s="27"/>
      <c r="U361" s="24" t="str">
        <f t="shared" si="30"/>
        <v>MITSUBISHI S4E-2T · ĐK98 (A) </v>
      </c>
    </row>
    <row r="362" ht="35" customHeight="1" spans="1:21">
      <c r="A362" s="51"/>
      <c r="B362" s="30" t="s">
        <v>329</v>
      </c>
      <c r="C362" s="27" t="s">
        <v>10593</v>
      </c>
      <c r="D362" s="30">
        <v>98</v>
      </c>
      <c r="E362" s="30" t="s">
        <v>8488</v>
      </c>
      <c r="F362" s="27" t="s">
        <v>10594</v>
      </c>
      <c r="G362" s="30" t="s">
        <v>10592</v>
      </c>
      <c r="H362" s="30">
        <v>41.5</v>
      </c>
      <c r="I362" s="30">
        <v>96.5</v>
      </c>
      <c r="J362" s="30" t="s">
        <v>10587</v>
      </c>
      <c r="K362" s="56"/>
      <c r="L362" s="30" t="s">
        <v>9654</v>
      </c>
      <c r="M362" s="29"/>
      <c r="N362" s="29"/>
      <c r="O362" s="29"/>
      <c r="P362" s="29"/>
      <c r="Q362" s="29"/>
      <c r="R362" s="30" t="s">
        <v>4803</v>
      </c>
      <c r="S362" s="27"/>
      <c r="T362" s="27"/>
      <c r="U362" s="24" t="str">
        <f t="shared" si="30"/>
        <v>MITSUBISHI S4F · ĐK98 (A) </v>
      </c>
    </row>
    <row r="363" ht="35" customHeight="1" spans="1:21">
      <c r="A363" s="51"/>
      <c r="B363" s="52" t="s">
        <v>329</v>
      </c>
      <c r="C363" s="53" t="s">
        <v>10595</v>
      </c>
      <c r="D363" s="52">
        <v>100</v>
      </c>
      <c r="E363" s="52" t="s">
        <v>8488</v>
      </c>
      <c r="F363" s="53" t="s">
        <v>10297</v>
      </c>
      <c r="G363" s="52" t="s">
        <v>10596</v>
      </c>
      <c r="H363" s="52">
        <v>44</v>
      </c>
      <c r="I363" s="52">
        <v>110</v>
      </c>
      <c r="J363" s="52" t="s">
        <v>10587</v>
      </c>
      <c r="K363" s="54"/>
      <c r="L363" s="52" t="s">
        <v>9654</v>
      </c>
      <c r="M363" s="55"/>
      <c r="N363" s="55"/>
      <c r="O363" s="55"/>
      <c r="P363" s="55"/>
      <c r="Q363" s="55"/>
      <c r="R363" s="52" t="s">
        <v>4803</v>
      </c>
      <c r="S363" s="27" t="s">
        <v>10597</v>
      </c>
      <c r="T363" s="27"/>
      <c r="U363" s="24" t="str">
        <f t="shared" si="30"/>
        <v>MITSUBISHI 4D30FE · ĐK100 (A) </v>
      </c>
    </row>
    <row r="364" ht="35" customHeight="1" spans="1:21">
      <c r="A364" s="51"/>
      <c r="B364" s="30" t="s">
        <v>329</v>
      </c>
      <c r="C364" s="27" t="s">
        <v>10598</v>
      </c>
      <c r="D364" s="30">
        <v>100</v>
      </c>
      <c r="E364" s="30" t="s">
        <v>8488</v>
      </c>
      <c r="F364" s="27" t="s">
        <v>10599</v>
      </c>
      <c r="G364" s="30" t="s">
        <v>10596</v>
      </c>
      <c r="H364" s="30">
        <v>44</v>
      </c>
      <c r="I364" s="30">
        <v>110</v>
      </c>
      <c r="J364" s="30" t="s">
        <v>10587</v>
      </c>
      <c r="K364" s="56"/>
      <c r="L364" s="30" t="s">
        <v>9654</v>
      </c>
      <c r="M364" s="29"/>
      <c r="N364" s="29"/>
      <c r="O364" s="29"/>
      <c r="P364" s="29"/>
      <c r="Q364" s="29"/>
      <c r="R364" s="30" t="s">
        <v>4803</v>
      </c>
      <c r="S364" s="27">
        <v>224820</v>
      </c>
      <c r="T364" s="27"/>
      <c r="U364" s="24" t="str">
        <f t="shared" si="30"/>
        <v>MITSUBISHI 4D31/MIGHTY · ĐK100 (A) </v>
      </c>
    </row>
    <row r="365" ht="35" customHeight="1" spans="1:21">
      <c r="A365" s="51"/>
      <c r="B365" s="52" t="s">
        <v>329</v>
      </c>
      <c r="C365" s="53" t="s">
        <v>10600</v>
      </c>
      <c r="D365" s="52">
        <v>100</v>
      </c>
      <c r="E365" s="52" t="s">
        <v>8488</v>
      </c>
      <c r="F365" s="53" t="s">
        <v>10601</v>
      </c>
      <c r="G365" s="52" t="s">
        <v>10596</v>
      </c>
      <c r="H365" s="52">
        <v>44</v>
      </c>
      <c r="I365" s="52">
        <v>110</v>
      </c>
      <c r="J365" s="52" t="s">
        <v>10602</v>
      </c>
      <c r="K365" s="54"/>
      <c r="L365" s="52" t="s">
        <v>9654</v>
      </c>
      <c r="M365" s="55"/>
      <c r="N365" s="55"/>
      <c r="O365" s="55"/>
      <c r="P365" s="55"/>
      <c r="Q365" s="55"/>
      <c r="R365" s="52" t="s">
        <v>4803</v>
      </c>
      <c r="S365" s="27" t="s">
        <v>10603</v>
      </c>
      <c r="T365" s="27"/>
      <c r="U365" s="24" t="str">
        <f t="shared" si="30"/>
        <v>MITSUBISHI 4D31T · ĐK100 (A) </v>
      </c>
    </row>
    <row r="366" ht="35" customHeight="1" spans="1:21">
      <c r="A366" s="51"/>
      <c r="B366" s="30" t="s">
        <v>329</v>
      </c>
      <c r="C366" s="27" t="s">
        <v>10604</v>
      </c>
      <c r="D366" s="30">
        <v>100</v>
      </c>
      <c r="E366" s="30" t="s">
        <v>8488</v>
      </c>
      <c r="F366" s="27" t="s">
        <v>10601</v>
      </c>
      <c r="G366" s="30" t="s">
        <v>10596</v>
      </c>
      <c r="H366" s="30">
        <v>44</v>
      </c>
      <c r="I366" s="30">
        <v>110</v>
      </c>
      <c r="J366" s="30" t="s">
        <v>10602</v>
      </c>
      <c r="K366" s="56"/>
      <c r="L366" s="30" t="s">
        <v>9644</v>
      </c>
      <c r="M366" s="29"/>
      <c r="N366" s="29"/>
      <c r="O366" s="29"/>
      <c r="P366" s="29"/>
      <c r="Q366" s="29"/>
      <c r="R366" s="30" t="s">
        <v>4803</v>
      </c>
      <c r="S366" s="27" t="s">
        <v>10603</v>
      </c>
      <c r="T366" s="27"/>
      <c r="U366" s="24" t="str">
        <f t="shared" ref="U366:U429" si="31">IF($C366="","",B366&amp;" "&amp;C366&amp;" · ĐK"&amp;D366&amp;IF(E366=""," "," "&amp;E366)&amp;IF(K366=""," "," - "&amp;K366))</f>
        <v>MITSUBISHI 6D31T · ĐK100 (A) </v>
      </c>
    </row>
    <row r="367" ht="35" customHeight="1" spans="1:21">
      <c r="A367" s="51"/>
      <c r="B367" s="52" t="s">
        <v>329</v>
      </c>
      <c r="C367" s="53" t="s">
        <v>10605</v>
      </c>
      <c r="D367" s="52">
        <v>100</v>
      </c>
      <c r="E367" s="52"/>
      <c r="F367" s="53"/>
      <c r="G367" s="52"/>
      <c r="H367" s="52"/>
      <c r="I367" s="52"/>
      <c r="J367" s="52"/>
      <c r="K367" s="54"/>
      <c r="L367" s="52" t="s">
        <v>9644</v>
      </c>
      <c r="M367" s="55"/>
      <c r="N367" s="55"/>
      <c r="O367" s="55"/>
      <c r="P367" s="55"/>
      <c r="Q367" s="55"/>
      <c r="R367" s="52" t="s">
        <v>4803</v>
      </c>
      <c r="S367" s="27" t="s">
        <v>10551</v>
      </c>
      <c r="T367" s="27"/>
      <c r="U367" s="24" t="str">
        <f t="shared" si="31"/>
        <v>MITSUBISHI 6LY · ĐK100  </v>
      </c>
    </row>
    <row r="368" ht="35" customHeight="1" spans="1:21">
      <c r="A368" s="51" t="s">
        <v>10606</v>
      </c>
      <c r="B368" s="30" t="s">
        <v>329</v>
      </c>
      <c r="C368" s="27" t="s">
        <v>10607</v>
      </c>
      <c r="D368" s="30">
        <v>100</v>
      </c>
      <c r="E368" s="30" t="s">
        <v>8488</v>
      </c>
      <c r="F368" s="27" t="s">
        <v>10608</v>
      </c>
      <c r="G368" s="30" t="s">
        <v>10596</v>
      </c>
      <c r="H368" s="30">
        <v>44</v>
      </c>
      <c r="I368" s="30">
        <v>110</v>
      </c>
      <c r="J368" s="30" t="s">
        <v>9740</v>
      </c>
      <c r="K368" s="56" t="s">
        <v>8516</v>
      </c>
      <c r="L368" s="30" t="s">
        <v>9654</v>
      </c>
      <c r="M368" s="29"/>
      <c r="N368" s="29"/>
      <c r="O368" s="29"/>
      <c r="P368" s="29"/>
      <c r="Q368" s="29"/>
      <c r="R368" s="30" t="s">
        <v>4803</v>
      </c>
      <c r="S368" s="27" t="s">
        <v>10609</v>
      </c>
      <c r="T368" s="27"/>
      <c r="U368" s="24" t="str">
        <f t="shared" si="31"/>
        <v>MITSUBISHI D4AE/4D31 · ĐK100 (A) - IKAZU</v>
      </c>
    </row>
    <row r="369" ht="83" customHeight="1" spans="1:21">
      <c r="A369" s="51" t="s">
        <v>10610</v>
      </c>
      <c r="B369" s="52" t="s">
        <v>329</v>
      </c>
      <c r="C369" s="53" t="s">
        <v>10611</v>
      </c>
      <c r="D369" s="52">
        <v>100</v>
      </c>
      <c r="E369" s="52" t="s">
        <v>8488</v>
      </c>
      <c r="F369" s="53" t="s">
        <v>10394</v>
      </c>
      <c r="G369" s="52" t="s">
        <v>10596</v>
      </c>
      <c r="H369" s="52">
        <v>44</v>
      </c>
      <c r="I369" s="52">
        <v>110</v>
      </c>
      <c r="J369" s="52" t="s">
        <v>9740</v>
      </c>
      <c r="K369" s="54" t="s">
        <v>8516</v>
      </c>
      <c r="L369" s="52" t="s">
        <v>9654</v>
      </c>
      <c r="M369" s="55"/>
      <c r="N369" s="55"/>
      <c r="O369" s="55"/>
      <c r="P369" s="55"/>
      <c r="Q369" s="55"/>
      <c r="R369" s="52" t="s">
        <v>4803</v>
      </c>
      <c r="S369" s="27"/>
      <c r="T369" s="27"/>
      <c r="U369" s="24" t="str">
        <f t="shared" si="31"/>
        <v>MITSUBISHI D4AL MIGHTY II · ĐK100 (A) - IKAZU</v>
      </c>
    </row>
    <row r="370" ht="35" customHeight="1" spans="1:21">
      <c r="A370" s="51"/>
      <c r="B370" s="30" t="s">
        <v>329</v>
      </c>
      <c r="C370" s="27" t="s">
        <v>10612</v>
      </c>
      <c r="D370" s="30">
        <v>102</v>
      </c>
      <c r="E370" s="30" t="s">
        <v>9676</v>
      </c>
      <c r="F370" s="27" t="s">
        <v>10613</v>
      </c>
      <c r="G370" s="30">
        <v>34</v>
      </c>
      <c r="H370" s="30">
        <v>41</v>
      </c>
      <c r="I370" s="30">
        <v>98</v>
      </c>
      <c r="J370" s="30" t="s">
        <v>10614</v>
      </c>
      <c r="K370" s="56"/>
      <c r="L370" s="30" t="s">
        <v>9644</v>
      </c>
      <c r="M370" s="29"/>
      <c r="N370" s="29"/>
      <c r="O370" s="29"/>
      <c r="P370" s="29"/>
      <c r="Q370" s="29"/>
      <c r="R370" s="30" t="s">
        <v>4803</v>
      </c>
      <c r="S370" s="27"/>
      <c r="T370" s="27"/>
      <c r="U370" s="24" t="str">
        <f t="shared" si="31"/>
        <v>MITSUBISHI C6.4/E320D · ĐK102 (A)+(O) </v>
      </c>
    </row>
    <row r="371" ht="35" customHeight="1" spans="1:21">
      <c r="A371" s="51"/>
      <c r="B371" s="52" t="s">
        <v>329</v>
      </c>
      <c r="C371" s="53" t="s">
        <v>3338</v>
      </c>
      <c r="D371" s="52">
        <v>102</v>
      </c>
      <c r="E371" s="52" t="s">
        <v>8488</v>
      </c>
      <c r="F371" s="53" t="s">
        <v>10615</v>
      </c>
      <c r="G371" s="52" t="s">
        <v>10596</v>
      </c>
      <c r="H371" s="52">
        <v>41</v>
      </c>
      <c r="I371" s="52">
        <v>98</v>
      </c>
      <c r="J371" s="52" t="s">
        <v>10614</v>
      </c>
      <c r="K371" s="54"/>
      <c r="L371" s="52" t="s">
        <v>9644</v>
      </c>
      <c r="M371" s="55"/>
      <c r="N371" s="55"/>
      <c r="O371" s="55"/>
      <c r="P371" s="55"/>
      <c r="Q371" s="55"/>
      <c r="R371" s="52" t="s">
        <v>4803</v>
      </c>
      <c r="S371" s="27" t="s">
        <v>10616</v>
      </c>
      <c r="T371" s="27"/>
      <c r="U371" s="24" t="str">
        <f t="shared" si="31"/>
        <v>MITSUBISHI S6KT · ĐK102 (A) </v>
      </c>
    </row>
    <row r="372" ht="35" customHeight="1" spans="1:21">
      <c r="A372" s="51"/>
      <c r="B372" s="30" t="s">
        <v>329</v>
      </c>
      <c r="C372" s="27" t="s">
        <v>10617</v>
      </c>
      <c r="D372" s="30">
        <v>102</v>
      </c>
      <c r="E372" s="30" t="s">
        <v>8488</v>
      </c>
      <c r="F372" s="27" t="s">
        <v>10618</v>
      </c>
      <c r="G372" s="30">
        <v>34</v>
      </c>
      <c r="H372" s="30">
        <v>41</v>
      </c>
      <c r="I372" s="30">
        <v>98</v>
      </c>
      <c r="J372" s="30" t="s">
        <v>10614</v>
      </c>
      <c r="K372" s="56"/>
      <c r="L372" s="30" t="s">
        <v>9644</v>
      </c>
      <c r="M372" s="29"/>
      <c r="N372" s="29"/>
      <c r="O372" s="29"/>
      <c r="P372" s="29"/>
      <c r="Q372" s="29"/>
      <c r="R372" s="30" t="s">
        <v>4803</v>
      </c>
      <c r="S372" s="27" t="s">
        <v>10619</v>
      </c>
      <c r="T372" s="27"/>
      <c r="U372" s="24" t="str">
        <f t="shared" si="31"/>
        <v>MITSUBISHI S6KT-NEW · ĐK102 (A) </v>
      </c>
    </row>
    <row r="373" ht="35" customHeight="1" spans="1:21">
      <c r="A373" s="51"/>
      <c r="B373" s="52" t="s">
        <v>329</v>
      </c>
      <c r="C373" s="53" t="s">
        <v>10620</v>
      </c>
      <c r="D373" s="52">
        <v>103</v>
      </c>
      <c r="E373" s="52" t="s">
        <v>9676</v>
      </c>
      <c r="F373" s="53" t="s">
        <v>10621</v>
      </c>
      <c r="G373" s="52">
        <v>44</v>
      </c>
      <c r="H373" s="52">
        <v>43</v>
      </c>
      <c r="I373" s="52">
        <v>103</v>
      </c>
      <c r="J373" s="52" t="s">
        <v>10622</v>
      </c>
      <c r="K373" s="54"/>
      <c r="L373" s="52" t="s">
        <v>9654</v>
      </c>
      <c r="M373" s="55"/>
      <c r="N373" s="55"/>
      <c r="O373" s="55"/>
      <c r="P373" s="55"/>
      <c r="Q373" s="55"/>
      <c r="R373" s="52" t="s">
        <v>4803</v>
      </c>
      <c r="S373" s="27" t="s">
        <v>10623</v>
      </c>
      <c r="T373" s="27"/>
      <c r="U373" s="24" t="str">
        <f t="shared" si="31"/>
        <v>MITSUBISHI D4GA · ĐK103 (A)+(O) </v>
      </c>
    </row>
    <row r="374" ht="35" customHeight="1" spans="1:21">
      <c r="A374" s="51"/>
      <c r="B374" s="30" t="s">
        <v>329</v>
      </c>
      <c r="C374" s="27" t="s">
        <v>10624</v>
      </c>
      <c r="D374" s="30">
        <v>103</v>
      </c>
      <c r="E374" s="30" t="s">
        <v>9676</v>
      </c>
      <c r="F374" s="27" t="s">
        <v>10621</v>
      </c>
      <c r="G374" s="30">
        <v>44</v>
      </c>
      <c r="H374" s="30">
        <v>43</v>
      </c>
      <c r="I374" s="30">
        <v>103</v>
      </c>
      <c r="J374" s="30" t="s">
        <v>10622</v>
      </c>
      <c r="K374" s="56"/>
      <c r="L374" s="30" t="s">
        <v>9644</v>
      </c>
      <c r="M374" s="29"/>
      <c r="N374" s="29"/>
      <c r="O374" s="29"/>
      <c r="P374" s="29"/>
      <c r="Q374" s="29"/>
      <c r="R374" s="30" t="s">
        <v>4803</v>
      </c>
      <c r="S374" s="27" t="s">
        <v>10623</v>
      </c>
      <c r="T374" s="27"/>
      <c r="U374" s="24" t="str">
        <f t="shared" si="31"/>
        <v>MITSUBISHI D6GA · ĐK103 (A)+(O) </v>
      </c>
    </row>
    <row r="375" ht="35" customHeight="1" spans="1:21">
      <c r="A375" s="51"/>
      <c r="B375" s="52" t="s">
        <v>329</v>
      </c>
      <c r="C375" s="53" t="s">
        <v>10625</v>
      </c>
      <c r="D375" s="52">
        <v>104</v>
      </c>
      <c r="E375" s="52" t="s">
        <v>8488</v>
      </c>
      <c r="F375" s="53" t="s">
        <v>10626</v>
      </c>
      <c r="G375" s="52" t="s">
        <v>10596</v>
      </c>
      <c r="H375" s="52">
        <v>44</v>
      </c>
      <c r="I375" s="52">
        <v>112</v>
      </c>
      <c r="J375" s="52" t="s">
        <v>9663</v>
      </c>
      <c r="K375" s="54"/>
      <c r="L375" s="52" t="s">
        <v>9654</v>
      </c>
      <c r="M375" s="55"/>
      <c r="N375" s="55"/>
      <c r="O375" s="55"/>
      <c r="P375" s="55"/>
      <c r="Q375" s="55"/>
      <c r="R375" s="52" t="s">
        <v>4803</v>
      </c>
      <c r="S375" s="27" t="s">
        <v>10627</v>
      </c>
      <c r="T375" s="27"/>
      <c r="U375" s="24" t="str">
        <f t="shared" si="31"/>
        <v>MITSUBISHI 4D32 Canter NEW · ĐK104 (A) </v>
      </c>
    </row>
    <row r="376" ht="35" customHeight="1" spans="1:21">
      <c r="A376" s="51"/>
      <c r="B376" s="30" t="s">
        <v>329</v>
      </c>
      <c r="C376" s="27" t="s">
        <v>10628</v>
      </c>
      <c r="D376" s="30">
        <v>104</v>
      </c>
      <c r="E376" s="30" t="s">
        <v>8488</v>
      </c>
      <c r="F376" s="27" t="s">
        <v>10626</v>
      </c>
      <c r="G376" s="30" t="s">
        <v>10596</v>
      </c>
      <c r="H376" s="30">
        <v>45</v>
      </c>
      <c r="I376" s="30">
        <v>112</v>
      </c>
      <c r="J376" s="30" t="s">
        <v>9663</v>
      </c>
      <c r="K376" s="56"/>
      <c r="L376" s="30" t="s">
        <v>9654</v>
      </c>
      <c r="M376" s="29"/>
      <c r="N376" s="29"/>
      <c r="O376" s="29"/>
      <c r="P376" s="29"/>
      <c r="Q376" s="29"/>
      <c r="R376" s="30" t="s">
        <v>4803</v>
      </c>
      <c r="S376" s="27"/>
      <c r="T376" s="27"/>
      <c r="U376" s="24" t="str">
        <f t="shared" si="31"/>
        <v>MITSUBISHI 4D32 Canter-OLD · ĐK104 (A) </v>
      </c>
    </row>
    <row r="377" ht="68" customHeight="1" spans="1:21">
      <c r="A377" s="51" t="s">
        <v>10629</v>
      </c>
      <c r="B377" s="52" t="s">
        <v>329</v>
      </c>
      <c r="C377" s="53" t="s">
        <v>10630</v>
      </c>
      <c r="D377" s="52">
        <v>104</v>
      </c>
      <c r="E377" s="52" t="s">
        <v>8488</v>
      </c>
      <c r="F377" s="53" t="s">
        <v>10194</v>
      </c>
      <c r="G377" s="52" t="s">
        <v>10596</v>
      </c>
      <c r="H377" s="52">
        <v>44</v>
      </c>
      <c r="I377" s="52">
        <v>110</v>
      </c>
      <c r="J377" s="52" t="s">
        <v>10602</v>
      </c>
      <c r="K377" s="54" t="s">
        <v>8516</v>
      </c>
      <c r="L377" s="52" t="s">
        <v>9654</v>
      </c>
      <c r="M377" s="55"/>
      <c r="N377" s="55"/>
      <c r="O377" s="55"/>
      <c r="P377" s="55"/>
      <c r="Q377" s="55"/>
      <c r="R377" s="52" t="s">
        <v>4803</v>
      </c>
      <c r="S377" s="27" t="s">
        <v>10631</v>
      </c>
      <c r="T377" s="27"/>
      <c r="U377" s="24" t="str">
        <f t="shared" si="31"/>
        <v>MITSUBISHI 4D32-NEW, D4AF · ĐK104 (A) - IKAZU</v>
      </c>
    </row>
    <row r="378" ht="35" customHeight="1" spans="1:21">
      <c r="A378" s="51"/>
      <c r="B378" s="30" t="s">
        <v>329</v>
      </c>
      <c r="C378" s="27" t="s">
        <v>10632</v>
      </c>
      <c r="D378" s="30">
        <v>104</v>
      </c>
      <c r="E378" s="30" t="s">
        <v>8488</v>
      </c>
      <c r="F378" s="27" t="s">
        <v>10633</v>
      </c>
      <c r="G378" s="30" t="s">
        <v>10596</v>
      </c>
      <c r="H378" s="30">
        <v>44</v>
      </c>
      <c r="I378" s="30">
        <v>110</v>
      </c>
      <c r="J378" s="30" t="s">
        <v>10602</v>
      </c>
      <c r="K378" s="56"/>
      <c r="L378" s="30" t="s">
        <v>9654</v>
      </c>
      <c r="M378" s="29"/>
      <c r="N378" s="29"/>
      <c r="O378" s="29"/>
      <c r="P378" s="29"/>
      <c r="Q378" s="29"/>
      <c r="R378" s="30" t="s">
        <v>4803</v>
      </c>
      <c r="S378" s="27" t="s">
        <v>10634</v>
      </c>
      <c r="T378" s="27"/>
      <c r="U378" s="24" t="str">
        <f t="shared" si="31"/>
        <v>MITSUBISHI 4D32/K1 · ĐK104 (A) </v>
      </c>
    </row>
    <row r="379" ht="35" customHeight="1" spans="1:21">
      <c r="A379" s="51"/>
      <c r="B379" s="52" t="s">
        <v>329</v>
      </c>
      <c r="C379" s="53" t="s">
        <v>10635</v>
      </c>
      <c r="D379" s="52">
        <v>104</v>
      </c>
      <c r="E379" s="52" t="s">
        <v>9676</v>
      </c>
      <c r="F379" s="53" t="s">
        <v>10636</v>
      </c>
      <c r="G379" s="52" t="s">
        <v>10637</v>
      </c>
      <c r="H379" s="52">
        <v>44</v>
      </c>
      <c r="I379" s="52">
        <v>112</v>
      </c>
      <c r="J379" s="52" t="s">
        <v>9663</v>
      </c>
      <c r="K379" s="54"/>
      <c r="L379" s="52" t="s">
        <v>9654</v>
      </c>
      <c r="M379" s="55"/>
      <c r="N379" s="55"/>
      <c r="O379" s="55"/>
      <c r="P379" s="55"/>
      <c r="Q379" s="55"/>
      <c r="R379" s="52" t="s">
        <v>4803</v>
      </c>
      <c r="S379" s="27" t="s">
        <v>10638</v>
      </c>
      <c r="T379" s="27"/>
      <c r="U379" s="24" t="str">
        <f t="shared" si="31"/>
        <v>MITSUBISHI 4D34-T1 D4DB County · ĐK104 (A)+(O) </v>
      </c>
    </row>
    <row r="380" ht="35" customHeight="1" spans="1:21">
      <c r="A380" s="51"/>
      <c r="B380" s="30" t="s">
        <v>329</v>
      </c>
      <c r="C380" s="27" t="s">
        <v>10639</v>
      </c>
      <c r="D380" s="30">
        <v>104</v>
      </c>
      <c r="E380" s="30" t="s">
        <v>8488</v>
      </c>
      <c r="F380" s="27" t="s">
        <v>10640</v>
      </c>
      <c r="G380" s="30" t="s">
        <v>10637</v>
      </c>
      <c r="H380" s="30">
        <v>44</v>
      </c>
      <c r="I380" s="30">
        <v>112</v>
      </c>
      <c r="J380" s="30" t="s">
        <v>9663</v>
      </c>
      <c r="K380" s="56"/>
      <c r="L380" s="30" t="s">
        <v>9654</v>
      </c>
      <c r="M380" s="29"/>
      <c r="N380" s="29"/>
      <c r="O380" s="29"/>
      <c r="P380" s="29"/>
      <c r="Q380" s="29"/>
      <c r="R380" s="30" t="s">
        <v>4803</v>
      </c>
      <c r="S380" s="27" t="s">
        <v>10641</v>
      </c>
      <c r="T380" s="27"/>
      <c r="U380" s="24" t="str">
        <f t="shared" si="31"/>
        <v>MITSUBISHI 4D34-T2 · ĐK104 (A) </v>
      </c>
    </row>
    <row r="381" ht="35" customHeight="1" spans="1:21">
      <c r="A381" s="51"/>
      <c r="B381" s="52" t="s">
        <v>329</v>
      </c>
      <c r="C381" s="53" t="s">
        <v>10642</v>
      </c>
      <c r="D381" s="52">
        <v>104</v>
      </c>
      <c r="E381" s="52" t="s">
        <v>9676</v>
      </c>
      <c r="F381" s="53" t="s">
        <v>10640</v>
      </c>
      <c r="G381" s="52" t="s">
        <v>10637</v>
      </c>
      <c r="H381" s="52">
        <v>44</v>
      </c>
      <c r="I381" s="52">
        <v>112</v>
      </c>
      <c r="J381" s="52" t="s">
        <v>9663</v>
      </c>
      <c r="K381" s="54"/>
      <c r="L381" s="52" t="s">
        <v>9654</v>
      </c>
      <c r="M381" s="55"/>
      <c r="N381" s="55"/>
      <c r="O381" s="55"/>
      <c r="P381" s="55"/>
      <c r="Q381" s="55"/>
      <c r="R381" s="52" t="s">
        <v>4803</v>
      </c>
      <c r="S381" s="27"/>
      <c r="T381" s="27"/>
      <c r="U381" s="24" t="str">
        <f t="shared" si="31"/>
        <v>MITSUBISHI 4D34T, County · ĐK104 (A)+(O) </v>
      </c>
    </row>
    <row r="382" ht="35" customHeight="1" spans="1:21">
      <c r="A382" s="51"/>
      <c r="B382" s="30" t="s">
        <v>329</v>
      </c>
      <c r="C382" s="27" t="s">
        <v>10643</v>
      </c>
      <c r="D382" s="30">
        <v>104</v>
      </c>
      <c r="E382" s="30" t="s">
        <v>8488</v>
      </c>
      <c r="F382" s="27" t="s">
        <v>9850</v>
      </c>
      <c r="G382" s="30" t="s">
        <v>10596</v>
      </c>
      <c r="H382" s="30">
        <v>44</v>
      </c>
      <c r="I382" s="30">
        <v>110</v>
      </c>
      <c r="J382" s="30" t="s">
        <v>9663</v>
      </c>
      <c r="K382" s="56"/>
      <c r="L382" s="30" t="s">
        <v>9654</v>
      </c>
      <c r="M382" s="29"/>
      <c r="N382" s="29"/>
      <c r="O382" s="29"/>
      <c r="P382" s="29"/>
      <c r="Q382" s="29"/>
      <c r="R382" s="30" t="s">
        <v>4803</v>
      </c>
      <c r="S382" s="27"/>
      <c r="T382" s="27"/>
      <c r="U382" s="24" t="str">
        <f t="shared" si="31"/>
        <v>MITSUBISHI 4D36 · ĐK104 (A) </v>
      </c>
    </row>
    <row r="383" ht="35" customHeight="1" spans="1:21">
      <c r="A383" s="51"/>
      <c r="B383" s="52" t="s">
        <v>329</v>
      </c>
      <c r="C383" s="53" t="s">
        <v>10644</v>
      </c>
      <c r="D383" s="52">
        <v>104</v>
      </c>
      <c r="E383" s="52" t="s">
        <v>8488</v>
      </c>
      <c r="F383" s="53" t="s">
        <v>10640</v>
      </c>
      <c r="G383" s="52" t="s">
        <v>10637</v>
      </c>
      <c r="H383" s="52">
        <v>44</v>
      </c>
      <c r="I383" s="52">
        <v>112</v>
      </c>
      <c r="J383" s="52" t="s">
        <v>9663</v>
      </c>
      <c r="K383" s="54"/>
      <c r="L383" s="52" t="s">
        <v>9644</v>
      </c>
      <c r="M383" s="55"/>
      <c r="N383" s="55"/>
      <c r="O383" s="55"/>
      <c r="P383" s="55"/>
      <c r="Q383" s="55"/>
      <c r="R383" s="52" t="s">
        <v>4803</v>
      </c>
      <c r="S383" s="27" t="s">
        <v>10641</v>
      </c>
      <c r="T383" s="27"/>
      <c r="U383" s="24" t="str">
        <f t="shared" si="31"/>
        <v>MITSUBISHI 6D34-T2 · ĐK104 (A) </v>
      </c>
    </row>
    <row r="384" ht="35" customHeight="1" spans="1:21">
      <c r="A384" s="51"/>
      <c r="B384" s="30" t="s">
        <v>329</v>
      </c>
      <c r="C384" s="27" t="s">
        <v>10644</v>
      </c>
      <c r="D384" s="30">
        <v>104</v>
      </c>
      <c r="E384" s="30" t="s">
        <v>9676</v>
      </c>
      <c r="F384" s="27" t="s">
        <v>10645</v>
      </c>
      <c r="G384" s="30" t="s">
        <v>10637</v>
      </c>
      <c r="H384" s="30">
        <v>44</v>
      </c>
      <c r="I384" s="30">
        <v>112</v>
      </c>
      <c r="J384" s="30" t="s">
        <v>9663</v>
      </c>
      <c r="K384" s="56"/>
      <c r="L384" s="30" t="s">
        <v>9644</v>
      </c>
      <c r="M384" s="29"/>
      <c r="N384" s="29"/>
      <c r="O384" s="29"/>
      <c r="P384" s="29"/>
      <c r="Q384" s="29"/>
      <c r="R384" s="30" t="s">
        <v>4803</v>
      </c>
      <c r="S384" s="27" t="s">
        <v>10646</v>
      </c>
      <c r="T384" s="27"/>
      <c r="U384" s="24" t="str">
        <f t="shared" si="31"/>
        <v>MITSUBISHI 6D34-T2 · ĐK104 (A)+(O) </v>
      </c>
    </row>
    <row r="385" ht="35" customHeight="1" spans="1:21">
      <c r="A385" s="51"/>
      <c r="B385" s="52" t="s">
        <v>329</v>
      </c>
      <c r="C385" s="53" t="s">
        <v>10647</v>
      </c>
      <c r="D385" s="52">
        <v>104</v>
      </c>
      <c r="E385" s="52" t="s">
        <v>9676</v>
      </c>
      <c r="F385" s="53" t="s">
        <v>10648</v>
      </c>
      <c r="G385" s="52" t="s">
        <v>10637</v>
      </c>
      <c r="H385" s="52">
        <v>44</v>
      </c>
      <c r="I385" s="52">
        <v>112</v>
      </c>
      <c r="J385" s="52" t="s">
        <v>9663</v>
      </c>
      <c r="K385" s="54"/>
      <c r="L385" s="52" t="s">
        <v>9654</v>
      </c>
      <c r="M385" s="55"/>
      <c r="N385" s="55"/>
      <c r="O385" s="55"/>
      <c r="P385" s="55"/>
      <c r="Q385" s="55"/>
      <c r="R385" s="52" t="s">
        <v>4803</v>
      </c>
      <c r="S385" s="27"/>
      <c r="T385" s="27"/>
      <c r="U385" s="24" t="str">
        <f t="shared" si="31"/>
        <v>MITSUBISHI D4DA, County · ĐK104 (A)+(O) </v>
      </c>
    </row>
    <row r="386" ht="35" customHeight="1" spans="1:21">
      <c r="A386" s="51"/>
      <c r="B386" s="30" t="s">
        <v>329</v>
      </c>
      <c r="C386" s="27" t="s">
        <v>5638</v>
      </c>
      <c r="D386" s="30">
        <v>104</v>
      </c>
      <c r="E386" s="30" t="s">
        <v>9676</v>
      </c>
      <c r="F386" s="27" t="s">
        <v>10649</v>
      </c>
      <c r="G386" s="30">
        <v>36</v>
      </c>
      <c r="H386" s="30">
        <v>44</v>
      </c>
      <c r="I386" s="30">
        <v>112</v>
      </c>
      <c r="J386" s="30" t="s">
        <v>9663</v>
      </c>
      <c r="K386" s="56"/>
      <c r="L386" s="30" t="s">
        <v>9654</v>
      </c>
      <c r="M386" s="29"/>
      <c r="N386" s="29"/>
      <c r="O386" s="29"/>
      <c r="P386" s="29"/>
      <c r="Q386" s="29"/>
      <c r="R386" s="30" t="s">
        <v>4803</v>
      </c>
      <c r="S386" s="27" t="s">
        <v>10650</v>
      </c>
      <c r="T386" s="27"/>
      <c r="U386" s="24" t="str">
        <f t="shared" si="31"/>
        <v>MITSUBISHI D4DC · ĐK104 (A)+(O) </v>
      </c>
    </row>
    <row r="387" ht="35" customHeight="1" spans="1:21">
      <c r="A387" s="51"/>
      <c r="B387" s="52" t="s">
        <v>329</v>
      </c>
      <c r="C387" s="53" t="s">
        <v>10651</v>
      </c>
      <c r="D387" s="52">
        <v>104</v>
      </c>
      <c r="E387" s="52" t="s">
        <v>9676</v>
      </c>
      <c r="F387" s="53" t="s">
        <v>10652</v>
      </c>
      <c r="G387" s="52">
        <v>38</v>
      </c>
      <c r="H387" s="52">
        <v>43.5</v>
      </c>
      <c r="I387" s="52">
        <v>97</v>
      </c>
      <c r="J387" s="52" t="s">
        <v>10653</v>
      </c>
      <c r="K387" s="54"/>
      <c r="L387" s="52" t="s">
        <v>9654</v>
      </c>
      <c r="M387" s="55"/>
      <c r="N387" s="55"/>
      <c r="O387" s="55"/>
      <c r="P387" s="55"/>
      <c r="Q387" s="55"/>
      <c r="R387" s="52" t="s">
        <v>4803</v>
      </c>
      <c r="S387" s="27" t="s">
        <v>10654</v>
      </c>
      <c r="T387" s="27"/>
      <c r="U387" s="24" t="str">
        <f t="shared" si="31"/>
        <v>MITSUBISHI D4DD County-NEW · ĐK104 (A)+(O) </v>
      </c>
    </row>
    <row r="388" ht="35" customHeight="1" spans="1:21">
      <c r="A388" s="51"/>
      <c r="B388" s="30" t="s">
        <v>329</v>
      </c>
      <c r="C388" s="27" t="s">
        <v>10655</v>
      </c>
      <c r="D388" s="30">
        <v>105</v>
      </c>
      <c r="E388" s="30"/>
      <c r="F388" s="27"/>
      <c r="G388" s="30">
        <v>42</v>
      </c>
      <c r="H388" s="30"/>
      <c r="I388" s="30"/>
      <c r="J388" s="52" t="s">
        <v>10656</v>
      </c>
      <c r="K388" s="56"/>
      <c r="L388" s="30" t="s">
        <v>9644</v>
      </c>
      <c r="M388" s="29"/>
      <c r="N388" s="29"/>
      <c r="O388" s="29"/>
      <c r="P388" s="29"/>
      <c r="Q388" s="29"/>
      <c r="R388" s="30" t="s">
        <v>4803</v>
      </c>
      <c r="S388" s="27"/>
      <c r="T388" s="27" t="s">
        <v>10657</v>
      </c>
      <c r="U388" s="24" t="str">
        <f t="shared" si="31"/>
        <v>MITSUBISHI 6A · ĐK105  </v>
      </c>
    </row>
    <row r="389" s="46" customFormat="1" ht="35" customHeight="1" spans="1:21">
      <c r="A389" s="58"/>
      <c r="B389" s="59" t="s">
        <v>329</v>
      </c>
      <c r="C389" s="60" t="s">
        <v>10655</v>
      </c>
      <c r="D389" s="59">
        <v>105</v>
      </c>
      <c r="E389" s="59"/>
      <c r="F389" s="60"/>
      <c r="G389" s="59">
        <v>42</v>
      </c>
      <c r="H389" s="59"/>
      <c r="I389" s="59"/>
      <c r="J389" s="59"/>
      <c r="K389" s="61"/>
      <c r="L389" s="59" t="s">
        <v>9644</v>
      </c>
      <c r="M389" s="62"/>
      <c r="N389" s="62"/>
      <c r="O389" s="62"/>
      <c r="P389" s="62"/>
      <c r="Q389" s="62"/>
      <c r="R389" s="59" t="s">
        <v>4803</v>
      </c>
      <c r="S389" s="63"/>
      <c r="T389" s="63"/>
      <c r="U389" s="64" t="str">
        <f t="shared" si="31"/>
        <v>MITSUBISHI 6A · ĐK105  </v>
      </c>
    </row>
    <row r="390" ht="35" customHeight="1" spans="1:21">
      <c r="A390" s="51"/>
      <c r="B390" s="30" t="s">
        <v>329</v>
      </c>
      <c r="C390" s="27" t="s">
        <v>10658</v>
      </c>
      <c r="D390" s="30">
        <v>105</v>
      </c>
      <c r="E390" s="30" t="s">
        <v>9676</v>
      </c>
      <c r="F390" s="27" t="s">
        <v>10659</v>
      </c>
      <c r="G390" s="30">
        <v>44</v>
      </c>
      <c r="H390" s="30">
        <v>49</v>
      </c>
      <c r="I390" s="30">
        <v>121</v>
      </c>
      <c r="J390" s="30" t="s">
        <v>10660</v>
      </c>
      <c r="K390" s="56"/>
      <c r="L390" s="30" t="s">
        <v>9644</v>
      </c>
      <c r="M390" s="29"/>
      <c r="N390" s="29"/>
      <c r="O390" s="29"/>
      <c r="P390" s="29"/>
      <c r="Q390" s="29"/>
      <c r="R390" s="30" t="s">
        <v>4803</v>
      </c>
      <c r="S390" s="27"/>
      <c r="T390" s="27"/>
      <c r="U390" s="24" t="str">
        <f t="shared" si="31"/>
        <v>MITSUBISHI 6A-T · ĐK105 (A)+(O) </v>
      </c>
    </row>
    <row r="391" ht="35" customHeight="1" spans="1:21">
      <c r="A391" s="51"/>
      <c r="B391" s="52" t="s">
        <v>329</v>
      </c>
      <c r="C391" s="53" t="s">
        <v>7213</v>
      </c>
      <c r="D391" s="52">
        <v>105</v>
      </c>
      <c r="E391" s="52"/>
      <c r="F391" s="53"/>
      <c r="G391" s="52" t="s">
        <v>10661</v>
      </c>
      <c r="H391" s="52">
        <v>51.5</v>
      </c>
      <c r="I391" s="52">
        <v>119.5</v>
      </c>
      <c r="J391" s="52" t="s">
        <v>9702</v>
      </c>
      <c r="K391" s="54"/>
      <c r="L391" s="52" t="s">
        <v>9644</v>
      </c>
      <c r="M391" s="55"/>
      <c r="N391" s="55"/>
      <c r="O391" s="55"/>
      <c r="P391" s="55"/>
      <c r="Q391" s="55"/>
      <c r="R391" s="52" t="s">
        <v>4803</v>
      </c>
      <c r="S391" s="27" t="s">
        <v>10551</v>
      </c>
      <c r="T391" s="27"/>
      <c r="U391" s="24" t="str">
        <f t="shared" si="31"/>
        <v>MITSUBISHI 6CH-DT · ĐK105  </v>
      </c>
    </row>
    <row r="392" ht="35" customHeight="1" spans="1:21">
      <c r="A392" s="51"/>
      <c r="B392" s="30" t="s">
        <v>329</v>
      </c>
      <c r="C392" s="27" t="s">
        <v>10662</v>
      </c>
      <c r="D392" s="30">
        <v>105</v>
      </c>
      <c r="E392" s="30"/>
      <c r="F392" s="27" t="s">
        <v>10663</v>
      </c>
      <c r="G392" s="30">
        <v>36</v>
      </c>
      <c r="H392" s="30"/>
      <c r="I392" s="30"/>
      <c r="J392" s="30"/>
      <c r="K392" s="56"/>
      <c r="L392" s="30" t="s">
        <v>9644</v>
      </c>
      <c r="M392" s="29"/>
      <c r="N392" s="29"/>
      <c r="O392" s="29"/>
      <c r="P392" s="29"/>
      <c r="Q392" s="29"/>
      <c r="R392" s="30" t="s">
        <v>4803</v>
      </c>
      <c r="S392" s="27" t="s">
        <v>10664</v>
      </c>
      <c r="T392" s="27"/>
      <c r="U392" s="24" t="str">
        <f t="shared" si="31"/>
        <v>MITSUBISHI 6CH-T · ĐK105  </v>
      </c>
    </row>
    <row r="393" ht="35" customHeight="1" spans="1:21">
      <c r="A393" s="51"/>
      <c r="B393" s="52" t="s">
        <v>329</v>
      </c>
      <c r="C393" s="53" t="s">
        <v>10665</v>
      </c>
      <c r="D393" s="52">
        <v>105</v>
      </c>
      <c r="E393" s="52" t="s">
        <v>8488</v>
      </c>
      <c r="F393" s="53" t="s">
        <v>10581</v>
      </c>
      <c r="G393" s="52" t="s">
        <v>10666</v>
      </c>
      <c r="H393" s="52">
        <v>52</v>
      </c>
      <c r="I393" s="52">
        <v>131</v>
      </c>
      <c r="J393" s="52" t="s">
        <v>10587</v>
      </c>
      <c r="K393" s="54"/>
      <c r="L393" s="52" t="s">
        <v>9644</v>
      </c>
      <c r="M393" s="55"/>
      <c r="N393" s="55"/>
      <c r="O393" s="55"/>
      <c r="P393" s="55"/>
      <c r="Q393" s="55"/>
      <c r="R393" s="52" t="s">
        <v>4803</v>
      </c>
      <c r="S393" s="27"/>
      <c r="T393" s="27"/>
      <c r="U393" s="24" t="str">
        <f t="shared" si="31"/>
        <v>MITSUBISHI 6D10, 11 · ĐK105 (A) </v>
      </c>
    </row>
    <row r="394" ht="35" customHeight="1" spans="1:21">
      <c r="A394" s="51"/>
      <c r="B394" s="30" t="s">
        <v>329</v>
      </c>
      <c r="C394" s="27" t="s">
        <v>10667</v>
      </c>
      <c r="D394" s="30">
        <v>108</v>
      </c>
      <c r="E394" s="30" t="s">
        <v>8488</v>
      </c>
      <c r="F394" s="27" t="s">
        <v>10668</v>
      </c>
      <c r="G394" s="30" t="s">
        <v>10669</v>
      </c>
      <c r="H394" s="30">
        <v>45</v>
      </c>
      <c r="I394" s="30">
        <v>112</v>
      </c>
      <c r="J394" s="30" t="s">
        <v>9723</v>
      </c>
      <c r="K394" s="56"/>
      <c r="L394" s="30" t="s">
        <v>9654</v>
      </c>
      <c r="M394" s="29"/>
      <c r="N394" s="29"/>
      <c r="O394" s="29"/>
      <c r="P394" s="29"/>
      <c r="Q394" s="29"/>
      <c r="R394" s="30" t="s">
        <v>4803</v>
      </c>
      <c r="S394" s="27"/>
      <c r="T394" s="27"/>
      <c r="U394" s="24" t="str">
        <f t="shared" si="31"/>
        <v>MITSUBISHI 4D33 · ĐK108 (A) </v>
      </c>
    </row>
    <row r="395" ht="35" customHeight="1" spans="1:21">
      <c r="A395" s="51"/>
      <c r="B395" s="52" t="s">
        <v>329</v>
      </c>
      <c r="C395" s="53" t="s">
        <v>10670</v>
      </c>
      <c r="D395" s="52">
        <v>108</v>
      </c>
      <c r="E395" s="52" t="s">
        <v>8488</v>
      </c>
      <c r="F395" s="53" t="s">
        <v>10671</v>
      </c>
      <c r="G395" s="52" t="s">
        <v>10669</v>
      </c>
      <c r="H395" s="52">
        <v>45</v>
      </c>
      <c r="I395" s="52">
        <v>112</v>
      </c>
      <c r="J395" s="52" t="s">
        <v>9723</v>
      </c>
      <c r="K395" s="54"/>
      <c r="L395" s="52" t="s">
        <v>9654</v>
      </c>
      <c r="M395" s="55"/>
      <c r="N395" s="55"/>
      <c r="O395" s="55"/>
      <c r="P395" s="55"/>
      <c r="Q395" s="55"/>
      <c r="R395" s="52" t="s">
        <v>4803</v>
      </c>
      <c r="S395" s="27" t="s">
        <v>10672</v>
      </c>
      <c r="T395" s="27"/>
      <c r="U395" s="24" t="str">
        <f t="shared" si="31"/>
        <v>MITSUBISHI 4D33-T · ĐK108 (A) </v>
      </c>
    </row>
    <row r="396" ht="35" customHeight="1" spans="1:21">
      <c r="A396" s="51"/>
      <c r="B396" s="30" t="s">
        <v>329</v>
      </c>
      <c r="C396" s="27" t="s">
        <v>10673</v>
      </c>
      <c r="D396" s="30">
        <v>109</v>
      </c>
      <c r="E396" s="30" t="s">
        <v>9676</v>
      </c>
      <c r="F396" s="27" t="s">
        <v>10674</v>
      </c>
      <c r="G396" s="30">
        <v>39</v>
      </c>
      <c r="H396" s="30">
        <v>50</v>
      </c>
      <c r="I396" s="30">
        <v>122</v>
      </c>
      <c r="J396" s="30" t="s">
        <v>10675</v>
      </c>
      <c r="K396" s="56"/>
      <c r="L396" s="30" t="s">
        <v>9644</v>
      </c>
      <c r="M396" s="29"/>
      <c r="N396" s="29"/>
      <c r="O396" s="29"/>
      <c r="P396" s="29"/>
      <c r="Q396" s="29"/>
      <c r="R396" s="30" t="s">
        <v>4803</v>
      </c>
      <c r="S396" s="27" t="s">
        <v>10676</v>
      </c>
      <c r="T396" s="27"/>
      <c r="U396" s="24" t="str">
        <f t="shared" si="31"/>
        <v>MITSUBISHI D6DA · ĐK109 (A)+(O) </v>
      </c>
    </row>
    <row r="397" ht="35" customHeight="1" spans="1:21">
      <c r="A397" s="51"/>
      <c r="B397" s="52" t="s">
        <v>329</v>
      </c>
      <c r="C397" s="53" t="s">
        <v>10677</v>
      </c>
      <c r="D397" s="52">
        <v>109</v>
      </c>
      <c r="E397" s="52" t="s">
        <v>9676</v>
      </c>
      <c r="F397" s="53" t="s">
        <v>10678</v>
      </c>
      <c r="G397" s="52"/>
      <c r="H397" s="52">
        <v>50</v>
      </c>
      <c r="I397" s="52">
        <v>122</v>
      </c>
      <c r="J397" s="52"/>
      <c r="K397" s="54"/>
      <c r="L397" s="52" t="s">
        <v>9644</v>
      </c>
      <c r="M397" s="55"/>
      <c r="N397" s="55"/>
      <c r="O397" s="55"/>
      <c r="P397" s="55"/>
      <c r="Q397" s="55"/>
      <c r="R397" s="52" t="s">
        <v>4803</v>
      </c>
      <c r="S397" s="27" t="s">
        <v>10679</v>
      </c>
      <c r="T397" s="27"/>
      <c r="U397" s="24" t="str">
        <f t="shared" si="31"/>
        <v>MITSUBISHI D6DA-NEW/D6DD · ĐK109 (A)+(O) </v>
      </c>
    </row>
    <row r="398" ht="35" customHeight="1" spans="1:21">
      <c r="A398" s="51"/>
      <c r="B398" s="30" t="s">
        <v>329</v>
      </c>
      <c r="C398" s="27" t="s">
        <v>10680</v>
      </c>
      <c r="D398" s="30">
        <v>110</v>
      </c>
      <c r="E398" s="30" t="s">
        <v>9676</v>
      </c>
      <c r="F398" s="27" t="s">
        <v>10681</v>
      </c>
      <c r="G398" s="30" t="s">
        <v>10682</v>
      </c>
      <c r="H398" s="30">
        <v>41.5</v>
      </c>
      <c r="I398" s="30">
        <v>109</v>
      </c>
      <c r="J398" s="30" t="s">
        <v>10083</v>
      </c>
      <c r="K398" s="56"/>
      <c r="L398" s="30" t="s">
        <v>9654</v>
      </c>
      <c r="M398" s="29"/>
      <c r="N398" s="29"/>
      <c r="O398" s="29"/>
      <c r="P398" s="29"/>
      <c r="Q398" s="29"/>
      <c r="R398" s="30" t="s">
        <v>4803</v>
      </c>
      <c r="S398" s="27" t="s">
        <v>10683</v>
      </c>
      <c r="T398" s="27"/>
      <c r="U398" s="24" t="str">
        <f t="shared" si="31"/>
        <v>MITSUBISHI 4D35 · ĐK110 (A)+(O) </v>
      </c>
    </row>
    <row r="399" ht="35" customHeight="1" spans="1:21">
      <c r="A399" s="51"/>
      <c r="B399" s="52" t="s">
        <v>329</v>
      </c>
      <c r="C399" s="53" t="s">
        <v>10684</v>
      </c>
      <c r="D399" s="52">
        <v>110</v>
      </c>
      <c r="E399" s="52"/>
      <c r="F399" s="53" t="s">
        <v>10685</v>
      </c>
      <c r="G399" s="52">
        <v>42</v>
      </c>
      <c r="H399" s="52">
        <v>50</v>
      </c>
      <c r="I399" s="52">
        <v>121</v>
      </c>
      <c r="J399" s="52" t="s">
        <v>10686</v>
      </c>
      <c r="K399" s="54"/>
      <c r="L399" s="52" t="s">
        <v>9644</v>
      </c>
      <c r="M399" s="55"/>
      <c r="N399" s="55"/>
      <c r="O399" s="55"/>
      <c r="P399" s="55"/>
      <c r="Q399" s="55"/>
      <c r="R399" s="52" t="s">
        <v>4803</v>
      </c>
      <c r="S399" s="27"/>
      <c r="T399" s="27"/>
      <c r="U399" s="24" t="str">
        <f t="shared" si="31"/>
        <v>MITSUBISHI 6A/6A110 · ĐK110  </v>
      </c>
    </row>
    <row r="400" ht="35" customHeight="1" spans="1:21">
      <c r="A400" s="51"/>
      <c r="B400" s="30" t="s">
        <v>329</v>
      </c>
      <c r="C400" s="27" t="s">
        <v>10687</v>
      </c>
      <c r="D400" s="30">
        <v>110</v>
      </c>
      <c r="E400" s="30" t="s">
        <v>8488</v>
      </c>
      <c r="F400" s="27" t="s">
        <v>10688</v>
      </c>
      <c r="G400" s="30" t="s">
        <v>10666</v>
      </c>
      <c r="H400" s="30">
        <v>52</v>
      </c>
      <c r="I400" s="30">
        <v>116</v>
      </c>
      <c r="J400" s="30" t="s">
        <v>10675</v>
      </c>
      <c r="K400" s="56"/>
      <c r="L400" s="30" t="s">
        <v>9644</v>
      </c>
      <c r="M400" s="29"/>
      <c r="N400" s="29"/>
      <c r="O400" s="29"/>
      <c r="P400" s="29"/>
      <c r="Q400" s="29"/>
      <c r="R400" s="30" t="s">
        <v>4803</v>
      </c>
      <c r="S400" s="27"/>
      <c r="T400" s="27"/>
      <c r="U400" s="24" t="str">
        <f t="shared" si="31"/>
        <v>MITSUBISHI 6D14-3AT · ĐK110 (A) </v>
      </c>
    </row>
    <row r="401" ht="35" customHeight="1" spans="1:21">
      <c r="A401" s="51"/>
      <c r="B401" s="52" t="s">
        <v>329</v>
      </c>
      <c r="C401" s="53" t="s">
        <v>10689</v>
      </c>
      <c r="D401" s="52">
        <v>110</v>
      </c>
      <c r="E401" s="52" t="s">
        <v>8488</v>
      </c>
      <c r="F401" s="53" t="s">
        <v>10690</v>
      </c>
      <c r="G401" s="52" t="s">
        <v>10666</v>
      </c>
      <c r="H401" s="52">
        <v>52</v>
      </c>
      <c r="I401" s="52">
        <v>116</v>
      </c>
      <c r="J401" s="52" t="s">
        <v>10691</v>
      </c>
      <c r="K401" s="54"/>
      <c r="L401" s="52" t="s">
        <v>9644</v>
      </c>
      <c r="M401" s="55"/>
      <c r="N401" s="55"/>
      <c r="O401" s="55"/>
      <c r="P401" s="55"/>
      <c r="Q401" s="55"/>
      <c r="R401" s="52" t="s">
        <v>4803</v>
      </c>
      <c r="S401" s="27" t="s">
        <v>10692</v>
      </c>
      <c r="T401" s="27"/>
      <c r="U401" s="24" t="str">
        <f t="shared" si="31"/>
        <v>MITSUBISHI 6D14-NEW · ĐK110 (A) </v>
      </c>
    </row>
    <row r="402" ht="35" customHeight="1" spans="1:21">
      <c r="A402" s="51"/>
      <c r="B402" s="30" t="s">
        <v>329</v>
      </c>
      <c r="C402" s="27" t="s">
        <v>10693</v>
      </c>
      <c r="D402" s="30">
        <v>110</v>
      </c>
      <c r="E402" s="30" t="s">
        <v>8488</v>
      </c>
      <c r="F402" s="27" t="s">
        <v>10694</v>
      </c>
      <c r="G402" s="30" t="s">
        <v>10666</v>
      </c>
      <c r="H402" s="30">
        <v>52</v>
      </c>
      <c r="I402" s="30">
        <v>116.5</v>
      </c>
      <c r="J402" s="30" t="s">
        <v>10691</v>
      </c>
      <c r="K402" s="56"/>
      <c r="L402" s="30" t="s">
        <v>9644</v>
      </c>
      <c r="M402" s="29"/>
      <c r="N402" s="29"/>
      <c r="O402" s="29"/>
      <c r="P402" s="29"/>
      <c r="Q402" s="29"/>
      <c r="R402" s="30" t="s">
        <v>4803</v>
      </c>
      <c r="S402" s="27" t="s">
        <v>10695</v>
      </c>
      <c r="T402" s="27"/>
      <c r="U402" s="24" t="str">
        <f t="shared" si="31"/>
        <v>MITSUBISHI 6D14-T · ĐK110 (A) </v>
      </c>
    </row>
    <row r="403" ht="35" customHeight="1" spans="1:21">
      <c r="A403" s="51"/>
      <c r="B403" s="52" t="s">
        <v>329</v>
      </c>
      <c r="C403" s="53" t="s">
        <v>10696</v>
      </c>
      <c r="D403" s="52">
        <v>110</v>
      </c>
      <c r="E403" s="52" t="s">
        <v>9647</v>
      </c>
      <c r="F403" s="53" t="s">
        <v>10697</v>
      </c>
      <c r="G403" s="52" t="s">
        <v>10698</v>
      </c>
      <c r="H403" s="52">
        <v>57.5</v>
      </c>
      <c r="I403" s="52">
        <v>139</v>
      </c>
      <c r="J403" s="52" t="s">
        <v>10699</v>
      </c>
      <c r="K403" s="54"/>
      <c r="L403" s="52" t="s">
        <v>9644</v>
      </c>
      <c r="M403" s="55"/>
      <c r="N403" s="55"/>
      <c r="O403" s="55"/>
      <c r="P403" s="55"/>
      <c r="Q403" s="55"/>
      <c r="R403" s="52" t="s">
        <v>4803</v>
      </c>
      <c r="S403" s="27"/>
      <c r="T403" s="27"/>
      <c r="U403" s="24" t="str">
        <f t="shared" si="31"/>
        <v>MITSUBISHI 6DB10-NEW · ĐK110 0 kiềng gang </v>
      </c>
    </row>
    <row r="404" ht="35" customHeight="1" spans="1:21">
      <c r="A404" s="51"/>
      <c r="B404" s="30" t="s">
        <v>329</v>
      </c>
      <c r="C404" s="27" t="s">
        <v>10700</v>
      </c>
      <c r="D404" s="30">
        <v>110</v>
      </c>
      <c r="E404" s="30" t="s">
        <v>8488</v>
      </c>
      <c r="F404" s="27" t="s">
        <v>10701</v>
      </c>
      <c r="G404" s="30" t="s">
        <v>10698</v>
      </c>
      <c r="H404" s="30">
        <v>57.5</v>
      </c>
      <c r="I404" s="30">
        <v>152</v>
      </c>
      <c r="J404" s="30" t="s">
        <v>10699</v>
      </c>
      <c r="K404" s="56"/>
      <c r="L404" s="30" t="s">
        <v>9644</v>
      </c>
      <c r="M404" s="29"/>
      <c r="N404" s="29"/>
      <c r="O404" s="29"/>
      <c r="P404" s="29"/>
      <c r="Q404" s="29"/>
      <c r="R404" s="30" t="s">
        <v>4803</v>
      </c>
      <c r="S404" s="27" t="s">
        <v>10702</v>
      </c>
      <c r="T404" s="27"/>
      <c r="U404" s="24" t="str">
        <f t="shared" si="31"/>
        <v>MITSUBISHI 6DB10-OLD · ĐK110 (A) </v>
      </c>
    </row>
    <row r="405" ht="35" customHeight="1" spans="1:21">
      <c r="A405" s="51"/>
      <c r="B405" s="52" t="s">
        <v>329</v>
      </c>
      <c r="C405" s="53" t="s">
        <v>10703</v>
      </c>
      <c r="D405" s="52">
        <v>113</v>
      </c>
      <c r="E405" s="52" t="s">
        <v>8488</v>
      </c>
      <c r="F405" s="53" t="s">
        <v>10704</v>
      </c>
      <c r="G405" s="52" t="s">
        <v>10666</v>
      </c>
      <c r="H405" s="52">
        <v>52</v>
      </c>
      <c r="I405" s="52">
        <v>116</v>
      </c>
      <c r="J405" s="52" t="s">
        <v>10691</v>
      </c>
      <c r="K405" s="54"/>
      <c r="L405" s="52" t="s">
        <v>9644</v>
      </c>
      <c r="M405" s="55"/>
      <c r="N405" s="55"/>
      <c r="O405" s="55"/>
      <c r="P405" s="55"/>
      <c r="Q405" s="55"/>
      <c r="R405" s="52" t="s">
        <v>4803</v>
      </c>
      <c r="S405" s="27" t="s">
        <v>10705</v>
      </c>
      <c r="T405" s="27"/>
      <c r="U405" s="24" t="str">
        <f t="shared" si="31"/>
        <v>MITSUBISHI 6D15 · ĐK113 (A) </v>
      </c>
    </row>
    <row r="406" ht="35" customHeight="1" spans="1:21">
      <c r="A406" s="51"/>
      <c r="B406" s="30" t="s">
        <v>329</v>
      </c>
      <c r="C406" s="27" t="s">
        <v>10706</v>
      </c>
      <c r="D406" s="30">
        <v>113</v>
      </c>
      <c r="E406" s="30" t="s">
        <v>8488</v>
      </c>
      <c r="F406" s="27" t="s">
        <v>10707</v>
      </c>
      <c r="G406" s="30" t="s">
        <v>10666</v>
      </c>
      <c r="H406" s="30">
        <v>52</v>
      </c>
      <c r="I406" s="30">
        <v>116</v>
      </c>
      <c r="J406" s="30" t="s">
        <v>10691</v>
      </c>
      <c r="K406" s="56"/>
      <c r="L406" s="30" t="s">
        <v>9644</v>
      </c>
      <c r="M406" s="29"/>
      <c r="N406" s="29"/>
      <c r="O406" s="29"/>
      <c r="P406" s="29"/>
      <c r="Q406" s="29"/>
      <c r="R406" s="30" t="s">
        <v>4803</v>
      </c>
      <c r="S406" s="27" t="s">
        <v>10708</v>
      </c>
      <c r="T406" s="27"/>
      <c r="U406" s="24" t="str">
        <f t="shared" si="31"/>
        <v>MITSUBISHI 6D15-2AT · ĐK113 (A) </v>
      </c>
    </row>
    <row r="407" ht="35" customHeight="1" spans="1:21">
      <c r="A407" s="51"/>
      <c r="B407" s="52" t="s">
        <v>329</v>
      </c>
      <c r="C407" s="53" t="s">
        <v>10709</v>
      </c>
      <c r="D407" s="52">
        <v>113</v>
      </c>
      <c r="E407" s="52" t="s">
        <v>8488</v>
      </c>
      <c r="F407" s="53" t="s">
        <v>10710</v>
      </c>
      <c r="G407" s="52" t="s">
        <v>10666</v>
      </c>
      <c r="H407" s="52">
        <v>52</v>
      </c>
      <c r="I407" s="52">
        <v>116</v>
      </c>
      <c r="J407" s="52" t="s">
        <v>10691</v>
      </c>
      <c r="K407" s="54"/>
      <c r="L407" s="52" t="s">
        <v>9644</v>
      </c>
      <c r="M407" s="55"/>
      <c r="N407" s="55"/>
      <c r="O407" s="55"/>
      <c r="P407" s="55"/>
      <c r="Q407" s="55"/>
      <c r="R407" s="52" t="s">
        <v>4803</v>
      </c>
      <c r="S407" s="27" t="s">
        <v>10711</v>
      </c>
      <c r="T407" s="27"/>
      <c r="U407" s="24" t="str">
        <f t="shared" si="31"/>
        <v>MITSUBISHI 6D15-NEW · ĐK113 (A) </v>
      </c>
    </row>
    <row r="408" ht="35" customHeight="1" spans="1:21">
      <c r="A408" s="51"/>
      <c r="B408" s="30" t="s">
        <v>329</v>
      </c>
      <c r="C408" s="27" t="s">
        <v>10712</v>
      </c>
      <c r="D408" s="30">
        <v>113</v>
      </c>
      <c r="E408" s="30" t="s">
        <v>8488</v>
      </c>
      <c r="F408" s="27" t="s">
        <v>10713</v>
      </c>
      <c r="G408" s="30" t="s">
        <v>10666</v>
      </c>
      <c r="H408" s="30">
        <v>52</v>
      </c>
      <c r="I408" s="30">
        <v>116</v>
      </c>
      <c r="J408" s="30" t="s">
        <v>10691</v>
      </c>
      <c r="K408" s="56"/>
      <c r="L408" s="30" t="s">
        <v>9644</v>
      </c>
      <c r="M408" s="29"/>
      <c r="N408" s="29"/>
      <c r="O408" s="29"/>
      <c r="P408" s="29"/>
      <c r="Q408" s="29"/>
      <c r="R408" s="30" t="s">
        <v>4803</v>
      </c>
      <c r="S408" s="27" t="s">
        <v>10714</v>
      </c>
      <c r="T408" s="27"/>
      <c r="U408" s="24" t="str">
        <f t="shared" si="31"/>
        <v>MITSUBISHI 6D15-T · ĐK113 (A) </v>
      </c>
    </row>
    <row r="409" ht="35" customHeight="1" spans="1:21">
      <c r="A409" s="51"/>
      <c r="B409" s="52" t="s">
        <v>329</v>
      </c>
      <c r="C409" s="53" t="s">
        <v>10715</v>
      </c>
      <c r="D409" s="52">
        <v>113</v>
      </c>
      <c r="E409" s="52" t="s">
        <v>8488</v>
      </c>
      <c r="F409" s="53" t="s">
        <v>10716</v>
      </c>
      <c r="G409" s="52" t="s">
        <v>10666</v>
      </c>
      <c r="H409" s="52">
        <v>52</v>
      </c>
      <c r="I409" s="52">
        <v>116</v>
      </c>
      <c r="J409" s="52" t="s">
        <v>10675</v>
      </c>
      <c r="K409" s="54"/>
      <c r="L409" s="52" t="s">
        <v>9644</v>
      </c>
      <c r="M409" s="55"/>
      <c r="N409" s="55"/>
      <c r="O409" s="55"/>
      <c r="P409" s="55"/>
      <c r="Q409" s="55"/>
      <c r="R409" s="52" t="s">
        <v>4803</v>
      </c>
      <c r="S409" s="27"/>
      <c r="T409" s="27"/>
      <c r="U409" s="24" t="str">
        <f t="shared" si="31"/>
        <v>MITSUBISHI 6D15-T2 · ĐK113 (A) </v>
      </c>
    </row>
    <row r="410" ht="35" customHeight="1" spans="1:21">
      <c r="A410" s="51"/>
      <c r="B410" s="30" t="s">
        <v>329</v>
      </c>
      <c r="C410" s="27" t="s">
        <v>10717</v>
      </c>
      <c r="D410" s="30">
        <v>117</v>
      </c>
      <c r="E410" s="30" t="s">
        <v>8488</v>
      </c>
      <c r="F410" s="27" t="s">
        <v>10718</v>
      </c>
      <c r="G410" s="30" t="s">
        <v>10719</v>
      </c>
      <c r="H410" s="30">
        <v>49.1</v>
      </c>
      <c r="I410" s="30">
        <v>128</v>
      </c>
      <c r="J410" s="30" t="s">
        <v>10720</v>
      </c>
      <c r="K410" s="56"/>
      <c r="L410" s="30" t="s">
        <v>9644</v>
      </c>
      <c r="M410" s="29"/>
      <c r="N410" s="29"/>
      <c r="O410" s="29"/>
      <c r="P410" s="29"/>
      <c r="Q410" s="29"/>
      <c r="R410" s="30" t="s">
        <v>4803</v>
      </c>
      <c r="S410" s="27"/>
      <c r="T410" s="27" t="s">
        <v>6398</v>
      </c>
      <c r="U410" s="24" t="str">
        <f t="shared" si="31"/>
        <v>MITSUBISHI S6M1 · ĐK117 (A) </v>
      </c>
    </row>
    <row r="411" ht="35" customHeight="1" spans="1:21">
      <c r="A411" s="58"/>
      <c r="B411" s="59" t="s">
        <v>329</v>
      </c>
      <c r="C411" s="60" t="s">
        <v>10721</v>
      </c>
      <c r="D411" s="59">
        <v>117</v>
      </c>
      <c r="E411" s="59" t="s">
        <v>9676</v>
      </c>
      <c r="F411" s="60" t="s">
        <v>10722</v>
      </c>
      <c r="G411" s="59" t="s">
        <v>10719</v>
      </c>
      <c r="H411" s="59">
        <v>49</v>
      </c>
      <c r="I411" s="59">
        <v>128</v>
      </c>
      <c r="J411" s="59" t="s">
        <v>10723</v>
      </c>
      <c r="K411" s="61"/>
      <c r="L411" s="52" t="s">
        <v>9644</v>
      </c>
      <c r="M411" s="55"/>
      <c r="N411" s="55"/>
      <c r="O411" s="55"/>
      <c r="P411" s="55"/>
      <c r="Q411" s="55"/>
      <c r="R411" s="52" t="s">
        <v>4803</v>
      </c>
      <c r="S411" s="27"/>
      <c r="T411" s="27"/>
      <c r="U411" s="24" t="str">
        <f t="shared" si="31"/>
        <v>MITSUBISHI S6M2 · ĐK117 (A)+(O) </v>
      </c>
    </row>
    <row r="412" ht="35" customHeight="1" spans="1:21">
      <c r="A412" s="51"/>
      <c r="B412" s="30" t="s">
        <v>329</v>
      </c>
      <c r="C412" s="27" t="s">
        <v>10724</v>
      </c>
      <c r="D412" s="30">
        <v>117</v>
      </c>
      <c r="E412" s="30" t="s">
        <v>9676</v>
      </c>
      <c r="F412" s="27" t="s">
        <v>10725</v>
      </c>
      <c r="G412" s="30" t="s">
        <v>10719</v>
      </c>
      <c r="H412" s="30">
        <v>49</v>
      </c>
      <c r="I412" s="30">
        <v>114</v>
      </c>
      <c r="J412" s="30"/>
      <c r="K412" s="56"/>
      <c r="L412" s="30" t="s">
        <v>9644</v>
      </c>
      <c r="M412" s="29"/>
      <c r="N412" s="29"/>
      <c r="O412" s="29"/>
      <c r="P412" s="29"/>
      <c r="Q412" s="29"/>
      <c r="R412" s="30" t="s">
        <v>4803</v>
      </c>
      <c r="S412" s="27"/>
      <c r="T412" s="27"/>
      <c r="U412" s="24" t="str">
        <f t="shared" si="31"/>
        <v>MITSUBISHI S6M3-MTK · ĐK117 (A)+(O) </v>
      </c>
    </row>
    <row r="413" ht="35" customHeight="1" spans="1:21">
      <c r="A413" s="51"/>
      <c r="B413" s="52" t="s">
        <v>329</v>
      </c>
      <c r="C413" s="53" t="s">
        <v>7219</v>
      </c>
      <c r="D413" s="52">
        <v>117.9</v>
      </c>
      <c r="E413" s="52"/>
      <c r="F413" s="53"/>
      <c r="G413" s="52">
        <v>46</v>
      </c>
      <c r="H413" s="52">
        <v>55.1</v>
      </c>
      <c r="I413" s="52">
        <v>128.2</v>
      </c>
      <c r="J413" s="52" t="s">
        <v>10726</v>
      </c>
      <c r="K413" s="54"/>
      <c r="L413" s="52" t="s">
        <v>9644</v>
      </c>
      <c r="M413" s="55"/>
      <c r="N413" s="55"/>
      <c r="O413" s="55"/>
      <c r="P413" s="55"/>
      <c r="Q413" s="55"/>
      <c r="R413" s="52" t="s">
        <v>4803</v>
      </c>
      <c r="S413" s="27" t="s">
        <v>10551</v>
      </c>
      <c r="T413" s="27"/>
      <c r="U413" s="24" t="str">
        <f t="shared" si="31"/>
        <v>MITSUBISHI 6GH-STE · ĐK117.9  </v>
      </c>
    </row>
    <row r="414" ht="35" customHeight="1" spans="1:21">
      <c r="A414" s="51"/>
      <c r="B414" s="30" t="s">
        <v>329</v>
      </c>
      <c r="C414" s="27" t="s">
        <v>10721</v>
      </c>
      <c r="D414" s="30">
        <v>117.9</v>
      </c>
      <c r="E414" s="30" t="s">
        <v>9676</v>
      </c>
      <c r="F414" s="27"/>
      <c r="G414" s="30"/>
      <c r="H414" s="30"/>
      <c r="I414" s="30"/>
      <c r="J414" s="30"/>
      <c r="K414" s="56"/>
      <c r="L414" s="30" t="s">
        <v>9644</v>
      </c>
      <c r="M414" s="29"/>
      <c r="N414" s="29"/>
      <c r="O414" s="29"/>
      <c r="P414" s="29"/>
      <c r="Q414" s="29"/>
      <c r="R414" s="30" t="s">
        <v>4803</v>
      </c>
      <c r="S414" s="27"/>
      <c r="T414" s="27"/>
      <c r="U414" s="24" t="str">
        <f t="shared" si="31"/>
        <v>MITSUBISHI S6M2 · ĐK117.9 (A)+(O) </v>
      </c>
    </row>
    <row r="415" ht="35" customHeight="1" spans="1:21">
      <c r="A415" s="51"/>
      <c r="B415" s="52" t="s">
        <v>329</v>
      </c>
      <c r="C415" s="53" t="s">
        <v>10727</v>
      </c>
      <c r="D415" s="52">
        <v>118</v>
      </c>
      <c r="E415" s="52" t="s">
        <v>9676</v>
      </c>
      <c r="F415" s="53" t="s">
        <v>10728</v>
      </c>
      <c r="G415" s="52" t="s">
        <v>10596</v>
      </c>
      <c r="H415" s="52">
        <v>42</v>
      </c>
      <c r="I415" s="52">
        <v>99</v>
      </c>
      <c r="J415" s="52"/>
      <c r="K415" s="54"/>
      <c r="L415" s="52" t="s">
        <v>9654</v>
      </c>
      <c r="M415" s="55"/>
      <c r="N415" s="55"/>
      <c r="O415" s="55"/>
      <c r="P415" s="55"/>
      <c r="Q415" s="55"/>
      <c r="R415" s="52" t="s">
        <v>4803</v>
      </c>
      <c r="S415" s="27"/>
      <c r="T415" s="27"/>
      <c r="U415" s="24" t="str">
        <f t="shared" si="31"/>
        <v>MITSUBISHI 4M51T · ĐK118 (A)+(O) </v>
      </c>
    </row>
    <row r="416" ht="35" customHeight="1" spans="1:21">
      <c r="A416" s="51"/>
      <c r="B416" s="30" t="s">
        <v>329</v>
      </c>
      <c r="C416" s="27" t="s">
        <v>10727</v>
      </c>
      <c r="D416" s="30">
        <v>118</v>
      </c>
      <c r="E416" s="30" t="s">
        <v>8488</v>
      </c>
      <c r="F416" s="27" t="s">
        <v>10333</v>
      </c>
      <c r="G416" s="30" t="s">
        <v>10596</v>
      </c>
      <c r="H416" s="30">
        <v>42</v>
      </c>
      <c r="I416" s="30">
        <v>99</v>
      </c>
      <c r="J416" s="30" t="s">
        <v>9723</v>
      </c>
      <c r="K416" s="56"/>
      <c r="L416" s="30" t="s">
        <v>9654</v>
      </c>
      <c r="M416" s="29"/>
      <c r="N416" s="29"/>
      <c r="O416" s="29"/>
      <c r="P416" s="29"/>
      <c r="Q416" s="29"/>
      <c r="R416" s="30" t="s">
        <v>4803</v>
      </c>
      <c r="S416" s="27"/>
      <c r="T416" s="27"/>
      <c r="U416" s="24" t="str">
        <f t="shared" si="31"/>
        <v>MITSUBISHI 4M51T · ĐK118 (A) </v>
      </c>
    </row>
    <row r="417" ht="35" customHeight="1" spans="1:21">
      <c r="A417" s="51"/>
      <c r="B417" s="52" t="s">
        <v>329</v>
      </c>
      <c r="C417" s="53" t="s">
        <v>10729</v>
      </c>
      <c r="D417" s="52">
        <v>118</v>
      </c>
      <c r="E417" s="52" t="s">
        <v>8488</v>
      </c>
      <c r="F417" s="53" t="s">
        <v>10730</v>
      </c>
      <c r="G417" s="52" t="s">
        <v>10731</v>
      </c>
      <c r="H417" s="52">
        <v>52</v>
      </c>
      <c r="I417" s="52">
        <v>116</v>
      </c>
      <c r="J417" s="52" t="s">
        <v>10083</v>
      </c>
      <c r="K417" s="54"/>
      <c r="L417" s="52" t="s">
        <v>9644</v>
      </c>
      <c r="M417" s="55"/>
      <c r="N417" s="55"/>
      <c r="O417" s="55"/>
      <c r="P417" s="55"/>
      <c r="Q417" s="55"/>
      <c r="R417" s="52" t="s">
        <v>4803</v>
      </c>
      <c r="S417" s="27" t="s">
        <v>10732</v>
      </c>
      <c r="T417" s="27"/>
      <c r="U417" s="24" t="str">
        <f t="shared" si="31"/>
        <v>MITSUBISHI 6D16 (OLD)/D6BR · ĐK118 (A) </v>
      </c>
    </row>
    <row r="418" ht="35" customHeight="1" spans="1:21">
      <c r="A418" s="51"/>
      <c r="B418" s="30" t="s">
        <v>329</v>
      </c>
      <c r="C418" s="27" t="s">
        <v>10733</v>
      </c>
      <c r="D418" s="30">
        <v>118</v>
      </c>
      <c r="E418" s="30" t="s">
        <v>8488</v>
      </c>
      <c r="F418" s="27" t="s">
        <v>10734</v>
      </c>
      <c r="G418" s="30" t="s">
        <v>10731</v>
      </c>
      <c r="H418" s="30">
        <v>52</v>
      </c>
      <c r="I418" s="30">
        <v>116</v>
      </c>
      <c r="J418" s="30" t="s">
        <v>10083</v>
      </c>
      <c r="K418" s="56"/>
      <c r="L418" s="30" t="s">
        <v>9644</v>
      </c>
      <c r="M418" s="29"/>
      <c r="N418" s="29"/>
      <c r="O418" s="29"/>
      <c r="P418" s="29"/>
      <c r="Q418" s="29"/>
      <c r="R418" s="30" t="s">
        <v>4803</v>
      </c>
      <c r="S418" s="27" t="s">
        <v>10735</v>
      </c>
      <c r="T418" s="27"/>
      <c r="U418" s="24" t="str">
        <f t="shared" si="31"/>
        <v>MITSUBISHI 6D16-0 · ĐK118 (A) </v>
      </c>
    </row>
    <row r="419" ht="35" customHeight="1" spans="1:21">
      <c r="A419" s="51"/>
      <c r="B419" s="52" t="s">
        <v>329</v>
      </c>
      <c r="C419" s="53" t="s">
        <v>10736</v>
      </c>
      <c r="D419" s="52">
        <v>118</v>
      </c>
      <c r="E419" s="52" t="s">
        <v>8488</v>
      </c>
      <c r="F419" s="53" t="s">
        <v>10737</v>
      </c>
      <c r="G419" s="52" t="s">
        <v>10731</v>
      </c>
      <c r="H419" s="52">
        <v>52</v>
      </c>
      <c r="I419" s="52">
        <v>116</v>
      </c>
      <c r="J419" s="52" t="s">
        <v>10675</v>
      </c>
      <c r="K419" s="54"/>
      <c r="L419" s="52" t="s">
        <v>9644</v>
      </c>
      <c r="M419" s="55"/>
      <c r="N419" s="55"/>
      <c r="O419" s="55"/>
      <c r="P419" s="55"/>
      <c r="Q419" s="55"/>
      <c r="R419" s="52" t="s">
        <v>4803</v>
      </c>
      <c r="S419" s="27" t="s">
        <v>10738</v>
      </c>
      <c r="T419" s="27"/>
      <c r="U419" s="24" t="str">
        <f t="shared" si="31"/>
        <v>MITSUBISHI 6D16-N · ĐK118 (A) </v>
      </c>
    </row>
    <row r="420" ht="35" customHeight="1" spans="1:21">
      <c r="A420" s="51"/>
      <c r="B420" s="30" t="s">
        <v>329</v>
      </c>
      <c r="C420" s="27" t="s">
        <v>10739</v>
      </c>
      <c r="D420" s="30">
        <v>118</v>
      </c>
      <c r="E420" s="30" t="s">
        <v>8488</v>
      </c>
      <c r="F420" s="27" t="s">
        <v>10740</v>
      </c>
      <c r="G420" s="30" t="s">
        <v>10731</v>
      </c>
      <c r="H420" s="30">
        <v>52</v>
      </c>
      <c r="I420" s="30">
        <v>116</v>
      </c>
      <c r="J420" s="30" t="s">
        <v>10083</v>
      </c>
      <c r="K420" s="56"/>
      <c r="L420" s="30" t="s">
        <v>9644</v>
      </c>
      <c r="M420" s="29"/>
      <c r="N420" s="29"/>
      <c r="O420" s="29"/>
      <c r="P420" s="29"/>
      <c r="Q420" s="29"/>
      <c r="R420" s="30" t="s">
        <v>4803</v>
      </c>
      <c r="S420" s="27"/>
      <c r="T420" s="27"/>
      <c r="U420" s="24" t="str">
        <f t="shared" si="31"/>
        <v>MITSUBISHI 6D16-N1 · ĐK118 (A) </v>
      </c>
    </row>
    <row r="421" ht="35" customHeight="1" spans="1:21">
      <c r="A421" s="51"/>
      <c r="B421" s="52" t="s">
        <v>329</v>
      </c>
      <c r="C421" s="53" t="s">
        <v>10741</v>
      </c>
      <c r="D421" s="52">
        <v>118</v>
      </c>
      <c r="E421" s="52" t="s">
        <v>8488</v>
      </c>
      <c r="F421" s="53" t="s">
        <v>10742</v>
      </c>
      <c r="G421" s="52" t="s">
        <v>10731</v>
      </c>
      <c r="H421" s="52">
        <v>52</v>
      </c>
      <c r="I421" s="52">
        <v>116</v>
      </c>
      <c r="J421" s="52" t="s">
        <v>10083</v>
      </c>
      <c r="K421" s="54"/>
      <c r="L421" s="52" t="s">
        <v>9644</v>
      </c>
      <c r="M421" s="55"/>
      <c r="N421" s="55"/>
      <c r="O421" s="55"/>
      <c r="P421" s="55"/>
      <c r="Q421" s="55"/>
      <c r="R421" s="52" t="s">
        <v>4803</v>
      </c>
      <c r="S421" s="27"/>
      <c r="T421" s="27"/>
      <c r="U421" s="24" t="str">
        <f t="shared" si="31"/>
        <v>MITSUBISHI 6D16-NEW · ĐK118 (A) </v>
      </c>
    </row>
    <row r="422" ht="35" customHeight="1" spans="1:21">
      <c r="A422" s="51"/>
      <c r="B422" s="30" t="s">
        <v>329</v>
      </c>
      <c r="C422" s="27" t="s">
        <v>10743</v>
      </c>
      <c r="D422" s="30">
        <v>118</v>
      </c>
      <c r="E422" s="30" t="s">
        <v>8488</v>
      </c>
      <c r="F422" s="27" t="s">
        <v>10728</v>
      </c>
      <c r="G422" s="30" t="s">
        <v>10731</v>
      </c>
      <c r="H422" s="30">
        <v>52</v>
      </c>
      <c r="I422" s="30">
        <v>116</v>
      </c>
      <c r="J422" s="30" t="s">
        <v>10083</v>
      </c>
      <c r="K422" s="56"/>
      <c r="L422" s="30" t="s">
        <v>9644</v>
      </c>
      <c r="M422" s="29"/>
      <c r="N422" s="29"/>
      <c r="O422" s="29"/>
      <c r="P422" s="29"/>
      <c r="Q422" s="29"/>
      <c r="R422" s="30" t="s">
        <v>4803</v>
      </c>
      <c r="S422" s="27"/>
      <c r="T422" s="27"/>
      <c r="U422" s="24" t="str">
        <f t="shared" si="31"/>
        <v>MITSUBISHI 6D16-OLD · ĐK118 (A) </v>
      </c>
    </row>
    <row r="423" ht="35" customHeight="1" spans="1:21">
      <c r="A423" s="51"/>
      <c r="B423" s="52" t="s">
        <v>329</v>
      </c>
      <c r="C423" s="53" t="s">
        <v>10744</v>
      </c>
      <c r="D423" s="52">
        <v>118</v>
      </c>
      <c r="E423" s="52" t="s">
        <v>9676</v>
      </c>
      <c r="F423" s="53" t="s">
        <v>10745</v>
      </c>
      <c r="G423" s="52" t="s">
        <v>10731</v>
      </c>
      <c r="H423" s="52">
        <v>52</v>
      </c>
      <c r="I423" s="52">
        <v>116</v>
      </c>
      <c r="J423" s="52" t="s">
        <v>10675</v>
      </c>
      <c r="K423" s="54"/>
      <c r="L423" s="52" t="s">
        <v>9644</v>
      </c>
      <c r="M423" s="55"/>
      <c r="N423" s="55"/>
      <c r="O423" s="55"/>
      <c r="P423" s="55"/>
      <c r="Q423" s="55"/>
      <c r="R423" s="52" t="s">
        <v>4803</v>
      </c>
      <c r="S423" s="27" t="s">
        <v>10746</v>
      </c>
      <c r="T423" s="27"/>
      <c r="U423" s="24" t="str">
        <f t="shared" si="31"/>
        <v>MITSUBISHI 6D16-T · ĐK118 (A)+(O) </v>
      </c>
    </row>
    <row r="424" ht="35" customHeight="1" spans="1:21">
      <c r="A424" s="51"/>
      <c r="B424" s="30" t="s">
        <v>329</v>
      </c>
      <c r="C424" s="27" t="s">
        <v>10747</v>
      </c>
      <c r="D424" s="30">
        <v>118</v>
      </c>
      <c r="E424" s="30" t="s">
        <v>8488</v>
      </c>
      <c r="F424" s="27" t="s">
        <v>10748</v>
      </c>
      <c r="G424" s="30" t="s">
        <v>10731</v>
      </c>
      <c r="H424" s="30">
        <v>47</v>
      </c>
      <c r="I424" s="30">
        <v>111</v>
      </c>
      <c r="J424" s="30" t="s">
        <v>10083</v>
      </c>
      <c r="K424" s="56"/>
      <c r="L424" s="30" t="s">
        <v>9644</v>
      </c>
      <c r="M424" s="29"/>
      <c r="N424" s="29"/>
      <c r="O424" s="29"/>
      <c r="P424" s="29"/>
      <c r="Q424" s="29"/>
      <c r="R424" s="30" t="s">
        <v>4803</v>
      </c>
      <c r="S424" s="27"/>
      <c r="T424" s="27"/>
      <c r="U424" s="24" t="str">
        <f t="shared" si="31"/>
        <v>MITSUBISHI 6D17 · ĐK118 (A) </v>
      </c>
    </row>
    <row r="425" ht="35" customHeight="1" spans="1:21">
      <c r="A425" s="51"/>
      <c r="B425" s="52" t="s">
        <v>329</v>
      </c>
      <c r="C425" s="53" t="s">
        <v>10749</v>
      </c>
      <c r="D425" s="52">
        <v>118</v>
      </c>
      <c r="E425" s="52" t="s">
        <v>8488</v>
      </c>
      <c r="F425" s="53" t="s">
        <v>10750</v>
      </c>
      <c r="G425" s="52" t="s">
        <v>10731</v>
      </c>
      <c r="H425" s="52">
        <v>47</v>
      </c>
      <c r="I425" s="52">
        <v>111</v>
      </c>
      <c r="J425" s="52" t="s">
        <v>10083</v>
      </c>
      <c r="K425" s="54"/>
      <c r="L425" s="52" t="s">
        <v>9644</v>
      </c>
      <c r="M425" s="55"/>
      <c r="N425" s="55"/>
      <c r="O425" s="55"/>
      <c r="P425" s="55"/>
      <c r="Q425" s="55"/>
      <c r="R425" s="52" t="s">
        <v>4803</v>
      </c>
      <c r="S425" s="27"/>
      <c r="T425" s="27"/>
      <c r="U425" s="24" t="str">
        <f t="shared" si="31"/>
        <v>MITSUBISHI 6D17-NEW · ĐK118 (A) </v>
      </c>
    </row>
    <row r="426" ht="35" customHeight="1" spans="1:21">
      <c r="A426" s="51"/>
      <c r="B426" s="30" t="s">
        <v>329</v>
      </c>
      <c r="C426" s="27" t="s">
        <v>10751</v>
      </c>
      <c r="D426" s="30">
        <v>118</v>
      </c>
      <c r="E426" s="30" t="s">
        <v>9676</v>
      </c>
      <c r="F426" s="27" t="s">
        <v>10752</v>
      </c>
      <c r="G426" s="30" t="s">
        <v>10731</v>
      </c>
      <c r="H426" s="30">
        <v>47</v>
      </c>
      <c r="I426" s="30">
        <v>111</v>
      </c>
      <c r="J426" s="30" t="s">
        <v>10083</v>
      </c>
      <c r="K426" s="56"/>
      <c r="L426" s="30" t="s">
        <v>9644</v>
      </c>
      <c r="M426" s="29"/>
      <c r="N426" s="29"/>
      <c r="O426" s="29"/>
      <c r="P426" s="29"/>
      <c r="Q426" s="29"/>
      <c r="R426" s="30" t="s">
        <v>4803</v>
      </c>
      <c r="S426" s="27"/>
      <c r="T426" s="27"/>
      <c r="U426" s="24" t="str">
        <f t="shared" si="31"/>
        <v>MITSUBISHI 6D17T-AC 24v · ĐK118 (A)+(O) </v>
      </c>
    </row>
    <row r="427" ht="35" customHeight="1" spans="1:21">
      <c r="A427" s="51"/>
      <c r="B427" s="52" t="s">
        <v>329</v>
      </c>
      <c r="C427" s="53" t="s">
        <v>10753</v>
      </c>
      <c r="D427" s="52">
        <v>118</v>
      </c>
      <c r="E427" s="52" t="s">
        <v>9676</v>
      </c>
      <c r="F427" s="53" t="s">
        <v>10754</v>
      </c>
      <c r="G427" s="52">
        <v>42</v>
      </c>
      <c r="H427" s="52">
        <v>38</v>
      </c>
      <c r="I427" s="52">
        <v>99</v>
      </c>
      <c r="J427" s="52" t="s">
        <v>9663</v>
      </c>
      <c r="K427" s="54"/>
      <c r="L427" s="52" t="s">
        <v>9644</v>
      </c>
      <c r="M427" s="55"/>
      <c r="N427" s="55"/>
      <c r="O427" s="55"/>
      <c r="P427" s="55"/>
      <c r="Q427" s="55"/>
      <c r="R427" s="52" t="s">
        <v>4803</v>
      </c>
      <c r="S427" s="27"/>
      <c r="T427" s="27"/>
      <c r="U427" s="24" t="str">
        <f t="shared" si="31"/>
        <v>MITSUBISHI 6M50 · ĐK118 (A)+(O) </v>
      </c>
    </row>
    <row r="428" ht="35" customHeight="1" spans="1:21">
      <c r="A428" s="51"/>
      <c r="B428" s="30" t="s">
        <v>329</v>
      </c>
      <c r="C428" s="27" t="s">
        <v>10755</v>
      </c>
      <c r="D428" s="30">
        <v>118</v>
      </c>
      <c r="E428" s="30" t="s">
        <v>9676</v>
      </c>
      <c r="F428" s="27" t="s">
        <v>10756</v>
      </c>
      <c r="G428" s="30" t="s">
        <v>10757</v>
      </c>
      <c r="H428" s="30">
        <v>50</v>
      </c>
      <c r="I428" s="30">
        <v>116</v>
      </c>
      <c r="J428" s="30" t="s">
        <v>10675</v>
      </c>
      <c r="K428" s="56"/>
      <c r="L428" s="30" t="s">
        <v>9644</v>
      </c>
      <c r="M428" s="29"/>
      <c r="N428" s="29"/>
      <c r="O428" s="29"/>
      <c r="P428" s="29"/>
      <c r="Q428" s="29"/>
      <c r="R428" s="30" t="s">
        <v>4803</v>
      </c>
      <c r="S428" s="27" t="s">
        <v>10758</v>
      </c>
      <c r="T428" s="27"/>
      <c r="U428" s="24" t="str">
        <f t="shared" si="31"/>
        <v>MITSUBISHI 6M60-T/6D16T · ĐK118 (A)+(O) </v>
      </c>
    </row>
    <row r="429" ht="35" customHeight="1" spans="1:21">
      <c r="A429" s="51"/>
      <c r="B429" s="52" t="s">
        <v>329</v>
      </c>
      <c r="C429" s="53" t="s">
        <v>10759</v>
      </c>
      <c r="D429" s="52">
        <v>118</v>
      </c>
      <c r="E429" s="52"/>
      <c r="F429" s="53"/>
      <c r="G429" s="52"/>
      <c r="H429" s="52"/>
      <c r="I429" s="52"/>
      <c r="J429" s="52"/>
      <c r="K429" s="54"/>
      <c r="L429" s="52" t="s">
        <v>9644</v>
      </c>
      <c r="M429" s="55"/>
      <c r="N429" s="55"/>
      <c r="O429" s="55"/>
      <c r="P429" s="55"/>
      <c r="Q429" s="55"/>
      <c r="R429" s="52" t="s">
        <v>4803</v>
      </c>
      <c r="S429" s="27"/>
      <c r="T429" s="27"/>
      <c r="U429" s="24" t="str">
        <f t="shared" si="31"/>
        <v>MITSUBISHI 6M61 · ĐK118  </v>
      </c>
    </row>
    <row r="430" ht="35" customHeight="1" spans="1:21">
      <c r="A430" s="51"/>
      <c r="B430" s="30" t="s">
        <v>329</v>
      </c>
      <c r="C430" s="27" t="s">
        <v>10760</v>
      </c>
      <c r="D430" s="30">
        <v>118</v>
      </c>
      <c r="E430" s="30"/>
      <c r="F430" s="27" t="s">
        <v>10335</v>
      </c>
      <c r="G430" s="30"/>
      <c r="H430" s="30"/>
      <c r="I430" s="30"/>
      <c r="J430" s="30"/>
      <c r="K430" s="56"/>
      <c r="L430" s="30" t="s">
        <v>9644</v>
      </c>
      <c r="M430" s="29"/>
      <c r="N430" s="29"/>
      <c r="O430" s="29"/>
      <c r="P430" s="29"/>
      <c r="Q430" s="29"/>
      <c r="R430" s="30" t="s">
        <v>4803</v>
      </c>
      <c r="S430" s="27" t="s">
        <v>10761</v>
      </c>
      <c r="T430" s="27"/>
      <c r="U430" s="24" t="str">
        <f t="shared" ref="U430:U493" si="32">IF($C430="","",B430&amp;" "&amp;C430&amp;" · ĐK"&amp;D430&amp;IF(E430=""," "," "&amp;E430)&amp;IF(K430=""," "," - "&amp;K430))</f>
        <v>MITSUBISHI D6BT · ĐK118  </v>
      </c>
    </row>
    <row r="431" ht="35" customHeight="1" spans="1:21">
      <c r="A431" s="51"/>
      <c r="B431" s="52" t="s">
        <v>329</v>
      </c>
      <c r="C431" s="53" t="s">
        <v>10762</v>
      </c>
      <c r="D431" s="52">
        <v>125</v>
      </c>
      <c r="E431" s="52" t="s">
        <v>8488</v>
      </c>
      <c r="F431" s="53" t="s">
        <v>10763</v>
      </c>
      <c r="G431" s="52" t="s">
        <v>10764</v>
      </c>
      <c r="H431" s="52">
        <v>58</v>
      </c>
      <c r="I431" s="52">
        <v>158</v>
      </c>
      <c r="J431" s="52" t="s">
        <v>10765</v>
      </c>
      <c r="K431" s="54"/>
      <c r="L431" s="52" t="s">
        <v>9644</v>
      </c>
      <c r="M431" s="55"/>
      <c r="N431" s="55"/>
      <c r="O431" s="55"/>
      <c r="P431" s="55"/>
      <c r="Q431" s="55"/>
      <c r="R431" s="52" t="s">
        <v>4803</v>
      </c>
      <c r="S431" s="27"/>
      <c r="T431" s="27"/>
      <c r="U431" s="24" t="str">
        <f t="shared" si="32"/>
        <v>MITSUBISHI 6D20 · ĐK125 (A) </v>
      </c>
    </row>
    <row r="432" ht="35" customHeight="1" spans="1:21">
      <c r="A432" s="51"/>
      <c r="B432" s="30" t="s">
        <v>329</v>
      </c>
      <c r="C432" s="27" t="s">
        <v>10766</v>
      </c>
      <c r="D432" s="30">
        <v>130</v>
      </c>
      <c r="E432" s="30" t="s">
        <v>9676</v>
      </c>
      <c r="F432" s="27" t="s">
        <v>10767</v>
      </c>
      <c r="G432" s="30" t="s">
        <v>10768</v>
      </c>
      <c r="H432" s="30">
        <v>58</v>
      </c>
      <c r="I432" s="30">
        <v>158</v>
      </c>
      <c r="J432" s="30" t="s">
        <v>10769</v>
      </c>
      <c r="K432" s="56"/>
      <c r="L432" s="30" t="s">
        <v>9644</v>
      </c>
      <c r="M432" s="29"/>
      <c r="N432" s="29"/>
      <c r="O432" s="29"/>
      <c r="P432" s="29"/>
      <c r="Q432" s="29"/>
      <c r="R432" s="30" t="s">
        <v>4803</v>
      </c>
      <c r="S432" s="27" t="s">
        <v>10770</v>
      </c>
      <c r="T432" s="27"/>
      <c r="U432" s="24" t="str">
        <f t="shared" si="32"/>
        <v>MITSUBISHI 6D22-2AT · ĐK130 (A)+(O) </v>
      </c>
    </row>
    <row r="433" ht="35" customHeight="1" spans="1:21">
      <c r="A433" s="51"/>
      <c r="B433" s="52" t="s">
        <v>329</v>
      </c>
      <c r="C433" s="53" t="s">
        <v>10771</v>
      </c>
      <c r="D433" s="52">
        <v>130</v>
      </c>
      <c r="E433" s="52" t="s">
        <v>8488</v>
      </c>
      <c r="F433" s="53" t="s">
        <v>9830</v>
      </c>
      <c r="G433" s="52" t="s">
        <v>10768</v>
      </c>
      <c r="H433" s="52">
        <v>58</v>
      </c>
      <c r="I433" s="52">
        <v>158</v>
      </c>
      <c r="J433" s="52" t="s">
        <v>10765</v>
      </c>
      <c r="K433" s="54"/>
      <c r="L433" s="52" t="s">
        <v>9644</v>
      </c>
      <c r="M433" s="55"/>
      <c r="N433" s="55"/>
      <c r="O433" s="55"/>
      <c r="P433" s="55"/>
      <c r="Q433" s="55"/>
      <c r="R433" s="52" t="s">
        <v>4803</v>
      </c>
      <c r="S433" s="27" t="s">
        <v>10772</v>
      </c>
      <c r="T433" s="27"/>
      <c r="U433" s="24" t="str">
        <f t="shared" si="32"/>
        <v>MITSUBISHI 6D22-OLD · ĐK130 (A) </v>
      </c>
    </row>
    <row r="434" ht="35" customHeight="1" spans="1:21">
      <c r="A434" s="51"/>
      <c r="B434" s="30" t="s">
        <v>329</v>
      </c>
      <c r="C434" s="27" t="s">
        <v>10773</v>
      </c>
      <c r="D434" s="30">
        <v>130</v>
      </c>
      <c r="E434" s="30" t="s">
        <v>8488</v>
      </c>
      <c r="F434" s="27" t="s">
        <v>9825</v>
      </c>
      <c r="G434" s="30" t="s">
        <v>10768</v>
      </c>
      <c r="H434" s="30">
        <v>58</v>
      </c>
      <c r="I434" s="30">
        <v>158</v>
      </c>
      <c r="J434" s="30" t="s">
        <v>10765</v>
      </c>
      <c r="K434" s="56"/>
      <c r="L434" s="30" t="s">
        <v>9644</v>
      </c>
      <c r="M434" s="29"/>
      <c r="N434" s="29"/>
      <c r="O434" s="29"/>
      <c r="P434" s="29"/>
      <c r="Q434" s="29"/>
      <c r="R434" s="30" t="s">
        <v>4803</v>
      </c>
      <c r="S434" s="27" t="s">
        <v>10774</v>
      </c>
      <c r="T434" s="27"/>
      <c r="U434" s="24" t="str">
        <f t="shared" si="32"/>
        <v>MITSUBISHI 6D22-T · ĐK130 (A) </v>
      </c>
    </row>
    <row r="435" ht="35" customHeight="1" spans="1:21">
      <c r="A435" s="51"/>
      <c r="B435" s="52" t="s">
        <v>329</v>
      </c>
      <c r="C435" s="53" t="s">
        <v>10775</v>
      </c>
      <c r="D435" s="52">
        <v>130</v>
      </c>
      <c r="E435" s="52" t="s">
        <v>8488</v>
      </c>
      <c r="F435" s="53" t="s">
        <v>9825</v>
      </c>
      <c r="G435" s="52" t="s">
        <v>10768</v>
      </c>
      <c r="H435" s="52">
        <v>58</v>
      </c>
      <c r="I435" s="52">
        <v>158</v>
      </c>
      <c r="J435" s="52" t="s">
        <v>10769</v>
      </c>
      <c r="K435" s="54"/>
      <c r="L435" s="52" t="s">
        <v>9644</v>
      </c>
      <c r="M435" s="55"/>
      <c r="N435" s="55"/>
      <c r="O435" s="55"/>
      <c r="P435" s="55"/>
      <c r="Q435" s="55"/>
      <c r="R435" s="52" t="s">
        <v>4803</v>
      </c>
      <c r="S435" s="27" t="s">
        <v>10776</v>
      </c>
      <c r="T435" s="27"/>
      <c r="U435" s="24" t="str">
        <f t="shared" si="32"/>
        <v>MITSUBISHI 6D22-T1 Mitsu · ĐK130 (A) </v>
      </c>
    </row>
    <row r="436" ht="35" customHeight="1" spans="1:21">
      <c r="A436" s="51"/>
      <c r="B436" s="30" t="s">
        <v>329</v>
      </c>
      <c r="C436" s="27" t="s">
        <v>10777</v>
      </c>
      <c r="D436" s="30">
        <v>130</v>
      </c>
      <c r="E436" s="30" t="s">
        <v>9676</v>
      </c>
      <c r="F436" s="27" t="s">
        <v>10778</v>
      </c>
      <c r="G436" s="30" t="s">
        <v>10768</v>
      </c>
      <c r="H436" s="30">
        <v>53</v>
      </c>
      <c r="I436" s="30">
        <v>153</v>
      </c>
      <c r="J436" s="30" t="s">
        <v>10769</v>
      </c>
      <c r="K436" s="56"/>
      <c r="L436" s="30" t="s">
        <v>9644</v>
      </c>
      <c r="M436" s="29"/>
      <c r="N436" s="29"/>
      <c r="O436" s="29"/>
      <c r="P436" s="29"/>
      <c r="Q436" s="29"/>
      <c r="R436" s="30" t="s">
        <v>4803</v>
      </c>
      <c r="S436" s="27"/>
      <c r="T436" s="27"/>
      <c r="U436" s="24" t="str">
        <f t="shared" si="32"/>
        <v>MITSUBISHI 6D24-T · ĐK130 (A)+(O) </v>
      </c>
    </row>
    <row r="437" ht="35" customHeight="1" spans="1:21">
      <c r="A437" s="51"/>
      <c r="B437" s="52" t="s">
        <v>329</v>
      </c>
      <c r="C437" s="53" t="s">
        <v>10779</v>
      </c>
      <c r="D437" s="52">
        <v>130</v>
      </c>
      <c r="E437" s="52" t="s">
        <v>9676</v>
      </c>
      <c r="F437" s="53" t="s">
        <v>10780</v>
      </c>
      <c r="G437" s="52" t="s">
        <v>10768</v>
      </c>
      <c r="H437" s="52">
        <v>53</v>
      </c>
      <c r="I437" s="52">
        <v>153</v>
      </c>
      <c r="J437" s="52" t="s">
        <v>10769</v>
      </c>
      <c r="K437" s="54"/>
      <c r="L437" s="52" t="s">
        <v>9644</v>
      </c>
      <c r="M437" s="55"/>
      <c r="N437" s="55"/>
      <c r="O437" s="55"/>
      <c r="P437" s="55"/>
      <c r="Q437" s="55"/>
      <c r="R437" s="52" t="s">
        <v>4803</v>
      </c>
      <c r="S437" s="27" t="s">
        <v>10781</v>
      </c>
      <c r="T437" s="27"/>
      <c r="U437" s="24" t="str">
        <f t="shared" si="32"/>
        <v>MITSUBISHI 6D24-T1 · ĐK130 (A)+(O) </v>
      </c>
    </row>
    <row r="438" ht="35" customHeight="1" spans="1:21">
      <c r="A438" s="51"/>
      <c r="B438" s="30" t="s">
        <v>329</v>
      </c>
      <c r="C438" s="27" t="s">
        <v>10782</v>
      </c>
      <c r="D438" s="30">
        <v>130</v>
      </c>
      <c r="E438" s="30" t="s">
        <v>9676</v>
      </c>
      <c r="F438" s="27" t="s">
        <v>10783</v>
      </c>
      <c r="G438" s="30" t="s">
        <v>10768</v>
      </c>
      <c r="H438" s="30">
        <v>53</v>
      </c>
      <c r="I438" s="30">
        <v>153</v>
      </c>
      <c r="J438" s="30" t="s">
        <v>10769</v>
      </c>
      <c r="K438" s="56"/>
      <c r="L438" s="30" t="s">
        <v>9644</v>
      </c>
      <c r="M438" s="29"/>
      <c r="N438" s="29"/>
      <c r="O438" s="29"/>
      <c r="P438" s="29"/>
      <c r="Q438" s="29"/>
      <c r="R438" s="30" t="s">
        <v>4803</v>
      </c>
      <c r="S438" s="27" t="s">
        <v>10784</v>
      </c>
      <c r="T438" s="27"/>
      <c r="U438" s="24" t="str">
        <f t="shared" si="32"/>
        <v>MITSUBISHI 6D24-T2 · ĐK130 (A)+(O) </v>
      </c>
    </row>
    <row r="439" ht="35" customHeight="1" spans="1:21">
      <c r="A439" s="51"/>
      <c r="B439" s="52" t="s">
        <v>329</v>
      </c>
      <c r="C439" s="53" t="s">
        <v>10785</v>
      </c>
      <c r="D439" s="52">
        <v>130</v>
      </c>
      <c r="E439" s="52" t="s">
        <v>9676</v>
      </c>
      <c r="F439" s="53" t="s">
        <v>10786</v>
      </c>
      <c r="G439" s="52" t="s">
        <v>10768</v>
      </c>
      <c r="H439" s="52">
        <v>53</v>
      </c>
      <c r="I439" s="52">
        <v>121</v>
      </c>
      <c r="J439" s="52" t="s">
        <v>10769</v>
      </c>
      <c r="K439" s="54"/>
      <c r="L439" s="52" t="s">
        <v>9644</v>
      </c>
      <c r="M439" s="55"/>
      <c r="N439" s="55"/>
      <c r="O439" s="55"/>
      <c r="P439" s="55"/>
      <c r="Q439" s="55"/>
      <c r="R439" s="52" t="s">
        <v>4803</v>
      </c>
      <c r="S439" s="27" t="s">
        <v>10787</v>
      </c>
      <c r="T439" s="27"/>
      <c r="U439" s="24" t="str">
        <f t="shared" si="32"/>
        <v>MITSUBISHI 6D24-TE · ĐK130 (A)+(O) </v>
      </c>
    </row>
    <row r="440" ht="35" customHeight="1" spans="1:21">
      <c r="A440" s="51"/>
      <c r="B440" s="30" t="s">
        <v>329</v>
      </c>
      <c r="C440" s="27" t="s">
        <v>10788</v>
      </c>
      <c r="D440" s="30">
        <v>130</v>
      </c>
      <c r="E440" s="30"/>
      <c r="F440" s="27" t="s">
        <v>10789</v>
      </c>
      <c r="G440" s="30"/>
      <c r="H440" s="30"/>
      <c r="I440" s="30"/>
      <c r="J440" s="30"/>
      <c r="K440" s="56"/>
      <c r="L440" s="30" t="s">
        <v>9644</v>
      </c>
      <c r="M440" s="29"/>
      <c r="N440" s="29"/>
      <c r="O440" s="29"/>
      <c r="P440" s="29"/>
      <c r="Q440" s="29"/>
      <c r="R440" s="30" t="s">
        <v>4803</v>
      </c>
      <c r="S440" s="27" t="s">
        <v>10551</v>
      </c>
      <c r="T440" s="27"/>
      <c r="U440" s="24" t="str">
        <f t="shared" si="32"/>
        <v>MITSUBISHI 6HA / 6HAE · ĐK130  </v>
      </c>
    </row>
    <row r="441" ht="35" customHeight="1" spans="1:21">
      <c r="A441" s="51"/>
      <c r="B441" s="52" t="s">
        <v>329</v>
      </c>
      <c r="C441" s="53" t="s">
        <v>7222</v>
      </c>
      <c r="D441" s="52">
        <v>130</v>
      </c>
      <c r="E441" s="52"/>
      <c r="F441" s="53" t="s">
        <v>10790</v>
      </c>
      <c r="G441" s="52" t="s">
        <v>10791</v>
      </c>
      <c r="H441" s="52">
        <v>68</v>
      </c>
      <c r="I441" s="52">
        <v>150</v>
      </c>
      <c r="J441" s="52" t="s">
        <v>10792</v>
      </c>
      <c r="K441" s="54"/>
      <c r="L441" s="52" t="s">
        <v>9644</v>
      </c>
      <c r="M441" s="55"/>
      <c r="N441" s="55"/>
      <c r="O441" s="55"/>
      <c r="P441" s="55"/>
      <c r="Q441" s="55"/>
      <c r="R441" s="52" t="s">
        <v>4803</v>
      </c>
      <c r="S441" s="27" t="s">
        <v>10551</v>
      </c>
      <c r="T441" s="27"/>
      <c r="U441" s="24" t="str">
        <f t="shared" si="32"/>
        <v>MITSUBISHI 6HA-DT · ĐK130  </v>
      </c>
    </row>
    <row r="442" ht="35" customHeight="1" spans="1:21">
      <c r="A442" s="51"/>
      <c r="B442" s="30" t="s">
        <v>329</v>
      </c>
      <c r="C442" s="27" t="s">
        <v>7226</v>
      </c>
      <c r="D442" s="30">
        <v>130</v>
      </c>
      <c r="E442" s="30"/>
      <c r="F442" s="27" t="s">
        <v>10793</v>
      </c>
      <c r="G442" s="30" t="s">
        <v>10794</v>
      </c>
      <c r="H442" s="30">
        <v>68</v>
      </c>
      <c r="I442" s="30">
        <v>150</v>
      </c>
      <c r="J442" s="30" t="s">
        <v>10792</v>
      </c>
      <c r="K442" s="56"/>
      <c r="L442" s="30" t="s">
        <v>9644</v>
      </c>
      <c r="M442" s="29"/>
      <c r="N442" s="29"/>
      <c r="O442" s="29"/>
      <c r="P442" s="29"/>
      <c r="Q442" s="29"/>
      <c r="R442" s="30" t="s">
        <v>4803</v>
      </c>
      <c r="S442" s="27" t="s">
        <v>10551</v>
      </c>
      <c r="T442" s="27"/>
      <c r="U442" s="24" t="str">
        <f t="shared" si="32"/>
        <v>MITSUBISHI 6HA-HTE · ĐK130  </v>
      </c>
    </row>
    <row r="443" ht="35" customHeight="1" spans="1:21">
      <c r="A443" s="51"/>
      <c r="B443" s="52" t="s">
        <v>329</v>
      </c>
      <c r="C443" s="53" t="s">
        <v>7226</v>
      </c>
      <c r="D443" s="52">
        <v>130</v>
      </c>
      <c r="E443" s="52"/>
      <c r="F443" s="53" t="s">
        <v>10795</v>
      </c>
      <c r="G443" s="52"/>
      <c r="H443" s="52"/>
      <c r="I443" s="52"/>
      <c r="J443" s="52"/>
      <c r="K443" s="54"/>
      <c r="L443" s="52" t="s">
        <v>9644</v>
      </c>
      <c r="M443" s="55"/>
      <c r="N443" s="55"/>
      <c r="O443" s="55"/>
      <c r="P443" s="55"/>
      <c r="Q443" s="55"/>
      <c r="R443" s="52" t="s">
        <v>4803</v>
      </c>
      <c r="S443" s="27" t="s">
        <v>10551</v>
      </c>
      <c r="T443" s="27"/>
      <c r="U443" s="24" t="str">
        <f t="shared" si="32"/>
        <v>MITSUBISHI 6HA-HTE · ĐK130  </v>
      </c>
    </row>
    <row r="444" ht="35" customHeight="1" spans="1:21">
      <c r="A444" s="51"/>
      <c r="B444" s="30" t="s">
        <v>329</v>
      </c>
      <c r="C444" s="27" t="s">
        <v>10796</v>
      </c>
      <c r="D444" s="30">
        <v>130</v>
      </c>
      <c r="E444" s="30"/>
      <c r="F444" s="27" t="s">
        <v>10789</v>
      </c>
      <c r="G444" s="30"/>
      <c r="H444" s="30"/>
      <c r="I444" s="30"/>
      <c r="J444" s="30"/>
      <c r="K444" s="56"/>
      <c r="L444" s="30" t="s">
        <v>9644</v>
      </c>
      <c r="M444" s="29"/>
      <c r="N444" s="29"/>
      <c r="O444" s="29"/>
      <c r="P444" s="29"/>
      <c r="Q444" s="29"/>
      <c r="R444" s="30" t="s">
        <v>4803</v>
      </c>
      <c r="S444" s="27" t="s">
        <v>10551</v>
      </c>
      <c r="T444" s="27"/>
      <c r="U444" s="24" t="str">
        <f t="shared" si="32"/>
        <v>MITSUBISHI 6HA2-THE · ĐK130  </v>
      </c>
    </row>
    <row r="445" ht="35" customHeight="1" spans="1:21">
      <c r="A445" s="51"/>
      <c r="B445" s="52" t="s">
        <v>329</v>
      </c>
      <c r="C445" s="53" t="s">
        <v>10759</v>
      </c>
      <c r="D445" s="52">
        <v>130</v>
      </c>
      <c r="E445" s="52" t="s">
        <v>9676</v>
      </c>
      <c r="F445" s="53" t="s">
        <v>10797</v>
      </c>
      <c r="G445" s="52" t="s">
        <v>10731</v>
      </c>
      <c r="H445" s="52">
        <v>47</v>
      </c>
      <c r="I445" s="52">
        <v>111</v>
      </c>
      <c r="J445" s="52" t="s">
        <v>9723</v>
      </c>
      <c r="K445" s="54"/>
      <c r="L445" s="52" t="s">
        <v>9644</v>
      </c>
      <c r="M445" s="55"/>
      <c r="N445" s="55"/>
      <c r="O445" s="55"/>
      <c r="P445" s="55"/>
      <c r="Q445" s="55"/>
      <c r="R445" s="52" t="s">
        <v>4803</v>
      </c>
      <c r="S445" s="27"/>
      <c r="T445" s="27"/>
      <c r="U445" s="24" t="str">
        <f t="shared" si="32"/>
        <v>MITSUBISHI 6M61 · ĐK130 (A)+(O) </v>
      </c>
    </row>
    <row r="446" ht="35" customHeight="1" spans="1:21">
      <c r="A446" s="51"/>
      <c r="B446" s="30" t="s">
        <v>329</v>
      </c>
      <c r="C446" s="27" t="s">
        <v>10798</v>
      </c>
      <c r="D446" s="30">
        <v>132.9</v>
      </c>
      <c r="E446" s="30" t="s">
        <v>9676</v>
      </c>
      <c r="F446" s="27" t="s">
        <v>10799</v>
      </c>
      <c r="G446" s="30">
        <v>52</v>
      </c>
      <c r="H446" s="30">
        <v>65</v>
      </c>
      <c r="I446" s="30"/>
      <c r="J446" s="30" t="s">
        <v>10800</v>
      </c>
      <c r="K446" s="56"/>
      <c r="L446" s="30" t="s">
        <v>9644</v>
      </c>
      <c r="M446" s="29"/>
      <c r="N446" s="29"/>
      <c r="O446" s="29"/>
      <c r="P446" s="29"/>
      <c r="Q446" s="29"/>
      <c r="R446" s="30" t="s">
        <v>4803</v>
      </c>
      <c r="S446" s="27" t="s">
        <v>10551</v>
      </c>
      <c r="T446" s="27"/>
      <c r="U446" s="24" t="str">
        <f t="shared" si="32"/>
        <v>MITSUBISHI 6KH-UT · ĐK132.9 (A)+(O) </v>
      </c>
    </row>
    <row r="447" ht="35" customHeight="1" spans="1:21">
      <c r="A447" s="51"/>
      <c r="B447" s="52" t="s">
        <v>329</v>
      </c>
      <c r="C447" s="53" t="s">
        <v>10801</v>
      </c>
      <c r="D447" s="52">
        <v>132.9</v>
      </c>
      <c r="E447" s="52"/>
      <c r="F447" s="53" t="s">
        <v>10802</v>
      </c>
      <c r="G447" s="52"/>
      <c r="H447" s="52"/>
      <c r="I447" s="52"/>
      <c r="J447" s="52" t="s">
        <v>10803</v>
      </c>
      <c r="K447" s="54"/>
      <c r="L447" s="52" t="s">
        <v>9644</v>
      </c>
      <c r="M447" s="55"/>
      <c r="N447" s="55"/>
      <c r="O447" s="55"/>
      <c r="P447" s="55"/>
      <c r="Q447" s="55"/>
      <c r="R447" s="52" t="s">
        <v>4803</v>
      </c>
      <c r="S447" s="27"/>
      <c r="T447" s="27"/>
      <c r="U447" s="24" t="str">
        <f t="shared" si="32"/>
        <v>MITSUBISHI S6B3-F · ĐK132.9  </v>
      </c>
    </row>
    <row r="448" ht="35" customHeight="1" spans="1:21">
      <c r="A448" s="51"/>
      <c r="B448" s="30" t="s">
        <v>329</v>
      </c>
      <c r="C448" s="27" t="s">
        <v>10804</v>
      </c>
      <c r="D448" s="30">
        <v>132.9</v>
      </c>
      <c r="E448" s="30" t="s">
        <v>9676</v>
      </c>
      <c r="F448" s="27" t="s">
        <v>10805</v>
      </c>
      <c r="G448" s="30">
        <v>55</v>
      </c>
      <c r="H448" s="30">
        <v>52</v>
      </c>
      <c r="I448" s="30">
        <v>145</v>
      </c>
      <c r="J448" s="30" t="s">
        <v>10806</v>
      </c>
      <c r="K448" s="56"/>
      <c r="L448" s="30" t="s">
        <v>9644</v>
      </c>
      <c r="M448" s="29"/>
      <c r="N448" s="29"/>
      <c r="O448" s="29"/>
      <c r="P448" s="29"/>
      <c r="Q448" s="29"/>
      <c r="R448" s="30" t="s">
        <v>4803</v>
      </c>
      <c r="S448" s="27" t="s">
        <v>10807</v>
      </c>
      <c r="T448" s="27"/>
      <c r="U448" s="24" t="str">
        <f t="shared" si="32"/>
        <v>MITSUBISHI S6B3F-MTK/MTK-2 · ĐK132.9 (A)+(O) </v>
      </c>
    </row>
    <row r="449" ht="35" customHeight="1" spans="1:21">
      <c r="A449" s="51"/>
      <c r="B449" s="52" t="s">
        <v>329</v>
      </c>
      <c r="C449" s="53" t="s">
        <v>6430</v>
      </c>
      <c r="D449" s="52">
        <v>132.9</v>
      </c>
      <c r="E449" s="52"/>
      <c r="F449" s="53"/>
      <c r="G449" s="52" t="s">
        <v>10808</v>
      </c>
      <c r="H449" s="52">
        <v>52.3</v>
      </c>
      <c r="I449" s="52">
        <v>144.8</v>
      </c>
      <c r="J449" s="52" t="s">
        <v>10809</v>
      </c>
      <c r="K449" s="54"/>
      <c r="L449" s="52" t="s">
        <v>9644</v>
      </c>
      <c r="M449" s="55"/>
      <c r="N449" s="55"/>
      <c r="O449" s="55"/>
      <c r="P449" s="55"/>
      <c r="Q449" s="55"/>
      <c r="R449" s="52" t="s">
        <v>4803</v>
      </c>
      <c r="S449" s="27"/>
      <c r="T449" s="27" t="s">
        <v>6398</v>
      </c>
      <c r="U449" s="24" t="str">
        <f t="shared" si="32"/>
        <v>MITSUBISHI S6BF-MTK-2 · ĐK132.9  </v>
      </c>
    </row>
    <row r="450" ht="35" customHeight="1" spans="1:21">
      <c r="A450" s="51"/>
      <c r="B450" s="30" t="s">
        <v>329</v>
      </c>
      <c r="C450" s="27" t="s">
        <v>6482</v>
      </c>
      <c r="D450" s="30">
        <v>135</v>
      </c>
      <c r="E450" s="30" t="s">
        <v>9676</v>
      </c>
      <c r="F450" s="27" t="s">
        <v>10810</v>
      </c>
      <c r="G450" s="30" t="s">
        <v>10811</v>
      </c>
      <c r="H450" s="30">
        <v>55</v>
      </c>
      <c r="I450" s="30">
        <v>157.5</v>
      </c>
      <c r="J450" s="30" t="s">
        <v>10769</v>
      </c>
      <c r="K450" s="56"/>
      <c r="L450" s="30" t="s">
        <v>9644</v>
      </c>
      <c r="M450" s="29"/>
      <c r="N450" s="29"/>
      <c r="O450" s="29"/>
      <c r="P450" s="29"/>
      <c r="Q450" s="29"/>
      <c r="R450" s="30" t="s">
        <v>4803</v>
      </c>
      <c r="S450" s="27"/>
      <c r="T450" s="27"/>
      <c r="U450" s="24" t="str">
        <f t="shared" si="32"/>
        <v>MITSUBISHI 6D40 · ĐK135 (A)+(O) </v>
      </c>
    </row>
    <row r="451" ht="35" customHeight="1" spans="1:21">
      <c r="A451" s="51"/>
      <c r="B451" s="52" t="s">
        <v>329</v>
      </c>
      <c r="C451" s="53" t="s">
        <v>10812</v>
      </c>
      <c r="D451" s="52">
        <v>135</v>
      </c>
      <c r="E451" s="52" t="s">
        <v>9676</v>
      </c>
      <c r="F451" s="53" t="s">
        <v>9845</v>
      </c>
      <c r="G451" s="52" t="s">
        <v>10811</v>
      </c>
      <c r="H451" s="52">
        <v>55</v>
      </c>
      <c r="I451" s="52">
        <v>157.5</v>
      </c>
      <c r="J451" s="52" t="s">
        <v>10769</v>
      </c>
      <c r="K451" s="54"/>
      <c r="L451" s="52" t="s">
        <v>9644</v>
      </c>
      <c r="M451" s="55"/>
      <c r="N451" s="55"/>
      <c r="O451" s="55"/>
      <c r="P451" s="55"/>
      <c r="Q451" s="55"/>
      <c r="R451" s="52" t="s">
        <v>4803</v>
      </c>
      <c r="S451" s="27"/>
      <c r="T451" s="27"/>
      <c r="U451" s="24" t="str">
        <f t="shared" si="32"/>
        <v>MITSUBISHI 6D40-T · ĐK135 (A)+(O) </v>
      </c>
    </row>
    <row r="452" ht="35" customHeight="1" spans="1:21">
      <c r="A452" s="51"/>
      <c r="B452" s="30" t="s">
        <v>329</v>
      </c>
      <c r="C452" s="27" t="s">
        <v>10813</v>
      </c>
      <c r="D452" s="30">
        <v>135</v>
      </c>
      <c r="E452" s="30" t="s">
        <v>8488</v>
      </c>
      <c r="F452" s="27" t="s">
        <v>10814</v>
      </c>
      <c r="G452" s="30" t="s">
        <v>10815</v>
      </c>
      <c r="H452" s="30">
        <v>63</v>
      </c>
      <c r="I452" s="30">
        <v>153</v>
      </c>
      <c r="J452" s="30" t="s">
        <v>9844</v>
      </c>
      <c r="K452" s="56"/>
      <c r="L452" s="30" t="s">
        <v>9820</v>
      </c>
      <c r="M452" s="29"/>
      <c r="N452" s="29"/>
      <c r="O452" s="29"/>
      <c r="P452" s="29"/>
      <c r="Q452" s="29"/>
      <c r="R452" s="30" t="s">
        <v>4803</v>
      </c>
      <c r="S452" s="27" t="s">
        <v>10816</v>
      </c>
      <c r="T452" s="27"/>
      <c r="U452" s="24" t="str">
        <f t="shared" si="32"/>
        <v>MITSUBISHI 8DC9-NEW/D8AY · ĐK135 (A) </v>
      </c>
    </row>
    <row r="453" ht="35" customHeight="1" spans="1:21">
      <c r="A453" s="51"/>
      <c r="B453" s="52" t="s">
        <v>329</v>
      </c>
      <c r="C453" s="53" t="s">
        <v>10817</v>
      </c>
      <c r="D453" s="52">
        <v>135</v>
      </c>
      <c r="E453" s="52" t="s">
        <v>8488</v>
      </c>
      <c r="F453" s="53" t="s">
        <v>9823</v>
      </c>
      <c r="G453" s="52" t="s">
        <v>10815</v>
      </c>
      <c r="H453" s="52">
        <v>63</v>
      </c>
      <c r="I453" s="52">
        <v>153</v>
      </c>
      <c r="J453" s="52" t="s">
        <v>10818</v>
      </c>
      <c r="K453" s="54"/>
      <c r="L453" s="52" t="s">
        <v>9820</v>
      </c>
      <c r="M453" s="55"/>
      <c r="N453" s="55"/>
      <c r="O453" s="55"/>
      <c r="P453" s="55"/>
      <c r="Q453" s="55"/>
      <c r="R453" s="52" t="s">
        <v>4803</v>
      </c>
      <c r="S453" s="27"/>
      <c r="T453" s="27"/>
      <c r="U453" s="24" t="str">
        <f t="shared" si="32"/>
        <v>MITSUBISHI 8DC9-OLD · ĐK135 (A) </v>
      </c>
    </row>
    <row r="454" ht="35" customHeight="1" spans="1:21">
      <c r="A454" s="51"/>
      <c r="B454" s="30" t="s">
        <v>329</v>
      </c>
      <c r="C454" s="27" t="s">
        <v>10819</v>
      </c>
      <c r="D454" s="30">
        <v>135</v>
      </c>
      <c r="E454" s="30" t="s">
        <v>8488</v>
      </c>
      <c r="F454" s="27" t="s">
        <v>10820</v>
      </c>
      <c r="G454" s="30" t="s">
        <v>10815</v>
      </c>
      <c r="H454" s="30">
        <v>63</v>
      </c>
      <c r="I454" s="30">
        <v>153</v>
      </c>
      <c r="J454" s="30" t="s">
        <v>9844</v>
      </c>
      <c r="K454" s="56"/>
      <c r="L454" s="30" t="s">
        <v>9820</v>
      </c>
      <c r="M454" s="29"/>
      <c r="N454" s="29"/>
      <c r="O454" s="29"/>
      <c r="P454" s="29"/>
      <c r="Q454" s="29"/>
      <c r="R454" s="30" t="s">
        <v>4803</v>
      </c>
      <c r="S454" s="27" t="s">
        <v>10821</v>
      </c>
      <c r="T454" s="27"/>
      <c r="U454" s="24" t="str">
        <f t="shared" si="32"/>
        <v>MITSUBISHI 8DC91-T · ĐK135 (A) </v>
      </c>
    </row>
    <row r="455" ht="35" customHeight="1" spans="1:21">
      <c r="A455" s="51"/>
      <c r="B455" s="52" t="s">
        <v>329</v>
      </c>
      <c r="C455" s="53" t="s">
        <v>10819</v>
      </c>
      <c r="D455" s="52">
        <v>135</v>
      </c>
      <c r="E455" s="52" t="s">
        <v>8488</v>
      </c>
      <c r="F455" s="53" t="s">
        <v>10822</v>
      </c>
      <c r="G455" s="52" t="s">
        <v>10815</v>
      </c>
      <c r="H455" s="52">
        <v>63</v>
      </c>
      <c r="I455" s="52">
        <v>153</v>
      </c>
      <c r="J455" s="52" t="s">
        <v>9844</v>
      </c>
      <c r="K455" s="54"/>
      <c r="L455" s="52" t="s">
        <v>9820</v>
      </c>
      <c r="M455" s="55"/>
      <c r="N455" s="55"/>
      <c r="O455" s="55"/>
      <c r="P455" s="55"/>
      <c r="Q455" s="55"/>
      <c r="R455" s="52" t="s">
        <v>4803</v>
      </c>
      <c r="S455" s="27"/>
      <c r="T455" s="27"/>
      <c r="U455" s="24" t="str">
        <f t="shared" si="32"/>
        <v>MITSUBISHI 8DC91-T · ĐK135 (A) </v>
      </c>
    </row>
    <row r="456" ht="35" customHeight="1" spans="1:21">
      <c r="A456" s="51"/>
      <c r="B456" s="30" t="s">
        <v>329</v>
      </c>
      <c r="C456" s="27" t="s">
        <v>10823</v>
      </c>
      <c r="D456" s="30">
        <v>135</v>
      </c>
      <c r="E456" s="30" t="s">
        <v>8488</v>
      </c>
      <c r="F456" s="27" t="s">
        <v>10824</v>
      </c>
      <c r="G456" s="30" t="s">
        <v>10815</v>
      </c>
      <c r="H456" s="30">
        <v>63</v>
      </c>
      <c r="I456" s="30">
        <v>153</v>
      </c>
      <c r="J456" s="30" t="s">
        <v>9844</v>
      </c>
      <c r="K456" s="56"/>
      <c r="L456" s="30" t="s">
        <v>9820</v>
      </c>
      <c r="M456" s="29"/>
      <c r="N456" s="29"/>
      <c r="O456" s="29"/>
      <c r="P456" s="29"/>
      <c r="Q456" s="29"/>
      <c r="R456" s="30" t="s">
        <v>4803</v>
      </c>
      <c r="S456" s="27" t="s">
        <v>10825</v>
      </c>
      <c r="T456" s="27"/>
      <c r="U456" s="24" t="str">
        <f t="shared" si="32"/>
        <v>MITSUBISHI 8DC92 · ĐK135 (A) </v>
      </c>
    </row>
    <row r="457" ht="35" customHeight="1" spans="1:21">
      <c r="A457" s="51"/>
      <c r="B457" s="52" t="s">
        <v>329</v>
      </c>
      <c r="C457" s="53" t="s">
        <v>10826</v>
      </c>
      <c r="D457" s="52">
        <v>135</v>
      </c>
      <c r="E457" s="52" t="s">
        <v>8488</v>
      </c>
      <c r="F457" s="53" t="s">
        <v>10827</v>
      </c>
      <c r="G457" s="52" t="s">
        <v>10815</v>
      </c>
      <c r="H457" s="52">
        <v>63</v>
      </c>
      <c r="I457" s="52">
        <v>153</v>
      </c>
      <c r="J457" s="52" t="s">
        <v>9844</v>
      </c>
      <c r="K457" s="54"/>
      <c r="L457" s="52" t="s">
        <v>9820</v>
      </c>
      <c r="M457" s="55"/>
      <c r="N457" s="55"/>
      <c r="O457" s="55"/>
      <c r="P457" s="55"/>
      <c r="Q457" s="55"/>
      <c r="R457" s="52" t="s">
        <v>4803</v>
      </c>
      <c r="S457" s="27"/>
      <c r="T457" s="27"/>
      <c r="U457" s="24" t="str">
        <f t="shared" si="32"/>
        <v>MITSUBISHI 8DC92-T · ĐK135 (A) </v>
      </c>
    </row>
    <row r="458" ht="35" customHeight="1" spans="1:21">
      <c r="A458" s="51"/>
      <c r="B458" s="30" t="s">
        <v>329</v>
      </c>
      <c r="C458" s="27" t="s">
        <v>10828</v>
      </c>
      <c r="D458" s="30">
        <v>135</v>
      </c>
      <c r="E458" s="30" t="s">
        <v>9676</v>
      </c>
      <c r="F458" s="27" t="s">
        <v>10829</v>
      </c>
      <c r="G458" s="30">
        <v>55</v>
      </c>
      <c r="H458" s="30">
        <v>60.3</v>
      </c>
      <c r="I458" s="30">
        <v>135</v>
      </c>
      <c r="J458" s="30" t="s">
        <v>10830</v>
      </c>
      <c r="K458" s="56"/>
      <c r="L458" s="30" t="s">
        <v>9644</v>
      </c>
      <c r="M458" s="29"/>
      <c r="N458" s="29"/>
      <c r="O458" s="29"/>
      <c r="P458" s="29"/>
      <c r="Q458" s="29"/>
      <c r="R458" s="30" t="s">
        <v>4803</v>
      </c>
      <c r="S458" s="27"/>
      <c r="T458" s="27"/>
      <c r="U458" s="24" t="str">
        <f t="shared" si="32"/>
        <v>MITSUBISHI S6B · ĐK135 (A)+(O) </v>
      </c>
    </row>
    <row r="459" ht="35" customHeight="1" spans="1:21">
      <c r="A459" s="51"/>
      <c r="B459" s="52" t="s">
        <v>329</v>
      </c>
      <c r="C459" s="53" t="s">
        <v>10831</v>
      </c>
      <c r="D459" s="52">
        <v>135</v>
      </c>
      <c r="E459" s="52" t="s">
        <v>8488</v>
      </c>
      <c r="F459" s="53" t="s">
        <v>10832</v>
      </c>
      <c r="G459" s="52" t="s">
        <v>10833</v>
      </c>
      <c r="H459" s="52">
        <v>60.3</v>
      </c>
      <c r="I459" s="52">
        <v>153</v>
      </c>
      <c r="J459" s="52" t="s">
        <v>10834</v>
      </c>
      <c r="K459" s="54"/>
      <c r="L459" s="52" t="s">
        <v>9644</v>
      </c>
      <c r="M459" s="55"/>
      <c r="N459" s="55"/>
      <c r="O459" s="55"/>
      <c r="P459" s="55"/>
      <c r="Q459" s="55"/>
      <c r="R459" s="52" t="s">
        <v>4803</v>
      </c>
      <c r="S459" s="27" t="s">
        <v>10835</v>
      </c>
      <c r="T459" s="27"/>
      <c r="U459" s="24" t="str">
        <f t="shared" si="32"/>
        <v>MITSUBISHI S6B-MPTK/PT/PTK · ĐK135 (A) </v>
      </c>
    </row>
    <row r="460" ht="35" customHeight="1" spans="1:21">
      <c r="A460" s="51"/>
      <c r="B460" s="30" t="s">
        <v>329</v>
      </c>
      <c r="C460" s="27" t="s">
        <v>6423</v>
      </c>
      <c r="D460" s="30">
        <v>135</v>
      </c>
      <c r="E460" s="30" t="s">
        <v>8488</v>
      </c>
      <c r="F460" s="27" t="s">
        <v>10836</v>
      </c>
      <c r="G460" s="30" t="s">
        <v>10815</v>
      </c>
      <c r="H460" s="30">
        <v>62.8</v>
      </c>
      <c r="I460" s="30">
        <v>152.8</v>
      </c>
      <c r="J460" s="30" t="s">
        <v>10837</v>
      </c>
      <c r="K460" s="56"/>
      <c r="L460" s="30" t="s">
        <v>9644</v>
      </c>
      <c r="M460" s="29"/>
      <c r="N460" s="29"/>
      <c r="O460" s="29"/>
      <c r="P460" s="29"/>
      <c r="Q460" s="29"/>
      <c r="R460" s="30" t="s">
        <v>4803</v>
      </c>
      <c r="S460" s="27" t="s">
        <v>10838</v>
      </c>
      <c r="T460" s="27"/>
      <c r="U460" s="24" t="str">
        <f t="shared" si="32"/>
        <v>MITSUBISHI S6B-PTA · ĐK135 (A) </v>
      </c>
    </row>
    <row r="461" ht="35" customHeight="1" spans="1:21">
      <c r="A461" s="51"/>
      <c r="B461" s="52" t="s">
        <v>329</v>
      </c>
      <c r="C461" s="53" t="s">
        <v>6425</v>
      </c>
      <c r="D461" s="52">
        <v>135</v>
      </c>
      <c r="E461" s="52" t="s">
        <v>9676</v>
      </c>
      <c r="F461" s="53" t="s">
        <v>10832</v>
      </c>
      <c r="G461" s="52" t="s">
        <v>10833</v>
      </c>
      <c r="H461" s="52">
        <v>60.3</v>
      </c>
      <c r="I461" s="52">
        <v>153</v>
      </c>
      <c r="J461" s="52" t="s">
        <v>10839</v>
      </c>
      <c r="K461" s="54"/>
      <c r="L461" s="52" t="s">
        <v>9644</v>
      </c>
      <c r="M461" s="55"/>
      <c r="N461" s="55"/>
      <c r="O461" s="55"/>
      <c r="P461" s="55"/>
      <c r="Q461" s="55"/>
      <c r="R461" s="52" t="s">
        <v>4803</v>
      </c>
      <c r="S461" s="27" t="s">
        <v>10840</v>
      </c>
      <c r="T461" s="27"/>
      <c r="U461" s="24" t="str">
        <f t="shared" si="32"/>
        <v>MITSUBISHI S6B2T · ĐK135 (A)+(O) </v>
      </c>
    </row>
    <row r="462" ht="35" customHeight="1" spans="1:21">
      <c r="A462" s="51"/>
      <c r="B462" s="30" t="s">
        <v>329</v>
      </c>
      <c r="C462" s="27" t="s">
        <v>6426</v>
      </c>
      <c r="D462" s="30">
        <v>135</v>
      </c>
      <c r="E462" s="30" t="s">
        <v>9676</v>
      </c>
      <c r="F462" s="27" t="s">
        <v>10832</v>
      </c>
      <c r="G462" s="30" t="s">
        <v>10833</v>
      </c>
      <c r="H462" s="30">
        <v>52</v>
      </c>
      <c r="I462" s="30">
        <v>144.8</v>
      </c>
      <c r="J462" s="30" t="s">
        <v>10806</v>
      </c>
      <c r="K462" s="56"/>
      <c r="L462" s="30" t="s">
        <v>9644</v>
      </c>
      <c r="M462" s="29"/>
      <c r="N462" s="29"/>
      <c r="O462" s="29"/>
      <c r="P462" s="29"/>
      <c r="Q462" s="29"/>
      <c r="R462" s="30" t="s">
        <v>4803</v>
      </c>
      <c r="S462" s="27" t="s">
        <v>10841</v>
      </c>
      <c r="T462" s="27"/>
      <c r="U462" s="24" t="str">
        <f t="shared" si="32"/>
        <v>MITSUBISHI S6B3-PTA · ĐK135 (A)+(O) </v>
      </c>
    </row>
    <row r="463" ht="35" customHeight="1" spans="1:21">
      <c r="A463" s="51"/>
      <c r="B463" s="52" t="s">
        <v>329</v>
      </c>
      <c r="C463" s="53" t="s">
        <v>10842</v>
      </c>
      <c r="D463" s="52">
        <v>135</v>
      </c>
      <c r="E463" s="52" t="s">
        <v>9676</v>
      </c>
      <c r="F463" s="53"/>
      <c r="G463" s="52" t="s">
        <v>10833</v>
      </c>
      <c r="H463" s="52">
        <v>52.3</v>
      </c>
      <c r="I463" s="52">
        <v>145</v>
      </c>
      <c r="J463" s="52" t="s">
        <v>10843</v>
      </c>
      <c r="K463" s="54"/>
      <c r="L463" s="52" t="s">
        <v>9644</v>
      </c>
      <c r="M463" s="55"/>
      <c r="N463" s="55"/>
      <c r="O463" s="55"/>
      <c r="P463" s="55"/>
      <c r="Q463" s="55"/>
      <c r="R463" s="52" t="s">
        <v>4803</v>
      </c>
      <c r="S463" s="27" t="s">
        <v>10844</v>
      </c>
      <c r="T463" s="27"/>
      <c r="U463" s="24" t="str">
        <f t="shared" si="32"/>
        <v>MITSUBISHI S6B5-MTKL S6B5-MTK2L · ĐK135 (A)+(O) </v>
      </c>
    </row>
    <row r="464" ht="35" customHeight="1" spans="1:21">
      <c r="A464" s="51"/>
      <c r="B464" s="30" t="s">
        <v>329</v>
      </c>
      <c r="C464" s="27" t="s">
        <v>10845</v>
      </c>
      <c r="D464" s="30">
        <v>138</v>
      </c>
      <c r="E464" s="30" t="s">
        <v>8488</v>
      </c>
      <c r="F464" s="27" t="s">
        <v>10846</v>
      </c>
      <c r="G464" s="30" t="s">
        <v>10815</v>
      </c>
      <c r="H464" s="30">
        <v>63</v>
      </c>
      <c r="I464" s="30">
        <v>153</v>
      </c>
      <c r="J464" s="30" t="s">
        <v>9844</v>
      </c>
      <c r="K464" s="56"/>
      <c r="L464" s="30" t="s">
        <v>9820</v>
      </c>
      <c r="M464" s="29"/>
      <c r="N464" s="29"/>
      <c r="O464" s="29"/>
      <c r="P464" s="29"/>
      <c r="Q464" s="29"/>
      <c r="R464" s="30" t="s">
        <v>4803</v>
      </c>
      <c r="S464" s="27"/>
      <c r="T464" s="27"/>
      <c r="U464" s="24" t="str">
        <f t="shared" si="32"/>
        <v>MITSUBISHI 8DC10 · ĐK138 (A) </v>
      </c>
    </row>
    <row r="465" ht="35" customHeight="1" spans="1:21">
      <c r="A465" s="51"/>
      <c r="B465" s="52" t="s">
        <v>329</v>
      </c>
      <c r="C465" s="53" t="s">
        <v>3533</v>
      </c>
      <c r="D465" s="52">
        <v>142</v>
      </c>
      <c r="E465" s="52" t="s">
        <v>8488</v>
      </c>
      <c r="F465" s="53" t="s">
        <v>10847</v>
      </c>
      <c r="G465" s="52" t="s">
        <v>10848</v>
      </c>
      <c r="H465" s="52">
        <v>63</v>
      </c>
      <c r="I465" s="52">
        <v>153</v>
      </c>
      <c r="J465" s="52" t="s">
        <v>9844</v>
      </c>
      <c r="K465" s="54"/>
      <c r="L465" s="52" t="s">
        <v>9820</v>
      </c>
      <c r="M465" s="55"/>
      <c r="N465" s="55"/>
      <c r="O465" s="55"/>
      <c r="P465" s="55"/>
      <c r="Q465" s="55"/>
      <c r="R465" s="52" t="s">
        <v>4803</v>
      </c>
      <c r="S465" s="27"/>
      <c r="T465" s="27"/>
      <c r="U465" s="24" t="str">
        <f t="shared" si="32"/>
        <v>MITSUBISHI 8DC11 · ĐK142 (A) </v>
      </c>
    </row>
    <row r="466" ht="35" customHeight="1" spans="1:21">
      <c r="A466" s="51"/>
      <c r="B466" s="30" t="s">
        <v>329</v>
      </c>
      <c r="C466" s="27" t="s">
        <v>10849</v>
      </c>
      <c r="D466" s="30">
        <v>142</v>
      </c>
      <c r="E466" s="30" t="s">
        <v>8488</v>
      </c>
      <c r="F466" s="27" t="s">
        <v>10850</v>
      </c>
      <c r="G466" s="30" t="s">
        <v>10851</v>
      </c>
      <c r="H466" s="30">
        <v>63</v>
      </c>
      <c r="I466" s="30">
        <v>153</v>
      </c>
      <c r="J466" s="30" t="s">
        <v>9844</v>
      </c>
      <c r="K466" s="56"/>
      <c r="L466" s="30" t="s">
        <v>9820</v>
      </c>
      <c r="M466" s="29"/>
      <c r="N466" s="29"/>
      <c r="O466" s="29"/>
      <c r="P466" s="29"/>
      <c r="Q466" s="29"/>
      <c r="R466" s="30" t="s">
        <v>4803</v>
      </c>
      <c r="S466" s="27"/>
      <c r="T466" s="27"/>
      <c r="U466" s="24" t="str">
        <f t="shared" si="32"/>
        <v>MITSUBISHI 8DC11-NEW · ĐK142 (A) </v>
      </c>
    </row>
    <row r="467" ht="35" customHeight="1" spans="1:21">
      <c r="A467" s="51"/>
      <c r="B467" s="52" t="s">
        <v>329</v>
      </c>
      <c r="C467" s="53" t="s">
        <v>10852</v>
      </c>
      <c r="D467" s="52">
        <v>142</v>
      </c>
      <c r="E467" s="52" t="s">
        <v>8488</v>
      </c>
      <c r="F467" s="53" t="s">
        <v>10853</v>
      </c>
      <c r="G467" s="52" t="s">
        <v>10815</v>
      </c>
      <c r="H467" s="52">
        <v>63</v>
      </c>
      <c r="I467" s="52">
        <v>153</v>
      </c>
      <c r="J467" s="52" t="s">
        <v>9844</v>
      </c>
      <c r="K467" s="54"/>
      <c r="L467" s="52" t="s">
        <v>9820</v>
      </c>
      <c r="M467" s="55"/>
      <c r="N467" s="55"/>
      <c r="O467" s="55"/>
      <c r="P467" s="55"/>
      <c r="Q467" s="55"/>
      <c r="R467" s="52" t="s">
        <v>4803</v>
      </c>
      <c r="S467" s="27"/>
      <c r="T467" s="27"/>
      <c r="U467" s="24" t="str">
        <f t="shared" si="32"/>
        <v>MITSUBISHI 8DC11-ST · ĐK142 (A) </v>
      </c>
    </row>
    <row r="468" ht="35" customHeight="1" spans="1:21">
      <c r="A468" s="51"/>
      <c r="B468" s="30" t="s">
        <v>329</v>
      </c>
      <c r="C468" s="27" t="s">
        <v>10854</v>
      </c>
      <c r="D468" s="30">
        <v>142</v>
      </c>
      <c r="E468" s="30" t="s">
        <v>9676</v>
      </c>
      <c r="F468" s="27" t="s">
        <v>10855</v>
      </c>
      <c r="G468" s="30" t="s">
        <v>10856</v>
      </c>
      <c r="H468" s="30">
        <v>55</v>
      </c>
      <c r="I468" s="30">
        <v>148</v>
      </c>
      <c r="J468" s="30" t="s">
        <v>9844</v>
      </c>
      <c r="K468" s="56"/>
      <c r="L468" s="30" t="s">
        <v>9820</v>
      </c>
      <c r="M468" s="29"/>
      <c r="N468" s="29"/>
      <c r="O468" s="29"/>
      <c r="P468" s="29"/>
      <c r="Q468" s="29"/>
      <c r="R468" s="30" t="s">
        <v>4803</v>
      </c>
      <c r="S468" s="27"/>
      <c r="T468" s="27"/>
      <c r="U468" s="24" t="str">
        <f t="shared" si="32"/>
        <v>MITSUBISHI 8M22 · ĐK142 (A)+(O) </v>
      </c>
    </row>
    <row r="469" ht="35" customHeight="1" spans="1:21">
      <c r="A469" s="51"/>
      <c r="B469" s="52" t="s">
        <v>329</v>
      </c>
      <c r="C469" s="53" t="s">
        <v>10857</v>
      </c>
      <c r="D469" s="52">
        <v>145</v>
      </c>
      <c r="E469" s="52" t="s">
        <v>8488</v>
      </c>
      <c r="F469" s="53" t="s">
        <v>10858</v>
      </c>
      <c r="G469" s="52" t="s">
        <v>10859</v>
      </c>
      <c r="H469" s="52">
        <v>72</v>
      </c>
      <c r="I469" s="52">
        <v>161</v>
      </c>
      <c r="J469" s="52" t="s">
        <v>10860</v>
      </c>
      <c r="K469" s="54"/>
      <c r="L469" s="52" t="s">
        <v>24</v>
      </c>
      <c r="M469" s="55"/>
      <c r="N469" s="55"/>
      <c r="O469" s="55"/>
      <c r="P469" s="55"/>
      <c r="Q469" s="55"/>
      <c r="R469" s="52" t="s">
        <v>4803</v>
      </c>
      <c r="S469" s="27" t="s">
        <v>10861</v>
      </c>
      <c r="T469" s="27"/>
      <c r="U469" s="24" t="str">
        <f t="shared" si="32"/>
        <v>MITSUBISHI S6A · ĐK145 (A) </v>
      </c>
    </row>
    <row r="470" ht="35" customHeight="1" spans="1:21">
      <c r="A470" s="51"/>
      <c r="B470" s="30" t="s">
        <v>329</v>
      </c>
      <c r="C470" s="27" t="s">
        <v>10862</v>
      </c>
      <c r="D470" s="30">
        <v>145</v>
      </c>
      <c r="E470" s="30" t="s">
        <v>9676</v>
      </c>
      <c r="F470" s="27" t="s">
        <v>10858</v>
      </c>
      <c r="G470" s="30" t="s">
        <v>10859</v>
      </c>
      <c r="H470" s="30">
        <v>72</v>
      </c>
      <c r="I470" s="30">
        <v>167</v>
      </c>
      <c r="J470" s="30" t="s">
        <v>10863</v>
      </c>
      <c r="K470" s="56"/>
      <c r="L470" s="30" t="s">
        <v>24</v>
      </c>
      <c r="M470" s="29"/>
      <c r="N470" s="29"/>
      <c r="O470" s="29"/>
      <c r="P470" s="29"/>
      <c r="Q470" s="29"/>
      <c r="R470" s="30" t="s">
        <v>4803</v>
      </c>
      <c r="S470" s="27" t="s">
        <v>10864</v>
      </c>
      <c r="T470" s="27"/>
      <c r="U470" s="24" t="str">
        <f t="shared" si="32"/>
        <v>MITSUBISHI S6A-1 · ĐK145 (A)+(O) </v>
      </c>
    </row>
    <row r="471" ht="35" customHeight="1" spans="1:21">
      <c r="A471" s="51"/>
      <c r="B471" s="52" t="s">
        <v>329</v>
      </c>
      <c r="C471" s="53" t="s">
        <v>6415</v>
      </c>
      <c r="D471" s="52">
        <v>145</v>
      </c>
      <c r="E471" s="52"/>
      <c r="F471" s="53"/>
      <c r="G471" s="52" t="s">
        <v>10833</v>
      </c>
      <c r="H471" s="52">
        <v>72.2</v>
      </c>
      <c r="I471" s="52">
        <v>161.7</v>
      </c>
      <c r="J471" s="52" t="s">
        <v>10865</v>
      </c>
      <c r="K471" s="54"/>
      <c r="L471" s="52" t="s">
        <v>9644</v>
      </c>
      <c r="M471" s="55"/>
      <c r="N471" s="55"/>
      <c r="O471" s="55"/>
      <c r="P471" s="55"/>
      <c r="Q471" s="55"/>
      <c r="R471" s="52" t="s">
        <v>4803</v>
      </c>
      <c r="S471" s="27"/>
      <c r="T471" s="27" t="s">
        <v>6398</v>
      </c>
      <c r="U471" s="24" t="str">
        <f t="shared" si="32"/>
        <v>MITSUBISHI S6A1 · ĐK145  </v>
      </c>
    </row>
    <row r="472" ht="35" customHeight="1" spans="1:21">
      <c r="A472" s="51"/>
      <c r="B472" s="30" t="s">
        <v>329</v>
      </c>
      <c r="C472" s="27" t="s">
        <v>10866</v>
      </c>
      <c r="D472" s="30">
        <v>146</v>
      </c>
      <c r="E472" s="30" t="s">
        <v>8488</v>
      </c>
      <c r="F472" s="27" t="s">
        <v>10867</v>
      </c>
      <c r="G472" s="30" t="s">
        <v>10815</v>
      </c>
      <c r="H472" s="30">
        <v>58</v>
      </c>
      <c r="I472" s="30">
        <v>148</v>
      </c>
      <c r="J472" s="30" t="s">
        <v>9844</v>
      </c>
      <c r="K472" s="56"/>
      <c r="L472" s="30" t="s">
        <v>9820</v>
      </c>
      <c r="M472" s="29"/>
      <c r="N472" s="29"/>
      <c r="O472" s="29"/>
      <c r="P472" s="29"/>
      <c r="Q472" s="29"/>
      <c r="R472" s="30" t="s">
        <v>4803</v>
      </c>
      <c r="S472" s="27"/>
      <c r="T472" s="27"/>
      <c r="U472" s="24" t="str">
        <f t="shared" si="32"/>
        <v>MITSUBISHI 8M20 · ĐK146 (A) </v>
      </c>
    </row>
    <row r="473" ht="35" customHeight="1" spans="1:21">
      <c r="A473" s="51"/>
      <c r="B473" s="52" t="s">
        <v>329</v>
      </c>
      <c r="C473" s="53" t="s">
        <v>10868</v>
      </c>
      <c r="D473" s="52">
        <v>146</v>
      </c>
      <c r="E473" s="52" t="s">
        <v>8488</v>
      </c>
      <c r="F473" s="53" t="s">
        <v>10869</v>
      </c>
      <c r="G473" s="52" t="s">
        <v>10815</v>
      </c>
      <c r="H473" s="52">
        <v>58</v>
      </c>
      <c r="I473" s="52">
        <v>148</v>
      </c>
      <c r="J473" s="52" t="s">
        <v>9844</v>
      </c>
      <c r="K473" s="54"/>
      <c r="L473" s="52" t="s">
        <v>9820</v>
      </c>
      <c r="M473" s="55"/>
      <c r="N473" s="55"/>
      <c r="O473" s="55"/>
      <c r="P473" s="55"/>
      <c r="Q473" s="55"/>
      <c r="R473" s="52" t="s">
        <v>4803</v>
      </c>
      <c r="S473" s="27"/>
      <c r="T473" s="27"/>
      <c r="U473" s="24" t="str">
        <f t="shared" si="32"/>
        <v>MITSUBISHI 8M20-T · ĐK146 (A) </v>
      </c>
    </row>
    <row r="474" ht="35" customHeight="1" spans="1:21">
      <c r="A474" s="51"/>
      <c r="B474" s="30" t="s">
        <v>329</v>
      </c>
      <c r="C474" s="27" t="s">
        <v>7236</v>
      </c>
      <c r="D474" s="30">
        <v>148</v>
      </c>
      <c r="E474" s="30"/>
      <c r="F474" s="27"/>
      <c r="G474" s="30">
        <v>55</v>
      </c>
      <c r="H474" s="30">
        <v>78.5</v>
      </c>
      <c r="I474" s="30">
        <v>167.9</v>
      </c>
      <c r="J474" s="30" t="s">
        <v>10870</v>
      </c>
      <c r="K474" s="56"/>
      <c r="L474" s="30" t="s">
        <v>9644</v>
      </c>
      <c r="M474" s="29"/>
      <c r="N474" s="29"/>
      <c r="O474" s="29"/>
      <c r="P474" s="29"/>
      <c r="Q474" s="29"/>
      <c r="R474" s="30" t="s">
        <v>4803</v>
      </c>
      <c r="S474" s="27" t="s">
        <v>10551</v>
      </c>
      <c r="T474" s="27"/>
      <c r="U474" s="24" t="str">
        <f t="shared" si="32"/>
        <v>MITSUBISHI 6LAAK-UT · ĐK148  </v>
      </c>
    </row>
    <row r="475" ht="35" customHeight="1" spans="1:21">
      <c r="A475" s="51"/>
      <c r="B475" s="52" t="s">
        <v>329</v>
      </c>
      <c r="C475" s="53" t="s">
        <v>10871</v>
      </c>
      <c r="D475" s="52">
        <v>150</v>
      </c>
      <c r="E475" s="52"/>
      <c r="F475" s="53"/>
      <c r="G475" s="52">
        <v>58</v>
      </c>
      <c r="H475" s="52"/>
      <c r="I475" s="52"/>
      <c r="J475" s="52"/>
      <c r="K475" s="54"/>
      <c r="L475" s="52" t="s">
        <v>9644</v>
      </c>
      <c r="M475" s="55"/>
      <c r="N475" s="55"/>
      <c r="O475" s="55"/>
      <c r="P475" s="55"/>
      <c r="Q475" s="55"/>
      <c r="R475" s="52" t="s">
        <v>4803</v>
      </c>
      <c r="S475" s="27" t="s">
        <v>10551</v>
      </c>
      <c r="T475" s="27"/>
      <c r="U475" s="24" t="str">
        <f t="shared" si="32"/>
        <v>MITSUBISHI 6LA-HST · ĐK150  </v>
      </c>
    </row>
    <row r="476" ht="35" customHeight="1" spans="1:21">
      <c r="A476" s="51"/>
      <c r="B476" s="30" t="s">
        <v>329</v>
      </c>
      <c r="C476" s="27" t="s">
        <v>7233</v>
      </c>
      <c r="D476" s="30">
        <v>150</v>
      </c>
      <c r="E476" s="30"/>
      <c r="F476" s="27"/>
      <c r="G476" s="30">
        <v>55</v>
      </c>
      <c r="H476" s="30">
        <v>78.5</v>
      </c>
      <c r="I476" s="30">
        <v>167.9</v>
      </c>
      <c r="J476" s="30" t="s">
        <v>10870</v>
      </c>
      <c r="K476" s="56"/>
      <c r="L476" s="30" t="s">
        <v>9644</v>
      </c>
      <c r="M476" s="29"/>
      <c r="N476" s="29"/>
      <c r="O476" s="29"/>
      <c r="P476" s="29"/>
      <c r="Q476" s="29"/>
      <c r="R476" s="30" t="s">
        <v>4803</v>
      </c>
      <c r="S476" s="27" t="s">
        <v>10551</v>
      </c>
      <c r="T476" s="27"/>
      <c r="U476" s="24" t="str">
        <f t="shared" si="32"/>
        <v>MITSUBISHI 6LA-HT · ĐK150  </v>
      </c>
    </row>
    <row r="477" ht="35" customHeight="1" spans="1:21">
      <c r="A477" s="51"/>
      <c r="B477" s="52" t="s">
        <v>329</v>
      </c>
      <c r="C477" s="53" t="s">
        <v>10872</v>
      </c>
      <c r="D477" s="52">
        <v>150</v>
      </c>
      <c r="E477" s="52" t="s">
        <v>9676</v>
      </c>
      <c r="F477" s="53" t="s">
        <v>10873</v>
      </c>
      <c r="G477" s="52" t="s">
        <v>10815</v>
      </c>
      <c r="H477" s="52">
        <v>58</v>
      </c>
      <c r="I477" s="52">
        <v>148</v>
      </c>
      <c r="J477" s="52" t="s">
        <v>9844</v>
      </c>
      <c r="K477" s="54"/>
      <c r="L477" s="52" t="s">
        <v>9820</v>
      </c>
      <c r="M477" s="55"/>
      <c r="N477" s="55"/>
      <c r="O477" s="55"/>
      <c r="P477" s="55"/>
      <c r="Q477" s="55"/>
      <c r="R477" s="52" t="s">
        <v>4803</v>
      </c>
      <c r="S477" s="27"/>
      <c r="T477" s="27"/>
      <c r="U477" s="24" t="str">
        <f t="shared" si="32"/>
        <v>MITSUBISHI 8M21 · ĐK150 (A)+(O) </v>
      </c>
    </row>
    <row r="478" ht="35" customHeight="1" spans="1:21">
      <c r="A478" s="51"/>
      <c r="B478" s="30" t="s">
        <v>329</v>
      </c>
      <c r="C478" s="27" t="s">
        <v>10874</v>
      </c>
      <c r="D478" s="30">
        <v>150</v>
      </c>
      <c r="E478" s="30" t="s">
        <v>9676</v>
      </c>
      <c r="F478" s="27" t="s">
        <v>10875</v>
      </c>
      <c r="G478" s="30" t="s">
        <v>10815</v>
      </c>
      <c r="H478" s="30">
        <v>58</v>
      </c>
      <c r="I478" s="30">
        <v>148</v>
      </c>
      <c r="J478" s="30" t="s">
        <v>9844</v>
      </c>
      <c r="K478" s="56"/>
      <c r="L478" s="30" t="s">
        <v>9820</v>
      </c>
      <c r="M478" s="29"/>
      <c r="N478" s="29"/>
      <c r="O478" s="29"/>
      <c r="P478" s="29"/>
      <c r="Q478" s="29"/>
      <c r="R478" s="30" t="s">
        <v>4803</v>
      </c>
      <c r="S478" s="27"/>
      <c r="T478" s="27"/>
      <c r="U478" s="24" t="str">
        <f t="shared" si="32"/>
        <v>MITSUBISHI 8M21-T · ĐK150 (A)+(O) </v>
      </c>
    </row>
    <row r="479" ht="35" customHeight="1" spans="1:21">
      <c r="A479" s="51"/>
      <c r="B479" s="52" t="s">
        <v>329</v>
      </c>
      <c r="C479" s="53" t="s">
        <v>6395</v>
      </c>
      <c r="D479" s="52">
        <v>150</v>
      </c>
      <c r="E479" s="52"/>
      <c r="F479" s="53"/>
      <c r="G479" s="52" t="s">
        <v>10876</v>
      </c>
      <c r="H479" s="52">
        <v>70.7</v>
      </c>
      <c r="I479" s="52">
        <v>161.7</v>
      </c>
      <c r="J479" s="52" t="s">
        <v>10865</v>
      </c>
      <c r="K479" s="54"/>
      <c r="L479" s="52" t="s">
        <v>24</v>
      </c>
      <c r="M479" s="55"/>
      <c r="N479" s="55"/>
      <c r="O479" s="55"/>
      <c r="P479" s="55"/>
      <c r="Q479" s="55"/>
      <c r="R479" s="52" t="s">
        <v>4803</v>
      </c>
      <c r="S479" s="27"/>
      <c r="T479" s="27" t="s">
        <v>6398</v>
      </c>
      <c r="U479" s="24" t="str">
        <f t="shared" si="32"/>
        <v>MITSUBISHI S12A2-MPTA, S12A2-PTA, S12A2-PTA2, S12A2-MPTK · ĐK150  </v>
      </c>
    </row>
    <row r="480" ht="35" customHeight="1" spans="1:21">
      <c r="A480" s="51"/>
      <c r="B480" s="30" t="s">
        <v>329</v>
      </c>
      <c r="C480" s="27" t="s">
        <v>6401</v>
      </c>
      <c r="D480" s="30">
        <v>150</v>
      </c>
      <c r="E480" s="30"/>
      <c r="F480" s="27"/>
      <c r="G480" s="30" t="s">
        <v>10877</v>
      </c>
      <c r="H480" s="30">
        <v>63.2</v>
      </c>
      <c r="I480" s="30">
        <v>154.2</v>
      </c>
      <c r="J480" s="30" t="s">
        <v>10878</v>
      </c>
      <c r="K480" s="56"/>
      <c r="L480" s="30" t="s">
        <v>10482</v>
      </c>
      <c r="M480" s="29"/>
      <c r="N480" s="29"/>
      <c r="O480" s="29"/>
      <c r="P480" s="29"/>
      <c r="Q480" s="29"/>
      <c r="R480" s="30" t="s">
        <v>4803</v>
      </c>
      <c r="S480" s="27"/>
      <c r="T480" s="27" t="s">
        <v>6398</v>
      </c>
      <c r="U480" s="24" t="str">
        <f t="shared" si="32"/>
        <v>MITSUBISHI S12H-PTA, S12H-Y1PTA-3 · ĐK150  </v>
      </c>
    </row>
    <row r="481" ht="35" customHeight="1" spans="1:21">
      <c r="A481" s="51"/>
      <c r="B481" s="52" t="s">
        <v>329</v>
      </c>
      <c r="C481" s="53" t="s">
        <v>10879</v>
      </c>
      <c r="D481" s="52">
        <v>150</v>
      </c>
      <c r="E481" s="52" t="s">
        <v>9676</v>
      </c>
      <c r="F481" s="53" t="s">
        <v>10880</v>
      </c>
      <c r="G481" s="52" t="s">
        <v>10877</v>
      </c>
      <c r="H481" s="52">
        <v>58</v>
      </c>
      <c r="I481" s="52">
        <v>162</v>
      </c>
      <c r="J481" s="52" t="s">
        <v>10881</v>
      </c>
      <c r="K481" s="54"/>
      <c r="L481" s="52" t="s">
        <v>24</v>
      </c>
      <c r="M481" s="55"/>
      <c r="N481" s="55"/>
      <c r="O481" s="55"/>
      <c r="P481" s="55"/>
      <c r="Q481" s="55"/>
      <c r="R481" s="52" t="s">
        <v>4803</v>
      </c>
      <c r="S481" s="27" t="s">
        <v>10882</v>
      </c>
      <c r="T481" s="27"/>
      <c r="U481" s="24" t="str">
        <f t="shared" si="32"/>
        <v>MITSUBISHI S6A2-MPTA S12A2-MPTA S12A2-PTA S12A2-PTA2 S12A2-MPTK · ĐK150 (A)+(O) </v>
      </c>
    </row>
    <row r="482" ht="35" customHeight="1" spans="1:21">
      <c r="A482" s="51"/>
      <c r="B482" s="30" t="s">
        <v>329</v>
      </c>
      <c r="C482" s="27" t="s">
        <v>10883</v>
      </c>
      <c r="D482" s="30">
        <v>150</v>
      </c>
      <c r="E482" s="30" t="s">
        <v>9676</v>
      </c>
      <c r="F482" s="27" t="s">
        <v>10884</v>
      </c>
      <c r="G482" s="30" t="s">
        <v>10877</v>
      </c>
      <c r="H482" s="30">
        <v>60.3</v>
      </c>
      <c r="I482" s="30">
        <v>154</v>
      </c>
      <c r="J482" s="30" t="s">
        <v>10885</v>
      </c>
      <c r="K482" s="56"/>
      <c r="L482" s="30" t="s">
        <v>9644</v>
      </c>
      <c r="M482" s="29"/>
      <c r="N482" s="29"/>
      <c r="O482" s="29"/>
      <c r="P482" s="29"/>
      <c r="Q482" s="29"/>
      <c r="R482" s="30" t="s">
        <v>4803</v>
      </c>
      <c r="S482" s="27">
        <v>30101</v>
      </c>
      <c r="T482" s="27"/>
      <c r="U482" s="24" t="str">
        <f t="shared" si="32"/>
        <v>MITSUBISHI S6A3 · ĐK150 (A)+(O) </v>
      </c>
    </row>
    <row r="483" ht="35" customHeight="1" spans="1:21">
      <c r="A483" s="51"/>
      <c r="B483" s="52" t="s">
        <v>329</v>
      </c>
      <c r="C483" s="53" t="s">
        <v>6417</v>
      </c>
      <c r="D483" s="52">
        <v>150</v>
      </c>
      <c r="E483" s="52"/>
      <c r="F483" s="53" t="s">
        <v>10886</v>
      </c>
      <c r="G483" s="52" t="s">
        <v>10877</v>
      </c>
      <c r="H483" s="52">
        <v>63.2</v>
      </c>
      <c r="I483" s="52">
        <v>154.2</v>
      </c>
      <c r="J483" s="52" t="s">
        <v>10878</v>
      </c>
      <c r="K483" s="54"/>
      <c r="L483" s="52" t="s">
        <v>24</v>
      </c>
      <c r="M483" s="55"/>
      <c r="N483" s="55"/>
      <c r="O483" s="55"/>
      <c r="P483" s="55"/>
      <c r="Q483" s="55"/>
      <c r="R483" s="52" t="s">
        <v>4803</v>
      </c>
      <c r="S483" s="27"/>
      <c r="T483" s="27" t="s">
        <v>6398</v>
      </c>
      <c r="U483" s="24" t="str">
        <f t="shared" si="32"/>
        <v>MITSUBISHI S6A3-MTK2 · ĐK150  </v>
      </c>
    </row>
    <row r="484" ht="35" customHeight="1" spans="1:21">
      <c r="A484" s="51"/>
      <c r="B484" s="30" t="s">
        <v>329</v>
      </c>
      <c r="C484" s="27" t="s">
        <v>6419</v>
      </c>
      <c r="D484" s="30">
        <v>150</v>
      </c>
      <c r="E484" s="30"/>
      <c r="F484" s="27"/>
      <c r="G484" s="30" t="s">
        <v>10877</v>
      </c>
      <c r="H484" s="30">
        <v>63.2</v>
      </c>
      <c r="I484" s="30">
        <v>154.2</v>
      </c>
      <c r="J484" s="30" t="s">
        <v>10878</v>
      </c>
      <c r="K484" s="56"/>
      <c r="L484" s="30" t="s">
        <v>24</v>
      </c>
      <c r="M484" s="29"/>
      <c r="N484" s="29"/>
      <c r="O484" s="29"/>
      <c r="P484" s="29"/>
      <c r="Q484" s="29"/>
      <c r="R484" s="30" t="s">
        <v>4803</v>
      </c>
      <c r="S484" s="27"/>
      <c r="T484" s="27" t="s">
        <v>6398</v>
      </c>
      <c r="U484" s="24" t="str">
        <f t="shared" si="32"/>
        <v>MITSUBISHI S6A3-PTA · ĐK150  </v>
      </c>
    </row>
    <row r="485" ht="35" customHeight="1" spans="1:21">
      <c r="A485" s="51"/>
      <c r="B485" s="52" t="s">
        <v>329</v>
      </c>
      <c r="C485" s="53" t="s">
        <v>6407</v>
      </c>
      <c r="D485" s="52">
        <v>160</v>
      </c>
      <c r="E485" s="52"/>
      <c r="F485" s="53"/>
      <c r="G485" s="52" t="s">
        <v>10887</v>
      </c>
      <c r="H485" s="52">
        <v>87.5</v>
      </c>
      <c r="I485" s="52">
        <v>185</v>
      </c>
      <c r="J485" s="52" t="s">
        <v>10888</v>
      </c>
      <c r="K485" s="54"/>
      <c r="L485" s="52" t="s">
        <v>24</v>
      </c>
      <c r="M485" s="55"/>
      <c r="N485" s="55"/>
      <c r="O485" s="55"/>
      <c r="P485" s="55"/>
      <c r="Q485" s="55"/>
      <c r="R485" s="52" t="s">
        <v>4803</v>
      </c>
      <c r="S485" s="27"/>
      <c r="T485" s="27" t="s">
        <v>6398</v>
      </c>
      <c r="U485" s="24" t="str">
        <f t="shared" si="32"/>
        <v>MITSUBISHI S12N-PTA-2 · ĐK160  </v>
      </c>
    </row>
    <row r="486" ht="35" customHeight="1" spans="1:21">
      <c r="A486" s="51"/>
      <c r="B486" s="30" t="s">
        <v>329</v>
      </c>
      <c r="C486" s="27" t="s">
        <v>10889</v>
      </c>
      <c r="D486" s="30">
        <v>160</v>
      </c>
      <c r="E486" s="30"/>
      <c r="F486" s="27"/>
      <c r="G486" s="30" t="s">
        <v>10887</v>
      </c>
      <c r="H486" s="30">
        <v>87.5</v>
      </c>
      <c r="I486" s="30">
        <v>185</v>
      </c>
      <c r="J486" s="30" t="s">
        <v>10888</v>
      </c>
      <c r="K486" s="56"/>
      <c r="L486" s="30" t="s">
        <v>24</v>
      </c>
      <c r="M486" s="29"/>
      <c r="N486" s="29"/>
      <c r="O486" s="29"/>
      <c r="P486" s="29"/>
      <c r="Q486" s="29"/>
      <c r="R486" s="30" t="s">
        <v>4803</v>
      </c>
      <c r="S486" s="27"/>
      <c r="T486" s="27" t="s">
        <v>6398</v>
      </c>
      <c r="U486" s="24" t="str">
        <f t="shared" si="32"/>
        <v>MITSUBISHI S16N-PTA · ĐK160  </v>
      </c>
    </row>
    <row r="487" ht="35" customHeight="1" spans="1:21">
      <c r="A487" s="51"/>
      <c r="B487" s="52" t="s">
        <v>329</v>
      </c>
      <c r="C487" s="53" t="s">
        <v>10890</v>
      </c>
      <c r="D487" s="52">
        <v>160</v>
      </c>
      <c r="E487" s="52" t="s">
        <v>9676</v>
      </c>
      <c r="F487" s="53" t="s">
        <v>10891</v>
      </c>
      <c r="G487" s="52" t="s">
        <v>10887</v>
      </c>
      <c r="H487" s="52">
        <v>87.5</v>
      </c>
      <c r="I487" s="52">
        <v>185</v>
      </c>
      <c r="J487" s="52" t="s">
        <v>10892</v>
      </c>
      <c r="K487" s="54"/>
      <c r="L487" s="52" t="s">
        <v>24</v>
      </c>
      <c r="M487" s="55"/>
      <c r="N487" s="55"/>
      <c r="O487" s="55"/>
      <c r="P487" s="55"/>
      <c r="Q487" s="55"/>
      <c r="R487" s="52" t="s">
        <v>4803</v>
      </c>
      <c r="S487" s="27" t="s">
        <v>10893</v>
      </c>
      <c r="T487" s="27"/>
      <c r="U487" s="24" t="str">
        <f t="shared" si="32"/>
        <v>MITSUBISHI S6N-MPTA-2 S12N-PTA-2 S16N-PTA · ĐK160 (A)+(O) </v>
      </c>
    </row>
    <row r="488" ht="35" customHeight="1" spans="1:21">
      <c r="A488" s="51"/>
      <c r="B488" s="30" t="s">
        <v>329</v>
      </c>
      <c r="C488" s="27" t="s">
        <v>6434</v>
      </c>
      <c r="D488" s="30">
        <v>160</v>
      </c>
      <c r="E488" s="30"/>
      <c r="F488" s="27"/>
      <c r="G488" s="30" t="s">
        <v>10887</v>
      </c>
      <c r="H488" s="30">
        <v>87.5</v>
      </c>
      <c r="I488" s="30">
        <v>185</v>
      </c>
      <c r="J488" s="30" t="s">
        <v>10894</v>
      </c>
      <c r="K488" s="56"/>
      <c r="L488" s="30" t="s">
        <v>24</v>
      </c>
      <c r="M488" s="29"/>
      <c r="N488" s="29"/>
      <c r="O488" s="29"/>
      <c r="P488" s="29"/>
      <c r="Q488" s="29"/>
      <c r="R488" s="30" t="s">
        <v>4803</v>
      </c>
      <c r="S488" s="27"/>
      <c r="T488" s="27" t="s">
        <v>6398</v>
      </c>
      <c r="U488" s="24" t="str">
        <f t="shared" si="32"/>
        <v>MITSUBISHI S6N-PTA · ĐK160  </v>
      </c>
    </row>
    <row r="489" ht="35" customHeight="1" spans="1:21">
      <c r="A489" s="51"/>
      <c r="B489" s="52" t="s">
        <v>329</v>
      </c>
      <c r="C489" s="53" t="s">
        <v>10895</v>
      </c>
      <c r="D489" s="52">
        <v>160</v>
      </c>
      <c r="E489" s="52" t="s">
        <v>9676</v>
      </c>
      <c r="F489" s="53" t="s">
        <v>10891</v>
      </c>
      <c r="G489" s="52" t="s">
        <v>10887</v>
      </c>
      <c r="H489" s="52">
        <v>87.5</v>
      </c>
      <c r="I489" s="52">
        <v>185</v>
      </c>
      <c r="J489" s="52" t="s">
        <v>10892</v>
      </c>
      <c r="K489" s="54"/>
      <c r="L489" s="52" t="s">
        <v>24</v>
      </c>
      <c r="M489" s="55"/>
      <c r="N489" s="55"/>
      <c r="O489" s="55"/>
      <c r="P489" s="55"/>
      <c r="Q489" s="55"/>
      <c r="R489" s="52" t="s">
        <v>4803</v>
      </c>
      <c r="S489" s="27" t="s">
        <v>10896</v>
      </c>
      <c r="T489" s="27"/>
      <c r="U489" s="24" t="str">
        <f t="shared" si="32"/>
        <v>MITSUBISHI S6N-PTA S12N-PTA · ĐK160 (A)+(O) </v>
      </c>
    </row>
    <row r="490" ht="35" customHeight="1" spans="1:21">
      <c r="A490" s="51"/>
      <c r="B490" s="30" t="s">
        <v>329</v>
      </c>
      <c r="C490" s="27" t="s">
        <v>6440</v>
      </c>
      <c r="D490" s="30">
        <v>160</v>
      </c>
      <c r="E490" s="30" t="s">
        <v>9676</v>
      </c>
      <c r="F490" s="27" t="s">
        <v>10897</v>
      </c>
      <c r="G490" s="30" t="s">
        <v>10898</v>
      </c>
      <c r="H490" s="30">
        <v>85</v>
      </c>
      <c r="I490" s="30">
        <v>185</v>
      </c>
      <c r="J490" s="30" t="s">
        <v>10899</v>
      </c>
      <c r="K490" s="56"/>
      <c r="L490" s="30" t="s">
        <v>9644</v>
      </c>
      <c r="M490" s="29"/>
      <c r="N490" s="29"/>
      <c r="O490" s="29"/>
      <c r="P490" s="29"/>
      <c r="Q490" s="29"/>
      <c r="R490" s="30" t="s">
        <v>4803</v>
      </c>
      <c r="S490" s="27" t="s">
        <v>10900</v>
      </c>
      <c r="T490" s="27"/>
      <c r="U490" s="24" t="str">
        <f t="shared" si="32"/>
        <v>MITSUBISHI S6R2F-MTK · ĐK160 (A)+(O) </v>
      </c>
    </row>
    <row r="491" ht="35" customHeight="1" spans="1:21">
      <c r="A491" s="51"/>
      <c r="B491" s="52" t="s">
        <v>329</v>
      </c>
      <c r="C491" s="53" t="s">
        <v>6441</v>
      </c>
      <c r="D491" s="52">
        <v>160</v>
      </c>
      <c r="E491" s="52" t="s">
        <v>9676</v>
      </c>
      <c r="F491" s="53" t="s">
        <v>10891</v>
      </c>
      <c r="G491" s="52" t="s">
        <v>10887</v>
      </c>
      <c r="H491" s="52">
        <v>87.5</v>
      </c>
      <c r="I491" s="52">
        <v>185</v>
      </c>
      <c r="J491" s="52" t="s">
        <v>10892</v>
      </c>
      <c r="K491" s="54"/>
      <c r="L491" s="52" t="s">
        <v>24</v>
      </c>
      <c r="M491" s="55"/>
      <c r="N491" s="55"/>
      <c r="O491" s="55"/>
      <c r="P491" s="55"/>
      <c r="Q491" s="55"/>
      <c r="R491" s="52" t="s">
        <v>4803</v>
      </c>
      <c r="S491" s="27"/>
      <c r="T491" s="27"/>
      <c r="U491" s="24" t="str">
        <f t="shared" si="32"/>
        <v>MITSUBISHI S8N-PTA · ĐK160 (A)+(O) </v>
      </c>
    </row>
    <row r="492" ht="35" customHeight="1" spans="1:21">
      <c r="A492" s="51"/>
      <c r="B492" s="30" t="s">
        <v>329</v>
      </c>
      <c r="C492" s="27" t="s">
        <v>6408</v>
      </c>
      <c r="D492" s="30">
        <v>170</v>
      </c>
      <c r="E492" s="30"/>
      <c r="F492" s="27"/>
      <c r="G492" s="30" t="s">
        <v>10901</v>
      </c>
      <c r="H492" s="30">
        <v>85</v>
      </c>
      <c r="I492" s="30">
        <v>185</v>
      </c>
      <c r="J492" s="30" t="s">
        <v>10902</v>
      </c>
      <c r="K492" s="56"/>
      <c r="L492" s="30" t="s">
        <v>24</v>
      </c>
      <c r="M492" s="29"/>
      <c r="N492" s="29"/>
      <c r="O492" s="29"/>
      <c r="P492" s="29"/>
      <c r="Q492" s="29"/>
      <c r="R492" s="30" t="s">
        <v>4803</v>
      </c>
      <c r="S492" s="27"/>
      <c r="T492" s="27" t="s">
        <v>6398</v>
      </c>
      <c r="U492" s="24" t="str">
        <f t="shared" si="32"/>
        <v>MITSUBISHI S12R-MPTK, S12R-PTAA2 · ĐK170  </v>
      </c>
    </row>
    <row r="493" ht="35" customHeight="1" spans="1:21">
      <c r="A493" s="51"/>
      <c r="B493" s="52" t="s">
        <v>329</v>
      </c>
      <c r="C493" s="53" t="s">
        <v>6410</v>
      </c>
      <c r="D493" s="52">
        <v>170</v>
      </c>
      <c r="E493" s="52"/>
      <c r="F493" s="53"/>
      <c r="G493" s="52" t="s">
        <v>10901</v>
      </c>
      <c r="H493" s="52">
        <v>85</v>
      </c>
      <c r="I493" s="52">
        <v>185</v>
      </c>
      <c r="J493" s="52" t="s">
        <v>10902</v>
      </c>
      <c r="K493" s="54"/>
      <c r="L493" s="52" t="s">
        <v>24</v>
      </c>
      <c r="M493" s="55"/>
      <c r="N493" s="55"/>
      <c r="O493" s="55"/>
      <c r="P493" s="55"/>
      <c r="Q493" s="55"/>
      <c r="R493" s="52" t="s">
        <v>4803</v>
      </c>
      <c r="S493" s="27"/>
      <c r="T493" s="27" t="s">
        <v>6398</v>
      </c>
      <c r="U493" s="24" t="str">
        <f t="shared" si="32"/>
        <v>MITSUBISHI S12R-PTAA-2 · ĐK170  </v>
      </c>
    </row>
    <row r="494" ht="35" customHeight="1" spans="1:21">
      <c r="A494" s="51"/>
      <c r="B494" s="30" t="s">
        <v>329</v>
      </c>
      <c r="C494" s="27" t="s">
        <v>10903</v>
      </c>
      <c r="D494" s="30">
        <v>170</v>
      </c>
      <c r="E494" s="30" t="s">
        <v>9676</v>
      </c>
      <c r="F494" s="27" t="s">
        <v>10904</v>
      </c>
      <c r="G494" s="30" t="s">
        <v>10901</v>
      </c>
      <c r="H494" s="30">
        <v>85</v>
      </c>
      <c r="I494" s="30">
        <v>185</v>
      </c>
      <c r="J494" s="30" t="s">
        <v>10905</v>
      </c>
      <c r="K494" s="56"/>
      <c r="L494" s="30" t="s">
        <v>24</v>
      </c>
      <c r="M494" s="29"/>
      <c r="N494" s="29"/>
      <c r="O494" s="29"/>
      <c r="P494" s="29"/>
      <c r="Q494" s="29"/>
      <c r="R494" s="30" t="s">
        <v>4803</v>
      </c>
      <c r="S494" s="27" t="s">
        <v>10906</v>
      </c>
      <c r="T494" s="27"/>
      <c r="U494" s="24" t="str">
        <f t="shared" ref="U494:U557" si="33">IF($C494="","",B494&amp;" "&amp;C494&amp;" · ĐK"&amp;D494&amp;IF(E494=""," "," "&amp;E494)&amp;IF(K494=""," "," - "&amp;K494))</f>
        <v>MITSUBISHI S12R-PTAA-2 S6R2-MTK S6R2-PTA · ĐK170 (A)+(O) </v>
      </c>
    </row>
    <row r="495" ht="35" customHeight="1" spans="1:21">
      <c r="A495" s="51"/>
      <c r="B495" s="52" t="s">
        <v>329</v>
      </c>
      <c r="C495" s="53" t="s">
        <v>10907</v>
      </c>
      <c r="D495" s="52">
        <v>170</v>
      </c>
      <c r="E495" s="52" t="s">
        <v>9676</v>
      </c>
      <c r="F495" s="53" t="s">
        <v>10904</v>
      </c>
      <c r="G495" s="52" t="s">
        <v>10901</v>
      </c>
      <c r="H495" s="52">
        <v>85</v>
      </c>
      <c r="I495" s="52">
        <v>185</v>
      </c>
      <c r="J495" s="52" t="s">
        <v>10905</v>
      </c>
      <c r="K495" s="54"/>
      <c r="L495" s="52" t="s">
        <v>24</v>
      </c>
      <c r="M495" s="55"/>
      <c r="N495" s="55"/>
      <c r="O495" s="55"/>
      <c r="P495" s="55"/>
      <c r="Q495" s="55"/>
      <c r="R495" s="52" t="s">
        <v>4803</v>
      </c>
      <c r="S495" s="27" t="s">
        <v>10908</v>
      </c>
      <c r="T495" s="27"/>
      <c r="U495" s="24" t="str">
        <f t="shared" si="33"/>
        <v>MITSUBISHI S16R-PTA-4 S16R-Y1PTA-4 S6R-MPTK S6R-Y1PTA-4 S6R-PT S6R-PTA S6R-Y2TAA-2S12R-MPTK, S12R-PTAA2 · ĐK170 (A)+(O) </v>
      </c>
    </row>
    <row r="496" ht="35" customHeight="1" spans="1:21">
      <c r="A496" s="51"/>
      <c r="B496" s="30" t="s">
        <v>329</v>
      </c>
      <c r="C496" s="27" t="s">
        <v>6435</v>
      </c>
      <c r="D496" s="30">
        <v>170</v>
      </c>
      <c r="E496" s="30"/>
      <c r="F496" s="27"/>
      <c r="G496" s="30" t="s">
        <v>10901</v>
      </c>
      <c r="H496" s="30">
        <v>85</v>
      </c>
      <c r="I496" s="30">
        <v>185</v>
      </c>
      <c r="J496" s="30" t="s">
        <v>10902</v>
      </c>
      <c r="K496" s="56"/>
      <c r="L496" s="30" t="s">
        <v>24</v>
      </c>
      <c r="M496" s="29"/>
      <c r="N496" s="29"/>
      <c r="O496" s="29"/>
      <c r="P496" s="29"/>
      <c r="Q496" s="29"/>
      <c r="R496" s="30" t="s">
        <v>4803</v>
      </c>
      <c r="S496" s="27"/>
      <c r="T496" s="27" t="s">
        <v>6398</v>
      </c>
      <c r="U496" s="24" t="str">
        <f t="shared" si="33"/>
        <v>MITSUBISHI S6R-MPTK, S6R-Y1PTA-4, S6R-PT, S6R-PTA, S6R-Y2TAA-2 · ĐK170  </v>
      </c>
    </row>
    <row r="497" ht="35" customHeight="1" spans="1:21">
      <c r="A497" s="51"/>
      <c r="B497" s="52" t="s">
        <v>329</v>
      </c>
      <c r="C497" s="53" t="s">
        <v>6436</v>
      </c>
      <c r="D497" s="52">
        <v>170</v>
      </c>
      <c r="E497" s="52" t="s">
        <v>9676</v>
      </c>
      <c r="F497" s="53" t="s">
        <v>10909</v>
      </c>
      <c r="G497" s="52" t="s">
        <v>10901</v>
      </c>
      <c r="H497" s="52">
        <v>85</v>
      </c>
      <c r="I497" s="52">
        <v>185</v>
      </c>
      <c r="J497" s="52" t="s">
        <v>10910</v>
      </c>
      <c r="K497" s="54"/>
      <c r="L497" s="52" t="s">
        <v>24</v>
      </c>
      <c r="M497" s="55"/>
      <c r="N497" s="55"/>
      <c r="O497" s="55"/>
      <c r="P497" s="55"/>
      <c r="Q497" s="55"/>
      <c r="R497" s="52" t="s">
        <v>4803</v>
      </c>
      <c r="S497" s="27" t="s">
        <v>10911</v>
      </c>
      <c r="T497" s="27"/>
      <c r="U497" s="24" t="str">
        <f t="shared" si="33"/>
        <v>MITSUBISHI S6R-MPTK3 · ĐK170 (A)+(O) </v>
      </c>
    </row>
    <row r="498" ht="35" customHeight="1" spans="1:21">
      <c r="A498" s="48"/>
      <c r="B498" s="28" t="s">
        <v>10912</v>
      </c>
      <c r="C498" s="48"/>
      <c r="D498" s="48"/>
      <c r="E498" s="48"/>
      <c r="F498" s="48"/>
      <c r="G498" s="48"/>
      <c r="H498" s="48"/>
      <c r="I498" s="48"/>
      <c r="J498" s="48"/>
      <c r="K498" s="49"/>
      <c r="L498" s="48"/>
      <c r="M498" s="48"/>
      <c r="N498" s="48"/>
      <c r="O498" s="48"/>
      <c r="P498" s="48"/>
      <c r="Q498" s="48"/>
      <c r="R498" s="48"/>
      <c r="S498" s="50"/>
      <c r="T498" s="27"/>
      <c r="U498" s="24" t="str">
        <f t="shared" si="33"/>
        <v/>
      </c>
    </row>
    <row r="499" ht="35" customHeight="1" spans="1:21">
      <c r="A499" s="51"/>
      <c r="B499" s="52" t="s">
        <v>432</v>
      </c>
      <c r="C499" s="53" t="s">
        <v>10913</v>
      </c>
      <c r="D499" s="52">
        <v>130</v>
      </c>
      <c r="E499" s="52" t="s">
        <v>9676</v>
      </c>
      <c r="F499" s="53" t="s">
        <v>10659</v>
      </c>
      <c r="G499" s="52" t="s">
        <v>10768</v>
      </c>
      <c r="H499" s="52">
        <v>58</v>
      </c>
      <c r="I499" s="52">
        <v>158</v>
      </c>
      <c r="J499" s="52" t="s">
        <v>10769</v>
      </c>
      <c r="K499" s="54"/>
      <c r="L499" s="52" t="s">
        <v>9644</v>
      </c>
      <c r="M499" s="55"/>
      <c r="N499" s="55"/>
      <c r="O499" s="55"/>
      <c r="P499" s="55"/>
      <c r="Q499" s="55"/>
      <c r="R499" s="52" t="s">
        <v>4803</v>
      </c>
      <c r="S499" s="27"/>
      <c r="T499" s="27"/>
      <c r="U499" s="24" t="str">
        <f t="shared" si="33"/>
        <v>HYUNDAI 6D22-3AT · ĐK130 (A)+(O) </v>
      </c>
    </row>
    <row r="500" ht="35" customHeight="1" spans="1:21">
      <c r="A500" s="51"/>
      <c r="B500" s="30" t="s">
        <v>432</v>
      </c>
      <c r="C500" s="27" t="s">
        <v>10914</v>
      </c>
      <c r="D500" s="30">
        <v>130</v>
      </c>
      <c r="E500" s="30" t="s">
        <v>9676</v>
      </c>
      <c r="F500" s="27" t="s">
        <v>10915</v>
      </c>
      <c r="G500" s="30" t="s">
        <v>10768</v>
      </c>
      <c r="H500" s="30">
        <v>58</v>
      </c>
      <c r="I500" s="30">
        <v>158</v>
      </c>
      <c r="J500" s="30" t="s">
        <v>10769</v>
      </c>
      <c r="K500" s="56"/>
      <c r="L500" s="30" t="s">
        <v>9644</v>
      </c>
      <c r="M500" s="29"/>
      <c r="N500" s="29"/>
      <c r="O500" s="29"/>
      <c r="P500" s="29"/>
      <c r="Q500" s="29"/>
      <c r="R500" s="30" t="s">
        <v>4803</v>
      </c>
      <c r="S500" s="27" t="s">
        <v>10916</v>
      </c>
      <c r="T500" s="27"/>
      <c r="U500" s="24" t="str">
        <f t="shared" si="33"/>
        <v>HYUNDAI 6D22-3V · ĐK130 (A)+(O) </v>
      </c>
    </row>
    <row r="501" ht="35" customHeight="1" spans="1:21">
      <c r="A501" s="51"/>
      <c r="B501" s="52" t="s">
        <v>432</v>
      </c>
      <c r="C501" s="53" t="s">
        <v>10917</v>
      </c>
      <c r="D501" s="52">
        <v>130</v>
      </c>
      <c r="E501" s="52" t="s">
        <v>9676</v>
      </c>
      <c r="F501" s="53" t="s">
        <v>10918</v>
      </c>
      <c r="G501" s="52" t="s">
        <v>10768</v>
      </c>
      <c r="H501" s="52">
        <v>58</v>
      </c>
      <c r="I501" s="52">
        <v>158</v>
      </c>
      <c r="J501" s="52" t="s">
        <v>10769</v>
      </c>
      <c r="K501" s="54"/>
      <c r="L501" s="52" t="s">
        <v>9644</v>
      </c>
      <c r="M501" s="55"/>
      <c r="N501" s="55"/>
      <c r="O501" s="55"/>
      <c r="P501" s="55"/>
      <c r="Q501" s="55"/>
      <c r="R501" s="52" t="s">
        <v>4803</v>
      </c>
      <c r="S501" s="27" t="s">
        <v>10919</v>
      </c>
      <c r="T501" s="27"/>
      <c r="U501" s="24" t="str">
        <f t="shared" si="33"/>
        <v>HYUNDAI 6D22-4AT · ĐK130 (A)+(O) </v>
      </c>
    </row>
    <row r="502" ht="35" customHeight="1" spans="1:21">
      <c r="A502" s="51"/>
      <c r="B502" s="30" t="s">
        <v>432</v>
      </c>
      <c r="C502" s="27" t="s">
        <v>10920</v>
      </c>
      <c r="D502" s="30">
        <v>130</v>
      </c>
      <c r="E502" s="30" t="s">
        <v>8488</v>
      </c>
      <c r="F502" s="27" t="s">
        <v>9830</v>
      </c>
      <c r="G502" s="30" t="s">
        <v>10768</v>
      </c>
      <c r="H502" s="30">
        <v>58</v>
      </c>
      <c r="I502" s="30">
        <v>158</v>
      </c>
      <c r="J502" s="30" t="s">
        <v>10769</v>
      </c>
      <c r="K502" s="56"/>
      <c r="L502" s="30" t="s">
        <v>9644</v>
      </c>
      <c r="M502" s="29"/>
      <c r="N502" s="29"/>
      <c r="O502" s="29"/>
      <c r="P502" s="29"/>
      <c r="Q502" s="29"/>
      <c r="R502" s="30" t="s">
        <v>4803</v>
      </c>
      <c r="S502" s="27"/>
      <c r="T502" s="27"/>
      <c r="U502" s="24" t="str">
        <f t="shared" si="33"/>
        <v>HYUNDAI 6D22-NEW · ĐK130 (A) </v>
      </c>
    </row>
    <row r="503" ht="35" customHeight="1" spans="1:21">
      <c r="A503" s="51"/>
      <c r="B503" s="52" t="s">
        <v>432</v>
      </c>
      <c r="C503" s="53" t="s">
        <v>10921</v>
      </c>
      <c r="D503" s="52">
        <v>130</v>
      </c>
      <c r="E503" s="52" t="s">
        <v>9676</v>
      </c>
      <c r="F503" s="53" t="s">
        <v>10922</v>
      </c>
      <c r="G503" s="52" t="s">
        <v>10768</v>
      </c>
      <c r="H503" s="52">
        <v>58</v>
      </c>
      <c r="I503" s="52">
        <v>158</v>
      </c>
      <c r="J503" s="52" t="s">
        <v>10769</v>
      </c>
      <c r="K503" s="54"/>
      <c r="L503" s="52" t="s">
        <v>9644</v>
      </c>
      <c r="M503" s="55"/>
      <c r="N503" s="55"/>
      <c r="O503" s="55"/>
      <c r="P503" s="55"/>
      <c r="Q503" s="55"/>
      <c r="R503" s="52" t="s">
        <v>4803</v>
      </c>
      <c r="S503" s="27" t="s">
        <v>10923</v>
      </c>
      <c r="T503" s="27"/>
      <c r="U503" s="24" t="str">
        <f t="shared" si="33"/>
        <v>HYUNDAI 6D22T-AC/D6AC/D6AB · ĐK130 (A)+(O) </v>
      </c>
    </row>
    <row r="504" ht="35" customHeight="1" spans="1:21">
      <c r="A504" s="51"/>
      <c r="B504" s="30" t="s">
        <v>432</v>
      </c>
      <c r="C504" s="27" t="s">
        <v>10924</v>
      </c>
      <c r="D504" s="30">
        <v>130</v>
      </c>
      <c r="E504" s="30" t="s">
        <v>9676</v>
      </c>
      <c r="F504" s="27" t="s">
        <v>10925</v>
      </c>
      <c r="G504" s="30" t="s">
        <v>10768</v>
      </c>
      <c r="H504" s="30">
        <v>58</v>
      </c>
      <c r="I504" s="30">
        <v>158</v>
      </c>
      <c r="J504" s="30" t="s">
        <v>10769</v>
      </c>
      <c r="K504" s="56"/>
      <c r="L504" s="30" t="s">
        <v>9644</v>
      </c>
      <c r="M504" s="29"/>
      <c r="N504" s="29"/>
      <c r="O504" s="29"/>
      <c r="P504" s="29"/>
      <c r="Q504" s="29"/>
      <c r="R504" s="30" t="s">
        <v>4803</v>
      </c>
      <c r="S504" s="27" t="s">
        <v>10926</v>
      </c>
      <c r="T504" s="27"/>
      <c r="U504" s="24" t="str">
        <f t="shared" si="33"/>
        <v>HYUNDAI 6D22T-ACO · ĐK130 (A)+(O) </v>
      </c>
    </row>
    <row r="505" ht="35" customHeight="1" spans="1:21">
      <c r="A505" s="51"/>
      <c r="B505" s="52" t="s">
        <v>432</v>
      </c>
      <c r="C505" s="53" t="s">
        <v>3558</v>
      </c>
      <c r="D505" s="52">
        <v>130</v>
      </c>
      <c r="E505" s="52" t="s">
        <v>9676</v>
      </c>
      <c r="F505" s="53" t="s">
        <v>10927</v>
      </c>
      <c r="G505" s="52" t="s">
        <v>10928</v>
      </c>
      <c r="H505" s="52">
        <v>60</v>
      </c>
      <c r="I505" s="52">
        <v>138</v>
      </c>
      <c r="J505" s="52" t="s">
        <v>10929</v>
      </c>
      <c r="K505" s="54"/>
      <c r="L505" s="52" t="s">
        <v>9644</v>
      </c>
      <c r="M505" s="55"/>
      <c r="N505" s="55"/>
      <c r="O505" s="55"/>
      <c r="P505" s="55"/>
      <c r="Q505" s="55"/>
      <c r="R505" s="52" t="s">
        <v>4803</v>
      </c>
      <c r="S505" s="27" t="s">
        <v>10930</v>
      </c>
      <c r="T505" s="27"/>
      <c r="U505" s="24" t="str">
        <f t="shared" si="33"/>
        <v>HYUNDAI D6CB · ĐK130 (A)+(O) </v>
      </c>
    </row>
    <row r="506" ht="35" customHeight="1" spans="1:21">
      <c r="A506" s="51"/>
      <c r="B506" s="30" t="s">
        <v>432</v>
      </c>
      <c r="C506" s="27" t="s">
        <v>10931</v>
      </c>
      <c r="D506" s="30">
        <v>130</v>
      </c>
      <c r="E506" s="30" t="s">
        <v>9676</v>
      </c>
      <c r="F506" s="27" t="s">
        <v>10932</v>
      </c>
      <c r="G506" s="30">
        <v>55</v>
      </c>
      <c r="H506" s="30">
        <v>56.5</v>
      </c>
      <c r="I506" s="30">
        <v>126</v>
      </c>
      <c r="J506" s="30"/>
      <c r="K506" s="56"/>
      <c r="L506" s="30" t="s">
        <v>9644</v>
      </c>
      <c r="M506" s="29"/>
      <c r="N506" s="29"/>
      <c r="O506" s="29"/>
      <c r="P506" s="29"/>
      <c r="Q506" s="29"/>
      <c r="R506" s="30" t="s">
        <v>4803</v>
      </c>
      <c r="S506" s="27" t="s">
        <v>10933</v>
      </c>
      <c r="T506" s="27"/>
      <c r="U506" s="24" t="str">
        <f t="shared" si="33"/>
        <v>HYUNDAI D6CC/D6CE · ĐK130 (A)+(O) </v>
      </c>
    </row>
    <row r="507" ht="35" customHeight="1" spans="1:21">
      <c r="A507" s="51"/>
      <c r="B507" s="52" t="s">
        <v>432</v>
      </c>
      <c r="C507" s="53" t="s">
        <v>3580</v>
      </c>
      <c r="D507" s="52">
        <v>133</v>
      </c>
      <c r="E507" s="52" t="s">
        <v>9676</v>
      </c>
      <c r="F507" s="53" t="s">
        <v>10934</v>
      </c>
      <c r="G507" s="52" t="s">
        <v>10935</v>
      </c>
      <c r="H507" s="52">
        <v>60.5</v>
      </c>
      <c r="I507" s="52">
        <v>141</v>
      </c>
      <c r="J507" s="52" t="s">
        <v>10929</v>
      </c>
      <c r="K507" s="54"/>
      <c r="L507" s="52" t="s">
        <v>9644</v>
      </c>
      <c r="M507" s="55"/>
      <c r="N507" s="55"/>
      <c r="O507" s="55"/>
      <c r="P507" s="55"/>
      <c r="Q507" s="55"/>
      <c r="R507" s="52" t="s">
        <v>4803</v>
      </c>
      <c r="S507" s="27" t="s">
        <v>10936</v>
      </c>
      <c r="T507" s="27"/>
      <c r="U507" s="24" t="str">
        <f t="shared" si="33"/>
        <v>HYUNDAI D6CA · ĐK133 (A)+(O) </v>
      </c>
    </row>
    <row r="508" ht="35" customHeight="1" spans="1:21">
      <c r="A508" s="51"/>
      <c r="B508" s="30" t="s">
        <v>432</v>
      </c>
      <c r="C508" s="27" t="s">
        <v>10937</v>
      </c>
      <c r="D508" s="30">
        <v>142.2</v>
      </c>
      <c r="E508" s="30" t="s">
        <v>8488</v>
      </c>
      <c r="F508" s="27" t="s">
        <v>10938</v>
      </c>
      <c r="G508" s="30" t="s">
        <v>10815</v>
      </c>
      <c r="H508" s="30">
        <v>63</v>
      </c>
      <c r="I508" s="30">
        <v>153</v>
      </c>
      <c r="J508" s="30" t="s">
        <v>9844</v>
      </c>
      <c r="K508" s="56"/>
      <c r="L508" s="30" t="s">
        <v>9820</v>
      </c>
      <c r="M508" s="29"/>
      <c r="N508" s="29"/>
      <c r="O508" s="29"/>
      <c r="P508" s="29"/>
      <c r="Q508" s="29"/>
      <c r="R508" s="30" t="s">
        <v>4803</v>
      </c>
      <c r="S508" s="27" t="s">
        <v>10939</v>
      </c>
      <c r="T508" s="27"/>
      <c r="U508" s="24" t="str">
        <f t="shared" si="33"/>
        <v>HYUNDAI 8DC11/P-ENG · ĐK142.2 (A) </v>
      </c>
    </row>
    <row r="509" ht="35" customHeight="1" spans="1:21">
      <c r="A509" s="48"/>
      <c r="B509" s="28" t="s">
        <v>10940</v>
      </c>
      <c r="C509" s="48"/>
      <c r="D509" s="48"/>
      <c r="E509" s="48"/>
      <c r="F509" s="48"/>
      <c r="G509" s="48"/>
      <c r="H509" s="48"/>
      <c r="I509" s="48"/>
      <c r="J509" s="48"/>
      <c r="K509" s="49"/>
      <c r="L509" s="48"/>
      <c r="M509" s="48"/>
      <c r="N509" s="48"/>
      <c r="O509" s="48"/>
      <c r="P509" s="48"/>
      <c r="Q509" s="48"/>
      <c r="R509" s="48"/>
      <c r="S509" s="50"/>
      <c r="T509" s="27"/>
      <c r="U509" s="24" t="str">
        <f t="shared" si="33"/>
        <v/>
      </c>
    </row>
    <row r="510" ht="35" customHeight="1" spans="1:21">
      <c r="A510" s="51"/>
      <c r="B510" s="30" t="s">
        <v>450</v>
      </c>
      <c r="C510" s="27" t="s">
        <v>10941</v>
      </c>
      <c r="D510" s="30">
        <v>102</v>
      </c>
      <c r="E510" s="30" t="s">
        <v>8488</v>
      </c>
      <c r="F510" s="27" t="s">
        <v>10942</v>
      </c>
      <c r="G510" s="30" t="s">
        <v>10395</v>
      </c>
      <c r="H510" s="30">
        <v>51.5</v>
      </c>
      <c r="I510" s="30">
        <v>105.4</v>
      </c>
      <c r="J510" s="30" t="s">
        <v>10302</v>
      </c>
      <c r="K510" s="56"/>
      <c r="L510" s="30" t="s">
        <v>9654</v>
      </c>
      <c r="M510" s="29"/>
      <c r="N510" s="29"/>
      <c r="O510" s="29"/>
      <c r="P510" s="29"/>
      <c r="Q510" s="29"/>
      <c r="R510" s="30" t="s">
        <v>4803</v>
      </c>
      <c r="S510" s="27">
        <v>3926631</v>
      </c>
      <c r="T510" s="27"/>
      <c r="U510" s="24" t="str">
        <f t="shared" si="33"/>
        <v>CUMMINS 4BT /S4D102/B5.9 · ĐK102 (A) </v>
      </c>
    </row>
    <row r="511" ht="35" customHeight="1" spans="1:21">
      <c r="A511" s="51"/>
      <c r="B511" s="52" t="s">
        <v>450</v>
      </c>
      <c r="C511" s="53" t="s">
        <v>10943</v>
      </c>
      <c r="D511" s="52">
        <v>102</v>
      </c>
      <c r="E511" s="52" t="s">
        <v>8488</v>
      </c>
      <c r="F511" s="53" t="s">
        <v>10944</v>
      </c>
      <c r="G511" s="52" t="s">
        <v>10395</v>
      </c>
      <c r="H511" s="52">
        <v>51.5</v>
      </c>
      <c r="I511" s="52">
        <v>105.4</v>
      </c>
      <c r="J511" s="52" t="s">
        <v>10302</v>
      </c>
      <c r="K511" s="54"/>
      <c r="L511" s="52" t="s">
        <v>9644</v>
      </c>
      <c r="M511" s="55"/>
      <c r="N511" s="55"/>
      <c r="O511" s="55"/>
      <c r="P511" s="55"/>
      <c r="Q511" s="55"/>
      <c r="R511" s="52" t="s">
        <v>4803</v>
      </c>
      <c r="S511" s="27"/>
      <c r="T511" s="27"/>
      <c r="U511" s="24" t="str">
        <f t="shared" si="33"/>
        <v>CUMMINS 6BT-NEW · ĐK102 (A) </v>
      </c>
    </row>
    <row r="512" ht="35" customHeight="1" spans="1:21">
      <c r="A512" s="51"/>
      <c r="B512" s="30" t="s">
        <v>450</v>
      </c>
      <c r="C512" s="27" t="s">
        <v>10945</v>
      </c>
      <c r="D512" s="30">
        <v>102</v>
      </c>
      <c r="E512" s="30" t="s">
        <v>8488</v>
      </c>
      <c r="F512" s="27" t="s">
        <v>10946</v>
      </c>
      <c r="G512" s="30" t="s">
        <v>10947</v>
      </c>
      <c r="H512" s="30">
        <v>51.5</v>
      </c>
      <c r="I512" s="30">
        <v>105.4</v>
      </c>
      <c r="J512" s="30" t="s">
        <v>10302</v>
      </c>
      <c r="K512" s="56"/>
      <c r="L512" s="30" t="s">
        <v>9644</v>
      </c>
      <c r="M512" s="29"/>
      <c r="N512" s="29"/>
      <c r="O512" s="29"/>
      <c r="P512" s="29"/>
      <c r="Q512" s="29"/>
      <c r="R512" s="30" t="s">
        <v>4803</v>
      </c>
      <c r="S512" s="27">
        <v>3907163</v>
      </c>
      <c r="T512" s="27"/>
      <c r="U512" s="24" t="str">
        <f t="shared" si="33"/>
        <v>CUMMINS 6BT/4BT 3.9 / 6BT 5.9 · ĐK102 (A) </v>
      </c>
    </row>
    <row r="513" ht="35" customHeight="1" spans="1:21">
      <c r="A513" s="51"/>
      <c r="B513" s="52" t="s">
        <v>450</v>
      </c>
      <c r="C513" s="53" t="s">
        <v>10948</v>
      </c>
      <c r="D513" s="52">
        <v>102</v>
      </c>
      <c r="E513" s="52" t="s">
        <v>8488</v>
      </c>
      <c r="F513" s="53" t="s">
        <v>10949</v>
      </c>
      <c r="G513" s="52" t="s">
        <v>10395</v>
      </c>
      <c r="H513" s="52">
        <v>51.5</v>
      </c>
      <c r="I513" s="52">
        <v>105.4</v>
      </c>
      <c r="J513" s="52" t="s">
        <v>10302</v>
      </c>
      <c r="K513" s="54"/>
      <c r="L513" s="52" t="s">
        <v>9644</v>
      </c>
      <c r="M513" s="55"/>
      <c r="N513" s="55"/>
      <c r="O513" s="55"/>
      <c r="P513" s="55"/>
      <c r="Q513" s="55"/>
      <c r="R513" s="52" t="s">
        <v>4803</v>
      </c>
      <c r="S513" s="27" t="s">
        <v>10950</v>
      </c>
      <c r="T513" s="27"/>
      <c r="U513" s="24" t="str">
        <f t="shared" si="33"/>
        <v>CUMMINS 6BT/S6D102/B5.9-C · ĐK102 (A) </v>
      </c>
    </row>
    <row r="514" ht="35" customHeight="1" spans="1:21">
      <c r="A514" s="51"/>
      <c r="B514" s="30" t="s">
        <v>450</v>
      </c>
      <c r="C514" s="27" t="s">
        <v>10951</v>
      </c>
      <c r="D514" s="30">
        <v>102</v>
      </c>
      <c r="E514" s="30" t="s">
        <v>8488</v>
      </c>
      <c r="F514" s="27" t="s">
        <v>10952</v>
      </c>
      <c r="G514" s="30" t="s">
        <v>10947</v>
      </c>
      <c r="H514" s="30">
        <v>51.5</v>
      </c>
      <c r="I514" s="30">
        <v>105.4</v>
      </c>
      <c r="J514" s="30" t="s">
        <v>10302</v>
      </c>
      <c r="K514" s="56"/>
      <c r="L514" s="30" t="s">
        <v>9644</v>
      </c>
      <c r="M514" s="29"/>
      <c r="N514" s="29"/>
      <c r="O514" s="29"/>
      <c r="P514" s="29"/>
      <c r="Q514" s="29"/>
      <c r="R514" s="30" t="s">
        <v>4803</v>
      </c>
      <c r="S514" s="27">
        <v>3907156</v>
      </c>
      <c r="T514" s="27"/>
      <c r="U514" s="24" t="str">
        <f t="shared" si="33"/>
        <v>CUMMINS 6BTAA · ĐK102 (A) </v>
      </c>
    </row>
    <row r="515" ht="35" customHeight="1" spans="1:21">
      <c r="A515" s="51"/>
      <c r="B515" s="52" t="s">
        <v>450</v>
      </c>
      <c r="C515" s="53" t="s">
        <v>10953</v>
      </c>
      <c r="D515" s="52">
        <v>102</v>
      </c>
      <c r="E515" s="52"/>
      <c r="F515" s="53" t="s">
        <v>10335</v>
      </c>
      <c r="G515" s="52"/>
      <c r="H515" s="52"/>
      <c r="I515" s="52"/>
      <c r="J515" s="52"/>
      <c r="K515" s="54"/>
      <c r="L515" s="52" t="s">
        <v>9644</v>
      </c>
      <c r="M515" s="55"/>
      <c r="N515" s="55"/>
      <c r="O515" s="55"/>
      <c r="P515" s="55"/>
      <c r="Q515" s="55"/>
      <c r="R515" s="52" t="s">
        <v>4803</v>
      </c>
      <c r="S515" s="27"/>
      <c r="T515" s="27"/>
      <c r="U515" s="24" t="str">
        <f t="shared" si="33"/>
        <v>CUMMINS C903 /6BT · ĐK102  </v>
      </c>
    </row>
    <row r="516" ht="35" customHeight="1" spans="1:21">
      <c r="A516" s="51"/>
      <c r="B516" s="30" t="s">
        <v>450</v>
      </c>
      <c r="C516" s="27" t="s">
        <v>10954</v>
      </c>
      <c r="D516" s="30">
        <v>102</v>
      </c>
      <c r="E516" s="30"/>
      <c r="F516" s="27" t="s">
        <v>10955</v>
      </c>
      <c r="G516" s="30" t="s">
        <v>10395</v>
      </c>
      <c r="H516" s="30"/>
      <c r="I516" s="30"/>
      <c r="J516" s="30"/>
      <c r="K516" s="56"/>
      <c r="L516" s="30" t="s">
        <v>9644</v>
      </c>
      <c r="M516" s="29"/>
      <c r="N516" s="29"/>
      <c r="O516" s="29"/>
      <c r="P516" s="29"/>
      <c r="Q516" s="29"/>
      <c r="R516" s="30" t="s">
        <v>4803</v>
      </c>
      <c r="S516" s="27" t="s">
        <v>10956</v>
      </c>
      <c r="T516" s="27"/>
      <c r="U516" s="24" t="str">
        <f t="shared" si="33"/>
        <v>CUMMINS ISB 5.9/6D102/S6D102 · ĐK102  </v>
      </c>
    </row>
    <row r="517" ht="35" customHeight="1" spans="1:21">
      <c r="A517" s="51"/>
      <c r="B517" s="52" t="s">
        <v>450</v>
      </c>
      <c r="C517" s="53" t="s">
        <v>10954</v>
      </c>
      <c r="D517" s="52">
        <v>102</v>
      </c>
      <c r="E517" s="52" t="s">
        <v>8488</v>
      </c>
      <c r="F517" s="53" t="s">
        <v>10957</v>
      </c>
      <c r="G517" s="52" t="s">
        <v>10395</v>
      </c>
      <c r="H517" s="52">
        <v>53</v>
      </c>
      <c r="I517" s="52">
        <v>105</v>
      </c>
      <c r="J517" s="52"/>
      <c r="K517" s="54"/>
      <c r="L517" s="52" t="s">
        <v>9644</v>
      </c>
      <c r="M517" s="55"/>
      <c r="N517" s="55"/>
      <c r="O517" s="55"/>
      <c r="P517" s="55"/>
      <c r="Q517" s="55"/>
      <c r="R517" s="52" t="s">
        <v>4803</v>
      </c>
      <c r="S517" s="27" t="s">
        <v>10958</v>
      </c>
      <c r="T517" s="27"/>
      <c r="U517" s="24" t="str">
        <f t="shared" si="33"/>
        <v>CUMMINS ISB 5.9/6D102/S6D102 · ĐK102 (A) </v>
      </c>
    </row>
    <row r="518" ht="35" customHeight="1" spans="1:21">
      <c r="A518" s="51"/>
      <c r="B518" s="30" t="s">
        <v>450</v>
      </c>
      <c r="C518" s="27" t="s">
        <v>10959</v>
      </c>
      <c r="D518" s="30">
        <v>102</v>
      </c>
      <c r="E518" s="30"/>
      <c r="F518" s="27" t="s">
        <v>10960</v>
      </c>
      <c r="G518" s="30" t="s">
        <v>10395</v>
      </c>
      <c r="H518" s="30"/>
      <c r="I518" s="30"/>
      <c r="J518" s="30"/>
      <c r="K518" s="56"/>
      <c r="L518" s="30" t="s">
        <v>9644</v>
      </c>
      <c r="M518" s="29"/>
      <c r="N518" s="29"/>
      <c r="O518" s="29"/>
      <c r="P518" s="29"/>
      <c r="Q518" s="29"/>
      <c r="R518" s="30" t="s">
        <v>4803</v>
      </c>
      <c r="S518" s="27" t="s">
        <v>10961</v>
      </c>
      <c r="T518" s="27"/>
      <c r="U518" s="24" t="str">
        <f t="shared" si="33"/>
        <v>CUMMINS ISB-215/6D102/S6D102 · ĐK102  </v>
      </c>
    </row>
    <row r="519" ht="35" customHeight="1" spans="1:21">
      <c r="A519" s="51"/>
      <c r="B519" s="52" t="s">
        <v>450</v>
      </c>
      <c r="C519" s="53" t="s">
        <v>10962</v>
      </c>
      <c r="D519" s="52">
        <v>102</v>
      </c>
      <c r="E519" s="52" t="s">
        <v>8488</v>
      </c>
      <c r="F519" s="53" t="s">
        <v>10963</v>
      </c>
      <c r="G519" s="52" t="s">
        <v>10401</v>
      </c>
      <c r="H519" s="52"/>
      <c r="I519" s="52">
        <v>105</v>
      </c>
      <c r="J519" s="52"/>
      <c r="K519" s="54"/>
      <c r="L519" s="52" t="s">
        <v>9644</v>
      </c>
      <c r="M519" s="55"/>
      <c r="N519" s="55"/>
      <c r="O519" s="55"/>
      <c r="P519" s="55"/>
      <c r="Q519" s="55"/>
      <c r="R519" s="52" t="s">
        <v>4803</v>
      </c>
      <c r="S519" s="27" t="s">
        <v>10964</v>
      </c>
      <c r="T519" s="27"/>
      <c r="U519" s="24" t="str">
        <f t="shared" si="33"/>
        <v>CUMMINS ISB/ISBE 3.9 · ĐK102 (A) </v>
      </c>
    </row>
    <row r="520" ht="35" customHeight="1" spans="1:21">
      <c r="A520" s="51"/>
      <c r="B520" s="30" t="s">
        <v>450</v>
      </c>
      <c r="C520" s="27" t="s">
        <v>10965</v>
      </c>
      <c r="D520" s="30">
        <v>102</v>
      </c>
      <c r="E520" s="30"/>
      <c r="F520" s="27" t="s">
        <v>10966</v>
      </c>
      <c r="G520" s="30" t="s">
        <v>10395</v>
      </c>
      <c r="H520" s="30"/>
      <c r="I520" s="30"/>
      <c r="J520" s="30"/>
      <c r="K520" s="56"/>
      <c r="L520" s="30" t="s">
        <v>9644</v>
      </c>
      <c r="M520" s="29"/>
      <c r="N520" s="29"/>
      <c r="O520" s="29"/>
      <c r="P520" s="29"/>
      <c r="Q520" s="29"/>
      <c r="R520" s="30" t="s">
        <v>4803</v>
      </c>
      <c r="S520" s="27" t="s">
        <v>10967</v>
      </c>
      <c r="T520" s="27"/>
      <c r="U520" s="24" t="str">
        <f t="shared" si="33"/>
        <v>CUMMINS ISB5.9/ 6D102/S6D102 · ĐK102  </v>
      </c>
    </row>
    <row r="521" ht="35" customHeight="1" spans="1:21">
      <c r="A521" s="51"/>
      <c r="B521" s="52" t="s">
        <v>450</v>
      </c>
      <c r="C521" s="53" t="s">
        <v>10968</v>
      </c>
      <c r="D521" s="52">
        <v>102</v>
      </c>
      <c r="E521" s="52" t="s">
        <v>8488</v>
      </c>
      <c r="F521" s="53" t="s">
        <v>10969</v>
      </c>
      <c r="G521" s="52" t="s">
        <v>10395</v>
      </c>
      <c r="H521" s="52">
        <v>51.5</v>
      </c>
      <c r="I521" s="52">
        <v>105.4</v>
      </c>
      <c r="J521" s="52" t="s">
        <v>10302</v>
      </c>
      <c r="K521" s="54"/>
      <c r="L521" s="52" t="s">
        <v>9644</v>
      </c>
      <c r="M521" s="55"/>
      <c r="N521" s="55"/>
      <c r="O521" s="55"/>
      <c r="P521" s="55"/>
      <c r="Q521" s="55"/>
      <c r="R521" s="52" t="s">
        <v>4803</v>
      </c>
      <c r="S521" s="27">
        <v>99858600</v>
      </c>
      <c r="T521" s="27"/>
      <c r="U521" s="24" t="str">
        <f t="shared" si="33"/>
        <v>CUMMINS ISBE · ĐK102 (A) </v>
      </c>
    </row>
    <row r="522" ht="35" customHeight="1" spans="1:21">
      <c r="A522" s="51"/>
      <c r="B522" s="30" t="s">
        <v>450</v>
      </c>
      <c r="C522" s="27" t="s">
        <v>10968</v>
      </c>
      <c r="D522" s="30">
        <v>102</v>
      </c>
      <c r="E522" s="30" t="s">
        <v>8488</v>
      </c>
      <c r="F522" s="27" t="s">
        <v>10970</v>
      </c>
      <c r="G522" s="30"/>
      <c r="H522" s="30">
        <v>51</v>
      </c>
      <c r="I522" s="30"/>
      <c r="J522" s="30"/>
      <c r="K522" s="56"/>
      <c r="L522" s="30" t="s">
        <v>24</v>
      </c>
      <c r="M522" s="29"/>
      <c r="N522" s="29"/>
      <c r="O522" s="29"/>
      <c r="P522" s="29"/>
      <c r="Q522" s="29"/>
      <c r="R522" s="30" t="s">
        <v>4803</v>
      </c>
      <c r="S522" s="27"/>
      <c r="T522" s="27"/>
      <c r="U522" s="24" t="str">
        <f t="shared" si="33"/>
        <v>CUMMINS ISBE · ĐK102 (A) </v>
      </c>
    </row>
    <row r="523" ht="35" customHeight="1" spans="1:21">
      <c r="A523" s="51"/>
      <c r="B523" s="52" t="s">
        <v>450</v>
      </c>
      <c r="C523" s="53" t="s">
        <v>10971</v>
      </c>
      <c r="D523" s="52">
        <v>102</v>
      </c>
      <c r="E523" s="52" t="s">
        <v>8488</v>
      </c>
      <c r="F523" s="53" t="s">
        <v>10972</v>
      </c>
      <c r="G523" s="52" t="s">
        <v>10395</v>
      </c>
      <c r="H523" s="52">
        <v>53</v>
      </c>
      <c r="I523" s="52">
        <v>109</v>
      </c>
      <c r="J523" s="52" t="s">
        <v>10302</v>
      </c>
      <c r="K523" s="54"/>
      <c r="L523" s="52" t="s">
        <v>9654</v>
      </c>
      <c r="M523" s="55"/>
      <c r="N523" s="55"/>
      <c r="O523" s="55"/>
      <c r="P523" s="55"/>
      <c r="Q523" s="55"/>
      <c r="R523" s="52" t="s">
        <v>4803</v>
      </c>
      <c r="S523" s="27" t="s">
        <v>10973</v>
      </c>
      <c r="T523" s="27"/>
      <c r="U523" s="24" t="str">
        <f t="shared" si="33"/>
        <v>CUMMINS ISF 3.8 · ĐK102 (A) </v>
      </c>
    </row>
    <row r="524" ht="35" customHeight="1" spans="1:21">
      <c r="A524" s="51"/>
      <c r="B524" s="30" t="s">
        <v>450</v>
      </c>
      <c r="C524" s="27" t="s">
        <v>10974</v>
      </c>
      <c r="D524" s="30">
        <v>102</v>
      </c>
      <c r="E524" s="30" t="s">
        <v>8488</v>
      </c>
      <c r="F524" s="27" t="s">
        <v>10975</v>
      </c>
      <c r="G524" s="30" t="s">
        <v>10395</v>
      </c>
      <c r="H524" s="30">
        <v>51.5</v>
      </c>
      <c r="I524" s="30">
        <v>105.4</v>
      </c>
      <c r="J524" s="30" t="s">
        <v>10976</v>
      </c>
      <c r="K524" s="56"/>
      <c r="L524" s="30" t="s">
        <v>9644</v>
      </c>
      <c r="M524" s="29"/>
      <c r="N524" s="29"/>
      <c r="O524" s="29"/>
      <c r="P524" s="29"/>
      <c r="Q524" s="29"/>
      <c r="R524" s="30" t="s">
        <v>4803</v>
      </c>
      <c r="S524" s="27">
        <v>3802927</v>
      </c>
      <c r="T524" s="27"/>
      <c r="U524" s="24" t="str">
        <f t="shared" si="33"/>
        <v>CUMMINS QSB 5.9 · ĐK102 (A) </v>
      </c>
    </row>
    <row r="525" ht="35" customHeight="1" spans="1:21">
      <c r="A525" s="51"/>
      <c r="B525" s="52" t="s">
        <v>450</v>
      </c>
      <c r="C525" s="53" t="s">
        <v>10977</v>
      </c>
      <c r="D525" s="52">
        <v>104</v>
      </c>
      <c r="E525" s="52"/>
      <c r="F525" s="53" t="s">
        <v>10978</v>
      </c>
      <c r="G525" s="52"/>
      <c r="H525" s="52"/>
      <c r="I525" s="52"/>
      <c r="J525" s="52"/>
      <c r="K525" s="54"/>
      <c r="L525" s="52" t="s">
        <v>24</v>
      </c>
      <c r="M525" s="55"/>
      <c r="N525" s="55"/>
      <c r="O525" s="55"/>
      <c r="P525" s="55"/>
      <c r="Q525" s="55"/>
      <c r="R525" s="52" t="s">
        <v>4803</v>
      </c>
      <c r="S525" s="27">
        <v>40269600</v>
      </c>
      <c r="T525" s="27"/>
      <c r="U525" s="24" t="str">
        <f t="shared" si="33"/>
        <v>CUMMINS N45/F4GE0454A · ĐK104  </v>
      </c>
    </row>
    <row r="526" ht="35" customHeight="1" spans="1:21">
      <c r="A526" s="51"/>
      <c r="B526" s="30" t="s">
        <v>450</v>
      </c>
      <c r="C526" s="27" t="s">
        <v>10979</v>
      </c>
      <c r="D526" s="30">
        <v>107</v>
      </c>
      <c r="E526" s="30"/>
      <c r="F526" s="27" t="s">
        <v>10980</v>
      </c>
      <c r="G526" s="30" t="s">
        <v>5535</v>
      </c>
      <c r="H526" s="30">
        <v>50</v>
      </c>
      <c r="I526" s="30">
        <v>103</v>
      </c>
      <c r="J526" s="30"/>
      <c r="K526" s="56"/>
      <c r="L526" s="30" t="s">
        <v>24</v>
      </c>
      <c r="M526" s="29"/>
      <c r="N526" s="29"/>
      <c r="O526" s="29"/>
      <c r="P526" s="29"/>
      <c r="Q526" s="29"/>
      <c r="R526" s="30" t="s">
        <v>4803</v>
      </c>
      <c r="S526" s="27" t="s">
        <v>10981</v>
      </c>
      <c r="T526" s="27"/>
      <c r="U526" s="24" t="str">
        <f t="shared" si="33"/>
        <v>CUMMINS 6107( ISDE 210 31) · ĐK107  </v>
      </c>
    </row>
    <row r="527" ht="35" customHeight="1" spans="1:21">
      <c r="A527" s="51"/>
      <c r="B527" s="52" t="s">
        <v>450</v>
      </c>
      <c r="C527" s="53" t="s">
        <v>10982</v>
      </c>
      <c r="D527" s="52">
        <v>107</v>
      </c>
      <c r="E527" s="52"/>
      <c r="F527" s="53" t="s">
        <v>10983</v>
      </c>
      <c r="G527" s="52" t="s">
        <v>10418</v>
      </c>
      <c r="H527" s="52">
        <v>49</v>
      </c>
      <c r="I527" s="52">
        <v>103</v>
      </c>
      <c r="J527" s="52" t="s">
        <v>10419</v>
      </c>
      <c r="K527" s="54"/>
      <c r="L527" s="52" t="s">
        <v>9644</v>
      </c>
      <c r="M527" s="55"/>
      <c r="N527" s="55"/>
      <c r="O527" s="55"/>
      <c r="P527" s="55"/>
      <c r="Q527" s="55"/>
      <c r="R527" s="52" t="s">
        <v>4803</v>
      </c>
      <c r="S527" s="27">
        <v>5255257</v>
      </c>
      <c r="T527" s="27"/>
      <c r="U527" s="24" t="str">
        <f t="shared" si="33"/>
        <v>CUMMINS ISDE/ISD 6.7 · ĐK107  </v>
      </c>
    </row>
    <row r="528" ht="35" customHeight="1" spans="1:21">
      <c r="A528" s="51"/>
      <c r="B528" s="30" t="s">
        <v>450</v>
      </c>
      <c r="C528" s="27" t="s">
        <v>10984</v>
      </c>
      <c r="D528" s="30">
        <v>107</v>
      </c>
      <c r="E528" s="30"/>
      <c r="F528" s="27" t="s">
        <v>10985</v>
      </c>
      <c r="G528" s="30" t="s">
        <v>10418</v>
      </c>
      <c r="H528" s="30">
        <v>49</v>
      </c>
      <c r="I528" s="30">
        <v>103</v>
      </c>
      <c r="J528" s="30" t="s">
        <v>10419</v>
      </c>
      <c r="K528" s="56"/>
      <c r="L528" s="30" t="s">
        <v>9644</v>
      </c>
      <c r="M528" s="29"/>
      <c r="N528" s="29"/>
      <c r="O528" s="29"/>
      <c r="P528" s="29"/>
      <c r="Q528" s="29"/>
      <c r="R528" s="30" t="s">
        <v>4803</v>
      </c>
      <c r="S528" s="27">
        <v>5259407</v>
      </c>
      <c r="T528" s="27"/>
      <c r="U528" s="24" t="str">
        <f t="shared" si="33"/>
        <v>CUMMINS ISDE/QSB 6.7 · ĐK107  </v>
      </c>
    </row>
    <row r="529" ht="35" customHeight="1" spans="1:21">
      <c r="A529" s="51"/>
      <c r="B529" s="52" t="s">
        <v>450</v>
      </c>
      <c r="C529" s="53" t="s">
        <v>10986</v>
      </c>
      <c r="D529" s="52">
        <v>107</v>
      </c>
      <c r="E529" s="52"/>
      <c r="F529" s="53" t="s">
        <v>10987</v>
      </c>
      <c r="G529" s="52" t="s">
        <v>10418</v>
      </c>
      <c r="H529" s="52">
        <v>49</v>
      </c>
      <c r="I529" s="52">
        <v>103</v>
      </c>
      <c r="J529" s="52" t="s">
        <v>10419</v>
      </c>
      <c r="K529" s="54"/>
      <c r="L529" s="52" t="s">
        <v>9644</v>
      </c>
      <c r="M529" s="55"/>
      <c r="N529" s="55"/>
      <c r="O529" s="55"/>
      <c r="P529" s="55"/>
      <c r="Q529" s="55"/>
      <c r="R529" s="52" t="s">
        <v>4803</v>
      </c>
      <c r="S529" s="27" t="s">
        <v>10988</v>
      </c>
      <c r="T529" s="27"/>
      <c r="U529" s="24" t="str">
        <f t="shared" si="33"/>
        <v>CUMMINS QSB6.7 6D107/ S6D107 · ĐK107  </v>
      </c>
    </row>
    <row r="530" ht="35" customHeight="1" spans="1:21">
      <c r="A530" s="51"/>
      <c r="B530" s="30" t="s">
        <v>450</v>
      </c>
      <c r="C530" s="27" t="s">
        <v>10989</v>
      </c>
      <c r="D530" s="30">
        <v>107</v>
      </c>
      <c r="E530" s="30" t="s">
        <v>9676</v>
      </c>
      <c r="F530" s="27" t="s">
        <v>10990</v>
      </c>
      <c r="G530" s="30"/>
      <c r="H530" s="30"/>
      <c r="I530" s="30"/>
      <c r="J530" s="30"/>
      <c r="K530" s="56"/>
      <c r="L530" s="30" t="s">
        <v>9644</v>
      </c>
      <c r="M530" s="29"/>
      <c r="N530" s="29"/>
      <c r="O530" s="29"/>
      <c r="P530" s="29"/>
      <c r="Q530" s="29"/>
      <c r="R530" s="30" t="s">
        <v>4803</v>
      </c>
      <c r="S530" s="27">
        <v>4936946</v>
      </c>
      <c r="T530" s="27"/>
      <c r="U530" s="24" t="str">
        <f t="shared" si="33"/>
        <v>CUMMINS QSB6.7/ 6D107/S6D107 · ĐK107 (A)+(O) </v>
      </c>
    </row>
    <row r="531" ht="35" customHeight="1" spans="1:21">
      <c r="A531" s="51"/>
      <c r="B531" s="52" t="s">
        <v>450</v>
      </c>
      <c r="C531" s="53" t="s">
        <v>10991</v>
      </c>
      <c r="D531" s="52">
        <v>114</v>
      </c>
      <c r="E531" s="52"/>
      <c r="F531" s="53" t="s">
        <v>10992</v>
      </c>
      <c r="G531" s="52" t="s">
        <v>5205</v>
      </c>
      <c r="H531" s="52">
        <v>57</v>
      </c>
      <c r="I531" s="52">
        <v>116</v>
      </c>
      <c r="J531" s="52"/>
      <c r="K531" s="54"/>
      <c r="L531" s="52" t="s">
        <v>24</v>
      </c>
      <c r="M531" s="55"/>
      <c r="N531" s="55"/>
      <c r="O531" s="55"/>
      <c r="P531" s="55"/>
      <c r="Q531" s="55"/>
      <c r="R531" s="52" t="s">
        <v>4803</v>
      </c>
      <c r="S531" s="27" t="s">
        <v>10993</v>
      </c>
      <c r="T531" s="27"/>
      <c r="U531" s="24" t="str">
        <f t="shared" si="33"/>
        <v>CUMMINS 6114 /L375 · ĐK114  </v>
      </c>
    </row>
    <row r="532" ht="35" customHeight="1" spans="1:21">
      <c r="A532" s="51"/>
      <c r="B532" s="30" t="s">
        <v>450</v>
      </c>
      <c r="C532" s="27" t="s">
        <v>10994</v>
      </c>
      <c r="D532" s="30">
        <v>114</v>
      </c>
      <c r="E532" s="30"/>
      <c r="F532" s="27" t="s">
        <v>10995</v>
      </c>
      <c r="G532" s="30" t="s">
        <v>10996</v>
      </c>
      <c r="H532" s="30">
        <v>57</v>
      </c>
      <c r="I532" s="30">
        <v>121</v>
      </c>
      <c r="J532" s="30"/>
      <c r="K532" s="56"/>
      <c r="L532" s="30" t="s">
        <v>24</v>
      </c>
      <c r="M532" s="29"/>
      <c r="N532" s="29"/>
      <c r="O532" s="29"/>
      <c r="P532" s="29"/>
      <c r="Q532" s="29"/>
      <c r="R532" s="30" t="s">
        <v>4803</v>
      </c>
      <c r="S532" s="27" t="s">
        <v>10997</v>
      </c>
      <c r="T532" s="27"/>
      <c r="U532" s="24" t="str">
        <f t="shared" si="33"/>
        <v>CUMMINS 6114-C260 / 6CT · ĐK114  </v>
      </c>
    </row>
    <row r="533" ht="35" customHeight="1" spans="1:21">
      <c r="A533" s="51"/>
      <c r="B533" s="52" t="s">
        <v>450</v>
      </c>
      <c r="C533" s="53" t="s">
        <v>10998</v>
      </c>
      <c r="D533" s="52">
        <v>114</v>
      </c>
      <c r="E533" s="52"/>
      <c r="F533" s="53" t="s">
        <v>10999</v>
      </c>
      <c r="G533" s="52" t="s">
        <v>10996</v>
      </c>
      <c r="H533" s="52">
        <v>57</v>
      </c>
      <c r="I533" s="52">
        <v>120</v>
      </c>
      <c r="J533" s="52"/>
      <c r="K533" s="54"/>
      <c r="L533" s="52" t="s">
        <v>24</v>
      </c>
      <c r="M533" s="55"/>
      <c r="N533" s="55"/>
      <c r="O533" s="55"/>
      <c r="P533" s="55"/>
      <c r="Q533" s="55"/>
      <c r="R533" s="52" t="s">
        <v>4803</v>
      </c>
      <c r="S533" s="27" t="s">
        <v>11000</v>
      </c>
      <c r="T533" s="27"/>
      <c r="U533" s="24" t="str">
        <f t="shared" si="33"/>
        <v>CUMMINS 6114-C280/ 6CT (DCED) · ĐK114  </v>
      </c>
    </row>
    <row r="534" ht="35" customHeight="1" spans="1:21">
      <c r="A534" s="51"/>
      <c r="B534" s="30" t="s">
        <v>450</v>
      </c>
      <c r="C534" s="27" t="s">
        <v>11001</v>
      </c>
      <c r="D534" s="30">
        <v>114</v>
      </c>
      <c r="E534" s="30"/>
      <c r="F534" s="27"/>
      <c r="G534" s="30"/>
      <c r="H534" s="30"/>
      <c r="I534" s="30"/>
      <c r="J534" s="30"/>
      <c r="K534" s="56"/>
      <c r="L534" s="30" t="s">
        <v>24</v>
      </c>
      <c r="M534" s="29"/>
      <c r="N534" s="29"/>
      <c r="O534" s="29"/>
      <c r="P534" s="29"/>
      <c r="Q534" s="29"/>
      <c r="R534" s="30" t="s">
        <v>4803</v>
      </c>
      <c r="S534" s="27" t="s">
        <v>11002</v>
      </c>
      <c r="T534" s="27"/>
      <c r="U534" s="24" t="str">
        <f t="shared" si="33"/>
        <v>CUMMINS 6114-L340 · ĐK114  </v>
      </c>
    </row>
    <row r="535" ht="35" customHeight="1" spans="1:21">
      <c r="A535" s="51"/>
      <c r="B535" s="52" t="s">
        <v>450</v>
      </c>
      <c r="C535" s="53" t="s">
        <v>11003</v>
      </c>
      <c r="D535" s="52">
        <v>114</v>
      </c>
      <c r="E535" s="52"/>
      <c r="F535" s="53" t="s">
        <v>11004</v>
      </c>
      <c r="G535" s="52" t="s">
        <v>5205</v>
      </c>
      <c r="H535" s="52">
        <v>50</v>
      </c>
      <c r="I535" s="52">
        <v>107</v>
      </c>
      <c r="J535" s="52"/>
      <c r="K535" s="54"/>
      <c r="L535" s="52" t="s">
        <v>24</v>
      </c>
      <c r="M535" s="55"/>
      <c r="N535" s="55"/>
      <c r="O535" s="55"/>
      <c r="P535" s="55"/>
      <c r="Q535" s="55"/>
      <c r="R535" s="52" t="s">
        <v>4803</v>
      </c>
      <c r="S535" s="27" t="s">
        <v>11005</v>
      </c>
      <c r="T535" s="27"/>
      <c r="U535" s="24" t="str">
        <f t="shared" si="33"/>
        <v>CUMMINS 6116-L375 · ĐK114  </v>
      </c>
    </row>
    <row r="536" ht="35" customHeight="1" spans="1:21">
      <c r="A536" s="51"/>
      <c r="B536" s="30" t="s">
        <v>450</v>
      </c>
      <c r="C536" s="27" t="s">
        <v>11006</v>
      </c>
      <c r="D536" s="30">
        <v>114</v>
      </c>
      <c r="E536" s="30" t="s">
        <v>8488</v>
      </c>
      <c r="F536" s="27" t="s">
        <v>11007</v>
      </c>
      <c r="G536" s="30" t="s">
        <v>10996</v>
      </c>
      <c r="H536" s="30">
        <v>56.5</v>
      </c>
      <c r="I536" s="30">
        <v>120</v>
      </c>
      <c r="J536" s="30" t="s">
        <v>11008</v>
      </c>
      <c r="K536" s="56"/>
      <c r="L536" s="30" t="s">
        <v>9644</v>
      </c>
      <c r="M536" s="29"/>
      <c r="N536" s="29"/>
      <c r="O536" s="29"/>
      <c r="P536" s="29"/>
      <c r="Q536" s="29"/>
      <c r="R536" s="30" t="s">
        <v>4803</v>
      </c>
      <c r="S536" s="27" t="s">
        <v>11009</v>
      </c>
      <c r="T536" s="27"/>
      <c r="U536" s="24" t="str">
        <f t="shared" si="33"/>
        <v>CUMMINS 6CT 8.3 · ĐK114 (A) </v>
      </c>
    </row>
    <row r="537" ht="35" customHeight="1" spans="1:21">
      <c r="A537" s="51"/>
      <c r="B537" s="52" t="s">
        <v>450</v>
      </c>
      <c r="C537" s="53" t="s">
        <v>11010</v>
      </c>
      <c r="D537" s="52">
        <v>114</v>
      </c>
      <c r="E537" s="52" t="s">
        <v>8488</v>
      </c>
      <c r="F537" s="53" t="s">
        <v>11011</v>
      </c>
      <c r="G537" s="52" t="s">
        <v>10996</v>
      </c>
      <c r="H537" s="52">
        <v>52</v>
      </c>
      <c r="I537" s="52">
        <v>115</v>
      </c>
      <c r="J537" s="52" t="s">
        <v>11012</v>
      </c>
      <c r="K537" s="54"/>
      <c r="L537" s="52" t="s">
        <v>9644</v>
      </c>
      <c r="M537" s="55"/>
      <c r="N537" s="55"/>
      <c r="O537" s="55"/>
      <c r="P537" s="55"/>
      <c r="Q537" s="55"/>
      <c r="R537" s="52" t="s">
        <v>4803</v>
      </c>
      <c r="S537" s="27" t="s">
        <v>11013</v>
      </c>
      <c r="T537" s="27"/>
      <c r="U537" s="24" t="str">
        <f t="shared" si="33"/>
        <v>CUMMINS 6CT 8.3 /ISC8.3 /QSC8.3 /230HP · ĐK114 (A) </v>
      </c>
    </row>
    <row r="538" ht="35" customHeight="1" spans="1:21">
      <c r="A538" s="51"/>
      <c r="B538" s="30" t="s">
        <v>450</v>
      </c>
      <c r="C538" s="27" t="s">
        <v>11014</v>
      </c>
      <c r="D538" s="30">
        <v>114</v>
      </c>
      <c r="E538" s="30" t="s">
        <v>9676</v>
      </c>
      <c r="F538" s="27" t="s">
        <v>11015</v>
      </c>
      <c r="G538" s="30" t="s">
        <v>10996</v>
      </c>
      <c r="H538" s="30">
        <v>52</v>
      </c>
      <c r="I538" s="30">
        <v>111</v>
      </c>
      <c r="J538" s="30" t="s">
        <v>10769</v>
      </c>
      <c r="K538" s="56"/>
      <c r="L538" s="30" t="s">
        <v>9644</v>
      </c>
      <c r="M538" s="29"/>
      <c r="N538" s="29"/>
      <c r="O538" s="29"/>
      <c r="P538" s="29"/>
      <c r="Q538" s="29"/>
      <c r="R538" s="30" t="s">
        <v>4803</v>
      </c>
      <c r="S538" s="27">
        <v>5302254</v>
      </c>
      <c r="T538" s="27"/>
      <c r="U538" s="24" t="str">
        <f t="shared" si="33"/>
        <v>CUMMINS 6CT NEW/6114/ISL.8.9 6L/SAA6D114E-3 /L340/L375/L315-30 · ĐK114 (A)+(O) </v>
      </c>
    </row>
    <row r="539" ht="35" customHeight="1" spans="1:21">
      <c r="A539" s="51"/>
      <c r="B539" s="52" t="s">
        <v>450</v>
      </c>
      <c r="C539" s="53" t="s">
        <v>11016</v>
      </c>
      <c r="D539" s="52">
        <v>114</v>
      </c>
      <c r="E539" s="52" t="s">
        <v>9676</v>
      </c>
      <c r="F539" s="53" t="s">
        <v>11017</v>
      </c>
      <c r="G539" s="52" t="s">
        <v>10996</v>
      </c>
      <c r="H539" s="52">
        <v>52</v>
      </c>
      <c r="I539" s="52">
        <v>110.5</v>
      </c>
      <c r="J539" s="52" t="s">
        <v>10769</v>
      </c>
      <c r="K539" s="54"/>
      <c r="L539" s="52" t="s">
        <v>9644</v>
      </c>
      <c r="M539" s="55"/>
      <c r="N539" s="55"/>
      <c r="O539" s="55"/>
      <c r="P539" s="55"/>
      <c r="Q539" s="55"/>
      <c r="R539" s="52" t="s">
        <v>4803</v>
      </c>
      <c r="S539" s="27" t="s">
        <v>10993</v>
      </c>
      <c r="T539" s="27"/>
      <c r="U539" s="24" t="str">
        <f t="shared" si="33"/>
        <v>CUMMINS 6CT-NEW L375 · ĐK114 (A)+(O) </v>
      </c>
    </row>
    <row r="540" ht="35" customHeight="1" spans="1:21">
      <c r="A540" s="51"/>
      <c r="B540" s="30" t="s">
        <v>450</v>
      </c>
      <c r="C540" s="27" t="s">
        <v>11018</v>
      </c>
      <c r="D540" s="30">
        <v>114</v>
      </c>
      <c r="E540" s="30" t="s">
        <v>8488</v>
      </c>
      <c r="F540" s="27" t="s">
        <v>11019</v>
      </c>
      <c r="G540" s="30" t="s">
        <v>10996</v>
      </c>
      <c r="H540" s="30">
        <v>56.5</v>
      </c>
      <c r="I540" s="30">
        <v>115</v>
      </c>
      <c r="J540" s="30" t="s">
        <v>11008</v>
      </c>
      <c r="K540" s="56"/>
      <c r="L540" s="30" t="s">
        <v>9644</v>
      </c>
      <c r="M540" s="29"/>
      <c r="N540" s="29"/>
      <c r="O540" s="29"/>
      <c r="P540" s="29"/>
      <c r="Q540" s="29"/>
      <c r="R540" s="30" t="s">
        <v>4803</v>
      </c>
      <c r="S540" s="27">
        <v>4933120</v>
      </c>
      <c r="T540" s="27"/>
      <c r="U540" s="24" t="str">
        <f t="shared" si="33"/>
        <v>CUMMINS 6CT/QSC 8.3 · ĐK114 (A) </v>
      </c>
    </row>
    <row r="541" ht="35" customHeight="1" spans="1:21">
      <c r="A541" s="51"/>
      <c r="B541" s="52" t="s">
        <v>450</v>
      </c>
      <c r="C541" s="53" t="s">
        <v>11020</v>
      </c>
      <c r="D541" s="52">
        <v>114</v>
      </c>
      <c r="E541" s="52" t="s">
        <v>8488</v>
      </c>
      <c r="F541" s="53" t="s">
        <v>11021</v>
      </c>
      <c r="G541" s="52" t="s">
        <v>10996</v>
      </c>
      <c r="H541" s="52"/>
      <c r="I541" s="52">
        <v>120</v>
      </c>
      <c r="J541" s="52"/>
      <c r="K541" s="54"/>
      <c r="L541" s="52" t="s">
        <v>9644</v>
      </c>
      <c r="M541" s="55"/>
      <c r="N541" s="55"/>
      <c r="O541" s="55"/>
      <c r="P541" s="55"/>
      <c r="Q541" s="55"/>
      <c r="R541" s="52" t="s">
        <v>4803</v>
      </c>
      <c r="S541" s="27">
        <v>3919564</v>
      </c>
      <c r="T541" s="27"/>
      <c r="U541" s="24" t="str">
        <f t="shared" si="33"/>
        <v>CUMMINS 6CT8.3/210HP · ĐK114 (A) </v>
      </c>
    </row>
    <row r="542" ht="35" customHeight="1" spans="1:21">
      <c r="A542" s="51"/>
      <c r="B542" s="30" t="s">
        <v>450</v>
      </c>
      <c r="C542" s="27" t="s">
        <v>11022</v>
      </c>
      <c r="D542" s="30">
        <v>114</v>
      </c>
      <c r="E542" s="30" t="s">
        <v>8488</v>
      </c>
      <c r="F542" s="27" t="s">
        <v>11023</v>
      </c>
      <c r="G542" s="30" t="s">
        <v>10996</v>
      </c>
      <c r="H542" s="30"/>
      <c r="I542" s="30">
        <v>120</v>
      </c>
      <c r="J542" s="30"/>
      <c r="K542" s="56"/>
      <c r="L542" s="30" t="s">
        <v>9644</v>
      </c>
      <c r="M542" s="29"/>
      <c r="N542" s="29"/>
      <c r="O542" s="29"/>
      <c r="P542" s="29"/>
      <c r="Q542" s="29"/>
      <c r="R542" s="30" t="s">
        <v>4803</v>
      </c>
      <c r="S542" s="27">
        <v>3923537</v>
      </c>
      <c r="T542" s="27"/>
      <c r="U542" s="24" t="str">
        <f t="shared" si="33"/>
        <v>CUMMINS 6CT8.3/230HP · ĐK114 (A) </v>
      </c>
    </row>
    <row r="543" ht="35" customHeight="1" spans="1:21">
      <c r="A543" s="51"/>
      <c r="B543" s="52" t="s">
        <v>450</v>
      </c>
      <c r="C543" s="53" t="s">
        <v>11024</v>
      </c>
      <c r="D543" s="52">
        <v>114</v>
      </c>
      <c r="E543" s="52"/>
      <c r="F543" s="53" t="s">
        <v>11025</v>
      </c>
      <c r="G543" s="52" t="s">
        <v>10996</v>
      </c>
      <c r="H543" s="52">
        <v>56.5</v>
      </c>
      <c r="I543" s="52">
        <v>120</v>
      </c>
      <c r="J543" s="52" t="s">
        <v>11008</v>
      </c>
      <c r="K543" s="54"/>
      <c r="L543" s="52" t="s">
        <v>9644</v>
      </c>
      <c r="M543" s="55"/>
      <c r="N543" s="55"/>
      <c r="O543" s="55"/>
      <c r="P543" s="55"/>
      <c r="Q543" s="55"/>
      <c r="R543" s="52" t="s">
        <v>4803</v>
      </c>
      <c r="S543" s="27">
        <v>3919565</v>
      </c>
      <c r="T543" s="27"/>
      <c r="U543" s="24" t="str">
        <f t="shared" si="33"/>
        <v>CUMMINS 6CT8.3/240HP · ĐK114  </v>
      </c>
    </row>
    <row r="544" ht="35" customHeight="1" spans="1:21">
      <c r="A544" s="51"/>
      <c r="B544" s="30" t="s">
        <v>450</v>
      </c>
      <c r="C544" s="27" t="s">
        <v>11026</v>
      </c>
      <c r="D544" s="30">
        <v>114</v>
      </c>
      <c r="E544" s="30" t="s">
        <v>8488</v>
      </c>
      <c r="F544" s="27" t="s">
        <v>11027</v>
      </c>
      <c r="G544" s="30" t="s">
        <v>10996</v>
      </c>
      <c r="H544" s="30">
        <v>56.5</v>
      </c>
      <c r="I544" s="30">
        <v>120</v>
      </c>
      <c r="J544" s="30"/>
      <c r="K544" s="56"/>
      <c r="L544" s="30" t="s">
        <v>9644</v>
      </c>
      <c r="M544" s="29"/>
      <c r="N544" s="29"/>
      <c r="O544" s="29"/>
      <c r="P544" s="29"/>
      <c r="Q544" s="29"/>
      <c r="R544" s="30" t="s">
        <v>4803</v>
      </c>
      <c r="S544" s="27">
        <v>3917707</v>
      </c>
      <c r="T544" s="27"/>
      <c r="U544" s="24" t="str">
        <f t="shared" si="33"/>
        <v>CUMMINS 6CT8.3/300HP · ĐK114 (A) </v>
      </c>
    </row>
    <row r="545" ht="35" customHeight="1" spans="1:21">
      <c r="A545" s="51"/>
      <c r="B545" s="52" t="s">
        <v>450</v>
      </c>
      <c r="C545" s="53" t="s">
        <v>11028</v>
      </c>
      <c r="D545" s="52">
        <v>114</v>
      </c>
      <c r="E545" s="52"/>
      <c r="F545" s="53" t="s">
        <v>11029</v>
      </c>
      <c r="G545" s="52" t="s">
        <v>5205</v>
      </c>
      <c r="H545" s="52">
        <v>52</v>
      </c>
      <c r="I545" s="52">
        <v>111</v>
      </c>
      <c r="J545" s="52"/>
      <c r="K545" s="54"/>
      <c r="L545" s="52" t="s">
        <v>24</v>
      </c>
      <c r="M545" s="55"/>
      <c r="N545" s="55"/>
      <c r="O545" s="55"/>
      <c r="P545" s="55"/>
      <c r="Q545" s="55"/>
      <c r="R545" s="52" t="s">
        <v>4803</v>
      </c>
      <c r="S545" s="27" t="s">
        <v>10993</v>
      </c>
      <c r="T545" s="27"/>
      <c r="U545" s="24" t="str">
        <f t="shared" si="33"/>
        <v>CUMMINS L375 · ĐK114  </v>
      </c>
    </row>
    <row r="546" ht="35" customHeight="1" spans="1:21">
      <c r="A546" s="51"/>
      <c r="B546" s="30" t="s">
        <v>450</v>
      </c>
      <c r="C546" s="27" t="s">
        <v>11030</v>
      </c>
      <c r="D546" s="30">
        <v>114</v>
      </c>
      <c r="E546" s="30"/>
      <c r="F546" s="27" t="s">
        <v>11031</v>
      </c>
      <c r="G546" s="30" t="s">
        <v>10996</v>
      </c>
      <c r="H546" s="30">
        <v>51.7</v>
      </c>
      <c r="I546" s="30">
        <v>105</v>
      </c>
      <c r="J546" s="30" t="s">
        <v>11012</v>
      </c>
      <c r="K546" s="56"/>
      <c r="L546" s="30" t="s">
        <v>9644</v>
      </c>
      <c r="M546" s="29"/>
      <c r="N546" s="29"/>
      <c r="O546" s="29"/>
      <c r="P546" s="29"/>
      <c r="Q546" s="29"/>
      <c r="R546" s="30" t="s">
        <v>4803</v>
      </c>
      <c r="S546" s="27">
        <v>4089963</v>
      </c>
      <c r="T546" s="27"/>
      <c r="U546" s="24" t="str">
        <f t="shared" si="33"/>
        <v>CUMMINS L375/ QSL9/ ISL9 · ĐK114  </v>
      </c>
    </row>
    <row r="547" ht="35" customHeight="1" spans="1:21">
      <c r="A547" s="51"/>
      <c r="B547" s="52" t="s">
        <v>450</v>
      </c>
      <c r="C547" s="53" t="s">
        <v>11032</v>
      </c>
      <c r="D547" s="52">
        <v>114</v>
      </c>
      <c r="E547" s="52"/>
      <c r="F547" s="53" t="s">
        <v>11031</v>
      </c>
      <c r="G547" s="52" t="s">
        <v>10996</v>
      </c>
      <c r="H547" s="52">
        <v>52</v>
      </c>
      <c r="I547" s="52">
        <v>105</v>
      </c>
      <c r="J547" s="52" t="s">
        <v>11008</v>
      </c>
      <c r="K547" s="54"/>
      <c r="L547" s="52" t="s">
        <v>9644</v>
      </c>
      <c r="M547" s="55"/>
      <c r="N547" s="55"/>
      <c r="O547" s="55"/>
      <c r="P547" s="55"/>
      <c r="Q547" s="55"/>
      <c r="R547" s="52" t="s">
        <v>4803</v>
      </c>
      <c r="S547" s="27" t="s">
        <v>11033</v>
      </c>
      <c r="T547" s="27"/>
      <c r="U547" s="24" t="str">
        <f t="shared" si="33"/>
        <v>CUMMINS L375/ QSL9/ISL9 · ĐK114  </v>
      </c>
    </row>
    <row r="548" ht="35" customHeight="1" spans="1:21">
      <c r="A548" s="51"/>
      <c r="B548" s="30" t="s">
        <v>450</v>
      </c>
      <c r="C548" s="27" t="s">
        <v>11034</v>
      </c>
      <c r="D548" s="30">
        <v>114</v>
      </c>
      <c r="E548" s="30" t="s">
        <v>8488</v>
      </c>
      <c r="F548" s="27" t="s">
        <v>11035</v>
      </c>
      <c r="G548" s="30" t="s">
        <v>10996</v>
      </c>
      <c r="H548" s="30">
        <v>56.5</v>
      </c>
      <c r="I548" s="30">
        <v>120</v>
      </c>
      <c r="J548" s="30" t="s">
        <v>11008</v>
      </c>
      <c r="K548" s="56"/>
      <c r="L548" s="30" t="s">
        <v>9644</v>
      </c>
      <c r="M548" s="29"/>
      <c r="N548" s="29"/>
      <c r="O548" s="29"/>
      <c r="P548" s="29"/>
      <c r="Q548" s="29"/>
      <c r="R548" s="30" t="s">
        <v>4803</v>
      </c>
      <c r="S548" s="27" t="s">
        <v>11036</v>
      </c>
      <c r="T548" s="27"/>
      <c r="U548" s="24" t="str">
        <f t="shared" si="33"/>
        <v>CUMMINS SAA6D114E-2 6CT-A 8.3 C260 · ĐK114 (A) </v>
      </c>
    </row>
    <row r="549" ht="35" customHeight="1" spans="1:21">
      <c r="A549" s="51"/>
      <c r="B549" s="52" t="s">
        <v>450</v>
      </c>
      <c r="C549" s="53" t="s">
        <v>11037</v>
      </c>
      <c r="D549" s="52">
        <v>116.5</v>
      </c>
      <c r="E549" s="52"/>
      <c r="F549" s="53" t="s">
        <v>11038</v>
      </c>
      <c r="G549" s="52" t="s">
        <v>10996</v>
      </c>
      <c r="H549" s="52"/>
      <c r="I549" s="52">
        <v>105</v>
      </c>
      <c r="J549" s="52" t="s">
        <v>11039</v>
      </c>
      <c r="K549" s="54"/>
      <c r="L549" s="52" t="s">
        <v>9644</v>
      </c>
      <c r="M549" s="55"/>
      <c r="N549" s="55"/>
      <c r="O549" s="55"/>
      <c r="P549" s="55"/>
      <c r="Q549" s="55"/>
      <c r="R549" s="52" t="s">
        <v>4803</v>
      </c>
      <c r="S549" s="27">
        <v>5343091</v>
      </c>
      <c r="T549" s="27"/>
      <c r="U549" s="24" t="str">
        <f t="shared" si="33"/>
        <v>CUMMINS L 9.3 /QSL 9.3 · ĐK116.5  </v>
      </c>
    </row>
    <row r="550" ht="35" customHeight="1" spans="1:21">
      <c r="A550" s="51"/>
      <c r="B550" s="30" t="s">
        <v>450</v>
      </c>
      <c r="C550" s="27" t="s">
        <v>11040</v>
      </c>
      <c r="D550" s="30">
        <v>116.5</v>
      </c>
      <c r="E550" s="30" t="s">
        <v>9676</v>
      </c>
      <c r="F550" s="27" t="s">
        <v>11041</v>
      </c>
      <c r="G550" s="30" t="s">
        <v>10996</v>
      </c>
      <c r="H550" s="30"/>
      <c r="I550" s="30">
        <v>107</v>
      </c>
      <c r="J550" s="30" t="s">
        <v>11039</v>
      </c>
      <c r="K550" s="56"/>
      <c r="L550" s="30" t="s">
        <v>9644</v>
      </c>
      <c r="M550" s="29"/>
      <c r="N550" s="29"/>
      <c r="O550" s="29"/>
      <c r="P550" s="29"/>
      <c r="Q550" s="29"/>
      <c r="R550" s="30" t="s">
        <v>4803</v>
      </c>
      <c r="S550" s="27">
        <v>5305838</v>
      </c>
      <c r="T550" s="27"/>
      <c r="U550" s="24" t="str">
        <f t="shared" si="33"/>
        <v>CUMMINS L 9.5/6LT 9.5 · ĐK116.5 (A)+(O) </v>
      </c>
    </row>
    <row r="551" ht="35" customHeight="1" spans="1:21">
      <c r="A551" s="51"/>
      <c r="B551" s="52" t="s">
        <v>450</v>
      </c>
      <c r="C551" s="53" t="s">
        <v>11042</v>
      </c>
      <c r="D551" s="52">
        <v>116.5</v>
      </c>
      <c r="E551" s="52"/>
      <c r="F551" s="53" t="s">
        <v>11043</v>
      </c>
      <c r="G551" s="52" t="s">
        <v>10996</v>
      </c>
      <c r="H551" s="52">
        <v>52</v>
      </c>
      <c r="I551" s="52">
        <v>111</v>
      </c>
      <c r="J551" s="52"/>
      <c r="K551" s="54"/>
      <c r="L551" s="52" t="s">
        <v>9644</v>
      </c>
      <c r="M551" s="55"/>
      <c r="N551" s="55"/>
      <c r="O551" s="55"/>
      <c r="P551" s="55"/>
      <c r="Q551" s="55"/>
      <c r="R551" s="52" t="s">
        <v>4803</v>
      </c>
      <c r="S551" s="27">
        <v>5342188</v>
      </c>
      <c r="T551" s="27"/>
      <c r="U551" s="24" t="str">
        <f t="shared" si="33"/>
        <v>CUMMINS QSL 9.3 · ĐK116.5  </v>
      </c>
    </row>
    <row r="552" ht="35" customHeight="1" spans="1:21">
      <c r="A552" s="51"/>
      <c r="B552" s="30" t="s">
        <v>450</v>
      </c>
      <c r="C552" s="27" t="s">
        <v>11044</v>
      </c>
      <c r="D552" s="30">
        <v>125</v>
      </c>
      <c r="E552" s="30"/>
      <c r="F552" s="27" t="s">
        <v>11045</v>
      </c>
      <c r="G552" s="30" t="s">
        <v>11046</v>
      </c>
      <c r="H552" s="30"/>
      <c r="I552" s="30">
        <v>110</v>
      </c>
      <c r="J552" s="30" t="s">
        <v>10976</v>
      </c>
      <c r="K552" s="56"/>
      <c r="L552" s="30" t="s">
        <v>9644</v>
      </c>
      <c r="M552" s="29"/>
      <c r="N552" s="29"/>
      <c r="O552" s="29"/>
      <c r="P552" s="29"/>
      <c r="Q552" s="29"/>
      <c r="R552" s="30" t="s">
        <v>4803</v>
      </c>
      <c r="S552" s="27" t="s">
        <v>11047</v>
      </c>
      <c r="T552" s="27"/>
      <c r="U552" s="24" t="str">
        <f t="shared" si="33"/>
        <v>CUMMINS ISM11 / QSM11 · ĐK125  </v>
      </c>
    </row>
    <row r="553" ht="35" customHeight="1" spans="1:21">
      <c r="A553" s="51"/>
      <c r="B553" s="52" t="s">
        <v>450</v>
      </c>
      <c r="C553" s="53" t="s">
        <v>11048</v>
      </c>
      <c r="D553" s="52">
        <v>125</v>
      </c>
      <c r="E553" s="52" t="s">
        <v>8488</v>
      </c>
      <c r="F553" s="53" t="s">
        <v>11049</v>
      </c>
      <c r="G553" s="52" t="s">
        <v>11046</v>
      </c>
      <c r="H553" s="52">
        <v>54</v>
      </c>
      <c r="I553" s="52">
        <v>124</v>
      </c>
      <c r="J553" s="52"/>
      <c r="K553" s="54"/>
      <c r="L553" s="52" t="s">
        <v>9644</v>
      </c>
      <c r="M553" s="55"/>
      <c r="N553" s="55"/>
      <c r="O553" s="55"/>
      <c r="P553" s="55"/>
      <c r="Q553" s="55"/>
      <c r="R553" s="52" t="s">
        <v>4803</v>
      </c>
      <c r="S553" s="27"/>
      <c r="T553" s="27"/>
      <c r="U553" s="24" t="str">
        <f t="shared" si="33"/>
        <v>CUMMINS L10 · ĐK125 (A) </v>
      </c>
    </row>
    <row r="554" ht="35" customHeight="1" spans="1:21">
      <c r="A554" s="51"/>
      <c r="B554" s="30" t="s">
        <v>450</v>
      </c>
      <c r="C554" s="27" t="s">
        <v>11050</v>
      </c>
      <c r="D554" s="30">
        <v>125</v>
      </c>
      <c r="E554" s="30" t="s">
        <v>8488</v>
      </c>
      <c r="F554" s="27" t="s">
        <v>11051</v>
      </c>
      <c r="G554" s="30" t="s">
        <v>11046</v>
      </c>
      <c r="H554" s="30">
        <v>54</v>
      </c>
      <c r="I554" s="30">
        <v>124</v>
      </c>
      <c r="J554" s="30" t="s">
        <v>11052</v>
      </c>
      <c r="K554" s="56"/>
      <c r="L554" s="30" t="s">
        <v>9644</v>
      </c>
      <c r="M554" s="29"/>
      <c r="N554" s="29"/>
      <c r="O554" s="29"/>
      <c r="P554" s="29"/>
      <c r="Q554" s="29"/>
      <c r="R554" s="30" t="s">
        <v>4803</v>
      </c>
      <c r="S554" s="27">
        <v>3044448</v>
      </c>
      <c r="T554" s="27"/>
      <c r="U554" s="24" t="str">
        <f t="shared" si="33"/>
        <v>CUMMINS L10/LT10 · ĐK125 (A) </v>
      </c>
    </row>
    <row r="555" ht="35" customHeight="1" spans="1:21">
      <c r="A555" s="51"/>
      <c r="B555" s="52" t="s">
        <v>450</v>
      </c>
      <c r="C555" s="53" t="s">
        <v>3734</v>
      </c>
      <c r="D555" s="52">
        <v>125</v>
      </c>
      <c r="E555" s="52"/>
      <c r="F555" s="53" t="s">
        <v>11053</v>
      </c>
      <c r="G555" s="52"/>
      <c r="H555" s="52"/>
      <c r="I555" s="52"/>
      <c r="J555" s="52" t="s">
        <v>10976</v>
      </c>
      <c r="K555" s="54"/>
      <c r="L555" s="52" t="s">
        <v>9644</v>
      </c>
      <c r="M555" s="55"/>
      <c r="N555" s="55"/>
      <c r="O555" s="55"/>
      <c r="P555" s="55"/>
      <c r="Q555" s="55"/>
      <c r="R555" s="52" t="s">
        <v>4803</v>
      </c>
      <c r="S555" s="27">
        <v>4952181</v>
      </c>
      <c r="T555" s="27"/>
      <c r="U555" s="24" t="str">
        <f t="shared" si="33"/>
        <v>CUMMINS M11 · ĐK125  </v>
      </c>
    </row>
    <row r="556" ht="35" customHeight="1" spans="1:21">
      <c r="A556" s="51"/>
      <c r="B556" s="30" t="s">
        <v>450</v>
      </c>
      <c r="C556" s="27" t="s">
        <v>3734</v>
      </c>
      <c r="D556" s="30">
        <v>125</v>
      </c>
      <c r="E556" s="30"/>
      <c r="F556" s="27" t="s">
        <v>11054</v>
      </c>
      <c r="G556" s="30">
        <v>54</v>
      </c>
      <c r="H556" s="30">
        <v>49</v>
      </c>
      <c r="I556" s="30">
        <v>110</v>
      </c>
      <c r="J556" s="30" t="s">
        <v>10976</v>
      </c>
      <c r="K556" s="56"/>
      <c r="L556" s="30" t="s">
        <v>9644</v>
      </c>
      <c r="M556" s="29"/>
      <c r="N556" s="29"/>
      <c r="O556" s="29"/>
      <c r="P556" s="29"/>
      <c r="Q556" s="29"/>
      <c r="R556" s="30" t="s">
        <v>4803</v>
      </c>
      <c r="S556" s="27">
        <v>4059900</v>
      </c>
      <c r="T556" s="27"/>
      <c r="U556" s="24" t="str">
        <f t="shared" si="33"/>
        <v>CUMMINS M11 · ĐK125  </v>
      </c>
    </row>
    <row r="557" ht="35" customHeight="1" spans="1:21">
      <c r="A557" s="51"/>
      <c r="B557" s="52" t="s">
        <v>450</v>
      </c>
      <c r="C557" s="53" t="s">
        <v>11055</v>
      </c>
      <c r="D557" s="52">
        <v>125</v>
      </c>
      <c r="E557" s="52"/>
      <c r="F557" s="53" t="s">
        <v>11056</v>
      </c>
      <c r="G557" s="52"/>
      <c r="H557" s="52"/>
      <c r="I557" s="52"/>
      <c r="J557" s="52"/>
      <c r="K557" s="54"/>
      <c r="L557" s="52" t="s">
        <v>9644</v>
      </c>
      <c r="M557" s="55"/>
      <c r="N557" s="55"/>
      <c r="O557" s="55"/>
      <c r="P557" s="55"/>
      <c r="Q557" s="55"/>
      <c r="R557" s="52" t="s">
        <v>4803</v>
      </c>
      <c r="S557" s="27" t="s">
        <v>11057</v>
      </c>
      <c r="T557" s="27"/>
      <c r="U557" s="24" t="str">
        <f t="shared" si="33"/>
        <v>CUMMINS M11/QSM11 · ĐK125  </v>
      </c>
    </row>
    <row r="558" ht="35" customHeight="1" spans="1:21">
      <c r="A558" s="51"/>
      <c r="B558" s="30" t="s">
        <v>450</v>
      </c>
      <c r="C558" s="27" t="s">
        <v>11055</v>
      </c>
      <c r="D558" s="30">
        <v>125</v>
      </c>
      <c r="E558" s="30"/>
      <c r="F558" s="27" t="s">
        <v>11058</v>
      </c>
      <c r="G558" s="30" t="s">
        <v>11046</v>
      </c>
      <c r="H558" s="30"/>
      <c r="I558" s="30">
        <v>110</v>
      </c>
      <c r="J558" s="30" t="s">
        <v>10976</v>
      </c>
      <c r="K558" s="56"/>
      <c r="L558" s="30" t="s">
        <v>9644</v>
      </c>
      <c r="M558" s="29"/>
      <c r="N558" s="29"/>
      <c r="O558" s="29"/>
      <c r="P558" s="29"/>
      <c r="Q558" s="29"/>
      <c r="R558" s="30" t="s">
        <v>4803</v>
      </c>
      <c r="S558" s="27" t="s">
        <v>11059</v>
      </c>
      <c r="T558" s="27"/>
      <c r="U558" s="24" t="str">
        <f t="shared" ref="U558:U621" si="34">IF($C558="","",B558&amp;" "&amp;C558&amp;" · ĐK"&amp;D558&amp;IF(E558=""," "," "&amp;E558)&amp;IF(K558=""," "," - "&amp;K558))</f>
        <v>CUMMINS M11/QSM11 · ĐK125  </v>
      </c>
    </row>
    <row r="559" ht="35" customHeight="1" spans="1:21">
      <c r="A559" s="51"/>
      <c r="B559" s="52" t="s">
        <v>450</v>
      </c>
      <c r="C559" s="53" t="s">
        <v>3746</v>
      </c>
      <c r="D559" s="52">
        <v>130</v>
      </c>
      <c r="E559" s="52" t="s">
        <v>8488</v>
      </c>
      <c r="F559" s="53" t="s">
        <v>11060</v>
      </c>
      <c r="G559" s="52" t="s">
        <v>11061</v>
      </c>
      <c r="H559" s="52">
        <v>76</v>
      </c>
      <c r="I559" s="52">
        <v>159</v>
      </c>
      <c r="J559" s="52" t="s">
        <v>11062</v>
      </c>
      <c r="K559" s="54"/>
      <c r="L559" s="52" t="s">
        <v>9644</v>
      </c>
      <c r="M559" s="55"/>
      <c r="N559" s="55"/>
      <c r="O559" s="55"/>
      <c r="P559" s="55"/>
      <c r="Q559" s="55"/>
      <c r="R559" s="52" t="s">
        <v>4803</v>
      </c>
      <c r="S559" s="27"/>
      <c r="T559" s="27"/>
      <c r="U559" s="24" t="str">
        <f t="shared" si="34"/>
        <v>CUMMINS NH220/6D130 · ĐK130 (A) </v>
      </c>
    </row>
    <row r="560" ht="35" customHeight="1" spans="1:21">
      <c r="A560" s="51"/>
      <c r="B560" s="30" t="s">
        <v>450</v>
      </c>
      <c r="C560" s="27" t="s">
        <v>11063</v>
      </c>
      <c r="D560" s="30">
        <v>137</v>
      </c>
      <c r="E560" s="30"/>
      <c r="F560" s="27" t="s">
        <v>11064</v>
      </c>
      <c r="G560" s="30" t="s">
        <v>11061</v>
      </c>
      <c r="H560" s="30"/>
      <c r="I560" s="30">
        <v>158.5</v>
      </c>
      <c r="J560" s="30" t="s">
        <v>10976</v>
      </c>
      <c r="K560" s="56"/>
      <c r="L560" s="30" t="s">
        <v>9644</v>
      </c>
      <c r="M560" s="29"/>
      <c r="N560" s="29"/>
      <c r="O560" s="29"/>
      <c r="P560" s="29"/>
      <c r="Q560" s="29"/>
      <c r="R560" s="30" t="s">
        <v>4803</v>
      </c>
      <c r="S560" s="27">
        <v>4923744</v>
      </c>
      <c r="T560" s="27"/>
      <c r="U560" s="24" t="str">
        <f t="shared" si="34"/>
        <v>CUMMINS ISX15 / QSX15 · ĐK137  </v>
      </c>
    </row>
    <row r="561" ht="35" customHeight="1" spans="1:21">
      <c r="A561" s="51"/>
      <c r="B561" s="52" t="s">
        <v>450</v>
      </c>
      <c r="C561" s="53" t="s">
        <v>11065</v>
      </c>
      <c r="D561" s="52">
        <v>139.7</v>
      </c>
      <c r="E561" s="52"/>
      <c r="F561" s="53" t="s">
        <v>11066</v>
      </c>
      <c r="G561" s="52">
        <v>51</v>
      </c>
      <c r="H561" s="52">
        <v>76.9</v>
      </c>
      <c r="I561" s="52">
        <v>160</v>
      </c>
      <c r="J561" s="52" t="s">
        <v>11067</v>
      </c>
      <c r="K561" s="54"/>
      <c r="L561" s="52" t="s">
        <v>9644</v>
      </c>
      <c r="M561" s="55"/>
      <c r="N561" s="55"/>
      <c r="O561" s="55"/>
      <c r="P561" s="55"/>
      <c r="Q561" s="55"/>
      <c r="R561" s="52" t="s">
        <v>4803</v>
      </c>
      <c r="S561" s="27">
        <v>3045948</v>
      </c>
      <c r="T561" s="27"/>
      <c r="U561" s="24" t="str">
        <f t="shared" si="34"/>
        <v>CUMMINS N14 · ĐK139.7  </v>
      </c>
    </row>
    <row r="562" ht="35" customHeight="1" spans="1:21">
      <c r="A562" s="51"/>
      <c r="B562" s="30" t="s">
        <v>450</v>
      </c>
      <c r="C562" s="27" t="s">
        <v>3761</v>
      </c>
      <c r="D562" s="30">
        <v>139.7</v>
      </c>
      <c r="E562" s="30"/>
      <c r="F562" s="27" t="s">
        <v>11068</v>
      </c>
      <c r="G562" s="30">
        <v>50.8</v>
      </c>
      <c r="H562" s="30">
        <v>70.4</v>
      </c>
      <c r="I562" s="30">
        <v>153</v>
      </c>
      <c r="J562" s="30" t="s">
        <v>11069</v>
      </c>
      <c r="K562" s="56"/>
      <c r="L562" s="30" t="s">
        <v>9644</v>
      </c>
      <c r="M562" s="29"/>
      <c r="N562" s="29"/>
      <c r="O562" s="29"/>
      <c r="P562" s="29"/>
      <c r="Q562" s="29"/>
      <c r="R562" s="30" t="s">
        <v>4803</v>
      </c>
      <c r="S562" s="27"/>
      <c r="T562" s="27"/>
      <c r="U562" s="24" t="str">
        <f t="shared" si="34"/>
        <v>CUMMINS NT855 · ĐK139.7  </v>
      </c>
    </row>
    <row r="563" ht="35" customHeight="1" spans="1:21">
      <c r="A563" s="51"/>
      <c r="B563" s="52" t="s">
        <v>450</v>
      </c>
      <c r="C563" s="53" t="s">
        <v>3761</v>
      </c>
      <c r="D563" s="52">
        <v>139.7</v>
      </c>
      <c r="E563" s="52"/>
      <c r="F563" s="53" t="s">
        <v>11070</v>
      </c>
      <c r="G563" s="52" t="s">
        <v>11071</v>
      </c>
      <c r="H563" s="52">
        <v>76.9</v>
      </c>
      <c r="I563" s="52">
        <v>160</v>
      </c>
      <c r="J563" s="52" t="s">
        <v>11072</v>
      </c>
      <c r="K563" s="54"/>
      <c r="L563" s="52" t="s">
        <v>9644</v>
      </c>
      <c r="M563" s="55"/>
      <c r="N563" s="55"/>
      <c r="O563" s="55"/>
      <c r="P563" s="55"/>
      <c r="Q563" s="55"/>
      <c r="R563" s="52" t="s">
        <v>4803</v>
      </c>
      <c r="S563" s="27">
        <v>3051555</v>
      </c>
      <c r="T563" s="27"/>
      <c r="U563" s="24" t="str">
        <f t="shared" si="34"/>
        <v>CUMMINS NT855 · ĐK139.7  </v>
      </c>
    </row>
    <row r="564" ht="35" customHeight="1" spans="1:21">
      <c r="A564" s="51"/>
      <c r="B564" s="30" t="s">
        <v>450</v>
      </c>
      <c r="C564" s="27" t="s">
        <v>11073</v>
      </c>
      <c r="D564" s="30">
        <v>139.7</v>
      </c>
      <c r="E564" s="30"/>
      <c r="F564" s="27" t="s">
        <v>11074</v>
      </c>
      <c r="G564" s="30" t="s">
        <v>11071</v>
      </c>
      <c r="H564" s="30">
        <v>76.9</v>
      </c>
      <c r="I564" s="30">
        <v>160</v>
      </c>
      <c r="J564" s="30" t="s">
        <v>11067</v>
      </c>
      <c r="K564" s="56"/>
      <c r="L564" s="30" t="s">
        <v>9644</v>
      </c>
      <c r="M564" s="29"/>
      <c r="N564" s="29"/>
      <c r="O564" s="29"/>
      <c r="P564" s="29"/>
      <c r="Q564" s="29"/>
      <c r="R564" s="30" t="s">
        <v>4803</v>
      </c>
      <c r="S564" s="27">
        <v>3076817</v>
      </c>
      <c r="T564" s="27"/>
      <c r="U564" s="24" t="str">
        <f t="shared" si="34"/>
        <v>CUMMINS NT855- NEW ( 3 bac) · ĐK139.7  </v>
      </c>
    </row>
    <row r="565" ht="35" customHeight="1" spans="1:21">
      <c r="A565" s="51"/>
      <c r="B565" s="52" t="s">
        <v>450</v>
      </c>
      <c r="C565" s="53" t="s">
        <v>11075</v>
      </c>
      <c r="D565" s="52">
        <v>139.7</v>
      </c>
      <c r="E565" s="52" t="s">
        <v>8488</v>
      </c>
      <c r="F565" s="53" t="s">
        <v>11076</v>
      </c>
      <c r="G565" s="52" t="s">
        <v>11071</v>
      </c>
      <c r="H565" s="52">
        <v>76.9</v>
      </c>
      <c r="I565" s="52">
        <v>160</v>
      </c>
      <c r="J565" s="52" t="s">
        <v>11072</v>
      </c>
      <c r="K565" s="54"/>
      <c r="L565" s="52" t="s">
        <v>9644</v>
      </c>
      <c r="M565" s="55"/>
      <c r="N565" s="55"/>
      <c r="O565" s="55"/>
      <c r="P565" s="55"/>
      <c r="Q565" s="55"/>
      <c r="R565" s="52" t="s">
        <v>4803</v>
      </c>
      <c r="S565" s="27">
        <v>3048808</v>
      </c>
      <c r="T565" s="27"/>
      <c r="U565" s="24" t="str">
        <f t="shared" si="34"/>
        <v>CUMMINS NT855-2 ( 4 bạc ) · ĐK139.7 (A) </v>
      </c>
    </row>
    <row r="566" ht="35" customHeight="1" spans="1:21">
      <c r="A566" s="51"/>
      <c r="B566" s="30" t="s">
        <v>450</v>
      </c>
      <c r="C566" s="27" t="s">
        <v>11077</v>
      </c>
      <c r="D566" s="30">
        <v>158.7</v>
      </c>
      <c r="E566" s="30" t="s">
        <v>8488</v>
      </c>
      <c r="F566" s="27" t="s">
        <v>11078</v>
      </c>
      <c r="G566" s="30" t="s">
        <v>11079</v>
      </c>
      <c r="H566" s="30">
        <v>81.5</v>
      </c>
      <c r="I566" s="30">
        <v>162</v>
      </c>
      <c r="J566" s="30" t="s">
        <v>11080</v>
      </c>
      <c r="K566" s="56"/>
      <c r="L566" s="30" t="s">
        <v>9644</v>
      </c>
      <c r="M566" s="29"/>
      <c r="N566" s="29"/>
      <c r="O566" s="29"/>
      <c r="P566" s="29"/>
      <c r="Q566" s="29"/>
      <c r="R566" s="30" t="s">
        <v>4803</v>
      </c>
      <c r="S566" s="27" t="s">
        <v>11081</v>
      </c>
      <c r="T566" s="27"/>
      <c r="U566" s="24" t="str">
        <f t="shared" si="34"/>
        <v>CUMMINS KT19 · ĐK158.7 (A) </v>
      </c>
    </row>
    <row r="567" ht="35" customHeight="1" spans="1:21">
      <c r="A567" s="51"/>
      <c r="B567" s="52" t="s">
        <v>450</v>
      </c>
      <c r="C567" s="53" t="s">
        <v>11077</v>
      </c>
      <c r="D567" s="52">
        <v>158.7</v>
      </c>
      <c r="E567" s="52"/>
      <c r="F567" s="53" t="s">
        <v>11082</v>
      </c>
      <c r="G567" s="52" t="s">
        <v>11079</v>
      </c>
      <c r="H567" s="52">
        <v>82.5</v>
      </c>
      <c r="I567" s="52">
        <v>167</v>
      </c>
      <c r="J567" s="52" t="s">
        <v>11083</v>
      </c>
      <c r="K567" s="54"/>
      <c r="L567" s="52" t="s">
        <v>9644</v>
      </c>
      <c r="M567" s="55"/>
      <c r="N567" s="55"/>
      <c r="O567" s="55"/>
      <c r="P567" s="55"/>
      <c r="Q567" s="55"/>
      <c r="R567" s="52" t="s">
        <v>4803</v>
      </c>
      <c r="S567" s="27">
        <v>3628731</v>
      </c>
      <c r="T567" s="27"/>
      <c r="U567" s="24" t="str">
        <f t="shared" si="34"/>
        <v>CUMMINS KT19 · ĐK158.7  </v>
      </c>
    </row>
    <row r="568" ht="35" customHeight="1" spans="1:21">
      <c r="A568" s="51"/>
      <c r="B568" s="30" t="s">
        <v>450</v>
      </c>
      <c r="C568" s="27" t="s">
        <v>11077</v>
      </c>
      <c r="D568" s="30">
        <v>158.7</v>
      </c>
      <c r="E568" s="30"/>
      <c r="F568" s="27" t="s">
        <v>10335</v>
      </c>
      <c r="G568" s="30" t="s">
        <v>11079</v>
      </c>
      <c r="H568" s="30"/>
      <c r="I568" s="30"/>
      <c r="J568" s="30"/>
      <c r="K568" s="56"/>
      <c r="L568" s="30" t="s">
        <v>9644</v>
      </c>
      <c r="M568" s="29"/>
      <c r="N568" s="29"/>
      <c r="O568" s="29"/>
      <c r="P568" s="29"/>
      <c r="Q568" s="29"/>
      <c r="R568" s="30" t="s">
        <v>4803</v>
      </c>
      <c r="S568" s="27">
        <v>3096685</v>
      </c>
      <c r="T568" s="27"/>
      <c r="U568" s="24" t="str">
        <f t="shared" si="34"/>
        <v>CUMMINS KT19 · ĐK158.7  </v>
      </c>
    </row>
    <row r="569" ht="35" customHeight="1" spans="1:21">
      <c r="A569" s="51"/>
      <c r="B569" s="52" t="s">
        <v>450</v>
      </c>
      <c r="C569" s="53" t="s">
        <v>11077</v>
      </c>
      <c r="D569" s="52">
        <v>158.7</v>
      </c>
      <c r="E569" s="52"/>
      <c r="F569" s="53" t="s">
        <v>11084</v>
      </c>
      <c r="G569" s="52" t="s">
        <v>11079</v>
      </c>
      <c r="H569" s="52"/>
      <c r="I569" s="52">
        <v>163</v>
      </c>
      <c r="J569" s="52"/>
      <c r="K569" s="54"/>
      <c r="L569" s="52" t="s">
        <v>9644</v>
      </c>
      <c r="M569" s="55"/>
      <c r="N569" s="55"/>
      <c r="O569" s="55"/>
      <c r="P569" s="55"/>
      <c r="Q569" s="55"/>
      <c r="R569" s="52" t="s">
        <v>4803</v>
      </c>
      <c r="S569" s="27" t="s">
        <v>11085</v>
      </c>
      <c r="T569" s="27"/>
      <c r="U569" s="24" t="str">
        <f t="shared" si="34"/>
        <v>CUMMINS KT19 · ĐK158.7  </v>
      </c>
    </row>
    <row r="570" ht="35" customHeight="1" spans="1:21">
      <c r="A570" s="51"/>
      <c r="B570" s="30" t="s">
        <v>450</v>
      </c>
      <c r="C570" s="27" t="s">
        <v>11042</v>
      </c>
      <c r="D570" s="30"/>
      <c r="E570" s="30" t="s">
        <v>8488</v>
      </c>
      <c r="F570" s="27" t="s">
        <v>11043</v>
      </c>
      <c r="G570" s="30"/>
      <c r="H570" s="30">
        <v>52</v>
      </c>
      <c r="I570" s="30">
        <v>110</v>
      </c>
      <c r="J570" s="30"/>
      <c r="K570" s="56"/>
      <c r="L570" s="30" t="s">
        <v>24</v>
      </c>
      <c r="M570" s="29"/>
      <c r="N570" s="29"/>
      <c r="O570" s="29"/>
      <c r="P570" s="29"/>
      <c r="Q570" s="29"/>
      <c r="R570" s="30" t="s">
        <v>4803</v>
      </c>
      <c r="S570" s="27" t="s">
        <v>11086</v>
      </c>
      <c r="T570" s="27"/>
      <c r="U570" s="24" t="str">
        <f t="shared" si="34"/>
        <v>CUMMINS QSL 9.3 · ĐK (A) </v>
      </c>
    </row>
    <row r="571" ht="35" customHeight="1" spans="1:21">
      <c r="A571" s="48"/>
      <c r="B571" s="28" t="s">
        <v>11087</v>
      </c>
      <c r="C571" s="48"/>
      <c r="D571" s="48"/>
      <c r="E571" s="48"/>
      <c r="F571" s="48"/>
      <c r="G571" s="48"/>
      <c r="H571" s="48"/>
      <c r="I571" s="48"/>
      <c r="J571" s="48"/>
      <c r="K571" s="49"/>
      <c r="L571" s="48"/>
      <c r="M571" s="48"/>
      <c r="N571" s="48"/>
      <c r="O571" s="48"/>
      <c r="P571" s="48"/>
      <c r="Q571" s="48"/>
      <c r="R571" s="48"/>
      <c r="S571" s="50"/>
      <c r="T571" s="27"/>
      <c r="U571" s="24" t="str">
        <f t="shared" si="34"/>
        <v/>
      </c>
    </row>
    <row r="572" ht="35" customHeight="1" spans="1:21">
      <c r="A572" s="51"/>
      <c r="B572" s="30" t="s">
        <v>501</v>
      </c>
      <c r="C572" s="27" t="s">
        <v>11088</v>
      </c>
      <c r="D572" s="30">
        <v>83</v>
      </c>
      <c r="E572" s="30" t="s">
        <v>9647</v>
      </c>
      <c r="F572" s="27" t="s">
        <v>9940</v>
      </c>
      <c r="G572" s="30" t="s">
        <v>11089</v>
      </c>
      <c r="H572" s="30">
        <v>34</v>
      </c>
      <c r="I572" s="30">
        <v>96</v>
      </c>
      <c r="J572" s="30" t="s">
        <v>11090</v>
      </c>
      <c r="K572" s="56"/>
      <c r="L572" s="30" t="s">
        <v>9654</v>
      </c>
      <c r="M572" s="29"/>
      <c r="N572" s="29"/>
      <c r="O572" s="29"/>
      <c r="P572" s="29"/>
      <c r="Q572" s="29"/>
      <c r="R572" s="30" t="s">
        <v>4803</v>
      </c>
      <c r="S572" s="27"/>
      <c r="T572" s="27"/>
      <c r="U572" s="24" t="str">
        <f t="shared" si="34"/>
        <v>NISSAN SD22 · ĐK83 0 kiềng gang </v>
      </c>
    </row>
    <row r="573" ht="35" customHeight="1" spans="1:21">
      <c r="A573" s="51"/>
      <c r="B573" s="52" t="s">
        <v>501</v>
      </c>
      <c r="C573" s="53" t="s">
        <v>11088</v>
      </c>
      <c r="D573" s="52">
        <v>84</v>
      </c>
      <c r="E573" s="52" t="s">
        <v>9647</v>
      </c>
      <c r="F573" s="53" t="s">
        <v>9940</v>
      </c>
      <c r="G573" s="52" t="s">
        <v>11089</v>
      </c>
      <c r="H573" s="52">
        <v>34</v>
      </c>
      <c r="I573" s="52">
        <v>96</v>
      </c>
      <c r="J573" s="52" t="s">
        <v>11090</v>
      </c>
      <c r="K573" s="54"/>
      <c r="L573" s="52" t="s">
        <v>9654</v>
      </c>
      <c r="M573" s="55"/>
      <c r="N573" s="55"/>
      <c r="O573" s="55"/>
      <c r="P573" s="55"/>
      <c r="Q573" s="55"/>
      <c r="R573" s="52" t="s">
        <v>4803</v>
      </c>
      <c r="S573" s="27"/>
      <c r="T573" s="27"/>
      <c r="U573" s="24" t="str">
        <f t="shared" si="34"/>
        <v>NISSAN SD22 · ĐK84 0 kiềng gang </v>
      </c>
    </row>
    <row r="574" ht="35" customHeight="1" spans="1:21">
      <c r="A574" s="51"/>
      <c r="B574" s="30" t="s">
        <v>501</v>
      </c>
      <c r="C574" s="27" t="s">
        <v>11091</v>
      </c>
      <c r="D574" s="30">
        <v>89</v>
      </c>
      <c r="E574" s="30" t="s">
        <v>8488</v>
      </c>
      <c r="F574" s="27" t="s">
        <v>9940</v>
      </c>
      <c r="G574" s="30" t="s">
        <v>11092</v>
      </c>
      <c r="H574" s="30">
        <v>35</v>
      </c>
      <c r="I574" s="30">
        <v>90</v>
      </c>
      <c r="J574" s="30" t="s">
        <v>10324</v>
      </c>
      <c r="K574" s="56"/>
      <c r="L574" s="30" t="s">
        <v>9654</v>
      </c>
      <c r="M574" s="29"/>
      <c r="N574" s="29"/>
      <c r="O574" s="29"/>
      <c r="P574" s="29"/>
      <c r="Q574" s="29"/>
      <c r="R574" s="30" t="s">
        <v>4803</v>
      </c>
      <c r="S574" s="27"/>
      <c r="T574" s="27"/>
      <c r="U574" s="24" t="str">
        <f t="shared" si="34"/>
        <v>NISSAN SD23/SD25 · ĐK89 (A) </v>
      </c>
    </row>
    <row r="575" ht="35" customHeight="1" spans="1:21">
      <c r="A575" s="51"/>
      <c r="B575" s="52" t="s">
        <v>501</v>
      </c>
      <c r="C575" s="53" t="s">
        <v>11093</v>
      </c>
      <c r="D575" s="52">
        <v>89</v>
      </c>
      <c r="E575" s="52"/>
      <c r="F575" s="53" t="s">
        <v>9940</v>
      </c>
      <c r="G575" s="52" t="s">
        <v>11092</v>
      </c>
      <c r="H575" s="52">
        <v>35</v>
      </c>
      <c r="I575" s="52">
        <v>80</v>
      </c>
      <c r="J575" s="52" t="s">
        <v>10324</v>
      </c>
      <c r="K575" s="54"/>
      <c r="L575" s="52" t="s">
        <v>9654</v>
      </c>
      <c r="M575" s="55"/>
      <c r="N575" s="55"/>
      <c r="O575" s="55"/>
      <c r="P575" s="55"/>
      <c r="Q575" s="55"/>
      <c r="R575" s="52" t="s">
        <v>4803</v>
      </c>
      <c r="S575" s="27"/>
      <c r="T575" s="27"/>
      <c r="U575" s="24" t="str">
        <f t="shared" si="34"/>
        <v>NISSAN SD23/SD25 NEW · ĐK89  </v>
      </c>
    </row>
    <row r="576" ht="35" customHeight="1" spans="1:21">
      <c r="A576" s="51"/>
      <c r="B576" s="30" t="s">
        <v>501</v>
      </c>
      <c r="C576" s="27" t="s">
        <v>11094</v>
      </c>
      <c r="D576" s="30">
        <v>89</v>
      </c>
      <c r="E576" s="30" t="s">
        <v>9647</v>
      </c>
      <c r="F576" s="27" t="s">
        <v>9940</v>
      </c>
      <c r="G576" s="30" t="s">
        <v>11095</v>
      </c>
      <c r="H576" s="30">
        <v>34.5</v>
      </c>
      <c r="I576" s="30">
        <v>84</v>
      </c>
      <c r="J576" s="30" t="s">
        <v>9666</v>
      </c>
      <c r="K576" s="56"/>
      <c r="L576" s="30" t="s">
        <v>9654</v>
      </c>
      <c r="M576" s="29"/>
      <c r="N576" s="29"/>
      <c r="O576" s="29"/>
      <c r="P576" s="29"/>
      <c r="Q576" s="29"/>
      <c r="R576" s="30" t="s">
        <v>4803</v>
      </c>
      <c r="S576" s="27"/>
      <c r="T576" s="27"/>
      <c r="U576" s="24" t="str">
        <f t="shared" si="34"/>
        <v>NISSAN TD23 · ĐK89 0 kiềng gang </v>
      </c>
    </row>
    <row r="577" ht="35" customHeight="1" spans="1:21">
      <c r="A577" s="51"/>
      <c r="B577" s="52" t="s">
        <v>501</v>
      </c>
      <c r="C577" s="53" t="s">
        <v>11096</v>
      </c>
      <c r="D577" s="52">
        <v>92.9</v>
      </c>
      <c r="E577" s="52"/>
      <c r="F577" s="53" t="s">
        <v>9940</v>
      </c>
      <c r="G577" s="52" t="s">
        <v>11097</v>
      </c>
      <c r="H577" s="52">
        <v>36</v>
      </c>
      <c r="I577" s="52">
        <v>87</v>
      </c>
      <c r="J577" s="52" t="s">
        <v>9666</v>
      </c>
      <c r="K577" s="54"/>
      <c r="L577" s="52" t="s">
        <v>9654</v>
      </c>
      <c r="M577" s="55"/>
      <c r="N577" s="55"/>
      <c r="O577" s="55"/>
      <c r="P577" s="55"/>
      <c r="Q577" s="55"/>
      <c r="R577" s="52" t="s">
        <v>4803</v>
      </c>
      <c r="S577" s="27"/>
      <c r="T577" s="27"/>
      <c r="U577" s="24" t="str">
        <f t="shared" si="34"/>
        <v>NISSAN TD25 · ĐK92.9  </v>
      </c>
    </row>
    <row r="578" ht="35" customHeight="1" spans="1:21">
      <c r="A578" s="51"/>
      <c r="B578" s="30" t="s">
        <v>501</v>
      </c>
      <c r="C578" s="27" t="s">
        <v>11098</v>
      </c>
      <c r="D578" s="30">
        <v>96</v>
      </c>
      <c r="E578" s="30" t="s">
        <v>8488</v>
      </c>
      <c r="F578" s="27" t="s">
        <v>11099</v>
      </c>
      <c r="G578" s="30" t="s">
        <v>11100</v>
      </c>
      <c r="H578" s="30">
        <v>38</v>
      </c>
      <c r="I578" s="30">
        <v>89.5</v>
      </c>
      <c r="J578" s="30" t="s">
        <v>10415</v>
      </c>
      <c r="K578" s="56"/>
      <c r="L578" s="30" t="s">
        <v>9654</v>
      </c>
      <c r="M578" s="29"/>
      <c r="N578" s="29"/>
      <c r="O578" s="29"/>
      <c r="P578" s="29"/>
      <c r="Q578" s="29"/>
      <c r="R578" s="30" t="s">
        <v>4803</v>
      </c>
      <c r="S578" s="27" t="s">
        <v>11101</v>
      </c>
      <c r="T578" s="27"/>
      <c r="U578" s="24" t="str">
        <f t="shared" si="34"/>
        <v>NISSAN BD30 · ĐK96 (A) </v>
      </c>
    </row>
    <row r="579" ht="35" customHeight="1" spans="1:21">
      <c r="A579" s="51"/>
      <c r="B579" s="52" t="s">
        <v>501</v>
      </c>
      <c r="C579" s="53" t="s">
        <v>11102</v>
      </c>
      <c r="D579" s="52">
        <v>96</v>
      </c>
      <c r="E579" s="52" t="s">
        <v>9676</v>
      </c>
      <c r="F579" s="53" t="s">
        <v>11103</v>
      </c>
      <c r="G579" s="52" t="s">
        <v>11100</v>
      </c>
      <c r="H579" s="52">
        <v>38</v>
      </c>
      <c r="I579" s="52">
        <v>89.5</v>
      </c>
      <c r="J579" s="52" t="s">
        <v>9666</v>
      </c>
      <c r="K579" s="54"/>
      <c r="L579" s="52" t="s">
        <v>9654</v>
      </c>
      <c r="M579" s="55"/>
      <c r="N579" s="55"/>
      <c r="O579" s="55"/>
      <c r="P579" s="55"/>
      <c r="Q579" s="55"/>
      <c r="R579" s="52" t="s">
        <v>4803</v>
      </c>
      <c r="S579" s="27"/>
      <c r="T579" s="27"/>
      <c r="U579" s="24" t="str">
        <f t="shared" si="34"/>
        <v>NISSAN BD30/MD30 · ĐK96 (A)+(O) </v>
      </c>
    </row>
    <row r="580" ht="35" customHeight="1" spans="1:21">
      <c r="A580" s="51"/>
      <c r="B580" s="30" t="s">
        <v>501</v>
      </c>
      <c r="C580" s="27" t="s">
        <v>11104</v>
      </c>
      <c r="D580" s="30">
        <v>96</v>
      </c>
      <c r="E580" s="30" t="s">
        <v>9676</v>
      </c>
      <c r="F580" s="27" t="s">
        <v>11105</v>
      </c>
      <c r="G580" s="30" t="s">
        <v>11100</v>
      </c>
      <c r="H580" s="30">
        <v>38</v>
      </c>
      <c r="I580" s="30">
        <v>89.5</v>
      </c>
      <c r="J580" s="30" t="s">
        <v>10415</v>
      </c>
      <c r="K580" s="56"/>
      <c r="L580" s="30" t="s">
        <v>9654</v>
      </c>
      <c r="M580" s="29"/>
      <c r="N580" s="29"/>
      <c r="O580" s="29"/>
      <c r="P580" s="29"/>
      <c r="Q580" s="29"/>
      <c r="R580" s="30" t="s">
        <v>4803</v>
      </c>
      <c r="S580" s="27"/>
      <c r="T580" s="27"/>
      <c r="U580" s="24" t="str">
        <f t="shared" si="34"/>
        <v>NISSAN BD30T · ĐK96 (A)+(O) </v>
      </c>
    </row>
    <row r="581" ht="35" customHeight="1" spans="1:21">
      <c r="A581" s="51"/>
      <c r="B581" s="52" t="s">
        <v>501</v>
      </c>
      <c r="C581" s="53" t="s">
        <v>11106</v>
      </c>
      <c r="D581" s="52">
        <v>96</v>
      </c>
      <c r="E581" s="52" t="s">
        <v>8488</v>
      </c>
      <c r="F581" s="53" t="s">
        <v>11107</v>
      </c>
      <c r="G581" s="52" t="s">
        <v>11097</v>
      </c>
      <c r="H581" s="52">
        <v>36</v>
      </c>
      <c r="I581" s="52">
        <v>87</v>
      </c>
      <c r="J581" s="52" t="s">
        <v>9666</v>
      </c>
      <c r="K581" s="54"/>
      <c r="L581" s="52" t="s">
        <v>9654</v>
      </c>
      <c r="M581" s="55"/>
      <c r="N581" s="55"/>
      <c r="O581" s="55"/>
      <c r="P581" s="55"/>
      <c r="Q581" s="55"/>
      <c r="R581" s="52" t="s">
        <v>4803</v>
      </c>
      <c r="S581" s="27" t="s">
        <v>11108</v>
      </c>
      <c r="T581" s="27"/>
      <c r="U581" s="24" t="str">
        <f t="shared" si="34"/>
        <v>NISSAN TD27 (TD42) · ĐK96 (A) </v>
      </c>
    </row>
    <row r="582" ht="35" customHeight="1" spans="1:21">
      <c r="A582" s="51"/>
      <c r="B582" s="30" t="s">
        <v>501</v>
      </c>
      <c r="C582" s="27" t="s">
        <v>11109</v>
      </c>
      <c r="D582" s="30">
        <v>96</v>
      </c>
      <c r="E582" s="30" t="s">
        <v>8488</v>
      </c>
      <c r="F582" s="27" t="s">
        <v>9940</v>
      </c>
      <c r="G582" s="30" t="s">
        <v>11110</v>
      </c>
      <c r="H582" s="30">
        <v>35</v>
      </c>
      <c r="I582" s="30">
        <v>87</v>
      </c>
      <c r="J582" s="30" t="s">
        <v>10503</v>
      </c>
      <c r="K582" s="56"/>
      <c r="L582" s="30" t="s">
        <v>9654</v>
      </c>
      <c r="M582" s="29"/>
      <c r="N582" s="29"/>
      <c r="O582" s="29"/>
      <c r="P582" s="29"/>
      <c r="Q582" s="29"/>
      <c r="R582" s="30" t="s">
        <v>4803</v>
      </c>
      <c r="S582" s="27"/>
      <c r="T582" s="27"/>
      <c r="U582" s="24" t="str">
        <f t="shared" si="34"/>
        <v>NISSAN TD27 -T · ĐK96 (A) </v>
      </c>
    </row>
    <row r="583" ht="35" customHeight="1" spans="1:21">
      <c r="A583" s="51"/>
      <c r="B583" s="52" t="s">
        <v>501</v>
      </c>
      <c r="C583" s="53" t="s">
        <v>11111</v>
      </c>
      <c r="D583" s="52">
        <v>96</v>
      </c>
      <c r="E583" s="52" t="s">
        <v>8488</v>
      </c>
      <c r="F583" s="53" t="s">
        <v>9887</v>
      </c>
      <c r="G583" s="52" t="s">
        <v>10349</v>
      </c>
      <c r="H583" s="52">
        <v>35</v>
      </c>
      <c r="I583" s="52">
        <v>86</v>
      </c>
      <c r="J583" s="52" t="s">
        <v>10006</v>
      </c>
      <c r="K583" s="54"/>
      <c r="L583" s="52" t="s">
        <v>9654</v>
      </c>
      <c r="M583" s="55"/>
      <c r="N583" s="55"/>
      <c r="O583" s="55"/>
      <c r="P583" s="55"/>
      <c r="Q583" s="55"/>
      <c r="R583" s="52" t="s">
        <v>4803</v>
      </c>
      <c r="S583" s="27"/>
      <c r="T583" s="27"/>
      <c r="U583" s="24" t="str">
        <f t="shared" si="34"/>
        <v>NISSAN TD27-2 · ĐK96 (A) </v>
      </c>
    </row>
    <row r="584" ht="35" customHeight="1" spans="1:21">
      <c r="A584" s="51"/>
      <c r="B584" s="30" t="s">
        <v>501</v>
      </c>
      <c r="C584" s="27" t="s">
        <v>11112</v>
      </c>
      <c r="D584" s="30">
        <v>98</v>
      </c>
      <c r="E584" s="30" t="s">
        <v>8488</v>
      </c>
      <c r="F584" s="27" t="s">
        <v>9940</v>
      </c>
      <c r="G584" s="30" t="s">
        <v>11113</v>
      </c>
      <c r="H584" s="30">
        <v>43</v>
      </c>
      <c r="I584" s="30">
        <v>103</v>
      </c>
      <c r="J584" s="30" t="s">
        <v>11114</v>
      </c>
      <c r="K584" s="56"/>
      <c r="L584" s="30" t="s">
        <v>9654</v>
      </c>
      <c r="M584" s="29"/>
      <c r="N584" s="29"/>
      <c r="O584" s="29"/>
      <c r="P584" s="29"/>
      <c r="Q584" s="29"/>
      <c r="R584" s="30" t="s">
        <v>4803</v>
      </c>
      <c r="S584" s="27"/>
      <c r="T584" s="27"/>
      <c r="U584" s="24" t="str">
        <f t="shared" si="34"/>
        <v>NISSAN ED30 · ĐK98 (A) </v>
      </c>
    </row>
    <row r="585" ht="35" customHeight="1" spans="1:21">
      <c r="A585" s="51"/>
      <c r="B585" s="52" t="s">
        <v>501</v>
      </c>
      <c r="C585" s="53" t="s">
        <v>11115</v>
      </c>
      <c r="D585" s="52">
        <v>99.2</v>
      </c>
      <c r="E585" s="52"/>
      <c r="F585" s="53" t="s">
        <v>9850</v>
      </c>
      <c r="G585" s="52" t="s">
        <v>11116</v>
      </c>
      <c r="H585" s="52">
        <v>29</v>
      </c>
      <c r="I585" s="52">
        <v>70</v>
      </c>
      <c r="J585" s="52" t="s">
        <v>10006</v>
      </c>
      <c r="K585" s="54"/>
      <c r="L585" s="52" t="s">
        <v>9654</v>
      </c>
      <c r="M585" s="55"/>
      <c r="N585" s="55"/>
      <c r="O585" s="55"/>
      <c r="P585" s="55"/>
      <c r="Q585" s="55"/>
      <c r="R585" s="52" t="s">
        <v>4803</v>
      </c>
      <c r="S585" s="27"/>
      <c r="T585" s="27"/>
      <c r="U585" s="24" t="str">
        <f t="shared" si="34"/>
        <v>NISSAN QD32 · ĐK99.2  </v>
      </c>
    </row>
    <row r="586" ht="35" customHeight="1" spans="1:21">
      <c r="A586" s="51"/>
      <c r="B586" s="30" t="s">
        <v>501</v>
      </c>
      <c r="C586" s="27" t="s">
        <v>11117</v>
      </c>
      <c r="D586" s="30">
        <v>99.2</v>
      </c>
      <c r="E586" s="30" t="s">
        <v>9676</v>
      </c>
      <c r="F586" s="27" t="s">
        <v>9850</v>
      </c>
      <c r="G586" s="30" t="s">
        <v>11116</v>
      </c>
      <c r="H586" s="30">
        <v>28.6</v>
      </c>
      <c r="I586" s="30">
        <v>70</v>
      </c>
      <c r="J586" s="30" t="s">
        <v>10415</v>
      </c>
      <c r="K586" s="56"/>
      <c r="L586" s="30" t="s">
        <v>9654</v>
      </c>
      <c r="M586" s="29"/>
      <c r="N586" s="29"/>
      <c r="O586" s="29"/>
      <c r="P586" s="29"/>
      <c r="Q586" s="29"/>
      <c r="R586" s="30" t="s">
        <v>4803</v>
      </c>
      <c r="S586" s="27"/>
      <c r="T586" s="27"/>
      <c r="U586" s="24" t="str">
        <f t="shared" si="34"/>
        <v>NISSAN QD32/499 · ĐK99.2 (A)+(O) </v>
      </c>
    </row>
    <row r="587" ht="35" customHeight="1" spans="1:21">
      <c r="A587" s="51"/>
      <c r="B587" s="52" t="s">
        <v>501</v>
      </c>
      <c r="C587" s="53" t="s">
        <v>11118</v>
      </c>
      <c r="D587" s="52">
        <v>100</v>
      </c>
      <c r="E587" s="52" t="s">
        <v>8488</v>
      </c>
      <c r="F587" s="53" t="s">
        <v>9940</v>
      </c>
      <c r="G587" s="52" t="s">
        <v>11119</v>
      </c>
      <c r="H587" s="52">
        <v>42</v>
      </c>
      <c r="I587" s="52">
        <v>103</v>
      </c>
      <c r="J587" s="52" t="s">
        <v>11120</v>
      </c>
      <c r="K587" s="54"/>
      <c r="L587" s="52" t="s">
        <v>9654</v>
      </c>
      <c r="M587" s="55"/>
      <c r="N587" s="55"/>
      <c r="O587" s="55"/>
      <c r="P587" s="55"/>
      <c r="Q587" s="55"/>
      <c r="R587" s="52" t="s">
        <v>4803</v>
      </c>
      <c r="S587" s="27"/>
      <c r="T587" s="27"/>
      <c r="U587" s="24" t="str">
        <f t="shared" si="34"/>
        <v>NISSAN ED33 · ĐK100 (A) </v>
      </c>
    </row>
    <row r="588" ht="35" customHeight="1" spans="1:21">
      <c r="A588" s="51"/>
      <c r="B588" s="30" t="s">
        <v>501</v>
      </c>
      <c r="C588" s="27" t="s">
        <v>11121</v>
      </c>
      <c r="D588" s="30">
        <v>100</v>
      </c>
      <c r="E588" s="30" t="s">
        <v>8488</v>
      </c>
      <c r="F588" s="27" t="s">
        <v>11122</v>
      </c>
      <c r="G588" s="30" t="s">
        <v>11119</v>
      </c>
      <c r="H588" s="30">
        <v>42</v>
      </c>
      <c r="I588" s="30">
        <v>98</v>
      </c>
      <c r="J588" s="30" t="s">
        <v>9857</v>
      </c>
      <c r="K588" s="56"/>
      <c r="L588" s="30" t="s">
        <v>9654</v>
      </c>
      <c r="M588" s="29"/>
      <c r="N588" s="29"/>
      <c r="O588" s="29"/>
      <c r="P588" s="29"/>
      <c r="Q588" s="29"/>
      <c r="R588" s="30" t="s">
        <v>4803</v>
      </c>
      <c r="S588" s="27" t="s">
        <v>11123</v>
      </c>
      <c r="T588" s="27"/>
      <c r="U588" s="24" t="str">
        <f t="shared" si="34"/>
        <v>NISSAN FD33-NEW, ED33-NEW · ĐK100 (A) </v>
      </c>
    </row>
    <row r="589" ht="35" customHeight="1" spans="1:21">
      <c r="A589" s="51"/>
      <c r="B589" s="52" t="s">
        <v>501</v>
      </c>
      <c r="C589" s="53" t="s">
        <v>11124</v>
      </c>
      <c r="D589" s="52">
        <v>100</v>
      </c>
      <c r="E589" s="52" t="s">
        <v>8488</v>
      </c>
      <c r="F589" s="53" t="s">
        <v>11125</v>
      </c>
      <c r="G589" s="52" t="s">
        <v>11119</v>
      </c>
      <c r="H589" s="52">
        <v>42</v>
      </c>
      <c r="I589" s="52">
        <v>103</v>
      </c>
      <c r="J589" s="52" t="s">
        <v>10582</v>
      </c>
      <c r="K589" s="54"/>
      <c r="L589" s="52" t="s">
        <v>9654</v>
      </c>
      <c r="M589" s="55"/>
      <c r="N589" s="55"/>
      <c r="O589" s="55"/>
      <c r="P589" s="55"/>
      <c r="Q589" s="55"/>
      <c r="R589" s="52" t="s">
        <v>4803</v>
      </c>
      <c r="S589" s="27"/>
      <c r="T589" s="27"/>
      <c r="U589" s="24" t="str">
        <f t="shared" si="34"/>
        <v>NISSAN FD33-T · ĐK100 (A) </v>
      </c>
    </row>
    <row r="590" ht="35" customHeight="1" spans="1:21">
      <c r="A590" s="51"/>
      <c r="B590" s="30" t="s">
        <v>501</v>
      </c>
      <c r="C590" s="27" t="s">
        <v>11126</v>
      </c>
      <c r="D590" s="30">
        <v>100</v>
      </c>
      <c r="E590" s="30" t="s">
        <v>8488</v>
      </c>
      <c r="F590" s="27" t="s">
        <v>11127</v>
      </c>
      <c r="G590" s="30" t="s">
        <v>11119</v>
      </c>
      <c r="H590" s="30">
        <v>48.5</v>
      </c>
      <c r="I590" s="30">
        <v>109</v>
      </c>
      <c r="J590" s="30" t="s">
        <v>11114</v>
      </c>
      <c r="K590" s="56"/>
      <c r="L590" s="30" t="s">
        <v>9644</v>
      </c>
      <c r="M590" s="29"/>
      <c r="N590" s="29"/>
      <c r="O590" s="29"/>
      <c r="P590" s="29"/>
      <c r="Q590" s="29"/>
      <c r="R590" s="30" t="s">
        <v>4803</v>
      </c>
      <c r="S590" s="27"/>
      <c r="T590" s="27"/>
      <c r="U590" s="24" t="str">
        <f t="shared" si="34"/>
        <v>NISSAN FD6 · ĐK100 (A) </v>
      </c>
    </row>
    <row r="591" ht="35" customHeight="1" spans="1:21">
      <c r="A591" s="51"/>
      <c r="B591" s="52" t="s">
        <v>501</v>
      </c>
      <c r="C591" s="53" t="s">
        <v>11128</v>
      </c>
      <c r="D591" s="52">
        <v>100</v>
      </c>
      <c r="E591" s="52" t="s">
        <v>8488</v>
      </c>
      <c r="F591" s="53" t="s">
        <v>9701</v>
      </c>
      <c r="G591" s="52" t="s">
        <v>11119</v>
      </c>
      <c r="H591" s="52">
        <v>48.5</v>
      </c>
      <c r="I591" s="52">
        <v>109</v>
      </c>
      <c r="J591" s="52" t="s">
        <v>10582</v>
      </c>
      <c r="K591" s="54"/>
      <c r="L591" s="52" t="s">
        <v>9644</v>
      </c>
      <c r="M591" s="55"/>
      <c r="N591" s="55"/>
      <c r="O591" s="55"/>
      <c r="P591" s="55"/>
      <c r="Q591" s="55"/>
      <c r="R591" s="52" t="s">
        <v>4803</v>
      </c>
      <c r="S591" s="27"/>
      <c r="T591" s="27"/>
      <c r="U591" s="24" t="str">
        <f t="shared" si="34"/>
        <v>NISSAN FD6-NEW · ĐK100 (A) </v>
      </c>
    </row>
    <row r="592" ht="35" customHeight="1" spans="1:21">
      <c r="A592" s="51"/>
      <c r="B592" s="30" t="s">
        <v>501</v>
      </c>
      <c r="C592" s="27" t="s">
        <v>11129</v>
      </c>
      <c r="D592" s="30">
        <v>100</v>
      </c>
      <c r="E592" s="30" t="s">
        <v>8488</v>
      </c>
      <c r="F592" s="27" t="s">
        <v>11130</v>
      </c>
      <c r="G592" s="30" t="s">
        <v>11119</v>
      </c>
      <c r="H592" s="30">
        <v>48.5</v>
      </c>
      <c r="I592" s="30">
        <v>109</v>
      </c>
      <c r="J592" s="30" t="s">
        <v>10582</v>
      </c>
      <c r="K592" s="56"/>
      <c r="L592" s="30" t="s">
        <v>9644</v>
      </c>
      <c r="M592" s="29"/>
      <c r="N592" s="29"/>
      <c r="O592" s="29"/>
      <c r="P592" s="29"/>
      <c r="Q592" s="29"/>
      <c r="R592" s="30" t="s">
        <v>4803</v>
      </c>
      <c r="S592" s="27"/>
      <c r="T592" s="27"/>
      <c r="U592" s="24" t="str">
        <f t="shared" si="34"/>
        <v>NISSAN FD6-T · ĐK100 (A) </v>
      </c>
    </row>
    <row r="593" ht="35" customHeight="1" spans="1:21">
      <c r="A593" s="51"/>
      <c r="B593" s="52" t="s">
        <v>501</v>
      </c>
      <c r="C593" s="53" t="s">
        <v>11131</v>
      </c>
      <c r="D593" s="52">
        <v>102.5</v>
      </c>
      <c r="E593" s="52" t="s">
        <v>8488</v>
      </c>
      <c r="F593" s="53" t="s">
        <v>11132</v>
      </c>
      <c r="G593" s="52" t="s">
        <v>11119</v>
      </c>
      <c r="H593" s="52">
        <v>42</v>
      </c>
      <c r="I593" s="52">
        <v>98</v>
      </c>
      <c r="J593" s="52" t="s">
        <v>9857</v>
      </c>
      <c r="K593" s="54"/>
      <c r="L593" s="52" t="s">
        <v>9654</v>
      </c>
      <c r="M593" s="55"/>
      <c r="N593" s="55"/>
      <c r="O593" s="55"/>
      <c r="P593" s="55"/>
      <c r="Q593" s="55"/>
      <c r="R593" s="52" t="s">
        <v>4803</v>
      </c>
      <c r="S593" s="27"/>
      <c r="T593" s="27"/>
      <c r="U593" s="24" t="str">
        <f t="shared" si="34"/>
        <v>NISSAN FD35 · ĐK102.5 (A) </v>
      </c>
    </row>
    <row r="594" ht="35" customHeight="1" spans="1:21">
      <c r="A594" s="51"/>
      <c r="B594" s="30" t="s">
        <v>501</v>
      </c>
      <c r="C594" s="27" t="s">
        <v>11133</v>
      </c>
      <c r="D594" s="30">
        <v>108</v>
      </c>
      <c r="E594" s="30" t="s">
        <v>8488</v>
      </c>
      <c r="F594" s="27" t="s">
        <v>10333</v>
      </c>
      <c r="G594" s="30" t="s">
        <v>11134</v>
      </c>
      <c r="H594" s="30">
        <v>41</v>
      </c>
      <c r="I594" s="30">
        <v>87</v>
      </c>
      <c r="J594" s="30" t="s">
        <v>9723</v>
      </c>
      <c r="K594" s="56"/>
      <c r="L594" s="30" t="s">
        <v>9654</v>
      </c>
      <c r="M594" s="29"/>
      <c r="N594" s="29"/>
      <c r="O594" s="29"/>
      <c r="P594" s="29"/>
      <c r="Q594" s="29"/>
      <c r="R594" s="30" t="s">
        <v>4803</v>
      </c>
      <c r="S594" s="27"/>
      <c r="T594" s="27"/>
      <c r="U594" s="24" t="str">
        <f t="shared" si="34"/>
        <v>NISSAN FD42 · ĐK108 (A) </v>
      </c>
    </row>
    <row r="595" ht="35" customHeight="1" spans="1:21">
      <c r="A595" s="51"/>
      <c r="B595" s="52" t="s">
        <v>501</v>
      </c>
      <c r="C595" s="53" t="s">
        <v>11135</v>
      </c>
      <c r="D595" s="52">
        <v>108</v>
      </c>
      <c r="E595" s="52" t="s">
        <v>9676</v>
      </c>
      <c r="F595" s="53" t="s">
        <v>11136</v>
      </c>
      <c r="G595" s="52" t="s">
        <v>11134</v>
      </c>
      <c r="H595" s="52">
        <v>41</v>
      </c>
      <c r="I595" s="52">
        <v>87</v>
      </c>
      <c r="J595" s="52" t="s">
        <v>10415</v>
      </c>
      <c r="K595" s="54"/>
      <c r="L595" s="52" t="s">
        <v>9654</v>
      </c>
      <c r="M595" s="55"/>
      <c r="N595" s="55"/>
      <c r="O595" s="55"/>
      <c r="P595" s="55"/>
      <c r="Q595" s="55"/>
      <c r="R595" s="52" t="s">
        <v>4803</v>
      </c>
      <c r="S595" s="27"/>
      <c r="T595" s="27"/>
      <c r="U595" s="24" t="str">
        <f t="shared" si="34"/>
        <v>NISSAN FD46-NEW · ĐK108 (A)+(O) </v>
      </c>
    </row>
    <row r="596" ht="35" customHeight="1" spans="1:21">
      <c r="A596" s="51"/>
      <c r="B596" s="30" t="s">
        <v>501</v>
      </c>
      <c r="C596" s="27" t="s">
        <v>11137</v>
      </c>
      <c r="D596" s="30">
        <v>108</v>
      </c>
      <c r="E596" s="30" t="s">
        <v>9676</v>
      </c>
      <c r="F596" s="27" t="s">
        <v>10322</v>
      </c>
      <c r="G596" s="30" t="s">
        <v>11134</v>
      </c>
      <c r="H596" s="30">
        <v>41</v>
      </c>
      <c r="I596" s="30">
        <v>87</v>
      </c>
      <c r="J596" s="30" t="s">
        <v>9723</v>
      </c>
      <c r="K596" s="56"/>
      <c r="L596" s="30" t="s">
        <v>9654</v>
      </c>
      <c r="M596" s="29"/>
      <c r="N596" s="29"/>
      <c r="O596" s="29"/>
      <c r="P596" s="29"/>
      <c r="Q596" s="29"/>
      <c r="R596" s="30" t="s">
        <v>4803</v>
      </c>
      <c r="S596" s="27"/>
      <c r="T596" s="27"/>
      <c r="U596" s="24" t="str">
        <f t="shared" si="34"/>
        <v>NISSAN FD46-T · ĐK108 (A)+(O) </v>
      </c>
    </row>
    <row r="597" ht="35" customHeight="1" spans="1:21">
      <c r="A597" s="51"/>
      <c r="B597" s="52" t="s">
        <v>501</v>
      </c>
      <c r="C597" s="53" t="s">
        <v>3822</v>
      </c>
      <c r="D597" s="52">
        <v>108</v>
      </c>
      <c r="E597" s="52" t="s">
        <v>8488</v>
      </c>
      <c r="F597" s="53" t="s">
        <v>11138</v>
      </c>
      <c r="G597" s="52" t="s">
        <v>11134</v>
      </c>
      <c r="H597" s="52">
        <v>47.5</v>
      </c>
      <c r="I597" s="52">
        <v>103.5</v>
      </c>
      <c r="J597" s="52" t="s">
        <v>10602</v>
      </c>
      <c r="K597" s="54"/>
      <c r="L597" s="52" t="s">
        <v>9644</v>
      </c>
      <c r="M597" s="55"/>
      <c r="N597" s="55"/>
      <c r="O597" s="55"/>
      <c r="P597" s="55"/>
      <c r="Q597" s="55"/>
      <c r="R597" s="52" t="s">
        <v>4803</v>
      </c>
      <c r="S597" s="27"/>
      <c r="T597" s="27"/>
      <c r="U597" s="24" t="str">
        <f t="shared" si="34"/>
        <v>NISSAN FE6 · ĐK108 (A) </v>
      </c>
    </row>
    <row r="598" ht="35" customHeight="1" spans="1:21">
      <c r="A598" s="51"/>
      <c r="B598" s="30" t="s">
        <v>501</v>
      </c>
      <c r="C598" s="27" t="s">
        <v>11139</v>
      </c>
      <c r="D598" s="30">
        <v>108</v>
      </c>
      <c r="E598" s="30" t="s">
        <v>8488</v>
      </c>
      <c r="F598" s="27" t="s">
        <v>11140</v>
      </c>
      <c r="G598" s="30" t="s">
        <v>11141</v>
      </c>
      <c r="H598" s="30">
        <v>47.5</v>
      </c>
      <c r="I598" s="30">
        <v>103.5</v>
      </c>
      <c r="J598" s="30" t="s">
        <v>10415</v>
      </c>
      <c r="K598" s="56"/>
      <c r="L598" s="30" t="s">
        <v>9644</v>
      </c>
      <c r="M598" s="29"/>
      <c r="N598" s="29"/>
      <c r="O598" s="29"/>
      <c r="P598" s="29"/>
      <c r="Q598" s="29"/>
      <c r="R598" s="30" t="s">
        <v>4803</v>
      </c>
      <c r="S598" s="27" t="s">
        <v>11142</v>
      </c>
      <c r="T598" s="27"/>
      <c r="U598" s="24" t="str">
        <f t="shared" si="34"/>
        <v>NISSAN FE6-II · ĐK108 (A) </v>
      </c>
    </row>
    <row r="599" ht="35" customHeight="1" spans="1:21">
      <c r="A599" s="51"/>
      <c r="B599" s="52" t="s">
        <v>501</v>
      </c>
      <c r="C599" s="53" t="s">
        <v>11143</v>
      </c>
      <c r="D599" s="52">
        <v>108</v>
      </c>
      <c r="E599" s="52" t="s">
        <v>8488</v>
      </c>
      <c r="F599" s="53" t="s">
        <v>11144</v>
      </c>
      <c r="G599" s="52" t="s">
        <v>11141</v>
      </c>
      <c r="H599" s="52">
        <v>47.5</v>
      </c>
      <c r="I599" s="52">
        <v>103.5</v>
      </c>
      <c r="J599" s="52" t="s">
        <v>10503</v>
      </c>
      <c r="K599" s="54"/>
      <c r="L599" s="52" t="s">
        <v>9644</v>
      </c>
      <c r="M599" s="55"/>
      <c r="N599" s="55"/>
      <c r="O599" s="55"/>
      <c r="P599" s="55"/>
      <c r="Q599" s="55"/>
      <c r="R599" s="52" t="s">
        <v>4803</v>
      </c>
      <c r="S599" s="27"/>
      <c r="T599" s="27"/>
      <c r="U599" s="24" t="str">
        <f t="shared" si="34"/>
        <v>NISSAN FE6-III · ĐK108 (A) </v>
      </c>
    </row>
    <row r="600" ht="35" customHeight="1" spans="1:21">
      <c r="A600" s="51"/>
      <c r="B600" s="30" t="s">
        <v>501</v>
      </c>
      <c r="C600" s="27" t="s">
        <v>11145</v>
      </c>
      <c r="D600" s="30">
        <v>108</v>
      </c>
      <c r="E600" s="30" t="s">
        <v>8488</v>
      </c>
      <c r="F600" s="27" t="s">
        <v>11146</v>
      </c>
      <c r="G600" s="30" t="s">
        <v>11134</v>
      </c>
      <c r="H600" s="30">
        <v>47.5</v>
      </c>
      <c r="I600" s="30">
        <v>103.5</v>
      </c>
      <c r="J600" s="30" t="s">
        <v>10503</v>
      </c>
      <c r="K600" s="56"/>
      <c r="L600" s="30" t="s">
        <v>9644</v>
      </c>
      <c r="M600" s="29"/>
      <c r="N600" s="29"/>
      <c r="O600" s="29"/>
      <c r="P600" s="29"/>
      <c r="Q600" s="29"/>
      <c r="R600" s="30" t="s">
        <v>4803</v>
      </c>
      <c r="S600" s="27"/>
      <c r="T600" s="27"/>
      <c r="U600" s="24" t="str">
        <f t="shared" si="34"/>
        <v>NISSAN FE6-T · ĐK108 (A) </v>
      </c>
    </row>
    <row r="601" ht="35" customHeight="1" spans="1:21">
      <c r="A601" s="51"/>
      <c r="B601" s="52" t="s">
        <v>501</v>
      </c>
      <c r="C601" s="53" t="s">
        <v>11147</v>
      </c>
      <c r="D601" s="52">
        <v>108</v>
      </c>
      <c r="E601" s="52" t="s">
        <v>8488</v>
      </c>
      <c r="F601" s="53" t="s">
        <v>11148</v>
      </c>
      <c r="G601" s="52" t="s">
        <v>11141</v>
      </c>
      <c r="H601" s="52">
        <v>47.5</v>
      </c>
      <c r="I601" s="52">
        <v>103.5</v>
      </c>
      <c r="J601" s="52" t="s">
        <v>10602</v>
      </c>
      <c r="K601" s="54"/>
      <c r="L601" s="52" t="s">
        <v>9644</v>
      </c>
      <c r="M601" s="55"/>
      <c r="N601" s="55"/>
      <c r="O601" s="55"/>
      <c r="P601" s="55"/>
      <c r="Q601" s="55"/>
      <c r="R601" s="52" t="s">
        <v>4803</v>
      </c>
      <c r="S601" s="27"/>
      <c r="T601" s="27"/>
      <c r="U601" s="24" t="str">
        <f t="shared" si="34"/>
        <v>NISSAN FE6-TB · ĐK108 (A) </v>
      </c>
    </row>
    <row r="602" ht="35" customHeight="1" spans="1:21">
      <c r="A602" s="51"/>
      <c r="B602" s="30" t="s">
        <v>501</v>
      </c>
      <c r="C602" s="27" t="s">
        <v>11149</v>
      </c>
      <c r="D602" s="30">
        <v>110</v>
      </c>
      <c r="E602" s="30" t="s">
        <v>8488</v>
      </c>
      <c r="F602" s="27" t="s">
        <v>11150</v>
      </c>
      <c r="G602" s="30" t="s">
        <v>11151</v>
      </c>
      <c r="H602" s="30">
        <v>50</v>
      </c>
      <c r="I602" s="30">
        <v>113</v>
      </c>
      <c r="J602" s="30" t="s">
        <v>11152</v>
      </c>
      <c r="K602" s="56"/>
      <c r="L602" s="30" t="s">
        <v>9644</v>
      </c>
      <c r="M602" s="29"/>
      <c r="N602" s="29"/>
      <c r="O602" s="29"/>
      <c r="P602" s="29"/>
      <c r="Q602" s="29"/>
      <c r="R602" s="30" t="s">
        <v>4803</v>
      </c>
      <c r="S602" s="27"/>
      <c r="T602" s="27"/>
      <c r="U602" s="24" t="str">
        <f t="shared" si="34"/>
        <v>NISSAN ND6T · ĐK110 (A) </v>
      </c>
    </row>
    <row r="603" ht="35" customHeight="1" spans="1:21">
      <c r="A603" s="51"/>
      <c r="B603" s="52" t="s">
        <v>501</v>
      </c>
      <c r="C603" s="53" t="s">
        <v>11153</v>
      </c>
      <c r="D603" s="52">
        <v>110</v>
      </c>
      <c r="E603" s="52" t="s">
        <v>8488</v>
      </c>
      <c r="F603" s="53" t="s">
        <v>11154</v>
      </c>
      <c r="G603" s="52" t="s">
        <v>11151</v>
      </c>
      <c r="H603" s="52">
        <v>50</v>
      </c>
      <c r="I603" s="52">
        <v>110</v>
      </c>
      <c r="J603" s="52" t="s">
        <v>10142</v>
      </c>
      <c r="K603" s="54"/>
      <c r="L603" s="52" t="s">
        <v>9644</v>
      </c>
      <c r="M603" s="55"/>
      <c r="N603" s="55"/>
      <c r="O603" s="55"/>
      <c r="P603" s="55"/>
      <c r="Q603" s="55"/>
      <c r="R603" s="52" t="s">
        <v>4803</v>
      </c>
      <c r="S603" s="27" t="s">
        <v>11155</v>
      </c>
      <c r="T603" s="27"/>
      <c r="U603" s="24" t="str">
        <f t="shared" si="34"/>
        <v>NISSAN NE6T · ĐK110 (A) </v>
      </c>
    </row>
    <row r="604" ht="35" customHeight="1" spans="1:21">
      <c r="A604" s="51"/>
      <c r="B604" s="30" t="s">
        <v>501</v>
      </c>
      <c r="C604" s="27" t="s">
        <v>11156</v>
      </c>
      <c r="D604" s="30">
        <v>110</v>
      </c>
      <c r="E604" s="30" t="s">
        <v>8488</v>
      </c>
      <c r="F604" s="27" t="s">
        <v>11157</v>
      </c>
      <c r="G604" s="30" t="s">
        <v>10731</v>
      </c>
      <c r="H604" s="30">
        <v>49</v>
      </c>
      <c r="I604" s="30">
        <v>110</v>
      </c>
      <c r="J604" s="30" t="s">
        <v>10142</v>
      </c>
      <c r="K604" s="56"/>
      <c r="L604" s="30" t="s">
        <v>9644</v>
      </c>
      <c r="M604" s="29"/>
      <c r="N604" s="29"/>
      <c r="O604" s="29"/>
      <c r="P604" s="29"/>
      <c r="Q604" s="29"/>
      <c r="R604" s="30" t="s">
        <v>4803</v>
      </c>
      <c r="S604" s="27"/>
      <c r="T604" s="27"/>
      <c r="U604" s="24" t="str">
        <f t="shared" si="34"/>
        <v>NISSAN NE6TA · ĐK110 (A) </v>
      </c>
    </row>
    <row r="605" ht="35" customHeight="1" spans="1:21">
      <c r="A605" s="51"/>
      <c r="B605" s="52" t="s">
        <v>501</v>
      </c>
      <c r="C605" s="53" t="s">
        <v>11158</v>
      </c>
      <c r="D605" s="52">
        <v>120</v>
      </c>
      <c r="E605" s="52" t="s">
        <v>9676</v>
      </c>
      <c r="F605" s="53" t="s">
        <v>10431</v>
      </c>
      <c r="G605" s="52" t="s">
        <v>11159</v>
      </c>
      <c r="H605" s="52">
        <v>49</v>
      </c>
      <c r="I605" s="52">
        <v>116</v>
      </c>
      <c r="J605" s="52" t="s">
        <v>10142</v>
      </c>
      <c r="K605" s="54"/>
      <c r="L605" s="52" t="s">
        <v>9644</v>
      </c>
      <c r="M605" s="55"/>
      <c r="N605" s="55"/>
      <c r="O605" s="55"/>
      <c r="P605" s="55"/>
      <c r="Q605" s="55"/>
      <c r="R605" s="52" t="s">
        <v>4803</v>
      </c>
      <c r="S605" s="27"/>
      <c r="T605" s="27"/>
      <c r="U605" s="24" t="str">
        <f t="shared" si="34"/>
        <v>NISSAN NF6TA · ĐK120 (A)+(O) </v>
      </c>
    </row>
    <row r="606" ht="35" customHeight="1" spans="1:21">
      <c r="A606" s="51"/>
      <c r="B606" s="30" t="s">
        <v>501</v>
      </c>
      <c r="C606" s="27" t="s">
        <v>11160</v>
      </c>
      <c r="D606" s="30">
        <v>125</v>
      </c>
      <c r="E606" s="30" t="s">
        <v>8488</v>
      </c>
      <c r="F606" s="27" t="s">
        <v>11161</v>
      </c>
      <c r="G606" s="30" t="s">
        <v>11162</v>
      </c>
      <c r="H606" s="30">
        <v>44.5</v>
      </c>
      <c r="I606" s="30">
        <v>105</v>
      </c>
      <c r="J606" s="30" t="s">
        <v>10415</v>
      </c>
      <c r="K606" s="56"/>
      <c r="L606" s="30" t="s">
        <v>9644</v>
      </c>
      <c r="M606" s="29"/>
      <c r="N606" s="29"/>
      <c r="O606" s="29"/>
      <c r="P606" s="29"/>
      <c r="Q606" s="29"/>
      <c r="R606" s="30" t="s">
        <v>4803</v>
      </c>
      <c r="S606" s="27" t="s">
        <v>11163</v>
      </c>
      <c r="T606" s="27"/>
      <c r="U606" s="24" t="str">
        <f t="shared" si="34"/>
        <v>NISSAN MD92 · ĐK125 (A) </v>
      </c>
    </row>
    <row r="607" ht="35" customHeight="1" spans="1:21">
      <c r="A607" s="51"/>
      <c r="B607" s="52" t="s">
        <v>501</v>
      </c>
      <c r="C607" s="53" t="s">
        <v>11164</v>
      </c>
      <c r="D607" s="52">
        <v>125</v>
      </c>
      <c r="E607" s="52" t="s">
        <v>8488</v>
      </c>
      <c r="F607" s="53" t="s">
        <v>11025</v>
      </c>
      <c r="G607" s="52" t="s">
        <v>11162</v>
      </c>
      <c r="H607" s="52">
        <v>44.5</v>
      </c>
      <c r="I607" s="52">
        <v>105</v>
      </c>
      <c r="J607" s="52" t="s">
        <v>10415</v>
      </c>
      <c r="K607" s="54"/>
      <c r="L607" s="52" t="s">
        <v>9644</v>
      </c>
      <c r="M607" s="55"/>
      <c r="N607" s="55"/>
      <c r="O607" s="55"/>
      <c r="P607" s="55"/>
      <c r="Q607" s="55"/>
      <c r="R607" s="52" t="s">
        <v>4803</v>
      </c>
      <c r="S607" s="27"/>
      <c r="T607" s="27"/>
      <c r="U607" s="24" t="str">
        <f t="shared" si="34"/>
        <v>NISSAN MD92-OLD · ĐK125 (A) </v>
      </c>
    </row>
    <row r="608" ht="35" customHeight="1" spans="1:21">
      <c r="A608" s="51"/>
      <c r="B608" s="30" t="s">
        <v>501</v>
      </c>
      <c r="C608" s="27" t="s">
        <v>11165</v>
      </c>
      <c r="D608" s="30">
        <v>125</v>
      </c>
      <c r="E608" s="30" t="s">
        <v>9676</v>
      </c>
      <c r="F608" s="27" t="s">
        <v>11166</v>
      </c>
      <c r="G608" s="30" t="s">
        <v>11167</v>
      </c>
      <c r="H608" s="30">
        <v>42</v>
      </c>
      <c r="I608" s="30">
        <v>100</v>
      </c>
      <c r="J608" s="30" t="s">
        <v>10415</v>
      </c>
      <c r="K608" s="56"/>
      <c r="L608" s="30" t="s">
        <v>9644</v>
      </c>
      <c r="M608" s="29"/>
      <c r="N608" s="29"/>
      <c r="O608" s="29"/>
      <c r="P608" s="29"/>
      <c r="Q608" s="29"/>
      <c r="R608" s="30" t="s">
        <v>4803</v>
      </c>
      <c r="S608" s="27"/>
      <c r="T608" s="27"/>
      <c r="U608" s="24" t="str">
        <f t="shared" si="34"/>
        <v>NISSAN MD92-TCI · ĐK125 (A)+(O) </v>
      </c>
    </row>
    <row r="609" ht="35" customHeight="1" spans="1:21">
      <c r="A609" s="51"/>
      <c r="B609" s="52" t="s">
        <v>501</v>
      </c>
      <c r="C609" s="53" t="s">
        <v>11168</v>
      </c>
      <c r="D609" s="52">
        <v>125</v>
      </c>
      <c r="E609" s="52" t="s">
        <v>8488</v>
      </c>
      <c r="F609" s="53" t="s">
        <v>11169</v>
      </c>
      <c r="G609" s="52" t="s">
        <v>11170</v>
      </c>
      <c r="H609" s="52">
        <v>59</v>
      </c>
      <c r="I609" s="52">
        <v>132</v>
      </c>
      <c r="J609" s="52" t="s">
        <v>11171</v>
      </c>
      <c r="K609" s="54"/>
      <c r="L609" s="52" t="s">
        <v>9644</v>
      </c>
      <c r="M609" s="55"/>
      <c r="N609" s="55"/>
      <c r="O609" s="55"/>
      <c r="P609" s="55"/>
      <c r="Q609" s="55"/>
      <c r="R609" s="52" t="s">
        <v>4803</v>
      </c>
      <c r="S609" s="27" t="s">
        <v>11172</v>
      </c>
      <c r="T609" s="27"/>
      <c r="U609" s="24" t="str">
        <f t="shared" si="34"/>
        <v>NISSAN PD6 · ĐK125 (A) </v>
      </c>
    </row>
    <row r="610" ht="35" customHeight="1" spans="1:21">
      <c r="A610" s="51"/>
      <c r="B610" s="30" t="s">
        <v>501</v>
      </c>
      <c r="C610" s="27" t="s">
        <v>11173</v>
      </c>
      <c r="D610" s="30">
        <v>125</v>
      </c>
      <c r="E610" s="30" t="s">
        <v>8488</v>
      </c>
      <c r="F610" s="27" t="s">
        <v>11174</v>
      </c>
      <c r="G610" s="30" t="s">
        <v>11170</v>
      </c>
      <c r="H610" s="30">
        <v>59</v>
      </c>
      <c r="I610" s="30">
        <v>132</v>
      </c>
      <c r="J610" s="30" t="s">
        <v>11175</v>
      </c>
      <c r="K610" s="56"/>
      <c r="L610" s="30" t="s">
        <v>9644</v>
      </c>
      <c r="M610" s="29"/>
      <c r="N610" s="29"/>
      <c r="O610" s="29"/>
      <c r="P610" s="29"/>
      <c r="Q610" s="29"/>
      <c r="R610" s="30" t="s">
        <v>4803</v>
      </c>
      <c r="S610" s="27"/>
      <c r="T610" s="27"/>
      <c r="U610" s="24" t="str">
        <f t="shared" si="34"/>
        <v>NISSAN PD6T · ĐK125 (A) </v>
      </c>
    </row>
    <row r="611" ht="35" customHeight="1" spans="1:21">
      <c r="A611" s="51"/>
      <c r="B611" s="52" t="s">
        <v>501</v>
      </c>
      <c r="C611" s="53" t="s">
        <v>11176</v>
      </c>
      <c r="D611" s="52">
        <v>133</v>
      </c>
      <c r="E611" s="52" t="s">
        <v>8488</v>
      </c>
      <c r="F611" s="53" t="s">
        <v>11177</v>
      </c>
      <c r="G611" s="52" t="s">
        <v>11178</v>
      </c>
      <c r="H611" s="52">
        <v>59</v>
      </c>
      <c r="I611" s="52">
        <v>132</v>
      </c>
      <c r="J611" s="52" t="s">
        <v>11179</v>
      </c>
      <c r="K611" s="54"/>
      <c r="L611" s="52" t="s">
        <v>9644</v>
      </c>
      <c r="M611" s="55"/>
      <c r="N611" s="55"/>
      <c r="O611" s="55"/>
      <c r="P611" s="55"/>
      <c r="Q611" s="55"/>
      <c r="R611" s="52" t="s">
        <v>4803</v>
      </c>
      <c r="S611" s="27"/>
      <c r="T611" s="27"/>
      <c r="U611" s="24" t="str">
        <f t="shared" si="34"/>
        <v>NISSAN PE6 · ĐK133 (A) </v>
      </c>
    </row>
    <row r="612" ht="35" customHeight="1" spans="1:21">
      <c r="A612" s="51"/>
      <c r="B612" s="30" t="s">
        <v>501</v>
      </c>
      <c r="C612" s="27" t="s">
        <v>11180</v>
      </c>
      <c r="D612" s="30">
        <v>133</v>
      </c>
      <c r="E612" s="30" t="s">
        <v>8488</v>
      </c>
      <c r="F612" s="27" t="s">
        <v>11181</v>
      </c>
      <c r="G612" s="30" t="s">
        <v>11178</v>
      </c>
      <c r="H612" s="30">
        <v>59</v>
      </c>
      <c r="I612" s="30">
        <v>132</v>
      </c>
      <c r="J612" s="30" t="s">
        <v>11182</v>
      </c>
      <c r="K612" s="56"/>
      <c r="L612" s="30" t="s">
        <v>9644</v>
      </c>
      <c r="M612" s="29"/>
      <c r="N612" s="29"/>
      <c r="O612" s="29"/>
      <c r="P612" s="29"/>
      <c r="Q612" s="29"/>
      <c r="R612" s="30" t="s">
        <v>4803</v>
      </c>
      <c r="S612" s="27"/>
      <c r="T612" s="27"/>
      <c r="U612" s="24" t="str">
        <f t="shared" si="34"/>
        <v>NISSAN PE6-T · ĐK133 (A) </v>
      </c>
    </row>
    <row r="613" ht="35" customHeight="1" spans="1:21">
      <c r="A613" s="51"/>
      <c r="B613" s="52" t="s">
        <v>501</v>
      </c>
      <c r="C613" s="53" t="s">
        <v>11183</v>
      </c>
      <c r="D613" s="52">
        <v>133</v>
      </c>
      <c r="E613" s="52" t="s">
        <v>8488</v>
      </c>
      <c r="F613" s="53" t="s">
        <v>11181</v>
      </c>
      <c r="G613" s="52" t="s">
        <v>11178</v>
      </c>
      <c r="H613" s="52">
        <v>59</v>
      </c>
      <c r="I613" s="52">
        <v>132</v>
      </c>
      <c r="J613" s="52" t="s">
        <v>10142</v>
      </c>
      <c r="K613" s="54"/>
      <c r="L613" s="52" t="s">
        <v>9644</v>
      </c>
      <c r="M613" s="55"/>
      <c r="N613" s="55"/>
      <c r="O613" s="55"/>
      <c r="P613" s="55"/>
      <c r="Q613" s="55"/>
      <c r="R613" s="52" t="s">
        <v>4803</v>
      </c>
      <c r="S613" s="27"/>
      <c r="T613" s="27"/>
      <c r="U613" s="24" t="str">
        <f t="shared" si="34"/>
        <v>NISSAN PE6T-NEW · ĐK133 (A) </v>
      </c>
    </row>
    <row r="614" ht="35" customHeight="1" spans="1:21">
      <c r="A614" s="51"/>
      <c r="B614" s="30" t="s">
        <v>501</v>
      </c>
      <c r="C614" s="27" t="s">
        <v>11184</v>
      </c>
      <c r="D614" s="30">
        <v>133</v>
      </c>
      <c r="E614" s="30" t="s">
        <v>9676</v>
      </c>
      <c r="F614" s="27" t="s">
        <v>11185</v>
      </c>
      <c r="G614" s="30" t="s">
        <v>10815</v>
      </c>
      <c r="H614" s="30">
        <v>61</v>
      </c>
      <c r="I614" s="30">
        <v>136</v>
      </c>
      <c r="J614" s="30" t="s">
        <v>11186</v>
      </c>
      <c r="K614" s="56"/>
      <c r="L614" s="30" t="s">
        <v>9644</v>
      </c>
      <c r="M614" s="29"/>
      <c r="N614" s="29"/>
      <c r="O614" s="29"/>
      <c r="P614" s="29"/>
      <c r="Q614" s="29"/>
      <c r="R614" s="30" t="s">
        <v>4803</v>
      </c>
      <c r="S614" s="27"/>
      <c r="T614" s="27"/>
      <c r="U614" s="24" t="str">
        <f t="shared" si="34"/>
        <v>NISSAN PF6T · ĐK133 (A)+(O) </v>
      </c>
    </row>
    <row r="615" ht="35" customHeight="1" spans="1:21">
      <c r="A615" s="51"/>
      <c r="B615" s="52" t="s">
        <v>501</v>
      </c>
      <c r="C615" s="53" t="s">
        <v>11187</v>
      </c>
      <c r="D615" s="52">
        <v>133</v>
      </c>
      <c r="E615" s="52" t="s">
        <v>9676</v>
      </c>
      <c r="F615" s="53" t="s">
        <v>11188</v>
      </c>
      <c r="G615" s="52" t="s">
        <v>10815</v>
      </c>
      <c r="H615" s="52">
        <v>61</v>
      </c>
      <c r="I615" s="52">
        <v>136</v>
      </c>
      <c r="J615" s="52" t="s">
        <v>11186</v>
      </c>
      <c r="K615" s="54"/>
      <c r="L615" s="52" t="s">
        <v>9644</v>
      </c>
      <c r="M615" s="55"/>
      <c r="N615" s="55"/>
      <c r="O615" s="55"/>
      <c r="P615" s="55"/>
      <c r="Q615" s="55"/>
      <c r="R615" s="52" t="s">
        <v>4803</v>
      </c>
      <c r="S615" s="27"/>
      <c r="T615" s="27"/>
      <c r="U615" s="24" t="str">
        <f t="shared" si="34"/>
        <v>NISSAN PF6T-NEW · ĐK133 (A)+(O) </v>
      </c>
    </row>
    <row r="616" ht="35" customHeight="1" spans="1:21">
      <c r="A616" s="51"/>
      <c r="B616" s="30" t="s">
        <v>501</v>
      </c>
      <c r="C616" s="27" t="s">
        <v>11189</v>
      </c>
      <c r="D616" s="30">
        <v>133</v>
      </c>
      <c r="E616" s="30" t="s">
        <v>9676</v>
      </c>
      <c r="F616" s="27" t="s">
        <v>11190</v>
      </c>
      <c r="G616" s="30" t="s">
        <v>10815</v>
      </c>
      <c r="H616" s="30">
        <v>61</v>
      </c>
      <c r="I616" s="30">
        <v>136</v>
      </c>
      <c r="J616" s="30" t="s">
        <v>11186</v>
      </c>
      <c r="K616" s="56"/>
      <c r="L616" s="30" t="s">
        <v>9644</v>
      </c>
      <c r="M616" s="29"/>
      <c r="N616" s="29"/>
      <c r="O616" s="29"/>
      <c r="P616" s="29"/>
      <c r="Q616" s="29"/>
      <c r="R616" s="30" t="s">
        <v>4803</v>
      </c>
      <c r="S616" s="27"/>
      <c r="T616" s="27"/>
      <c r="U616" s="24" t="str">
        <f t="shared" si="34"/>
        <v>NISSAN PF6TA · ĐK133 (A)+(O) </v>
      </c>
    </row>
    <row r="617" ht="35" customHeight="1" spans="1:21">
      <c r="A617" s="51"/>
      <c r="B617" s="52" t="s">
        <v>501</v>
      </c>
      <c r="C617" s="53" t="s">
        <v>11191</v>
      </c>
      <c r="D617" s="52">
        <v>133</v>
      </c>
      <c r="E617" s="52" t="s">
        <v>8488</v>
      </c>
      <c r="F617" s="53" t="s">
        <v>11181</v>
      </c>
      <c r="G617" s="52" t="s">
        <v>10815</v>
      </c>
      <c r="H617" s="52">
        <v>61</v>
      </c>
      <c r="I617" s="52">
        <v>136</v>
      </c>
      <c r="J617" s="52" t="s">
        <v>11186</v>
      </c>
      <c r="K617" s="54"/>
      <c r="L617" s="52" t="s">
        <v>9644</v>
      </c>
      <c r="M617" s="55"/>
      <c r="N617" s="55"/>
      <c r="O617" s="55"/>
      <c r="P617" s="55"/>
      <c r="Q617" s="55"/>
      <c r="R617" s="52" t="s">
        <v>4803</v>
      </c>
      <c r="S617" s="27"/>
      <c r="T617" s="27"/>
      <c r="U617" s="24" t="str">
        <f t="shared" si="34"/>
        <v>NISSAN PF6TE · ĐK133 (A) </v>
      </c>
    </row>
    <row r="618" ht="35" customHeight="1" spans="1:21">
      <c r="A618" s="51"/>
      <c r="B618" s="30" t="s">
        <v>501</v>
      </c>
      <c r="C618" s="27" t="s">
        <v>11192</v>
      </c>
      <c r="D618" s="30">
        <v>135</v>
      </c>
      <c r="E618" s="30" t="s">
        <v>8488</v>
      </c>
      <c r="F618" s="27" t="s">
        <v>11193</v>
      </c>
      <c r="G618" s="30" t="s">
        <v>11178</v>
      </c>
      <c r="H618" s="30">
        <v>59</v>
      </c>
      <c r="I618" s="30">
        <v>137</v>
      </c>
      <c r="J618" s="30" t="s">
        <v>11194</v>
      </c>
      <c r="K618" s="56"/>
      <c r="L618" s="30" t="s">
        <v>24</v>
      </c>
      <c r="M618" s="29"/>
      <c r="N618" s="29"/>
      <c r="O618" s="29"/>
      <c r="P618" s="29"/>
      <c r="Q618" s="29"/>
      <c r="R618" s="30" t="s">
        <v>4803</v>
      </c>
      <c r="S618" s="27"/>
      <c r="T618" s="27"/>
      <c r="U618" s="24" t="str">
        <f t="shared" si="34"/>
        <v>NISSAN RD10 · ĐK135 (A) </v>
      </c>
    </row>
    <row r="619" ht="35" customHeight="1" spans="1:21">
      <c r="A619" s="51"/>
      <c r="B619" s="52" t="s">
        <v>501</v>
      </c>
      <c r="C619" s="53" t="s">
        <v>11192</v>
      </c>
      <c r="D619" s="52">
        <v>135</v>
      </c>
      <c r="E619" s="52" t="s">
        <v>8488</v>
      </c>
      <c r="F619" s="53"/>
      <c r="G619" s="52"/>
      <c r="H619" s="52"/>
      <c r="I619" s="52"/>
      <c r="J619" s="52" t="s">
        <v>11195</v>
      </c>
      <c r="K619" s="54"/>
      <c r="L619" s="52" t="s">
        <v>24</v>
      </c>
      <c r="M619" s="55"/>
      <c r="N619" s="55"/>
      <c r="O619" s="55"/>
      <c r="P619" s="55"/>
      <c r="Q619" s="55"/>
      <c r="R619" s="52" t="s">
        <v>4803</v>
      </c>
      <c r="S619" s="27"/>
      <c r="T619" s="27"/>
      <c r="U619" s="24" t="str">
        <f t="shared" si="34"/>
        <v>NISSAN RD10 · ĐK135 (A) </v>
      </c>
    </row>
    <row r="620" ht="35" customHeight="1" spans="1:21">
      <c r="A620" s="51"/>
      <c r="B620" s="30" t="s">
        <v>501</v>
      </c>
      <c r="C620" s="27" t="s">
        <v>11192</v>
      </c>
      <c r="D620" s="30">
        <v>135</v>
      </c>
      <c r="E620" s="30" t="s">
        <v>8488</v>
      </c>
      <c r="F620" s="27"/>
      <c r="G620" s="30"/>
      <c r="H620" s="30"/>
      <c r="I620" s="30"/>
      <c r="J620" s="30" t="s">
        <v>11196</v>
      </c>
      <c r="K620" s="56"/>
      <c r="L620" s="30" t="s">
        <v>24</v>
      </c>
      <c r="M620" s="29"/>
      <c r="N620" s="29"/>
      <c r="O620" s="29"/>
      <c r="P620" s="29"/>
      <c r="Q620" s="29"/>
      <c r="R620" s="30" t="s">
        <v>4803</v>
      </c>
      <c r="S620" s="27"/>
      <c r="T620" s="27"/>
      <c r="U620" s="24" t="str">
        <f t="shared" si="34"/>
        <v>NISSAN RD10 · ĐK135 (A) </v>
      </c>
    </row>
    <row r="621" ht="35" customHeight="1" spans="1:21">
      <c r="A621" s="51"/>
      <c r="B621" s="52" t="s">
        <v>501</v>
      </c>
      <c r="C621" s="53" t="s">
        <v>11197</v>
      </c>
      <c r="D621" s="52">
        <v>135</v>
      </c>
      <c r="E621" s="52" t="s">
        <v>8488</v>
      </c>
      <c r="F621" s="53" t="s">
        <v>11193</v>
      </c>
      <c r="G621" s="52" t="s">
        <v>11178</v>
      </c>
      <c r="H621" s="52">
        <v>59</v>
      </c>
      <c r="I621" s="52">
        <v>137</v>
      </c>
      <c r="J621" s="52" t="s">
        <v>11194</v>
      </c>
      <c r="K621" s="54"/>
      <c r="L621" s="52" t="s">
        <v>9820</v>
      </c>
      <c r="M621" s="55"/>
      <c r="N621" s="55"/>
      <c r="O621" s="55"/>
      <c r="P621" s="55"/>
      <c r="Q621" s="55"/>
      <c r="R621" s="52" t="s">
        <v>4803</v>
      </c>
      <c r="S621" s="27"/>
      <c r="T621" s="27"/>
      <c r="U621" s="24" t="str">
        <f t="shared" si="34"/>
        <v>NISSAN RD8 · ĐK135 (A) </v>
      </c>
    </row>
    <row r="622" ht="35" customHeight="1" spans="1:21">
      <c r="A622" s="51"/>
      <c r="B622" s="30" t="s">
        <v>501</v>
      </c>
      <c r="C622" s="27" t="s">
        <v>11198</v>
      </c>
      <c r="D622" s="30">
        <v>135</v>
      </c>
      <c r="E622" s="30" t="s">
        <v>8488</v>
      </c>
      <c r="F622" s="27" t="s">
        <v>11181</v>
      </c>
      <c r="G622" s="30" t="s">
        <v>11178</v>
      </c>
      <c r="H622" s="30">
        <v>55</v>
      </c>
      <c r="I622" s="30">
        <v>137</v>
      </c>
      <c r="J622" s="30" t="s">
        <v>11199</v>
      </c>
      <c r="K622" s="56"/>
      <c r="L622" s="30" t="s">
        <v>9820</v>
      </c>
      <c r="M622" s="29"/>
      <c r="N622" s="29"/>
      <c r="O622" s="29"/>
      <c r="P622" s="29"/>
      <c r="Q622" s="29"/>
      <c r="R622" s="30" t="s">
        <v>4803</v>
      </c>
      <c r="S622" s="27"/>
      <c r="T622" s="27"/>
      <c r="U622" s="24" t="str">
        <f t="shared" ref="U622:U685" si="35">IF($C622="","",B622&amp;" "&amp;C622&amp;" · ĐK"&amp;D622&amp;IF(E622=""," "," "&amp;E622)&amp;IF(K622=""," "," - "&amp;K622))</f>
        <v>NISSAN RE8 · ĐK135 (A) </v>
      </c>
    </row>
    <row r="623" ht="35" customHeight="1" spans="1:21">
      <c r="A623" s="51"/>
      <c r="B623" s="52" t="s">
        <v>501</v>
      </c>
      <c r="C623" s="53" t="s">
        <v>11200</v>
      </c>
      <c r="D623" s="52">
        <v>138</v>
      </c>
      <c r="E623" s="52" t="s">
        <v>8488</v>
      </c>
      <c r="F623" s="53" t="s">
        <v>10846</v>
      </c>
      <c r="G623" s="52" t="s">
        <v>11178</v>
      </c>
      <c r="H623" s="52">
        <v>55</v>
      </c>
      <c r="I623" s="52">
        <v>137</v>
      </c>
      <c r="J623" s="52" t="s">
        <v>11201</v>
      </c>
      <c r="K623" s="54"/>
      <c r="L623" s="52" t="s">
        <v>9820</v>
      </c>
      <c r="M623" s="55"/>
      <c r="N623" s="55"/>
      <c r="O623" s="55"/>
      <c r="P623" s="55"/>
      <c r="Q623" s="55"/>
      <c r="R623" s="52" t="s">
        <v>4803</v>
      </c>
      <c r="S623" s="27"/>
      <c r="T623" s="27"/>
      <c r="U623" s="24" t="str">
        <f t="shared" si="35"/>
        <v>NISSAN RF8 · ĐK138 (A) </v>
      </c>
    </row>
    <row r="624" ht="35" customHeight="1" spans="1:21">
      <c r="A624" s="51"/>
      <c r="B624" s="30" t="s">
        <v>501</v>
      </c>
      <c r="C624" s="27" t="s">
        <v>11202</v>
      </c>
      <c r="D624" s="30">
        <v>150</v>
      </c>
      <c r="E624" s="30" t="s">
        <v>8488</v>
      </c>
      <c r="F624" s="27" t="s">
        <v>9809</v>
      </c>
      <c r="G624" s="30" t="s">
        <v>11203</v>
      </c>
      <c r="H624" s="30">
        <v>50.5</v>
      </c>
      <c r="I624" s="30">
        <v>134</v>
      </c>
      <c r="J624" s="30" t="s">
        <v>10083</v>
      </c>
      <c r="K624" s="56"/>
      <c r="L624" s="30" t="s">
        <v>24</v>
      </c>
      <c r="M624" s="29"/>
      <c r="N624" s="29"/>
      <c r="O624" s="29"/>
      <c r="P624" s="29"/>
      <c r="Q624" s="29"/>
      <c r="R624" s="30" t="s">
        <v>4803</v>
      </c>
      <c r="S624" s="27"/>
      <c r="T624" s="27"/>
      <c r="U624" s="24" t="str">
        <f t="shared" si="35"/>
        <v>NISSAN RH10 · ĐK150 (A) </v>
      </c>
    </row>
    <row r="625" ht="35" customHeight="1" spans="1:21">
      <c r="A625" s="51"/>
      <c r="B625" s="52" t="s">
        <v>501</v>
      </c>
      <c r="C625" s="53" t="s">
        <v>11088</v>
      </c>
      <c r="D625" s="52"/>
      <c r="E625" s="52" t="s">
        <v>8488</v>
      </c>
      <c r="F625" s="53" t="s">
        <v>11204</v>
      </c>
      <c r="G625" s="52"/>
      <c r="H625" s="52"/>
      <c r="I625" s="52"/>
      <c r="J625" s="52"/>
      <c r="K625" s="54"/>
      <c r="L625" s="52" t="s">
        <v>9654</v>
      </c>
      <c r="M625" s="55"/>
      <c r="N625" s="55"/>
      <c r="O625" s="55"/>
      <c r="P625" s="55"/>
      <c r="Q625" s="55"/>
      <c r="R625" s="52" t="s">
        <v>4803</v>
      </c>
      <c r="S625" s="27"/>
      <c r="T625" s="27"/>
      <c r="U625" s="24" t="str">
        <f t="shared" si="35"/>
        <v>NISSAN SD22 · ĐK (A) </v>
      </c>
    </row>
    <row r="626" ht="35" customHeight="1" spans="1:21">
      <c r="A626" s="48"/>
      <c r="B626" s="28" t="s">
        <v>11205</v>
      </c>
      <c r="C626" s="48"/>
      <c r="D626" s="48"/>
      <c r="E626" s="48"/>
      <c r="F626" s="48"/>
      <c r="G626" s="48"/>
      <c r="H626" s="48"/>
      <c r="I626" s="48"/>
      <c r="J626" s="48"/>
      <c r="K626" s="49"/>
      <c r="L626" s="48"/>
      <c r="M626" s="48"/>
      <c r="N626" s="48"/>
      <c r="O626" s="48"/>
      <c r="P626" s="48"/>
      <c r="Q626" s="48"/>
      <c r="R626" s="48"/>
      <c r="S626" s="50"/>
      <c r="T626" s="27"/>
      <c r="U626" s="24" t="str">
        <f t="shared" si="35"/>
        <v/>
      </c>
    </row>
    <row r="627" ht="35" customHeight="1" spans="1:21">
      <c r="A627" s="51"/>
      <c r="B627" s="52" t="s">
        <v>527</v>
      </c>
      <c r="C627" s="53" t="s">
        <v>3831</v>
      </c>
      <c r="D627" s="52">
        <v>100</v>
      </c>
      <c r="E627" s="52" t="s">
        <v>9676</v>
      </c>
      <c r="F627" s="53" t="s">
        <v>11206</v>
      </c>
      <c r="G627" s="52">
        <v>40</v>
      </c>
      <c r="H627" s="52">
        <v>40</v>
      </c>
      <c r="I627" s="52">
        <v>100</v>
      </c>
      <c r="J627" s="52"/>
      <c r="K627" s="54"/>
      <c r="L627" s="52" t="s">
        <v>9644</v>
      </c>
      <c r="M627" s="55"/>
      <c r="N627" s="55"/>
      <c r="O627" s="55"/>
      <c r="P627" s="55"/>
      <c r="Q627" s="55"/>
      <c r="R627" s="52" t="s">
        <v>4803</v>
      </c>
      <c r="S627" s="27" t="s">
        <v>11207</v>
      </c>
      <c r="T627" s="27"/>
      <c r="U627" s="24" t="str">
        <f t="shared" si="35"/>
        <v>DOOSAN/DAEWOO DL06 · ĐK100 (A)+(O) </v>
      </c>
    </row>
    <row r="628" ht="35" customHeight="1" spans="1:21">
      <c r="A628" s="51"/>
      <c r="B628" s="30" t="s">
        <v>527</v>
      </c>
      <c r="C628" s="27" t="s">
        <v>3831</v>
      </c>
      <c r="D628" s="30">
        <v>100</v>
      </c>
      <c r="E628" s="30" t="s">
        <v>9676</v>
      </c>
      <c r="F628" s="27" t="s">
        <v>11208</v>
      </c>
      <c r="G628" s="30"/>
      <c r="H628" s="30"/>
      <c r="I628" s="30"/>
      <c r="J628" s="30"/>
      <c r="K628" s="56"/>
      <c r="L628" s="30" t="s">
        <v>9644</v>
      </c>
      <c r="M628" s="29"/>
      <c r="N628" s="29"/>
      <c r="O628" s="29"/>
      <c r="P628" s="29"/>
      <c r="Q628" s="29"/>
      <c r="R628" s="30" t="s">
        <v>4803</v>
      </c>
      <c r="S628" s="27" t="s">
        <v>11209</v>
      </c>
      <c r="T628" s="27"/>
      <c r="U628" s="24" t="str">
        <f t="shared" si="35"/>
        <v>DOOSAN/DAEWOO DL06 · ĐK100 (A)+(O) </v>
      </c>
    </row>
    <row r="629" ht="35" customHeight="1" spans="1:21">
      <c r="A629" s="51"/>
      <c r="B629" s="52" t="s">
        <v>527</v>
      </c>
      <c r="C629" s="53" t="s">
        <v>11210</v>
      </c>
      <c r="D629" s="52">
        <v>102</v>
      </c>
      <c r="E629" s="52" t="s">
        <v>8488</v>
      </c>
      <c r="F629" s="53" t="s">
        <v>11211</v>
      </c>
      <c r="G629" s="52" t="s">
        <v>10043</v>
      </c>
      <c r="H629" s="52">
        <v>41.3</v>
      </c>
      <c r="I629" s="52">
        <v>98</v>
      </c>
      <c r="J629" s="52" t="s">
        <v>11212</v>
      </c>
      <c r="K629" s="54"/>
      <c r="L629" s="52" t="s">
        <v>9644</v>
      </c>
      <c r="M629" s="55"/>
      <c r="N629" s="55"/>
      <c r="O629" s="55"/>
      <c r="P629" s="55"/>
      <c r="Q629" s="55"/>
      <c r="R629" s="52" t="s">
        <v>4803</v>
      </c>
      <c r="S629" s="27"/>
      <c r="T629" s="27"/>
      <c r="U629" s="24" t="str">
        <f t="shared" si="35"/>
        <v>DOOSAN/DAEWOO DB58 · ĐK102 (A) </v>
      </c>
    </row>
    <row r="630" ht="35" customHeight="1" spans="1:21">
      <c r="A630" s="51"/>
      <c r="B630" s="30" t="s">
        <v>527</v>
      </c>
      <c r="C630" s="27" t="s">
        <v>11213</v>
      </c>
      <c r="D630" s="30">
        <v>102</v>
      </c>
      <c r="E630" s="30" t="s">
        <v>8488</v>
      </c>
      <c r="F630" s="27" t="s">
        <v>11214</v>
      </c>
      <c r="G630" s="30" t="s">
        <v>10637</v>
      </c>
      <c r="H630" s="30">
        <v>41</v>
      </c>
      <c r="I630" s="30">
        <v>98</v>
      </c>
      <c r="J630" s="30" t="s">
        <v>11212</v>
      </c>
      <c r="K630" s="56"/>
      <c r="L630" s="30" t="s">
        <v>9644</v>
      </c>
      <c r="M630" s="29"/>
      <c r="N630" s="29"/>
      <c r="O630" s="29"/>
      <c r="P630" s="29"/>
      <c r="Q630" s="29"/>
      <c r="R630" s="30" t="s">
        <v>4803</v>
      </c>
      <c r="S630" s="27"/>
      <c r="T630" s="27"/>
      <c r="U630" s="24" t="str">
        <f t="shared" si="35"/>
        <v>DOOSAN/DAEWOO DB58-NA · ĐK102 (A) </v>
      </c>
    </row>
    <row r="631" ht="35" customHeight="1" spans="1:21">
      <c r="A631" s="51"/>
      <c r="B631" s="52" t="s">
        <v>527</v>
      </c>
      <c r="C631" s="53" t="s">
        <v>11215</v>
      </c>
      <c r="D631" s="52">
        <v>102</v>
      </c>
      <c r="E631" s="52" t="s">
        <v>8488</v>
      </c>
      <c r="F631" s="53" t="s">
        <v>11216</v>
      </c>
      <c r="G631" s="52" t="s">
        <v>10043</v>
      </c>
      <c r="H631" s="52">
        <v>41</v>
      </c>
      <c r="I631" s="52">
        <v>98</v>
      </c>
      <c r="J631" s="52" t="s">
        <v>11212</v>
      </c>
      <c r="K631" s="54"/>
      <c r="L631" s="52" t="s">
        <v>9644</v>
      </c>
      <c r="M631" s="55"/>
      <c r="N631" s="55"/>
      <c r="O631" s="55"/>
      <c r="P631" s="55"/>
      <c r="Q631" s="55"/>
      <c r="R631" s="52" t="s">
        <v>4803</v>
      </c>
      <c r="S631" s="27" t="s">
        <v>11217</v>
      </c>
      <c r="T631" s="27"/>
      <c r="U631" s="24" t="str">
        <f t="shared" si="35"/>
        <v>DOOSAN/DAEWOO DB58-TC · ĐK102 (A) </v>
      </c>
    </row>
    <row r="632" ht="35" customHeight="1" spans="1:21">
      <c r="A632" s="51" t="s">
        <v>11218</v>
      </c>
      <c r="B632" s="30" t="s">
        <v>527</v>
      </c>
      <c r="C632" s="27" t="s">
        <v>11219</v>
      </c>
      <c r="D632" s="30">
        <v>108</v>
      </c>
      <c r="E632" s="30" t="s">
        <v>9676</v>
      </c>
      <c r="F632" s="27" t="s">
        <v>11220</v>
      </c>
      <c r="G632" s="30">
        <v>42</v>
      </c>
      <c r="H632" s="30">
        <v>52</v>
      </c>
      <c r="I632" s="30">
        <v>113</v>
      </c>
      <c r="J632" s="30" t="s">
        <v>11212</v>
      </c>
      <c r="K632" s="56"/>
      <c r="L632" s="30" t="s">
        <v>9644</v>
      </c>
      <c r="M632" s="29"/>
      <c r="N632" s="29"/>
      <c r="O632" s="29"/>
      <c r="P632" s="29"/>
      <c r="Q632" s="29"/>
      <c r="R632" s="30" t="s">
        <v>4803</v>
      </c>
      <c r="S632" s="27" t="s">
        <v>11221</v>
      </c>
      <c r="T632" s="27"/>
      <c r="U632" s="24" t="str">
        <f t="shared" si="35"/>
        <v>DOOSAN/DAEWOO DL08 · ĐK108 (A)+(O) </v>
      </c>
    </row>
    <row r="633" ht="35" customHeight="1" spans="1:21">
      <c r="A633" s="51"/>
      <c r="B633" s="52" t="s">
        <v>527</v>
      </c>
      <c r="C633" s="53" t="s">
        <v>11219</v>
      </c>
      <c r="D633" s="52">
        <v>108</v>
      </c>
      <c r="E633" s="52" t="s">
        <v>9676</v>
      </c>
      <c r="F633" s="53" t="s">
        <v>11222</v>
      </c>
      <c r="G633" s="52">
        <v>44</v>
      </c>
      <c r="H633" s="52">
        <v>52</v>
      </c>
      <c r="I633" s="52">
        <v>113</v>
      </c>
      <c r="J633" s="52" t="s">
        <v>11212</v>
      </c>
      <c r="K633" s="54"/>
      <c r="L633" s="52" t="s">
        <v>9644</v>
      </c>
      <c r="M633" s="55"/>
      <c r="N633" s="55"/>
      <c r="O633" s="55"/>
      <c r="P633" s="55"/>
      <c r="Q633" s="55"/>
      <c r="R633" s="52" t="s">
        <v>4803</v>
      </c>
      <c r="S633" s="27" t="s">
        <v>11223</v>
      </c>
      <c r="T633" s="27"/>
      <c r="U633" s="24" t="str">
        <f t="shared" si="35"/>
        <v>DOOSAN/DAEWOO DL08 · ĐK108 (A)+(O) </v>
      </c>
    </row>
    <row r="634" ht="35" customHeight="1" spans="1:21">
      <c r="A634" s="51"/>
      <c r="B634" s="30" t="s">
        <v>527</v>
      </c>
      <c r="C634" s="27" t="s">
        <v>3851</v>
      </c>
      <c r="D634" s="30">
        <v>111</v>
      </c>
      <c r="E634" s="30" t="s">
        <v>8488</v>
      </c>
      <c r="F634" s="27" t="s">
        <v>11224</v>
      </c>
      <c r="G634" s="30" t="s">
        <v>11225</v>
      </c>
      <c r="H634" s="30">
        <v>52</v>
      </c>
      <c r="I634" s="30">
        <v>121</v>
      </c>
      <c r="J634" s="30" t="s">
        <v>10769</v>
      </c>
      <c r="K634" s="56"/>
      <c r="L634" s="30" t="s">
        <v>9644</v>
      </c>
      <c r="M634" s="29"/>
      <c r="N634" s="29"/>
      <c r="O634" s="29"/>
      <c r="P634" s="29"/>
      <c r="Q634" s="29"/>
      <c r="R634" s="30" t="s">
        <v>4803</v>
      </c>
      <c r="S634" s="27" t="s">
        <v>11226</v>
      </c>
      <c r="T634" s="27"/>
      <c r="U634" s="24" t="str">
        <f t="shared" si="35"/>
        <v>DOOSAN/DAEWOO D1146 · ĐK111 (A) </v>
      </c>
    </row>
    <row r="635" ht="35" customHeight="1" spans="1:21">
      <c r="A635" s="51"/>
      <c r="B635" s="52" t="s">
        <v>527</v>
      </c>
      <c r="C635" s="53" t="s">
        <v>11227</v>
      </c>
      <c r="D635" s="52">
        <v>111</v>
      </c>
      <c r="E635" s="52" t="s">
        <v>8488</v>
      </c>
      <c r="F635" s="53" t="s">
        <v>11228</v>
      </c>
      <c r="G635" s="52" t="s">
        <v>11225</v>
      </c>
      <c r="H635" s="52">
        <v>52</v>
      </c>
      <c r="I635" s="52">
        <v>121</v>
      </c>
      <c r="J635" s="52" t="s">
        <v>10769</v>
      </c>
      <c r="K635" s="54"/>
      <c r="L635" s="52" t="s">
        <v>9644</v>
      </c>
      <c r="M635" s="55"/>
      <c r="N635" s="55"/>
      <c r="O635" s="55"/>
      <c r="P635" s="55"/>
      <c r="Q635" s="55"/>
      <c r="R635" s="52" t="s">
        <v>4803</v>
      </c>
      <c r="S635" s="27" t="s">
        <v>11229</v>
      </c>
      <c r="T635" s="27"/>
      <c r="U635" s="24" t="str">
        <f t="shared" si="35"/>
        <v>DOOSAN/DAEWOO D1146-NEW · ĐK111 (A) </v>
      </c>
    </row>
    <row r="636" ht="35" customHeight="1" spans="1:21">
      <c r="A636" s="51"/>
      <c r="B636" s="30" t="s">
        <v>527</v>
      </c>
      <c r="C636" s="27" t="s">
        <v>11230</v>
      </c>
      <c r="D636" s="30">
        <v>111</v>
      </c>
      <c r="E636" s="30" t="s">
        <v>8488</v>
      </c>
      <c r="F636" s="27" t="s">
        <v>11231</v>
      </c>
      <c r="G636" s="30" t="s">
        <v>11225</v>
      </c>
      <c r="H636" s="30">
        <v>52</v>
      </c>
      <c r="I636" s="30">
        <v>121</v>
      </c>
      <c r="J636" s="30" t="s">
        <v>10769</v>
      </c>
      <c r="K636" s="56"/>
      <c r="L636" s="30" t="s">
        <v>9644</v>
      </c>
      <c r="M636" s="29"/>
      <c r="N636" s="29"/>
      <c r="O636" s="29"/>
      <c r="P636" s="29"/>
      <c r="Q636" s="29"/>
      <c r="R636" s="30" t="s">
        <v>4803</v>
      </c>
      <c r="S636" s="27" t="s">
        <v>11232</v>
      </c>
      <c r="T636" s="27"/>
      <c r="U636" s="24" t="str">
        <f t="shared" si="35"/>
        <v>DOOSAN/DAEWOO D1146/ DE08 · ĐK111 (A) </v>
      </c>
    </row>
    <row r="637" ht="35" customHeight="1" spans="1:21">
      <c r="A637" s="51"/>
      <c r="B637" s="52" t="s">
        <v>527</v>
      </c>
      <c r="C637" s="53" t="s">
        <v>11233</v>
      </c>
      <c r="D637" s="52">
        <v>123</v>
      </c>
      <c r="E637" s="52" t="s">
        <v>8488</v>
      </c>
      <c r="F637" s="53" t="s">
        <v>11234</v>
      </c>
      <c r="G637" s="52" t="s">
        <v>11235</v>
      </c>
      <c r="H637" s="52">
        <v>59</v>
      </c>
      <c r="I637" s="52">
        <v>136</v>
      </c>
      <c r="J637" s="52" t="s">
        <v>10769</v>
      </c>
      <c r="K637" s="54"/>
      <c r="L637" s="52" t="s">
        <v>9644</v>
      </c>
      <c r="M637" s="55"/>
      <c r="N637" s="55"/>
      <c r="O637" s="55"/>
      <c r="P637" s="55"/>
      <c r="Q637" s="55"/>
      <c r="R637" s="52" t="s">
        <v>4803</v>
      </c>
      <c r="S637" s="27"/>
      <c r="T637" s="27"/>
      <c r="U637" s="24" t="str">
        <f t="shared" si="35"/>
        <v>DOOSAN/DAEWOO D2366-2 · ĐK123 (A) </v>
      </c>
    </row>
    <row r="638" ht="35" customHeight="1" spans="1:21">
      <c r="A638" s="51"/>
      <c r="B638" s="30" t="s">
        <v>527</v>
      </c>
      <c r="C638" s="27" t="s">
        <v>11236</v>
      </c>
      <c r="D638" s="30">
        <v>123</v>
      </c>
      <c r="E638" s="30" t="s">
        <v>9676</v>
      </c>
      <c r="F638" s="27" t="s">
        <v>11237</v>
      </c>
      <c r="G638" s="30" t="s">
        <v>11235</v>
      </c>
      <c r="H638" s="30">
        <v>59</v>
      </c>
      <c r="I638" s="30">
        <v>136</v>
      </c>
      <c r="J638" s="30" t="s">
        <v>10769</v>
      </c>
      <c r="K638" s="56"/>
      <c r="L638" s="30" t="s">
        <v>9644</v>
      </c>
      <c r="M638" s="29"/>
      <c r="N638" s="29"/>
      <c r="O638" s="29"/>
      <c r="P638" s="29"/>
      <c r="Q638" s="29"/>
      <c r="R638" s="30" t="s">
        <v>4803</v>
      </c>
      <c r="S638" s="27"/>
      <c r="T638" s="27"/>
      <c r="U638" s="24" t="str">
        <f t="shared" si="35"/>
        <v>DOOSAN/DAEWOO D2366/DE12 · ĐK123 (A)+(O) </v>
      </c>
    </row>
    <row r="639" ht="35" customHeight="1" spans="1:21">
      <c r="A639" s="51"/>
      <c r="B639" s="52" t="s">
        <v>527</v>
      </c>
      <c r="C639" s="53" t="s">
        <v>11238</v>
      </c>
      <c r="D639" s="52">
        <v>123</v>
      </c>
      <c r="E639" s="52" t="s">
        <v>8488</v>
      </c>
      <c r="F639" s="53" t="s">
        <v>11239</v>
      </c>
      <c r="G639" s="52" t="s">
        <v>11235</v>
      </c>
      <c r="H639" s="52">
        <v>59</v>
      </c>
      <c r="I639" s="52">
        <v>136</v>
      </c>
      <c r="J639" s="52" t="s">
        <v>10769</v>
      </c>
      <c r="K639" s="54"/>
      <c r="L639" s="52" t="s">
        <v>9644</v>
      </c>
      <c r="M639" s="55"/>
      <c r="N639" s="55"/>
      <c r="O639" s="55"/>
      <c r="P639" s="55"/>
      <c r="Q639" s="55"/>
      <c r="R639" s="52" t="s">
        <v>4803</v>
      </c>
      <c r="S639" s="27" t="s">
        <v>11240</v>
      </c>
      <c r="T639" s="27"/>
      <c r="U639" s="24" t="str">
        <f t="shared" si="35"/>
        <v>DOOSAN/DAEWOO D2366T · ĐK123 (A) </v>
      </c>
    </row>
    <row r="640" ht="35" customHeight="1" spans="1:21">
      <c r="A640" s="51"/>
      <c r="B640" s="30" t="s">
        <v>527</v>
      </c>
      <c r="C640" s="27" t="s">
        <v>3897</v>
      </c>
      <c r="D640" s="30">
        <v>123</v>
      </c>
      <c r="E640" s="30"/>
      <c r="F640" s="27"/>
      <c r="G640" s="30"/>
      <c r="H640" s="30"/>
      <c r="I640" s="30"/>
      <c r="J640" s="30"/>
      <c r="K640" s="56"/>
      <c r="L640" s="30" t="s">
        <v>9644</v>
      </c>
      <c r="M640" s="29"/>
      <c r="N640" s="29"/>
      <c r="O640" s="29"/>
      <c r="P640" s="29"/>
      <c r="Q640" s="29"/>
      <c r="R640" s="30" t="s">
        <v>4803</v>
      </c>
      <c r="S640" s="27" t="s">
        <v>11241</v>
      </c>
      <c r="T640" s="27"/>
      <c r="U640" s="24" t="str">
        <f t="shared" si="35"/>
        <v>DOOSAN/DAEWOO DX12 · ĐK123  </v>
      </c>
    </row>
    <row r="641" ht="35" customHeight="1" spans="1:21">
      <c r="A641" s="51"/>
      <c r="B641" s="52" t="s">
        <v>527</v>
      </c>
      <c r="C641" s="53" t="s">
        <v>11242</v>
      </c>
      <c r="D641" s="52">
        <v>128</v>
      </c>
      <c r="E641" s="52" t="s">
        <v>8488</v>
      </c>
      <c r="F641" s="53" t="s">
        <v>11243</v>
      </c>
      <c r="G641" s="52" t="s">
        <v>11244</v>
      </c>
      <c r="H641" s="52">
        <v>63</v>
      </c>
      <c r="I641" s="52">
        <v>131</v>
      </c>
      <c r="J641" s="52" t="s">
        <v>11245</v>
      </c>
      <c r="K641" s="54"/>
      <c r="L641" s="52" t="s">
        <v>24</v>
      </c>
      <c r="M641" s="55"/>
      <c r="N641" s="55"/>
      <c r="O641" s="55"/>
      <c r="P641" s="55"/>
      <c r="Q641" s="55"/>
      <c r="R641" s="52" t="s">
        <v>4803</v>
      </c>
      <c r="S641" s="27"/>
      <c r="T641" s="27"/>
      <c r="U641" s="24" t="str">
        <f t="shared" si="35"/>
        <v>DOOSAN/DAEWOO D2848M · ĐK128 (A) </v>
      </c>
    </row>
    <row r="642" ht="35" customHeight="1" spans="1:21">
      <c r="A642" s="51"/>
      <c r="B642" s="30" t="s">
        <v>527</v>
      </c>
      <c r="C642" s="27" t="s">
        <v>11246</v>
      </c>
      <c r="D642" s="30">
        <v>128</v>
      </c>
      <c r="E642" s="30" t="s">
        <v>8488</v>
      </c>
      <c r="F642" s="27" t="s">
        <v>11247</v>
      </c>
      <c r="G642" s="30" t="s">
        <v>11244</v>
      </c>
      <c r="H642" s="30">
        <v>58</v>
      </c>
      <c r="I642" s="30">
        <v>128</v>
      </c>
      <c r="J642" s="30" t="s">
        <v>11248</v>
      </c>
      <c r="K642" s="56"/>
      <c r="L642" s="30" t="s">
        <v>24</v>
      </c>
      <c r="M642" s="29"/>
      <c r="N642" s="29"/>
      <c r="O642" s="29"/>
      <c r="P642" s="29"/>
      <c r="Q642" s="29"/>
      <c r="R642" s="30" t="s">
        <v>4803</v>
      </c>
      <c r="S642" s="27"/>
      <c r="T642" s="27"/>
      <c r="U642" s="24" t="str">
        <f t="shared" si="35"/>
        <v>DOOSAN/DAEWOO D2848T · ĐK128 (A) </v>
      </c>
    </row>
    <row r="643" ht="35" customHeight="1" spans="1:21">
      <c r="A643" s="51"/>
      <c r="B643" s="52" t="s">
        <v>527</v>
      </c>
      <c r="C643" s="53" t="s">
        <v>5182</v>
      </c>
      <c r="D643" s="52">
        <v>128</v>
      </c>
      <c r="E643" s="52"/>
      <c r="F643" s="53" t="s">
        <v>11249</v>
      </c>
      <c r="G643" s="52">
        <v>50</v>
      </c>
      <c r="H643" s="52">
        <v>56</v>
      </c>
      <c r="I643" s="52"/>
      <c r="J643" s="52"/>
      <c r="K643" s="54"/>
      <c r="L643" s="52" t="s">
        <v>9644</v>
      </c>
      <c r="M643" s="55"/>
      <c r="N643" s="55"/>
      <c r="O643" s="55"/>
      <c r="P643" s="55"/>
      <c r="Q643" s="55"/>
      <c r="R643" s="52" t="s">
        <v>4803</v>
      </c>
      <c r="S643" s="27" t="s">
        <v>11250</v>
      </c>
      <c r="T643" s="27"/>
      <c r="U643" s="24" t="str">
        <f t="shared" si="35"/>
        <v>DOOSAN/DAEWOO DV11 · ĐK128  </v>
      </c>
    </row>
    <row r="644" ht="35" customHeight="1" spans="1:21">
      <c r="A644" s="51"/>
      <c r="B644" s="30" t="s">
        <v>527</v>
      </c>
      <c r="C644" s="27" t="s">
        <v>5182</v>
      </c>
      <c r="D644" s="30">
        <v>128</v>
      </c>
      <c r="E644" s="30"/>
      <c r="F644" s="27" t="s">
        <v>11251</v>
      </c>
      <c r="G644" s="30">
        <v>50</v>
      </c>
      <c r="H644" s="30">
        <v>56</v>
      </c>
      <c r="I644" s="30">
        <v>123</v>
      </c>
      <c r="J644" s="30"/>
      <c r="K644" s="56"/>
      <c r="L644" s="30" t="s">
        <v>9644</v>
      </c>
      <c r="M644" s="29"/>
      <c r="N644" s="29"/>
      <c r="O644" s="29"/>
      <c r="P644" s="29"/>
      <c r="Q644" s="29"/>
      <c r="R644" s="30" t="s">
        <v>4803</v>
      </c>
      <c r="S644" s="27" t="s">
        <v>11252</v>
      </c>
      <c r="T644" s="27"/>
      <c r="U644" s="24" t="str">
        <f t="shared" si="35"/>
        <v>DOOSAN/DAEWOO DV11 · ĐK128  </v>
      </c>
    </row>
    <row r="645" ht="35" customHeight="1" spans="1:21">
      <c r="A645" s="51"/>
      <c r="B645" s="52" t="s">
        <v>527</v>
      </c>
      <c r="C645" s="53" t="s">
        <v>5182</v>
      </c>
      <c r="D645" s="52">
        <v>128</v>
      </c>
      <c r="E645" s="52"/>
      <c r="F645" s="53" t="s">
        <v>11253</v>
      </c>
      <c r="G645" s="52">
        <v>50</v>
      </c>
      <c r="H645" s="52">
        <v>56</v>
      </c>
      <c r="I645" s="52"/>
      <c r="J645" s="52"/>
      <c r="K645" s="54"/>
      <c r="L645" s="52" t="s">
        <v>9644</v>
      </c>
      <c r="M645" s="55"/>
      <c r="N645" s="55"/>
      <c r="O645" s="55"/>
      <c r="P645" s="55"/>
      <c r="Q645" s="55"/>
      <c r="R645" s="52" t="s">
        <v>4803</v>
      </c>
      <c r="S645" s="27" t="s">
        <v>11254</v>
      </c>
      <c r="T645" s="27"/>
      <c r="U645" s="24" t="str">
        <f t="shared" si="35"/>
        <v>DOOSAN/DAEWOO DV11 · ĐK128  </v>
      </c>
    </row>
    <row r="646" ht="35" customHeight="1" spans="1:21">
      <c r="A646" s="51"/>
      <c r="B646" s="30" t="s">
        <v>527</v>
      </c>
      <c r="C646" s="27" t="s">
        <v>3937</v>
      </c>
      <c r="D646" s="30">
        <v>128</v>
      </c>
      <c r="E646" s="30" t="s">
        <v>8488</v>
      </c>
      <c r="F646" s="27" t="s">
        <v>11255</v>
      </c>
      <c r="G646" s="30" t="s">
        <v>11244</v>
      </c>
      <c r="H646" s="30">
        <v>58</v>
      </c>
      <c r="I646" s="30">
        <v>128</v>
      </c>
      <c r="J646" s="30" t="s">
        <v>10769</v>
      </c>
      <c r="K646" s="56"/>
      <c r="L646" s="30" t="s">
        <v>24</v>
      </c>
      <c r="M646" s="29"/>
      <c r="N646" s="29"/>
      <c r="O646" s="29"/>
      <c r="P646" s="29"/>
      <c r="Q646" s="29"/>
      <c r="R646" s="30" t="s">
        <v>4803</v>
      </c>
      <c r="S646" s="27" t="s">
        <v>11256</v>
      </c>
      <c r="T646" s="27"/>
      <c r="U646" s="24" t="str">
        <f t="shared" si="35"/>
        <v>DOOSAN/DAEWOO DV15/D2848 · ĐK128 (A) </v>
      </c>
    </row>
    <row r="647" ht="35" customHeight="1" spans="1:21">
      <c r="A647" s="51"/>
      <c r="B647" s="52" t="s">
        <v>527</v>
      </c>
      <c r="C647" s="53" t="s">
        <v>11257</v>
      </c>
      <c r="D647" s="52">
        <v>128</v>
      </c>
      <c r="E647" s="52" t="s">
        <v>9676</v>
      </c>
      <c r="F647" s="53" t="s">
        <v>11258</v>
      </c>
      <c r="G647" s="52" t="s">
        <v>11244</v>
      </c>
      <c r="H647" s="52">
        <v>58</v>
      </c>
      <c r="I647" s="52">
        <v>128</v>
      </c>
      <c r="J647" s="52" t="s">
        <v>10769</v>
      </c>
      <c r="K647" s="54"/>
      <c r="L647" s="52" t="s">
        <v>24</v>
      </c>
      <c r="M647" s="55"/>
      <c r="N647" s="55"/>
      <c r="O647" s="55"/>
      <c r="P647" s="55"/>
      <c r="Q647" s="55"/>
      <c r="R647" s="52" t="s">
        <v>4803</v>
      </c>
      <c r="S647" s="27"/>
      <c r="T647" s="27"/>
      <c r="U647" s="24" t="str">
        <f t="shared" si="35"/>
        <v>DOOSAN/DAEWOO DV15T/2848-AC · ĐK128 (A)+(O) </v>
      </c>
    </row>
    <row r="648" ht="35" customHeight="1" spans="1:21">
      <c r="A648" s="51"/>
      <c r="B648" s="30" t="s">
        <v>527</v>
      </c>
      <c r="C648" s="27" t="s">
        <v>11259</v>
      </c>
      <c r="D648" s="30">
        <v>128</v>
      </c>
      <c r="E648" s="30" t="s">
        <v>8488</v>
      </c>
      <c r="F648" s="27" t="s">
        <v>11260</v>
      </c>
      <c r="G648" s="30" t="s">
        <v>11244</v>
      </c>
      <c r="H648" s="30">
        <v>58</v>
      </c>
      <c r="I648" s="30">
        <v>128</v>
      </c>
      <c r="J648" s="30" t="s">
        <v>10769</v>
      </c>
      <c r="K648" s="56"/>
      <c r="L648" s="30" t="s">
        <v>24</v>
      </c>
      <c r="M648" s="29"/>
      <c r="N648" s="29"/>
      <c r="O648" s="29"/>
      <c r="P648" s="29"/>
      <c r="Q648" s="29"/>
      <c r="R648" s="30" t="s">
        <v>4803</v>
      </c>
      <c r="S648" s="27" t="s">
        <v>11261</v>
      </c>
      <c r="T648" s="27"/>
      <c r="U648" s="24" t="str">
        <f t="shared" si="35"/>
        <v>DOOSAN/DAEWOO DV15TIS/D2848 · ĐK128 (A) </v>
      </c>
    </row>
    <row r="649" ht="35" customHeight="1" spans="1:21">
      <c r="A649" s="48"/>
      <c r="B649" s="28" t="s">
        <v>11262</v>
      </c>
      <c r="C649" s="48"/>
      <c r="D649" s="48"/>
      <c r="E649" s="48"/>
      <c r="F649" s="48"/>
      <c r="G649" s="48"/>
      <c r="H649" s="48"/>
      <c r="I649" s="48"/>
      <c r="J649" s="48"/>
      <c r="K649" s="49"/>
      <c r="L649" s="48"/>
      <c r="M649" s="48"/>
      <c r="N649" s="48"/>
      <c r="O649" s="48"/>
      <c r="P649" s="48"/>
      <c r="Q649" s="48"/>
      <c r="R649" s="48"/>
      <c r="S649" s="50"/>
      <c r="T649" s="27"/>
      <c r="U649" s="24" t="str">
        <f t="shared" si="35"/>
        <v/>
      </c>
    </row>
    <row r="650" ht="35" customHeight="1" spans="1:21">
      <c r="A650" s="51"/>
      <c r="B650" s="30" t="s">
        <v>554</v>
      </c>
      <c r="C650" s="27" t="s">
        <v>11263</v>
      </c>
      <c r="D650" s="30">
        <v>68</v>
      </c>
      <c r="E650" s="30" t="s">
        <v>11264</v>
      </c>
      <c r="F650" s="27" t="s">
        <v>11265</v>
      </c>
      <c r="G650" s="30" t="s">
        <v>11266</v>
      </c>
      <c r="H650" s="30">
        <v>27</v>
      </c>
      <c r="I650" s="30">
        <v>65</v>
      </c>
      <c r="J650" s="30" t="s">
        <v>11267</v>
      </c>
      <c r="K650" s="56"/>
      <c r="L650" s="30" t="s">
        <v>24</v>
      </c>
      <c r="M650" s="29"/>
      <c r="N650" s="29"/>
      <c r="O650" s="29"/>
      <c r="P650" s="29"/>
      <c r="Q650" s="29"/>
      <c r="R650" s="30" t="s">
        <v>4803</v>
      </c>
      <c r="S650" s="27"/>
      <c r="T650" s="27"/>
      <c r="U650" s="24" t="str">
        <f t="shared" si="35"/>
        <v>YANMAR 3TNA68 · ĐK68 0 Kiềng </v>
      </c>
    </row>
    <row r="651" ht="35" customHeight="1" spans="1:21">
      <c r="A651" s="51"/>
      <c r="B651" s="52" t="s">
        <v>554</v>
      </c>
      <c r="C651" s="53" t="s">
        <v>11268</v>
      </c>
      <c r="D651" s="52">
        <v>68</v>
      </c>
      <c r="E651" s="52" t="s">
        <v>11264</v>
      </c>
      <c r="F651" s="53" t="s">
        <v>11265</v>
      </c>
      <c r="G651" s="52" t="s">
        <v>11269</v>
      </c>
      <c r="H651" s="52">
        <v>18</v>
      </c>
      <c r="I651" s="52">
        <v>53</v>
      </c>
      <c r="J651" s="52" t="s">
        <v>11270</v>
      </c>
      <c r="K651" s="54"/>
      <c r="L651" s="52" t="s">
        <v>24</v>
      </c>
      <c r="M651" s="55"/>
      <c r="N651" s="55"/>
      <c r="O651" s="55"/>
      <c r="P651" s="55"/>
      <c r="Q651" s="55"/>
      <c r="R651" s="52" t="s">
        <v>4803</v>
      </c>
      <c r="S651" s="27"/>
      <c r="T651" s="27"/>
      <c r="U651" s="24" t="str">
        <f t="shared" si="35"/>
        <v>YANMAR 3TNE68 · ĐK68 0 Kiềng </v>
      </c>
    </row>
    <row r="652" ht="35" customHeight="1" spans="1:21">
      <c r="A652" s="51"/>
      <c r="B652" s="30" t="s">
        <v>554</v>
      </c>
      <c r="C652" s="27" t="s">
        <v>11271</v>
      </c>
      <c r="D652" s="30">
        <v>70</v>
      </c>
      <c r="E652" s="30" t="s">
        <v>11264</v>
      </c>
      <c r="F652" s="27" t="s">
        <v>11265</v>
      </c>
      <c r="G652" s="30" t="s">
        <v>11272</v>
      </c>
      <c r="H652" s="30">
        <v>23</v>
      </c>
      <c r="I652" s="30">
        <v>62</v>
      </c>
      <c r="J652" s="30" t="s">
        <v>11270</v>
      </c>
      <c r="K652" s="56"/>
      <c r="L652" s="30" t="s">
        <v>24</v>
      </c>
      <c r="M652" s="29"/>
      <c r="N652" s="29"/>
      <c r="O652" s="29"/>
      <c r="P652" s="29"/>
      <c r="Q652" s="29"/>
      <c r="R652" s="30" t="s">
        <v>4803</v>
      </c>
      <c r="S652" s="27"/>
      <c r="T652" s="27"/>
      <c r="U652" s="24" t="str">
        <f t="shared" si="35"/>
        <v>YANMAR 3TNV70 · ĐK70 0 Kiềng </v>
      </c>
    </row>
    <row r="653" ht="35" customHeight="1" spans="1:21">
      <c r="A653" s="51"/>
      <c r="B653" s="52" t="s">
        <v>554</v>
      </c>
      <c r="C653" s="53" t="s">
        <v>3972</v>
      </c>
      <c r="D653" s="52">
        <v>72</v>
      </c>
      <c r="E653" s="52" t="s">
        <v>11264</v>
      </c>
      <c r="F653" s="53" t="s">
        <v>11265</v>
      </c>
      <c r="G653" s="52" t="s">
        <v>11273</v>
      </c>
      <c r="H653" s="52">
        <v>27</v>
      </c>
      <c r="I653" s="52">
        <v>65</v>
      </c>
      <c r="J653" s="52" t="s">
        <v>11267</v>
      </c>
      <c r="K653" s="54"/>
      <c r="L653" s="52" t="s">
        <v>24</v>
      </c>
      <c r="M653" s="55"/>
      <c r="N653" s="55"/>
      <c r="O653" s="55"/>
      <c r="P653" s="55"/>
      <c r="Q653" s="55"/>
      <c r="R653" s="52" t="s">
        <v>4803</v>
      </c>
      <c r="S653" s="27"/>
      <c r="T653" s="27"/>
      <c r="U653" s="24" t="str">
        <f t="shared" si="35"/>
        <v>YANMAR 3TN72 · ĐK72 0 Kiềng </v>
      </c>
    </row>
    <row r="654" ht="35" customHeight="1" spans="1:21">
      <c r="A654" s="51"/>
      <c r="B654" s="30" t="s">
        <v>554</v>
      </c>
      <c r="C654" s="27" t="s">
        <v>11274</v>
      </c>
      <c r="D654" s="30">
        <v>72</v>
      </c>
      <c r="E654" s="30" t="s">
        <v>11264</v>
      </c>
      <c r="F654" s="27" t="s">
        <v>11275</v>
      </c>
      <c r="G654" s="30" t="s">
        <v>11273</v>
      </c>
      <c r="H654" s="30">
        <v>27</v>
      </c>
      <c r="I654" s="30">
        <v>65</v>
      </c>
      <c r="J654" s="30" t="s">
        <v>11276</v>
      </c>
      <c r="K654" s="56"/>
      <c r="L654" s="30" t="s">
        <v>24</v>
      </c>
      <c r="M654" s="29"/>
      <c r="N654" s="29"/>
      <c r="O654" s="29"/>
      <c r="P654" s="29"/>
      <c r="Q654" s="29"/>
      <c r="R654" s="30" t="s">
        <v>4803</v>
      </c>
      <c r="S654" s="27"/>
      <c r="T654" s="27"/>
      <c r="U654" s="24" t="str">
        <f t="shared" si="35"/>
        <v>YANMAR 3TNA72 · ĐK72 0 Kiềng </v>
      </c>
    </row>
    <row r="655" ht="35" customHeight="1" spans="1:21">
      <c r="A655" s="51"/>
      <c r="B655" s="52" t="s">
        <v>554</v>
      </c>
      <c r="C655" s="53" t="s">
        <v>11277</v>
      </c>
      <c r="D655" s="52">
        <v>75</v>
      </c>
      <c r="E655" s="52"/>
      <c r="F655" s="53" t="s">
        <v>11278</v>
      </c>
      <c r="G655" s="52">
        <v>23</v>
      </c>
      <c r="H655" s="52">
        <v>33</v>
      </c>
      <c r="I655" s="52">
        <v>75</v>
      </c>
      <c r="J655" s="52" t="s">
        <v>9857</v>
      </c>
      <c r="K655" s="54"/>
      <c r="L655" s="52" t="s">
        <v>24</v>
      </c>
      <c r="M655" s="55"/>
      <c r="N655" s="55"/>
      <c r="O655" s="55"/>
      <c r="P655" s="55"/>
      <c r="Q655" s="55"/>
      <c r="R655" s="52" t="s">
        <v>4803</v>
      </c>
      <c r="S655" s="27"/>
      <c r="T655" s="27"/>
      <c r="U655" s="24" t="str">
        <f t="shared" si="35"/>
        <v>YANMAR 3TN75 · ĐK75  </v>
      </c>
    </row>
    <row r="656" ht="35" customHeight="1" spans="1:21">
      <c r="A656" s="51"/>
      <c r="B656" s="30" t="s">
        <v>554</v>
      </c>
      <c r="C656" s="27" t="s">
        <v>11277</v>
      </c>
      <c r="D656" s="30">
        <v>75</v>
      </c>
      <c r="E656" s="30"/>
      <c r="F656" s="27" t="s">
        <v>11279</v>
      </c>
      <c r="G656" s="30">
        <v>23</v>
      </c>
      <c r="H656" s="30">
        <v>28</v>
      </c>
      <c r="I656" s="30"/>
      <c r="J656" s="30" t="s">
        <v>9857</v>
      </c>
      <c r="K656" s="56"/>
      <c r="L656" s="30" t="s">
        <v>24</v>
      </c>
      <c r="M656" s="29"/>
      <c r="N656" s="29"/>
      <c r="O656" s="29"/>
      <c r="P656" s="29"/>
      <c r="Q656" s="29"/>
      <c r="R656" s="30" t="s">
        <v>4803</v>
      </c>
      <c r="S656" s="27"/>
      <c r="T656" s="27"/>
      <c r="U656" s="24" t="str">
        <f t="shared" si="35"/>
        <v>YANMAR 3TN75 · ĐK75  </v>
      </c>
    </row>
    <row r="657" ht="35" customHeight="1" spans="1:21">
      <c r="A657" s="51"/>
      <c r="B657" s="52" t="s">
        <v>554</v>
      </c>
      <c r="C657" s="53" t="s">
        <v>7121</v>
      </c>
      <c r="D657" s="52">
        <v>76</v>
      </c>
      <c r="E657" s="52" t="s">
        <v>11264</v>
      </c>
      <c r="F657" s="53" t="s">
        <v>11265</v>
      </c>
      <c r="G657" s="52" t="s">
        <v>11280</v>
      </c>
      <c r="H657" s="52">
        <v>26</v>
      </c>
      <c r="I657" s="52">
        <v>68.5</v>
      </c>
      <c r="J657" s="52" t="s">
        <v>11270</v>
      </c>
      <c r="K657" s="54"/>
      <c r="L657" s="52" t="s">
        <v>24</v>
      </c>
      <c r="M657" s="55"/>
      <c r="N657" s="55"/>
      <c r="O657" s="55"/>
      <c r="P657" s="55"/>
      <c r="Q657" s="55"/>
      <c r="R657" s="52" t="s">
        <v>4803</v>
      </c>
      <c r="S657" s="27"/>
      <c r="T657" s="27"/>
      <c r="U657" s="24" t="str">
        <f t="shared" si="35"/>
        <v>YANMAR 3TNV76 · ĐK76 0 Kiềng </v>
      </c>
    </row>
    <row r="658" ht="35" customHeight="1" spans="1:21">
      <c r="A658" s="51"/>
      <c r="B658" s="30" t="s">
        <v>554</v>
      </c>
      <c r="C658" s="27" t="s">
        <v>11281</v>
      </c>
      <c r="D658" s="30">
        <v>78</v>
      </c>
      <c r="E658" s="30"/>
      <c r="F658" s="27" t="s">
        <v>11282</v>
      </c>
      <c r="G658" s="30">
        <v>26</v>
      </c>
      <c r="H658" s="30">
        <v>37.5</v>
      </c>
      <c r="I658" s="30">
        <v>87</v>
      </c>
      <c r="J658" s="30" t="s">
        <v>9857</v>
      </c>
      <c r="K658" s="56"/>
      <c r="L658" s="30" t="s">
        <v>24</v>
      </c>
      <c r="M658" s="29"/>
      <c r="N658" s="29"/>
      <c r="O658" s="29"/>
      <c r="P658" s="29"/>
      <c r="Q658" s="29"/>
      <c r="R658" s="30" t="s">
        <v>4803</v>
      </c>
      <c r="S658" s="27"/>
      <c r="T658" s="27"/>
      <c r="U658" s="24" t="str">
        <f t="shared" si="35"/>
        <v>YANMAR 3TN78/4TN78 · ĐK78  </v>
      </c>
    </row>
    <row r="659" ht="35" customHeight="1" spans="1:21">
      <c r="A659" s="51"/>
      <c r="B659" s="52" t="s">
        <v>554</v>
      </c>
      <c r="C659" s="53" t="s">
        <v>11281</v>
      </c>
      <c r="D659" s="52">
        <v>78</v>
      </c>
      <c r="E659" s="52"/>
      <c r="F659" s="53" t="s">
        <v>11283</v>
      </c>
      <c r="G659" s="52">
        <v>23</v>
      </c>
      <c r="H659" s="52">
        <v>30.5</v>
      </c>
      <c r="I659" s="52">
        <v>74</v>
      </c>
      <c r="J659" s="52" t="s">
        <v>9857</v>
      </c>
      <c r="K659" s="54"/>
      <c r="L659" s="52" t="s">
        <v>24</v>
      </c>
      <c r="M659" s="55"/>
      <c r="N659" s="55"/>
      <c r="O659" s="55"/>
      <c r="P659" s="55"/>
      <c r="Q659" s="55"/>
      <c r="R659" s="52" t="s">
        <v>4803</v>
      </c>
      <c r="S659" s="27"/>
      <c r="T659" s="27"/>
      <c r="U659" s="24" t="str">
        <f t="shared" si="35"/>
        <v>YANMAR 3TN78/4TN78 · ĐK78  </v>
      </c>
    </row>
    <row r="660" ht="35" customHeight="1" spans="1:21">
      <c r="A660" s="51"/>
      <c r="B660" s="30" t="s">
        <v>554</v>
      </c>
      <c r="C660" s="27" t="s">
        <v>11281</v>
      </c>
      <c r="D660" s="30">
        <v>78</v>
      </c>
      <c r="E660" s="30"/>
      <c r="F660" s="27" t="s">
        <v>11284</v>
      </c>
      <c r="G660" s="30">
        <v>23</v>
      </c>
      <c r="H660" s="30">
        <v>30</v>
      </c>
      <c r="I660" s="30">
        <v>73.5</v>
      </c>
      <c r="J660" s="30" t="s">
        <v>9857</v>
      </c>
      <c r="K660" s="56"/>
      <c r="L660" s="30" t="s">
        <v>24</v>
      </c>
      <c r="M660" s="29"/>
      <c r="N660" s="29"/>
      <c r="O660" s="29"/>
      <c r="P660" s="29"/>
      <c r="Q660" s="29"/>
      <c r="R660" s="30" t="s">
        <v>4803</v>
      </c>
      <c r="S660" s="27"/>
      <c r="T660" s="27"/>
      <c r="U660" s="24" t="str">
        <f t="shared" si="35"/>
        <v>YANMAR 3TN78/4TN78 · ĐK78  </v>
      </c>
    </row>
    <row r="661" ht="35" customHeight="1" spans="1:21">
      <c r="A661" s="51"/>
      <c r="B661" s="52" t="s">
        <v>554</v>
      </c>
      <c r="C661" s="53" t="s">
        <v>11281</v>
      </c>
      <c r="D661" s="52">
        <v>78</v>
      </c>
      <c r="E661" s="52"/>
      <c r="F661" s="53" t="s">
        <v>11285</v>
      </c>
      <c r="G661" s="52">
        <v>23</v>
      </c>
      <c r="H661" s="52">
        <v>27.5</v>
      </c>
      <c r="I661" s="52">
        <v>71</v>
      </c>
      <c r="J661" s="52" t="s">
        <v>9857</v>
      </c>
      <c r="K661" s="54"/>
      <c r="L661" s="52" t="s">
        <v>24</v>
      </c>
      <c r="M661" s="55"/>
      <c r="N661" s="55"/>
      <c r="O661" s="55"/>
      <c r="P661" s="55"/>
      <c r="Q661" s="55"/>
      <c r="R661" s="52" t="s">
        <v>4803</v>
      </c>
      <c r="S661" s="27"/>
      <c r="T661" s="27"/>
      <c r="U661" s="24" t="str">
        <f t="shared" si="35"/>
        <v>YANMAR 3TN78/4TN78 · ĐK78  </v>
      </c>
    </row>
    <row r="662" ht="35" customHeight="1" spans="1:21">
      <c r="A662" s="51"/>
      <c r="B662" s="30" t="s">
        <v>554</v>
      </c>
      <c r="C662" s="27" t="s">
        <v>11286</v>
      </c>
      <c r="D662" s="30">
        <v>78</v>
      </c>
      <c r="E662" s="30" t="s">
        <v>9647</v>
      </c>
      <c r="F662" s="27" t="s">
        <v>11287</v>
      </c>
      <c r="G662" s="30" t="s">
        <v>11288</v>
      </c>
      <c r="H662" s="30">
        <v>37.5</v>
      </c>
      <c r="I662" s="30">
        <v>87</v>
      </c>
      <c r="J662" s="30" t="s">
        <v>9857</v>
      </c>
      <c r="K662" s="56"/>
      <c r="L662" s="30" t="s">
        <v>24</v>
      </c>
      <c r="M662" s="29"/>
      <c r="N662" s="29"/>
      <c r="O662" s="29"/>
      <c r="P662" s="29"/>
      <c r="Q662" s="29"/>
      <c r="R662" s="30" t="s">
        <v>4803</v>
      </c>
      <c r="S662" s="27"/>
      <c r="T662" s="27"/>
      <c r="U662" s="24" t="str">
        <f t="shared" si="35"/>
        <v>YANMAR 3TN78A · ĐK78 0 kiềng gang </v>
      </c>
    </row>
    <row r="663" ht="35" customHeight="1" spans="1:21">
      <c r="A663" s="51"/>
      <c r="B663" s="52" t="s">
        <v>554</v>
      </c>
      <c r="C663" s="53" t="s">
        <v>11289</v>
      </c>
      <c r="D663" s="52">
        <v>78</v>
      </c>
      <c r="E663" s="52" t="s">
        <v>9647</v>
      </c>
      <c r="F663" s="53" t="s">
        <v>11287</v>
      </c>
      <c r="G663" s="52" t="s">
        <v>10502</v>
      </c>
      <c r="H663" s="52">
        <v>31</v>
      </c>
      <c r="I663" s="52">
        <v>74</v>
      </c>
      <c r="J663" s="52" t="s">
        <v>11276</v>
      </c>
      <c r="K663" s="54"/>
      <c r="L663" s="52" t="s">
        <v>24</v>
      </c>
      <c r="M663" s="55"/>
      <c r="N663" s="55"/>
      <c r="O663" s="55"/>
      <c r="P663" s="55"/>
      <c r="Q663" s="55"/>
      <c r="R663" s="52" t="s">
        <v>4803</v>
      </c>
      <c r="S663" s="27"/>
      <c r="T663" s="27"/>
      <c r="U663" s="24" t="str">
        <f t="shared" si="35"/>
        <v>YANMAR 3TNC78 · ĐK78 0 kiềng gang </v>
      </c>
    </row>
    <row r="664" ht="35" customHeight="1" spans="1:21">
      <c r="A664" s="51"/>
      <c r="B664" s="30" t="s">
        <v>554</v>
      </c>
      <c r="C664" s="27" t="s">
        <v>11290</v>
      </c>
      <c r="D664" s="30">
        <v>80</v>
      </c>
      <c r="E664" s="30" t="s">
        <v>9647</v>
      </c>
      <c r="F664" s="27" t="s">
        <v>11291</v>
      </c>
      <c r="G664" s="30" t="s">
        <v>11292</v>
      </c>
      <c r="H664" s="30">
        <v>30</v>
      </c>
      <c r="I664" s="30">
        <v>73</v>
      </c>
      <c r="J664" s="30" t="s">
        <v>9857</v>
      </c>
      <c r="K664" s="56"/>
      <c r="L664" s="30" t="s">
        <v>24</v>
      </c>
      <c r="M664" s="29"/>
      <c r="N664" s="29"/>
      <c r="O664" s="29"/>
      <c r="P664" s="29"/>
      <c r="Q664" s="29"/>
      <c r="R664" s="30" t="s">
        <v>4803</v>
      </c>
      <c r="S664" s="27"/>
      <c r="T664" s="27"/>
      <c r="U664" s="24" t="str">
        <f t="shared" si="35"/>
        <v>YANMAR 3TNC80 · ĐK80 0 kiềng gang </v>
      </c>
    </row>
    <row r="665" ht="35" customHeight="1" spans="1:21">
      <c r="A665" s="51"/>
      <c r="B665" s="52" t="s">
        <v>554</v>
      </c>
      <c r="C665" s="53" t="s">
        <v>11293</v>
      </c>
      <c r="D665" s="52">
        <v>82</v>
      </c>
      <c r="E665" s="52"/>
      <c r="F665" s="53" t="s">
        <v>11294</v>
      </c>
      <c r="G665" s="52">
        <v>26</v>
      </c>
      <c r="H665" s="52">
        <v>37.2</v>
      </c>
      <c r="I665" s="52">
        <v>87</v>
      </c>
      <c r="J665" s="52" t="s">
        <v>9857</v>
      </c>
      <c r="K665" s="54"/>
      <c r="L665" s="52" t="s">
        <v>9654</v>
      </c>
      <c r="M665" s="55"/>
      <c r="N665" s="55"/>
      <c r="O665" s="55"/>
      <c r="P665" s="55"/>
      <c r="Q665" s="55"/>
      <c r="R665" s="52" t="s">
        <v>4803</v>
      </c>
      <c r="S665" s="27"/>
      <c r="T665" s="27"/>
      <c r="U665" s="24" t="str">
        <f t="shared" si="35"/>
        <v>YANMAR 4TN82/4D82/4TNV82 · ĐK82  </v>
      </c>
    </row>
    <row r="666" ht="35" customHeight="1" spans="1:21">
      <c r="A666" s="51"/>
      <c r="B666" s="30" t="s">
        <v>554</v>
      </c>
      <c r="C666" s="27" t="s">
        <v>11295</v>
      </c>
      <c r="D666" s="30">
        <v>82</v>
      </c>
      <c r="E666" s="30" t="s">
        <v>9647</v>
      </c>
      <c r="F666" s="27" t="s">
        <v>11296</v>
      </c>
      <c r="G666" s="30" t="s">
        <v>11292</v>
      </c>
      <c r="H666" s="30">
        <v>28</v>
      </c>
      <c r="I666" s="30">
        <v>71</v>
      </c>
      <c r="J666" s="30" t="s">
        <v>9857</v>
      </c>
      <c r="K666" s="56"/>
      <c r="L666" s="30" t="s">
        <v>9654</v>
      </c>
      <c r="M666" s="29"/>
      <c r="N666" s="29"/>
      <c r="O666" s="29"/>
      <c r="P666" s="29"/>
      <c r="Q666" s="29"/>
      <c r="R666" s="30" t="s">
        <v>4803</v>
      </c>
      <c r="S666" s="27"/>
      <c r="T666" s="27"/>
      <c r="U666" s="24" t="str">
        <f t="shared" si="35"/>
        <v>YANMAR 4TNE82A · ĐK82 0 kiềng gang </v>
      </c>
    </row>
    <row r="667" ht="35" customHeight="1" spans="1:21">
      <c r="A667" s="51"/>
      <c r="B667" s="52" t="s">
        <v>554</v>
      </c>
      <c r="C667" s="53" t="s">
        <v>11297</v>
      </c>
      <c r="D667" s="52">
        <v>82</v>
      </c>
      <c r="E667" s="52"/>
      <c r="F667" s="53" t="s">
        <v>11298</v>
      </c>
      <c r="G667" s="52">
        <v>23</v>
      </c>
      <c r="H667" s="52"/>
      <c r="I667" s="52"/>
      <c r="J667" s="52" t="s">
        <v>9857</v>
      </c>
      <c r="K667" s="54"/>
      <c r="L667" s="52" t="s">
        <v>9654</v>
      </c>
      <c r="M667" s="55"/>
      <c r="N667" s="55"/>
      <c r="O667" s="55"/>
      <c r="P667" s="55"/>
      <c r="Q667" s="55"/>
      <c r="R667" s="52" t="s">
        <v>4803</v>
      </c>
      <c r="S667" s="27"/>
      <c r="T667" s="27"/>
      <c r="U667" s="24" t="str">
        <f t="shared" si="35"/>
        <v>YANMAR 4TNV82 · ĐK82  </v>
      </c>
    </row>
    <row r="668" ht="35" customHeight="1" spans="1:21">
      <c r="A668" s="51"/>
      <c r="B668" s="30" t="s">
        <v>554</v>
      </c>
      <c r="C668" s="27" t="s">
        <v>11299</v>
      </c>
      <c r="D668" s="30">
        <v>82</v>
      </c>
      <c r="E668" s="30"/>
      <c r="F668" s="27" t="s">
        <v>11300</v>
      </c>
      <c r="G668" s="30">
        <v>23</v>
      </c>
      <c r="H668" s="30"/>
      <c r="I668" s="30"/>
      <c r="J668" s="30" t="s">
        <v>9857</v>
      </c>
      <c r="K668" s="56"/>
      <c r="L668" s="30" t="s">
        <v>9654</v>
      </c>
      <c r="M668" s="29"/>
      <c r="N668" s="29"/>
      <c r="O668" s="29"/>
      <c r="P668" s="29"/>
      <c r="Q668" s="29"/>
      <c r="R668" s="30" t="s">
        <v>4803</v>
      </c>
      <c r="S668" s="27"/>
      <c r="T668" s="27"/>
      <c r="U668" s="24" t="str">
        <f t="shared" si="35"/>
        <v>YANMAR 4TNV82A/ 3TNV82 · ĐK82  </v>
      </c>
    </row>
    <row r="669" ht="35" customHeight="1" spans="1:21">
      <c r="A669" s="51"/>
      <c r="B669" s="52" t="s">
        <v>554</v>
      </c>
      <c r="C669" s="53" t="s">
        <v>11299</v>
      </c>
      <c r="D669" s="52">
        <v>82</v>
      </c>
      <c r="E669" s="52"/>
      <c r="F669" s="53" t="s">
        <v>11301</v>
      </c>
      <c r="G669" s="52">
        <v>23</v>
      </c>
      <c r="H669" s="52"/>
      <c r="I669" s="52"/>
      <c r="J669" s="52" t="s">
        <v>9857</v>
      </c>
      <c r="K669" s="54"/>
      <c r="L669" s="52" t="s">
        <v>9654</v>
      </c>
      <c r="M669" s="55"/>
      <c r="N669" s="55"/>
      <c r="O669" s="55"/>
      <c r="P669" s="55"/>
      <c r="Q669" s="55"/>
      <c r="R669" s="52" t="s">
        <v>4803</v>
      </c>
      <c r="S669" s="27"/>
      <c r="T669" s="27"/>
      <c r="U669" s="24" t="str">
        <f t="shared" si="35"/>
        <v>YANMAR 4TNV82A/ 3TNV82 · ĐK82  </v>
      </c>
    </row>
    <row r="670" ht="35" customHeight="1" spans="1:21">
      <c r="A670" s="51" t="s">
        <v>11302</v>
      </c>
      <c r="B670" s="30" t="s">
        <v>554</v>
      </c>
      <c r="C670" s="27" t="s">
        <v>11303</v>
      </c>
      <c r="D670" s="30">
        <v>84</v>
      </c>
      <c r="E670" s="30" t="s">
        <v>8488</v>
      </c>
      <c r="F670" s="27" t="s">
        <v>11304</v>
      </c>
      <c r="G670" s="30" t="s">
        <v>11288</v>
      </c>
      <c r="H670" s="30">
        <v>34.5</v>
      </c>
      <c r="I670" s="30">
        <v>84</v>
      </c>
      <c r="J670" s="30" t="s">
        <v>9857</v>
      </c>
      <c r="K670" s="56" t="s">
        <v>8516</v>
      </c>
      <c r="L670" s="30" t="s">
        <v>9654</v>
      </c>
      <c r="M670" s="29"/>
      <c r="N670" s="29"/>
      <c r="O670" s="29"/>
      <c r="P670" s="29"/>
      <c r="Q670" s="29"/>
      <c r="R670" s="30" t="s">
        <v>4803</v>
      </c>
      <c r="S670" s="27"/>
      <c r="T670" s="27"/>
      <c r="U670" s="24" t="str">
        <f t="shared" si="35"/>
        <v>YANMAR 4D84 -3 /3D84-3 · ĐK84 (A) - IKAZU</v>
      </c>
    </row>
    <row r="671" ht="35" customHeight="1" spans="1:21">
      <c r="A671" s="51"/>
      <c r="B671" s="52" t="s">
        <v>554</v>
      </c>
      <c r="C671" s="53" t="s">
        <v>11305</v>
      </c>
      <c r="D671" s="52">
        <v>84</v>
      </c>
      <c r="E671" s="52" t="s">
        <v>8488</v>
      </c>
      <c r="F671" s="53" t="s">
        <v>11304</v>
      </c>
      <c r="G671" s="52" t="s">
        <v>11288</v>
      </c>
      <c r="H671" s="52">
        <v>37.5</v>
      </c>
      <c r="I671" s="52">
        <v>86.5</v>
      </c>
      <c r="J671" s="52" t="s">
        <v>9857</v>
      </c>
      <c r="K671" s="54"/>
      <c r="L671" s="52" t="s">
        <v>9654</v>
      </c>
      <c r="M671" s="55"/>
      <c r="N671" s="55"/>
      <c r="O671" s="55"/>
      <c r="P671" s="55"/>
      <c r="Q671" s="55"/>
      <c r="R671" s="52" t="s">
        <v>4803</v>
      </c>
      <c r="S671" s="27">
        <v>1403155</v>
      </c>
      <c r="T671" s="27"/>
      <c r="U671" s="24" t="str">
        <f t="shared" si="35"/>
        <v>YANMAR 4D84-2 /NEW · ĐK84 (A) </v>
      </c>
    </row>
    <row r="672" ht="35" customHeight="1" spans="1:21">
      <c r="A672" s="51"/>
      <c r="B672" s="30" t="s">
        <v>554</v>
      </c>
      <c r="C672" s="27" t="s">
        <v>11306</v>
      </c>
      <c r="D672" s="30">
        <v>84</v>
      </c>
      <c r="E672" s="30" t="s">
        <v>8488</v>
      </c>
      <c r="F672" s="27" t="s">
        <v>11307</v>
      </c>
      <c r="G672" s="30" t="s">
        <v>11288</v>
      </c>
      <c r="H672" s="30">
        <v>29</v>
      </c>
      <c r="I672" s="30">
        <v>85</v>
      </c>
      <c r="J672" s="30" t="s">
        <v>9857</v>
      </c>
      <c r="K672" s="56"/>
      <c r="L672" s="30" t="s">
        <v>9654</v>
      </c>
      <c r="M672" s="29"/>
      <c r="N672" s="29"/>
      <c r="O672" s="29"/>
      <c r="P672" s="29"/>
      <c r="Q672" s="29"/>
      <c r="R672" s="30" t="s">
        <v>4803</v>
      </c>
      <c r="S672" s="27"/>
      <c r="T672" s="27"/>
      <c r="U672" s="24" t="str">
        <f t="shared" si="35"/>
        <v>YANMAR 4TN84/4D84/3D84-1 · ĐK84 (A) </v>
      </c>
    </row>
    <row r="673" ht="35" customHeight="1" spans="1:21">
      <c r="A673" s="51"/>
      <c r="B673" s="52" t="s">
        <v>554</v>
      </c>
      <c r="C673" s="53" t="s">
        <v>11308</v>
      </c>
      <c r="D673" s="52">
        <v>86</v>
      </c>
      <c r="E673" s="52"/>
      <c r="F673" s="53" t="s">
        <v>11309</v>
      </c>
      <c r="G673" s="52">
        <v>26</v>
      </c>
      <c r="H673" s="52">
        <v>34.4</v>
      </c>
      <c r="I673" s="52">
        <v>84</v>
      </c>
      <c r="J673" s="52" t="s">
        <v>9857</v>
      </c>
      <c r="K673" s="54"/>
      <c r="L673" s="52" t="s">
        <v>9654</v>
      </c>
      <c r="M673" s="55"/>
      <c r="N673" s="55"/>
      <c r="O673" s="55"/>
      <c r="P673" s="55"/>
      <c r="Q673" s="55"/>
      <c r="R673" s="52" t="s">
        <v>4803</v>
      </c>
      <c r="S673" s="27"/>
      <c r="T673" s="27"/>
      <c r="U673" s="24" t="str">
        <f t="shared" si="35"/>
        <v>YANMAR 4TNE86 · ĐK86  </v>
      </c>
    </row>
    <row r="674" ht="35" customHeight="1" spans="1:21">
      <c r="A674" s="51"/>
      <c r="B674" s="30" t="s">
        <v>554</v>
      </c>
      <c r="C674" s="27" t="s">
        <v>11310</v>
      </c>
      <c r="D674" s="30">
        <v>86</v>
      </c>
      <c r="E674" s="30"/>
      <c r="F674" s="27" t="s">
        <v>11311</v>
      </c>
      <c r="G674" s="30">
        <v>26</v>
      </c>
      <c r="H674" s="30">
        <v>34.7</v>
      </c>
      <c r="I674" s="30">
        <v>84</v>
      </c>
      <c r="J674" s="30" t="s">
        <v>9857</v>
      </c>
      <c r="K674" s="56"/>
      <c r="L674" s="30" t="s">
        <v>9654</v>
      </c>
      <c r="M674" s="29"/>
      <c r="N674" s="29"/>
      <c r="O674" s="29"/>
      <c r="P674" s="29"/>
      <c r="Q674" s="29"/>
      <c r="R674" s="30" t="s">
        <v>4803</v>
      </c>
      <c r="S674" s="27" t="s">
        <v>11312</v>
      </c>
      <c r="T674" s="27"/>
      <c r="U674" s="24" t="str">
        <f t="shared" si="35"/>
        <v>YANMAR 4TNV86 · ĐK86  </v>
      </c>
    </row>
    <row r="675" ht="35" customHeight="1" spans="1:21">
      <c r="A675" s="51"/>
      <c r="B675" s="52" t="s">
        <v>554</v>
      </c>
      <c r="C675" s="53" t="s">
        <v>11313</v>
      </c>
      <c r="D675" s="52">
        <v>88</v>
      </c>
      <c r="E675" s="52" t="s">
        <v>8488</v>
      </c>
      <c r="F675" s="53" t="s">
        <v>11314</v>
      </c>
      <c r="G675" s="52" t="s">
        <v>11315</v>
      </c>
      <c r="H675" s="52">
        <v>34.5</v>
      </c>
      <c r="I675" s="52">
        <v>84</v>
      </c>
      <c r="J675" s="52" t="s">
        <v>9857</v>
      </c>
      <c r="K675" s="54"/>
      <c r="L675" s="52" t="s">
        <v>9654</v>
      </c>
      <c r="M675" s="55"/>
      <c r="N675" s="55"/>
      <c r="O675" s="55"/>
      <c r="P675" s="55"/>
      <c r="Q675" s="55"/>
      <c r="R675" s="52" t="s">
        <v>4803</v>
      </c>
      <c r="S675" s="27" t="s">
        <v>11316</v>
      </c>
      <c r="T675" s="27"/>
      <c r="U675" s="24" t="str">
        <f t="shared" si="35"/>
        <v>YANMAR 4TN88/4TNV88/4D88 · ĐK88 (A) </v>
      </c>
    </row>
    <row r="676" ht="35" customHeight="1" spans="1:21">
      <c r="A676" s="51"/>
      <c r="B676" s="30" t="s">
        <v>554</v>
      </c>
      <c r="C676" s="27" t="s">
        <v>7123</v>
      </c>
      <c r="D676" s="30">
        <v>88</v>
      </c>
      <c r="E676" s="30" t="s">
        <v>8488</v>
      </c>
      <c r="F676" s="27" t="s">
        <v>10338</v>
      </c>
      <c r="G676" s="30" t="s">
        <v>11315</v>
      </c>
      <c r="H676" s="30">
        <v>34.5</v>
      </c>
      <c r="I676" s="30">
        <v>84</v>
      </c>
      <c r="J676" s="30" t="s">
        <v>9857</v>
      </c>
      <c r="K676" s="56"/>
      <c r="L676" s="30" t="s">
        <v>9654</v>
      </c>
      <c r="M676" s="29"/>
      <c r="N676" s="29"/>
      <c r="O676" s="29"/>
      <c r="P676" s="29"/>
      <c r="Q676" s="29"/>
      <c r="R676" s="30" t="s">
        <v>4803</v>
      </c>
      <c r="S676" s="27" t="s">
        <v>11317</v>
      </c>
      <c r="T676" s="27"/>
      <c r="U676" s="24" t="str">
        <f t="shared" si="35"/>
        <v>YANMAR 4TNE88 · ĐK88 (A) </v>
      </c>
    </row>
    <row r="677" ht="35" customHeight="1" spans="1:21">
      <c r="A677" s="51"/>
      <c r="B677" s="52" t="s">
        <v>554</v>
      </c>
      <c r="C677" s="53" t="s">
        <v>11318</v>
      </c>
      <c r="D677" s="52">
        <v>91.5</v>
      </c>
      <c r="E677" s="52" t="s">
        <v>9676</v>
      </c>
      <c r="F677" s="53" t="s">
        <v>11319</v>
      </c>
      <c r="G677" s="52">
        <v>30</v>
      </c>
      <c r="H677" s="52">
        <v>42</v>
      </c>
      <c r="I677" s="52">
        <v>98</v>
      </c>
      <c r="J677" s="52" t="s">
        <v>10579</v>
      </c>
      <c r="K677" s="54"/>
      <c r="L677" s="52" t="s">
        <v>24</v>
      </c>
      <c r="M677" s="55"/>
      <c r="N677" s="55"/>
      <c r="O677" s="55"/>
      <c r="P677" s="55"/>
      <c r="Q677" s="55"/>
      <c r="R677" s="52" t="s">
        <v>4803</v>
      </c>
      <c r="S677" s="27"/>
      <c r="T677" s="27"/>
      <c r="U677" s="24" t="str">
        <f t="shared" si="35"/>
        <v>YANMAR 3LM/4LM · ĐK91.5 (A)+(O) </v>
      </c>
    </row>
    <row r="678" ht="35" customHeight="1" spans="1:21">
      <c r="A678" s="51"/>
      <c r="B678" s="30" t="s">
        <v>554</v>
      </c>
      <c r="C678" s="27" t="s">
        <v>11318</v>
      </c>
      <c r="D678" s="30">
        <v>91.5</v>
      </c>
      <c r="E678" s="30" t="s">
        <v>8488</v>
      </c>
      <c r="F678" s="27" t="s">
        <v>11320</v>
      </c>
      <c r="G678" s="30">
        <v>30</v>
      </c>
      <c r="H678" s="30">
        <v>42</v>
      </c>
      <c r="I678" s="30">
        <v>98</v>
      </c>
      <c r="J678" s="30" t="s">
        <v>10579</v>
      </c>
      <c r="K678" s="56"/>
      <c r="L678" s="30" t="s">
        <v>24</v>
      </c>
      <c r="M678" s="29"/>
      <c r="N678" s="29"/>
      <c r="O678" s="29"/>
      <c r="P678" s="29"/>
      <c r="Q678" s="29"/>
      <c r="R678" s="30" t="s">
        <v>4803</v>
      </c>
      <c r="S678" s="27"/>
      <c r="T678" s="27"/>
      <c r="U678" s="24" t="str">
        <f t="shared" si="35"/>
        <v>YANMAR 3LM/4LM · ĐK91.5 (A) </v>
      </c>
    </row>
    <row r="679" ht="35" customHeight="1" spans="1:21">
      <c r="A679" s="51"/>
      <c r="B679" s="52" t="s">
        <v>554</v>
      </c>
      <c r="C679" s="53" t="s">
        <v>7188</v>
      </c>
      <c r="D679" s="52">
        <v>91.5</v>
      </c>
      <c r="E679" s="52"/>
      <c r="F679" s="53"/>
      <c r="G679" s="52" t="s">
        <v>11321</v>
      </c>
      <c r="H679" s="52">
        <v>46.7</v>
      </c>
      <c r="I679" s="52">
        <v>105</v>
      </c>
      <c r="J679" s="52" t="s">
        <v>11322</v>
      </c>
      <c r="K679" s="54"/>
      <c r="L679" s="52" t="s">
        <v>24</v>
      </c>
      <c r="M679" s="55"/>
      <c r="N679" s="55"/>
      <c r="O679" s="55"/>
      <c r="P679" s="55"/>
      <c r="Q679" s="55"/>
      <c r="R679" s="52" t="s">
        <v>4803</v>
      </c>
      <c r="S679" s="27"/>
      <c r="T679" s="27" t="s">
        <v>6398</v>
      </c>
      <c r="U679" s="24" t="str">
        <f t="shared" si="35"/>
        <v>YANMAR 3S15B · ĐK91.5  </v>
      </c>
    </row>
    <row r="680" ht="35" customHeight="1" spans="1:21">
      <c r="A680" s="51"/>
      <c r="B680" s="30" t="s">
        <v>554</v>
      </c>
      <c r="C680" s="27" t="s">
        <v>11323</v>
      </c>
      <c r="D680" s="30">
        <v>92</v>
      </c>
      <c r="E680" s="30"/>
      <c r="F680" s="27" t="s">
        <v>11324</v>
      </c>
      <c r="G680" s="30"/>
      <c r="H680" s="30">
        <v>45</v>
      </c>
      <c r="I680" s="30"/>
      <c r="J680" s="30" t="s">
        <v>9901</v>
      </c>
      <c r="K680" s="56"/>
      <c r="L680" s="30" t="s">
        <v>9654</v>
      </c>
      <c r="M680" s="29"/>
      <c r="N680" s="29"/>
      <c r="O680" s="29"/>
      <c r="P680" s="29"/>
      <c r="Q680" s="29"/>
      <c r="R680" s="30" t="s">
        <v>4803</v>
      </c>
      <c r="S680" s="27"/>
      <c r="T680" s="27"/>
      <c r="U680" s="24" t="str">
        <f t="shared" si="35"/>
        <v>YANMAR 4TNE92/4D92E · ĐK92  </v>
      </c>
    </row>
    <row r="681" ht="35" customHeight="1" spans="1:21">
      <c r="A681" s="51"/>
      <c r="B681" s="52" t="s">
        <v>554</v>
      </c>
      <c r="C681" s="53" t="s">
        <v>11325</v>
      </c>
      <c r="D681" s="52">
        <v>94</v>
      </c>
      <c r="E681" s="52" t="s">
        <v>8488</v>
      </c>
      <c r="F681" s="53" t="s">
        <v>11326</v>
      </c>
      <c r="G681" s="52" t="s">
        <v>11327</v>
      </c>
      <c r="H681" s="52">
        <v>39</v>
      </c>
      <c r="I681" s="52">
        <v>99</v>
      </c>
      <c r="J681" s="52" t="s">
        <v>10344</v>
      </c>
      <c r="K681" s="54"/>
      <c r="L681" s="52" t="s">
        <v>9654</v>
      </c>
      <c r="M681" s="55"/>
      <c r="N681" s="55"/>
      <c r="O681" s="55"/>
      <c r="P681" s="55"/>
      <c r="Q681" s="55"/>
      <c r="R681" s="52" t="s">
        <v>4803</v>
      </c>
      <c r="S681" s="27"/>
      <c r="T681" s="27"/>
      <c r="U681" s="24" t="str">
        <f t="shared" si="35"/>
        <v>YANMAR 4D94-NEW · ĐK94 (A) </v>
      </c>
    </row>
    <row r="682" ht="35" customHeight="1" spans="1:21">
      <c r="A682" s="51"/>
      <c r="B682" s="30" t="s">
        <v>554</v>
      </c>
      <c r="C682" s="27" t="s">
        <v>11328</v>
      </c>
      <c r="D682" s="30">
        <v>94</v>
      </c>
      <c r="E682" s="30" t="s">
        <v>8488</v>
      </c>
      <c r="F682" s="27" t="s">
        <v>10297</v>
      </c>
      <c r="G682" s="30" t="s">
        <v>10349</v>
      </c>
      <c r="H682" s="30">
        <v>45</v>
      </c>
      <c r="I682" s="30">
        <v>104</v>
      </c>
      <c r="J682" s="30" t="s">
        <v>10331</v>
      </c>
      <c r="K682" s="56"/>
      <c r="L682" s="30" t="s">
        <v>9654</v>
      </c>
      <c r="M682" s="29"/>
      <c r="N682" s="29"/>
      <c r="O682" s="29"/>
      <c r="P682" s="29"/>
      <c r="Q682" s="29"/>
      <c r="R682" s="30" t="s">
        <v>4803</v>
      </c>
      <c r="S682" s="27" t="s">
        <v>11329</v>
      </c>
      <c r="T682" s="27"/>
      <c r="U682" s="24" t="str">
        <f t="shared" si="35"/>
        <v>YANMAR 4D94E-C · ĐK94 (A) </v>
      </c>
    </row>
    <row r="683" ht="35" customHeight="1" spans="1:21">
      <c r="A683" s="51"/>
      <c r="B683" s="52" t="s">
        <v>554</v>
      </c>
      <c r="C683" s="53" t="s">
        <v>11330</v>
      </c>
      <c r="D683" s="52">
        <v>94</v>
      </c>
      <c r="E683" s="52" t="s">
        <v>8488</v>
      </c>
      <c r="F683" s="53" t="s">
        <v>10297</v>
      </c>
      <c r="G683" s="52" t="s">
        <v>10349</v>
      </c>
      <c r="H683" s="52">
        <v>40.5</v>
      </c>
      <c r="I683" s="52">
        <v>99.4</v>
      </c>
      <c r="J683" s="52" t="s">
        <v>9901</v>
      </c>
      <c r="K683" s="54"/>
      <c r="L683" s="52" t="s">
        <v>9654</v>
      </c>
      <c r="M683" s="55"/>
      <c r="N683" s="55"/>
      <c r="O683" s="55"/>
      <c r="P683" s="55"/>
      <c r="Q683" s="55"/>
      <c r="R683" s="52" t="s">
        <v>4803</v>
      </c>
      <c r="S683" s="27"/>
      <c r="T683" s="27"/>
      <c r="U683" s="24" t="str">
        <f t="shared" si="35"/>
        <v>YANMAR 4D94E/4D94ML/4D94LE · ĐK94 (A) </v>
      </c>
    </row>
    <row r="684" ht="35" customHeight="1" spans="1:21">
      <c r="A684" s="51"/>
      <c r="B684" s="30" t="s">
        <v>554</v>
      </c>
      <c r="C684" s="27" t="s">
        <v>11331</v>
      </c>
      <c r="D684" s="30">
        <v>94</v>
      </c>
      <c r="E684" s="30" t="s">
        <v>8488</v>
      </c>
      <c r="F684" s="27" t="s">
        <v>11332</v>
      </c>
      <c r="G684" s="30" t="s">
        <v>11333</v>
      </c>
      <c r="H684" s="30">
        <v>45</v>
      </c>
      <c r="I684" s="30">
        <v>104</v>
      </c>
      <c r="J684" s="30" t="s">
        <v>9901</v>
      </c>
      <c r="K684" s="56"/>
      <c r="L684" s="30" t="s">
        <v>9654</v>
      </c>
      <c r="M684" s="29"/>
      <c r="N684" s="29"/>
      <c r="O684" s="29"/>
      <c r="P684" s="29"/>
      <c r="Q684" s="29"/>
      <c r="R684" s="30" t="s">
        <v>4803</v>
      </c>
      <c r="S684" s="27" t="s">
        <v>11334</v>
      </c>
      <c r="T684" s="27"/>
      <c r="U684" s="24" t="str">
        <f t="shared" si="35"/>
        <v>YANMAR 4D94E/4TNE94 8 VALE · ĐK94 (A) </v>
      </c>
    </row>
    <row r="685" ht="35" customHeight="1" spans="1:21">
      <c r="A685" s="51"/>
      <c r="B685" s="52" t="s">
        <v>554</v>
      </c>
      <c r="C685" s="53" t="s">
        <v>11335</v>
      </c>
      <c r="D685" s="52">
        <v>94</v>
      </c>
      <c r="E685" s="52" t="s">
        <v>8488</v>
      </c>
      <c r="F685" s="53" t="s">
        <v>11336</v>
      </c>
      <c r="G685" s="52" t="s">
        <v>11333</v>
      </c>
      <c r="H685" s="52">
        <v>40</v>
      </c>
      <c r="I685" s="52">
        <v>99</v>
      </c>
      <c r="J685" s="52" t="s">
        <v>9901</v>
      </c>
      <c r="K685" s="54"/>
      <c r="L685" s="52" t="s">
        <v>9654</v>
      </c>
      <c r="M685" s="55"/>
      <c r="N685" s="55"/>
      <c r="O685" s="55"/>
      <c r="P685" s="55"/>
      <c r="Q685" s="55"/>
      <c r="R685" s="52" t="s">
        <v>4803</v>
      </c>
      <c r="S685" s="27"/>
      <c r="T685" s="27"/>
      <c r="U685" s="24" t="str">
        <f t="shared" si="35"/>
        <v>YANMAR 4DNE94 · ĐK94 (A) </v>
      </c>
    </row>
    <row r="686" ht="35" customHeight="1" spans="1:21">
      <c r="A686" s="51"/>
      <c r="B686" s="30" t="s">
        <v>554</v>
      </c>
      <c r="C686" s="27" t="s">
        <v>11337</v>
      </c>
      <c r="D686" s="30">
        <v>94</v>
      </c>
      <c r="E686" s="30"/>
      <c r="F686" s="27" t="s">
        <v>11338</v>
      </c>
      <c r="G686" s="30">
        <v>30</v>
      </c>
      <c r="H686" s="30">
        <v>40</v>
      </c>
      <c r="I686" s="30">
        <v>99</v>
      </c>
      <c r="J686" s="30" t="s">
        <v>9901</v>
      </c>
      <c r="K686" s="56"/>
      <c r="L686" s="30" t="s">
        <v>9654</v>
      </c>
      <c r="M686" s="29"/>
      <c r="N686" s="29"/>
      <c r="O686" s="29"/>
      <c r="P686" s="29"/>
      <c r="Q686" s="29"/>
      <c r="R686" s="30" t="s">
        <v>4803</v>
      </c>
      <c r="S686" s="27" t="s">
        <v>11339</v>
      </c>
      <c r="T686" s="27"/>
      <c r="U686" s="24" t="str">
        <f t="shared" ref="U686:U749" si="36">IF($C686="","",B686&amp;" "&amp;C686&amp;" · ĐK"&amp;D686&amp;IF(E686=""," "," "&amp;E686)&amp;IF(K686=""," "," - "&amp;K686))</f>
        <v>YANMAR 4TNV94 16V · ĐK94  </v>
      </c>
    </row>
    <row r="687" ht="35" customHeight="1" spans="1:21">
      <c r="A687" s="51"/>
      <c r="B687" s="52" t="s">
        <v>554</v>
      </c>
      <c r="C687" s="53" t="s">
        <v>11340</v>
      </c>
      <c r="D687" s="52">
        <v>94</v>
      </c>
      <c r="E687" s="52"/>
      <c r="F687" s="53"/>
      <c r="G687" s="52"/>
      <c r="H687" s="52"/>
      <c r="I687" s="52"/>
      <c r="J687" s="52"/>
      <c r="K687" s="54"/>
      <c r="L687" s="52" t="s">
        <v>24</v>
      </c>
      <c r="M687" s="55"/>
      <c r="N687" s="55"/>
      <c r="O687" s="55"/>
      <c r="P687" s="55"/>
      <c r="Q687" s="55"/>
      <c r="R687" s="52" t="s">
        <v>4803</v>
      </c>
      <c r="S687" s="27"/>
      <c r="T687" s="27" t="s">
        <v>6398</v>
      </c>
      <c r="U687" s="24" t="str">
        <f t="shared" si="36"/>
        <v>YANMAR 6LP · ĐK94  </v>
      </c>
    </row>
    <row r="688" ht="35" customHeight="1" spans="1:21">
      <c r="A688" s="51"/>
      <c r="B688" s="30" t="s">
        <v>554</v>
      </c>
      <c r="C688" s="27" t="s">
        <v>11341</v>
      </c>
      <c r="D688" s="30">
        <v>95</v>
      </c>
      <c r="E688" s="30"/>
      <c r="F688" s="27"/>
      <c r="G688" s="30" t="s">
        <v>11342</v>
      </c>
      <c r="H688" s="30">
        <v>51.6</v>
      </c>
      <c r="I688" s="30">
        <v>131</v>
      </c>
      <c r="J688" s="30" t="s">
        <v>11343</v>
      </c>
      <c r="K688" s="56"/>
      <c r="L688" s="30" t="s">
        <v>24</v>
      </c>
      <c r="M688" s="29"/>
      <c r="N688" s="29"/>
      <c r="O688" s="29"/>
      <c r="P688" s="29"/>
      <c r="Q688" s="29"/>
      <c r="R688" s="30" t="s">
        <v>4803</v>
      </c>
      <c r="S688" s="27"/>
      <c r="T688" s="27" t="s">
        <v>6398</v>
      </c>
      <c r="U688" s="24" t="str">
        <f t="shared" si="36"/>
        <v>YANMAR 2T, 3T · ĐK95  </v>
      </c>
    </row>
    <row r="689" ht="35" customHeight="1" spans="1:21">
      <c r="A689" s="51"/>
      <c r="B689" s="52" t="s">
        <v>554</v>
      </c>
      <c r="C689" s="53" t="s">
        <v>7190</v>
      </c>
      <c r="D689" s="52">
        <v>95</v>
      </c>
      <c r="E689" s="52"/>
      <c r="F689" s="53"/>
      <c r="G689" s="52" t="s">
        <v>11344</v>
      </c>
      <c r="H689" s="52">
        <v>44.8</v>
      </c>
      <c r="I689" s="52">
        <v>104</v>
      </c>
      <c r="J689" s="52" t="s">
        <v>11345</v>
      </c>
      <c r="K689" s="54"/>
      <c r="L689" s="52" t="s">
        <v>24</v>
      </c>
      <c r="M689" s="55"/>
      <c r="N689" s="55"/>
      <c r="O689" s="55"/>
      <c r="P689" s="55"/>
      <c r="Q689" s="55"/>
      <c r="R689" s="52" t="s">
        <v>4803</v>
      </c>
      <c r="S689" s="27"/>
      <c r="T689" s="27" t="s">
        <v>6398</v>
      </c>
      <c r="U689" s="24" t="str">
        <f t="shared" si="36"/>
        <v>YANMAR 3T95, 3PH · ĐK95  </v>
      </c>
    </row>
    <row r="690" ht="35" customHeight="1" spans="1:21">
      <c r="A690" s="51"/>
      <c r="B690" s="30" t="s">
        <v>554</v>
      </c>
      <c r="C690" s="27" t="s">
        <v>7201</v>
      </c>
      <c r="D690" s="30">
        <v>95</v>
      </c>
      <c r="E690" s="30"/>
      <c r="F690" s="27"/>
      <c r="G690" s="30" t="s">
        <v>11344</v>
      </c>
      <c r="H690" s="30">
        <v>44.8</v>
      </c>
      <c r="I690" s="30">
        <v>104</v>
      </c>
      <c r="J690" s="30" t="s">
        <v>11345</v>
      </c>
      <c r="K690" s="56"/>
      <c r="L690" s="30" t="s">
        <v>24</v>
      </c>
      <c r="M690" s="29"/>
      <c r="N690" s="29"/>
      <c r="O690" s="29"/>
      <c r="P690" s="29"/>
      <c r="Q690" s="29"/>
      <c r="R690" s="30" t="s">
        <v>4803</v>
      </c>
      <c r="S690" s="27"/>
      <c r="T690" s="27" t="s">
        <v>6398</v>
      </c>
      <c r="U690" s="24" t="str">
        <f t="shared" si="36"/>
        <v>YANMAR 4PHL-N, 4PHL-TN · ĐK95  </v>
      </c>
    </row>
    <row r="691" ht="35" customHeight="1" spans="1:21">
      <c r="A691" s="51"/>
      <c r="B691" s="52" t="s">
        <v>554</v>
      </c>
      <c r="C691" s="53" t="s">
        <v>11346</v>
      </c>
      <c r="D691" s="52">
        <v>95</v>
      </c>
      <c r="E691" s="52" t="s">
        <v>9676</v>
      </c>
      <c r="F691" s="53" t="s">
        <v>11347</v>
      </c>
      <c r="G691" s="52">
        <v>34</v>
      </c>
      <c r="H691" s="52">
        <v>46</v>
      </c>
      <c r="I691" s="52">
        <v>103</v>
      </c>
      <c r="J691" s="52"/>
      <c r="K691" s="54"/>
      <c r="L691" s="52" t="s">
        <v>24</v>
      </c>
      <c r="M691" s="55"/>
      <c r="N691" s="55"/>
      <c r="O691" s="55"/>
      <c r="P691" s="55"/>
      <c r="Q691" s="55"/>
      <c r="R691" s="52" t="s">
        <v>4803</v>
      </c>
      <c r="S691" s="27"/>
      <c r="T691" s="27"/>
      <c r="U691" s="24" t="str">
        <f t="shared" si="36"/>
        <v>YANMAR 6T95 · ĐK95 (A)+(O) </v>
      </c>
    </row>
    <row r="692" ht="35" customHeight="1" spans="1:21">
      <c r="A692" s="51"/>
      <c r="B692" s="30" t="s">
        <v>554</v>
      </c>
      <c r="C692" s="27" t="s">
        <v>11346</v>
      </c>
      <c r="D692" s="30">
        <v>95</v>
      </c>
      <c r="E692" s="30"/>
      <c r="F692" s="27" t="s">
        <v>11348</v>
      </c>
      <c r="G692" s="30">
        <v>32</v>
      </c>
      <c r="H692" s="30">
        <v>46</v>
      </c>
      <c r="I692" s="30">
        <v>108</v>
      </c>
      <c r="J692" s="30" t="s">
        <v>11349</v>
      </c>
      <c r="K692" s="56"/>
      <c r="L692" s="30" t="s">
        <v>9644</v>
      </c>
      <c r="M692" s="29"/>
      <c r="N692" s="29"/>
      <c r="O692" s="29"/>
      <c r="P692" s="29"/>
      <c r="Q692" s="29"/>
      <c r="R692" s="30" t="s">
        <v>4803</v>
      </c>
      <c r="S692" s="27"/>
      <c r="T692" s="27"/>
      <c r="U692" s="24" t="str">
        <f t="shared" si="36"/>
        <v>YANMAR 6T95 · ĐK95  </v>
      </c>
    </row>
    <row r="693" ht="35" customHeight="1" spans="1:21">
      <c r="A693" s="51"/>
      <c r="B693" s="52" t="s">
        <v>554</v>
      </c>
      <c r="C693" s="53" t="s">
        <v>11350</v>
      </c>
      <c r="D693" s="52">
        <v>98</v>
      </c>
      <c r="E693" s="52"/>
      <c r="F693" s="53" t="s">
        <v>11351</v>
      </c>
      <c r="G693" s="52" t="s">
        <v>11333</v>
      </c>
      <c r="H693" s="52">
        <v>40</v>
      </c>
      <c r="I693" s="52">
        <v>99</v>
      </c>
      <c r="J693" s="52" t="s">
        <v>9901</v>
      </c>
      <c r="K693" s="54"/>
      <c r="L693" s="52" t="s">
        <v>9654</v>
      </c>
      <c r="M693" s="55"/>
      <c r="N693" s="55"/>
      <c r="O693" s="55"/>
      <c r="P693" s="55"/>
      <c r="Q693" s="55"/>
      <c r="R693" s="52" t="s">
        <v>4803</v>
      </c>
      <c r="S693" s="27"/>
      <c r="T693" s="27"/>
      <c r="U693" s="24" t="str">
        <f t="shared" si="36"/>
        <v>YANMAR 4D98E/4TNE98 · ĐK98  </v>
      </c>
    </row>
    <row r="694" ht="35" customHeight="1" spans="1:21">
      <c r="A694" s="51"/>
      <c r="B694" s="30" t="s">
        <v>554</v>
      </c>
      <c r="C694" s="27" t="s">
        <v>11352</v>
      </c>
      <c r="D694" s="30">
        <v>98</v>
      </c>
      <c r="E694" s="30"/>
      <c r="F694" s="27" t="s">
        <v>11353</v>
      </c>
      <c r="G694" s="30" t="s">
        <v>11333</v>
      </c>
      <c r="H694" s="30">
        <v>40</v>
      </c>
      <c r="I694" s="30">
        <v>99</v>
      </c>
      <c r="J694" s="30" t="s">
        <v>9901</v>
      </c>
      <c r="K694" s="56"/>
      <c r="L694" s="30" t="s">
        <v>9654</v>
      </c>
      <c r="M694" s="29"/>
      <c r="N694" s="29"/>
      <c r="O694" s="29"/>
      <c r="P694" s="29"/>
      <c r="Q694" s="29"/>
      <c r="R694" s="30" t="s">
        <v>4803</v>
      </c>
      <c r="S694" s="27" t="s">
        <v>11354</v>
      </c>
      <c r="T694" s="27"/>
      <c r="U694" s="24" t="str">
        <f t="shared" si="36"/>
        <v>YANMAR 4TNE98/ 4D98/4TN98 · ĐK98  </v>
      </c>
    </row>
    <row r="695" ht="35" customHeight="1" spans="1:21">
      <c r="A695" s="51"/>
      <c r="B695" s="52" t="s">
        <v>554</v>
      </c>
      <c r="C695" s="53" t="s">
        <v>11355</v>
      </c>
      <c r="D695" s="52">
        <v>98</v>
      </c>
      <c r="E695" s="52" t="s">
        <v>8488</v>
      </c>
      <c r="F695" s="53" t="s">
        <v>11356</v>
      </c>
      <c r="G695" s="52" t="s">
        <v>11333</v>
      </c>
      <c r="H695" s="52">
        <v>40</v>
      </c>
      <c r="I695" s="52">
        <v>99</v>
      </c>
      <c r="J695" s="52" t="s">
        <v>9901</v>
      </c>
      <c r="K695" s="54"/>
      <c r="L695" s="52" t="s">
        <v>9654</v>
      </c>
      <c r="M695" s="55"/>
      <c r="N695" s="55"/>
      <c r="O695" s="55"/>
      <c r="P695" s="55"/>
      <c r="Q695" s="55"/>
      <c r="R695" s="52" t="s">
        <v>4803</v>
      </c>
      <c r="S695" s="27" t="s">
        <v>11357</v>
      </c>
      <c r="T695" s="27"/>
      <c r="U695" s="24" t="str">
        <f t="shared" si="36"/>
        <v>YANMAR 4TNV98 /16V · ĐK98 (A) </v>
      </c>
    </row>
    <row r="696" ht="35" customHeight="1" spans="1:21">
      <c r="A696" s="51"/>
      <c r="B696" s="30" t="s">
        <v>554</v>
      </c>
      <c r="C696" s="27" t="s">
        <v>4103</v>
      </c>
      <c r="D696" s="30">
        <v>100</v>
      </c>
      <c r="E696" s="30" t="s">
        <v>8488</v>
      </c>
      <c r="F696" s="27" t="s">
        <v>11358</v>
      </c>
      <c r="G696" s="30" t="s">
        <v>10669</v>
      </c>
      <c r="H696" s="30">
        <v>42.5</v>
      </c>
      <c r="I696" s="30">
        <v>101</v>
      </c>
      <c r="J696" s="30" t="s">
        <v>11359</v>
      </c>
      <c r="K696" s="56"/>
      <c r="L696" s="30" t="s">
        <v>9654</v>
      </c>
      <c r="M696" s="29"/>
      <c r="N696" s="29"/>
      <c r="O696" s="29"/>
      <c r="P696" s="29"/>
      <c r="Q696" s="29"/>
      <c r="R696" s="30" t="s">
        <v>4803</v>
      </c>
      <c r="S696" s="27" t="s">
        <v>11360</v>
      </c>
      <c r="T696" s="27"/>
      <c r="U696" s="24" t="str">
        <f t="shared" si="36"/>
        <v>YANMAR 3TN100/4TN100 · ĐK100 (A) </v>
      </c>
    </row>
    <row r="697" ht="35" customHeight="1" spans="1:21">
      <c r="A697" s="51"/>
      <c r="B697" s="52" t="s">
        <v>554</v>
      </c>
      <c r="C697" s="53" t="s">
        <v>11361</v>
      </c>
      <c r="D697" s="52">
        <v>100</v>
      </c>
      <c r="E697" s="52" t="s">
        <v>8488</v>
      </c>
      <c r="F697" s="53" t="s">
        <v>11362</v>
      </c>
      <c r="G697" s="52" t="s">
        <v>10669</v>
      </c>
      <c r="H697" s="52">
        <v>42.5</v>
      </c>
      <c r="I697" s="52">
        <v>101</v>
      </c>
      <c r="J697" s="52" t="s">
        <v>11363</v>
      </c>
      <c r="K697" s="54"/>
      <c r="L697" s="52" t="s">
        <v>9654</v>
      </c>
      <c r="M697" s="55"/>
      <c r="N697" s="55"/>
      <c r="O697" s="55"/>
      <c r="P697" s="55"/>
      <c r="Q697" s="55"/>
      <c r="R697" s="52" t="s">
        <v>4803</v>
      </c>
      <c r="S697" s="27" t="s">
        <v>11364</v>
      </c>
      <c r="T697" s="27"/>
      <c r="U697" s="24" t="str">
        <f t="shared" si="36"/>
        <v>YANMAR 3TN100/4TN100/4TNE100 · ĐK100 (A) </v>
      </c>
    </row>
    <row r="698" ht="35" customHeight="1" spans="1:21">
      <c r="A698" s="51"/>
      <c r="B698" s="30" t="s">
        <v>554</v>
      </c>
      <c r="C698" s="27" t="s">
        <v>7196</v>
      </c>
      <c r="D698" s="30">
        <v>100</v>
      </c>
      <c r="E698" s="30"/>
      <c r="F698" s="27"/>
      <c r="G698" s="30" t="s">
        <v>11365</v>
      </c>
      <c r="H698" s="30">
        <v>22.6</v>
      </c>
      <c r="I698" s="30">
        <v>100.6</v>
      </c>
      <c r="J698" s="30" t="s">
        <v>10308</v>
      </c>
      <c r="K698" s="56"/>
      <c r="L698" s="30" t="s">
        <v>24</v>
      </c>
      <c r="M698" s="29"/>
      <c r="N698" s="29"/>
      <c r="O698" s="29"/>
      <c r="P698" s="29"/>
      <c r="Q698" s="29"/>
      <c r="R698" s="30" t="s">
        <v>4803</v>
      </c>
      <c r="S698" s="27"/>
      <c r="T698" s="27" t="s">
        <v>6398</v>
      </c>
      <c r="U698" s="24" t="str">
        <f t="shared" si="36"/>
        <v>YANMAR 4LHA-DTE · ĐK100  </v>
      </c>
    </row>
    <row r="699" ht="35" customHeight="1" spans="1:21">
      <c r="A699" s="51"/>
      <c r="B699" s="52" t="s">
        <v>554</v>
      </c>
      <c r="C699" s="53" t="s">
        <v>7199</v>
      </c>
      <c r="D699" s="52">
        <v>100</v>
      </c>
      <c r="E699" s="52"/>
      <c r="F699" s="53"/>
      <c r="G699" s="52" t="s">
        <v>11365</v>
      </c>
      <c r="H699" s="52">
        <v>22.6</v>
      </c>
      <c r="I699" s="52">
        <v>100.6</v>
      </c>
      <c r="J699" s="52" t="s">
        <v>10308</v>
      </c>
      <c r="K699" s="54"/>
      <c r="L699" s="52" t="s">
        <v>24</v>
      </c>
      <c r="M699" s="55"/>
      <c r="N699" s="55"/>
      <c r="O699" s="55"/>
      <c r="P699" s="55"/>
      <c r="Q699" s="55"/>
      <c r="R699" s="52" t="s">
        <v>4803</v>
      </c>
      <c r="S699" s="27"/>
      <c r="T699" s="27" t="s">
        <v>6398</v>
      </c>
      <c r="U699" s="24" t="str">
        <f t="shared" si="36"/>
        <v>YANMAR 4LHA-HTE, 4LHA-HTZE · ĐK100  </v>
      </c>
    </row>
    <row r="700" ht="35" customHeight="1" spans="1:21">
      <c r="A700" s="51"/>
      <c r="B700" s="30" t="s">
        <v>554</v>
      </c>
      <c r="C700" s="27" t="s">
        <v>7200</v>
      </c>
      <c r="D700" s="30">
        <v>100</v>
      </c>
      <c r="E700" s="30"/>
      <c r="F700" s="27"/>
      <c r="G700" s="30" t="s">
        <v>11365</v>
      </c>
      <c r="H700" s="30">
        <v>22.6</v>
      </c>
      <c r="I700" s="30">
        <v>100.6</v>
      </c>
      <c r="J700" s="30" t="s">
        <v>10308</v>
      </c>
      <c r="K700" s="56"/>
      <c r="L700" s="30" t="s">
        <v>24</v>
      </c>
      <c r="M700" s="29"/>
      <c r="N700" s="29"/>
      <c r="O700" s="29"/>
      <c r="P700" s="29"/>
      <c r="Q700" s="29"/>
      <c r="R700" s="30" t="s">
        <v>4803</v>
      </c>
      <c r="S700" s="27"/>
      <c r="T700" s="27" t="s">
        <v>6398</v>
      </c>
      <c r="U700" s="24" t="str">
        <f t="shared" si="36"/>
        <v>YANMAR 4LHA-STE · ĐK100  </v>
      </c>
    </row>
    <row r="701" ht="35" customHeight="1" spans="1:21">
      <c r="A701" s="51"/>
      <c r="B701" s="52" t="s">
        <v>554</v>
      </c>
      <c r="C701" s="53" t="s">
        <v>7202</v>
      </c>
      <c r="D701" s="52">
        <v>100</v>
      </c>
      <c r="E701" s="52"/>
      <c r="F701" s="53"/>
      <c r="G701" s="52" t="s">
        <v>10323</v>
      </c>
      <c r="H701" s="52">
        <v>42.6</v>
      </c>
      <c r="I701" s="52">
        <v>100.6</v>
      </c>
      <c r="J701" s="52" t="s">
        <v>11363</v>
      </c>
      <c r="K701" s="54"/>
      <c r="L701" s="52" t="s">
        <v>24</v>
      </c>
      <c r="M701" s="55"/>
      <c r="N701" s="55"/>
      <c r="O701" s="55"/>
      <c r="P701" s="55"/>
      <c r="Q701" s="55"/>
      <c r="R701" s="52" t="s">
        <v>4803</v>
      </c>
      <c r="S701" s="27"/>
      <c r="T701" s="27" t="s">
        <v>6398</v>
      </c>
      <c r="U701" s="24" t="str">
        <f t="shared" si="36"/>
        <v>YANMAR 4TN100T-IFWA · ĐK100  </v>
      </c>
    </row>
    <row r="702" ht="35" customHeight="1" spans="1:21">
      <c r="A702" s="51"/>
      <c r="B702" s="30" t="s">
        <v>554</v>
      </c>
      <c r="C702" s="27" t="s">
        <v>7244</v>
      </c>
      <c r="D702" s="30">
        <v>100</v>
      </c>
      <c r="E702" s="30"/>
      <c r="F702" s="27"/>
      <c r="G702" s="30" t="s">
        <v>11366</v>
      </c>
      <c r="H702" s="30">
        <v>41.1</v>
      </c>
      <c r="I702" s="30">
        <v>100.6</v>
      </c>
      <c r="J702" s="30" t="s">
        <v>10308</v>
      </c>
      <c r="K702" s="56"/>
      <c r="L702" s="30" t="s">
        <v>24</v>
      </c>
      <c r="M702" s="29"/>
      <c r="N702" s="29"/>
      <c r="O702" s="29"/>
      <c r="P702" s="29"/>
      <c r="Q702" s="29"/>
      <c r="R702" s="30" t="s">
        <v>4803</v>
      </c>
      <c r="S702" s="27"/>
      <c r="T702" s="27" t="s">
        <v>6398</v>
      </c>
      <c r="U702" s="24" t="str">
        <f t="shared" si="36"/>
        <v>YANMAR 6LYA-UT · ĐK100  </v>
      </c>
    </row>
    <row r="703" ht="35" customHeight="1" spans="1:21">
      <c r="A703" s="51"/>
      <c r="B703" s="52" t="s">
        <v>554</v>
      </c>
      <c r="C703" s="53" t="s">
        <v>7193</v>
      </c>
      <c r="D703" s="52">
        <v>105</v>
      </c>
      <c r="E703" s="52"/>
      <c r="F703" s="53"/>
      <c r="G703" s="52" t="s">
        <v>11367</v>
      </c>
      <c r="H703" s="52">
        <v>51.5</v>
      </c>
      <c r="I703" s="52">
        <v>119.5</v>
      </c>
      <c r="J703" s="52" t="s">
        <v>9702</v>
      </c>
      <c r="K703" s="54"/>
      <c r="L703" s="52" t="s">
        <v>24</v>
      </c>
      <c r="M703" s="55"/>
      <c r="N703" s="55"/>
      <c r="O703" s="55"/>
      <c r="P703" s="55"/>
      <c r="Q703" s="55"/>
      <c r="R703" s="52" t="s">
        <v>4803</v>
      </c>
      <c r="S703" s="27"/>
      <c r="T703" s="27" t="s">
        <v>6398</v>
      </c>
      <c r="U703" s="24" t="str">
        <f t="shared" si="36"/>
        <v>YANMAR 4CH3 · ĐK105  </v>
      </c>
    </row>
    <row r="704" ht="35" customHeight="1" spans="1:21">
      <c r="A704" s="51"/>
      <c r="B704" s="30" t="s">
        <v>554</v>
      </c>
      <c r="C704" s="27" t="s">
        <v>7214</v>
      </c>
      <c r="D704" s="30">
        <v>105</v>
      </c>
      <c r="E704" s="30"/>
      <c r="F704" s="27"/>
      <c r="G704" s="30" t="s">
        <v>11367</v>
      </c>
      <c r="H704" s="30">
        <v>51.5</v>
      </c>
      <c r="I704" s="30">
        <v>119.5</v>
      </c>
      <c r="J704" s="30" t="s">
        <v>9702</v>
      </c>
      <c r="K704" s="56"/>
      <c r="L704" s="30" t="s">
        <v>24</v>
      </c>
      <c r="M704" s="29"/>
      <c r="N704" s="29"/>
      <c r="O704" s="29"/>
      <c r="P704" s="29"/>
      <c r="Q704" s="29"/>
      <c r="R704" s="30" t="s">
        <v>4803</v>
      </c>
      <c r="S704" s="27"/>
      <c r="T704" s="27" t="s">
        <v>6398</v>
      </c>
      <c r="U704" s="24" t="str">
        <f t="shared" si="36"/>
        <v>YANMAR 6CH-HTE3, 6CHL-TN · ĐK105  </v>
      </c>
    </row>
    <row r="705" ht="35" customHeight="1" spans="1:21">
      <c r="A705" s="51"/>
      <c r="B705" s="52" t="s">
        <v>554</v>
      </c>
      <c r="C705" s="53" t="s">
        <v>7217</v>
      </c>
      <c r="D705" s="52">
        <v>105</v>
      </c>
      <c r="E705" s="52"/>
      <c r="F705" s="53" t="s">
        <v>11368</v>
      </c>
      <c r="G705" s="52" t="s">
        <v>11367</v>
      </c>
      <c r="H705" s="52">
        <v>51.5</v>
      </c>
      <c r="I705" s="52">
        <v>119.5</v>
      </c>
      <c r="J705" s="52" t="s">
        <v>9702</v>
      </c>
      <c r="K705" s="54"/>
      <c r="L705" s="52" t="s">
        <v>24</v>
      </c>
      <c r="M705" s="55"/>
      <c r="N705" s="55"/>
      <c r="O705" s="55"/>
      <c r="P705" s="55"/>
      <c r="Q705" s="55"/>
      <c r="R705" s="52" t="s">
        <v>4803</v>
      </c>
      <c r="S705" s="27"/>
      <c r="T705" s="27" t="s">
        <v>6398</v>
      </c>
      <c r="U705" s="24" t="str">
        <f t="shared" si="36"/>
        <v>YANMAR 6CHX · ĐK105  </v>
      </c>
    </row>
    <row r="706" ht="35" customHeight="1" spans="1:21">
      <c r="A706" s="51"/>
      <c r="B706" s="30" t="s">
        <v>554</v>
      </c>
      <c r="C706" s="27" t="s">
        <v>7218</v>
      </c>
      <c r="D706" s="30">
        <v>105</v>
      </c>
      <c r="E706" s="30"/>
      <c r="F706" s="27"/>
      <c r="G706" s="30" t="s">
        <v>10121</v>
      </c>
      <c r="H706" s="30">
        <v>49.5</v>
      </c>
      <c r="I706" s="30">
        <v>119.5</v>
      </c>
      <c r="J706" s="30" t="s">
        <v>9702</v>
      </c>
      <c r="K706" s="56"/>
      <c r="L706" s="30" t="s">
        <v>24</v>
      </c>
      <c r="M706" s="29"/>
      <c r="N706" s="29"/>
      <c r="O706" s="29"/>
      <c r="P706" s="29"/>
      <c r="Q706" s="29"/>
      <c r="R706" s="30" t="s">
        <v>4803</v>
      </c>
      <c r="S706" s="27"/>
      <c r="T706" s="27" t="s">
        <v>6398</v>
      </c>
      <c r="U706" s="24" t="str">
        <f t="shared" si="36"/>
        <v>YANMAR 6CHX-UTE · ĐK105  </v>
      </c>
    </row>
    <row r="707" ht="35" customHeight="1" spans="1:21">
      <c r="A707" s="51"/>
      <c r="B707" s="52" t="s">
        <v>554</v>
      </c>
      <c r="C707" s="53" t="s">
        <v>7203</v>
      </c>
      <c r="D707" s="52">
        <v>106</v>
      </c>
      <c r="E707" s="52"/>
      <c r="F707" s="53"/>
      <c r="G707" s="52" t="s">
        <v>10414</v>
      </c>
      <c r="H707" s="52">
        <v>42.7</v>
      </c>
      <c r="I707" s="52">
        <v>111.2</v>
      </c>
      <c r="J707" s="52" t="s">
        <v>11369</v>
      </c>
      <c r="K707" s="54"/>
      <c r="L707" s="52" t="s">
        <v>24</v>
      </c>
      <c r="M707" s="55"/>
      <c r="N707" s="55"/>
      <c r="O707" s="55"/>
      <c r="P707" s="55"/>
      <c r="Q707" s="55"/>
      <c r="R707" s="52" t="s">
        <v>4803</v>
      </c>
      <c r="S707" s="27"/>
      <c r="T707" s="27" t="s">
        <v>6398</v>
      </c>
      <c r="U707" s="24" t="str">
        <f t="shared" si="36"/>
        <v>YANMAR 4TNE106T · ĐK106  </v>
      </c>
    </row>
    <row r="708" ht="35" customHeight="1" spans="1:21">
      <c r="A708" s="51"/>
      <c r="B708" s="30" t="s">
        <v>554</v>
      </c>
      <c r="C708" s="27" t="s">
        <v>7204</v>
      </c>
      <c r="D708" s="30">
        <v>106</v>
      </c>
      <c r="E708" s="30" t="s">
        <v>8488</v>
      </c>
      <c r="F708" s="27" t="s">
        <v>11370</v>
      </c>
      <c r="G708" s="30" t="s">
        <v>10414</v>
      </c>
      <c r="H708" s="30">
        <v>42.5</v>
      </c>
      <c r="I708" s="30">
        <v>111</v>
      </c>
      <c r="J708" s="30" t="s">
        <v>11371</v>
      </c>
      <c r="K708" s="56"/>
      <c r="L708" s="30" t="s">
        <v>9654</v>
      </c>
      <c r="M708" s="29"/>
      <c r="N708" s="29"/>
      <c r="O708" s="29"/>
      <c r="P708" s="29"/>
      <c r="Q708" s="29"/>
      <c r="R708" s="30" t="s">
        <v>4803</v>
      </c>
      <c r="S708" s="27"/>
      <c r="T708" s="27"/>
      <c r="U708" s="24" t="str">
        <f t="shared" si="36"/>
        <v>YANMAR 4TNV106 · ĐK106 (A) </v>
      </c>
    </row>
    <row r="709" ht="35" customHeight="1" spans="1:21">
      <c r="A709" s="51"/>
      <c r="B709" s="52" t="s">
        <v>554</v>
      </c>
      <c r="C709" s="53" t="s">
        <v>11372</v>
      </c>
      <c r="D709" s="52">
        <v>106</v>
      </c>
      <c r="E709" s="52"/>
      <c r="F709" s="53"/>
      <c r="G709" s="52"/>
      <c r="H709" s="52"/>
      <c r="I709" s="52"/>
      <c r="J709" s="52"/>
      <c r="K709" s="54"/>
      <c r="L709" s="52" t="s">
        <v>24</v>
      </c>
      <c r="M709" s="55"/>
      <c r="N709" s="55"/>
      <c r="O709" s="55"/>
      <c r="P709" s="55"/>
      <c r="Q709" s="55"/>
      <c r="R709" s="52" t="s">
        <v>4803</v>
      </c>
      <c r="S709" s="27"/>
      <c r="T709" s="27" t="s">
        <v>6398</v>
      </c>
      <c r="U709" s="24" t="str">
        <f t="shared" si="36"/>
        <v>YANMAR 6LPA · ĐK106  </v>
      </c>
    </row>
    <row r="710" ht="35" customHeight="1" spans="1:21">
      <c r="A710" s="51"/>
      <c r="B710" s="30" t="s">
        <v>554</v>
      </c>
      <c r="C710" s="27" t="s">
        <v>7210</v>
      </c>
      <c r="D710" s="30">
        <v>106.9</v>
      </c>
      <c r="E710" s="30"/>
      <c r="F710" s="27"/>
      <c r="G710" s="30" t="s">
        <v>11373</v>
      </c>
      <c r="H710" s="30">
        <v>47.5</v>
      </c>
      <c r="I710" s="30">
        <v>116.7</v>
      </c>
      <c r="J710" s="30" t="s">
        <v>11374</v>
      </c>
      <c r="K710" s="56"/>
      <c r="L710" s="30" t="s">
        <v>24</v>
      </c>
      <c r="M710" s="29"/>
      <c r="N710" s="29"/>
      <c r="O710" s="29"/>
      <c r="P710" s="29"/>
      <c r="Q710" s="29"/>
      <c r="R710" s="30" t="s">
        <v>4803</v>
      </c>
      <c r="S710" s="27"/>
      <c r="T710" s="27" t="s">
        <v>6398</v>
      </c>
      <c r="U710" s="24" t="str">
        <f t="shared" si="36"/>
        <v>YANMAR 6CH-25B · ĐK106.9  </v>
      </c>
    </row>
    <row r="711" ht="35" customHeight="1" spans="1:21">
      <c r="A711" s="51"/>
      <c r="B711" s="52" t="s">
        <v>554</v>
      </c>
      <c r="C711" s="53" t="s">
        <v>11375</v>
      </c>
      <c r="D711" s="52">
        <v>110</v>
      </c>
      <c r="E711" s="52"/>
      <c r="F711" s="53"/>
      <c r="G711" s="52"/>
      <c r="H711" s="52"/>
      <c r="I711" s="52"/>
      <c r="J711" s="52" t="s">
        <v>11322</v>
      </c>
      <c r="K711" s="54"/>
      <c r="L711" s="52" t="s">
        <v>24</v>
      </c>
      <c r="M711" s="55"/>
      <c r="N711" s="55"/>
      <c r="O711" s="55"/>
      <c r="P711" s="55"/>
      <c r="Q711" s="55"/>
      <c r="R711" s="52" t="s">
        <v>4803</v>
      </c>
      <c r="S711" s="27"/>
      <c r="T711" s="27" t="s">
        <v>6398</v>
      </c>
      <c r="U711" s="24" t="str">
        <f t="shared" si="36"/>
        <v>YANMAR 6CX-ETE · ĐK110  </v>
      </c>
    </row>
    <row r="712" ht="35" customHeight="1" spans="1:21">
      <c r="A712" s="51"/>
      <c r="B712" s="30" t="s">
        <v>554</v>
      </c>
      <c r="C712" s="27" t="s">
        <v>11376</v>
      </c>
      <c r="D712" s="30">
        <v>112</v>
      </c>
      <c r="E712" s="30"/>
      <c r="F712" s="27"/>
      <c r="G712" s="30" t="s">
        <v>11373</v>
      </c>
      <c r="H712" s="30">
        <v>50.6</v>
      </c>
      <c r="I712" s="30">
        <v>119.6</v>
      </c>
      <c r="J712" s="30" t="s">
        <v>10026</v>
      </c>
      <c r="K712" s="56"/>
      <c r="L712" s="30" t="s">
        <v>24</v>
      </c>
      <c r="M712" s="29"/>
      <c r="N712" s="29"/>
      <c r="O712" s="29"/>
      <c r="P712" s="29"/>
      <c r="Q712" s="29"/>
      <c r="R712" s="30" t="s">
        <v>4803</v>
      </c>
      <c r="S712" s="27"/>
      <c r="T712" s="27" t="s">
        <v>6398</v>
      </c>
      <c r="U712" s="24" t="str">
        <f t="shared" si="36"/>
        <v>YANMAR 4T112 · ĐK112  </v>
      </c>
    </row>
    <row r="713" ht="35" customHeight="1" spans="1:21">
      <c r="A713" s="51"/>
      <c r="B713" s="52" t="s">
        <v>554</v>
      </c>
      <c r="C713" s="53" t="s">
        <v>11377</v>
      </c>
      <c r="D713" s="52">
        <v>112</v>
      </c>
      <c r="E713" s="52"/>
      <c r="F713" s="53"/>
      <c r="G713" s="52" t="s">
        <v>11373</v>
      </c>
      <c r="H713" s="52">
        <v>50.6</v>
      </c>
      <c r="I713" s="52">
        <v>119.6</v>
      </c>
      <c r="J713" s="52" t="s">
        <v>10026</v>
      </c>
      <c r="K713" s="54"/>
      <c r="L713" s="52" t="s">
        <v>24</v>
      </c>
      <c r="M713" s="55"/>
      <c r="N713" s="55"/>
      <c r="O713" s="55"/>
      <c r="P713" s="55"/>
      <c r="Q713" s="55"/>
      <c r="R713" s="52" t="s">
        <v>4803</v>
      </c>
      <c r="S713" s="27"/>
      <c r="T713" s="27" t="s">
        <v>6398</v>
      </c>
      <c r="U713" s="24" t="str">
        <f t="shared" si="36"/>
        <v>YANMAR 6T112 · ĐK112  </v>
      </c>
    </row>
    <row r="714" ht="35" customHeight="1" spans="1:21">
      <c r="A714" s="51"/>
      <c r="B714" s="30" t="s">
        <v>554</v>
      </c>
      <c r="C714" s="27" t="s">
        <v>11378</v>
      </c>
      <c r="D714" s="30">
        <v>112</v>
      </c>
      <c r="E714" s="30" t="s">
        <v>11379</v>
      </c>
      <c r="F714" s="27"/>
      <c r="G714" s="30">
        <v>38</v>
      </c>
      <c r="H714" s="30">
        <v>50.5</v>
      </c>
      <c r="I714" s="30">
        <v>120</v>
      </c>
      <c r="J714" s="30" t="s">
        <v>10026</v>
      </c>
      <c r="K714" s="56"/>
      <c r="L714" s="30" t="s">
        <v>9644</v>
      </c>
      <c r="M714" s="29"/>
      <c r="N714" s="29"/>
      <c r="O714" s="29"/>
      <c r="P714" s="29"/>
      <c r="Q714" s="29"/>
      <c r="R714" s="30" t="s">
        <v>4803</v>
      </c>
      <c r="S714" s="27"/>
      <c r="T714" s="27"/>
      <c r="U714" s="24" t="str">
        <f t="shared" si="36"/>
        <v>YANMAR 6TN112 · ĐK112 0 Kieàng </v>
      </c>
    </row>
    <row r="715" ht="35" customHeight="1" spans="1:21">
      <c r="A715" s="51"/>
      <c r="B715" s="52" t="s">
        <v>554</v>
      </c>
      <c r="C715" s="53" t="s">
        <v>11378</v>
      </c>
      <c r="D715" s="52">
        <v>112</v>
      </c>
      <c r="E715" s="52" t="s">
        <v>8488</v>
      </c>
      <c r="F715" s="53"/>
      <c r="G715" s="52">
        <v>38</v>
      </c>
      <c r="H715" s="52">
        <v>50.5</v>
      </c>
      <c r="I715" s="52">
        <v>120</v>
      </c>
      <c r="J715" s="52" t="s">
        <v>10026</v>
      </c>
      <c r="K715" s="54"/>
      <c r="L715" s="52" t="s">
        <v>9644</v>
      </c>
      <c r="M715" s="55"/>
      <c r="N715" s="55"/>
      <c r="O715" s="55"/>
      <c r="P715" s="55"/>
      <c r="Q715" s="55"/>
      <c r="R715" s="52" t="s">
        <v>4803</v>
      </c>
      <c r="S715" s="27"/>
      <c r="T715" s="27"/>
      <c r="U715" s="24" t="str">
        <f t="shared" si="36"/>
        <v>YANMAR 6TN112 · ĐK112 (A) </v>
      </c>
    </row>
    <row r="716" ht="35" customHeight="1" spans="1:21">
      <c r="A716" s="51"/>
      <c r="B716" s="30" t="s">
        <v>554</v>
      </c>
      <c r="C716" s="27" t="s">
        <v>7221</v>
      </c>
      <c r="D716" s="30">
        <v>117.9</v>
      </c>
      <c r="E716" s="30"/>
      <c r="F716" s="27"/>
      <c r="G716" s="30" t="s">
        <v>11380</v>
      </c>
      <c r="H716" s="30">
        <v>56.1</v>
      </c>
      <c r="I716" s="30">
        <v>128.2</v>
      </c>
      <c r="J716" s="30" t="s">
        <v>10726</v>
      </c>
      <c r="K716" s="56"/>
      <c r="L716" s="30" t="s">
        <v>24</v>
      </c>
      <c r="M716" s="29"/>
      <c r="N716" s="29"/>
      <c r="O716" s="29"/>
      <c r="P716" s="29"/>
      <c r="Q716" s="29"/>
      <c r="R716" s="30" t="s">
        <v>4803</v>
      </c>
      <c r="S716" s="27"/>
      <c r="T716" s="27" t="s">
        <v>6398</v>
      </c>
      <c r="U716" s="24" t="str">
        <f t="shared" si="36"/>
        <v>YANMAR 6GH-UTE · ĐK117.9  </v>
      </c>
    </row>
    <row r="717" ht="35" customHeight="1" spans="1:21">
      <c r="A717" s="51"/>
      <c r="B717" s="52" t="s">
        <v>554</v>
      </c>
      <c r="C717" s="53" t="s">
        <v>11381</v>
      </c>
      <c r="D717" s="52">
        <v>120</v>
      </c>
      <c r="E717" s="52"/>
      <c r="F717" s="53"/>
      <c r="G717" s="52" t="s">
        <v>11382</v>
      </c>
      <c r="H717" s="52">
        <v>61.2</v>
      </c>
      <c r="I717" s="52">
        <v>155</v>
      </c>
      <c r="J717" s="52"/>
      <c r="K717" s="54"/>
      <c r="L717" s="52" t="s">
        <v>24</v>
      </c>
      <c r="M717" s="55"/>
      <c r="N717" s="55"/>
      <c r="O717" s="55"/>
      <c r="P717" s="55"/>
      <c r="Q717" s="55"/>
      <c r="R717" s="52" t="s">
        <v>4803</v>
      </c>
      <c r="S717" s="27"/>
      <c r="T717" s="27" t="s">
        <v>6398</v>
      </c>
      <c r="U717" s="24" t="str">
        <f t="shared" si="36"/>
        <v>YANMAR 3ESD · ĐK120  </v>
      </c>
    </row>
    <row r="718" ht="35" customHeight="1" spans="1:21">
      <c r="A718" s="51"/>
      <c r="B718" s="30" t="s">
        <v>554</v>
      </c>
      <c r="C718" s="27" t="s">
        <v>7225</v>
      </c>
      <c r="D718" s="30">
        <v>130</v>
      </c>
      <c r="E718" s="30"/>
      <c r="F718" s="27"/>
      <c r="G718" s="30" t="s">
        <v>10794</v>
      </c>
      <c r="H718" s="30">
        <v>68</v>
      </c>
      <c r="I718" s="30">
        <v>150</v>
      </c>
      <c r="J718" s="30" t="s">
        <v>10792</v>
      </c>
      <c r="K718" s="56"/>
      <c r="L718" s="30" t="s">
        <v>9644</v>
      </c>
      <c r="M718" s="29"/>
      <c r="N718" s="29"/>
      <c r="O718" s="29"/>
      <c r="P718" s="29"/>
      <c r="Q718" s="29"/>
      <c r="R718" s="30" t="s">
        <v>4803</v>
      </c>
      <c r="S718" s="27"/>
      <c r="T718" s="27" t="s">
        <v>6398</v>
      </c>
      <c r="U718" s="24" t="str">
        <f t="shared" si="36"/>
        <v>YANMAR 6HA-ET · ĐK130  </v>
      </c>
    </row>
    <row r="719" ht="35" customHeight="1" spans="1:21">
      <c r="A719" s="51"/>
      <c r="B719" s="52" t="s">
        <v>554</v>
      </c>
      <c r="C719" s="53" t="s">
        <v>7227</v>
      </c>
      <c r="D719" s="52">
        <v>130</v>
      </c>
      <c r="E719" s="52"/>
      <c r="F719" s="53"/>
      <c r="G719" s="52" t="s">
        <v>11383</v>
      </c>
      <c r="H719" s="52">
        <v>60.6</v>
      </c>
      <c r="I719" s="52">
        <v>136.6</v>
      </c>
      <c r="J719" s="52" t="s">
        <v>10699</v>
      </c>
      <c r="K719" s="54"/>
      <c r="L719" s="52" t="s">
        <v>9644</v>
      </c>
      <c r="M719" s="55"/>
      <c r="N719" s="55"/>
      <c r="O719" s="55"/>
      <c r="P719" s="55"/>
      <c r="Q719" s="55"/>
      <c r="R719" s="52" t="s">
        <v>4803</v>
      </c>
      <c r="S719" s="27"/>
      <c r="T719" s="27" t="s">
        <v>6398</v>
      </c>
      <c r="U719" s="24" t="str">
        <f t="shared" si="36"/>
        <v>YANMAR 6HA2M-DTE · ĐK130  </v>
      </c>
    </row>
    <row r="720" ht="35" customHeight="1" spans="1:21">
      <c r="A720" s="51"/>
      <c r="B720" s="30" t="s">
        <v>554</v>
      </c>
      <c r="C720" s="27" t="s">
        <v>7229</v>
      </c>
      <c r="D720" s="30">
        <v>130</v>
      </c>
      <c r="E720" s="30"/>
      <c r="F720" s="27"/>
      <c r="G720" s="30" t="s">
        <v>10794</v>
      </c>
      <c r="H720" s="30">
        <v>60.6</v>
      </c>
      <c r="I720" s="30">
        <v>136.6</v>
      </c>
      <c r="J720" s="30" t="s">
        <v>10699</v>
      </c>
      <c r="K720" s="56"/>
      <c r="L720" s="30" t="s">
        <v>9644</v>
      </c>
      <c r="M720" s="29"/>
      <c r="N720" s="29"/>
      <c r="O720" s="29"/>
      <c r="P720" s="29"/>
      <c r="Q720" s="29"/>
      <c r="R720" s="30" t="s">
        <v>4803</v>
      </c>
      <c r="S720" s="27"/>
      <c r="T720" s="27" t="s">
        <v>6398</v>
      </c>
      <c r="U720" s="24" t="str">
        <f t="shared" si="36"/>
        <v>YANMAR 6HA2M-HTE · ĐK130  </v>
      </c>
    </row>
    <row r="721" ht="35" customHeight="1" spans="1:21">
      <c r="A721" s="51"/>
      <c r="B721" s="52" t="s">
        <v>554</v>
      </c>
      <c r="C721" s="53" t="s">
        <v>11384</v>
      </c>
      <c r="D721" s="52">
        <v>132.9</v>
      </c>
      <c r="E721" s="52"/>
      <c r="F721" s="53"/>
      <c r="G721" s="52" t="s">
        <v>10808</v>
      </c>
      <c r="H721" s="52">
        <v>52.3</v>
      </c>
      <c r="I721" s="52">
        <v>144.8</v>
      </c>
      <c r="J721" s="52"/>
      <c r="K721" s="54"/>
      <c r="L721" s="52" t="s">
        <v>24</v>
      </c>
      <c r="M721" s="55"/>
      <c r="N721" s="55"/>
      <c r="O721" s="55"/>
      <c r="P721" s="55"/>
      <c r="Q721" s="55"/>
      <c r="R721" s="52" t="s">
        <v>4803</v>
      </c>
      <c r="S721" s="27"/>
      <c r="T721" s="27" t="s">
        <v>6398</v>
      </c>
      <c r="U721" s="24" t="str">
        <f t="shared" si="36"/>
        <v>YANMAR 3L15 · ĐK132.9  </v>
      </c>
    </row>
    <row r="722" ht="35" customHeight="1" spans="1:21">
      <c r="A722" s="51"/>
      <c r="B722" s="30" t="s">
        <v>554</v>
      </c>
      <c r="C722" s="27" t="s">
        <v>7230</v>
      </c>
      <c r="D722" s="30">
        <v>132.9</v>
      </c>
      <c r="E722" s="30"/>
      <c r="F722" s="27"/>
      <c r="G722" s="30" t="s">
        <v>11385</v>
      </c>
      <c r="H722" s="30">
        <v>65.5</v>
      </c>
      <c r="I722" s="30">
        <v>149.3</v>
      </c>
      <c r="J722" s="30" t="s">
        <v>10800</v>
      </c>
      <c r="K722" s="56"/>
      <c r="L722" s="30" t="s">
        <v>24</v>
      </c>
      <c r="M722" s="29"/>
      <c r="N722" s="29"/>
      <c r="O722" s="29"/>
      <c r="P722" s="29"/>
      <c r="Q722" s="29"/>
      <c r="R722" s="30" t="s">
        <v>4803</v>
      </c>
      <c r="S722" s="27"/>
      <c r="T722" s="27" t="s">
        <v>6398</v>
      </c>
      <c r="U722" s="24" t="str">
        <f t="shared" si="36"/>
        <v>YANMAR 6KH-ET · ĐK132.9  </v>
      </c>
    </row>
    <row r="723" ht="35" customHeight="1" spans="1:21">
      <c r="A723" s="51"/>
      <c r="B723" s="52" t="s">
        <v>554</v>
      </c>
      <c r="C723" s="53" t="s">
        <v>11386</v>
      </c>
      <c r="D723" s="52">
        <v>135</v>
      </c>
      <c r="E723" s="52"/>
      <c r="F723" s="53" t="s">
        <v>11387</v>
      </c>
      <c r="G723" s="52">
        <v>50</v>
      </c>
      <c r="H723" s="52"/>
      <c r="I723" s="52">
        <v>155</v>
      </c>
      <c r="J723" s="52" t="s">
        <v>10800</v>
      </c>
      <c r="K723" s="54"/>
      <c r="L723" s="52" t="s">
        <v>9644</v>
      </c>
      <c r="M723" s="55"/>
      <c r="N723" s="55"/>
      <c r="O723" s="55"/>
      <c r="P723" s="55"/>
      <c r="Q723" s="55"/>
      <c r="R723" s="52" t="s">
        <v>4803</v>
      </c>
      <c r="S723" s="27"/>
      <c r="T723" s="27" t="s">
        <v>6398</v>
      </c>
      <c r="U723" s="24" t="str">
        <f t="shared" si="36"/>
        <v>YANMAR 6KE · ĐK135  </v>
      </c>
    </row>
    <row r="724" ht="35" customHeight="1" spans="1:21">
      <c r="A724" s="51"/>
      <c r="B724" s="30" t="s">
        <v>554</v>
      </c>
      <c r="C724" s="27" t="s">
        <v>11388</v>
      </c>
      <c r="D724" s="30">
        <v>135</v>
      </c>
      <c r="E724" s="30" t="s">
        <v>9676</v>
      </c>
      <c r="F724" s="27" t="s">
        <v>11389</v>
      </c>
      <c r="G724" s="30" t="s">
        <v>11385</v>
      </c>
      <c r="H724" s="30">
        <v>65.5</v>
      </c>
      <c r="I724" s="30">
        <v>149.3</v>
      </c>
      <c r="J724" s="30" t="s">
        <v>10800</v>
      </c>
      <c r="K724" s="56"/>
      <c r="L724" s="30" t="s">
        <v>9644</v>
      </c>
      <c r="M724" s="29"/>
      <c r="N724" s="29"/>
      <c r="O724" s="29"/>
      <c r="P724" s="29"/>
      <c r="Q724" s="29"/>
      <c r="R724" s="30" t="s">
        <v>4803</v>
      </c>
      <c r="S724" s="27"/>
      <c r="T724" s="27" t="s">
        <v>6398</v>
      </c>
      <c r="U724" s="24" t="str">
        <f t="shared" si="36"/>
        <v>YANMAR 6KHL-STN · ĐK135 (A)+(O) </v>
      </c>
    </row>
    <row r="725" ht="35" customHeight="1" spans="1:21">
      <c r="A725" s="51"/>
      <c r="B725" s="52" t="s">
        <v>554</v>
      </c>
      <c r="C725" s="53" t="s">
        <v>11390</v>
      </c>
      <c r="D725" s="52">
        <v>145</v>
      </c>
      <c r="E725" s="52"/>
      <c r="F725" s="53"/>
      <c r="G725" s="52" t="s">
        <v>11391</v>
      </c>
      <c r="H725" s="52">
        <v>84</v>
      </c>
      <c r="I725" s="52">
        <v>201.5</v>
      </c>
      <c r="J725" s="52" t="s">
        <v>11392</v>
      </c>
      <c r="K725" s="54"/>
      <c r="L725" s="52" t="s">
        <v>24</v>
      </c>
      <c r="M725" s="55"/>
      <c r="N725" s="55"/>
      <c r="O725" s="55"/>
      <c r="P725" s="55"/>
      <c r="Q725" s="55"/>
      <c r="R725" s="52" t="s">
        <v>4803</v>
      </c>
      <c r="S725" s="27"/>
      <c r="T725" s="27" t="s">
        <v>6398</v>
      </c>
      <c r="U725" s="24" t="str">
        <f t="shared" si="36"/>
        <v>YANMAR N28Y · ĐK145  </v>
      </c>
    </row>
    <row r="726" ht="35" customHeight="1" spans="1:21">
      <c r="A726" s="51"/>
      <c r="B726" s="30" t="s">
        <v>554</v>
      </c>
      <c r="C726" s="27" t="s">
        <v>7238</v>
      </c>
      <c r="D726" s="30">
        <v>148</v>
      </c>
      <c r="E726" s="30"/>
      <c r="F726" s="27"/>
      <c r="G726" s="30" t="s">
        <v>11393</v>
      </c>
      <c r="H726" s="30">
        <v>78.5</v>
      </c>
      <c r="I726" s="30">
        <v>167.9</v>
      </c>
      <c r="J726" s="30" t="s">
        <v>10870</v>
      </c>
      <c r="K726" s="56"/>
      <c r="L726" s="30" t="s">
        <v>24</v>
      </c>
      <c r="M726" s="29"/>
      <c r="N726" s="29"/>
      <c r="O726" s="29"/>
      <c r="P726" s="29"/>
      <c r="Q726" s="29"/>
      <c r="R726" s="30" t="s">
        <v>4803</v>
      </c>
      <c r="S726" s="27"/>
      <c r="T726" s="27" t="s">
        <v>6398</v>
      </c>
      <c r="U726" s="24" t="str">
        <f t="shared" si="36"/>
        <v>YANMAR 6LAAL-DT · ĐK148  </v>
      </c>
    </row>
    <row r="727" ht="35" customHeight="1" spans="1:21">
      <c r="A727" s="51"/>
      <c r="B727" s="52" t="s">
        <v>554</v>
      </c>
      <c r="C727" s="53" t="s">
        <v>7239</v>
      </c>
      <c r="D727" s="52">
        <v>150</v>
      </c>
      <c r="E727" s="52"/>
      <c r="F727" s="53" t="s">
        <v>11394</v>
      </c>
      <c r="G727" s="52" t="s">
        <v>10876</v>
      </c>
      <c r="H727" s="52">
        <v>77</v>
      </c>
      <c r="I727" s="52">
        <v>168</v>
      </c>
      <c r="J727" s="52" t="s">
        <v>10870</v>
      </c>
      <c r="K727" s="54"/>
      <c r="L727" s="52" t="s">
        <v>24</v>
      </c>
      <c r="M727" s="55"/>
      <c r="N727" s="55"/>
      <c r="O727" s="55"/>
      <c r="P727" s="55"/>
      <c r="Q727" s="55"/>
      <c r="R727" s="52" t="s">
        <v>4803</v>
      </c>
      <c r="S727" s="27"/>
      <c r="T727" s="27" t="s">
        <v>6398</v>
      </c>
      <c r="U727" s="24" t="str">
        <f t="shared" si="36"/>
        <v>YANMAR 6LAH-STE · ĐK150  </v>
      </c>
    </row>
    <row r="728" ht="35" customHeight="1" spans="1:21">
      <c r="A728" s="51"/>
      <c r="B728" s="30" t="s">
        <v>554</v>
      </c>
      <c r="C728" s="27" t="s">
        <v>7241</v>
      </c>
      <c r="D728" s="30">
        <v>150</v>
      </c>
      <c r="E728" s="30"/>
      <c r="F728" s="27" t="s">
        <v>11395</v>
      </c>
      <c r="G728" s="30" t="s">
        <v>11396</v>
      </c>
      <c r="H728" s="30">
        <v>66.5</v>
      </c>
      <c r="I728" s="30">
        <v>154.5</v>
      </c>
      <c r="J728" s="30" t="s">
        <v>11397</v>
      </c>
      <c r="K728" s="56"/>
      <c r="L728" s="30" t="s">
        <v>24</v>
      </c>
      <c r="M728" s="29"/>
      <c r="N728" s="29"/>
      <c r="O728" s="29"/>
      <c r="P728" s="29"/>
      <c r="Q728" s="29"/>
      <c r="R728" s="30" t="s">
        <v>4803</v>
      </c>
      <c r="S728" s="27"/>
      <c r="T728" s="27" t="s">
        <v>6398</v>
      </c>
      <c r="U728" s="24" t="str">
        <f t="shared" si="36"/>
        <v>YANMAR 6LX-GT · ĐK150  </v>
      </c>
    </row>
    <row r="729" ht="35" customHeight="1" spans="1:21">
      <c r="A729" s="51"/>
      <c r="B729" s="52" t="s">
        <v>554</v>
      </c>
      <c r="C729" s="53" t="s">
        <v>7181</v>
      </c>
      <c r="D729" s="52">
        <v>155</v>
      </c>
      <c r="E729" s="52"/>
      <c r="F729" s="53"/>
      <c r="G729" s="52" t="s">
        <v>11398</v>
      </c>
      <c r="H729" s="52">
        <v>59</v>
      </c>
      <c r="I729" s="52">
        <v>137</v>
      </c>
      <c r="J729" s="52" t="s">
        <v>11399</v>
      </c>
      <c r="K729" s="54"/>
      <c r="L729" s="52" t="s">
        <v>24</v>
      </c>
      <c r="M729" s="55"/>
      <c r="N729" s="55"/>
      <c r="O729" s="55"/>
      <c r="P729" s="55"/>
      <c r="Q729" s="55"/>
      <c r="R729" s="52" t="s">
        <v>4803</v>
      </c>
      <c r="S729" s="27"/>
      <c r="T729" s="27" t="s">
        <v>6398</v>
      </c>
      <c r="U729" s="24" t="str">
        <f t="shared" si="36"/>
        <v>YANMAR 12AYM-EST, 12AY-ET, 12AYM-WET, 12AYM-WGT, 12AY · ĐK155  </v>
      </c>
    </row>
    <row r="730" ht="35" customHeight="1" spans="1:21">
      <c r="A730" s="51"/>
      <c r="B730" s="30" t="s">
        <v>554</v>
      </c>
      <c r="C730" s="27" t="s">
        <v>7205</v>
      </c>
      <c r="D730" s="30">
        <v>155</v>
      </c>
      <c r="E730" s="30"/>
      <c r="F730" s="27"/>
      <c r="G730" s="30" t="s">
        <v>11398</v>
      </c>
      <c r="H730" s="30">
        <v>59</v>
      </c>
      <c r="I730" s="30">
        <v>137</v>
      </c>
      <c r="J730" s="30" t="s">
        <v>11399</v>
      </c>
      <c r="K730" s="56"/>
      <c r="L730" s="30" t="s">
        <v>24</v>
      </c>
      <c r="M730" s="29"/>
      <c r="N730" s="29"/>
      <c r="O730" s="29"/>
      <c r="P730" s="29"/>
      <c r="Q730" s="29"/>
      <c r="R730" s="30" t="s">
        <v>4803</v>
      </c>
      <c r="S730" s="27"/>
      <c r="T730" s="27" t="s">
        <v>6398</v>
      </c>
      <c r="U730" s="24" t="str">
        <f t="shared" si="36"/>
        <v>YANMAR 6AYL-ET, 6AYL-ST, 6AYP, 6AY, 6AYP1 · ĐK155  </v>
      </c>
    </row>
    <row r="731" ht="35" customHeight="1" spans="1:21">
      <c r="A731" s="51"/>
      <c r="B731" s="52" t="s">
        <v>554</v>
      </c>
      <c r="C731" s="53" t="s">
        <v>7209</v>
      </c>
      <c r="D731" s="52">
        <v>155</v>
      </c>
      <c r="E731" s="52"/>
      <c r="F731" s="53"/>
      <c r="G731" s="52" t="s">
        <v>11398</v>
      </c>
      <c r="H731" s="52">
        <v>59</v>
      </c>
      <c r="I731" s="52">
        <v>137</v>
      </c>
      <c r="J731" s="52" t="s">
        <v>11399</v>
      </c>
      <c r="K731" s="54"/>
      <c r="L731" s="52" t="s">
        <v>24</v>
      </c>
      <c r="M731" s="55"/>
      <c r="N731" s="55"/>
      <c r="O731" s="55"/>
      <c r="P731" s="55"/>
      <c r="Q731" s="55"/>
      <c r="R731" s="52" t="s">
        <v>4803</v>
      </c>
      <c r="S731" s="27"/>
      <c r="T731" s="27" t="s">
        <v>6398</v>
      </c>
      <c r="U731" s="24" t="str">
        <f t="shared" si="36"/>
        <v>YANMAR 6AYM-WET, 6AYM-WGT, 6AYM-ETE, 6AYM-STE, 6AYM-WST · ĐK155  </v>
      </c>
    </row>
    <row r="732" ht="35" customHeight="1" spans="1:21">
      <c r="A732" s="51"/>
      <c r="B732" s="30" t="s">
        <v>554</v>
      </c>
      <c r="C732" s="27" t="s">
        <v>11400</v>
      </c>
      <c r="D732" s="30">
        <v>165</v>
      </c>
      <c r="E732" s="30"/>
      <c r="F732" s="27"/>
      <c r="G732" s="30" t="s">
        <v>11401</v>
      </c>
      <c r="H732" s="30">
        <v>89.5</v>
      </c>
      <c r="I732" s="30">
        <v>191.8</v>
      </c>
      <c r="J732" s="30" t="s">
        <v>11392</v>
      </c>
      <c r="K732" s="56"/>
      <c r="L732" s="30" t="s">
        <v>24</v>
      </c>
      <c r="M732" s="29"/>
      <c r="N732" s="29"/>
      <c r="O732" s="29"/>
      <c r="P732" s="29"/>
      <c r="Q732" s="29"/>
      <c r="R732" s="30" t="s">
        <v>4803</v>
      </c>
      <c r="S732" s="27"/>
      <c r="T732" s="27" t="s">
        <v>6398</v>
      </c>
      <c r="U732" s="24" t="str">
        <f t="shared" si="36"/>
        <v>YANMAR S165-HT · ĐK165  </v>
      </c>
    </row>
    <row r="733" ht="35" customHeight="1" spans="1:21">
      <c r="A733" s="51"/>
      <c r="B733" s="52" t="s">
        <v>554</v>
      </c>
      <c r="C733" s="53" t="s">
        <v>11402</v>
      </c>
      <c r="D733" s="52">
        <v>165</v>
      </c>
      <c r="E733" s="52"/>
      <c r="F733" s="53"/>
      <c r="G733" s="52" t="s">
        <v>11401</v>
      </c>
      <c r="H733" s="52">
        <v>89.5</v>
      </c>
      <c r="I733" s="52">
        <v>191.8</v>
      </c>
      <c r="J733" s="52" t="s">
        <v>11392</v>
      </c>
      <c r="K733" s="54"/>
      <c r="L733" s="52" t="s">
        <v>24</v>
      </c>
      <c r="M733" s="55"/>
      <c r="N733" s="55"/>
      <c r="O733" s="55"/>
      <c r="P733" s="55"/>
      <c r="Q733" s="55"/>
      <c r="R733" s="52" t="s">
        <v>4803</v>
      </c>
      <c r="S733" s="27"/>
      <c r="T733" s="27" t="s">
        <v>6398</v>
      </c>
      <c r="U733" s="24" t="str">
        <f t="shared" si="36"/>
        <v>YANMAR S165L 6RY · ĐK165  </v>
      </c>
    </row>
    <row r="734" ht="35" customHeight="1" spans="1:21">
      <c r="A734" s="48"/>
      <c r="B734" s="28" t="s">
        <v>11403</v>
      </c>
      <c r="C734" s="48"/>
      <c r="D734" s="48"/>
      <c r="E734" s="48"/>
      <c r="F734" s="48"/>
      <c r="G734" s="48"/>
      <c r="H734" s="48"/>
      <c r="I734" s="48"/>
      <c r="J734" s="48"/>
      <c r="K734" s="49"/>
      <c r="L734" s="48"/>
      <c r="M734" s="48"/>
      <c r="N734" s="48"/>
      <c r="O734" s="48"/>
      <c r="P734" s="48"/>
      <c r="Q734" s="48"/>
      <c r="R734" s="48"/>
      <c r="S734" s="50"/>
      <c r="T734" s="27"/>
      <c r="U734" s="24" t="str">
        <f t="shared" si="36"/>
        <v/>
      </c>
    </row>
    <row r="735" ht="35" customHeight="1" spans="1:21">
      <c r="A735" s="51"/>
      <c r="B735" s="52" t="s">
        <v>596</v>
      </c>
      <c r="C735" s="53" t="s">
        <v>11404</v>
      </c>
      <c r="D735" s="52">
        <v>67</v>
      </c>
      <c r="E735" s="52"/>
      <c r="F735" s="53" t="s">
        <v>11405</v>
      </c>
      <c r="G735" s="52">
        <v>20</v>
      </c>
      <c r="H735" s="52">
        <v>23</v>
      </c>
      <c r="I735" s="52">
        <v>59</v>
      </c>
      <c r="J735" s="52" t="s">
        <v>11406</v>
      </c>
      <c r="K735" s="54"/>
      <c r="L735" s="52" t="s">
        <v>24</v>
      </c>
      <c r="M735" s="55"/>
      <c r="N735" s="55"/>
      <c r="O735" s="55"/>
      <c r="P735" s="55"/>
      <c r="Q735" s="55"/>
      <c r="R735" s="52" t="s">
        <v>4803</v>
      </c>
      <c r="S735" s="27"/>
      <c r="T735" s="27"/>
      <c r="U735" s="24" t="str">
        <f t="shared" si="36"/>
        <v>KUBOTA D722/ 3D67 · ĐK67  </v>
      </c>
    </row>
    <row r="736" ht="35" customHeight="1" spans="1:21">
      <c r="A736" s="51"/>
      <c r="B736" s="30" t="s">
        <v>596</v>
      </c>
      <c r="C736" s="27" t="s">
        <v>11407</v>
      </c>
      <c r="D736" s="30">
        <v>76</v>
      </c>
      <c r="E736" s="30" t="s">
        <v>9647</v>
      </c>
      <c r="F736" s="27" t="s">
        <v>11307</v>
      </c>
      <c r="G736" s="30" t="s">
        <v>11292</v>
      </c>
      <c r="H736" s="30">
        <v>31.7</v>
      </c>
      <c r="I736" s="30">
        <v>80</v>
      </c>
      <c r="J736" s="30" t="s">
        <v>11408</v>
      </c>
      <c r="K736" s="56"/>
      <c r="L736" s="30" t="s">
        <v>9654</v>
      </c>
      <c r="M736" s="29"/>
      <c r="N736" s="29"/>
      <c r="O736" s="29"/>
      <c r="P736" s="29"/>
      <c r="Q736" s="29"/>
      <c r="R736" s="30" t="s">
        <v>4803</v>
      </c>
      <c r="S736" s="27">
        <v>217500</v>
      </c>
      <c r="T736" s="27"/>
      <c r="U736" s="24" t="str">
        <f t="shared" si="36"/>
        <v>KUBOTA 4D76/3D76/V1305/D1102 · ĐK76 0 kiềng gang </v>
      </c>
    </row>
    <row r="737" ht="35" customHeight="1" spans="1:21">
      <c r="A737" s="51"/>
      <c r="B737" s="52" t="s">
        <v>596</v>
      </c>
      <c r="C737" s="53" t="s">
        <v>11409</v>
      </c>
      <c r="D737" s="52">
        <v>76</v>
      </c>
      <c r="E737" s="52" t="s">
        <v>9647</v>
      </c>
      <c r="F737" s="53" t="s">
        <v>11410</v>
      </c>
      <c r="G737" s="52" t="s">
        <v>11411</v>
      </c>
      <c r="H737" s="52">
        <v>28</v>
      </c>
      <c r="I737" s="52">
        <v>69</v>
      </c>
      <c r="J737" s="52" t="s">
        <v>10503</v>
      </c>
      <c r="K737" s="54"/>
      <c r="L737" s="52" t="s">
        <v>24</v>
      </c>
      <c r="M737" s="55"/>
      <c r="N737" s="55"/>
      <c r="O737" s="55"/>
      <c r="P737" s="55"/>
      <c r="Q737" s="55"/>
      <c r="R737" s="52" t="s">
        <v>4803</v>
      </c>
      <c r="S737" s="27"/>
      <c r="T737" s="27"/>
      <c r="U737" s="24" t="str">
        <f t="shared" si="36"/>
        <v>KUBOTA D1005/3D76 · ĐK76 0 kiềng gang </v>
      </c>
    </row>
    <row r="738" ht="35" customHeight="1" spans="1:21">
      <c r="A738" s="51"/>
      <c r="B738" s="30" t="s">
        <v>596</v>
      </c>
      <c r="C738" s="27" t="s">
        <v>11412</v>
      </c>
      <c r="D738" s="30">
        <v>76</v>
      </c>
      <c r="E738" s="30" t="s">
        <v>9647</v>
      </c>
      <c r="F738" s="27" t="s">
        <v>11410</v>
      </c>
      <c r="G738" s="30" t="s">
        <v>11411</v>
      </c>
      <c r="H738" s="30">
        <v>26</v>
      </c>
      <c r="I738" s="30">
        <v>70</v>
      </c>
      <c r="J738" s="30" t="s">
        <v>11413</v>
      </c>
      <c r="K738" s="56"/>
      <c r="L738" s="30" t="s">
        <v>9654</v>
      </c>
      <c r="M738" s="29"/>
      <c r="N738" s="29"/>
      <c r="O738" s="29"/>
      <c r="P738" s="29"/>
      <c r="Q738" s="29"/>
      <c r="R738" s="30" t="s">
        <v>4803</v>
      </c>
      <c r="S738" s="27"/>
      <c r="T738" s="27"/>
      <c r="U738" s="24" t="str">
        <f t="shared" si="36"/>
        <v>KUBOTA V1405 · ĐK76 0 kiềng gang </v>
      </c>
    </row>
    <row r="739" ht="35" customHeight="1" spans="1:21">
      <c r="A739" s="51"/>
      <c r="B739" s="52" t="s">
        <v>596</v>
      </c>
      <c r="C739" s="53" t="s">
        <v>11414</v>
      </c>
      <c r="D739" s="52">
        <v>78</v>
      </c>
      <c r="E739" s="52"/>
      <c r="F739" s="53" t="s">
        <v>11415</v>
      </c>
      <c r="G739" s="52">
        <v>22</v>
      </c>
      <c r="H739" s="52">
        <v>25.4</v>
      </c>
      <c r="I739" s="52">
        <v>70</v>
      </c>
      <c r="J739" s="52" t="s">
        <v>11276</v>
      </c>
      <c r="K739" s="54"/>
      <c r="L739" s="52" t="s">
        <v>9654</v>
      </c>
      <c r="M739" s="55"/>
      <c r="N739" s="55"/>
      <c r="O739" s="55"/>
      <c r="P739" s="55"/>
      <c r="Q739" s="55"/>
      <c r="R739" s="52" t="s">
        <v>4803</v>
      </c>
      <c r="S739" s="27"/>
      <c r="T739" s="27"/>
      <c r="U739" s="24" t="str">
        <f t="shared" si="36"/>
        <v>KUBOTA 4D78/ V1505 · ĐK78  </v>
      </c>
    </row>
    <row r="740" ht="35" customHeight="1" spans="1:21">
      <c r="A740" s="51"/>
      <c r="B740" s="30" t="s">
        <v>596</v>
      </c>
      <c r="C740" s="27" t="s">
        <v>11416</v>
      </c>
      <c r="D740" s="30">
        <v>82</v>
      </c>
      <c r="E740" s="30" t="s">
        <v>9647</v>
      </c>
      <c r="F740" s="27" t="s">
        <v>11307</v>
      </c>
      <c r="G740" s="30" t="s">
        <v>11292</v>
      </c>
      <c r="H740" s="30">
        <v>31.7</v>
      </c>
      <c r="I740" s="30">
        <v>80</v>
      </c>
      <c r="J740" s="30" t="s">
        <v>11408</v>
      </c>
      <c r="K740" s="56"/>
      <c r="L740" s="30" t="s">
        <v>9654</v>
      </c>
      <c r="M740" s="29"/>
      <c r="N740" s="29"/>
      <c r="O740" s="29"/>
      <c r="P740" s="29"/>
      <c r="Q740" s="29"/>
      <c r="R740" s="30" t="s">
        <v>4803</v>
      </c>
      <c r="S740" s="27"/>
      <c r="T740" s="27"/>
      <c r="U740" s="24" t="str">
        <f t="shared" si="36"/>
        <v>KUBOTA 4D82 · ĐK82 0 kiềng gang </v>
      </c>
    </row>
    <row r="741" ht="35" customHeight="1" spans="1:21">
      <c r="A741" s="51"/>
      <c r="B741" s="52" t="s">
        <v>596</v>
      </c>
      <c r="C741" s="53" t="s">
        <v>11417</v>
      </c>
      <c r="D741" s="52">
        <v>85</v>
      </c>
      <c r="E741" s="52" t="s">
        <v>9647</v>
      </c>
      <c r="F741" s="53" t="s">
        <v>11307</v>
      </c>
      <c r="G741" s="52" t="s">
        <v>11292</v>
      </c>
      <c r="H741" s="52">
        <v>31.7</v>
      </c>
      <c r="I741" s="52">
        <v>80</v>
      </c>
      <c r="J741" s="52" t="s">
        <v>11408</v>
      </c>
      <c r="K741" s="54"/>
      <c r="L741" s="52" t="s">
        <v>9654</v>
      </c>
      <c r="M741" s="55"/>
      <c r="N741" s="55"/>
      <c r="O741" s="55"/>
      <c r="P741" s="55"/>
      <c r="Q741" s="55"/>
      <c r="R741" s="52" t="s">
        <v>4803</v>
      </c>
      <c r="S741" s="27"/>
      <c r="T741" s="27"/>
      <c r="U741" s="24" t="str">
        <f t="shared" si="36"/>
        <v>KUBOTA 4D85 · ĐK85 0 kiềng gang </v>
      </c>
    </row>
    <row r="742" ht="35" customHeight="1" spans="1:21">
      <c r="A742" s="51"/>
      <c r="B742" s="30" t="s">
        <v>596</v>
      </c>
      <c r="C742" s="27" t="s">
        <v>11418</v>
      </c>
      <c r="D742" s="30">
        <v>87</v>
      </c>
      <c r="E742" s="30" t="s">
        <v>9647</v>
      </c>
      <c r="F742" s="27" t="s">
        <v>11419</v>
      </c>
      <c r="G742" s="30" t="s">
        <v>11420</v>
      </c>
      <c r="H742" s="30">
        <v>31</v>
      </c>
      <c r="I742" s="30">
        <v>80</v>
      </c>
      <c r="J742" s="30" t="s">
        <v>11408</v>
      </c>
      <c r="K742" s="56"/>
      <c r="L742" s="30" t="s">
        <v>9654</v>
      </c>
      <c r="M742" s="29"/>
      <c r="N742" s="29"/>
      <c r="O742" s="29"/>
      <c r="P742" s="29"/>
      <c r="Q742" s="29"/>
      <c r="R742" s="30" t="s">
        <v>4803</v>
      </c>
      <c r="S742" s="27"/>
      <c r="T742" s="27"/>
      <c r="U742" s="24" t="str">
        <f t="shared" si="36"/>
        <v>KUBOTA 4D87 · ĐK87 0 kiềng gang </v>
      </c>
    </row>
    <row r="743" ht="35" customHeight="1" spans="1:21">
      <c r="A743" s="51"/>
      <c r="B743" s="52" t="s">
        <v>596</v>
      </c>
      <c r="C743" s="53" t="s">
        <v>11421</v>
      </c>
      <c r="D743" s="52">
        <v>87</v>
      </c>
      <c r="E743" s="52" t="s">
        <v>8488</v>
      </c>
      <c r="F743" s="53" t="s">
        <v>11422</v>
      </c>
      <c r="G743" s="52" t="s">
        <v>9870</v>
      </c>
      <c r="H743" s="52">
        <v>31</v>
      </c>
      <c r="I743" s="52">
        <v>80</v>
      </c>
      <c r="J743" s="52" t="s">
        <v>11423</v>
      </c>
      <c r="K743" s="54"/>
      <c r="L743" s="52" t="s">
        <v>9654</v>
      </c>
      <c r="M743" s="55"/>
      <c r="N743" s="55"/>
      <c r="O743" s="55"/>
      <c r="P743" s="55"/>
      <c r="Q743" s="55"/>
      <c r="R743" s="52" t="s">
        <v>4803</v>
      </c>
      <c r="S743" s="27" t="s">
        <v>11424</v>
      </c>
      <c r="T743" s="27"/>
      <c r="U743" s="24" t="str">
        <f t="shared" si="36"/>
        <v>KUBOTA 4D87 / DC70 · ĐK87 (A) </v>
      </c>
    </row>
    <row r="744" ht="35" customHeight="1" spans="1:21">
      <c r="A744" s="51"/>
      <c r="B744" s="30" t="s">
        <v>596</v>
      </c>
      <c r="C744" s="27" t="s">
        <v>11425</v>
      </c>
      <c r="D744" s="30">
        <v>87</v>
      </c>
      <c r="E744" s="30" t="s">
        <v>8488</v>
      </c>
      <c r="F744" s="27" t="s">
        <v>11422</v>
      </c>
      <c r="G744" s="30" t="s">
        <v>9870</v>
      </c>
      <c r="H744" s="30">
        <v>31</v>
      </c>
      <c r="I744" s="30">
        <v>80</v>
      </c>
      <c r="J744" s="30" t="s">
        <v>11426</v>
      </c>
      <c r="K744" s="56"/>
      <c r="L744" s="30" t="s">
        <v>9654</v>
      </c>
      <c r="M744" s="29"/>
      <c r="N744" s="29"/>
      <c r="O744" s="29"/>
      <c r="P744" s="29"/>
      <c r="Q744" s="29"/>
      <c r="R744" s="30" t="s">
        <v>4803</v>
      </c>
      <c r="S744" s="27" t="s">
        <v>11427</v>
      </c>
      <c r="T744" s="27"/>
      <c r="U744" s="24" t="str">
        <f t="shared" si="36"/>
        <v>KUBOTA 4D87 /DC60 · ĐK87 (A) </v>
      </c>
    </row>
    <row r="745" ht="35" customHeight="1" spans="1:21">
      <c r="A745" s="51"/>
      <c r="B745" s="52" t="s">
        <v>596</v>
      </c>
      <c r="C745" s="53" t="s">
        <v>11428</v>
      </c>
      <c r="D745" s="52">
        <v>87</v>
      </c>
      <c r="E745" s="52" t="s">
        <v>8488</v>
      </c>
      <c r="F745" s="53" t="s">
        <v>11429</v>
      </c>
      <c r="G745" s="52">
        <v>26</v>
      </c>
      <c r="H745" s="52">
        <v>26</v>
      </c>
      <c r="I745" s="52">
        <v>80</v>
      </c>
      <c r="J745" s="52" t="s">
        <v>9868</v>
      </c>
      <c r="K745" s="54"/>
      <c r="L745" s="52" t="s">
        <v>9654</v>
      </c>
      <c r="M745" s="55"/>
      <c r="N745" s="55"/>
      <c r="O745" s="55"/>
      <c r="P745" s="55"/>
      <c r="Q745" s="55"/>
      <c r="R745" s="52" t="s">
        <v>4803</v>
      </c>
      <c r="S745" s="27" t="s">
        <v>11430</v>
      </c>
      <c r="T745" s="27"/>
      <c r="U745" s="24" t="str">
        <f t="shared" si="36"/>
        <v>KUBOTA 4D87/ V2607 · ĐK87 (A) </v>
      </c>
    </row>
    <row r="746" ht="35" customHeight="1" spans="1:21">
      <c r="A746" s="51"/>
      <c r="B746" s="30" t="s">
        <v>596</v>
      </c>
      <c r="C746" s="27" t="s">
        <v>11431</v>
      </c>
      <c r="D746" s="30">
        <v>87</v>
      </c>
      <c r="E746" s="30" t="s">
        <v>8488</v>
      </c>
      <c r="F746" s="27" t="s">
        <v>11432</v>
      </c>
      <c r="G746" s="30" t="s">
        <v>11420</v>
      </c>
      <c r="H746" s="30">
        <v>31</v>
      </c>
      <c r="I746" s="30">
        <v>80</v>
      </c>
      <c r="J746" s="30" t="s">
        <v>11408</v>
      </c>
      <c r="K746" s="56"/>
      <c r="L746" s="30" t="s">
        <v>9654</v>
      </c>
      <c r="M746" s="29"/>
      <c r="N746" s="29"/>
      <c r="O746" s="29"/>
      <c r="P746" s="29"/>
      <c r="Q746" s="29"/>
      <c r="R746" s="30" t="s">
        <v>4803</v>
      </c>
      <c r="S746" s="27" t="s">
        <v>11433</v>
      </c>
      <c r="T746" s="27"/>
      <c r="U746" s="24" t="str">
        <f t="shared" si="36"/>
        <v>KUBOTA 4D87/V2203 · ĐK87 (A) </v>
      </c>
    </row>
    <row r="747" ht="35" customHeight="1" spans="1:21">
      <c r="A747" s="51"/>
      <c r="B747" s="52" t="s">
        <v>596</v>
      </c>
      <c r="C747" s="53" t="s">
        <v>11431</v>
      </c>
      <c r="D747" s="52">
        <v>87</v>
      </c>
      <c r="E747" s="52" t="s">
        <v>8488</v>
      </c>
      <c r="F747" s="53" t="s">
        <v>11432</v>
      </c>
      <c r="G747" s="52" t="s">
        <v>11420</v>
      </c>
      <c r="H747" s="52">
        <v>31</v>
      </c>
      <c r="I747" s="52">
        <v>80</v>
      </c>
      <c r="J747" s="52" t="s">
        <v>11434</v>
      </c>
      <c r="K747" s="54"/>
      <c r="L747" s="52" t="s">
        <v>9654</v>
      </c>
      <c r="M747" s="55"/>
      <c r="N747" s="55"/>
      <c r="O747" s="55"/>
      <c r="P747" s="55"/>
      <c r="Q747" s="55"/>
      <c r="R747" s="52" t="s">
        <v>4803</v>
      </c>
      <c r="S747" s="27"/>
      <c r="T747" s="27"/>
      <c r="U747" s="24" t="str">
        <f t="shared" si="36"/>
        <v>KUBOTA 4D87/V2203 · ĐK87 (A) </v>
      </c>
    </row>
    <row r="748" ht="35" customHeight="1" spans="1:21">
      <c r="A748" s="51"/>
      <c r="B748" s="30" t="s">
        <v>596</v>
      </c>
      <c r="C748" s="27" t="s">
        <v>11435</v>
      </c>
      <c r="D748" s="30">
        <v>100</v>
      </c>
      <c r="E748" s="30" t="s">
        <v>8488</v>
      </c>
      <c r="F748" s="27" t="s">
        <v>11436</v>
      </c>
      <c r="G748" s="30" t="s">
        <v>10349</v>
      </c>
      <c r="H748" s="30">
        <v>29</v>
      </c>
      <c r="I748" s="30">
        <v>85</v>
      </c>
      <c r="J748" s="30" t="s">
        <v>10308</v>
      </c>
      <c r="K748" s="56"/>
      <c r="L748" s="30" t="s">
        <v>9654</v>
      </c>
      <c r="M748" s="29"/>
      <c r="N748" s="29"/>
      <c r="O748" s="29"/>
      <c r="P748" s="29"/>
      <c r="Q748" s="29"/>
      <c r="R748" s="30" t="s">
        <v>4803</v>
      </c>
      <c r="S748" s="27" t="s">
        <v>11437</v>
      </c>
      <c r="T748" s="27"/>
      <c r="U748" s="24" t="str">
        <f t="shared" si="36"/>
        <v>KUBOTA V3800 · ĐK100 (A) </v>
      </c>
    </row>
    <row r="749" ht="35" customHeight="1" spans="1:21">
      <c r="A749" s="51"/>
      <c r="B749" s="52" t="s">
        <v>596</v>
      </c>
      <c r="C749" s="53" t="s">
        <v>11438</v>
      </c>
      <c r="D749" s="52">
        <v>105</v>
      </c>
      <c r="E749" s="52" t="s">
        <v>9647</v>
      </c>
      <c r="F749" s="53" t="s">
        <v>11439</v>
      </c>
      <c r="G749" s="52" t="s">
        <v>10043</v>
      </c>
      <c r="H749" s="52">
        <v>46</v>
      </c>
      <c r="I749" s="52">
        <v>108</v>
      </c>
      <c r="J749" s="52" t="s">
        <v>11440</v>
      </c>
      <c r="K749" s="54"/>
      <c r="L749" s="52" t="s">
        <v>9654</v>
      </c>
      <c r="M749" s="55"/>
      <c r="N749" s="55"/>
      <c r="O749" s="55"/>
      <c r="P749" s="55"/>
      <c r="Q749" s="55"/>
      <c r="R749" s="52" t="s">
        <v>4803</v>
      </c>
      <c r="S749" s="27">
        <v>71463900</v>
      </c>
      <c r="T749" s="27"/>
      <c r="U749" s="24" t="str">
        <f t="shared" si="36"/>
        <v>KUBOTA 4D105/V4000 · ĐK105 0 kiềng gang </v>
      </c>
    </row>
    <row r="750" ht="35" customHeight="1" spans="1:21">
      <c r="A750" s="51"/>
      <c r="B750" s="30" t="s">
        <v>596</v>
      </c>
      <c r="C750" s="27" t="s">
        <v>11441</v>
      </c>
      <c r="D750" s="30">
        <v>109</v>
      </c>
      <c r="E750" s="30" t="s">
        <v>9647</v>
      </c>
      <c r="F750" s="27" t="s">
        <v>11442</v>
      </c>
      <c r="G750" s="30" t="s">
        <v>10043</v>
      </c>
      <c r="H750" s="30">
        <v>46</v>
      </c>
      <c r="I750" s="30">
        <v>108</v>
      </c>
      <c r="J750" s="30" t="s">
        <v>11440</v>
      </c>
      <c r="K750" s="56"/>
      <c r="L750" s="30" t="s">
        <v>9654</v>
      </c>
      <c r="M750" s="29"/>
      <c r="N750" s="29"/>
      <c r="O750" s="29"/>
      <c r="P750" s="29"/>
      <c r="Q750" s="29"/>
      <c r="R750" s="30" t="s">
        <v>4803</v>
      </c>
      <c r="S750" s="27" t="s">
        <v>11443</v>
      </c>
      <c r="T750" s="27"/>
      <c r="U750" s="24" t="str">
        <f t="shared" ref="U750:U813" si="37">IF($C750="","",B750&amp;" "&amp;C750&amp;" · ĐK"&amp;D750&amp;IF(E750=""," "," "&amp;E750)&amp;IF(K750=""," "," - "&amp;K750))</f>
        <v>KUBOTA V4300-3A · ĐK109 0 kiềng gang </v>
      </c>
    </row>
    <row r="751" ht="35" customHeight="1" spans="1:21">
      <c r="A751" s="48"/>
      <c r="B751" s="28" t="s">
        <v>11444</v>
      </c>
      <c r="C751" s="48"/>
      <c r="D751" s="48"/>
      <c r="E751" s="48"/>
      <c r="F751" s="48"/>
      <c r="G751" s="48"/>
      <c r="H751" s="48"/>
      <c r="I751" s="48"/>
      <c r="J751" s="48"/>
      <c r="K751" s="49"/>
      <c r="L751" s="48"/>
      <c r="M751" s="48"/>
      <c r="N751" s="48"/>
      <c r="O751" s="48"/>
      <c r="P751" s="48"/>
      <c r="Q751" s="48"/>
      <c r="R751" s="48"/>
      <c r="S751" s="50"/>
      <c r="T751" s="27"/>
      <c r="U751" s="24" t="str">
        <f t="shared" si="37"/>
        <v/>
      </c>
    </row>
    <row r="752" ht="35" customHeight="1" spans="1:21">
      <c r="A752" s="51"/>
      <c r="B752" s="30" t="s">
        <v>7514</v>
      </c>
      <c r="C752" s="27" t="s">
        <v>11445</v>
      </c>
      <c r="D752" s="30">
        <v>86</v>
      </c>
      <c r="E752" s="30" t="s">
        <v>9676</v>
      </c>
      <c r="F752" s="27" t="s">
        <v>10636</v>
      </c>
      <c r="G752" s="30" t="s">
        <v>11446</v>
      </c>
      <c r="H752" s="30">
        <v>33.5</v>
      </c>
      <c r="I752" s="30">
        <v>75</v>
      </c>
      <c r="J752" s="30" t="s">
        <v>11447</v>
      </c>
      <c r="K752" s="56"/>
      <c r="L752" s="30" t="s">
        <v>9654</v>
      </c>
      <c r="M752" s="29"/>
      <c r="N752" s="29"/>
      <c r="O752" s="29"/>
      <c r="P752" s="29"/>
      <c r="Q752" s="29"/>
      <c r="R752" s="30" t="s">
        <v>4803</v>
      </c>
      <c r="S752" s="27"/>
      <c r="T752" s="27"/>
      <c r="U752" s="24" t="str">
        <f t="shared" si="37"/>
        <v>FORD MAZDA Ranger 2.2L Transit2.2 · ĐK86 (A)+(O) </v>
      </c>
    </row>
    <row r="753" ht="35" customHeight="1" spans="1:21">
      <c r="A753" s="51"/>
      <c r="B753" s="52" t="s">
        <v>7514</v>
      </c>
      <c r="C753" s="53" t="s">
        <v>11448</v>
      </c>
      <c r="D753" s="52">
        <v>89.91</v>
      </c>
      <c r="E753" s="52" t="s">
        <v>9676</v>
      </c>
      <c r="F753" s="53" t="s">
        <v>10636</v>
      </c>
      <c r="G753" s="52">
        <v>32</v>
      </c>
      <c r="H753" s="52">
        <v>37.5</v>
      </c>
      <c r="I753" s="52">
        <v>80</v>
      </c>
      <c r="J753" s="52" t="s">
        <v>11447</v>
      </c>
      <c r="K753" s="54"/>
      <c r="L753" s="52" t="s">
        <v>9654</v>
      </c>
      <c r="M753" s="55"/>
      <c r="N753" s="55"/>
      <c r="O753" s="55"/>
      <c r="P753" s="55"/>
      <c r="Q753" s="55"/>
      <c r="R753" s="52" t="s">
        <v>4803</v>
      </c>
      <c r="S753" s="27" t="s">
        <v>11449</v>
      </c>
      <c r="T753" s="27"/>
      <c r="U753" s="24" t="str">
        <f t="shared" si="37"/>
        <v>FORD MAZDA Transit 2.4L 16V · ĐK89.91 (A)+(O) </v>
      </c>
    </row>
    <row r="754" ht="35" customHeight="1" spans="1:21">
      <c r="A754" s="51"/>
      <c r="B754" s="30" t="s">
        <v>7514</v>
      </c>
      <c r="C754" s="27" t="s">
        <v>11450</v>
      </c>
      <c r="D754" s="30">
        <v>93</v>
      </c>
      <c r="E754" s="30"/>
      <c r="F754" s="27" t="s">
        <v>10297</v>
      </c>
      <c r="G754" s="30" t="s">
        <v>11451</v>
      </c>
      <c r="H754" s="30">
        <v>32</v>
      </c>
      <c r="I754" s="30">
        <v>87.5</v>
      </c>
      <c r="J754" s="30" t="s">
        <v>10006</v>
      </c>
      <c r="K754" s="56"/>
      <c r="L754" s="30" t="s">
        <v>9654</v>
      </c>
      <c r="M754" s="29"/>
      <c r="N754" s="29"/>
      <c r="O754" s="29"/>
      <c r="P754" s="29"/>
      <c r="Q754" s="29"/>
      <c r="R754" s="30" t="s">
        <v>4803</v>
      </c>
      <c r="S754" s="27" t="s">
        <v>11452</v>
      </c>
      <c r="T754" s="27"/>
      <c r="U754" s="24" t="str">
        <f t="shared" si="37"/>
        <v>FORD MAZDA WL5/B2500 · ĐK93  </v>
      </c>
    </row>
    <row r="755" ht="35" customHeight="1" spans="1:21">
      <c r="A755" s="51"/>
      <c r="B755" s="52" t="s">
        <v>7514</v>
      </c>
      <c r="C755" s="53" t="s">
        <v>11453</v>
      </c>
      <c r="D755" s="52">
        <v>93</v>
      </c>
      <c r="E755" s="52" t="s">
        <v>9676</v>
      </c>
      <c r="F755" s="53" t="s">
        <v>10297</v>
      </c>
      <c r="G755" s="52" t="s">
        <v>11451</v>
      </c>
      <c r="H755" s="52">
        <v>32</v>
      </c>
      <c r="I755" s="52">
        <v>87.5</v>
      </c>
      <c r="J755" s="52" t="s">
        <v>10006</v>
      </c>
      <c r="K755" s="54"/>
      <c r="L755" s="52" t="s">
        <v>9654</v>
      </c>
      <c r="M755" s="55"/>
      <c r="N755" s="55"/>
      <c r="O755" s="55"/>
      <c r="P755" s="55"/>
      <c r="Q755" s="55"/>
      <c r="R755" s="52" t="s">
        <v>4803</v>
      </c>
      <c r="S755" s="27" t="s">
        <v>11454</v>
      </c>
      <c r="T755" s="27"/>
      <c r="U755" s="24" t="str">
        <f t="shared" si="37"/>
        <v>FORD MAZDA WL8 /WL-T/WL-TURBO · ĐK93 (A)+(O) </v>
      </c>
    </row>
    <row r="756" ht="35" customHeight="1" spans="1:21">
      <c r="A756" s="51"/>
      <c r="B756" s="30" t="s">
        <v>7514</v>
      </c>
      <c r="C756" s="27" t="s">
        <v>11455</v>
      </c>
      <c r="D756" s="30">
        <v>95</v>
      </c>
      <c r="E756" s="30" t="s">
        <v>9676</v>
      </c>
      <c r="F756" s="27" t="s">
        <v>10297</v>
      </c>
      <c r="G756" s="30" t="s">
        <v>11451</v>
      </c>
      <c r="H756" s="30">
        <v>32</v>
      </c>
      <c r="I756" s="30">
        <v>87.5</v>
      </c>
      <c r="J756" s="30" t="s">
        <v>10006</v>
      </c>
      <c r="K756" s="56"/>
      <c r="L756" s="30" t="s">
        <v>9654</v>
      </c>
      <c r="M756" s="29"/>
      <c r="N756" s="29"/>
      <c r="O756" s="29"/>
      <c r="P756" s="29"/>
      <c r="Q756" s="29"/>
      <c r="R756" s="30" t="s">
        <v>4803</v>
      </c>
      <c r="S756" s="27" t="s">
        <v>11456</v>
      </c>
      <c r="T756" s="27"/>
      <c r="U756" s="24" t="str">
        <f t="shared" si="37"/>
        <v>FORD MAZDA WL9 · ĐK95 (A)+(O) </v>
      </c>
    </row>
    <row r="757" ht="35" customHeight="1" spans="1:21">
      <c r="A757" s="51"/>
      <c r="B757" s="52" t="s">
        <v>7514</v>
      </c>
      <c r="C757" s="53" t="s">
        <v>11457</v>
      </c>
      <c r="D757" s="52">
        <v>96</v>
      </c>
      <c r="E757" s="52" t="s">
        <v>9676</v>
      </c>
      <c r="F757" s="53" t="s">
        <v>11458</v>
      </c>
      <c r="G757" s="52" t="s">
        <v>11459</v>
      </c>
      <c r="H757" s="52">
        <v>35</v>
      </c>
      <c r="I757" s="52">
        <v>86.5</v>
      </c>
      <c r="J757" s="52" t="s">
        <v>11460</v>
      </c>
      <c r="K757" s="54"/>
      <c r="L757" s="52" t="s">
        <v>9654</v>
      </c>
      <c r="M757" s="55"/>
      <c r="N757" s="55"/>
      <c r="O757" s="55"/>
      <c r="P757" s="55"/>
      <c r="Q757" s="55"/>
      <c r="R757" s="52" t="s">
        <v>4803</v>
      </c>
      <c r="S757" s="27"/>
      <c r="T757" s="27"/>
      <c r="U757" s="24" t="str">
        <f t="shared" si="37"/>
        <v>FORD MAZDA WE · ĐK96 (A)+(O) </v>
      </c>
    </row>
    <row r="758" ht="35" customHeight="1" spans="1:21">
      <c r="A758" s="48"/>
      <c r="B758" s="28" t="s">
        <v>11461</v>
      </c>
      <c r="C758" s="48"/>
      <c r="D758" s="48"/>
      <c r="E758" s="48"/>
      <c r="F758" s="48"/>
      <c r="G758" s="48"/>
      <c r="H758" s="48"/>
      <c r="I758" s="48"/>
      <c r="J758" s="48"/>
      <c r="K758" s="49"/>
      <c r="L758" s="48"/>
      <c r="M758" s="48"/>
      <c r="N758" s="48"/>
      <c r="O758" s="48"/>
      <c r="P758" s="48"/>
      <c r="Q758" s="48"/>
      <c r="R758" s="48"/>
      <c r="S758" s="50"/>
      <c r="T758" s="27"/>
      <c r="U758" s="24" t="str">
        <f t="shared" si="37"/>
        <v/>
      </c>
    </row>
    <row r="759" ht="35" customHeight="1" spans="1:21">
      <c r="A759" s="51"/>
      <c r="B759" s="52" t="s">
        <v>11462</v>
      </c>
      <c r="C759" s="53" t="s">
        <v>11463</v>
      </c>
      <c r="D759" s="52">
        <v>127</v>
      </c>
      <c r="E759" s="52"/>
      <c r="F759" s="53"/>
      <c r="G759" s="52"/>
      <c r="H759" s="52"/>
      <c r="I759" s="52"/>
      <c r="J759" s="52"/>
      <c r="K759" s="54"/>
      <c r="L759" s="52" t="s">
        <v>24</v>
      </c>
      <c r="M759" s="55"/>
      <c r="N759" s="55"/>
      <c r="O759" s="55"/>
      <c r="P759" s="55"/>
      <c r="Q759" s="55"/>
      <c r="R759" s="52" t="s">
        <v>4803</v>
      </c>
      <c r="S759" s="27" t="s">
        <v>11464</v>
      </c>
      <c r="T759" s="27"/>
      <c r="U759" s="24" t="str">
        <f t="shared" si="37"/>
        <v>SCANIA DC11.09 · ĐK127  </v>
      </c>
    </row>
    <row r="760" ht="35" customHeight="1" spans="1:21">
      <c r="A760" s="51"/>
      <c r="B760" s="30" t="s">
        <v>11462</v>
      </c>
      <c r="C760" s="27" t="s">
        <v>11463</v>
      </c>
      <c r="D760" s="30">
        <v>127</v>
      </c>
      <c r="E760" s="30"/>
      <c r="F760" s="27"/>
      <c r="G760" s="30"/>
      <c r="H760" s="30"/>
      <c r="I760" s="30"/>
      <c r="J760" s="30"/>
      <c r="K760" s="56"/>
      <c r="L760" s="30" t="s">
        <v>24</v>
      </c>
      <c r="M760" s="29"/>
      <c r="N760" s="29"/>
      <c r="O760" s="29"/>
      <c r="P760" s="29"/>
      <c r="Q760" s="29"/>
      <c r="R760" s="30" t="s">
        <v>4803</v>
      </c>
      <c r="S760" s="27" t="s">
        <v>11465</v>
      </c>
      <c r="T760" s="27"/>
      <c r="U760" s="24" t="str">
        <f t="shared" si="37"/>
        <v>SCANIA DC11.09 · ĐK127  </v>
      </c>
    </row>
    <row r="761" ht="35" customHeight="1" spans="1:21">
      <c r="A761" s="51"/>
      <c r="B761" s="52" t="s">
        <v>11462</v>
      </c>
      <c r="C761" s="53" t="s">
        <v>11466</v>
      </c>
      <c r="D761" s="52">
        <v>127</v>
      </c>
      <c r="E761" s="52"/>
      <c r="F761" s="53"/>
      <c r="G761" s="52"/>
      <c r="H761" s="52"/>
      <c r="I761" s="52"/>
      <c r="J761" s="52"/>
      <c r="K761" s="54"/>
      <c r="L761" s="52" t="s">
        <v>24</v>
      </c>
      <c r="M761" s="55"/>
      <c r="N761" s="55"/>
      <c r="O761" s="55"/>
      <c r="P761" s="55"/>
      <c r="Q761" s="55"/>
      <c r="R761" s="52" t="s">
        <v>4803</v>
      </c>
      <c r="S761" s="27" t="s">
        <v>11467</v>
      </c>
      <c r="T761" s="27"/>
      <c r="U761" s="24" t="str">
        <f t="shared" si="37"/>
        <v>SCANIA DS11 · ĐK127  </v>
      </c>
    </row>
    <row r="762" ht="35" customHeight="1" spans="1:21">
      <c r="A762" s="51"/>
      <c r="B762" s="30" t="s">
        <v>11462</v>
      </c>
      <c r="C762" s="27" t="s">
        <v>11466</v>
      </c>
      <c r="D762" s="30">
        <v>127</v>
      </c>
      <c r="E762" s="30"/>
      <c r="F762" s="27"/>
      <c r="G762" s="30"/>
      <c r="H762" s="30"/>
      <c r="I762" s="30"/>
      <c r="J762" s="30"/>
      <c r="K762" s="56"/>
      <c r="L762" s="30" t="s">
        <v>24</v>
      </c>
      <c r="M762" s="29"/>
      <c r="N762" s="29"/>
      <c r="O762" s="29"/>
      <c r="P762" s="29"/>
      <c r="Q762" s="29"/>
      <c r="R762" s="30" t="s">
        <v>4803</v>
      </c>
      <c r="S762" s="27" t="s">
        <v>11468</v>
      </c>
      <c r="T762" s="27"/>
      <c r="U762" s="24" t="str">
        <f t="shared" si="37"/>
        <v>SCANIA DS11 · ĐK127  </v>
      </c>
    </row>
    <row r="763" ht="35" customHeight="1" spans="1:21">
      <c r="A763" s="51"/>
      <c r="B763" s="52" t="s">
        <v>11462</v>
      </c>
      <c r="C763" s="53" t="s">
        <v>11466</v>
      </c>
      <c r="D763" s="52"/>
      <c r="E763" s="52"/>
      <c r="F763" s="53"/>
      <c r="G763" s="52"/>
      <c r="H763" s="52"/>
      <c r="I763" s="52"/>
      <c r="J763" s="52"/>
      <c r="K763" s="54"/>
      <c r="L763" s="52" t="s">
        <v>24</v>
      </c>
      <c r="M763" s="55"/>
      <c r="N763" s="55"/>
      <c r="O763" s="55"/>
      <c r="P763" s="55"/>
      <c r="Q763" s="55"/>
      <c r="R763" s="52" t="s">
        <v>4803</v>
      </c>
      <c r="S763" s="27" t="s">
        <v>11469</v>
      </c>
      <c r="T763" s="27"/>
      <c r="U763" s="24" t="str">
        <f t="shared" si="37"/>
        <v>SCANIA DS11 · ĐK  </v>
      </c>
    </row>
    <row r="764" ht="35" customHeight="1" spans="1:21">
      <c r="A764" s="48"/>
      <c r="B764" s="28" t="s">
        <v>11470</v>
      </c>
      <c r="C764" s="48"/>
      <c r="D764" s="48"/>
      <c r="E764" s="48"/>
      <c r="F764" s="48"/>
      <c r="G764" s="48"/>
      <c r="H764" s="48"/>
      <c r="I764" s="48"/>
      <c r="J764" s="48"/>
      <c r="K764" s="49"/>
      <c r="L764" s="48"/>
      <c r="M764" s="48"/>
      <c r="N764" s="48"/>
      <c r="O764" s="48"/>
      <c r="P764" s="48"/>
      <c r="Q764" s="48"/>
      <c r="R764" s="48"/>
      <c r="S764" s="50"/>
      <c r="T764" s="27"/>
      <c r="U764" s="24" t="str">
        <f t="shared" si="37"/>
        <v/>
      </c>
    </row>
    <row r="765" ht="35" customHeight="1" spans="1:21">
      <c r="A765" s="51"/>
      <c r="B765" s="52" t="s">
        <v>638</v>
      </c>
      <c r="C765" s="53" t="s">
        <v>11471</v>
      </c>
      <c r="D765" s="52">
        <v>75</v>
      </c>
      <c r="E765" s="52">
        <v>0</v>
      </c>
      <c r="F765" s="53"/>
      <c r="G765" s="52"/>
      <c r="H765" s="52"/>
      <c r="I765" s="52"/>
      <c r="J765" s="52"/>
      <c r="K765" s="54"/>
      <c r="L765" s="52" t="s">
        <v>9654</v>
      </c>
      <c r="M765" s="55"/>
      <c r="N765" s="55"/>
      <c r="O765" s="55"/>
      <c r="P765" s="55"/>
      <c r="Q765" s="55"/>
      <c r="R765" s="52" t="s">
        <v>4803</v>
      </c>
      <c r="S765" s="27"/>
      <c r="T765" s="27"/>
      <c r="U765" s="24" t="str">
        <f t="shared" si="37"/>
        <v>MERCERDES G16A 16V · ĐK75 0 </v>
      </c>
    </row>
    <row r="766" ht="35" customHeight="1" spans="1:21">
      <c r="A766" s="51"/>
      <c r="B766" s="30" t="s">
        <v>638</v>
      </c>
      <c r="C766" s="27" t="s">
        <v>11472</v>
      </c>
      <c r="D766" s="30">
        <v>83</v>
      </c>
      <c r="E766" s="30"/>
      <c r="F766" s="27" t="s">
        <v>11473</v>
      </c>
      <c r="G766" s="30" t="s">
        <v>11474</v>
      </c>
      <c r="H766" s="30">
        <v>33.5</v>
      </c>
      <c r="I766" s="30">
        <v>75.5</v>
      </c>
      <c r="J766" s="30" t="s">
        <v>11475</v>
      </c>
      <c r="K766" s="56"/>
      <c r="L766" s="30" t="s">
        <v>9654</v>
      </c>
      <c r="M766" s="29"/>
      <c r="N766" s="29"/>
      <c r="O766" s="29"/>
      <c r="P766" s="29"/>
      <c r="Q766" s="29"/>
      <c r="R766" s="30" t="s">
        <v>4803</v>
      </c>
      <c r="S766" s="27"/>
      <c r="T766" s="27"/>
      <c r="U766" s="24" t="str">
        <f t="shared" si="37"/>
        <v>MERCERDES OM651 · ĐK83  </v>
      </c>
    </row>
    <row r="767" ht="35" customHeight="1" spans="1:21">
      <c r="A767" s="51"/>
      <c r="B767" s="52" t="s">
        <v>638</v>
      </c>
      <c r="C767" s="53" t="s">
        <v>11476</v>
      </c>
      <c r="D767" s="52">
        <v>88</v>
      </c>
      <c r="E767" s="52"/>
      <c r="F767" s="53" t="s">
        <v>11477</v>
      </c>
      <c r="G767" s="52" t="s">
        <v>11478</v>
      </c>
      <c r="H767" s="52">
        <v>27</v>
      </c>
      <c r="I767" s="52">
        <v>72.3</v>
      </c>
      <c r="J767" s="52" t="s">
        <v>10006</v>
      </c>
      <c r="K767" s="54"/>
      <c r="L767" s="52" t="s">
        <v>9654</v>
      </c>
      <c r="M767" s="55"/>
      <c r="N767" s="55"/>
      <c r="O767" s="55"/>
      <c r="P767" s="55"/>
      <c r="Q767" s="55"/>
      <c r="R767" s="52" t="s">
        <v>4803</v>
      </c>
      <c r="S767" s="27" t="s">
        <v>11479</v>
      </c>
      <c r="T767" s="27"/>
      <c r="U767" s="24" t="str">
        <f t="shared" si="37"/>
        <v>MERCERDES OM611 · ĐK88  </v>
      </c>
    </row>
    <row r="768" ht="35" customHeight="1" spans="1:21">
      <c r="A768" s="51"/>
      <c r="B768" s="30" t="s">
        <v>638</v>
      </c>
      <c r="C768" s="27" t="s">
        <v>11480</v>
      </c>
      <c r="D768" s="30">
        <v>88</v>
      </c>
      <c r="E768" s="30" t="s">
        <v>8488</v>
      </c>
      <c r="F768" s="27" t="s">
        <v>11481</v>
      </c>
      <c r="G768" s="30" t="s">
        <v>11478</v>
      </c>
      <c r="H768" s="30">
        <v>27.5</v>
      </c>
      <c r="I768" s="30">
        <v>72.5</v>
      </c>
      <c r="J768" s="30" t="s">
        <v>10006</v>
      </c>
      <c r="K768" s="56"/>
      <c r="L768" s="30" t="s">
        <v>9654</v>
      </c>
      <c r="M768" s="29"/>
      <c r="N768" s="29"/>
      <c r="O768" s="29"/>
      <c r="P768" s="29"/>
      <c r="Q768" s="29"/>
      <c r="R768" s="30" t="s">
        <v>4803</v>
      </c>
      <c r="S768" s="27"/>
      <c r="T768" s="27"/>
      <c r="U768" s="24" t="str">
        <f t="shared" si="37"/>
        <v>MERCERDES SPRINTER 311 · ĐK88 (A) </v>
      </c>
    </row>
    <row r="769" ht="35" customHeight="1" spans="1:21">
      <c r="A769" s="51"/>
      <c r="B769" s="52" t="s">
        <v>638</v>
      </c>
      <c r="C769" s="53" t="s">
        <v>11482</v>
      </c>
      <c r="D769" s="52">
        <v>89</v>
      </c>
      <c r="E769" s="52" t="s">
        <v>8488</v>
      </c>
      <c r="F769" s="53" t="s">
        <v>9697</v>
      </c>
      <c r="G769" s="52" t="s">
        <v>11483</v>
      </c>
      <c r="H769" s="52">
        <v>31.7</v>
      </c>
      <c r="I769" s="52">
        <v>75</v>
      </c>
      <c r="J769" s="52" t="s">
        <v>10006</v>
      </c>
      <c r="K769" s="54"/>
      <c r="L769" s="52" t="s">
        <v>24</v>
      </c>
      <c r="M769" s="55"/>
      <c r="N769" s="55"/>
      <c r="O769" s="55"/>
      <c r="P769" s="55"/>
      <c r="Q769" s="55"/>
      <c r="R769" s="52" t="s">
        <v>4803</v>
      </c>
      <c r="S769" s="27"/>
      <c r="T769" s="27"/>
      <c r="U769" s="24" t="str">
        <f t="shared" si="37"/>
        <v>MERCERDES 0M602 · ĐK89 (A) </v>
      </c>
    </row>
    <row r="770" ht="35" customHeight="1" spans="1:21">
      <c r="A770" s="51"/>
      <c r="B770" s="30" t="s">
        <v>638</v>
      </c>
      <c r="C770" s="27" t="s">
        <v>11484</v>
      </c>
      <c r="D770" s="30">
        <v>90.9</v>
      </c>
      <c r="E770" s="30" t="s">
        <v>8488</v>
      </c>
      <c r="F770" s="27" t="s">
        <v>9697</v>
      </c>
      <c r="G770" s="30" t="s">
        <v>11092</v>
      </c>
      <c r="H770" s="30">
        <v>35.4</v>
      </c>
      <c r="I770" s="30">
        <v>81.9</v>
      </c>
      <c r="J770" s="30" t="s">
        <v>11485</v>
      </c>
      <c r="K770" s="56"/>
      <c r="L770" s="30" t="s">
        <v>9654</v>
      </c>
      <c r="M770" s="29"/>
      <c r="N770" s="29"/>
      <c r="O770" s="29"/>
      <c r="P770" s="29"/>
      <c r="Q770" s="29"/>
      <c r="R770" s="30" t="s">
        <v>4803</v>
      </c>
      <c r="S770" s="27" t="s">
        <v>11486</v>
      </c>
      <c r="T770" s="27"/>
      <c r="U770" s="24" t="str">
        <f t="shared" si="37"/>
        <v>MERCERDES OM616/617-2 · ĐK90.9 (A) </v>
      </c>
    </row>
    <row r="771" ht="35" customHeight="1" spans="1:21">
      <c r="A771" s="51"/>
      <c r="B771" s="52" t="s">
        <v>638</v>
      </c>
      <c r="C771" s="53" t="s">
        <v>11487</v>
      </c>
      <c r="D771" s="52">
        <v>97</v>
      </c>
      <c r="E771" s="52" t="s">
        <v>8488</v>
      </c>
      <c r="F771" s="53" t="s">
        <v>11488</v>
      </c>
      <c r="G771" s="52" t="s">
        <v>11489</v>
      </c>
      <c r="H771" s="52">
        <v>47</v>
      </c>
      <c r="I771" s="52">
        <v>105</v>
      </c>
      <c r="J771" s="52" t="s">
        <v>11490</v>
      </c>
      <c r="K771" s="54"/>
      <c r="L771" s="52" t="s">
        <v>9644</v>
      </c>
      <c r="M771" s="55"/>
      <c r="N771" s="55"/>
      <c r="O771" s="55"/>
      <c r="P771" s="55"/>
      <c r="Q771" s="55"/>
      <c r="R771" s="52" t="s">
        <v>4803</v>
      </c>
      <c r="S771" s="27" t="s">
        <v>11491</v>
      </c>
      <c r="T771" s="27"/>
      <c r="U771" s="24" t="str">
        <f t="shared" si="37"/>
        <v>MERCERDES OM353 · ĐK97 (A) </v>
      </c>
    </row>
    <row r="772" ht="35" customHeight="1" spans="1:21">
      <c r="A772" s="48"/>
      <c r="B772" s="28" t="s">
        <v>11492</v>
      </c>
      <c r="C772" s="48"/>
      <c r="D772" s="48"/>
      <c r="E772" s="48"/>
      <c r="F772" s="48"/>
      <c r="G772" s="48"/>
      <c r="H772" s="48"/>
      <c r="I772" s="48"/>
      <c r="J772" s="48"/>
      <c r="K772" s="49"/>
      <c r="L772" s="48"/>
      <c r="M772" s="48"/>
      <c r="N772" s="48"/>
      <c r="O772" s="48"/>
      <c r="P772" s="48"/>
      <c r="Q772" s="48"/>
      <c r="R772" s="48"/>
      <c r="S772" s="50"/>
      <c r="T772" s="27"/>
      <c r="U772" s="24" t="str">
        <f t="shared" si="37"/>
        <v/>
      </c>
    </row>
    <row r="773" ht="35" customHeight="1" spans="1:21">
      <c r="A773" s="51"/>
      <c r="B773" s="52" t="s">
        <v>4234</v>
      </c>
      <c r="C773" s="53" t="s">
        <v>4243</v>
      </c>
      <c r="D773" s="52">
        <v>65.5</v>
      </c>
      <c r="E773" s="52">
        <v>0</v>
      </c>
      <c r="F773" s="53" t="s">
        <v>11493</v>
      </c>
      <c r="G773" s="52" t="s">
        <v>11494</v>
      </c>
      <c r="H773" s="52">
        <v>16.6</v>
      </c>
      <c r="I773" s="52">
        <v>55</v>
      </c>
      <c r="J773" s="52" t="s">
        <v>11495</v>
      </c>
      <c r="K773" s="54"/>
      <c r="L773" s="52" t="s">
        <v>9654</v>
      </c>
      <c r="M773" s="55"/>
      <c r="N773" s="55"/>
      <c r="O773" s="55"/>
      <c r="P773" s="55"/>
      <c r="Q773" s="55"/>
      <c r="R773" s="52" t="s">
        <v>4803</v>
      </c>
      <c r="S773" s="27"/>
      <c r="T773" s="27"/>
      <c r="U773" s="24" t="str">
        <f t="shared" si="37"/>
        <v>SUZUKI F10A · ĐK65.5 0 </v>
      </c>
    </row>
    <row r="774" ht="35" customHeight="1" spans="1:21">
      <c r="A774" s="48"/>
      <c r="B774" s="28" t="s">
        <v>11496</v>
      </c>
      <c r="C774" s="48"/>
      <c r="D774" s="48"/>
      <c r="E774" s="48"/>
      <c r="F774" s="48"/>
      <c r="G774" s="48"/>
      <c r="H774" s="48"/>
      <c r="I774" s="48"/>
      <c r="J774" s="48"/>
      <c r="K774" s="49"/>
      <c r="L774" s="48"/>
      <c r="M774" s="48"/>
      <c r="N774" s="48"/>
      <c r="O774" s="48"/>
      <c r="P774" s="48"/>
      <c r="Q774" s="48"/>
      <c r="R774" s="48"/>
      <c r="S774" s="50"/>
      <c r="T774" s="27"/>
      <c r="U774" s="24" t="str">
        <f t="shared" si="37"/>
        <v/>
      </c>
    </row>
    <row r="775" ht="35" customHeight="1" spans="1:21">
      <c r="A775" s="51"/>
      <c r="B775" s="52" t="s">
        <v>642</v>
      </c>
      <c r="C775" s="53" t="s">
        <v>4257</v>
      </c>
      <c r="D775" s="52">
        <v>86</v>
      </c>
      <c r="E775" s="52" t="s">
        <v>8488</v>
      </c>
      <c r="F775" s="53" t="s">
        <v>9850</v>
      </c>
      <c r="G775" s="52" t="s">
        <v>11497</v>
      </c>
      <c r="H775" s="52">
        <v>33</v>
      </c>
      <c r="I775" s="52">
        <v>77</v>
      </c>
      <c r="J775" s="52" t="s">
        <v>11426</v>
      </c>
      <c r="K775" s="54"/>
      <c r="L775" s="52" t="s">
        <v>9654</v>
      </c>
      <c r="M775" s="55"/>
      <c r="N775" s="55"/>
      <c r="O775" s="55"/>
      <c r="P775" s="55"/>
      <c r="Q775" s="55"/>
      <c r="R775" s="52" t="s">
        <v>4803</v>
      </c>
      <c r="S775" s="27" t="s">
        <v>11498</v>
      </c>
      <c r="T775" s="27"/>
      <c r="U775" s="24" t="str">
        <f t="shared" si="37"/>
        <v>TOYOTA 1DZ · ĐK86 (A) </v>
      </c>
    </row>
    <row r="776" ht="35" customHeight="1" spans="1:21">
      <c r="A776" s="51"/>
      <c r="B776" s="30" t="s">
        <v>642</v>
      </c>
      <c r="C776" s="27" t="s">
        <v>4257</v>
      </c>
      <c r="D776" s="30">
        <v>86</v>
      </c>
      <c r="E776" s="30" t="s">
        <v>8488</v>
      </c>
      <c r="F776" s="27" t="s">
        <v>9850</v>
      </c>
      <c r="G776" s="30" t="s">
        <v>9900</v>
      </c>
      <c r="H776" s="30">
        <v>33</v>
      </c>
      <c r="I776" s="30">
        <v>77</v>
      </c>
      <c r="J776" s="30" t="s">
        <v>9901</v>
      </c>
      <c r="K776" s="56"/>
      <c r="L776" s="30" t="s">
        <v>9654</v>
      </c>
      <c r="M776" s="29"/>
      <c r="N776" s="29"/>
      <c r="O776" s="29"/>
      <c r="P776" s="29"/>
      <c r="Q776" s="29"/>
      <c r="R776" s="30" t="s">
        <v>4803</v>
      </c>
      <c r="S776" s="27" t="s">
        <v>11499</v>
      </c>
      <c r="T776" s="27"/>
      <c r="U776" s="24" t="str">
        <f t="shared" si="37"/>
        <v>TOYOTA 1DZ · ĐK86 (A) </v>
      </c>
    </row>
    <row r="777" ht="35" customHeight="1" spans="1:21">
      <c r="A777" s="51"/>
      <c r="B777" s="52" t="s">
        <v>642</v>
      </c>
      <c r="C777" s="53" t="s">
        <v>11500</v>
      </c>
      <c r="D777" s="52">
        <v>86</v>
      </c>
      <c r="E777" s="52"/>
      <c r="F777" s="53" t="s">
        <v>11501</v>
      </c>
      <c r="G777" s="52"/>
      <c r="H777" s="52">
        <v>34</v>
      </c>
      <c r="I777" s="52">
        <v>72</v>
      </c>
      <c r="J777" s="52"/>
      <c r="K777" s="54"/>
      <c r="L777" s="52" t="s">
        <v>24</v>
      </c>
      <c r="M777" s="55"/>
      <c r="N777" s="55"/>
      <c r="O777" s="55"/>
      <c r="P777" s="55"/>
      <c r="Q777" s="55"/>
      <c r="R777" s="52" t="s">
        <v>4803</v>
      </c>
      <c r="S777" s="27"/>
      <c r="T777" s="27"/>
      <c r="U777" s="24" t="str">
        <f t="shared" si="37"/>
        <v>TOYOTA 1ZS · ĐK86  </v>
      </c>
    </row>
    <row r="778" ht="35" customHeight="1" spans="1:21">
      <c r="A778" s="51"/>
      <c r="B778" s="30" t="s">
        <v>642</v>
      </c>
      <c r="C778" s="27" t="s">
        <v>11502</v>
      </c>
      <c r="D778" s="30">
        <v>88</v>
      </c>
      <c r="E778" s="30" t="s">
        <v>9647</v>
      </c>
      <c r="F778" s="27" t="s">
        <v>10335</v>
      </c>
      <c r="G778" s="30" t="s">
        <v>11503</v>
      </c>
      <c r="H778" s="30">
        <v>38.7</v>
      </c>
      <c r="I778" s="30">
        <v>102</v>
      </c>
      <c r="J778" s="30" t="s">
        <v>11504</v>
      </c>
      <c r="K778" s="56"/>
      <c r="L778" s="30" t="s">
        <v>9654</v>
      </c>
      <c r="M778" s="29"/>
      <c r="N778" s="29"/>
      <c r="O778" s="29"/>
      <c r="P778" s="29"/>
      <c r="Q778" s="29"/>
      <c r="R778" s="30" t="s">
        <v>4803</v>
      </c>
      <c r="S778" s="27"/>
      <c r="T778" s="27"/>
      <c r="U778" s="24" t="str">
        <f t="shared" si="37"/>
        <v>TOYOTA 2J-NEW · ĐK88 0 kiềng gang </v>
      </c>
    </row>
    <row r="779" ht="35" customHeight="1" spans="1:21">
      <c r="A779" s="51"/>
      <c r="B779" s="52" t="s">
        <v>642</v>
      </c>
      <c r="C779" s="53" t="s">
        <v>4279</v>
      </c>
      <c r="D779" s="52">
        <v>91</v>
      </c>
      <c r="E779" s="52"/>
      <c r="F779" s="53" t="s">
        <v>10335</v>
      </c>
      <c r="G779" s="52" t="s">
        <v>11505</v>
      </c>
      <c r="H779" s="52">
        <v>37.5</v>
      </c>
      <c r="I779" s="52">
        <v>102</v>
      </c>
      <c r="J779" s="52" t="s">
        <v>11186</v>
      </c>
      <c r="K779" s="54"/>
      <c r="L779" s="52" t="s">
        <v>9644</v>
      </c>
      <c r="M779" s="55"/>
      <c r="N779" s="55"/>
      <c r="O779" s="55"/>
      <c r="P779" s="55"/>
      <c r="Q779" s="55"/>
      <c r="R779" s="52" t="s">
        <v>4803</v>
      </c>
      <c r="S779" s="27"/>
      <c r="T779" s="27"/>
      <c r="U779" s="24" t="str">
        <f t="shared" si="37"/>
        <v>TOYOTA 2H · ĐK91  </v>
      </c>
    </row>
    <row r="780" ht="35" customHeight="1" spans="1:21">
      <c r="A780" s="51"/>
      <c r="B780" s="30" t="s">
        <v>642</v>
      </c>
      <c r="C780" s="27" t="s">
        <v>11506</v>
      </c>
      <c r="D780" s="30">
        <v>92</v>
      </c>
      <c r="E780" s="30"/>
      <c r="F780" s="27" t="s">
        <v>10335</v>
      </c>
      <c r="G780" s="30">
        <v>31.67</v>
      </c>
      <c r="H780" s="30">
        <v>37.7</v>
      </c>
      <c r="I780" s="30">
        <v>78</v>
      </c>
      <c r="J780" s="30" t="s">
        <v>10015</v>
      </c>
      <c r="K780" s="56"/>
      <c r="L780" s="30" t="s">
        <v>9654</v>
      </c>
      <c r="M780" s="29"/>
      <c r="N780" s="29"/>
      <c r="O780" s="29"/>
      <c r="P780" s="29"/>
      <c r="Q780" s="29"/>
      <c r="R780" s="30" t="s">
        <v>4803</v>
      </c>
      <c r="S780" s="27"/>
      <c r="T780" s="27"/>
      <c r="U780" s="24" t="str">
        <f t="shared" si="37"/>
        <v>TOYOTA 1GD · ĐK92  </v>
      </c>
    </row>
    <row r="781" ht="35" customHeight="1" spans="1:21">
      <c r="A781" s="51"/>
      <c r="B781" s="52" t="s">
        <v>642</v>
      </c>
      <c r="C781" s="53" t="s">
        <v>11507</v>
      </c>
      <c r="D781" s="52">
        <v>92</v>
      </c>
      <c r="E781" s="52"/>
      <c r="F781" s="53" t="s">
        <v>10335</v>
      </c>
      <c r="G781" s="52" t="s">
        <v>11508</v>
      </c>
      <c r="H781" s="52">
        <v>37.5</v>
      </c>
      <c r="I781" s="52">
        <v>78</v>
      </c>
      <c r="J781" s="52" t="s">
        <v>10015</v>
      </c>
      <c r="K781" s="54"/>
      <c r="L781" s="52" t="s">
        <v>9654</v>
      </c>
      <c r="M781" s="55"/>
      <c r="N781" s="55"/>
      <c r="O781" s="55"/>
      <c r="P781" s="55"/>
      <c r="Q781" s="55"/>
      <c r="R781" s="52" t="s">
        <v>4803</v>
      </c>
      <c r="S781" s="27"/>
      <c r="T781" s="27"/>
      <c r="U781" s="24" t="str">
        <f t="shared" si="37"/>
        <v>TOYOTA 2GD · ĐK92  </v>
      </c>
    </row>
    <row r="782" ht="35" customHeight="1" spans="1:21">
      <c r="A782" s="51"/>
      <c r="B782" s="30" t="s">
        <v>642</v>
      </c>
      <c r="C782" s="27" t="s">
        <v>11509</v>
      </c>
      <c r="D782" s="30">
        <v>92</v>
      </c>
      <c r="E782" s="30" t="s">
        <v>9676</v>
      </c>
      <c r="F782" s="27" t="s">
        <v>11510</v>
      </c>
      <c r="G782" s="30" t="s">
        <v>11511</v>
      </c>
      <c r="H782" s="30">
        <v>37</v>
      </c>
      <c r="I782" s="30">
        <v>82</v>
      </c>
      <c r="J782" s="30" t="s">
        <v>10015</v>
      </c>
      <c r="K782" s="56"/>
      <c r="L782" s="30" t="s">
        <v>9654</v>
      </c>
      <c r="M782" s="29"/>
      <c r="N782" s="29"/>
      <c r="O782" s="29"/>
      <c r="P782" s="29"/>
      <c r="Q782" s="29"/>
      <c r="R782" s="30" t="s">
        <v>4803</v>
      </c>
      <c r="S782" s="27" t="s">
        <v>11512</v>
      </c>
      <c r="T782" s="27"/>
      <c r="U782" s="24" t="str">
        <f t="shared" si="37"/>
        <v>TOYOTA 2KD · ĐK92 (A)+(O) </v>
      </c>
    </row>
    <row r="783" ht="35" customHeight="1" spans="1:21">
      <c r="A783" s="51"/>
      <c r="B783" s="52" t="s">
        <v>642</v>
      </c>
      <c r="C783" s="53" t="s">
        <v>11513</v>
      </c>
      <c r="D783" s="52">
        <v>92</v>
      </c>
      <c r="E783" s="52" t="s">
        <v>9676</v>
      </c>
      <c r="F783" s="53" t="s">
        <v>11514</v>
      </c>
      <c r="G783" s="52" t="s">
        <v>11511</v>
      </c>
      <c r="H783" s="52">
        <v>37</v>
      </c>
      <c r="I783" s="52">
        <v>82</v>
      </c>
      <c r="J783" s="52" t="s">
        <v>9868</v>
      </c>
      <c r="K783" s="54"/>
      <c r="L783" s="52" t="s">
        <v>9654</v>
      </c>
      <c r="M783" s="55"/>
      <c r="N783" s="55"/>
      <c r="O783" s="55"/>
      <c r="P783" s="55"/>
      <c r="Q783" s="55"/>
      <c r="R783" s="52" t="s">
        <v>4803</v>
      </c>
      <c r="S783" s="27" t="s">
        <v>11515</v>
      </c>
      <c r="T783" s="27"/>
      <c r="U783" s="24" t="str">
        <f t="shared" si="37"/>
        <v>TOYOTA 2KD -FTV · ĐK92 (A)+(O) </v>
      </c>
    </row>
    <row r="784" ht="35" customHeight="1" spans="1:21">
      <c r="A784" s="51"/>
      <c r="B784" s="30" t="s">
        <v>642</v>
      </c>
      <c r="C784" s="27" t="s">
        <v>11516</v>
      </c>
      <c r="D784" s="30">
        <v>92</v>
      </c>
      <c r="E784" s="30"/>
      <c r="F784" s="27" t="s">
        <v>10335</v>
      </c>
      <c r="G784" s="30" t="s">
        <v>11503</v>
      </c>
      <c r="H784" s="30">
        <v>35.7</v>
      </c>
      <c r="I784" s="30">
        <v>86.2</v>
      </c>
      <c r="J784" s="30" t="s">
        <v>11426</v>
      </c>
      <c r="K784" s="56"/>
      <c r="L784" s="30" t="s">
        <v>9654</v>
      </c>
      <c r="M784" s="29"/>
      <c r="N784" s="29"/>
      <c r="O784" s="29"/>
      <c r="P784" s="29"/>
      <c r="Q784" s="29"/>
      <c r="R784" s="30" t="s">
        <v>4803</v>
      </c>
      <c r="S784" s="27"/>
      <c r="T784" s="27"/>
      <c r="U784" s="24" t="str">
        <f t="shared" si="37"/>
        <v>TOYOTA 2L · ĐK92  </v>
      </c>
    </row>
    <row r="785" ht="35" customHeight="1" spans="1:21">
      <c r="A785" s="51"/>
      <c r="B785" s="52" t="s">
        <v>642</v>
      </c>
      <c r="C785" s="53" t="s">
        <v>11517</v>
      </c>
      <c r="D785" s="52">
        <v>92</v>
      </c>
      <c r="E785" s="52"/>
      <c r="F785" s="53" t="s">
        <v>10335</v>
      </c>
      <c r="G785" s="52" t="s">
        <v>11518</v>
      </c>
      <c r="H785" s="52">
        <v>30.8</v>
      </c>
      <c r="I785" s="52">
        <v>80.5</v>
      </c>
      <c r="J785" s="52" t="s">
        <v>11426</v>
      </c>
      <c r="K785" s="54"/>
      <c r="L785" s="52" t="s">
        <v>9654</v>
      </c>
      <c r="M785" s="55"/>
      <c r="N785" s="55"/>
      <c r="O785" s="55"/>
      <c r="P785" s="55"/>
      <c r="Q785" s="55"/>
      <c r="R785" s="52" t="s">
        <v>4803</v>
      </c>
      <c r="S785" s="27"/>
      <c r="T785" s="27"/>
      <c r="U785" s="24" t="str">
        <f t="shared" si="37"/>
        <v>TOYOTA 2L-2 · ĐK92  </v>
      </c>
    </row>
    <row r="786" ht="35" customHeight="1" spans="1:21">
      <c r="A786" s="51"/>
      <c r="B786" s="30" t="s">
        <v>642</v>
      </c>
      <c r="C786" s="27" t="s">
        <v>6963</v>
      </c>
      <c r="D786" s="30">
        <v>92</v>
      </c>
      <c r="E786" s="30"/>
      <c r="F786" s="27" t="s">
        <v>10335</v>
      </c>
      <c r="G786" s="30" t="s">
        <v>11505</v>
      </c>
      <c r="H786" s="30">
        <v>29.8</v>
      </c>
      <c r="I786" s="30">
        <v>80.3</v>
      </c>
      <c r="J786" s="30" t="s">
        <v>11426</v>
      </c>
      <c r="K786" s="56"/>
      <c r="L786" s="30" t="s">
        <v>9654</v>
      </c>
      <c r="M786" s="29"/>
      <c r="N786" s="29"/>
      <c r="O786" s="29"/>
      <c r="P786" s="29"/>
      <c r="Q786" s="29"/>
      <c r="R786" s="30" t="s">
        <v>4803</v>
      </c>
      <c r="S786" s="27"/>
      <c r="T786" s="27"/>
      <c r="U786" s="24" t="str">
        <f t="shared" si="37"/>
        <v>TOYOTA 2L-T · ĐK92  </v>
      </c>
    </row>
    <row r="787" ht="35" customHeight="1" spans="1:21">
      <c r="A787" s="51"/>
      <c r="B787" s="52" t="s">
        <v>642</v>
      </c>
      <c r="C787" s="53" t="s">
        <v>11519</v>
      </c>
      <c r="D787" s="52">
        <v>92</v>
      </c>
      <c r="E787" s="52"/>
      <c r="F787" s="53" t="s">
        <v>10335</v>
      </c>
      <c r="G787" s="52" t="s">
        <v>11518</v>
      </c>
      <c r="H787" s="52">
        <v>30.8</v>
      </c>
      <c r="I787" s="52">
        <v>80.3</v>
      </c>
      <c r="J787" s="52" t="s">
        <v>11426</v>
      </c>
      <c r="K787" s="54"/>
      <c r="L787" s="52" t="s">
        <v>9654</v>
      </c>
      <c r="M787" s="55"/>
      <c r="N787" s="55"/>
      <c r="O787" s="55"/>
      <c r="P787" s="55"/>
      <c r="Q787" s="55"/>
      <c r="R787" s="52" t="s">
        <v>4803</v>
      </c>
      <c r="S787" s="27"/>
      <c r="T787" s="27"/>
      <c r="U787" s="24" t="str">
        <f t="shared" si="37"/>
        <v>TOYOTA 2LT NEW · ĐK92  </v>
      </c>
    </row>
    <row r="788" ht="35" customHeight="1" spans="1:21">
      <c r="A788" s="51"/>
      <c r="B788" s="30" t="s">
        <v>642</v>
      </c>
      <c r="C788" s="27" t="s">
        <v>11520</v>
      </c>
      <c r="D788" s="30">
        <v>94</v>
      </c>
      <c r="E788" s="30"/>
      <c r="F788" s="27" t="s">
        <v>10335</v>
      </c>
      <c r="G788" s="30" t="s">
        <v>11521</v>
      </c>
      <c r="H788" s="30">
        <v>29</v>
      </c>
      <c r="I788" s="30">
        <v>80.6</v>
      </c>
      <c r="J788" s="30" t="s">
        <v>11426</v>
      </c>
      <c r="K788" s="56"/>
      <c r="L788" s="30" t="s">
        <v>9644</v>
      </c>
      <c r="M788" s="29"/>
      <c r="N788" s="29"/>
      <c r="O788" s="29"/>
      <c r="P788" s="29"/>
      <c r="Q788" s="29"/>
      <c r="R788" s="30" t="s">
        <v>4803</v>
      </c>
      <c r="S788" s="27"/>
      <c r="T788" s="27"/>
      <c r="U788" s="24" t="str">
        <f t="shared" si="37"/>
        <v>TOYOTA 1HD · ĐK94  </v>
      </c>
    </row>
    <row r="789" ht="35" customHeight="1" spans="1:21">
      <c r="A789" s="51"/>
      <c r="B789" s="52" t="s">
        <v>642</v>
      </c>
      <c r="C789" s="53" t="s">
        <v>11522</v>
      </c>
      <c r="D789" s="52">
        <v>94</v>
      </c>
      <c r="E789" s="52"/>
      <c r="F789" s="53" t="s">
        <v>10335</v>
      </c>
      <c r="G789" s="52" t="s">
        <v>11521</v>
      </c>
      <c r="H789" s="52">
        <v>29</v>
      </c>
      <c r="I789" s="52">
        <v>80.6</v>
      </c>
      <c r="J789" s="52" t="s">
        <v>11426</v>
      </c>
      <c r="K789" s="54"/>
      <c r="L789" s="52" t="s">
        <v>9644</v>
      </c>
      <c r="M789" s="55"/>
      <c r="N789" s="55"/>
      <c r="O789" s="55"/>
      <c r="P789" s="55"/>
      <c r="Q789" s="55"/>
      <c r="R789" s="52" t="s">
        <v>4803</v>
      </c>
      <c r="S789" s="27"/>
      <c r="T789" s="27"/>
      <c r="U789" s="24" t="str">
        <f t="shared" si="37"/>
        <v>TOYOTA 1HZ · ĐK94  </v>
      </c>
    </row>
    <row r="790" ht="35" customHeight="1" spans="1:21">
      <c r="A790" s="51"/>
      <c r="B790" s="30" t="s">
        <v>642</v>
      </c>
      <c r="C790" s="27" t="s">
        <v>6769</v>
      </c>
      <c r="D790" s="30">
        <v>96</v>
      </c>
      <c r="E790" s="30"/>
      <c r="F790" s="27" t="s">
        <v>11243</v>
      </c>
      <c r="G790" s="30" t="s">
        <v>11523</v>
      </c>
      <c r="H790" s="30">
        <v>40.5</v>
      </c>
      <c r="I790" s="30">
        <v>94.5</v>
      </c>
      <c r="J790" s="30" t="s">
        <v>9857</v>
      </c>
      <c r="K790" s="56"/>
      <c r="L790" s="30" t="s">
        <v>9644</v>
      </c>
      <c r="M790" s="29"/>
      <c r="N790" s="29"/>
      <c r="O790" s="29"/>
      <c r="P790" s="29"/>
      <c r="Q790" s="29"/>
      <c r="R790" s="30" t="s">
        <v>4803</v>
      </c>
      <c r="S790" s="27" t="s">
        <v>11524</v>
      </c>
      <c r="T790" s="27"/>
      <c r="U790" s="24" t="str">
        <f t="shared" si="37"/>
        <v>TOYOTA 11Z · ĐK96  </v>
      </c>
    </row>
    <row r="791" ht="35" customHeight="1" spans="1:21">
      <c r="A791" s="51"/>
      <c r="B791" s="52" t="s">
        <v>642</v>
      </c>
      <c r="C791" s="53" t="s">
        <v>11525</v>
      </c>
      <c r="D791" s="52">
        <v>96</v>
      </c>
      <c r="E791" s="52"/>
      <c r="F791" s="53" t="s">
        <v>11526</v>
      </c>
      <c r="G791" s="52" t="s">
        <v>11527</v>
      </c>
      <c r="H791" s="52">
        <v>28.7</v>
      </c>
      <c r="I791" s="52">
        <v>80.7</v>
      </c>
      <c r="J791" s="52" t="s">
        <v>10015</v>
      </c>
      <c r="K791" s="54"/>
      <c r="L791" s="52" t="s">
        <v>9654</v>
      </c>
      <c r="M791" s="55"/>
      <c r="N791" s="55"/>
      <c r="O791" s="55"/>
      <c r="P791" s="55"/>
      <c r="Q791" s="55"/>
      <c r="R791" s="52" t="s">
        <v>4803</v>
      </c>
      <c r="S791" s="27"/>
      <c r="T791" s="27"/>
      <c r="U791" s="24" t="str">
        <f t="shared" si="37"/>
        <v>TOYOTA 1KD · ĐK96  </v>
      </c>
    </row>
    <row r="792" ht="35" customHeight="1" spans="1:21">
      <c r="A792" s="51"/>
      <c r="B792" s="30" t="s">
        <v>642</v>
      </c>
      <c r="C792" s="27" t="s">
        <v>11528</v>
      </c>
      <c r="D792" s="30">
        <v>96</v>
      </c>
      <c r="E792" s="30"/>
      <c r="F792" s="27" t="s">
        <v>11529</v>
      </c>
      <c r="G792" s="30" t="s">
        <v>11527</v>
      </c>
      <c r="H792" s="30">
        <v>28.7</v>
      </c>
      <c r="I792" s="30">
        <v>78.5</v>
      </c>
      <c r="J792" s="30" t="s">
        <v>10015</v>
      </c>
      <c r="K792" s="56"/>
      <c r="L792" s="30" t="s">
        <v>9654</v>
      </c>
      <c r="M792" s="29"/>
      <c r="N792" s="29"/>
      <c r="O792" s="29"/>
      <c r="P792" s="29"/>
      <c r="Q792" s="29"/>
      <c r="R792" s="30" t="s">
        <v>4803</v>
      </c>
      <c r="S792" s="27"/>
      <c r="T792" s="27"/>
      <c r="U792" s="24" t="str">
        <f t="shared" si="37"/>
        <v>TOYOTA 1KD NEW · ĐK96  </v>
      </c>
    </row>
    <row r="793" ht="35" customHeight="1" spans="1:21">
      <c r="A793" s="51"/>
      <c r="B793" s="52" t="s">
        <v>642</v>
      </c>
      <c r="C793" s="53" t="s">
        <v>11530</v>
      </c>
      <c r="D793" s="52">
        <v>96</v>
      </c>
      <c r="E793" s="52"/>
      <c r="F793" s="53" t="s">
        <v>11531</v>
      </c>
      <c r="G793" s="52" t="s">
        <v>11527</v>
      </c>
      <c r="H793" s="52">
        <v>28.7</v>
      </c>
      <c r="I793" s="52">
        <v>77.7</v>
      </c>
      <c r="J793" s="52" t="s">
        <v>10015</v>
      </c>
      <c r="K793" s="54"/>
      <c r="L793" s="52" t="s">
        <v>9654</v>
      </c>
      <c r="M793" s="55"/>
      <c r="N793" s="55"/>
      <c r="O793" s="55"/>
      <c r="P793" s="55"/>
      <c r="Q793" s="55"/>
      <c r="R793" s="52" t="s">
        <v>4803</v>
      </c>
      <c r="S793" s="27"/>
      <c r="T793" s="27"/>
      <c r="U793" s="24" t="str">
        <f t="shared" si="37"/>
        <v>TOYOTA 1KD-2 · ĐK96  </v>
      </c>
    </row>
    <row r="794" ht="35" customHeight="1" spans="1:21">
      <c r="A794" s="51"/>
      <c r="B794" s="30" t="s">
        <v>642</v>
      </c>
      <c r="C794" s="27" t="s">
        <v>11532</v>
      </c>
      <c r="D794" s="30">
        <v>96</v>
      </c>
      <c r="E794" s="30"/>
      <c r="F794" s="27" t="s">
        <v>10335</v>
      </c>
      <c r="G794" s="30" t="s">
        <v>11527</v>
      </c>
      <c r="H794" s="30">
        <v>28.8</v>
      </c>
      <c r="I794" s="30">
        <v>80.7</v>
      </c>
      <c r="J794" s="30" t="s">
        <v>9901</v>
      </c>
      <c r="K794" s="56"/>
      <c r="L794" s="30" t="s">
        <v>9654</v>
      </c>
      <c r="M794" s="29"/>
      <c r="N794" s="29"/>
      <c r="O794" s="29"/>
      <c r="P794" s="29"/>
      <c r="Q794" s="29"/>
      <c r="R794" s="30" t="s">
        <v>4803</v>
      </c>
      <c r="S794" s="27"/>
      <c r="T794" s="27"/>
      <c r="U794" s="24" t="str">
        <f t="shared" si="37"/>
        <v>TOYOTA 1KZ TE · ĐK96  </v>
      </c>
    </row>
    <row r="795" ht="35" customHeight="1" spans="1:21">
      <c r="A795" s="51"/>
      <c r="B795" s="52" t="s">
        <v>642</v>
      </c>
      <c r="C795" s="53" t="s">
        <v>11533</v>
      </c>
      <c r="D795" s="52">
        <v>96</v>
      </c>
      <c r="E795" s="52"/>
      <c r="F795" s="53" t="s">
        <v>10335</v>
      </c>
      <c r="G795" s="52" t="s">
        <v>11527</v>
      </c>
      <c r="H795" s="52">
        <v>28.8</v>
      </c>
      <c r="I795" s="52">
        <v>80.7</v>
      </c>
      <c r="J795" s="52" t="s">
        <v>9901</v>
      </c>
      <c r="K795" s="54"/>
      <c r="L795" s="52" t="s">
        <v>9654</v>
      </c>
      <c r="M795" s="55"/>
      <c r="N795" s="55"/>
      <c r="O795" s="55"/>
      <c r="P795" s="55"/>
      <c r="Q795" s="55"/>
      <c r="R795" s="52" t="s">
        <v>4803</v>
      </c>
      <c r="S795" s="27"/>
      <c r="T795" s="27"/>
      <c r="U795" s="24" t="str">
        <f t="shared" si="37"/>
        <v>TOYOTA 1KZT · ĐK96  </v>
      </c>
    </row>
    <row r="796" ht="35" customHeight="1" spans="1:21">
      <c r="A796" s="51"/>
      <c r="B796" s="30" t="s">
        <v>642</v>
      </c>
      <c r="C796" s="27" t="s">
        <v>4283</v>
      </c>
      <c r="D796" s="30">
        <v>96</v>
      </c>
      <c r="E796" s="30"/>
      <c r="F796" s="27" t="s">
        <v>11243</v>
      </c>
      <c r="G796" s="30" t="s">
        <v>11523</v>
      </c>
      <c r="H796" s="30">
        <v>40.5</v>
      </c>
      <c r="I796" s="30">
        <v>94.5</v>
      </c>
      <c r="J796" s="30" t="s">
        <v>9857</v>
      </c>
      <c r="K796" s="56"/>
      <c r="L796" s="30" t="s">
        <v>9654</v>
      </c>
      <c r="M796" s="29"/>
      <c r="N796" s="29"/>
      <c r="O796" s="29"/>
      <c r="P796" s="29"/>
      <c r="Q796" s="29"/>
      <c r="R796" s="30" t="s">
        <v>4803</v>
      </c>
      <c r="S796" s="27" t="s">
        <v>11524</v>
      </c>
      <c r="T796" s="27"/>
      <c r="U796" s="24" t="str">
        <f t="shared" si="37"/>
        <v>TOYOTA 1Z · ĐK96  </v>
      </c>
    </row>
    <row r="797" ht="35" customHeight="1" spans="1:21">
      <c r="A797" s="51"/>
      <c r="B797" s="52" t="s">
        <v>642</v>
      </c>
      <c r="C797" s="53" t="s">
        <v>11534</v>
      </c>
      <c r="D797" s="52">
        <v>96</v>
      </c>
      <c r="E797" s="52"/>
      <c r="F797" s="53" t="s">
        <v>10335</v>
      </c>
      <c r="G797" s="52" t="s">
        <v>11505</v>
      </c>
      <c r="H797" s="52">
        <v>27.8</v>
      </c>
      <c r="I797" s="52">
        <v>80</v>
      </c>
      <c r="J797" s="52" t="s">
        <v>11426</v>
      </c>
      <c r="K797" s="54"/>
      <c r="L797" s="52" t="s">
        <v>9654</v>
      </c>
      <c r="M797" s="55"/>
      <c r="N797" s="55"/>
      <c r="O797" s="55"/>
      <c r="P797" s="55"/>
      <c r="Q797" s="55"/>
      <c r="R797" s="52" t="s">
        <v>4803</v>
      </c>
      <c r="S797" s="27"/>
      <c r="T797" s="27"/>
      <c r="U797" s="24" t="str">
        <f t="shared" si="37"/>
        <v>TOYOTA 3L · ĐK96  </v>
      </c>
    </row>
    <row r="798" ht="35" customHeight="1" spans="1:21">
      <c r="A798" s="51"/>
      <c r="B798" s="30" t="s">
        <v>642</v>
      </c>
      <c r="C798" s="27" t="s">
        <v>6779</v>
      </c>
      <c r="D798" s="30">
        <v>98</v>
      </c>
      <c r="E798" s="30" t="s">
        <v>8488</v>
      </c>
      <c r="F798" s="27" t="s">
        <v>10335</v>
      </c>
      <c r="G798" s="30" t="s">
        <v>11523</v>
      </c>
      <c r="H798" s="30">
        <v>41</v>
      </c>
      <c r="I798" s="30">
        <v>95</v>
      </c>
      <c r="J798" s="30" t="s">
        <v>9857</v>
      </c>
      <c r="K798" s="56"/>
      <c r="L798" s="30" t="s">
        <v>9644</v>
      </c>
      <c r="M798" s="29"/>
      <c r="N798" s="29"/>
      <c r="O798" s="29"/>
      <c r="P798" s="29"/>
      <c r="Q798" s="29"/>
      <c r="R798" s="30" t="s">
        <v>4803</v>
      </c>
      <c r="S798" s="27"/>
      <c r="T798" s="27"/>
      <c r="U798" s="24" t="str">
        <f t="shared" si="37"/>
        <v>TOYOTA 13Z · ĐK98 (A) </v>
      </c>
    </row>
    <row r="799" ht="35" customHeight="1" spans="1:21">
      <c r="A799" s="51"/>
      <c r="B799" s="52" t="s">
        <v>642</v>
      </c>
      <c r="C799" s="53" t="s">
        <v>11535</v>
      </c>
      <c r="D799" s="52">
        <v>98</v>
      </c>
      <c r="E799" s="52" t="s">
        <v>8488</v>
      </c>
      <c r="F799" s="53" t="s">
        <v>11536</v>
      </c>
      <c r="G799" s="52">
        <v>32</v>
      </c>
      <c r="H799" s="52">
        <v>34.5</v>
      </c>
      <c r="I799" s="52">
        <v>88</v>
      </c>
      <c r="J799" s="52" t="s">
        <v>9857</v>
      </c>
      <c r="K799" s="54"/>
      <c r="L799" s="52" t="s">
        <v>9644</v>
      </c>
      <c r="M799" s="55"/>
      <c r="N799" s="55"/>
      <c r="O799" s="55"/>
      <c r="P799" s="55"/>
      <c r="Q799" s="55"/>
      <c r="R799" s="52" t="s">
        <v>4803</v>
      </c>
      <c r="S799" s="27"/>
      <c r="T799" s="27"/>
      <c r="U799" s="24" t="str">
        <f t="shared" si="37"/>
        <v>TOYOTA 14Z · ĐK98 (A) </v>
      </c>
    </row>
    <row r="800" ht="35" customHeight="1" spans="1:21">
      <c r="A800" s="51"/>
      <c r="B800" s="30" t="s">
        <v>642</v>
      </c>
      <c r="C800" s="27" t="s">
        <v>4289</v>
      </c>
      <c r="D800" s="30">
        <v>98</v>
      </c>
      <c r="E800" s="30"/>
      <c r="F800" s="27" t="s">
        <v>11537</v>
      </c>
      <c r="G800" s="30" t="s">
        <v>11523</v>
      </c>
      <c r="H800" s="30">
        <v>34</v>
      </c>
      <c r="I800" s="30">
        <v>88</v>
      </c>
      <c r="J800" s="30" t="s">
        <v>9857</v>
      </c>
      <c r="K800" s="56"/>
      <c r="L800" s="30" t="s">
        <v>9654</v>
      </c>
      <c r="M800" s="29"/>
      <c r="N800" s="29"/>
      <c r="O800" s="29"/>
      <c r="P800" s="29"/>
      <c r="Q800" s="29"/>
      <c r="R800" s="30" t="s">
        <v>4803</v>
      </c>
      <c r="S800" s="27" t="s">
        <v>11538</v>
      </c>
      <c r="T800" s="27"/>
      <c r="U800" s="24" t="str">
        <f t="shared" si="37"/>
        <v>TOYOTA 2Z · ĐK98  </v>
      </c>
    </row>
    <row r="801" ht="35" customHeight="1" spans="1:21">
      <c r="A801" s="51"/>
      <c r="B801" s="52" t="s">
        <v>642</v>
      </c>
      <c r="C801" s="53" t="s">
        <v>11539</v>
      </c>
      <c r="D801" s="52">
        <v>98</v>
      </c>
      <c r="E801" s="52"/>
      <c r="F801" s="53" t="s">
        <v>11540</v>
      </c>
      <c r="G801" s="52" t="s">
        <v>11523</v>
      </c>
      <c r="H801" s="52">
        <v>34</v>
      </c>
      <c r="I801" s="52">
        <v>88</v>
      </c>
      <c r="J801" s="52" t="s">
        <v>9857</v>
      </c>
      <c r="K801" s="54"/>
      <c r="L801" s="52" t="s">
        <v>9654</v>
      </c>
      <c r="M801" s="55"/>
      <c r="N801" s="55"/>
      <c r="O801" s="55"/>
      <c r="P801" s="55"/>
      <c r="Q801" s="55"/>
      <c r="R801" s="52" t="s">
        <v>4803</v>
      </c>
      <c r="S801" s="27" t="s">
        <v>11541</v>
      </c>
      <c r="T801" s="27"/>
      <c r="U801" s="24" t="str">
        <f t="shared" si="37"/>
        <v>TOYOTA 2Z (Ⅱ) · ĐK98  </v>
      </c>
    </row>
    <row r="802" ht="35" customHeight="1" spans="1:21">
      <c r="A802" s="51"/>
      <c r="B802" s="30" t="s">
        <v>642</v>
      </c>
      <c r="C802" s="27" t="s">
        <v>11542</v>
      </c>
      <c r="D802" s="30">
        <v>98</v>
      </c>
      <c r="E802" s="30" t="s">
        <v>8488</v>
      </c>
      <c r="F802" s="27" t="s">
        <v>11543</v>
      </c>
      <c r="G802" s="30">
        <v>32</v>
      </c>
      <c r="H802" s="30">
        <v>34</v>
      </c>
      <c r="I802" s="30">
        <v>88</v>
      </c>
      <c r="J802" s="30" t="s">
        <v>9857</v>
      </c>
      <c r="K802" s="56"/>
      <c r="L802" s="30" t="s">
        <v>9654</v>
      </c>
      <c r="M802" s="29"/>
      <c r="N802" s="29"/>
      <c r="O802" s="29"/>
      <c r="P802" s="29"/>
      <c r="Q802" s="29"/>
      <c r="R802" s="30" t="s">
        <v>4803</v>
      </c>
      <c r="S802" s="27"/>
      <c r="T802" s="27"/>
      <c r="U802" s="24" t="str">
        <f t="shared" si="37"/>
        <v>TOYOTA 2Z-N · ĐK98 (A) </v>
      </c>
    </row>
    <row r="803" ht="35" customHeight="1" spans="1:21">
      <c r="A803" s="51"/>
      <c r="B803" s="52" t="s">
        <v>642</v>
      </c>
      <c r="C803" s="53" t="s">
        <v>11544</v>
      </c>
      <c r="D803" s="52">
        <v>99.5</v>
      </c>
      <c r="E803" s="52"/>
      <c r="F803" s="53" t="s">
        <v>9940</v>
      </c>
      <c r="G803" s="52" t="s">
        <v>11505</v>
      </c>
      <c r="H803" s="52">
        <v>27.8</v>
      </c>
      <c r="I803" s="52">
        <v>80.3</v>
      </c>
      <c r="J803" s="52" t="s">
        <v>11276</v>
      </c>
      <c r="K803" s="54"/>
      <c r="L803" s="52" t="s">
        <v>9654</v>
      </c>
      <c r="M803" s="55"/>
      <c r="N803" s="55"/>
      <c r="O803" s="55"/>
      <c r="P803" s="55"/>
      <c r="Q803" s="55"/>
      <c r="R803" s="52" t="s">
        <v>4803</v>
      </c>
      <c r="S803" s="27"/>
      <c r="T803" s="27"/>
      <c r="U803" s="24" t="str">
        <f t="shared" si="37"/>
        <v>TOYOTA 5L · ĐK99.5  </v>
      </c>
    </row>
    <row r="804" ht="35" customHeight="1" spans="1:21">
      <c r="A804" s="51"/>
      <c r="B804" s="30" t="s">
        <v>642</v>
      </c>
      <c r="C804" s="27" t="s">
        <v>11545</v>
      </c>
      <c r="D804" s="30">
        <v>102</v>
      </c>
      <c r="E804" s="30"/>
      <c r="F804" s="27" t="s">
        <v>11546</v>
      </c>
      <c r="G804" s="30" t="s">
        <v>10596</v>
      </c>
      <c r="H804" s="30">
        <v>46.5</v>
      </c>
      <c r="I804" s="30">
        <v>104.5</v>
      </c>
      <c r="J804" s="30" t="s">
        <v>11201</v>
      </c>
      <c r="K804" s="56"/>
      <c r="L804" s="30" t="s">
        <v>9654</v>
      </c>
      <c r="M804" s="29"/>
      <c r="N804" s="29"/>
      <c r="O804" s="29"/>
      <c r="P804" s="29"/>
      <c r="Q804" s="29"/>
      <c r="R804" s="30" t="s">
        <v>4803</v>
      </c>
      <c r="S804" s="27"/>
      <c r="T804" s="27"/>
      <c r="U804" s="24" t="str">
        <f t="shared" si="37"/>
        <v>TOYOTA 13B · ĐK102  </v>
      </c>
    </row>
    <row r="805" ht="35" customHeight="1" spans="1:21">
      <c r="A805" s="51"/>
      <c r="B805" s="52" t="s">
        <v>642</v>
      </c>
      <c r="C805" s="53" t="s">
        <v>11547</v>
      </c>
      <c r="D805" s="52">
        <v>102</v>
      </c>
      <c r="E805" s="52"/>
      <c r="F805" s="53" t="s">
        <v>11548</v>
      </c>
      <c r="G805" s="52" t="s">
        <v>11549</v>
      </c>
      <c r="H805" s="52">
        <v>36</v>
      </c>
      <c r="I805" s="52">
        <v>86.8</v>
      </c>
      <c r="J805" s="52" t="s">
        <v>10503</v>
      </c>
      <c r="K805" s="54"/>
      <c r="L805" s="52" t="s">
        <v>9654</v>
      </c>
      <c r="M805" s="55"/>
      <c r="N805" s="55"/>
      <c r="O805" s="55"/>
      <c r="P805" s="55"/>
      <c r="Q805" s="55"/>
      <c r="R805" s="52" t="s">
        <v>4803</v>
      </c>
      <c r="S805" s="27"/>
      <c r="T805" s="27"/>
      <c r="U805" s="24" t="str">
        <f t="shared" si="37"/>
        <v>TOYOTA 14B · ĐK102  </v>
      </c>
    </row>
    <row r="806" ht="35" customHeight="1" spans="1:21">
      <c r="A806" s="51"/>
      <c r="B806" s="30" t="s">
        <v>642</v>
      </c>
      <c r="C806" s="27" t="s">
        <v>11547</v>
      </c>
      <c r="D806" s="30">
        <v>102</v>
      </c>
      <c r="E806" s="30"/>
      <c r="F806" s="27" t="s">
        <v>10335</v>
      </c>
      <c r="G806" s="30"/>
      <c r="H806" s="30"/>
      <c r="I806" s="30"/>
      <c r="J806" s="30"/>
      <c r="K806" s="56"/>
      <c r="L806" s="30" t="s">
        <v>9654</v>
      </c>
      <c r="M806" s="29"/>
      <c r="N806" s="29"/>
      <c r="O806" s="29"/>
      <c r="P806" s="29"/>
      <c r="Q806" s="29"/>
      <c r="R806" s="30" t="s">
        <v>4803</v>
      </c>
      <c r="S806" s="27"/>
      <c r="T806" s="27"/>
      <c r="U806" s="24" t="str">
        <f t="shared" si="37"/>
        <v>TOYOTA 14B · ĐK102  </v>
      </c>
    </row>
    <row r="807" ht="35" customHeight="1" spans="1:21">
      <c r="A807" s="51"/>
      <c r="B807" s="52" t="s">
        <v>642</v>
      </c>
      <c r="C807" s="53" t="s">
        <v>11550</v>
      </c>
      <c r="D807" s="52">
        <v>105</v>
      </c>
      <c r="E807" s="52"/>
      <c r="F807" s="53" t="s">
        <v>11551</v>
      </c>
      <c r="G807" s="52">
        <v>34</v>
      </c>
      <c r="H807" s="52">
        <v>34</v>
      </c>
      <c r="I807" s="52">
        <v>133</v>
      </c>
      <c r="J807" s="52" t="s">
        <v>11552</v>
      </c>
      <c r="K807" s="54"/>
      <c r="L807" s="52" t="s">
        <v>9654</v>
      </c>
      <c r="M807" s="55"/>
      <c r="N807" s="55"/>
      <c r="O807" s="55"/>
      <c r="P807" s="55"/>
      <c r="Q807" s="55"/>
      <c r="R807" s="52" t="s">
        <v>4803</v>
      </c>
      <c r="S807" s="27"/>
      <c r="T807" s="27"/>
      <c r="U807" s="24" t="str">
        <f t="shared" si="37"/>
        <v>TOYOTA 2D · ĐK105  </v>
      </c>
    </row>
    <row r="808" ht="35" customHeight="1" spans="1:21">
      <c r="A808" s="51"/>
      <c r="B808" s="30" t="s">
        <v>642</v>
      </c>
      <c r="C808" s="27" t="s">
        <v>11553</v>
      </c>
      <c r="D808" s="30">
        <v>108</v>
      </c>
      <c r="E808" s="30"/>
      <c r="F808" s="27" t="s">
        <v>11554</v>
      </c>
      <c r="G808" s="30" t="s">
        <v>11527</v>
      </c>
      <c r="H808" s="30">
        <v>42.5</v>
      </c>
      <c r="I808" s="30">
        <v>94.5</v>
      </c>
      <c r="J808" s="30" t="s">
        <v>10602</v>
      </c>
      <c r="K808" s="56"/>
      <c r="L808" s="30" t="s">
        <v>9654</v>
      </c>
      <c r="M808" s="29"/>
      <c r="N808" s="29"/>
      <c r="O808" s="29"/>
      <c r="P808" s="29"/>
      <c r="Q808" s="29"/>
      <c r="R808" s="30" t="s">
        <v>4803</v>
      </c>
      <c r="S808" s="27"/>
      <c r="T808" s="27"/>
      <c r="U808" s="24" t="str">
        <f t="shared" si="37"/>
        <v>TOYOTA 15B-FT · ĐK108  </v>
      </c>
    </row>
    <row r="809" ht="35" customHeight="1" spans="1:21">
      <c r="A809" s="48"/>
      <c r="B809" s="28" t="s">
        <v>11555</v>
      </c>
      <c r="C809" s="48"/>
      <c r="D809" s="48"/>
      <c r="E809" s="48"/>
      <c r="F809" s="48"/>
      <c r="G809" s="48"/>
      <c r="H809" s="48"/>
      <c r="I809" s="48"/>
      <c r="J809" s="48"/>
      <c r="K809" s="49"/>
      <c r="L809" s="48"/>
      <c r="M809" s="48"/>
      <c r="N809" s="48"/>
      <c r="O809" s="48"/>
      <c r="P809" s="48"/>
      <c r="Q809" s="48"/>
      <c r="R809" s="48"/>
      <c r="S809" s="50"/>
      <c r="T809" s="27"/>
      <c r="U809" s="24" t="str">
        <f t="shared" si="37"/>
        <v/>
      </c>
    </row>
    <row r="810" ht="35" customHeight="1" spans="1:21">
      <c r="A810" s="51"/>
      <c r="B810" s="30" t="s">
        <v>660</v>
      </c>
      <c r="C810" s="27" t="s">
        <v>11556</v>
      </c>
      <c r="D810" s="30">
        <v>100</v>
      </c>
      <c r="E810" s="30"/>
      <c r="F810" s="27" t="s">
        <v>11557</v>
      </c>
      <c r="G810" s="30">
        <v>39.7</v>
      </c>
      <c r="H810" s="30">
        <v>46.5</v>
      </c>
      <c r="I810" s="30">
        <v>104</v>
      </c>
      <c r="J810" s="30" t="s">
        <v>11558</v>
      </c>
      <c r="K810" s="56"/>
      <c r="L810" s="30" t="s">
        <v>24</v>
      </c>
      <c r="M810" s="29"/>
      <c r="N810" s="29"/>
      <c r="O810" s="29"/>
      <c r="P810" s="29"/>
      <c r="Q810" s="29"/>
      <c r="R810" s="30" t="s">
        <v>4803</v>
      </c>
      <c r="S810" s="27"/>
      <c r="T810" s="27"/>
      <c r="U810" s="24" t="str">
        <f t="shared" si="37"/>
        <v>CATERPILLAR C7.1/ 1106 · ĐK100  </v>
      </c>
    </row>
    <row r="811" ht="35" customHeight="1" spans="1:21">
      <c r="A811" s="51"/>
      <c r="B811" s="52" t="s">
        <v>660</v>
      </c>
      <c r="C811" s="53" t="s">
        <v>11559</v>
      </c>
      <c r="D811" s="52">
        <v>105</v>
      </c>
      <c r="E811" s="52"/>
      <c r="F811" s="53" t="s">
        <v>11560</v>
      </c>
      <c r="G811" s="52">
        <v>39.7</v>
      </c>
      <c r="H811" s="52">
        <v>50.5</v>
      </c>
      <c r="I811" s="52">
        <v>108</v>
      </c>
      <c r="J811" s="52" t="s">
        <v>11558</v>
      </c>
      <c r="K811" s="54"/>
      <c r="L811" s="52" t="s">
        <v>9654</v>
      </c>
      <c r="M811" s="55"/>
      <c r="N811" s="55"/>
      <c r="O811" s="55"/>
      <c r="P811" s="55"/>
      <c r="Q811" s="55"/>
      <c r="R811" s="52" t="s">
        <v>4803</v>
      </c>
      <c r="S811" s="27"/>
      <c r="T811" s="27"/>
      <c r="U811" s="24" t="str">
        <f t="shared" si="37"/>
        <v>CATERPILLAR 3054C /PERKINS 105/T426384 · ĐK105  </v>
      </c>
    </row>
    <row r="812" ht="35" customHeight="1" spans="1:21">
      <c r="A812" s="51"/>
      <c r="B812" s="30" t="s">
        <v>660</v>
      </c>
      <c r="C812" s="27" t="s">
        <v>11561</v>
      </c>
      <c r="D812" s="30">
        <v>105</v>
      </c>
      <c r="E812" s="30"/>
      <c r="F812" s="27" t="s">
        <v>11562</v>
      </c>
      <c r="G812" s="30">
        <v>40</v>
      </c>
      <c r="H812" s="30">
        <v>39.3</v>
      </c>
      <c r="I812" s="30">
        <v>105</v>
      </c>
      <c r="J812" s="30" t="s">
        <v>10976</v>
      </c>
      <c r="K812" s="56"/>
      <c r="L812" s="30" t="s">
        <v>9644</v>
      </c>
      <c r="M812" s="29"/>
      <c r="N812" s="29"/>
      <c r="O812" s="29"/>
      <c r="P812" s="29"/>
      <c r="Q812" s="29"/>
      <c r="R812" s="30" t="s">
        <v>4803</v>
      </c>
      <c r="S812" s="27"/>
      <c r="T812" s="27"/>
      <c r="U812" s="24" t="str">
        <f t="shared" si="37"/>
        <v>CATERPILLAR 3116/ 3114 · ĐK105  </v>
      </c>
    </row>
    <row r="813" ht="35" customHeight="1" spans="1:21">
      <c r="A813" s="51"/>
      <c r="B813" s="52" t="s">
        <v>660</v>
      </c>
      <c r="C813" s="53" t="s">
        <v>11563</v>
      </c>
      <c r="D813" s="52">
        <v>105</v>
      </c>
      <c r="E813" s="52"/>
      <c r="F813" s="53" t="s">
        <v>11564</v>
      </c>
      <c r="G813" s="52">
        <v>39.7</v>
      </c>
      <c r="H813" s="52">
        <v>50.8</v>
      </c>
      <c r="I813" s="52">
        <v>108</v>
      </c>
      <c r="J813" s="52" t="s">
        <v>11558</v>
      </c>
      <c r="K813" s="54"/>
      <c r="L813" s="52" t="s">
        <v>9654</v>
      </c>
      <c r="M813" s="55"/>
      <c r="N813" s="55"/>
      <c r="O813" s="55"/>
      <c r="P813" s="55"/>
      <c r="Q813" s="55"/>
      <c r="R813" s="52" t="s">
        <v>4803</v>
      </c>
      <c r="S813" s="27"/>
      <c r="T813" s="27"/>
      <c r="U813" s="24" t="str">
        <f t="shared" si="37"/>
        <v>CATERPILLAR C4.4 /PERKINS 105 /T417728 · ĐK105  </v>
      </c>
    </row>
    <row r="814" ht="35" customHeight="1" spans="1:21">
      <c r="A814" s="51"/>
      <c r="B814" s="30" t="s">
        <v>660</v>
      </c>
      <c r="C814" s="27" t="s">
        <v>11565</v>
      </c>
      <c r="D814" s="30">
        <v>105</v>
      </c>
      <c r="E814" s="30"/>
      <c r="F814" s="27" t="s">
        <v>11566</v>
      </c>
      <c r="G814" s="30">
        <v>39.7</v>
      </c>
      <c r="H814" s="30">
        <v>50.3</v>
      </c>
      <c r="I814" s="30">
        <v>108</v>
      </c>
      <c r="J814" s="30" t="s">
        <v>11558</v>
      </c>
      <c r="K814" s="56"/>
      <c r="L814" s="30" t="s">
        <v>9654</v>
      </c>
      <c r="M814" s="29"/>
      <c r="N814" s="29"/>
      <c r="O814" s="29"/>
      <c r="P814" s="29"/>
      <c r="Q814" s="29"/>
      <c r="R814" s="30" t="s">
        <v>4803</v>
      </c>
      <c r="S814" s="27"/>
      <c r="T814" s="27"/>
      <c r="U814" s="24" t="str">
        <f t="shared" ref="U814:U877" si="38">IF($C814="","",B814&amp;" "&amp;C814&amp;" · ĐK"&amp;D814&amp;IF(E814=""," "," "&amp;E814)&amp;IF(K814=""," "," - "&amp;K814))</f>
        <v>CATERPILLAR C4.4 /PERKINS 105/T426417 · ĐK105  </v>
      </c>
    </row>
    <row r="815" ht="35" customHeight="1" spans="1:21">
      <c r="A815" s="51"/>
      <c r="B815" s="52" t="s">
        <v>660</v>
      </c>
      <c r="C815" s="53" t="s">
        <v>11567</v>
      </c>
      <c r="D815" s="52">
        <v>105</v>
      </c>
      <c r="E815" s="52"/>
      <c r="F815" s="53" t="s">
        <v>11568</v>
      </c>
      <c r="G815" s="52">
        <v>39.7</v>
      </c>
      <c r="H815" s="52">
        <v>50.3</v>
      </c>
      <c r="I815" s="52">
        <v>108</v>
      </c>
      <c r="J815" s="52" t="s">
        <v>11558</v>
      </c>
      <c r="K815" s="54"/>
      <c r="L815" s="52" t="s">
        <v>9644</v>
      </c>
      <c r="M815" s="55"/>
      <c r="N815" s="55"/>
      <c r="O815" s="55"/>
      <c r="P815" s="55"/>
      <c r="Q815" s="55"/>
      <c r="R815" s="52" t="s">
        <v>4803</v>
      </c>
      <c r="S815" s="27"/>
      <c r="T815" s="27"/>
      <c r="U815" s="24" t="str">
        <f t="shared" si="38"/>
        <v>CATERPILLAR C6.6 /PERKINS 105 / U5PR0058 · ĐK105  </v>
      </c>
    </row>
    <row r="816" ht="35" customHeight="1" spans="1:21">
      <c r="A816" s="51"/>
      <c r="B816" s="30" t="s">
        <v>660</v>
      </c>
      <c r="C816" s="27" t="s">
        <v>11569</v>
      </c>
      <c r="D816" s="30">
        <v>105</v>
      </c>
      <c r="E816" s="30"/>
      <c r="F816" s="27" t="s">
        <v>11570</v>
      </c>
      <c r="G816" s="30">
        <v>39.7</v>
      </c>
      <c r="H816" s="30">
        <v>46.5</v>
      </c>
      <c r="I816" s="30">
        <v>104</v>
      </c>
      <c r="J816" s="30" t="s">
        <v>11558</v>
      </c>
      <c r="K816" s="56"/>
      <c r="L816" s="30" t="s">
        <v>9644</v>
      </c>
      <c r="M816" s="29"/>
      <c r="N816" s="29"/>
      <c r="O816" s="29"/>
      <c r="P816" s="29"/>
      <c r="Q816" s="29"/>
      <c r="R816" s="30" t="s">
        <v>4803</v>
      </c>
      <c r="S816" s="27" t="s">
        <v>11571</v>
      </c>
      <c r="T816" s="27"/>
      <c r="U816" s="24" t="str">
        <f t="shared" si="38"/>
        <v>CATERPILLAR C7.1 /PERKINS 105 · ĐK105  </v>
      </c>
    </row>
    <row r="817" ht="35" customHeight="1" spans="1:21">
      <c r="A817" s="51"/>
      <c r="B817" s="52" t="s">
        <v>660</v>
      </c>
      <c r="C817" s="53" t="s">
        <v>11572</v>
      </c>
      <c r="D817" s="52">
        <v>105</v>
      </c>
      <c r="E817" s="52"/>
      <c r="F817" s="53" t="s">
        <v>11568</v>
      </c>
      <c r="G817" s="52">
        <v>39.7</v>
      </c>
      <c r="H817" s="52">
        <v>46.5</v>
      </c>
      <c r="I817" s="52">
        <v>104</v>
      </c>
      <c r="J817" s="52" t="s">
        <v>11558</v>
      </c>
      <c r="K817" s="54"/>
      <c r="L817" s="52" t="s">
        <v>9644</v>
      </c>
      <c r="M817" s="55"/>
      <c r="N817" s="55"/>
      <c r="O817" s="55"/>
      <c r="P817" s="55"/>
      <c r="Q817" s="55"/>
      <c r="R817" s="52" t="s">
        <v>4803</v>
      </c>
      <c r="S817" s="27"/>
      <c r="T817" s="27"/>
      <c r="U817" s="24" t="str">
        <f t="shared" si="38"/>
        <v>CATERPILLAR C7.1/PERKINS 105 / T417956 · ĐK105  </v>
      </c>
    </row>
    <row r="818" ht="35" customHeight="1" spans="1:21">
      <c r="A818" s="51"/>
      <c r="B818" s="30" t="s">
        <v>660</v>
      </c>
      <c r="C818" s="27" t="s">
        <v>11573</v>
      </c>
      <c r="D818" s="30">
        <v>105</v>
      </c>
      <c r="E818" s="30"/>
      <c r="F818" s="27" t="s">
        <v>11574</v>
      </c>
      <c r="G818" s="30" t="s">
        <v>11575</v>
      </c>
      <c r="H818" s="30"/>
      <c r="I818" s="30">
        <v>108</v>
      </c>
      <c r="J818" s="30" t="s">
        <v>11558</v>
      </c>
      <c r="K818" s="56"/>
      <c r="L818" s="30" t="s">
        <v>9644</v>
      </c>
      <c r="M818" s="29"/>
      <c r="N818" s="29"/>
      <c r="O818" s="29"/>
      <c r="P818" s="29"/>
      <c r="Q818" s="29"/>
      <c r="R818" s="30" t="s">
        <v>4803</v>
      </c>
      <c r="S818" s="27">
        <v>40912600</v>
      </c>
      <c r="T818" s="27"/>
      <c r="U818" s="24" t="str">
        <f t="shared" si="38"/>
        <v>CATERPILLAR CAT C6.6/PERKIS 105 · ĐK105  </v>
      </c>
    </row>
    <row r="819" ht="35" customHeight="1" spans="1:21">
      <c r="A819" s="51"/>
      <c r="B819" s="52" t="s">
        <v>660</v>
      </c>
      <c r="C819" s="53" t="s">
        <v>4830</v>
      </c>
      <c r="D819" s="52">
        <v>110</v>
      </c>
      <c r="E819" s="52"/>
      <c r="F819" s="53" t="s">
        <v>11576</v>
      </c>
      <c r="G819" s="52">
        <v>40</v>
      </c>
      <c r="H819" s="52">
        <v>39</v>
      </c>
      <c r="I819" s="52">
        <v>94</v>
      </c>
      <c r="J819" s="52" t="s">
        <v>11577</v>
      </c>
      <c r="K819" s="54"/>
      <c r="L819" s="52" t="s">
        <v>24</v>
      </c>
      <c r="M819" s="55"/>
      <c r="N819" s="55"/>
      <c r="O819" s="55"/>
      <c r="P819" s="55"/>
      <c r="Q819" s="55"/>
      <c r="R819" s="52" t="s">
        <v>4803</v>
      </c>
      <c r="S819" s="27"/>
      <c r="T819" s="27"/>
      <c r="U819" s="24" t="str">
        <f t="shared" si="38"/>
        <v>CATERPILLAR 3126 · ĐK110  </v>
      </c>
    </row>
    <row r="820" ht="35" customHeight="1" spans="1:21">
      <c r="A820" s="51"/>
      <c r="B820" s="30" t="s">
        <v>660</v>
      </c>
      <c r="C820" s="27" t="s">
        <v>4830</v>
      </c>
      <c r="D820" s="30">
        <v>110</v>
      </c>
      <c r="E820" s="30"/>
      <c r="F820" s="27" t="s">
        <v>11578</v>
      </c>
      <c r="G820" s="30">
        <v>40</v>
      </c>
      <c r="H820" s="30">
        <v>39</v>
      </c>
      <c r="I820" s="30">
        <v>87</v>
      </c>
      <c r="J820" s="30" t="s">
        <v>11577</v>
      </c>
      <c r="K820" s="56"/>
      <c r="L820" s="30" t="s">
        <v>24</v>
      </c>
      <c r="M820" s="29"/>
      <c r="N820" s="29"/>
      <c r="O820" s="29"/>
      <c r="P820" s="29"/>
      <c r="Q820" s="29"/>
      <c r="R820" s="30" t="s">
        <v>4803</v>
      </c>
      <c r="S820" s="27"/>
      <c r="T820" s="27"/>
      <c r="U820" s="24" t="str">
        <f t="shared" si="38"/>
        <v>CATERPILLAR 3126 · ĐK110  </v>
      </c>
    </row>
    <row r="821" ht="35" customHeight="1" spans="1:21">
      <c r="A821" s="51"/>
      <c r="B821" s="52" t="s">
        <v>660</v>
      </c>
      <c r="C821" s="53" t="s">
        <v>11579</v>
      </c>
      <c r="D821" s="52">
        <v>110</v>
      </c>
      <c r="E821" s="52"/>
      <c r="F821" s="53" t="s">
        <v>11580</v>
      </c>
      <c r="G821" s="52">
        <v>40</v>
      </c>
      <c r="H821" s="52">
        <v>39</v>
      </c>
      <c r="I821" s="52">
        <v>93</v>
      </c>
      <c r="J821" s="52" t="s">
        <v>11577</v>
      </c>
      <c r="K821" s="54"/>
      <c r="L821" s="52" t="s">
        <v>24</v>
      </c>
      <c r="M821" s="55"/>
      <c r="N821" s="55"/>
      <c r="O821" s="55"/>
      <c r="P821" s="55"/>
      <c r="Q821" s="55"/>
      <c r="R821" s="52" t="s">
        <v>4803</v>
      </c>
      <c r="S821" s="27"/>
      <c r="T821" s="27"/>
      <c r="U821" s="24" t="str">
        <f t="shared" si="38"/>
        <v>CATERPILLAR C7 (238-2698) · ĐK110  </v>
      </c>
    </row>
    <row r="822" ht="35" customHeight="1" spans="1:21">
      <c r="A822" s="51"/>
      <c r="B822" s="30" t="s">
        <v>660</v>
      </c>
      <c r="C822" s="27" t="s">
        <v>11579</v>
      </c>
      <c r="D822" s="30">
        <v>110</v>
      </c>
      <c r="E822" s="30"/>
      <c r="F822" s="27" t="s">
        <v>11580</v>
      </c>
      <c r="G822" s="30">
        <v>40</v>
      </c>
      <c r="H822" s="30">
        <v>39</v>
      </c>
      <c r="I822" s="30">
        <v>93</v>
      </c>
      <c r="J822" s="30" t="s">
        <v>11577</v>
      </c>
      <c r="K822" s="56"/>
      <c r="L822" s="30" t="s">
        <v>24</v>
      </c>
      <c r="M822" s="29"/>
      <c r="N822" s="29"/>
      <c r="O822" s="29"/>
      <c r="P822" s="29"/>
      <c r="Q822" s="29"/>
      <c r="R822" s="30" t="s">
        <v>4803</v>
      </c>
      <c r="S822" s="27" t="s">
        <v>11581</v>
      </c>
      <c r="T822" s="27"/>
      <c r="U822" s="24" t="str">
        <f t="shared" si="38"/>
        <v>CATERPILLAR C7 (238-2698) · ĐK110  </v>
      </c>
    </row>
    <row r="823" ht="35" customHeight="1" spans="1:21">
      <c r="A823" s="51"/>
      <c r="B823" s="52" t="s">
        <v>660</v>
      </c>
      <c r="C823" s="53" t="s">
        <v>4298</v>
      </c>
      <c r="D823" s="52">
        <v>112</v>
      </c>
      <c r="E823" s="52"/>
      <c r="F823" s="53" t="s">
        <v>11582</v>
      </c>
      <c r="G823" s="52" t="s">
        <v>11583</v>
      </c>
      <c r="H823" s="52">
        <v>22</v>
      </c>
      <c r="I823" s="52">
        <v>97</v>
      </c>
      <c r="J823" s="52" t="s">
        <v>11584</v>
      </c>
      <c r="K823" s="54"/>
      <c r="L823" s="52" t="s">
        <v>9644</v>
      </c>
      <c r="M823" s="55"/>
      <c r="N823" s="55"/>
      <c r="O823" s="55"/>
      <c r="P823" s="55"/>
      <c r="Q823" s="55"/>
      <c r="R823" s="52" t="s">
        <v>4803</v>
      </c>
      <c r="S823" s="27" t="s">
        <v>11585</v>
      </c>
      <c r="T823" s="27"/>
      <c r="U823" s="24" t="str">
        <f t="shared" si="38"/>
        <v>CATERPILLAR C9 · ĐK112  </v>
      </c>
    </row>
    <row r="824" ht="35" customHeight="1" spans="1:21">
      <c r="A824" s="51"/>
      <c r="B824" s="30" t="s">
        <v>660</v>
      </c>
      <c r="C824" s="27" t="s">
        <v>11586</v>
      </c>
      <c r="D824" s="30">
        <v>112</v>
      </c>
      <c r="E824" s="30"/>
      <c r="F824" s="27" t="s">
        <v>11587</v>
      </c>
      <c r="G824" s="30"/>
      <c r="H824" s="30"/>
      <c r="I824" s="30"/>
      <c r="J824" s="30" t="s">
        <v>11577</v>
      </c>
      <c r="K824" s="56"/>
      <c r="L824" s="30" t="s">
        <v>24</v>
      </c>
      <c r="M824" s="29"/>
      <c r="N824" s="29"/>
      <c r="O824" s="29"/>
      <c r="P824" s="29"/>
      <c r="Q824" s="29"/>
      <c r="R824" s="30" t="s">
        <v>4803</v>
      </c>
      <c r="S824" s="27" t="s">
        <v>11588</v>
      </c>
      <c r="T824" s="27"/>
      <c r="U824" s="24" t="str">
        <f t="shared" si="38"/>
        <v>CATERPILLAR C9 (324-7380) · ĐK112  </v>
      </c>
    </row>
    <row r="825" ht="35" customHeight="1" spans="1:21">
      <c r="A825" s="51"/>
      <c r="B825" s="52" t="s">
        <v>660</v>
      </c>
      <c r="C825" s="53" t="s">
        <v>11586</v>
      </c>
      <c r="D825" s="52">
        <v>112</v>
      </c>
      <c r="E825" s="52"/>
      <c r="F825" s="53" t="s">
        <v>11589</v>
      </c>
      <c r="G825" s="52"/>
      <c r="H825" s="52"/>
      <c r="I825" s="52"/>
      <c r="J825" s="52"/>
      <c r="K825" s="54"/>
      <c r="L825" s="52" t="s">
        <v>24</v>
      </c>
      <c r="M825" s="55"/>
      <c r="N825" s="55"/>
      <c r="O825" s="55"/>
      <c r="P825" s="55"/>
      <c r="Q825" s="55"/>
      <c r="R825" s="52" t="s">
        <v>4803</v>
      </c>
      <c r="S825" s="27"/>
      <c r="T825" s="27"/>
      <c r="U825" s="24" t="str">
        <f t="shared" si="38"/>
        <v>CATERPILLAR C9 (324-7380) · ĐK112  </v>
      </c>
    </row>
    <row r="826" ht="35" customHeight="1" spans="1:21">
      <c r="A826" s="51"/>
      <c r="B826" s="30" t="s">
        <v>660</v>
      </c>
      <c r="C826" s="27" t="s">
        <v>11590</v>
      </c>
      <c r="D826" s="30">
        <v>114</v>
      </c>
      <c r="E826" s="30"/>
      <c r="F826" s="27" t="s">
        <v>11591</v>
      </c>
      <c r="G826" s="30">
        <v>38</v>
      </c>
      <c r="H826" s="30">
        <v>41</v>
      </c>
      <c r="I826" s="30">
        <v>93</v>
      </c>
      <c r="J826" s="30" t="s">
        <v>11592</v>
      </c>
      <c r="K826" s="56"/>
      <c r="L826" s="30" t="s">
        <v>24</v>
      </c>
      <c r="M826" s="29"/>
      <c r="N826" s="29"/>
      <c r="O826" s="29"/>
      <c r="P826" s="29"/>
      <c r="Q826" s="29"/>
      <c r="R826" s="30" t="s">
        <v>4803</v>
      </c>
      <c r="S826" s="27"/>
      <c r="T826" s="27"/>
      <c r="U826" s="24" t="str">
        <f t="shared" si="38"/>
        <v>CATERPILLAR 3204 (2W4831)3206/3208 · ĐK114  </v>
      </c>
    </row>
    <row r="827" ht="35" customHeight="1" spans="1:21">
      <c r="A827" s="51"/>
      <c r="B827" s="52" t="s">
        <v>660</v>
      </c>
      <c r="C827" s="53" t="s">
        <v>11593</v>
      </c>
      <c r="D827" s="52">
        <v>114</v>
      </c>
      <c r="E827" s="52"/>
      <c r="F827" s="53" t="s">
        <v>11591</v>
      </c>
      <c r="G827" s="52"/>
      <c r="H827" s="52">
        <v>40</v>
      </c>
      <c r="I827" s="52">
        <v>93</v>
      </c>
      <c r="J827" s="52" t="s">
        <v>11592</v>
      </c>
      <c r="K827" s="54"/>
      <c r="L827" s="52" t="s">
        <v>24</v>
      </c>
      <c r="M827" s="55"/>
      <c r="N827" s="55"/>
      <c r="O827" s="55"/>
      <c r="P827" s="55"/>
      <c r="Q827" s="55"/>
      <c r="R827" s="52" t="s">
        <v>4803</v>
      </c>
      <c r="S827" s="27" t="s">
        <v>11594</v>
      </c>
      <c r="T827" s="27"/>
      <c r="U827" s="24" t="str">
        <f t="shared" si="38"/>
        <v>CATERPILLAR 3204 (2W8410) 3206/ 3208 · ĐK114  </v>
      </c>
    </row>
    <row r="828" ht="35" customHeight="1" spans="1:21">
      <c r="A828" s="51"/>
      <c r="B828" s="30" t="s">
        <v>660</v>
      </c>
      <c r="C828" s="27" t="s">
        <v>11595</v>
      </c>
      <c r="D828" s="30">
        <v>114</v>
      </c>
      <c r="E828" s="30"/>
      <c r="F828" s="27" t="s">
        <v>11596</v>
      </c>
      <c r="G828" s="30"/>
      <c r="H828" s="30">
        <v>40</v>
      </c>
      <c r="I828" s="30">
        <v>93</v>
      </c>
      <c r="J828" s="30" t="s">
        <v>11592</v>
      </c>
      <c r="K828" s="56"/>
      <c r="L828" s="30" t="s">
        <v>24</v>
      </c>
      <c r="M828" s="29"/>
      <c r="N828" s="29"/>
      <c r="O828" s="29"/>
      <c r="P828" s="29"/>
      <c r="Q828" s="29"/>
      <c r="R828" s="30" t="s">
        <v>4803</v>
      </c>
      <c r="S828" s="27"/>
      <c r="T828" s="27"/>
      <c r="U828" s="24" t="str">
        <f t="shared" si="38"/>
        <v>CATERPILLAR 3204 (6N4221) 3206/ 3208 · ĐK114  </v>
      </c>
    </row>
    <row r="829" ht="35" customHeight="1" spans="1:21">
      <c r="A829" s="51"/>
      <c r="B829" s="52" t="s">
        <v>660</v>
      </c>
      <c r="C829" s="53" t="s">
        <v>11597</v>
      </c>
      <c r="D829" s="52">
        <v>114</v>
      </c>
      <c r="E829" s="52"/>
      <c r="F829" s="53" t="s">
        <v>11591</v>
      </c>
      <c r="G829" s="52">
        <v>38</v>
      </c>
      <c r="H829" s="52">
        <v>40</v>
      </c>
      <c r="I829" s="52">
        <v>93</v>
      </c>
      <c r="J829" s="52" t="s">
        <v>11592</v>
      </c>
      <c r="K829" s="54"/>
      <c r="L829" s="52" t="s">
        <v>24</v>
      </c>
      <c r="M829" s="55"/>
      <c r="N829" s="55"/>
      <c r="O829" s="55"/>
      <c r="P829" s="55"/>
      <c r="Q829" s="55"/>
      <c r="R829" s="52" t="s">
        <v>4803</v>
      </c>
      <c r="S829" s="27" t="s">
        <v>11598</v>
      </c>
      <c r="T829" s="27"/>
      <c r="U829" s="24" t="str">
        <f t="shared" si="38"/>
        <v>CATERPILLAR 3204 (7C1146) 3206/3208 · ĐK114  </v>
      </c>
    </row>
    <row r="830" ht="35" customHeight="1" spans="1:21">
      <c r="A830" s="51"/>
      <c r="B830" s="30" t="s">
        <v>660</v>
      </c>
      <c r="C830" s="27" t="s">
        <v>11599</v>
      </c>
      <c r="D830" s="30">
        <v>114</v>
      </c>
      <c r="E830" s="30"/>
      <c r="F830" s="27" t="s">
        <v>11591</v>
      </c>
      <c r="G830" s="30">
        <v>38</v>
      </c>
      <c r="H830" s="30">
        <v>40</v>
      </c>
      <c r="I830" s="30">
        <v>93</v>
      </c>
      <c r="J830" s="30" t="s">
        <v>11592</v>
      </c>
      <c r="K830" s="56"/>
      <c r="L830" s="30" t="s">
        <v>24</v>
      </c>
      <c r="M830" s="29"/>
      <c r="N830" s="29"/>
      <c r="O830" s="29"/>
      <c r="P830" s="29"/>
      <c r="Q830" s="29"/>
      <c r="R830" s="30" t="s">
        <v>4803</v>
      </c>
      <c r="S830" s="27" t="s">
        <v>11600</v>
      </c>
      <c r="T830" s="27"/>
      <c r="U830" s="24" t="str">
        <f t="shared" si="38"/>
        <v>CATERPILLAR 3204 (7W3846) 3206/3208 · ĐK114  </v>
      </c>
    </row>
    <row r="831" ht="35" customHeight="1" spans="1:21">
      <c r="A831" s="51"/>
      <c r="B831" s="52" t="s">
        <v>660</v>
      </c>
      <c r="C831" s="53" t="s">
        <v>11601</v>
      </c>
      <c r="D831" s="52">
        <v>114</v>
      </c>
      <c r="E831" s="52"/>
      <c r="F831" s="53" t="s">
        <v>11602</v>
      </c>
      <c r="G831" s="52">
        <v>38</v>
      </c>
      <c r="H831" s="52"/>
      <c r="I831" s="52">
        <v>93</v>
      </c>
      <c r="J831" s="52" t="s">
        <v>11603</v>
      </c>
      <c r="K831" s="54"/>
      <c r="L831" s="52" t="s">
        <v>24</v>
      </c>
      <c r="M831" s="55"/>
      <c r="N831" s="55"/>
      <c r="O831" s="55"/>
      <c r="P831" s="55"/>
      <c r="Q831" s="55"/>
      <c r="R831" s="52" t="s">
        <v>4803</v>
      </c>
      <c r="S831" s="27"/>
      <c r="T831" s="27"/>
      <c r="U831" s="24" t="str">
        <f t="shared" si="38"/>
        <v>CATERPILLAR 3204 (9L7737) 3206/3208 · ĐK114  </v>
      </c>
    </row>
    <row r="832" ht="35" customHeight="1" spans="1:21">
      <c r="A832" s="51"/>
      <c r="B832" s="30" t="s">
        <v>660</v>
      </c>
      <c r="C832" s="27">
        <v>3208</v>
      </c>
      <c r="D832" s="30">
        <v>114.3</v>
      </c>
      <c r="E832" s="30"/>
      <c r="F832" s="27" t="s">
        <v>11604</v>
      </c>
      <c r="G832" s="30" t="s">
        <v>11605</v>
      </c>
      <c r="H832" s="30">
        <v>40</v>
      </c>
      <c r="I832" s="30">
        <v>93.23</v>
      </c>
      <c r="J832" s="30" t="s">
        <v>11606</v>
      </c>
      <c r="K832" s="56"/>
      <c r="L832" s="30" t="s">
        <v>9820</v>
      </c>
      <c r="M832" s="29"/>
      <c r="N832" s="29"/>
      <c r="O832" s="29"/>
      <c r="P832" s="29"/>
      <c r="Q832" s="29"/>
      <c r="R832" s="30" t="s">
        <v>4803</v>
      </c>
      <c r="S832" s="27" t="s">
        <v>11607</v>
      </c>
      <c r="T832" s="27"/>
      <c r="U832" s="24" t="str">
        <f t="shared" si="38"/>
        <v>CATERPILLAR 3208 · ĐK114.3  </v>
      </c>
    </row>
    <row r="833" ht="35" customHeight="1" spans="1:21">
      <c r="A833" s="51"/>
      <c r="B833" s="52" t="s">
        <v>660</v>
      </c>
      <c r="C833" s="53" t="s">
        <v>11608</v>
      </c>
      <c r="D833" s="52">
        <v>120.7</v>
      </c>
      <c r="E833" s="52" t="s">
        <v>11609</v>
      </c>
      <c r="F833" s="53" t="s">
        <v>11610</v>
      </c>
      <c r="G833" s="52">
        <v>44</v>
      </c>
      <c r="H833" s="52">
        <v>52</v>
      </c>
      <c r="I833" s="52">
        <v>130</v>
      </c>
      <c r="J833" s="52" t="s">
        <v>11611</v>
      </c>
      <c r="K833" s="54"/>
      <c r="L833" s="52" t="s">
        <v>24</v>
      </c>
      <c r="M833" s="55"/>
      <c r="N833" s="55"/>
      <c r="O833" s="55"/>
      <c r="P833" s="55"/>
      <c r="Q833" s="55"/>
      <c r="R833" s="52" t="s">
        <v>4803</v>
      </c>
      <c r="S833" s="27" t="s">
        <v>11612</v>
      </c>
      <c r="T833" s="27"/>
      <c r="U833" s="24" t="str">
        <f t="shared" si="38"/>
        <v>CATERPILLAR 3306 ((8N3102) 3304 · ĐK120.7 kiềng gang 2 bạc </v>
      </c>
    </row>
    <row r="834" ht="35" customHeight="1" spans="1:21">
      <c r="A834" s="51"/>
      <c r="B834" s="30" t="s">
        <v>660</v>
      </c>
      <c r="C834" s="27" t="s">
        <v>11613</v>
      </c>
      <c r="D834" s="30">
        <v>120.7</v>
      </c>
      <c r="E834" s="30"/>
      <c r="F834" s="27" t="s">
        <v>11614</v>
      </c>
      <c r="G834" s="30"/>
      <c r="H834" s="30">
        <v>54.8</v>
      </c>
      <c r="I834" s="30">
        <v>115</v>
      </c>
      <c r="J834" s="30" t="s">
        <v>11615</v>
      </c>
      <c r="K834" s="56"/>
      <c r="L834" s="30" t="s">
        <v>24</v>
      </c>
      <c r="M834" s="29"/>
      <c r="N834" s="29"/>
      <c r="O834" s="29"/>
      <c r="P834" s="29"/>
      <c r="Q834" s="29"/>
      <c r="R834" s="30" t="s">
        <v>4803</v>
      </c>
      <c r="S834" s="27" t="s">
        <v>11616</v>
      </c>
      <c r="T834" s="27"/>
      <c r="U834" s="24" t="str">
        <f t="shared" si="38"/>
        <v>CATERPILLAR 3306 (8N3183) 3304 · ĐK120.7  </v>
      </c>
    </row>
    <row r="835" ht="35" customHeight="1" spans="1:21">
      <c r="A835" s="51"/>
      <c r="B835" s="52" t="s">
        <v>660</v>
      </c>
      <c r="C835" s="53" t="s">
        <v>11617</v>
      </c>
      <c r="D835" s="52">
        <v>120.7</v>
      </c>
      <c r="E835" s="52" t="s">
        <v>11609</v>
      </c>
      <c r="F835" s="53" t="s">
        <v>11618</v>
      </c>
      <c r="G835" s="52"/>
      <c r="H835" s="52">
        <v>52</v>
      </c>
      <c r="I835" s="52">
        <v>115</v>
      </c>
      <c r="J835" s="52" t="s">
        <v>11615</v>
      </c>
      <c r="K835" s="54"/>
      <c r="L835" s="52" t="s">
        <v>24</v>
      </c>
      <c r="M835" s="55"/>
      <c r="N835" s="55"/>
      <c r="O835" s="55"/>
      <c r="P835" s="55"/>
      <c r="Q835" s="55"/>
      <c r="R835" s="52" t="s">
        <v>4803</v>
      </c>
      <c r="S835" s="27" t="s">
        <v>11619</v>
      </c>
      <c r="T835" s="27"/>
      <c r="U835" s="24" t="str">
        <f t="shared" si="38"/>
        <v>CATERPILLAR 3306 (9N5250) 3304 · ĐK120.7 kiềng gang 2 bạc </v>
      </c>
    </row>
    <row r="836" ht="35" customHeight="1" spans="1:21">
      <c r="A836" s="48"/>
      <c r="B836" s="28" t="s">
        <v>11620</v>
      </c>
      <c r="C836" s="48"/>
      <c r="D836" s="48"/>
      <c r="E836" s="48"/>
      <c r="F836" s="48"/>
      <c r="G836" s="48"/>
      <c r="H836" s="48"/>
      <c r="I836" s="48"/>
      <c r="J836" s="48"/>
      <c r="K836" s="49"/>
      <c r="L836" s="48"/>
      <c r="M836" s="48"/>
      <c r="N836" s="48"/>
      <c r="O836" s="48"/>
      <c r="P836" s="48"/>
      <c r="Q836" s="48"/>
      <c r="R836" s="48"/>
      <c r="S836" s="50"/>
      <c r="T836" s="27"/>
      <c r="U836" s="24" t="str">
        <f t="shared" si="38"/>
        <v/>
      </c>
    </row>
    <row r="837" ht="35" customHeight="1" spans="1:21">
      <c r="A837" s="51"/>
      <c r="B837" s="52" t="s">
        <v>690</v>
      </c>
      <c r="C837" s="53" t="s">
        <v>11621</v>
      </c>
      <c r="D837" s="52">
        <v>100</v>
      </c>
      <c r="E837" s="52"/>
      <c r="F837" s="53" t="s">
        <v>11622</v>
      </c>
      <c r="G837" s="52">
        <v>35</v>
      </c>
      <c r="H837" s="52">
        <v>52.5</v>
      </c>
      <c r="I837" s="52">
        <v>108</v>
      </c>
      <c r="J837" s="52" t="s">
        <v>11201</v>
      </c>
      <c r="K837" s="54"/>
      <c r="L837" s="52" t="s">
        <v>24</v>
      </c>
      <c r="M837" s="55"/>
      <c r="N837" s="55"/>
      <c r="O837" s="55"/>
      <c r="P837" s="55"/>
      <c r="Q837" s="55"/>
      <c r="R837" s="52" t="s">
        <v>4803</v>
      </c>
      <c r="S837" s="27" t="s">
        <v>11623</v>
      </c>
      <c r="T837" s="27"/>
      <c r="U837" s="24" t="str">
        <f t="shared" si="38"/>
        <v>PERKIN 1006/1004 · ĐK100  </v>
      </c>
    </row>
    <row r="838" ht="35" customHeight="1" spans="1:21">
      <c r="A838" s="51"/>
      <c r="B838" s="30" t="s">
        <v>690</v>
      </c>
      <c r="C838" s="27" t="s">
        <v>11621</v>
      </c>
      <c r="D838" s="30">
        <v>100</v>
      </c>
      <c r="E838" s="30"/>
      <c r="F838" s="27" t="s">
        <v>11624</v>
      </c>
      <c r="G838" s="30">
        <v>40</v>
      </c>
      <c r="H838" s="30">
        <v>50</v>
      </c>
      <c r="I838" s="30">
        <v>108</v>
      </c>
      <c r="J838" s="30" t="s">
        <v>11625</v>
      </c>
      <c r="K838" s="56"/>
      <c r="L838" s="30" t="s">
        <v>24</v>
      </c>
      <c r="M838" s="29"/>
      <c r="N838" s="29"/>
      <c r="O838" s="29"/>
      <c r="P838" s="29"/>
      <c r="Q838" s="29"/>
      <c r="R838" s="30" t="s">
        <v>4803</v>
      </c>
      <c r="S838" s="27" t="s">
        <v>11626</v>
      </c>
      <c r="T838" s="27"/>
      <c r="U838" s="24" t="str">
        <f t="shared" si="38"/>
        <v>PERKIN 1006/1004 · ĐK100  </v>
      </c>
    </row>
    <row r="839" ht="35" customHeight="1" spans="1:21">
      <c r="A839" s="51"/>
      <c r="B839" s="52" t="s">
        <v>690</v>
      </c>
      <c r="C839" s="53" t="s">
        <v>11621</v>
      </c>
      <c r="D839" s="52">
        <v>100</v>
      </c>
      <c r="E839" s="52"/>
      <c r="F839" s="53" t="s">
        <v>11627</v>
      </c>
      <c r="G839" s="52">
        <v>40</v>
      </c>
      <c r="H839" s="52">
        <v>50</v>
      </c>
      <c r="I839" s="52">
        <v>108</v>
      </c>
      <c r="J839" s="52" t="s">
        <v>11628</v>
      </c>
      <c r="K839" s="54"/>
      <c r="L839" s="52" t="s">
        <v>24</v>
      </c>
      <c r="M839" s="55"/>
      <c r="N839" s="55"/>
      <c r="O839" s="55"/>
      <c r="P839" s="55"/>
      <c r="Q839" s="55"/>
      <c r="R839" s="52" t="s">
        <v>4803</v>
      </c>
      <c r="S839" s="27" t="s">
        <v>11629</v>
      </c>
      <c r="T839" s="27"/>
      <c r="U839" s="24" t="str">
        <f t="shared" si="38"/>
        <v>PERKIN 1006/1004 · ĐK100  </v>
      </c>
    </row>
    <row r="840" ht="35" customHeight="1" spans="1:21">
      <c r="A840" s="51"/>
      <c r="B840" s="30" t="s">
        <v>690</v>
      </c>
      <c r="C840" s="27" t="s">
        <v>11621</v>
      </c>
      <c r="D840" s="30">
        <v>100</v>
      </c>
      <c r="E840" s="30"/>
      <c r="F840" s="27" t="s">
        <v>11630</v>
      </c>
      <c r="G840" s="30">
        <v>40</v>
      </c>
      <c r="H840" s="30">
        <v>50</v>
      </c>
      <c r="I840" s="30">
        <v>108</v>
      </c>
      <c r="J840" s="30" t="s">
        <v>11625</v>
      </c>
      <c r="K840" s="56"/>
      <c r="L840" s="30" t="s">
        <v>24</v>
      </c>
      <c r="M840" s="29"/>
      <c r="N840" s="29"/>
      <c r="O840" s="29"/>
      <c r="P840" s="29"/>
      <c r="Q840" s="29"/>
      <c r="R840" s="30" t="s">
        <v>4803</v>
      </c>
      <c r="S840" s="27">
        <v>82401006</v>
      </c>
      <c r="T840" s="27"/>
      <c r="U840" s="24" t="str">
        <f t="shared" si="38"/>
        <v>PERKIN 1006/1004 · ĐK100  </v>
      </c>
    </row>
    <row r="841" ht="35" customHeight="1" spans="1:21">
      <c r="A841" s="51"/>
      <c r="B841" s="52" t="s">
        <v>690</v>
      </c>
      <c r="C841" s="53" t="s">
        <v>11621</v>
      </c>
      <c r="D841" s="52">
        <v>100</v>
      </c>
      <c r="E841" s="52"/>
      <c r="F841" s="53" t="s">
        <v>11631</v>
      </c>
      <c r="G841" s="52">
        <v>38</v>
      </c>
      <c r="H841" s="52">
        <v>51</v>
      </c>
      <c r="I841" s="52">
        <v>108</v>
      </c>
      <c r="J841" s="52" t="s">
        <v>11625</v>
      </c>
      <c r="K841" s="54"/>
      <c r="L841" s="52" t="s">
        <v>24</v>
      </c>
      <c r="M841" s="55"/>
      <c r="N841" s="55"/>
      <c r="O841" s="55"/>
      <c r="P841" s="55"/>
      <c r="Q841" s="55"/>
      <c r="R841" s="52" t="s">
        <v>4803</v>
      </c>
      <c r="S841" s="27" t="s">
        <v>11632</v>
      </c>
      <c r="T841" s="27"/>
      <c r="U841" s="24" t="str">
        <f t="shared" si="38"/>
        <v>PERKIN 1006/1004 · ĐK100  </v>
      </c>
    </row>
    <row r="842" ht="35" customHeight="1" spans="1:21">
      <c r="A842" s="51"/>
      <c r="B842" s="30" t="s">
        <v>690</v>
      </c>
      <c r="C842" s="27" t="s">
        <v>11621</v>
      </c>
      <c r="D842" s="30">
        <v>100</v>
      </c>
      <c r="E842" s="30"/>
      <c r="F842" s="27" t="s">
        <v>11633</v>
      </c>
      <c r="G842" s="30">
        <v>38</v>
      </c>
      <c r="H842" s="30">
        <v>51</v>
      </c>
      <c r="I842" s="30">
        <v>108</v>
      </c>
      <c r="J842" s="30" t="s">
        <v>11625</v>
      </c>
      <c r="K842" s="56"/>
      <c r="L842" s="30" t="s">
        <v>24</v>
      </c>
      <c r="M842" s="29"/>
      <c r="N842" s="29"/>
      <c r="O842" s="29"/>
      <c r="P842" s="29"/>
      <c r="Q842" s="29"/>
      <c r="R842" s="30" t="s">
        <v>4803</v>
      </c>
      <c r="S842" s="27" t="s">
        <v>11634</v>
      </c>
      <c r="T842" s="27"/>
      <c r="U842" s="24" t="str">
        <f t="shared" si="38"/>
        <v>PERKIN 1006/1004 · ĐK100  </v>
      </c>
    </row>
    <row r="843" ht="35" customHeight="1" spans="1:21">
      <c r="A843" s="51"/>
      <c r="B843" s="52" t="s">
        <v>690</v>
      </c>
      <c r="C843" s="53" t="s">
        <v>11635</v>
      </c>
      <c r="D843" s="52">
        <v>105</v>
      </c>
      <c r="E843" s="52"/>
      <c r="F843" s="53" t="s">
        <v>11562</v>
      </c>
      <c r="G843" s="52">
        <v>40</v>
      </c>
      <c r="H843" s="52">
        <v>39.25</v>
      </c>
      <c r="I843" s="52">
        <v>105</v>
      </c>
      <c r="J843" s="52" t="s">
        <v>10976</v>
      </c>
      <c r="K843" s="54"/>
      <c r="L843" s="52" t="s">
        <v>24</v>
      </c>
      <c r="M843" s="55"/>
      <c r="N843" s="55"/>
      <c r="O843" s="55"/>
      <c r="P843" s="55"/>
      <c r="Q843" s="55"/>
      <c r="R843" s="52" t="s">
        <v>4803</v>
      </c>
      <c r="S843" s="27"/>
      <c r="T843" s="27"/>
      <c r="U843" s="24" t="str">
        <f t="shared" si="38"/>
        <v>PERKIN 3116/ 3114 (Giá 1 cái) · ĐK105  </v>
      </c>
    </row>
    <row r="844" ht="35" customHeight="1" spans="1:21">
      <c r="A844" s="48"/>
      <c r="B844" s="28" t="s">
        <v>11636</v>
      </c>
      <c r="C844" s="48"/>
      <c r="D844" s="48"/>
      <c r="E844" s="48"/>
      <c r="F844" s="48"/>
      <c r="G844" s="48"/>
      <c r="H844" s="48"/>
      <c r="I844" s="48"/>
      <c r="J844" s="48"/>
      <c r="K844" s="49"/>
      <c r="L844" s="48"/>
      <c r="M844" s="48"/>
      <c r="N844" s="48"/>
      <c r="O844" s="48"/>
      <c r="P844" s="48"/>
      <c r="Q844" s="48"/>
      <c r="R844" s="48"/>
      <c r="S844" s="50"/>
      <c r="T844" s="27"/>
      <c r="U844" s="24" t="str">
        <f t="shared" si="38"/>
        <v/>
      </c>
    </row>
    <row r="845" ht="35" customHeight="1" spans="1:21">
      <c r="A845" s="51"/>
      <c r="B845" s="52" t="s">
        <v>706</v>
      </c>
      <c r="C845" s="53" t="s">
        <v>11637</v>
      </c>
      <c r="D845" s="52">
        <v>91</v>
      </c>
      <c r="E845" s="52"/>
      <c r="F845" s="53"/>
      <c r="G845" s="52"/>
      <c r="H845" s="52"/>
      <c r="I845" s="52"/>
      <c r="J845" s="52"/>
      <c r="K845" s="54"/>
      <c r="L845" s="52" t="s">
        <v>9644</v>
      </c>
      <c r="M845" s="55"/>
      <c r="N845" s="55"/>
      <c r="O845" s="55"/>
      <c r="P845" s="55"/>
      <c r="Q845" s="55"/>
      <c r="R845" s="52" t="s">
        <v>4803</v>
      </c>
      <c r="S845" s="27"/>
      <c r="T845" s="27"/>
      <c r="U845" s="24" t="str">
        <f t="shared" si="38"/>
        <v>VOLVO BF4L1011 · ĐK91  </v>
      </c>
    </row>
    <row r="846" ht="35" customHeight="1" spans="1:21">
      <c r="A846" s="51"/>
      <c r="B846" s="30" t="s">
        <v>706</v>
      </c>
      <c r="C846" s="27" t="s">
        <v>11638</v>
      </c>
      <c r="D846" s="30">
        <v>91</v>
      </c>
      <c r="E846" s="30"/>
      <c r="F846" s="27"/>
      <c r="G846" s="30"/>
      <c r="H846" s="30"/>
      <c r="I846" s="30"/>
      <c r="J846" s="30"/>
      <c r="K846" s="56"/>
      <c r="L846" s="30" t="s">
        <v>9644</v>
      </c>
      <c r="M846" s="29"/>
      <c r="N846" s="29"/>
      <c r="O846" s="29"/>
      <c r="P846" s="29"/>
      <c r="Q846" s="29"/>
      <c r="R846" s="30" t="s">
        <v>4803</v>
      </c>
      <c r="S846" s="27"/>
      <c r="T846" s="27"/>
      <c r="U846" s="24" t="str">
        <f t="shared" si="38"/>
        <v>VOLVO F4M1011F · ĐK91  </v>
      </c>
    </row>
    <row r="847" ht="35" customHeight="1" spans="1:21">
      <c r="A847" s="51"/>
      <c r="B847" s="52" t="s">
        <v>706</v>
      </c>
      <c r="C847" s="53" t="s">
        <v>11639</v>
      </c>
      <c r="D847" s="52">
        <v>91.5</v>
      </c>
      <c r="E847" s="52"/>
      <c r="F847" s="53"/>
      <c r="G847" s="52" t="s">
        <v>11321</v>
      </c>
      <c r="H847" s="52">
        <v>46.7</v>
      </c>
      <c r="I847" s="52">
        <v>105</v>
      </c>
      <c r="J847" s="52" t="s">
        <v>10579</v>
      </c>
      <c r="K847" s="54"/>
      <c r="L847" s="52" t="s">
        <v>24</v>
      </c>
      <c r="M847" s="55"/>
      <c r="N847" s="55"/>
      <c r="O847" s="55"/>
      <c r="P847" s="55"/>
      <c r="Q847" s="55"/>
      <c r="R847" s="52" t="s">
        <v>4803</v>
      </c>
      <c r="S847" s="27" t="s">
        <v>11640</v>
      </c>
      <c r="T847" s="27"/>
      <c r="U847" s="24" t="str">
        <f t="shared" si="38"/>
        <v>VOLVO 3Z15 · ĐK91.5  </v>
      </c>
    </row>
    <row r="848" ht="35" customHeight="1" spans="1:21">
      <c r="A848" s="51"/>
      <c r="B848" s="30" t="s">
        <v>706</v>
      </c>
      <c r="C848" s="27" t="s">
        <v>11641</v>
      </c>
      <c r="D848" s="30">
        <v>94</v>
      </c>
      <c r="E848" s="30"/>
      <c r="F848" s="27" t="s">
        <v>11642</v>
      </c>
      <c r="G848" s="30">
        <v>34</v>
      </c>
      <c r="H848" s="30">
        <v>44.2</v>
      </c>
      <c r="I848" s="30">
        <v>98</v>
      </c>
      <c r="J848" s="30"/>
      <c r="K848" s="56"/>
      <c r="L848" s="30" t="s">
        <v>9644</v>
      </c>
      <c r="M848" s="29"/>
      <c r="N848" s="29"/>
      <c r="O848" s="29"/>
      <c r="P848" s="29"/>
      <c r="Q848" s="29"/>
      <c r="R848" s="30" t="s">
        <v>4803</v>
      </c>
      <c r="S848" s="27" t="s">
        <v>11643</v>
      </c>
      <c r="T848" s="27"/>
      <c r="U848" s="24" t="str">
        <f t="shared" si="38"/>
        <v>VOLVO BF6M1012 · ĐK94  </v>
      </c>
    </row>
    <row r="849" ht="35" customHeight="1" spans="1:21">
      <c r="A849" s="51"/>
      <c r="B849" s="52" t="s">
        <v>706</v>
      </c>
      <c r="C849" s="53" t="s">
        <v>11644</v>
      </c>
      <c r="D849" s="52">
        <v>94</v>
      </c>
      <c r="E849" s="52"/>
      <c r="F849" s="53"/>
      <c r="G849" s="52"/>
      <c r="H849" s="52"/>
      <c r="I849" s="52"/>
      <c r="J849" s="52"/>
      <c r="K849" s="54"/>
      <c r="L849" s="52" t="s">
        <v>9644</v>
      </c>
      <c r="M849" s="55"/>
      <c r="N849" s="55"/>
      <c r="O849" s="55"/>
      <c r="P849" s="55"/>
      <c r="Q849" s="55"/>
      <c r="R849" s="52" t="s">
        <v>4803</v>
      </c>
      <c r="S849" s="27"/>
      <c r="T849" s="27"/>
      <c r="U849" s="24" t="str">
        <f t="shared" si="38"/>
        <v>VOLVO F4L 2011 · ĐK94  </v>
      </c>
    </row>
    <row r="850" ht="35" customHeight="1" spans="1:21">
      <c r="A850" s="51"/>
      <c r="B850" s="30" t="s">
        <v>706</v>
      </c>
      <c r="C850" s="27" t="s">
        <v>11645</v>
      </c>
      <c r="D850" s="30">
        <v>96</v>
      </c>
      <c r="E850" s="30"/>
      <c r="F850" s="27"/>
      <c r="G850" s="30"/>
      <c r="H850" s="30"/>
      <c r="I850" s="30"/>
      <c r="J850" s="30"/>
      <c r="K850" s="56"/>
      <c r="L850" s="30" t="s">
        <v>9644</v>
      </c>
      <c r="M850" s="29"/>
      <c r="N850" s="29"/>
      <c r="O850" s="29"/>
      <c r="P850" s="29"/>
      <c r="Q850" s="29"/>
      <c r="R850" s="30" t="s">
        <v>4803</v>
      </c>
      <c r="S850" s="27"/>
      <c r="T850" s="27"/>
      <c r="U850" s="24" t="str">
        <f t="shared" si="38"/>
        <v>VOLVO TD2011 · ĐK96  </v>
      </c>
    </row>
    <row r="851" ht="35" customHeight="1" spans="1:21">
      <c r="A851" s="51"/>
      <c r="B851" s="52" t="s">
        <v>706</v>
      </c>
      <c r="C851" s="53" t="s">
        <v>11646</v>
      </c>
      <c r="D851" s="52">
        <v>98</v>
      </c>
      <c r="E851" s="52"/>
      <c r="F851" s="53"/>
      <c r="G851" s="52"/>
      <c r="H851" s="52"/>
      <c r="I851" s="52"/>
      <c r="J851" s="52"/>
      <c r="K851" s="54"/>
      <c r="L851" s="52" t="s">
        <v>9644</v>
      </c>
      <c r="M851" s="55"/>
      <c r="N851" s="55"/>
      <c r="O851" s="55"/>
      <c r="P851" s="55"/>
      <c r="Q851" s="55"/>
      <c r="R851" s="52" t="s">
        <v>4803</v>
      </c>
      <c r="S851" s="27"/>
      <c r="T851" s="27"/>
      <c r="U851" s="24" t="str">
        <f t="shared" si="38"/>
        <v>VOLVO BF6M2012/2013 · ĐK98  </v>
      </c>
    </row>
    <row r="852" ht="35" customHeight="1" spans="1:21">
      <c r="A852" s="51"/>
      <c r="B852" s="30" t="s">
        <v>706</v>
      </c>
      <c r="C852" s="27" t="s">
        <v>4310</v>
      </c>
      <c r="D852" s="30">
        <v>98</v>
      </c>
      <c r="E852" s="30"/>
      <c r="F852" s="27" t="s">
        <v>11647</v>
      </c>
      <c r="G852" s="30"/>
      <c r="H852" s="30"/>
      <c r="I852" s="30"/>
      <c r="J852" s="30"/>
      <c r="K852" s="56"/>
      <c r="L852" s="30" t="s">
        <v>9644</v>
      </c>
      <c r="M852" s="29"/>
      <c r="N852" s="29"/>
      <c r="O852" s="29"/>
      <c r="P852" s="29"/>
      <c r="Q852" s="29"/>
      <c r="R852" s="30" t="s">
        <v>4803</v>
      </c>
      <c r="S852" s="27">
        <v>4501356</v>
      </c>
      <c r="T852" s="27"/>
      <c r="U852" s="24" t="str">
        <f t="shared" si="38"/>
        <v>VOLVO D6D · ĐK98  </v>
      </c>
    </row>
    <row r="853" ht="35" customHeight="1" spans="1:21">
      <c r="A853" s="51"/>
      <c r="B853" s="52" t="s">
        <v>706</v>
      </c>
      <c r="C853" s="53" t="s">
        <v>4316</v>
      </c>
      <c r="D853" s="52">
        <v>98</v>
      </c>
      <c r="E853" s="52" t="s">
        <v>8488</v>
      </c>
      <c r="F853" s="53" t="s">
        <v>11648</v>
      </c>
      <c r="G853" s="52">
        <v>40</v>
      </c>
      <c r="H853" s="52">
        <v>35</v>
      </c>
      <c r="I853" s="52">
        <v>91</v>
      </c>
      <c r="J853" s="52" t="s">
        <v>9954</v>
      </c>
      <c r="K853" s="54"/>
      <c r="L853" s="52" t="s">
        <v>9644</v>
      </c>
      <c r="M853" s="55"/>
      <c r="N853" s="55"/>
      <c r="O853" s="55"/>
      <c r="P853" s="55"/>
      <c r="Q853" s="55"/>
      <c r="R853" s="52" t="s">
        <v>4803</v>
      </c>
      <c r="S853" s="27"/>
      <c r="T853" s="27"/>
      <c r="U853" s="24" t="str">
        <f t="shared" si="38"/>
        <v>VOLVO D6E · ĐK98 (A) </v>
      </c>
    </row>
    <row r="854" ht="35" customHeight="1" spans="1:21">
      <c r="A854" s="51"/>
      <c r="B854" s="30" t="s">
        <v>706</v>
      </c>
      <c r="C854" s="27" t="s">
        <v>4499</v>
      </c>
      <c r="D854" s="30">
        <v>100</v>
      </c>
      <c r="E854" s="30"/>
      <c r="F854" s="27" t="s">
        <v>11649</v>
      </c>
      <c r="G854" s="30">
        <v>35</v>
      </c>
      <c r="H854" s="30">
        <v>54.4</v>
      </c>
      <c r="I854" s="30">
        <v>124</v>
      </c>
      <c r="J854" s="30" t="s">
        <v>11650</v>
      </c>
      <c r="K854" s="56"/>
      <c r="L854" s="30" t="s">
        <v>9644</v>
      </c>
      <c r="M854" s="29"/>
      <c r="N854" s="29"/>
      <c r="O854" s="29"/>
      <c r="P854" s="29"/>
      <c r="Q854" s="29"/>
      <c r="R854" s="30" t="s">
        <v>4803</v>
      </c>
      <c r="S854" s="27"/>
      <c r="T854" s="27"/>
      <c r="U854" s="24" t="str">
        <f t="shared" si="38"/>
        <v>VOLVO BF6L912 · ĐK100  </v>
      </c>
    </row>
    <row r="855" ht="35" customHeight="1" spans="1:21">
      <c r="A855" s="51"/>
      <c r="B855" s="52" t="s">
        <v>706</v>
      </c>
      <c r="C855" s="53" t="s">
        <v>4499</v>
      </c>
      <c r="D855" s="52">
        <v>100</v>
      </c>
      <c r="E855" s="52"/>
      <c r="F855" s="53" t="s">
        <v>11651</v>
      </c>
      <c r="G855" s="52">
        <v>35</v>
      </c>
      <c r="H855" s="52">
        <v>54.4</v>
      </c>
      <c r="I855" s="52">
        <v>124</v>
      </c>
      <c r="J855" s="52" t="s">
        <v>10399</v>
      </c>
      <c r="K855" s="54"/>
      <c r="L855" s="52" t="s">
        <v>9644</v>
      </c>
      <c r="M855" s="55"/>
      <c r="N855" s="55"/>
      <c r="O855" s="55"/>
      <c r="P855" s="55"/>
      <c r="Q855" s="55"/>
      <c r="R855" s="52" t="s">
        <v>4803</v>
      </c>
      <c r="S855" s="27"/>
      <c r="T855" s="27"/>
      <c r="U855" s="24" t="str">
        <f t="shared" si="38"/>
        <v>VOLVO BF6L912 · ĐK100  </v>
      </c>
    </row>
    <row r="856" ht="35" customHeight="1" spans="1:21">
      <c r="A856" s="51"/>
      <c r="B856" s="30" t="s">
        <v>706</v>
      </c>
      <c r="C856" s="27" t="s">
        <v>4499</v>
      </c>
      <c r="D856" s="30">
        <v>100</v>
      </c>
      <c r="E856" s="30"/>
      <c r="F856" s="27" t="s">
        <v>11652</v>
      </c>
      <c r="G856" s="30">
        <v>40</v>
      </c>
      <c r="H856" s="30">
        <v>52</v>
      </c>
      <c r="I856" s="30">
        <v>124</v>
      </c>
      <c r="J856" s="30" t="s">
        <v>11650</v>
      </c>
      <c r="K856" s="56"/>
      <c r="L856" s="30" t="s">
        <v>9644</v>
      </c>
      <c r="M856" s="29"/>
      <c r="N856" s="29"/>
      <c r="O856" s="29"/>
      <c r="P856" s="29"/>
      <c r="Q856" s="29"/>
      <c r="R856" s="30" t="s">
        <v>4803</v>
      </c>
      <c r="S856" s="27"/>
      <c r="T856" s="27"/>
      <c r="U856" s="24" t="str">
        <f t="shared" si="38"/>
        <v>VOLVO BF6L912 · ĐK100  </v>
      </c>
    </row>
    <row r="857" ht="35" customHeight="1" spans="1:21">
      <c r="A857" s="51"/>
      <c r="B857" s="52" t="s">
        <v>706</v>
      </c>
      <c r="C857" s="53" t="s">
        <v>11653</v>
      </c>
      <c r="D857" s="52">
        <v>100</v>
      </c>
      <c r="E857" s="52"/>
      <c r="F857" s="53"/>
      <c r="G857" s="52"/>
      <c r="H857" s="52"/>
      <c r="I857" s="52"/>
      <c r="J857" s="52"/>
      <c r="K857" s="54"/>
      <c r="L857" s="52" t="s">
        <v>9644</v>
      </c>
      <c r="M857" s="55"/>
      <c r="N857" s="55"/>
      <c r="O857" s="55"/>
      <c r="P857" s="55"/>
      <c r="Q857" s="55"/>
      <c r="R857" s="52" t="s">
        <v>4803</v>
      </c>
      <c r="S857" s="27"/>
      <c r="T857" s="27"/>
      <c r="U857" s="24" t="str">
        <f t="shared" si="38"/>
        <v>VOLVO F4L912D · ĐK100  </v>
      </c>
    </row>
    <row r="858" ht="35" customHeight="1" spans="1:21">
      <c r="A858" s="51"/>
      <c r="B858" s="30" t="s">
        <v>706</v>
      </c>
      <c r="C858" s="27" t="s">
        <v>11654</v>
      </c>
      <c r="D858" s="30">
        <v>100</v>
      </c>
      <c r="E858" s="30"/>
      <c r="F858" s="27"/>
      <c r="G858" s="30"/>
      <c r="H858" s="30"/>
      <c r="I858" s="30"/>
      <c r="J858" s="30"/>
      <c r="K858" s="56"/>
      <c r="L858" s="30" t="s">
        <v>9644</v>
      </c>
      <c r="M858" s="29"/>
      <c r="N858" s="29"/>
      <c r="O858" s="29"/>
      <c r="P858" s="29"/>
      <c r="Q858" s="29"/>
      <c r="R858" s="30" t="s">
        <v>4803</v>
      </c>
      <c r="S858" s="27"/>
      <c r="T858" s="27"/>
      <c r="U858" s="24" t="str">
        <f t="shared" si="38"/>
        <v>VOLVO FIL511D · ĐK100  </v>
      </c>
    </row>
    <row r="859" ht="35" customHeight="1" spans="1:21">
      <c r="A859" s="51"/>
      <c r="B859" s="52" t="s">
        <v>706</v>
      </c>
      <c r="C859" s="53" t="s">
        <v>11655</v>
      </c>
      <c r="D859" s="52">
        <v>100</v>
      </c>
      <c r="E859" s="52"/>
      <c r="F859" s="53"/>
      <c r="G859" s="52"/>
      <c r="H859" s="52"/>
      <c r="I859" s="52"/>
      <c r="J859" s="52"/>
      <c r="K859" s="54"/>
      <c r="L859" s="52" t="s">
        <v>9644</v>
      </c>
      <c r="M859" s="55"/>
      <c r="N859" s="55"/>
      <c r="O859" s="55"/>
      <c r="P859" s="55"/>
      <c r="Q859" s="55"/>
      <c r="R859" s="52" t="s">
        <v>4803</v>
      </c>
      <c r="S859" s="27"/>
      <c r="T859" s="27"/>
      <c r="U859" s="24" t="str">
        <f t="shared" si="38"/>
        <v>VOLVO FL912D · ĐK100  </v>
      </c>
    </row>
    <row r="860" ht="35" customHeight="1" spans="1:21">
      <c r="A860" s="51"/>
      <c r="B860" s="30" t="s">
        <v>706</v>
      </c>
      <c r="C860" s="27" t="s">
        <v>11656</v>
      </c>
      <c r="D860" s="30">
        <v>100</v>
      </c>
      <c r="E860" s="30"/>
      <c r="F860" s="27"/>
      <c r="G860" s="30"/>
      <c r="H860" s="30"/>
      <c r="I860" s="30"/>
      <c r="J860" s="30"/>
      <c r="K860" s="56"/>
      <c r="L860" s="30" t="s">
        <v>9644</v>
      </c>
      <c r="M860" s="29"/>
      <c r="N860" s="29"/>
      <c r="O860" s="29"/>
      <c r="P860" s="29"/>
      <c r="Q860" s="29"/>
      <c r="R860" s="30" t="s">
        <v>4803</v>
      </c>
      <c r="S860" s="27"/>
      <c r="T860" s="27"/>
      <c r="U860" s="24" t="str">
        <f t="shared" si="38"/>
        <v>VOLVO SOM03 · ĐK100  </v>
      </c>
    </row>
    <row r="861" ht="35" customHeight="1" spans="1:21">
      <c r="A861" s="51"/>
      <c r="B861" s="52" t="s">
        <v>706</v>
      </c>
      <c r="C861" s="53" t="s">
        <v>11657</v>
      </c>
      <c r="D861" s="52">
        <v>101</v>
      </c>
      <c r="E861" s="52" t="s">
        <v>8488</v>
      </c>
      <c r="F861" s="53" t="s">
        <v>11658</v>
      </c>
      <c r="G861" s="52">
        <v>40</v>
      </c>
      <c r="H861" s="52">
        <v>35</v>
      </c>
      <c r="I861" s="52">
        <v>90.6</v>
      </c>
      <c r="J861" s="52" t="s">
        <v>10360</v>
      </c>
      <c r="K861" s="54"/>
      <c r="L861" s="52" t="s">
        <v>9644</v>
      </c>
      <c r="M861" s="55"/>
      <c r="N861" s="55"/>
      <c r="O861" s="55"/>
      <c r="P861" s="55"/>
      <c r="Q861" s="55"/>
      <c r="R861" s="52" t="s">
        <v>4803</v>
      </c>
      <c r="S861" s="27"/>
      <c r="T861" s="27"/>
      <c r="U861" s="24" t="str">
        <f t="shared" si="38"/>
        <v>VOLVO BF6M2012 BF4M2012 · ĐK101 (A) </v>
      </c>
    </row>
    <row r="862" ht="35" customHeight="1" spans="1:21">
      <c r="A862" s="51"/>
      <c r="B862" s="30" t="s">
        <v>706</v>
      </c>
      <c r="C862" s="27" t="s">
        <v>11657</v>
      </c>
      <c r="D862" s="30">
        <v>101</v>
      </c>
      <c r="E862" s="30"/>
      <c r="F862" s="27" t="s">
        <v>11659</v>
      </c>
      <c r="G862" s="30">
        <v>38</v>
      </c>
      <c r="H862" s="30">
        <v>31.6</v>
      </c>
      <c r="I862" s="30">
        <v>86</v>
      </c>
      <c r="J862" s="30" t="s">
        <v>10360</v>
      </c>
      <c r="K862" s="56"/>
      <c r="L862" s="30" t="s">
        <v>9644</v>
      </c>
      <c r="M862" s="29"/>
      <c r="N862" s="29"/>
      <c r="O862" s="29"/>
      <c r="P862" s="29"/>
      <c r="Q862" s="29"/>
      <c r="R862" s="30" t="s">
        <v>4803</v>
      </c>
      <c r="S862" s="27"/>
      <c r="T862" s="27"/>
      <c r="U862" s="24" t="str">
        <f t="shared" si="38"/>
        <v>VOLVO BF6M2012 BF4M2012 · ĐK101  </v>
      </c>
    </row>
    <row r="863" ht="35" customHeight="1" spans="1:21">
      <c r="A863" s="51"/>
      <c r="B863" s="52" t="s">
        <v>706</v>
      </c>
      <c r="C863" s="53" t="s">
        <v>11660</v>
      </c>
      <c r="D863" s="52">
        <v>101</v>
      </c>
      <c r="E863" s="52"/>
      <c r="F863" s="53"/>
      <c r="G863" s="52"/>
      <c r="H863" s="52"/>
      <c r="I863" s="52"/>
      <c r="J863" s="52"/>
      <c r="K863" s="54"/>
      <c r="L863" s="52" t="s">
        <v>9644</v>
      </c>
      <c r="M863" s="55"/>
      <c r="N863" s="55"/>
      <c r="O863" s="55"/>
      <c r="P863" s="55"/>
      <c r="Q863" s="55"/>
      <c r="R863" s="52" t="s">
        <v>4803</v>
      </c>
      <c r="S863" s="27"/>
      <c r="T863" s="27"/>
      <c r="U863" s="24" t="str">
        <f t="shared" si="38"/>
        <v>VOLVO TCD2012 L6 · ĐK101  </v>
      </c>
    </row>
    <row r="864" ht="35" customHeight="1" spans="1:21">
      <c r="A864" s="51"/>
      <c r="B864" s="30" t="s">
        <v>706</v>
      </c>
      <c r="C864" s="27" t="s">
        <v>4490</v>
      </c>
      <c r="D864" s="30">
        <v>102</v>
      </c>
      <c r="E864" s="30"/>
      <c r="F864" s="27" t="s">
        <v>11661</v>
      </c>
      <c r="G864" s="30">
        <v>40</v>
      </c>
      <c r="H864" s="30">
        <v>49</v>
      </c>
      <c r="I864" s="30">
        <v>124</v>
      </c>
      <c r="J864" s="30" t="s">
        <v>11662</v>
      </c>
      <c r="K864" s="56"/>
      <c r="L864" s="30" t="s">
        <v>9644</v>
      </c>
      <c r="M864" s="29"/>
      <c r="N864" s="29"/>
      <c r="O864" s="29"/>
      <c r="P864" s="29"/>
      <c r="Q864" s="29"/>
      <c r="R864" s="30" t="s">
        <v>4803</v>
      </c>
      <c r="S864" s="27"/>
      <c r="T864" s="27"/>
      <c r="U864" s="24" t="str">
        <f t="shared" si="38"/>
        <v>VOLVO BF6L913 · ĐK102  </v>
      </c>
    </row>
    <row r="865" ht="35" customHeight="1" spans="1:21">
      <c r="A865" s="51"/>
      <c r="B865" s="52" t="s">
        <v>706</v>
      </c>
      <c r="C865" s="53" t="s">
        <v>4490</v>
      </c>
      <c r="D865" s="52">
        <v>102</v>
      </c>
      <c r="E865" s="52"/>
      <c r="F865" s="53" t="s">
        <v>11663</v>
      </c>
      <c r="G865" s="52">
        <v>35</v>
      </c>
      <c r="H865" s="52">
        <v>52</v>
      </c>
      <c r="I865" s="52">
        <v>124</v>
      </c>
      <c r="J865" s="52" t="s">
        <v>11650</v>
      </c>
      <c r="K865" s="54"/>
      <c r="L865" s="52" t="s">
        <v>9644</v>
      </c>
      <c r="M865" s="55"/>
      <c r="N865" s="55"/>
      <c r="O865" s="55"/>
      <c r="P865" s="55"/>
      <c r="Q865" s="55"/>
      <c r="R865" s="52" t="s">
        <v>4803</v>
      </c>
      <c r="S865" s="27"/>
      <c r="T865" s="27"/>
      <c r="U865" s="24" t="str">
        <f t="shared" si="38"/>
        <v>VOLVO BF6L913 · ĐK102  </v>
      </c>
    </row>
    <row r="866" ht="35" customHeight="1" spans="1:21">
      <c r="A866" s="51"/>
      <c r="B866" s="30" t="s">
        <v>706</v>
      </c>
      <c r="C866" s="27" t="s">
        <v>4490</v>
      </c>
      <c r="D866" s="30">
        <v>102</v>
      </c>
      <c r="E866" s="30" t="s">
        <v>9676</v>
      </c>
      <c r="F866" s="27" t="s">
        <v>11664</v>
      </c>
      <c r="G866" s="30">
        <v>35</v>
      </c>
      <c r="H866" s="30"/>
      <c r="I866" s="30">
        <v>135.6</v>
      </c>
      <c r="J866" s="30" t="s">
        <v>11650</v>
      </c>
      <c r="K866" s="56"/>
      <c r="L866" s="30" t="s">
        <v>9644</v>
      </c>
      <c r="M866" s="29"/>
      <c r="N866" s="29"/>
      <c r="O866" s="29"/>
      <c r="P866" s="29"/>
      <c r="Q866" s="29"/>
      <c r="R866" s="30" t="s">
        <v>4803</v>
      </c>
      <c r="S866" s="27" t="s">
        <v>11665</v>
      </c>
      <c r="T866" s="27"/>
      <c r="U866" s="24" t="str">
        <f t="shared" si="38"/>
        <v>VOLVO BF6L913 · ĐK102 (A)+(O) </v>
      </c>
    </row>
    <row r="867" ht="35" customHeight="1" spans="1:21">
      <c r="A867" s="51"/>
      <c r="B867" s="52" t="s">
        <v>706</v>
      </c>
      <c r="C867" s="53" t="s">
        <v>11666</v>
      </c>
      <c r="D867" s="52">
        <v>102</v>
      </c>
      <c r="E867" s="52"/>
      <c r="F867" s="53"/>
      <c r="G867" s="52"/>
      <c r="H867" s="52"/>
      <c r="I867" s="52"/>
      <c r="J867" s="52"/>
      <c r="K867" s="54"/>
      <c r="L867" s="52" t="s">
        <v>24</v>
      </c>
      <c r="M867" s="55"/>
      <c r="N867" s="55"/>
      <c r="O867" s="55"/>
      <c r="P867" s="55"/>
      <c r="Q867" s="55"/>
      <c r="R867" s="52" t="s">
        <v>4803</v>
      </c>
      <c r="S867" s="27"/>
      <c r="T867" s="27"/>
      <c r="U867" s="24" t="str">
        <f t="shared" si="38"/>
        <v>VOLVO BFL913T · ĐK102  </v>
      </c>
    </row>
    <row r="868" ht="35" customHeight="1" spans="1:21">
      <c r="A868" s="51"/>
      <c r="B868" s="30" t="s">
        <v>706</v>
      </c>
      <c r="C868" s="27" t="s">
        <v>11667</v>
      </c>
      <c r="D868" s="30">
        <v>102</v>
      </c>
      <c r="E868" s="30"/>
      <c r="F868" s="27"/>
      <c r="G868" s="30"/>
      <c r="H868" s="30"/>
      <c r="I868" s="30"/>
      <c r="J868" s="30"/>
      <c r="K868" s="56"/>
      <c r="L868" s="30" t="s">
        <v>24</v>
      </c>
      <c r="M868" s="29"/>
      <c r="N868" s="29"/>
      <c r="O868" s="29"/>
      <c r="P868" s="29"/>
      <c r="Q868" s="29"/>
      <c r="R868" s="30" t="s">
        <v>4803</v>
      </c>
      <c r="S868" s="27"/>
      <c r="T868" s="27"/>
      <c r="U868" s="24" t="str">
        <f t="shared" si="38"/>
        <v>VOLVO F4L913D · ĐK102  </v>
      </c>
    </row>
    <row r="869" ht="35" customHeight="1" spans="1:21">
      <c r="A869" s="51"/>
      <c r="B869" s="52" t="s">
        <v>706</v>
      </c>
      <c r="C869" s="53" t="s">
        <v>11668</v>
      </c>
      <c r="D869" s="52">
        <v>102</v>
      </c>
      <c r="E869" s="52"/>
      <c r="F869" s="53"/>
      <c r="G869" s="52"/>
      <c r="H869" s="52"/>
      <c r="I869" s="52"/>
      <c r="J869" s="52"/>
      <c r="K869" s="54"/>
      <c r="L869" s="52" t="s">
        <v>24</v>
      </c>
      <c r="M869" s="55"/>
      <c r="N869" s="55"/>
      <c r="O869" s="55"/>
      <c r="P869" s="55"/>
      <c r="Q869" s="55"/>
      <c r="R869" s="52" t="s">
        <v>4803</v>
      </c>
      <c r="S869" s="27"/>
      <c r="T869" s="27"/>
      <c r="U869" s="24" t="str">
        <f t="shared" si="38"/>
        <v>VOLVO FL913A · ĐK102  </v>
      </c>
    </row>
    <row r="870" ht="35" customHeight="1" spans="1:21">
      <c r="A870" s="51"/>
      <c r="B870" s="30" t="s">
        <v>706</v>
      </c>
      <c r="C870" s="27" t="s">
        <v>11669</v>
      </c>
      <c r="D870" s="30">
        <v>105</v>
      </c>
      <c r="E870" s="30"/>
      <c r="F870" s="27" t="s">
        <v>11670</v>
      </c>
      <c r="G870" s="30">
        <v>44.5</v>
      </c>
      <c r="H870" s="30"/>
      <c r="I870" s="30"/>
      <c r="J870" s="30"/>
      <c r="K870" s="56"/>
      <c r="L870" s="30" t="s">
        <v>24</v>
      </c>
      <c r="M870" s="29"/>
      <c r="N870" s="29"/>
      <c r="O870" s="29"/>
      <c r="P870" s="29"/>
      <c r="Q870" s="29"/>
      <c r="R870" s="30" t="s">
        <v>4803</v>
      </c>
      <c r="S870" s="27"/>
      <c r="T870" s="27"/>
      <c r="U870" s="24" t="str">
        <f t="shared" si="38"/>
        <v>VOLVO 226B · ĐK105  </v>
      </c>
    </row>
    <row r="871" ht="35" customHeight="1" spans="1:21">
      <c r="A871" s="51"/>
      <c r="B871" s="52" t="s">
        <v>706</v>
      </c>
      <c r="C871" s="53" t="s">
        <v>11671</v>
      </c>
      <c r="D871" s="52">
        <v>108</v>
      </c>
      <c r="E871" s="52"/>
      <c r="F871" s="53" t="s">
        <v>11672</v>
      </c>
      <c r="G871" s="52">
        <v>42</v>
      </c>
      <c r="H871" s="52">
        <v>50</v>
      </c>
      <c r="I871" s="52">
        <v>108</v>
      </c>
      <c r="J871" s="52" t="s">
        <v>11673</v>
      </c>
      <c r="K871" s="54"/>
      <c r="L871" s="52" t="s">
        <v>9644</v>
      </c>
      <c r="M871" s="55"/>
      <c r="N871" s="55"/>
      <c r="O871" s="55"/>
      <c r="P871" s="55"/>
      <c r="Q871" s="55"/>
      <c r="R871" s="52" t="s">
        <v>4803</v>
      </c>
      <c r="S871" s="27"/>
      <c r="T871" s="27"/>
      <c r="U871" s="24" t="str">
        <f t="shared" si="38"/>
        <v>VOLVO BF6M1013/BF4M1013 · ĐK108  </v>
      </c>
    </row>
    <row r="872" ht="35" customHeight="1" spans="1:21">
      <c r="A872" s="51" t="s">
        <v>11674</v>
      </c>
      <c r="B872" s="30" t="s">
        <v>706</v>
      </c>
      <c r="C872" s="65" t="s">
        <v>11675</v>
      </c>
      <c r="D872" s="30">
        <v>108</v>
      </c>
      <c r="E872" s="30"/>
      <c r="F872" s="27" t="s">
        <v>11676</v>
      </c>
      <c r="G872" s="30">
        <v>42</v>
      </c>
      <c r="H872" s="30">
        <v>50</v>
      </c>
      <c r="I872" s="30">
        <v>108</v>
      </c>
      <c r="J872" s="30" t="s">
        <v>11673</v>
      </c>
      <c r="K872" s="56" t="s">
        <v>8520</v>
      </c>
      <c r="L872" s="30" t="s">
        <v>9644</v>
      </c>
      <c r="M872" s="29"/>
      <c r="N872" s="29"/>
      <c r="O872" s="29"/>
      <c r="P872" s="29"/>
      <c r="Q872" s="29"/>
      <c r="R872" s="30" t="s">
        <v>4803</v>
      </c>
      <c r="S872" s="27"/>
      <c r="T872" s="27"/>
      <c r="U872" s="24" t="str">
        <f t="shared" si="38"/>
        <v>VOLVO BF6M1013/BF4M1013
 TAD721VE/TD720 · ĐK108  - NSP</v>
      </c>
    </row>
    <row r="873" ht="35" customHeight="1" spans="1:21">
      <c r="A873" s="51"/>
      <c r="B873" s="52" t="s">
        <v>706</v>
      </c>
      <c r="C873" s="53" t="s">
        <v>11677</v>
      </c>
      <c r="D873" s="52">
        <v>108</v>
      </c>
      <c r="E873" s="52"/>
      <c r="F873" s="53"/>
      <c r="G873" s="52"/>
      <c r="H873" s="52"/>
      <c r="I873" s="52"/>
      <c r="J873" s="52"/>
      <c r="K873" s="54"/>
      <c r="L873" s="52" t="s">
        <v>24</v>
      </c>
      <c r="M873" s="55"/>
      <c r="N873" s="55"/>
      <c r="O873" s="55"/>
      <c r="P873" s="55"/>
      <c r="Q873" s="55"/>
      <c r="R873" s="52" t="s">
        <v>4803</v>
      </c>
      <c r="S873" s="27"/>
      <c r="T873" s="27"/>
      <c r="U873" s="24" t="str">
        <f t="shared" si="38"/>
        <v>VOLVO TCD2013 · ĐK108  </v>
      </c>
    </row>
    <row r="874" ht="35" customHeight="1" spans="1:21">
      <c r="A874" s="51"/>
      <c r="B874" s="30" t="s">
        <v>706</v>
      </c>
      <c r="C874" s="27" t="s">
        <v>11678</v>
      </c>
      <c r="D874" s="30">
        <v>108</v>
      </c>
      <c r="E874" s="30"/>
      <c r="F874" s="27"/>
      <c r="G874" s="30"/>
      <c r="H874" s="30"/>
      <c r="I874" s="30"/>
      <c r="J874" s="30"/>
      <c r="K874" s="56"/>
      <c r="L874" s="30" t="s">
        <v>24</v>
      </c>
      <c r="M874" s="29"/>
      <c r="N874" s="29"/>
      <c r="O874" s="29"/>
      <c r="P874" s="29"/>
      <c r="Q874" s="29"/>
      <c r="R874" s="30" t="s">
        <v>4803</v>
      </c>
      <c r="S874" s="27"/>
      <c r="T874" s="27"/>
      <c r="U874" s="24" t="str">
        <f t="shared" si="38"/>
        <v>VOLVO Volvo D5E/ D5D · ĐK108  </v>
      </c>
    </row>
    <row r="875" ht="35" customHeight="1" spans="1:21">
      <c r="A875" s="51"/>
      <c r="B875" s="52" t="s">
        <v>706</v>
      </c>
      <c r="C875" s="53" t="s">
        <v>11679</v>
      </c>
      <c r="D875" s="52">
        <v>108</v>
      </c>
      <c r="E875" s="52"/>
      <c r="F875" s="53"/>
      <c r="G875" s="52"/>
      <c r="H875" s="52"/>
      <c r="I875" s="52"/>
      <c r="J875" s="52"/>
      <c r="K875" s="54"/>
      <c r="L875" s="52" t="s">
        <v>24</v>
      </c>
      <c r="M875" s="55"/>
      <c r="N875" s="55"/>
      <c r="O875" s="55"/>
      <c r="P875" s="55"/>
      <c r="Q875" s="55"/>
      <c r="R875" s="52" t="s">
        <v>4803</v>
      </c>
      <c r="S875" s="27"/>
      <c r="T875" s="27"/>
      <c r="U875" s="24" t="str">
        <f t="shared" si="38"/>
        <v>VOLVO Volvo D7E/ D7D · ĐK108  </v>
      </c>
    </row>
    <row r="876" ht="35" customHeight="1" spans="1:21">
      <c r="A876" s="51"/>
      <c r="B876" s="30" t="s">
        <v>706</v>
      </c>
      <c r="C876" s="27" t="s">
        <v>11680</v>
      </c>
      <c r="D876" s="30">
        <v>110</v>
      </c>
      <c r="E876" s="30"/>
      <c r="F876" s="27"/>
      <c r="G876" s="30"/>
      <c r="H876" s="30"/>
      <c r="I876" s="30"/>
      <c r="J876" s="30"/>
      <c r="K876" s="56"/>
      <c r="L876" s="30" t="s">
        <v>24</v>
      </c>
      <c r="M876" s="29"/>
      <c r="N876" s="29"/>
      <c r="O876" s="29"/>
      <c r="P876" s="29"/>
      <c r="Q876" s="29"/>
      <c r="R876" s="30" t="s">
        <v>4803</v>
      </c>
      <c r="S876" s="27"/>
      <c r="T876" s="27"/>
      <c r="U876" s="24" t="str">
        <f t="shared" si="38"/>
        <v>VOLVO FL614 · ĐK110  </v>
      </c>
    </row>
    <row r="877" ht="35" customHeight="1" spans="1:21">
      <c r="A877" s="51"/>
      <c r="B877" s="52" t="s">
        <v>706</v>
      </c>
      <c r="C877" s="53" t="s">
        <v>11681</v>
      </c>
      <c r="D877" s="52">
        <v>120</v>
      </c>
      <c r="E877" s="52"/>
      <c r="F877" s="53"/>
      <c r="G877" s="52"/>
      <c r="H877" s="52"/>
      <c r="I877" s="52"/>
      <c r="J877" s="52"/>
      <c r="K877" s="54"/>
      <c r="L877" s="52" t="s">
        <v>24</v>
      </c>
      <c r="M877" s="55"/>
      <c r="N877" s="55"/>
      <c r="O877" s="55"/>
      <c r="P877" s="55"/>
      <c r="Q877" s="55"/>
      <c r="R877" s="52" t="s">
        <v>4803</v>
      </c>
      <c r="S877" s="27"/>
      <c r="T877" s="27"/>
      <c r="U877" s="24" t="str">
        <f t="shared" si="38"/>
        <v>VOLVO F10L413 · ĐK120  </v>
      </c>
    </row>
    <row r="878" ht="35" customHeight="1" spans="1:21">
      <c r="A878" s="51"/>
      <c r="B878" s="30" t="s">
        <v>706</v>
      </c>
      <c r="C878" s="27" t="s">
        <v>11682</v>
      </c>
      <c r="D878" s="30">
        <v>124.86</v>
      </c>
      <c r="E878" s="30"/>
      <c r="F878" s="27"/>
      <c r="G878" s="30"/>
      <c r="H878" s="30">
        <v>66</v>
      </c>
      <c r="I878" s="30">
        <v>138</v>
      </c>
      <c r="J878" s="30"/>
      <c r="K878" s="56"/>
      <c r="L878" s="30" t="s">
        <v>9644</v>
      </c>
      <c r="M878" s="29"/>
      <c r="N878" s="29"/>
      <c r="O878" s="29"/>
      <c r="P878" s="29"/>
      <c r="Q878" s="29"/>
      <c r="R878" s="30" t="s">
        <v>4803</v>
      </c>
      <c r="S878" s="27"/>
      <c r="T878" s="27"/>
      <c r="U878" s="24" t="str">
        <f t="shared" ref="U878:U941" si="39">IF($C878="","",B878&amp;" "&amp;C878&amp;" · ĐK"&amp;D878&amp;IF(E878=""," "," "&amp;E878)&amp;IF(K878=""," "," - "&amp;K878))</f>
        <v>VOLVO BF6L413 FR · ĐK124.86  </v>
      </c>
    </row>
    <row r="879" ht="35" customHeight="1" spans="1:21">
      <c r="A879" s="51"/>
      <c r="B879" s="52" t="s">
        <v>706</v>
      </c>
      <c r="C879" s="53" t="s">
        <v>11683</v>
      </c>
      <c r="D879" s="52">
        <v>125</v>
      </c>
      <c r="E879" s="52"/>
      <c r="F879" s="53"/>
      <c r="G879" s="52"/>
      <c r="H879" s="52"/>
      <c r="I879" s="52"/>
      <c r="J879" s="52"/>
      <c r="K879" s="54"/>
      <c r="L879" s="52" t="s">
        <v>9654</v>
      </c>
      <c r="M879" s="55"/>
      <c r="N879" s="55"/>
      <c r="O879" s="55"/>
      <c r="P879" s="55"/>
      <c r="Q879" s="55"/>
      <c r="R879" s="52" t="s">
        <v>4803</v>
      </c>
      <c r="S879" s="27"/>
      <c r="T879" s="27"/>
      <c r="U879" s="24" t="str">
        <f t="shared" si="39"/>
        <v>VOLVO BFL413 · ĐK125  </v>
      </c>
    </row>
    <row r="880" ht="35" customHeight="1" spans="1:21">
      <c r="A880" s="51"/>
      <c r="B880" s="30" t="s">
        <v>706</v>
      </c>
      <c r="C880" s="27" t="s">
        <v>11684</v>
      </c>
      <c r="D880" s="30">
        <v>125</v>
      </c>
      <c r="E880" s="30"/>
      <c r="F880" s="27"/>
      <c r="G880" s="30"/>
      <c r="H880" s="30"/>
      <c r="I880" s="30"/>
      <c r="J880" s="30"/>
      <c r="K880" s="56"/>
      <c r="L880" s="30" t="s">
        <v>9644</v>
      </c>
      <c r="M880" s="29"/>
      <c r="N880" s="29"/>
      <c r="O880" s="29"/>
      <c r="P880" s="29"/>
      <c r="Q880" s="29"/>
      <c r="R880" s="30" t="s">
        <v>4803</v>
      </c>
      <c r="S880" s="27"/>
      <c r="T880" s="27"/>
      <c r="U880" s="24" t="str">
        <f t="shared" si="39"/>
        <v>VOLVO BFL513 · ĐK125  </v>
      </c>
    </row>
    <row r="881" ht="35" customHeight="1" spans="1:21">
      <c r="A881" s="51"/>
      <c r="B881" s="52" t="s">
        <v>706</v>
      </c>
      <c r="C881" s="53" t="s">
        <v>11685</v>
      </c>
      <c r="D881" s="52">
        <v>131</v>
      </c>
      <c r="E881" s="52"/>
      <c r="F881" s="53"/>
      <c r="G881" s="52"/>
      <c r="H881" s="52"/>
      <c r="I881" s="52"/>
      <c r="J881" s="52" t="s">
        <v>11686</v>
      </c>
      <c r="K881" s="54"/>
      <c r="L881" s="52" t="s">
        <v>9644</v>
      </c>
      <c r="M881" s="55"/>
      <c r="N881" s="55"/>
      <c r="O881" s="55"/>
      <c r="P881" s="55"/>
      <c r="Q881" s="55"/>
      <c r="R881" s="52" t="s">
        <v>4803</v>
      </c>
      <c r="S881" s="27"/>
      <c r="T881" s="27"/>
      <c r="U881" s="24" t="str">
        <f t="shared" si="39"/>
        <v>VOLVO D12D Euro 3 · ĐK131  </v>
      </c>
    </row>
    <row r="882" ht="35" customHeight="1" spans="1:21">
      <c r="A882" s="48"/>
      <c r="B882" s="28" t="s">
        <v>11687</v>
      </c>
      <c r="C882" s="48"/>
      <c r="D882" s="48"/>
      <c r="E882" s="48"/>
      <c r="F882" s="48"/>
      <c r="G882" s="48"/>
      <c r="H882" s="48"/>
      <c r="I882" s="48"/>
      <c r="J882" s="48"/>
      <c r="K882" s="49"/>
      <c r="L882" s="48"/>
      <c r="M882" s="48"/>
      <c r="N882" s="48"/>
      <c r="O882" s="48"/>
      <c r="P882" s="48"/>
      <c r="Q882" s="48"/>
      <c r="R882" s="48"/>
      <c r="S882" s="50"/>
      <c r="T882" s="27"/>
      <c r="U882" s="24" t="str">
        <f t="shared" si="39"/>
        <v/>
      </c>
    </row>
    <row r="883" ht="35" customHeight="1" spans="1:21">
      <c r="A883" s="51"/>
      <c r="B883" s="52" t="s">
        <v>4326</v>
      </c>
      <c r="C883" s="53" t="s">
        <v>11688</v>
      </c>
      <c r="D883" s="52">
        <v>80</v>
      </c>
      <c r="E883" s="52"/>
      <c r="F883" s="53" t="s">
        <v>11689</v>
      </c>
      <c r="G883" s="52" t="s">
        <v>11690</v>
      </c>
      <c r="H883" s="52">
        <v>33</v>
      </c>
      <c r="I883" s="52">
        <v>80</v>
      </c>
      <c r="J883" s="52"/>
      <c r="K883" s="54"/>
      <c r="L883" s="52" t="s">
        <v>24</v>
      </c>
      <c r="M883" s="55"/>
      <c r="N883" s="55"/>
      <c r="O883" s="55"/>
      <c r="P883" s="55"/>
      <c r="Q883" s="55"/>
      <c r="R883" s="52" t="s">
        <v>4803</v>
      </c>
      <c r="S883" s="27"/>
      <c r="T883" s="27"/>
      <c r="U883" s="24" t="str">
        <f t="shared" si="39"/>
        <v>CHANGCHAI CZ480Q khô ắc 26 · ĐK80  </v>
      </c>
    </row>
    <row r="884" ht="35" customHeight="1" spans="1:21">
      <c r="A884" s="51"/>
      <c r="B884" s="30" t="s">
        <v>4326</v>
      </c>
      <c r="C884" s="27" t="s">
        <v>11691</v>
      </c>
      <c r="D884" s="30">
        <v>85</v>
      </c>
      <c r="E884" s="30"/>
      <c r="F884" s="27" t="s">
        <v>11692</v>
      </c>
      <c r="G884" s="30" t="s">
        <v>11693</v>
      </c>
      <c r="H884" s="30">
        <v>36</v>
      </c>
      <c r="I884" s="30">
        <v>88</v>
      </c>
      <c r="J884" s="30"/>
      <c r="K884" s="56"/>
      <c r="L884" s="30" t="s">
        <v>24</v>
      </c>
      <c r="M884" s="29"/>
      <c r="N884" s="29"/>
      <c r="O884" s="29"/>
      <c r="P884" s="29"/>
      <c r="Q884" s="29"/>
      <c r="R884" s="30" t="s">
        <v>4803</v>
      </c>
      <c r="S884" s="27"/>
      <c r="T884" s="27"/>
      <c r="U884" s="24" t="str">
        <f t="shared" si="39"/>
        <v>CHANGCHAI ZN485QA · ĐK85  </v>
      </c>
    </row>
    <row r="885" ht="35" customHeight="1" spans="1:21">
      <c r="A885" s="51"/>
      <c r="B885" s="52" t="s">
        <v>4326</v>
      </c>
      <c r="C885" s="53" t="s">
        <v>11694</v>
      </c>
      <c r="D885" s="52">
        <v>95</v>
      </c>
      <c r="E885" s="52"/>
      <c r="F885" s="53" t="s">
        <v>11695</v>
      </c>
      <c r="G885" s="52" t="s">
        <v>5128</v>
      </c>
      <c r="H885" s="52">
        <v>33.5</v>
      </c>
      <c r="I885" s="52">
        <v>85</v>
      </c>
      <c r="J885" s="52"/>
      <c r="K885" s="54"/>
      <c r="L885" s="52" t="s">
        <v>24</v>
      </c>
      <c r="M885" s="55"/>
      <c r="N885" s="55"/>
      <c r="O885" s="55"/>
      <c r="P885" s="55"/>
      <c r="Q885" s="55"/>
      <c r="R885" s="52" t="s">
        <v>4803</v>
      </c>
      <c r="S885" s="27"/>
      <c r="T885" s="27"/>
      <c r="U885" s="24" t="str">
        <f t="shared" si="39"/>
        <v>CHANGCHAI 495/4L88 khô · ĐK95  </v>
      </c>
    </row>
    <row r="886" ht="35" customHeight="1" spans="1:21">
      <c r="A886" s="51"/>
      <c r="B886" s="30" t="s">
        <v>4326</v>
      </c>
      <c r="C886" s="27" t="s">
        <v>11696</v>
      </c>
      <c r="D886" s="30">
        <v>95</v>
      </c>
      <c r="E886" s="30"/>
      <c r="F886" s="27" t="s">
        <v>11697</v>
      </c>
      <c r="G886" s="30" t="s">
        <v>11693</v>
      </c>
      <c r="H886" s="30">
        <v>33.5</v>
      </c>
      <c r="I886" s="30">
        <v>85</v>
      </c>
      <c r="J886" s="30"/>
      <c r="K886" s="56"/>
      <c r="L886" s="30" t="s">
        <v>24</v>
      </c>
      <c r="M886" s="29"/>
      <c r="N886" s="29"/>
      <c r="O886" s="29"/>
      <c r="P886" s="29"/>
      <c r="Q886" s="29"/>
      <c r="R886" s="30" t="s">
        <v>4803</v>
      </c>
      <c r="S886" s="27"/>
      <c r="T886" s="27"/>
      <c r="U886" s="24" t="str">
        <f t="shared" si="39"/>
        <v>CHANGCHAI CZ495-4L68 khô · ĐK95  </v>
      </c>
    </row>
    <row r="887" ht="35" customHeight="1" spans="1:21">
      <c r="A887" s="48"/>
      <c r="B887" s="28" t="s">
        <v>11698</v>
      </c>
      <c r="C887" s="48"/>
      <c r="D887" s="48"/>
      <c r="E887" s="48"/>
      <c r="F887" s="48"/>
      <c r="G887" s="48"/>
      <c r="H887" s="48"/>
      <c r="I887" s="48"/>
      <c r="J887" s="48"/>
      <c r="K887" s="49"/>
      <c r="L887" s="48"/>
      <c r="M887" s="48"/>
      <c r="N887" s="48"/>
      <c r="O887" s="48"/>
      <c r="P887" s="48"/>
      <c r="Q887" s="48"/>
      <c r="R887" s="48"/>
      <c r="S887" s="50"/>
      <c r="T887" s="27"/>
      <c r="U887" s="24" t="str">
        <f t="shared" si="39"/>
        <v/>
      </c>
    </row>
    <row r="888" ht="35" customHeight="1" spans="1:21">
      <c r="A888" s="51"/>
      <c r="B888" s="30" t="s">
        <v>11699</v>
      </c>
      <c r="C888" s="27" t="s">
        <v>11700</v>
      </c>
      <c r="D888" s="30">
        <v>100</v>
      </c>
      <c r="E888" s="30"/>
      <c r="F888" s="27" t="s">
        <v>11701</v>
      </c>
      <c r="G888" s="30" t="s">
        <v>11702</v>
      </c>
      <c r="H888" s="30">
        <v>41.2</v>
      </c>
      <c r="I888" s="30">
        <v>101</v>
      </c>
      <c r="J888" s="30"/>
      <c r="K888" s="56"/>
      <c r="L888" s="30" t="s">
        <v>24</v>
      </c>
      <c r="M888" s="29"/>
      <c r="N888" s="29"/>
      <c r="O888" s="29"/>
      <c r="P888" s="29"/>
      <c r="Q888" s="29"/>
      <c r="R888" s="30" t="s">
        <v>4803</v>
      </c>
      <c r="S888" s="27"/>
      <c r="T888" s="27"/>
      <c r="U888" s="24" t="str">
        <f t="shared" si="39"/>
        <v>CHAOYANG CY4100 · ĐK100  </v>
      </c>
    </row>
    <row r="889" ht="35" customHeight="1" spans="1:21">
      <c r="A889" s="51"/>
      <c r="B889" s="52" t="s">
        <v>11699</v>
      </c>
      <c r="C889" s="53" t="s">
        <v>11703</v>
      </c>
      <c r="D889" s="52">
        <v>100</v>
      </c>
      <c r="E889" s="52"/>
      <c r="F889" s="53" t="s">
        <v>9945</v>
      </c>
      <c r="G889" s="52" t="s">
        <v>5518</v>
      </c>
      <c r="H889" s="52">
        <v>41</v>
      </c>
      <c r="I889" s="52">
        <v>101</v>
      </c>
      <c r="J889" s="52"/>
      <c r="K889" s="54"/>
      <c r="L889" s="52" t="s">
        <v>24</v>
      </c>
      <c r="M889" s="55"/>
      <c r="N889" s="55"/>
      <c r="O889" s="55"/>
      <c r="P889" s="55"/>
      <c r="Q889" s="55"/>
      <c r="R889" s="52" t="s">
        <v>4803</v>
      </c>
      <c r="S889" s="27"/>
      <c r="T889" s="27"/>
      <c r="U889" s="24" t="str">
        <f t="shared" si="39"/>
        <v>CHAOYANG CY4100BQ · ĐK100  </v>
      </c>
    </row>
    <row r="890" ht="35" customHeight="1" spans="1:21">
      <c r="A890" s="51"/>
      <c r="B890" s="30" t="s">
        <v>11699</v>
      </c>
      <c r="C890" s="27" t="s">
        <v>11704</v>
      </c>
      <c r="D890" s="30">
        <v>102</v>
      </c>
      <c r="E890" s="30"/>
      <c r="F890" s="27" t="s">
        <v>11705</v>
      </c>
      <c r="G890" s="30" t="s">
        <v>5518</v>
      </c>
      <c r="H890" s="30">
        <v>41</v>
      </c>
      <c r="I890" s="30">
        <v>104</v>
      </c>
      <c r="J890" s="30"/>
      <c r="K890" s="56"/>
      <c r="L890" s="30" t="s">
        <v>24</v>
      </c>
      <c r="M890" s="29"/>
      <c r="N890" s="29"/>
      <c r="O890" s="29"/>
      <c r="P890" s="29"/>
      <c r="Q890" s="29"/>
      <c r="R890" s="30" t="s">
        <v>4803</v>
      </c>
      <c r="S890" s="27"/>
      <c r="T890" s="27"/>
      <c r="U890" s="24" t="str">
        <f t="shared" si="39"/>
        <v>CHAOYANG CY4102BQ · ĐK102  </v>
      </c>
    </row>
    <row r="891" ht="35" customHeight="1" spans="1:21">
      <c r="A891" s="51"/>
      <c r="B891" s="52" t="s">
        <v>11699</v>
      </c>
      <c r="C891" s="53" t="s">
        <v>11706</v>
      </c>
      <c r="D891" s="52">
        <v>102</v>
      </c>
      <c r="E891" s="52"/>
      <c r="F891" s="53" t="s">
        <v>9945</v>
      </c>
      <c r="G891" s="52" t="s">
        <v>10043</v>
      </c>
      <c r="H891" s="52">
        <v>41</v>
      </c>
      <c r="I891" s="52">
        <v>104</v>
      </c>
      <c r="J891" s="52"/>
      <c r="K891" s="54"/>
      <c r="L891" s="52" t="s">
        <v>9654</v>
      </c>
      <c r="M891" s="55"/>
      <c r="N891" s="55"/>
      <c r="O891" s="55"/>
      <c r="P891" s="55"/>
      <c r="Q891" s="55"/>
      <c r="R891" s="52" t="s">
        <v>4803</v>
      </c>
      <c r="S891" s="27"/>
      <c r="T891" s="27"/>
      <c r="U891" s="24" t="str">
        <f t="shared" si="39"/>
        <v>CHAOYANG CY4102BZ / 4BD1 · ĐK102  </v>
      </c>
    </row>
    <row r="892" ht="35" customHeight="1" spans="1:21">
      <c r="A892" s="51"/>
      <c r="B892" s="30" t="s">
        <v>11699</v>
      </c>
      <c r="C892" s="27" t="s">
        <v>11707</v>
      </c>
      <c r="D892" s="30">
        <v>102</v>
      </c>
      <c r="E892" s="30"/>
      <c r="F892" s="27" t="s">
        <v>11708</v>
      </c>
      <c r="G892" s="30" t="s">
        <v>5518</v>
      </c>
      <c r="H892" s="30">
        <v>41</v>
      </c>
      <c r="I892" s="30">
        <v>104</v>
      </c>
      <c r="J892" s="30"/>
      <c r="K892" s="56"/>
      <c r="L892" s="30" t="s">
        <v>9654</v>
      </c>
      <c r="M892" s="29"/>
      <c r="N892" s="29"/>
      <c r="O892" s="29"/>
      <c r="P892" s="29"/>
      <c r="Q892" s="29"/>
      <c r="R892" s="30" t="s">
        <v>4803</v>
      </c>
      <c r="S892" s="27"/>
      <c r="T892" s="27"/>
      <c r="U892" s="24" t="str">
        <f t="shared" si="39"/>
        <v>CHAOYANG CY4102BZLQ 4BD1 · ĐK102  </v>
      </c>
    </row>
    <row r="893" ht="35" customHeight="1" spans="1:21">
      <c r="A893" s="48"/>
      <c r="B893" s="28" t="s">
        <v>11709</v>
      </c>
      <c r="C893" s="48"/>
      <c r="D893" s="48"/>
      <c r="E893" s="48"/>
      <c r="F893" s="48"/>
      <c r="G893" s="48"/>
      <c r="H893" s="48"/>
      <c r="I893" s="48"/>
      <c r="J893" s="48"/>
      <c r="K893" s="49"/>
      <c r="L893" s="48"/>
      <c r="M893" s="48"/>
      <c r="N893" s="48"/>
      <c r="O893" s="48"/>
      <c r="P893" s="48"/>
      <c r="Q893" s="48"/>
      <c r="R893" s="48"/>
      <c r="S893" s="50"/>
      <c r="T893" s="27"/>
      <c r="U893" s="24" t="str">
        <f t="shared" si="39"/>
        <v/>
      </c>
    </row>
    <row r="894" ht="35" customHeight="1" spans="1:21">
      <c r="A894" s="51"/>
      <c r="B894" s="30" t="s">
        <v>1909</v>
      </c>
      <c r="C894" s="27" t="s">
        <v>11710</v>
      </c>
      <c r="D894" s="30">
        <v>98</v>
      </c>
      <c r="E894" s="30"/>
      <c r="F894" s="27" t="s">
        <v>11711</v>
      </c>
      <c r="G894" s="30" t="s">
        <v>6172</v>
      </c>
      <c r="H894" s="30">
        <v>36</v>
      </c>
      <c r="I894" s="30"/>
      <c r="J894" s="30"/>
      <c r="K894" s="56"/>
      <c r="L894" s="30" t="s">
        <v>24</v>
      </c>
      <c r="M894" s="29"/>
      <c r="N894" s="29"/>
      <c r="O894" s="29"/>
      <c r="P894" s="29"/>
      <c r="Q894" s="29"/>
      <c r="R894" s="30" t="s">
        <v>4803</v>
      </c>
      <c r="S894" s="27" t="s">
        <v>11712</v>
      </c>
      <c r="T894" s="27"/>
      <c r="U894" s="24" t="str">
        <f t="shared" si="39"/>
        <v>FAW CA498 · ĐK98  </v>
      </c>
    </row>
    <row r="895" ht="35" customHeight="1" spans="1:21">
      <c r="A895" s="51"/>
      <c r="B895" s="52" t="s">
        <v>1909</v>
      </c>
      <c r="C895" s="53" t="s">
        <v>11713</v>
      </c>
      <c r="D895" s="52">
        <v>98</v>
      </c>
      <c r="E895" s="52"/>
      <c r="F895" s="53" t="s">
        <v>9950</v>
      </c>
      <c r="G895" s="52" t="s">
        <v>5073</v>
      </c>
      <c r="H895" s="52">
        <v>38</v>
      </c>
      <c r="I895" s="52">
        <v>88</v>
      </c>
      <c r="J895" s="52"/>
      <c r="K895" s="54"/>
      <c r="L895" s="52" t="s">
        <v>24</v>
      </c>
      <c r="M895" s="55"/>
      <c r="N895" s="55"/>
      <c r="O895" s="55"/>
      <c r="P895" s="55"/>
      <c r="Q895" s="55"/>
      <c r="R895" s="52" t="s">
        <v>4803</v>
      </c>
      <c r="S895" s="27"/>
      <c r="T895" s="27"/>
      <c r="U895" s="24" t="str">
        <f t="shared" si="39"/>
        <v>FAW CA498 x2 · ĐK98  </v>
      </c>
    </row>
    <row r="896" ht="35" customHeight="1" spans="1:21">
      <c r="A896" s="51"/>
      <c r="B896" s="30" t="s">
        <v>1909</v>
      </c>
      <c r="C896" s="27" t="s">
        <v>11714</v>
      </c>
      <c r="D896" s="30">
        <v>98</v>
      </c>
      <c r="E896" s="30"/>
      <c r="F896" s="27" t="s">
        <v>11715</v>
      </c>
      <c r="G896" s="30" t="s">
        <v>11716</v>
      </c>
      <c r="H896" s="30">
        <v>38</v>
      </c>
      <c r="I896" s="30">
        <v>89</v>
      </c>
      <c r="J896" s="30"/>
      <c r="K896" s="56"/>
      <c r="L896" s="30" t="s">
        <v>24</v>
      </c>
      <c r="M896" s="29"/>
      <c r="N896" s="29"/>
      <c r="O896" s="29"/>
      <c r="P896" s="29"/>
      <c r="Q896" s="29"/>
      <c r="R896" s="30" t="s">
        <v>4803</v>
      </c>
      <c r="S896" s="27"/>
      <c r="T896" s="27"/>
      <c r="U896" s="24" t="str">
        <f t="shared" si="39"/>
        <v>FAW CA498x2 · ĐK98  </v>
      </c>
    </row>
    <row r="897" ht="35" customHeight="1" spans="1:21">
      <c r="A897" s="51"/>
      <c r="B897" s="52" t="s">
        <v>1909</v>
      </c>
      <c r="C897" s="53" t="s">
        <v>11717</v>
      </c>
      <c r="D897" s="52">
        <v>98</v>
      </c>
      <c r="E897" s="52"/>
      <c r="F897" s="53" t="s">
        <v>11718</v>
      </c>
      <c r="G897" s="52" t="s">
        <v>11719</v>
      </c>
      <c r="H897" s="52">
        <v>37</v>
      </c>
      <c r="I897" s="52">
        <v>89</v>
      </c>
      <c r="J897" s="52"/>
      <c r="K897" s="54"/>
      <c r="L897" s="52" t="s">
        <v>24</v>
      </c>
      <c r="M897" s="55"/>
      <c r="N897" s="55"/>
      <c r="O897" s="55"/>
      <c r="P897" s="55"/>
      <c r="Q897" s="55"/>
      <c r="R897" s="52" t="s">
        <v>4803</v>
      </c>
      <c r="S897" s="27"/>
      <c r="T897" s="27"/>
      <c r="U897" s="24" t="str">
        <f t="shared" si="39"/>
        <v>FAW CA498x3 · ĐK98  </v>
      </c>
    </row>
    <row r="898" ht="35" customHeight="1" spans="1:21">
      <c r="A898" s="51"/>
      <c r="B898" s="30" t="s">
        <v>1909</v>
      </c>
      <c r="C898" s="27" t="s">
        <v>11720</v>
      </c>
      <c r="D898" s="30">
        <v>106</v>
      </c>
      <c r="E898" s="30"/>
      <c r="F898" s="27" t="s">
        <v>11721</v>
      </c>
      <c r="G898" s="30" t="s">
        <v>11722</v>
      </c>
      <c r="H898" s="30">
        <v>47.5</v>
      </c>
      <c r="I898" s="30">
        <v>106</v>
      </c>
      <c r="J898" s="30"/>
      <c r="K898" s="56"/>
      <c r="L898" s="30" t="s">
        <v>9644</v>
      </c>
      <c r="M898" s="29"/>
      <c r="N898" s="29"/>
      <c r="O898" s="29"/>
      <c r="P898" s="29"/>
      <c r="Q898" s="29"/>
      <c r="R898" s="30" t="s">
        <v>4803</v>
      </c>
      <c r="S898" s="27" t="s">
        <v>11723</v>
      </c>
      <c r="T898" s="27"/>
      <c r="U898" s="24" t="str">
        <f t="shared" si="39"/>
        <v>FAW CA6106-6DE2-22 · ĐK106  </v>
      </c>
    </row>
    <row r="899" ht="35" customHeight="1" spans="1:21">
      <c r="A899" s="51"/>
      <c r="B899" s="52" t="s">
        <v>1909</v>
      </c>
      <c r="C899" s="53" t="s">
        <v>11724</v>
      </c>
      <c r="D899" s="52">
        <v>110</v>
      </c>
      <c r="E899" s="52" t="s">
        <v>8488</v>
      </c>
      <c r="F899" s="53" t="s">
        <v>11725</v>
      </c>
      <c r="G899" s="52" t="s">
        <v>11726</v>
      </c>
      <c r="H899" s="52">
        <v>47</v>
      </c>
      <c r="I899" s="52">
        <v>106</v>
      </c>
      <c r="J899" s="52"/>
      <c r="K899" s="54"/>
      <c r="L899" s="52" t="s">
        <v>9654</v>
      </c>
      <c r="M899" s="55"/>
      <c r="N899" s="55"/>
      <c r="O899" s="55"/>
      <c r="P899" s="55"/>
      <c r="Q899" s="55"/>
      <c r="R899" s="52" t="s">
        <v>4803</v>
      </c>
      <c r="S899" s="27" t="s">
        <v>11727</v>
      </c>
      <c r="T899" s="27"/>
      <c r="U899" s="24" t="str">
        <f t="shared" si="39"/>
        <v>FAW CA4110-4DF2-17 · ĐK110 (A) </v>
      </c>
    </row>
    <row r="900" ht="35" customHeight="1" spans="1:21">
      <c r="A900" s="51"/>
      <c r="B900" s="30" t="s">
        <v>1909</v>
      </c>
      <c r="C900" s="27" t="s">
        <v>11728</v>
      </c>
      <c r="D900" s="30">
        <v>110</v>
      </c>
      <c r="E900" s="30"/>
      <c r="F900" s="27" t="s">
        <v>11729</v>
      </c>
      <c r="G900" s="30" t="s">
        <v>11726</v>
      </c>
      <c r="H900" s="30">
        <v>47.5</v>
      </c>
      <c r="I900" s="30">
        <v>106</v>
      </c>
      <c r="J900" s="30"/>
      <c r="K900" s="56"/>
      <c r="L900" s="30" t="s">
        <v>9654</v>
      </c>
      <c r="M900" s="29"/>
      <c r="N900" s="29"/>
      <c r="O900" s="29"/>
      <c r="P900" s="29"/>
      <c r="Q900" s="29"/>
      <c r="R900" s="30" t="s">
        <v>4803</v>
      </c>
      <c r="S900" s="27" t="s">
        <v>11730</v>
      </c>
      <c r="T900" s="27"/>
      <c r="U900" s="24" t="str">
        <f t="shared" si="39"/>
        <v>FAW CA4110-4DF2-17 (FAWDE) · ĐK110  </v>
      </c>
    </row>
    <row r="901" ht="35" customHeight="1" spans="1:21">
      <c r="A901" s="51"/>
      <c r="B901" s="52" t="s">
        <v>1909</v>
      </c>
      <c r="C901" s="53" t="s">
        <v>11731</v>
      </c>
      <c r="D901" s="52">
        <v>110</v>
      </c>
      <c r="E901" s="52"/>
      <c r="F901" s="53" t="s">
        <v>11732</v>
      </c>
      <c r="G901" s="52" t="s">
        <v>5673</v>
      </c>
      <c r="H901" s="52">
        <v>48</v>
      </c>
      <c r="I901" s="52">
        <v>114</v>
      </c>
      <c r="J901" s="52"/>
      <c r="K901" s="54"/>
      <c r="L901" s="52" t="s">
        <v>9654</v>
      </c>
      <c r="M901" s="55"/>
      <c r="N901" s="55"/>
      <c r="O901" s="55"/>
      <c r="P901" s="55"/>
      <c r="Q901" s="55"/>
      <c r="R901" s="52" t="s">
        <v>4803</v>
      </c>
      <c r="S901" s="27" t="s">
        <v>11733</v>
      </c>
      <c r="T901" s="27"/>
      <c r="U901" s="24" t="str">
        <f t="shared" si="39"/>
        <v>FAW CA4110AKZ · ĐK110  </v>
      </c>
    </row>
    <row r="902" ht="35" customHeight="1" spans="1:21">
      <c r="A902" s="51"/>
      <c r="B902" s="30" t="s">
        <v>1909</v>
      </c>
      <c r="C902" s="27" t="s">
        <v>11734</v>
      </c>
      <c r="D902" s="30">
        <v>110</v>
      </c>
      <c r="E902" s="30" t="s">
        <v>8488</v>
      </c>
      <c r="F902" s="27" t="s">
        <v>11735</v>
      </c>
      <c r="G902" s="30" t="s">
        <v>11736</v>
      </c>
      <c r="H902" s="30">
        <v>52</v>
      </c>
      <c r="I902" s="30">
        <v>111</v>
      </c>
      <c r="J902" s="30"/>
      <c r="K902" s="56"/>
      <c r="L902" s="30" t="s">
        <v>9644</v>
      </c>
      <c r="M902" s="29"/>
      <c r="N902" s="29"/>
      <c r="O902" s="29"/>
      <c r="P902" s="29"/>
      <c r="Q902" s="29"/>
      <c r="R902" s="30" t="s">
        <v>4803</v>
      </c>
      <c r="S902" s="27" t="s">
        <v>11737</v>
      </c>
      <c r="T902" s="27"/>
      <c r="U902" s="24" t="str">
        <f t="shared" si="39"/>
        <v>FAW CA6110-6DF2-21 · ĐK110 (A) </v>
      </c>
    </row>
    <row r="903" ht="35" customHeight="1" spans="1:21">
      <c r="A903" s="51"/>
      <c r="B903" s="52" t="s">
        <v>1909</v>
      </c>
      <c r="C903" s="53" t="s">
        <v>11738</v>
      </c>
      <c r="D903" s="52">
        <v>110</v>
      </c>
      <c r="E903" s="52" t="s">
        <v>8488</v>
      </c>
      <c r="F903" s="53" t="s">
        <v>11739</v>
      </c>
      <c r="G903" s="52" t="s">
        <v>11726</v>
      </c>
      <c r="H903" s="52">
        <v>47</v>
      </c>
      <c r="I903" s="52">
        <v>105</v>
      </c>
      <c r="J903" s="52"/>
      <c r="K903" s="54"/>
      <c r="L903" s="52" t="s">
        <v>9644</v>
      </c>
      <c r="M903" s="55"/>
      <c r="N903" s="55"/>
      <c r="O903" s="55"/>
      <c r="P903" s="55"/>
      <c r="Q903" s="55"/>
      <c r="R903" s="52" t="s">
        <v>4803</v>
      </c>
      <c r="S903" s="27" t="s">
        <v>11740</v>
      </c>
      <c r="T903" s="27"/>
      <c r="U903" s="24" t="str">
        <f t="shared" si="39"/>
        <v>FAW CA6110/ 6DF2-26 /23 · ĐK110 (A) </v>
      </c>
    </row>
    <row r="904" ht="35" customHeight="1" spans="1:21">
      <c r="A904" s="51"/>
      <c r="B904" s="30" t="s">
        <v>1909</v>
      </c>
      <c r="C904" s="27" t="s">
        <v>11741</v>
      </c>
      <c r="D904" s="30">
        <v>110</v>
      </c>
      <c r="E904" s="30"/>
      <c r="F904" s="27" t="s">
        <v>11711</v>
      </c>
      <c r="G904" s="30" t="s">
        <v>11742</v>
      </c>
      <c r="H904" s="30">
        <v>48</v>
      </c>
      <c r="I904" s="30">
        <v>108</v>
      </c>
      <c r="J904" s="30"/>
      <c r="K904" s="56"/>
      <c r="L904" s="30" t="s">
        <v>9644</v>
      </c>
      <c r="M904" s="29"/>
      <c r="N904" s="29"/>
      <c r="O904" s="29"/>
      <c r="P904" s="29"/>
      <c r="Q904" s="29"/>
      <c r="R904" s="30" t="s">
        <v>4803</v>
      </c>
      <c r="S904" s="27" t="s">
        <v>11743</v>
      </c>
      <c r="T904" s="27"/>
      <c r="U904" s="24" t="str">
        <f t="shared" si="39"/>
        <v>FAW CA6110/6DL-28 · ĐK110  </v>
      </c>
    </row>
    <row r="905" ht="35" customHeight="1" spans="1:21">
      <c r="A905" s="51"/>
      <c r="B905" s="52" t="s">
        <v>1909</v>
      </c>
      <c r="C905" s="53" t="s">
        <v>11744</v>
      </c>
      <c r="D905" s="52">
        <v>110</v>
      </c>
      <c r="E905" s="52"/>
      <c r="F905" s="53" t="s">
        <v>11745</v>
      </c>
      <c r="G905" s="52" t="s">
        <v>6902</v>
      </c>
      <c r="H905" s="52">
        <v>52</v>
      </c>
      <c r="I905" s="52">
        <v>116</v>
      </c>
      <c r="J905" s="52"/>
      <c r="K905" s="54"/>
      <c r="L905" s="52" t="s">
        <v>9644</v>
      </c>
      <c r="M905" s="55"/>
      <c r="N905" s="55"/>
      <c r="O905" s="55"/>
      <c r="P905" s="55"/>
      <c r="Q905" s="55"/>
      <c r="R905" s="52" t="s">
        <v>4803</v>
      </c>
      <c r="S905" s="27" t="s">
        <v>11746</v>
      </c>
      <c r="T905" s="27"/>
      <c r="U905" s="24" t="str">
        <f t="shared" si="39"/>
        <v>FAW CA6110A - K35 đời 3 · ĐK110  </v>
      </c>
    </row>
    <row r="906" ht="35" customHeight="1" spans="1:21">
      <c r="A906" s="51"/>
      <c r="B906" s="30" t="s">
        <v>1909</v>
      </c>
      <c r="C906" s="27" t="s">
        <v>11747</v>
      </c>
      <c r="D906" s="30">
        <v>110</v>
      </c>
      <c r="E906" s="30"/>
      <c r="F906" s="27" t="s">
        <v>11748</v>
      </c>
      <c r="G906" s="30" t="s">
        <v>6902</v>
      </c>
      <c r="H906" s="30">
        <v>49</v>
      </c>
      <c r="I906" s="30">
        <v>113</v>
      </c>
      <c r="J906" s="30"/>
      <c r="K906" s="56"/>
      <c r="L906" s="30" t="s">
        <v>9644</v>
      </c>
      <c r="M906" s="29"/>
      <c r="N906" s="29"/>
      <c r="O906" s="29"/>
      <c r="P906" s="29"/>
      <c r="Q906" s="29"/>
      <c r="R906" s="30" t="s">
        <v>4803</v>
      </c>
      <c r="S906" s="27" t="s">
        <v>11749</v>
      </c>
      <c r="T906" s="27"/>
      <c r="U906" s="24" t="str">
        <f t="shared" si="39"/>
        <v>FAW CA6110AK -K51 Đời 3 · ĐK110  </v>
      </c>
    </row>
    <row r="907" ht="35" customHeight="1" spans="1:21">
      <c r="A907" s="51"/>
      <c r="B907" s="52" t="s">
        <v>1909</v>
      </c>
      <c r="C907" s="53" t="s">
        <v>11750</v>
      </c>
      <c r="D907" s="52">
        <v>110</v>
      </c>
      <c r="E907" s="52"/>
      <c r="F907" s="53" t="s">
        <v>11732</v>
      </c>
      <c r="G907" s="52" t="s">
        <v>5673</v>
      </c>
      <c r="H907" s="52">
        <v>48</v>
      </c>
      <c r="I907" s="52">
        <v>106</v>
      </c>
      <c r="J907" s="52"/>
      <c r="K907" s="54"/>
      <c r="L907" s="52" t="s">
        <v>9644</v>
      </c>
      <c r="M907" s="55"/>
      <c r="N907" s="55"/>
      <c r="O907" s="55"/>
      <c r="P907" s="55"/>
      <c r="Q907" s="55"/>
      <c r="R907" s="52" t="s">
        <v>4803</v>
      </c>
      <c r="S907" s="27" t="s">
        <v>11733</v>
      </c>
      <c r="T907" s="27"/>
      <c r="U907" s="24" t="str">
        <f t="shared" si="39"/>
        <v>FAW CA6110AKZ (FAWDE) · ĐK110  </v>
      </c>
    </row>
    <row r="908" ht="35" customHeight="1" spans="1:21">
      <c r="A908" s="51"/>
      <c r="B908" s="30" t="s">
        <v>1909</v>
      </c>
      <c r="C908" s="27" t="s">
        <v>11751</v>
      </c>
      <c r="D908" s="30">
        <v>110</v>
      </c>
      <c r="E908" s="30"/>
      <c r="F908" s="27" t="s">
        <v>11752</v>
      </c>
      <c r="G908" s="30" t="s">
        <v>10666</v>
      </c>
      <c r="H908" s="30">
        <v>50</v>
      </c>
      <c r="I908" s="30">
        <v>114</v>
      </c>
      <c r="J908" s="30"/>
      <c r="K908" s="56"/>
      <c r="L908" s="30" t="s">
        <v>9644</v>
      </c>
      <c r="M908" s="29"/>
      <c r="N908" s="29"/>
      <c r="O908" s="29"/>
      <c r="P908" s="29"/>
      <c r="Q908" s="29"/>
      <c r="R908" s="30" t="s">
        <v>4803</v>
      </c>
      <c r="S908" s="27"/>
      <c r="T908" s="27"/>
      <c r="U908" s="24" t="str">
        <f t="shared" si="39"/>
        <v>FAW CA6110AKZ1A2 · ĐK110  </v>
      </c>
    </row>
    <row r="909" ht="35" customHeight="1" spans="1:21">
      <c r="A909" s="51"/>
      <c r="B909" s="52" t="s">
        <v>1909</v>
      </c>
      <c r="C909" s="53" t="s">
        <v>11753</v>
      </c>
      <c r="D909" s="52">
        <v>110</v>
      </c>
      <c r="E909" s="52"/>
      <c r="F909" s="53" t="s">
        <v>11754</v>
      </c>
      <c r="G909" s="52" t="s">
        <v>6902</v>
      </c>
      <c r="H909" s="52">
        <v>50</v>
      </c>
      <c r="I909" s="52">
        <v>113</v>
      </c>
      <c r="J909" s="52"/>
      <c r="K909" s="54"/>
      <c r="L909" s="52" t="s">
        <v>9644</v>
      </c>
      <c r="M909" s="55"/>
      <c r="N909" s="55"/>
      <c r="O909" s="55"/>
      <c r="P909" s="55"/>
      <c r="Q909" s="55"/>
      <c r="R909" s="52" t="s">
        <v>4803</v>
      </c>
      <c r="S909" s="27"/>
      <c r="T909" s="27"/>
      <c r="U909" s="24" t="str">
        <f t="shared" si="39"/>
        <v>FAW CA6110AKZLA9 (Fawde) · ĐK110  </v>
      </c>
    </row>
    <row r="910" ht="35" customHeight="1" spans="1:21">
      <c r="A910" s="51"/>
      <c r="B910" s="30" t="s">
        <v>1909</v>
      </c>
      <c r="C910" s="27" t="s">
        <v>11755</v>
      </c>
      <c r="D910" s="30">
        <v>112</v>
      </c>
      <c r="E910" s="30"/>
      <c r="F910" s="27" t="s">
        <v>11756</v>
      </c>
      <c r="G910" s="30" t="s">
        <v>11757</v>
      </c>
      <c r="H910" s="30">
        <v>42</v>
      </c>
      <c r="I910" s="30">
        <v>96</v>
      </c>
      <c r="J910" s="30"/>
      <c r="K910" s="56"/>
      <c r="L910" s="30" t="s">
        <v>9644</v>
      </c>
      <c r="M910" s="29"/>
      <c r="N910" s="29"/>
      <c r="O910" s="29"/>
      <c r="P910" s="29"/>
      <c r="Q910" s="29"/>
      <c r="R910" s="30" t="s">
        <v>4803</v>
      </c>
      <c r="S910" s="27" t="s">
        <v>11758</v>
      </c>
      <c r="T910" s="27"/>
      <c r="U910" s="24" t="str">
        <f t="shared" si="39"/>
        <v>FAW CA6112 ướt 6DL2-35 · ĐK112  </v>
      </c>
    </row>
    <row r="911" ht="35" customHeight="1" spans="1:21">
      <c r="A911" s="51"/>
      <c r="B911" s="52" t="s">
        <v>1909</v>
      </c>
      <c r="C911" s="53" t="s">
        <v>11759</v>
      </c>
      <c r="D911" s="52">
        <v>113</v>
      </c>
      <c r="E911" s="52" t="s">
        <v>9676</v>
      </c>
      <c r="F911" s="53" t="s">
        <v>11760</v>
      </c>
      <c r="G911" s="52" t="s">
        <v>11726</v>
      </c>
      <c r="H911" s="52">
        <v>48</v>
      </c>
      <c r="I911" s="52">
        <v>113</v>
      </c>
      <c r="J911" s="52"/>
      <c r="K911" s="54"/>
      <c r="L911" s="52" t="s">
        <v>9654</v>
      </c>
      <c r="M911" s="55"/>
      <c r="N911" s="55"/>
      <c r="O911" s="55"/>
      <c r="P911" s="55"/>
      <c r="Q911" s="55"/>
      <c r="R911" s="52" t="s">
        <v>4803</v>
      </c>
      <c r="S911" s="27"/>
      <c r="T911" s="27"/>
      <c r="U911" s="24" t="str">
        <f t="shared" si="39"/>
        <v>FAW CA4113BKZ · ĐK113 (A)+(O) </v>
      </c>
    </row>
    <row r="912" ht="35" customHeight="1" spans="1:21">
      <c r="A912" s="51"/>
      <c r="B912" s="30" t="s">
        <v>1909</v>
      </c>
      <c r="C912" s="27" t="s">
        <v>11761</v>
      </c>
      <c r="D912" s="30">
        <v>113</v>
      </c>
      <c r="E912" s="30"/>
      <c r="F912" s="27" t="s">
        <v>11711</v>
      </c>
      <c r="G912" s="30" t="s">
        <v>10731</v>
      </c>
      <c r="H912" s="30">
        <v>49</v>
      </c>
      <c r="I912" s="30">
        <v>113</v>
      </c>
      <c r="J912" s="30"/>
      <c r="K912" s="56"/>
      <c r="L912" s="30" t="s">
        <v>9644</v>
      </c>
      <c r="M912" s="29"/>
      <c r="N912" s="29"/>
      <c r="O912" s="29"/>
      <c r="P912" s="29"/>
      <c r="Q912" s="29"/>
      <c r="R912" s="30" t="s">
        <v>4803</v>
      </c>
      <c r="S912" s="27" t="s">
        <v>11762</v>
      </c>
      <c r="T912" s="27"/>
      <c r="U912" s="24" t="str">
        <f t="shared" si="39"/>
        <v>FAW CA6113 ắc 38 (FAWDE) · ĐK113  </v>
      </c>
    </row>
    <row r="913" ht="35" customHeight="1" spans="1:21">
      <c r="A913" s="51"/>
      <c r="B913" s="52" t="s">
        <v>1909</v>
      </c>
      <c r="C913" s="53" t="s">
        <v>11763</v>
      </c>
      <c r="D913" s="52">
        <v>113</v>
      </c>
      <c r="E913" s="52"/>
      <c r="F913" s="53" t="s">
        <v>11764</v>
      </c>
      <c r="G913" s="52" t="s">
        <v>11765</v>
      </c>
      <c r="H913" s="52">
        <v>45</v>
      </c>
      <c r="I913" s="52">
        <v>106</v>
      </c>
      <c r="J913" s="52"/>
      <c r="K913" s="54"/>
      <c r="L913" s="52" t="s">
        <v>9644</v>
      </c>
      <c r="M913" s="55"/>
      <c r="N913" s="55"/>
      <c r="O913" s="55"/>
      <c r="P913" s="55"/>
      <c r="Q913" s="55"/>
      <c r="R913" s="52" t="s">
        <v>4803</v>
      </c>
      <c r="S913" s="27" t="s">
        <v>11766</v>
      </c>
      <c r="T913" s="27"/>
      <c r="U913" s="24" t="str">
        <f t="shared" si="39"/>
        <v>FAW CA6113-6DF2L-32 (DC M001) ( Faw 320 ) · ĐK113  </v>
      </c>
    </row>
    <row r="914" ht="35" customHeight="1" spans="1:21">
      <c r="A914" s="51"/>
      <c r="B914" s="30" t="s">
        <v>1909</v>
      </c>
      <c r="C914" s="27" t="s">
        <v>11767</v>
      </c>
      <c r="D914" s="30">
        <v>123</v>
      </c>
      <c r="E914" s="30"/>
      <c r="F914" s="27" t="s">
        <v>11768</v>
      </c>
      <c r="G914" s="30" t="s">
        <v>5184</v>
      </c>
      <c r="H914" s="30">
        <v>54</v>
      </c>
      <c r="I914" s="30">
        <v>123</v>
      </c>
      <c r="J914" s="30"/>
      <c r="K914" s="56"/>
      <c r="L914" s="30" t="s">
        <v>9644</v>
      </c>
      <c r="M914" s="29"/>
      <c r="N914" s="29"/>
      <c r="O914" s="29"/>
      <c r="P914" s="29"/>
      <c r="Q914" s="29"/>
      <c r="R914" s="30" t="s">
        <v>4803</v>
      </c>
      <c r="S914" s="27" t="s">
        <v>11769</v>
      </c>
      <c r="T914" s="27"/>
      <c r="U914" s="24" t="str">
        <f t="shared" si="39"/>
        <v>FAW CA6123-6DM2-37E3 (Fawde) · ĐK123  </v>
      </c>
    </row>
    <row r="915" ht="35" customHeight="1" spans="1:21">
      <c r="A915" s="48"/>
      <c r="B915" s="28" t="s">
        <v>11770</v>
      </c>
      <c r="C915" s="48"/>
      <c r="D915" s="48"/>
      <c r="E915" s="48"/>
      <c r="F915" s="48"/>
      <c r="G915" s="48"/>
      <c r="H915" s="48"/>
      <c r="I915" s="48"/>
      <c r="J915" s="48"/>
      <c r="K915" s="49"/>
      <c r="L915" s="48"/>
      <c r="M915" s="48"/>
      <c r="N915" s="48"/>
      <c r="O915" s="48"/>
      <c r="P915" s="48"/>
      <c r="Q915" s="48"/>
      <c r="R915" s="48"/>
      <c r="S915" s="50"/>
      <c r="T915" s="27"/>
      <c r="U915" s="24" t="str">
        <f t="shared" si="39"/>
        <v/>
      </c>
    </row>
    <row r="916" ht="35" customHeight="1" spans="1:21">
      <c r="A916" s="51"/>
      <c r="B916" s="30" t="s">
        <v>11771</v>
      </c>
      <c r="C916" s="27" t="s">
        <v>11772</v>
      </c>
      <c r="D916" s="30">
        <v>102</v>
      </c>
      <c r="E916" s="30"/>
      <c r="F916" s="27" t="s">
        <v>11773</v>
      </c>
      <c r="G916" s="30" t="s">
        <v>5518</v>
      </c>
      <c r="H916" s="30">
        <v>41</v>
      </c>
      <c r="I916" s="30">
        <v>99</v>
      </c>
      <c r="J916" s="30"/>
      <c r="K916" s="56"/>
      <c r="L916" s="30" t="s">
        <v>24</v>
      </c>
      <c r="M916" s="29"/>
      <c r="N916" s="29"/>
      <c r="O916" s="29"/>
      <c r="P916" s="29"/>
      <c r="Q916" s="29"/>
      <c r="R916" s="30" t="s">
        <v>4803</v>
      </c>
      <c r="S916" s="27"/>
      <c r="T916" s="27"/>
      <c r="U916" s="24" t="str">
        <f t="shared" si="39"/>
        <v>JANGDONG JD4102B máy phát điện · ĐK102  </v>
      </c>
    </row>
    <row r="917" ht="35" customHeight="1" spans="1:21">
      <c r="A917" s="48"/>
      <c r="B917" s="28" t="s">
        <v>11774</v>
      </c>
      <c r="C917" s="48"/>
      <c r="D917" s="48"/>
      <c r="E917" s="48"/>
      <c r="F917" s="48"/>
      <c r="G917" s="48"/>
      <c r="H917" s="48"/>
      <c r="I917" s="48"/>
      <c r="J917" s="48"/>
      <c r="K917" s="49"/>
      <c r="L917" s="48"/>
      <c r="M917" s="48"/>
      <c r="N917" s="48"/>
      <c r="O917" s="48"/>
      <c r="P917" s="48"/>
      <c r="Q917" s="48"/>
      <c r="R917" s="48"/>
      <c r="S917" s="50"/>
      <c r="T917" s="27"/>
      <c r="U917" s="24" t="str">
        <f t="shared" si="39"/>
        <v/>
      </c>
    </row>
    <row r="918" ht="35" customHeight="1" spans="1:21">
      <c r="A918" s="51"/>
      <c r="B918" s="30" t="s">
        <v>4341</v>
      </c>
      <c r="C918" s="27" t="s">
        <v>11775</v>
      </c>
      <c r="D918" s="30">
        <v>80</v>
      </c>
      <c r="E918" s="30"/>
      <c r="F918" s="27" t="s">
        <v>11776</v>
      </c>
      <c r="G918" s="30" t="s">
        <v>5128</v>
      </c>
      <c r="H918" s="30">
        <v>32.5</v>
      </c>
      <c r="I918" s="30">
        <v>69.5</v>
      </c>
      <c r="J918" s="30"/>
      <c r="K918" s="56"/>
      <c r="L918" s="30" t="s">
        <v>9654</v>
      </c>
      <c r="M918" s="29"/>
      <c r="N918" s="29"/>
      <c r="O918" s="29"/>
      <c r="P918" s="29"/>
      <c r="Q918" s="29"/>
      <c r="R918" s="30" t="s">
        <v>4803</v>
      </c>
      <c r="S918" s="27" t="s">
        <v>11777</v>
      </c>
      <c r="T918" s="27"/>
      <c r="U918" s="24" t="str">
        <f t="shared" si="39"/>
        <v>QUANCHAI 480 khô (4A1-68C40) · ĐK80  </v>
      </c>
    </row>
    <row r="919" ht="35" customHeight="1" spans="1:21">
      <c r="A919" s="51"/>
      <c r="B919" s="52" t="s">
        <v>4341</v>
      </c>
      <c r="C919" s="53" t="s">
        <v>11778</v>
      </c>
      <c r="D919" s="52">
        <v>80</v>
      </c>
      <c r="E919" s="52"/>
      <c r="F919" s="53" t="s">
        <v>11779</v>
      </c>
      <c r="G919" s="52" t="s">
        <v>11690</v>
      </c>
      <c r="H919" s="52">
        <v>33.5</v>
      </c>
      <c r="I919" s="52">
        <v>81</v>
      </c>
      <c r="J919" s="52"/>
      <c r="K919" s="54"/>
      <c r="L919" s="52" t="s">
        <v>24</v>
      </c>
      <c r="M919" s="55"/>
      <c r="N919" s="55"/>
      <c r="O919" s="55"/>
      <c r="P919" s="55"/>
      <c r="Q919" s="55"/>
      <c r="R919" s="52" t="s">
        <v>4803</v>
      </c>
      <c r="S919" s="27"/>
      <c r="T919" s="27"/>
      <c r="U919" s="24" t="str">
        <f t="shared" si="39"/>
        <v>QUANCHAI 480G · ĐK80  </v>
      </c>
    </row>
    <row r="920" ht="35" customHeight="1" spans="1:21">
      <c r="A920" s="51"/>
      <c r="B920" s="30" t="s">
        <v>4341</v>
      </c>
      <c r="C920" s="27" t="s">
        <v>11780</v>
      </c>
      <c r="D920" s="30">
        <v>80</v>
      </c>
      <c r="E920" s="30"/>
      <c r="F920" s="27" t="s">
        <v>11781</v>
      </c>
      <c r="G920" s="30" t="s">
        <v>5128</v>
      </c>
      <c r="H920" s="30">
        <v>32</v>
      </c>
      <c r="I920" s="30"/>
      <c r="J920" s="30"/>
      <c r="K920" s="56"/>
      <c r="L920" s="30" t="s">
        <v>9654</v>
      </c>
      <c r="M920" s="29"/>
      <c r="N920" s="29"/>
      <c r="O920" s="29"/>
      <c r="P920" s="29"/>
      <c r="Q920" s="29"/>
      <c r="R920" s="30" t="s">
        <v>4803</v>
      </c>
      <c r="S920" s="27"/>
      <c r="T920" s="27"/>
      <c r="U920" s="24" t="str">
        <f t="shared" si="39"/>
        <v>QUANCHAI QC480Q · ĐK80  </v>
      </c>
    </row>
    <row r="921" ht="35" customHeight="1" spans="1:21">
      <c r="A921" s="51"/>
      <c r="B921" s="52" t="s">
        <v>4341</v>
      </c>
      <c r="C921" s="53" t="s">
        <v>11782</v>
      </c>
      <c r="D921" s="52">
        <v>80</v>
      </c>
      <c r="E921" s="52"/>
      <c r="F921" s="53" t="s">
        <v>11783</v>
      </c>
      <c r="G921" s="52" t="s">
        <v>5128</v>
      </c>
      <c r="H921" s="52">
        <v>32</v>
      </c>
      <c r="I921" s="52">
        <v>79</v>
      </c>
      <c r="J921" s="52"/>
      <c r="K921" s="54"/>
      <c r="L921" s="52" t="s">
        <v>9654</v>
      </c>
      <c r="M921" s="55"/>
      <c r="N921" s="55"/>
      <c r="O921" s="55"/>
      <c r="P921" s="55"/>
      <c r="Q921" s="55"/>
      <c r="R921" s="52" t="s">
        <v>4803</v>
      </c>
      <c r="S921" s="27"/>
      <c r="T921" s="27"/>
      <c r="U921" s="24" t="str">
        <f t="shared" si="39"/>
        <v>QUANCHAI QC480ZLQ · ĐK80  </v>
      </c>
    </row>
    <row r="922" ht="35" customHeight="1" spans="1:21">
      <c r="A922" s="51"/>
      <c r="B922" s="30" t="s">
        <v>4341</v>
      </c>
      <c r="C922" s="27" t="s">
        <v>11782</v>
      </c>
      <c r="D922" s="30">
        <v>80</v>
      </c>
      <c r="E922" s="30"/>
      <c r="F922" s="27" t="s">
        <v>11784</v>
      </c>
      <c r="G922" s="30" t="s">
        <v>11785</v>
      </c>
      <c r="H922" s="30">
        <v>32</v>
      </c>
      <c r="I922" s="30">
        <v>79</v>
      </c>
      <c r="J922" s="30"/>
      <c r="K922" s="56"/>
      <c r="L922" s="30" t="s">
        <v>9654</v>
      </c>
      <c r="M922" s="29"/>
      <c r="N922" s="29"/>
      <c r="O922" s="29"/>
      <c r="P922" s="29"/>
      <c r="Q922" s="29"/>
      <c r="R922" s="30" t="s">
        <v>4803</v>
      </c>
      <c r="S922" s="27"/>
      <c r="T922" s="27"/>
      <c r="U922" s="24" t="str">
        <f t="shared" si="39"/>
        <v>QUANCHAI QC480ZLQ · ĐK80  </v>
      </c>
    </row>
    <row r="923" ht="35" customHeight="1" spans="1:21">
      <c r="A923" s="51"/>
      <c r="B923" s="52" t="s">
        <v>4341</v>
      </c>
      <c r="C923" s="53" t="s">
        <v>11786</v>
      </c>
      <c r="D923" s="52">
        <v>90</v>
      </c>
      <c r="E923" s="52"/>
      <c r="F923" s="53" t="s">
        <v>11718</v>
      </c>
      <c r="G923" s="52" t="s">
        <v>5047</v>
      </c>
      <c r="H923" s="52">
        <v>40</v>
      </c>
      <c r="I923" s="52">
        <v>98</v>
      </c>
      <c r="J923" s="52"/>
      <c r="K923" s="54"/>
      <c r="L923" s="52" t="s">
        <v>9654</v>
      </c>
      <c r="M923" s="55"/>
      <c r="N923" s="55"/>
      <c r="O923" s="55"/>
      <c r="P923" s="55"/>
      <c r="Q923" s="55"/>
      <c r="R923" s="52" t="s">
        <v>4803</v>
      </c>
      <c r="S923" s="27"/>
      <c r="T923" s="27"/>
      <c r="U923" s="24" t="str">
        <f t="shared" si="39"/>
        <v>QUANCHAI 490Q / 490DI · ĐK90  </v>
      </c>
    </row>
    <row r="924" ht="35" customHeight="1" spans="1:21">
      <c r="A924" s="51"/>
      <c r="B924" s="30" t="s">
        <v>4341</v>
      </c>
      <c r="C924" s="27" t="s">
        <v>11787</v>
      </c>
      <c r="D924" s="30">
        <v>90</v>
      </c>
      <c r="E924" s="30"/>
      <c r="F924" s="27" t="s">
        <v>11788</v>
      </c>
      <c r="G924" s="30"/>
      <c r="H924" s="30"/>
      <c r="I924" s="30"/>
      <c r="J924" s="30"/>
      <c r="K924" s="56"/>
      <c r="L924" s="30" t="s">
        <v>9654</v>
      </c>
      <c r="M924" s="29"/>
      <c r="N924" s="29"/>
      <c r="O924" s="29"/>
      <c r="P924" s="29"/>
      <c r="Q924" s="29"/>
      <c r="R924" s="30" t="s">
        <v>4803</v>
      </c>
      <c r="S924" s="27"/>
      <c r="T924" s="27"/>
      <c r="U924" s="24" t="str">
        <f t="shared" si="39"/>
        <v>QUANCHAI QC490ZLQ · ĐK90  </v>
      </c>
    </row>
    <row r="925" ht="35" customHeight="1" spans="1:21">
      <c r="A925" s="51"/>
      <c r="B925" s="52" t="s">
        <v>4341</v>
      </c>
      <c r="C925" s="53" t="s">
        <v>11787</v>
      </c>
      <c r="D925" s="52">
        <v>90</v>
      </c>
      <c r="E925" s="52"/>
      <c r="F925" s="53" t="s">
        <v>11781</v>
      </c>
      <c r="G925" s="52" t="s">
        <v>5047</v>
      </c>
      <c r="H925" s="52">
        <v>32</v>
      </c>
      <c r="I925" s="52">
        <v>81</v>
      </c>
      <c r="J925" s="52"/>
      <c r="K925" s="54"/>
      <c r="L925" s="52" t="s">
        <v>9654</v>
      </c>
      <c r="M925" s="55"/>
      <c r="N925" s="55"/>
      <c r="O925" s="55"/>
      <c r="P925" s="55"/>
      <c r="Q925" s="55"/>
      <c r="R925" s="52" t="s">
        <v>4803</v>
      </c>
      <c r="S925" s="27"/>
      <c r="T925" s="27"/>
      <c r="U925" s="24" t="str">
        <f t="shared" si="39"/>
        <v>QUANCHAI QC490ZLQ · ĐK90  </v>
      </c>
    </row>
    <row r="926" ht="35" customHeight="1" spans="1:21">
      <c r="A926" s="51"/>
      <c r="B926" s="30" t="s">
        <v>4341</v>
      </c>
      <c r="C926" s="27" t="s">
        <v>11789</v>
      </c>
      <c r="D926" s="30">
        <v>95</v>
      </c>
      <c r="E926" s="30"/>
      <c r="F926" s="27" t="s">
        <v>11715</v>
      </c>
      <c r="G926" s="30" t="s">
        <v>5545</v>
      </c>
      <c r="H926" s="30">
        <v>38.5</v>
      </c>
      <c r="I926" s="30">
        <v>98</v>
      </c>
      <c r="J926" s="30"/>
      <c r="K926" s="56"/>
      <c r="L926" s="30" t="s">
        <v>9654</v>
      </c>
      <c r="M926" s="29"/>
      <c r="N926" s="29"/>
      <c r="O926" s="29"/>
      <c r="P926" s="29"/>
      <c r="Q926" s="29"/>
      <c r="R926" s="30" t="s">
        <v>4803</v>
      </c>
      <c r="S926" s="27"/>
      <c r="T926" s="27"/>
      <c r="U926" s="24" t="str">
        <f t="shared" si="39"/>
        <v>QUANCHAI QC495ZLQ · ĐK95  </v>
      </c>
    </row>
    <row r="927" ht="35" customHeight="1" spans="1:21">
      <c r="A927" s="51"/>
      <c r="B927" s="52" t="s">
        <v>4341</v>
      </c>
      <c r="C927" s="53" t="s">
        <v>11790</v>
      </c>
      <c r="D927" s="52">
        <v>98</v>
      </c>
      <c r="E927" s="52"/>
      <c r="F927" s="53" t="s">
        <v>9950</v>
      </c>
      <c r="G927" s="52" t="s">
        <v>11791</v>
      </c>
      <c r="H927" s="52">
        <v>37</v>
      </c>
      <c r="I927" s="52">
        <v>98</v>
      </c>
      <c r="J927" s="52"/>
      <c r="K927" s="54"/>
      <c r="L927" s="52" t="s">
        <v>9654</v>
      </c>
      <c r="M927" s="55"/>
      <c r="N927" s="55"/>
      <c r="O927" s="55"/>
      <c r="P927" s="55"/>
      <c r="Q927" s="55"/>
      <c r="R927" s="52" t="s">
        <v>4803</v>
      </c>
      <c r="S927" s="27"/>
      <c r="T927" s="27"/>
      <c r="U927" s="24" t="str">
        <f t="shared" si="39"/>
        <v>QUANCHAI QC498 · ĐK98  </v>
      </c>
    </row>
    <row r="928" ht="35" customHeight="1" spans="1:21">
      <c r="A928" s="51"/>
      <c r="B928" s="30" t="s">
        <v>4341</v>
      </c>
      <c r="C928" s="27" t="s">
        <v>11792</v>
      </c>
      <c r="D928" s="30">
        <v>98</v>
      </c>
      <c r="E928" s="30"/>
      <c r="F928" s="27" t="s">
        <v>11754</v>
      </c>
      <c r="G928" s="30" t="s">
        <v>5510</v>
      </c>
      <c r="H928" s="30">
        <v>37</v>
      </c>
      <c r="I928" s="30"/>
      <c r="J928" s="30"/>
      <c r="K928" s="56"/>
      <c r="L928" s="30" t="s">
        <v>9654</v>
      </c>
      <c r="M928" s="29"/>
      <c r="N928" s="29"/>
      <c r="O928" s="29"/>
      <c r="P928" s="29"/>
      <c r="Q928" s="29"/>
      <c r="R928" s="30" t="s">
        <v>4803</v>
      </c>
      <c r="S928" s="27"/>
      <c r="T928" s="27"/>
      <c r="U928" s="24" t="str">
        <f t="shared" si="39"/>
        <v>QUANCHAI QC498 /4C6-88M22 · ĐK98  </v>
      </c>
    </row>
    <row r="929" ht="35" customHeight="1" spans="1:21">
      <c r="A929" s="51"/>
      <c r="B929" s="52" t="s">
        <v>4341</v>
      </c>
      <c r="C929" s="53" t="s">
        <v>11793</v>
      </c>
      <c r="D929" s="52">
        <v>108</v>
      </c>
      <c r="E929" s="52"/>
      <c r="F929" s="53" t="s">
        <v>11794</v>
      </c>
      <c r="G929" s="52" t="s">
        <v>10666</v>
      </c>
      <c r="H929" s="52">
        <v>40</v>
      </c>
      <c r="I929" s="52">
        <v>99</v>
      </c>
      <c r="J929" s="52"/>
      <c r="K929" s="54"/>
      <c r="L929" s="52" t="s">
        <v>9654</v>
      </c>
      <c r="M929" s="55"/>
      <c r="N929" s="55"/>
      <c r="O929" s="55"/>
      <c r="P929" s="55"/>
      <c r="Q929" s="55"/>
      <c r="R929" s="52" t="s">
        <v>4803</v>
      </c>
      <c r="S929" s="27" t="s">
        <v>11795</v>
      </c>
      <c r="T929" s="27"/>
      <c r="U929" s="24" t="str">
        <f t="shared" si="39"/>
        <v>QUANCHAI 4108Q-4D44 khô · ĐK108  </v>
      </c>
    </row>
    <row r="930" ht="35" customHeight="1" spans="1:21">
      <c r="A930" s="51"/>
      <c r="B930" s="30" t="s">
        <v>4341</v>
      </c>
      <c r="C930" s="27" t="s">
        <v>11796</v>
      </c>
      <c r="D930" s="30"/>
      <c r="E930" s="30"/>
      <c r="F930" s="27" t="s">
        <v>11797</v>
      </c>
      <c r="G930" s="30" t="s">
        <v>5518</v>
      </c>
      <c r="H930" s="30">
        <v>40</v>
      </c>
      <c r="I930" s="30"/>
      <c r="J930" s="30"/>
      <c r="K930" s="56"/>
      <c r="L930" s="30" t="s">
        <v>24</v>
      </c>
      <c r="M930" s="29"/>
      <c r="N930" s="29"/>
      <c r="O930" s="29"/>
      <c r="P930" s="29"/>
      <c r="Q930" s="29"/>
      <c r="R930" s="30" t="s">
        <v>4803</v>
      </c>
      <c r="S930" s="27"/>
      <c r="T930" s="27"/>
      <c r="U930" s="24" t="str">
        <f t="shared" si="39"/>
        <v>QUANCHAI QC 2105 · ĐK  </v>
      </c>
    </row>
    <row r="931" ht="35" customHeight="1" spans="1:21">
      <c r="A931" s="48"/>
      <c r="B931" s="28" t="s">
        <v>11798</v>
      </c>
      <c r="C931" s="48"/>
      <c r="D931" s="48"/>
      <c r="E931" s="48"/>
      <c r="F931" s="48"/>
      <c r="G931" s="48"/>
      <c r="H931" s="48"/>
      <c r="I931" s="48"/>
      <c r="J931" s="48"/>
      <c r="K931" s="49"/>
      <c r="L931" s="48"/>
      <c r="M931" s="48"/>
      <c r="N931" s="48"/>
      <c r="O931" s="48"/>
      <c r="P931" s="48"/>
      <c r="Q931" s="48"/>
      <c r="R931" s="48"/>
      <c r="S931" s="50"/>
      <c r="T931" s="27"/>
      <c r="U931" s="24" t="str">
        <f t="shared" si="39"/>
        <v/>
      </c>
    </row>
    <row r="932" ht="35" customHeight="1" spans="1:21">
      <c r="A932" s="51"/>
      <c r="B932" s="30" t="s">
        <v>726</v>
      </c>
      <c r="C932" s="27" t="s">
        <v>4349</v>
      </c>
      <c r="D932" s="30">
        <v>89</v>
      </c>
      <c r="E932" s="30" t="s">
        <v>9676</v>
      </c>
      <c r="F932" s="27" t="s">
        <v>11799</v>
      </c>
      <c r="G932" s="30"/>
      <c r="H932" s="30"/>
      <c r="I932" s="30"/>
      <c r="J932" s="30"/>
      <c r="K932" s="56"/>
      <c r="L932" s="30" t="s">
        <v>9654</v>
      </c>
      <c r="M932" s="29"/>
      <c r="N932" s="29"/>
      <c r="O932" s="29"/>
      <c r="P932" s="29"/>
      <c r="Q932" s="29"/>
      <c r="R932" s="30" t="s">
        <v>4803</v>
      </c>
      <c r="S932" s="27" t="s">
        <v>11800</v>
      </c>
      <c r="T932" s="27"/>
      <c r="U932" s="24" t="str">
        <f t="shared" si="39"/>
        <v>WEICHAI 489/WP2.3Q95E40 · ĐK89 (A)+(O) </v>
      </c>
    </row>
    <row r="933" ht="35" customHeight="1" spans="1:21">
      <c r="A933" s="51"/>
      <c r="B933" s="52" t="s">
        <v>726</v>
      </c>
      <c r="C933" s="53" t="s">
        <v>11801</v>
      </c>
      <c r="D933" s="52">
        <v>105</v>
      </c>
      <c r="E933" s="52"/>
      <c r="F933" s="53" t="s">
        <v>11711</v>
      </c>
      <c r="G933" s="52" t="s">
        <v>5518</v>
      </c>
      <c r="H933" s="52">
        <v>44</v>
      </c>
      <c r="I933" s="52"/>
      <c r="J933" s="52"/>
      <c r="K933" s="54"/>
      <c r="L933" s="52" t="s">
        <v>9654</v>
      </c>
      <c r="M933" s="55"/>
      <c r="N933" s="55"/>
      <c r="O933" s="55"/>
      <c r="P933" s="55"/>
      <c r="Q933" s="55"/>
      <c r="R933" s="52" t="s">
        <v>4803</v>
      </c>
      <c r="S933" s="27" t="s">
        <v>726</v>
      </c>
      <c r="T933" s="27"/>
      <c r="U933" s="24" t="str">
        <f t="shared" si="39"/>
        <v>WEICHAI 4105 WP4.180 · ĐK105  </v>
      </c>
    </row>
    <row r="934" ht="35" customHeight="1" spans="1:21">
      <c r="A934" s="51"/>
      <c r="B934" s="30" t="s">
        <v>726</v>
      </c>
      <c r="C934" s="27" t="s">
        <v>11802</v>
      </c>
      <c r="D934" s="30">
        <v>105</v>
      </c>
      <c r="E934" s="30"/>
      <c r="F934" s="27" t="s">
        <v>11711</v>
      </c>
      <c r="G934" s="30" t="s">
        <v>5518</v>
      </c>
      <c r="H934" s="30">
        <v>44</v>
      </c>
      <c r="I934" s="30"/>
      <c r="J934" s="30"/>
      <c r="K934" s="56"/>
      <c r="L934" s="30" t="s">
        <v>9644</v>
      </c>
      <c r="M934" s="29"/>
      <c r="N934" s="29"/>
      <c r="O934" s="29"/>
      <c r="P934" s="29"/>
      <c r="Q934" s="29"/>
      <c r="R934" s="30" t="s">
        <v>4803</v>
      </c>
      <c r="S934" s="27"/>
      <c r="T934" s="27"/>
      <c r="U934" s="24" t="str">
        <f t="shared" si="39"/>
        <v>WEICHAI 6105 WP6.180 · ĐK105  </v>
      </c>
    </row>
    <row r="935" ht="35" customHeight="1" spans="1:21">
      <c r="A935" s="51"/>
      <c r="B935" s="52" t="s">
        <v>726</v>
      </c>
      <c r="C935" s="53" t="s">
        <v>11802</v>
      </c>
      <c r="D935" s="52">
        <v>105</v>
      </c>
      <c r="E935" s="52"/>
      <c r="F935" s="53" t="s">
        <v>11711</v>
      </c>
      <c r="G935" s="52" t="s">
        <v>5518</v>
      </c>
      <c r="H935" s="52">
        <v>44</v>
      </c>
      <c r="I935" s="52"/>
      <c r="J935" s="52"/>
      <c r="K935" s="54"/>
      <c r="L935" s="52" t="s">
        <v>9644</v>
      </c>
      <c r="M935" s="55"/>
      <c r="N935" s="55"/>
      <c r="O935" s="55"/>
      <c r="P935" s="55"/>
      <c r="Q935" s="55"/>
      <c r="R935" s="52" t="s">
        <v>4803</v>
      </c>
      <c r="S935" s="27" t="s">
        <v>726</v>
      </c>
      <c r="T935" s="27"/>
      <c r="U935" s="24" t="str">
        <f t="shared" si="39"/>
        <v>WEICHAI 6105 WP6.180 · ĐK105  </v>
      </c>
    </row>
    <row r="936" ht="35" customHeight="1" spans="1:21">
      <c r="A936" s="51"/>
      <c r="B936" s="30" t="s">
        <v>726</v>
      </c>
      <c r="C936" s="27" t="s">
        <v>11803</v>
      </c>
      <c r="D936" s="30">
        <v>105</v>
      </c>
      <c r="E936" s="30"/>
      <c r="F936" s="27" t="s">
        <v>11804</v>
      </c>
      <c r="G936" s="30" t="s">
        <v>4989</v>
      </c>
      <c r="H936" s="30">
        <v>49</v>
      </c>
      <c r="I936" s="30">
        <v>111</v>
      </c>
      <c r="J936" s="30"/>
      <c r="K936" s="56"/>
      <c r="L936" s="30" t="s">
        <v>9644</v>
      </c>
      <c r="M936" s="29"/>
      <c r="N936" s="29"/>
      <c r="O936" s="29"/>
      <c r="P936" s="29"/>
      <c r="Q936" s="29"/>
      <c r="R936" s="30" t="s">
        <v>4803</v>
      </c>
      <c r="S936" s="27"/>
      <c r="T936" s="27"/>
      <c r="U936" s="24" t="str">
        <f t="shared" si="39"/>
        <v>WEICHAI HFR 6105Z · ĐK105  </v>
      </c>
    </row>
    <row r="937" ht="35" customHeight="1" spans="1:21">
      <c r="A937" s="51"/>
      <c r="B937" s="52" t="s">
        <v>726</v>
      </c>
      <c r="C937" s="53" t="s">
        <v>11805</v>
      </c>
      <c r="D937" s="52">
        <v>105</v>
      </c>
      <c r="E937" s="52"/>
      <c r="F937" s="53" t="s">
        <v>11806</v>
      </c>
      <c r="G937" s="52" t="s">
        <v>4989</v>
      </c>
      <c r="H937" s="52">
        <v>49</v>
      </c>
      <c r="I937" s="52"/>
      <c r="J937" s="52"/>
      <c r="K937" s="54"/>
      <c r="L937" s="52" t="s">
        <v>24</v>
      </c>
      <c r="M937" s="55"/>
      <c r="N937" s="55"/>
      <c r="O937" s="55"/>
      <c r="P937" s="55"/>
      <c r="Q937" s="55"/>
      <c r="R937" s="52" t="s">
        <v>4803</v>
      </c>
      <c r="S937" s="27" t="s">
        <v>11807</v>
      </c>
      <c r="T937" s="27"/>
      <c r="U937" s="24" t="str">
        <f t="shared" si="39"/>
        <v>WEICHAI HFR4105Z / HFR6105Z · ĐK105  </v>
      </c>
    </row>
    <row r="938" ht="35" customHeight="1" spans="1:21">
      <c r="A938" s="51"/>
      <c r="B938" s="30" t="s">
        <v>726</v>
      </c>
      <c r="C938" s="27" t="s">
        <v>11808</v>
      </c>
      <c r="D938" s="30">
        <v>105</v>
      </c>
      <c r="E938" s="30"/>
      <c r="F938" s="27"/>
      <c r="G938" s="30" t="s">
        <v>5518</v>
      </c>
      <c r="H938" s="30"/>
      <c r="I938" s="30"/>
      <c r="J938" s="30"/>
      <c r="K938" s="56"/>
      <c r="L938" s="30" t="s">
        <v>9654</v>
      </c>
      <c r="M938" s="29"/>
      <c r="N938" s="29"/>
      <c r="O938" s="29"/>
      <c r="P938" s="29"/>
      <c r="Q938" s="29"/>
      <c r="R938" s="30" t="s">
        <v>4803</v>
      </c>
      <c r="S938" s="27" t="s">
        <v>11809</v>
      </c>
      <c r="T938" s="27"/>
      <c r="U938" s="24" t="str">
        <f t="shared" si="39"/>
        <v>WEICHAI WP4.165E32 / 4105 · ĐK105  </v>
      </c>
    </row>
    <row r="939" ht="35" customHeight="1" spans="1:21">
      <c r="A939" s="51"/>
      <c r="B939" s="52" t="s">
        <v>726</v>
      </c>
      <c r="C939" s="53" t="s">
        <v>11810</v>
      </c>
      <c r="D939" s="52">
        <v>108</v>
      </c>
      <c r="E939" s="52" t="s">
        <v>9676</v>
      </c>
      <c r="F939" s="53" t="s">
        <v>11811</v>
      </c>
      <c r="G939" s="52" t="s">
        <v>6118</v>
      </c>
      <c r="H939" s="52">
        <v>46.5</v>
      </c>
      <c r="I939" s="52">
        <v>105</v>
      </c>
      <c r="J939" s="52"/>
      <c r="K939" s="54"/>
      <c r="L939" s="52" t="s">
        <v>9654</v>
      </c>
      <c r="M939" s="55"/>
      <c r="N939" s="55"/>
      <c r="O939" s="55"/>
      <c r="P939" s="55"/>
      <c r="Q939" s="55"/>
      <c r="R939" s="52" t="s">
        <v>4803</v>
      </c>
      <c r="S939" s="27" t="s">
        <v>11812</v>
      </c>
      <c r="T939" s="27"/>
      <c r="U939" s="24" t="str">
        <f t="shared" si="39"/>
        <v>WEICHAI WP5.180 / 4108 xe khách TB82 · ĐK108 (A)+(O) </v>
      </c>
    </row>
    <row r="940" ht="35" customHeight="1" spans="1:21">
      <c r="A940" s="51"/>
      <c r="B940" s="30" t="s">
        <v>726</v>
      </c>
      <c r="C940" s="27" t="s">
        <v>11813</v>
      </c>
      <c r="D940" s="30">
        <v>126</v>
      </c>
      <c r="E940" s="30"/>
      <c r="F940" s="27" t="s">
        <v>11814</v>
      </c>
      <c r="G940" s="30" t="s">
        <v>10768</v>
      </c>
      <c r="H940" s="30">
        <v>55</v>
      </c>
      <c r="I940" s="30">
        <v>132</v>
      </c>
      <c r="J940" s="30"/>
      <c r="K940" s="56"/>
      <c r="L940" s="30" t="s">
        <v>24</v>
      </c>
      <c r="M940" s="29"/>
      <c r="N940" s="29"/>
      <c r="O940" s="29"/>
      <c r="P940" s="29"/>
      <c r="Q940" s="29"/>
      <c r="R940" s="30" t="s">
        <v>4803</v>
      </c>
      <c r="S940" s="27"/>
      <c r="T940" s="27"/>
      <c r="U940" s="24" t="str">
        <f t="shared" si="39"/>
        <v>WEICHAI Howo WD68B JAC · ĐK126  </v>
      </c>
    </row>
    <row r="941" ht="35" customHeight="1" spans="1:21">
      <c r="A941" s="51"/>
      <c r="B941" s="52" t="s">
        <v>726</v>
      </c>
      <c r="C941" s="53" t="s">
        <v>11815</v>
      </c>
      <c r="D941" s="52">
        <v>126</v>
      </c>
      <c r="E941" s="52"/>
      <c r="F941" s="53" t="s">
        <v>11708</v>
      </c>
      <c r="G941" s="52" t="s">
        <v>11816</v>
      </c>
      <c r="H941" s="52">
        <v>54</v>
      </c>
      <c r="I941" s="52">
        <v>123</v>
      </c>
      <c r="J941" s="52"/>
      <c r="K941" s="54"/>
      <c r="L941" s="52" t="s">
        <v>9644</v>
      </c>
      <c r="M941" s="55"/>
      <c r="N941" s="55"/>
      <c r="O941" s="55"/>
      <c r="P941" s="55"/>
      <c r="Q941" s="55"/>
      <c r="R941" s="52" t="s">
        <v>4803</v>
      </c>
      <c r="S941" s="27"/>
      <c r="T941" s="27"/>
      <c r="U941" s="24" t="str">
        <f t="shared" si="39"/>
        <v>WEICHAI WD10 Howo 375 A7 · ĐK126  </v>
      </c>
    </row>
    <row r="942" ht="35" customHeight="1" spans="1:21">
      <c r="A942" s="51"/>
      <c r="B942" s="30" t="s">
        <v>726</v>
      </c>
      <c r="C942" s="27" t="s">
        <v>11817</v>
      </c>
      <c r="D942" s="30">
        <v>126</v>
      </c>
      <c r="E942" s="30" t="s">
        <v>9676</v>
      </c>
      <c r="F942" s="27" t="s">
        <v>11818</v>
      </c>
      <c r="G942" s="30"/>
      <c r="H942" s="30"/>
      <c r="I942" s="30"/>
      <c r="J942" s="30" t="s">
        <v>11819</v>
      </c>
      <c r="K942" s="56"/>
      <c r="L942" s="30" t="s">
        <v>9644</v>
      </c>
      <c r="M942" s="29"/>
      <c r="N942" s="29"/>
      <c r="O942" s="29"/>
      <c r="P942" s="29"/>
      <c r="Q942" s="29"/>
      <c r="R942" s="30" t="s">
        <v>4803</v>
      </c>
      <c r="S942" s="27" t="s">
        <v>11820</v>
      </c>
      <c r="T942" s="27"/>
      <c r="U942" s="24" t="str">
        <f t="shared" ref="U942:U1005" si="40">IF($C942="","",B942&amp;" "&amp;C942&amp;" · ĐK"&amp;D942&amp;IF(E942=""," "," "&amp;E942)&amp;IF(K942=""," "," - "&amp;K942))</f>
        <v>WEICHAI WD615 · ĐK126 (A)+(O) </v>
      </c>
    </row>
    <row r="943" ht="35" customHeight="1" spans="1:21">
      <c r="A943" s="51"/>
      <c r="B943" s="52" t="s">
        <v>726</v>
      </c>
      <c r="C943" s="53" t="s">
        <v>11821</v>
      </c>
      <c r="D943" s="52">
        <v>126</v>
      </c>
      <c r="E943" s="52"/>
      <c r="F943" s="53" t="s">
        <v>11822</v>
      </c>
      <c r="G943" s="52" t="s">
        <v>6303</v>
      </c>
      <c r="H943" s="52">
        <v>55</v>
      </c>
      <c r="I943" s="52"/>
      <c r="J943" s="52" t="s">
        <v>11819</v>
      </c>
      <c r="K943" s="54"/>
      <c r="L943" s="52" t="s">
        <v>9644</v>
      </c>
      <c r="M943" s="55"/>
      <c r="N943" s="55"/>
      <c r="O943" s="55"/>
      <c r="P943" s="55"/>
      <c r="Q943" s="55"/>
      <c r="R943" s="52" t="s">
        <v>4803</v>
      </c>
      <c r="S943" s="27" t="s">
        <v>11823</v>
      </c>
      <c r="T943" s="27"/>
      <c r="U943" s="24" t="str">
        <f t="shared" si="40"/>
        <v>WEICHAI WD615-3A · ĐK126  </v>
      </c>
    </row>
    <row r="944" ht="35" customHeight="1" spans="1:21">
      <c r="A944" s="51"/>
      <c r="B944" s="30" t="s">
        <v>726</v>
      </c>
      <c r="C944" s="27" t="s">
        <v>11824</v>
      </c>
      <c r="D944" s="30">
        <v>126</v>
      </c>
      <c r="E944" s="30"/>
      <c r="F944" s="27"/>
      <c r="G944" s="30"/>
      <c r="H944" s="30"/>
      <c r="I944" s="30"/>
      <c r="J944" s="30" t="s">
        <v>11819</v>
      </c>
      <c r="K944" s="56"/>
      <c r="L944" s="30" t="s">
        <v>9644</v>
      </c>
      <c r="M944" s="29"/>
      <c r="N944" s="29"/>
      <c r="O944" s="29"/>
      <c r="P944" s="29"/>
      <c r="Q944" s="29"/>
      <c r="R944" s="30" t="s">
        <v>4803</v>
      </c>
      <c r="S944" s="27" t="s">
        <v>11825</v>
      </c>
      <c r="T944" s="27"/>
      <c r="U944" s="24" t="str">
        <f t="shared" si="40"/>
        <v>WEICHAI WD615.40/410HP · ĐK126  </v>
      </c>
    </row>
    <row r="945" ht="35" customHeight="1" spans="1:21">
      <c r="A945" s="51"/>
      <c r="B945" s="52" t="s">
        <v>726</v>
      </c>
      <c r="C945" s="53" t="s">
        <v>11826</v>
      </c>
      <c r="D945" s="52">
        <v>126</v>
      </c>
      <c r="E945" s="52" t="s">
        <v>9676</v>
      </c>
      <c r="F945" s="53" t="s">
        <v>11827</v>
      </c>
      <c r="G945" s="52" t="s">
        <v>5179</v>
      </c>
      <c r="H945" s="52">
        <v>50</v>
      </c>
      <c r="I945" s="52">
        <v>123</v>
      </c>
      <c r="J945" s="52" t="s">
        <v>11819</v>
      </c>
      <c r="K945" s="54"/>
      <c r="L945" s="52" t="s">
        <v>9644</v>
      </c>
      <c r="M945" s="55"/>
      <c r="N945" s="55"/>
      <c r="O945" s="55"/>
      <c r="P945" s="55"/>
      <c r="Q945" s="55"/>
      <c r="R945" s="52" t="s">
        <v>4803</v>
      </c>
      <c r="S945" s="27" t="s">
        <v>11828</v>
      </c>
      <c r="T945" s="27"/>
      <c r="U945" s="24" t="str">
        <f t="shared" si="40"/>
        <v>WEICHAI WD615.46 · ĐK126 (A)+(O) </v>
      </c>
    </row>
    <row r="946" ht="35" customHeight="1" spans="1:21">
      <c r="A946" s="51"/>
      <c r="B946" s="30" t="s">
        <v>726</v>
      </c>
      <c r="C946" s="27" t="s">
        <v>11829</v>
      </c>
      <c r="D946" s="30">
        <v>126</v>
      </c>
      <c r="E946" s="30"/>
      <c r="F946" s="27"/>
      <c r="G946" s="30"/>
      <c r="H946" s="30"/>
      <c r="I946" s="30"/>
      <c r="J946" s="30" t="s">
        <v>11819</v>
      </c>
      <c r="K946" s="56"/>
      <c r="L946" s="30" t="s">
        <v>9644</v>
      </c>
      <c r="M946" s="29"/>
      <c r="N946" s="29"/>
      <c r="O946" s="29"/>
      <c r="P946" s="29"/>
      <c r="Q946" s="29"/>
      <c r="R946" s="30" t="s">
        <v>4803</v>
      </c>
      <c r="S946" s="27" t="s">
        <v>11830</v>
      </c>
      <c r="T946" s="27"/>
      <c r="U946" s="24" t="str">
        <f t="shared" si="40"/>
        <v>WEICHAI WD615.5044 · ĐK126  </v>
      </c>
    </row>
    <row r="947" ht="35" customHeight="1" spans="1:21">
      <c r="A947" s="51"/>
      <c r="B947" s="52" t="s">
        <v>726</v>
      </c>
      <c r="C947" s="53" t="s">
        <v>11831</v>
      </c>
      <c r="D947" s="52">
        <v>126</v>
      </c>
      <c r="E947" s="52" t="s">
        <v>9676</v>
      </c>
      <c r="F947" s="53" t="s">
        <v>11832</v>
      </c>
      <c r="G947" s="52" t="s">
        <v>5179</v>
      </c>
      <c r="H947" s="52">
        <v>50</v>
      </c>
      <c r="I947" s="52">
        <v>133</v>
      </c>
      <c r="J947" s="52" t="s">
        <v>11819</v>
      </c>
      <c r="K947" s="54"/>
      <c r="L947" s="52" t="s">
        <v>9644</v>
      </c>
      <c r="M947" s="55"/>
      <c r="N947" s="55"/>
      <c r="O947" s="55"/>
      <c r="P947" s="55"/>
      <c r="Q947" s="55"/>
      <c r="R947" s="52" t="s">
        <v>4803</v>
      </c>
      <c r="S947" s="27" t="s">
        <v>11833</v>
      </c>
      <c r="T947" s="27"/>
      <c r="U947" s="24" t="str">
        <f t="shared" si="40"/>
        <v>WEICHAI WD615.67G · ĐK126 (A)+(O) </v>
      </c>
    </row>
    <row r="948" ht="35" customHeight="1" spans="1:21">
      <c r="A948" s="51"/>
      <c r="B948" s="30" t="s">
        <v>726</v>
      </c>
      <c r="C948" s="27" t="s">
        <v>11834</v>
      </c>
      <c r="D948" s="30">
        <v>126</v>
      </c>
      <c r="E948" s="30"/>
      <c r="F948" s="27" t="s">
        <v>11835</v>
      </c>
      <c r="G948" s="30" t="s">
        <v>5179</v>
      </c>
      <c r="H948" s="30">
        <v>50</v>
      </c>
      <c r="I948" s="30">
        <v>133</v>
      </c>
      <c r="J948" s="30" t="s">
        <v>11819</v>
      </c>
      <c r="K948" s="56"/>
      <c r="L948" s="30" t="s">
        <v>9644</v>
      </c>
      <c r="M948" s="29"/>
      <c r="N948" s="29"/>
      <c r="O948" s="29"/>
      <c r="P948" s="29"/>
      <c r="Q948" s="29"/>
      <c r="R948" s="30" t="s">
        <v>4803</v>
      </c>
      <c r="S948" s="27" t="s">
        <v>11836</v>
      </c>
      <c r="T948" s="27"/>
      <c r="U948" s="24" t="str">
        <f t="shared" si="40"/>
        <v>WEICHAI WD615.68A · ĐK126  </v>
      </c>
    </row>
    <row r="949" ht="35" customHeight="1" spans="1:21">
      <c r="A949" s="51"/>
      <c r="B949" s="52" t="s">
        <v>726</v>
      </c>
      <c r="C949" s="53" t="s">
        <v>11837</v>
      </c>
      <c r="D949" s="52">
        <v>126</v>
      </c>
      <c r="E949" s="52"/>
      <c r="F949" s="53" t="s">
        <v>11838</v>
      </c>
      <c r="G949" s="52" t="s">
        <v>6303</v>
      </c>
      <c r="H949" s="52">
        <v>55</v>
      </c>
      <c r="I949" s="52"/>
      <c r="J949" s="52" t="s">
        <v>11819</v>
      </c>
      <c r="K949" s="54"/>
      <c r="L949" s="52" t="s">
        <v>9644</v>
      </c>
      <c r="M949" s="55"/>
      <c r="N949" s="55"/>
      <c r="O949" s="55"/>
      <c r="P949" s="55"/>
      <c r="Q949" s="55"/>
      <c r="R949" s="52" t="s">
        <v>4803</v>
      </c>
      <c r="S949" s="27"/>
      <c r="T949" s="27"/>
      <c r="U949" s="24" t="str">
        <f t="shared" si="40"/>
        <v>WEICHAI WD615E3 · ĐK126  </v>
      </c>
    </row>
    <row r="950" ht="35" customHeight="1" spans="1:21">
      <c r="A950" s="51"/>
      <c r="B950" s="30" t="s">
        <v>726</v>
      </c>
      <c r="C950" s="27" t="s">
        <v>11839</v>
      </c>
      <c r="D950" s="30">
        <v>126</v>
      </c>
      <c r="E950" s="30"/>
      <c r="F950" s="27" t="s">
        <v>11840</v>
      </c>
      <c r="G950" s="30" t="s">
        <v>6303</v>
      </c>
      <c r="H950" s="30">
        <v>63.5</v>
      </c>
      <c r="I950" s="30">
        <v>128.5</v>
      </c>
      <c r="J950" s="30"/>
      <c r="K950" s="56"/>
      <c r="L950" s="30" t="s">
        <v>9644</v>
      </c>
      <c r="M950" s="29"/>
      <c r="N950" s="29"/>
      <c r="O950" s="29"/>
      <c r="P950" s="29"/>
      <c r="Q950" s="29"/>
      <c r="R950" s="30" t="s">
        <v>4803</v>
      </c>
      <c r="S950" s="27"/>
      <c r="T950" s="27"/>
      <c r="U950" s="24" t="str">
        <f t="shared" si="40"/>
        <v>WEICHAI WD618 / WP12.380 · ĐK126  </v>
      </c>
    </row>
    <row r="951" ht="35" customHeight="1" spans="1:21">
      <c r="A951" s="51"/>
      <c r="B951" s="52" t="s">
        <v>726</v>
      </c>
      <c r="C951" s="53" t="s">
        <v>11841</v>
      </c>
      <c r="D951" s="52">
        <v>126</v>
      </c>
      <c r="E951" s="52"/>
      <c r="F951" s="53" t="s">
        <v>11842</v>
      </c>
      <c r="G951" s="52" t="s">
        <v>11816</v>
      </c>
      <c r="H951" s="52">
        <v>63</v>
      </c>
      <c r="I951" s="52"/>
      <c r="J951" s="52"/>
      <c r="K951" s="54"/>
      <c r="L951" s="52" t="s">
        <v>9644</v>
      </c>
      <c r="M951" s="55"/>
      <c r="N951" s="55"/>
      <c r="O951" s="55"/>
      <c r="P951" s="55"/>
      <c r="Q951" s="55"/>
      <c r="R951" s="52" t="s">
        <v>4803</v>
      </c>
      <c r="S951" s="27"/>
      <c r="T951" s="27"/>
      <c r="U951" s="24" t="str">
        <f t="shared" si="40"/>
        <v>WEICHAI WD618 WP12.380E32 · ĐK126  </v>
      </c>
    </row>
    <row r="952" ht="35" customHeight="1" spans="1:21">
      <c r="A952" s="51"/>
      <c r="B952" s="30" t="s">
        <v>726</v>
      </c>
      <c r="C952" s="27" t="s">
        <v>11843</v>
      </c>
      <c r="D952" s="30">
        <v>126</v>
      </c>
      <c r="E952" s="30"/>
      <c r="F952" s="27" t="s">
        <v>11844</v>
      </c>
      <c r="G952" s="30" t="s">
        <v>6303</v>
      </c>
      <c r="H952" s="30">
        <v>64</v>
      </c>
      <c r="I952" s="30">
        <v>129</v>
      </c>
      <c r="J952" s="30" t="s">
        <v>11819</v>
      </c>
      <c r="K952" s="56"/>
      <c r="L952" s="30" t="s">
        <v>9644</v>
      </c>
      <c r="M952" s="29"/>
      <c r="N952" s="29"/>
      <c r="O952" s="29"/>
      <c r="P952" s="29"/>
      <c r="Q952" s="29"/>
      <c r="R952" s="30" t="s">
        <v>4803</v>
      </c>
      <c r="S952" s="27" t="s">
        <v>11845</v>
      </c>
      <c r="T952" s="27"/>
      <c r="U952" s="24" t="str">
        <f t="shared" si="40"/>
        <v>WEICHAI WD618-2NS1 · ĐK126  </v>
      </c>
    </row>
    <row r="953" ht="35" customHeight="1" spans="1:21">
      <c r="A953" s="51"/>
      <c r="B953" s="52" t="s">
        <v>726</v>
      </c>
      <c r="C953" s="53" t="s">
        <v>11846</v>
      </c>
      <c r="D953" s="52">
        <v>126</v>
      </c>
      <c r="E953" s="52"/>
      <c r="F953" s="53"/>
      <c r="G953" s="52"/>
      <c r="H953" s="52"/>
      <c r="I953" s="52"/>
      <c r="J953" s="52"/>
      <c r="K953" s="54"/>
      <c r="L953" s="52" t="s">
        <v>9644</v>
      </c>
      <c r="M953" s="55"/>
      <c r="N953" s="55"/>
      <c r="O953" s="55"/>
      <c r="P953" s="55"/>
      <c r="Q953" s="55"/>
      <c r="R953" s="52" t="s">
        <v>4803</v>
      </c>
      <c r="S953" s="27" t="s">
        <v>11847</v>
      </c>
      <c r="T953" s="27"/>
      <c r="U953" s="24" t="str">
        <f t="shared" si="40"/>
        <v>WEICHAI WP10(0034) · ĐK126  </v>
      </c>
    </row>
    <row r="954" ht="35" customHeight="1" spans="1:21">
      <c r="A954" s="51"/>
      <c r="B954" s="30" t="s">
        <v>726</v>
      </c>
      <c r="C954" s="27" t="s">
        <v>11848</v>
      </c>
      <c r="D954" s="30">
        <v>126</v>
      </c>
      <c r="E954" s="30" t="s">
        <v>9676</v>
      </c>
      <c r="F954" s="27" t="s">
        <v>11818</v>
      </c>
      <c r="G954" s="30"/>
      <c r="H954" s="30"/>
      <c r="I954" s="30"/>
      <c r="J954" s="30"/>
      <c r="K954" s="56"/>
      <c r="L954" s="30" t="s">
        <v>9644</v>
      </c>
      <c r="M954" s="29"/>
      <c r="N954" s="29"/>
      <c r="O954" s="29"/>
      <c r="P954" s="29"/>
      <c r="Q954" s="29"/>
      <c r="R954" s="30" t="s">
        <v>4803</v>
      </c>
      <c r="S954" s="27" t="s">
        <v>11849</v>
      </c>
      <c r="T954" s="27"/>
      <c r="U954" s="24" t="str">
        <f t="shared" si="40"/>
        <v>WEICHAI WP10(0068) · ĐK126 (A)+(O) </v>
      </c>
    </row>
    <row r="955" ht="35" customHeight="1" spans="1:21">
      <c r="A955" s="51"/>
      <c r="B955" s="52" t="s">
        <v>726</v>
      </c>
      <c r="C955" s="53" t="s">
        <v>11850</v>
      </c>
      <c r="D955" s="52">
        <v>126</v>
      </c>
      <c r="E955" s="52" t="s">
        <v>9676</v>
      </c>
      <c r="F955" s="53" t="s">
        <v>11851</v>
      </c>
      <c r="G955" s="52" t="s">
        <v>6303</v>
      </c>
      <c r="H955" s="52">
        <v>55</v>
      </c>
      <c r="I955" s="52">
        <v>123</v>
      </c>
      <c r="J955" s="52"/>
      <c r="K955" s="54"/>
      <c r="L955" s="52" t="s">
        <v>9644</v>
      </c>
      <c r="M955" s="55"/>
      <c r="N955" s="55"/>
      <c r="O955" s="55"/>
      <c r="P955" s="55"/>
      <c r="Q955" s="55"/>
      <c r="R955" s="52" t="s">
        <v>4803</v>
      </c>
      <c r="S955" s="27" t="s">
        <v>11852</v>
      </c>
      <c r="T955" s="27"/>
      <c r="U955" s="24" t="str">
        <f t="shared" si="40"/>
        <v>WEICHAI WP10.336E43 Euro 4 · ĐK126 (A)+(O) </v>
      </c>
    </row>
    <row r="956" ht="35" customHeight="1" spans="1:21">
      <c r="A956" s="51"/>
      <c r="B956" s="30" t="s">
        <v>726</v>
      </c>
      <c r="C956" s="27" t="s">
        <v>11853</v>
      </c>
      <c r="D956" s="30">
        <v>126</v>
      </c>
      <c r="E956" s="30" t="s">
        <v>8488</v>
      </c>
      <c r="F956" s="27" t="s">
        <v>11854</v>
      </c>
      <c r="G956" s="30" t="s">
        <v>11855</v>
      </c>
      <c r="H956" s="30">
        <v>54.3</v>
      </c>
      <c r="I956" s="30">
        <v>105</v>
      </c>
      <c r="J956" s="30"/>
      <c r="K956" s="56"/>
      <c r="L956" s="30" t="s">
        <v>9644</v>
      </c>
      <c r="M956" s="29"/>
      <c r="N956" s="29"/>
      <c r="O956" s="29"/>
      <c r="P956" s="29"/>
      <c r="Q956" s="29"/>
      <c r="R956" s="30" t="s">
        <v>4803</v>
      </c>
      <c r="S956" s="27" t="s">
        <v>11856</v>
      </c>
      <c r="T956" s="27"/>
      <c r="U956" s="24" t="str">
        <f t="shared" si="40"/>
        <v>WEICHAI WP10.340 E32/WP10 · ĐK126 (A) </v>
      </c>
    </row>
    <row r="957" ht="35" customHeight="1" spans="1:21">
      <c r="A957" s="51"/>
      <c r="B957" s="52" t="s">
        <v>726</v>
      </c>
      <c r="C957" s="53" t="s">
        <v>11857</v>
      </c>
      <c r="D957" s="52">
        <v>126</v>
      </c>
      <c r="E957" s="52"/>
      <c r="F957" s="53"/>
      <c r="G957" s="52"/>
      <c r="H957" s="52"/>
      <c r="I957" s="52"/>
      <c r="J957" s="52"/>
      <c r="K957" s="54"/>
      <c r="L957" s="52" t="s">
        <v>9644</v>
      </c>
      <c r="M957" s="55"/>
      <c r="N957" s="55"/>
      <c r="O957" s="55"/>
      <c r="P957" s="55"/>
      <c r="Q957" s="55"/>
      <c r="R957" s="52" t="s">
        <v>4803</v>
      </c>
      <c r="S957" s="27" t="s">
        <v>11858</v>
      </c>
      <c r="T957" s="27"/>
      <c r="U957" s="24" t="str">
        <f t="shared" si="40"/>
        <v>WEICHAI WP12 · ĐK126  </v>
      </c>
    </row>
    <row r="958" ht="35" customHeight="1" spans="1:21">
      <c r="A958" s="51"/>
      <c r="B958" s="30" t="s">
        <v>726</v>
      </c>
      <c r="C958" s="27" t="s">
        <v>11859</v>
      </c>
      <c r="D958" s="30">
        <v>126</v>
      </c>
      <c r="E958" s="30" t="s">
        <v>9676</v>
      </c>
      <c r="F958" s="27" t="s">
        <v>11860</v>
      </c>
      <c r="G958" s="30"/>
      <c r="H958" s="30"/>
      <c r="I958" s="30"/>
      <c r="J958" s="30"/>
      <c r="K958" s="56"/>
      <c r="L958" s="30" t="s">
        <v>9644</v>
      </c>
      <c r="M958" s="29"/>
      <c r="N958" s="29"/>
      <c r="O958" s="29"/>
      <c r="P958" s="29"/>
      <c r="Q958" s="29"/>
      <c r="R958" s="30" t="s">
        <v>4803</v>
      </c>
      <c r="S958" s="27" t="s">
        <v>11861</v>
      </c>
      <c r="T958" s="27"/>
      <c r="U958" s="24" t="str">
        <f t="shared" si="40"/>
        <v>WEICHAI WP12 A7 / 420 · ĐK126 (A)+(O) </v>
      </c>
    </row>
    <row r="959" ht="35" customHeight="1" spans="1:21">
      <c r="A959" s="51"/>
      <c r="B959" s="52" t="s">
        <v>726</v>
      </c>
      <c r="C959" s="53" t="s">
        <v>11862</v>
      </c>
      <c r="D959" s="52">
        <v>126</v>
      </c>
      <c r="E959" s="52"/>
      <c r="F959" s="53" t="s">
        <v>11863</v>
      </c>
      <c r="G959" s="52" t="s">
        <v>5174</v>
      </c>
      <c r="H959" s="52">
        <v>63</v>
      </c>
      <c r="I959" s="52">
        <v>131</v>
      </c>
      <c r="J959" s="52"/>
      <c r="K959" s="54"/>
      <c r="L959" s="52" t="s">
        <v>9644</v>
      </c>
      <c r="M959" s="55"/>
      <c r="N959" s="55"/>
      <c r="O959" s="55"/>
      <c r="P959" s="55"/>
      <c r="Q959" s="55"/>
      <c r="R959" s="52" t="s">
        <v>4803</v>
      </c>
      <c r="S959" s="27"/>
      <c r="T959" s="27"/>
      <c r="U959" s="24" t="str">
        <f t="shared" si="40"/>
        <v>WEICHAI WP12.375N /WP12.375E40 · ĐK126  </v>
      </c>
    </row>
    <row r="960" ht="35" customHeight="1" spans="1:21">
      <c r="A960" s="51"/>
      <c r="B960" s="30" t="s">
        <v>726</v>
      </c>
      <c r="C960" s="27" t="s">
        <v>11864</v>
      </c>
      <c r="D960" s="30">
        <v>126</v>
      </c>
      <c r="E960" s="30"/>
      <c r="F960" s="27" t="s">
        <v>11865</v>
      </c>
      <c r="G960" s="30" t="s">
        <v>5174</v>
      </c>
      <c r="H960" s="30">
        <v>62.5</v>
      </c>
      <c r="I960" s="30">
        <v>132</v>
      </c>
      <c r="J960" s="30"/>
      <c r="K960" s="56"/>
      <c r="L960" s="30" t="s">
        <v>9644</v>
      </c>
      <c r="M960" s="29"/>
      <c r="N960" s="29"/>
      <c r="O960" s="29"/>
      <c r="P960" s="29"/>
      <c r="Q960" s="29"/>
      <c r="R960" s="30" t="s">
        <v>4803</v>
      </c>
      <c r="S960" s="27"/>
      <c r="T960" s="27"/>
      <c r="U960" s="24" t="str">
        <f t="shared" si="40"/>
        <v>WEICHAI WP12.375N WP12.375E40 · ĐK126  </v>
      </c>
    </row>
    <row r="961" ht="35" customHeight="1" spans="1:21">
      <c r="A961" s="51"/>
      <c r="B961" s="52" t="s">
        <v>726</v>
      </c>
      <c r="C961" s="53" t="s">
        <v>11866</v>
      </c>
      <c r="D961" s="52"/>
      <c r="E961" s="52"/>
      <c r="F961" s="53" t="s">
        <v>11867</v>
      </c>
      <c r="G961" s="52" t="s">
        <v>5174</v>
      </c>
      <c r="H961" s="52">
        <v>80</v>
      </c>
      <c r="I961" s="52"/>
      <c r="J961" s="52"/>
      <c r="K961" s="54"/>
      <c r="L961" s="52" t="s">
        <v>24</v>
      </c>
      <c r="M961" s="55"/>
      <c r="N961" s="55"/>
      <c r="O961" s="55"/>
      <c r="P961" s="55"/>
      <c r="Q961" s="55"/>
      <c r="R961" s="52" t="s">
        <v>4803</v>
      </c>
      <c r="S961" s="27"/>
      <c r="T961" s="27"/>
      <c r="U961" s="24" t="str">
        <f t="shared" si="40"/>
        <v>WEICHAI 4135-2C (xe lu ) · ĐK  </v>
      </c>
    </row>
    <row r="962" ht="35" customHeight="1" spans="1:21">
      <c r="A962" s="51"/>
      <c r="B962" s="30" t="s">
        <v>726</v>
      </c>
      <c r="C962" s="27" t="s">
        <v>11868</v>
      </c>
      <c r="D962" s="30"/>
      <c r="E962" s="30"/>
      <c r="F962" s="27" t="s">
        <v>11869</v>
      </c>
      <c r="G962" s="30" t="s">
        <v>4989</v>
      </c>
      <c r="H962" s="30">
        <v>47</v>
      </c>
      <c r="I962" s="30">
        <v>109</v>
      </c>
      <c r="J962" s="30"/>
      <c r="K962" s="56"/>
      <c r="L962" s="30" t="s">
        <v>24</v>
      </c>
      <c r="M962" s="29"/>
      <c r="N962" s="29"/>
      <c r="O962" s="29"/>
      <c r="P962" s="29"/>
      <c r="Q962" s="29"/>
      <c r="R962" s="30" t="s">
        <v>4803</v>
      </c>
      <c r="S962" s="27" t="s">
        <v>11870</v>
      </c>
      <c r="T962" s="27"/>
      <c r="U962" s="24" t="str">
        <f t="shared" si="40"/>
        <v>WEICHAI R6105ZLD · ĐK  </v>
      </c>
    </row>
    <row r="963" ht="35" customHeight="1" spans="1:21">
      <c r="A963" s="48"/>
      <c r="B963" s="28" t="s">
        <v>11871</v>
      </c>
      <c r="C963" s="48"/>
      <c r="D963" s="48"/>
      <c r="E963" s="48"/>
      <c r="F963" s="48"/>
      <c r="G963" s="48"/>
      <c r="H963" s="48"/>
      <c r="I963" s="48"/>
      <c r="J963" s="48"/>
      <c r="K963" s="49"/>
      <c r="L963" s="48"/>
      <c r="M963" s="48"/>
      <c r="N963" s="48"/>
      <c r="O963" s="48"/>
      <c r="P963" s="48"/>
      <c r="Q963" s="48"/>
      <c r="R963" s="48"/>
      <c r="S963" s="50"/>
      <c r="T963" s="27"/>
      <c r="U963" s="24" t="str">
        <f t="shared" si="40"/>
        <v/>
      </c>
    </row>
    <row r="964" ht="35" customHeight="1" spans="1:21">
      <c r="A964" s="51"/>
      <c r="B964" s="30" t="s">
        <v>4385</v>
      </c>
      <c r="C964" s="27" t="s">
        <v>4386</v>
      </c>
      <c r="D964" s="30">
        <v>92</v>
      </c>
      <c r="E964" s="30"/>
      <c r="F964" s="27"/>
      <c r="G964" s="30"/>
      <c r="H964" s="30"/>
      <c r="I964" s="30"/>
      <c r="J964" s="30"/>
      <c r="K964" s="56"/>
      <c r="L964" s="30" t="s">
        <v>9654</v>
      </c>
      <c r="M964" s="29"/>
      <c r="N964" s="29"/>
      <c r="O964" s="29"/>
      <c r="P964" s="29"/>
      <c r="Q964" s="29"/>
      <c r="R964" s="30" t="s">
        <v>4803</v>
      </c>
      <c r="S964" s="27" t="s">
        <v>11872</v>
      </c>
      <c r="T964" s="27"/>
      <c r="U964" s="24" t="str">
        <f t="shared" si="40"/>
        <v>YUCHAI YC4F/492 · ĐK92  </v>
      </c>
    </row>
    <row r="965" ht="35" customHeight="1" spans="1:21">
      <c r="A965" s="51"/>
      <c r="B965" s="52" t="s">
        <v>4385</v>
      </c>
      <c r="C965" s="53" t="s">
        <v>11873</v>
      </c>
      <c r="D965" s="52">
        <v>95</v>
      </c>
      <c r="E965" s="52"/>
      <c r="F965" s="53" t="s">
        <v>11874</v>
      </c>
      <c r="G965" s="52" t="s">
        <v>5047</v>
      </c>
      <c r="H965" s="52">
        <v>40</v>
      </c>
      <c r="I965" s="52">
        <v>89</v>
      </c>
      <c r="J965" s="52"/>
      <c r="K965" s="54"/>
      <c r="L965" s="52" t="s">
        <v>9654</v>
      </c>
      <c r="M965" s="55"/>
      <c r="N965" s="55"/>
      <c r="O965" s="55"/>
      <c r="P965" s="55"/>
      <c r="Q965" s="55"/>
      <c r="R965" s="52" t="s">
        <v>4803</v>
      </c>
      <c r="S965" s="27" t="s">
        <v>11875</v>
      </c>
      <c r="T965" s="27"/>
      <c r="U965" s="24" t="str">
        <f t="shared" si="40"/>
        <v>YUCHAI 495-YCD4B11 Đông phong 2008 · ĐK95  </v>
      </c>
    </row>
    <row r="966" ht="35" customHeight="1" spans="1:21">
      <c r="A966" s="51"/>
      <c r="B966" s="30" t="s">
        <v>4385</v>
      </c>
      <c r="C966" s="27" t="s">
        <v>11876</v>
      </c>
      <c r="D966" s="30">
        <v>96</v>
      </c>
      <c r="E966" s="30"/>
      <c r="F966" s="27" t="s">
        <v>11877</v>
      </c>
      <c r="G966" s="30"/>
      <c r="H966" s="30"/>
      <c r="I966" s="30"/>
      <c r="J966" s="30"/>
      <c r="K966" s="56"/>
      <c r="L966" s="30" t="s">
        <v>9654</v>
      </c>
      <c r="M966" s="29"/>
      <c r="N966" s="29"/>
      <c r="O966" s="29"/>
      <c r="P966" s="29"/>
      <c r="Q966" s="29"/>
      <c r="R966" s="30" t="s">
        <v>4803</v>
      </c>
      <c r="S966" s="27" t="s">
        <v>11878</v>
      </c>
      <c r="T966" s="27"/>
      <c r="U966" s="24" t="str">
        <f t="shared" si="40"/>
        <v>YUCHAI YC4FA/496 · ĐK96  </v>
      </c>
    </row>
    <row r="967" ht="35" customHeight="1" spans="1:21">
      <c r="A967" s="51"/>
      <c r="B967" s="52" t="s">
        <v>4385</v>
      </c>
      <c r="C967" s="53" t="s">
        <v>11703</v>
      </c>
      <c r="D967" s="52">
        <v>100</v>
      </c>
      <c r="E967" s="52"/>
      <c r="F967" s="53" t="s">
        <v>9945</v>
      </c>
      <c r="G967" s="52" t="s">
        <v>5518</v>
      </c>
      <c r="H967" s="52">
        <v>42</v>
      </c>
      <c r="I967" s="52">
        <v>100</v>
      </c>
      <c r="J967" s="52"/>
      <c r="K967" s="54"/>
      <c r="L967" s="52" t="s">
        <v>9654</v>
      </c>
      <c r="M967" s="55"/>
      <c r="N967" s="55"/>
      <c r="O967" s="55"/>
      <c r="P967" s="55"/>
      <c r="Q967" s="55"/>
      <c r="R967" s="52" t="s">
        <v>4803</v>
      </c>
      <c r="S967" s="27"/>
      <c r="T967" s="27"/>
      <c r="U967" s="24" t="str">
        <f t="shared" si="40"/>
        <v>YUCHAI CY4100BQ · ĐK100  </v>
      </c>
    </row>
    <row r="968" ht="35" customHeight="1" spans="1:21">
      <c r="A968" s="51"/>
      <c r="B968" s="30" t="s">
        <v>4385</v>
      </c>
      <c r="C968" s="27" t="s">
        <v>11879</v>
      </c>
      <c r="D968" s="30">
        <v>100</v>
      </c>
      <c r="E968" s="30"/>
      <c r="F968" s="27" t="s">
        <v>11880</v>
      </c>
      <c r="G968" s="30"/>
      <c r="H968" s="30">
        <v>40</v>
      </c>
      <c r="I968" s="30">
        <v>96.5</v>
      </c>
      <c r="J968" s="30"/>
      <c r="K968" s="56"/>
      <c r="L968" s="30" t="s">
        <v>24</v>
      </c>
      <c r="M968" s="29"/>
      <c r="N968" s="29"/>
      <c r="O968" s="29"/>
      <c r="P968" s="29"/>
      <c r="Q968" s="29"/>
      <c r="R968" s="30" t="s">
        <v>4803</v>
      </c>
      <c r="S968" s="27" t="s">
        <v>11881</v>
      </c>
      <c r="T968" s="27"/>
      <c r="U968" s="24" t="str">
        <f t="shared" si="40"/>
        <v>YUCHAI YC2100 · ĐK100  </v>
      </c>
    </row>
    <row r="969" ht="35" customHeight="1" spans="1:21">
      <c r="A969" s="51"/>
      <c r="B969" s="52" t="s">
        <v>4385</v>
      </c>
      <c r="C969" s="53" t="s">
        <v>11882</v>
      </c>
      <c r="D969" s="52">
        <v>102</v>
      </c>
      <c r="E969" s="52"/>
      <c r="F969" s="53" t="s">
        <v>11883</v>
      </c>
      <c r="G969" s="52" t="s">
        <v>5535</v>
      </c>
      <c r="H969" s="52">
        <v>53</v>
      </c>
      <c r="I969" s="52">
        <v>110</v>
      </c>
      <c r="J969" s="52"/>
      <c r="K969" s="54"/>
      <c r="L969" s="52" t="s">
        <v>9654</v>
      </c>
      <c r="M969" s="55"/>
      <c r="N969" s="55"/>
      <c r="O969" s="55"/>
      <c r="P969" s="55"/>
      <c r="Q969" s="55"/>
      <c r="R969" s="52" t="s">
        <v>4803</v>
      </c>
      <c r="S969" s="27"/>
      <c r="T969" s="27"/>
      <c r="U969" s="24" t="str">
        <f t="shared" si="40"/>
        <v>YUCHAI 4102 · ĐK102  </v>
      </c>
    </row>
    <row r="970" ht="35" customHeight="1" spans="1:21">
      <c r="A970" s="51"/>
      <c r="B970" s="30" t="s">
        <v>4385</v>
      </c>
      <c r="C970" s="27" t="s">
        <v>11884</v>
      </c>
      <c r="D970" s="30">
        <v>102</v>
      </c>
      <c r="E970" s="30"/>
      <c r="F970" s="27" t="s">
        <v>11885</v>
      </c>
      <c r="G970" s="30" t="s">
        <v>6902</v>
      </c>
      <c r="H970" s="30">
        <v>41.5</v>
      </c>
      <c r="I970" s="30">
        <v>98</v>
      </c>
      <c r="J970" s="30"/>
      <c r="K970" s="56"/>
      <c r="L970" s="30" t="s">
        <v>9654</v>
      </c>
      <c r="M970" s="29"/>
      <c r="N970" s="29"/>
      <c r="O970" s="29"/>
      <c r="P970" s="29"/>
      <c r="Q970" s="29"/>
      <c r="R970" s="30" t="s">
        <v>4803</v>
      </c>
      <c r="S970" s="27" t="s">
        <v>11886</v>
      </c>
      <c r="T970" s="27"/>
      <c r="U970" s="24" t="str">
        <f t="shared" si="40"/>
        <v>YUCHAI 4102/YCD4F32 · ĐK102  </v>
      </c>
    </row>
    <row r="971" ht="35" customHeight="1" spans="1:21">
      <c r="A971" s="51"/>
      <c r="B971" s="52" t="s">
        <v>4385</v>
      </c>
      <c r="C971" s="53" t="s">
        <v>11887</v>
      </c>
      <c r="D971" s="52">
        <v>102</v>
      </c>
      <c r="E971" s="52"/>
      <c r="F971" s="53" t="s">
        <v>9945</v>
      </c>
      <c r="G971" s="52"/>
      <c r="H971" s="52"/>
      <c r="I971" s="52">
        <v>104</v>
      </c>
      <c r="J971" s="52"/>
      <c r="K971" s="54"/>
      <c r="L971" s="52" t="s">
        <v>9654</v>
      </c>
      <c r="M971" s="55"/>
      <c r="N971" s="55"/>
      <c r="O971" s="55"/>
      <c r="P971" s="55"/>
      <c r="Q971" s="55"/>
      <c r="R971" s="52" t="s">
        <v>4803</v>
      </c>
      <c r="S971" s="27"/>
      <c r="T971" s="27"/>
      <c r="U971" s="24" t="str">
        <f t="shared" si="40"/>
        <v>YUCHAI 4102EZL · ĐK102  </v>
      </c>
    </row>
    <row r="972" ht="35" customHeight="1" spans="1:21">
      <c r="A972" s="51"/>
      <c r="B972" s="30" t="s">
        <v>4385</v>
      </c>
      <c r="C972" s="27" t="s">
        <v>11888</v>
      </c>
      <c r="D972" s="30">
        <v>102</v>
      </c>
      <c r="E972" s="30"/>
      <c r="F972" s="27" t="s">
        <v>11889</v>
      </c>
      <c r="G972" s="30" t="s">
        <v>5518</v>
      </c>
      <c r="H972" s="30">
        <v>38</v>
      </c>
      <c r="I972" s="30">
        <v>89</v>
      </c>
      <c r="J972" s="30"/>
      <c r="K972" s="56"/>
      <c r="L972" s="30" t="s">
        <v>9654</v>
      </c>
      <c r="M972" s="29"/>
      <c r="N972" s="29"/>
      <c r="O972" s="29"/>
      <c r="P972" s="29"/>
      <c r="Q972" s="29"/>
      <c r="R972" s="30" t="s">
        <v>4803</v>
      </c>
      <c r="S972" s="27" t="s">
        <v>11890</v>
      </c>
      <c r="T972" s="27"/>
      <c r="U972" s="24" t="str">
        <f t="shared" si="40"/>
        <v>YUCHAI YC4102/YCD4T11/4T22T · ĐK102  </v>
      </c>
    </row>
    <row r="973" ht="35" customHeight="1" spans="1:21">
      <c r="A973" s="51"/>
      <c r="B973" s="52" t="s">
        <v>4385</v>
      </c>
      <c r="C973" s="53" t="s">
        <v>11891</v>
      </c>
      <c r="D973" s="52">
        <v>105</v>
      </c>
      <c r="E973" s="52" t="s">
        <v>11892</v>
      </c>
      <c r="F973" s="53" t="s">
        <v>11893</v>
      </c>
      <c r="G973" s="52" t="s">
        <v>6902</v>
      </c>
      <c r="H973" s="52">
        <v>39</v>
      </c>
      <c r="I973" s="52">
        <v>96</v>
      </c>
      <c r="J973" s="52"/>
      <c r="K973" s="54"/>
      <c r="L973" s="52" t="s">
        <v>9654</v>
      </c>
      <c r="M973" s="55"/>
      <c r="N973" s="55"/>
      <c r="O973" s="55"/>
      <c r="P973" s="55"/>
      <c r="Q973" s="55"/>
      <c r="R973" s="52" t="s">
        <v>4803</v>
      </c>
      <c r="S973" s="27" t="s">
        <v>11894</v>
      </c>
      <c r="T973" s="27"/>
      <c r="U973" s="24" t="str">
        <f t="shared" si="40"/>
        <v>YUCHAI YC4105Q/YCD4J11T-88 · ĐK105 0 kiềng </v>
      </c>
    </row>
    <row r="974" ht="35" customHeight="1" spans="1:21">
      <c r="A974" s="51"/>
      <c r="B974" s="30" t="s">
        <v>4385</v>
      </c>
      <c r="C974" s="27" t="s">
        <v>11895</v>
      </c>
      <c r="D974" s="30">
        <v>105</v>
      </c>
      <c r="E974" s="30"/>
      <c r="F974" s="27" t="s">
        <v>11896</v>
      </c>
      <c r="G974" s="30" t="s">
        <v>5535</v>
      </c>
      <c r="H974" s="30">
        <v>43</v>
      </c>
      <c r="I974" s="30">
        <v>102</v>
      </c>
      <c r="J974" s="30"/>
      <c r="K974" s="56"/>
      <c r="L974" s="30" t="s">
        <v>9644</v>
      </c>
      <c r="M974" s="29"/>
      <c r="N974" s="29"/>
      <c r="O974" s="29"/>
      <c r="P974" s="29"/>
      <c r="Q974" s="29"/>
      <c r="R974" s="30" t="s">
        <v>4803</v>
      </c>
      <c r="S974" s="27"/>
      <c r="T974" s="27"/>
      <c r="U974" s="24" t="str">
        <f t="shared" si="40"/>
        <v>YUCHAI YC6J Xy lanh mạ màu · ĐK105  </v>
      </c>
    </row>
    <row r="975" ht="35" customHeight="1" spans="1:21">
      <c r="A975" s="51"/>
      <c r="B975" s="52" t="s">
        <v>4385</v>
      </c>
      <c r="C975" s="53" t="s">
        <v>11897</v>
      </c>
      <c r="D975" s="52">
        <v>105</v>
      </c>
      <c r="E975" s="52" t="s">
        <v>9676</v>
      </c>
      <c r="F975" s="53" t="s">
        <v>11898</v>
      </c>
      <c r="G975" s="52" t="s">
        <v>5535</v>
      </c>
      <c r="H975" s="52">
        <v>43</v>
      </c>
      <c r="I975" s="52">
        <v>102</v>
      </c>
      <c r="J975" s="52"/>
      <c r="K975" s="54"/>
      <c r="L975" s="52" t="s">
        <v>9644</v>
      </c>
      <c r="M975" s="55"/>
      <c r="N975" s="55"/>
      <c r="O975" s="55"/>
      <c r="P975" s="55"/>
      <c r="Q975" s="55"/>
      <c r="R975" s="52" t="s">
        <v>4803</v>
      </c>
      <c r="S975" s="27" t="s">
        <v>11899</v>
      </c>
      <c r="T975" s="27"/>
      <c r="U975" s="24" t="str">
        <f t="shared" si="40"/>
        <v>YUCHAI YC6J/6105ZLQ- J4100 · ĐK105 (A)+(O) </v>
      </c>
    </row>
    <row r="976" ht="35" customHeight="1" spans="1:21">
      <c r="A976" s="51"/>
      <c r="B976" s="30" t="s">
        <v>4385</v>
      </c>
      <c r="C976" s="27" t="s">
        <v>11900</v>
      </c>
      <c r="D976" s="30">
        <v>105</v>
      </c>
      <c r="E976" s="30"/>
      <c r="F976" s="27" t="s">
        <v>11901</v>
      </c>
      <c r="G976" s="30" t="s">
        <v>6902</v>
      </c>
      <c r="H976" s="30">
        <v>42</v>
      </c>
      <c r="I976" s="30">
        <v>98</v>
      </c>
      <c r="J976" s="30"/>
      <c r="K976" s="56"/>
      <c r="L976" s="30" t="s">
        <v>9654</v>
      </c>
      <c r="M976" s="29"/>
      <c r="N976" s="29"/>
      <c r="O976" s="29"/>
      <c r="P976" s="29"/>
      <c r="Q976" s="29"/>
      <c r="R976" s="30" t="s">
        <v>4803</v>
      </c>
      <c r="S976" s="27" t="s">
        <v>11902</v>
      </c>
      <c r="T976" s="27"/>
      <c r="U976" s="24" t="str">
        <f t="shared" si="40"/>
        <v>YUCHAI YCD4D11/4105 · ĐK105  </v>
      </c>
    </row>
    <row r="977" ht="35" customHeight="1" spans="1:21">
      <c r="A977" s="51"/>
      <c r="B977" s="52" t="s">
        <v>4385</v>
      </c>
      <c r="C977" s="53" t="s">
        <v>4425</v>
      </c>
      <c r="D977" s="52">
        <v>108</v>
      </c>
      <c r="E977" s="52"/>
      <c r="F977" s="53" t="s">
        <v>11903</v>
      </c>
      <c r="G977" s="52" t="s">
        <v>6902</v>
      </c>
      <c r="H977" s="52">
        <v>47</v>
      </c>
      <c r="I977" s="52">
        <v>106</v>
      </c>
      <c r="J977" s="52"/>
      <c r="K977" s="54"/>
      <c r="L977" s="52" t="s">
        <v>9654</v>
      </c>
      <c r="M977" s="55"/>
      <c r="N977" s="55"/>
      <c r="O977" s="55"/>
      <c r="P977" s="55"/>
      <c r="Q977" s="55"/>
      <c r="R977" s="52" t="s">
        <v>4803</v>
      </c>
      <c r="S977" s="27" t="s">
        <v>11904</v>
      </c>
      <c r="T977" s="27"/>
      <c r="U977" s="24" t="str">
        <f t="shared" si="40"/>
        <v>YUCHAI YC4D/4108 · ĐK108  </v>
      </c>
    </row>
    <row r="978" ht="35" customHeight="1" spans="1:21">
      <c r="A978" s="51"/>
      <c r="B978" s="30" t="s">
        <v>4385</v>
      </c>
      <c r="C978" s="27" t="s">
        <v>4425</v>
      </c>
      <c r="D978" s="30">
        <v>108</v>
      </c>
      <c r="E978" s="30"/>
      <c r="F978" s="27" t="s">
        <v>11905</v>
      </c>
      <c r="G978" s="30" t="s">
        <v>10205</v>
      </c>
      <c r="H978" s="30">
        <v>46</v>
      </c>
      <c r="I978" s="30">
        <v>103</v>
      </c>
      <c r="J978" s="30"/>
      <c r="K978" s="56"/>
      <c r="L978" s="30" t="s">
        <v>9654</v>
      </c>
      <c r="M978" s="29"/>
      <c r="N978" s="29"/>
      <c r="O978" s="29"/>
      <c r="P978" s="29"/>
      <c r="Q978" s="29"/>
      <c r="R978" s="30" t="s">
        <v>4803</v>
      </c>
      <c r="S978" s="27"/>
      <c r="T978" s="27"/>
      <c r="U978" s="24" t="str">
        <f t="shared" si="40"/>
        <v>YUCHAI YC4D/4108 · ĐK108  </v>
      </c>
    </row>
    <row r="979" ht="35" customHeight="1" spans="1:21">
      <c r="A979" s="51"/>
      <c r="B979" s="52" t="s">
        <v>4385</v>
      </c>
      <c r="C979" s="53" t="s">
        <v>4425</v>
      </c>
      <c r="D979" s="52">
        <v>108</v>
      </c>
      <c r="E979" s="52" t="s">
        <v>11264</v>
      </c>
      <c r="F979" s="53" t="s">
        <v>11906</v>
      </c>
      <c r="G979" s="52" t="s">
        <v>6902</v>
      </c>
      <c r="H979" s="52">
        <v>47</v>
      </c>
      <c r="I979" s="52">
        <v>106</v>
      </c>
      <c r="J979" s="52"/>
      <c r="K979" s="54"/>
      <c r="L979" s="52" t="s">
        <v>9654</v>
      </c>
      <c r="M979" s="55"/>
      <c r="N979" s="55"/>
      <c r="O979" s="55"/>
      <c r="P979" s="55"/>
      <c r="Q979" s="55"/>
      <c r="R979" s="52" t="s">
        <v>4803</v>
      </c>
      <c r="S979" s="27" t="s">
        <v>11907</v>
      </c>
      <c r="T979" s="27"/>
      <c r="U979" s="24" t="str">
        <f t="shared" si="40"/>
        <v>YUCHAI YC4D/4108 · ĐK108 0 Kiềng </v>
      </c>
    </row>
    <row r="980" ht="35" customHeight="1" spans="1:21">
      <c r="A980" s="51"/>
      <c r="B980" s="30" t="s">
        <v>4385</v>
      </c>
      <c r="C980" s="27" t="s">
        <v>11908</v>
      </c>
      <c r="D980" s="30">
        <v>108</v>
      </c>
      <c r="E980" s="30"/>
      <c r="F980" s="27" t="s">
        <v>11909</v>
      </c>
      <c r="G980" s="30" t="s">
        <v>10205</v>
      </c>
      <c r="H980" s="30">
        <v>46</v>
      </c>
      <c r="I980" s="30">
        <v>103</v>
      </c>
      <c r="J980" s="30"/>
      <c r="K980" s="56"/>
      <c r="L980" s="30" t="s">
        <v>9654</v>
      </c>
      <c r="M980" s="29"/>
      <c r="N980" s="29"/>
      <c r="O980" s="29"/>
      <c r="P980" s="29"/>
      <c r="Q980" s="29"/>
      <c r="R980" s="30" t="s">
        <v>4803</v>
      </c>
      <c r="S980" s="27" t="s">
        <v>11910</v>
      </c>
      <c r="T980" s="27"/>
      <c r="U980" s="24" t="str">
        <f t="shared" si="40"/>
        <v>YUCHAI YC4D/4108 ( ắc 40) có hình ảnh · ĐK108  </v>
      </c>
    </row>
    <row r="981" ht="35" customHeight="1" spans="1:21">
      <c r="A981" s="51"/>
      <c r="B981" s="52" t="s">
        <v>4385</v>
      </c>
      <c r="C981" s="53" t="s">
        <v>11911</v>
      </c>
      <c r="D981" s="52">
        <v>108</v>
      </c>
      <c r="E981" s="52" t="s">
        <v>8488</v>
      </c>
      <c r="F981" s="53" t="s">
        <v>11912</v>
      </c>
      <c r="G981" s="52" t="s">
        <v>5535</v>
      </c>
      <c r="H981" s="52">
        <v>46</v>
      </c>
      <c r="I981" s="52">
        <v>103</v>
      </c>
      <c r="J981" s="52"/>
      <c r="K981" s="54"/>
      <c r="L981" s="52" t="s">
        <v>9654</v>
      </c>
      <c r="M981" s="55"/>
      <c r="N981" s="55"/>
      <c r="O981" s="55"/>
      <c r="P981" s="55"/>
      <c r="Q981" s="55"/>
      <c r="R981" s="52" t="s">
        <v>4803</v>
      </c>
      <c r="S981" s="27" t="s">
        <v>11913</v>
      </c>
      <c r="T981" s="27"/>
      <c r="U981" s="24" t="str">
        <f t="shared" si="40"/>
        <v>YUCHAI YC4D140-48/4108 Euro4 · ĐK108 (A) </v>
      </c>
    </row>
    <row r="982" ht="35" customHeight="1" spans="1:21">
      <c r="A982" s="51"/>
      <c r="B982" s="30" t="s">
        <v>4385</v>
      </c>
      <c r="C982" s="27" t="s">
        <v>11914</v>
      </c>
      <c r="D982" s="30">
        <v>108</v>
      </c>
      <c r="E982" s="30"/>
      <c r="F982" s="27" t="s">
        <v>11915</v>
      </c>
      <c r="G982" s="30" t="s">
        <v>6902</v>
      </c>
      <c r="H982" s="30">
        <v>44</v>
      </c>
      <c r="I982" s="30">
        <v>111</v>
      </c>
      <c r="J982" s="30"/>
      <c r="K982" s="56"/>
      <c r="L982" s="30" t="s">
        <v>9644</v>
      </c>
      <c r="M982" s="29"/>
      <c r="N982" s="29"/>
      <c r="O982" s="29"/>
      <c r="P982" s="29"/>
      <c r="Q982" s="29"/>
      <c r="R982" s="30" t="s">
        <v>4803</v>
      </c>
      <c r="S982" s="27"/>
      <c r="T982" s="27"/>
      <c r="U982" s="24" t="str">
        <f t="shared" si="40"/>
        <v>YUCHAI YC6108G /YC6B125-T21 · ĐK108  </v>
      </c>
    </row>
    <row r="983" ht="35" customHeight="1" spans="1:21">
      <c r="A983" s="51"/>
      <c r="B983" s="52" t="s">
        <v>4385</v>
      </c>
      <c r="C983" s="53" t="s">
        <v>11916</v>
      </c>
      <c r="D983" s="52">
        <v>108</v>
      </c>
      <c r="E983" s="52"/>
      <c r="F983" s="53" t="s">
        <v>11917</v>
      </c>
      <c r="G983" s="52" t="s">
        <v>11918</v>
      </c>
      <c r="H983" s="52">
        <v>43</v>
      </c>
      <c r="I983" s="52">
        <v>111</v>
      </c>
      <c r="J983" s="52"/>
      <c r="K983" s="54"/>
      <c r="L983" s="52" t="s">
        <v>9644</v>
      </c>
      <c r="M983" s="55"/>
      <c r="N983" s="55"/>
      <c r="O983" s="55"/>
      <c r="P983" s="55"/>
      <c r="Q983" s="55"/>
      <c r="R983" s="52" t="s">
        <v>4803</v>
      </c>
      <c r="S983" s="27"/>
      <c r="T983" s="27"/>
      <c r="U983" s="24" t="str">
        <f t="shared" si="40"/>
        <v>YUCHAI YC6108ZQ-430 · ĐK108  </v>
      </c>
    </row>
    <row r="984" ht="35" customHeight="1" spans="1:21">
      <c r="A984" s="51"/>
      <c r="B984" s="30" t="s">
        <v>4385</v>
      </c>
      <c r="C984" s="27" t="s">
        <v>11919</v>
      </c>
      <c r="D984" s="30">
        <v>108</v>
      </c>
      <c r="E984" s="30"/>
      <c r="F984" s="27" t="s">
        <v>11885</v>
      </c>
      <c r="G984" s="30" t="s">
        <v>5535</v>
      </c>
      <c r="H984" s="30">
        <v>49.5</v>
      </c>
      <c r="I984" s="30">
        <v>102</v>
      </c>
      <c r="J984" s="30"/>
      <c r="K984" s="56"/>
      <c r="L984" s="30" t="s">
        <v>9644</v>
      </c>
      <c r="M984" s="29"/>
      <c r="N984" s="29"/>
      <c r="O984" s="29"/>
      <c r="P984" s="29"/>
      <c r="Q984" s="29"/>
      <c r="R984" s="30" t="s">
        <v>4803</v>
      </c>
      <c r="S984" s="27" t="s">
        <v>11920</v>
      </c>
      <c r="T984" s="27"/>
      <c r="U984" s="24" t="str">
        <f t="shared" si="40"/>
        <v>YUCHAI YC6A /YC6108ZQB A3100/A3500 · ĐK108  </v>
      </c>
    </row>
    <row r="985" ht="35" customHeight="1" spans="1:21">
      <c r="A985" s="51"/>
      <c r="B985" s="52" t="s">
        <v>4385</v>
      </c>
      <c r="C985" s="53" t="s">
        <v>11921</v>
      </c>
      <c r="D985" s="52">
        <v>108</v>
      </c>
      <c r="E985" s="52" t="s">
        <v>9676</v>
      </c>
      <c r="F985" s="53"/>
      <c r="G985" s="52"/>
      <c r="H985" s="52"/>
      <c r="I985" s="52"/>
      <c r="J985" s="52"/>
      <c r="K985" s="54"/>
      <c r="L985" s="52" t="s">
        <v>9644</v>
      </c>
      <c r="M985" s="55"/>
      <c r="N985" s="55"/>
      <c r="O985" s="55"/>
      <c r="P985" s="55"/>
      <c r="Q985" s="55"/>
      <c r="R985" s="52" t="s">
        <v>4803</v>
      </c>
      <c r="S985" s="27"/>
      <c r="T985" s="27"/>
      <c r="U985" s="24" t="str">
        <f t="shared" si="40"/>
        <v>YUCHAI YC6A/6108ZQB/A4400 · ĐK108 (A)+(O) </v>
      </c>
    </row>
    <row r="986" ht="35" customHeight="1" spans="1:21">
      <c r="A986" s="51"/>
      <c r="B986" s="30" t="s">
        <v>4385</v>
      </c>
      <c r="C986" s="27" t="s">
        <v>11922</v>
      </c>
      <c r="D986" s="30">
        <v>108</v>
      </c>
      <c r="E986" s="30" t="s">
        <v>8488</v>
      </c>
      <c r="F986" s="27" t="s">
        <v>11923</v>
      </c>
      <c r="G986" s="30" t="s">
        <v>6902</v>
      </c>
      <c r="H986" s="30">
        <v>51</v>
      </c>
      <c r="I986" s="30">
        <v>102</v>
      </c>
      <c r="J986" s="30"/>
      <c r="K986" s="56"/>
      <c r="L986" s="30" t="s">
        <v>9644</v>
      </c>
      <c r="M986" s="29"/>
      <c r="N986" s="29"/>
      <c r="O986" s="29"/>
      <c r="P986" s="29"/>
      <c r="Q986" s="29"/>
      <c r="R986" s="30" t="s">
        <v>4803</v>
      </c>
      <c r="S986" s="27"/>
      <c r="T986" s="27"/>
      <c r="U986" s="24" t="str">
        <f t="shared" si="40"/>
        <v>YUCHAI YC6A240 / 6108 · ĐK108 (A) </v>
      </c>
    </row>
    <row r="987" ht="35" customHeight="1" spans="1:21">
      <c r="A987" s="51"/>
      <c r="B987" s="52" t="s">
        <v>4385</v>
      </c>
      <c r="C987" s="53" t="s">
        <v>11924</v>
      </c>
      <c r="D987" s="52">
        <v>110</v>
      </c>
      <c r="E987" s="52" t="s">
        <v>9676</v>
      </c>
      <c r="F987" s="53" t="s">
        <v>11925</v>
      </c>
      <c r="G987" s="52" t="s">
        <v>5535</v>
      </c>
      <c r="H987" s="52">
        <v>45</v>
      </c>
      <c r="I987" s="52">
        <v>103</v>
      </c>
      <c r="J987" s="52"/>
      <c r="K987" s="54"/>
      <c r="L987" s="52" t="s">
        <v>9654</v>
      </c>
      <c r="M987" s="55"/>
      <c r="N987" s="55"/>
      <c r="O987" s="55"/>
      <c r="P987" s="55"/>
      <c r="Q987" s="55"/>
      <c r="R987" s="52" t="s">
        <v>4803</v>
      </c>
      <c r="S987" s="27" t="s">
        <v>11926</v>
      </c>
      <c r="T987" s="27"/>
      <c r="U987" s="24" t="str">
        <f t="shared" si="40"/>
        <v>YUCHAI YC4E/4110ZLQ YC4E140-33 · ĐK110 (A)+(O) </v>
      </c>
    </row>
    <row r="988" ht="35" customHeight="1" spans="1:21">
      <c r="A988" s="51"/>
      <c r="B988" s="30" t="s">
        <v>4385</v>
      </c>
      <c r="C988" s="27" t="s">
        <v>11927</v>
      </c>
      <c r="D988" s="30">
        <v>110</v>
      </c>
      <c r="E988" s="30"/>
      <c r="F988" s="27"/>
      <c r="G988" s="30"/>
      <c r="H988" s="30"/>
      <c r="I988" s="30"/>
      <c r="J988" s="30"/>
      <c r="K988" s="56"/>
      <c r="L988" s="30" t="s">
        <v>9654</v>
      </c>
      <c r="M988" s="29"/>
      <c r="N988" s="29"/>
      <c r="O988" s="29"/>
      <c r="P988" s="29"/>
      <c r="Q988" s="29"/>
      <c r="R988" s="30" t="s">
        <v>4803</v>
      </c>
      <c r="S988" s="27" t="s">
        <v>11928</v>
      </c>
      <c r="T988" s="27"/>
      <c r="U988" s="24" t="str">
        <f t="shared" si="40"/>
        <v>YUCHAI YC4E140-48/4110 Euro4 · ĐK110  </v>
      </c>
    </row>
    <row r="989" ht="35" customHeight="1" spans="1:21">
      <c r="A989" s="51"/>
      <c r="B989" s="52" t="s">
        <v>4385</v>
      </c>
      <c r="C989" s="53" t="s">
        <v>11929</v>
      </c>
      <c r="D989" s="52">
        <v>112</v>
      </c>
      <c r="E989" s="52" t="s">
        <v>8488</v>
      </c>
      <c r="F989" s="53" t="s">
        <v>11930</v>
      </c>
      <c r="G989" s="52" t="s">
        <v>5535</v>
      </c>
      <c r="H989" s="52">
        <v>51</v>
      </c>
      <c r="I989" s="52">
        <v>112</v>
      </c>
      <c r="J989" s="52"/>
      <c r="K989" s="54"/>
      <c r="L989" s="52" t="s">
        <v>9654</v>
      </c>
      <c r="M989" s="55"/>
      <c r="N989" s="55"/>
      <c r="O989" s="55"/>
      <c r="P989" s="55"/>
      <c r="Q989" s="55"/>
      <c r="R989" s="52" t="s">
        <v>4803</v>
      </c>
      <c r="S989" s="27" t="s">
        <v>11931</v>
      </c>
      <c r="T989" s="27"/>
      <c r="U989" s="24" t="str">
        <f t="shared" si="40"/>
        <v>YUCHAI YC4EG200-50/4112 · ĐK112 (A) </v>
      </c>
    </row>
    <row r="990" ht="35" customHeight="1" spans="1:21">
      <c r="A990" s="51"/>
      <c r="B990" s="30" t="s">
        <v>4385</v>
      </c>
      <c r="C990" s="27" t="s">
        <v>11932</v>
      </c>
      <c r="D990" s="30">
        <v>112</v>
      </c>
      <c r="E990" s="30"/>
      <c r="F990" s="27"/>
      <c r="G990" s="30"/>
      <c r="H990" s="30"/>
      <c r="I990" s="30"/>
      <c r="J990" s="30"/>
      <c r="K990" s="56"/>
      <c r="L990" s="30" t="s">
        <v>9654</v>
      </c>
      <c r="M990" s="29"/>
      <c r="N990" s="29"/>
      <c r="O990" s="29"/>
      <c r="P990" s="29"/>
      <c r="Q990" s="29"/>
      <c r="R990" s="30" t="s">
        <v>4803</v>
      </c>
      <c r="S990" s="27" t="s">
        <v>11933</v>
      </c>
      <c r="T990" s="27"/>
      <c r="U990" s="24" t="str">
        <f t="shared" si="40"/>
        <v>YUCHAI YC4G/4112 · ĐK112  </v>
      </c>
    </row>
    <row r="991" ht="35" customHeight="1" spans="1:21">
      <c r="A991" s="51"/>
      <c r="B991" s="52" t="s">
        <v>4385</v>
      </c>
      <c r="C991" s="53" t="s">
        <v>11934</v>
      </c>
      <c r="D991" s="52">
        <v>112</v>
      </c>
      <c r="E991" s="52" t="s">
        <v>9676</v>
      </c>
      <c r="F991" s="53" t="s">
        <v>11935</v>
      </c>
      <c r="G991" s="52"/>
      <c r="H991" s="52">
        <v>53</v>
      </c>
      <c r="I991" s="52">
        <v>114</v>
      </c>
      <c r="J991" s="52"/>
      <c r="K991" s="54"/>
      <c r="L991" s="52" t="s">
        <v>9644</v>
      </c>
      <c r="M991" s="55"/>
      <c r="N991" s="55"/>
      <c r="O991" s="55"/>
      <c r="P991" s="55"/>
      <c r="Q991" s="55"/>
      <c r="R991" s="52" t="s">
        <v>4803</v>
      </c>
      <c r="S991" s="27"/>
      <c r="T991" s="27"/>
      <c r="U991" s="24" t="str">
        <f t="shared" si="40"/>
        <v>YUCHAI YC6G/6111 · ĐK112 (A)+(O) </v>
      </c>
    </row>
    <row r="992" ht="35" customHeight="1" spans="1:21">
      <c r="A992" s="51"/>
      <c r="B992" s="30" t="s">
        <v>4385</v>
      </c>
      <c r="C992" s="27" t="s">
        <v>11936</v>
      </c>
      <c r="D992" s="30">
        <v>113</v>
      </c>
      <c r="E992" s="30" t="s">
        <v>8488</v>
      </c>
      <c r="F992" s="27" t="s">
        <v>11937</v>
      </c>
      <c r="G992" s="30" t="s">
        <v>5205</v>
      </c>
      <c r="H992" s="30">
        <v>47</v>
      </c>
      <c r="I992" s="30">
        <v>106</v>
      </c>
      <c r="J992" s="30"/>
      <c r="K992" s="56"/>
      <c r="L992" s="30" t="s">
        <v>9644</v>
      </c>
      <c r="M992" s="29"/>
      <c r="N992" s="29"/>
      <c r="O992" s="29"/>
      <c r="P992" s="29"/>
      <c r="Q992" s="29"/>
      <c r="R992" s="30" t="s">
        <v>4803</v>
      </c>
      <c r="S992" s="27"/>
      <c r="T992" s="27"/>
      <c r="U992" s="24" t="str">
        <f t="shared" si="40"/>
        <v>YUCHAI YC6 /L3000 /6113 · ĐK113 (A) </v>
      </c>
    </row>
    <row r="993" ht="35" customHeight="1" spans="1:21">
      <c r="A993" s="51"/>
      <c r="B993" s="52" t="s">
        <v>4385</v>
      </c>
      <c r="C993" s="53" t="s">
        <v>11938</v>
      </c>
      <c r="D993" s="52">
        <v>113</v>
      </c>
      <c r="E993" s="52" t="s">
        <v>8488</v>
      </c>
      <c r="F993" s="53"/>
      <c r="G993" s="52"/>
      <c r="H993" s="52"/>
      <c r="I993" s="52"/>
      <c r="J993" s="52"/>
      <c r="K993" s="54"/>
      <c r="L993" s="52" t="s">
        <v>9644</v>
      </c>
      <c r="M993" s="55"/>
      <c r="N993" s="55"/>
      <c r="O993" s="55"/>
      <c r="P993" s="55"/>
      <c r="Q993" s="55"/>
      <c r="R993" s="52" t="s">
        <v>4803</v>
      </c>
      <c r="S993" s="27" t="s">
        <v>11939</v>
      </c>
      <c r="T993" s="27"/>
      <c r="U993" s="24" t="str">
        <f t="shared" si="40"/>
        <v>YUCHAI YC6L/YC6113/L4700 /YC6L330-50 xy lanh lợi 129 · ĐK113 (A) </v>
      </c>
    </row>
    <row r="994" ht="35" customHeight="1" spans="1:21">
      <c r="A994" s="51"/>
      <c r="B994" s="30" t="s">
        <v>4385</v>
      </c>
      <c r="C994" s="27" t="s">
        <v>11940</v>
      </c>
      <c r="D994" s="30">
        <v>123</v>
      </c>
      <c r="E994" s="30"/>
      <c r="F994" s="27" t="s">
        <v>11941</v>
      </c>
      <c r="G994" s="30" t="s">
        <v>6303</v>
      </c>
      <c r="H994" s="30">
        <v>50</v>
      </c>
      <c r="I994" s="30">
        <v>117</v>
      </c>
      <c r="J994" s="30"/>
      <c r="K994" s="56"/>
      <c r="L994" s="30" t="s">
        <v>9644</v>
      </c>
      <c r="M994" s="29"/>
      <c r="N994" s="29"/>
      <c r="O994" s="29"/>
      <c r="P994" s="29"/>
      <c r="Q994" s="29"/>
      <c r="R994" s="30" t="s">
        <v>4803</v>
      </c>
      <c r="S994" s="27"/>
      <c r="T994" s="27"/>
      <c r="U994" s="24" t="str">
        <f t="shared" si="40"/>
        <v>YUCHAI YC6M340 · ĐK123  </v>
      </c>
    </row>
    <row r="995" ht="35" customHeight="1" spans="1:21">
      <c r="A995" s="51"/>
      <c r="B995" s="52" t="s">
        <v>4385</v>
      </c>
      <c r="C995" s="53" t="s">
        <v>11942</v>
      </c>
      <c r="D995" s="52">
        <v>123</v>
      </c>
      <c r="E995" s="52"/>
      <c r="F995" s="53" t="s">
        <v>11943</v>
      </c>
      <c r="G995" s="52" t="s">
        <v>6303</v>
      </c>
      <c r="H995" s="52">
        <v>50</v>
      </c>
      <c r="I995" s="52">
        <v>117</v>
      </c>
      <c r="J995" s="52"/>
      <c r="K995" s="54"/>
      <c r="L995" s="52" t="s">
        <v>9644</v>
      </c>
      <c r="M995" s="55"/>
      <c r="N995" s="55"/>
      <c r="O995" s="55"/>
      <c r="P995" s="55"/>
      <c r="Q995" s="55"/>
      <c r="R995" s="52" t="s">
        <v>4803</v>
      </c>
      <c r="S995" s="27" t="s">
        <v>11944</v>
      </c>
      <c r="T995" s="27"/>
      <c r="U995" s="24" t="str">
        <f t="shared" si="40"/>
        <v>YUCHAI YC6MK /6123 KA100 · ĐK123  </v>
      </c>
    </row>
    <row r="996" ht="35" customHeight="1" spans="1:21">
      <c r="A996" s="51"/>
      <c r="B996" s="30" t="s">
        <v>4385</v>
      </c>
      <c r="C996" s="27" t="s">
        <v>11945</v>
      </c>
      <c r="D996" s="30">
        <v>129</v>
      </c>
      <c r="E996" s="30"/>
      <c r="F996" s="27"/>
      <c r="G996" s="30"/>
      <c r="H996" s="30"/>
      <c r="I996" s="30"/>
      <c r="J996" s="30"/>
      <c r="K996" s="56"/>
      <c r="L996" s="30" t="s">
        <v>9644</v>
      </c>
      <c r="M996" s="29"/>
      <c r="N996" s="29"/>
      <c r="O996" s="29"/>
      <c r="P996" s="29"/>
      <c r="Q996" s="29"/>
      <c r="R996" s="30" t="s">
        <v>4803</v>
      </c>
      <c r="S996" s="27"/>
      <c r="T996" s="27"/>
      <c r="U996" s="24" t="str">
        <f t="shared" si="40"/>
        <v>YUCHAI YC6K/6129 · ĐK129  </v>
      </c>
    </row>
    <row r="997" ht="35" customHeight="1" spans="1:21">
      <c r="A997" s="51"/>
      <c r="B997" s="52" t="s">
        <v>4385</v>
      </c>
      <c r="C997" s="53" t="s">
        <v>11946</v>
      </c>
      <c r="D997" s="52"/>
      <c r="E997" s="52"/>
      <c r="F997" s="53" t="s">
        <v>11947</v>
      </c>
      <c r="G997" s="52" t="s">
        <v>6902</v>
      </c>
      <c r="H997" s="52">
        <v>44</v>
      </c>
      <c r="I997" s="52">
        <v>101</v>
      </c>
      <c r="J997" s="52"/>
      <c r="K997" s="54"/>
      <c r="L997" s="52" t="s">
        <v>24</v>
      </c>
      <c r="M997" s="55"/>
      <c r="N997" s="55"/>
      <c r="O997" s="55"/>
      <c r="P997" s="55"/>
      <c r="Q997" s="55"/>
      <c r="R997" s="52" t="s">
        <v>4803</v>
      </c>
      <c r="S997" s="27" t="s">
        <v>11948</v>
      </c>
      <c r="T997" s="27"/>
      <c r="U997" s="24" t="str">
        <f t="shared" si="40"/>
        <v>YUCHAI YC2108Q · ĐK  </v>
      </c>
    </row>
    <row r="998" ht="35" customHeight="1" spans="1:21">
      <c r="A998" s="51"/>
      <c r="B998" s="30" t="s">
        <v>4385</v>
      </c>
      <c r="C998" s="27" t="s">
        <v>11949</v>
      </c>
      <c r="D998" s="30"/>
      <c r="E998" s="30"/>
      <c r="F998" s="27"/>
      <c r="G998" s="30"/>
      <c r="H998" s="30"/>
      <c r="I998" s="30"/>
      <c r="J998" s="30"/>
      <c r="K998" s="56"/>
      <c r="L998" s="30" t="s">
        <v>9654</v>
      </c>
      <c r="M998" s="29"/>
      <c r="N998" s="29"/>
      <c r="O998" s="29"/>
      <c r="P998" s="29"/>
      <c r="Q998" s="29"/>
      <c r="R998" s="30" t="s">
        <v>4803</v>
      </c>
      <c r="S998" s="27" t="s">
        <v>11950</v>
      </c>
      <c r="T998" s="27"/>
      <c r="U998" s="24" t="str">
        <f t="shared" si="40"/>
        <v>YUCHAI YC4FA115-33/496 · ĐK  </v>
      </c>
    </row>
    <row r="999" ht="35" customHeight="1" spans="1:21">
      <c r="A999" s="51"/>
      <c r="B999" s="52" t="s">
        <v>4385</v>
      </c>
      <c r="C999" s="53" t="s">
        <v>11951</v>
      </c>
      <c r="D999" s="52"/>
      <c r="E999" s="52"/>
      <c r="F999" s="53" t="s">
        <v>11952</v>
      </c>
      <c r="G999" s="52" t="s">
        <v>5205</v>
      </c>
      <c r="H999" s="52">
        <v>53</v>
      </c>
      <c r="I999" s="52">
        <v>113</v>
      </c>
      <c r="J999" s="52"/>
      <c r="K999" s="54"/>
      <c r="L999" s="52" t="s">
        <v>9644</v>
      </c>
      <c r="M999" s="55"/>
      <c r="N999" s="55"/>
      <c r="O999" s="55"/>
      <c r="P999" s="55"/>
      <c r="Q999" s="55"/>
      <c r="R999" s="52" t="s">
        <v>4803</v>
      </c>
      <c r="S999" s="27"/>
      <c r="T999" s="27"/>
      <c r="U999" s="24" t="str">
        <f t="shared" si="40"/>
        <v>YUCHAI YC6G4700 · ĐK  </v>
      </c>
    </row>
    <row r="1000" ht="35" customHeight="1" spans="1:21">
      <c r="A1000" s="51"/>
      <c r="B1000" s="30" t="s">
        <v>4385</v>
      </c>
      <c r="C1000" s="27" t="s">
        <v>11953</v>
      </c>
      <c r="D1000" s="30"/>
      <c r="E1000" s="30"/>
      <c r="F1000" s="27"/>
      <c r="G1000" s="30"/>
      <c r="H1000" s="30"/>
      <c r="I1000" s="30"/>
      <c r="J1000" s="30"/>
      <c r="K1000" s="56"/>
      <c r="L1000" s="30" t="s">
        <v>9644</v>
      </c>
      <c r="M1000" s="29"/>
      <c r="N1000" s="29"/>
      <c r="O1000" s="29"/>
      <c r="P1000" s="29"/>
      <c r="Q1000" s="29"/>
      <c r="R1000" s="30" t="s">
        <v>4803</v>
      </c>
      <c r="S1000" s="27"/>
      <c r="T1000" s="27"/>
      <c r="U1000" s="24" t="str">
        <f t="shared" si="40"/>
        <v>YUCHAI YC6M220Z-T11 · ĐK  </v>
      </c>
    </row>
    <row r="1001" ht="35" customHeight="1" spans="1:21">
      <c r="A1001" s="51"/>
      <c r="B1001" s="52" t="s">
        <v>4385</v>
      </c>
      <c r="C1001" s="53" t="s">
        <v>11954</v>
      </c>
      <c r="D1001" s="52"/>
      <c r="E1001" s="52"/>
      <c r="F1001" s="53" t="s">
        <v>11955</v>
      </c>
      <c r="G1001" s="52"/>
      <c r="H1001" s="52">
        <v>50</v>
      </c>
      <c r="I1001" s="52">
        <v>117</v>
      </c>
      <c r="J1001" s="52"/>
      <c r="K1001" s="54"/>
      <c r="L1001" s="52" t="s">
        <v>9644</v>
      </c>
      <c r="M1001" s="55"/>
      <c r="N1001" s="55"/>
      <c r="O1001" s="55"/>
      <c r="P1001" s="55"/>
      <c r="Q1001" s="55"/>
      <c r="R1001" s="52" t="s">
        <v>4803</v>
      </c>
      <c r="S1001" s="27"/>
      <c r="T1001" s="27"/>
      <c r="U1001" s="24" t="str">
        <f t="shared" si="40"/>
        <v>YUCHAI YC6M220Z-T20 · ĐK  </v>
      </c>
    </row>
    <row r="1002" ht="35" customHeight="1" spans="1:21">
      <c r="A1002" s="51"/>
      <c r="B1002" s="30" t="s">
        <v>4385</v>
      </c>
      <c r="C1002" s="27" t="s">
        <v>11956</v>
      </c>
      <c r="D1002" s="30"/>
      <c r="E1002" s="30"/>
      <c r="F1002" s="27"/>
      <c r="G1002" s="30"/>
      <c r="H1002" s="30"/>
      <c r="I1002" s="30"/>
      <c r="J1002" s="30"/>
      <c r="K1002" s="56"/>
      <c r="L1002" s="30" t="s">
        <v>9654</v>
      </c>
      <c r="M1002" s="29"/>
      <c r="N1002" s="29"/>
      <c r="O1002" s="29"/>
      <c r="P1002" s="29"/>
      <c r="Q1002" s="29"/>
      <c r="R1002" s="30" t="s">
        <v>4803</v>
      </c>
      <c r="S1002" s="27"/>
      <c r="T1002" s="27"/>
      <c r="U1002" s="24" t="str">
        <f t="shared" si="40"/>
        <v>YUCHAI YCD4M22T-105 xúc lật · ĐK  </v>
      </c>
    </row>
    <row r="1003" ht="35" customHeight="1" spans="1:21">
      <c r="A1003" s="48"/>
      <c r="B1003" s="28" t="s">
        <v>11957</v>
      </c>
      <c r="C1003" s="48"/>
      <c r="D1003" s="48"/>
      <c r="E1003" s="48"/>
      <c r="F1003" s="48"/>
      <c r="G1003" s="48"/>
      <c r="H1003" s="48"/>
      <c r="I1003" s="48"/>
      <c r="J1003" s="48"/>
      <c r="K1003" s="49"/>
      <c r="L1003" s="48"/>
      <c r="M1003" s="48"/>
      <c r="N1003" s="48"/>
      <c r="O1003" s="48"/>
      <c r="P1003" s="48"/>
      <c r="Q1003" s="48"/>
      <c r="R1003" s="48"/>
      <c r="S1003" s="50"/>
      <c r="T1003" s="27"/>
      <c r="U1003" s="24" t="str">
        <f t="shared" si="40"/>
        <v/>
      </c>
    </row>
    <row r="1004" ht="35" customHeight="1" spans="1:21">
      <c r="A1004" s="51"/>
      <c r="B1004" s="30" t="s">
        <v>11958</v>
      </c>
      <c r="C1004" s="27" t="s">
        <v>11959</v>
      </c>
      <c r="D1004" s="30">
        <v>85</v>
      </c>
      <c r="E1004" s="30"/>
      <c r="F1004" s="27" t="s">
        <v>11692</v>
      </c>
      <c r="G1004" s="30" t="s">
        <v>11960</v>
      </c>
      <c r="H1004" s="30">
        <v>31</v>
      </c>
      <c r="I1004" s="30">
        <v>81</v>
      </c>
      <c r="J1004" s="30"/>
      <c r="K1004" s="56"/>
      <c r="L1004" s="30" t="s">
        <v>24</v>
      </c>
      <c r="M1004" s="29"/>
      <c r="N1004" s="29"/>
      <c r="O1004" s="29"/>
      <c r="P1004" s="29"/>
      <c r="Q1004" s="29"/>
      <c r="R1004" s="30" t="s">
        <v>4803</v>
      </c>
      <c r="S1004" s="27"/>
      <c r="T1004" s="27"/>
      <c r="U1004" s="24" t="str">
        <f t="shared" si="40"/>
        <v>YANGCHAI YZ485QB · ĐK85  </v>
      </c>
    </row>
    <row r="1005" ht="35" customHeight="1" spans="1:21">
      <c r="A1005" s="51"/>
      <c r="B1005" s="52" t="s">
        <v>11958</v>
      </c>
      <c r="C1005" s="53" t="s">
        <v>11961</v>
      </c>
      <c r="D1005" s="52">
        <v>85</v>
      </c>
      <c r="E1005" s="52"/>
      <c r="F1005" s="53" t="s">
        <v>11962</v>
      </c>
      <c r="G1005" s="52" t="s">
        <v>11963</v>
      </c>
      <c r="H1005" s="52">
        <v>30</v>
      </c>
      <c r="I1005" s="52">
        <v>81</v>
      </c>
      <c r="J1005" s="52"/>
      <c r="K1005" s="54"/>
      <c r="L1005" s="52" t="s">
        <v>24</v>
      </c>
      <c r="M1005" s="55"/>
      <c r="N1005" s="55"/>
      <c r="O1005" s="55"/>
      <c r="P1005" s="55"/>
      <c r="Q1005" s="55"/>
      <c r="R1005" s="52" t="s">
        <v>4803</v>
      </c>
      <c r="S1005" s="27"/>
      <c r="T1005" s="27"/>
      <c r="U1005" s="24" t="str">
        <f t="shared" si="40"/>
        <v>YANGCHAI YZ485ZLQ · ĐK85  </v>
      </c>
    </row>
    <row r="1006" ht="35" customHeight="1" spans="1:21">
      <c r="A1006" s="51"/>
      <c r="B1006" s="30" t="s">
        <v>11958</v>
      </c>
      <c r="C1006" s="27" t="s">
        <v>11961</v>
      </c>
      <c r="D1006" s="30">
        <v>85</v>
      </c>
      <c r="E1006" s="30"/>
      <c r="F1006" s="27" t="s">
        <v>11962</v>
      </c>
      <c r="G1006" s="30" t="s">
        <v>11785</v>
      </c>
      <c r="H1006" s="30">
        <v>31</v>
      </c>
      <c r="I1006" s="30">
        <v>81</v>
      </c>
      <c r="J1006" s="30"/>
      <c r="K1006" s="56"/>
      <c r="L1006" s="30" t="s">
        <v>24</v>
      </c>
      <c r="M1006" s="29"/>
      <c r="N1006" s="29"/>
      <c r="O1006" s="29"/>
      <c r="P1006" s="29"/>
      <c r="Q1006" s="29"/>
      <c r="R1006" s="30" t="s">
        <v>4803</v>
      </c>
      <c r="S1006" s="27"/>
      <c r="T1006" s="27"/>
      <c r="U1006" s="24" t="str">
        <f t="shared" ref="U1006:U1069" si="41">IF($C1006="","",B1006&amp;" "&amp;C1006&amp;" · ĐK"&amp;D1006&amp;IF(E1006=""," "," "&amp;E1006)&amp;IF(K1006=""," "," - "&amp;K1006))</f>
        <v>YANGCHAI YZ485ZLQ · ĐK85  </v>
      </c>
    </row>
    <row r="1007" ht="35" customHeight="1" spans="1:21">
      <c r="A1007" s="51"/>
      <c r="B1007" s="52" t="s">
        <v>11958</v>
      </c>
      <c r="C1007" s="53" t="s">
        <v>11964</v>
      </c>
      <c r="D1007" s="52">
        <v>102</v>
      </c>
      <c r="E1007" s="52"/>
      <c r="F1007" s="53" t="s">
        <v>11917</v>
      </c>
      <c r="G1007" s="52" t="s">
        <v>4989</v>
      </c>
      <c r="H1007" s="52">
        <v>41</v>
      </c>
      <c r="I1007" s="52">
        <v>98</v>
      </c>
      <c r="J1007" s="52"/>
      <c r="K1007" s="54"/>
      <c r="L1007" s="52" t="s">
        <v>24</v>
      </c>
      <c r="M1007" s="55"/>
      <c r="N1007" s="55"/>
      <c r="O1007" s="55"/>
      <c r="P1007" s="55"/>
      <c r="Q1007" s="55"/>
      <c r="R1007" s="52" t="s">
        <v>4803</v>
      </c>
      <c r="S1007" s="27" t="s">
        <v>11965</v>
      </c>
      <c r="T1007" s="27"/>
      <c r="U1007" s="24" t="str">
        <f t="shared" si="41"/>
        <v>YANGCHAI YZ4102QB khô · ĐK102  </v>
      </c>
    </row>
    <row r="1008" ht="35" customHeight="1" spans="1:21">
      <c r="A1008" s="51"/>
      <c r="B1008" s="30" t="s">
        <v>11958</v>
      </c>
      <c r="C1008" s="27" t="s">
        <v>11966</v>
      </c>
      <c r="D1008" s="30">
        <v>102</v>
      </c>
      <c r="E1008" s="30"/>
      <c r="F1008" s="27" t="s">
        <v>11917</v>
      </c>
      <c r="G1008" s="30" t="s">
        <v>4989</v>
      </c>
      <c r="H1008" s="30">
        <v>44</v>
      </c>
      <c r="I1008" s="30">
        <v>108</v>
      </c>
      <c r="J1008" s="30"/>
      <c r="K1008" s="56"/>
      <c r="L1008" s="30" t="s">
        <v>24</v>
      </c>
      <c r="M1008" s="29"/>
      <c r="N1008" s="29"/>
      <c r="O1008" s="29"/>
      <c r="P1008" s="29"/>
      <c r="Q1008" s="29"/>
      <c r="R1008" s="30" t="s">
        <v>4803</v>
      </c>
      <c r="S1008" s="27"/>
      <c r="T1008" s="27"/>
      <c r="U1008" s="24" t="str">
        <f t="shared" si="41"/>
        <v>YANGCHAI YZ4102QF · ĐK102  </v>
      </c>
    </row>
    <row r="1009" ht="35" customHeight="1" spans="1:21">
      <c r="A1009" s="51"/>
      <c r="B1009" s="52" t="s">
        <v>11958</v>
      </c>
      <c r="C1009" s="53" t="s">
        <v>11967</v>
      </c>
      <c r="D1009" s="52">
        <v>102</v>
      </c>
      <c r="E1009" s="52"/>
      <c r="F1009" s="53" t="s">
        <v>11968</v>
      </c>
      <c r="G1009" s="52" t="s">
        <v>11969</v>
      </c>
      <c r="H1009" s="52">
        <v>40</v>
      </c>
      <c r="I1009" s="52">
        <v>96.5</v>
      </c>
      <c r="J1009" s="52"/>
      <c r="K1009" s="54"/>
      <c r="L1009" s="52" t="s">
        <v>9654</v>
      </c>
      <c r="M1009" s="55"/>
      <c r="N1009" s="55"/>
      <c r="O1009" s="55"/>
      <c r="P1009" s="55"/>
      <c r="Q1009" s="55"/>
      <c r="R1009" s="52" t="s">
        <v>4803</v>
      </c>
      <c r="S1009" s="27"/>
      <c r="T1009" s="27"/>
      <c r="U1009" s="24" t="str">
        <f t="shared" si="41"/>
        <v>YANGCHAI YZ4102ZLQ- 4D37TC · ĐK102  </v>
      </c>
    </row>
    <row r="1010" ht="35" customHeight="1" spans="1:21">
      <c r="A1010" s="51"/>
      <c r="B1010" s="30" t="s">
        <v>11958</v>
      </c>
      <c r="C1010" s="27" t="s">
        <v>11970</v>
      </c>
      <c r="D1010" s="30">
        <v>102</v>
      </c>
      <c r="E1010" s="30"/>
      <c r="F1010" s="27" t="s">
        <v>11971</v>
      </c>
      <c r="G1010" s="30" t="s">
        <v>11969</v>
      </c>
      <c r="H1010" s="30">
        <v>40</v>
      </c>
      <c r="I1010" s="30">
        <v>96.5</v>
      </c>
      <c r="J1010" s="30"/>
      <c r="K1010" s="56"/>
      <c r="L1010" s="30" t="s">
        <v>9654</v>
      </c>
      <c r="M1010" s="29"/>
      <c r="N1010" s="29"/>
      <c r="O1010" s="29"/>
      <c r="P1010" s="29"/>
      <c r="Q1010" s="29"/>
      <c r="R1010" s="30" t="s">
        <v>4803</v>
      </c>
      <c r="S1010" s="27"/>
      <c r="T1010" s="27"/>
      <c r="U1010" s="24" t="str">
        <f t="shared" si="41"/>
        <v>YANGCHAI YZ4102ZLQ- 4D37TC khô · ĐK102  </v>
      </c>
    </row>
    <row r="1011" ht="35" customHeight="1" spans="1:21">
      <c r="A1011" s="51"/>
      <c r="B1011" s="52" t="s">
        <v>11958</v>
      </c>
      <c r="C1011" s="53" t="s">
        <v>11972</v>
      </c>
      <c r="D1011" s="52">
        <v>105</v>
      </c>
      <c r="E1011" s="52"/>
      <c r="F1011" s="53" t="s">
        <v>11711</v>
      </c>
      <c r="G1011" s="52" t="s">
        <v>4989</v>
      </c>
      <c r="H1011" s="52">
        <v>41</v>
      </c>
      <c r="I1011" s="52">
        <v>105</v>
      </c>
      <c r="J1011" s="52"/>
      <c r="K1011" s="54"/>
      <c r="L1011" s="52" t="s">
        <v>24</v>
      </c>
      <c r="M1011" s="55"/>
      <c r="N1011" s="55"/>
      <c r="O1011" s="55"/>
      <c r="P1011" s="55"/>
      <c r="Q1011" s="55"/>
      <c r="R1011" s="52" t="s">
        <v>4803</v>
      </c>
      <c r="S1011" s="27"/>
      <c r="T1011" s="27"/>
      <c r="U1011" s="24" t="str">
        <f t="shared" si="41"/>
        <v>YANGCHAI YZ4105G khô · ĐK105  </v>
      </c>
    </row>
    <row r="1012" ht="35" customHeight="1" spans="1:21">
      <c r="A1012" s="51"/>
      <c r="B1012" s="30" t="s">
        <v>11958</v>
      </c>
      <c r="C1012" s="27" t="s">
        <v>11973</v>
      </c>
      <c r="D1012" s="30">
        <v>105</v>
      </c>
      <c r="E1012" s="30"/>
      <c r="F1012" s="27" t="s">
        <v>11974</v>
      </c>
      <c r="G1012" s="30" t="s">
        <v>10682</v>
      </c>
      <c r="H1012" s="30">
        <v>45</v>
      </c>
      <c r="I1012" s="30">
        <v>109</v>
      </c>
      <c r="J1012" s="30"/>
      <c r="K1012" s="56"/>
      <c r="L1012" s="30" t="s">
        <v>24</v>
      </c>
      <c r="M1012" s="29"/>
      <c r="N1012" s="29"/>
      <c r="O1012" s="29"/>
      <c r="P1012" s="29"/>
      <c r="Q1012" s="29"/>
      <c r="R1012" s="30" t="s">
        <v>4803</v>
      </c>
      <c r="S1012" s="27"/>
      <c r="T1012" s="27"/>
      <c r="U1012" s="24" t="str">
        <f t="shared" si="41"/>
        <v>YANGCHAI YZ4105QF khô · ĐK105  </v>
      </c>
    </row>
    <row r="1013" ht="35" customHeight="1" spans="1:21">
      <c r="A1013" s="51"/>
      <c r="B1013" s="52" t="s">
        <v>11958</v>
      </c>
      <c r="C1013" s="53" t="s">
        <v>11975</v>
      </c>
      <c r="D1013" s="52">
        <v>105</v>
      </c>
      <c r="E1013" s="52"/>
      <c r="F1013" s="53" t="s">
        <v>11976</v>
      </c>
      <c r="G1013" s="52" t="s">
        <v>11977</v>
      </c>
      <c r="H1013" s="52">
        <v>43</v>
      </c>
      <c r="I1013" s="52">
        <v>99</v>
      </c>
      <c r="J1013" s="52"/>
      <c r="K1013" s="54"/>
      <c r="L1013" s="52" t="s">
        <v>24</v>
      </c>
      <c r="M1013" s="55"/>
      <c r="N1013" s="55"/>
      <c r="O1013" s="55"/>
      <c r="P1013" s="55"/>
      <c r="Q1013" s="55"/>
      <c r="R1013" s="52" t="s">
        <v>4803</v>
      </c>
      <c r="S1013" s="27"/>
      <c r="T1013" s="27"/>
      <c r="U1013" s="24" t="str">
        <f t="shared" si="41"/>
        <v>YANGCHAI YZ4105ZLQ (Foton) khô · ĐK105  </v>
      </c>
    </row>
    <row r="1014" ht="35" customHeight="1" spans="1:21">
      <c r="A1014" s="51"/>
      <c r="B1014" s="30" t="s">
        <v>11958</v>
      </c>
      <c r="C1014" s="27" t="s">
        <v>11978</v>
      </c>
      <c r="D1014" s="30">
        <v>105</v>
      </c>
      <c r="E1014" s="30"/>
      <c r="F1014" s="27" t="s">
        <v>11917</v>
      </c>
      <c r="G1014" s="30" t="s">
        <v>6902</v>
      </c>
      <c r="H1014" s="30">
        <v>43</v>
      </c>
      <c r="I1014" s="30">
        <v>99</v>
      </c>
      <c r="J1014" s="30"/>
      <c r="K1014" s="56"/>
      <c r="L1014" s="30" t="s">
        <v>24</v>
      </c>
      <c r="M1014" s="29"/>
      <c r="N1014" s="29"/>
      <c r="O1014" s="29"/>
      <c r="P1014" s="29"/>
      <c r="Q1014" s="29"/>
      <c r="R1014" s="30" t="s">
        <v>4803</v>
      </c>
      <c r="S1014" s="27"/>
      <c r="T1014" s="27"/>
      <c r="U1014" s="24" t="str">
        <f t="shared" si="41"/>
        <v>YANGCHAI YZ4105ZLQ (WEICHAI · ĐK105  </v>
      </c>
    </row>
    <row r="1015" ht="35" customHeight="1" spans="1:21">
      <c r="A1015" s="51"/>
      <c r="B1015" s="52" t="s">
        <v>11958</v>
      </c>
      <c r="C1015" s="53" t="s">
        <v>11979</v>
      </c>
      <c r="D1015" s="52">
        <v>105</v>
      </c>
      <c r="E1015" s="52"/>
      <c r="F1015" s="53" t="s">
        <v>11980</v>
      </c>
      <c r="G1015" s="52" t="s">
        <v>6902</v>
      </c>
      <c r="H1015" s="52">
        <v>43</v>
      </c>
      <c r="I1015" s="52">
        <v>100</v>
      </c>
      <c r="J1015" s="52"/>
      <c r="K1015" s="54"/>
      <c r="L1015" s="52" t="s">
        <v>24</v>
      </c>
      <c r="M1015" s="55"/>
      <c r="N1015" s="55"/>
      <c r="O1015" s="55"/>
      <c r="P1015" s="55"/>
      <c r="Q1015" s="55"/>
      <c r="R1015" s="52" t="s">
        <v>4803</v>
      </c>
      <c r="S1015" s="27" t="s">
        <v>11981</v>
      </c>
      <c r="T1015" s="27"/>
      <c r="U1015" s="24" t="str">
        <f t="shared" si="41"/>
        <v>YANGCHAI YZ4DB1-40/4105 · ĐK105  </v>
      </c>
    </row>
    <row r="1016" ht="35" customHeight="1" spans="1:21">
      <c r="A1016" s="51"/>
      <c r="B1016" s="30" t="s">
        <v>11958</v>
      </c>
      <c r="C1016" s="27" t="s">
        <v>11982</v>
      </c>
      <c r="D1016" s="30">
        <v>108</v>
      </c>
      <c r="E1016" s="30"/>
      <c r="F1016" s="27" t="s">
        <v>11779</v>
      </c>
      <c r="G1016" s="30" t="s">
        <v>4989</v>
      </c>
      <c r="H1016" s="30"/>
      <c r="I1016" s="30">
        <v>103</v>
      </c>
      <c r="J1016" s="30"/>
      <c r="K1016" s="56"/>
      <c r="L1016" s="30" t="s">
        <v>24</v>
      </c>
      <c r="M1016" s="29"/>
      <c r="N1016" s="29"/>
      <c r="O1016" s="29"/>
      <c r="P1016" s="29"/>
      <c r="Q1016" s="29"/>
      <c r="R1016" s="30" t="s">
        <v>4803</v>
      </c>
      <c r="S1016" s="27"/>
      <c r="T1016" s="27"/>
      <c r="U1016" s="24" t="str">
        <f t="shared" si="41"/>
        <v>YANGCHAI YZ4108Q khô · ĐK108  </v>
      </c>
    </row>
    <row r="1017" ht="35" customHeight="1" spans="1:21">
      <c r="A1017" s="48"/>
      <c r="B1017" s="28" t="s">
        <v>11983</v>
      </c>
      <c r="C1017" s="48"/>
      <c r="D1017" s="48"/>
      <c r="E1017" s="48"/>
      <c r="F1017" s="48"/>
      <c r="G1017" s="48"/>
      <c r="H1017" s="48"/>
      <c r="I1017" s="48"/>
      <c r="J1017" s="48"/>
      <c r="K1017" s="49"/>
      <c r="L1017" s="48"/>
      <c r="M1017" s="48"/>
      <c r="N1017" s="48"/>
      <c r="O1017" s="48"/>
      <c r="P1017" s="48"/>
      <c r="Q1017" s="48"/>
      <c r="R1017" s="48"/>
      <c r="S1017" s="50"/>
      <c r="T1017" s="27"/>
      <c r="U1017" s="24" t="str">
        <f t="shared" si="41"/>
        <v/>
      </c>
    </row>
    <row r="1018" ht="35" customHeight="1" spans="1:21">
      <c r="A1018" s="51"/>
      <c r="B1018" s="30" t="s">
        <v>11984</v>
      </c>
      <c r="C1018" s="27" t="s">
        <v>11985</v>
      </c>
      <c r="D1018" s="30">
        <v>85</v>
      </c>
      <c r="E1018" s="30"/>
      <c r="F1018" s="27" t="s">
        <v>11986</v>
      </c>
      <c r="G1018" s="30" t="s">
        <v>11987</v>
      </c>
      <c r="H1018" s="30">
        <v>32</v>
      </c>
      <c r="I1018" s="30">
        <v>80</v>
      </c>
      <c r="J1018" s="30"/>
      <c r="K1018" s="56"/>
      <c r="L1018" s="30" t="s">
        <v>24</v>
      </c>
      <c r="M1018" s="29"/>
      <c r="N1018" s="29"/>
      <c r="O1018" s="29"/>
      <c r="P1018" s="29"/>
      <c r="Q1018" s="29"/>
      <c r="R1018" s="30" t="s">
        <v>4803</v>
      </c>
      <c r="S1018" s="27"/>
      <c r="T1018" s="27"/>
      <c r="U1018" s="24" t="str">
        <f t="shared" si="41"/>
        <v>YUNNEI YND485Q · ĐK85  </v>
      </c>
    </row>
    <row r="1019" ht="35" customHeight="1" spans="1:21">
      <c r="A1019" s="51"/>
      <c r="B1019" s="52" t="s">
        <v>11984</v>
      </c>
      <c r="C1019" s="53" t="s">
        <v>11988</v>
      </c>
      <c r="D1019" s="52">
        <v>90</v>
      </c>
      <c r="E1019" s="52" t="s">
        <v>11892</v>
      </c>
      <c r="F1019" s="53" t="s">
        <v>11989</v>
      </c>
      <c r="G1019" s="52" t="s">
        <v>5047</v>
      </c>
      <c r="H1019" s="52">
        <v>40</v>
      </c>
      <c r="I1019" s="52">
        <v>94</v>
      </c>
      <c r="J1019" s="52"/>
      <c r="K1019" s="54"/>
      <c r="L1019" s="52" t="s">
        <v>24</v>
      </c>
      <c r="M1019" s="55"/>
      <c r="N1019" s="55"/>
      <c r="O1019" s="55"/>
      <c r="P1019" s="55"/>
      <c r="Q1019" s="55"/>
      <c r="R1019" s="52" t="s">
        <v>4803</v>
      </c>
      <c r="S1019" s="27" t="s">
        <v>11990</v>
      </c>
      <c r="T1019" s="27"/>
      <c r="U1019" s="24" t="str">
        <f t="shared" si="41"/>
        <v>YUNNEI YN490QB / TN27 · ĐK90 0 kiềng </v>
      </c>
    </row>
    <row r="1020" ht="35" customHeight="1" spans="1:21">
      <c r="A1020" s="51"/>
      <c r="B1020" s="30" t="s">
        <v>11984</v>
      </c>
      <c r="C1020" s="27" t="s">
        <v>11991</v>
      </c>
      <c r="D1020" s="30">
        <v>90</v>
      </c>
      <c r="E1020" s="30"/>
      <c r="F1020" s="27" t="s">
        <v>11992</v>
      </c>
      <c r="G1020" s="30" t="s">
        <v>5047</v>
      </c>
      <c r="H1020" s="30">
        <v>40</v>
      </c>
      <c r="I1020" s="30">
        <v>94</v>
      </c>
      <c r="J1020" s="30"/>
      <c r="K1020" s="56"/>
      <c r="L1020" s="30" t="s">
        <v>9654</v>
      </c>
      <c r="M1020" s="29"/>
      <c r="N1020" s="29"/>
      <c r="O1020" s="29"/>
      <c r="P1020" s="29"/>
      <c r="Q1020" s="29"/>
      <c r="R1020" s="30" t="s">
        <v>4803</v>
      </c>
      <c r="S1020" s="27" t="s">
        <v>11993</v>
      </c>
      <c r="T1020" s="27"/>
      <c r="U1020" s="24" t="str">
        <f t="shared" si="41"/>
        <v>YUNNEI YN490QZL-A · ĐK90  </v>
      </c>
    </row>
    <row r="1021" ht="35" customHeight="1" spans="1:21">
      <c r="A1021" s="51"/>
      <c r="B1021" s="52" t="s">
        <v>11984</v>
      </c>
      <c r="C1021" s="53" t="s">
        <v>11994</v>
      </c>
      <c r="D1021" s="52">
        <v>90</v>
      </c>
      <c r="E1021" s="52"/>
      <c r="F1021" s="53" t="s">
        <v>11995</v>
      </c>
      <c r="G1021" s="52" t="s">
        <v>11996</v>
      </c>
      <c r="H1021" s="52">
        <v>40</v>
      </c>
      <c r="I1021" s="52">
        <v>87</v>
      </c>
      <c r="J1021" s="52"/>
      <c r="K1021" s="54"/>
      <c r="L1021" s="52" t="s">
        <v>9654</v>
      </c>
      <c r="M1021" s="55"/>
      <c r="N1021" s="55"/>
      <c r="O1021" s="55"/>
      <c r="P1021" s="55"/>
      <c r="Q1021" s="55"/>
      <c r="R1021" s="52" t="s">
        <v>4803</v>
      </c>
      <c r="S1021" s="27" t="s">
        <v>11997</v>
      </c>
      <c r="T1021" s="27"/>
      <c r="U1021" s="24" t="str">
        <f t="shared" si="41"/>
        <v>YUNNEI YN490QZL-B · ĐK90  </v>
      </c>
    </row>
    <row r="1022" ht="35" customHeight="1" spans="1:21">
      <c r="A1022" s="51"/>
      <c r="B1022" s="30" t="s">
        <v>11984</v>
      </c>
      <c r="C1022" s="27" t="s">
        <v>11998</v>
      </c>
      <c r="D1022" s="30">
        <v>95</v>
      </c>
      <c r="E1022" s="30"/>
      <c r="F1022" s="27" t="s">
        <v>11999</v>
      </c>
      <c r="G1022" s="30" t="s">
        <v>9642</v>
      </c>
      <c r="H1022" s="30">
        <v>40</v>
      </c>
      <c r="I1022" s="30">
        <v>93</v>
      </c>
      <c r="J1022" s="30"/>
      <c r="K1022" s="56"/>
      <c r="L1022" s="30" t="s">
        <v>9654</v>
      </c>
      <c r="M1022" s="29"/>
      <c r="N1022" s="29"/>
      <c r="O1022" s="29"/>
      <c r="P1022" s="29"/>
      <c r="Q1022" s="29"/>
      <c r="R1022" s="30" t="s">
        <v>4803</v>
      </c>
      <c r="S1022" s="27" t="s">
        <v>12000</v>
      </c>
      <c r="T1022" s="27"/>
      <c r="U1022" s="24" t="str">
        <f t="shared" si="41"/>
        <v>YUNNEI YN495T ( máy gặt 2010) · ĐK95  </v>
      </c>
    </row>
    <row r="1023" ht="35" customHeight="1" spans="1:21">
      <c r="A1023" s="51"/>
      <c r="B1023" s="52" t="s">
        <v>11984</v>
      </c>
      <c r="C1023" s="53" t="s">
        <v>12001</v>
      </c>
      <c r="D1023" s="52">
        <v>100</v>
      </c>
      <c r="E1023" s="52"/>
      <c r="F1023" s="53" t="s">
        <v>12002</v>
      </c>
      <c r="G1023" s="52" t="s">
        <v>5518</v>
      </c>
      <c r="H1023" s="52"/>
      <c r="I1023" s="52"/>
      <c r="J1023" s="52"/>
      <c r="K1023" s="54"/>
      <c r="L1023" s="52" t="s">
        <v>9654</v>
      </c>
      <c r="M1023" s="55"/>
      <c r="N1023" s="55"/>
      <c r="O1023" s="55"/>
      <c r="P1023" s="55"/>
      <c r="Q1023" s="55"/>
      <c r="R1023" s="52" t="s">
        <v>4803</v>
      </c>
      <c r="S1023" s="27"/>
      <c r="T1023" s="27"/>
      <c r="U1023" s="24" t="str">
        <f t="shared" si="41"/>
        <v>YUNNEI YN4100-Q · ĐK100  </v>
      </c>
    </row>
    <row r="1024" ht="35" customHeight="1" spans="1:21">
      <c r="A1024" s="51"/>
      <c r="B1024" s="30" t="s">
        <v>11984</v>
      </c>
      <c r="C1024" s="27" t="s">
        <v>12003</v>
      </c>
      <c r="D1024" s="30">
        <v>100</v>
      </c>
      <c r="E1024" s="30" t="s">
        <v>8488</v>
      </c>
      <c r="F1024" s="27" t="s">
        <v>12004</v>
      </c>
      <c r="G1024" s="30" t="s">
        <v>11702</v>
      </c>
      <c r="H1024" s="30">
        <v>36</v>
      </c>
      <c r="I1024" s="30">
        <v>93</v>
      </c>
      <c r="J1024" s="30"/>
      <c r="K1024" s="56"/>
      <c r="L1024" s="30" t="s">
        <v>9654</v>
      </c>
      <c r="M1024" s="29"/>
      <c r="N1024" s="29"/>
      <c r="O1024" s="29"/>
      <c r="P1024" s="29"/>
      <c r="Q1024" s="29"/>
      <c r="R1024" s="30" t="s">
        <v>4803</v>
      </c>
      <c r="S1024" s="27"/>
      <c r="T1024" s="27"/>
      <c r="U1024" s="24" t="str">
        <f t="shared" si="41"/>
        <v>YUNNEI YN4100QB-A YN33CRD1 · ĐK100 (A) </v>
      </c>
    </row>
    <row r="1025" ht="35" customHeight="1" spans="1:21">
      <c r="A1025" s="51"/>
      <c r="B1025" s="52" t="s">
        <v>11984</v>
      </c>
      <c r="C1025" s="53" t="s">
        <v>12005</v>
      </c>
      <c r="D1025" s="52">
        <v>100</v>
      </c>
      <c r="E1025" s="52"/>
      <c r="F1025" s="53" t="s">
        <v>12006</v>
      </c>
      <c r="G1025" s="52" t="s">
        <v>5518</v>
      </c>
      <c r="H1025" s="52">
        <v>36</v>
      </c>
      <c r="I1025" s="52"/>
      <c r="J1025" s="52"/>
      <c r="K1025" s="54"/>
      <c r="L1025" s="52" t="s">
        <v>9654</v>
      </c>
      <c r="M1025" s="55"/>
      <c r="N1025" s="55"/>
      <c r="O1025" s="55"/>
      <c r="P1025" s="55"/>
      <c r="Q1025" s="55"/>
      <c r="R1025" s="52" t="s">
        <v>4803</v>
      </c>
      <c r="S1025" s="27" t="s">
        <v>12007</v>
      </c>
      <c r="T1025" s="27"/>
      <c r="U1025" s="24" t="str">
        <f t="shared" si="41"/>
        <v>YUNNEI YN4100QBZ /YN33CR · ĐK100  </v>
      </c>
    </row>
    <row r="1026" ht="35" customHeight="1" spans="1:21">
      <c r="A1026" s="51"/>
      <c r="B1026" s="30" t="s">
        <v>11984</v>
      </c>
      <c r="C1026" s="27" t="s">
        <v>12008</v>
      </c>
      <c r="D1026" s="30">
        <v>100</v>
      </c>
      <c r="E1026" s="30"/>
      <c r="F1026" s="27" t="s">
        <v>12009</v>
      </c>
      <c r="G1026" s="30" t="s">
        <v>11702</v>
      </c>
      <c r="H1026" s="30">
        <v>36</v>
      </c>
      <c r="I1026" s="30">
        <v>93</v>
      </c>
      <c r="J1026" s="30"/>
      <c r="K1026" s="56"/>
      <c r="L1026" s="30" t="s">
        <v>9654</v>
      </c>
      <c r="M1026" s="29"/>
      <c r="N1026" s="29"/>
      <c r="O1026" s="29"/>
      <c r="P1026" s="29"/>
      <c r="Q1026" s="29"/>
      <c r="R1026" s="30" t="s">
        <v>4803</v>
      </c>
      <c r="S1026" s="27"/>
      <c r="T1026" s="27"/>
      <c r="U1026" s="24" t="str">
        <f t="shared" si="41"/>
        <v>YUNNEI YN4100QBZL · ĐK100  </v>
      </c>
    </row>
    <row r="1027" ht="35" customHeight="1" spans="1:21">
      <c r="A1027" s="51"/>
      <c r="B1027" s="52" t="s">
        <v>11984</v>
      </c>
      <c r="C1027" s="53" t="s">
        <v>12010</v>
      </c>
      <c r="D1027" s="52">
        <v>102</v>
      </c>
      <c r="E1027" s="52" t="s">
        <v>8488</v>
      </c>
      <c r="F1027" s="53" t="s">
        <v>12011</v>
      </c>
      <c r="G1027" s="52" t="s">
        <v>5518</v>
      </c>
      <c r="H1027" s="52">
        <v>37</v>
      </c>
      <c r="I1027" s="52">
        <v>86</v>
      </c>
      <c r="J1027" s="52"/>
      <c r="K1027" s="54"/>
      <c r="L1027" s="52" t="s">
        <v>9654</v>
      </c>
      <c r="M1027" s="55"/>
      <c r="N1027" s="55"/>
      <c r="O1027" s="55"/>
      <c r="P1027" s="55"/>
      <c r="Q1027" s="55"/>
      <c r="R1027" s="52" t="s">
        <v>4803</v>
      </c>
      <c r="S1027" s="27"/>
      <c r="T1027" s="27"/>
      <c r="U1027" s="24" t="str">
        <f t="shared" si="41"/>
        <v>YUNNEI YN4102/YN38CRD1 · ĐK102 (A) </v>
      </c>
    </row>
    <row r="1028" ht="35" customHeight="1" spans="1:21">
      <c r="A1028" s="51"/>
      <c r="B1028" s="30" t="s">
        <v>11984</v>
      </c>
      <c r="C1028" s="27" t="s">
        <v>12012</v>
      </c>
      <c r="D1028" s="30">
        <v>102</v>
      </c>
      <c r="E1028" s="30"/>
      <c r="F1028" s="27" t="s">
        <v>12013</v>
      </c>
      <c r="G1028" s="30" t="s">
        <v>10043</v>
      </c>
      <c r="H1028" s="30">
        <v>36</v>
      </c>
      <c r="I1028" s="30">
        <v>94</v>
      </c>
      <c r="J1028" s="30"/>
      <c r="K1028" s="56"/>
      <c r="L1028" s="30" t="s">
        <v>9654</v>
      </c>
      <c r="M1028" s="29"/>
      <c r="N1028" s="29"/>
      <c r="O1028" s="29"/>
      <c r="P1028" s="29"/>
      <c r="Q1028" s="29"/>
      <c r="R1028" s="30" t="s">
        <v>4803</v>
      </c>
      <c r="S1028" s="27"/>
      <c r="T1028" s="27"/>
      <c r="U1028" s="24" t="str">
        <f t="shared" si="41"/>
        <v>YUNNEI YN4102QBZ · ĐK102  </v>
      </c>
    </row>
    <row r="1029" ht="35" customHeight="1" spans="1:21">
      <c r="A1029" s="51"/>
      <c r="B1029" s="52" t="s">
        <v>11984</v>
      </c>
      <c r="C1029" s="53" t="s">
        <v>12014</v>
      </c>
      <c r="D1029" s="52">
        <v>102</v>
      </c>
      <c r="E1029" s="52" t="s">
        <v>8488</v>
      </c>
      <c r="F1029" s="53" t="s">
        <v>12015</v>
      </c>
      <c r="G1029" s="52" t="s">
        <v>5518</v>
      </c>
      <c r="H1029" s="52">
        <v>36</v>
      </c>
      <c r="I1029" s="52">
        <v>94</v>
      </c>
      <c r="J1029" s="52"/>
      <c r="K1029" s="54"/>
      <c r="L1029" s="52" t="s">
        <v>9654</v>
      </c>
      <c r="M1029" s="55"/>
      <c r="N1029" s="55"/>
      <c r="O1029" s="55"/>
      <c r="P1029" s="55"/>
      <c r="Q1029" s="55"/>
      <c r="R1029" s="52" t="s">
        <v>4803</v>
      </c>
      <c r="S1029" s="27" t="s">
        <v>12016</v>
      </c>
      <c r="T1029" s="27"/>
      <c r="U1029" s="24" t="str">
        <f t="shared" si="41"/>
        <v>YUNNEI YN4102QBZL-B · ĐK102 (A) </v>
      </c>
    </row>
    <row r="1030" ht="35" customHeight="1" spans="1:21">
      <c r="A1030" s="48"/>
      <c r="B1030" s="28" t="s">
        <v>12017</v>
      </c>
      <c r="C1030" s="48"/>
      <c r="D1030" s="48"/>
      <c r="E1030" s="48"/>
      <c r="F1030" s="48"/>
      <c r="G1030" s="48"/>
      <c r="H1030" s="48"/>
      <c r="I1030" s="48"/>
      <c r="J1030" s="48"/>
      <c r="K1030" s="49"/>
      <c r="L1030" s="48"/>
      <c r="M1030" s="48"/>
      <c r="N1030" s="48"/>
      <c r="O1030" s="48"/>
      <c r="P1030" s="48"/>
      <c r="Q1030" s="48"/>
      <c r="R1030" s="48"/>
      <c r="S1030" s="50"/>
      <c r="T1030" s="27"/>
      <c r="U1030" s="24" t="str">
        <f t="shared" si="41"/>
        <v/>
      </c>
    </row>
    <row r="1031" ht="35" customHeight="1" spans="1:21">
      <c r="A1031" s="51"/>
      <c r="B1031" s="52" t="s">
        <v>12018</v>
      </c>
      <c r="C1031" s="53" t="s">
        <v>12019</v>
      </c>
      <c r="D1031" s="52">
        <v>85</v>
      </c>
      <c r="E1031" s="52"/>
      <c r="F1031" s="53" t="s">
        <v>11715</v>
      </c>
      <c r="G1031" s="52" t="s">
        <v>11693</v>
      </c>
      <c r="H1031" s="52">
        <v>36</v>
      </c>
      <c r="I1031" s="52">
        <v>88</v>
      </c>
      <c r="J1031" s="52"/>
      <c r="K1031" s="54"/>
      <c r="L1031" s="52" t="s">
        <v>24</v>
      </c>
      <c r="M1031" s="55"/>
      <c r="N1031" s="55"/>
      <c r="O1031" s="55"/>
      <c r="P1031" s="55"/>
      <c r="Q1031" s="55"/>
      <c r="R1031" s="52" t="s">
        <v>4803</v>
      </c>
      <c r="S1031" s="27"/>
      <c r="T1031" s="27"/>
      <c r="U1031" s="24" t="str">
        <f t="shared" si="41"/>
        <v>XICHAI N485NB Xy lanh mạ màu · ĐK85  </v>
      </c>
    </row>
    <row r="1032" ht="35" customHeight="1" spans="1:21">
      <c r="A1032" s="51"/>
      <c r="B1032" s="30" t="s">
        <v>12018</v>
      </c>
      <c r="C1032" s="27" t="s">
        <v>12020</v>
      </c>
      <c r="D1032" s="30">
        <v>85</v>
      </c>
      <c r="E1032" s="30"/>
      <c r="F1032" s="27" t="s">
        <v>12021</v>
      </c>
      <c r="G1032" s="30" t="s">
        <v>5128</v>
      </c>
      <c r="H1032" s="30">
        <v>34</v>
      </c>
      <c r="I1032" s="30">
        <v>85</v>
      </c>
      <c r="J1032" s="30"/>
      <c r="K1032" s="56"/>
      <c r="L1032" s="30" t="s">
        <v>24</v>
      </c>
      <c r="M1032" s="29"/>
      <c r="N1032" s="29"/>
      <c r="O1032" s="29"/>
      <c r="P1032" s="29"/>
      <c r="Q1032" s="29"/>
      <c r="R1032" s="30" t="s">
        <v>4803</v>
      </c>
      <c r="S1032" s="27" t="s">
        <v>12022</v>
      </c>
      <c r="T1032" s="27"/>
      <c r="U1032" s="24" t="str">
        <f t="shared" si="41"/>
        <v>XICHAI WX485 · ĐK85  </v>
      </c>
    </row>
    <row r="1033" ht="35" customHeight="1" spans="1:21">
      <c r="A1033" s="51"/>
      <c r="B1033" s="52" t="s">
        <v>12018</v>
      </c>
      <c r="C1033" s="53" t="s">
        <v>12023</v>
      </c>
      <c r="D1033" s="52">
        <v>85</v>
      </c>
      <c r="E1033" s="52"/>
      <c r="F1033" s="53" t="s">
        <v>12024</v>
      </c>
      <c r="G1033" s="52" t="s">
        <v>12025</v>
      </c>
      <c r="H1033" s="52">
        <v>36</v>
      </c>
      <c r="I1033" s="52">
        <v>79</v>
      </c>
      <c r="J1033" s="52"/>
      <c r="K1033" s="54"/>
      <c r="L1033" s="52" t="s">
        <v>24</v>
      </c>
      <c r="M1033" s="55"/>
      <c r="N1033" s="55"/>
      <c r="O1033" s="55"/>
      <c r="P1033" s="55"/>
      <c r="Q1033" s="55"/>
      <c r="R1033" s="52" t="s">
        <v>4803</v>
      </c>
      <c r="S1033" s="27"/>
      <c r="T1033" s="27"/>
      <c r="U1033" s="24" t="str">
        <f t="shared" si="41"/>
        <v>XICHAI WX485ZLQ · ĐK85  </v>
      </c>
    </row>
    <row r="1034" ht="35" customHeight="1" spans="1:21">
      <c r="A1034" s="51"/>
      <c r="B1034" s="30" t="s">
        <v>12018</v>
      </c>
      <c r="C1034" s="27" t="s">
        <v>12026</v>
      </c>
      <c r="D1034" s="30">
        <v>85</v>
      </c>
      <c r="E1034" s="30"/>
      <c r="F1034" s="27" t="s">
        <v>12027</v>
      </c>
      <c r="G1034" s="30" t="s">
        <v>5047</v>
      </c>
      <c r="H1034" s="30">
        <v>36</v>
      </c>
      <c r="I1034" s="30">
        <v>80</v>
      </c>
      <c r="J1034" s="30"/>
      <c r="K1034" s="56"/>
      <c r="L1034" s="30" t="s">
        <v>9654</v>
      </c>
      <c r="M1034" s="29"/>
      <c r="N1034" s="29"/>
      <c r="O1034" s="29"/>
      <c r="P1034" s="29"/>
      <c r="Q1034" s="29"/>
      <c r="R1034" s="30" t="s">
        <v>4803</v>
      </c>
      <c r="S1034" s="27" t="s">
        <v>12028</v>
      </c>
      <c r="T1034" s="27"/>
      <c r="U1034" s="24" t="str">
        <f t="shared" si="41"/>
        <v>XICHAI WX485ZLQ / 4DW83-73 · ĐK85  </v>
      </c>
    </row>
    <row r="1035" ht="35" customHeight="1" spans="1:21">
      <c r="A1035" s="51"/>
      <c r="B1035" s="52" t="s">
        <v>12018</v>
      </c>
      <c r="C1035" s="53" t="s">
        <v>12029</v>
      </c>
      <c r="D1035" s="52">
        <v>89</v>
      </c>
      <c r="E1035" s="52"/>
      <c r="F1035" s="53" t="s">
        <v>11776</v>
      </c>
      <c r="G1035" s="52" t="s">
        <v>5047</v>
      </c>
      <c r="H1035" s="52">
        <v>36</v>
      </c>
      <c r="I1035" s="52"/>
      <c r="J1035" s="52"/>
      <c r="K1035" s="54"/>
      <c r="L1035" s="52" t="s">
        <v>24</v>
      </c>
      <c r="M1035" s="55"/>
      <c r="N1035" s="55"/>
      <c r="O1035" s="55"/>
      <c r="P1035" s="55"/>
      <c r="Q1035" s="55"/>
      <c r="R1035" s="52" t="s">
        <v>4803</v>
      </c>
      <c r="S1035" s="27"/>
      <c r="T1035" s="27"/>
      <c r="U1035" s="24" t="str">
        <f t="shared" si="41"/>
        <v>XICHAI WX489BWZL · ĐK89  </v>
      </c>
    </row>
    <row r="1036" ht="35" customHeight="1" spans="1:21">
      <c r="A1036" s="51"/>
      <c r="B1036" s="30" t="s">
        <v>12018</v>
      </c>
      <c r="C1036" s="27" t="s">
        <v>12030</v>
      </c>
      <c r="D1036" s="30">
        <v>90</v>
      </c>
      <c r="E1036" s="30"/>
      <c r="F1036" s="27" t="s">
        <v>11718</v>
      </c>
      <c r="G1036" s="30" t="s">
        <v>5128</v>
      </c>
      <c r="H1036" s="30">
        <v>36</v>
      </c>
      <c r="I1036" s="30">
        <v>88</v>
      </c>
      <c r="J1036" s="30"/>
      <c r="K1036" s="56"/>
      <c r="L1036" s="30" t="s">
        <v>9654</v>
      </c>
      <c r="M1036" s="29"/>
      <c r="N1036" s="29"/>
      <c r="O1036" s="29"/>
      <c r="P1036" s="29"/>
      <c r="Q1036" s="29"/>
      <c r="R1036" s="30" t="s">
        <v>4803</v>
      </c>
      <c r="S1036" s="27"/>
      <c r="T1036" s="27"/>
      <c r="U1036" s="24" t="str">
        <f t="shared" si="41"/>
        <v>XICHAI WX490-S490 · ĐK90  </v>
      </c>
    </row>
    <row r="1037" ht="35" customHeight="1" spans="1:21">
      <c r="A1037" s="51"/>
      <c r="B1037" s="52" t="s">
        <v>12018</v>
      </c>
      <c r="C1037" s="53" t="s">
        <v>12031</v>
      </c>
      <c r="D1037" s="52">
        <v>90</v>
      </c>
      <c r="E1037" s="52"/>
      <c r="F1037" s="53" t="s">
        <v>11718</v>
      </c>
      <c r="G1037" s="52" t="s">
        <v>5128</v>
      </c>
      <c r="H1037" s="52">
        <v>34</v>
      </c>
      <c r="I1037" s="52">
        <v>85</v>
      </c>
      <c r="J1037" s="52"/>
      <c r="K1037" s="54"/>
      <c r="L1037" s="52" t="s">
        <v>24</v>
      </c>
      <c r="M1037" s="55"/>
      <c r="N1037" s="55"/>
      <c r="O1037" s="55"/>
      <c r="P1037" s="55"/>
      <c r="Q1037" s="55"/>
      <c r="R1037" s="52" t="s">
        <v>4803</v>
      </c>
      <c r="S1037" s="27" t="s">
        <v>12032</v>
      </c>
      <c r="T1037" s="27"/>
      <c r="U1037" s="24" t="str">
        <f t="shared" si="41"/>
        <v>XICHAI WX490A · ĐK90  </v>
      </c>
    </row>
    <row r="1038" ht="35" customHeight="1" spans="1:21">
      <c r="A1038" s="51"/>
      <c r="B1038" s="30" t="s">
        <v>12018</v>
      </c>
      <c r="C1038" s="27" t="s">
        <v>12033</v>
      </c>
      <c r="D1038" s="30">
        <v>90</v>
      </c>
      <c r="E1038" s="30"/>
      <c r="F1038" s="27" t="s">
        <v>12034</v>
      </c>
      <c r="G1038" s="30" t="s">
        <v>5047</v>
      </c>
      <c r="H1038" s="30">
        <v>33</v>
      </c>
      <c r="I1038" s="30">
        <v>77</v>
      </c>
      <c r="J1038" s="30"/>
      <c r="K1038" s="56"/>
      <c r="L1038" s="30" t="s">
        <v>9654</v>
      </c>
      <c r="M1038" s="29"/>
      <c r="N1038" s="29"/>
      <c r="O1038" s="29"/>
      <c r="P1038" s="29"/>
      <c r="Q1038" s="29"/>
      <c r="R1038" s="30" t="s">
        <v>4803</v>
      </c>
      <c r="S1038" s="27" t="s">
        <v>12035</v>
      </c>
      <c r="T1038" s="27"/>
      <c r="U1038" s="24" t="str">
        <f t="shared" si="41"/>
        <v>XICHAI WX490ZLQ (B4300) động cơ 4DW93-84 · ĐK90  </v>
      </c>
    </row>
    <row r="1039" ht="35" customHeight="1" spans="1:21">
      <c r="A1039" s="48"/>
      <c r="B1039" s="28" t="s">
        <v>12036</v>
      </c>
      <c r="C1039" s="48"/>
      <c r="D1039" s="48"/>
      <c r="E1039" s="48"/>
      <c r="F1039" s="48"/>
      <c r="G1039" s="48"/>
      <c r="H1039" s="48"/>
      <c r="I1039" s="48"/>
      <c r="J1039" s="48"/>
      <c r="K1039" s="49"/>
      <c r="L1039" s="48"/>
      <c r="M1039" s="48"/>
      <c r="N1039" s="48"/>
      <c r="O1039" s="48"/>
      <c r="P1039" s="48"/>
      <c r="Q1039" s="48"/>
      <c r="R1039" s="48"/>
      <c r="S1039" s="50"/>
      <c r="T1039" s="27"/>
      <c r="U1039" s="24" t="str">
        <f t="shared" si="41"/>
        <v/>
      </c>
    </row>
    <row r="1040" ht="35" customHeight="1" spans="1:21">
      <c r="A1040" s="51"/>
      <c r="B1040" s="30" t="s">
        <v>12037</v>
      </c>
      <c r="C1040" s="27" t="s">
        <v>12038</v>
      </c>
      <c r="D1040" s="30">
        <v>100</v>
      </c>
      <c r="E1040" s="30"/>
      <c r="F1040" s="27" t="s">
        <v>12039</v>
      </c>
      <c r="G1040" s="30" t="s">
        <v>5518</v>
      </c>
      <c r="H1040" s="30">
        <v>42</v>
      </c>
      <c r="I1040" s="30">
        <v>105</v>
      </c>
      <c r="J1040" s="30"/>
      <c r="K1040" s="56"/>
      <c r="L1040" s="30" t="s">
        <v>9654</v>
      </c>
      <c r="M1040" s="29"/>
      <c r="N1040" s="29"/>
      <c r="O1040" s="29"/>
      <c r="P1040" s="29"/>
      <c r="Q1040" s="29"/>
      <c r="R1040" s="30" t="s">
        <v>4803</v>
      </c>
      <c r="S1040" s="27" t="s">
        <v>12040</v>
      </c>
      <c r="T1040" s="27"/>
      <c r="U1040" s="24" t="str">
        <f t="shared" si="41"/>
        <v>WECHAI ZH4100P · ĐK100  </v>
      </c>
    </row>
    <row r="1041" ht="35" customHeight="1" spans="1:21">
      <c r="A1041" s="51"/>
      <c r="B1041" s="52" t="s">
        <v>12037</v>
      </c>
      <c r="C1041" s="53" t="s">
        <v>12041</v>
      </c>
      <c r="D1041" s="52">
        <v>102</v>
      </c>
      <c r="E1041" s="52"/>
      <c r="F1041" s="53" t="s">
        <v>12042</v>
      </c>
      <c r="G1041" s="52" t="s">
        <v>5518</v>
      </c>
      <c r="H1041" s="52">
        <v>36</v>
      </c>
      <c r="I1041" s="52">
        <v>94</v>
      </c>
      <c r="J1041" s="52"/>
      <c r="K1041" s="54"/>
      <c r="L1041" s="52" t="s">
        <v>9654</v>
      </c>
      <c r="M1041" s="55"/>
      <c r="N1041" s="55"/>
      <c r="O1041" s="55"/>
      <c r="P1041" s="55"/>
      <c r="Q1041" s="55"/>
      <c r="R1041" s="52" t="s">
        <v>4803</v>
      </c>
      <c r="S1041" s="27" t="s">
        <v>12043</v>
      </c>
      <c r="T1041" s="27"/>
      <c r="U1041" s="24" t="str">
        <f t="shared" si="41"/>
        <v>WECHAI YN4102QBZL-D · ĐK102  </v>
      </c>
    </row>
    <row r="1042" ht="35" customHeight="1" spans="1:21">
      <c r="A1042" s="51"/>
      <c r="B1042" s="30" t="s">
        <v>12037</v>
      </c>
      <c r="C1042" s="27" t="s">
        <v>12044</v>
      </c>
      <c r="D1042" s="30">
        <v>102</v>
      </c>
      <c r="E1042" s="30"/>
      <c r="F1042" s="27" t="s">
        <v>12045</v>
      </c>
      <c r="G1042" s="30" t="s">
        <v>5518</v>
      </c>
      <c r="H1042" s="30">
        <v>42.5</v>
      </c>
      <c r="I1042" s="30">
        <v>102</v>
      </c>
      <c r="J1042" s="30"/>
      <c r="K1042" s="56"/>
      <c r="L1042" s="30" t="s">
        <v>9654</v>
      </c>
      <c r="M1042" s="29"/>
      <c r="N1042" s="29"/>
      <c r="O1042" s="29"/>
      <c r="P1042" s="29"/>
      <c r="Q1042" s="29"/>
      <c r="R1042" s="30" t="s">
        <v>4803</v>
      </c>
      <c r="S1042" s="27"/>
      <c r="T1042" s="27"/>
      <c r="U1042" s="24" t="str">
        <f t="shared" si="41"/>
        <v>WECHAI ZH4102 · ĐK102  </v>
      </c>
    </row>
    <row r="1043" ht="35" customHeight="1" spans="1:21">
      <c r="A1043" s="51"/>
      <c r="B1043" s="52" t="s">
        <v>12037</v>
      </c>
      <c r="C1043" s="53" t="s">
        <v>12046</v>
      </c>
      <c r="D1043" s="52">
        <v>102</v>
      </c>
      <c r="E1043" s="52"/>
      <c r="F1043" s="53" t="s">
        <v>11794</v>
      </c>
      <c r="G1043" s="52" t="s">
        <v>5518</v>
      </c>
      <c r="H1043" s="52">
        <v>43</v>
      </c>
      <c r="I1043" s="52"/>
      <c r="J1043" s="52"/>
      <c r="K1043" s="54"/>
      <c r="L1043" s="52" t="s">
        <v>9654</v>
      </c>
      <c r="M1043" s="55"/>
      <c r="N1043" s="55"/>
      <c r="O1043" s="55"/>
      <c r="P1043" s="55"/>
      <c r="Q1043" s="55"/>
      <c r="R1043" s="52" t="s">
        <v>4803</v>
      </c>
      <c r="S1043" s="27"/>
      <c r="T1043" s="27"/>
      <c r="U1043" s="24" t="str">
        <f t="shared" si="41"/>
        <v>WECHAI ZH4102 (máy công trình) 3 xéc măng · ĐK102  </v>
      </c>
    </row>
    <row r="1044" ht="35" customHeight="1" spans="1:21">
      <c r="A1044" s="51"/>
      <c r="B1044" s="30" t="s">
        <v>12037</v>
      </c>
      <c r="C1044" s="27" t="s">
        <v>12046</v>
      </c>
      <c r="D1044" s="30">
        <v>102</v>
      </c>
      <c r="E1044" s="30"/>
      <c r="F1044" s="27" t="s">
        <v>11794</v>
      </c>
      <c r="G1044" s="30" t="s">
        <v>5518</v>
      </c>
      <c r="H1044" s="30">
        <v>43</v>
      </c>
      <c r="I1044" s="30"/>
      <c r="J1044" s="30"/>
      <c r="K1044" s="56"/>
      <c r="L1044" s="30" t="s">
        <v>9654</v>
      </c>
      <c r="M1044" s="29"/>
      <c r="N1044" s="29"/>
      <c r="O1044" s="29"/>
      <c r="P1044" s="29"/>
      <c r="Q1044" s="29"/>
      <c r="R1044" s="30" t="s">
        <v>4803</v>
      </c>
      <c r="S1044" s="27"/>
      <c r="T1044" s="27"/>
      <c r="U1044" s="24" t="str">
        <f t="shared" si="41"/>
        <v>WECHAI ZH4102 (máy công trình) 3 xéc măng · ĐK102  </v>
      </c>
    </row>
    <row r="1045" ht="35" customHeight="1" spans="1:21">
      <c r="A1045" s="51"/>
      <c r="B1045" s="52" t="s">
        <v>12037</v>
      </c>
      <c r="C1045" s="53" t="s">
        <v>12047</v>
      </c>
      <c r="D1045" s="52">
        <v>102</v>
      </c>
      <c r="E1045" s="52"/>
      <c r="F1045" s="53" t="s">
        <v>12048</v>
      </c>
      <c r="G1045" s="52" t="s">
        <v>5518</v>
      </c>
      <c r="H1045" s="52">
        <v>43</v>
      </c>
      <c r="I1045" s="52">
        <v>102</v>
      </c>
      <c r="J1045" s="52"/>
      <c r="K1045" s="54"/>
      <c r="L1045" s="52" t="s">
        <v>9654</v>
      </c>
      <c r="M1045" s="55"/>
      <c r="N1045" s="55"/>
      <c r="O1045" s="55"/>
      <c r="P1045" s="55"/>
      <c r="Q1045" s="55"/>
      <c r="R1045" s="52" t="s">
        <v>4803</v>
      </c>
      <c r="S1045" s="27"/>
      <c r="T1045" s="27"/>
      <c r="U1045" s="24" t="str">
        <f t="shared" si="41"/>
        <v>WECHAI ZH4102 (máy công trình) 4 xéc măng · ĐK102  </v>
      </c>
    </row>
    <row r="1046" ht="35" customHeight="1" spans="1:21">
      <c r="A1046" s="51"/>
      <c r="B1046" s="30" t="s">
        <v>12037</v>
      </c>
      <c r="C1046" s="27" t="s">
        <v>12049</v>
      </c>
      <c r="D1046" s="30">
        <v>105</v>
      </c>
      <c r="E1046" s="30"/>
      <c r="F1046" s="27" t="s">
        <v>12050</v>
      </c>
      <c r="G1046" s="30" t="s">
        <v>5518</v>
      </c>
      <c r="H1046" s="30">
        <v>43</v>
      </c>
      <c r="I1046" s="30">
        <v>108</v>
      </c>
      <c r="J1046" s="30"/>
      <c r="K1046" s="56"/>
      <c r="L1046" s="30" t="s">
        <v>9654</v>
      </c>
      <c r="M1046" s="29"/>
      <c r="N1046" s="29"/>
      <c r="O1046" s="29"/>
      <c r="P1046" s="29"/>
      <c r="Q1046" s="29"/>
      <c r="R1046" s="30" t="s">
        <v>4803</v>
      </c>
      <c r="S1046" s="27"/>
      <c r="T1046" s="27"/>
      <c r="U1046" s="24" t="str">
        <f t="shared" si="41"/>
        <v>WECHAI ZH4105 · ĐK105  </v>
      </c>
    </row>
    <row r="1047" ht="35" customHeight="1" spans="1:21">
      <c r="A1047" s="51"/>
      <c r="B1047" s="52" t="s">
        <v>12037</v>
      </c>
      <c r="C1047" s="53" t="s">
        <v>12051</v>
      </c>
      <c r="D1047" s="52">
        <v>135</v>
      </c>
      <c r="E1047" s="52"/>
      <c r="F1047" s="53" t="s">
        <v>12052</v>
      </c>
      <c r="G1047" s="52" t="s">
        <v>5719</v>
      </c>
      <c r="H1047" s="52">
        <v>87</v>
      </c>
      <c r="I1047" s="52">
        <v>180</v>
      </c>
      <c r="J1047" s="52"/>
      <c r="K1047" s="54"/>
      <c r="L1047" s="52" t="s">
        <v>24</v>
      </c>
      <c r="M1047" s="55"/>
      <c r="N1047" s="55"/>
      <c r="O1047" s="55"/>
      <c r="P1047" s="55"/>
      <c r="Q1047" s="55"/>
      <c r="R1047" s="52" t="s">
        <v>4803</v>
      </c>
      <c r="S1047" s="27"/>
      <c r="T1047" s="27"/>
      <c r="U1047" s="24" t="str">
        <f t="shared" si="41"/>
        <v>WECHAI 2135K-1 · ĐK135  </v>
      </c>
    </row>
    <row r="1048" ht="35" customHeight="1" spans="1:21">
      <c r="A1048" s="48"/>
      <c r="B1048" s="28" t="s">
        <v>12053</v>
      </c>
      <c r="C1048" s="48"/>
      <c r="D1048" s="48"/>
      <c r="E1048" s="48"/>
      <c r="F1048" s="48"/>
      <c r="G1048" s="48"/>
      <c r="H1048" s="48"/>
      <c r="I1048" s="48"/>
      <c r="J1048" s="48"/>
      <c r="K1048" s="49"/>
      <c r="L1048" s="48"/>
      <c r="M1048" s="48"/>
      <c r="N1048" s="48"/>
      <c r="O1048" s="48"/>
      <c r="P1048" s="48"/>
      <c r="Q1048" s="48"/>
      <c r="R1048" s="48"/>
      <c r="S1048" s="50"/>
      <c r="T1048" s="27"/>
      <c r="U1048" s="24" t="str">
        <f t="shared" si="41"/>
        <v/>
      </c>
    </row>
    <row r="1049" ht="35" customHeight="1" spans="1:21">
      <c r="A1049" s="51"/>
      <c r="B1049" s="52" t="s">
        <v>12054</v>
      </c>
      <c r="C1049" s="53" t="s">
        <v>12055</v>
      </c>
      <c r="D1049" s="52">
        <v>95</v>
      </c>
      <c r="E1049" s="52"/>
      <c r="F1049" s="53"/>
      <c r="G1049" s="52" t="s">
        <v>5518</v>
      </c>
      <c r="H1049" s="52">
        <v>42</v>
      </c>
      <c r="I1049" s="52">
        <v>110</v>
      </c>
      <c r="J1049" s="52"/>
      <c r="K1049" s="54"/>
      <c r="L1049" s="52" t="s">
        <v>24</v>
      </c>
      <c r="M1049" s="55"/>
      <c r="N1049" s="55"/>
      <c r="O1049" s="55"/>
      <c r="P1049" s="55"/>
      <c r="Q1049" s="55"/>
      <c r="R1049" s="52" t="s">
        <v>4803</v>
      </c>
      <c r="S1049" s="27"/>
      <c r="T1049" s="27"/>
      <c r="U1049" s="24" t="str">
        <f t="shared" si="41"/>
        <v>WEIFANG 495ZD · ĐK95  </v>
      </c>
    </row>
    <row r="1050" ht="35" customHeight="1" spans="1:21">
      <c r="A1050" s="51"/>
      <c r="B1050" s="30" t="s">
        <v>12054</v>
      </c>
      <c r="C1050" s="27" t="s">
        <v>12056</v>
      </c>
      <c r="D1050" s="30">
        <v>95</v>
      </c>
      <c r="E1050" s="30"/>
      <c r="F1050" s="27" t="s">
        <v>12057</v>
      </c>
      <c r="G1050" s="30" t="s">
        <v>12058</v>
      </c>
      <c r="H1050" s="30">
        <v>42</v>
      </c>
      <c r="I1050" s="30">
        <v>96.5</v>
      </c>
      <c r="J1050" s="30"/>
      <c r="K1050" s="56"/>
      <c r="L1050" s="30" t="s">
        <v>24</v>
      </c>
      <c r="M1050" s="29"/>
      <c r="N1050" s="29"/>
      <c r="O1050" s="29"/>
      <c r="P1050" s="29"/>
      <c r="Q1050" s="29"/>
      <c r="R1050" s="30" t="s">
        <v>4803</v>
      </c>
      <c r="S1050" s="27"/>
      <c r="T1050" s="27"/>
      <c r="U1050" s="24" t="str">
        <f t="shared" si="41"/>
        <v>WEIFANG CX495B / A495BD · ĐK95  </v>
      </c>
    </row>
    <row r="1051" ht="35" customHeight="1" spans="1:21">
      <c r="A1051" s="51"/>
      <c r="B1051" s="52" t="s">
        <v>12054</v>
      </c>
      <c r="C1051" s="53" t="s">
        <v>12059</v>
      </c>
      <c r="D1051" s="52">
        <v>98</v>
      </c>
      <c r="E1051" s="52"/>
      <c r="F1051" s="53" t="s">
        <v>9950</v>
      </c>
      <c r="G1051" s="52" t="s">
        <v>10323</v>
      </c>
      <c r="H1051" s="52">
        <v>41</v>
      </c>
      <c r="I1051" s="52">
        <v>97</v>
      </c>
      <c r="J1051" s="52"/>
      <c r="K1051" s="54"/>
      <c r="L1051" s="52" t="s">
        <v>9820</v>
      </c>
      <c r="M1051" s="55"/>
      <c r="N1051" s="55"/>
      <c r="O1051" s="55"/>
      <c r="P1051" s="55"/>
      <c r="Q1051" s="55"/>
      <c r="R1051" s="52" t="s">
        <v>4803</v>
      </c>
      <c r="S1051" s="27" t="s">
        <v>12060</v>
      </c>
      <c r="T1051" s="27"/>
      <c r="U1051" s="24" t="str">
        <f t="shared" si="41"/>
        <v>WEIFANG XC498 A498BT-1 khô · ĐK98  </v>
      </c>
    </row>
    <row r="1052" ht="35" customHeight="1" spans="1:21">
      <c r="A1052" s="51"/>
      <c r="B1052" s="30" t="s">
        <v>12054</v>
      </c>
      <c r="C1052" s="27" t="s">
        <v>12061</v>
      </c>
      <c r="D1052" s="30">
        <v>100</v>
      </c>
      <c r="E1052" s="30"/>
      <c r="F1052" s="27" t="s">
        <v>11917</v>
      </c>
      <c r="G1052" s="30" t="s">
        <v>5869</v>
      </c>
      <c r="H1052" s="30">
        <v>49</v>
      </c>
      <c r="I1052" s="30">
        <v>106</v>
      </c>
      <c r="J1052" s="30"/>
      <c r="K1052" s="56"/>
      <c r="L1052" s="30" t="s">
        <v>24</v>
      </c>
      <c r="M1052" s="29"/>
      <c r="N1052" s="29"/>
      <c r="O1052" s="29"/>
      <c r="P1052" s="29"/>
      <c r="Q1052" s="29"/>
      <c r="R1052" s="30" t="s">
        <v>4803</v>
      </c>
      <c r="S1052" s="27" t="s">
        <v>12062</v>
      </c>
      <c r="T1052" s="27"/>
      <c r="U1052" s="24" t="str">
        <f t="shared" si="41"/>
        <v>WEIFANG 6100 EURO3 · ĐK100  </v>
      </c>
    </row>
    <row r="1053" ht="35" customHeight="1" spans="1:21">
      <c r="A1053" s="51"/>
      <c r="B1053" s="52" t="s">
        <v>12054</v>
      </c>
      <c r="C1053" s="53" t="s">
        <v>12063</v>
      </c>
      <c r="D1053" s="52">
        <v>100</v>
      </c>
      <c r="E1053" s="52"/>
      <c r="F1053" s="53" t="s">
        <v>11754</v>
      </c>
      <c r="G1053" s="52" t="s">
        <v>12064</v>
      </c>
      <c r="H1053" s="52">
        <v>50</v>
      </c>
      <c r="I1053" s="52">
        <v>108</v>
      </c>
      <c r="J1053" s="52"/>
      <c r="K1053" s="54"/>
      <c r="L1053" s="52" t="s">
        <v>24</v>
      </c>
      <c r="M1053" s="55"/>
      <c r="N1053" s="55"/>
      <c r="O1053" s="55"/>
      <c r="P1053" s="55"/>
      <c r="Q1053" s="55"/>
      <c r="R1053" s="52" t="s">
        <v>4803</v>
      </c>
      <c r="S1053" s="27"/>
      <c r="T1053" s="27"/>
      <c r="U1053" s="24" t="str">
        <f t="shared" si="41"/>
        <v>WEIFANG 6100 khô · ĐK100  </v>
      </c>
    </row>
    <row r="1054" ht="35" customHeight="1" spans="1:21">
      <c r="A1054" s="51"/>
      <c r="B1054" s="30" t="s">
        <v>12054</v>
      </c>
      <c r="C1054" s="27" t="s">
        <v>12065</v>
      </c>
      <c r="D1054" s="30">
        <v>100</v>
      </c>
      <c r="E1054" s="30"/>
      <c r="F1054" s="27"/>
      <c r="G1054" s="30" t="s">
        <v>12066</v>
      </c>
      <c r="H1054" s="30">
        <v>43</v>
      </c>
      <c r="I1054" s="30">
        <v>102</v>
      </c>
      <c r="J1054" s="30"/>
      <c r="K1054" s="56"/>
      <c r="L1054" s="30" t="s">
        <v>24</v>
      </c>
      <c r="M1054" s="29"/>
      <c r="N1054" s="29"/>
      <c r="O1054" s="29"/>
      <c r="P1054" s="29"/>
      <c r="Q1054" s="29"/>
      <c r="R1054" s="30" t="s">
        <v>4803</v>
      </c>
      <c r="S1054" s="27"/>
      <c r="T1054" s="27"/>
      <c r="U1054" s="24" t="str">
        <f t="shared" si="41"/>
        <v>WEIFANG K4100D · ĐK100  </v>
      </c>
    </row>
    <row r="1055" ht="35" customHeight="1" spans="1:21">
      <c r="A1055" s="51"/>
      <c r="B1055" s="52" t="s">
        <v>12054</v>
      </c>
      <c r="C1055" s="53" t="s">
        <v>12067</v>
      </c>
      <c r="D1055" s="52"/>
      <c r="E1055" s="52"/>
      <c r="F1055" s="53"/>
      <c r="G1055" s="52" t="s">
        <v>11116</v>
      </c>
      <c r="H1055" s="52">
        <v>30</v>
      </c>
      <c r="I1055" s="52">
        <v>70</v>
      </c>
      <c r="J1055" s="52"/>
      <c r="K1055" s="54"/>
      <c r="L1055" s="52" t="s">
        <v>24</v>
      </c>
      <c r="M1055" s="55"/>
      <c r="N1055" s="55"/>
      <c r="O1055" s="55"/>
      <c r="P1055" s="55"/>
      <c r="Q1055" s="55"/>
      <c r="R1055" s="52" t="s">
        <v>4803</v>
      </c>
      <c r="S1055" s="27" t="s">
        <v>11115</v>
      </c>
      <c r="T1055" s="27"/>
      <c r="U1055" s="24" t="str">
        <f t="shared" si="41"/>
        <v>WEIFANG 499 / QD32 sơ mi liền lốc · ĐK  </v>
      </c>
    </row>
    <row r="1056" ht="35" customHeight="1" spans="1:21">
      <c r="A1056" s="48"/>
      <c r="B1056" s="28" t="s">
        <v>12068</v>
      </c>
      <c r="C1056" s="48"/>
      <c r="D1056" s="48"/>
      <c r="E1056" s="48"/>
      <c r="F1056" s="48"/>
      <c r="G1056" s="48"/>
      <c r="H1056" s="48"/>
      <c r="I1056" s="48"/>
      <c r="J1056" s="48"/>
      <c r="K1056" s="49"/>
      <c r="L1056" s="48"/>
      <c r="M1056" s="48"/>
      <c r="N1056" s="48"/>
      <c r="O1056" s="48"/>
      <c r="P1056" s="48"/>
      <c r="Q1056" s="48"/>
      <c r="R1056" s="48"/>
      <c r="S1056" s="50"/>
      <c r="T1056" s="27"/>
      <c r="U1056" s="24" t="str">
        <f t="shared" si="41"/>
        <v/>
      </c>
    </row>
    <row r="1057" ht="35" customHeight="1" spans="1:21">
      <c r="A1057" s="51"/>
      <c r="B1057" s="52" t="s">
        <v>12069</v>
      </c>
      <c r="C1057" s="53" t="s">
        <v>11710</v>
      </c>
      <c r="D1057" s="52">
        <v>98</v>
      </c>
      <c r="E1057" s="52" t="s">
        <v>9647</v>
      </c>
      <c r="F1057" s="53" t="s">
        <v>12070</v>
      </c>
      <c r="G1057" s="52">
        <v>31</v>
      </c>
      <c r="H1057" s="52">
        <v>38</v>
      </c>
      <c r="I1057" s="52">
        <v>88.5</v>
      </c>
      <c r="J1057" s="52" t="s">
        <v>9666</v>
      </c>
      <c r="K1057" s="54"/>
      <c r="L1057" s="52" t="s">
        <v>9654</v>
      </c>
      <c r="M1057" s="55"/>
      <c r="N1057" s="55"/>
      <c r="O1057" s="55"/>
      <c r="P1057" s="55"/>
      <c r="Q1057" s="55"/>
      <c r="R1057" s="52" t="s">
        <v>4803</v>
      </c>
      <c r="S1057" s="27"/>
      <c r="T1057" s="27"/>
      <c r="U1057" s="24" t="str">
        <f t="shared" si="41"/>
        <v>FAWDE CA498 · ĐK98 0 kiềng gang </v>
      </c>
    </row>
    <row r="1058" ht="35" customHeight="1" spans="1:21">
      <c r="A1058" s="51"/>
      <c r="B1058" s="30" t="s">
        <v>12069</v>
      </c>
      <c r="C1058" s="27" t="s">
        <v>12071</v>
      </c>
      <c r="D1058" s="30">
        <v>98</v>
      </c>
      <c r="E1058" s="30" t="s">
        <v>8488</v>
      </c>
      <c r="F1058" s="27" t="s">
        <v>12072</v>
      </c>
      <c r="G1058" s="30">
        <v>33</v>
      </c>
      <c r="H1058" s="30">
        <v>37</v>
      </c>
      <c r="I1058" s="30">
        <v>88</v>
      </c>
      <c r="J1058" s="30" t="s">
        <v>10503</v>
      </c>
      <c r="K1058" s="56"/>
      <c r="L1058" s="30" t="s">
        <v>9654</v>
      </c>
      <c r="M1058" s="29"/>
      <c r="N1058" s="29"/>
      <c r="O1058" s="29"/>
      <c r="P1058" s="29"/>
      <c r="Q1058" s="29"/>
      <c r="R1058" s="30" t="s">
        <v>4803</v>
      </c>
      <c r="S1058" s="27"/>
      <c r="T1058" s="27"/>
      <c r="U1058" s="24" t="str">
        <f t="shared" si="41"/>
        <v>FAWDE CA498K · ĐK98 (A) </v>
      </c>
    </row>
    <row r="1059" ht="35" customHeight="1" spans="1:21">
      <c r="A1059" s="51"/>
      <c r="B1059" s="52" t="s">
        <v>12069</v>
      </c>
      <c r="C1059" s="53" t="s">
        <v>12073</v>
      </c>
      <c r="D1059" s="52">
        <v>102</v>
      </c>
      <c r="E1059" s="52"/>
      <c r="F1059" s="53" t="s">
        <v>12074</v>
      </c>
      <c r="G1059" s="52" t="s">
        <v>5518</v>
      </c>
      <c r="H1059" s="52">
        <v>41.5</v>
      </c>
      <c r="I1059" s="52">
        <v>100</v>
      </c>
      <c r="J1059" s="52"/>
      <c r="K1059" s="54"/>
      <c r="L1059" s="52" t="s">
        <v>9654</v>
      </c>
      <c r="M1059" s="55"/>
      <c r="N1059" s="55"/>
      <c r="O1059" s="55"/>
      <c r="P1059" s="55"/>
      <c r="Q1059" s="55"/>
      <c r="R1059" s="52" t="s">
        <v>4803</v>
      </c>
      <c r="S1059" s="27"/>
      <c r="T1059" s="27"/>
      <c r="U1059" s="24" t="str">
        <f t="shared" si="41"/>
        <v>FAWDE 4DX23 /4102 · ĐK102  </v>
      </c>
    </row>
    <row r="1060" ht="35" customHeight="1" spans="1:21">
      <c r="A1060" s="48"/>
      <c r="B1060" s="28" t="s">
        <v>12075</v>
      </c>
      <c r="C1060" s="48"/>
      <c r="D1060" s="48"/>
      <c r="E1060" s="48"/>
      <c r="F1060" s="48"/>
      <c r="G1060" s="48"/>
      <c r="H1060" s="48"/>
      <c r="I1060" s="48"/>
      <c r="J1060" s="48"/>
      <c r="K1060" s="49"/>
      <c r="L1060" s="48"/>
      <c r="M1060" s="48"/>
      <c r="N1060" s="48"/>
      <c r="O1060" s="48"/>
      <c r="P1060" s="48"/>
      <c r="Q1060" s="48"/>
      <c r="R1060" s="48"/>
      <c r="S1060" s="50"/>
      <c r="T1060" s="27"/>
      <c r="U1060" s="24" t="str">
        <f t="shared" si="41"/>
        <v/>
      </c>
    </row>
    <row r="1061" ht="35" customHeight="1" spans="1:21">
      <c r="A1061" s="51"/>
      <c r="B1061" s="52" t="s">
        <v>12076</v>
      </c>
      <c r="C1061" s="53" t="s">
        <v>12077</v>
      </c>
      <c r="D1061" s="52">
        <v>90</v>
      </c>
      <c r="E1061" s="52"/>
      <c r="F1061" s="53" t="s">
        <v>12078</v>
      </c>
      <c r="G1061" s="52" t="s">
        <v>11996</v>
      </c>
      <c r="H1061" s="52">
        <v>40</v>
      </c>
      <c r="I1061" s="52">
        <v>91</v>
      </c>
      <c r="J1061" s="52"/>
      <c r="K1061" s="54"/>
      <c r="L1061" s="52" t="s">
        <v>9654</v>
      </c>
      <c r="M1061" s="55"/>
      <c r="N1061" s="55"/>
      <c r="O1061" s="55"/>
      <c r="P1061" s="55"/>
      <c r="Q1061" s="55"/>
      <c r="R1061" s="52" t="s">
        <v>4803</v>
      </c>
      <c r="S1061" s="27"/>
      <c r="T1061" s="27"/>
      <c r="U1061" s="24" t="str">
        <f t="shared" si="41"/>
        <v>XINCHAI A490BPG /C490BPG / C490BD · ĐK90  </v>
      </c>
    </row>
    <row r="1062" ht="35" customHeight="1" spans="1:21">
      <c r="A1062" s="51"/>
      <c r="B1062" s="30" t="s">
        <v>12076</v>
      </c>
      <c r="C1062" s="27" t="s">
        <v>12079</v>
      </c>
      <c r="D1062" s="30">
        <v>90</v>
      </c>
      <c r="E1062" s="30"/>
      <c r="F1062" s="27" t="s">
        <v>11697</v>
      </c>
      <c r="G1062" s="30" t="s">
        <v>5047</v>
      </c>
      <c r="H1062" s="30">
        <v>38</v>
      </c>
      <c r="I1062" s="30">
        <v>88</v>
      </c>
      <c r="J1062" s="30"/>
      <c r="K1062" s="56"/>
      <c r="L1062" s="30" t="s">
        <v>9654</v>
      </c>
      <c r="M1062" s="29"/>
      <c r="N1062" s="29"/>
      <c r="O1062" s="29"/>
      <c r="P1062" s="29"/>
      <c r="Q1062" s="29"/>
      <c r="R1062" s="30" t="s">
        <v>4803</v>
      </c>
      <c r="S1062" s="27"/>
      <c r="T1062" s="27"/>
      <c r="U1062" s="24" t="str">
        <f t="shared" si="41"/>
        <v>XINCHAI C490BPG-200 (máy phát điện) · ĐK90  </v>
      </c>
    </row>
    <row r="1063" ht="35" customHeight="1" spans="1:21">
      <c r="A1063" s="51"/>
      <c r="B1063" s="52" t="s">
        <v>12076</v>
      </c>
      <c r="C1063" s="53" t="s">
        <v>12080</v>
      </c>
      <c r="D1063" s="52">
        <v>100</v>
      </c>
      <c r="E1063" s="52"/>
      <c r="F1063" s="53"/>
      <c r="G1063" s="52" t="s">
        <v>5518</v>
      </c>
      <c r="H1063" s="52">
        <v>54.5</v>
      </c>
      <c r="I1063" s="52">
        <v>117</v>
      </c>
      <c r="J1063" s="52"/>
      <c r="K1063" s="54"/>
      <c r="L1063" s="52" t="s">
        <v>9654</v>
      </c>
      <c r="M1063" s="55"/>
      <c r="N1063" s="55"/>
      <c r="O1063" s="55"/>
      <c r="P1063" s="55"/>
      <c r="Q1063" s="55"/>
      <c r="R1063" s="52" t="s">
        <v>4803</v>
      </c>
      <c r="S1063" s="27"/>
      <c r="T1063" s="27"/>
      <c r="U1063" s="24" t="str">
        <f t="shared" si="41"/>
        <v>XINCHAI 4100A khô ắc 35 · ĐK100  </v>
      </c>
    </row>
    <row r="1064" ht="35" customHeight="1" spans="1:21">
      <c r="A1064" s="48"/>
      <c r="B1064" s="28" t="s">
        <v>12081</v>
      </c>
      <c r="C1064" s="48"/>
      <c r="D1064" s="48"/>
      <c r="E1064" s="48"/>
      <c r="F1064" s="48"/>
      <c r="G1064" s="48"/>
      <c r="H1064" s="48"/>
      <c r="I1064" s="48"/>
      <c r="J1064" s="48"/>
      <c r="K1064" s="49"/>
      <c r="L1064" s="48"/>
      <c r="M1064" s="48"/>
      <c r="N1064" s="48"/>
      <c r="O1064" s="48"/>
      <c r="P1064" s="48"/>
      <c r="Q1064" s="48"/>
      <c r="R1064" s="48"/>
      <c r="S1064" s="50"/>
      <c r="T1064" s="27"/>
      <c r="U1064" s="24" t="str">
        <f t="shared" si="41"/>
        <v/>
      </c>
    </row>
    <row r="1065" ht="35" customHeight="1" spans="1:21">
      <c r="A1065" s="51"/>
      <c r="B1065" s="52" t="s">
        <v>12082</v>
      </c>
      <c r="C1065" s="53" t="s">
        <v>12083</v>
      </c>
      <c r="D1065" s="52">
        <v>114</v>
      </c>
      <c r="E1065" s="52"/>
      <c r="F1065" s="53" t="s">
        <v>12084</v>
      </c>
      <c r="G1065" s="52" t="s">
        <v>12085</v>
      </c>
      <c r="H1065" s="52">
        <v>56.5</v>
      </c>
      <c r="I1065" s="52">
        <v>119.5</v>
      </c>
      <c r="J1065" s="52"/>
      <c r="K1065" s="54"/>
      <c r="L1065" s="52" t="s">
        <v>24</v>
      </c>
      <c r="M1065" s="55"/>
      <c r="N1065" s="55"/>
      <c r="O1065" s="55"/>
      <c r="P1065" s="55"/>
      <c r="Q1065" s="55"/>
      <c r="R1065" s="52" t="s">
        <v>4803</v>
      </c>
      <c r="S1065" s="27"/>
      <c r="T1065" s="27"/>
      <c r="U1065" s="24" t="str">
        <f t="shared" si="41"/>
        <v>SHANG CHAI D6114ZLCAB · ĐK114  </v>
      </c>
    </row>
    <row r="1066" ht="35" customHeight="1" spans="1:21">
      <c r="A1066" s="51"/>
      <c r="B1066" s="30" t="s">
        <v>12082</v>
      </c>
      <c r="C1066" s="27" t="s">
        <v>12086</v>
      </c>
      <c r="D1066" s="30">
        <v>114</v>
      </c>
      <c r="E1066" s="30" t="s">
        <v>8488</v>
      </c>
      <c r="F1066" s="27" t="s">
        <v>12087</v>
      </c>
      <c r="G1066" s="30" t="s">
        <v>10996</v>
      </c>
      <c r="H1066" s="30">
        <v>57</v>
      </c>
      <c r="I1066" s="30">
        <v>120</v>
      </c>
      <c r="J1066" s="30"/>
      <c r="K1066" s="56"/>
      <c r="L1066" s="30" t="s">
        <v>24</v>
      </c>
      <c r="M1066" s="29"/>
      <c r="N1066" s="29"/>
      <c r="O1066" s="29"/>
      <c r="P1066" s="29"/>
      <c r="Q1066" s="29"/>
      <c r="R1066" s="30" t="s">
        <v>4803</v>
      </c>
      <c r="S1066" s="27"/>
      <c r="T1066" s="27"/>
      <c r="U1066" s="24" t="str">
        <f t="shared" si="41"/>
        <v>SHANG CHAI D6114ZQB · ĐK114 (A) </v>
      </c>
    </row>
    <row r="1067" ht="35" customHeight="1" spans="1:21">
      <c r="A1067" s="48"/>
      <c r="B1067" s="28" t="s">
        <v>12088</v>
      </c>
      <c r="C1067" s="48"/>
      <c r="D1067" s="48"/>
      <c r="E1067" s="48"/>
      <c r="F1067" s="48"/>
      <c r="G1067" s="48"/>
      <c r="H1067" s="48"/>
      <c r="I1067" s="48"/>
      <c r="J1067" s="48"/>
      <c r="K1067" s="49"/>
      <c r="L1067" s="48"/>
      <c r="M1067" s="48"/>
      <c r="N1067" s="48"/>
      <c r="O1067" s="48"/>
      <c r="P1067" s="48"/>
      <c r="Q1067" s="48"/>
      <c r="R1067" s="48"/>
      <c r="S1067" s="50"/>
      <c r="T1067" s="27"/>
      <c r="U1067" s="24" t="str">
        <f t="shared" si="41"/>
        <v/>
      </c>
    </row>
    <row r="1068" ht="35" customHeight="1" spans="1:21">
      <c r="A1068" s="51"/>
      <c r="B1068" s="30" t="s">
        <v>12089</v>
      </c>
      <c r="C1068" s="27" t="s">
        <v>12090</v>
      </c>
      <c r="D1068" s="30">
        <v>105</v>
      </c>
      <c r="E1068" s="30"/>
      <c r="F1068" s="27" t="s">
        <v>11711</v>
      </c>
      <c r="G1068" s="30" t="s">
        <v>10043</v>
      </c>
      <c r="H1068" s="30">
        <v>49</v>
      </c>
      <c r="I1068" s="30">
        <v>102</v>
      </c>
      <c r="J1068" s="30"/>
      <c r="K1068" s="56"/>
      <c r="L1068" s="30" t="s">
        <v>9644</v>
      </c>
      <c r="M1068" s="29"/>
      <c r="N1068" s="29"/>
      <c r="O1068" s="29"/>
      <c r="P1068" s="29"/>
      <c r="Q1068" s="29"/>
      <c r="R1068" s="30" t="s">
        <v>4803</v>
      </c>
      <c r="S1068" s="27"/>
      <c r="T1068" s="27"/>
      <c r="U1068" s="24" t="str">
        <f t="shared" si="41"/>
        <v>WEICHAI DEUTZ 6105 TD226-B · ĐK105  </v>
      </c>
    </row>
    <row r="1069" ht="35" customHeight="1" spans="1:21">
      <c r="A1069" s="48"/>
      <c r="B1069" s="28" t="s">
        <v>12091</v>
      </c>
      <c r="C1069" s="48"/>
      <c r="D1069" s="48"/>
      <c r="E1069" s="48"/>
      <c r="F1069" s="48"/>
      <c r="G1069" s="48"/>
      <c r="H1069" s="48"/>
      <c r="I1069" s="48"/>
      <c r="J1069" s="48"/>
      <c r="K1069" s="49"/>
      <c r="L1069" s="48"/>
      <c r="M1069" s="48"/>
      <c r="N1069" s="48"/>
      <c r="O1069" s="48"/>
      <c r="P1069" s="48"/>
      <c r="Q1069" s="48"/>
      <c r="R1069" s="48"/>
      <c r="S1069" s="50"/>
      <c r="T1069" s="27"/>
      <c r="U1069" s="24" t="str">
        <f t="shared" si="41"/>
        <v/>
      </c>
    </row>
    <row r="1070" ht="35" customHeight="1" spans="1:21">
      <c r="A1070" s="51"/>
      <c r="B1070" s="30" t="s">
        <v>12092</v>
      </c>
      <c r="C1070" s="27" t="s">
        <v>12093</v>
      </c>
      <c r="D1070" s="30">
        <v>102</v>
      </c>
      <c r="E1070" s="30"/>
      <c r="F1070" s="27" t="s">
        <v>12094</v>
      </c>
      <c r="G1070" s="30" t="s">
        <v>10043</v>
      </c>
      <c r="H1070" s="30">
        <v>41.5</v>
      </c>
      <c r="I1070" s="30">
        <v>104</v>
      </c>
      <c r="J1070" s="30"/>
      <c r="K1070" s="56"/>
      <c r="L1070" s="30" t="s">
        <v>24</v>
      </c>
      <c r="M1070" s="29"/>
      <c r="N1070" s="29"/>
      <c r="O1070" s="29"/>
      <c r="P1070" s="29"/>
      <c r="Q1070" s="29"/>
      <c r="R1070" s="30" t="s">
        <v>4803</v>
      </c>
      <c r="S1070" s="27"/>
      <c r="T1070" s="27"/>
      <c r="U1070" s="24" t="str">
        <f t="shared" ref="U1070:U1084" si="42">IF($C1070="","",B1070&amp;" "&amp;C1070&amp;" · ĐK"&amp;D1070&amp;IF(E1070=""," "," "&amp;E1070)&amp;IF(K1070=""," "," - "&amp;K1070))</f>
        <v>CHAOCHAI 4102EZL / YC4102EZLQ · ĐK102  </v>
      </c>
    </row>
    <row r="1071" ht="35" customHeight="1" spans="1:21">
      <c r="A1071" s="48"/>
      <c r="B1071" s="28" t="s">
        <v>12095</v>
      </c>
      <c r="C1071" s="48"/>
      <c r="D1071" s="48"/>
      <c r="E1071" s="48"/>
      <c r="F1071" s="48"/>
      <c r="G1071" s="48"/>
      <c r="H1071" s="48"/>
      <c r="I1071" s="48"/>
      <c r="J1071" s="48"/>
      <c r="K1071" s="49"/>
      <c r="L1071" s="48"/>
      <c r="M1071" s="48"/>
      <c r="N1071" s="48"/>
      <c r="O1071" s="48"/>
      <c r="P1071" s="48"/>
      <c r="Q1071" s="48"/>
      <c r="R1071" s="48"/>
      <c r="S1071" s="50"/>
      <c r="T1071" s="27"/>
      <c r="U1071" s="24" t="str">
        <f t="shared" si="42"/>
        <v/>
      </c>
    </row>
    <row r="1072" ht="35" customHeight="1" spans="1:21">
      <c r="A1072" s="51"/>
      <c r="B1072" s="30" t="s">
        <v>12096</v>
      </c>
      <c r="C1072" s="27" t="s">
        <v>12097</v>
      </c>
      <c r="D1072" s="30">
        <v>80</v>
      </c>
      <c r="E1072" s="30"/>
      <c r="F1072" s="27" t="s">
        <v>11779</v>
      </c>
      <c r="G1072" s="30" t="s">
        <v>6720</v>
      </c>
      <c r="H1072" s="30">
        <v>33</v>
      </c>
      <c r="I1072" s="30">
        <v>81</v>
      </c>
      <c r="J1072" s="30"/>
      <c r="K1072" s="56"/>
      <c r="L1072" s="30" t="s">
        <v>24</v>
      </c>
      <c r="M1072" s="29"/>
      <c r="N1072" s="29"/>
      <c r="O1072" s="29"/>
      <c r="P1072" s="29"/>
      <c r="Q1072" s="29"/>
      <c r="R1072" s="30" t="s">
        <v>4803</v>
      </c>
      <c r="S1072" s="27"/>
      <c r="T1072" s="27"/>
      <c r="U1072" s="24" t="str">
        <f t="shared" si="42"/>
        <v>LAIDONG LL480 · ĐK80  </v>
      </c>
    </row>
    <row r="1073" ht="35" customHeight="1" spans="1:21">
      <c r="A1073" s="48"/>
      <c r="B1073" s="28" t="s">
        <v>12098</v>
      </c>
      <c r="C1073" s="48"/>
      <c r="D1073" s="48"/>
      <c r="E1073" s="48"/>
      <c r="F1073" s="48"/>
      <c r="G1073" s="48"/>
      <c r="H1073" s="48"/>
      <c r="I1073" s="48"/>
      <c r="J1073" s="48"/>
      <c r="K1073" s="49"/>
      <c r="L1073" s="48"/>
      <c r="M1073" s="48"/>
      <c r="N1073" s="48"/>
      <c r="O1073" s="48"/>
      <c r="P1073" s="48"/>
      <c r="Q1073" s="48"/>
      <c r="R1073" s="48"/>
      <c r="S1073" s="50"/>
      <c r="T1073" s="27"/>
      <c r="U1073" s="24" t="str">
        <f t="shared" si="42"/>
        <v/>
      </c>
    </row>
    <row r="1074" ht="35" customHeight="1" spans="1:21">
      <c r="A1074" s="51"/>
      <c r="B1074" s="30" t="s">
        <v>12099</v>
      </c>
      <c r="C1074" s="27" t="s">
        <v>12100</v>
      </c>
      <c r="D1074" s="30">
        <v>105</v>
      </c>
      <c r="E1074" s="30"/>
      <c r="F1074" s="27" t="s">
        <v>12101</v>
      </c>
      <c r="G1074" s="30" t="s">
        <v>4989</v>
      </c>
      <c r="H1074" s="30">
        <v>45</v>
      </c>
      <c r="I1074" s="30">
        <v>105</v>
      </c>
      <c r="J1074" s="30"/>
      <c r="K1074" s="56"/>
      <c r="L1074" s="30" t="s">
        <v>9644</v>
      </c>
      <c r="M1074" s="29"/>
      <c r="N1074" s="29"/>
      <c r="O1074" s="29"/>
      <c r="P1074" s="29"/>
      <c r="Q1074" s="29"/>
      <c r="R1074" s="30" t="s">
        <v>4803</v>
      </c>
      <c r="S1074" s="27"/>
      <c r="T1074" s="27"/>
      <c r="U1074" s="24" t="str">
        <f t="shared" si="42"/>
        <v>RICARDO R6105IZLD · ĐK105  </v>
      </c>
    </row>
    <row r="1075" ht="35" customHeight="1" spans="1:21">
      <c r="A1075" s="48"/>
      <c r="B1075" s="28" t="s">
        <v>12102</v>
      </c>
      <c r="C1075" s="48"/>
      <c r="D1075" s="48"/>
      <c r="E1075" s="48"/>
      <c r="F1075" s="48"/>
      <c r="G1075" s="48"/>
      <c r="H1075" s="48"/>
      <c r="I1075" s="48"/>
      <c r="J1075" s="48"/>
      <c r="K1075" s="49"/>
      <c r="L1075" s="48"/>
      <c r="M1075" s="48"/>
      <c r="N1075" s="48"/>
      <c r="O1075" s="48"/>
      <c r="P1075" s="48"/>
      <c r="Q1075" s="48"/>
      <c r="R1075" s="48"/>
      <c r="S1075" s="50"/>
      <c r="T1075" s="27"/>
      <c r="U1075" s="24" t="str">
        <f t="shared" si="42"/>
        <v/>
      </c>
    </row>
    <row r="1076" ht="35" customHeight="1" spans="1:21">
      <c r="A1076" s="51"/>
      <c r="B1076" s="30" t="s">
        <v>12103</v>
      </c>
      <c r="C1076" s="27" t="s">
        <v>12104</v>
      </c>
      <c r="D1076" s="30">
        <v>80</v>
      </c>
      <c r="E1076" s="30"/>
      <c r="F1076" s="27" t="s">
        <v>12105</v>
      </c>
      <c r="G1076" s="30" t="s">
        <v>5128</v>
      </c>
      <c r="H1076" s="30">
        <v>32.5</v>
      </c>
      <c r="I1076" s="30">
        <v>79</v>
      </c>
      <c r="J1076" s="30"/>
      <c r="K1076" s="56"/>
      <c r="L1076" s="30" t="s">
        <v>24</v>
      </c>
      <c r="M1076" s="29"/>
      <c r="N1076" s="29"/>
      <c r="O1076" s="29"/>
      <c r="P1076" s="29"/>
      <c r="Q1076" s="29"/>
      <c r="R1076" s="30" t="s">
        <v>4803</v>
      </c>
      <c r="S1076" s="27"/>
      <c r="T1076" s="27"/>
      <c r="U1076" s="24" t="str">
        <f t="shared" si="42"/>
        <v>YANGDONG YD480 /YD480ZL · ĐK80  </v>
      </c>
    </row>
    <row r="1077" ht="35" customHeight="1" spans="1:21">
      <c r="A1077" s="48"/>
      <c r="B1077" s="28" t="s">
        <v>12106</v>
      </c>
      <c r="C1077" s="48"/>
      <c r="D1077" s="48"/>
      <c r="E1077" s="48"/>
      <c r="F1077" s="48"/>
      <c r="G1077" s="48"/>
      <c r="H1077" s="48"/>
      <c r="I1077" s="48"/>
      <c r="J1077" s="48"/>
      <c r="K1077" s="49"/>
      <c r="L1077" s="48"/>
      <c r="M1077" s="48"/>
      <c r="N1077" s="48"/>
      <c r="O1077" s="48"/>
      <c r="P1077" s="48"/>
      <c r="Q1077" s="48"/>
      <c r="R1077" s="48"/>
      <c r="S1077" s="50"/>
      <c r="T1077" s="27"/>
      <c r="U1077" s="24" t="str">
        <f t="shared" si="42"/>
        <v/>
      </c>
    </row>
    <row r="1078" ht="35" customHeight="1" spans="1:21">
      <c r="A1078" s="51"/>
      <c r="B1078" s="30" t="s">
        <v>12107</v>
      </c>
      <c r="C1078" s="27" t="s">
        <v>12108</v>
      </c>
      <c r="D1078" s="30">
        <v>108</v>
      </c>
      <c r="E1078" s="30"/>
      <c r="F1078" s="27" t="s">
        <v>12109</v>
      </c>
      <c r="G1078" s="30" t="s">
        <v>4989</v>
      </c>
      <c r="H1078" s="30">
        <v>50</v>
      </c>
      <c r="I1078" s="30">
        <v>110</v>
      </c>
      <c r="J1078" s="30"/>
      <c r="K1078" s="56"/>
      <c r="L1078" s="30" t="s">
        <v>9654</v>
      </c>
      <c r="M1078" s="29"/>
      <c r="N1078" s="29"/>
      <c r="O1078" s="29"/>
      <c r="P1078" s="29"/>
      <c r="Q1078" s="29"/>
      <c r="R1078" s="30" t="s">
        <v>4803</v>
      </c>
      <c r="S1078" s="27"/>
      <c r="T1078" s="27"/>
      <c r="U1078" s="24" t="str">
        <f t="shared" si="42"/>
        <v>YTO LR4108 · ĐK108  </v>
      </c>
    </row>
    <row r="1079" ht="35" customHeight="1" spans="1:21">
      <c r="A1079" s="48"/>
      <c r="B1079" s="28" t="s">
        <v>12110</v>
      </c>
      <c r="C1079" s="48"/>
      <c r="D1079" s="48"/>
      <c r="E1079" s="48"/>
      <c r="F1079" s="48"/>
      <c r="G1079" s="48"/>
      <c r="H1079" s="48"/>
      <c r="I1079" s="48"/>
      <c r="J1079" s="48"/>
      <c r="K1079" s="49"/>
      <c r="L1079" s="48"/>
      <c r="M1079" s="48"/>
      <c r="N1079" s="48"/>
      <c r="O1079" s="48"/>
      <c r="P1079" s="48"/>
      <c r="Q1079" s="48"/>
      <c r="R1079" s="48"/>
      <c r="S1079" s="50"/>
      <c r="T1079" s="27"/>
      <c r="U1079" s="24" t="str">
        <f t="shared" si="42"/>
        <v/>
      </c>
    </row>
    <row r="1080" ht="35" customHeight="1" spans="1:21">
      <c r="A1080" s="51"/>
      <c r="B1080" s="30" t="s">
        <v>12111</v>
      </c>
      <c r="C1080" s="27" t="s">
        <v>12112</v>
      </c>
      <c r="D1080" s="30"/>
      <c r="E1080" s="30"/>
      <c r="F1080" s="27"/>
      <c r="G1080" s="30" t="s">
        <v>11494</v>
      </c>
      <c r="H1080" s="30">
        <v>17</v>
      </c>
      <c r="I1080" s="30">
        <v>55</v>
      </c>
      <c r="J1080" s="30"/>
      <c r="K1080" s="56"/>
      <c r="L1080" s="30" t="s">
        <v>24</v>
      </c>
      <c r="M1080" s="29"/>
      <c r="N1080" s="29"/>
      <c r="O1080" s="29"/>
      <c r="P1080" s="29"/>
      <c r="Q1080" s="29"/>
      <c r="R1080" s="30" t="s">
        <v>4803</v>
      </c>
      <c r="S1080" s="27"/>
      <c r="T1080" s="27"/>
      <c r="U1080" s="24" t="str">
        <f t="shared" si="42"/>
        <v>CHƯA PHÂN LOẠI 465 R0 (không xy lanh) · ĐK  </v>
      </c>
    </row>
    <row r="1081" ht="35" customHeight="1" spans="1:21">
      <c r="A1081" s="48"/>
      <c r="B1081" s="28" t="s">
        <v>12113</v>
      </c>
      <c r="C1081" s="48"/>
      <c r="D1081" s="48"/>
      <c r="E1081" s="48"/>
      <c r="F1081" s="48"/>
      <c r="G1081" s="48"/>
      <c r="H1081" s="48"/>
      <c r="I1081" s="48"/>
      <c r="J1081" s="48"/>
      <c r="K1081" s="49"/>
      <c r="L1081" s="48"/>
      <c r="M1081" s="48"/>
      <c r="N1081" s="48"/>
      <c r="O1081" s="48"/>
      <c r="P1081" s="48"/>
      <c r="Q1081" s="48"/>
      <c r="R1081" s="48"/>
      <c r="S1081" s="50"/>
      <c r="T1081" s="27"/>
      <c r="U1081" s="24" t="str">
        <f t="shared" si="42"/>
        <v/>
      </c>
    </row>
    <row r="1082" ht="35" customHeight="1" spans="1:21">
      <c r="A1082" s="51"/>
      <c r="B1082" s="30" t="s">
        <v>12114</v>
      </c>
      <c r="C1082" s="27"/>
      <c r="D1082" s="30"/>
      <c r="E1082" s="30"/>
      <c r="F1082" s="27"/>
      <c r="G1082" s="30"/>
      <c r="H1082" s="30"/>
      <c r="I1082" s="30"/>
      <c r="J1082" s="30"/>
      <c r="K1082" s="56"/>
      <c r="L1082" s="30"/>
      <c r="M1082" s="29"/>
      <c r="N1082" s="29"/>
      <c r="O1082" s="29"/>
      <c r="P1082" s="29"/>
      <c r="Q1082" s="29"/>
      <c r="R1082" s="30"/>
      <c r="S1082" s="27"/>
      <c r="T1082" s="27"/>
      <c r="U1082" s="24" t="str">
        <f t="shared" si="42"/>
        <v/>
      </c>
    </row>
    <row r="1083" ht="35" customHeight="1" spans="1:21">
      <c r="A1083" s="48"/>
      <c r="B1083" s="28" t="s">
        <v>12115</v>
      </c>
      <c r="C1083" s="48"/>
      <c r="D1083" s="48"/>
      <c r="E1083" s="48"/>
      <c r="F1083" s="48"/>
      <c r="G1083" s="48"/>
      <c r="H1083" s="48"/>
      <c r="I1083" s="48"/>
      <c r="J1083" s="48"/>
      <c r="K1083" s="49"/>
      <c r="L1083" s="48"/>
      <c r="M1083" s="48"/>
      <c r="N1083" s="48"/>
      <c r="O1083" s="48"/>
      <c r="P1083" s="48"/>
      <c r="Q1083" s="48"/>
      <c r="R1083" s="48"/>
      <c r="S1083" s="50"/>
      <c r="T1083" s="27"/>
      <c r="U1083" s="24" t="str">
        <f t="shared" si="42"/>
        <v/>
      </c>
    </row>
    <row r="1084" ht="35" customHeight="1" spans="1:21">
      <c r="A1084" s="51"/>
      <c r="B1084" s="30" t="s">
        <v>12116</v>
      </c>
      <c r="C1084" s="27"/>
      <c r="D1084" s="30"/>
      <c r="E1084" s="30"/>
      <c r="F1084" s="27"/>
      <c r="G1084" s="30"/>
      <c r="H1084" s="30"/>
      <c r="I1084" s="30"/>
      <c r="J1084" s="30"/>
      <c r="K1084" s="56"/>
      <c r="L1084" s="30"/>
      <c r="M1084" s="29"/>
      <c r="N1084" s="29"/>
      <c r="O1084" s="29"/>
      <c r="P1084" s="29"/>
      <c r="Q1084" s="29"/>
      <c r="R1084" s="30"/>
      <c r="S1084" s="27"/>
      <c r="T1084" s="27"/>
      <c r="U1084" s="24" t="str">
        <f t="shared" si="42"/>
        <v/>
      </c>
    </row>
    <row r="1087" ht="15.75" spans="1:21">
      <c r="A1087" s="57"/>
      <c r="B1087" s="66"/>
    </row>
    <row r="1088" ht="15.75" spans="1:21">
      <c r="A1088" s="57"/>
      <c r="B1088" s="66"/>
    </row>
    <row r="1089" ht="15.75" spans="1:2">
      <c r="A1089" s="57"/>
      <c r="B1089" s="66"/>
    </row>
  </sheetData>
  <autoFilter xmlns:etc="http://www.wps.cn/officeDocument/2017/etCustomData" ref="A2:T1084" etc:filterBottomFollowUsedRange="0">
    <extLst/>
  </autoFilter>
  <mergeCells count="1">
    <mergeCell ref="A1:R1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684"/>
  <sheetViews>
    <sheetView showGridLines="0" workbookViewId="0">
      <pane ySplit="2" topLeftCell="A3" activePane="bottomLeft" state="frozen"/>
      <selection/>
      <selection pane="bottomLeft" activeCell="A1" sqref="A1:P1"/>
    </sheetView>
  </sheetViews>
  <sheetFormatPr defaultColWidth="8.67619047619048" defaultRowHeight="15"/>
  <cols>
    <col min="1" max="1" width="11" style="1" customWidth="1"/>
    <col min="2" max="2" width="8" style="1" customWidth="1"/>
    <col min="3" max="3" width="40" style="1" customWidth="1"/>
    <col min="4" max="4" width="6" style="1" customWidth="1"/>
    <col min="5" max="5" width="11" style="1" customWidth="1"/>
    <col min="6" max="6" width="9" style="1" customWidth="1"/>
    <col min="7" max="7" width="13" style="1" customWidth="1"/>
    <col min="8" max="8" width="11" style="1" customWidth="1"/>
    <col min="9" max="9" width="7" style="1" customWidth="1"/>
    <col min="10" max="10" width="9" style="1" customWidth="1"/>
    <col min="11" max="11" width="10" style="1" customWidth="1"/>
    <col min="12" max="14" width="9" style="1" customWidth="1"/>
    <col min="15" max="15" width="6" style="1" customWidth="1"/>
    <col min="16" max="16" width="14" style="1" customWidth="1"/>
    <col min="17" max="17" width="22" style="1" customWidth="1"/>
    <col min="18" max="19" width="13" style="1" hidden="1" customWidth="1"/>
  </cols>
  <sheetData>
    <row r="1" ht="21.75" customHeight="1" spans="1:19">
      <c r="A1" s="14" t="s">
        <v>12117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customHeight="1" spans="1:19">
      <c r="A2" s="40" t="s">
        <v>4789</v>
      </c>
      <c r="B2" s="40" t="s">
        <v>4782</v>
      </c>
      <c r="C2" s="40" t="s">
        <v>4783</v>
      </c>
      <c r="D2" s="40" t="s">
        <v>9628</v>
      </c>
      <c r="E2" s="40" t="s">
        <v>12118</v>
      </c>
      <c r="F2" s="40" t="s">
        <v>12119</v>
      </c>
      <c r="G2" s="40" t="s">
        <v>12120</v>
      </c>
      <c r="H2" s="40" t="s">
        <v>9635</v>
      </c>
      <c r="I2" s="40" t="s">
        <v>108</v>
      </c>
      <c r="J2" s="40" t="s">
        <v>4790</v>
      </c>
      <c r="K2" s="40" t="s">
        <v>4791</v>
      </c>
      <c r="L2" s="40" t="s">
        <v>4792</v>
      </c>
      <c r="M2" s="40" t="s">
        <v>4793</v>
      </c>
      <c r="N2" s="40" t="s">
        <v>4794</v>
      </c>
      <c r="O2" s="40" t="s">
        <v>4795</v>
      </c>
      <c r="P2" s="40" t="s">
        <v>9636</v>
      </c>
      <c r="Q2" s="40" t="s">
        <v>7248</v>
      </c>
      <c r="R2" s="40" t="s">
        <v>9637</v>
      </c>
      <c r="S2" s="1" t="s">
        <v>12121</v>
      </c>
    </row>
    <row r="3" customHeight="1" spans="1:19">
      <c r="A3" s="41"/>
      <c r="B3" s="41"/>
      <c r="C3" s="42" t="s">
        <v>2531</v>
      </c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</row>
    <row r="4" customHeight="1" spans="1:19">
      <c r="A4" s="8" t="s">
        <v>12122</v>
      </c>
      <c r="B4" s="8" t="s">
        <v>119</v>
      </c>
      <c r="C4" s="8" t="s">
        <v>9640</v>
      </c>
      <c r="D4" s="8" t="s">
        <v>2534</v>
      </c>
      <c r="E4" s="8"/>
      <c r="F4" s="8"/>
      <c r="G4" s="8" t="s">
        <v>9643</v>
      </c>
      <c r="H4" s="8" t="s">
        <v>8515</v>
      </c>
      <c r="I4" s="8" t="s">
        <v>12123</v>
      </c>
      <c r="J4" s="43"/>
      <c r="K4" s="43"/>
      <c r="L4" s="43"/>
      <c r="M4" s="43"/>
      <c r="N4" s="43"/>
      <c r="O4" s="8"/>
      <c r="P4" s="8"/>
      <c r="Q4" s="8"/>
      <c r="R4" s="8" t="s">
        <v>12124</v>
      </c>
      <c r="S4" s="1">
        <f>IF(OR('⚙️ BỘ HƠI'!$H$40=0,'⚙️ BỘ HƠI'!$H$2="",$C4="",LEFT($C4,1)="◆"),99999,IF(OR(ISNUMBER(SEARCH('⚙️ BỘ HƠI'!$H$2,$C4)),ISNUMBER(SEARCH($C4,'⚙️ BỘ HƠI'!$H$2))),ROW()-2,99999))</f>
        <v>99999</v>
      </c>
    </row>
    <row r="5" customHeight="1" spans="1:19">
      <c r="A5" s="6" t="s">
        <v>12125</v>
      </c>
      <c r="B5" s="6" t="s">
        <v>119</v>
      </c>
      <c r="C5" s="6" t="s">
        <v>9640</v>
      </c>
      <c r="D5" s="6" t="s">
        <v>2534</v>
      </c>
      <c r="E5" s="6"/>
      <c r="F5" s="6"/>
      <c r="G5" s="6" t="s">
        <v>9643</v>
      </c>
      <c r="H5" s="6" t="s">
        <v>12126</v>
      </c>
      <c r="I5" s="6" t="s">
        <v>12123</v>
      </c>
      <c r="J5" s="44"/>
      <c r="K5" s="44"/>
      <c r="L5" s="44"/>
      <c r="M5" s="44"/>
      <c r="N5" s="44"/>
      <c r="O5" s="6"/>
      <c r="P5" s="6" t="s">
        <v>12127</v>
      </c>
      <c r="Q5" s="6"/>
      <c r="R5" s="6" t="s">
        <v>12128</v>
      </c>
      <c r="S5" s="1">
        <f>IF(OR('⚙️ BỘ HƠI'!$H$40=0,'⚙️ BỘ HƠI'!$H$2="",$C5="",LEFT($C5,1)="◆"),99999,IF(OR(ISNUMBER(SEARCH('⚙️ BỘ HƠI'!$H$2,$C5)),ISNUMBER(SEARCH($C5,'⚙️ BỘ HƠI'!$H$2))),ROW()-2,99999))</f>
        <v>99999</v>
      </c>
    </row>
    <row r="6" customHeight="1" spans="1:19">
      <c r="A6" s="8" t="s">
        <v>12129</v>
      </c>
      <c r="B6" s="8" t="s">
        <v>119</v>
      </c>
      <c r="C6" s="8" t="s">
        <v>12130</v>
      </c>
      <c r="D6" s="8" t="s">
        <v>12131</v>
      </c>
      <c r="E6" s="8"/>
      <c r="F6" s="8"/>
      <c r="G6" s="8" t="s">
        <v>9643</v>
      </c>
      <c r="H6" s="8" t="s">
        <v>12132</v>
      </c>
      <c r="I6" s="8" t="s">
        <v>12133</v>
      </c>
      <c r="J6" s="43"/>
      <c r="K6" s="43"/>
      <c r="L6" s="43"/>
      <c r="M6" s="43"/>
      <c r="N6" s="43"/>
      <c r="O6" s="8"/>
      <c r="P6" s="8"/>
      <c r="Q6" s="8"/>
      <c r="R6" s="8" t="s">
        <v>12134</v>
      </c>
      <c r="S6" s="1">
        <f>IF(OR('⚙️ BỘ HƠI'!$H$40=0,'⚙️ BỘ HƠI'!$H$2="",$C6="",LEFT($C6,1)="◆"),99999,IF(OR(ISNUMBER(SEARCH('⚙️ BỘ HƠI'!$H$2,$C6)),ISNUMBER(SEARCH($C6,'⚙️ BỘ HƠI'!$H$2))),ROW()-2,99999))</f>
        <v>99999</v>
      </c>
    </row>
    <row r="7" customHeight="1" spans="1:19">
      <c r="A7" s="6" t="s">
        <v>12135</v>
      </c>
      <c r="B7" s="6" t="s">
        <v>119</v>
      </c>
      <c r="C7" s="6" t="s">
        <v>12136</v>
      </c>
      <c r="D7" s="6" t="s">
        <v>2549</v>
      </c>
      <c r="E7" s="6"/>
      <c r="F7" s="6"/>
      <c r="G7" s="6" t="s">
        <v>9663</v>
      </c>
      <c r="H7" s="6" t="s">
        <v>8512</v>
      </c>
      <c r="I7" s="6" t="s">
        <v>12123</v>
      </c>
      <c r="J7" s="44"/>
      <c r="K7" s="44"/>
      <c r="L7" s="44"/>
      <c r="M7" s="44"/>
      <c r="N7" s="44"/>
      <c r="O7" s="6"/>
      <c r="P7" s="6" t="s">
        <v>12137</v>
      </c>
      <c r="Q7" s="6"/>
      <c r="R7" s="6" t="s">
        <v>12138</v>
      </c>
      <c r="S7" s="1">
        <f>IF(OR('⚙️ BỘ HƠI'!$H$40=0,'⚙️ BỘ HƠI'!$H$2="",$C7="",LEFT($C7,1)="◆"),99999,IF(OR(ISNUMBER(SEARCH('⚙️ BỘ HƠI'!$H$2,$C7)),ISNUMBER(SEARCH($C7,'⚙️ BỘ HƠI'!$H$2))),ROW()-2,99999))</f>
        <v>99999</v>
      </c>
    </row>
    <row r="8" customHeight="1" spans="1:19">
      <c r="A8" s="8" t="s">
        <v>12139</v>
      </c>
      <c r="B8" s="8" t="s">
        <v>119</v>
      </c>
      <c r="C8" s="8" t="s">
        <v>12140</v>
      </c>
      <c r="D8" s="8" t="s">
        <v>2549</v>
      </c>
      <c r="E8" s="8"/>
      <c r="F8" s="8"/>
      <c r="G8" s="8" t="s">
        <v>9653</v>
      </c>
      <c r="H8" s="8" t="s">
        <v>8512</v>
      </c>
      <c r="I8" s="8" t="s">
        <v>12123</v>
      </c>
      <c r="J8" s="43"/>
      <c r="K8" s="43"/>
      <c r="L8" s="43"/>
      <c r="M8" s="43"/>
      <c r="N8" s="43"/>
      <c r="O8" s="8"/>
      <c r="P8" s="8" t="s">
        <v>12141</v>
      </c>
      <c r="Q8" s="8"/>
      <c r="R8" s="8" t="s">
        <v>12142</v>
      </c>
      <c r="S8" s="1">
        <f>IF(OR('⚙️ BỘ HƠI'!$H$40=0,'⚙️ BỘ HƠI'!$H$2="",$C8="",LEFT($C8,1)="◆"),99999,IF(OR(ISNUMBER(SEARCH('⚙️ BỘ HƠI'!$H$2,$C8)),ISNUMBER(SEARCH($C8,'⚙️ BỘ HƠI'!$H$2))),ROW()-2,99999))</f>
        <v>99999</v>
      </c>
    </row>
    <row r="9" customHeight="1" spans="1:19">
      <c r="A9" s="6" t="s">
        <v>12143</v>
      </c>
      <c r="B9" s="6" t="s">
        <v>119</v>
      </c>
      <c r="C9" s="6" t="s">
        <v>2548</v>
      </c>
      <c r="D9" s="6" t="s">
        <v>2549</v>
      </c>
      <c r="E9" s="6"/>
      <c r="F9" s="6"/>
      <c r="G9" s="6" t="s">
        <v>9659</v>
      </c>
      <c r="H9" s="6" t="s">
        <v>8518</v>
      </c>
      <c r="I9" s="6" t="s">
        <v>24</v>
      </c>
      <c r="J9" s="44"/>
      <c r="K9" s="44"/>
      <c r="L9" s="44"/>
      <c r="M9" s="44"/>
      <c r="N9" s="44"/>
      <c r="O9" s="6"/>
      <c r="P9" s="6"/>
      <c r="Q9" s="6"/>
      <c r="R9" s="6" t="s">
        <v>12144</v>
      </c>
      <c r="S9" s="1">
        <f>IF(OR('⚙️ BỘ HƠI'!$H$40=0,'⚙️ BỘ HƠI'!$H$2="",$C9="",LEFT($C9,1)="◆"),99999,IF(OR(ISNUMBER(SEARCH('⚙️ BỘ HƠI'!$H$2,$C9)),ISNUMBER(SEARCH($C9,'⚙️ BỘ HƠI'!$H$2))),ROW()-2,99999))</f>
        <v>99999</v>
      </c>
    </row>
    <row r="10" customHeight="1" spans="1:19">
      <c r="A10" s="8" t="s">
        <v>12145</v>
      </c>
      <c r="B10" s="8" t="s">
        <v>119</v>
      </c>
      <c r="C10" s="8" t="s">
        <v>2548</v>
      </c>
      <c r="D10" s="8" t="s">
        <v>2549</v>
      </c>
      <c r="E10" s="8"/>
      <c r="F10" s="8"/>
      <c r="G10" s="8" t="s">
        <v>9659</v>
      </c>
      <c r="H10" s="8" t="s">
        <v>8515</v>
      </c>
      <c r="I10" s="8" t="s">
        <v>24</v>
      </c>
      <c r="J10" s="43"/>
      <c r="K10" s="43"/>
      <c r="L10" s="43"/>
      <c r="M10" s="43"/>
      <c r="N10" s="43"/>
      <c r="O10" s="8"/>
      <c r="P10" s="8"/>
      <c r="Q10" s="8"/>
      <c r="R10" s="8" t="s">
        <v>12146</v>
      </c>
      <c r="S10" s="1">
        <f>IF(OR('⚙️ BỘ HƠI'!$H$40=0,'⚙️ BỘ HƠI'!$H$2="",$C10="",LEFT($C10,1)="◆"),99999,IF(OR(ISNUMBER(SEARCH('⚙️ BỘ HƠI'!$H$2,$C10)),ISNUMBER(SEARCH($C10,'⚙️ BỘ HƠI'!$H$2))),ROW()-2,99999))</f>
        <v>99999</v>
      </c>
    </row>
    <row r="11" customHeight="1" spans="1:19">
      <c r="A11" s="6" t="s">
        <v>12147</v>
      </c>
      <c r="B11" s="6" t="s">
        <v>119</v>
      </c>
      <c r="C11" s="6" t="s">
        <v>2548</v>
      </c>
      <c r="D11" s="6" t="s">
        <v>2549</v>
      </c>
      <c r="E11" s="6"/>
      <c r="F11" s="6"/>
      <c r="G11" s="6" t="s">
        <v>9659</v>
      </c>
      <c r="H11" s="6" t="s">
        <v>8512</v>
      </c>
      <c r="I11" s="6" t="s">
        <v>12123</v>
      </c>
      <c r="J11" s="44"/>
      <c r="K11" s="44"/>
      <c r="L11" s="44"/>
      <c r="M11" s="44"/>
      <c r="N11" s="44"/>
      <c r="O11" s="6"/>
      <c r="P11" s="6" t="s">
        <v>12148</v>
      </c>
      <c r="Q11" s="6"/>
      <c r="R11" s="6" t="s">
        <v>12149</v>
      </c>
      <c r="S11" s="1">
        <f>IF(OR('⚙️ BỘ HƠI'!$H$40=0,'⚙️ BỘ HƠI'!$H$2="",$C11="",LEFT($C11,1)="◆"),99999,IF(OR(ISNUMBER(SEARCH('⚙️ BỘ HƠI'!$H$2,$C11)),ISNUMBER(SEARCH($C11,'⚙️ BỘ HƠI'!$H$2))),ROW()-2,99999))</f>
        <v>99999</v>
      </c>
    </row>
    <row r="12" customHeight="1" spans="1:19">
      <c r="A12" s="8" t="s">
        <v>12150</v>
      </c>
      <c r="B12" s="8" t="s">
        <v>119</v>
      </c>
      <c r="C12" s="8" t="s">
        <v>12151</v>
      </c>
      <c r="D12" s="8" t="s">
        <v>2549</v>
      </c>
      <c r="E12" s="8"/>
      <c r="F12" s="8"/>
      <c r="G12" s="8" t="s">
        <v>9659</v>
      </c>
      <c r="H12" s="8"/>
      <c r="I12" s="8" t="s">
        <v>12123</v>
      </c>
      <c r="J12" s="43"/>
      <c r="K12" s="43"/>
      <c r="L12" s="43"/>
      <c r="M12" s="43"/>
      <c r="N12" s="43"/>
      <c r="O12" s="8"/>
      <c r="P12" s="8" t="s">
        <v>12152</v>
      </c>
      <c r="Q12" s="8"/>
      <c r="R12" s="8" t="s">
        <v>12153</v>
      </c>
      <c r="S12" s="1">
        <f>IF(OR('⚙️ BỘ HƠI'!$H$40=0,'⚙️ BỘ HƠI'!$H$2="",$C12="",LEFT($C12,1)="◆"),99999,IF(OR(ISNUMBER(SEARCH('⚙️ BỘ HƠI'!$H$2,$C12)),ISNUMBER(SEARCH($C12,'⚙️ BỘ HƠI'!$H$2))),ROW()-2,99999))</f>
        <v>99999</v>
      </c>
    </row>
    <row r="13" customHeight="1" spans="1:19">
      <c r="A13" s="6" t="s">
        <v>12154</v>
      </c>
      <c r="B13" s="6" t="s">
        <v>119</v>
      </c>
      <c r="C13" s="6" t="s">
        <v>12155</v>
      </c>
      <c r="D13" s="6" t="s">
        <v>2549</v>
      </c>
      <c r="E13" s="6"/>
      <c r="F13" s="6"/>
      <c r="G13" s="6" t="s">
        <v>9659</v>
      </c>
      <c r="H13" s="6" t="s">
        <v>8512</v>
      </c>
      <c r="I13" s="6" t="s">
        <v>12133</v>
      </c>
      <c r="J13" s="44"/>
      <c r="K13" s="44"/>
      <c r="L13" s="44"/>
      <c r="M13" s="44"/>
      <c r="N13" s="44"/>
      <c r="O13" s="6"/>
      <c r="P13" s="6" t="s">
        <v>12156</v>
      </c>
      <c r="Q13" s="6"/>
      <c r="R13" s="6" t="s">
        <v>12157</v>
      </c>
      <c r="S13" s="1">
        <f>IF(OR('⚙️ BỘ HƠI'!$H$40=0,'⚙️ BỘ HƠI'!$H$2="",$C13="",LEFT($C13,1)="◆"),99999,IF(OR(ISNUMBER(SEARCH('⚙️ BỘ HƠI'!$H$2,$C13)),ISNUMBER(SEARCH($C13,'⚙️ BỘ HƠI'!$H$2))),ROW()-2,99999))</f>
        <v>99999</v>
      </c>
    </row>
    <row r="14" customHeight="1" spans="1:19">
      <c r="A14" s="8" t="s">
        <v>12158</v>
      </c>
      <c r="B14" s="8" t="s">
        <v>119</v>
      </c>
      <c r="C14" s="8" t="s">
        <v>2555</v>
      </c>
      <c r="D14" s="8" t="s">
        <v>2549</v>
      </c>
      <c r="E14" s="8"/>
      <c r="F14" s="8"/>
      <c r="G14" s="8" t="s">
        <v>9659</v>
      </c>
      <c r="H14" s="8" t="s">
        <v>8515</v>
      </c>
      <c r="I14" s="8" t="s">
        <v>12123</v>
      </c>
      <c r="J14" s="43"/>
      <c r="K14" s="43"/>
      <c r="L14" s="43"/>
      <c r="M14" s="43"/>
      <c r="N14" s="43"/>
      <c r="O14" s="8"/>
      <c r="P14" s="8"/>
      <c r="Q14" s="8"/>
      <c r="R14" s="8" t="s">
        <v>12159</v>
      </c>
      <c r="S14" s="1">
        <f>IF(OR('⚙️ BỘ HƠI'!$H$40=0,'⚙️ BỘ HƠI'!$H$2="",$C14="",LEFT($C14,1)="◆"),99999,IF(OR(ISNUMBER(SEARCH('⚙️ BỘ HƠI'!$H$2,$C14)),ISNUMBER(SEARCH($C14,'⚙️ BỘ HƠI'!$H$2))),ROW()-2,99999))</f>
        <v>99999</v>
      </c>
    </row>
    <row r="15" customHeight="1" spans="1:19">
      <c r="A15" s="6" t="s">
        <v>12160</v>
      </c>
      <c r="B15" s="6" t="s">
        <v>119</v>
      </c>
      <c r="C15" s="6" t="s">
        <v>9693</v>
      </c>
      <c r="D15" s="6" t="s">
        <v>3106</v>
      </c>
      <c r="E15" s="6"/>
      <c r="F15" s="6"/>
      <c r="G15" s="6" t="s">
        <v>9679</v>
      </c>
      <c r="H15" s="6" t="s">
        <v>8515</v>
      </c>
      <c r="I15" s="6" t="s">
        <v>12133</v>
      </c>
      <c r="J15" s="44"/>
      <c r="K15" s="44"/>
      <c r="L15" s="44"/>
      <c r="M15" s="44"/>
      <c r="N15" s="44"/>
      <c r="O15" s="6"/>
      <c r="P15" s="6"/>
      <c r="Q15" s="6"/>
      <c r="R15" s="6" t="s">
        <v>12161</v>
      </c>
      <c r="S15" s="1">
        <f>IF(OR('⚙️ BỘ HƠI'!$H$40=0,'⚙️ BỘ HƠI'!$H$2="",$C15="",LEFT($C15,1)="◆"),99999,IF(OR(ISNUMBER(SEARCH('⚙️ BỘ HƠI'!$H$2,$C15)),ISNUMBER(SEARCH($C15,'⚙️ BỘ HƠI'!$H$2))),ROW()-2,99999))</f>
        <v>99999</v>
      </c>
    </row>
    <row r="16" customHeight="1" spans="1:19">
      <c r="A16" s="8" t="s">
        <v>12162</v>
      </c>
      <c r="B16" s="8" t="s">
        <v>119</v>
      </c>
      <c r="C16" s="8" t="s">
        <v>9693</v>
      </c>
      <c r="D16" s="8" t="s">
        <v>3106</v>
      </c>
      <c r="E16" s="8"/>
      <c r="F16" s="8"/>
      <c r="G16" s="8" t="s">
        <v>9679</v>
      </c>
      <c r="H16" s="8" t="s">
        <v>12163</v>
      </c>
      <c r="I16" s="8" t="s">
        <v>12123</v>
      </c>
      <c r="J16" s="43"/>
      <c r="K16" s="43"/>
      <c r="L16" s="43"/>
      <c r="M16" s="43"/>
      <c r="N16" s="43"/>
      <c r="O16" s="8"/>
      <c r="P16" s="8"/>
      <c r="Q16" s="8"/>
      <c r="R16" s="8" t="s">
        <v>12164</v>
      </c>
      <c r="S16" s="1">
        <f>IF(OR('⚙️ BỘ HƠI'!$H$40=0,'⚙️ BỘ HƠI'!$H$2="",$C16="",LEFT($C16,1)="◆"),99999,IF(OR(ISNUMBER(SEARCH('⚙️ BỘ HƠI'!$H$2,$C16)),ISNUMBER(SEARCH($C16,'⚙️ BỘ HƠI'!$H$2))),ROW()-2,99999))</f>
        <v>99999</v>
      </c>
    </row>
    <row r="17" customHeight="1" spans="1:19">
      <c r="A17" s="6" t="s">
        <v>12165</v>
      </c>
      <c r="B17" s="6" t="s">
        <v>119</v>
      </c>
      <c r="C17" s="6" t="s">
        <v>12166</v>
      </c>
      <c r="D17" s="6" t="s">
        <v>3106</v>
      </c>
      <c r="E17" s="6"/>
      <c r="F17" s="6"/>
      <c r="G17" s="6" t="s">
        <v>9702</v>
      </c>
      <c r="H17" s="6" t="s">
        <v>8512</v>
      </c>
      <c r="I17" s="6" t="s">
        <v>12123</v>
      </c>
      <c r="J17" s="44"/>
      <c r="K17" s="44"/>
      <c r="L17" s="44"/>
      <c r="M17" s="44"/>
      <c r="N17" s="44"/>
      <c r="O17" s="6"/>
      <c r="P17" s="6" t="s">
        <v>12167</v>
      </c>
      <c r="Q17" s="6"/>
      <c r="R17" s="6" t="s">
        <v>12168</v>
      </c>
      <c r="S17" s="1">
        <f>IF(OR('⚙️ BỘ HƠI'!$H$40=0,'⚙️ BỘ HƠI'!$H$2="",$C17="",LEFT($C17,1)="◆"),99999,IF(OR(ISNUMBER(SEARCH('⚙️ BỘ HƠI'!$H$2,$C17)),ISNUMBER(SEARCH($C17,'⚙️ BỘ HƠI'!$H$2))),ROW()-2,99999))</f>
        <v>99999</v>
      </c>
    </row>
    <row r="18" customHeight="1" spans="1:19">
      <c r="A18" s="8" t="s">
        <v>12169</v>
      </c>
      <c r="B18" s="8" t="s">
        <v>119</v>
      </c>
      <c r="C18" s="8" t="s">
        <v>12170</v>
      </c>
      <c r="D18" s="8" t="s">
        <v>2564</v>
      </c>
      <c r="E18" s="8"/>
      <c r="F18" s="8"/>
      <c r="G18" s="8" t="s">
        <v>9702</v>
      </c>
      <c r="H18" s="8" t="s">
        <v>12171</v>
      </c>
      <c r="I18" s="8" t="s">
        <v>12123</v>
      </c>
      <c r="J18" s="43"/>
      <c r="K18" s="43"/>
      <c r="L18" s="43"/>
      <c r="M18" s="43"/>
      <c r="N18" s="43"/>
      <c r="O18" s="8"/>
      <c r="P18" s="8"/>
      <c r="Q18" s="8"/>
      <c r="R18" s="8" t="s">
        <v>12172</v>
      </c>
      <c r="S18" s="1">
        <f>IF(OR('⚙️ BỘ HƠI'!$H$40=0,'⚙️ BỘ HƠI'!$H$2="",$C18="",LEFT($C18,1)="◆"),99999,IF(OR(ISNUMBER(SEARCH('⚙️ BỘ HƠI'!$H$2,$C18)),ISNUMBER(SEARCH($C18,'⚙️ BỘ HƠI'!$H$2))),ROW()-2,99999))</f>
        <v>99999</v>
      </c>
    </row>
    <row r="19" customHeight="1" spans="1:19">
      <c r="A19" s="6" t="s">
        <v>12173</v>
      </c>
      <c r="B19" s="6" t="s">
        <v>119</v>
      </c>
      <c r="C19" s="6" t="s">
        <v>12174</v>
      </c>
      <c r="D19" s="6" t="s">
        <v>2564</v>
      </c>
      <c r="E19" s="6"/>
      <c r="F19" s="6"/>
      <c r="G19" s="6" t="s">
        <v>9702</v>
      </c>
      <c r="H19" s="6" t="s">
        <v>8512</v>
      </c>
      <c r="I19" s="6" t="s">
        <v>12123</v>
      </c>
      <c r="J19" s="44"/>
      <c r="K19" s="44"/>
      <c r="L19" s="44"/>
      <c r="M19" s="44"/>
      <c r="N19" s="44"/>
      <c r="O19" s="6"/>
      <c r="P19" s="6" t="s">
        <v>12175</v>
      </c>
      <c r="Q19" s="6"/>
      <c r="R19" s="6" t="s">
        <v>12176</v>
      </c>
      <c r="S19" s="1">
        <f>IF(OR('⚙️ BỘ HƠI'!$H$40=0,'⚙️ BỘ HƠI'!$H$2="",$C19="",LEFT($C19,1)="◆"),99999,IF(OR(ISNUMBER(SEARCH('⚙️ BỘ HƠI'!$H$2,$C19)),ISNUMBER(SEARCH($C19,'⚙️ BỘ HƠI'!$H$2))),ROW()-2,99999))</f>
        <v>99999</v>
      </c>
    </row>
    <row r="20" customHeight="1" spans="1:19">
      <c r="A20" s="8" t="s">
        <v>12177</v>
      </c>
      <c r="B20" s="8" t="s">
        <v>119</v>
      </c>
      <c r="C20" s="8" t="s">
        <v>12178</v>
      </c>
      <c r="D20" s="8" t="s">
        <v>2564</v>
      </c>
      <c r="E20" s="8"/>
      <c r="F20" s="8"/>
      <c r="G20" s="8" t="s">
        <v>12179</v>
      </c>
      <c r="H20" s="8" t="s">
        <v>8512</v>
      </c>
      <c r="I20" s="8" t="s">
        <v>12123</v>
      </c>
      <c r="J20" s="43"/>
      <c r="K20" s="43"/>
      <c r="L20" s="43"/>
      <c r="M20" s="43"/>
      <c r="N20" s="43"/>
      <c r="O20" s="8"/>
      <c r="P20" s="8" t="s">
        <v>12180</v>
      </c>
      <c r="Q20" s="8"/>
      <c r="R20" s="8" t="s">
        <v>12181</v>
      </c>
      <c r="S20" s="1">
        <f>IF(OR('⚙️ BỘ HƠI'!$H$40=0,'⚙️ BỘ HƠI'!$H$2="",$C20="",LEFT($C20,1)="◆"),99999,IF(OR(ISNUMBER(SEARCH('⚙️ BỘ HƠI'!$H$2,$C20)),ISNUMBER(SEARCH($C20,'⚙️ BỘ HƠI'!$H$2))),ROW()-2,99999))</f>
        <v>99999</v>
      </c>
    </row>
    <row r="21" customHeight="1" spans="1:19">
      <c r="A21" s="6" t="s">
        <v>12182</v>
      </c>
      <c r="B21" s="6" t="s">
        <v>119</v>
      </c>
      <c r="C21" s="6" t="s">
        <v>12183</v>
      </c>
      <c r="D21" s="6" t="s">
        <v>2564</v>
      </c>
      <c r="E21" s="6"/>
      <c r="F21" s="6"/>
      <c r="G21" s="6" t="s">
        <v>9723</v>
      </c>
      <c r="H21" s="6" t="s">
        <v>8512</v>
      </c>
      <c r="I21" s="6" t="s">
        <v>12123</v>
      </c>
      <c r="J21" s="44"/>
      <c r="K21" s="44"/>
      <c r="L21" s="44"/>
      <c r="M21" s="44"/>
      <c r="N21" s="44"/>
      <c r="O21" s="6"/>
      <c r="P21" s="6" t="s">
        <v>12184</v>
      </c>
      <c r="Q21" s="6"/>
      <c r="R21" s="6" t="s">
        <v>12185</v>
      </c>
      <c r="S21" s="1">
        <f>IF(OR('⚙️ BỘ HƠI'!$H$40=0,'⚙️ BỘ HƠI'!$H$2="",$C21="",LEFT($C21,1)="◆"),99999,IF(OR(ISNUMBER(SEARCH('⚙️ BỘ HƠI'!$H$2,$C21)),ISNUMBER(SEARCH($C21,'⚙️ BỘ HƠI'!$H$2))),ROW()-2,99999))</f>
        <v>99999</v>
      </c>
    </row>
    <row r="22" customHeight="1" spans="1:19">
      <c r="A22" s="8" t="s">
        <v>12186</v>
      </c>
      <c r="B22" s="8" t="s">
        <v>119</v>
      </c>
      <c r="C22" s="8" t="s">
        <v>9730</v>
      </c>
      <c r="D22" s="8" t="s">
        <v>2599</v>
      </c>
      <c r="E22" s="8"/>
      <c r="F22" s="8"/>
      <c r="G22" s="8" t="s">
        <v>9666</v>
      </c>
      <c r="H22" s="8" t="s">
        <v>8515</v>
      </c>
      <c r="I22" s="8" t="s">
        <v>12133</v>
      </c>
      <c r="J22" s="8"/>
      <c r="K22" s="8"/>
      <c r="L22" s="8"/>
      <c r="M22" s="8"/>
      <c r="N22" s="8"/>
      <c r="O22" s="8"/>
      <c r="P22" s="8"/>
      <c r="Q22" s="8"/>
      <c r="R22" s="8" t="s">
        <v>12187</v>
      </c>
      <c r="S22" s="1">
        <f>IF(OR('⚙️ BỘ HƠI'!$H$40=0,'⚙️ BỘ HƠI'!$H$2="",$C22="",LEFT($C22,1)="◆"),99999,IF(OR(ISNUMBER(SEARCH('⚙️ BỘ HƠI'!$H$2,$C22)),ISNUMBER(SEARCH($C22,'⚙️ BỘ HƠI'!$H$2))),ROW()-2,99999))</f>
        <v>99999</v>
      </c>
    </row>
    <row r="23" customHeight="1" spans="1:19">
      <c r="A23" s="6" t="s">
        <v>12188</v>
      </c>
      <c r="B23" s="6" t="s">
        <v>119</v>
      </c>
      <c r="C23" s="6" t="s">
        <v>12189</v>
      </c>
      <c r="D23" s="6" t="s">
        <v>2599</v>
      </c>
      <c r="E23" s="6"/>
      <c r="F23" s="6"/>
      <c r="G23" s="6" t="s">
        <v>9666</v>
      </c>
      <c r="H23" s="6" t="s">
        <v>8512</v>
      </c>
      <c r="I23" s="6" t="s">
        <v>12123</v>
      </c>
      <c r="J23" s="44"/>
      <c r="K23" s="44"/>
      <c r="L23" s="44"/>
      <c r="M23" s="44"/>
      <c r="N23" s="44"/>
      <c r="O23" s="6"/>
      <c r="P23" s="6" t="s">
        <v>12190</v>
      </c>
      <c r="Q23" s="6"/>
      <c r="R23" s="6" t="s">
        <v>12191</v>
      </c>
      <c r="S23" s="1">
        <f>IF(OR('⚙️ BỘ HƠI'!$H$40=0,'⚙️ BỘ HƠI'!$H$2="",$C23="",LEFT($C23,1)="◆"),99999,IF(OR(ISNUMBER(SEARCH('⚙️ BỘ HƠI'!$H$2,$C23)),ISNUMBER(SEARCH($C23,'⚙️ BỘ HƠI'!$H$2))),ROW()-2,99999))</f>
        <v>99999</v>
      </c>
    </row>
    <row r="24" customHeight="1" spans="1:19">
      <c r="A24" s="8" t="s">
        <v>12192</v>
      </c>
      <c r="B24" s="8" t="s">
        <v>119</v>
      </c>
      <c r="C24" s="8" t="s">
        <v>2610</v>
      </c>
      <c r="D24" s="8" t="s">
        <v>2599</v>
      </c>
      <c r="E24" s="8"/>
      <c r="F24" s="8"/>
      <c r="G24" s="8" t="s">
        <v>9666</v>
      </c>
      <c r="H24" s="8" t="s">
        <v>12193</v>
      </c>
      <c r="I24" s="8" t="s">
        <v>12123</v>
      </c>
      <c r="J24" s="43"/>
      <c r="K24" s="43"/>
      <c r="L24" s="43"/>
      <c r="M24" s="43"/>
      <c r="N24" s="43"/>
      <c r="O24" s="8"/>
      <c r="P24" s="8" t="s">
        <v>12194</v>
      </c>
      <c r="Q24" s="8"/>
      <c r="R24" s="8" t="s">
        <v>12195</v>
      </c>
      <c r="S24" s="1">
        <f>IF(OR('⚙️ BỘ HƠI'!$H$40=0,'⚙️ BỘ HƠI'!$H$2="",$C24="",LEFT($C24,1)="◆"),99999,IF(OR(ISNUMBER(SEARCH('⚙️ BỘ HƠI'!$H$2,$C24)),ISNUMBER(SEARCH($C24,'⚙️ BỘ HƠI'!$H$2))),ROW()-2,99999))</f>
        <v>99999</v>
      </c>
    </row>
    <row r="25" customHeight="1" spans="1:19">
      <c r="A25" s="6" t="s">
        <v>12196</v>
      </c>
      <c r="B25" s="6" t="s">
        <v>119</v>
      </c>
      <c r="C25" s="6" t="s">
        <v>12197</v>
      </c>
      <c r="D25" s="6" t="s">
        <v>2599</v>
      </c>
      <c r="E25" s="6"/>
      <c r="F25" s="6"/>
      <c r="G25" s="6" t="s">
        <v>9740</v>
      </c>
      <c r="H25" s="6" t="s">
        <v>8515</v>
      </c>
      <c r="I25" s="6" t="s">
        <v>12133</v>
      </c>
      <c r="J25" s="44"/>
      <c r="K25" s="44"/>
      <c r="L25" s="44"/>
      <c r="M25" s="44"/>
      <c r="N25" s="44"/>
      <c r="O25" s="6"/>
      <c r="P25" s="6"/>
      <c r="Q25" s="6"/>
      <c r="R25" s="6" t="s">
        <v>12198</v>
      </c>
      <c r="S25" s="1">
        <f>IF(OR('⚙️ BỘ HƠI'!$H$40=0,'⚙️ BỘ HƠI'!$H$2="",$C25="",LEFT($C25,1)="◆"),99999,IF(OR(ISNUMBER(SEARCH('⚙️ BỘ HƠI'!$H$2,$C25)),ISNUMBER(SEARCH($C25,'⚙️ BỘ HƠI'!$H$2))),ROW()-2,99999))</f>
        <v>99999</v>
      </c>
    </row>
    <row r="26" customHeight="1" spans="1:19">
      <c r="A26" s="8" t="s">
        <v>12199</v>
      </c>
      <c r="B26" s="8" t="s">
        <v>119</v>
      </c>
      <c r="C26" s="8" t="s">
        <v>2637</v>
      </c>
      <c r="D26" s="8" t="s">
        <v>2629</v>
      </c>
      <c r="E26" s="8"/>
      <c r="F26" s="8"/>
      <c r="G26" s="8" t="s">
        <v>9666</v>
      </c>
      <c r="H26" s="8" t="s">
        <v>12200</v>
      </c>
      <c r="I26" s="8" t="s">
        <v>12133</v>
      </c>
      <c r="J26" s="43"/>
      <c r="K26" s="43"/>
      <c r="L26" s="43"/>
      <c r="M26" s="43"/>
      <c r="N26" s="43"/>
      <c r="O26" s="8"/>
      <c r="P26" s="8" t="s">
        <v>12201</v>
      </c>
      <c r="Q26" s="8"/>
      <c r="R26" s="8" t="s">
        <v>12202</v>
      </c>
      <c r="S26" s="1">
        <f>IF(OR('⚙️ BỘ HƠI'!$H$40=0,'⚙️ BỘ HƠI'!$H$2="",$C26="",LEFT($C26,1)="◆"),99999,IF(OR(ISNUMBER(SEARCH('⚙️ BỘ HƠI'!$H$2,$C26)),ISNUMBER(SEARCH($C26,'⚙️ BỘ HƠI'!$H$2))),ROW()-2,99999))</f>
        <v>99999</v>
      </c>
    </row>
    <row r="27" customHeight="1" spans="1:19">
      <c r="A27" s="6" t="s">
        <v>12203</v>
      </c>
      <c r="B27" s="6" t="s">
        <v>119</v>
      </c>
      <c r="C27" s="6" t="s">
        <v>2637</v>
      </c>
      <c r="D27" s="6" t="s">
        <v>2629</v>
      </c>
      <c r="E27" s="6"/>
      <c r="F27" s="6"/>
      <c r="G27" s="6" t="s">
        <v>9666</v>
      </c>
      <c r="H27" s="6" t="s">
        <v>8515</v>
      </c>
      <c r="I27" s="6" t="s">
        <v>12133</v>
      </c>
      <c r="J27" s="44"/>
      <c r="K27" s="44"/>
      <c r="L27" s="44"/>
      <c r="M27" s="44"/>
      <c r="N27" s="44"/>
      <c r="O27" s="6"/>
      <c r="P27" s="6"/>
      <c r="Q27" s="6"/>
      <c r="R27" s="6" t="s">
        <v>12204</v>
      </c>
      <c r="S27" s="1">
        <f>IF(OR('⚙️ BỘ HƠI'!$H$40=0,'⚙️ BỘ HƠI'!$H$2="",$C27="",LEFT($C27,1)="◆"),99999,IF(OR(ISNUMBER(SEARCH('⚙️ BỘ HƠI'!$H$2,$C27)),ISNUMBER(SEARCH($C27,'⚙️ BỘ HƠI'!$H$2))),ROW()-2,99999))</f>
        <v>99999</v>
      </c>
    </row>
    <row r="28" customHeight="1" spans="1:19">
      <c r="A28" s="8" t="s">
        <v>12205</v>
      </c>
      <c r="B28" s="8" t="s">
        <v>119</v>
      </c>
      <c r="C28" s="8" t="s">
        <v>2637</v>
      </c>
      <c r="D28" s="8" t="s">
        <v>2629</v>
      </c>
      <c r="E28" s="8"/>
      <c r="F28" s="8"/>
      <c r="G28" s="8" t="s">
        <v>9666</v>
      </c>
      <c r="H28" s="8" t="s">
        <v>8512</v>
      </c>
      <c r="I28" s="8" t="s">
        <v>12133</v>
      </c>
      <c r="J28" s="43"/>
      <c r="K28" s="43"/>
      <c r="L28" s="43"/>
      <c r="M28" s="43"/>
      <c r="N28" s="43"/>
      <c r="O28" s="8"/>
      <c r="P28" s="8" t="s">
        <v>12206</v>
      </c>
      <c r="Q28" s="8"/>
      <c r="R28" s="8" t="s">
        <v>12207</v>
      </c>
      <c r="S28" s="1">
        <f>IF(OR('⚙️ BỘ HƠI'!$H$40=0,'⚙️ BỘ HƠI'!$H$2="",$C28="",LEFT($C28,1)="◆"),99999,IF(OR(ISNUMBER(SEARCH('⚙️ BỘ HƠI'!$H$2,$C28)),ISNUMBER(SEARCH($C28,'⚙️ BỘ HƠI'!$H$2))),ROW()-2,99999))</f>
        <v>99999</v>
      </c>
    </row>
    <row r="29" customHeight="1" spans="1:19">
      <c r="A29" s="6" t="s">
        <v>12208</v>
      </c>
      <c r="B29" s="6" t="s">
        <v>119</v>
      </c>
      <c r="C29" s="6" t="s">
        <v>2637</v>
      </c>
      <c r="D29" s="6" t="s">
        <v>2629</v>
      </c>
      <c r="E29" s="6"/>
      <c r="F29" s="6"/>
      <c r="G29" s="6" t="s">
        <v>9723</v>
      </c>
      <c r="H29" s="6" t="s">
        <v>8512</v>
      </c>
      <c r="I29" s="6" t="s">
        <v>12133</v>
      </c>
      <c r="J29" s="44"/>
      <c r="K29" s="44"/>
      <c r="L29" s="44"/>
      <c r="M29" s="44"/>
      <c r="N29" s="44"/>
      <c r="O29" s="6"/>
      <c r="P29" s="6" t="s">
        <v>12209</v>
      </c>
      <c r="Q29" s="6"/>
      <c r="R29" s="6" t="s">
        <v>12210</v>
      </c>
      <c r="S29" s="1">
        <f>IF(OR('⚙️ BỘ HƠI'!$H$40=0,'⚙️ BỘ HƠI'!$H$2="",$C29="",LEFT($C29,1)="◆"),99999,IF(OR(ISNUMBER(SEARCH('⚙️ BỘ HƠI'!$H$2,$C29)),ISNUMBER(SEARCH($C29,'⚙️ BỘ HƠI'!$H$2))),ROW()-2,99999))</f>
        <v>99999</v>
      </c>
    </row>
    <row r="30" customHeight="1" spans="1:19">
      <c r="A30" s="8" t="s">
        <v>12211</v>
      </c>
      <c r="B30" s="8" t="s">
        <v>119</v>
      </c>
      <c r="C30" s="8" t="s">
        <v>12212</v>
      </c>
      <c r="D30" s="8" t="s">
        <v>2651</v>
      </c>
      <c r="E30" s="8"/>
      <c r="F30" s="8"/>
      <c r="G30" s="8" t="s">
        <v>9702</v>
      </c>
      <c r="H30" s="8" t="s">
        <v>8515</v>
      </c>
      <c r="I30" s="8" t="s">
        <v>12133</v>
      </c>
      <c r="J30" s="43"/>
      <c r="K30" s="43"/>
      <c r="L30" s="43"/>
      <c r="M30" s="43"/>
      <c r="N30" s="43"/>
      <c r="O30" s="8"/>
      <c r="P30" s="8"/>
      <c r="Q30" s="8"/>
      <c r="R30" s="8" t="s">
        <v>12213</v>
      </c>
      <c r="S30" s="1">
        <f>IF(OR('⚙️ BỘ HƠI'!$H$40=0,'⚙️ BỘ HƠI'!$H$2="",$C30="",LEFT($C30,1)="◆"),99999,IF(OR(ISNUMBER(SEARCH('⚙️ BỘ HƠI'!$H$2,$C30)),ISNUMBER(SEARCH($C30,'⚙️ BỘ HƠI'!$H$2))),ROW()-2,99999))</f>
        <v>99999</v>
      </c>
    </row>
    <row r="31" customHeight="1" spans="1:19">
      <c r="A31" s="6" t="s">
        <v>12214</v>
      </c>
      <c r="B31" s="6" t="s">
        <v>119</v>
      </c>
      <c r="C31" s="6" t="s">
        <v>12212</v>
      </c>
      <c r="D31" s="6" t="s">
        <v>2651</v>
      </c>
      <c r="E31" s="6"/>
      <c r="F31" s="6"/>
      <c r="G31" s="6" t="s">
        <v>9702</v>
      </c>
      <c r="H31" s="6" t="s">
        <v>8512</v>
      </c>
      <c r="I31" s="6" t="s">
        <v>12123</v>
      </c>
      <c r="J31" s="44"/>
      <c r="K31" s="44"/>
      <c r="L31" s="44"/>
      <c r="M31" s="44"/>
      <c r="N31" s="44"/>
      <c r="O31" s="6"/>
      <c r="P31" s="6" t="s">
        <v>12215</v>
      </c>
      <c r="Q31" s="6"/>
      <c r="R31" s="6" t="s">
        <v>12216</v>
      </c>
      <c r="S31" s="1">
        <f>IF(OR('⚙️ BỘ HƠI'!$H$40=0,'⚙️ BỘ HƠI'!$H$2="",$C31="",LEFT($C31,1)="◆"),99999,IF(OR(ISNUMBER(SEARCH('⚙️ BỘ HƠI'!$H$2,$C31)),ISNUMBER(SEARCH($C31,'⚙️ BỘ HƠI'!$H$2))),ROW()-2,99999))</f>
        <v>99999</v>
      </c>
    </row>
    <row r="32" customHeight="1" spans="1:19">
      <c r="A32" s="8" t="s">
        <v>12217</v>
      </c>
      <c r="B32" s="8" t="s">
        <v>119</v>
      </c>
      <c r="C32" s="8" t="s">
        <v>12218</v>
      </c>
      <c r="D32" s="8" t="s">
        <v>2659</v>
      </c>
      <c r="E32" s="8"/>
      <c r="F32" s="8"/>
      <c r="G32" s="8" t="s">
        <v>12219</v>
      </c>
      <c r="H32" s="8" t="s">
        <v>8512</v>
      </c>
      <c r="I32" s="8" t="s">
        <v>12123</v>
      </c>
      <c r="J32" s="43"/>
      <c r="K32" s="43"/>
      <c r="L32" s="43"/>
      <c r="M32" s="43"/>
      <c r="N32" s="43"/>
      <c r="O32" s="8"/>
      <c r="P32" s="8" t="s">
        <v>12220</v>
      </c>
      <c r="Q32" s="8"/>
      <c r="R32" s="8" t="s">
        <v>12221</v>
      </c>
      <c r="S32" s="1">
        <f>IF(OR('⚙️ BỘ HƠI'!$H$40=0,'⚙️ BỘ HƠI'!$H$2="",$C32="",LEFT($C32,1)="◆"),99999,IF(OR(ISNUMBER(SEARCH('⚙️ BỘ HƠI'!$H$2,$C32)),ISNUMBER(SEARCH($C32,'⚙️ BỘ HƠI'!$H$2))),ROW()-2,99999))</f>
        <v>99999</v>
      </c>
    </row>
    <row r="33" customHeight="1" spans="1:19">
      <c r="A33" s="6" t="s">
        <v>12222</v>
      </c>
      <c r="B33" s="6" t="s">
        <v>119</v>
      </c>
      <c r="C33" s="6" t="s">
        <v>12223</v>
      </c>
      <c r="D33" s="6" t="s">
        <v>2663</v>
      </c>
      <c r="E33" s="6"/>
      <c r="F33" s="6"/>
      <c r="G33" s="6" t="s">
        <v>9791</v>
      </c>
      <c r="H33" s="6" t="s">
        <v>8512</v>
      </c>
      <c r="I33" s="6" t="s">
        <v>12123</v>
      </c>
      <c r="J33" s="44"/>
      <c r="K33" s="44"/>
      <c r="L33" s="44"/>
      <c r="M33" s="44"/>
      <c r="N33" s="44"/>
      <c r="O33" s="6"/>
      <c r="P33" s="6" t="s">
        <v>12224</v>
      </c>
      <c r="Q33" s="6"/>
      <c r="R33" s="6" t="s">
        <v>12225</v>
      </c>
      <c r="S33" s="1">
        <f>IF(OR('⚙️ BỘ HƠI'!$H$40=0,'⚙️ BỘ HƠI'!$H$2="",$C33="",LEFT($C33,1)="◆"),99999,IF(OR(ISNUMBER(SEARCH('⚙️ BỘ HƠI'!$H$2,$C33)),ISNUMBER(SEARCH($C33,'⚙️ BỘ HƠI'!$H$2))),ROW()-2,99999))</f>
        <v>99999</v>
      </c>
    </row>
    <row r="34" customHeight="1" spans="1:19">
      <c r="A34" s="8" t="s">
        <v>12226</v>
      </c>
      <c r="B34" s="8" t="s">
        <v>119</v>
      </c>
      <c r="C34" s="8" t="s">
        <v>12227</v>
      </c>
      <c r="D34" s="8" t="s">
        <v>2673</v>
      </c>
      <c r="E34" s="8"/>
      <c r="F34" s="8"/>
      <c r="G34" s="8" t="s">
        <v>9796</v>
      </c>
      <c r="H34" s="8" t="s">
        <v>8512</v>
      </c>
      <c r="I34" s="8" t="s">
        <v>12133</v>
      </c>
      <c r="J34" s="43"/>
      <c r="K34" s="43"/>
      <c r="L34" s="43"/>
      <c r="M34" s="43"/>
      <c r="N34" s="43"/>
      <c r="O34" s="8"/>
      <c r="P34" s="8" t="s">
        <v>12228</v>
      </c>
      <c r="Q34" s="8"/>
      <c r="R34" s="8" t="s">
        <v>12229</v>
      </c>
      <c r="S34" s="1">
        <f>IF(OR('⚙️ BỘ HƠI'!$H$40=0,'⚙️ BỘ HƠI'!$H$2="",$C34="",LEFT($C34,1)="◆"),99999,IF(OR(ISNUMBER(SEARCH('⚙️ BỘ HƠI'!$H$2,$C34)),ISNUMBER(SEARCH($C34,'⚙️ BỘ HƠI'!$H$2))),ROW()-2,99999))</f>
        <v>99999</v>
      </c>
    </row>
    <row r="35" customHeight="1" spans="1:19">
      <c r="A35" s="6" t="s">
        <v>12230</v>
      </c>
      <c r="B35" s="6" t="s">
        <v>119</v>
      </c>
      <c r="C35" s="6" t="s">
        <v>9811</v>
      </c>
      <c r="D35" s="6" t="s">
        <v>2989</v>
      </c>
      <c r="E35" s="6"/>
      <c r="F35" s="6"/>
      <c r="G35" s="6" t="s">
        <v>9807</v>
      </c>
      <c r="H35" s="6" t="s">
        <v>8512</v>
      </c>
      <c r="I35" s="6" t="s">
        <v>24</v>
      </c>
      <c r="J35" s="44"/>
      <c r="K35" s="44"/>
      <c r="L35" s="44"/>
      <c r="M35" s="44"/>
      <c r="N35" s="44"/>
      <c r="O35" s="6"/>
      <c r="P35" s="6"/>
      <c r="Q35" s="6"/>
      <c r="R35" s="6" t="s">
        <v>12231</v>
      </c>
      <c r="S35" s="1">
        <f>IF(OR('⚙️ BỘ HƠI'!$H$40=0,'⚙️ BỘ HƠI'!$H$2="",$C35="",LEFT($C35,1)="◆"),99999,IF(OR(ISNUMBER(SEARCH('⚙️ BỘ HƠI'!$H$2,$C35)),ISNUMBER(SEARCH($C35,'⚙️ BỘ HƠI'!$H$2))),ROW()-2,99999))</f>
        <v>99999</v>
      </c>
    </row>
    <row r="36" customHeight="1" spans="1:19">
      <c r="A36" s="8" t="s">
        <v>12232</v>
      </c>
      <c r="B36" s="8" t="s">
        <v>119</v>
      </c>
      <c r="C36" s="8" t="s">
        <v>9817</v>
      </c>
      <c r="D36" s="8" t="s">
        <v>2682</v>
      </c>
      <c r="E36" s="8"/>
      <c r="F36" s="8"/>
      <c r="G36" s="8" t="s">
        <v>9819</v>
      </c>
      <c r="H36" s="8" t="s">
        <v>8515</v>
      </c>
      <c r="I36" s="8" t="s">
        <v>24</v>
      </c>
      <c r="J36" s="43"/>
      <c r="K36" s="43"/>
      <c r="L36" s="43"/>
      <c r="M36" s="43"/>
      <c r="N36" s="43"/>
      <c r="O36" s="8"/>
      <c r="P36" s="8"/>
      <c r="Q36" s="8"/>
      <c r="R36" s="8" t="s">
        <v>12233</v>
      </c>
      <c r="S36" s="1">
        <f>IF(OR('⚙️ BỘ HƠI'!$H$40=0,'⚙️ BỘ HƠI'!$H$2="",$C36="",LEFT($C36,1)="◆"),99999,IF(OR(ISNUMBER(SEARCH('⚙️ BỘ HƠI'!$H$2,$C36)),ISNUMBER(SEARCH($C36,'⚙️ BỘ HƠI'!$H$2))),ROW()-2,99999))</f>
        <v>99999</v>
      </c>
    </row>
    <row r="37" customHeight="1" spans="1:19">
      <c r="A37" s="6" t="s">
        <v>12234</v>
      </c>
      <c r="B37" s="6" t="s">
        <v>119</v>
      </c>
      <c r="C37" s="6" t="s">
        <v>12235</v>
      </c>
      <c r="D37" s="6" t="s">
        <v>2682</v>
      </c>
      <c r="E37" s="6"/>
      <c r="F37" s="6"/>
      <c r="G37" s="6" t="s">
        <v>9819</v>
      </c>
      <c r="H37" s="6" t="s">
        <v>8512</v>
      </c>
      <c r="I37" s="6" t="s">
        <v>12123</v>
      </c>
      <c r="J37" s="44"/>
      <c r="K37" s="44"/>
      <c r="L37" s="44"/>
      <c r="M37" s="44"/>
      <c r="N37" s="44"/>
      <c r="O37" s="6"/>
      <c r="P37" s="6" t="s">
        <v>12236</v>
      </c>
      <c r="Q37" s="6"/>
      <c r="R37" s="6" t="s">
        <v>12237</v>
      </c>
      <c r="S37" s="1">
        <f>IF(OR('⚙️ BỘ HƠI'!$H$40=0,'⚙️ BỘ HƠI'!$H$2="",$C37="",LEFT($C37,1)="◆"),99999,IF(OR(ISNUMBER(SEARCH('⚙️ BỘ HƠI'!$H$2,$C37)),ISNUMBER(SEARCH($C37,'⚙️ BỘ HƠI'!$H$2))),ROW()-2,99999))</f>
        <v>99999</v>
      </c>
    </row>
    <row r="38" customHeight="1" spans="1:19">
      <c r="A38" s="8" t="s">
        <v>12238</v>
      </c>
      <c r="B38" s="8" t="s">
        <v>119</v>
      </c>
      <c r="C38" s="8" t="s">
        <v>12239</v>
      </c>
      <c r="D38" s="8" t="s">
        <v>2682</v>
      </c>
      <c r="E38" s="8"/>
      <c r="F38" s="8"/>
      <c r="G38" s="8"/>
      <c r="H38" s="8" t="s">
        <v>8515</v>
      </c>
      <c r="I38" s="8" t="s">
        <v>12123</v>
      </c>
      <c r="J38" s="43"/>
      <c r="K38" s="43"/>
      <c r="L38" s="43"/>
      <c r="M38" s="43"/>
      <c r="N38" s="43"/>
      <c r="O38" s="8"/>
      <c r="P38" s="8"/>
      <c r="Q38" s="8"/>
      <c r="R38" s="8" t="s">
        <v>12240</v>
      </c>
      <c r="S38" s="1">
        <f>IF(OR('⚙️ BỘ HƠI'!$H$40=0,'⚙️ BỘ HƠI'!$H$2="",$C38="",LEFT($C38,1)="◆"),99999,IF(OR(ISNUMBER(SEARCH('⚙️ BỘ HƠI'!$H$2,$C38)),ISNUMBER(SEARCH($C38,'⚙️ BỘ HƠI'!$H$2))),ROW()-2,99999))</f>
        <v>99999</v>
      </c>
    </row>
    <row r="39" customHeight="1" spans="1:19">
      <c r="A39" s="6" t="s">
        <v>12241</v>
      </c>
      <c r="B39" s="6" t="s">
        <v>119</v>
      </c>
      <c r="C39" s="6" t="s">
        <v>12242</v>
      </c>
      <c r="D39" s="6" t="s">
        <v>2686</v>
      </c>
      <c r="E39" s="6"/>
      <c r="F39" s="6"/>
      <c r="G39" s="6" t="s">
        <v>9819</v>
      </c>
      <c r="H39" s="6" t="s">
        <v>8512</v>
      </c>
      <c r="I39" s="6" t="s">
        <v>12123</v>
      </c>
      <c r="J39" s="44"/>
      <c r="K39" s="44"/>
      <c r="L39" s="44"/>
      <c r="M39" s="44"/>
      <c r="N39" s="44"/>
      <c r="O39" s="6"/>
      <c r="P39" s="6" t="s">
        <v>12243</v>
      </c>
      <c r="Q39" s="6"/>
      <c r="R39" s="6" t="s">
        <v>12244</v>
      </c>
      <c r="S39" s="1">
        <f>IF(OR('⚙️ BỘ HƠI'!$H$40=0,'⚙️ BỘ HƠI'!$H$2="",$C39="",LEFT($C39,1)="◆"),99999,IF(OR(ISNUMBER(SEARCH('⚙️ BỘ HƠI'!$H$2,$C39)),ISNUMBER(SEARCH($C39,'⚙️ BỘ HƠI'!$H$2))),ROW()-2,99999))</f>
        <v>99999</v>
      </c>
    </row>
    <row r="40" customHeight="1" spans="1:19">
      <c r="A40" s="8" t="s">
        <v>12245</v>
      </c>
      <c r="B40" s="8" t="s">
        <v>119</v>
      </c>
      <c r="C40" s="8" t="s">
        <v>12246</v>
      </c>
      <c r="D40" s="8" t="s">
        <v>3539</v>
      </c>
      <c r="E40" s="8"/>
      <c r="F40" s="8"/>
      <c r="G40" s="8" t="s">
        <v>9807</v>
      </c>
      <c r="H40" s="8" t="s">
        <v>8512</v>
      </c>
      <c r="I40" s="8" t="s">
        <v>12123</v>
      </c>
      <c r="J40" s="43"/>
      <c r="K40" s="43"/>
      <c r="L40" s="43"/>
      <c r="M40" s="43"/>
      <c r="N40" s="43"/>
      <c r="O40" s="8"/>
      <c r="P40" s="8" t="s">
        <v>12247</v>
      </c>
      <c r="Q40" s="8"/>
      <c r="R40" s="8" t="s">
        <v>12248</v>
      </c>
      <c r="S40" s="1">
        <f>IF(OR('⚙️ BỘ HƠI'!$H$40=0,'⚙️ BỘ HƠI'!$H$2="",$C40="",LEFT($C40,1)="◆"),99999,IF(OR(ISNUMBER(SEARCH('⚙️ BỘ HƠI'!$H$2,$C40)),ISNUMBER(SEARCH($C40,'⚙️ BỘ HƠI'!$H$2))),ROW()-2,99999))</f>
        <v>99999</v>
      </c>
    </row>
    <row r="41" customHeight="1" spans="1:19">
      <c r="A41" s="6" t="s">
        <v>12249</v>
      </c>
      <c r="B41" s="6" t="s">
        <v>119</v>
      </c>
      <c r="C41" s="6" t="s">
        <v>12246</v>
      </c>
      <c r="D41" s="6" t="s">
        <v>3539</v>
      </c>
      <c r="E41" s="6"/>
      <c r="F41" s="6"/>
      <c r="G41" s="6" t="s">
        <v>9844</v>
      </c>
      <c r="H41" s="6" t="s">
        <v>8512</v>
      </c>
      <c r="I41" s="6" t="s">
        <v>12123</v>
      </c>
      <c r="J41" s="44"/>
      <c r="K41" s="44"/>
      <c r="L41" s="44"/>
      <c r="M41" s="44"/>
      <c r="N41" s="44"/>
      <c r="O41" s="6"/>
      <c r="P41" s="6" t="s">
        <v>12250</v>
      </c>
      <c r="Q41" s="6"/>
      <c r="R41" s="6" t="s">
        <v>12251</v>
      </c>
      <c r="S41" s="1">
        <f>IF(OR('⚙️ BỘ HƠI'!$H$40=0,'⚙️ BỘ HƠI'!$H$2="",$C41="",LEFT($C41,1)="◆"),99999,IF(OR(ISNUMBER(SEARCH('⚙️ BỘ HƠI'!$H$2,$C41)),ISNUMBER(SEARCH($C41,'⚙️ BỘ HƠI'!$H$2))),ROW()-2,99999))</f>
        <v>99999</v>
      </c>
    </row>
    <row r="42" customHeight="1" spans="1:19">
      <c r="A42" s="41"/>
      <c r="B42" s="41"/>
      <c r="C42" s="42" t="s">
        <v>2694</v>
      </c>
      <c r="D42" s="41"/>
      <c r="E42" s="41"/>
      <c r="F42" s="41"/>
      <c r="G42" s="41"/>
      <c r="H42" s="41"/>
      <c r="I42" s="41"/>
      <c r="J42" s="45"/>
      <c r="K42" s="45"/>
      <c r="L42" s="45"/>
      <c r="M42" s="45"/>
      <c r="N42" s="45"/>
      <c r="O42" s="41"/>
      <c r="P42" s="41"/>
      <c r="Q42" s="41"/>
      <c r="R42" s="41"/>
    </row>
    <row r="43" customHeight="1" spans="1:19">
      <c r="A43" s="6" t="s">
        <v>12252</v>
      </c>
      <c r="B43" s="6" t="s">
        <v>153</v>
      </c>
      <c r="C43" s="6" t="s">
        <v>12253</v>
      </c>
      <c r="D43" s="6" t="s">
        <v>2697</v>
      </c>
      <c r="E43" s="6"/>
      <c r="F43" s="6"/>
      <c r="G43" s="6" t="s">
        <v>9852</v>
      </c>
      <c r="H43" s="6" t="s">
        <v>8512</v>
      </c>
      <c r="I43" s="6" t="s">
        <v>12133</v>
      </c>
      <c r="J43" s="44"/>
      <c r="K43" s="44"/>
      <c r="L43" s="44"/>
      <c r="M43" s="44"/>
      <c r="N43" s="44"/>
      <c r="O43" s="6"/>
      <c r="P43" s="6" t="s">
        <v>12254</v>
      </c>
      <c r="Q43" s="6"/>
      <c r="R43" s="6" t="s">
        <v>12255</v>
      </c>
      <c r="S43" s="1">
        <f>IF(OR('⚙️ BỘ HƠI'!$H$40=0,'⚙️ BỘ HƠI'!$H$2="",$C43="",LEFT($C43,1)="◆"),99999,IF(OR(ISNUMBER(SEARCH('⚙️ BỘ HƠI'!$H$2,$C43)),ISNUMBER(SEARCH($C43,'⚙️ BỘ HƠI'!$H$2))),ROW()-2,99999))</f>
        <v>99999</v>
      </c>
    </row>
    <row r="44" customHeight="1" spans="1:19">
      <c r="A44" s="8" t="s">
        <v>12256</v>
      </c>
      <c r="B44" s="8" t="s">
        <v>153</v>
      </c>
      <c r="C44" s="8" t="s">
        <v>12257</v>
      </c>
      <c r="D44" s="8" t="s">
        <v>2697</v>
      </c>
      <c r="E44" s="8"/>
      <c r="F44" s="8"/>
      <c r="G44" s="8" t="s">
        <v>9852</v>
      </c>
      <c r="H44" s="8" t="s">
        <v>12258</v>
      </c>
      <c r="I44" s="8" t="s">
        <v>12133</v>
      </c>
      <c r="J44" s="43"/>
      <c r="K44" s="43"/>
      <c r="L44" s="43"/>
      <c r="M44" s="43"/>
      <c r="N44" s="43"/>
      <c r="O44" s="8"/>
      <c r="P44" s="8"/>
      <c r="Q44" s="8"/>
      <c r="R44" s="8" t="s">
        <v>12259</v>
      </c>
      <c r="S44" s="1">
        <f>IF(OR('⚙️ BỘ HƠI'!$H$40=0,'⚙️ BỘ HƠI'!$H$2="",$C44="",LEFT($C44,1)="◆"),99999,IF(OR(ISNUMBER(SEARCH('⚙️ BỘ HƠI'!$H$2,$C44)),ISNUMBER(SEARCH($C44,'⚙️ BỘ HƠI'!$H$2))),ROW()-2,99999))</f>
        <v>99999</v>
      </c>
    </row>
    <row r="45" customHeight="1" spans="1:19">
      <c r="A45" s="6" t="s">
        <v>12260</v>
      </c>
      <c r="B45" s="6" t="s">
        <v>153</v>
      </c>
      <c r="C45" s="6" t="s">
        <v>12261</v>
      </c>
      <c r="D45" s="6" t="s">
        <v>2703</v>
      </c>
      <c r="E45" s="6"/>
      <c r="F45" s="6"/>
      <c r="G45" s="6" t="s">
        <v>9857</v>
      </c>
      <c r="H45" s="6" t="s">
        <v>8515</v>
      </c>
      <c r="I45" s="6" t="s">
        <v>12133</v>
      </c>
      <c r="J45" s="44"/>
      <c r="K45" s="44"/>
      <c r="L45" s="44"/>
      <c r="M45" s="44"/>
      <c r="N45" s="44"/>
      <c r="O45" s="6"/>
      <c r="P45" s="6"/>
      <c r="Q45" s="6"/>
      <c r="R45" s="6" t="s">
        <v>12262</v>
      </c>
      <c r="S45" s="1">
        <f>IF(OR('⚙️ BỘ HƠI'!$H$40=0,'⚙️ BỘ HƠI'!$H$2="",$C45="",LEFT($C45,1)="◆"),99999,IF(OR(ISNUMBER(SEARCH('⚙️ BỘ HƠI'!$H$2,$C45)),ISNUMBER(SEARCH($C45,'⚙️ BỘ HƠI'!$H$2))),ROW()-2,99999))</f>
        <v>99999</v>
      </c>
    </row>
    <row r="46" customHeight="1" spans="1:19">
      <c r="A46" s="8" t="s">
        <v>12263</v>
      </c>
      <c r="B46" s="8" t="s">
        <v>153</v>
      </c>
      <c r="C46" s="8" t="s">
        <v>12261</v>
      </c>
      <c r="D46" s="8" t="s">
        <v>2703</v>
      </c>
      <c r="E46" s="8"/>
      <c r="F46" s="8"/>
      <c r="G46" s="8" t="s">
        <v>9857</v>
      </c>
      <c r="H46" s="8" t="s">
        <v>8512</v>
      </c>
      <c r="I46" s="8" t="s">
        <v>12123</v>
      </c>
      <c r="J46" s="43"/>
      <c r="K46" s="43"/>
      <c r="L46" s="43"/>
      <c r="M46" s="43"/>
      <c r="N46" s="43"/>
      <c r="O46" s="8"/>
      <c r="P46" s="8" t="s">
        <v>12264</v>
      </c>
      <c r="Q46" s="8"/>
      <c r="R46" s="8" t="s">
        <v>12265</v>
      </c>
      <c r="S46" s="1">
        <f>IF(OR('⚙️ BỘ HƠI'!$H$40=0,'⚙️ BỘ HƠI'!$H$2="",$C46="",LEFT($C46,1)="◆"),99999,IF(OR(ISNUMBER(SEARCH('⚙️ BỘ HƠI'!$H$2,$C46)),ISNUMBER(SEARCH($C46,'⚙️ BỘ HƠI'!$H$2))),ROW()-2,99999))</f>
        <v>99999</v>
      </c>
    </row>
    <row r="47" customHeight="1" spans="1:19">
      <c r="A47" s="6" t="s">
        <v>12266</v>
      </c>
      <c r="B47" s="6" t="s">
        <v>153</v>
      </c>
      <c r="C47" s="6" t="s">
        <v>9864</v>
      </c>
      <c r="D47" s="6" t="s">
        <v>12267</v>
      </c>
      <c r="E47" s="6"/>
      <c r="F47" s="6"/>
      <c r="G47" s="6" t="s">
        <v>9852</v>
      </c>
      <c r="H47" s="6" t="s">
        <v>8512</v>
      </c>
      <c r="I47" s="6" t="s">
        <v>12123</v>
      </c>
      <c r="J47" s="44"/>
      <c r="K47" s="44"/>
      <c r="L47" s="44"/>
      <c r="M47" s="44"/>
      <c r="N47" s="44"/>
      <c r="O47" s="6"/>
      <c r="P47" s="6" t="s">
        <v>12268</v>
      </c>
      <c r="Q47" s="6"/>
      <c r="R47" s="6" t="s">
        <v>12269</v>
      </c>
      <c r="S47" s="1">
        <f>IF(OR('⚙️ BỘ HƠI'!$H$40=0,'⚙️ BỘ HƠI'!$H$2="",$C47="",LEFT($C47,1)="◆"),99999,IF(OR(ISNUMBER(SEARCH('⚙️ BỘ HƠI'!$H$2,$C47)),ISNUMBER(SEARCH($C47,'⚙️ BỘ HƠI'!$H$2))),ROW()-2,99999))</f>
        <v>99999</v>
      </c>
    </row>
    <row r="48" customHeight="1" spans="1:19">
      <c r="A48" s="8" t="s">
        <v>12270</v>
      </c>
      <c r="B48" s="8" t="s">
        <v>153</v>
      </c>
      <c r="C48" s="8" t="s">
        <v>9864</v>
      </c>
      <c r="D48" s="8" t="s">
        <v>12267</v>
      </c>
      <c r="E48" s="8"/>
      <c r="F48" s="8"/>
      <c r="G48" s="8" t="s">
        <v>9852</v>
      </c>
      <c r="H48" s="8" t="s">
        <v>12271</v>
      </c>
      <c r="I48" s="8" t="s">
        <v>12123</v>
      </c>
      <c r="J48" s="43"/>
      <c r="K48" s="43"/>
      <c r="L48" s="43"/>
      <c r="M48" s="43"/>
      <c r="N48" s="43"/>
      <c r="O48" s="8"/>
      <c r="P48" s="8" t="s">
        <v>12272</v>
      </c>
      <c r="Q48" s="8"/>
      <c r="R48" s="8" t="s">
        <v>12273</v>
      </c>
      <c r="S48" s="1">
        <f>IF(OR('⚙️ BỘ HƠI'!$H$40=0,'⚙️ BỘ HƠI'!$H$2="",$C48="",LEFT($C48,1)="◆"),99999,IF(OR(ISNUMBER(SEARCH('⚙️ BỘ HƠI'!$H$2,$C48)),ISNUMBER(SEARCH($C48,'⚙️ BỘ HƠI'!$H$2))),ROW()-2,99999))</f>
        <v>99999</v>
      </c>
    </row>
    <row r="49" customHeight="1" spans="1:19">
      <c r="A49" s="6" t="s">
        <v>12274</v>
      </c>
      <c r="B49" s="6" t="s">
        <v>153</v>
      </c>
      <c r="C49" s="6" t="s">
        <v>5797</v>
      </c>
      <c r="D49" s="6" t="s">
        <v>2707</v>
      </c>
      <c r="E49" s="6"/>
      <c r="F49" s="6"/>
      <c r="G49" s="6"/>
      <c r="H49" s="6" t="s">
        <v>8515</v>
      </c>
      <c r="I49" s="6" t="s">
        <v>12123</v>
      </c>
      <c r="J49" s="44"/>
      <c r="K49" s="44"/>
      <c r="L49" s="44"/>
      <c r="M49" s="44"/>
      <c r="N49" s="44"/>
      <c r="O49" s="6"/>
      <c r="P49" s="6"/>
      <c r="Q49" s="6"/>
      <c r="R49" s="6" t="s">
        <v>12275</v>
      </c>
      <c r="S49" s="1">
        <f>IF(OR('⚙️ BỘ HƠI'!$H$40=0,'⚙️ BỘ HƠI'!$H$2="",$C49="",LEFT($C49,1)="◆"),99999,IF(OR(ISNUMBER(SEARCH('⚙️ BỘ HƠI'!$H$2,$C49)),ISNUMBER(SEARCH($C49,'⚙️ BỘ HƠI'!$H$2))),ROW()-2,99999))</f>
        <v>99999</v>
      </c>
    </row>
    <row r="50" customHeight="1" spans="1:19">
      <c r="A50" s="8" t="s">
        <v>12276</v>
      </c>
      <c r="B50" s="8" t="s">
        <v>153</v>
      </c>
      <c r="C50" s="8" t="s">
        <v>2706</v>
      </c>
      <c r="D50" s="8" t="s">
        <v>2707</v>
      </c>
      <c r="E50" s="8"/>
      <c r="F50" s="8"/>
      <c r="G50" s="8" t="s">
        <v>9871</v>
      </c>
      <c r="H50" s="8" t="s">
        <v>12258</v>
      </c>
      <c r="I50" s="8" t="s">
        <v>12123</v>
      </c>
      <c r="J50" s="43"/>
      <c r="K50" s="43"/>
      <c r="L50" s="43"/>
      <c r="M50" s="43"/>
      <c r="N50" s="43"/>
      <c r="O50" s="8"/>
      <c r="P50" s="8"/>
      <c r="Q50" s="8"/>
      <c r="R50" s="8" t="s">
        <v>12277</v>
      </c>
      <c r="S50" s="1">
        <f>IF(OR('⚙️ BỘ HƠI'!$H$40=0,'⚙️ BỘ HƠI'!$H$2="",$C50="",LEFT($C50,1)="◆"),99999,IF(OR(ISNUMBER(SEARCH('⚙️ BỘ HƠI'!$H$2,$C50)),ISNUMBER(SEARCH($C50,'⚙️ BỘ HƠI'!$H$2))),ROW()-2,99999))</f>
        <v>99999</v>
      </c>
    </row>
    <row r="51" customHeight="1" spans="1:19">
      <c r="A51" s="6" t="s">
        <v>12278</v>
      </c>
      <c r="B51" s="6" t="s">
        <v>153</v>
      </c>
      <c r="C51" s="6" t="s">
        <v>2706</v>
      </c>
      <c r="D51" s="6" t="s">
        <v>2707</v>
      </c>
      <c r="E51" s="6"/>
      <c r="F51" s="6"/>
      <c r="G51" s="6" t="s">
        <v>9871</v>
      </c>
      <c r="H51" s="6" t="s">
        <v>12279</v>
      </c>
      <c r="I51" s="6" t="s">
        <v>12123</v>
      </c>
      <c r="J51" s="44"/>
      <c r="K51" s="44"/>
      <c r="L51" s="44"/>
      <c r="M51" s="44"/>
      <c r="N51" s="44"/>
      <c r="O51" s="6"/>
      <c r="P51" s="6" t="s">
        <v>12280</v>
      </c>
      <c r="Q51" s="6"/>
      <c r="R51" s="6" t="s">
        <v>12281</v>
      </c>
      <c r="S51" s="1">
        <f>IF(OR('⚙️ BỘ HƠI'!$H$40=0,'⚙️ BỘ HƠI'!$H$2="",$C51="",LEFT($C51,1)="◆"),99999,IF(OR(ISNUMBER(SEARCH('⚙️ BỘ HƠI'!$H$2,$C51)),ISNUMBER(SEARCH($C51,'⚙️ BỘ HƠI'!$H$2))),ROW()-2,99999))</f>
        <v>99999</v>
      </c>
    </row>
    <row r="52" customHeight="1" spans="1:19">
      <c r="A52" s="8" t="s">
        <v>12282</v>
      </c>
      <c r="B52" s="8" t="s">
        <v>153</v>
      </c>
      <c r="C52" s="8" t="s">
        <v>12283</v>
      </c>
      <c r="D52" s="8" t="s">
        <v>2707</v>
      </c>
      <c r="E52" s="8"/>
      <c r="F52" s="8"/>
      <c r="G52" s="8" t="s">
        <v>9871</v>
      </c>
      <c r="H52" s="8" t="s">
        <v>12284</v>
      </c>
      <c r="I52" s="8" t="s">
        <v>12123</v>
      </c>
      <c r="J52" s="43"/>
      <c r="K52" s="43"/>
      <c r="L52" s="43"/>
      <c r="M52" s="43"/>
      <c r="N52" s="43"/>
      <c r="O52" s="8"/>
      <c r="P52" s="8"/>
      <c r="Q52" s="8"/>
      <c r="R52" s="8" t="s">
        <v>12285</v>
      </c>
      <c r="S52" s="1">
        <f>IF(OR('⚙️ BỘ HƠI'!$H$40=0,'⚙️ BỘ HƠI'!$H$2="",$C52="",LEFT($C52,1)="◆"),99999,IF(OR(ISNUMBER(SEARCH('⚙️ BỘ HƠI'!$H$2,$C52)),ISNUMBER(SEARCH($C52,'⚙️ BỘ HƠI'!$H$2))),ROW()-2,99999))</f>
        <v>99999</v>
      </c>
    </row>
    <row r="53" customHeight="1" spans="1:19">
      <c r="A53" s="6" t="s">
        <v>12286</v>
      </c>
      <c r="B53" s="6" t="s">
        <v>153</v>
      </c>
      <c r="C53" s="6" t="s">
        <v>12287</v>
      </c>
      <c r="D53" s="6" t="s">
        <v>2707</v>
      </c>
      <c r="E53" s="6"/>
      <c r="F53" s="6"/>
      <c r="G53" s="6" t="s">
        <v>9871</v>
      </c>
      <c r="H53" s="6" t="s">
        <v>8512</v>
      </c>
      <c r="I53" s="6" t="s">
        <v>12123</v>
      </c>
      <c r="J53" s="44"/>
      <c r="K53" s="44"/>
      <c r="L53" s="44"/>
      <c r="M53" s="44"/>
      <c r="N53" s="44"/>
      <c r="O53" s="6"/>
      <c r="P53" s="6" t="s">
        <v>12288</v>
      </c>
      <c r="Q53" s="6"/>
      <c r="R53" s="6" t="s">
        <v>12289</v>
      </c>
      <c r="S53" s="1">
        <f>IF(OR('⚙️ BỘ HƠI'!$H$40=0,'⚙️ BỘ HƠI'!$H$2="",$C53="",LEFT($C53,1)="◆"),99999,IF(OR(ISNUMBER(SEARCH('⚙️ BỘ HƠI'!$H$2,$C53)),ISNUMBER(SEARCH($C53,'⚙️ BỘ HƠI'!$H$2))),ROW()-2,99999))</f>
        <v>99999</v>
      </c>
    </row>
    <row r="54" customHeight="1" spans="1:19">
      <c r="A54" s="8" t="s">
        <v>12290</v>
      </c>
      <c r="B54" s="8" t="s">
        <v>153</v>
      </c>
      <c r="C54" s="8" t="s">
        <v>2714</v>
      </c>
      <c r="D54" s="8" t="s">
        <v>2715</v>
      </c>
      <c r="E54" s="8"/>
      <c r="F54" s="8"/>
      <c r="G54" s="8" t="s">
        <v>9871</v>
      </c>
      <c r="H54" s="8" t="s">
        <v>8512</v>
      </c>
      <c r="I54" s="8" t="s">
        <v>12123</v>
      </c>
      <c r="J54" s="43"/>
      <c r="K54" s="43"/>
      <c r="L54" s="43"/>
      <c r="M54" s="43"/>
      <c r="N54" s="43"/>
      <c r="O54" s="8"/>
      <c r="P54" s="8" t="s">
        <v>12291</v>
      </c>
      <c r="Q54" s="8"/>
      <c r="R54" s="8" t="s">
        <v>12292</v>
      </c>
      <c r="S54" s="1">
        <f>IF(OR('⚙️ BỘ HƠI'!$H$40=0,'⚙️ BỘ HƠI'!$H$2="",$C54="",LEFT($C54,1)="◆"),99999,IF(OR(ISNUMBER(SEARCH('⚙️ BỘ HƠI'!$H$2,$C54)),ISNUMBER(SEARCH($C54,'⚙️ BỘ HƠI'!$H$2))),ROW()-2,99999))</f>
        <v>99999</v>
      </c>
    </row>
    <row r="55" customHeight="1" spans="1:19">
      <c r="A55" s="6" t="s">
        <v>12293</v>
      </c>
      <c r="B55" s="6" t="s">
        <v>153</v>
      </c>
      <c r="C55" s="6" t="s">
        <v>12294</v>
      </c>
      <c r="D55" s="6" t="s">
        <v>2715</v>
      </c>
      <c r="E55" s="6" t="s">
        <v>12295</v>
      </c>
      <c r="F55" s="6" t="s">
        <v>12296</v>
      </c>
      <c r="G55" s="6" t="s">
        <v>9885</v>
      </c>
      <c r="H55" s="6" t="s">
        <v>8515</v>
      </c>
      <c r="I55" s="6" t="s">
        <v>12123</v>
      </c>
      <c r="J55" s="44"/>
      <c r="K55" s="44"/>
      <c r="L55" s="44"/>
      <c r="M55" s="44"/>
      <c r="N55" s="44"/>
      <c r="O55" s="6"/>
      <c r="P55" s="6"/>
      <c r="Q55" s="6"/>
      <c r="R55" s="6" t="s">
        <v>12297</v>
      </c>
      <c r="S55" s="1">
        <f>IF(OR('⚙️ BỘ HƠI'!$H$40=0,'⚙️ BỘ HƠI'!$H$2="",$C55="",LEFT($C55,1)="◆"),99999,IF(OR(ISNUMBER(SEARCH('⚙️ BỘ HƠI'!$H$2,$C55)),ISNUMBER(SEARCH($C55,'⚙️ BỘ HƠI'!$H$2))),ROW()-2,99999))</f>
        <v>99999</v>
      </c>
    </row>
    <row r="56" customHeight="1" spans="1:19">
      <c r="A56" s="8" t="s">
        <v>12298</v>
      </c>
      <c r="B56" s="8" t="s">
        <v>153</v>
      </c>
      <c r="C56" s="8" t="s">
        <v>12299</v>
      </c>
      <c r="D56" s="8" t="s">
        <v>2715</v>
      </c>
      <c r="E56" s="8"/>
      <c r="F56" s="8"/>
      <c r="G56" s="8" t="s">
        <v>9885</v>
      </c>
      <c r="H56" s="8" t="s">
        <v>8515</v>
      </c>
      <c r="I56" s="8" t="s">
        <v>12133</v>
      </c>
      <c r="J56" s="43"/>
      <c r="K56" s="43"/>
      <c r="L56" s="43"/>
      <c r="M56" s="43"/>
      <c r="N56" s="43"/>
      <c r="O56" s="8"/>
      <c r="P56" s="8"/>
      <c r="Q56" s="8"/>
      <c r="R56" s="8" t="s">
        <v>12300</v>
      </c>
      <c r="S56" s="1">
        <f>IF(OR('⚙️ BỘ HƠI'!$H$40=0,'⚙️ BỘ HƠI'!$H$2="",$C56="",LEFT($C56,1)="◆"),99999,IF(OR(ISNUMBER(SEARCH('⚙️ BỘ HƠI'!$H$2,$C56)),ISNUMBER(SEARCH($C56,'⚙️ BỘ HƠI'!$H$2))),ROW()-2,99999))</f>
        <v>99999</v>
      </c>
    </row>
    <row r="57" customHeight="1" spans="1:19">
      <c r="A57" s="6" t="s">
        <v>12301</v>
      </c>
      <c r="B57" s="6" t="s">
        <v>153</v>
      </c>
      <c r="C57" s="6" t="s">
        <v>12302</v>
      </c>
      <c r="D57" s="6" t="s">
        <v>2721</v>
      </c>
      <c r="E57" s="6"/>
      <c r="F57" s="6"/>
      <c r="G57" s="6" t="s">
        <v>9871</v>
      </c>
      <c r="H57" s="6" t="s">
        <v>8512</v>
      </c>
      <c r="I57" s="6" t="s">
        <v>12133</v>
      </c>
      <c r="J57" s="44"/>
      <c r="K57" s="44"/>
      <c r="L57" s="44"/>
      <c r="M57" s="44"/>
      <c r="N57" s="44"/>
      <c r="O57" s="6"/>
      <c r="P57" s="6" t="s">
        <v>12303</v>
      </c>
      <c r="Q57" s="6"/>
      <c r="R57" s="6" t="s">
        <v>12304</v>
      </c>
      <c r="S57" s="1">
        <f>IF(OR('⚙️ BỘ HƠI'!$H$40=0,'⚙️ BỘ HƠI'!$H$2="",$C57="",LEFT($C57,1)="◆"),99999,IF(OR(ISNUMBER(SEARCH('⚙️ BỘ HƠI'!$H$2,$C57)),ISNUMBER(SEARCH($C57,'⚙️ BỘ HƠI'!$H$2))),ROW()-2,99999))</f>
        <v>99999</v>
      </c>
    </row>
    <row r="58" customHeight="1" spans="1:19">
      <c r="A58" s="8" t="s">
        <v>12305</v>
      </c>
      <c r="B58" s="8" t="s">
        <v>153</v>
      </c>
      <c r="C58" s="8" t="s">
        <v>12302</v>
      </c>
      <c r="D58" s="8" t="s">
        <v>2721</v>
      </c>
      <c r="E58" s="8"/>
      <c r="F58" s="8"/>
      <c r="G58" s="8" t="s">
        <v>9901</v>
      </c>
      <c r="H58" s="8" t="s">
        <v>8515</v>
      </c>
      <c r="I58" s="8" t="s">
        <v>12133</v>
      </c>
      <c r="J58" s="43"/>
      <c r="K58" s="43"/>
      <c r="L58" s="43"/>
      <c r="M58" s="43"/>
      <c r="N58" s="43"/>
      <c r="O58" s="8"/>
      <c r="P58" s="8"/>
      <c r="Q58" s="8"/>
      <c r="R58" s="8" t="s">
        <v>12306</v>
      </c>
      <c r="S58" s="1">
        <f>IF(OR('⚙️ BỘ HƠI'!$H$40=0,'⚙️ BỘ HƠI'!$H$2="",$C58="",LEFT($C58,1)="◆"),99999,IF(OR(ISNUMBER(SEARCH('⚙️ BỘ HƠI'!$H$2,$C58)),ISNUMBER(SEARCH($C58,'⚙️ BỘ HƠI'!$H$2))),ROW()-2,99999))</f>
        <v>99999</v>
      </c>
    </row>
    <row r="59" customHeight="1" spans="1:19">
      <c r="A59" s="6" t="s">
        <v>12307</v>
      </c>
      <c r="B59" s="6" t="s">
        <v>153</v>
      </c>
      <c r="C59" s="6" t="s">
        <v>12308</v>
      </c>
      <c r="D59" s="6" t="s">
        <v>2721</v>
      </c>
      <c r="E59" s="6"/>
      <c r="F59" s="6"/>
      <c r="G59" s="6" t="s">
        <v>9871</v>
      </c>
      <c r="H59" s="6" t="s">
        <v>12309</v>
      </c>
      <c r="I59" s="6" t="s">
        <v>12133</v>
      </c>
      <c r="J59" s="44"/>
      <c r="K59" s="44"/>
      <c r="L59" s="44"/>
      <c r="M59" s="44"/>
      <c r="N59" s="44"/>
      <c r="O59" s="6"/>
      <c r="P59" s="6" t="s">
        <v>12310</v>
      </c>
      <c r="Q59" s="6"/>
      <c r="R59" s="6" t="s">
        <v>12311</v>
      </c>
      <c r="S59" s="1">
        <f>IF(OR('⚙️ BỘ HƠI'!$H$40=0,'⚙️ BỘ HƠI'!$H$2="",$C59="",LEFT($C59,1)="◆"),99999,IF(OR(ISNUMBER(SEARCH('⚙️ BỘ HƠI'!$H$2,$C59)),ISNUMBER(SEARCH($C59,'⚙️ BỘ HƠI'!$H$2))),ROW()-2,99999))</f>
        <v>99999</v>
      </c>
    </row>
    <row r="60" customHeight="1" spans="1:19">
      <c r="A60" s="8" t="s">
        <v>12312</v>
      </c>
      <c r="B60" s="8" t="s">
        <v>153</v>
      </c>
      <c r="C60" s="8" t="s">
        <v>12313</v>
      </c>
      <c r="D60" s="8" t="s">
        <v>2742</v>
      </c>
      <c r="E60" s="8" t="s">
        <v>12295</v>
      </c>
      <c r="F60" s="8" t="s">
        <v>12296</v>
      </c>
      <c r="G60" s="8" t="s">
        <v>9920</v>
      </c>
      <c r="H60" s="8" t="s">
        <v>8512</v>
      </c>
      <c r="I60" s="8" t="s">
        <v>12133</v>
      </c>
      <c r="J60" s="43"/>
      <c r="K60" s="43"/>
      <c r="L60" s="43"/>
      <c r="M60" s="43"/>
      <c r="N60" s="43"/>
      <c r="O60" s="8"/>
      <c r="P60" s="8" t="s">
        <v>12314</v>
      </c>
      <c r="Q60" s="8"/>
      <c r="R60" s="8" t="s">
        <v>12315</v>
      </c>
      <c r="S60" s="1">
        <f>IF(OR('⚙️ BỘ HƠI'!$H$40=0,'⚙️ BỘ HƠI'!$H$2="",$C60="",LEFT($C60,1)="◆"),99999,IF(OR(ISNUMBER(SEARCH('⚙️ BỘ HƠI'!$H$2,$C60)),ISNUMBER(SEARCH($C60,'⚙️ BỘ HƠI'!$H$2))),ROW()-2,99999))</f>
        <v>99999</v>
      </c>
    </row>
    <row r="61" customHeight="1" spans="1:19">
      <c r="A61" s="6" t="s">
        <v>12316</v>
      </c>
      <c r="B61" s="6" t="s">
        <v>153</v>
      </c>
      <c r="C61" s="6" t="s">
        <v>12313</v>
      </c>
      <c r="D61" s="6" t="s">
        <v>2742</v>
      </c>
      <c r="E61" s="6" t="s">
        <v>9788</v>
      </c>
      <c r="F61" s="6" t="s">
        <v>12317</v>
      </c>
      <c r="G61" s="6" t="s">
        <v>9920</v>
      </c>
      <c r="H61" s="6" t="s">
        <v>12318</v>
      </c>
      <c r="I61" s="6" t="s">
        <v>12123</v>
      </c>
      <c r="J61" s="44"/>
      <c r="K61" s="44"/>
      <c r="L61" s="44"/>
      <c r="M61" s="44"/>
      <c r="N61" s="44"/>
      <c r="O61" s="6"/>
      <c r="P61" s="6"/>
      <c r="Q61" s="6"/>
      <c r="R61" s="6" t="s">
        <v>12319</v>
      </c>
      <c r="S61" s="1">
        <f>IF(OR('⚙️ BỘ HƠI'!$H$40=0,'⚙️ BỘ HƠI'!$H$2="",$C61="",LEFT($C61,1)="◆"),99999,IF(OR(ISNUMBER(SEARCH('⚙️ BỘ HƠI'!$H$2,$C61)),ISNUMBER(SEARCH($C61,'⚙️ BỘ HƠI'!$H$2))),ROW()-2,99999))</f>
        <v>99999</v>
      </c>
    </row>
    <row r="62" customHeight="1" spans="1:19">
      <c r="A62" s="8" t="s">
        <v>12320</v>
      </c>
      <c r="B62" s="8" t="s">
        <v>153</v>
      </c>
      <c r="C62" s="8" t="s">
        <v>12321</v>
      </c>
      <c r="D62" s="8" t="s">
        <v>2742</v>
      </c>
      <c r="E62" s="8"/>
      <c r="F62" s="8"/>
      <c r="G62" s="8" t="s">
        <v>9920</v>
      </c>
      <c r="H62" s="8" t="s">
        <v>8512</v>
      </c>
      <c r="I62" s="8" t="s">
        <v>12123</v>
      </c>
      <c r="J62" s="43"/>
      <c r="K62" s="43"/>
      <c r="L62" s="43"/>
      <c r="M62" s="43"/>
      <c r="N62" s="43"/>
      <c r="O62" s="8"/>
      <c r="P62" s="8" t="s">
        <v>12322</v>
      </c>
      <c r="Q62" s="8"/>
      <c r="R62" s="8" t="s">
        <v>12323</v>
      </c>
      <c r="S62" s="1">
        <f>IF(OR('⚙️ BỘ HƠI'!$H$40=0,'⚙️ BỘ HƠI'!$H$2="",$C62="",LEFT($C62,1)="◆"),99999,IF(OR(ISNUMBER(SEARCH('⚙️ BỘ HƠI'!$H$2,$C62)),ISNUMBER(SEARCH($C62,'⚙️ BỘ HƠI'!$H$2))),ROW()-2,99999))</f>
        <v>99999</v>
      </c>
    </row>
    <row r="63" customHeight="1" spans="1:19">
      <c r="A63" s="6" t="s">
        <v>12324</v>
      </c>
      <c r="B63" s="6" t="s">
        <v>153</v>
      </c>
      <c r="C63" s="6" t="s">
        <v>12325</v>
      </c>
      <c r="D63" s="6" t="s">
        <v>2742</v>
      </c>
      <c r="E63" s="6"/>
      <c r="F63" s="6"/>
      <c r="G63" s="6" t="s">
        <v>9920</v>
      </c>
      <c r="H63" s="6" t="s">
        <v>12279</v>
      </c>
      <c r="I63" s="6" t="s">
        <v>12123</v>
      </c>
      <c r="J63" s="44"/>
      <c r="K63" s="44"/>
      <c r="L63" s="44"/>
      <c r="M63" s="44"/>
      <c r="N63" s="44"/>
      <c r="O63" s="6"/>
      <c r="P63" s="6" t="s">
        <v>12326</v>
      </c>
      <c r="Q63" s="6"/>
      <c r="R63" s="6" t="s">
        <v>12327</v>
      </c>
      <c r="S63" s="1">
        <f>IF(OR('⚙️ BỘ HƠI'!$H$40=0,'⚙️ BỘ HƠI'!$H$2="",$C63="",LEFT($C63,1)="◆"),99999,IF(OR(ISNUMBER(SEARCH('⚙️ BỘ HƠI'!$H$2,$C63)),ISNUMBER(SEARCH($C63,'⚙️ BỘ HƠI'!$H$2))),ROW()-2,99999))</f>
        <v>99999</v>
      </c>
    </row>
    <row r="64" customHeight="1" spans="1:19">
      <c r="A64" s="8" t="s">
        <v>12328</v>
      </c>
      <c r="B64" s="8" t="s">
        <v>153</v>
      </c>
      <c r="C64" s="8" t="s">
        <v>12329</v>
      </c>
      <c r="D64" s="8" t="s">
        <v>2742</v>
      </c>
      <c r="E64" s="8" t="s">
        <v>9788</v>
      </c>
      <c r="F64" s="8" t="s">
        <v>12317</v>
      </c>
      <c r="G64" s="8" t="s">
        <v>9920</v>
      </c>
      <c r="H64" s="8" t="s">
        <v>8512</v>
      </c>
      <c r="I64" s="8" t="s">
        <v>12133</v>
      </c>
      <c r="J64" s="43"/>
      <c r="K64" s="43"/>
      <c r="L64" s="43"/>
      <c r="M64" s="43"/>
      <c r="N64" s="43"/>
      <c r="O64" s="8"/>
      <c r="P64" s="8" t="s">
        <v>12330</v>
      </c>
      <c r="Q64" s="8"/>
      <c r="R64" s="8" t="s">
        <v>12331</v>
      </c>
      <c r="S64" s="1">
        <f>IF(OR('⚙️ BỘ HƠI'!$H$40=0,'⚙️ BỘ HƠI'!$H$2="",$C64="",LEFT($C64,1)="◆"),99999,IF(OR(ISNUMBER(SEARCH('⚙️ BỘ HƠI'!$H$2,$C64)),ISNUMBER(SEARCH($C64,'⚙️ BỘ HƠI'!$H$2))),ROW()-2,99999))</f>
        <v>99999</v>
      </c>
    </row>
    <row r="65" customHeight="1" spans="1:19">
      <c r="A65" s="6" t="s">
        <v>12332</v>
      </c>
      <c r="B65" s="6" t="s">
        <v>153</v>
      </c>
      <c r="C65" s="6" t="s">
        <v>12333</v>
      </c>
      <c r="D65" s="6" t="s">
        <v>2742</v>
      </c>
      <c r="E65" s="6" t="s">
        <v>9788</v>
      </c>
      <c r="F65" s="6" t="s">
        <v>12317</v>
      </c>
      <c r="G65" s="6"/>
      <c r="H65" s="6" t="s">
        <v>8515</v>
      </c>
      <c r="I65" s="6" t="s">
        <v>12133</v>
      </c>
      <c r="J65" s="44"/>
      <c r="K65" s="44"/>
      <c r="L65" s="44"/>
      <c r="M65" s="44"/>
      <c r="N65" s="44"/>
      <c r="O65" s="6"/>
      <c r="P65" s="6"/>
      <c r="Q65" s="6"/>
      <c r="R65" s="6" t="s">
        <v>12334</v>
      </c>
      <c r="S65" s="1">
        <f>IF(OR('⚙️ BỘ HƠI'!$H$40=0,'⚙️ BỘ HƠI'!$H$2="",$C65="",LEFT($C65,1)="◆"),99999,IF(OR(ISNUMBER(SEARCH('⚙️ BỘ HƠI'!$H$2,$C65)),ISNUMBER(SEARCH($C65,'⚙️ BỘ HƠI'!$H$2))),ROW()-2,99999))</f>
        <v>99999</v>
      </c>
    </row>
    <row r="66" customHeight="1" spans="1:19">
      <c r="A66" s="8" t="s">
        <v>12335</v>
      </c>
      <c r="B66" s="8" t="s">
        <v>153</v>
      </c>
      <c r="C66" s="8" t="s">
        <v>12336</v>
      </c>
      <c r="D66" s="8" t="s">
        <v>2742</v>
      </c>
      <c r="E66" s="8" t="s">
        <v>9788</v>
      </c>
      <c r="F66" s="8" t="s">
        <v>12317</v>
      </c>
      <c r="G66" s="8" t="s">
        <v>9920</v>
      </c>
      <c r="H66" s="8" t="s">
        <v>8515</v>
      </c>
      <c r="I66" s="8" t="s">
        <v>12133</v>
      </c>
      <c r="J66" s="43"/>
      <c r="K66" s="43"/>
      <c r="L66" s="43"/>
      <c r="M66" s="43"/>
      <c r="N66" s="43"/>
      <c r="O66" s="8"/>
      <c r="P66" s="8"/>
      <c r="Q66" s="8"/>
      <c r="R66" s="8" t="s">
        <v>12337</v>
      </c>
      <c r="S66" s="1">
        <f>IF(OR('⚙️ BỘ HƠI'!$H$40=0,'⚙️ BỘ HƠI'!$H$2="",$C66="",LEFT($C66,1)="◆"),99999,IF(OR(ISNUMBER(SEARCH('⚙️ BỘ HƠI'!$H$2,$C66)),ISNUMBER(SEARCH($C66,'⚙️ BỘ HƠI'!$H$2))),ROW()-2,99999))</f>
        <v>99999</v>
      </c>
    </row>
    <row r="67" customHeight="1" spans="1:19">
      <c r="A67" s="6" t="s">
        <v>12338</v>
      </c>
      <c r="B67" s="6" t="s">
        <v>153</v>
      </c>
      <c r="C67" s="6" t="s">
        <v>12339</v>
      </c>
      <c r="D67" s="6" t="s">
        <v>2742</v>
      </c>
      <c r="E67" s="6" t="s">
        <v>9788</v>
      </c>
      <c r="F67" s="6" t="s">
        <v>12317</v>
      </c>
      <c r="G67" s="6" t="s">
        <v>9920</v>
      </c>
      <c r="H67" s="6" t="s">
        <v>8512</v>
      </c>
      <c r="I67" s="6" t="s">
        <v>12133</v>
      </c>
      <c r="J67" s="44"/>
      <c r="K67" s="44"/>
      <c r="L67" s="44"/>
      <c r="M67" s="44"/>
      <c r="N67" s="44"/>
      <c r="O67" s="6"/>
      <c r="P67" s="6"/>
      <c r="Q67" s="6"/>
      <c r="R67" s="6" t="s">
        <v>12340</v>
      </c>
      <c r="S67" s="1">
        <f>IF(OR('⚙️ BỘ HƠI'!$H$40=0,'⚙️ BỘ HƠI'!$H$2="",$C67="",LEFT($C67,1)="◆"),99999,IF(OR(ISNUMBER(SEARCH('⚙️ BỘ HƠI'!$H$2,$C67)),ISNUMBER(SEARCH($C67,'⚙️ BỘ HƠI'!$H$2))),ROW()-2,99999))</f>
        <v>99999</v>
      </c>
    </row>
    <row r="68" customHeight="1" spans="1:19">
      <c r="A68" s="8" t="s">
        <v>12341</v>
      </c>
      <c r="B68" s="8" t="s">
        <v>153</v>
      </c>
      <c r="C68" s="8" t="s">
        <v>12342</v>
      </c>
      <c r="D68" s="8" t="s">
        <v>2742</v>
      </c>
      <c r="E68" s="8" t="s">
        <v>9788</v>
      </c>
      <c r="F68" s="8" t="s">
        <v>12317</v>
      </c>
      <c r="G68" s="8" t="s">
        <v>9920</v>
      </c>
      <c r="H68" s="8" t="s">
        <v>12132</v>
      </c>
      <c r="I68" s="8" t="s">
        <v>12133</v>
      </c>
      <c r="J68" s="43"/>
      <c r="K68" s="43"/>
      <c r="L68" s="43"/>
      <c r="M68" s="43"/>
      <c r="N68" s="43"/>
      <c r="O68" s="8"/>
      <c r="P68" s="8"/>
      <c r="Q68" s="8"/>
      <c r="R68" s="8" t="s">
        <v>12343</v>
      </c>
      <c r="S68" s="1">
        <f>IF(OR('⚙️ BỘ HƠI'!$H$40=0,'⚙️ BỘ HƠI'!$H$2="",$C68="",LEFT($C68,1)="◆"),99999,IF(OR(ISNUMBER(SEARCH('⚙️ BỘ HƠI'!$H$2,$C68)),ISNUMBER(SEARCH($C68,'⚙️ BỘ HƠI'!$H$2))),ROW()-2,99999))</f>
        <v>99999</v>
      </c>
    </row>
    <row r="69" customHeight="1" spans="1:19">
      <c r="A69" s="6" t="s">
        <v>12344</v>
      </c>
      <c r="B69" s="6" t="s">
        <v>153</v>
      </c>
      <c r="C69" s="6" t="s">
        <v>12345</v>
      </c>
      <c r="D69" s="6" t="s">
        <v>2742</v>
      </c>
      <c r="E69" s="6" t="s">
        <v>12295</v>
      </c>
      <c r="F69" s="6" t="s">
        <v>12296</v>
      </c>
      <c r="G69" s="6" t="s">
        <v>9920</v>
      </c>
      <c r="H69" s="6" t="s">
        <v>12346</v>
      </c>
      <c r="I69" s="6" t="s">
        <v>12133</v>
      </c>
      <c r="J69" s="44"/>
      <c r="K69" s="44"/>
      <c r="L69" s="44"/>
      <c r="M69" s="44"/>
      <c r="N69" s="44"/>
      <c r="O69" s="6"/>
      <c r="P69" s="6"/>
      <c r="Q69" s="6"/>
      <c r="R69" s="6" t="s">
        <v>12347</v>
      </c>
      <c r="S69" s="1">
        <f>IF(OR('⚙️ BỘ HƠI'!$H$40=0,'⚙️ BỘ HƠI'!$H$2="",$C69="",LEFT($C69,1)="◆"),99999,IF(OR(ISNUMBER(SEARCH('⚙️ BỘ HƠI'!$H$2,$C69)),ISNUMBER(SEARCH($C69,'⚙️ BỘ HƠI'!$H$2))),ROW()-2,99999))</f>
        <v>99999</v>
      </c>
    </row>
    <row r="70" customHeight="1" spans="1:19">
      <c r="A70" s="8" t="s">
        <v>12348</v>
      </c>
      <c r="B70" s="8" t="s">
        <v>153</v>
      </c>
      <c r="C70" s="8" t="s">
        <v>12349</v>
      </c>
      <c r="D70" s="8" t="s">
        <v>2742</v>
      </c>
      <c r="E70" s="8"/>
      <c r="F70" s="8"/>
      <c r="G70" s="8" t="s">
        <v>9659</v>
      </c>
      <c r="H70" s="8" t="s">
        <v>12279</v>
      </c>
      <c r="I70" s="8" t="s">
        <v>12123</v>
      </c>
      <c r="J70" s="43"/>
      <c r="K70" s="43"/>
      <c r="L70" s="43"/>
      <c r="M70" s="43"/>
      <c r="N70" s="43"/>
      <c r="O70" s="8"/>
      <c r="P70" s="8" t="s">
        <v>12350</v>
      </c>
      <c r="Q70" s="8"/>
      <c r="R70" s="8" t="s">
        <v>12351</v>
      </c>
      <c r="S70" s="1">
        <f>IF(OR('⚙️ BỘ HƠI'!$H$40=0,'⚙️ BỘ HƠI'!$H$2="",$C70="",LEFT($C70,1)="◆"),99999,IF(OR(ISNUMBER(SEARCH('⚙️ BỘ HƠI'!$H$2,$C70)),ISNUMBER(SEARCH($C70,'⚙️ BỘ HƠI'!$H$2))),ROW()-2,99999))</f>
        <v>99999</v>
      </c>
    </row>
    <row r="71" customHeight="1" spans="1:19">
      <c r="A71" s="6" t="s">
        <v>12352</v>
      </c>
      <c r="B71" s="6" t="s">
        <v>153</v>
      </c>
      <c r="C71" s="6" t="s">
        <v>12353</v>
      </c>
      <c r="D71" s="6" t="s">
        <v>2742</v>
      </c>
      <c r="E71" s="6" t="s">
        <v>12295</v>
      </c>
      <c r="F71" s="6" t="s">
        <v>12296</v>
      </c>
      <c r="G71" s="6"/>
      <c r="H71" s="6" t="s">
        <v>8518</v>
      </c>
      <c r="I71" s="6" t="s">
        <v>12133</v>
      </c>
      <c r="J71" s="44"/>
      <c r="K71" s="44"/>
      <c r="L71" s="44"/>
      <c r="M71" s="44"/>
      <c r="N71" s="44"/>
      <c r="O71" s="6"/>
      <c r="P71" s="6"/>
      <c r="Q71" s="6"/>
      <c r="R71" s="6" t="s">
        <v>12354</v>
      </c>
      <c r="S71" s="1">
        <f>IF(OR('⚙️ BỘ HƠI'!$H$40=0,'⚙️ BỘ HƠI'!$H$2="",$C71="",LEFT($C71,1)="◆"),99999,IF(OR(ISNUMBER(SEARCH('⚙️ BỘ HƠI'!$H$2,$C71)),ISNUMBER(SEARCH($C71,'⚙️ BỘ HƠI'!$H$2))),ROW()-2,99999))</f>
        <v>99999</v>
      </c>
    </row>
    <row r="72" customHeight="1" spans="1:19">
      <c r="A72" s="8" t="s">
        <v>12355</v>
      </c>
      <c r="B72" s="8" t="s">
        <v>153</v>
      </c>
      <c r="C72" s="8" t="s">
        <v>12356</v>
      </c>
      <c r="D72" s="8" t="s">
        <v>2742</v>
      </c>
      <c r="E72" s="8" t="s">
        <v>12295</v>
      </c>
      <c r="F72" s="8" t="s">
        <v>12296</v>
      </c>
      <c r="G72" s="8"/>
      <c r="H72" s="8" t="s">
        <v>8515</v>
      </c>
      <c r="I72" s="8" t="s">
        <v>12133</v>
      </c>
      <c r="J72" s="43"/>
      <c r="K72" s="43"/>
      <c r="L72" s="43"/>
      <c r="M72" s="43"/>
      <c r="N72" s="43"/>
      <c r="O72" s="8"/>
      <c r="P72" s="8"/>
      <c r="Q72" s="8"/>
      <c r="R72" s="8" t="s">
        <v>12357</v>
      </c>
      <c r="S72" s="1">
        <f>IF(OR('⚙️ BỘ HƠI'!$H$40=0,'⚙️ BỘ HƠI'!$H$2="",$C72="",LEFT($C72,1)="◆"),99999,IF(OR(ISNUMBER(SEARCH('⚙️ BỘ HƠI'!$H$2,$C72)),ISNUMBER(SEARCH($C72,'⚙️ BỘ HƠI'!$H$2))),ROW()-2,99999))</f>
        <v>99999</v>
      </c>
    </row>
    <row r="73" customHeight="1" spans="1:19">
      <c r="A73" s="6" t="s">
        <v>12358</v>
      </c>
      <c r="B73" s="6" t="s">
        <v>153</v>
      </c>
      <c r="C73" s="6" t="s">
        <v>12359</v>
      </c>
      <c r="D73" s="6" t="s">
        <v>2742</v>
      </c>
      <c r="E73" s="6" t="s">
        <v>9788</v>
      </c>
      <c r="F73" s="6" t="s">
        <v>12317</v>
      </c>
      <c r="G73" s="6" t="s">
        <v>9659</v>
      </c>
      <c r="H73" s="6" t="s">
        <v>8512</v>
      </c>
      <c r="I73" s="6" t="s">
        <v>12123</v>
      </c>
      <c r="J73" s="44"/>
      <c r="K73" s="44"/>
      <c r="L73" s="44"/>
      <c r="M73" s="44"/>
      <c r="N73" s="44"/>
      <c r="O73" s="6"/>
      <c r="P73" s="6" t="s">
        <v>12360</v>
      </c>
      <c r="Q73" s="6"/>
      <c r="R73" s="6" t="s">
        <v>12361</v>
      </c>
      <c r="S73" s="1">
        <f>IF(OR('⚙️ BỘ HƠI'!$H$40=0,'⚙️ BỘ HƠI'!$H$2="",$C73="",LEFT($C73,1)="◆"),99999,IF(OR(ISNUMBER(SEARCH('⚙️ BỘ HƠI'!$H$2,$C73)),ISNUMBER(SEARCH($C73,'⚙️ BỘ HƠI'!$H$2))),ROW()-2,99999))</f>
        <v>99999</v>
      </c>
    </row>
    <row r="74" customHeight="1" spans="1:19">
      <c r="A74" s="8" t="s">
        <v>12362</v>
      </c>
      <c r="B74" s="8" t="s">
        <v>153</v>
      </c>
      <c r="C74" s="8" t="s">
        <v>12363</v>
      </c>
      <c r="D74" s="8" t="s">
        <v>2742</v>
      </c>
      <c r="E74" s="8"/>
      <c r="F74" s="8"/>
      <c r="G74" s="8" t="s">
        <v>9659</v>
      </c>
      <c r="H74" s="8" t="s">
        <v>8512</v>
      </c>
      <c r="I74" s="8" t="s">
        <v>12123</v>
      </c>
      <c r="J74" s="43"/>
      <c r="K74" s="43"/>
      <c r="L74" s="43"/>
      <c r="M74" s="43"/>
      <c r="N74" s="43"/>
      <c r="O74" s="8"/>
      <c r="P74" s="8" t="s">
        <v>12364</v>
      </c>
      <c r="Q74" s="8"/>
      <c r="R74" s="8" t="s">
        <v>12365</v>
      </c>
      <c r="S74" s="1">
        <f>IF(OR('⚙️ BỘ HƠI'!$H$40=0,'⚙️ BỘ HƠI'!$H$2="",$C74="",LEFT($C74,1)="◆"),99999,IF(OR(ISNUMBER(SEARCH('⚙️ BỘ HƠI'!$H$2,$C74)),ISNUMBER(SEARCH($C74,'⚙️ BỘ HƠI'!$H$2))),ROW()-2,99999))</f>
        <v>99999</v>
      </c>
    </row>
    <row r="75" customHeight="1" spans="1:19">
      <c r="A75" s="6" t="s">
        <v>12366</v>
      </c>
      <c r="B75" s="6" t="s">
        <v>153</v>
      </c>
      <c r="C75" s="6" t="s">
        <v>12367</v>
      </c>
      <c r="D75" s="6" t="s">
        <v>2761</v>
      </c>
      <c r="E75" s="6"/>
      <c r="F75" s="6"/>
      <c r="G75" s="6" t="s">
        <v>9857</v>
      </c>
      <c r="H75" s="6" t="s">
        <v>8512</v>
      </c>
      <c r="I75" s="6" t="s">
        <v>12123</v>
      </c>
      <c r="J75" s="44"/>
      <c r="K75" s="44"/>
      <c r="L75" s="44"/>
      <c r="M75" s="44"/>
      <c r="N75" s="44"/>
      <c r="O75" s="6"/>
      <c r="P75" s="6" t="s">
        <v>12368</v>
      </c>
      <c r="Q75" s="6"/>
      <c r="R75" s="6" t="s">
        <v>12369</v>
      </c>
      <c r="S75" s="1">
        <f>IF(OR('⚙️ BỘ HƠI'!$H$40=0,'⚙️ BỘ HƠI'!$H$2="",$C75="",LEFT($C75,1)="◆"),99999,IF(OR(ISNUMBER(SEARCH('⚙️ BỘ HƠI'!$H$2,$C75)),ISNUMBER(SEARCH($C75,'⚙️ BỘ HƠI'!$H$2))),ROW()-2,99999))</f>
        <v>99999</v>
      </c>
    </row>
    <row r="76" customHeight="1" spans="1:19">
      <c r="A76" s="8" t="s">
        <v>12370</v>
      </c>
      <c r="B76" s="8" t="s">
        <v>153</v>
      </c>
      <c r="C76" s="8" t="s">
        <v>12371</v>
      </c>
      <c r="D76" s="8" t="s">
        <v>2761</v>
      </c>
      <c r="E76" s="8"/>
      <c r="F76" s="8"/>
      <c r="G76" s="8" t="s">
        <v>9936</v>
      </c>
      <c r="H76" s="8" t="s">
        <v>8512</v>
      </c>
      <c r="I76" s="8" t="s">
        <v>12123</v>
      </c>
      <c r="J76" s="43"/>
      <c r="K76" s="43"/>
      <c r="L76" s="43"/>
      <c r="M76" s="43"/>
      <c r="N76" s="43"/>
      <c r="O76" s="8"/>
      <c r="P76" s="8" t="s">
        <v>12372</v>
      </c>
      <c r="Q76" s="8"/>
      <c r="R76" s="8" t="s">
        <v>12373</v>
      </c>
      <c r="S76" s="1">
        <f>IF(OR('⚙️ BỘ HƠI'!$H$40=0,'⚙️ BỘ HƠI'!$H$2="",$C76="",LEFT($C76,1)="◆"),99999,IF(OR(ISNUMBER(SEARCH('⚙️ BỘ HƠI'!$H$2,$C76)),ISNUMBER(SEARCH($C76,'⚙️ BỘ HƠI'!$H$2))),ROW()-2,99999))</f>
        <v>99999</v>
      </c>
    </row>
    <row r="77" customHeight="1" spans="1:19">
      <c r="A77" s="6" t="s">
        <v>12374</v>
      </c>
      <c r="B77" s="6" t="s">
        <v>153</v>
      </c>
      <c r="C77" s="6" t="s">
        <v>12375</v>
      </c>
      <c r="D77" s="6" t="s">
        <v>2772</v>
      </c>
      <c r="E77" s="6"/>
      <c r="F77" s="6"/>
      <c r="G77" s="6"/>
      <c r="H77" s="6" t="s">
        <v>8515</v>
      </c>
      <c r="I77" s="6" t="s">
        <v>24</v>
      </c>
      <c r="J77" s="44"/>
      <c r="K77" s="44"/>
      <c r="L77" s="44"/>
      <c r="M77" s="44"/>
      <c r="N77" s="44"/>
      <c r="O77" s="6"/>
      <c r="P77" s="6"/>
      <c r="Q77" s="6"/>
      <c r="R77" s="6" t="s">
        <v>12376</v>
      </c>
      <c r="S77" s="1">
        <f>IF(OR('⚙️ BỘ HƠI'!$H$40=0,'⚙️ BỘ HƠI'!$H$2="",$C77="",LEFT($C77,1)="◆"),99999,IF(OR(ISNUMBER(SEARCH('⚙️ BỘ HƠI'!$H$2,$C77)),ISNUMBER(SEARCH($C77,'⚙️ BỘ HƠI'!$H$2))),ROW()-2,99999))</f>
        <v>99999</v>
      </c>
    </row>
    <row r="78" customHeight="1" spans="1:19">
      <c r="A78" s="8" t="s">
        <v>12377</v>
      </c>
      <c r="B78" s="8" t="s">
        <v>153</v>
      </c>
      <c r="C78" s="8" t="s">
        <v>12378</v>
      </c>
      <c r="D78" s="8" t="s">
        <v>2772</v>
      </c>
      <c r="E78" s="8" t="s">
        <v>9788</v>
      </c>
      <c r="F78" s="8" t="s">
        <v>12317</v>
      </c>
      <c r="G78" s="8"/>
      <c r="H78" s="8" t="s">
        <v>8515</v>
      </c>
      <c r="I78" s="8" t="s">
        <v>12123</v>
      </c>
      <c r="J78" s="43"/>
      <c r="K78" s="43"/>
      <c r="L78" s="43"/>
      <c r="M78" s="43"/>
      <c r="N78" s="43"/>
      <c r="O78" s="8"/>
      <c r="P78" s="8"/>
      <c r="Q78" s="8"/>
      <c r="R78" s="8" t="s">
        <v>12379</v>
      </c>
      <c r="S78" s="1">
        <f>IF(OR('⚙️ BỘ HƠI'!$H$40=0,'⚙️ BỘ HƠI'!$H$2="",$C78="",LEFT($C78,1)="◆"),99999,IF(OR(ISNUMBER(SEARCH('⚙️ BỘ HƠI'!$H$2,$C78)),ISNUMBER(SEARCH($C78,'⚙️ BỘ HƠI'!$H$2))),ROW()-2,99999))</f>
        <v>99999</v>
      </c>
    </row>
    <row r="79" customHeight="1" spans="1:19">
      <c r="A79" s="6" t="s">
        <v>12380</v>
      </c>
      <c r="B79" s="6" t="s">
        <v>153</v>
      </c>
      <c r="C79" s="6" t="s">
        <v>12381</v>
      </c>
      <c r="D79" s="6" t="s">
        <v>2772</v>
      </c>
      <c r="E79" s="6" t="s">
        <v>9788</v>
      </c>
      <c r="F79" s="6" t="s">
        <v>12317</v>
      </c>
      <c r="G79" s="6" t="s">
        <v>11673</v>
      </c>
      <c r="H79" s="6" t="s">
        <v>12382</v>
      </c>
      <c r="I79" s="6" t="s">
        <v>12123</v>
      </c>
      <c r="J79" s="44"/>
      <c r="K79" s="44"/>
      <c r="L79" s="44"/>
      <c r="M79" s="44"/>
      <c r="N79" s="44"/>
      <c r="O79" s="6"/>
      <c r="P79" s="6"/>
      <c r="Q79" s="6"/>
      <c r="R79" s="6" t="s">
        <v>12383</v>
      </c>
      <c r="S79" s="1">
        <f>IF(OR('⚙️ BỘ HƠI'!$H$40=0,'⚙️ BỘ HƠI'!$H$2="",$C79="",LEFT($C79,1)="◆"),99999,IF(OR(ISNUMBER(SEARCH('⚙️ BỘ HƠI'!$H$2,$C79)),ISNUMBER(SEARCH($C79,'⚙️ BỘ HƠI'!$H$2))),ROW()-2,99999))</f>
        <v>99999</v>
      </c>
    </row>
    <row r="80" customHeight="1" spans="1:19">
      <c r="A80" s="8" t="s">
        <v>12384</v>
      </c>
      <c r="B80" s="8" t="s">
        <v>153</v>
      </c>
      <c r="C80" s="8" t="s">
        <v>12385</v>
      </c>
      <c r="D80" s="8" t="s">
        <v>2772</v>
      </c>
      <c r="E80" s="8" t="s">
        <v>12295</v>
      </c>
      <c r="F80" s="8" t="s">
        <v>12296</v>
      </c>
      <c r="G80" s="8" t="s">
        <v>9857</v>
      </c>
      <c r="H80" s="8" t="s">
        <v>12258</v>
      </c>
      <c r="I80" s="8" t="s">
        <v>12123</v>
      </c>
      <c r="J80" s="43"/>
      <c r="K80" s="43"/>
      <c r="L80" s="43"/>
      <c r="M80" s="43"/>
      <c r="N80" s="43"/>
      <c r="O80" s="8"/>
      <c r="P80" s="8"/>
      <c r="Q80" s="8"/>
      <c r="R80" s="8" t="s">
        <v>12386</v>
      </c>
      <c r="S80" s="1">
        <f>IF(OR('⚙️ BỘ HƠI'!$H$40=0,'⚙️ BỘ HƠI'!$H$2="",$C80="",LEFT($C80,1)="◆"),99999,IF(OR(ISNUMBER(SEARCH('⚙️ BỘ HƠI'!$H$2,$C80)),ISNUMBER(SEARCH($C80,'⚙️ BỘ HƠI'!$H$2))),ROW()-2,99999))</f>
        <v>99999</v>
      </c>
    </row>
    <row r="81" customHeight="1" spans="1:19">
      <c r="A81" s="6" t="s">
        <v>12387</v>
      </c>
      <c r="B81" s="6" t="s">
        <v>153</v>
      </c>
      <c r="C81" s="6" t="s">
        <v>12385</v>
      </c>
      <c r="D81" s="6" t="s">
        <v>2772</v>
      </c>
      <c r="E81" s="6" t="s">
        <v>12295</v>
      </c>
      <c r="F81" s="6" t="s">
        <v>12296</v>
      </c>
      <c r="G81" s="6" t="s">
        <v>9857</v>
      </c>
      <c r="H81" s="6" t="s">
        <v>8518</v>
      </c>
      <c r="I81" s="6" t="s">
        <v>12123</v>
      </c>
      <c r="J81" s="44"/>
      <c r="K81" s="44"/>
      <c r="L81" s="44"/>
      <c r="M81" s="44"/>
      <c r="N81" s="44"/>
      <c r="O81" s="6"/>
      <c r="P81" s="6"/>
      <c r="Q81" s="6"/>
      <c r="R81" s="6" t="s">
        <v>12388</v>
      </c>
      <c r="S81" s="1">
        <f>IF(OR('⚙️ BỘ HƠI'!$H$40=0,'⚙️ BỘ HƠI'!$H$2="",$C81="",LEFT($C81,1)="◆"),99999,IF(OR(ISNUMBER(SEARCH('⚙️ BỘ HƠI'!$H$2,$C81)),ISNUMBER(SEARCH($C81,'⚙️ BỘ HƠI'!$H$2))),ROW()-2,99999))</f>
        <v>99999</v>
      </c>
    </row>
    <row r="82" customHeight="1" spans="1:19">
      <c r="A82" s="8" t="s">
        <v>12389</v>
      </c>
      <c r="B82" s="8" t="s">
        <v>153</v>
      </c>
      <c r="C82" s="8" t="s">
        <v>12385</v>
      </c>
      <c r="D82" s="8" t="s">
        <v>2772</v>
      </c>
      <c r="E82" s="8" t="s">
        <v>12295</v>
      </c>
      <c r="F82" s="8" t="s">
        <v>12296</v>
      </c>
      <c r="G82" s="8" t="s">
        <v>9857</v>
      </c>
      <c r="H82" s="8" t="s">
        <v>12279</v>
      </c>
      <c r="I82" s="8" t="s">
        <v>12123</v>
      </c>
      <c r="J82" s="43"/>
      <c r="K82" s="43"/>
      <c r="L82" s="43"/>
      <c r="M82" s="43"/>
      <c r="N82" s="43"/>
      <c r="O82" s="8"/>
      <c r="P82" s="8" t="s">
        <v>12390</v>
      </c>
      <c r="Q82" s="8"/>
      <c r="R82" s="8" t="s">
        <v>12391</v>
      </c>
      <c r="S82" s="1">
        <f>IF(OR('⚙️ BỘ HƠI'!$H$40=0,'⚙️ BỘ HƠI'!$H$2="",$C82="",LEFT($C82,1)="◆"),99999,IF(OR(ISNUMBER(SEARCH('⚙️ BỘ HƠI'!$H$2,$C82)),ISNUMBER(SEARCH($C82,'⚙️ BỘ HƠI'!$H$2))),ROW()-2,99999))</f>
        <v>99999</v>
      </c>
    </row>
    <row r="83" customHeight="1" spans="1:19">
      <c r="A83" s="6" t="s">
        <v>12392</v>
      </c>
      <c r="B83" s="6" t="s">
        <v>153</v>
      </c>
      <c r="C83" s="6" t="s">
        <v>12385</v>
      </c>
      <c r="D83" s="6" t="s">
        <v>2772</v>
      </c>
      <c r="E83" s="6" t="s">
        <v>12295</v>
      </c>
      <c r="F83" s="6" t="s">
        <v>12296</v>
      </c>
      <c r="G83" s="6" t="s">
        <v>9857</v>
      </c>
      <c r="H83" s="6" t="s">
        <v>8512</v>
      </c>
      <c r="I83" s="6" t="s">
        <v>12133</v>
      </c>
      <c r="J83" s="44"/>
      <c r="K83" s="44"/>
      <c r="L83" s="44"/>
      <c r="M83" s="44"/>
      <c r="N83" s="44"/>
      <c r="O83" s="6"/>
      <c r="P83" s="6"/>
      <c r="Q83" s="6"/>
      <c r="R83" s="6" t="s">
        <v>12393</v>
      </c>
      <c r="S83" s="1">
        <f>IF(OR('⚙️ BỘ HƠI'!$H$40=0,'⚙️ BỘ HƠI'!$H$2="",$C83="",LEFT($C83,1)="◆"),99999,IF(OR(ISNUMBER(SEARCH('⚙️ BỘ HƠI'!$H$2,$C83)),ISNUMBER(SEARCH($C83,'⚙️ BỘ HƠI'!$H$2))),ROW()-2,99999))</f>
        <v>99999</v>
      </c>
    </row>
    <row r="84" customHeight="1" spans="1:19">
      <c r="A84" s="8" t="s">
        <v>12394</v>
      </c>
      <c r="B84" s="8" t="s">
        <v>153</v>
      </c>
      <c r="C84" s="8" t="s">
        <v>12395</v>
      </c>
      <c r="D84" s="8" t="s">
        <v>2772</v>
      </c>
      <c r="E84" s="8" t="s">
        <v>12295</v>
      </c>
      <c r="F84" s="8" t="s">
        <v>12296</v>
      </c>
      <c r="G84" s="8" t="s">
        <v>9857</v>
      </c>
      <c r="H84" s="8"/>
      <c r="I84" s="8" t="s">
        <v>12123</v>
      </c>
      <c r="J84" s="43"/>
      <c r="K84" s="43"/>
      <c r="L84" s="43"/>
      <c r="M84" s="43"/>
      <c r="N84" s="43"/>
      <c r="O84" s="8"/>
      <c r="P84" s="8" t="s">
        <v>12396</v>
      </c>
      <c r="Q84" s="8"/>
      <c r="R84" s="8" t="s">
        <v>12397</v>
      </c>
      <c r="S84" s="1">
        <f>IF(OR('⚙️ BỘ HƠI'!$H$40=0,'⚙️ BỘ HƠI'!$H$2="",$C84="",LEFT($C84,1)="◆"),99999,IF(OR(ISNUMBER(SEARCH('⚙️ BỘ HƠI'!$H$2,$C84)),ISNUMBER(SEARCH($C84,'⚙️ BỘ HƠI'!$H$2))),ROW()-2,99999))</f>
        <v>99999</v>
      </c>
    </row>
    <row r="85" customHeight="1" spans="1:19">
      <c r="A85" s="6" t="s">
        <v>12398</v>
      </c>
      <c r="B85" s="6" t="s">
        <v>153</v>
      </c>
      <c r="C85" s="6" t="s">
        <v>12399</v>
      </c>
      <c r="D85" s="6" t="s">
        <v>2772</v>
      </c>
      <c r="E85" s="6"/>
      <c r="F85" s="6"/>
      <c r="G85" s="6" t="s">
        <v>9857</v>
      </c>
      <c r="H85" s="6" t="s">
        <v>12279</v>
      </c>
      <c r="I85" s="6" t="s">
        <v>12123</v>
      </c>
      <c r="J85" s="44"/>
      <c r="K85" s="44"/>
      <c r="L85" s="44"/>
      <c r="M85" s="44"/>
      <c r="N85" s="44"/>
      <c r="O85" s="6"/>
      <c r="P85" s="6" t="s">
        <v>12400</v>
      </c>
      <c r="Q85" s="6"/>
      <c r="R85" s="6" t="s">
        <v>12401</v>
      </c>
      <c r="S85" s="1">
        <f>IF(OR('⚙️ BỘ HƠI'!$H$40=0,'⚙️ BỘ HƠI'!$H$2="",$C85="",LEFT($C85,1)="◆"),99999,IF(OR(ISNUMBER(SEARCH('⚙️ BỘ HƠI'!$H$2,$C85)),ISNUMBER(SEARCH($C85,'⚙️ BỘ HƠI'!$H$2))),ROW()-2,99999))</f>
        <v>99999</v>
      </c>
    </row>
    <row r="86" customHeight="1" spans="1:19">
      <c r="A86" s="8" t="s">
        <v>12402</v>
      </c>
      <c r="B86" s="8" t="s">
        <v>153</v>
      </c>
      <c r="C86" s="8" t="s">
        <v>12403</v>
      </c>
      <c r="D86" s="8" t="s">
        <v>2772</v>
      </c>
      <c r="E86" s="8" t="s">
        <v>12295</v>
      </c>
      <c r="F86" s="8" t="s">
        <v>12296</v>
      </c>
      <c r="G86" s="8" t="s">
        <v>9857</v>
      </c>
      <c r="H86" s="8" t="s">
        <v>8520</v>
      </c>
      <c r="I86" s="8" t="s">
        <v>12133</v>
      </c>
      <c r="J86" s="43"/>
      <c r="K86" s="43"/>
      <c r="L86" s="43"/>
      <c r="M86" s="43"/>
      <c r="N86" s="43"/>
      <c r="O86" s="8"/>
      <c r="P86" s="8"/>
      <c r="Q86" s="8"/>
      <c r="R86" s="8" t="s">
        <v>12404</v>
      </c>
      <c r="S86" s="1">
        <f>IF(OR('⚙️ BỘ HƠI'!$H$40=0,'⚙️ BỘ HƠI'!$H$2="",$C86="",LEFT($C86,1)="◆"),99999,IF(OR(ISNUMBER(SEARCH('⚙️ BỘ HƠI'!$H$2,$C86)),ISNUMBER(SEARCH($C86,'⚙️ BỘ HƠI'!$H$2))),ROW()-2,99999))</f>
        <v>99999</v>
      </c>
    </row>
    <row r="87" customHeight="1" spans="1:19">
      <c r="A87" s="6" t="s">
        <v>12405</v>
      </c>
      <c r="B87" s="6" t="s">
        <v>153</v>
      </c>
      <c r="C87" s="6" t="s">
        <v>12406</v>
      </c>
      <c r="D87" s="6" t="s">
        <v>2772</v>
      </c>
      <c r="E87" s="6"/>
      <c r="F87" s="6"/>
      <c r="G87" s="6" t="s">
        <v>9857</v>
      </c>
      <c r="H87" s="6" t="s">
        <v>8512</v>
      </c>
      <c r="I87" s="6" t="s">
        <v>12123</v>
      </c>
      <c r="J87" s="44"/>
      <c r="K87" s="44"/>
      <c r="L87" s="44"/>
      <c r="M87" s="44"/>
      <c r="N87" s="44"/>
      <c r="O87" s="6"/>
      <c r="P87" s="6" t="s">
        <v>12407</v>
      </c>
      <c r="Q87" s="6"/>
      <c r="R87" s="6" t="s">
        <v>12408</v>
      </c>
      <c r="S87" s="1">
        <f>IF(OR('⚙️ BỘ HƠI'!$H$40=0,'⚙️ BỘ HƠI'!$H$2="",$C87="",LEFT($C87,1)="◆"),99999,IF(OR(ISNUMBER(SEARCH('⚙️ BỘ HƠI'!$H$2,$C87)),ISNUMBER(SEARCH($C87,'⚙️ BỘ HƠI'!$H$2))),ROW()-2,99999))</f>
        <v>99999</v>
      </c>
    </row>
    <row r="88" customHeight="1" spans="1:19">
      <c r="A88" s="8" t="s">
        <v>12409</v>
      </c>
      <c r="B88" s="8" t="s">
        <v>153</v>
      </c>
      <c r="C88" s="8" t="s">
        <v>12410</v>
      </c>
      <c r="D88" s="8" t="s">
        <v>2772</v>
      </c>
      <c r="E88" s="8" t="s">
        <v>12295</v>
      </c>
      <c r="F88" s="8" t="s">
        <v>12296</v>
      </c>
      <c r="G88" s="8" t="s">
        <v>9740</v>
      </c>
      <c r="H88" s="8" t="s">
        <v>8520</v>
      </c>
      <c r="I88" s="8" t="s">
        <v>12133</v>
      </c>
      <c r="J88" s="43"/>
      <c r="K88" s="43"/>
      <c r="L88" s="43"/>
      <c r="M88" s="43"/>
      <c r="N88" s="43"/>
      <c r="O88" s="8"/>
      <c r="P88" s="8"/>
      <c r="Q88" s="8"/>
      <c r="R88" s="8" t="s">
        <v>12411</v>
      </c>
      <c r="S88" s="1">
        <f>IF(OR('⚙️ BỘ HƠI'!$H$40=0,'⚙️ BỘ HƠI'!$H$2="",$C88="",LEFT($C88,1)="◆"),99999,IF(OR(ISNUMBER(SEARCH('⚙️ BỘ HƠI'!$H$2,$C88)),ISNUMBER(SEARCH($C88,'⚙️ BỘ HƠI'!$H$2))),ROW()-2,99999))</f>
        <v>99999</v>
      </c>
    </row>
    <row r="89" customHeight="1" spans="1:19">
      <c r="A89" s="6" t="s">
        <v>12412</v>
      </c>
      <c r="B89" s="6" t="s">
        <v>153</v>
      </c>
      <c r="C89" s="6" t="s">
        <v>12413</v>
      </c>
      <c r="D89" s="6" t="s">
        <v>2772</v>
      </c>
      <c r="E89" s="6"/>
      <c r="F89" s="6"/>
      <c r="G89" s="6" t="s">
        <v>12414</v>
      </c>
      <c r="H89" s="6" t="s">
        <v>8520</v>
      </c>
      <c r="I89" s="6" t="s">
        <v>12133</v>
      </c>
      <c r="J89" s="6"/>
      <c r="K89" s="6"/>
      <c r="L89" s="6"/>
      <c r="M89" s="6"/>
      <c r="N89" s="6"/>
      <c r="O89" s="6"/>
      <c r="P89" s="6"/>
      <c r="Q89" s="6"/>
      <c r="R89" s="6" t="s">
        <v>12415</v>
      </c>
      <c r="S89" s="1">
        <f>IF(OR('⚙️ BỘ HƠI'!$H$40=0,'⚙️ BỘ HƠI'!$H$2="",$C89="",LEFT($C89,1)="◆"),99999,IF(OR(ISNUMBER(SEARCH('⚙️ BỘ HƠI'!$H$2,$C89)),ISNUMBER(SEARCH($C89,'⚙️ BỘ HƠI'!$H$2))),ROW()-2,99999))</f>
        <v>99999</v>
      </c>
    </row>
    <row r="90" customHeight="1" spans="1:19">
      <c r="A90" s="8" t="s">
        <v>12416</v>
      </c>
      <c r="B90" s="8" t="s">
        <v>153</v>
      </c>
      <c r="C90" s="8" t="s">
        <v>12417</v>
      </c>
      <c r="D90" s="8" t="s">
        <v>2772</v>
      </c>
      <c r="E90" s="8" t="s">
        <v>9788</v>
      </c>
      <c r="F90" s="8" t="s">
        <v>12317</v>
      </c>
      <c r="G90" s="8" t="s">
        <v>10653</v>
      </c>
      <c r="H90" s="8" t="s">
        <v>12258</v>
      </c>
      <c r="I90" s="8" t="s">
        <v>12123</v>
      </c>
      <c r="J90" s="43"/>
      <c r="K90" s="43"/>
      <c r="L90" s="43"/>
      <c r="M90" s="43"/>
      <c r="N90" s="43"/>
      <c r="O90" s="8"/>
      <c r="P90" s="8"/>
      <c r="Q90" s="8"/>
      <c r="R90" s="8" t="s">
        <v>12418</v>
      </c>
      <c r="S90" s="1">
        <f>IF(OR('⚙️ BỘ HƠI'!$H$40=0,'⚙️ BỘ HƠI'!$H$2="",$C90="",LEFT($C90,1)="◆"),99999,IF(OR(ISNUMBER(SEARCH('⚙️ BỘ HƠI'!$H$2,$C90)),ISNUMBER(SEARCH($C90,'⚙️ BỘ HƠI'!$H$2))),ROW()-2,99999))</f>
        <v>99999</v>
      </c>
    </row>
    <row r="91" customHeight="1" spans="1:19">
      <c r="A91" s="6" t="s">
        <v>12419</v>
      </c>
      <c r="B91" s="6" t="s">
        <v>153</v>
      </c>
      <c r="C91" s="6" t="s">
        <v>12420</v>
      </c>
      <c r="D91" s="6" t="s">
        <v>7509</v>
      </c>
      <c r="E91" s="6" t="s">
        <v>12295</v>
      </c>
      <c r="F91" s="6" t="s">
        <v>12296</v>
      </c>
      <c r="G91" s="6" t="s">
        <v>9666</v>
      </c>
      <c r="H91" s="6" t="s">
        <v>12258</v>
      </c>
      <c r="I91" s="6" t="s">
        <v>12133</v>
      </c>
      <c r="J91" s="44"/>
      <c r="K91" s="44"/>
      <c r="L91" s="44"/>
      <c r="M91" s="44"/>
      <c r="N91" s="44"/>
      <c r="O91" s="6"/>
      <c r="P91" s="6"/>
      <c r="Q91" s="6"/>
      <c r="R91" s="6" t="s">
        <v>12421</v>
      </c>
      <c r="S91" s="1">
        <f>IF(OR('⚙️ BỘ HƠI'!$H$40=0,'⚙️ BỘ HƠI'!$H$2="",$C91="",LEFT($C91,1)="◆"),99999,IF(OR(ISNUMBER(SEARCH('⚙️ BỘ HƠI'!$H$2,$C91)),ISNUMBER(SEARCH($C91,'⚙️ BỘ HƠI'!$H$2))),ROW()-2,99999))</f>
        <v>99999</v>
      </c>
    </row>
    <row r="92" customHeight="1" spans="1:19">
      <c r="A92" s="8" t="s">
        <v>12422</v>
      </c>
      <c r="B92" s="8" t="s">
        <v>153</v>
      </c>
      <c r="C92" s="8" t="s">
        <v>12420</v>
      </c>
      <c r="D92" s="8" t="s">
        <v>7509</v>
      </c>
      <c r="E92" s="8" t="s">
        <v>12295</v>
      </c>
      <c r="F92" s="8" t="s">
        <v>12296</v>
      </c>
      <c r="G92" s="8" t="s">
        <v>9666</v>
      </c>
      <c r="H92" s="8" t="s">
        <v>8515</v>
      </c>
      <c r="I92" s="8" t="s">
        <v>12133</v>
      </c>
      <c r="J92" s="43"/>
      <c r="K92" s="43"/>
      <c r="L92" s="43"/>
      <c r="M92" s="43"/>
      <c r="N92" s="43"/>
      <c r="O92" s="8"/>
      <c r="P92" s="8"/>
      <c r="Q92" s="8"/>
      <c r="R92" s="8" t="s">
        <v>12423</v>
      </c>
      <c r="S92" s="1">
        <f>IF(OR('⚙️ BỘ HƠI'!$H$40=0,'⚙️ BỘ HƠI'!$H$2="",$C92="",LEFT($C92,1)="◆"),99999,IF(OR(ISNUMBER(SEARCH('⚙️ BỘ HƠI'!$H$2,$C92)),ISNUMBER(SEARCH($C92,'⚙️ BỘ HƠI'!$H$2))),ROW()-2,99999))</f>
        <v>99999</v>
      </c>
    </row>
    <row r="93" customHeight="1" spans="1:19">
      <c r="A93" s="6" t="s">
        <v>12424</v>
      </c>
      <c r="B93" s="6" t="s">
        <v>153</v>
      </c>
      <c r="C93" s="6" t="s">
        <v>12425</v>
      </c>
      <c r="D93" s="6" t="s">
        <v>7509</v>
      </c>
      <c r="E93" s="6"/>
      <c r="F93" s="6"/>
      <c r="G93" s="6" t="s">
        <v>9666</v>
      </c>
      <c r="H93" s="6" t="s">
        <v>8515</v>
      </c>
      <c r="I93" s="6" t="s">
        <v>12133</v>
      </c>
      <c r="J93" s="44"/>
      <c r="K93" s="44"/>
      <c r="L93" s="44"/>
      <c r="M93" s="44"/>
      <c r="N93" s="44"/>
      <c r="O93" s="6"/>
      <c r="P93" s="6"/>
      <c r="Q93" s="6"/>
      <c r="R93" s="6" t="s">
        <v>12426</v>
      </c>
      <c r="S93" s="1">
        <f>IF(OR('⚙️ BỘ HƠI'!$H$40=0,'⚙️ BỘ HƠI'!$H$2="",$C93="",LEFT($C93,1)="◆"),99999,IF(OR(ISNUMBER(SEARCH('⚙️ BỘ HƠI'!$H$2,$C93)),ISNUMBER(SEARCH($C93,'⚙️ BỘ HƠI'!$H$2))),ROW()-2,99999))</f>
        <v>99999</v>
      </c>
    </row>
    <row r="94" customHeight="1" spans="1:19">
      <c r="A94" s="8" t="s">
        <v>12427</v>
      </c>
      <c r="B94" s="8" t="s">
        <v>153</v>
      </c>
      <c r="C94" s="8" t="s">
        <v>10013</v>
      </c>
      <c r="D94" s="8" t="s">
        <v>7509</v>
      </c>
      <c r="E94" s="8" t="s">
        <v>9788</v>
      </c>
      <c r="F94" s="8" t="s">
        <v>12317</v>
      </c>
      <c r="G94" s="8" t="s">
        <v>9901</v>
      </c>
      <c r="H94" s="8" t="s">
        <v>8515</v>
      </c>
      <c r="I94" s="8" t="s">
        <v>24</v>
      </c>
      <c r="J94" s="43"/>
      <c r="K94" s="43"/>
      <c r="L94" s="43"/>
      <c r="M94" s="43"/>
      <c r="N94" s="43"/>
      <c r="O94" s="8"/>
      <c r="P94" s="8"/>
      <c r="Q94" s="8"/>
      <c r="R94" s="8" t="s">
        <v>12428</v>
      </c>
      <c r="S94" s="1">
        <f>IF(OR('⚙️ BỘ HƠI'!$H$40=0,'⚙️ BỘ HƠI'!$H$2="",$C94="",LEFT($C94,1)="◆"),99999,IF(OR(ISNUMBER(SEARCH('⚙️ BỘ HƠI'!$H$2,$C94)),ISNUMBER(SEARCH($C94,'⚙️ BỘ HƠI'!$H$2))),ROW()-2,99999))</f>
        <v>99999</v>
      </c>
    </row>
    <row r="95" customHeight="1" spans="1:19">
      <c r="A95" s="6" t="s">
        <v>12429</v>
      </c>
      <c r="B95" s="6" t="s">
        <v>153</v>
      </c>
      <c r="C95" s="6" t="s">
        <v>12430</v>
      </c>
      <c r="D95" s="6" t="s">
        <v>7509</v>
      </c>
      <c r="E95" s="6" t="s">
        <v>9788</v>
      </c>
      <c r="F95" s="6" t="s">
        <v>12317</v>
      </c>
      <c r="G95" s="6" t="s">
        <v>10015</v>
      </c>
      <c r="H95" s="6" t="s">
        <v>8515</v>
      </c>
      <c r="I95" s="6" t="s">
        <v>12123</v>
      </c>
      <c r="J95" s="44"/>
      <c r="K95" s="44"/>
      <c r="L95" s="44"/>
      <c r="M95" s="44"/>
      <c r="N95" s="44"/>
      <c r="O95" s="6"/>
      <c r="P95" s="6"/>
      <c r="Q95" s="6"/>
      <c r="R95" s="6" t="s">
        <v>12431</v>
      </c>
      <c r="S95" s="1">
        <f>IF(OR('⚙️ BỘ HƠI'!$H$40=0,'⚙️ BỘ HƠI'!$H$2="",$C95="",LEFT($C95,1)="◆"),99999,IF(OR(ISNUMBER(SEARCH('⚙️ BỘ HƠI'!$H$2,$C95)),ISNUMBER(SEARCH($C95,'⚙️ BỘ HƠI'!$H$2))),ROW()-2,99999))</f>
        <v>99999</v>
      </c>
    </row>
    <row r="96" customHeight="1" spans="1:19">
      <c r="A96" s="8" t="s">
        <v>12432</v>
      </c>
      <c r="B96" s="8" t="s">
        <v>153</v>
      </c>
      <c r="C96" s="8" t="s">
        <v>12433</v>
      </c>
      <c r="D96" s="8" t="s">
        <v>7509</v>
      </c>
      <c r="E96" s="8"/>
      <c r="F96" s="8"/>
      <c r="G96" s="8" t="s">
        <v>9666</v>
      </c>
      <c r="H96" s="8" t="s">
        <v>8512</v>
      </c>
      <c r="I96" s="8" t="s">
        <v>12123</v>
      </c>
      <c r="J96" s="43"/>
      <c r="K96" s="43"/>
      <c r="L96" s="43"/>
      <c r="M96" s="43"/>
      <c r="N96" s="43"/>
      <c r="O96" s="8"/>
      <c r="P96" s="8" t="s">
        <v>12434</v>
      </c>
      <c r="Q96" s="8"/>
      <c r="R96" s="8" t="s">
        <v>12435</v>
      </c>
      <c r="S96" s="1">
        <f>IF(OR('⚙️ BỘ HƠI'!$H$40=0,'⚙️ BỘ HƠI'!$H$2="",$C96="",LEFT($C96,1)="◆"),99999,IF(OR(ISNUMBER(SEARCH('⚙️ BỘ HƠI'!$H$2,$C96)),ISNUMBER(SEARCH($C96,'⚙️ BỘ HƠI'!$H$2))),ROW()-2,99999))</f>
        <v>99999</v>
      </c>
    </row>
    <row r="97" customHeight="1" spans="1:19">
      <c r="A97" s="6" t="s">
        <v>12436</v>
      </c>
      <c r="B97" s="6" t="s">
        <v>153</v>
      </c>
      <c r="C97" s="6" t="s">
        <v>12437</v>
      </c>
      <c r="D97" s="6" t="s">
        <v>7509</v>
      </c>
      <c r="E97" s="6"/>
      <c r="F97" s="6"/>
      <c r="G97" s="6" t="s">
        <v>10006</v>
      </c>
      <c r="H97" s="6" t="s">
        <v>8512</v>
      </c>
      <c r="I97" s="6" t="s">
        <v>12123</v>
      </c>
      <c r="J97" s="44"/>
      <c r="K97" s="44"/>
      <c r="L97" s="44"/>
      <c r="M97" s="44"/>
      <c r="N97" s="44"/>
      <c r="O97" s="6"/>
      <c r="P97" s="6" t="s">
        <v>12438</v>
      </c>
      <c r="Q97" s="6"/>
      <c r="R97" s="6" t="s">
        <v>12439</v>
      </c>
      <c r="S97" s="1">
        <f>IF(OR('⚙️ BỘ HƠI'!$H$40=0,'⚙️ BỘ HƠI'!$H$2="",$C97="",LEFT($C97,1)="◆"),99999,IF(OR(ISNUMBER(SEARCH('⚙️ BỘ HƠI'!$H$2,$C97)),ISNUMBER(SEARCH($C97,'⚙️ BỘ HƠI'!$H$2))),ROW()-2,99999))</f>
        <v>99999</v>
      </c>
    </row>
    <row r="98" customHeight="1" spans="1:19">
      <c r="A98" s="8" t="s">
        <v>12440</v>
      </c>
      <c r="B98" s="8" t="s">
        <v>153</v>
      </c>
      <c r="C98" s="8" t="s">
        <v>12441</v>
      </c>
      <c r="D98" s="8" t="s">
        <v>7509</v>
      </c>
      <c r="E98" s="8"/>
      <c r="F98" s="8"/>
      <c r="G98" s="8" t="s">
        <v>9901</v>
      </c>
      <c r="H98" s="8" t="s">
        <v>8512</v>
      </c>
      <c r="I98" s="8" t="s">
        <v>12123</v>
      </c>
      <c r="J98" s="43"/>
      <c r="K98" s="43"/>
      <c r="L98" s="43"/>
      <c r="M98" s="43"/>
      <c r="N98" s="43"/>
      <c r="O98" s="8"/>
      <c r="P98" s="8" t="s">
        <v>12442</v>
      </c>
      <c r="Q98" s="8"/>
      <c r="R98" s="8" t="s">
        <v>12443</v>
      </c>
      <c r="S98" s="1">
        <f>IF(OR('⚙️ BỘ HƠI'!$H$40=0,'⚙️ BỘ HƠI'!$H$2="",$C98="",LEFT($C98,1)="◆"),99999,IF(OR(ISNUMBER(SEARCH('⚙️ BỘ HƠI'!$H$2,$C98)),ISNUMBER(SEARCH($C98,'⚙️ BỘ HƠI'!$H$2))),ROW()-2,99999))</f>
        <v>99999</v>
      </c>
    </row>
    <row r="99" customHeight="1" spans="1:19">
      <c r="A99" s="6" t="s">
        <v>12444</v>
      </c>
      <c r="B99" s="6" t="s">
        <v>153</v>
      </c>
      <c r="C99" s="6" t="s">
        <v>12445</v>
      </c>
      <c r="D99" s="6" t="s">
        <v>7509</v>
      </c>
      <c r="E99" s="6"/>
      <c r="F99" s="6"/>
      <c r="G99" s="6" t="s">
        <v>10015</v>
      </c>
      <c r="H99" s="6" t="s">
        <v>8512</v>
      </c>
      <c r="I99" s="6" t="s">
        <v>12123</v>
      </c>
      <c r="J99" s="6"/>
      <c r="K99" s="6"/>
      <c r="L99" s="6"/>
      <c r="M99" s="6"/>
      <c r="N99" s="6"/>
      <c r="O99" s="6"/>
      <c r="P99" s="6" t="s">
        <v>12446</v>
      </c>
      <c r="Q99" s="6"/>
      <c r="R99" s="6" t="s">
        <v>12447</v>
      </c>
      <c r="S99" s="1">
        <f>IF(OR('⚙️ BỘ HƠI'!$H$40=0,'⚙️ BỘ HƠI'!$H$2="",$C99="",LEFT($C99,1)="◆"),99999,IF(OR(ISNUMBER(SEARCH('⚙️ BỘ HƠI'!$H$2,$C99)),ISNUMBER(SEARCH($C99,'⚙️ BỘ HƠI'!$H$2))),ROW()-2,99999))</f>
        <v>99999</v>
      </c>
    </row>
    <row r="100" customHeight="1" spans="1:19">
      <c r="A100" s="8" t="s">
        <v>12448</v>
      </c>
      <c r="B100" s="8" t="s">
        <v>153</v>
      </c>
      <c r="C100" s="8" t="s">
        <v>12449</v>
      </c>
      <c r="D100" s="8" t="s">
        <v>7509</v>
      </c>
      <c r="E100" s="8"/>
      <c r="F100" s="8"/>
      <c r="G100" s="8" t="s">
        <v>10006</v>
      </c>
      <c r="H100" s="8" t="s">
        <v>8512</v>
      </c>
      <c r="I100" s="8" t="s">
        <v>12123</v>
      </c>
      <c r="J100" s="43"/>
      <c r="K100" s="43"/>
      <c r="L100" s="43"/>
      <c r="M100" s="43"/>
      <c r="N100" s="43"/>
      <c r="O100" s="8"/>
      <c r="P100" s="8" t="s">
        <v>12450</v>
      </c>
      <c r="Q100" s="8"/>
      <c r="R100" s="8" t="s">
        <v>12451</v>
      </c>
      <c r="S100" s="1">
        <f>IF(OR('⚙️ BỘ HƠI'!$H$40=0,'⚙️ BỘ HƠI'!$H$2="",$C100="",LEFT($C100,1)="◆"),99999,IF(OR(ISNUMBER(SEARCH('⚙️ BỘ HƠI'!$H$2,$C100)),ISNUMBER(SEARCH($C100,'⚙️ BỘ HƠI'!$H$2))),ROW()-2,99999))</f>
        <v>99999</v>
      </c>
    </row>
    <row r="101" customHeight="1" spans="1:19">
      <c r="A101" s="6" t="s">
        <v>12452</v>
      </c>
      <c r="B101" s="6" t="s">
        <v>153</v>
      </c>
      <c r="C101" s="6" t="s">
        <v>12453</v>
      </c>
      <c r="D101" s="6" t="s">
        <v>2823</v>
      </c>
      <c r="E101" s="6" t="s">
        <v>12295</v>
      </c>
      <c r="F101" s="6" t="s">
        <v>12296</v>
      </c>
      <c r="G101" s="6" t="s">
        <v>10026</v>
      </c>
      <c r="H101" s="6" t="s">
        <v>12258</v>
      </c>
      <c r="I101" s="6" t="s">
        <v>12133</v>
      </c>
      <c r="J101" s="44"/>
      <c r="K101" s="44"/>
      <c r="L101" s="44"/>
      <c r="M101" s="44"/>
      <c r="N101" s="44"/>
      <c r="O101" s="6"/>
      <c r="P101" s="6"/>
      <c r="Q101" s="6"/>
      <c r="R101" s="6" t="s">
        <v>12454</v>
      </c>
      <c r="S101" s="1">
        <f>IF(OR('⚙️ BỘ HƠI'!$H$40=0,'⚙️ BỘ HƠI'!$H$2="",$C101="",LEFT($C101,1)="◆"),99999,IF(OR(ISNUMBER(SEARCH('⚙️ BỘ HƠI'!$H$2,$C101)),ISNUMBER(SEARCH($C101,'⚙️ BỘ HƠI'!$H$2))),ROW()-2,99999))</f>
        <v>99999</v>
      </c>
    </row>
    <row r="102" customHeight="1" spans="1:19">
      <c r="A102" s="8" t="s">
        <v>12455</v>
      </c>
      <c r="B102" s="8" t="s">
        <v>153</v>
      </c>
      <c r="C102" s="8" t="s">
        <v>12453</v>
      </c>
      <c r="D102" s="8" t="s">
        <v>2823</v>
      </c>
      <c r="E102" s="8" t="s">
        <v>9788</v>
      </c>
      <c r="F102" s="8" t="s">
        <v>12317</v>
      </c>
      <c r="G102" s="8" t="s">
        <v>10026</v>
      </c>
      <c r="H102" s="8" t="s">
        <v>8515</v>
      </c>
      <c r="I102" s="8" t="s">
        <v>12133</v>
      </c>
      <c r="J102" s="43"/>
      <c r="K102" s="43"/>
      <c r="L102" s="43"/>
      <c r="M102" s="43"/>
      <c r="N102" s="43"/>
      <c r="O102" s="8"/>
      <c r="P102" s="8"/>
      <c r="Q102" s="8"/>
      <c r="R102" s="8" t="s">
        <v>12456</v>
      </c>
      <c r="S102" s="1">
        <f>IF(OR('⚙️ BỘ HƠI'!$H$40=0,'⚙️ BỘ HƠI'!$H$2="",$C102="",LEFT($C102,1)="◆"),99999,IF(OR(ISNUMBER(SEARCH('⚙️ BỘ HƠI'!$H$2,$C102)),ISNUMBER(SEARCH($C102,'⚙️ BỘ HƠI'!$H$2))),ROW()-2,99999))</f>
        <v>99999</v>
      </c>
    </row>
    <row r="103" customHeight="1" spans="1:19">
      <c r="A103" s="6" t="s">
        <v>12457</v>
      </c>
      <c r="B103" s="6" t="s">
        <v>153</v>
      </c>
      <c r="C103" s="6" t="s">
        <v>12453</v>
      </c>
      <c r="D103" s="6" t="s">
        <v>2823</v>
      </c>
      <c r="E103" s="6" t="s">
        <v>12295</v>
      </c>
      <c r="F103" s="6" t="s">
        <v>12296</v>
      </c>
      <c r="G103" s="6" t="s">
        <v>10026</v>
      </c>
      <c r="H103" s="6" t="s">
        <v>8515</v>
      </c>
      <c r="I103" s="6" t="s">
        <v>12133</v>
      </c>
      <c r="J103" s="44"/>
      <c r="K103" s="44"/>
      <c r="L103" s="44"/>
      <c r="M103" s="44"/>
      <c r="N103" s="44"/>
      <c r="O103" s="6"/>
      <c r="P103" s="6"/>
      <c r="Q103" s="6"/>
      <c r="R103" s="6" t="s">
        <v>12458</v>
      </c>
      <c r="S103" s="1">
        <f>IF(OR('⚙️ BỘ HƠI'!$H$40=0,'⚙️ BỘ HƠI'!$H$2="",$C103="",LEFT($C103,1)="◆"),99999,IF(OR(ISNUMBER(SEARCH('⚙️ BỘ HƠI'!$H$2,$C103)),ISNUMBER(SEARCH($C103,'⚙️ BỘ HƠI'!$H$2))),ROW()-2,99999))</f>
        <v>99999</v>
      </c>
    </row>
    <row r="104" customHeight="1" spans="1:19">
      <c r="A104" s="8" t="s">
        <v>12459</v>
      </c>
      <c r="B104" s="8" t="s">
        <v>153</v>
      </c>
      <c r="C104" s="8" t="s">
        <v>12460</v>
      </c>
      <c r="D104" s="8" t="s">
        <v>2823</v>
      </c>
      <c r="E104" s="8" t="s">
        <v>12295</v>
      </c>
      <c r="F104" s="8" t="s">
        <v>12296</v>
      </c>
      <c r="G104" s="8" t="s">
        <v>10026</v>
      </c>
      <c r="H104" s="8" t="s">
        <v>12258</v>
      </c>
      <c r="I104" s="8" t="s">
        <v>12133</v>
      </c>
      <c r="J104" s="43"/>
      <c r="K104" s="43"/>
      <c r="L104" s="43"/>
      <c r="M104" s="43"/>
      <c r="N104" s="43"/>
      <c r="O104" s="8"/>
      <c r="P104" s="8"/>
      <c r="Q104" s="8"/>
      <c r="R104" s="8" t="s">
        <v>12461</v>
      </c>
      <c r="S104" s="1">
        <f>IF(OR('⚙️ BỘ HƠI'!$H$40=0,'⚙️ BỘ HƠI'!$H$2="",$C104="",LEFT($C104,1)="◆"),99999,IF(OR(ISNUMBER(SEARCH('⚙️ BỘ HƠI'!$H$2,$C104)),ISNUMBER(SEARCH($C104,'⚙️ BỘ HƠI'!$H$2))),ROW()-2,99999))</f>
        <v>99999</v>
      </c>
    </row>
    <row r="105" customHeight="1" spans="1:19">
      <c r="A105" s="6" t="s">
        <v>12462</v>
      </c>
      <c r="B105" s="6" t="s">
        <v>153</v>
      </c>
      <c r="C105" s="6" t="s">
        <v>12463</v>
      </c>
      <c r="D105" s="6" t="s">
        <v>2828</v>
      </c>
      <c r="E105" s="6"/>
      <c r="F105" s="6"/>
      <c r="G105" s="6" t="s">
        <v>10033</v>
      </c>
      <c r="H105" s="6"/>
      <c r="I105" s="6" t="s">
        <v>12123</v>
      </c>
      <c r="J105" s="44"/>
      <c r="K105" s="44"/>
      <c r="L105" s="44"/>
      <c r="M105" s="44"/>
      <c r="N105" s="44"/>
      <c r="O105" s="6"/>
      <c r="P105" s="6" t="s">
        <v>12464</v>
      </c>
      <c r="Q105" s="6"/>
      <c r="R105" s="6" t="s">
        <v>12465</v>
      </c>
      <c r="S105" s="1">
        <f>IF(OR('⚙️ BỘ HƠI'!$H$40=0,'⚙️ BỘ HƠI'!$H$2="",$C105="",LEFT($C105,1)="◆"),99999,IF(OR(ISNUMBER(SEARCH('⚙️ BỘ HƠI'!$H$2,$C105)),ISNUMBER(SEARCH($C105,'⚙️ BỘ HƠI'!$H$2))),ROW()-2,99999))</f>
        <v>99999</v>
      </c>
    </row>
    <row r="106" customHeight="1" spans="1:19">
      <c r="A106" s="8" t="s">
        <v>12466</v>
      </c>
      <c r="B106" s="8" t="s">
        <v>153</v>
      </c>
      <c r="C106" s="8" t="s">
        <v>12467</v>
      </c>
      <c r="D106" s="8" t="s">
        <v>2828</v>
      </c>
      <c r="E106" s="8"/>
      <c r="F106" s="8"/>
      <c r="G106" s="8" t="s">
        <v>10033</v>
      </c>
      <c r="H106" s="8" t="s">
        <v>8512</v>
      </c>
      <c r="I106" s="8" t="s">
        <v>12123</v>
      </c>
      <c r="J106" s="43"/>
      <c r="K106" s="43"/>
      <c r="L106" s="43"/>
      <c r="M106" s="43"/>
      <c r="N106" s="43"/>
      <c r="O106" s="8"/>
      <c r="P106" s="8" t="s">
        <v>12468</v>
      </c>
      <c r="Q106" s="8"/>
      <c r="R106" s="8" t="s">
        <v>12469</v>
      </c>
      <c r="S106" s="1">
        <f>IF(OR('⚙️ BỘ HƠI'!$H$40=0,'⚙️ BỘ HƠI'!$H$2="",$C106="",LEFT($C106,1)="◆"),99999,IF(OR(ISNUMBER(SEARCH('⚙️ BỘ HƠI'!$H$2,$C106)),ISNUMBER(SEARCH($C106,'⚙️ BỘ HƠI'!$H$2))),ROW()-2,99999))</f>
        <v>99999</v>
      </c>
    </row>
    <row r="107" customHeight="1" spans="1:19">
      <c r="A107" s="6" t="s">
        <v>12470</v>
      </c>
      <c r="B107" s="6" t="s">
        <v>153</v>
      </c>
      <c r="C107" s="6" t="s">
        <v>12471</v>
      </c>
      <c r="D107" s="6" t="s">
        <v>2836</v>
      </c>
      <c r="E107" s="6" t="s">
        <v>12295</v>
      </c>
      <c r="F107" s="6" t="s">
        <v>12296</v>
      </c>
      <c r="G107" s="6" t="s">
        <v>10026</v>
      </c>
      <c r="H107" s="6" t="s">
        <v>8512</v>
      </c>
      <c r="I107" s="6" t="s">
        <v>12133</v>
      </c>
      <c r="J107" s="44"/>
      <c r="K107" s="44"/>
      <c r="L107" s="44"/>
      <c r="M107" s="44"/>
      <c r="N107" s="44"/>
      <c r="O107" s="6"/>
      <c r="P107" s="6"/>
      <c r="Q107" s="6" t="s">
        <v>12472</v>
      </c>
      <c r="R107" s="6" t="s">
        <v>12473</v>
      </c>
      <c r="S107" s="1">
        <f>IF(OR('⚙️ BỘ HƠI'!$H$40=0,'⚙️ BỘ HƠI'!$H$2="",$C107="",LEFT($C107,1)="◆"),99999,IF(OR(ISNUMBER(SEARCH('⚙️ BỘ HƠI'!$H$2,$C107)),ISNUMBER(SEARCH($C107,'⚙️ BỘ HƠI'!$H$2))),ROW()-2,99999))</f>
        <v>99999</v>
      </c>
    </row>
    <row r="108" customHeight="1" spans="1:19">
      <c r="A108" s="8" t="s">
        <v>12474</v>
      </c>
      <c r="B108" s="8" t="s">
        <v>153</v>
      </c>
      <c r="C108" s="8" t="s">
        <v>12475</v>
      </c>
      <c r="D108" s="8" t="s">
        <v>2836</v>
      </c>
      <c r="E108" s="8" t="s">
        <v>12295</v>
      </c>
      <c r="F108" s="8" t="s">
        <v>12296</v>
      </c>
      <c r="G108" s="8" t="s">
        <v>10026</v>
      </c>
      <c r="H108" s="8" t="s">
        <v>12279</v>
      </c>
      <c r="I108" s="8" t="s">
        <v>12123</v>
      </c>
      <c r="J108" s="43"/>
      <c r="K108" s="43"/>
      <c r="L108" s="43"/>
      <c r="M108" s="43"/>
      <c r="N108" s="43"/>
      <c r="O108" s="8"/>
      <c r="P108" s="8" t="s">
        <v>12476</v>
      </c>
      <c r="Q108" s="8"/>
      <c r="R108" s="8" t="s">
        <v>12477</v>
      </c>
      <c r="S108" s="1">
        <f>IF(OR('⚙️ BỘ HƠI'!$H$40=0,'⚙️ BỘ HƠI'!$H$2="",$C108="",LEFT($C108,1)="◆"),99999,IF(OR(ISNUMBER(SEARCH('⚙️ BỘ HƠI'!$H$2,$C108)),ISNUMBER(SEARCH($C108,'⚙️ BỘ HƠI'!$H$2))),ROW()-2,99999))</f>
        <v>99999</v>
      </c>
    </row>
    <row r="109" customHeight="1" spans="1:19">
      <c r="A109" s="6" t="s">
        <v>12478</v>
      </c>
      <c r="B109" s="6" t="s">
        <v>153</v>
      </c>
      <c r="C109" s="6" t="s">
        <v>12479</v>
      </c>
      <c r="D109" s="6" t="s">
        <v>2836</v>
      </c>
      <c r="E109" s="6" t="s">
        <v>12295</v>
      </c>
      <c r="F109" s="6" t="s">
        <v>12296</v>
      </c>
      <c r="G109" s="6" t="s">
        <v>10026</v>
      </c>
      <c r="H109" s="6" t="s">
        <v>8512</v>
      </c>
      <c r="I109" s="6" t="s">
        <v>12133</v>
      </c>
      <c r="J109" s="44"/>
      <c r="K109" s="44"/>
      <c r="L109" s="44"/>
      <c r="M109" s="44"/>
      <c r="N109" s="44"/>
      <c r="O109" s="6"/>
      <c r="P109" s="6"/>
      <c r="Q109" s="6" t="s">
        <v>12480</v>
      </c>
      <c r="R109" s="6" t="s">
        <v>12481</v>
      </c>
      <c r="S109" s="1">
        <f>IF(OR('⚙️ BỘ HƠI'!$H$40=0,'⚙️ BỘ HƠI'!$H$2="",$C109="",LEFT($C109,1)="◆"),99999,IF(OR(ISNUMBER(SEARCH('⚙️ BỘ HƠI'!$H$2,$C109)),ISNUMBER(SEARCH($C109,'⚙️ BỘ HƠI'!$H$2))),ROW()-2,99999))</f>
        <v>99999</v>
      </c>
    </row>
    <row r="110" customHeight="1" spans="1:19">
      <c r="A110" s="8" t="s">
        <v>12482</v>
      </c>
      <c r="B110" s="8" t="s">
        <v>153</v>
      </c>
      <c r="C110" s="8" t="s">
        <v>12483</v>
      </c>
      <c r="D110" s="8" t="s">
        <v>2836</v>
      </c>
      <c r="E110" s="8" t="s">
        <v>12295</v>
      </c>
      <c r="F110" s="8" t="s">
        <v>12296</v>
      </c>
      <c r="G110" s="8" t="s">
        <v>10026</v>
      </c>
      <c r="H110" s="8" t="s">
        <v>8520</v>
      </c>
      <c r="I110" s="8" t="s">
        <v>12123</v>
      </c>
      <c r="J110" s="43"/>
      <c r="K110" s="43"/>
      <c r="L110" s="43"/>
      <c r="M110" s="43"/>
      <c r="N110" s="43"/>
      <c r="O110" s="8"/>
      <c r="P110" s="8"/>
      <c r="Q110" s="8"/>
      <c r="R110" s="8" t="s">
        <v>12484</v>
      </c>
      <c r="S110" s="1">
        <f>IF(OR('⚙️ BỘ HƠI'!$H$40=0,'⚙️ BỘ HƠI'!$H$2="",$C110="",LEFT($C110,1)="◆"),99999,IF(OR(ISNUMBER(SEARCH('⚙️ BỘ HƠI'!$H$2,$C110)),ISNUMBER(SEARCH($C110,'⚙️ BỘ HƠI'!$H$2))),ROW()-2,99999))</f>
        <v>99999</v>
      </c>
    </row>
    <row r="111" customHeight="1" spans="1:19">
      <c r="A111" s="6" t="s">
        <v>12485</v>
      </c>
      <c r="B111" s="6" t="s">
        <v>153</v>
      </c>
      <c r="C111" s="6" t="s">
        <v>12486</v>
      </c>
      <c r="D111" s="6" t="s">
        <v>2836</v>
      </c>
      <c r="E111" s="6"/>
      <c r="F111" s="6"/>
      <c r="G111" s="6" t="s">
        <v>10026</v>
      </c>
      <c r="H111" s="6" t="s">
        <v>8515</v>
      </c>
      <c r="I111" s="6" t="s">
        <v>24</v>
      </c>
      <c r="J111" s="44"/>
      <c r="K111" s="44"/>
      <c r="L111" s="44"/>
      <c r="M111" s="44"/>
      <c r="N111" s="44"/>
      <c r="O111" s="6"/>
      <c r="P111" s="6"/>
      <c r="Q111" s="6"/>
      <c r="R111" s="6" t="s">
        <v>12487</v>
      </c>
      <c r="S111" s="1">
        <f>IF(OR('⚙️ BỘ HƠI'!$H$40=0,'⚙️ BỘ HƠI'!$H$2="",$C111="",LEFT($C111,1)="◆"),99999,IF(OR(ISNUMBER(SEARCH('⚙️ BỘ HƠI'!$H$2,$C111)),ISNUMBER(SEARCH($C111,'⚙️ BỘ HƠI'!$H$2))),ROW()-2,99999))</f>
        <v>99999</v>
      </c>
    </row>
    <row r="112" customHeight="1" spans="1:19">
      <c r="A112" s="8" t="s">
        <v>12488</v>
      </c>
      <c r="B112" s="8" t="s">
        <v>153</v>
      </c>
      <c r="C112" s="8" t="s">
        <v>12489</v>
      </c>
      <c r="D112" s="8" t="s">
        <v>2836</v>
      </c>
      <c r="E112" s="8" t="s">
        <v>12295</v>
      </c>
      <c r="F112" s="8" t="s">
        <v>12296</v>
      </c>
      <c r="G112" s="8" t="s">
        <v>10026</v>
      </c>
      <c r="H112" s="8" t="s">
        <v>8518</v>
      </c>
      <c r="I112" s="8" t="s">
        <v>12123</v>
      </c>
      <c r="J112" s="43"/>
      <c r="K112" s="43"/>
      <c r="L112" s="43"/>
      <c r="M112" s="43"/>
      <c r="N112" s="43"/>
      <c r="O112" s="8"/>
      <c r="P112" s="8"/>
      <c r="Q112" s="8"/>
      <c r="R112" s="8" t="s">
        <v>12490</v>
      </c>
      <c r="S112" s="1">
        <f>IF(OR('⚙️ BỘ HƠI'!$H$40=0,'⚙️ BỘ HƠI'!$H$2="",$C112="",LEFT($C112,1)="◆"),99999,IF(OR(ISNUMBER(SEARCH('⚙️ BỘ HƠI'!$H$2,$C112)),ISNUMBER(SEARCH($C112,'⚙️ BỘ HƠI'!$H$2))),ROW()-2,99999))</f>
        <v>99999</v>
      </c>
    </row>
    <row r="113" customHeight="1" spans="1:19">
      <c r="A113" s="6" t="s">
        <v>12491</v>
      </c>
      <c r="B113" s="6" t="s">
        <v>153</v>
      </c>
      <c r="C113" s="6" t="s">
        <v>12492</v>
      </c>
      <c r="D113" s="6" t="s">
        <v>2836</v>
      </c>
      <c r="E113" s="6" t="s">
        <v>12295</v>
      </c>
      <c r="F113" s="6" t="s">
        <v>12296</v>
      </c>
      <c r="G113" s="6" t="s">
        <v>10026</v>
      </c>
      <c r="H113" s="6" t="s">
        <v>8515</v>
      </c>
      <c r="I113" s="6" t="s">
        <v>24</v>
      </c>
      <c r="J113" s="44"/>
      <c r="K113" s="44"/>
      <c r="L113" s="44"/>
      <c r="M113" s="44"/>
      <c r="N113" s="44"/>
      <c r="O113" s="6"/>
      <c r="P113" s="6"/>
      <c r="Q113" s="6"/>
      <c r="R113" s="6" t="s">
        <v>12493</v>
      </c>
      <c r="S113" s="1">
        <f>IF(OR('⚙️ BỘ HƠI'!$H$40=0,'⚙️ BỘ HƠI'!$H$2="",$C113="",LEFT($C113,1)="◆"),99999,IF(OR(ISNUMBER(SEARCH('⚙️ BỘ HƠI'!$H$2,$C113)),ISNUMBER(SEARCH($C113,'⚙️ BỘ HƠI'!$H$2))),ROW()-2,99999))</f>
        <v>99999</v>
      </c>
    </row>
    <row r="114" customHeight="1" spans="1:19">
      <c r="A114" s="8" t="s">
        <v>12494</v>
      </c>
      <c r="B114" s="8" t="s">
        <v>153</v>
      </c>
      <c r="C114" s="8" t="s">
        <v>12495</v>
      </c>
      <c r="D114" s="8" t="s">
        <v>2836</v>
      </c>
      <c r="E114" s="8"/>
      <c r="F114" s="8"/>
      <c r="G114" s="8" t="s">
        <v>10033</v>
      </c>
      <c r="H114" s="8" t="s">
        <v>8515</v>
      </c>
      <c r="I114" s="8" t="s">
        <v>12133</v>
      </c>
      <c r="J114" s="43"/>
      <c r="K114" s="43"/>
      <c r="L114" s="43"/>
      <c r="M114" s="43"/>
      <c r="N114" s="43"/>
      <c r="O114" s="8"/>
      <c r="P114" s="8"/>
      <c r="Q114" s="8"/>
      <c r="R114" s="8" t="s">
        <v>12496</v>
      </c>
      <c r="S114" s="1">
        <f>IF(OR('⚙️ BỘ HƠI'!$H$40=0,'⚙️ BỘ HƠI'!$H$2="",$C114="",LEFT($C114,1)="◆"),99999,IF(OR(ISNUMBER(SEARCH('⚙️ BỘ HƠI'!$H$2,$C114)),ISNUMBER(SEARCH($C114,'⚙️ BỘ HƠI'!$H$2))),ROW()-2,99999))</f>
        <v>99999</v>
      </c>
    </row>
    <row r="115" customHeight="1" spans="1:19">
      <c r="A115" s="6" t="s">
        <v>12497</v>
      </c>
      <c r="B115" s="6" t="s">
        <v>153</v>
      </c>
      <c r="C115" s="6" t="s">
        <v>12498</v>
      </c>
      <c r="D115" s="6" t="s">
        <v>2836</v>
      </c>
      <c r="E115" s="6"/>
      <c r="F115" s="6"/>
      <c r="G115" s="6" t="s">
        <v>9702</v>
      </c>
      <c r="H115" s="6" t="s">
        <v>8515</v>
      </c>
      <c r="I115" s="6" t="s">
        <v>12133</v>
      </c>
      <c r="J115" s="44"/>
      <c r="K115" s="44"/>
      <c r="L115" s="44"/>
      <c r="M115" s="44"/>
      <c r="N115" s="44"/>
      <c r="O115" s="6"/>
      <c r="P115" s="6"/>
      <c r="Q115" s="6"/>
      <c r="R115" s="6" t="s">
        <v>12499</v>
      </c>
      <c r="S115" s="1">
        <f>IF(OR('⚙️ BỘ HƠI'!$H$40=0,'⚙️ BỘ HƠI'!$H$2="",$C115="",LEFT($C115,1)="◆"),99999,IF(OR(ISNUMBER(SEARCH('⚙️ BỘ HƠI'!$H$2,$C115)),ISNUMBER(SEARCH($C115,'⚙️ BỘ HƠI'!$H$2))),ROW()-2,99999))</f>
        <v>99999</v>
      </c>
    </row>
    <row r="116" customHeight="1" spans="1:19">
      <c r="A116" s="8" t="s">
        <v>12500</v>
      </c>
      <c r="B116" s="8" t="s">
        <v>153</v>
      </c>
      <c r="C116" s="8" t="s">
        <v>12501</v>
      </c>
      <c r="D116" s="8" t="s">
        <v>2836</v>
      </c>
      <c r="E116" s="8"/>
      <c r="F116" s="8"/>
      <c r="G116" s="8" t="s">
        <v>10026</v>
      </c>
      <c r="H116" s="8" t="s">
        <v>8512</v>
      </c>
      <c r="I116" s="8" t="s">
        <v>12123</v>
      </c>
      <c r="J116" s="43"/>
      <c r="K116" s="43"/>
      <c r="L116" s="43"/>
      <c r="M116" s="43"/>
      <c r="N116" s="43"/>
      <c r="O116" s="8"/>
      <c r="P116" s="8" t="s">
        <v>12502</v>
      </c>
      <c r="Q116" s="8"/>
      <c r="R116" s="8" t="s">
        <v>12503</v>
      </c>
      <c r="S116" s="1">
        <f>IF(OR('⚙️ BỘ HƠI'!$H$40=0,'⚙️ BỘ HƠI'!$H$2="",$C116="",LEFT($C116,1)="◆"),99999,IF(OR(ISNUMBER(SEARCH('⚙️ BỘ HƠI'!$H$2,$C116)),ISNUMBER(SEARCH($C116,'⚙️ BỘ HƠI'!$H$2))),ROW()-2,99999))</f>
        <v>99999</v>
      </c>
    </row>
    <row r="117" customHeight="1" spans="1:19">
      <c r="A117" s="6" t="s">
        <v>12504</v>
      </c>
      <c r="B117" s="6" t="s">
        <v>153</v>
      </c>
      <c r="C117" s="6" t="s">
        <v>12505</v>
      </c>
      <c r="D117" s="6" t="s">
        <v>2836</v>
      </c>
      <c r="E117" s="6"/>
      <c r="F117" s="6"/>
      <c r="G117" s="6" t="s">
        <v>10026</v>
      </c>
      <c r="H117" s="6" t="s">
        <v>8512</v>
      </c>
      <c r="I117" s="6" t="s">
        <v>12123</v>
      </c>
      <c r="J117" s="44"/>
      <c r="K117" s="44"/>
      <c r="L117" s="44"/>
      <c r="M117" s="44"/>
      <c r="N117" s="44"/>
      <c r="O117" s="6"/>
      <c r="P117" s="6" t="s">
        <v>12506</v>
      </c>
      <c r="Q117" s="6"/>
      <c r="R117" s="6" t="s">
        <v>12507</v>
      </c>
      <c r="S117" s="1">
        <f>IF(OR('⚙️ BỘ HƠI'!$H$40=0,'⚙️ BỘ HƠI'!$H$2="",$C117="",LEFT($C117,1)="◆"),99999,IF(OR(ISNUMBER(SEARCH('⚙️ BỘ HƠI'!$H$2,$C117)),ISNUMBER(SEARCH($C117,'⚙️ BỘ HƠI'!$H$2))),ROW()-2,99999))</f>
        <v>99999</v>
      </c>
    </row>
    <row r="118" customHeight="1" spans="1:19">
      <c r="A118" s="8" t="s">
        <v>12508</v>
      </c>
      <c r="B118" s="8" t="s">
        <v>153</v>
      </c>
      <c r="C118" s="8" t="s">
        <v>12509</v>
      </c>
      <c r="D118" s="8" t="s">
        <v>2836</v>
      </c>
      <c r="E118" s="8"/>
      <c r="F118" s="8"/>
      <c r="G118" s="8" t="s">
        <v>10033</v>
      </c>
      <c r="H118" s="8" t="s">
        <v>8512</v>
      </c>
      <c r="I118" s="8" t="s">
        <v>12123</v>
      </c>
      <c r="J118" s="43"/>
      <c r="K118" s="43"/>
      <c r="L118" s="43"/>
      <c r="M118" s="43"/>
      <c r="N118" s="43"/>
      <c r="O118" s="8"/>
      <c r="P118" s="8" t="s">
        <v>12510</v>
      </c>
      <c r="Q118" s="8"/>
      <c r="R118" s="8" t="s">
        <v>12511</v>
      </c>
      <c r="S118" s="1">
        <f>IF(OR('⚙️ BỘ HƠI'!$H$40=0,'⚙️ BỘ HƠI'!$H$2="",$C118="",LEFT($C118,1)="◆"),99999,IF(OR(ISNUMBER(SEARCH('⚙️ BỘ HƠI'!$H$2,$C118)),ISNUMBER(SEARCH($C118,'⚙️ BỘ HƠI'!$H$2))),ROW()-2,99999))</f>
        <v>99999</v>
      </c>
    </row>
    <row r="119" customHeight="1" spans="1:19">
      <c r="A119" s="6" t="s">
        <v>12512</v>
      </c>
      <c r="B119" s="6" t="s">
        <v>153</v>
      </c>
      <c r="C119" s="6" t="s">
        <v>12513</v>
      </c>
      <c r="D119" s="6" t="s">
        <v>2836</v>
      </c>
      <c r="E119" s="6"/>
      <c r="F119" s="6"/>
      <c r="G119" s="6" t="s">
        <v>9702</v>
      </c>
      <c r="H119" s="6" t="s">
        <v>8512</v>
      </c>
      <c r="I119" s="6" t="s">
        <v>12123</v>
      </c>
      <c r="J119" s="44"/>
      <c r="K119" s="44"/>
      <c r="L119" s="44"/>
      <c r="M119" s="44"/>
      <c r="N119" s="44"/>
      <c r="O119" s="6"/>
      <c r="P119" s="6" t="s">
        <v>12514</v>
      </c>
      <c r="Q119" s="6"/>
      <c r="R119" s="6" t="s">
        <v>12515</v>
      </c>
      <c r="S119" s="1">
        <f>IF(OR('⚙️ BỘ HƠI'!$H$40=0,'⚙️ BỘ HƠI'!$H$2="",$C119="",LEFT($C119,1)="◆"),99999,IF(OR(ISNUMBER(SEARCH('⚙️ BỘ HƠI'!$H$2,$C119)),ISNUMBER(SEARCH($C119,'⚙️ BỘ HƠI'!$H$2))),ROW()-2,99999))</f>
        <v>99999</v>
      </c>
    </row>
    <row r="120" customHeight="1" spans="1:19">
      <c r="A120" s="8" t="s">
        <v>12516</v>
      </c>
      <c r="B120" s="8" t="s">
        <v>153</v>
      </c>
      <c r="C120" s="8" t="s">
        <v>12517</v>
      </c>
      <c r="D120" s="8" t="s">
        <v>3083</v>
      </c>
      <c r="E120" s="8" t="s">
        <v>12295</v>
      </c>
      <c r="F120" s="8" t="s">
        <v>12296</v>
      </c>
      <c r="G120" s="8" t="s">
        <v>10083</v>
      </c>
      <c r="H120" s="8" t="s">
        <v>8512</v>
      </c>
      <c r="I120" s="8" t="s">
        <v>12123</v>
      </c>
      <c r="J120" s="43"/>
      <c r="K120" s="43"/>
      <c r="L120" s="43"/>
      <c r="M120" s="43"/>
      <c r="N120" s="43"/>
      <c r="O120" s="8"/>
      <c r="P120" s="8"/>
      <c r="Q120" s="8"/>
      <c r="R120" s="8" t="s">
        <v>12518</v>
      </c>
      <c r="S120" s="1">
        <f>IF(OR('⚙️ BỘ HƠI'!$H$40=0,'⚙️ BỘ HƠI'!$H$2="",$C120="",LEFT($C120,1)="◆"),99999,IF(OR(ISNUMBER(SEARCH('⚙️ BỘ HƠI'!$H$2,$C120)),ISNUMBER(SEARCH($C120,'⚙️ BỘ HƠI'!$H$2))),ROW()-2,99999))</f>
        <v>99999</v>
      </c>
    </row>
    <row r="121" customHeight="1" spans="1:19">
      <c r="A121" s="6" t="s">
        <v>12519</v>
      </c>
      <c r="B121" s="6" t="s">
        <v>153</v>
      </c>
      <c r="C121" s="6" t="s">
        <v>12520</v>
      </c>
      <c r="D121" s="6" t="s">
        <v>3083</v>
      </c>
      <c r="E121" s="6" t="s">
        <v>12295</v>
      </c>
      <c r="F121" s="6" t="s">
        <v>12296</v>
      </c>
      <c r="G121" s="6" t="s">
        <v>10094</v>
      </c>
      <c r="H121" s="6" t="s">
        <v>8515</v>
      </c>
      <c r="I121" s="6" t="s">
        <v>12123</v>
      </c>
      <c r="J121" s="44"/>
      <c r="K121" s="44"/>
      <c r="L121" s="44"/>
      <c r="M121" s="44"/>
      <c r="N121" s="44"/>
      <c r="O121" s="6"/>
      <c r="P121" s="6"/>
      <c r="Q121" s="6"/>
      <c r="R121" s="6" t="s">
        <v>12521</v>
      </c>
      <c r="S121" s="1">
        <f>IF(OR('⚙️ BỘ HƠI'!$H$40=0,'⚙️ BỘ HƠI'!$H$2="",$C121="",LEFT($C121,1)="◆"),99999,IF(OR(ISNUMBER(SEARCH('⚙️ BỘ HƠI'!$H$2,$C121)),ISNUMBER(SEARCH($C121,'⚙️ BỘ HƠI'!$H$2))),ROW()-2,99999))</f>
        <v>99999</v>
      </c>
    </row>
    <row r="122" customHeight="1" spans="1:19">
      <c r="A122" s="8" t="s">
        <v>12522</v>
      </c>
      <c r="B122" s="8" t="s">
        <v>153</v>
      </c>
      <c r="C122" s="8" t="s">
        <v>12523</v>
      </c>
      <c r="D122" s="8" t="s">
        <v>3083</v>
      </c>
      <c r="E122" s="8" t="s">
        <v>12295</v>
      </c>
      <c r="F122" s="8" t="s">
        <v>12296</v>
      </c>
      <c r="G122" s="8" t="s">
        <v>10089</v>
      </c>
      <c r="H122" s="8" t="s">
        <v>8515</v>
      </c>
      <c r="I122" s="8" t="s">
        <v>12123</v>
      </c>
      <c r="J122" s="43"/>
      <c r="K122" s="43"/>
      <c r="L122" s="43"/>
      <c r="M122" s="43"/>
      <c r="N122" s="43"/>
      <c r="O122" s="8"/>
      <c r="P122" s="8"/>
      <c r="Q122" s="8"/>
      <c r="R122" s="8" t="s">
        <v>12524</v>
      </c>
      <c r="S122" s="1">
        <f>IF(OR('⚙️ BỘ HƠI'!$H$40=0,'⚙️ BỘ HƠI'!$H$2="",$C122="",LEFT($C122,1)="◆"),99999,IF(OR(ISNUMBER(SEARCH('⚙️ BỘ HƠI'!$H$2,$C122)),ISNUMBER(SEARCH($C122,'⚙️ BỘ HƠI'!$H$2))),ROW()-2,99999))</f>
        <v>99999</v>
      </c>
    </row>
    <row r="123" customHeight="1" spans="1:19">
      <c r="A123" s="6" t="s">
        <v>12525</v>
      </c>
      <c r="B123" s="6" t="s">
        <v>153</v>
      </c>
      <c r="C123" s="6" t="s">
        <v>12526</v>
      </c>
      <c r="D123" s="6" t="s">
        <v>3083</v>
      </c>
      <c r="E123" s="6"/>
      <c r="F123" s="6"/>
      <c r="G123" s="6" t="s">
        <v>10089</v>
      </c>
      <c r="H123" s="6" t="s">
        <v>8515</v>
      </c>
      <c r="I123" s="6" t="s">
        <v>12133</v>
      </c>
      <c r="J123" s="44"/>
      <c r="K123" s="44"/>
      <c r="L123" s="44"/>
      <c r="M123" s="44"/>
      <c r="N123" s="44"/>
      <c r="O123" s="6"/>
      <c r="P123" s="6"/>
      <c r="Q123" s="6"/>
      <c r="R123" s="6" t="s">
        <v>12527</v>
      </c>
      <c r="S123" s="1">
        <f>IF(OR('⚙️ BỘ HƠI'!$H$40=0,'⚙️ BỘ HƠI'!$H$2="",$C123="",LEFT($C123,1)="◆"),99999,IF(OR(ISNUMBER(SEARCH('⚙️ BỘ HƠI'!$H$2,$C123)),ISNUMBER(SEARCH($C123,'⚙️ BỘ HƠI'!$H$2))),ROW()-2,99999))</f>
        <v>99999</v>
      </c>
    </row>
    <row r="124" customHeight="1" spans="1:19">
      <c r="A124" s="8" t="s">
        <v>12528</v>
      </c>
      <c r="B124" s="8" t="s">
        <v>153</v>
      </c>
      <c r="C124" s="8" t="s">
        <v>12529</v>
      </c>
      <c r="D124" s="8" t="s">
        <v>3083</v>
      </c>
      <c r="E124" s="8" t="s">
        <v>12295</v>
      </c>
      <c r="F124" s="8" t="s">
        <v>12296</v>
      </c>
      <c r="G124" s="8" t="s">
        <v>10089</v>
      </c>
      <c r="H124" s="8" t="s">
        <v>8512</v>
      </c>
      <c r="I124" s="8" t="s">
        <v>12133</v>
      </c>
      <c r="J124" s="43"/>
      <c r="K124" s="43"/>
      <c r="L124" s="43"/>
      <c r="M124" s="43"/>
      <c r="N124" s="43"/>
      <c r="O124" s="8"/>
      <c r="P124" s="8" t="s">
        <v>12530</v>
      </c>
      <c r="Q124" s="8"/>
      <c r="R124" s="8" t="s">
        <v>12531</v>
      </c>
      <c r="S124" s="1">
        <f>IF(OR('⚙️ BỘ HƠI'!$H$40=0,'⚙️ BỘ HƠI'!$H$2="",$C124="",LEFT($C124,1)="◆"),99999,IF(OR(ISNUMBER(SEARCH('⚙️ BỘ HƠI'!$H$2,$C124)),ISNUMBER(SEARCH($C124,'⚙️ BỘ HƠI'!$H$2))),ROW()-2,99999))</f>
        <v>99999</v>
      </c>
    </row>
    <row r="125" customHeight="1" spans="1:19">
      <c r="A125" s="6" t="s">
        <v>12532</v>
      </c>
      <c r="B125" s="6" t="s">
        <v>153</v>
      </c>
      <c r="C125" s="6" t="s">
        <v>12533</v>
      </c>
      <c r="D125" s="6" t="s">
        <v>3083</v>
      </c>
      <c r="E125" s="6" t="s">
        <v>12295</v>
      </c>
      <c r="F125" s="6" t="s">
        <v>12296</v>
      </c>
      <c r="G125" s="6" t="s">
        <v>10083</v>
      </c>
      <c r="H125" s="6" t="s">
        <v>8515</v>
      </c>
      <c r="I125" s="6" t="s">
        <v>12123</v>
      </c>
      <c r="J125" s="44"/>
      <c r="K125" s="44"/>
      <c r="L125" s="44"/>
      <c r="M125" s="44"/>
      <c r="N125" s="44"/>
      <c r="O125" s="6"/>
      <c r="P125" s="6"/>
      <c r="Q125" s="6"/>
      <c r="R125" s="6" t="s">
        <v>12534</v>
      </c>
      <c r="S125" s="1">
        <f>IF(OR('⚙️ BỘ HƠI'!$H$40=0,'⚙️ BỘ HƠI'!$H$2="",$C125="",LEFT($C125,1)="◆"),99999,IF(OR(ISNUMBER(SEARCH('⚙️ BỘ HƠI'!$H$2,$C125)),ISNUMBER(SEARCH($C125,'⚙️ BỘ HƠI'!$H$2))),ROW()-2,99999))</f>
        <v>99999</v>
      </c>
    </row>
    <row r="126" customHeight="1" spans="1:19">
      <c r="A126" s="8" t="s">
        <v>12535</v>
      </c>
      <c r="B126" s="8" t="s">
        <v>153</v>
      </c>
      <c r="C126" s="8" t="s">
        <v>12536</v>
      </c>
      <c r="D126" s="8" t="s">
        <v>3083</v>
      </c>
      <c r="E126" s="8" t="s">
        <v>12295</v>
      </c>
      <c r="F126" s="8" t="s">
        <v>12296</v>
      </c>
      <c r="G126" s="8" t="s">
        <v>10083</v>
      </c>
      <c r="H126" s="8" t="s">
        <v>12258</v>
      </c>
      <c r="I126" s="8" t="s">
        <v>12123</v>
      </c>
      <c r="J126" s="43"/>
      <c r="K126" s="43"/>
      <c r="L126" s="43"/>
      <c r="M126" s="43"/>
      <c r="N126" s="43"/>
      <c r="O126" s="8"/>
      <c r="P126" s="8"/>
      <c r="Q126" s="8"/>
      <c r="R126" s="8" t="s">
        <v>12537</v>
      </c>
      <c r="S126" s="1">
        <f>IF(OR('⚙️ BỘ HƠI'!$H$40=0,'⚙️ BỘ HƠI'!$H$2="",$C126="",LEFT($C126,1)="◆"),99999,IF(OR(ISNUMBER(SEARCH('⚙️ BỘ HƠI'!$H$2,$C126)),ISNUMBER(SEARCH($C126,'⚙️ BỘ HƠI'!$H$2))),ROW()-2,99999))</f>
        <v>99999</v>
      </c>
    </row>
    <row r="127" customHeight="1" spans="1:19">
      <c r="A127" s="6" t="s">
        <v>12538</v>
      </c>
      <c r="B127" s="6" t="s">
        <v>153</v>
      </c>
      <c r="C127" s="6" t="s">
        <v>12536</v>
      </c>
      <c r="D127" s="6" t="s">
        <v>3083</v>
      </c>
      <c r="E127" s="6" t="s">
        <v>12295</v>
      </c>
      <c r="F127" s="6" t="s">
        <v>12296</v>
      </c>
      <c r="G127" s="6" t="s">
        <v>10083</v>
      </c>
      <c r="H127" s="6" t="s">
        <v>8518</v>
      </c>
      <c r="I127" s="6" t="s">
        <v>12123</v>
      </c>
      <c r="J127" s="44"/>
      <c r="K127" s="44"/>
      <c r="L127" s="44"/>
      <c r="M127" s="44"/>
      <c r="N127" s="44"/>
      <c r="O127" s="6"/>
      <c r="P127" s="6"/>
      <c r="Q127" s="6"/>
      <c r="R127" s="6" t="s">
        <v>12539</v>
      </c>
      <c r="S127" s="1">
        <f>IF(OR('⚙️ BỘ HƠI'!$H$40=0,'⚙️ BỘ HƠI'!$H$2="",$C127="",LEFT($C127,1)="◆"),99999,IF(OR(ISNUMBER(SEARCH('⚙️ BỘ HƠI'!$H$2,$C127)),ISNUMBER(SEARCH($C127,'⚙️ BỘ HƠI'!$H$2))),ROW()-2,99999))</f>
        <v>99999</v>
      </c>
    </row>
    <row r="128" customHeight="1" spans="1:19">
      <c r="A128" s="8" t="s">
        <v>12540</v>
      </c>
      <c r="B128" s="8" t="s">
        <v>153</v>
      </c>
      <c r="C128" s="8" t="s">
        <v>12536</v>
      </c>
      <c r="D128" s="8" t="s">
        <v>3083</v>
      </c>
      <c r="E128" s="8" t="s">
        <v>12295</v>
      </c>
      <c r="F128" s="8" t="s">
        <v>12296</v>
      </c>
      <c r="G128" s="8" t="s">
        <v>10089</v>
      </c>
      <c r="H128" s="8" t="s">
        <v>2600</v>
      </c>
      <c r="I128" s="8" t="s">
        <v>12123</v>
      </c>
      <c r="J128" s="43"/>
      <c r="K128" s="43"/>
      <c r="L128" s="43"/>
      <c r="M128" s="43"/>
      <c r="N128" s="43"/>
      <c r="O128" s="8"/>
      <c r="P128" s="8"/>
      <c r="Q128" s="8"/>
      <c r="R128" s="8" t="s">
        <v>12541</v>
      </c>
      <c r="S128" s="1">
        <f>IF(OR('⚙️ BỘ HƠI'!$H$40=0,'⚙️ BỘ HƠI'!$H$2="",$C128="",LEFT($C128,1)="◆"),99999,IF(OR(ISNUMBER(SEARCH('⚙️ BỘ HƠI'!$H$2,$C128)),ISNUMBER(SEARCH($C128,'⚙️ BỘ HƠI'!$H$2))),ROW()-2,99999))</f>
        <v>99999</v>
      </c>
    </row>
    <row r="129" customHeight="1" spans="1:19">
      <c r="A129" s="6" t="s">
        <v>12542</v>
      </c>
      <c r="B129" s="6" t="s">
        <v>153</v>
      </c>
      <c r="C129" s="6" t="s">
        <v>12543</v>
      </c>
      <c r="D129" s="6" t="s">
        <v>3083</v>
      </c>
      <c r="E129" s="6" t="s">
        <v>12295</v>
      </c>
      <c r="F129" s="6" t="s">
        <v>12296</v>
      </c>
      <c r="G129" s="6" t="s">
        <v>10089</v>
      </c>
      <c r="H129" s="6" t="s">
        <v>8512</v>
      </c>
      <c r="I129" s="6" t="s">
        <v>12133</v>
      </c>
      <c r="J129" s="44"/>
      <c r="K129" s="44"/>
      <c r="L129" s="44"/>
      <c r="M129" s="44"/>
      <c r="N129" s="44"/>
      <c r="O129" s="6"/>
      <c r="P129" s="6"/>
      <c r="Q129" s="6"/>
      <c r="R129" s="6" t="s">
        <v>12544</v>
      </c>
      <c r="S129" s="1">
        <f>IF(OR('⚙️ BỘ HƠI'!$H$40=0,'⚙️ BỘ HƠI'!$H$2="",$C129="",LEFT($C129,1)="◆"),99999,IF(OR(ISNUMBER(SEARCH('⚙️ BỘ HƠI'!$H$2,$C129)),ISNUMBER(SEARCH($C129,'⚙️ BỘ HƠI'!$H$2))),ROW()-2,99999))</f>
        <v>99999</v>
      </c>
    </row>
    <row r="130" customHeight="1" spans="1:19">
      <c r="A130" s="8" t="s">
        <v>12545</v>
      </c>
      <c r="B130" s="8" t="s">
        <v>153</v>
      </c>
      <c r="C130" s="8" t="s">
        <v>12546</v>
      </c>
      <c r="D130" s="8" t="s">
        <v>3083</v>
      </c>
      <c r="E130" s="8"/>
      <c r="F130" s="8"/>
      <c r="G130" s="8" t="s">
        <v>10089</v>
      </c>
      <c r="H130" s="8" t="s">
        <v>12547</v>
      </c>
      <c r="I130" s="8" t="s">
        <v>12123</v>
      </c>
      <c r="J130" s="43"/>
      <c r="K130" s="43"/>
      <c r="L130" s="43"/>
      <c r="M130" s="43"/>
      <c r="N130" s="43"/>
      <c r="O130" s="8"/>
      <c r="P130" s="8"/>
      <c r="Q130" s="8"/>
      <c r="R130" s="8" t="s">
        <v>12548</v>
      </c>
      <c r="S130" s="1">
        <f>IF(OR('⚙️ BỘ HƠI'!$H$40=0,'⚙️ BỘ HƠI'!$H$2="",$C130="",LEFT($C130,1)="◆"),99999,IF(OR(ISNUMBER(SEARCH('⚙️ BỘ HƠI'!$H$2,$C130)),ISNUMBER(SEARCH($C130,'⚙️ BỘ HƠI'!$H$2))),ROW()-2,99999))</f>
        <v>99999</v>
      </c>
    </row>
    <row r="131" customHeight="1" spans="1:19">
      <c r="A131" s="6" t="s">
        <v>12549</v>
      </c>
      <c r="B131" s="6" t="s">
        <v>153</v>
      </c>
      <c r="C131" s="6" t="s">
        <v>12550</v>
      </c>
      <c r="D131" s="6" t="s">
        <v>3083</v>
      </c>
      <c r="E131" s="6"/>
      <c r="F131" s="6"/>
      <c r="G131" s="6" t="s">
        <v>10094</v>
      </c>
      <c r="H131" s="6" t="s">
        <v>8512</v>
      </c>
      <c r="I131" s="6" t="s">
        <v>12133</v>
      </c>
      <c r="J131" s="44"/>
      <c r="K131" s="44"/>
      <c r="L131" s="44"/>
      <c r="M131" s="44"/>
      <c r="N131" s="44"/>
      <c r="O131" s="6"/>
      <c r="P131" s="6" t="s">
        <v>12551</v>
      </c>
      <c r="Q131" s="6"/>
      <c r="R131" s="6" t="s">
        <v>12552</v>
      </c>
      <c r="S131" s="1">
        <f>IF(OR('⚙️ BỘ HƠI'!$H$40=0,'⚙️ BỘ HƠI'!$H$2="",$C131="",LEFT($C131,1)="◆"),99999,IF(OR(ISNUMBER(SEARCH('⚙️ BỘ HƠI'!$H$2,$C131)),ISNUMBER(SEARCH($C131,'⚙️ BỘ HƠI'!$H$2))),ROW()-2,99999))</f>
        <v>99999</v>
      </c>
    </row>
    <row r="132" customHeight="1" spans="1:19">
      <c r="A132" s="8" t="s">
        <v>12553</v>
      </c>
      <c r="B132" s="8" t="s">
        <v>153</v>
      </c>
      <c r="C132" s="8" t="s">
        <v>12554</v>
      </c>
      <c r="D132" s="8" t="s">
        <v>3083</v>
      </c>
      <c r="E132" s="8"/>
      <c r="F132" s="8"/>
      <c r="G132" s="8" t="s">
        <v>10083</v>
      </c>
      <c r="H132" s="8" t="s">
        <v>8512</v>
      </c>
      <c r="I132" s="8" t="s">
        <v>12133</v>
      </c>
      <c r="J132" s="43"/>
      <c r="K132" s="43"/>
      <c r="L132" s="43"/>
      <c r="M132" s="43"/>
      <c r="N132" s="43"/>
      <c r="O132" s="8"/>
      <c r="P132" s="8" t="s">
        <v>12555</v>
      </c>
      <c r="Q132" s="8"/>
      <c r="R132" s="8" t="s">
        <v>12556</v>
      </c>
      <c r="S132" s="1">
        <f>IF(OR('⚙️ BỘ HƠI'!$H$40=0,'⚙️ BỘ HƠI'!$H$2="",$C132="",LEFT($C132,1)="◆"),99999,IF(OR(ISNUMBER(SEARCH('⚙️ BỘ HƠI'!$H$2,$C132)),ISNUMBER(SEARCH($C132,'⚙️ BỘ HƠI'!$H$2))),ROW()-2,99999))</f>
        <v>99999</v>
      </c>
    </row>
    <row r="133" customHeight="1" spans="1:19">
      <c r="A133" s="6" t="s">
        <v>12557</v>
      </c>
      <c r="B133" s="6" t="s">
        <v>153</v>
      </c>
      <c r="C133" s="6" t="s">
        <v>12558</v>
      </c>
      <c r="D133" s="6" t="s">
        <v>3083</v>
      </c>
      <c r="E133" s="6" t="s">
        <v>9788</v>
      </c>
      <c r="F133" s="6" t="s">
        <v>12317</v>
      </c>
      <c r="G133" s="6" t="s">
        <v>10094</v>
      </c>
      <c r="H133" s="6" t="s">
        <v>8515</v>
      </c>
      <c r="I133" s="6" t="s">
        <v>12123</v>
      </c>
      <c r="J133" s="44"/>
      <c r="K133" s="44"/>
      <c r="L133" s="44"/>
      <c r="M133" s="44"/>
      <c r="N133" s="44"/>
      <c r="O133" s="6"/>
      <c r="P133" s="6"/>
      <c r="Q133" s="6"/>
      <c r="R133" s="6" t="s">
        <v>12559</v>
      </c>
      <c r="S133" s="1">
        <f>IF(OR('⚙️ BỘ HƠI'!$H$40=0,'⚙️ BỘ HƠI'!$H$2="",$C133="",LEFT($C133,1)="◆"),99999,IF(OR(ISNUMBER(SEARCH('⚙️ BỘ HƠI'!$H$2,$C133)),ISNUMBER(SEARCH($C133,'⚙️ BỘ HƠI'!$H$2))),ROW()-2,99999))</f>
        <v>99999</v>
      </c>
    </row>
    <row r="134" customHeight="1" spans="1:19">
      <c r="A134" s="8" t="s">
        <v>12560</v>
      </c>
      <c r="B134" s="8" t="s">
        <v>153</v>
      </c>
      <c r="C134" s="8" t="s">
        <v>12561</v>
      </c>
      <c r="D134" s="8" t="s">
        <v>3083</v>
      </c>
      <c r="E134" s="8" t="s">
        <v>12295</v>
      </c>
      <c r="F134" s="8" t="s">
        <v>12296</v>
      </c>
      <c r="G134" s="8" t="s">
        <v>10094</v>
      </c>
      <c r="H134" s="8" t="s">
        <v>2600</v>
      </c>
      <c r="I134" s="8" t="s">
        <v>12123</v>
      </c>
      <c r="J134" s="43"/>
      <c r="K134" s="43"/>
      <c r="L134" s="43"/>
      <c r="M134" s="43"/>
      <c r="N134" s="43"/>
      <c r="O134" s="8"/>
      <c r="P134" s="8" t="s">
        <v>12562</v>
      </c>
      <c r="Q134" s="8"/>
      <c r="R134" s="8" t="s">
        <v>12563</v>
      </c>
      <c r="S134" s="1">
        <f>IF(OR('⚙️ BỘ HƠI'!$H$40=0,'⚙️ BỘ HƠI'!$H$2="",$C134="",LEFT($C134,1)="◆"),99999,IF(OR(ISNUMBER(SEARCH('⚙️ BỘ HƠI'!$H$2,$C134)),ISNUMBER(SEARCH($C134,'⚙️ BỘ HƠI'!$H$2))),ROW()-2,99999))</f>
        <v>99999</v>
      </c>
    </row>
    <row r="135" customHeight="1" spans="1:19">
      <c r="A135" s="6" t="s">
        <v>12564</v>
      </c>
      <c r="B135" s="6" t="s">
        <v>153</v>
      </c>
      <c r="C135" s="6" t="s">
        <v>12565</v>
      </c>
      <c r="D135" s="6" t="s">
        <v>2564</v>
      </c>
      <c r="E135" s="6"/>
      <c r="F135" s="6"/>
      <c r="G135" s="6"/>
      <c r="H135" s="6" t="s">
        <v>8512</v>
      </c>
      <c r="I135" s="6" t="s">
        <v>12133</v>
      </c>
      <c r="J135" s="44"/>
      <c r="K135" s="44"/>
      <c r="L135" s="44"/>
      <c r="M135" s="44"/>
      <c r="N135" s="44"/>
      <c r="O135" s="6"/>
      <c r="P135" s="6"/>
      <c r="Q135" s="6"/>
      <c r="R135" s="6" t="s">
        <v>12566</v>
      </c>
      <c r="S135" s="1">
        <f>IF(OR('⚙️ BỘ HƠI'!$H$40=0,'⚙️ BỘ HƠI'!$H$2="",$C135="",LEFT($C135,1)="◆"),99999,IF(OR(ISNUMBER(SEARCH('⚙️ BỘ HƠI'!$H$2,$C135)),ISNUMBER(SEARCH($C135,'⚙️ BỘ HƠI'!$H$2))),ROW()-2,99999))</f>
        <v>99999</v>
      </c>
    </row>
    <row r="136" customHeight="1" spans="1:19">
      <c r="A136" s="8" t="s">
        <v>12567</v>
      </c>
      <c r="B136" s="8" t="s">
        <v>153</v>
      </c>
      <c r="C136" s="8" t="s">
        <v>10125</v>
      </c>
      <c r="D136" s="8" t="s">
        <v>2564</v>
      </c>
      <c r="E136" s="8"/>
      <c r="F136" s="8"/>
      <c r="G136" s="8" t="s">
        <v>10083</v>
      </c>
      <c r="H136" s="8" t="s">
        <v>8512</v>
      </c>
      <c r="I136" s="8" t="s">
        <v>12123</v>
      </c>
      <c r="J136" s="43"/>
      <c r="K136" s="43"/>
      <c r="L136" s="43"/>
      <c r="M136" s="43"/>
      <c r="N136" s="43"/>
      <c r="O136" s="8"/>
      <c r="P136" s="8" t="s">
        <v>12568</v>
      </c>
      <c r="Q136" s="8"/>
      <c r="R136" s="8" t="s">
        <v>12569</v>
      </c>
      <c r="S136" s="1">
        <f>IF(OR('⚙️ BỘ HƠI'!$H$40=0,'⚙️ BỘ HƠI'!$H$2="",$C136="",LEFT($C136,1)="◆"),99999,IF(OR(ISNUMBER(SEARCH('⚙️ BỘ HƠI'!$H$2,$C136)),ISNUMBER(SEARCH($C136,'⚙️ BỘ HƠI'!$H$2))),ROW()-2,99999))</f>
        <v>99999</v>
      </c>
    </row>
    <row r="137" customHeight="1" spans="1:19">
      <c r="A137" s="6" t="s">
        <v>12570</v>
      </c>
      <c r="B137" s="6" t="s">
        <v>153</v>
      </c>
      <c r="C137" s="6" t="s">
        <v>10133</v>
      </c>
      <c r="D137" s="6" t="s">
        <v>2599</v>
      </c>
      <c r="E137" s="6"/>
      <c r="F137" s="6"/>
      <c r="G137" s="6" t="s">
        <v>10083</v>
      </c>
      <c r="H137" s="6" t="s">
        <v>8518</v>
      </c>
      <c r="I137" s="6" t="s">
        <v>12133</v>
      </c>
      <c r="J137" s="44"/>
      <c r="K137" s="44"/>
      <c r="L137" s="44"/>
      <c r="M137" s="44"/>
      <c r="N137" s="44"/>
      <c r="O137" s="6"/>
      <c r="P137" s="6"/>
      <c r="Q137" s="6"/>
      <c r="R137" s="6" t="s">
        <v>12571</v>
      </c>
      <c r="S137" s="1">
        <f>IF(OR('⚙️ BỘ HƠI'!$H$40=0,'⚙️ BỘ HƠI'!$H$2="",$C137="",LEFT($C137,1)="◆"),99999,IF(OR(ISNUMBER(SEARCH('⚙️ BỘ HƠI'!$H$2,$C137)),ISNUMBER(SEARCH($C137,'⚙️ BỘ HƠI'!$H$2))),ROW()-2,99999))</f>
        <v>99999</v>
      </c>
    </row>
    <row r="138" customHeight="1" spans="1:19">
      <c r="A138" s="8" t="s">
        <v>12572</v>
      </c>
      <c r="B138" s="8" t="s">
        <v>153</v>
      </c>
      <c r="C138" s="8" t="s">
        <v>10133</v>
      </c>
      <c r="D138" s="8" t="s">
        <v>2599</v>
      </c>
      <c r="E138" s="8"/>
      <c r="F138" s="8"/>
      <c r="G138" s="8" t="s">
        <v>10083</v>
      </c>
      <c r="H138" s="8" t="s">
        <v>8512</v>
      </c>
      <c r="I138" s="8" t="s">
        <v>12123</v>
      </c>
      <c r="J138" s="43"/>
      <c r="K138" s="43"/>
      <c r="L138" s="43"/>
      <c r="M138" s="43"/>
      <c r="N138" s="43"/>
      <c r="O138" s="8"/>
      <c r="P138" s="8" t="s">
        <v>12573</v>
      </c>
      <c r="Q138" s="8"/>
      <c r="R138" s="8" t="s">
        <v>12574</v>
      </c>
      <c r="S138" s="1">
        <f>IF(OR('⚙️ BỘ HƠI'!$H$40=0,'⚙️ BỘ HƠI'!$H$2="",$C138="",LEFT($C138,1)="◆"),99999,IF(OR(ISNUMBER(SEARCH('⚙️ BỘ HƠI'!$H$2,$C138)),ISNUMBER(SEARCH($C138,'⚙️ BỘ HƠI'!$H$2))),ROW()-2,99999))</f>
        <v>99999</v>
      </c>
    </row>
    <row r="139" customHeight="1" spans="1:19">
      <c r="A139" s="6" t="s">
        <v>12575</v>
      </c>
      <c r="B139" s="6" t="s">
        <v>153</v>
      </c>
      <c r="C139" s="6" t="s">
        <v>10133</v>
      </c>
      <c r="D139" s="6" t="s">
        <v>2599</v>
      </c>
      <c r="E139" s="6"/>
      <c r="F139" s="6"/>
      <c r="G139" s="6" t="s">
        <v>10083</v>
      </c>
      <c r="H139" s="6" t="s">
        <v>8515</v>
      </c>
      <c r="I139" s="6" t="s">
        <v>12123</v>
      </c>
      <c r="J139" s="44"/>
      <c r="K139" s="44"/>
      <c r="L139" s="44"/>
      <c r="M139" s="44"/>
      <c r="N139" s="44"/>
      <c r="O139" s="6"/>
      <c r="P139" s="6"/>
      <c r="Q139" s="6"/>
      <c r="R139" s="6" t="s">
        <v>12576</v>
      </c>
      <c r="S139" s="1">
        <f>IF(OR('⚙️ BỘ HƠI'!$H$40=0,'⚙️ BỘ HƠI'!$H$2="",$C139="",LEFT($C139,1)="◆"),99999,IF(OR(ISNUMBER(SEARCH('⚙️ BỘ HƠI'!$H$2,$C139)),ISNUMBER(SEARCH($C139,'⚙️ BỘ HƠI'!$H$2))),ROW()-2,99999))</f>
        <v>99999</v>
      </c>
    </row>
    <row r="140" customHeight="1" spans="1:19">
      <c r="A140" s="8" t="s">
        <v>12577</v>
      </c>
      <c r="B140" s="8" t="s">
        <v>153</v>
      </c>
      <c r="C140" s="8" t="s">
        <v>10133</v>
      </c>
      <c r="D140" s="8" t="s">
        <v>2599</v>
      </c>
      <c r="E140" s="8"/>
      <c r="F140" s="8"/>
      <c r="G140" s="8" t="s">
        <v>10142</v>
      </c>
      <c r="H140" s="8" t="s">
        <v>8518</v>
      </c>
      <c r="I140" s="8" t="s">
        <v>12123</v>
      </c>
      <c r="J140" s="43"/>
      <c r="K140" s="43"/>
      <c r="L140" s="43"/>
      <c r="M140" s="43"/>
      <c r="N140" s="43"/>
      <c r="O140" s="8"/>
      <c r="P140" s="8"/>
      <c r="Q140" s="8"/>
      <c r="R140" s="8" t="s">
        <v>12578</v>
      </c>
      <c r="S140" s="1">
        <f>IF(OR('⚙️ BỘ HƠI'!$H$40=0,'⚙️ BỘ HƠI'!$H$2="",$C140="",LEFT($C140,1)="◆"),99999,IF(OR(ISNUMBER(SEARCH('⚙️ BỘ HƠI'!$H$2,$C140)),ISNUMBER(SEARCH($C140,'⚙️ BỘ HƠI'!$H$2))),ROW()-2,99999))</f>
        <v>99999</v>
      </c>
    </row>
    <row r="141" customHeight="1" spans="1:19">
      <c r="A141" s="6" t="s">
        <v>12579</v>
      </c>
      <c r="B141" s="6" t="s">
        <v>153</v>
      </c>
      <c r="C141" s="6" t="s">
        <v>10133</v>
      </c>
      <c r="D141" s="6" t="s">
        <v>2599</v>
      </c>
      <c r="E141" s="6"/>
      <c r="F141" s="6"/>
      <c r="G141" s="6" t="s">
        <v>10142</v>
      </c>
      <c r="H141" s="6" t="s">
        <v>8515</v>
      </c>
      <c r="I141" s="6" t="s">
        <v>12123</v>
      </c>
      <c r="J141" s="6"/>
      <c r="K141" s="6"/>
      <c r="L141" s="6"/>
      <c r="M141" s="6"/>
      <c r="N141" s="6"/>
      <c r="O141" s="6"/>
      <c r="P141" s="6"/>
      <c r="Q141" s="6"/>
      <c r="R141" s="6" t="s">
        <v>12580</v>
      </c>
      <c r="S141" s="1">
        <f>IF(OR('⚙️ BỘ HƠI'!$H$40=0,'⚙️ BỘ HƠI'!$H$2="",$C141="",LEFT($C141,1)="◆"),99999,IF(OR(ISNUMBER(SEARCH('⚙️ BỘ HƠI'!$H$2,$C141)),ISNUMBER(SEARCH($C141,'⚙️ BỘ HƠI'!$H$2))),ROW()-2,99999))</f>
        <v>99999</v>
      </c>
    </row>
    <row r="142" customHeight="1" spans="1:19">
      <c r="A142" s="8" t="s">
        <v>12581</v>
      </c>
      <c r="B142" s="8" t="s">
        <v>153</v>
      </c>
      <c r="C142" s="8" t="s">
        <v>12582</v>
      </c>
      <c r="D142" s="8" t="s">
        <v>2599</v>
      </c>
      <c r="E142" s="8"/>
      <c r="F142" s="8"/>
      <c r="G142" s="8" t="s">
        <v>10142</v>
      </c>
      <c r="H142" s="8" t="s">
        <v>8512</v>
      </c>
      <c r="I142" s="8" t="s">
        <v>12123</v>
      </c>
      <c r="J142" s="43"/>
      <c r="K142" s="43"/>
      <c r="L142" s="43"/>
      <c r="M142" s="43"/>
      <c r="N142" s="43"/>
      <c r="O142" s="8"/>
      <c r="P142" s="8" t="s">
        <v>12583</v>
      </c>
      <c r="Q142" s="8"/>
      <c r="R142" s="8" t="s">
        <v>12584</v>
      </c>
      <c r="S142" s="1">
        <f>IF(OR('⚙️ BỘ HƠI'!$H$40=0,'⚙️ BỘ HƠI'!$H$2="",$C142="",LEFT($C142,1)="◆"),99999,IF(OR(ISNUMBER(SEARCH('⚙️ BỘ HƠI'!$H$2,$C142)),ISNUMBER(SEARCH($C142,'⚙️ BỘ HƠI'!$H$2))),ROW()-2,99999))</f>
        <v>99999</v>
      </c>
    </row>
    <row r="143" customHeight="1" spans="1:19">
      <c r="A143" s="6" t="s">
        <v>12585</v>
      </c>
      <c r="B143" s="6" t="s">
        <v>153</v>
      </c>
      <c r="C143" s="6" t="s">
        <v>12586</v>
      </c>
      <c r="D143" s="6" t="s">
        <v>2950</v>
      </c>
      <c r="E143" s="6"/>
      <c r="F143" s="6"/>
      <c r="G143" s="6" t="s">
        <v>10142</v>
      </c>
      <c r="H143" s="6" t="s">
        <v>8518</v>
      </c>
      <c r="I143" s="6" t="s">
        <v>12133</v>
      </c>
      <c r="J143" s="44"/>
      <c r="K143" s="44"/>
      <c r="L143" s="44"/>
      <c r="M143" s="44"/>
      <c r="N143" s="44"/>
      <c r="O143" s="6"/>
      <c r="P143" s="6"/>
      <c r="Q143" s="6"/>
      <c r="R143" s="6" t="s">
        <v>12587</v>
      </c>
      <c r="S143" s="1">
        <f>IF(OR('⚙️ BỘ HƠI'!$H$40=0,'⚙️ BỘ HƠI'!$H$2="",$C143="",LEFT($C143,1)="◆"),99999,IF(OR(ISNUMBER(SEARCH('⚙️ BỘ HƠI'!$H$2,$C143)),ISNUMBER(SEARCH($C143,'⚙️ BỘ HƠI'!$H$2))),ROW()-2,99999))</f>
        <v>99999</v>
      </c>
    </row>
    <row r="144" customHeight="1" spans="1:19">
      <c r="A144" s="8" t="s">
        <v>12588</v>
      </c>
      <c r="B144" s="8" t="s">
        <v>153</v>
      </c>
      <c r="C144" s="8" t="s">
        <v>12589</v>
      </c>
      <c r="D144" s="8" t="s">
        <v>2950</v>
      </c>
      <c r="E144" s="8"/>
      <c r="F144" s="8"/>
      <c r="G144" s="8" t="s">
        <v>10142</v>
      </c>
      <c r="H144" s="8" t="s">
        <v>8515</v>
      </c>
      <c r="I144" s="8" t="s">
        <v>12133</v>
      </c>
      <c r="J144" s="43"/>
      <c r="K144" s="43"/>
      <c r="L144" s="43"/>
      <c r="M144" s="43"/>
      <c r="N144" s="43"/>
      <c r="O144" s="8"/>
      <c r="P144" s="8"/>
      <c r="Q144" s="8"/>
      <c r="R144" s="8" t="s">
        <v>12590</v>
      </c>
      <c r="S144" s="1">
        <f>IF(OR('⚙️ BỘ HƠI'!$H$40=0,'⚙️ BỘ HƠI'!$H$2="",$C144="",LEFT($C144,1)="◆"),99999,IF(OR(ISNUMBER(SEARCH('⚙️ BỘ HƠI'!$H$2,$C144)),ISNUMBER(SEARCH($C144,'⚙️ BỘ HƠI'!$H$2))),ROW()-2,99999))</f>
        <v>99999</v>
      </c>
    </row>
    <row r="145" customHeight="1" spans="1:19">
      <c r="A145" s="6" t="s">
        <v>12591</v>
      </c>
      <c r="B145" s="6" t="s">
        <v>153</v>
      </c>
      <c r="C145" s="6" t="s">
        <v>12592</v>
      </c>
      <c r="D145" s="6" t="s">
        <v>2950</v>
      </c>
      <c r="E145" s="6"/>
      <c r="F145" s="6"/>
      <c r="G145" s="6" t="s">
        <v>10142</v>
      </c>
      <c r="H145" s="6" t="s">
        <v>8512</v>
      </c>
      <c r="I145" s="6" t="s">
        <v>12133</v>
      </c>
      <c r="J145" s="44"/>
      <c r="K145" s="44"/>
      <c r="L145" s="44"/>
      <c r="M145" s="44"/>
      <c r="N145" s="44"/>
      <c r="O145" s="6"/>
      <c r="P145" s="6" t="s">
        <v>12593</v>
      </c>
      <c r="Q145" s="6"/>
      <c r="R145" s="6" t="s">
        <v>12594</v>
      </c>
      <c r="S145" s="1">
        <f>IF(OR('⚙️ BỘ HƠI'!$H$40=0,'⚙️ BỘ HƠI'!$H$2="",$C145="",LEFT($C145,1)="◆"),99999,IF(OR(ISNUMBER(SEARCH('⚙️ BỘ HƠI'!$H$2,$C145)),ISNUMBER(SEARCH($C145,'⚙️ BỘ HƠI'!$H$2))),ROW()-2,99999))</f>
        <v>99999</v>
      </c>
    </row>
    <row r="146" customHeight="1" spans="1:19">
      <c r="A146" s="8" t="s">
        <v>12595</v>
      </c>
      <c r="B146" s="8" t="s">
        <v>153</v>
      </c>
      <c r="C146" s="8" t="s">
        <v>12596</v>
      </c>
      <c r="D146" s="8" t="s">
        <v>2950</v>
      </c>
      <c r="E146" s="8"/>
      <c r="F146" s="8"/>
      <c r="G146" s="8" t="s">
        <v>10142</v>
      </c>
      <c r="H146" s="8"/>
      <c r="I146" s="8" t="s">
        <v>12123</v>
      </c>
      <c r="J146" s="43"/>
      <c r="K146" s="43"/>
      <c r="L146" s="43"/>
      <c r="M146" s="43"/>
      <c r="N146" s="43"/>
      <c r="O146" s="8"/>
      <c r="P146" s="8" t="s">
        <v>12597</v>
      </c>
      <c r="Q146" s="8"/>
      <c r="R146" s="8" t="s">
        <v>12598</v>
      </c>
      <c r="S146" s="1">
        <f>IF(OR('⚙️ BỘ HƠI'!$H$40=0,'⚙️ BỘ HƠI'!$H$2="",$C146="",LEFT($C146,1)="◆"),99999,IF(OR(ISNUMBER(SEARCH('⚙️ BỘ HƠI'!$H$2,$C146)),ISNUMBER(SEARCH($C146,'⚙️ BỘ HƠI'!$H$2))),ROW()-2,99999))</f>
        <v>99999</v>
      </c>
    </row>
    <row r="147" customHeight="1" spans="1:19">
      <c r="A147" s="6" t="s">
        <v>12599</v>
      </c>
      <c r="B147" s="6" t="s">
        <v>153</v>
      </c>
      <c r="C147" s="6" t="s">
        <v>10172</v>
      </c>
      <c r="D147" s="6" t="s">
        <v>2950</v>
      </c>
      <c r="E147" s="6"/>
      <c r="F147" s="6"/>
      <c r="G147" s="6" t="s">
        <v>10169</v>
      </c>
      <c r="H147" s="6" t="s">
        <v>8515</v>
      </c>
      <c r="I147" s="6" t="s">
        <v>24</v>
      </c>
      <c r="J147" s="44"/>
      <c r="K147" s="44"/>
      <c r="L147" s="44"/>
      <c r="M147" s="44"/>
      <c r="N147" s="44"/>
      <c r="O147" s="6"/>
      <c r="P147" s="6"/>
      <c r="Q147" s="6"/>
      <c r="R147" s="6" t="s">
        <v>12600</v>
      </c>
      <c r="S147" s="1">
        <f>IF(OR('⚙️ BỘ HƠI'!$H$40=0,'⚙️ BỘ HƠI'!$H$2="",$C147="",LEFT($C147,1)="◆"),99999,IF(OR(ISNUMBER(SEARCH('⚙️ BỘ HƠI'!$H$2,$C147)),ISNUMBER(SEARCH($C147,'⚙️ BỘ HƠI'!$H$2))),ROW()-2,99999))</f>
        <v>99999</v>
      </c>
    </row>
    <row r="148" customHeight="1" spans="1:19">
      <c r="A148" s="8" t="s">
        <v>12601</v>
      </c>
      <c r="B148" s="8" t="s">
        <v>153</v>
      </c>
      <c r="C148" s="8" t="s">
        <v>12602</v>
      </c>
      <c r="D148" s="8" t="s">
        <v>2950</v>
      </c>
      <c r="E148" s="8"/>
      <c r="F148" s="8"/>
      <c r="G148" s="8" t="s">
        <v>12603</v>
      </c>
      <c r="H148" s="8" t="s">
        <v>8512</v>
      </c>
      <c r="I148" s="8" t="s">
        <v>24</v>
      </c>
      <c r="J148" s="43"/>
      <c r="K148" s="43"/>
      <c r="L148" s="43"/>
      <c r="M148" s="43"/>
      <c r="N148" s="43"/>
      <c r="O148" s="8"/>
      <c r="P148" s="8" t="s">
        <v>12604</v>
      </c>
      <c r="Q148" s="8"/>
      <c r="R148" s="8" t="s">
        <v>12605</v>
      </c>
      <c r="S148" s="1">
        <f>IF(OR('⚙️ BỘ HƠI'!$H$40=0,'⚙️ BỘ HƠI'!$H$2="",$C148="",LEFT($C148,1)="◆"),99999,IF(OR(ISNUMBER(SEARCH('⚙️ BỘ HƠI'!$H$2,$C148)),ISNUMBER(SEARCH($C148,'⚙️ BỘ HƠI'!$H$2))),ROW()-2,99999))</f>
        <v>99999</v>
      </c>
    </row>
    <row r="149" customHeight="1" spans="1:19">
      <c r="A149" s="6" t="s">
        <v>12606</v>
      </c>
      <c r="B149" s="6" t="s">
        <v>153</v>
      </c>
      <c r="C149" s="6" t="s">
        <v>12607</v>
      </c>
      <c r="D149" s="6" t="s">
        <v>2950</v>
      </c>
      <c r="E149" s="6"/>
      <c r="F149" s="6"/>
      <c r="G149" s="6" t="s">
        <v>10142</v>
      </c>
      <c r="H149" s="6" t="s">
        <v>8512</v>
      </c>
      <c r="I149" s="6" t="s">
        <v>12608</v>
      </c>
      <c r="J149" s="44"/>
      <c r="K149" s="44"/>
      <c r="L149" s="44"/>
      <c r="M149" s="44"/>
      <c r="N149" s="44"/>
      <c r="O149" s="6"/>
      <c r="P149" s="6" t="s">
        <v>12609</v>
      </c>
      <c r="Q149" s="6"/>
      <c r="R149" s="6" t="s">
        <v>12610</v>
      </c>
      <c r="S149" s="1">
        <f>IF(OR('⚙️ BỘ HƠI'!$H$40=0,'⚙️ BỘ HƠI'!$H$2="",$C149="",LEFT($C149,1)="◆"),99999,IF(OR(ISNUMBER(SEARCH('⚙️ BỘ HƠI'!$H$2,$C149)),ISNUMBER(SEARCH($C149,'⚙️ BỘ HƠI'!$H$2))),ROW()-2,99999))</f>
        <v>99999</v>
      </c>
    </row>
    <row r="150" customHeight="1" spans="1:19">
      <c r="A150" s="8" t="s">
        <v>12611</v>
      </c>
      <c r="B150" s="8" t="s">
        <v>153</v>
      </c>
      <c r="C150" s="8" t="s">
        <v>10200</v>
      </c>
      <c r="D150" s="8" t="s">
        <v>2950</v>
      </c>
      <c r="E150" s="8"/>
      <c r="F150" s="8"/>
      <c r="G150" s="8" t="s">
        <v>10083</v>
      </c>
      <c r="H150" s="8" t="s">
        <v>12132</v>
      </c>
      <c r="I150" s="8" t="s">
        <v>12133</v>
      </c>
      <c r="J150" s="43"/>
      <c r="K150" s="43"/>
      <c r="L150" s="43"/>
      <c r="M150" s="43"/>
      <c r="N150" s="43"/>
      <c r="O150" s="8"/>
      <c r="P150" s="8"/>
      <c r="Q150" s="8"/>
      <c r="R150" s="8" t="s">
        <v>12612</v>
      </c>
      <c r="S150" s="1">
        <f>IF(OR('⚙️ BỘ HƠI'!$H$40=0,'⚙️ BỘ HƠI'!$H$2="",$C150="",LEFT($C150,1)="◆"),99999,IF(OR(ISNUMBER(SEARCH('⚙️ BỘ HƠI'!$H$2,$C150)),ISNUMBER(SEARCH($C150,'⚙️ BỘ HƠI'!$H$2))),ROW()-2,99999))</f>
        <v>99999</v>
      </c>
    </row>
    <row r="151" customHeight="1" spans="1:19">
      <c r="A151" s="6" t="s">
        <v>12613</v>
      </c>
      <c r="B151" s="6" t="s">
        <v>153</v>
      </c>
      <c r="C151" s="6" t="s">
        <v>12614</v>
      </c>
      <c r="D151" s="6" t="s">
        <v>2950</v>
      </c>
      <c r="E151" s="6"/>
      <c r="F151" s="6"/>
      <c r="G151" s="6" t="s">
        <v>12603</v>
      </c>
      <c r="H151" s="6" t="s">
        <v>2600</v>
      </c>
      <c r="I151" s="6" t="s">
        <v>12123</v>
      </c>
      <c r="J151" s="44"/>
      <c r="K151" s="44"/>
      <c r="L151" s="44"/>
      <c r="M151" s="44"/>
      <c r="N151" s="44"/>
      <c r="O151" s="6"/>
      <c r="P151" s="6" t="s">
        <v>12615</v>
      </c>
      <c r="Q151" s="6"/>
      <c r="R151" s="6" t="s">
        <v>12616</v>
      </c>
      <c r="S151" s="1">
        <f>IF(OR('⚙️ BỘ HƠI'!$H$40=0,'⚙️ BỘ HƠI'!$H$2="",$C151="",LEFT($C151,1)="◆"),99999,IF(OR(ISNUMBER(SEARCH('⚙️ BỘ HƠI'!$H$2,$C151)),ISNUMBER(SEARCH($C151,'⚙️ BỘ HƠI'!$H$2))),ROW()-2,99999))</f>
        <v>99999</v>
      </c>
    </row>
    <row r="152" customHeight="1" spans="1:19">
      <c r="A152" s="8" t="s">
        <v>12617</v>
      </c>
      <c r="B152" s="8" t="s">
        <v>153</v>
      </c>
      <c r="C152" s="8" t="s">
        <v>12618</v>
      </c>
      <c r="D152" s="8" t="s">
        <v>2950</v>
      </c>
      <c r="E152" s="8"/>
      <c r="F152" s="8"/>
      <c r="G152" s="8" t="s">
        <v>12603</v>
      </c>
      <c r="H152" s="8" t="s">
        <v>8512</v>
      </c>
      <c r="I152" s="8" t="s">
        <v>12123</v>
      </c>
      <c r="J152" s="43"/>
      <c r="K152" s="43"/>
      <c r="L152" s="43"/>
      <c r="M152" s="43"/>
      <c r="N152" s="43"/>
      <c r="O152" s="8"/>
      <c r="P152" s="8" t="s">
        <v>12619</v>
      </c>
      <c r="Q152" s="8"/>
      <c r="R152" s="8" t="s">
        <v>12620</v>
      </c>
      <c r="S152" s="1">
        <f>IF(OR('⚙️ BỘ HƠI'!$H$40=0,'⚙️ BỘ HƠI'!$H$2="",$C152="",LEFT($C152,1)="◆"),99999,IF(OR(ISNUMBER(SEARCH('⚙️ BỘ HƠI'!$H$2,$C152)),ISNUMBER(SEARCH($C152,'⚙️ BỘ HƠI'!$H$2))),ROW()-2,99999))</f>
        <v>99999</v>
      </c>
    </row>
    <row r="153" customHeight="1" spans="1:19">
      <c r="A153" s="6" t="s">
        <v>12621</v>
      </c>
      <c r="B153" s="6" t="s">
        <v>153</v>
      </c>
      <c r="C153" s="6" t="s">
        <v>12622</v>
      </c>
      <c r="D153" s="6" t="s">
        <v>2981</v>
      </c>
      <c r="E153" s="6"/>
      <c r="F153" s="6"/>
      <c r="G153" s="6" t="s">
        <v>10220</v>
      </c>
      <c r="H153" s="6" t="s">
        <v>8515</v>
      </c>
      <c r="I153" s="6" t="s">
        <v>12123</v>
      </c>
      <c r="J153" s="44"/>
      <c r="K153" s="44"/>
      <c r="L153" s="44"/>
      <c r="M153" s="44"/>
      <c r="N153" s="44"/>
      <c r="O153" s="6"/>
      <c r="P153" s="6"/>
      <c r="Q153" s="6"/>
      <c r="R153" s="6" t="s">
        <v>12623</v>
      </c>
      <c r="S153" s="1">
        <f>IF(OR('⚙️ BỘ HƠI'!$H$40=0,'⚙️ BỘ HƠI'!$H$2="",$C153="",LEFT($C153,1)="◆"),99999,IF(OR(ISNUMBER(SEARCH('⚙️ BỘ HƠI'!$H$2,$C153)),ISNUMBER(SEARCH($C153,'⚙️ BỘ HƠI'!$H$2))),ROW()-2,99999))</f>
        <v>99999</v>
      </c>
    </row>
    <row r="154" customHeight="1" spans="1:19">
      <c r="A154" s="8" t="s">
        <v>12624</v>
      </c>
      <c r="B154" s="8" t="s">
        <v>153</v>
      </c>
      <c r="C154" s="8" t="s">
        <v>12625</v>
      </c>
      <c r="D154" s="8" t="s">
        <v>2981</v>
      </c>
      <c r="E154" s="8"/>
      <c r="F154" s="8"/>
      <c r="G154" s="8" t="s">
        <v>10209</v>
      </c>
      <c r="H154" s="8" t="s">
        <v>8512</v>
      </c>
      <c r="I154" s="8" t="s">
        <v>12123</v>
      </c>
      <c r="J154" s="43"/>
      <c r="K154" s="43"/>
      <c r="L154" s="43"/>
      <c r="M154" s="43"/>
      <c r="N154" s="43"/>
      <c r="O154" s="8"/>
      <c r="P154" s="8" t="s">
        <v>12626</v>
      </c>
      <c r="Q154" s="8"/>
      <c r="R154" s="8" t="s">
        <v>12627</v>
      </c>
      <c r="S154" s="1">
        <f>IF(OR('⚙️ BỘ HƠI'!$H$40=0,'⚙️ BỘ HƠI'!$H$2="",$C154="",LEFT($C154,1)="◆"),99999,IF(OR(ISNUMBER(SEARCH('⚙️ BỘ HƠI'!$H$2,$C154)),ISNUMBER(SEARCH($C154,'⚙️ BỘ HƠI'!$H$2))),ROW()-2,99999))</f>
        <v>99999</v>
      </c>
    </row>
    <row r="155" customHeight="1" spans="1:19">
      <c r="A155" s="6" t="s">
        <v>12628</v>
      </c>
      <c r="B155" s="6" t="s">
        <v>153</v>
      </c>
      <c r="C155" s="6" t="s">
        <v>12629</v>
      </c>
      <c r="D155" s="6" t="s">
        <v>2981</v>
      </c>
      <c r="E155" s="6"/>
      <c r="F155" s="6"/>
      <c r="G155" s="6" t="s">
        <v>10220</v>
      </c>
      <c r="H155" s="6" t="s">
        <v>8512</v>
      </c>
      <c r="I155" s="6" t="s">
        <v>12123</v>
      </c>
      <c r="J155" s="44"/>
      <c r="K155" s="44"/>
      <c r="L155" s="44"/>
      <c r="M155" s="44"/>
      <c r="N155" s="44"/>
      <c r="O155" s="6"/>
      <c r="P155" s="6" t="s">
        <v>12630</v>
      </c>
      <c r="Q155" s="6"/>
      <c r="R155" s="6" t="s">
        <v>12631</v>
      </c>
      <c r="S155" s="1">
        <f>IF(OR('⚙️ BỘ HƠI'!$H$40=0,'⚙️ BỘ HƠI'!$H$2="",$C155="",LEFT($C155,1)="◆"),99999,IF(OR(ISNUMBER(SEARCH('⚙️ BỘ HƠI'!$H$2,$C155)),ISNUMBER(SEARCH($C155,'⚙️ BỘ HƠI'!$H$2))),ROW()-2,99999))</f>
        <v>99999</v>
      </c>
    </row>
    <row r="156" customHeight="1" spans="1:19">
      <c r="A156" s="8" t="s">
        <v>12632</v>
      </c>
      <c r="B156" s="8" t="s">
        <v>153</v>
      </c>
      <c r="C156" s="8" t="s">
        <v>10234</v>
      </c>
      <c r="D156" s="8" t="s">
        <v>2659</v>
      </c>
      <c r="E156" s="8"/>
      <c r="F156" s="8"/>
      <c r="G156" s="8"/>
      <c r="H156" s="8" t="s">
        <v>8512</v>
      </c>
      <c r="I156" s="8" t="s">
        <v>12123</v>
      </c>
      <c r="J156" s="43"/>
      <c r="K156" s="43"/>
      <c r="L156" s="43"/>
      <c r="M156" s="43"/>
      <c r="N156" s="43"/>
      <c r="O156" s="8"/>
      <c r="P156" s="8"/>
      <c r="Q156" s="8"/>
      <c r="R156" s="8" t="s">
        <v>12633</v>
      </c>
      <c r="S156" s="1">
        <f>IF(OR('⚙️ BỘ HƠI'!$H$40=0,'⚙️ BỘ HƠI'!$H$2="",$C156="",LEFT($C156,1)="◆"),99999,IF(OR(ISNUMBER(SEARCH('⚙️ BỘ HƠI'!$H$2,$C156)),ISNUMBER(SEARCH($C156,'⚙️ BỘ HƠI'!$H$2))),ROW()-2,99999))</f>
        <v>99999</v>
      </c>
    </row>
    <row r="157" customHeight="1" spans="1:19">
      <c r="A157" s="6" t="s">
        <v>12634</v>
      </c>
      <c r="B157" s="6" t="s">
        <v>153</v>
      </c>
      <c r="C157" s="6" t="s">
        <v>2988</v>
      </c>
      <c r="D157" s="6" t="s">
        <v>2989</v>
      </c>
      <c r="E157" s="6"/>
      <c r="F157" s="6"/>
      <c r="G157" s="6" t="s">
        <v>10212</v>
      </c>
      <c r="H157" s="6" t="s">
        <v>8515</v>
      </c>
      <c r="I157" s="6" t="s">
        <v>12123</v>
      </c>
      <c r="J157" s="44"/>
      <c r="K157" s="44"/>
      <c r="L157" s="44"/>
      <c r="M157" s="44"/>
      <c r="N157" s="44"/>
      <c r="O157" s="6"/>
      <c r="P157" s="6"/>
      <c r="Q157" s="6"/>
      <c r="R157" s="6" t="s">
        <v>12635</v>
      </c>
      <c r="S157" s="1">
        <f>IF(OR('⚙️ BỘ HƠI'!$H$40=0,'⚙️ BỘ HƠI'!$H$2="",$C157="",LEFT($C157,1)="◆"),99999,IF(OR(ISNUMBER(SEARCH('⚙️ BỘ HƠI'!$H$2,$C157)),ISNUMBER(SEARCH($C157,'⚙️ BỘ HƠI'!$H$2))),ROW()-2,99999))</f>
        <v>99999</v>
      </c>
    </row>
    <row r="158" customHeight="1" spans="1:19">
      <c r="A158" s="8" t="s">
        <v>12636</v>
      </c>
      <c r="B158" s="8" t="s">
        <v>153</v>
      </c>
      <c r="C158" s="8" t="s">
        <v>12637</v>
      </c>
      <c r="D158" s="8" t="s">
        <v>2989</v>
      </c>
      <c r="E158" s="8"/>
      <c r="F158" s="8"/>
      <c r="G158" s="8" t="s">
        <v>10212</v>
      </c>
      <c r="H158" s="8" t="s">
        <v>8512</v>
      </c>
      <c r="I158" s="8" t="s">
        <v>12123</v>
      </c>
      <c r="J158" s="43"/>
      <c r="K158" s="43"/>
      <c r="L158" s="43"/>
      <c r="M158" s="43"/>
      <c r="N158" s="43"/>
      <c r="O158" s="8"/>
      <c r="P158" s="8" t="s">
        <v>12638</v>
      </c>
      <c r="Q158" s="8"/>
      <c r="R158" s="8" t="s">
        <v>12639</v>
      </c>
      <c r="S158" s="1">
        <f>IF(OR('⚙️ BỘ HƠI'!$H$40=0,'⚙️ BỘ HƠI'!$H$2="",$C158="",LEFT($C158,1)="◆"),99999,IF(OR(ISNUMBER(SEARCH('⚙️ BỘ HƠI'!$H$2,$C158)),ISNUMBER(SEARCH($C158,'⚙️ BỘ HƠI'!$H$2))),ROW()-2,99999))</f>
        <v>99999</v>
      </c>
    </row>
    <row r="159" customHeight="1" spans="1:19">
      <c r="A159" s="6" t="s">
        <v>12640</v>
      </c>
      <c r="B159" s="6" t="s">
        <v>153</v>
      </c>
      <c r="C159" s="6" t="s">
        <v>12641</v>
      </c>
      <c r="D159" s="6" t="s">
        <v>2989</v>
      </c>
      <c r="E159" s="6"/>
      <c r="F159" s="6"/>
      <c r="G159" s="6" t="s">
        <v>10212</v>
      </c>
      <c r="H159" s="6" t="s">
        <v>8512</v>
      </c>
      <c r="I159" s="6" t="s">
        <v>12123</v>
      </c>
      <c r="J159" s="44"/>
      <c r="K159" s="44"/>
      <c r="L159" s="44"/>
      <c r="M159" s="44"/>
      <c r="N159" s="44"/>
      <c r="O159" s="6"/>
      <c r="P159" s="6" t="s">
        <v>12642</v>
      </c>
      <c r="Q159" s="6"/>
      <c r="R159" s="6" t="s">
        <v>12643</v>
      </c>
      <c r="S159" s="1">
        <f>IF(OR('⚙️ BỘ HƠI'!$H$40=0,'⚙️ BỘ HƠI'!$H$2="",$C159="",LEFT($C159,1)="◆"),99999,IF(OR(ISNUMBER(SEARCH('⚙️ BỘ HƠI'!$H$2,$C159)),ISNUMBER(SEARCH($C159,'⚙️ BỘ HƠI'!$H$2))),ROW()-2,99999))</f>
        <v>99999</v>
      </c>
    </row>
    <row r="160" customHeight="1" spans="1:19">
      <c r="A160" s="8" t="s">
        <v>12644</v>
      </c>
      <c r="B160" s="8" t="s">
        <v>153</v>
      </c>
      <c r="C160" s="8" t="s">
        <v>12645</v>
      </c>
      <c r="D160" s="8" t="s">
        <v>2989</v>
      </c>
      <c r="E160" s="8"/>
      <c r="F160" s="8"/>
      <c r="G160" s="8" t="s">
        <v>10264</v>
      </c>
      <c r="H160" s="8" t="s">
        <v>8512</v>
      </c>
      <c r="I160" s="8" t="s">
        <v>12123</v>
      </c>
      <c r="J160" s="43"/>
      <c r="K160" s="43"/>
      <c r="L160" s="43"/>
      <c r="M160" s="43"/>
      <c r="N160" s="43"/>
      <c r="O160" s="8"/>
      <c r="P160" s="8" t="s">
        <v>12646</v>
      </c>
      <c r="Q160" s="8"/>
      <c r="R160" s="8" t="s">
        <v>12647</v>
      </c>
      <c r="S160" s="1">
        <f>IF(OR('⚙️ BỘ HƠI'!$H$40=0,'⚙️ BỘ HƠI'!$H$2="",$C160="",LEFT($C160,1)="◆"),99999,IF(OR(ISNUMBER(SEARCH('⚙️ BỘ HƠI'!$H$2,$C160)),ISNUMBER(SEARCH($C160,'⚙️ BỘ HƠI'!$H$2))),ROW()-2,99999))</f>
        <v>99999</v>
      </c>
    </row>
    <row r="161" customHeight="1" spans="1:19">
      <c r="A161" s="6" t="s">
        <v>12648</v>
      </c>
      <c r="B161" s="6" t="s">
        <v>153</v>
      </c>
      <c r="C161" s="6" t="s">
        <v>12649</v>
      </c>
      <c r="D161" s="6" t="s">
        <v>2989</v>
      </c>
      <c r="E161" s="6"/>
      <c r="F161" s="6"/>
      <c r="G161" s="6" t="s">
        <v>10256</v>
      </c>
      <c r="H161" s="6" t="s">
        <v>8512</v>
      </c>
      <c r="I161" s="6" t="s">
        <v>12123</v>
      </c>
      <c r="J161" s="44"/>
      <c r="K161" s="44"/>
      <c r="L161" s="44"/>
      <c r="M161" s="44"/>
      <c r="N161" s="44"/>
      <c r="O161" s="6"/>
      <c r="P161" s="6" t="s">
        <v>12650</v>
      </c>
      <c r="Q161" s="6"/>
      <c r="R161" s="6" t="s">
        <v>12651</v>
      </c>
      <c r="S161" s="1">
        <f>IF(OR('⚙️ BỘ HƠI'!$H$40=0,'⚙️ BỘ HƠI'!$H$2="",$C161="",LEFT($C161,1)="◆"),99999,IF(OR(ISNUMBER(SEARCH('⚙️ BỘ HƠI'!$H$2,$C161)),ISNUMBER(SEARCH($C161,'⚙️ BỘ HƠI'!$H$2))),ROW()-2,99999))</f>
        <v>99999</v>
      </c>
    </row>
    <row r="162" customHeight="1" spans="1:19">
      <c r="A162" s="8" t="s">
        <v>12652</v>
      </c>
      <c r="B162" s="8" t="s">
        <v>153</v>
      </c>
      <c r="C162" s="8" t="s">
        <v>12653</v>
      </c>
      <c r="D162" s="8" t="s">
        <v>3001</v>
      </c>
      <c r="E162" s="8"/>
      <c r="F162" s="8"/>
      <c r="G162" s="8" t="s">
        <v>10277</v>
      </c>
      <c r="H162" s="8" t="s">
        <v>8512</v>
      </c>
      <c r="I162" s="8" t="s">
        <v>12133</v>
      </c>
      <c r="J162" s="43"/>
      <c r="K162" s="43"/>
      <c r="L162" s="43"/>
      <c r="M162" s="43"/>
      <c r="N162" s="43"/>
      <c r="O162" s="8"/>
      <c r="P162" s="8" t="s">
        <v>12654</v>
      </c>
      <c r="Q162" s="8"/>
      <c r="R162" s="8" t="s">
        <v>12655</v>
      </c>
      <c r="S162" s="1">
        <f>IF(OR('⚙️ BỘ HƠI'!$H$40=0,'⚙️ BỘ HƠI'!$H$2="",$C162="",LEFT($C162,1)="◆"),99999,IF(OR(ISNUMBER(SEARCH('⚙️ BỘ HƠI'!$H$2,$C162)),ISNUMBER(SEARCH($C162,'⚙️ BỘ HƠI'!$H$2))),ROW()-2,99999))</f>
        <v>99999</v>
      </c>
    </row>
    <row r="163" customHeight="1" spans="1:19">
      <c r="A163" s="6" t="s">
        <v>12656</v>
      </c>
      <c r="B163" s="6" t="s">
        <v>153</v>
      </c>
      <c r="C163" s="6" t="s">
        <v>12657</v>
      </c>
      <c r="D163" s="6" t="s">
        <v>3001</v>
      </c>
      <c r="E163" s="6"/>
      <c r="F163" s="6"/>
      <c r="G163" s="6" t="s">
        <v>10247</v>
      </c>
      <c r="H163" s="6" t="s">
        <v>8512</v>
      </c>
      <c r="I163" s="6" t="s">
        <v>12123</v>
      </c>
      <c r="J163" s="44"/>
      <c r="K163" s="44"/>
      <c r="L163" s="44"/>
      <c r="M163" s="44"/>
      <c r="N163" s="44"/>
      <c r="O163" s="6"/>
      <c r="P163" s="6" t="s">
        <v>12658</v>
      </c>
      <c r="Q163" s="6"/>
      <c r="R163" s="6" t="s">
        <v>12659</v>
      </c>
      <c r="S163" s="1">
        <f>IF(OR('⚙️ BỘ HƠI'!$H$40=0,'⚙️ BỘ HƠI'!$H$2="",$C163="",LEFT($C163,1)="◆"),99999,IF(OR(ISNUMBER(SEARCH('⚙️ BỘ HƠI'!$H$2,$C163)),ISNUMBER(SEARCH($C163,'⚙️ BỘ HƠI'!$H$2))),ROW()-2,99999))</f>
        <v>99999</v>
      </c>
    </row>
    <row r="164" customHeight="1" spans="1:19">
      <c r="A164" s="8" t="s">
        <v>12660</v>
      </c>
      <c r="B164" s="8" t="s">
        <v>153</v>
      </c>
      <c r="C164" s="8" t="s">
        <v>5918</v>
      </c>
      <c r="D164" s="8"/>
      <c r="E164" s="8" t="s">
        <v>9788</v>
      </c>
      <c r="F164" s="8" t="s">
        <v>12317</v>
      </c>
      <c r="G164" s="8" t="s">
        <v>10026</v>
      </c>
      <c r="H164" s="8" t="s">
        <v>8515</v>
      </c>
      <c r="I164" s="8" t="s">
        <v>12123</v>
      </c>
      <c r="J164" s="43"/>
      <c r="K164" s="43"/>
      <c r="L164" s="43"/>
      <c r="M164" s="43"/>
      <c r="N164" s="43"/>
      <c r="O164" s="8"/>
      <c r="P164" s="8"/>
      <c r="Q164" s="8"/>
      <c r="R164" s="8" t="s">
        <v>12661</v>
      </c>
      <c r="S164" s="1">
        <f>IF(OR('⚙️ BỘ HƠI'!$H$40=0,'⚙️ BỘ HƠI'!$H$2="",$C164="",LEFT($C164,1)="◆"),99999,IF(OR(ISNUMBER(SEARCH('⚙️ BỘ HƠI'!$H$2,$C164)),ISNUMBER(SEARCH($C164,'⚙️ BỘ HƠI'!$H$2))),ROW()-2,99999))</f>
        <v>99999</v>
      </c>
    </row>
    <row r="165" customHeight="1" spans="1:19">
      <c r="A165" s="41"/>
      <c r="B165" s="41"/>
      <c r="C165" s="42" t="s">
        <v>3007</v>
      </c>
      <c r="D165" s="41"/>
      <c r="E165" s="41"/>
      <c r="F165" s="41"/>
      <c r="G165" s="41"/>
      <c r="H165" s="41"/>
      <c r="I165" s="41"/>
      <c r="J165" s="45"/>
      <c r="K165" s="45"/>
      <c r="L165" s="45"/>
      <c r="M165" s="45"/>
      <c r="N165" s="45"/>
      <c r="O165" s="41"/>
      <c r="P165" s="41"/>
      <c r="Q165" s="41"/>
      <c r="R165" s="41"/>
    </row>
    <row r="166" customHeight="1" spans="1:19">
      <c r="A166" s="8" t="s">
        <v>12662</v>
      </c>
      <c r="B166" s="8" t="s">
        <v>251</v>
      </c>
      <c r="C166" s="8" t="s">
        <v>12663</v>
      </c>
      <c r="D166" s="8" t="s">
        <v>3010</v>
      </c>
      <c r="E166" s="8"/>
      <c r="F166" s="8"/>
      <c r="G166" s="8" t="s">
        <v>10308</v>
      </c>
      <c r="H166" s="8" t="s">
        <v>12664</v>
      </c>
      <c r="I166" s="8" t="s">
        <v>12123</v>
      </c>
      <c r="J166" s="43"/>
      <c r="K166" s="43"/>
      <c r="L166" s="43"/>
      <c r="M166" s="43"/>
      <c r="N166" s="43"/>
      <c r="O166" s="8"/>
      <c r="P166" s="8"/>
      <c r="Q166" s="8"/>
      <c r="R166" s="8" t="s">
        <v>12665</v>
      </c>
      <c r="S166" s="1">
        <f>IF(OR('⚙️ BỘ HƠI'!$H$40=0,'⚙️ BỘ HƠI'!$H$2="",$C166="",LEFT($C166,1)="◆"),99999,IF(OR(ISNUMBER(SEARCH('⚙️ BỘ HƠI'!$H$2,$C166)),ISNUMBER(SEARCH($C166,'⚙️ BỘ HƠI'!$H$2))),ROW()-2,99999))</f>
        <v>99999</v>
      </c>
    </row>
    <row r="167" customHeight="1" spans="1:19">
      <c r="A167" s="6" t="s">
        <v>12666</v>
      </c>
      <c r="B167" s="6" t="s">
        <v>251</v>
      </c>
      <c r="C167" s="6" t="s">
        <v>12667</v>
      </c>
      <c r="D167" s="6" t="s">
        <v>3010</v>
      </c>
      <c r="E167" s="6"/>
      <c r="F167" s="6"/>
      <c r="G167" s="6" t="s">
        <v>10308</v>
      </c>
      <c r="H167" s="6" t="s">
        <v>8518</v>
      </c>
      <c r="I167" s="6" t="s">
        <v>12133</v>
      </c>
      <c r="J167" s="44"/>
      <c r="K167" s="44"/>
      <c r="L167" s="44"/>
      <c r="M167" s="44"/>
      <c r="N167" s="44"/>
      <c r="O167" s="6"/>
      <c r="P167" s="6"/>
      <c r="Q167" s="6"/>
      <c r="R167" s="6" t="s">
        <v>12668</v>
      </c>
      <c r="S167" s="1">
        <f>IF(OR('⚙️ BỘ HƠI'!$H$40=0,'⚙️ BỘ HƠI'!$H$2="",$C167="",LEFT($C167,1)="◆"),99999,IF(OR(ISNUMBER(SEARCH('⚙️ BỘ HƠI'!$H$2,$C167)),ISNUMBER(SEARCH($C167,'⚙️ BỘ HƠI'!$H$2))),ROW()-2,99999))</f>
        <v>99999</v>
      </c>
    </row>
    <row r="168" customHeight="1" spans="1:19">
      <c r="A168" s="8" t="s">
        <v>12669</v>
      </c>
      <c r="B168" s="8" t="s">
        <v>251</v>
      </c>
      <c r="C168" s="8" t="s">
        <v>12670</v>
      </c>
      <c r="D168" s="8" t="s">
        <v>3010</v>
      </c>
      <c r="E168" s="8"/>
      <c r="F168" s="8"/>
      <c r="G168" s="8" t="s">
        <v>10308</v>
      </c>
      <c r="H168" s="8" t="s">
        <v>8512</v>
      </c>
      <c r="I168" s="8" t="s">
        <v>12133</v>
      </c>
      <c r="J168" s="43"/>
      <c r="K168" s="43"/>
      <c r="L168" s="43"/>
      <c r="M168" s="43"/>
      <c r="N168" s="43"/>
      <c r="O168" s="8"/>
      <c r="P168" s="8" t="s">
        <v>12671</v>
      </c>
      <c r="Q168" s="8"/>
      <c r="R168" s="8" t="s">
        <v>12672</v>
      </c>
      <c r="S168" s="1">
        <f>IF(OR('⚙️ BỘ HƠI'!$H$40=0,'⚙️ BỘ HƠI'!$H$2="",$C168="",LEFT($C168,1)="◆"),99999,IF(OR(ISNUMBER(SEARCH('⚙️ BỘ HƠI'!$H$2,$C168)),ISNUMBER(SEARCH($C168,'⚙️ BỘ HƠI'!$H$2))),ROW()-2,99999))</f>
        <v>99999</v>
      </c>
    </row>
    <row r="169" customHeight="1" spans="1:19">
      <c r="A169" s="6" t="s">
        <v>12673</v>
      </c>
      <c r="B169" s="6" t="s">
        <v>251</v>
      </c>
      <c r="C169" s="6" t="s">
        <v>12674</v>
      </c>
      <c r="D169" s="6" t="s">
        <v>3010</v>
      </c>
      <c r="E169" s="6"/>
      <c r="F169" s="6"/>
      <c r="G169" s="6" t="s">
        <v>10300</v>
      </c>
      <c r="H169" s="6" t="s">
        <v>8515</v>
      </c>
      <c r="I169" s="6" t="s">
        <v>12133</v>
      </c>
      <c r="J169" s="44"/>
      <c r="K169" s="44"/>
      <c r="L169" s="44"/>
      <c r="M169" s="44"/>
      <c r="N169" s="44"/>
      <c r="O169" s="6"/>
      <c r="P169" s="6"/>
      <c r="Q169" s="6"/>
      <c r="R169" s="6" t="s">
        <v>12675</v>
      </c>
      <c r="S169" s="1">
        <f>IF(OR('⚙️ BỘ HƠI'!$H$40=0,'⚙️ BỘ HƠI'!$H$2="",$C169="",LEFT($C169,1)="◆"),99999,IF(OR(ISNUMBER(SEARCH('⚙️ BỘ HƠI'!$H$2,$C169)),ISNUMBER(SEARCH($C169,'⚙️ BỘ HƠI'!$H$2))),ROW()-2,99999))</f>
        <v>99999</v>
      </c>
    </row>
    <row r="170" customHeight="1" spans="1:19">
      <c r="A170" s="8" t="s">
        <v>12676</v>
      </c>
      <c r="B170" s="8" t="s">
        <v>251</v>
      </c>
      <c r="C170" s="8" t="s">
        <v>12677</v>
      </c>
      <c r="D170" s="8" t="s">
        <v>3010</v>
      </c>
      <c r="E170" s="8"/>
      <c r="F170" s="8"/>
      <c r="G170" s="8" t="s">
        <v>10302</v>
      </c>
      <c r="H170" s="8" t="s">
        <v>8512</v>
      </c>
      <c r="I170" s="8" t="s">
        <v>12133</v>
      </c>
      <c r="J170" s="43"/>
      <c r="K170" s="43"/>
      <c r="L170" s="43"/>
      <c r="M170" s="43"/>
      <c r="N170" s="43"/>
      <c r="O170" s="8"/>
      <c r="P170" s="8" t="s">
        <v>12678</v>
      </c>
      <c r="Q170" s="8"/>
      <c r="R170" s="8" t="s">
        <v>12679</v>
      </c>
      <c r="S170" s="1">
        <f>IF(OR('⚙️ BỘ HƠI'!$H$40=0,'⚙️ BỘ HƠI'!$H$2="",$C170="",LEFT($C170,1)="◆"),99999,IF(OR(ISNUMBER(SEARCH('⚙️ BỘ HƠI'!$H$2,$C170)),ISNUMBER(SEARCH($C170,'⚙️ BỘ HƠI'!$H$2))),ROW()-2,99999))</f>
        <v>99999</v>
      </c>
    </row>
    <row r="171" customHeight="1" spans="1:19">
      <c r="A171" s="6" t="s">
        <v>12680</v>
      </c>
      <c r="B171" s="6" t="s">
        <v>251</v>
      </c>
      <c r="C171" s="6" t="s">
        <v>12681</v>
      </c>
      <c r="D171" s="6" t="s">
        <v>3010</v>
      </c>
      <c r="E171" s="6"/>
      <c r="F171" s="6"/>
      <c r="G171" s="6"/>
      <c r="H171" s="6" t="s">
        <v>8515</v>
      </c>
      <c r="I171" s="6" t="s">
        <v>12123</v>
      </c>
      <c r="J171" s="44"/>
      <c r="K171" s="44"/>
      <c r="L171" s="44"/>
      <c r="M171" s="44"/>
      <c r="N171" s="44"/>
      <c r="O171" s="6"/>
      <c r="P171" s="6"/>
      <c r="Q171" s="6"/>
      <c r="R171" s="6" t="s">
        <v>12682</v>
      </c>
      <c r="S171" s="1">
        <f>IF(OR('⚙️ BỘ HƠI'!$H$40=0,'⚙️ BỘ HƠI'!$H$2="",$C171="",LEFT($C171,1)="◆"),99999,IF(OR(ISNUMBER(SEARCH('⚙️ BỘ HƠI'!$H$2,$C171)),ISNUMBER(SEARCH($C171,'⚙️ BỘ HƠI'!$H$2))),ROW()-2,99999))</f>
        <v>99999</v>
      </c>
    </row>
    <row r="172" customHeight="1" spans="1:19">
      <c r="A172" s="8" t="s">
        <v>12683</v>
      </c>
      <c r="B172" s="8" t="s">
        <v>251</v>
      </c>
      <c r="C172" s="8" t="s">
        <v>12684</v>
      </c>
      <c r="D172" s="8" t="s">
        <v>3010</v>
      </c>
      <c r="E172" s="8"/>
      <c r="F172" s="8"/>
      <c r="G172" s="8"/>
      <c r="H172" s="8" t="s">
        <v>8515</v>
      </c>
      <c r="I172" s="8" t="s">
        <v>12123</v>
      </c>
      <c r="J172" s="43"/>
      <c r="K172" s="43"/>
      <c r="L172" s="43"/>
      <c r="M172" s="43"/>
      <c r="N172" s="43"/>
      <c r="O172" s="8"/>
      <c r="P172" s="8"/>
      <c r="Q172" s="8"/>
      <c r="R172" s="8" t="s">
        <v>12685</v>
      </c>
      <c r="S172" s="1">
        <f>IF(OR('⚙️ BỘ HƠI'!$H$40=0,'⚙️ BỘ HƠI'!$H$2="",$C172="",LEFT($C172,1)="◆"),99999,IF(OR(ISNUMBER(SEARCH('⚙️ BỘ HƠI'!$H$2,$C172)),ISNUMBER(SEARCH($C172,'⚙️ BỘ HƠI'!$H$2))),ROW()-2,99999))</f>
        <v>99999</v>
      </c>
    </row>
    <row r="173" customHeight="1" spans="1:19">
      <c r="A173" s="6" t="s">
        <v>12686</v>
      </c>
      <c r="B173" s="6" t="s">
        <v>251</v>
      </c>
      <c r="C173" s="6" t="s">
        <v>12687</v>
      </c>
      <c r="D173" s="6" t="s">
        <v>7798</v>
      </c>
      <c r="E173" s="6"/>
      <c r="F173" s="6"/>
      <c r="G173" s="6" t="s">
        <v>9901</v>
      </c>
      <c r="H173" s="6" t="s">
        <v>8515</v>
      </c>
      <c r="I173" s="6" t="s">
        <v>12133</v>
      </c>
      <c r="J173" s="44"/>
      <c r="K173" s="44"/>
      <c r="L173" s="44"/>
      <c r="M173" s="44"/>
      <c r="N173" s="44"/>
      <c r="O173" s="6"/>
      <c r="P173" s="6"/>
      <c r="Q173" s="6"/>
      <c r="R173" s="6" t="s">
        <v>12688</v>
      </c>
      <c r="S173" s="1">
        <f>IF(OR('⚙️ BỘ HƠI'!$H$40=0,'⚙️ BỘ HƠI'!$H$2="",$C173="",LEFT($C173,1)="◆"),99999,IF(OR(ISNUMBER(SEARCH('⚙️ BỘ HƠI'!$H$2,$C173)),ISNUMBER(SEARCH($C173,'⚙️ BỘ HƠI'!$H$2))),ROW()-2,99999))</f>
        <v>99999</v>
      </c>
    </row>
    <row r="174" customHeight="1" spans="1:19">
      <c r="A174" s="8" t="s">
        <v>12689</v>
      </c>
      <c r="B174" s="8" t="s">
        <v>251</v>
      </c>
      <c r="C174" s="8" t="s">
        <v>12690</v>
      </c>
      <c r="D174" s="8" t="s">
        <v>7798</v>
      </c>
      <c r="E174" s="8"/>
      <c r="F174" s="8"/>
      <c r="G174" s="8"/>
      <c r="H174" s="8" t="s">
        <v>8515</v>
      </c>
      <c r="I174" s="8" t="s">
        <v>12133</v>
      </c>
      <c r="J174" s="43"/>
      <c r="K174" s="43"/>
      <c r="L174" s="43"/>
      <c r="M174" s="43"/>
      <c r="N174" s="43"/>
      <c r="O174" s="8"/>
      <c r="P174" s="8"/>
      <c r="Q174" s="8"/>
      <c r="R174" s="8" t="s">
        <v>12691</v>
      </c>
      <c r="S174" s="1">
        <f>IF(OR('⚙️ BỘ HƠI'!$H$40=0,'⚙️ BỘ HƠI'!$H$2="",$C174="",LEFT($C174,1)="◆"),99999,IF(OR(ISNUMBER(SEARCH('⚙️ BỘ HƠI'!$H$2,$C174)),ISNUMBER(SEARCH($C174,'⚙️ BỘ HƠI'!$H$2))),ROW()-2,99999))</f>
        <v>99999</v>
      </c>
    </row>
    <row r="175" customHeight="1" spans="1:19">
      <c r="A175" s="6" t="s">
        <v>12692</v>
      </c>
      <c r="B175" s="6" t="s">
        <v>251</v>
      </c>
      <c r="C175" s="6" t="s">
        <v>12693</v>
      </c>
      <c r="D175" s="6" t="s">
        <v>2828</v>
      </c>
      <c r="E175" s="6"/>
      <c r="F175" s="6"/>
      <c r="G175" s="6" t="s">
        <v>10324</v>
      </c>
      <c r="H175" s="6" t="s">
        <v>8512</v>
      </c>
      <c r="I175" s="6" t="s">
        <v>12123</v>
      </c>
      <c r="J175" s="44"/>
      <c r="K175" s="44"/>
      <c r="L175" s="44"/>
      <c r="M175" s="44"/>
      <c r="N175" s="44"/>
      <c r="O175" s="6"/>
      <c r="P175" s="6" t="s">
        <v>12694</v>
      </c>
      <c r="Q175" s="6"/>
      <c r="R175" s="6" t="s">
        <v>12695</v>
      </c>
      <c r="S175" s="1">
        <f>IF(OR('⚙️ BỘ HƠI'!$H$40=0,'⚙️ BỘ HƠI'!$H$2="",$C175="",LEFT($C175,1)="◆"),99999,IF(OR(ISNUMBER(SEARCH('⚙️ BỘ HƠI'!$H$2,$C175)),ISNUMBER(SEARCH($C175,'⚙️ BỘ HƠI'!$H$2))),ROW()-2,99999))</f>
        <v>99999</v>
      </c>
    </row>
    <row r="176" customHeight="1" spans="1:19">
      <c r="A176" s="8" t="s">
        <v>12696</v>
      </c>
      <c r="B176" s="8" t="s">
        <v>251</v>
      </c>
      <c r="C176" s="8" t="s">
        <v>12697</v>
      </c>
      <c r="D176" s="8" t="s">
        <v>2828</v>
      </c>
      <c r="E176" s="8"/>
      <c r="F176" s="8"/>
      <c r="G176" s="8" t="s">
        <v>10308</v>
      </c>
      <c r="H176" s="8" t="s">
        <v>8512</v>
      </c>
      <c r="I176" s="8" t="s">
        <v>12133</v>
      </c>
      <c r="J176" s="43"/>
      <c r="K176" s="43"/>
      <c r="L176" s="43"/>
      <c r="M176" s="43"/>
      <c r="N176" s="43"/>
      <c r="O176" s="8"/>
      <c r="P176" s="8" t="s">
        <v>12698</v>
      </c>
      <c r="Q176" s="8"/>
      <c r="R176" s="8" t="s">
        <v>12699</v>
      </c>
      <c r="S176" s="1">
        <f>IF(OR('⚙️ BỘ HƠI'!$H$40=0,'⚙️ BỘ HƠI'!$H$2="",$C176="",LEFT($C176,1)="◆"),99999,IF(OR(ISNUMBER(SEARCH('⚙️ BỘ HƠI'!$H$2,$C176)),ISNUMBER(SEARCH($C176,'⚙️ BỘ HƠI'!$H$2))),ROW()-2,99999))</f>
        <v>99999</v>
      </c>
    </row>
    <row r="177" customHeight="1" spans="1:19">
      <c r="A177" s="6" t="s">
        <v>12700</v>
      </c>
      <c r="B177" s="6" t="s">
        <v>251</v>
      </c>
      <c r="C177" s="6" t="s">
        <v>10319</v>
      </c>
      <c r="D177" s="6"/>
      <c r="E177" s="6"/>
      <c r="F177" s="6"/>
      <c r="G177" s="6" t="s">
        <v>10308</v>
      </c>
      <c r="H177" s="6" t="s">
        <v>12701</v>
      </c>
      <c r="I177" s="6" t="s">
        <v>12123</v>
      </c>
      <c r="J177" s="44"/>
      <c r="K177" s="44"/>
      <c r="L177" s="44"/>
      <c r="M177" s="44"/>
      <c r="N177" s="44"/>
      <c r="O177" s="6"/>
      <c r="P177" s="6"/>
      <c r="Q177" s="6"/>
      <c r="R177" s="6" t="s">
        <v>12702</v>
      </c>
      <c r="S177" s="1">
        <f>IF(OR('⚙️ BỘ HƠI'!$H$40=0,'⚙️ BỘ HƠI'!$H$2="",$C177="",LEFT($C177,1)="◆"),99999,IF(OR(ISNUMBER(SEARCH('⚙️ BỘ HƠI'!$H$2,$C177)),ISNUMBER(SEARCH($C177,'⚙️ BỘ HƠI'!$H$2))),ROW()-2,99999))</f>
        <v>99999</v>
      </c>
    </row>
    <row r="178" customHeight="1" spans="1:19">
      <c r="A178" s="8" t="s">
        <v>12703</v>
      </c>
      <c r="B178" s="8" t="s">
        <v>251</v>
      </c>
      <c r="C178" s="8" t="s">
        <v>12704</v>
      </c>
      <c r="D178" s="8"/>
      <c r="E178" s="8"/>
      <c r="F178" s="8"/>
      <c r="G178" s="8" t="s">
        <v>10308</v>
      </c>
      <c r="H178" s="8" t="s">
        <v>8512</v>
      </c>
      <c r="I178" s="8" t="s">
        <v>12123</v>
      </c>
      <c r="J178" s="43"/>
      <c r="K178" s="43"/>
      <c r="L178" s="43"/>
      <c r="M178" s="43"/>
      <c r="N178" s="43"/>
      <c r="O178" s="8"/>
      <c r="P178" s="8" t="s">
        <v>12705</v>
      </c>
      <c r="Q178" s="8"/>
      <c r="R178" s="8" t="s">
        <v>12706</v>
      </c>
      <c r="S178" s="1">
        <f>IF(OR('⚙️ BỘ HƠI'!$H$40=0,'⚙️ BỘ HƠI'!$H$2="",$C178="",LEFT($C178,1)="◆"),99999,IF(OR(ISNUMBER(SEARCH('⚙️ BỘ HƠI'!$H$2,$C178)),ISNUMBER(SEARCH($C178,'⚙️ BỘ HƠI'!$H$2))),ROW()-2,99999))</f>
        <v>99999</v>
      </c>
    </row>
    <row r="179" customHeight="1" spans="1:19">
      <c r="A179" s="41"/>
      <c r="B179" s="41"/>
      <c r="C179" s="42" t="s">
        <v>3030</v>
      </c>
      <c r="D179" s="41"/>
      <c r="E179" s="41"/>
      <c r="F179" s="41"/>
      <c r="G179" s="41"/>
      <c r="H179" s="41"/>
      <c r="I179" s="41"/>
      <c r="J179" s="45"/>
      <c r="K179" s="45"/>
      <c r="L179" s="45"/>
      <c r="M179" s="45"/>
      <c r="N179" s="45"/>
      <c r="O179" s="41"/>
      <c r="P179" s="41"/>
      <c r="Q179" s="41"/>
      <c r="R179" s="41"/>
    </row>
    <row r="180" customHeight="1" spans="1:19">
      <c r="A180" s="8" t="s">
        <v>12707</v>
      </c>
      <c r="B180" s="8" t="s">
        <v>277</v>
      </c>
      <c r="C180" s="8" t="s">
        <v>10337</v>
      </c>
      <c r="D180" s="8" t="s">
        <v>3010</v>
      </c>
      <c r="E180" s="8"/>
      <c r="F180" s="8"/>
      <c r="G180" s="8" t="s">
        <v>10340</v>
      </c>
      <c r="H180" s="8" t="s">
        <v>12132</v>
      </c>
      <c r="I180" s="8" t="s">
        <v>12133</v>
      </c>
      <c r="J180" s="43"/>
      <c r="K180" s="43"/>
      <c r="L180" s="43"/>
      <c r="M180" s="43"/>
      <c r="N180" s="43"/>
      <c r="O180" s="8"/>
      <c r="P180" s="8"/>
      <c r="Q180" s="8"/>
      <c r="R180" s="8" t="s">
        <v>12708</v>
      </c>
      <c r="S180" s="1">
        <f>IF(OR('⚙️ BỘ HƠI'!$H$40=0,'⚙️ BỘ HƠI'!$H$2="",$C180="",LEFT($C180,1)="◆"),99999,IF(OR(ISNUMBER(SEARCH('⚙️ BỘ HƠI'!$H$2,$C180)),ISNUMBER(SEARCH($C180,'⚙️ BỘ HƠI'!$H$2))),ROW()-2,99999))</f>
        <v>99999</v>
      </c>
    </row>
    <row r="181" customHeight="1" spans="1:19">
      <c r="A181" s="6" t="s">
        <v>12709</v>
      </c>
      <c r="B181" s="6" t="s">
        <v>277</v>
      </c>
      <c r="C181" s="6" t="s">
        <v>12710</v>
      </c>
      <c r="D181" s="6" t="s">
        <v>3010</v>
      </c>
      <c r="E181" s="6"/>
      <c r="F181" s="6"/>
      <c r="G181" s="6" t="s">
        <v>10340</v>
      </c>
      <c r="H181" s="6" t="s">
        <v>12258</v>
      </c>
      <c r="I181" s="6" t="s">
        <v>12133</v>
      </c>
      <c r="J181" s="44"/>
      <c r="K181" s="44"/>
      <c r="L181" s="44"/>
      <c r="M181" s="44"/>
      <c r="N181" s="44"/>
      <c r="O181" s="6"/>
      <c r="P181" s="6"/>
      <c r="Q181" s="6"/>
      <c r="R181" s="6" t="s">
        <v>12711</v>
      </c>
      <c r="S181" s="1">
        <f>IF(OR('⚙️ BỘ HƠI'!$H$40=0,'⚙️ BỘ HƠI'!$H$2="",$C181="",LEFT($C181,1)="◆"),99999,IF(OR(ISNUMBER(SEARCH('⚙️ BỘ HƠI'!$H$2,$C181)),ISNUMBER(SEARCH($C181,'⚙️ BỘ HƠI'!$H$2))),ROW()-2,99999))</f>
        <v>99999</v>
      </c>
    </row>
    <row r="182" customHeight="1" spans="1:19">
      <c r="A182" s="8" t="s">
        <v>12712</v>
      </c>
      <c r="B182" s="8" t="s">
        <v>277</v>
      </c>
      <c r="C182" s="8" t="s">
        <v>12713</v>
      </c>
      <c r="D182" s="8" t="s">
        <v>3010</v>
      </c>
      <c r="E182" s="8"/>
      <c r="F182" s="8"/>
      <c r="G182" s="8" t="s">
        <v>10340</v>
      </c>
      <c r="H182" s="8" t="s">
        <v>8512</v>
      </c>
      <c r="I182" s="8" t="s">
        <v>12133</v>
      </c>
      <c r="J182" s="43"/>
      <c r="K182" s="43"/>
      <c r="L182" s="43"/>
      <c r="M182" s="43"/>
      <c r="N182" s="43"/>
      <c r="O182" s="8"/>
      <c r="P182" s="8" t="s">
        <v>12714</v>
      </c>
      <c r="Q182" s="8"/>
      <c r="R182" s="8" t="s">
        <v>12715</v>
      </c>
      <c r="S182" s="1">
        <f>IF(OR('⚙️ BỘ HƠI'!$H$40=0,'⚙️ BỘ HƠI'!$H$2="",$C182="",LEFT($C182,1)="◆"),99999,IF(OR(ISNUMBER(SEARCH('⚙️ BỘ HƠI'!$H$2,$C182)),ISNUMBER(SEARCH($C182,'⚙️ BỘ HƠI'!$H$2))),ROW()-2,99999))</f>
        <v>99999</v>
      </c>
    </row>
    <row r="183" customHeight="1" spans="1:19">
      <c r="A183" s="6" t="s">
        <v>12716</v>
      </c>
      <c r="B183" s="6" t="s">
        <v>277</v>
      </c>
      <c r="C183" s="6" t="s">
        <v>12717</v>
      </c>
      <c r="D183" s="6" t="s">
        <v>3033</v>
      </c>
      <c r="E183" s="6"/>
      <c r="F183" s="6"/>
      <c r="G183" s="6" t="s">
        <v>10351</v>
      </c>
      <c r="H183" s="6"/>
      <c r="I183" s="6" t="s">
        <v>12123</v>
      </c>
      <c r="J183" s="44"/>
      <c r="K183" s="44"/>
      <c r="L183" s="44"/>
      <c r="M183" s="44"/>
      <c r="N183" s="44"/>
      <c r="O183" s="6"/>
      <c r="P183" s="6" t="s">
        <v>12718</v>
      </c>
      <c r="Q183" s="6"/>
      <c r="R183" s="6" t="s">
        <v>12719</v>
      </c>
      <c r="S183" s="1">
        <f>IF(OR('⚙️ BỘ HƠI'!$H$40=0,'⚙️ BỘ HƠI'!$H$2="",$C183="",LEFT($C183,1)="◆"),99999,IF(OR(ISNUMBER(SEARCH('⚙️ BỘ HƠI'!$H$2,$C183)),ISNUMBER(SEARCH($C183,'⚙️ BỘ HƠI'!$H$2))),ROW()-2,99999))</f>
        <v>99999</v>
      </c>
    </row>
    <row r="184" customHeight="1" spans="1:19">
      <c r="A184" s="8" t="s">
        <v>12720</v>
      </c>
      <c r="B184" s="8" t="s">
        <v>277</v>
      </c>
      <c r="C184" s="8" t="s">
        <v>12721</v>
      </c>
      <c r="D184" s="8" t="s">
        <v>3033</v>
      </c>
      <c r="E184" s="8"/>
      <c r="F184" s="8"/>
      <c r="G184" s="8" t="s">
        <v>9857</v>
      </c>
      <c r="H184" s="8" t="s">
        <v>12279</v>
      </c>
      <c r="I184" s="8" t="s">
        <v>12123</v>
      </c>
      <c r="J184" s="43"/>
      <c r="K184" s="43"/>
      <c r="L184" s="43"/>
      <c r="M184" s="43"/>
      <c r="N184" s="43"/>
      <c r="O184" s="8"/>
      <c r="P184" s="8" t="s">
        <v>12722</v>
      </c>
      <c r="Q184" s="8"/>
      <c r="R184" s="8" t="s">
        <v>12723</v>
      </c>
      <c r="S184" s="1">
        <f>IF(OR('⚙️ BỘ HƠI'!$H$40=0,'⚙️ BỘ HƠI'!$H$2="",$C184="",LEFT($C184,1)="◆"),99999,IF(OR(ISNUMBER(SEARCH('⚙️ BỘ HƠI'!$H$2,$C184)),ISNUMBER(SEARCH($C184,'⚙️ BỘ HƠI'!$H$2))),ROW()-2,99999))</f>
        <v>99999</v>
      </c>
    </row>
    <row r="185" customHeight="1" spans="1:19">
      <c r="A185" s="6" t="s">
        <v>12724</v>
      </c>
      <c r="B185" s="6" t="s">
        <v>277</v>
      </c>
      <c r="C185" s="6" t="s">
        <v>3032</v>
      </c>
      <c r="D185" s="6" t="s">
        <v>3033</v>
      </c>
      <c r="E185" s="6"/>
      <c r="F185" s="6"/>
      <c r="G185" s="6" t="s">
        <v>10367</v>
      </c>
      <c r="H185" s="6" t="s">
        <v>12725</v>
      </c>
      <c r="I185" s="6" t="s">
        <v>12123</v>
      </c>
      <c r="J185" s="44"/>
      <c r="K185" s="44"/>
      <c r="L185" s="44"/>
      <c r="M185" s="44"/>
      <c r="N185" s="44"/>
      <c r="O185" s="6"/>
      <c r="P185" s="6"/>
      <c r="Q185" s="6"/>
      <c r="R185" s="6" t="s">
        <v>12726</v>
      </c>
      <c r="S185" s="1">
        <f>IF(OR('⚙️ BỘ HƠI'!$H$40=0,'⚙️ BỘ HƠI'!$H$2="",$C185="",LEFT($C185,1)="◆"),99999,IF(OR(ISNUMBER(SEARCH('⚙️ BỘ HƠI'!$H$2,$C185)),ISNUMBER(SEARCH($C185,'⚙️ BỘ HƠI'!$H$2))),ROW()-2,99999))</f>
        <v>99999</v>
      </c>
    </row>
    <row r="186" customHeight="1" spans="1:19">
      <c r="A186" s="8" t="s">
        <v>12727</v>
      </c>
      <c r="B186" s="8" t="s">
        <v>277</v>
      </c>
      <c r="C186" s="8" t="s">
        <v>12728</v>
      </c>
      <c r="D186" s="8" t="s">
        <v>3033</v>
      </c>
      <c r="E186" s="8"/>
      <c r="F186" s="8"/>
      <c r="G186" s="8" t="s">
        <v>10360</v>
      </c>
      <c r="H186" s="8" t="s">
        <v>8512</v>
      </c>
      <c r="I186" s="8" t="s">
        <v>12123</v>
      </c>
      <c r="J186" s="43"/>
      <c r="K186" s="43"/>
      <c r="L186" s="43"/>
      <c r="M186" s="43"/>
      <c r="N186" s="43"/>
      <c r="O186" s="8"/>
      <c r="P186" s="8" t="s">
        <v>12729</v>
      </c>
      <c r="Q186" s="8"/>
      <c r="R186" s="8" t="s">
        <v>12730</v>
      </c>
      <c r="S186" s="1">
        <f>IF(OR('⚙️ BỘ HƠI'!$H$40=0,'⚙️ BỘ HƠI'!$H$2="",$C186="",LEFT($C186,1)="◆"),99999,IF(OR(ISNUMBER(SEARCH('⚙️ BỘ HƠI'!$H$2,$C186)),ISNUMBER(SEARCH($C186,'⚙️ BỘ HƠI'!$H$2))),ROW()-2,99999))</f>
        <v>99999</v>
      </c>
    </row>
    <row r="187" customHeight="1" spans="1:19">
      <c r="A187" s="6" t="s">
        <v>12731</v>
      </c>
      <c r="B187" s="6" t="s">
        <v>277</v>
      </c>
      <c r="C187" s="6" t="s">
        <v>12732</v>
      </c>
      <c r="D187" s="6" t="s">
        <v>3033</v>
      </c>
      <c r="E187" s="6"/>
      <c r="F187" s="6"/>
      <c r="G187" s="6" t="s">
        <v>10360</v>
      </c>
      <c r="H187" s="6" t="s">
        <v>8515</v>
      </c>
      <c r="I187" s="6" t="s">
        <v>12123</v>
      </c>
      <c r="J187" s="44"/>
      <c r="K187" s="44"/>
      <c r="L187" s="44"/>
      <c r="M187" s="44"/>
      <c r="N187" s="44"/>
      <c r="O187" s="6"/>
      <c r="P187" s="6"/>
      <c r="Q187" s="6"/>
      <c r="R187" s="6" t="s">
        <v>12733</v>
      </c>
      <c r="S187" s="1">
        <f>IF(OR('⚙️ BỘ HƠI'!$H$40=0,'⚙️ BỘ HƠI'!$H$2="",$C187="",LEFT($C187,1)="◆"),99999,IF(OR(ISNUMBER(SEARCH('⚙️ BỘ HƠI'!$H$2,$C187)),ISNUMBER(SEARCH($C187,'⚙️ BỘ HƠI'!$H$2))),ROW()-2,99999))</f>
        <v>99999</v>
      </c>
    </row>
    <row r="188" customHeight="1" spans="1:19">
      <c r="A188" s="8" t="s">
        <v>12734</v>
      </c>
      <c r="B188" s="8" t="s">
        <v>277</v>
      </c>
      <c r="C188" s="8" t="s">
        <v>12735</v>
      </c>
      <c r="D188" s="8" t="s">
        <v>3033</v>
      </c>
      <c r="E188" s="8"/>
      <c r="F188" s="8"/>
      <c r="G188" s="8" t="s">
        <v>9857</v>
      </c>
      <c r="H188" s="8" t="s">
        <v>8520</v>
      </c>
      <c r="I188" s="8" t="s">
        <v>12133</v>
      </c>
      <c r="J188" s="43"/>
      <c r="K188" s="43"/>
      <c r="L188" s="43"/>
      <c r="M188" s="43"/>
      <c r="N188" s="43"/>
      <c r="O188" s="8"/>
      <c r="P188" s="8"/>
      <c r="Q188" s="8"/>
      <c r="R188" s="8" t="s">
        <v>12736</v>
      </c>
      <c r="S188" s="1">
        <f>IF(OR('⚙️ BỘ HƠI'!$H$40=0,'⚙️ BỘ HƠI'!$H$2="",$C188="",LEFT($C188,1)="◆"),99999,IF(OR(ISNUMBER(SEARCH('⚙️ BỘ HƠI'!$H$2,$C188)),ISNUMBER(SEARCH($C188,'⚙️ BỘ HƠI'!$H$2))),ROW()-2,99999))</f>
        <v>99999</v>
      </c>
    </row>
    <row r="189" customHeight="1" spans="1:19">
      <c r="A189" s="6" t="s">
        <v>12737</v>
      </c>
      <c r="B189" s="6" t="s">
        <v>277</v>
      </c>
      <c r="C189" s="6" t="s">
        <v>12738</v>
      </c>
      <c r="D189" s="6" t="s">
        <v>3033</v>
      </c>
      <c r="E189" s="6"/>
      <c r="F189" s="6"/>
      <c r="G189" s="6" t="s">
        <v>9857</v>
      </c>
      <c r="H189" s="6" t="s">
        <v>8512</v>
      </c>
      <c r="I189" s="6" t="s">
        <v>12133</v>
      </c>
      <c r="J189" s="44"/>
      <c r="K189" s="44"/>
      <c r="L189" s="44"/>
      <c r="M189" s="44"/>
      <c r="N189" s="44"/>
      <c r="O189" s="6"/>
      <c r="P189" s="6" t="s">
        <v>12739</v>
      </c>
      <c r="Q189" s="6"/>
      <c r="R189" s="6" t="s">
        <v>12740</v>
      </c>
      <c r="S189" s="1">
        <f>IF(OR('⚙️ BỘ HƠI'!$H$40=0,'⚙️ BỘ HƠI'!$H$2="",$C189="",LEFT($C189,1)="◆"),99999,IF(OR(ISNUMBER(SEARCH('⚙️ BỘ HƠI'!$H$2,$C189)),ISNUMBER(SEARCH($C189,'⚙️ BỘ HƠI'!$H$2))),ROW()-2,99999))</f>
        <v>99999</v>
      </c>
    </row>
    <row r="190" customHeight="1" spans="1:19">
      <c r="A190" s="8" t="s">
        <v>12741</v>
      </c>
      <c r="B190" s="8" t="s">
        <v>277</v>
      </c>
      <c r="C190" s="8" t="s">
        <v>12742</v>
      </c>
      <c r="D190" s="8" t="s">
        <v>3033</v>
      </c>
      <c r="E190" s="8"/>
      <c r="F190" s="8"/>
      <c r="G190" s="8" t="s">
        <v>10363</v>
      </c>
      <c r="H190" s="8" t="s">
        <v>12743</v>
      </c>
      <c r="I190" s="8" t="s">
        <v>12123</v>
      </c>
      <c r="J190" s="43"/>
      <c r="K190" s="43"/>
      <c r="L190" s="43"/>
      <c r="M190" s="43"/>
      <c r="N190" s="43"/>
      <c r="O190" s="8"/>
      <c r="P190" s="8"/>
      <c r="Q190" s="8"/>
      <c r="R190" s="8" t="s">
        <v>12744</v>
      </c>
      <c r="S190" s="1">
        <f>IF(OR('⚙️ BỘ HƠI'!$H$40=0,'⚙️ BỘ HƠI'!$H$2="",$C190="",LEFT($C190,1)="◆"),99999,IF(OR(ISNUMBER(SEARCH('⚙️ BỘ HƠI'!$H$2,$C190)),ISNUMBER(SEARCH($C190,'⚙️ BỘ HƠI'!$H$2))),ROW()-2,99999))</f>
        <v>99999</v>
      </c>
    </row>
    <row r="191" customHeight="1" spans="1:19">
      <c r="A191" s="6" t="s">
        <v>12745</v>
      </c>
      <c r="B191" s="6" t="s">
        <v>277</v>
      </c>
      <c r="C191" s="6" t="s">
        <v>12742</v>
      </c>
      <c r="D191" s="6" t="s">
        <v>3033</v>
      </c>
      <c r="E191" s="6"/>
      <c r="F191" s="6"/>
      <c r="G191" s="6" t="s">
        <v>10363</v>
      </c>
      <c r="H191" s="6" t="s">
        <v>8512</v>
      </c>
      <c r="I191" s="6" t="s">
        <v>12123</v>
      </c>
      <c r="J191" s="44"/>
      <c r="K191" s="44"/>
      <c r="L191" s="44"/>
      <c r="M191" s="44"/>
      <c r="N191" s="44"/>
      <c r="O191" s="6"/>
      <c r="P191" s="6" t="s">
        <v>12746</v>
      </c>
      <c r="Q191" s="6"/>
      <c r="R191" s="6" t="s">
        <v>12747</v>
      </c>
      <c r="S191" s="1">
        <f>IF(OR('⚙️ BỘ HƠI'!$H$40=0,'⚙️ BỘ HƠI'!$H$2="",$C191="",LEFT($C191,1)="◆"),99999,IF(OR(ISNUMBER(SEARCH('⚙️ BỘ HƠI'!$H$2,$C191)),ISNUMBER(SEARCH($C191,'⚙️ BỘ HƠI'!$H$2))),ROW()-2,99999))</f>
        <v>99999</v>
      </c>
    </row>
    <row r="192" customHeight="1" spans="1:19">
      <c r="A192" s="8" t="s">
        <v>12748</v>
      </c>
      <c r="B192" s="8" t="s">
        <v>277</v>
      </c>
      <c r="C192" s="8" t="s">
        <v>12749</v>
      </c>
      <c r="D192" s="8" t="s">
        <v>3033</v>
      </c>
      <c r="E192" s="8"/>
      <c r="F192" s="8"/>
      <c r="G192" s="8" t="s">
        <v>10367</v>
      </c>
      <c r="H192" s="8" t="s">
        <v>8512</v>
      </c>
      <c r="I192" s="8" t="s">
        <v>12123</v>
      </c>
      <c r="J192" s="43"/>
      <c r="K192" s="43"/>
      <c r="L192" s="43"/>
      <c r="M192" s="43"/>
      <c r="N192" s="43"/>
      <c r="O192" s="8"/>
      <c r="P192" s="8" t="s">
        <v>12750</v>
      </c>
      <c r="Q192" s="8"/>
      <c r="R192" s="8" t="s">
        <v>12751</v>
      </c>
      <c r="S192" s="1">
        <f>IF(OR('⚙️ BỘ HƠI'!$H$40=0,'⚙️ BỘ HƠI'!$H$2="",$C192="",LEFT($C192,1)="◆"),99999,IF(OR(ISNUMBER(SEARCH('⚙️ BỘ HƠI'!$H$2,$C192)),ISNUMBER(SEARCH($C192,'⚙️ BỘ HƠI'!$H$2))),ROW()-2,99999))</f>
        <v>99999</v>
      </c>
    </row>
    <row r="193" customHeight="1" spans="1:19">
      <c r="A193" s="6" t="s">
        <v>12752</v>
      </c>
      <c r="B193" s="6" t="s">
        <v>277</v>
      </c>
      <c r="C193" s="6" t="s">
        <v>12753</v>
      </c>
      <c r="D193" s="6" t="s">
        <v>3033</v>
      </c>
      <c r="E193" s="6"/>
      <c r="F193" s="6"/>
      <c r="G193" s="6" t="s">
        <v>10385</v>
      </c>
      <c r="H193" s="6" t="s">
        <v>8515</v>
      </c>
      <c r="I193" s="6" t="s">
        <v>12133</v>
      </c>
      <c r="J193" s="44"/>
      <c r="K193" s="44"/>
      <c r="L193" s="44"/>
      <c r="M193" s="44"/>
      <c r="N193" s="44"/>
      <c r="O193" s="6"/>
      <c r="P193" s="6"/>
      <c r="Q193" s="6"/>
      <c r="R193" s="6" t="s">
        <v>12754</v>
      </c>
      <c r="S193" s="1">
        <f>IF(OR('⚙️ BỘ HƠI'!$H$40=0,'⚙️ BỘ HƠI'!$H$2="",$C193="",LEFT($C193,1)="◆"),99999,IF(OR(ISNUMBER(SEARCH('⚙️ BỘ HƠI'!$H$2,$C193)),ISNUMBER(SEARCH($C193,'⚙️ BỘ HƠI'!$H$2))),ROW()-2,99999))</f>
        <v>99999</v>
      </c>
    </row>
    <row r="194" customHeight="1" spans="1:19">
      <c r="A194" s="8" t="s">
        <v>12755</v>
      </c>
      <c r="B194" s="8" t="s">
        <v>277</v>
      </c>
      <c r="C194" s="8" t="s">
        <v>12753</v>
      </c>
      <c r="D194" s="8" t="s">
        <v>3033</v>
      </c>
      <c r="E194" s="8"/>
      <c r="F194" s="8"/>
      <c r="G194" s="8" t="s">
        <v>10385</v>
      </c>
      <c r="H194" s="8" t="s">
        <v>12279</v>
      </c>
      <c r="I194" s="8" t="s">
        <v>12123</v>
      </c>
      <c r="J194" s="43"/>
      <c r="K194" s="43"/>
      <c r="L194" s="43"/>
      <c r="M194" s="43"/>
      <c r="N194" s="43"/>
      <c r="O194" s="8"/>
      <c r="P194" s="8" t="s">
        <v>12756</v>
      </c>
      <c r="Q194" s="8"/>
      <c r="R194" s="8" t="s">
        <v>12757</v>
      </c>
      <c r="S194" s="1">
        <f>IF(OR('⚙️ BỘ HƠI'!$H$40=0,'⚙️ BỘ HƠI'!$H$2="",$C194="",LEFT($C194,1)="◆"),99999,IF(OR(ISNUMBER(SEARCH('⚙️ BỘ HƠI'!$H$2,$C194)),ISNUMBER(SEARCH($C194,'⚙️ BỘ HƠI'!$H$2))),ROW()-2,99999))</f>
        <v>99999</v>
      </c>
    </row>
    <row r="195" customHeight="1" spans="1:19">
      <c r="A195" s="6" t="s">
        <v>12758</v>
      </c>
      <c r="B195" s="6" t="s">
        <v>277</v>
      </c>
      <c r="C195" s="6" t="s">
        <v>12759</v>
      </c>
      <c r="D195" s="6" t="s">
        <v>3033</v>
      </c>
      <c r="E195" s="6"/>
      <c r="F195" s="6"/>
      <c r="G195" s="6" t="s">
        <v>10385</v>
      </c>
      <c r="H195" s="6" t="s">
        <v>8512</v>
      </c>
      <c r="I195" s="6" t="s">
        <v>12133</v>
      </c>
      <c r="J195" s="44"/>
      <c r="K195" s="44"/>
      <c r="L195" s="44"/>
      <c r="M195" s="44"/>
      <c r="N195" s="44"/>
      <c r="O195" s="6"/>
      <c r="P195" s="6" t="s">
        <v>12760</v>
      </c>
      <c r="Q195" s="6"/>
      <c r="R195" s="6" t="s">
        <v>12761</v>
      </c>
      <c r="S195" s="1">
        <f>IF(OR('⚙️ BỘ HƠI'!$H$40=0,'⚙️ BỘ HƠI'!$H$2="",$C195="",LEFT($C195,1)="◆"),99999,IF(OR(ISNUMBER(SEARCH('⚙️ BỘ HƠI'!$H$2,$C195)),ISNUMBER(SEARCH($C195,'⚙️ BỘ HƠI'!$H$2))),ROW()-2,99999))</f>
        <v>99999</v>
      </c>
    </row>
    <row r="196" customHeight="1" spans="1:19">
      <c r="A196" s="8" t="s">
        <v>12762</v>
      </c>
      <c r="B196" s="8" t="s">
        <v>277</v>
      </c>
      <c r="C196" s="8" t="s">
        <v>12763</v>
      </c>
      <c r="D196" s="8" t="s">
        <v>3033</v>
      </c>
      <c r="E196" s="8"/>
      <c r="F196" s="8"/>
      <c r="G196" s="8" t="s">
        <v>10351</v>
      </c>
      <c r="H196" s="8" t="s">
        <v>8520</v>
      </c>
      <c r="I196" s="8" t="s">
        <v>12133</v>
      </c>
      <c r="J196" s="43"/>
      <c r="K196" s="43"/>
      <c r="L196" s="43"/>
      <c r="M196" s="43"/>
      <c r="N196" s="43"/>
      <c r="O196" s="8"/>
      <c r="P196" s="8"/>
      <c r="Q196" s="8"/>
      <c r="R196" s="8" t="s">
        <v>12764</v>
      </c>
      <c r="S196" s="1">
        <f>IF(OR('⚙️ BỘ HƠI'!$H$40=0,'⚙️ BỘ HƠI'!$H$2="",$C196="",LEFT($C196,1)="◆"),99999,IF(OR(ISNUMBER(SEARCH('⚙️ BỘ HƠI'!$H$2,$C196)),ISNUMBER(SEARCH($C196,'⚙️ BỘ HƠI'!$H$2))),ROW()-2,99999))</f>
        <v>99999</v>
      </c>
    </row>
    <row r="197" customHeight="1" spans="1:19">
      <c r="A197" s="6" t="s">
        <v>12765</v>
      </c>
      <c r="B197" s="6" t="s">
        <v>277</v>
      </c>
      <c r="C197" s="6" t="s">
        <v>12766</v>
      </c>
      <c r="D197" s="6" t="s">
        <v>3033</v>
      </c>
      <c r="E197" s="6"/>
      <c r="F197" s="6"/>
      <c r="G197" s="6" t="s">
        <v>12767</v>
      </c>
      <c r="H197" s="6" t="s">
        <v>12768</v>
      </c>
      <c r="I197" s="6" t="s">
        <v>12133</v>
      </c>
      <c r="J197" s="44"/>
      <c r="K197" s="44"/>
      <c r="L197" s="44"/>
      <c r="M197" s="44"/>
      <c r="N197" s="44"/>
      <c r="O197" s="6"/>
      <c r="P197" s="6"/>
      <c r="Q197" s="6"/>
      <c r="R197" s="6" t="s">
        <v>12769</v>
      </c>
      <c r="S197" s="1">
        <f>IF(OR('⚙️ BỘ HƠI'!$H$40=0,'⚙️ BỘ HƠI'!$H$2="",$C197="",LEFT($C197,1)="◆"),99999,IF(OR(ISNUMBER(SEARCH('⚙️ BỘ HƠI'!$H$2,$C197)),ISNUMBER(SEARCH($C197,'⚙️ BỘ HƠI'!$H$2))),ROW()-2,99999))</f>
        <v>99999</v>
      </c>
    </row>
    <row r="198" customHeight="1" spans="1:19">
      <c r="A198" s="8" t="s">
        <v>12770</v>
      </c>
      <c r="B198" s="8" t="s">
        <v>277</v>
      </c>
      <c r="C198" s="8" t="s">
        <v>12771</v>
      </c>
      <c r="D198" s="8" t="s">
        <v>2836</v>
      </c>
      <c r="E198" s="8"/>
      <c r="F198" s="8"/>
      <c r="G198" s="8" t="s">
        <v>12772</v>
      </c>
      <c r="H198" s="8" t="s">
        <v>8520</v>
      </c>
      <c r="I198" s="8" t="s">
        <v>12123</v>
      </c>
      <c r="J198" s="43"/>
      <c r="K198" s="43"/>
      <c r="L198" s="43"/>
      <c r="M198" s="43"/>
      <c r="N198" s="43"/>
      <c r="O198" s="8"/>
      <c r="P198" s="8"/>
      <c r="Q198" s="8"/>
      <c r="R198" s="8" t="s">
        <v>12773</v>
      </c>
      <c r="S198" s="1">
        <f>IF(OR('⚙️ BỘ HƠI'!$H$40=0,'⚙️ BỘ HƠI'!$H$2="",$C198="",LEFT($C198,1)="◆"),99999,IF(OR(ISNUMBER(SEARCH('⚙️ BỘ HƠI'!$H$2,$C198)),ISNUMBER(SEARCH($C198,'⚙️ BỘ HƠI'!$H$2))),ROW()-2,99999))</f>
        <v>99999</v>
      </c>
    </row>
    <row r="199" customHeight="1" spans="1:19">
      <c r="A199" s="6" t="s">
        <v>12774</v>
      </c>
      <c r="B199" s="6" t="s">
        <v>277</v>
      </c>
      <c r="C199" s="6" t="s">
        <v>12775</v>
      </c>
      <c r="D199" s="6" t="s">
        <v>3083</v>
      </c>
      <c r="E199" s="6"/>
      <c r="F199" s="6"/>
      <c r="G199" s="6" t="s">
        <v>10399</v>
      </c>
      <c r="H199" s="6" t="s">
        <v>12776</v>
      </c>
      <c r="I199" s="6" t="s">
        <v>12123</v>
      </c>
      <c r="J199" s="44"/>
      <c r="K199" s="44"/>
      <c r="L199" s="44"/>
      <c r="M199" s="44"/>
      <c r="N199" s="44"/>
      <c r="O199" s="6"/>
      <c r="P199" s="6"/>
      <c r="Q199" s="6"/>
      <c r="R199" s="6" t="s">
        <v>12777</v>
      </c>
      <c r="S199" s="1">
        <f>IF(OR('⚙️ BỘ HƠI'!$H$40=0,'⚙️ BỘ HƠI'!$H$2="",$C199="",LEFT($C199,1)="◆"),99999,IF(OR(ISNUMBER(SEARCH('⚙️ BỘ HƠI'!$H$2,$C199)),ISNUMBER(SEARCH($C199,'⚙️ BỘ HƠI'!$H$2))),ROW()-2,99999))</f>
        <v>99999</v>
      </c>
    </row>
    <row r="200" customHeight="1" spans="1:19">
      <c r="A200" s="8" t="s">
        <v>12778</v>
      </c>
      <c r="B200" s="8" t="s">
        <v>277</v>
      </c>
      <c r="C200" s="8" t="s">
        <v>12779</v>
      </c>
      <c r="D200" s="8" t="s">
        <v>3083</v>
      </c>
      <c r="E200" s="8"/>
      <c r="F200" s="8"/>
      <c r="G200" s="8" t="s">
        <v>10408</v>
      </c>
      <c r="H200" s="8" t="s">
        <v>12780</v>
      </c>
      <c r="I200" s="8" t="s">
        <v>12123</v>
      </c>
      <c r="J200" s="43"/>
      <c r="K200" s="43"/>
      <c r="L200" s="43"/>
      <c r="M200" s="43"/>
      <c r="N200" s="43"/>
      <c r="O200" s="8"/>
      <c r="P200" s="8" t="s">
        <v>12781</v>
      </c>
      <c r="Q200" s="8"/>
      <c r="R200" s="8" t="s">
        <v>12782</v>
      </c>
      <c r="S200" s="1">
        <f>IF(OR('⚙️ BỘ HƠI'!$H$40=0,'⚙️ BỘ HƠI'!$H$2="",$C200="",LEFT($C200,1)="◆"),99999,IF(OR(ISNUMBER(SEARCH('⚙️ BỘ HƠI'!$H$2,$C200)),ISNUMBER(SEARCH($C200,'⚙️ BỘ HƠI'!$H$2))),ROW()-2,99999))</f>
        <v>99999</v>
      </c>
    </row>
    <row r="201" customHeight="1" spans="1:19">
      <c r="A201" s="6" t="s">
        <v>12783</v>
      </c>
      <c r="B201" s="6" t="s">
        <v>277</v>
      </c>
      <c r="C201" s="6" t="s">
        <v>12779</v>
      </c>
      <c r="D201" s="6" t="s">
        <v>3083</v>
      </c>
      <c r="E201" s="6"/>
      <c r="F201" s="6"/>
      <c r="G201" s="6" t="s">
        <v>10408</v>
      </c>
      <c r="H201" s="6" t="s">
        <v>8512</v>
      </c>
      <c r="I201" s="6" t="s">
        <v>12123</v>
      </c>
      <c r="J201" s="44"/>
      <c r="K201" s="44"/>
      <c r="L201" s="44"/>
      <c r="M201" s="44"/>
      <c r="N201" s="44"/>
      <c r="O201" s="6"/>
      <c r="P201" s="6" t="s">
        <v>12784</v>
      </c>
      <c r="Q201" s="6"/>
      <c r="R201" s="6" t="s">
        <v>12785</v>
      </c>
      <c r="S201" s="1">
        <f>IF(OR('⚙️ BỘ HƠI'!$H$40=0,'⚙️ BỘ HƠI'!$H$2="",$C201="",LEFT($C201,1)="◆"),99999,IF(OR(ISNUMBER(SEARCH('⚙️ BỘ HƠI'!$H$2,$C201)),ISNUMBER(SEARCH($C201,'⚙️ BỘ HƠI'!$H$2))),ROW()-2,99999))</f>
        <v>99999</v>
      </c>
    </row>
    <row r="202" customHeight="1" spans="1:19">
      <c r="A202" s="8" t="s">
        <v>12786</v>
      </c>
      <c r="B202" s="8" t="s">
        <v>277</v>
      </c>
      <c r="C202" s="8" t="s">
        <v>12787</v>
      </c>
      <c r="D202" s="8" t="s">
        <v>3083</v>
      </c>
      <c r="E202" s="8"/>
      <c r="F202" s="8"/>
      <c r="G202" s="8" t="s">
        <v>10408</v>
      </c>
      <c r="H202" s="8" t="s">
        <v>12279</v>
      </c>
      <c r="I202" s="8" t="s">
        <v>12123</v>
      </c>
      <c r="J202" s="43"/>
      <c r="K202" s="43"/>
      <c r="L202" s="43"/>
      <c r="M202" s="43"/>
      <c r="N202" s="43"/>
      <c r="O202" s="8"/>
      <c r="P202" s="8" t="s">
        <v>12788</v>
      </c>
      <c r="Q202" s="8"/>
      <c r="R202" s="8" t="s">
        <v>12789</v>
      </c>
      <c r="S202" s="1">
        <f>IF(OR('⚙️ BỘ HƠI'!$H$40=0,'⚙️ BỘ HƠI'!$H$2="",$C202="",LEFT($C202,1)="◆"),99999,IF(OR(ISNUMBER(SEARCH('⚙️ BỘ HƠI'!$H$2,$C202)),ISNUMBER(SEARCH($C202,'⚙️ BỘ HƠI'!$H$2))),ROW()-2,99999))</f>
        <v>99999</v>
      </c>
    </row>
    <row r="203" customHeight="1" spans="1:19">
      <c r="A203" s="6" t="s">
        <v>12790</v>
      </c>
      <c r="B203" s="6" t="s">
        <v>277</v>
      </c>
      <c r="C203" s="6" t="s">
        <v>12791</v>
      </c>
      <c r="D203" s="6" t="s">
        <v>5612</v>
      </c>
      <c r="E203" s="6"/>
      <c r="F203" s="6"/>
      <c r="G203" s="6" t="s">
        <v>10415</v>
      </c>
      <c r="H203" s="6"/>
      <c r="I203" s="6" t="s">
        <v>12123</v>
      </c>
      <c r="J203" s="44"/>
      <c r="K203" s="44"/>
      <c r="L203" s="44"/>
      <c r="M203" s="44"/>
      <c r="N203" s="44"/>
      <c r="O203" s="6"/>
      <c r="P203" s="6" t="s">
        <v>12792</v>
      </c>
      <c r="Q203" s="6"/>
      <c r="R203" s="6" t="s">
        <v>12793</v>
      </c>
      <c r="S203" s="1">
        <f>IF(OR('⚙️ BỘ HƠI'!$H$40=0,'⚙️ BỘ HƠI'!$H$2="",$C203="",LEFT($C203,1)="◆"),99999,IF(OR(ISNUMBER(SEARCH('⚙️ BỘ HƠI'!$H$2,$C203)),ISNUMBER(SEARCH($C203,'⚙️ BỘ HƠI'!$H$2))),ROW()-2,99999))</f>
        <v>99999</v>
      </c>
    </row>
    <row r="204" customHeight="1" spans="1:19">
      <c r="A204" s="8" t="s">
        <v>12794</v>
      </c>
      <c r="B204" s="8" t="s">
        <v>277</v>
      </c>
      <c r="C204" s="8" t="s">
        <v>12795</v>
      </c>
      <c r="D204" s="8" t="s">
        <v>5612</v>
      </c>
      <c r="E204" s="8"/>
      <c r="F204" s="8"/>
      <c r="G204" s="8" t="s">
        <v>10415</v>
      </c>
      <c r="H204" s="8" t="s">
        <v>12258</v>
      </c>
      <c r="I204" s="8" t="s">
        <v>12133</v>
      </c>
      <c r="J204" s="43"/>
      <c r="K204" s="43"/>
      <c r="L204" s="43"/>
      <c r="M204" s="43"/>
      <c r="N204" s="43"/>
      <c r="O204" s="8"/>
      <c r="P204" s="8" t="s">
        <v>12796</v>
      </c>
      <c r="Q204" s="8"/>
      <c r="R204" s="8" t="s">
        <v>12797</v>
      </c>
      <c r="S204" s="1">
        <f>IF(OR('⚙️ BỘ HƠI'!$H$40=0,'⚙️ BỘ HƠI'!$H$2="",$C204="",LEFT($C204,1)="◆"),99999,IF(OR(ISNUMBER(SEARCH('⚙️ BỘ HƠI'!$H$2,$C204)),ISNUMBER(SEARCH($C204,'⚙️ BỘ HƠI'!$H$2))),ROW()-2,99999))</f>
        <v>99999</v>
      </c>
    </row>
    <row r="205" customHeight="1" spans="1:19">
      <c r="A205" s="6" t="s">
        <v>12798</v>
      </c>
      <c r="B205" s="6" t="s">
        <v>277</v>
      </c>
      <c r="C205" s="6" t="s">
        <v>12799</v>
      </c>
      <c r="D205" s="6" t="s">
        <v>3684</v>
      </c>
      <c r="E205" s="6"/>
      <c r="F205" s="6"/>
      <c r="G205" s="6" t="s">
        <v>10419</v>
      </c>
      <c r="H205" s="6" t="s">
        <v>2600</v>
      </c>
      <c r="I205" s="6" t="s">
        <v>12133</v>
      </c>
      <c r="J205" s="44"/>
      <c r="K205" s="44"/>
      <c r="L205" s="44"/>
      <c r="M205" s="44"/>
      <c r="N205" s="44"/>
      <c r="O205" s="6"/>
      <c r="P205" s="6" t="s">
        <v>12800</v>
      </c>
      <c r="Q205" s="6"/>
      <c r="R205" s="6" t="s">
        <v>12801</v>
      </c>
      <c r="S205" s="1">
        <f>IF(OR('⚙️ BỘ HƠI'!$H$40=0,'⚙️ BỘ HƠI'!$H$2="",$C205="",LEFT($C205,1)="◆"),99999,IF(OR(ISNUMBER(SEARCH('⚙️ BỘ HƠI'!$H$2,$C205)),ISNUMBER(SEARCH($C205,'⚙️ BỘ HƠI'!$H$2))),ROW()-2,99999))</f>
        <v>99999</v>
      </c>
    </row>
    <row r="206" customHeight="1" spans="1:19">
      <c r="A206" s="8" t="s">
        <v>12802</v>
      </c>
      <c r="B206" s="8" t="s">
        <v>277</v>
      </c>
      <c r="C206" s="8" t="s">
        <v>12803</v>
      </c>
      <c r="D206" s="8" t="s">
        <v>3106</v>
      </c>
      <c r="E206" s="8"/>
      <c r="F206" s="8"/>
      <c r="G206" s="8" t="s">
        <v>12804</v>
      </c>
      <c r="H206" s="8" t="s">
        <v>12279</v>
      </c>
      <c r="I206" s="8" t="s">
        <v>12123</v>
      </c>
      <c r="J206" s="43"/>
      <c r="K206" s="43"/>
      <c r="L206" s="43"/>
      <c r="M206" s="43"/>
      <c r="N206" s="43"/>
      <c r="O206" s="8"/>
      <c r="P206" s="8" t="s">
        <v>12805</v>
      </c>
      <c r="Q206" s="8"/>
      <c r="R206" s="8" t="s">
        <v>12806</v>
      </c>
      <c r="S206" s="1">
        <f>IF(OR('⚙️ BỘ HƠI'!$H$40=0,'⚙️ BỘ HƠI'!$H$2="",$C206="",LEFT($C206,1)="◆"),99999,IF(OR(ISNUMBER(SEARCH('⚙️ BỘ HƠI'!$H$2,$C206)),ISNUMBER(SEARCH($C206,'⚙️ BỘ HƠI'!$H$2))),ROW()-2,99999))</f>
        <v>99999</v>
      </c>
    </row>
    <row r="207" customHeight="1" spans="1:19">
      <c r="A207" s="6" t="s">
        <v>12807</v>
      </c>
      <c r="B207" s="6" t="s">
        <v>277</v>
      </c>
      <c r="C207" s="6" t="s">
        <v>12803</v>
      </c>
      <c r="D207" s="6" t="s">
        <v>3106</v>
      </c>
      <c r="E207" s="6"/>
      <c r="F207" s="6"/>
      <c r="G207" s="6" t="s">
        <v>12808</v>
      </c>
      <c r="H207" s="6" t="s">
        <v>8512</v>
      </c>
      <c r="I207" s="6" t="s">
        <v>12608</v>
      </c>
      <c r="J207" s="44"/>
      <c r="K207" s="44"/>
      <c r="L207" s="44"/>
      <c r="M207" s="44"/>
      <c r="N207" s="44"/>
      <c r="O207" s="6"/>
      <c r="P207" s="6" t="s">
        <v>12809</v>
      </c>
      <c r="Q207" s="6"/>
      <c r="R207" s="6" t="s">
        <v>12810</v>
      </c>
      <c r="S207" s="1">
        <f>IF(OR('⚙️ BỘ HƠI'!$H$40=0,'⚙️ BỘ HƠI'!$H$2="",$C207="",LEFT($C207,1)="◆"),99999,IF(OR(ISNUMBER(SEARCH('⚙️ BỘ HƠI'!$H$2,$C207)),ISNUMBER(SEARCH($C207,'⚙️ BỘ HƠI'!$H$2))),ROW()-2,99999))</f>
        <v>99999</v>
      </c>
    </row>
    <row r="208" customHeight="1" spans="1:19">
      <c r="A208" s="8" t="s">
        <v>12811</v>
      </c>
      <c r="B208" s="8" t="s">
        <v>277</v>
      </c>
      <c r="C208" s="8" t="s">
        <v>12812</v>
      </c>
      <c r="D208" s="8" t="s">
        <v>2564</v>
      </c>
      <c r="E208" s="8"/>
      <c r="F208" s="8"/>
      <c r="G208" s="8" t="s">
        <v>10408</v>
      </c>
      <c r="H208" s="8" t="s">
        <v>8512</v>
      </c>
      <c r="I208" s="8" t="s">
        <v>12123</v>
      </c>
      <c r="J208" s="43"/>
      <c r="K208" s="43"/>
      <c r="L208" s="43"/>
      <c r="M208" s="43"/>
      <c r="N208" s="43"/>
      <c r="O208" s="8"/>
      <c r="P208" s="8" t="s">
        <v>12813</v>
      </c>
      <c r="Q208" s="8"/>
      <c r="R208" s="8" t="s">
        <v>12814</v>
      </c>
      <c r="S208" s="1">
        <f>IF(OR('⚙️ BỘ HƠI'!$H$40=0,'⚙️ BỘ HƠI'!$H$2="",$C208="",LEFT($C208,1)="◆"),99999,IF(OR(ISNUMBER(SEARCH('⚙️ BỘ HƠI'!$H$2,$C208)),ISNUMBER(SEARCH($C208,'⚙️ BỘ HƠI'!$H$2))),ROW()-2,99999))</f>
        <v>99999</v>
      </c>
    </row>
    <row r="209" customHeight="1" spans="1:19">
      <c r="A209" s="6" t="s">
        <v>12815</v>
      </c>
      <c r="B209" s="6" t="s">
        <v>277</v>
      </c>
      <c r="C209" s="6" t="s">
        <v>10433</v>
      </c>
      <c r="D209" s="6" t="s">
        <v>2659</v>
      </c>
      <c r="E209" s="6"/>
      <c r="F209" s="6"/>
      <c r="G209" s="6" t="s">
        <v>10436</v>
      </c>
      <c r="H209" s="6" t="s">
        <v>8515</v>
      </c>
      <c r="I209" s="6" t="s">
        <v>24</v>
      </c>
      <c r="J209" s="44"/>
      <c r="K209" s="44"/>
      <c r="L209" s="44"/>
      <c r="M209" s="44"/>
      <c r="N209" s="44"/>
      <c r="O209" s="6"/>
      <c r="P209" s="6"/>
      <c r="Q209" s="6"/>
      <c r="R209" s="6" t="s">
        <v>12816</v>
      </c>
      <c r="S209" s="1">
        <f>IF(OR('⚙️ BỘ HƠI'!$H$40=0,'⚙️ BỘ HƠI'!$H$2="",$C209="",LEFT($C209,1)="◆"),99999,IF(OR(ISNUMBER(SEARCH('⚙️ BỘ HƠI'!$H$2,$C209)),ISNUMBER(SEARCH($C209,'⚙️ BỘ HƠI'!$H$2))),ROW()-2,99999))</f>
        <v>99999</v>
      </c>
    </row>
    <row r="210" customHeight="1" spans="1:19">
      <c r="A210" s="8" t="s">
        <v>12817</v>
      </c>
      <c r="B210" s="8" t="s">
        <v>277</v>
      </c>
      <c r="C210" s="8" t="s">
        <v>10433</v>
      </c>
      <c r="D210" s="8" t="s">
        <v>2659</v>
      </c>
      <c r="E210" s="8"/>
      <c r="F210" s="8"/>
      <c r="G210" s="8" t="s">
        <v>10436</v>
      </c>
      <c r="H210" s="8" t="s">
        <v>8520</v>
      </c>
      <c r="I210" s="8" t="s">
        <v>12133</v>
      </c>
      <c r="J210" s="43"/>
      <c r="K210" s="43"/>
      <c r="L210" s="43"/>
      <c r="M210" s="43"/>
      <c r="N210" s="43"/>
      <c r="O210" s="8"/>
      <c r="P210" s="8"/>
      <c r="Q210" s="8"/>
      <c r="R210" s="8" t="s">
        <v>12818</v>
      </c>
      <c r="S210" s="1">
        <f>IF(OR('⚙️ BỘ HƠI'!$H$40=0,'⚙️ BỘ HƠI'!$H$2="",$C210="",LEFT($C210,1)="◆"),99999,IF(OR(ISNUMBER(SEARCH('⚙️ BỘ HƠI'!$H$2,$C210)),ISNUMBER(SEARCH($C210,'⚙️ BỘ HƠI'!$H$2))),ROW()-2,99999))</f>
        <v>99999</v>
      </c>
    </row>
    <row r="211" customHeight="1" spans="1:19">
      <c r="A211" s="6" t="s">
        <v>12819</v>
      </c>
      <c r="B211" s="6" t="s">
        <v>277</v>
      </c>
      <c r="C211" s="6" t="s">
        <v>10433</v>
      </c>
      <c r="D211" s="6" t="s">
        <v>2659</v>
      </c>
      <c r="E211" s="6"/>
      <c r="F211" s="6"/>
      <c r="G211" s="6" t="s">
        <v>10436</v>
      </c>
      <c r="H211" s="6" t="s">
        <v>8512</v>
      </c>
      <c r="I211" s="6" t="s">
        <v>12133</v>
      </c>
      <c r="J211" s="44"/>
      <c r="K211" s="44"/>
      <c r="L211" s="44"/>
      <c r="M211" s="44"/>
      <c r="N211" s="44"/>
      <c r="O211" s="6"/>
      <c r="P211" s="6" t="s">
        <v>12820</v>
      </c>
      <c r="Q211" s="6"/>
      <c r="R211" s="6" t="s">
        <v>12821</v>
      </c>
      <c r="S211" s="1">
        <f>IF(OR('⚙️ BỘ HƠI'!$H$40=0,'⚙️ BỘ HƠI'!$H$2="",$C211="",LEFT($C211,1)="◆"),99999,IF(OR(ISNUMBER(SEARCH('⚙️ BỘ HƠI'!$H$2,$C211)),ISNUMBER(SEARCH($C211,'⚙️ BỘ HƠI'!$H$2))),ROW()-2,99999))</f>
        <v>99999</v>
      </c>
    </row>
    <row r="212" customHeight="1" spans="1:19">
      <c r="A212" s="8" t="s">
        <v>12822</v>
      </c>
      <c r="B212" s="8" t="s">
        <v>277</v>
      </c>
      <c r="C212" s="8" t="s">
        <v>12823</v>
      </c>
      <c r="D212" s="8" t="s">
        <v>3128</v>
      </c>
      <c r="E212" s="8"/>
      <c r="F212" s="8"/>
      <c r="G212" s="8" t="s">
        <v>12824</v>
      </c>
      <c r="H212" s="8" t="s">
        <v>12825</v>
      </c>
      <c r="I212" s="8" t="s">
        <v>12123</v>
      </c>
      <c r="J212" s="43"/>
      <c r="K212" s="43"/>
      <c r="L212" s="43"/>
      <c r="M212" s="43"/>
      <c r="N212" s="43"/>
      <c r="O212" s="8"/>
      <c r="P212" s="8" t="s">
        <v>12826</v>
      </c>
      <c r="Q212" s="8"/>
      <c r="R212" s="8" t="s">
        <v>12827</v>
      </c>
      <c r="S212" s="1">
        <f>IF(OR('⚙️ BỘ HƠI'!$H$40=0,'⚙️ BỘ HƠI'!$H$2="",$C212="",LEFT($C212,1)="◆"),99999,IF(OR(ISNUMBER(SEARCH('⚙️ BỘ HƠI'!$H$2,$C212)),ISNUMBER(SEARCH($C212,'⚙️ BỘ HƠI'!$H$2))),ROW()-2,99999))</f>
        <v>99999</v>
      </c>
    </row>
    <row r="213" customHeight="1" spans="1:19">
      <c r="A213" s="6" t="s">
        <v>12828</v>
      </c>
      <c r="B213" s="6" t="s">
        <v>277</v>
      </c>
      <c r="C213" s="6" t="s">
        <v>12829</v>
      </c>
      <c r="D213" s="6" t="s">
        <v>3128</v>
      </c>
      <c r="E213" s="6"/>
      <c r="F213" s="6"/>
      <c r="G213" s="6" t="s">
        <v>10006</v>
      </c>
      <c r="H213" s="6" t="s">
        <v>8512</v>
      </c>
      <c r="I213" s="6" t="s">
        <v>12123</v>
      </c>
      <c r="J213" s="44"/>
      <c r="K213" s="44"/>
      <c r="L213" s="44"/>
      <c r="M213" s="44"/>
      <c r="N213" s="44"/>
      <c r="O213" s="6"/>
      <c r="P213" s="6" t="s">
        <v>12830</v>
      </c>
      <c r="Q213" s="6"/>
      <c r="R213" s="6" t="s">
        <v>12831</v>
      </c>
      <c r="S213" s="1">
        <f>IF(OR('⚙️ BỘ HƠI'!$H$40=0,'⚙️ BỘ HƠI'!$H$2="",$C213="",LEFT($C213,1)="◆"),99999,IF(OR(ISNUMBER(SEARCH('⚙️ BỘ HƠI'!$H$2,$C213)),ISNUMBER(SEARCH($C213,'⚙️ BỘ HƠI'!$H$2))),ROW()-2,99999))</f>
        <v>99999</v>
      </c>
    </row>
    <row r="214" customHeight="1" spans="1:19">
      <c r="A214" s="8" t="s">
        <v>12832</v>
      </c>
      <c r="B214" s="8" t="s">
        <v>277</v>
      </c>
      <c r="C214" s="8" t="s">
        <v>12833</v>
      </c>
      <c r="D214" s="8" t="s">
        <v>3128</v>
      </c>
      <c r="E214" s="8"/>
      <c r="F214" s="8"/>
      <c r="G214" s="8" t="s">
        <v>10423</v>
      </c>
      <c r="H214" s="8" t="s">
        <v>8512</v>
      </c>
      <c r="I214" s="8" t="s">
        <v>12123</v>
      </c>
      <c r="J214" s="43"/>
      <c r="K214" s="43"/>
      <c r="L214" s="43"/>
      <c r="M214" s="43"/>
      <c r="N214" s="43"/>
      <c r="O214" s="8"/>
      <c r="P214" s="8" t="s">
        <v>12834</v>
      </c>
      <c r="Q214" s="8"/>
      <c r="R214" s="8" t="s">
        <v>12835</v>
      </c>
      <c r="S214" s="1">
        <f>IF(OR('⚙️ BỘ HƠI'!$H$40=0,'⚙️ BỘ HƠI'!$H$2="",$C214="",LEFT($C214,1)="◆"),99999,IF(OR(ISNUMBER(SEARCH('⚙️ BỘ HƠI'!$H$2,$C214)),ISNUMBER(SEARCH($C214,'⚙️ BỘ HƠI'!$H$2))),ROW()-2,99999))</f>
        <v>99999</v>
      </c>
    </row>
    <row r="215" customHeight="1" spans="1:19">
      <c r="A215" s="6" t="s">
        <v>12836</v>
      </c>
      <c r="B215" s="6" t="s">
        <v>277</v>
      </c>
      <c r="C215" s="6" t="s">
        <v>12837</v>
      </c>
      <c r="D215" s="6" t="s">
        <v>3128</v>
      </c>
      <c r="E215" s="6"/>
      <c r="F215" s="6"/>
      <c r="G215" s="6" t="s">
        <v>10423</v>
      </c>
      <c r="H215" s="6" t="s">
        <v>8512</v>
      </c>
      <c r="I215" s="6" t="s">
        <v>12123</v>
      </c>
      <c r="J215" s="44"/>
      <c r="K215" s="44"/>
      <c r="L215" s="44"/>
      <c r="M215" s="44"/>
      <c r="N215" s="44"/>
      <c r="O215" s="6"/>
      <c r="P215" s="6" t="s">
        <v>12838</v>
      </c>
      <c r="Q215" s="6"/>
      <c r="R215" s="6" t="s">
        <v>12839</v>
      </c>
      <c r="S215" s="1">
        <f>IF(OR('⚙️ BỘ HƠI'!$H$40=0,'⚙️ BỘ HƠI'!$H$2="",$C215="",LEFT($C215,1)="◆"),99999,IF(OR(ISNUMBER(SEARCH('⚙️ BỘ HƠI'!$H$2,$C215)),ISNUMBER(SEARCH($C215,'⚙️ BỘ HƠI'!$H$2))),ROW()-2,99999))</f>
        <v>99999</v>
      </c>
    </row>
    <row r="216" customHeight="1" spans="1:19">
      <c r="A216" s="8" t="s">
        <v>12840</v>
      </c>
      <c r="B216" s="8" t="s">
        <v>277</v>
      </c>
      <c r="C216" s="8" t="s">
        <v>12841</v>
      </c>
      <c r="D216" s="8" t="s">
        <v>3128</v>
      </c>
      <c r="E216" s="8"/>
      <c r="F216" s="8"/>
      <c r="G216" s="8" t="s">
        <v>10423</v>
      </c>
      <c r="H216" s="8"/>
      <c r="I216" s="8" t="s">
        <v>12123</v>
      </c>
      <c r="J216" s="43"/>
      <c r="K216" s="43"/>
      <c r="L216" s="43"/>
      <c r="M216" s="43"/>
      <c r="N216" s="43"/>
      <c r="O216" s="8"/>
      <c r="P216" s="8"/>
      <c r="Q216" s="8"/>
      <c r="R216" s="8" t="s">
        <v>12842</v>
      </c>
      <c r="S216" s="1">
        <f>IF(OR('⚙️ BỘ HƠI'!$H$40=0,'⚙️ BỘ HƠI'!$H$2="",$C216="",LEFT($C216,1)="◆"),99999,IF(OR(ISNUMBER(SEARCH('⚙️ BỘ HƠI'!$H$2,$C216)),ISNUMBER(SEARCH($C216,'⚙️ BỘ HƠI'!$H$2))),ROW()-2,99999))</f>
        <v>99999</v>
      </c>
    </row>
    <row r="217" customHeight="1" spans="1:19">
      <c r="A217" s="6" t="s">
        <v>12843</v>
      </c>
      <c r="B217" s="6" t="s">
        <v>277</v>
      </c>
      <c r="C217" s="6" t="s">
        <v>12844</v>
      </c>
      <c r="D217" s="6" t="s">
        <v>3128</v>
      </c>
      <c r="E217" s="6"/>
      <c r="F217" s="6"/>
      <c r="G217" s="6" t="s">
        <v>10423</v>
      </c>
      <c r="H217" s="6" t="s">
        <v>12279</v>
      </c>
      <c r="I217" s="6" t="s">
        <v>12123</v>
      </c>
      <c r="J217" s="44"/>
      <c r="K217" s="44"/>
      <c r="L217" s="44"/>
      <c r="M217" s="44"/>
      <c r="N217" s="44"/>
      <c r="O217" s="6"/>
      <c r="P217" s="6" t="s">
        <v>12845</v>
      </c>
      <c r="Q217" s="6"/>
      <c r="R217" s="6" t="s">
        <v>12846</v>
      </c>
      <c r="S217" s="1">
        <f>IF(OR('⚙️ BỘ HƠI'!$H$40=0,'⚙️ BỘ HƠI'!$H$2="",$C217="",LEFT($C217,1)="◆"),99999,IF(OR(ISNUMBER(SEARCH('⚙️ BỘ HƠI'!$H$2,$C217)),ISNUMBER(SEARCH($C217,'⚙️ BỘ HƠI'!$H$2))),ROW()-2,99999))</f>
        <v>99999</v>
      </c>
    </row>
    <row r="218" customHeight="1" spans="1:19">
      <c r="A218" s="8" t="s">
        <v>12847</v>
      </c>
      <c r="B218" s="8" t="s">
        <v>277</v>
      </c>
      <c r="C218" s="8" t="s">
        <v>10462</v>
      </c>
      <c r="D218" s="8" t="s">
        <v>3500</v>
      </c>
      <c r="E218" s="8"/>
      <c r="F218" s="8"/>
      <c r="G218" s="8" t="s">
        <v>10436</v>
      </c>
      <c r="H218" s="8" t="s">
        <v>8515</v>
      </c>
      <c r="I218" s="8" t="s">
        <v>12123</v>
      </c>
      <c r="J218" s="43"/>
      <c r="K218" s="43"/>
      <c r="L218" s="43"/>
      <c r="M218" s="43"/>
      <c r="N218" s="43"/>
      <c r="O218" s="8"/>
      <c r="P218" s="8"/>
      <c r="Q218" s="8"/>
      <c r="R218" s="8" t="s">
        <v>12848</v>
      </c>
      <c r="S218" s="1">
        <f>IF(OR('⚙️ BỘ HƠI'!$H$40=0,'⚙️ BỘ HƠI'!$H$2="",$C218="",LEFT($C218,1)="◆"),99999,IF(OR(ISNUMBER(SEARCH('⚙️ BỘ HƠI'!$H$2,$C218)),ISNUMBER(SEARCH($C218,'⚙️ BỘ HƠI'!$H$2))),ROW()-2,99999))</f>
        <v>99999</v>
      </c>
    </row>
    <row r="219" customHeight="1" spans="1:19">
      <c r="A219" s="6" t="s">
        <v>12849</v>
      </c>
      <c r="B219" s="6" t="s">
        <v>277</v>
      </c>
      <c r="C219" s="6" t="s">
        <v>10462</v>
      </c>
      <c r="D219" s="6" t="s">
        <v>3500</v>
      </c>
      <c r="E219" s="6"/>
      <c r="F219" s="6"/>
      <c r="G219" s="6" t="s">
        <v>10436</v>
      </c>
      <c r="H219" s="6" t="s">
        <v>12258</v>
      </c>
      <c r="I219" s="6" t="s">
        <v>12608</v>
      </c>
      <c r="J219" s="44"/>
      <c r="K219" s="44"/>
      <c r="L219" s="44"/>
      <c r="M219" s="44"/>
      <c r="N219" s="44"/>
      <c r="O219" s="6"/>
      <c r="P219" s="6"/>
      <c r="Q219" s="6"/>
      <c r="R219" s="6" t="s">
        <v>12850</v>
      </c>
      <c r="S219" s="1">
        <f>IF(OR('⚙️ BỘ HƠI'!$H$40=0,'⚙️ BỘ HƠI'!$H$2="",$C219="",LEFT($C219,1)="◆"),99999,IF(OR(ISNUMBER(SEARCH('⚙️ BỘ HƠI'!$H$2,$C219)),ISNUMBER(SEARCH($C219,'⚙️ BỘ HƠI'!$H$2))),ROW()-2,99999))</f>
        <v>99999</v>
      </c>
    </row>
    <row r="220" customHeight="1" spans="1:19">
      <c r="A220" s="8" t="s">
        <v>12851</v>
      </c>
      <c r="B220" s="8" t="s">
        <v>277</v>
      </c>
      <c r="C220" s="8" t="s">
        <v>10462</v>
      </c>
      <c r="D220" s="8" t="s">
        <v>3500</v>
      </c>
      <c r="E220" s="8"/>
      <c r="F220" s="8"/>
      <c r="G220" s="8" t="s">
        <v>10436</v>
      </c>
      <c r="H220" s="8" t="s">
        <v>8512</v>
      </c>
      <c r="I220" s="8" t="s">
        <v>12608</v>
      </c>
      <c r="J220" s="43"/>
      <c r="K220" s="43"/>
      <c r="L220" s="43"/>
      <c r="M220" s="43"/>
      <c r="N220" s="43"/>
      <c r="O220" s="8"/>
      <c r="P220" s="8" t="s">
        <v>12852</v>
      </c>
      <c r="Q220" s="8"/>
      <c r="R220" s="8" t="s">
        <v>12853</v>
      </c>
      <c r="S220" s="1">
        <f>IF(OR('⚙️ BỘ HƠI'!$H$40=0,'⚙️ BỘ HƠI'!$H$2="",$C220="",LEFT($C220,1)="◆"),99999,IF(OR(ISNUMBER(SEARCH('⚙️ BỘ HƠI'!$H$2,$C220)),ISNUMBER(SEARCH($C220,'⚙️ BỘ HƠI'!$H$2))),ROW()-2,99999))</f>
        <v>99999</v>
      </c>
    </row>
    <row r="221" customHeight="1" spans="1:19">
      <c r="A221" s="6" t="s">
        <v>12854</v>
      </c>
      <c r="B221" s="6" t="s">
        <v>277</v>
      </c>
      <c r="C221" s="6" t="s">
        <v>12855</v>
      </c>
      <c r="D221" s="6" t="s">
        <v>3154</v>
      </c>
      <c r="E221" s="6"/>
      <c r="F221" s="6"/>
      <c r="G221" s="6" t="s">
        <v>12856</v>
      </c>
      <c r="H221" s="6" t="s">
        <v>12857</v>
      </c>
      <c r="I221" s="6" t="s">
        <v>12123</v>
      </c>
      <c r="J221" s="44"/>
      <c r="K221" s="44"/>
      <c r="L221" s="44"/>
      <c r="M221" s="44"/>
      <c r="N221" s="44"/>
      <c r="O221" s="6"/>
      <c r="P221" s="6" t="s">
        <v>12858</v>
      </c>
      <c r="Q221" s="6"/>
      <c r="R221" s="6" t="s">
        <v>12859</v>
      </c>
      <c r="S221" s="1">
        <f>IF(OR('⚙️ BỘ HƠI'!$H$40=0,'⚙️ BỘ HƠI'!$H$2="",$C221="",LEFT($C221,1)="◆"),99999,IF(OR(ISNUMBER(SEARCH('⚙️ BỘ HƠI'!$H$2,$C221)),ISNUMBER(SEARCH($C221,'⚙️ BỘ HƠI'!$H$2))),ROW()-2,99999))</f>
        <v>99999</v>
      </c>
    </row>
    <row r="222" customHeight="1" spans="1:19">
      <c r="A222" s="8" t="s">
        <v>12860</v>
      </c>
      <c r="B222" s="8" t="s">
        <v>277</v>
      </c>
      <c r="C222" s="8" t="s">
        <v>12861</v>
      </c>
      <c r="D222" s="8" t="s">
        <v>3154</v>
      </c>
      <c r="E222" s="8"/>
      <c r="F222" s="8"/>
      <c r="G222" s="8" t="s">
        <v>10440</v>
      </c>
      <c r="H222" s="8" t="s">
        <v>12279</v>
      </c>
      <c r="I222" s="8" t="s">
        <v>12123</v>
      </c>
      <c r="J222" s="43"/>
      <c r="K222" s="43"/>
      <c r="L222" s="43"/>
      <c r="M222" s="43"/>
      <c r="N222" s="43"/>
      <c r="O222" s="8"/>
      <c r="P222" s="8" t="s">
        <v>12862</v>
      </c>
      <c r="Q222" s="8"/>
      <c r="R222" s="8" t="s">
        <v>12863</v>
      </c>
      <c r="S222" s="1">
        <f>IF(OR('⚙️ BỘ HƠI'!$H$40=0,'⚙️ BỘ HƠI'!$H$2="",$C222="",LEFT($C222,1)="◆"),99999,IF(OR(ISNUMBER(SEARCH('⚙️ BỘ HƠI'!$H$2,$C222)),ISNUMBER(SEARCH($C222,'⚙️ BỘ HƠI'!$H$2))),ROW()-2,99999))</f>
        <v>99999</v>
      </c>
    </row>
    <row r="223" customHeight="1" spans="1:19">
      <c r="A223" s="6" t="s">
        <v>12864</v>
      </c>
      <c r="B223" s="6" t="s">
        <v>277</v>
      </c>
      <c r="C223" s="6" t="s">
        <v>12861</v>
      </c>
      <c r="D223" s="6" t="s">
        <v>3154</v>
      </c>
      <c r="E223" s="6"/>
      <c r="F223" s="6"/>
      <c r="G223" s="6" t="s">
        <v>10440</v>
      </c>
      <c r="H223" s="6" t="s">
        <v>8512</v>
      </c>
      <c r="I223" s="6" t="s">
        <v>12123</v>
      </c>
      <c r="J223" s="44"/>
      <c r="K223" s="44"/>
      <c r="L223" s="44"/>
      <c r="M223" s="44"/>
      <c r="N223" s="44"/>
      <c r="O223" s="6"/>
      <c r="P223" s="6" t="s">
        <v>12865</v>
      </c>
      <c r="Q223" s="6"/>
      <c r="R223" s="6" t="s">
        <v>12866</v>
      </c>
      <c r="S223" s="1">
        <f>IF(OR('⚙️ BỘ HƠI'!$H$40=0,'⚙️ BỘ HƠI'!$H$2="",$C223="",LEFT($C223,1)="◆"),99999,IF(OR(ISNUMBER(SEARCH('⚙️ BỘ HƠI'!$H$2,$C223)),ISNUMBER(SEARCH($C223,'⚙️ BỘ HƠI'!$H$2))),ROW()-2,99999))</f>
        <v>99999</v>
      </c>
    </row>
    <row r="224" customHeight="1" spans="1:19">
      <c r="A224" s="8" t="s">
        <v>12867</v>
      </c>
      <c r="B224" s="8" t="s">
        <v>277</v>
      </c>
      <c r="C224" s="8" t="s">
        <v>10468</v>
      </c>
      <c r="D224" s="8" t="s">
        <v>3154</v>
      </c>
      <c r="E224" s="8"/>
      <c r="F224" s="8"/>
      <c r="G224" s="8" t="s">
        <v>12856</v>
      </c>
      <c r="H224" s="8" t="s">
        <v>8519</v>
      </c>
      <c r="I224" s="8" t="s">
        <v>12123</v>
      </c>
      <c r="J224" s="43"/>
      <c r="K224" s="43"/>
      <c r="L224" s="43"/>
      <c r="M224" s="43"/>
      <c r="N224" s="43"/>
      <c r="O224" s="8"/>
      <c r="P224" s="8" t="s">
        <v>12868</v>
      </c>
      <c r="Q224" s="8"/>
      <c r="R224" s="8" t="s">
        <v>12869</v>
      </c>
      <c r="S224" s="1">
        <f>IF(OR('⚙️ BỘ HƠI'!$H$40=0,'⚙️ BỘ HƠI'!$H$2="",$C224="",LEFT($C224,1)="◆"),99999,IF(OR(ISNUMBER(SEARCH('⚙️ BỘ HƠI'!$H$2,$C224)),ISNUMBER(SEARCH($C224,'⚙️ BỘ HƠI'!$H$2))),ROW()-2,99999))</f>
        <v>99999</v>
      </c>
    </row>
    <row r="225" customHeight="1" spans="1:19">
      <c r="A225" s="41"/>
      <c r="B225" s="41"/>
      <c r="C225" s="42" t="s">
        <v>3160</v>
      </c>
      <c r="D225" s="41"/>
      <c r="E225" s="41"/>
      <c r="F225" s="41"/>
      <c r="G225" s="41"/>
      <c r="H225" s="41"/>
      <c r="I225" s="41"/>
      <c r="J225" s="45"/>
      <c r="K225" s="45"/>
      <c r="L225" s="45"/>
      <c r="M225" s="45"/>
      <c r="N225" s="45"/>
      <c r="O225" s="41"/>
      <c r="P225" s="41"/>
      <c r="Q225" s="41"/>
      <c r="R225" s="41"/>
    </row>
    <row r="226" customHeight="1" spans="1:19">
      <c r="A226" s="8" t="s">
        <v>12870</v>
      </c>
      <c r="B226" s="8" t="s">
        <v>329</v>
      </c>
      <c r="C226" s="8" t="s">
        <v>12871</v>
      </c>
      <c r="D226" s="8" t="s">
        <v>12872</v>
      </c>
      <c r="E226" s="8"/>
      <c r="F226" s="8"/>
      <c r="G226" s="8"/>
      <c r="H226" s="8" t="s">
        <v>8519</v>
      </c>
      <c r="I226" s="8" t="s">
        <v>12123</v>
      </c>
      <c r="J226" s="43"/>
      <c r="K226" s="43"/>
      <c r="L226" s="43"/>
      <c r="M226" s="43"/>
      <c r="N226" s="43"/>
      <c r="O226" s="8"/>
      <c r="P226" s="8" t="s">
        <v>12873</v>
      </c>
      <c r="Q226" s="8"/>
      <c r="R226" s="8" t="s">
        <v>12874</v>
      </c>
      <c r="S226" s="1">
        <f>IF(OR('⚙️ BỘ HƠI'!$H$40=0,'⚙️ BỘ HƠI'!$H$2="",$C226="",LEFT($C226,1)="◆"),99999,IF(OR(ISNUMBER(SEARCH('⚙️ BỘ HƠI'!$H$2,$C226)),ISNUMBER(SEARCH($C226,'⚙️ BỘ HƠI'!$H$2))),ROW()-2,99999))</f>
        <v>99999</v>
      </c>
    </row>
    <row r="227" customHeight="1" spans="1:19">
      <c r="A227" s="6" t="s">
        <v>12875</v>
      </c>
      <c r="B227" s="6" t="s">
        <v>329</v>
      </c>
      <c r="C227" s="6" t="s">
        <v>12876</v>
      </c>
      <c r="D227" s="6" t="s">
        <v>3163</v>
      </c>
      <c r="E227" s="6"/>
      <c r="F227" s="6"/>
      <c r="G227" s="6"/>
      <c r="H227" s="6" t="s">
        <v>8515</v>
      </c>
      <c r="I227" s="6" t="s">
        <v>12123</v>
      </c>
      <c r="J227" s="44"/>
      <c r="K227" s="44"/>
      <c r="L227" s="44"/>
      <c r="M227" s="44"/>
      <c r="N227" s="44"/>
      <c r="O227" s="6"/>
      <c r="P227" s="6"/>
      <c r="Q227" s="6"/>
      <c r="R227" s="6" t="s">
        <v>12877</v>
      </c>
      <c r="S227" s="1">
        <f>IF(OR('⚙️ BỘ HƠI'!$H$40=0,'⚙️ BỘ HƠI'!$H$2="",$C227="",LEFT($C227,1)="◆"),99999,IF(OR(ISNUMBER(SEARCH('⚙️ BỘ HƠI'!$H$2,$C227)),ISNUMBER(SEARCH($C227,'⚙️ BỘ HƠI'!$H$2))),ROW()-2,99999))</f>
        <v>99999</v>
      </c>
    </row>
    <row r="228" customHeight="1" spans="1:19">
      <c r="A228" s="8" t="s">
        <v>12878</v>
      </c>
      <c r="B228" s="8" t="s">
        <v>329</v>
      </c>
      <c r="C228" s="8" t="s">
        <v>12879</v>
      </c>
      <c r="D228" s="8" t="s">
        <v>3163</v>
      </c>
      <c r="E228" s="8"/>
      <c r="F228" s="8"/>
      <c r="G228" s="8" t="s">
        <v>10503</v>
      </c>
      <c r="H228" s="8" t="s">
        <v>8512</v>
      </c>
      <c r="I228" s="8" t="s">
        <v>12123</v>
      </c>
      <c r="J228" s="43"/>
      <c r="K228" s="43"/>
      <c r="L228" s="43"/>
      <c r="M228" s="43"/>
      <c r="N228" s="43"/>
      <c r="O228" s="8"/>
      <c r="P228" s="8" t="s">
        <v>12880</v>
      </c>
      <c r="Q228" s="8"/>
      <c r="R228" s="8" t="s">
        <v>12881</v>
      </c>
      <c r="S228" s="1">
        <f>IF(OR('⚙️ BỘ HƠI'!$H$40=0,'⚙️ BỘ HƠI'!$H$2="",$C228="",LEFT($C228,1)="◆"),99999,IF(OR(ISNUMBER(SEARCH('⚙️ BỘ HƠI'!$H$2,$C228)),ISNUMBER(SEARCH($C228,'⚙️ BỘ HƠI'!$H$2))),ROW()-2,99999))</f>
        <v>99999</v>
      </c>
    </row>
    <row r="229" customHeight="1" spans="1:19">
      <c r="A229" s="6" t="s">
        <v>12882</v>
      </c>
      <c r="B229" s="6" t="s">
        <v>329</v>
      </c>
      <c r="C229" s="6" t="s">
        <v>12883</v>
      </c>
      <c r="D229" s="6" t="s">
        <v>3163</v>
      </c>
      <c r="E229" s="6"/>
      <c r="F229" s="6"/>
      <c r="G229" s="6" t="s">
        <v>10503</v>
      </c>
      <c r="H229" s="6"/>
      <c r="I229" s="6" t="s">
        <v>12123</v>
      </c>
      <c r="J229" s="44"/>
      <c r="K229" s="44"/>
      <c r="L229" s="44"/>
      <c r="M229" s="44"/>
      <c r="N229" s="44"/>
      <c r="O229" s="6"/>
      <c r="P229" s="6" t="s">
        <v>12884</v>
      </c>
      <c r="Q229" s="6"/>
      <c r="R229" s="6" t="s">
        <v>12885</v>
      </c>
      <c r="S229" s="1">
        <f>IF(OR('⚙️ BỘ HƠI'!$H$40=0,'⚙️ BỘ HƠI'!$H$2="",$C229="",LEFT($C229,1)="◆"),99999,IF(OR(ISNUMBER(SEARCH('⚙️ BỘ HƠI'!$H$2,$C229)),ISNUMBER(SEARCH($C229,'⚙️ BỘ HƠI'!$H$2))),ROW()-2,99999))</f>
        <v>99999</v>
      </c>
    </row>
    <row r="230" customHeight="1" spans="1:19">
      <c r="A230" s="8" t="s">
        <v>12886</v>
      </c>
      <c r="B230" s="8" t="s">
        <v>329</v>
      </c>
      <c r="C230" s="8" t="s">
        <v>12887</v>
      </c>
      <c r="D230" s="8" t="s">
        <v>3170</v>
      </c>
      <c r="E230" s="8"/>
      <c r="F230" s="8"/>
      <c r="G230" s="8" t="s">
        <v>10503</v>
      </c>
      <c r="H230" s="8" t="s">
        <v>12888</v>
      </c>
      <c r="I230" s="8" t="s">
        <v>12123</v>
      </c>
      <c r="J230" s="43"/>
      <c r="K230" s="43"/>
      <c r="L230" s="43"/>
      <c r="M230" s="43"/>
      <c r="N230" s="43"/>
      <c r="O230" s="8"/>
      <c r="P230" s="8"/>
      <c r="Q230" s="8"/>
      <c r="R230" s="8" t="s">
        <v>12889</v>
      </c>
      <c r="S230" s="1">
        <f>IF(OR('⚙️ BỘ HƠI'!$H$40=0,'⚙️ BỘ HƠI'!$H$2="",$C230="",LEFT($C230,1)="◆"),99999,IF(OR(ISNUMBER(SEARCH('⚙️ BỘ HƠI'!$H$2,$C230)),ISNUMBER(SEARCH($C230,'⚙️ BỘ HƠI'!$H$2))),ROW()-2,99999))</f>
        <v>99999</v>
      </c>
    </row>
    <row r="231" customHeight="1" spans="1:19">
      <c r="A231" s="6" t="s">
        <v>12890</v>
      </c>
      <c r="B231" s="6" t="s">
        <v>329</v>
      </c>
      <c r="C231" s="6" t="s">
        <v>12887</v>
      </c>
      <c r="D231" s="6" t="s">
        <v>3170</v>
      </c>
      <c r="E231" s="6"/>
      <c r="F231" s="6"/>
      <c r="G231" s="6" t="s">
        <v>10503</v>
      </c>
      <c r="H231" s="6" t="s">
        <v>8512</v>
      </c>
      <c r="I231" s="6" t="s">
        <v>12123</v>
      </c>
      <c r="J231" s="6"/>
      <c r="K231" s="6"/>
      <c r="L231" s="6"/>
      <c r="M231" s="6"/>
      <c r="N231" s="6"/>
      <c r="O231" s="6"/>
      <c r="P231" s="6" t="s">
        <v>12891</v>
      </c>
      <c r="Q231" s="6"/>
      <c r="R231" s="6" t="s">
        <v>12892</v>
      </c>
      <c r="S231" s="1">
        <f>IF(OR('⚙️ BỘ HƠI'!$H$40=0,'⚙️ BỘ HƠI'!$H$2="",$C231="",LEFT($C231,1)="◆"),99999,IF(OR(ISNUMBER(SEARCH('⚙️ BỘ HƠI'!$H$2,$C231)),ISNUMBER(SEARCH($C231,'⚙️ BỘ HƠI'!$H$2))),ROW()-2,99999))</f>
        <v>99999</v>
      </c>
    </row>
    <row r="232" customHeight="1" spans="1:19">
      <c r="A232" s="8" t="s">
        <v>12893</v>
      </c>
      <c r="B232" s="8" t="s">
        <v>329</v>
      </c>
      <c r="C232" s="8" t="s">
        <v>12894</v>
      </c>
      <c r="D232" s="8" t="s">
        <v>3184</v>
      </c>
      <c r="E232" s="8"/>
      <c r="F232" s="8"/>
      <c r="G232" s="8" t="s">
        <v>10503</v>
      </c>
      <c r="H232" s="8" t="s">
        <v>12258</v>
      </c>
      <c r="I232" s="8" t="s">
        <v>12123</v>
      </c>
      <c r="J232" s="43"/>
      <c r="K232" s="43"/>
      <c r="L232" s="43"/>
      <c r="M232" s="43"/>
      <c r="N232" s="43"/>
      <c r="O232" s="8"/>
      <c r="P232" s="8"/>
      <c r="Q232" s="8"/>
      <c r="R232" s="8" t="s">
        <v>12895</v>
      </c>
      <c r="S232" s="1">
        <f>IF(OR('⚙️ BỘ HƠI'!$H$40=0,'⚙️ BỘ HƠI'!$H$2="",$C232="",LEFT($C232,1)="◆"),99999,IF(OR(ISNUMBER(SEARCH('⚙️ BỘ HƠI'!$H$2,$C232)),ISNUMBER(SEARCH($C232,'⚙️ BỘ HƠI'!$H$2))),ROW()-2,99999))</f>
        <v>99999</v>
      </c>
    </row>
    <row r="233" customHeight="1" spans="1:19">
      <c r="A233" s="6" t="s">
        <v>12896</v>
      </c>
      <c r="B233" s="6" t="s">
        <v>329</v>
      </c>
      <c r="C233" s="6" t="s">
        <v>12897</v>
      </c>
      <c r="D233" s="6" t="s">
        <v>3184</v>
      </c>
      <c r="E233" s="6"/>
      <c r="F233" s="6"/>
      <c r="G233" s="6" t="s">
        <v>9666</v>
      </c>
      <c r="H233" s="6" t="s">
        <v>8512</v>
      </c>
      <c r="I233" s="6" t="s">
        <v>12123</v>
      </c>
      <c r="J233" s="44"/>
      <c r="K233" s="44"/>
      <c r="L233" s="44"/>
      <c r="M233" s="44"/>
      <c r="N233" s="44"/>
      <c r="O233" s="6"/>
      <c r="P233" s="6" t="s">
        <v>12898</v>
      </c>
      <c r="Q233" s="6"/>
      <c r="R233" s="6" t="s">
        <v>12899</v>
      </c>
      <c r="S233" s="1">
        <f>IF(OR('⚙️ BỘ HƠI'!$H$40=0,'⚙️ BỘ HƠI'!$H$2="",$C233="",LEFT($C233,1)="◆"),99999,IF(OR(ISNUMBER(SEARCH('⚙️ BỘ HƠI'!$H$2,$C233)),ISNUMBER(SEARCH($C233,'⚙️ BỘ HƠI'!$H$2))),ROW()-2,99999))</f>
        <v>99999</v>
      </c>
    </row>
    <row r="234" customHeight="1" spans="1:19">
      <c r="A234" s="8" t="s">
        <v>12900</v>
      </c>
      <c r="B234" s="8" t="s">
        <v>329</v>
      </c>
      <c r="C234" s="8" t="s">
        <v>12901</v>
      </c>
      <c r="D234" s="8" t="s">
        <v>2761</v>
      </c>
      <c r="E234" s="8"/>
      <c r="F234" s="8"/>
      <c r="G234" s="8" t="s">
        <v>10503</v>
      </c>
      <c r="H234" s="8" t="s">
        <v>12132</v>
      </c>
      <c r="I234" s="8" t="s">
        <v>12902</v>
      </c>
      <c r="J234" s="43"/>
      <c r="K234" s="43"/>
      <c r="L234" s="43"/>
      <c r="M234" s="43"/>
      <c r="N234" s="43"/>
      <c r="O234" s="8"/>
      <c r="P234" s="8"/>
      <c r="Q234" s="8"/>
      <c r="R234" s="8" t="s">
        <v>12903</v>
      </c>
      <c r="S234" s="1">
        <f>IF(OR('⚙️ BỘ HƠI'!$H$40=0,'⚙️ BỘ HƠI'!$H$2="",$C234="",LEFT($C234,1)="◆"),99999,IF(OR(ISNUMBER(SEARCH('⚙️ BỘ HƠI'!$H$2,$C234)),ISNUMBER(SEARCH($C234,'⚙️ BỘ HƠI'!$H$2))),ROW()-2,99999))</f>
        <v>99999</v>
      </c>
    </row>
    <row r="235" customHeight="1" spans="1:19">
      <c r="A235" s="6" t="s">
        <v>12904</v>
      </c>
      <c r="B235" s="6" t="s">
        <v>329</v>
      </c>
      <c r="C235" s="6" t="s">
        <v>6375</v>
      </c>
      <c r="D235" s="6" t="s">
        <v>2534</v>
      </c>
      <c r="E235" s="6"/>
      <c r="F235" s="6"/>
      <c r="G235" s="6" t="s">
        <v>10503</v>
      </c>
      <c r="H235" s="6" t="s">
        <v>12258</v>
      </c>
      <c r="I235" s="6" t="s">
        <v>24</v>
      </c>
      <c r="J235" s="44"/>
      <c r="K235" s="44"/>
      <c r="L235" s="44"/>
      <c r="M235" s="44"/>
      <c r="N235" s="44"/>
      <c r="O235" s="6"/>
      <c r="P235" s="6"/>
      <c r="Q235" s="6"/>
      <c r="R235" s="6" t="s">
        <v>12905</v>
      </c>
      <c r="S235" s="1">
        <f>IF(OR('⚙️ BỘ HƠI'!$H$40=0,'⚙️ BỘ HƠI'!$H$2="",$C235="",LEFT($C235,1)="◆"),99999,IF(OR(ISNUMBER(SEARCH('⚙️ BỘ HƠI'!$H$2,$C235)),ISNUMBER(SEARCH($C235,'⚙️ BỘ HƠI'!$H$2))),ROW()-2,99999))</f>
        <v>99999</v>
      </c>
    </row>
    <row r="236" customHeight="1" spans="1:19">
      <c r="A236" s="8" t="s">
        <v>12906</v>
      </c>
      <c r="B236" s="8" t="s">
        <v>329</v>
      </c>
      <c r="C236" s="8" t="s">
        <v>6375</v>
      </c>
      <c r="D236" s="8" t="s">
        <v>2534</v>
      </c>
      <c r="E236" s="8"/>
      <c r="F236" s="8"/>
      <c r="G236" s="8" t="s">
        <v>10503</v>
      </c>
      <c r="H236" s="8" t="s">
        <v>8512</v>
      </c>
      <c r="I236" s="8" t="s">
        <v>24</v>
      </c>
      <c r="J236" s="43"/>
      <c r="K236" s="43"/>
      <c r="L236" s="43"/>
      <c r="M236" s="43"/>
      <c r="N236" s="43"/>
      <c r="O236" s="8"/>
      <c r="P236" s="8" t="s">
        <v>12907</v>
      </c>
      <c r="Q236" s="8"/>
      <c r="R236" s="8" t="s">
        <v>12908</v>
      </c>
      <c r="S236" s="1">
        <f>IF(OR('⚙️ BỘ HƠI'!$H$40=0,'⚙️ BỘ HƠI'!$H$2="",$C236="",LEFT($C236,1)="◆"),99999,IF(OR(ISNUMBER(SEARCH('⚙️ BỘ HƠI'!$H$2,$C236)),ISNUMBER(SEARCH($C236,'⚙️ BỘ HƠI'!$H$2))),ROW()-2,99999))</f>
        <v>99999</v>
      </c>
    </row>
    <row r="237" customHeight="1" spans="1:19">
      <c r="A237" s="6" t="s">
        <v>12909</v>
      </c>
      <c r="B237" s="6" t="s">
        <v>329</v>
      </c>
      <c r="C237" s="6" t="s">
        <v>12910</v>
      </c>
      <c r="D237" s="6" t="s">
        <v>2534</v>
      </c>
      <c r="E237" s="6"/>
      <c r="F237" s="6"/>
      <c r="G237" s="6" t="s">
        <v>10503</v>
      </c>
      <c r="H237" s="6" t="s">
        <v>8512</v>
      </c>
      <c r="I237" s="6" t="s">
        <v>12123</v>
      </c>
      <c r="J237" s="44"/>
      <c r="K237" s="44"/>
      <c r="L237" s="44"/>
      <c r="M237" s="44"/>
      <c r="N237" s="44"/>
      <c r="O237" s="6"/>
      <c r="P237" s="6" t="s">
        <v>12911</v>
      </c>
      <c r="Q237" s="6"/>
      <c r="R237" s="6" t="s">
        <v>12912</v>
      </c>
      <c r="S237" s="1">
        <f>IF(OR('⚙️ BỘ HƠI'!$H$40=0,'⚙️ BỘ HƠI'!$H$2="",$C237="",LEFT($C237,1)="◆"),99999,IF(OR(ISNUMBER(SEARCH('⚙️ BỘ HƠI'!$H$2,$C237)),ISNUMBER(SEARCH($C237,'⚙️ BỘ HƠI'!$H$2))),ROW()-2,99999))</f>
        <v>99999</v>
      </c>
    </row>
    <row r="238" customHeight="1" spans="1:19">
      <c r="A238" s="8" t="s">
        <v>12913</v>
      </c>
      <c r="B238" s="8" t="s">
        <v>329</v>
      </c>
      <c r="C238" s="8" t="s">
        <v>12914</v>
      </c>
      <c r="D238" s="8" t="s">
        <v>3207</v>
      </c>
      <c r="E238" s="8"/>
      <c r="F238" s="8"/>
      <c r="G238" s="8" t="s">
        <v>10529</v>
      </c>
      <c r="H238" s="8"/>
      <c r="I238" s="8" t="s">
        <v>12133</v>
      </c>
      <c r="J238" s="43"/>
      <c r="K238" s="43"/>
      <c r="L238" s="43"/>
      <c r="M238" s="43"/>
      <c r="N238" s="43"/>
      <c r="O238" s="8"/>
      <c r="P238" s="8" t="s">
        <v>12915</v>
      </c>
      <c r="Q238" s="8"/>
      <c r="R238" s="8" t="s">
        <v>12916</v>
      </c>
      <c r="S238" s="1">
        <f>IF(OR('⚙️ BỘ HƠI'!$H$40=0,'⚙️ BỘ HƠI'!$H$2="",$C238="",LEFT($C238,1)="◆"),99999,IF(OR(ISNUMBER(SEARCH('⚙️ BỘ HƠI'!$H$2,$C238)),ISNUMBER(SEARCH($C238,'⚙️ BỘ HƠI'!$H$2))),ROW()-2,99999))</f>
        <v>99999</v>
      </c>
    </row>
    <row r="239" customHeight="1" spans="1:19">
      <c r="A239" s="6" t="s">
        <v>12917</v>
      </c>
      <c r="B239" s="6" t="s">
        <v>329</v>
      </c>
      <c r="C239" s="6" t="s">
        <v>3206</v>
      </c>
      <c r="D239" s="6" t="s">
        <v>3207</v>
      </c>
      <c r="E239" s="6"/>
      <c r="F239" s="6"/>
      <c r="G239" s="6" t="s">
        <v>9666</v>
      </c>
      <c r="H239" s="6" t="s">
        <v>8518</v>
      </c>
      <c r="I239" s="6" t="s">
        <v>12123</v>
      </c>
      <c r="J239" s="44"/>
      <c r="K239" s="44"/>
      <c r="L239" s="44"/>
      <c r="M239" s="44"/>
      <c r="N239" s="44"/>
      <c r="O239" s="6"/>
      <c r="P239" s="6"/>
      <c r="Q239" s="6"/>
      <c r="R239" s="6" t="s">
        <v>12918</v>
      </c>
      <c r="S239" s="1">
        <f>IF(OR('⚙️ BỘ HƠI'!$H$40=0,'⚙️ BỘ HƠI'!$H$2="",$C239="",LEFT($C239,1)="◆"),99999,IF(OR(ISNUMBER(SEARCH('⚙️ BỘ HƠI'!$H$2,$C239)),ISNUMBER(SEARCH($C239,'⚙️ BỘ HƠI'!$H$2))),ROW()-2,99999))</f>
        <v>99999</v>
      </c>
    </row>
    <row r="240" customHeight="1" spans="1:19">
      <c r="A240" s="8" t="s">
        <v>12919</v>
      </c>
      <c r="B240" s="8" t="s">
        <v>329</v>
      </c>
      <c r="C240" s="8" t="s">
        <v>12920</v>
      </c>
      <c r="D240" s="8" t="s">
        <v>3207</v>
      </c>
      <c r="E240" s="8"/>
      <c r="F240" s="8"/>
      <c r="G240" s="8" t="s">
        <v>9666</v>
      </c>
      <c r="H240" s="8" t="s">
        <v>8512</v>
      </c>
      <c r="I240" s="8" t="s">
        <v>12921</v>
      </c>
      <c r="J240" s="43"/>
      <c r="K240" s="43"/>
      <c r="L240" s="43"/>
      <c r="M240" s="43"/>
      <c r="N240" s="43"/>
      <c r="O240" s="8"/>
      <c r="P240" s="8"/>
      <c r="Q240" s="8"/>
      <c r="R240" s="8" t="s">
        <v>12922</v>
      </c>
      <c r="S240" s="1">
        <f>IF(OR('⚙️ BỘ HƠI'!$H$40=0,'⚙️ BỘ HƠI'!$H$2="",$C240="",LEFT($C240,1)="◆"),99999,IF(OR(ISNUMBER(SEARCH('⚙️ BỘ HƠI'!$H$2,$C240)),ISNUMBER(SEARCH($C240,'⚙️ BỘ HƠI'!$H$2))),ROW()-2,99999))</f>
        <v>99999</v>
      </c>
    </row>
    <row r="241" customHeight="1" spans="1:19">
      <c r="A241" s="6" t="s">
        <v>12923</v>
      </c>
      <c r="B241" s="6" t="s">
        <v>329</v>
      </c>
      <c r="C241" s="6" t="s">
        <v>12924</v>
      </c>
      <c r="D241" s="6" t="s">
        <v>3207</v>
      </c>
      <c r="E241" s="6"/>
      <c r="F241" s="6"/>
      <c r="G241" s="6" t="s">
        <v>10308</v>
      </c>
      <c r="H241" s="6" t="s">
        <v>12132</v>
      </c>
      <c r="I241" s="6" t="s">
        <v>12921</v>
      </c>
      <c r="J241" s="44"/>
      <c r="K241" s="44"/>
      <c r="L241" s="44"/>
      <c r="M241" s="44"/>
      <c r="N241" s="44"/>
      <c r="O241" s="6"/>
      <c r="P241" s="6"/>
      <c r="Q241" s="6"/>
      <c r="R241" s="6" t="s">
        <v>12925</v>
      </c>
      <c r="S241" s="1">
        <f>IF(OR('⚙️ BỘ HƠI'!$H$40=0,'⚙️ BỘ HƠI'!$H$2="",$C241="",LEFT($C241,1)="◆"),99999,IF(OR(ISNUMBER(SEARCH('⚙️ BỘ HƠI'!$H$2,$C241)),ISNUMBER(SEARCH($C241,'⚙️ BỘ HƠI'!$H$2))),ROW()-2,99999))</f>
        <v>99999</v>
      </c>
    </row>
    <row r="242" customHeight="1" spans="1:19">
      <c r="A242" s="8" t="s">
        <v>12926</v>
      </c>
      <c r="B242" s="8" t="s">
        <v>329</v>
      </c>
      <c r="C242" s="8" t="s">
        <v>12927</v>
      </c>
      <c r="D242" s="8" t="s">
        <v>3207</v>
      </c>
      <c r="E242" s="8"/>
      <c r="F242" s="8"/>
      <c r="G242" s="8" t="s">
        <v>10308</v>
      </c>
      <c r="H242" s="8" t="s">
        <v>8515</v>
      </c>
      <c r="I242" s="8" t="s">
        <v>12921</v>
      </c>
      <c r="J242" s="43"/>
      <c r="K242" s="43"/>
      <c r="L242" s="43"/>
      <c r="M242" s="43"/>
      <c r="N242" s="43"/>
      <c r="O242" s="8"/>
      <c r="P242" s="8"/>
      <c r="Q242" s="8"/>
      <c r="R242" s="8" t="s">
        <v>12928</v>
      </c>
      <c r="S242" s="1">
        <f>IF(OR('⚙️ BỘ HƠI'!$H$40=0,'⚙️ BỘ HƠI'!$H$2="",$C242="",LEFT($C242,1)="◆"),99999,IF(OR(ISNUMBER(SEARCH('⚙️ BỘ HƠI'!$H$2,$C242)),ISNUMBER(SEARCH($C242,'⚙️ BỘ HƠI'!$H$2))),ROW()-2,99999))</f>
        <v>99999</v>
      </c>
    </row>
    <row r="243" customHeight="1" spans="1:19">
      <c r="A243" s="6" t="s">
        <v>12929</v>
      </c>
      <c r="B243" s="6" t="s">
        <v>329</v>
      </c>
      <c r="C243" s="6" t="s">
        <v>12930</v>
      </c>
      <c r="D243" s="6" t="s">
        <v>3207</v>
      </c>
      <c r="E243" s="6"/>
      <c r="F243" s="6"/>
      <c r="G243" s="6" t="s">
        <v>10308</v>
      </c>
      <c r="H243" s="6" t="s">
        <v>12258</v>
      </c>
      <c r="I243" s="6" t="s">
        <v>12123</v>
      </c>
      <c r="J243" s="44"/>
      <c r="K243" s="44"/>
      <c r="L243" s="44"/>
      <c r="M243" s="44"/>
      <c r="N243" s="44"/>
      <c r="O243" s="6"/>
      <c r="P243" s="6"/>
      <c r="Q243" s="6"/>
      <c r="R243" s="6" t="s">
        <v>12931</v>
      </c>
      <c r="S243" s="1">
        <f>IF(OR('⚙️ BỘ HƠI'!$H$40=0,'⚙️ BỘ HƠI'!$H$2="",$C243="",LEFT($C243,1)="◆"),99999,IF(OR(ISNUMBER(SEARCH('⚙️ BỘ HƠI'!$H$2,$C243)),ISNUMBER(SEARCH($C243,'⚙️ BỘ HƠI'!$H$2))),ROW()-2,99999))</f>
        <v>99999</v>
      </c>
    </row>
    <row r="244" customHeight="1" spans="1:19">
      <c r="A244" s="8" t="s">
        <v>12932</v>
      </c>
      <c r="B244" s="8" t="s">
        <v>329</v>
      </c>
      <c r="C244" s="8" t="s">
        <v>12933</v>
      </c>
      <c r="D244" s="8" t="s">
        <v>3207</v>
      </c>
      <c r="E244" s="8"/>
      <c r="F244" s="8"/>
      <c r="G244" s="8"/>
      <c r="H244" s="8" t="s">
        <v>8515</v>
      </c>
      <c r="I244" s="8" t="s">
        <v>12133</v>
      </c>
      <c r="J244" s="43"/>
      <c r="K244" s="43"/>
      <c r="L244" s="43"/>
      <c r="M244" s="43"/>
      <c r="N244" s="43"/>
      <c r="O244" s="8"/>
      <c r="P244" s="8"/>
      <c r="Q244" s="8"/>
      <c r="R244" s="8" t="s">
        <v>12934</v>
      </c>
      <c r="S244" s="1">
        <f>IF(OR('⚙️ BỘ HƠI'!$H$40=0,'⚙️ BỘ HƠI'!$H$2="",$C244="",LEFT($C244,1)="◆"),99999,IF(OR(ISNUMBER(SEARCH('⚙️ BỘ HƠI'!$H$2,$C244)),ISNUMBER(SEARCH($C244,'⚙️ BỘ HƠI'!$H$2))),ROW()-2,99999))</f>
        <v>99999</v>
      </c>
    </row>
    <row r="245" customHeight="1" spans="1:19">
      <c r="A245" s="6" t="s">
        <v>12935</v>
      </c>
      <c r="B245" s="6" t="s">
        <v>329</v>
      </c>
      <c r="C245" s="6" t="s">
        <v>12936</v>
      </c>
      <c r="D245" s="6" t="s">
        <v>3207</v>
      </c>
      <c r="E245" s="6"/>
      <c r="F245" s="6"/>
      <c r="G245" s="6" t="s">
        <v>12937</v>
      </c>
      <c r="H245" s="6" t="s">
        <v>8518</v>
      </c>
      <c r="I245" s="6" t="s">
        <v>12133</v>
      </c>
      <c r="J245" s="44"/>
      <c r="K245" s="44"/>
      <c r="L245" s="44"/>
      <c r="M245" s="44"/>
      <c r="N245" s="44"/>
      <c r="O245" s="6"/>
      <c r="P245" s="6" t="s">
        <v>12938</v>
      </c>
      <c r="Q245" s="6"/>
      <c r="R245" s="6" t="s">
        <v>12939</v>
      </c>
      <c r="S245" s="1">
        <f>IF(OR('⚙️ BỘ HƠI'!$H$40=0,'⚙️ BỘ HƠI'!$H$2="",$C245="",LEFT($C245,1)="◆"),99999,IF(OR(ISNUMBER(SEARCH('⚙️ BỘ HƠI'!$H$2,$C245)),ISNUMBER(SEARCH($C245,'⚙️ BỘ HƠI'!$H$2))),ROW()-2,99999))</f>
        <v>99999</v>
      </c>
    </row>
    <row r="246" customHeight="1" spans="1:19">
      <c r="A246" s="8" t="s">
        <v>12940</v>
      </c>
      <c r="B246" s="8" t="s">
        <v>329</v>
      </c>
      <c r="C246" s="8" t="s">
        <v>12941</v>
      </c>
      <c r="D246" s="8" t="s">
        <v>3207</v>
      </c>
      <c r="E246" s="8"/>
      <c r="F246" s="8"/>
      <c r="G246" s="8" t="s">
        <v>10415</v>
      </c>
      <c r="H246" s="8" t="s">
        <v>8515</v>
      </c>
      <c r="I246" s="8" t="s">
        <v>24</v>
      </c>
      <c r="J246" s="43"/>
      <c r="K246" s="43"/>
      <c r="L246" s="43"/>
      <c r="M246" s="43"/>
      <c r="N246" s="43"/>
      <c r="O246" s="8"/>
      <c r="P246" s="8"/>
      <c r="Q246" s="8"/>
      <c r="R246" s="8" t="s">
        <v>12942</v>
      </c>
      <c r="S246" s="1">
        <f>IF(OR('⚙️ BỘ HƠI'!$H$40=0,'⚙️ BỘ HƠI'!$H$2="",$C246="",LEFT($C246,1)="◆"),99999,IF(OR(ISNUMBER(SEARCH('⚙️ BỘ HƠI'!$H$2,$C246)),ISNUMBER(SEARCH($C246,'⚙️ BỘ HƠI'!$H$2))),ROW()-2,99999))</f>
        <v>99999</v>
      </c>
    </row>
    <row r="247" customHeight="1" spans="1:19">
      <c r="A247" s="6" t="s">
        <v>12943</v>
      </c>
      <c r="B247" s="6" t="s">
        <v>329</v>
      </c>
      <c r="C247" s="6" t="s">
        <v>12941</v>
      </c>
      <c r="D247" s="6" t="s">
        <v>3207</v>
      </c>
      <c r="E247" s="6"/>
      <c r="F247" s="6"/>
      <c r="G247" s="6" t="s">
        <v>10415</v>
      </c>
      <c r="H247" s="6" t="s">
        <v>8512</v>
      </c>
      <c r="I247" s="6" t="s">
        <v>24</v>
      </c>
      <c r="J247" s="44"/>
      <c r="K247" s="44"/>
      <c r="L247" s="44"/>
      <c r="M247" s="44"/>
      <c r="N247" s="44"/>
      <c r="O247" s="6"/>
      <c r="P247" s="6" t="s">
        <v>12944</v>
      </c>
      <c r="Q247" s="6"/>
      <c r="R247" s="6" t="s">
        <v>12945</v>
      </c>
      <c r="S247" s="1">
        <f>IF(OR('⚙️ BỘ HƠI'!$H$40=0,'⚙️ BỘ HƠI'!$H$2="",$C247="",LEFT($C247,1)="◆"),99999,IF(OR(ISNUMBER(SEARCH('⚙️ BỘ HƠI'!$H$2,$C247)),ISNUMBER(SEARCH($C247,'⚙️ BỘ HƠI'!$H$2))),ROW()-2,99999))</f>
        <v>99999</v>
      </c>
    </row>
    <row r="248" customHeight="1" spans="1:19">
      <c r="A248" s="8" t="s">
        <v>12946</v>
      </c>
      <c r="B248" s="8" t="s">
        <v>329</v>
      </c>
      <c r="C248" s="8" t="s">
        <v>12947</v>
      </c>
      <c r="D248" s="8" t="s">
        <v>3207</v>
      </c>
      <c r="E248" s="8"/>
      <c r="F248" s="8"/>
      <c r="G248" s="8" t="s">
        <v>10308</v>
      </c>
      <c r="H248" s="8" t="s">
        <v>8512</v>
      </c>
      <c r="I248" s="8" t="s">
        <v>12123</v>
      </c>
      <c r="J248" s="43"/>
      <c r="K248" s="43"/>
      <c r="L248" s="43"/>
      <c r="M248" s="43"/>
      <c r="N248" s="43"/>
      <c r="O248" s="8"/>
      <c r="P248" s="8" t="s">
        <v>12948</v>
      </c>
      <c r="Q248" s="8"/>
      <c r="R248" s="8" t="s">
        <v>12949</v>
      </c>
      <c r="S248" s="1">
        <f>IF(OR('⚙️ BỘ HƠI'!$H$40=0,'⚙️ BỘ HƠI'!$H$2="",$C248="",LEFT($C248,1)="◆"),99999,IF(OR(ISNUMBER(SEARCH('⚙️ BỘ HƠI'!$H$2,$C248)),ISNUMBER(SEARCH($C248,'⚙️ BỘ HƠI'!$H$2))),ROW()-2,99999))</f>
        <v>99999</v>
      </c>
    </row>
    <row r="249" customHeight="1" spans="1:19">
      <c r="A249" s="6" t="s">
        <v>12950</v>
      </c>
      <c r="B249" s="6" t="s">
        <v>329</v>
      </c>
      <c r="C249" s="6" t="s">
        <v>12951</v>
      </c>
      <c r="D249" s="6" t="s">
        <v>3237</v>
      </c>
      <c r="E249" s="6"/>
      <c r="F249" s="6"/>
      <c r="G249" s="6" t="s">
        <v>10331</v>
      </c>
      <c r="H249" s="6" t="s">
        <v>8519</v>
      </c>
      <c r="I249" s="6" t="s">
        <v>12123</v>
      </c>
      <c r="J249" s="44"/>
      <c r="K249" s="44"/>
      <c r="L249" s="44"/>
      <c r="M249" s="44"/>
      <c r="N249" s="44"/>
      <c r="O249" s="6"/>
      <c r="P249" s="6" t="s">
        <v>12873</v>
      </c>
      <c r="Q249" s="6"/>
      <c r="R249" s="6" t="s">
        <v>12952</v>
      </c>
      <c r="S249" s="1">
        <f>IF(OR('⚙️ BỘ HƠI'!$H$40=0,'⚙️ BỘ HƠI'!$H$2="",$C249="",LEFT($C249,1)="◆"),99999,IF(OR(ISNUMBER(SEARCH('⚙️ BỘ HƠI'!$H$2,$C249)),ISNUMBER(SEARCH($C249,'⚙️ BỘ HƠI'!$H$2))),ROW()-2,99999))</f>
        <v>99999</v>
      </c>
    </row>
    <row r="250" customHeight="1" spans="1:19">
      <c r="A250" s="8" t="s">
        <v>12953</v>
      </c>
      <c r="B250" s="8" t="s">
        <v>329</v>
      </c>
      <c r="C250" s="8" t="s">
        <v>12954</v>
      </c>
      <c r="D250" s="8" t="s">
        <v>3237</v>
      </c>
      <c r="E250" s="8"/>
      <c r="F250" s="8"/>
      <c r="G250" s="8" t="s">
        <v>10503</v>
      </c>
      <c r="H250" s="8" t="s">
        <v>8512</v>
      </c>
      <c r="I250" s="8" t="s">
        <v>12123</v>
      </c>
      <c r="J250" s="43"/>
      <c r="K250" s="43"/>
      <c r="L250" s="43"/>
      <c r="M250" s="43"/>
      <c r="N250" s="43"/>
      <c r="O250" s="8"/>
      <c r="P250" s="8" t="s">
        <v>12955</v>
      </c>
      <c r="Q250" s="8"/>
      <c r="R250" s="8" t="s">
        <v>12956</v>
      </c>
      <c r="S250" s="1">
        <f>IF(OR('⚙️ BỘ HƠI'!$H$40=0,'⚙️ BỘ HƠI'!$H$2="",$C250="",LEFT($C250,1)="◆"),99999,IF(OR(ISNUMBER(SEARCH('⚙️ BỘ HƠI'!$H$2,$C250)),ISNUMBER(SEARCH($C250,'⚙️ BỘ HƠI'!$H$2))),ROW()-2,99999))</f>
        <v>99999</v>
      </c>
    </row>
    <row r="251" customHeight="1" spans="1:19">
      <c r="A251" s="6" t="s">
        <v>12957</v>
      </c>
      <c r="B251" s="6" t="s">
        <v>329</v>
      </c>
      <c r="C251" s="6" t="s">
        <v>12958</v>
      </c>
      <c r="D251" s="6" t="s">
        <v>3237</v>
      </c>
      <c r="E251" s="6"/>
      <c r="F251" s="6"/>
      <c r="G251" s="6" t="s">
        <v>10331</v>
      </c>
      <c r="H251" s="6" t="s">
        <v>8518</v>
      </c>
      <c r="I251" s="6" t="s">
        <v>12123</v>
      </c>
      <c r="J251" s="6"/>
      <c r="K251" s="6"/>
      <c r="L251" s="6"/>
      <c r="M251" s="6"/>
      <c r="N251" s="6"/>
      <c r="O251" s="6"/>
      <c r="P251" s="6"/>
      <c r="Q251" s="6"/>
      <c r="R251" s="6" t="s">
        <v>12959</v>
      </c>
      <c r="S251" s="1">
        <f>IF(OR('⚙️ BỘ HƠI'!$H$40=0,'⚙️ BỘ HƠI'!$H$2="",$C251="",LEFT($C251,1)="◆"),99999,IF(OR(ISNUMBER(SEARCH('⚙️ BỘ HƠI'!$H$2,$C251)),ISNUMBER(SEARCH($C251,'⚙️ BỘ HƠI'!$H$2))),ROW()-2,99999))</f>
        <v>99999</v>
      </c>
    </row>
    <row r="252" customHeight="1" spans="1:19">
      <c r="A252" s="8" t="s">
        <v>12960</v>
      </c>
      <c r="B252" s="8" t="s">
        <v>329</v>
      </c>
      <c r="C252" s="8" t="s">
        <v>12961</v>
      </c>
      <c r="D252" s="8" t="s">
        <v>3033</v>
      </c>
      <c r="E252" s="8"/>
      <c r="F252" s="8"/>
      <c r="G252" s="8" t="s">
        <v>12962</v>
      </c>
      <c r="H252" s="8" t="s">
        <v>8512</v>
      </c>
      <c r="I252" s="8" t="s">
        <v>12608</v>
      </c>
      <c r="J252" s="43"/>
      <c r="K252" s="43"/>
      <c r="L252" s="43"/>
      <c r="M252" s="43"/>
      <c r="N252" s="43"/>
      <c r="O252" s="8"/>
      <c r="P252" s="8" t="s">
        <v>12963</v>
      </c>
      <c r="Q252" s="8"/>
      <c r="R252" s="8" t="s">
        <v>12964</v>
      </c>
      <c r="S252" s="1">
        <f>IF(OR('⚙️ BỘ HƠI'!$H$40=0,'⚙️ BỘ HƠI'!$H$2="",$C252="",LEFT($C252,1)="◆"),99999,IF(OR(ISNUMBER(SEARCH('⚙️ BỘ HƠI'!$H$2,$C252)),ISNUMBER(SEARCH($C252,'⚙️ BỘ HƠI'!$H$2))),ROW()-2,99999))</f>
        <v>99999</v>
      </c>
    </row>
    <row r="253" customHeight="1" spans="1:19">
      <c r="A253" s="6" t="s">
        <v>12965</v>
      </c>
      <c r="B253" s="6" t="s">
        <v>329</v>
      </c>
      <c r="C253" s="6" t="s">
        <v>12966</v>
      </c>
      <c r="D253" s="6" t="s">
        <v>3033</v>
      </c>
      <c r="E253" s="6"/>
      <c r="F253" s="6"/>
      <c r="G253" s="6" t="s">
        <v>12967</v>
      </c>
      <c r="H253" s="6"/>
      <c r="I253" s="6" t="s">
        <v>12608</v>
      </c>
      <c r="J253" s="44"/>
      <c r="K253" s="44"/>
      <c r="L253" s="44"/>
      <c r="M253" s="44"/>
      <c r="N253" s="44"/>
      <c r="O253" s="6"/>
      <c r="P253" s="6"/>
      <c r="Q253" s="6"/>
      <c r="R253" s="6" t="s">
        <v>12968</v>
      </c>
      <c r="S253" s="1">
        <f>IF(OR('⚙️ BỘ HƠI'!$H$40=0,'⚙️ BỘ HƠI'!$H$2="",$C253="",LEFT($C253,1)="◆"),99999,IF(OR(ISNUMBER(SEARCH('⚙️ BỘ HƠI'!$H$2,$C253)),ISNUMBER(SEARCH($C253,'⚙️ BỘ HƠI'!$H$2))),ROW()-2,99999))</f>
        <v>99999</v>
      </c>
    </row>
    <row r="254" customHeight="1" spans="1:19">
      <c r="A254" s="8" t="s">
        <v>12969</v>
      </c>
      <c r="B254" s="8" t="s">
        <v>329</v>
      </c>
      <c r="C254" s="8" t="s">
        <v>12970</v>
      </c>
      <c r="D254" s="8" t="s">
        <v>3033</v>
      </c>
      <c r="E254" s="8"/>
      <c r="F254" s="8"/>
      <c r="G254" s="8" t="s">
        <v>10351</v>
      </c>
      <c r="H254" s="8" t="s">
        <v>8518</v>
      </c>
      <c r="I254" s="8" t="s">
        <v>12123</v>
      </c>
      <c r="J254" s="43"/>
      <c r="K254" s="43"/>
      <c r="L254" s="43"/>
      <c r="M254" s="43"/>
      <c r="N254" s="43"/>
      <c r="O254" s="8"/>
      <c r="P254" s="8"/>
      <c r="Q254" s="8"/>
      <c r="R254" s="8" t="s">
        <v>12971</v>
      </c>
      <c r="S254" s="1">
        <f>IF(OR('⚙️ BỘ HƠI'!$H$40=0,'⚙️ BỘ HƠI'!$H$2="",$C254="",LEFT($C254,1)="◆"),99999,IF(OR(ISNUMBER(SEARCH('⚙️ BỘ HƠI'!$H$2,$C254)),ISNUMBER(SEARCH($C254,'⚙️ BỘ HƠI'!$H$2))),ROW()-2,99999))</f>
        <v>99999</v>
      </c>
    </row>
    <row r="255" customHeight="1" spans="1:19">
      <c r="A255" s="6" t="s">
        <v>12972</v>
      </c>
      <c r="B255" s="6" t="s">
        <v>329</v>
      </c>
      <c r="C255" s="6" t="s">
        <v>12973</v>
      </c>
      <c r="D255" s="6" t="s">
        <v>3033</v>
      </c>
      <c r="E255" s="6"/>
      <c r="F255" s="6"/>
      <c r="G255" s="6" t="s">
        <v>12974</v>
      </c>
      <c r="H255" s="6" t="s">
        <v>8512</v>
      </c>
      <c r="I255" s="6" t="s">
        <v>12123</v>
      </c>
      <c r="J255" s="44"/>
      <c r="K255" s="44"/>
      <c r="L255" s="44"/>
      <c r="M255" s="44"/>
      <c r="N255" s="44"/>
      <c r="O255" s="6"/>
      <c r="P255" s="6" t="s">
        <v>12975</v>
      </c>
      <c r="Q255" s="6"/>
      <c r="R255" s="6" t="s">
        <v>12976</v>
      </c>
      <c r="S255" s="1">
        <f>IF(OR('⚙️ BỘ HƠI'!$H$40=0,'⚙️ BỘ HƠI'!$H$2="",$C255="",LEFT($C255,1)="◆"),99999,IF(OR(ISNUMBER(SEARCH('⚙️ BỘ HƠI'!$H$2,$C255)),ISNUMBER(SEARCH($C255,'⚙️ BỘ HƠI'!$H$2))),ROW()-2,99999))</f>
        <v>99999</v>
      </c>
    </row>
    <row r="256" customHeight="1" spans="1:19">
      <c r="A256" s="8" t="s">
        <v>12977</v>
      </c>
      <c r="B256" s="8" t="s">
        <v>329</v>
      </c>
      <c r="C256" s="8" t="s">
        <v>12978</v>
      </c>
      <c r="D256" s="8" t="s">
        <v>3033</v>
      </c>
      <c r="E256" s="8"/>
      <c r="F256" s="8"/>
      <c r="G256" s="8" t="s">
        <v>10579</v>
      </c>
      <c r="H256" s="8" t="s">
        <v>12132</v>
      </c>
      <c r="I256" s="8" t="s">
        <v>12123</v>
      </c>
      <c r="J256" s="43"/>
      <c r="K256" s="43"/>
      <c r="L256" s="43"/>
      <c r="M256" s="43"/>
      <c r="N256" s="43"/>
      <c r="O256" s="8"/>
      <c r="P256" s="8"/>
      <c r="Q256" s="8"/>
      <c r="R256" s="8" t="s">
        <v>12979</v>
      </c>
      <c r="S256" s="1">
        <f>IF(OR('⚙️ BỘ HƠI'!$H$40=0,'⚙️ BỘ HƠI'!$H$2="",$C256="",LEFT($C256,1)="◆"),99999,IF(OR(ISNUMBER(SEARCH('⚙️ BỘ HƠI'!$H$2,$C256)),ISNUMBER(SEARCH($C256,'⚙️ BỘ HƠI'!$H$2))),ROW()-2,99999))</f>
        <v>99999</v>
      </c>
    </row>
    <row r="257" customHeight="1" spans="1:19">
      <c r="A257" s="6" t="s">
        <v>12980</v>
      </c>
      <c r="B257" s="6" t="s">
        <v>329</v>
      </c>
      <c r="C257" s="6" t="s">
        <v>12981</v>
      </c>
      <c r="D257" s="6" t="s">
        <v>3033</v>
      </c>
      <c r="E257" s="6"/>
      <c r="F257" s="6"/>
      <c r="G257" s="6" t="s">
        <v>10351</v>
      </c>
      <c r="H257" s="6"/>
      <c r="I257" s="6" t="s">
        <v>12123</v>
      </c>
      <c r="J257" s="44"/>
      <c r="K257" s="44"/>
      <c r="L257" s="44"/>
      <c r="M257" s="44"/>
      <c r="N257" s="44"/>
      <c r="O257" s="6"/>
      <c r="P257" s="6" t="s">
        <v>12982</v>
      </c>
      <c r="Q257" s="6"/>
      <c r="R257" s="6" t="s">
        <v>12983</v>
      </c>
      <c r="S257" s="1">
        <f>IF(OR('⚙️ BỘ HƠI'!$H$40=0,'⚙️ BỘ HƠI'!$H$2="",$C257="",LEFT($C257,1)="◆"),99999,IF(OR(ISNUMBER(SEARCH('⚙️ BỘ HƠI'!$H$2,$C257)),ISNUMBER(SEARCH($C257,'⚙️ BỘ HƠI'!$H$2))),ROW()-2,99999))</f>
        <v>99999</v>
      </c>
    </row>
    <row r="258" customHeight="1" spans="1:19">
      <c r="A258" s="8" t="s">
        <v>12984</v>
      </c>
      <c r="B258" s="8" t="s">
        <v>329</v>
      </c>
      <c r="C258" s="8" t="s">
        <v>12985</v>
      </c>
      <c r="D258" s="8" t="s">
        <v>2823</v>
      </c>
      <c r="E258" s="8"/>
      <c r="F258" s="8"/>
      <c r="G258" s="8" t="s">
        <v>10587</v>
      </c>
      <c r="H258" s="8" t="s">
        <v>12132</v>
      </c>
      <c r="I258" s="8" t="s">
        <v>12133</v>
      </c>
      <c r="J258" s="43"/>
      <c r="K258" s="43"/>
      <c r="L258" s="43"/>
      <c r="M258" s="43"/>
      <c r="N258" s="43"/>
      <c r="O258" s="8"/>
      <c r="P258" s="8"/>
      <c r="Q258" s="8"/>
      <c r="R258" s="8" t="s">
        <v>12986</v>
      </c>
      <c r="S258" s="1">
        <f>IF(OR('⚙️ BỘ HƠI'!$H$40=0,'⚙️ BỘ HƠI'!$H$2="",$C258="",LEFT($C258,1)="◆"),99999,IF(OR(ISNUMBER(SEARCH('⚙️ BỘ HƠI'!$H$2,$C258)),ISNUMBER(SEARCH($C258,'⚙️ BỘ HƠI'!$H$2))),ROW()-2,99999))</f>
        <v>99999</v>
      </c>
    </row>
    <row r="259" customHeight="1" spans="1:19">
      <c r="A259" s="6" t="s">
        <v>12987</v>
      </c>
      <c r="B259" s="6" t="s">
        <v>329</v>
      </c>
      <c r="C259" s="6" t="s">
        <v>12988</v>
      </c>
      <c r="D259" s="6" t="s">
        <v>2823</v>
      </c>
      <c r="E259" s="6"/>
      <c r="F259" s="6"/>
      <c r="G259" s="6" t="s">
        <v>10587</v>
      </c>
      <c r="H259" s="6" t="s">
        <v>8512</v>
      </c>
      <c r="I259" s="6" t="s">
        <v>12123</v>
      </c>
      <c r="J259" s="44"/>
      <c r="K259" s="44"/>
      <c r="L259" s="44"/>
      <c r="M259" s="44"/>
      <c r="N259" s="44"/>
      <c r="O259" s="6"/>
      <c r="P259" s="6" t="s">
        <v>12989</v>
      </c>
      <c r="Q259" s="6"/>
      <c r="R259" s="6" t="s">
        <v>12990</v>
      </c>
      <c r="S259" s="1">
        <f>IF(OR('⚙️ BỘ HƠI'!$H$40=0,'⚙️ BỘ HƠI'!$H$2="",$C259="",LEFT($C259,1)="◆"),99999,IF(OR(ISNUMBER(SEARCH('⚙️ BỘ HƠI'!$H$2,$C259)),ISNUMBER(SEARCH($C259,'⚙️ BỘ HƠI'!$H$2))),ROW()-2,99999))</f>
        <v>99999</v>
      </c>
    </row>
    <row r="260" customHeight="1" spans="1:19">
      <c r="A260" s="8" t="s">
        <v>12991</v>
      </c>
      <c r="B260" s="8" t="s">
        <v>329</v>
      </c>
      <c r="C260" s="8" t="s">
        <v>12992</v>
      </c>
      <c r="D260" s="8" t="s">
        <v>2828</v>
      </c>
      <c r="E260" s="8"/>
      <c r="F260" s="8"/>
      <c r="G260" s="8" t="s">
        <v>10587</v>
      </c>
      <c r="H260" s="8" t="s">
        <v>8518</v>
      </c>
      <c r="I260" s="8" t="s">
        <v>12123</v>
      </c>
      <c r="J260" s="43"/>
      <c r="K260" s="43"/>
      <c r="L260" s="43"/>
      <c r="M260" s="43"/>
      <c r="N260" s="43"/>
      <c r="O260" s="8"/>
      <c r="P260" s="8"/>
      <c r="Q260" s="8"/>
      <c r="R260" s="8" t="s">
        <v>12993</v>
      </c>
      <c r="S260" s="1">
        <f>IF(OR('⚙️ BỘ HƠI'!$H$40=0,'⚙️ BỘ HƠI'!$H$2="",$C260="",LEFT($C260,1)="◆"),99999,IF(OR(ISNUMBER(SEARCH('⚙️ BỘ HƠI'!$H$2,$C260)),ISNUMBER(SEARCH($C260,'⚙️ BỘ HƠI'!$H$2))),ROW()-2,99999))</f>
        <v>99999</v>
      </c>
    </row>
    <row r="261" customHeight="1" spans="1:19">
      <c r="A261" s="6" t="s">
        <v>12994</v>
      </c>
      <c r="B261" s="6" t="s">
        <v>329</v>
      </c>
      <c r="C261" s="6" t="s">
        <v>12992</v>
      </c>
      <c r="D261" s="6" t="s">
        <v>2828</v>
      </c>
      <c r="E261" s="6"/>
      <c r="F261" s="6"/>
      <c r="G261" s="6" t="s">
        <v>10587</v>
      </c>
      <c r="H261" s="6" t="s">
        <v>8515</v>
      </c>
      <c r="I261" s="6" t="s">
        <v>121</v>
      </c>
      <c r="J261" s="44"/>
      <c r="K261" s="44"/>
      <c r="L261" s="44"/>
      <c r="M261" s="44"/>
      <c r="N261" s="44"/>
      <c r="O261" s="6"/>
      <c r="P261" s="6"/>
      <c r="Q261" s="6"/>
      <c r="R261" s="6" t="s">
        <v>12995</v>
      </c>
      <c r="S261" s="1">
        <f>IF(OR('⚙️ BỘ HƠI'!$H$40=0,'⚙️ BỘ HƠI'!$H$2="",$C261="",LEFT($C261,1)="◆"),99999,IF(OR(ISNUMBER(SEARCH('⚙️ BỘ HƠI'!$H$2,$C261)),ISNUMBER(SEARCH($C261,'⚙️ BỘ HƠI'!$H$2))),ROW()-2,99999))</f>
        <v>99999</v>
      </c>
    </row>
    <row r="262" customHeight="1" spans="1:19">
      <c r="A262" s="8" t="s">
        <v>12996</v>
      </c>
      <c r="B262" s="8" t="s">
        <v>329</v>
      </c>
      <c r="C262" s="8" t="s">
        <v>12997</v>
      </c>
      <c r="D262" s="8" t="s">
        <v>2828</v>
      </c>
      <c r="E262" s="8"/>
      <c r="F262" s="8"/>
      <c r="G262" s="8" t="s">
        <v>10602</v>
      </c>
      <c r="H262" s="8" t="s">
        <v>8518</v>
      </c>
      <c r="I262" s="8" t="s">
        <v>12123</v>
      </c>
      <c r="J262" s="43"/>
      <c r="K262" s="43"/>
      <c r="L262" s="43"/>
      <c r="M262" s="43"/>
      <c r="N262" s="43"/>
      <c r="O262" s="8"/>
      <c r="P262" s="8"/>
      <c r="Q262" s="8"/>
      <c r="R262" s="8" t="s">
        <v>12998</v>
      </c>
      <c r="S262" s="1">
        <f>IF(OR('⚙️ BỘ HƠI'!$H$40=0,'⚙️ BỘ HƠI'!$H$2="",$C262="",LEFT($C262,1)="◆"),99999,IF(OR(ISNUMBER(SEARCH('⚙️ BỘ HƠI'!$H$2,$C262)),ISNUMBER(SEARCH($C262,'⚙️ BỘ HƠI'!$H$2))),ROW()-2,99999))</f>
        <v>99999</v>
      </c>
    </row>
    <row r="263" customHeight="1" spans="1:19">
      <c r="A263" s="6" t="s">
        <v>12999</v>
      </c>
      <c r="B263" s="6" t="s">
        <v>329</v>
      </c>
      <c r="C263" s="6" t="s">
        <v>13000</v>
      </c>
      <c r="D263" s="6" t="s">
        <v>2828</v>
      </c>
      <c r="E263" s="6"/>
      <c r="F263" s="6"/>
      <c r="G263" s="6" t="s">
        <v>10602</v>
      </c>
      <c r="H263" s="6" t="s">
        <v>8512</v>
      </c>
      <c r="I263" s="6" t="s">
        <v>12608</v>
      </c>
      <c r="J263" s="44"/>
      <c r="K263" s="44"/>
      <c r="L263" s="44"/>
      <c r="M263" s="44"/>
      <c r="N263" s="44"/>
      <c r="O263" s="6"/>
      <c r="P263" s="6" t="s">
        <v>13001</v>
      </c>
      <c r="Q263" s="6"/>
      <c r="R263" s="6" t="s">
        <v>13002</v>
      </c>
      <c r="S263" s="1">
        <f>IF(OR('⚙️ BỘ HƠI'!$H$40=0,'⚙️ BỘ HƠI'!$H$2="",$C263="",LEFT($C263,1)="◆"),99999,IF(OR(ISNUMBER(SEARCH('⚙️ BỘ HƠI'!$H$2,$C263)),ISNUMBER(SEARCH($C263,'⚙️ BỘ HƠI'!$H$2))),ROW()-2,99999))</f>
        <v>99999</v>
      </c>
    </row>
    <row r="264" customHeight="1" spans="1:19">
      <c r="A264" s="8" t="s">
        <v>13003</v>
      </c>
      <c r="B264" s="8" t="s">
        <v>329</v>
      </c>
      <c r="C264" s="8" t="s">
        <v>13004</v>
      </c>
      <c r="D264" s="8" t="s">
        <v>2828</v>
      </c>
      <c r="E264" s="8"/>
      <c r="F264" s="8"/>
      <c r="G264" s="8" t="s">
        <v>9740</v>
      </c>
      <c r="H264" s="8" t="s">
        <v>8512</v>
      </c>
      <c r="I264" s="8" t="s">
        <v>12608</v>
      </c>
      <c r="J264" s="43"/>
      <c r="K264" s="43"/>
      <c r="L264" s="43"/>
      <c r="M264" s="43"/>
      <c r="N264" s="43"/>
      <c r="O264" s="8"/>
      <c r="P264" s="8" t="s">
        <v>13005</v>
      </c>
      <c r="Q264" s="8"/>
      <c r="R264" s="8" t="s">
        <v>13006</v>
      </c>
      <c r="S264" s="1">
        <f>IF(OR('⚙️ BỘ HƠI'!$H$40=0,'⚙️ BỘ HƠI'!$H$2="",$C264="",LEFT($C264,1)="◆"),99999,IF(OR(ISNUMBER(SEARCH('⚙️ BỘ HƠI'!$H$2,$C264)),ISNUMBER(SEARCH($C264,'⚙️ BỘ HƠI'!$H$2))),ROW()-2,99999))</f>
        <v>99999</v>
      </c>
    </row>
    <row r="265" customHeight="1" spans="1:19">
      <c r="A265" s="6" t="s">
        <v>13007</v>
      </c>
      <c r="B265" s="6" t="s">
        <v>329</v>
      </c>
      <c r="C265" s="6" t="s">
        <v>13008</v>
      </c>
      <c r="D265" s="6" t="s">
        <v>2828</v>
      </c>
      <c r="E265" s="6"/>
      <c r="F265" s="6"/>
      <c r="G265" s="6" t="s">
        <v>10602</v>
      </c>
      <c r="H265" s="6" t="s">
        <v>13009</v>
      </c>
      <c r="I265" s="6" t="s">
        <v>12123</v>
      </c>
      <c r="J265" s="44"/>
      <c r="K265" s="44"/>
      <c r="L265" s="44"/>
      <c r="M265" s="44"/>
      <c r="N265" s="44"/>
      <c r="O265" s="6"/>
      <c r="P265" s="6"/>
      <c r="Q265" s="6"/>
      <c r="R265" s="6" t="s">
        <v>13010</v>
      </c>
      <c r="S265" s="1">
        <f>IF(OR('⚙️ BỘ HƠI'!$H$40=0,'⚙️ BỘ HƠI'!$H$2="",$C265="",LEFT($C265,1)="◆"),99999,IF(OR(ISNUMBER(SEARCH('⚙️ BỘ HƠI'!$H$2,$C265)),ISNUMBER(SEARCH($C265,'⚙️ BỘ HƠI'!$H$2))),ROW()-2,99999))</f>
        <v>99999</v>
      </c>
    </row>
    <row r="266" customHeight="1" spans="1:19">
      <c r="A266" s="8" t="s">
        <v>13011</v>
      </c>
      <c r="B266" s="8" t="s">
        <v>329</v>
      </c>
      <c r="C266" s="8" t="s">
        <v>13012</v>
      </c>
      <c r="D266" s="8" t="s">
        <v>2836</v>
      </c>
      <c r="E266" s="8"/>
      <c r="F266" s="8"/>
      <c r="G266" s="8" t="s">
        <v>10614</v>
      </c>
      <c r="H266" s="8" t="s">
        <v>8519</v>
      </c>
      <c r="I266" s="8" t="s">
        <v>12123</v>
      </c>
      <c r="J266" s="43"/>
      <c r="K266" s="43"/>
      <c r="L266" s="43"/>
      <c r="M266" s="43"/>
      <c r="N266" s="43"/>
      <c r="O266" s="8"/>
      <c r="P266" s="8"/>
      <c r="Q266" s="8"/>
      <c r="R266" s="8" t="s">
        <v>13013</v>
      </c>
      <c r="S266" s="1">
        <f>IF(OR('⚙️ BỘ HƠI'!$H$40=0,'⚙️ BỘ HƠI'!$H$2="",$C266="",LEFT($C266,1)="◆"),99999,IF(OR(ISNUMBER(SEARCH('⚙️ BỘ HƠI'!$H$2,$C266)),ISNUMBER(SEARCH($C266,'⚙️ BỘ HƠI'!$H$2))),ROW()-2,99999))</f>
        <v>99999</v>
      </c>
    </row>
    <row r="267" customHeight="1" spans="1:19">
      <c r="A267" s="6" t="s">
        <v>13014</v>
      </c>
      <c r="B267" s="6" t="s">
        <v>329</v>
      </c>
      <c r="C267" s="6" t="s">
        <v>13015</v>
      </c>
      <c r="D267" s="6" t="s">
        <v>2836</v>
      </c>
      <c r="E267" s="6"/>
      <c r="F267" s="6"/>
      <c r="G267" s="6" t="s">
        <v>10614</v>
      </c>
      <c r="H267" s="6" t="s">
        <v>8512</v>
      </c>
      <c r="I267" s="6" t="s">
        <v>12123</v>
      </c>
      <c r="J267" s="44"/>
      <c r="K267" s="44"/>
      <c r="L267" s="44"/>
      <c r="M267" s="44"/>
      <c r="N267" s="44"/>
      <c r="O267" s="6"/>
      <c r="P267" s="6" t="s">
        <v>13016</v>
      </c>
      <c r="Q267" s="6"/>
      <c r="R267" s="6" t="s">
        <v>13017</v>
      </c>
      <c r="S267" s="1">
        <f>IF(OR('⚙️ BỘ HƠI'!$H$40=0,'⚙️ BỘ HƠI'!$H$2="",$C267="",LEFT($C267,1)="◆"),99999,IF(OR(ISNUMBER(SEARCH('⚙️ BỘ HƠI'!$H$2,$C267)),ISNUMBER(SEARCH($C267,'⚙️ BỘ HƠI'!$H$2))),ROW()-2,99999))</f>
        <v>99999</v>
      </c>
    </row>
    <row r="268" customHeight="1" spans="1:19">
      <c r="A268" s="8" t="s">
        <v>13018</v>
      </c>
      <c r="B268" s="8" t="s">
        <v>329</v>
      </c>
      <c r="C268" s="8" t="s">
        <v>3338</v>
      </c>
      <c r="D268" s="8" t="s">
        <v>2836</v>
      </c>
      <c r="E268" s="8"/>
      <c r="F268" s="8"/>
      <c r="G268" s="8" t="s">
        <v>10614</v>
      </c>
      <c r="H268" s="8" t="s">
        <v>8512</v>
      </c>
      <c r="I268" s="8" t="s">
        <v>12123</v>
      </c>
      <c r="J268" s="43"/>
      <c r="K268" s="43"/>
      <c r="L268" s="43"/>
      <c r="M268" s="43"/>
      <c r="N268" s="43"/>
      <c r="O268" s="8"/>
      <c r="P268" s="8" t="s">
        <v>13019</v>
      </c>
      <c r="Q268" s="8"/>
      <c r="R268" s="8" t="s">
        <v>13020</v>
      </c>
      <c r="S268" s="1">
        <f>IF(OR('⚙️ BỘ HƠI'!$H$40=0,'⚙️ BỘ HƠI'!$H$2="",$C268="",LEFT($C268,1)="◆"),99999,IF(OR(ISNUMBER(SEARCH('⚙️ BỘ HƠI'!$H$2,$C268)),ISNUMBER(SEARCH($C268,'⚙️ BỘ HƠI'!$H$2))),ROW()-2,99999))</f>
        <v>99999</v>
      </c>
    </row>
    <row r="269" customHeight="1" spans="1:19">
      <c r="A269" s="6" t="s">
        <v>13021</v>
      </c>
      <c r="B269" s="6" t="s">
        <v>329</v>
      </c>
      <c r="C269" s="6" t="s">
        <v>10624</v>
      </c>
      <c r="D269" s="6" t="s">
        <v>13022</v>
      </c>
      <c r="E269" s="6"/>
      <c r="F269" s="6"/>
      <c r="G269" s="6" t="s">
        <v>9740</v>
      </c>
      <c r="H269" s="6" t="s">
        <v>3559</v>
      </c>
      <c r="I269" s="6" t="s">
        <v>12123</v>
      </c>
      <c r="J269" s="44"/>
      <c r="K269" s="44"/>
      <c r="L269" s="44"/>
      <c r="M269" s="44"/>
      <c r="N269" s="44"/>
      <c r="O269" s="6"/>
      <c r="P269" s="6" t="s">
        <v>13023</v>
      </c>
      <c r="Q269" s="6"/>
      <c r="R269" s="6" t="s">
        <v>13024</v>
      </c>
      <c r="S269" s="1">
        <f>IF(OR('⚙️ BỘ HƠI'!$H$40=0,'⚙️ BỘ HƠI'!$H$2="",$C269="",LEFT($C269,1)="◆"),99999,IF(OR(ISNUMBER(SEARCH('⚙️ BỘ HƠI'!$H$2,$C269)),ISNUMBER(SEARCH($C269,'⚙️ BỘ HƠI'!$H$2))),ROW()-2,99999))</f>
        <v>99999</v>
      </c>
    </row>
    <row r="270" customHeight="1" spans="1:19">
      <c r="A270" s="8" t="s">
        <v>13025</v>
      </c>
      <c r="B270" s="8" t="s">
        <v>329</v>
      </c>
      <c r="C270" s="8" t="s">
        <v>13026</v>
      </c>
      <c r="D270" s="8" t="s">
        <v>13022</v>
      </c>
      <c r="E270" s="8"/>
      <c r="F270" s="8"/>
      <c r="G270" s="8" t="s">
        <v>9954</v>
      </c>
      <c r="H270" s="8" t="s">
        <v>3559</v>
      </c>
      <c r="I270" s="8" t="s">
        <v>12123</v>
      </c>
      <c r="J270" s="43"/>
      <c r="K270" s="43"/>
      <c r="L270" s="43"/>
      <c r="M270" s="43"/>
      <c r="N270" s="43"/>
      <c r="O270" s="8"/>
      <c r="P270" s="8"/>
      <c r="Q270" s="8"/>
      <c r="R270" s="8" t="s">
        <v>13027</v>
      </c>
      <c r="S270" s="1">
        <f>IF(OR('⚙️ BỘ HƠI'!$H$40=0,'⚙️ BỘ HƠI'!$H$2="",$C270="",LEFT($C270,1)="◆"),99999,IF(OR(ISNUMBER(SEARCH('⚙️ BỘ HƠI'!$H$2,$C270)),ISNUMBER(SEARCH($C270,'⚙️ BỘ HƠI'!$H$2))),ROW()-2,99999))</f>
        <v>99999</v>
      </c>
    </row>
    <row r="271" customHeight="1" spans="1:19">
      <c r="A271" s="6" t="s">
        <v>13028</v>
      </c>
      <c r="B271" s="6" t="s">
        <v>329</v>
      </c>
      <c r="C271" s="6" t="s">
        <v>10632</v>
      </c>
      <c r="D271" s="6" t="s">
        <v>2549</v>
      </c>
      <c r="E271" s="6"/>
      <c r="F271" s="6"/>
      <c r="G271" s="6" t="s">
        <v>10602</v>
      </c>
      <c r="H271" s="6" t="s">
        <v>8515</v>
      </c>
      <c r="I271" s="6" t="s">
        <v>24</v>
      </c>
      <c r="J271" s="44"/>
      <c r="K271" s="44"/>
      <c r="L271" s="44"/>
      <c r="M271" s="44"/>
      <c r="N271" s="44"/>
      <c r="O271" s="6"/>
      <c r="P271" s="6"/>
      <c r="Q271" s="6"/>
      <c r="R271" s="6" t="s">
        <v>13029</v>
      </c>
      <c r="S271" s="1">
        <f>IF(OR('⚙️ BỘ HƠI'!$H$40=0,'⚙️ BỘ HƠI'!$H$2="",$C271="",LEFT($C271,1)="◆"),99999,IF(OR(ISNUMBER(SEARCH('⚙️ BỘ HƠI'!$H$2,$C271)),ISNUMBER(SEARCH($C271,'⚙️ BỘ HƠI'!$H$2))),ROW()-2,99999))</f>
        <v>99999</v>
      </c>
    </row>
    <row r="272" customHeight="1" spans="1:19">
      <c r="A272" s="8" t="s">
        <v>13030</v>
      </c>
      <c r="B272" s="8" t="s">
        <v>329</v>
      </c>
      <c r="C272" s="8" t="s">
        <v>13031</v>
      </c>
      <c r="D272" s="8" t="s">
        <v>2549</v>
      </c>
      <c r="E272" s="8"/>
      <c r="F272" s="8"/>
      <c r="G272" s="8" t="s">
        <v>9663</v>
      </c>
      <c r="H272" s="8" t="s">
        <v>8512</v>
      </c>
      <c r="I272" s="8" t="s">
        <v>12608</v>
      </c>
      <c r="J272" s="43"/>
      <c r="K272" s="43"/>
      <c r="L272" s="43"/>
      <c r="M272" s="43"/>
      <c r="N272" s="43"/>
      <c r="O272" s="8"/>
      <c r="P272" s="8"/>
      <c r="Q272" s="8"/>
      <c r="R272" s="8" t="s">
        <v>13032</v>
      </c>
      <c r="S272" s="1">
        <f>IF(OR('⚙️ BỘ HƠI'!$H$40=0,'⚙️ BỘ HƠI'!$H$2="",$C272="",LEFT($C272,1)="◆"),99999,IF(OR(ISNUMBER(SEARCH('⚙️ BỘ HƠI'!$H$2,$C272)),ISNUMBER(SEARCH($C272,'⚙️ BỘ HƠI'!$H$2))),ROW()-2,99999))</f>
        <v>99999</v>
      </c>
    </row>
    <row r="273" customHeight="1" spans="1:19">
      <c r="A273" s="6" t="s">
        <v>13033</v>
      </c>
      <c r="B273" s="6" t="s">
        <v>329</v>
      </c>
      <c r="C273" s="6" t="s">
        <v>13034</v>
      </c>
      <c r="D273" s="6" t="s">
        <v>2549</v>
      </c>
      <c r="E273" s="6"/>
      <c r="F273" s="6"/>
      <c r="G273" s="6" t="s">
        <v>9663</v>
      </c>
      <c r="H273" s="6" t="s">
        <v>8515</v>
      </c>
      <c r="I273" s="6" t="s">
        <v>12608</v>
      </c>
      <c r="J273" s="44"/>
      <c r="K273" s="44"/>
      <c r="L273" s="44"/>
      <c r="M273" s="44"/>
      <c r="N273" s="44"/>
      <c r="O273" s="6"/>
      <c r="P273" s="6"/>
      <c r="Q273" s="6"/>
      <c r="R273" s="6" t="s">
        <v>13035</v>
      </c>
      <c r="S273" s="1">
        <f>IF(OR('⚙️ BỘ HƠI'!$H$40=0,'⚙️ BỘ HƠI'!$H$2="",$C273="",LEFT($C273,1)="◆"),99999,IF(OR(ISNUMBER(SEARCH('⚙️ BỘ HƠI'!$H$2,$C273)),ISNUMBER(SEARCH($C273,'⚙️ BỘ HƠI'!$H$2))),ROW()-2,99999))</f>
        <v>99999</v>
      </c>
    </row>
    <row r="274" customHeight="1" spans="1:19">
      <c r="A274" s="8" t="s">
        <v>13036</v>
      </c>
      <c r="B274" s="8" t="s">
        <v>329</v>
      </c>
      <c r="C274" s="8" t="s">
        <v>13037</v>
      </c>
      <c r="D274" s="8" t="s">
        <v>2549</v>
      </c>
      <c r="E274" s="8"/>
      <c r="F274" s="8"/>
      <c r="G274" s="8" t="s">
        <v>10602</v>
      </c>
      <c r="H274" s="8" t="s">
        <v>8518</v>
      </c>
      <c r="I274" s="8" t="s">
        <v>12123</v>
      </c>
      <c r="J274" s="43"/>
      <c r="K274" s="43"/>
      <c r="L274" s="43"/>
      <c r="M274" s="43"/>
      <c r="N274" s="43"/>
      <c r="O274" s="8"/>
      <c r="P274" s="8"/>
      <c r="Q274" s="8"/>
      <c r="R274" s="8" t="s">
        <v>13038</v>
      </c>
      <c r="S274" s="1">
        <f>IF(OR('⚙️ BỘ HƠI'!$H$40=0,'⚙️ BỘ HƠI'!$H$2="",$C274="",LEFT($C274,1)="◆"),99999,IF(OR(ISNUMBER(SEARCH('⚙️ BỘ HƠI'!$H$2,$C274)),ISNUMBER(SEARCH($C274,'⚙️ BỘ HƠI'!$H$2))),ROW()-2,99999))</f>
        <v>99999</v>
      </c>
    </row>
    <row r="275" customHeight="1" spans="1:19">
      <c r="A275" s="6" t="s">
        <v>13039</v>
      </c>
      <c r="B275" s="6" t="s">
        <v>329</v>
      </c>
      <c r="C275" s="6" t="s">
        <v>13040</v>
      </c>
      <c r="D275" s="6" t="s">
        <v>2549</v>
      </c>
      <c r="E275" s="6"/>
      <c r="F275" s="6"/>
      <c r="G275" s="6" t="s">
        <v>9663</v>
      </c>
      <c r="H275" s="6" t="s">
        <v>8512</v>
      </c>
      <c r="I275" s="6" t="s">
        <v>12608</v>
      </c>
      <c r="J275" s="44"/>
      <c r="K275" s="44"/>
      <c r="L275" s="44"/>
      <c r="M275" s="44"/>
      <c r="N275" s="44"/>
      <c r="O275" s="6"/>
      <c r="P275" s="6" t="s">
        <v>13041</v>
      </c>
      <c r="Q275" s="6"/>
      <c r="R275" s="6" t="s">
        <v>13042</v>
      </c>
      <c r="S275" s="1">
        <f>IF(OR('⚙️ BỘ HƠI'!$H$40=0,'⚙️ BỘ HƠI'!$H$2="",$C275="",LEFT($C275,1)="◆"),99999,IF(OR(ISNUMBER(SEARCH('⚙️ BỘ HƠI'!$H$2,$C275)),ISNUMBER(SEARCH($C275,'⚙️ BỘ HƠI'!$H$2))),ROW()-2,99999))</f>
        <v>99999</v>
      </c>
    </row>
    <row r="276" customHeight="1" spans="1:19">
      <c r="A276" s="8" t="s">
        <v>13043</v>
      </c>
      <c r="B276" s="8" t="s">
        <v>329</v>
      </c>
      <c r="C276" s="8" t="s">
        <v>13044</v>
      </c>
      <c r="D276" s="8" t="s">
        <v>2549</v>
      </c>
      <c r="E276" s="8"/>
      <c r="F276" s="8"/>
      <c r="G276" s="8" t="s">
        <v>10602</v>
      </c>
      <c r="H276" s="8" t="s">
        <v>13045</v>
      </c>
      <c r="I276" s="8" t="s">
        <v>12123</v>
      </c>
      <c r="J276" s="43"/>
      <c r="K276" s="43"/>
      <c r="L276" s="43"/>
      <c r="M276" s="43"/>
      <c r="N276" s="43"/>
      <c r="O276" s="8"/>
      <c r="P276" s="8" t="s">
        <v>13046</v>
      </c>
      <c r="Q276" s="8"/>
      <c r="R276" s="8" t="s">
        <v>13047</v>
      </c>
      <c r="S276" s="1">
        <f>IF(OR('⚙️ BỘ HƠI'!$H$40=0,'⚙️ BỘ HƠI'!$H$2="",$C276="",LEFT($C276,1)="◆"),99999,IF(OR(ISNUMBER(SEARCH('⚙️ BỘ HƠI'!$H$2,$C276)),ISNUMBER(SEARCH($C276,'⚙️ BỘ HƠI'!$H$2))),ROW()-2,99999))</f>
        <v>99999</v>
      </c>
    </row>
    <row r="277" customHeight="1" spans="1:19">
      <c r="A277" s="6" t="s">
        <v>13048</v>
      </c>
      <c r="B277" s="6" t="s">
        <v>329</v>
      </c>
      <c r="C277" s="6" t="s">
        <v>13049</v>
      </c>
      <c r="D277" s="6" t="s">
        <v>2549</v>
      </c>
      <c r="E277" s="6"/>
      <c r="F277" s="6"/>
      <c r="G277" s="6" t="s">
        <v>9663</v>
      </c>
      <c r="H277" s="6"/>
      <c r="I277" s="6" t="s">
        <v>12123</v>
      </c>
      <c r="J277" s="6"/>
      <c r="K277" s="6"/>
      <c r="L277" s="6"/>
      <c r="M277" s="6"/>
      <c r="N277" s="6"/>
      <c r="O277" s="6"/>
      <c r="P277" s="6" t="s">
        <v>13050</v>
      </c>
      <c r="Q277" s="6"/>
      <c r="R277" s="6" t="s">
        <v>13051</v>
      </c>
      <c r="S277" s="1">
        <f>IF(OR('⚙️ BỘ HƠI'!$H$40=0,'⚙️ BỘ HƠI'!$H$2="",$C277="",LEFT($C277,1)="◆"),99999,IF(OR(ISNUMBER(SEARCH('⚙️ BỘ HƠI'!$H$2,$C277)),ISNUMBER(SEARCH($C277,'⚙️ BỘ HƠI'!$H$2))),ROW()-2,99999))</f>
        <v>99999</v>
      </c>
    </row>
    <row r="278" customHeight="1" spans="1:19">
      <c r="A278" s="8" t="s">
        <v>13052</v>
      </c>
      <c r="B278" s="8" t="s">
        <v>329</v>
      </c>
      <c r="C278" s="8" t="s">
        <v>13053</v>
      </c>
      <c r="D278" s="8" t="s">
        <v>3083</v>
      </c>
      <c r="E278" s="8"/>
      <c r="F278" s="8"/>
      <c r="G278" s="8" t="s">
        <v>10026</v>
      </c>
      <c r="H278" s="8" t="s">
        <v>8515</v>
      </c>
      <c r="I278" s="8" t="s">
        <v>12133</v>
      </c>
      <c r="J278" s="43"/>
      <c r="K278" s="43"/>
      <c r="L278" s="43"/>
      <c r="M278" s="43"/>
      <c r="N278" s="43"/>
      <c r="O278" s="8"/>
      <c r="P278" s="8"/>
      <c r="Q278" s="8"/>
      <c r="R278" s="8" t="s">
        <v>13054</v>
      </c>
      <c r="S278" s="1">
        <f>IF(OR('⚙️ BỘ HƠI'!$H$40=0,'⚙️ BỘ HƠI'!$H$2="",$C278="",LEFT($C278,1)="◆"),99999,IF(OR(ISNUMBER(SEARCH('⚙️ BỘ HƠI'!$H$2,$C278)),ISNUMBER(SEARCH($C278,'⚙️ BỘ HƠI'!$H$2))),ROW()-2,99999))</f>
        <v>99999</v>
      </c>
    </row>
    <row r="279" customHeight="1" spans="1:19">
      <c r="A279" s="6" t="s">
        <v>13055</v>
      </c>
      <c r="B279" s="6" t="s">
        <v>329</v>
      </c>
      <c r="C279" s="6" t="s">
        <v>13053</v>
      </c>
      <c r="D279" s="6" t="s">
        <v>3083</v>
      </c>
      <c r="E279" s="6"/>
      <c r="F279" s="6"/>
      <c r="G279" s="6" t="s">
        <v>10026</v>
      </c>
      <c r="H279" s="6" t="s">
        <v>8512</v>
      </c>
      <c r="I279" s="6" t="s">
        <v>12133</v>
      </c>
      <c r="J279" s="44"/>
      <c r="K279" s="44"/>
      <c r="L279" s="44"/>
      <c r="M279" s="44"/>
      <c r="N279" s="44"/>
      <c r="O279" s="6"/>
      <c r="P279" s="6" t="s">
        <v>13056</v>
      </c>
      <c r="Q279" s="6"/>
      <c r="R279" s="6" t="s">
        <v>13057</v>
      </c>
      <c r="S279" s="1">
        <f>IF(OR('⚙️ BỘ HƠI'!$H$40=0,'⚙️ BỘ HƠI'!$H$2="",$C279="",LEFT($C279,1)="◆"),99999,IF(OR(ISNUMBER(SEARCH('⚙️ BỘ HƠI'!$H$2,$C279)),ISNUMBER(SEARCH($C279,'⚙️ BỘ HƠI'!$H$2))),ROW()-2,99999))</f>
        <v>99999</v>
      </c>
    </row>
    <row r="280" customHeight="1" spans="1:19">
      <c r="A280" s="8" t="s">
        <v>13058</v>
      </c>
      <c r="B280" s="8" t="s">
        <v>329</v>
      </c>
      <c r="C280" s="8" t="s">
        <v>13059</v>
      </c>
      <c r="D280" s="8" t="s">
        <v>3106</v>
      </c>
      <c r="E280" s="8"/>
      <c r="F280" s="8"/>
      <c r="G280" s="8" t="s">
        <v>9723</v>
      </c>
      <c r="H280" s="8"/>
      <c r="I280" s="8" t="s">
        <v>12123</v>
      </c>
      <c r="J280" s="43"/>
      <c r="K280" s="43"/>
      <c r="L280" s="43"/>
      <c r="M280" s="43"/>
      <c r="N280" s="43"/>
      <c r="O280" s="8"/>
      <c r="P280" s="8"/>
      <c r="Q280" s="8"/>
      <c r="R280" s="8" t="s">
        <v>13060</v>
      </c>
      <c r="S280" s="1">
        <f>IF(OR('⚙️ BỘ HƠI'!$H$40=0,'⚙️ BỘ HƠI'!$H$2="",$C280="",LEFT($C280,1)="◆"),99999,IF(OR(ISNUMBER(SEARCH('⚙️ BỘ HƠI'!$H$2,$C280)),ISNUMBER(SEARCH($C280,'⚙️ BỘ HƠI'!$H$2))),ROW()-2,99999))</f>
        <v>99999</v>
      </c>
    </row>
    <row r="281" customHeight="1" spans="1:19">
      <c r="A281" s="6" t="s">
        <v>13061</v>
      </c>
      <c r="B281" s="6" t="s">
        <v>329</v>
      </c>
      <c r="C281" s="6" t="s">
        <v>13062</v>
      </c>
      <c r="D281" s="6" t="s">
        <v>5147</v>
      </c>
      <c r="E281" s="6"/>
      <c r="F281" s="6"/>
      <c r="G281" s="6" t="s">
        <v>10675</v>
      </c>
      <c r="H281" s="6" t="s">
        <v>8512</v>
      </c>
      <c r="I281" s="6" t="s">
        <v>12123</v>
      </c>
      <c r="J281" s="44"/>
      <c r="K281" s="44"/>
      <c r="L281" s="44"/>
      <c r="M281" s="44"/>
      <c r="N281" s="44"/>
      <c r="O281" s="6"/>
      <c r="P281" s="6" t="s">
        <v>13063</v>
      </c>
      <c r="Q281" s="6"/>
      <c r="R281" s="6" t="s">
        <v>13064</v>
      </c>
      <c r="S281" s="1">
        <f>IF(OR('⚙️ BỘ HƠI'!$H$40=0,'⚙️ BỘ HƠI'!$H$2="",$C281="",LEFT($C281,1)="◆"),99999,IF(OR(ISNUMBER(SEARCH('⚙️ BỘ HƠI'!$H$2,$C281)),ISNUMBER(SEARCH($C281,'⚙️ BỘ HƠI'!$H$2))),ROW()-2,99999))</f>
        <v>99999</v>
      </c>
    </row>
    <row r="282" customHeight="1" spans="1:19">
      <c r="A282" s="8" t="s">
        <v>13065</v>
      </c>
      <c r="B282" s="8" t="s">
        <v>329</v>
      </c>
      <c r="C282" s="8" t="s">
        <v>13066</v>
      </c>
      <c r="D282" s="8" t="s">
        <v>2564</v>
      </c>
      <c r="E282" s="8"/>
      <c r="F282" s="8"/>
      <c r="G282" s="8" t="s">
        <v>10691</v>
      </c>
      <c r="H282" s="8" t="s">
        <v>8518</v>
      </c>
      <c r="I282" s="8" t="s">
        <v>12123</v>
      </c>
      <c r="J282" s="43"/>
      <c r="K282" s="43"/>
      <c r="L282" s="43"/>
      <c r="M282" s="43"/>
      <c r="N282" s="43"/>
      <c r="O282" s="8"/>
      <c r="P282" s="8"/>
      <c r="Q282" s="8"/>
      <c r="R282" s="8" t="s">
        <v>13067</v>
      </c>
      <c r="S282" s="1">
        <f>IF(OR('⚙️ BỘ HƠI'!$H$40=0,'⚙️ BỘ HƠI'!$H$2="",$C282="",LEFT($C282,1)="◆"),99999,IF(OR(ISNUMBER(SEARCH('⚙️ BỘ HƠI'!$H$2,$C282)),ISNUMBER(SEARCH($C282,'⚙️ BỘ HƠI'!$H$2))),ROW()-2,99999))</f>
        <v>99999</v>
      </c>
    </row>
    <row r="283" customHeight="1" spans="1:19">
      <c r="A283" s="6" t="s">
        <v>13068</v>
      </c>
      <c r="B283" s="6" t="s">
        <v>329</v>
      </c>
      <c r="C283" s="6" t="s">
        <v>13066</v>
      </c>
      <c r="D283" s="6" t="s">
        <v>2564</v>
      </c>
      <c r="E283" s="6"/>
      <c r="F283" s="6"/>
      <c r="G283" s="6" t="s">
        <v>10691</v>
      </c>
      <c r="H283" s="6" t="s">
        <v>8515</v>
      </c>
      <c r="I283" s="6" t="s">
        <v>12133</v>
      </c>
      <c r="J283" s="44"/>
      <c r="K283" s="44"/>
      <c r="L283" s="44"/>
      <c r="M283" s="44"/>
      <c r="N283" s="44"/>
      <c r="O283" s="6"/>
      <c r="P283" s="6"/>
      <c r="Q283" s="6"/>
      <c r="R283" s="6" t="s">
        <v>13069</v>
      </c>
      <c r="S283" s="1">
        <f>IF(OR('⚙️ BỘ HƠI'!$H$40=0,'⚙️ BỘ HƠI'!$H$2="",$C283="",LEFT($C283,1)="◆"),99999,IF(OR(ISNUMBER(SEARCH('⚙️ BỘ HƠI'!$H$2,$C283)),ISNUMBER(SEARCH($C283,'⚙️ BỘ HƠI'!$H$2))),ROW()-2,99999))</f>
        <v>99999</v>
      </c>
    </row>
    <row r="284" customHeight="1" spans="1:19">
      <c r="A284" s="8" t="s">
        <v>13070</v>
      </c>
      <c r="B284" s="8" t="s">
        <v>329</v>
      </c>
      <c r="C284" s="8" t="s">
        <v>10693</v>
      </c>
      <c r="D284" s="8" t="s">
        <v>2564</v>
      </c>
      <c r="E284" s="8"/>
      <c r="F284" s="8"/>
      <c r="G284" s="8" t="s">
        <v>10675</v>
      </c>
      <c r="H284" s="8" t="s">
        <v>8512</v>
      </c>
      <c r="I284" s="8" t="s">
        <v>12123</v>
      </c>
      <c r="J284" s="43"/>
      <c r="K284" s="43"/>
      <c r="L284" s="43"/>
      <c r="M284" s="43"/>
      <c r="N284" s="43"/>
      <c r="O284" s="8"/>
      <c r="P284" s="8"/>
      <c r="Q284" s="8"/>
      <c r="R284" s="8" t="s">
        <v>13071</v>
      </c>
      <c r="S284" s="1">
        <f>IF(OR('⚙️ BỘ HƠI'!$H$40=0,'⚙️ BỘ HƠI'!$H$2="",$C284="",LEFT($C284,1)="◆"),99999,IF(OR(ISNUMBER(SEARCH('⚙️ BỘ HƠI'!$H$2,$C284)),ISNUMBER(SEARCH($C284,'⚙️ BỘ HƠI'!$H$2))),ROW()-2,99999))</f>
        <v>99999</v>
      </c>
    </row>
    <row r="285" customHeight="1" spans="1:19">
      <c r="A285" s="6" t="s">
        <v>13072</v>
      </c>
      <c r="B285" s="6" t="s">
        <v>329</v>
      </c>
      <c r="C285" s="6" t="s">
        <v>10693</v>
      </c>
      <c r="D285" s="6" t="s">
        <v>2564</v>
      </c>
      <c r="E285" s="6"/>
      <c r="F285" s="6"/>
      <c r="G285" s="6" t="s">
        <v>10675</v>
      </c>
      <c r="H285" s="6" t="s">
        <v>8515</v>
      </c>
      <c r="I285" s="6" t="s">
        <v>12123</v>
      </c>
      <c r="J285" s="44"/>
      <c r="K285" s="44"/>
      <c r="L285" s="44"/>
      <c r="M285" s="44"/>
      <c r="N285" s="44"/>
      <c r="O285" s="6"/>
      <c r="P285" s="6"/>
      <c r="Q285" s="6"/>
      <c r="R285" s="6" t="s">
        <v>13073</v>
      </c>
      <c r="S285" s="1">
        <f>IF(OR('⚙️ BỘ HƠI'!$H$40=0,'⚙️ BỘ HƠI'!$H$2="",$C285="",LEFT($C285,1)="◆"),99999,IF(OR(ISNUMBER(SEARCH('⚙️ BỘ HƠI'!$H$2,$C285)),ISNUMBER(SEARCH($C285,'⚙️ BỘ HƠI'!$H$2))),ROW()-2,99999))</f>
        <v>99999</v>
      </c>
    </row>
    <row r="286" customHeight="1" spans="1:19">
      <c r="A286" s="8" t="s">
        <v>13074</v>
      </c>
      <c r="B286" s="8" t="s">
        <v>329</v>
      </c>
      <c r="C286" s="8" t="s">
        <v>13075</v>
      </c>
      <c r="D286" s="8" t="s">
        <v>2564</v>
      </c>
      <c r="E286" s="8"/>
      <c r="F286" s="8"/>
      <c r="G286" s="8" t="s">
        <v>10691</v>
      </c>
      <c r="H286" s="8" t="s">
        <v>8512</v>
      </c>
      <c r="I286" s="8" t="s">
        <v>12123</v>
      </c>
      <c r="J286" s="43"/>
      <c r="K286" s="43"/>
      <c r="L286" s="43"/>
      <c r="M286" s="43"/>
      <c r="N286" s="43"/>
      <c r="O286" s="8"/>
      <c r="P286" s="8" t="s">
        <v>13076</v>
      </c>
      <c r="Q286" s="8"/>
      <c r="R286" s="8" t="s">
        <v>13077</v>
      </c>
      <c r="S286" s="1">
        <f>IF(OR('⚙️ BỘ HƠI'!$H$40=0,'⚙️ BỘ HƠI'!$H$2="",$C286="",LEFT($C286,1)="◆"),99999,IF(OR(ISNUMBER(SEARCH('⚙️ BỘ HƠI'!$H$2,$C286)),ISNUMBER(SEARCH($C286,'⚙️ BỘ HƠI'!$H$2))),ROW()-2,99999))</f>
        <v>99999</v>
      </c>
    </row>
    <row r="287" customHeight="1" spans="1:19">
      <c r="A287" s="6" t="s">
        <v>13078</v>
      </c>
      <c r="B287" s="6" t="s">
        <v>329</v>
      </c>
      <c r="C287" s="6" t="s">
        <v>13079</v>
      </c>
      <c r="D287" s="6" t="s">
        <v>2564</v>
      </c>
      <c r="E287" s="6"/>
      <c r="F287" s="6"/>
      <c r="G287" s="6" t="s">
        <v>10691</v>
      </c>
      <c r="H287" s="6"/>
      <c r="I287" s="6" t="s">
        <v>12123</v>
      </c>
      <c r="J287" s="44"/>
      <c r="K287" s="44"/>
      <c r="L287" s="44"/>
      <c r="M287" s="44"/>
      <c r="N287" s="44"/>
      <c r="O287" s="6"/>
      <c r="P287" s="6"/>
      <c r="Q287" s="6"/>
      <c r="R287" s="6" t="s">
        <v>13080</v>
      </c>
      <c r="S287" s="1">
        <f>IF(OR('⚙️ BỘ HƠI'!$H$40=0,'⚙️ BỘ HƠI'!$H$2="",$C287="",LEFT($C287,1)="◆"),99999,IF(OR(ISNUMBER(SEARCH('⚙️ BỘ HƠI'!$H$2,$C287)),ISNUMBER(SEARCH($C287,'⚙️ BỘ HƠI'!$H$2))),ROW()-2,99999))</f>
        <v>99999</v>
      </c>
    </row>
    <row r="288" customHeight="1" spans="1:19">
      <c r="A288" s="8" t="s">
        <v>13081</v>
      </c>
      <c r="B288" s="8" t="s">
        <v>329</v>
      </c>
      <c r="C288" s="8" t="s">
        <v>13082</v>
      </c>
      <c r="D288" s="8" t="s">
        <v>2564</v>
      </c>
      <c r="E288" s="8"/>
      <c r="F288" s="8"/>
      <c r="G288" s="8" t="s">
        <v>10699</v>
      </c>
      <c r="H288" s="8" t="s">
        <v>8512</v>
      </c>
      <c r="I288" s="8" t="s">
        <v>12123</v>
      </c>
      <c r="J288" s="43"/>
      <c r="K288" s="43"/>
      <c r="L288" s="43"/>
      <c r="M288" s="43"/>
      <c r="N288" s="43"/>
      <c r="O288" s="8"/>
      <c r="P288" s="8" t="s">
        <v>13083</v>
      </c>
      <c r="Q288" s="8"/>
      <c r="R288" s="8" t="s">
        <v>13084</v>
      </c>
      <c r="S288" s="1">
        <f>IF(OR('⚙️ BỘ HƠI'!$H$40=0,'⚙️ BỘ HƠI'!$H$2="",$C288="",LEFT($C288,1)="◆"),99999,IF(OR(ISNUMBER(SEARCH('⚙️ BỘ HƠI'!$H$2,$C288)),ISNUMBER(SEARCH($C288,'⚙️ BỘ HƠI'!$H$2))),ROW()-2,99999))</f>
        <v>99999</v>
      </c>
    </row>
    <row r="289" customHeight="1" spans="1:19">
      <c r="A289" s="6" t="s">
        <v>13085</v>
      </c>
      <c r="B289" s="6" t="s">
        <v>329</v>
      </c>
      <c r="C289" s="6" t="s">
        <v>13086</v>
      </c>
      <c r="D289" s="6" t="s">
        <v>4441</v>
      </c>
      <c r="E289" s="6"/>
      <c r="F289" s="6"/>
      <c r="G289" s="6" t="s">
        <v>10691</v>
      </c>
      <c r="H289" s="6" t="s">
        <v>8512</v>
      </c>
      <c r="I289" s="6" t="s">
        <v>12133</v>
      </c>
      <c r="J289" s="44"/>
      <c r="K289" s="44"/>
      <c r="L289" s="44"/>
      <c r="M289" s="44"/>
      <c r="N289" s="44"/>
      <c r="O289" s="6"/>
      <c r="P289" s="6" t="s">
        <v>13087</v>
      </c>
      <c r="Q289" s="6"/>
      <c r="R289" s="6" t="s">
        <v>13088</v>
      </c>
      <c r="S289" s="1">
        <f>IF(OR('⚙️ BỘ HƠI'!$H$40=0,'⚙️ BỘ HƠI'!$H$2="",$C289="",LEFT($C289,1)="◆"),99999,IF(OR(ISNUMBER(SEARCH('⚙️ BỘ HƠI'!$H$2,$C289)),ISNUMBER(SEARCH($C289,'⚙️ BỘ HƠI'!$H$2))),ROW()-2,99999))</f>
        <v>99999</v>
      </c>
    </row>
    <row r="290" customHeight="1" spans="1:19">
      <c r="A290" s="8" t="s">
        <v>13089</v>
      </c>
      <c r="B290" s="8" t="s">
        <v>329</v>
      </c>
      <c r="C290" s="8" t="s">
        <v>13090</v>
      </c>
      <c r="D290" s="8" t="s">
        <v>4441</v>
      </c>
      <c r="E290" s="8"/>
      <c r="F290" s="8"/>
      <c r="G290" s="8" t="s">
        <v>10675</v>
      </c>
      <c r="H290" s="8" t="s">
        <v>8515</v>
      </c>
      <c r="I290" s="8" t="s">
        <v>24</v>
      </c>
      <c r="J290" s="43"/>
      <c r="K290" s="43"/>
      <c r="L290" s="43"/>
      <c r="M290" s="43"/>
      <c r="N290" s="43"/>
      <c r="O290" s="8"/>
      <c r="P290" s="8"/>
      <c r="Q290" s="8"/>
      <c r="R290" s="8" t="s">
        <v>13091</v>
      </c>
      <c r="S290" s="1">
        <f>IF(OR('⚙️ BỘ HƠI'!$H$40=0,'⚙️ BỘ HƠI'!$H$2="",$C290="",LEFT($C290,1)="◆"),99999,IF(OR(ISNUMBER(SEARCH('⚙️ BỘ HƠI'!$H$2,$C290)),ISNUMBER(SEARCH($C290,'⚙️ BỘ HƠI'!$H$2))),ROW()-2,99999))</f>
        <v>99999</v>
      </c>
    </row>
    <row r="291" customHeight="1" spans="1:19">
      <c r="A291" s="6" t="s">
        <v>13092</v>
      </c>
      <c r="B291" s="6" t="s">
        <v>329</v>
      </c>
      <c r="C291" s="6" t="s">
        <v>13093</v>
      </c>
      <c r="D291" s="6" t="s">
        <v>4441</v>
      </c>
      <c r="E291" s="6"/>
      <c r="F291" s="6"/>
      <c r="G291" s="6" t="s">
        <v>10691</v>
      </c>
      <c r="H291" s="6" t="s">
        <v>13094</v>
      </c>
      <c r="I291" s="6" t="s">
        <v>12123</v>
      </c>
      <c r="J291" s="44"/>
      <c r="K291" s="44"/>
      <c r="L291" s="44"/>
      <c r="M291" s="44"/>
      <c r="N291" s="44"/>
      <c r="O291" s="6"/>
      <c r="P291" s="6" t="s">
        <v>13095</v>
      </c>
      <c r="Q291" s="6"/>
      <c r="R291" s="6" t="s">
        <v>13096</v>
      </c>
      <c r="S291" s="1">
        <f>IF(OR('⚙️ BỘ HƠI'!$H$40=0,'⚙️ BỘ HƠI'!$H$2="",$C291="",LEFT($C291,1)="◆"),99999,IF(OR(ISNUMBER(SEARCH('⚙️ BỘ HƠI'!$H$2,$C291)),ISNUMBER(SEARCH($C291,'⚙️ BỘ HƠI'!$H$2))),ROW()-2,99999))</f>
        <v>99999</v>
      </c>
    </row>
    <row r="292" customHeight="1" spans="1:19">
      <c r="A292" s="8" t="s">
        <v>13097</v>
      </c>
      <c r="B292" s="8" t="s">
        <v>329</v>
      </c>
      <c r="C292" s="8" t="s">
        <v>13098</v>
      </c>
      <c r="D292" s="8" t="s">
        <v>4441</v>
      </c>
      <c r="E292" s="8"/>
      <c r="F292" s="8"/>
      <c r="G292" s="8" t="s">
        <v>10675</v>
      </c>
      <c r="H292" s="8" t="s">
        <v>8512</v>
      </c>
      <c r="I292" s="8" t="s">
        <v>12123</v>
      </c>
      <c r="J292" s="43"/>
      <c r="K292" s="43"/>
      <c r="L292" s="43"/>
      <c r="M292" s="43"/>
      <c r="N292" s="43"/>
      <c r="O292" s="8"/>
      <c r="P292" s="8" t="s">
        <v>13099</v>
      </c>
      <c r="Q292" s="8"/>
      <c r="R292" s="8" t="s">
        <v>13100</v>
      </c>
      <c r="S292" s="1">
        <f>IF(OR('⚙️ BỘ HƠI'!$H$40=0,'⚙️ BỘ HƠI'!$H$2="",$C292="",LEFT($C292,1)="◆"),99999,IF(OR(ISNUMBER(SEARCH('⚙️ BỘ HƠI'!$H$2,$C292)),ISNUMBER(SEARCH($C292,'⚙️ BỘ HƠI'!$H$2))),ROW()-2,99999))</f>
        <v>99999</v>
      </c>
    </row>
    <row r="293" customHeight="1" spans="1:19">
      <c r="A293" s="6" t="s">
        <v>13101</v>
      </c>
      <c r="B293" s="6" t="s">
        <v>329</v>
      </c>
      <c r="C293" s="6" t="s">
        <v>13102</v>
      </c>
      <c r="D293" s="6" t="s">
        <v>3470</v>
      </c>
      <c r="E293" s="6"/>
      <c r="F293" s="6"/>
      <c r="G293" s="6" t="s">
        <v>10083</v>
      </c>
      <c r="H293" s="6" t="s">
        <v>8518</v>
      </c>
      <c r="I293" s="6" t="s">
        <v>12133</v>
      </c>
      <c r="J293" s="44"/>
      <c r="K293" s="44"/>
      <c r="L293" s="44"/>
      <c r="M293" s="44"/>
      <c r="N293" s="44"/>
      <c r="O293" s="6"/>
      <c r="P293" s="6"/>
      <c r="Q293" s="6"/>
      <c r="R293" s="6" t="s">
        <v>13103</v>
      </c>
      <c r="S293" s="1">
        <f>IF(OR('⚙️ BỘ HƠI'!$H$40=0,'⚙️ BỘ HƠI'!$H$2="",$C293="",LEFT($C293,1)="◆"),99999,IF(OR(ISNUMBER(SEARCH('⚙️ BỘ HƠI'!$H$2,$C293)),ISNUMBER(SEARCH($C293,'⚙️ BỘ HƠI'!$H$2))),ROW()-2,99999))</f>
        <v>99999</v>
      </c>
    </row>
    <row r="294" customHeight="1" spans="1:19">
      <c r="A294" s="8" t="s">
        <v>13104</v>
      </c>
      <c r="B294" s="8" t="s">
        <v>329</v>
      </c>
      <c r="C294" s="8" t="s">
        <v>13102</v>
      </c>
      <c r="D294" s="8" t="s">
        <v>3470</v>
      </c>
      <c r="E294" s="8"/>
      <c r="F294" s="8"/>
      <c r="G294" s="8" t="s">
        <v>10083</v>
      </c>
      <c r="H294" s="8" t="s">
        <v>8515</v>
      </c>
      <c r="I294" s="8" t="s">
        <v>12133</v>
      </c>
      <c r="J294" s="43"/>
      <c r="K294" s="43"/>
      <c r="L294" s="43"/>
      <c r="M294" s="43"/>
      <c r="N294" s="43"/>
      <c r="O294" s="8"/>
      <c r="P294" s="8"/>
      <c r="Q294" s="8"/>
      <c r="R294" s="8" t="s">
        <v>13105</v>
      </c>
      <c r="S294" s="1">
        <f>IF(OR('⚙️ BỘ HƠI'!$H$40=0,'⚙️ BỘ HƠI'!$H$2="",$C294="",LEFT($C294,1)="◆"),99999,IF(OR(ISNUMBER(SEARCH('⚙️ BỘ HƠI'!$H$2,$C294)),ISNUMBER(SEARCH($C294,'⚙️ BỘ HƠI'!$H$2))),ROW()-2,99999))</f>
        <v>99999</v>
      </c>
    </row>
    <row r="295" customHeight="1" spans="1:19">
      <c r="A295" s="6" t="s">
        <v>13106</v>
      </c>
      <c r="B295" s="6" t="s">
        <v>329</v>
      </c>
      <c r="C295" s="6" t="s">
        <v>13107</v>
      </c>
      <c r="D295" s="6" t="s">
        <v>3470</v>
      </c>
      <c r="E295" s="6"/>
      <c r="F295" s="6"/>
      <c r="G295" s="6" t="s">
        <v>10083</v>
      </c>
      <c r="H295" s="6"/>
      <c r="I295" s="6" t="s">
        <v>12123</v>
      </c>
      <c r="J295" s="6"/>
      <c r="K295" s="6"/>
      <c r="L295" s="6"/>
      <c r="M295" s="6"/>
      <c r="N295" s="6"/>
      <c r="O295" s="6"/>
      <c r="P295" s="6" t="s">
        <v>13108</v>
      </c>
      <c r="Q295" s="6"/>
      <c r="R295" s="6" t="s">
        <v>13109</v>
      </c>
      <c r="S295" s="1">
        <f>IF(OR('⚙️ BỘ HƠI'!$H$40=0,'⚙️ BỘ HƠI'!$H$2="",$C295="",LEFT($C295,1)="◆"),99999,IF(OR(ISNUMBER(SEARCH('⚙️ BỘ HƠI'!$H$2,$C295)),ISNUMBER(SEARCH($C295,'⚙️ BỘ HƠI'!$H$2))),ROW()-2,99999))</f>
        <v>99999</v>
      </c>
    </row>
    <row r="296" customHeight="1" spans="1:19">
      <c r="A296" s="8" t="s">
        <v>13110</v>
      </c>
      <c r="B296" s="8" t="s">
        <v>329</v>
      </c>
      <c r="C296" s="8" t="s">
        <v>13111</v>
      </c>
      <c r="D296" s="8" t="s">
        <v>3470</v>
      </c>
      <c r="E296" s="8"/>
      <c r="F296" s="8"/>
      <c r="G296" s="8" t="s">
        <v>10083</v>
      </c>
      <c r="H296" s="8" t="s">
        <v>8512</v>
      </c>
      <c r="I296" s="8" t="s">
        <v>12123</v>
      </c>
      <c r="J296" s="43"/>
      <c r="K296" s="43"/>
      <c r="L296" s="43"/>
      <c r="M296" s="43"/>
      <c r="N296" s="43"/>
      <c r="O296" s="8"/>
      <c r="P296" s="8" t="s">
        <v>13112</v>
      </c>
      <c r="Q296" s="8"/>
      <c r="R296" s="8" t="s">
        <v>13113</v>
      </c>
      <c r="S296" s="1">
        <f>IF(OR('⚙️ BỘ HƠI'!$H$40=0,'⚙️ BỘ HƠI'!$H$2="",$C296="",LEFT($C296,1)="◆"),99999,IF(OR(ISNUMBER(SEARCH('⚙️ BỘ HƠI'!$H$2,$C296)),ISNUMBER(SEARCH($C296,'⚙️ BỘ HƠI'!$H$2))),ROW()-2,99999))</f>
        <v>99999</v>
      </c>
    </row>
    <row r="297" customHeight="1" spans="1:19">
      <c r="A297" s="6" t="s">
        <v>13114</v>
      </c>
      <c r="B297" s="6" t="s">
        <v>329</v>
      </c>
      <c r="C297" s="6" t="s">
        <v>13115</v>
      </c>
      <c r="D297" s="6" t="s">
        <v>3470</v>
      </c>
      <c r="E297" s="6"/>
      <c r="F297" s="6"/>
      <c r="G297" s="6" t="s">
        <v>10675</v>
      </c>
      <c r="H297" s="6" t="s">
        <v>8512</v>
      </c>
      <c r="I297" s="6" t="s">
        <v>12123</v>
      </c>
      <c r="J297" s="44"/>
      <c r="K297" s="44"/>
      <c r="L297" s="44"/>
      <c r="M297" s="44"/>
      <c r="N297" s="44"/>
      <c r="O297" s="6"/>
      <c r="P297" s="6" t="s">
        <v>13116</v>
      </c>
      <c r="Q297" s="6"/>
      <c r="R297" s="6" t="s">
        <v>13117</v>
      </c>
      <c r="S297" s="1">
        <f>IF(OR('⚙️ BỘ HƠI'!$H$40=0,'⚙️ BỘ HƠI'!$H$2="",$C297="",LEFT($C297,1)="◆"),99999,IF(OR(ISNUMBER(SEARCH('⚙️ BỘ HƠI'!$H$2,$C297)),ISNUMBER(SEARCH($C297,'⚙️ BỘ HƠI'!$H$2))),ROW()-2,99999))</f>
        <v>99999</v>
      </c>
    </row>
    <row r="298" customHeight="1" spans="1:19">
      <c r="A298" s="8" t="s">
        <v>13118</v>
      </c>
      <c r="B298" s="8" t="s">
        <v>329</v>
      </c>
      <c r="C298" s="8" t="s">
        <v>10773</v>
      </c>
      <c r="D298" s="8" t="s">
        <v>3500</v>
      </c>
      <c r="E298" s="8"/>
      <c r="F298" s="8"/>
      <c r="G298" s="8" t="s">
        <v>10769</v>
      </c>
      <c r="H298" s="8" t="s">
        <v>8512</v>
      </c>
      <c r="I298" s="8" t="s">
        <v>12133</v>
      </c>
      <c r="J298" s="43"/>
      <c r="K298" s="43"/>
      <c r="L298" s="43"/>
      <c r="M298" s="43"/>
      <c r="N298" s="43"/>
      <c r="O298" s="8"/>
      <c r="P298" s="8" t="s">
        <v>13119</v>
      </c>
      <c r="Q298" s="8"/>
      <c r="R298" s="8" t="s">
        <v>13120</v>
      </c>
      <c r="S298" s="1">
        <f>IF(OR('⚙️ BỘ HƠI'!$H$40=0,'⚙️ BỘ HƠI'!$H$2="",$C298="",LEFT($C298,1)="◆"),99999,IF(OR(ISNUMBER(SEARCH('⚙️ BỘ HƠI'!$H$2,$C298)),ISNUMBER(SEARCH($C298,'⚙️ BỘ HƠI'!$H$2))),ROW()-2,99999))</f>
        <v>99999</v>
      </c>
    </row>
    <row r="299" customHeight="1" spans="1:19">
      <c r="A299" s="6" t="s">
        <v>13121</v>
      </c>
      <c r="B299" s="6" t="s">
        <v>329</v>
      </c>
      <c r="C299" s="6" t="s">
        <v>13122</v>
      </c>
      <c r="D299" s="6" t="s">
        <v>2989</v>
      </c>
      <c r="E299" s="6"/>
      <c r="F299" s="6"/>
      <c r="G299" s="6" t="s">
        <v>10818</v>
      </c>
      <c r="H299" s="6" t="s">
        <v>8512</v>
      </c>
      <c r="I299" s="6" t="s">
        <v>12133</v>
      </c>
      <c r="J299" s="44"/>
      <c r="K299" s="44"/>
      <c r="L299" s="44"/>
      <c r="M299" s="44"/>
      <c r="N299" s="44"/>
      <c r="O299" s="6"/>
      <c r="P299" s="6" t="s">
        <v>13123</v>
      </c>
      <c r="Q299" s="6"/>
      <c r="R299" s="6" t="s">
        <v>13124</v>
      </c>
      <c r="S299" s="1">
        <f>IF(OR('⚙️ BỘ HƠI'!$H$40=0,'⚙️ BỘ HƠI'!$H$2="",$C299="",LEFT($C299,1)="◆"),99999,IF(OR(ISNUMBER(SEARCH('⚙️ BỘ HƠI'!$H$2,$C299)),ISNUMBER(SEARCH($C299,'⚙️ BỘ HƠI'!$H$2))),ROW()-2,99999))</f>
        <v>99999</v>
      </c>
    </row>
    <row r="300" customHeight="1" spans="1:19">
      <c r="A300" s="8" t="s">
        <v>13125</v>
      </c>
      <c r="B300" s="8" t="s">
        <v>329</v>
      </c>
      <c r="C300" s="8" t="s">
        <v>13126</v>
      </c>
      <c r="D300" s="8" t="s">
        <v>2989</v>
      </c>
      <c r="E300" s="8"/>
      <c r="F300" s="8"/>
      <c r="G300" s="8" t="s">
        <v>10830</v>
      </c>
      <c r="H300" s="8" t="s">
        <v>13127</v>
      </c>
      <c r="I300" s="8" t="s">
        <v>12123</v>
      </c>
      <c r="J300" s="43"/>
      <c r="K300" s="43"/>
      <c r="L300" s="43"/>
      <c r="M300" s="43"/>
      <c r="N300" s="43"/>
      <c r="O300" s="8"/>
      <c r="P300" s="8"/>
      <c r="Q300" s="8"/>
      <c r="R300" s="8" t="s">
        <v>13128</v>
      </c>
      <c r="S300" s="1">
        <f>IF(OR('⚙️ BỘ HƠI'!$H$40=0,'⚙️ BỘ HƠI'!$H$2="",$C300="",LEFT($C300,1)="◆"),99999,IF(OR(ISNUMBER(SEARCH('⚙️ BỘ HƠI'!$H$2,$C300)),ISNUMBER(SEARCH($C300,'⚙️ BỘ HƠI'!$H$2))),ROW()-2,99999))</f>
        <v>99999</v>
      </c>
    </row>
    <row r="301" customHeight="1" spans="1:19">
      <c r="A301" s="6" t="s">
        <v>13129</v>
      </c>
      <c r="B301" s="6" t="s">
        <v>329</v>
      </c>
      <c r="C301" s="6" t="s">
        <v>13126</v>
      </c>
      <c r="D301" s="6" t="s">
        <v>2989</v>
      </c>
      <c r="E301" s="6"/>
      <c r="F301" s="6"/>
      <c r="G301" s="6" t="s">
        <v>10830</v>
      </c>
      <c r="H301" s="6" t="s">
        <v>8512</v>
      </c>
      <c r="I301" s="6" t="s">
        <v>12123</v>
      </c>
      <c r="J301" s="44"/>
      <c r="K301" s="44"/>
      <c r="L301" s="44"/>
      <c r="M301" s="44"/>
      <c r="N301" s="44"/>
      <c r="O301" s="6"/>
      <c r="P301" s="6" t="s">
        <v>13130</v>
      </c>
      <c r="Q301" s="6"/>
      <c r="R301" s="6" t="s">
        <v>13131</v>
      </c>
      <c r="S301" s="1">
        <f>IF(OR('⚙️ BỘ HƠI'!$H$40=0,'⚙️ BỘ HƠI'!$H$2="",$C301="",LEFT($C301,1)="◆"),99999,IF(OR(ISNUMBER(SEARCH('⚙️ BỘ HƠI'!$H$2,$C301)),ISNUMBER(SEARCH($C301,'⚙️ BỘ HƠI'!$H$2))),ROW()-2,99999))</f>
        <v>99999</v>
      </c>
    </row>
    <row r="302" customHeight="1" spans="1:19">
      <c r="A302" s="8" t="s">
        <v>13132</v>
      </c>
      <c r="B302" s="8" t="s">
        <v>329</v>
      </c>
      <c r="C302" s="8" t="s">
        <v>13133</v>
      </c>
      <c r="D302" s="8" t="s">
        <v>2989</v>
      </c>
      <c r="E302" s="8"/>
      <c r="F302" s="8"/>
      <c r="G302" s="8" t="s">
        <v>10803</v>
      </c>
      <c r="H302" s="8" t="s">
        <v>8512</v>
      </c>
      <c r="I302" s="8" t="s">
        <v>12123</v>
      </c>
      <c r="J302" s="43"/>
      <c r="K302" s="43"/>
      <c r="L302" s="43"/>
      <c r="M302" s="43"/>
      <c r="N302" s="43"/>
      <c r="O302" s="8"/>
      <c r="P302" s="8" t="s">
        <v>13134</v>
      </c>
      <c r="Q302" s="8"/>
      <c r="R302" s="8" t="s">
        <v>13135</v>
      </c>
      <c r="S302" s="1">
        <f>IF(OR('⚙️ BỘ HƠI'!$H$40=0,'⚙️ BỘ HƠI'!$H$2="",$C302="",LEFT($C302,1)="◆"),99999,IF(OR(ISNUMBER(SEARCH('⚙️ BỘ HƠI'!$H$2,$C302)),ISNUMBER(SEARCH($C302,'⚙️ BỘ HƠI'!$H$2))),ROW()-2,99999))</f>
        <v>99999</v>
      </c>
    </row>
    <row r="303" customHeight="1" spans="1:19">
      <c r="A303" s="6" t="s">
        <v>13136</v>
      </c>
      <c r="B303" s="6" t="s">
        <v>329</v>
      </c>
      <c r="C303" s="6" t="s">
        <v>13137</v>
      </c>
      <c r="D303" s="6" t="s">
        <v>2989</v>
      </c>
      <c r="E303" s="6"/>
      <c r="F303" s="6"/>
      <c r="G303" s="6" t="s">
        <v>10803</v>
      </c>
      <c r="H303" s="6" t="s">
        <v>13138</v>
      </c>
      <c r="I303" s="6" t="s">
        <v>12123</v>
      </c>
      <c r="J303" s="44"/>
      <c r="K303" s="44"/>
      <c r="L303" s="44"/>
      <c r="M303" s="44"/>
      <c r="N303" s="44"/>
      <c r="O303" s="6"/>
      <c r="P303" s="6"/>
      <c r="Q303" s="6"/>
      <c r="R303" s="6" t="s">
        <v>13139</v>
      </c>
      <c r="S303" s="1">
        <f>IF(OR('⚙️ BỘ HƠI'!$H$40=0,'⚙️ BỘ HƠI'!$H$2="",$C303="",LEFT($C303,1)="◆"),99999,IF(OR(ISNUMBER(SEARCH('⚙️ BỘ HƠI'!$H$2,$C303)),ISNUMBER(SEARCH($C303,'⚙️ BỘ HƠI'!$H$2))),ROW()-2,99999))</f>
        <v>99999</v>
      </c>
    </row>
    <row r="304" customHeight="1" spans="1:19">
      <c r="A304" s="8" t="s">
        <v>13140</v>
      </c>
      <c r="B304" s="8" t="s">
        <v>329</v>
      </c>
      <c r="C304" s="8" t="s">
        <v>3533</v>
      </c>
      <c r="D304" s="8" t="s">
        <v>3534</v>
      </c>
      <c r="E304" s="8"/>
      <c r="F304" s="8"/>
      <c r="G304" s="8" t="s">
        <v>9844</v>
      </c>
      <c r="H304" s="8" t="s">
        <v>8512</v>
      </c>
      <c r="I304" s="8" t="s">
        <v>12133</v>
      </c>
      <c r="J304" s="43"/>
      <c r="K304" s="43"/>
      <c r="L304" s="43"/>
      <c r="M304" s="43"/>
      <c r="N304" s="43"/>
      <c r="O304" s="8"/>
      <c r="P304" s="8"/>
      <c r="Q304" s="8"/>
      <c r="R304" s="8" t="s">
        <v>13141</v>
      </c>
      <c r="S304" s="1">
        <f>IF(OR('⚙️ BỘ HƠI'!$H$40=0,'⚙️ BỘ HƠI'!$H$2="",$C304="",LEFT($C304,1)="◆"),99999,IF(OR(ISNUMBER(SEARCH('⚙️ BỘ HƠI'!$H$2,$C304)),ISNUMBER(SEARCH($C304,'⚙️ BỘ HƠI'!$H$2))),ROW()-2,99999))</f>
        <v>99999</v>
      </c>
    </row>
    <row r="305" customHeight="1" spans="1:19">
      <c r="A305" s="6" t="s">
        <v>13142</v>
      </c>
      <c r="B305" s="6" t="s">
        <v>329</v>
      </c>
      <c r="C305" s="6" t="s">
        <v>3533</v>
      </c>
      <c r="D305" s="6" t="s">
        <v>3534</v>
      </c>
      <c r="E305" s="6"/>
      <c r="F305" s="6"/>
      <c r="G305" s="6" t="s">
        <v>9844</v>
      </c>
      <c r="H305" s="6" t="s">
        <v>8515</v>
      </c>
      <c r="I305" s="6" t="s">
        <v>12133</v>
      </c>
      <c r="J305" s="44"/>
      <c r="K305" s="44"/>
      <c r="L305" s="44"/>
      <c r="M305" s="44"/>
      <c r="N305" s="44"/>
      <c r="O305" s="6"/>
      <c r="P305" s="6"/>
      <c r="Q305" s="6"/>
      <c r="R305" s="6" t="s">
        <v>13143</v>
      </c>
      <c r="S305" s="1">
        <f>IF(OR('⚙️ BỘ HƠI'!$H$40=0,'⚙️ BỘ HƠI'!$H$2="",$C305="",LEFT($C305,1)="◆"),99999,IF(OR(ISNUMBER(SEARCH('⚙️ BỘ HƠI'!$H$2,$C305)),ISNUMBER(SEARCH($C305,'⚙️ BỘ HƠI'!$H$2))),ROW()-2,99999))</f>
        <v>99999</v>
      </c>
    </row>
    <row r="306" customHeight="1" spans="1:19">
      <c r="A306" s="8" t="s">
        <v>13144</v>
      </c>
      <c r="B306" s="8" t="s">
        <v>329</v>
      </c>
      <c r="C306" s="8" t="s">
        <v>13145</v>
      </c>
      <c r="D306" s="8" t="s">
        <v>3534</v>
      </c>
      <c r="E306" s="8"/>
      <c r="F306" s="8"/>
      <c r="G306" s="8" t="s">
        <v>9844</v>
      </c>
      <c r="H306" s="8" t="s">
        <v>8512</v>
      </c>
      <c r="I306" s="8" t="s">
        <v>12123</v>
      </c>
      <c r="J306" s="43"/>
      <c r="K306" s="43"/>
      <c r="L306" s="43"/>
      <c r="M306" s="43"/>
      <c r="N306" s="43"/>
      <c r="O306" s="8"/>
      <c r="P306" s="8" t="s">
        <v>13146</v>
      </c>
      <c r="Q306" s="8"/>
      <c r="R306" s="8" t="s">
        <v>13147</v>
      </c>
      <c r="S306" s="1">
        <f>IF(OR('⚙️ BỘ HƠI'!$H$40=0,'⚙️ BỘ HƠI'!$H$2="",$C306="",LEFT($C306,1)="◆"),99999,IF(OR(ISNUMBER(SEARCH('⚙️ BỘ HƠI'!$H$2,$C306)),ISNUMBER(SEARCH($C306,'⚙️ BỘ HƠI'!$H$2))),ROW()-2,99999))</f>
        <v>99999</v>
      </c>
    </row>
    <row r="307" customHeight="1" spans="1:19">
      <c r="A307" s="6" t="s">
        <v>13148</v>
      </c>
      <c r="B307" s="6" t="s">
        <v>329</v>
      </c>
      <c r="C307" s="6" t="s">
        <v>13149</v>
      </c>
      <c r="D307" s="6" t="s">
        <v>3534</v>
      </c>
      <c r="E307" s="6"/>
      <c r="F307" s="6"/>
      <c r="G307" s="6" t="s">
        <v>9844</v>
      </c>
      <c r="H307" s="6" t="s">
        <v>8515</v>
      </c>
      <c r="I307" s="6" t="s">
        <v>12133</v>
      </c>
      <c r="J307" s="44"/>
      <c r="K307" s="44"/>
      <c r="L307" s="44"/>
      <c r="M307" s="44"/>
      <c r="N307" s="44"/>
      <c r="O307" s="6"/>
      <c r="P307" s="6"/>
      <c r="Q307" s="6"/>
      <c r="R307" s="6" t="s">
        <v>13150</v>
      </c>
      <c r="S307" s="1">
        <f>IF(OR('⚙️ BỘ HƠI'!$H$40=0,'⚙️ BỘ HƠI'!$H$2="",$C307="",LEFT($C307,1)="◆"),99999,IF(OR(ISNUMBER(SEARCH('⚙️ BỘ HƠI'!$H$2,$C307)),ISNUMBER(SEARCH($C307,'⚙️ BỘ HƠI'!$H$2))),ROW()-2,99999))</f>
        <v>99999</v>
      </c>
    </row>
    <row r="308" customHeight="1" spans="1:19">
      <c r="A308" s="8" t="s">
        <v>13151</v>
      </c>
      <c r="B308" s="8" t="s">
        <v>329</v>
      </c>
      <c r="C308" s="8" t="s">
        <v>13152</v>
      </c>
      <c r="D308" s="8" t="s">
        <v>13153</v>
      </c>
      <c r="E308" s="8"/>
      <c r="F308" s="8"/>
      <c r="G308" s="8" t="s">
        <v>13154</v>
      </c>
      <c r="H308" s="8" t="s">
        <v>8512</v>
      </c>
      <c r="I308" s="8" t="s">
        <v>12123</v>
      </c>
      <c r="J308" s="43"/>
      <c r="K308" s="43"/>
      <c r="L308" s="43"/>
      <c r="M308" s="43"/>
      <c r="N308" s="43"/>
      <c r="O308" s="8"/>
      <c r="P308" s="8" t="s">
        <v>13155</v>
      </c>
      <c r="Q308" s="8"/>
      <c r="R308" s="8" t="s">
        <v>13156</v>
      </c>
      <c r="S308" s="1">
        <f>IF(OR('⚙️ BỘ HƠI'!$H$40=0,'⚙️ BỘ HƠI'!$H$2="",$C308="",LEFT($C308,1)="◆"),99999,IF(OR(ISNUMBER(SEARCH('⚙️ BỘ HƠI'!$H$2,$C308)),ISNUMBER(SEARCH($C308,'⚙️ BỘ HƠI'!$H$2))),ROW()-2,99999))</f>
        <v>99999</v>
      </c>
    </row>
    <row r="309" customHeight="1" spans="1:19">
      <c r="A309" s="6" t="s">
        <v>13157</v>
      </c>
      <c r="B309" s="6" t="s">
        <v>329</v>
      </c>
      <c r="C309" s="6" t="s">
        <v>13158</v>
      </c>
      <c r="D309" s="6" t="s">
        <v>7287</v>
      </c>
      <c r="E309" s="6"/>
      <c r="F309" s="6"/>
      <c r="G309" s="6" t="s">
        <v>13159</v>
      </c>
      <c r="H309" s="6" t="s">
        <v>8512</v>
      </c>
      <c r="I309" s="6" t="s">
        <v>12123</v>
      </c>
      <c r="J309" s="44"/>
      <c r="K309" s="44"/>
      <c r="L309" s="44"/>
      <c r="M309" s="44"/>
      <c r="N309" s="44"/>
      <c r="O309" s="6"/>
      <c r="P309" s="6" t="s">
        <v>13160</v>
      </c>
      <c r="Q309" s="6"/>
      <c r="R309" s="6" t="s">
        <v>13161</v>
      </c>
      <c r="S309" s="1">
        <f>IF(OR('⚙️ BỘ HƠI'!$H$40=0,'⚙️ BỘ HƠI'!$H$2="",$C309="",LEFT($C309,1)="◆"),99999,IF(OR(ISNUMBER(SEARCH('⚙️ BỘ HƠI'!$H$2,$C309)),ISNUMBER(SEARCH($C309,'⚙️ BỘ HƠI'!$H$2))),ROW()-2,99999))</f>
        <v>99999</v>
      </c>
    </row>
    <row r="310" customHeight="1" spans="1:19">
      <c r="A310" s="8" t="s">
        <v>13162</v>
      </c>
      <c r="B310" s="8" t="s">
        <v>329</v>
      </c>
      <c r="C310" s="8" t="s">
        <v>13163</v>
      </c>
      <c r="D310" s="8" t="s">
        <v>7287</v>
      </c>
      <c r="E310" s="8"/>
      <c r="F310" s="8"/>
      <c r="G310" s="8" t="s">
        <v>13164</v>
      </c>
      <c r="H310" s="8" t="s">
        <v>8512</v>
      </c>
      <c r="I310" s="8" t="s">
        <v>12123</v>
      </c>
      <c r="J310" s="43"/>
      <c r="K310" s="43"/>
      <c r="L310" s="43"/>
      <c r="M310" s="43"/>
      <c r="N310" s="43"/>
      <c r="O310" s="8"/>
      <c r="P310" s="8" t="s">
        <v>13165</v>
      </c>
      <c r="Q310" s="8"/>
      <c r="R310" s="8" t="s">
        <v>13166</v>
      </c>
      <c r="S310" s="1">
        <f>IF(OR('⚙️ BỘ HƠI'!$H$40=0,'⚙️ BỘ HƠI'!$H$2="",$C310="",LEFT($C310,1)="◆"),99999,IF(OR(ISNUMBER(SEARCH('⚙️ BỘ HƠI'!$H$2,$C310)),ISNUMBER(SEARCH($C310,'⚙️ BỘ HƠI'!$H$2))),ROW()-2,99999))</f>
        <v>99999</v>
      </c>
    </row>
    <row r="311" customHeight="1" spans="1:19">
      <c r="A311" s="41"/>
      <c r="B311" s="41"/>
      <c r="C311" s="42" t="s">
        <v>3552</v>
      </c>
      <c r="D311" s="41"/>
      <c r="E311" s="41"/>
      <c r="F311" s="41"/>
      <c r="G311" s="41"/>
      <c r="H311" s="41"/>
      <c r="I311" s="41"/>
      <c r="J311" s="45"/>
      <c r="K311" s="45"/>
      <c r="L311" s="45"/>
      <c r="M311" s="45"/>
      <c r="N311" s="45"/>
      <c r="O311" s="41"/>
      <c r="P311" s="41"/>
      <c r="Q311" s="41"/>
      <c r="R311" s="41"/>
    </row>
    <row r="312" customHeight="1" spans="1:19">
      <c r="A312" s="8" t="s">
        <v>13167</v>
      </c>
      <c r="B312" s="8" t="s">
        <v>432</v>
      </c>
      <c r="C312" s="8" t="s">
        <v>13168</v>
      </c>
      <c r="D312" s="8" t="s">
        <v>3207</v>
      </c>
      <c r="E312" s="8"/>
      <c r="F312" s="8"/>
      <c r="G312" s="8" t="s">
        <v>10308</v>
      </c>
      <c r="H312" s="8" t="s">
        <v>13169</v>
      </c>
      <c r="I312" s="8" t="s">
        <v>12123</v>
      </c>
      <c r="J312" s="43"/>
      <c r="K312" s="43"/>
      <c r="L312" s="43"/>
      <c r="M312" s="43"/>
      <c r="N312" s="43"/>
      <c r="O312" s="8"/>
      <c r="P312" s="8"/>
      <c r="Q312" s="8"/>
      <c r="R312" s="8" t="s">
        <v>13170</v>
      </c>
      <c r="S312" s="1">
        <f>IF(OR('⚙️ BỘ HƠI'!$H$40=0,'⚙️ BỘ HƠI'!$H$2="",$C312="",LEFT($C312,1)="◆"),99999,IF(OR(ISNUMBER(SEARCH('⚙️ BỘ HƠI'!$H$2,$C312)),ISNUMBER(SEARCH($C312,'⚙️ BỘ HƠI'!$H$2))),ROW()-2,99999))</f>
        <v>99999</v>
      </c>
    </row>
    <row r="313" customHeight="1" spans="1:19">
      <c r="A313" s="6" t="s">
        <v>13171</v>
      </c>
      <c r="B313" s="6" t="s">
        <v>432</v>
      </c>
      <c r="C313" s="6" t="s">
        <v>13172</v>
      </c>
      <c r="D313" s="6" t="s">
        <v>3207</v>
      </c>
      <c r="E313" s="6"/>
      <c r="F313" s="6"/>
      <c r="G313" s="6" t="s">
        <v>10529</v>
      </c>
      <c r="H313" s="6"/>
      <c r="I313" s="6" t="s">
        <v>12133</v>
      </c>
      <c r="J313" s="44"/>
      <c r="K313" s="44"/>
      <c r="L313" s="44"/>
      <c r="M313" s="44"/>
      <c r="N313" s="44"/>
      <c r="O313" s="6"/>
      <c r="P313" s="6" t="s">
        <v>13173</v>
      </c>
      <c r="Q313" s="6"/>
      <c r="R313" s="6" t="s">
        <v>13174</v>
      </c>
      <c r="S313" s="1">
        <f>IF(OR('⚙️ BỘ HƠI'!$H$40=0,'⚙️ BỘ HƠI'!$H$2="",$C313="",LEFT($C313,1)="◆"),99999,IF(OR(ISNUMBER(SEARCH('⚙️ BỘ HƠI'!$H$2,$C313)),ISNUMBER(SEARCH($C313,'⚙️ BỘ HƠI'!$H$2))),ROW()-2,99999))</f>
        <v>99999</v>
      </c>
    </row>
    <row r="314" customHeight="1" spans="1:19">
      <c r="A314" s="8" t="s">
        <v>13175</v>
      </c>
      <c r="B314" s="8" t="s">
        <v>432</v>
      </c>
      <c r="C314" s="8" t="s">
        <v>5632</v>
      </c>
      <c r="D314" s="8" t="s">
        <v>3207</v>
      </c>
      <c r="E314" s="8"/>
      <c r="F314" s="8"/>
      <c r="G314" s="8" t="s">
        <v>10415</v>
      </c>
      <c r="H314" s="8" t="s">
        <v>13176</v>
      </c>
      <c r="I314" s="8" t="s">
        <v>24</v>
      </c>
      <c r="J314" s="43"/>
      <c r="K314" s="43"/>
      <c r="L314" s="43"/>
      <c r="M314" s="43"/>
      <c r="N314" s="43"/>
      <c r="O314" s="8"/>
      <c r="P314" s="8" t="s">
        <v>13177</v>
      </c>
      <c r="Q314" s="8"/>
      <c r="R314" s="8" t="s">
        <v>13178</v>
      </c>
      <c r="S314" s="1">
        <f>IF(OR('⚙️ BỘ HƠI'!$H$40=0,'⚙️ BỘ HƠI'!$H$2="",$C314="",LEFT($C314,1)="◆"),99999,IF(OR(ISNUMBER(SEARCH('⚙️ BỘ HƠI'!$H$2,$C314)),ISNUMBER(SEARCH($C314,'⚙️ BỘ HƠI'!$H$2))),ROW()-2,99999))</f>
        <v>99999</v>
      </c>
    </row>
    <row r="315" customHeight="1" spans="1:19">
      <c r="A315" s="6" t="s">
        <v>13179</v>
      </c>
      <c r="B315" s="6" t="s">
        <v>432</v>
      </c>
      <c r="C315" s="6" t="s">
        <v>13180</v>
      </c>
      <c r="D315" s="6" t="s">
        <v>3033</v>
      </c>
      <c r="E315" s="6"/>
      <c r="F315" s="6"/>
      <c r="G315" s="6"/>
      <c r="H315" s="6" t="s">
        <v>13181</v>
      </c>
      <c r="I315" s="6" t="s">
        <v>24</v>
      </c>
      <c r="J315" s="44"/>
      <c r="K315" s="44"/>
      <c r="L315" s="44"/>
      <c r="M315" s="44"/>
      <c r="N315" s="44"/>
      <c r="O315" s="6"/>
      <c r="P315" s="6"/>
      <c r="Q315" s="6"/>
      <c r="R315" s="6" t="s">
        <v>13182</v>
      </c>
      <c r="S315" s="1">
        <f>IF(OR('⚙️ BỘ HƠI'!$H$40=0,'⚙️ BỘ HƠI'!$H$2="",$C315="",LEFT($C315,1)="◆"),99999,IF(OR(ISNUMBER(SEARCH('⚙️ BỘ HƠI'!$H$2,$C315)),ISNUMBER(SEARCH($C315,'⚙️ BỘ HƠI'!$H$2))),ROW()-2,99999))</f>
        <v>99999</v>
      </c>
    </row>
    <row r="316" customHeight="1" spans="1:19">
      <c r="A316" s="8" t="s">
        <v>13183</v>
      </c>
      <c r="B316" s="8" t="s">
        <v>432</v>
      </c>
      <c r="C316" s="8" t="s">
        <v>13184</v>
      </c>
      <c r="D316" s="8" t="s">
        <v>2828</v>
      </c>
      <c r="E316" s="8"/>
      <c r="F316" s="8"/>
      <c r="G316" s="8" t="s">
        <v>9740</v>
      </c>
      <c r="H316" s="8"/>
      <c r="I316" s="8" t="s">
        <v>12123</v>
      </c>
      <c r="J316" s="43"/>
      <c r="K316" s="43"/>
      <c r="L316" s="43"/>
      <c r="M316" s="43"/>
      <c r="N316" s="43"/>
      <c r="O316" s="8"/>
      <c r="P316" s="8" t="s">
        <v>13185</v>
      </c>
      <c r="Q316" s="8"/>
      <c r="R316" s="8" t="s">
        <v>13186</v>
      </c>
      <c r="S316" s="1">
        <f>IF(OR('⚙️ BỘ HƠI'!$H$40=0,'⚙️ BỘ HƠI'!$H$2="",$C316="",LEFT($C316,1)="◆"),99999,IF(OR(ISNUMBER(SEARCH('⚙️ BỘ HƠI'!$H$2,$C316)),ISNUMBER(SEARCH($C316,'⚙️ BỘ HƠI'!$H$2))),ROW()-2,99999))</f>
        <v>99999</v>
      </c>
    </row>
    <row r="317" customHeight="1" spans="1:19">
      <c r="A317" s="6" t="s">
        <v>13187</v>
      </c>
      <c r="B317" s="6" t="s">
        <v>432</v>
      </c>
      <c r="C317" s="6" t="s">
        <v>10624</v>
      </c>
      <c r="D317" s="6" t="s">
        <v>13022</v>
      </c>
      <c r="E317" s="6"/>
      <c r="F317" s="6"/>
      <c r="G317" s="6" t="s">
        <v>9740</v>
      </c>
      <c r="H317" s="6" t="s">
        <v>13188</v>
      </c>
      <c r="I317" s="6" t="s">
        <v>12123</v>
      </c>
      <c r="J317" s="44"/>
      <c r="K317" s="44"/>
      <c r="L317" s="44"/>
      <c r="M317" s="44"/>
      <c r="N317" s="44"/>
      <c r="O317" s="6"/>
      <c r="P317" s="6" t="s">
        <v>13189</v>
      </c>
      <c r="Q317" s="6"/>
      <c r="R317" s="6" t="s">
        <v>13190</v>
      </c>
      <c r="S317" s="1">
        <f>IF(OR('⚙️ BỘ HƠI'!$H$40=0,'⚙️ BỘ HƠI'!$H$2="",$C317="",LEFT($C317,1)="◆"),99999,IF(OR(ISNUMBER(SEARCH('⚙️ BỘ HƠI'!$H$2,$C317)),ISNUMBER(SEARCH($C317,'⚙️ BỘ HƠI'!$H$2))),ROW()-2,99999))</f>
        <v>99999</v>
      </c>
    </row>
    <row r="318" customHeight="1" spans="1:19">
      <c r="A318" s="8" t="s">
        <v>13191</v>
      </c>
      <c r="B318" s="8" t="s">
        <v>432</v>
      </c>
      <c r="C318" s="8" t="s">
        <v>10624</v>
      </c>
      <c r="D318" s="8" t="s">
        <v>13022</v>
      </c>
      <c r="E318" s="8"/>
      <c r="F318" s="8"/>
      <c r="G318" s="8" t="s">
        <v>9954</v>
      </c>
      <c r="H318" s="8" t="s">
        <v>13192</v>
      </c>
      <c r="I318" s="8" t="s">
        <v>12123</v>
      </c>
      <c r="J318" s="43"/>
      <c r="K318" s="43"/>
      <c r="L318" s="43"/>
      <c r="M318" s="43"/>
      <c r="N318" s="43"/>
      <c r="O318" s="8"/>
      <c r="P318" s="8" t="s">
        <v>13193</v>
      </c>
      <c r="Q318" s="8"/>
      <c r="R318" s="8" t="s">
        <v>13194</v>
      </c>
      <c r="S318" s="1">
        <f>IF(OR('⚙️ BỘ HƠI'!$H$40=0,'⚙️ BỘ HƠI'!$H$2="",$C318="",LEFT($C318,1)="◆"),99999,IF(OR(ISNUMBER(SEARCH('⚙️ BỘ HƠI'!$H$2,$C318)),ISNUMBER(SEARCH($C318,'⚙️ BỘ HƠI'!$H$2))),ROW()-2,99999))</f>
        <v>99999</v>
      </c>
    </row>
    <row r="319" customHeight="1" spans="1:19">
      <c r="A319" s="6" t="s">
        <v>13195</v>
      </c>
      <c r="B319" s="6" t="s">
        <v>432</v>
      </c>
      <c r="C319" s="6" t="s">
        <v>13196</v>
      </c>
      <c r="D319" s="6" t="s">
        <v>2549</v>
      </c>
      <c r="E319" s="6"/>
      <c r="F319" s="6"/>
      <c r="G319" s="6" t="s">
        <v>10653</v>
      </c>
      <c r="H319" s="6" t="s">
        <v>8512</v>
      </c>
      <c r="I319" s="6" t="s">
        <v>12123</v>
      </c>
      <c r="J319" s="44"/>
      <c r="K319" s="44"/>
      <c r="L319" s="44"/>
      <c r="M319" s="44"/>
      <c r="N319" s="44"/>
      <c r="O319" s="6"/>
      <c r="P319" s="6" t="s">
        <v>13197</v>
      </c>
      <c r="Q319" s="6"/>
      <c r="R319" s="6" t="s">
        <v>13198</v>
      </c>
      <c r="S319" s="1">
        <f>IF(OR('⚙️ BỘ HƠI'!$H$40=0,'⚙️ BỘ HƠI'!$H$2="",$C319="",LEFT($C319,1)="◆"),99999,IF(OR(ISNUMBER(SEARCH('⚙️ BỘ HƠI'!$H$2,$C319)),ISNUMBER(SEARCH($C319,'⚙️ BỘ HƠI'!$H$2))),ROW()-2,99999))</f>
        <v>99999</v>
      </c>
    </row>
    <row r="320" customHeight="1" spans="1:19">
      <c r="A320" s="8" t="s">
        <v>13199</v>
      </c>
      <c r="B320" s="8" t="s">
        <v>432</v>
      </c>
      <c r="C320" s="8" t="s">
        <v>13196</v>
      </c>
      <c r="D320" s="8" t="s">
        <v>2549</v>
      </c>
      <c r="E320" s="8"/>
      <c r="F320" s="8"/>
      <c r="G320" s="8" t="s">
        <v>10653</v>
      </c>
      <c r="H320" s="8" t="s">
        <v>8515</v>
      </c>
      <c r="I320" s="8" t="s">
        <v>12123</v>
      </c>
      <c r="J320" s="43"/>
      <c r="K320" s="43"/>
      <c r="L320" s="43"/>
      <c r="M320" s="43"/>
      <c r="N320" s="43"/>
      <c r="O320" s="8"/>
      <c r="P320" s="8" t="s">
        <v>13197</v>
      </c>
      <c r="Q320" s="8"/>
      <c r="R320" s="8" t="s">
        <v>13200</v>
      </c>
      <c r="S320" s="1">
        <f>IF(OR('⚙️ BỘ HƠI'!$H$40=0,'⚙️ BỘ HƠI'!$H$2="",$C320="",LEFT($C320,1)="◆"),99999,IF(OR(ISNUMBER(SEARCH('⚙️ BỘ HƠI'!$H$2,$C320)),ISNUMBER(SEARCH($C320,'⚙️ BỘ HƠI'!$H$2))),ROW()-2,99999))</f>
        <v>99999</v>
      </c>
    </row>
    <row r="321" customHeight="1" spans="1:19">
      <c r="A321" s="6" t="s">
        <v>13201</v>
      </c>
      <c r="B321" s="6" t="s">
        <v>432</v>
      </c>
      <c r="C321" s="6" t="s">
        <v>13202</v>
      </c>
      <c r="D321" s="6" t="s">
        <v>5147</v>
      </c>
      <c r="E321" s="6"/>
      <c r="F321" s="6"/>
      <c r="G321" s="6" t="s">
        <v>10675</v>
      </c>
      <c r="H321" s="6" t="s">
        <v>13203</v>
      </c>
      <c r="I321" s="6" t="s">
        <v>12123</v>
      </c>
      <c r="J321" s="44"/>
      <c r="K321" s="44"/>
      <c r="L321" s="44"/>
      <c r="M321" s="44"/>
      <c r="N321" s="44"/>
      <c r="O321" s="6"/>
      <c r="P321" s="6" t="s">
        <v>13204</v>
      </c>
      <c r="Q321" s="6"/>
      <c r="R321" s="6" t="s">
        <v>13205</v>
      </c>
      <c r="S321" s="1">
        <f>IF(OR('⚙️ BỘ HƠI'!$H$40=0,'⚙️ BỘ HƠI'!$H$2="",$C321="",LEFT($C321,1)="◆"),99999,IF(OR(ISNUMBER(SEARCH('⚙️ BỘ HƠI'!$H$2,$C321)),ISNUMBER(SEARCH($C321,'⚙️ BỘ HƠI'!$H$2))),ROW()-2,99999))</f>
        <v>99999</v>
      </c>
    </row>
    <row r="322" customHeight="1" spans="1:19">
      <c r="A322" s="8" t="s">
        <v>13206</v>
      </c>
      <c r="B322" s="8" t="s">
        <v>432</v>
      </c>
      <c r="C322" s="8" t="s">
        <v>13207</v>
      </c>
      <c r="D322" s="8" t="s">
        <v>3500</v>
      </c>
      <c r="E322" s="8"/>
      <c r="F322" s="8"/>
      <c r="G322" s="8" t="s">
        <v>10765</v>
      </c>
      <c r="H322" s="8" t="s">
        <v>8518</v>
      </c>
      <c r="I322" s="8" t="s">
        <v>12123</v>
      </c>
      <c r="J322" s="43"/>
      <c r="K322" s="43"/>
      <c r="L322" s="43"/>
      <c r="M322" s="43"/>
      <c r="N322" s="43"/>
      <c r="O322" s="8"/>
      <c r="P322" s="8"/>
      <c r="Q322" s="8"/>
      <c r="R322" s="8" t="s">
        <v>13208</v>
      </c>
      <c r="S322" s="1">
        <f>IF(OR('⚙️ BỘ HƠI'!$H$40=0,'⚙️ BỘ HƠI'!$H$2="",$C322="",LEFT($C322,1)="◆"),99999,IF(OR(ISNUMBER(SEARCH('⚙️ BỘ HƠI'!$H$2,$C322)),ISNUMBER(SEARCH($C322,'⚙️ BỘ HƠI'!$H$2))),ROW()-2,99999))</f>
        <v>99999</v>
      </c>
    </row>
    <row r="323" customHeight="1" spans="1:19">
      <c r="A323" s="6" t="s">
        <v>13209</v>
      </c>
      <c r="B323" s="6" t="s">
        <v>432</v>
      </c>
      <c r="C323" s="6" t="s">
        <v>13207</v>
      </c>
      <c r="D323" s="6" t="s">
        <v>3500</v>
      </c>
      <c r="E323" s="6"/>
      <c r="F323" s="6"/>
      <c r="G323" s="6" t="s">
        <v>10765</v>
      </c>
      <c r="H323" s="6" t="s">
        <v>8515</v>
      </c>
      <c r="I323" s="6" t="s">
        <v>24</v>
      </c>
      <c r="J323" s="44"/>
      <c r="K323" s="44"/>
      <c r="L323" s="44"/>
      <c r="M323" s="44"/>
      <c r="N323" s="44"/>
      <c r="O323" s="6"/>
      <c r="P323" s="6"/>
      <c r="Q323" s="6"/>
      <c r="R323" s="6" t="s">
        <v>13210</v>
      </c>
      <c r="S323" s="1">
        <f>IF(OR('⚙️ BỘ HƠI'!$H$40=0,'⚙️ BỘ HƠI'!$H$2="",$C323="",LEFT($C323,1)="◆"),99999,IF(OR(ISNUMBER(SEARCH('⚙️ BỘ HƠI'!$H$2,$C323)),ISNUMBER(SEARCH($C323,'⚙️ BỘ HƠI'!$H$2))),ROW()-2,99999))</f>
        <v>99999</v>
      </c>
    </row>
    <row r="324" customHeight="1" spans="1:19">
      <c r="A324" s="8" t="s">
        <v>13211</v>
      </c>
      <c r="B324" s="8" t="s">
        <v>432</v>
      </c>
      <c r="C324" s="8" t="s">
        <v>13212</v>
      </c>
      <c r="D324" s="8" t="s">
        <v>3500</v>
      </c>
      <c r="E324" s="8"/>
      <c r="F324" s="8"/>
      <c r="G324" s="8" t="s">
        <v>10769</v>
      </c>
      <c r="H324" s="8"/>
      <c r="I324" s="8" t="s">
        <v>12123</v>
      </c>
      <c r="J324" s="43"/>
      <c r="K324" s="43"/>
      <c r="L324" s="43"/>
      <c r="M324" s="43"/>
      <c r="N324" s="43"/>
      <c r="O324" s="8"/>
      <c r="P324" s="8" t="s">
        <v>13213</v>
      </c>
      <c r="Q324" s="8"/>
      <c r="R324" s="8" t="s">
        <v>13214</v>
      </c>
      <c r="S324" s="1">
        <f>IF(OR('⚙️ BỘ HƠI'!$H$40=0,'⚙️ BỘ HƠI'!$H$2="",$C324="",LEFT($C324,1)="◆"),99999,IF(OR(ISNUMBER(SEARCH('⚙️ BỘ HƠI'!$H$2,$C324)),ISNUMBER(SEARCH($C324,'⚙️ BỘ HƠI'!$H$2))),ROW()-2,99999))</f>
        <v>99999</v>
      </c>
    </row>
    <row r="325" customHeight="1" spans="1:19">
      <c r="A325" s="6" t="s">
        <v>13215</v>
      </c>
      <c r="B325" s="6" t="s">
        <v>432</v>
      </c>
      <c r="C325" s="6" t="s">
        <v>13216</v>
      </c>
      <c r="D325" s="6" t="s">
        <v>3500</v>
      </c>
      <c r="E325" s="6"/>
      <c r="F325" s="6"/>
      <c r="G325" s="6" t="s">
        <v>10769</v>
      </c>
      <c r="H325" s="6" t="s">
        <v>8519</v>
      </c>
      <c r="I325" s="6" t="s">
        <v>12123</v>
      </c>
      <c r="J325" s="44"/>
      <c r="K325" s="44"/>
      <c r="L325" s="44"/>
      <c r="M325" s="44"/>
      <c r="N325" s="44"/>
      <c r="O325" s="6"/>
      <c r="P325" s="6" t="s">
        <v>13217</v>
      </c>
      <c r="Q325" s="6"/>
      <c r="R325" s="6" t="s">
        <v>13218</v>
      </c>
      <c r="S325" s="1">
        <f>IF(OR('⚙️ BỘ HƠI'!$H$40=0,'⚙️ BỘ HƠI'!$H$2="",$C325="",LEFT($C325,1)="◆"),99999,IF(OR(ISNUMBER(SEARCH('⚙️ BỘ HƠI'!$H$2,$C325)),ISNUMBER(SEARCH($C325,'⚙️ BỘ HƠI'!$H$2))),ROW()-2,99999))</f>
        <v>99999</v>
      </c>
    </row>
    <row r="326" customHeight="1" spans="1:19">
      <c r="A326" s="8" t="s">
        <v>13219</v>
      </c>
      <c r="B326" s="8" t="s">
        <v>432</v>
      </c>
      <c r="C326" s="8" t="s">
        <v>13220</v>
      </c>
      <c r="D326" s="8" t="s">
        <v>3500</v>
      </c>
      <c r="E326" s="8"/>
      <c r="F326" s="8"/>
      <c r="G326" s="8" t="s">
        <v>10765</v>
      </c>
      <c r="H326" s="8" t="s">
        <v>8512</v>
      </c>
      <c r="I326" s="8" t="s">
        <v>12123</v>
      </c>
      <c r="J326" s="43"/>
      <c r="K326" s="43"/>
      <c r="L326" s="43"/>
      <c r="M326" s="43"/>
      <c r="N326" s="43"/>
      <c r="O326" s="8"/>
      <c r="P326" s="8" t="s">
        <v>13221</v>
      </c>
      <c r="Q326" s="8"/>
      <c r="R326" s="8" t="s">
        <v>13222</v>
      </c>
      <c r="S326" s="1">
        <f>IF(OR('⚙️ BỘ HƠI'!$H$40=0,'⚙️ BỘ HƠI'!$H$2="",$C326="",LEFT($C326,1)="◆"),99999,IF(OR(ISNUMBER(SEARCH('⚙️ BỘ HƠI'!$H$2,$C326)),ISNUMBER(SEARCH($C326,'⚙️ BỘ HƠI'!$H$2))),ROW()-2,99999))</f>
        <v>99999</v>
      </c>
    </row>
    <row r="327" customHeight="1" spans="1:19">
      <c r="A327" s="6" t="s">
        <v>13223</v>
      </c>
      <c r="B327" s="6" t="s">
        <v>432</v>
      </c>
      <c r="C327" s="6" t="s">
        <v>3580</v>
      </c>
      <c r="D327" s="6" t="s">
        <v>3581</v>
      </c>
      <c r="E327" s="6"/>
      <c r="F327" s="6"/>
      <c r="G327" s="6" t="s">
        <v>13224</v>
      </c>
      <c r="H327" s="6" t="s">
        <v>8519</v>
      </c>
      <c r="I327" s="6" t="s">
        <v>24</v>
      </c>
      <c r="J327" s="44"/>
      <c r="K327" s="44"/>
      <c r="L327" s="44"/>
      <c r="M327" s="44"/>
      <c r="N327" s="44"/>
      <c r="O327" s="6"/>
      <c r="P327" s="6" t="s">
        <v>13225</v>
      </c>
      <c r="Q327" s="6"/>
      <c r="R327" s="6" t="s">
        <v>13226</v>
      </c>
      <c r="S327" s="1">
        <f>IF(OR('⚙️ BỘ HƠI'!$H$40=0,'⚙️ BỘ HƠI'!$H$2="",$C327="",LEFT($C327,1)="◆"),99999,IF(OR(ISNUMBER(SEARCH('⚙️ BỘ HƠI'!$H$2,$C327)),ISNUMBER(SEARCH($C327,'⚙️ BỘ HƠI'!$H$2))),ROW()-2,99999))</f>
        <v>99999</v>
      </c>
    </row>
    <row r="328" customHeight="1" spans="1:19">
      <c r="A328" s="8" t="s">
        <v>13227</v>
      </c>
      <c r="B328" s="8" t="s">
        <v>432</v>
      </c>
      <c r="C328" s="8" t="s">
        <v>13228</v>
      </c>
      <c r="D328" s="8" t="s">
        <v>3581</v>
      </c>
      <c r="E328" s="8"/>
      <c r="F328" s="8"/>
      <c r="G328" s="8" t="s">
        <v>13224</v>
      </c>
      <c r="H328" s="8" t="s">
        <v>8515</v>
      </c>
      <c r="I328" s="8" t="s">
        <v>24</v>
      </c>
      <c r="J328" s="43"/>
      <c r="K328" s="43"/>
      <c r="L328" s="43"/>
      <c r="M328" s="43"/>
      <c r="N328" s="43"/>
      <c r="O328" s="8"/>
      <c r="P328" s="8"/>
      <c r="Q328" s="8"/>
      <c r="R328" s="8" t="s">
        <v>13229</v>
      </c>
      <c r="S328" s="1">
        <f>IF(OR('⚙️ BỘ HƠI'!$H$40=0,'⚙️ BỘ HƠI'!$H$2="",$C328="",LEFT($C328,1)="◆"),99999,IF(OR(ISNUMBER(SEARCH('⚙️ BỘ HƠI'!$H$2,$C328)),ISNUMBER(SEARCH($C328,'⚙️ BỘ HƠI'!$H$2))),ROW()-2,99999))</f>
        <v>99999</v>
      </c>
    </row>
    <row r="329" customHeight="1" spans="1:19">
      <c r="A329" s="41"/>
      <c r="B329" s="41"/>
      <c r="C329" s="42" t="s">
        <v>3591</v>
      </c>
      <c r="D329" s="41"/>
      <c r="E329" s="41"/>
      <c r="F329" s="41"/>
      <c r="G329" s="41"/>
      <c r="H329" s="41"/>
      <c r="I329" s="41"/>
      <c r="J329" s="45"/>
      <c r="K329" s="45"/>
      <c r="L329" s="45"/>
      <c r="M329" s="45"/>
      <c r="N329" s="45"/>
      <c r="O329" s="41"/>
      <c r="P329" s="41"/>
      <c r="Q329" s="41"/>
      <c r="R329" s="41"/>
    </row>
    <row r="330" customHeight="1" spans="1:19">
      <c r="A330" s="8" t="s">
        <v>13230</v>
      </c>
      <c r="B330" s="8" t="s">
        <v>450</v>
      </c>
      <c r="C330" s="8" t="s">
        <v>13231</v>
      </c>
      <c r="D330" s="8" t="s">
        <v>3237</v>
      </c>
      <c r="E330" s="8"/>
      <c r="F330" s="8"/>
      <c r="G330" s="8"/>
      <c r="H330" s="8" t="s">
        <v>3778</v>
      </c>
      <c r="I330" s="8" t="s">
        <v>12123</v>
      </c>
      <c r="J330" s="43"/>
      <c r="K330" s="43"/>
      <c r="L330" s="43"/>
      <c r="M330" s="43"/>
      <c r="N330" s="43"/>
      <c r="O330" s="8"/>
      <c r="P330" s="8"/>
      <c r="Q330" s="8"/>
      <c r="R330" s="8" t="s">
        <v>13232</v>
      </c>
      <c r="S330" s="1">
        <f>IF(OR('⚙️ BỘ HƠI'!$H$40=0,'⚙️ BỘ HƠI'!$H$2="",$C330="",LEFT($C330,1)="◆"),99999,IF(OR(ISNUMBER(SEARCH('⚙️ BỘ HƠI'!$H$2,$C330)),ISNUMBER(SEARCH($C330,'⚙️ BỘ HƠI'!$H$2))),ROW()-2,99999))</f>
        <v>99999</v>
      </c>
    </row>
    <row r="331" customHeight="1" spans="1:19">
      <c r="A331" s="6" t="s">
        <v>13233</v>
      </c>
      <c r="B331" s="6" t="s">
        <v>450</v>
      </c>
      <c r="C331" s="6" t="s">
        <v>13231</v>
      </c>
      <c r="D331" s="6" t="s">
        <v>3237</v>
      </c>
      <c r="E331" s="6"/>
      <c r="F331" s="6"/>
      <c r="G331" s="6" t="s">
        <v>10360</v>
      </c>
      <c r="H331" s="6" t="s">
        <v>12258</v>
      </c>
      <c r="I331" s="6" t="s">
        <v>12123</v>
      </c>
      <c r="J331" s="44"/>
      <c r="K331" s="44"/>
      <c r="L331" s="44"/>
      <c r="M331" s="44"/>
      <c r="N331" s="44"/>
      <c r="O331" s="6"/>
      <c r="P331" s="6"/>
      <c r="Q331" s="6"/>
      <c r="R331" s="6" t="s">
        <v>13234</v>
      </c>
      <c r="S331" s="1">
        <f>IF(OR('⚙️ BỘ HƠI'!$H$40=0,'⚙️ BỘ HƠI'!$H$2="",$C331="",LEFT($C331,1)="◆"),99999,IF(OR(ISNUMBER(SEARCH('⚙️ BỘ HƠI'!$H$2,$C331)),ISNUMBER(SEARCH($C331,'⚙️ BỘ HƠI'!$H$2))),ROW()-2,99999))</f>
        <v>99999</v>
      </c>
    </row>
    <row r="332" customHeight="1" spans="1:19">
      <c r="A332" s="8" t="s">
        <v>13235</v>
      </c>
      <c r="B332" s="8" t="s">
        <v>450</v>
      </c>
      <c r="C332" s="8" t="s">
        <v>13236</v>
      </c>
      <c r="D332" s="8" t="s">
        <v>2836</v>
      </c>
      <c r="E332" s="8"/>
      <c r="F332" s="8"/>
      <c r="G332" s="8" t="s">
        <v>13237</v>
      </c>
      <c r="H332" s="8" t="s">
        <v>8515</v>
      </c>
      <c r="I332" s="8" t="s">
        <v>12133</v>
      </c>
      <c r="J332" s="43"/>
      <c r="K332" s="43"/>
      <c r="L332" s="43"/>
      <c r="M332" s="43"/>
      <c r="N332" s="43"/>
      <c r="O332" s="8"/>
      <c r="P332" s="8"/>
      <c r="Q332" s="8"/>
      <c r="R332" s="8" t="s">
        <v>13238</v>
      </c>
      <c r="S332" s="1">
        <f>IF(OR('⚙️ BỘ HƠI'!$H$40=0,'⚙️ BỘ HƠI'!$H$2="",$C332="",LEFT($C332,1)="◆"),99999,IF(OR(ISNUMBER(SEARCH('⚙️ BỘ HƠI'!$H$2,$C332)),ISNUMBER(SEARCH($C332,'⚙️ BỘ HƠI'!$H$2))),ROW()-2,99999))</f>
        <v>99999</v>
      </c>
    </row>
    <row r="333" customHeight="1" spans="1:19">
      <c r="A333" s="6" t="s">
        <v>13239</v>
      </c>
      <c r="B333" s="6" t="s">
        <v>450</v>
      </c>
      <c r="C333" s="6" t="s">
        <v>3646</v>
      </c>
      <c r="D333" s="6" t="s">
        <v>2836</v>
      </c>
      <c r="E333" s="6"/>
      <c r="F333" s="6"/>
      <c r="G333" s="6" t="s">
        <v>12772</v>
      </c>
      <c r="H333" s="6" t="s">
        <v>13240</v>
      </c>
      <c r="I333" s="6" t="s">
        <v>12123</v>
      </c>
      <c r="J333" s="44"/>
      <c r="K333" s="44"/>
      <c r="L333" s="44"/>
      <c r="M333" s="44"/>
      <c r="N333" s="44"/>
      <c r="O333" s="6"/>
      <c r="P333" s="6" t="s">
        <v>13241</v>
      </c>
      <c r="Q333" s="6"/>
      <c r="R333" s="6" t="s">
        <v>13242</v>
      </c>
      <c r="S333" s="1">
        <f>IF(OR('⚙️ BỘ HƠI'!$H$40=0,'⚙️ BỘ HƠI'!$H$2="",$C333="",LEFT($C333,1)="◆"),99999,IF(OR(ISNUMBER(SEARCH('⚙️ BỘ HƠI'!$H$2,$C333)),ISNUMBER(SEARCH($C333,'⚙️ BỘ HƠI'!$H$2))),ROW()-2,99999))</f>
        <v>99999</v>
      </c>
    </row>
    <row r="334" customHeight="1" spans="1:19">
      <c r="A334" s="8" t="s">
        <v>13243</v>
      </c>
      <c r="B334" s="8" t="s">
        <v>450</v>
      </c>
      <c r="C334" s="8" t="s">
        <v>13244</v>
      </c>
      <c r="D334" s="8" t="s">
        <v>2836</v>
      </c>
      <c r="E334" s="8"/>
      <c r="F334" s="8"/>
      <c r="G334" s="8" t="s">
        <v>13245</v>
      </c>
      <c r="H334" s="8" t="s">
        <v>12258</v>
      </c>
      <c r="I334" s="8" t="s">
        <v>12123</v>
      </c>
      <c r="J334" s="43"/>
      <c r="K334" s="43"/>
      <c r="L334" s="43"/>
      <c r="M334" s="43"/>
      <c r="N334" s="43"/>
      <c r="O334" s="8"/>
      <c r="P334" s="8"/>
      <c r="Q334" s="8"/>
      <c r="R334" s="8" t="s">
        <v>13246</v>
      </c>
      <c r="S334" s="1">
        <f>IF(OR('⚙️ BỘ HƠI'!$H$40=0,'⚙️ BỘ HƠI'!$H$2="",$C334="",LEFT($C334,1)="◆"),99999,IF(OR(ISNUMBER(SEARCH('⚙️ BỘ HƠI'!$H$2,$C334)),ISNUMBER(SEARCH($C334,'⚙️ BỘ HƠI'!$H$2))),ROW()-2,99999))</f>
        <v>99999</v>
      </c>
    </row>
    <row r="335" customHeight="1" spans="1:19">
      <c r="A335" s="6" t="s">
        <v>13247</v>
      </c>
      <c r="B335" s="6" t="s">
        <v>450</v>
      </c>
      <c r="C335" s="6" t="s">
        <v>13244</v>
      </c>
      <c r="D335" s="6" t="s">
        <v>2836</v>
      </c>
      <c r="E335" s="6"/>
      <c r="F335" s="6"/>
      <c r="G335" s="6" t="s">
        <v>13245</v>
      </c>
      <c r="H335" s="6" t="s">
        <v>8518</v>
      </c>
      <c r="I335" s="6" t="s">
        <v>12123</v>
      </c>
      <c r="J335" s="44"/>
      <c r="K335" s="44"/>
      <c r="L335" s="44"/>
      <c r="M335" s="44"/>
      <c r="N335" s="44"/>
      <c r="O335" s="6"/>
      <c r="P335" s="6"/>
      <c r="Q335" s="6"/>
      <c r="R335" s="6" t="s">
        <v>13248</v>
      </c>
      <c r="S335" s="1">
        <f>IF(OR('⚙️ BỘ HƠI'!$H$40=0,'⚙️ BỘ HƠI'!$H$2="",$C335="",LEFT($C335,1)="◆"),99999,IF(OR(ISNUMBER(SEARCH('⚙️ BỘ HƠI'!$H$2,$C335)),ISNUMBER(SEARCH($C335,'⚙️ BỘ HƠI'!$H$2))),ROW()-2,99999))</f>
        <v>99999</v>
      </c>
    </row>
    <row r="336" customHeight="1" spans="1:19">
      <c r="A336" s="8" t="s">
        <v>13249</v>
      </c>
      <c r="B336" s="8" t="s">
        <v>450</v>
      </c>
      <c r="C336" s="8" t="s">
        <v>13250</v>
      </c>
      <c r="D336" s="8" t="s">
        <v>2836</v>
      </c>
      <c r="E336" s="8"/>
      <c r="F336" s="8"/>
      <c r="G336" s="8" t="s">
        <v>12772</v>
      </c>
      <c r="H336" s="8" t="s">
        <v>12258</v>
      </c>
      <c r="I336" s="8" t="s">
        <v>12123</v>
      </c>
      <c r="J336" s="43"/>
      <c r="K336" s="43"/>
      <c r="L336" s="43"/>
      <c r="M336" s="43"/>
      <c r="N336" s="43"/>
      <c r="O336" s="8"/>
      <c r="P336" s="8"/>
      <c r="Q336" s="8"/>
      <c r="R336" s="8" t="s">
        <v>13251</v>
      </c>
      <c r="S336" s="1">
        <f>IF(OR('⚙️ BỘ HƠI'!$H$40=0,'⚙️ BỘ HƠI'!$H$2="",$C336="",LEFT($C336,1)="◆"),99999,IF(OR(ISNUMBER(SEARCH('⚙️ BỘ HƠI'!$H$2,$C336)),ISNUMBER(SEARCH($C336,'⚙️ BỘ HƠI'!$H$2))),ROW()-2,99999))</f>
        <v>99999</v>
      </c>
    </row>
    <row r="337" customHeight="1" spans="1:19">
      <c r="A337" s="6" t="s">
        <v>13252</v>
      </c>
      <c r="B337" s="6" t="s">
        <v>450</v>
      </c>
      <c r="C337" s="6" t="s">
        <v>13253</v>
      </c>
      <c r="D337" s="6" t="s">
        <v>2836</v>
      </c>
      <c r="E337" s="6"/>
      <c r="F337" s="6"/>
      <c r="G337" s="6" t="s">
        <v>12772</v>
      </c>
      <c r="H337" s="6"/>
      <c r="I337" s="6" t="s">
        <v>12123</v>
      </c>
      <c r="J337" s="44"/>
      <c r="K337" s="44"/>
      <c r="L337" s="44"/>
      <c r="M337" s="44"/>
      <c r="N337" s="44"/>
      <c r="O337" s="6"/>
      <c r="P337" s="6" t="s">
        <v>13254</v>
      </c>
      <c r="Q337" s="6"/>
      <c r="R337" s="6" t="s">
        <v>13255</v>
      </c>
      <c r="S337" s="1">
        <f>IF(OR('⚙️ BỘ HƠI'!$H$40=0,'⚙️ BỘ HƠI'!$H$2="",$C337="",LEFT($C337,1)="◆"),99999,IF(OR(ISNUMBER(SEARCH('⚙️ BỘ HƠI'!$H$2,$C337)),ISNUMBER(SEARCH($C337,'⚙️ BỘ HƠI'!$H$2))),ROW()-2,99999))</f>
        <v>99999</v>
      </c>
    </row>
    <row r="338" customHeight="1" spans="1:19">
      <c r="A338" s="8" t="s">
        <v>13256</v>
      </c>
      <c r="B338" s="8" t="s">
        <v>450</v>
      </c>
      <c r="C338" s="8" t="s">
        <v>13257</v>
      </c>
      <c r="D338" s="8" t="s">
        <v>2836</v>
      </c>
      <c r="E338" s="8"/>
      <c r="F338" s="8"/>
      <c r="G338" s="8" t="s">
        <v>13237</v>
      </c>
      <c r="H338" s="8" t="s">
        <v>8512</v>
      </c>
      <c r="I338" s="8" t="s">
        <v>12133</v>
      </c>
      <c r="J338" s="43"/>
      <c r="K338" s="43"/>
      <c r="L338" s="43"/>
      <c r="M338" s="43"/>
      <c r="N338" s="43"/>
      <c r="O338" s="8"/>
      <c r="P338" s="8" t="s">
        <v>13258</v>
      </c>
      <c r="Q338" s="8"/>
      <c r="R338" s="8" t="s">
        <v>13259</v>
      </c>
      <c r="S338" s="1">
        <f>IF(OR('⚙️ BỘ HƠI'!$H$40=0,'⚙️ BỘ HƠI'!$H$2="",$C338="",LEFT($C338,1)="◆"),99999,IF(OR(ISNUMBER(SEARCH('⚙️ BỘ HƠI'!$H$2,$C338)),ISNUMBER(SEARCH($C338,'⚙️ BỘ HƠI'!$H$2))),ROW()-2,99999))</f>
        <v>99999</v>
      </c>
    </row>
    <row r="339" customHeight="1" spans="1:19">
      <c r="A339" s="6" t="s">
        <v>13260</v>
      </c>
      <c r="B339" s="6" t="s">
        <v>450</v>
      </c>
      <c r="C339" s="6" t="s">
        <v>13261</v>
      </c>
      <c r="D339" s="6" t="s">
        <v>2836</v>
      </c>
      <c r="E339" s="6"/>
      <c r="F339" s="6"/>
      <c r="G339" s="6" t="s">
        <v>13262</v>
      </c>
      <c r="H339" s="6" t="s">
        <v>12279</v>
      </c>
      <c r="I339" s="6" t="s">
        <v>12123</v>
      </c>
      <c r="J339" s="44"/>
      <c r="K339" s="44"/>
      <c r="L339" s="44"/>
      <c r="M339" s="44"/>
      <c r="N339" s="44"/>
      <c r="O339" s="6"/>
      <c r="P339" s="6" t="s">
        <v>13263</v>
      </c>
      <c r="Q339" s="6"/>
      <c r="R339" s="6" t="s">
        <v>13264</v>
      </c>
      <c r="S339" s="1">
        <f>IF(OR('⚙️ BỘ HƠI'!$H$40=0,'⚙️ BỘ HƠI'!$H$2="",$C339="",LEFT($C339,1)="◆"),99999,IF(OR(ISNUMBER(SEARCH('⚙️ BỘ HƠI'!$H$2,$C339)),ISNUMBER(SEARCH($C339,'⚙️ BỘ HƠI'!$H$2))),ROW()-2,99999))</f>
        <v>99999</v>
      </c>
    </row>
    <row r="340" customHeight="1" spans="1:19">
      <c r="A340" s="8" t="s">
        <v>13265</v>
      </c>
      <c r="B340" s="8" t="s">
        <v>450</v>
      </c>
      <c r="C340" s="8" t="s">
        <v>13266</v>
      </c>
      <c r="D340" s="8" t="s">
        <v>2836</v>
      </c>
      <c r="E340" s="8"/>
      <c r="F340" s="8"/>
      <c r="G340" s="8" t="s">
        <v>12772</v>
      </c>
      <c r="H340" s="8" t="s">
        <v>2600</v>
      </c>
      <c r="I340" s="8" t="s">
        <v>12123</v>
      </c>
      <c r="J340" s="43"/>
      <c r="K340" s="43"/>
      <c r="L340" s="43"/>
      <c r="M340" s="43"/>
      <c r="N340" s="43"/>
      <c r="O340" s="8"/>
      <c r="P340" s="8"/>
      <c r="Q340" s="8"/>
      <c r="R340" s="8" t="s">
        <v>13267</v>
      </c>
      <c r="S340" s="1">
        <f>IF(OR('⚙️ BỘ HƠI'!$H$40=0,'⚙️ BỘ HƠI'!$H$2="",$C340="",LEFT($C340,1)="◆"),99999,IF(OR(ISNUMBER(SEARCH('⚙️ BỘ HƠI'!$H$2,$C340)),ISNUMBER(SEARCH($C340,'⚙️ BỘ HƠI'!$H$2))),ROW()-2,99999))</f>
        <v>99999</v>
      </c>
    </row>
    <row r="341" customHeight="1" spans="1:19">
      <c r="A341" s="6" t="s">
        <v>13268</v>
      </c>
      <c r="B341" s="6" t="s">
        <v>450</v>
      </c>
      <c r="C341" s="6" t="s">
        <v>13269</v>
      </c>
      <c r="D341" s="6" t="s">
        <v>2549</v>
      </c>
      <c r="E341" s="6"/>
      <c r="F341" s="6"/>
      <c r="G341" s="6"/>
      <c r="H341" s="6" t="s">
        <v>8519</v>
      </c>
      <c r="I341" s="6" t="s">
        <v>12123</v>
      </c>
      <c r="J341" s="44"/>
      <c r="K341" s="44"/>
      <c r="L341" s="44"/>
      <c r="M341" s="44"/>
      <c r="N341" s="44"/>
      <c r="O341" s="6"/>
      <c r="P341" s="6" t="s">
        <v>13270</v>
      </c>
      <c r="Q341" s="6"/>
      <c r="R341" s="6" t="s">
        <v>13271</v>
      </c>
      <c r="S341" s="1">
        <f>IF(OR('⚙️ BỘ HƠI'!$H$40=0,'⚙️ BỘ HƠI'!$H$2="",$C341="",LEFT($C341,1)="◆"),99999,IF(OR(ISNUMBER(SEARCH('⚙️ BỘ HƠI'!$H$2,$C341)),ISNUMBER(SEARCH($C341,'⚙️ BỘ HƠI'!$H$2))),ROW()-2,99999))</f>
        <v>99999</v>
      </c>
    </row>
    <row r="342" customHeight="1" spans="1:19">
      <c r="A342" s="8" t="s">
        <v>13272</v>
      </c>
      <c r="B342" s="8" t="s">
        <v>450</v>
      </c>
      <c r="C342" s="8" t="s">
        <v>13273</v>
      </c>
      <c r="D342" s="8" t="s">
        <v>3684</v>
      </c>
      <c r="E342" s="8"/>
      <c r="F342" s="8"/>
      <c r="G342" s="8" t="s">
        <v>10419</v>
      </c>
      <c r="H342" s="8" t="s">
        <v>8512</v>
      </c>
      <c r="I342" s="8" t="s">
        <v>12123</v>
      </c>
      <c r="J342" s="43"/>
      <c r="K342" s="43"/>
      <c r="L342" s="43"/>
      <c r="M342" s="43"/>
      <c r="N342" s="43"/>
      <c r="O342" s="8"/>
      <c r="P342" s="8" t="s">
        <v>13274</v>
      </c>
      <c r="Q342" s="8"/>
      <c r="R342" s="8" t="s">
        <v>13275</v>
      </c>
      <c r="S342" s="1">
        <f>IF(OR('⚙️ BỘ HƠI'!$H$40=0,'⚙️ BỘ HƠI'!$H$2="",$C342="",LEFT($C342,1)="◆"),99999,IF(OR(ISNUMBER(SEARCH('⚙️ BỘ HƠI'!$H$2,$C342)),ISNUMBER(SEARCH($C342,'⚙️ BỘ HƠI'!$H$2))),ROW()-2,99999))</f>
        <v>99999</v>
      </c>
    </row>
    <row r="343" customHeight="1" spans="1:19">
      <c r="A343" s="6" t="s">
        <v>13276</v>
      </c>
      <c r="B343" s="6" t="s">
        <v>450</v>
      </c>
      <c r="C343" s="6" t="s">
        <v>13277</v>
      </c>
      <c r="D343" s="6" t="s">
        <v>3684</v>
      </c>
      <c r="E343" s="6"/>
      <c r="F343" s="6"/>
      <c r="G343" s="6"/>
      <c r="H343" s="6" t="s">
        <v>4712</v>
      </c>
      <c r="I343" s="6" t="s">
        <v>12133</v>
      </c>
      <c r="J343" s="44"/>
      <c r="K343" s="44"/>
      <c r="L343" s="44"/>
      <c r="M343" s="44"/>
      <c r="N343" s="44"/>
      <c r="O343" s="6"/>
      <c r="P343" s="6"/>
      <c r="Q343" s="6"/>
      <c r="R343" s="6" t="s">
        <v>13278</v>
      </c>
      <c r="S343" s="1">
        <f>IF(OR('⚙️ BỘ HƠI'!$H$40=0,'⚙️ BỘ HƠI'!$H$2="",$C343="",LEFT($C343,1)="◆"),99999,IF(OR(ISNUMBER(SEARCH('⚙️ BỘ HƠI'!$H$2,$C343)),ISNUMBER(SEARCH($C343,'⚙️ BỘ HƠI'!$H$2))),ROW()-2,99999))</f>
        <v>99999</v>
      </c>
    </row>
    <row r="344" customHeight="1" spans="1:19">
      <c r="A344" s="8" t="s">
        <v>13279</v>
      </c>
      <c r="B344" s="8" t="s">
        <v>450</v>
      </c>
      <c r="C344" s="8" t="s">
        <v>13280</v>
      </c>
      <c r="D344" s="8" t="s">
        <v>3684</v>
      </c>
      <c r="E344" s="8"/>
      <c r="F344" s="8"/>
      <c r="G344" s="8" t="s">
        <v>13281</v>
      </c>
      <c r="H344" s="8" t="s">
        <v>12279</v>
      </c>
      <c r="I344" s="8" t="s">
        <v>12123</v>
      </c>
      <c r="J344" s="43"/>
      <c r="K344" s="43"/>
      <c r="L344" s="43"/>
      <c r="M344" s="43"/>
      <c r="N344" s="43"/>
      <c r="O344" s="8"/>
      <c r="P344" s="8" t="s">
        <v>13282</v>
      </c>
      <c r="Q344" s="8"/>
      <c r="R344" s="8" t="s">
        <v>13283</v>
      </c>
      <c r="S344" s="1">
        <f>IF(OR('⚙️ BỘ HƠI'!$H$40=0,'⚙️ BỘ HƠI'!$H$2="",$C344="",LEFT($C344,1)="◆"),99999,IF(OR(ISNUMBER(SEARCH('⚙️ BỘ HƠI'!$H$2,$C344)),ISNUMBER(SEARCH($C344,'⚙️ BỘ HƠI'!$H$2))),ROW()-2,99999))</f>
        <v>99999</v>
      </c>
    </row>
    <row r="345" customHeight="1" spans="1:19">
      <c r="A345" s="6" t="s">
        <v>13284</v>
      </c>
      <c r="B345" s="6" t="s">
        <v>450</v>
      </c>
      <c r="C345" s="6" t="s">
        <v>13285</v>
      </c>
      <c r="D345" s="6" t="s">
        <v>2629</v>
      </c>
      <c r="E345" s="6"/>
      <c r="F345" s="6"/>
      <c r="G345" s="6" t="s">
        <v>10769</v>
      </c>
      <c r="H345" s="6" t="s">
        <v>2129</v>
      </c>
      <c r="I345" s="6" t="s">
        <v>12133</v>
      </c>
      <c r="J345" s="44"/>
      <c r="K345" s="44"/>
      <c r="L345" s="44"/>
      <c r="M345" s="44"/>
      <c r="N345" s="44"/>
      <c r="O345" s="6"/>
      <c r="P345" s="6"/>
      <c r="Q345" s="6"/>
      <c r="R345" s="6" t="s">
        <v>13286</v>
      </c>
      <c r="S345" s="1">
        <f>IF(OR('⚙️ BỘ HƠI'!$H$40=0,'⚙️ BỘ HƠI'!$H$2="",$C345="",LEFT($C345,1)="◆"),99999,IF(OR(ISNUMBER(SEARCH('⚙️ BỘ HƠI'!$H$2,$C345)),ISNUMBER(SEARCH($C345,'⚙️ BỘ HƠI'!$H$2))),ROW()-2,99999))</f>
        <v>99999</v>
      </c>
    </row>
    <row r="346" customHeight="1" spans="1:19">
      <c r="A346" s="8" t="s">
        <v>13287</v>
      </c>
      <c r="B346" s="8" t="s">
        <v>450</v>
      </c>
      <c r="C346" s="8" t="s">
        <v>13285</v>
      </c>
      <c r="D346" s="8" t="s">
        <v>2629</v>
      </c>
      <c r="E346" s="8"/>
      <c r="F346" s="8"/>
      <c r="G346" s="8" t="s">
        <v>10769</v>
      </c>
      <c r="H346" s="8" t="s">
        <v>12279</v>
      </c>
      <c r="I346" s="8" t="s">
        <v>12123</v>
      </c>
      <c r="J346" s="43"/>
      <c r="K346" s="43"/>
      <c r="L346" s="43"/>
      <c r="M346" s="43"/>
      <c r="N346" s="43"/>
      <c r="O346" s="8"/>
      <c r="P346" s="8" t="s">
        <v>13288</v>
      </c>
      <c r="Q346" s="8"/>
      <c r="R346" s="8" t="s">
        <v>13289</v>
      </c>
      <c r="S346" s="1">
        <f>IF(OR('⚙️ BỘ HƠI'!$H$40=0,'⚙️ BỘ HƠI'!$H$2="",$C346="",LEFT($C346,1)="◆"),99999,IF(OR(ISNUMBER(SEARCH('⚙️ BỘ HƠI'!$H$2,$C346)),ISNUMBER(SEARCH($C346,'⚙️ BỘ HƠI'!$H$2))),ROW()-2,99999))</f>
        <v>99999</v>
      </c>
    </row>
    <row r="347" customHeight="1" spans="1:19">
      <c r="A347" s="6" t="s">
        <v>13290</v>
      </c>
      <c r="B347" s="6" t="s">
        <v>450</v>
      </c>
      <c r="C347" s="6" t="s">
        <v>13291</v>
      </c>
      <c r="D347" s="6" t="s">
        <v>2629</v>
      </c>
      <c r="E347" s="6"/>
      <c r="F347" s="6"/>
      <c r="G347" s="6" t="s">
        <v>11577</v>
      </c>
      <c r="H347" s="6" t="s">
        <v>2600</v>
      </c>
      <c r="I347" s="6" t="s">
        <v>12123</v>
      </c>
      <c r="J347" s="44"/>
      <c r="K347" s="44"/>
      <c r="L347" s="44"/>
      <c r="M347" s="44"/>
      <c r="N347" s="44"/>
      <c r="O347" s="6"/>
      <c r="P347" s="6" t="s">
        <v>13292</v>
      </c>
      <c r="Q347" s="6"/>
      <c r="R347" s="6" t="s">
        <v>13293</v>
      </c>
      <c r="S347" s="1">
        <f>IF(OR('⚙️ BỘ HƠI'!$H$40=0,'⚙️ BỘ HƠI'!$H$2="",$C347="",LEFT($C347,1)="◆"),99999,IF(OR(ISNUMBER(SEARCH('⚙️ BỘ HƠI'!$H$2,$C347)),ISNUMBER(SEARCH($C347,'⚙️ BỘ HƠI'!$H$2))),ROW()-2,99999))</f>
        <v>99999</v>
      </c>
    </row>
    <row r="348" customHeight="1" spans="1:19">
      <c r="A348" s="8" t="s">
        <v>13294</v>
      </c>
      <c r="B348" s="8" t="s">
        <v>450</v>
      </c>
      <c r="C348" s="8" t="s">
        <v>13295</v>
      </c>
      <c r="D348" s="8" t="s">
        <v>2629</v>
      </c>
      <c r="E348" s="8"/>
      <c r="F348" s="8"/>
      <c r="G348" s="8" t="s">
        <v>10769</v>
      </c>
      <c r="H348" s="8" t="s">
        <v>12258</v>
      </c>
      <c r="I348" s="8" t="s">
        <v>12133</v>
      </c>
      <c r="J348" s="43"/>
      <c r="K348" s="43"/>
      <c r="L348" s="43"/>
      <c r="M348" s="43"/>
      <c r="N348" s="43"/>
      <c r="O348" s="8"/>
      <c r="P348" s="8"/>
      <c r="Q348" s="8"/>
      <c r="R348" s="8" t="s">
        <v>13296</v>
      </c>
      <c r="S348" s="1">
        <f>IF(OR('⚙️ BỘ HƠI'!$H$40=0,'⚙️ BỘ HƠI'!$H$2="",$C348="",LEFT($C348,1)="◆"),99999,IF(OR(ISNUMBER(SEARCH('⚙️ BỘ HƠI'!$H$2,$C348)),ISNUMBER(SEARCH($C348,'⚙️ BỘ HƠI'!$H$2))),ROW()-2,99999))</f>
        <v>99999</v>
      </c>
    </row>
    <row r="349" customHeight="1" spans="1:19">
      <c r="A349" s="6" t="s">
        <v>13297</v>
      </c>
      <c r="B349" s="6" t="s">
        <v>450</v>
      </c>
      <c r="C349" s="6" t="s">
        <v>13295</v>
      </c>
      <c r="D349" s="6" t="s">
        <v>2629</v>
      </c>
      <c r="E349" s="6"/>
      <c r="F349" s="6"/>
      <c r="G349" s="6" t="s">
        <v>10769</v>
      </c>
      <c r="H349" s="6" t="s">
        <v>8518</v>
      </c>
      <c r="I349" s="6" t="s">
        <v>12133</v>
      </c>
      <c r="J349" s="44"/>
      <c r="K349" s="44"/>
      <c r="L349" s="44"/>
      <c r="M349" s="44"/>
      <c r="N349" s="44"/>
      <c r="O349" s="6"/>
      <c r="P349" s="6"/>
      <c r="Q349" s="6"/>
      <c r="R349" s="6" t="s">
        <v>13298</v>
      </c>
      <c r="S349" s="1">
        <f>IF(OR('⚙️ BỘ HƠI'!$H$40=0,'⚙️ BỘ HƠI'!$H$2="",$C349="",LEFT($C349,1)="◆"),99999,IF(OR(ISNUMBER(SEARCH('⚙️ BỘ HƠI'!$H$2,$C349)),ISNUMBER(SEARCH($C349,'⚙️ BỘ HƠI'!$H$2))),ROW()-2,99999))</f>
        <v>99999</v>
      </c>
    </row>
    <row r="350" customHeight="1" spans="1:19">
      <c r="A350" s="8" t="s">
        <v>13299</v>
      </c>
      <c r="B350" s="8" t="s">
        <v>450</v>
      </c>
      <c r="C350" s="8" t="s">
        <v>3703</v>
      </c>
      <c r="D350" s="8" t="s">
        <v>2629</v>
      </c>
      <c r="E350" s="8"/>
      <c r="F350" s="8"/>
      <c r="G350" s="8" t="s">
        <v>13300</v>
      </c>
      <c r="H350" s="8" t="s">
        <v>12258</v>
      </c>
      <c r="I350" s="8" t="s">
        <v>12123</v>
      </c>
      <c r="J350" s="43"/>
      <c r="K350" s="43"/>
      <c r="L350" s="43"/>
      <c r="M350" s="43"/>
      <c r="N350" s="43"/>
      <c r="O350" s="8"/>
      <c r="P350" s="8"/>
      <c r="Q350" s="8"/>
      <c r="R350" s="8" t="s">
        <v>13301</v>
      </c>
      <c r="S350" s="1">
        <f>IF(OR('⚙️ BỘ HƠI'!$H$40=0,'⚙️ BỘ HƠI'!$H$2="",$C350="",LEFT($C350,1)="◆"),99999,IF(OR(ISNUMBER(SEARCH('⚙️ BỘ HƠI'!$H$2,$C350)),ISNUMBER(SEARCH($C350,'⚙️ BỘ HƠI'!$H$2))),ROW()-2,99999))</f>
        <v>99999</v>
      </c>
    </row>
    <row r="351" customHeight="1" spans="1:19">
      <c r="A351" s="6" t="s">
        <v>13302</v>
      </c>
      <c r="B351" s="6" t="s">
        <v>450</v>
      </c>
      <c r="C351" s="6" t="s">
        <v>3703</v>
      </c>
      <c r="D351" s="6" t="s">
        <v>2629</v>
      </c>
      <c r="E351" s="6"/>
      <c r="F351" s="6"/>
      <c r="G351" s="6" t="s">
        <v>13300</v>
      </c>
      <c r="H351" s="6" t="s">
        <v>8518</v>
      </c>
      <c r="I351" s="6" t="s">
        <v>12123</v>
      </c>
      <c r="J351" s="44"/>
      <c r="K351" s="44"/>
      <c r="L351" s="44"/>
      <c r="M351" s="44"/>
      <c r="N351" s="44"/>
      <c r="O351" s="6"/>
      <c r="P351" s="6"/>
      <c r="Q351" s="6"/>
      <c r="R351" s="6" t="s">
        <v>13303</v>
      </c>
      <c r="S351" s="1">
        <f>IF(OR('⚙️ BỘ HƠI'!$H$40=0,'⚙️ BỘ HƠI'!$H$2="",$C351="",LEFT($C351,1)="◆"),99999,IF(OR(ISNUMBER(SEARCH('⚙️ BỘ HƠI'!$H$2,$C351)),ISNUMBER(SEARCH($C351,'⚙️ BỘ HƠI'!$H$2))),ROW()-2,99999))</f>
        <v>99999</v>
      </c>
    </row>
    <row r="352" customHeight="1" spans="1:19">
      <c r="A352" s="8" t="s">
        <v>13304</v>
      </c>
      <c r="B352" s="8" t="s">
        <v>450</v>
      </c>
      <c r="C352" s="8" t="s">
        <v>13305</v>
      </c>
      <c r="D352" s="8" t="s">
        <v>2629</v>
      </c>
      <c r="E352" s="8"/>
      <c r="F352" s="8"/>
      <c r="G352" s="8" t="s">
        <v>13306</v>
      </c>
      <c r="H352" s="8"/>
      <c r="I352" s="8" t="s">
        <v>12133</v>
      </c>
      <c r="J352" s="43"/>
      <c r="K352" s="43"/>
      <c r="L352" s="43"/>
      <c r="M352" s="43"/>
      <c r="N352" s="43"/>
      <c r="O352" s="8"/>
      <c r="P352" s="8"/>
      <c r="Q352" s="8"/>
      <c r="R352" s="8" t="s">
        <v>13307</v>
      </c>
      <c r="S352" s="1">
        <f>IF(OR('⚙️ BỘ HƠI'!$H$40=0,'⚙️ BỘ HƠI'!$H$2="",$C352="",LEFT($C352,1)="◆"),99999,IF(OR(ISNUMBER(SEARCH('⚙️ BỘ HƠI'!$H$2,$C352)),ISNUMBER(SEARCH($C352,'⚙️ BỘ HƠI'!$H$2))),ROW()-2,99999))</f>
        <v>99999</v>
      </c>
    </row>
    <row r="353" customHeight="1" spans="1:19">
      <c r="A353" s="6" t="s">
        <v>13308</v>
      </c>
      <c r="B353" s="6" t="s">
        <v>450</v>
      </c>
      <c r="C353" s="6" t="s">
        <v>13309</v>
      </c>
      <c r="D353" s="6" t="s">
        <v>2629</v>
      </c>
      <c r="E353" s="6"/>
      <c r="F353" s="6"/>
      <c r="G353" s="6" t="s">
        <v>13310</v>
      </c>
      <c r="H353" s="6" t="s">
        <v>4712</v>
      </c>
      <c r="I353" s="6" t="s">
        <v>12133</v>
      </c>
      <c r="J353" s="44"/>
      <c r="K353" s="44"/>
      <c r="L353" s="44"/>
      <c r="M353" s="44"/>
      <c r="N353" s="44"/>
      <c r="O353" s="6"/>
      <c r="P353" s="6"/>
      <c r="Q353" s="6"/>
      <c r="R353" s="6" t="s">
        <v>13311</v>
      </c>
      <c r="S353" s="1">
        <f>IF(OR('⚙️ BỘ HƠI'!$H$40=0,'⚙️ BỘ HƠI'!$H$2="",$C353="",LEFT($C353,1)="◆"),99999,IF(OR(ISNUMBER(SEARCH('⚙️ BỘ HƠI'!$H$2,$C353)),ISNUMBER(SEARCH($C353,'⚙️ BỘ HƠI'!$H$2))),ROW()-2,99999))</f>
        <v>99999</v>
      </c>
    </row>
    <row r="354" customHeight="1" spans="1:19">
      <c r="A354" s="8" t="s">
        <v>13312</v>
      </c>
      <c r="B354" s="8" t="s">
        <v>450</v>
      </c>
      <c r="C354" s="8" t="s">
        <v>13313</v>
      </c>
      <c r="D354" s="8" t="s">
        <v>2629</v>
      </c>
      <c r="E354" s="8"/>
      <c r="F354" s="8"/>
      <c r="G354" s="8" t="s">
        <v>11012</v>
      </c>
      <c r="H354" s="8" t="s">
        <v>12279</v>
      </c>
      <c r="I354" s="8" t="s">
        <v>12123</v>
      </c>
      <c r="J354" s="43"/>
      <c r="K354" s="43"/>
      <c r="L354" s="43"/>
      <c r="M354" s="43"/>
      <c r="N354" s="43"/>
      <c r="O354" s="8"/>
      <c r="P354" s="8" t="s">
        <v>13314</v>
      </c>
      <c r="Q354" s="8"/>
      <c r="R354" s="8" t="s">
        <v>13315</v>
      </c>
      <c r="S354" s="1">
        <f>IF(OR('⚙️ BỘ HƠI'!$H$40=0,'⚙️ BỘ HƠI'!$H$2="",$C354="",LEFT($C354,1)="◆"),99999,IF(OR(ISNUMBER(SEARCH('⚙️ BỘ HƠI'!$H$2,$C354)),ISNUMBER(SEARCH($C354,'⚙️ BỘ HƠI'!$H$2))),ROW()-2,99999))</f>
        <v>99999</v>
      </c>
    </row>
    <row r="355" customHeight="1" spans="1:19">
      <c r="A355" s="6" t="s">
        <v>13316</v>
      </c>
      <c r="B355" s="6" t="s">
        <v>450</v>
      </c>
      <c r="C355" s="6" t="s">
        <v>13317</v>
      </c>
      <c r="D355" s="6" t="s">
        <v>2629</v>
      </c>
      <c r="E355" s="6"/>
      <c r="F355" s="6"/>
      <c r="G355" s="6" t="s">
        <v>11012</v>
      </c>
      <c r="H355" s="6" t="s">
        <v>2600</v>
      </c>
      <c r="I355" s="6" t="s">
        <v>12123</v>
      </c>
      <c r="J355" s="44"/>
      <c r="K355" s="44"/>
      <c r="L355" s="44"/>
      <c r="M355" s="44"/>
      <c r="N355" s="44"/>
      <c r="O355" s="6"/>
      <c r="P355" s="6" t="s">
        <v>13318</v>
      </c>
      <c r="Q355" s="6"/>
      <c r="R355" s="6" t="s">
        <v>13319</v>
      </c>
      <c r="S355" s="1">
        <f>IF(OR('⚙️ BỘ HƠI'!$H$40=0,'⚙️ BỘ HƠI'!$H$2="",$C355="",LEFT($C355,1)="◆"),99999,IF(OR(ISNUMBER(SEARCH('⚙️ BỘ HƠI'!$H$2,$C355)),ISNUMBER(SEARCH($C355,'⚙️ BỘ HƠI'!$H$2))),ROW()-2,99999))</f>
        <v>99999</v>
      </c>
    </row>
    <row r="356" customHeight="1" spans="1:19">
      <c r="A356" s="8" t="s">
        <v>13320</v>
      </c>
      <c r="B356" s="8" t="s">
        <v>450</v>
      </c>
      <c r="C356" s="8" t="s">
        <v>13321</v>
      </c>
      <c r="D356" s="8" t="s">
        <v>2629</v>
      </c>
      <c r="E356" s="8"/>
      <c r="F356" s="8"/>
      <c r="G356" s="8" t="s">
        <v>13306</v>
      </c>
      <c r="H356" s="8" t="s">
        <v>8512</v>
      </c>
      <c r="I356" s="8" t="s">
        <v>12123</v>
      </c>
      <c r="J356" s="43"/>
      <c r="K356" s="43"/>
      <c r="L356" s="43"/>
      <c r="M356" s="43"/>
      <c r="N356" s="43"/>
      <c r="O356" s="8"/>
      <c r="P356" s="8" t="s">
        <v>13322</v>
      </c>
      <c r="Q356" s="8"/>
      <c r="R356" s="8" t="s">
        <v>13323</v>
      </c>
      <c r="S356" s="1">
        <f>IF(OR('⚙️ BỘ HƠI'!$H$40=0,'⚙️ BỘ HƠI'!$H$2="",$C356="",LEFT($C356,1)="◆"),99999,IF(OR(ISNUMBER(SEARCH('⚙️ BỘ HƠI'!$H$2,$C356)),ISNUMBER(SEARCH($C356,'⚙️ BỘ HƠI'!$H$2))),ROW()-2,99999))</f>
        <v>99999</v>
      </c>
    </row>
    <row r="357" customHeight="1" spans="1:19">
      <c r="A357" s="6" t="s">
        <v>13324</v>
      </c>
      <c r="B357" s="6" t="s">
        <v>450</v>
      </c>
      <c r="C357" s="6" t="s">
        <v>13325</v>
      </c>
      <c r="D357" s="6" t="s">
        <v>3128</v>
      </c>
      <c r="E357" s="6"/>
      <c r="F357" s="6"/>
      <c r="G357" s="6" t="s">
        <v>10976</v>
      </c>
      <c r="H357" s="6"/>
      <c r="I357" s="6" t="s">
        <v>12133</v>
      </c>
      <c r="J357" s="44"/>
      <c r="K357" s="44"/>
      <c r="L357" s="44"/>
      <c r="M357" s="44"/>
      <c r="N357" s="44"/>
      <c r="O357" s="6"/>
      <c r="P357" s="6" t="s">
        <v>13326</v>
      </c>
      <c r="Q357" s="6"/>
      <c r="R357" s="6" t="s">
        <v>13327</v>
      </c>
      <c r="S357" s="1">
        <f>IF(OR('⚙️ BỘ HƠI'!$H$40=0,'⚙️ BỘ HƠI'!$H$2="",$C357="",LEFT($C357,1)="◆"),99999,IF(OR(ISNUMBER(SEARCH('⚙️ BỘ HƠI'!$H$2,$C357)),ISNUMBER(SEARCH($C357,'⚙️ BỘ HƠI'!$H$2))),ROW()-2,99999))</f>
        <v>99999</v>
      </c>
    </row>
    <row r="358" customHeight="1" spans="1:19">
      <c r="A358" s="8" t="s">
        <v>13328</v>
      </c>
      <c r="B358" s="8" t="s">
        <v>450</v>
      </c>
      <c r="C358" s="8" t="s">
        <v>13329</v>
      </c>
      <c r="D358" s="8" t="s">
        <v>3128</v>
      </c>
      <c r="E358" s="8"/>
      <c r="F358" s="8"/>
      <c r="G358" s="8" t="s">
        <v>13330</v>
      </c>
      <c r="H358" s="8"/>
      <c r="I358" s="8" t="s">
        <v>12123</v>
      </c>
      <c r="J358" s="43"/>
      <c r="K358" s="43"/>
      <c r="L358" s="43"/>
      <c r="M358" s="43"/>
      <c r="N358" s="43"/>
      <c r="O358" s="8"/>
      <c r="P358" s="8" t="s">
        <v>13331</v>
      </c>
      <c r="Q358" s="8"/>
      <c r="R358" s="8" t="s">
        <v>13332</v>
      </c>
      <c r="S358" s="1">
        <f>IF(OR('⚙️ BỘ HƠI'!$H$40=0,'⚙️ BỘ HƠI'!$H$2="",$C358="",LEFT($C358,1)="◆"),99999,IF(OR(ISNUMBER(SEARCH('⚙️ BỘ HƠI'!$H$2,$C358)),ISNUMBER(SEARCH($C358,'⚙️ BỘ HƠI'!$H$2))),ROW()-2,99999))</f>
        <v>99999</v>
      </c>
    </row>
    <row r="359" customHeight="1" spans="1:19">
      <c r="A359" s="6" t="s">
        <v>13333</v>
      </c>
      <c r="B359" s="6" t="s">
        <v>450</v>
      </c>
      <c r="C359" s="6" t="s">
        <v>3743</v>
      </c>
      <c r="D359" s="6" t="s">
        <v>3500</v>
      </c>
      <c r="E359" s="6"/>
      <c r="F359" s="6"/>
      <c r="G359" s="6" t="s">
        <v>13334</v>
      </c>
      <c r="H359" s="6" t="s">
        <v>13335</v>
      </c>
      <c r="I359" s="6" t="s">
        <v>12133</v>
      </c>
      <c r="J359" s="44"/>
      <c r="K359" s="44"/>
      <c r="L359" s="44"/>
      <c r="M359" s="44"/>
      <c r="N359" s="44"/>
      <c r="O359" s="6"/>
      <c r="P359" s="6" t="s">
        <v>13336</v>
      </c>
      <c r="Q359" s="6"/>
      <c r="R359" s="6" t="s">
        <v>13337</v>
      </c>
      <c r="S359" s="1">
        <f>IF(OR('⚙️ BỘ HƠI'!$H$40=0,'⚙️ BỘ HƠI'!$H$2="",$C359="",LEFT($C359,1)="◆"),99999,IF(OR(ISNUMBER(SEARCH('⚙️ BỘ HƠI'!$H$2,$C359)),ISNUMBER(SEARCH($C359,'⚙️ BỘ HƠI'!$H$2))),ROW()-2,99999))</f>
        <v>99999</v>
      </c>
    </row>
    <row r="360" customHeight="1" spans="1:19">
      <c r="A360" s="8" t="s">
        <v>13338</v>
      </c>
      <c r="B360" s="8" t="s">
        <v>450</v>
      </c>
      <c r="C360" s="8" t="s">
        <v>13339</v>
      </c>
      <c r="D360" s="8" t="s">
        <v>3500</v>
      </c>
      <c r="E360" s="8"/>
      <c r="F360" s="8"/>
      <c r="G360" s="8" t="s">
        <v>13334</v>
      </c>
      <c r="H360" s="8" t="s">
        <v>8512</v>
      </c>
      <c r="I360" s="8" t="s">
        <v>12133</v>
      </c>
      <c r="J360" s="43"/>
      <c r="K360" s="43"/>
      <c r="L360" s="43"/>
      <c r="M360" s="43"/>
      <c r="N360" s="43"/>
      <c r="O360" s="8"/>
      <c r="P360" s="8" t="s">
        <v>13340</v>
      </c>
      <c r="Q360" s="8"/>
      <c r="R360" s="8" t="s">
        <v>13341</v>
      </c>
      <c r="S360" s="1">
        <f>IF(OR('⚙️ BỘ HƠI'!$H$40=0,'⚙️ BỘ HƠI'!$H$2="",$C360="",LEFT($C360,1)="◆"),99999,IF(OR(ISNUMBER(SEARCH('⚙️ BỘ HƠI'!$H$2,$C360)),ISNUMBER(SEARCH($C360,'⚙️ BỘ HƠI'!$H$2))),ROW()-2,99999))</f>
        <v>99999</v>
      </c>
    </row>
    <row r="361" customHeight="1" spans="1:19">
      <c r="A361" s="6" t="s">
        <v>13342</v>
      </c>
      <c r="B361" s="6" t="s">
        <v>450</v>
      </c>
      <c r="C361" s="6" t="s">
        <v>13343</v>
      </c>
      <c r="D361" s="6" t="s">
        <v>3762</v>
      </c>
      <c r="E361" s="6"/>
      <c r="F361" s="6"/>
      <c r="G361" s="6" t="s">
        <v>13344</v>
      </c>
      <c r="H361" s="6" t="s">
        <v>8512</v>
      </c>
      <c r="I361" s="6" t="s">
        <v>12123</v>
      </c>
      <c r="J361" s="44"/>
      <c r="K361" s="44"/>
      <c r="L361" s="44"/>
      <c r="M361" s="44"/>
      <c r="N361" s="44"/>
      <c r="O361" s="6"/>
      <c r="P361" s="6" t="s">
        <v>13345</v>
      </c>
      <c r="Q361" s="6"/>
      <c r="R361" s="6" t="s">
        <v>13346</v>
      </c>
      <c r="S361" s="1">
        <f>IF(OR('⚙️ BỘ HƠI'!$H$40=0,'⚙️ BỘ HƠI'!$H$2="",$C361="",LEFT($C361,1)="◆"),99999,IF(OR(ISNUMBER(SEARCH('⚙️ BỘ HƠI'!$H$2,$C361)),ISNUMBER(SEARCH($C361,'⚙️ BỘ HƠI'!$H$2))),ROW()-2,99999))</f>
        <v>99999</v>
      </c>
    </row>
    <row r="362" customHeight="1" spans="1:19">
      <c r="A362" s="8" t="s">
        <v>13347</v>
      </c>
      <c r="B362" s="8" t="s">
        <v>450</v>
      </c>
      <c r="C362" s="8" t="s">
        <v>11065</v>
      </c>
      <c r="D362" s="8" t="s">
        <v>3762</v>
      </c>
      <c r="E362" s="8"/>
      <c r="F362" s="8"/>
      <c r="G362" s="8" t="s">
        <v>13348</v>
      </c>
      <c r="H362" s="8" t="s">
        <v>8518</v>
      </c>
      <c r="I362" s="8" t="s">
        <v>12123</v>
      </c>
      <c r="J362" s="43"/>
      <c r="K362" s="43"/>
      <c r="L362" s="43"/>
      <c r="M362" s="43"/>
      <c r="N362" s="43"/>
      <c r="O362" s="8"/>
      <c r="P362" s="8"/>
      <c r="Q362" s="8"/>
      <c r="R362" s="8" t="s">
        <v>13349</v>
      </c>
      <c r="S362" s="1">
        <f>IF(OR('⚙️ BỘ HƠI'!$H$40=0,'⚙️ BỘ HƠI'!$H$2="",$C362="",LEFT($C362,1)="◆"),99999,IF(OR(ISNUMBER(SEARCH('⚙️ BỘ HƠI'!$H$2,$C362)),ISNUMBER(SEARCH($C362,'⚙️ BỘ HƠI'!$H$2))),ROW()-2,99999))</f>
        <v>99999</v>
      </c>
    </row>
    <row r="363" customHeight="1" spans="1:19">
      <c r="A363" s="6" t="s">
        <v>13350</v>
      </c>
      <c r="B363" s="6" t="s">
        <v>450</v>
      </c>
      <c r="C363" s="6" t="s">
        <v>13351</v>
      </c>
      <c r="D363" s="6" t="s">
        <v>3762</v>
      </c>
      <c r="E363" s="6"/>
      <c r="F363" s="6"/>
      <c r="G363" s="6" t="s">
        <v>13352</v>
      </c>
      <c r="H363" s="6" t="s">
        <v>13353</v>
      </c>
      <c r="I363" s="6" t="s">
        <v>12133</v>
      </c>
      <c r="J363" s="44"/>
      <c r="K363" s="44"/>
      <c r="L363" s="44"/>
      <c r="M363" s="44"/>
      <c r="N363" s="44"/>
      <c r="O363" s="6"/>
      <c r="P363" s="6" t="s">
        <v>13354</v>
      </c>
      <c r="Q363" s="6"/>
      <c r="R363" s="6" t="s">
        <v>13355</v>
      </c>
      <c r="S363" s="1">
        <f>IF(OR('⚙️ BỘ HƠI'!$H$40=0,'⚙️ BỘ HƠI'!$H$2="",$C363="",LEFT($C363,1)="◆"),99999,IF(OR(ISNUMBER(SEARCH('⚙️ BỘ HƠI'!$H$2,$C363)),ISNUMBER(SEARCH($C363,'⚙️ BỘ HƠI'!$H$2))),ROW()-2,99999))</f>
        <v>99999</v>
      </c>
    </row>
    <row r="364" customHeight="1" spans="1:19">
      <c r="A364" s="8" t="s">
        <v>13356</v>
      </c>
      <c r="B364" s="8" t="s">
        <v>450</v>
      </c>
      <c r="C364" s="8" t="s">
        <v>3761</v>
      </c>
      <c r="D364" s="8" t="s">
        <v>3762</v>
      </c>
      <c r="E364" s="8"/>
      <c r="F364" s="8"/>
      <c r="G364" s="8" t="s">
        <v>13357</v>
      </c>
      <c r="H364" s="8" t="s">
        <v>13358</v>
      </c>
      <c r="I364" s="8" t="s">
        <v>12133</v>
      </c>
      <c r="J364" s="43"/>
      <c r="K364" s="43"/>
      <c r="L364" s="43"/>
      <c r="M364" s="43"/>
      <c r="N364" s="43"/>
      <c r="O364" s="8"/>
      <c r="P364" s="8" t="s">
        <v>13359</v>
      </c>
      <c r="Q364" s="8"/>
      <c r="R364" s="8" t="s">
        <v>13360</v>
      </c>
      <c r="S364" s="1">
        <f>IF(OR('⚙️ BỘ HƠI'!$H$40=0,'⚙️ BỘ HƠI'!$H$2="",$C364="",LEFT($C364,1)="◆"),99999,IF(OR(ISNUMBER(SEARCH('⚙️ BỘ HƠI'!$H$2,$C364)),ISNUMBER(SEARCH($C364,'⚙️ BỘ HƠI'!$H$2))),ROW()-2,99999))</f>
        <v>99999</v>
      </c>
    </row>
    <row r="365" customHeight="1" spans="1:19">
      <c r="A365" s="6" t="s">
        <v>13361</v>
      </c>
      <c r="B365" s="6" t="s">
        <v>450</v>
      </c>
      <c r="C365" s="6" t="s">
        <v>3761</v>
      </c>
      <c r="D365" s="6" t="s">
        <v>3762</v>
      </c>
      <c r="E365" s="6"/>
      <c r="F365" s="6"/>
      <c r="G365" s="6" t="s">
        <v>13362</v>
      </c>
      <c r="H365" s="6" t="s">
        <v>8518</v>
      </c>
      <c r="I365" s="6" t="s">
        <v>12123</v>
      </c>
      <c r="J365" s="44"/>
      <c r="K365" s="44"/>
      <c r="L365" s="44"/>
      <c r="M365" s="44"/>
      <c r="N365" s="44"/>
      <c r="O365" s="6"/>
      <c r="P365" s="6"/>
      <c r="Q365" s="6"/>
      <c r="R365" s="6" t="s">
        <v>13363</v>
      </c>
      <c r="S365" s="1">
        <f>IF(OR('⚙️ BỘ HƠI'!$H$40=0,'⚙️ BỘ HƠI'!$H$2="",$C365="",LEFT($C365,1)="◆"),99999,IF(OR(ISNUMBER(SEARCH('⚙️ BỘ HƠI'!$H$2,$C365)),ISNUMBER(SEARCH($C365,'⚙️ BỘ HƠI'!$H$2))),ROW()-2,99999))</f>
        <v>99999</v>
      </c>
    </row>
    <row r="366" customHeight="1" spans="1:19">
      <c r="A366" s="8" t="s">
        <v>13364</v>
      </c>
      <c r="B366" s="8" t="s">
        <v>450</v>
      </c>
      <c r="C366" s="8" t="s">
        <v>13365</v>
      </c>
      <c r="D366" s="8" t="s">
        <v>13366</v>
      </c>
      <c r="E366" s="8"/>
      <c r="F366" s="8"/>
      <c r="G366" s="8" t="s">
        <v>13367</v>
      </c>
      <c r="H366" s="8" t="s">
        <v>8512</v>
      </c>
      <c r="I366" s="8" t="s">
        <v>12123</v>
      </c>
      <c r="J366" s="43"/>
      <c r="K366" s="43"/>
      <c r="L366" s="43"/>
      <c r="M366" s="43"/>
      <c r="N366" s="43"/>
      <c r="O366" s="8"/>
      <c r="P366" s="8" t="s">
        <v>13368</v>
      </c>
      <c r="Q366" s="8"/>
      <c r="R366" s="8" t="s">
        <v>13369</v>
      </c>
      <c r="S366" s="1">
        <f>IF(OR('⚙️ BỘ HƠI'!$H$40=0,'⚙️ BỘ HƠI'!$H$2="",$C366="",LEFT($C366,1)="◆"),99999,IF(OR(ISNUMBER(SEARCH('⚙️ BỘ HƠI'!$H$2,$C366)),ISNUMBER(SEARCH($C366,'⚙️ BỘ HƠI'!$H$2))),ROW()-2,99999))</f>
        <v>99999</v>
      </c>
    </row>
    <row r="367" customHeight="1" spans="1:19">
      <c r="A367" s="6" t="s">
        <v>13370</v>
      </c>
      <c r="B367" s="6" t="s">
        <v>450</v>
      </c>
      <c r="C367" s="6" t="s">
        <v>13371</v>
      </c>
      <c r="D367" s="6"/>
      <c r="E367" s="6"/>
      <c r="F367" s="6"/>
      <c r="G367" s="6" t="s">
        <v>13281</v>
      </c>
      <c r="H367" s="6" t="s">
        <v>13372</v>
      </c>
      <c r="I367" s="6" t="s">
        <v>12123</v>
      </c>
      <c r="J367" s="44"/>
      <c r="K367" s="44"/>
      <c r="L367" s="44"/>
      <c r="M367" s="44"/>
      <c r="N367" s="44"/>
      <c r="O367" s="6"/>
      <c r="P367" s="6" t="s">
        <v>13373</v>
      </c>
      <c r="Q367" s="6"/>
      <c r="R367" s="6" t="s">
        <v>13374</v>
      </c>
      <c r="S367" s="1">
        <f>IF(OR('⚙️ BỘ HƠI'!$H$40=0,'⚙️ BỘ HƠI'!$H$2="",$C367="",LEFT($C367,1)="◆"),99999,IF(OR(ISNUMBER(SEARCH('⚙️ BỘ HƠI'!$H$2,$C367)),ISNUMBER(SEARCH($C367,'⚙️ BỘ HƠI'!$H$2))),ROW()-2,99999))</f>
        <v>99999</v>
      </c>
    </row>
    <row r="368" customHeight="1" spans="1:19">
      <c r="A368" s="8" t="s">
        <v>13375</v>
      </c>
      <c r="B368" s="8" t="s">
        <v>450</v>
      </c>
      <c r="C368" s="8" t="s">
        <v>13376</v>
      </c>
      <c r="D368" s="8"/>
      <c r="E368" s="8"/>
      <c r="F368" s="8"/>
      <c r="G368" s="8" t="s">
        <v>10419</v>
      </c>
      <c r="H368" s="8" t="s">
        <v>13377</v>
      </c>
      <c r="I368" s="8" t="s">
        <v>12123</v>
      </c>
      <c r="J368" s="43"/>
      <c r="K368" s="43"/>
      <c r="L368" s="43"/>
      <c r="M368" s="43"/>
      <c r="N368" s="43"/>
      <c r="O368" s="8"/>
      <c r="P368" s="8" t="s">
        <v>13378</v>
      </c>
      <c r="Q368" s="8"/>
      <c r="R368" s="8" t="s">
        <v>13379</v>
      </c>
      <c r="S368" s="1">
        <f>IF(OR('⚙️ BỘ HƠI'!$H$40=0,'⚙️ BỘ HƠI'!$H$2="",$C368="",LEFT($C368,1)="◆"),99999,IF(OR(ISNUMBER(SEARCH('⚙️ BỘ HƠI'!$H$2,$C368)),ISNUMBER(SEARCH($C368,'⚙️ BỘ HƠI'!$H$2))),ROW()-2,99999))</f>
        <v>99999</v>
      </c>
    </row>
    <row r="369" customHeight="1" spans="1:19">
      <c r="A369" s="41"/>
      <c r="B369" s="41"/>
      <c r="C369" s="42" t="s">
        <v>3780</v>
      </c>
      <c r="D369" s="41"/>
      <c r="E369" s="41"/>
      <c r="F369" s="41"/>
      <c r="G369" s="41"/>
      <c r="H369" s="41"/>
      <c r="I369" s="41"/>
      <c r="J369" s="45"/>
      <c r="K369" s="45"/>
      <c r="L369" s="45"/>
      <c r="M369" s="45"/>
      <c r="N369" s="45"/>
      <c r="O369" s="41"/>
      <c r="P369" s="41"/>
      <c r="Q369" s="41"/>
      <c r="R369" s="41"/>
    </row>
    <row r="370" customHeight="1" spans="1:19">
      <c r="A370" s="8" t="s">
        <v>13380</v>
      </c>
      <c r="B370" s="8" t="s">
        <v>501</v>
      </c>
      <c r="C370" s="8" t="s">
        <v>13381</v>
      </c>
      <c r="D370" s="8" t="s">
        <v>4350</v>
      </c>
      <c r="E370" s="8"/>
      <c r="F370" s="8"/>
      <c r="G370" s="8" t="s">
        <v>10324</v>
      </c>
      <c r="H370" s="8" t="s">
        <v>8512</v>
      </c>
      <c r="I370" s="8" t="s">
        <v>12123</v>
      </c>
      <c r="J370" s="43"/>
      <c r="K370" s="43"/>
      <c r="L370" s="43"/>
      <c r="M370" s="43"/>
      <c r="N370" s="43"/>
      <c r="O370" s="8"/>
      <c r="P370" s="8" t="s">
        <v>13382</v>
      </c>
      <c r="Q370" s="8"/>
      <c r="R370" s="8" t="s">
        <v>13383</v>
      </c>
      <c r="S370" s="1">
        <f>IF(OR('⚙️ BỘ HƠI'!$H$40=0,'⚙️ BỘ HƠI'!$H$2="",$C370="",LEFT($C370,1)="◆"),99999,IF(OR(ISNUMBER(SEARCH('⚙️ BỘ HƠI'!$H$2,$C370)),ISNUMBER(SEARCH($C370,'⚙️ BỘ HƠI'!$H$2))),ROW()-2,99999))</f>
        <v>99999</v>
      </c>
    </row>
    <row r="371" customHeight="1" spans="1:19">
      <c r="A371" s="6" t="s">
        <v>13384</v>
      </c>
      <c r="B371" s="6" t="s">
        <v>501</v>
      </c>
      <c r="C371" s="6" t="s">
        <v>13385</v>
      </c>
      <c r="D371" s="6" t="s">
        <v>4350</v>
      </c>
      <c r="E371" s="6"/>
      <c r="F371" s="6"/>
      <c r="G371" s="6" t="s">
        <v>9666</v>
      </c>
      <c r="H371" s="6" t="s">
        <v>8512</v>
      </c>
      <c r="I371" s="6" t="s">
        <v>12123</v>
      </c>
      <c r="J371" s="44"/>
      <c r="K371" s="44"/>
      <c r="L371" s="44"/>
      <c r="M371" s="44"/>
      <c r="N371" s="44"/>
      <c r="O371" s="6"/>
      <c r="P371" s="6" t="s">
        <v>13386</v>
      </c>
      <c r="Q371" s="6"/>
      <c r="R371" s="6" t="s">
        <v>13387</v>
      </c>
      <c r="S371" s="1">
        <f>IF(OR('⚙️ BỘ HƠI'!$H$40=0,'⚙️ BỘ HƠI'!$H$2="",$C371="",LEFT($C371,1)="◆"),99999,IF(OR(ISNUMBER(SEARCH('⚙️ BỘ HƠI'!$H$2,$C371)),ISNUMBER(SEARCH($C371,'⚙️ BỘ HƠI'!$H$2))),ROW()-2,99999))</f>
        <v>99999</v>
      </c>
    </row>
    <row r="372" customHeight="1" spans="1:19">
      <c r="A372" s="8" t="s">
        <v>13388</v>
      </c>
      <c r="B372" s="8" t="s">
        <v>501</v>
      </c>
      <c r="C372" s="8" t="s">
        <v>11094</v>
      </c>
      <c r="D372" s="8" t="s">
        <v>4350</v>
      </c>
      <c r="E372" s="8"/>
      <c r="F372" s="8"/>
      <c r="G372" s="8" t="s">
        <v>9666</v>
      </c>
      <c r="H372" s="8" t="s">
        <v>8518</v>
      </c>
      <c r="I372" s="8" t="s">
        <v>12133</v>
      </c>
      <c r="J372" s="43"/>
      <c r="K372" s="43"/>
      <c r="L372" s="43"/>
      <c r="M372" s="43"/>
      <c r="N372" s="43"/>
      <c r="O372" s="8"/>
      <c r="P372" s="8"/>
      <c r="Q372" s="8"/>
      <c r="R372" s="8" t="s">
        <v>13389</v>
      </c>
      <c r="S372" s="1">
        <f>IF(OR('⚙️ BỘ HƠI'!$H$40=0,'⚙️ BỘ HƠI'!$H$2="",$C372="",LEFT($C372,1)="◆"),99999,IF(OR(ISNUMBER(SEARCH('⚙️ BỘ HƠI'!$H$2,$C372)),ISNUMBER(SEARCH($C372,'⚙️ BỘ HƠI'!$H$2))),ROW()-2,99999))</f>
        <v>99999</v>
      </c>
    </row>
    <row r="373" customHeight="1" spans="1:19">
      <c r="A373" s="6" t="s">
        <v>13390</v>
      </c>
      <c r="B373" s="6" t="s">
        <v>501</v>
      </c>
      <c r="C373" s="6" t="s">
        <v>13391</v>
      </c>
      <c r="D373" s="6" t="s">
        <v>3792</v>
      </c>
      <c r="E373" s="6"/>
      <c r="F373" s="6"/>
      <c r="G373" s="6" t="s">
        <v>9666</v>
      </c>
      <c r="H373" s="6" t="s">
        <v>8515</v>
      </c>
      <c r="I373" s="6" t="s">
        <v>24</v>
      </c>
      <c r="J373" s="44"/>
      <c r="K373" s="44"/>
      <c r="L373" s="44"/>
      <c r="M373" s="44"/>
      <c r="N373" s="44"/>
      <c r="O373" s="6"/>
      <c r="P373" s="6"/>
      <c r="Q373" s="6"/>
      <c r="R373" s="6" t="s">
        <v>13392</v>
      </c>
      <c r="S373" s="1">
        <f>IF(OR('⚙️ BỘ HƠI'!$H$40=0,'⚙️ BỘ HƠI'!$H$2="",$C373="",LEFT($C373,1)="◆"),99999,IF(OR(ISNUMBER(SEARCH('⚙️ BỘ HƠI'!$H$2,$C373)),ISNUMBER(SEARCH($C373,'⚙️ BỘ HƠI'!$H$2))),ROW()-2,99999))</f>
        <v>99999</v>
      </c>
    </row>
    <row r="374" customHeight="1" spans="1:19">
      <c r="A374" s="8" t="s">
        <v>13393</v>
      </c>
      <c r="B374" s="8" t="s">
        <v>501</v>
      </c>
      <c r="C374" s="8" t="s">
        <v>13391</v>
      </c>
      <c r="D374" s="8" t="s">
        <v>3792</v>
      </c>
      <c r="E374" s="8"/>
      <c r="F374" s="8"/>
      <c r="G374" s="8" t="s">
        <v>9666</v>
      </c>
      <c r="H374" s="8" t="s">
        <v>13394</v>
      </c>
      <c r="I374" s="8" t="s">
        <v>12123</v>
      </c>
      <c r="J374" s="43"/>
      <c r="K374" s="43"/>
      <c r="L374" s="43"/>
      <c r="M374" s="43"/>
      <c r="N374" s="43"/>
      <c r="O374" s="8"/>
      <c r="P374" s="8"/>
      <c r="Q374" s="8"/>
      <c r="R374" s="8" t="s">
        <v>13395</v>
      </c>
      <c r="S374" s="1">
        <f>IF(OR('⚙️ BỘ HƠI'!$H$40=0,'⚙️ BỘ HƠI'!$H$2="",$C374="",LEFT($C374,1)="◆"),99999,IF(OR(ISNUMBER(SEARCH('⚙️ BỘ HƠI'!$H$2,$C374)),ISNUMBER(SEARCH($C374,'⚙️ BỘ HƠI'!$H$2))),ROW()-2,99999))</f>
        <v>99999</v>
      </c>
    </row>
    <row r="375" customHeight="1" spans="1:19">
      <c r="A375" s="6" t="s">
        <v>13396</v>
      </c>
      <c r="B375" s="6" t="s">
        <v>501</v>
      </c>
      <c r="C375" s="6" t="s">
        <v>13397</v>
      </c>
      <c r="D375" s="6" t="s">
        <v>3792</v>
      </c>
      <c r="E375" s="6"/>
      <c r="F375" s="6"/>
      <c r="G375" s="6" t="s">
        <v>9666</v>
      </c>
      <c r="H375" s="6"/>
      <c r="I375" s="6" t="s">
        <v>12123</v>
      </c>
      <c r="J375" s="44"/>
      <c r="K375" s="44"/>
      <c r="L375" s="44"/>
      <c r="M375" s="44"/>
      <c r="N375" s="44"/>
      <c r="O375" s="6"/>
      <c r="P375" s="6" t="s">
        <v>13398</v>
      </c>
      <c r="Q375" s="6"/>
      <c r="R375" s="6" t="s">
        <v>13399</v>
      </c>
      <c r="S375" s="1">
        <f>IF(OR('⚙️ BỘ HƠI'!$H$40=0,'⚙️ BỘ HƠI'!$H$2="",$C375="",LEFT($C375,1)="◆"),99999,IF(OR(ISNUMBER(SEARCH('⚙️ BỘ HƠI'!$H$2,$C375)),ISNUMBER(SEARCH($C375,'⚙️ BỘ HƠI'!$H$2))),ROW()-2,99999))</f>
        <v>99999</v>
      </c>
    </row>
    <row r="376" customHeight="1" spans="1:19">
      <c r="A376" s="8" t="s">
        <v>13400</v>
      </c>
      <c r="B376" s="8" t="s">
        <v>501</v>
      </c>
      <c r="C376" s="8" t="s">
        <v>13401</v>
      </c>
      <c r="D376" s="8" t="s">
        <v>3792</v>
      </c>
      <c r="E376" s="8"/>
      <c r="F376" s="8"/>
      <c r="G376" s="8" t="s">
        <v>10415</v>
      </c>
      <c r="H376" s="8" t="s">
        <v>8512</v>
      </c>
      <c r="I376" s="8" t="s">
        <v>12123</v>
      </c>
      <c r="J376" s="43"/>
      <c r="K376" s="43"/>
      <c r="L376" s="43"/>
      <c r="M376" s="43"/>
      <c r="N376" s="43"/>
      <c r="O376" s="8"/>
      <c r="P376" s="8"/>
      <c r="Q376" s="8"/>
      <c r="R376" s="8" t="s">
        <v>13402</v>
      </c>
      <c r="S376" s="1">
        <f>IF(OR('⚙️ BỘ HƠI'!$H$40=0,'⚙️ BỘ HƠI'!$H$2="",$C376="",LEFT($C376,1)="◆"),99999,IF(OR(ISNUMBER(SEARCH('⚙️ BỘ HƠI'!$H$2,$C376)),ISNUMBER(SEARCH($C376,'⚙️ BỘ HƠI'!$H$2))),ROW()-2,99999))</f>
        <v>99999</v>
      </c>
    </row>
    <row r="377" customHeight="1" spans="1:19">
      <c r="A377" s="6" t="s">
        <v>13403</v>
      </c>
      <c r="B377" s="6" t="s">
        <v>501</v>
      </c>
      <c r="C377" s="6" t="s">
        <v>13404</v>
      </c>
      <c r="D377" s="6" t="s">
        <v>3792</v>
      </c>
      <c r="E377" s="6"/>
      <c r="F377" s="6"/>
      <c r="G377" s="6" t="s">
        <v>9666</v>
      </c>
      <c r="H377" s="6" t="s">
        <v>8512</v>
      </c>
      <c r="I377" s="6" t="s">
        <v>12123</v>
      </c>
      <c r="J377" s="44"/>
      <c r="K377" s="44"/>
      <c r="L377" s="44"/>
      <c r="M377" s="44"/>
      <c r="N377" s="44"/>
      <c r="O377" s="6"/>
      <c r="P377" s="6" t="s">
        <v>13405</v>
      </c>
      <c r="Q377" s="6"/>
      <c r="R377" s="6" t="s">
        <v>13406</v>
      </c>
      <c r="S377" s="1">
        <f>IF(OR('⚙️ BỘ HƠI'!$H$40=0,'⚙️ BỘ HƠI'!$H$2="",$C377="",LEFT($C377,1)="◆"),99999,IF(OR(ISNUMBER(SEARCH('⚙️ BỘ HƠI'!$H$2,$C377)),ISNUMBER(SEARCH($C377,'⚙️ BỘ HƠI'!$H$2))),ROW()-2,99999))</f>
        <v>99999</v>
      </c>
    </row>
    <row r="378" customHeight="1" spans="1:19">
      <c r="A378" s="8" t="s">
        <v>13407</v>
      </c>
      <c r="B378" s="8" t="s">
        <v>501</v>
      </c>
      <c r="C378" s="8" t="s">
        <v>13408</v>
      </c>
      <c r="D378" s="8" t="s">
        <v>3792</v>
      </c>
      <c r="E378" s="8"/>
      <c r="F378" s="8"/>
      <c r="G378" s="8" t="s">
        <v>10503</v>
      </c>
      <c r="H378" s="8" t="s">
        <v>8512</v>
      </c>
      <c r="I378" s="8" t="s">
        <v>12123</v>
      </c>
      <c r="J378" s="43"/>
      <c r="K378" s="43"/>
      <c r="L378" s="43"/>
      <c r="M378" s="43"/>
      <c r="N378" s="43"/>
      <c r="O378" s="8"/>
      <c r="P378" s="8" t="s">
        <v>13409</v>
      </c>
      <c r="Q378" s="8"/>
      <c r="R378" s="8" t="s">
        <v>13410</v>
      </c>
      <c r="S378" s="1">
        <f>IF(OR('⚙️ BỘ HƠI'!$H$40=0,'⚙️ BỘ HƠI'!$H$2="",$C378="",LEFT($C378,1)="◆"),99999,IF(OR(ISNUMBER(SEARCH('⚙️ BỘ HƠI'!$H$2,$C378)),ISNUMBER(SEARCH($C378,'⚙️ BỘ HƠI'!$H$2))),ROW()-2,99999))</f>
        <v>99999</v>
      </c>
    </row>
    <row r="379" customHeight="1" spans="1:19">
      <c r="A379" s="6" t="s">
        <v>13411</v>
      </c>
      <c r="B379" s="6" t="s">
        <v>501</v>
      </c>
      <c r="C379" s="6" t="s">
        <v>13412</v>
      </c>
      <c r="D379" s="6" t="s">
        <v>3792</v>
      </c>
      <c r="E379" s="6"/>
      <c r="F379" s="6"/>
      <c r="G379" s="6" t="s">
        <v>9666</v>
      </c>
      <c r="H379" s="6" t="s">
        <v>12258</v>
      </c>
      <c r="I379" s="6" t="s">
        <v>12123</v>
      </c>
      <c r="J379" s="44"/>
      <c r="K379" s="44"/>
      <c r="L379" s="44"/>
      <c r="M379" s="44"/>
      <c r="N379" s="44"/>
      <c r="O379" s="6"/>
      <c r="P379" s="6"/>
      <c r="Q379" s="6"/>
      <c r="R379" s="6" t="s">
        <v>13413</v>
      </c>
      <c r="S379" s="1">
        <f>IF(OR('⚙️ BỘ HƠI'!$H$40=0,'⚙️ BỘ HƠI'!$H$2="",$C379="",LEFT($C379,1)="◆"),99999,IF(OR(ISNUMBER(SEARCH('⚙️ BỘ HƠI'!$H$2,$C379)),ISNUMBER(SEARCH($C379,'⚙️ BỘ HƠI'!$H$2))),ROW()-2,99999))</f>
        <v>99999</v>
      </c>
    </row>
    <row r="380" customHeight="1" spans="1:19">
      <c r="A380" s="8" t="s">
        <v>13414</v>
      </c>
      <c r="B380" s="8" t="s">
        <v>501</v>
      </c>
      <c r="C380" s="8" t="s">
        <v>13415</v>
      </c>
      <c r="D380" s="8" t="s">
        <v>3792</v>
      </c>
      <c r="E380" s="8"/>
      <c r="F380" s="8"/>
      <c r="G380" s="8" t="s">
        <v>10415</v>
      </c>
      <c r="H380" s="8"/>
      <c r="I380" s="8" t="s">
        <v>12123</v>
      </c>
      <c r="J380" s="43"/>
      <c r="K380" s="43"/>
      <c r="L380" s="43"/>
      <c r="M380" s="43"/>
      <c r="N380" s="43"/>
      <c r="O380" s="8"/>
      <c r="P380" s="8" t="s">
        <v>13416</v>
      </c>
      <c r="Q380" s="8"/>
      <c r="R380" s="8" t="s">
        <v>13417</v>
      </c>
      <c r="S380" s="1">
        <f>IF(OR('⚙️ BỘ HƠI'!$H$40=0,'⚙️ BỘ HƠI'!$H$2="",$C380="",LEFT($C380,1)="◆"),99999,IF(OR(ISNUMBER(SEARCH('⚙️ BỘ HƠI'!$H$2,$C380)),ISNUMBER(SEARCH($C380,'⚙️ BỘ HƠI'!$H$2))),ROW()-2,99999))</f>
        <v>99999</v>
      </c>
    </row>
    <row r="381" customHeight="1" spans="1:19">
      <c r="A381" s="6" t="s">
        <v>13418</v>
      </c>
      <c r="B381" s="6" t="s">
        <v>501</v>
      </c>
      <c r="C381" s="6" t="s">
        <v>13415</v>
      </c>
      <c r="D381" s="6" t="s">
        <v>3792</v>
      </c>
      <c r="E381" s="6"/>
      <c r="F381" s="6"/>
      <c r="G381" s="6" t="s">
        <v>10006</v>
      </c>
      <c r="H381" s="6"/>
      <c r="I381" s="6" t="s">
        <v>12123</v>
      </c>
      <c r="J381" s="44"/>
      <c r="K381" s="44"/>
      <c r="L381" s="44"/>
      <c r="M381" s="44"/>
      <c r="N381" s="44"/>
      <c r="O381" s="6"/>
      <c r="P381" s="6" t="s">
        <v>13419</v>
      </c>
      <c r="Q381" s="6"/>
      <c r="R381" s="6" t="s">
        <v>13420</v>
      </c>
      <c r="S381" s="1">
        <f>IF(OR('⚙️ BỘ HƠI'!$H$40=0,'⚙️ BỘ HƠI'!$H$2="",$C381="",LEFT($C381,1)="◆"),99999,IF(OR(ISNUMBER(SEARCH('⚙️ BỘ HƠI'!$H$2,$C381)),ISNUMBER(SEARCH($C381,'⚙️ BỘ HƠI'!$H$2))),ROW()-2,99999))</f>
        <v>99999</v>
      </c>
    </row>
    <row r="382" customHeight="1" spans="1:19">
      <c r="A382" s="8" t="s">
        <v>13421</v>
      </c>
      <c r="B382" s="8" t="s">
        <v>501</v>
      </c>
      <c r="C382" s="8" t="s">
        <v>13422</v>
      </c>
      <c r="D382" s="8" t="s">
        <v>13423</v>
      </c>
      <c r="E382" s="8"/>
      <c r="F382" s="8"/>
      <c r="G382" s="8" t="s">
        <v>10006</v>
      </c>
      <c r="H382" s="8" t="s">
        <v>8512</v>
      </c>
      <c r="I382" s="8" t="s">
        <v>12123</v>
      </c>
      <c r="J382" s="43"/>
      <c r="K382" s="43"/>
      <c r="L382" s="43"/>
      <c r="M382" s="43"/>
      <c r="N382" s="43"/>
      <c r="O382" s="8"/>
      <c r="P382" s="8" t="s">
        <v>13424</v>
      </c>
      <c r="Q382" s="8"/>
      <c r="R382" s="8" t="s">
        <v>13425</v>
      </c>
      <c r="S382" s="1">
        <f>IF(OR('⚙️ BỘ HƠI'!$H$40=0,'⚙️ BỘ HƠI'!$H$2="",$C382="",LEFT($C382,1)="◆"),99999,IF(OR(ISNUMBER(SEARCH('⚙️ BỘ HƠI'!$H$2,$C382)),ISNUMBER(SEARCH($C382,'⚙️ BỘ HƠI'!$H$2))),ROW()-2,99999))</f>
        <v>99999</v>
      </c>
    </row>
    <row r="383" customHeight="1" spans="1:19">
      <c r="A383" s="6" t="s">
        <v>13426</v>
      </c>
      <c r="B383" s="6" t="s">
        <v>501</v>
      </c>
      <c r="C383" s="6" t="s">
        <v>13427</v>
      </c>
      <c r="D383" s="6" t="s">
        <v>13423</v>
      </c>
      <c r="E383" s="6"/>
      <c r="F383" s="6"/>
      <c r="G383" s="6" t="s">
        <v>10415</v>
      </c>
      <c r="H383" s="6" t="s">
        <v>8512</v>
      </c>
      <c r="I383" s="6" t="s">
        <v>12123</v>
      </c>
      <c r="J383" s="44"/>
      <c r="K383" s="44"/>
      <c r="L383" s="44"/>
      <c r="M383" s="44"/>
      <c r="N383" s="44"/>
      <c r="O383" s="6"/>
      <c r="P383" s="6" t="s">
        <v>13428</v>
      </c>
      <c r="Q383" s="6"/>
      <c r="R383" s="6" t="s">
        <v>13429</v>
      </c>
      <c r="S383" s="1">
        <f>IF(OR('⚙️ BỘ HƠI'!$H$40=0,'⚙️ BỘ HƠI'!$H$2="",$C383="",LEFT($C383,1)="◆"),99999,IF(OR(ISNUMBER(SEARCH('⚙️ BỘ HƠI'!$H$2,$C383)),ISNUMBER(SEARCH($C383,'⚙️ BỘ HƠI'!$H$2))),ROW()-2,99999))</f>
        <v>99999</v>
      </c>
    </row>
    <row r="384" customHeight="1" spans="1:19">
      <c r="A384" s="8" t="s">
        <v>13430</v>
      </c>
      <c r="B384" s="8" t="s">
        <v>501</v>
      </c>
      <c r="C384" s="8" t="s">
        <v>13431</v>
      </c>
      <c r="D384" s="8" t="s">
        <v>2828</v>
      </c>
      <c r="E384" s="8"/>
      <c r="F384" s="8"/>
      <c r="G384" s="8" t="s">
        <v>9857</v>
      </c>
      <c r="H384" s="8" t="s">
        <v>12258</v>
      </c>
      <c r="I384" s="8" t="s">
        <v>12133</v>
      </c>
      <c r="J384" s="43"/>
      <c r="K384" s="43"/>
      <c r="L384" s="43"/>
      <c r="M384" s="43"/>
      <c r="N384" s="43"/>
      <c r="O384" s="8"/>
      <c r="P384" s="8"/>
      <c r="Q384" s="8"/>
      <c r="R384" s="8" t="s">
        <v>13432</v>
      </c>
      <c r="S384" s="1">
        <f>IF(OR('⚙️ BỘ HƠI'!$H$40=0,'⚙️ BỘ HƠI'!$H$2="",$C384="",LEFT($C384,1)="◆"),99999,IF(OR(ISNUMBER(SEARCH('⚙️ BỘ HƠI'!$H$2,$C384)),ISNUMBER(SEARCH($C384,'⚙️ BỘ HƠI'!$H$2))),ROW()-2,99999))</f>
        <v>99999</v>
      </c>
    </row>
    <row r="385" customHeight="1" spans="1:19">
      <c r="A385" s="6" t="s">
        <v>13433</v>
      </c>
      <c r="B385" s="6" t="s">
        <v>501</v>
      </c>
      <c r="C385" s="6" t="s">
        <v>13431</v>
      </c>
      <c r="D385" s="6" t="s">
        <v>2828</v>
      </c>
      <c r="E385" s="6"/>
      <c r="F385" s="6"/>
      <c r="G385" s="6" t="s">
        <v>11120</v>
      </c>
      <c r="H385" s="6" t="s">
        <v>8512</v>
      </c>
      <c r="I385" s="6" t="s">
        <v>12123</v>
      </c>
      <c r="J385" s="44"/>
      <c r="K385" s="44"/>
      <c r="L385" s="44"/>
      <c r="M385" s="44"/>
      <c r="N385" s="44"/>
      <c r="O385" s="6"/>
      <c r="P385" s="6"/>
      <c r="Q385" s="6"/>
      <c r="R385" s="6" t="s">
        <v>13434</v>
      </c>
      <c r="S385" s="1">
        <f>IF(OR('⚙️ BỘ HƠI'!$H$40=0,'⚙️ BỘ HƠI'!$H$2="",$C385="",LEFT($C385,1)="◆"),99999,IF(OR(ISNUMBER(SEARCH('⚙️ BỘ HƠI'!$H$2,$C385)),ISNUMBER(SEARCH($C385,'⚙️ BỘ HƠI'!$H$2))),ROW()-2,99999))</f>
        <v>99999</v>
      </c>
    </row>
    <row r="386" customHeight="1" spans="1:19">
      <c r="A386" s="8" t="s">
        <v>13435</v>
      </c>
      <c r="B386" s="8" t="s">
        <v>501</v>
      </c>
      <c r="C386" s="8" t="s">
        <v>13436</v>
      </c>
      <c r="D386" s="8" t="s">
        <v>2828</v>
      </c>
      <c r="E386" s="8"/>
      <c r="F386" s="8"/>
      <c r="G386" s="8" t="s">
        <v>9857</v>
      </c>
      <c r="H386" s="8"/>
      <c r="I386" s="8" t="s">
        <v>12123</v>
      </c>
      <c r="J386" s="43"/>
      <c r="K386" s="43"/>
      <c r="L386" s="43"/>
      <c r="M386" s="43"/>
      <c r="N386" s="43"/>
      <c r="O386" s="8"/>
      <c r="P386" s="8" t="s">
        <v>13437</v>
      </c>
      <c r="Q386" s="8"/>
      <c r="R386" s="8" t="s">
        <v>13438</v>
      </c>
      <c r="S386" s="1">
        <f>IF(OR('⚙️ BỘ HƠI'!$H$40=0,'⚙️ BỘ HƠI'!$H$2="",$C386="",LEFT($C386,1)="◆"),99999,IF(OR(ISNUMBER(SEARCH('⚙️ BỘ HƠI'!$H$2,$C386)),ISNUMBER(SEARCH($C386,'⚙️ BỘ HƠI'!$H$2))),ROW()-2,99999))</f>
        <v>99999</v>
      </c>
    </row>
    <row r="387" customHeight="1" spans="1:19">
      <c r="A387" s="6" t="s">
        <v>13439</v>
      </c>
      <c r="B387" s="6" t="s">
        <v>501</v>
      </c>
      <c r="C387" s="6" t="s">
        <v>3815</v>
      </c>
      <c r="D387" s="6" t="s">
        <v>2828</v>
      </c>
      <c r="E387" s="6"/>
      <c r="F387" s="6"/>
      <c r="G387" s="6" t="s">
        <v>9857</v>
      </c>
      <c r="H387" s="6" t="s">
        <v>8515</v>
      </c>
      <c r="I387" s="6" t="s">
        <v>24</v>
      </c>
      <c r="J387" s="44"/>
      <c r="K387" s="44"/>
      <c r="L387" s="44"/>
      <c r="M387" s="44"/>
      <c r="N387" s="44"/>
      <c r="O387" s="6"/>
      <c r="P387" s="6"/>
      <c r="Q387" s="6"/>
      <c r="R387" s="6" t="s">
        <v>13440</v>
      </c>
      <c r="S387" s="1">
        <f>IF(OR('⚙️ BỘ HƠI'!$H$40=0,'⚙️ BỘ HƠI'!$H$2="",$C387="",LEFT($C387,1)="◆"),99999,IF(OR(ISNUMBER(SEARCH('⚙️ BỘ HƠI'!$H$2,$C387)),ISNUMBER(SEARCH($C387,'⚙️ BỘ HƠI'!$H$2))),ROW()-2,99999))</f>
        <v>99999</v>
      </c>
    </row>
    <row r="388" customHeight="1" spans="1:19">
      <c r="A388" s="8" t="s">
        <v>13441</v>
      </c>
      <c r="B388" s="8" t="s">
        <v>501</v>
      </c>
      <c r="C388" s="8" t="s">
        <v>13442</v>
      </c>
      <c r="D388" s="8" t="s">
        <v>2828</v>
      </c>
      <c r="E388" s="8"/>
      <c r="F388" s="8"/>
      <c r="G388" s="8" t="s">
        <v>10582</v>
      </c>
      <c r="H388" s="8" t="s">
        <v>8512</v>
      </c>
      <c r="I388" s="8" t="s">
        <v>24</v>
      </c>
      <c r="J388" s="8"/>
      <c r="K388" s="8"/>
      <c r="L388" s="8"/>
      <c r="M388" s="8"/>
      <c r="N388" s="8"/>
      <c r="O388" s="8"/>
      <c r="P388" s="8"/>
      <c r="Q388" s="8"/>
      <c r="R388" s="8" t="s">
        <v>13443</v>
      </c>
      <c r="S388" s="1">
        <f>IF(OR('⚙️ BỘ HƠI'!$H$40=0,'⚙️ BỘ HƠI'!$H$2="",$C388="",LEFT($C388,1)="◆"),99999,IF(OR(ISNUMBER(SEARCH('⚙️ BỘ HƠI'!$H$2,$C388)),ISNUMBER(SEARCH($C388,'⚙️ BỘ HƠI'!$H$2))),ROW()-2,99999))</f>
        <v>99999</v>
      </c>
    </row>
    <row r="389" customHeight="1" spans="1:19">
      <c r="A389" s="6" t="s">
        <v>13444</v>
      </c>
      <c r="B389" s="6" t="s">
        <v>501</v>
      </c>
      <c r="C389" s="6" t="s">
        <v>13445</v>
      </c>
      <c r="D389" s="6" t="s">
        <v>2828</v>
      </c>
      <c r="E389" s="6"/>
      <c r="F389" s="6"/>
      <c r="G389" s="6" t="s">
        <v>9857</v>
      </c>
      <c r="H389" s="6" t="s">
        <v>8512</v>
      </c>
      <c r="I389" s="6" t="s">
        <v>12123</v>
      </c>
      <c r="J389" s="44"/>
      <c r="K389" s="44"/>
      <c r="L389" s="44"/>
      <c r="M389" s="44"/>
      <c r="N389" s="44"/>
      <c r="O389" s="6"/>
      <c r="P389" s="6" t="s">
        <v>13446</v>
      </c>
      <c r="Q389" s="6"/>
      <c r="R389" s="6" t="s">
        <v>13447</v>
      </c>
      <c r="S389" s="1">
        <f>IF(OR('⚙️ BỘ HƠI'!$H$40=0,'⚙️ BỘ HƠI'!$H$2="",$C389="",LEFT($C389,1)="◆"),99999,IF(OR(ISNUMBER(SEARCH('⚙️ BỘ HƠI'!$H$2,$C389)),ISNUMBER(SEARCH($C389,'⚙️ BỘ HƠI'!$H$2))),ROW()-2,99999))</f>
        <v>99999</v>
      </c>
    </row>
    <row r="390" customHeight="1" spans="1:19">
      <c r="A390" s="8" t="s">
        <v>13448</v>
      </c>
      <c r="B390" s="8" t="s">
        <v>501</v>
      </c>
      <c r="C390" s="8" t="s">
        <v>13449</v>
      </c>
      <c r="D390" s="8" t="s">
        <v>2828</v>
      </c>
      <c r="E390" s="8"/>
      <c r="F390" s="8"/>
      <c r="G390" s="8" t="s">
        <v>10582</v>
      </c>
      <c r="H390" s="8" t="s">
        <v>8512</v>
      </c>
      <c r="I390" s="8" t="s">
        <v>12123</v>
      </c>
      <c r="J390" s="43"/>
      <c r="K390" s="43"/>
      <c r="L390" s="43"/>
      <c r="M390" s="43"/>
      <c r="N390" s="43"/>
      <c r="O390" s="8"/>
      <c r="P390" s="8" t="s">
        <v>13450</v>
      </c>
      <c r="Q390" s="8"/>
      <c r="R390" s="8" t="s">
        <v>13451</v>
      </c>
      <c r="S390" s="1">
        <f>IF(OR('⚙️ BỘ HƠI'!$H$40=0,'⚙️ BỘ HƠI'!$H$2="",$C390="",LEFT($C390,1)="◆"),99999,IF(OR(ISNUMBER(SEARCH('⚙️ BỘ HƠI'!$H$2,$C390)),ISNUMBER(SEARCH($C390,'⚙️ BỘ HƠI'!$H$2))),ROW()-2,99999))</f>
        <v>99999</v>
      </c>
    </row>
    <row r="391" customHeight="1" spans="1:19">
      <c r="A391" s="6" t="s">
        <v>13452</v>
      </c>
      <c r="B391" s="6" t="s">
        <v>501</v>
      </c>
      <c r="C391" s="6" t="s">
        <v>13453</v>
      </c>
      <c r="D391" s="6" t="s">
        <v>13454</v>
      </c>
      <c r="E391" s="6"/>
      <c r="F391" s="6"/>
      <c r="G391" s="6" t="s">
        <v>10602</v>
      </c>
      <c r="H391" s="6" t="s">
        <v>8512</v>
      </c>
      <c r="I391" s="6" t="s">
        <v>12123</v>
      </c>
      <c r="J391" s="44"/>
      <c r="K391" s="44"/>
      <c r="L391" s="44"/>
      <c r="M391" s="44"/>
      <c r="N391" s="44"/>
      <c r="O391" s="6"/>
      <c r="P391" s="6" t="s">
        <v>13455</v>
      </c>
      <c r="Q391" s="6"/>
      <c r="R391" s="6" t="s">
        <v>13456</v>
      </c>
      <c r="S391" s="1">
        <f>IF(OR('⚙️ BỘ HƠI'!$H$40=0,'⚙️ BỘ HƠI'!$H$2="",$C391="",LEFT($C391,1)="◆"),99999,IF(OR(ISNUMBER(SEARCH('⚙️ BỘ HƠI'!$H$2,$C391)),ISNUMBER(SEARCH($C391,'⚙️ BỘ HƠI'!$H$2))),ROW()-2,99999))</f>
        <v>99999</v>
      </c>
    </row>
    <row r="392" customHeight="1" spans="1:19">
      <c r="A392" s="8" t="s">
        <v>13457</v>
      </c>
      <c r="B392" s="8" t="s">
        <v>501</v>
      </c>
      <c r="C392" s="8" t="s">
        <v>13458</v>
      </c>
      <c r="D392" s="8" t="s">
        <v>3106</v>
      </c>
      <c r="E392" s="8"/>
      <c r="F392" s="8"/>
      <c r="G392" s="8" t="s">
        <v>9723</v>
      </c>
      <c r="H392" s="8" t="s">
        <v>8515</v>
      </c>
      <c r="I392" s="8" t="s">
        <v>24</v>
      </c>
      <c r="J392" s="43"/>
      <c r="K392" s="43"/>
      <c r="L392" s="43"/>
      <c r="M392" s="43"/>
      <c r="N392" s="43"/>
      <c r="O392" s="8"/>
      <c r="P392" s="8"/>
      <c r="Q392" s="8"/>
      <c r="R392" s="8" t="s">
        <v>13459</v>
      </c>
      <c r="S392" s="1">
        <f>IF(OR('⚙️ BỘ HƠI'!$H$40=0,'⚙️ BỘ HƠI'!$H$2="",$C392="",LEFT($C392,1)="◆"),99999,IF(OR(ISNUMBER(SEARCH('⚙️ BỘ HƠI'!$H$2,$C392)),ISNUMBER(SEARCH($C392,'⚙️ BỘ HƠI'!$H$2))),ROW()-2,99999))</f>
        <v>99999</v>
      </c>
    </row>
    <row r="393" customHeight="1" spans="1:19">
      <c r="A393" s="6" t="s">
        <v>13460</v>
      </c>
      <c r="B393" s="6" t="s">
        <v>501</v>
      </c>
      <c r="C393" s="6" t="s">
        <v>13461</v>
      </c>
      <c r="D393" s="6" t="s">
        <v>3106</v>
      </c>
      <c r="E393" s="6"/>
      <c r="F393" s="6"/>
      <c r="G393" s="6" t="s">
        <v>10503</v>
      </c>
      <c r="H393" s="6" t="s">
        <v>8512</v>
      </c>
      <c r="I393" s="6" t="s">
        <v>12123</v>
      </c>
      <c r="J393" s="44"/>
      <c r="K393" s="44"/>
      <c r="L393" s="44"/>
      <c r="M393" s="44"/>
      <c r="N393" s="44"/>
      <c r="O393" s="6"/>
      <c r="P393" s="6" t="s">
        <v>13462</v>
      </c>
      <c r="Q393" s="6"/>
      <c r="R393" s="6" t="s">
        <v>13463</v>
      </c>
      <c r="S393" s="1">
        <f>IF(OR('⚙️ BỘ HƠI'!$H$40=0,'⚙️ BỘ HƠI'!$H$2="",$C393="",LEFT($C393,1)="◆"),99999,IF(OR(ISNUMBER(SEARCH('⚙️ BỘ HƠI'!$H$2,$C393)),ISNUMBER(SEARCH($C393,'⚙️ BỘ HƠI'!$H$2))),ROW()-2,99999))</f>
        <v>99999</v>
      </c>
    </row>
    <row r="394" customHeight="1" spans="1:19">
      <c r="A394" s="8" t="s">
        <v>13464</v>
      </c>
      <c r="B394" s="8" t="s">
        <v>501</v>
      </c>
      <c r="C394" s="8" t="s">
        <v>13465</v>
      </c>
      <c r="D394" s="8" t="s">
        <v>3106</v>
      </c>
      <c r="E394" s="8"/>
      <c r="F394" s="8"/>
      <c r="G394" s="8" t="s">
        <v>9723</v>
      </c>
      <c r="H394" s="8" t="s">
        <v>8512</v>
      </c>
      <c r="I394" s="8" t="s">
        <v>12123</v>
      </c>
      <c r="J394" s="43"/>
      <c r="K394" s="43"/>
      <c r="L394" s="43"/>
      <c r="M394" s="43"/>
      <c r="N394" s="43"/>
      <c r="O394" s="8"/>
      <c r="P394" s="8" t="s">
        <v>13466</v>
      </c>
      <c r="Q394" s="8"/>
      <c r="R394" s="8" t="s">
        <v>13467</v>
      </c>
      <c r="S394" s="1">
        <f>IF(OR('⚙️ BỘ HƠI'!$H$40=0,'⚙️ BỘ HƠI'!$H$2="",$C394="",LEFT($C394,1)="◆"),99999,IF(OR(ISNUMBER(SEARCH('⚙️ BỘ HƠI'!$H$2,$C394)),ISNUMBER(SEARCH($C394,'⚙️ BỘ HƠI'!$H$2))),ROW()-2,99999))</f>
        <v>99999</v>
      </c>
    </row>
    <row r="395" customHeight="1" spans="1:19">
      <c r="A395" s="6" t="s">
        <v>13468</v>
      </c>
      <c r="B395" s="6" t="s">
        <v>501</v>
      </c>
      <c r="C395" s="6" t="s">
        <v>13469</v>
      </c>
      <c r="D395" s="6" t="s">
        <v>3128</v>
      </c>
      <c r="E395" s="6"/>
      <c r="F395" s="6"/>
      <c r="G395" s="6" t="s">
        <v>10308</v>
      </c>
      <c r="H395" s="6" t="s">
        <v>8512</v>
      </c>
      <c r="I395" s="6" t="s">
        <v>12123</v>
      </c>
      <c r="J395" s="44"/>
      <c r="K395" s="44"/>
      <c r="L395" s="44"/>
      <c r="M395" s="44"/>
      <c r="N395" s="44"/>
      <c r="O395" s="6"/>
      <c r="P395" s="6" t="s">
        <v>13470</v>
      </c>
      <c r="Q395" s="6"/>
      <c r="R395" s="6" t="s">
        <v>13471</v>
      </c>
      <c r="S395" s="1">
        <f>IF(OR('⚙️ BỘ HƠI'!$H$40=0,'⚙️ BỘ HƠI'!$H$2="",$C395="",LEFT($C395,1)="◆"),99999,IF(OR(ISNUMBER(SEARCH('⚙️ BỘ HƠI'!$H$2,$C395)),ISNUMBER(SEARCH($C395,'⚙️ BỘ HƠI'!$H$2))),ROW()-2,99999))</f>
        <v>99999</v>
      </c>
    </row>
    <row r="396" customHeight="1" spans="1:19">
      <c r="A396" s="8" t="s">
        <v>13472</v>
      </c>
      <c r="B396" s="8" t="s">
        <v>501</v>
      </c>
      <c r="C396" s="8" t="s">
        <v>13473</v>
      </c>
      <c r="D396" s="8" t="s">
        <v>3128</v>
      </c>
      <c r="E396" s="8"/>
      <c r="F396" s="8"/>
      <c r="G396" s="8" t="s">
        <v>10415</v>
      </c>
      <c r="H396" s="8" t="s">
        <v>8512</v>
      </c>
      <c r="I396" s="8" t="s">
        <v>12123</v>
      </c>
      <c r="J396" s="43"/>
      <c r="K396" s="43"/>
      <c r="L396" s="43"/>
      <c r="M396" s="43"/>
      <c r="N396" s="43"/>
      <c r="O396" s="8"/>
      <c r="P396" s="8" t="s">
        <v>13474</v>
      </c>
      <c r="Q396" s="8"/>
      <c r="R396" s="8" t="s">
        <v>13475</v>
      </c>
      <c r="S396" s="1">
        <f>IF(OR('⚙️ BỘ HƠI'!$H$40=0,'⚙️ BỘ HƠI'!$H$2="",$C396="",LEFT($C396,1)="◆"),99999,IF(OR(ISNUMBER(SEARCH('⚙️ BỘ HƠI'!$H$2,$C396)),ISNUMBER(SEARCH($C396,'⚙️ BỘ HƠI'!$H$2))),ROW()-2,99999))</f>
        <v>99999</v>
      </c>
    </row>
    <row r="397" customHeight="1" spans="1:19">
      <c r="A397" s="6" t="s">
        <v>13476</v>
      </c>
      <c r="B397" s="6" t="s">
        <v>501</v>
      </c>
      <c r="C397" s="6" t="s">
        <v>13477</v>
      </c>
      <c r="D397" s="6" t="s">
        <v>3128</v>
      </c>
      <c r="E397" s="6"/>
      <c r="F397" s="6"/>
      <c r="G397" s="6" t="s">
        <v>11171</v>
      </c>
      <c r="H397" s="6" t="s">
        <v>8512</v>
      </c>
      <c r="I397" s="6" t="s">
        <v>12123</v>
      </c>
      <c r="J397" s="44"/>
      <c r="K397" s="44"/>
      <c r="L397" s="44"/>
      <c r="M397" s="44"/>
      <c r="N397" s="44"/>
      <c r="O397" s="6"/>
      <c r="P397" s="6" t="s">
        <v>13478</v>
      </c>
      <c r="Q397" s="6"/>
      <c r="R397" s="6" t="s">
        <v>13479</v>
      </c>
      <c r="S397" s="1">
        <f>IF(OR('⚙️ BỘ HƠI'!$H$40=0,'⚙️ BỘ HƠI'!$H$2="",$C397="",LEFT($C397,1)="◆"),99999,IF(OR(ISNUMBER(SEARCH('⚙️ BỘ HƠI'!$H$2,$C397)),ISNUMBER(SEARCH($C397,'⚙️ BỘ HƠI'!$H$2))),ROW()-2,99999))</f>
        <v>99999</v>
      </c>
    </row>
    <row r="398" customHeight="1" spans="1:19">
      <c r="A398" s="8" t="s">
        <v>13480</v>
      </c>
      <c r="B398" s="8" t="s">
        <v>501</v>
      </c>
      <c r="C398" s="8" t="s">
        <v>13481</v>
      </c>
      <c r="D398" s="8" t="s">
        <v>3128</v>
      </c>
      <c r="E398" s="8"/>
      <c r="F398" s="8"/>
      <c r="G398" s="8" t="s">
        <v>11175</v>
      </c>
      <c r="H398" s="8" t="s">
        <v>8512</v>
      </c>
      <c r="I398" s="8" t="s">
        <v>12123</v>
      </c>
      <c r="J398" s="43"/>
      <c r="K398" s="43"/>
      <c r="L398" s="43"/>
      <c r="M398" s="43"/>
      <c r="N398" s="43"/>
      <c r="O398" s="8"/>
      <c r="P398" s="8" t="s">
        <v>13482</v>
      </c>
      <c r="Q398" s="8"/>
      <c r="R398" s="8" t="s">
        <v>13483</v>
      </c>
      <c r="S398" s="1">
        <f>IF(OR('⚙️ BỘ HƠI'!$H$40=0,'⚙️ BỘ HƠI'!$H$2="",$C398="",LEFT($C398,1)="◆"),99999,IF(OR(ISNUMBER(SEARCH('⚙️ BỘ HƠI'!$H$2,$C398)),ISNUMBER(SEARCH($C398,'⚙️ BỘ HƠI'!$H$2))),ROW()-2,99999))</f>
        <v>99999</v>
      </c>
    </row>
    <row r="399" customHeight="1" spans="1:19">
      <c r="A399" s="6" t="s">
        <v>13484</v>
      </c>
      <c r="B399" s="6" t="s">
        <v>501</v>
      </c>
      <c r="C399" s="6" t="s">
        <v>13485</v>
      </c>
      <c r="D399" s="6" t="s">
        <v>3128</v>
      </c>
      <c r="E399" s="6"/>
      <c r="F399" s="6"/>
      <c r="G399" s="6" t="s">
        <v>11171</v>
      </c>
      <c r="H399" s="6"/>
      <c r="I399" s="6" t="s">
        <v>12123</v>
      </c>
      <c r="J399" s="44"/>
      <c r="K399" s="44"/>
      <c r="L399" s="44"/>
      <c r="M399" s="44"/>
      <c r="N399" s="44"/>
      <c r="O399" s="6"/>
      <c r="P399" s="6" t="s">
        <v>13486</v>
      </c>
      <c r="Q399" s="6"/>
      <c r="R399" s="6" t="s">
        <v>13487</v>
      </c>
      <c r="S399" s="1">
        <f>IF(OR('⚙️ BỘ HƠI'!$H$40=0,'⚙️ BỘ HƠI'!$H$2="",$C399="",LEFT($C399,1)="◆"),99999,IF(OR(ISNUMBER(SEARCH('⚙️ BỘ HƠI'!$H$2,$C399)),ISNUMBER(SEARCH($C399,'⚙️ BỘ HƠI'!$H$2))),ROW()-2,99999))</f>
        <v>99999</v>
      </c>
    </row>
    <row r="400" customHeight="1" spans="1:19">
      <c r="A400" s="8" t="s">
        <v>13488</v>
      </c>
      <c r="B400" s="8" t="s">
        <v>501</v>
      </c>
      <c r="C400" s="8" t="s">
        <v>11173</v>
      </c>
      <c r="D400" s="8" t="s">
        <v>3128</v>
      </c>
      <c r="E400" s="8"/>
      <c r="F400" s="8"/>
      <c r="G400" s="8" t="s">
        <v>11175</v>
      </c>
      <c r="H400" s="8" t="s">
        <v>12132</v>
      </c>
      <c r="I400" s="8" t="s">
        <v>121</v>
      </c>
      <c r="J400" s="43"/>
      <c r="K400" s="43"/>
      <c r="L400" s="43"/>
      <c r="M400" s="43"/>
      <c r="N400" s="43"/>
      <c r="O400" s="8"/>
      <c r="P400" s="8"/>
      <c r="Q400" s="8"/>
      <c r="R400" s="8" t="s">
        <v>13489</v>
      </c>
      <c r="S400" s="1">
        <f>IF(OR('⚙️ BỘ HƠI'!$H$40=0,'⚙️ BỘ HƠI'!$H$2="",$C400="",LEFT($C400,1)="◆"),99999,IF(OR(ISNUMBER(SEARCH('⚙️ BỘ HƠI'!$H$2,$C400)),ISNUMBER(SEARCH($C400,'⚙️ BỘ HƠI'!$H$2))),ROW()-2,99999))</f>
        <v>99999</v>
      </c>
    </row>
    <row r="401" customHeight="1" spans="1:19">
      <c r="A401" s="6" t="s">
        <v>13490</v>
      </c>
      <c r="B401" s="6" t="s">
        <v>501</v>
      </c>
      <c r="C401" s="6" t="s">
        <v>13491</v>
      </c>
      <c r="D401" s="6" t="s">
        <v>3581</v>
      </c>
      <c r="E401" s="6"/>
      <c r="F401" s="6"/>
      <c r="G401" s="6" t="s">
        <v>11179</v>
      </c>
      <c r="H401" s="6" t="s">
        <v>8512</v>
      </c>
      <c r="I401" s="6" t="s">
        <v>12123</v>
      </c>
      <c r="J401" s="44"/>
      <c r="K401" s="44"/>
      <c r="L401" s="44"/>
      <c r="M401" s="44"/>
      <c r="N401" s="44"/>
      <c r="O401" s="6"/>
      <c r="P401" s="6" t="s">
        <v>13492</v>
      </c>
      <c r="Q401" s="6"/>
      <c r="R401" s="6" t="s">
        <v>13493</v>
      </c>
      <c r="S401" s="1">
        <f>IF(OR('⚙️ BỘ HƠI'!$H$40=0,'⚙️ BỘ HƠI'!$H$2="",$C401="",LEFT($C401,1)="◆"),99999,IF(OR(ISNUMBER(SEARCH('⚙️ BỘ HƠI'!$H$2,$C401)),ISNUMBER(SEARCH($C401,'⚙️ BỘ HƠI'!$H$2))),ROW()-2,99999))</f>
        <v>99999</v>
      </c>
    </row>
    <row r="402" customHeight="1" spans="1:19">
      <c r="A402" s="8" t="s">
        <v>13494</v>
      </c>
      <c r="B402" s="8" t="s">
        <v>501</v>
      </c>
      <c r="C402" s="8" t="s">
        <v>13495</v>
      </c>
      <c r="D402" s="8" t="s">
        <v>3581</v>
      </c>
      <c r="E402" s="8"/>
      <c r="F402" s="8"/>
      <c r="G402" s="8" t="s">
        <v>11182</v>
      </c>
      <c r="H402" s="8" t="s">
        <v>8512</v>
      </c>
      <c r="I402" s="8" t="s">
        <v>12123</v>
      </c>
      <c r="J402" s="43"/>
      <c r="K402" s="43"/>
      <c r="L402" s="43"/>
      <c r="M402" s="43"/>
      <c r="N402" s="43"/>
      <c r="O402" s="8"/>
      <c r="P402" s="8" t="s">
        <v>13496</v>
      </c>
      <c r="Q402" s="8"/>
      <c r="R402" s="8" t="s">
        <v>13497</v>
      </c>
      <c r="S402" s="1">
        <f>IF(OR('⚙️ BỘ HƠI'!$H$40=0,'⚙️ BỘ HƠI'!$H$2="",$C402="",LEFT($C402,1)="◆"),99999,IF(OR(ISNUMBER(SEARCH('⚙️ BỘ HƠI'!$H$2,$C402)),ISNUMBER(SEARCH($C402,'⚙️ BỘ HƠI'!$H$2))),ROW()-2,99999))</f>
        <v>99999</v>
      </c>
    </row>
    <row r="403" customHeight="1" spans="1:19">
      <c r="A403" s="6" t="s">
        <v>13498</v>
      </c>
      <c r="B403" s="6" t="s">
        <v>501</v>
      </c>
      <c r="C403" s="6" t="s">
        <v>13499</v>
      </c>
      <c r="D403" s="6" t="s">
        <v>3581</v>
      </c>
      <c r="E403" s="6"/>
      <c r="F403" s="6"/>
      <c r="G403" s="6" t="s">
        <v>10142</v>
      </c>
      <c r="H403" s="6" t="s">
        <v>8512</v>
      </c>
      <c r="I403" s="6" t="s">
        <v>12123</v>
      </c>
      <c r="J403" s="44"/>
      <c r="K403" s="44"/>
      <c r="L403" s="44"/>
      <c r="M403" s="44"/>
      <c r="N403" s="44"/>
      <c r="O403" s="6"/>
      <c r="P403" s="6" t="s">
        <v>13500</v>
      </c>
      <c r="Q403" s="6"/>
      <c r="R403" s="6" t="s">
        <v>13501</v>
      </c>
      <c r="S403" s="1">
        <f>IF(OR('⚙️ BỘ HƠI'!$H$40=0,'⚙️ BỘ HƠI'!$H$2="",$C403="",LEFT($C403,1)="◆"),99999,IF(OR(ISNUMBER(SEARCH('⚙️ BỘ HƠI'!$H$2,$C403)),ISNUMBER(SEARCH($C403,'⚙️ BỘ HƠI'!$H$2))),ROW()-2,99999))</f>
        <v>99999</v>
      </c>
    </row>
    <row r="404" customHeight="1" spans="1:19">
      <c r="A404" s="8" t="s">
        <v>13502</v>
      </c>
      <c r="B404" s="8" t="s">
        <v>501</v>
      </c>
      <c r="C404" s="8" t="s">
        <v>11176</v>
      </c>
      <c r="D404" s="8" t="s">
        <v>3581</v>
      </c>
      <c r="E404" s="8"/>
      <c r="F404" s="8"/>
      <c r="G404" s="8" t="s">
        <v>11179</v>
      </c>
      <c r="H404" s="8" t="s">
        <v>8515</v>
      </c>
      <c r="I404" s="8" t="s">
        <v>12133</v>
      </c>
      <c r="J404" s="43"/>
      <c r="K404" s="43"/>
      <c r="L404" s="43"/>
      <c r="M404" s="43"/>
      <c r="N404" s="43"/>
      <c r="O404" s="8"/>
      <c r="P404" s="8"/>
      <c r="Q404" s="8"/>
      <c r="R404" s="8" t="s">
        <v>13503</v>
      </c>
      <c r="S404" s="1">
        <f>IF(OR('⚙️ BỘ HƠI'!$H$40=0,'⚙️ BỘ HƠI'!$H$2="",$C404="",LEFT($C404,1)="◆"),99999,IF(OR(ISNUMBER(SEARCH('⚙️ BỘ HƠI'!$H$2,$C404)),ISNUMBER(SEARCH($C404,'⚙️ BỘ HƠI'!$H$2))),ROW()-2,99999))</f>
        <v>99999</v>
      </c>
    </row>
    <row r="405" customHeight="1" spans="1:19">
      <c r="A405" s="6" t="s">
        <v>13504</v>
      </c>
      <c r="B405" s="6" t="s">
        <v>501</v>
      </c>
      <c r="C405" s="6" t="s">
        <v>13505</v>
      </c>
      <c r="D405" s="6"/>
      <c r="E405" s="6"/>
      <c r="F405" s="6"/>
      <c r="G405" s="6" t="s">
        <v>10142</v>
      </c>
      <c r="H405" s="6" t="s">
        <v>8515</v>
      </c>
      <c r="I405" s="6" t="s">
        <v>24</v>
      </c>
      <c r="J405" s="44"/>
      <c r="K405" s="44"/>
      <c r="L405" s="44"/>
      <c r="M405" s="44"/>
      <c r="N405" s="44"/>
      <c r="O405" s="6"/>
      <c r="P405" s="6"/>
      <c r="Q405" s="6"/>
      <c r="R405" s="6" t="s">
        <v>13506</v>
      </c>
      <c r="S405" s="1">
        <f>IF(OR('⚙️ BỘ HƠI'!$H$40=0,'⚙️ BỘ HƠI'!$H$2="",$C405="",LEFT($C405,1)="◆"),99999,IF(OR(ISNUMBER(SEARCH('⚙️ BỘ HƠI'!$H$2,$C405)),ISNUMBER(SEARCH($C405,'⚙️ BỘ HƠI'!$H$2))),ROW()-2,99999))</f>
        <v>99999</v>
      </c>
    </row>
    <row r="406" customHeight="1" spans="1:19">
      <c r="A406" s="8" t="s">
        <v>13507</v>
      </c>
      <c r="B406" s="8" t="s">
        <v>501</v>
      </c>
      <c r="C406" s="8" t="s">
        <v>13508</v>
      </c>
      <c r="D406" s="8"/>
      <c r="E406" s="8"/>
      <c r="F406" s="8"/>
      <c r="G406" s="8" t="s">
        <v>13509</v>
      </c>
      <c r="H406" s="8" t="s">
        <v>13510</v>
      </c>
      <c r="I406" s="8" t="s">
        <v>12123</v>
      </c>
      <c r="J406" s="43"/>
      <c r="K406" s="43"/>
      <c r="L406" s="43"/>
      <c r="M406" s="43"/>
      <c r="N406" s="43"/>
      <c r="O406" s="8"/>
      <c r="P406" s="8"/>
      <c r="Q406" s="8"/>
      <c r="R406" s="8" t="s">
        <v>13511</v>
      </c>
      <c r="S406" s="1">
        <f>IF(OR('⚙️ BỘ HƠI'!$H$40=0,'⚙️ BỘ HƠI'!$H$2="",$C406="",LEFT($C406,1)="◆"),99999,IF(OR(ISNUMBER(SEARCH('⚙️ BỘ HƠI'!$H$2,$C406)),ISNUMBER(SEARCH($C406,'⚙️ BỘ HƠI'!$H$2))),ROW()-2,99999))</f>
        <v>99999</v>
      </c>
    </row>
    <row r="407" customHeight="1" spans="1:19">
      <c r="A407" s="41"/>
      <c r="B407" s="41"/>
      <c r="C407" s="42" t="s">
        <v>3829</v>
      </c>
      <c r="D407" s="41"/>
      <c r="E407" s="41"/>
      <c r="F407" s="41"/>
      <c r="G407" s="41"/>
      <c r="H407" s="41"/>
      <c r="I407" s="41"/>
      <c r="J407" s="45"/>
      <c r="K407" s="45"/>
      <c r="L407" s="45"/>
      <c r="M407" s="45"/>
      <c r="N407" s="45"/>
      <c r="O407" s="41"/>
      <c r="P407" s="41"/>
      <c r="Q407" s="41"/>
      <c r="R407" s="41"/>
    </row>
    <row r="408" customHeight="1" spans="1:19">
      <c r="A408" s="8" t="s">
        <v>13512</v>
      </c>
      <c r="B408" s="8" t="s">
        <v>527</v>
      </c>
      <c r="C408" s="8" t="s">
        <v>3831</v>
      </c>
      <c r="D408" s="8" t="s">
        <v>2828</v>
      </c>
      <c r="E408" s="8"/>
      <c r="F408" s="8"/>
      <c r="G408" s="8"/>
      <c r="H408" s="8" t="s">
        <v>13513</v>
      </c>
      <c r="I408" s="8" t="s">
        <v>12123</v>
      </c>
      <c r="J408" s="43"/>
      <c r="K408" s="43"/>
      <c r="L408" s="43"/>
      <c r="M408" s="43"/>
      <c r="N408" s="43"/>
      <c r="O408" s="8"/>
      <c r="P408" s="8"/>
      <c r="Q408" s="8"/>
      <c r="R408" s="8" t="s">
        <v>13514</v>
      </c>
      <c r="S408" s="1">
        <f>IF(OR('⚙️ BỘ HƠI'!$H$40=0,'⚙️ BỘ HƠI'!$H$2="",$C408="",LEFT($C408,1)="◆"),99999,IF(OR(ISNUMBER(SEARCH('⚙️ BỘ HƠI'!$H$2,$C408)),ISNUMBER(SEARCH($C408,'⚙️ BỘ HƠI'!$H$2))),ROW()-2,99999))</f>
        <v>99999</v>
      </c>
    </row>
    <row r="409" customHeight="1" spans="1:19">
      <c r="A409" s="6" t="s">
        <v>13515</v>
      </c>
      <c r="B409" s="6" t="s">
        <v>527</v>
      </c>
      <c r="C409" s="6" t="s">
        <v>13516</v>
      </c>
      <c r="D409" s="6" t="s">
        <v>2828</v>
      </c>
      <c r="E409" s="6"/>
      <c r="F409" s="6"/>
      <c r="G409" s="6"/>
      <c r="H409" s="6"/>
      <c r="I409" s="6" t="s">
        <v>12123</v>
      </c>
      <c r="J409" s="44"/>
      <c r="K409" s="44"/>
      <c r="L409" s="44"/>
      <c r="M409" s="44"/>
      <c r="N409" s="44"/>
      <c r="O409" s="6"/>
      <c r="P409" s="6"/>
      <c r="Q409" s="6"/>
      <c r="R409" s="6" t="s">
        <v>13517</v>
      </c>
      <c r="S409" s="1">
        <f>IF(OR('⚙️ BỘ HƠI'!$H$40=0,'⚙️ BỘ HƠI'!$H$2="",$C409="",LEFT($C409,1)="◆"),99999,IF(OR(ISNUMBER(SEARCH('⚙️ BỘ HƠI'!$H$2,$C409)),ISNUMBER(SEARCH($C409,'⚙️ BỘ HƠI'!$H$2))),ROW()-2,99999))</f>
        <v>99999</v>
      </c>
    </row>
    <row r="410" customHeight="1" spans="1:19">
      <c r="A410" s="8" t="s">
        <v>13518</v>
      </c>
      <c r="B410" s="8" t="s">
        <v>527</v>
      </c>
      <c r="C410" s="8" t="s">
        <v>11210</v>
      </c>
      <c r="D410" s="8" t="s">
        <v>2836</v>
      </c>
      <c r="E410" s="8"/>
      <c r="F410" s="8"/>
      <c r="G410" s="8" t="s">
        <v>11212</v>
      </c>
      <c r="H410" s="8" t="s">
        <v>12258</v>
      </c>
      <c r="I410" s="8" t="s">
        <v>12123</v>
      </c>
      <c r="J410" s="43"/>
      <c r="K410" s="43"/>
      <c r="L410" s="43"/>
      <c r="M410" s="43"/>
      <c r="N410" s="43"/>
      <c r="O410" s="8"/>
      <c r="P410" s="8"/>
      <c r="Q410" s="8"/>
      <c r="R410" s="8" t="s">
        <v>13519</v>
      </c>
      <c r="S410" s="1">
        <f>IF(OR('⚙️ BỘ HƠI'!$H$40=0,'⚙️ BỘ HƠI'!$H$2="",$C410="",LEFT($C410,1)="◆"),99999,IF(OR(ISNUMBER(SEARCH('⚙️ BỘ HƠI'!$H$2,$C410)),ISNUMBER(SEARCH($C410,'⚙️ BỘ HƠI'!$H$2))),ROW()-2,99999))</f>
        <v>99999</v>
      </c>
    </row>
    <row r="411" customHeight="1" spans="1:19">
      <c r="A411" s="6" t="s">
        <v>13520</v>
      </c>
      <c r="B411" s="6" t="s">
        <v>527</v>
      </c>
      <c r="C411" s="6" t="s">
        <v>11210</v>
      </c>
      <c r="D411" s="6" t="s">
        <v>2836</v>
      </c>
      <c r="E411" s="6"/>
      <c r="F411" s="6"/>
      <c r="G411" s="6" t="s">
        <v>11212</v>
      </c>
      <c r="H411" s="6" t="s">
        <v>8518</v>
      </c>
      <c r="I411" s="6" t="s">
        <v>12123</v>
      </c>
      <c r="J411" s="44"/>
      <c r="K411" s="44"/>
      <c r="L411" s="44"/>
      <c r="M411" s="44"/>
      <c r="N411" s="44"/>
      <c r="O411" s="6"/>
      <c r="P411" s="6"/>
      <c r="Q411" s="6"/>
      <c r="R411" s="6" t="s">
        <v>13521</v>
      </c>
      <c r="S411" s="1">
        <f>IF(OR('⚙️ BỘ HƠI'!$H$40=0,'⚙️ BỘ HƠI'!$H$2="",$C411="",LEFT($C411,1)="◆"),99999,IF(OR(ISNUMBER(SEARCH('⚙️ BỘ HƠI'!$H$2,$C411)),ISNUMBER(SEARCH($C411,'⚙️ BỘ HƠI'!$H$2))),ROW()-2,99999))</f>
        <v>99999</v>
      </c>
    </row>
    <row r="412" customHeight="1" spans="1:19">
      <c r="A412" s="8" t="s">
        <v>13522</v>
      </c>
      <c r="B412" s="8" t="s">
        <v>527</v>
      </c>
      <c r="C412" s="8" t="s">
        <v>11210</v>
      </c>
      <c r="D412" s="8" t="s">
        <v>2836</v>
      </c>
      <c r="E412" s="8"/>
      <c r="F412" s="8"/>
      <c r="G412" s="8" t="s">
        <v>11212</v>
      </c>
      <c r="H412" s="8" t="s">
        <v>8512</v>
      </c>
      <c r="I412" s="8" t="s">
        <v>24</v>
      </c>
      <c r="J412" s="43"/>
      <c r="K412" s="43"/>
      <c r="L412" s="43"/>
      <c r="M412" s="43"/>
      <c r="N412" s="43"/>
      <c r="O412" s="8"/>
      <c r="P412" s="8" t="s">
        <v>13523</v>
      </c>
      <c r="Q412" s="8"/>
      <c r="R412" s="8" t="s">
        <v>13524</v>
      </c>
      <c r="S412" s="1">
        <f>IF(OR('⚙️ BỘ HƠI'!$H$40=0,'⚙️ BỘ HƠI'!$H$2="",$C412="",LEFT($C412,1)="◆"),99999,IF(OR(ISNUMBER(SEARCH('⚙️ BỘ HƠI'!$H$2,$C412)),ISNUMBER(SEARCH($C412,'⚙️ BỘ HƠI'!$H$2))),ROW()-2,99999))</f>
        <v>99999</v>
      </c>
    </row>
    <row r="413" customHeight="1" spans="1:19">
      <c r="A413" s="6" t="s">
        <v>13525</v>
      </c>
      <c r="B413" s="6" t="s">
        <v>527</v>
      </c>
      <c r="C413" s="6" t="s">
        <v>13526</v>
      </c>
      <c r="D413" s="6" t="s">
        <v>2836</v>
      </c>
      <c r="E413" s="6"/>
      <c r="F413" s="6"/>
      <c r="G413" s="6" t="s">
        <v>11212</v>
      </c>
      <c r="H413" s="6"/>
      <c r="I413" s="6" t="s">
        <v>24</v>
      </c>
      <c r="J413" s="44"/>
      <c r="K413" s="44"/>
      <c r="L413" s="44"/>
      <c r="M413" s="44"/>
      <c r="N413" s="44"/>
      <c r="O413" s="6"/>
      <c r="P413" s="6"/>
      <c r="Q413" s="6"/>
      <c r="R413" s="6" t="s">
        <v>13527</v>
      </c>
      <c r="S413" s="1">
        <f>IF(OR('⚙️ BỘ HƠI'!$H$40=0,'⚙️ BỘ HƠI'!$H$2="",$C413="",LEFT($C413,1)="◆"),99999,IF(OR(ISNUMBER(SEARCH('⚙️ BỘ HƠI'!$H$2,$C413)),ISNUMBER(SEARCH($C413,'⚙️ BỘ HƠI'!$H$2))),ROW()-2,99999))</f>
        <v>99999</v>
      </c>
    </row>
    <row r="414" customHeight="1" spans="1:19">
      <c r="A414" s="8" t="s">
        <v>13528</v>
      </c>
      <c r="B414" s="8" t="s">
        <v>527</v>
      </c>
      <c r="C414" s="8" t="s">
        <v>13529</v>
      </c>
      <c r="D414" s="8" t="s">
        <v>2836</v>
      </c>
      <c r="E414" s="8"/>
      <c r="F414" s="8"/>
      <c r="G414" s="8" t="s">
        <v>11212</v>
      </c>
      <c r="H414" s="8"/>
      <c r="I414" s="8" t="s">
        <v>12123</v>
      </c>
      <c r="J414" s="43"/>
      <c r="K414" s="43"/>
      <c r="L414" s="43"/>
      <c r="M414" s="43"/>
      <c r="N414" s="43"/>
      <c r="O414" s="8"/>
      <c r="P414" s="8" t="s">
        <v>13530</v>
      </c>
      <c r="Q414" s="8"/>
      <c r="R414" s="8" t="s">
        <v>13531</v>
      </c>
      <c r="S414" s="1">
        <f>IF(OR('⚙️ BỘ HƠI'!$H$40=0,'⚙️ BỘ HƠI'!$H$2="",$C414="",LEFT($C414,1)="◆"),99999,IF(OR(ISNUMBER(SEARCH('⚙️ BỘ HƠI'!$H$2,$C414)),ISNUMBER(SEARCH($C414,'⚙️ BỘ HƠI'!$H$2))),ROW()-2,99999))</f>
        <v>99999</v>
      </c>
    </row>
    <row r="415" customHeight="1" spans="1:19">
      <c r="A415" s="6" t="s">
        <v>13532</v>
      </c>
      <c r="B415" s="6" t="s">
        <v>527</v>
      </c>
      <c r="C415" s="6" t="s">
        <v>11219</v>
      </c>
      <c r="D415" s="6" t="s">
        <v>3106</v>
      </c>
      <c r="E415" s="6"/>
      <c r="F415" s="6"/>
      <c r="G415" s="6"/>
      <c r="H415" s="6"/>
      <c r="I415" s="6" t="s">
        <v>12123</v>
      </c>
      <c r="J415" s="44"/>
      <c r="K415" s="44"/>
      <c r="L415" s="44"/>
      <c r="M415" s="44"/>
      <c r="N415" s="44"/>
      <c r="O415" s="6"/>
      <c r="P415" s="6"/>
      <c r="Q415" s="6"/>
      <c r="R415" s="6" t="s">
        <v>13533</v>
      </c>
      <c r="S415" s="1">
        <f>IF(OR('⚙️ BỘ HƠI'!$H$40=0,'⚙️ BỘ HƠI'!$H$2="",$C415="",LEFT($C415,1)="◆"),99999,IF(OR(ISNUMBER(SEARCH('⚙️ BỘ HƠI'!$H$2,$C415)),ISNUMBER(SEARCH($C415,'⚙️ BỘ HƠI'!$H$2))),ROW()-2,99999))</f>
        <v>99999</v>
      </c>
    </row>
    <row r="416" customHeight="1" spans="1:19">
      <c r="A416" s="8" t="s">
        <v>13534</v>
      </c>
      <c r="B416" s="8" t="s">
        <v>527</v>
      </c>
      <c r="C416" s="8" t="s">
        <v>11219</v>
      </c>
      <c r="D416" s="8" t="s">
        <v>3106</v>
      </c>
      <c r="E416" s="8"/>
      <c r="F416" s="8"/>
      <c r="G416" s="8" t="s">
        <v>13535</v>
      </c>
      <c r="H416" s="8" t="s">
        <v>13536</v>
      </c>
      <c r="I416" s="8" t="s">
        <v>12123</v>
      </c>
      <c r="J416" s="43"/>
      <c r="K416" s="43"/>
      <c r="L416" s="43"/>
      <c r="M416" s="43"/>
      <c r="N416" s="43"/>
      <c r="O416" s="8"/>
      <c r="P416" s="8"/>
      <c r="Q416" s="8"/>
      <c r="R416" s="8" t="s">
        <v>13537</v>
      </c>
      <c r="S416" s="1">
        <f>IF(OR('⚙️ BỘ HƠI'!$H$40=0,'⚙️ BỘ HƠI'!$H$2="",$C416="",LEFT($C416,1)="◆"),99999,IF(OR(ISNUMBER(SEARCH('⚙️ BỘ HƠI'!$H$2,$C416)),ISNUMBER(SEARCH($C416,'⚙️ BỘ HƠI'!$H$2))),ROW()-2,99999))</f>
        <v>99999</v>
      </c>
    </row>
    <row r="417" customHeight="1" spans="1:19">
      <c r="A417" s="6" t="s">
        <v>13538</v>
      </c>
      <c r="B417" s="6" t="s">
        <v>527</v>
      </c>
      <c r="C417" s="6" t="s">
        <v>13539</v>
      </c>
      <c r="D417" s="6" t="s">
        <v>3106</v>
      </c>
      <c r="E417" s="6"/>
      <c r="F417" s="6"/>
      <c r="G417" s="6"/>
      <c r="H417" s="6"/>
      <c r="I417" s="6" t="s">
        <v>12123</v>
      </c>
      <c r="J417" s="44"/>
      <c r="K417" s="44"/>
      <c r="L417" s="44"/>
      <c r="M417" s="44"/>
      <c r="N417" s="44"/>
      <c r="O417" s="6"/>
      <c r="P417" s="6"/>
      <c r="Q417" s="6"/>
      <c r="R417" s="6" t="s">
        <v>13540</v>
      </c>
      <c r="S417" s="1">
        <f>IF(OR('⚙️ BỘ HƠI'!$H$40=0,'⚙️ BỘ HƠI'!$H$2="",$C417="",LEFT($C417,1)="◆"),99999,IF(OR(ISNUMBER(SEARCH('⚙️ BỘ HƠI'!$H$2,$C417)),ISNUMBER(SEARCH($C417,'⚙️ BỘ HƠI'!$H$2))),ROW()-2,99999))</f>
        <v>99999</v>
      </c>
    </row>
    <row r="418" customHeight="1" spans="1:19">
      <c r="A418" s="8" t="s">
        <v>13541</v>
      </c>
      <c r="B418" s="8" t="s">
        <v>527</v>
      </c>
      <c r="C418" s="8" t="s">
        <v>3851</v>
      </c>
      <c r="D418" s="8" t="s">
        <v>3852</v>
      </c>
      <c r="E418" s="8"/>
      <c r="F418" s="8"/>
      <c r="G418" s="8"/>
      <c r="H418" s="8" t="s">
        <v>8515</v>
      </c>
      <c r="I418" s="8" t="s">
        <v>12123</v>
      </c>
      <c r="J418" s="43"/>
      <c r="K418" s="43"/>
      <c r="L418" s="43"/>
      <c r="M418" s="43"/>
      <c r="N418" s="43"/>
      <c r="O418" s="8"/>
      <c r="P418" s="8"/>
      <c r="Q418" s="8"/>
      <c r="R418" s="8" t="s">
        <v>13542</v>
      </c>
      <c r="S418" s="1">
        <f>IF(OR('⚙️ BỘ HƠI'!$H$40=0,'⚙️ BỘ HƠI'!$H$2="",$C418="",LEFT($C418,1)="◆"),99999,IF(OR(ISNUMBER(SEARCH('⚙️ BỘ HƠI'!$H$2,$C418)),ISNUMBER(SEARCH($C418,'⚙️ BỘ HƠI'!$H$2))),ROW()-2,99999))</f>
        <v>99999</v>
      </c>
    </row>
    <row r="419" customHeight="1" spans="1:19">
      <c r="A419" s="6" t="s">
        <v>13543</v>
      </c>
      <c r="B419" s="6" t="s">
        <v>527</v>
      </c>
      <c r="C419" s="6" t="s">
        <v>13544</v>
      </c>
      <c r="D419" s="6" t="s">
        <v>3852</v>
      </c>
      <c r="E419" s="6"/>
      <c r="F419" s="6"/>
      <c r="G419" s="6" t="s">
        <v>10769</v>
      </c>
      <c r="H419" s="6" t="s">
        <v>8512</v>
      </c>
      <c r="I419" s="6" t="s">
        <v>12133</v>
      </c>
      <c r="J419" s="44"/>
      <c r="K419" s="44"/>
      <c r="L419" s="44"/>
      <c r="M419" s="44"/>
      <c r="N419" s="44"/>
      <c r="O419" s="6"/>
      <c r="P419" s="6" t="s">
        <v>13545</v>
      </c>
      <c r="Q419" s="6"/>
      <c r="R419" s="6" t="s">
        <v>13546</v>
      </c>
      <c r="S419" s="1">
        <f>IF(OR('⚙️ BỘ HƠI'!$H$40=0,'⚙️ BỘ HƠI'!$H$2="",$C419="",LEFT($C419,1)="◆"),99999,IF(OR(ISNUMBER(SEARCH('⚙️ BỘ HƠI'!$H$2,$C419)),ISNUMBER(SEARCH($C419,'⚙️ BỘ HƠI'!$H$2))),ROW()-2,99999))</f>
        <v>99999</v>
      </c>
    </row>
    <row r="420" customHeight="1" spans="1:19">
      <c r="A420" s="8" t="s">
        <v>13547</v>
      </c>
      <c r="B420" s="8" t="s">
        <v>527</v>
      </c>
      <c r="C420" s="8" t="s">
        <v>13548</v>
      </c>
      <c r="D420" s="8" t="s">
        <v>3852</v>
      </c>
      <c r="E420" s="8"/>
      <c r="F420" s="8"/>
      <c r="G420" s="8" t="s">
        <v>11577</v>
      </c>
      <c r="H420" s="8"/>
      <c r="I420" s="8" t="s">
        <v>12133</v>
      </c>
      <c r="J420" s="43"/>
      <c r="K420" s="43"/>
      <c r="L420" s="43"/>
      <c r="M420" s="43"/>
      <c r="N420" s="43"/>
      <c r="O420" s="8"/>
      <c r="P420" s="8" t="s">
        <v>13549</v>
      </c>
      <c r="Q420" s="8"/>
      <c r="R420" s="8" t="s">
        <v>13550</v>
      </c>
      <c r="S420" s="1">
        <f>IF(OR('⚙️ BỘ HƠI'!$H$40=0,'⚙️ BỘ HƠI'!$H$2="",$C420="",LEFT($C420,1)="◆"),99999,IF(OR(ISNUMBER(SEARCH('⚙️ BỘ HƠI'!$H$2,$C420)),ISNUMBER(SEARCH($C420,'⚙️ BỘ HƠI'!$H$2))),ROW()-2,99999))</f>
        <v>99999</v>
      </c>
    </row>
    <row r="421" customHeight="1" spans="1:19">
      <c r="A421" s="6" t="s">
        <v>13551</v>
      </c>
      <c r="B421" s="6" t="s">
        <v>527</v>
      </c>
      <c r="C421" s="6" t="s">
        <v>13552</v>
      </c>
      <c r="D421" s="6" t="s">
        <v>3852</v>
      </c>
      <c r="E421" s="6"/>
      <c r="F421" s="6"/>
      <c r="G421" s="6" t="s">
        <v>10769</v>
      </c>
      <c r="H421" s="6"/>
      <c r="I421" s="6" t="s">
        <v>12133</v>
      </c>
      <c r="J421" s="44"/>
      <c r="K421" s="44"/>
      <c r="L421" s="44"/>
      <c r="M421" s="44"/>
      <c r="N421" s="44"/>
      <c r="O421" s="6"/>
      <c r="P421" s="6"/>
      <c r="Q421" s="6"/>
      <c r="R421" s="6" t="s">
        <v>13553</v>
      </c>
      <c r="S421" s="1">
        <f>IF(OR('⚙️ BỘ HƠI'!$H$40=0,'⚙️ BỘ HƠI'!$H$2="",$C421="",LEFT($C421,1)="◆"),99999,IF(OR(ISNUMBER(SEARCH('⚙️ BỘ HƠI'!$H$2,$C421)),ISNUMBER(SEARCH($C421,'⚙️ BỘ HƠI'!$H$2))),ROW()-2,99999))</f>
        <v>99999</v>
      </c>
    </row>
    <row r="422" customHeight="1" spans="1:19">
      <c r="A422" s="8" t="s">
        <v>13554</v>
      </c>
      <c r="B422" s="8" t="s">
        <v>527</v>
      </c>
      <c r="C422" s="8" t="s">
        <v>3914</v>
      </c>
      <c r="D422" s="8" t="s">
        <v>3886</v>
      </c>
      <c r="E422" s="8"/>
      <c r="F422" s="8"/>
      <c r="G422" s="8" t="s">
        <v>10769</v>
      </c>
      <c r="H422" s="8" t="s">
        <v>8515</v>
      </c>
      <c r="I422" s="8" t="s">
        <v>12133</v>
      </c>
      <c r="J422" s="43"/>
      <c r="K422" s="43"/>
      <c r="L422" s="43"/>
      <c r="M422" s="43"/>
      <c r="N422" s="43"/>
      <c r="O422" s="8"/>
      <c r="P422" s="8"/>
      <c r="Q422" s="8"/>
      <c r="R422" s="8" t="s">
        <v>13555</v>
      </c>
      <c r="S422" s="1">
        <f>IF(OR('⚙️ BỘ HƠI'!$H$40=0,'⚙️ BỘ HƠI'!$H$2="",$C422="",LEFT($C422,1)="◆"),99999,IF(OR(ISNUMBER(SEARCH('⚙️ BỘ HƠI'!$H$2,$C422)),ISNUMBER(SEARCH($C422,'⚙️ BỘ HƠI'!$H$2))),ROW()-2,99999))</f>
        <v>99999</v>
      </c>
    </row>
    <row r="423" customHeight="1" spans="1:19">
      <c r="A423" s="6" t="s">
        <v>13556</v>
      </c>
      <c r="B423" s="6" t="s">
        <v>527</v>
      </c>
      <c r="C423" s="6" t="s">
        <v>13557</v>
      </c>
      <c r="D423" s="6" t="s">
        <v>3886</v>
      </c>
      <c r="E423" s="6"/>
      <c r="F423" s="6"/>
      <c r="G423" s="6" t="s">
        <v>10769</v>
      </c>
      <c r="H423" s="6" t="s">
        <v>8512</v>
      </c>
      <c r="I423" s="6" t="s">
        <v>12133</v>
      </c>
      <c r="J423" s="44"/>
      <c r="K423" s="44"/>
      <c r="L423" s="44"/>
      <c r="M423" s="44"/>
      <c r="N423" s="44"/>
      <c r="O423" s="6"/>
      <c r="P423" s="6" t="s">
        <v>13558</v>
      </c>
      <c r="Q423" s="6"/>
      <c r="R423" s="6" t="s">
        <v>13559</v>
      </c>
      <c r="S423" s="1">
        <f>IF(OR('⚙️ BỘ HƠI'!$H$40=0,'⚙️ BỘ HƠI'!$H$2="",$C423="",LEFT($C423,1)="◆"),99999,IF(OR(ISNUMBER(SEARCH('⚙️ BỘ HƠI'!$H$2,$C423)),ISNUMBER(SEARCH($C423,'⚙️ BỘ HƠI'!$H$2))),ROW()-2,99999))</f>
        <v>99999</v>
      </c>
    </row>
    <row r="424" customHeight="1" spans="1:19">
      <c r="A424" s="8" t="s">
        <v>13560</v>
      </c>
      <c r="B424" s="8" t="s">
        <v>527</v>
      </c>
      <c r="C424" s="8" t="s">
        <v>13561</v>
      </c>
      <c r="D424" s="8" t="s">
        <v>3886</v>
      </c>
      <c r="E424" s="8"/>
      <c r="F424" s="8"/>
      <c r="G424" s="8" t="s">
        <v>10769</v>
      </c>
      <c r="H424" s="8"/>
      <c r="I424" s="8" t="s">
        <v>12123</v>
      </c>
      <c r="J424" s="43"/>
      <c r="K424" s="43"/>
      <c r="L424" s="43"/>
      <c r="M424" s="43"/>
      <c r="N424" s="43"/>
      <c r="O424" s="8"/>
      <c r="P424" s="8" t="s">
        <v>13562</v>
      </c>
      <c r="Q424" s="8"/>
      <c r="R424" s="8" t="s">
        <v>13563</v>
      </c>
      <c r="S424" s="1">
        <f>IF(OR('⚙️ BỘ HƠI'!$H$40=0,'⚙️ BỘ HƠI'!$H$2="",$C424="",LEFT($C424,1)="◆"),99999,IF(OR(ISNUMBER(SEARCH('⚙️ BỘ HƠI'!$H$2,$C424)),ISNUMBER(SEARCH($C424,'⚙️ BỘ HƠI'!$H$2))),ROW()-2,99999))</f>
        <v>99999</v>
      </c>
    </row>
    <row r="425" customHeight="1" spans="1:19">
      <c r="A425" s="6" t="s">
        <v>13564</v>
      </c>
      <c r="B425" s="6" t="s">
        <v>527</v>
      </c>
      <c r="C425" s="6" t="s">
        <v>11236</v>
      </c>
      <c r="D425" s="6" t="s">
        <v>3886</v>
      </c>
      <c r="E425" s="6"/>
      <c r="F425" s="6"/>
      <c r="G425" s="6" t="s">
        <v>10769</v>
      </c>
      <c r="H425" s="6" t="s">
        <v>12258</v>
      </c>
      <c r="I425" s="6" t="s">
        <v>12133</v>
      </c>
      <c r="J425" s="44"/>
      <c r="K425" s="44"/>
      <c r="L425" s="44"/>
      <c r="M425" s="44"/>
      <c r="N425" s="44"/>
      <c r="O425" s="6"/>
      <c r="P425" s="6"/>
      <c r="Q425" s="6"/>
      <c r="R425" s="6" t="s">
        <v>13565</v>
      </c>
      <c r="S425" s="1">
        <f>IF(OR('⚙️ BỘ HƠI'!$H$40=0,'⚙️ BỘ HƠI'!$H$2="",$C425="",LEFT($C425,1)="◆"),99999,IF(OR(ISNUMBER(SEARCH('⚙️ BỘ HƠI'!$H$2,$C425)),ISNUMBER(SEARCH($C425,'⚙️ BỘ HƠI'!$H$2))),ROW()-2,99999))</f>
        <v>99999</v>
      </c>
    </row>
    <row r="426" customHeight="1" spans="1:19">
      <c r="A426" s="8" t="s">
        <v>13566</v>
      </c>
      <c r="B426" s="8" t="s">
        <v>527</v>
      </c>
      <c r="C426" s="8" t="s">
        <v>11236</v>
      </c>
      <c r="D426" s="8" t="s">
        <v>3886</v>
      </c>
      <c r="E426" s="8"/>
      <c r="F426" s="8"/>
      <c r="G426" s="8" t="s">
        <v>10769</v>
      </c>
      <c r="H426" s="8" t="s">
        <v>8518</v>
      </c>
      <c r="I426" s="8" t="s">
        <v>12133</v>
      </c>
      <c r="J426" s="43"/>
      <c r="K426" s="43"/>
      <c r="L426" s="43"/>
      <c r="M426" s="43"/>
      <c r="N426" s="43"/>
      <c r="O426" s="8"/>
      <c r="P426" s="8"/>
      <c r="Q426" s="8"/>
      <c r="R426" s="8" t="s">
        <v>13567</v>
      </c>
      <c r="S426" s="1">
        <f>IF(OR('⚙️ BỘ HƠI'!$H$40=0,'⚙️ BỘ HƠI'!$H$2="",$C426="",LEFT($C426,1)="◆"),99999,IF(OR(ISNUMBER(SEARCH('⚙️ BỘ HƠI'!$H$2,$C426)),ISNUMBER(SEARCH($C426,'⚙️ BỘ HƠI'!$H$2))),ROW()-2,99999))</f>
        <v>99999</v>
      </c>
    </row>
    <row r="427" customHeight="1" spans="1:19">
      <c r="A427" s="6" t="s">
        <v>13568</v>
      </c>
      <c r="B427" s="6" t="s">
        <v>527</v>
      </c>
      <c r="C427" s="6" t="s">
        <v>13569</v>
      </c>
      <c r="D427" s="6" t="s">
        <v>3886</v>
      </c>
      <c r="E427" s="6"/>
      <c r="F427" s="6"/>
      <c r="G427" s="6" t="s">
        <v>10769</v>
      </c>
      <c r="H427" s="6"/>
      <c r="I427" s="6" t="s">
        <v>12133</v>
      </c>
      <c r="J427" s="44"/>
      <c r="K427" s="44"/>
      <c r="L427" s="44"/>
      <c r="M427" s="44"/>
      <c r="N427" s="44"/>
      <c r="O427" s="6"/>
      <c r="P427" s="6" t="s">
        <v>13570</v>
      </c>
      <c r="Q427" s="6"/>
      <c r="R427" s="6" t="s">
        <v>13571</v>
      </c>
      <c r="S427" s="1">
        <f>IF(OR('⚙️ BỘ HƠI'!$H$40=0,'⚙️ BỘ HƠI'!$H$2="",$C427="",LEFT($C427,1)="◆"),99999,IF(OR(ISNUMBER(SEARCH('⚙️ BỘ HƠI'!$H$2,$C427)),ISNUMBER(SEARCH($C427,'⚙️ BỘ HƠI'!$H$2))),ROW()-2,99999))</f>
        <v>99999</v>
      </c>
    </row>
    <row r="428" customHeight="1" spans="1:19">
      <c r="A428" s="8" t="s">
        <v>13572</v>
      </c>
      <c r="B428" s="8" t="s">
        <v>527</v>
      </c>
      <c r="C428" s="8" t="s">
        <v>3897</v>
      </c>
      <c r="D428" s="8" t="s">
        <v>3886</v>
      </c>
      <c r="E428" s="8"/>
      <c r="F428" s="8"/>
      <c r="G428" s="8"/>
      <c r="H428" s="8"/>
      <c r="I428" s="8" t="s">
        <v>12133</v>
      </c>
      <c r="J428" s="43"/>
      <c r="K428" s="43"/>
      <c r="L428" s="43"/>
      <c r="M428" s="43"/>
      <c r="N428" s="43"/>
      <c r="O428" s="8"/>
      <c r="P428" s="8" t="s">
        <v>13573</v>
      </c>
      <c r="Q428" s="8"/>
      <c r="R428" s="8" t="s">
        <v>13574</v>
      </c>
      <c r="S428" s="1">
        <f>IF(OR('⚙️ BỘ HƠI'!$H$40=0,'⚙️ BỘ HƠI'!$H$2="",$C428="",LEFT($C428,1)="◆"),99999,IF(OR(ISNUMBER(SEARCH('⚙️ BỘ HƠI'!$H$2,$C428)),ISNUMBER(SEARCH($C428,'⚙️ BỘ HƠI'!$H$2))),ROW()-2,99999))</f>
        <v>99999</v>
      </c>
    </row>
    <row r="429" customHeight="1" spans="1:19">
      <c r="A429" s="6" t="s">
        <v>13575</v>
      </c>
      <c r="B429" s="6" t="s">
        <v>527</v>
      </c>
      <c r="C429" s="6" t="s">
        <v>13576</v>
      </c>
      <c r="D429" s="6" t="s">
        <v>3928</v>
      </c>
      <c r="E429" s="6"/>
      <c r="F429" s="6"/>
      <c r="G429" s="6" t="s">
        <v>11577</v>
      </c>
      <c r="H429" s="6"/>
      <c r="I429" s="6" t="s">
        <v>12123</v>
      </c>
      <c r="J429" s="44"/>
      <c r="K429" s="44"/>
      <c r="L429" s="44"/>
      <c r="M429" s="44"/>
      <c r="N429" s="44"/>
      <c r="O429" s="6"/>
      <c r="P429" s="6" t="s">
        <v>13577</v>
      </c>
      <c r="Q429" s="6"/>
      <c r="R429" s="6" t="s">
        <v>13578</v>
      </c>
      <c r="S429" s="1">
        <f>IF(OR('⚙️ BỘ HƠI'!$H$40=0,'⚙️ BỘ HƠI'!$H$2="",$C429="",LEFT($C429,1)="◆"),99999,IF(OR(ISNUMBER(SEARCH('⚙️ BỘ HƠI'!$H$2,$C429)),ISNUMBER(SEARCH($C429,'⚙️ BỘ HƠI'!$H$2))),ROW()-2,99999))</f>
        <v>99999</v>
      </c>
    </row>
    <row r="430" customHeight="1" spans="1:19">
      <c r="A430" s="8" t="s">
        <v>13579</v>
      </c>
      <c r="B430" s="8" t="s">
        <v>527</v>
      </c>
      <c r="C430" s="8" t="s">
        <v>13576</v>
      </c>
      <c r="D430" s="8" t="s">
        <v>3928</v>
      </c>
      <c r="E430" s="8"/>
      <c r="F430" s="8"/>
      <c r="G430" s="8" t="s">
        <v>13580</v>
      </c>
      <c r="H430" s="8"/>
      <c r="I430" s="8" t="s">
        <v>12123</v>
      </c>
      <c r="J430" s="43"/>
      <c r="K430" s="43"/>
      <c r="L430" s="43"/>
      <c r="M430" s="43"/>
      <c r="N430" s="43"/>
      <c r="O430" s="8"/>
      <c r="P430" s="8" t="s">
        <v>13581</v>
      </c>
      <c r="Q430" s="8"/>
      <c r="R430" s="8" t="s">
        <v>13582</v>
      </c>
      <c r="S430" s="1">
        <f>IF(OR('⚙️ BỘ HƠI'!$H$40=0,'⚙️ BỘ HƠI'!$H$2="",$C430="",LEFT($C430,1)="◆"),99999,IF(OR(ISNUMBER(SEARCH('⚙️ BỘ HƠI'!$H$2,$C430)),ISNUMBER(SEARCH($C430,'⚙️ BỘ HƠI'!$H$2))),ROW()-2,99999))</f>
        <v>99999</v>
      </c>
    </row>
    <row r="431" customHeight="1" spans="1:19">
      <c r="A431" s="6" t="s">
        <v>13583</v>
      </c>
      <c r="B431" s="6" t="s">
        <v>527</v>
      </c>
      <c r="C431" s="6" t="s">
        <v>13576</v>
      </c>
      <c r="D431" s="6" t="s">
        <v>3928</v>
      </c>
      <c r="E431" s="6"/>
      <c r="F431" s="6"/>
      <c r="G431" s="6" t="s">
        <v>13584</v>
      </c>
      <c r="H431" s="6"/>
      <c r="I431" s="6" t="s">
        <v>12123</v>
      </c>
      <c r="J431" s="44"/>
      <c r="K431" s="44"/>
      <c r="L431" s="44"/>
      <c r="M431" s="44"/>
      <c r="N431" s="44"/>
      <c r="O431" s="6"/>
      <c r="P431" s="6" t="s">
        <v>13585</v>
      </c>
      <c r="Q431" s="6"/>
      <c r="R431" s="6" t="s">
        <v>13586</v>
      </c>
      <c r="S431" s="1">
        <f>IF(OR('⚙️ BỘ HƠI'!$H$40=0,'⚙️ BỘ HƠI'!$H$2="",$C431="",LEFT($C431,1)="◆"),99999,IF(OR(ISNUMBER(SEARCH('⚙️ BỘ HƠI'!$H$2,$C431)),ISNUMBER(SEARCH($C431,'⚙️ BỘ HƠI'!$H$2))),ROW()-2,99999))</f>
        <v>99999</v>
      </c>
    </row>
    <row r="432" customHeight="1" spans="1:19">
      <c r="A432" s="8" t="s">
        <v>13587</v>
      </c>
      <c r="B432" s="8" t="s">
        <v>527</v>
      </c>
      <c r="C432" s="8" t="s">
        <v>13588</v>
      </c>
      <c r="D432" s="8" t="s">
        <v>3928</v>
      </c>
      <c r="E432" s="8"/>
      <c r="F432" s="8"/>
      <c r="G432" s="8"/>
      <c r="H432" s="8"/>
      <c r="I432" s="8" t="s">
        <v>12123</v>
      </c>
      <c r="J432" s="43"/>
      <c r="K432" s="43"/>
      <c r="L432" s="43"/>
      <c r="M432" s="43"/>
      <c r="N432" s="43"/>
      <c r="O432" s="8"/>
      <c r="P432" s="8"/>
      <c r="Q432" s="8"/>
      <c r="R432" s="8" t="s">
        <v>13589</v>
      </c>
      <c r="S432" s="1">
        <f>IF(OR('⚙️ BỘ HƠI'!$H$40=0,'⚙️ BỘ HƠI'!$H$2="",$C432="",LEFT($C432,1)="◆"),99999,IF(OR(ISNUMBER(SEARCH('⚙️ BỘ HƠI'!$H$2,$C432)),ISNUMBER(SEARCH($C432,'⚙️ BỘ HƠI'!$H$2))),ROW()-2,99999))</f>
        <v>99999</v>
      </c>
    </row>
    <row r="433" customHeight="1" spans="1:19">
      <c r="A433" s="6" t="s">
        <v>13590</v>
      </c>
      <c r="B433" s="6" t="s">
        <v>527</v>
      </c>
      <c r="C433" s="6" t="s">
        <v>13591</v>
      </c>
      <c r="D433" s="6" t="s">
        <v>3928</v>
      </c>
      <c r="E433" s="6"/>
      <c r="F433" s="6"/>
      <c r="G433" s="6" t="s">
        <v>10769</v>
      </c>
      <c r="H433" s="6"/>
      <c r="I433" s="6" t="s">
        <v>12123</v>
      </c>
      <c r="J433" s="44"/>
      <c r="K433" s="44"/>
      <c r="L433" s="44"/>
      <c r="M433" s="44"/>
      <c r="N433" s="44"/>
      <c r="O433" s="6"/>
      <c r="P433" s="6"/>
      <c r="Q433" s="6"/>
      <c r="R433" s="6" t="s">
        <v>13592</v>
      </c>
      <c r="S433" s="1">
        <f>IF(OR('⚙️ BỘ HƠI'!$H$40=0,'⚙️ BỘ HƠI'!$H$2="",$C433="",LEFT($C433,1)="◆"),99999,IF(OR(ISNUMBER(SEARCH('⚙️ BỘ HƠI'!$H$2,$C433)),ISNUMBER(SEARCH($C433,'⚙️ BỘ HƠI'!$H$2))),ROW()-2,99999))</f>
        <v>99999</v>
      </c>
    </row>
    <row r="434" customHeight="1" spans="1:19">
      <c r="A434" s="8" t="s">
        <v>13593</v>
      </c>
      <c r="B434" s="8" t="s">
        <v>527</v>
      </c>
      <c r="C434" s="8" t="s">
        <v>13594</v>
      </c>
      <c r="D434" s="8"/>
      <c r="E434" s="8"/>
      <c r="F434" s="8"/>
      <c r="G434" s="8"/>
      <c r="H434" s="8" t="s">
        <v>137</v>
      </c>
      <c r="I434" s="8" t="s">
        <v>12123</v>
      </c>
      <c r="J434" s="43"/>
      <c r="K434" s="43"/>
      <c r="L434" s="43"/>
      <c r="M434" s="43"/>
      <c r="N434" s="43"/>
      <c r="O434" s="8"/>
      <c r="P434" s="8"/>
      <c r="Q434" s="8"/>
      <c r="R434" s="8" t="s">
        <v>13595</v>
      </c>
      <c r="S434" s="1">
        <f>IF(OR('⚙️ BỘ HƠI'!$H$40=0,'⚙️ BỘ HƠI'!$H$2="",$C434="",LEFT($C434,1)="◆"),99999,IF(OR(ISNUMBER(SEARCH('⚙️ BỘ HƠI'!$H$2,$C434)),ISNUMBER(SEARCH($C434,'⚙️ BỘ HƠI'!$H$2))),ROW()-2,99999))</f>
        <v>99999</v>
      </c>
    </row>
    <row r="435" customHeight="1" spans="1:19">
      <c r="A435" s="41"/>
      <c r="B435" s="41"/>
      <c r="C435" s="42" t="s">
        <v>3955</v>
      </c>
      <c r="D435" s="41"/>
      <c r="E435" s="41"/>
      <c r="F435" s="41"/>
      <c r="G435" s="41"/>
      <c r="H435" s="41"/>
      <c r="I435" s="41"/>
      <c r="J435" s="45"/>
      <c r="K435" s="45"/>
      <c r="L435" s="45"/>
      <c r="M435" s="45"/>
      <c r="N435" s="45"/>
      <c r="O435" s="41"/>
      <c r="P435" s="41"/>
      <c r="Q435" s="41"/>
      <c r="R435" s="41"/>
    </row>
    <row r="436" customHeight="1" spans="1:19">
      <c r="A436" s="8" t="s">
        <v>13596</v>
      </c>
      <c r="B436" s="8" t="s">
        <v>554</v>
      </c>
      <c r="C436" s="8" t="s">
        <v>13597</v>
      </c>
      <c r="D436" s="8" t="s">
        <v>3958</v>
      </c>
      <c r="E436" s="8"/>
      <c r="F436" s="8"/>
      <c r="G436" s="8" t="s">
        <v>13598</v>
      </c>
      <c r="H436" s="8"/>
      <c r="I436" s="8" t="s">
        <v>12133</v>
      </c>
      <c r="J436" s="43"/>
      <c r="K436" s="43"/>
      <c r="L436" s="43"/>
      <c r="M436" s="43"/>
      <c r="N436" s="43"/>
      <c r="O436" s="8"/>
      <c r="P436" s="8" t="s">
        <v>13599</v>
      </c>
      <c r="Q436" s="8"/>
      <c r="R436" s="8" t="s">
        <v>13600</v>
      </c>
      <c r="S436" s="1">
        <f>IF(OR('⚙️ BỘ HƠI'!$H$40=0,'⚙️ BỘ HƠI'!$H$2="",$C436="",LEFT($C436,1)="◆"),99999,IF(OR(ISNUMBER(SEARCH('⚙️ BỘ HƠI'!$H$2,$C436)),ISNUMBER(SEARCH($C436,'⚙️ BỘ HƠI'!$H$2))),ROW()-2,99999))</f>
        <v>99999</v>
      </c>
    </row>
    <row r="437" customHeight="1" spans="1:19">
      <c r="A437" s="6" t="s">
        <v>13601</v>
      </c>
      <c r="B437" s="6" t="s">
        <v>554</v>
      </c>
      <c r="C437" s="6" t="s">
        <v>13597</v>
      </c>
      <c r="D437" s="6" t="s">
        <v>3958</v>
      </c>
      <c r="E437" s="6"/>
      <c r="F437" s="6"/>
      <c r="G437" s="6" t="s">
        <v>11270</v>
      </c>
      <c r="H437" s="6"/>
      <c r="I437" s="6" t="s">
        <v>12133</v>
      </c>
      <c r="J437" s="44"/>
      <c r="K437" s="44"/>
      <c r="L437" s="44"/>
      <c r="M437" s="44"/>
      <c r="N437" s="44"/>
      <c r="O437" s="6"/>
      <c r="P437" s="6" t="s">
        <v>13602</v>
      </c>
      <c r="Q437" s="6"/>
      <c r="R437" s="6" t="s">
        <v>13603</v>
      </c>
      <c r="S437" s="1">
        <f>IF(OR('⚙️ BỘ HƠI'!$H$40=0,'⚙️ BỘ HƠI'!$H$2="",$C437="",LEFT($C437,1)="◆"),99999,IF(OR(ISNUMBER(SEARCH('⚙️ BỘ HƠI'!$H$2,$C437)),ISNUMBER(SEARCH($C437,'⚙️ BỘ HƠI'!$H$2))),ROW()-2,99999))</f>
        <v>99999</v>
      </c>
    </row>
    <row r="438" customHeight="1" spans="1:19">
      <c r="A438" s="8" t="s">
        <v>13604</v>
      </c>
      <c r="B438" s="8" t="s">
        <v>554</v>
      </c>
      <c r="C438" s="8" t="s">
        <v>13605</v>
      </c>
      <c r="D438" s="8" t="s">
        <v>3958</v>
      </c>
      <c r="E438" s="8"/>
      <c r="F438" s="8"/>
      <c r="G438" s="8" t="s">
        <v>13606</v>
      </c>
      <c r="H438" s="8" t="s">
        <v>8512</v>
      </c>
      <c r="I438" s="8" t="s">
        <v>12123</v>
      </c>
      <c r="J438" s="43"/>
      <c r="K438" s="43"/>
      <c r="L438" s="43"/>
      <c r="M438" s="43"/>
      <c r="N438" s="43"/>
      <c r="O438" s="8"/>
      <c r="P438" s="8"/>
      <c r="Q438" s="8"/>
      <c r="R438" s="8" t="s">
        <v>13607</v>
      </c>
      <c r="S438" s="1">
        <f>IF(OR('⚙️ BỘ HƠI'!$H$40=0,'⚙️ BỘ HƠI'!$H$2="",$C438="",LEFT($C438,1)="◆"),99999,IF(OR(ISNUMBER(SEARCH('⚙️ BỘ HƠI'!$H$2,$C438)),ISNUMBER(SEARCH($C438,'⚙️ BỘ HƠI'!$H$2))),ROW()-2,99999))</f>
        <v>99999</v>
      </c>
    </row>
    <row r="439" customHeight="1" spans="1:19">
      <c r="A439" s="6" t="s">
        <v>13608</v>
      </c>
      <c r="B439" s="6" t="s">
        <v>554</v>
      </c>
      <c r="C439" s="6" t="s">
        <v>13609</v>
      </c>
      <c r="D439" s="6" t="s">
        <v>3966</v>
      </c>
      <c r="E439" s="6"/>
      <c r="F439" s="6"/>
      <c r="G439" s="6" t="s">
        <v>11267</v>
      </c>
      <c r="H439" s="6"/>
      <c r="I439" s="6" t="s">
        <v>12123</v>
      </c>
      <c r="J439" s="44"/>
      <c r="K439" s="44"/>
      <c r="L439" s="44"/>
      <c r="M439" s="44"/>
      <c r="N439" s="44"/>
      <c r="O439" s="6"/>
      <c r="P439" s="6" t="s">
        <v>13610</v>
      </c>
      <c r="Q439" s="6"/>
      <c r="R439" s="6" t="s">
        <v>13611</v>
      </c>
      <c r="S439" s="1">
        <f>IF(OR('⚙️ BỘ HƠI'!$H$40=0,'⚙️ BỘ HƠI'!$H$2="",$C439="",LEFT($C439,1)="◆"),99999,IF(OR(ISNUMBER(SEARCH('⚙️ BỘ HƠI'!$H$2,$C439)),ISNUMBER(SEARCH($C439,'⚙️ BỘ HƠI'!$H$2))),ROW()-2,99999))</f>
        <v>99999</v>
      </c>
    </row>
    <row r="440" customHeight="1" spans="1:19">
      <c r="A440" s="8" t="s">
        <v>13612</v>
      </c>
      <c r="B440" s="8" t="s">
        <v>554</v>
      </c>
      <c r="C440" s="8" t="s">
        <v>13613</v>
      </c>
      <c r="D440" s="8" t="s">
        <v>3966</v>
      </c>
      <c r="E440" s="8"/>
      <c r="F440" s="8"/>
      <c r="G440" s="8" t="s">
        <v>9857</v>
      </c>
      <c r="H440" s="8" t="s">
        <v>8520</v>
      </c>
      <c r="I440" s="8" t="s">
        <v>12123</v>
      </c>
      <c r="J440" s="43"/>
      <c r="K440" s="43"/>
      <c r="L440" s="43"/>
      <c r="M440" s="43"/>
      <c r="N440" s="43"/>
      <c r="O440" s="8"/>
      <c r="P440" s="8"/>
      <c r="Q440" s="8"/>
      <c r="R440" s="8" t="s">
        <v>13614</v>
      </c>
      <c r="S440" s="1">
        <f>IF(OR('⚙️ BỘ HƠI'!$H$40=0,'⚙️ BỘ HƠI'!$H$2="",$C440="",LEFT($C440,1)="◆"),99999,IF(OR(ISNUMBER(SEARCH('⚙️ BỘ HƠI'!$H$2,$C440)),ISNUMBER(SEARCH($C440,'⚙️ BỘ HƠI'!$H$2))),ROW()-2,99999))</f>
        <v>99999</v>
      </c>
    </row>
    <row r="441" customHeight="1" spans="1:19">
      <c r="A441" s="6" t="s">
        <v>13615</v>
      </c>
      <c r="B441" s="6" t="s">
        <v>554</v>
      </c>
      <c r="C441" s="6" t="s">
        <v>13613</v>
      </c>
      <c r="D441" s="6" t="s">
        <v>3966</v>
      </c>
      <c r="E441" s="6"/>
      <c r="F441" s="6"/>
      <c r="G441" s="6" t="s">
        <v>9857</v>
      </c>
      <c r="H441" s="6" t="s">
        <v>12132</v>
      </c>
      <c r="I441" s="6" t="s">
        <v>12123</v>
      </c>
      <c r="J441" s="44"/>
      <c r="K441" s="44"/>
      <c r="L441" s="44"/>
      <c r="M441" s="44"/>
      <c r="N441" s="44"/>
      <c r="O441" s="6"/>
      <c r="P441" s="6"/>
      <c r="Q441" s="6"/>
      <c r="R441" s="6" t="s">
        <v>13616</v>
      </c>
      <c r="S441" s="1">
        <f>IF(OR('⚙️ BỘ HƠI'!$H$40=0,'⚙️ BỘ HƠI'!$H$2="",$C441="",LEFT($C441,1)="◆"),99999,IF(OR(ISNUMBER(SEARCH('⚙️ BỘ HƠI'!$H$2,$C441)),ISNUMBER(SEARCH($C441,'⚙️ BỘ HƠI'!$H$2))),ROW()-2,99999))</f>
        <v>99999</v>
      </c>
    </row>
    <row r="442" customHeight="1" spans="1:19">
      <c r="A442" s="8" t="s">
        <v>13617</v>
      </c>
      <c r="B442" s="8" t="s">
        <v>554</v>
      </c>
      <c r="C442" s="8" t="s">
        <v>13618</v>
      </c>
      <c r="D442" s="8" t="s">
        <v>3966</v>
      </c>
      <c r="E442" s="8"/>
      <c r="F442" s="8"/>
      <c r="G442" s="8" t="s">
        <v>9857</v>
      </c>
      <c r="H442" s="8" t="s">
        <v>12258</v>
      </c>
      <c r="I442" s="8" t="s">
        <v>12123</v>
      </c>
      <c r="J442" s="43"/>
      <c r="K442" s="43"/>
      <c r="L442" s="43"/>
      <c r="M442" s="43"/>
      <c r="N442" s="43"/>
      <c r="O442" s="8"/>
      <c r="P442" s="8"/>
      <c r="Q442" s="8"/>
      <c r="R442" s="8" t="s">
        <v>13619</v>
      </c>
      <c r="S442" s="1">
        <f>IF(OR('⚙️ BỘ HƠI'!$H$40=0,'⚙️ BỘ HƠI'!$H$2="",$C442="",LEFT($C442,1)="◆"),99999,IF(OR(ISNUMBER(SEARCH('⚙️ BỘ HƠI'!$H$2,$C442)),ISNUMBER(SEARCH($C442,'⚙️ BỘ HƠI'!$H$2))),ROW()-2,99999))</f>
        <v>99999</v>
      </c>
    </row>
    <row r="443" customHeight="1" spans="1:19">
      <c r="A443" s="6" t="s">
        <v>13620</v>
      </c>
      <c r="B443" s="6" t="s">
        <v>554</v>
      </c>
      <c r="C443" s="6" t="s">
        <v>13621</v>
      </c>
      <c r="D443" s="6" t="s">
        <v>3966</v>
      </c>
      <c r="E443" s="6"/>
      <c r="F443" s="6"/>
      <c r="G443" s="6" t="s">
        <v>11267</v>
      </c>
      <c r="H443" s="6" t="s">
        <v>12258</v>
      </c>
      <c r="I443" s="6" t="s">
        <v>12123</v>
      </c>
      <c r="J443" s="44"/>
      <c r="K443" s="44"/>
      <c r="L443" s="44"/>
      <c r="M443" s="44"/>
      <c r="N443" s="44"/>
      <c r="O443" s="6"/>
      <c r="P443" s="6"/>
      <c r="Q443" s="6"/>
      <c r="R443" s="6" t="s">
        <v>13622</v>
      </c>
      <c r="S443" s="1">
        <f>IF(OR('⚙️ BỘ HƠI'!$H$40=0,'⚙️ BỘ HƠI'!$H$2="",$C443="",LEFT($C443,1)="◆"),99999,IF(OR(ISNUMBER(SEARCH('⚙️ BỘ HƠI'!$H$2,$C443)),ISNUMBER(SEARCH($C443,'⚙️ BỘ HƠI'!$H$2))),ROW()-2,99999))</f>
        <v>99999</v>
      </c>
    </row>
    <row r="444" customHeight="1" spans="1:19">
      <c r="A444" s="8" t="s">
        <v>13623</v>
      </c>
      <c r="B444" s="8" t="s">
        <v>554</v>
      </c>
      <c r="C444" s="8" t="s">
        <v>13624</v>
      </c>
      <c r="D444" s="8" t="s">
        <v>6008</v>
      </c>
      <c r="E444" s="8"/>
      <c r="F444" s="8"/>
      <c r="G444" s="8"/>
      <c r="H444" s="8" t="s">
        <v>13625</v>
      </c>
      <c r="I444" s="8" t="s">
        <v>12133</v>
      </c>
      <c r="J444" s="43"/>
      <c r="K444" s="43"/>
      <c r="L444" s="43"/>
      <c r="M444" s="43"/>
      <c r="N444" s="43"/>
      <c r="O444" s="8"/>
      <c r="P444" s="8"/>
      <c r="Q444" s="8"/>
      <c r="R444" s="8" t="s">
        <v>13626</v>
      </c>
      <c r="S444" s="1">
        <f>IF(OR('⚙️ BỘ HƠI'!$H$40=0,'⚙️ BỘ HƠI'!$H$2="",$C444="",LEFT($C444,1)="◆"),99999,IF(OR(ISNUMBER(SEARCH('⚙️ BỘ HƠI'!$H$2,$C444)),ISNUMBER(SEARCH($C444,'⚙️ BỘ HƠI'!$H$2))),ROW()-2,99999))</f>
        <v>99999</v>
      </c>
    </row>
    <row r="445" customHeight="1" spans="1:19">
      <c r="A445" s="6" t="s">
        <v>13627</v>
      </c>
      <c r="B445" s="6" t="s">
        <v>554</v>
      </c>
      <c r="C445" s="6" t="s">
        <v>13624</v>
      </c>
      <c r="D445" s="6" t="s">
        <v>6008</v>
      </c>
      <c r="E445" s="6"/>
      <c r="F445" s="6"/>
      <c r="G445" s="6"/>
      <c r="H445" s="6" t="s">
        <v>13628</v>
      </c>
      <c r="I445" s="6" t="s">
        <v>12133</v>
      </c>
      <c r="J445" s="44"/>
      <c r="K445" s="44"/>
      <c r="L445" s="44"/>
      <c r="M445" s="44"/>
      <c r="N445" s="44"/>
      <c r="O445" s="6"/>
      <c r="P445" s="6"/>
      <c r="Q445" s="6"/>
      <c r="R445" s="6" t="s">
        <v>13629</v>
      </c>
      <c r="S445" s="1">
        <f>IF(OR('⚙️ BỘ HƠI'!$H$40=0,'⚙️ BỘ HƠI'!$H$2="",$C445="",LEFT($C445,1)="◆"),99999,IF(OR(ISNUMBER(SEARCH('⚙️ BỘ HƠI'!$H$2,$C445)),ISNUMBER(SEARCH($C445,'⚙️ BỘ HƠI'!$H$2))),ROW()-2,99999))</f>
        <v>99999</v>
      </c>
    </row>
    <row r="446" customHeight="1" spans="1:19">
      <c r="A446" s="8" t="s">
        <v>13630</v>
      </c>
      <c r="B446" s="8" t="s">
        <v>554</v>
      </c>
      <c r="C446" s="8" t="s">
        <v>13624</v>
      </c>
      <c r="D446" s="8" t="s">
        <v>6008</v>
      </c>
      <c r="E446" s="8"/>
      <c r="F446" s="8"/>
      <c r="G446" s="8" t="s">
        <v>9857</v>
      </c>
      <c r="H446" s="8" t="s">
        <v>8520</v>
      </c>
      <c r="I446" s="8" t="s">
        <v>12133</v>
      </c>
      <c r="J446" s="43"/>
      <c r="K446" s="43"/>
      <c r="L446" s="43"/>
      <c r="M446" s="43"/>
      <c r="N446" s="43"/>
      <c r="O446" s="8"/>
      <c r="P446" s="8"/>
      <c r="Q446" s="8"/>
      <c r="R446" s="8" t="s">
        <v>13631</v>
      </c>
      <c r="S446" s="1">
        <f>IF(OR('⚙️ BỘ HƠI'!$H$40=0,'⚙️ BỘ HƠI'!$H$2="",$C446="",LEFT($C446,1)="◆"),99999,IF(OR(ISNUMBER(SEARCH('⚙️ BỘ HƠI'!$H$2,$C446)),ISNUMBER(SEARCH($C446,'⚙️ BỘ HƠI'!$H$2))),ROW()-2,99999))</f>
        <v>99999</v>
      </c>
    </row>
    <row r="447" customHeight="1" spans="1:19">
      <c r="A447" s="6" t="s">
        <v>13632</v>
      </c>
      <c r="B447" s="6" t="s">
        <v>554</v>
      </c>
      <c r="C447" s="6" t="s">
        <v>13633</v>
      </c>
      <c r="D447" s="6" t="s">
        <v>3170</v>
      </c>
      <c r="E447" s="6"/>
      <c r="F447" s="6"/>
      <c r="G447" s="6" t="s">
        <v>9857</v>
      </c>
      <c r="H447" s="6" t="s">
        <v>12258</v>
      </c>
      <c r="I447" s="6" t="s">
        <v>12123</v>
      </c>
      <c r="J447" s="44"/>
      <c r="K447" s="44"/>
      <c r="L447" s="44"/>
      <c r="M447" s="44"/>
      <c r="N447" s="44"/>
      <c r="O447" s="6"/>
      <c r="P447" s="6"/>
      <c r="Q447" s="6"/>
      <c r="R447" s="6" t="s">
        <v>13634</v>
      </c>
      <c r="S447" s="1">
        <f>IF(OR('⚙️ BỘ HƠI'!$H$40=0,'⚙️ BỘ HƠI'!$H$2="",$C447="",LEFT($C447,1)="◆"),99999,IF(OR(ISNUMBER(SEARCH('⚙️ BỘ HƠI'!$H$2,$C447)),ISNUMBER(SEARCH($C447,'⚙️ BỘ HƠI'!$H$2))),ROW()-2,99999))</f>
        <v>99999</v>
      </c>
    </row>
    <row r="448" customHeight="1" spans="1:19">
      <c r="A448" s="8" t="s">
        <v>13635</v>
      </c>
      <c r="B448" s="8" t="s">
        <v>554</v>
      </c>
      <c r="C448" s="8" t="s">
        <v>13633</v>
      </c>
      <c r="D448" s="8" t="s">
        <v>3170</v>
      </c>
      <c r="E448" s="8"/>
      <c r="F448" s="8"/>
      <c r="G448" s="8" t="s">
        <v>9857</v>
      </c>
      <c r="H448" s="8" t="s">
        <v>8512</v>
      </c>
      <c r="I448" s="8" t="s">
        <v>12123</v>
      </c>
      <c r="J448" s="43"/>
      <c r="K448" s="43"/>
      <c r="L448" s="43"/>
      <c r="M448" s="43"/>
      <c r="N448" s="43"/>
      <c r="O448" s="8"/>
      <c r="P448" s="8"/>
      <c r="Q448" s="8"/>
      <c r="R448" s="8" t="s">
        <v>13636</v>
      </c>
      <c r="S448" s="1">
        <f>IF(OR('⚙️ BỘ HƠI'!$H$40=0,'⚙️ BỘ HƠI'!$H$2="",$C448="",LEFT($C448,1)="◆"),99999,IF(OR(ISNUMBER(SEARCH('⚙️ BỘ HƠI'!$H$2,$C448)),ISNUMBER(SEARCH($C448,'⚙️ BỘ HƠI'!$H$2))),ROW()-2,99999))</f>
        <v>99999</v>
      </c>
    </row>
    <row r="449" customHeight="1" spans="1:19">
      <c r="A449" s="6" t="s">
        <v>13637</v>
      </c>
      <c r="B449" s="6" t="s">
        <v>554</v>
      </c>
      <c r="C449" s="6" t="s">
        <v>13633</v>
      </c>
      <c r="D449" s="6" t="s">
        <v>3170</v>
      </c>
      <c r="E449" s="6"/>
      <c r="F449" s="6"/>
      <c r="G449" s="6" t="s">
        <v>9857</v>
      </c>
      <c r="H449" s="6" t="s">
        <v>8520</v>
      </c>
      <c r="I449" s="6" t="s">
        <v>12123</v>
      </c>
      <c r="J449" s="44"/>
      <c r="K449" s="44"/>
      <c r="L449" s="44"/>
      <c r="M449" s="44"/>
      <c r="N449" s="44"/>
      <c r="O449" s="6"/>
      <c r="P449" s="6"/>
      <c r="Q449" s="6"/>
      <c r="R449" s="6" t="s">
        <v>13638</v>
      </c>
      <c r="S449" s="1">
        <f>IF(OR('⚙️ BỘ HƠI'!$H$40=0,'⚙️ BỘ HƠI'!$H$2="",$C449="",LEFT($C449,1)="◆"),99999,IF(OR(ISNUMBER(SEARCH('⚙️ BỘ HƠI'!$H$2,$C449)),ISNUMBER(SEARCH($C449,'⚙️ BỘ HƠI'!$H$2))),ROW()-2,99999))</f>
        <v>99999</v>
      </c>
    </row>
    <row r="450" customHeight="1" spans="1:19">
      <c r="A450" s="8" t="s">
        <v>13639</v>
      </c>
      <c r="B450" s="8" t="s">
        <v>554</v>
      </c>
      <c r="C450" s="8" t="s">
        <v>13640</v>
      </c>
      <c r="D450" s="8" t="s">
        <v>3170</v>
      </c>
      <c r="E450" s="8"/>
      <c r="F450" s="8"/>
      <c r="G450" s="8" t="s">
        <v>9857</v>
      </c>
      <c r="H450" s="8"/>
      <c r="I450" s="8" t="s">
        <v>12123</v>
      </c>
      <c r="J450" s="43"/>
      <c r="K450" s="43"/>
      <c r="L450" s="43"/>
      <c r="M450" s="43"/>
      <c r="N450" s="43"/>
      <c r="O450" s="8"/>
      <c r="P450" s="8" t="s">
        <v>13641</v>
      </c>
      <c r="Q450" s="8"/>
      <c r="R450" s="8" t="s">
        <v>13642</v>
      </c>
      <c r="S450" s="1">
        <f>IF(OR('⚙️ BỘ HƠI'!$H$40=0,'⚙️ BỘ HƠI'!$H$2="",$C450="",LEFT($C450,1)="◆"),99999,IF(OR(ISNUMBER(SEARCH('⚙️ BỘ HƠI'!$H$2,$C450)),ISNUMBER(SEARCH($C450,'⚙️ BỘ HƠI'!$H$2))),ROW()-2,99999))</f>
        <v>99999</v>
      </c>
    </row>
    <row r="451" customHeight="1" spans="1:19">
      <c r="A451" s="6" t="s">
        <v>13643</v>
      </c>
      <c r="B451" s="6" t="s">
        <v>554</v>
      </c>
      <c r="C451" s="6" t="s">
        <v>13644</v>
      </c>
      <c r="D451" s="6" t="s">
        <v>5088</v>
      </c>
      <c r="E451" s="6"/>
      <c r="F451" s="6"/>
      <c r="G451" s="6" t="s">
        <v>9857</v>
      </c>
      <c r="H451" s="6"/>
      <c r="I451" s="6" t="s">
        <v>12123</v>
      </c>
      <c r="J451" s="44"/>
      <c r="K451" s="44"/>
      <c r="L451" s="44"/>
      <c r="M451" s="44"/>
      <c r="N451" s="44"/>
      <c r="O451" s="6"/>
      <c r="P451" s="6" t="s">
        <v>13645</v>
      </c>
      <c r="Q451" s="6"/>
      <c r="R451" s="6" t="s">
        <v>13646</v>
      </c>
      <c r="S451" s="1">
        <f>IF(OR('⚙️ BỘ HƠI'!$H$40=0,'⚙️ BỘ HƠI'!$H$2="",$C451="",LEFT($C451,1)="◆"),99999,IF(OR(ISNUMBER(SEARCH('⚙️ BỘ HƠI'!$H$2,$C451)),ISNUMBER(SEARCH($C451,'⚙️ BỘ HƠI'!$H$2))),ROW()-2,99999))</f>
        <v>99999</v>
      </c>
    </row>
    <row r="452" customHeight="1" spans="1:19">
      <c r="A452" s="8" t="s">
        <v>13647</v>
      </c>
      <c r="B452" s="8" t="s">
        <v>554</v>
      </c>
      <c r="C452" s="8" t="s">
        <v>13644</v>
      </c>
      <c r="D452" s="8" t="s">
        <v>5088</v>
      </c>
      <c r="E452" s="8"/>
      <c r="F452" s="8"/>
      <c r="G452" s="8" t="s">
        <v>13648</v>
      </c>
      <c r="H452" s="8"/>
      <c r="I452" s="8" t="s">
        <v>12123</v>
      </c>
      <c r="J452" s="43"/>
      <c r="K452" s="43"/>
      <c r="L452" s="43"/>
      <c r="M452" s="43"/>
      <c r="N452" s="43"/>
      <c r="O452" s="8"/>
      <c r="P452" s="8" t="s">
        <v>13649</v>
      </c>
      <c r="Q452" s="8"/>
      <c r="R452" s="8" t="s">
        <v>13650</v>
      </c>
      <c r="S452" s="1">
        <f>IF(OR('⚙️ BỘ HƠI'!$H$40=0,'⚙️ BỘ HƠI'!$H$2="",$C452="",LEFT($C452,1)="◆"),99999,IF(OR(ISNUMBER(SEARCH('⚙️ BỘ HƠI'!$H$2,$C452)),ISNUMBER(SEARCH($C452,'⚙️ BỘ HƠI'!$H$2))),ROW()-2,99999))</f>
        <v>99999</v>
      </c>
    </row>
    <row r="453" customHeight="1" spans="1:19">
      <c r="A453" s="6" t="s">
        <v>13651</v>
      </c>
      <c r="B453" s="6" t="s">
        <v>554</v>
      </c>
      <c r="C453" s="6" t="s">
        <v>13652</v>
      </c>
      <c r="D453" s="6" t="s">
        <v>5088</v>
      </c>
      <c r="E453" s="6"/>
      <c r="F453" s="6"/>
      <c r="G453" s="6" t="s">
        <v>13648</v>
      </c>
      <c r="H453" s="6" t="s">
        <v>12258</v>
      </c>
      <c r="I453" s="6" t="s">
        <v>12123</v>
      </c>
      <c r="J453" s="44"/>
      <c r="K453" s="44"/>
      <c r="L453" s="44"/>
      <c r="M453" s="44"/>
      <c r="N453" s="44"/>
      <c r="O453" s="6"/>
      <c r="P453" s="6"/>
      <c r="Q453" s="6" t="s">
        <v>13653</v>
      </c>
      <c r="R453" s="6" t="s">
        <v>13654</v>
      </c>
      <c r="S453" s="1">
        <f>IF(OR('⚙️ BỘ HƠI'!$H$40=0,'⚙️ BỘ HƠI'!$H$2="",$C453="",LEFT($C453,1)="◆"),99999,IF(OR(ISNUMBER(SEARCH('⚙️ BỘ HƠI'!$H$2,$C453)),ISNUMBER(SEARCH($C453,'⚙️ BỘ HƠI'!$H$2))),ROW()-2,99999))</f>
        <v>99999</v>
      </c>
    </row>
    <row r="454" customHeight="1" spans="1:19">
      <c r="A454" s="8" t="s">
        <v>13655</v>
      </c>
      <c r="B454" s="8" t="s">
        <v>554</v>
      </c>
      <c r="C454" s="8" t="s">
        <v>13656</v>
      </c>
      <c r="D454" s="8" t="s">
        <v>5625</v>
      </c>
      <c r="E454" s="8"/>
      <c r="F454" s="8"/>
      <c r="G454" s="8" t="s">
        <v>9857</v>
      </c>
      <c r="H454" s="8" t="s">
        <v>12132</v>
      </c>
      <c r="I454" s="8" t="s">
        <v>12133</v>
      </c>
      <c r="J454" s="43"/>
      <c r="K454" s="43"/>
      <c r="L454" s="43"/>
      <c r="M454" s="43"/>
      <c r="N454" s="43"/>
      <c r="O454" s="8"/>
      <c r="P454" s="8"/>
      <c r="Q454" s="8"/>
      <c r="R454" s="8" t="s">
        <v>13657</v>
      </c>
      <c r="S454" s="1">
        <f>IF(OR('⚙️ BỘ HƠI'!$H$40=0,'⚙️ BỘ HƠI'!$H$2="",$C454="",LEFT($C454,1)="◆"),99999,IF(OR(ISNUMBER(SEARCH('⚙️ BỘ HƠI'!$H$2,$C454)),ISNUMBER(SEARCH($C454,'⚙️ BỘ HƠI'!$H$2))),ROW()-2,99999))</f>
        <v>99999</v>
      </c>
    </row>
    <row r="455" customHeight="1" spans="1:19">
      <c r="A455" s="6" t="s">
        <v>13658</v>
      </c>
      <c r="B455" s="6" t="s">
        <v>554</v>
      </c>
      <c r="C455" s="6" t="s">
        <v>13659</v>
      </c>
      <c r="D455" s="6" t="s">
        <v>5625</v>
      </c>
      <c r="E455" s="6"/>
      <c r="F455" s="6"/>
      <c r="G455" s="6" t="s">
        <v>9857</v>
      </c>
      <c r="H455" s="6"/>
      <c r="I455" s="6" t="s">
        <v>12133</v>
      </c>
      <c r="J455" s="6"/>
      <c r="K455" s="6"/>
      <c r="L455" s="6"/>
      <c r="M455" s="6"/>
      <c r="N455" s="6"/>
      <c r="O455" s="6"/>
      <c r="P455" s="6" t="s">
        <v>13660</v>
      </c>
      <c r="Q455" s="6"/>
      <c r="R455" s="6" t="s">
        <v>13661</v>
      </c>
      <c r="S455" s="1">
        <f>IF(OR('⚙️ BỘ HƠI'!$H$40=0,'⚙️ BỘ HƠI'!$H$2="",$C455="",LEFT($C455,1)="◆"),99999,IF(OR(ISNUMBER(SEARCH('⚙️ BỘ HƠI'!$H$2,$C455)),ISNUMBER(SEARCH($C455,'⚙️ BỘ HƠI'!$H$2))),ROW()-2,99999))</f>
        <v>99999</v>
      </c>
    </row>
    <row r="456" customHeight="1" spans="1:19">
      <c r="A456" s="8" t="s">
        <v>13662</v>
      </c>
      <c r="B456" s="8" t="s">
        <v>554</v>
      </c>
      <c r="C456" s="8" t="s">
        <v>13663</v>
      </c>
      <c r="D456" s="8" t="s">
        <v>5625</v>
      </c>
      <c r="E456" s="8"/>
      <c r="F456" s="8"/>
      <c r="G456" s="8" t="s">
        <v>9857</v>
      </c>
      <c r="H456" s="8" t="s">
        <v>12258</v>
      </c>
      <c r="I456" s="8" t="s">
        <v>12123</v>
      </c>
      <c r="J456" s="43"/>
      <c r="K456" s="43"/>
      <c r="L456" s="43"/>
      <c r="M456" s="43"/>
      <c r="N456" s="43"/>
      <c r="O456" s="8"/>
      <c r="P456" s="8"/>
      <c r="Q456" s="8"/>
      <c r="R456" s="8" t="s">
        <v>13664</v>
      </c>
      <c r="S456" s="1">
        <f>IF(OR('⚙️ BỘ HƠI'!$H$40=0,'⚙️ BỘ HƠI'!$H$2="",$C456="",LEFT($C456,1)="◆"),99999,IF(OR(ISNUMBER(SEARCH('⚙️ BỘ HƠI'!$H$2,$C456)),ISNUMBER(SEARCH($C456,'⚙️ BỘ HƠI'!$H$2))),ROW()-2,99999))</f>
        <v>99999</v>
      </c>
    </row>
    <row r="457" customHeight="1" spans="1:19">
      <c r="A457" s="6" t="s">
        <v>13665</v>
      </c>
      <c r="B457" s="6" t="s">
        <v>554</v>
      </c>
      <c r="C457" s="6" t="s">
        <v>13666</v>
      </c>
      <c r="D457" s="6" t="s">
        <v>3184</v>
      </c>
      <c r="E457" s="6"/>
      <c r="F457" s="6"/>
      <c r="G457" s="6" t="s">
        <v>9857</v>
      </c>
      <c r="H457" s="6" t="s">
        <v>8515</v>
      </c>
      <c r="I457" s="6" t="s">
        <v>24</v>
      </c>
      <c r="J457" s="6"/>
      <c r="K457" s="6"/>
      <c r="L457" s="6"/>
      <c r="M457" s="6"/>
      <c r="N457" s="6"/>
      <c r="O457" s="6"/>
      <c r="P457" s="6"/>
      <c r="Q457" s="6"/>
      <c r="R457" s="6" t="s">
        <v>13667</v>
      </c>
      <c r="S457" s="1">
        <f>IF(OR('⚙️ BỘ HƠI'!$H$40=0,'⚙️ BỘ HƠI'!$H$2="",$C457="",LEFT($C457,1)="◆"),99999,IF(OR(ISNUMBER(SEARCH('⚙️ BỘ HƠI'!$H$2,$C457)),ISNUMBER(SEARCH($C457,'⚙️ BỘ HƠI'!$H$2))),ROW()-2,99999))</f>
        <v>99999</v>
      </c>
    </row>
    <row r="458" customHeight="1" spans="1:19">
      <c r="A458" s="8" t="s">
        <v>13668</v>
      </c>
      <c r="B458" s="8" t="s">
        <v>554</v>
      </c>
      <c r="C458" s="8" t="s">
        <v>13669</v>
      </c>
      <c r="D458" s="8" t="s">
        <v>3184</v>
      </c>
      <c r="E458" s="8"/>
      <c r="F458" s="8"/>
      <c r="G458" s="8" t="s">
        <v>9857</v>
      </c>
      <c r="H458" s="8" t="s">
        <v>8519</v>
      </c>
      <c r="I458" s="8" t="s">
        <v>12123</v>
      </c>
      <c r="J458" s="43"/>
      <c r="K458" s="43"/>
      <c r="L458" s="43"/>
      <c r="M458" s="43"/>
      <c r="N458" s="43"/>
      <c r="O458" s="8"/>
      <c r="P458" s="8"/>
      <c r="Q458" s="8"/>
      <c r="R458" s="8" t="s">
        <v>13670</v>
      </c>
      <c r="S458" s="1">
        <f>IF(OR('⚙️ BỘ HƠI'!$H$40=0,'⚙️ BỘ HƠI'!$H$2="",$C458="",LEFT($C458,1)="◆"),99999,IF(OR(ISNUMBER(SEARCH('⚙️ BỘ HƠI'!$H$2,$C458)),ISNUMBER(SEARCH($C458,'⚙️ BỘ HƠI'!$H$2))),ROW()-2,99999))</f>
        <v>99999</v>
      </c>
    </row>
    <row r="459" customHeight="1" spans="1:19">
      <c r="A459" s="6" t="s">
        <v>13671</v>
      </c>
      <c r="B459" s="6" t="s">
        <v>554</v>
      </c>
      <c r="C459" s="6" t="s">
        <v>13672</v>
      </c>
      <c r="D459" s="6" t="s">
        <v>3184</v>
      </c>
      <c r="E459" s="6"/>
      <c r="F459" s="6"/>
      <c r="G459" s="6" t="s">
        <v>9857</v>
      </c>
      <c r="H459" s="6" t="s">
        <v>8518</v>
      </c>
      <c r="I459" s="6" t="s">
        <v>12123</v>
      </c>
      <c r="J459" s="44"/>
      <c r="K459" s="44"/>
      <c r="L459" s="44"/>
      <c r="M459" s="44"/>
      <c r="N459" s="44"/>
      <c r="O459" s="6"/>
      <c r="P459" s="6"/>
      <c r="Q459" s="6"/>
      <c r="R459" s="6" t="s">
        <v>13673</v>
      </c>
      <c r="S459" s="1">
        <f>IF(OR('⚙️ BỘ HƠI'!$H$40=0,'⚙️ BỘ HƠI'!$H$2="",$C459="",LEFT($C459,1)="◆"),99999,IF(OR(ISNUMBER(SEARCH('⚙️ BỘ HƠI'!$H$2,$C459)),ISNUMBER(SEARCH($C459,'⚙️ BỘ HƠI'!$H$2))),ROW()-2,99999))</f>
        <v>99999</v>
      </c>
    </row>
    <row r="460" customHeight="1" spans="1:19">
      <c r="A460" s="8" t="s">
        <v>13674</v>
      </c>
      <c r="B460" s="8" t="s">
        <v>554</v>
      </c>
      <c r="C460" s="8" t="s">
        <v>13675</v>
      </c>
      <c r="D460" s="8" t="s">
        <v>3184</v>
      </c>
      <c r="E460" s="8"/>
      <c r="F460" s="8"/>
      <c r="G460" s="8" t="s">
        <v>9857</v>
      </c>
      <c r="H460" s="8" t="s">
        <v>12258</v>
      </c>
      <c r="I460" s="8" t="s">
        <v>12123</v>
      </c>
      <c r="J460" s="43"/>
      <c r="K460" s="43"/>
      <c r="L460" s="43"/>
      <c r="M460" s="43"/>
      <c r="N460" s="43"/>
      <c r="O460" s="8"/>
      <c r="P460" s="8"/>
      <c r="Q460" s="8"/>
      <c r="R460" s="8" t="s">
        <v>13676</v>
      </c>
      <c r="S460" s="1">
        <f>IF(OR('⚙️ BỘ HƠI'!$H$40=0,'⚙️ BỘ HƠI'!$H$2="",$C460="",LEFT($C460,1)="◆"),99999,IF(OR(ISNUMBER(SEARCH('⚙️ BỘ HƠI'!$H$2,$C460)),ISNUMBER(SEARCH($C460,'⚙️ BỘ HƠI'!$H$2))),ROW()-2,99999))</f>
        <v>99999</v>
      </c>
    </row>
    <row r="461" customHeight="1" spans="1:19">
      <c r="A461" s="6" t="s">
        <v>13677</v>
      </c>
      <c r="B461" s="6" t="s">
        <v>554</v>
      </c>
      <c r="C461" s="6" t="s">
        <v>13678</v>
      </c>
      <c r="D461" s="6" t="s">
        <v>3184</v>
      </c>
      <c r="E461" s="6"/>
      <c r="F461" s="6"/>
      <c r="G461" s="6" t="s">
        <v>9857</v>
      </c>
      <c r="H461" s="6" t="s">
        <v>8512</v>
      </c>
      <c r="I461" s="6" t="s">
        <v>12123</v>
      </c>
      <c r="J461" s="44"/>
      <c r="K461" s="44"/>
      <c r="L461" s="44"/>
      <c r="M461" s="44"/>
      <c r="N461" s="44"/>
      <c r="O461" s="6"/>
      <c r="P461" s="6" t="s">
        <v>13679</v>
      </c>
      <c r="Q461" s="6"/>
      <c r="R461" s="6" t="s">
        <v>13680</v>
      </c>
      <c r="S461" s="1">
        <f>IF(OR('⚙️ BỘ HƠI'!$H$40=0,'⚙️ BỘ HƠI'!$H$2="",$C461="",LEFT($C461,1)="◆"),99999,IF(OR(ISNUMBER(SEARCH('⚙️ BỘ HƠI'!$H$2,$C461)),ISNUMBER(SEARCH($C461,'⚙️ BỘ HƠI'!$H$2))),ROW()-2,99999))</f>
        <v>99999</v>
      </c>
    </row>
    <row r="462" customHeight="1" spans="1:19">
      <c r="A462" s="8" t="s">
        <v>13681</v>
      </c>
      <c r="B462" s="8" t="s">
        <v>554</v>
      </c>
      <c r="C462" s="8" t="s">
        <v>13682</v>
      </c>
      <c r="D462" s="8" t="s">
        <v>2742</v>
      </c>
      <c r="E462" s="8"/>
      <c r="F462" s="8"/>
      <c r="G462" s="8" t="s">
        <v>9857</v>
      </c>
      <c r="H462" s="8"/>
      <c r="I462" s="8" t="s">
        <v>12123</v>
      </c>
      <c r="J462" s="43"/>
      <c r="K462" s="43"/>
      <c r="L462" s="43"/>
      <c r="M462" s="43"/>
      <c r="N462" s="43"/>
      <c r="O462" s="8"/>
      <c r="P462" s="8" t="s">
        <v>13683</v>
      </c>
      <c r="Q462" s="8"/>
      <c r="R462" s="8" t="s">
        <v>13684</v>
      </c>
      <c r="S462" s="1">
        <f>IF(OR('⚙️ BỘ HƠI'!$H$40=0,'⚙️ BỘ HƠI'!$H$2="",$C462="",LEFT($C462,1)="◆"),99999,IF(OR(ISNUMBER(SEARCH('⚙️ BỘ HƠI'!$H$2,$C462)),ISNUMBER(SEARCH($C462,'⚙️ BỘ HƠI'!$H$2))),ROW()-2,99999))</f>
        <v>99999</v>
      </c>
    </row>
    <row r="463" customHeight="1" spans="1:19">
      <c r="A463" s="6" t="s">
        <v>13685</v>
      </c>
      <c r="B463" s="6" t="s">
        <v>554</v>
      </c>
      <c r="C463" s="6" t="s">
        <v>13686</v>
      </c>
      <c r="D463" s="6" t="s">
        <v>2742</v>
      </c>
      <c r="E463" s="6"/>
      <c r="F463" s="6"/>
      <c r="G463" s="6" t="s">
        <v>11426</v>
      </c>
      <c r="H463" s="6" t="s">
        <v>8519</v>
      </c>
      <c r="I463" s="6" t="s">
        <v>12123</v>
      </c>
      <c r="J463" s="44"/>
      <c r="K463" s="44"/>
      <c r="L463" s="44"/>
      <c r="M463" s="44"/>
      <c r="N463" s="44"/>
      <c r="O463" s="6"/>
      <c r="P463" s="6" t="s">
        <v>13687</v>
      </c>
      <c r="Q463" s="6"/>
      <c r="R463" s="6" t="s">
        <v>13688</v>
      </c>
      <c r="S463" s="1">
        <f>IF(OR('⚙️ BỘ HƠI'!$H$40=0,'⚙️ BỘ HƠI'!$H$2="",$C463="",LEFT($C463,1)="◆"),99999,IF(OR(ISNUMBER(SEARCH('⚙️ BỘ HƠI'!$H$2,$C463)),ISNUMBER(SEARCH($C463,'⚙️ BỘ HƠI'!$H$2))),ROW()-2,99999))</f>
        <v>99999</v>
      </c>
    </row>
    <row r="464" customHeight="1" spans="1:19">
      <c r="A464" s="8" t="s">
        <v>13689</v>
      </c>
      <c r="B464" s="8" t="s">
        <v>554</v>
      </c>
      <c r="C464" s="8" t="s">
        <v>13690</v>
      </c>
      <c r="D464" s="8" t="s">
        <v>2761</v>
      </c>
      <c r="E464" s="8"/>
      <c r="F464" s="8"/>
      <c r="G464" s="8" t="s">
        <v>9857</v>
      </c>
      <c r="H464" s="8" t="s">
        <v>8519</v>
      </c>
      <c r="I464" s="8" t="s">
        <v>12123</v>
      </c>
      <c r="J464" s="43"/>
      <c r="K464" s="43"/>
      <c r="L464" s="43"/>
      <c r="M464" s="43"/>
      <c r="N464" s="43"/>
      <c r="O464" s="8"/>
      <c r="P464" s="8"/>
      <c r="Q464" s="8"/>
      <c r="R464" s="8" t="s">
        <v>13691</v>
      </c>
      <c r="S464" s="1">
        <f>IF(OR('⚙️ BỘ HƠI'!$H$40=0,'⚙️ BỘ HƠI'!$H$2="",$C464="",LEFT($C464,1)="◆"),99999,IF(OR(ISNUMBER(SEARCH('⚙️ BỘ HƠI'!$H$2,$C464)),ISNUMBER(SEARCH($C464,'⚙️ BỘ HƠI'!$H$2))),ROW()-2,99999))</f>
        <v>99999</v>
      </c>
    </row>
    <row r="465" customHeight="1" spans="1:19">
      <c r="A465" s="6" t="s">
        <v>13692</v>
      </c>
      <c r="B465" s="6" t="s">
        <v>554</v>
      </c>
      <c r="C465" s="6" t="s">
        <v>13693</v>
      </c>
      <c r="D465" s="6" t="s">
        <v>2761</v>
      </c>
      <c r="E465" s="6"/>
      <c r="F465" s="6"/>
      <c r="G465" s="6" t="s">
        <v>9857</v>
      </c>
      <c r="H465" s="6" t="s">
        <v>12258</v>
      </c>
      <c r="I465" s="6" t="s">
        <v>12133</v>
      </c>
      <c r="J465" s="6"/>
      <c r="K465" s="6"/>
      <c r="L465" s="6"/>
      <c r="M465" s="6"/>
      <c r="N465" s="6"/>
      <c r="O465" s="6"/>
      <c r="P465" s="6"/>
      <c r="Q465" s="6"/>
      <c r="R465" s="6" t="s">
        <v>13694</v>
      </c>
      <c r="S465" s="1">
        <f>IF(OR('⚙️ BỘ HƠI'!$H$40=0,'⚙️ BỘ HƠI'!$H$2="",$C465="",LEFT($C465,1)="◆"),99999,IF(OR(ISNUMBER(SEARCH('⚙️ BỘ HƠI'!$H$2,$C465)),ISNUMBER(SEARCH($C465,'⚙️ BỘ HƠI'!$H$2))),ROW()-2,99999))</f>
        <v>99999</v>
      </c>
    </row>
    <row r="466" customHeight="1" spans="1:19">
      <c r="A466" s="8" t="s">
        <v>13695</v>
      </c>
      <c r="B466" s="8" t="s">
        <v>554</v>
      </c>
      <c r="C466" s="8" t="s">
        <v>13693</v>
      </c>
      <c r="D466" s="8" t="s">
        <v>2761</v>
      </c>
      <c r="E466" s="8"/>
      <c r="F466" s="8"/>
      <c r="G466" s="8" t="s">
        <v>9857</v>
      </c>
      <c r="H466" s="8" t="s">
        <v>8518</v>
      </c>
      <c r="I466" s="8" t="s">
        <v>12133</v>
      </c>
      <c r="J466" s="43"/>
      <c r="K466" s="43"/>
      <c r="L466" s="43"/>
      <c r="M466" s="43"/>
      <c r="N466" s="43"/>
      <c r="O466" s="8"/>
      <c r="P466" s="8"/>
      <c r="Q466" s="8"/>
      <c r="R466" s="8" t="s">
        <v>13696</v>
      </c>
      <c r="S466" s="1">
        <f>IF(OR('⚙️ BỘ HƠI'!$H$40=0,'⚙️ BỘ HƠI'!$H$2="",$C466="",LEFT($C466,1)="◆"),99999,IF(OR(ISNUMBER(SEARCH('⚙️ BỘ HƠI'!$H$2,$C466)),ISNUMBER(SEARCH($C466,'⚙️ BỘ HƠI'!$H$2))),ROW()-2,99999))</f>
        <v>99999</v>
      </c>
    </row>
    <row r="467" customHeight="1" spans="1:19">
      <c r="A467" s="6" t="s">
        <v>13697</v>
      </c>
      <c r="B467" s="6" t="s">
        <v>554</v>
      </c>
      <c r="C467" s="6" t="s">
        <v>13698</v>
      </c>
      <c r="D467" s="6" t="s">
        <v>2761</v>
      </c>
      <c r="E467" s="6"/>
      <c r="F467" s="6"/>
      <c r="G467" s="6" t="s">
        <v>9857</v>
      </c>
      <c r="H467" s="6" t="s">
        <v>8512</v>
      </c>
      <c r="I467" s="6" t="s">
        <v>13699</v>
      </c>
      <c r="J467" s="44"/>
      <c r="K467" s="44"/>
      <c r="L467" s="44"/>
      <c r="M467" s="44"/>
      <c r="N467" s="44"/>
      <c r="O467" s="6"/>
      <c r="P467" s="6" t="s">
        <v>13700</v>
      </c>
      <c r="Q467" s="6"/>
      <c r="R467" s="6" t="s">
        <v>13701</v>
      </c>
      <c r="S467" s="1">
        <f>IF(OR('⚙️ BỘ HƠI'!$H$40=0,'⚙️ BỘ HƠI'!$H$2="",$C467="",LEFT($C467,1)="◆"),99999,IF(OR(ISNUMBER(SEARCH('⚙️ BỘ HƠI'!$H$2,$C467)),ISNUMBER(SEARCH($C467,'⚙️ BỘ HƠI'!$H$2))),ROW()-2,99999))</f>
        <v>99999</v>
      </c>
    </row>
    <row r="468" customHeight="1" spans="1:19">
      <c r="A468" s="8" t="s">
        <v>13702</v>
      </c>
      <c r="B468" s="8" t="s">
        <v>554</v>
      </c>
      <c r="C468" s="8" t="s">
        <v>13703</v>
      </c>
      <c r="D468" s="8" t="s">
        <v>3010</v>
      </c>
      <c r="E468" s="8"/>
      <c r="F468" s="8"/>
      <c r="G468" s="8" t="s">
        <v>9901</v>
      </c>
      <c r="H468" s="8"/>
      <c r="I468" s="8" t="s">
        <v>12133</v>
      </c>
      <c r="J468" s="43"/>
      <c r="K468" s="43"/>
      <c r="L468" s="43"/>
      <c r="M468" s="43"/>
      <c r="N468" s="43"/>
      <c r="O468" s="8"/>
      <c r="P468" s="8"/>
      <c r="Q468" s="8"/>
      <c r="R468" s="8" t="s">
        <v>13704</v>
      </c>
      <c r="S468" s="1">
        <f>IF(OR('⚙️ BỘ HƠI'!$H$40=0,'⚙️ BỘ HƠI'!$H$2="",$C468="",LEFT($C468,1)="◆"),99999,IF(OR(ISNUMBER(SEARCH('⚙️ BỘ HƠI'!$H$2,$C468)),ISNUMBER(SEARCH($C468,'⚙️ BỘ HƠI'!$H$2))),ROW()-2,99999))</f>
        <v>99999</v>
      </c>
    </row>
    <row r="469" customHeight="1" spans="1:19">
      <c r="A469" s="6" t="s">
        <v>13705</v>
      </c>
      <c r="B469" s="6" t="s">
        <v>554</v>
      </c>
      <c r="C469" s="6" t="s">
        <v>13706</v>
      </c>
      <c r="D469" s="6" t="s">
        <v>3010</v>
      </c>
      <c r="E469" s="6"/>
      <c r="F469" s="6"/>
      <c r="G469" s="6" t="s">
        <v>9901</v>
      </c>
      <c r="H469" s="6"/>
      <c r="I469" s="6" t="s">
        <v>12133</v>
      </c>
      <c r="J469" s="44"/>
      <c r="K469" s="44"/>
      <c r="L469" s="44"/>
      <c r="M469" s="44"/>
      <c r="N469" s="44"/>
      <c r="O469" s="6"/>
      <c r="P469" s="6" t="s">
        <v>13707</v>
      </c>
      <c r="Q469" s="6"/>
      <c r="R469" s="6" t="s">
        <v>13708</v>
      </c>
      <c r="S469" s="1">
        <f>IF(OR('⚙️ BỘ HƠI'!$H$40=0,'⚙️ BỘ HƠI'!$H$2="",$C469="",LEFT($C469,1)="◆"),99999,IF(OR(ISNUMBER(SEARCH('⚙️ BỘ HƠI'!$H$2,$C469)),ISNUMBER(SEARCH($C469,'⚙️ BỘ HƠI'!$H$2))),ROW()-2,99999))</f>
        <v>99999</v>
      </c>
    </row>
    <row r="470" customHeight="1" spans="1:19">
      <c r="A470" s="8" t="s">
        <v>13709</v>
      </c>
      <c r="B470" s="8" t="s">
        <v>554</v>
      </c>
      <c r="C470" s="8" t="s">
        <v>13710</v>
      </c>
      <c r="D470" s="8" t="s">
        <v>3010</v>
      </c>
      <c r="E470" s="8"/>
      <c r="F470" s="8"/>
      <c r="G470" s="8" t="s">
        <v>9901</v>
      </c>
      <c r="H470" s="8" t="s">
        <v>12258</v>
      </c>
      <c r="I470" s="8" t="s">
        <v>12123</v>
      </c>
      <c r="J470" s="43"/>
      <c r="K470" s="43"/>
      <c r="L470" s="43"/>
      <c r="M470" s="43"/>
      <c r="N470" s="43"/>
      <c r="O470" s="8"/>
      <c r="P470" s="8"/>
      <c r="Q470" s="8"/>
      <c r="R470" s="8" t="s">
        <v>13711</v>
      </c>
      <c r="S470" s="1">
        <f>IF(OR('⚙️ BỘ HƠI'!$H$40=0,'⚙️ BỘ HƠI'!$H$2="",$C470="",LEFT($C470,1)="◆"),99999,IF(OR(ISNUMBER(SEARCH('⚙️ BỘ HƠI'!$H$2,$C470)),ISNUMBER(SEARCH($C470,'⚙️ BỘ HƠI'!$H$2))),ROW()-2,99999))</f>
        <v>99999</v>
      </c>
    </row>
    <row r="471" customHeight="1" spans="1:19">
      <c r="A471" s="6" t="s">
        <v>13712</v>
      </c>
      <c r="B471" s="6" t="s">
        <v>554</v>
      </c>
      <c r="C471" s="6" t="s">
        <v>13713</v>
      </c>
      <c r="D471" s="6" t="s">
        <v>3237</v>
      </c>
      <c r="E471" s="6"/>
      <c r="F471" s="6"/>
      <c r="G471" s="6" t="s">
        <v>10344</v>
      </c>
      <c r="H471" s="6" t="s">
        <v>12258</v>
      </c>
      <c r="I471" s="6" t="s">
        <v>12133</v>
      </c>
      <c r="J471" s="44"/>
      <c r="K471" s="44"/>
      <c r="L471" s="44"/>
      <c r="M471" s="44"/>
      <c r="N471" s="44"/>
      <c r="O471" s="6"/>
      <c r="P471" s="6"/>
      <c r="Q471" s="6"/>
      <c r="R471" s="6" t="s">
        <v>13714</v>
      </c>
      <c r="S471" s="1">
        <f>IF(OR('⚙️ BỘ HƠI'!$H$40=0,'⚙️ BỘ HƠI'!$H$2="",$C471="",LEFT($C471,1)="◆"),99999,IF(OR(ISNUMBER(SEARCH('⚙️ BỘ HƠI'!$H$2,$C471)),ISNUMBER(SEARCH($C471,'⚙️ BỘ HƠI'!$H$2))),ROW()-2,99999))</f>
        <v>99999</v>
      </c>
    </row>
    <row r="472" customHeight="1" spans="1:19">
      <c r="A472" s="8" t="s">
        <v>13715</v>
      </c>
      <c r="B472" s="8" t="s">
        <v>554</v>
      </c>
      <c r="C472" s="8" t="s">
        <v>13713</v>
      </c>
      <c r="D472" s="8" t="s">
        <v>3237</v>
      </c>
      <c r="E472" s="8"/>
      <c r="F472" s="8"/>
      <c r="G472" s="8" t="s">
        <v>10344</v>
      </c>
      <c r="H472" s="8" t="s">
        <v>8512</v>
      </c>
      <c r="I472" s="8" t="s">
        <v>12133</v>
      </c>
      <c r="J472" s="43"/>
      <c r="K472" s="43"/>
      <c r="L472" s="43"/>
      <c r="M472" s="43"/>
      <c r="N472" s="43"/>
      <c r="O472" s="8"/>
      <c r="P472" s="8" t="s">
        <v>13716</v>
      </c>
      <c r="Q472" s="8"/>
      <c r="R472" s="8" t="s">
        <v>13717</v>
      </c>
      <c r="S472" s="1">
        <f>IF(OR('⚙️ BỘ HƠI'!$H$40=0,'⚙️ BỘ HƠI'!$H$2="",$C472="",LEFT($C472,1)="◆"),99999,IF(OR(ISNUMBER(SEARCH('⚙️ BỘ HƠI'!$H$2,$C472)),ISNUMBER(SEARCH($C472,'⚙️ BỘ HƠI'!$H$2))),ROW()-2,99999))</f>
        <v>99999</v>
      </c>
    </row>
    <row r="473" customHeight="1" spans="1:19">
      <c r="A473" s="6" t="s">
        <v>13718</v>
      </c>
      <c r="B473" s="6" t="s">
        <v>554</v>
      </c>
      <c r="C473" s="6" t="s">
        <v>13719</v>
      </c>
      <c r="D473" s="6" t="s">
        <v>3237</v>
      </c>
      <c r="E473" s="6"/>
      <c r="F473" s="6"/>
      <c r="G473" s="6" t="s">
        <v>10344</v>
      </c>
      <c r="H473" s="6" t="s">
        <v>12279</v>
      </c>
      <c r="I473" s="6" t="s">
        <v>12123</v>
      </c>
      <c r="J473" s="44"/>
      <c r="K473" s="44"/>
      <c r="L473" s="44"/>
      <c r="M473" s="44"/>
      <c r="N473" s="44"/>
      <c r="O473" s="6"/>
      <c r="P473" s="6" t="s">
        <v>13720</v>
      </c>
      <c r="Q473" s="6"/>
      <c r="R473" s="6" t="s">
        <v>13721</v>
      </c>
      <c r="S473" s="1">
        <f>IF(OR('⚙️ BỘ HƠI'!$H$40=0,'⚙️ BỘ HƠI'!$H$2="",$C473="",LEFT($C473,1)="◆"),99999,IF(OR(ISNUMBER(SEARCH('⚙️ BỘ HƠI'!$H$2,$C473)),ISNUMBER(SEARCH($C473,'⚙️ BỘ HƠI'!$H$2))),ROW()-2,99999))</f>
        <v>99999</v>
      </c>
    </row>
    <row r="474" customHeight="1" spans="1:19">
      <c r="A474" s="8" t="s">
        <v>13722</v>
      </c>
      <c r="B474" s="8" t="s">
        <v>554</v>
      </c>
      <c r="C474" s="8" t="s">
        <v>13723</v>
      </c>
      <c r="D474" s="8" t="s">
        <v>3237</v>
      </c>
      <c r="E474" s="8"/>
      <c r="F474" s="8"/>
      <c r="G474" s="8" t="s">
        <v>9901</v>
      </c>
      <c r="H474" s="8" t="s">
        <v>8520</v>
      </c>
      <c r="I474" s="8" t="s">
        <v>12123</v>
      </c>
      <c r="J474" s="43"/>
      <c r="K474" s="43"/>
      <c r="L474" s="43"/>
      <c r="M474" s="43"/>
      <c r="N474" s="43"/>
      <c r="O474" s="8"/>
      <c r="P474" s="8"/>
      <c r="Q474" s="8"/>
      <c r="R474" s="8" t="s">
        <v>13724</v>
      </c>
      <c r="S474" s="1">
        <f>IF(OR('⚙️ BỘ HƠI'!$H$40=0,'⚙️ BỘ HƠI'!$H$2="",$C474="",LEFT($C474,1)="◆"),99999,IF(OR(ISNUMBER(SEARCH('⚙️ BỘ HƠI'!$H$2,$C474)),ISNUMBER(SEARCH($C474,'⚙️ BỘ HƠI'!$H$2))),ROW()-2,99999))</f>
        <v>99999</v>
      </c>
    </row>
    <row r="475" customHeight="1" spans="1:19">
      <c r="A475" s="6" t="s">
        <v>13725</v>
      </c>
      <c r="B475" s="6" t="s">
        <v>554</v>
      </c>
      <c r="C475" s="6" t="s">
        <v>13726</v>
      </c>
      <c r="D475" s="6" t="s">
        <v>3237</v>
      </c>
      <c r="E475" s="6"/>
      <c r="F475" s="6"/>
      <c r="G475" s="6" t="s">
        <v>9901</v>
      </c>
      <c r="H475" s="6" t="s">
        <v>12258</v>
      </c>
      <c r="I475" s="6" t="s">
        <v>12133</v>
      </c>
      <c r="J475" s="44"/>
      <c r="K475" s="44"/>
      <c r="L475" s="44"/>
      <c r="M475" s="44"/>
      <c r="N475" s="44"/>
      <c r="O475" s="6"/>
      <c r="P475" s="6"/>
      <c r="Q475" s="6"/>
      <c r="R475" s="6" t="s">
        <v>13727</v>
      </c>
      <c r="S475" s="1">
        <f>IF(OR('⚙️ BỘ HƠI'!$H$40=0,'⚙️ BỘ HƠI'!$H$2="",$C475="",LEFT($C475,1)="◆"),99999,IF(OR(ISNUMBER(SEARCH('⚙️ BỘ HƠI'!$H$2,$C475)),ISNUMBER(SEARCH($C475,'⚙️ BỘ HƠI'!$H$2))),ROW()-2,99999))</f>
        <v>99999</v>
      </c>
    </row>
    <row r="476" customHeight="1" spans="1:19">
      <c r="A476" s="8" t="s">
        <v>13728</v>
      </c>
      <c r="B476" s="8" t="s">
        <v>554</v>
      </c>
      <c r="C476" s="8" t="s">
        <v>13729</v>
      </c>
      <c r="D476" s="8" t="s">
        <v>3237</v>
      </c>
      <c r="E476" s="8"/>
      <c r="F476" s="8"/>
      <c r="G476" s="8" t="s">
        <v>9901</v>
      </c>
      <c r="H476" s="8" t="s">
        <v>8512</v>
      </c>
      <c r="I476" s="8" t="s">
        <v>12123</v>
      </c>
      <c r="J476" s="43"/>
      <c r="K476" s="43"/>
      <c r="L476" s="43"/>
      <c r="M476" s="43"/>
      <c r="N476" s="43"/>
      <c r="O476" s="8"/>
      <c r="P476" s="8" t="s">
        <v>13730</v>
      </c>
      <c r="Q476" s="8"/>
      <c r="R476" s="8" t="s">
        <v>13731</v>
      </c>
      <c r="S476" s="1">
        <f>IF(OR('⚙️ BỘ HƠI'!$H$40=0,'⚙️ BỘ HƠI'!$H$2="",$C476="",LEFT($C476,1)="◆"),99999,IF(OR(ISNUMBER(SEARCH('⚙️ BỘ HƠI'!$H$2,$C476)),ISNUMBER(SEARCH($C476,'⚙️ BỘ HƠI'!$H$2))),ROW()-2,99999))</f>
        <v>99999</v>
      </c>
    </row>
    <row r="477" customHeight="1" spans="1:19">
      <c r="A477" s="6" t="s">
        <v>13732</v>
      </c>
      <c r="B477" s="6" t="s">
        <v>554</v>
      </c>
      <c r="C477" s="6" t="s">
        <v>13733</v>
      </c>
      <c r="D477" s="6" t="s">
        <v>2823</v>
      </c>
      <c r="E477" s="6"/>
      <c r="F477" s="6"/>
      <c r="G477" s="6" t="s">
        <v>9901</v>
      </c>
      <c r="H477" s="6" t="s">
        <v>8512</v>
      </c>
      <c r="I477" s="6" t="s">
        <v>12123</v>
      </c>
      <c r="J477" s="6"/>
      <c r="K477" s="6"/>
      <c r="L477" s="6"/>
      <c r="M477" s="6"/>
      <c r="N477" s="6"/>
      <c r="O477" s="6"/>
      <c r="P477" s="6" t="s">
        <v>13734</v>
      </c>
      <c r="Q477" s="6"/>
      <c r="R477" s="6" t="s">
        <v>13735</v>
      </c>
      <c r="S477" s="1">
        <f>IF(OR('⚙️ BỘ HƠI'!$H$40=0,'⚙️ BỘ HƠI'!$H$2="",$C477="",LEFT($C477,1)="◆"),99999,IF(OR(ISNUMBER(SEARCH('⚙️ BỘ HƠI'!$H$2,$C477)),ISNUMBER(SEARCH($C477,'⚙️ BỘ HƠI'!$H$2))),ROW()-2,99999))</f>
        <v>99999</v>
      </c>
    </row>
    <row r="478" customHeight="1" spans="1:19">
      <c r="A478" s="8" t="s">
        <v>13736</v>
      </c>
      <c r="B478" s="8" t="s">
        <v>554</v>
      </c>
      <c r="C478" s="8" t="s">
        <v>4103</v>
      </c>
      <c r="D478" s="8" t="s">
        <v>2828</v>
      </c>
      <c r="E478" s="8"/>
      <c r="F478" s="8"/>
      <c r="G478" s="8" t="s">
        <v>11363</v>
      </c>
      <c r="H478" s="8" t="s">
        <v>12258</v>
      </c>
      <c r="I478" s="8" t="s">
        <v>12133</v>
      </c>
      <c r="J478" s="43"/>
      <c r="K478" s="43"/>
      <c r="L478" s="43"/>
      <c r="M478" s="43"/>
      <c r="N478" s="43"/>
      <c r="O478" s="8"/>
      <c r="P478" s="8"/>
      <c r="Q478" s="8"/>
      <c r="R478" s="8" t="s">
        <v>13737</v>
      </c>
      <c r="S478" s="1">
        <f>IF(OR('⚙️ BỘ HƠI'!$H$40=0,'⚙️ BỘ HƠI'!$H$2="",$C478="",LEFT($C478,1)="◆"),99999,IF(OR(ISNUMBER(SEARCH('⚙️ BỘ HƠI'!$H$2,$C478)),ISNUMBER(SEARCH($C478,'⚙️ BỘ HƠI'!$H$2))),ROW()-2,99999))</f>
        <v>99999</v>
      </c>
    </row>
    <row r="479" customHeight="1" spans="1:19">
      <c r="A479" s="6" t="s">
        <v>13738</v>
      </c>
      <c r="B479" s="6" t="s">
        <v>554</v>
      </c>
      <c r="C479" s="6" t="s">
        <v>4103</v>
      </c>
      <c r="D479" s="6" t="s">
        <v>2828</v>
      </c>
      <c r="E479" s="6"/>
      <c r="F479" s="6"/>
      <c r="G479" s="6" t="s">
        <v>11363</v>
      </c>
      <c r="H479" s="6" t="s">
        <v>8515</v>
      </c>
      <c r="I479" s="6" t="s">
        <v>12133</v>
      </c>
      <c r="J479" s="44"/>
      <c r="K479" s="44"/>
      <c r="L479" s="44"/>
      <c r="M479" s="44"/>
      <c r="N479" s="44"/>
      <c r="O479" s="6"/>
      <c r="P479" s="6"/>
      <c r="Q479" s="6"/>
      <c r="R479" s="6" t="s">
        <v>13739</v>
      </c>
      <c r="S479" s="1">
        <f>IF(OR('⚙️ BỘ HƠI'!$H$40=0,'⚙️ BỘ HƠI'!$H$2="",$C479="",LEFT($C479,1)="◆"),99999,IF(OR(ISNUMBER(SEARCH('⚙️ BỘ HƠI'!$H$2,$C479)),ISNUMBER(SEARCH($C479,'⚙️ BỘ HƠI'!$H$2))),ROW()-2,99999))</f>
        <v>99999</v>
      </c>
    </row>
    <row r="480" customHeight="1" spans="1:19">
      <c r="A480" s="8" t="s">
        <v>13740</v>
      </c>
      <c r="B480" s="8" t="s">
        <v>554</v>
      </c>
      <c r="C480" s="8" t="s">
        <v>13741</v>
      </c>
      <c r="D480" s="8" t="s">
        <v>3083</v>
      </c>
      <c r="E480" s="8"/>
      <c r="F480" s="8"/>
      <c r="G480" s="8" t="s">
        <v>9702</v>
      </c>
      <c r="H480" s="8" t="s">
        <v>8512</v>
      </c>
      <c r="I480" s="8" t="s">
        <v>12123</v>
      </c>
      <c r="J480" s="43"/>
      <c r="K480" s="43"/>
      <c r="L480" s="43"/>
      <c r="M480" s="43"/>
      <c r="N480" s="43"/>
      <c r="O480" s="8"/>
      <c r="P480" s="8" t="s">
        <v>13742</v>
      </c>
      <c r="Q480" s="8"/>
      <c r="R480" s="8" t="s">
        <v>13743</v>
      </c>
      <c r="S480" s="1">
        <f>IF(OR('⚙️ BỘ HƠI'!$H$40=0,'⚙️ BỘ HƠI'!$H$2="",$C480="",LEFT($C480,1)="◆"),99999,IF(OR(ISNUMBER(SEARCH('⚙️ BỘ HƠI'!$H$2,$C480)),ISNUMBER(SEARCH($C480,'⚙️ BỘ HƠI'!$H$2))),ROW()-2,99999))</f>
        <v>99999</v>
      </c>
    </row>
    <row r="481" customHeight="1" spans="1:19">
      <c r="A481" s="6" t="s">
        <v>13744</v>
      </c>
      <c r="B481" s="6" t="s">
        <v>554</v>
      </c>
      <c r="C481" s="6" t="s">
        <v>13745</v>
      </c>
      <c r="D481" s="6"/>
      <c r="E481" s="6"/>
      <c r="F481" s="6"/>
      <c r="G481" s="6" t="s">
        <v>10726</v>
      </c>
      <c r="H481" s="6" t="s">
        <v>8512</v>
      </c>
      <c r="I481" s="6" t="s">
        <v>12123</v>
      </c>
      <c r="J481" s="44"/>
      <c r="K481" s="44"/>
      <c r="L481" s="44"/>
      <c r="M481" s="44"/>
      <c r="N481" s="44"/>
      <c r="O481" s="6"/>
      <c r="P481" s="6" t="s">
        <v>13746</v>
      </c>
      <c r="Q481" s="6"/>
      <c r="R481" s="6" t="s">
        <v>13747</v>
      </c>
      <c r="S481" s="1">
        <f>IF(OR('⚙️ BỘ HƠI'!$H$40=0,'⚙️ BỘ HƠI'!$H$2="",$C481="",LEFT($C481,1)="◆"),99999,IF(OR(ISNUMBER(SEARCH('⚙️ BỘ HƠI'!$H$2,$C481)),ISNUMBER(SEARCH($C481,'⚙️ BỘ HƠI'!$H$2))),ROW()-2,99999))</f>
        <v>99999</v>
      </c>
    </row>
    <row r="482" customHeight="1" spans="1:19">
      <c r="A482" s="8" t="s">
        <v>13748</v>
      </c>
      <c r="B482" s="8" t="s">
        <v>554</v>
      </c>
      <c r="C482" s="8" t="s">
        <v>13749</v>
      </c>
      <c r="D482" s="8"/>
      <c r="E482" s="8"/>
      <c r="F482" s="8"/>
      <c r="G482" s="8" t="s">
        <v>9857</v>
      </c>
      <c r="H482" s="8" t="s">
        <v>12258</v>
      </c>
      <c r="I482" s="8" t="s">
        <v>12123</v>
      </c>
      <c r="J482" s="43"/>
      <c r="K482" s="43"/>
      <c r="L482" s="43"/>
      <c r="M482" s="43"/>
      <c r="N482" s="43"/>
      <c r="O482" s="8"/>
      <c r="P482" s="8"/>
      <c r="Q482" s="8"/>
      <c r="R482" s="8" t="s">
        <v>13750</v>
      </c>
      <c r="S482" s="1">
        <f>IF(OR('⚙️ BỘ HƠI'!$H$40=0,'⚙️ BỘ HƠI'!$H$2="",$C482="",LEFT($C482,1)="◆"),99999,IF(OR(ISNUMBER(SEARCH('⚙️ BỘ HƠI'!$H$2,$C482)),ISNUMBER(SEARCH($C482,'⚙️ BỘ HƠI'!$H$2))),ROW()-2,99999))</f>
        <v>99999</v>
      </c>
    </row>
    <row r="483" customHeight="1" spans="1:19">
      <c r="A483" s="41"/>
      <c r="B483" s="41"/>
      <c r="C483" s="42" t="s">
        <v>4119</v>
      </c>
      <c r="D483" s="41"/>
      <c r="E483" s="41"/>
      <c r="F483" s="41"/>
      <c r="G483" s="41"/>
      <c r="H483" s="41"/>
      <c r="I483" s="41"/>
      <c r="J483" s="45"/>
      <c r="K483" s="45"/>
      <c r="L483" s="45"/>
      <c r="M483" s="45"/>
      <c r="N483" s="45"/>
      <c r="O483" s="41"/>
      <c r="P483" s="41"/>
      <c r="Q483" s="41"/>
      <c r="R483" s="41"/>
    </row>
    <row r="484" customHeight="1" spans="1:19">
      <c r="A484" s="8" t="s">
        <v>13751</v>
      </c>
      <c r="B484" s="8" t="s">
        <v>596</v>
      </c>
      <c r="C484" s="8" t="s">
        <v>13752</v>
      </c>
      <c r="D484" s="8" t="s">
        <v>6227</v>
      </c>
      <c r="E484" s="8"/>
      <c r="F484" s="8"/>
      <c r="G484" s="8" t="s">
        <v>11270</v>
      </c>
      <c r="H484" s="8"/>
      <c r="I484" s="8" t="s">
        <v>12123</v>
      </c>
      <c r="J484" s="43"/>
      <c r="K484" s="43"/>
      <c r="L484" s="43"/>
      <c r="M484" s="43"/>
      <c r="N484" s="43"/>
      <c r="O484" s="8"/>
      <c r="P484" s="8"/>
      <c r="Q484" s="8"/>
      <c r="R484" s="8" t="s">
        <v>13753</v>
      </c>
      <c r="S484" s="1">
        <f>IF(OR('⚙️ BỘ HƠI'!$H$40=0,'⚙️ BỘ HƠI'!$H$2="",$C484="",LEFT($C484,1)="◆"),99999,IF(OR(ISNUMBER(SEARCH('⚙️ BỘ HƠI'!$H$2,$C484)),ISNUMBER(SEARCH($C484,'⚙️ BỘ HƠI'!$H$2))),ROW()-2,99999))</f>
        <v>99999</v>
      </c>
    </row>
    <row r="485" customHeight="1" spans="1:19">
      <c r="A485" s="6" t="s">
        <v>13754</v>
      </c>
      <c r="B485" s="6" t="s">
        <v>596</v>
      </c>
      <c r="C485" s="6" t="s">
        <v>13755</v>
      </c>
      <c r="D485" s="6" t="s">
        <v>3163</v>
      </c>
      <c r="E485" s="6"/>
      <c r="F485" s="6"/>
      <c r="G485" s="6" t="s">
        <v>11408</v>
      </c>
      <c r="H485" s="6" t="s">
        <v>12258</v>
      </c>
      <c r="I485" s="6" t="s">
        <v>12133</v>
      </c>
      <c r="J485" s="44"/>
      <c r="K485" s="44"/>
      <c r="L485" s="44"/>
      <c r="M485" s="44"/>
      <c r="N485" s="44"/>
      <c r="O485" s="6"/>
      <c r="P485" s="6"/>
      <c r="Q485" s="6" t="s">
        <v>13653</v>
      </c>
      <c r="R485" s="6" t="s">
        <v>13756</v>
      </c>
      <c r="S485" s="1">
        <f>IF(OR('⚙️ BỘ HƠI'!$H$40=0,'⚙️ BỘ HƠI'!$H$2="",$C485="",LEFT($C485,1)="◆"),99999,IF(OR(ISNUMBER(SEARCH('⚙️ BỘ HƠI'!$H$2,$C485)),ISNUMBER(SEARCH($C485,'⚙️ BỘ HƠI'!$H$2))),ROW()-2,99999))</f>
        <v>99999</v>
      </c>
    </row>
    <row r="486" customHeight="1" spans="1:19">
      <c r="A486" s="8" t="s">
        <v>13757</v>
      </c>
      <c r="B486" s="8" t="s">
        <v>596</v>
      </c>
      <c r="C486" s="8" t="s">
        <v>13755</v>
      </c>
      <c r="D486" s="8" t="s">
        <v>3163</v>
      </c>
      <c r="E486" s="8"/>
      <c r="F486" s="8"/>
      <c r="G486" s="8" t="s">
        <v>11408</v>
      </c>
      <c r="H486" s="8" t="s">
        <v>8512</v>
      </c>
      <c r="I486" s="8" t="s">
        <v>12133</v>
      </c>
      <c r="J486" s="43"/>
      <c r="K486" s="43"/>
      <c r="L486" s="43"/>
      <c r="M486" s="43"/>
      <c r="N486" s="43"/>
      <c r="O486" s="8"/>
      <c r="P486" s="8"/>
      <c r="Q486" s="8"/>
      <c r="R486" s="8" t="s">
        <v>13758</v>
      </c>
      <c r="S486" s="1">
        <f>IF(OR('⚙️ BỘ HƠI'!$H$40=0,'⚙️ BỘ HƠI'!$H$2="",$C486="",LEFT($C486,1)="◆"),99999,IF(OR(ISNUMBER(SEARCH('⚙️ BỘ HƠI'!$H$2,$C486)),ISNUMBER(SEARCH($C486,'⚙️ BỘ HƠI'!$H$2))),ROW()-2,99999))</f>
        <v>99999</v>
      </c>
    </row>
    <row r="487" customHeight="1" spans="1:19">
      <c r="A487" s="6" t="s">
        <v>13759</v>
      </c>
      <c r="B487" s="6" t="s">
        <v>596</v>
      </c>
      <c r="C487" s="6" t="s">
        <v>13755</v>
      </c>
      <c r="D487" s="6" t="s">
        <v>3163</v>
      </c>
      <c r="E487" s="6"/>
      <c r="F487" s="6"/>
      <c r="G487" s="6" t="s">
        <v>11408</v>
      </c>
      <c r="H487" s="6" t="s">
        <v>12258</v>
      </c>
      <c r="I487" s="6" t="s">
        <v>12123</v>
      </c>
      <c r="J487" s="44"/>
      <c r="K487" s="44"/>
      <c r="L487" s="44"/>
      <c r="M487" s="44"/>
      <c r="N487" s="44"/>
      <c r="O487" s="6"/>
      <c r="P487" s="6"/>
      <c r="Q487" s="6"/>
      <c r="R487" s="6" t="s">
        <v>13756</v>
      </c>
      <c r="S487" s="1">
        <f>IF(OR('⚙️ BỘ HƠI'!$H$40=0,'⚙️ BỘ HƠI'!$H$2="",$C487="",LEFT($C487,1)="◆"),99999,IF(OR(ISNUMBER(SEARCH('⚙️ BỘ HƠI'!$H$2,$C487)),ISNUMBER(SEARCH($C487,'⚙️ BỘ HƠI'!$H$2))),ROW()-2,99999))</f>
        <v>99999</v>
      </c>
    </row>
    <row r="488" customHeight="1" spans="1:19">
      <c r="A488" s="8" t="s">
        <v>13760</v>
      </c>
      <c r="B488" s="8" t="s">
        <v>596</v>
      </c>
      <c r="C488" s="8" t="s">
        <v>13761</v>
      </c>
      <c r="D488" s="8" t="s">
        <v>3163</v>
      </c>
      <c r="E488" s="8"/>
      <c r="F488" s="8"/>
      <c r="G488" s="8" t="s">
        <v>11408</v>
      </c>
      <c r="H488" s="8" t="s">
        <v>12279</v>
      </c>
      <c r="I488" s="8" t="s">
        <v>12123</v>
      </c>
      <c r="J488" s="43"/>
      <c r="K488" s="43"/>
      <c r="L488" s="43"/>
      <c r="M488" s="43"/>
      <c r="N488" s="43"/>
      <c r="O488" s="8"/>
      <c r="P488" s="8" t="s">
        <v>13762</v>
      </c>
      <c r="Q488" s="8"/>
      <c r="R488" s="8" t="s">
        <v>13763</v>
      </c>
      <c r="S488" s="1">
        <f>IF(OR('⚙️ BỘ HƠI'!$H$40=0,'⚙️ BỘ HƠI'!$H$2="",$C488="",LEFT($C488,1)="◆"),99999,IF(OR(ISNUMBER(SEARCH('⚙️ BỘ HƠI'!$H$2,$C488)),ISNUMBER(SEARCH($C488,'⚙️ BỘ HƠI'!$H$2))),ROW()-2,99999))</f>
        <v>99999</v>
      </c>
    </row>
    <row r="489" customHeight="1" spans="1:19">
      <c r="A489" s="6" t="s">
        <v>13764</v>
      </c>
      <c r="B489" s="6" t="s">
        <v>596</v>
      </c>
      <c r="C489" s="6" t="s">
        <v>13765</v>
      </c>
      <c r="D489" s="6" t="s">
        <v>3163</v>
      </c>
      <c r="E489" s="6"/>
      <c r="F489" s="6"/>
      <c r="G489" s="6" t="s">
        <v>11276</v>
      </c>
      <c r="H489" s="6" t="s">
        <v>13513</v>
      </c>
      <c r="I489" s="6" t="s">
        <v>12133</v>
      </c>
      <c r="J489" s="44"/>
      <c r="K489" s="44"/>
      <c r="L489" s="44"/>
      <c r="M489" s="44"/>
      <c r="N489" s="44"/>
      <c r="O489" s="6"/>
      <c r="P489" s="6"/>
      <c r="Q489" s="6"/>
      <c r="R489" s="6" t="s">
        <v>13766</v>
      </c>
      <c r="S489" s="1">
        <f>IF(OR('⚙️ BỘ HƠI'!$H$40=0,'⚙️ BỘ HƠI'!$H$2="",$C489="",LEFT($C489,1)="◆"),99999,IF(OR(ISNUMBER(SEARCH('⚙️ BỘ HƠI'!$H$2,$C489)),ISNUMBER(SEARCH($C489,'⚙️ BỘ HƠI'!$H$2))),ROW()-2,99999))</f>
        <v>99999</v>
      </c>
    </row>
    <row r="490" customHeight="1" spans="1:19">
      <c r="A490" s="8" t="s">
        <v>13767</v>
      </c>
      <c r="B490" s="8" t="s">
        <v>596</v>
      </c>
      <c r="C490" s="8" t="s">
        <v>13768</v>
      </c>
      <c r="D490" s="8" t="s">
        <v>3170</v>
      </c>
      <c r="E490" s="8"/>
      <c r="F490" s="8"/>
      <c r="G490" s="8" t="s">
        <v>11276</v>
      </c>
      <c r="H490" s="8" t="s">
        <v>13769</v>
      </c>
      <c r="I490" s="8" t="s">
        <v>12133</v>
      </c>
      <c r="J490" s="43"/>
      <c r="K490" s="43"/>
      <c r="L490" s="43"/>
      <c r="M490" s="43"/>
      <c r="N490" s="43"/>
      <c r="O490" s="8"/>
      <c r="P490" s="8"/>
      <c r="Q490" s="8"/>
      <c r="R490" s="8" t="s">
        <v>13770</v>
      </c>
      <c r="S490" s="1">
        <f>IF(OR('⚙️ BỘ HƠI'!$H$40=0,'⚙️ BỘ HƠI'!$H$2="",$C490="",LEFT($C490,1)="◆"),99999,IF(OR(ISNUMBER(SEARCH('⚙️ BỘ HƠI'!$H$2,$C490)),ISNUMBER(SEARCH($C490,'⚙️ BỘ HƠI'!$H$2))),ROW()-2,99999))</f>
        <v>99999</v>
      </c>
    </row>
    <row r="491" customHeight="1" spans="1:19">
      <c r="A491" s="6" t="s">
        <v>13771</v>
      </c>
      <c r="B491" s="6" t="s">
        <v>596</v>
      </c>
      <c r="C491" s="6" t="s">
        <v>13772</v>
      </c>
      <c r="D491" s="6" t="s">
        <v>3170</v>
      </c>
      <c r="E491" s="6"/>
      <c r="F491" s="6"/>
      <c r="G491" s="6" t="s">
        <v>10503</v>
      </c>
      <c r="H491" s="6"/>
      <c r="I491" s="6" t="s">
        <v>12133</v>
      </c>
      <c r="J491" s="44"/>
      <c r="K491" s="44"/>
      <c r="L491" s="44"/>
      <c r="M491" s="44"/>
      <c r="N491" s="44"/>
      <c r="O491" s="6"/>
      <c r="P491" s="6"/>
      <c r="Q491" s="6"/>
      <c r="R491" s="6" t="s">
        <v>13773</v>
      </c>
      <c r="S491" s="1">
        <f>IF(OR('⚙️ BỘ HƠI'!$H$40=0,'⚙️ BỘ HƠI'!$H$2="",$C491="",LEFT($C491,1)="◆"),99999,IF(OR(ISNUMBER(SEARCH('⚙️ BỘ HƠI'!$H$2,$C491)),ISNUMBER(SEARCH($C491,'⚙️ BỘ HƠI'!$H$2))),ROW()-2,99999))</f>
        <v>99999</v>
      </c>
    </row>
    <row r="492" customHeight="1" spans="1:19">
      <c r="A492" s="8" t="s">
        <v>13774</v>
      </c>
      <c r="B492" s="8" t="s">
        <v>596</v>
      </c>
      <c r="C492" s="8" t="s">
        <v>13775</v>
      </c>
      <c r="D492" s="8" t="s">
        <v>3170</v>
      </c>
      <c r="E492" s="8"/>
      <c r="F492" s="8"/>
      <c r="G492" s="8" t="s">
        <v>10503</v>
      </c>
      <c r="H492" s="8" t="s">
        <v>8512</v>
      </c>
      <c r="I492" s="8" t="s">
        <v>12133</v>
      </c>
      <c r="J492" s="43"/>
      <c r="K492" s="43"/>
      <c r="L492" s="43"/>
      <c r="M492" s="43"/>
      <c r="N492" s="43"/>
      <c r="O492" s="8"/>
      <c r="P492" s="8"/>
      <c r="Q492" s="8"/>
      <c r="R492" s="8" t="s">
        <v>13776</v>
      </c>
      <c r="S492" s="1">
        <f>IF(OR('⚙️ BỘ HƠI'!$H$40=0,'⚙️ BỘ HƠI'!$H$2="",$C492="",LEFT($C492,1)="◆"),99999,IF(OR(ISNUMBER(SEARCH('⚙️ BỘ HƠI'!$H$2,$C492)),ISNUMBER(SEARCH($C492,'⚙️ BỘ HƠI'!$H$2))),ROW()-2,99999))</f>
        <v>99999</v>
      </c>
    </row>
    <row r="493" customHeight="1" spans="1:19">
      <c r="A493" s="6" t="s">
        <v>13777</v>
      </c>
      <c r="B493" s="6" t="s">
        <v>596</v>
      </c>
      <c r="C493" s="6" t="s">
        <v>13778</v>
      </c>
      <c r="D493" s="6" t="s">
        <v>3170</v>
      </c>
      <c r="E493" s="6"/>
      <c r="F493" s="6"/>
      <c r="G493" s="6" t="s">
        <v>11276</v>
      </c>
      <c r="H493" s="6" t="s">
        <v>8520</v>
      </c>
      <c r="I493" s="6" t="s">
        <v>12133</v>
      </c>
      <c r="J493" s="44"/>
      <c r="K493" s="44"/>
      <c r="L493" s="44"/>
      <c r="M493" s="44"/>
      <c r="N493" s="44"/>
      <c r="O493" s="6"/>
      <c r="P493" s="6"/>
      <c r="Q493" s="6"/>
      <c r="R493" s="6" t="s">
        <v>13779</v>
      </c>
      <c r="S493" s="1">
        <f>IF(OR('⚙️ BỘ HƠI'!$H$40=0,'⚙️ BỘ HƠI'!$H$2="",$C493="",LEFT($C493,1)="◆"),99999,IF(OR(ISNUMBER(SEARCH('⚙️ BỘ HƠI'!$H$2,$C493)),ISNUMBER(SEARCH($C493,'⚙️ BỘ HƠI'!$H$2))),ROW()-2,99999))</f>
        <v>99999</v>
      </c>
    </row>
    <row r="494" customHeight="1" spans="1:19">
      <c r="A494" s="8" t="s">
        <v>13780</v>
      </c>
      <c r="B494" s="8" t="s">
        <v>596</v>
      </c>
      <c r="C494" s="8" t="s">
        <v>13781</v>
      </c>
      <c r="D494" s="8" t="s">
        <v>3170</v>
      </c>
      <c r="E494" s="8"/>
      <c r="F494" s="8"/>
      <c r="G494" s="8" t="s">
        <v>11276</v>
      </c>
      <c r="H494" s="8"/>
      <c r="I494" s="8" t="s">
        <v>12123</v>
      </c>
      <c r="J494" s="8"/>
      <c r="K494" s="8"/>
      <c r="L494" s="8"/>
      <c r="M494" s="8"/>
      <c r="N494" s="8"/>
      <c r="O494" s="8"/>
      <c r="P494" s="8" t="s">
        <v>13782</v>
      </c>
      <c r="Q494" s="8"/>
      <c r="R494" s="8" t="s">
        <v>13783</v>
      </c>
      <c r="S494" s="1">
        <f>IF(OR('⚙️ BỘ HƠI'!$H$40=0,'⚙️ BỘ HƠI'!$H$2="",$C494="",LEFT($C494,1)="◆"),99999,IF(OR(ISNUMBER(SEARCH('⚙️ BỘ HƠI'!$H$2,$C494)),ISNUMBER(SEARCH($C494,'⚙️ BỘ HƠI'!$H$2))),ROW()-2,99999))</f>
        <v>99999</v>
      </c>
    </row>
    <row r="495" customHeight="1" spans="1:19">
      <c r="A495" s="6" t="s">
        <v>13784</v>
      </c>
      <c r="B495" s="6" t="s">
        <v>596</v>
      </c>
      <c r="C495" s="6" t="s">
        <v>11416</v>
      </c>
      <c r="D495" s="6" t="s">
        <v>5625</v>
      </c>
      <c r="E495" s="6"/>
      <c r="F495" s="6"/>
      <c r="G495" s="6"/>
      <c r="H495" s="6" t="s">
        <v>13785</v>
      </c>
      <c r="I495" s="6" t="s">
        <v>12133</v>
      </c>
      <c r="J495" s="44"/>
      <c r="K495" s="44"/>
      <c r="L495" s="44"/>
      <c r="M495" s="44"/>
      <c r="N495" s="44"/>
      <c r="O495" s="6"/>
      <c r="P495" s="6"/>
      <c r="Q495" s="6"/>
      <c r="R495" s="6" t="s">
        <v>13786</v>
      </c>
      <c r="S495" s="1">
        <f>IF(OR('⚙️ BỘ HƠI'!$H$40=0,'⚙️ BỘ HƠI'!$H$2="",$C495="",LEFT($C495,1)="◆"),99999,IF(OR(ISNUMBER(SEARCH('⚙️ BỘ HƠI'!$H$2,$C495)),ISNUMBER(SEARCH($C495,'⚙️ BỘ HƠI'!$H$2))),ROW()-2,99999))</f>
        <v>99999</v>
      </c>
    </row>
    <row r="496" customHeight="1" spans="1:19">
      <c r="A496" s="8" t="s">
        <v>13787</v>
      </c>
      <c r="B496" s="8" t="s">
        <v>596</v>
      </c>
      <c r="C496" s="8" t="s">
        <v>13788</v>
      </c>
      <c r="D496" s="8" t="s">
        <v>5625</v>
      </c>
      <c r="E496" s="8"/>
      <c r="F496" s="8"/>
      <c r="G496" s="8" t="s">
        <v>11408</v>
      </c>
      <c r="H496" s="8" t="s">
        <v>12258</v>
      </c>
      <c r="I496" s="8" t="s">
        <v>12123</v>
      </c>
      <c r="J496" s="43"/>
      <c r="K496" s="43"/>
      <c r="L496" s="43"/>
      <c r="M496" s="43"/>
      <c r="N496" s="43"/>
      <c r="O496" s="8"/>
      <c r="P496" s="8"/>
      <c r="Q496" s="8"/>
      <c r="R496" s="8" t="s">
        <v>13789</v>
      </c>
      <c r="S496" s="1">
        <f>IF(OR('⚙️ BỘ HƠI'!$H$40=0,'⚙️ BỘ HƠI'!$H$2="",$C496="",LEFT($C496,1)="◆"),99999,IF(OR(ISNUMBER(SEARCH('⚙️ BỘ HƠI'!$H$2,$C496)),ISNUMBER(SEARCH($C496,'⚙️ BỘ HƠI'!$H$2))),ROW()-2,99999))</f>
        <v>99999</v>
      </c>
    </row>
    <row r="497" customHeight="1" spans="1:19">
      <c r="A497" s="6" t="s">
        <v>13790</v>
      </c>
      <c r="B497" s="6" t="s">
        <v>596</v>
      </c>
      <c r="C497" s="6" t="s">
        <v>13791</v>
      </c>
      <c r="D497" s="6" t="s">
        <v>5625</v>
      </c>
      <c r="E497" s="6"/>
      <c r="F497" s="6"/>
      <c r="G497" s="6" t="s">
        <v>11408</v>
      </c>
      <c r="H497" s="6"/>
      <c r="I497" s="6" t="s">
        <v>12133</v>
      </c>
      <c r="J497" s="44"/>
      <c r="K497" s="44"/>
      <c r="L497" s="44"/>
      <c r="M497" s="44"/>
      <c r="N497" s="44"/>
      <c r="O497" s="6"/>
      <c r="P497" s="6" t="s">
        <v>13792</v>
      </c>
      <c r="Q497" s="6"/>
      <c r="R497" s="6" t="s">
        <v>13793</v>
      </c>
      <c r="S497" s="1">
        <f>IF(OR('⚙️ BỘ HƠI'!$H$40=0,'⚙️ BỘ HƠI'!$H$2="",$C497="",LEFT($C497,1)="◆"),99999,IF(OR(ISNUMBER(SEARCH('⚙️ BỘ HƠI'!$H$2,$C497)),ISNUMBER(SEARCH($C497,'⚙️ BỘ HƠI'!$H$2))),ROW()-2,99999))</f>
        <v>99999</v>
      </c>
    </row>
    <row r="498" customHeight="1" spans="1:19">
      <c r="A498" s="8" t="s">
        <v>13794</v>
      </c>
      <c r="B498" s="8" t="s">
        <v>596</v>
      </c>
      <c r="C498" s="8" t="s">
        <v>13795</v>
      </c>
      <c r="D498" s="8" t="s">
        <v>2721</v>
      </c>
      <c r="E498" s="8"/>
      <c r="F498" s="8"/>
      <c r="G498" s="8"/>
      <c r="H498" s="8" t="s">
        <v>13796</v>
      </c>
      <c r="I498" s="8" t="s">
        <v>12133</v>
      </c>
      <c r="J498" s="43"/>
      <c r="K498" s="43"/>
      <c r="L498" s="43"/>
      <c r="M498" s="43"/>
      <c r="N498" s="43"/>
      <c r="O498" s="8"/>
      <c r="P498" s="8"/>
      <c r="Q498" s="8"/>
      <c r="R498" s="8" t="s">
        <v>13797</v>
      </c>
      <c r="S498" s="1">
        <f>IF(OR('⚙️ BỘ HƠI'!$H$40=0,'⚙️ BỘ HƠI'!$H$2="",$C498="",LEFT($C498,1)="◆"),99999,IF(OR(ISNUMBER(SEARCH('⚙️ BỘ HƠI'!$H$2,$C498)),ISNUMBER(SEARCH($C498,'⚙️ BỘ HƠI'!$H$2))),ROW()-2,99999))</f>
        <v>99999</v>
      </c>
    </row>
    <row r="499" customHeight="1" spans="1:19">
      <c r="A499" s="6" t="s">
        <v>13798</v>
      </c>
      <c r="B499" s="6" t="s">
        <v>596</v>
      </c>
      <c r="C499" s="6" t="s">
        <v>13799</v>
      </c>
      <c r="D499" s="6" t="s">
        <v>2721</v>
      </c>
      <c r="E499" s="6"/>
      <c r="F499" s="6"/>
      <c r="G499" s="6" t="s">
        <v>11408</v>
      </c>
      <c r="H499" s="6"/>
      <c r="I499" s="6" t="s">
        <v>12123</v>
      </c>
      <c r="J499" s="44"/>
      <c r="K499" s="44"/>
      <c r="L499" s="44"/>
      <c r="M499" s="44"/>
      <c r="N499" s="44"/>
      <c r="O499" s="6"/>
      <c r="P499" s="6" t="s">
        <v>13800</v>
      </c>
      <c r="Q499" s="6"/>
      <c r="R499" s="6" t="s">
        <v>13801</v>
      </c>
      <c r="S499" s="1">
        <f>IF(OR('⚙️ BỘ HƠI'!$H$40=0,'⚙️ BỘ HƠI'!$H$2="",$C499="",LEFT($C499,1)="◆"),99999,IF(OR(ISNUMBER(SEARCH('⚙️ BỘ HƠI'!$H$2,$C499)),ISNUMBER(SEARCH($C499,'⚙️ BỘ HƠI'!$H$2))),ROW()-2,99999))</f>
        <v>99999</v>
      </c>
    </row>
    <row r="500" customHeight="1" spans="1:19">
      <c r="A500" s="8" t="s">
        <v>13802</v>
      </c>
      <c r="B500" s="8" t="s">
        <v>596</v>
      </c>
      <c r="C500" s="8" t="s">
        <v>13803</v>
      </c>
      <c r="D500" s="8" t="s">
        <v>2721</v>
      </c>
      <c r="E500" s="8"/>
      <c r="F500" s="8"/>
      <c r="G500" s="8" t="s">
        <v>11408</v>
      </c>
      <c r="H500" s="8" t="s">
        <v>12258</v>
      </c>
      <c r="I500" s="8" t="s">
        <v>12123</v>
      </c>
      <c r="J500" s="8"/>
      <c r="K500" s="8"/>
      <c r="L500" s="8"/>
      <c r="M500" s="8"/>
      <c r="N500" s="8"/>
      <c r="O500" s="8"/>
      <c r="P500" s="8"/>
      <c r="Q500" s="8"/>
      <c r="R500" s="8" t="s">
        <v>13804</v>
      </c>
      <c r="S500" s="1">
        <f>IF(OR('⚙️ BỘ HƠI'!$H$40=0,'⚙️ BỘ HƠI'!$H$2="",$C500="",LEFT($C500,1)="◆"),99999,IF(OR(ISNUMBER(SEARCH('⚙️ BỘ HƠI'!$H$2,$C500)),ISNUMBER(SEARCH($C500,'⚙️ BỘ HƠI'!$H$2))),ROW()-2,99999))</f>
        <v>99999</v>
      </c>
    </row>
    <row r="501" customHeight="1" spans="1:19">
      <c r="A501" s="6" t="s">
        <v>13805</v>
      </c>
      <c r="B501" s="6" t="s">
        <v>596</v>
      </c>
      <c r="C501" s="6" t="s">
        <v>13806</v>
      </c>
      <c r="D501" s="6" t="s">
        <v>2721</v>
      </c>
      <c r="E501" s="6"/>
      <c r="F501" s="6"/>
      <c r="G501" s="6" t="s">
        <v>11408</v>
      </c>
      <c r="H501" s="6"/>
      <c r="I501" s="6" t="s">
        <v>12133</v>
      </c>
      <c r="J501" s="44"/>
      <c r="K501" s="44"/>
      <c r="L501" s="44"/>
      <c r="M501" s="44"/>
      <c r="N501" s="44"/>
      <c r="O501" s="6"/>
      <c r="P501" s="6"/>
      <c r="Q501" s="6"/>
      <c r="R501" s="6" t="s">
        <v>13807</v>
      </c>
      <c r="S501" s="1">
        <f>IF(OR('⚙️ BỘ HƠI'!$H$40=0,'⚙️ BỘ HƠI'!$H$2="",$C501="",LEFT($C501,1)="◆"),99999,IF(OR(ISNUMBER(SEARCH('⚙️ BỘ HƠI'!$H$2,$C501)),ISNUMBER(SEARCH($C501,'⚙️ BỘ HƠI'!$H$2))),ROW()-2,99999))</f>
        <v>99999</v>
      </c>
    </row>
    <row r="502" customHeight="1" spans="1:19">
      <c r="A502" s="8" t="s">
        <v>13808</v>
      </c>
      <c r="B502" s="8" t="s">
        <v>596</v>
      </c>
      <c r="C502" s="8" t="s">
        <v>13809</v>
      </c>
      <c r="D502" s="8" t="s">
        <v>4145</v>
      </c>
      <c r="E502" s="8"/>
      <c r="F502" s="8"/>
      <c r="G502" s="8" t="s">
        <v>11426</v>
      </c>
      <c r="H502" s="8" t="s">
        <v>13513</v>
      </c>
      <c r="I502" s="8" t="s">
        <v>12133</v>
      </c>
      <c r="J502" s="8"/>
      <c r="K502" s="8"/>
      <c r="L502" s="8"/>
      <c r="M502" s="8"/>
      <c r="N502" s="8"/>
      <c r="O502" s="8"/>
      <c r="P502" s="8"/>
      <c r="Q502" s="8"/>
      <c r="R502" s="8" t="s">
        <v>13810</v>
      </c>
      <c r="S502" s="1">
        <f>IF(OR('⚙️ BỘ HƠI'!$H$40=0,'⚙️ BỘ HƠI'!$H$2="",$C502="",LEFT($C502,1)="◆"),99999,IF(OR(ISNUMBER(SEARCH('⚙️ BỘ HƠI'!$H$2,$C502)),ISNUMBER(SEARCH($C502,'⚙️ BỘ HƠI'!$H$2))),ROW()-2,99999))</f>
        <v>99999</v>
      </c>
    </row>
    <row r="503" customHeight="1" spans="1:19">
      <c r="A503" s="6" t="s">
        <v>13811</v>
      </c>
      <c r="B503" s="6" t="s">
        <v>596</v>
      </c>
      <c r="C503" s="6" t="s">
        <v>13812</v>
      </c>
      <c r="D503" s="6" t="s">
        <v>4145</v>
      </c>
      <c r="E503" s="6"/>
      <c r="F503" s="6"/>
      <c r="G503" s="6" t="s">
        <v>11408</v>
      </c>
      <c r="H503" s="6" t="s">
        <v>13513</v>
      </c>
      <c r="I503" s="6" t="s">
        <v>12123</v>
      </c>
      <c r="J503" s="44"/>
      <c r="K503" s="44"/>
      <c r="L503" s="44"/>
      <c r="M503" s="44"/>
      <c r="N503" s="44"/>
      <c r="O503" s="6"/>
      <c r="P503" s="6"/>
      <c r="Q503" s="6"/>
      <c r="R503" s="6" t="s">
        <v>13813</v>
      </c>
      <c r="S503" s="1">
        <f>IF(OR('⚙️ BỘ HƠI'!$H$40=0,'⚙️ BỘ HƠI'!$H$2="",$C503="",LEFT($C503,1)="◆"),99999,IF(OR(ISNUMBER(SEARCH('⚙️ BỘ HƠI'!$H$2,$C503)),ISNUMBER(SEARCH($C503,'⚙️ BỘ HƠI'!$H$2))),ROW()-2,99999))</f>
        <v>99999</v>
      </c>
    </row>
    <row r="504" customHeight="1" spans="1:19">
      <c r="A504" s="8" t="s">
        <v>13814</v>
      </c>
      <c r="B504" s="8" t="s">
        <v>596</v>
      </c>
      <c r="C504" s="8" t="s">
        <v>11431</v>
      </c>
      <c r="D504" s="8" t="s">
        <v>4145</v>
      </c>
      <c r="E504" s="8"/>
      <c r="F504" s="8"/>
      <c r="G504" s="8" t="s">
        <v>11408</v>
      </c>
      <c r="H504" s="8" t="s">
        <v>13513</v>
      </c>
      <c r="I504" s="8" t="s">
        <v>12123</v>
      </c>
      <c r="J504" s="43"/>
      <c r="K504" s="43"/>
      <c r="L504" s="43"/>
      <c r="M504" s="43"/>
      <c r="N504" s="43"/>
      <c r="O504" s="8"/>
      <c r="P504" s="8"/>
      <c r="Q504" s="8"/>
      <c r="R504" s="8" t="s">
        <v>13815</v>
      </c>
      <c r="S504" s="1">
        <f>IF(OR('⚙️ BỘ HƠI'!$H$40=0,'⚙️ BỘ HƠI'!$H$2="",$C504="",LEFT($C504,1)="◆"),99999,IF(OR(ISNUMBER(SEARCH('⚙️ BỘ HƠI'!$H$2,$C504)),ISNUMBER(SEARCH($C504,'⚙️ BỘ HƠI'!$H$2))),ROW()-2,99999))</f>
        <v>99999</v>
      </c>
    </row>
    <row r="505" customHeight="1" spans="1:19">
      <c r="A505" s="6" t="s">
        <v>13816</v>
      </c>
      <c r="B505" s="6" t="s">
        <v>596</v>
      </c>
      <c r="C505" s="6" t="s">
        <v>13817</v>
      </c>
      <c r="D505" s="6" t="s">
        <v>4145</v>
      </c>
      <c r="E505" s="6"/>
      <c r="F505" s="6"/>
      <c r="G505" s="6" t="s">
        <v>11408</v>
      </c>
      <c r="H505" s="6"/>
      <c r="I505" s="6" t="s">
        <v>12123</v>
      </c>
      <c r="J505" s="44"/>
      <c r="K505" s="44"/>
      <c r="L505" s="44"/>
      <c r="M505" s="44"/>
      <c r="N505" s="44"/>
      <c r="O505" s="6"/>
      <c r="P505" s="6" t="s">
        <v>13818</v>
      </c>
      <c r="Q505" s="6"/>
      <c r="R505" s="6" t="s">
        <v>13819</v>
      </c>
      <c r="S505" s="1">
        <f>IF(OR('⚙️ BỘ HƠI'!$H$40=0,'⚙️ BỘ HƠI'!$H$2="",$C505="",LEFT($C505,1)="◆"),99999,IF(OR(ISNUMBER(SEARCH('⚙️ BỘ HƠI'!$H$2,$C505)),ISNUMBER(SEARCH($C505,'⚙️ BỘ HƠI'!$H$2))),ROW()-2,99999))</f>
        <v>99999</v>
      </c>
    </row>
    <row r="506" customHeight="1" spans="1:19">
      <c r="A506" s="8" t="s">
        <v>13820</v>
      </c>
      <c r="B506" s="8" t="s">
        <v>596</v>
      </c>
      <c r="C506" s="8" t="s">
        <v>13821</v>
      </c>
      <c r="D506" s="8" t="s">
        <v>4145</v>
      </c>
      <c r="E506" s="8"/>
      <c r="F506" s="8"/>
      <c r="G506" s="8" t="s">
        <v>9857</v>
      </c>
      <c r="H506" s="8"/>
      <c r="I506" s="8" t="s">
        <v>12123</v>
      </c>
      <c r="J506" s="43"/>
      <c r="K506" s="43"/>
      <c r="L506" s="43"/>
      <c r="M506" s="43"/>
      <c r="N506" s="43"/>
      <c r="O506" s="8"/>
      <c r="P506" s="8" t="s">
        <v>13822</v>
      </c>
      <c r="Q506" s="8"/>
      <c r="R506" s="8" t="s">
        <v>13823</v>
      </c>
      <c r="S506" s="1">
        <f>IF(OR('⚙️ BỘ HƠI'!$H$40=0,'⚙️ BỘ HƠI'!$H$2="",$C506="",LEFT($C506,1)="◆"),99999,IF(OR(ISNUMBER(SEARCH('⚙️ BỘ HƠI'!$H$2,$C506)),ISNUMBER(SEARCH($C506,'⚙️ BỘ HƠI'!$H$2))),ROW()-2,99999))</f>
        <v>99999</v>
      </c>
    </row>
    <row r="507" customHeight="1" spans="1:19">
      <c r="A507" s="6" t="s">
        <v>13824</v>
      </c>
      <c r="B507" s="6" t="s">
        <v>596</v>
      </c>
      <c r="C507" s="6" t="s">
        <v>13825</v>
      </c>
      <c r="D507" s="6" t="s">
        <v>4145</v>
      </c>
      <c r="E507" s="6"/>
      <c r="F507" s="6"/>
      <c r="G507" s="6" t="s">
        <v>9868</v>
      </c>
      <c r="H507" s="6"/>
      <c r="I507" s="6" t="s">
        <v>12123</v>
      </c>
      <c r="J507" s="44"/>
      <c r="K507" s="44"/>
      <c r="L507" s="44"/>
      <c r="M507" s="44"/>
      <c r="N507" s="44"/>
      <c r="O507" s="6"/>
      <c r="P507" s="6" t="s">
        <v>13826</v>
      </c>
      <c r="Q507" s="6"/>
      <c r="R507" s="6" t="s">
        <v>13827</v>
      </c>
      <c r="S507" s="1">
        <f>IF(OR('⚙️ BỘ HƠI'!$H$40=0,'⚙️ BỘ HƠI'!$H$2="",$C507="",LEFT($C507,1)="◆"),99999,IF(OR(ISNUMBER(SEARCH('⚙️ BỘ HƠI'!$H$2,$C507)),ISNUMBER(SEARCH($C507,'⚙️ BỘ HƠI'!$H$2))),ROW()-2,99999))</f>
        <v>99999</v>
      </c>
    </row>
    <row r="508" customHeight="1" spans="1:19">
      <c r="A508" s="8" t="s">
        <v>13828</v>
      </c>
      <c r="B508" s="8" t="s">
        <v>596</v>
      </c>
      <c r="C508" s="8" t="s">
        <v>13829</v>
      </c>
      <c r="D508" s="8" t="s">
        <v>4145</v>
      </c>
      <c r="E508" s="8"/>
      <c r="F508" s="8"/>
      <c r="G508" s="8" t="s">
        <v>11426</v>
      </c>
      <c r="H508" s="8"/>
      <c r="I508" s="8" t="s">
        <v>12123</v>
      </c>
      <c r="J508" s="43"/>
      <c r="K508" s="43"/>
      <c r="L508" s="43"/>
      <c r="M508" s="43"/>
      <c r="N508" s="43"/>
      <c r="O508" s="8"/>
      <c r="P508" s="8" t="s">
        <v>13830</v>
      </c>
      <c r="Q508" s="8"/>
      <c r="R508" s="8" t="s">
        <v>13831</v>
      </c>
      <c r="S508" s="1">
        <f>IF(OR('⚙️ BỘ HƠI'!$H$40=0,'⚙️ BỘ HƠI'!$H$2="",$C508="",LEFT($C508,1)="◆"),99999,IF(OR(ISNUMBER(SEARCH('⚙️ BỘ HƠI'!$H$2,$C508)),ISNUMBER(SEARCH($C508,'⚙️ BỘ HƠI'!$H$2))),ROW()-2,99999))</f>
        <v>99999</v>
      </c>
    </row>
    <row r="509" customHeight="1" spans="1:19">
      <c r="A509" s="6" t="s">
        <v>13832</v>
      </c>
      <c r="B509" s="6" t="s">
        <v>596</v>
      </c>
      <c r="C509" s="6" t="s">
        <v>13833</v>
      </c>
      <c r="D509" s="6" t="s">
        <v>4145</v>
      </c>
      <c r="E509" s="6"/>
      <c r="F509" s="6"/>
      <c r="G509" s="6" t="s">
        <v>11423</v>
      </c>
      <c r="H509" s="6" t="s">
        <v>12132</v>
      </c>
      <c r="I509" s="6" t="s">
        <v>12133</v>
      </c>
      <c r="J509" s="44"/>
      <c r="K509" s="44"/>
      <c r="L509" s="44"/>
      <c r="M509" s="44"/>
      <c r="N509" s="44"/>
      <c r="O509" s="6"/>
      <c r="P509" s="6"/>
      <c r="Q509" s="6"/>
      <c r="R509" s="6" t="s">
        <v>13834</v>
      </c>
      <c r="S509" s="1">
        <f>IF(OR('⚙️ BỘ HƠI'!$H$40=0,'⚙️ BỘ HƠI'!$H$2="",$C509="",LEFT($C509,1)="◆"),99999,IF(OR(ISNUMBER(SEARCH('⚙️ BỘ HƠI'!$H$2,$C509)),ISNUMBER(SEARCH($C509,'⚙️ BỘ HƠI'!$H$2))),ROW()-2,99999))</f>
        <v>99999</v>
      </c>
    </row>
    <row r="510" customHeight="1" spans="1:19">
      <c r="A510" s="8" t="s">
        <v>13835</v>
      </c>
      <c r="B510" s="8" t="s">
        <v>596</v>
      </c>
      <c r="C510" s="8" t="s">
        <v>13836</v>
      </c>
      <c r="D510" s="8" t="s">
        <v>4145</v>
      </c>
      <c r="E510" s="8"/>
      <c r="F510" s="8"/>
      <c r="G510" s="8" t="s">
        <v>13837</v>
      </c>
      <c r="H510" s="8" t="s">
        <v>13513</v>
      </c>
      <c r="I510" s="8" t="s">
        <v>12133</v>
      </c>
      <c r="J510" s="43"/>
      <c r="K510" s="43"/>
      <c r="L510" s="43"/>
      <c r="M510" s="43"/>
      <c r="N510" s="43"/>
      <c r="O510" s="8"/>
      <c r="P510" s="8"/>
      <c r="Q510" s="8"/>
      <c r="R510" s="8" t="s">
        <v>13838</v>
      </c>
      <c r="S510" s="1">
        <f>IF(OR('⚙️ BỘ HƠI'!$H$40=0,'⚙️ BỘ HƠI'!$H$2="",$C510="",LEFT($C510,1)="◆"),99999,IF(OR(ISNUMBER(SEARCH('⚙️ BỘ HƠI'!$H$2,$C510)),ISNUMBER(SEARCH($C510,'⚙️ BỘ HƠI'!$H$2))),ROW()-2,99999))</f>
        <v>99999</v>
      </c>
    </row>
    <row r="511" customHeight="1" spans="1:19">
      <c r="A511" s="6" t="s">
        <v>13839</v>
      </c>
      <c r="B511" s="6" t="s">
        <v>596</v>
      </c>
      <c r="C511" s="6" t="s">
        <v>13836</v>
      </c>
      <c r="D511" s="6" t="s">
        <v>4145</v>
      </c>
      <c r="E511" s="6"/>
      <c r="F511" s="6"/>
      <c r="G511" s="6" t="s">
        <v>13837</v>
      </c>
      <c r="H511" s="6" t="s">
        <v>8520</v>
      </c>
      <c r="I511" s="6" t="s">
        <v>12133</v>
      </c>
      <c r="J511" s="44"/>
      <c r="K511" s="44"/>
      <c r="L511" s="44"/>
      <c r="M511" s="44"/>
      <c r="N511" s="44"/>
      <c r="O511" s="6"/>
      <c r="P511" s="6"/>
      <c r="Q511" s="6"/>
      <c r="R511" s="6" t="s">
        <v>13840</v>
      </c>
      <c r="S511" s="1">
        <f>IF(OR('⚙️ BỘ HƠI'!$H$40=0,'⚙️ BỘ HƠI'!$H$2="",$C511="",LEFT($C511,1)="◆"),99999,IF(OR(ISNUMBER(SEARCH('⚙️ BỘ HƠI'!$H$2,$C511)),ISNUMBER(SEARCH($C511,'⚙️ BỘ HƠI'!$H$2))),ROW()-2,99999))</f>
        <v>99999</v>
      </c>
    </row>
    <row r="512" customHeight="1" spans="1:19">
      <c r="A512" s="8" t="s">
        <v>13841</v>
      </c>
      <c r="B512" s="8" t="s">
        <v>596</v>
      </c>
      <c r="C512" s="8" t="s">
        <v>13842</v>
      </c>
      <c r="D512" s="8" t="s">
        <v>4145</v>
      </c>
      <c r="E512" s="8"/>
      <c r="F512" s="8"/>
      <c r="G512" s="8" t="s">
        <v>11423</v>
      </c>
      <c r="H512" s="8" t="s">
        <v>12132</v>
      </c>
      <c r="I512" s="8" t="s">
        <v>12133</v>
      </c>
      <c r="J512" s="43"/>
      <c r="K512" s="43"/>
      <c r="L512" s="43"/>
      <c r="M512" s="43"/>
      <c r="N512" s="43"/>
      <c r="O512" s="8"/>
      <c r="P512" s="8"/>
      <c r="Q512" s="8"/>
      <c r="R512" s="8" t="s">
        <v>13843</v>
      </c>
      <c r="S512" s="1">
        <f>IF(OR('⚙️ BỘ HƠI'!$H$40=0,'⚙️ BỘ HƠI'!$H$2="",$C512="",LEFT($C512,1)="◆"),99999,IF(OR(ISNUMBER(SEARCH('⚙️ BỘ HƠI'!$H$2,$C512)),ISNUMBER(SEARCH($C512,'⚙️ BỘ HƠI'!$H$2))),ROW()-2,99999))</f>
        <v>99999</v>
      </c>
    </row>
    <row r="513" customHeight="1" spans="1:19">
      <c r="A513" s="6" t="s">
        <v>13844</v>
      </c>
      <c r="B513" s="6" t="s">
        <v>596</v>
      </c>
      <c r="C513" s="6" t="s">
        <v>13845</v>
      </c>
      <c r="D513" s="6" t="s">
        <v>4145</v>
      </c>
      <c r="E513" s="6"/>
      <c r="F513" s="6"/>
      <c r="G513" s="6" t="s">
        <v>11423</v>
      </c>
      <c r="H513" s="6"/>
      <c r="I513" s="6" t="s">
        <v>12123</v>
      </c>
      <c r="J513" s="44"/>
      <c r="K513" s="44"/>
      <c r="L513" s="44"/>
      <c r="M513" s="44"/>
      <c r="N513" s="44"/>
      <c r="O513" s="6"/>
      <c r="P513" s="6" t="s">
        <v>13846</v>
      </c>
      <c r="Q513" s="6"/>
      <c r="R513" s="6" t="s">
        <v>13847</v>
      </c>
      <c r="S513" s="1">
        <f>IF(OR('⚙️ BỘ HƠI'!$H$40=0,'⚙️ BỘ HƠI'!$H$2="",$C513="",LEFT($C513,1)="◆"),99999,IF(OR(ISNUMBER(SEARCH('⚙️ BỘ HƠI'!$H$2,$C513)),ISNUMBER(SEARCH($C513,'⚙️ BỘ HƠI'!$H$2))),ROW()-2,99999))</f>
        <v>99999</v>
      </c>
    </row>
    <row r="514" customHeight="1" spans="1:19">
      <c r="A514" s="8" t="s">
        <v>13848</v>
      </c>
      <c r="B514" s="8" t="s">
        <v>596</v>
      </c>
      <c r="C514" s="8" t="s">
        <v>13849</v>
      </c>
      <c r="D514" s="8" t="s">
        <v>4145</v>
      </c>
      <c r="E514" s="8"/>
      <c r="F514" s="8"/>
      <c r="G514" s="8" t="s">
        <v>11408</v>
      </c>
      <c r="H514" s="8" t="s">
        <v>8520</v>
      </c>
      <c r="I514" s="8" t="s">
        <v>12133</v>
      </c>
      <c r="J514" s="43"/>
      <c r="K514" s="43"/>
      <c r="L514" s="43"/>
      <c r="M514" s="43"/>
      <c r="N514" s="43"/>
      <c r="O514" s="8"/>
      <c r="P514" s="8"/>
      <c r="Q514" s="8"/>
      <c r="R514" s="8" t="s">
        <v>13850</v>
      </c>
      <c r="S514" s="1">
        <f>IF(OR('⚙️ BỘ HƠI'!$H$40=0,'⚙️ BỘ HƠI'!$H$2="",$C514="",LEFT($C514,1)="◆"),99999,IF(OR(ISNUMBER(SEARCH('⚙️ BỘ HƠI'!$H$2,$C514)),ISNUMBER(SEARCH($C514,'⚙️ BỘ HƠI'!$H$2))),ROW()-2,99999))</f>
        <v>99999</v>
      </c>
    </row>
    <row r="515" customHeight="1" spans="1:19">
      <c r="A515" s="6" t="s">
        <v>13851</v>
      </c>
      <c r="B515" s="6" t="s">
        <v>596</v>
      </c>
      <c r="C515" s="6" t="s">
        <v>13852</v>
      </c>
      <c r="D515" s="6" t="s">
        <v>4145</v>
      </c>
      <c r="E515" s="6"/>
      <c r="F515" s="6"/>
      <c r="G515" s="6" t="s">
        <v>13853</v>
      </c>
      <c r="H515" s="6" t="s">
        <v>12258</v>
      </c>
      <c r="I515" s="6" t="s">
        <v>12123</v>
      </c>
      <c r="J515" s="44"/>
      <c r="K515" s="44"/>
      <c r="L515" s="44"/>
      <c r="M515" s="44"/>
      <c r="N515" s="44"/>
      <c r="O515" s="6"/>
      <c r="P515" s="6"/>
      <c r="Q515" s="6"/>
      <c r="R515" s="6" t="s">
        <v>13854</v>
      </c>
      <c r="S515" s="1">
        <f>IF(OR('⚙️ BỘ HƠI'!$H$40=0,'⚙️ BỘ HƠI'!$H$2="",$C515="",LEFT($C515,1)="◆"),99999,IF(OR(ISNUMBER(SEARCH('⚙️ BỘ HƠI'!$H$2,$C515)),ISNUMBER(SEARCH($C515,'⚙️ BỘ HƠI'!$H$2))),ROW()-2,99999))</f>
        <v>99999</v>
      </c>
    </row>
    <row r="516" customHeight="1" spans="1:19">
      <c r="A516" s="8" t="s">
        <v>13855</v>
      </c>
      <c r="B516" s="8" t="s">
        <v>596</v>
      </c>
      <c r="C516" s="8" t="s">
        <v>4174</v>
      </c>
      <c r="D516" s="8" t="s">
        <v>4145</v>
      </c>
      <c r="E516" s="8"/>
      <c r="F516" s="8"/>
      <c r="G516" s="8" t="s">
        <v>11408</v>
      </c>
      <c r="H516" s="8" t="s">
        <v>12258</v>
      </c>
      <c r="I516" s="8" t="s">
        <v>12123</v>
      </c>
      <c r="J516" s="43"/>
      <c r="K516" s="43"/>
      <c r="L516" s="43"/>
      <c r="M516" s="43"/>
      <c r="N516" s="43"/>
      <c r="O516" s="8"/>
      <c r="P516" s="8"/>
      <c r="Q516" s="8"/>
      <c r="R516" s="8" t="s">
        <v>13856</v>
      </c>
      <c r="S516" s="1">
        <f>IF(OR('⚙️ BỘ HƠI'!$H$40=0,'⚙️ BỘ HƠI'!$H$2="",$C516="",LEFT($C516,1)="◆"),99999,IF(OR(ISNUMBER(SEARCH('⚙️ BỘ HƠI'!$H$2,$C516)),ISNUMBER(SEARCH($C516,'⚙️ BỘ HƠI'!$H$2))),ROW()-2,99999))</f>
        <v>99999</v>
      </c>
    </row>
    <row r="517" customHeight="1" spans="1:19">
      <c r="A517" s="6" t="s">
        <v>13857</v>
      </c>
      <c r="B517" s="6" t="s">
        <v>596</v>
      </c>
      <c r="C517" s="6" t="s">
        <v>4159</v>
      </c>
      <c r="D517" s="6" t="s">
        <v>4145</v>
      </c>
      <c r="E517" s="6"/>
      <c r="F517" s="6"/>
      <c r="G517" s="6" t="s">
        <v>9857</v>
      </c>
      <c r="H517" s="6" t="s">
        <v>12258</v>
      </c>
      <c r="I517" s="6" t="s">
        <v>12123</v>
      </c>
      <c r="J517" s="44"/>
      <c r="K517" s="44"/>
      <c r="L517" s="44"/>
      <c r="M517" s="44"/>
      <c r="N517" s="44"/>
      <c r="O517" s="6"/>
      <c r="P517" s="6"/>
      <c r="Q517" s="6"/>
      <c r="R517" s="6" t="s">
        <v>13858</v>
      </c>
      <c r="S517" s="1">
        <f>IF(OR('⚙️ BỘ HƠI'!$H$40=0,'⚙️ BỘ HƠI'!$H$2="",$C517="",LEFT($C517,1)="◆"),99999,IF(OR(ISNUMBER(SEARCH('⚙️ BỘ HƠI'!$H$2,$C517)),ISNUMBER(SEARCH($C517,'⚙️ BỘ HƠI'!$H$2))),ROW()-2,99999))</f>
        <v>99999</v>
      </c>
    </row>
    <row r="518" customHeight="1" spans="1:19">
      <c r="A518" s="8" t="s">
        <v>13859</v>
      </c>
      <c r="B518" s="8" t="s">
        <v>596</v>
      </c>
      <c r="C518" s="8" t="s">
        <v>13860</v>
      </c>
      <c r="D518" s="8" t="s">
        <v>4145</v>
      </c>
      <c r="E518" s="8"/>
      <c r="F518" s="8"/>
      <c r="G518" s="8" t="s">
        <v>11426</v>
      </c>
      <c r="H518" s="8" t="s">
        <v>12258</v>
      </c>
      <c r="I518" s="8" t="s">
        <v>12133</v>
      </c>
      <c r="J518" s="43"/>
      <c r="K518" s="43"/>
      <c r="L518" s="43"/>
      <c r="M518" s="43"/>
      <c r="N518" s="43"/>
      <c r="O518" s="8"/>
      <c r="P518" s="8"/>
      <c r="Q518" s="8"/>
      <c r="R518" s="8" t="s">
        <v>13861</v>
      </c>
      <c r="S518" s="1">
        <f>IF(OR('⚙️ BỘ HƠI'!$H$40=0,'⚙️ BỘ HƠI'!$H$2="",$C518="",LEFT($C518,1)="◆"),99999,IF(OR(ISNUMBER(SEARCH('⚙️ BỘ HƠI'!$H$2,$C518)),ISNUMBER(SEARCH($C518,'⚙️ BỘ HƠI'!$H$2))),ROW()-2,99999))</f>
        <v>99999</v>
      </c>
    </row>
    <row r="519" customHeight="1" spans="1:19">
      <c r="A519" s="6" t="s">
        <v>13862</v>
      </c>
      <c r="B519" s="6" t="s">
        <v>596</v>
      </c>
      <c r="C519" s="6" t="s">
        <v>13863</v>
      </c>
      <c r="D519" s="6" t="s">
        <v>4145</v>
      </c>
      <c r="E519" s="6"/>
      <c r="F519" s="6"/>
      <c r="G519" s="6" t="s">
        <v>11423</v>
      </c>
      <c r="H519" s="6" t="s">
        <v>12258</v>
      </c>
      <c r="I519" s="6" t="s">
        <v>12123</v>
      </c>
      <c r="J519" s="44"/>
      <c r="K519" s="44"/>
      <c r="L519" s="44"/>
      <c r="M519" s="44"/>
      <c r="N519" s="44"/>
      <c r="O519" s="6"/>
      <c r="P519" s="6"/>
      <c r="Q519" s="6"/>
      <c r="R519" s="6" t="s">
        <v>13864</v>
      </c>
      <c r="S519" s="1">
        <f>IF(OR('⚙️ BỘ HƠI'!$H$40=0,'⚙️ BỘ HƠI'!$H$2="",$C519="",LEFT($C519,1)="◆"),99999,IF(OR(ISNUMBER(SEARCH('⚙️ BỘ HƠI'!$H$2,$C519)),ISNUMBER(SEARCH($C519,'⚙️ BỘ HƠI'!$H$2))),ROW()-2,99999))</f>
        <v>99999</v>
      </c>
    </row>
    <row r="520" customHeight="1" spans="1:19">
      <c r="A520" s="8" t="s">
        <v>13865</v>
      </c>
      <c r="B520" s="8" t="s">
        <v>596</v>
      </c>
      <c r="C520" s="8" t="s">
        <v>13863</v>
      </c>
      <c r="D520" s="8" t="s">
        <v>4145</v>
      </c>
      <c r="E520" s="8"/>
      <c r="F520" s="8"/>
      <c r="G520" s="8" t="s">
        <v>11423</v>
      </c>
      <c r="H520" s="8" t="s">
        <v>13866</v>
      </c>
      <c r="I520" s="8" t="s">
        <v>12133</v>
      </c>
      <c r="J520" s="43"/>
      <c r="K520" s="43"/>
      <c r="L520" s="43"/>
      <c r="M520" s="43"/>
      <c r="N520" s="43"/>
      <c r="O520" s="8"/>
      <c r="P520" s="8"/>
      <c r="Q520" s="8"/>
      <c r="R520" s="8" t="s">
        <v>13867</v>
      </c>
      <c r="S520" s="1">
        <f>IF(OR('⚙️ BỘ HƠI'!$H$40=0,'⚙️ BỘ HƠI'!$H$2="",$C520="",LEFT($C520,1)="◆"),99999,IF(OR(ISNUMBER(SEARCH('⚙️ BỘ HƠI'!$H$2,$C520)),ISNUMBER(SEARCH($C520,'⚙️ BỘ HƠI'!$H$2))),ROW()-2,99999))</f>
        <v>99999</v>
      </c>
    </row>
    <row r="521" customHeight="1" spans="1:19">
      <c r="A521" s="6" t="s">
        <v>13868</v>
      </c>
      <c r="B521" s="6" t="s">
        <v>596</v>
      </c>
      <c r="C521" s="6" t="s">
        <v>13869</v>
      </c>
      <c r="D521" s="6" t="s">
        <v>4145</v>
      </c>
      <c r="E521" s="6"/>
      <c r="F521" s="6"/>
      <c r="G521" s="6" t="s">
        <v>9868</v>
      </c>
      <c r="H521" s="6" t="s">
        <v>12258</v>
      </c>
      <c r="I521" s="6" t="s">
        <v>12123</v>
      </c>
      <c r="J521" s="44"/>
      <c r="K521" s="44"/>
      <c r="L521" s="44"/>
      <c r="M521" s="44"/>
      <c r="N521" s="44"/>
      <c r="O521" s="6"/>
      <c r="P521" s="6"/>
      <c r="Q521" s="6"/>
      <c r="R521" s="6" t="s">
        <v>13870</v>
      </c>
      <c r="S521" s="1">
        <f>IF(OR('⚙️ BỘ HƠI'!$H$40=0,'⚙️ BỘ HƠI'!$H$2="",$C521="",LEFT($C521,1)="◆"),99999,IF(OR(ISNUMBER(SEARCH('⚙️ BỘ HƠI'!$H$2,$C521)),ISNUMBER(SEARCH($C521,'⚙️ BỘ HƠI'!$H$2))),ROW()-2,99999))</f>
        <v>99999</v>
      </c>
    </row>
    <row r="522" customHeight="1" spans="1:19">
      <c r="A522" s="8" t="s">
        <v>13871</v>
      </c>
      <c r="B522" s="8" t="s">
        <v>596</v>
      </c>
      <c r="C522" s="8" t="s">
        <v>4228</v>
      </c>
      <c r="D522" s="8" t="s">
        <v>3237</v>
      </c>
      <c r="E522" s="8"/>
      <c r="F522" s="8"/>
      <c r="G522" s="8" t="s">
        <v>9868</v>
      </c>
      <c r="H522" s="8" t="s">
        <v>13872</v>
      </c>
      <c r="I522" s="8" t="s">
        <v>12123</v>
      </c>
      <c r="J522" s="43"/>
      <c r="K522" s="43"/>
      <c r="L522" s="43"/>
      <c r="M522" s="43"/>
      <c r="N522" s="43"/>
      <c r="O522" s="8"/>
      <c r="P522" s="8"/>
      <c r="Q522" s="8"/>
      <c r="R522" s="8" t="s">
        <v>13873</v>
      </c>
      <c r="S522" s="1">
        <f>IF(OR('⚙️ BỘ HƠI'!$H$40=0,'⚙️ BỘ HƠI'!$H$2="",$C522="",LEFT($C522,1)="◆"),99999,IF(OR(ISNUMBER(SEARCH('⚙️ BỘ HƠI'!$H$2,$C522)),ISNUMBER(SEARCH($C522,'⚙️ BỘ HƠI'!$H$2))),ROW()-2,99999))</f>
        <v>99999</v>
      </c>
    </row>
    <row r="523" customHeight="1" spans="1:19">
      <c r="A523" s="6" t="s">
        <v>13874</v>
      </c>
      <c r="B523" s="6" t="s">
        <v>596</v>
      </c>
      <c r="C523" s="6" t="s">
        <v>13875</v>
      </c>
      <c r="D523" s="6" t="s">
        <v>2823</v>
      </c>
      <c r="E523" s="6"/>
      <c r="F523" s="6"/>
      <c r="G523" s="6" t="s">
        <v>10308</v>
      </c>
      <c r="H523" s="6" t="s">
        <v>12258</v>
      </c>
      <c r="I523" s="6" t="s">
        <v>12123</v>
      </c>
      <c r="J523" s="44"/>
      <c r="K523" s="44"/>
      <c r="L523" s="44"/>
      <c r="M523" s="44"/>
      <c r="N523" s="44"/>
      <c r="O523" s="6"/>
      <c r="P523" s="6"/>
      <c r="Q523" s="6"/>
      <c r="R523" s="6" t="s">
        <v>13876</v>
      </c>
      <c r="S523" s="1">
        <f>IF(OR('⚙️ BỘ HƠI'!$H$40=0,'⚙️ BỘ HƠI'!$H$2="",$C523="",LEFT($C523,1)="◆"),99999,IF(OR(ISNUMBER(SEARCH('⚙️ BỘ HƠI'!$H$2,$C523)),ISNUMBER(SEARCH($C523,'⚙️ BỘ HƠI'!$H$2))),ROW()-2,99999))</f>
        <v>99999</v>
      </c>
    </row>
    <row r="524" customHeight="1" spans="1:19">
      <c r="A524" s="8" t="s">
        <v>13877</v>
      </c>
      <c r="B524" s="8" t="s">
        <v>596</v>
      </c>
      <c r="C524" s="8" t="s">
        <v>13875</v>
      </c>
      <c r="D524" s="8" t="s">
        <v>2823</v>
      </c>
      <c r="E524" s="8"/>
      <c r="F524" s="8"/>
      <c r="G524" s="8" t="s">
        <v>9901</v>
      </c>
      <c r="H524" s="8" t="s">
        <v>12258</v>
      </c>
      <c r="I524" s="8" t="s">
        <v>12123</v>
      </c>
      <c r="J524" s="43"/>
      <c r="K524" s="43"/>
      <c r="L524" s="43"/>
      <c r="M524" s="43"/>
      <c r="N524" s="43"/>
      <c r="O524" s="8"/>
      <c r="P524" s="8"/>
      <c r="Q524" s="8"/>
      <c r="R524" s="8" t="s">
        <v>13878</v>
      </c>
      <c r="S524" s="1">
        <f>IF(OR('⚙️ BỘ HƠI'!$H$40=0,'⚙️ BỘ HƠI'!$H$2="",$C524="",LEFT($C524,1)="◆"),99999,IF(OR(ISNUMBER(SEARCH('⚙️ BỘ HƠI'!$H$2,$C524)),ISNUMBER(SEARCH($C524,'⚙️ BỘ HƠI'!$H$2))),ROW()-2,99999))</f>
        <v>99999</v>
      </c>
    </row>
    <row r="525" customHeight="1" spans="1:19">
      <c r="A525" s="6" t="s">
        <v>13879</v>
      </c>
      <c r="B525" s="6" t="s">
        <v>596</v>
      </c>
      <c r="C525" s="6" t="s">
        <v>13875</v>
      </c>
      <c r="D525" s="6" t="s">
        <v>2823</v>
      </c>
      <c r="E525" s="6"/>
      <c r="F525" s="6"/>
      <c r="G525" s="6" t="s">
        <v>11426</v>
      </c>
      <c r="H525" s="6" t="s">
        <v>12258</v>
      </c>
      <c r="I525" s="6" t="s">
        <v>12123</v>
      </c>
      <c r="J525" s="44"/>
      <c r="K525" s="44"/>
      <c r="L525" s="44"/>
      <c r="M525" s="44"/>
      <c r="N525" s="44"/>
      <c r="O525" s="6"/>
      <c r="P525" s="6"/>
      <c r="Q525" s="6"/>
      <c r="R525" s="6" t="s">
        <v>13880</v>
      </c>
      <c r="S525" s="1">
        <f>IF(OR('⚙️ BỘ HƠI'!$H$40=0,'⚙️ BỘ HƠI'!$H$2="",$C525="",LEFT($C525,1)="◆"),99999,IF(OR(ISNUMBER(SEARCH('⚙️ BỘ HƠI'!$H$2,$C525)),ISNUMBER(SEARCH($C525,'⚙️ BỘ HƠI'!$H$2))),ROW()-2,99999))</f>
        <v>99999</v>
      </c>
    </row>
    <row r="526" customHeight="1" spans="1:19">
      <c r="A526" s="8" t="s">
        <v>13881</v>
      </c>
      <c r="B526" s="8" t="s">
        <v>596</v>
      </c>
      <c r="C526" s="8" t="s">
        <v>13882</v>
      </c>
      <c r="D526" s="8" t="s">
        <v>2823</v>
      </c>
      <c r="E526" s="8"/>
      <c r="F526" s="8"/>
      <c r="G526" s="8" t="s">
        <v>10308</v>
      </c>
      <c r="H526" s="8"/>
      <c r="I526" s="8" t="s">
        <v>12123</v>
      </c>
      <c r="J526" s="43"/>
      <c r="K526" s="43"/>
      <c r="L526" s="43"/>
      <c r="M526" s="43"/>
      <c r="N526" s="43"/>
      <c r="O526" s="8"/>
      <c r="P526" s="8" t="s">
        <v>13883</v>
      </c>
      <c r="Q526" s="8"/>
      <c r="R526" s="8" t="s">
        <v>13884</v>
      </c>
      <c r="S526" s="1">
        <f>IF(OR('⚙️ BỘ HƠI'!$H$40=0,'⚙️ BỘ HƠI'!$H$2="",$C526="",LEFT($C526,1)="◆"),99999,IF(OR(ISNUMBER(SEARCH('⚙️ BỘ HƠI'!$H$2,$C526)),ISNUMBER(SEARCH($C526,'⚙️ BỘ HƠI'!$H$2))),ROW()-2,99999))</f>
        <v>99999</v>
      </c>
    </row>
    <row r="527" customHeight="1" spans="1:19">
      <c r="A527" s="6" t="s">
        <v>13885</v>
      </c>
      <c r="B527" s="6" t="s">
        <v>596</v>
      </c>
      <c r="C527" s="6" t="s">
        <v>13882</v>
      </c>
      <c r="D527" s="6" t="s">
        <v>2823</v>
      </c>
      <c r="E527" s="6"/>
      <c r="F527" s="6"/>
      <c r="G527" s="6" t="s">
        <v>9901</v>
      </c>
      <c r="H527" s="6"/>
      <c r="I527" s="6" t="s">
        <v>12123</v>
      </c>
      <c r="J527" s="6"/>
      <c r="K527" s="6"/>
      <c r="L527" s="6"/>
      <c r="M527" s="6"/>
      <c r="N527" s="6"/>
      <c r="O527" s="6"/>
      <c r="P527" s="6" t="s">
        <v>13886</v>
      </c>
      <c r="Q527" s="6"/>
      <c r="R527" s="6" t="s">
        <v>13887</v>
      </c>
      <c r="S527" s="1">
        <f>IF(OR('⚙️ BỘ HƠI'!$H$40=0,'⚙️ BỘ HƠI'!$H$2="",$C527="",LEFT($C527,1)="◆"),99999,IF(OR(ISNUMBER(SEARCH('⚙️ BỘ HƠI'!$H$2,$C527)),ISNUMBER(SEARCH($C527,'⚙️ BỘ HƠI'!$H$2))),ROW()-2,99999))</f>
        <v>99999</v>
      </c>
    </row>
    <row r="528" customHeight="1" spans="1:19">
      <c r="A528" s="8" t="s">
        <v>13888</v>
      </c>
      <c r="B528" s="8" t="s">
        <v>596</v>
      </c>
      <c r="C528" s="8" t="s">
        <v>13882</v>
      </c>
      <c r="D528" s="8" t="s">
        <v>2823</v>
      </c>
      <c r="E528" s="8"/>
      <c r="F528" s="8"/>
      <c r="G528" s="8" t="s">
        <v>11426</v>
      </c>
      <c r="H528" s="8"/>
      <c r="I528" s="8" t="s">
        <v>12123</v>
      </c>
      <c r="J528" s="43"/>
      <c r="K528" s="43"/>
      <c r="L528" s="43"/>
      <c r="M528" s="43"/>
      <c r="N528" s="43"/>
      <c r="O528" s="8"/>
      <c r="P528" s="8" t="s">
        <v>13889</v>
      </c>
      <c r="Q528" s="8"/>
      <c r="R528" s="8" t="s">
        <v>13890</v>
      </c>
      <c r="S528" s="1">
        <f>IF(OR('⚙️ BỘ HƠI'!$H$40=0,'⚙️ BỘ HƠI'!$H$2="",$C528="",LEFT($C528,1)="◆"),99999,IF(OR(ISNUMBER(SEARCH('⚙️ BỘ HƠI'!$H$2,$C528)),ISNUMBER(SEARCH($C528,'⚙️ BỘ HƠI'!$H$2))),ROW()-2,99999))</f>
        <v>99999</v>
      </c>
    </row>
    <row r="529" customHeight="1" spans="1:19">
      <c r="A529" s="6" t="s">
        <v>13891</v>
      </c>
      <c r="B529" s="6" t="s">
        <v>596</v>
      </c>
      <c r="C529" s="6" t="s">
        <v>6200</v>
      </c>
      <c r="D529" s="6" t="s">
        <v>3083</v>
      </c>
      <c r="E529" s="6"/>
      <c r="F529" s="6"/>
      <c r="G529" s="6" t="s">
        <v>11440</v>
      </c>
      <c r="H529" s="6" t="s">
        <v>12279</v>
      </c>
      <c r="I529" s="6" t="s">
        <v>12123</v>
      </c>
      <c r="J529" s="44"/>
      <c r="K529" s="44"/>
      <c r="L529" s="44"/>
      <c r="M529" s="44"/>
      <c r="N529" s="44"/>
      <c r="O529" s="6"/>
      <c r="P529" s="6" t="s">
        <v>13892</v>
      </c>
      <c r="Q529" s="6"/>
      <c r="R529" s="6" t="s">
        <v>13893</v>
      </c>
      <c r="S529" s="1">
        <f>IF(OR('⚙️ BỘ HƠI'!$H$40=0,'⚙️ BỘ HƠI'!$H$2="",$C529="",LEFT($C529,1)="◆"),99999,IF(OR(ISNUMBER(SEARCH('⚙️ BỘ HƠI'!$H$2,$C529)),ISNUMBER(SEARCH($C529,'⚙️ BỘ HƠI'!$H$2))),ROW()-2,99999))</f>
        <v>99999</v>
      </c>
    </row>
    <row r="530" customHeight="1" spans="1:19">
      <c r="A530" s="8" t="s">
        <v>13894</v>
      </c>
      <c r="B530" s="8" t="s">
        <v>596</v>
      </c>
      <c r="C530" s="8" t="s">
        <v>6200</v>
      </c>
      <c r="D530" s="8" t="s">
        <v>3083</v>
      </c>
      <c r="E530" s="8"/>
      <c r="F530" s="8"/>
      <c r="G530" s="8" t="s">
        <v>11440</v>
      </c>
      <c r="H530" s="8" t="s">
        <v>12258</v>
      </c>
      <c r="I530" s="8" t="s">
        <v>12123</v>
      </c>
      <c r="J530" s="43"/>
      <c r="K530" s="43"/>
      <c r="L530" s="43"/>
      <c r="M530" s="43"/>
      <c r="N530" s="43"/>
      <c r="O530" s="8"/>
      <c r="P530" s="8"/>
      <c r="Q530" s="8"/>
      <c r="R530" s="8" t="s">
        <v>13895</v>
      </c>
      <c r="S530" s="1">
        <f>IF(OR('⚙️ BỘ HƠI'!$H$40=0,'⚙️ BỘ HƠI'!$H$2="",$C530="",LEFT($C530,1)="◆"),99999,IF(OR(ISNUMBER(SEARCH('⚙️ BỘ HƠI'!$H$2,$C530)),ISNUMBER(SEARCH($C530,'⚙️ BỘ HƠI'!$H$2))),ROW()-2,99999))</f>
        <v>99999</v>
      </c>
    </row>
    <row r="531" customHeight="1" spans="1:19">
      <c r="A531" s="6" t="s">
        <v>13896</v>
      </c>
      <c r="B531" s="6" t="s">
        <v>596</v>
      </c>
      <c r="C531" s="6" t="s">
        <v>13897</v>
      </c>
      <c r="D531" s="6" t="s">
        <v>3083</v>
      </c>
      <c r="E531" s="6"/>
      <c r="F531" s="6"/>
      <c r="G531" s="6" t="s">
        <v>10399</v>
      </c>
      <c r="H531" s="6" t="s">
        <v>12258</v>
      </c>
      <c r="I531" s="6" t="s">
        <v>12921</v>
      </c>
      <c r="J531" s="44"/>
      <c r="K531" s="44"/>
      <c r="L531" s="44"/>
      <c r="M531" s="44"/>
      <c r="N531" s="44"/>
      <c r="O531" s="6"/>
      <c r="P531" s="6"/>
      <c r="Q531" s="6"/>
      <c r="R531" s="6" t="s">
        <v>13898</v>
      </c>
      <c r="S531" s="1">
        <f>IF(OR('⚙️ BỘ HƠI'!$H$40=0,'⚙️ BỘ HƠI'!$H$2="",$C531="",LEFT($C531,1)="◆"),99999,IF(OR(ISNUMBER(SEARCH('⚙️ BỘ HƠI'!$H$2,$C531)),ISNUMBER(SEARCH($C531,'⚙️ BỘ HƠI'!$H$2))),ROW()-2,99999))</f>
        <v>99999</v>
      </c>
    </row>
    <row r="532" customHeight="1" spans="1:19">
      <c r="A532" s="8" t="s">
        <v>13899</v>
      </c>
      <c r="B532" s="8" t="s">
        <v>596</v>
      </c>
      <c r="C532" s="8" t="s">
        <v>8446</v>
      </c>
      <c r="D532" s="8" t="s">
        <v>5147</v>
      </c>
      <c r="E532" s="8"/>
      <c r="F532" s="8"/>
      <c r="G532" s="8" t="s">
        <v>11440</v>
      </c>
      <c r="H532" s="8"/>
      <c r="I532" s="8" t="s">
        <v>12123</v>
      </c>
      <c r="J532" s="8"/>
      <c r="K532" s="8"/>
      <c r="L532" s="8"/>
      <c r="M532" s="8"/>
      <c r="N532" s="8"/>
      <c r="O532" s="8"/>
      <c r="P532" s="8"/>
      <c r="Q532" s="8"/>
      <c r="R532" s="8" t="s">
        <v>13900</v>
      </c>
      <c r="S532" s="1">
        <f>IF(OR('⚙️ BỘ HƠI'!$H$40=0,'⚙️ BỘ HƠI'!$H$2="",$C532="",LEFT($C532,1)="◆"),99999,IF(OR(ISNUMBER(SEARCH('⚙️ BỘ HƠI'!$H$2,$C532)),ISNUMBER(SEARCH($C532,'⚙️ BỘ HƠI'!$H$2))),ROW()-2,99999))</f>
        <v>99999</v>
      </c>
    </row>
    <row r="533" customHeight="1" spans="1:19">
      <c r="A533" s="6" t="s">
        <v>13901</v>
      </c>
      <c r="B533" s="6" t="s">
        <v>596</v>
      </c>
      <c r="C533" s="6" t="s">
        <v>8446</v>
      </c>
      <c r="D533" s="6" t="s">
        <v>5147</v>
      </c>
      <c r="E533" s="6"/>
      <c r="F533" s="6"/>
      <c r="G533" s="6" t="s">
        <v>11440</v>
      </c>
      <c r="H533" s="6" t="s">
        <v>13902</v>
      </c>
      <c r="I533" s="6" t="s">
        <v>12123</v>
      </c>
      <c r="J533" s="44"/>
      <c r="K533" s="44"/>
      <c r="L533" s="44"/>
      <c r="M533" s="44"/>
      <c r="N533" s="44"/>
      <c r="O533" s="6"/>
      <c r="P533" s="6"/>
      <c r="Q533" s="6"/>
      <c r="R533" s="6" t="s">
        <v>13903</v>
      </c>
      <c r="S533" s="1">
        <f>IF(OR('⚙️ BỘ HƠI'!$H$40=0,'⚙️ BỘ HƠI'!$H$2="",$C533="",LEFT($C533,1)="◆"),99999,IF(OR(ISNUMBER(SEARCH('⚙️ BỘ HƠI'!$H$2,$C533)),ISNUMBER(SEARCH($C533,'⚙️ BỘ HƠI'!$H$2))),ROW()-2,99999))</f>
        <v>99999</v>
      </c>
    </row>
    <row r="534" customHeight="1" spans="1:19">
      <c r="A534" s="8" t="s">
        <v>13904</v>
      </c>
      <c r="B534" s="8" t="s">
        <v>596</v>
      </c>
      <c r="C534" s="8" t="s">
        <v>13905</v>
      </c>
      <c r="D534" s="8"/>
      <c r="E534" s="8"/>
      <c r="F534" s="8"/>
      <c r="G534" s="8" t="s">
        <v>13906</v>
      </c>
      <c r="H534" s="8"/>
      <c r="I534" s="8" t="s">
        <v>12123</v>
      </c>
      <c r="J534" s="8"/>
      <c r="K534" s="8"/>
      <c r="L534" s="8"/>
      <c r="M534" s="8"/>
      <c r="N534" s="8"/>
      <c r="O534" s="8"/>
      <c r="P534" s="8"/>
      <c r="Q534" s="8"/>
      <c r="R534" s="8" t="s">
        <v>13907</v>
      </c>
      <c r="S534" s="1">
        <f>IF(OR('⚙️ BỘ HƠI'!$H$40=0,'⚙️ BỘ HƠI'!$H$2="",$C534="",LEFT($C534,1)="◆"),99999,IF(OR(ISNUMBER(SEARCH('⚙️ BỘ HƠI'!$H$2,$C534)),ISNUMBER(SEARCH($C534,'⚙️ BỘ HƠI'!$H$2))),ROW()-2,99999))</f>
        <v>99999</v>
      </c>
    </row>
    <row r="535" customHeight="1" spans="1:19">
      <c r="A535" s="6" t="s">
        <v>13908</v>
      </c>
      <c r="B535" s="6" t="s">
        <v>596</v>
      </c>
      <c r="C535" s="6" t="s">
        <v>13909</v>
      </c>
      <c r="D535" s="6"/>
      <c r="E535" s="6"/>
      <c r="F535" s="6"/>
      <c r="G535" s="6" t="s">
        <v>11408</v>
      </c>
      <c r="H535" s="6" t="s">
        <v>12258</v>
      </c>
      <c r="I535" s="6" t="s">
        <v>12133</v>
      </c>
      <c r="J535" s="44"/>
      <c r="K535" s="44"/>
      <c r="L535" s="44"/>
      <c r="M535" s="44"/>
      <c r="N535" s="44"/>
      <c r="O535" s="6"/>
      <c r="P535" s="6"/>
      <c r="Q535" s="6"/>
      <c r="R535" s="6" t="s">
        <v>13910</v>
      </c>
      <c r="S535" s="1">
        <f>IF(OR('⚙️ BỘ HƠI'!$H$40=0,'⚙️ BỘ HƠI'!$H$2="",$C535="",LEFT($C535,1)="◆"),99999,IF(OR(ISNUMBER(SEARCH('⚙️ BỘ HƠI'!$H$2,$C535)),ISNUMBER(SEARCH($C535,'⚙️ BỘ HƠI'!$H$2))),ROW()-2,99999))</f>
        <v>99999</v>
      </c>
    </row>
    <row r="536" customHeight="1" spans="1:19">
      <c r="A536" s="8" t="s">
        <v>13911</v>
      </c>
      <c r="B536" s="8" t="s">
        <v>596</v>
      </c>
      <c r="C536" s="8" t="s">
        <v>13912</v>
      </c>
      <c r="D536" s="8"/>
      <c r="E536" s="8"/>
      <c r="F536" s="8"/>
      <c r="G536" s="8" t="s">
        <v>13853</v>
      </c>
      <c r="H536" s="8" t="s">
        <v>13913</v>
      </c>
      <c r="I536" s="8" t="s">
        <v>12123</v>
      </c>
      <c r="J536" s="8"/>
      <c r="K536" s="8"/>
      <c r="L536" s="8"/>
      <c r="M536" s="8"/>
      <c r="N536" s="8"/>
      <c r="O536" s="8"/>
      <c r="P536" s="8"/>
      <c r="Q536" s="8"/>
      <c r="R536" s="8" t="s">
        <v>13914</v>
      </c>
      <c r="S536" s="1">
        <f>IF(OR('⚙️ BỘ HƠI'!$H$40=0,'⚙️ BỘ HƠI'!$H$2="",$C536="",LEFT($C536,1)="◆"),99999,IF(OR(ISNUMBER(SEARCH('⚙️ BỘ HƠI'!$H$2,$C536)),ISNUMBER(SEARCH($C536,'⚙️ BỘ HƠI'!$H$2))),ROW()-2,99999))</f>
        <v>99999</v>
      </c>
    </row>
    <row r="537" customHeight="1" spans="1:19">
      <c r="A537" s="6" t="s">
        <v>13915</v>
      </c>
      <c r="B537" s="6" t="s">
        <v>596</v>
      </c>
      <c r="C537" s="6" t="s">
        <v>13916</v>
      </c>
      <c r="D537" s="6"/>
      <c r="E537" s="6"/>
      <c r="F537" s="6"/>
      <c r="G537" s="6" t="s">
        <v>11426</v>
      </c>
      <c r="H537" s="6" t="s">
        <v>12279</v>
      </c>
      <c r="I537" s="6" t="s">
        <v>12123</v>
      </c>
      <c r="J537" s="44"/>
      <c r="K537" s="44"/>
      <c r="L537" s="44"/>
      <c r="M537" s="44"/>
      <c r="N537" s="44"/>
      <c r="O537" s="6"/>
      <c r="P537" s="6" t="s">
        <v>13917</v>
      </c>
      <c r="Q537" s="6"/>
      <c r="R537" s="6" t="s">
        <v>13918</v>
      </c>
      <c r="S537" s="1">
        <f>IF(OR('⚙️ BỘ HƠI'!$H$40=0,'⚙️ BỘ HƠI'!$H$2="",$C537="",LEFT($C537,1)="◆"),99999,IF(OR(ISNUMBER(SEARCH('⚙️ BỘ HƠI'!$H$2,$C537)),ISNUMBER(SEARCH($C537,'⚙️ BỘ HƠI'!$H$2))),ROW()-2,99999))</f>
        <v>99999</v>
      </c>
    </row>
    <row r="538" customHeight="1" spans="1:19">
      <c r="A538" s="8" t="s">
        <v>13919</v>
      </c>
      <c r="B538" s="8" t="s">
        <v>596</v>
      </c>
      <c r="C538" s="8" t="s">
        <v>13920</v>
      </c>
      <c r="D538" s="8"/>
      <c r="E538" s="8"/>
      <c r="F538" s="8"/>
      <c r="G538" s="8" t="s">
        <v>13853</v>
      </c>
      <c r="H538" s="8" t="s">
        <v>12258</v>
      </c>
      <c r="I538" s="8" t="s">
        <v>12123</v>
      </c>
      <c r="J538" s="8"/>
      <c r="K538" s="8"/>
      <c r="L538" s="8"/>
      <c r="M538" s="8"/>
      <c r="N538" s="8"/>
      <c r="O538" s="8"/>
      <c r="P538" s="8"/>
      <c r="Q538" s="8"/>
      <c r="R538" s="8" t="s">
        <v>13921</v>
      </c>
      <c r="S538" s="1">
        <f>IF(OR('⚙️ BỘ HƠI'!$H$40=0,'⚙️ BỘ HƠI'!$H$2="",$C538="",LEFT($C538,1)="◆"),99999,IF(OR(ISNUMBER(SEARCH('⚙️ BỘ HƠI'!$H$2,$C538)),ISNUMBER(SEARCH($C538,'⚙️ BỘ HƠI'!$H$2))),ROW()-2,99999))</f>
        <v>99999</v>
      </c>
    </row>
    <row r="539" customHeight="1" spans="1:19">
      <c r="A539" s="6" t="s">
        <v>13922</v>
      </c>
      <c r="B539" s="6" t="s">
        <v>596</v>
      </c>
      <c r="C539" s="6" t="s">
        <v>13923</v>
      </c>
      <c r="D539" s="6"/>
      <c r="E539" s="6"/>
      <c r="F539" s="6"/>
      <c r="G539" s="6" t="s">
        <v>11276</v>
      </c>
      <c r="H539" s="6" t="s">
        <v>13924</v>
      </c>
      <c r="I539" s="6" t="s">
        <v>12133</v>
      </c>
      <c r="J539" s="44"/>
      <c r="K539" s="44"/>
      <c r="L539" s="44"/>
      <c r="M539" s="44"/>
      <c r="N539" s="44"/>
      <c r="O539" s="6"/>
      <c r="P539" s="6"/>
      <c r="Q539" s="6"/>
      <c r="R539" s="6" t="s">
        <v>13925</v>
      </c>
      <c r="S539" s="1">
        <f>IF(OR('⚙️ BỘ HƠI'!$H$40=0,'⚙️ BỘ HƠI'!$H$2="",$C539="",LEFT($C539,1)="◆"),99999,IF(OR(ISNUMBER(SEARCH('⚙️ BỘ HƠI'!$H$2,$C539)),ISNUMBER(SEARCH($C539,'⚙️ BỘ HƠI'!$H$2))),ROW()-2,99999))</f>
        <v>99999</v>
      </c>
    </row>
    <row r="540" customHeight="1" spans="1:19">
      <c r="A540" s="8" t="s">
        <v>13926</v>
      </c>
      <c r="B540" s="8" t="s">
        <v>596</v>
      </c>
      <c r="C540" s="8" t="s">
        <v>13927</v>
      </c>
      <c r="D540" s="8"/>
      <c r="E540" s="8"/>
      <c r="F540" s="8"/>
      <c r="G540" s="8" t="s">
        <v>11413</v>
      </c>
      <c r="H540" s="8" t="s">
        <v>137</v>
      </c>
      <c r="I540" s="8" t="s">
        <v>12133</v>
      </c>
      <c r="J540" s="8"/>
      <c r="K540" s="8"/>
      <c r="L540" s="8"/>
      <c r="M540" s="8"/>
      <c r="N540" s="8"/>
      <c r="O540" s="8"/>
      <c r="P540" s="8"/>
      <c r="Q540" s="8"/>
      <c r="R540" s="8" t="s">
        <v>13928</v>
      </c>
      <c r="S540" s="1">
        <f>IF(OR('⚙️ BỘ HƠI'!$H$40=0,'⚙️ BỘ HƠI'!$H$2="",$C540="",LEFT($C540,1)="◆"),99999,IF(OR(ISNUMBER(SEARCH('⚙️ BỘ HƠI'!$H$2,$C540)),ISNUMBER(SEARCH($C540,'⚙️ BỘ HƠI'!$H$2))),ROW()-2,99999))</f>
        <v>99999</v>
      </c>
    </row>
    <row r="541" customHeight="1" spans="1:19">
      <c r="A541" s="6" t="s">
        <v>13929</v>
      </c>
      <c r="B541" s="6" t="s">
        <v>596</v>
      </c>
      <c r="C541" s="6" t="s">
        <v>4228</v>
      </c>
      <c r="D541" s="6"/>
      <c r="E541" s="6"/>
      <c r="F541" s="6"/>
      <c r="G541" s="6" t="s">
        <v>9868</v>
      </c>
      <c r="H541" s="6"/>
      <c r="I541" s="6" t="s">
        <v>12123</v>
      </c>
      <c r="J541" s="6"/>
      <c r="K541" s="6"/>
      <c r="L541" s="6"/>
      <c r="M541" s="6"/>
      <c r="N541" s="6"/>
      <c r="O541" s="6"/>
      <c r="P541" s="6"/>
      <c r="Q541" s="6"/>
      <c r="R541" s="6" t="s">
        <v>13930</v>
      </c>
      <c r="S541" s="1">
        <f>IF(OR('⚙️ BỘ HƠI'!$H$40=0,'⚙️ BỘ HƠI'!$H$2="",$C541="",LEFT($C541,1)="◆"),99999,IF(OR(ISNUMBER(SEARCH('⚙️ BỘ HƠI'!$H$2,$C541)),ISNUMBER(SEARCH($C541,'⚙️ BỘ HƠI'!$H$2))),ROW()-2,99999))</f>
        <v>99999</v>
      </c>
    </row>
    <row r="542" customHeight="1" spans="1:19">
      <c r="A542" s="8" t="s">
        <v>13931</v>
      </c>
      <c r="B542" s="8" t="s">
        <v>596</v>
      </c>
      <c r="C542" s="8" t="s">
        <v>13932</v>
      </c>
      <c r="D542" s="8"/>
      <c r="E542" s="8"/>
      <c r="F542" s="8"/>
      <c r="G542" s="8" t="s">
        <v>13933</v>
      </c>
      <c r="H542" s="8" t="s">
        <v>8512</v>
      </c>
      <c r="I542" s="8" t="s">
        <v>12123</v>
      </c>
      <c r="J542" s="8"/>
      <c r="K542" s="8"/>
      <c r="L542" s="8"/>
      <c r="M542" s="8"/>
      <c r="N542" s="8"/>
      <c r="O542" s="8"/>
      <c r="P542" s="8" t="s">
        <v>13934</v>
      </c>
      <c r="Q542" s="8"/>
      <c r="R542" s="8" t="s">
        <v>13935</v>
      </c>
      <c r="S542" s="1">
        <f>IF(OR('⚙️ BỘ HƠI'!$H$40=0,'⚙️ BỘ HƠI'!$H$2="",$C542="",LEFT($C542,1)="◆"),99999,IF(OR(ISNUMBER(SEARCH('⚙️ BỘ HƠI'!$H$2,$C542)),ISNUMBER(SEARCH($C542,'⚙️ BỘ HƠI'!$H$2))),ROW()-2,99999))</f>
        <v>99999</v>
      </c>
    </row>
    <row r="543" customHeight="1" spans="1:19">
      <c r="A543" s="41"/>
      <c r="B543" s="41"/>
      <c r="C543" s="42" t="s">
        <v>13936</v>
      </c>
      <c r="D543" s="41"/>
      <c r="E543" s="41"/>
      <c r="F543" s="41"/>
      <c r="G543" s="41"/>
      <c r="H543" s="41"/>
      <c r="I543" s="41"/>
      <c r="J543" s="41"/>
      <c r="K543" s="41"/>
      <c r="L543" s="41"/>
      <c r="M543" s="41"/>
      <c r="N543" s="41"/>
      <c r="O543" s="41"/>
      <c r="P543" s="41"/>
      <c r="Q543" s="41"/>
      <c r="R543" s="41"/>
    </row>
    <row r="544" customHeight="1" spans="1:19">
      <c r="A544" s="8" t="s">
        <v>13937</v>
      </c>
      <c r="B544" s="8" t="s">
        <v>11462</v>
      </c>
      <c r="C544" s="8" t="s">
        <v>13938</v>
      </c>
      <c r="D544" s="8" t="s">
        <v>6072</v>
      </c>
      <c r="E544" s="8"/>
      <c r="F544" s="8"/>
      <c r="G544" s="8" t="s">
        <v>13939</v>
      </c>
      <c r="H544" s="8"/>
      <c r="I544" s="8" t="s">
        <v>12123</v>
      </c>
      <c r="J544" s="8"/>
      <c r="K544" s="8"/>
      <c r="L544" s="8"/>
      <c r="M544" s="8"/>
      <c r="N544" s="8"/>
      <c r="O544" s="8"/>
      <c r="P544" s="8" t="s">
        <v>13940</v>
      </c>
      <c r="Q544" s="8"/>
      <c r="R544" s="8" t="s">
        <v>13941</v>
      </c>
      <c r="S544" s="1">
        <f>IF(OR('⚙️ BỘ HƠI'!$H$40=0,'⚙️ BỘ HƠI'!$H$2="",$C544="",LEFT($C544,1)="◆"),99999,IF(OR(ISNUMBER(SEARCH('⚙️ BỘ HƠI'!$H$2,$C544)),ISNUMBER(SEARCH($C544,'⚙️ BỘ HƠI'!$H$2))),ROW()-2,99999))</f>
        <v>99999</v>
      </c>
    </row>
    <row r="545" customHeight="1" spans="1:19">
      <c r="A545" s="6" t="s">
        <v>13942</v>
      </c>
      <c r="B545" s="6" t="s">
        <v>11462</v>
      </c>
      <c r="C545" s="6" t="s">
        <v>11466</v>
      </c>
      <c r="D545" s="6" t="s">
        <v>6072</v>
      </c>
      <c r="E545" s="6"/>
      <c r="F545" s="6"/>
      <c r="G545" s="6" t="s">
        <v>13943</v>
      </c>
      <c r="H545" s="6" t="s">
        <v>13944</v>
      </c>
      <c r="I545" s="6" t="s">
        <v>12123</v>
      </c>
      <c r="J545" s="6"/>
      <c r="K545" s="6"/>
      <c r="L545" s="6"/>
      <c r="M545" s="6"/>
      <c r="N545" s="6"/>
      <c r="O545" s="6"/>
      <c r="P545" s="6" t="s">
        <v>11468</v>
      </c>
      <c r="Q545" s="6"/>
      <c r="R545" s="6" t="s">
        <v>13945</v>
      </c>
      <c r="S545" s="1">
        <f>IF(OR('⚙️ BỘ HƠI'!$H$40=0,'⚙️ BỘ HƠI'!$H$2="",$C545="",LEFT($C545,1)="◆"),99999,IF(OR(ISNUMBER(SEARCH('⚙️ BỘ HƠI'!$H$2,$C545)),ISNUMBER(SEARCH($C545,'⚙️ BỘ HƠI'!$H$2))),ROW()-2,99999))</f>
        <v>99999</v>
      </c>
    </row>
    <row r="546" customHeight="1" spans="1:19">
      <c r="A546" s="41"/>
      <c r="B546" s="41"/>
      <c r="C546" s="42" t="s">
        <v>13946</v>
      </c>
      <c r="D546" s="41"/>
      <c r="E546" s="41"/>
      <c r="F546" s="41"/>
      <c r="G546" s="41"/>
      <c r="H546" s="41"/>
      <c r="I546" s="41"/>
      <c r="J546" s="41"/>
      <c r="K546" s="41"/>
      <c r="L546" s="41"/>
      <c r="M546" s="41"/>
      <c r="N546" s="41"/>
      <c r="O546" s="41"/>
      <c r="P546" s="41"/>
      <c r="Q546" s="41"/>
      <c r="R546" s="41"/>
    </row>
    <row r="547" customHeight="1" spans="1:19">
      <c r="A547" s="6" t="s">
        <v>13947</v>
      </c>
      <c r="B547" s="6" t="s">
        <v>638</v>
      </c>
      <c r="C547" s="6" t="s">
        <v>13948</v>
      </c>
      <c r="D547" s="6" t="s">
        <v>2836</v>
      </c>
      <c r="E547" s="6"/>
      <c r="F547" s="6"/>
      <c r="G547" s="6" t="s">
        <v>11212</v>
      </c>
      <c r="H547" s="6"/>
      <c r="I547" s="6" t="s">
        <v>12123</v>
      </c>
      <c r="J547" s="6"/>
      <c r="K547" s="6"/>
      <c r="L547" s="6"/>
      <c r="M547" s="6"/>
      <c r="N547" s="6"/>
      <c r="O547" s="6"/>
      <c r="P547" s="6" t="s">
        <v>13949</v>
      </c>
      <c r="Q547" s="6"/>
      <c r="R547" s="6" t="s">
        <v>13950</v>
      </c>
      <c r="S547" s="1">
        <f>IF(OR('⚙️ BỘ HƠI'!$H$40=0,'⚙️ BỘ HƠI'!$H$2="",$C547="",LEFT($C547,1)="◆"),99999,IF(OR(ISNUMBER(SEARCH('⚙️ BỘ HƠI'!$H$2,$C547)),ISNUMBER(SEARCH($C547,'⚙️ BỘ HƠI'!$H$2))),ROW()-2,99999))</f>
        <v>99999</v>
      </c>
    </row>
    <row r="548" customHeight="1" spans="1:19">
      <c r="A548" s="41"/>
      <c r="B548" s="41"/>
      <c r="C548" s="42" t="s">
        <v>4232</v>
      </c>
      <c r="D548" s="41"/>
      <c r="E548" s="41"/>
      <c r="F548" s="41"/>
      <c r="G548" s="41"/>
      <c r="H548" s="41"/>
      <c r="I548" s="41"/>
      <c r="J548" s="41"/>
      <c r="K548" s="41"/>
      <c r="L548" s="41"/>
      <c r="M548" s="41"/>
      <c r="N548" s="41"/>
      <c r="O548" s="41"/>
      <c r="P548" s="41"/>
      <c r="Q548" s="41"/>
      <c r="R548" s="41"/>
    </row>
    <row r="549" customHeight="1" spans="1:19">
      <c r="A549" s="6" t="s">
        <v>13951</v>
      </c>
      <c r="B549" s="6" t="s">
        <v>4234</v>
      </c>
      <c r="C549" s="6" t="s">
        <v>13952</v>
      </c>
      <c r="D549" s="6" t="s">
        <v>4236</v>
      </c>
      <c r="E549" s="6"/>
      <c r="F549" s="6"/>
      <c r="G549" s="6"/>
      <c r="H549" s="6" t="s">
        <v>8512</v>
      </c>
      <c r="I549" s="6" t="s">
        <v>12123</v>
      </c>
      <c r="J549" s="6"/>
      <c r="K549" s="6"/>
      <c r="L549" s="6"/>
      <c r="M549" s="6"/>
      <c r="N549" s="6"/>
      <c r="O549" s="6"/>
      <c r="P549" s="6" t="s">
        <v>13953</v>
      </c>
      <c r="Q549" s="6"/>
      <c r="R549" s="6" t="s">
        <v>13954</v>
      </c>
      <c r="S549" s="1">
        <f>IF(OR('⚙️ BỘ HƠI'!$H$40=0,'⚙️ BỘ HƠI'!$H$2="",$C549="",LEFT($C549,1)="◆"),99999,IF(OR(ISNUMBER(SEARCH('⚙️ BỘ HƠI'!$H$2,$C549)),ISNUMBER(SEARCH($C549,'⚙️ BỘ HƠI'!$H$2))),ROW()-2,99999))</f>
        <v>99999</v>
      </c>
    </row>
    <row r="550" customHeight="1" spans="1:19">
      <c r="A550" s="8" t="s">
        <v>13955</v>
      </c>
      <c r="B550" s="8" t="s">
        <v>4234</v>
      </c>
      <c r="C550" s="8" t="s">
        <v>13956</v>
      </c>
      <c r="D550" s="8" t="s">
        <v>4236</v>
      </c>
      <c r="E550" s="8"/>
      <c r="F550" s="8"/>
      <c r="G550" s="8"/>
      <c r="H550" s="8" t="s">
        <v>8512</v>
      </c>
      <c r="I550" s="8" t="s">
        <v>12123</v>
      </c>
      <c r="J550" s="8"/>
      <c r="K550" s="8"/>
      <c r="L550" s="8"/>
      <c r="M550" s="8"/>
      <c r="N550" s="8"/>
      <c r="O550" s="8"/>
      <c r="P550" s="8" t="s">
        <v>13953</v>
      </c>
      <c r="Q550" s="8"/>
      <c r="R550" s="8" t="s">
        <v>13957</v>
      </c>
      <c r="S550" s="1">
        <f>IF(OR('⚙️ BỘ HƠI'!$H$40=0,'⚙️ BỘ HƠI'!$H$2="",$C550="",LEFT($C550,1)="◆"),99999,IF(OR(ISNUMBER(SEARCH('⚙️ BỘ HƠI'!$H$2,$C550)),ISNUMBER(SEARCH($C550,'⚙️ BỘ HƠI'!$H$2))),ROW()-2,99999))</f>
        <v>99999</v>
      </c>
    </row>
    <row r="551" customHeight="1" spans="1:19">
      <c r="A551" s="6" t="s">
        <v>13958</v>
      </c>
      <c r="B551" s="6" t="s">
        <v>4234</v>
      </c>
      <c r="C551" s="6" t="s">
        <v>13959</v>
      </c>
      <c r="D551" s="6" t="s">
        <v>4236</v>
      </c>
      <c r="E551" s="6"/>
      <c r="F551" s="6"/>
      <c r="G551" s="6"/>
      <c r="H551" s="6" t="s">
        <v>8512</v>
      </c>
      <c r="I551" s="6" t="s">
        <v>12123</v>
      </c>
      <c r="J551" s="6"/>
      <c r="K551" s="6"/>
      <c r="L551" s="6"/>
      <c r="M551" s="6"/>
      <c r="N551" s="6"/>
      <c r="O551" s="6"/>
      <c r="P551" s="6" t="s">
        <v>13953</v>
      </c>
      <c r="Q551" s="6"/>
      <c r="R551" s="6" t="s">
        <v>13960</v>
      </c>
      <c r="S551" s="1">
        <f>IF(OR('⚙️ BỘ HƠI'!$H$40=0,'⚙️ BỘ HƠI'!$H$2="",$C551="",LEFT($C551,1)="◆"),99999,IF(OR(ISNUMBER(SEARCH('⚙️ BỘ HƠI'!$H$2,$C551)),ISNUMBER(SEARCH($C551,'⚙️ BỘ HƠI'!$H$2))),ROW()-2,99999))</f>
        <v>99999</v>
      </c>
    </row>
    <row r="552" customHeight="1" spans="1:19">
      <c r="A552" s="8" t="s">
        <v>13961</v>
      </c>
      <c r="B552" s="8" t="s">
        <v>4234</v>
      </c>
      <c r="C552" s="8" t="s">
        <v>13962</v>
      </c>
      <c r="D552" s="8" t="s">
        <v>4236</v>
      </c>
      <c r="E552" s="8"/>
      <c r="F552" s="8"/>
      <c r="G552" s="8"/>
      <c r="H552" s="8" t="s">
        <v>8515</v>
      </c>
      <c r="I552" s="8" t="s">
        <v>24</v>
      </c>
      <c r="J552" s="8"/>
      <c r="K552" s="8"/>
      <c r="L552" s="8"/>
      <c r="M552" s="8"/>
      <c r="N552" s="8"/>
      <c r="O552" s="8"/>
      <c r="P552" s="8"/>
      <c r="Q552" s="8"/>
      <c r="R552" s="8" t="s">
        <v>13963</v>
      </c>
      <c r="S552" s="1">
        <f>IF(OR('⚙️ BỘ HƠI'!$H$40=0,'⚙️ BỘ HƠI'!$H$2="",$C552="",LEFT($C552,1)="◆"),99999,IF(OR(ISNUMBER(SEARCH('⚙️ BỘ HƠI'!$H$2,$C552)),ISNUMBER(SEARCH($C552,'⚙️ BỘ HƠI'!$H$2))),ROW()-2,99999))</f>
        <v>99999</v>
      </c>
    </row>
    <row r="553" customHeight="1" spans="1:19">
      <c r="A553" s="41"/>
      <c r="B553" s="41"/>
      <c r="C553" s="42" t="s">
        <v>4255</v>
      </c>
      <c r="D553" s="41"/>
      <c r="E553" s="41"/>
      <c r="F553" s="41"/>
      <c r="G553" s="41"/>
      <c r="H553" s="41"/>
      <c r="I553" s="41"/>
      <c r="J553" s="41"/>
      <c r="K553" s="41"/>
      <c r="L553" s="41"/>
      <c r="M553" s="41"/>
      <c r="N553" s="41"/>
      <c r="O553" s="41"/>
      <c r="P553" s="41"/>
      <c r="Q553" s="41"/>
      <c r="R553" s="41"/>
    </row>
    <row r="554" customHeight="1" spans="1:19">
      <c r="A554" s="8" t="s">
        <v>13964</v>
      </c>
      <c r="B554" s="8" t="s">
        <v>642</v>
      </c>
      <c r="C554" s="8" t="s">
        <v>13965</v>
      </c>
      <c r="D554" s="8" t="s">
        <v>2742</v>
      </c>
      <c r="E554" s="8"/>
      <c r="F554" s="8"/>
      <c r="G554" s="8" t="s">
        <v>9901</v>
      </c>
      <c r="H554" s="8" t="s">
        <v>13966</v>
      </c>
      <c r="I554" s="8" t="s">
        <v>12123</v>
      </c>
      <c r="J554" s="8"/>
      <c r="K554" s="8"/>
      <c r="L554" s="8"/>
      <c r="M554" s="8"/>
      <c r="N554" s="8"/>
      <c r="O554" s="8"/>
      <c r="P554" s="8"/>
      <c r="Q554" s="8"/>
      <c r="R554" s="8" t="s">
        <v>13967</v>
      </c>
      <c r="S554" s="1">
        <f>IF(OR('⚙️ BỘ HƠI'!$H$40=0,'⚙️ BỘ HƠI'!$H$2="",$C554="",LEFT($C554,1)="◆"),99999,IF(OR(ISNUMBER(SEARCH('⚙️ BỘ HƠI'!$H$2,$C554)),ISNUMBER(SEARCH($C554,'⚙️ BỘ HƠI'!$H$2))),ROW()-2,99999))</f>
        <v>99999</v>
      </c>
    </row>
    <row r="555" customHeight="1" spans="1:19">
      <c r="A555" s="6" t="s">
        <v>13968</v>
      </c>
      <c r="B555" s="6" t="s">
        <v>642</v>
      </c>
      <c r="C555" s="6" t="s">
        <v>13969</v>
      </c>
      <c r="D555" s="6" t="s">
        <v>2742</v>
      </c>
      <c r="E555" s="6"/>
      <c r="F555" s="6"/>
      <c r="G555" s="6" t="s">
        <v>11426</v>
      </c>
      <c r="H555" s="6" t="s">
        <v>12258</v>
      </c>
      <c r="I555" s="6" t="s">
        <v>12133</v>
      </c>
      <c r="J555" s="6"/>
      <c r="K555" s="6"/>
      <c r="L555" s="6"/>
      <c r="M555" s="6"/>
      <c r="N555" s="6"/>
      <c r="O555" s="6"/>
      <c r="P555" s="6"/>
      <c r="Q555" s="6"/>
      <c r="R555" s="6" t="s">
        <v>13970</v>
      </c>
      <c r="S555" s="1">
        <f>IF(OR('⚙️ BỘ HƠI'!$H$40=0,'⚙️ BỘ HƠI'!$H$2="",$C555="",LEFT($C555,1)="◆"),99999,IF(OR(ISNUMBER(SEARCH('⚙️ BỘ HƠI'!$H$2,$C555)),ISNUMBER(SEARCH($C555,'⚙️ BỘ HƠI'!$H$2))),ROW()-2,99999))</f>
        <v>99999</v>
      </c>
    </row>
    <row r="556" customHeight="1" spans="1:19">
      <c r="A556" s="8" t="s">
        <v>13971</v>
      </c>
      <c r="B556" s="8" t="s">
        <v>642</v>
      </c>
      <c r="C556" s="8" t="s">
        <v>13972</v>
      </c>
      <c r="D556" s="8" t="s">
        <v>2742</v>
      </c>
      <c r="E556" s="8"/>
      <c r="F556" s="8"/>
      <c r="G556" s="8" t="s">
        <v>9901</v>
      </c>
      <c r="H556" s="8" t="s">
        <v>12258</v>
      </c>
      <c r="I556" s="8" t="s">
        <v>12133</v>
      </c>
      <c r="J556" s="8"/>
      <c r="K556" s="8"/>
      <c r="L556" s="8"/>
      <c r="M556" s="8"/>
      <c r="N556" s="8"/>
      <c r="O556" s="8"/>
      <c r="P556" s="8"/>
      <c r="Q556" s="8"/>
      <c r="R556" s="8" t="s">
        <v>13973</v>
      </c>
      <c r="S556" s="1">
        <f>IF(OR('⚙️ BỘ HƠI'!$H$40=0,'⚙️ BỘ HƠI'!$H$2="",$C556="",LEFT($C556,1)="◆"),99999,IF(OR(ISNUMBER(SEARCH('⚙️ BỘ HƠI'!$H$2,$C556)),ISNUMBER(SEARCH($C556,'⚙️ BỘ HƠI'!$H$2))),ROW()-2,99999))</f>
        <v>99999</v>
      </c>
    </row>
    <row r="557" customHeight="1" spans="1:19">
      <c r="A557" s="6" t="s">
        <v>13974</v>
      </c>
      <c r="B557" s="6" t="s">
        <v>642</v>
      </c>
      <c r="C557" s="6" t="s">
        <v>13975</v>
      </c>
      <c r="D557" s="6" t="s">
        <v>2742</v>
      </c>
      <c r="E557" s="6"/>
      <c r="F557" s="6"/>
      <c r="G557" s="6" t="s">
        <v>11426</v>
      </c>
      <c r="H557" s="6" t="s">
        <v>8515</v>
      </c>
      <c r="I557" s="6" t="s">
        <v>12133</v>
      </c>
      <c r="J557" s="6"/>
      <c r="K557" s="6"/>
      <c r="L557" s="6"/>
      <c r="M557" s="6"/>
      <c r="N557" s="6"/>
      <c r="O557" s="6"/>
      <c r="P557" s="6"/>
      <c r="Q557" s="6"/>
      <c r="R557" s="6" t="s">
        <v>13976</v>
      </c>
      <c r="S557" s="1">
        <f>IF(OR('⚙️ BỘ HƠI'!$H$40=0,'⚙️ BỘ HƠI'!$H$2="",$C557="",LEFT($C557,1)="◆"),99999,IF(OR(ISNUMBER(SEARCH('⚙️ BỘ HƠI'!$H$2,$C557)),ISNUMBER(SEARCH($C557,'⚙️ BỘ HƠI'!$H$2))),ROW()-2,99999))</f>
        <v>99999</v>
      </c>
    </row>
    <row r="558" customHeight="1" spans="1:19">
      <c r="A558" s="8" t="s">
        <v>13977</v>
      </c>
      <c r="B558" s="8" t="s">
        <v>642</v>
      </c>
      <c r="C558" s="8" t="s">
        <v>13978</v>
      </c>
      <c r="D558" s="8" t="s">
        <v>2742</v>
      </c>
      <c r="E558" s="8"/>
      <c r="F558" s="8"/>
      <c r="G558" s="8" t="s">
        <v>11426</v>
      </c>
      <c r="H558" s="8" t="s">
        <v>8512</v>
      </c>
      <c r="I558" s="8" t="s">
        <v>12123</v>
      </c>
      <c r="J558" s="8"/>
      <c r="K558" s="8"/>
      <c r="L558" s="8"/>
      <c r="M558" s="8"/>
      <c r="N558" s="8"/>
      <c r="O558" s="8"/>
      <c r="P558" s="8" t="s">
        <v>13979</v>
      </c>
      <c r="Q558" s="8"/>
      <c r="R558" s="8" t="s">
        <v>13980</v>
      </c>
      <c r="S558" s="1">
        <f>IF(OR('⚙️ BỘ HƠI'!$H$40=0,'⚙️ BỘ HƠI'!$H$2="",$C558="",LEFT($C558,1)="◆"),99999,IF(OR(ISNUMBER(SEARCH('⚙️ BỘ HƠI'!$H$2,$C558)),ISNUMBER(SEARCH($C558,'⚙️ BỘ HƠI'!$H$2))),ROW()-2,99999))</f>
        <v>99999</v>
      </c>
    </row>
    <row r="559" customHeight="1" spans="1:19">
      <c r="A559" s="6" t="s">
        <v>13981</v>
      </c>
      <c r="B559" s="6" t="s">
        <v>642</v>
      </c>
      <c r="C559" s="6" t="s">
        <v>13982</v>
      </c>
      <c r="D559" s="6" t="s">
        <v>3792</v>
      </c>
      <c r="E559" s="6"/>
      <c r="F559" s="6"/>
      <c r="G559" s="6" t="s">
        <v>9857</v>
      </c>
      <c r="H559" s="6" t="s">
        <v>8512</v>
      </c>
      <c r="I559" s="6" t="s">
        <v>12123</v>
      </c>
      <c r="J559" s="6"/>
      <c r="K559" s="6"/>
      <c r="L559" s="6"/>
      <c r="M559" s="6"/>
      <c r="N559" s="6"/>
      <c r="O559" s="6"/>
      <c r="P559" s="6" t="s">
        <v>13983</v>
      </c>
      <c r="Q559" s="6"/>
      <c r="R559" s="6" t="s">
        <v>13984</v>
      </c>
      <c r="S559" s="1">
        <f>IF(OR('⚙️ BỘ HƠI'!$H$40=0,'⚙️ BỘ HƠI'!$H$2="",$C559="",LEFT($C559,1)="◆"),99999,IF(OR(ISNUMBER(SEARCH('⚙️ BỘ HƠI'!$H$2,$C559)),ISNUMBER(SEARCH($C559,'⚙️ BỘ HƠI'!$H$2))),ROW()-2,99999))</f>
        <v>99999</v>
      </c>
    </row>
    <row r="560" customHeight="1" spans="1:19">
      <c r="A560" s="8" t="s">
        <v>13985</v>
      </c>
      <c r="B560" s="8" t="s">
        <v>642</v>
      </c>
      <c r="C560" s="8" t="s">
        <v>4289</v>
      </c>
      <c r="D560" s="8" t="s">
        <v>2823</v>
      </c>
      <c r="E560" s="8"/>
      <c r="F560" s="8"/>
      <c r="G560" s="8" t="s">
        <v>9857</v>
      </c>
      <c r="H560" s="8" t="s">
        <v>12258</v>
      </c>
      <c r="I560" s="8" t="s">
        <v>12123</v>
      </c>
      <c r="J560" s="8"/>
      <c r="K560" s="8"/>
      <c r="L560" s="8"/>
      <c r="M560" s="8"/>
      <c r="N560" s="8"/>
      <c r="O560" s="8"/>
      <c r="P560" s="8"/>
      <c r="Q560" s="8"/>
      <c r="R560" s="8" t="s">
        <v>13986</v>
      </c>
      <c r="S560" s="1">
        <f>IF(OR('⚙️ BỘ HƠI'!$H$40=0,'⚙️ BỘ HƠI'!$H$2="",$C560="",LEFT($C560,1)="◆"),99999,IF(OR(ISNUMBER(SEARCH('⚙️ BỘ HƠI'!$H$2,$C560)),ISNUMBER(SEARCH($C560,'⚙️ BỘ HƠI'!$H$2))),ROW()-2,99999))</f>
        <v>99999</v>
      </c>
    </row>
    <row r="561" customHeight="1" spans="1:19">
      <c r="A561" s="6" t="s">
        <v>13987</v>
      </c>
      <c r="B561" s="6" t="s">
        <v>642</v>
      </c>
      <c r="C561" s="6" t="s">
        <v>4289</v>
      </c>
      <c r="D561" s="6" t="s">
        <v>2823</v>
      </c>
      <c r="E561" s="6"/>
      <c r="F561" s="6"/>
      <c r="G561" s="6" t="s">
        <v>9857</v>
      </c>
      <c r="H561" s="6" t="s">
        <v>13988</v>
      </c>
      <c r="I561" s="6" t="s">
        <v>12123</v>
      </c>
      <c r="J561" s="6"/>
      <c r="K561" s="6"/>
      <c r="L561" s="6"/>
      <c r="M561" s="6"/>
      <c r="N561" s="6"/>
      <c r="O561" s="6"/>
      <c r="P561" s="6"/>
      <c r="Q561" s="6"/>
      <c r="R561" s="6" t="s">
        <v>13989</v>
      </c>
      <c r="S561" s="1">
        <f>IF(OR('⚙️ BỘ HƠI'!$H$40=0,'⚙️ BỘ HƠI'!$H$2="",$C561="",LEFT($C561,1)="◆"),99999,IF(OR(ISNUMBER(SEARCH('⚙️ BỘ HƠI'!$H$2,$C561)),ISNUMBER(SEARCH($C561,'⚙️ BỘ HƠI'!$H$2))),ROW()-2,99999))</f>
        <v>99999</v>
      </c>
    </row>
    <row r="562" customHeight="1" spans="1:19">
      <c r="A562" s="8" t="s">
        <v>13990</v>
      </c>
      <c r="B562" s="8" t="s">
        <v>642</v>
      </c>
      <c r="C562" s="8" t="s">
        <v>13991</v>
      </c>
      <c r="D562" s="8" t="s">
        <v>2823</v>
      </c>
      <c r="E562" s="8"/>
      <c r="F562" s="8"/>
      <c r="G562" s="8" t="s">
        <v>9857</v>
      </c>
      <c r="H562" s="8" t="s">
        <v>8512</v>
      </c>
      <c r="I562" s="8" t="s">
        <v>12123</v>
      </c>
      <c r="J562" s="8"/>
      <c r="K562" s="8"/>
      <c r="L562" s="8"/>
      <c r="M562" s="8"/>
      <c r="N562" s="8"/>
      <c r="O562" s="8"/>
      <c r="P562" s="8" t="s">
        <v>13992</v>
      </c>
      <c r="Q562" s="8"/>
      <c r="R562" s="8" t="s">
        <v>13993</v>
      </c>
      <c r="S562" s="1">
        <f>IF(OR('⚙️ BỘ HƠI'!$H$40=0,'⚙️ BỘ HƠI'!$H$2="",$C562="",LEFT($C562,1)="◆"),99999,IF(OR(ISNUMBER(SEARCH('⚙️ BỘ HƠI'!$H$2,$C562)),ISNUMBER(SEARCH($C562,'⚙️ BỘ HƠI'!$H$2))),ROW()-2,99999))</f>
        <v>99999</v>
      </c>
    </row>
    <row r="563" customHeight="1" spans="1:19">
      <c r="A563" s="41"/>
      <c r="B563" s="41"/>
      <c r="C563" s="42" t="s">
        <v>4291</v>
      </c>
      <c r="D563" s="41"/>
      <c r="E563" s="41"/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41"/>
      <c r="Q563" s="41"/>
      <c r="R563" s="41"/>
    </row>
    <row r="564" customHeight="1" spans="1:19">
      <c r="A564" s="8" t="s">
        <v>13994</v>
      </c>
      <c r="B564" s="8" t="s">
        <v>660</v>
      </c>
      <c r="C564" s="8" t="s">
        <v>13995</v>
      </c>
      <c r="D564" s="8" t="s">
        <v>2564</v>
      </c>
      <c r="E564" s="8"/>
      <c r="F564" s="8"/>
      <c r="G564" s="8" t="s">
        <v>10769</v>
      </c>
      <c r="H564" s="8" t="s">
        <v>2600</v>
      </c>
      <c r="I564" s="8" t="s">
        <v>12123</v>
      </c>
      <c r="J564" s="8"/>
      <c r="K564" s="8"/>
      <c r="L564" s="8"/>
      <c r="M564" s="8"/>
      <c r="N564" s="8"/>
      <c r="O564" s="8"/>
      <c r="P564" s="8"/>
      <c r="Q564" s="8"/>
      <c r="R564" s="8" t="s">
        <v>13996</v>
      </c>
      <c r="S564" s="1">
        <f>IF(OR('⚙️ BỘ HƠI'!$H$40=0,'⚙️ BỘ HƠI'!$H$2="",$C564="",LEFT($C564,1)="◆"),99999,IF(OR(ISNUMBER(SEARCH('⚙️ BỘ HƠI'!$H$2,$C564)),ISNUMBER(SEARCH($C564,'⚙️ BỘ HƠI'!$H$2))),ROW()-2,99999))</f>
        <v>99999</v>
      </c>
    </row>
    <row r="565" customHeight="1" spans="1:19">
      <c r="A565" s="6" t="s">
        <v>13997</v>
      </c>
      <c r="B565" s="6" t="s">
        <v>660</v>
      </c>
      <c r="C565" s="6" t="s">
        <v>13998</v>
      </c>
      <c r="D565" s="6" t="s">
        <v>2599</v>
      </c>
      <c r="E565" s="6"/>
      <c r="F565" s="6"/>
      <c r="G565" s="6" t="s">
        <v>11577</v>
      </c>
      <c r="H565" s="6"/>
      <c r="I565" s="6" t="s">
        <v>12133</v>
      </c>
      <c r="J565" s="6"/>
      <c r="K565" s="6"/>
      <c r="L565" s="6"/>
      <c r="M565" s="6"/>
      <c r="N565" s="6"/>
      <c r="O565" s="6"/>
      <c r="P565" s="6" t="s">
        <v>13999</v>
      </c>
      <c r="Q565" s="6"/>
      <c r="R565" s="6" t="s">
        <v>14000</v>
      </c>
      <c r="S565" s="1">
        <f>IF(OR('⚙️ BỘ HƠI'!$H$40=0,'⚙️ BỘ HƠI'!$H$2="",$C565="",LEFT($C565,1)="◆"),99999,IF(OR(ISNUMBER(SEARCH('⚙️ BỘ HƠI'!$H$2,$C565)),ISNUMBER(SEARCH($C565,'⚙️ BỘ HƠI'!$H$2))),ROW()-2,99999))</f>
        <v>99999</v>
      </c>
    </row>
    <row r="566" customHeight="1" spans="1:19">
      <c r="A566" s="41"/>
      <c r="B566" s="41"/>
      <c r="C566" s="42" t="s">
        <v>4308</v>
      </c>
      <c r="D566" s="41"/>
      <c r="E566" s="41"/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41"/>
      <c r="Q566" s="41"/>
      <c r="R566" s="41"/>
    </row>
    <row r="567" customHeight="1" spans="1:19">
      <c r="A567" s="6" t="s">
        <v>14001</v>
      </c>
      <c r="B567" s="6" t="s">
        <v>706</v>
      </c>
      <c r="C567" s="6" t="s">
        <v>14002</v>
      </c>
      <c r="D567" s="6" t="s">
        <v>2823</v>
      </c>
      <c r="E567" s="6"/>
      <c r="F567" s="6"/>
      <c r="G567" s="6" t="s">
        <v>9954</v>
      </c>
      <c r="H567" s="6"/>
      <c r="I567" s="6" t="s">
        <v>12123</v>
      </c>
      <c r="J567" s="6"/>
      <c r="K567" s="6"/>
      <c r="L567" s="6"/>
      <c r="M567" s="6"/>
      <c r="N567" s="6"/>
      <c r="O567" s="6"/>
      <c r="P567" s="6" t="s">
        <v>14003</v>
      </c>
      <c r="Q567" s="6"/>
      <c r="R567" s="6" t="s">
        <v>14004</v>
      </c>
      <c r="S567" s="1">
        <f>IF(OR('⚙️ BỘ HƠI'!$H$40=0,'⚙️ BỘ HƠI'!$H$2="",$C567="",LEFT($C567,1)="◆"),99999,IF(OR(ISNUMBER(SEARCH('⚙️ BỘ HƠI'!$H$2,$C567)),ISNUMBER(SEARCH($C567,'⚙️ BỘ HƠI'!$H$2))),ROW()-2,99999))</f>
        <v>99999</v>
      </c>
    </row>
    <row r="568" customHeight="1" spans="1:19">
      <c r="A568" s="8" t="s">
        <v>14005</v>
      </c>
      <c r="B568" s="8" t="s">
        <v>706</v>
      </c>
      <c r="C568" s="8" t="s">
        <v>14006</v>
      </c>
      <c r="D568" s="8" t="s">
        <v>3106</v>
      </c>
      <c r="E568" s="8"/>
      <c r="F568" s="8"/>
      <c r="G568" s="8" t="s">
        <v>11673</v>
      </c>
      <c r="H568" s="8"/>
      <c r="I568" s="8" t="s">
        <v>12608</v>
      </c>
      <c r="J568" s="8"/>
      <c r="K568" s="8"/>
      <c r="L568" s="8"/>
      <c r="M568" s="8"/>
      <c r="N568" s="8"/>
      <c r="O568" s="8"/>
      <c r="P568" s="8" t="s">
        <v>4320</v>
      </c>
      <c r="Q568" s="8"/>
      <c r="R568" s="8" t="s">
        <v>14007</v>
      </c>
      <c r="S568" s="1">
        <f>IF(OR('⚙️ BỘ HƠI'!$H$40=0,'⚙️ BỘ HƠI'!$H$2="",$C568="",LEFT($C568,1)="◆"),99999,IF(OR(ISNUMBER(SEARCH('⚙️ BỘ HƠI'!$H$2,$C568)),ISNUMBER(SEARCH($C568,'⚙️ BỘ HƠI'!$H$2))),ROW()-2,99999))</f>
        <v>99999</v>
      </c>
    </row>
    <row r="569" customHeight="1" spans="1:19">
      <c r="A569" s="6" t="s">
        <v>14008</v>
      </c>
      <c r="B569" s="6" t="s">
        <v>706</v>
      </c>
      <c r="C569" s="6" t="s">
        <v>14009</v>
      </c>
      <c r="D569" s="6" t="s">
        <v>14010</v>
      </c>
      <c r="E569" s="6"/>
      <c r="F569" s="6"/>
      <c r="G569" s="6" t="s">
        <v>14011</v>
      </c>
      <c r="H569" s="6" t="s">
        <v>8519</v>
      </c>
      <c r="I569" s="6" t="s">
        <v>12123</v>
      </c>
      <c r="J569" s="6"/>
      <c r="K569" s="6"/>
      <c r="L569" s="6"/>
      <c r="M569" s="6"/>
      <c r="N569" s="6"/>
      <c r="O569" s="6"/>
      <c r="P569" s="6" t="s">
        <v>14012</v>
      </c>
      <c r="Q569" s="6"/>
      <c r="R569" s="6" t="s">
        <v>14013</v>
      </c>
      <c r="S569" s="1">
        <f>IF(OR('⚙️ BỘ HƠI'!$H$40=0,'⚙️ BỘ HƠI'!$H$2="",$C569="",LEFT($C569,1)="◆"),99999,IF(OR(ISNUMBER(SEARCH('⚙️ BỘ HƠI'!$H$2,$C569)),ISNUMBER(SEARCH($C569,'⚙️ BỘ HƠI'!$H$2))),ROW()-2,99999))</f>
        <v>99999</v>
      </c>
    </row>
    <row r="570" customHeight="1" spans="1:19">
      <c r="A570" s="41"/>
      <c r="B570" s="41"/>
      <c r="C570" s="42" t="s">
        <v>4347</v>
      </c>
      <c r="D570" s="41"/>
      <c r="E570" s="41"/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  <c r="Q570" s="41"/>
      <c r="R570" s="41"/>
    </row>
    <row r="571" customHeight="1" spans="1:19">
      <c r="A571" s="6" t="s">
        <v>14014</v>
      </c>
      <c r="B571" s="6" t="s">
        <v>726</v>
      </c>
      <c r="C571" s="6" t="s">
        <v>14015</v>
      </c>
      <c r="D571" s="6" t="s">
        <v>4360</v>
      </c>
      <c r="E571" s="6"/>
      <c r="F571" s="6"/>
      <c r="G571" s="6" t="s">
        <v>10769</v>
      </c>
      <c r="H571" s="6"/>
      <c r="I571" s="6" t="s">
        <v>12123</v>
      </c>
      <c r="J571" s="6"/>
      <c r="K571" s="6"/>
      <c r="L571" s="6"/>
      <c r="M571" s="6"/>
      <c r="N571" s="6"/>
      <c r="O571" s="6"/>
      <c r="P571" s="6"/>
      <c r="Q571" s="6"/>
      <c r="R571" s="6" t="s">
        <v>14016</v>
      </c>
      <c r="S571" s="1">
        <f>IF(OR('⚙️ BỘ HƠI'!$H$40=0,'⚙️ BỘ HƠI'!$H$2="",$C571="",LEFT($C571,1)="◆"),99999,IF(OR(ISNUMBER(SEARCH('⚙️ BỘ HƠI'!$H$2,$C571)),ISNUMBER(SEARCH($C571,'⚙️ BỘ HƠI'!$H$2))),ROW()-2,99999))</f>
        <v>99999</v>
      </c>
    </row>
    <row r="572" customHeight="1" spans="1:19">
      <c r="A572" s="8" t="s">
        <v>14017</v>
      </c>
      <c r="B572" s="8" t="s">
        <v>726</v>
      </c>
      <c r="C572" s="8" t="s">
        <v>11817</v>
      </c>
      <c r="D572" s="8" t="s">
        <v>4360</v>
      </c>
      <c r="E572" s="8"/>
      <c r="F572" s="8"/>
      <c r="G572" s="8" t="s">
        <v>11577</v>
      </c>
      <c r="H572" s="8" t="s">
        <v>2600</v>
      </c>
      <c r="I572" s="8" t="s">
        <v>12123</v>
      </c>
      <c r="J572" s="8"/>
      <c r="K572" s="8"/>
      <c r="L572" s="8"/>
      <c r="M572" s="8"/>
      <c r="N572" s="8"/>
      <c r="O572" s="8"/>
      <c r="P572" s="8" t="s">
        <v>14018</v>
      </c>
      <c r="Q572" s="8"/>
      <c r="R572" s="8" t="s">
        <v>14019</v>
      </c>
      <c r="S572" s="1">
        <f>IF(OR('⚙️ BỘ HƠI'!$H$40=0,'⚙️ BỘ HƠI'!$H$2="",$C572="",LEFT($C572,1)="◆"),99999,IF(OR(ISNUMBER(SEARCH('⚙️ BỘ HƠI'!$H$2,$C572)),ISNUMBER(SEARCH($C572,'⚙️ BỘ HƠI'!$H$2))),ROW()-2,99999))</f>
        <v>99999</v>
      </c>
    </row>
    <row r="573" customHeight="1" spans="1:19">
      <c r="A573" s="6" t="s">
        <v>14020</v>
      </c>
      <c r="B573" s="6" t="s">
        <v>726</v>
      </c>
      <c r="C573" s="6" t="s">
        <v>14021</v>
      </c>
      <c r="D573" s="6" t="s">
        <v>4360</v>
      </c>
      <c r="E573" s="6"/>
      <c r="F573" s="6"/>
      <c r="G573" s="6" t="s">
        <v>11577</v>
      </c>
      <c r="H573" s="6" t="s">
        <v>12258</v>
      </c>
      <c r="I573" s="6" t="s">
        <v>12123</v>
      </c>
      <c r="J573" s="6"/>
      <c r="K573" s="6"/>
      <c r="L573" s="6"/>
      <c r="M573" s="6"/>
      <c r="N573" s="6"/>
      <c r="O573" s="6"/>
      <c r="P573" s="6"/>
      <c r="Q573" s="6"/>
      <c r="R573" s="6" t="s">
        <v>14022</v>
      </c>
      <c r="S573" s="1">
        <f>IF(OR('⚙️ BỘ HƠI'!$H$40=0,'⚙️ BỘ HƠI'!$H$2="",$C573="",LEFT($C573,1)="◆"),99999,IF(OR(ISNUMBER(SEARCH('⚙️ BỘ HƠI'!$H$2,$C573)),ISNUMBER(SEARCH($C573,'⚙️ BỘ HƠI'!$H$2))),ROW()-2,99999))</f>
        <v>99999</v>
      </c>
    </row>
    <row r="574" customHeight="1" spans="1:19">
      <c r="A574" s="8" t="s">
        <v>14023</v>
      </c>
      <c r="B574" s="8" t="s">
        <v>726</v>
      </c>
      <c r="C574" s="8" t="s">
        <v>14024</v>
      </c>
      <c r="D574" s="8" t="s">
        <v>4360</v>
      </c>
      <c r="E574" s="8"/>
      <c r="F574" s="8"/>
      <c r="G574" s="8" t="s">
        <v>11577</v>
      </c>
      <c r="H574" s="8" t="s">
        <v>2600</v>
      </c>
      <c r="I574" s="8" t="s">
        <v>12123</v>
      </c>
      <c r="J574" s="8"/>
      <c r="K574" s="8"/>
      <c r="L574" s="8"/>
      <c r="M574" s="8"/>
      <c r="N574" s="8"/>
      <c r="O574" s="8"/>
      <c r="P574" s="8" t="s">
        <v>14025</v>
      </c>
      <c r="Q574" s="8"/>
      <c r="R574" s="8" t="s">
        <v>14026</v>
      </c>
      <c r="S574" s="1">
        <f>IF(OR('⚙️ BỘ HƠI'!$H$40=0,'⚙️ BỘ HƠI'!$H$2="",$C574="",LEFT($C574,1)="◆"),99999,IF(OR(ISNUMBER(SEARCH('⚙️ BỘ HƠI'!$H$2,$C574)),ISNUMBER(SEARCH($C574,'⚙️ BỘ HƠI'!$H$2))),ROW()-2,99999))</f>
        <v>99999</v>
      </c>
    </row>
    <row r="575" customHeight="1" spans="1:19">
      <c r="A575" s="6" t="s">
        <v>14027</v>
      </c>
      <c r="B575" s="6" t="s">
        <v>726</v>
      </c>
      <c r="C575" s="6" t="s">
        <v>14028</v>
      </c>
      <c r="D575" s="6" t="s">
        <v>4360</v>
      </c>
      <c r="E575" s="6"/>
      <c r="F575" s="6"/>
      <c r="G575" s="6" t="s">
        <v>11577</v>
      </c>
      <c r="H575" s="6" t="s">
        <v>2600</v>
      </c>
      <c r="I575" s="6" t="s">
        <v>12123</v>
      </c>
      <c r="J575" s="6"/>
      <c r="K575" s="6"/>
      <c r="L575" s="6"/>
      <c r="M575" s="6"/>
      <c r="N575" s="6"/>
      <c r="O575" s="6"/>
      <c r="P575" s="6" t="s">
        <v>14029</v>
      </c>
      <c r="Q575" s="6"/>
      <c r="R575" s="6" t="s">
        <v>14030</v>
      </c>
      <c r="S575" s="1">
        <f>IF(OR('⚙️ BỘ HƠI'!$H$40=0,'⚙️ BỘ HƠI'!$H$2="",$C575="",LEFT($C575,1)="◆"),99999,IF(OR(ISNUMBER(SEARCH('⚙️ BỘ HƠI'!$H$2,$C575)),ISNUMBER(SEARCH($C575,'⚙️ BỘ HƠI'!$H$2))),ROW()-2,99999))</f>
        <v>99999</v>
      </c>
    </row>
    <row r="576" customHeight="1" spans="1:19">
      <c r="A576" s="8" t="s">
        <v>14031</v>
      </c>
      <c r="B576" s="8" t="s">
        <v>726</v>
      </c>
      <c r="C576" s="8" t="s">
        <v>14032</v>
      </c>
      <c r="D576" s="8" t="s">
        <v>4360</v>
      </c>
      <c r="E576" s="8"/>
      <c r="F576" s="8"/>
      <c r="G576" s="8" t="s">
        <v>11577</v>
      </c>
      <c r="H576" s="8"/>
      <c r="I576" s="8" t="s">
        <v>12123</v>
      </c>
      <c r="J576" s="8"/>
      <c r="K576" s="8"/>
      <c r="L576" s="8"/>
      <c r="M576" s="8"/>
      <c r="N576" s="8"/>
      <c r="O576" s="8"/>
      <c r="P576" s="8" t="s">
        <v>14025</v>
      </c>
      <c r="Q576" s="8"/>
      <c r="R576" s="8" t="s">
        <v>14033</v>
      </c>
      <c r="S576" s="1">
        <f>IF(OR('⚙️ BỘ HƠI'!$H$40=0,'⚙️ BỘ HƠI'!$H$2="",$C576="",LEFT($C576,1)="◆"),99999,IF(OR(ISNUMBER(SEARCH('⚙️ BỘ HƠI'!$H$2,$C576)),ISNUMBER(SEARCH($C576,'⚙️ BỘ HƠI'!$H$2))),ROW()-2,99999))</f>
        <v>99999</v>
      </c>
    </row>
    <row r="577" customHeight="1" spans="1:19">
      <c r="A577" s="6" t="s">
        <v>14034</v>
      </c>
      <c r="B577" s="6" t="s">
        <v>726</v>
      </c>
      <c r="C577" s="6" t="s">
        <v>11857</v>
      </c>
      <c r="D577" s="6" t="s">
        <v>4360</v>
      </c>
      <c r="E577" s="6"/>
      <c r="F577" s="6"/>
      <c r="G577" s="6" t="s">
        <v>11577</v>
      </c>
      <c r="H577" s="6" t="s">
        <v>2600</v>
      </c>
      <c r="I577" s="6" t="s">
        <v>12123</v>
      </c>
      <c r="J577" s="6"/>
      <c r="K577" s="6"/>
      <c r="L577" s="6"/>
      <c r="M577" s="6"/>
      <c r="N577" s="6"/>
      <c r="O577" s="6"/>
      <c r="P577" s="6" t="s">
        <v>14035</v>
      </c>
      <c r="Q577" s="6"/>
      <c r="R577" s="6" t="s">
        <v>14036</v>
      </c>
      <c r="S577" s="1">
        <f>IF(OR('⚙️ BỘ HƠI'!$H$40=0,'⚙️ BỘ HƠI'!$H$2="",$C577="",LEFT($C577,1)="◆"),99999,IF(OR(ISNUMBER(SEARCH('⚙️ BỘ HƠI'!$H$2,$C577)),ISNUMBER(SEARCH($C577,'⚙️ BỘ HƠI'!$H$2))),ROW()-2,99999))</f>
        <v>99999</v>
      </c>
    </row>
    <row r="578" customHeight="1" spans="1:19">
      <c r="A578" s="8" t="s">
        <v>14037</v>
      </c>
      <c r="B578" s="8" t="s">
        <v>726</v>
      </c>
      <c r="C578" s="8" t="s">
        <v>14038</v>
      </c>
      <c r="D578" s="8" t="s">
        <v>6072</v>
      </c>
      <c r="E578" s="8"/>
      <c r="F578" s="8"/>
      <c r="G578" s="8" t="s">
        <v>11577</v>
      </c>
      <c r="H578" s="8"/>
      <c r="I578" s="8" t="s">
        <v>12123</v>
      </c>
      <c r="J578" s="8"/>
      <c r="K578" s="8"/>
      <c r="L578" s="8"/>
      <c r="M578" s="8"/>
      <c r="N578" s="8"/>
      <c r="O578" s="8"/>
      <c r="P578" s="8" t="s">
        <v>14039</v>
      </c>
      <c r="Q578" s="8"/>
      <c r="R578" s="8" t="s">
        <v>14040</v>
      </c>
      <c r="S578" s="1">
        <f>IF(OR('⚙️ BỘ HƠI'!$H$40=0,'⚙️ BỘ HƠI'!$H$2="",$C578="",LEFT($C578,1)="◆"),99999,IF(OR(ISNUMBER(SEARCH('⚙️ BỘ HƠI'!$H$2,$C578)),ISNUMBER(SEARCH($C578,'⚙️ BỘ HƠI'!$H$2))),ROW()-2,99999))</f>
        <v>99999</v>
      </c>
    </row>
    <row r="579" customHeight="1" spans="1:19">
      <c r="A579" s="41"/>
      <c r="B579" s="41"/>
      <c r="C579" s="42" t="s">
        <v>4484</v>
      </c>
      <c r="D579" s="41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</row>
    <row r="580" customHeight="1" spans="1:19">
      <c r="A580" s="8" t="s">
        <v>14041</v>
      </c>
      <c r="B580" s="8"/>
      <c r="C580" s="8" t="s">
        <v>14042</v>
      </c>
      <c r="D580" s="8" t="s">
        <v>3163</v>
      </c>
      <c r="E580" s="8"/>
      <c r="F580" s="8"/>
      <c r="G580" s="8" t="s">
        <v>9857</v>
      </c>
      <c r="H580" s="8" t="s">
        <v>8515</v>
      </c>
      <c r="I580" s="8" t="s">
        <v>24</v>
      </c>
      <c r="J580" s="8"/>
      <c r="K580" s="8"/>
      <c r="L580" s="8"/>
      <c r="M580" s="8"/>
      <c r="N580" s="8"/>
      <c r="O580" s="8"/>
      <c r="P580" s="8"/>
      <c r="Q580" s="8"/>
      <c r="R580" s="8" t="s">
        <v>14043</v>
      </c>
      <c r="S580" s="1">
        <f>IF(OR('⚙️ BỘ HƠI'!$H$40=0,'⚙️ BỘ HƠI'!$H$2="",$C580="",LEFT($C580,1)="◆"),99999,IF(OR(ISNUMBER(SEARCH('⚙️ BỘ HƠI'!$H$2,$C580)),ISNUMBER(SEARCH($C580,'⚙️ BỘ HƠI'!$H$2))),ROW()-2,99999))</f>
        <v>99999</v>
      </c>
    </row>
    <row r="581" customHeight="1" spans="1:19">
      <c r="A581" s="6" t="s">
        <v>14044</v>
      </c>
      <c r="B581" s="6"/>
      <c r="C581" s="6" t="s">
        <v>14045</v>
      </c>
      <c r="D581" s="6" t="s">
        <v>3163</v>
      </c>
      <c r="E581" s="6"/>
      <c r="F581" s="6"/>
      <c r="G581" s="6" t="s">
        <v>9857</v>
      </c>
      <c r="H581" s="6" t="s">
        <v>8515</v>
      </c>
      <c r="I581" s="6" t="s">
        <v>24</v>
      </c>
      <c r="J581" s="6"/>
      <c r="K581" s="6"/>
      <c r="L581" s="6"/>
      <c r="M581" s="6"/>
      <c r="N581" s="6"/>
      <c r="O581" s="6"/>
      <c r="P581" s="6"/>
      <c r="Q581" s="6"/>
      <c r="R581" s="6" t="s">
        <v>14046</v>
      </c>
      <c r="S581" s="1">
        <f>IF(OR('⚙️ BỘ HƠI'!$H$40=0,'⚙️ BỘ HƠI'!$H$2="",$C581="",LEFT($C581,1)="◆"),99999,IF(OR(ISNUMBER(SEARCH('⚙️ BỘ HƠI'!$H$2,$C581)),ISNUMBER(SEARCH($C581,'⚙️ BỘ HƠI'!$H$2))),ROW()-2,99999))</f>
        <v>99999</v>
      </c>
    </row>
    <row r="582" customHeight="1" spans="1:19">
      <c r="A582" s="8" t="s">
        <v>14047</v>
      </c>
      <c r="B582" s="8"/>
      <c r="C582" s="8" t="s">
        <v>14048</v>
      </c>
      <c r="D582" s="8" t="s">
        <v>3163</v>
      </c>
      <c r="E582" s="8"/>
      <c r="F582" s="8"/>
      <c r="G582" s="8" t="s">
        <v>9901</v>
      </c>
      <c r="H582" s="8" t="s">
        <v>14049</v>
      </c>
      <c r="I582" s="8" t="s">
        <v>12123</v>
      </c>
      <c r="J582" s="8"/>
      <c r="K582" s="8"/>
      <c r="L582" s="8"/>
      <c r="M582" s="8"/>
      <c r="N582" s="8"/>
      <c r="O582" s="8"/>
      <c r="P582" s="8" t="s">
        <v>14050</v>
      </c>
      <c r="Q582" s="8"/>
      <c r="R582" s="8" t="s">
        <v>14051</v>
      </c>
      <c r="S582" s="1">
        <f>IF(OR('⚙️ BỘ HƠI'!$H$40=0,'⚙️ BỘ HƠI'!$H$2="",$C582="",LEFT($C582,1)="◆"),99999,IF(OR(ISNUMBER(SEARCH('⚙️ BỘ HƠI'!$H$2,$C582)),ISNUMBER(SEARCH($C582,'⚙️ BỘ HƠI'!$H$2))),ROW()-2,99999))</f>
        <v>99999</v>
      </c>
    </row>
    <row r="583" customHeight="1" spans="1:19">
      <c r="A583" s="41"/>
      <c r="B583" s="41"/>
      <c r="C583" s="42" t="s">
        <v>4453</v>
      </c>
      <c r="D583" s="41"/>
      <c r="E583" s="41"/>
      <c r="F583" s="41"/>
      <c r="G583" s="41"/>
      <c r="H583" s="41"/>
      <c r="I583" s="41"/>
      <c r="J583" s="41"/>
      <c r="K583" s="41"/>
      <c r="L583" s="41"/>
      <c r="M583" s="41"/>
      <c r="N583" s="41"/>
      <c r="O583" s="41"/>
      <c r="P583" s="41"/>
      <c r="Q583" s="41"/>
      <c r="R583" s="41"/>
    </row>
    <row r="584" customHeight="1" spans="1:19">
      <c r="A584" s="8" t="s">
        <v>14052</v>
      </c>
      <c r="B584" s="8" t="s">
        <v>4455</v>
      </c>
      <c r="C584" s="8"/>
      <c r="D584" s="8" t="s">
        <v>3184</v>
      </c>
      <c r="E584" s="8"/>
      <c r="F584" s="8"/>
      <c r="G584" s="8" t="s">
        <v>9868</v>
      </c>
      <c r="H584" s="8" t="s">
        <v>4523</v>
      </c>
      <c r="I584" s="8" t="s">
        <v>12123</v>
      </c>
      <c r="J584" s="8"/>
      <c r="K584" s="8"/>
      <c r="L584" s="8"/>
      <c r="M584" s="8"/>
      <c r="N584" s="8"/>
      <c r="O584" s="8"/>
      <c r="P584" s="8"/>
      <c r="Q584" s="8"/>
      <c r="R584" s="8" t="s">
        <v>14053</v>
      </c>
      <c r="S584" s="1">
        <f>IF(OR('⚙️ BỘ HƠI'!$H$40=0,'⚙️ BỘ HƠI'!$H$2="",$C584="",LEFT($C584,1)="◆"),99999,IF(OR(ISNUMBER(SEARCH('⚙️ BỘ HƠI'!$H$2,$C584)),ISNUMBER(SEARCH($C584,'⚙️ BỘ HƠI'!$H$2))),ROW()-2,99999))</f>
        <v>99999</v>
      </c>
    </row>
    <row r="585" customHeight="1" spans="1:19">
      <c r="A585" s="6" t="s">
        <v>14054</v>
      </c>
      <c r="B585" s="6" t="s">
        <v>4455</v>
      </c>
      <c r="C585" s="6"/>
      <c r="D585" s="6" t="s">
        <v>3184</v>
      </c>
      <c r="E585" s="6"/>
      <c r="F585" s="6"/>
      <c r="G585" s="6" t="s">
        <v>9868</v>
      </c>
      <c r="H585" s="6" t="s">
        <v>8518</v>
      </c>
      <c r="I585" s="6" t="s">
        <v>12123</v>
      </c>
      <c r="J585" s="6"/>
      <c r="K585" s="6"/>
      <c r="L585" s="6"/>
      <c r="M585" s="6"/>
      <c r="N585" s="6"/>
      <c r="O585" s="6"/>
      <c r="P585" s="6"/>
      <c r="Q585" s="6"/>
      <c r="R585" s="6" t="s">
        <v>14055</v>
      </c>
      <c r="S585" s="1">
        <f>IF(OR('⚙️ BỘ HƠI'!$H$40=0,'⚙️ BỘ HƠI'!$H$2="",$C585="",LEFT($C585,1)="◆"),99999,IF(OR(ISNUMBER(SEARCH('⚙️ BỘ HƠI'!$H$2,$C585)),ISNUMBER(SEARCH($C585,'⚙️ BỘ HƠI'!$H$2))),ROW()-2,99999))</f>
        <v>99999</v>
      </c>
    </row>
    <row r="586" customHeight="1" spans="1:19">
      <c r="A586" s="8" t="s">
        <v>14056</v>
      </c>
      <c r="B586" s="8" t="s">
        <v>4455</v>
      </c>
      <c r="C586" s="8"/>
      <c r="D586" s="8" t="s">
        <v>3184</v>
      </c>
      <c r="E586" s="8"/>
      <c r="F586" s="8"/>
      <c r="G586" s="8" t="s">
        <v>10015</v>
      </c>
      <c r="H586" s="8" t="s">
        <v>8518</v>
      </c>
      <c r="I586" s="8" t="s">
        <v>12123</v>
      </c>
      <c r="J586" s="8"/>
      <c r="K586" s="8"/>
      <c r="L586" s="8"/>
      <c r="M586" s="8"/>
      <c r="N586" s="8"/>
      <c r="O586" s="8"/>
      <c r="P586" s="8"/>
      <c r="Q586" s="8"/>
      <c r="R586" s="8" t="s">
        <v>14057</v>
      </c>
      <c r="S586" s="1">
        <f>IF(OR('⚙️ BỘ HƠI'!$H$40=0,'⚙️ BỘ HƠI'!$H$2="",$C586="",LEFT($C586,1)="◆"),99999,IF(OR(ISNUMBER(SEARCH('⚙️ BỘ HƠI'!$H$2,$C586)),ISNUMBER(SEARCH($C586,'⚙️ BỘ HƠI'!$H$2))),ROW()-2,99999))</f>
        <v>99999</v>
      </c>
    </row>
    <row r="587" customHeight="1" spans="1:19">
      <c r="A587" s="41"/>
      <c r="B587" s="41"/>
      <c r="C587" s="42" t="s">
        <v>4484</v>
      </c>
      <c r="D587" s="41"/>
      <c r="E587" s="41"/>
      <c r="F587" s="41"/>
      <c r="G587" s="41"/>
      <c r="H587" s="41"/>
      <c r="I587" s="41"/>
      <c r="J587" s="41"/>
      <c r="K587" s="41"/>
      <c r="L587" s="41"/>
      <c r="M587" s="41"/>
      <c r="N587" s="41"/>
      <c r="O587" s="41"/>
      <c r="P587" s="41"/>
      <c r="Q587" s="41"/>
      <c r="R587" s="41"/>
    </row>
    <row r="588" customHeight="1" spans="1:19">
      <c r="A588" s="8" t="s">
        <v>14058</v>
      </c>
      <c r="B588" s="8"/>
      <c r="C588" s="8" t="s">
        <v>14059</v>
      </c>
      <c r="D588" s="8" t="s">
        <v>2772</v>
      </c>
      <c r="E588" s="8"/>
      <c r="F588" s="8"/>
      <c r="G588" s="8" t="s">
        <v>10006</v>
      </c>
      <c r="H588" s="8" t="s">
        <v>14060</v>
      </c>
      <c r="I588" s="8" t="s">
        <v>12123</v>
      </c>
      <c r="J588" s="8"/>
      <c r="K588" s="8"/>
      <c r="L588" s="8"/>
      <c r="M588" s="8"/>
      <c r="N588" s="8"/>
      <c r="O588" s="8"/>
      <c r="P588" s="8"/>
      <c r="Q588" s="8"/>
      <c r="R588" s="8" t="s">
        <v>14061</v>
      </c>
      <c r="S588" s="1">
        <f>IF(OR('⚙️ BỘ HƠI'!$H$40=0,'⚙️ BỘ HƠI'!$H$2="",$C588="",LEFT($C588,1)="◆"),99999,IF(OR(ISNUMBER(SEARCH('⚙️ BỘ HƠI'!$H$2,$C588)),ISNUMBER(SEARCH($C588,'⚙️ BỘ HƠI'!$H$2))),ROW()-2,99999))</f>
        <v>99999</v>
      </c>
    </row>
    <row r="589" customHeight="1" spans="1:19">
      <c r="A589" s="6" t="s">
        <v>14062</v>
      </c>
      <c r="B589" s="6"/>
      <c r="C589" s="6" t="s">
        <v>14063</v>
      </c>
      <c r="D589" s="6" t="s">
        <v>2823</v>
      </c>
      <c r="E589" s="6"/>
      <c r="F589" s="6"/>
      <c r="G589" s="6" t="s">
        <v>10308</v>
      </c>
      <c r="H589" s="6" t="s">
        <v>8515</v>
      </c>
      <c r="I589" s="6" t="s">
        <v>12133</v>
      </c>
      <c r="J589" s="6"/>
      <c r="K589" s="6"/>
      <c r="L589" s="6"/>
      <c r="M589" s="6"/>
      <c r="N589" s="6"/>
      <c r="O589" s="6"/>
      <c r="P589" s="6"/>
      <c r="Q589" s="6"/>
      <c r="R589" s="6" t="s">
        <v>14064</v>
      </c>
      <c r="S589" s="1">
        <f>IF(OR('⚙️ BỘ HƠI'!$H$40=0,'⚙️ BỘ HƠI'!$H$2="",$C589="",LEFT($C589,1)="◆"),99999,IF(OR(ISNUMBER(SEARCH('⚙️ BỘ HƠI'!$H$2,$C589)),ISNUMBER(SEARCH($C589,'⚙️ BỘ HƠI'!$H$2))),ROW()-2,99999))</f>
        <v>99999</v>
      </c>
    </row>
    <row r="590" customHeight="1" spans="1:19">
      <c r="A590" s="41"/>
      <c r="B590" s="41"/>
      <c r="C590" s="42" t="s">
        <v>4710</v>
      </c>
      <c r="D590" s="41"/>
      <c r="E590" s="41"/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</row>
    <row r="591" customHeight="1" spans="1:19">
      <c r="A591" s="6" t="s">
        <v>14065</v>
      </c>
      <c r="B591" s="6" t="s">
        <v>1052</v>
      </c>
      <c r="C591" s="6" t="s">
        <v>14066</v>
      </c>
      <c r="D591" s="6" t="s">
        <v>2823</v>
      </c>
      <c r="E591" s="6"/>
      <c r="F591" s="6"/>
      <c r="G591" s="6" t="s">
        <v>9954</v>
      </c>
      <c r="H591" s="6"/>
      <c r="I591" s="6" t="s">
        <v>12123</v>
      </c>
      <c r="J591" s="6"/>
      <c r="K591" s="6"/>
      <c r="L591" s="6"/>
      <c r="M591" s="6"/>
      <c r="N591" s="6"/>
      <c r="O591" s="6"/>
      <c r="P591" s="6" t="s">
        <v>14067</v>
      </c>
      <c r="Q591" s="6"/>
      <c r="R591" s="6" t="s">
        <v>14068</v>
      </c>
      <c r="S591" s="1">
        <f>IF(OR('⚙️ BỘ HƠI'!$H$40=0,'⚙️ BỘ HƠI'!$H$2="",$C591="",LEFT($C591,1)="◆"),99999,IF(OR(ISNUMBER(SEARCH('⚙️ BỘ HƠI'!$H$2,$C591)),ISNUMBER(SEARCH($C591,'⚙️ BỘ HƠI'!$H$2))),ROW()-2,99999))</f>
        <v>99999</v>
      </c>
    </row>
    <row r="592" customHeight="1" spans="1:19">
      <c r="A592" s="41"/>
      <c r="B592" s="41"/>
      <c r="C592" s="42" t="s">
        <v>4453</v>
      </c>
      <c r="D592" s="41"/>
      <c r="E592" s="41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</row>
    <row r="593" customHeight="1" spans="1:19">
      <c r="A593" s="6" t="s">
        <v>14069</v>
      </c>
      <c r="B593" s="6" t="s">
        <v>4455</v>
      </c>
      <c r="C593" s="6"/>
      <c r="D593" s="6" t="s">
        <v>2828</v>
      </c>
      <c r="E593" s="6"/>
      <c r="F593" s="6"/>
      <c r="G593" s="6" t="s">
        <v>11201</v>
      </c>
      <c r="H593" s="6" t="s">
        <v>8519</v>
      </c>
      <c r="I593" s="6" t="s">
        <v>12123</v>
      </c>
      <c r="J593" s="6"/>
      <c r="K593" s="6"/>
      <c r="L593" s="6"/>
      <c r="M593" s="6"/>
      <c r="N593" s="6"/>
      <c r="O593" s="6"/>
      <c r="P593" s="6" t="s">
        <v>14070</v>
      </c>
      <c r="Q593" s="6"/>
      <c r="R593" s="6" t="s">
        <v>14071</v>
      </c>
      <c r="S593" s="1">
        <f>IF(OR('⚙️ BỘ HƠI'!$H$40=0,'⚙️ BỘ HƠI'!$H$2="",$C593="",LEFT($C593,1)="◆"),99999,IF(OR(ISNUMBER(SEARCH('⚙️ BỘ HƠI'!$H$2,$C593)),ISNUMBER(SEARCH($C593,'⚙️ BỘ HƠI'!$H$2))),ROW()-2,99999))</f>
        <v>99999</v>
      </c>
    </row>
    <row r="594" customHeight="1" spans="1:19">
      <c r="A594" s="8" t="s">
        <v>14072</v>
      </c>
      <c r="B594" s="8" t="s">
        <v>4455</v>
      </c>
      <c r="C594" s="8"/>
      <c r="D594" s="8" t="s">
        <v>2828</v>
      </c>
      <c r="E594" s="8"/>
      <c r="F594" s="8"/>
      <c r="G594" s="8" t="s">
        <v>11628</v>
      </c>
      <c r="H594" s="8" t="s">
        <v>12279</v>
      </c>
      <c r="I594" s="8" t="s">
        <v>12123</v>
      </c>
      <c r="J594" s="8"/>
      <c r="K594" s="8"/>
      <c r="L594" s="8"/>
      <c r="M594" s="8"/>
      <c r="N594" s="8"/>
      <c r="O594" s="8"/>
      <c r="P594" s="8" t="s">
        <v>14073</v>
      </c>
      <c r="Q594" s="8"/>
      <c r="R594" s="8" t="s">
        <v>14074</v>
      </c>
      <c r="S594" s="1">
        <f>IF(OR('⚙️ BỘ HƠI'!$H$40=0,'⚙️ BỘ HƠI'!$H$2="",$C594="",LEFT($C594,1)="◆"),99999,IF(OR(ISNUMBER(SEARCH('⚙️ BỘ HƠI'!$H$2,$C594)),ISNUMBER(SEARCH($C594,'⚙️ BỘ HƠI'!$H$2))),ROW()-2,99999))</f>
        <v>99999</v>
      </c>
    </row>
    <row r="595" customHeight="1" spans="1:19">
      <c r="A595" s="6" t="s">
        <v>14075</v>
      </c>
      <c r="B595" s="6" t="s">
        <v>4455</v>
      </c>
      <c r="C595" s="6"/>
      <c r="D595" s="6" t="s">
        <v>2828</v>
      </c>
      <c r="E595" s="6"/>
      <c r="F595" s="6"/>
      <c r="G595" s="6" t="s">
        <v>11212</v>
      </c>
      <c r="H595" s="6" t="s">
        <v>12279</v>
      </c>
      <c r="I595" s="6" t="s">
        <v>12123</v>
      </c>
      <c r="J595" s="6"/>
      <c r="K595" s="6"/>
      <c r="L595" s="6"/>
      <c r="M595" s="6"/>
      <c r="N595" s="6"/>
      <c r="O595" s="6"/>
      <c r="P595" s="6" t="s">
        <v>14076</v>
      </c>
      <c r="Q595" s="6"/>
      <c r="R595" s="6" t="s">
        <v>14077</v>
      </c>
      <c r="S595" s="1">
        <f>IF(OR('⚙️ BỘ HƠI'!$H$40=0,'⚙️ BỘ HƠI'!$H$2="",$C595="",LEFT($C595,1)="◆"),99999,IF(OR(ISNUMBER(SEARCH('⚙️ BỘ HƠI'!$H$2,$C595)),ISNUMBER(SEARCH($C595,'⚙️ BỘ HƠI'!$H$2))),ROW()-2,99999))</f>
        <v>99999</v>
      </c>
    </row>
    <row r="596" customHeight="1" spans="1:19">
      <c r="A596" s="41"/>
      <c r="B596" s="41"/>
      <c r="C596" s="42" t="s">
        <v>4710</v>
      </c>
      <c r="D596" s="41"/>
      <c r="E596" s="41"/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41"/>
      <c r="Q596" s="41"/>
      <c r="R596" s="41"/>
    </row>
    <row r="597" customHeight="1" spans="1:19">
      <c r="A597" s="6" t="s">
        <v>14078</v>
      </c>
      <c r="B597" s="6" t="s">
        <v>1052</v>
      </c>
      <c r="C597" s="6" t="s">
        <v>14079</v>
      </c>
      <c r="D597" s="6" t="s">
        <v>2828</v>
      </c>
      <c r="E597" s="6"/>
      <c r="F597" s="6"/>
      <c r="G597" s="6" t="s">
        <v>11650</v>
      </c>
      <c r="H597" s="6"/>
      <c r="I597" s="6" t="s">
        <v>12123</v>
      </c>
      <c r="J597" s="6"/>
      <c r="K597" s="6"/>
      <c r="L597" s="6"/>
      <c r="M597" s="6"/>
      <c r="N597" s="6"/>
      <c r="O597" s="6"/>
      <c r="P597" s="6" t="s">
        <v>4499</v>
      </c>
      <c r="Q597" s="6"/>
      <c r="R597" s="6" t="s">
        <v>14080</v>
      </c>
      <c r="S597" s="1">
        <f>IF(OR('⚙️ BỘ HƠI'!$H$40=0,'⚙️ BỘ HƠI'!$H$2="",$C597="",LEFT($C597,1)="◆"),99999,IF(OR(ISNUMBER(SEARCH('⚙️ BỘ HƠI'!$H$2,$C597)),ISNUMBER(SEARCH($C597,'⚙️ BỘ HƠI'!$H$2))),ROW()-2,99999))</f>
        <v>99999</v>
      </c>
    </row>
    <row r="598" customHeight="1" spans="1:19">
      <c r="A598" s="41"/>
      <c r="B598" s="41"/>
      <c r="C598" s="42" t="s">
        <v>4453</v>
      </c>
      <c r="D598" s="41"/>
      <c r="E598" s="41"/>
      <c r="F598" s="41"/>
      <c r="G598" s="41"/>
      <c r="H598" s="41"/>
      <c r="I598" s="41"/>
      <c r="J598" s="41"/>
      <c r="K598" s="41"/>
      <c r="L598" s="41"/>
      <c r="M598" s="41"/>
      <c r="N598" s="41"/>
      <c r="O598" s="41"/>
      <c r="P598" s="41"/>
      <c r="Q598" s="41"/>
      <c r="R598" s="41"/>
    </row>
    <row r="599" customHeight="1" spans="1:19">
      <c r="A599" s="6" t="s">
        <v>14081</v>
      </c>
      <c r="B599" s="6" t="s">
        <v>4455</v>
      </c>
      <c r="C599" s="6" t="s">
        <v>11621</v>
      </c>
      <c r="D599" s="6" t="s">
        <v>2828</v>
      </c>
      <c r="E599" s="6"/>
      <c r="F599" s="6"/>
      <c r="G599" s="6" t="s">
        <v>11212</v>
      </c>
      <c r="H599" s="6" t="s">
        <v>8519</v>
      </c>
      <c r="I599" s="6" t="s">
        <v>12123</v>
      </c>
      <c r="J599" s="6"/>
      <c r="K599" s="6"/>
      <c r="L599" s="6"/>
      <c r="M599" s="6"/>
      <c r="N599" s="6"/>
      <c r="O599" s="6"/>
      <c r="P599" s="6" t="s">
        <v>14082</v>
      </c>
      <c r="Q599" s="6"/>
      <c r="R599" s="6" t="s">
        <v>14083</v>
      </c>
      <c r="S599" s="1">
        <f>IF(OR('⚙️ BỘ HƠI'!$H$40=0,'⚙️ BỘ HƠI'!$H$2="",$C599="",LEFT($C599,1)="◆"),99999,IF(OR(ISNUMBER(SEARCH('⚙️ BỘ HƠI'!$H$2,$C599)),ISNUMBER(SEARCH($C599,'⚙️ BỘ HƠI'!$H$2))),ROW()-2,99999))</f>
        <v>99999</v>
      </c>
    </row>
    <row r="600" customHeight="1" spans="1:19">
      <c r="A600" s="41"/>
      <c r="B600" s="41"/>
      <c r="C600" s="42" t="s">
        <v>4710</v>
      </c>
      <c r="D600" s="41"/>
      <c r="E600" s="41"/>
      <c r="F600" s="41"/>
      <c r="G600" s="41"/>
      <c r="H600" s="41"/>
      <c r="I600" s="41"/>
      <c r="J600" s="41"/>
      <c r="K600" s="41"/>
      <c r="L600" s="41"/>
      <c r="M600" s="41"/>
      <c r="N600" s="41"/>
      <c r="O600" s="41"/>
      <c r="P600" s="41"/>
      <c r="Q600" s="41"/>
      <c r="R600" s="41"/>
    </row>
    <row r="601" customHeight="1" spans="1:19">
      <c r="A601" s="6" t="s">
        <v>14084</v>
      </c>
      <c r="B601" s="6" t="s">
        <v>1052</v>
      </c>
      <c r="C601" s="6" t="s">
        <v>14085</v>
      </c>
      <c r="D601" s="6" t="s">
        <v>2828</v>
      </c>
      <c r="E601" s="6"/>
      <c r="F601" s="6"/>
      <c r="G601" s="6" t="s">
        <v>11673</v>
      </c>
      <c r="H601" s="6" t="s">
        <v>8519</v>
      </c>
      <c r="I601" s="6" t="s">
        <v>12133</v>
      </c>
      <c r="J601" s="6"/>
      <c r="K601" s="6"/>
      <c r="L601" s="6"/>
      <c r="M601" s="6"/>
      <c r="N601" s="6"/>
      <c r="O601" s="6"/>
      <c r="P601" s="6" t="s">
        <v>14086</v>
      </c>
      <c r="Q601" s="6"/>
      <c r="R601" s="6" t="s">
        <v>14087</v>
      </c>
      <c r="S601" s="1">
        <f>IF(OR('⚙️ BỘ HƠI'!$H$40=0,'⚙️ BỘ HƠI'!$H$2="",$C601="",LEFT($C601,1)="◆"),99999,IF(OR(ISNUMBER(SEARCH('⚙️ BỘ HƠI'!$H$2,$C601)),ISNUMBER(SEARCH($C601,'⚙️ BỘ HƠI'!$H$2))),ROW()-2,99999))</f>
        <v>99999</v>
      </c>
    </row>
    <row r="602" customHeight="1" spans="1:19">
      <c r="A602" s="8" t="s">
        <v>14088</v>
      </c>
      <c r="B602" s="8" t="s">
        <v>1052</v>
      </c>
      <c r="C602" s="8" t="s">
        <v>14089</v>
      </c>
      <c r="D602" s="8" t="s">
        <v>6045</v>
      </c>
      <c r="E602" s="8"/>
      <c r="F602" s="8"/>
      <c r="G602" s="8" t="s">
        <v>10360</v>
      </c>
      <c r="H602" s="8"/>
      <c r="I602" s="8" t="s">
        <v>12123</v>
      </c>
      <c r="J602" s="8"/>
      <c r="K602" s="8"/>
      <c r="L602" s="8"/>
      <c r="M602" s="8"/>
      <c r="N602" s="8"/>
      <c r="O602" s="8"/>
      <c r="P602" s="8" t="s">
        <v>14090</v>
      </c>
      <c r="Q602" s="8"/>
      <c r="R602" s="8" t="s">
        <v>14091</v>
      </c>
      <c r="S602" s="1">
        <f>IF(OR('⚙️ BỘ HƠI'!$H$40=0,'⚙️ BỘ HƠI'!$H$2="",$C602="",LEFT($C602,1)="◆"),99999,IF(OR(ISNUMBER(SEARCH('⚙️ BỘ HƠI'!$H$2,$C602)),ISNUMBER(SEARCH($C602,'⚙️ BỘ HƠI'!$H$2))),ROW()-2,99999))</f>
        <v>99999</v>
      </c>
    </row>
    <row r="603" customHeight="1" spans="1:19">
      <c r="A603" s="6" t="s">
        <v>14092</v>
      </c>
      <c r="B603" s="6" t="s">
        <v>1052</v>
      </c>
      <c r="C603" s="6" t="s">
        <v>14089</v>
      </c>
      <c r="D603" s="6" t="s">
        <v>2836</v>
      </c>
      <c r="E603" s="6"/>
      <c r="F603" s="6"/>
      <c r="G603" s="6" t="s">
        <v>14093</v>
      </c>
      <c r="H603" s="6"/>
      <c r="I603" s="6" t="s">
        <v>12123</v>
      </c>
      <c r="J603" s="6"/>
      <c r="K603" s="6"/>
      <c r="L603" s="6"/>
      <c r="M603" s="6"/>
      <c r="N603" s="6"/>
      <c r="O603" s="6"/>
      <c r="P603" s="6" t="s">
        <v>4490</v>
      </c>
      <c r="Q603" s="6"/>
      <c r="R603" s="6" t="s">
        <v>14094</v>
      </c>
      <c r="S603" s="1">
        <f>IF(OR('⚙️ BỘ HƠI'!$H$40=0,'⚙️ BỘ HƠI'!$H$2="",$C603="",LEFT($C603,1)="◆"),99999,IF(OR(ISNUMBER(SEARCH('⚙️ BỘ HƠI'!$H$2,$C603)),ISNUMBER(SEARCH($C603,'⚙️ BỘ HƠI'!$H$2))),ROW()-2,99999))</f>
        <v>99999</v>
      </c>
    </row>
    <row r="604" customHeight="1" spans="1:19">
      <c r="A604" s="41"/>
      <c r="B604" s="41"/>
      <c r="C604" s="42" t="s">
        <v>4484</v>
      </c>
      <c r="D604" s="41"/>
      <c r="E604" s="41"/>
      <c r="F604" s="41"/>
      <c r="G604" s="41"/>
      <c r="H604" s="41"/>
      <c r="I604" s="41"/>
      <c r="J604" s="41"/>
      <c r="K604" s="41"/>
      <c r="L604" s="41"/>
      <c r="M604" s="41"/>
      <c r="N604" s="41"/>
      <c r="O604" s="41"/>
      <c r="P604" s="41"/>
      <c r="Q604" s="41"/>
      <c r="R604" s="41"/>
    </row>
    <row r="605" customHeight="1" spans="1:19">
      <c r="A605" s="6" t="s">
        <v>14095</v>
      </c>
      <c r="B605" s="6"/>
      <c r="C605" s="6" t="s">
        <v>14096</v>
      </c>
      <c r="D605" s="6" t="s">
        <v>2836</v>
      </c>
      <c r="E605" s="6"/>
      <c r="F605" s="6"/>
      <c r="G605" s="6" t="s">
        <v>14097</v>
      </c>
      <c r="H605" s="6"/>
      <c r="I605" s="6" t="s">
        <v>12123</v>
      </c>
      <c r="J605" s="6"/>
      <c r="K605" s="6"/>
      <c r="L605" s="6"/>
      <c r="M605" s="6"/>
      <c r="N605" s="6"/>
      <c r="O605" s="6"/>
      <c r="P605" s="6" t="s">
        <v>14098</v>
      </c>
      <c r="Q605" s="6"/>
      <c r="R605" s="6" t="s">
        <v>14099</v>
      </c>
      <c r="S605" s="1">
        <f>IF(OR('⚙️ BỘ HƠI'!$H$40=0,'⚙️ BỘ HƠI'!$H$2="",$C605="",LEFT($C605,1)="◆"),99999,IF(OR(ISNUMBER(SEARCH('⚙️ BỘ HƠI'!$H$2,$C605)),ISNUMBER(SEARCH($C605,'⚙️ BỘ HƠI'!$H$2))),ROW()-2,99999))</f>
        <v>99999</v>
      </c>
    </row>
    <row r="606" customHeight="1" spans="1:19">
      <c r="A606" s="41"/>
      <c r="B606" s="41"/>
      <c r="C606" s="42" t="s">
        <v>4453</v>
      </c>
      <c r="D606" s="41"/>
      <c r="E606" s="41"/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41"/>
      <c r="Q606" s="41"/>
      <c r="R606" s="41"/>
    </row>
    <row r="607" customHeight="1" spans="1:19">
      <c r="A607" s="6" t="s">
        <v>14100</v>
      </c>
      <c r="B607" s="6" t="s">
        <v>4455</v>
      </c>
      <c r="C607" s="6"/>
      <c r="D607" s="6" t="s">
        <v>3083</v>
      </c>
      <c r="E607" s="6"/>
      <c r="F607" s="6"/>
      <c r="G607" s="6" t="s">
        <v>14101</v>
      </c>
      <c r="H607" s="6" t="s">
        <v>12279</v>
      </c>
      <c r="I607" s="6" t="s">
        <v>12123</v>
      </c>
      <c r="J607" s="6"/>
      <c r="K607" s="6"/>
      <c r="L607" s="6"/>
      <c r="M607" s="6"/>
      <c r="N607" s="6"/>
      <c r="O607" s="6"/>
      <c r="P607" s="6" t="s">
        <v>14102</v>
      </c>
      <c r="Q607" s="6"/>
      <c r="R607" s="6" t="s">
        <v>14103</v>
      </c>
      <c r="S607" s="1">
        <f>IF(OR('⚙️ BỘ HƠI'!$H$40=0,'⚙️ BỘ HƠI'!$H$2="",$C607="",LEFT($C607,1)="◆"),99999,IF(OR(ISNUMBER(SEARCH('⚙️ BỘ HƠI'!$H$2,$C607)),ISNUMBER(SEARCH($C607,'⚙️ BỘ HƠI'!$H$2))),ROW()-2,99999))</f>
        <v>99999</v>
      </c>
    </row>
    <row r="608" customHeight="1" spans="1:19">
      <c r="A608" s="8" t="s">
        <v>14104</v>
      </c>
      <c r="B608" s="8" t="s">
        <v>4455</v>
      </c>
      <c r="C608" s="8"/>
      <c r="D608" s="8" t="s">
        <v>3083</v>
      </c>
      <c r="E608" s="8"/>
      <c r="F608" s="8"/>
      <c r="G608" s="8" t="s">
        <v>11628</v>
      </c>
      <c r="H608" s="8" t="s">
        <v>12279</v>
      </c>
      <c r="I608" s="8" t="s">
        <v>12123</v>
      </c>
      <c r="J608" s="8"/>
      <c r="K608" s="8"/>
      <c r="L608" s="8"/>
      <c r="M608" s="8"/>
      <c r="N608" s="8"/>
      <c r="O608" s="8"/>
      <c r="P608" s="8" t="s">
        <v>14105</v>
      </c>
      <c r="Q608" s="8"/>
      <c r="R608" s="8" t="s">
        <v>14106</v>
      </c>
      <c r="S608" s="1">
        <f>IF(OR('⚙️ BỘ HƠI'!$H$40=0,'⚙️ BỘ HƠI'!$H$2="",$C608="",LEFT($C608,1)="◆"),99999,IF(OR(ISNUMBER(SEARCH('⚙️ BỘ HƠI'!$H$2,$C608)),ISNUMBER(SEARCH($C608,'⚙️ BỘ HƠI'!$H$2))),ROW()-2,99999))</f>
        <v>99999</v>
      </c>
    </row>
    <row r="609" customHeight="1" spans="1:19">
      <c r="A609" s="6" t="s">
        <v>14107</v>
      </c>
      <c r="B609" s="6" t="s">
        <v>4455</v>
      </c>
      <c r="C609" s="6"/>
      <c r="D609" s="6" t="s">
        <v>3083</v>
      </c>
      <c r="E609" s="6"/>
      <c r="F609" s="6"/>
      <c r="G609" s="6" t="s">
        <v>11558</v>
      </c>
      <c r="H609" s="6" t="s">
        <v>12279</v>
      </c>
      <c r="I609" s="6" t="s">
        <v>12123</v>
      </c>
      <c r="J609" s="6"/>
      <c r="K609" s="6"/>
      <c r="L609" s="6"/>
      <c r="M609" s="6"/>
      <c r="N609" s="6"/>
      <c r="O609" s="6"/>
      <c r="P609" s="6" t="s">
        <v>14108</v>
      </c>
      <c r="Q609" s="6"/>
      <c r="R609" s="6" t="s">
        <v>14109</v>
      </c>
      <c r="S609" s="1">
        <f>IF(OR('⚙️ BỘ HƠI'!$H$40=0,'⚙️ BỘ HƠI'!$H$2="",$C609="",LEFT($C609,1)="◆"),99999,IF(OR(ISNUMBER(SEARCH('⚙️ BỘ HƠI'!$H$2,$C609)),ISNUMBER(SEARCH($C609,'⚙️ BỘ HƠI'!$H$2))),ROW()-2,99999))</f>
        <v>99999</v>
      </c>
    </row>
    <row r="610" customHeight="1" spans="1:19">
      <c r="A610" s="41"/>
      <c r="B610" s="41"/>
      <c r="C610" s="42" t="s">
        <v>4484</v>
      </c>
      <c r="D610" s="41"/>
      <c r="E610" s="41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</row>
    <row r="611" customHeight="1" spans="1:19">
      <c r="A611" s="6" t="s">
        <v>14110</v>
      </c>
      <c r="B611" s="6"/>
      <c r="C611" s="6" t="s">
        <v>14111</v>
      </c>
      <c r="D611" s="6" t="s">
        <v>3083</v>
      </c>
      <c r="E611" s="6"/>
      <c r="F611" s="6"/>
      <c r="G611" s="6" t="s">
        <v>14112</v>
      </c>
      <c r="H611" s="6"/>
      <c r="I611" s="6" t="s">
        <v>12123</v>
      </c>
      <c r="J611" s="6"/>
      <c r="K611" s="6"/>
      <c r="L611" s="6"/>
      <c r="M611" s="6"/>
      <c r="N611" s="6"/>
      <c r="O611" s="6"/>
      <c r="P611" s="6" t="s">
        <v>14113</v>
      </c>
      <c r="Q611" s="6"/>
      <c r="R611" s="6" t="s">
        <v>14114</v>
      </c>
      <c r="S611" s="1">
        <f>IF(OR('⚙️ BỘ HƠI'!$H$40=0,'⚙️ BỘ HƠI'!$H$2="",$C611="",LEFT($C611,1)="◆"),99999,IF(OR(ISNUMBER(SEARCH('⚙️ BỘ HƠI'!$H$2,$C611)),ISNUMBER(SEARCH($C611,'⚙️ BỘ HƠI'!$H$2))),ROW()-2,99999))</f>
        <v>99999</v>
      </c>
    </row>
    <row r="612" customHeight="1" spans="1:19">
      <c r="A612" s="41"/>
      <c r="B612" s="41"/>
      <c r="C612" s="42" t="s">
        <v>4710</v>
      </c>
      <c r="D612" s="41"/>
      <c r="E612" s="41"/>
      <c r="F612" s="41"/>
      <c r="G612" s="41"/>
      <c r="H612" s="41"/>
      <c r="I612" s="41"/>
      <c r="J612" s="41"/>
      <c r="K612" s="41"/>
      <c r="L612" s="41"/>
      <c r="M612" s="41"/>
      <c r="N612" s="41"/>
      <c r="O612" s="41"/>
      <c r="P612" s="41"/>
      <c r="Q612" s="41"/>
      <c r="R612" s="41"/>
    </row>
    <row r="613" customHeight="1" spans="1:19">
      <c r="A613" s="6" t="s">
        <v>14115</v>
      </c>
      <c r="B613" s="6" t="s">
        <v>1052</v>
      </c>
      <c r="C613" s="6" t="s">
        <v>14116</v>
      </c>
      <c r="D613" s="6" t="s">
        <v>3106</v>
      </c>
      <c r="E613" s="6"/>
      <c r="F613" s="6"/>
      <c r="G613" s="6" t="s">
        <v>11673</v>
      </c>
      <c r="H613" s="6"/>
      <c r="I613" s="6" t="s">
        <v>12123</v>
      </c>
      <c r="J613" s="6"/>
      <c r="K613" s="6"/>
      <c r="L613" s="6"/>
      <c r="M613" s="6"/>
      <c r="N613" s="6"/>
      <c r="O613" s="6"/>
      <c r="P613" s="6" t="s">
        <v>4320</v>
      </c>
      <c r="Q613" s="6"/>
      <c r="R613" s="6" t="s">
        <v>14117</v>
      </c>
      <c r="S613" s="1">
        <f>IF(OR('⚙️ BỘ HƠI'!$H$40=0,'⚙️ BỘ HƠI'!$H$2="",$C613="",LEFT($C613,1)="◆"),99999,IF(OR(ISNUMBER(SEARCH('⚙️ BỘ HƠI'!$H$2,$C613)),ISNUMBER(SEARCH($C613,'⚙️ BỘ HƠI'!$H$2))),ROW()-2,99999))</f>
        <v>99999</v>
      </c>
    </row>
    <row r="614" customHeight="1" spans="1:19">
      <c r="A614" s="41"/>
      <c r="B614" s="41"/>
      <c r="C614" s="42" t="s">
        <v>4484</v>
      </c>
      <c r="D614" s="41"/>
      <c r="E614" s="41"/>
      <c r="F614" s="41"/>
      <c r="G614" s="41"/>
      <c r="H614" s="41"/>
      <c r="I614" s="41"/>
      <c r="J614" s="41"/>
      <c r="K614" s="41"/>
      <c r="L614" s="41"/>
      <c r="M614" s="41"/>
      <c r="N614" s="41"/>
      <c r="O614" s="41"/>
      <c r="P614" s="41"/>
      <c r="Q614" s="41"/>
      <c r="R614" s="41"/>
    </row>
    <row r="615" customHeight="1" spans="1:19">
      <c r="A615" s="6" t="s">
        <v>14118</v>
      </c>
      <c r="B615" s="6"/>
      <c r="C615" s="6" t="s">
        <v>14119</v>
      </c>
      <c r="D615" s="6" t="s">
        <v>2564</v>
      </c>
      <c r="E615" s="6"/>
      <c r="F615" s="6"/>
      <c r="G615" s="6" t="s">
        <v>11577</v>
      </c>
      <c r="H615" s="6"/>
      <c r="I615" s="6" t="s">
        <v>12123</v>
      </c>
      <c r="J615" s="6"/>
      <c r="K615" s="6"/>
      <c r="L615" s="6"/>
      <c r="M615" s="6"/>
      <c r="N615" s="6"/>
      <c r="O615" s="6"/>
      <c r="P615" s="6" t="s">
        <v>14120</v>
      </c>
      <c r="Q615" s="6"/>
      <c r="R615" s="6" t="s">
        <v>14121</v>
      </c>
      <c r="S615" s="1">
        <f>IF(OR('⚙️ BỘ HƠI'!$H$40=0,'⚙️ BỘ HƠI'!$H$2="",$C615="",LEFT($C615,1)="◆"),99999,IF(OR(ISNUMBER(SEARCH('⚙️ BỘ HƠI'!$H$2,$C615)),ISNUMBER(SEARCH($C615,'⚙️ BỘ HƠI'!$H$2))),ROW()-2,99999))</f>
        <v>99999</v>
      </c>
    </row>
    <row r="616" customHeight="1" spans="1:19">
      <c r="A616" s="8" t="s">
        <v>14122</v>
      </c>
      <c r="B616" s="8"/>
      <c r="C616" s="8" t="s">
        <v>14123</v>
      </c>
      <c r="D616" s="8" t="s">
        <v>2564</v>
      </c>
      <c r="E616" s="8"/>
      <c r="F616" s="8"/>
      <c r="G616" s="8" t="s">
        <v>10142</v>
      </c>
      <c r="H616" s="8" t="s">
        <v>8512</v>
      </c>
      <c r="I616" s="8" t="s">
        <v>12133</v>
      </c>
      <c r="J616" s="8"/>
      <c r="K616" s="8"/>
      <c r="L616" s="8"/>
      <c r="M616" s="8"/>
      <c r="N616" s="8"/>
      <c r="O616" s="8"/>
      <c r="P616" s="8" t="s">
        <v>14124</v>
      </c>
      <c r="Q616" s="8"/>
      <c r="R616" s="8" t="s">
        <v>14125</v>
      </c>
      <c r="S616" s="1">
        <f>IF(OR('⚙️ BỘ HƠI'!$H$40=0,'⚙️ BỘ HƠI'!$H$2="",$C616="",LEFT($C616,1)="◆"),99999,IF(OR(ISNUMBER(SEARCH('⚙️ BỘ HƠI'!$H$2,$C616)),ISNUMBER(SEARCH($C616,'⚙️ BỘ HƠI'!$H$2))),ROW()-2,99999))</f>
        <v>99999</v>
      </c>
    </row>
    <row r="617" customHeight="1" spans="1:19">
      <c r="A617" s="6" t="s">
        <v>14126</v>
      </c>
      <c r="B617" s="6"/>
      <c r="C617" s="6" t="s">
        <v>14127</v>
      </c>
      <c r="D617" s="6" t="s">
        <v>2629</v>
      </c>
      <c r="E617" s="6"/>
      <c r="F617" s="6"/>
      <c r="G617" s="6"/>
      <c r="H617" s="6"/>
      <c r="I617" s="6" t="s">
        <v>12123</v>
      </c>
      <c r="J617" s="6"/>
      <c r="K617" s="6"/>
      <c r="L617" s="6"/>
      <c r="M617" s="6"/>
      <c r="N617" s="6"/>
      <c r="O617" s="6"/>
      <c r="P617" s="6" t="s">
        <v>14128</v>
      </c>
      <c r="Q617" s="6"/>
      <c r="R617" s="6" t="s">
        <v>14129</v>
      </c>
      <c r="S617" s="1">
        <f>IF(OR('⚙️ BỘ HƠI'!$H$40=0,'⚙️ BỘ HƠI'!$H$2="",$C617="",LEFT($C617,1)="◆"),99999,IF(OR(ISNUMBER(SEARCH('⚙️ BỘ HƠI'!$H$2,$C617)),ISNUMBER(SEARCH($C617,'⚙️ BỘ HƠI'!$H$2))),ROW()-2,99999))</f>
        <v>99999</v>
      </c>
    </row>
    <row r="618" customHeight="1" spans="1:19">
      <c r="A618" s="8" t="s">
        <v>14130</v>
      </c>
      <c r="B618" s="8"/>
      <c r="C618" s="8" t="s">
        <v>14131</v>
      </c>
      <c r="D618" s="8" t="s">
        <v>3500</v>
      </c>
      <c r="E618" s="8"/>
      <c r="F618" s="8"/>
      <c r="G618" s="8" t="s">
        <v>11686</v>
      </c>
      <c r="H618" s="8" t="s">
        <v>8519</v>
      </c>
      <c r="I618" s="8" t="s">
        <v>12133</v>
      </c>
      <c r="J618" s="8"/>
      <c r="K618" s="8"/>
      <c r="L618" s="8"/>
      <c r="M618" s="8"/>
      <c r="N618" s="8"/>
      <c r="O618" s="8"/>
      <c r="P618" s="8"/>
      <c r="Q618" s="8"/>
      <c r="R618" s="8" t="s">
        <v>14132</v>
      </c>
      <c r="S618" s="1">
        <f>IF(OR('⚙️ BỘ HƠI'!$H$40=0,'⚙️ BỘ HƠI'!$H$2="",$C618="",LEFT($C618,1)="◆"),99999,IF(OR(ISNUMBER(SEARCH('⚙️ BỘ HƠI'!$H$2,$C618)),ISNUMBER(SEARCH($C618,'⚙️ BỘ HƠI'!$H$2))),ROW()-2,99999))</f>
        <v>99999</v>
      </c>
    </row>
    <row r="619" customHeight="1" spans="1:19">
      <c r="A619" s="41"/>
      <c r="B619" s="41"/>
      <c r="C619" s="42" t="s">
        <v>4710</v>
      </c>
      <c r="D619" s="41"/>
      <c r="E619" s="41"/>
      <c r="F619" s="41"/>
      <c r="G619" s="41"/>
      <c r="H619" s="41"/>
      <c r="I619" s="41"/>
      <c r="J619" s="41"/>
      <c r="K619" s="41"/>
      <c r="L619" s="41"/>
      <c r="M619" s="41"/>
      <c r="N619" s="41"/>
      <c r="O619" s="41"/>
      <c r="P619" s="41"/>
      <c r="Q619" s="41"/>
      <c r="R619" s="41"/>
    </row>
    <row r="620" customHeight="1" spans="1:19">
      <c r="A620" s="8" t="s">
        <v>14133</v>
      </c>
      <c r="B620" s="8" t="s">
        <v>1052</v>
      </c>
      <c r="C620" s="8"/>
      <c r="D620" s="8" t="s">
        <v>6033</v>
      </c>
      <c r="E620" s="8"/>
      <c r="F620" s="8"/>
      <c r="G620" s="8" t="s">
        <v>14134</v>
      </c>
      <c r="H620" s="8" t="s">
        <v>8519</v>
      </c>
      <c r="I620" s="8" t="s">
        <v>12123</v>
      </c>
      <c r="J620" s="8"/>
      <c r="K620" s="8"/>
      <c r="L620" s="8"/>
      <c r="M620" s="8"/>
      <c r="N620" s="8"/>
      <c r="O620" s="8"/>
      <c r="P620" s="8" t="s">
        <v>14135</v>
      </c>
      <c r="Q620" s="8"/>
      <c r="R620" s="8" t="s">
        <v>14136</v>
      </c>
      <c r="S620" s="1">
        <f>IF(OR('⚙️ BỘ HƠI'!$H$40=0,'⚙️ BỘ HƠI'!$H$2="",$C620="",LEFT($C620,1)="◆"),99999,IF(OR(ISNUMBER(SEARCH('⚙️ BỘ HƠI'!$H$2,$C620)),ISNUMBER(SEARCH($C620,'⚙️ BỘ HƠI'!$H$2))),ROW()-2,99999))</f>
        <v>99999</v>
      </c>
    </row>
    <row r="621" customHeight="1" spans="1:19">
      <c r="A621" s="41"/>
      <c r="B621" s="41"/>
      <c r="C621" s="42" t="s">
        <v>14137</v>
      </c>
      <c r="D621" s="41"/>
      <c r="E621" s="41"/>
      <c r="F621" s="41"/>
      <c r="G621" s="41"/>
      <c r="H621" s="41"/>
      <c r="I621" s="41"/>
      <c r="J621" s="41"/>
      <c r="K621" s="41"/>
      <c r="L621" s="41"/>
      <c r="M621" s="41"/>
      <c r="N621" s="41"/>
      <c r="O621" s="41"/>
      <c r="P621" s="41"/>
      <c r="Q621" s="41"/>
      <c r="R621" s="41"/>
    </row>
    <row r="622" customHeight="1" spans="1:19">
      <c r="A622" s="8" t="s">
        <v>14138</v>
      </c>
      <c r="B622" s="8" t="s">
        <v>2282</v>
      </c>
      <c r="C622" s="8" t="s">
        <v>14139</v>
      </c>
      <c r="D622" s="8" t="s">
        <v>3581</v>
      </c>
      <c r="E622" s="8"/>
      <c r="F622" s="8"/>
      <c r="G622" s="8" t="s">
        <v>14140</v>
      </c>
      <c r="H622" s="8" t="s">
        <v>14141</v>
      </c>
      <c r="I622" s="8" t="s">
        <v>12133</v>
      </c>
      <c r="J622" s="8"/>
      <c r="K622" s="8"/>
      <c r="L622" s="8"/>
      <c r="M622" s="8"/>
      <c r="N622" s="8"/>
      <c r="O622" s="8"/>
      <c r="P622" s="8" t="s">
        <v>14142</v>
      </c>
      <c r="Q622" s="8"/>
      <c r="R622" s="8" t="s">
        <v>14143</v>
      </c>
      <c r="S622" s="1">
        <f>IF(OR('⚙️ BỘ HƠI'!$H$40=0,'⚙️ BỘ HƠI'!$H$2="",$C622="",LEFT($C622,1)="◆"),99999,IF(OR(ISNUMBER(SEARCH('⚙️ BỘ HƠI'!$H$2,$C622)),ISNUMBER(SEARCH($C622,'⚙️ BỘ HƠI'!$H$2))),ROW()-2,99999))</f>
        <v>99999</v>
      </c>
    </row>
    <row r="623" customHeight="1" spans="1:19">
      <c r="A623" s="41"/>
      <c r="B623" s="41"/>
      <c r="C623" s="42" t="s">
        <v>4484</v>
      </c>
      <c r="D623" s="41"/>
      <c r="E623" s="41"/>
      <c r="F623" s="41"/>
      <c r="G623" s="41"/>
      <c r="H623" s="41"/>
      <c r="I623" s="41"/>
      <c r="J623" s="41"/>
      <c r="K623" s="41"/>
      <c r="L623" s="41"/>
      <c r="M623" s="41"/>
      <c r="N623" s="41"/>
      <c r="O623" s="41"/>
      <c r="P623" s="41"/>
      <c r="Q623" s="41"/>
      <c r="R623" s="41"/>
    </row>
    <row r="624" customHeight="1" spans="1:19">
      <c r="A624" s="8" t="s">
        <v>14144</v>
      </c>
      <c r="B624" s="8"/>
      <c r="C624" s="8" t="s">
        <v>14145</v>
      </c>
      <c r="D624" s="8" t="s">
        <v>2989</v>
      </c>
      <c r="E624" s="8"/>
      <c r="F624" s="8"/>
      <c r="G624" s="8" t="s">
        <v>14146</v>
      </c>
      <c r="H624" s="8" t="s">
        <v>8512</v>
      </c>
      <c r="I624" s="8" t="s">
        <v>12123</v>
      </c>
      <c r="J624" s="8"/>
      <c r="K624" s="8"/>
      <c r="L624" s="8"/>
      <c r="M624" s="8"/>
      <c r="N624" s="8"/>
      <c r="O624" s="8"/>
      <c r="P624" s="8" t="s">
        <v>14147</v>
      </c>
      <c r="Q624" s="8"/>
      <c r="R624" s="8" t="s">
        <v>14148</v>
      </c>
      <c r="S624" s="1">
        <f>IF(OR('⚙️ BỘ HƠI'!$H$40=0,'⚙️ BỘ HƠI'!$H$2="",$C624="",LEFT($C624,1)="◆"),99999,IF(OR(ISNUMBER(SEARCH('⚙️ BỘ HƠI'!$H$2,$C624)),ISNUMBER(SEARCH($C624,'⚙️ BỘ HƠI'!$H$2))),ROW()-2,99999))</f>
        <v>99999</v>
      </c>
    </row>
    <row r="625" customHeight="1" spans="1:19">
      <c r="A625" s="6" t="s">
        <v>14149</v>
      </c>
      <c r="B625" s="6"/>
      <c r="C625" s="6" t="s">
        <v>14150</v>
      </c>
      <c r="D625" s="6" t="s">
        <v>2682</v>
      </c>
      <c r="E625" s="6"/>
      <c r="F625" s="6"/>
      <c r="G625" s="6" t="s">
        <v>14151</v>
      </c>
      <c r="H625" s="6"/>
      <c r="I625" s="6" t="s">
        <v>12123</v>
      </c>
      <c r="J625" s="6"/>
      <c r="K625" s="6"/>
      <c r="L625" s="6"/>
      <c r="M625" s="6"/>
      <c r="N625" s="6"/>
      <c r="O625" s="6"/>
      <c r="P625" s="6" t="s">
        <v>14152</v>
      </c>
      <c r="Q625" s="6"/>
      <c r="R625" s="6" t="s">
        <v>14153</v>
      </c>
      <c r="S625" s="1">
        <f>IF(OR('⚙️ BỘ HƠI'!$H$40=0,'⚙️ BỘ HƠI'!$H$2="",$C625="",LEFT($C625,1)="◆"),99999,IF(OR(ISNUMBER(SEARCH('⚙️ BỘ HƠI'!$H$2,$C625)),ISNUMBER(SEARCH($C625,'⚙️ BỘ HƠI'!$H$2))),ROW()-2,99999))</f>
        <v>99999</v>
      </c>
    </row>
    <row r="626" customHeight="1" spans="1:19">
      <c r="A626" s="8" t="s">
        <v>14154</v>
      </c>
      <c r="B626" s="8"/>
      <c r="C626" s="8"/>
      <c r="D626" s="8"/>
      <c r="E626" s="8"/>
      <c r="F626" s="8"/>
      <c r="G626" s="8" t="s">
        <v>14155</v>
      </c>
      <c r="H626" s="8" t="s">
        <v>4712</v>
      </c>
      <c r="I626" s="8" t="s">
        <v>12123</v>
      </c>
      <c r="J626" s="8"/>
      <c r="K626" s="8"/>
      <c r="L626" s="8"/>
      <c r="M626" s="8"/>
      <c r="N626" s="8"/>
      <c r="O626" s="8"/>
      <c r="P626" s="8" t="s">
        <v>4499</v>
      </c>
      <c r="Q626" s="8"/>
      <c r="R626" s="8" t="s">
        <v>14156</v>
      </c>
      <c r="S626" s="1">
        <f>IF(OR('⚙️ BỘ HƠI'!$H$40=0,'⚙️ BỘ HƠI'!$H$2="",$C626="",LEFT($C626,1)="◆"),99999,IF(OR(ISNUMBER(SEARCH('⚙️ BỘ HƠI'!$H$2,$C626)),ISNUMBER(SEARCH($C626,'⚙️ BỘ HƠI'!$H$2))),ROW()-2,99999))</f>
        <v>99999</v>
      </c>
    </row>
    <row r="627" customHeight="1" spans="1:19">
      <c r="A627" s="6" t="s">
        <v>14157</v>
      </c>
      <c r="B627" s="6"/>
      <c r="C627" s="6"/>
      <c r="D627" s="6"/>
      <c r="E627" s="6"/>
      <c r="F627" s="6"/>
      <c r="G627" s="6" t="s">
        <v>11650</v>
      </c>
      <c r="H627" s="6" t="s">
        <v>14158</v>
      </c>
      <c r="I627" s="6" t="s">
        <v>12123</v>
      </c>
      <c r="J627" s="6"/>
      <c r="K627" s="6"/>
      <c r="L627" s="6"/>
      <c r="M627" s="6"/>
      <c r="N627" s="6"/>
      <c r="O627" s="6"/>
      <c r="P627" s="6" t="s">
        <v>4499</v>
      </c>
      <c r="Q627" s="6"/>
      <c r="R627" s="6" t="s">
        <v>14159</v>
      </c>
      <c r="S627" s="1">
        <f>IF(OR('⚙️ BỘ HƠI'!$H$40=0,'⚙️ BỘ HƠI'!$H$2="",$C627="",LEFT($C627,1)="◆"),99999,IF(OR(ISNUMBER(SEARCH('⚙️ BỘ HƠI'!$H$2,$C627)),ISNUMBER(SEARCH($C627,'⚙️ BỘ HƠI'!$H$2))),ROW()-2,99999))</f>
        <v>99999</v>
      </c>
    </row>
    <row r="628" customHeight="1" spans="1:19">
      <c r="A628" s="8" t="s">
        <v>14160</v>
      </c>
      <c r="B628" s="8"/>
      <c r="C628" s="8"/>
      <c r="D628" s="8"/>
      <c r="E628" s="8"/>
      <c r="F628" s="8"/>
      <c r="G628" s="8" t="s">
        <v>14161</v>
      </c>
      <c r="H628" s="8" t="s">
        <v>14162</v>
      </c>
      <c r="I628" s="8" t="s">
        <v>12123</v>
      </c>
      <c r="J628" s="8"/>
      <c r="K628" s="8"/>
      <c r="L628" s="8"/>
      <c r="M628" s="8"/>
      <c r="N628" s="8"/>
      <c r="O628" s="8"/>
      <c r="P628" s="8" t="s">
        <v>4499</v>
      </c>
      <c r="Q628" s="8"/>
      <c r="R628" s="8" t="s">
        <v>14163</v>
      </c>
      <c r="S628" s="1">
        <f>IF(OR('⚙️ BỘ HƠI'!$H$40=0,'⚙️ BỘ HƠI'!$H$2="",$C628="",LEFT($C628,1)="◆"),99999,IF(OR(ISNUMBER(SEARCH('⚙️ BỘ HƠI'!$H$2,$C628)),ISNUMBER(SEARCH($C628,'⚙️ BỘ HƠI'!$H$2))),ROW()-2,99999))</f>
        <v>99999</v>
      </c>
    </row>
    <row r="629" customHeight="1" spans="1:19">
      <c r="A629" s="6" t="s">
        <v>14164</v>
      </c>
      <c r="B629" s="6"/>
      <c r="C629" s="6"/>
      <c r="D629" s="6"/>
      <c r="E629" s="6"/>
      <c r="F629" s="6"/>
      <c r="G629" s="6" t="s">
        <v>11673</v>
      </c>
      <c r="H629" s="6" t="s">
        <v>14158</v>
      </c>
      <c r="I629" s="6" t="s">
        <v>12123</v>
      </c>
      <c r="J629" s="6"/>
      <c r="K629" s="6"/>
      <c r="L629" s="6"/>
      <c r="M629" s="6"/>
      <c r="N629" s="6"/>
      <c r="O629" s="6"/>
      <c r="P629" s="6" t="s">
        <v>4499</v>
      </c>
      <c r="Q629" s="6"/>
      <c r="R629" s="6" t="s">
        <v>14165</v>
      </c>
      <c r="S629" s="1">
        <f>IF(OR('⚙️ BỘ HƠI'!$H$40=0,'⚙️ BỘ HƠI'!$H$2="",$C629="",LEFT($C629,1)="◆"),99999,IF(OR(ISNUMBER(SEARCH('⚙️ BỘ HƠI'!$H$2,$C629)),ISNUMBER(SEARCH($C629,'⚙️ BỘ HƠI'!$H$2))),ROW()-2,99999))</f>
        <v>99999</v>
      </c>
    </row>
    <row r="630" customHeight="1" spans="1:19">
      <c r="A630" s="8" t="s">
        <v>14166</v>
      </c>
      <c r="B630" s="8"/>
      <c r="C630" s="8"/>
      <c r="D630" s="8"/>
      <c r="E630" s="8"/>
      <c r="F630" s="8"/>
      <c r="G630" s="8" t="s">
        <v>11662</v>
      </c>
      <c r="H630" s="8" t="s">
        <v>4712</v>
      </c>
      <c r="I630" s="8" t="s">
        <v>12123</v>
      </c>
      <c r="J630" s="8"/>
      <c r="K630" s="8"/>
      <c r="L630" s="8"/>
      <c r="M630" s="8"/>
      <c r="N630" s="8"/>
      <c r="O630" s="8"/>
      <c r="P630" s="8" t="s">
        <v>4490</v>
      </c>
      <c r="Q630" s="8"/>
      <c r="R630" s="8" t="s">
        <v>14167</v>
      </c>
      <c r="S630" s="1">
        <f>IF(OR('⚙️ BỘ HƠI'!$H$40=0,'⚙️ BỘ HƠI'!$H$2="",$C630="",LEFT($C630,1)="◆"),99999,IF(OR(ISNUMBER(SEARCH('⚙️ BỘ HƠI'!$H$2,$C630)),ISNUMBER(SEARCH($C630,'⚙️ BỘ HƠI'!$H$2))),ROW()-2,99999))</f>
        <v>99999</v>
      </c>
    </row>
    <row r="631" customHeight="1" spans="1:19">
      <c r="A631" s="6" t="s">
        <v>14168</v>
      </c>
      <c r="B631" s="6"/>
      <c r="C631" s="6"/>
      <c r="D631" s="6"/>
      <c r="E631" s="6"/>
      <c r="F631" s="6"/>
      <c r="G631" s="6" t="s">
        <v>11662</v>
      </c>
      <c r="H631" s="6" t="s">
        <v>14162</v>
      </c>
      <c r="I631" s="6" t="s">
        <v>12123</v>
      </c>
      <c r="J631" s="6"/>
      <c r="K631" s="6"/>
      <c r="L631" s="6"/>
      <c r="M631" s="6"/>
      <c r="N631" s="6"/>
      <c r="O631" s="6"/>
      <c r="P631" s="6" t="s">
        <v>4490</v>
      </c>
      <c r="Q631" s="6"/>
      <c r="R631" s="6" t="s">
        <v>14169</v>
      </c>
      <c r="S631" s="1">
        <f>IF(OR('⚙️ BỘ HƠI'!$H$40=0,'⚙️ BỘ HƠI'!$H$2="",$C631="",LEFT($C631,1)="◆"),99999,IF(OR(ISNUMBER(SEARCH('⚙️ BỘ HƠI'!$H$2,$C631)),ISNUMBER(SEARCH($C631,'⚙️ BỘ HƠI'!$H$2))),ROW()-2,99999))</f>
        <v>99999</v>
      </c>
    </row>
    <row r="632" customHeight="1" spans="1:19">
      <c r="A632" s="8" t="s">
        <v>14170</v>
      </c>
      <c r="B632" s="8"/>
      <c r="C632" s="8"/>
      <c r="D632" s="8"/>
      <c r="E632" s="8"/>
      <c r="F632" s="8"/>
      <c r="G632" s="8" t="s">
        <v>11650</v>
      </c>
      <c r="H632" s="8" t="s">
        <v>8519</v>
      </c>
      <c r="I632" s="8" t="s">
        <v>12123</v>
      </c>
      <c r="J632" s="8"/>
      <c r="K632" s="8"/>
      <c r="L632" s="8"/>
      <c r="M632" s="8"/>
      <c r="N632" s="8"/>
      <c r="O632" s="8"/>
      <c r="P632" s="8" t="s">
        <v>4490</v>
      </c>
      <c r="Q632" s="8"/>
      <c r="R632" s="8" t="s">
        <v>14171</v>
      </c>
      <c r="S632" s="1">
        <f>IF(OR('⚙️ BỘ HƠI'!$H$40=0,'⚙️ BỘ HƠI'!$H$2="",$C632="",LEFT($C632,1)="◆"),99999,IF(OR(ISNUMBER(SEARCH('⚙️ BỘ HƠI'!$H$2,$C632)),ISNUMBER(SEARCH($C632,'⚙️ BỘ HƠI'!$H$2))),ROW()-2,99999))</f>
        <v>99999</v>
      </c>
    </row>
    <row r="633" customHeight="1" spans="1:19">
      <c r="A633" s="6" t="s">
        <v>14172</v>
      </c>
      <c r="B633" s="6"/>
      <c r="C633" s="6"/>
      <c r="D633" s="6"/>
      <c r="E633" s="6"/>
      <c r="F633" s="6"/>
      <c r="G633" s="6" t="s">
        <v>9954</v>
      </c>
      <c r="H633" s="6" t="s">
        <v>4712</v>
      </c>
      <c r="I633" s="6" t="s">
        <v>12133</v>
      </c>
      <c r="J633" s="6"/>
      <c r="K633" s="6"/>
      <c r="L633" s="6"/>
      <c r="M633" s="6"/>
      <c r="N633" s="6"/>
      <c r="O633" s="6"/>
      <c r="P633" s="6" t="s">
        <v>14173</v>
      </c>
      <c r="Q633" s="6"/>
      <c r="R633" s="6" t="s">
        <v>14174</v>
      </c>
      <c r="S633" s="1">
        <f>IF(OR('⚙️ BỘ HƠI'!$H$40=0,'⚙️ BỘ HƠI'!$H$2="",$C633="",LEFT($C633,1)="◆"),99999,IF(OR(ISNUMBER(SEARCH('⚙️ BỘ HƠI'!$H$2,$C633)),ISNUMBER(SEARCH($C633,'⚙️ BỘ HƠI'!$H$2))),ROW()-2,99999))</f>
        <v>99999</v>
      </c>
    </row>
    <row r="634" customHeight="1" spans="1:19">
      <c r="A634" s="8" t="s">
        <v>14175</v>
      </c>
      <c r="B634" s="8"/>
      <c r="C634" s="8"/>
      <c r="D634" s="8"/>
      <c r="E634" s="8"/>
      <c r="F634" s="8"/>
      <c r="G634" s="8" t="s">
        <v>9954</v>
      </c>
      <c r="H634" s="8" t="s">
        <v>14162</v>
      </c>
      <c r="I634" s="8" t="s">
        <v>12133</v>
      </c>
      <c r="J634" s="8"/>
      <c r="K634" s="8"/>
      <c r="L634" s="8"/>
      <c r="M634" s="8"/>
      <c r="N634" s="8"/>
      <c r="O634" s="8"/>
      <c r="P634" s="8" t="s">
        <v>14173</v>
      </c>
      <c r="Q634" s="8"/>
      <c r="R634" s="8" t="s">
        <v>14176</v>
      </c>
      <c r="S634" s="1">
        <f>IF(OR('⚙️ BỘ HƠI'!$H$40=0,'⚙️ BỘ HƠI'!$H$2="",$C634="",LEFT($C634,1)="◆"),99999,IF(OR(ISNUMBER(SEARCH('⚙️ BỘ HƠI'!$H$2,$C634)),ISNUMBER(SEARCH($C634,'⚙️ BỘ HƠI'!$H$2))),ROW()-2,99999))</f>
        <v>99999</v>
      </c>
    </row>
    <row r="635" customHeight="1" spans="1:19">
      <c r="A635" s="6" t="s">
        <v>14177</v>
      </c>
      <c r="B635" s="6"/>
      <c r="C635" s="6"/>
      <c r="D635" s="6"/>
      <c r="E635" s="6"/>
      <c r="F635" s="6"/>
      <c r="G635" s="6" t="s">
        <v>11673</v>
      </c>
      <c r="H635" s="6" t="s">
        <v>14178</v>
      </c>
      <c r="I635" s="6" t="s">
        <v>12123</v>
      </c>
      <c r="J635" s="6"/>
      <c r="K635" s="6"/>
      <c r="L635" s="6"/>
      <c r="M635" s="6"/>
      <c r="N635" s="6"/>
      <c r="O635" s="6"/>
      <c r="P635" s="6" t="s">
        <v>4320</v>
      </c>
      <c r="Q635" s="6"/>
      <c r="R635" s="6" t="s">
        <v>14179</v>
      </c>
      <c r="S635" s="1">
        <f>IF(OR('⚙️ BỘ HƠI'!$H$40=0,'⚙️ BỘ HƠI'!$H$2="",$C635="",LEFT($C635,1)="◆"),99999,IF(OR(ISNUMBER(SEARCH('⚙️ BỘ HƠI'!$H$2,$C635)),ISNUMBER(SEARCH($C635,'⚙️ BỘ HƠI'!$H$2))),ROW()-2,99999))</f>
        <v>99999</v>
      </c>
    </row>
    <row r="636" customHeight="1" spans="1:19">
      <c r="A636" s="8" t="s">
        <v>14180</v>
      </c>
      <c r="B636" s="8"/>
      <c r="C636" s="8"/>
      <c r="D636" s="8"/>
      <c r="E636" s="8"/>
      <c r="F636" s="8"/>
      <c r="G636" s="8" t="s">
        <v>14181</v>
      </c>
      <c r="H636" s="8" t="s">
        <v>8518</v>
      </c>
      <c r="I636" s="8" t="s">
        <v>12123</v>
      </c>
      <c r="J636" s="8"/>
      <c r="K636" s="8"/>
      <c r="L636" s="8"/>
      <c r="M636" s="8"/>
      <c r="N636" s="8"/>
      <c r="O636" s="8"/>
      <c r="P636" s="8" t="s">
        <v>14182</v>
      </c>
      <c r="Q636" s="8"/>
      <c r="R636" s="8" t="s">
        <v>14183</v>
      </c>
      <c r="S636" s="1">
        <f>IF(OR('⚙️ BỘ HƠI'!$H$40=0,'⚙️ BỘ HƠI'!$H$2="",$C636="",LEFT($C636,1)="◆"),99999,IF(OR(ISNUMBER(SEARCH('⚙️ BỘ HƠI'!$H$2,$C636)),ISNUMBER(SEARCH($C636,'⚙️ BỘ HƠI'!$H$2))),ROW()-2,99999))</f>
        <v>99999</v>
      </c>
    </row>
    <row r="637" customHeight="1" spans="1:19">
      <c r="A637" s="41"/>
      <c r="B637" s="41"/>
      <c r="C637" s="42" t="s">
        <v>4453</v>
      </c>
      <c r="D637" s="41"/>
      <c r="E637" s="41"/>
      <c r="F637" s="41"/>
      <c r="G637" s="41"/>
      <c r="H637" s="41"/>
      <c r="I637" s="41"/>
      <c r="J637" s="41"/>
      <c r="K637" s="41"/>
      <c r="L637" s="41"/>
      <c r="M637" s="41"/>
      <c r="N637" s="41"/>
      <c r="O637" s="41"/>
      <c r="P637" s="41"/>
      <c r="Q637" s="41"/>
      <c r="R637" s="41"/>
    </row>
    <row r="638" customHeight="1" spans="1:19">
      <c r="A638" s="8" t="s">
        <v>14184</v>
      </c>
      <c r="B638" s="8" t="s">
        <v>4455</v>
      </c>
      <c r="C638" s="8" t="s">
        <v>14185</v>
      </c>
      <c r="D638" s="8"/>
      <c r="E638" s="8"/>
      <c r="F638" s="8"/>
      <c r="G638" s="8" t="s">
        <v>11625</v>
      </c>
      <c r="H638" s="8" t="s">
        <v>14186</v>
      </c>
      <c r="I638" s="8" t="s">
        <v>12123</v>
      </c>
      <c r="J638" s="8"/>
      <c r="K638" s="8"/>
      <c r="L638" s="8"/>
      <c r="M638" s="8"/>
      <c r="N638" s="8"/>
      <c r="O638" s="8"/>
      <c r="P638" s="8" t="s">
        <v>14187</v>
      </c>
      <c r="Q638" s="8"/>
      <c r="R638" s="8" t="s">
        <v>14188</v>
      </c>
      <c r="S638" s="1">
        <f>IF(OR('⚙️ BỘ HƠI'!$H$40=0,'⚙️ BỘ HƠI'!$H$2="",$C638="",LEFT($C638,1)="◆"),99999,IF(OR(ISNUMBER(SEARCH('⚙️ BỘ HƠI'!$H$2,$C638)),ISNUMBER(SEARCH($C638,'⚙️ BỘ HƠI'!$H$2))),ROW()-2,99999))</f>
        <v>99999</v>
      </c>
    </row>
    <row r="639" customHeight="1" spans="1:19">
      <c r="A639" s="6" t="s">
        <v>14189</v>
      </c>
      <c r="B639" s="6" t="s">
        <v>4455</v>
      </c>
      <c r="C639" s="6" t="s">
        <v>14190</v>
      </c>
      <c r="D639" s="6"/>
      <c r="E639" s="6"/>
      <c r="F639" s="6"/>
      <c r="G639" s="6" t="s">
        <v>14191</v>
      </c>
      <c r="H639" s="6" t="s">
        <v>8518</v>
      </c>
      <c r="I639" s="6" t="s">
        <v>12123</v>
      </c>
      <c r="J639" s="6"/>
      <c r="K639" s="6"/>
      <c r="L639" s="6"/>
      <c r="M639" s="6"/>
      <c r="N639" s="6"/>
      <c r="O639" s="6"/>
      <c r="P639" s="6"/>
      <c r="Q639" s="6"/>
      <c r="R639" s="6" t="s">
        <v>14192</v>
      </c>
      <c r="S639" s="1">
        <f>IF(OR('⚙️ BỘ HƠI'!$H$40=0,'⚙️ BỘ HƠI'!$H$2="",$C639="",LEFT($C639,1)="◆"),99999,IF(OR(ISNUMBER(SEARCH('⚙️ BỘ HƠI'!$H$2,$C639)),ISNUMBER(SEARCH($C639,'⚙️ BỘ HƠI'!$H$2))),ROW()-2,99999))</f>
        <v>99999</v>
      </c>
    </row>
    <row r="640" customHeight="1" spans="1:19">
      <c r="A640" s="8" t="s">
        <v>14193</v>
      </c>
      <c r="B640" s="8" t="s">
        <v>4455</v>
      </c>
      <c r="C640" s="8" t="s">
        <v>14190</v>
      </c>
      <c r="D640" s="8"/>
      <c r="E640" s="8"/>
      <c r="F640" s="8"/>
      <c r="G640" s="8" t="s">
        <v>14194</v>
      </c>
      <c r="H640" s="8" t="s">
        <v>8518</v>
      </c>
      <c r="I640" s="8" t="s">
        <v>12123</v>
      </c>
      <c r="J640" s="8"/>
      <c r="K640" s="8"/>
      <c r="L640" s="8"/>
      <c r="M640" s="8"/>
      <c r="N640" s="8"/>
      <c r="O640" s="8"/>
      <c r="P640" s="8"/>
      <c r="Q640" s="8"/>
      <c r="R640" s="8" t="s">
        <v>14195</v>
      </c>
      <c r="S640" s="1">
        <f>IF(OR('⚙️ BỘ HƠI'!$H$40=0,'⚙️ BỘ HƠI'!$H$2="",$C640="",LEFT($C640,1)="◆"),99999,IF(OR(ISNUMBER(SEARCH('⚙️ BỘ HƠI'!$H$2,$C640)),ISNUMBER(SEARCH($C640,'⚙️ BỘ HƠI'!$H$2))),ROW()-2,99999))</f>
        <v>99999</v>
      </c>
    </row>
    <row r="641" customHeight="1" spans="1:19">
      <c r="A641" s="6" t="s">
        <v>14196</v>
      </c>
      <c r="B641" s="6" t="s">
        <v>4455</v>
      </c>
      <c r="C641" s="6" t="s">
        <v>14197</v>
      </c>
      <c r="D641" s="6"/>
      <c r="E641" s="6"/>
      <c r="F641" s="6"/>
      <c r="G641" s="6" t="s">
        <v>14194</v>
      </c>
      <c r="H641" s="6" t="s">
        <v>8519</v>
      </c>
      <c r="I641" s="6" t="s">
        <v>12133</v>
      </c>
      <c r="J641" s="6"/>
      <c r="K641" s="6"/>
      <c r="L641" s="6"/>
      <c r="M641" s="6"/>
      <c r="N641" s="6"/>
      <c r="O641" s="6"/>
      <c r="P641" s="6" t="s">
        <v>14198</v>
      </c>
      <c r="Q641" s="6"/>
      <c r="R641" s="6" t="s">
        <v>14199</v>
      </c>
      <c r="S641" s="1">
        <f>IF(OR('⚙️ BỘ HƠI'!$H$40=0,'⚙️ BỘ HƠI'!$H$2="",$C641="",LEFT($C641,1)="◆"),99999,IF(OR(ISNUMBER(SEARCH('⚙️ BỘ HƠI'!$H$2,$C641)),ISNUMBER(SEARCH($C641,'⚙️ BỘ HƠI'!$H$2))),ROW()-2,99999))</f>
        <v>99999</v>
      </c>
    </row>
    <row r="642" customHeight="1" spans="1:19">
      <c r="A642" s="41"/>
      <c r="B642" s="41"/>
      <c r="C642" s="42" t="s">
        <v>4484</v>
      </c>
      <c r="D642" s="41"/>
      <c r="E642" s="41"/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41"/>
      <c r="Q642" s="41"/>
      <c r="R642" s="41"/>
    </row>
    <row r="643" customHeight="1" spans="1:19">
      <c r="A643" s="6" t="s">
        <v>14200</v>
      </c>
      <c r="B643" s="6"/>
      <c r="C643" s="6" t="s">
        <v>14201</v>
      </c>
      <c r="D643" s="6"/>
      <c r="E643" s="6"/>
      <c r="F643" s="6"/>
      <c r="G643" s="6" t="s">
        <v>11186</v>
      </c>
      <c r="H643" s="6" t="s">
        <v>8515</v>
      </c>
      <c r="I643" s="6" t="s">
        <v>12123</v>
      </c>
      <c r="J643" s="6"/>
      <c r="K643" s="6"/>
      <c r="L643" s="6"/>
      <c r="M643" s="6"/>
      <c r="N643" s="6"/>
      <c r="O643" s="6"/>
      <c r="P643" s="6"/>
      <c r="Q643" s="6"/>
      <c r="R643" s="6" t="s">
        <v>14202</v>
      </c>
      <c r="S643" s="1">
        <f>IF(OR('⚙️ BỘ HƠI'!$H$40=0,'⚙️ BỘ HƠI'!$H$2="",$C643="",LEFT($C643,1)="◆"),99999,IF(OR(ISNUMBER(SEARCH('⚙️ BỘ HƠI'!$H$2,$C643)),ISNUMBER(SEARCH($C643,'⚙️ BỘ HƠI'!$H$2))),ROW()-2,99999))</f>
        <v>99999</v>
      </c>
    </row>
    <row r="644" customHeight="1" spans="1:19">
      <c r="A644" s="8" t="s">
        <v>14203</v>
      </c>
      <c r="B644" s="8"/>
      <c r="C644" s="8" t="s">
        <v>14204</v>
      </c>
      <c r="D644" s="8"/>
      <c r="E644" s="8"/>
      <c r="F644" s="8"/>
      <c r="G644" s="8" t="s">
        <v>14205</v>
      </c>
      <c r="H644" s="8" t="s">
        <v>8515</v>
      </c>
      <c r="I644" s="8" t="s">
        <v>12123</v>
      </c>
      <c r="J644" s="8"/>
      <c r="K644" s="8"/>
      <c r="L644" s="8"/>
      <c r="M644" s="8"/>
      <c r="N644" s="8"/>
      <c r="O644" s="8"/>
      <c r="P644" s="8"/>
      <c r="Q644" s="8"/>
      <c r="R644" s="8" t="s">
        <v>14206</v>
      </c>
      <c r="S644" s="1">
        <f>IF(OR('⚙️ BỘ HƠI'!$H$40=0,'⚙️ BỘ HƠI'!$H$2="",$C644="",LEFT($C644,1)="◆"),99999,IF(OR(ISNUMBER(SEARCH('⚙️ BỘ HƠI'!$H$2,$C644)),ISNUMBER(SEARCH($C644,'⚙️ BỘ HƠI'!$H$2))),ROW()-2,99999))</f>
        <v>99999</v>
      </c>
    </row>
    <row r="645" customHeight="1" spans="1:19">
      <c r="A645" s="6" t="s">
        <v>14207</v>
      </c>
      <c r="B645" s="6"/>
      <c r="C645" s="6" t="s">
        <v>14208</v>
      </c>
      <c r="D645" s="6"/>
      <c r="E645" s="6"/>
      <c r="F645" s="6"/>
      <c r="G645" s="6" t="s">
        <v>9857</v>
      </c>
      <c r="H645" s="6" t="s">
        <v>12258</v>
      </c>
      <c r="I645" s="6" t="s">
        <v>12133</v>
      </c>
      <c r="J645" s="6"/>
      <c r="K645" s="6"/>
      <c r="L645" s="6"/>
      <c r="M645" s="6"/>
      <c r="N645" s="6"/>
      <c r="O645" s="6"/>
      <c r="P645" s="6"/>
      <c r="Q645" s="6"/>
      <c r="R645" s="6" t="s">
        <v>14209</v>
      </c>
      <c r="S645" s="1">
        <f>IF(OR('⚙️ BỘ HƠI'!$H$40=0,'⚙️ BỘ HƠI'!$H$2="",$C645="",LEFT($C645,1)="◆"),99999,IF(OR(ISNUMBER(SEARCH('⚙️ BỘ HƠI'!$H$2,$C645)),ISNUMBER(SEARCH($C645,'⚙️ BỘ HƠI'!$H$2))),ROW()-2,99999))</f>
        <v>99999</v>
      </c>
    </row>
    <row r="646" customHeight="1" spans="1:19">
      <c r="A646" s="8" t="s">
        <v>14210</v>
      </c>
      <c r="B646" s="8"/>
      <c r="C646" s="8" t="s">
        <v>14208</v>
      </c>
      <c r="D646" s="8"/>
      <c r="E646" s="8"/>
      <c r="F646" s="8"/>
      <c r="G646" s="8" t="s">
        <v>9857</v>
      </c>
      <c r="H646" s="8" t="s">
        <v>14211</v>
      </c>
      <c r="I646" s="8" t="s">
        <v>12133</v>
      </c>
      <c r="J646" s="8"/>
      <c r="K646" s="8"/>
      <c r="L646" s="8"/>
      <c r="M646" s="8"/>
      <c r="N646" s="8"/>
      <c r="O646" s="8"/>
      <c r="P646" s="8"/>
      <c r="Q646" s="8"/>
      <c r="R646" s="8" t="s">
        <v>14212</v>
      </c>
      <c r="S646" s="1">
        <f>IF(OR('⚙️ BỘ HƠI'!$H$40=0,'⚙️ BỘ HƠI'!$H$2="",$C646="",LEFT($C646,1)="◆"),99999,IF(OR(ISNUMBER(SEARCH('⚙️ BỘ HƠI'!$H$2,$C646)),ISNUMBER(SEARCH($C646,'⚙️ BỘ HƠI'!$H$2))),ROW()-2,99999))</f>
        <v>99999</v>
      </c>
    </row>
    <row r="647" customHeight="1" spans="1:19">
      <c r="A647" s="6" t="s">
        <v>14213</v>
      </c>
      <c r="B647" s="6"/>
      <c r="C647" s="6" t="s">
        <v>14214</v>
      </c>
      <c r="D647" s="6"/>
      <c r="E647" s="6"/>
      <c r="F647" s="6"/>
      <c r="G647" s="6" t="s">
        <v>14215</v>
      </c>
      <c r="H647" s="6" t="s">
        <v>8512</v>
      </c>
      <c r="I647" s="6" t="s">
        <v>12608</v>
      </c>
      <c r="J647" s="6"/>
      <c r="K647" s="6"/>
      <c r="L647" s="6"/>
      <c r="M647" s="6"/>
      <c r="N647" s="6"/>
      <c r="O647" s="6"/>
      <c r="P647" s="6" t="s">
        <v>14216</v>
      </c>
      <c r="Q647" s="6"/>
      <c r="R647" s="6" t="s">
        <v>14217</v>
      </c>
      <c r="S647" s="1">
        <f>IF(OR('⚙️ BỘ HƠI'!$H$40=0,'⚙️ BỘ HƠI'!$H$2="",$C647="",LEFT($C647,1)="◆"),99999,IF(OR(ISNUMBER(SEARCH('⚙️ BỘ HƠI'!$H$2,$C647)),ISNUMBER(SEARCH($C647,'⚙️ BỘ HƠI'!$H$2))),ROW()-2,99999))</f>
        <v>99999</v>
      </c>
    </row>
    <row r="648" customHeight="1" spans="1:19">
      <c r="A648" s="8" t="s">
        <v>14218</v>
      </c>
      <c r="B648" s="8"/>
      <c r="C648" s="8" t="s">
        <v>14219</v>
      </c>
      <c r="D648" s="8"/>
      <c r="E648" s="8"/>
      <c r="F648" s="8"/>
      <c r="G648" s="8" t="s">
        <v>9857</v>
      </c>
      <c r="H648" s="8" t="s">
        <v>14220</v>
      </c>
      <c r="I648" s="8" t="s">
        <v>12123</v>
      </c>
      <c r="J648" s="8"/>
      <c r="K648" s="8"/>
      <c r="L648" s="8"/>
      <c r="M648" s="8"/>
      <c r="N648" s="8"/>
      <c r="O648" s="8"/>
      <c r="P648" s="8"/>
      <c r="Q648" s="8"/>
      <c r="R648" s="8" t="s">
        <v>14221</v>
      </c>
      <c r="S648" s="1">
        <f>IF(OR('⚙️ BỘ HƠI'!$H$40=0,'⚙️ BỘ HƠI'!$H$2="",$C648="",LEFT($C648,1)="◆"),99999,IF(OR(ISNUMBER(SEARCH('⚙️ BỘ HƠI'!$H$2,$C648)),ISNUMBER(SEARCH($C648,'⚙️ BỘ HƠI'!$H$2))),ROW()-2,99999))</f>
        <v>99999</v>
      </c>
    </row>
    <row r="649" customHeight="1" spans="1:19">
      <c r="A649" s="6" t="s">
        <v>14222</v>
      </c>
      <c r="B649" s="6"/>
      <c r="C649" s="6" t="s">
        <v>14223</v>
      </c>
      <c r="D649" s="6"/>
      <c r="E649" s="6"/>
      <c r="F649" s="6"/>
      <c r="G649" s="6" t="s">
        <v>9857</v>
      </c>
      <c r="H649" s="6" t="s">
        <v>12258</v>
      </c>
      <c r="I649" s="6" t="s">
        <v>12123</v>
      </c>
      <c r="J649" s="6"/>
      <c r="K649" s="6"/>
      <c r="L649" s="6"/>
      <c r="M649" s="6"/>
      <c r="N649" s="6"/>
      <c r="O649" s="6"/>
      <c r="P649" s="6"/>
      <c r="Q649" s="6"/>
      <c r="R649" s="6" t="s">
        <v>14224</v>
      </c>
      <c r="S649" s="1">
        <f>IF(OR('⚙️ BỘ HƠI'!$H$40=0,'⚙️ BỘ HƠI'!$H$2="",$C649="",LEFT($C649,1)="◆"),99999,IF(OR(ISNUMBER(SEARCH('⚙️ BỘ HƠI'!$H$2,$C649)),ISNUMBER(SEARCH($C649,'⚙️ BỘ HƠI'!$H$2))),ROW()-2,99999))</f>
        <v>99999</v>
      </c>
    </row>
    <row r="650" customHeight="1" spans="1:19">
      <c r="A650" s="8" t="s">
        <v>14225</v>
      </c>
      <c r="B650" s="8"/>
      <c r="C650" s="8" t="s">
        <v>14226</v>
      </c>
      <c r="D650" s="8"/>
      <c r="E650" s="8" t="s">
        <v>12295</v>
      </c>
      <c r="F650" s="8" t="s">
        <v>12296</v>
      </c>
      <c r="G650" s="8" t="s">
        <v>10026</v>
      </c>
      <c r="H650" s="8" t="s">
        <v>8512</v>
      </c>
      <c r="I650" s="8" t="s">
        <v>12133</v>
      </c>
      <c r="J650" s="8"/>
      <c r="K650" s="8"/>
      <c r="L650" s="8"/>
      <c r="M650" s="8"/>
      <c r="N650" s="8"/>
      <c r="O650" s="8"/>
      <c r="P650" s="8"/>
      <c r="Q650" s="8"/>
      <c r="R650" s="8" t="s">
        <v>14227</v>
      </c>
      <c r="S650" s="1">
        <f>IF(OR('⚙️ BỘ HƠI'!$H$40=0,'⚙️ BỘ HƠI'!$H$2="",$C650="",LEFT($C650,1)="◆"),99999,IF(OR(ISNUMBER(SEARCH('⚙️ BỘ HƠI'!$H$2,$C650)),ISNUMBER(SEARCH($C650,'⚙️ BỘ HƠI'!$H$2))),ROW()-2,99999))</f>
        <v>99999</v>
      </c>
    </row>
    <row r="651" customHeight="1" spans="1:19">
      <c r="A651" s="6" t="s">
        <v>14228</v>
      </c>
      <c r="B651" s="6"/>
      <c r="C651" s="6" t="s">
        <v>14229</v>
      </c>
      <c r="D651" s="6"/>
      <c r="E651" s="6"/>
      <c r="F651" s="6"/>
      <c r="G651" s="6" t="s">
        <v>10109</v>
      </c>
      <c r="H651" s="6" t="s">
        <v>8512</v>
      </c>
      <c r="I651" s="6" t="s">
        <v>24</v>
      </c>
      <c r="J651" s="6"/>
      <c r="K651" s="6"/>
      <c r="L651" s="6"/>
      <c r="M651" s="6"/>
      <c r="N651" s="6"/>
      <c r="O651" s="6"/>
      <c r="P651" s="6" t="s">
        <v>14230</v>
      </c>
      <c r="Q651" s="6"/>
      <c r="R651" s="6" t="s">
        <v>14231</v>
      </c>
      <c r="S651" s="1">
        <f>IF(OR('⚙️ BỘ HƠI'!$H$40=0,'⚙️ BỘ HƠI'!$H$2="",$C651="",LEFT($C651,1)="◆"),99999,IF(OR(ISNUMBER(SEARCH('⚙️ BỘ HƠI'!$H$2,$C651)),ISNUMBER(SEARCH($C651,'⚙️ BỘ HƠI'!$H$2))),ROW()-2,99999))</f>
        <v>99999</v>
      </c>
    </row>
    <row r="652" customHeight="1" spans="1:19">
      <c r="A652" s="8" t="s">
        <v>14232</v>
      </c>
      <c r="B652" s="8"/>
      <c r="C652" s="8" t="s">
        <v>14233</v>
      </c>
      <c r="D652" s="8"/>
      <c r="E652" s="8"/>
      <c r="F652" s="8"/>
      <c r="G652" s="8" t="s">
        <v>10602</v>
      </c>
      <c r="H652" s="8" t="s">
        <v>8515</v>
      </c>
      <c r="I652" s="8" t="s">
        <v>12123</v>
      </c>
      <c r="J652" s="8"/>
      <c r="K652" s="8"/>
      <c r="L652" s="8"/>
      <c r="M652" s="8"/>
      <c r="N652" s="8"/>
      <c r="O652" s="8"/>
      <c r="P652" s="8"/>
      <c r="Q652" s="8"/>
      <c r="R652" s="8" t="s">
        <v>14234</v>
      </c>
      <c r="S652" s="1">
        <f>IF(OR('⚙️ BỘ HƠI'!$H$40=0,'⚙️ BỘ HƠI'!$H$2="",$C652="",LEFT($C652,1)="◆"),99999,IF(OR(ISNUMBER(SEARCH('⚙️ BỘ HƠI'!$H$2,$C652)),ISNUMBER(SEARCH($C652,'⚙️ BỘ HƠI'!$H$2))),ROW()-2,99999))</f>
        <v>99999</v>
      </c>
    </row>
    <row r="653" customHeight="1" spans="1:19">
      <c r="A653" s="6" t="s">
        <v>14235</v>
      </c>
      <c r="B653" s="6"/>
      <c r="C653" s="6" t="s">
        <v>14236</v>
      </c>
      <c r="D653" s="6"/>
      <c r="E653" s="6"/>
      <c r="F653" s="6"/>
      <c r="G653" s="6" t="s">
        <v>9663</v>
      </c>
      <c r="H653" s="6" t="s">
        <v>8515</v>
      </c>
      <c r="I653" s="6" t="s">
        <v>12608</v>
      </c>
      <c r="J653" s="6"/>
      <c r="K653" s="6"/>
      <c r="L653" s="6"/>
      <c r="M653" s="6"/>
      <c r="N653" s="6"/>
      <c r="O653" s="6"/>
      <c r="P653" s="6"/>
      <c r="Q653" s="6"/>
      <c r="R653" s="6" t="s">
        <v>14237</v>
      </c>
      <c r="S653" s="1">
        <f>IF(OR('⚙️ BỘ HƠI'!$H$40=0,'⚙️ BỘ HƠI'!$H$2="",$C653="",LEFT($C653,1)="◆"),99999,IF(OR(ISNUMBER(SEARCH('⚙️ BỘ HƠI'!$H$2,$C653)),ISNUMBER(SEARCH($C653,'⚙️ BỘ HƠI'!$H$2))),ROW()-2,99999))</f>
        <v>99999</v>
      </c>
    </row>
    <row r="654" customHeight="1" spans="1:19">
      <c r="A654" s="8" t="s">
        <v>14238</v>
      </c>
      <c r="B654" s="8"/>
      <c r="C654" s="8" t="s">
        <v>4589</v>
      </c>
      <c r="D654" s="8"/>
      <c r="E654" s="8"/>
      <c r="F654" s="8"/>
      <c r="G654" s="8" t="s">
        <v>10548</v>
      </c>
      <c r="H654" s="8" t="s">
        <v>12258</v>
      </c>
      <c r="I654" s="8" t="s">
        <v>12133</v>
      </c>
      <c r="J654" s="8"/>
      <c r="K654" s="8"/>
      <c r="L654" s="8"/>
      <c r="M654" s="8"/>
      <c r="N654" s="8"/>
      <c r="O654" s="8"/>
      <c r="P654" s="8"/>
      <c r="Q654" s="8"/>
      <c r="R654" s="8" t="s">
        <v>14239</v>
      </c>
      <c r="S654" s="1">
        <f>IF(OR('⚙️ BỘ HƠI'!$H$40=0,'⚙️ BỘ HƠI'!$H$2="",$C654="",LEFT($C654,1)="◆"),99999,IF(OR(ISNUMBER(SEARCH('⚙️ BỘ HƠI'!$H$2,$C654)),ISNUMBER(SEARCH($C654,'⚙️ BỘ HƠI'!$H$2))),ROW()-2,99999))</f>
        <v>99999</v>
      </c>
    </row>
    <row r="655" customHeight="1" spans="1:19">
      <c r="A655" s="6" t="s">
        <v>14240</v>
      </c>
      <c r="B655" s="6"/>
      <c r="C655" s="6" t="s">
        <v>14241</v>
      </c>
      <c r="D655" s="6"/>
      <c r="E655" s="6"/>
      <c r="F655" s="6"/>
      <c r="G655" s="6" t="s">
        <v>9857</v>
      </c>
      <c r="H655" s="6" t="s">
        <v>12132</v>
      </c>
      <c r="I655" s="6" t="s">
        <v>121</v>
      </c>
      <c r="J655" s="6"/>
      <c r="K655" s="6"/>
      <c r="L655" s="6"/>
      <c r="M655" s="6"/>
      <c r="N655" s="6"/>
      <c r="O655" s="6"/>
      <c r="P655" s="6"/>
      <c r="Q655" s="6"/>
      <c r="R655" s="6" t="s">
        <v>14242</v>
      </c>
      <c r="S655" s="1">
        <f>IF(OR('⚙️ BỘ HƠI'!$H$40=0,'⚙️ BỘ HƠI'!$H$2="",$C655="",LEFT($C655,1)="◆"),99999,IF(OR(ISNUMBER(SEARCH('⚙️ BỘ HƠI'!$H$2,$C655)),ISNUMBER(SEARCH($C655,'⚙️ BỘ HƠI'!$H$2))),ROW()-2,99999))</f>
        <v>99999</v>
      </c>
    </row>
    <row r="656" customHeight="1" spans="1:19">
      <c r="A656" s="8" t="s">
        <v>14243</v>
      </c>
      <c r="B656" s="8"/>
      <c r="C656" s="8" t="s">
        <v>14244</v>
      </c>
      <c r="D656" s="8"/>
      <c r="E656" s="8"/>
      <c r="F656" s="8"/>
      <c r="G656" s="8" t="s">
        <v>14245</v>
      </c>
      <c r="H656" s="8" t="s">
        <v>8518</v>
      </c>
      <c r="I656" s="8" t="s">
        <v>12123</v>
      </c>
      <c r="J656" s="8"/>
      <c r="K656" s="8"/>
      <c r="L656" s="8"/>
      <c r="M656" s="8"/>
      <c r="N656" s="8"/>
      <c r="O656" s="8"/>
      <c r="P656" s="8"/>
      <c r="Q656" s="8"/>
      <c r="R656" s="8" t="s">
        <v>14246</v>
      </c>
      <c r="S656" s="1">
        <f>IF(OR('⚙️ BỘ HƠI'!$H$40=0,'⚙️ BỘ HƠI'!$H$2="",$C656="",LEFT($C656,1)="◆"),99999,IF(OR(ISNUMBER(SEARCH('⚙️ BỘ HƠI'!$H$2,$C656)),ISNUMBER(SEARCH($C656,'⚙️ BỘ HƠI'!$H$2))),ROW()-2,99999))</f>
        <v>99999</v>
      </c>
    </row>
    <row r="657" customHeight="1" spans="1:19">
      <c r="A657" s="6" t="s">
        <v>14247</v>
      </c>
      <c r="B657" s="6"/>
      <c r="C657" s="6" t="s">
        <v>14248</v>
      </c>
      <c r="D657" s="6"/>
      <c r="E657" s="6"/>
      <c r="F657" s="6"/>
      <c r="G657" s="6" t="s">
        <v>11615</v>
      </c>
      <c r="H657" s="6"/>
      <c r="I657" s="6" t="s">
        <v>12133</v>
      </c>
      <c r="J657" s="6"/>
      <c r="K657" s="6"/>
      <c r="L657" s="6"/>
      <c r="M657" s="6"/>
      <c r="N657" s="6"/>
      <c r="O657" s="6"/>
      <c r="P657" s="6" t="s">
        <v>14249</v>
      </c>
      <c r="Q657" s="6"/>
      <c r="R657" s="6" t="s">
        <v>14250</v>
      </c>
      <c r="S657" s="1">
        <f>IF(OR('⚙️ BỘ HƠI'!$H$40=0,'⚙️ BỘ HƠI'!$H$2="",$C657="",LEFT($C657,1)="◆"),99999,IF(OR(ISNUMBER(SEARCH('⚙️ BỘ HƠI'!$H$2,$C657)),ISNUMBER(SEARCH($C657,'⚙️ BỘ HƠI'!$H$2))),ROW()-2,99999))</f>
        <v>99999</v>
      </c>
    </row>
    <row r="658" customHeight="1" spans="1:19">
      <c r="A658" s="8" t="s">
        <v>14251</v>
      </c>
      <c r="B658" s="8"/>
      <c r="C658" s="8" t="s">
        <v>14248</v>
      </c>
      <c r="D658" s="8"/>
      <c r="E658" s="8"/>
      <c r="F658" s="8"/>
      <c r="G658" s="8" t="s">
        <v>14252</v>
      </c>
      <c r="H658" s="8"/>
      <c r="I658" s="8" t="s">
        <v>12123</v>
      </c>
      <c r="J658" s="8"/>
      <c r="K658" s="8"/>
      <c r="L658" s="8"/>
      <c r="M658" s="8"/>
      <c r="N658" s="8"/>
      <c r="O658" s="8"/>
      <c r="P658" s="8" t="s">
        <v>14253</v>
      </c>
      <c r="Q658" s="8"/>
      <c r="R658" s="8" t="s">
        <v>14254</v>
      </c>
      <c r="S658" s="1">
        <f>IF(OR('⚙️ BỘ HƠI'!$H$40=0,'⚙️ BỘ HƠI'!$H$2="",$C658="",LEFT($C658,1)="◆"),99999,IF(OR(ISNUMBER(SEARCH('⚙️ BỘ HƠI'!$H$2,$C658)),ISNUMBER(SEARCH($C658,'⚙️ BỘ HƠI'!$H$2))),ROW()-2,99999))</f>
        <v>99999</v>
      </c>
    </row>
    <row r="659" customHeight="1" spans="1:19">
      <c r="A659" s="6" t="s">
        <v>14255</v>
      </c>
      <c r="B659" s="6"/>
      <c r="C659" s="6" t="s">
        <v>14248</v>
      </c>
      <c r="D659" s="6"/>
      <c r="E659" s="6"/>
      <c r="F659" s="6"/>
      <c r="G659" s="6" t="s">
        <v>11611</v>
      </c>
      <c r="H659" s="6"/>
      <c r="I659" s="6" t="s">
        <v>12133</v>
      </c>
      <c r="J659" s="6"/>
      <c r="K659" s="6"/>
      <c r="L659" s="6"/>
      <c r="M659" s="6"/>
      <c r="N659" s="6"/>
      <c r="O659" s="6"/>
      <c r="P659" s="6" t="s">
        <v>14256</v>
      </c>
      <c r="Q659" s="6"/>
      <c r="R659" s="6" t="s">
        <v>14257</v>
      </c>
      <c r="S659" s="1">
        <f>IF(OR('⚙️ BỘ HƠI'!$H$40=0,'⚙️ BỘ HƠI'!$H$2="",$C659="",LEFT($C659,1)="◆"),99999,IF(OR(ISNUMBER(SEARCH('⚙️ BỘ HƠI'!$H$2,$C659)),ISNUMBER(SEARCH($C659,'⚙️ BỘ HƠI'!$H$2))),ROW()-2,99999))</f>
        <v>99999</v>
      </c>
    </row>
    <row r="660" customHeight="1" spans="1:19">
      <c r="A660" s="8" t="s">
        <v>14258</v>
      </c>
      <c r="B660" s="8"/>
      <c r="C660" s="8" t="s">
        <v>14259</v>
      </c>
      <c r="D660" s="8"/>
      <c r="E660" s="8"/>
      <c r="F660" s="8"/>
      <c r="G660" s="8" t="s">
        <v>11611</v>
      </c>
      <c r="H660" s="8" t="s">
        <v>14260</v>
      </c>
      <c r="I660" s="8" t="s">
        <v>12133</v>
      </c>
      <c r="J660" s="8"/>
      <c r="K660" s="8"/>
      <c r="L660" s="8"/>
      <c r="M660" s="8"/>
      <c r="N660" s="8"/>
      <c r="O660" s="8"/>
      <c r="P660" s="8"/>
      <c r="Q660" s="8"/>
      <c r="R660" s="8" t="s">
        <v>14261</v>
      </c>
      <c r="S660" s="1">
        <f>IF(OR('⚙️ BỘ HƠI'!$H$40=0,'⚙️ BỘ HƠI'!$H$2="",$C660="",LEFT($C660,1)="◆"),99999,IF(OR(ISNUMBER(SEARCH('⚙️ BỘ HƠI'!$H$2,$C660)),ISNUMBER(SEARCH($C660,'⚙️ BỘ HƠI'!$H$2))),ROW()-2,99999))</f>
        <v>99999</v>
      </c>
    </row>
    <row r="661" customHeight="1" spans="1:19">
      <c r="A661" s="6" t="s">
        <v>14262</v>
      </c>
      <c r="B661" s="6"/>
      <c r="C661" s="6" t="s">
        <v>14259</v>
      </c>
      <c r="D661" s="6"/>
      <c r="E661" s="6"/>
      <c r="F661" s="6"/>
      <c r="G661" s="6" t="s">
        <v>11611</v>
      </c>
      <c r="H661" s="6" t="s">
        <v>2600</v>
      </c>
      <c r="I661" s="6" t="s">
        <v>12133</v>
      </c>
      <c r="J661" s="6"/>
      <c r="K661" s="6"/>
      <c r="L661" s="6"/>
      <c r="M661" s="6"/>
      <c r="N661" s="6"/>
      <c r="O661" s="6"/>
      <c r="P661" s="6"/>
      <c r="Q661" s="6"/>
      <c r="R661" s="6" t="s">
        <v>14263</v>
      </c>
      <c r="S661" s="1">
        <f>IF(OR('⚙️ BỘ HƠI'!$H$40=0,'⚙️ BỘ HƠI'!$H$2="",$C661="",LEFT($C661,1)="◆"),99999,IF(OR(ISNUMBER(SEARCH('⚙️ BỘ HƠI'!$H$2,$C661)),ISNUMBER(SEARCH($C661,'⚙️ BỘ HƠI'!$H$2))),ROW()-2,99999))</f>
        <v>99999</v>
      </c>
    </row>
    <row r="662" customHeight="1" spans="1:19">
      <c r="A662" s="8" t="s">
        <v>14264</v>
      </c>
      <c r="B662" s="8"/>
      <c r="C662" s="8" t="s">
        <v>14265</v>
      </c>
      <c r="D662" s="8"/>
      <c r="E662" s="8"/>
      <c r="F662" s="8"/>
      <c r="G662" s="8"/>
      <c r="H662" s="8" t="s">
        <v>8515</v>
      </c>
      <c r="I662" s="8" t="s">
        <v>12123</v>
      </c>
      <c r="J662" s="8"/>
      <c r="K662" s="8"/>
      <c r="L662" s="8"/>
      <c r="M662" s="8"/>
      <c r="N662" s="8"/>
      <c r="O662" s="8"/>
      <c r="P662" s="8"/>
      <c r="Q662" s="8"/>
      <c r="R662" s="8" t="s">
        <v>14266</v>
      </c>
      <c r="S662" s="1">
        <f>IF(OR('⚙️ BỘ HƠI'!$H$40=0,'⚙️ BỘ HƠI'!$H$2="",$C662="",LEFT($C662,1)="◆"),99999,IF(OR(ISNUMBER(SEARCH('⚙️ BỘ HƠI'!$H$2,$C662)),ISNUMBER(SEARCH($C662,'⚙️ BỘ HƠI'!$H$2))),ROW()-2,99999))</f>
        <v>99999</v>
      </c>
    </row>
    <row r="663" customHeight="1" spans="1:19">
      <c r="A663" s="6" t="s">
        <v>14267</v>
      </c>
      <c r="B663" s="6"/>
      <c r="C663" s="6" t="s">
        <v>14268</v>
      </c>
      <c r="D663" s="6"/>
      <c r="E663" s="6"/>
      <c r="F663" s="6"/>
      <c r="G663" s="6" t="s">
        <v>10503</v>
      </c>
      <c r="H663" s="6" t="s">
        <v>8515</v>
      </c>
      <c r="I663" s="6" t="s">
        <v>24</v>
      </c>
      <c r="J663" s="6"/>
      <c r="K663" s="6"/>
      <c r="L663" s="6"/>
      <c r="M663" s="6"/>
      <c r="N663" s="6"/>
      <c r="O663" s="6"/>
      <c r="P663" s="6"/>
      <c r="Q663" s="6"/>
      <c r="R663" s="6" t="s">
        <v>14269</v>
      </c>
      <c r="S663" s="1">
        <f>IF(OR('⚙️ BỘ HƠI'!$H$40=0,'⚙️ BỘ HƠI'!$H$2="",$C663="",LEFT($C663,1)="◆"),99999,IF(OR(ISNUMBER(SEARCH('⚙️ BỘ HƠI'!$H$2,$C663)),ISNUMBER(SEARCH($C663,'⚙️ BỘ HƠI'!$H$2))),ROW()-2,99999))</f>
        <v>99999</v>
      </c>
    </row>
    <row r="664" customHeight="1" spans="1:19">
      <c r="A664" s="8" t="s">
        <v>14270</v>
      </c>
      <c r="B664" s="8"/>
      <c r="C664" s="8" t="s">
        <v>14271</v>
      </c>
      <c r="D664" s="8"/>
      <c r="E664" s="8"/>
      <c r="F664" s="8"/>
      <c r="G664" s="8" t="s">
        <v>14272</v>
      </c>
      <c r="H664" s="8" t="s">
        <v>12279</v>
      </c>
      <c r="I664" s="8" t="s">
        <v>12123</v>
      </c>
      <c r="J664" s="8"/>
      <c r="K664" s="8"/>
      <c r="L664" s="8"/>
      <c r="M664" s="8"/>
      <c r="N664" s="8"/>
      <c r="O664" s="8"/>
      <c r="P664" s="8" t="s">
        <v>14273</v>
      </c>
      <c r="Q664" s="8"/>
      <c r="R664" s="8" t="s">
        <v>14274</v>
      </c>
      <c r="S664" s="1">
        <f>IF(OR('⚙️ BỘ HƠI'!$H$40=0,'⚙️ BỘ HƠI'!$H$2="",$C664="",LEFT($C664,1)="◆"),99999,IF(OR(ISNUMBER(SEARCH('⚙️ BỘ HƠI'!$H$2,$C664)),ISNUMBER(SEARCH($C664,'⚙️ BỘ HƠI'!$H$2))),ROW()-2,99999))</f>
        <v>99999</v>
      </c>
    </row>
    <row r="665" customHeight="1" spans="1:19">
      <c r="A665" s="6" t="s">
        <v>14275</v>
      </c>
      <c r="B665" s="6"/>
      <c r="C665" s="6" t="s">
        <v>14271</v>
      </c>
      <c r="D665" s="6"/>
      <c r="E665" s="6"/>
      <c r="F665" s="6"/>
      <c r="G665" s="6" t="s">
        <v>14276</v>
      </c>
      <c r="H665" s="6" t="s">
        <v>12279</v>
      </c>
      <c r="I665" s="6" t="s">
        <v>12123</v>
      </c>
      <c r="J665" s="6"/>
      <c r="K665" s="6"/>
      <c r="L665" s="6"/>
      <c r="M665" s="6"/>
      <c r="N665" s="6"/>
      <c r="O665" s="6"/>
      <c r="P665" s="6" t="s">
        <v>14277</v>
      </c>
      <c r="Q665" s="6"/>
      <c r="R665" s="6" t="s">
        <v>14278</v>
      </c>
      <c r="S665" s="1">
        <f>IF(OR('⚙️ BỘ HƠI'!$H$40=0,'⚙️ BỘ HƠI'!$H$2="",$C665="",LEFT($C665,1)="◆"),99999,IF(OR(ISNUMBER(SEARCH('⚙️ BỘ HƠI'!$H$2,$C665)),ISNUMBER(SEARCH($C665,'⚙️ BỘ HƠI'!$H$2))),ROW()-2,99999))</f>
        <v>99999</v>
      </c>
    </row>
    <row r="666" customHeight="1" spans="1:19">
      <c r="A666" s="8" t="s">
        <v>14279</v>
      </c>
      <c r="B666" s="8"/>
      <c r="C666" s="8" t="s">
        <v>14280</v>
      </c>
      <c r="D666" s="8"/>
      <c r="E666" s="8"/>
      <c r="F666" s="8"/>
      <c r="G666" s="8" t="s">
        <v>14281</v>
      </c>
      <c r="H666" s="8"/>
      <c r="I666" s="8" t="s">
        <v>12123</v>
      </c>
      <c r="J666" s="8"/>
      <c r="K666" s="8"/>
      <c r="L666" s="8"/>
      <c r="M666" s="8"/>
      <c r="N666" s="8"/>
      <c r="O666" s="8"/>
      <c r="P666" s="8" t="s">
        <v>14282</v>
      </c>
      <c r="Q666" s="8"/>
      <c r="R666" s="8" t="s">
        <v>14283</v>
      </c>
      <c r="S666" s="1">
        <f>IF(OR('⚙️ BỘ HƠI'!$H$40=0,'⚙️ BỘ HƠI'!$H$2="",$C666="",LEFT($C666,1)="◆"),99999,IF(OR(ISNUMBER(SEARCH('⚙️ BỘ HƠI'!$H$2,$C666)),ISNUMBER(SEARCH($C666,'⚙️ BỘ HƠI'!$H$2))),ROW()-2,99999))</f>
        <v>99999</v>
      </c>
    </row>
    <row r="667" customHeight="1" spans="1:19">
      <c r="A667" s="6" t="s">
        <v>14284</v>
      </c>
      <c r="B667" s="6"/>
      <c r="C667" s="6" t="s">
        <v>14285</v>
      </c>
      <c r="D667" s="6"/>
      <c r="E667" s="6"/>
      <c r="F667" s="6"/>
      <c r="G667" s="6" t="s">
        <v>14272</v>
      </c>
      <c r="H667" s="6" t="s">
        <v>14286</v>
      </c>
      <c r="I667" s="6" t="s">
        <v>12123</v>
      </c>
      <c r="J667" s="6"/>
      <c r="K667" s="6"/>
      <c r="L667" s="6"/>
      <c r="M667" s="6"/>
      <c r="N667" s="6"/>
      <c r="O667" s="6"/>
      <c r="P667" s="6"/>
      <c r="Q667" s="6"/>
      <c r="R667" s="6" t="s">
        <v>14287</v>
      </c>
      <c r="S667" s="1">
        <f>IF(OR('⚙️ BỘ HƠI'!$H$40=0,'⚙️ BỘ HƠI'!$H$2="",$C667="",LEFT($C667,1)="◆"),99999,IF(OR(ISNUMBER(SEARCH('⚙️ BỘ HƠI'!$H$2,$C667)),ISNUMBER(SEARCH($C667,'⚙️ BỘ HƠI'!$H$2))),ROW()-2,99999))</f>
        <v>99999</v>
      </c>
    </row>
    <row r="668" customHeight="1" spans="1:19">
      <c r="A668" s="16"/>
      <c r="B668" s="16"/>
      <c r="C668" s="17" t="s">
        <v>4453</v>
      </c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</row>
    <row r="669" customHeight="1" spans="1:19">
      <c r="A669" s="6" t="s">
        <v>14288</v>
      </c>
      <c r="B669" s="6" t="s">
        <v>4455</v>
      </c>
      <c r="C669" s="6" t="s">
        <v>14289</v>
      </c>
      <c r="D669" s="6"/>
      <c r="E669" s="6"/>
      <c r="F669" s="6"/>
      <c r="G669" s="6" t="s">
        <v>14290</v>
      </c>
      <c r="H669" s="6" t="s">
        <v>8518</v>
      </c>
      <c r="I669" s="6" t="s">
        <v>12123</v>
      </c>
      <c r="J669" s="6"/>
      <c r="K669" s="6"/>
      <c r="L669" s="6"/>
      <c r="M669" s="6"/>
      <c r="N669" s="6"/>
      <c r="O669" s="6"/>
      <c r="P669" s="6"/>
      <c r="Q669" s="6"/>
      <c r="R669" s="6" t="s">
        <v>14291</v>
      </c>
      <c r="S669" s="1">
        <f>IF(OR('⚙️ BỘ HƠI'!$H$40=0,'⚙️ BỘ HƠI'!$H$2="",$C669="",LEFT($C669,1)="◆"),99999,IF(OR(ISNUMBER(SEARCH('⚙️ BỘ HƠI'!$H$2,$C669)),ISNUMBER(SEARCH($C669,'⚙️ BỘ HƠI'!$H$2))),ROW()-2,99999))</f>
        <v>99999</v>
      </c>
    </row>
    <row r="670" customHeight="1" spans="1:19">
      <c r="A670" s="16"/>
      <c r="B670" s="16"/>
      <c r="C670" s="17" t="s">
        <v>4484</v>
      </c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</row>
    <row r="671" customHeight="1" spans="1:19">
      <c r="A671" s="6" t="s">
        <v>14292</v>
      </c>
      <c r="B671" s="6"/>
      <c r="C671" s="6" t="s">
        <v>14293</v>
      </c>
      <c r="D671" s="6"/>
      <c r="E671" s="6"/>
      <c r="F671" s="6"/>
      <c r="G671" s="6" t="s">
        <v>11276</v>
      </c>
      <c r="H671" s="6" t="s">
        <v>12132</v>
      </c>
      <c r="I671" s="6" t="s">
        <v>12133</v>
      </c>
      <c r="J671" s="6"/>
      <c r="K671" s="6"/>
      <c r="L671" s="6"/>
      <c r="M671" s="6"/>
      <c r="N671" s="6"/>
      <c r="O671" s="6"/>
      <c r="P671" s="6"/>
      <c r="Q671" s="6"/>
      <c r="R671" s="6" t="s">
        <v>14294</v>
      </c>
      <c r="S671" s="1">
        <f>IF(OR('⚙️ BỘ HƠI'!$H$40=0,'⚙️ BỘ HƠI'!$H$2="",$C671="",LEFT($C671,1)="◆"),99999,IF(OR(ISNUMBER(SEARCH('⚙️ BỘ HƠI'!$H$2,$C671)),ISNUMBER(SEARCH($C671,'⚙️ BỘ HƠI'!$H$2))),ROW()-2,99999))</f>
        <v>99999</v>
      </c>
    </row>
    <row r="672" customHeight="1" spans="1:19">
      <c r="A672" s="8" t="s">
        <v>14295</v>
      </c>
      <c r="B672" s="8"/>
      <c r="C672" s="8" t="s">
        <v>14296</v>
      </c>
      <c r="D672" s="8"/>
      <c r="E672" s="8"/>
      <c r="F672" s="8"/>
      <c r="G672" s="8" t="s">
        <v>9901</v>
      </c>
      <c r="H672" s="8" t="s">
        <v>14297</v>
      </c>
      <c r="I672" s="8" t="s">
        <v>12608</v>
      </c>
      <c r="J672" s="8"/>
      <c r="K672" s="8"/>
      <c r="L672" s="8"/>
      <c r="M672" s="8"/>
      <c r="N672" s="8"/>
      <c r="O672" s="8"/>
      <c r="P672" s="8"/>
      <c r="Q672" s="8"/>
      <c r="R672" s="8" t="s">
        <v>14298</v>
      </c>
      <c r="S672" s="1">
        <f>IF(OR('⚙️ BỘ HƠI'!$H$40=0,'⚙️ BỘ HƠI'!$H$2="",$C672="",LEFT($C672,1)="◆"),99999,IF(OR(ISNUMBER(SEARCH('⚙️ BỘ HƠI'!$H$2,$C672)),ISNUMBER(SEARCH($C672,'⚙️ BỘ HƠI'!$H$2))),ROW()-2,99999))</f>
        <v>99999</v>
      </c>
    </row>
    <row r="673" customHeight="1" spans="1:19">
      <c r="A673" s="6" t="s">
        <v>14299</v>
      </c>
      <c r="B673" s="6"/>
      <c r="C673" s="6" t="s">
        <v>14300</v>
      </c>
      <c r="D673" s="6"/>
      <c r="E673" s="6"/>
      <c r="F673" s="6"/>
      <c r="G673" s="6" t="s">
        <v>9663</v>
      </c>
      <c r="H673" s="6" t="s">
        <v>8512</v>
      </c>
      <c r="I673" s="6" t="s">
        <v>12123</v>
      </c>
      <c r="J673" s="6"/>
      <c r="K673" s="6"/>
      <c r="L673" s="6"/>
      <c r="M673" s="6"/>
      <c r="N673" s="6"/>
      <c r="O673" s="6"/>
      <c r="P673" s="6" t="s">
        <v>14301</v>
      </c>
      <c r="Q673" s="6"/>
      <c r="R673" s="6" t="s">
        <v>14302</v>
      </c>
      <c r="S673" s="1">
        <f>IF(OR('⚙️ BỘ HƠI'!$H$40=0,'⚙️ BỘ HƠI'!$H$2="",$C673="",LEFT($C673,1)="◆"),99999,IF(OR(ISNUMBER(SEARCH('⚙️ BỘ HƠI'!$H$2,$C673)),ISNUMBER(SEARCH($C673,'⚙️ BỘ HƠI'!$H$2))),ROW()-2,99999))</f>
        <v>99999</v>
      </c>
    </row>
    <row r="674" customHeight="1" spans="1:19">
      <c r="A674" s="8" t="s">
        <v>14303</v>
      </c>
      <c r="B674" s="8"/>
      <c r="C674" s="8" t="s">
        <v>14304</v>
      </c>
      <c r="D674" s="8"/>
      <c r="E674" s="8"/>
      <c r="F674" s="8"/>
      <c r="G674" s="8" t="s">
        <v>9844</v>
      </c>
      <c r="H674" s="8" t="s">
        <v>8512</v>
      </c>
      <c r="I674" s="8" t="s">
        <v>12123</v>
      </c>
      <c r="J674" s="8"/>
      <c r="K674" s="8"/>
      <c r="L674" s="8"/>
      <c r="M674" s="8"/>
      <c r="N674" s="8"/>
      <c r="O674" s="8"/>
      <c r="P674" s="8" t="s">
        <v>14305</v>
      </c>
      <c r="Q674" s="8"/>
      <c r="R674" s="8" t="s">
        <v>14306</v>
      </c>
      <c r="S674" s="1">
        <f>IF(OR('⚙️ BỘ HƠI'!$H$40=0,'⚙️ BỘ HƠI'!$H$2="",$C674="",LEFT($C674,1)="◆"),99999,IF(OR(ISNUMBER(SEARCH('⚙️ BỘ HƠI'!$H$2,$C674)),ISNUMBER(SEARCH($C674,'⚙️ BỘ HƠI'!$H$2))),ROW()-2,99999))</f>
        <v>99999</v>
      </c>
    </row>
    <row r="675" customHeight="1" spans="1:19">
      <c r="A675" s="6" t="s">
        <v>14307</v>
      </c>
      <c r="B675" s="6"/>
      <c r="C675" s="6" t="s">
        <v>14308</v>
      </c>
      <c r="D675" s="6"/>
      <c r="E675" s="6"/>
      <c r="F675" s="6"/>
      <c r="G675" s="6" t="s">
        <v>9844</v>
      </c>
      <c r="H675" s="6"/>
      <c r="I675" s="6" t="s">
        <v>12123</v>
      </c>
      <c r="J675" s="6"/>
      <c r="K675" s="6"/>
      <c r="L675" s="6"/>
      <c r="M675" s="6"/>
      <c r="N675" s="6"/>
      <c r="O675" s="6"/>
      <c r="P675" s="6" t="s">
        <v>14309</v>
      </c>
      <c r="Q675" s="6"/>
      <c r="R675" s="6" t="s">
        <v>14310</v>
      </c>
      <c r="S675" s="1">
        <f>IF(OR('⚙️ BỘ HƠI'!$H$40=0,'⚙️ BỘ HƠI'!$H$2="",$C675="",LEFT($C675,1)="◆"),99999,IF(OR(ISNUMBER(SEARCH('⚙️ BỘ HƠI'!$H$2,$C675)),ISNUMBER(SEARCH($C675,'⚙️ BỘ HƠI'!$H$2))),ROW()-2,99999))</f>
        <v>99999</v>
      </c>
    </row>
    <row r="676" customHeight="1" spans="1:19">
      <c r="A676" s="8" t="s">
        <v>14311</v>
      </c>
      <c r="B676" s="8"/>
      <c r="C676" s="8" t="s">
        <v>14312</v>
      </c>
      <c r="D676" s="8"/>
      <c r="E676" s="8"/>
      <c r="F676" s="8"/>
      <c r="G676" s="8" t="s">
        <v>11152</v>
      </c>
      <c r="H676" s="8" t="s">
        <v>8515</v>
      </c>
      <c r="I676" s="8" t="s">
        <v>24</v>
      </c>
      <c r="J676" s="8"/>
      <c r="K676" s="8"/>
      <c r="L676" s="8"/>
      <c r="M676" s="8"/>
      <c r="N676" s="8"/>
      <c r="O676" s="8"/>
      <c r="P676" s="8"/>
      <c r="Q676" s="8"/>
      <c r="R676" s="8" t="s">
        <v>14313</v>
      </c>
      <c r="S676" s="1">
        <f>IF(OR('⚙️ BỘ HƠI'!$H$40=0,'⚙️ BỘ HƠI'!$H$2="",$C676="",LEFT($C676,1)="◆"),99999,IF(OR(ISNUMBER(SEARCH('⚙️ BỘ HƠI'!$H$2,$C676)),ISNUMBER(SEARCH($C676,'⚙️ BỘ HƠI'!$H$2))),ROW()-2,99999))</f>
        <v>99999</v>
      </c>
    </row>
    <row r="677" customHeight="1" spans="1:19">
      <c r="A677" s="6" t="s">
        <v>14314</v>
      </c>
      <c r="B677" s="6"/>
      <c r="C677" s="6" t="s">
        <v>14315</v>
      </c>
      <c r="D677" s="6"/>
      <c r="E677" s="6"/>
      <c r="F677" s="6"/>
      <c r="G677" s="6" t="s">
        <v>10142</v>
      </c>
      <c r="H677" s="6" t="s">
        <v>12132</v>
      </c>
      <c r="I677" s="6" t="s">
        <v>12133</v>
      </c>
      <c r="J677" s="6"/>
      <c r="K677" s="6"/>
      <c r="L677" s="6"/>
      <c r="M677" s="6"/>
      <c r="N677" s="6"/>
      <c r="O677" s="6"/>
      <c r="P677" s="6"/>
      <c r="Q677" s="6"/>
      <c r="R677" s="6" t="s">
        <v>14316</v>
      </c>
      <c r="S677" s="1">
        <f>IF(OR('⚙️ BỘ HƠI'!$H$40=0,'⚙️ BỘ HƠI'!$H$2="",$C677="",LEFT($C677,1)="◆"),99999,IF(OR(ISNUMBER(SEARCH('⚙️ BỘ HƠI'!$H$2,$C677)),ISNUMBER(SEARCH($C677,'⚙️ BỘ HƠI'!$H$2))),ROW()-2,99999))</f>
        <v>99999</v>
      </c>
    </row>
    <row r="678" customHeight="1" spans="1:19">
      <c r="A678" s="8" t="s">
        <v>14317</v>
      </c>
      <c r="B678" s="8"/>
      <c r="C678" s="8" t="s">
        <v>14318</v>
      </c>
      <c r="D678" s="8"/>
      <c r="E678" s="8"/>
      <c r="F678" s="8"/>
      <c r="G678" s="8" t="s">
        <v>10602</v>
      </c>
      <c r="H678" s="8" t="s">
        <v>8512</v>
      </c>
      <c r="I678" s="8" t="s">
        <v>12123</v>
      </c>
      <c r="J678" s="8"/>
      <c r="K678" s="8"/>
      <c r="L678" s="8"/>
      <c r="M678" s="8"/>
      <c r="N678" s="8"/>
      <c r="O678" s="8"/>
      <c r="P678" s="8" t="s">
        <v>14319</v>
      </c>
      <c r="Q678" s="8"/>
      <c r="R678" s="8" t="s">
        <v>14320</v>
      </c>
      <c r="S678" s="1">
        <f>IF(OR('⚙️ BỘ HƠI'!$H$40=0,'⚙️ BỘ HƠI'!$H$2="",$C678="",LEFT($C678,1)="◆"),99999,IF(OR(ISNUMBER(SEARCH('⚙️ BỘ HƠI'!$H$2,$C678)),ISNUMBER(SEARCH($C678,'⚙️ BỘ HƠI'!$H$2))),ROW()-2,99999))</f>
        <v>99999</v>
      </c>
    </row>
    <row r="679" customHeight="1" spans="1:19">
      <c r="A679" s="6" t="s">
        <v>14321</v>
      </c>
      <c r="B679" s="6"/>
      <c r="C679" s="6" t="s">
        <v>14322</v>
      </c>
      <c r="D679" s="6"/>
      <c r="E679" s="6"/>
      <c r="F679" s="6"/>
      <c r="G679" s="6" t="s">
        <v>11186</v>
      </c>
      <c r="H679" s="6" t="s">
        <v>8512</v>
      </c>
      <c r="I679" s="6" t="s">
        <v>12123</v>
      </c>
      <c r="J679" s="6"/>
      <c r="K679" s="6"/>
      <c r="L679" s="6"/>
      <c r="M679" s="6"/>
      <c r="N679" s="6"/>
      <c r="O679" s="6"/>
      <c r="P679" s="6"/>
      <c r="Q679" s="6"/>
      <c r="R679" s="6" t="s">
        <v>14323</v>
      </c>
      <c r="S679" s="1">
        <f>IF(OR('⚙️ BỘ HƠI'!$H$40=0,'⚙️ BỘ HƠI'!$H$2="",$C679="",LEFT($C679,1)="◆"),99999,IF(OR(ISNUMBER(SEARCH('⚙️ BỘ HƠI'!$H$2,$C679)),ISNUMBER(SEARCH($C679,'⚙️ BỘ HƠI'!$H$2))),ROW()-2,99999))</f>
        <v>99999</v>
      </c>
    </row>
    <row r="680" customHeight="1" spans="1:19">
      <c r="A680" s="8" t="s">
        <v>14324</v>
      </c>
      <c r="B680" s="8"/>
      <c r="C680" s="8" t="s">
        <v>10329</v>
      </c>
      <c r="D680" s="8"/>
      <c r="E680" s="8"/>
      <c r="F680" s="8"/>
      <c r="G680" s="8" t="s">
        <v>10331</v>
      </c>
      <c r="H680" s="8" t="s">
        <v>12132</v>
      </c>
      <c r="I680" s="8" t="s">
        <v>121</v>
      </c>
      <c r="J680" s="8"/>
      <c r="K680" s="8"/>
      <c r="L680" s="8"/>
      <c r="M680" s="8"/>
      <c r="N680" s="8"/>
      <c r="O680" s="8"/>
      <c r="P680" s="8"/>
      <c r="Q680" s="8"/>
      <c r="R680" s="8" t="s">
        <v>14325</v>
      </c>
      <c r="S680" s="1">
        <f>IF(OR('⚙️ BỘ HƠI'!$H$40=0,'⚙️ BỘ HƠI'!$H$2="",$C680="",LEFT($C680,1)="◆"),99999,IF(OR(ISNUMBER(SEARCH('⚙️ BỘ HƠI'!$H$2,$C680)),ISNUMBER(SEARCH($C680,'⚙️ BỘ HƠI'!$H$2))),ROW()-2,99999))</f>
        <v>99999</v>
      </c>
    </row>
    <row r="681" customHeight="1" spans="1:19">
      <c r="A681" s="6" t="s">
        <v>14326</v>
      </c>
      <c r="B681" s="6"/>
      <c r="C681" s="6" t="s">
        <v>14327</v>
      </c>
      <c r="D681" s="6"/>
      <c r="E681" s="6"/>
      <c r="F681" s="6"/>
      <c r="G681" s="6" t="s">
        <v>14205</v>
      </c>
      <c r="H681" s="6" t="s">
        <v>8512</v>
      </c>
      <c r="I681" s="6" t="s">
        <v>12123</v>
      </c>
      <c r="J681" s="6"/>
      <c r="K681" s="6"/>
      <c r="L681" s="6"/>
      <c r="M681" s="6"/>
      <c r="N681" s="6"/>
      <c r="O681" s="6"/>
      <c r="P681" s="6" t="s">
        <v>14328</v>
      </c>
      <c r="Q681" s="6"/>
      <c r="R681" s="6" t="s">
        <v>14329</v>
      </c>
      <c r="S681" s="1">
        <f>IF(OR('⚙️ BỘ HƠI'!$H$40=0,'⚙️ BỘ HƠI'!$H$2="",$C681="",LEFT($C681,1)="◆"),99999,IF(OR(ISNUMBER(SEARCH('⚙️ BỘ HƠI'!$H$2,$C681)),ISNUMBER(SEARCH($C681,'⚙️ BỘ HƠI'!$H$2))),ROW()-2,99999))</f>
        <v>99999</v>
      </c>
    </row>
    <row r="682" customHeight="1" spans="1:19">
      <c r="A682" s="8" t="s">
        <v>14330</v>
      </c>
      <c r="B682" s="8"/>
      <c r="C682" s="8" t="s">
        <v>14331</v>
      </c>
      <c r="D682" s="8"/>
      <c r="E682" s="8"/>
      <c r="F682" s="8"/>
      <c r="G682" s="8" t="s">
        <v>9653</v>
      </c>
      <c r="H682" s="8" t="s">
        <v>8515</v>
      </c>
      <c r="I682" s="8" t="s">
        <v>24</v>
      </c>
      <c r="J682" s="8"/>
      <c r="K682" s="8"/>
      <c r="L682" s="8"/>
      <c r="M682" s="8"/>
      <c r="N682" s="8"/>
      <c r="O682" s="8"/>
      <c r="P682" s="8"/>
      <c r="Q682" s="8"/>
      <c r="R682" s="8" t="s">
        <v>14332</v>
      </c>
      <c r="S682" s="1">
        <f>IF(OR('⚙️ BỘ HƠI'!$H$40=0,'⚙️ BỘ HƠI'!$H$2="",$C682="",LEFT($C682,1)="◆"),99999,IF(OR(ISNUMBER(SEARCH('⚙️ BỘ HƠI'!$H$2,$C682)),ISNUMBER(SEARCH($C682,'⚙️ BỘ HƠI'!$H$2))),ROW()-2,99999))</f>
        <v>99999</v>
      </c>
    </row>
    <row r="683" customHeight="1" spans="1:19">
      <c r="A683" s="6" t="s">
        <v>14333</v>
      </c>
      <c r="B683" s="6"/>
      <c r="C683" s="6" t="s">
        <v>14334</v>
      </c>
      <c r="D683" s="6"/>
      <c r="E683" s="6"/>
      <c r="F683" s="6"/>
      <c r="G683" s="6"/>
      <c r="H683" s="6" t="s">
        <v>8515</v>
      </c>
      <c r="I683" s="6" t="s">
        <v>12133</v>
      </c>
      <c r="J683" s="6"/>
      <c r="K683" s="6"/>
      <c r="L683" s="6"/>
      <c r="M683" s="6"/>
      <c r="N683" s="6"/>
      <c r="O683" s="6"/>
      <c r="P683" s="6"/>
      <c r="Q683" s="6"/>
      <c r="R683" s="6" t="s">
        <v>14335</v>
      </c>
      <c r="S683" s="1">
        <f>IF(OR('⚙️ BỘ HƠI'!$H$40=0,'⚙️ BỘ HƠI'!$H$2="",$C683="",LEFT($C683,1)="◆"),99999,IF(OR(ISNUMBER(SEARCH('⚙️ BỘ HƠI'!$H$2,$C683)),ISNUMBER(SEARCH($C683,'⚙️ BỘ HƠI'!$H$2))),ROW()-2,99999))</f>
        <v>99999</v>
      </c>
    </row>
    <row r="684" customHeight="1" spans="1:19">
      <c r="A684" s="8" t="s">
        <v>14336</v>
      </c>
      <c r="B684" s="8"/>
      <c r="C684" s="8" t="s">
        <v>14337</v>
      </c>
      <c r="D684" s="8"/>
      <c r="E684" s="8"/>
      <c r="F684" s="8"/>
      <c r="G684" s="8"/>
      <c r="H684" s="8" t="s">
        <v>8515</v>
      </c>
      <c r="I684" s="8" t="s">
        <v>12133</v>
      </c>
      <c r="J684" s="8"/>
      <c r="K684" s="8"/>
      <c r="L684" s="8"/>
      <c r="M684" s="8"/>
      <c r="N684" s="8"/>
      <c r="O684" s="8"/>
      <c r="P684" s="8"/>
      <c r="Q684" s="8"/>
      <c r="R684" s="8" t="s">
        <v>14338</v>
      </c>
      <c r="S684" s="1">
        <f>IF(OR('⚙️ BỘ HƠI'!$H$40=0,'⚙️ BỘ HƠI'!$H$2="",$C684="",LEFT($C684,1)="◆"),99999,IF(OR(ISNUMBER(SEARCH('⚙️ BỘ HƠI'!$H$2,$C684)),ISNUMBER(SEARCH($C684,'⚙️ BỘ HƠI'!$H$2))),ROW()-2,99999))</f>
        <v>99999</v>
      </c>
    </row>
  </sheetData>
  <autoFilter xmlns:etc="http://www.wps.cn/officeDocument/2017/etCustomData" ref="A2:R684" etc:filterBottomFollowUsedRange="0">
    <extLst/>
  </autoFilter>
  <mergeCells count="1">
    <mergeCell ref="A1:P1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100"/>
  <sheetViews>
    <sheetView showGridLines="0" workbookViewId="0">
      <pane ySplit="2" topLeftCell="A28" activePane="bottomLeft" state="frozen"/>
      <selection/>
      <selection pane="bottomLeft" activeCell="D36" sqref="D36"/>
    </sheetView>
  </sheetViews>
  <sheetFormatPr defaultColWidth="8.67619047619048" defaultRowHeight="15"/>
  <cols>
    <col min="1" max="1" width="11" style="1" customWidth="1"/>
    <col min="2" max="2" width="11.8571428571429" style="1" customWidth="1"/>
    <col min="3" max="3" width="26.8571428571429" style="1" customWidth="1"/>
    <col min="4" max="4" width="28" style="1" customWidth="1"/>
    <col min="5" max="5" width="15" style="1" customWidth="1"/>
    <col min="6" max="6" width="13.1428571428571" style="1" customWidth="1"/>
    <col min="7" max="7" width="11.1428571428571" style="1" customWidth="1"/>
    <col min="8" max="8" width="29.1428571428571" style="1" customWidth="1"/>
    <col min="9" max="9" width="14" style="1" customWidth="1"/>
    <col min="10" max="10" width="11" style="1" customWidth="1"/>
    <col min="11" max="11" width="5" style="1" customWidth="1"/>
    <col min="12" max="12" width="7" style="1" customWidth="1"/>
    <col min="13" max="13" width="9" style="1" customWidth="1"/>
    <col min="14" max="14" width="15" style="1" customWidth="1"/>
    <col min="15" max="15" width="12.4285714285714" style="1" customWidth="1"/>
    <col min="16" max="16" width="13.4285714285714" style="1" customWidth="1"/>
    <col min="17" max="17" width="9" style="1" customWidth="1"/>
    <col min="18" max="18" width="6" style="1" customWidth="1"/>
    <col min="19" max="20" width="40" style="1" hidden="1" customWidth="1"/>
    <col min="21" max="21" width="13" style="1" hidden="1" customWidth="1"/>
    <col min="22" max="22" width="34" style="1" customWidth="1"/>
  </cols>
  <sheetData>
    <row r="1" ht="35" customHeight="1" spans="1:22">
      <c r="A1" s="23" t="s">
        <v>14339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4"/>
      <c r="T1" s="24"/>
      <c r="U1" s="24"/>
      <c r="V1" s="24"/>
    </row>
    <row r="2" ht="35" customHeight="1" spans="1:22">
      <c r="A2" s="25" t="s">
        <v>4789</v>
      </c>
      <c r="B2" s="25" t="s">
        <v>4782</v>
      </c>
      <c r="C2" s="26" t="s">
        <v>9627</v>
      </c>
      <c r="D2" s="25" t="s">
        <v>14340</v>
      </c>
      <c r="E2" s="25" t="s">
        <v>14341</v>
      </c>
      <c r="F2" s="25" t="s">
        <v>14342</v>
      </c>
      <c r="G2" s="25" t="s">
        <v>14343</v>
      </c>
      <c r="H2" s="25" t="s">
        <v>14344</v>
      </c>
      <c r="I2" s="25" t="s">
        <v>2529</v>
      </c>
      <c r="J2" s="25" t="s">
        <v>9635</v>
      </c>
      <c r="K2" s="25" t="s">
        <v>9628</v>
      </c>
      <c r="L2" s="25" t="s">
        <v>108</v>
      </c>
      <c r="M2" s="25" t="s">
        <v>4790</v>
      </c>
      <c r="N2" s="25" t="s">
        <v>4791</v>
      </c>
      <c r="O2" s="25" t="s">
        <v>4792</v>
      </c>
      <c r="P2" s="25" t="s">
        <v>4793</v>
      </c>
      <c r="Q2" s="25" t="s">
        <v>4794</v>
      </c>
      <c r="R2" s="25" t="s">
        <v>4795</v>
      </c>
      <c r="S2" s="25" t="s">
        <v>14345</v>
      </c>
      <c r="T2" s="25" t="s">
        <v>9637</v>
      </c>
      <c r="U2" s="24" t="s">
        <v>12121</v>
      </c>
      <c r="V2" s="23" t="s">
        <v>14346</v>
      </c>
    </row>
    <row r="3" ht="35" customHeight="1" spans="1:22">
      <c r="A3" s="27"/>
      <c r="B3" s="28" t="s">
        <v>14347</v>
      </c>
      <c r="C3" s="27"/>
      <c r="D3" s="27"/>
      <c r="E3" s="27"/>
      <c r="F3" s="27"/>
      <c r="G3" s="27"/>
      <c r="H3" s="27"/>
      <c r="I3" s="27"/>
      <c r="J3" s="27"/>
      <c r="K3" s="27"/>
      <c r="L3" s="27"/>
      <c r="M3" s="29"/>
      <c r="N3" s="29"/>
      <c r="O3" s="29"/>
      <c r="P3" s="29"/>
      <c r="Q3" s="29"/>
      <c r="R3" s="30"/>
      <c r="S3" s="24"/>
      <c r="T3" s="24" t="str">
        <f t="shared" ref="T3:T66" si="0">IF($S3="","",$S3)</f>
        <v/>
      </c>
      <c r="U3" s="24">
        <f>IF(OR('⚙️ BỘ HƠI'!$H$40=0,'⚙️ BỘ HƠI'!$H$2="",$C3="",LEFT($C3,1)="◆"),99999,IF(OR(ISNUMBER(SEARCH('⚙️ BỘ HƠI'!$H$2,$C3)),ISNUMBER(SEARCH($C3,'⚙️ BỘ HƠI'!$H$2))),ROW()-2,99999))</f>
        <v>99999</v>
      </c>
      <c r="V3" s="24"/>
    </row>
    <row r="4" ht="35" customHeight="1" spans="1:22">
      <c r="A4" s="27" t="s">
        <v>14348</v>
      </c>
      <c r="B4" s="27" t="s">
        <v>119</v>
      </c>
      <c r="C4" s="27" t="s">
        <v>9640</v>
      </c>
      <c r="D4" s="27"/>
      <c r="E4" s="27"/>
      <c r="F4" s="27"/>
      <c r="G4" s="27"/>
      <c r="H4" s="27" t="s">
        <v>14349</v>
      </c>
      <c r="I4" s="27"/>
      <c r="J4" s="27" t="s">
        <v>12258</v>
      </c>
      <c r="K4" s="27">
        <v>90</v>
      </c>
      <c r="L4" s="27" t="s">
        <v>24</v>
      </c>
      <c r="M4" s="31"/>
      <c r="N4" s="32">
        <v>1480000</v>
      </c>
      <c r="O4" s="32">
        <v>1580000</v>
      </c>
      <c r="P4" s="32">
        <v>1680000</v>
      </c>
      <c r="Q4" s="31"/>
      <c r="R4" s="27"/>
      <c r="S4" s="27" t="s">
        <v>14350</v>
      </c>
      <c r="T4" s="24" t="str">
        <f t="shared" si="0"/>
        <v>Xy lanh Hino DM100 (11467-1601) - IZ IKAZU</v>
      </c>
      <c r="U4" s="24">
        <f>IF(OR('⚙️ BỘ HƠI'!$H$40=0,'⚙️ BỘ HƠI'!$H$2="",$C4="",LEFT($C4,1)="◆"),99999,IF(OR(ISNUMBER(SEARCH('⚙️ BỘ HƠI'!$H$2,$C4)),ISNUMBER(SEARCH($C4,'⚙️ BỘ HƠI'!$H$2))),ROW()-2,99999))</f>
        <v>99999</v>
      </c>
      <c r="V4" s="33" t="s">
        <v>14351</v>
      </c>
    </row>
    <row r="5" ht="35" customHeight="1" spans="1:22">
      <c r="A5" s="27" t="s">
        <v>14352</v>
      </c>
      <c r="B5" s="27" t="s">
        <v>119</v>
      </c>
      <c r="C5" s="27" t="s">
        <v>9640</v>
      </c>
      <c r="D5" s="27"/>
      <c r="E5" s="27"/>
      <c r="F5" s="27"/>
      <c r="G5" s="27"/>
      <c r="H5" s="27" t="s">
        <v>14349</v>
      </c>
      <c r="I5" s="27"/>
      <c r="J5" s="27" t="s">
        <v>8518</v>
      </c>
      <c r="K5" s="27">
        <v>90</v>
      </c>
      <c r="L5" s="27" t="s">
        <v>24</v>
      </c>
      <c r="M5" s="31"/>
      <c r="N5" s="31"/>
      <c r="O5" s="31"/>
      <c r="P5" s="31"/>
      <c r="Q5" s="31"/>
      <c r="R5" s="27"/>
      <c r="S5" s="27" t="s">
        <v>14353</v>
      </c>
      <c r="T5" s="24" t="str">
        <f t="shared" si="0"/>
        <v>Xy lanh DM100 (11467-1601) - IZUMI</v>
      </c>
      <c r="U5" s="24">
        <f>IF(OR('⚙️ BỘ HƠI'!$H$40=0,'⚙️ BỘ HƠI'!$H$2="",$C5="",LEFT($C5,1)="◆"),99999,IF(OR(ISNUMBER(SEARCH('⚙️ BỘ HƠI'!$H$2,$C5)),ISNUMBER(SEARCH($C5,'⚙️ BỘ HƠI'!$H$2))),ROW()-2,99999))</f>
        <v>99999</v>
      </c>
      <c r="V5" s="33" t="s">
        <v>14354</v>
      </c>
    </row>
    <row r="6" ht="35" customHeight="1" spans="1:22">
      <c r="A6" s="27" t="s">
        <v>14355</v>
      </c>
      <c r="B6" s="27" t="s">
        <v>119</v>
      </c>
      <c r="C6" s="27" t="s">
        <v>5500</v>
      </c>
      <c r="D6" s="27"/>
      <c r="E6" s="27"/>
      <c r="F6" s="27"/>
      <c r="G6" s="27"/>
      <c r="H6" s="27" t="s">
        <v>14356</v>
      </c>
      <c r="I6" s="27"/>
      <c r="J6" s="27" t="s">
        <v>12258</v>
      </c>
      <c r="K6" s="27">
        <v>97</v>
      </c>
      <c r="L6" s="27" t="s">
        <v>24</v>
      </c>
      <c r="M6" s="31"/>
      <c r="N6" s="32">
        <v>1500000</v>
      </c>
      <c r="O6" s="32">
        <v>1600000</v>
      </c>
      <c r="P6" s="32">
        <v>1700000</v>
      </c>
      <c r="Q6" s="31"/>
      <c r="R6" s="27"/>
      <c r="S6" s="27" t="s">
        <v>14357</v>
      </c>
      <c r="T6" s="24" t="str">
        <f t="shared" si="0"/>
        <v>Xy lanh EC100 (11467-1130) - IZ IKAZU</v>
      </c>
      <c r="U6" s="24">
        <f>IF(OR('⚙️ BỘ HƠI'!$H$40=0,'⚙️ BỘ HƠI'!$H$2="",$C6="",LEFT($C6,1)="◆"),99999,IF(OR(ISNUMBER(SEARCH('⚙️ BỘ HƠI'!$H$2,$C6)),ISNUMBER(SEARCH($C6,'⚙️ BỘ HƠI'!$H$2))),ROW()-2,99999))</f>
        <v>99999</v>
      </c>
      <c r="V6" s="24"/>
    </row>
    <row r="7" ht="35" customHeight="1" spans="1:22">
      <c r="A7" s="27" t="s">
        <v>14358</v>
      </c>
      <c r="B7" s="27" t="s">
        <v>119</v>
      </c>
      <c r="C7" s="27" t="s">
        <v>14359</v>
      </c>
      <c r="D7" s="27"/>
      <c r="E7" s="27"/>
      <c r="F7" s="27"/>
      <c r="G7" s="27"/>
      <c r="H7" s="27" t="s">
        <v>14360</v>
      </c>
      <c r="I7" s="27"/>
      <c r="J7" s="27" t="s">
        <v>12258</v>
      </c>
      <c r="K7" s="27">
        <v>104</v>
      </c>
      <c r="L7" s="27" t="s">
        <v>24</v>
      </c>
      <c r="M7" s="31"/>
      <c r="N7" s="32">
        <v>200000</v>
      </c>
      <c r="O7" s="32">
        <v>215000</v>
      </c>
      <c r="P7" s="32">
        <v>230000</v>
      </c>
      <c r="Q7" s="31"/>
      <c r="R7" s="27"/>
      <c r="S7" s="27" t="s">
        <v>14361</v>
      </c>
      <c r="T7" s="24" t="str">
        <f t="shared" si="0"/>
        <v>Xy lanh HINO W04D-T/ W06D-T  có lợi ron (W04C, W06E) - IZ IKAZU</v>
      </c>
      <c r="U7" s="24">
        <f>IF(OR('⚙️ BỘ HƠI'!$H$40=0,'⚙️ BỘ HƠI'!$H$2="",$C7="",LEFT($C7,1)="◆"),99999,IF(OR(ISNUMBER(SEARCH('⚙️ BỘ HƠI'!$H$2,$C7)),ISNUMBER(SEARCH($C7,'⚙️ BỘ HƠI'!$H$2))),ROW()-2,99999))</f>
        <v>99999</v>
      </c>
      <c r="V7" s="33" t="s">
        <v>14362</v>
      </c>
    </row>
    <row r="8" ht="35" customHeight="1" spans="1:22">
      <c r="A8" s="27" t="s">
        <v>14363</v>
      </c>
      <c r="B8" s="27" t="s">
        <v>119</v>
      </c>
      <c r="C8" s="27" t="s">
        <v>14364</v>
      </c>
      <c r="D8" s="27"/>
      <c r="E8" s="27"/>
      <c r="F8" s="27" t="s">
        <v>8492</v>
      </c>
      <c r="G8" s="27"/>
      <c r="H8" s="27"/>
      <c r="I8" s="27"/>
      <c r="J8" s="27" t="s">
        <v>8518</v>
      </c>
      <c r="K8" s="27">
        <v>104</v>
      </c>
      <c r="L8" s="27" t="s">
        <v>24</v>
      </c>
      <c r="M8" s="31"/>
      <c r="N8" s="31"/>
      <c r="O8" s="31"/>
      <c r="P8" s="31"/>
      <c r="Q8" s="31"/>
      <c r="R8" s="27"/>
      <c r="S8" s="27" t="s">
        <v>14365</v>
      </c>
      <c r="T8" s="24" t="str">
        <f t="shared" si="0"/>
        <v>Xy lanh HINO W04D/W04C/W06D/W06E F/F có lợi ron - IZUMI</v>
      </c>
      <c r="U8" s="24">
        <f>IF(OR('⚙️ BỘ HƠI'!$H$40=0,'⚙️ BỘ HƠI'!$H$2="",$C8="",LEFT($C8,1)="◆"),99999,IF(OR(ISNUMBER(SEARCH('⚙️ BỘ HƠI'!$H$2,$C8)),ISNUMBER(SEARCH($C8,'⚙️ BỘ HƠI'!$H$2))),ROW()-2,99999))</f>
        <v>99999</v>
      </c>
      <c r="V8" s="33" t="s">
        <v>14366</v>
      </c>
    </row>
    <row r="9" ht="35" customHeight="1" spans="1:22">
      <c r="A9" s="27" t="s">
        <v>14367</v>
      </c>
      <c r="B9" s="27" t="s">
        <v>119</v>
      </c>
      <c r="C9" s="27" t="s">
        <v>14368</v>
      </c>
      <c r="D9" s="27"/>
      <c r="E9" s="27"/>
      <c r="F9" s="27" t="s">
        <v>8492</v>
      </c>
      <c r="G9" s="27"/>
      <c r="H9" s="27"/>
      <c r="I9" s="27"/>
      <c r="J9" s="27" t="s">
        <v>8518</v>
      </c>
      <c r="K9" s="27">
        <v>104</v>
      </c>
      <c r="L9" s="27" t="s">
        <v>24</v>
      </c>
      <c r="M9" s="31"/>
      <c r="N9" s="31"/>
      <c r="O9" s="31"/>
      <c r="P9" s="31"/>
      <c r="Q9" s="31"/>
      <c r="R9" s="27"/>
      <c r="S9" s="27" t="s">
        <v>14369</v>
      </c>
      <c r="T9" s="24" t="str">
        <f t="shared" si="0"/>
        <v>Xy lanh HINO W04D/W04C/W06D/W06E F/F không lợi ron - IZUMI</v>
      </c>
      <c r="U9" s="24">
        <f>IF(OR('⚙️ BỘ HƠI'!$H$40=0,'⚙️ BỘ HƠI'!$H$2="",$C9="",LEFT($C9,1)="◆"),99999,IF(OR(ISNUMBER(SEARCH('⚙️ BỘ HƠI'!$H$2,$C9)),ISNUMBER(SEARCH($C9,'⚙️ BỘ HƠI'!$H$2))),ROW()-2,99999))</f>
        <v>99999</v>
      </c>
      <c r="V9" s="33" t="s">
        <v>14370</v>
      </c>
    </row>
    <row r="10" ht="35" customHeight="1" spans="1:22">
      <c r="A10" s="27" t="s">
        <v>14371</v>
      </c>
      <c r="B10" s="27" t="s">
        <v>119</v>
      </c>
      <c r="C10" s="27" t="s">
        <v>5523</v>
      </c>
      <c r="D10" s="27"/>
      <c r="E10" s="27"/>
      <c r="F10" s="27" t="s">
        <v>8492</v>
      </c>
      <c r="G10" s="27"/>
      <c r="H10" s="27" t="s">
        <v>14372</v>
      </c>
      <c r="I10" s="27"/>
      <c r="J10" s="27" t="s">
        <v>12258</v>
      </c>
      <c r="K10" s="27">
        <v>105</v>
      </c>
      <c r="L10" s="27" t="s">
        <v>24</v>
      </c>
      <c r="M10" s="31"/>
      <c r="N10" s="32">
        <v>1100000</v>
      </c>
      <c r="O10" s="32">
        <v>1200000</v>
      </c>
      <c r="P10" s="32">
        <v>1300000</v>
      </c>
      <c r="Q10" s="31"/>
      <c r="R10" s="27"/>
      <c r="S10" s="27" t="s">
        <v>14373</v>
      </c>
      <c r="T10" s="24" t="str">
        <f t="shared" si="0"/>
        <v>Xy lanh HINO EH100 F/F (11467-1040) - IZ IKAZU</v>
      </c>
      <c r="U10" s="24">
        <f>IF(OR('⚙️ BỘ HƠI'!$H$40=0,'⚙️ BỘ HƠI'!$H$2="",$C10="",LEFT($C10,1)="◆"),99999,IF(OR(ISNUMBER(SEARCH('⚙️ BỘ HƠI'!$H$2,$C10)),ISNUMBER(SEARCH($C10,'⚙️ BỘ HƠI'!$H$2))),ROW()-2,99999))</f>
        <v>99999</v>
      </c>
      <c r="V10" s="24"/>
    </row>
    <row r="11" ht="35" customHeight="1" spans="1:22">
      <c r="A11" s="27" t="s">
        <v>14374</v>
      </c>
      <c r="B11" s="27" t="s">
        <v>119</v>
      </c>
      <c r="C11" s="27" t="s">
        <v>5523</v>
      </c>
      <c r="D11" s="27"/>
      <c r="E11" s="27"/>
      <c r="F11" s="27" t="s">
        <v>8492</v>
      </c>
      <c r="G11" s="27"/>
      <c r="H11" s="27"/>
      <c r="I11" s="27"/>
      <c r="J11" s="27" t="s">
        <v>8518</v>
      </c>
      <c r="K11" s="27">
        <v>105</v>
      </c>
      <c r="L11" s="27" t="s">
        <v>24</v>
      </c>
      <c r="M11" s="31"/>
      <c r="N11" s="32">
        <v>1100000</v>
      </c>
      <c r="O11" s="32">
        <v>1200000</v>
      </c>
      <c r="P11" s="32">
        <v>1300000</v>
      </c>
      <c r="Q11" s="31"/>
      <c r="R11" s="27"/>
      <c r="S11" s="27" t="s">
        <v>14375</v>
      </c>
      <c r="T11" s="24" t="str">
        <f t="shared" si="0"/>
        <v>Xy lanh HINO EH100 F/F đời hoàn thiện - IZUMI</v>
      </c>
      <c r="U11" s="24">
        <f>IF(OR('⚙️ BỘ HƠI'!$H$40=0,'⚙️ BỘ HƠI'!$H$2="",$C11="",LEFT($C11,1)="◆"),99999,IF(OR(ISNUMBER(SEARCH('⚙️ BỘ HƠI'!$H$2,$C11)),ISNUMBER(SEARCH($C11,'⚙️ BỘ HƠI'!$H$2))),ROW()-2,99999))</f>
        <v>99999</v>
      </c>
      <c r="V11" s="33" t="s">
        <v>14376</v>
      </c>
    </row>
    <row r="12" ht="35" customHeight="1" spans="1:22">
      <c r="A12" s="27" t="s">
        <v>14377</v>
      </c>
      <c r="B12" s="27" t="s">
        <v>119</v>
      </c>
      <c r="C12" s="27" t="s">
        <v>9685</v>
      </c>
      <c r="D12" s="27"/>
      <c r="E12" s="27"/>
      <c r="F12" s="27" t="s">
        <v>8492</v>
      </c>
      <c r="G12" s="27"/>
      <c r="H12" s="27" t="s">
        <v>14378</v>
      </c>
      <c r="I12" s="27"/>
      <c r="J12" s="27" t="s">
        <v>8520</v>
      </c>
      <c r="K12" s="27">
        <v>108</v>
      </c>
      <c r="L12" s="27" t="s">
        <v>24</v>
      </c>
      <c r="M12" s="31"/>
      <c r="N12" s="32">
        <v>2750000</v>
      </c>
      <c r="O12" s="32">
        <v>2900000</v>
      </c>
      <c r="P12" s="32">
        <v>3100000</v>
      </c>
      <c r="Q12" s="31"/>
      <c r="R12" s="27"/>
      <c r="S12" s="27" t="s">
        <v>14379</v>
      </c>
      <c r="T12" s="24" t="str">
        <f t="shared" si="0"/>
        <v>Xy lanh H06C / 114671601 F/F - NSP</v>
      </c>
      <c r="U12" s="24">
        <f>IF(OR('⚙️ BỘ HƠI'!$H$40=0,'⚙️ BỘ HƠI'!$H$2="",$C12="",LEFT($C12,1)="◆"),99999,IF(OR(ISNUMBER(SEARCH('⚙️ BỘ HƠI'!$H$2,$C12)),ISNUMBER(SEARCH($C12,'⚙️ BỘ HƠI'!$H$2))),ROW()-2,99999))</f>
        <v>99999</v>
      </c>
      <c r="V12" s="24"/>
    </row>
    <row r="13" ht="35" customHeight="1" spans="1:22">
      <c r="A13" s="27" t="s">
        <v>14380</v>
      </c>
      <c r="B13" s="27" t="s">
        <v>119</v>
      </c>
      <c r="C13" s="27" t="s">
        <v>14381</v>
      </c>
      <c r="D13" s="27"/>
      <c r="E13" s="27"/>
      <c r="F13" s="27"/>
      <c r="G13" s="27"/>
      <c r="H13" s="27" t="s">
        <v>14382</v>
      </c>
      <c r="I13" s="27"/>
      <c r="J13" s="27" t="s">
        <v>12258</v>
      </c>
      <c r="K13" s="27">
        <v>108</v>
      </c>
      <c r="L13" s="27" t="s">
        <v>24</v>
      </c>
      <c r="M13" s="31"/>
      <c r="N13" s="32">
        <v>1360000</v>
      </c>
      <c r="O13" s="32">
        <v>1450000</v>
      </c>
      <c r="P13" s="32">
        <v>1550000</v>
      </c>
      <c r="Q13" s="31"/>
      <c r="R13" s="27"/>
      <c r="S13" s="27" t="s">
        <v>14383</v>
      </c>
      <c r="T13" s="24" t="str">
        <f t="shared" si="0"/>
        <v>Xy lanh Hino H06C-TA/H06C/ 11467-1591 - IZ IKAZU</v>
      </c>
      <c r="U13" s="24">
        <f>IF(OR('⚙️ BỘ HƠI'!$H$40=0,'⚙️ BỘ HƠI'!$H$2="",$C13="",LEFT($C13,1)="◆"),99999,IF(OR(ISNUMBER(SEARCH('⚙️ BỘ HƠI'!$H$2,$C13)),ISNUMBER(SEARCH($C13,'⚙️ BỘ HƠI'!$H$2))),ROW()-2,99999))</f>
        <v>99999</v>
      </c>
      <c r="V13" s="24"/>
    </row>
    <row r="14" ht="35" customHeight="1" spans="1:22">
      <c r="A14" s="27" t="s">
        <v>14384</v>
      </c>
      <c r="B14" s="27" t="s">
        <v>119</v>
      </c>
      <c r="C14" s="27" t="s">
        <v>14381</v>
      </c>
      <c r="D14" s="27"/>
      <c r="E14" s="27"/>
      <c r="F14" s="27" t="s">
        <v>8494</v>
      </c>
      <c r="G14" s="27"/>
      <c r="H14" s="27"/>
      <c r="I14" s="27"/>
      <c r="J14" s="27" t="s">
        <v>8520</v>
      </c>
      <c r="K14" s="27">
        <v>108</v>
      </c>
      <c r="L14" s="27" t="s">
        <v>24</v>
      </c>
      <c r="M14" s="31"/>
      <c r="N14" s="31"/>
      <c r="O14" s="31"/>
      <c r="P14" s="32">
        <v>250000</v>
      </c>
      <c r="Q14" s="31"/>
      <c r="R14" s="27"/>
      <c r="S14" s="27" t="s">
        <v>14385</v>
      </c>
      <c r="T14" s="24" t="str">
        <f t="shared" si="0"/>
        <v>Xy lanh H06C-TA/H06C S/F bán hoàn thiện - NSP</v>
      </c>
      <c r="U14" s="24">
        <f>IF(OR('⚙️ BỘ HƠI'!$H$40=0,'⚙️ BỘ HƠI'!$H$2="",$C14="",LEFT($C14,1)="◆"),99999,IF(OR(ISNUMBER(SEARCH('⚙️ BỘ HƠI'!$H$2,$C14)),ISNUMBER(SEARCH($C14,'⚙️ BỘ HƠI'!$H$2))),ROW()-2,99999))</f>
        <v>99999</v>
      </c>
      <c r="V14" s="24"/>
    </row>
    <row r="15" ht="35" customHeight="1" spans="1:22">
      <c r="A15" s="27" t="s">
        <v>14386</v>
      </c>
      <c r="B15" s="27" t="s">
        <v>119</v>
      </c>
      <c r="C15" s="27" t="s">
        <v>14381</v>
      </c>
      <c r="D15" s="27"/>
      <c r="E15" s="27"/>
      <c r="F15" s="27"/>
      <c r="G15" s="27"/>
      <c r="H15" s="27" t="s">
        <v>14382</v>
      </c>
      <c r="I15" s="27"/>
      <c r="J15" s="27" t="s">
        <v>8518</v>
      </c>
      <c r="K15" s="27">
        <v>108</v>
      </c>
      <c r="L15" s="27" t="s">
        <v>24</v>
      </c>
      <c r="M15" s="31"/>
      <c r="N15" s="32">
        <v>1200000</v>
      </c>
      <c r="O15" s="32">
        <v>1300000</v>
      </c>
      <c r="P15" s="32">
        <v>1400000</v>
      </c>
      <c r="Q15" s="31"/>
      <c r="R15" s="27"/>
      <c r="S15" s="27" t="s">
        <v>14387</v>
      </c>
      <c r="T15" s="24" t="str">
        <f t="shared" si="0"/>
        <v>Xy lanh H06C-TA/H06C/ 11467-1591 - IZUMI</v>
      </c>
      <c r="U15" s="24">
        <f>IF(OR('⚙️ BỘ HƠI'!$H$40=0,'⚙️ BỘ HƠI'!$H$2="",$C15="",LEFT($C15,1)="◆"),99999,IF(OR(ISNUMBER(SEARCH('⚙️ BỘ HƠI'!$H$2,$C15)),ISNUMBER(SEARCH($C15,'⚙️ BỘ HƠI'!$H$2))),ROW()-2,99999))</f>
        <v>99999</v>
      </c>
      <c r="V15" s="24"/>
    </row>
    <row r="16" ht="35" customHeight="1" spans="1:22">
      <c r="A16" s="27" t="s">
        <v>14388</v>
      </c>
      <c r="B16" s="27" t="s">
        <v>119</v>
      </c>
      <c r="C16" s="27" t="s">
        <v>9696</v>
      </c>
      <c r="D16" s="27"/>
      <c r="E16" s="27"/>
      <c r="F16" s="27"/>
      <c r="G16" s="27"/>
      <c r="H16" s="27" t="s">
        <v>14389</v>
      </c>
      <c r="I16" s="27"/>
      <c r="J16" s="27" t="s">
        <v>12258</v>
      </c>
      <c r="K16" s="27">
        <v>110</v>
      </c>
      <c r="L16" s="27" t="s">
        <v>24</v>
      </c>
      <c r="M16" s="31"/>
      <c r="N16" s="32">
        <v>1900000</v>
      </c>
      <c r="O16" s="32">
        <v>2000000</v>
      </c>
      <c r="P16" s="32">
        <v>2100000</v>
      </c>
      <c r="Q16" s="31"/>
      <c r="R16" s="27"/>
      <c r="S16" s="27" t="s">
        <v>14390</v>
      </c>
      <c r="T16" s="24" t="str">
        <f t="shared" si="0"/>
        <v>Xy lanh DS50 / 11467-1550 - IZ IKAZU</v>
      </c>
      <c r="U16" s="24">
        <f>IF(OR('⚙️ BỘ HƠI'!$H$40=0,'⚙️ BỘ HƠI'!$H$2="",$C16="",LEFT($C16,1)="◆"),99999,IF(OR(ISNUMBER(SEARCH('⚙️ BỘ HƠI'!$H$2,$C16)),ISNUMBER(SEARCH($C16,'⚙️ BỘ HƠI'!$H$2))),ROW()-2,99999))</f>
        <v>99999</v>
      </c>
      <c r="V16" s="24"/>
    </row>
    <row r="17" ht="35" customHeight="1" spans="1:22">
      <c r="A17" s="27" t="s">
        <v>14391</v>
      </c>
      <c r="B17" s="27" t="s">
        <v>119</v>
      </c>
      <c r="C17" s="27" t="s">
        <v>14392</v>
      </c>
      <c r="D17" s="27"/>
      <c r="E17" s="27"/>
      <c r="F17" s="27" t="s">
        <v>8494</v>
      </c>
      <c r="G17" s="27"/>
      <c r="H17" s="27"/>
      <c r="I17" s="27"/>
      <c r="J17" s="27" t="s">
        <v>8520</v>
      </c>
      <c r="K17" s="27">
        <v>110</v>
      </c>
      <c r="L17" s="27" t="s">
        <v>24</v>
      </c>
      <c r="M17" s="31"/>
      <c r="N17" s="31"/>
      <c r="O17" s="31"/>
      <c r="P17" s="32">
        <v>250000</v>
      </c>
      <c r="Q17" s="31"/>
      <c r="R17" s="27"/>
      <c r="S17" s="27" t="s">
        <v>14393</v>
      </c>
      <c r="T17" s="24" t="str">
        <f t="shared" si="0"/>
        <v>Xy lanh H07C bán hoàn thiện S/F - NSP</v>
      </c>
      <c r="U17" s="24">
        <f>IF(OR('⚙️ BỘ HƠI'!$H$40=0,'⚙️ BỘ HƠI'!$H$2="",$C17="",LEFT($C17,1)="◆"),99999,IF(OR(ISNUMBER(SEARCH('⚙️ BỘ HƠI'!$H$2,$C17)),ISNUMBER(SEARCH($C17,'⚙️ BỘ HƠI'!$H$2))),ROW()-2,99999))</f>
        <v>99999</v>
      </c>
      <c r="V17" s="24"/>
    </row>
    <row r="18" ht="35" customHeight="1" spans="1:22">
      <c r="A18" s="27" t="s">
        <v>14394</v>
      </c>
      <c r="B18" s="27" t="s">
        <v>119</v>
      </c>
      <c r="C18" s="27" t="s">
        <v>14392</v>
      </c>
      <c r="D18" s="27"/>
      <c r="E18" s="27"/>
      <c r="F18" s="27" t="s">
        <v>8492</v>
      </c>
      <c r="G18" s="27"/>
      <c r="H18" s="27" t="s">
        <v>14395</v>
      </c>
      <c r="I18" s="27"/>
      <c r="J18" s="27" t="s">
        <v>8520</v>
      </c>
      <c r="K18" s="27">
        <v>110</v>
      </c>
      <c r="L18" s="27" t="s">
        <v>24</v>
      </c>
      <c r="M18" s="31"/>
      <c r="N18" s="31"/>
      <c r="O18" s="32">
        <v>1700000</v>
      </c>
      <c r="P18" s="32">
        <v>1800000</v>
      </c>
      <c r="Q18" s="31"/>
      <c r="R18" s="27"/>
      <c r="S18" s="27" t="s">
        <v>14396</v>
      </c>
      <c r="T18" s="24" t="str">
        <f t="shared" si="0"/>
        <v>Xy lanh H07C/ 114671210 F/F - NSP</v>
      </c>
      <c r="U18" s="24">
        <f>IF(OR('⚙️ BỘ HƠI'!$H$40=0,'⚙️ BỘ HƠI'!$H$2="",$C18="",LEFT($C18,1)="◆"),99999,IF(OR(ISNUMBER(SEARCH('⚙️ BỘ HƠI'!$H$2,$C18)),ISNUMBER(SEARCH($C18,'⚙️ BỘ HƠI'!$H$2))),ROW()-2,99999))</f>
        <v>99999</v>
      </c>
      <c r="V18" s="24"/>
    </row>
    <row r="19" ht="35" customHeight="1" spans="1:22">
      <c r="A19" s="27" t="s">
        <v>14397</v>
      </c>
      <c r="B19" s="27" t="s">
        <v>119</v>
      </c>
      <c r="C19" s="27" t="s">
        <v>14392</v>
      </c>
      <c r="D19" s="27"/>
      <c r="E19" s="27"/>
      <c r="F19" s="27"/>
      <c r="G19" s="27"/>
      <c r="H19" s="27" t="s">
        <v>14398</v>
      </c>
      <c r="I19" s="27"/>
      <c r="J19" s="27" t="s">
        <v>12258</v>
      </c>
      <c r="K19" s="27">
        <v>110</v>
      </c>
      <c r="L19" s="27" t="s">
        <v>24</v>
      </c>
      <c r="M19" s="31"/>
      <c r="N19" s="32">
        <v>1360000</v>
      </c>
      <c r="O19" s="32">
        <v>1450000</v>
      </c>
      <c r="P19" s="32">
        <v>1550000</v>
      </c>
      <c r="Q19" s="31"/>
      <c r="R19" s="27"/>
      <c r="S19" s="27" t="s">
        <v>14399</v>
      </c>
      <c r="T19" s="24" t="str">
        <f t="shared" si="0"/>
        <v>Xy lanh Hino H07C/11467-1200 (EH700/H07D) - IZ IKAZU</v>
      </c>
      <c r="U19" s="24">
        <f>IF(OR('⚙️ BỘ HƠI'!$H$40=0,'⚙️ BỘ HƠI'!$H$2="",$C19="",LEFT($C19,1)="◆"),99999,IF(OR(ISNUMBER(SEARCH('⚙️ BỘ HƠI'!$H$2,$C19)),ISNUMBER(SEARCH($C19,'⚙️ BỘ HƠI'!$H$2))),ROW()-2,99999))</f>
        <v>99999</v>
      </c>
      <c r="V19" s="24"/>
    </row>
    <row r="20" ht="35" customHeight="1" spans="1:22">
      <c r="A20" s="27" t="s">
        <v>14400</v>
      </c>
      <c r="B20" s="27" t="s">
        <v>119</v>
      </c>
      <c r="C20" s="27" t="s">
        <v>14401</v>
      </c>
      <c r="D20" s="27"/>
      <c r="E20" s="27"/>
      <c r="F20" s="27"/>
      <c r="G20" s="27"/>
      <c r="H20" s="27" t="s">
        <v>14402</v>
      </c>
      <c r="I20" s="27"/>
      <c r="J20" s="27" t="s">
        <v>8518</v>
      </c>
      <c r="K20" s="27">
        <v>110</v>
      </c>
      <c r="L20" s="27" t="s">
        <v>24</v>
      </c>
      <c r="M20" s="31"/>
      <c r="N20" s="31"/>
      <c r="O20" s="31"/>
      <c r="P20" s="31"/>
      <c r="Q20" s="31"/>
      <c r="R20" s="27"/>
      <c r="S20" s="27" t="s">
        <v>14403</v>
      </c>
      <c r="T20" s="24" t="str">
        <f t="shared" si="0"/>
        <v>Xy lanh H07C/EH700/H07D (11467-1200) - IZUMI</v>
      </c>
      <c r="U20" s="24">
        <f>IF(OR('⚙️ BỘ HƠI'!$H$40=0,'⚙️ BỘ HƠI'!$H$2="",$C20="",LEFT($C20,1)="◆"),99999,IF(OR(ISNUMBER(SEARCH('⚙️ BỘ HƠI'!$H$2,$C20)),ISNUMBER(SEARCH($C20,'⚙️ BỘ HƠI'!$H$2))),ROW()-2,99999))</f>
        <v>99999</v>
      </c>
      <c r="V20" s="33" t="s">
        <v>14404</v>
      </c>
    </row>
    <row r="21" ht="35" customHeight="1" spans="1:22">
      <c r="A21" s="27" t="s">
        <v>14405</v>
      </c>
      <c r="B21" s="27" t="s">
        <v>119</v>
      </c>
      <c r="C21" s="27" t="s">
        <v>14401</v>
      </c>
      <c r="D21" s="27"/>
      <c r="E21" s="27"/>
      <c r="F21" s="27" t="s">
        <v>8494</v>
      </c>
      <c r="G21" s="27"/>
      <c r="H21" s="27"/>
      <c r="I21" s="27"/>
      <c r="J21" s="27" t="s">
        <v>8518</v>
      </c>
      <c r="K21" s="27">
        <v>110</v>
      </c>
      <c r="L21" s="27" t="s">
        <v>24</v>
      </c>
      <c r="M21" s="31"/>
      <c r="N21" s="32">
        <v>1200000</v>
      </c>
      <c r="O21" s="32">
        <v>1300000</v>
      </c>
      <c r="P21" s="32">
        <v>1400000</v>
      </c>
      <c r="Q21" s="31"/>
      <c r="R21" s="27"/>
      <c r="S21" s="27" t="s">
        <v>14406</v>
      </c>
      <c r="T21" s="24" t="str">
        <f t="shared" si="0"/>
        <v>Xy lanh H07C/EH700/H07D S/F bán hoàn thiện - IZUMI</v>
      </c>
      <c r="U21" s="24">
        <f>IF(OR('⚙️ BỘ HƠI'!$H$40=0,'⚙️ BỘ HƠI'!$H$2="",$C21="",LEFT($C21,1)="◆"),99999,IF(OR(ISNUMBER(SEARCH('⚙️ BỘ HƠI'!$H$2,$C21)),ISNUMBER(SEARCH($C21,'⚙️ BỘ HƠI'!$H$2))),ROW()-2,99999))</f>
        <v>99999</v>
      </c>
      <c r="V21" s="24"/>
    </row>
    <row r="22" ht="35" customHeight="1" spans="1:22">
      <c r="A22" s="27" t="s">
        <v>14407</v>
      </c>
      <c r="B22" s="27" t="s">
        <v>119</v>
      </c>
      <c r="C22" s="27" t="s">
        <v>14401</v>
      </c>
      <c r="D22" s="27"/>
      <c r="E22" s="27"/>
      <c r="F22" s="27"/>
      <c r="G22" s="27"/>
      <c r="H22" s="27" t="s">
        <v>14402</v>
      </c>
      <c r="I22" s="27"/>
      <c r="J22" s="27" t="s">
        <v>14408</v>
      </c>
      <c r="K22" s="27">
        <v>110</v>
      </c>
      <c r="L22" s="27" t="s">
        <v>24</v>
      </c>
      <c r="M22" s="31"/>
      <c r="N22" s="32">
        <v>1780000</v>
      </c>
      <c r="O22" s="32">
        <v>1900000</v>
      </c>
      <c r="P22" s="32">
        <v>2050000</v>
      </c>
      <c r="Q22" s="31"/>
      <c r="R22" s="27"/>
      <c r="S22" s="27" t="s">
        <v>14409</v>
      </c>
      <c r="T22" s="24" t="str">
        <f t="shared" si="0"/>
        <v>Xy lanh Hino H07C/ EH700/ H07D/ 11467-1200 - HENWEIT, L-HN004-00</v>
      </c>
      <c r="U22" s="24">
        <f>IF(OR('⚙️ BỘ HƠI'!$H$40=0,'⚙️ BỘ HƠI'!$H$2="",$C22="",LEFT($C22,1)="◆"),99999,IF(OR(ISNUMBER(SEARCH('⚙️ BỘ HƠI'!$H$2,$C22)),ISNUMBER(SEARCH($C22,'⚙️ BỘ HƠI'!$H$2))),ROW()-2,99999))</f>
        <v>99999</v>
      </c>
      <c r="V22" s="33" t="s">
        <v>14410</v>
      </c>
    </row>
    <row r="23" ht="35" customHeight="1" spans="1:22">
      <c r="A23" s="27" t="s">
        <v>14411</v>
      </c>
      <c r="B23" s="27" t="s">
        <v>119</v>
      </c>
      <c r="C23" s="27" t="s">
        <v>9730</v>
      </c>
      <c r="D23" s="27"/>
      <c r="E23" s="27"/>
      <c r="F23" s="27"/>
      <c r="G23" s="27"/>
      <c r="H23" s="27"/>
      <c r="I23" s="27"/>
      <c r="J23" s="27" t="s">
        <v>8512</v>
      </c>
      <c r="K23" s="27">
        <v>112</v>
      </c>
      <c r="L23" s="27" t="s">
        <v>24</v>
      </c>
      <c r="M23" s="31"/>
      <c r="N23" s="31"/>
      <c r="O23" s="31"/>
      <c r="P23" s="31"/>
      <c r="Q23" s="31"/>
      <c r="R23" s="27"/>
      <c r="S23" s="27" t="s">
        <v>14412</v>
      </c>
      <c r="T23" s="24" t="str">
        <f t="shared" si="0"/>
        <v>Xy lanh J05E/J08E - NPR</v>
      </c>
      <c r="U23" s="24">
        <f>IF(OR('⚙️ BỘ HƠI'!$H$40=0,'⚙️ BỘ HƠI'!$H$2="",$C23="",LEFT($C23,1)="◆"),99999,IF(OR(ISNUMBER(SEARCH('⚙️ BỘ HƠI'!$H$2,$C23)),ISNUMBER(SEARCH($C23,'⚙️ BỘ HƠI'!$H$2))),ROW()-2,99999))</f>
        <v>99999</v>
      </c>
      <c r="V23" s="33" t="s">
        <v>14410</v>
      </c>
    </row>
    <row r="24" ht="35" customHeight="1" spans="1:22">
      <c r="A24" s="27" t="s">
        <v>14413</v>
      </c>
      <c r="B24" s="27" t="s">
        <v>119</v>
      </c>
      <c r="C24" s="27" t="s">
        <v>9730</v>
      </c>
      <c r="D24" s="27"/>
      <c r="E24" s="27"/>
      <c r="F24" s="27"/>
      <c r="G24" s="27"/>
      <c r="H24" s="27" t="s">
        <v>14414</v>
      </c>
      <c r="I24" s="27"/>
      <c r="J24" s="27" t="s">
        <v>8520</v>
      </c>
      <c r="K24" s="27">
        <v>112</v>
      </c>
      <c r="L24" s="27" t="s">
        <v>24</v>
      </c>
      <c r="M24" s="31"/>
      <c r="N24" s="31"/>
      <c r="O24" s="31"/>
      <c r="P24" s="31"/>
      <c r="Q24" s="31"/>
      <c r="R24" s="27"/>
      <c r="S24" s="27" t="s">
        <v>14415</v>
      </c>
      <c r="T24" s="24" t="str">
        <f t="shared" si="0"/>
        <v>Xy lanh J05E/J08E (1173210) - NSP</v>
      </c>
      <c r="U24" s="24">
        <f>IF(OR('⚙️ BỘ HƠI'!$H$40=0,'⚙️ BỘ HƠI'!$H$2="",$C24="",LEFT($C24,1)="◆"),99999,IF(OR(ISNUMBER(SEARCH('⚙️ BỘ HƠI'!$H$2,$C24)),ISNUMBER(SEARCH($C24,'⚙️ BỘ HƠI'!$H$2))),ROW()-2,99999))</f>
        <v>99999</v>
      </c>
      <c r="V24" s="24"/>
    </row>
    <row r="25" ht="35" customHeight="1" spans="1:22">
      <c r="A25" s="34" t="s">
        <v>14416</v>
      </c>
      <c r="B25" s="27" t="s">
        <v>119</v>
      </c>
      <c r="C25" s="27" t="s">
        <v>9730</v>
      </c>
      <c r="D25" s="27"/>
      <c r="E25" s="27"/>
      <c r="F25" s="27" t="s">
        <v>8494</v>
      </c>
      <c r="G25" s="27"/>
      <c r="H25" s="27"/>
      <c r="I25" s="27"/>
      <c r="J25" s="27" t="s">
        <v>8520</v>
      </c>
      <c r="K25" s="27">
        <v>112</v>
      </c>
      <c r="L25" s="27" t="s">
        <v>24</v>
      </c>
      <c r="M25" s="31"/>
      <c r="N25" s="31"/>
      <c r="O25" s="31"/>
      <c r="P25" s="32">
        <v>250000</v>
      </c>
      <c r="Q25" s="31"/>
      <c r="R25" s="27"/>
      <c r="S25" s="27" t="s">
        <v>14417</v>
      </c>
      <c r="T25" s="24" t="str">
        <f t="shared" si="0"/>
        <v>Xy lanh J05E/J08E bán hoàn thiện S/F - NSP</v>
      </c>
      <c r="U25" s="24">
        <f>IF(OR('⚙️ BỘ HƠI'!$H$40=0,'⚙️ BỘ HƠI'!$H$2="",$C25="",LEFT($C25,1)="◆"),99999,IF(OR(ISNUMBER(SEARCH('⚙️ BỘ HƠI'!$H$2,$C25)),ISNUMBER(SEARCH($C25,'⚙️ BỘ HƠI'!$H$2))),ROW()-2,99999))</f>
        <v>99999</v>
      </c>
      <c r="V25" s="24"/>
    </row>
    <row r="26" ht="35" customHeight="1" spans="1:22">
      <c r="A26" s="27" t="s">
        <v>14418</v>
      </c>
      <c r="B26" s="27" t="s">
        <v>119</v>
      </c>
      <c r="C26" s="27" t="s">
        <v>14419</v>
      </c>
      <c r="D26" s="27"/>
      <c r="E26" s="27"/>
      <c r="F26" s="27"/>
      <c r="G26" s="27"/>
      <c r="H26" s="27" t="s">
        <v>14420</v>
      </c>
      <c r="I26" s="27"/>
      <c r="J26" s="27" t="s">
        <v>2600</v>
      </c>
      <c r="K26" s="27">
        <v>112</v>
      </c>
      <c r="L26" s="27" t="s">
        <v>24</v>
      </c>
      <c r="M26" s="31"/>
      <c r="N26" s="32">
        <v>3200000</v>
      </c>
      <c r="O26" s="32">
        <v>3500000</v>
      </c>
      <c r="P26" s="32">
        <v>3700000</v>
      </c>
      <c r="Q26" s="31"/>
      <c r="R26" s="27"/>
      <c r="S26" s="27" t="s">
        <v>14421</v>
      </c>
      <c r="T26" s="24" t="str">
        <f t="shared" si="0"/>
        <v>Xy lanh J05E/J08E/ 11462-E0060 (lợi cổ 3 ly) - MAHLE</v>
      </c>
      <c r="U26" s="24">
        <f>IF(OR('⚙️ BỘ HƠI'!$H$40=0,'⚙️ BỘ HƠI'!$H$2="",$C26="",LEFT($C26,1)="◆"),99999,IF(OR(ISNUMBER(SEARCH('⚙️ BỘ HƠI'!$H$2,$C26)),ISNUMBER(SEARCH($C26,'⚙️ BỘ HƠI'!$H$2))),ROW()-2,99999))</f>
        <v>99999</v>
      </c>
      <c r="V26" s="24"/>
    </row>
    <row r="27" ht="35" customHeight="1" spans="1:22">
      <c r="A27" s="27" t="s">
        <v>14422</v>
      </c>
      <c r="B27" s="27" t="s">
        <v>119</v>
      </c>
      <c r="C27" s="27" t="s">
        <v>14423</v>
      </c>
      <c r="D27" s="27"/>
      <c r="E27" s="27"/>
      <c r="F27" s="27"/>
      <c r="G27" s="27"/>
      <c r="H27" s="27" t="s">
        <v>14424</v>
      </c>
      <c r="I27" s="27"/>
      <c r="J27" s="27" t="s">
        <v>2600</v>
      </c>
      <c r="K27" s="27">
        <v>112</v>
      </c>
      <c r="L27" s="27" t="s">
        <v>24</v>
      </c>
      <c r="M27" s="31"/>
      <c r="N27" s="32">
        <v>3200000</v>
      </c>
      <c r="O27" s="32">
        <v>3500000</v>
      </c>
      <c r="P27" s="32">
        <v>3700000</v>
      </c>
      <c r="Q27" s="31"/>
      <c r="R27" s="27"/>
      <c r="S27" s="27" t="s">
        <v>14425</v>
      </c>
      <c r="T27" s="24" t="str">
        <f t="shared" si="0"/>
        <v>Xy lanh J05E/J08E/ S1146-73210 (lợi cổ 8 ly) - MAHLE</v>
      </c>
      <c r="U27" s="24">
        <f>IF(OR('⚙️ BỘ HƠI'!$H$40=0,'⚙️ BỘ HƠI'!$H$2="",$C27="",LEFT($C27,1)="◆"),99999,IF(OR(ISNUMBER(SEARCH('⚙️ BỘ HƠI'!$H$2,$C27)),ISNUMBER(SEARCH($C27,'⚙️ BỘ HƠI'!$H$2))),ROW()-2,99999))</f>
        <v>99999</v>
      </c>
      <c r="V27" s="24"/>
    </row>
    <row r="28" ht="35" customHeight="1" spans="1:22">
      <c r="A28" s="27" t="s">
        <v>14426</v>
      </c>
      <c r="B28" s="27" t="s">
        <v>119</v>
      </c>
      <c r="C28" s="27" t="s">
        <v>2610</v>
      </c>
      <c r="D28" s="27"/>
      <c r="E28" s="27"/>
      <c r="F28" s="27"/>
      <c r="G28" s="27"/>
      <c r="H28" s="27" t="s">
        <v>14427</v>
      </c>
      <c r="I28" s="27"/>
      <c r="J28" s="27" t="s">
        <v>12258</v>
      </c>
      <c r="K28" s="27">
        <v>112</v>
      </c>
      <c r="L28" s="27" t="s">
        <v>24</v>
      </c>
      <c r="M28" s="31"/>
      <c r="N28" s="32">
        <v>240000</v>
      </c>
      <c r="O28" s="32">
        <v>255000</v>
      </c>
      <c r="P28" s="32">
        <v>270000</v>
      </c>
      <c r="Q28" s="31"/>
      <c r="R28" s="27"/>
      <c r="S28" s="27" t="s">
        <v>14428</v>
      </c>
      <c r="T28" s="24" t="str">
        <f t="shared" si="0"/>
        <v>Xy lanh HINO J08E/J05E (11467-3210A) lợi cổ 8mm - IZ IKAZU</v>
      </c>
      <c r="U28" s="24">
        <f>IF(OR('⚙️ BỘ HƠI'!$H$40=0,'⚙️ BỘ HƠI'!$H$2="",$C28="",LEFT($C28,1)="◆"),99999,IF(OR(ISNUMBER(SEARCH('⚙️ BỘ HƠI'!$H$2,$C28)),ISNUMBER(SEARCH($C28,'⚙️ BỘ HƠI'!$H$2))),ROW()-2,99999))</f>
        <v>99999</v>
      </c>
      <c r="V28" s="24"/>
    </row>
    <row r="29" ht="35" customHeight="1" spans="1:22">
      <c r="A29" s="27" t="s">
        <v>14429</v>
      </c>
      <c r="B29" s="27" t="s">
        <v>119</v>
      </c>
      <c r="C29" s="27" t="s">
        <v>2610</v>
      </c>
      <c r="D29" s="27"/>
      <c r="E29" s="27"/>
      <c r="F29" s="27"/>
      <c r="G29" s="27"/>
      <c r="H29" s="27" t="s">
        <v>14427</v>
      </c>
      <c r="I29" s="27"/>
      <c r="J29" s="27" t="s">
        <v>8518</v>
      </c>
      <c r="K29" s="27">
        <v>112</v>
      </c>
      <c r="L29" s="27" t="s">
        <v>24</v>
      </c>
      <c r="M29" s="31"/>
      <c r="N29" s="31"/>
      <c r="O29" s="31"/>
      <c r="P29" s="31"/>
      <c r="Q29" s="31"/>
      <c r="R29" s="27"/>
      <c r="S29" s="27" t="s">
        <v>14430</v>
      </c>
      <c r="T29" s="24" t="str">
        <f t="shared" si="0"/>
        <v>Xy lanh HINO J08E/J05E (11467-3210A) lợi cổ 8mm - IZUMI</v>
      </c>
      <c r="U29" s="24">
        <f>IF(OR('⚙️ BỘ HƠI'!$H$40=0,'⚙️ BỘ HƠI'!$H$2="",$C29="",LEFT($C29,1)="◆"),99999,IF(OR(ISNUMBER(SEARCH('⚙️ BỘ HƠI'!$H$2,$C29)),ISNUMBER(SEARCH($C29,'⚙️ BỘ HƠI'!$H$2))),ROW()-2,99999))</f>
        <v>99999</v>
      </c>
      <c r="V29" s="24"/>
    </row>
    <row r="30" ht="35" customHeight="1" spans="1:22">
      <c r="A30" s="27" t="s">
        <v>14431</v>
      </c>
      <c r="B30" s="27" t="s">
        <v>119</v>
      </c>
      <c r="C30" s="27" t="s">
        <v>2610</v>
      </c>
      <c r="D30" s="27"/>
      <c r="E30" s="27"/>
      <c r="F30" s="27"/>
      <c r="G30" s="27"/>
      <c r="H30" s="27" t="s">
        <v>14432</v>
      </c>
      <c r="I30" s="27"/>
      <c r="J30" s="27" t="s">
        <v>8518</v>
      </c>
      <c r="K30" s="27">
        <v>112</v>
      </c>
      <c r="L30" s="27" t="s">
        <v>24</v>
      </c>
      <c r="M30" s="31"/>
      <c r="N30" s="31"/>
      <c r="O30" s="31"/>
      <c r="P30" s="31"/>
      <c r="Q30" s="31"/>
      <c r="R30" s="27"/>
      <c r="S30" s="27" t="s">
        <v>14433</v>
      </c>
      <c r="T30" s="24" t="str">
        <f t="shared" si="0"/>
        <v>Xy lanh HINO J08E/J05E (11467-3210B) lợi cổ 3mm - IZUMI</v>
      </c>
      <c r="U30" s="24">
        <f>IF(OR('⚙️ BỘ HƠI'!$H$40=0,'⚙️ BỘ HƠI'!$H$2="",$C30="",LEFT($C30,1)="◆"),99999,IF(OR(ISNUMBER(SEARCH('⚙️ BỘ HƠI'!$H$2,$C30)),ISNUMBER(SEARCH($C30,'⚙️ BỘ HƠI'!$H$2))),ROW()-2,99999))</f>
        <v>99999</v>
      </c>
      <c r="V30" s="24"/>
    </row>
    <row r="31" ht="35" customHeight="1" spans="1:22">
      <c r="A31" s="27" t="s">
        <v>14434</v>
      </c>
      <c r="B31" s="27" t="s">
        <v>119</v>
      </c>
      <c r="C31" s="27" t="s">
        <v>2628</v>
      </c>
      <c r="D31" s="27"/>
      <c r="E31" s="27"/>
      <c r="F31" s="27"/>
      <c r="G31" s="27"/>
      <c r="H31" s="27" t="s">
        <v>14435</v>
      </c>
      <c r="I31" s="27"/>
      <c r="J31" s="27" t="s">
        <v>8518</v>
      </c>
      <c r="K31" s="27">
        <v>114</v>
      </c>
      <c r="L31" s="27" t="s">
        <v>24</v>
      </c>
      <c r="M31" s="31"/>
      <c r="N31" s="32">
        <v>1400000</v>
      </c>
      <c r="O31" s="32">
        <v>1500000</v>
      </c>
      <c r="P31" s="32">
        <v>1600000</v>
      </c>
      <c r="Q31" s="31"/>
      <c r="R31" s="27"/>
      <c r="S31" s="27" t="s">
        <v>14436</v>
      </c>
      <c r="T31" s="24" t="str">
        <f t="shared" si="0"/>
        <v>Xy lanh HINO J08C/J05C (11467-2601) lợi cổ 3mm - IZUMI</v>
      </c>
      <c r="U31" s="24">
        <f>IF(OR('⚙️ BỘ HƠI'!$H$40=0,'⚙️ BỘ HƠI'!$H$2="",$C31="",LEFT($C31,1)="◆"),99999,IF(OR(ISNUMBER(SEARCH('⚙️ BỘ HƠI'!$H$2,$C31)),ISNUMBER(SEARCH($C31,'⚙️ BỘ HƠI'!$H$2))),ROW()-2,99999))</f>
        <v>99999</v>
      </c>
      <c r="V31" s="33" t="s">
        <v>14351</v>
      </c>
    </row>
    <row r="32" ht="35" customHeight="1" spans="1:22">
      <c r="A32" s="27" t="s">
        <v>14437</v>
      </c>
      <c r="B32" s="27" t="s">
        <v>119</v>
      </c>
      <c r="C32" s="27" t="s">
        <v>2628</v>
      </c>
      <c r="D32" s="27"/>
      <c r="E32" s="27"/>
      <c r="F32" s="27" t="s">
        <v>8492</v>
      </c>
      <c r="G32" s="27"/>
      <c r="H32" s="27" t="s">
        <v>14438</v>
      </c>
      <c r="I32" s="27"/>
      <c r="J32" s="27" t="s">
        <v>8520</v>
      </c>
      <c r="K32" s="27">
        <v>114</v>
      </c>
      <c r="L32" s="27" t="s">
        <v>24</v>
      </c>
      <c r="M32" s="31"/>
      <c r="N32" s="32">
        <v>450000</v>
      </c>
      <c r="O32" s="32">
        <v>475000</v>
      </c>
      <c r="P32" s="32">
        <v>500000</v>
      </c>
      <c r="Q32" s="31"/>
      <c r="R32" s="27"/>
      <c r="S32" s="27" t="s">
        <v>14439</v>
      </c>
      <c r="T32" s="24" t="str">
        <f t="shared" si="0"/>
        <v>Xy lanh J08C /J05C/ 114672790 (lợi cổ 8mm) F/F - NSP</v>
      </c>
      <c r="U32" s="24">
        <f>IF(OR('⚙️ BỘ HƠI'!$H$40=0,'⚙️ BỘ HƠI'!$H$2="",$C32="",LEFT($C32,1)="◆"),99999,IF(OR(ISNUMBER(SEARCH('⚙️ BỘ HƠI'!$H$2,$C32)),ISNUMBER(SEARCH($C32,'⚙️ BỘ HƠI'!$H$2))),ROW()-2,99999))</f>
        <v>99999</v>
      </c>
      <c r="V32" s="24"/>
    </row>
    <row r="33" ht="35" customHeight="1" spans="1:22">
      <c r="A33" s="34" t="s">
        <v>14440</v>
      </c>
      <c r="B33" s="27" t="s">
        <v>119</v>
      </c>
      <c r="C33" s="27" t="s">
        <v>2628</v>
      </c>
      <c r="D33" s="27"/>
      <c r="E33" s="27"/>
      <c r="F33" s="27" t="s">
        <v>8494</v>
      </c>
      <c r="G33" s="27"/>
      <c r="H33" s="27"/>
      <c r="I33" s="27"/>
      <c r="J33" s="27" t="s">
        <v>8518</v>
      </c>
      <c r="K33" s="27">
        <v>114</v>
      </c>
      <c r="L33" s="27" t="s">
        <v>9644</v>
      </c>
      <c r="M33" s="31"/>
      <c r="N33" s="32">
        <v>1150000</v>
      </c>
      <c r="O33" s="32">
        <v>1200000</v>
      </c>
      <c r="P33" s="32">
        <v>1250000</v>
      </c>
      <c r="Q33" s="31"/>
      <c r="R33" s="27"/>
      <c r="S33" s="27" t="s">
        <v>14441</v>
      </c>
      <c r="T33" s="24" t="str">
        <f t="shared" si="0"/>
        <v>Xy lanh HINO J08C/J05C lợi cổ 8mm S/F bán hoàn thiện - IZUMI</v>
      </c>
      <c r="U33" s="24">
        <f>IF(OR('⚙️ BỘ HƠI'!$H$40=0,'⚙️ BỘ HƠI'!$H$2="",$C33="",LEFT($C33,1)="◆"),99999,IF(OR(ISNUMBER(SEARCH('⚙️ BỘ HƠI'!$H$2,$C33)),ISNUMBER(SEARCH($C33,'⚙️ BỘ HƠI'!$H$2))),ROW()-2,99999))</f>
        <v>99999</v>
      </c>
      <c r="V33" s="24"/>
    </row>
    <row r="34" ht="35" customHeight="1" spans="1:22">
      <c r="A34" s="27" t="s">
        <v>14442</v>
      </c>
      <c r="B34" s="27" t="s">
        <v>119</v>
      </c>
      <c r="C34" s="27" t="s">
        <v>14443</v>
      </c>
      <c r="D34" s="27"/>
      <c r="E34" s="27"/>
      <c r="F34" s="27"/>
      <c r="G34" s="27"/>
      <c r="H34" s="27" t="s">
        <v>14444</v>
      </c>
      <c r="I34" s="27"/>
      <c r="J34" s="27" t="s">
        <v>12258</v>
      </c>
      <c r="K34" s="27">
        <v>114</v>
      </c>
      <c r="L34" s="27" t="s">
        <v>24</v>
      </c>
      <c r="M34" s="31"/>
      <c r="N34" s="32">
        <v>1500000</v>
      </c>
      <c r="O34" s="32">
        <v>1600000</v>
      </c>
      <c r="P34" s="32">
        <v>1700000</v>
      </c>
      <c r="Q34" s="31"/>
      <c r="R34" s="27"/>
      <c r="S34" s="27" t="s">
        <v>14445</v>
      </c>
      <c r="T34" s="24" t="str">
        <f t="shared" si="0"/>
        <v>Xy lanh HINO J08C/J05C lợi cổ 8mm (11467-2611) - IZ IKAZU</v>
      </c>
      <c r="U34" s="24">
        <f>IF(OR('⚙️ BỘ HƠI'!$H$40=0,'⚙️ BỘ HƠI'!$H$2="",$C34="",LEFT($C34,1)="◆"),99999,IF(OR(ISNUMBER(SEARCH('⚙️ BỘ HƠI'!$H$2,$C34)),ISNUMBER(SEARCH($C34,'⚙️ BỘ HƠI'!$H$2))),ROW()-2,99999))</f>
        <v>99999</v>
      </c>
      <c r="V34" s="24"/>
    </row>
    <row r="35" ht="35" customHeight="1" spans="1:22">
      <c r="A35" s="27" t="s">
        <v>14446</v>
      </c>
      <c r="B35" s="27" t="s">
        <v>119</v>
      </c>
      <c r="C35" s="27" t="s">
        <v>14447</v>
      </c>
      <c r="D35" s="27"/>
      <c r="E35" s="27"/>
      <c r="F35" s="27"/>
      <c r="G35" s="27"/>
      <c r="H35" s="27" t="s">
        <v>14448</v>
      </c>
      <c r="I35" s="27"/>
      <c r="J35" s="27" t="s">
        <v>8518</v>
      </c>
      <c r="K35" s="27">
        <v>115</v>
      </c>
      <c r="L35" s="27" t="s">
        <v>24</v>
      </c>
      <c r="M35" s="31"/>
      <c r="N35" s="32">
        <v>2400000</v>
      </c>
      <c r="O35" s="32">
        <v>2500000</v>
      </c>
      <c r="P35" s="32">
        <v>2700000</v>
      </c>
      <c r="Q35" s="31"/>
      <c r="R35" s="27"/>
      <c r="S35" s="27" t="s">
        <v>14449</v>
      </c>
      <c r="T35" s="24" t="str">
        <f t="shared" si="0"/>
        <v>Xy lanh EB100/EB200 (đối chiếu lại lỗ khuyết sam trên xy lanh) - IZUMI</v>
      </c>
      <c r="U35" s="24">
        <f>IF(OR('⚙️ BỘ HƠI'!$H$40=0,'⚙️ BỘ HƠI'!$H$2="",$C35="",LEFT($C35,1)="◆"),99999,IF(OR(ISNUMBER(SEARCH('⚙️ BỘ HƠI'!$H$2,$C35)),ISNUMBER(SEARCH($C35,'⚙️ BỘ HƠI'!$H$2))),ROW()-2,99999))</f>
        <v>99999</v>
      </c>
      <c r="V35" s="33" t="s">
        <v>14370</v>
      </c>
    </row>
    <row r="36" ht="35" customHeight="1" spans="1:22">
      <c r="A36" s="27" t="s">
        <v>14450</v>
      </c>
      <c r="B36" s="27" t="s">
        <v>119</v>
      </c>
      <c r="C36" s="27" t="s">
        <v>2650</v>
      </c>
      <c r="D36" s="27"/>
      <c r="E36" s="27"/>
      <c r="F36" s="27"/>
      <c r="G36" s="27"/>
      <c r="H36" s="27" t="s">
        <v>14451</v>
      </c>
      <c r="I36" s="27"/>
      <c r="J36" s="27" t="s">
        <v>12258</v>
      </c>
      <c r="K36" s="27">
        <v>116</v>
      </c>
      <c r="L36" s="27" t="s">
        <v>24</v>
      </c>
      <c r="M36" s="31"/>
      <c r="N36" s="32">
        <v>1750000</v>
      </c>
      <c r="O36" s="32">
        <v>1850000</v>
      </c>
      <c r="P36" s="32">
        <v>1950000</v>
      </c>
      <c r="Q36" s="31"/>
      <c r="R36" s="27"/>
      <c r="S36" s="27" t="s">
        <v>14452</v>
      </c>
      <c r="T36" s="24" t="str">
        <f t="shared" si="0"/>
        <v>Xy lanh Hino EL100 /11467-1240 - IZ IKAZU</v>
      </c>
      <c r="U36" s="24">
        <f>IF(OR('⚙️ BỘ HƠI'!$H$40=0,'⚙️ BỘ HƠI'!$H$2="",$C36="",LEFT($C36,1)="◆"),99999,IF(OR(ISNUMBER(SEARCH('⚙️ BỘ HƠI'!$H$2,$C36)),ISNUMBER(SEARCH($C36,'⚙️ BỘ HƠI'!$H$2))),ROW()-2,99999))</f>
        <v>99999</v>
      </c>
      <c r="V36" s="33" t="s">
        <v>14366</v>
      </c>
    </row>
    <row r="37" ht="35" customHeight="1" spans="1:22">
      <c r="A37" s="27" t="s">
        <v>14453</v>
      </c>
      <c r="B37" s="27" t="s">
        <v>119</v>
      </c>
      <c r="C37" s="27" t="s">
        <v>2650</v>
      </c>
      <c r="D37" s="27"/>
      <c r="E37" s="27"/>
      <c r="F37" s="27"/>
      <c r="G37" s="27"/>
      <c r="H37" s="27"/>
      <c r="I37" s="27"/>
      <c r="J37" s="27" t="s">
        <v>8518</v>
      </c>
      <c r="K37" s="27">
        <v>116</v>
      </c>
      <c r="L37" s="27" t="s">
        <v>24</v>
      </c>
      <c r="M37" s="31"/>
      <c r="N37" s="31"/>
      <c r="O37" s="31"/>
      <c r="P37" s="31"/>
      <c r="Q37" s="31"/>
      <c r="R37" s="27"/>
      <c r="S37" s="27" t="s">
        <v>14454</v>
      </c>
      <c r="T37" s="24" t="str">
        <f t="shared" si="0"/>
        <v>Xy lanh EL100 - IZUMI</v>
      </c>
      <c r="U37" s="24">
        <f>IF(OR('⚙️ BỘ HƠI'!$H$40=0,'⚙️ BỘ HƠI'!$H$2="",$C37="",LEFT($C37,1)="◆"),99999,IF(OR(ISNUMBER(SEARCH('⚙️ BỘ HƠI'!$H$2,$C37)),ISNUMBER(SEARCH($C37,'⚙️ BỘ HƠI'!$H$2))),ROW()-2,99999))</f>
        <v>99999</v>
      </c>
      <c r="V37" s="24"/>
    </row>
    <row r="38" ht="35" customHeight="1" spans="1:22">
      <c r="A38" s="27" t="s">
        <v>14455</v>
      </c>
      <c r="B38" s="27" t="s">
        <v>119</v>
      </c>
      <c r="C38" s="27" t="s">
        <v>9774</v>
      </c>
      <c r="D38" s="27"/>
      <c r="E38" s="27"/>
      <c r="F38" s="27"/>
      <c r="G38" s="27"/>
      <c r="H38" s="27" t="s">
        <v>14456</v>
      </c>
      <c r="I38" s="27"/>
      <c r="J38" s="27" t="s">
        <v>8518</v>
      </c>
      <c r="K38" s="35">
        <v>120</v>
      </c>
      <c r="L38" s="27" t="s">
        <v>24</v>
      </c>
      <c r="M38" s="31"/>
      <c r="N38" s="32">
        <v>2600000</v>
      </c>
      <c r="O38" s="32">
        <v>2750000</v>
      </c>
      <c r="P38" s="32">
        <v>2900000</v>
      </c>
      <c r="Q38" s="31"/>
      <c r="R38" s="27"/>
      <c r="S38" s="27" t="s">
        <v>14457</v>
      </c>
      <c r="T38" s="24" t="str">
        <f t="shared" si="0"/>
        <v>Xy lanh DK10 / 11467-1380 - IZUMI</v>
      </c>
      <c r="U38" s="24">
        <f>IF(OR('⚙️ BỘ HƠI'!$H$40=0,'⚙️ BỘ HƠI'!$H$2="",$C38="",LEFT($C38,1)="◆"),99999,IF(OR(ISNUMBER(SEARCH('⚙️ BỘ HƠI'!$H$2,$C38)),ISNUMBER(SEARCH($C38,'⚙️ BỘ HƠI'!$H$2))),ROW()-2,99999))</f>
        <v>99999</v>
      </c>
      <c r="V38" s="24"/>
    </row>
    <row r="39" ht="35" customHeight="1" spans="1:22">
      <c r="A39" s="27" t="s">
        <v>14458</v>
      </c>
      <c r="B39" s="27" t="s">
        <v>119</v>
      </c>
      <c r="C39" s="27" t="s">
        <v>2658</v>
      </c>
      <c r="D39" s="27"/>
      <c r="E39" s="27"/>
      <c r="F39" s="27"/>
      <c r="G39" s="27"/>
      <c r="H39" s="27" t="s">
        <v>14459</v>
      </c>
      <c r="I39" s="27"/>
      <c r="J39" s="27" t="s">
        <v>12258</v>
      </c>
      <c r="K39" s="27">
        <v>120</v>
      </c>
      <c r="L39" s="27" t="s">
        <v>24</v>
      </c>
      <c r="M39" s="31"/>
      <c r="N39" s="32">
        <v>1600000</v>
      </c>
      <c r="O39" s="32">
        <v>1700000</v>
      </c>
      <c r="P39" s="32">
        <v>1850000</v>
      </c>
      <c r="Q39" s="31"/>
      <c r="R39" s="27"/>
      <c r="S39" s="27" t="s">
        <v>14460</v>
      </c>
      <c r="T39" s="24" t="str">
        <f t="shared" si="0"/>
        <v>Xy lanh EP100/P09C/ 11467-1730 - IZ IKAZU</v>
      </c>
      <c r="U39" s="24">
        <f>IF(OR('⚙️ BỘ HƠI'!$H$40=0,'⚙️ BỘ HƠI'!$H$2="",$C39="",LEFT($C39,1)="◆"),99999,IF(OR(ISNUMBER(SEARCH('⚙️ BỘ HƠI'!$H$2,$C39)),ISNUMBER(SEARCH($C39,'⚙️ BỘ HƠI'!$H$2))),ROW()-2,99999))</f>
        <v>99999</v>
      </c>
      <c r="V39" s="33" t="s">
        <v>14461</v>
      </c>
    </row>
    <row r="40" ht="35" customHeight="1" spans="1:22">
      <c r="A40" s="27" t="s">
        <v>14462</v>
      </c>
      <c r="B40" s="27" t="s">
        <v>119</v>
      </c>
      <c r="C40" s="27" t="s">
        <v>2662</v>
      </c>
      <c r="D40" s="27"/>
      <c r="E40" s="27"/>
      <c r="F40" s="27"/>
      <c r="G40" s="27"/>
      <c r="H40" s="27" t="s">
        <v>14463</v>
      </c>
      <c r="I40" s="27"/>
      <c r="J40" s="27" t="s">
        <v>12258</v>
      </c>
      <c r="K40" s="27">
        <v>122</v>
      </c>
      <c r="L40" s="27" t="s">
        <v>24</v>
      </c>
      <c r="M40" s="31"/>
      <c r="N40" s="32">
        <v>1500000</v>
      </c>
      <c r="O40" s="32">
        <v>1600000</v>
      </c>
      <c r="P40" s="32">
        <v>1700000</v>
      </c>
      <c r="Q40" s="31"/>
      <c r="R40" s="27"/>
      <c r="S40" s="27" t="s">
        <v>14464</v>
      </c>
      <c r="T40" s="24" t="str">
        <f t="shared" si="0"/>
        <v>Xy lanh Hino P11C / 11467-2710 (không gờ ron) - IZ IKAZU</v>
      </c>
      <c r="U40" s="24">
        <f>IF(OR('⚙️ BỘ HƠI'!$H$40=0,'⚙️ BỘ HƠI'!$H$2="",$C40="",LEFT($C40,1)="◆"),99999,IF(OR(ISNUMBER(SEARCH('⚙️ BỘ HƠI'!$H$2,$C40)),ISNUMBER(SEARCH($C40,'⚙️ BỘ HƠI'!$H$2))),ROW()-2,99999))</f>
        <v>99999</v>
      </c>
      <c r="V40" s="33" t="s">
        <v>14366</v>
      </c>
    </row>
    <row r="41" ht="35" customHeight="1" spans="1:22">
      <c r="A41" s="27" t="s">
        <v>14465</v>
      </c>
      <c r="B41" s="27" t="s">
        <v>119</v>
      </c>
      <c r="C41" s="27" t="s">
        <v>2672</v>
      </c>
      <c r="D41" s="27"/>
      <c r="E41" s="27"/>
      <c r="F41" s="27"/>
      <c r="G41" s="27"/>
      <c r="H41" s="27" t="s">
        <v>14466</v>
      </c>
      <c r="I41" s="27"/>
      <c r="J41" s="27" t="s">
        <v>12258</v>
      </c>
      <c r="K41" s="27">
        <v>124</v>
      </c>
      <c r="L41" s="27" t="s">
        <v>24</v>
      </c>
      <c r="M41" s="31"/>
      <c r="N41" s="32">
        <v>1650000</v>
      </c>
      <c r="O41" s="32">
        <v>1750000</v>
      </c>
      <c r="P41" s="32">
        <v>1850000</v>
      </c>
      <c r="Q41" s="31"/>
      <c r="R41" s="27"/>
      <c r="S41" s="27" t="s">
        <v>14467</v>
      </c>
      <c r="T41" s="24" t="str">
        <f t="shared" si="0"/>
        <v>Xy lanh EM100/ 11467-1661 - IZ IKAZU</v>
      </c>
      <c r="U41" s="24">
        <f>IF(OR('⚙️ BỘ HƠI'!$H$40=0,'⚙️ BỘ HƠI'!$H$2="",$C41="",LEFT($C41,1)="◆"),99999,IF(OR(ISNUMBER(SEARCH('⚙️ BỘ HƠI'!$H$2,$C41)),ISNUMBER(SEARCH($C41,'⚙️ BỘ HƠI'!$H$2))),ROW()-2,99999))</f>
        <v>99999</v>
      </c>
      <c r="V41" s="24"/>
    </row>
    <row r="42" ht="35" customHeight="1" spans="1:22">
      <c r="A42" s="27" t="s">
        <v>14468</v>
      </c>
      <c r="B42" s="27" t="s">
        <v>119</v>
      </c>
      <c r="C42" s="27" t="s">
        <v>14469</v>
      </c>
      <c r="D42" s="27"/>
      <c r="E42" s="27"/>
      <c r="F42" s="27"/>
      <c r="G42" s="27"/>
      <c r="H42" s="27" t="s">
        <v>14470</v>
      </c>
      <c r="I42" s="27"/>
      <c r="J42" s="27" t="s">
        <v>12258</v>
      </c>
      <c r="K42" s="27">
        <v>135</v>
      </c>
      <c r="L42" s="27" t="s">
        <v>24</v>
      </c>
      <c r="M42" s="27"/>
      <c r="N42" s="36">
        <v>2670000</v>
      </c>
      <c r="O42" s="36">
        <v>2840000</v>
      </c>
      <c r="P42" s="36">
        <v>3030000</v>
      </c>
      <c r="Q42" s="27"/>
      <c r="R42" s="27"/>
      <c r="S42" s="27" t="s">
        <v>14471</v>
      </c>
      <c r="T42" s="24" t="str">
        <f t="shared" si="0"/>
        <v>Xy lanh Hino K13C / 11467-2090 - IZ IKAZU</v>
      </c>
      <c r="U42" s="24">
        <f>IF(OR('⚙️ BỘ HƠI'!$H$40=0,'⚙️ BỘ HƠI'!$H$2="",$C42="",LEFT($C42,1)="◆"),99999,IF(OR(ISNUMBER(SEARCH('⚙️ BỘ HƠI'!$H$2,$C42)),ISNUMBER(SEARCH($C42,'⚙️ BỘ HƠI'!$H$2))),ROW()-2,99999))</f>
        <v>99999</v>
      </c>
      <c r="V42" s="24"/>
    </row>
    <row r="43" ht="35" customHeight="1" spans="1:22">
      <c r="A43" s="27" t="s">
        <v>14472</v>
      </c>
      <c r="B43" s="27" t="s">
        <v>119</v>
      </c>
      <c r="C43" s="27" t="s">
        <v>14469</v>
      </c>
      <c r="D43" s="27"/>
      <c r="E43" s="27"/>
      <c r="F43" s="27"/>
      <c r="G43" s="27"/>
      <c r="H43" s="27" t="s">
        <v>14470</v>
      </c>
      <c r="I43" s="27"/>
      <c r="J43" s="27" t="s">
        <v>8518</v>
      </c>
      <c r="K43" s="27">
        <v>135</v>
      </c>
      <c r="L43" s="27" t="s">
        <v>24</v>
      </c>
      <c r="M43" s="31"/>
      <c r="N43" s="32">
        <v>2450000</v>
      </c>
      <c r="O43" s="32">
        <v>2600000</v>
      </c>
      <c r="P43" s="32">
        <v>2750000</v>
      </c>
      <c r="Q43" s="31"/>
      <c r="R43" s="27"/>
      <c r="S43" s="27" t="s">
        <v>14473</v>
      </c>
      <c r="T43" s="24" t="str">
        <f t="shared" si="0"/>
        <v>Xy lanh HINO K13C / 11467-2090 - IZUMI</v>
      </c>
      <c r="U43" s="24">
        <f>IF(OR('⚙️ BỘ HƠI'!$H$40=0,'⚙️ BỘ HƠI'!$H$2="",$C43="",LEFT($C43,1)="◆"),99999,IF(OR(ISNUMBER(SEARCH('⚙️ BỘ HƠI'!$H$2,$C43)),ISNUMBER(SEARCH($C43,'⚙️ BỘ HƠI'!$H$2))),ROW()-2,99999))</f>
        <v>99999</v>
      </c>
      <c r="V43" s="33" t="s">
        <v>14474</v>
      </c>
    </row>
    <row r="44" ht="35" customHeight="1" spans="1:22">
      <c r="A44" s="27" t="s">
        <v>14475</v>
      </c>
      <c r="B44" s="27" t="s">
        <v>119</v>
      </c>
      <c r="C44" s="27" t="s">
        <v>9813</v>
      </c>
      <c r="D44" s="27"/>
      <c r="E44" s="27"/>
      <c r="F44" s="27" t="s">
        <v>8492</v>
      </c>
      <c r="G44" s="27"/>
      <c r="H44" s="27"/>
      <c r="I44" s="27"/>
      <c r="J44" s="27" t="s">
        <v>8518</v>
      </c>
      <c r="K44" s="27">
        <v>137</v>
      </c>
      <c r="L44" s="27" t="s">
        <v>24</v>
      </c>
      <c r="M44" s="31"/>
      <c r="N44" s="32">
        <v>1800000</v>
      </c>
      <c r="O44" s="32">
        <v>1900000</v>
      </c>
      <c r="P44" s="32">
        <v>2000000</v>
      </c>
      <c r="Q44" s="31"/>
      <c r="R44" s="27"/>
      <c r="S44" s="27" t="s">
        <v>14476</v>
      </c>
      <c r="T44" s="24" t="str">
        <f t="shared" si="0"/>
        <v>Xy lanh HINO E13C F/F đời hoàn thiện - IZUMI</v>
      </c>
      <c r="U44" s="24">
        <f>IF(OR('⚙️ BỘ HƠI'!$H$40=0,'⚙️ BỘ HƠI'!$H$2="",$C44="",LEFT($C44,1)="◆"),99999,IF(OR(ISNUMBER(SEARCH('⚙️ BỘ HƠI'!$H$2,$C44)),ISNUMBER(SEARCH($C44,'⚙️ BỘ HƠI'!$H$2))),ROW()-2,99999))</f>
        <v>99999</v>
      </c>
      <c r="V44" s="33" t="s">
        <v>14477</v>
      </c>
    </row>
    <row r="45" ht="35" customHeight="1" spans="1:22">
      <c r="A45" s="27" t="s">
        <v>14478</v>
      </c>
      <c r="B45" s="27" t="s">
        <v>119</v>
      </c>
      <c r="C45" s="27" t="s">
        <v>14479</v>
      </c>
      <c r="D45" s="27"/>
      <c r="E45" s="27"/>
      <c r="F45" s="27"/>
      <c r="G45" s="27"/>
      <c r="H45" s="27" t="s">
        <v>14480</v>
      </c>
      <c r="I45" s="27"/>
      <c r="J45" s="27" t="s">
        <v>12258</v>
      </c>
      <c r="K45" s="27">
        <v>137</v>
      </c>
      <c r="L45" s="27" t="s">
        <v>24</v>
      </c>
      <c r="M45" s="31"/>
      <c r="N45" s="32">
        <v>3500000</v>
      </c>
      <c r="O45" s="32">
        <v>3700000</v>
      </c>
      <c r="P45" s="32">
        <v>3950000</v>
      </c>
      <c r="Q45" s="31"/>
      <c r="R45" s="27"/>
      <c r="S45" s="27" t="s">
        <v>14481</v>
      </c>
      <c r="T45" s="24" t="str">
        <f t="shared" si="0"/>
        <v>Xy lanh Hino EF750/F17D/ 11467-1900  - IZ IKAZU</v>
      </c>
      <c r="U45" s="24">
        <f>IF(OR('⚙️ BỘ HƠI'!$H$40=0,'⚙️ BỘ HƠI'!$H$2="",$C45="",LEFT($C45,1)="◆"),99999,IF(OR(ISNUMBER(SEARCH('⚙️ BỘ HƠI'!$H$2,$C45)),ISNUMBER(SEARCH($C45,'⚙️ BỘ HƠI'!$H$2))),ROW()-2,99999))</f>
        <v>99999</v>
      </c>
      <c r="V45" s="33" t="s">
        <v>14474</v>
      </c>
    </row>
    <row r="46" ht="35" customHeight="1" spans="1:22">
      <c r="A46" s="27" t="s">
        <v>14482</v>
      </c>
      <c r="B46" s="27" t="s">
        <v>119</v>
      </c>
      <c r="C46" s="27" t="s">
        <v>14479</v>
      </c>
      <c r="D46" s="27"/>
      <c r="E46" s="27"/>
      <c r="F46" s="27"/>
      <c r="G46" s="27"/>
      <c r="H46" s="27" t="s">
        <v>14480</v>
      </c>
      <c r="I46" s="27"/>
      <c r="J46" s="27" t="s">
        <v>8518</v>
      </c>
      <c r="K46" s="27">
        <v>137</v>
      </c>
      <c r="L46" s="27" t="s">
        <v>24</v>
      </c>
      <c r="M46" s="31"/>
      <c r="N46" s="31"/>
      <c r="O46" s="31"/>
      <c r="P46" s="31"/>
      <c r="Q46" s="31"/>
      <c r="R46" s="27"/>
      <c r="S46" s="27" t="s">
        <v>14483</v>
      </c>
      <c r="T46" s="24" t="str">
        <f t="shared" si="0"/>
        <v>Xy lanh EF750/F17D/ 11467-1900  - IZUMI</v>
      </c>
      <c r="U46" s="24">
        <f>IF(OR('⚙️ BỘ HƠI'!$H$40=0,'⚙️ BỘ HƠI'!$H$2="",$C46="",LEFT($C46,1)="◆"),99999,IF(OR(ISNUMBER(SEARCH('⚙️ BỘ HƠI'!$H$2,$C46)),ISNUMBER(SEARCH($C46,'⚙️ BỘ HƠI'!$H$2))),ROW()-2,99999))</f>
        <v>99999</v>
      </c>
      <c r="V46" s="24"/>
    </row>
    <row r="47" ht="35" customHeight="1" spans="1:22">
      <c r="A47" s="27" t="s">
        <v>14484</v>
      </c>
      <c r="B47" s="27" t="s">
        <v>119</v>
      </c>
      <c r="C47" s="27" t="s">
        <v>14485</v>
      </c>
      <c r="D47" s="27"/>
      <c r="E47" s="27"/>
      <c r="F47" s="27"/>
      <c r="G47" s="27"/>
      <c r="H47" s="27"/>
      <c r="I47" s="27"/>
      <c r="J47" s="27" t="s">
        <v>8518</v>
      </c>
      <c r="K47" s="27">
        <v>137</v>
      </c>
      <c r="L47" s="27" t="s">
        <v>24</v>
      </c>
      <c r="M47" s="31"/>
      <c r="N47" s="32">
        <v>2300000</v>
      </c>
      <c r="O47" s="32">
        <v>2400000</v>
      </c>
      <c r="P47" s="32">
        <v>2500000</v>
      </c>
      <c r="Q47" s="31"/>
      <c r="R47" s="27"/>
      <c r="S47" s="27" t="s">
        <v>14486</v>
      </c>
      <c r="T47" s="24" t="str">
        <f t="shared" si="0"/>
        <v>Xy lanh EK100/ EK200/ K13D/ EK130 - IZUMI</v>
      </c>
      <c r="U47" s="24">
        <f>IF(OR('⚙️ BỘ HƠI'!$H$40=0,'⚙️ BỘ HƠI'!$H$2="",$C47="",LEFT($C47,1)="◆"),99999,IF(OR(ISNUMBER(SEARCH('⚙️ BỘ HƠI'!$H$2,$C47)),ISNUMBER(SEARCH($C47,'⚙️ BỘ HƠI'!$H$2))),ROW()-2,99999))</f>
        <v>99999</v>
      </c>
      <c r="V47" s="24"/>
    </row>
    <row r="48" ht="35" customHeight="1" spans="1:22">
      <c r="A48" s="27" t="s">
        <v>14487</v>
      </c>
      <c r="B48" s="27" t="s">
        <v>119</v>
      </c>
      <c r="C48" s="27" t="s">
        <v>14488</v>
      </c>
      <c r="D48" s="27"/>
      <c r="E48" s="27"/>
      <c r="F48" s="27"/>
      <c r="G48" s="27"/>
      <c r="H48" s="27" t="s">
        <v>14489</v>
      </c>
      <c r="I48" s="27"/>
      <c r="J48" s="27" t="s">
        <v>12258</v>
      </c>
      <c r="K48" s="27">
        <v>139</v>
      </c>
      <c r="L48" s="27" t="s">
        <v>24</v>
      </c>
      <c r="M48" s="31"/>
      <c r="N48" s="32">
        <v>3560000</v>
      </c>
      <c r="O48" s="32">
        <v>3780000</v>
      </c>
      <c r="P48" s="32">
        <v>4040000</v>
      </c>
      <c r="Q48" s="31"/>
      <c r="R48" s="27"/>
      <c r="S48" s="27" t="s">
        <v>14490</v>
      </c>
      <c r="T48" s="24" t="str">
        <f t="shared" si="0"/>
        <v>Xy lanh Hino F17C/ F17E  (11467-1702) - IZ IKAZU</v>
      </c>
      <c r="U48" s="24">
        <f>IF(OR('⚙️ BỘ HƠI'!$H$40=0,'⚙️ BỘ HƠI'!$H$2="",$C48="",LEFT($C48,1)="◆"),99999,IF(OR(ISNUMBER(SEARCH('⚙️ BỘ HƠI'!$H$2,$C48)),ISNUMBER(SEARCH($C48,'⚙️ BỘ HƠI'!$H$2))),ROW()-2,99999))</f>
        <v>99999</v>
      </c>
      <c r="V48" s="33" t="s">
        <v>14491</v>
      </c>
    </row>
    <row r="49" ht="35" customHeight="1" spans="1:22">
      <c r="A49" s="27" t="s">
        <v>14492</v>
      </c>
      <c r="B49" s="27" t="s">
        <v>119</v>
      </c>
      <c r="C49" s="27" t="s">
        <v>14493</v>
      </c>
      <c r="D49" s="27"/>
      <c r="E49" s="27"/>
      <c r="F49" s="27"/>
      <c r="G49" s="27"/>
      <c r="H49" s="27" t="s">
        <v>14494</v>
      </c>
      <c r="I49" s="27"/>
      <c r="J49" s="27" t="s">
        <v>12258</v>
      </c>
      <c r="K49" s="27">
        <v>150</v>
      </c>
      <c r="L49" s="27" t="s">
        <v>24</v>
      </c>
      <c r="M49" s="31"/>
      <c r="N49" s="32">
        <v>3240000</v>
      </c>
      <c r="O49" s="32">
        <v>3400000</v>
      </c>
      <c r="P49" s="32">
        <v>3600000</v>
      </c>
      <c r="Q49" s="31"/>
      <c r="R49" s="27"/>
      <c r="S49" s="27" t="s">
        <v>14495</v>
      </c>
      <c r="T49" s="24" t="str">
        <f t="shared" si="0"/>
        <v>Xy lanh Hino F21C / 11467-3030A - IZ IKAZU</v>
      </c>
      <c r="U49" s="24">
        <f>IF(OR('⚙️ BỘ HƠI'!$H$40=0,'⚙️ BỘ HƠI'!$H$2="",$C49="",LEFT($C49,1)="◆"),99999,IF(OR(ISNUMBER(SEARCH('⚙️ BỘ HƠI'!$H$2,$C49)),ISNUMBER(SEARCH($C49,'⚙️ BỘ HƠI'!$H$2))),ROW()-2,99999))</f>
        <v>99999</v>
      </c>
      <c r="V49" s="33" t="s">
        <v>14496</v>
      </c>
    </row>
    <row r="50" ht="35" customHeight="1" spans="1:22">
      <c r="A50" s="34" t="s">
        <v>14497</v>
      </c>
      <c r="B50" s="27" t="s">
        <v>119</v>
      </c>
      <c r="C50" s="27" t="s">
        <v>2610</v>
      </c>
      <c r="D50" s="27"/>
      <c r="E50" s="27"/>
      <c r="F50" s="27"/>
      <c r="G50" s="27"/>
      <c r="H50" s="27" t="s">
        <v>14432</v>
      </c>
      <c r="I50" s="27"/>
      <c r="J50" s="27" t="s">
        <v>12258</v>
      </c>
      <c r="K50" s="27"/>
      <c r="L50" s="27" t="s">
        <v>9644</v>
      </c>
      <c r="M50" s="31"/>
      <c r="N50" s="32">
        <v>1500000</v>
      </c>
      <c r="O50" s="32">
        <v>1600000</v>
      </c>
      <c r="P50" s="32">
        <v>1700000</v>
      </c>
      <c r="Q50" s="31"/>
      <c r="R50" s="27"/>
      <c r="S50" s="27" t="s">
        <v>14498</v>
      </c>
      <c r="T50" s="24" t="str">
        <f t="shared" si="0"/>
        <v>Xy lanh HINO J08E/J05E (11467-3210B) lợi cổ 3mm - IZ IKAZU</v>
      </c>
      <c r="U50" s="24">
        <f>IF(OR('⚙️ BỘ HƠI'!$H$40=0,'⚙️ BỘ HƠI'!$H$2="",$C50="",LEFT($C50,1)="◆"),99999,IF(OR(ISNUMBER(SEARCH('⚙️ BỘ HƠI'!$H$2,$C50)),ISNUMBER(SEARCH($C50,'⚙️ BỘ HƠI'!$H$2))),ROW()-2,99999))</f>
        <v>99999</v>
      </c>
      <c r="V50" s="33" t="s">
        <v>14499</v>
      </c>
    </row>
    <row r="51" ht="35" customHeight="1" spans="1:22">
      <c r="A51" s="27" t="s">
        <v>14500</v>
      </c>
      <c r="B51" s="27" t="s">
        <v>119</v>
      </c>
      <c r="C51" s="27" t="s">
        <v>14501</v>
      </c>
      <c r="D51" s="27"/>
      <c r="E51" s="27"/>
      <c r="F51" s="27" t="s">
        <v>8492</v>
      </c>
      <c r="G51" s="27"/>
      <c r="H51" s="27"/>
      <c r="I51" s="27"/>
      <c r="J51" s="27" t="s">
        <v>12258</v>
      </c>
      <c r="K51" s="27"/>
      <c r="L51" s="27" t="s">
        <v>24</v>
      </c>
      <c r="M51" s="31"/>
      <c r="N51" s="32">
        <v>3100000</v>
      </c>
      <c r="O51" s="32">
        <v>3200000</v>
      </c>
      <c r="P51" s="32">
        <v>3400000</v>
      </c>
      <c r="Q51" s="31"/>
      <c r="R51" s="27"/>
      <c r="S51" s="27" t="s">
        <v>14502</v>
      </c>
      <c r="T51" s="24" t="str">
        <f t="shared" si="0"/>
        <v>Xy lanh HINO F20C-152 F/F đời hoàn thiện - IZ IKAZU</v>
      </c>
      <c r="U51" s="24">
        <f>IF(OR('⚙️ BỘ HƠI'!$H$40=0,'⚙️ BỘ HƠI'!$H$2="",$C51="",LEFT($C51,1)="◆"),99999,IF(OR(ISNUMBER(SEARCH('⚙️ BỘ HƠI'!$H$2,$C51)),ISNUMBER(SEARCH($C51,'⚙️ BỘ HƠI'!$H$2))),ROW()-2,99999))</f>
        <v>99999</v>
      </c>
      <c r="V51" s="33" t="s">
        <v>14503</v>
      </c>
    </row>
    <row r="52" ht="35" customHeight="1" spans="1:22">
      <c r="A52" s="27" t="s">
        <v>14504</v>
      </c>
      <c r="B52" s="27" t="s">
        <v>119</v>
      </c>
      <c r="C52" s="27" t="s">
        <v>14501</v>
      </c>
      <c r="D52" s="27"/>
      <c r="E52" s="27"/>
      <c r="F52" s="27" t="s">
        <v>8492</v>
      </c>
      <c r="G52" s="27"/>
      <c r="H52" s="27"/>
      <c r="I52" s="27"/>
      <c r="J52" s="27" t="s">
        <v>8518</v>
      </c>
      <c r="K52" s="27"/>
      <c r="L52" s="27" t="s">
        <v>24</v>
      </c>
      <c r="M52" s="31"/>
      <c r="N52" s="32">
        <v>3100000</v>
      </c>
      <c r="O52" s="32">
        <v>3200000</v>
      </c>
      <c r="P52" s="32">
        <v>3400000</v>
      </c>
      <c r="Q52" s="31"/>
      <c r="R52" s="27"/>
      <c r="S52" s="27" t="s">
        <v>14505</v>
      </c>
      <c r="T52" s="24" t="str">
        <f t="shared" si="0"/>
        <v>Xy lanh HINO F20C-152 F/F đời hoàn thiện - IZUMI</v>
      </c>
      <c r="U52" s="24">
        <f>IF(OR('⚙️ BỘ HƠI'!$H$40=0,'⚙️ BỘ HƠI'!$H$2="",$C52="",LEFT($C52,1)="◆"),99999,IF(OR(ISNUMBER(SEARCH('⚙️ BỘ HƠI'!$H$2,$C52)),ISNUMBER(SEARCH($C52,'⚙️ BỘ HƠI'!$H$2))),ROW()-2,99999))</f>
        <v>99999</v>
      </c>
      <c r="V52" s="33" t="s">
        <v>14506</v>
      </c>
    </row>
    <row r="53" ht="35" customHeight="1" spans="1:22">
      <c r="A53" s="27" t="s">
        <v>14507</v>
      </c>
      <c r="B53" s="27" t="s">
        <v>119</v>
      </c>
      <c r="C53" s="27" t="s">
        <v>14508</v>
      </c>
      <c r="D53" s="27"/>
      <c r="E53" s="27"/>
      <c r="F53" s="27" t="s">
        <v>8492</v>
      </c>
      <c r="G53" s="27"/>
      <c r="H53" s="27"/>
      <c r="I53" s="27"/>
      <c r="J53" s="27" t="s">
        <v>12258</v>
      </c>
      <c r="K53" s="27"/>
      <c r="L53" s="27" t="s">
        <v>24</v>
      </c>
      <c r="M53" s="31"/>
      <c r="N53" s="32">
        <v>3100000</v>
      </c>
      <c r="O53" s="32">
        <v>3200000</v>
      </c>
      <c r="P53" s="32">
        <v>3400000</v>
      </c>
      <c r="Q53" s="31"/>
      <c r="R53" s="27"/>
      <c r="S53" s="27" t="s">
        <v>14509</v>
      </c>
      <c r="T53" s="24" t="str">
        <f t="shared" si="0"/>
        <v>Xy lanh HINO F20C-154 F/F đời hoàn thiện - IZ IKAZU</v>
      </c>
      <c r="U53" s="24">
        <f>IF(OR('⚙️ BỘ HƠI'!$H$40=0,'⚙️ BỘ HƠI'!$H$2="",$C53="",LEFT($C53,1)="◆"),99999,IF(OR(ISNUMBER(SEARCH('⚙️ BỘ HƠI'!$H$2,$C53)),ISNUMBER(SEARCH($C53,'⚙️ BỘ HƠI'!$H$2))),ROW()-2,99999))</f>
        <v>99999</v>
      </c>
      <c r="V53" s="33" t="s">
        <v>14510</v>
      </c>
    </row>
    <row r="54" ht="35" customHeight="1" spans="1:22">
      <c r="A54" s="27" t="s">
        <v>14511</v>
      </c>
      <c r="B54" s="27" t="s">
        <v>119</v>
      </c>
      <c r="C54" s="27" t="s">
        <v>14512</v>
      </c>
      <c r="D54" s="27"/>
      <c r="E54" s="27"/>
      <c r="F54" s="27"/>
      <c r="G54" s="27"/>
      <c r="H54" s="27" t="s">
        <v>14513</v>
      </c>
      <c r="I54" s="27"/>
      <c r="J54" s="27" t="s">
        <v>8520</v>
      </c>
      <c r="K54" s="27"/>
      <c r="L54" s="27" t="s">
        <v>24</v>
      </c>
      <c r="M54" s="31"/>
      <c r="N54" s="32">
        <v>3700000</v>
      </c>
      <c r="O54" s="32">
        <v>4000000</v>
      </c>
      <c r="P54" s="32">
        <v>4200000</v>
      </c>
      <c r="Q54" s="31"/>
      <c r="R54" s="27"/>
      <c r="S54" s="27" t="s">
        <v>14514</v>
      </c>
      <c r="T54" s="24" t="str">
        <f t="shared" si="0"/>
        <v>Xy lanh Hino P11C-T (114673140) - NSP</v>
      </c>
      <c r="U54" s="24">
        <f>IF(OR('⚙️ BỘ HƠI'!$H$40=0,'⚙️ BỘ HƠI'!$H$2="",$C54="",LEFT($C54,1)="◆"),99999,IF(OR(ISNUMBER(SEARCH('⚙️ BỘ HƠI'!$H$2,$C54)),ISNUMBER(SEARCH($C54,'⚙️ BỘ HƠI'!$H$2))),ROW()-2,99999))</f>
        <v>99999</v>
      </c>
      <c r="V54" s="24"/>
    </row>
    <row r="55" ht="35" customHeight="1" spans="1:22">
      <c r="A55" s="27" t="s">
        <v>14515</v>
      </c>
      <c r="B55" s="27" t="s">
        <v>119</v>
      </c>
      <c r="C55" s="27" t="s">
        <v>14516</v>
      </c>
      <c r="D55" s="27"/>
      <c r="E55" s="27"/>
      <c r="F55" s="27"/>
      <c r="G55" s="27"/>
      <c r="H55" s="27" t="s">
        <v>14517</v>
      </c>
      <c r="I55" s="27"/>
      <c r="J55" s="27" t="s">
        <v>8518</v>
      </c>
      <c r="K55" s="27"/>
      <c r="L55" s="27" t="s">
        <v>24</v>
      </c>
      <c r="M55" s="31"/>
      <c r="N55" s="32">
        <v>1500000</v>
      </c>
      <c r="O55" s="32">
        <v>1600000</v>
      </c>
      <c r="P55" s="32">
        <v>1700000</v>
      </c>
      <c r="Q55" s="31"/>
      <c r="R55" s="27"/>
      <c r="S55" s="27" t="s">
        <v>14518</v>
      </c>
      <c r="T55" s="24" t="str">
        <f t="shared" si="0"/>
        <v>Xy lanh Hino P11CT (11467-3140A, Có gờ ron) - IZUMI</v>
      </c>
      <c r="U55" s="24">
        <f>IF(OR('⚙️ BỘ HƠI'!$H$40=0,'⚙️ BỘ HƠI'!$H$2="",$C55="",LEFT($C55,1)="◆"),99999,IF(OR(ISNUMBER(SEARCH('⚙️ BỘ HƠI'!$H$2,$C55)),ISNUMBER(SEARCH($C55,'⚙️ BỘ HƠI'!$H$2))),ROW()-2,99999))</f>
        <v>99999</v>
      </c>
      <c r="V55" s="24"/>
    </row>
    <row r="56" ht="35" customHeight="1" spans="1:22">
      <c r="A56" s="27"/>
      <c r="B56" s="28" t="s">
        <v>14519</v>
      </c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31"/>
      <c r="N56" s="31"/>
      <c r="O56" s="31"/>
      <c r="P56" s="31"/>
      <c r="Q56" s="31"/>
      <c r="R56" s="27"/>
      <c r="S56" s="27"/>
      <c r="T56" s="24" t="str">
        <f t="shared" si="0"/>
        <v/>
      </c>
      <c r="U56" s="24">
        <f>IF(OR('⚙️ BỘ HƠI'!$H$40=0,'⚙️ BỘ HƠI'!$H$2="",$C56="",LEFT($C56,1)="◆"),99999,IF(OR(ISNUMBER(SEARCH('⚙️ BỘ HƠI'!$H$2,$C56)),ISNUMBER(SEARCH($C56,'⚙️ BỘ HƠI'!$H$2))),ROW()-2,99999))</f>
        <v>99999</v>
      </c>
      <c r="V56" s="33" t="s">
        <v>14520</v>
      </c>
    </row>
    <row r="57" ht="35" customHeight="1" spans="1:22">
      <c r="A57" s="27" t="s">
        <v>14521</v>
      </c>
      <c r="B57" s="27" t="s">
        <v>153</v>
      </c>
      <c r="C57" s="27" t="s">
        <v>9883</v>
      </c>
      <c r="D57" s="27"/>
      <c r="E57" s="27" t="s">
        <v>8496</v>
      </c>
      <c r="F57" s="27"/>
      <c r="G57" s="27"/>
      <c r="H57" s="27" t="s">
        <v>14522</v>
      </c>
      <c r="I57" s="27"/>
      <c r="J57" s="27" t="s">
        <v>12258</v>
      </c>
      <c r="K57" s="27">
        <v>83</v>
      </c>
      <c r="L57" s="27" t="s">
        <v>24</v>
      </c>
      <c r="M57" s="31"/>
      <c r="N57" s="32">
        <v>1180000</v>
      </c>
      <c r="O57" s="32">
        <v>1250000</v>
      </c>
      <c r="P57" s="32">
        <v>1350000</v>
      </c>
      <c r="Q57" s="31"/>
      <c r="R57" s="27"/>
      <c r="S57" s="27" t="s">
        <v>14523</v>
      </c>
      <c r="T57" s="24" t="str">
        <f t="shared" si="0"/>
        <v>Xy lanh C221/ 9-11261-253-0/ kiếng - IZ IKAZU</v>
      </c>
      <c r="U57" s="24">
        <f>IF(OR('⚙️ BỘ HƠI'!$H$40=0,'⚙️ BỘ HƠI'!$H$2="",$C57="",LEFT($C57,1)="◆"),99999,IF(OR(ISNUMBER(SEARCH('⚙️ BỘ HƠI'!$H$2,$C57)),ISNUMBER(SEARCH($C57,'⚙️ BỘ HƠI'!$H$2))),ROW()-2,99999))</f>
        <v>99999</v>
      </c>
      <c r="V57" s="33" t="s">
        <v>14524</v>
      </c>
    </row>
    <row r="58" ht="35" customHeight="1" spans="1:22">
      <c r="A58" s="27" t="s">
        <v>14525</v>
      </c>
      <c r="B58" s="27" t="s">
        <v>153</v>
      </c>
      <c r="C58" s="27" t="s">
        <v>14526</v>
      </c>
      <c r="D58" s="27"/>
      <c r="E58" s="27" t="s">
        <v>8498</v>
      </c>
      <c r="F58" s="27" t="s">
        <v>8494</v>
      </c>
      <c r="G58" s="27"/>
      <c r="H58" s="27" t="s">
        <v>14527</v>
      </c>
      <c r="I58" s="27"/>
      <c r="J58" s="27" t="s">
        <v>8518</v>
      </c>
      <c r="K58" s="27">
        <v>85</v>
      </c>
      <c r="L58" s="27" t="s">
        <v>24</v>
      </c>
      <c r="M58" s="31"/>
      <c r="N58" s="32">
        <v>500000</v>
      </c>
      <c r="O58" s="32">
        <v>530000</v>
      </c>
      <c r="P58" s="32">
        <v>570000</v>
      </c>
      <c r="Q58" s="31"/>
      <c r="R58" s="27"/>
      <c r="S58" s="27" t="s">
        <v>14528</v>
      </c>
      <c r="T58" s="24" t="str">
        <f t="shared" si="0"/>
        <v>Xy lanh C240 S/F gang (85*90*178*94*4) bán hoàn thiện - IZUMI</v>
      </c>
      <c r="U58" s="24">
        <f>IF(OR('⚙️ BỘ HƠI'!$H$40=0,'⚙️ BỘ HƠI'!$H$2="",$C58="",LEFT($C58,1)="◆"),99999,IF(OR(ISNUMBER(SEARCH('⚙️ BỘ HƠI'!$H$2,$C58)),ISNUMBER(SEARCH($C58,'⚙️ BỘ HƠI'!$H$2))),ROW()-2,99999))</f>
        <v>99999</v>
      </c>
      <c r="V58" s="33" t="s">
        <v>14529</v>
      </c>
    </row>
    <row r="59" ht="35" customHeight="1" spans="1:22">
      <c r="A59" s="27" t="s">
        <v>14530</v>
      </c>
      <c r="B59" s="27" t="s">
        <v>153</v>
      </c>
      <c r="C59" s="27" t="s">
        <v>14526</v>
      </c>
      <c r="D59" s="27"/>
      <c r="E59" s="27" t="s">
        <v>8498</v>
      </c>
      <c r="F59" s="27" t="s">
        <v>8494</v>
      </c>
      <c r="G59" s="27"/>
      <c r="H59" s="27" t="s">
        <v>14531</v>
      </c>
      <c r="I59" s="27"/>
      <c r="J59" s="27" t="s">
        <v>12258</v>
      </c>
      <c r="K59" s="27">
        <v>85</v>
      </c>
      <c r="L59" s="27" t="s">
        <v>24</v>
      </c>
      <c r="M59" s="31"/>
      <c r="N59" s="32">
        <v>500000</v>
      </c>
      <c r="O59" s="32">
        <v>530000</v>
      </c>
      <c r="P59" s="32">
        <v>570000</v>
      </c>
      <c r="Q59" s="31"/>
      <c r="R59" s="27"/>
      <c r="S59" s="27" t="s">
        <v>14532</v>
      </c>
      <c r="T59" s="24" t="str">
        <f t="shared" si="0"/>
        <v>Xy lanh ISUZU C240 S/F gang (85*90*178*94*4.5) bán hoàn thiện - IZ IKAZU</v>
      </c>
      <c r="U59" s="24">
        <f>IF(OR('⚙️ BỘ HƠI'!$H$40=0,'⚙️ BỘ HƠI'!$H$2="",$C59="",LEFT($C59,1)="◆"),99999,IF(OR(ISNUMBER(SEARCH('⚙️ BỘ HƠI'!$H$2,$C59)),ISNUMBER(SEARCH($C59,'⚙️ BỘ HƠI'!$H$2))),ROW()-2,99999))</f>
        <v>99999</v>
      </c>
      <c r="V59" s="33" t="s">
        <v>14529</v>
      </c>
    </row>
    <row r="60" ht="35" customHeight="1" spans="1:22">
      <c r="A60" s="27" t="s">
        <v>14533</v>
      </c>
      <c r="B60" s="27" t="s">
        <v>153</v>
      </c>
      <c r="C60" s="27" t="s">
        <v>14526</v>
      </c>
      <c r="D60" s="27"/>
      <c r="E60" s="27" t="s">
        <v>8498</v>
      </c>
      <c r="F60" s="27" t="s">
        <v>8494</v>
      </c>
      <c r="G60" s="27"/>
      <c r="H60" s="27" t="s">
        <v>14534</v>
      </c>
      <c r="I60" s="27"/>
      <c r="J60" s="27" t="s">
        <v>8520</v>
      </c>
      <c r="K60" s="27">
        <v>86</v>
      </c>
      <c r="L60" s="27" t="s">
        <v>24</v>
      </c>
      <c r="M60" s="31"/>
      <c r="N60" s="31"/>
      <c r="O60" s="31"/>
      <c r="P60" s="32">
        <v>200000</v>
      </c>
      <c r="Q60" s="31"/>
      <c r="R60" s="27"/>
      <c r="S60" s="27" t="s">
        <v>14535</v>
      </c>
      <c r="T60" s="24" t="str">
        <f t="shared" si="0"/>
        <v>Xy lanh C240 S/F gang (lưng 90, đường kính lợi 93.8, lợi 4 ly) bán hoàn thiện - NSP</v>
      </c>
      <c r="U60" s="24">
        <f>IF(OR('⚙️ BỘ HƠI'!$H$40=0,'⚙️ BỘ HƠI'!$H$2="",$C60="",LEFT($C60,1)="◆"),99999,IF(OR(ISNUMBER(SEARCH('⚙️ BỘ HƠI'!$H$2,$C60)),ISNUMBER(SEARCH($C60,'⚙️ BỘ HƠI'!$H$2))),ROW()-2,99999))</f>
        <v>99999</v>
      </c>
      <c r="V60" s="33" t="s">
        <v>14536</v>
      </c>
    </row>
    <row r="61" ht="35" customHeight="1" spans="1:22">
      <c r="A61" s="27" t="s">
        <v>14537</v>
      </c>
      <c r="B61" s="27" t="s">
        <v>153</v>
      </c>
      <c r="C61" s="27" t="s">
        <v>2751</v>
      </c>
      <c r="D61" s="27"/>
      <c r="E61" s="27" t="s">
        <v>8496</v>
      </c>
      <c r="F61" s="27"/>
      <c r="G61" s="27"/>
      <c r="H61" s="27" t="s">
        <v>14538</v>
      </c>
      <c r="I61" s="27"/>
      <c r="J61" s="27" t="s">
        <v>8518</v>
      </c>
      <c r="K61" s="27">
        <v>86</v>
      </c>
      <c r="L61" s="27" t="s">
        <v>24</v>
      </c>
      <c r="M61" s="31"/>
      <c r="N61" s="32">
        <v>750000</v>
      </c>
      <c r="O61" s="32">
        <v>800000</v>
      </c>
      <c r="P61" s="32">
        <v>900000</v>
      </c>
      <c r="Q61" s="31"/>
      <c r="R61" s="27"/>
      <c r="S61" s="27" t="s">
        <v>14539</v>
      </c>
      <c r="T61" s="24" t="str">
        <f t="shared" si="0"/>
        <v>Xy lanh C240/C190/ 9-11261-230-1 kiếng - IZUMI</v>
      </c>
      <c r="U61" s="24">
        <f>IF(OR('⚙️ BỘ HƠI'!$H$40=0,'⚙️ BỘ HƠI'!$H$2="",$C61="",LEFT($C61,1)="◆"),99999,IF(OR(ISNUMBER(SEARCH('⚙️ BỘ HƠI'!$H$2,$C61)),ISNUMBER(SEARCH($C61,'⚙️ BỘ HƠI'!$H$2))),ROW()-2,99999))</f>
        <v>99999</v>
      </c>
      <c r="V61" s="33" t="s">
        <v>14540</v>
      </c>
    </row>
    <row r="62" ht="35" customHeight="1" spans="1:22">
      <c r="A62" s="27" t="s">
        <v>14541</v>
      </c>
      <c r="B62" s="27" t="s">
        <v>153</v>
      </c>
      <c r="C62" s="27" t="s">
        <v>2751</v>
      </c>
      <c r="D62" s="27"/>
      <c r="E62" s="27" t="s">
        <v>8496</v>
      </c>
      <c r="F62" s="27"/>
      <c r="G62" s="27"/>
      <c r="H62" s="27" t="s">
        <v>14538</v>
      </c>
      <c r="I62" s="27"/>
      <c r="J62" s="27" t="s">
        <v>12258</v>
      </c>
      <c r="K62" s="27">
        <v>86</v>
      </c>
      <c r="L62" s="27" t="s">
        <v>24</v>
      </c>
      <c r="M62" s="31"/>
      <c r="N62" s="32">
        <v>800000</v>
      </c>
      <c r="O62" s="32">
        <v>900000</v>
      </c>
      <c r="P62" s="32">
        <v>1000000</v>
      </c>
      <c r="Q62" s="31"/>
      <c r="R62" s="27"/>
      <c r="S62" s="27" t="s">
        <v>14542</v>
      </c>
      <c r="T62" s="24" t="str">
        <f t="shared" si="0"/>
        <v>Xy lanh Isuzu C240/C190/ 9-11261-230-1, chromed kiếng - IZ IKAZU</v>
      </c>
      <c r="U62" s="24">
        <f>IF(OR('⚙️ BỘ HƠI'!$H$40=0,'⚙️ BỘ HƠI'!$H$2="",$C62="",LEFT($C62,1)="◆"),99999,IF(OR(ISNUMBER(SEARCH('⚙️ BỘ HƠI'!$H$2,$C62)),ISNUMBER(SEARCH($C62,'⚙️ BỘ HƠI'!$H$2))),ROW()-2,99999))</f>
        <v>99999</v>
      </c>
      <c r="V62" s="24"/>
    </row>
    <row r="63" ht="35" customHeight="1" spans="1:22">
      <c r="A63" s="27" t="s">
        <v>14543</v>
      </c>
      <c r="B63" s="27" t="s">
        <v>153</v>
      </c>
      <c r="C63" s="27" t="s">
        <v>14544</v>
      </c>
      <c r="D63" s="27"/>
      <c r="E63" s="27"/>
      <c r="F63" s="27"/>
      <c r="G63" s="27"/>
      <c r="H63" s="27" t="s">
        <v>14545</v>
      </c>
      <c r="I63" s="27"/>
      <c r="J63" s="27" t="s">
        <v>8518</v>
      </c>
      <c r="K63" s="27">
        <v>88</v>
      </c>
      <c r="L63" s="27" t="s">
        <v>24</v>
      </c>
      <c r="M63" s="31"/>
      <c r="N63" s="31"/>
      <c r="O63" s="32">
        <v>760000</v>
      </c>
      <c r="P63" s="32">
        <v>800000</v>
      </c>
      <c r="Q63" s="31"/>
      <c r="R63" s="27"/>
      <c r="S63" s="27" t="s">
        <v>14546</v>
      </c>
      <c r="T63" s="24" t="str">
        <f t="shared" si="0"/>
        <v>Xy lanh C223 / 4JC1 (88*90*163*95*0.9) - IZUMI</v>
      </c>
      <c r="U63" s="24">
        <f>IF(OR('⚙️ BỘ HƠI'!$H$40=0,'⚙️ BỘ HƠI'!$H$2="",$C63="",LEFT($C63,1)="◆"),99999,IF(OR(ISNUMBER(SEARCH('⚙️ BỘ HƠI'!$H$2,$C63)),ISNUMBER(SEARCH($C63,'⚙️ BỘ HƠI'!$H$2))),ROW()-2,99999))</f>
        <v>99999</v>
      </c>
      <c r="V63" s="33" t="s">
        <v>14540</v>
      </c>
    </row>
    <row r="64" ht="35" customHeight="1" spans="1:22">
      <c r="A64" s="27" t="s">
        <v>14547</v>
      </c>
      <c r="B64" s="27" t="s">
        <v>153</v>
      </c>
      <c r="C64" s="27" t="s">
        <v>14548</v>
      </c>
      <c r="D64" s="27" t="s">
        <v>7306</v>
      </c>
      <c r="E64" s="27"/>
      <c r="F64" s="27" t="s">
        <v>8494</v>
      </c>
      <c r="G64" s="27"/>
      <c r="H64" s="27" t="s">
        <v>14549</v>
      </c>
      <c r="I64" s="27"/>
      <c r="J64" s="27" t="s">
        <v>12258</v>
      </c>
      <c r="K64" s="27">
        <v>92</v>
      </c>
      <c r="L64" s="27" t="s">
        <v>24</v>
      </c>
      <c r="M64" s="31"/>
      <c r="N64" s="32">
        <v>140000</v>
      </c>
      <c r="O64" s="32">
        <v>150000</v>
      </c>
      <c r="P64" s="32">
        <v>160000</v>
      </c>
      <c r="Q64" s="31"/>
      <c r="R64" s="27"/>
      <c r="S64" s="27" t="s">
        <v>14550</v>
      </c>
      <c r="T64" s="24" t="str">
        <f t="shared" si="0"/>
        <v>Xy lanh 4JB1 S/F (92*97*180*F101*5)bán hoàn thiện - IZ IKAZU</v>
      </c>
      <c r="U64" s="24">
        <f>IF(OR('⚙️ BỘ HƠI'!$H$40=0,'⚙️ BỘ HƠI'!$H$2="",$C64="",LEFT($C64,1)="◆"),99999,IF(OR(ISNUMBER(SEARCH('⚙️ BỘ HƠI'!$H$2,$C64)),ISNUMBER(SEARCH($C64,'⚙️ BỘ HƠI'!$H$2))),ROW()-2,99999))</f>
        <v>99999</v>
      </c>
      <c r="V64" s="24"/>
    </row>
    <row r="65" ht="35" customHeight="1" spans="1:22">
      <c r="A65" s="27" t="s">
        <v>14551</v>
      </c>
      <c r="B65" s="27" t="s">
        <v>153</v>
      </c>
      <c r="C65" s="27" t="s">
        <v>14552</v>
      </c>
      <c r="D65" s="27" t="s">
        <v>7306</v>
      </c>
      <c r="E65" s="27" t="s">
        <v>8496</v>
      </c>
      <c r="F65" s="27"/>
      <c r="G65" s="27"/>
      <c r="H65" s="27" t="s">
        <v>14553</v>
      </c>
      <c r="I65" s="27"/>
      <c r="J65" s="27" t="s">
        <v>12258</v>
      </c>
      <c r="K65" s="27">
        <v>93</v>
      </c>
      <c r="L65" s="27" t="s">
        <v>24</v>
      </c>
      <c r="M65" s="31"/>
      <c r="N65" s="32">
        <v>790000</v>
      </c>
      <c r="O65" s="32">
        <v>840000</v>
      </c>
      <c r="P65" s="32">
        <v>900000</v>
      </c>
      <c r="Q65" s="31"/>
      <c r="R65" s="27"/>
      <c r="S65" s="27" t="s">
        <v>14554</v>
      </c>
      <c r="T65" s="24" t="str">
        <f t="shared" si="0"/>
        <v>Xy lanh Isuzu 4JA1/ 8-94462-130-0 chromed, kiếng - IZ IKAZU</v>
      </c>
      <c r="U65" s="24">
        <f>IF(OR('⚙️ BỘ HƠI'!$H$40=0,'⚙️ BỘ HƠI'!$H$2="",$C65="",LEFT($C65,1)="◆"),99999,IF(OR(ISNUMBER(SEARCH('⚙️ BỘ HƠI'!$H$2,$C65)),ISNUMBER(SEARCH($C65,'⚙️ BỘ HƠI'!$H$2))),ROW()-2,99999))</f>
        <v>99999</v>
      </c>
      <c r="V65" s="24"/>
    </row>
    <row r="66" ht="35" customHeight="1" spans="1:22">
      <c r="A66" s="27" t="s">
        <v>14555</v>
      </c>
      <c r="B66" s="27" t="s">
        <v>153</v>
      </c>
      <c r="C66" s="27" t="s">
        <v>14552</v>
      </c>
      <c r="D66" s="27" t="s">
        <v>7306</v>
      </c>
      <c r="E66" s="27" t="s">
        <v>8496</v>
      </c>
      <c r="F66" s="27"/>
      <c r="G66" s="27"/>
      <c r="H66" s="27" t="s">
        <v>14556</v>
      </c>
      <c r="I66" s="27"/>
      <c r="J66" s="27" t="s">
        <v>8518</v>
      </c>
      <c r="K66" s="27">
        <v>93</v>
      </c>
      <c r="L66" s="27" t="s">
        <v>24</v>
      </c>
      <c r="M66" s="31"/>
      <c r="N66" s="32">
        <v>780000</v>
      </c>
      <c r="O66" s="32">
        <v>800000</v>
      </c>
      <c r="P66" s="32">
        <v>850000</v>
      </c>
      <c r="Q66" s="31"/>
      <c r="R66" s="27"/>
      <c r="S66" s="27" t="s">
        <v>14557</v>
      </c>
      <c r="T66" s="24" t="str">
        <f t="shared" si="0"/>
        <v>Xy lanh 4JA1 kiếng (93*95*156*101*0.9) - IZUMI</v>
      </c>
      <c r="U66" s="24">
        <f>IF(OR('⚙️ BỘ HƠI'!$H$40=0,'⚙️ BỘ HƠI'!$H$2="",$C66="",LEFT($C66,1)="◆"),99999,IF(OR(ISNUMBER(SEARCH('⚙️ BỘ HƠI'!$H$2,$C66)),ISNUMBER(SEARCH($C66,'⚙️ BỘ HƠI'!$H$2))),ROW()-2,99999))</f>
        <v>99999</v>
      </c>
      <c r="V66" s="33" t="s">
        <v>14558</v>
      </c>
    </row>
    <row r="67" ht="35" customHeight="1" spans="1:22">
      <c r="A67" s="27" t="s">
        <v>14559</v>
      </c>
      <c r="B67" s="27" t="s">
        <v>153</v>
      </c>
      <c r="C67" s="27" t="s">
        <v>14548</v>
      </c>
      <c r="D67" s="27" t="s">
        <v>7306</v>
      </c>
      <c r="E67" s="27" t="s">
        <v>8496</v>
      </c>
      <c r="F67" s="27"/>
      <c r="G67" s="27"/>
      <c r="H67" s="27"/>
      <c r="I67" s="27"/>
      <c r="J67" s="27" t="s">
        <v>14560</v>
      </c>
      <c r="K67" s="27">
        <v>93</v>
      </c>
      <c r="L67" s="27" t="s">
        <v>24</v>
      </c>
      <c r="M67" s="31"/>
      <c r="N67" s="32">
        <v>1400000</v>
      </c>
      <c r="O67" s="32">
        <v>1500000</v>
      </c>
      <c r="P67" s="32">
        <v>1600000</v>
      </c>
      <c r="Q67" s="31"/>
      <c r="R67" s="27"/>
      <c r="S67" s="27" t="s">
        <v>14561</v>
      </c>
      <c r="T67" s="24" t="str">
        <f t="shared" ref="T67:T130" si="1">IF($S67="","",$S67)</f>
        <v>Xy lanh 4JB1 kiếng - MAHLE 8-97176687</v>
      </c>
      <c r="U67" s="24">
        <f>IF(OR('⚙️ BỘ HƠI'!$H$40=0,'⚙️ BỘ HƠI'!$H$2="",$C67="",LEFT($C67,1)="◆"),99999,IF(OR(ISNUMBER(SEARCH('⚙️ BỘ HƠI'!$H$2,$C67)),ISNUMBER(SEARCH($C67,'⚙️ BỘ HƠI'!$H$2))),ROW()-2,99999))</f>
        <v>99999</v>
      </c>
      <c r="V67" s="24"/>
    </row>
    <row r="68" ht="35" customHeight="1" spans="1:22">
      <c r="A68" s="27" t="s">
        <v>14562</v>
      </c>
      <c r="B68" s="27" t="s">
        <v>153</v>
      </c>
      <c r="C68" s="27" t="s">
        <v>14548</v>
      </c>
      <c r="D68" s="27" t="s">
        <v>7306</v>
      </c>
      <c r="E68" s="27" t="s">
        <v>8496</v>
      </c>
      <c r="F68" s="27"/>
      <c r="G68" s="27"/>
      <c r="H68" s="27"/>
      <c r="I68" s="27"/>
      <c r="J68" s="27" t="s">
        <v>14563</v>
      </c>
      <c r="K68" s="27">
        <v>93</v>
      </c>
      <c r="L68" s="27" t="s">
        <v>24</v>
      </c>
      <c r="M68" s="31"/>
      <c r="N68" s="32">
        <v>1240000</v>
      </c>
      <c r="O68" s="32">
        <v>1320000</v>
      </c>
      <c r="P68" s="32">
        <v>1400000</v>
      </c>
      <c r="Q68" s="31"/>
      <c r="R68" s="27"/>
      <c r="S68" s="27" t="s">
        <v>14564</v>
      </c>
      <c r="T68" s="24" t="str">
        <f t="shared" si="1"/>
        <v>Xy lanh 4JB1 kiếng NPR - GARIMA</v>
      </c>
      <c r="U68" s="24">
        <f>IF(OR('⚙️ BỘ HƠI'!$H$40=0,'⚙️ BỘ HƠI'!$H$2="",$C68="",LEFT($C68,1)="◆"),99999,IF(OR(ISNUMBER(SEARCH('⚙️ BỘ HƠI'!$H$2,$C68)),ISNUMBER(SEARCH($C68,'⚙️ BỘ HƠI'!$H$2))),ROW()-2,99999))</f>
        <v>99999</v>
      </c>
      <c r="V68" s="24"/>
    </row>
    <row r="69" ht="35" customHeight="1" spans="1:22">
      <c r="A69" s="27" t="s">
        <v>14565</v>
      </c>
      <c r="B69" s="27" t="s">
        <v>153</v>
      </c>
      <c r="C69" s="27" t="s">
        <v>14548</v>
      </c>
      <c r="D69" s="27" t="s">
        <v>7306</v>
      </c>
      <c r="E69" s="27" t="s">
        <v>8496</v>
      </c>
      <c r="F69" s="27"/>
      <c r="G69" s="27"/>
      <c r="H69" s="27" t="s">
        <v>14566</v>
      </c>
      <c r="I69" s="27"/>
      <c r="J69" s="27" t="s">
        <v>12258</v>
      </c>
      <c r="K69" s="27">
        <v>93</v>
      </c>
      <c r="L69" s="27" t="s">
        <v>24</v>
      </c>
      <c r="M69" s="31"/>
      <c r="N69" s="32">
        <v>850000</v>
      </c>
      <c r="O69" s="32">
        <v>950000</v>
      </c>
      <c r="P69" s="32">
        <v>1050000</v>
      </c>
      <c r="Q69" s="31"/>
      <c r="R69" s="27"/>
      <c r="S69" s="27" t="s">
        <v>14567</v>
      </c>
      <c r="T69" s="24" t="str">
        <f t="shared" si="1"/>
        <v>Xy lanh Isuzu 4JB1/ 8-94247-861-2, chromed-kiếng - IZ IKAZU</v>
      </c>
      <c r="U69" s="24">
        <f>IF(OR('⚙️ BỘ HƠI'!$H$40=0,'⚙️ BỘ HƠI'!$H$2="",$C69="",LEFT($C69,1)="◆"),99999,IF(OR(ISNUMBER(SEARCH('⚙️ BỘ HƠI'!$H$2,$C69)),ISNUMBER(SEARCH($C69,'⚙️ BỘ HƠI'!$H$2))),ROW()-2,99999))</f>
        <v>99999</v>
      </c>
      <c r="V69" s="24"/>
    </row>
    <row r="70" ht="35" customHeight="1" spans="1:22">
      <c r="A70" s="27" t="s">
        <v>14568</v>
      </c>
      <c r="B70" s="27" t="s">
        <v>153</v>
      </c>
      <c r="C70" s="27" t="s">
        <v>14569</v>
      </c>
      <c r="D70" s="27" t="s">
        <v>7306</v>
      </c>
      <c r="E70" s="27" t="s">
        <v>8496</v>
      </c>
      <c r="F70" s="27"/>
      <c r="G70" s="27"/>
      <c r="H70" s="27"/>
      <c r="I70" s="27"/>
      <c r="J70" s="27" t="s">
        <v>8512</v>
      </c>
      <c r="K70" s="27">
        <v>93</v>
      </c>
      <c r="L70" s="27" t="s">
        <v>24</v>
      </c>
      <c r="M70" s="31"/>
      <c r="N70" s="31"/>
      <c r="O70" s="31"/>
      <c r="P70" s="31"/>
      <c r="Q70" s="31"/>
      <c r="R70" s="27"/>
      <c r="S70" s="27" t="s">
        <v>14570</v>
      </c>
      <c r="T70" s="24" t="str">
        <f t="shared" si="1"/>
        <v>Xy lanh 4JB1 kiếng ĐK 93mm - NPR</v>
      </c>
      <c r="U70" s="24">
        <f>IF(OR('⚙️ BỘ HƠI'!$H$40=0,'⚙️ BỘ HƠI'!$H$2="",$C70="",LEFT($C70,1)="◆"),99999,IF(OR(ISNUMBER(SEARCH('⚙️ BỘ HƠI'!$H$2,$C70)),ISNUMBER(SEARCH($C70,'⚙️ BỘ HƠI'!$H$2))),ROW()-2,99999))</f>
        <v>99999</v>
      </c>
      <c r="V70" s="33" t="s">
        <v>14571</v>
      </c>
    </row>
    <row r="71" ht="35" customHeight="1" spans="1:22">
      <c r="A71" s="27" t="s">
        <v>14572</v>
      </c>
      <c r="B71" s="27" t="s">
        <v>153</v>
      </c>
      <c r="C71" s="27" t="s">
        <v>14573</v>
      </c>
      <c r="D71" s="27"/>
      <c r="E71" s="27" t="s">
        <v>8496</v>
      </c>
      <c r="F71" s="27"/>
      <c r="G71" s="27"/>
      <c r="H71" s="27" t="s">
        <v>14574</v>
      </c>
      <c r="I71" s="27"/>
      <c r="J71" s="27" t="s">
        <v>8520</v>
      </c>
      <c r="K71" s="27">
        <v>93</v>
      </c>
      <c r="L71" s="27" t="s">
        <v>24</v>
      </c>
      <c r="M71" s="31"/>
      <c r="N71" s="32">
        <v>1400000</v>
      </c>
      <c r="O71" s="32">
        <v>1500000</v>
      </c>
      <c r="P71" s="32">
        <v>1600000</v>
      </c>
      <c r="Q71" s="31"/>
      <c r="R71" s="27"/>
      <c r="S71" s="27" t="s">
        <v>14575</v>
      </c>
      <c r="T71" s="24" t="str">
        <f t="shared" si="1"/>
        <v>Xy lanh ISUZU 93/ 4JB1 (8-97176683-0) kiếng ZYNP - NSP</v>
      </c>
      <c r="U71" s="24">
        <f>IF(OR('⚙️ BỘ HƠI'!$H$40=0,'⚙️ BỘ HƠI'!$H$2="",$C71="",LEFT($C71,1)="◆"),99999,IF(OR(ISNUMBER(SEARCH('⚙️ BỘ HƠI'!$H$2,$C71)),ISNUMBER(SEARCH($C71,'⚙️ BỘ HƠI'!$H$2))),ROW()-2,99999))</f>
        <v>99999</v>
      </c>
      <c r="V71" s="33" t="s">
        <v>14576</v>
      </c>
    </row>
    <row r="72" ht="35" customHeight="1" spans="1:22">
      <c r="A72" s="27" t="s">
        <v>14577</v>
      </c>
      <c r="B72" s="27" t="s">
        <v>153</v>
      </c>
      <c r="C72" s="27" t="s">
        <v>14578</v>
      </c>
      <c r="D72" s="27"/>
      <c r="E72" s="27"/>
      <c r="F72" s="27" t="s">
        <v>8494</v>
      </c>
      <c r="G72" s="27"/>
      <c r="H72" s="27" t="s">
        <v>14579</v>
      </c>
      <c r="I72" s="27"/>
      <c r="J72" s="27" t="s">
        <v>12258</v>
      </c>
      <c r="K72" s="27">
        <v>94.4</v>
      </c>
      <c r="L72" s="27" t="s">
        <v>24</v>
      </c>
      <c r="M72" s="31"/>
      <c r="N72" s="32">
        <v>140000</v>
      </c>
      <c r="O72" s="32">
        <v>150000</v>
      </c>
      <c r="P72" s="32">
        <v>160000</v>
      </c>
      <c r="Q72" s="31"/>
      <c r="R72" s="27"/>
      <c r="S72" s="27" t="s">
        <v>14580</v>
      </c>
      <c r="T72" s="24" t="str">
        <f t="shared" si="1"/>
        <v>Xy lanh Isu 4JJ1 S/F chưa xoáy (94.4*99*180, lợi 4*103) - IZ IKAZU</v>
      </c>
      <c r="U72" s="24">
        <f>IF(OR('⚙️ BỘ HƠI'!$H$40=0,'⚙️ BỘ HƠI'!$H$2="",$C72="",LEFT($C72,1)="◆"),99999,IF(OR(ISNUMBER(SEARCH('⚙️ BỘ HƠI'!$H$2,$C72)),ISNUMBER(SEARCH($C72,'⚙️ BỘ HƠI'!$H$2))),ROW()-2,99999))</f>
        <v>99999</v>
      </c>
      <c r="V72" s="24"/>
    </row>
    <row r="73" ht="35" customHeight="1" spans="1:22">
      <c r="A73" s="27" t="s">
        <v>14581</v>
      </c>
      <c r="B73" s="27" t="s">
        <v>153</v>
      </c>
      <c r="C73" s="27" t="s">
        <v>14582</v>
      </c>
      <c r="D73" s="27"/>
      <c r="E73" s="27"/>
      <c r="F73" s="27" t="s">
        <v>8494</v>
      </c>
      <c r="G73" s="27"/>
      <c r="H73" s="27" t="s">
        <v>14583</v>
      </c>
      <c r="I73" s="27"/>
      <c r="J73" s="27" t="s">
        <v>12258</v>
      </c>
      <c r="K73" s="27">
        <v>94.5</v>
      </c>
      <c r="L73" s="27" t="s">
        <v>24</v>
      </c>
      <c r="M73" s="31"/>
      <c r="N73" s="32">
        <v>140000</v>
      </c>
      <c r="O73" s="32">
        <v>150000</v>
      </c>
      <c r="P73" s="32">
        <v>160000</v>
      </c>
      <c r="Q73" s="31"/>
      <c r="R73" s="27"/>
      <c r="S73" s="27" t="s">
        <v>14584</v>
      </c>
      <c r="T73" s="24" t="str">
        <f t="shared" si="1"/>
        <v>Xy lanh Isu 4JG2 S/F chưa xoáy (4JG1/4JH1)/ 94.5*100*181.5, lợi 4*103.3 - IZ IKAZU</v>
      </c>
      <c r="U73" s="24">
        <f>IF(OR('⚙️ BỘ HƠI'!$H$40=0,'⚙️ BỘ HƠI'!$H$2="",$C73="",LEFT($C73,1)="◆"),99999,IF(OR(ISNUMBER(SEARCH('⚙️ BỘ HƠI'!$H$2,$C73)),ISNUMBER(SEARCH($C73,'⚙️ BỘ HƠI'!$H$2))),ROW()-2,99999))</f>
        <v>99999</v>
      </c>
      <c r="V73" s="24"/>
    </row>
    <row r="74" ht="35" customHeight="1" spans="1:22">
      <c r="A74" s="27" t="s">
        <v>14585</v>
      </c>
      <c r="B74" s="27" t="s">
        <v>153</v>
      </c>
      <c r="C74" s="27" t="s">
        <v>14586</v>
      </c>
      <c r="D74" s="27" t="s">
        <v>7306</v>
      </c>
      <c r="E74" s="27" t="s">
        <v>8496</v>
      </c>
      <c r="F74" s="27"/>
      <c r="G74" s="27"/>
      <c r="H74" s="27"/>
      <c r="I74" s="27"/>
      <c r="J74" s="27" t="s">
        <v>12258</v>
      </c>
      <c r="K74" s="27">
        <v>95.4</v>
      </c>
      <c r="L74" s="27" t="s">
        <v>24</v>
      </c>
      <c r="M74" s="31"/>
      <c r="N74" s="32">
        <v>970000</v>
      </c>
      <c r="O74" s="32">
        <v>1030000</v>
      </c>
      <c r="P74" s="32">
        <v>1100000</v>
      </c>
      <c r="Q74" s="31"/>
      <c r="R74" s="27"/>
      <c r="S74" s="27" t="s">
        <v>14587</v>
      </c>
      <c r="T74" s="24" t="str">
        <f t="shared" si="1"/>
        <v>Xy lanh Isuzu 4JG1/ 4JG2/ 4JH1 chromed, kiếng - IZ IKAZU</v>
      </c>
      <c r="U74" s="24">
        <f>IF(OR('⚙️ BỘ HƠI'!$H$40=0,'⚙️ BỘ HƠI'!$H$2="",$C74="",LEFT($C74,1)="◆"),99999,IF(OR(ISNUMBER(SEARCH('⚙️ BỘ HƠI'!$H$2,$C74)),ISNUMBER(SEARCH($C74,'⚙️ BỘ HƠI'!$H$2))),ROW()-2,99999))</f>
        <v>99999</v>
      </c>
      <c r="V74" s="24"/>
    </row>
    <row r="75" ht="35" customHeight="1" spans="1:22">
      <c r="A75" s="27" t="s">
        <v>14588</v>
      </c>
      <c r="B75" s="27" t="s">
        <v>153</v>
      </c>
      <c r="C75" s="27" t="s">
        <v>14586</v>
      </c>
      <c r="D75" s="27" t="s">
        <v>7306</v>
      </c>
      <c r="E75" s="27" t="s">
        <v>8496</v>
      </c>
      <c r="F75" s="27"/>
      <c r="G75" s="27"/>
      <c r="H75" s="27" t="s">
        <v>14589</v>
      </c>
      <c r="I75" s="27"/>
      <c r="J75" s="27" t="s">
        <v>2600</v>
      </c>
      <c r="K75" s="27">
        <v>95.4</v>
      </c>
      <c r="L75" s="27" t="s">
        <v>24</v>
      </c>
      <c r="M75" s="31"/>
      <c r="N75" s="32">
        <v>1600000</v>
      </c>
      <c r="O75" s="32">
        <v>1700000</v>
      </c>
      <c r="P75" s="32">
        <v>1800000</v>
      </c>
      <c r="Q75" s="31"/>
      <c r="R75" s="27"/>
      <c r="S75" s="27" t="s">
        <v>14590</v>
      </c>
      <c r="T75" s="24" t="str">
        <f t="shared" si="1"/>
        <v>Xy lanh 4JG1/ 4JG2/ 4JH1 kiếng / 8-97176701 - MAHLE</v>
      </c>
      <c r="U75" s="24">
        <f>IF(OR('⚙️ BỘ HƠI'!$H$40=0,'⚙️ BỘ HƠI'!$H$2="",$C75="",LEFT($C75,1)="◆"),99999,IF(OR(ISNUMBER(SEARCH('⚙️ BỘ HƠI'!$H$2,$C75)),ISNUMBER(SEARCH($C75,'⚙️ BỘ HƠI'!$H$2))),ROW()-2,99999))</f>
        <v>99999</v>
      </c>
      <c r="V75" s="24"/>
    </row>
    <row r="76" ht="35" customHeight="1" spans="1:22">
      <c r="A76" s="27" t="s">
        <v>14591</v>
      </c>
      <c r="B76" s="27" t="s">
        <v>153</v>
      </c>
      <c r="C76" s="27" t="s">
        <v>12453</v>
      </c>
      <c r="D76" s="27" t="s">
        <v>7306</v>
      </c>
      <c r="E76" s="27" t="s">
        <v>8496</v>
      </c>
      <c r="F76" s="27" t="s">
        <v>8492</v>
      </c>
      <c r="G76" s="27"/>
      <c r="H76" s="27" t="s">
        <v>14592</v>
      </c>
      <c r="I76" s="27"/>
      <c r="J76" s="27" t="s">
        <v>12258</v>
      </c>
      <c r="K76" s="27">
        <v>98</v>
      </c>
      <c r="L76" s="27" t="s">
        <v>24</v>
      </c>
      <c r="M76" s="31"/>
      <c r="N76" s="32">
        <v>850000</v>
      </c>
      <c r="O76" s="32">
        <v>900000</v>
      </c>
      <c r="P76" s="32">
        <v>960000</v>
      </c>
      <c r="Q76" s="31"/>
      <c r="R76" s="27"/>
      <c r="S76" s="27" t="s">
        <v>14593</v>
      </c>
      <c r="T76" s="24" t="str">
        <f t="shared" si="1"/>
        <v>Xy lanh 4BA1 (kiếng, F/F) - IZ IKAZU</v>
      </c>
      <c r="U76" s="24">
        <f>IF(OR('⚙️ BỘ HƠI'!$H$40=0,'⚙️ BỘ HƠI'!$H$2="",$C76="",LEFT($C76,1)="◆"),99999,IF(OR(ISNUMBER(SEARCH('⚙️ BỘ HƠI'!$H$2,$C76)),ISNUMBER(SEARCH($C76,'⚙️ BỘ HƠI'!$H$2))),ROW()-2,99999))</f>
        <v>99999</v>
      </c>
      <c r="V76" s="33" t="s">
        <v>14594</v>
      </c>
    </row>
    <row r="77" ht="35" customHeight="1" spans="1:22">
      <c r="A77" s="27" t="s">
        <v>14595</v>
      </c>
      <c r="B77" s="27" t="s">
        <v>153</v>
      </c>
      <c r="C77" s="27" t="s">
        <v>12453</v>
      </c>
      <c r="D77" s="27" t="s">
        <v>7306</v>
      </c>
      <c r="E77" s="27" t="s">
        <v>8496</v>
      </c>
      <c r="F77" s="27" t="s">
        <v>8492</v>
      </c>
      <c r="G77" s="27"/>
      <c r="H77" s="27" t="s">
        <v>14592</v>
      </c>
      <c r="I77" s="27"/>
      <c r="J77" s="27" t="s">
        <v>8518</v>
      </c>
      <c r="K77" s="27">
        <v>98</v>
      </c>
      <c r="L77" s="27" t="s">
        <v>24</v>
      </c>
      <c r="M77" s="31"/>
      <c r="N77" s="32">
        <v>850000</v>
      </c>
      <c r="O77" s="32">
        <v>900000</v>
      </c>
      <c r="P77" s="32">
        <v>960000</v>
      </c>
      <c r="Q77" s="31"/>
      <c r="R77" s="27"/>
      <c r="S77" s="27" t="s">
        <v>14596</v>
      </c>
      <c r="T77" s="24" t="str">
        <f t="shared" si="1"/>
        <v>Xy lanh 4BA1 (kiếng, F/F) - IZUMI</v>
      </c>
      <c r="U77" s="24">
        <f>IF(OR('⚙️ BỘ HƠI'!$H$40=0,'⚙️ BỘ HƠI'!$H$2="",$C77="",LEFT($C77,1)="◆"),99999,IF(OR(ISNUMBER(SEARCH('⚙️ BỘ HƠI'!$H$2,$C77)),ISNUMBER(SEARCH($C77,'⚙️ BỘ HƠI'!$H$2))),ROW()-2,99999))</f>
        <v>99999</v>
      </c>
      <c r="V77" s="33" t="s">
        <v>14597</v>
      </c>
    </row>
    <row r="78" ht="35" customHeight="1" spans="1:22">
      <c r="A78" s="27" t="s">
        <v>14598</v>
      </c>
      <c r="B78" s="27" t="s">
        <v>153</v>
      </c>
      <c r="C78" s="27" t="s">
        <v>14599</v>
      </c>
      <c r="D78" s="27"/>
      <c r="E78" s="27"/>
      <c r="F78" s="27"/>
      <c r="G78" s="27"/>
      <c r="H78" s="27" t="s">
        <v>14600</v>
      </c>
      <c r="I78" s="27"/>
      <c r="J78" s="27" t="s">
        <v>8518</v>
      </c>
      <c r="K78" s="27">
        <v>98</v>
      </c>
      <c r="L78" s="27" t="s">
        <v>24</v>
      </c>
      <c r="M78" s="31"/>
      <c r="N78" s="32">
        <v>220000</v>
      </c>
      <c r="O78" s="32">
        <v>235000</v>
      </c>
      <c r="P78" s="32">
        <v>250000</v>
      </c>
      <c r="Q78" s="31"/>
      <c r="R78" s="27"/>
      <c r="S78" s="27" t="s">
        <v>14601</v>
      </c>
      <c r="T78" s="24" t="str">
        <f t="shared" si="1"/>
        <v>Xy lanh C330-4máy/D500-6máy (98*101*206*108*1.4) - IZUMI</v>
      </c>
      <c r="U78" s="24">
        <f>IF(OR('⚙️ BỘ HƠI'!$H$40=0,'⚙️ BỘ HƠI'!$H$2="",$C78="",LEFT($C78,1)="◆"),99999,IF(OR(ISNUMBER(SEARCH('⚙️ BỘ HƠI'!$H$2,$C78)),ISNUMBER(SEARCH($C78,'⚙️ BỘ HƠI'!$H$2))),ROW()-2,99999))</f>
        <v>99999</v>
      </c>
      <c r="V78" s="33" t="s">
        <v>14597</v>
      </c>
    </row>
    <row r="79" ht="35" customHeight="1" spans="1:22">
      <c r="A79" s="27" t="s">
        <v>14602</v>
      </c>
      <c r="B79" s="27" t="s">
        <v>153</v>
      </c>
      <c r="C79" s="27" t="s">
        <v>14599</v>
      </c>
      <c r="D79" s="27"/>
      <c r="E79" s="27"/>
      <c r="F79" s="27"/>
      <c r="G79" s="27"/>
      <c r="H79" s="27" t="s">
        <v>14600</v>
      </c>
      <c r="I79" s="27"/>
      <c r="J79" s="27" t="s">
        <v>14603</v>
      </c>
      <c r="K79" s="27">
        <v>98</v>
      </c>
      <c r="L79" s="27" t="s">
        <v>24</v>
      </c>
      <c r="M79" s="31"/>
      <c r="N79" s="31"/>
      <c r="O79" s="31"/>
      <c r="P79" s="31"/>
      <c r="Q79" s="31"/>
      <c r="R79" s="27"/>
      <c r="S79" s="27" t="s">
        <v>14604</v>
      </c>
      <c r="T79" s="24" t="str">
        <f t="shared" si="1"/>
        <v>Xy lanh C330-4máy/D500-6máy (98*101*206*108*1.4) - MALE</v>
      </c>
      <c r="U79" s="24">
        <f>IF(OR('⚙️ BỘ HƠI'!$H$40=0,'⚙️ BỘ HƠI'!$H$2="",$C79="",LEFT($C79,1)="◆"),99999,IF(OR(ISNUMBER(SEARCH('⚙️ BỘ HƠI'!$H$2,$C79)),ISNUMBER(SEARCH($C79,'⚙️ BỘ HƠI'!$H$2))),ROW()-2,99999))</f>
        <v>99999</v>
      </c>
      <c r="V79" s="24"/>
    </row>
    <row r="80" ht="35" customHeight="1" spans="1:22">
      <c r="A80" s="27" t="s">
        <v>14605</v>
      </c>
      <c r="B80" s="27" t="s">
        <v>153</v>
      </c>
      <c r="C80" s="27" t="s">
        <v>14606</v>
      </c>
      <c r="D80" s="27"/>
      <c r="E80" s="27"/>
      <c r="F80" s="27" t="s">
        <v>8494</v>
      </c>
      <c r="G80" s="27"/>
      <c r="H80" s="27" t="s">
        <v>14607</v>
      </c>
      <c r="I80" s="27"/>
      <c r="J80" s="27" t="s">
        <v>12258</v>
      </c>
      <c r="K80" s="27">
        <v>99</v>
      </c>
      <c r="L80" s="27" t="s">
        <v>24</v>
      </c>
      <c r="M80" s="31"/>
      <c r="N80" s="32">
        <v>135000</v>
      </c>
      <c r="O80" s="32">
        <v>145000</v>
      </c>
      <c r="P80" s="32">
        <v>155000</v>
      </c>
      <c r="Q80" s="31"/>
      <c r="R80" s="27"/>
      <c r="S80" s="27" t="s">
        <v>14608</v>
      </c>
      <c r="T80" s="24" t="str">
        <f t="shared" si="1"/>
        <v>Xy lanh Isu 4JG1 S/F chưa xoáy (4JG2/ 4JH1)/ 94.5*lưng 99*181.5, lợi 4*103.3 - IZ IKAZU</v>
      </c>
      <c r="U80" s="24">
        <f>IF(OR('⚙️ BỘ HƠI'!$H$40=0,'⚙️ BỘ HƠI'!$H$2="",$C80="",LEFT($C80,1)="◆"),99999,IF(OR(ISNUMBER(SEARCH('⚙️ BỘ HƠI'!$H$2,$C80)),ISNUMBER(SEARCH($C80,'⚙️ BỘ HƠI'!$H$2))),ROW()-2,99999))</f>
        <v>99999</v>
      </c>
      <c r="V80" s="24"/>
    </row>
    <row r="81" ht="35" customHeight="1" spans="1:22">
      <c r="A81" s="27" t="s">
        <v>14609</v>
      </c>
      <c r="B81" s="27" t="s">
        <v>153</v>
      </c>
      <c r="C81" s="27" t="s">
        <v>14610</v>
      </c>
      <c r="D81" s="27"/>
      <c r="E81" s="27"/>
      <c r="F81" s="27" t="s">
        <v>8492</v>
      </c>
      <c r="G81" s="27"/>
      <c r="H81" s="27" t="s">
        <v>14611</v>
      </c>
      <c r="I81" s="27"/>
      <c r="J81" s="27" t="s">
        <v>12258</v>
      </c>
      <c r="K81" s="27">
        <v>100</v>
      </c>
      <c r="L81" s="27" t="s">
        <v>24</v>
      </c>
      <c r="M81" s="31"/>
      <c r="N81" s="32">
        <v>260000</v>
      </c>
      <c r="O81" s="32">
        <v>280000</v>
      </c>
      <c r="P81" s="32">
        <v>300000</v>
      </c>
      <c r="Q81" s="31"/>
      <c r="R81" s="27"/>
      <c r="S81" s="27" t="s">
        <v>14612</v>
      </c>
      <c r="T81" s="24" t="str">
        <f t="shared" si="1"/>
        <v>Xy lanh Isuzu DA120/ DA220 F/F (9-11261-287-1) - IZ IKAZU</v>
      </c>
      <c r="U81" s="24">
        <f>IF(OR('⚙️ BỘ HƠI'!$H$40=0,'⚙️ BỘ HƠI'!$H$2="",$C81="",LEFT($C81,1)="◆"),99999,IF(OR(ISNUMBER(SEARCH('⚙️ BỘ HƠI'!$H$2,$C81)),ISNUMBER(SEARCH($C81,'⚙️ BỘ HƠI'!$H$2))),ROW()-2,99999))</f>
        <v>99999</v>
      </c>
      <c r="V81" s="24"/>
    </row>
    <row r="82" ht="35" customHeight="1" spans="1:22">
      <c r="A82" s="27" t="s">
        <v>14613</v>
      </c>
      <c r="B82" s="27" t="s">
        <v>153</v>
      </c>
      <c r="C82" s="27" t="s">
        <v>10045</v>
      </c>
      <c r="D82" s="27" t="s">
        <v>7306</v>
      </c>
      <c r="E82" s="27"/>
      <c r="F82" s="27" t="s">
        <v>8494</v>
      </c>
      <c r="G82" s="27"/>
      <c r="H82" s="27" t="s">
        <v>14614</v>
      </c>
      <c r="I82" s="27"/>
      <c r="J82" s="27" t="s">
        <v>12258</v>
      </c>
      <c r="K82" s="27">
        <v>101</v>
      </c>
      <c r="L82" s="27" t="s">
        <v>24</v>
      </c>
      <c r="M82" s="31"/>
      <c r="N82" s="32">
        <v>120000</v>
      </c>
      <c r="O82" s="32">
        <v>130000</v>
      </c>
      <c r="P82" s="32">
        <v>140000</v>
      </c>
      <c r="Q82" s="31"/>
      <c r="R82" s="27"/>
      <c r="S82" s="27" t="s">
        <v>14615</v>
      </c>
      <c r="T82" s="24" t="str">
        <f t="shared" si="1"/>
        <v>Xy lanh 4BC2 S/F (101*106*187*F112-4) bán hoàn thiện - IZ IKAZU</v>
      </c>
      <c r="U82" s="24">
        <f>IF(OR('⚙️ BỘ HƠI'!$H$40=0,'⚙️ BỘ HƠI'!$H$2="",$C82="",LEFT($C82,1)="◆"),99999,IF(OR(ISNUMBER(SEARCH('⚙️ BỘ HƠI'!$H$2,$C82)),ISNUMBER(SEARCH($C82,'⚙️ BỘ HƠI'!$H$2))),ROW()-2,99999))</f>
        <v>99999</v>
      </c>
      <c r="V82" s="24"/>
    </row>
    <row r="83" ht="35" customHeight="1" spans="1:22">
      <c r="A83" s="27" t="s">
        <v>14616</v>
      </c>
      <c r="B83" s="27" t="s">
        <v>153</v>
      </c>
      <c r="C83" s="27" t="s">
        <v>14617</v>
      </c>
      <c r="D83" s="27" t="s">
        <v>7995</v>
      </c>
      <c r="E83" s="27"/>
      <c r="F83" s="27" t="s">
        <v>8494</v>
      </c>
      <c r="G83" s="27"/>
      <c r="H83" s="27" t="s">
        <v>14618</v>
      </c>
      <c r="I83" s="27"/>
      <c r="J83" s="27" t="s">
        <v>14619</v>
      </c>
      <c r="K83" s="27">
        <v>101</v>
      </c>
      <c r="L83" s="27" t="s">
        <v>24</v>
      </c>
      <c r="M83" s="31"/>
      <c r="N83" s="32">
        <v>160000</v>
      </c>
      <c r="O83" s="32">
        <v>170000</v>
      </c>
      <c r="P83" s="32">
        <v>180000</v>
      </c>
      <c r="Q83" s="31"/>
      <c r="R83" s="27"/>
      <c r="S83" s="27" t="s">
        <v>14620</v>
      </c>
      <c r="T83" s="24" t="str">
        <f t="shared" si="1"/>
        <v>Xy lanh 6BD1/4BD1 S/F (101*105+0.07/0.09*204*F112-4) bán hoàn thiện - IZUMI IKAZU</v>
      </c>
      <c r="U83" s="24">
        <f>IF(OR('⚙️ BỘ HƠI'!$H$40=0,'⚙️ BỘ HƠI'!$H$2="",$C83="",LEFT($C83,1)="◆"),99999,IF(OR(ISNUMBER(SEARCH('⚙️ BỘ HƠI'!$H$2,$C83)),ISNUMBER(SEARCH($C83,'⚙️ BỘ HƠI'!$H$2))),ROW()-2,99999))</f>
        <v>99999</v>
      </c>
      <c r="V83" s="24"/>
    </row>
    <row r="84" ht="35" customHeight="1" spans="1:22">
      <c r="A84" s="27" t="s">
        <v>14621</v>
      </c>
      <c r="B84" s="27" t="s">
        <v>153</v>
      </c>
      <c r="C84" s="27" t="s">
        <v>14617</v>
      </c>
      <c r="D84" s="27" t="s">
        <v>7995</v>
      </c>
      <c r="E84" s="27"/>
      <c r="F84" s="27" t="s">
        <v>8494</v>
      </c>
      <c r="G84" s="27"/>
      <c r="H84" s="27" t="s">
        <v>14622</v>
      </c>
      <c r="I84" s="27"/>
      <c r="J84" s="27" t="s">
        <v>12258</v>
      </c>
      <c r="K84" s="27">
        <v>101</v>
      </c>
      <c r="L84" s="27" t="s">
        <v>24</v>
      </c>
      <c r="M84" s="31"/>
      <c r="N84" s="32">
        <v>160000</v>
      </c>
      <c r="O84" s="32">
        <v>170000</v>
      </c>
      <c r="P84" s="32">
        <v>180000</v>
      </c>
      <c r="Q84" s="31"/>
      <c r="R84" s="27"/>
      <c r="S84" s="27" t="s">
        <v>14623</v>
      </c>
      <c r="T84" s="24" t="str">
        <f t="shared" si="1"/>
        <v>Xy lanh 6BD1/4BD1 S/F (101*106*204*F112-5) bán hoàn thiện - IZ IKAZU</v>
      </c>
      <c r="U84" s="24">
        <f>IF(OR('⚙️ BỘ HƠI'!$H$40=0,'⚙️ BỘ HƠI'!$H$2="",$C84="",LEFT($C84,1)="◆"),99999,IF(OR(ISNUMBER(SEARCH('⚙️ BỘ HƠI'!$H$2,$C84)),ISNUMBER(SEARCH($C84,'⚙️ BỘ HƠI'!$H$2))),ROW()-2,99999))</f>
        <v>99999</v>
      </c>
      <c r="V84" s="24"/>
    </row>
    <row r="85" ht="35" customHeight="1" spans="1:22">
      <c r="A85" s="27" t="s">
        <v>14624</v>
      </c>
      <c r="B85" s="27" t="s">
        <v>153</v>
      </c>
      <c r="C85" s="27" t="s">
        <v>14625</v>
      </c>
      <c r="D85" s="27"/>
      <c r="E85" s="27" t="s">
        <v>8496</v>
      </c>
      <c r="F85" s="27"/>
      <c r="G85" s="27"/>
      <c r="H85" s="27" t="s">
        <v>14626</v>
      </c>
      <c r="I85" s="27"/>
      <c r="J85" s="27" t="s">
        <v>8520</v>
      </c>
      <c r="K85" s="27">
        <v>102</v>
      </c>
      <c r="L85" s="27" t="s">
        <v>24</v>
      </c>
      <c r="M85" s="31"/>
      <c r="N85" s="32">
        <v>2400000</v>
      </c>
      <c r="O85" s="32">
        <v>2600000</v>
      </c>
      <c r="P85" s="32">
        <v>2800000</v>
      </c>
      <c r="Q85" s="31"/>
      <c r="R85" s="27"/>
      <c r="S85" s="27" t="s">
        <v>14627</v>
      </c>
      <c r="T85" s="24" t="str">
        <f t="shared" si="1"/>
        <v>Xy lanh ISUZU 102/ 4BD1/ 6BD1/ 4BB1/ 6BB1 (1-11261240-0) kiếng ZYNP - NSP</v>
      </c>
      <c r="U85" s="24">
        <f>IF(OR('⚙️ BỘ HƠI'!$H$40=0,'⚙️ BỘ HƠI'!$H$2="",$C85="",LEFT($C85,1)="◆"),99999,IF(OR(ISNUMBER(SEARCH('⚙️ BỘ HƠI'!$H$2,$C85)),ISNUMBER(SEARCH($C85,'⚙️ BỘ HƠI'!$H$2))),ROW()-2,99999))</f>
        <v>99999</v>
      </c>
      <c r="V85" s="33" t="s">
        <v>14628</v>
      </c>
    </row>
    <row r="86" ht="35" customHeight="1" spans="1:22">
      <c r="A86" s="27" t="s">
        <v>14629</v>
      </c>
      <c r="B86" s="27" t="s">
        <v>153</v>
      </c>
      <c r="C86" s="27" t="s">
        <v>10045</v>
      </c>
      <c r="D86" s="27" t="s">
        <v>7306</v>
      </c>
      <c r="E86" s="27" t="s">
        <v>8496</v>
      </c>
      <c r="F86" s="27"/>
      <c r="G86" s="27"/>
      <c r="H86" s="27" t="s">
        <v>14630</v>
      </c>
      <c r="I86" s="27"/>
      <c r="J86" s="27" t="s">
        <v>8518</v>
      </c>
      <c r="K86" s="27">
        <v>102</v>
      </c>
      <c r="L86" s="27" t="s">
        <v>24</v>
      </c>
      <c r="M86" s="31"/>
      <c r="N86" s="31"/>
      <c r="O86" s="31"/>
      <c r="P86" s="31"/>
      <c r="Q86" s="31"/>
      <c r="R86" s="27"/>
      <c r="S86" s="27" t="s">
        <v>14631</v>
      </c>
      <c r="T86" s="24" t="str">
        <f t="shared" si="1"/>
        <v>Xy lanh 4BC2 kiếng/ chromed / (Kiểm tra kho trước khi xuất) - IZUMI</v>
      </c>
      <c r="U86" s="24">
        <f>IF(OR('⚙️ BỘ HƠI'!$H$40=0,'⚙️ BỘ HƠI'!$H$2="",$C86="",LEFT($C86,1)="◆"),99999,IF(OR(ISNUMBER(SEARCH('⚙️ BỘ HƠI'!$H$2,$C86)),ISNUMBER(SEARCH($C86,'⚙️ BỘ HƠI'!$H$2))),ROW()-2,99999))</f>
        <v>99999</v>
      </c>
      <c r="V86" s="33" t="s">
        <v>14632</v>
      </c>
    </row>
    <row r="87" ht="35" customHeight="1" spans="1:22">
      <c r="A87" s="27" t="s">
        <v>14633</v>
      </c>
      <c r="B87" s="27" t="s">
        <v>153</v>
      </c>
      <c r="C87" s="27" t="s">
        <v>14617</v>
      </c>
      <c r="D87" s="27" t="s">
        <v>7995</v>
      </c>
      <c r="E87" s="27" t="s">
        <v>8496</v>
      </c>
      <c r="F87" s="27"/>
      <c r="G87" s="27"/>
      <c r="H87" s="27" t="s">
        <v>14634</v>
      </c>
      <c r="I87" s="27"/>
      <c r="J87" s="27" t="s">
        <v>12258</v>
      </c>
      <c r="K87" s="27">
        <v>102</v>
      </c>
      <c r="L87" s="27" t="s">
        <v>24</v>
      </c>
      <c r="M87" s="31"/>
      <c r="N87" s="32">
        <v>1500000</v>
      </c>
      <c r="O87" s="32">
        <v>1600000</v>
      </c>
      <c r="P87" s="32">
        <v>1750000</v>
      </c>
      <c r="Q87" s="31"/>
      <c r="R87" s="27"/>
      <c r="S87" s="27" t="s">
        <v>14635</v>
      </c>
      <c r="T87" s="24" t="str">
        <f t="shared" si="1"/>
        <v>Xy lanh Isuzu 6BD1/4BD1/ 1-11261-118-0 (6BB1/4BB1) chromed-kiếng - IZ IKAZU</v>
      </c>
      <c r="U87" s="24">
        <f>IF(OR('⚙️ BỘ HƠI'!$H$40=0,'⚙️ BỘ HƠI'!$H$2="",$C87="",LEFT($C87,1)="◆"),99999,IF(OR(ISNUMBER(SEARCH('⚙️ BỘ HƠI'!$H$2,$C87)),ISNUMBER(SEARCH($C87,'⚙️ BỘ HƠI'!$H$2))),ROW()-2,99999))</f>
        <v>99999</v>
      </c>
      <c r="V87" s="24"/>
    </row>
    <row r="88" ht="35" customHeight="1" spans="1:22">
      <c r="A88" s="27" t="s">
        <v>14636</v>
      </c>
      <c r="B88" s="27" t="s">
        <v>153</v>
      </c>
      <c r="C88" s="27" t="s">
        <v>14637</v>
      </c>
      <c r="D88" s="27" t="s">
        <v>7995</v>
      </c>
      <c r="E88" s="27" t="s">
        <v>8496</v>
      </c>
      <c r="F88" s="27"/>
      <c r="G88" s="27"/>
      <c r="H88" s="27" t="s">
        <v>14638</v>
      </c>
      <c r="I88" s="27"/>
      <c r="J88" s="27" t="s">
        <v>2600</v>
      </c>
      <c r="K88" s="27">
        <v>102</v>
      </c>
      <c r="L88" s="27" t="s">
        <v>24</v>
      </c>
      <c r="M88" s="31"/>
      <c r="N88" s="32">
        <v>2700000</v>
      </c>
      <c r="O88" s="32">
        <v>2800000</v>
      </c>
      <c r="P88" s="32">
        <v>3000000</v>
      </c>
      <c r="Q88" s="31"/>
      <c r="R88" s="27"/>
      <c r="S88" s="27" t="s">
        <v>14639</v>
      </c>
      <c r="T88" s="24" t="str">
        <f t="shared" si="1"/>
        <v>Xy lanh 6BD1/4BD1/6BB1 (111261242) mạ chromed - MAHLE</v>
      </c>
      <c r="U88" s="24">
        <f>IF(OR('⚙️ BỘ HƠI'!$H$40=0,'⚙️ BỘ HƠI'!$H$2="",$C88="",LEFT($C88,1)="◆"),99999,IF(OR(ISNUMBER(SEARCH('⚙️ BỘ HƠI'!$H$2,$C88)),ISNUMBER(SEARCH($C88,'⚙️ BỘ HƠI'!$H$2))),ROW()-2,99999))</f>
        <v>99999</v>
      </c>
      <c r="V88" s="24"/>
    </row>
    <row r="89" ht="35" customHeight="1" spans="1:22">
      <c r="A89" s="27" t="s">
        <v>14640</v>
      </c>
      <c r="B89" s="27" t="s">
        <v>153</v>
      </c>
      <c r="C89" s="27" t="s">
        <v>14637</v>
      </c>
      <c r="D89" s="27" t="s">
        <v>7995</v>
      </c>
      <c r="E89" s="27" t="s">
        <v>8498</v>
      </c>
      <c r="F89" s="27"/>
      <c r="G89" s="27"/>
      <c r="H89" s="27"/>
      <c r="I89" s="27"/>
      <c r="J89" s="27" t="s">
        <v>8518</v>
      </c>
      <c r="K89" s="27">
        <v>102</v>
      </c>
      <c r="L89" s="27" t="s">
        <v>24</v>
      </c>
      <c r="M89" s="31"/>
      <c r="N89" s="31"/>
      <c r="O89" s="31"/>
      <c r="P89" s="31"/>
      <c r="Q89" s="31"/>
      <c r="R89" s="27"/>
      <c r="S89" s="27" t="s">
        <v>14641</v>
      </c>
      <c r="T89" s="24" t="str">
        <f t="shared" si="1"/>
        <v>Xy lanh 6BD1/4BD1/6BB1 gang - IZUMI</v>
      </c>
      <c r="U89" s="24">
        <f>IF(OR('⚙️ BỘ HƠI'!$H$40=0,'⚙️ BỘ HƠI'!$H$2="",$C89="",LEFT($C89,1)="◆"),99999,IF(OR(ISNUMBER(SEARCH('⚙️ BỘ HƠI'!$H$2,$C89)),ISNUMBER(SEARCH($C89,'⚙️ BỘ HƠI'!$H$2))),ROW()-2,99999))</f>
        <v>99999</v>
      </c>
      <c r="V89" s="24"/>
    </row>
    <row r="90" ht="35" customHeight="1" spans="1:22">
      <c r="A90" s="27" t="s">
        <v>14642</v>
      </c>
      <c r="B90" s="27" t="s">
        <v>153</v>
      </c>
      <c r="C90" s="27" t="s">
        <v>14643</v>
      </c>
      <c r="D90" s="27" t="s">
        <v>7995</v>
      </c>
      <c r="E90" s="27" t="s">
        <v>8496</v>
      </c>
      <c r="F90" s="27"/>
      <c r="G90" s="27"/>
      <c r="H90" s="27"/>
      <c r="I90" s="27"/>
      <c r="J90" s="27" t="s">
        <v>14563</v>
      </c>
      <c r="K90" s="27">
        <v>102</v>
      </c>
      <c r="L90" s="27" t="s">
        <v>24</v>
      </c>
      <c r="M90" s="31"/>
      <c r="N90" s="32">
        <v>2400000</v>
      </c>
      <c r="O90" s="32">
        <v>2520000</v>
      </c>
      <c r="P90" s="32">
        <v>2640000</v>
      </c>
      <c r="Q90" s="31"/>
      <c r="R90" s="27"/>
      <c r="S90" s="27" t="s">
        <v>14644</v>
      </c>
      <c r="T90" s="24" t="str">
        <f t="shared" si="1"/>
        <v>Xy lanh 6BD1/ 6BB1/ 4BD1/ 4BB1 kiếng NPR - GARIMA</v>
      </c>
      <c r="U90" s="24">
        <f>IF(OR('⚙️ BỘ HƠI'!$H$40=0,'⚙️ BỘ HƠI'!$H$2="",$C90="",LEFT($C90,1)="◆"),99999,IF(OR(ISNUMBER(SEARCH('⚙️ BỘ HƠI'!$H$2,$C90)),ISNUMBER(SEARCH($C90,'⚙️ BỘ HƠI'!$H$2))),ROW()-2,99999))</f>
        <v>99999</v>
      </c>
      <c r="V90" s="33" t="s">
        <v>14645</v>
      </c>
    </row>
    <row r="91" ht="35" customHeight="1" spans="1:22">
      <c r="A91" s="27" t="s">
        <v>14646</v>
      </c>
      <c r="B91" s="27" t="s">
        <v>153</v>
      </c>
      <c r="C91" s="27" t="s">
        <v>14647</v>
      </c>
      <c r="D91" s="27" t="s">
        <v>7995</v>
      </c>
      <c r="E91" s="27" t="s">
        <v>8496</v>
      </c>
      <c r="F91" s="27"/>
      <c r="G91" s="27"/>
      <c r="H91" s="27"/>
      <c r="I91" s="27"/>
      <c r="J91" s="27" t="s">
        <v>8512</v>
      </c>
      <c r="K91" s="27">
        <v>102</v>
      </c>
      <c r="L91" s="27" t="s">
        <v>24</v>
      </c>
      <c r="M91" s="31"/>
      <c r="N91" s="31"/>
      <c r="O91" s="31"/>
      <c r="P91" s="31"/>
      <c r="Q91" s="31"/>
      <c r="R91" s="27"/>
      <c r="S91" s="27" t="s">
        <v>14648</v>
      </c>
      <c r="T91" s="24" t="str">
        <f t="shared" si="1"/>
        <v>Xy lanh 6BD1/6BB1/4BD1/4BB1/6BD1-T kiếng ĐK 102mm - NPR</v>
      </c>
      <c r="U91" s="24">
        <f>IF(OR('⚙️ BỘ HƠI'!$H$40=0,'⚙️ BỘ HƠI'!$H$2="",$C91="",LEFT($C91,1)="◆"),99999,IF(OR(ISNUMBER(SEARCH('⚙️ BỘ HƠI'!$H$2,$C91)),ISNUMBER(SEARCH($C91,'⚙️ BỘ HƠI'!$H$2))),ROW()-2,99999))</f>
        <v>99999</v>
      </c>
      <c r="V91" s="33" t="s">
        <v>14540</v>
      </c>
    </row>
    <row r="92" ht="35" customHeight="1" spans="1:22">
      <c r="A92" s="27" t="s">
        <v>14649</v>
      </c>
      <c r="B92" s="27" t="s">
        <v>153</v>
      </c>
      <c r="C92" s="27" t="s">
        <v>2875</v>
      </c>
      <c r="D92" s="27"/>
      <c r="E92" s="27"/>
      <c r="F92" s="27"/>
      <c r="G92" s="27"/>
      <c r="H92" s="27" t="s">
        <v>14650</v>
      </c>
      <c r="I92" s="27"/>
      <c r="J92" s="27" t="s">
        <v>8518</v>
      </c>
      <c r="K92" s="27">
        <v>102</v>
      </c>
      <c r="L92" s="27" t="s">
        <v>24</v>
      </c>
      <c r="M92" s="31"/>
      <c r="N92" s="31"/>
      <c r="O92" s="31"/>
      <c r="P92" s="31"/>
      <c r="Q92" s="31"/>
      <c r="R92" s="27"/>
      <c r="S92" s="27" t="s">
        <v>14651</v>
      </c>
      <c r="T92" s="24" t="str">
        <f t="shared" si="1"/>
        <v>Xy lanh ISUZU DA640 (9-11261-288-0) - IZUMI</v>
      </c>
      <c r="U92" s="24">
        <f>IF(OR('⚙️ BỘ HƠI'!$H$40=0,'⚙️ BỘ HƠI'!$H$2="",$C92="",LEFT($C92,1)="◆"),99999,IF(OR(ISNUMBER(SEARCH('⚙️ BỘ HƠI'!$H$2,$C92)),ISNUMBER(SEARCH($C92,'⚙️ BỘ HƠI'!$H$2))),ROW()-2,99999))</f>
        <v>99999</v>
      </c>
      <c r="V92" s="24"/>
    </row>
    <row r="93" ht="35" customHeight="1" spans="1:22">
      <c r="A93" s="27" t="s">
        <v>14652</v>
      </c>
      <c r="B93" s="27" t="s">
        <v>153</v>
      </c>
      <c r="C93" s="27" t="s">
        <v>2875</v>
      </c>
      <c r="D93" s="27"/>
      <c r="E93" s="27"/>
      <c r="F93" s="27"/>
      <c r="G93" s="27"/>
      <c r="H93" s="27" t="s">
        <v>14653</v>
      </c>
      <c r="I93" s="27"/>
      <c r="J93" s="27" t="s">
        <v>12258</v>
      </c>
      <c r="K93" s="27">
        <v>102</v>
      </c>
      <c r="L93" s="27" t="s">
        <v>24</v>
      </c>
      <c r="M93" s="31"/>
      <c r="N93" s="32">
        <v>1500000</v>
      </c>
      <c r="O93" s="32">
        <v>1560000</v>
      </c>
      <c r="P93" s="32">
        <v>1660000</v>
      </c>
      <c r="Q93" s="31"/>
      <c r="R93" s="27"/>
      <c r="S93" s="27" t="s">
        <v>14654</v>
      </c>
      <c r="T93" s="24" t="str">
        <f t="shared" si="1"/>
        <v>Xy lanh ISUZU DA640 (9-11261-302-0) - IZ IKAZU</v>
      </c>
      <c r="U93" s="24">
        <f>IF(OR('⚙️ BỘ HƠI'!$H$40=0,'⚙️ BỘ HƠI'!$H$2="",$C93="",LEFT($C93,1)="◆"),99999,IF(OR(ISNUMBER(SEARCH('⚙️ BỘ HƠI'!$H$2,$C93)),ISNUMBER(SEARCH($C93,'⚙️ BỘ HƠI'!$H$2))),ROW()-2,99999))</f>
        <v>99999</v>
      </c>
      <c r="V93" s="33" t="s">
        <v>14576</v>
      </c>
    </row>
    <row r="94" ht="35" customHeight="1" spans="1:22">
      <c r="A94" s="27" t="s">
        <v>14655</v>
      </c>
      <c r="B94" s="27" t="s">
        <v>153</v>
      </c>
      <c r="C94" s="27" t="s">
        <v>14656</v>
      </c>
      <c r="D94" s="27" t="s">
        <v>7306</v>
      </c>
      <c r="E94" s="27"/>
      <c r="F94" s="27" t="s">
        <v>8494</v>
      </c>
      <c r="G94" s="27"/>
      <c r="H94" s="27" t="s">
        <v>14657</v>
      </c>
      <c r="I94" s="27"/>
      <c r="J94" s="27" t="s">
        <v>12258</v>
      </c>
      <c r="K94" s="27">
        <v>104</v>
      </c>
      <c r="L94" s="27" t="s">
        <v>24</v>
      </c>
      <c r="M94" s="31"/>
      <c r="N94" s="32">
        <v>180000</v>
      </c>
      <c r="O94" s="32">
        <v>190000</v>
      </c>
      <c r="P94" s="32">
        <v>210000</v>
      </c>
      <c r="Q94" s="31"/>
      <c r="R94" s="27"/>
      <c r="S94" s="27" t="s">
        <v>14658</v>
      </c>
      <c r="T94" s="24" t="str">
        <f t="shared" si="1"/>
        <v>Xy lanh 4BG1/6BG1 S/F (104*108*203*F113*5)bán hoàn thiện - IZ IKAZU</v>
      </c>
      <c r="U94" s="24">
        <f>IF(OR('⚙️ BỘ HƠI'!$H$40=0,'⚙️ BỘ HƠI'!$H$2="",$C94="",LEFT($C94,1)="◆"),99999,IF(OR(ISNUMBER(SEARCH('⚙️ BỘ HƠI'!$H$2,$C94)),ISNUMBER(SEARCH($C94,'⚙️ BỘ HƠI'!$H$2))),ROW()-2,99999))</f>
        <v>99999</v>
      </c>
      <c r="V94" s="33" t="s">
        <v>14659</v>
      </c>
    </row>
    <row r="95" ht="35" customHeight="1" spans="1:22">
      <c r="A95" s="27" t="s">
        <v>14660</v>
      </c>
      <c r="B95" s="27" t="s">
        <v>153</v>
      </c>
      <c r="C95" s="27" t="s">
        <v>14656</v>
      </c>
      <c r="D95" s="27" t="s">
        <v>7306</v>
      </c>
      <c r="E95" s="27"/>
      <c r="F95" s="27" t="s">
        <v>8494</v>
      </c>
      <c r="G95" s="27"/>
      <c r="H95" s="27" t="s">
        <v>14661</v>
      </c>
      <c r="I95" s="27"/>
      <c r="J95" s="27" t="s">
        <v>14619</v>
      </c>
      <c r="K95" s="27">
        <v>104</v>
      </c>
      <c r="L95" s="27" t="s">
        <v>24</v>
      </c>
      <c r="M95" s="31"/>
      <c r="N95" s="32">
        <v>180000</v>
      </c>
      <c r="O95" s="32">
        <v>190000</v>
      </c>
      <c r="P95" s="32">
        <v>210000</v>
      </c>
      <c r="Q95" s="31"/>
      <c r="R95" s="27"/>
      <c r="S95" s="27" t="s">
        <v>14662</v>
      </c>
      <c r="T95" s="24" t="str">
        <f t="shared" si="1"/>
        <v>Xy lanh 4BG1/6BG1 S/F (104*109*203*F113*4) bán hoàn thiện - IZUMI IKAZU</v>
      </c>
      <c r="U95" s="24">
        <f>IF(OR('⚙️ BỘ HƠI'!$H$40=0,'⚙️ BỘ HƠI'!$H$2="",$C95="",LEFT($C95,1)="◆"),99999,IF(OR(ISNUMBER(SEARCH('⚙️ BỘ HƠI'!$H$2,$C95)),ISNUMBER(SEARCH($C95,'⚙️ BỘ HƠI'!$H$2))),ROW()-2,99999))</f>
        <v>99999</v>
      </c>
      <c r="V95" s="33" t="s">
        <v>14632</v>
      </c>
    </row>
    <row r="96" ht="35" customHeight="1" spans="1:22">
      <c r="A96" s="27" t="s">
        <v>14663</v>
      </c>
      <c r="B96" s="27" t="s">
        <v>153</v>
      </c>
      <c r="C96" s="27" t="s">
        <v>14656</v>
      </c>
      <c r="D96" s="27" t="s">
        <v>7306</v>
      </c>
      <c r="E96" s="27" t="s">
        <v>8496</v>
      </c>
      <c r="F96" s="27"/>
      <c r="G96" s="27"/>
      <c r="H96" s="27"/>
      <c r="I96" s="27"/>
      <c r="J96" s="27" t="s">
        <v>14563</v>
      </c>
      <c r="K96" s="27">
        <v>105</v>
      </c>
      <c r="L96" s="27" t="s">
        <v>24</v>
      </c>
      <c r="M96" s="31"/>
      <c r="N96" s="32">
        <v>2400000</v>
      </c>
      <c r="O96" s="32">
        <v>2520000</v>
      </c>
      <c r="P96" s="32">
        <v>2640000</v>
      </c>
      <c r="Q96" s="31"/>
      <c r="R96" s="27"/>
      <c r="S96" s="27" t="s">
        <v>14664</v>
      </c>
      <c r="T96" s="24" t="str">
        <f t="shared" si="1"/>
        <v>Xy lanh 4BG1/ 6BG1 kiếng NPR - GARIMA</v>
      </c>
      <c r="U96" s="24">
        <f>IF(OR('⚙️ BỘ HƠI'!$H$40=0,'⚙️ BỘ HƠI'!$H$2="",$C96="",LEFT($C96,1)="◆"),99999,IF(OR(ISNUMBER(SEARCH('⚙️ BỘ HƠI'!$H$2,$C96)),ISNUMBER(SEARCH($C96,'⚙️ BỘ HƠI'!$H$2))),ROW()-2,99999))</f>
        <v>99999</v>
      </c>
      <c r="V96" s="24"/>
    </row>
    <row r="97" ht="35" customHeight="1" spans="1:22">
      <c r="A97" s="27" t="s">
        <v>14665</v>
      </c>
      <c r="B97" s="27" t="s">
        <v>153</v>
      </c>
      <c r="C97" s="27" t="s">
        <v>14656</v>
      </c>
      <c r="D97" s="27" t="s">
        <v>7306</v>
      </c>
      <c r="E97" s="27" t="s">
        <v>8496</v>
      </c>
      <c r="F97" s="27"/>
      <c r="G97" s="27"/>
      <c r="H97" s="27" t="s">
        <v>14666</v>
      </c>
      <c r="I97" s="27"/>
      <c r="J97" s="27" t="s">
        <v>12258</v>
      </c>
      <c r="K97" s="27">
        <v>105</v>
      </c>
      <c r="L97" s="27" t="s">
        <v>24</v>
      </c>
      <c r="M97" s="31"/>
      <c r="N97" s="32">
        <v>1550000</v>
      </c>
      <c r="O97" s="32">
        <v>1700000</v>
      </c>
      <c r="P97" s="32">
        <v>1850000</v>
      </c>
      <c r="Q97" s="31"/>
      <c r="R97" s="27"/>
      <c r="S97" s="27" t="s">
        <v>14667</v>
      </c>
      <c r="T97" s="24" t="str">
        <f t="shared" si="1"/>
        <v>Xy lanh Isuzu 4BG1/ 6BG1/ 1-11261-119-0 chromed kiếng - IZ IKAZU</v>
      </c>
      <c r="U97" s="24">
        <f>IF(OR('⚙️ BỘ HƠI'!$H$40=0,'⚙️ BỘ HƠI'!$H$2="",$C97="",LEFT($C97,1)="◆"),99999,IF(OR(ISNUMBER(SEARCH('⚙️ BỘ HƠI'!$H$2,$C97)),ISNUMBER(SEARCH($C97,'⚙️ BỘ HƠI'!$H$2))),ROW()-2,99999))</f>
        <v>99999</v>
      </c>
      <c r="V97" s="24"/>
    </row>
    <row r="98" ht="35" customHeight="1" spans="1:22">
      <c r="A98" s="27" t="s">
        <v>14668</v>
      </c>
      <c r="B98" s="27" t="s">
        <v>153</v>
      </c>
      <c r="C98" s="27" t="s">
        <v>14656</v>
      </c>
      <c r="D98" s="27" t="s">
        <v>7306</v>
      </c>
      <c r="E98" s="27" t="s">
        <v>8496</v>
      </c>
      <c r="F98" s="27"/>
      <c r="G98" s="27"/>
      <c r="H98" s="27" t="s">
        <v>14666</v>
      </c>
      <c r="I98" s="27"/>
      <c r="J98" s="27" t="s">
        <v>8518</v>
      </c>
      <c r="K98" s="27">
        <v>105</v>
      </c>
      <c r="L98" s="27" t="s">
        <v>24</v>
      </c>
      <c r="M98" s="31"/>
      <c r="N98" s="31"/>
      <c r="O98" s="31"/>
      <c r="P98" s="31"/>
      <c r="Q98" s="31"/>
      <c r="R98" s="27"/>
      <c r="S98" s="27" t="s">
        <v>14669</v>
      </c>
      <c r="T98" s="24" t="str">
        <f t="shared" si="1"/>
        <v>Xy lanh Isuzu 4BG1/6BG1/1-11261-119-0, chromed kiếng - IZUMI</v>
      </c>
      <c r="U98" s="24">
        <f>IF(OR('⚙️ BỘ HƠI'!$H$40=0,'⚙️ BỘ HƠI'!$H$2="",$C98="",LEFT($C98,1)="◆"),99999,IF(OR(ISNUMBER(SEARCH('⚙️ BỘ HƠI'!$H$2,$C98)),ISNUMBER(SEARCH($C98,'⚙️ BỘ HƠI'!$H$2))),ROW()-2,99999))</f>
        <v>99999</v>
      </c>
      <c r="V98" s="24"/>
    </row>
    <row r="99" ht="35" customHeight="1" spans="1:22">
      <c r="A99" s="27" t="s">
        <v>14670</v>
      </c>
      <c r="B99" s="27" t="s">
        <v>153</v>
      </c>
      <c r="C99" s="27" t="s">
        <v>14671</v>
      </c>
      <c r="D99" s="27" t="s">
        <v>7306</v>
      </c>
      <c r="E99" s="27"/>
      <c r="F99" s="27"/>
      <c r="G99" s="27"/>
      <c r="H99" s="27"/>
      <c r="I99" s="27"/>
      <c r="J99" s="27" t="s">
        <v>8512</v>
      </c>
      <c r="K99" s="27">
        <v>105</v>
      </c>
      <c r="L99" s="27" t="s">
        <v>24</v>
      </c>
      <c r="M99" s="27"/>
      <c r="N99" s="27"/>
      <c r="O99" s="27"/>
      <c r="P99" s="27"/>
      <c r="Q99" s="27"/>
      <c r="R99" s="27"/>
      <c r="S99" s="27" t="s">
        <v>14672</v>
      </c>
      <c r="T99" s="24" t="str">
        <f t="shared" si="1"/>
        <v>Xy lanh 4BG1/6BG1/6BG1TC - NPR</v>
      </c>
      <c r="U99" s="24">
        <f>IF(OR('⚙️ BỘ HƠI'!$H$40=0,'⚙️ BỘ HƠI'!$H$2="",$C99="",LEFT($C99,1)="◆"),99999,IF(OR(ISNUMBER(SEARCH('⚙️ BỘ HƠI'!$H$2,$C99)),ISNUMBER(SEARCH($C99,'⚙️ BỘ HƠI'!$H$2))),ROW()-2,99999))</f>
        <v>99999</v>
      </c>
      <c r="V99" s="24"/>
    </row>
    <row r="100" ht="35" customHeight="1" spans="1:22">
      <c r="A100" s="27" t="s">
        <v>14673</v>
      </c>
      <c r="B100" s="27" t="s">
        <v>153</v>
      </c>
      <c r="C100" s="27" t="s">
        <v>12536</v>
      </c>
      <c r="D100" s="27" t="s">
        <v>7995</v>
      </c>
      <c r="E100" s="27"/>
      <c r="F100" s="27"/>
      <c r="G100" s="27"/>
      <c r="H100" s="27" t="s">
        <v>14674</v>
      </c>
      <c r="I100" s="27"/>
      <c r="J100" s="27" t="s">
        <v>2600</v>
      </c>
      <c r="K100" s="27">
        <v>105</v>
      </c>
      <c r="L100" s="27" t="s">
        <v>24</v>
      </c>
      <c r="M100" s="31"/>
      <c r="N100" s="32">
        <v>2700000</v>
      </c>
      <c r="O100" s="32">
        <v>2800000</v>
      </c>
      <c r="P100" s="32">
        <v>3000000</v>
      </c>
      <c r="Q100" s="31"/>
      <c r="R100" s="27"/>
      <c r="S100" s="27" t="s">
        <v>14675</v>
      </c>
      <c r="T100" s="24" t="str">
        <f t="shared" si="1"/>
        <v>Xy lanh 6BG1/4BG1/1-11261385 - MAHLE</v>
      </c>
      <c r="U100" s="24">
        <f>IF(OR('⚙️ BỘ HƠI'!$H$40=0,'⚙️ BỘ HƠI'!$H$2="",$C100="",LEFT($C100,1)="◆"),99999,IF(OR(ISNUMBER(SEARCH('⚙️ BỘ HƠI'!$H$2,$C100)),ISNUMBER(SEARCH($C100,'⚙️ BỘ HƠI'!$H$2))),ROW()-2,99999))</f>
        <v>99999</v>
      </c>
      <c r="V100" s="24"/>
    </row>
    <row r="101" ht="35" customHeight="1" spans="1:22">
      <c r="A101" s="27" t="s">
        <v>14676</v>
      </c>
      <c r="B101" s="27" t="s">
        <v>153</v>
      </c>
      <c r="C101" s="27" t="s">
        <v>10125</v>
      </c>
      <c r="D101" s="27" t="s">
        <v>7995</v>
      </c>
      <c r="E101" s="27"/>
      <c r="F101" s="27"/>
      <c r="G101" s="27"/>
      <c r="H101" s="27" t="s">
        <v>14677</v>
      </c>
      <c r="I101" s="27"/>
      <c r="J101" s="27" t="s">
        <v>8518</v>
      </c>
      <c r="K101" s="27">
        <v>110</v>
      </c>
      <c r="L101" s="27" t="s">
        <v>24</v>
      </c>
      <c r="M101" s="31"/>
      <c r="N101" s="32">
        <v>1200000</v>
      </c>
      <c r="O101" s="32">
        <v>1300000</v>
      </c>
      <c r="P101" s="32">
        <v>1400000</v>
      </c>
      <c r="Q101" s="31"/>
      <c r="R101" s="27"/>
      <c r="S101" s="27" t="s">
        <v>14678</v>
      </c>
      <c r="T101" s="24" t="str">
        <f t="shared" si="1"/>
        <v>Xy lanh 6HE1 (8-94396-332-0) - IZUMI</v>
      </c>
      <c r="U101" s="24">
        <f>IF(OR('⚙️ BỘ HƠI'!$H$40=0,'⚙️ BỘ HƠI'!$H$2="",$C101="",LEFT($C101,1)="◆"),99999,IF(OR(ISNUMBER(SEARCH('⚙️ BỘ HƠI'!$H$2,$C101)),ISNUMBER(SEARCH($C101,'⚙️ BỘ HƠI'!$H$2))),ROW()-2,99999))</f>
        <v>99999</v>
      </c>
      <c r="V101" s="24"/>
    </row>
    <row r="102" ht="35" customHeight="1" spans="1:22">
      <c r="A102" s="27" t="s">
        <v>14679</v>
      </c>
      <c r="B102" s="27" t="s">
        <v>153</v>
      </c>
      <c r="C102" s="27" t="s">
        <v>10133</v>
      </c>
      <c r="D102" s="27" t="s">
        <v>7306</v>
      </c>
      <c r="E102" s="27"/>
      <c r="F102" s="27"/>
      <c r="G102" s="27"/>
      <c r="H102" s="27" t="s">
        <v>14680</v>
      </c>
      <c r="I102" s="27"/>
      <c r="J102" s="27" t="s">
        <v>8520</v>
      </c>
      <c r="K102" s="27">
        <v>112</v>
      </c>
      <c r="L102" s="27" t="s">
        <v>24</v>
      </c>
      <c r="M102" s="31"/>
      <c r="N102" s="31"/>
      <c r="O102" s="32">
        <v>1500000</v>
      </c>
      <c r="P102" s="32">
        <v>1600000</v>
      </c>
      <c r="Q102" s="31"/>
      <c r="R102" s="27"/>
      <c r="S102" s="27" t="s">
        <v>14681</v>
      </c>
      <c r="T102" s="24" t="str">
        <f t="shared" si="1"/>
        <v>Xy lanh 4HF1 (115000) - NSP</v>
      </c>
      <c r="U102" s="24">
        <f>IF(OR('⚙️ BỘ HƠI'!$H$40=0,'⚙️ BỘ HƠI'!$H$2="",$C102="",LEFT($C102,1)="◆"),99999,IF(OR(ISNUMBER(SEARCH('⚙️ BỘ HƠI'!$H$2,$C102)),ISNUMBER(SEARCH($C102,'⚙️ BỘ HƠI'!$H$2))),ROW()-2,99999))</f>
        <v>99999</v>
      </c>
      <c r="V102" s="24"/>
    </row>
    <row r="103" ht="35" customHeight="1" spans="1:22">
      <c r="A103" s="27" t="s">
        <v>14682</v>
      </c>
      <c r="B103" s="27" t="s">
        <v>153</v>
      </c>
      <c r="C103" s="27" t="s">
        <v>10133</v>
      </c>
      <c r="D103" s="27" t="s">
        <v>7306</v>
      </c>
      <c r="E103" s="27"/>
      <c r="F103" s="27"/>
      <c r="G103" s="27"/>
      <c r="H103" s="27" t="s">
        <v>14683</v>
      </c>
      <c r="I103" s="27"/>
      <c r="J103" s="27" t="s">
        <v>8518</v>
      </c>
      <c r="K103" s="27">
        <v>112</v>
      </c>
      <c r="L103" s="27" t="s">
        <v>24</v>
      </c>
      <c r="M103" s="31"/>
      <c r="N103" s="31"/>
      <c r="O103" s="31"/>
      <c r="P103" s="31"/>
      <c r="Q103" s="31"/>
      <c r="R103" s="27"/>
      <c r="S103" s="27" t="s">
        <v>14684</v>
      </c>
      <c r="T103" s="24" t="str">
        <f t="shared" si="1"/>
        <v>Xy lanh 4HF1 (8-97144-174-0/ 8-94389-276-3)  - IZUMI</v>
      </c>
      <c r="U103" s="24">
        <f>IF(OR('⚙️ BỘ HƠI'!$H$40=0,'⚙️ BỘ HƠI'!$H$2="",$C103="",LEFT($C103,1)="◆"),99999,IF(OR(ISNUMBER(SEARCH('⚙️ BỘ HƠI'!$H$2,$C103)),ISNUMBER(SEARCH($C103,'⚙️ BỘ HƠI'!$H$2))),ROW()-2,99999))</f>
        <v>99999</v>
      </c>
      <c r="V103" s="24"/>
    </row>
    <row r="104" ht="35" customHeight="1" spans="1:22">
      <c r="A104" s="27" t="s">
        <v>14685</v>
      </c>
      <c r="B104" s="27" t="s">
        <v>153</v>
      </c>
      <c r="C104" s="27" t="s">
        <v>10133</v>
      </c>
      <c r="D104" s="27" t="s">
        <v>7306</v>
      </c>
      <c r="E104" s="27"/>
      <c r="F104" s="27"/>
      <c r="G104" s="27"/>
      <c r="H104" s="27" t="s">
        <v>14686</v>
      </c>
      <c r="I104" s="27"/>
      <c r="J104" s="27" t="s">
        <v>12258</v>
      </c>
      <c r="K104" s="27">
        <v>112</v>
      </c>
      <c r="L104" s="27" t="s">
        <v>24</v>
      </c>
      <c r="M104" s="31"/>
      <c r="N104" s="32">
        <v>930000</v>
      </c>
      <c r="O104" s="32">
        <v>980000</v>
      </c>
      <c r="P104" s="32">
        <v>1050000</v>
      </c>
      <c r="Q104" s="31"/>
      <c r="R104" s="27"/>
      <c r="S104" s="27" t="s">
        <v>14687</v>
      </c>
      <c r="T104" s="24" t="str">
        <f t="shared" si="1"/>
        <v>Xy lanh Isuzu 4HF1 (8-97144-174-0)  - IZ IKAZU</v>
      </c>
      <c r="U104" s="24">
        <f>IF(OR('⚙️ BỘ HƠI'!$H$40=0,'⚙️ BỘ HƠI'!$H$2="",$C104="",LEFT($C104,1)="◆"),99999,IF(OR(ISNUMBER(SEARCH('⚙️ BỘ HƠI'!$H$2,$C104)),ISNUMBER(SEARCH($C104,'⚙️ BỘ HƠI'!$H$2))),ROW()-2,99999))</f>
        <v>99999</v>
      </c>
      <c r="V104" s="33" t="s">
        <v>14688</v>
      </c>
    </row>
    <row r="105" ht="35" customHeight="1" spans="1:22">
      <c r="A105" s="27" t="s">
        <v>14689</v>
      </c>
      <c r="B105" s="27" t="s">
        <v>153</v>
      </c>
      <c r="C105" s="27" t="s">
        <v>14690</v>
      </c>
      <c r="D105" s="27" t="s">
        <v>7306</v>
      </c>
      <c r="E105" s="27"/>
      <c r="F105" s="27"/>
      <c r="G105" s="27"/>
      <c r="H105" s="27"/>
      <c r="I105" s="27"/>
      <c r="J105" s="27" t="s">
        <v>8520</v>
      </c>
      <c r="K105" s="27">
        <v>115</v>
      </c>
      <c r="L105" s="27" t="s">
        <v>24</v>
      </c>
      <c r="M105" s="31"/>
      <c r="N105" s="31"/>
      <c r="O105" s="32">
        <v>1600000</v>
      </c>
      <c r="P105" s="32">
        <v>1800000</v>
      </c>
      <c r="Q105" s="31"/>
      <c r="R105" s="27"/>
      <c r="S105" s="27" t="s">
        <v>14691</v>
      </c>
      <c r="T105" s="24" t="str">
        <f t="shared" si="1"/>
        <v>Xy lanh 4HG1 - NSP</v>
      </c>
      <c r="U105" s="24">
        <f>IF(OR('⚙️ BỘ HƠI'!$H$40=0,'⚙️ BỘ HƠI'!$H$2="",$C105="",LEFT($C105,1)="◆"),99999,IF(OR(ISNUMBER(SEARCH('⚙️ BỘ HƠI'!$H$2,$C105)),ISNUMBER(SEARCH($C105,'⚙️ BỘ HƠI'!$H$2))),ROW()-2,99999))</f>
        <v>99999</v>
      </c>
      <c r="V105" s="24"/>
    </row>
    <row r="106" ht="35" customHeight="1" spans="1:22">
      <c r="A106" s="27" t="s">
        <v>14692</v>
      </c>
      <c r="B106" s="27" t="s">
        <v>153</v>
      </c>
      <c r="C106" s="27" t="s">
        <v>14690</v>
      </c>
      <c r="D106" s="27" t="s">
        <v>7306</v>
      </c>
      <c r="E106" s="27"/>
      <c r="F106" s="27"/>
      <c r="G106" s="27"/>
      <c r="H106" s="27" t="s">
        <v>14693</v>
      </c>
      <c r="I106" s="27"/>
      <c r="J106" s="27" t="s">
        <v>8518</v>
      </c>
      <c r="K106" s="27">
        <v>115</v>
      </c>
      <c r="L106" s="27" t="s">
        <v>24</v>
      </c>
      <c r="M106" s="31"/>
      <c r="N106" s="31"/>
      <c r="O106" s="31"/>
      <c r="P106" s="31"/>
      <c r="Q106" s="31"/>
      <c r="R106" s="27"/>
      <c r="S106" s="27" t="s">
        <v>14694</v>
      </c>
      <c r="T106" s="24" t="str">
        <f t="shared" si="1"/>
        <v>Xy lanh 4HG1 (8-98014-049-0/ 8-97351-558-0) - IZUMI</v>
      </c>
      <c r="U106" s="24">
        <f>IF(OR('⚙️ BỘ HƠI'!$H$40=0,'⚙️ BỘ HƠI'!$H$2="",$C106="",LEFT($C106,1)="◆"),99999,IF(OR(ISNUMBER(SEARCH('⚙️ BỘ HƠI'!$H$2,$C106)),ISNUMBER(SEARCH($C106,'⚙️ BỘ HƠI'!$H$2))),ROW()-2,99999))</f>
        <v>99999</v>
      </c>
      <c r="V106" s="24"/>
    </row>
    <row r="107" ht="35" customHeight="1" spans="1:22">
      <c r="A107" s="27" t="s">
        <v>14695</v>
      </c>
      <c r="B107" s="27" t="s">
        <v>153</v>
      </c>
      <c r="C107" s="27" t="s">
        <v>14690</v>
      </c>
      <c r="D107" s="27" t="s">
        <v>7306</v>
      </c>
      <c r="E107" s="27"/>
      <c r="F107" s="27" t="s">
        <v>8494</v>
      </c>
      <c r="G107" s="27"/>
      <c r="H107" s="27" t="s">
        <v>14696</v>
      </c>
      <c r="I107" s="27"/>
      <c r="J107" s="27" t="s">
        <v>8520</v>
      </c>
      <c r="K107" s="27">
        <v>115</v>
      </c>
      <c r="L107" s="27" t="s">
        <v>24</v>
      </c>
      <c r="M107" s="31"/>
      <c r="N107" s="31"/>
      <c r="O107" s="31"/>
      <c r="P107" s="32">
        <v>200000</v>
      </c>
      <c r="Q107" s="31"/>
      <c r="R107" s="27"/>
      <c r="S107" s="27" t="s">
        <v>14697</v>
      </c>
      <c r="T107" s="24" t="str">
        <f t="shared" si="1"/>
        <v>Xy lanh 4HG1 (N 8-97351-558-0) S/F bán hoàn thiện - NSP</v>
      </c>
      <c r="U107" s="24">
        <f>IF(OR('⚙️ BỘ HƠI'!$H$40=0,'⚙️ BỘ HƠI'!$H$2="",$C107="",LEFT($C107,1)="◆"),99999,IF(OR(ISNUMBER(SEARCH('⚙️ BỘ HƠI'!$H$2,$C107)),ISNUMBER(SEARCH($C107,'⚙️ BỘ HƠI'!$H$2))),ROW()-2,99999))</f>
        <v>99999</v>
      </c>
      <c r="V107" s="33" t="s">
        <v>14698</v>
      </c>
    </row>
    <row r="108" ht="35" customHeight="1" spans="1:22">
      <c r="A108" s="27" t="s">
        <v>14699</v>
      </c>
      <c r="B108" s="27" t="s">
        <v>153</v>
      </c>
      <c r="C108" s="27" t="s">
        <v>14690</v>
      </c>
      <c r="D108" s="27" t="s">
        <v>7306</v>
      </c>
      <c r="E108" s="27"/>
      <c r="F108" s="27" t="s">
        <v>8494</v>
      </c>
      <c r="G108" s="27"/>
      <c r="H108" s="27" t="s">
        <v>14700</v>
      </c>
      <c r="I108" s="27"/>
      <c r="J108" s="27" t="s">
        <v>14701</v>
      </c>
      <c r="K108" s="27">
        <v>115</v>
      </c>
      <c r="L108" s="27" t="s">
        <v>24</v>
      </c>
      <c r="M108" s="31"/>
      <c r="N108" s="32">
        <v>210000</v>
      </c>
      <c r="O108" s="32">
        <v>230000</v>
      </c>
      <c r="P108" s="32">
        <v>250000</v>
      </c>
      <c r="Q108" s="31"/>
      <c r="R108" s="27"/>
      <c r="S108" s="27" t="s">
        <v>14702</v>
      </c>
      <c r="T108" s="24" t="str">
        <f t="shared" si="1"/>
        <v>Xy lanh 4HG1 S/F bán hoàn thiện (lưng +0.07/0.09) - IZUMI-IKAZU</v>
      </c>
      <c r="U108" s="24">
        <f>IF(OR('⚙️ BỘ HƠI'!$H$40=0,'⚙️ BỘ HƠI'!$H$2="",$C108="",LEFT($C108,1)="◆"),99999,IF(OR(ISNUMBER(SEARCH('⚙️ BỘ HƠI'!$H$2,$C108)),ISNUMBER(SEARCH($C108,'⚙️ BỘ HƠI'!$H$2))),ROW()-2,99999))</f>
        <v>99999</v>
      </c>
      <c r="V108" s="24"/>
    </row>
    <row r="109" ht="35" customHeight="1" spans="1:22">
      <c r="A109" s="27" t="s">
        <v>14703</v>
      </c>
      <c r="B109" s="27" t="s">
        <v>153</v>
      </c>
      <c r="C109" s="27" t="s">
        <v>14690</v>
      </c>
      <c r="D109" s="27" t="s">
        <v>7306</v>
      </c>
      <c r="E109" s="27"/>
      <c r="F109" s="27"/>
      <c r="G109" s="27"/>
      <c r="H109" s="27" t="s">
        <v>14704</v>
      </c>
      <c r="I109" s="27"/>
      <c r="J109" s="27" t="s">
        <v>12258</v>
      </c>
      <c r="K109" s="27">
        <v>115</v>
      </c>
      <c r="L109" s="27" t="s">
        <v>24</v>
      </c>
      <c r="M109" s="31"/>
      <c r="N109" s="32">
        <v>950000</v>
      </c>
      <c r="O109" s="32">
        <v>1050000</v>
      </c>
      <c r="P109" s="32">
        <v>1150000</v>
      </c>
      <c r="Q109" s="31"/>
      <c r="R109" s="27"/>
      <c r="S109" s="27" t="s">
        <v>14705</v>
      </c>
      <c r="T109" s="24" t="str">
        <f t="shared" si="1"/>
        <v>Xy lanh Isuzu 4HG1 (8-97351-558-0) - IZ IKAZU</v>
      </c>
      <c r="U109" s="24">
        <f>IF(OR('⚙️ BỘ HƠI'!$H$40=0,'⚙️ BỘ HƠI'!$H$2="",$C109="",LEFT($C109,1)="◆"),99999,IF(OR(ISNUMBER(SEARCH('⚙️ BỘ HƠI'!$H$2,$C109)),ISNUMBER(SEARCH($C109,'⚙️ BỘ HƠI'!$H$2))),ROW()-2,99999))</f>
        <v>99999</v>
      </c>
      <c r="V109" s="24"/>
    </row>
    <row r="110" ht="35" customHeight="1" spans="1:22">
      <c r="A110" s="27" t="s">
        <v>14706</v>
      </c>
      <c r="B110" s="27" t="s">
        <v>153</v>
      </c>
      <c r="C110" s="27" t="s">
        <v>10172</v>
      </c>
      <c r="D110" s="27" t="s">
        <v>7306</v>
      </c>
      <c r="E110" s="27"/>
      <c r="F110" s="27" t="s">
        <v>8492</v>
      </c>
      <c r="G110" s="27"/>
      <c r="H110" s="27"/>
      <c r="I110" s="27"/>
      <c r="J110" s="27" t="s">
        <v>8518</v>
      </c>
      <c r="K110" s="27">
        <v>115</v>
      </c>
      <c r="L110" s="27" t="s">
        <v>24</v>
      </c>
      <c r="M110" s="31"/>
      <c r="N110" s="32">
        <v>850000</v>
      </c>
      <c r="O110" s="32">
        <v>900000</v>
      </c>
      <c r="P110" s="32">
        <v>1000000</v>
      </c>
      <c r="Q110" s="31"/>
      <c r="R110" s="27"/>
      <c r="S110" s="27" t="s">
        <v>14707</v>
      </c>
      <c r="T110" s="24" t="str">
        <f t="shared" si="1"/>
        <v>Xy lanh 4HL1 F/F - IZUMI</v>
      </c>
      <c r="U110" s="24">
        <f>IF(OR('⚙️ BỘ HƠI'!$H$40=0,'⚙️ BỘ HƠI'!$H$2="",$C110="",LEFT($C110,1)="◆"),99999,IF(OR(ISNUMBER(SEARCH('⚙️ BỘ HƠI'!$H$2,$C110)),ISNUMBER(SEARCH($C110,'⚙️ BỘ HƠI'!$H$2))),ROW()-2,99999))</f>
        <v>99999</v>
      </c>
      <c r="V110" s="24"/>
    </row>
    <row r="111" ht="35" customHeight="1" spans="1:22">
      <c r="A111" s="27" t="s">
        <v>14708</v>
      </c>
      <c r="B111" s="27" t="s">
        <v>153</v>
      </c>
      <c r="C111" s="27" t="s">
        <v>14709</v>
      </c>
      <c r="D111" s="27" t="s">
        <v>7995</v>
      </c>
      <c r="E111" s="27"/>
      <c r="F111" s="27"/>
      <c r="G111" s="27"/>
      <c r="H111" s="27"/>
      <c r="I111" s="27"/>
      <c r="J111" s="27" t="s">
        <v>8512</v>
      </c>
      <c r="K111" s="27">
        <v>115</v>
      </c>
      <c r="L111" s="27" t="s">
        <v>24</v>
      </c>
      <c r="M111" s="31"/>
      <c r="N111" s="31"/>
      <c r="O111" s="31"/>
      <c r="P111" s="31"/>
      <c r="Q111" s="31"/>
      <c r="R111" s="27"/>
      <c r="S111" s="27" t="s">
        <v>14710</v>
      </c>
      <c r="T111" s="24" t="str">
        <f t="shared" si="1"/>
        <v>Xy lanh 6HH1/ 6HK1/4HK1/4HH1 - NPR</v>
      </c>
      <c r="U111" s="24">
        <f>IF(OR('⚙️ BỘ HƠI'!$H$40=0,'⚙️ BỘ HƠI'!$H$2="",$C111="",LEFT($C111,1)="◆"),99999,IF(OR(ISNUMBER(SEARCH('⚙️ BỘ HƠI'!$H$2,$C111)),ISNUMBER(SEARCH($C111,'⚙️ BỘ HƠI'!$H$2))),ROW()-2,99999))</f>
        <v>99999</v>
      </c>
      <c r="V111" s="24"/>
    </row>
    <row r="112" ht="35" customHeight="1" spans="1:22">
      <c r="A112" s="27" t="s">
        <v>14711</v>
      </c>
      <c r="B112" s="27" t="s">
        <v>153</v>
      </c>
      <c r="C112" s="27" t="s">
        <v>14709</v>
      </c>
      <c r="D112" s="27" t="s">
        <v>7995</v>
      </c>
      <c r="E112" s="27"/>
      <c r="F112" s="27"/>
      <c r="G112" s="27"/>
      <c r="H112" s="27" t="s">
        <v>14712</v>
      </c>
      <c r="I112" s="27"/>
      <c r="J112" s="27" t="s">
        <v>8518</v>
      </c>
      <c r="K112" s="27">
        <v>115</v>
      </c>
      <c r="L112" s="27" t="s">
        <v>24</v>
      </c>
      <c r="M112" s="31"/>
      <c r="N112" s="31"/>
      <c r="O112" s="31"/>
      <c r="P112" s="31"/>
      <c r="Q112" s="31"/>
      <c r="R112" s="27"/>
      <c r="S112" s="27" t="s">
        <v>14713</v>
      </c>
      <c r="T112" s="24" t="str">
        <f t="shared" si="1"/>
        <v>Xy lanh 6HH1/ 6HK1/4HK1/4HH1 (8-94391-602-0) - IZUMI</v>
      </c>
      <c r="U112" s="24">
        <f>IF(OR('⚙️ BỘ HƠI'!$H$40=0,'⚙️ BỘ HƠI'!$H$2="",$C112="",LEFT($C112,1)="◆"),99999,IF(OR(ISNUMBER(SEARCH('⚙️ BỘ HƠI'!$H$2,$C112)),ISNUMBER(SEARCH($C112,'⚙️ BỘ HƠI'!$H$2))),ROW()-2,99999))</f>
        <v>99999</v>
      </c>
      <c r="V112" s="24"/>
    </row>
    <row r="113" ht="35" customHeight="1" spans="1:22">
      <c r="A113" s="27" t="s">
        <v>14714</v>
      </c>
      <c r="B113" s="27" t="s">
        <v>153</v>
      </c>
      <c r="C113" s="27" t="s">
        <v>14709</v>
      </c>
      <c r="D113" s="27" t="s">
        <v>7995</v>
      </c>
      <c r="E113" s="27"/>
      <c r="F113" s="27" t="s">
        <v>8494</v>
      </c>
      <c r="G113" s="27"/>
      <c r="H113" s="27" t="s">
        <v>14715</v>
      </c>
      <c r="I113" s="27"/>
      <c r="J113" s="27"/>
      <c r="K113" s="27">
        <v>115</v>
      </c>
      <c r="L113" s="27" t="s">
        <v>24</v>
      </c>
      <c r="M113" s="31"/>
      <c r="N113" s="31"/>
      <c r="O113" s="31"/>
      <c r="P113" s="32">
        <v>250000</v>
      </c>
      <c r="Q113" s="31"/>
      <c r="R113" s="27"/>
      <c r="S113" s="27" t="s">
        <v>14716</v>
      </c>
      <c r="T113" s="24" t="str">
        <f t="shared" si="1"/>
        <v>Xy lanh 6HH1/ 6HK1/4HK1/4HH1 (N 8-94393-273-1) S/F bán hoàn thiện- NSP</v>
      </c>
      <c r="U113" s="24">
        <f>IF(OR('⚙️ BỘ HƠI'!$H$40=0,'⚙️ BỘ HƠI'!$H$2="",$C113="",LEFT($C113,1)="◆"),99999,IF(OR(ISNUMBER(SEARCH('⚙️ BỘ HƠI'!$H$2,$C113)),ISNUMBER(SEARCH($C113,'⚙️ BỘ HƠI'!$H$2))),ROW()-2,99999))</f>
        <v>99999</v>
      </c>
      <c r="V113" s="24"/>
    </row>
    <row r="114" ht="35" customHeight="1" spans="1:22">
      <c r="A114" s="27" t="s">
        <v>14717</v>
      </c>
      <c r="B114" s="27" t="s">
        <v>153</v>
      </c>
      <c r="C114" s="27" t="s">
        <v>14709</v>
      </c>
      <c r="D114" s="27" t="s">
        <v>7995</v>
      </c>
      <c r="E114" s="27"/>
      <c r="F114" s="27" t="s">
        <v>8494</v>
      </c>
      <c r="G114" s="27"/>
      <c r="H114" s="27" t="s">
        <v>14700</v>
      </c>
      <c r="I114" s="27"/>
      <c r="J114" s="27" t="s">
        <v>14701</v>
      </c>
      <c r="K114" s="27">
        <v>115</v>
      </c>
      <c r="L114" s="27" t="s">
        <v>24</v>
      </c>
      <c r="M114" s="31"/>
      <c r="N114" s="32">
        <v>230000</v>
      </c>
      <c r="O114" s="32">
        <v>250000</v>
      </c>
      <c r="P114" s="32">
        <v>270000</v>
      </c>
      <c r="Q114" s="31"/>
      <c r="R114" s="27"/>
      <c r="S114" s="27" t="s">
        <v>14718</v>
      </c>
      <c r="T114" s="24" t="str">
        <f t="shared" si="1"/>
        <v>Xy lanh 6HH1/ 6HK1/4HK1/4HH1 S/F bán hoàn thiện (lưng +0.07/0.09) - IZUMI-IKAZU</v>
      </c>
      <c r="U114" s="24">
        <f>IF(OR('⚙️ BỘ HƠI'!$H$40=0,'⚙️ BỘ HƠI'!$H$2="",$C114="",LEFT($C114,1)="◆"),99999,IF(OR(ISNUMBER(SEARCH('⚙️ BỘ HƠI'!$H$2,$C114)),ISNUMBER(SEARCH($C114,'⚙️ BỘ HƠI'!$H$2))),ROW()-2,99999))</f>
        <v>99999</v>
      </c>
      <c r="V114" s="24"/>
    </row>
    <row r="115" ht="35" customHeight="1" spans="1:22">
      <c r="A115" s="27" t="s">
        <v>14719</v>
      </c>
      <c r="B115" s="27" t="s">
        <v>153</v>
      </c>
      <c r="C115" s="27" t="s">
        <v>14720</v>
      </c>
      <c r="D115" s="27" t="s">
        <v>7995</v>
      </c>
      <c r="E115" s="27"/>
      <c r="F115" s="27"/>
      <c r="G115" s="27"/>
      <c r="H115" s="27" t="s">
        <v>14721</v>
      </c>
      <c r="I115" s="27"/>
      <c r="J115" s="27" t="s">
        <v>2600</v>
      </c>
      <c r="K115" s="27">
        <v>115</v>
      </c>
      <c r="L115" s="27" t="s">
        <v>24</v>
      </c>
      <c r="M115" s="31"/>
      <c r="N115" s="32">
        <v>3000000</v>
      </c>
      <c r="O115" s="32">
        <v>3200000</v>
      </c>
      <c r="P115" s="32">
        <v>3400000</v>
      </c>
      <c r="Q115" s="31"/>
      <c r="R115" s="27"/>
      <c r="S115" s="27" t="s">
        <v>14722</v>
      </c>
      <c r="T115" s="24" t="str">
        <f t="shared" si="1"/>
        <v>Xy lanh 6HK1/4HK1/ 8-94391603 - MAHLE</v>
      </c>
      <c r="U115" s="24">
        <f>IF(OR('⚙️ BỘ HƠI'!$H$40=0,'⚙️ BỘ HƠI'!$H$2="",$C115="",LEFT($C115,1)="◆"),99999,IF(OR(ISNUMBER(SEARCH('⚙️ BỘ HƠI'!$H$2,$C115)),ISNUMBER(SEARCH($C115,'⚙️ BỘ HƠI'!$H$2))),ROW()-2,99999))</f>
        <v>99999</v>
      </c>
      <c r="V115" s="24"/>
    </row>
    <row r="116" ht="35" customHeight="1" spans="1:22">
      <c r="A116" s="27" t="s">
        <v>14723</v>
      </c>
      <c r="B116" s="27" t="s">
        <v>153</v>
      </c>
      <c r="C116" s="27" t="s">
        <v>14724</v>
      </c>
      <c r="D116" s="27" t="s">
        <v>7995</v>
      </c>
      <c r="E116" s="27"/>
      <c r="F116" s="27"/>
      <c r="G116" s="27"/>
      <c r="H116" s="27" t="s">
        <v>14712</v>
      </c>
      <c r="I116" s="27"/>
      <c r="J116" s="27" t="s">
        <v>12258</v>
      </c>
      <c r="K116" s="27">
        <v>115</v>
      </c>
      <c r="L116" s="27" t="s">
        <v>24</v>
      </c>
      <c r="M116" s="31"/>
      <c r="N116" s="32">
        <v>1520000</v>
      </c>
      <c r="O116" s="32">
        <v>1620000</v>
      </c>
      <c r="P116" s="32">
        <v>1750000</v>
      </c>
      <c r="Q116" s="31"/>
      <c r="R116" s="27"/>
      <c r="S116" s="27" t="s">
        <v>14725</v>
      </c>
      <c r="T116" s="24" t="str">
        <f t="shared" si="1"/>
        <v>Xy lanh Isuzu 6HK1/ 4HK1/ 6HH1/ 4HH1 (8-94391-602-0) - IZ IKAZU</v>
      </c>
      <c r="U116" s="24">
        <f>IF(OR('⚙️ BỘ HƠI'!$H$40=0,'⚙️ BỘ HƠI'!$H$2="",$C116="",LEFT($C116,1)="◆"),99999,IF(OR(ISNUMBER(SEARCH('⚙️ BỘ HƠI'!$H$2,$C116)),ISNUMBER(SEARCH($C116,'⚙️ BỘ HƠI'!$H$2))),ROW()-2,99999))</f>
        <v>99999</v>
      </c>
      <c r="V116" s="24"/>
    </row>
    <row r="117" ht="35" customHeight="1" spans="1:22">
      <c r="A117" s="27" t="s">
        <v>14726</v>
      </c>
      <c r="B117" s="27" t="s">
        <v>153</v>
      </c>
      <c r="C117" s="27" t="s">
        <v>14727</v>
      </c>
      <c r="D117" s="27" t="s">
        <v>7995</v>
      </c>
      <c r="E117" s="27"/>
      <c r="F117" s="27"/>
      <c r="G117" s="27"/>
      <c r="H117" s="27"/>
      <c r="I117" s="27"/>
      <c r="J117" s="27" t="s">
        <v>14728</v>
      </c>
      <c r="K117" s="27">
        <v>115</v>
      </c>
      <c r="L117" s="27" t="s">
        <v>24</v>
      </c>
      <c r="M117" s="31"/>
      <c r="N117" s="32">
        <v>1880000</v>
      </c>
      <c r="O117" s="32">
        <v>2000000</v>
      </c>
      <c r="P117" s="32">
        <v>2150000</v>
      </c>
      <c r="Q117" s="31"/>
      <c r="R117" s="27"/>
      <c r="S117" s="27" t="s">
        <v>14729</v>
      </c>
      <c r="T117" s="24" t="str">
        <f t="shared" si="1"/>
        <v>Xy lanh Isuzu 6HK1/ 6HH1/ 4HK1/ 4HH1 - HENWEIT, L-IS048-00</v>
      </c>
      <c r="U117" s="24">
        <f>IF(OR('⚙️ BỘ HƠI'!$H$40=0,'⚙️ BỘ HƠI'!$H$2="",$C117="",LEFT($C117,1)="◆"),99999,IF(OR(ISNUMBER(SEARCH('⚙️ BỘ HƠI'!$H$2,$C117)),ISNUMBER(SEARCH($C117,'⚙️ BỘ HƠI'!$H$2))),ROW()-2,99999))</f>
        <v>99999</v>
      </c>
      <c r="V117" s="24"/>
    </row>
    <row r="118" ht="35" customHeight="1" spans="1:22">
      <c r="A118" s="27" t="s">
        <v>14730</v>
      </c>
      <c r="B118" s="27" t="s">
        <v>153</v>
      </c>
      <c r="C118" s="27" t="s">
        <v>14731</v>
      </c>
      <c r="D118" s="27"/>
      <c r="E118" s="27"/>
      <c r="F118" s="27" t="s">
        <v>8492</v>
      </c>
      <c r="G118" s="27"/>
      <c r="H118" s="27" t="s">
        <v>14732</v>
      </c>
      <c r="I118" s="27"/>
      <c r="J118" s="27" t="s">
        <v>8518</v>
      </c>
      <c r="K118" s="27">
        <v>119</v>
      </c>
      <c r="L118" s="27" t="s">
        <v>24</v>
      </c>
      <c r="M118" s="31"/>
      <c r="N118" s="32">
        <v>300000</v>
      </c>
      <c r="O118" s="32">
        <v>320000</v>
      </c>
      <c r="P118" s="32">
        <v>340000</v>
      </c>
      <c r="Q118" s="31"/>
      <c r="R118" s="27"/>
      <c r="S118" s="27" t="s">
        <v>14733</v>
      </c>
      <c r="T118" s="24" t="str">
        <f t="shared" si="1"/>
        <v>Xy lanh ISUZU 10PC1T  (F/F đời hoàn thiện) - IZUMI</v>
      </c>
      <c r="U118" s="24">
        <f>IF(OR('⚙️ BỘ HƠI'!$H$40=0,'⚙️ BỘ HƠI'!$H$2="",$C118="",LEFT($C118,1)="◆"),99999,IF(OR(ISNUMBER(SEARCH('⚙️ BỘ HƠI'!$H$2,$C118)),ISNUMBER(SEARCH($C118,'⚙️ BỘ HƠI'!$H$2))),ROW()-2,99999))</f>
        <v>99999</v>
      </c>
      <c r="V118" s="24"/>
    </row>
    <row r="119" ht="35" customHeight="1" spans="1:22">
      <c r="A119" s="27" t="s">
        <v>14734</v>
      </c>
      <c r="B119" s="27" t="s">
        <v>153</v>
      </c>
      <c r="C119" s="27" t="s">
        <v>10213</v>
      </c>
      <c r="D119" s="27"/>
      <c r="E119" s="27"/>
      <c r="F119" s="27"/>
      <c r="G119" s="27"/>
      <c r="H119" s="27" t="s">
        <v>14735</v>
      </c>
      <c r="I119" s="27"/>
      <c r="J119" s="27" t="s">
        <v>12258</v>
      </c>
      <c r="K119" s="27">
        <v>119</v>
      </c>
      <c r="L119" s="27" t="s">
        <v>24</v>
      </c>
      <c r="M119" s="31"/>
      <c r="N119" s="32">
        <v>350000</v>
      </c>
      <c r="O119" s="32">
        <v>370000</v>
      </c>
      <c r="P119" s="32">
        <v>390000</v>
      </c>
      <c r="Q119" s="31"/>
      <c r="R119" s="27"/>
      <c r="S119" s="27" t="s">
        <v>14736</v>
      </c>
      <c r="T119" s="24" t="str">
        <f t="shared" si="1"/>
        <v>Xy lanh ISUZU 10PD1  (1-11261-161-1) - IZ IKAZU</v>
      </c>
      <c r="U119" s="24">
        <f>IF(OR('⚙️ BỘ HƠI'!$H$40=0,'⚙️ BỘ HƠI'!$H$2="",$C119="",LEFT($C119,1)="◆"),99999,IF(OR(ISNUMBER(SEARCH('⚙️ BỘ HƠI'!$H$2,$C119)),ISNUMBER(SEARCH($C119,'⚙️ BỘ HƠI'!$H$2))),ROW()-2,99999))</f>
        <v>99999</v>
      </c>
      <c r="V119" s="24"/>
    </row>
    <row r="120" ht="35" customHeight="1" spans="1:22">
      <c r="A120" s="27" t="s">
        <v>14737</v>
      </c>
      <c r="B120" s="27" t="s">
        <v>153</v>
      </c>
      <c r="C120" s="27" t="s">
        <v>10234</v>
      </c>
      <c r="D120" s="27" t="s">
        <v>7995</v>
      </c>
      <c r="E120" s="27"/>
      <c r="F120" s="27"/>
      <c r="G120" s="27"/>
      <c r="H120" s="27" t="s">
        <v>14738</v>
      </c>
      <c r="I120" s="27"/>
      <c r="J120" s="27" t="s">
        <v>12258</v>
      </c>
      <c r="K120" s="27">
        <v>120</v>
      </c>
      <c r="L120" s="27" t="s">
        <v>24</v>
      </c>
      <c r="M120" s="31"/>
      <c r="N120" s="31"/>
      <c r="O120" s="31"/>
      <c r="P120" s="31"/>
      <c r="Q120" s="31"/>
      <c r="R120" s="27"/>
      <c r="S120" s="27" t="s">
        <v>14739</v>
      </c>
      <c r="T120" s="24" t="str">
        <f t="shared" si="1"/>
        <v>(hàng lỗi) Xy lanh 6UZ1/ 1-11261-368-2 (ko có gờ ron) - IZ IKAZU</v>
      </c>
      <c r="U120" s="24">
        <f>IF(OR('⚙️ BỘ HƠI'!$H$40=0,'⚙️ BỘ HƠI'!$H$2="",$C120="",LEFT($C120,1)="◆"),99999,IF(OR(ISNUMBER(SEARCH('⚙️ BỘ HƠI'!$H$2,$C120)),ISNUMBER(SEARCH($C120,'⚙️ BỘ HƠI'!$H$2))),ROW()-2,99999))</f>
        <v>99999</v>
      </c>
      <c r="V120" s="24"/>
    </row>
    <row r="121" ht="35" customHeight="1" spans="1:22">
      <c r="A121" s="27" t="s">
        <v>14740</v>
      </c>
      <c r="B121" s="27" t="s">
        <v>153</v>
      </c>
      <c r="C121" s="27" t="s">
        <v>10234</v>
      </c>
      <c r="D121" s="27" t="s">
        <v>7995</v>
      </c>
      <c r="E121" s="27"/>
      <c r="F121" s="27"/>
      <c r="G121" s="27"/>
      <c r="H121" s="27" t="s">
        <v>14741</v>
      </c>
      <c r="I121" s="27"/>
      <c r="J121" s="27" t="s">
        <v>12258</v>
      </c>
      <c r="K121" s="27">
        <v>120</v>
      </c>
      <c r="L121" s="27" t="s">
        <v>24</v>
      </c>
      <c r="M121" s="31"/>
      <c r="N121" s="32">
        <v>1900000</v>
      </c>
      <c r="O121" s="32">
        <v>2050000</v>
      </c>
      <c r="P121" s="32">
        <v>2150000</v>
      </c>
      <c r="Q121" s="31"/>
      <c r="R121" s="27"/>
      <c r="S121" s="27" t="s">
        <v>14742</v>
      </c>
      <c r="T121" s="24" t="str">
        <f t="shared" si="1"/>
        <v>Xy lanh Isuzu 6UZ1/ 1-11261-368-2 (có gờ ron) - IZ IKAZU</v>
      </c>
      <c r="U121" s="24">
        <f>IF(OR('⚙️ BỘ HƠI'!$H$40=0,'⚙️ BỘ HƠI'!$H$2="",$C121="",LEFT($C121,1)="◆"),99999,IF(OR(ISNUMBER(SEARCH('⚙️ BỘ HƠI'!$H$2,$C121)),ISNUMBER(SEARCH($C121,'⚙️ BỘ HƠI'!$H$2))),ROW()-2,99999))</f>
        <v>99999</v>
      </c>
      <c r="V121" s="24"/>
    </row>
    <row r="122" ht="35" customHeight="1" spans="1:22">
      <c r="A122" s="27" t="s">
        <v>14743</v>
      </c>
      <c r="B122" s="27" t="s">
        <v>153</v>
      </c>
      <c r="C122" s="27" t="s">
        <v>10239</v>
      </c>
      <c r="D122" s="27"/>
      <c r="E122" s="27"/>
      <c r="F122" s="27"/>
      <c r="G122" s="27"/>
      <c r="H122" s="27" t="s">
        <v>14744</v>
      </c>
      <c r="I122" s="27"/>
      <c r="J122" s="27" t="s">
        <v>8518</v>
      </c>
      <c r="K122" s="27">
        <v>120</v>
      </c>
      <c r="L122" s="27" t="s">
        <v>24</v>
      </c>
      <c r="M122" s="31"/>
      <c r="N122" s="32">
        <v>2500000</v>
      </c>
      <c r="O122" s="32">
        <v>2650000</v>
      </c>
      <c r="P122" s="32">
        <v>2800000</v>
      </c>
      <c r="Q122" s="31"/>
      <c r="R122" s="27"/>
      <c r="S122" s="27" t="s">
        <v>14745</v>
      </c>
      <c r="T122" s="24" t="str">
        <f t="shared" si="1"/>
        <v>Xy lanh DH100 (9-11261-241-0) - IZUMI</v>
      </c>
      <c r="U122" s="24">
        <f>IF(OR('⚙️ BỘ HƠI'!$H$40=0,'⚙️ BỘ HƠI'!$H$2="",$C122="",LEFT($C122,1)="◆"),99999,IF(OR(ISNUMBER(SEARCH('⚙️ BỘ HƠI'!$H$2,$C122)),ISNUMBER(SEARCH($C122,'⚙️ BỘ HƠI'!$H$2))),ROW()-2,99999))</f>
        <v>99999</v>
      </c>
      <c r="V122" s="24"/>
    </row>
    <row r="123" ht="35" customHeight="1" spans="1:22">
      <c r="A123" s="27" t="s">
        <v>14746</v>
      </c>
      <c r="B123" s="27" t="s">
        <v>153</v>
      </c>
      <c r="C123" s="27" t="s">
        <v>10245</v>
      </c>
      <c r="D123" s="27"/>
      <c r="E123" s="27"/>
      <c r="F123" s="27" t="s">
        <v>8492</v>
      </c>
      <c r="G123" s="27"/>
      <c r="H123" s="27"/>
      <c r="I123" s="27"/>
      <c r="J123" s="27" t="s">
        <v>8518</v>
      </c>
      <c r="K123" s="27">
        <v>127</v>
      </c>
      <c r="L123" s="27" t="s">
        <v>24</v>
      </c>
      <c r="M123" s="27"/>
      <c r="N123" s="36">
        <v>3000000</v>
      </c>
      <c r="O123" s="36">
        <v>3150000</v>
      </c>
      <c r="P123" s="36">
        <v>3500000</v>
      </c>
      <c r="Q123" s="27"/>
      <c r="R123" s="27"/>
      <c r="S123" s="27" t="s">
        <v>14747</v>
      </c>
      <c r="T123" s="24" t="str">
        <f t="shared" si="1"/>
        <v>Xy lanh ISUZU 10PE1 F/F đời hoàn thiện - IZUMI</v>
      </c>
      <c r="U123" s="24">
        <f>IF(OR('⚙️ BỘ HƠI'!$H$40=0,'⚙️ BỘ HƠI'!$H$2="",$C123="",LEFT($C123,1)="◆"),99999,IF(OR(ISNUMBER(SEARCH('⚙️ BỘ HƠI'!$H$2,$C123)),ISNUMBER(SEARCH($C123,'⚙️ BỘ HƠI'!$H$2))),ROW()-2,99999))</f>
        <v>99999</v>
      </c>
      <c r="V123" s="24"/>
    </row>
    <row r="124" ht="35" customHeight="1" spans="1:22">
      <c r="A124" s="27" t="s">
        <v>14748</v>
      </c>
      <c r="B124" s="27" t="s">
        <v>153</v>
      </c>
      <c r="C124" s="27" t="s">
        <v>14749</v>
      </c>
      <c r="D124" s="27" t="s">
        <v>7995</v>
      </c>
      <c r="E124" s="27"/>
      <c r="F124" s="27"/>
      <c r="G124" s="27"/>
      <c r="H124" s="27" t="s">
        <v>14750</v>
      </c>
      <c r="I124" s="27"/>
      <c r="J124" s="27" t="s">
        <v>8518</v>
      </c>
      <c r="K124" s="27">
        <v>132.9</v>
      </c>
      <c r="L124" s="27" t="s">
        <v>24</v>
      </c>
      <c r="M124" s="31"/>
      <c r="N124" s="32">
        <v>2050000</v>
      </c>
      <c r="O124" s="32">
        <v>2170000</v>
      </c>
      <c r="P124" s="32">
        <v>2300000</v>
      </c>
      <c r="Q124" s="31"/>
      <c r="R124" s="27"/>
      <c r="S124" s="27" t="s">
        <v>14751</v>
      </c>
      <c r="T124" s="24" t="str">
        <f t="shared" si="1"/>
        <v>Xy lanh 6WA1/ 1-11261-296-0 - IZUMI</v>
      </c>
      <c r="U124" s="24">
        <f>IF(OR('⚙️ BỘ HƠI'!$H$40=0,'⚙️ BỘ HƠI'!$H$2="",$C124="",LEFT($C124,1)="◆"),99999,IF(OR(ISNUMBER(SEARCH('⚙️ BỘ HƠI'!$H$2,$C124)),ISNUMBER(SEARCH($C124,'⚙️ BỘ HƠI'!$H$2))),ROW()-2,99999))</f>
        <v>99999</v>
      </c>
      <c r="V124" s="24"/>
    </row>
    <row r="125" ht="35" customHeight="1" spans="1:22">
      <c r="A125" s="27" t="s">
        <v>14752</v>
      </c>
      <c r="B125" s="27" t="s">
        <v>153</v>
      </c>
      <c r="C125" s="27" t="s">
        <v>2988</v>
      </c>
      <c r="D125" s="27" t="s">
        <v>7995</v>
      </c>
      <c r="E125" s="27"/>
      <c r="F125" s="27"/>
      <c r="G125" s="27"/>
      <c r="H125" s="27" t="s">
        <v>14753</v>
      </c>
      <c r="I125" s="27"/>
      <c r="J125" s="27" t="s">
        <v>8520</v>
      </c>
      <c r="K125" s="27">
        <v>135</v>
      </c>
      <c r="L125" s="27" t="s">
        <v>24</v>
      </c>
      <c r="M125" s="31"/>
      <c r="N125" s="32">
        <v>4500000</v>
      </c>
      <c r="O125" s="32">
        <v>4750000</v>
      </c>
      <c r="P125" s="32">
        <v>5000000</v>
      </c>
      <c r="Q125" s="31"/>
      <c r="R125" s="27"/>
      <c r="S125" s="27" t="s">
        <v>14754</v>
      </c>
      <c r="T125" s="24" t="str">
        <f t="shared" si="1"/>
        <v>Xy lanh ISUZU 6RB1 (N1112611330) - NSP</v>
      </c>
      <c r="U125" s="24">
        <f>IF(OR('⚙️ BỘ HƠI'!$H$40=0,'⚙️ BỘ HƠI'!$H$2="",$C125="",LEFT($C125,1)="◆"),99999,IF(OR(ISNUMBER(SEARCH('⚙️ BỘ HƠI'!$H$2,$C125)),ISNUMBER(SEARCH($C125,'⚙️ BỘ HƠI'!$H$2))),ROW()-2,99999))</f>
        <v>99999</v>
      </c>
      <c r="V125" s="33" t="s">
        <v>14755</v>
      </c>
    </row>
    <row r="126" ht="35" customHeight="1" spans="1:22">
      <c r="A126" s="27" t="s">
        <v>14756</v>
      </c>
      <c r="B126" s="27" t="s">
        <v>153</v>
      </c>
      <c r="C126" s="27" t="s">
        <v>14757</v>
      </c>
      <c r="D126" s="27" t="s">
        <v>7995</v>
      </c>
      <c r="E126" s="27"/>
      <c r="F126" s="27"/>
      <c r="G126" s="27"/>
      <c r="H126" s="27" t="s">
        <v>14758</v>
      </c>
      <c r="I126" s="27"/>
      <c r="J126" s="27" t="s">
        <v>12258</v>
      </c>
      <c r="K126" s="27">
        <v>135</v>
      </c>
      <c r="L126" s="27" t="s">
        <v>24</v>
      </c>
      <c r="M126" s="31"/>
      <c r="N126" s="32">
        <v>2260000</v>
      </c>
      <c r="O126" s="32">
        <v>2400000</v>
      </c>
      <c r="P126" s="32">
        <v>2560000</v>
      </c>
      <c r="Q126" s="31"/>
      <c r="R126" s="27"/>
      <c r="S126" s="27" t="s">
        <v>14759</v>
      </c>
      <c r="T126" s="24" t="str">
        <f t="shared" si="1"/>
        <v>Xy lanh ISUZU 6RB1/ E120 (11261-082-0) - IZ IKAZU</v>
      </c>
      <c r="U126" s="24">
        <f>IF(OR('⚙️ BỘ HƠI'!$H$40=0,'⚙️ BỘ HƠI'!$H$2="",$C126="",LEFT($C126,1)="◆"),99999,IF(OR(ISNUMBER(SEARCH('⚙️ BỘ HƠI'!$H$2,$C126)),ISNUMBER(SEARCH($C126,'⚙️ BỘ HƠI'!$H$2))),ROW()-2,99999))</f>
        <v>99999</v>
      </c>
      <c r="V126" s="24"/>
    </row>
    <row r="127" ht="35" customHeight="1" spans="1:22">
      <c r="A127" s="27" t="s">
        <v>14760</v>
      </c>
      <c r="B127" s="27" t="s">
        <v>153</v>
      </c>
      <c r="C127" s="27" t="s">
        <v>14761</v>
      </c>
      <c r="D127" s="27" t="s">
        <v>7995</v>
      </c>
      <c r="E127" s="27"/>
      <c r="F127" s="27"/>
      <c r="G127" s="27"/>
      <c r="H127" s="27" t="s">
        <v>14762</v>
      </c>
      <c r="I127" s="27"/>
      <c r="J127" s="27" t="s">
        <v>14763</v>
      </c>
      <c r="K127" s="27">
        <v>147</v>
      </c>
      <c r="L127" s="27" t="s">
        <v>24</v>
      </c>
      <c r="M127" s="31"/>
      <c r="N127" s="32">
        <v>3000000</v>
      </c>
      <c r="O127" s="32">
        <v>3150000</v>
      </c>
      <c r="P127" s="32">
        <v>3350000</v>
      </c>
      <c r="Q127" s="31"/>
      <c r="R127" s="27"/>
      <c r="S127" s="27" t="s">
        <v>14764</v>
      </c>
      <c r="T127" s="24" t="str">
        <f t="shared" si="1"/>
        <v>Xy lanh Isuzu 6WG1/ 1-11261379-2, 6WF1 - HENWWET</v>
      </c>
      <c r="U127" s="24">
        <f>IF(OR('⚙️ BỘ HƠI'!$H$40=0,'⚙️ BỘ HƠI'!$H$2="",$C127="",LEFT($C127,1)="◆"),99999,IF(OR(ISNUMBER(SEARCH('⚙️ BỘ HƠI'!$H$2,$C127)),ISNUMBER(SEARCH($C127,'⚙️ BỘ HƠI'!$H$2))),ROW()-2,99999))</f>
        <v>99999</v>
      </c>
      <c r="V127" s="24"/>
    </row>
    <row r="128" ht="35" customHeight="1" spans="1:22">
      <c r="A128" s="27" t="s">
        <v>14765</v>
      </c>
      <c r="B128" s="27" t="s">
        <v>153</v>
      </c>
      <c r="C128" s="27" t="s">
        <v>12653</v>
      </c>
      <c r="D128" s="27" t="s">
        <v>7995</v>
      </c>
      <c r="E128" s="27"/>
      <c r="F128" s="27" t="s">
        <v>8492</v>
      </c>
      <c r="G128" s="27"/>
      <c r="H128" s="27" t="s">
        <v>14766</v>
      </c>
      <c r="I128" s="27"/>
      <c r="J128" s="27" t="s">
        <v>8520</v>
      </c>
      <c r="K128" s="27">
        <v>147</v>
      </c>
      <c r="L128" s="27" t="s">
        <v>24</v>
      </c>
      <c r="M128" s="31"/>
      <c r="N128" s="32">
        <v>5200000</v>
      </c>
      <c r="O128" s="32">
        <v>5500000</v>
      </c>
      <c r="P128" s="32">
        <v>5900000</v>
      </c>
      <c r="Q128" s="31"/>
      <c r="R128" s="27"/>
      <c r="S128" s="27" t="s">
        <v>14767</v>
      </c>
      <c r="T128" s="24" t="str">
        <f t="shared" si="1"/>
        <v>Xy lanh 6WG1/ 6WF1 /1112613342 F/F - NSP</v>
      </c>
      <c r="U128" s="24">
        <f>IF(OR('⚙️ BỘ HƠI'!$H$40=0,'⚙️ BỘ HƠI'!$H$2="",$C128="",LEFT($C128,1)="◆"),99999,IF(OR(ISNUMBER(SEARCH('⚙️ BỘ HƠI'!$H$2,$C128)),ISNUMBER(SEARCH($C128,'⚙️ BỘ HƠI'!$H$2))),ROW()-2,99999))</f>
        <v>99999</v>
      </c>
      <c r="V128" s="33" t="s">
        <v>14768</v>
      </c>
    </row>
    <row r="129" ht="35" customHeight="1" spans="1:22">
      <c r="A129" s="27" t="s">
        <v>14769</v>
      </c>
      <c r="B129" s="27" t="s">
        <v>153</v>
      </c>
      <c r="C129" s="27" t="s">
        <v>12653</v>
      </c>
      <c r="D129" s="27" t="s">
        <v>7995</v>
      </c>
      <c r="E129" s="27"/>
      <c r="F129" s="27"/>
      <c r="G129" s="27"/>
      <c r="H129" s="27" t="s">
        <v>14770</v>
      </c>
      <c r="I129" s="27"/>
      <c r="J129" s="27" t="s">
        <v>12258</v>
      </c>
      <c r="K129" s="27">
        <v>147</v>
      </c>
      <c r="L129" s="27" t="s">
        <v>24</v>
      </c>
      <c r="M129" s="31"/>
      <c r="N129" s="32">
        <v>2700000</v>
      </c>
      <c r="O129" s="32">
        <v>2900000</v>
      </c>
      <c r="P129" s="32">
        <v>3100000</v>
      </c>
      <c r="Q129" s="31"/>
      <c r="R129" s="27"/>
      <c r="S129" s="27" t="s">
        <v>14771</v>
      </c>
      <c r="T129" s="24" t="str">
        <f t="shared" si="1"/>
        <v>Xy lanh Isuzu 6WG1/ 6WF1/ 1-11261-379-0 - IZ IKAZU</v>
      </c>
      <c r="U129" s="24">
        <f>IF(OR('⚙️ BỘ HƠI'!$H$40=0,'⚙️ BỘ HƠI'!$H$2="",$C129="",LEFT($C129,1)="◆"),99999,IF(OR(ISNUMBER(SEARCH('⚙️ BỘ HƠI'!$H$2,$C129)),ISNUMBER(SEARCH($C129,'⚙️ BỘ HƠI'!$H$2))),ROW()-2,99999))</f>
        <v>99999</v>
      </c>
      <c r="V129" s="33" t="s">
        <v>14772</v>
      </c>
    </row>
    <row r="130" ht="35" customHeight="1" spans="1:22">
      <c r="A130" s="27" t="s">
        <v>14773</v>
      </c>
      <c r="B130" s="27" t="s">
        <v>153</v>
      </c>
      <c r="C130" s="27" t="s">
        <v>14774</v>
      </c>
      <c r="D130" s="27" t="s">
        <v>7995</v>
      </c>
      <c r="E130" s="27"/>
      <c r="F130" s="27"/>
      <c r="G130" s="27"/>
      <c r="H130" s="27"/>
      <c r="I130" s="27"/>
      <c r="J130" s="27" t="s">
        <v>8518</v>
      </c>
      <c r="K130" s="27">
        <v>147</v>
      </c>
      <c r="L130" s="27" t="s">
        <v>24</v>
      </c>
      <c r="M130" s="31"/>
      <c r="N130" s="31"/>
      <c r="O130" s="31"/>
      <c r="P130" s="31"/>
      <c r="Q130" s="31"/>
      <c r="R130" s="27"/>
      <c r="S130" s="27" t="s">
        <v>14775</v>
      </c>
      <c r="T130" s="24" t="str">
        <f t="shared" si="1"/>
        <v>Xy lanh 6WG1/ 6WF1 đen - IZUMI</v>
      </c>
      <c r="U130" s="24">
        <f>IF(OR('⚙️ BỘ HƠI'!$H$40=0,'⚙️ BỘ HƠI'!$H$2="",$C130="",LEFT($C130,1)="◆"),99999,IF(OR(ISNUMBER(SEARCH('⚙️ BỘ HƠI'!$H$2,$C130)),ISNUMBER(SEARCH($C130,'⚙️ BỘ HƠI'!$H$2))),ROW()-2,99999))</f>
        <v>99999</v>
      </c>
      <c r="V130" s="24"/>
    </row>
    <row r="131" ht="35" customHeight="1" spans="1:22">
      <c r="A131" s="27" t="s">
        <v>14776</v>
      </c>
      <c r="B131" s="27" t="s">
        <v>153</v>
      </c>
      <c r="C131" s="27" t="s">
        <v>2980</v>
      </c>
      <c r="D131" s="27" t="s">
        <v>7995</v>
      </c>
      <c r="E131" s="27"/>
      <c r="F131" s="27" t="s">
        <v>8492</v>
      </c>
      <c r="G131" s="27"/>
      <c r="H131" s="27" t="s">
        <v>14777</v>
      </c>
      <c r="I131" s="27"/>
      <c r="J131" s="27" t="s">
        <v>8520</v>
      </c>
      <c r="K131" s="27"/>
      <c r="L131" s="27" t="s">
        <v>24</v>
      </c>
      <c r="M131" s="31"/>
      <c r="N131" s="32">
        <v>3200000</v>
      </c>
      <c r="O131" s="32">
        <v>3400000</v>
      </c>
      <c r="P131" s="32">
        <v>3700000</v>
      </c>
      <c r="Q131" s="31"/>
      <c r="R131" s="27"/>
      <c r="S131" s="27" t="s">
        <v>14778</v>
      </c>
      <c r="T131" s="24" t="str">
        <f t="shared" ref="T131:T194" si="2">IF($S131="","",$S131)</f>
        <v>Xy lanh 6SD1 / 1112611062 F/F - NSP</v>
      </c>
      <c r="U131" s="24">
        <f>IF(OR('⚙️ BỘ HƠI'!$H$40=0,'⚙️ BỘ HƠI'!$H$2="",$C131="",LEFT($C131,1)="◆"),99999,IF(OR(ISNUMBER(SEARCH('⚙️ BỘ HƠI'!$H$2,$C131)),ISNUMBER(SEARCH($C131,'⚙️ BỘ HƠI'!$H$2))),ROW()-2,99999))</f>
        <v>99999</v>
      </c>
      <c r="V131" s="33" t="s">
        <v>14779</v>
      </c>
    </row>
    <row r="132" ht="35" customHeight="1" spans="1:22">
      <c r="A132" s="27" t="s">
        <v>14780</v>
      </c>
      <c r="B132" s="27" t="s">
        <v>153</v>
      </c>
      <c r="C132" s="27" t="s">
        <v>2980</v>
      </c>
      <c r="D132" s="27" t="s">
        <v>7995</v>
      </c>
      <c r="E132" s="27"/>
      <c r="F132" s="27"/>
      <c r="G132" s="27"/>
      <c r="H132" s="27" t="s">
        <v>14781</v>
      </c>
      <c r="I132" s="27"/>
      <c r="J132" s="27" t="s">
        <v>12258</v>
      </c>
      <c r="K132" s="27"/>
      <c r="L132" s="27" t="s">
        <v>24</v>
      </c>
      <c r="M132" s="31"/>
      <c r="N132" s="32">
        <v>1850000</v>
      </c>
      <c r="O132" s="32">
        <v>2000000</v>
      </c>
      <c r="P132" s="32">
        <v>2200000</v>
      </c>
      <c r="Q132" s="31"/>
      <c r="R132" s="27"/>
      <c r="S132" s="27" t="s">
        <v>14782</v>
      </c>
      <c r="T132" s="24" t="str">
        <f t="shared" si="2"/>
        <v>Xy lanh ISUZU 6SD1 (1-11261-106-2) - IZ IKAZU</v>
      </c>
      <c r="U132" s="24">
        <f>IF(OR('⚙️ BỘ HƠI'!$H$40=0,'⚙️ BỘ HƠI'!$H$2="",$C132="",LEFT($C132,1)="◆"),99999,IF(OR(ISNUMBER(SEARCH('⚙️ BỘ HƠI'!$H$2,$C132)),ISNUMBER(SEARCH($C132,'⚙️ BỘ HƠI'!$H$2))),ROW()-2,99999))</f>
        <v>99999</v>
      </c>
      <c r="V132" s="33" t="s">
        <v>14783</v>
      </c>
    </row>
    <row r="133" ht="35" customHeight="1" spans="1:22">
      <c r="A133" s="27"/>
      <c r="B133" s="28" t="s">
        <v>10292</v>
      </c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31"/>
      <c r="N133" s="31"/>
      <c r="O133" s="31"/>
      <c r="P133" s="31"/>
      <c r="Q133" s="31"/>
      <c r="R133" s="27"/>
      <c r="S133" s="27"/>
      <c r="T133" s="24" t="str">
        <f t="shared" si="2"/>
        <v/>
      </c>
      <c r="U133" s="24">
        <f>IF(OR('⚙️ BỘ HƠI'!$H$40=0,'⚙️ BỘ HƠI'!$H$2="",$C133="",LEFT($C133,1)="◆"),99999,IF(OR(ISNUMBER(SEARCH('⚙️ BỘ HƠI'!$H$2,$C133)),ISNUMBER(SEARCH($C133,'⚙️ BỘ HƠI'!$H$2))),ROW()-2,99999))</f>
        <v>99999</v>
      </c>
      <c r="V133" s="33" t="s">
        <v>14784</v>
      </c>
    </row>
    <row r="134" ht="35" customHeight="1" spans="1:22">
      <c r="A134" s="27" t="s">
        <v>14785</v>
      </c>
      <c r="B134" s="27" t="s">
        <v>251</v>
      </c>
      <c r="C134" s="27" t="s">
        <v>10296</v>
      </c>
      <c r="D134" s="27"/>
      <c r="E134" s="27"/>
      <c r="F134" s="27"/>
      <c r="G134" s="27"/>
      <c r="H134" s="27"/>
      <c r="I134" s="27"/>
      <c r="J134" s="27" t="s">
        <v>8518</v>
      </c>
      <c r="K134" s="27">
        <v>88.9</v>
      </c>
      <c r="L134" s="27" t="s">
        <v>24</v>
      </c>
      <c r="M134" s="31"/>
      <c r="N134" s="31"/>
      <c r="O134" s="31"/>
      <c r="P134" s="31"/>
      <c r="Q134" s="31"/>
      <c r="R134" s="27"/>
      <c r="S134" s="27" t="s">
        <v>14786</v>
      </c>
      <c r="T134" s="24" t="str">
        <f t="shared" si="2"/>
        <v>Xy lanh XA/T2500 - IZUMI</v>
      </c>
      <c r="U134" s="24">
        <f>IF(OR('⚙️ BỘ HƠI'!$H$40=0,'⚙️ BỘ HƠI'!$H$2="",$C134="",LEFT($C134,1)="◆"),99999,IF(OR(ISNUMBER(SEARCH('⚙️ BỘ HƠI'!$H$2,$C134)),ISNUMBER(SEARCH($C134,'⚙️ BỘ HƠI'!$H$2))),ROW()-2,99999))</f>
        <v>99999</v>
      </c>
      <c r="V134" s="33" t="s">
        <v>14787</v>
      </c>
    </row>
    <row r="135" ht="35" customHeight="1" spans="1:22">
      <c r="A135" s="27" t="s">
        <v>14788</v>
      </c>
      <c r="B135" s="27" t="s">
        <v>251</v>
      </c>
      <c r="C135" s="27" t="s">
        <v>10298</v>
      </c>
      <c r="D135" s="27"/>
      <c r="E135" s="27"/>
      <c r="F135" s="27" t="s">
        <v>8494</v>
      </c>
      <c r="G135" s="27"/>
      <c r="H135" s="27" t="s">
        <v>14789</v>
      </c>
      <c r="I135" s="27"/>
      <c r="J135" s="27" t="s">
        <v>12258</v>
      </c>
      <c r="K135" s="27">
        <v>92</v>
      </c>
      <c r="L135" s="27" t="s">
        <v>24</v>
      </c>
      <c r="M135" s="31"/>
      <c r="N135" s="32">
        <v>125000</v>
      </c>
      <c r="O135" s="32">
        <v>135000</v>
      </c>
      <c r="P135" s="32">
        <v>145000</v>
      </c>
      <c r="Q135" s="31"/>
      <c r="R135" s="27"/>
      <c r="S135" s="27" t="s">
        <v>14790</v>
      </c>
      <c r="T135" s="24" t="str">
        <f t="shared" si="2"/>
        <v>Xy lanh KIA K2400 S/F (91-96.9-165-100.9-3.8+0.8) bán hoàn thiện - IZ IKAZU</v>
      </c>
      <c r="U135" s="24">
        <f>IF(OR('⚙️ BỘ HƠI'!$H$40=0,'⚙️ BỘ HƠI'!$H$2="",$C135="",LEFT($C135,1)="◆"),99999,IF(OR(ISNUMBER(SEARCH('⚙️ BỘ HƠI'!$H$2,$C135)),ISNUMBER(SEARCH($C135,'⚙️ BỘ HƠI'!$H$2))),ROW()-2,99999))</f>
        <v>99999</v>
      </c>
      <c r="V135" s="33" t="s">
        <v>14791</v>
      </c>
    </row>
    <row r="136" ht="35" customHeight="1" spans="1:22">
      <c r="A136" s="27" t="s">
        <v>14792</v>
      </c>
      <c r="B136" s="27" t="s">
        <v>251</v>
      </c>
      <c r="C136" s="27" t="s">
        <v>14793</v>
      </c>
      <c r="D136" s="27"/>
      <c r="E136" s="27"/>
      <c r="F136" s="27"/>
      <c r="G136" s="27"/>
      <c r="H136" s="27" t="s">
        <v>14794</v>
      </c>
      <c r="I136" s="27"/>
      <c r="J136" s="27" t="s">
        <v>12258</v>
      </c>
      <c r="K136" s="27">
        <v>92</v>
      </c>
      <c r="L136" s="27" t="s">
        <v>24</v>
      </c>
      <c r="M136" s="31"/>
      <c r="N136" s="32">
        <v>500000</v>
      </c>
      <c r="O136" s="32">
        <v>530000</v>
      </c>
      <c r="P136" s="32">
        <v>570000</v>
      </c>
      <c r="Q136" s="31"/>
      <c r="R136" s="27"/>
      <c r="S136" s="27" t="s">
        <v>14795</v>
      </c>
      <c r="T136" s="24" t="str">
        <f t="shared" si="2"/>
        <v>Xy lanh Kia K2400 phi 92 (dài 167) - IZ IKAZU</v>
      </c>
      <c r="U136" s="24">
        <f>IF(OR('⚙️ BỘ HƠI'!$H$40=0,'⚙️ BỘ HƠI'!$H$2="",$C136="",LEFT($C136,1)="◆"),99999,IF(OR(ISNUMBER(SEARCH('⚙️ BỘ HƠI'!$H$2,$C136)),ISNUMBER(SEARCH($C136,'⚙️ BỘ HƠI'!$H$2))),ROW()-2,99999))</f>
        <v>99999</v>
      </c>
      <c r="V136" s="24"/>
    </row>
    <row r="137" ht="35" customHeight="1" spans="1:22">
      <c r="A137" s="27" t="s">
        <v>14796</v>
      </c>
      <c r="B137" s="27" t="s">
        <v>251</v>
      </c>
      <c r="C137" s="27" t="s">
        <v>14793</v>
      </c>
      <c r="D137" s="27"/>
      <c r="E137" s="27"/>
      <c r="F137" s="27"/>
      <c r="G137" s="27"/>
      <c r="H137" s="27" t="s">
        <v>14794</v>
      </c>
      <c r="I137" s="27"/>
      <c r="J137" s="27" t="s">
        <v>8518</v>
      </c>
      <c r="K137" s="27">
        <v>92</v>
      </c>
      <c r="L137" s="27" t="s">
        <v>24</v>
      </c>
      <c r="M137" s="31"/>
      <c r="N137" s="31"/>
      <c r="O137" s="31"/>
      <c r="P137" s="31"/>
      <c r="Q137" s="31"/>
      <c r="R137" s="27"/>
      <c r="S137" s="27" t="s">
        <v>14797</v>
      </c>
      <c r="T137" s="24" t="str">
        <f t="shared" si="2"/>
        <v>Xy lanh Kia K2400 phi 92 (dài 167) - IZUMI</v>
      </c>
      <c r="U137" s="24">
        <f>IF(OR('⚙️ BỘ HƠI'!$H$40=0,'⚙️ BỘ HƠI'!$H$2="",$C137="",LEFT($C137,1)="◆"),99999,IF(OR(ISNUMBER(SEARCH('⚙️ BỘ HƠI'!$H$2,$C137)),ISNUMBER(SEARCH($C137,'⚙️ BỘ HƠI'!$H$2))),ROW()-2,99999))</f>
        <v>99999</v>
      </c>
      <c r="V137" s="33" t="s">
        <v>14798</v>
      </c>
    </row>
    <row r="138" ht="35" customHeight="1" spans="1:22">
      <c r="A138" s="27" t="s">
        <v>14799</v>
      </c>
      <c r="B138" s="27" t="s">
        <v>251</v>
      </c>
      <c r="C138" s="27" t="s">
        <v>14800</v>
      </c>
      <c r="D138" s="27"/>
      <c r="E138" s="27"/>
      <c r="F138" s="27"/>
      <c r="G138" s="27"/>
      <c r="H138" s="27" t="s">
        <v>14801</v>
      </c>
      <c r="I138" s="27"/>
      <c r="J138" s="27" t="s">
        <v>12258</v>
      </c>
      <c r="K138" s="27">
        <v>92</v>
      </c>
      <c r="L138" s="27" t="s">
        <v>24</v>
      </c>
      <c r="M138" s="31"/>
      <c r="N138" s="32">
        <v>130000</v>
      </c>
      <c r="O138" s="32">
        <v>140000</v>
      </c>
      <c r="P138" s="32">
        <v>150000</v>
      </c>
      <c r="Q138" s="31"/>
      <c r="R138" s="27"/>
      <c r="S138" s="27" t="s">
        <v>14802</v>
      </c>
      <c r="T138" s="24" t="str">
        <f t="shared" si="2"/>
        <v>Xy lanh KIA K2700/ K4100/ K800-10-311A phi 92 (dài 191) - IZ IKAZU</v>
      </c>
      <c r="U138" s="24">
        <f>IF(OR('⚙️ BỘ HƠI'!$H$40=0,'⚙️ BỘ HƠI'!$H$2="",$C138="",LEFT($C138,1)="◆"),99999,IF(OR(ISNUMBER(SEARCH('⚙️ BỘ HƠI'!$H$2,$C138)),ISNUMBER(SEARCH($C138,'⚙️ BỘ HƠI'!$H$2))),ROW()-2,99999))</f>
        <v>99999</v>
      </c>
      <c r="V138" s="33" t="s">
        <v>14803</v>
      </c>
    </row>
    <row r="139" ht="35" customHeight="1" spans="1:22">
      <c r="A139" s="27" t="s">
        <v>14804</v>
      </c>
      <c r="B139" s="27" t="s">
        <v>251</v>
      </c>
      <c r="C139" s="27" t="s">
        <v>14805</v>
      </c>
      <c r="D139" s="27"/>
      <c r="E139" s="27"/>
      <c r="F139" s="27" t="s">
        <v>8494</v>
      </c>
      <c r="G139" s="27"/>
      <c r="H139" s="27" t="s">
        <v>14806</v>
      </c>
      <c r="I139" s="27"/>
      <c r="J139" s="27" t="s">
        <v>8518</v>
      </c>
      <c r="K139" s="27">
        <v>93.5</v>
      </c>
      <c r="L139" s="27" t="s">
        <v>24</v>
      </c>
      <c r="M139" s="31"/>
      <c r="N139" s="32">
        <v>125000</v>
      </c>
      <c r="O139" s="32">
        <v>135000</v>
      </c>
      <c r="P139" s="32">
        <v>145000</v>
      </c>
      <c r="Q139" s="31"/>
      <c r="R139" s="27"/>
      <c r="S139" s="27" t="s">
        <v>14807</v>
      </c>
      <c r="T139" s="24" t="str">
        <f t="shared" si="2"/>
        <v>Xy lanh Kia JS chưa xoáy (93.5*97.5*168, lợi 104.5*3.8*0.7) S/F - IZUMI</v>
      </c>
      <c r="U139" s="24">
        <f>IF(OR('⚙️ BỘ HƠI'!$H$40=0,'⚙️ BỘ HƠI'!$H$2="",$C139="",LEFT($C139,1)="◆"),99999,IF(OR(ISNUMBER(SEARCH('⚙️ BỘ HƠI'!$H$2,$C139)),ISNUMBER(SEARCH($C139,'⚙️ BỘ HƠI'!$H$2))),ROW()-2,99999))</f>
        <v>99999</v>
      </c>
      <c r="V139" s="33" t="s">
        <v>14808</v>
      </c>
    </row>
    <row r="140" ht="35" customHeight="1" spans="1:22">
      <c r="A140" s="27" t="s">
        <v>14809</v>
      </c>
      <c r="B140" s="27" t="s">
        <v>251</v>
      </c>
      <c r="C140" s="27" t="s">
        <v>14810</v>
      </c>
      <c r="D140" s="27"/>
      <c r="E140" s="27"/>
      <c r="F140" s="27"/>
      <c r="G140" s="27"/>
      <c r="H140" s="27" t="s">
        <v>14811</v>
      </c>
      <c r="I140" s="27"/>
      <c r="J140" s="27" t="s">
        <v>12258</v>
      </c>
      <c r="K140" s="27">
        <v>94.5</v>
      </c>
      <c r="L140" s="27" t="s">
        <v>24</v>
      </c>
      <c r="M140" s="31"/>
      <c r="N140" s="32">
        <v>550000</v>
      </c>
      <c r="O140" s="32">
        <v>590000</v>
      </c>
      <c r="P140" s="32">
        <v>630000</v>
      </c>
      <c r="Q140" s="31"/>
      <c r="R140" s="27"/>
      <c r="S140" s="27" t="s">
        <v>14812</v>
      </c>
      <c r="T140" s="24" t="str">
        <f t="shared" si="2"/>
        <v>Xy lanh Kia JS/K2700 phi 94.5 (OK65A-10-311) - IZ IKAZU</v>
      </c>
      <c r="U140" s="24">
        <f>IF(OR('⚙️ BỘ HƠI'!$H$40=0,'⚙️ BỘ HƠI'!$H$2="",$C140="",LEFT($C140,1)="◆"),99999,IF(OR(ISNUMBER(SEARCH('⚙️ BỘ HƠI'!$H$2,$C140)),ISNUMBER(SEARCH($C140,'⚙️ BỘ HƠI'!$H$2))),ROW()-2,99999))</f>
        <v>99999</v>
      </c>
      <c r="V140" s="24"/>
    </row>
    <row r="141" ht="35" customHeight="1" spans="1:22">
      <c r="A141" s="27" t="s">
        <v>14813</v>
      </c>
      <c r="B141" s="27" t="s">
        <v>251</v>
      </c>
      <c r="C141" s="27" t="s">
        <v>14814</v>
      </c>
      <c r="D141" s="27"/>
      <c r="E141" s="27"/>
      <c r="F141" s="27"/>
      <c r="G141" s="27"/>
      <c r="H141" s="27"/>
      <c r="I141" s="27"/>
      <c r="J141" s="27" t="s">
        <v>14815</v>
      </c>
      <c r="K141" s="27">
        <v>94.5</v>
      </c>
      <c r="L141" s="27" t="s">
        <v>24</v>
      </c>
      <c r="M141" s="31"/>
      <c r="N141" s="32">
        <v>630000</v>
      </c>
      <c r="O141" s="32">
        <v>670000</v>
      </c>
      <c r="P141" s="32">
        <v>720000</v>
      </c>
      <c r="Q141" s="31"/>
      <c r="R141" s="27"/>
      <c r="S141" s="27" t="s">
        <v>14816</v>
      </c>
      <c r="T141" s="24" t="str">
        <f t="shared" si="2"/>
        <v>Xy lanh Kia JS/ K2700/ 94.5 - HENWEIT, L-KI008-00</v>
      </c>
      <c r="U141" s="24">
        <f>IF(OR('⚙️ BỘ HƠI'!$H$40=0,'⚙️ BỘ HƠI'!$H$2="",$C141="",LEFT($C141,1)="◆"),99999,IF(OR(ISNUMBER(SEARCH('⚙️ BỘ HƠI'!$H$2,$C141)),ISNUMBER(SEARCH($C141,'⚙️ BỘ HƠI'!$H$2))),ROW()-2,99999))</f>
        <v>99999</v>
      </c>
      <c r="V141" s="24"/>
    </row>
    <row r="142" ht="35" customHeight="1" spans="1:22">
      <c r="A142" s="27" t="s">
        <v>14817</v>
      </c>
      <c r="B142" s="27" t="s">
        <v>251</v>
      </c>
      <c r="C142" s="27" t="s">
        <v>10311</v>
      </c>
      <c r="D142" s="27"/>
      <c r="E142" s="27"/>
      <c r="F142" s="27"/>
      <c r="G142" s="27"/>
      <c r="H142" s="27" t="s">
        <v>14818</v>
      </c>
      <c r="I142" s="27"/>
      <c r="J142" s="27" t="s">
        <v>8518</v>
      </c>
      <c r="K142" s="27">
        <v>95</v>
      </c>
      <c r="L142" s="27" t="s">
        <v>24</v>
      </c>
      <c r="M142" s="31"/>
      <c r="N142" s="32">
        <v>560000</v>
      </c>
      <c r="O142" s="32">
        <v>590000</v>
      </c>
      <c r="P142" s="32">
        <v>630000</v>
      </c>
      <c r="Q142" s="31"/>
      <c r="R142" s="27"/>
      <c r="S142" s="27" t="s">
        <v>14819</v>
      </c>
      <c r="T142" s="24" t="str">
        <f t="shared" si="2"/>
        <v>Xy lanh HA/T3000 (1363-23-051) - IZUMI</v>
      </c>
      <c r="U142" s="24">
        <f>IF(OR('⚙️ BỘ HƠI'!$H$40=0,'⚙️ BỘ HƠI'!$H$2="",$C142="",LEFT($C142,1)="◆"),99999,IF(OR(ISNUMBER(SEARCH('⚙️ BỘ HƠI'!$H$2,$C142)),ISNUMBER(SEARCH($C142,'⚙️ BỘ HƠI'!$H$2))),ROW()-2,99999))</f>
        <v>99999</v>
      </c>
      <c r="V142" s="24"/>
    </row>
    <row r="143" ht="35" customHeight="1" spans="1:22">
      <c r="A143" s="27" t="s">
        <v>14820</v>
      </c>
      <c r="B143" s="27" t="s">
        <v>251</v>
      </c>
      <c r="C143" s="27" t="s">
        <v>14821</v>
      </c>
      <c r="D143" s="27"/>
      <c r="E143" s="27"/>
      <c r="F143" s="27"/>
      <c r="G143" s="27"/>
      <c r="H143" s="27" t="s">
        <v>14822</v>
      </c>
      <c r="I143" s="27"/>
      <c r="J143" s="27" t="s">
        <v>8518</v>
      </c>
      <c r="K143" s="27">
        <v>97.1</v>
      </c>
      <c r="L143" s="27" t="s">
        <v>24</v>
      </c>
      <c r="M143" s="31"/>
      <c r="N143" s="32">
        <v>600000</v>
      </c>
      <c r="O143" s="32">
        <v>630000</v>
      </c>
      <c r="P143" s="32">
        <v>700000</v>
      </c>
      <c r="Q143" s="31"/>
      <c r="R143" s="27"/>
      <c r="S143" s="27" t="s">
        <v>14823</v>
      </c>
      <c r="T143" s="24" t="str">
        <f t="shared" si="2"/>
        <v>Xy lanh J3 (đường kính 97.1, có lợi) / 21111-4X300 - IZUMI</v>
      </c>
      <c r="U143" s="24">
        <f>IF(OR('⚙️ BỘ HƠI'!$H$40=0,'⚙️ BỘ HƠI'!$H$2="",$C143="",LEFT($C143,1)="◆"),99999,IF(OR(ISNUMBER(SEARCH('⚙️ BỘ HƠI'!$H$2,$C143)),ISNUMBER(SEARCH($C143,'⚙️ BỘ HƠI'!$H$2))),ROW()-2,99999))</f>
        <v>99999</v>
      </c>
      <c r="V143" s="24"/>
    </row>
    <row r="144" ht="35" customHeight="1" spans="1:22">
      <c r="A144" s="27" t="s">
        <v>14824</v>
      </c>
      <c r="B144" s="27" t="s">
        <v>251</v>
      </c>
      <c r="C144" s="27" t="s">
        <v>14825</v>
      </c>
      <c r="D144" s="27"/>
      <c r="E144" s="27"/>
      <c r="F144" s="27"/>
      <c r="G144" s="27"/>
      <c r="H144" s="27"/>
      <c r="I144" s="27"/>
      <c r="J144" s="27" t="s">
        <v>14826</v>
      </c>
      <c r="K144" s="27">
        <v>98</v>
      </c>
      <c r="L144" s="27" t="s">
        <v>24</v>
      </c>
      <c r="M144" s="31"/>
      <c r="N144" s="32">
        <v>160000</v>
      </c>
      <c r="O144" s="32">
        <v>170000</v>
      </c>
      <c r="P144" s="32">
        <v>180000</v>
      </c>
      <c r="Q144" s="31"/>
      <c r="R144" s="27"/>
      <c r="S144" s="27" t="s">
        <v>14827</v>
      </c>
      <c r="T144" s="24" t="str">
        <f t="shared" si="2"/>
        <v>Xy lanh KIA 98/ JT /OK75A-10311 - HENWEIT, L-KI004-00</v>
      </c>
      <c r="U144" s="24">
        <f>IF(OR('⚙️ BỘ HƠI'!$H$40=0,'⚙️ BỘ HƠI'!$H$2="",$C144="",LEFT($C144,1)="◆"),99999,IF(OR(ISNUMBER(SEARCH('⚙️ BỘ HƠI'!$H$2,$C144)),ISNUMBER(SEARCH($C144,'⚙️ BỘ HƠI'!$H$2))),ROW()-2,99999))</f>
        <v>99999</v>
      </c>
      <c r="V144" s="33" t="s">
        <v>14828</v>
      </c>
    </row>
    <row r="145" ht="35" customHeight="1" spans="1:22">
      <c r="A145" s="27" t="s">
        <v>14829</v>
      </c>
      <c r="B145" s="27" t="s">
        <v>251</v>
      </c>
      <c r="C145" s="27" t="s">
        <v>10319</v>
      </c>
      <c r="D145" s="27"/>
      <c r="E145" s="27"/>
      <c r="F145" s="27"/>
      <c r="G145" s="27"/>
      <c r="H145" s="27" t="s">
        <v>14830</v>
      </c>
      <c r="I145" s="27"/>
      <c r="J145" s="27" t="s">
        <v>12258</v>
      </c>
      <c r="K145" s="27">
        <v>98</v>
      </c>
      <c r="L145" s="27" t="s">
        <v>24</v>
      </c>
      <c r="M145" s="31"/>
      <c r="N145" s="32">
        <v>550000</v>
      </c>
      <c r="O145" s="32">
        <v>600000</v>
      </c>
      <c r="P145" s="32">
        <v>650000</v>
      </c>
      <c r="Q145" s="31"/>
      <c r="R145" s="27"/>
      <c r="S145" s="27" t="s">
        <v>14831</v>
      </c>
      <c r="T145" s="24" t="str">
        <f t="shared" si="2"/>
        <v>Xy lanh Kia JT (OK75A-10-311) - IZ IKAZU</v>
      </c>
      <c r="U145" s="24">
        <f>IF(OR('⚙️ BỘ HƠI'!$H$40=0,'⚙️ BỘ HƠI'!$H$2="",$C145="",LEFT($C145,1)="◆"),99999,IF(OR(ISNUMBER(SEARCH('⚙️ BỘ HƠI'!$H$2,$C145)),ISNUMBER(SEARCH($C145,'⚙️ BỘ HƠI'!$H$2))),ROW()-2,99999))</f>
        <v>99999</v>
      </c>
      <c r="V145" s="33" t="s">
        <v>14808</v>
      </c>
    </row>
    <row r="146" ht="35" customHeight="1" spans="1:22">
      <c r="A146" s="27" t="s">
        <v>14832</v>
      </c>
      <c r="B146" s="27" t="s">
        <v>251</v>
      </c>
      <c r="C146" s="27" t="s">
        <v>10319</v>
      </c>
      <c r="D146" s="27"/>
      <c r="E146" s="27"/>
      <c r="F146" s="27" t="s">
        <v>8494</v>
      </c>
      <c r="G146" s="27"/>
      <c r="H146" s="27" t="s">
        <v>14833</v>
      </c>
      <c r="I146" s="27"/>
      <c r="J146" s="27" t="s">
        <v>14701</v>
      </c>
      <c r="K146" s="27">
        <v>98</v>
      </c>
      <c r="L146" s="27" t="s">
        <v>24</v>
      </c>
      <c r="M146" s="31"/>
      <c r="N146" s="32">
        <v>110000</v>
      </c>
      <c r="O146" s="32">
        <v>120000</v>
      </c>
      <c r="P146" s="32">
        <v>130000</v>
      </c>
      <c r="Q146" s="31"/>
      <c r="R146" s="27"/>
      <c r="S146" s="27" t="s">
        <v>14834</v>
      </c>
      <c r="T146" s="24" t="str">
        <f t="shared" si="2"/>
        <v>Xy lanh Kia JT (S/F chưa xoáy, lưng +0.07/0.09) - IZUMI-IKAZU</v>
      </c>
      <c r="U146" s="24">
        <f>IF(OR('⚙️ BỘ HƠI'!$H$40=0,'⚙️ BỘ HƠI'!$H$2="",$C146="",LEFT($C146,1)="◆"),99999,IF(OR(ISNUMBER(SEARCH('⚙️ BỘ HƠI'!$H$2,$C146)),ISNUMBER(SEARCH($C146,'⚙️ BỘ HƠI'!$H$2))),ROW()-2,99999))</f>
        <v>99999</v>
      </c>
      <c r="V146" s="24"/>
    </row>
    <row r="147" ht="35" customHeight="1" spans="1:22">
      <c r="A147" s="27" t="s">
        <v>14835</v>
      </c>
      <c r="B147" s="27" t="s">
        <v>251</v>
      </c>
      <c r="C147" s="27" t="s">
        <v>14836</v>
      </c>
      <c r="D147" s="27"/>
      <c r="E147" s="27"/>
      <c r="F147" s="27" t="s">
        <v>8492</v>
      </c>
      <c r="G147" s="27"/>
      <c r="H147" s="27" t="s">
        <v>14837</v>
      </c>
      <c r="I147" s="27"/>
      <c r="J147" s="27" t="s">
        <v>12258</v>
      </c>
      <c r="K147" s="27">
        <v>100</v>
      </c>
      <c r="L147" s="27" t="s">
        <v>24</v>
      </c>
      <c r="M147" s="31"/>
      <c r="N147" s="32">
        <v>600000</v>
      </c>
      <c r="O147" s="32">
        <v>650000</v>
      </c>
      <c r="P147" s="32">
        <v>700000</v>
      </c>
      <c r="Q147" s="31"/>
      <c r="R147" s="27"/>
      <c r="S147" s="27" t="s">
        <v>14838</v>
      </c>
      <c r="T147" s="24" t="str">
        <f t="shared" si="2"/>
        <v>Xy lanh Mazda SL/T3500/ K3500/ K3600 F/F (SL01-23-311) - IZ IKAZU</v>
      </c>
      <c r="U147" s="24">
        <f>IF(OR('⚙️ BỘ HƠI'!$H$40=0,'⚙️ BỘ HƠI'!$H$2="",$C147="",LEFT($C147,1)="◆"),99999,IF(OR(ISNUMBER(SEARCH('⚙️ BỘ HƠI'!$H$2,$C147)),ISNUMBER(SEARCH($C147,'⚙️ BỘ HƠI'!$H$2))),ROW()-2,99999))</f>
        <v>99999</v>
      </c>
      <c r="V147" s="33" t="s">
        <v>14768</v>
      </c>
    </row>
    <row r="148" ht="35" customHeight="1" spans="1:22">
      <c r="A148" s="27" t="s">
        <v>14839</v>
      </c>
      <c r="B148" s="27" t="s">
        <v>251</v>
      </c>
      <c r="C148" s="27" t="s">
        <v>10673</v>
      </c>
      <c r="D148" s="27"/>
      <c r="E148" s="27"/>
      <c r="F148" s="27"/>
      <c r="G148" s="27"/>
      <c r="H148" s="27" t="s">
        <v>14840</v>
      </c>
      <c r="I148" s="27"/>
      <c r="J148" s="27" t="s">
        <v>12258</v>
      </c>
      <c r="K148" s="27">
        <v>109</v>
      </c>
      <c r="L148" s="27" t="s">
        <v>24</v>
      </c>
      <c r="M148" s="31"/>
      <c r="N148" s="32">
        <v>1480000</v>
      </c>
      <c r="O148" s="32">
        <v>1580000</v>
      </c>
      <c r="P148" s="32">
        <v>1680000</v>
      </c>
      <c r="Q148" s="31"/>
      <c r="R148" s="27"/>
      <c r="S148" s="27" t="s">
        <v>14841</v>
      </c>
      <c r="T148" s="24" t="str">
        <f t="shared" si="2"/>
        <v>Xy lanh Kia D6DA (phi 109)/ 0K87T-10-311 - IZ IKAZU</v>
      </c>
      <c r="U148" s="24">
        <f>IF(OR('⚙️ BỘ HƠI'!$H$40=0,'⚙️ BỘ HƠI'!$H$2="",$C148="",LEFT($C148,1)="◆"),99999,IF(OR(ISNUMBER(SEARCH('⚙️ BỘ HƠI'!$H$2,$C148)),ISNUMBER(SEARCH($C148,'⚙️ BỘ HƠI'!$H$2))),ROW()-2,99999))</f>
        <v>99999</v>
      </c>
      <c r="V148" s="33" t="s">
        <v>14768</v>
      </c>
    </row>
    <row r="149" ht="35" customHeight="1" spans="1:22">
      <c r="A149" s="27" t="s">
        <v>14842</v>
      </c>
      <c r="B149" s="27" t="s">
        <v>251</v>
      </c>
      <c r="C149" s="27" t="s">
        <v>14843</v>
      </c>
      <c r="D149" s="27"/>
      <c r="E149" s="27"/>
      <c r="F149" s="27"/>
      <c r="G149" s="27"/>
      <c r="H149" s="27"/>
      <c r="I149" s="27"/>
      <c r="J149" s="27" t="s">
        <v>8520</v>
      </c>
      <c r="K149" s="27"/>
      <c r="L149" s="27" t="s">
        <v>24</v>
      </c>
      <c r="M149" s="31"/>
      <c r="N149" s="32">
        <v>800000</v>
      </c>
      <c r="O149" s="32">
        <v>900000</v>
      </c>
      <c r="P149" s="32">
        <v>1000000</v>
      </c>
      <c r="Q149" s="31"/>
      <c r="R149" s="27"/>
      <c r="S149" s="27" t="s">
        <v>14844</v>
      </c>
      <c r="T149" s="24" t="str">
        <f t="shared" si="2"/>
        <v>Xy lanh KIA 98/ JT /OK75A-10311B ZYNP - NSP</v>
      </c>
      <c r="U149" s="24">
        <f>IF(OR('⚙️ BỘ HƠI'!$H$40=0,'⚙️ BỘ HƠI'!$H$2="",$C149="",LEFT($C149,1)="◆"),99999,IF(OR(ISNUMBER(SEARCH('⚙️ BỘ HƠI'!$H$2,$C149)),ISNUMBER(SEARCH($C149,'⚙️ BỘ HƠI'!$H$2))),ROW()-2,99999))</f>
        <v>99999</v>
      </c>
      <c r="V149" s="33" t="s">
        <v>14845</v>
      </c>
    </row>
    <row r="150" ht="35" customHeight="1" spans="1:22">
      <c r="A150" s="27" t="s">
        <v>14846</v>
      </c>
      <c r="B150" s="27" t="s">
        <v>251</v>
      </c>
      <c r="C150" s="27" t="s">
        <v>14847</v>
      </c>
      <c r="D150" s="27"/>
      <c r="E150" s="27"/>
      <c r="F150" s="27" t="s">
        <v>8492</v>
      </c>
      <c r="G150" s="27"/>
      <c r="H150" s="27" t="s">
        <v>14848</v>
      </c>
      <c r="I150" s="27"/>
      <c r="J150" s="27" t="s">
        <v>8518</v>
      </c>
      <c r="K150" s="27"/>
      <c r="L150" s="27" t="s">
        <v>24</v>
      </c>
      <c r="M150" s="31"/>
      <c r="N150" s="31"/>
      <c r="O150" s="32">
        <v>600000</v>
      </c>
      <c r="P150" s="32">
        <v>650000</v>
      </c>
      <c r="Q150" s="31"/>
      <c r="R150" s="27"/>
      <c r="S150" s="27" t="s">
        <v>14849</v>
      </c>
      <c r="T150" s="24" t="str">
        <f t="shared" si="2"/>
        <v>Xy lanh Mazda TF/T4000 F/F đời hoàn thiện (TFYO-10-311) - IZUMI</v>
      </c>
      <c r="U150" s="24">
        <f>IF(OR('⚙️ BỘ HƠI'!$H$40=0,'⚙️ BỘ HƠI'!$H$2="",$C150="",LEFT($C150,1)="◆"),99999,IF(OR(ISNUMBER(SEARCH('⚙️ BỘ HƠI'!$H$2,$C150)),ISNUMBER(SEARCH($C150,'⚙️ BỘ HƠI'!$H$2))),ROW()-2,99999))</f>
        <v>99999</v>
      </c>
      <c r="V150" s="33" t="s">
        <v>14850</v>
      </c>
    </row>
    <row r="151" ht="35" customHeight="1" spans="1:22">
      <c r="A151" s="27"/>
      <c r="B151" s="28" t="s">
        <v>10336</v>
      </c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31"/>
      <c r="N151" s="31"/>
      <c r="O151" s="31"/>
      <c r="P151" s="31"/>
      <c r="Q151" s="31"/>
      <c r="R151" s="27"/>
      <c r="S151" s="27"/>
      <c r="T151" s="24" t="str">
        <f t="shared" si="2"/>
        <v/>
      </c>
      <c r="U151" s="24">
        <f>IF(OR('⚙️ BỘ HƠI'!$H$40=0,'⚙️ BỘ HƠI'!$H$2="",$C151="",LEFT($C151,1)="◆"),99999,IF(OR(ISNUMBER(SEARCH('⚙️ BỘ HƠI'!$H$2,$C151)),ISNUMBER(SEARCH($C151,'⚙️ BỘ HƠI'!$H$2))),ROW()-2,99999))</f>
        <v>99999</v>
      </c>
      <c r="V151" s="33" t="s">
        <v>14791</v>
      </c>
    </row>
    <row r="152" ht="35" customHeight="1" spans="1:22">
      <c r="A152" s="27" t="s">
        <v>14851</v>
      </c>
      <c r="B152" s="27" t="s">
        <v>277</v>
      </c>
      <c r="C152" s="27" t="s">
        <v>10337</v>
      </c>
      <c r="D152" s="27" t="s">
        <v>7306</v>
      </c>
      <c r="E152" s="27"/>
      <c r="F152" s="27"/>
      <c r="G152" s="27"/>
      <c r="H152" s="27"/>
      <c r="I152" s="27"/>
      <c r="J152" s="27" t="s">
        <v>8518</v>
      </c>
      <c r="K152" s="27">
        <v>92</v>
      </c>
      <c r="L152" s="27" t="s">
        <v>24</v>
      </c>
      <c r="M152" s="31"/>
      <c r="N152" s="32">
        <v>950000</v>
      </c>
      <c r="O152" s="32">
        <v>1000000</v>
      </c>
      <c r="P152" s="32">
        <v>1100000</v>
      </c>
      <c r="Q152" s="31"/>
      <c r="R152" s="27"/>
      <c r="S152" s="27" t="s">
        <v>14852</v>
      </c>
      <c r="T152" s="24" t="str">
        <f t="shared" si="2"/>
        <v>Xy lanh 4D92 - IZUMI</v>
      </c>
      <c r="U152" s="24">
        <f>IF(OR('⚙️ BỘ HƠI'!$H$40=0,'⚙️ BỘ HƠI'!$H$2="",$C152="",LEFT($C152,1)="◆"),99999,IF(OR(ISNUMBER(SEARCH('⚙️ BỘ HƠI'!$H$2,$C152)),ISNUMBER(SEARCH($C152,'⚙️ BỘ HƠI'!$H$2))),ROW()-2,99999))</f>
        <v>99999</v>
      </c>
      <c r="V152" s="33" t="s">
        <v>14853</v>
      </c>
    </row>
    <row r="153" ht="35" customHeight="1" spans="1:22">
      <c r="A153" s="27" t="s">
        <v>14854</v>
      </c>
      <c r="B153" s="27" t="s">
        <v>277</v>
      </c>
      <c r="C153" s="27" t="s">
        <v>14855</v>
      </c>
      <c r="D153" s="27" t="s">
        <v>7306</v>
      </c>
      <c r="E153" s="27"/>
      <c r="F153" s="27"/>
      <c r="G153" s="27"/>
      <c r="H153" s="27" t="s">
        <v>14856</v>
      </c>
      <c r="I153" s="27"/>
      <c r="J153" s="27" t="s">
        <v>12258</v>
      </c>
      <c r="K153" s="27">
        <v>92</v>
      </c>
      <c r="L153" s="27" t="s">
        <v>24</v>
      </c>
      <c r="M153" s="31"/>
      <c r="N153" s="32">
        <v>950000</v>
      </c>
      <c r="O153" s="32">
        <v>1000000</v>
      </c>
      <c r="P153" s="32">
        <v>1100000</v>
      </c>
      <c r="Q153" s="31"/>
      <c r="R153" s="27"/>
      <c r="S153" s="27" t="s">
        <v>14857</v>
      </c>
      <c r="T153" s="24" t="str">
        <f t="shared" si="2"/>
        <v>Xy lanh 4D92/ 6140-21-2211/ FF - IZ IKAZU</v>
      </c>
      <c r="U153" s="24">
        <f>IF(OR('⚙️ BỘ HƠI'!$H$40=0,'⚙️ BỘ HƠI'!$H$2="",$C153="",LEFT($C153,1)="◆"),99999,IF(OR(ISNUMBER(SEARCH('⚙️ BỘ HƠI'!$H$2,$C153)),ISNUMBER(SEARCH($C153,'⚙️ BỘ HƠI'!$H$2))),ROW()-2,99999))</f>
        <v>99999</v>
      </c>
      <c r="V153" s="33" t="s">
        <v>14803</v>
      </c>
    </row>
    <row r="154" ht="35" customHeight="1" spans="1:22">
      <c r="A154" s="27" t="s">
        <v>14858</v>
      </c>
      <c r="B154" s="27" t="s">
        <v>277</v>
      </c>
      <c r="C154" s="27" t="s">
        <v>14859</v>
      </c>
      <c r="D154" s="27"/>
      <c r="E154" s="27"/>
      <c r="F154" s="27" t="s">
        <v>8494</v>
      </c>
      <c r="G154" s="27"/>
      <c r="H154" s="27" t="s">
        <v>4999</v>
      </c>
      <c r="I154" s="27"/>
      <c r="J154" s="27" t="s">
        <v>14619</v>
      </c>
      <c r="K154" s="27">
        <v>93</v>
      </c>
      <c r="L154" s="27" t="s">
        <v>24</v>
      </c>
      <c r="M154" s="31"/>
      <c r="N154" s="32">
        <v>140000</v>
      </c>
      <c r="O154" s="32">
        <v>150000</v>
      </c>
      <c r="P154" s="32">
        <v>160000</v>
      </c>
      <c r="Q154" s="31"/>
      <c r="R154" s="27"/>
      <c r="S154" s="27" t="s">
        <v>14860</v>
      </c>
      <c r="T154" s="24" t="str">
        <f t="shared" si="2"/>
        <v>Xy lanh Yan 4D94E (99) S/F, 93*99*190, 4TNE94/4TNV94/4D95 - IZUMI IKAZU</v>
      </c>
      <c r="U154" s="24">
        <f>IF(OR('⚙️ BỘ HƠI'!$H$40=0,'⚙️ BỘ HƠI'!$H$2="",$C154="",LEFT($C154,1)="◆"),99999,IF(OR(ISNUMBER(SEARCH('⚙️ BỘ HƠI'!$H$2,$C154)),ISNUMBER(SEARCH($C154,'⚙️ BỘ HƠI'!$H$2))),ROW()-2,99999))</f>
        <v>99999</v>
      </c>
      <c r="V154" s="33" t="s">
        <v>14828</v>
      </c>
    </row>
    <row r="155" ht="35" customHeight="1" spans="1:22">
      <c r="A155" s="27" t="s">
        <v>14861</v>
      </c>
      <c r="B155" s="27" t="s">
        <v>277</v>
      </c>
      <c r="C155" s="27" t="s">
        <v>14862</v>
      </c>
      <c r="D155" s="27" t="s">
        <v>7306</v>
      </c>
      <c r="E155" s="27"/>
      <c r="F155" s="27" t="s">
        <v>8492</v>
      </c>
      <c r="G155" s="27"/>
      <c r="H155" s="27" t="s">
        <v>14863</v>
      </c>
      <c r="I155" s="27"/>
      <c r="J155" s="27" t="s">
        <v>8518</v>
      </c>
      <c r="K155" s="27">
        <v>95</v>
      </c>
      <c r="L155" s="27" t="s">
        <v>24</v>
      </c>
      <c r="M155" s="27"/>
      <c r="N155" s="27"/>
      <c r="O155" s="27"/>
      <c r="P155" s="27"/>
      <c r="Q155" s="27"/>
      <c r="R155" s="27"/>
      <c r="S155" s="27" t="s">
        <v>14864</v>
      </c>
      <c r="T155" s="24" t="str">
        <f t="shared" si="2"/>
        <v>Xy lanh 4D95/6D95 F/F (6207-21-2110 / 6207-21-2120) - IZUMI</v>
      </c>
      <c r="U155" s="24">
        <f>IF(OR('⚙️ BỘ HƠI'!$H$40=0,'⚙️ BỘ HƠI'!$H$2="",$C155="",LEFT($C155,1)="◆"),99999,IF(OR(ISNUMBER(SEARCH('⚙️ BỘ HƠI'!$H$2,$C155)),ISNUMBER(SEARCH($C155,'⚙️ BỘ HƠI'!$H$2))),ROW()-2,99999))</f>
        <v>99999</v>
      </c>
      <c r="V155" s="24"/>
    </row>
    <row r="156" ht="35" customHeight="1" spans="1:22">
      <c r="A156" s="27" t="s">
        <v>14865</v>
      </c>
      <c r="B156" s="27" t="s">
        <v>277</v>
      </c>
      <c r="C156" s="27" t="s">
        <v>14866</v>
      </c>
      <c r="D156" s="27" t="s">
        <v>7995</v>
      </c>
      <c r="E156" s="27"/>
      <c r="F156" s="27" t="s">
        <v>8494</v>
      </c>
      <c r="G156" s="27"/>
      <c r="H156" s="27"/>
      <c r="I156" s="27"/>
      <c r="J156" s="27" t="s">
        <v>137</v>
      </c>
      <c r="K156" s="27">
        <v>95</v>
      </c>
      <c r="L156" s="27" t="s">
        <v>24</v>
      </c>
      <c r="M156" s="31"/>
      <c r="N156" s="31"/>
      <c r="O156" s="31"/>
      <c r="P156" s="31"/>
      <c r="Q156" s="31"/>
      <c r="R156" s="27"/>
      <c r="S156" s="27" t="s">
        <v>14867</v>
      </c>
      <c r="T156" s="24" t="str">
        <f t="shared" si="2"/>
        <v>Xy lanh 6D95/ 4D95 S/F - NICE IN</v>
      </c>
      <c r="U156" s="24">
        <f>IF(OR('⚙️ BỘ HƠI'!$H$40=0,'⚙️ BỘ HƠI'!$H$2="",$C156="",LEFT($C156,1)="◆"),99999,IF(OR(ISNUMBER(SEARCH('⚙️ BỘ HƠI'!$H$2,$C156)),ISNUMBER(SEARCH($C156,'⚙️ BỘ HƠI'!$H$2))),ROW()-2,99999))</f>
        <v>99999</v>
      </c>
      <c r="V156" s="24"/>
    </row>
    <row r="157" ht="35" customHeight="1" spans="1:22">
      <c r="A157" s="27" t="s">
        <v>14868</v>
      </c>
      <c r="B157" s="27" t="s">
        <v>277</v>
      </c>
      <c r="C157" s="27" t="s">
        <v>14866</v>
      </c>
      <c r="D157" s="27" t="s">
        <v>7995</v>
      </c>
      <c r="E157" s="27"/>
      <c r="F157" s="27" t="s">
        <v>8494</v>
      </c>
      <c r="G157" s="27"/>
      <c r="H157" s="27" t="s">
        <v>14869</v>
      </c>
      <c r="I157" s="27"/>
      <c r="J157" s="27" t="s">
        <v>8520</v>
      </c>
      <c r="K157" s="27">
        <v>95</v>
      </c>
      <c r="L157" s="27" t="s">
        <v>24</v>
      </c>
      <c r="M157" s="31"/>
      <c r="N157" s="32">
        <v>320000</v>
      </c>
      <c r="O157" s="32">
        <v>340000</v>
      </c>
      <c r="P157" s="32">
        <v>350000</v>
      </c>
      <c r="Q157" s="31"/>
      <c r="R157" s="27"/>
      <c r="S157" s="27" t="s">
        <v>14870</v>
      </c>
      <c r="T157" s="24" t="str">
        <f t="shared" si="2"/>
        <v>Xy lanh 6D95/4D95 (117001/6207-21-2111) bán hoàn thiện S/F - NSP</v>
      </c>
      <c r="U157" s="24">
        <f>IF(OR('⚙️ BỘ HƠI'!$H$40=0,'⚙️ BỘ HƠI'!$H$2="",$C157="",LEFT($C157,1)="◆"),99999,IF(OR(ISNUMBER(SEARCH('⚙️ BỘ HƠI'!$H$2,$C157)),ISNUMBER(SEARCH($C157,'⚙️ BỘ HƠI'!$H$2))),ROW()-2,99999))</f>
        <v>99999</v>
      </c>
      <c r="V157" s="24"/>
    </row>
    <row r="158" ht="35" customHeight="1" spans="1:22">
      <c r="A158" s="27" t="s">
        <v>14871</v>
      </c>
      <c r="B158" s="27" t="s">
        <v>277</v>
      </c>
      <c r="C158" s="27" t="s">
        <v>14872</v>
      </c>
      <c r="D158" s="27" t="s">
        <v>7995</v>
      </c>
      <c r="E158" s="27"/>
      <c r="F158" s="27" t="s">
        <v>8494</v>
      </c>
      <c r="G158" s="27"/>
      <c r="H158" s="27"/>
      <c r="I158" s="27"/>
      <c r="J158" s="27" t="s">
        <v>8518</v>
      </c>
      <c r="K158" s="27">
        <v>95</v>
      </c>
      <c r="L158" s="27" t="s">
        <v>24</v>
      </c>
      <c r="M158" s="31"/>
      <c r="N158" s="31"/>
      <c r="O158" s="31"/>
      <c r="P158" s="31"/>
      <c r="Q158" s="31"/>
      <c r="R158" s="27"/>
      <c r="S158" s="27" t="s">
        <v>14873</v>
      </c>
      <c r="T158" s="24" t="str">
        <f t="shared" si="2"/>
        <v>Xy lanh 6D95/ 4D95 S/F lưng ngoài 99 - IZUMI</v>
      </c>
      <c r="U158" s="24">
        <f>IF(OR('⚙️ BỘ HƠI'!$H$40=0,'⚙️ BỘ HƠI'!$H$2="",$C158="",LEFT($C158,1)="◆"),99999,IF(OR(ISNUMBER(SEARCH('⚙️ BỘ HƠI'!$H$2,$C158)),ISNUMBER(SEARCH($C158,'⚙️ BỘ HƠI'!$H$2))),ROW()-2,99999))</f>
        <v>99999</v>
      </c>
      <c r="V158" s="24"/>
    </row>
    <row r="159" ht="35" customHeight="1" spans="1:22">
      <c r="A159" s="27" t="s">
        <v>14874</v>
      </c>
      <c r="B159" s="27" t="s">
        <v>277</v>
      </c>
      <c r="C159" s="27" t="s">
        <v>14875</v>
      </c>
      <c r="D159" s="27" t="s">
        <v>7995</v>
      </c>
      <c r="E159" s="27"/>
      <c r="F159" s="27"/>
      <c r="G159" s="27"/>
      <c r="H159" s="27"/>
      <c r="I159" s="27"/>
      <c r="J159" s="27" t="s">
        <v>14563</v>
      </c>
      <c r="K159" s="27">
        <v>95</v>
      </c>
      <c r="L159" s="27" t="s">
        <v>24</v>
      </c>
      <c r="M159" s="31"/>
      <c r="N159" s="32">
        <v>1140000</v>
      </c>
      <c r="O159" s="32">
        <v>1200000</v>
      </c>
      <c r="P159" s="32">
        <v>1260000</v>
      </c>
      <c r="Q159" s="31"/>
      <c r="R159" s="27"/>
      <c r="S159" s="27" t="s">
        <v>14876</v>
      </c>
      <c r="T159" s="24" t="str">
        <f t="shared" si="2"/>
        <v>Xy lanh 6D95 / 4D95/ S6D95/ S4D95 hoàn thiện NPR - GARIMA</v>
      </c>
      <c r="U159" s="24">
        <f>IF(OR('⚙️ BỘ HƠI'!$H$40=0,'⚙️ BỘ HƠI'!$H$2="",$C159="",LEFT($C159,1)="◆"),99999,IF(OR(ISNUMBER(SEARCH('⚙️ BỘ HƠI'!$H$2,$C159)),ISNUMBER(SEARCH($C159,'⚙️ BỘ HƠI'!$H$2))),ROW()-2,99999))</f>
        <v>99999</v>
      </c>
      <c r="V159" s="24"/>
    </row>
    <row r="160" ht="35" customHeight="1" spans="1:22">
      <c r="A160" s="27" t="s">
        <v>14877</v>
      </c>
      <c r="B160" s="27" t="s">
        <v>277</v>
      </c>
      <c r="C160" s="27" t="s">
        <v>14878</v>
      </c>
      <c r="D160" s="27" t="s">
        <v>7995</v>
      </c>
      <c r="E160" s="27"/>
      <c r="F160" s="27"/>
      <c r="G160" s="27"/>
      <c r="H160" s="27" t="s">
        <v>14879</v>
      </c>
      <c r="I160" s="27"/>
      <c r="J160" s="27" t="s">
        <v>8520</v>
      </c>
      <c r="K160" s="27">
        <v>95</v>
      </c>
      <c r="L160" s="27" t="s">
        <v>24</v>
      </c>
      <c r="M160" s="31"/>
      <c r="N160" s="32">
        <v>320000</v>
      </c>
      <c r="O160" s="32">
        <v>340000</v>
      </c>
      <c r="P160" s="32">
        <v>350000</v>
      </c>
      <c r="Q160" s="31"/>
      <c r="R160" s="27"/>
      <c r="S160" s="27" t="s">
        <v>14880</v>
      </c>
      <c r="T160" s="24" t="str">
        <f t="shared" si="2"/>
        <v>Xy lanh 6D95L/4D95L (117001) hoàn thiện ĐK 95mm - NSP</v>
      </c>
      <c r="U160" s="24">
        <f>IF(OR('⚙️ BỘ HƠI'!$H$40=0,'⚙️ BỘ HƠI'!$H$2="",$C160="",LEFT($C160,1)="◆"),99999,IF(OR(ISNUMBER(SEARCH('⚙️ BỘ HƠI'!$H$2,$C160)),ISNUMBER(SEARCH($C160,'⚙️ BỘ HƠI'!$H$2))),ROW()-2,99999))</f>
        <v>99999</v>
      </c>
      <c r="V160" s="24"/>
    </row>
    <row r="161" ht="35" customHeight="1" spans="1:22">
      <c r="A161" s="27" t="s">
        <v>14881</v>
      </c>
      <c r="B161" s="27" t="s">
        <v>277</v>
      </c>
      <c r="C161" s="27" t="s">
        <v>14882</v>
      </c>
      <c r="D161" s="27"/>
      <c r="E161" s="27"/>
      <c r="F161" s="27" t="s">
        <v>8492</v>
      </c>
      <c r="G161" s="27"/>
      <c r="H161" s="27"/>
      <c r="I161" s="27"/>
      <c r="J161" s="27" t="s">
        <v>12258</v>
      </c>
      <c r="K161" s="27">
        <v>95</v>
      </c>
      <c r="L161" s="27" t="s">
        <v>24</v>
      </c>
      <c r="M161" s="31"/>
      <c r="N161" s="32">
        <v>870000</v>
      </c>
      <c r="O161" s="32">
        <v>920000</v>
      </c>
      <c r="P161" s="32">
        <v>980000</v>
      </c>
      <c r="Q161" s="31"/>
      <c r="R161" s="27"/>
      <c r="S161" s="27" t="s">
        <v>14883</v>
      </c>
      <c r="T161" s="24" t="str">
        <f t="shared" si="2"/>
        <v>Xy lanh Kom 4D95/6D95/S6D95/S4D95 F/F  hoàn thiện - IZ IKAZU</v>
      </c>
      <c r="U161" s="24">
        <f>IF(OR('⚙️ BỘ HƠI'!$H$40=0,'⚙️ BỘ HƠI'!$H$2="",$C161="",LEFT($C161,1)="◆"),99999,IF(OR(ISNUMBER(SEARCH('⚙️ BỘ HƠI'!$H$2,$C161)),ISNUMBER(SEARCH($C161,'⚙️ BỘ HƠI'!$H$2))),ROW()-2,99999))</f>
        <v>99999</v>
      </c>
      <c r="V161" s="33" t="s">
        <v>14884</v>
      </c>
    </row>
    <row r="162" ht="35" customHeight="1" spans="1:22">
      <c r="A162" s="27" t="s">
        <v>14885</v>
      </c>
      <c r="B162" s="27" t="s">
        <v>277</v>
      </c>
      <c r="C162" s="27" t="s">
        <v>14886</v>
      </c>
      <c r="D162" s="27"/>
      <c r="E162" s="27"/>
      <c r="F162" s="27" t="s">
        <v>8494</v>
      </c>
      <c r="G162" s="27"/>
      <c r="H162" s="27"/>
      <c r="I162" s="27"/>
      <c r="J162" s="27" t="s">
        <v>14701</v>
      </c>
      <c r="K162" s="27">
        <v>95</v>
      </c>
      <c r="L162" s="27" t="s">
        <v>24</v>
      </c>
      <c r="M162" s="31"/>
      <c r="N162" s="32">
        <v>130000</v>
      </c>
      <c r="O162" s="32">
        <v>140000</v>
      </c>
      <c r="P162" s="32">
        <v>150000</v>
      </c>
      <c r="Q162" s="31"/>
      <c r="R162" s="27"/>
      <c r="S162" s="27" t="s">
        <v>14887</v>
      </c>
      <c r="T162" s="24" t="str">
        <f t="shared" si="2"/>
        <v>Xy lanh Kom 6D95/4D95, S/F chưa xoáy, S6D95/S4D95 - IZUMI-IKAZU</v>
      </c>
      <c r="U162" s="24">
        <f>IF(OR('⚙️ BỘ HƠI'!$H$40=0,'⚙️ BỘ HƠI'!$H$2="",$C162="",LEFT($C162,1)="◆"),99999,IF(OR(ISNUMBER(SEARCH('⚙️ BỘ HƠI'!$H$2,$C162)),ISNUMBER(SEARCH($C162,'⚙️ BỘ HƠI'!$H$2))),ROW()-2,99999))</f>
        <v>99999</v>
      </c>
      <c r="V162" s="24"/>
    </row>
    <row r="163" ht="35" customHeight="1" spans="1:22">
      <c r="A163" s="27" t="s">
        <v>14888</v>
      </c>
      <c r="B163" s="27" t="s">
        <v>277</v>
      </c>
      <c r="C163" s="27" t="s">
        <v>14889</v>
      </c>
      <c r="D163" s="27"/>
      <c r="E163" s="27"/>
      <c r="F163" s="27" t="s">
        <v>8494</v>
      </c>
      <c r="G163" s="27"/>
      <c r="H163" s="27"/>
      <c r="I163" s="27"/>
      <c r="J163" s="27" t="s">
        <v>12258</v>
      </c>
      <c r="K163" s="27">
        <v>95</v>
      </c>
      <c r="L163" s="27" t="s">
        <v>24</v>
      </c>
      <c r="M163" s="31"/>
      <c r="N163" s="32">
        <v>135000</v>
      </c>
      <c r="O163" s="32">
        <v>145000</v>
      </c>
      <c r="P163" s="32">
        <v>155000</v>
      </c>
      <c r="Q163" s="31"/>
      <c r="R163" s="27"/>
      <c r="S163" s="27" t="s">
        <v>14890</v>
      </c>
      <c r="T163" s="24" t="str">
        <f t="shared" si="2"/>
        <v>Xy lanh Kom 6D95/ 4D95/ S6D95/ S4D95, S/F lưng ngoài 99 - IZ IKAZU</v>
      </c>
      <c r="U163" s="24">
        <f>IF(OR('⚙️ BỘ HƠI'!$H$40=0,'⚙️ BỘ HƠI'!$H$2="",$C163="",LEFT($C163,1)="◆"),99999,IF(OR(ISNUMBER(SEARCH('⚙️ BỘ HƠI'!$H$2,$C163)),ISNUMBER(SEARCH($C163,'⚙️ BỘ HƠI'!$H$2))),ROW()-2,99999))</f>
        <v>99999</v>
      </c>
      <c r="V163" s="24"/>
    </row>
    <row r="164" ht="35" customHeight="1" spans="1:22">
      <c r="A164" s="27" t="s">
        <v>14891</v>
      </c>
      <c r="B164" s="27" t="s">
        <v>277</v>
      </c>
      <c r="C164" s="27" t="s">
        <v>14892</v>
      </c>
      <c r="D164" s="27" t="s">
        <v>7995</v>
      </c>
      <c r="E164" s="27"/>
      <c r="F164" s="27" t="s">
        <v>8494</v>
      </c>
      <c r="G164" s="27"/>
      <c r="H164" s="27"/>
      <c r="I164" s="27"/>
      <c r="J164" s="27" t="s">
        <v>12258</v>
      </c>
      <c r="K164" s="27">
        <v>102</v>
      </c>
      <c r="L164" s="27" t="s">
        <v>24</v>
      </c>
      <c r="M164" s="31"/>
      <c r="N164" s="32">
        <v>130000</v>
      </c>
      <c r="O164" s="32">
        <v>140000</v>
      </c>
      <c r="P164" s="32">
        <v>150000</v>
      </c>
      <c r="Q164" s="31"/>
      <c r="R164" s="27"/>
      <c r="S164" s="27" t="s">
        <v>14893</v>
      </c>
      <c r="T164" s="24" t="str">
        <f t="shared" si="2"/>
        <v>Xy lanh 6D102/4D102, S/F ngoài 105, S6D102/S4D102/6BT/4BT - IZ IKAZU</v>
      </c>
      <c r="U164" s="24">
        <f>IF(OR('⚙️ BỘ HƠI'!$H$40=0,'⚙️ BỘ HƠI'!$H$2="",$C164="",LEFT($C164,1)="◆"),99999,IF(OR(ISNUMBER(SEARCH('⚙️ BỘ HƠI'!$H$2,$C164)),ISNUMBER(SEARCH($C164,'⚙️ BỘ HƠI'!$H$2))),ROW()-2,99999))</f>
        <v>99999</v>
      </c>
      <c r="V164" s="24"/>
    </row>
    <row r="165" ht="35" customHeight="1" spans="1:22">
      <c r="A165" s="27" t="s">
        <v>14894</v>
      </c>
      <c r="B165" s="27" t="s">
        <v>277</v>
      </c>
      <c r="C165" s="27" t="s">
        <v>14895</v>
      </c>
      <c r="D165" s="27" t="s">
        <v>7995</v>
      </c>
      <c r="E165" s="27"/>
      <c r="F165" s="27" t="s">
        <v>8494</v>
      </c>
      <c r="G165" s="27"/>
      <c r="H165" s="27" t="s">
        <v>14896</v>
      </c>
      <c r="I165" s="27"/>
      <c r="J165" s="27" t="s">
        <v>12258</v>
      </c>
      <c r="K165" s="27">
        <v>102</v>
      </c>
      <c r="L165" s="27" t="s">
        <v>24</v>
      </c>
      <c r="M165" s="31"/>
      <c r="N165" s="32">
        <v>130000</v>
      </c>
      <c r="O165" s="32">
        <v>140000</v>
      </c>
      <c r="P165" s="32">
        <v>150000</v>
      </c>
      <c r="Q165" s="31"/>
      <c r="R165" s="27"/>
      <c r="S165" s="27" t="s">
        <v>14897</v>
      </c>
      <c r="T165" s="24" t="str">
        <f t="shared" si="2"/>
        <v>Xy lanh 6D102/4D102/6BT/4BT S/F (104.5) - IZ IKAZU</v>
      </c>
      <c r="U165" s="24">
        <f>IF(OR('⚙️ BỘ HƠI'!$H$40=0,'⚙️ BỘ HƠI'!$H$2="",$C165="",LEFT($C165,1)="◆"),99999,IF(OR(ISNUMBER(SEARCH('⚙️ BỘ HƠI'!$H$2,$C165)),ISNUMBER(SEARCH($C165,'⚙️ BỘ HƠI'!$H$2))),ROW()-2,99999))</f>
        <v>99999</v>
      </c>
      <c r="V165" s="24"/>
    </row>
    <row r="166" ht="35" customHeight="1" spans="1:22">
      <c r="A166" s="27" t="s">
        <v>14898</v>
      </c>
      <c r="B166" s="27" t="s">
        <v>277</v>
      </c>
      <c r="C166" s="27" t="s">
        <v>14895</v>
      </c>
      <c r="D166" s="27" t="s">
        <v>7995</v>
      </c>
      <c r="E166" s="27"/>
      <c r="F166" s="27" t="s">
        <v>8494</v>
      </c>
      <c r="G166" s="27"/>
      <c r="H166" s="27" t="s">
        <v>14899</v>
      </c>
      <c r="I166" s="27"/>
      <c r="J166" s="27" t="s">
        <v>8518</v>
      </c>
      <c r="K166" s="27">
        <v>102</v>
      </c>
      <c r="L166" s="27" t="s">
        <v>24</v>
      </c>
      <c r="M166" s="31"/>
      <c r="N166" s="32">
        <v>130000</v>
      </c>
      <c r="O166" s="32">
        <v>140000</v>
      </c>
      <c r="P166" s="32">
        <v>150000</v>
      </c>
      <c r="Q166" s="31"/>
      <c r="R166" s="27"/>
      <c r="S166" s="27" t="s">
        <v>14900</v>
      </c>
      <c r="T166" s="24" t="str">
        <f t="shared" si="2"/>
        <v>Xy lanh 6D102/4D102/6BT/4BT S/F (tiêu chuẩn, lưng 104.5) 6736-29-2110 - IZUMI</v>
      </c>
      <c r="U166" s="24">
        <f>IF(OR('⚙️ BỘ HƠI'!$H$40=0,'⚙️ BỘ HƠI'!$H$2="",$C166="",LEFT($C166,1)="◆"),99999,IF(OR(ISNUMBER(SEARCH('⚙️ BỘ HƠI'!$H$2,$C166)),ISNUMBER(SEARCH($C166,'⚙️ BỘ HƠI'!$H$2))),ROW()-2,99999))</f>
        <v>99999</v>
      </c>
      <c r="V166" s="24"/>
    </row>
    <row r="167" ht="35" customHeight="1" spans="1:22">
      <c r="A167" s="27" t="s">
        <v>14901</v>
      </c>
      <c r="B167" s="27" t="s">
        <v>277</v>
      </c>
      <c r="C167" s="27" t="s">
        <v>14902</v>
      </c>
      <c r="D167" s="27"/>
      <c r="E167" s="27"/>
      <c r="F167" s="27" t="s">
        <v>8494</v>
      </c>
      <c r="G167" s="27"/>
      <c r="H167" s="27" t="s">
        <v>14903</v>
      </c>
      <c r="I167" s="27"/>
      <c r="J167" s="27" t="s">
        <v>8519</v>
      </c>
      <c r="K167" s="27">
        <v>102</v>
      </c>
      <c r="L167" s="27" t="s">
        <v>24</v>
      </c>
      <c r="M167" s="31"/>
      <c r="N167" s="32">
        <v>1320000</v>
      </c>
      <c r="O167" s="32">
        <v>1440000</v>
      </c>
      <c r="P167" s="32">
        <v>1560000</v>
      </c>
      <c r="Q167" s="31"/>
      <c r="R167" s="27"/>
      <c r="S167" s="27" t="s">
        <v>14904</v>
      </c>
      <c r="T167" s="24" t="str">
        <f t="shared" si="2"/>
        <v>Xy lanh Cum 6BT/ 3904166 (4BT/ 6D102/ S6D102/ 4D102) S/F lưng 104.5 - HENWEIT</v>
      </c>
      <c r="U167" s="24">
        <f>IF(OR('⚙️ BỘ HƠI'!$H$40=0,'⚙️ BỘ HƠI'!$H$2="",$C167="",LEFT($C167,1)="◆"),99999,IF(OR(ISNUMBER(SEARCH('⚙️ BỘ HƠI'!$H$2,$C167)),ISNUMBER(SEARCH($C167,'⚙️ BỘ HƠI'!$H$2))),ROW()-2,99999))</f>
        <v>99999</v>
      </c>
      <c r="V167" s="24"/>
    </row>
    <row r="168" ht="35" customHeight="1" spans="1:22">
      <c r="A168" s="27" t="s">
        <v>14905</v>
      </c>
      <c r="B168" s="27" t="s">
        <v>277</v>
      </c>
      <c r="C168" s="27" t="s">
        <v>14902</v>
      </c>
      <c r="D168" s="27"/>
      <c r="E168" s="27"/>
      <c r="F168" s="27" t="s">
        <v>8494</v>
      </c>
      <c r="G168" s="27"/>
      <c r="H168" s="27" t="s">
        <v>14906</v>
      </c>
      <c r="I168" s="27"/>
      <c r="J168" s="27"/>
      <c r="K168" s="27">
        <v>102</v>
      </c>
      <c r="L168" s="27" t="s">
        <v>24</v>
      </c>
      <c r="M168" s="31"/>
      <c r="N168" s="32">
        <v>380000</v>
      </c>
      <c r="O168" s="32">
        <v>400000</v>
      </c>
      <c r="P168" s="32">
        <v>430000</v>
      </c>
      <c r="Q168" s="31"/>
      <c r="R168" s="27"/>
      <c r="S168" s="27" t="s">
        <v>14907</v>
      </c>
      <c r="T168" s="24" t="str">
        <f t="shared" si="2"/>
        <v>Xy lanh Cum 6BT/ 3904166 (S/F lưng 105) S6D102/S4D102/4BT/6D102/4D102- MAHLE</v>
      </c>
      <c r="U168" s="24">
        <f>IF(OR('⚙️ BỘ HƠI'!$H$40=0,'⚙️ BỘ HƠI'!$H$2="",$C168="",LEFT($C168,1)="◆"),99999,IF(OR(ISNUMBER(SEARCH('⚙️ BỘ HƠI'!$H$2,$C168)),ISNUMBER(SEARCH($C168,'⚙️ BỘ HƠI'!$H$2))),ROW()-2,99999))</f>
        <v>99999</v>
      </c>
      <c r="V168" s="24"/>
    </row>
    <row r="169" ht="35" customHeight="1" spans="1:22">
      <c r="A169" s="27" t="s">
        <v>14908</v>
      </c>
      <c r="B169" s="27" t="s">
        <v>277</v>
      </c>
      <c r="C169" s="27" t="s">
        <v>14909</v>
      </c>
      <c r="D169" s="27"/>
      <c r="E169" s="27"/>
      <c r="F169" s="27" t="s">
        <v>8494</v>
      </c>
      <c r="G169" s="27"/>
      <c r="H169" s="27" t="s">
        <v>14910</v>
      </c>
      <c r="I169" s="27"/>
      <c r="J169" s="27" t="s">
        <v>2600</v>
      </c>
      <c r="K169" s="27">
        <v>102</v>
      </c>
      <c r="L169" s="27" t="s">
        <v>24</v>
      </c>
      <c r="M169" s="31"/>
      <c r="N169" s="32">
        <v>380000</v>
      </c>
      <c r="O169" s="32">
        <v>400000</v>
      </c>
      <c r="P169" s="32">
        <v>430000</v>
      </c>
      <c r="Q169" s="31"/>
      <c r="R169" s="27"/>
      <c r="S169" s="27" t="s">
        <v>14911</v>
      </c>
      <c r="T169" s="24" t="str">
        <f t="shared" si="2"/>
        <v>Xy lanh Kom S6D102 (6736-21-2110)/ S4D102/6BT/4BT/6D102/4D102 S/F lưng 104.5 - MAHLE</v>
      </c>
      <c r="U169" s="24">
        <f>IF(OR('⚙️ BỘ HƠI'!$H$40=0,'⚙️ BỘ HƠI'!$H$2="",$C169="",LEFT($C169,1)="◆"),99999,IF(OR(ISNUMBER(SEARCH('⚙️ BỘ HƠI'!$H$2,$C169)),ISNUMBER(SEARCH($C169,'⚙️ BỘ HƠI'!$H$2))),ROW()-2,99999))</f>
        <v>99999</v>
      </c>
      <c r="V169" s="24"/>
    </row>
    <row r="170" ht="35" customHeight="1" spans="1:22">
      <c r="A170" s="27" t="s">
        <v>14912</v>
      </c>
      <c r="B170" s="27" t="s">
        <v>277</v>
      </c>
      <c r="C170" s="27" t="s">
        <v>14913</v>
      </c>
      <c r="D170" s="27"/>
      <c r="E170" s="27"/>
      <c r="F170" s="27"/>
      <c r="G170" s="27"/>
      <c r="H170" s="27" t="s">
        <v>14914</v>
      </c>
      <c r="I170" s="27"/>
      <c r="J170" s="27" t="s">
        <v>8520</v>
      </c>
      <c r="K170" s="27">
        <v>105</v>
      </c>
      <c r="L170" s="27" t="s">
        <v>24</v>
      </c>
      <c r="M170" s="31"/>
      <c r="N170" s="32">
        <v>2400000</v>
      </c>
      <c r="O170" s="32">
        <v>2600000</v>
      </c>
      <c r="P170" s="32">
        <v>2800000</v>
      </c>
      <c r="Q170" s="31"/>
      <c r="R170" s="27"/>
      <c r="S170" s="27" t="s">
        <v>14915</v>
      </c>
      <c r="T170" s="24" t="str">
        <f t="shared" si="2"/>
        <v>Xy lanh KOMATSU 105/ S6D105/ 6D105/ 6137-23-2211 ZYNP - NSP</v>
      </c>
      <c r="U170" s="24">
        <f>IF(OR('⚙️ BỘ HƠI'!$H$40=0,'⚙️ BỘ HƠI'!$H$2="",$C170="",LEFT($C170,1)="◆"),99999,IF(OR(ISNUMBER(SEARCH('⚙️ BỘ HƠI'!$H$2,$C170)),ISNUMBER(SEARCH($C170,'⚙️ BỘ HƠI'!$H$2))),ROW()-2,99999))</f>
        <v>99999</v>
      </c>
      <c r="V170" s="33" t="s">
        <v>14916</v>
      </c>
    </row>
    <row r="171" ht="35" customHeight="1" spans="1:22">
      <c r="A171" s="27" t="s">
        <v>14917</v>
      </c>
      <c r="B171" s="27" t="s">
        <v>277</v>
      </c>
      <c r="C171" s="27" t="s">
        <v>14918</v>
      </c>
      <c r="D171" s="27" t="s">
        <v>7306</v>
      </c>
      <c r="E171" s="27"/>
      <c r="F171" s="27"/>
      <c r="G171" s="27"/>
      <c r="H171" s="27"/>
      <c r="I171" s="27"/>
      <c r="J171" s="27" t="s">
        <v>8518</v>
      </c>
      <c r="K171" s="27">
        <v>105</v>
      </c>
      <c r="L171" s="27" t="s">
        <v>24</v>
      </c>
      <c r="M171" s="31"/>
      <c r="N171" s="31"/>
      <c r="O171" s="31"/>
      <c r="P171" s="31"/>
      <c r="Q171" s="31"/>
      <c r="R171" s="27"/>
      <c r="S171" s="27" t="s">
        <v>14919</v>
      </c>
      <c r="T171" s="24" t="str">
        <f t="shared" si="2"/>
        <v>Xy lanh 4D105 dài 228mm - IZUMI</v>
      </c>
      <c r="U171" s="24">
        <f>IF(OR('⚙️ BỘ HƠI'!$H$40=0,'⚙️ BỘ HƠI'!$H$2="",$C171="",LEFT($C171,1)="◆"),99999,IF(OR(ISNUMBER(SEARCH('⚙️ BỘ HƠI'!$H$2,$C171)),ISNUMBER(SEARCH($C171,'⚙️ BỘ HƠI'!$H$2))),ROW()-2,99999))</f>
        <v>99999</v>
      </c>
      <c r="V171" s="24"/>
    </row>
    <row r="172" ht="35" customHeight="1" spans="1:22">
      <c r="A172" s="27" t="s">
        <v>14920</v>
      </c>
      <c r="B172" s="27" t="s">
        <v>277</v>
      </c>
      <c r="C172" s="27" t="s">
        <v>14921</v>
      </c>
      <c r="D172" s="27" t="s">
        <v>7306</v>
      </c>
      <c r="E172" s="27"/>
      <c r="F172" s="27"/>
      <c r="G172" s="27"/>
      <c r="H172" s="27" t="s">
        <v>14922</v>
      </c>
      <c r="I172" s="27"/>
      <c r="J172" s="27" t="s">
        <v>14923</v>
      </c>
      <c r="K172" s="27">
        <v>105</v>
      </c>
      <c r="L172" s="27" t="s">
        <v>24</v>
      </c>
      <c r="M172" s="31"/>
      <c r="N172" s="32">
        <v>1400000</v>
      </c>
      <c r="O172" s="32">
        <v>1500000</v>
      </c>
      <c r="P172" s="32">
        <v>1600000</v>
      </c>
      <c r="Q172" s="31"/>
      <c r="R172" s="27"/>
      <c r="S172" s="27" t="s">
        <v>14924</v>
      </c>
      <c r="T172" s="24" t="str">
        <f t="shared" si="2"/>
        <v>Xy lanh Komatsu 4D105-3/-1/6130-22-2310 - HENWEIT, L-KS015-00</v>
      </c>
      <c r="U172" s="24">
        <f>IF(OR('⚙️ BỘ HƠI'!$H$40=0,'⚙️ BỘ HƠI'!$H$2="",$C172="",LEFT($C172,1)="◆"),99999,IF(OR(ISNUMBER(SEARCH('⚙️ BỘ HƠI'!$H$2,$C172)),ISNUMBER(SEARCH($C172,'⚙️ BỘ HƠI'!$H$2))),ROW()-2,99999))</f>
        <v>99999</v>
      </c>
      <c r="V172" s="33" t="s">
        <v>14925</v>
      </c>
    </row>
    <row r="173" ht="35" customHeight="1" spans="1:22">
      <c r="A173" s="27" t="s">
        <v>14926</v>
      </c>
      <c r="B173" s="27" t="s">
        <v>277</v>
      </c>
      <c r="C173" s="27" t="s">
        <v>14927</v>
      </c>
      <c r="D173" s="27"/>
      <c r="E173" s="27"/>
      <c r="F173" s="27"/>
      <c r="G173" s="27"/>
      <c r="H173" s="27" t="s">
        <v>14922</v>
      </c>
      <c r="I173" s="27"/>
      <c r="J173" s="27" t="s">
        <v>12258</v>
      </c>
      <c r="K173" s="27">
        <v>105</v>
      </c>
      <c r="L173" s="27" t="s">
        <v>24</v>
      </c>
      <c r="M173" s="31"/>
      <c r="N173" s="32">
        <v>1050000</v>
      </c>
      <c r="O173" s="32">
        <v>1130000</v>
      </c>
      <c r="P173" s="32">
        <v>1200000</v>
      </c>
      <c r="Q173" s="31"/>
      <c r="R173" s="27"/>
      <c r="S173" s="27" t="s">
        <v>14928</v>
      </c>
      <c r="T173" s="24" t="str">
        <f t="shared" si="2"/>
        <v>Xy lanh Kom 4D105-3 (6130-22-2310) dài 223mm - IZ IKAZU</v>
      </c>
      <c r="U173" s="24">
        <f>IF(OR('⚙️ BỘ HƠI'!$H$40=0,'⚙️ BỘ HƠI'!$H$2="",$C173="",LEFT($C173,1)="◆"),99999,IF(OR(ISNUMBER(SEARCH('⚙️ BỘ HƠI'!$H$2,$C173)),ISNUMBER(SEARCH($C173,'⚙️ BỘ HƠI'!$H$2))),ROW()-2,99999))</f>
        <v>99999</v>
      </c>
      <c r="V173" s="24"/>
    </row>
    <row r="174" ht="35" customHeight="1" spans="1:22">
      <c r="A174" s="27" t="s">
        <v>14929</v>
      </c>
      <c r="B174" s="27" t="s">
        <v>277</v>
      </c>
      <c r="C174" s="27" t="s">
        <v>14930</v>
      </c>
      <c r="D174" s="27"/>
      <c r="E174" s="27"/>
      <c r="F174" s="27"/>
      <c r="G174" s="27"/>
      <c r="H174" s="27" t="s">
        <v>14931</v>
      </c>
      <c r="I174" s="27"/>
      <c r="J174" s="27" t="s">
        <v>12258</v>
      </c>
      <c r="K174" s="27">
        <v>105</v>
      </c>
      <c r="L174" s="27" t="s">
        <v>24</v>
      </c>
      <c r="M174" s="31"/>
      <c r="N174" s="32">
        <v>1530000</v>
      </c>
      <c r="O174" s="32">
        <v>1630000</v>
      </c>
      <c r="P174" s="32">
        <v>1750000</v>
      </c>
      <c r="Q174" s="31"/>
      <c r="R174" s="27"/>
      <c r="S174" s="27" t="s">
        <v>14932</v>
      </c>
      <c r="T174" s="24" t="str">
        <f t="shared" si="2"/>
        <v>Xy lanh Kom S6D105-1/ 6137-21-2210 (6D105/S4D105) đời thun sơmi - IZ IKAZU</v>
      </c>
      <c r="U174" s="24">
        <f>IF(OR('⚙️ BỘ HƠI'!$H$40=0,'⚙️ BỘ HƠI'!$H$2="",$C174="",LEFT($C174,1)="◆"),99999,IF(OR(ISNUMBER(SEARCH('⚙️ BỘ HƠI'!$H$2,$C174)),ISNUMBER(SEARCH($C174,'⚙️ BỘ HƠI'!$H$2))),ROW()-2,99999))</f>
        <v>99999</v>
      </c>
      <c r="V174" s="24"/>
    </row>
    <row r="175" ht="35" customHeight="1" spans="1:22">
      <c r="A175" s="27" t="s">
        <v>14933</v>
      </c>
      <c r="B175" s="27" t="s">
        <v>277</v>
      </c>
      <c r="C175" s="27" t="s">
        <v>14934</v>
      </c>
      <c r="D175" s="27"/>
      <c r="E175" s="27"/>
      <c r="F175" s="27"/>
      <c r="G175" s="27"/>
      <c r="H175" s="27" t="s">
        <v>14935</v>
      </c>
      <c r="I175" s="27"/>
      <c r="J175" s="27" t="s">
        <v>8520</v>
      </c>
      <c r="K175" s="27">
        <v>105</v>
      </c>
      <c r="L175" s="27" t="s">
        <v>24</v>
      </c>
      <c r="M175" s="31"/>
      <c r="N175" s="31"/>
      <c r="O175" s="31"/>
      <c r="P175" s="32">
        <v>500000</v>
      </c>
      <c r="Q175" s="31"/>
      <c r="R175" s="27"/>
      <c r="S175" s="27" t="s">
        <v>14936</v>
      </c>
      <c r="T175" s="24" t="str">
        <f t="shared" si="2"/>
        <v>Xy lanh S6D105/6D105 (117100) - NSP</v>
      </c>
      <c r="U175" s="24">
        <f>IF(OR('⚙️ BỘ HƠI'!$H$40=0,'⚙️ BỘ HƠI'!$H$2="",$C175="",LEFT($C175,1)="◆"),99999,IF(OR(ISNUMBER(SEARCH('⚙️ BỘ HƠI'!$H$2,$C175)),ISNUMBER(SEARCH($C175,'⚙️ BỘ HƠI'!$H$2))),ROW()-2,99999))</f>
        <v>99999</v>
      </c>
      <c r="V175" s="24"/>
    </row>
    <row r="176" ht="35" customHeight="1" spans="1:22">
      <c r="A176" s="27" t="s">
        <v>14937</v>
      </c>
      <c r="B176" s="27" t="s">
        <v>277</v>
      </c>
      <c r="C176" s="27" t="s">
        <v>14938</v>
      </c>
      <c r="D176" s="27"/>
      <c r="E176" s="27"/>
      <c r="F176" s="27" t="s">
        <v>8494</v>
      </c>
      <c r="G176" s="27"/>
      <c r="H176" s="27" t="s">
        <v>14939</v>
      </c>
      <c r="I176" s="27"/>
      <c r="J176" s="27" t="s">
        <v>2600</v>
      </c>
      <c r="K176" s="27">
        <v>107</v>
      </c>
      <c r="L176" s="27" t="s">
        <v>24</v>
      </c>
      <c r="M176" s="31"/>
      <c r="N176" s="32">
        <v>2600000</v>
      </c>
      <c r="O176" s="32">
        <v>2800000</v>
      </c>
      <c r="P176" s="32">
        <v>3000000</v>
      </c>
      <c r="Q176" s="31"/>
      <c r="R176" s="27"/>
      <c r="S176" s="27" t="s">
        <v>14940</v>
      </c>
      <c r="T176" s="24" t="str">
        <f t="shared" si="2"/>
        <v>Xy lanh CUM QSB6.7/ S6D107/ 6D107/4955166 - S/F chưa xoáy - MAHLE</v>
      </c>
      <c r="U176" s="24">
        <f>IF(OR('⚙️ BỘ HƠI'!$H$40=0,'⚙️ BỘ HƠI'!$H$2="",$C176="",LEFT($C176,1)="◆"),99999,IF(OR(ISNUMBER(SEARCH('⚙️ BỘ HƠI'!$H$2,$C176)),ISNUMBER(SEARCH($C176,'⚙️ BỘ HƠI'!$H$2))),ROW()-2,99999))</f>
        <v>99999</v>
      </c>
      <c r="V176" s="33" t="s">
        <v>14941</v>
      </c>
    </row>
    <row r="177" ht="35" customHeight="1" spans="1:22">
      <c r="A177" s="27" t="s">
        <v>14942</v>
      </c>
      <c r="B177" s="27" t="s">
        <v>277</v>
      </c>
      <c r="C177" s="27" t="s">
        <v>13280</v>
      </c>
      <c r="D177" s="27"/>
      <c r="E177" s="27"/>
      <c r="F177" s="27"/>
      <c r="G177" s="27"/>
      <c r="H177" s="27" t="s">
        <v>14943</v>
      </c>
      <c r="I177" s="27"/>
      <c r="J177" s="27" t="s">
        <v>8520</v>
      </c>
      <c r="K177" s="27">
        <v>107</v>
      </c>
      <c r="L177" s="27" t="s">
        <v>24</v>
      </c>
      <c r="M177" s="31"/>
      <c r="N177" s="31"/>
      <c r="O177" s="31"/>
      <c r="P177" s="31"/>
      <c r="Q177" s="31"/>
      <c r="R177" s="27"/>
      <c r="S177" s="27" t="s">
        <v>14944</v>
      </c>
      <c r="T177" s="24" t="str">
        <f t="shared" si="2"/>
        <v>Xy lanh QSB6.7/ S6D107/ 6D107 (104630) bán hoàn thiện - NSP</v>
      </c>
      <c r="U177" s="24">
        <f>IF(OR('⚙️ BỘ HƠI'!$H$40=0,'⚙️ BỘ HƠI'!$H$2="",$C177="",LEFT($C177,1)="◆"),99999,IF(OR(ISNUMBER(SEARCH('⚙️ BỘ HƠI'!$H$2,$C177)),ISNUMBER(SEARCH($C177,'⚙️ BỘ HƠI'!$H$2))),ROW()-2,99999))</f>
        <v>99999</v>
      </c>
      <c r="V177" s="24"/>
    </row>
    <row r="178" ht="35" customHeight="1" spans="1:22">
      <c r="A178" s="27" t="s">
        <v>14945</v>
      </c>
      <c r="B178" s="27" t="s">
        <v>277</v>
      </c>
      <c r="C178" s="27" t="s">
        <v>14946</v>
      </c>
      <c r="D178" s="27"/>
      <c r="E178" s="27"/>
      <c r="F178" s="27" t="s">
        <v>8494</v>
      </c>
      <c r="G178" s="27"/>
      <c r="H178" s="27"/>
      <c r="I178" s="27"/>
      <c r="J178" s="27" t="s">
        <v>12258</v>
      </c>
      <c r="K178" s="27">
        <v>107</v>
      </c>
      <c r="L178" s="27" t="s">
        <v>24</v>
      </c>
      <c r="M178" s="31"/>
      <c r="N178" s="32">
        <v>950000</v>
      </c>
      <c r="O178" s="32">
        <v>1000000</v>
      </c>
      <c r="P178" s="32">
        <v>1100000</v>
      </c>
      <c r="Q178" s="31"/>
      <c r="R178" s="27"/>
      <c r="S178" s="27" t="s">
        <v>14947</v>
      </c>
      <c r="T178" s="24" t="str">
        <f t="shared" si="2"/>
        <v>Xy lanh QSB6.7/ S6D107/ 6D107 S/F chưa xoáy - IZ IKAZU</v>
      </c>
      <c r="U178" s="24">
        <f>IF(OR('⚙️ BỘ HƠI'!$H$40=0,'⚙️ BỘ HƠI'!$H$2="",$C178="",LEFT($C178,1)="◆"),99999,IF(OR(ISNUMBER(SEARCH('⚙️ BỘ HƠI'!$H$2,$C178)),ISNUMBER(SEARCH($C178,'⚙️ BỘ HƠI'!$H$2))),ROW()-2,99999))</f>
        <v>99999</v>
      </c>
      <c r="V178" s="24"/>
    </row>
    <row r="179" ht="35" customHeight="1" spans="1:22">
      <c r="A179" s="27" t="s">
        <v>14948</v>
      </c>
      <c r="B179" s="27" t="s">
        <v>277</v>
      </c>
      <c r="C179" s="27" t="s">
        <v>3105</v>
      </c>
      <c r="D179" s="27"/>
      <c r="E179" s="27"/>
      <c r="F179" s="27"/>
      <c r="G179" s="27"/>
      <c r="H179" s="27" t="s">
        <v>14949</v>
      </c>
      <c r="I179" s="27"/>
      <c r="J179" s="27" t="s">
        <v>12258</v>
      </c>
      <c r="K179" s="27">
        <v>108</v>
      </c>
      <c r="L179" s="27" t="s">
        <v>24</v>
      </c>
      <c r="M179" s="31"/>
      <c r="N179" s="32">
        <v>1400000</v>
      </c>
      <c r="O179" s="32">
        <v>1500000</v>
      </c>
      <c r="P179" s="32">
        <v>1600000</v>
      </c>
      <c r="Q179" s="31"/>
      <c r="R179" s="27"/>
      <c r="S179" s="27" t="s">
        <v>14950</v>
      </c>
      <c r="T179" s="24" t="str">
        <f t="shared" si="2"/>
        <v>Xy lanh Komatsu S6D108/ 6222-21-2110 (6D108)  - IZ IKAZU</v>
      </c>
      <c r="U179" s="24">
        <f>IF(OR('⚙️ BỘ HƠI'!$H$40=0,'⚙️ BỘ HƠI'!$H$2="",$C179="",LEFT($C179,1)="◆"),99999,IF(OR(ISNUMBER(SEARCH('⚙️ BỘ HƠI'!$H$2,$C179)),ISNUMBER(SEARCH($C179,'⚙️ BỘ HƠI'!$H$2))),ROW()-2,99999))</f>
        <v>99999</v>
      </c>
      <c r="V179" s="24"/>
    </row>
    <row r="180" ht="35" customHeight="1" spans="1:22">
      <c r="A180" s="27" t="s">
        <v>14951</v>
      </c>
      <c r="B180" s="27" t="s">
        <v>277</v>
      </c>
      <c r="C180" s="27" t="s">
        <v>12803</v>
      </c>
      <c r="D180" s="27"/>
      <c r="E180" s="27"/>
      <c r="F180" s="27" t="s">
        <v>8494</v>
      </c>
      <c r="G180" s="27"/>
      <c r="H180" s="27" t="s">
        <v>14952</v>
      </c>
      <c r="I180" s="27"/>
      <c r="J180" s="27" t="s">
        <v>8518</v>
      </c>
      <c r="K180" s="27">
        <v>108</v>
      </c>
      <c r="L180" s="27" t="s">
        <v>24</v>
      </c>
      <c r="M180" s="31"/>
      <c r="N180" s="32">
        <v>240000</v>
      </c>
      <c r="O180" s="32">
        <v>260000</v>
      </c>
      <c r="P180" s="32">
        <v>280000</v>
      </c>
      <c r="Q180" s="31"/>
      <c r="R180" s="27"/>
      <c r="S180" s="27" t="s">
        <v>14953</v>
      </c>
      <c r="T180" s="24" t="str">
        <f t="shared" si="2"/>
        <v>Xy lanh S6D108/6D108 S/F (bán hoàn thiện) - IZUMI</v>
      </c>
      <c r="U180" s="24">
        <f>IF(OR('⚙️ BỘ HƠI'!$H$40=0,'⚙️ BỘ HƠI'!$H$2="",$C180="",LEFT($C180,1)="◆"),99999,IF(OR(ISNUMBER(SEARCH('⚙️ BỘ HƠI'!$H$2,$C180)),ISNUMBER(SEARCH($C180,'⚙️ BỘ HƠI'!$H$2))),ROW()-2,99999))</f>
        <v>99999</v>
      </c>
      <c r="V180" s="24"/>
    </row>
    <row r="181" ht="35" customHeight="1" spans="1:22">
      <c r="A181" s="27" t="s">
        <v>14954</v>
      </c>
      <c r="B181" s="27" t="s">
        <v>277</v>
      </c>
      <c r="C181" s="27" t="s">
        <v>14955</v>
      </c>
      <c r="D181" s="27" t="s">
        <v>7995</v>
      </c>
      <c r="E181" s="27"/>
      <c r="F181" s="27"/>
      <c r="G181" s="27"/>
      <c r="H181" s="27" t="s">
        <v>14956</v>
      </c>
      <c r="I181" s="27"/>
      <c r="J181" s="27" t="s">
        <v>8520</v>
      </c>
      <c r="K181" s="27">
        <v>110</v>
      </c>
      <c r="L181" s="27" t="s">
        <v>24</v>
      </c>
      <c r="M181" s="31"/>
      <c r="N181" s="32">
        <v>4000000</v>
      </c>
      <c r="O181" s="32">
        <v>4300000</v>
      </c>
      <c r="P181" s="32">
        <v>4500000</v>
      </c>
      <c r="Q181" s="31"/>
      <c r="R181" s="27"/>
      <c r="S181" s="27" t="s">
        <v>14957</v>
      </c>
      <c r="T181" s="24" t="str">
        <f t="shared" si="2"/>
        <v>Xy lanh 6D110/S6D110 (N6138212210) - NSP</v>
      </c>
      <c r="U181" s="24">
        <f>IF(OR('⚙️ BỘ HƠI'!$H$40=0,'⚙️ BỘ HƠI'!$H$2="",$C181="",LEFT($C181,1)="◆"),99999,IF(OR(ISNUMBER(SEARCH('⚙️ BỘ HƠI'!$H$2,$C181)),ISNUMBER(SEARCH($C181,'⚙️ BỘ HƠI'!$H$2))),ROW()-2,99999))</f>
        <v>99999</v>
      </c>
      <c r="V181" s="24"/>
    </row>
    <row r="182" ht="35" customHeight="1" spans="1:22">
      <c r="A182" s="27" t="s">
        <v>14958</v>
      </c>
      <c r="B182" s="27" t="s">
        <v>277</v>
      </c>
      <c r="C182" s="27" t="s">
        <v>14959</v>
      </c>
      <c r="D182" s="27"/>
      <c r="E182" s="27"/>
      <c r="F182" s="27" t="s">
        <v>8494</v>
      </c>
      <c r="G182" s="27"/>
      <c r="H182" s="27" t="s">
        <v>14960</v>
      </c>
      <c r="I182" s="27"/>
      <c r="J182" s="27" t="s">
        <v>8520</v>
      </c>
      <c r="K182" s="27">
        <v>110</v>
      </c>
      <c r="L182" s="27" t="s">
        <v>24</v>
      </c>
      <c r="M182" s="31"/>
      <c r="N182" s="31"/>
      <c r="O182" s="31"/>
      <c r="P182" s="32">
        <v>250000</v>
      </c>
      <c r="Q182" s="31"/>
      <c r="R182" s="27"/>
      <c r="S182" s="27" t="s">
        <v>14961</v>
      </c>
      <c r="T182" s="24" t="str">
        <f t="shared" si="2"/>
        <v>Xy lanh S6D110/6D110 (N 6138-21-2210) S/F bán hoàn thiện - NSP</v>
      </c>
      <c r="U182" s="24">
        <f>IF(OR('⚙️ BỘ HƠI'!$H$40=0,'⚙️ BỘ HƠI'!$H$2="",$C182="",LEFT($C182,1)="◆"),99999,IF(OR(ISNUMBER(SEARCH('⚙️ BỘ HƠI'!$H$2,$C182)),ISNUMBER(SEARCH($C182,'⚙️ BỘ HƠI'!$H$2))),ROW()-2,99999))</f>
        <v>99999</v>
      </c>
      <c r="V182" s="24"/>
    </row>
    <row r="183" ht="35" customHeight="1" spans="1:22">
      <c r="A183" s="27" t="s">
        <v>14962</v>
      </c>
      <c r="B183" s="27" t="s">
        <v>277</v>
      </c>
      <c r="C183" s="27" t="s">
        <v>14959</v>
      </c>
      <c r="D183" s="27"/>
      <c r="E183" s="27"/>
      <c r="F183" s="27" t="s">
        <v>8492</v>
      </c>
      <c r="G183" s="27"/>
      <c r="H183" s="27"/>
      <c r="I183" s="27"/>
      <c r="J183" s="27" t="s">
        <v>8518</v>
      </c>
      <c r="K183" s="27">
        <v>110</v>
      </c>
      <c r="L183" s="27" t="s">
        <v>24</v>
      </c>
      <c r="M183" s="31"/>
      <c r="N183" s="32">
        <v>1350000</v>
      </c>
      <c r="O183" s="32">
        <v>1450000</v>
      </c>
      <c r="P183" s="32">
        <v>1600000</v>
      </c>
      <c r="Q183" s="31"/>
      <c r="R183" s="27"/>
      <c r="S183" s="27" t="s">
        <v>14963</v>
      </c>
      <c r="T183" s="24" t="str">
        <f t="shared" si="2"/>
        <v>Xy lanh S6D110/6D110 F/F đời hoàn thiện - IZUMI</v>
      </c>
      <c r="U183" s="24">
        <f>IF(OR('⚙️ BỘ HƠI'!$H$40=0,'⚙️ BỘ HƠI'!$H$2="",$C183="",LEFT($C183,1)="◆"),99999,IF(OR(ISNUMBER(SEARCH('⚙️ BỘ HƠI'!$H$2,$C183)),ISNUMBER(SEARCH($C183,'⚙️ BỘ HƠI'!$H$2))),ROW()-2,99999))</f>
        <v>99999</v>
      </c>
      <c r="V183" s="24"/>
    </row>
    <row r="184" ht="35" customHeight="1" spans="1:22">
      <c r="A184" s="27" t="s">
        <v>14964</v>
      </c>
      <c r="B184" s="27" t="s">
        <v>277</v>
      </c>
      <c r="C184" s="27" t="s">
        <v>14965</v>
      </c>
      <c r="D184" s="27"/>
      <c r="E184" s="27"/>
      <c r="F184" s="27"/>
      <c r="G184" s="27"/>
      <c r="H184" s="27" t="s">
        <v>14966</v>
      </c>
      <c r="I184" s="27"/>
      <c r="J184" s="27" t="s">
        <v>14967</v>
      </c>
      <c r="K184" s="27">
        <v>114</v>
      </c>
      <c r="L184" s="27" t="s">
        <v>24</v>
      </c>
      <c r="M184" s="31"/>
      <c r="N184" s="32">
        <v>2200000</v>
      </c>
      <c r="O184" s="32">
        <v>2400000</v>
      </c>
      <c r="P184" s="32">
        <v>2600000</v>
      </c>
      <c r="Q184" s="31"/>
      <c r="R184" s="27"/>
      <c r="S184" s="27" t="s">
        <v>14968</v>
      </c>
      <c r="T184" s="24" t="str">
        <f t="shared" si="2"/>
        <v>Xy lanh Cum 6CT/ 3800328, MÀU ĐỎ (S6D114, lợi cổ 131 dài 235) - HENWEIT, L-CM003-00-3</v>
      </c>
      <c r="U184" s="24">
        <f>IF(OR('⚙️ BỘ HƠI'!$H$40=0,'⚙️ BỘ HƠI'!$H$2="",$C184="",LEFT($C184,1)="◆"),99999,IF(OR(ISNUMBER(SEARCH('⚙️ BỘ HƠI'!$H$2,$C184)),ISNUMBER(SEARCH($C184,'⚙️ BỘ HƠI'!$H$2))),ROW()-2,99999))</f>
        <v>99999</v>
      </c>
      <c r="V184" s="24"/>
    </row>
    <row r="185" ht="35" customHeight="1" spans="1:22">
      <c r="A185" s="27" t="s">
        <v>14969</v>
      </c>
      <c r="B185" s="27" t="s">
        <v>277</v>
      </c>
      <c r="C185" s="27" t="s">
        <v>14970</v>
      </c>
      <c r="D185" s="27"/>
      <c r="E185" s="27"/>
      <c r="F185" s="27"/>
      <c r="G185" s="27"/>
      <c r="H185" s="27" t="s">
        <v>14971</v>
      </c>
      <c r="I185" s="27"/>
      <c r="J185" s="27" t="s">
        <v>2600</v>
      </c>
      <c r="K185" s="27">
        <v>114</v>
      </c>
      <c r="L185" s="27" t="s">
        <v>24</v>
      </c>
      <c r="M185" s="31"/>
      <c r="N185" s="32">
        <v>3000000</v>
      </c>
      <c r="O185" s="32">
        <v>3100000</v>
      </c>
      <c r="P185" s="32">
        <v>3300000</v>
      </c>
      <c r="Q185" s="31"/>
      <c r="R185" s="27"/>
      <c r="S185" s="27" t="s">
        <v>14972</v>
      </c>
      <c r="T185" s="24" t="str">
        <f t="shared" si="2"/>
        <v>Xy lanh Cum 6CT/ 3948095/ S6D114/ 6D114 (lợi cổ 131 dài 235) - MAHLE</v>
      </c>
      <c r="U185" s="24">
        <f>IF(OR('⚙️ BỘ HƠI'!$H$40=0,'⚙️ BỘ HƠI'!$H$2="",$C185="",LEFT($C185,1)="◆"),99999,IF(OR(ISNUMBER(SEARCH('⚙️ BỘ HƠI'!$H$2,$C185)),ISNUMBER(SEARCH($C185,'⚙️ BỘ HƠI'!$H$2))),ROW()-2,99999))</f>
        <v>99999</v>
      </c>
      <c r="V185" s="33" t="s">
        <v>14973</v>
      </c>
    </row>
    <row r="186" ht="35" customHeight="1" spans="1:22">
      <c r="A186" s="27" t="s">
        <v>14974</v>
      </c>
      <c r="B186" s="27" t="s">
        <v>277</v>
      </c>
      <c r="C186" s="27" t="s">
        <v>14975</v>
      </c>
      <c r="D186" s="27"/>
      <c r="E186" s="27"/>
      <c r="F186" s="27"/>
      <c r="G186" s="27"/>
      <c r="H186" s="27" t="s">
        <v>14976</v>
      </c>
      <c r="I186" s="27"/>
      <c r="J186" s="27" t="s">
        <v>8520</v>
      </c>
      <c r="K186" s="27">
        <v>114</v>
      </c>
      <c r="L186" s="27" t="s">
        <v>24</v>
      </c>
      <c r="M186" s="31"/>
      <c r="N186" s="31"/>
      <c r="O186" s="31"/>
      <c r="P186" s="31"/>
      <c r="Q186" s="31"/>
      <c r="R186" s="27"/>
      <c r="S186" s="27" t="s">
        <v>14977</v>
      </c>
      <c r="T186" s="24" t="str">
        <f t="shared" si="2"/>
        <v>Xy lanh S6D114/ 6CT (104000) dài 237mm, lợi 131mm - NSP</v>
      </c>
      <c r="U186" s="24">
        <f>IF(OR('⚙️ BỘ HƠI'!$H$40=0,'⚙️ BỘ HƠI'!$H$2="",$C186="",LEFT($C186,1)="◆"),99999,IF(OR(ISNUMBER(SEARCH('⚙️ BỘ HƠI'!$H$2,$C186)),ISNUMBER(SEARCH($C186,'⚙️ BỘ HƠI'!$H$2))),ROW()-2,99999))</f>
        <v>99999</v>
      </c>
      <c r="V186" s="24"/>
    </row>
    <row r="187" ht="35" customHeight="1" spans="1:22">
      <c r="A187" s="27" t="s">
        <v>14978</v>
      </c>
      <c r="B187" s="27" t="s">
        <v>277</v>
      </c>
      <c r="C187" s="27" t="s">
        <v>14975</v>
      </c>
      <c r="D187" s="27"/>
      <c r="E187" s="27"/>
      <c r="F187" s="27"/>
      <c r="G187" s="27"/>
      <c r="H187" s="27" t="s">
        <v>14979</v>
      </c>
      <c r="I187" s="27"/>
      <c r="J187" s="27" t="s">
        <v>8520</v>
      </c>
      <c r="K187" s="27">
        <v>114</v>
      </c>
      <c r="L187" s="27" t="s">
        <v>24</v>
      </c>
      <c r="M187" s="31"/>
      <c r="N187" s="31"/>
      <c r="O187" s="31"/>
      <c r="P187" s="31"/>
      <c r="Q187" s="31"/>
      <c r="R187" s="27"/>
      <c r="S187" s="27" t="s">
        <v>14980</v>
      </c>
      <c r="T187" s="24" t="str">
        <f t="shared" si="2"/>
        <v>Xy lanh S6D114/ 6CT (104002) lưng đen dài 235mm - NSP</v>
      </c>
      <c r="U187" s="24">
        <f>IF(OR('⚙️ BỘ HƠI'!$H$40=0,'⚙️ BỘ HƠI'!$H$2="",$C187="",LEFT($C187,1)="◆"),99999,IF(OR(ISNUMBER(SEARCH('⚙️ BỘ HƠI'!$H$2,$C187)),ISNUMBER(SEARCH($C187,'⚙️ BỘ HƠI'!$H$2))),ROW()-2,99999))</f>
        <v>99999</v>
      </c>
      <c r="V187" s="24"/>
    </row>
    <row r="188" ht="35" customHeight="1" spans="1:22">
      <c r="A188" s="27" t="s">
        <v>14981</v>
      </c>
      <c r="B188" s="27" t="s">
        <v>277</v>
      </c>
      <c r="C188" s="27" t="s">
        <v>14975</v>
      </c>
      <c r="D188" s="27"/>
      <c r="E188" s="27"/>
      <c r="F188" s="27"/>
      <c r="G188" s="27"/>
      <c r="H188" s="27" t="s">
        <v>14982</v>
      </c>
      <c r="I188" s="27"/>
      <c r="J188" s="27" t="s">
        <v>8520</v>
      </c>
      <c r="K188" s="27">
        <v>114</v>
      </c>
      <c r="L188" s="27" t="s">
        <v>24</v>
      </c>
      <c r="M188" s="31"/>
      <c r="N188" s="31"/>
      <c r="O188" s="31"/>
      <c r="P188" s="31"/>
      <c r="Q188" s="31"/>
      <c r="R188" s="27"/>
      <c r="S188" s="27" t="s">
        <v>14983</v>
      </c>
      <c r="T188" s="24" t="str">
        <f t="shared" si="2"/>
        <v>Xy lanh S6D114/ 6CT (104003) dài 235mm - NSP</v>
      </c>
      <c r="U188" s="24">
        <f>IF(OR('⚙️ BỘ HƠI'!$H$40=0,'⚙️ BỘ HƠI'!$H$2="",$C188="",LEFT($C188,1)="◆"),99999,IF(OR(ISNUMBER(SEARCH('⚙️ BỘ HƠI'!$H$2,$C188)),ISNUMBER(SEARCH($C188,'⚙️ BỘ HƠI'!$H$2))),ROW()-2,99999))</f>
        <v>99999</v>
      </c>
      <c r="V188" s="24"/>
    </row>
    <row r="189" ht="35" customHeight="1" spans="1:22">
      <c r="A189" s="27" t="s">
        <v>14984</v>
      </c>
      <c r="B189" s="27" t="s">
        <v>277</v>
      </c>
      <c r="C189" s="27" t="s">
        <v>10433</v>
      </c>
      <c r="D189" s="27" t="s">
        <v>7306</v>
      </c>
      <c r="E189" s="27"/>
      <c r="F189" s="27"/>
      <c r="G189" s="27"/>
      <c r="H189" s="27" t="s">
        <v>14985</v>
      </c>
      <c r="I189" s="27"/>
      <c r="J189" s="27" t="s">
        <v>8520</v>
      </c>
      <c r="K189" s="27">
        <v>120</v>
      </c>
      <c r="L189" s="27" t="s">
        <v>24</v>
      </c>
      <c r="M189" s="31"/>
      <c r="N189" s="32">
        <v>3000000</v>
      </c>
      <c r="O189" s="32">
        <v>3200000</v>
      </c>
      <c r="P189" s="32">
        <v>3400000</v>
      </c>
      <c r="Q189" s="31"/>
      <c r="R189" s="27"/>
      <c r="S189" s="27" t="s">
        <v>14986</v>
      </c>
      <c r="T189" s="24" t="str">
        <f t="shared" si="2"/>
        <v>Xy lanh 4D120 (123701) - NSP</v>
      </c>
      <c r="U189" s="24">
        <f>IF(OR('⚙️ BỘ HƠI'!$H$40=0,'⚙️ BỘ HƠI'!$H$2="",$C189="",LEFT($C189,1)="◆"),99999,IF(OR(ISNUMBER(SEARCH('⚙️ BỘ HƠI'!$H$2,$C189)),ISNUMBER(SEARCH($C189,'⚙️ BỘ HƠI'!$H$2))),ROW()-2,99999))</f>
        <v>99999</v>
      </c>
      <c r="V189" s="24"/>
    </row>
    <row r="190" ht="35" customHeight="1" spans="1:22">
      <c r="A190" s="27" t="s">
        <v>14987</v>
      </c>
      <c r="B190" s="27" t="s">
        <v>277</v>
      </c>
      <c r="C190" s="27" t="s">
        <v>10433</v>
      </c>
      <c r="D190" s="27" t="s">
        <v>7306</v>
      </c>
      <c r="E190" s="27"/>
      <c r="F190" s="27" t="s">
        <v>8492</v>
      </c>
      <c r="G190" s="27"/>
      <c r="H190" s="27" t="s">
        <v>14988</v>
      </c>
      <c r="I190" s="27"/>
      <c r="J190" s="27" t="s">
        <v>8518</v>
      </c>
      <c r="K190" s="27">
        <v>120</v>
      </c>
      <c r="L190" s="27" t="s">
        <v>24</v>
      </c>
      <c r="M190" s="31"/>
      <c r="N190" s="31"/>
      <c r="O190" s="31"/>
      <c r="P190" s="31"/>
      <c r="Q190" s="31"/>
      <c r="R190" s="27"/>
      <c r="S190" s="27" t="s">
        <v>14989</v>
      </c>
      <c r="T190" s="24" t="str">
        <f t="shared" si="2"/>
        <v>Xy lanh 4D120 (6110-21-2212) F/F - IZUMI</v>
      </c>
      <c r="U190" s="24">
        <f>IF(OR('⚙️ BỘ HƠI'!$H$40=0,'⚙️ BỘ HƠI'!$H$2="",$C190="",LEFT($C190,1)="◆"),99999,IF(OR(ISNUMBER(SEARCH('⚙️ BỘ HƠI'!$H$2,$C190)),ISNUMBER(SEARCH($C190,'⚙️ BỘ HƠI'!$H$2))),ROW()-2,99999))</f>
        <v>99999</v>
      </c>
      <c r="V190" s="24"/>
    </row>
    <row r="191" ht="35" customHeight="1" spans="1:22">
      <c r="A191" s="27" t="s">
        <v>14990</v>
      </c>
      <c r="B191" s="27" t="s">
        <v>277</v>
      </c>
      <c r="C191" s="27" t="s">
        <v>14991</v>
      </c>
      <c r="D191" s="27"/>
      <c r="E191" s="27"/>
      <c r="F191" s="27" t="s">
        <v>8492</v>
      </c>
      <c r="G191" s="27"/>
      <c r="H191" s="27" t="s">
        <v>14988</v>
      </c>
      <c r="I191" s="27"/>
      <c r="J191" s="27" t="s">
        <v>12258</v>
      </c>
      <c r="K191" s="27">
        <v>120</v>
      </c>
      <c r="L191" s="27" t="s">
        <v>24</v>
      </c>
      <c r="M191" s="31"/>
      <c r="N191" s="32">
        <v>1850000</v>
      </c>
      <c r="O191" s="32">
        <v>1950000</v>
      </c>
      <c r="P191" s="32">
        <v>2100000</v>
      </c>
      <c r="Q191" s="31"/>
      <c r="R191" s="27"/>
      <c r="S191" s="27" t="s">
        <v>14992</v>
      </c>
      <c r="T191" s="24" t="str">
        <f t="shared" si="2"/>
        <v>Xy lanh Kom 4D120 (6110-21-2212) F/F - IZ IKAZU</v>
      </c>
      <c r="U191" s="24">
        <f>IF(OR('⚙️ BỘ HƠI'!$H$40=0,'⚙️ BỘ HƠI'!$H$2="",$C191="",LEFT($C191,1)="◆"),99999,IF(OR(ISNUMBER(SEARCH('⚙️ BỘ HƠI'!$H$2,$C191)),ISNUMBER(SEARCH($C191,'⚙️ BỘ HƠI'!$H$2))),ROW()-2,99999))</f>
        <v>99999</v>
      </c>
      <c r="V191" s="24"/>
    </row>
    <row r="192" ht="35" customHeight="1" spans="1:22">
      <c r="A192" s="27" t="s">
        <v>14993</v>
      </c>
      <c r="B192" s="27" t="s">
        <v>277</v>
      </c>
      <c r="C192" s="27" t="s">
        <v>14994</v>
      </c>
      <c r="D192" s="27"/>
      <c r="E192" s="27"/>
      <c r="F192" s="27"/>
      <c r="G192" s="27"/>
      <c r="H192" s="27" t="s">
        <v>14995</v>
      </c>
      <c r="I192" s="27"/>
      <c r="J192" s="27" t="s">
        <v>8520</v>
      </c>
      <c r="K192" s="27">
        <v>125</v>
      </c>
      <c r="L192" s="27" t="s">
        <v>24</v>
      </c>
      <c r="M192" s="31"/>
      <c r="N192" s="32">
        <v>3000000</v>
      </c>
      <c r="O192" s="32">
        <v>3200000</v>
      </c>
      <c r="P192" s="32">
        <v>3400000</v>
      </c>
      <c r="Q192" s="31"/>
      <c r="R192" s="27"/>
      <c r="S192" s="27" t="s">
        <v>14996</v>
      </c>
      <c r="T192" s="24" t="str">
        <f t="shared" si="2"/>
        <v>Xy lanh KOMATSU 125/ S6D125/6D125/6150-21-2221 ZYNP - NSP</v>
      </c>
      <c r="U192" s="24">
        <f>IF(OR('⚙️ BỘ HƠI'!$H$40=0,'⚙️ BỘ HƠI'!$H$2="",$C192="",LEFT($C192,1)="◆"),99999,IF(OR(ISNUMBER(SEARCH('⚙️ BỘ HƠI'!$H$2,$C192)),ISNUMBER(SEARCH($C192,'⚙️ BỘ HƠI'!$H$2))),ROW()-2,99999))</f>
        <v>99999</v>
      </c>
      <c r="V192" s="24"/>
    </row>
    <row r="193" ht="35" customHeight="1" spans="1:22">
      <c r="A193" s="27" t="s">
        <v>14997</v>
      </c>
      <c r="B193" s="27" t="s">
        <v>277</v>
      </c>
      <c r="C193" s="27" t="s">
        <v>3127</v>
      </c>
      <c r="D193" s="27" t="s">
        <v>7995</v>
      </c>
      <c r="E193" s="27"/>
      <c r="F193" s="27" t="s">
        <v>8492</v>
      </c>
      <c r="G193" s="27"/>
      <c r="H193" s="27" t="s">
        <v>14995</v>
      </c>
      <c r="I193" s="27"/>
      <c r="J193" s="27" t="s">
        <v>8518</v>
      </c>
      <c r="K193" s="27">
        <v>125</v>
      </c>
      <c r="L193" s="27" t="s">
        <v>24</v>
      </c>
      <c r="M193" s="31"/>
      <c r="N193" s="31"/>
      <c r="O193" s="31"/>
      <c r="P193" s="31"/>
      <c r="Q193" s="31"/>
      <c r="R193" s="27"/>
      <c r="S193" s="27" t="s">
        <v>14998</v>
      </c>
      <c r="T193" s="24" t="str">
        <f t="shared" si="2"/>
        <v>Xy lanh 6D125/S6D125 F/F (6150-21-2221) - IZUMI</v>
      </c>
      <c r="U193" s="24">
        <f>IF(OR('⚙️ BỘ HƠI'!$H$40=0,'⚙️ BỘ HƠI'!$H$2="",$C193="",LEFT($C193,1)="◆"),99999,IF(OR(ISNUMBER(SEARCH('⚙️ BỘ HƠI'!$H$2,$C193)),ISNUMBER(SEARCH($C193,'⚙️ BỘ HƠI'!$H$2))),ROW()-2,99999))</f>
        <v>99999</v>
      </c>
      <c r="V193" s="24"/>
    </row>
    <row r="194" ht="35" customHeight="1" spans="1:22">
      <c r="A194" s="27" t="s">
        <v>14999</v>
      </c>
      <c r="B194" s="27" t="s">
        <v>277</v>
      </c>
      <c r="C194" s="27" t="s">
        <v>3127</v>
      </c>
      <c r="D194" s="27" t="s">
        <v>7995</v>
      </c>
      <c r="E194" s="27"/>
      <c r="F194" s="27" t="s">
        <v>8492</v>
      </c>
      <c r="G194" s="27"/>
      <c r="H194" s="27" t="s">
        <v>14995</v>
      </c>
      <c r="I194" s="27"/>
      <c r="J194" s="27" t="s">
        <v>12258</v>
      </c>
      <c r="K194" s="27">
        <v>125</v>
      </c>
      <c r="L194" s="27" t="s">
        <v>24</v>
      </c>
      <c r="M194" s="31"/>
      <c r="N194" s="32">
        <v>2650000</v>
      </c>
      <c r="O194" s="32">
        <v>2800000</v>
      </c>
      <c r="P194" s="32">
        <v>3000000</v>
      </c>
      <c r="Q194" s="31"/>
      <c r="R194" s="27"/>
      <c r="S194" s="27" t="s">
        <v>15000</v>
      </c>
      <c r="T194" s="24" t="str">
        <f t="shared" si="2"/>
        <v>Xy lanh Komatsu 6D125/S6D125 F/F (6150-21-2221) - IZ IKAZU</v>
      </c>
      <c r="U194" s="24">
        <f>IF(OR('⚙️ BỘ HƠI'!$H$40=0,'⚙️ BỘ HƠI'!$H$2="",$C194="",LEFT($C194,1)="◆"),99999,IF(OR(ISNUMBER(SEARCH('⚙️ BỘ HƠI'!$H$2,$C194)),ISNUMBER(SEARCH($C194,'⚙️ BỘ HƠI'!$H$2))),ROW()-2,99999))</f>
        <v>99999</v>
      </c>
      <c r="V194" s="33" t="s">
        <v>15001</v>
      </c>
    </row>
    <row r="195" ht="35" customHeight="1" spans="1:22">
      <c r="A195" s="27" t="s">
        <v>15002</v>
      </c>
      <c r="B195" s="27" t="s">
        <v>277</v>
      </c>
      <c r="C195" s="27" t="s">
        <v>15003</v>
      </c>
      <c r="D195" s="27"/>
      <c r="E195" s="27"/>
      <c r="F195" s="27"/>
      <c r="G195" s="27"/>
      <c r="H195" s="27" t="s">
        <v>15004</v>
      </c>
      <c r="I195" s="27"/>
      <c r="J195" s="27" t="s">
        <v>8519</v>
      </c>
      <c r="K195" s="27">
        <v>125</v>
      </c>
      <c r="L195" s="27" t="s">
        <v>24</v>
      </c>
      <c r="M195" s="31"/>
      <c r="N195" s="32">
        <v>4800000</v>
      </c>
      <c r="O195" s="32">
        <v>5000000</v>
      </c>
      <c r="P195" s="32">
        <v>5200000</v>
      </c>
      <c r="Q195" s="31"/>
      <c r="R195" s="27"/>
      <c r="S195" s="27" t="s">
        <v>15005</v>
      </c>
      <c r="T195" s="24" t="str">
        <f t="shared" ref="T195:T258" si="3">IF($S195="","",$S195)</f>
        <v>Xy lanh Kom S6D125/6D125/ 6151-22-2220 (nitriting, tôi thấm ni tơ) - HENWEIT</v>
      </c>
      <c r="U195" s="24">
        <f>IF(OR('⚙️ BỘ HƠI'!$H$40=0,'⚙️ BỘ HƠI'!$H$2="",$C195="",LEFT($C195,1)="◆"),99999,IF(OR(ISNUMBER(SEARCH('⚙️ BỘ HƠI'!$H$2,$C195)),ISNUMBER(SEARCH($C195,'⚙️ BỘ HƠI'!$H$2))),ROW()-2,99999))</f>
        <v>99999</v>
      </c>
      <c r="V195" s="24"/>
    </row>
    <row r="196" ht="35" customHeight="1" spans="1:22">
      <c r="A196" s="27" t="s">
        <v>15006</v>
      </c>
      <c r="B196" s="27" t="s">
        <v>277</v>
      </c>
      <c r="C196" s="27" t="s">
        <v>15007</v>
      </c>
      <c r="D196" s="27"/>
      <c r="E196" s="27"/>
      <c r="F196" s="27"/>
      <c r="G196" s="27"/>
      <c r="H196" s="27" t="s">
        <v>14995</v>
      </c>
      <c r="I196" s="27"/>
      <c r="J196" s="27" t="s">
        <v>8520</v>
      </c>
      <c r="K196" s="27">
        <v>125</v>
      </c>
      <c r="L196" s="27" t="s">
        <v>24</v>
      </c>
      <c r="M196" s="31"/>
      <c r="N196" s="32">
        <v>5500000</v>
      </c>
      <c r="O196" s="32">
        <v>5800000</v>
      </c>
      <c r="P196" s="32">
        <v>6200000</v>
      </c>
      <c r="Q196" s="31"/>
      <c r="R196" s="27"/>
      <c r="S196" s="27" t="s">
        <v>15008</v>
      </c>
      <c r="T196" s="24" t="str">
        <f t="shared" si="3"/>
        <v>Xy lanh S6D125/6D125 (6150-21-2221) trắng - NSP</v>
      </c>
      <c r="U196" s="24">
        <f>IF(OR('⚙️ BỘ HƠI'!$H$40=0,'⚙️ BỘ HƠI'!$H$2="",$C196="",LEFT($C196,1)="◆"),99999,IF(OR(ISNUMBER(SEARCH('⚙️ BỘ HƠI'!$H$2,$C196)),ISNUMBER(SEARCH($C196,'⚙️ BỘ HƠI'!$H$2))),ROW()-2,99999))</f>
        <v>99999</v>
      </c>
      <c r="V196" s="24"/>
    </row>
    <row r="197" ht="35" customHeight="1" spans="1:22">
      <c r="A197" s="27" t="s">
        <v>15009</v>
      </c>
      <c r="B197" s="27" t="s">
        <v>277</v>
      </c>
      <c r="C197" s="27" t="s">
        <v>10462</v>
      </c>
      <c r="D197" s="27" t="s">
        <v>7306</v>
      </c>
      <c r="E197" s="27"/>
      <c r="F197" s="27"/>
      <c r="G197" s="27"/>
      <c r="H197" s="27" t="s">
        <v>15010</v>
      </c>
      <c r="I197" s="27"/>
      <c r="J197" s="27" t="s">
        <v>8520</v>
      </c>
      <c r="K197" s="27">
        <v>130</v>
      </c>
      <c r="L197" s="27" t="s">
        <v>24</v>
      </c>
      <c r="M197" s="31"/>
      <c r="N197" s="32">
        <v>4000000</v>
      </c>
      <c r="O197" s="32">
        <v>4200000</v>
      </c>
      <c r="P197" s="32">
        <v>4400000</v>
      </c>
      <c r="Q197" s="31"/>
      <c r="R197" s="27"/>
      <c r="S197" s="27" t="s">
        <v>15011</v>
      </c>
      <c r="T197" s="24" t="str">
        <f t="shared" si="3"/>
        <v>Xy lanh 4D130 (123503/N-6115-21-2211) - NSP</v>
      </c>
      <c r="U197" s="24">
        <f>IF(OR('⚙️ BỘ HƠI'!$H$40=0,'⚙️ BỘ HƠI'!$H$2="",$C197="",LEFT($C197,1)="◆"),99999,IF(OR(ISNUMBER(SEARCH('⚙️ BỘ HƠI'!$H$2,$C197)),ISNUMBER(SEARCH($C197,'⚙️ BỘ HƠI'!$H$2))),ROW()-2,99999))</f>
        <v>99999</v>
      </c>
      <c r="V197" s="24"/>
    </row>
    <row r="198" ht="35" customHeight="1" spans="1:22">
      <c r="A198" s="27" t="s">
        <v>15012</v>
      </c>
      <c r="B198" s="27" t="s">
        <v>277</v>
      </c>
      <c r="C198" s="27" t="s">
        <v>10462</v>
      </c>
      <c r="D198" s="27" t="s">
        <v>7306</v>
      </c>
      <c r="E198" s="27"/>
      <c r="F198" s="27" t="s">
        <v>8492</v>
      </c>
      <c r="G198" s="27"/>
      <c r="H198" s="27" t="s">
        <v>15013</v>
      </c>
      <c r="I198" s="27"/>
      <c r="J198" s="27" t="s">
        <v>12258</v>
      </c>
      <c r="K198" s="27">
        <v>130</v>
      </c>
      <c r="L198" s="27" t="s">
        <v>24</v>
      </c>
      <c r="M198" s="31"/>
      <c r="N198" s="32">
        <v>1850000</v>
      </c>
      <c r="O198" s="32">
        <v>1950000</v>
      </c>
      <c r="P198" s="32">
        <v>2100000</v>
      </c>
      <c r="Q198" s="31"/>
      <c r="R198" s="27"/>
      <c r="S198" s="27" t="s">
        <v>15014</v>
      </c>
      <c r="T198" s="24" t="str">
        <f t="shared" si="3"/>
        <v>Xy lanh 4D130 F/F (6115-21-2211) - IZ IKAZU</v>
      </c>
      <c r="U198" s="24">
        <f>IF(OR('⚙️ BỘ HƠI'!$H$40=0,'⚙️ BỘ HƠI'!$H$2="",$C198="",LEFT($C198,1)="◆"),99999,IF(OR(ISNUMBER(SEARCH('⚙️ BỘ HƠI'!$H$2,$C198)),ISNUMBER(SEARCH($C198,'⚙️ BỘ HƠI'!$H$2))),ROW()-2,99999))</f>
        <v>99999</v>
      </c>
      <c r="V198" s="24"/>
    </row>
    <row r="199" ht="35" customHeight="1" spans="1:22">
      <c r="A199" s="27" t="s">
        <v>15015</v>
      </c>
      <c r="B199" s="27" t="s">
        <v>277</v>
      </c>
      <c r="C199" s="27" t="s">
        <v>3083</v>
      </c>
      <c r="D199" s="27"/>
      <c r="E199" s="27"/>
      <c r="F199" s="27"/>
      <c r="G199" s="27"/>
      <c r="H199" s="27" t="s">
        <v>15016</v>
      </c>
      <c r="I199" s="27"/>
      <c r="J199" s="27" t="s">
        <v>8523</v>
      </c>
      <c r="K199" s="27"/>
      <c r="L199" s="27" t="s">
        <v>24</v>
      </c>
      <c r="M199" s="31"/>
      <c r="N199" s="32">
        <v>780000</v>
      </c>
      <c r="O199" s="32">
        <v>830000</v>
      </c>
      <c r="P199" s="32">
        <v>890000</v>
      </c>
      <c r="Q199" s="31"/>
      <c r="R199" s="27"/>
      <c r="S199" s="27" t="s">
        <v>15017</v>
      </c>
      <c r="T199" s="24" t="str">
        <f t="shared" si="3"/>
        <v>Xy lanh Komatsu 105/ 51431700 (S6D105/ 6D105/ S4D105/ 4D105) - PROXMANN</v>
      </c>
      <c r="U199" s="24">
        <f>IF(OR('⚙️ BỘ HƠI'!$H$40=0,'⚙️ BỘ HƠI'!$H$2="",$C199="",LEFT($C199,1)="◆"),99999,IF(OR(ISNUMBER(SEARCH('⚙️ BỘ HƠI'!$H$2,$C199)),ISNUMBER(SEARCH($C199,'⚙️ BỘ HƠI'!$H$2))),ROW()-2,99999))</f>
        <v>99999</v>
      </c>
      <c r="V199" s="24"/>
    </row>
    <row r="200" ht="35" customHeight="1" spans="1:22">
      <c r="A200" s="27" t="s">
        <v>15018</v>
      </c>
      <c r="B200" s="27" t="s">
        <v>277</v>
      </c>
      <c r="C200" s="27" t="s">
        <v>15019</v>
      </c>
      <c r="D200" s="27"/>
      <c r="E200" s="27"/>
      <c r="F200" s="27" t="s">
        <v>8494</v>
      </c>
      <c r="G200" s="27"/>
      <c r="H200" s="27" t="s">
        <v>15020</v>
      </c>
      <c r="I200" s="27"/>
      <c r="J200" s="27" t="s">
        <v>8520</v>
      </c>
      <c r="K200" s="27"/>
      <c r="L200" s="27" t="s">
        <v>24</v>
      </c>
      <c r="M200" s="31"/>
      <c r="N200" s="31"/>
      <c r="O200" s="31"/>
      <c r="P200" s="31"/>
      <c r="Q200" s="31"/>
      <c r="R200" s="27"/>
      <c r="S200" s="27" t="s">
        <v>15021</v>
      </c>
      <c r="T200" s="24" t="str">
        <f t="shared" si="3"/>
        <v>Xy lanh S6D102/S4D102/6BT/4BT/6D102/4D102 (N 6736292110) S/F lưng 105 - NSP</v>
      </c>
      <c r="U200" s="24">
        <f>IF(OR('⚙️ BỘ HƠI'!$H$40=0,'⚙️ BỘ HƠI'!$H$2="",$C200="",LEFT($C200,1)="◆"),99999,IF(OR(ISNUMBER(SEARCH('⚙️ BỘ HƠI'!$H$2,$C200)),ISNUMBER(SEARCH($C200,'⚙️ BỘ HƠI'!$H$2))),ROW()-2,99999))</f>
        <v>99999</v>
      </c>
      <c r="V200" s="24"/>
    </row>
    <row r="201" ht="35" customHeight="1" spans="1:22">
      <c r="A201" s="27" t="s">
        <v>15022</v>
      </c>
      <c r="B201" s="27" t="s">
        <v>277</v>
      </c>
      <c r="C201" s="27" t="s">
        <v>15019</v>
      </c>
      <c r="D201" s="27"/>
      <c r="E201" s="27"/>
      <c r="F201" s="27" t="s">
        <v>8494</v>
      </c>
      <c r="G201" s="27"/>
      <c r="H201" s="27" t="s">
        <v>15023</v>
      </c>
      <c r="I201" s="27"/>
      <c r="J201" s="27" t="s">
        <v>8520</v>
      </c>
      <c r="K201" s="27"/>
      <c r="L201" s="27" t="s">
        <v>24</v>
      </c>
      <c r="M201" s="31"/>
      <c r="N201" s="32">
        <v>270000</v>
      </c>
      <c r="O201" s="32">
        <v>285000</v>
      </c>
      <c r="P201" s="32">
        <v>300000</v>
      </c>
      <c r="Q201" s="31"/>
      <c r="R201" s="27"/>
      <c r="S201" s="27" t="s">
        <v>15024</v>
      </c>
      <c r="T201" s="24" t="str">
        <f t="shared" si="3"/>
        <v>Xy lanh S6D102/S4D102/6BT/4BT/6D102/4D102 (N 6736292120) S/F lưng 104.5 - NSP</v>
      </c>
      <c r="U201" s="24">
        <f>IF(OR('⚙️ BỘ HƠI'!$H$40=0,'⚙️ BỘ HƠI'!$H$2="",$C201="",LEFT($C201,1)="◆"),99999,IF(OR(ISNUMBER(SEARCH('⚙️ BỘ HƠI'!$H$2,$C201)),ISNUMBER(SEARCH($C201,'⚙️ BỘ HƠI'!$H$2))),ROW()-2,99999))</f>
        <v>99999</v>
      </c>
      <c r="V201" s="24"/>
    </row>
    <row r="202" ht="35" customHeight="1" spans="1:22">
      <c r="A202" s="27" t="s">
        <v>15025</v>
      </c>
      <c r="B202" s="27" t="s">
        <v>277</v>
      </c>
      <c r="C202" s="27" t="s">
        <v>15026</v>
      </c>
      <c r="D202" s="27"/>
      <c r="E202" s="27"/>
      <c r="F202" s="27" t="s">
        <v>8494</v>
      </c>
      <c r="G202" s="27"/>
      <c r="H202" s="27"/>
      <c r="I202" s="27"/>
      <c r="J202" s="27" t="s">
        <v>14563</v>
      </c>
      <c r="K202" s="27"/>
      <c r="L202" s="27" t="s">
        <v>24</v>
      </c>
      <c r="M202" s="31"/>
      <c r="N202" s="32">
        <v>160000</v>
      </c>
      <c r="O202" s="32">
        <v>170000</v>
      </c>
      <c r="P202" s="32">
        <v>180000</v>
      </c>
      <c r="Q202" s="31"/>
      <c r="R202" s="27"/>
      <c r="S202" s="27" t="s">
        <v>15027</v>
      </c>
      <c r="T202" s="24" t="str">
        <f t="shared" si="3"/>
        <v>Xy lanh S6D102/S4D102/6BT/4BT/6D102/4D102  S/F lưng 104.5 NPR - GARIMA</v>
      </c>
      <c r="U202" s="24">
        <f>IF(OR('⚙️ BỘ HƠI'!$H$40=0,'⚙️ BỘ HƠI'!$H$2="",$C202="",LEFT($C202,1)="◆"),99999,IF(OR(ISNUMBER(SEARCH('⚙️ BỘ HƠI'!$H$2,$C202)),ISNUMBER(SEARCH($C202,'⚙️ BỘ HƠI'!$H$2))),ROW()-2,99999))</f>
        <v>99999</v>
      </c>
      <c r="V202" s="24"/>
    </row>
    <row r="203" ht="35" customHeight="1" spans="1:22">
      <c r="A203" s="27" t="s">
        <v>15028</v>
      </c>
      <c r="B203" s="27" t="s">
        <v>277</v>
      </c>
      <c r="C203" s="27" t="s">
        <v>12803</v>
      </c>
      <c r="D203" s="27"/>
      <c r="E203" s="27"/>
      <c r="F203" s="27"/>
      <c r="G203" s="27"/>
      <c r="H203" s="27"/>
      <c r="I203" s="27"/>
      <c r="J203" s="27" t="s">
        <v>8518</v>
      </c>
      <c r="K203" s="27"/>
      <c r="L203" s="27" t="s">
        <v>24</v>
      </c>
      <c r="M203" s="31"/>
      <c r="N203" s="32">
        <v>1400000</v>
      </c>
      <c r="O203" s="32">
        <v>1500000</v>
      </c>
      <c r="P203" s="32">
        <v>1600000</v>
      </c>
      <c r="Q203" s="31"/>
      <c r="R203" s="27"/>
      <c r="S203" s="27" t="s">
        <v>15029</v>
      </c>
      <c r="T203" s="24" t="str">
        <f t="shared" si="3"/>
        <v>Xy lanh S6D108/6D108  - IZUMI</v>
      </c>
      <c r="U203" s="24">
        <f>IF(OR('⚙️ BỘ HƠI'!$H$40=0,'⚙️ BỘ HƠI'!$H$2="",$C203="",LEFT($C203,1)="◆"),99999,IF(OR(ISNUMBER(SEARCH('⚙️ BỘ HƠI'!$H$2,$C203)),ISNUMBER(SEARCH($C203,'⚙️ BỘ HƠI'!$H$2))),ROW()-2,99999))</f>
        <v>99999</v>
      </c>
      <c r="V203" s="24"/>
    </row>
    <row r="204" ht="35" customHeight="1" spans="1:22">
      <c r="A204" s="27" t="s">
        <v>15030</v>
      </c>
      <c r="B204" s="27" t="s">
        <v>277</v>
      </c>
      <c r="C204" s="27" t="s">
        <v>12803</v>
      </c>
      <c r="D204" s="27"/>
      <c r="E204" s="27"/>
      <c r="F204" s="27" t="s">
        <v>8492</v>
      </c>
      <c r="G204" s="27"/>
      <c r="H204" s="27" t="s">
        <v>15031</v>
      </c>
      <c r="I204" s="27"/>
      <c r="J204" s="27" t="s">
        <v>8520</v>
      </c>
      <c r="K204" s="27"/>
      <c r="L204" s="27" t="s">
        <v>24</v>
      </c>
      <c r="M204" s="31"/>
      <c r="N204" s="32">
        <v>2850000</v>
      </c>
      <c r="O204" s="32">
        <v>2950000</v>
      </c>
      <c r="P204" s="32">
        <v>3150000</v>
      </c>
      <c r="Q204" s="31"/>
      <c r="R204" s="27"/>
      <c r="S204" s="27" t="s">
        <v>15032</v>
      </c>
      <c r="T204" s="24" t="str">
        <f t="shared" si="3"/>
        <v>Xy lanh S6D108/6D108/65012010019 F/F - NSP</v>
      </c>
      <c r="U204" s="24">
        <f>IF(OR('⚙️ BỘ HƠI'!$H$40=0,'⚙️ BỘ HƠI'!$H$2="",$C204="",LEFT($C204,1)="◆"),99999,IF(OR(ISNUMBER(SEARCH('⚙️ BỘ HƠI'!$H$2,$C204)),ISNUMBER(SEARCH($C204,'⚙️ BỘ HƠI'!$H$2))),ROW()-2,99999))</f>
        <v>99999</v>
      </c>
      <c r="V204" s="24"/>
    </row>
    <row r="205" ht="35" customHeight="1" spans="1:22">
      <c r="A205" s="27" t="s">
        <v>15033</v>
      </c>
      <c r="B205" s="27" t="s">
        <v>277</v>
      </c>
      <c r="C205" s="27" t="s">
        <v>15034</v>
      </c>
      <c r="D205" s="27"/>
      <c r="E205" s="27"/>
      <c r="F205" s="27"/>
      <c r="G205" s="27"/>
      <c r="H205" s="27" t="s">
        <v>15035</v>
      </c>
      <c r="I205" s="27"/>
      <c r="J205" s="27" t="s">
        <v>8519</v>
      </c>
      <c r="K205" s="27"/>
      <c r="L205" s="27" t="s">
        <v>24</v>
      </c>
      <c r="M205" s="31"/>
      <c r="N205" s="32">
        <v>2150000</v>
      </c>
      <c r="O205" s="32">
        <v>2300000</v>
      </c>
      <c r="P205" s="32">
        <v>2500000</v>
      </c>
      <c r="Q205" s="31"/>
      <c r="R205" s="27"/>
      <c r="S205" s="27" t="s">
        <v>15036</v>
      </c>
      <c r="T205" s="24" t="str">
        <f t="shared" si="3"/>
        <v>Xy lanh KOMATSU S6D170/ 6162-25-2210/ 6D170 (máy cơ, DÀI 332), có tôi thấm Ni tơ - HENWEIT</v>
      </c>
      <c r="U205" s="24">
        <f>IF(OR('⚙️ BỘ HƠI'!$H$40=0,'⚙️ BỘ HƠI'!$H$2="",$C205="",LEFT($C205,1)="◆"),99999,IF(OR(ISNUMBER(SEARCH('⚙️ BỘ HƠI'!$H$2,$C205)),ISNUMBER(SEARCH($C205,'⚙️ BỘ HƠI'!$H$2))),ROW()-2,99999))</f>
        <v>99999</v>
      </c>
      <c r="V205" s="33" t="s">
        <v>15037</v>
      </c>
    </row>
    <row r="206" ht="35" customHeight="1" spans="1:22">
      <c r="A206" s="27" t="s">
        <v>15038</v>
      </c>
      <c r="B206" s="27" t="s">
        <v>277</v>
      </c>
      <c r="C206" s="27" t="s">
        <v>15034</v>
      </c>
      <c r="D206" s="27"/>
      <c r="E206" s="27"/>
      <c r="F206" s="27"/>
      <c r="G206" s="27"/>
      <c r="H206" s="27" t="s">
        <v>15039</v>
      </c>
      <c r="I206" s="27"/>
      <c r="J206" s="27" t="s">
        <v>8519</v>
      </c>
      <c r="K206" s="27"/>
      <c r="L206" s="27" t="s">
        <v>24</v>
      </c>
      <c r="M206" s="31"/>
      <c r="N206" s="32">
        <v>2150000</v>
      </c>
      <c r="O206" s="32">
        <v>2300000</v>
      </c>
      <c r="P206" s="32">
        <v>2500000</v>
      </c>
      <c r="Q206" s="31"/>
      <c r="R206" s="27"/>
      <c r="S206" s="27" t="s">
        <v>15040</v>
      </c>
      <c r="T206" s="24" t="str">
        <f t="shared" si="3"/>
        <v>Xy lanh KOMATSU S6D170/ 6240-21-2220/ 6D170 (máy điện, DÀI 320), có tôi thấm Ni tơ - HENWEIT</v>
      </c>
      <c r="U206" s="24">
        <f>IF(OR('⚙️ BỘ HƠI'!$H$40=0,'⚙️ BỘ HƠI'!$H$2="",$C206="",LEFT($C206,1)="◆"),99999,IF(OR(ISNUMBER(SEARCH('⚙️ BỘ HƠI'!$H$2,$C206)),ISNUMBER(SEARCH($C206,'⚙️ BỘ HƠI'!$H$2))),ROW()-2,99999))</f>
        <v>99999</v>
      </c>
      <c r="V206" s="33" t="s">
        <v>15037</v>
      </c>
    </row>
    <row r="207" ht="35" customHeight="1" spans="1:22">
      <c r="A207" s="27"/>
      <c r="B207" s="28" t="s">
        <v>15041</v>
      </c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31"/>
      <c r="N207" s="31"/>
      <c r="O207" s="31"/>
      <c r="P207" s="31"/>
      <c r="Q207" s="31"/>
      <c r="R207" s="27"/>
      <c r="S207" s="27"/>
      <c r="T207" s="24" t="str">
        <f t="shared" si="3"/>
        <v/>
      </c>
      <c r="U207" s="24">
        <f>IF(OR('⚙️ BỘ HƠI'!$H$40=0,'⚙️ BỘ HƠI'!$H$2="",$C207="",LEFT($C207,1)="◆"),99999,IF(OR(ISNUMBER(SEARCH('⚙️ BỘ HƠI'!$H$2,$C207)),ISNUMBER(SEARCH($C207,'⚙️ BỘ HƠI'!$H$2))),ROW()-2,99999))</f>
        <v>99999</v>
      </c>
      <c r="V207" s="24"/>
    </row>
    <row r="208" ht="35" customHeight="1" spans="1:22">
      <c r="A208" s="27" t="s">
        <v>15042</v>
      </c>
      <c r="B208" s="27" t="s">
        <v>329</v>
      </c>
      <c r="C208" s="27" t="s">
        <v>3183</v>
      </c>
      <c r="D208" s="27" t="s">
        <v>7306</v>
      </c>
      <c r="E208" s="27"/>
      <c r="F208" s="27" t="s">
        <v>8494</v>
      </c>
      <c r="G208" s="27"/>
      <c r="H208" s="27" t="s">
        <v>15043</v>
      </c>
      <c r="I208" s="27"/>
      <c r="J208" s="27" t="s">
        <v>14619</v>
      </c>
      <c r="K208" s="27">
        <v>84</v>
      </c>
      <c r="L208" s="27" t="s">
        <v>24</v>
      </c>
      <c r="M208" s="31"/>
      <c r="N208" s="32">
        <v>110000</v>
      </c>
      <c r="O208" s="32">
        <v>120000</v>
      </c>
      <c r="P208" s="32">
        <v>130000</v>
      </c>
      <c r="Q208" s="31"/>
      <c r="R208" s="27"/>
      <c r="S208" s="27" t="s">
        <v>15044</v>
      </c>
      <c r="T208" s="24" t="str">
        <f t="shared" si="3"/>
        <v>Xy lanh MITSU 4DQ5 (S/F chưa xoáy/ 4D84/ 83-88-163) - IZUMI IKAZU</v>
      </c>
      <c r="U208" s="24">
        <f>IF(OR('⚙️ BỘ HƠI'!$H$40=0,'⚙️ BỘ HƠI'!$H$2="",$C208="",LEFT($C208,1)="◆"),99999,IF(OR(ISNUMBER(SEARCH('⚙️ BỘ HƠI'!$H$2,$C208)),ISNUMBER(SEARCH($C208,'⚙️ BỘ HƠI'!$H$2))),ROW()-2,99999))</f>
        <v>99999</v>
      </c>
      <c r="V208" s="24"/>
    </row>
    <row r="209" ht="35" customHeight="1" spans="1:22">
      <c r="A209" s="27" t="s">
        <v>15045</v>
      </c>
      <c r="B209" s="27" t="s">
        <v>329</v>
      </c>
      <c r="C209" s="27" t="s">
        <v>15046</v>
      </c>
      <c r="D209" s="27" t="s">
        <v>7306</v>
      </c>
      <c r="E209" s="27"/>
      <c r="F209" s="27" t="s">
        <v>8494</v>
      </c>
      <c r="G209" s="27"/>
      <c r="H209" s="27"/>
      <c r="I209" s="27"/>
      <c r="J209" s="27" t="s">
        <v>14701</v>
      </c>
      <c r="K209" s="27">
        <v>91.1</v>
      </c>
      <c r="L209" s="27" t="s">
        <v>24</v>
      </c>
      <c r="M209" s="31"/>
      <c r="N209" s="32">
        <v>440000</v>
      </c>
      <c r="O209" s="32">
        <v>460000</v>
      </c>
      <c r="P209" s="32">
        <v>500000</v>
      </c>
      <c r="Q209" s="31"/>
      <c r="R209" s="27"/>
      <c r="S209" s="27" t="s">
        <v>15047</v>
      </c>
      <c r="T209" s="24" t="str">
        <f t="shared" si="3"/>
        <v>Xy lanh Mitsu 4D55/4D56-167, S/F dài 167 - IZUMI-IKAZU</v>
      </c>
      <c r="U209" s="24">
        <f>IF(OR('⚙️ BỘ HƠI'!$H$40=0,'⚙️ BỘ HƠI'!$H$2="",$C209="",LEFT($C209,1)="◆"),99999,IF(OR(ISNUMBER(SEARCH('⚙️ BỘ HƠI'!$H$2,$C209)),ISNUMBER(SEARCH($C209,'⚙️ BỘ HƠI'!$H$2))),ROW()-2,99999))</f>
        <v>99999</v>
      </c>
      <c r="V209" s="33" t="s">
        <v>15048</v>
      </c>
    </row>
    <row r="210" ht="35" customHeight="1" spans="1:22">
      <c r="A210" s="27" t="s">
        <v>15049</v>
      </c>
      <c r="B210" s="27" t="s">
        <v>329</v>
      </c>
      <c r="C210" s="27" t="s">
        <v>15050</v>
      </c>
      <c r="D210" s="27"/>
      <c r="E210" s="27"/>
      <c r="F210" s="27"/>
      <c r="G210" s="27"/>
      <c r="H210" s="27" t="s">
        <v>15051</v>
      </c>
      <c r="I210" s="27"/>
      <c r="J210" s="27" t="s">
        <v>8520</v>
      </c>
      <c r="K210" s="27">
        <v>91.1</v>
      </c>
      <c r="L210" s="27" t="s">
        <v>24</v>
      </c>
      <c r="M210" s="31"/>
      <c r="N210" s="31"/>
      <c r="O210" s="31"/>
      <c r="P210" s="31"/>
      <c r="Q210" s="31"/>
      <c r="R210" s="27"/>
      <c r="S210" s="27" t="s">
        <v>15052</v>
      </c>
      <c r="T210" s="24" t="str">
        <f t="shared" si="3"/>
        <v>Xy lanh D4BA/4D55/4D56 (124602) đời bán hoàn thiện, ĐK 91.1mm - NSP</v>
      </c>
      <c r="U210" s="24">
        <f>IF(OR('⚙️ BỘ HƠI'!$H$40=0,'⚙️ BỘ HƠI'!$H$2="",$C210="",LEFT($C210,1)="◆"),99999,IF(OR(ISNUMBER(SEARCH('⚙️ BỘ HƠI'!$H$2,$C210)),ISNUMBER(SEARCH($C210,'⚙️ BỘ HƠI'!$H$2))),ROW()-2,99999))</f>
        <v>99999</v>
      </c>
      <c r="V210" s="24"/>
    </row>
    <row r="211" ht="35" customHeight="1" spans="1:22">
      <c r="A211" s="27" t="s">
        <v>15053</v>
      </c>
      <c r="B211" s="27" t="s">
        <v>329</v>
      </c>
      <c r="C211" s="27" t="s">
        <v>15054</v>
      </c>
      <c r="D211" s="27" t="s">
        <v>7306</v>
      </c>
      <c r="E211" s="27"/>
      <c r="F211" s="27" t="s">
        <v>8494</v>
      </c>
      <c r="G211" s="27"/>
      <c r="H211" s="27"/>
      <c r="I211" s="27"/>
      <c r="J211" s="27" t="s">
        <v>8518</v>
      </c>
      <c r="K211" s="27">
        <v>92</v>
      </c>
      <c r="L211" s="27" t="s">
        <v>24</v>
      </c>
      <c r="M211" s="31"/>
      <c r="N211" s="32">
        <v>125000</v>
      </c>
      <c r="O211" s="32">
        <v>135000</v>
      </c>
      <c r="P211" s="32">
        <v>140000</v>
      </c>
      <c r="Q211" s="31"/>
      <c r="R211" s="27"/>
      <c r="S211" s="27" t="s">
        <v>15055</v>
      </c>
      <c r="T211" s="24" t="str">
        <f t="shared" si="3"/>
        <v>Xy lanh 4DR5/6DR5 S/F phi 92 - IZUMI</v>
      </c>
      <c r="U211" s="24">
        <f>IF(OR('⚙️ BỘ HƠI'!$H$40=0,'⚙️ BỘ HƠI'!$H$2="",$C211="",LEFT($C211,1)="◆"),99999,IF(OR(ISNUMBER(SEARCH('⚙️ BỘ HƠI'!$H$2,$C211)),ISNUMBER(SEARCH($C211,'⚙️ BỘ HƠI'!$H$2))),ROW()-2,99999))</f>
        <v>99999</v>
      </c>
      <c r="V211" s="33" t="s">
        <v>15056</v>
      </c>
    </row>
    <row r="212" ht="35" customHeight="1" spans="1:22">
      <c r="A212" s="27" t="s">
        <v>15057</v>
      </c>
      <c r="B212" s="27" t="s">
        <v>329</v>
      </c>
      <c r="C212" s="27" t="s">
        <v>15058</v>
      </c>
      <c r="D212" s="27"/>
      <c r="E212" s="27"/>
      <c r="F212" s="27" t="s">
        <v>8494</v>
      </c>
      <c r="G212" s="27"/>
      <c r="H212" s="27" t="s">
        <v>15059</v>
      </c>
      <c r="I212" s="27"/>
      <c r="J212" s="27" t="s">
        <v>14701</v>
      </c>
      <c r="K212" s="27">
        <v>93</v>
      </c>
      <c r="L212" s="27" t="s">
        <v>24</v>
      </c>
      <c r="M212" s="31"/>
      <c r="N212" s="32">
        <v>480000</v>
      </c>
      <c r="O212" s="32">
        <v>500000</v>
      </c>
      <c r="P212" s="32">
        <v>540000</v>
      </c>
      <c r="Q212" s="31"/>
      <c r="R212" s="27"/>
      <c r="S212" s="27" t="s">
        <v>15060</v>
      </c>
      <c r="T212" s="24" t="str">
        <f t="shared" si="3"/>
        <v>Xy lanh Mitsu S4E phi 94 S/F (93*98*169) - IZUMI-IKAZU</v>
      </c>
      <c r="U212" s="24">
        <f>IF(OR('⚙️ BỘ HƠI'!$H$40=0,'⚙️ BỘ HƠI'!$H$2="",$C212="",LEFT($C212,1)="◆"),99999,IF(OR(ISNUMBER(SEARCH('⚙️ BỘ HƠI'!$H$2,$C212)),ISNUMBER(SEARCH($C212,'⚙️ BỘ HƠI'!$H$2))),ROW()-2,99999))</f>
        <v>99999</v>
      </c>
      <c r="V212" s="24"/>
    </row>
    <row r="213" ht="35" customHeight="1" spans="1:22">
      <c r="A213" s="27" t="s">
        <v>15061</v>
      </c>
      <c r="B213" s="27" t="s">
        <v>329</v>
      </c>
      <c r="C213" s="27" t="s">
        <v>3236</v>
      </c>
      <c r="D213" s="27"/>
      <c r="E213" s="27"/>
      <c r="F213" s="27" t="s">
        <v>8494</v>
      </c>
      <c r="G213" s="27"/>
      <c r="H213" s="27" t="s">
        <v>15062</v>
      </c>
      <c r="I213" s="27"/>
      <c r="J213" s="27" t="s">
        <v>14619</v>
      </c>
      <c r="K213" s="27">
        <v>93</v>
      </c>
      <c r="L213" s="27" t="s">
        <v>24</v>
      </c>
      <c r="M213" s="31"/>
      <c r="N213" s="32">
        <v>140000</v>
      </c>
      <c r="O213" s="32">
        <v>150000</v>
      </c>
      <c r="P213" s="32">
        <v>160000</v>
      </c>
      <c r="Q213" s="31"/>
      <c r="R213" s="27"/>
      <c r="S213" s="27" t="s">
        <v>15063</v>
      </c>
      <c r="T213" s="24" t="str">
        <f t="shared" si="3"/>
        <v>Xy lanh Mitsu S4S S/F (S6S/4TNE94/4D94E/4TNV94) (93*98*190) - IZUMI IKAZU</v>
      </c>
      <c r="U213" s="24">
        <f>IF(OR('⚙️ BỘ HƠI'!$H$40=0,'⚙️ BỘ HƠI'!$H$2="",$C213="",LEFT($C213,1)="◆"),99999,IF(OR(ISNUMBER(SEARCH('⚙️ BỘ HƠI'!$H$2,$C213)),ISNUMBER(SEARCH($C213,'⚙️ BỘ HƠI'!$H$2))),ROW()-2,99999))</f>
        <v>99999</v>
      </c>
      <c r="V213" s="33" t="s">
        <v>14784</v>
      </c>
    </row>
    <row r="214" ht="35" customHeight="1" spans="1:22">
      <c r="A214" s="27" t="s">
        <v>15064</v>
      </c>
      <c r="B214" s="27" t="s">
        <v>329</v>
      </c>
      <c r="C214" s="27" t="s">
        <v>3273</v>
      </c>
      <c r="D214" s="27" t="s">
        <v>7306</v>
      </c>
      <c r="E214" s="27"/>
      <c r="F214" s="27" t="s">
        <v>8494</v>
      </c>
      <c r="G214" s="27"/>
      <c r="H214" s="27" t="s">
        <v>15065</v>
      </c>
      <c r="I214" s="27"/>
      <c r="J214" s="27" t="s">
        <v>8518</v>
      </c>
      <c r="K214" s="27">
        <v>94</v>
      </c>
      <c r="L214" s="27" t="s">
        <v>24</v>
      </c>
      <c r="M214" s="31"/>
      <c r="N214" s="32">
        <v>470000</v>
      </c>
      <c r="O214" s="32">
        <v>480000</v>
      </c>
      <c r="P214" s="32">
        <v>520000</v>
      </c>
      <c r="Q214" s="31"/>
      <c r="R214" s="27"/>
      <c r="S214" s="27" t="s">
        <v>15066</v>
      </c>
      <c r="T214" s="24" t="str">
        <f t="shared" si="3"/>
        <v>Xy lanh 4M40 S/F bán hoàn thiện (94*98*186) - IZUMI</v>
      </c>
      <c r="U214" s="24">
        <f>IF(OR('⚙️ BỘ HƠI'!$H$40=0,'⚙️ BỘ HƠI'!$H$2="",$C214="",LEFT($C214,1)="◆"),99999,IF(OR(ISNUMBER(SEARCH('⚙️ BỘ HƠI'!$H$2,$C214)),ISNUMBER(SEARCH($C214,'⚙️ BỘ HƠI'!$H$2))),ROW()-2,99999))</f>
        <v>99999</v>
      </c>
      <c r="V214" s="24"/>
    </row>
    <row r="215" ht="35" customHeight="1" spans="1:22">
      <c r="A215" s="34" t="s">
        <v>15067</v>
      </c>
      <c r="B215" s="27" t="s">
        <v>329</v>
      </c>
      <c r="C215" s="27" t="s">
        <v>15068</v>
      </c>
      <c r="D215" s="27"/>
      <c r="E215" s="27"/>
      <c r="F215" s="27" t="s">
        <v>8494</v>
      </c>
      <c r="G215" s="27"/>
      <c r="H215" s="27" t="s">
        <v>15069</v>
      </c>
      <c r="I215" s="27"/>
      <c r="J215" s="27" t="s">
        <v>8518</v>
      </c>
      <c r="K215" s="27">
        <v>95</v>
      </c>
      <c r="L215" s="27" t="s">
        <v>24</v>
      </c>
      <c r="M215" s="31"/>
      <c r="N215" s="32">
        <v>130000</v>
      </c>
      <c r="O215" s="32">
        <v>140000</v>
      </c>
      <c r="P215" s="32">
        <v>150000</v>
      </c>
      <c r="Q215" s="31"/>
      <c r="R215" s="27"/>
      <c r="S215" s="27" t="s">
        <v>15070</v>
      </c>
      <c r="T215" s="24" t="str">
        <f t="shared" si="3"/>
        <v>Xy lanh D4CC chưa xoáy S/F (94-98.55-170) - IZUMI</v>
      </c>
      <c r="U215" s="24">
        <f>IF(OR('⚙️ BỘ HƠI'!$H$40=0,'⚙️ BỘ HƠI'!$H$2="",$C215="",LEFT($C215,1)="◆"),99999,IF(OR(ISNUMBER(SEARCH('⚙️ BỘ HƠI'!$H$2,$C215)),ISNUMBER(SEARCH($C215,'⚙️ BỘ HƠI'!$H$2))),ROW()-2,99999))</f>
        <v>99999</v>
      </c>
      <c r="V215" s="24"/>
    </row>
    <row r="216" ht="35" customHeight="1" spans="1:22">
      <c r="A216" s="27" t="s">
        <v>15071</v>
      </c>
      <c r="B216" s="27" t="s">
        <v>329</v>
      </c>
      <c r="C216" s="27" t="s">
        <v>15072</v>
      </c>
      <c r="D216" s="27" t="s">
        <v>7306</v>
      </c>
      <c r="E216" s="27"/>
      <c r="F216" s="27" t="s">
        <v>8494</v>
      </c>
      <c r="G216" s="27"/>
      <c r="H216" s="27" t="s">
        <v>15073</v>
      </c>
      <c r="I216" s="27"/>
      <c r="J216" s="27" t="s">
        <v>12258</v>
      </c>
      <c r="K216" s="27">
        <v>97</v>
      </c>
      <c r="L216" s="27" t="s">
        <v>24</v>
      </c>
      <c r="M216" s="31"/>
      <c r="N216" s="32">
        <v>580000</v>
      </c>
      <c r="O216" s="32">
        <v>630000</v>
      </c>
      <c r="P216" s="32">
        <v>680000</v>
      </c>
      <c r="Q216" s="31"/>
      <c r="R216" s="27"/>
      <c r="S216" s="27" t="s">
        <v>15074</v>
      </c>
      <c r="T216" s="24" t="str">
        <f t="shared" si="3"/>
        <v>Xy lanh Mitsu 4M41 (phi 98.5) S/F, 4D98 (97*102.5*170 lợi 4*105.5) - IZ IKAZU</v>
      </c>
      <c r="U216" s="24">
        <f>IF(OR('⚙️ BỘ HƠI'!$H$40=0,'⚙️ BỘ HƠI'!$H$2="",$C216="",LEFT($C216,1)="◆"),99999,IF(OR(ISNUMBER(SEARCH('⚙️ BỘ HƠI'!$H$2,$C216)),ISNUMBER(SEARCH($C216,'⚙️ BỘ HƠI'!$H$2))),ROW()-2,99999))</f>
        <v>99999</v>
      </c>
      <c r="V216" s="33" t="s">
        <v>15075</v>
      </c>
    </row>
    <row r="217" ht="35" customHeight="1" spans="1:22">
      <c r="A217" s="27" t="s">
        <v>15076</v>
      </c>
      <c r="B217" s="27" t="s">
        <v>329</v>
      </c>
      <c r="C217" s="27" t="s">
        <v>10586</v>
      </c>
      <c r="D217" s="27" t="s">
        <v>7995</v>
      </c>
      <c r="E217" s="27"/>
      <c r="F217" s="27"/>
      <c r="G217" s="27"/>
      <c r="H217" s="27" t="s">
        <v>15077</v>
      </c>
      <c r="I217" s="27"/>
      <c r="J217" s="27" t="s">
        <v>8518</v>
      </c>
      <c r="K217" s="27">
        <v>98</v>
      </c>
      <c r="L217" s="27" t="s">
        <v>24</v>
      </c>
      <c r="M217" s="31"/>
      <c r="N217" s="32">
        <v>1350000</v>
      </c>
      <c r="O217" s="32">
        <v>1450000</v>
      </c>
      <c r="P217" s="32">
        <v>1600000</v>
      </c>
      <c r="Q217" s="31"/>
      <c r="R217" s="27"/>
      <c r="S217" s="27" t="s">
        <v>15078</v>
      </c>
      <c r="T217" s="24" t="str">
        <f t="shared" si="3"/>
        <v>Xy lanh MITSUBISHI 6DS7 (OLD, thun cao) - IZUMI</v>
      </c>
      <c r="U217" s="24">
        <f>IF(OR('⚙️ BỘ HƠI'!$H$40=0,'⚙️ BỘ HƠI'!$H$2="",$C217="",LEFT($C217,1)="◆"),99999,IF(OR(ISNUMBER(SEARCH('⚙️ BỘ HƠI'!$H$2,$C217)),ISNUMBER(SEARCH($C217,'⚙️ BỘ HƠI'!$H$2))),ROW()-2,99999))</f>
        <v>99999</v>
      </c>
      <c r="V217" s="33" t="s">
        <v>14787</v>
      </c>
    </row>
    <row r="218" ht="35" customHeight="1" spans="1:22">
      <c r="A218" s="27" t="s">
        <v>15079</v>
      </c>
      <c r="B218" s="27" t="s">
        <v>329</v>
      </c>
      <c r="C218" s="27" t="s">
        <v>15080</v>
      </c>
      <c r="D218" s="27" t="s">
        <v>7995</v>
      </c>
      <c r="E218" s="27"/>
      <c r="F218" s="27"/>
      <c r="G218" s="27"/>
      <c r="H218" s="27"/>
      <c r="I218" s="27"/>
      <c r="J218" s="27" t="s">
        <v>12258</v>
      </c>
      <c r="K218" s="27">
        <v>98</v>
      </c>
      <c r="L218" s="27" t="s">
        <v>24</v>
      </c>
      <c r="M218" s="31"/>
      <c r="N218" s="32">
        <v>1350000</v>
      </c>
      <c r="O218" s="32">
        <v>1450000</v>
      </c>
      <c r="P218" s="32">
        <v>1600000</v>
      </c>
      <c r="Q218" s="31"/>
      <c r="R218" s="27"/>
      <c r="S218" s="27" t="s">
        <v>15081</v>
      </c>
      <c r="T218" s="24" t="str">
        <f t="shared" si="3"/>
        <v>Xy lanh 6DS7 NEW thun thấp/ ME021843 - IZ IKAZU</v>
      </c>
      <c r="U218" s="24">
        <f>IF(OR('⚙️ BỘ HƠI'!$H$40=0,'⚙️ BỘ HƠI'!$H$2="",$C218="",LEFT($C218,1)="◆"),99999,IF(OR(ISNUMBER(SEARCH('⚙️ BỘ HƠI'!$H$2,$C218)),ISNUMBER(SEARCH($C218,'⚙️ BỘ HƠI'!$H$2))),ROW()-2,99999))</f>
        <v>99999</v>
      </c>
      <c r="V218" s="24"/>
    </row>
    <row r="219" ht="35" customHeight="1" spans="1:22">
      <c r="A219" s="27" t="s">
        <v>15082</v>
      </c>
      <c r="B219" s="27" t="s">
        <v>329</v>
      </c>
      <c r="C219" s="27" t="s">
        <v>15080</v>
      </c>
      <c r="D219" s="27" t="s">
        <v>7995</v>
      </c>
      <c r="E219" s="27"/>
      <c r="F219" s="27"/>
      <c r="G219" s="27"/>
      <c r="H219" s="27"/>
      <c r="I219" s="27"/>
      <c r="J219" s="27" t="s">
        <v>8518</v>
      </c>
      <c r="K219" s="27">
        <v>98</v>
      </c>
      <c r="L219" s="27" t="s">
        <v>24</v>
      </c>
      <c r="M219" s="31"/>
      <c r="N219" s="31"/>
      <c r="O219" s="31"/>
      <c r="P219" s="31"/>
      <c r="Q219" s="31"/>
      <c r="R219" s="27"/>
      <c r="S219" s="27" t="s">
        <v>15083</v>
      </c>
      <c r="T219" s="24" t="str">
        <f t="shared" si="3"/>
        <v>Xy lanh 6DS7 NEW thun thấp/ ME021843 - IZUMI</v>
      </c>
      <c r="U219" s="24">
        <f>IF(OR('⚙️ BỘ HƠI'!$H$40=0,'⚙️ BỘ HƠI'!$H$2="",$C219="",LEFT($C219,1)="◆"),99999,IF(OR(ISNUMBER(SEARCH('⚙️ BỘ HƠI'!$H$2,$C219)),ISNUMBER(SEARCH($C219,'⚙️ BỘ HƠI'!$H$2))),ROW()-2,99999))</f>
        <v>99999</v>
      </c>
      <c r="V219" s="24"/>
    </row>
    <row r="220" ht="35" customHeight="1" spans="1:22">
      <c r="A220" s="27" t="s">
        <v>15084</v>
      </c>
      <c r="B220" s="27" t="s">
        <v>329</v>
      </c>
      <c r="C220" s="27" t="s">
        <v>15085</v>
      </c>
      <c r="D220" s="27"/>
      <c r="E220" s="27"/>
      <c r="F220" s="27"/>
      <c r="G220" s="27"/>
      <c r="H220" s="27"/>
      <c r="I220" s="27"/>
      <c r="J220" s="27" t="s">
        <v>14619</v>
      </c>
      <c r="K220" s="27">
        <v>98</v>
      </c>
      <c r="L220" s="27" t="s">
        <v>24</v>
      </c>
      <c r="M220" s="31"/>
      <c r="N220" s="32">
        <v>500000</v>
      </c>
      <c r="O220" s="32">
        <v>520000</v>
      </c>
      <c r="P220" s="32">
        <v>550000</v>
      </c>
      <c r="Q220" s="31"/>
      <c r="R220" s="27"/>
      <c r="S220" s="27" t="s">
        <v>15086</v>
      </c>
      <c r="T220" s="24" t="str">
        <f t="shared" si="3"/>
        <v>Xy lanh S4E-2/ S4F lưng ngoài 102 - IZUMI IKAZU</v>
      </c>
      <c r="U220" s="24">
        <f>IF(OR('⚙️ BỘ HƠI'!$H$40=0,'⚙️ BỘ HƠI'!$H$2="",$C220="",LEFT($C220,1)="◆"),99999,IF(OR(ISNUMBER(SEARCH('⚙️ BỘ HƠI'!$H$2,$C220)),ISNUMBER(SEARCH($C220,'⚙️ BỘ HƠI'!$H$2))),ROW()-2,99999))</f>
        <v>99999</v>
      </c>
      <c r="V220" s="24"/>
    </row>
    <row r="221" ht="35" customHeight="1" spans="1:22">
      <c r="A221" s="27" t="s">
        <v>15087</v>
      </c>
      <c r="B221" s="27" t="s">
        <v>329</v>
      </c>
      <c r="C221" s="27" t="s">
        <v>15088</v>
      </c>
      <c r="D221" s="27"/>
      <c r="E221" s="27"/>
      <c r="F221" s="27" t="s">
        <v>8494</v>
      </c>
      <c r="G221" s="27"/>
      <c r="H221" s="27"/>
      <c r="I221" s="27"/>
      <c r="J221" s="27" t="s">
        <v>8516</v>
      </c>
      <c r="K221" s="27">
        <v>98</v>
      </c>
      <c r="L221" s="27" t="s">
        <v>24</v>
      </c>
      <c r="M221" s="31"/>
      <c r="N221" s="32">
        <v>500000</v>
      </c>
      <c r="O221" s="32">
        <v>520000</v>
      </c>
      <c r="P221" s="32">
        <v>550000</v>
      </c>
      <c r="Q221" s="31"/>
      <c r="R221" s="27"/>
      <c r="S221" s="27" t="s">
        <v>15089</v>
      </c>
      <c r="T221" s="24" t="str">
        <f t="shared" si="3"/>
        <v>Xy lanh Mitsu S4F/ S4E-2 lưng ngoài 101 S/F - IZUMI - IKAZU</v>
      </c>
      <c r="U221" s="24">
        <f>IF(OR('⚙️ BỘ HƠI'!$H$40=0,'⚙️ BỘ HƠI'!$H$2="",$C221="",LEFT($C221,1)="◆"),99999,IF(OR(ISNUMBER(SEARCH('⚙️ BỘ HƠI'!$H$2,$C221)),ISNUMBER(SEARCH($C221,'⚙️ BỘ HƠI'!$H$2))),ROW()-2,99999))</f>
        <v>99999</v>
      </c>
      <c r="V221" s="33" t="s">
        <v>15090</v>
      </c>
    </row>
    <row r="222" ht="35" customHeight="1" spans="1:22">
      <c r="A222" s="27" t="s">
        <v>15091</v>
      </c>
      <c r="B222" s="27" t="s">
        <v>329</v>
      </c>
      <c r="C222" s="27" t="s">
        <v>15092</v>
      </c>
      <c r="D222" s="27" t="s">
        <v>7306</v>
      </c>
      <c r="E222" s="27"/>
      <c r="F222" s="27" t="s">
        <v>8494</v>
      </c>
      <c r="G222" s="27"/>
      <c r="H222" s="27" t="s">
        <v>15093</v>
      </c>
      <c r="I222" s="27"/>
      <c r="J222" s="27" t="s">
        <v>8516</v>
      </c>
      <c r="K222" s="27">
        <v>99</v>
      </c>
      <c r="L222" s="27" t="s">
        <v>24</v>
      </c>
      <c r="M222" s="31"/>
      <c r="N222" s="32">
        <v>130000</v>
      </c>
      <c r="O222" s="32">
        <v>140000</v>
      </c>
      <c r="P222" s="32">
        <v>150000</v>
      </c>
      <c r="Q222" s="31"/>
      <c r="R222" s="27"/>
      <c r="S222" s="27" t="s">
        <v>15094</v>
      </c>
      <c r="T222" s="24" t="str">
        <f t="shared" si="3"/>
        <v>Xy lanh Mitsu 4D31/6D31, S/F (99*104*192) - IZUMI - IKAZU</v>
      </c>
      <c r="U222" s="24">
        <f>IF(OR('⚙️ BỘ HƠI'!$H$40=0,'⚙️ BỘ HƠI'!$H$2="",$C222="",LEFT($C222,1)="◆"),99999,IF(OR(ISNUMBER(SEARCH('⚙️ BỘ HƠI'!$H$2,$C222)),ISNUMBER(SEARCH($C222,'⚙️ BỘ HƠI'!$H$2))),ROW()-2,99999))</f>
        <v>99999</v>
      </c>
      <c r="V222" s="33" t="s">
        <v>15090</v>
      </c>
    </row>
    <row r="223" ht="35" customHeight="1" spans="1:22">
      <c r="A223" s="27" t="s">
        <v>15095</v>
      </c>
      <c r="B223" s="27" t="s">
        <v>329</v>
      </c>
      <c r="C223" s="27" t="s">
        <v>15096</v>
      </c>
      <c r="D223" s="27" t="s">
        <v>7995</v>
      </c>
      <c r="E223" s="27"/>
      <c r="F223" s="27" t="s">
        <v>8494</v>
      </c>
      <c r="G223" s="27"/>
      <c r="H223" s="27" t="s">
        <v>15097</v>
      </c>
      <c r="I223" s="27"/>
      <c r="J223" s="27" t="s">
        <v>8518</v>
      </c>
      <c r="K223" s="27">
        <v>99</v>
      </c>
      <c r="L223" s="27" t="s">
        <v>24</v>
      </c>
      <c r="M223" s="31"/>
      <c r="N223" s="31"/>
      <c r="O223" s="31"/>
      <c r="P223" s="31"/>
      <c r="Q223" s="31"/>
      <c r="R223" s="27"/>
      <c r="S223" s="27" t="s">
        <v>15098</v>
      </c>
      <c r="T223" s="24" t="str">
        <f t="shared" si="3"/>
        <v>Xy lanh 6D31T/4D31/ME011604 (99*104*192mm) S/F  - IZUMI</v>
      </c>
      <c r="U223" s="24">
        <f>IF(OR('⚙️ BỘ HƠI'!$H$40=0,'⚙️ BỘ HƠI'!$H$2="",$C223="",LEFT($C223,1)="◆"),99999,IF(OR(ISNUMBER(SEARCH('⚙️ BỘ HƠI'!$H$2,$C223)),ISNUMBER(SEARCH($C223,'⚙️ BỘ HƠI'!$H$2))),ROW()-2,99999))</f>
        <v>99999</v>
      </c>
      <c r="V223" s="24"/>
    </row>
    <row r="224" ht="35" customHeight="1" spans="1:22">
      <c r="A224" s="27" t="s">
        <v>15099</v>
      </c>
      <c r="B224" s="27" t="s">
        <v>329</v>
      </c>
      <c r="C224" s="27" t="s">
        <v>15092</v>
      </c>
      <c r="D224" s="27" t="s">
        <v>7306</v>
      </c>
      <c r="E224" s="27"/>
      <c r="F224" s="27" t="s">
        <v>8494</v>
      </c>
      <c r="G224" s="27"/>
      <c r="H224" s="27" t="s">
        <v>15100</v>
      </c>
      <c r="I224" s="27"/>
      <c r="J224" s="27" t="s">
        <v>8520</v>
      </c>
      <c r="K224" s="27">
        <v>100</v>
      </c>
      <c r="L224" s="27" t="s">
        <v>24</v>
      </c>
      <c r="M224" s="27"/>
      <c r="N224" s="27"/>
      <c r="O224" s="27"/>
      <c r="P224" s="36">
        <v>200000</v>
      </c>
      <c r="Q224" s="27"/>
      <c r="R224" s="27"/>
      <c r="S224" s="27" t="s">
        <v>15101</v>
      </c>
      <c r="T224" s="24" t="str">
        <f t="shared" si="3"/>
        <v>Xy lanh 4D31/6D31 (124805) S/F bán hoàn thiện - NSP</v>
      </c>
      <c r="U224" s="24">
        <f>IF(OR('⚙️ BỘ HƠI'!$H$40=0,'⚙️ BỘ HƠI'!$H$2="",$C224="",LEFT($C224,1)="◆"),99999,IF(OR(ISNUMBER(SEARCH('⚙️ BỘ HƠI'!$H$2,$C224)),ISNUMBER(SEARCH($C224,'⚙️ BỘ HƠI'!$H$2))),ROW()-2,99999))</f>
        <v>99999</v>
      </c>
      <c r="V224" s="24"/>
    </row>
    <row r="225" ht="35" customHeight="1" spans="1:22">
      <c r="A225" s="27" t="s">
        <v>15102</v>
      </c>
      <c r="B225" s="27" t="s">
        <v>329</v>
      </c>
      <c r="C225" s="27" t="s">
        <v>3334</v>
      </c>
      <c r="D225" s="27"/>
      <c r="E225" s="27"/>
      <c r="F225" s="27" t="s">
        <v>8494</v>
      </c>
      <c r="G225" s="27"/>
      <c r="H225" s="27"/>
      <c r="I225" s="27"/>
      <c r="J225" s="27" t="s">
        <v>15103</v>
      </c>
      <c r="K225" s="27">
        <v>102</v>
      </c>
      <c r="L225" s="27" t="s">
        <v>24</v>
      </c>
      <c r="M225" s="31"/>
      <c r="N225" s="31"/>
      <c r="O225" s="31"/>
      <c r="P225" s="32">
        <v>150000</v>
      </c>
      <c r="Q225" s="31"/>
      <c r="R225" s="27"/>
      <c r="S225" s="27" t="s">
        <v>15104</v>
      </c>
      <c r="T225" s="24" t="str">
        <f t="shared" si="3"/>
        <v>Xy lanh C6.4 S/F đời bán hoàn thiện - C.I.C.M</v>
      </c>
      <c r="U225" s="24">
        <f>IF(OR('⚙️ BỘ HƠI'!$H$40=0,'⚙️ BỘ HƠI'!$H$2="",$C225="",LEFT($C225,1)="◆"),99999,IF(OR(ISNUMBER(SEARCH('⚙️ BỘ HƠI'!$H$2,$C225)),ISNUMBER(SEARCH($C225,'⚙️ BỘ HƠI'!$H$2))),ROW()-2,99999))</f>
        <v>99999</v>
      </c>
      <c r="V225" s="24"/>
    </row>
    <row r="226" ht="35" customHeight="1" spans="1:22">
      <c r="A226" s="27" t="s">
        <v>15105</v>
      </c>
      <c r="B226" s="27" t="s">
        <v>329</v>
      </c>
      <c r="C226" s="27" t="s">
        <v>15106</v>
      </c>
      <c r="D226" s="27"/>
      <c r="E226" s="27"/>
      <c r="F226" s="27" t="s">
        <v>8494</v>
      </c>
      <c r="G226" s="27"/>
      <c r="H226" s="27" t="s">
        <v>10620</v>
      </c>
      <c r="I226" s="27"/>
      <c r="J226" s="27" t="s">
        <v>12258</v>
      </c>
      <c r="K226" s="27">
        <v>102</v>
      </c>
      <c r="L226" s="27" t="s">
        <v>24</v>
      </c>
      <c r="M226" s="31"/>
      <c r="N226" s="32">
        <v>150000</v>
      </c>
      <c r="O226" s="32">
        <v>160000</v>
      </c>
      <c r="P226" s="32">
        <v>170000</v>
      </c>
      <c r="Q226" s="31"/>
      <c r="R226" s="27"/>
      <c r="S226" s="27" t="s">
        <v>15107</v>
      </c>
      <c r="T226" s="24" t="str">
        <f t="shared" si="3"/>
        <v>Xy lanh Hyu D6GA S/F chưa xoáy (D4GA)/ 102*107*207 - IZ IKAZU</v>
      </c>
      <c r="U226" s="24">
        <f>IF(OR('⚙️ BỘ HƠI'!$H$40=0,'⚙️ BỘ HƠI'!$H$2="",$C226="",LEFT($C226,1)="◆"),99999,IF(OR(ISNUMBER(SEARCH('⚙️ BỘ HƠI'!$H$2,$C226)),ISNUMBER(SEARCH($C226,'⚙️ BỘ HƠI'!$H$2))),ROW()-2,99999))</f>
        <v>99999</v>
      </c>
      <c r="V226" s="24"/>
    </row>
    <row r="227" ht="35" customHeight="1" spans="1:22">
      <c r="A227" s="27" t="s">
        <v>15108</v>
      </c>
      <c r="B227" s="27" t="s">
        <v>329</v>
      </c>
      <c r="C227" s="27" t="s">
        <v>15109</v>
      </c>
      <c r="D227" s="27"/>
      <c r="E227" s="27"/>
      <c r="F227" s="27" t="s">
        <v>8494</v>
      </c>
      <c r="G227" s="27"/>
      <c r="H227" s="27" t="s">
        <v>15110</v>
      </c>
      <c r="I227" s="27"/>
      <c r="J227" s="27" t="s">
        <v>14619</v>
      </c>
      <c r="K227" s="27">
        <v>102</v>
      </c>
      <c r="L227" s="27" t="s">
        <v>24</v>
      </c>
      <c r="M227" s="31"/>
      <c r="N227" s="32">
        <v>120000</v>
      </c>
      <c r="O227" s="32">
        <v>130000</v>
      </c>
      <c r="P227" s="32">
        <v>150000</v>
      </c>
      <c r="Q227" s="31"/>
      <c r="R227" s="27"/>
      <c r="S227" s="27" t="s">
        <v>15111</v>
      </c>
      <c r="T227" s="24" t="str">
        <f t="shared" si="3"/>
        <v>Xy lanh Mitsu S6K/34307-00501, S/F (S4K/3066) - IZUMI IKAZU</v>
      </c>
      <c r="U227" s="24">
        <f>IF(OR('⚙️ BỘ HƠI'!$H$40=0,'⚙️ BỘ HƠI'!$H$2="",$C227="",LEFT($C227,1)="◆"),99999,IF(OR(ISNUMBER(SEARCH('⚙️ BỘ HƠI'!$H$2,$C227)),ISNUMBER(SEARCH($C227,'⚙️ BỘ HƠI'!$H$2))),ROW()-2,99999))</f>
        <v>99999</v>
      </c>
      <c r="V227" s="24"/>
    </row>
    <row r="228" ht="35" customHeight="1" spans="1:22">
      <c r="A228" s="27" t="s">
        <v>15112</v>
      </c>
      <c r="B228" s="27" t="s">
        <v>329</v>
      </c>
      <c r="C228" s="27" t="s">
        <v>15113</v>
      </c>
      <c r="D228" s="27" t="s">
        <v>7306</v>
      </c>
      <c r="E228" s="27"/>
      <c r="F228" s="27" t="s">
        <v>8494</v>
      </c>
      <c r="G228" s="27"/>
      <c r="H228" s="27"/>
      <c r="I228" s="27"/>
      <c r="J228" s="27" t="s">
        <v>8518</v>
      </c>
      <c r="K228" s="27">
        <v>104</v>
      </c>
      <c r="L228" s="27" t="s">
        <v>24</v>
      </c>
      <c r="M228" s="31"/>
      <c r="N228" s="31"/>
      <c r="O228" s="31"/>
      <c r="P228" s="31"/>
      <c r="Q228" s="31"/>
      <c r="R228" s="27"/>
      <c r="S228" s="27" t="s">
        <v>15114</v>
      </c>
      <c r="T228" s="24" t="str">
        <f t="shared" si="3"/>
        <v>Xy lanh 4D34/6D34/D4DA/ME013366 S/F đời bán hoàn thiện - IZUMI</v>
      </c>
      <c r="U228" s="24">
        <f>IF(OR('⚙️ BỘ HƠI'!$H$40=0,'⚙️ BỘ HƠI'!$H$2="",$C228="",LEFT($C228,1)="◆"),99999,IF(OR(ISNUMBER(SEARCH('⚙️ BỘ HƠI'!$H$2,$C228)),ISNUMBER(SEARCH($C228,'⚙️ BỘ HƠI'!$H$2))),ROW()-2,99999))</f>
        <v>99999</v>
      </c>
      <c r="V228" s="24"/>
    </row>
    <row r="229" ht="35" customHeight="1" spans="1:22">
      <c r="A229" s="27" t="s">
        <v>15115</v>
      </c>
      <c r="B229" s="27" t="s">
        <v>329</v>
      </c>
      <c r="C229" s="27" t="s">
        <v>15113</v>
      </c>
      <c r="D229" s="27" t="s">
        <v>7306</v>
      </c>
      <c r="E229" s="27"/>
      <c r="F229" s="27" t="s">
        <v>8494</v>
      </c>
      <c r="G229" s="27"/>
      <c r="H229" s="27"/>
      <c r="I229" s="27"/>
      <c r="J229" s="27" t="s">
        <v>14619</v>
      </c>
      <c r="K229" s="27">
        <v>104</v>
      </c>
      <c r="L229" s="27" t="s">
        <v>24</v>
      </c>
      <c r="M229" s="31"/>
      <c r="N229" s="32">
        <v>130000</v>
      </c>
      <c r="O229" s="32">
        <v>140000</v>
      </c>
      <c r="P229" s="32">
        <v>150000</v>
      </c>
      <c r="Q229" s="31"/>
      <c r="R229" s="27"/>
      <c r="S229" s="27" t="s">
        <v>15116</v>
      </c>
      <c r="T229" s="24" t="str">
        <f t="shared" si="3"/>
        <v>Xy lanh Mitsu 4D34/ 6D34/ D4DA/ ME013366 S/F  - IZUMI IKAZU</v>
      </c>
      <c r="U229" s="24">
        <f>IF(OR('⚙️ BỘ HƠI'!$H$40=0,'⚙️ BỘ HƠI'!$H$2="",$C229="",LEFT($C229,1)="◆"),99999,IF(OR(ISNUMBER(SEARCH('⚙️ BỘ HƠI'!$H$2,$C229)),ISNUMBER(SEARCH($C229,'⚙️ BỘ HƠI'!$H$2))),ROW()-2,99999))</f>
        <v>99999</v>
      </c>
      <c r="V229" s="24"/>
    </row>
    <row r="230" ht="35" customHeight="1" spans="1:22">
      <c r="A230" s="27" t="s">
        <v>15117</v>
      </c>
      <c r="B230" s="27" t="s">
        <v>329</v>
      </c>
      <c r="C230" s="27" t="s">
        <v>15118</v>
      </c>
      <c r="D230" s="27"/>
      <c r="E230" s="27"/>
      <c r="F230" s="27" t="s">
        <v>8494</v>
      </c>
      <c r="G230" s="27"/>
      <c r="H230" s="27" t="s">
        <v>15119</v>
      </c>
      <c r="I230" s="27"/>
      <c r="J230" s="27" t="s">
        <v>8520</v>
      </c>
      <c r="K230" s="27">
        <v>104</v>
      </c>
      <c r="L230" s="27" t="s">
        <v>24</v>
      </c>
      <c r="M230" s="31"/>
      <c r="N230" s="31"/>
      <c r="O230" s="31"/>
      <c r="P230" s="32">
        <v>200000</v>
      </c>
      <c r="Q230" s="31"/>
      <c r="R230" s="27"/>
      <c r="S230" s="27" t="s">
        <v>15120</v>
      </c>
      <c r="T230" s="24" t="str">
        <f t="shared" si="3"/>
        <v>Xy lanh D4DA/ 4D34/ 6D34/ 4D32 (124604) S/F bán hoàn thiện - NSP</v>
      </c>
      <c r="U230" s="24">
        <f>IF(OR('⚙️ BỘ HƠI'!$H$40=0,'⚙️ BỘ HƠI'!$H$2="",$C230="",LEFT($C230,1)="◆"),99999,IF(OR(ISNUMBER(SEARCH('⚙️ BỘ HƠI'!$H$2,$C230)),ISNUMBER(SEARCH($C230,'⚙️ BỘ HƠI'!$H$2))),ROW()-2,99999))</f>
        <v>99999</v>
      </c>
      <c r="V230" s="24"/>
    </row>
    <row r="231" ht="35" customHeight="1" spans="1:22">
      <c r="A231" s="27" t="s">
        <v>15121</v>
      </c>
      <c r="B231" s="27" t="s">
        <v>329</v>
      </c>
      <c r="C231" s="27" t="s">
        <v>10632</v>
      </c>
      <c r="D231" s="27" t="s">
        <v>7306</v>
      </c>
      <c r="E231" s="27"/>
      <c r="F231" s="27"/>
      <c r="G231" s="27"/>
      <c r="H231" s="27" t="s">
        <v>15122</v>
      </c>
      <c r="I231" s="27"/>
      <c r="J231" s="27" t="s">
        <v>14701</v>
      </c>
      <c r="K231" s="27">
        <v>107</v>
      </c>
      <c r="L231" s="27" t="s">
        <v>24</v>
      </c>
      <c r="M231" s="31"/>
      <c r="N231" s="32">
        <v>530000</v>
      </c>
      <c r="O231" s="32">
        <v>560000</v>
      </c>
      <c r="P231" s="32">
        <v>600000</v>
      </c>
      <c r="Q231" s="31"/>
      <c r="R231" s="27"/>
      <c r="S231" s="27" t="s">
        <v>15123</v>
      </c>
      <c r="T231" s="24" t="str">
        <f t="shared" si="3"/>
        <v>Xy lanh 4D32/K1 (ME012900/103*lưng 107*192) - IZUMI-IKAZU</v>
      </c>
      <c r="U231" s="24">
        <f>IF(OR('⚙️ BỘ HƠI'!$H$40=0,'⚙️ BỘ HƠI'!$H$2="",$C231="",LEFT($C231,1)="◆"),99999,IF(OR(ISNUMBER(SEARCH('⚙️ BỘ HƠI'!$H$2,$C231)),ISNUMBER(SEARCH($C231,'⚙️ BỘ HƠI'!$H$2))),ROW()-2,99999))</f>
        <v>99999</v>
      </c>
      <c r="V231" s="33" t="s">
        <v>15124</v>
      </c>
    </row>
    <row r="232" ht="35" customHeight="1" spans="1:22">
      <c r="A232" s="27" t="s">
        <v>15125</v>
      </c>
      <c r="B232" s="27" t="s">
        <v>329</v>
      </c>
      <c r="C232" s="27" t="s">
        <v>10667</v>
      </c>
      <c r="D232" s="27" t="s">
        <v>7306</v>
      </c>
      <c r="E232" s="27"/>
      <c r="F232" s="27"/>
      <c r="G232" s="27"/>
      <c r="H232" s="27" t="s">
        <v>15126</v>
      </c>
      <c r="I232" s="27"/>
      <c r="J232" s="27" t="s">
        <v>8518</v>
      </c>
      <c r="K232" s="27">
        <v>108</v>
      </c>
      <c r="L232" s="27" t="s">
        <v>24</v>
      </c>
      <c r="M232" s="31"/>
      <c r="N232" s="32">
        <v>510000</v>
      </c>
      <c r="O232" s="32">
        <v>540000</v>
      </c>
      <c r="P232" s="32">
        <v>600000</v>
      </c>
      <c r="Q232" s="31"/>
      <c r="R232" s="27"/>
      <c r="S232" s="27" t="s">
        <v>15127</v>
      </c>
      <c r="T232" s="24" t="str">
        <f t="shared" si="3"/>
        <v>Xy lanh MITSUBISHI 4D33 (ME013333) bán hoàn thiện - IZUMI</v>
      </c>
      <c r="U232" s="24">
        <f>IF(OR('⚙️ BỘ HƠI'!$H$40=0,'⚙️ BỘ HƠI'!$H$2="",$C232="",LEFT($C232,1)="◆"),99999,IF(OR(ISNUMBER(SEARCH('⚙️ BỘ HƠI'!$H$2,$C232)),ISNUMBER(SEARCH($C232,'⚙️ BỘ HƠI'!$H$2))),ROW()-2,99999))</f>
        <v>99999</v>
      </c>
      <c r="V232" s="24"/>
    </row>
    <row r="233" ht="35" customHeight="1" spans="1:22">
      <c r="A233" s="34" t="s">
        <v>15128</v>
      </c>
      <c r="B233" s="27" t="s">
        <v>329</v>
      </c>
      <c r="C233" s="27" t="s">
        <v>15129</v>
      </c>
      <c r="D233" s="27"/>
      <c r="E233" s="27"/>
      <c r="F233" s="27"/>
      <c r="G233" s="27"/>
      <c r="H233" s="27"/>
      <c r="I233" s="27"/>
      <c r="J233" s="27" t="s">
        <v>8518</v>
      </c>
      <c r="K233" s="27">
        <v>109</v>
      </c>
      <c r="L233" s="27" t="s">
        <v>9644</v>
      </c>
      <c r="M233" s="31"/>
      <c r="N233" s="32">
        <v>1450000</v>
      </c>
      <c r="O233" s="32">
        <v>1550000</v>
      </c>
      <c r="P233" s="32">
        <v>1650000</v>
      </c>
      <c r="Q233" s="31"/>
      <c r="R233" s="27"/>
      <c r="S233" s="27" t="s">
        <v>15130</v>
      </c>
      <c r="T233" s="24" t="str">
        <f t="shared" si="3"/>
        <v>Xy lanh D6DA phi 109 - IZUMI</v>
      </c>
      <c r="U233" s="24">
        <f>IF(OR('⚙️ BỘ HƠI'!$H$40=0,'⚙️ BỘ HƠI'!$H$2="",$C233="",LEFT($C233,1)="◆"),99999,IF(OR(ISNUMBER(SEARCH('⚙️ BỘ HƠI'!$H$2,$C233)),ISNUMBER(SEARCH($C233,'⚙️ BỘ HƠI'!$H$2))),ROW()-2,99999))</f>
        <v>99999</v>
      </c>
      <c r="V233" s="24"/>
    </row>
    <row r="234" ht="35" customHeight="1" spans="1:22">
      <c r="A234" s="27" t="s">
        <v>15131</v>
      </c>
      <c r="B234" s="27" t="s">
        <v>329</v>
      </c>
      <c r="C234" s="27" t="s">
        <v>15132</v>
      </c>
      <c r="D234" s="27" t="s">
        <v>7306</v>
      </c>
      <c r="E234" s="27"/>
      <c r="F234" s="27" t="s">
        <v>8494</v>
      </c>
      <c r="G234" s="27"/>
      <c r="H234" s="27"/>
      <c r="I234" s="27"/>
      <c r="J234" s="27" t="s">
        <v>8518</v>
      </c>
      <c r="K234" s="27">
        <v>110</v>
      </c>
      <c r="L234" s="27" t="s">
        <v>24</v>
      </c>
      <c r="M234" s="31"/>
      <c r="N234" s="32">
        <v>120000</v>
      </c>
      <c r="O234" s="32">
        <v>125000</v>
      </c>
      <c r="P234" s="32">
        <v>135000</v>
      </c>
      <c r="Q234" s="31"/>
      <c r="R234" s="27"/>
      <c r="S234" s="27" t="s">
        <v>15133</v>
      </c>
      <c r="T234" s="24" t="str">
        <f t="shared" si="3"/>
        <v>Xy lanh 4D35/ME013678 S/F bán hoàn thiện - IZUMI</v>
      </c>
      <c r="U234" s="24">
        <f>IF(OR('⚙️ BỘ HƠI'!$H$40=0,'⚙️ BỘ HƠI'!$H$2="",$C234="",LEFT($C234,1)="◆"),99999,IF(OR(ISNUMBER(SEARCH('⚙️ BỘ HƠI'!$H$2,$C234)),ISNUMBER(SEARCH($C234,'⚙️ BỘ HƠI'!$H$2))),ROW()-2,99999))</f>
        <v>99999</v>
      </c>
      <c r="V234" s="33" t="s">
        <v>15134</v>
      </c>
    </row>
    <row r="235" ht="35" customHeight="1" spans="1:22">
      <c r="A235" s="27" t="s">
        <v>15135</v>
      </c>
      <c r="B235" s="27" t="s">
        <v>329</v>
      </c>
      <c r="C235" s="27" t="s">
        <v>13066</v>
      </c>
      <c r="D235" s="27" t="s">
        <v>7995</v>
      </c>
      <c r="E235" s="27"/>
      <c r="F235" s="27" t="s">
        <v>8492</v>
      </c>
      <c r="G235" s="27"/>
      <c r="H235" s="27" t="s">
        <v>15136</v>
      </c>
      <c r="I235" s="27"/>
      <c r="J235" s="27" t="s">
        <v>12258</v>
      </c>
      <c r="K235" s="27">
        <v>110</v>
      </c>
      <c r="L235" s="27" t="s">
        <v>24</v>
      </c>
      <c r="M235" s="27"/>
      <c r="N235" s="36">
        <v>1540000</v>
      </c>
      <c r="O235" s="36">
        <v>1640000</v>
      </c>
      <c r="P235" s="36">
        <v>1750000</v>
      </c>
      <c r="Q235" s="27"/>
      <c r="R235" s="27"/>
      <c r="S235" s="27" t="s">
        <v>15137</v>
      </c>
      <c r="T235" s="24" t="str">
        <f t="shared" si="3"/>
        <v>Xy lanh Mitsu 6D14 F/F (ME031617) - IZ IKAZU</v>
      </c>
      <c r="U235" s="24">
        <f>IF(OR('⚙️ BỘ HƠI'!$H$40=0,'⚙️ BỘ HƠI'!$H$2="",$C235="",LEFT($C235,1)="◆"),99999,IF(OR(ISNUMBER(SEARCH('⚙️ BỘ HƠI'!$H$2,$C235)),ISNUMBER(SEARCH($C235,'⚙️ BỘ HƠI'!$H$2))),ROW()-2,99999))</f>
        <v>99999</v>
      </c>
      <c r="V235" s="24"/>
    </row>
    <row r="236" ht="35" customHeight="1" spans="1:22">
      <c r="A236" s="27" t="s">
        <v>15138</v>
      </c>
      <c r="B236" s="27" t="s">
        <v>329</v>
      </c>
      <c r="C236" s="27" t="s">
        <v>15139</v>
      </c>
      <c r="D236" s="27" t="s">
        <v>7995</v>
      </c>
      <c r="E236" s="27"/>
      <c r="F236" s="27"/>
      <c r="G236" s="27"/>
      <c r="H236" s="27" t="s">
        <v>15140</v>
      </c>
      <c r="I236" s="27"/>
      <c r="J236" s="27" t="s">
        <v>12258</v>
      </c>
      <c r="K236" s="27">
        <v>110</v>
      </c>
      <c r="L236" s="27" t="s">
        <v>24</v>
      </c>
      <c r="M236" s="31"/>
      <c r="N236" s="32">
        <v>2050000</v>
      </c>
      <c r="O236" s="32">
        <v>2150000</v>
      </c>
      <c r="P236" s="32">
        <v>2300000</v>
      </c>
      <c r="Q236" s="31"/>
      <c r="R236" s="27"/>
      <c r="S236" s="27" t="s">
        <v>15141</v>
      </c>
      <c r="T236" s="24" t="str">
        <f t="shared" si="3"/>
        <v>Xy lanh Mitsu 6DB10/ ME040040 (30007-62200) - IZ IKAZU</v>
      </c>
      <c r="U236" s="24">
        <f>IF(OR('⚙️ BỘ HƠI'!$H$40=0,'⚙️ BỘ HƠI'!$H$2="",$C236="",LEFT($C236,1)="◆"),99999,IF(OR(ISNUMBER(SEARCH('⚙️ BỘ HƠI'!$H$2,$C236)),ISNUMBER(SEARCH($C236,'⚙️ BỘ HƠI'!$H$2))),ROW()-2,99999))</f>
        <v>99999</v>
      </c>
      <c r="V236" s="33" t="s">
        <v>15037</v>
      </c>
    </row>
    <row r="237" ht="35" customHeight="1" spans="1:22">
      <c r="A237" s="27" t="s">
        <v>15142</v>
      </c>
      <c r="B237" s="27" t="s">
        <v>329</v>
      </c>
      <c r="C237" s="27" t="s">
        <v>10703</v>
      </c>
      <c r="D237" s="27" t="s">
        <v>7995</v>
      </c>
      <c r="E237" s="27"/>
      <c r="F237" s="27"/>
      <c r="G237" s="27"/>
      <c r="H237" s="27" t="s">
        <v>15143</v>
      </c>
      <c r="I237" s="27"/>
      <c r="J237" s="27" t="s">
        <v>12258</v>
      </c>
      <c r="K237" s="27">
        <v>113</v>
      </c>
      <c r="L237" s="27" t="s">
        <v>24</v>
      </c>
      <c r="M237" s="31"/>
      <c r="N237" s="32">
        <v>1500000</v>
      </c>
      <c r="O237" s="32">
        <v>1600000</v>
      </c>
      <c r="P237" s="32">
        <v>1720000</v>
      </c>
      <c r="Q237" s="31"/>
      <c r="R237" s="27"/>
      <c r="S237" s="27" t="s">
        <v>15144</v>
      </c>
      <c r="T237" s="24" t="str">
        <f t="shared" si="3"/>
        <v>Xy lanh Mitsu 6D15 (ME071062) xy lanh nước - IZ IKAZU</v>
      </c>
      <c r="U237" s="24">
        <f>IF(OR('⚙️ BỘ HƠI'!$H$40=0,'⚙️ BỘ HƠI'!$H$2="",$C237="",LEFT($C237,1)="◆"),99999,IF(OR(ISNUMBER(SEARCH('⚙️ BỘ HƠI'!$H$2,$C237)),ISNUMBER(SEARCH($C237,'⚙️ BỘ HƠI'!$H$2))),ROW()-2,99999))</f>
        <v>99999</v>
      </c>
      <c r="V237" s="33" t="s">
        <v>15037</v>
      </c>
    </row>
    <row r="238" ht="35" customHeight="1" spans="1:22">
      <c r="A238" s="27" t="s">
        <v>15145</v>
      </c>
      <c r="B238" s="27" t="s">
        <v>329</v>
      </c>
      <c r="C238" s="27" t="s">
        <v>15146</v>
      </c>
      <c r="D238" s="27" t="s">
        <v>7995</v>
      </c>
      <c r="E238" s="27"/>
      <c r="F238" s="27"/>
      <c r="G238" s="27"/>
      <c r="H238" s="27" t="s">
        <v>15147</v>
      </c>
      <c r="I238" s="27"/>
      <c r="J238" s="27" t="s">
        <v>15148</v>
      </c>
      <c r="K238" s="27">
        <v>113</v>
      </c>
      <c r="L238" s="27" t="s">
        <v>24</v>
      </c>
      <c r="M238" s="31"/>
      <c r="N238" s="32">
        <v>1400000</v>
      </c>
      <c r="O238" s="32">
        <v>1500000</v>
      </c>
      <c r="P238" s="32">
        <v>1600000</v>
      </c>
      <c r="Q238" s="31"/>
      <c r="R238" s="27"/>
      <c r="S238" s="27" t="s">
        <v>15149</v>
      </c>
      <c r="T238" s="24" t="str">
        <f t="shared" si="3"/>
        <v>Xy lanh Mitsu 6D15-3AT (ME071145) xy lanh mỏng - IZUMI/ IKAZU</v>
      </c>
      <c r="U238" s="24">
        <f>IF(OR('⚙️ BỘ HƠI'!$H$40=0,'⚙️ BỘ HƠI'!$H$2="",$C238="",LEFT($C238,1)="◆"),99999,IF(OR(ISNUMBER(SEARCH('⚙️ BỘ HƠI'!$H$2,$C238)),ISNUMBER(SEARCH($C238,'⚙️ BỘ HƠI'!$H$2))),ROW()-2,99999))</f>
        <v>99999</v>
      </c>
      <c r="V238" s="33" t="s">
        <v>15150</v>
      </c>
    </row>
    <row r="239" ht="35" customHeight="1" spans="1:22">
      <c r="A239" s="27" t="s">
        <v>15151</v>
      </c>
      <c r="B239" s="27" t="s">
        <v>329</v>
      </c>
      <c r="C239" s="27" t="s">
        <v>6463</v>
      </c>
      <c r="D239" s="27" t="s">
        <v>7306</v>
      </c>
      <c r="E239" s="27"/>
      <c r="F239" s="27" t="s">
        <v>8494</v>
      </c>
      <c r="G239" s="27"/>
      <c r="H239" s="27" t="s">
        <v>15152</v>
      </c>
      <c r="I239" s="27"/>
      <c r="J239" s="27" t="s">
        <v>12258</v>
      </c>
      <c r="K239" s="27">
        <v>117</v>
      </c>
      <c r="L239" s="27" t="s">
        <v>24</v>
      </c>
      <c r="M239" s="31"/>
      <c r="N239" s="32">
        <v>800000</v>
      </c>
      <c r="O239" s="32">
        <v>850000</v>
      </c>
      <c r="P239" s="32">
        <v>900000</v>
      </c>
      <c r="Q239" s="31"/>
      <c r="R239" s="27"/>
      <c r="S239" s="27" t="s">
        <v>15153</v>
      </c>
      <c r="T239" s="24" t="str">
        <f t="shared" si="3"/>
        <v>Xy lanh Mitsu 4M51 (phi 118) S/F chưa xoáy (117*122*190, ko lợi) - IZ IKAZU</v>
      </c>
      <c r="U239" s="24">
        <f>IF(OR('⚙️ BỘ HƠI'!$H$40=0,'⚙️ BỘ HƠI'!$H$2="",$C239="",LEFT($C239,1)="◆"),99999,IF(OR(ISNUMBER(SEARCH('⚙️ BỘ HƠI'!$H$2,$C239)),ISNUMBER(SEARCH($C239,'⚙️ BỘ HƠI'!$H$2))),ROW()-2,99999))</f>
        <v>99999</v>
      </c>
      <c r="V239" s="33" t="s">
        <v>15154</v>
      </c>
    </row>
    <row r="240" ht="35" customHeight="1" spans="1:22">
      <c r="A240" s="27" t="s">
        <v>15155</v>
      </c>
      <c r="B240" s="27" t="s">
        <v>329</v>
      </c>
      <c r="C240" s="27" t="s">
        <v>15156</v>
      </c>
      <c r="D240" s="27" t="s">
        <v>7995</v>
      </c>
      <c r="E240" s="27"/>
      <c r="F240" s="27" t="s">
        <v>8494</v>
      </c>
      <c r="G240" s="27"/>
      <c r="H240" s="27" t="s">
        <v>15157</v>
      </c>
      <c r="I240" s="27"/>
      <c r="J240" s="27" t="s">
        <v>12258</v>
      </c>
      <c r="K240" s="27">
        <v>117</v>
      </c>
      <c r="L240" s="27" t="s">
        <v>24</v>
      </c>
      <c r="M240" s="31"/>
      <c r="N240" s="32">
        <v>1200000</v>
      </c>
      <c r="O240" s="32">
        <v>1300000</v>
      </c>
      <c r="P240" s="32">
        <v>1400000</v>
      </c>
      <c r="Q240" s="31"/>
      <c r="R240" s="27"/>
      <c r="S240" s="27" t="s">
        <v>15158</v>
      </c>
      <c r="T240" s="24" t="str">
        <f t="shared" si="3"/>
        <v>Xy lanh Mitsu 6D16T S/F Chưa xoáy (117*122*206, lợi 8*128) - IZ IKAZU</v>
      </c>
      <c r="U240" s="24">
        <f>IF(OR('⚙️ BỘ HƠI'!$H$40=0,'⚙️ BỘ HƠI'!$H$2="",$C240="",LEFT($C240,1)="◆"),99999,IF(OR(ISNUMBER(SEARCH('⚙️ BỘ HƠI'!$H$2,$C240)),ISNUMBER(SEARCH($C240,'⚙️ BỘ HƠI'!$H$2))),ROW()-2,99999))</f>
        <v>99999</v>
      </c>
      <c r="V240" s="24"/>
    </row>
    <row r="241" ht="35" customHeight="1" spans="1:22">
      <c r="A241" s="27" t="s">
        <v>15159</v>
      </c>
      <c r="B241" s="27" t="s">
        <v>329</v>
      </c>
      <c r="C241" s="27" t="s">
        <v>13102</v>
      </c>
      <c r="D241" s="27" t="s">
        <v>7995</v>
      </c>
      <c r="E241" s="27"/>
      <c r="F241" s="27"/>
      <c r="G241" s="27"/>
      <c r="H241" s="27" t="s">
        <v>15160</v>
      </c>
      <c r="I241" s="27"/>
      <c r="J241" s="27" t="s">
        <v>8518</v>
      </c>
      <c r="K241" s="27">
        <v>118</v>
      </c>
      <c r="L241" s="27" t="s">
        <v>24</v>
      </c>
      <c r="M241" s="31"/>
      <c r="N241" s="31"/>
      <c r="O241" s="32">
        <v>1250000</v>
      </c>
      <c r="P241" s="32">
        <v>1350000</v>
      </c>
      <c r="Q241" s="31"/>
      <c r="R241" s="27"/>
      <c r="S241" s="27" t="s">
        <v>15161</v>
      </c>
      <c r="T241" s="24" t="str">
        <f t="shared" si="3"/>
        <v>Xy lanh Mitsubishi 6D16 (đời không gờ ron, ME071225) - IZUMI</v>
      </c>
      <c r="U241" s="24">
        <f>IF(OR('⚙️ BỘ HƠI'!$H$40=0,'⚙️ BỘ HƠI'!$H$2="",$C241="",LEFT($C241,1)="◆"),99999,IF(OR(ISNUMBER(SEARCH('⚙️ BỘ HƠI'!$H$2,$C241)),ISNUMBER(SEARCH($C241,'⚙️ BỘ HƠI'!$H$2))),ROW()-2,99999))</f>
        <v>99999</v>
      </c>
      <c r="V241" s="24"/>
    </row>
    <row r="242" ht="35" customHeight="1" spans="1:22">
      <c r="A242" s="27" t="s">
        <v>15162</v>
      </c>
      <c r="B242" s="27" t="s">
        <v>329</v>
      </c>
      <c r="C242" s="27" t="s">
        <v>10744</v>
      </c>
      <c r="D242" s="27" t="s">
        <v>7995</v>
      </c>
      <c r="E242" s="27"/>
      <c r="F242" s="27" t="s">
        <v>8494</v>
      </c>
      <c r="G242" s="27"/>
      <c r="H242" s="27" t="s">
        <v>15163</v>
      </c>
      <c r="I242" s="27"/>
      <c r="J242" s="27" t="s">
        <v>8520</v>
      </c>
      <c r="K242" s="27">
        <v>118</v>
      </c>
      <c r="L242" s="27" t="s">
        <v>24</v>
      </c>
      <c r="M242" s="31"/>
      <c r="N242" s="31"/>
      <c r="O242" s="31"/>
      <c r="P242" s="32">
        <v>250000</v>
      </c>
      <c r="Q242" s="31"/>
      <c r="R242" s="27"/>
      <c r="S242" s="27" t="s">
        <v>15164</v>
      </c>
      <c r="T242" s="24" t="str">
        <f t="shared" si="3"/>
        <v>Xy lanh Mitsubishi 6D16-T (N-ME041105) S/F bán hoàn thiện - NSP</v>
      </c>
      <c r="U242" s="24">
        <f>IF(OR('⚙️ BỘ HƠI'!$H$40=0,'⚙️ BỘ HƠI'!$H$2="",$C242="",LEFT($C242,1)="◆"),99999,IF(OR(ISNUMBER(SEARCH('⚙️ BỘ HƠI'!$H$2,$C242)),ISNUMBER(SEARCH($C242,'⚙️ BỘ HƠI'!$H$2))),ROW()-2,99999))</f>
        <v>99999</v>
      </c>
      <c r="V242" s="24"/>
    </row>
    <row r="243" ht="35" customHeight="1" spans="1:22">
      <c r="A243" s="27" t="s">
        <v>15165</v>
      </c>
      <c r="B243" s="27" t="s">
        <v>329</v>
      </c>
      <c r="C243" s="27" t="s">
        <v>15166</v>
      </c>
      <c r="D243" s="27" t="s">
        <v>7995</v>
      </c>
      <c r="E243" s="27"/>
      <c r="F243" s="27"/>
      <c r="G243" s="27"/>
      <c r="H243" s="27" t="s">
        <v>15167</v>
      </c>
      <c r="I243" s="27"/>
      <c r="J243" s="27" t="s">
        <v>8518</v>
      </c>
      <c r="K243" s="27">
        <v>118</v>
      </c>
      <c r="L243" s="27" t="s">
        <v>24</v>
      </c>
      <c r="M243" s="31"/>
      <c r="N243" s="31"/>
      <c r="O243" s="31"/>
      <c r="P243" s="31"/>
      <c r="Q243" s="31"/>
      <c r="R243" s="27"/>
      <c r="S243" s="27" t="s">
        <v>15168</v>
      </c>
      <c r="T243" s="24" t="str">
        <f t="shared" si="3"/>
        <v>Xy lanh Mitsubishi 6D16T (ME041107) có gờ ron - IZUMI</v>
      </c>
      <c r="U243" s="24">
        <f>IF(OR('⚙️ BỘ HƠI'!$H$40=0,'⚙️ BỘ HƠI'!$H$2="",$C243="",LEFT($C243,1)="◆"),99999,IF(OR(ISNUMBER(SEARCH('⚙️ BỘ HƠI'!$H$2,$C243)),ISNUMBER(SEARCH($C243,'⚙️ BỘ HƠI'!$H$2))),ROW()-2,99999))</f>
        <v>99999</v>
      </c>
      <c r="V243" s="24"/>
    </row>
    <row r="244" ht="35" customHeight="1" spans="1:22">
      <c r="A244" s="27" t="s">
        <v>15169</v>
      </c>
      <c r="B244" s="27" t="s">
        <v>329</v>
      </c>
      <c r="C244" s="27" t="s">
        <v>15170</v>
      </c>
      <c r="D244" s="27" t="s">
        <v>7995</v>
      </c>
      <c r="E244" s="27"/>
      <c r="F244" s="27"/>
      <c r="G244" s="27"/>
      <c r="H244" s="27"/>
      <c r="I244" s="27"/>
      <c r="J244" s="27" t="s">
        <v>12258</v>
      </c>
      <c r="K244" s="27">
        <v>118</v>
      </c>
      <c r="L244" s="27" t="s">
        <v>24</v>
      </c>
      <c r="M244" s="31"/>
      <c r="N244" s="32">
        <v>1400000</v>
      </c>
      <c r="O244" s="32">
        <v>1500000</v>
      </c>
      <c r="P244" s="32">
        <v>1650000</v>
      </c>
      <c r="Q244" s="31"/>
      <c r="R244" s="27"/>
      <c r="S244" s="27" t="s">
        <v>15171</v>
      </c>
      <c r="T244" s="24" t="str">
        <f t="shared" si="3"/>
        <v>Xy lanh Mitsu 6D16T  Có gờ ron - IZ IKAZU</v>
      </c>
      <c r="U244" s="24">
        <f>IF(OR('⚙️ BỘ HƠI'!$H$40=0,'⚙️ BỘ HƠI'!$H$2="",$C244="",LEFT($C244,1)="◆"),99999,IF(OR(ISNUMBER(SEARCH('⚙️ BỘ HƠI'!$H$2,$C244)),ISNUMBER(SEARCH($C244,'⚙️ BỘ HƠI'!$H$2))),ROW()-2,99999))</f>
        <v>99999</v>
      </c>
      <c r="V244" s="33" t="s">
        <v>15172</v>
      </c>
    </row>
    <row r="245" ht="35" customHeight="1" spans="1:22">
      <c r="A245" s="27" t="s">
        <v>15173</v>
      </c>
      <c r="B245" s="27" t="s">
        <v>329</v>
      </c>
      <c r="C245" s="27" t="s">
        <v>15174</v>
      </c>
      <c r="D245" s="27" t="s">
        <v>7995</v>
      </c>
      <c r="E245" s="27"/>
      <c r="F245" s="27"/>
      <c r="G245" s="27"/>
      <c r="H245" s="27"/>
      <c r="I245" s="27"/>
      <c r="J245" s="27" t="s">
        <v>8518</v>
      </c>
      <c r="K245" s="27">
        <v>118</v>
      </c>
      <c r="L245" s="27" t="s">
        <v>24</v>
      </c>
      <c r="M245" s="31"/>
      <c r="N245" s="32">
        <v>1200000</v>
      </c>
      <c r="O245" s="32">
        <v>1300000</v>
      </c>
      <c r="P245" s="32">
        <v>1400000</v>
      </c>
      <c r="Q245" s="31"/>
      <c r="R245" s="27"/>
      <c r="S245" s="27" t="s">
        <v>15175</v>
      </c>
      <c r="T245" s="24" t="str">
        <f t="shared" si="3"/>
        <v>Xy lanh Mitsubishi 6D17T - IZUMI</v>
      </c>
      <c r="U245" s="24">
        <f>IF(OR('⚙️ BỘ HƠI'!$H$40=0,'⚙️ BỘ HƠI'!$H$2="",$C245="",LEFT($C245,1)="◆"),99999,IF(OR(ISNUMBER(SEARCH('⚙️ BỘ HƠI'!$H$2,$C245)),ISNUMBER(SEARCH($C245,'⚙️ BỘ HƠI'!$H$2))),ROW()-2,99999))</f>
        <v>99999</v>
      </c>
      <c r="V245" s="24"/>
    </row>
    <row r="246" ht="35" customHeight="1" spans="1:22">
      <c r="A246" s="27" t="s">
        <v>15176</v>
      </c>
      <c r="B246" s="27" t="s">
        <v>329</v>
      </c>
      <c r="C246" s="27" t="s">
        <v>15177</v>
      </c>
      <c r="D246" s="27" t="s">
        <v>7995</v>
      </c>
      <c r="E246" s="27"/>
      <c r="F246" s="27"/>
      <c r="G246" s="27"/>
      <c r="H246" s="27"/>
      <c r="I246" s="27"/>
      <c r="J246" s="27" t="s">
        <v>8518</v>
      </c>
      <c r="K246" s="27">
        <v>125</v>
      </c>
      <c r="L246" s="27" t="s">
        <v>24</v>
      </c>
      <c r="M246" s="31"/>
      <c r="N246" s="32">
        <v>2350000</v>
      </c>
      <c r="O246" s="32">
        <v>2470000</v>
      </c>
      <c r="P246" s="32">
        <v>2600000</v>
      </c>
      <c r="Q246" s="31"/>
      <c r="R246" s="27"/>
      <c r="S246" s="27" t="s">
        <v>15178</v>
      </c>
      <c r="T246" s="24" t="str">
        <f t="shared" si="3"/>
        <v>Xy lanh 6D20 / ME051153 - IZUMI</v>
      </c>
      <c r="U246" s="24">
        <f>IF(OR('⚙️ BỘ HƠI'!$H$40=0,'⚙️ BỘ HƠI'!$H$2="",$C246="",LEFT($C246,1)="◆"),99999,IF(OR(ISNUMBER(SEARCH('⚙️ BỘ HƠI'!$H$2,$C246)),ISNUMBER(SEARCH($C246,'⚙️ BỘ HƠI'!$H$2))),ROW()-2,99999))</f>
        <v>99999</v>
      </c>
      <c r="V246" s="24"/>
    </row>
    <row r="247" ht="35" customHeight="1" spans="1:22">
      <c r="A247" s="27" t="s">
        <v>15179</v>
      </c>
      <c r="B247" s="27" t="s">
        <v>329</v>
      </c>
      <c r="C247" s="27" t="s">
        <v>15180</v>
      </c>
      <c r="D247" s="27"/>
      <c r="E247" s="27"/>
      <c r="F247" s="27"/>
      <c r="G247" s="27"/>
      <c r="H247" s="27"/>
      <c r="I247" s="27"/>
      <c r="J247" s="27" t="s">
        <v>8520</v>
      </c>
      <c r="K247" s="27">
        <v>130</v>
      </c>
      <c r="L247" s="27" t="s">
        <v>24</v>
      </c>
      <c r="M247" s="31"/>
      <c r="N247" s="32">
        <v>3300000</v>
      </c>
      <c r="O247" s="32">
        <v>3600000</v>
      </c>
      <c r="P247" s="32">
        <v>3900000</v>
      </c>
      <c r="Q247" s="31"/>
      <c r="R247" s="27"/>
      <c r="S247" s="27" t="s">
        <v>15181</v>
      </c>
      <c r="T247" s="24" t="str">
        <f t="shared" si="3"/>
        <v>Xy lanh MITSU 130/ 6D22T/6D22/6D24/ ME051633 ZYNP - NSP</v>
      </c>
      <c r="U247" s="24">
        <f>IF(OR('⚙️ BỘ HƠI'!$H$40=0,'⚙️ BỘ HƠI'!$H$2="",$C247="",LEFT($C247,1)="◆"),99999,IF(OR(ISNUMBER(SEARCH('⚙️ BỘ HƠI'!$H$2,$C247)),ISNUMBER(SEARCH($C247,'⚙️ BỘ HƠI'!$H$2))),ROW()-2,99999))</f>
        <v>99999</v>
      </c>
      <c r="V247" s="33" t="s">
        <v>15182</v>
      </c>
    </row>
    <row r="248" ht="35" customHeight="1" spans="1:22">
      <c r="A248" s="27" t="s">
        <v>15183</v>
      </c>
      <c r="B248" s="27" t="s">
        <v>329</v>
      </c>
      <c r="C248" s="27" t="s">
        <v>15184</v>
      </c>
      <c r="D248" s="27" t="s">
        <v>7995</v>
      </c>
      <c r="E248" s="27"/>
      <c r="F248" s="27"/>
      <c r="G248" s="27"/>
      <c r="H248" s="27" t="s">
        <v>15185</v>
      </c>
      <c r="I248" s="27"/>
      <c r="J248" s="27" t="s">
        <v>15186</v>
      </c>
      <c r="K248" s="27">
        <v>130</v>
      </c>
      <c r="L248" s="27" t="s">
        <v>24</v>
      </c>
      <c r="M248" s="31"/>
      <c r="N248" s="31"/>
      <c r="O248" s="31"/>
      <c r="P248" s="31"/>
      <c r="Q248" s="31"/>
      <c r="R248" s="27"/>
      <c r="S248" s="27" t="s">
        <v>15187</v>
      </c>
      <c r="T248" s="24" t="str">
        <f t="shared" si="3"/>
        <v>(HẾT HÀNG) Xy lanh 6D22/6D24 (ME051217) - IZUMI hàng xuất NHẬT</v>
      </c>
      <c r="U248" s="24">
        <f>IF(OR('⚙️ BỘ HƠI'!$H$40=0,'⚙️ BỘ HƠI'!$H$2="",$C248="",LEFT($C248,1)="◆"),99999,IF(OR(ISNUMBER(SEARCH('⚙️ BỘ HƠI'!$H$2,$C248)),ISNUMBER(SEARCH($C248,'⚙️ BỘ HƠI'!$H$2))),ROW()-2,99999))</f>
        <v>99999</v>
      </c>
      <c r="V248" s="24"/>
    </row>
    <row r="249" ht="35" customHeight="1" spans="1:22">
      <c r="A249" s="27" t="s">
        <v>15188</v>
      </c>
      <c r="B249" s="27" t="s">
        <v>329</v>
      </c>
      <c r="C249" s="27" t="s">
        <v>15189</v>
      </c>
      <c r="D249" s="27" t="s">
        <v>7995</v>
      </c>
      <c r="E249" s="27"/>
      <c r="F249" s="27"/>
      <c r="G249" s="27"/>
      <c r="H249" s="27"/>
      <c r="I249" s="27"/>
      <c r="J249" s="27" t="s">
        <v>12258</v>
      </c>
      <c r="K249" s="27">
        <v>130</v>
      </c>
      <c r="L249" s="27" t="s">
        <v>24</v>
      </c>
      <c r="M249" s="31"/>
      <c r="N249" s="32">
        <v>2600000</v>
      </c>
      <c r="O249" s="32">
        <v>2800000</v>
      </c>
      <c r="P249" s="32">
        <v>3000000</v>
      </c>
      <c r="Q249" s="31"/>
      <c r="R249" s="27"/>
      <c r="S249" s="27" t="s">
        <v>15190</v>
      </c>
      <c r="T249" s="24" t="str">
        <f t="shared" si="3"/>
        <v>Xy lanh Mitsu 6D22 / ME051217 / 6D24 - IZ IKAZU</v>
      </c>
      <c r="U249" s="24">
        <f>IF(OR('⚙️ BỘ HƠI'!$H$40=0,'⚙️ BỘ HƠI'!$H$2="",$C249="",LEFT($C249,1)="◆"),99999,IF(OR(ISNUMBER(SEARCH('⚙️ BỘ HƠI'!$H$2,$C249)),ISNUMBER(SEARCH($C249,'⚙️ BỘ HƠI'!$H$2))),ROW()-2,99999))</f>
        <v>99999</v>
      </c>
      <c r="V249" s="24"/>
    </row>
    <row r="250" ht="35" customHeight="1" spans="1:22">
      <c r="A250" s="27" t="s">
        <v>15191</v>
      </c>
      <c r="B250" s="27" t="s">
        <v>329</v>
      </c>
      <c r="C250" s="27" t="s">
        <v>15192</v>
      </c>
      <c r="D250" s="27" t="s">
        <v>7995</v>
      </c>
      <c r="E250" s="27"/>
      <c r="F250" s="27"/>
      <c r="G250" s="27"/>
      <c r="H250" s="27" t="s">
        <v>15193</v>
      </c>
      <c r="I250" s="27"/>
      <c r="J250" s="27" t="s">
        <v>8520</v>
      </c>
      <c r="K250" s="27">
        <v>130</v>
      </c>
      <c r="L250" s="27" t="s">
        <v>24</v>
      </c>
      <c r="M250" s="31"/>
      <c r="N250" s="31"/>
      <c r="O250" s="31"/>
      <c r="P250" s="31"/>
      <c r="Q250" s="31"/>
      <c r="R250" s="27"/>
      <c r="S250" s="27" t="s">
        <v>15194</v>
      </c>
      <c r="T250" s="24" t="str">
        <f t="shared" si="3"/>
        <v>Xy lanh 6D22T/6D22/6D24 (N-ME051217) - NSP</v>
      </c>
      <c r="U250" s="24">
        <f>IF(OR('⚙️ BỘ HƠI'!$H$40=0,'⚙️ BỘ HƠI'!$H$2="",$C250="",LEFT($C250,1)="◆"),99999,IF(OR(ISNUMBER(SEARCH('⚙️ BỘ HƠI'!$H$2,$C250)),ISNUMBER(SEARCH($C250,'⚙️ BỘ HƠI'!$H$2))),ROW()-2,99999))</f>
        <v>99999</v>
      </c>
      <c r="V250" s="33" t="s">
        <v>15195</v>
      </c>
    </row>
    <row r="251" ht="35" customHeight="1" spans="1:22">
      <c r="A251" s="27" t="s">
        <v>15196</v>
      </c>
      <c r="B251" s="27" t="s">
        <v>329</v>
      </c>
      <c r="C251" s="27" t="s">
        <v>15197</v>
      </c>
      <c r="D251" s="27" t="s">
        <v>7995</v>
      </c>
      <c r="E251" s="27"/>
      <c r="F251" s="27"/>
      <c r="G251" s="27"/>
      <c r="H251" s="27"/>
      <c r="I251" s="27"/>
      <c r="J251" s="27" t="s">
        <v>8518</v>
      </c>
      <c r="K251" s="27">
        <v>135</v>
      </c>
      <c r="L251" s="27" t="s">
        <v>24</v>
      </c>
      <c r="M251" s="31"/>
      <c r="N251" s="32">
        <v>2130000</v>
      </c>
      <c r="O251" s="32">
        <v>2250000</v>
      </c>
      <c r="P251" s="32">
        <v>2400000</v>
      </c>
      <c r="Q251" s="31"/>
      <c r="R251" s="27"/>
      <c r="S251" s="27" t="s">
        <v>15198</v>
      </c>
      <c r="T251" s="24" t="str">
        <f t="shared" si="3"/>
        <v>Xy lanh 6D40/ ME120028 - IZUMI</v>
      </c>
      <c r="U251" s="24">
        <f>IF(OR('⚙️ BỘ HƠI'!$H$40=0,'⚙️ BỘ HƠI'!$H$2="",$C251="",LEFT($C251,1)="◆"),99999,IF(OR(ISNUMBER(SEARCH('⚙️ BỘ HƠI'!$H$2,$C251)),ISNUMBER(SEARCH($C251,'⚙️ BỘ HƠI'!$H$2))),ROW()-2,99999))</f>
        <v>99999</v>
      </c>
      <c r="V251" s="33" t="s">
        <v>15172</v>
      </c>
    </row>
    <row r="252" ht="35" customHeight="1" spans="1:22">
      <c r="A252" s="27" t="s">
        <v>15199</v>
      </c>
      <c r="B252" s="27" t="s">
        <v>329</v>
      </c>
      <c r="C252" s="27" t="s">
        <v>15200</v>
      </c>
      <c r="D252" s="27"/>
      <c r="E252" s="27"/>
      <c r="F252" s="27" t="s">
        <v>8492</v>
      </c>
      <c r="G252" s="27"/>
      <c r="H252" s="27"/>
      <c r="I252" s="27"/>
      <c r="J252" s="27" t="s">
        <v>12258</v>
      </c>
      <c r="K252" s="27">
        <v>135</v>
      </c>
      <c r="L252" s="27" t="s">
        <v>24</v>
      </c>
      <c r="M252" s="27"/>
      <c r="N252" s="36">
        <v>3400000</v>
      </c>
      <c r="O252" s="36">
        <v>3700000</v>
      </c>
      <c r="P252" s="36">
        <v>4000000</v>
      </c>
      <c r="Q252" s="27"/>
      <c r="R252" s="27"/>
      <c r="S252" s="27" t="s">
        <v>15201</v>
      </c>
      <c r="T252" s="24" t="str">
        <f t="shared" si="3"/>
        <v>Xy lanh MITSU - HYUNDAI 8DC9 trắng F/F - IZ IKAZU</v>
      </c>
      <c r="U252" s="24">
        <f>IF(OR('⚙️ BỘ HƠI'!$H$40=0,'⚙️ BỘ HƠI'!$H$2="",$C252="",LEFT($C252,1)="◆"),99999,IF(OR(ISNUMBER(SEARCH('⚙️ BỘ HƠI'!$H$2,$C252)),ISNUMBER(SEARCH($C252,'⚙️ BỘ HƠI'!$H$2))),ROW()-2,99999))</f>
        <v>99999</v>
      </c>
      <c r="V252" s="24"/>
    </row>
    <row r="253" ht="35" customHeight="1" spans="1:22">
      <c r="A253" s="27" t="s">
        <v>15202</v>
      </c>
      <c r="B253" s="27" t="s">
        <v>329</v>
      </c>
      <c r="C253" s="27" t="s">
        <v>10828</v>
      </c>
      <c r="D253" s="27"/>
      <c r="E253" s="27"/>
      <c r="F253" s="27"/>
      <c r="G253" s="27"/>
      <c r="H253" s="27" t="s">
        <v>15203</v>
      </c>
      <c r="I253" s="27"/>
      <c r="J253" s="27" t="s">
        <v>12258</v>
      </c>
      <c r="K253" s="27">
        <v>135</v>
      </c>
      <c r="L253" s="27" t="s">
        <v>24</v>
      </c>
      <c r="M253" s="31"/>
      <c r="N253" s="32">
        <v>530000</v>
      </c>
      <c r="O253" s="32">
        <v>560000</v>
      </c>
      <c r="P253" s="32">
        <v>600000</v>
      </c>
      <c r="Q253" s="31"/>
      <c r="R253" s="27"/>
      <c r="S253" s="27" t="s">
        <v>15204</v>
      </c>
      <c r="T253" s="24" t="str">
        <f t="shared" si="3"/>
        <v>Xy lanh Mitsu S6B (36207-12100, BLACK) phi 135 thun ở THẤP - IZ IKAZU</v>
      </c>
      <c r="U253" s="24">
        <f>IF(OR('⚙️ BỘ HƠI'!$H$40=0,'⚙️ BỘ HƠI'!$H$2="",$C253="",LEFT($C253,1)="◆"),99999,IF(OR(ISNUMBER(SEARCH('⚙️ BỘ HƠI'!$H$2,$C253)),ISNUMBER(SEARCH($C253,'⚙️ BỘ HƠI'!$H$2))),ROW()-2,99999))</f>
        <v>99999</v>
      </c>
      <c r="V253" s="24"/>
    </row>
    <row r="254" ht="35" customHeight="1" spans="1:22">
      <c r="A254" s="27" t="s">
        <v>15205</v>
      </c>
      <c r="B254" s="27" t="s">
        <v>329</v>
      </c>
      <c r="C254" s="27" t="s">
        <v>15206</v>
      </c>
      <c r="D254" s="27"/>
      <c r="E254" s="27"/>
      <c r="F254" s="27"/>
      <c r="G254" s="27"/>
      <c r="H254" s="27" t="s">
        <v>15203</v>
      </c>
      <c r="I254" s="27"/>
      <c r="J254" s="27"/>
      <c r="K254" s="27">
        <v>135</v>
      </c>
      <c r="L254" s="27" t="s">
        <v>24</v>
      </c>
      <c r="M254" s="31"/>
      <c r="N254" s="32">
        <v>510000</v>
      </c>
      <c r="O254" s="32">
        <v>530000</v>
      </c>
      <c r="P254" s="32">
        <v>560000</v>
      </c>
      <c r="Q254" s="31"/>
      <c r="R254" s="27"/>
      <c r="S254" s="27" t="s">
        <v>15207</v>
      </c>
      <c r="T254" s="24" t="str">
        <f t="shared" si="3"/>
        <v>Xy lanh Mitsu S6B2 (36207-12100, BLACK) dk 135, thun GIỮA (3 rãnh thun bằng nhau)- IZ IKAZU</v>
      </c>
      <c r="U254" s="24">
        <f>IF(OR('⚙️ BỘ HƠI'!$H$40=0,'⚙️ BỘ HƠI'!$H$2="",$C254="",LEFT($C254,1)="◆"),99999,IF(OR(ISNUMBER(SEARCH('⚙️ BỘ HƠI'!$H$2,$C254)),ISNUMBER(SEARCH($C254,'⚙️ BỘ HƠI'!$H$2))),ROW()-2,99999))</f>
        <v>99999</v>
      </c>
      <c r="V254" s="24"/>
    </row>
    <row r="255" ht="35" customHeight="1" spans="1:22">
      <c r="A255" s="27" t="s">
        <v>15208</v>
      </c>
      <c r="B255" s="27" t="s">
        <v>329</v>
      </c>
      <c r="C255" s="27" t="s">
        <v>6527</v>
      </c>
      <c r="D255" s="27"/>
      <c r="E255" s="27"/>
      <c r="F255" s="27"/>
      <c r="G255" s="27"/>
      <c r="H255" s="27" t="s">
        <v>15209</v>
      </c>
      <c r="I255" s="27"/>
      <c r="J255" s="27" t="s">
        <v>12258</v>
      </c>
      <c r="K255" s="27">
        <v>135</v>
      </c>
      <c r="L255" s="27" t="s">
        <v>24</v>
      </c>
      <c r="M255" s="31"/>
      <c r="N255" s="32">
        <v>530000</v>
      </c>
      <c r="O255" s="32">
        <v>560000</v>
      </c>
      <c r="P255" s="32">
        <v>600000</v>
      </c>
      <c r="Q255" s="31"/>
      <c r="R255" s="27"/>
      <c r="S255" s="27" t="s">
        <v>15210</v>
      </c>
      <c r="T255" s="24" t="str">
        <f t="shared" si="3"/>
        <v>Xy lanh Mitsu S6B3 (34A07-00200, BLACK) dk 135, thun GIỮA (rãnh thun đầu lớn) - IZ IKAZU</v>
      </c>
      <c r="U255" s="24">
        <f>IF(OR('⚙️ BỘ HƠI'!$H$40=0,'⚙️ BỘ HƠI'!$H$2="",$C255="",LEFT($C255,1)="◆"),99999,IF(OR(ISNUMBER(SEARCH('⚙️ BỘ HƠI'!$H$2,$C255)),ISNUMBER(SEARCH($C255,'⚙️ BỘ HƠI'!$H$2))),ROW()-2,99999))</f>
        <v>99999</v>
      </c>
      <c r="V255" s="24"/>
    </row>
    <row r="256" ht="35" customHeight="1" spans="1:22">
      <c r="A256" s="27" t="s">
        <v>15211</v>
      </c>
      <c r="B256" s="27" t="s">
        <v>329</v>
      </c>
      <c r="C256" s="27" t="s">
        <v>10845</v>
      </c>
      <c r="D256" s="27" t="s">
        <v>7904</v>
      </c>
      <c r="E256" s="27"/>
      <c r="F256" s="27"/>
      <c r="G256" s="27"/>
      <c r="H256" s="27"/>
      <c r="I256" s="27"/>
      <c r="J256" s="27" t="s">
        <v>8518</v>
      </c>
      <c r="K256" s="27">
        <v>138</v>
      </c>
      <c r="L256" s="27" t="s">
        <v>24</v>
      </c>
      <c r="M256" s="31"/>
      <c r="N256" s="32">
        <v>3200000</v>
      </c>
      <c r="O256" s="32">
        <v>3400000</v>
      </c>
      <c r="P256" s="32">
        <v>3600000</v>
      </c>
      <c r="Q256" s="31"/>
      <c r="R256" s="27"/>
      <c r="S256" s="27" t="s">
        <v>15212</v>
      </c>
      <c r="T256" s="24" t="str">
        <f t="shared" si="3"/>
        <v>Xy lanh 8DC10 - IZUMI</v>
      </c>
      <c r="U256" s="24">
        <f>IF(OR('⚙️ BỘ HƠI'!$H$40=0,'⚙️ BỘ HƠI'!$H$2="",$C256="",LEFT($C256,1)="◆"),99999,IF(OR(ISNUMBER(SEARCH('⚙️ BỘ HƠI'!$H$2,$C256)),ISNUMBER(SEARCH($C256,'⚙️ BỘ HƠI'!$H$2))),ROW()-2,99999))</f>
        <v>99999</v>
      </c>
      <c r="V256" s="24"/>
    </row>
    <row r="257" ht="35" customHeight="1" spans="1:22">
      <c r="A257" s="27" t="s">
        <v>15213</v>
      </c>
      <c r="B257" s="27" t="s">
        <v>329</v>
      </c>
      <c r="C257" s="27" t="s">
        <v>10468</v>
      </c>
      <c r="D257" s="27"/>
      <c r="E257" s="27"/>
      <c r="F257" s="27"/>
      <c r="G257" s="27"/>
      <c r="H257" s="27" t="s">
        <v>12855</v>
      </c>
      <c r="I257" s="27"/>
      <c r="J257" s="27" t="s">
        <v>12258</v>
      </c>
      <c r="K257" s="27">
        <v>140</v>
      </c>
      <c r="L257" s="27" t="s">
        <v>24</v>
      </c>
      <c r="M257" s="31"/>
      <c r="N257" s="32">
        <v>2900000</v>
      </c>
      <c r="O257" s="32">
        <v>3050000</v>
      </c>
      <c r="P257" s="32">
        <v>3250000</v>
      </c>
      <c r="Q257" s="31"/>
      <c r="R257" s="27"/>
      <c r="S257" s="27" t="s">
        <v>15214</v>
      </c>
      <c r="T257" s="24" t="str">
        <f t="shared" si="3"/>
        <v>Xy lanh Komatsu S6D140/ 6211-21-2210 (6D140) - IZ IKAZU</v>
      </c>
      <c r="U257" s="24">
        <f>IF(OR('⚙️ BỘ HƠI'!$H$40=0,'⚙️ BỘ HƠI'!$H$2="",$C257="",LEFT($C257,1)="◆"),99999,IF(OR(ISNUMBER(SEARCH('⚙️ BỘ HƠI'!$H$2,$C257)),ISNUMBER(SEARCH($C257,'⚙️ BỘ HƠI'!$H$2))),ROW()-2,99999))</f>
        <v>99999</v>
      </c>
      <c r="V257" s="24"/>
    </row>
    <row r="258" ht="35" customHeight="1" spans="1:22">
      <c r="A258" s="27" t="s">
        <v>15215</v>
      </c>
      <c r="B258" s="27" t="s">
        <v>329</v>
      </c>
      <c r="C258" s="27" t="s">
        <v>3153</v>
      </c>
      <c r="D258" s="27"/>
      <c r="E258" s="27"/>
      <c r="F258" s="27"/>
      <c r="G258" s="27"/>
      <c r="H258" s="27"/>
      <c r="I258" s="27"/>
      <c r="J258" s="27" t="s">
        <v>8520</v>
      </c>
      <c r="K258" s="27">
        <v>140</v>
      </c>
      <c r="L258" s="27" t="s">
        <v>24</v>
      </c>
      <c r="M258" s="31"/>
      <c r="N258" s="31"/>
      <c r="O258" s="32">
        <v>7400000</v>
      </c>
      <c r="P258" s="32">
        <v>7800000</v>
      </c>
      <c r="Q258" s="31"/>
      <c r="R258" s="27"/>
      <c r="S258" s="27" t="s">
        <v>15216</v>
      </c>
      <c r="T258" s="24" t="str">
        <f t="shared" si="3"/>
        <v>Xy lanh S6D140/ 6D140 - NSP</v>
      </c>
      <c r="U258" s="24">
        <f>IF(OR('⚙️ BỘ HƠI'!$H$40=0,'⚙️ BỘ HƠI'!$H$2="",$C258="",LEFT($C258,1)="◆"),99999,IF(OR(ISNUMBER(SEARCH('⚙️ BỘ HƠI'!$H$2,$C258)),ISNUMBER(SEARCH($C258,'⚙️ BỘ HƠI'!$H$2))),ROW()-2,99999))</f>
        <v>99999</v>
      </c>
      <c r="V258" s="33" t="s">
        <v>15217</v>
      </c>
    </row>
    <row r="259" ht="35" customHeight="1" spans="1:22">
      <c r="A259" s="27" t="s">
        <v>15218</v>
      </c>
      <c r="B259" s="27" t="s">
        <v>329</v>
      </c>
      <c r="C259" s="27" t="s">
        <v>3533</v>
      </c>
      <c r="D259" s="27" t="s">
        <v>7904</v>
      </c>
      <c r="E259" s="27"/>
      <c r="F259" s="27"/>
      <c r="G259" s="27"/>
      <c r="H259" s="27" t="s">
        <v>3534</v>
      </c>
      <c r="I259" s="27"/>
      <c r="J259" s="27" t="s">
        <v>15219</v>
      </c>
      <c r="K259" s="27">
        <v>142</v>
      </c>
      <c r="L259" s="27" t="s">
        <v>24</v>
      </c>
      <c r="M259" s="31"/>
      <c r="N259" s="32">
        <v>3900000</v>
      </c>
      <c r="O259" s="32">
        <v>4150000</v>
      </c>
      <c r="P259" s="32">
        <v>4400000</v>
      </c>
      <c r="Q259" s="31"/>
      <c r="R259" s="27"/>
      <c r="S259" s="27" t="s">
        <v>15220</v>
      </c>
      <c r="T259" s="24" t="str">
        <f t="shared" ref="T259:T322" si="4">IF($S259="","",$S259)</f>
        <v>Xy lanh Mitsu 8DC11 (142) / ME060439 - HENWEIT, L-MS051-00</v>
      </c>
      <c r="U259" s="24">
        <f>IF(OR('⚙️ BỘ HƠI'!$H$40=0,'⚙️ BỘ HƠI'!$H$2="",$C259="",LEFT($C259,1)="◆"),99999,IF(OR(ISNUMBER(SEARCH('⚙️ BỘ HƠI'!$H$2,$C259)),ISNUMBER(SEARCH($C259,'⚙️ BỘ HƠI'!$H$2))),ROW()-2,99999))</f>
        <v>99999</v>
      </c>
      <c r="V259" s="33" t="s">
        <v>15221</v>
      </c>
    </row>
    <row r="260" ht="35" customHeight="1" spans="1:22">
      <c r="A260" s="27" t="s">
        <v>15222</v>
      </c>
      <c r="B260" s="27" t="s">
        <v>329</v>
      </c>
      <c r="C260" s="27" t="s">
        <v>3533</v>
      </c>
      <c r="D260" s="27" t="s">
        <v>7904</v>
      </c>
      <c r="E260" s="27"/>
      <c r="F260" s="27"/>
      <c r="G260" s="27"/>
      <c r="H260" s="27" t="s">
        <v>3534</v>
      </c>
      <c r="I260" s="27"/>
      <c r="J260" s="27" t="s">
        <v>12258</v>
      </c>
      <c r="K260" s="27">
        <v>142</v>
      </c>
      <c r="L260" s="27" t="s">
        <v>24</v>
      </c>
      <c r="M260" s="31"/>
      <c r="N260" s="32">
        <v>3640000</v>
      </c>
      <c r="O260" s="32">
        <v>3870000</v>
      </c>
      <c r="P260" s="32">
        <v>4130000</v>
      </c>
      <c r="Q260" s="31"/>
      <c r="R260" s="27"/>
      <c r="S260" s="27" t="s">
        <v>15223</v>
      </c>
      <c r="T260" s="24" t="str">
        <f t="shared" si="4"/>
        <v>Xy lanh Mitsu 8DC11 (142) / ME060439 - IZ IKAZU</v>
      </c>
      <c r="U260" s="24">
        <f>IF(OR('⚙️ BỘ HƠI'!$H$40=0,'⚙️ BỘ HƠI'!$H$2="",$C260="",LEFT($C260,1)="◆"),99999,IF(OR(ISNUMBER(SEARCH('⚙️ BỘ HƠI'!$H$2,$C260)),ISNUMBER(SEARCH($C260,'⚙️ BỘ HƠI'!$H$2))),ROW()-2,99999))</f>
        <v>99999</v>
      </c>
      <c r="V260" s="24"/>
    </row>
    <row r="261" ht="35" customHeight="1" spans="1:22">
      <c r="A261" s="27" t="s">
        <v>15224</v>
      </c>
      <c r="B261" s="27" t="s">
        <v>329</v>
      </c>
      <c r="C261" s="27" t="s">
        <v>15225</v>
      </c>
      <c r="D261" s="27"/>
      <c r="E261" s="27"/>
      <c r="F261" s="27"/>
      <c r="G261" s="27"/>
      <c r="H261" s="27" t="s">
        <v>15226</v>
      </c>
      <c r="I261" s="27"/>
      <c r="J261" s="27" t="s">
        <v>12258</v>
      </c>
      <c r="K261" s="27">
        <v>150</v>
      </c>
      <c r="L261" s="27" t="s">
        <v>24</v>
      </c>
      <c r="M261" s="31"/>
      <c r="N261" s="32">
        <v>950000</v>
      </c>
      <c r="O261" s="32">
        <v>1000000</v>
      </c>
      <c r="P261" s="32">
        <v>1100000</v>
      </c>
      <c r="Q261" s="31"/>
      <c r="R261" s="27"/>
      <c r="S261" s="27" t="s">
        <v>15227</v>
      </c>
      <c r="T261" s="24" t="str">
        <f t="shared" si="4"/>
        <v>Xy lanh Mitsu S6A2 (32507-62400 BLACK), dk 150, lưng 171.5, thun Dưới - IZ IKAZU</v>
      </c>
      <c r="U261" s="24">
        <f>IF(OR('⚙️ BỘ HƠI'!$H$40=0,'⚙️ BỘ HƠI'!$H$2="",$C261="",LEFT($C261,1)="◆"),99999,IF(OR(ISNUMBER(SEARCH('⚙️ BỘ HƠI'!$H$2,$C261)),ISNUMBER(SEARCH($C261,'⚙️ BỘ HƠI'!$H$2))),ROW()-2,99999))</f>
        <v>99999</v>
      </c>
      <c r="V261" s="24"/>
    </row>
    <row r="262" ht="35" customHeight="1" spans="1:22">
      <c r="A262" s="27" t="s">
        <v>15228</v>
      </c>
      <c r="B262" s="27" t="s">
        <v>329</v>
      </c>
      <c r="C262" s="27" t="s">
        <v>10883</v>
      </c>
      <c r="D262" s="27"/>
      <c r="E262" s="27"/>
      <c r="F262" s="27"/>
      <c r="G262" s="27"/>
      <c r="H262" s="27" t="s">
        <v>15229</v>
      </c>
      <c r="I262" s="27"/>
      <c r="J262" s="27" t="s">
        <v>12258</v>
      </c>
      <c r="K262" s="27">
        <v>150</v>
      </c>
      <c r="L262" s="27" t="s">
        <v>24</v>
      </c>
      <c r="M262" s="31"/>
      <c r="N262" s="32">
        <v>930000</v>
      </c>
      <c r="O262" s="32">
        <v>950000</v>
      </c>
      <c r="P262" s="32">
        <v>1000000</v>
      </c>
      <c r="Q262" s="31"/>
      <c r="R262" s="27"/>
      <c r="S262" s="27" t="s">
        <v>15230</v>
      </c>
      <c r="T262" s="24" t="str">
        <f t="shared" si="4"/>
        <v>Xy lanh Mitsu S6A3 (35A07-02100 BLACK) dk 150, lợi 15ly, lợi nhỏ 1.2ly - IZ IKAZU</v>
      </c>
      <c r="U262" s="24">
        <f>IF(OR('⚙️ BỘ HƠI'!$H$40=0,'⚙️ BỘ HƠI'!$H$2="",$C262="",LEFT($C262,1)="◆"),99999,IF(OR(ISNUMBER(SEARCH('⚙️ BỘ HƠI'!$H$2,$C262)),ISNUMBER(SEARCH($C262,'⚙️ BỘ HƠI'!$H$2))),ROW()-2,99999))</f>
        <v>99999</v>
      </c>
      <c r="V262" s="33" t="s">
        <v>15231</v>
      </c>
    </row>
    <row r="263" ht="35" customHeight="1" spans="1:22">
      <c r="A263" s="27" t="s">
        <v>15232</v>
      </c>
      <c r="B263" s="27" t="s">
        <v>329</v>
      </c>
      <c r="C263" s="27" t="s">
        <v>15233</v>
      </c>
      <c r="D263" s="27"/>
      <c r="E263" s="27"/>
      <c r="F263" s="27"/>
      <c r="G263" s="27"/>
      <c r="H263" s="27" t="s">
        <v>15234</v>
      </c>
      <c r="I263" s="27"/>
      <c r="J263" s="27" t="s">
        <v>12258</v>
      </c>
      <c r="K263" s="27"/>
      <c r="L263" s="27" t="s">
        <v>24</v>
      </c>
      <c r="M263" s="31"/>
      <c r="N263" s="32">
        <v>1950000</v>
      </c>
      <c r="O263" s="32">
        <v>2050000</v>
      </c>
      <c r="P263" s="32">
        <v>2150000</v>
      </c>
      <c r="Q263" s="31"/>
      <c r="R263" s="27"/>
      <c r="S263" s="27" t="s">
        <v>15235</v>
      </c>
      <c r="T263" s="24" t="str">
        <f t="shared" si="4"/>
        <v>Xy lanh Mitsu S16R (37507-42600), S6R/S12R dài 351, tôi thấm Nitơ - IZ IKAZU</v>
      </c>
      <c r="U263" s="24">
        <f>IF(OR('⚙️ BỘ HƠI'!$H$40=0,'⚙️ BỘ HƠI'!$H$2="",$C263="",LEFT($C263,1)="◆"),99999,IF(OR(ISNUMBER(SEARCH('⚙️ BỘ HƠI'!$H$2,$C263)),ISNUMBER(SEARCH($C263,'⚙️ BỘ HƠI'!$H$2))),ROW()-2,99999))</f>
        <v>99999</v>
      </c>
      <c r="V263" s="33" t="s">
        <v>15231</v>
      </c>
    </row>
    <row r="264" ht="35" customHeight="1" spans="1:22">
      <c r="A264" s="27" t="s">
        <v>15236</v>
      </c>
      <c r="B264" s="27" t="s">
        <v>329</v>
      </c>
      <c r="C264" s="27" t="s">
        <v>15237</v>
      </c>
      <c r="D264" s="27" t="s">
        <v>7306</v>
      </c>
      <c r="E264" s="27"/>
      <c r="F264" s="27" t="s">
        <v>8492</v>
      </c>
      <c r="G264" s="27"/>
      <c r="H264" s="27"/>
      <c r="I264" s="27"/>
      <c r="J264" s="27" t="s">
        <v>12258</v>
      </c>
      <c r="K264" s="27"/>
      <c r="L264" s="27" t="s">
        <v>24</v>
      </c>
      <c r="M264" s="31"/>
      <c r="N264" s="32">
        <v>1000000</v>
      </c>
      <c r="O264" s="32">
        <v>1100000</v>
      </c>
      <c r="P264" s="32">
        <v>1200000</v>
      </c>
      <c r="Q264" s="31"/>
      <c r="R264" s="27"/>
      <c r="S264" s="27" t="s">
        <v>15238</v>
      </c>
      <c r="T264" s="24" t="str">
        <f t="shared" si="4"/>
        <v>Xy lanh 4M50 / ME221680/ F/F - IZ IKAZU</v>
      </c>
      <c r="U264" s="24">
        <f>IF(OR('⚙️ BỘ HƠI'!$H$40=0,'⚙️ BỘ HƠI'!$H$2="",$C264="",LEFT($C264,1)="◆"),99999,IF(OR(ISNUMBER(SEARCH('⚙️ BỘ HƠI'!$H$2,$C264)),ISNUMBER(SEARCH($C264,'⚙️ BỘ HƠI'!$H$2))),ROW()-2,99999))</f>
        <v>99999</v>
      </c>
      <c r="V264" s="33" t="s">
        <v>15239</v>
      </c>
    </row>
    <row r="265" ht="35" customHeight="1" spans="1:22">
      <c r="A265" s="27" t="s">
        <v>15240</v>
      </c>
      <c r="B265" s="27" t="s">
        <v>329</v>
      </c>
      <c r="C265" s="27" t="s">
        <v>13066</v>
      </c>
      <c r="D265" s="27" t="s">
        <v>7995</v>
      </c>
      <c r="E265" s="27"/>
      <c r="F265" s="27" t="s">
        <v>8492</v>
      </c>
      <c r="G265" s="27"/>
      <c r="H265" s="27" t="s">
        <v>15136</v>
      </c>
      <c r="I265" s="27"/>
      <c r="J265" s="27" t="s">
        <v>8518</v>
      </c>
      <c r="K265" s="27"/>
      <c r="L265" s="27" t="s">
        <v>24</v>
      </c>
      <c r="M265" s="31"/>
      <c r="N265" s="32">
        <v>1400000</v>
      </c>
      <c r="O265" s="32">
        <v>1500000</v>
      </c>
      <c r="P265" s="32">
        <v>1600000</v>
      </c>
      <c r="Q265" s="31"/>
      <c r="R265" s="27"/>
      <c r="S265" s="27" t="s">
        <v>15241</v>
      </c>
      <c r="T265" s="24" t="str">
        <f t="shared" si="4"/>
        <v>Xy lanh 6D14 F/F (ME031617) - IZUMI</v>
      </c>
      <c r="U265" s="24">
        <f>IF(OR('⚙️ BỘ HƠI'!$H$40=0,'⚙️ BỘ HƠI'!$H$2="",$C265="",LEFT($C265,1)="◆"),99999,IF(OR(ISNUMBER(SEARCH('⚙️ BỘ HƠI'!$H$2,$C265)),ISNUMBER(SEARCH($C265,'⚙️ BỘ HƠI'!$H$2))),ROW()-2,99999))</f>
        <v>99999</v>
      </c>
      <c r="V265" s="24"/>
    </row>
    <row r="266" ht="35" customHeight="1" spans="1:22">
      <c r="A266" s="27" t="s">
        <v>15242</v>
      </c>
      <c r="B266" s="27" t="s">
        <v>329</v>
      </c>
      <c r="C266" s="27" t="s">
        <v>15243</v>
      </c>
      <c r="D266" s="27" t="s">
        <v>7995</v>
      </c>
      <c r="E266" s="27"/>
      <c r="F266" s="27"/>
      <c r="G266" s="27"/>
      <c r="H266" s="27"/>
      <c r="I266" s="27"/>
      <c r="J266" s="27" t="s">
        <v>12258</v>
      </c>
      <c r="K266" s="27"/>
      <c r="L266" s="27" t="s">
        <v>24</v>
      </c>
      <c r="M266" s="31"/>
      <c r="N266" s="32">
        <v>1400000</v>
      </c>
      <c r="O266" s="32">
        <v>1500000</v>
      </c>
      <c r="P266" s="32">
        <v>1600000</v>
      </c>
      <c r="Q266" s="31"/>
      <c r="R266" s="27"/>
      <c r="S266" s="27" t="s">
        <v>15244</v>
      </c>
      <c r="T266" s="24" t="str">
        <f t="shared" si="4"/>
        <v>Xy lanh 6M61/ ME071537 - IZ IKAZU</v>
      </c>
      <c r="U266" s="24">
        <f>IF(OR('⚙️ BỘ HƠI'!$H$40=0,'⚙️ BỘ HƠI'!$H$2="",$C266="",LEFT($C266,1)="◆"),99999,IF(OR(ISNUMBER(SEARCH('⚙️ BỘ HƠI'!$H$2,$C266)),ISNUMBER(SEARCH($C266,'⚙️ BỘ HƠI'!$H$2))),ROW()-2,99999))</f>
        <v>99999</v>
      </c>
      <c r="V266" s="24"/>
    </row>
    <row r="267" ht="35" customHeight="1" spans="1:22">
      <c r="A267" s="27" t="s">
        <v>15245</v>
      </c>
      <c r="B267" s="27" t="s">
        <v>329</v>
      </c>
      <c r="C267" s="27" t="s">
        <v>3542</v>
      </c>
      <c r="D267" s="27"/>
      <c r="E267" s="27"/>
      <c r="F267" s="27"/>
      <c r="G267" s="27"/>
      <c r="H267" s="27" t="s">
        <v>15246</v>
      </c>
      <c r="I267" s="27"/>
      <c r="J267" s="27" t="s">
        <v>12258</v>
      </c>
      <c r="K267" s="27"/>
      <c r="L267" s="27" t="s">
        <v>24</v>
      </c>
      <c r="M267" s="31"/>
      <c r="N267" s="32">
        <v>2000000</v>
      </c>
      <c r="O267" s="32">
        <v>2100000</v>
      </c>
      <c r="P267" s="32">
        <v>2200000</v>
      </c>
      <c r="Q267" s="31"/>
      <c r="R267" s="27"/>
      <c r="S267" s="27" t="s">
        <v>15247</v>
      </c>
      <c r="T267" s="24" t="str">
        <f t="shared" si="4"/>
        <v>Xy lanh Mitsu S6R2 (37507-35600), S12R2, dài 391, tôi thấm Nitơ - IZ IKAZU</v>
      </c>
      <c r="U267" s="24">
        <f>IF(OR('⚙️ BỘ HƠI'!$H$40=0,'⚙️ BỘ HƠI'!$H$2="",$C267="",LEFT($C267,1)="◆"),99999,IF(OR(ISNUMBER(SEARCH('⚙️ BỘ HƠI'!$H$2,$C267)),ISNUMBER(SEARCH($C267,'⚙️ BỘ HƠI'!$H$2))),ROW()-2,99999))</f>
        <v>99999</v>
      </c>
      <c r="V267" s="24"/>
    </row>
    <row r="268" ht="35" customHeight="1" spans="1:22">
      <c r="A268" s="27"/>
      <c r="B268" s="28" t="s">
        <v>15248</v>
      </c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31"/>
      <c r="N268" s="31"/>
      <c r="O268" s="31"/>
      <c r="P268" s="31"/>
      <c r="Q268" s="31"/>
      <c r="R268" s="27"/>
      <c r="S268" s="27"/>
      <c r="T268" s="24" t="str">
        <f t="shared" si="4"/>
        <v/>
      </c>
      <c r="U268" s="24">
        <f>IF(OR('⚙️ BỘ HƠI'!$H$40=0,'⚙️ BỘ HƠI'!$H$2="",$C268="",LEFT($C268,1)="◆"),99999,IF(OR(ISNUMBER(SEARCH('⚙️ BỘ HƠI'!$H$2,$C268)),ISNUMBER(SEARCH($C268,'⚙️ BỘ HƠI'!$H$2))),ROW()-2,99999))</f>
        <v>99999</v>
      </c>
      <c r="V268" s="24"/>
    </row>
    <row r="269" ht="35" customHeight="1" spans="1:22">
      <c r="A269" s="27" t="s">
        <v>15249</v>
      </c>
      <c r="B269" s="27" t="s">
        <v>432</v>
      </c>
      <c r="C269" s="27" t="s">
        <v>15250</v>
      </c>
      <c r="D269" s="27"/>
      <c r="E269" s="27"/>
      <c r="F269" s="27"/>
      <c r="G269" s="27"/>
      <c r="H269" s="27" t="s">
        <v>15251</v>
      </c>
      <c r="I269" s="27"/>
      <c r="J269" s="27" t="s">
        <v>15252</v>
      </c>
      <c r="K269" s="27">
        <v>109</v>
      </c>
      <c r="L269" s="27" t="s">
        <v>24</v>
      </c>
      <c r="M269" s="31"/>
      <c r="N269" s="32">
        <v>2000000</v>
      </c>
      <c r="O269" s="32">
        <v>2100000</v>
      </c>
      <c r="P269" s="32">
        <v>2250000</v>
      </c>
      <c r="Q269" s="31"/>
      <c r="R269" s="27"/>
      <c r="S269" s="27" t="s">
        <v>15253</v>
      </c>
      <c r="T269" s="24" t="str">
        <f t="shared" si="4"/>
        <v>Xy lanh Hyundai Kia D6DA/ 0K87T-10-311 - HENWEIT, L-HY014-00</v>
      </c>
      <c r="U269" s="24">
        <f>IF(OR('⚙️ BỘ HƠI'!$H$40=0,'⚙️ BỘ HƠI'!$H$2="",$C269="",LEFT($C269,1)="◆"),99999,IF(OR(ISNUMBER(SEARCH('⚙️ BỘ HƠI'!$H$2,$C269)),ISNUMBER(SEARCH($C269,'⚙️ BỘ HƠI'!$H$2))),ROW()-2,99999))</f>
        <v>99999</v>
      </c>
      <c r="V269" s="24"/>
    </row>
    <row r="270" ht="35" customHeight="1" spans="1:22">
      <c r="A270" s="27" t="s">
        <v>15254</v>
      </c>
      <c r="B270" s="27" t="s">
        <v>432</v>
      </c>
      <c r="C270" s="27" t="s">
        <v>3558</v>
      </c>
      <c r="D270" s="27"/>
      <c r="E270" s="27" t="s">
        <v>8496</v>
      </c>
      <c r="F270" s="27"/>
      <c r="G270" s="27"/>
      <c r="H270" s="27" t="s">
        <v>15255</v>
      </c>
      <c r="I270" s="27"/>
      <c r="J270" s="27" t="s">
        <v>15256</v>
      </c>
      <c r="K270" s="27">
        <v>130</v>
      </c>
      <c r="L270" s="27" t="s">
        <v>24</v>
      </c>
      <c r="M270" s="31"/>
      <c r="N270" s="32">
        <v>5700000</v>
      </c>
      <c r="O270" s="32">
        <v>6200000</v>
      </c>
      <c r="P270" s="32">
        <v>6600000</v>
      </c>
      <c r="Q270" s="31"/>
      <c r="R270" s="27"/>
      <c r="S270" s="27" t="s">
        <v>15257</v>
      </c>
      <c r="T270" s="24" t="str">
        <f t="shared" si="4"/>
        <v>Xy lanh Hyundai D6CB/ 21131-84401 (D6CC), lưng mạ Chrome - HENWEIT (950.1030/100)</v>
      </c>
      <c r="U270" s="24">
        <f>IF(OR('⚙️ BỘ HƠI'!$H$40=0,'⚙️ BỘ HƠI'!$H$2="",$C270="",LEFT($C270,1)="◆"),99999,IF(OR(ISNUMBER(SEARCH('⚙️ BỘ HƠI'!$H$2,$C270)),ISNUMBER(SEARCH($C270,'⚙️ BỘ HƠI'!$H$2))),ROW()-2,99999))</f>
        <v>99999</v>
      </c>
      <c r="V270" s="24"/>
    </row>
    <row r="271" ht="35" customHeight="1" spans="1:22">
      <c r="A271" s="27" t="s">
        <v>15258</v>
      </c>
      <c r="B271" s="27" t="s">
        <v>432</v>
      </c>
      <c r="C271" s="27" t="s">
        <v>15259</v>
      </c>
      <c r="D271" s="27"/>
      <c r="E271" s="27"/>
      <c r="F271" s="27"/>
      <c r="G271" s="27"/>
      <c r="H271" s="27"/>
      <c r="I271" s="27"/>
      <c r="J271" s="27" t="s">
        <v>12258</v>
      </c>
      <c r="K271" s="27">
        <v>130</v>
      </c>
      <c r="L271" s="27" t="s">
        <v>24</v>
      </c>
      <c r="M271" s="31"/>
      <c r="N271" s="32">
        <v>2400000</v>
      </c>
      <c r="O271" s="32">
        <v>2500000</v>
      </c>
      <c r="P271" s="32">
        <v>2700000</v>
      </c>
      <c r="Q271" s="31"/>
      <c r="R271" s="27"/>
      <c r="S271" s="27" t="s">
        <v>15260</v>
      </c>
      <c r="T271" s="24" t="str">
        <f t="shared" si="4"/>
        <v>Xy lanh D6CB / D6CC - IZ IKAZU</v>
      </c>
      <c r="U271" s="24">
        <f>IF(OR('⚙️ BỘ HƠI'!$H$40=0,'⚙️ BỘ HƠI'!$H$2="",$C271="",LEFT($C271,1)="◆"),99999,IF(OR(ISNUMBER(SEARCH('⚙️ BỘ HƠI'!$H$2,$C271)),ISNUMBER(SEARCH($C271,'⚙️ BỘ HƠI'!$H$2))),ROW()-2,99999))</f>
        <v>99999</v>
      </c>
      <c r="V271" s="24"/>
    </row>
    <row r="272" ht="35" customHeight="1" spans="1:22">
      <c r="A272" s="27" t="s">
        <v>15261</v>
      </c>
      <c r="B272" s="27" t="s">
        <v>432</v>
      </c>
      <c r="C272" s="27" t="s">
        <v>15259</v>
      </c>
      <c r="D272" s="27"/>
      <c r="E272" s="27"/>
      <c r="F272" s="27"/>
      <c r="G272" s="27"/>
      <c r="H272" s="27"/>
      <c r="I272" s="27"/>
      <c r="J272" s="27" t="s">
        <v>8518</v>
      </c>
      <c r="K272" s="27">
        <v>130</v>
      </c>
      <c r="L272" s="27" t="s">
        <v>24</v>
      </c>
      <c r="M272" s="31"/>
      <c r="N272" s="32">
        <v>2400000</v>
      </c>
      <c r="O272" s="32">
        <v>2500000</v>
      </c>
      <c r="P272" s="32">
        <v>2700000</v>
      </c>
      <c r="Q272" s="31"/>
      <c r="R272" s="27"/>
      <c r="S272" s="27" t="s">
        <v>15262</v>
      </c>
      <c r="T272" s="24" t="str">
        <f t="shared" si="4"/>
        <v>Xy lanh D6CB / D6CC - IZUMI</v>
      </c>
      <c r="U272" s="24">
        <f>IF(OR('⚙️ BỘ HƠI'!$H$40=0,'⚙️ BỘ HƠI'!$H$2="",$C272="",LEFT($C272,1)="◆"),99999,IF(OR(ISNUMBER(SEARCH('⚙️ BỘ HƠI'!$H$2,$C272)),ISNUMBER(SEARCH($C272,'⚙️ BỘ HƠI'!$H$2))),ROW()-2,99999))</f>
        <v>99999</v>
      </c>
      <c r="V272" s="24"/>
    </row>
    <row r="273" ht="35" customHeight="1" spans="1:22">
      <c r="A273" s="27" t="s">
        <v>15263</v>
      </c>
      <c r="B273" s="27" t="s">
        <v>432</v>
      </c>
      <c r="C273" s="27" t="s">
        <v>15264</v>
      </c>
      <c r="D273" s="27"/>
      <c r="E273" s="27"/>
      <c r="F273" s="27"/>
      <c r="G273" s="27"/>
      <c r="H273" s="27" t="s">
        <v>15265</v>
      </c>
      <c r="I273" s="27"/>
      <c r="J273" s="27" t="s">
        <v>12258</v>
      </c>
      <c r="K273" s="27">
        <v>133</v>
      </c>
      <c r="L273" s="27" t="s">
        <v>24</v>
      </c>
      <c r="M273" s="31"/>
      <c r="N273" s="32">
        <v>2670000</v>
      </c>
      <c r="O273" s="32">
        <v>2840000</v>
      </c>
      <c r="P273" s="32">
        <v>3030000</v>
      </c>
      <c r="Q273" s="31"/>
      <c r="R273" s="27"/>
      <c r="S273" s="27" t="s">
        <v>15266</v>
      </c>
      <c r="T273" s="24" t="str">
        <f t="shared" si="4"/>
        <v>Xy lanh Hyudai D6CA (21131-84021) phi 133 - IZ IKAZU</v>
      </c>
      <c r="U273" s="24">
        <f>IF(OR('⚙️ BỘ HƠI'!$H$40=0,'⚙️ BỘ HƠI'!$H$2="",$C273="",LEFT($C273,1)="◆"),99999,IF(OR(ISNUMBER(SEARCH('⚙️ BỘ HƠI'!$H$2,$C273)),ISNUMBER(SEARCH($C273,'⚙️ BỘ HƠI'!$H$2))),ROW()-2,99999))</f>
        <v>99999</v>
      </c>
      <c r="V273" s="24"/>
    </row>
    <row r="274" ht="35" customHeight="1" spans="1:22">
      <c r="A274" s="27" t="s">
        <v>15267</v>
      </c>
      <c r="B274" s="27" t="s">
        <v>432</v>
      </c>
      <c r="C274" s="27" t="s">
        <v>15268</v>
      </c>
      <c r="D274" s="27"/>
      <c r="E274" s="27" t="s">
        <v>8496</v>
      </c>
      <c r="F274" s="27"/>
      <c r="G274" s="27"/>
      <c r="H274" s="27" t="s">
        <v>15269</v>
      </c>
      <c r="I274" s="27"/>
      <c r="J274" s="27" t="s">
        <v>15270</v>
      </c>
      <c r="K274" s="27">
        <v>133</v>
      </c>
      <c r="L274" s="27" t="s">
        <v>24</v>
      </c>
      <c r="M274" s="31"/>
      <c r="N274" s="32">
        <v>6000000</v>
      </c>
      <c r="O274" s="32">
        <v>6500000</v>
      </c>
      <c r="P274" s="32">
        <v>7000000</v>
      </c>
      <c r="Q274" s="31"/>
      <c r="R274" s="27"/>
      <c r="S274" s="27" t="s">
        <v>15271</v>
      </c>
      <c r="T274" s="24" t="str">
        <f t="shared" si="4"/>
        <v>Xy lanh Hyudai D6CA/ 21131-84000, lưng mạ Chrome - HENWEIT (1000/080/160)</v>
      </c>
      <c r="U274" s="24">
        <f>IF(OR('⚙️ BỘ HƠI'!$H$40=0,'⚙️ BỘ HƠI'!$H$2="",$C274="",LEFT($C274,1)="◆"),99999,IF(OR(ISNUMBER(SEARCH('⚙️ BỘ HƠI'!$H$2,$C274)),ISNUMBER(SEARCH($C274,'⚙️ BỘ HƠI'!$H$2))),ROW()-2,99999))</f>
        <v>99999</v>
      </c>
      <c r="V274" s="24"/>
    </row>
    <row r="275" ht="35" customHeight="1" spans="1:22">
      <c r="A275" s="27" t="s">
        <v>15272</v>
      </c>
      <c r="B275" s="27" t="s">
        <v>432</v>
      </c>
      <c r="C275" s="27" t="s">
        <v>3533</v>
      </c>
      <c r="D275" s="27" t="s">
        <v>7904</v>
      </c>
      <c r="E275" s="27"/>
      <c r="F275" s="27"/>
      <c r="G275" s="27"/>
      <c r="H275" s="27" t="s">
        <v>15273</v>
      </c>
      <c r="I275" s="27"/>
      <c r="J275" s="27" t="s">
        <v>12258</v>
      </c>
      <c r="K275" s="27">
        <v>142.2</v>
      </c>
      <c r="L275" s="27" t="s">
        <v>24</v>
      </c>
      <c r="M275" s="31"/>
      <c r="N275" s="32">
        <v>3550000</v>
      </c>
      <c r="O275" s="32">
        <v>3800000</v>
      </c>
      <c r="P275" s="32">
        <v>4050000</v>
      </c>
      <c r="Q275" s="31"/>
      <c r="R275" s="27"/>
      <c r="S275" s="27" t="s">
        <v>15274</v>
      </c>
      <c r="T275" s="24" t="str">
        <f t="shared" si="4"/>
        <v>Xy lanh HYUNDAI 8DC11 (142.2) 21131-70000 - IZ IKAZU</v>
      </c>
      <c r="U275" s="24">
        <f>IF(OR('⚙️ BỘ HƠI'!$H$40=0,'⚙️ BỘ HƠI'!$H$2="",$C275="",LEFT($C275,1)="◆"),99999,IF(OR(ISNUMBER(SEARCH('⚙️ BỘ HƠI'!$H$2,$C275)),ISNUMBER(SEARCH($C275,'⚙️ BỘ HƠI'!$H$2))),ROW()-2,99999))</f>
        <v>99999</v>
      </c>
      <c r="V275" s="33" t="s">
        <v>15275</v>
      </c>
    </row>
    <row r="276" ht="35" customHeight="1" spans="1:22">
      <c r="A276" s="27"/>
      <c r="B276" s="28" t="s">
        <v>15276</v>
      </c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31"/>
      <c r="N276" s="31"/>
      <c r="O276" s="31"/>
      <c r="P276" s="31"/>
      <c r="Q276" s="31"/>
      <c r="R276" s="27"/>
      <c r="S276" s="27"/>
      <c r="T276" s="24" t="str">
        <f t="shared" si="4"/>
        <v/>
      </c>
      <c r="U276" s="24">
        <f>IF(OR('⚙️ BỘ HƠI'!$H$40=0,'⚙️ BỘ HƠI'!$H$2="",$C276="",LEFT($C276,1)="◆"),99999,IF(OR(ISNUMBER(SEARCH('⚙️ BỘ HƠI'!$H$2,$C276)),ISNUMBER(SEARCH($C276,'⚙️ BỘ HƠI'!$H$2))),ROW()-2,99999))</f>
        <v>99999</v>
      </c>
      <c r="V276" s="24"/>
    </row>
    <row r="277" ht="35" customHeight="1" spans="1:22">
      <c r="A277" s="34" t="s">
        <v>15277</v>
      </c>
      <c r="B277" s="27" t="s">
        <v>450</v>
      </c>
      <c r="C277" s="27" t="s">
        <v>14895</v>
      </c>
      <c r="D277" s="27"/>
      <c r="E277" s="27"/>
      <c r="F277" s="27" t="s">
        <v>8494</v>
      </c>
      <c r="G277" s="27"/>
      <c r="H277" s="27"/>
      <c r="I277" s="27"/>
      <c r="J277" s="27" t="s">
        <v>8518</v>
      </c>
      <c r="K277" s="27">
        <v>102</v>
      </c>
      <c r="L277" s="27" t="s">
        <v>24</v>
      </c>
      <c r="M277" s="31"/>
      <c r="N277" s="32">
        <v>130000</v>
      </c>
      <c r="O277" s="32">
        <v>140000</v>
      </c>
      <c r="P277" s="32">
        <v>150000</v>
      </c>
      <c r="Q277" s="31"/>
      <c r="R277" s="27"/>
      <c r="S277" s="27" t="s">
        <v>15278</v>
      </c>
      <c r="T277" s="24" t="str">
        <f t="shared" si="4"/>
        <v>Xy lanh 6D102/4D102/6BT/4BT S/F lưng ngoài 106 - IZUMI</v>
      </c>
      <c r="U277" s="24">
        <f>IF(OR('⚙️ BỘ HƠI'!$H$40=0,'⚙️ BỘ HƠI'!$H$2="",$C277="",LEFT($C277,1)="◆"),99999,IF(OR(ISNUMBER(SEARCH('⚙️ BỘ HƠI'!$H$2,$C277)),ISNUMBER(SEARCH($C277,'⚙️ BỘ HƠI'!$H$2))),ROW()-2,99999))</f>
        <v>99999</v>
      </c>
      <c r="V277" s="33" t="s">
        <v>15279</v>
      </c>
    </row>
    <row r="278" ht="35" customHeight="1" spans="1:22">
      <c r="A278" s="27" t="s">
        <v>15280</v>
      </c>
      <c r="B278" s="27" t="s">
        <v>450</v>
      </c>
      <c r="C278" s="27" t="s">
        <v>15281</v>
      </c>
      <c r="D278" s="27"/>
      <c r="E278" s="27"/>
      <c r="F278" s="27" t="s">
        <v>8494</v>
      </c>
      <c r="G278" s="27"/>
      <c r="H278" s="27" t="s">
        <v>15282</v>
      </c>
      <c r="I278" s="27"/>
      <c r="J278" s="27" t="s">
        <v>8519</v>
      </c>
      <c r="K278" s="27">
        <v>107</v>
      </c>
      <c r="L278" s="27" t="s">
        <v>24</v>
      </c>
      <c r="M278" s="31"/>
      <c r="N278" s="32">
        <v>1440000</v>
      </c>
      <c r="O278" s="32">
        <v>1560000</v>
      </c>
      <c r="P278" s="32">
        <v>1680000</v>
      </c>
      <c r="Q278" s="31"/>
      <c r="R278" s="27"/>
      <c r="S278" s="27" t="s">
        <v>15283</v>
      </c>
      <c r="T278" s="24" t="str">
        <f t="shared" si="4"/>
        <v>Xy lanh Cum ISDE/ 4919951 (S6D107/ 6D107) S/F (lưng 109.7, dài 200) - HENWEIT</v>
      </c>
      <c r="U278" s="24">
        <f>IF(OR('⚙️ BỘ HƠI'!$H$40=0,'⚙️ BỘ HƠI'!$H$2="",$C278="",LEFT($C278,1)="◆"),99999,IF(OR(ISNUMBER(SEARCH('⚙️ BỘ HƠI'!$H$2,$C278)),ISNUMBER(SEARCH($C278,'⚙️ BỘ HƠI'!$H$2))),ROW()-2,99999))</f>
        <v>99999</v>
      </c>
      <c r="V278" s="33" t="s">
        <v>15284</v>
      </c>
    </row>
    <row r="279" ht="35" customHeight="1" spans="1:22">
      <c r="A279" s="34" t="s">
        <v>15285</v>
      </c>
      <c r="B279" s="27" t="s">
        <v>450</v>
      </c>
      <c r="C279" s="27" t="s">
        <v>15286</v>
      </c>
      <c r="D279" s="27"/>
      <c r="E279" s="27"/>
      <c r="F279" s="27"/>
      <c r="G279" s="27"/>
      <c r="H279" s="27"/>
      <c r="I279" s="27"/>
      <c r="J279" s="27" t="s">
        <v>8518</v>
      </c>
      <c r="K279" s="27">
        <v>107</v>
      </c>
      <c r="L279" s="27" t="s">
        <v>9644</v>
      </c>
      <c r="M279" s="31"/>
      <c r="N279" s="32">
        <v>940000</v>
      </c>
      <c r="O279" s="32">
        <v>960000</v>
      </c>
      <c r="P279" s="32">
        <v>1000000</v>
      </c>
      <c r="Q279" s="31"/>
      <c r="R279" s="27"/>
      <c r="S279" s="27" t="s">
        <v>15287</v>
      </c>
      <c r="T279" s="24" t="str">
        <f t="shared" si="4"/>
        <v>Xy lanh QSB6.7/ S6D107/ 6D107 SF chưa xoáy - IZUMI</v>
      </c>
      <c r="U279" s="24">
        <f>IF(OR('⚙️ BỘ HƠI'!$H$40=0,'⚙️ BỘ HƠI'!$H$2="",$C279="",LEFT($C279,1)="◆"),99999,IF(OR(ISNUMBER(SEARCH('⚙️ BỘ HƠI'!$H$2,$C279)),ISNUMBER(SEARCH($C279,'⚙️ BỘ HƠI'!$H$2))),ROW()-2,99999))</f>
        <v>99999</v>
      </c>
      <c r="V279" s="24"/>
    </row>
    <row r="280" ht="35" customHeight="1" spans="1:22">
      <c r="A280" s="27" t="s">
        <v>15288</v>
      </c>
      <c r="B280" s="27" t="s">
        <v>450</v>
      </c>
      <c r="C280" s="27"/>
      <c r="D280" s="27"/>
      <c r="E280" s="27"/>
      <c r="F280" s="27"/>
      <c r="G280" s="27"/>
      <c r="H280" s="27" t="s">
        <v>15289</v>
      </c>
      <c r="I280" s="27"/>
      <c r="J280" s="27"/>
      <c r="K280" s="27">
        <v>114</v>
      </c>
      <c r="L280" s="27" t="s">
        <v>24</v>
      </c>
      <c r="M280" s="31"/>
      <c r="N280" s="32">
        <v>2200000</v>
      </c>
      <c r="O280" s="32">
        <v>2400000</v>
      </c>
      <c r="P280" s="32">
        <v>2600000</v>
      </c>
      <c r="Q280" s="31"/>
      <c r="R280" s="27"/>
      <c r="S280" s="27" t="s">
        <v>15290</v>
      </c>
      <c r="T280" s="24" t="str">
        <f t="shared" si="4"/>
        <v>Xy lanh Cummins (lợi cổ 133, dài 238) 6CT/ 3907792, MÀU ĐỎ- HENWEIT "L-CM013-00-1</v>
      </c>
      <c r="U280" s="24">
        <f>IF(OR('⚙️ BỘ HƠI'!$H$40=0,'⚙️ BỘ HƠI'!$H$2="",$C280="",LEFT($C280,1)="◆"),99999,IF(OR(ISNUMBER(SEARCH('⚙️ BỘ HƠI'!$H$2,$C280)),ISNUMBER(SEARCH($C280,'⚙️ BỘ HƠI'!$H$2))),ROW()-2,99999))</f>
        <v>99999</v>
      </c>
      <c r="V280" s="24"/>
    </row>
    <row r="281" ht="35" customHeight="1" spans="1:22">
      <c r="A281" s="27" t="s">
        <v>15291</v>
      </c>
      <c r="B281" s="27" t="s">
        <v>450</v>
      </c>
      <c r="C281" s="27" t="s">
        <v>3695</v>
      </c>
      <c r="D281" s="27" t="s">
        <v>7995</v>
      </c>
      <c r="E281" s="27"/>
      <c r="F281" s="27"/>
      <c r="G281" s="27"/>
      <c r="H281" s="27" t="s">
        <v>15292</v>
      </c>
      <c r="I281" s="27"/>
      <c r="J281" s="27" t="s">
        <v>12258</v>
      </c>
      <c r="K281" s="27">
        <v>114</v>
      </c>
      <c r="L281" s="27" t="s">
        <v>24</v>
      </c>
      <c r="M281" s="31"/>
      <c r="N281" s="32">
        <v>2000000</v>
      </c>
      <c r="O281" s="32">
        <v>2150000</v>
      </c>
      <c r="P281" s="32">
        <v>2300000</v>
      </c>
      <c r="Q281" s="31"/>
      <c r="R281" s="27"/>
      <c r="S281" s="27" t="s">
        <v>15293</v>
      </c>
      <c r="T281" s="24" t="str">
        <f t="shared" si="4"/>
        <v>Xy lanh Cummins 6CT (3948095) 131, lưng đen - IZ IKAZU</v>
      </c>
      <c r="U281" s="24">
        <f>IF(OR('⚙️ BỘ HƠI'!$H$40=0,'⚙️ BỘ HƠI'!$H$2="",$C281="",LEFT($C281,1)="◆"),99999,IF(OR(ISNUMBER(SEARCH('⚙️ BỘ HƠI'!$H$2,$C281)),ISNUMBER(SEARCH($C281,'⚙️ BỘ HƠI'!$H$2))),ROW()-2,99999))</f>
        <v>99999</v>
      </c>
      <c r="V281" s="24"/>
    </row>
    <row r="282" ht="35" customHeight="1" spans="1:22">
      <c r="A282" s="27" t="s">
        <v>15294</v>
      </c>
      <c r="B282" s="27" t="s">
        <v>450</v>
      </c>
      <c r="C282" s="27" t="s">
        <v>3695</v>
      </c>
      <c r="D282" s="27" t="s">
        <v>7995</v>
      </c>
      <c r="E282" s="27" t="s">
        <v>8496</v>
      </c>
      <c r="F282" s="27"/>
      <c r="G282" s="27"/>
      <c r="H282" s="27" t="s">
        <v>14010</v>
      </c>
      <c r="I282" s="27"/>
      <c r="J282" s="27" t="s">
        <v>12258</v>
      </c>
      <c r="K282" s="27">
        <v>114</v>
      </c>
      <c r="L282" s="27" t="s">
        <v>24</v>
      </c>
      <c r="M282" s="31"/>
      <c r="N282" s="32">
        <v>2200000</v>
      </c>
      <c r="O282" s="32">
        <v>2350000</v>
      </c>
      <c r="P282" s="32">
        <v>2500000</v>
      </c>
      <c r="Q282" s="31"/>
      <c r="R282" s="27"/>
      <c r="S282" s="27" t="s">
        <v>15295</v>
      </c>
      <c r="T282" s="24" t="str">
        <f t="shared" si="4"/>
        <v>Xy lanh Cummins 6CT/ 3919937 (131), LƯNG MẠ Chromed - IZ IKAZU</v>
      </c>
      <c r="U282" s="24">
        <f>IF(OR('⚙️ BỘ HƠI'!$H$40=0,'⚙️ BỘ HƠI'!$H$2="",$C282="",LEFT($C282,1)="◆"),99999,IF(OR(ISNUMBER(SEARCH('⚙️ BỘ HƠI'!$H$2,$C282)),ISNUMBER(SEARCH($C282,'⚙️ BỘ HƠI'!$H$2))),ROW()-2,99999))</f>
        <v>99999</v>
      </c>
      <c r="V282" s="24"/>
    </row>
    <row r="283" ht="35" customHeight="1" spans="1:22">
      <c r="A283" s="27" t="s">
        <v>15296</v>
      </c>
      <c r="B283" s="27" t="s">
        <v>450</v>
      </c>
      <c r="C283" s="27" t="s">
        <v>3695</v>
      </c>
      <c r="D283" s="27" t="s">
        <v>7995</v>
      </c>
      <c r="E283" s="27"/>
      <c r="F283" s="27"/>
      <c r="G283" s="27"/>
      <c r="H283" s="27" t="s">
        <v>15292</v>
      </c>
      <c r="I283" s="27"/>
      <c r="J283" s="27" t="s">
        <v>8518</v>
      </c>
      <c r="K283" s="27">
        <v>114</v>
      </c>
      <c r="L283" s="27" t="s">
        <v>24</v>
      </c>
      <c r="M283" s="31"/>
      <c r="N283" s="32">
        <v>1900000</v>
      </c>
      <c r="O283" s="32">
        <v>2000000</v>
      </c>
      <c r="P283" s="32">
        <v>2100000</v>
      </c>
      <c r="Q283" s="31"/>
      <c r="R283" s="27"/>
      <c r="S283" s="27" t="s">
        <v>15297</v>
      </c>
      <c r="T283" s="24" t="str">
        <f t="shared" si="4"/>
        <v>Xy lanh 6CT (3948095) 131 (lưng đen) - IZUMI</v>
      </c>
      <c r="U283" s="24">
        <f>IF(OR('⚙️ BỘ HƠI'!$H$40=0,'⚙️ BỘ HƠI'!$H$2="",$C283="",LEFT($C283,1)="◆"),99999,IF(OR(ISNUMBER(SEARCH('⚙️ BỘ HƠI'!$H$2,$C283)),ISNUMBER(SEARCH($C283,'⚙️ BỘ HƠI'!$H$2))),ROW()-2,99999))</f>
        <v>99999</v>
      </c>
      <c r="V283" s="24"/>
    </row>
    <row r="284" ht="35" customHeight="1" spans="1:22">
      <c r="A284" s="27" t="s">
        <v>15298</v>
      </c>
      <c r="B284" s="27" t="s">
        <v>450</v>
      </c>
      <c r="C284" s="27" t="s">
        <v>15299</v>
      </c>
      <c r="D284" s="27" t="s">
        <v>7995</v>
      </c>
      <c r="E284" s="27"/>
      <c r="F284" s="27"/>
      <c r="G284" s="27"/>
      <c r="H284" s="27" t="s">
        <v>15300</v>
      </c>
      <c r="I284" s="27"/>
      <c r="J284" s="27" t="s">
        <v>8518</v>
      </c>
      <c r="K284" s="27">
        <v>114</v>
      </c>
      <c r="L284" s="27" t="s">
        <v>24</v>
      </c>
      <c r="M284" s="31"/>
      <c r="N284" s="32">
        <v>1900000</v>
      </c>
      <c r="O284" s="32">
        <v>2000000</v>
      </c>
      <c r="P284" s="32">
        <v>2100000</v>
      </c>
      <c r="Q284" s="31"/>
      <c r="R284" s="27"/>
      <c r="S284" s="27" t="s">
        <v>15301</v>
      </c>
      <c r="T284" s="24" t="str">
        <f t="shared" si="4"/>
        <v>Xy lanh 6CT 131 (trắng) - IZUMI</v>
      </c>
      <c r="U284" s="24">
        <f>IF(OR('⚙️ BỘ HƠI'!$H$40=0,'⚙️ BỘ HƠI'!$H$2="",$C284="",LEFT($C284,1)="◆"),99999,IF(OR(ISNUMBER(SEARCH('⚙️ BỘ HƠI'!$H$2,$C284)),ISNUMBER(SEARCH($C284,'⚙️ BỘ HƠI'!$H$2))),ROW()-2,99999))</f>
        <v>99999</v>
      </c>
      <c r="V284" s="24"/>
    </row>
    <row r="285" ht="35" customHeight="1" spans="1:22">
      <c r="A285" s="27" t="s">
        <v>15302</v>
      </c>
      <c r="B285" s="27" t="s">
        <v>450</v>
      </c>
      <c r="C285" s="27" t="s">
        <v>15303</v>
      </c>
      <c r="D285" s="27"/>
      <c r="E285" s="27"/>
      <c r="F285" s="27"/>
      <c r="G285" s="27"/>
      <c r="H285" s="27" t="s">
        <v>15304</v>
      </c>
      <c r="I285" s="27"/>
      <c r="J285" s="27" t="s">
        <v>15305</v>
      </c>
      <c r="K285" s="27">
        <v>116.5</v>
      </c>
      <c r="L285" s="27" t="s">
        <v>24</v>
      </c>
      <c r="M285" s="31"/>
      <c r="N285" s="32">
        <v>500000</v>
      </c>
      <c r="O285" s="32">
        <v>520000</v>
      </c>
      <c r="P285" s="32">
        <v>550000</v>
      </c>
      <c r="Q285" s="31"/>
      <c r="R285" s="27"/>
      <c r="S285" s="27" t="s">
        <v>15306</v>
      </c>
      <c r="T285" s="24" t="str">
        <f t="shared" si="4"/>
        <v>Xy lanh Cummins 116.5/ QSL9.5/ 5318477 - HENWEIT, L-CM039-00</v>
      </c>
      <c r="U285" s="24">
        <f>IF(OR('⚙️ BỘ HƠI'!$H$40=0,'⚙️ BỘ HƠI'!$H$2="",$C285="",LEFT($C285,1)="◆"),99999,IF(OR(ISNUMBER(SEARCH('⚙️ BỘ HƠI'!$H$2,$C285)),ISNUMBER(SEARCH($C285,'⚙️ BỘ HƠI'!$H$2))),ROW()-2,99999))</f>
        <v>99999</v>
      </c>
      <c r="V285" s="24"/>
    </row>
    <row r="286" ht="35" customHeight="1" spans="1:22">
      <c r="A286" s="27" t="s">
        <v>15307</v>
      </c>
      <c r="B286" s="27" t="s">
        <v>450</v>
      </c>
      <c r="C286" s="27" t="s">
        <v>15308</v>
      </c>
      <c r="D286" s="27"/>
      <c r="E286" s="27"/>
      <c r="F286" s="27"/>
      <c r="G286" s="27"/>
      <c r="H286" s="27" t="s">
        <v>15304</v>
      </c>
      <c r="I286" s="27"/>
      <c r="J286" s="27" t="s">
        <v>12258</v>
      </c>
      <c r="K286" s="27">
        <v>116.5</v>
      </c>
      <c r="L286" s="27" t="s">
        <v>24</v>
      </c>
      <c r="M286" s="31"/>
      <c r="N286" s="32">
        <v>3200000</v>
      </c>
      <c r="O286" s="32">
        <v>3400000</v>
      </c>
      <c r="P286" s="32">
        <v>3600000</v>
      </c>
      <c r="Q286" s="31"/>
      <c r="R286" s="27"/>
      <c r="S286" s="27" t="s">
        <v>15309</v>
      </c>
      <c r="T286" s="24" t="str">
        <f t="shared" si="4"/>
        <v>Xy lanh Cummins QSL9.5/ 5318477/ phi 116.5  - IZ IKAZU</v>
      </c>
      <c r="U286" s="24">
        <f>IF(OR('⚙️ BỘ HƠI'!$H$40=0,'⚙️ BỘ HƠI'!$H$2="",$C286="",LEFT($C286,1)="◆"),99999,IF(OR(ISNUMBER(SEARCH('⚙️ BỘ HƠI'!$H$2,$C286)),ISNUMBER(SEARCH($C286,'⚙️ BỘ HƠI'!$H$2))),ROW()-2,99999))</f>
        <v>99999</v>
      </c>
      <c r="V286" s="24"/>
    </row>
    <row r="287" ht="35" customHeight="1" spans="1:22">
      <c r="A287" s="27" t="s">
        <v>15310</v>
      </c>
      <c r="B287" s="27" t="s">
        <v>450</v>
      </c>
      <c r="C287" s="27" t="s">
        <v>3734</v>
      </c>
      <c r="D287" s="27"/>
      <c r="E287" s="27"/>
      <c r="F287" s="27"/>
      <c r="G287" s="27"/>
      <c r="H287" s="27" t="s">
        <v>15311</v>
      </c>
      <c r="I287" s="27"/>
      <c r="J287" s="27" t="s">
        <v>12258</v>
      </c>
      <c r="K287" s="27">
        <v>125</v>
      </c>
      <c r="L287" s="27" t="s">
        <v>24</v>
      </c>
      <c r="M287" s="31"/>
      <c r="N287" s="32">
        <v>2550000</v>
      </c>
      <c r="O287" s="32">
        <v>2700000</v>
      </c>
      <c r="P287" s="32">
        <v>2900000</v>
      </c>
      <c r="Q287" s="31"/>
      <c r="R287" s="27"/>
      <c r="S287" s="27" t="s">
        <v>15312</v>
      </c>
      <c r="T287" s="24" t="str">
        <f t="shared" si="4"/>
        <v>Xy lanh Cummins M11/ 4022533 - IZ IKAZU</v>
      </c>
      <c r="U287" s="24">
        <f>IF(OR('⚙️ BỘ HƠI'!$H$40=0,'⚙️ BỘ HƠI'!$H$2="",$C287="",LEFT($C287,1)="◆"),99999,IF(OR(ISNUMBER(SEARCH('⚙️ BỘ HƠI'!$H$2,$C287)),ISNUMBER(SEARCH($C287,'⚙️ BỘ HƠI'!$H$2))),ROW()-2,99999))</f>
        <v>99999</v>
      </c>
      <c r="V287" s="24"/>
    </row>
    <row r="288" ht="35" customHeight="1" spans="1:22">
      <c r="A288" s="27" t="s">
        <v>15313</v>
      </c>
      <c r="B288" s="27" t="s">
        <v>450</v>
      </c>
      <c r="C288" s="27" t="s">
        <v>3743</v>
      </c>
      <c r="D288" s="27"/>
      <c r="E288" s="27"/>
      <c r="F288" s="27" t="s">
        <v>8492</v>
      </c>
      <c r="G288" s="27"/>
      <c r="H288" s="27" t="s">
        <v>15314</v>
      </c>
      <c r="I288" s="27"/>
      <c r="J288" s="27" t="s">
        <v>12258</v>
      </c>
      <c r="K288" s="27">
        <v>130</v>
      </c>
      <c r="L288" s="27" t="s">
        <v>24</v>
      </c>
      <c r="M288" s="31"/>
      <c r="N288" s="32">
        <v>2900000</v>
      </c>
      <c r="O288" s="32">
        <v>3100000</v>
      </c>
      <c r="P288" s="32">
        <v>3300000</v>
      </c>
      <c r="Q288" s="31"/>
      <c r="R288" s="27"/>
      <c r="S288" s="27" t="s">
        <v>15315</v>
      </c>
      <c r="T288" s="24" t="str">
        <f t="shared" si="4"/>
        <v>Xy lanh Cummins NH220 F/F (6610-21-2213) - IZ IKAZU</v>
      </c>
      <c r="U288" s="24">
        <f>IF(OR('⚙️ BỘ HƠI'!$H$40=0,'⚙️ BỘ HƠI'!$H$2="",$C288="",LEFT($C288,1)="◆"),99999,IF(OR(ISNUMBER(SEARCH('⚙️ BỘ HƠI'!$H$2,$C288)),ISNUMBER(SEARCH($C288,'⚙️ BỘ HƠI'!$H$2))),ROW()-2,99999))</f>
        <v>99999</v>
      </c>
      <c r="V288" s="33" t="s">
        <v>15231</v>
      </c>
    </row>
    <row r="289" ht="35" customHeight="1" spans="1:22">
      <c r="A289" s="27" t="s">
        <v>15316</v>
      </c>
      <c r="B289" s="27" t="s">
        <v>450</v>
      </c>
      <c r="C289" s="27" t="s">
        <v>3743</v>
      </c>
      <c r="D289" s="27"/>
      <c r="E289" s="27"/>
      <c r="F289" s="27"/>
      <c r="G289" s="27"/>
      <c r="H289" s="27" t="s">
        <v>15317</v>
      </c>
      <c r="I289" s="27"/>
      <c r="J289" s="27" t="s">
        <v>15318</v>
      </c>
      <c r="K289" s="27">
        <v>130</v>
      </c>
      <c r="L289" s="27" t="s">
        <v>24</v>
      </c>
      <c r="M289" s="31"/>
      <c r="N289" s="32">
        <v>3350000</v>
      </c>
      <c r="O289" s="32">
        <v>3550000</v>
      </c>
      <c r="P289" s="32">
        <v>3800000</v>
      </c>
      <c r="Q289" s="31"/>
      <c r="R289" s="27"/>
      <c r="S289" s="27" t="s">
        <v>15319</v>
      </c>
      <c r="T289" s="24" t="str">
        <f t="shared" si="4"/>
        <v>Xy lanh Cummins NH220/ 184400 - HENWEIT, L-CM005-00</v>
      </c>
      <c r="U289" s="24">
        <f>IF(OR('⚙️ BỘ HƠI'!$H$40=0,'⚙️ BỘ HƠI'!$H$2="",$C289="",LEFT($C289,1)="◆"),99999,IF(OR(ISNUMBER(SEARCH('⚙️ BỘ HƠI'!$H$2,$C289)),ISNUMBER(SEARCH($C289,'⚙️ BỘ HƠI'!$H$2))),ROW()-2,99999))</f>
        <v>99999</v>
      </c>
      <c r="V289" s="33" t="s">
        <v>15239</v>
      </c>
    </row>
    <row r="290" ht="35" customHeight="1" spans="1:22">
      <c r="A290" s="27" t="s">
        <v>15320</v>
      </c>
      <c r="B290" s="27" t="s">
        <v>450</v>
      </c>
      <c r="C290" s="27" t="s">
        <v>3743</v>
      </c>
      <c r="D290" s="27"/>
      <c r="E290" s="27"/>
      <c r="F290" s="27"/>
      <c r="G290" s="27"/>
      <c r="H290" s="27" t="s">
        <v>15321</v>
      </c>
      <c r="I290" s="27"/>
      <c r="J290" s="27" t="s">
        <v>8520</v>
      </c>
      <c r="K290" s="27">
        <v>130.18</v>
      </c>
      <c r="L290" s="27" t="s">
        <v>24</v>
      </c>
      <c r="M290" s="31"/>
      <c r="N290" s="32">
        <v>5800000</v>
      </c>
      <c r="O290" s="32">
        <v>6200000</v>
      </c>
      <c r="P290" s="32">
        <v>6600000</v>
      </c>
      <c r="Q290" s="31"/>
      <c r="R290" s="27"/>
      <c r="S290" s="27" t="s">
        <v>15322</v>
      </c>
      <c r="T290" s="24" t="str">
        <f t="shared" si="4"/>
        <v>Xy lanh NH220 (104801/ 6610212213) ĐK 130.18mm - NSP</v>
      </c>
      <c r="U290" s="24">
        <f>IF(OR('⚙️ BỘ HƠI'!$H$40=0,'⚙️ BỘ HƠI'!$H$2="",$C290="",LEFT($C290,1)="◆"),99999,IF(OR(ISNUMBER(SEARCH('⚙️ BỘ HƠI'!$H$2,$C290)),ISNUMBER(SEARCH($C290,'⚙️ BỘ HƠI'!$H$2))),ROW()-2,99999))</f>
        <v>99999</v>
      </c>
      <c r="V290" s="24"/>
    </row>
    <row r="291" ht="35" customHeight="1" spans="1:22">
      <c r="A291" s="27" t="s">
        <v>15323</v>
      </c>
      <c r="B291" s="27" t="s">
        <v>450</v>
      </c>
      <c r="C291" s="27" t="s">
        <v>15324</v>
      </c>
      <c r="D291" s="27"/>
      <c r="E291" s="27"/>
      <c r="F291" s="27"/>
      <c r="G291" s="27"/>
      <c r="H291" s="27" t="s">
        <v>15325</v>
      </c>
      <c r="I291" s="27"/>
      <c r="J291" s="27" t="s">
        <v>12258</v>
      </c>
      <c r="K291" s="27">
        <v>139.7</v>
      </c>
      <c r="L291" s="27" t="s">
        <v>24</v>
      </c>
      <c r="M291" s="31"/>
      <c r="N291" s="32">
        <v>2800000</v>
      </c>
      <c r="O291" s="32">
        <v>3000000</v>
      </c>
      <c r="P291" s="32">
        <v>3200000</v>
      </c>
      <c r="Q291" s="31"/>
      <c r="R291" s="27"/>
      <c r="S291" s="27" t="s">
        <v>15326</v>
      </c>
      <c r="T291" s="24" t="str">
        <f t="shared" si="4"/>
        <v>Xy lanh Cummins NT855/ N14 (6710-21-2210) - IZ IKAZU</v>
      </c>
      <c r="U291" s="24">
        <f>IF(OR('⚙️ BỘ HƠI'!$H$40=0,'⚙️ BỘ HƠI'!$H$2="",$C291="",LEFT($C291,1)="◆"),99999,IF(OR(ISNUMBER(SEARCH('⚙️ BỘ HƠI'!$H$2,$C291)),ISNUMBER(SEARCH($C291,'⚙️ BỘ HƠI'!$H$2))),ROW()-2,99999))</f>
        <v>99999</v>
      </c>
      <c r="V291" s="33" t="s">
        <v>15327</v>
      </c>
    </row>
    <row r="292" ht="35" customHeight="1" spans="1:22">
      <c r="A292" s="27" t="s">
        <v>15328</v>
      </c>
      <c r="B292" s="27" t="s">
        <v>450</v>
      </c>
      <c r="C292" s="27" t="s">
        <v>15324</v>
      </c>
      <c r="D292" s="27"/>
      <c r="E292" s="27"/>
      <c r="F292" s="27"/>
      <c r="G292" s="27"/>
      <c r="H292" s="27" t="s">
        <v>15325</v>
      </c>
      <c r="I292" s="27"/>
      <c r="J292" s="27" t="s">
        <v>8518</v>
      </c>
      <c r="K292" s="27">
        <v>139.7</v>
      </c>
      <c r="L292" s="27" t="s">
        <v>24</v>
      </c>
      <c r="M292" s="31"/>
      <c r="N292" s="31"/>
      <c r="O292" s="31"/>
      <c r="P292" s="31"/>
      <c r="Q292" s="31"/>
      <c r="R292" s="27"/>
      <c r="S292" s="27" t="s">
        <v>15329</v>
      </c>
      <c r="T292" s="24" t="str">
        <f t="shared" si="4"/>
        <v>Xy lanh Cummins NT855/ N14 (6710-21-2210) - IZUMI</v>
      </c>
      <c r="U292" s="24">
        <f>IF(OR('⚙️ BỘ HƠI'!$H$40=0,'⚙️ BỘ HƠI'!$H$2="",$C292="",LEFT($C292,1)="◆"),99999,IF(OR(ISNUMBER(SEARCH('⚙️ BỘ HƠI'!$H$2,$C292)),ISNUMBER(SEARCH($C292,'⚙️ BỘ HƠI'!$H$2))),ROW()-2,99999))</f>
        <v>99999</v>
      </c>
      <c r="V292" s="33" t="s">
        <v>15284</v>
      </c>
    </row>
    <row r="293" ht="35" customHeight="1" spans="1:22">
      <c r="A293" s="34" t="s">
        <v>15330</v>
      </c>
      <c r="B293" s="27" t="s">
        <v>450</v>
      </c>
      <c r="C293" s="27" t="s">
        <v>15324</v>
      </c>
      <c r="D293" s="27"/>
      <c r="E293" s="27"/>
      <c r="F293" s="27"/>
      <c r="G293" s="27"/>
      <c r="H293" s="27"/>
      <c r="I293" s="27"/>
      <c r="J293" s="27" t="s">
        <v>8519</v>
      </c>
      <c r="K293" s="27">
        <v>140</v>
      </c>
      <c r="L293" s="27" t="s">
        <v>24</v>
      </c>
      <c r="M293" s="31"/>
      <c r="N293" s="32">
        <v>660000</v>
      </c>
      <c r="O293" s="32">
        <v>700000</v>
      </c>
      <c r="P293" s="32">
        <v>750000</v>
      </c>
      <c r="Q293" s="31"/>
      <c r="R293" s="27"/>
      <c r="S293" s="27" t="s">
        <v>15331</v>
      </c>
      <c r="T293" s="24" t="str">
        <f t="shared" si="4"/>
        <v>Xy lanh Cummins NT855/ N14 - HENWEIT</v>
      </c>
      <c r="U293" s="24">
        <f>IF(OR('⚙️ BỘ HƠI'!$H$40=0,'⚙️ BỘ HƠI'!$H$2="",$C293="",LEFT($C293,1)="◆"),99999,IF(OR(ISNUMBER(SEARCH('⚙️ BỘ HƠI'!$H$2,$C293)),ISNUMBER(SEARCH($C293,'⚙️ BỘ HƠI'!$H$2))),ROW()-2,99999))</f>
        <v>99999</v>
      </c>
      <c r="V293" s="24"/>
    </row>
    <row r="294" ht="35" customHeight="1" spans="1:22">
      <c r="A294" s="27" t="s">
        <v>15332</v>
      </c>
      <c r="B294" s="27" t="s">
        <v>450</v>
      </c>
      <c r="C294" s="27"/>
      <c r="D294" s="27"/>
      <c r="E294" s="27"/>
      <c r="F294" s="27"/>
      <c r="G294" s="27"/>
      <c r="H294" s="27" t="s">
        <v>15333</v>
      </c>
      <c r="I294" s="27"/>
      <c r="J294" s="27" t="s">
        <v>12258</v>
      </c>
      <c r="K294" s="27"/>
      <c r="L294" s="27" t="s">
        <v>24</v>
      </c>
      <c r="M294" s="31"/>
      <c r="N294" s="32">
        <v>2700000</v>
      </c>
      <c r="O294" s="32">
        <v>2850000</v>
      </c>
      <c r="P294" s="32">
        <v>3100000</v>
      </c>
      <c r="Q294" s="31"/>
      <c r="R294" s="27"/>
      <c r="S294" s="27" t="s">
        <v>15334</v>
      </c>
      <c r="T294" s="24" t="str">
        <f t="shared" si="4"/>
        <v>Xy lanh (hàng COS, lợi 9.8) Cummins NT855/ N14 (3801826) - IZ IKAZU</v>
      </c>
      <c r="U294" s="24">
        <f>IF(OR('⚙️ BỘ HƠI'!$H$40=0,'⚙️ BỘ HƠI'!$H$2="",$C294="",LEFT($C294,1)="◆"),99999,IF(OR(ISNUMBER(SEARCH('⚙️ BỘ HƠI'!$H$2,$C294)),ISNUMBER(SEARCH($C294,'⚙️ BỘ HƠI'!$H$2))),ROW()-2,99999))</f>
        <v>99999</v>
      </c>
      <c r="V294" s="24"/>
    </row>
    <row r="295" ht="35" customHeight="1" spans="1:22">
      <c r="A295" s="27" t="s">
        <v>15335</v>
      </c>
      <c r="B295" s="27" t="s">
        <v>450</v>
      </c>
      <c r="C295" s="27" t="s">
        <v>15336</v>
      </c>
      <c r="D295" s="27" t="s">
        <v>7995</v>
      </c>
      <c r="E295" s="27"/>
      <c r="F295" s="27"/>
      <c r="G295" s="27"/>
      <c r="H295" s="27"/>
      <c r="I295" s="27"/>
      <c r="J295" s="27" t="s">
        <v>8518</v>
      </c>
      <c r="K295" s="27"/>
      <c r="L295" s="27" t="s">
        <v>24</v>
      </c>
      <c r="M295" s="27"/>
      <c r="N295" s="36">
        <v>1200000</v>
      </c>
      <c r="O295" s="36">
        <v>1300000</v>
      </c>
      <c r="P295" s="36">
        <v>1400000</v>
      </c>
      <c r="Q295" s="27"/>
      <c r="R295" s="27"/>
      <c r="S295" s="27" t="s">
        <v>15337</v>
      </c>
      <c r="T295" s="24" t="str">
        <f t="shared" si="4"/>
        <v>Xy lanh 6D10 - IZUMI</v>
      </c>
      <c r="U295" s="24">
        <f>IF(OR('⚙️ BỘ HƠI'!$H$40=0,'⚙️ BỘ HƠI'!$H$2="",$C295="",LEFT($C295,1)="◆"),99999,IF(OR(ISNUMBER(SEARCH('⚙️ BỘ HƠI'!$H$2,$C295)),ISNUMBER(SEARCH($C295,'⚙️ BỘ HƠI'!$H$2))),ROW()-2,99999))</f>
        <v>99999</v>
      </c>
      <c r="V295" s="24"/>
    </row>
    <row r="296" ht="35" customHeight="1" spans="1:22">
      <c r="A296" s="27"/>
      <c r="B296" s="28" t="s">
        <v>15338</v>
      </c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31"/>
      <c r="N296" s="31"/>
      <c r="O296" s="31"/>
      <c r="P296" s="31"/>
      <c r="Q296" s="31"/>
      <c r="R296" s="27"/>
      <c r="S296" s="27"/>
      <c r="T296" s="24" t="str">
        <f t="shared" si="4"/>
        <v/>
      </c>
      <c r="U296" s="24">
        <f>IF(OR('⚙️ BỘ HƠI'!$H$40=0,'⚙️ BỘ HƠI'!$H$2="",$C296="",LEFT($C296,1)="◆"),99999,IF(OR(ISNUMBER(SEARCH('⚙️ BỘ HƠI'!$H$2,$C296)),ISNUMBER(SEARCH($C296,'⚙️ BỘ HƠI'!$H$2))),ROW()-2,99999))</f>
        <v>99999</v>
      </c>
      <c r="V296" s="24"/>
    </row>
    <row r="297" ht="35" customHeight="1" spans="1:22">
      <c r="A297" s="27" t="s">
        <v>15339</v>
      </c>
      <c r="B297" s="27" t="s">
        <v>501</v>
      </c>
      <c r="C297" s="27" t="s">
        <v>15340</v>
      </c>
      <c r="D297" s="27"/>
      <c r="E297" s="27"/>
      <c r="F297" s="27" t="s">
        <v>8494</v>
      </c>
      <c r="G297" s="27"/>
      <c r="H297" s="27" t="s">
        <v>15341</v>
      </c>
      <c r="I297" s="27"/>
      <c r="J297" s="27" t="s">
        <v>14619</v>
      </c>
      <c r="K297" s="27">
        <v>83</v>
      </c>
      <c r="L297" s="27" t="s">
        <v>24</v>
      </c>
      <c r="M297" s="31"/>
      <c r="N297" s="32">
        <v>510000</v>
      </c>
      <c r="O297" s="32">
        <v>550000</v>
      </c>
      <c r="P297" s="32">
        <v>580000</v>
      </c>
      <c r="Q297" s="31"/>
      <c r="R297" s="27"/>
      <c r="S297" s="27" t="s">
        <v>15342</v>
      </c>
      <c r="T297" s="24" t="str">
        <f t="shared" si="4"/>
        <v>Xy lanh SD22/SD33 S/F (4D83/ 82-87-176 lợi 93-5) - IZUMI IKAZU</v>
      </c>
      <c r="U297" s="24">
        <f>IF(OR('⚙️ BỘ HƠI'!$H$40=0,'⚙️ BỘ HƠI'!$H$2="",$C297="",LEFT($C297,1)="◆"),99999,IF(OR(ISNUMBER(SEARCH('⚙️ BỘ HƠI'!$H$2,$C297)),ISNUMBER(SEARCH($C297,'⚙️ BỘ HƠI'!$H$2))),ROW()-2,99999))</f>
        <v>99999</v>
      </c>
      <c r="V297" s="24"/>
    </row>
    <row r="298" ht="35" customHeight="1" spans="1:22">
      <c r="A298" s="34" t="s">
        <v>15343</v>
      </c>
      <c r="B298" s="27" t="s">
        <v>501</v>
      </c>
      <c r="C298" s="27" t="s">
        <v>15344</v>
      </c>
      <c r="D298" s="27"/>
      <c r="E298" s="27"/>
      <c r="F298" s="27" t="s">
        <v>8494</v>
      </c>
      <c r="G298" s="27"/>
      <c r="H298" s="27"/>
      <c r="I298" s="27"/>
      <c r="J298" s="27" t="s">
        <v>8518</v>
      </c>
      <c r="K298" s="27">
        <v>89</v>
      </c>
      <c r="L298" s="27" t="s">
        <v>9654</v>
      </c>
      <c r="M298" s="31"/>
      <c r="N298" s="32">
        <v>490000</v>
      </c>
      <c r="O298" s="32">
        <v>520000</v>
      </c>
      <c r="P298" s="32">
        <v>550000</v>
      </c>
      <c r="Q298" s="31"/>
      <c r="R298" s="27"/>
      <c r="S298" s="27" t="s">
        <v>15345</v>
      </c>
      <c r="T298" s="24" t="str">
        <f t="shared" si="4"/>
        <v>Xy lanh SD23/SD25 S/F phi 89 - IZUMI</v>
      </c>
      <c r="U298" s="24">
        <f>IF(OR('⚙️ BỘ HƠI'!$H$40=0,'⚙️ BỘ HƠI'!$H$2="",$C298="",LEFT($C298,1)="◆"),99999,IF(OR(ISNUMBER(SEARCH('⚙️ BỘ HƠI'!$H$2,$C298)),ISNUMBER(SEARCH($C298,'⚙️ BỘ HƠI'!$H$2))),ROW()-2,99999))</f>
        <v>99999</v>
      </c>
      <c r="V298" s="24"/>
    </row>
    <row r="299" ht="35" customHeight="1" spans="1:22">
      <c r="A299" s="27" t="s">
        <v>15346</v>
      </c>
      <c r="B299" s="27" t="s">
        <v>501</v>
      </c>
      <c r="C299" s="27" t="s">
        <v>11094</v>
      </c>
      <c r="D299" s="27"/>
      <c r="E299" s="27"/>
      <c r="F299" s="27"/>
      <c r="G299" s="27"/>
      <c r="H299" s="27" t="s">
        <v>15347</v>
      </c>
      <c r="I299" s="27"/>
      <c r="J299" s="27" t="s">
        <v>8518</v>
      </c>
      <c r="K299" s="27">
        <v>89</v>
      </c>
      <c r="L299" s="27" t="s">
        <v>24</v>
      </c>
      <c r="M299" s="31"/>
      <c r="N299" s="32">
        <v>550000</v>
      </c>
      <c r="O299" s="32">
        <v>600000</v>
      </c>
      <c r="P299" s="32">
        <v>650000</v>
      </c>
      <c r="Q299" s="31"/>
      <c r="R299" s="27"/>
      <c r="S299" s="27" t="s">
        <v>15348</v>
      </c>
      <c r="T299" s="24" t="str">
        <f t="shared" si="4"/>
        <v>Xy lanh NISSAN TD23 (11012-02N00) - IZUMI</v>
      </c>
      <c r="U299" s="24">
        <f>IF(OR('⚙️ BỘ HƠI'!$H$40=0,'⚙️ BỘ HƠI'!$H$2="",$C299="",LEFT($C299,1)="◆"),99999,IF(OR(ISNUMBER(SEARCH('⚙️ BỘ HƠI'!$H$2,$C299)),ISNUMBER(SEARCH($C299,'⚙️ BỘ HƠI'!$H$2))),ROW()-2,99999))</f>
        <v>99999</v>
      </c>
      <c r="V299" s="33" t="s">
        <v>15349</v>
      </c>
    </row>
    <row r="300" ht="35" customHeight="1" spans="1:22">
      <c r="A300" s="27" t="s">
        <v>15350</v>
      </c>
      <c r="B300" s="27" t="s">
        <v>501</v>
      </c>
      <c r="C300" s="27" t="s">
        <v>11096</v>
      </c>
      <c r="D300" s="27"/>
      <c r="E300" s="27"/>
      <c r="F300" s="27"/>
      <c r="G300" s="27"/>
      <c r="H300" s="27" t="s">
        <v>15351</v>
      </c>
      <c r="I300" s="27"/>
      <c r="J300" s="27" t="s">
        <v>8518</v>
      </c>
      <c r="K300" s="27">
        <v>92.9</v>
      </c>
      <c r="L300" s="27" t="s">
        <v>24</v>
      </c>
      <c r="M300" s="31"/>
      <c r="N300" s="32">
        <v>550000</v>
      </c>
      <c r="O300" s="32">
        <v>600000</v>
      </c>
      <c r="P300" s="32">
        <v>650000</v>
      </c>
      <c r="Q300" s="31"/>
      <c r="R300" s="27"/>
      <c r="S300" s="27" t="s">
        <v>15352</v>
      </c>
      <c r="T300" s="24" t="str">
        <f t="shared" si="4"/>
        <v>Xy lanh NISSAN TD25 (11012-44G10) - IZUMI</v>
      </c>
      <c r="U300" s="24">
        <f>IF(OR('⚙️ BỘ HƠI'!$H$40=0,'⚙️ BỘ HƠI'!$H$2="",$C300="",LEFT($C300,1)="◆"),99999,IF(OR(ISNUMBER(SEARCH('⚙️ BỘ HƠI'!$H$2,$C300)),ISNUMBER(SEARCH($C300,'⚙️ BỘ HƠI'!$H$2))),ROW()-2,99999))</f>
        <v>99999</v>
      </c>
      <c r="V300" s="24"/>
    </row>
    <row r="301" ht="35" customHeight="1" spans="1:22">
      <c r="A301" s="27" t="s">
        <v>15353</v>
      </c>
      <c r="B301" s="27" t="s">
        <v>501</v>
      </c>
      <c r="C301" s="27" t="s">
        <v>11098</v>
      </c>
      <c r="D301" s="27"/>
      <c r="E301" s="27"/>
      <c r="F301" s="27" t="s">
        <v>8494</v>
      </c>
      <c r="G301" s="27"/>
      <c r="H301" s="27" t="s">
        <v>15354</v>
      </c>
      <c r="I301" s="27"/>
      <c r="J301" s="27" t="s">
        <v>8518</v>
      </c>
      <c r="K301" s="27">
        <v>95</v>
      </c>
      <c r="L301" s="27" t="s">
        <v>24</v>
      </c>
      <c r="M301" s="31"/>
      <c r="N301" s="32">
        <v>580000</v>
      </c>
      <c r="O301" s="32">
        <v>620000</v>
      </c>
      <c r="P301" s="32">
        <v>660000</v>
      </c>
      <c r="Q301" s="31"/>
      <c r="R301" s="27"/>
      <c r="S301" s="27" t="s">
        <v>15355</v>
      </c>
      <c r="T301" s="24" t="str">
        <f t="shared" si="4"/>
        <v>Xy lanh Nissan BD30 (95*99*105*5*172.5), S/F bán hoàn thiện - IZUMI</v>
      </c>
      <c r="U301" s="24">
        <f>IF(OR('⚙️ BỘ HƠI'!$H$40=0,'⚙️ BỘ HƠI'!$H$2="",$C301="",LEFT($C301,1)="◆"),99999,IF(OR(ISNUMBER(SEARCH('⚙️ BỘ HƠI'!$H$2,$C301)),ISNUMBER(SEARCH($C301,'⚙️ BỘ HƠI'!$H$2))),ROW()-2,99999))</f>
        <v>99999</v>
      </c>
      <c r="V301" s="24"/>
    </row>
    <row r="302" ht="35" customHeight="1" spans="1:22">
      <c r="A302" s="27" t="s">
        <v>15356</v>
      </c>
      <c r="B302" s="27" t="s">
        <v>501</v>
      </c>
      <c r="C302" s="27" t="s">
        <v>11098</v>
      </c>
      <c r="D302" s="27"/>
      <c r="E302" s="27"/>
      <c r="F302" s="27" t="s">
        <v>8492</v>
      </c>
      <c r="G302" s="27"/>
      <c r="H302" s="27"/>
      <c r="I302" s="27"/>
      <c r="J302" s="27" t="s">
        <v>137</v>
      </c>
      <c r="K302" s="27">
        <v>96</v>
      </c>
      <c r="L302" s="27" t="s">
        <v>24</v>
      </c>
      <c r="M302" s="31"/>
      <c r="N302" s="32">
        <v>650000</v>
      </c>
      <c r="O302" s="32">
        <v>700000</v>
      </c>
      <c r="P302" s="32">
        <v>750000</v>
      </c>
      <c r="Q302" s="31"/>
      <c r="R302" s="27"/>
      <c r="S302" s="27" t="s">
        <v>15357</v>
      </c>
      <c r="T302" s="24" t="str">
        <f t="shared" si="4"/>
        <v>Xy lanh Nissan BD30 F/F - NICE IN</v>
      </c>
      <c r="U302" s="24">
        <f>IF(OR('⚙️ BỘ HƠI'!$H$40=0,'⚙️ BỘ HƠI'!$H$2="",$C302="",LEFT($C302,1)="◆"),99999,IF(OR(ISNUMBER(SEARCH('⚙️ BỘ HƠI'!$H$2,$C302)),ISNUMBER(SEARCH($C302,'⚙️ BỘ HƠI'!$H$2))),ROW()-2,99999))</f>
        <v>99999</v>
      </c>
      <c r="V302" s="24"/>
    </row>
    <row r="303" ht="35" customHeight="1" spans="1:22">
      <c r="A303" s="27" t="s">
        <v>15358</v>
      </c>
      <c r="B303" s="27" t="s">
        <v>501</v>
      </c>
      <c r="C303" s="27" t="s">
        <v>15359</v>
      </c>
      <c r="D303" s="27"/>
      <c r="E303" s="27"/>
      <c r="F303" s="27"/>
      <c r="G303" s="27"/>
      <c r="H303" s="27" t="s">
        <v>15360</v>
      </c>
      <c r="I303" s="27"/>
      <c r="J303" s="27" t="s">
        <v>12258</v>
      </c>
      <c r="K303" s="27">
        <v>96</v>
      </c>
      <c r="L303" s="27" t="s">
        <v>24</v>
      </c>
      <c r="M303" s="31"/>
      <c r="N303" s="32">
        <v>700000</v>
      </c>
      <c r="O303" s="32">
        <v>750000</v>
      </c>
      <c r="P303" s="32">
        <v>800000</v>
      </c>
      <c r="Q303" s="31"/>
      <c r="R303" s="27"/>
      <c r="S303" s="27" t="s">
        <v>15361</v>
      </c>
      <c r="T303" s="24" t="str">
        <f t="shared" si="4"/>
        <v>Xy lanh Nissan BD30 / 11012-54T00 - IZ IKAZU</v>
      </c>
      <c r="U303" s="24">
        <f>IF(OR('⚙️ BỘ HƠI'!$H$40=0,'⚙️ BỘ HƠI'!$H$2="",$C303="",LEFT($C303,1)="◆"),99999,IF(OR(ISNUMBER(SEARCH('⚙️ BỘ HƠI'!$H$2,$C303)),ISNUMBER(SEARCH($C303,'⚙️ BỘ HƠI'!$H$2))),ROW()-2,99999))</f>
        <v>99999</v>
      </c>
      <c r="V303" s="24"/>
    </row>
    <row r="304" ht="35" customHeight="1" spans="1:22">
      <c r="A304" s="27" t="s">
        <v>15362</v>
      </c>
      <c r="B304" s="27" t="s">
        <v>501</v>
      </c>
      <c r="C304" s="27" t="s">
        <v>15359</v>
      </c>
      <c r="D304" s="27"/>
      <c r="E304" s="27"/>
      <c r="F304" s="27"/>
      <c r="G304" s="27"/>
      <c r="H304" s="27" t="s">
        <v>15360</v>
      </c>
      <c r="I304" s="27"/>
      <c r="J304" s="27" t="s">
        <v>8518</v>
      </c>
      <c r="K304" s="27">
        <v>96</v>
      </c>
      <c r="L304" s="27" t="s">
        <v>24</v>
      </c>
      <c r="M304" s="31"/>
      <c r="N304" s="31"/>
      <c r="O304" s="31"/>
      <c r="P304" s="31"/>
      <c r="Q304" s="31"/>
      <c r="R304" s="27"/>
      <c r="S304" s="27" t="s">
        <v>15363</v>
      </c>
      <c r="T304" s="24" t="str">
        <f t="shared" si="4"/>
        <v>Xy lanh BD30 / 11012-54T00 - IZUMI</v>
      </c>
      <c r="U304" s="24">
        <f>IF(OR('⚙️ BỘ HƠI'!$H$40=0,'⚙️ BỘ HƠI'!$H$2="",$C304="",LEFT($C304,1)="◆"),99999,IF(OR(ISNUMBER(SEARCH('⚙️ BỘ HƠI'!$H$2,$C304)),ISNUMBER(SEARCH($C304,'⚙️ BỘ HƠI'!$H$2))),ROW()-2,99999))</f>
        <v>99999</v>
      </c>
      <c r="V304" s="24"/>
    </row>
    <row r="305" ht="35" customHeight="1" spans="1:22">
      <c r="A305" s="27" t="s">
        <v>15364</v>
      </c>
      <c r="B305" s="27" t="s">
        <v>501</v>
      </c>
      <c r="C305" s="27" t="s">
        <v>15365</v>
      </c>
      <c r="D305" s="27"/>
      <c r="E305" s="27"/>
      <c r="F305" s="27" t="s">
        <v>8492</v>
      </c>
      <c r="G305" s="27"/>
      <c r="H305" s="27"/>
      <c r="I305" s="27"/>
      <c r="J305" s="27" t="s">
        <v>12258</v>
      </c>
      <c r="K305" s="27">
        <v>96</v>
      </c>
      <c r="L305" s="27" t="s">
        <v>24</v>
      </c>
      <c r="M305" s="31"/>
      <c r="N305" s="32">
        <v>550000</v>
      </c>
      <c r="O305" s="32">
        <v>600000</v>
      </c>
      <c r="P305" s="32">
        <v>650000</v>
      </c>
      <c r="Q305" s="31"/>
      <c r="R305" s="27"/>
      <c r="S305" s="27" t="s">
        <v>15366</v>
      </c>
      <c r="T305" s="24" t="str">
        <f t="shared" si="4"/>
        <v>Xy lanh NISSAN TD27 F/F - IZ IKAZU</v>
      </c>
      <c r="U305" s="24">
        <f>IF(OR('⚙️ BỘ HƠI'!$H$40=0,'⚙️ BỘ HƠI'!$H$2="",$C305="",LEFT($C305,1)="◆"),99999,IF(OR(ISNUMBER(SEARCH('⚙️ BỘ HƠI'!$H$2,$C305)),ISNUMBER(SEARCH($C305,'⚙️ BỘ HƠI'!$H$2))),ROW()-2,99999))</f>
        <v>99999</v>
      </c>
      <c r="V305" s="24"/>
    </row>
    <row r="306" ht="35" customHeight="1" spans="1:22">
      <c r="A306" s="27" t="s">
        <v>15367</v>
      </c>
      <c r="B306" s="27" t="s">
        <v>501</v>
      </c>
      <c r="C306" s="27" t="s">
        <v>15365</v>
      </c>
      <c r="D306" s="27"/>
      <c r="E306" s="27"/>
      <c r="F306" s="27" t="s">
        <v>8492</v>
      </c>
      <c r="G306" s="27"/>
      <c r="H306" s="27" t="s">
        <v>15368</v>
      </c>
      <c r="I306" s="27"/>
      <c r="J306" s="27" t="s">
        <v>8518</v>
      </c>
      <c r="K306" s="27">
        <v>96</v>
      </c>
      <c r="L306" s="27" t="s">
        <v>24</v>
      </c>
      <c r="M306" s="31"/>
      <c r="N306" s="32">
        <v>550000</v>
      </c>
      <c r="O306" s="32">
        <v>600000</v>
      </c>
      <c r="P306" s="32">
        <v>650000</v>
      </c>
      <c r="Q306" s="31"/>
      <c r="R306" s="27"/>
      <c r="S306" s="27" t="s">
        <v>15369</v>
      </c>
      <c r="T306" s="24" t="str">
        <f t="shared" si="4"/>
        <v>Xy lanh NISSAN TD27 F/F (11012-2S000) - IZUMI</v>
      </c>
      <c r="U306" s="24">
        <f>IF(OR('⚙️ BỘ HƠI'!$H$40=0,'⚙️ BỘ HƠI'!$H$2="",$C306="",LEFT($C306,1)="◆"),99999,IF(OR(ISNUMBER(SEARCH('⚙️ BỘ HƠI'!$H$2,$C306)),ISNUMBER(SEARCH($C306,'⚙️ BỘ HƠI'!$H$2))),ROW()-2,99999))</f>
        <v>99999</v>
      </c>
      <c r="V306" s="33" t="s">
        <v>15370</v>
      </c>
    </row>
    <row r="307" ht="35" customHeight="1" spans="1:22">
      <c r="A307" s="27" t="s">
        <v>15371</v>
      </c>
      <c r="B307" s="27" t="s">
        <v>501</v>
      </c>
      <c r="C307" s="27" t="s">
        <v>15365</v>
      </c>
      <c r="D307" s="27"/>
      <c r="E307" s="27"/>
      <c r="F307" s="27" t="s">
        <v>8494</v>
      </c>
      <c r="G307" s="27"/>
      <c r="H307" s="27"/>
      <c r="I307" s="27"/>
      <c r="J307" s="27" t="s">
        <v>137</v>
      </c>
      <c r="K307" s="27">
        <v>96</v>
      </c>
      <c r="L307" s="27" t="s">
        <v>24</v>
      </c>
      <c r="M307" s="31"/>
      <c r="N307" s="32">
        <v>550000</v>
      </c>
      <c r="O307" s="32">
        <v>600000</v>
      </c>
      <c r="P307" s="32">
        <v>650000</v>
      </c>
      <c r="Q307" s="31"/>
      <c r="R307" s="27"/>
      <c r="S307" s="27" t="s">
        <v>15372</v>
      </c>
      <c r="T307" s="24" t="str">
        <f t="shared" si="4"/>
        <v>Xy lanh Nissan TD27 S/F, bán hoàn thiện - NICE IN</v>
      </c>
      <c r="U307" s="24">
        <f>IF(OR('⚙️ BỘ HƠI'!$H$40=0,'⚙️ BỘ HƠI'!$H$2="",$C307="",LEFT($C307,1)="◆"),99999,IF(OR(ISNUMBER(SEARCH('⚙️ BỘ HƠI'!$H$2,$C307)),ISNUMBER(SEARCH($C307,'⚙️ BỘ HƠI'!$H$2))),ROW()-2,99999))</f>
        <v>99999</v>
      </c>
      <c r="V307" s="24"/>
    </row>
    <row r="308" ht="35" customHeight="1" spans="1:22">
      <c r="A308" s="27" t="s">
        <v>15373</v>
      </c>
      <c r="B308" s="27" t="s">
        <v>501</v>
      </c>
      <c r="C308" s="27" t="s">
        <v>11112</v>
      </c>
      <c r="D308" s="27"/>
      <c r="E308" s="27"/>
      <c r="F308" s="27"/>
      <c r="G308" s="27"/>
      <c r="H308" s="27" t="s">
        <v>15374</v>
      </c>
      <c r="I308" s="27"/>
      <c r="J308" s="27" t="s">
        <v>8518</v>
      </c>
      <c r="K308" s="27">
        <v>98</v>
      </c>
      <c r="L308" s="27" t="s">
        <v>24</v>
      </c>
      <c r="M308" s="31"/>
      <c r="N308" s="32">
        <v>700000</v>
      </c>
      <c r="O308" s="32">
        <v>760000</v>
      </c>
      <c r="P308" s="32">
        <v>800000</v>
      </c>
      <c r="Q308" s="31"/>
      <c r="R308" s="27"/>
      <c r="S308" s="27" t="s">
        <v>15375</v>
      </c>
      <c r="T308" s="24" t="str">
        <f t="shared" si="4"/>
        <v>Xy lanh NISSAN ED30 (11012-J2000) lợi cổ 8mm - IZUMI</v>
      </c>
      <c r="U308" s="24">
        <f>IF(OR('⚙️ BỘ HƠI'!$H$40=0,'⚙️ BỘ HƠI'!$H$2="",$C308="",LEFT($C308,1)="◆"),99999,IF(OR(ISNUMBER(SEARCH('⚙️ BỘ HƠI'!$H$2,$C308)),ISNUMBER(SEARCH($C308,'⚙️ BỘ HƠI'!$H$2))),ROW()-2,99999))</f>
        <v>99999</v>
      </c>
      <c r="V308" s="24"/>
    </row>
    <row r="309" ht="35" customHeight="1" spans="1:22">
      <c r="A309" s="27" t="s">
        <v>15376</v>
      </c>
      <c r="B309" s="27" t="s">
        <v>501</v>
      </c>
      <c r="C309" s="27" t="s">
        <v>15377</v>
      </c>
      <c r="D309" s="27"/>
      <c r="E309" s="27"/>
      <c r="F309" s="27"/>
      <c r="G309" s="27"/>
      <c r="H309" s="27" t="s">
        <v>15378</v>
      </c>
      <c r="I309" s="27"/>
      <c r="J309" s="27" t="s">
        <v>12258</v>
      </c>
      <c r="K309" s="27">
        <v>100</v>
      </c>
      <c r="L309" s="27" t="s">
        <v>24</v>
      </c>
      <c r="M309" s="31"/>
      <c r="N309" s="32">
        <v>960000</v>
      </c>
      <c r="O309" s="32">
        <v>1030000</v>
      </c>
      <c r="P309" s="32">
        <v>1100000</v>
      </c>
      <c r="Q309" s="31"/>
      <c r="R309" s="27"/>
      <c r="S309" s="27" t="s">
        <v>15379</v>
      </c>
      <c r="T309" s="24" t="str">
        <f t="shared" si="4"/>
        <v>Xy lanh Nissan ED33/FD33 thun thấp (11012-T9000/11012-T9001) - IZ IKAZU</v>
      </c>
      <c r="U309" s="24">
        <f>IF(OR('⚙️ BỘ HƠI'!$H$40=0,'⚙️ BỘ HƠI'!$H$2="",$C309="",LEFT($C309,1)="◆"),99999,IF(OR(ISNUMBER(SEARCH('⚙️ BỘ HƠI'!$H$2,$C309)),ISNUMBER(SEARCH($C309,'⚙️ BỘ HƠI'!$H$2))),ROW()-2,99999))</f>
        <v>99999</v>
      </c>
      <c r="V309" s="24"/>
    </row>
    <row r="310" ht="35" customHeight="1" spans="1:22">
      <c r="A310" s="27" t="s">
        <v>15380</v>
      </c>
      <c r="B310" s="27" t="s">
        <v>501</v>
      </c>
      <c r="C310" s="27" t="s">
        <v>15381</v>
      </c>
      <c r="D310" s="27"/>
      <c r="E310" s="27"/>
      <c r="F310" s="27"/>
      <c r="G310" s="27"/>
      <c r="H310" s="27" t="s">
        <v>15382</v>
      </c>
      <c r="I310" s="27"/>
      <c r="J310" s="27" t="s">
        <v>12258</v>
      </c>
      <c r="K310" s="27">
        <v>100</v>
      </c>
      <c r="L310" s="27" t="s">
        <v>24</v>
      </c>
      <c r="M310" s="31"/>
      <c r="N310" s="32">
        <v>1400000</v>
      </c>
      <c r="O310" s="32">
        <v>1440000</v>
      </c>
      <c r="P310" s="32">
        <v>1540000</v>
      </c>
      <c r="Q310" s="31"/>
      <c r="R310" s="27"/>
      <c r="S310" s="27" t="s">
        <v>15383</v>
      </c>
      <c r="T310" s="24" t="str">
        <f t="shared" si="4"/>
        <v>Xy lanh NISSAN ED6/FD6 (11012-Z5001) - IZ IKAZU</v>
      </c>
      <c r="U310" s="24">
        <f>IF(OR('⚙️ BỘ HƠI'!$H$40=0,'⚙️ BỘ HƠI'!$H$2="",$C310="",LEFT($C310,1)="◆"),99999,IF(OR(ISNUMBER(SEARCH('⚙️ BỘ HƠI'!$H$2,$C310)),ISNUMBER(SEARCH($C310,'⚙️ BỘ HƠI'!$H$2))),ROW()-2,99999))</f>
        <v>99999</v>
      </c>
      <c r="V310" s="24"/>
    </row>
    <row r="311" ht="35" customHeight="1" spans="1:22">
      <c r="A311" s="27" t="s">
        <v>15384</v>
      </c>
      <c r="B311" s="27" t="s">
        <v>501</v>
      </c>
      <c r="C311" s="27" t="s">
        <v>15381</v>
      </c>
      <c r="D311" s="27"/>
      <c r="E311" s="27"/>
      <c r="F311" s="27"/>
      <c r="G311" s="27"/>
      <c r="H311" s="27" t="s">
        <v>15382</v>
      </c>
      <c r="I311" s="27"/>
      <c r="J311" s="27" t="s">
        <v>8518</v>
      </c>
      <c r="K311" s="27">
        <v>100</v>
      </c>
      <c r="L311" s="27" t="s">
        <v>24</v>
      </c>
      <c r="M311" s="31"/>
      <c r="N311" s="32">
        <v>1400000</v>
      </c>
      <c r="O311" s="32">
        <v>1500000</v>
      </c>
      <c r="P311" s="32">
        <v>1600000</v>
      </c>
      <c r="Q311" s="31"/>
      <c r="R311" s="27"/>
      <c r="S311" s="27" t="s">
        <v>15385</v>
      </c>
      <c r="T311" s="24" t="str">
        <f t="shared" si="4"/>
        <v>Xy lanh NISSAN ED6/FD6 (11012-Z5001) - IZUMI</v>
      </c>
      <c r="U311" s="24">
        <f>IF(OR('⚙️ BỘ HƠI'!$H$40=0,'⚙️ BỘ HƠI'!$H$2="",$C311="",LEFT($C311,1)="◆"),99999,IF(OR(ISNUMBER(SEARCH('⚙️ BỘ HƠI'!$H$2,$C311)),ISNUMBER(SEARCH($C311,'⚙️ BỘ HƠI'!$H$2))),ROW()-2,99999))</f>
        <v>99999</v>
      </c>
      <c r="V311" s="24"/>
    </row>
    <row r="312" ht="35" customHeight="1" spans="1:22">
      <c r="A312" s="27" t="s">
        <v>15386</v>
      </c>
      <c r="B312" s="27" t="s">
        <v>501</v>
      </c>
      <c r="C312" s="27" t="s">
        <v>15387</v>
      </c>
      <c r="D312" s="27"/>
      <c r="E312" s="27"/>
      <c r="F312" s="27"/>
      <c r="G312" s="27"/>
      <c r="H312" s="27" t="s">
        <v>15360</v>
      </c>
      <c r="I312" s="27"/>
      <c r="J312" s="27" t="s">
        <v>12258</v>
      </c>
      <c r="K312" s="27">
        <v>100</v>
      </c>
      <c r="L312" s="27" t="s">
        <v>24</v>
      </c>
      <c r="M312" s="31"/>
      <c r="N312" s="32">
        <v>950000</v>
      </c>
      <c r="O312" s="32">
        <v>1030000</v>
      </c>
      <c r="P312" s="32">
        <v>1100000</v>
      </c>
      <c r="Q312" s="31"/>
      <c r="R312" s="27"/>
      <c r="S312" s="27" t="s">
        <v>15388</v>
      </c>
      <c r="T312" s="24" t="str">
        <f t="shared" si="4"/>
        <v>Xy lanh Nissan FD33/ ED33 thun cao 11012-02T01 - IZ IKAZU</v>
      </c>
      <c r="U312" s="24">
        <f>IF(OR('⚙️ BỘ HƠI'!$H$40=0,'⚙️ BỘ HƠI'!$H$2="",$C312="",LEFT($C312,1)="◆"),99999,IF(OR(ISNUMBER(SEARCH('⚙️ BỘ HƠI'!$H$2,$C312)),ISNUMBER(SEARCH($C312,'⚙️ BỘ HƠI'!$H$2))),ROW()-2,99999))</f>
        <v>99999</v>
      </c>
      <c r="V312" s="24"/>
    </row>
    <row r="313" ht="35" customHeight="1" spans="1:22">
      <c r="A313" s="27" t="s">
        <v>15389</v>
      </c>
      <c r="B313" s="27" t="s">
        <v>501</v>
      </c>
      <c r="C313" s="27" t="s">
        <v>15387</v>
      </c>
      <c r="D313" s="27"/>
      <c r="E313" s="27"/>
      <c r="F313" s="27"/>
      <c r="G313" s="27"/>
      <c r="H313" s="27" t="s">
        <v>15360</v>
      </c>
      <c r="I313" s="27"/>
      <c r="J313" s="27" t="s">
        <v>8518</v>
      </c>
      <c r="K313" s="27">
        <v>100</v>
      </c>
      <c r="L313" s="27" t="s">
        <v>24</v>
      </c>
      <c r="M313" s="31"/>
      <c r="N313" s="31"/>
      <c r="O313" s="31"/>
      <c r="P313" s="31"/>
      <c r="Q313" s="31"/>
      <c r="R313" s="27"/>
      <c r="S313" s="27" t="s">
        <v>15390</v>
      </c>
      <c r="T313" s="24" t="str">
        <f t="shared" si="4"/>
        <v>Xy lanh FD33/ED33 thun cao 11012-02T01 - IZUMI</v>
      </c>
      <c r="U313" s="24">
        <f>IF(OR('⚙️ BỘ HƠI'!$H$40=0,'⚙️ BỘ HƠI'!$H$2="",$C313="",LEFT($C313,1)="◆"),99999,IF(OR(ISNUMBER(SEARCH('⚙️ BỘ HƠI'!$H$2,$C313)),ISNUMBER(SEARCH($C313,'⚙️ BỘ HƠI'!$H$2))),ROW()-2,99999))</f>
        <v>99999</v>
      </c>
      <c r="V313" s="24"/>
    </row>
    <row r="314" ht="35" customHeight="1" spans="1:22">
      <c r="A314" s="27" t="s">
        <v>15391</v>
      </c>
      <c r="B314" s="27" t="s">
        <v>501</v>
      </c>
      <c r="C314" s="27" t="s">
        <v>11131</v>
      </c>
      <c r="D314" s="27"/>
      <c r="E314" s="27"/>
      <c r="F314" s="27"/>
      <c r="G314" s="27"/>
      <c r="H314" s="27"/>
      <c r="I314" s="27"/>
      <c r="J314" s="27" t="s">
        <v>8518</v>
      </c>
      <c r="K314" s="27">
        <v>102.5</v>
      </c>
      <c r="L314" s="27" t="s">
        <v>24</v>
      </c>
      <c r="M314" s="31"/>
      <c r="N314" s="32">
        <v>950000</v>
      </c>
      <c r="O314" s="32">
        <v>1000000</v>
      </c>
      <c r="P314" s="32">
        <v>1100000</v>
      </c>
      <c r="Q314" s="31"/>
      <c r="R314" s="27"/>
      <c r="S314" s="27" t="s">
        <v>15392</v>
      </c>
      <c r="T314" s="24" t="str">
        <f t="shared" si="4"/>
        <v>Xy lanh FD35 - IZUMI</v>
      </c>
      <c r="U314" s="24">
        <f>IF(OR('⚙️ BỘ HƠI'!$H$40=0,'⚙️ BỘ HƠI'!$H$2="",$C314="",LEFT($C314,1)="◆"),99999,IF(OR(ISNUMBER(SEARCH('⚙️ BỘ HƠI'!$H$2,$C314)),ISNUMBER(SEARCH($C314,'⚙️ BỘ HƠI'!$H$2))),ROW()-2,99999))</f>
        <v>99999</v>
      </c>
      <c r="V314" s="24"/>
    </row>
    <row r="315" ht="35" customHeight="1" spans="1:22">
      <c r="A315" s="27" t="s">
        <v>15393</v>
      </c>
      <c r="B315" s="27" t="s">
        <v>501</v>
      </c>
      <c r="C315" s="27" t="s">
        <v>15394</v>
      </c>
      <c r="D315" s="27"/>
      <c r="E315" s="27"/>
      <c r="F315" s="27" t="s">
        <v>8492</v>
      </c>
      <c r="G315" s="27"/>
      <c r="H315" s="27" t="s">
        <v>15395</v>
      </c>
      <c r="I315" s="27"/>
      <c r="J315" s="27" t="s">
        <v>12258</v>
      </c>
      <c r="K315" s="27">
        <v>108</v>
      </c>
      <c r="L315" s="27" t="s">
        <v>24</v>
      </c>
      <c r="M315" s="31"/>
      <c r="N315" s="32">
        <v>1250000</v>
      </c>
      <c r="O315" s="32">
        <v>1350000</v>
      </c>
      <c r="P315" s="32">
        <v>1450000</v>
      </c>
      <c r="Q315" s="31"/>
      <c r="R315" s="27"/>
      <c r="S315" s="27" t="s">
        <v>15396</v>
      </c>
      <c r="T315" s="24" t="str">
        <f t="shared" si="4"/>
        <v>Xy lanh NISSAN FD46 F/F (11012-03T01) - IZ IKAZU</v>
      </c>
      <c r="U315" s="24">
        <f>IF(OR('⚙️ BỘ HƠI'!$H$40=0,'⚙️ BỘ HƠI'!$H$2="",$C315="",LEFT($C315,1)="◆"),99999,IF(OR(ISNUMBER(SEARCH('⚙️ BỘ HƠI'!$H$2,$C315)),ISNUMBER(SEARCH($C315,'⚙️ BỘ HƠI'!$H$2))),ROW()-2,99999))</f>
        <v>99999</v>
      </c>
      <c r="V315" s="33" t="s">
        <v>14884</v>
      </c>
    </row>
    <row r="316" ht="35" customHeight="1" spans="1:22">
      <c r="A316" s="27" t="s">
        <v>15397</v>
      </c>
      <c r="B316" s="27" t="s">
        <v>501</v>
      </c>
      <c r="C316" s="27" t="s">
        <v>15398</v>
      </c>
      <c r="D316" s="27"/>
      <c r="E316" s="27"/>
      <c r="F316" s="27"/>
      <c r="G316" s="27"/>
      <c r="H316" s="27" t="s">
        <v>15399</v>
      </c>
      <c r="I316" s="27"/>
      <c r="J316" s="27" t="s">
        <v>12258</v>
      </c>
      <c r="K316" s="27">
        <v>108</v>
      </c>
      <c r="L316" s="27" t="s">
        <v>24</v>
      </c>
      <c r="M316" s="31"/>
      <c r="N316" s="32">
        <v>1400000</v>
      </c>
      <c r="O316" s="32">
        <v>1500000</v>
      </c>
      <c r="P316" s="32">
        <v>1600000</v>
      </c>
      <c r="Q316" s="31"/>
      <c r="R316" s="27"/>
      <c r="S316" s="27" t="s">
        <v>15400</v>
      </c>
      <c r="T316" s="24" t="str">
        <f t="shared" si="4"/>
        <v>Xy lanh NISSAN FE6 / 11012-Z5518 (dài 220) - IZ IKAZU</v>
      </c>
      <c r="U316" s="24">
        <f>IF(OR('⚙️ BỘ HƠI'!$H$40=0,'⚙️ BỘ HƠI'!$H$2="",$C316="",LEFT($C316,1)="◆"),99999,IF(OR(ISNUMBER(SEARCH('⚙️ BỘ HƠI'!$H$2,$C316)),ISNUMBER(SEARCH($C316,'⚙️ BỘ HƠI'!$H$2))),ROW()-2,99999))</f>
        <v>99999</v>
      </c>
      <c r="V316" s="33" t="s">
        <v>14884</v>
      </c>
    </row>
    <row r="317" ht="35" customHeight="1" spans="1:22">
      <c r="A317" s="27" t="s">
        <v>15401</v>
      </c>
      <c r="B317" s="27" t="s">
        <v>501</v>
      </c>
      <c r="C317" s="27" t="s">
        <v>11160</v>
      </c>
      <c r="D317" s="27"/>
      <c r="E317" s="27"/>
      <c r="F317" s="27"/>
      <c r="G317" s="27"/>
      <c r="H317" s="27"/>
      <c r="I317" s="27"/>
      <c r="J317" s="27" t="s">
        <v>8518</v>
      </c>
      <c r="K317" s="27">
        <v>125</v>
      </c>
      <c r="L317" s="27" t="s">
        <v>24</v>
      </c>
      <c r="M317" s="31"/>
      <c r="N317" s="32">
        <v>1650000</v>
      </c>
      <c r="O317" s="32">
        <v>1800000</v>
      </c>
      <c r="P317" s="32">
        <v>2000000</v>
      </c>
      <c r="Q317" s="31"/>
      <c r="R317" s="27"/>
      <c r="S317" s="27" t="s">
        <v>15402</v>
      </c>
      <c r="T317" s="24" t="str">
        <f t="shared" si="4"/>
        <v>Xy lanh Nissan MD92 - IZUMI</v>
      </c>
      <c r="U317" s="24">
        <f>IF(OR('⚙️ BỘ HƠI'!$H$40=0,'⚙️ BỘ HƠI'!$H$2="",$C317="",LEFT($C317,1)="◆"),99999,IF(OR(ISNUMBER(SEARCH('⚙️ BỘ HƠI'!$H$2,$C317)),ISNUMBER(SEARCH($C317,'⚙️ BỘ HƠI'!$H$2))),ROW()-2,99999))</f>
        <v>99999</v>
      </c>
      <c r="V317" s="24"/>
    </row>
    <row r="318" ht="35" customHeight="1" spans="1:22">
      <c r="A318" s="27" t="s">
        <v>15403</v>
      </c>
      <c r="B318" s="27" t="s">
        <v>501</v>
      </c>
      <c r="C318" s="27" t="s">
        <v>11168</v>
      </c>
      <c r="D318" s="27"/>
      <c r="E318" s="27"/>
      <c r="F318" s="27"/>
      <c r="G318" s="27"/>
      <c r="H318" s="27" t="s">
        <v>15404</v>
      </c>
      <c r="I318" s="27"/>
      <c r="J318" s="27" t="s">
        <v>12258</v>
      </c>
      <c r="K318" s="27">
        <v>125</v>
      </c>
      <c r="L318" s="27" t="s">
        <v>24</v>
      </c>
      <c r="M318" s="31"/>
      <c r="N318" s="32">
        <v>1750000</v>
      </c>
      <c r="O318" s="32">
        <v>1850000</v>
      </c>
      <c r="P318" s="32">
        <v>1950000</v>
      </c>
      <c r="Q318" s="31"/>
      <c r="R318" s="27"/>
      <c r="S318" s="27" t="s">
        <v>15405</v>
      </c>
      <c r="T318" s="24" t="str">
        <f t="shared" si="4"/>
        <v>Xy lanh NISSAN PD6 (11012-96000) - IZ IKAZU</v>
      </c>
      <c r="U318" s="24">
        <f>IF(OR('⚙️ BỘ HƠI'!$H$40=0,'⚙️ BỘ HƠI'!$H$2="",$C318="",LEFT($C318,1)="◆"),99999,IF(OR(ISNUMBER(SEARCH('⚙️ BỘ HƠI'!$H$2,$C318)),ISNUMBER(SEARCH($C318,'⚙️ BỘ HƠI'!$H$2))),ROW()-2,99999))</f>
        <v>99999</v>
      </c>
      <c r="V318" s="24"/>
    </row>
    <row r="319" ht="35" customHeight="1" spans="1:22">
      <c r="A319" s="27" t="s">
        <v>15406</v>
      </c>
      <c r="B319" s="27" t="s">
        <v>501</v>
      </c>
      <c r="C319" s="27" t="s">
        <v>11168</v>
      </c>
      <c r="D319" s="27"/>
      <c r="E319" s="27"/>
      <c r="F319" s="27"/>
      <c r="G319" s="27"/>
      <c r="H319" s="27" t="s">
        <v>15404</v>
      </c>
      <c r="I319" s="27"/>
      <c r="J319" s="27" t="s">
        <v>8515</v>
      </c>
      <c r="K319" s="27">
        <v>125</v>
      </c>
      <c r="L319" s="27" t="s">
        <v>24</v>
      </c>
      <c r="M319" s="31"/>
      <c r="N319" s="31"/>
      <c r="O319" s="31"/>
      <c r="P319" s="31"/>
      <c r="Q319" s="31"/>
      <c r="R319" s="27"/>
      <c r="S319" s="27" t="s">
        <v>15407</v>
      </c>
      <c r="T319" s="24" t="str">
        <f t="shared" si="4"/>
        <v>Xy lanh NISSAN PD6 (11012-96000) - TP</v>
      </c>
      <c r="U319" s="24">
        <f>IF(OR('⚙️ BỘ HƠI'!$H$40=0,'⚙️ BỘ HƠI'!$H$2="",$C319="",LEFT($C319,1)="◆"),99999,IF(OR(ISNUMBER(SEARCH('⚙️ BỘ HƠI'!$H$2,$C319)),ISNUMBER(SEARCH($C319,'⚙️ BỘ HƠI'!$H$2))),ROW()-2,99999))</f>
        <v>99999</v>
      </c>
      <c r="V319" s="24"/>
    </row>
    <row r="320" ht="35" customHeight="1" spans="1:22">
      <c r="A320" s="34" t="s">
        <v>15408</v>
      </c>
      <c r="B320" s="27" t="s">
        <v>501</v>
      </c>
      <c r="C320" s="27" t="s">
        <v>15409</v>
      </c>
      <c r="D320" s="27"/>
      <c r="E320" s="27"/>
      <c r="F320" s="27" t="s">
        <v>8492</v>
      </c>
      <c r="G320" s="27"/>
      <c r="H320" s="27"/>
      <c r="I320" s="27"/>
      <c r="J320" s="27" t="s">
        <v>12258</v>
      </c>
      <c r="K320" s="35">
        <v>133</v>
      </c>
      <c r="L320" s="27" t="s">
        <v>9644</v>
      </c>
      <c r="M320" s="31"/>
      <c r="N320" s="32">
        <v>2050000</v>
      </c>
      <c r="O320" s="32">
        <v>2100000</v>
      </c>
      <c r="P320" s="32">
        <v>2240000</v>
      </c>
      <c r="Q320" s="31"/>
      <c r="R320" s="27"/>
      <c r="S320" s="27" t="s">
        <v>15410</v>
      </c>
      <c r="T320" s="24" t="str">
        <f t="shared" si="4"/>
        <v>Xy lanh NISSAN PE6-T/PF6 đường kính lợi 144 F/F - IZ IKAZU</v>
      </c>
      <c r="U320" s="24">
        <f>IF(OR('⚙️ BỘ HƠI'!$H$40=0,'⚙️ BỘ HƠI'!$H$2="",$C320="",LEFT($C320,1)="◆"),99999,IF(OR(ISNUMBER(SEARCH('⚙️ BỘ HƠI'!$H$2,$C320)),ISNUMBER(SEARCH($C320,'⚙️ BỘ HƠI'!$H$2))),ROW()-2,99999))</f>
        <v>99999</v>
      </c>
      <c r="V320" s="24"/>
    </row>
    <row r="321" ht="35" customHeight="1" spans="1:22">
      <c r="A321" s="27" t="s">
        <v>15411</v>
      </c>
      <c r="B321" s="27" t="s">
        <v>501</v>
      </c>
      <c r="C321" s="27" t="s">
        <v>15412</v>
      </c>
      <c r="D321" s="27"/>
      <c r="E321" s="27"/>
      <c r="F321" s="27"/>
      <c r="G321" s="27"/>
      <c r="H321" s="27"/>
      <c r="I321" s="27"/>
      <c r="J321" s="27" t="s">
        <v>12258</v>
      </c>
      <c r="K321" s="27">
        <v>133</v>
      </c>
      <c r="L321" s="27" t="s">
        <v>24</v>
      </c>
      <c r="M321" s="31"/>
      <c r="N321" s="32">
        <v>2050000</v>
      </c>
      <c r="O321" s="32">
        <v>2100000</v>
      </c>
      <c r="P321" s="32">
        <v>2240000</v>
      </c>
      <c r="Q321" s="31"/>
      <c r="R321" s="27"/>
      <c r="S321" s="27" t="s">
        <v>15413</v>
      </c>
      <c r="T321" s="24" t="str">
        <f t="shared" si="4"/>
        <v>Xy lanh NISSAN PE6 / PF6 đường kính lợi 142 - IZ IKAZU</v>
      </c>
      <c r="U321" s="24">
        <f>IF(OR('⚙️ BỘ HƠI'!$H$40=0,'⚙️ BỘ HƠI'!$H$2="",$C321="",LEFT($C321,1)="◆"),99999,IF(OR(ISNUMBER(SEARCH('⚙️ BỘ HƠI'!$H$2,$C321)),ISNUMBER(SEARCH($C321,'⚙️ BỘ HƠI'!$H$2))),ROW()-2,99999))</f>
        <v>99999</v>
      </c>
      <c r="V321" s="33" t="s">
        <v>15414</v>
      </c>
    </row>
    <row r="322" ht="35" customHeight="1" spans="1:22">
      <c r="A322" s="27" t="s">
        <v>15415</v>
      </c>
      <c r="B322" s="27" t="s">
        <v>501</v>
      </c>
      <c r="C322" s="27" t="s">
        <v>15412</v>
      </c>
      <c r="D322" s="27"/>
      <c r="E322" s="27"/>
      <c r="F322" s="27"/>
      <c r="G322" s="27"/>
      <c r="H322" s="27"/>
      <c r="I322" s="27"/>
      <c r="J322" s="27" t="s">
        <v>8518</v>
      </c>
      <c r="K322" s="27">
        <v>133</v>
      </c>
      <c r="L322" s="27" t="s">
        <v>24</v>
      </c>
      <c r="M322" s="31"/>
      <c r="N322" s="32">
        <v>2050000</v>
      </c>
      <c r="O322" s="32">
        <v>2100000</v>
      </c>
      <c r="P322" s="32">
        <v>2240000</v>
      </c>
      <c r="Q322" s="31"/>
      <c r="R322" s="27"/>
      <c r="S322" s="27" t="s">
        <v>15416</v>
      </c>
      <c r="T322" s="24" t="str">
        <f t="shared" si="4"/>
        <v>Xy lanh NISSAN PE6 / PF6 đường kính lợi 142 - IZUMI</v>
      </c>
      <c r="U322" s="24">
        <f>IF(OR('⚙️ BỘ HƠI'!$H$40=0,'⚙️ BỘ HƠI'!$H$2="",$C322="",LEFT($C322,1)="◆"),99999,IF(OR(ISNUMBER(SEARCH('⚙️ BỘ HƠI'!$H$2,$C322)),ISNUMBER(SEARCH($C322,'⚙️ BỘ HƠI'!$H$2))),ROW()-2,99999))</f>
        <v>99999</v>
      </c>
      <c r="V322" s="24"/>
    </row>
    <row r="323" ht="35" customHeight="1" spans="1:22">
      <c r="A323" s="27" t="s">
        <v>15417</v>
      </c>
      <c r="B323" s="27" t="s">
        <v>501</v>
      </c>
      <c r="C323" s="27" t="s">
        <v>15418</v>
      </c>
      <c r="D323" s="27"/>
      <c r="E323" s="27"/>
      <c r="F323" s="27" t="s">
        <v>8492</v>
      </c>
      <c r="G323" s="27"/>
      <c r="H323" s="27"/>
      <c r="I323" s="27"/>
      <c r="J323" s="27" t="s">
        <v>8518</v>
      </c>
      <c r="K323" s="27">
        <v>133</v>
      </c>
      <c r="L323" s="27" t="s">
        <v>24</v>
      </c>
      <c r="M323" s="31"/>
      <c r="N323" s="32">
        <v>2050000</v>
      </c>
      <c r="O323" s="32">
        <v>2100000</v>
      </c>
      <c r="P323" s="32">
        <v>2240000</v>
      </c>
      <c r="Q323" s="31"/>
      <c r="R323" s="27"/>
      <c r="S323" s="27" t="s">
        <v>15419</v>
      </c>
      <c r="T323" s="24" t="str">
        <f t="shared" ref="T323:T386" si="5">IF($S323="","",$S323)</f>
        <v>Xy lanh NISSAN PE6/PF6 đường kính lợi 144 F/F  - IZUMI</v>
      </c>
      <c r="U323" s="24">
        <f>IF(OR('⚙️ BỘ HƠI'!$H$40=0,'⚙️ BỘ HƠI'!$H$2="",$C323="",LEFT($C323,1)="◆"),99999,IF(OR(ISNUMBER(SEARCH('⚙️ BỘ HƠI'!$H$2,$C323)),ISNUMBER(SEARCH($C323,'⚙️ BỘ HƠI'!$H$2))),ROW()-2,99999))</f>
        <v>99999</v>
      </c>
      <c r="V323" s="33" t="s">
        <v>15420</v>
      </c>
    </row>
    <row r="324" ht="35" customHeight="1" spans="1:22">
      <c r="A324" s="27" t="s">
        <v>15421</v>
      </c>
      <c r="B324" s="27" t="s">
        <v>501</v>
      </c>
      <c r="C324" s="27" t="s">
        <v>11184</v>
      </c>
      <c r="D324" s="27"/>
      <c r="E324" s="27"/>
      <c r="F324" s="27" t="s">
        <v>8492</v>
      </c>
      <c r="G324" s="27"/>
      <c r="H324" s="27" t="s">
        <v>15422</v>
      </c>
      <c r="I324" s="27"/>
      <c r="J324" s="27" t="s">
        <v>8518</v>
      </c>
      <c r="K324" s="27">
        <v>133</v>
      </c>
      <c r="L324" s="27" t="s">
        <v>24</v>
      </c>
      <c r="M324" s="31"/>
      <c r="N324" s="32">
        <v>1900000</v>
      </c>
      <c r="O324" s="32">
        <v>2050000</v>
      </c>
      <c r="P324" s="32">
        <v>2200000</v>
      </c>
      <c r="Q324" s="31"/>
      <c r="R324" s="27"/>
      <c r="S324" s="27" t="s">
        <v>15423</v>
      </c>
      <c r="T324" s="24" t="str">
        <f t="shared" si="5"/>
        <v>Xy lanh NISSAN PF6T F/F (11012-96565) - IZUMI</v>
      </c>
      <c r="U324" s="24">
        <f>IF(OR('⚙️ BỘ HƠI'!$H$40=0,'⚙️ BỘ HƠI'!$H$2="",$C324="",LEFT($C324,1)="◆"),99999,IF(OR(ISNUMBER(SEARCH('⚙️ BỘ HƠI'!$H$2,$C324)),ISNUMBER(SEARCH($C324,'⚙️ BỘ HƠI'!$H$2))),ROW()-2,99999))</f>
        <v>99999</v>
      </c>
      <c r="V324" s="33" t="s">
        <v>15420</v>
      </c>
    </row>
    <row r="325" ht="35" customHeight="1" spans="1:22">
      <c r="A325" s="27" t="s">
        <v>15424</v>
      </c>
      <c r="B325" s="27" t="s">
        <v>501</v>
      </c>
      <c r="C325" s="27" t="s">
        <v>11197</v>
      </c>
      <c r="D325" s="27"/>
      <c r="E325" s="27"/>
      <c r="F325" s="27"/>
      <c r="G325" s="27"/>
      <c r="H325" s="27"/>
      <c r="I325" s="27"/>
      <c r="J325" s="27" t="s">
        <v>8518</v>
      </c>
      <c r="K325" s="27">
        <v>135</v>
      </c>
      <c r="L325" s="27" t="s">
        <v>24</v>
      </c>
      <c r="M325" s="31"/>
      <c r="N325" s="32">
        <v>2800000</v>
      </c>
      <c r="O325" s="32">
        <v>3000000</v>
      </c>
      <c r="P325" s="32">
        <v>3200000</v>
      </c>
      <c r="Q325" s="31"/>
      <c r="R325" s="27"/>
      <c r="S325" s="27" t="s">
        <v>15425</v>
      </c>
      <c r="T325" s="24" t="str">
        <f t="shared" si="5"/>
        <v>Xy lanh RD8 - IZUMI</v>
      </c>
      <c r="U325" s="24">
        <f>IF(OR('⚙️ BỘ HƠI'!$H$40=0,'⚙️ BỘ HƠI'!$H$2="",$C325="",LEFT($C325,1)="◆"),99999,IF(OR(ISNUMBER(SEARCH('⚙️ BỘ HƠI'!$H$2,$C325)),ISNUMBER(SEARCH($C325,'⚙️ BỘ HƠI'!$H$2))),ROW()-2,99999))</f>
        <v>99999</v>
      </c>
      <c r="V325" s="24"/>
    </row>
    <row r="326" ht="35" customHeight="1" spans="1:22">
      <c r="A326" s="27" t="s">
        <v>15426</v>
      </c>
      <c r="B326" s="27" t="s">
        <v>501</v>
      </c>
      <c r="C326" s="27" t="s">
        <v>11200</v>
      </c>
      <c r="D326" s="27"/>
      <c r="E326" s="27"/>
      <c r="F326" s="27"/>
      <c r="G326" s="27"/>
      <c r="H326" s="27"/>
      <c r="I326" s="27"/>
      <c r="J326" s="27" t="s">
        <v>8518</v>
      </c>
      <c r="K326" s="27">
        <v>138</v>
      </c>
      <c r="L326" s="27" t="s">
        <v>24</v>
      </c>
      <c r="M326" s="31"/>
      <c r="N326" s="32">
        <v>3400000</v>
      </c>
      <c r="O326" s="32">
        <v>3600000</v>
      </c>
      <c r="P326" s="32">
        <v>3800000</v>
      </c>
      <c r="Q326" s="31"/>
      <c r="R326" s="27"/>
      <c r="S326" s="27" t="s">
        <v>15427</v>
      </c>
      <c r="T326" s="24" t="str">
        <f t="shared" si="5"/>
        <v>Xy lanh RF8 - IZUMI</v>
      </c>
      <c r="U326" s="24">
        <f>IF(OR('⚙️ BỘ HƠI'!$H$40=0,'⚙️ BỘ HƠI'!$H$2="",$C326="",LEFT($C326,1)="◆"),99999,IF(OR(ISNUMBER(SEARCH('⚙️ BỘ HƠI'!$H$2,$C326)),ISNUMBER(SEARCH($C326,'⚙️ BỘ HƠI'!$H$2))),ROW()-2,99999))</f>
        <v>99999</v>
      </c>
      <c r="V326" s="24"/>
    </row>
    <row r="327" ht="35" customHeight="1" spans="1:22">
      <c r="A327" s="27" t="s">
        <v>15428</v>
      </c>
      <c r="B327" s="27" t="s">
        <v>501</v>
      </c>
      <c r="C327" s="27" t="s">
        <v>15429</v>
      </c>
      <c r="D327" s="27"/>
      <c r="E327" s="27"/>
      <c r="F327" s="27"/>
      <c r="G327" s="27"/>
      <c r="H327" s="27" t="s">
        <v>15430</v>
      </c>
      <c r="I327" s="27"/>
      <c r="J327" s="27" t="s">
        <v>8518</v>
      </c>
      <c r="K327" s="27"/>
      <c r="L327" s="27" t="s">
        <v>24</v>
      </c>
      <c r="M327" s="31"/>
      <c r="N327" s="32">
        <v>1400000</v>
      </c>
      <c r="O327" s="32">
        <v>1500000</v>
      </c>
      <c r="P327" s="32">
        <v>1600000</v>
      </c>
      <c r="Q327" s="31"/>
      <c r="R327" s="27"/>
      <c r="S327" s="27" t="s">
        <v>15431</v>
      </c>
      <c r="T327" s="24" t="str">
        <f t="shared" si="5"/>
        <v>Xy lanh NISSAN NE6 T (đường kính lợi 121) - IZUMI</v>
      </c>
      <c r="U327" s="24">
        <f>IF(OR('⚙️ BỘ HƠI'!$H$40=0,'⚙️ BỘ HƠI'!$H$2="",$C327="",LEFT($C327,1)="◆"),99999,IF(OR(ISNUMBER(SEARCH('⚙️ BỘ HƠI'!$H$2,$C327)),ISNUMBER(SEARCH($C327,'⚙️ BỘ HƠI'!$H$2))),ROW()-2,99999))</f>
        <v>99999</v>
      </c>
      <c r="V327" s="24"/>
    </row>
    <row r="328" ht="35" customHeight="1" spans="1:22">
      <c r="A328" s="27" t="s">
        <v>15432</v>
      </c>
      <c r="B328" s="27" t="s">
        <v>501</v>
      </c>
      <c r="C328" s="27" t="s">
        <v>15433</v>
      </c>
      <c r="D328" s="27"/>
      <c r="E328" s="27"/>
      <c r="F328" s="27" t="s">
        <v>8492</v>
      </c>
      <c r="G328" s="27"/>
      <c r="H328" s="27" t="s">
        <v>15434</v>
      </c>
      <c r="I328" s="27"/>
      <c r="J328" s="27" t="s">
        <v>12258</v>
      </c>
      <c r="K328" s="27"/>
      <c r="L328" s="27" t="s">
        <v>24</v>
      </c>
      <c r="M328" s="31"/>
      <c r="N328" s="32">
        <v>1500000</v>
      </c>
      <c r="O328" s="32">
        <v>1600000</v>
      </c>
      <c r="P328" s="32">
        <v>1700000</v>
      </c>
      <c r="Q328" s="31"/>
      <c r="R328" s="27"/>
      <c r="S328" s="27" t="s">
        <v>15435</v>
      </c>
      <c r="T328" s="24" t="str">
        <f t="shared" si="5"/>
        <v>Xy lanh NISSAN NF6 F/F (11012-95515) - IZ IKAZU</v>
      </c>
      <c r="U328" s="24">
        <f>IF(OR('⚙️ BỘ HƠI'!$H$40=0,'⚙️ BỘ HƠI'!$H$2="",$C328="",LEFT($C328,1)="◆"),99999,IF(OR(ISNUMBER(SEARCH('⚙️ BỘ HƠI'!$H$2,$C328)),ISNUMBER(SEARCH($C328,'⚙️ BỘ HƠI'!$H$2))),ROW()-2,99999))</f>
        <v>99999</v>
      </c>
      <c r="V328" s="24"/>
    </row>
    <row r="329" ht="35" customHeight="1" spans="1:22">
      <c r="A329" s="27" t="s">
        <v>15436</v>
      </c>
      <c r="B329" s="27" t="s">
        <v>501</v>
      </c>
      <c r="C329" s="27" t="s">
        <v>15433</v>
      </c>
      <c r="D329" s="27"/>
      <c r="E329" s="27"/>
      <c r="F329" s="27" t="s">
        <v>8492</v>
      </c>
      <c r="G329" s="27"/>
      <c r="H329" s="27" t="s">
        <v>15434</v>
      </c>
      <c r="I329" s="27"/>
      <c r="J329" s="27" t="s">
        <v>8518</v>
      </c>
      <c r="K329" s="27"/>
      <c r="L329" s="27" t="s">
        <v>24</v>
      </c>
      <c r="M329" s="31"/>
      <c r="N329" s="32">
        <v>1500000</v>
      </c>
      <c r="O329" s="32">
        <v>1600000</v>
      </c>
      <c r="P329" s="32">
        <v>1700000</v>
      </c>
      <c r="Q329" s="31"/>
      <c r="R329" s="27"/>
      <c r="S329" s="27" t="s">
        <v>15437</v>
      </c>
      <c r="T329" s="24" t="str">
        <f t="shared" si="5"/>
        <v>Xy lanh NISSAN NF6 F/F (11012-95515) - IZUMI</v>
      </c>
      <c r="U329" s="24">
        <f>IF(OR('⚙️ BỘ HƠI'!$H$40=0,'⚙️ BỘ HƠI'!$H$2="",$C329="",LEFT($C329,1)="◆"),99999,IF(OR(ISNUMBER(SEARCH('⚙️ BỘ HƠI'!$H$2,$C329)),ISNUMBER(SEARCH($C329,'⚙️ BỘ HƠI'!$H$2))),ROW()-2,99999))</f>
        <v>99999</v>
      </c>
      <c r="V329" s="24"/>
    </row>
    <row r="330" ht="35" customHeight="1" spans="1:22">
      <c r="A330" s="27" t="s">
        <v>15438</v>
      </c>
      <c r="B330" s="27" t="s">
        <v>501</v>
      </c>
      <c r="C330" s="27" t="s">
        <v>15439</v>
      </c>
      <c r="D330" s="27"/>
      <c r="E330" s="27"/>
      <c r="F330" s="27"/>
      <c r="G330" s="27"/>
      <c r="H330" s="27" t="s">
        <v>15440</v>
      </c>
      <c r="I330" s="27"/>
      <c r="J330" s="27" t="s">
        <v>8518</v>
      </c>
      <c r="K330" s="27"/>
      <c r="L330" s="27" t="s">
        <v>24</v>
      </c>
      <c r="M330" s="31"/>
      <c r="N330" s="32">
        <v>3400000</v>
      </c>
      <c r="O330" s="32">
        <v>3600000</v>
      </c>
      <c r="P330" s="32">
        <v>3800000</v>
      </c>
      <c r="Q330" s="31"/>
      <c r="R330" s="27"/>
      <c r="S330" s="27" t="s">
        <v>15441</v>
      </c>
      <c r="T330" s="24" t="str">
        <f t="shared" si="5"/>
        <v>Xy lanh RG8 / 11012-97177 -  IZUMI</v>
      </c>
      <c r="U330" s="24">
        <f>IF(OR('⚙️ BỘ HƠI'!$H$40=0,'⚙️ BỘ HƠI'!$H$2="",$C330="",LEFT($C330,1)="◆"),99999,IF(OR(ISNUMBER(SEARCH('⚙️ BỘ HƠI'!$H$2,$C330)),ISNUMBER(SEARCH($C330,'⚙️ BỘ HƠI'!$H$2))),ROW()-2,99999))</f>
        <v>99999</v>
      </c>
      <c r="V330" s="24"/>
    </row>
    <row r="331" ht="35" customHeight="1" spans="1:22">
      <c r="A331" s="27"/>
      <c r="B331" s="28" t="s">
        <v>15442</v>
      </c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31"/>
      <c r="N331" s="31"/>
      <c r="O331" s="31"/>
      <c r="P331" s="31"/>
      <c r="Q331" s="31"/>
      <c r="R331" s="27"/>
      <c r="S331" s="27"/>
      <c r="T331" s="24" t="str">
        <f t="shared" si="5"/>
        <v/>
      </c>
      <c r="U331" s="24">
        <f>IF(OR('⚙️ BỘ HƠI'!$H$40=0,'⚙️ BỘ HƠI'!$H$2="",$C331="",LEFT($C331,1)="◆"),99999,IF(OR(ISNUMBER(SEARCH('⚙️ BỘ HƠI'!$H$2,$C331)),ISNUMBER(SEARCH($C331,'⚙️ BỘ HƠI'!$H$2))),ROW()-2,99999))</f>
        <v>99999</v>
      </c>
      <c r="V331" s="24"/>
    </row>
    <row r="332" ht="35" customHeight="1" spans="1:22">
      <c r="A332" s="34" t="s">
        <v>15443</v>
      </c>
      <c r="B332" s="27" t="s">
        <v>527</v>
      </c>
      <c r="C332" s="27" t="s">
        <v>11236</v>
      </c>
      <c r="D332" s="27"/>
      <c r="E332" s="27"/>
      <c r="F332" s="27"/>
      <c r="G332" s="27"/>
      <c r="H332" s="27" t="s">
        <v>15444</v>
      </c>
      <c r="I332" s="27"/>
      <c r="J332" s="27" t="s">
        <v>3857</v>
      </c>
      <c r="K332" s="27">
        <v>65.01201</v>
      </c>
      <c r="L332" s="27" t="s">
        <v>24</v>
      </c>
      <c r="M332" s="31"/>
      <c r="N332" s="32">
        <v>3600000</v>
      </c>
      <c r="O332" s="32">
        <v>3800000</v>
      </c>
      <c r="P332" s="32">
        <v>4000000</v>
      </c>
      <c r="Q332" s="31"/>
      <c r="R332" s="27"/>
      <c r="S332" s="27" t="s">
        <v>15445</v>
      </c>
      <c r="T332" s="24" t="str">
        <f t="shared" si="5"/>
        <v>Xy lanh D2366/DE12 (65.01201-0051S/0072) - DOOSAN</v>
      </c>
      <c r="U332" s="24">
        <f>IF(OR('⚙️ BỘ HƠI'!$H$40=0,'⚙️ BỘ HƠI'!$H$2="",$C332="",LEFT($C332,1)="◆"),99999,IF(OR(ISNUMBER(SEARCH('⚙️ BỘ HƠI'!$H$2,$C332)),ISNUMBER(SEARCH($C332,'⚙️ BỘ HƠI'!$H$2))),ROW()-2,99999))</f>
        <v>99999</v>
      </c>
      <c r="V332" s="24"/>
    </row>
    <row r="333" ht="35" customHeight="1" spans="1:22">
      <c r="A333" s="27" t="s">
        <v>15446</v>
      </c>
      <c r="B333" s="27" t="s">
        <v>527</v>
      </c>
      <c r="C333" s="27" t="s">
        <v>15447</v>
      </c>
      <c r="D333" s="27"/>
      <c r="E333" s="27"/>
      <c r="F333" s="27"/>
      <c r="G333" s="27"/>
      <c r="H333" s="27" t="s">
        <v>15448</v>
      </c>
      <c r="I333" s="27"/>
      <c r="J333" s="27" t="s">
        <v>3837</v>
      </c>
      <c r="K333" s="27">
        <v>100</v>
      </c>
      <c r="L333" s="27" t="s">
        <v>24</v>
      </c>
      <c r="M333" s="31"/>
      <c r="N333" s="31"/>
      <c r="O333" s="32">
        <v>3400000</v>
      </c>
      <c r="P333" s="32">
        <v>3600000</v>
      </c>
      <c r="Q333" s="31"/>
      <c r="R333" s="27"/>
      <c r="S333" s="27" t="s">
        <v>15449</v>
      </c>
      <c r="T333" s="24" t="str">
        <f t="shared" si="5"/>
        <v>Xy lanh DL06 / 65.01201-0076S - Doosan</v>
      </c>
      <c r="U333" s="24">
        <f>IF(OR('⚙️ BỘ HƠI'!$H$40=0,'⚙️ BỘ HƠI'!$H$2="",$C333="",LEFT($C333,1)="◆"),99999,IF(OR(ISNUMBER(SEARCH('⚙️ BỘ HƠI'!$H$2,$C333)),ISNUMBER(SEARCH($C333,'⚙️ BỘ HƠI'!$H$2))),ROW()-2,99999))</f>
        <v>99999</v>
      </c>
      <c r="V333" s="24"/>
    </row>
    <row r="334" ht="35" customHeight="1" spans="1:22">
      <c r="A334" s="27" t="s">
        <v>15450</v>
      </c>
      <c r="B334" s="27" t="s">
        <v>527</v>
      </c>
      <c r="C334" s="27" t="s">
        <v>11210</v>
      </c>
      <c r="D334" s="27"/>
      <c r="E334" s="27"/>
      <c r="F334" s="27" t="s">
        <v>8494</v>
      </c>
      <c r="G334" s="27"/>
      <c r="H334" s="27"/>
      <c r="I334" s="27"/>
      <c r="J334" s="27" t="s">
        <v>8520</v>
      </c>
      <c r="K334" s="27">
        <v>102</v>
      </c>
      <c r="L334" s="27" t="s">
        <v>24</v>
      </c>
      <c r="M334" s="31"/>
      <c r="N334" s="31"/>
      <c r="O334" s="31"/>
      <c r="P334" s="32">
        <v>250000</v>
      </c>
      <c r="Q334" s="31"/>
      <c r="R334" s="27"/>
      <c r="S334" s="27" t="s">
        <v>15451</v>
      </c>
      <c r="T334" s="24" t="str">
        <f t="shared" si="5"/>
        <v>Xy lanh DB58 bán hoàn thiện S/F - NSP</v>
      </c>
      <c r="U334" s="24">
        <f>IF(OR('⚙️ BỘ HƠI'!$H$40=0,'⚙️ BỘ HƠI'!$H$2="",$C334="",LEFT($C334,1)="◆"),99999,IF(OR(ISNUMBER(SEARCH('⚙️ BỘ HƠI'!$H$2,$C334)),ISNUMBER(SEARCH($C334,'⚙️ BỘ HƠI'!$H$2))),ROW()-2,99999))</f>
        <v>99999</v>
      </c>
      <c r="V334" s="24"/>
    </row>
    <row r="335" ht="35" customHeight="1" spans="1:22">
      <c r="A335" s="27" t="s">
        <v>15452</v>
      </c>
      <c r="B335" s="27" t="s">
        <v>527</v>
      </c>
      <c r="C335" s="27" t="s">
        <v>15453</v>
      </c>
      <c r="D335" s="27"/>
      <c r="E335" s="27"/>
      <c r="F335" s="27" t="s">
        <v>8492</v>
      </c>
      <c r="G335" s="27"/>
      <c r="H335" s="27" t="s">
        <v>15454</v>
      </c>
      <c r="I335" s="27"/>
      <c r="J335" s="27" t="s">
        <v>12258</v>
      </c>
      <c r="K335" s="27">
        <v>102</v>
      </c>
      <c r="L335" s="27" t="s">
        <v>24</v>
      </c>
      <c r="M335" s="31"/>
      <c r="N335" s="32">
        <v>1120000</v>
      </c>
      <c r="O335" s="32">
        <v>1200000</v>
      </c>
      <c r="P335" s="32">
        <v>1300000</v>
      </c>
      <c r="Q335" s="31"/>
      <c r="R335" s="27"/>
      <c r="S335" s="27" t="s">
        <v>15455</v>
      </c>
      <c r="T335" s="24" t="str">
        <f t="shared" si="5"/>
        <v>Xy lanh Daewoo DB58 / 65.01201-0067 F/F - IZ IKAZU</v>
      </c>
      <c r="U335" s="24">
        <f>IF(OR('⚙️ BỘ HƠI'!$H$40=0,'⚙️ BỘ HƠI'!$H$2="",$C335="",LEFT($C335,1)="◆"),99999,IF(OR(ISNUMBER(SEARCH('⚙️ BỘ HƠI'!$H$2,$C335)),ISNUMBER(SEARCH($C335,'⚙️ BỘ HƠI'!$H$2))),ROW()-2,99999))</f>
        <v>99999</v>
      </c>
      <c r="V335" s="24"/>
    </row>
    <row r="336" ht="35" customHeight="1" spans="1:22">
      <c r="A336" s="27" t="s">
        <v>15456</v>
      </c>
      <c r="B336" s="27" t="s">
        <v>527</v>
      </c>
      <c r="C336" s="27" t="s">
        <v>15453</v>
      </c>
      <c r="D336" s="27"/>
      <c r="E336" s="27"/>
      <c r="F336" s="27"/>
      <c r="G336" s="27"/>
      <c r="H336" s="27" t="s">
        <v>15457</v>
      </c>
      <c r="I336" s="27"/>
      <c r="J336" s="27" t="s">
        <v>3857</v>
      </c>
      <c r="K336" s="27">
        <v>102</v>
      </c>
      <c r="L336" s="27" t="s">
        <v>24</v>
      </c>
      <c r="M336" s="31"/>
      <c r="N336" s="32">
        <v>2400000</v>
      </c>
      <c r="O336" s="32">
        <v>2600000</v>
      </c>
      <c r="P336" s="32">
        <v>2800000</v>
      </c>
      <c r="Q336" s="31"/>
      <c r="R336" s="27"/>
      <c r="S336" s="27" t="s">
        <v>15458</v>
      </c>
      <c r="T336" s="24" t="str">
        <f t="shared" si="5"/>
        <v>Xy lanh DB58 / 65.01201-0068 - DOOSAN</v>
      </c>
      <c r="U336" s="24">
        <f>IF(OR('⚙️ BỘ HƠI'!$H$40=0,'⚙️ BỘ HƠI'!$H$2="",$C336="",LEFT($C336,1)="◆"),99999,IF(OR(ISNUMBER(SEARCH('⚙️ BỘ HƠI'!$H$2,$C336)),ISNUMBER(SEARCH($C336,'⚙️ BỘ HƠI'!$H$2))),ROW()-2,99999))</f>
        <v>99999</v>
      </c>
      <c r="V336" s="24"/>
    </row>
    <row r="337" ht="35" customHeight="1" spans="1:22">
      <c r="A337" s="27" t="s">
        <v>15459</v>
      </c>
      <c r="B337" s="27" t="s">
        <v>527</v>
      </c>
      <c r="C337" s="27" t="s">
        <v>15460</v>
      </c>
      <c r="D337" s="27"/>
      <c r="E337" s="27"/>
      <c r="F337" s="27"/>
      <c r="G337" s="27"/>
      <c r="H337" s="27" t="s">
        <v>15461</v>
      </c>
      <c r="I337" s="27"/>
      <c r="J337" s="27" t="s">
        <v>3837</v>
      </c>
      <c r="K337" s="27">
        <v>108</v>
      </c>
      <c r="L337" s="27" t="s">
        <v>24</v>
      </c>
      <c r="M337" s="31"/>
      <c r="N337" s="32">
        <v>3450000</v>
      </c>
      <c r="O337" s="32">
        <v>3660000</v>
      </c>
      <c r="P337" s="32">
        <v>3900000</v>
      </c>
      <c r="Q337" s="31"/>
      <c r="R337" s="27"/>
      <c r="S337" s="27" t="s">
        <v>15462</v>
      </c>
      <c r="T337" s="24" t="str">
        <f t="shared" si="5"/>
        <v>Xy lanh DL08 / 65.01201-0074S/110934-00002 - Doosan</v>
      </c>
      <c r="U337" s="24">
        <f>IF(OR('⚙️ BỘ HƠI'!$H$40=0,'⚙️ BỘ HƠI'!$H$2="",$C337="",LEFT($C337,1)="◆"),99999,IF(OR(ISNUMBER(SEARCH('⚙️ BỘ HƠI'!$H$2,$C337)),ISNUMBER(SEARCH($C337,'⚙️ BỘ HƠI'!$H$2))),ROW()-2,99999))</f>
        <v>99999</v>
      </c>
      <c r="V337" s="24"/>
    </row>
    <row r="338" ht="35" customHeight="1" spans="1:22">
      <c r="A338" s="27" t="s">
        <v>15463</v>
      </c>
      <c r="B338" s="27" t="s">
        <v>527</v>
      </c>
      <c r="C338" s="27" t="s">
        <v>15464</v>
      </c>
      <c r="D338" s="27"/>
      <c r="E338" s="27"/>
      <c r="F338" s="27"/>
      <c r="G338" s="27"/>
      <c r="H338" s="27" t="s">
        <v>15465</v>
      </c>
      <c r="I338" s="27"/>
      <c r="J338" s="27" t="s">
        <v>15466</v>
      </c>
      <c r="K338" s="27">
        <v>108</v>
      </c>
      <c r="L338" s="27" t="s">
        <v>24</v>
      </c>
      <c r="M338" s="31"/>
      <c r="N338" s="32">
        <v>1800000</v>
      </c>
      <c r="O338" s="32">
        <v>1900000</v>
      </c>
      <c r="P338" s="32">
        <v>2000000</v>
      </c>
      <c r="Q338" s="31"/>
      <c r="R338" s="27"/>
      <c r="S338" s="27" t="s">
        <v>15467</v>
      </c>
      <c r="T338" s="24" t="str">
        <f t="shared" si="5"/>
        <v>Xy lanh Doo DL08 / 65.01201-0074 - HENWEIT 'L-DW008-00</v>
      </c>
      <c r="U338" s="24">
        <f>IF(OR('⚙️ BỘ HƠI'!$H$40=0,'⚙️ BỘ HƠI'!$H$2="",$C338="",LEFT($C338,1)="◆"),99999,IF(OR(ISNUMBER(SEARCH('⚙️ BỘ HƠI'!$H$2,$C338)),ISNUMBER(SEARCH($C338,'⚙️ BỘ HƠI'!$H$2))),ROW()-2,99999))</f>
        <v>99999</v>
      </c>
      <c r="V338" s="24"/>
    </row>
    <row r="339" ht="35" customHeight="1" spans="1:22">
      <c r="A339" s="27" t="s">
        <v>15468</v>
      </c>
      <c r="B339" s="27" t="s">
        <v>527</v>
      </c>
      <c r="C339" s="27" t="s">
        <v>3851</v>
      </c>
      <c r="D339" s="27"/>
      <c r="E339" s="27"/>
      <c r="F339" s="27"/>
      <c r="G339" s="27"/>
      <c r="H339" s="27" t="s">
        <v>15469</v>
      </c>
      <c r="I339" s="27"/>
      <c r="J339" s="27" t="s">
        <v>8518</v>
      </c>
      <c r="K339" s="27">
        <v>111</v>
      </c>
      <c r="L339" s="27" t="s">
        <v>24</v>
      </c>
      <c r="M339" s="31"/>
      <c r="N339" s="31"/>
      <c r="O339" s="31"/>
      <c r="P339" s="31"/>
      <c r="Q339" s="31"/>
      <c r="R339" s="27"/>
      <c r="S339" s="27" t="s">
        <v>15470</v>
      </c>
      <c r="T339" s="24" t="str">
        <f t="shared" si="5"/>
        <v>Xy lanh D1146 (111*115*234*120*5*113.5+1) - IZUMI</v>
      </c>
      <c r="U339" s="24">
        <f>IF(OR('⚙️ BỘ HƠI'!$H$40=0,'⚙️ BỘ HƠI'!$H$2="",$C339="",LEFT($C339,1)="◆"),99999,IF(OR(ISNUMBER(SEARCH('⚙️ BỘ HƠI'!$H$2,$C339)),ISNUMBER(SEARCH($C339,'⚙️ BỘ HƠI'!$H$2))),ROW()-2,99999))</f>
        <v>99999</v>
      </c>
      <c r="V339" s="24"/>
    </row>
    <row r="340" ht="35" customHeight="1" spans="1:22">
      <c r="A340" s="27" t="s">
        <v>15471</v>
      </c>
      <c r="B340" s="27" t="s">
        <v>527</v>
      </c>
      <c r="C340" s="27" t="s">
        <v>3851</v>
      </c>
      <c r="D340" s="27"/>
      <c r="E340" s="27"/>
      <c r="F340" s="27" t="s">
        <v>8494</v>
      </c>
      <c r="G340" s="27"/>
      <c r="H340" s="27"/>
      <c r="I340" s="27"/>
      <c r="J340" s="27" t="s">
        <v>8520</v>
      </c>
      <c r="K340" s="27">
        <v>111</v>
      </c>
      <c r="L340" s="27" t="s">
        <v>24</v>
      </c>
      <c r="M340" s="31"/>
      <c r="N340" s="31"/>
      <c r="O340" s="31"/>
      <c r="P340" s="32">
        <v>250000</v>
      </c>
      <c r="Q340" s="31"/>
      <c r="R340" s="27"/>
      <c r="S340" s="27" t="s">
        <v>15472</v>
      </c>
      <c r="T340" s="24" t="str">
        <f t="shared" si="5"/>
        <v>Xy lanh D1146 bán hoàn thiện S/F - NSP</v>
      </c>
      <c r="U340" s="24">
        <f>IF(OR('⚙️ BỘ HƠI'!$H$40=0,'⚙️ BỘ HƠI'!$H$2="",$C340="",LEFT($C340,1)="◆"),99999,IF(OR(ISNUMBER(SEARCH('⚙️ BỘ HƠI'!$H$2,$C340)),ISNUMBER(SEARCH($C340,'⚙️ BỘ HƠI'!$H$2))),ROW()-2,99999))</f>
        <v>99999</v>
      </c>
      <c r="V340" s="24"/>
    </row>
    <row r="341" ht="35" customHeight="1" spans="1:22">
      <c r="A341" s="27" t="s">
        <v>15473</v>
      </c>
      <c r="B341" s="27" t="s">
        <v>527</v>
      </c>
      <c r="C341" s="27" t="s">
        <v>15474</v>
      </c>
      <c r="D341" s="27"/>
      <c r="E341" s="27"/>
      <c r="F341" s="27"/>
      <c r="G341" s="27"/>
      <c r="H341" s="27" t="s">
        <v>15475</v>
      </c>
      <c r="I341" s="27"/>
      <c r="J341" s="27" t="s">
        <v>12258</v>
      </c>
      <c r="K341" s="27">
        <v>111</v>
      </c>
      <c r="L341" s="27" t="s">
        <v>24</v>
      </c>
      <c r="M341" s="31"/>
      <c r="N341" s="32">
        <v>1450000</v>
      </c>
      <c r="O341" s="32">
        <v>1550000</v>
      </c>
      <c r="P341" s="32">
        <v>1650000</v>
      </c>
      <c r="Q341" s="31"/>
      <c r="R341" s="27"/>
      <c r="S341" s="27" t="s">
        <v>15476</v>
      </c>
      <c r="T341" s="24" t="str">
        <f t="shared" si="5"/>
        <v>Xy lanh D1146 / DE08 (63.01201.0050) - IZ IKAZU</v>
      </c>
      <c r="U341" s="24">
        <f>IF(OR('⚙️ BỘ HƠI'!$H$40=0,'⚙️ BỘ HƠI'!$H$2="",$C341="",LEFT($C341,1)="◆"),99999,IF(OR(ISNUMBER(SEARCH('⚙️ BỘ HƠI'!$H$2,$C341)),ISNUMBER(SEARCH($C341,'⚙️ BỘ HƠI'!$H$2))),ROW()-2,99999))</f>
        <v>99999</v>
      </c>
      <c r="V341" s="24"/>
    </row>
    <row r="342" ht="35" customHeight="1" spans="1:22">
      <c r="A342" s="27" t="s">
        <v>15477</v>
      </c>
      <c r="B342" s="27" t="s">
        <v>527</v>
      </c>
      <c r="C342" s="27" t="s">
        <v>15474</v>
      </c>
      <c r="D342" s="27"/>
      <c r="E342" s="27"/>
      <c r="F342" s="27"/>
      <c r="G342" s="27"/>
      <c r="H342" s="27"/>
      <c r="I342" s="27"/>
      <c r="J342" s="27" t="s">
        <v>8520</v>
      </c>
      <c r="K342" s="27">
        <v>111</v>
      </c>
      <c r="L342" s="27" t="s">
        <v>24</v>
      </c>
      <c r="M342" s="31"/>
      <c r="N342" s="31"/>
      <c r="O342" s="31"/>
      <c r="P342" s="31"/>
      <c r="Q342" s="31"/>
      <c r="R342" s="27"/>
      <c r="S342" s="27" t="s">
        <v>15478</v>
      </c>
      <c r="T342" s="24" t="str">
        <f t="shared" si="5"/>
        <v>Xy lanh D1146/DE08 - NSP</v>
      </c>
      <c r="U342" s="24">
        <f>IF(OR('⚙️ BỘ HƠI'!$H$40=0,'⚙️ BỘ HƠI'!$H$2="",$C342="",LEFT($C342,1)="◆"),99999,IF(OR(ISNUMBER(SEARCH('⚙️ BỘ HƠI'!$H$2,$C342)),ISNUMBER(SEARCH($C342,'⚙️ BỘ HƠI'!$H$2))),ROW()-2,99999))</f>
        <v>99999</v>
      </c>
      <c r="V342" s="24"/>
    </row>
    <row r="343" ht="35" customHeight="1" spans="1:22">
      <c r="A343" s="27" t="s">
        <v>15479</v>
      </c>
      <c r="B343" s="27" t="s">
        <v>527</v>
      </c>
      <c r="C343" s="27" t="s">
        <v>15474</v>
      </c>
      <c r="D343" s="27"/>
      <c r="E343" s="27"/>
      <c r="F343" s="27"/>
      <c r="G343" s="27"/>
      <c r="H343" s="27" t="s">
        <v>15480</v>
      </c>
      <c r="I343" s="27"/>
      <c r="J343" s="27" t="s">
        <v>3857</v>
      </c>
      <c r="K343" s="27">
        <v>111</v>
      </c>
      <c r="L343" s="27" t="s">
        <v>24</v>
      </c>
      <c r="M343" s="31"/>
      <c r="N343" s="31"/>
      <c r="O343" s="32">
        <v>2850000</v>
      </c>
      <c r="P343" s="32">
        <v>3000000</v>
      </c>
      <c r="Q343" s="31"/>
      <c r="R343" s="27"/>
      <c r="S343" s="27" t="s">
        <v>15481</v>
      </c>
      <c r="T343" s="24" t="str">
        <f t="shared" si="5"/>
        <v>Xy lanh D1146/DE08 (65.01201-0050S) -  DOOSAN</v>
      </c>
      <c r="U343" s="24">
        <f>IF(OR('⚙️ BỘ HƠI'!$H$40=0,'⚙️ BỘ HƠI'!$H$2="",$C343="",LEFT($C343,1)="◆"),99999,IF(OR(ISNUMBER(SEARCH('⚙️ BỘ HƠI'!$H$2,$C343)),ISNUMBER(SEARCH($C343,'⚙️ BỘ HƠI'!$H$2))),ROW()-2,99999))</f>
        <v>99999</v>
      </c>
      <c r="V343" s="24"/>
    </row>
    <row r="344" ht="35" customHeight="1" spans="1:22">
      <c r="A344" s="27" t="s">
        <v>15482</v>
      </c>
      <c r="B344" s="27" t="s">
        <v>527</v>
      </c>
      <c r="C344" s="27" t="s">
        <v>3914</v>
      </c>
      <c r="D344" s="27"/>
      <c r="E344" s="27"/>
      <c r="F344" s="27" t="s">
        <v>8494</v>
      </c>
      <c r="G344" s="27"/>
      <c r="H344" s="27" t="s">
        <v>15483</v>
      </c>
      <c r="I344" s="27"/>
      <c r="J344" s="27" t="s">
        <v>14619</v>
      </c>
      <c r="K344" s="27">
        <v>122</v>
      </c>
      <c r="L344" s="27" t="s">
        <v>24</v>
      </c>
      <c r="M344" s="31"/>
      <c r="N344" s="32">
        <v>240000</v>
      </c>
      <c r="O344" s="32">
        <v>275000</v>
      </c>
      <c r="P344" s="32">
        <v>290000</v>
      </c>
      <c r="Q344" s="31"/>
      <c r="R344" s="27"/>
      <c r="S344" s="27" t="s">
        <v>15484</v>
      </c>
      <c r="T344" s="24" t="str">
        <f t="shared" si="5"/>
        <v>Xy lanh D2366 / (122*127*133*8*270) bán hoàn thiện S/F -  IZUMI IKAZU</v>
      </c>
      <c r="U344" s="24">
        <f>IF(OR('⚙️ BỘ HƠI'!$H$40=0,'⚙️ BỘ HƠI'!$H$2="",$C344="",LEFT($C344,1)="◆"),99999,IF(OR(ISNUMBER(SEARCH('⚙️ BỘ HƠI'!$H$2,$C344)),ISNUMBER(SEARCH($C344,'⚙️ BỘ HƠI'!$H$2))),ROW()-2,99999))</f>
        <v>99999</v>
      </c>
      <c r="V344" s="24"/>
    </row>
    <row r="345" ht="35" customHeight="1" spans="1:22">
      <c r="A345" s="27" t="s">
        <v>15485</v>
      </c>
      <c r="B345" s="27" t="s">
        <v>527</v>
      </c>
      <c r="C345" s="27" t="s">
        <v>15486</v>
      </c>
      <c r="D345" s="27"/>
      <c r="E345" s="27"/>
      <c r="F345" s="27"/>
      <c r="G345" s="27"/>
      <c r="H345" s="27" t="s">
        <v>15487</v>
      </c>
      <c r="I345" s="27"/>
      <c r="J345" s="27" t="s">
        <v>8520</v>
      </c>
      <c r="K345" s="27">
        <v>123</v>
      </c>
      <c r="L345" s="27" t="s">
        <v>24</v>
      </c>
      <c r="M345" s="31"/>
      <c r="N345" s="32">
        <v>3000000</v>
      </c>
      <c r="O345" s="32">
        <v>3200000</v>
      </c>
      <c r="P345" s="32">
        <v>3400000</v>
      </c>
      <c r="Q345" s="31"/>
      <c r="R345" s="27"/>
      <c r="S345" s="27" t="s">
        <v>15488</v>
      </c>
      <c r="T345" s="24" t="str">
        <f t="shared" si="5"/>
        <v>Xy lanh Daewoo 123/ D2366 / 65.01201-0051 ZYNP - NSP</v>
      </c>
      <c r="U345" s="24">
        <f>IF(OR('⚙️ BỘ HƠI'!$H$40=0,'⚙️ BỘ HƠI'!$H$2="",$C345="",LEFT($C345,1)="◆"),99999,IF(OR(ISNUMBER(SEARCH('⚙️ BỘ HƠI'!$H$2,$C345)),ISNUMBER(SEARCH($C345,'⚙️ BỘ HƠI'!$H$2))),ROW()-2,99999))</f>
        <v>99999</v>
      </c>
      <c r="V345" s="24"/>
    </row>
    <row r="346" ht="35" customHeight="1" spans="1:22">
      <c r="A346" s="27" t="s">
        <v>15489</v>
      </c>
      <c r="B346" s="27" t="s">
        <v>527</v>
      </c>
      <c r="C346" s="27" t="s">
        <v>3914</v>
      </c>
      <c r="D346" s="27"/>
      <c r="E346" s="27"/>
      <c r="F346" s="27"/>
      <c r="G346" s="27"/>
      <c r="H346" s="27" t="s">
        <v>15490</v>
      </c>
      <c r="I346" s="27"/>
      <c r="J346" s="27" t="s">
        <v>137</v>
      </c>
      <c r="K346" s="27">
        <v>123</v>
      </c>
      <c r="L346" s="27" t="s">
        <v>24</v>
      </c>
      <c r="M346" s="31"/>
      <c r="N346" s="31"/>
      <c r="O346" s="31"/>
      <c r="P346" s="32">
        <v>250000</v>
      </c>
      <c r="Q346" s="31"/>
      <c r="R346" s="27"/>
      <c r="S346" s="27" t="s">
        <v>15491</v>
      </c>
      <c r="T346" s="24" t="str">
        <f t="shared" si="5"/>
        <v>Xy lanh D2366 (65.01201-0051) - NICE IN</v>
      </c>
      <c r="U346" s="24">
        <f>IF(OR('⚙️ BỘ HƠI'!$H$40=0,'⚙️ BỘ HƠI'!$H$2="",$C346="",LEFT($C346,1)="◆"),99999,IF(OR(ISNUMBER(SEARCH('⚙️ BỘ HƠI'!$H$2,$C346)),ISNUMBER(SEARCH($C346,'⚙️ BỘ HƠI'!$H$2))),ROW()-2,99999))</f>
        <v>99999</v>
      </c>
      <c r="V346" s="24"/>
    </row>
    <row r="347" ht="35" customHeight="1" spans="1:22">
      <c r="A347" s="27" t="s">
        <v>15492</v>
      </c>
      <c r="B347" s="27" t="s">
        <v>527</v>
      </c>
      <c r="C347" s="27" t="s">
        <v>3914</v>
      </c>
      <c r="D347" s="27"/>
      <c r="E347" s="27"/>
      <c r="F347" s="27" t="s">
        <v>8494</v>
      </c>
      <c r="G347" s="27"/>
      <c r="H347" s="27"/>
      <c r="I347" s="27"/>
      <c r="J347" s="27" t="s">
        <v>8520</v>
      </c>
      <c r="K347" s="27">
        <v>123</v>
      </c>
      <c r="L347" s="27" t="s">
        <v>24</v>
      </c>
      <c r="M347" s="31"/>
      <c r="N347" s="31"/>
      <c r="O347" s="31"/>
      <c r="P347" s="32">
        <v>250000</v>
      </c>
      <c r="Q347" s="31"/>
      <c r="R347" s="27"/>
      <c r="S347" s="27" t="s">
        <v>15493</v>
      </c>
      <c r="T347" s="24" t="str">
        <f t="shared" si="5"/>
        <v>Xy lanh D2366 bán hoàn thiện S/F -  NSP</v>
      </c>
      <c r="U347" s="24">
        <f>IF(OR('⚙️ BỘ HƠI'!$H$40=0,'⚙️ BỘ HƠI'!$H$2="",$C347="",LEFT($C347,1)="◆"),99999,IF(OR(ISNUMBER(SEARCH('⚙️ BỘ HƠI'!$H$2,$C347)),ISNUMBER(SEARCH($C347,'⚙️ BỘ HƠI'!$H$2))),ROW()-2,99999))</f>
        <v>99999</v>
      </c>
      <c r="V347" s="24"/>
    </row>
    <row r="348" ht="35" customHeight="1" spans="1:22">
      <c r="A348" s="27" t="s">
        <v>15494</v>
      </c>
      <c r="B348" s="27" t="s">
        <v>527</v>
      </c>
      <c r="C348" s="27" t="s">
        <v>15495</v>
      </c>
      <c r="D348" s="27"/>
      <c r="E348" s="27"/>
      <c r="F348" s="27"/>
      <c r="G348" s="27"/>
      <c r="H348" s="27" t="s">
        <v>15496</v>
      </c>
      <c r="I348" s="27"/>
      <c r="J348" s="27" t="s">
        <v>12258</v>
      </c>
      <c r="K348" s="27">
        <v>123</v>
      </c>
      <c r="L348" s="27" t="s">
        <v>24</v>
      </c>
      <c r="M348" s="31"/>
      <c r="N348" s="32">
        <v>1800000</v>
      </c>
      <c r="O348" s="32">
        <v>1900000</v>
      </c>
      <c r="P348" s="32">
        <v>2000000</v>
      </c>
      <c r="Q348" s="31"/>
      <c r="R348" s="27"/>
      <c r="S348" s="27" t="s">
        <v>15497</v>
      </c>
      <c r="T348" s="24" t="str">
        <f t="shared" si="5"/>
        <v>Xy lanh Doosan DE12-134/ 65.01201-0072A đk lợi 134 (lớn hơn đời D2366) - IZ IKAZU</v>
      </c>
      <c r="U348" s="24">
        <f>IF(OR('⚙️ BỘ HƠI'!$H$40=0,'⚙️ BỘ HƠI'!$H$2="",$C348="",LEFT($C348,1)="◆"),99999,IF(OR(ISNUMBER(SEARCH('⚙️ BỘ HƠI'!$H$2,$C348)),ISNUMBER(SEARCH($C348,'⚙️ BỘ HƠI'!$H$2))),ROW()-2,99999))</f>
        <v>99999</v>
      </c>
      <c r="V348" s="24"/>
    </row>
    <row r="349" ht="35" customHeight="1" spans="1:22">
      <c r="A349" s="27" t="s">
        <v>15498</v>
      </c>
      <c r="B349" s="27" t="s">
        <v>527</v>
      </c>
      <c r="C349" s="27" t="s">
        <v>15499</v>
      </c>
      <c r="D349" s="27"/>
      <c r="E349" s="27"/>
      <c r="F349" s="27"/>
      <c r="G349" s="27"/>
      <c r="H349" s="27" t="s">
        <v>15500</v>
      </c>
      <c r="I349" s="27"/>
      <c r="J349" s="27" t="s">
        <v>3857</v>
      </c>
      <c r="K349" s="27">
        <v>123</v>
      </c>
      <c r="L349" s="27" t="s">
        <v>24</v>
      </c>
      <c r="M349" s="31"/>
      <c r="N349" s="32">
        <v>4700000</v>
      </c>
      <c r="O349" s="32">
        <v>5000000</v>
      </c>
      <c r="P349" s="32">
        <v>5300000</v>
      </c>
      <c r="Q349" s="31"/>
      <c r="R349" s="27"/>
      <c r="S349" s="27" t="s">
        <v>15501</v>
      </c>
      <c r="T349" s="24" t="str">
        <f t="shared" si="5"/>
        <v>Xy lanh DE12-TIS (00416) đường kính lợi 134 (lớn hơn đời cũ) - DOOSAN</v>
      </c>
      <c r="U349" s="24">
        <f>IF(OR('⚙️ BỘ HƠI'!$H$40=0,'⚙️ BỘ HƠI'!$H$2="",$C349="",LEFT($C349,1)="◆"),99999,IF(OR(ISNUMBER(SEARCH('⚙️ BỘ HƠI'!$H$2,$C349)),ISNUMBER(SEARCH($C349,'⚙️ BỘ HƠI'!$H$2))),ROW()-2,99999))</f>
        <v>99999</v>
      </c>
      <c r="V349" s="24"/>
    </row>
    <row r="350" ht="35" customHeight="1" spans="1:22">
      <c r="A350" s="27" t="s">
        <v>15502</v>
      </c>
      <c r="B350" s="27" t="s">
        <v>527</v>
      </c>
      <c r="C350" s="27" t="s">
        <v>3897</v>
      </c>
      <c r="D350" s="27"/>
      <c r="E350" s="27"/>
      <c r="F350" s="27"/>
      <c r="G350" s="27"/>
      <c r="H350" s="27" t="s">
        <v>15503</v>
      </c>
      <c r="I350" s="27"/>
      <c r="J350" s="27" t="s">
        <v>3857</v>
      </c>
      <c r="K350" s="27">
        <v>123</v>
      </c>
      <c r="L350" s="27" t="s">
        <v>24</v>
      </c>
      <c r="M350" s="31"/>
      <c r="N350" s="31"/>
      <c r="O350" s="32">
        <v>4400000</v>
      </c>
      <c r="P350" s="32">
        <v>4700000</v>
      </c>
      <c r="Q350" s="31"/>
      <c r="R350" s="27"/>
      <c r="S350" s="27" t="s">
        <v>15504</v>
      </c>
      <c r="T350" s="24" t="str">
        <f t="shared" si="5"/>
        <v>Xy lanh DX12 (150117-00090) - DOOSAN</v>
      </c>
      <c r="U350" s="24">
        <f>IF(OR('⚙️ BỘ HƠI'!$H$40=0,'⚙️ BỘ HƠI'!$H$2="",$C350="",LEFT($C350,1)="◆"),99999,IF(OR(ISNUMBER(SEARCH('⚙️ BỘ HƠI'!$H$2,$C350)),ISNUMBER(SEARCH($C350,'⚙️ BỘ HƠI'!$H$2))),ROW()-2,99999))</f>
        <v>99999</v>
      </c>
      <c r="V350" s="24"/>
    </row>
    <row r="351" ht="35" customHeight="1" spans="1:22">
      <c r="A351" s="27" t="s">
        <v>15505</v>
      </c>
      <c r="B351" s="27" t="s">
        <v>527</v>
      </c>
      <c r="C351" s="27" t="s">
        <v>15506</v>
      </c>
      <c r="D351" s="27"/>
      <c r="E351" s="27"/>
      <c r="F351" s="27"/>
      <c r="G351" s="27"/>
      <c r="H351" s="27" t="s">
        <v>15490</v>
      </c>
      <c r="I351" s="27"/>
      <c r="J351" s="27" t="s">
        <v>12258</v>
      </c>
      <c r="K351" s="27">
        <v>123</v>
      </c>
      <c r="L351" s="27" t="s">
        <v>24</v>
      </c>
      <c r="M351" s="31"/>
      <c r="N351" s="32">
        <v>1750000</v>
      </c>
      <c r="O351" s="32">
        <v>1850000</v>
      </c>
      <c r="P351" s="32">
        <v>2000000</v>
      </c>
      <c r="Q351" s="31"/>
      <c r="R351" s="27"/>
      <c r="S351" s="27" t="s">
        <v>15507</v>
      </c>
      <c r="T351" s="24" t="str">
        <f t="shared" si="5"/>
        <v>Xy lanh Dae D2366 (65.01201-0051) - IZ IKAZU</v>
      </c>
      <c r="U351" s="24">
        <f>IF(OR('⚙️ BỘ HƠI'!$H$40=0,'⚙️ BỘ HƠI'!$H$2="",$C351="",LEFT($C351,1)="◆"),99999,IF(OR(ISNUMBER(SEARCH('⚙️ BỘ HƠI'!$H$2,$C351)),ISNUMBER(SEARCH($C351,'⚙️ BỘ HƠI'!$H$2))),ROW()-2,99999))</f>
        <v>99999</v>
      </c>
      <c r="V351" s="24"/>
    </row>
    <row r="352" ht="35" customHeight="1" spans="1:22">
      <c r="A352" s="27" t="s">
        <v>15508</v>
      </c>
      <c r="B352" s="27" t="s">
        <v>527</v>
      </c>
      <c r="C352" s="27" t="s">
        <v>15509</v>
      </c>
      <c r="D352" s="27"/>
      <c r="E352" s="27"/>
      <c r="F352" s="27"/>
      <c r="G352" s="27"/>
      <c r="H352" s="27" t="s">
        <v>15510</v>
      </c>
      <c r="I352" s="27"/>
      <c r="J352" s="27" t="s">
        <v>12258</v>
      </c>
      <c r="K352" s="27">
        <v>128</v>
      </c>
      <c r="L352" s="27" t="s">
        <v>24</v>
      </c>
      <c r="M352" s="31"/>
      <c r="N352" s="32">
        <v>3470000</v>
      </c>
      <c r="O352" s="32">
        <v>3690000</v>
      </c>
      <c r="P352" s="32">
        <v>3940000</v>
      </c>
      <c r="Q352" s="31"/>
      <c r="R352" s="27"/>
      <c r="S352" s="27" t="s">
        <v>15511</v>
      </c>
      <c r="T352" s="24" t="str">
        <f t="shared" si="5"/>
        <v>Xy lanh Daewoo D2848/ DV15 (65.01201.0049) - IZ IKAZU</v>
      </c>
      <c r="U352" s="24">
        <f>IF(OR('⚙️ BỘ HƠI'!$H$40=0,'⚙️ BỘ HƠI'!$H$2="",$C352="",LEFT($C352,1)="◆"),99999,IF(OR(ISNUMBER(SEARCH('⚙️ BỘ HƠI'!$H$2,$C352)),ISNUMBER(SEARCH($C352,'⚙️ BỘ HƠI'!$H$2))),ROW()-2,99999))</f>
        <v>99999</v>
      </c>
      <c r="V352" s="24"/>
    </row>
    <row r="353" ht="35" customHeight="1" spans="1:22">
      <c r="A353" s="27" t="s">
        <v>15512</v>
      </c>
      <c r="B353" s="27" t="s">
        <v>527</v>
      </c>
      <c r="C353" s="27" t="s">
        <v>5182</v>
      </c>
      <c r="D353" s="27"/>
      <c r="E353" s="27"/>
      <c r="F353" s="27"/>
      <c r="G353" s="27"/>
      <c r="H353" s="27" t="s">
        <v>15513</v>
      </c>
      <c r="I353" s="27"/>
      <c r="J353" s="27" t="s">
        <v>3857</v>
      </c>
      <c r="K353" s="27">
        <v>128</v>
      </c>
      <c r="L353" s="27" t="s">
        <v>24</v>
      </c>
      <c r="M353" s="31"/>
      <c r="N353" s="32">
        <v>9400000</v>
      </c>
      <c r="O353" s="32">
        <v>10000000</v>
      </c>
      <c r="P353" s="32">
        <v>10600000</v>
      </c>
      <c r="Q353" s="31"/>
      <c r="R353" s="27"/>
      <c r="S353" s="27" t="s">
        <v>15514</v>
      </c>
      <c r="T353" s="24" t="str">
        <f t="shared" si="5"/>
        <v>Xy lanh DV11 (65.01201-0073S) - DOOSAN</v>
      </c>
      <c r="U353" s="24">
        <f>IF(OR('⚙️ BỘ HƠI'!$H$40=0,'⚙️ BỘ HƠI'!$H$2="",$C353="",LEFT($C353,1)="◆"),99999,IF(OR(ISNUMBER(SEARCH('⚙️ BỘ HƠI'!$H$2,$C353)),ISNUMBER(SEARCH($C353,'⚙️ BỘ HƠI'!$H$2))),ROW()-2,99999))</f>
        <v>99999</v>
      </c>
      <c r="V353" s="24"/>
    </row>
    <row r="354" ht="35" customHeight="1" spans="1:22">
      <c r="A354" s="27" t="s">
        <v>15515</v>
      </c>
      <c r="B354" s="27" t="s">
        <v>527</v>
      </c>
      <c r="C354" s="27" t="s">
        <v>15516</v>
      </c>
      <c r="D354" s="27"/>
      <c r="E354" s="27"/>
      <c r="F354" s="27"/>
      <c r="G354" s="27"/>
      <c r="H354" s="27"/>
      <c r="I354" s="27"/>
      <c r="J354" s="27"/>
      <c r="K354" s="27">
        <v>128</v>
      </c>
      <c r="L354" s="27" t="s">
        <v>24</v>
      </c>
      <c r="M354" s="31"/>
      <c r="N354" s="32">
        <v>2800000</v>
      </c>
      <c r="O354" s="32">
        <v>2900000</v>
      </c>
      <c r="P354" s="32">
        <v>3000000</v>
      </c>
      <c r="Q354" s="31"/>
      <c r="R354" s="27"/>
      <c r="S354" s="27" t="s">
        <v>15517</v>
      </c>
      <c r="T354" s="24" t="str">
        <f t="shared" si="5"/>
        <v>Xy lanh DV11- IZUMI</v>
      </c>
      <c r="U354" s="24">
        <f>IF(OR('⚙️ BỘ HƠI'!$H$40=0,'⚙️ BỘ HƠI'!$H$2="",$C354="",LEFT($C354,1)="◆"),99999,IF(OR(ISNUMBER(SEARCH('⚙️ BỘ HƠI'!$H$2,$C354)),ISNUMBER(SEARCH($C354,'⚙️ BỘ HƠI'!$H$2))),ROW()-2,99999))</f>
        <v>99999</v>
      </c>
      <c r="V354" s="24"/>
    </row>
    <row r="355" ht="35" customHeight="1" spans="1:22">
      <c r="A355" s="27" t="s">
        <v>15518</v>
      </c>
      <c r="B355" s="27" t="s">
        <v>527</v>
      </c>
      <c r="C355" s="27" t="s">
        <v>3937</v>
      </c>
      <c r="D355" s="27"/>
      <c r="E355" s="27"/>
      <c r="F355" s="27"/>
      <c r="G355" s="27"/>
      <c r="H355" s="27" t="s">
        <v>15519</v>
      </c>
      <c r="I355" s="27"/>
      <c r="J355" s="27" t="s">
        <v>3857</v>
      </c>
      <c r="K355" s="27">
        <v>128</v>
      </c>
      <c r="L355" s="27" t="s">
        <v>24</v>
      </c>
      <c r="M355" s="31"/>
      <c r="N355" s="32">
        <v>13000000</v>
      </c>
      <c r="O355" s="32">
        <v>13500000</v>
      </c>
      <c r="P355" s="32">
        <v>14000000</v>
      </c>
      <c r="Q355" s="31"/>
      <c r="R355" s="27"/>
      <c r="S355" s="27" t="s">
        <v>15520</v>
      </c>
      <c r="T355" s="24" t="str">
        <f t="shared" si="5"/>
        <v>Xy lanh DV15 / D2848 (65.01201-0312) - DOOSAN</v>
      </c>
      <c r="U355" s="24">
        <f>IF(OR('⚙️ BỘ HƠI'!$H$40=0,'⚙️ BỘ HƠI'!$H$2="",$C355="",LEFT($C355,1)="◆"),99999,IF(OR(ISNUMBER(SEARCH('⚙️ BỘ HƠI'!$H$2,$C355)),ISNUMBER(SEARCH($C355,'⚙️ BỘ HƠI'!$H$2))),ROW()-2,99999))</f>
        <v>99999</v>
      </c>
      <c r="V355" s="24"/>
    </row>
    <row r="356" ht="35" customHeight="1" spans="1:22">
      <c r="A356" s="27"/>
      <c r="B356" s="28" t="s">
        <v>15521</v>
      </c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31"/>
      <c r="N356" s="31"/>
      <c r="O356" s="31"/>
      <c r="P356" s="31"/>
      <c r="Q356" s="31"/>
      <c r="R356" s="27"/>
      <c r="S356" s="27"/>
      <c r="T356" s="24" t="str">
        <f t="shared" si="5"/>
        <v/>
      </c>
      <c r="U356" s="24">
        <f>IF(OR('⚙️ BỘ HƠI'!$H$40=0,'⚙️ BỘ HƠI'!$H$2="",$C356="",LEFT($C356,1)="◆"),99999,IF(OR(ISNUMBER(SEARCH('⚙️ BỘ HƠI'!$H$2,$C356)),ISNUMBER(SEARCH($C356,'⚙️ BỘ HƠI'!$H$2))),ROW()-2,99999))</f>
        <v>99999</v>
      </c>
      <c r="V356" s="24"/>
    </row>
    <row r="357" ht="35" customHeight="1" spans="1:22">
      <c r="A357" s="27" t="s">
        <v>15522</v>
      </c>
      <c r="B357" s="27" t="s">
        <v>554</v>
      </c>
      <c r="C357" s="27" t="s">
        <v>15523</v>
      </c>
      <c r="D357" s="27" t="s">
        <v>5536</v>
      </c>
      <c r="E357" s="27"/>
      <c r="F357" s="27" t="s">
        <v>8494</v>
      </c>
      <c r="G357" s="27"/>
      <c r="H357" s="27" t="s">
        <v>15524</v>
      </c>
      <c r="I357" s="27"/>
      <c r="J357" s="27" t="s">
        <v>14701</v>
      </c>
      <c r="K357" s="27">
        <v>64</v>
      </c>
      <c r="L357" s="27" t="s">
        <v>24</v>
      </c>
      <c r="M357" s="31"/>
      <c r="N357" s="32">
        <v>85000</v>
      </c>
      <c r="O357" s="32">
        <v>95000</v>
      </c>
      <c r="P357" s="32">
        <v>105000</v>
      </c>
      <c r="Q357" s="31"/>
      <c r="R357" s="27"/>
      <c r="S357" s="27" t="s">
        <v>15525</v>
      </c>
      <c r="T357" s="24" t="str">
        <f t="shared" si="5"/>
        <v>Xy lanh 3D65/4D65/ Suzuki F10A (64*68.5*135) S/F - IZUMI-IKAZU</v>
      </c>
      <c r="U357" s="24">
        <f>IF(OR('⚙️ BỘ HƠI'!$H$40=0,'⚙️ BỘ HƠI'!$H$2="",$C357="",LEFT($C357,1)="◆"),99999,IF(OR(ISNUMBER(SEARCH('⚙️ BỘ HƠI'!$H$2,$C357)),ISNUMBER(SEARCH($C357,'⚙️ BỘ HƠI'!$H$2))),ROW()-2,99999))</f>
        <v>99999</v>
      </c>
      <c r="V357" s="24"/>
    </row>
    <row r="358" ht="35" customHeight="1" spans="1:22">
      <c r="A358" s="27" t="s">
        <v>15526</v>
      </c>
      <c r="B358" s="27" t="s">
        <v>554</v>
      </c>
      <c r="C358" s="27" t="s">
        <v>15527</v>
      </c>
      <c r="D358" s="27" t="s">
        <v>5536</v>
      </c>
      <c r="E358" s="27"/>
      <c r="F358" s="27" t="s">
        <v>8494</v>
      </c>
      <c r="G358" s="27"/>
      <c r="H358" s="27" t="s">
        <v>15528</v>
      </c>
      <c r="I358" s="27"/>
      <c r="J358" s="27" t="s">
        <v>14701</v>
      </c>
      <c r="K358" s="27">
        <v>68</v>
      </c>
      <c r="L358" s="27" t="s">
        <v>24</v>
      </c>
      <c r="M358" s="31"/>
      <c r="N358" s="32">
        <v>95000</v>
      </c>
      <c r="O358" s="32">
        <v>100000</v>
      </c>
      <c r="P358" s="32">
        <v>110000</v>
      </c>
      <c r="Q358" s="31"/>
      <c r="R358" s="27"/>
      <c r="S358" s="27" t="s">
        <v>15529</v>
      </c>
      <c r="T358" s="24" t="str">
        <f t="shared" si="5"/>
        <v>Xy lanh 3TN68/3D68 (67-71.5-135) S/F - IZUMI-IKAZU</v>
      </c>
      <c r="U358" s="24">
        <f>IF(OR('⚙️ BỘ HƠI'!$H$40=0,'⚙️ BỘ HƠI'!$H$2="",$C358="",LEFT($C358,1)="◆"),99999,IF(OR(ISNUMBER(SEARCH('⚙️ BỘ HƠI'!$H$2,$C358)),ISNUMBER(SEARCH($C358,'⚙️ BỘ HƠI'!$H$2))),ROW()-2,99999))</f>
        <v>99999</v>
      </c>
      <c r="V358" s="24"/>
    </row>
    <row r="359" ht="35" customHeight="1" spans="1:22">
      <c r="A359" s="27" t="s">
        <v>15530</v>
      </c>
      <c r="B359" s="27" t="s">
        <v>554</v>
      </c>
      <c r="C359" s="27" t="s">
        <v>15531</v>
      </c>
      <c r="D359" s="27" t="s">
        <v>5536</v>
      </c>
      <c r="E359" s="27"/>
      <c r="F359" s="27" t="s">
        <v>8494</v>
      </c>
      <c r="G359" s="27"/>
      <c r="H359" s="27" t="s">
        <v>15532</v>
      </c>
      <c r="I359" s="27"/>
      <c r="J359" s="27" t="s">
        <v>14619</v>
      </c>
      <c r="K359" s="27">
        <v>70</v>
      </c>
      <c r="L359" s="27" t="s">
        <v>24</v>
      </c>
      <c r="M359" s="31"/>
      <c r="N359" s="32">
        <v>95000</v>
      </c>
      <c r="O359" s="32">
        <v>105000</v>
      </c>
      <c r="P359" s="32">
        <v>115000</v>
      </c>
      <c r="Q359" s="31"/>
      <c r="R359" s="27"/>
      <c r="S359" s="27" t="s">
        <v>15533</v>
      </c>
      <c r="T359" s="24" t="str">
        <f t="shared" si="5"/>
        <v>Xy lanh 3TN70/3D70 (69-73.5-135) S/F - IZUMI IKAZU</v>
      </c>
      <c r="U359" s="24">
        <f>IF(OR('⚙️ BỘ HƠI'!$H$40=0,'⚙️ BỘ HƠI'!$H$2="",$C359="",LEFT($C359,1)="◆"),99999,IF(OR(ISNUMBER(SEARCH('⚙️ BỘ HƠI'!$H$2,$C359)),ISNUMBER(SEARCH($C359,'⚙️ BỘ HƠI'!$H$2))),ROW()-2,99999))</f>
        <v>99999</v>
      </c>
      <c r="V359" s="24"/>
    </row>
    <row r="360" ht="35" customHeight="1" spans="1:22">
      <c r="A360" s="27" t="s">
        <v>15534</v>
      </c>
      <c r="B360" s="27" t="s">
        <v>554</v>
      </c>
      <c r="C360" s="27" t="s">
        <v>3972</v>
      </c>
      <c r="D360" s="27" t="s">
        <v>5536</v>
      </c>
      <c r="E360" s="27"/>
      <c r="F360" s="27" t="s">
        <v>8494</v>
      </c>
      <c r="G360" s="27"/>
      <c r="H360" s="27"/>
      <c r="I360" s="27"/>
      <c r="J360" s="27" t="s">
        <v>8520</v>
      </c>
      <c r="K360" s="27">
        <v>72</v>
      </c>
      <c r="L360" s="27" t="s">
        <v>24</v>
      </c>
      <c r="M360" s="31"/>
      <c r="N360" s="31"/>
      <c r="O360" s="31"/>
      <c r="P360" s="32">
        <v>200000</v>
      </c>
      <c r="Q360" s="31"/>
      <c r="R360" s="27"/>
      <c r="S360" s="27" t="s">
        <v>15535</v>
      </c>
      <c r="T360" s="24" t="str">
        <f t="shared" si="5"/>
        <v>Xy lanh 3TN72 bán hoàn thiện S/F - NSP</v>
      </c>
      <c r="U360" s="24">
        <f>IF(OR('⚙️ BỘ HƠI'!$H$40=0,'⚙️ BỘ HƠI'!$H$2="",$C360="",LEFT($C360,1)="◆"),99999,IF(OR(ISNUMBER(SEARCH('⚙️ BỘ HƠI'!$H$2,$C360)),ISNUMBER(SEARCH($C360,'⚙️ BỘ HƠI'!$H$2))),ROW()-2,99999))</f>
        <v>99999</v>
      </c>
      <c r="V360" s="24"/>
    </row>
    <row r="361" ht="35" customHeight="1" spans="1:22">
      <c r="A361" s="27" t="s">
        <v>15536</v>
      </c>
      <c r="B361" s="27" t="s">
        <v>554</v>
      </c>
      <c r="C361" s="27" t="s">
        <v>15537</v>
      </c>
      <c r="D361" s="27" t="s">
        <v>5536</v>
      </c>
      <c r="E361" s="27"/>
      <c r="F361" s="27" t="s">
        <v>8494</v>
      </c>
      <c r="G361" s="27"/>
      <c r="H361" s="27" t="s">
        <v>15538</v>
      </c>
      <c r="I361" s="27"/>
      <c r="J361" s="27" t="s">
        <v>14701</v>
      </c>
      <c r="K361" s="27">
        <v>72</v>
      </c>
      <c r="L361" s="27" t="s">
        <v>24</v>
      </c>
      <c r="M361" s="31"/>
      <c r="N361" s="32">
        <v>90000</v>
      </c>
      <c r="O361" s="32">
        <v>100000</v>
      </c>
      <c r="P361" s="32">
        <v>110000</v>
      </c>
      <c r="Q361" s="31"/>
      <c r="R361" s="27"/>
      <c r="S361" s="27" t="s">
        <v>15539</v>
      </c>
      <c r="T361" s="24" t="str">
        <f t="shared" si="5"/>
        <v>Xy lanh 3TN72/ 3D72 (71-76-135) S/F - IZUMI-IKAZU</v>
      </c>
      <c r="U361" s="24">
        <f>IF(OR('⚙️ BỘ HƠI'!$H$40=0,'⚙️ BỘ HƠI'!$H$2="",$C361="",LEFT($C361,1)="◆"),99999,IF(OR(ISNUMBER(SEARCH('⚙️ BỘ HƠI'!$H$2,$C361)),ISNUMBER(SEARCH($C361,'⚙️ BỘ HƠI'!$H$2))),ROW()-2,99999))</f>
        <v>99999</v>
      </c>
      <c r="V361" s="24"/>
    </row>
    <row r="362" ht="35" customHeight="1" spans="1:22">
      <c r="A362" s="27" t="s">
        <v>15540</v>
      </c>
      <c r="B362" s="27" t="s">
        <v>554</v>
      </c>
      <c r="C362" s="27" t="s">
        <v>15541</v>
      </c>
      <c r="D362" s="27" t="s">
        <v>5536</v>
      </c>
      <c r="E362" s="27"/>
      <c r="F362" s="27" t="s">
        <v>8494</v>
      </c>
      <c r="G362" s="27"/>
      <c r="H362" s="27" t="s">
        <v>15542</v>
      </c>
      <c r="I362" s="27"/>
      <c r="J362" s="27" t="s">
        <v>14619</v>
      </c>
      <c r="K362" s="27">
        <v>74</v>
      </c>
      <c r="L362" s="27" t="s">
        <v>24</v>
      </c>
      <c r="M362" s="31"/>
      <c r="N362" s="32">
        <v>95000</v>
      </c>
      <c r="O362" s="32">
        <v>105000</v>
      </c>
      <c r="P362" s="32">
        <v>115000</v>
      </c>
      <c r="Q362" s="31"/>
      <c r="R362" s="27"/>
      <c r="S362" s="27" t="s">
        <v>15543</v>
      </c>
      <c r="T362" s="24" t="str">
        <f t="shared" si="5"/>
        <v>Xy lanh 3TN74/ 3D74 (73-78-140) S/F - IZUMI IKAZU</v>
      </c>
      <c r="U362" s="24">
        <f>IF(OR('⚙️ BỘ HƠI'!$H$40=0,'⚙️ BỘ HƠI'!$H$2="",$C362="",LEFT($C362,1)="◆"),99999,IF(OR(ISNUMBER(SEARCH('⚙️ BỘ HƠI'!$H$2,$C362)),ISNUMBER(SEARCH($C362,'⚙️ BỘ HƠI'!$H$2))),ROW()-2,99999))</f>
        <v>99999</v>
      </c>
      <c r="V362" s="24"/>
    </row>
    <row r="363" ht="35" customHeight="1" spans="1:22">
      <c r="A363" s="34" t="s">
        <v>15544</v>
      </c>
      <c r="B363" s="27" t="s">
        <v>554</v>
      </c>
      <c r="C363" s="27" t="s">
        <v>13624</v>
      </c>
      <c r="D363" s="27"/>
      <c r="E363" s="27"/>
      <c r="F363" s="27" t="s">
        <v>8494</v>
      </c>
      <c r="G363" s="27"/>
      <c r="H363" s="27" t="s">
        <v>15545</v>
      </c>
      <c r="I363" s="27"/>
      <c r="J363" s="27" t="s">
        <v>14701</v>
      </c>
      <c r="K363" s="27">
        <v>75</v>
      </c>
      <c r="L363" s="27" t="s">
        <v>24</v>
      </c>
      <c r="M363" s="31"/>
      <c r="N363" s="32">
        <v>90000</v>
      </c>
      <c r="O363" s="32">
        <v>100000</v>
      </c>
      <c r="P363" s="32">
        <v>110000</v>
      </c>
      <c r="Q363" s="31"/>
      <c r="R363" s="27"/>
      <c r="S363" s="27" t="s">
        <v>15546</v>
      </c>
      <c r="T363" s="24" t="str">
        <f t="shared" si="5"/>
        <v>Xy lanh 3TN75/3D75 (74*79*140) S/F - IZUMI-IKAZU</v>
      </c>
      <c r="U363" s="24">
        <f>IF(OR('⚙️ BỘ HƠI'!$H$40=0,'⚙️ BỘ HƠI'!$H$2="",$C363="",LEFT($C363,1)="◆"),99999,IF(OR(ISNUMBER(SEARCH('⚙️ BỘ HƠI'!$H$2,$C363)),ISNUMBER(SEARCH($C363,'⚙️ BỘ HƠI'!$H$2))),ROW()-2,99999))</f>
        <v>99999</v>
      </c>
      <c r="V363" s="24"/>
    </row>
    <row r="364" ht="35" customHeight="1" spans="1:22">
      <c r="A364" s="27" t="s">
        <v>15547</v>
      </c>
      <c r="B364" s="27" t="s">
        <v>554</v>
      </c>
      <c r="C364" s="27" t="s">
        <v>15548</v>
      </c>
      <c r="D364" s="27" t="s">
        <v>5536</v>
      </c>
      <c r="E364" s="27"/>
      <c r="F364" s="27" t="s">
        <v>8494</v>
      </c>
      <c r="G364" s="27"/>
      <c r="H364" s="27"/>
      <c r="I364" s="27"/>
      <c r="J364" s="27" t="s">
        <v>8520</v>
      </c>
      <c r="K364" s="27">
        <v>75</v>
      </c>
      <c r="L364" s="27" t="s">
        <v>24</v>
      </c>
      <c r="M364" s="31"/>
      <c r="N364" s="31"/>
      <c r="O364" s="31"/>
      <c r="P364" s="32">
        <v>200000</v>
      </c>
      <c r="Q364" s="31"/>
      <c r="R364" s="27"/>
      <c r="S364" s="27" t="s">
        <v>15549</v>
      </c>
      <c r="T364" s="24" t="str">
        <f t="shared" si="5"/>
        <v>Xy lanh 3TN75/4TN75 bán hoàn thiện S/F - NSP</v>
      </c>
      <c r="U364" s="24">
        <f>IF(OR('⚙️ BỘ HƠI'!$H$40=0,'⚙️ BỘ HƠI'!$H$2="",$C364="",LEFT($C364,1)="◆"),99999,IF(OR(ISNUMBER(SEARCH('⚙️ BỘ HƠI'!$H$2,$C364)),ISNUMBER(SEARCH($C364,'⚙️ BỘ HƠI'!$H$2))),ROW()-2,99999))</f>
        <v>99999</v>
      </c>
      <c r="V364" s="24"/>
    </row>
    <row r="365" ht="35" customHeight="1" spans="1:22">
      <c r="A365" s="34" t="s">
        <v>15550</v>
      </c>
      <c r="B365" s="27" t="s">
        <v>554</v>
      </c>
      <c r="C365" s="27" t="s">
        <v>15551</v>
      </c>
      <c r="D365" s="27"/>
      <c r="E365" s="27"/>
      <c r="F365" s="27" t="s">
        <v>8494</v>
      </c>
      <c r="G365" s="27"/>
      <c r="H365" s="27"/>
      <c r="I365" s="27"/>
      <c r="J365" s="27" t="s">
        <v>14619</v>
      </c>
      <c r="K365" s="27">
        <v>78</v>
      </c>
      <c r="L365" s="27" t="s">
        <v>24</v>
      </c>
      <c r="M365" s="31"/>
      <c r="N365" s="32">
        <v>105000</v>
      </c>
      <c r="O365" s="32">
        <v>115000</v>
      </c>
      <c r="P365" s="32">
        <v>125000</v>
      </c>
      <c r="Q365" s="31"/>
      <c r="R365" s="27"/>
      <c r="S365" s="27" t="s">
        <v>15552</v>
      </c>
      <c r="T365" s="24" t="str">
        <f t="shared" si="5"/>
        <v>Xy lanh 4D78 S/F, 77*82*145, 3D78/V1505/4TN78/3TN78 - IZUMI IKAZU</v>
      </c>
      <c r="U365" s="24">
        <f>IF(OR('⚙️ BỘ HƠI'!$H$40=0,'⚙️ BỘ HƠI'!$H$2="",$C365="",LEFT($C365,1)="◆"),99999,IF(OR(ISNUMBER(SEARCH('⚙️ BỘ HƠI'!$H$2,$C365)),ISNUMBER(SEARCH($C365,'⚙️ BỘ HƠI'!$H$2))),ROW()-2,99999))</f>
        <v>99999</v>
      </c>
      <c r="V365" s="24"/>
    </row>
    <row r="366" ht="35" customHeight="1" spans="1:22">
      <c r="A366" s="27" t="s">
        <v>15553</v>
      </c>
      <c r="B366" s="27" t="s">
        <v>554</v>
      </c>
      <c r="C366" s="27" t="s">
        <v>15554</v>
      </c>
      <c r="D366" s="27" t="s">
        <v>7306</v>
      </c>
      <c r="E366" s="27"/>
      <c r="F366" s="27" t="s">
        <v>8494</v>
      </c>
      <c r="G366" s="27"/>
      <c r="H366" s="27" t="s">
        <v>15555</v>
      </c>
      <c r="I366" s="27"/>
      <c r="J366" s="27" t="s">
        <v>8518</v>
      </c>
      <c r="K366" s="27">
        <v>81</v>
      </c>
      <c r="L366" s="27" t="s">
        <v>24</v>
      </c>
      <c r="M366" s="31"/>
      <c r="N366" s="31"/>
      <c r="O366" s="31"/>
      <c r="P366" s="31"/>
      <c r="Q366" s="31"/>
      <c r="R366" s="27"/>
      <c r="S366" s="27" t="s">
        <v>15556</v>
      </c>
      <c r="T366" s="24" t="str">
        <f t="shared" si="5"/>
        <v>Xy lanh 4D82-4D83 (81*87*155) S/F - IZUMI</v>
      </c>
      <c r="U366" s="24">
        <f>IF(OR('⚙️ BỘ HƠI'!$H$40=0,'⚙️ BỘ HƠI'!$H$2="",$C366="",LEFT($C366,1)="◆"),99999,IF(OR(ISNUMBER(SEARCH('⚙️ BỘ HƠI'!$H$2,$C366)),ISNUMBER(SEARCH($C366,'⚙️ BỘ HƠI'!$H$2))),ROW()-2,99999))</f>
        <v>99999</v>
      </c>
      <c r="V366" s="24"/>
    </row>
    <row r="367" ht="35" customHeight="1" spans="1:22">
      <c r="A367" s="27" t="s">
        <v>15557</v>
      </c>
      <c r="B367" s="27" t="s">
        <v>554</v>
      </c>
      <c r="C367" s="27" t="s">
        <v>15558</v>
      </c>
      <c r="D367" s="27" t="s">
        <v>7306</v>
      </c>
      <c r="E367" s="27"/>
      <c r="F367" s="27" t="s">
        <v>8494</v>
      </c>
      <c r="G367" s="27"/>
      <c r="H367" s="27" t="s">
        <v>15559</v>
      </c>
      <c r="I367" s="27"/>
      <c r="J367" s="27" t="s">
        <v>14619</v>
      </c>
      <c r="K367" s="27">
        <v>81</v>
      </c>
      <c r="L367" s="27" t="s">
        <v>24</v>
      </c>
      <c r="M367" s="31"/>
      <c r="N367" s="32">
        <v>105000</v>
      </c>
      <c r="O367" s="32">
        <v>115000</v>
      </c>
      <c r="P367" s="32">
        <v>125000</v>
      </c>
      <c r="Q367" s="31"/>
      <c r="R367" s="27"/>
      <c r="S367" s="27" t="s">
        <v>15560</v>
      </c>
      <c r="T367" s="24" t="str">
        <f t="shared" si="5"/>
        <v>Xy lanh 4TN82/4D82 (81*86*155) S/F - IZUMI IKAZU</v>
      </c>
      <c r="U367" s="24">
        <f>IF(OR('⚙️ BỘ HƠI'!$H$40=0,'⚙️ BỘ HƠI'!$H$2="",$C367="",LEFT($C367,1)="◆"),99999,IF(OR(ISNUMBER(SEARCH('⚙️ BỘ HƠI'!$H$2,$C367)),ISNUMBER(SEARCH($C367,'⚙️ BỘ HƠI'!$H$2))),ROW()-2,99999))</f>
        <v>99999</v>
      </c>
      <c r="V367" s="24"/>
    </row>
    <row r="368" ht="35" customHeight="1" spans="1:22">
      <c r="A368" s="27" t="s">
        <v>15561</v>
      </c>
      <c r="B368" s="27" t="s">
        <v>554</v>
      </c>
      <c r="C368" s="27" t="s">
        <v>15562</v>
      </c>
      <c r="D368" s="27" t="s">
        <v>7306</v>
      </c>
      <c r="E368" s="27"/>
      <c r="F368" s="27" t="s">
        <v>8494</v>
      </c>
      <c r="G368" s="27"/>
      <c r="H368" s="27"/>
      <c r="I368" s="27"/>
      <c r="J368" s="27" t="s">
        <v>8520</v>
      </c>
      <c r="K368" s="27">
        <v>82</v>
      </c>
      <c r="L368" s="27" t="s">
        <v>24</v>
      </c>
      <c r="M368" s="31"/>
      <c r="N368" s="31"/>
      <c r="O368" s="31"/>
      <c r="P368" s="32">
        <v>200000</v>
      </c>
      <c r="Q368" s="31"/>
      <c r="R368" s="27"/>
      <c r="S368" s="27" t="s">
        <v>15563</v>
      </c>
      <c r="T368" s="24" t="str">
        <f t="shared" si="5"/>
        <v>Xy lanh 4TN82 bán hoàn thiện S/F - NSP</v>
      </c>
      <c r="U368" s="24">
        <f>IF(OR('⚙️ BỘ HƠI'!$H$40=0,'⚙️ BỘ HƠI'!$H$2="",$C368="",LEFT($C368,1)="◆"),99999,IF(OR(ISNUMBER(SEARCH('⚙️ BỘ HƠI'!$H$2,$C368)),ISNUMBER(SEARCH($C368,'⚙️ BỘ HƠI'!$H$2))),ROW()-2,99999))</f>
        <v>99999</v>
      </c>
      <c r="V368" s="24"/>
    </row>
    <row r="369" ht="35" customHeight="1" spans="1:22">
      <c r="A369" s="27" t="s">
        <v>15564</v>
      </c>
      <c r="B369" s="27" t="s">
        <v>554</v>
      </c>
      <c r="C369" s="27" t="s">
        <v>15565</v>
      </c>
      <c r="D369" s="27"/>
      <c r="E369" s="27"/>
      <c r="F369" s="27" t="s">
        <v>8494</v>
      </c>
      <c r="G369" s="27"/>
      <c r="H369" s="27"/>
      <c r="I369" s="27"/>
      <c r="J369" s="27" t="s">
        <v>8520</v>
      </c>
      <c r="K369" s="27">
        <v>82</v>
      </c>
      <c r="L369" s="27" t="s">
        <v>24</v>
      </c>
      <c r="M369" s="31"/>
      <c r="N369" s="31"/>
      <c r="O369" s="31"/>
      <c r="P369" s="32">
        <v>200000</v>
      </c>
      <c r="Q369" s="31"/>
      <c r="R369" s="27"/>
      <c r="S369" s="27" t="s">
        <v>15566</v>
      </c>
      <c r="T369" s="24" t="str">
        <f t="shared" si="5"/>
        <v>Xy lanh Kubota 4D82 bán hoàn thiện S/F - NSP</v>
      </c>
      <c r="U369" s="24">
        <f>IF(OR('⚙️ BỘ HƠI'!$H$40=0,'⚙️ BỘ HƠI'!$H$2="",$C369="",LEFT($C369,1)="◆"),99999,IF(OR(ISNUMBER(SEARCH('⚙️ BỘ HƠI'!$H$2,$C369)),ISNUMBER(SEARCH($C369,'⚙️ BỘ HƠI'!$H$2))),ROW()-2,99999))</f>
        <v>99999</v>
      </c>
      <c r="V369" s="24"/>
    </row>
    <row r="370" ht="35" customHeight="1" spans="1:22">
      <c r="A370" s="27" t="s">
        <v>15567</v>
      </c>
      <c r="B370" s="27" t="s">
        <v>554</v>
      </c>
      <c r="C370" s="27" t="s">
        <v>15568</v>
      </c>
      <c r="D370" s="27" t="s">
        <v>7306</v>
      </c>
      <c r="E370" s="27"/>
      <c r="F370" s="27" t="s">
        <v>8494</v>
      </c>
      <c r="G370" s="27"/>
      <c r="H370" s="27" t="s">
        <v>15569</v>
      </c>
      <c r="I370" s="27"/>
      <c r="J370" s="27" t="s">
        <v>14701</v>
      </c>
      <c r="K370" s="27">
        <v>83</v>
      </c>
      <c r="L370" s="27" t="s">
        <v>24</v>
      </c>
      <c r="M370" s="31"/>
      <c r="N370" s="32">
        <v>110000</v>
      </c>
      <c r="O370" s="32">
        <v>120000</v>
      </c>
      <c r="P370" s="32">
        <v>130000</v>
      </c>
      <c r="Q370" s="31"/>
      <c r="R370" s="27"/>
      <c r="S370" s="27" t="s">
        <v>15570</v>
      </c>
      <c r="T370" s="24" t="str">
        <f t="shared" si="5"/>
        <v>Xy lanh 4D84 S/F Ko lợi (83*88*150), 4TNE84/4TNV84/4TN84 - IZUMI-IKAZU</v>
      </c>
      <c r="U370" s="24">
        <f>IF(OR('⚙️ BỘ HƠI'!$H$40=0,'⚙️ BỘ HƠI'!$H$2="",$C370="",LEFT($C370,1)="◆"),99999,IF(OR(ISNUMBER(SEARCH('⚙️ BỘ HƠI'!$H$2,$C370)),ISNUMBER(SEARCH($C370,'⚙️ BỘ HƠI'!$H$2))),ROW()-2,99999))</f>
        <v>99999</v>
      </c>
      <c r="V370" s="24"/>
    </row>
    <row r="371" ht="35" customHeight="1" spans="1:22">
      <c r="A371" s="27" t="s">
        <v>15571</v>
      </c>
      <c r="B371" s="27" t="s">
        <v>554</v>
      </c>
      <c r="C371" s="27" t="s">
        <v>15572</v>
      </c>
      <c r="D371" s="27" t="s">
        <v>7306</v>
      </c>
      <c r="E371" s="27"/>
      <c r="F371" s="27" t="s">
        <v>8494</v>
      </c>
      <c r="G371" s="27"/>
      <c r="H371" s="27" t="s">
        <v>15573</v>
      </c>
      <c r="I371" s="27"/>
      <c r="J371" s="27" t="s">
        <v>14619</v>
      </c>
      <c r="K371" s="27">
        <v>83</v>
      </c>
      <c r="L371" s="27" t="s">
        <v>24</v>
      </c>
      <c r="M371" s="31"/>
      <c r="N371" s="32">
        <v>120000</v>
      </c>
      <c r="O371" s="32">
        <v>130000</v>
      </c>
      <c r="P371" s="32">
        <v>140000</v>
      </c>
      <c r="Q371" s="31"/>
      <c r="R371" s="27"/>
      <c r="S371" s="27" t="s">
        <v>15574</v>
      </c>
      <c r="T371" s="24" t="str">
        <f t="shared" si="5"/>
        <v>Xy lanh 4D84-1/ 3D84-1 có lợi cổ  (83*88*147*93*5) S/F - IZUMI IKAZU</v>
      </c>
      <c r="U371" s="24">
        <f>IF(OR('⚙️ BỘ HƠI'!$H$40=0,'⚙️ BỘ HƠI'!$H$2="",$C371="",LEFT($C371,1)="◆"),99999,IF(OR(ISNUMBER(SEARCH('⚙️ BỘ HƠI'!$H$2,$C371)),ISNUMBER(SEARCH($C371,'⚙️ BỘ HƠI'!$H$2))),ROW()-2,99999))</f>
        <v>99999</v>
      </c>
      <c r="V371" s="24"/>
    </row>
    <row r="372" ht="35" customHeight="1" spans="1:22">
      <c r="A372" s="27" t="s">
        <v>15575</v>
      </c>
      <c r="B372" s="27" t="s">
        <v>554</v>
      </c>
      <c r="C372" s="27" t="s">
        <v>15576</v>
      </c>
      <c r="D372" s="27" t="s">
        <v>7306</v>
      </c>
      <c r="E372" s="27"/>
      <c r="F372" s="27" t="s">
        <v>8494</v>
      </c>
      <c r="G372" s="27"/>
      <c r="H372" s="27" t="s">
        <v>15577</v>
      </c>
      <c r="I372" s="27"/>
      <c r="J372" s="27" t="s">
        <v>8520</v>
      </c>
      <c r="K372" s="27">
        <v>84</v>
      </c>
      <c r="L372" s="27" t="s">
        <v>24</v>
      </c>
      <c r="M372" s="31"/>
      <c r="N372" s="31"/>
      <c r="O372" s="31"/>
      <c r="P372" s="32">
        <v>200000</v>
      </c>
      <c r="Q372" s="31"/>
      <c r="R372" s="27"/>
      <c r="S372" s="27" t="s">
        <v>15578</v>
      </c>
      <c r="T372" s="24" t="str">
        <f t="shared" si="5"/>
        <v>Xy lanh 4D84-1/3D84-1/4TN84/3TN84  (có lợi) S/F - NSP</v>
      </c>
      <c r="U372" s="24">
        <f>IF(OR('⚙️ BỘ HƠI'!$H$40=0,'⚙️ BỘ HƠI'!$H$2="",$C372="",LEFT($C372,1)="◆"),99999,IF(OR(ISNUMBER(SEARCH('⚙️ BỘ HƠI'!$H$2,$C372)),ISNUMBER(SEARCH($C372,'⚙️ BỘ HƠI'!$H$2))),ROW()-2,99999))</f>
        <v>99999</v>
      </c>
      <c r="V372" s="24"/>
    </row>
    <row r="373" ht="35" customHeight="1" spans="1:22">
      <c r="A373" s="27" t="s">
        <v>15579</v>
      </c>
      <c r="B373" s="27" t="s">
        <v>554</v>
      </c>
      <c r="C373" s="27" t="s">
        <v>15580</v>
      </c>
      <c r="D373" s="27" t="s">
        <v>7306</v>
      </c>
      <c r="E373" s="27"/>
      <c r="F373" s="27" t="s">
        <v>8494</v>
      </c>
      <c r="G373" s="27"/>
      <c r="H373" s="27" t="s">
        <v>15581</v>
      </c>
      <c r="I373" s="27"/>
      <c r="J373" s="27" t="s">
        <v>14619</v>
      </c>
      <c r="K373" s="27">
        <v>88</v>
      </c>
      <c r="L373" s="27" t="s">
        <v>24</v>
      </c>
      <c r="M373" s="31"/>
      <c r="N373" s="32">
        <v>120000</v>
      </c>
      <c r="O373" s="32">
        <v>130000</v>
      </c>
      <c r="P373" s="32">
        <v>140000</v>
      </c>
      <c r="Q373" s="31"/>
      <c r="R373" s="27"/>
      <c r="S373" s="27" t="s">
        <v>15582</v>
      </c>
      <c r="T373" s="24" t="str">
        <f t="shared" si="5"/>
        <v>Xy lanh 4D88 (87-92-182 có lợi 2.5*95) S/F - IZUMI IKAZU</v>
      </c>
      <c r="U373" s="24">
        <f>IF(OR('⚙️ BỘ HƠI'!$H$40=0,'⚙️ BỘ HƠI'!$H$2="",$C373="",LEFT($C373,1)="◆"),99999,IF(OR(ISNUMBER(SEARCH('⚙️ BỘ HƠI'!$H$2,$C373)),ISNUMBER(SEARCH($C373,'⚙️ BỘ HƠI'!$H$2))),ROW()-2,99999))</f>
        <v>99999</v>
      </c>
      <c r="V373" s="33" t="s">
        <v>15583</v>
      </c>
    </row>
    <row r="374" ht="35" customHeight="1" spans="1:22">
      <c r="A374" s="27" t="s">
        <v>15584</v>
      </c>
      <c r="B374" s="27" t="s">
        <v>554</v>
      </c>
      <c r="C374" s="27" t="s">
        <v>15585</v>
      </c>
      <c r="D374" s="27" t="s">
        <v>7306</v>
      </c>
      <c r="E374" s="27"/>
      <c r="F374" s="27" t="s">
        <v>8494</v>
      </c>
      <c r="G374" s="27"/>
      <c r="H374" s="27" t="s">
        <v>15586</v>
      </c>
      <c r="I374" s="27"/>
      <c r="J374" s="27" t="s">
        <v>8518</v>
      </c>
      <c r="K374" s="27">
        <v>88</v>
      </c>
      <c r="L374" s="27" t="s">
        <v>24</v>
      </c>
      <c r="M374" s="31"/>
      <c r="N374" s="31"/>
      <c r="O374" s="31"/>
      <c r="P374" s="31"/>
      <c r="Q374" s="31"/>
      <c r="R374" s="27"/>
      <c r="S374" s="27" t="s">
        <v>15587</v>
      </c>
      <c r="T374" s="24" t="str">
        <f t="shared" si="5"/>
        <v>Xy lanh 4D88 - 4D89 - 4D90 (87-93-182) S/F - IZUMI</v>
      </c>
      <c r="U374" s="24">
        <f>IF(OR('⚙️ BỘ HƠI'!$H$40=0,'⚙️ BỘ HƠI'!$H$2="",$C374="",LEFT($C374,1)="◆"),99999,IF(OR(ISNUMBER(SEARCH('⚙️ BỘ HƠI'!$H$2,$C374)),ISNUMBER(SEARCH($C374,'⚙️ BỘ HƠI'!$H$2))),ROW()-2,99999))</f>
        <v>99999</v>
      </c>
      <c r="V374" s="24"/>
    </row>
    <row r="375" ht="35" customHeight="1" spans="1:22">
      <c r="A375" s="34" t="s">
        <v>15588</v>
      </c>
      <c r="B375" s="27" t="s">
        <v>554</v>
      </c>
      <c r="C375" s="27" t="s">
        <v>15589</v>
      </c>
      <c r="D375" s="27"/>
      <c r="E375" s="27"/>
      <c r="F375" s="27" t="s">
        <v>8494</v>
      </c>
      <c r="G375" s="27"/>
      <c r="H375" s="27" t="s">
        <v>15590</v>
      </c>
      <c r="I375" s="27"/>
      <c r="J375" s="27" t="s">
        <v>14619</v>
      </c>
      <c r="K375" s="27">
        <v>88</v>
      </c>
      <c r="L375" s="27" t="s">
        <v>24</v>
      </c>
      <c r="M375" s="31"/>
      <c r="N375" s="32">
        <v>120000</v>
      </c>
      <c r="O375" s="32">
        <v>130000</v>
      </c>
      <c r="P375" s="32">
        <v>140000</v>
      </c>
      <c r="Q375" s="31"/>
      <c r="R375" s="27"/>
      <c r="S375" s="27" t="s">
        <v>15591</v>
      </c>
      <c r="T375" s="24" t="str">
        <f t="shared" si="5"/>
        <v>Xy lanh 4D88/4TN88 (87*92*182) S/F - IZUMI IKAZU</v>
      </c>
      <c r="U375" s="24">
        <f>IF(OR('⚙️ BỘ HƠI'!$H$40=0,'⚙️ BỘ HƠI'!$H$2="",$C375="",LEFT($C375,1)="◆"),99999,IF(OR(ISNUMBER(SEARCH('⚙️ BỘ HƠI'!$H$2,$C375)),ISNUMBER(SEARCH($C375,'⚙️ BỘ HƠI'!$H$2))),ROW()-2,99999))</f>
        <v>99999</v>
      </c>
      <c r="V375" s="24"/>
    </row>
    <row r="376" ht="35" customHeight="1" spans="1:22">
      <c r="A376" s="34" t="s">
        <v>15592</v>
      </c>
      <c r="B376" s="27" t="s">
        <v>554</v>
      </c>
      <c r="C376" s="27" t="s">
        <v>13703</v>
      </c>
      <c r="D376" s="27"/>
      <c r="E376" s="27"/>
      <c r="F376" s="27" t="s">
        <v>8494</v>
      </c>
      <c r="G376" s="27"/>
      <c r="H376" s="27"/>
      <c r="I376" s="27"/>
      <c r="J376" s="27" t="s">
        <v>8518</v>
      </c>
      <c r="K376" s="27">
        <v>92</v>
      </c>
      <c r="L376" s="27" t="s">
        <v>24</v>
      </c>
      <c r="M376" s="31"/>
      <c r="N376" s="32">
        <v>110000</v>
      </c>
      <c r="O376" s="32">
        <v>120000</v>
      </c>
      <c r="P376" s="32">
        <v>130000</v>
      </c>
      <c r="Q376" s="31"/>
      <c r="R376" s="27"/>
      <c r="S376" s="27" t="s">
        <v>15593</v>
      </c>
      <c r="T376" s="24" t="str">
        <f t="shared" si="5"/>
        <v>Xy lanh 4D92E/ 4TNE92/ 91-96-190 S/F bán hoàn thiện - IZUMI</v>
      </c>
      <c r="U376" s="24">
        <f>IF(OR('⚙️ BỘ HƠI'!$H$40=0,'⚙️ BỘ HƠI'!$H$2="",$C376="",LEFT($C376,1)="◆"),99999,IF(OR(ISNUMBER(SEARCH('⚙️ BỘ HƠI'!$H$2,$C376)),ISNUMBER(SEARCH($C376,'⚙️ BỘ HƠI'!$H$2))),ROW()-2,99999))</f>
        <v>99999</v>
      </c>
      <c r="V376" s="24"/>
    </row>
    <row r="377" ht="35" customHeight="1" spans="1:22">
      <c r="A377" s="27" t="s">
        <v>15594</v>
      </c>
      <c r="B377" s="27" t="s">
        <v>554</v>
      </c>
      <c r="C377" s="27" t="s">
        <v>4079</v>
      </c>
      <c r="D377" s="27" t="s">
        <v>7306</v>
      </c>
      <c r="E377" s="27"/>
      <c r="F377" s="27" t="s">
        <v>8494</v>
      </c>
      <c r="G377" s="27"/>
      <c r="H377" s="27"/>
      <c r="I377" s="27"/>
      <c r="J377" s="27" t="s">
        <v>8520</v>
      </c>
      <c r="K377" s="27">
        <v>94</v>
      </c>
      <c r="L377" s="27" t="s">
        <v>24</v>
      </c>
      <c r="M377" s="31"/>
      <c r="N377" s="31"/>
      <c r="O377" s="31"/>
      <c r="P377" s="31"/>
      <c r="Q377" s="31"/>
      <c r="R377" s="27"/>
      <c r="S377" s="27" t="s">
        <v>15595</v>
      </c>
      <c r="T377" s="24" t="str">
        <f t="shared" si="5"/>
        <v>Xy lanh 4D94E/4TN94/4TNE94/4TNV94 S/F - NSP</v>
      </c>
      <c r="U377" s="24">
        <f>IF(OR('⚙️ BỘ HƠI'!$H$40=0,'⚙️ BỘ HƠI'!$H$2="",$C377="",LEFT($C377,1)="◆"),99999,IF(OR(ISNUMBER(SEARCH('⚙️ BỘ HƠI'!$H$2,$C377)),ISNUMBER(SEARCH($C377,'⚙️ BỘ HƠI'!$H$2))),ROW()-2,99999))</f>
        <v>99999</v>
      </c>
      <c r="V377" s="24"/>
    </row>
    <row r="378" ht="35" customHeight="1" spans="1:22">
      <c r="A378" s="27" t="s">
        <v>15596</v>
      </c>
      <c r="B378" s="27" t="s">
        <v>554</v>
      </c>
      <c r="C378" s="27" t="s">
        <v>15597</v>
      </c>
      <c r="D378" s="27"/>
      <c r="E378" s="27"/>
      <c r="F378" s="27"/>
      <c r="G378" s="27"/>
      <c r="H378" s="27" t="s">
        <v>15598</v>
      </c>
      <c r="I378" s="27"/>
      <c r="J378" s="27" t="s">
        <v>12258</v>
      </c>
      <c r="K378" s="27">
        <v>94</v>
      </c>
      <c r="L378" s="27" t="s">
        <v>24</v>
      </c>
      <c r="M378" s="31"/>
      <c r="N378" s="32">
        <v>1000000</v>
      </c>
      <c r="O378" s="32">
        <v>1070000</v>
      </c>
      <c r="P378" s="32">
        <v>1150000</v>
      </c>
      <c r="Q378" s="31"/>
      <c r="R378" s="27"/>
      <c r="S378" s="27" t="s">
        <v>15599</v>
      </c>
      <c r="T378" s="24" t="str">
        <f t="shared" si="5"/>
        <v>Xy lanh Kom 4D94/ ủi D20/D21-5 (6144-21-2211) - IZ IKAZU</v>
      </c>
      <c r="U378" s="24">
        <f>IF(OR('⚙️ BỘ HƠI'!$H$40=0,'⚙️ BỘ HƠI'!$H$2="",$C378="",LEFT($C378,1)="◆"),99999,IF(OR(ISNUMBER(SEARCH('⚙️ BỘ HƠI'!$H$2,$C378)),ISNUMBER(SEARCH($C378,'⚙️ BỘ HƠI'!$H$2))),ROW()-2,99999))</f>
        <v>99999</v>
      </c>
      <c r="V378" s="33" t="s">
        <v>15600</v>
      </c>
    </row>
    <row r="379" ht="35" customHeight="1" spans="1:22">
      <c r="A379" s="27" t="s">
        <v>15601</v>
      </c>
      <c r="B379" s="27" t="s">
        <v>554</v>
      </c>
      <c r="C379" s="27" t="s">
        <v>15602</v>
      </c>
      <c r="D379" s="27" t="s">
        <v>7306</v>
      </c>
      <c r="E379" s="27"/>
      <c r="F379" s="27" t="s">
        <v>8494</v>
      </c>
      <c r="G379" s="27"/>
      <c r="H379" s="27" t="s">
        <v>15603</v>
      </c>
      <c r="I379" s="27"/>
      <c r="J379" s="27" t="s">
        <v>8518</v>
      </c>
      <c r="K379" s="27">
        <v>97</v>
      </c>
      <c r="L379" s="27" t="s">
        <v>24</v>
      </c>
      <c r="M379" s="31"/>
      <c r="N379" s="31"/>
      <c r="O379" s="31"/>
      <c r="P379" s="31"/>
      <c r="Q379" s="31"/>
      <c r="R379" s="27"/>
      <c r="S379" s="27" t="s">
        <v>15604</v>
      </c>
      <c r="T379" s="24" t="str">
        <f t="shared" si="5"/>
        <v>Xy lanh 4TN98/4D98/4TNV98/4TNE98 (97*101.7*187.9) S/F - IZUMI</v>
      </c>
      <c r="U379" s="24">
        <f>IF(OR('⚙️ BỘ HƠI'!$H$40=0,'⚙️ BỘ HƠI'!$H$2="",$C379="",LEFT($C379,1)="◆"),99999,IF(OR(ISNUMBER(SEARCH('⚙️ BỘ HƠI'!$H$2,$C379)),ISNUMBER(SEARCH($C379,'⚙️ BỘ HƠI'!$H$2))),ROW()-2,99999))</f>
        <v>99999</v>
      </c>
      <c r="V379" s="24"/>
    </row>
    <row r="380" ht="35" customHeight="1" spans="1:22">
      <c r="A380" s="27" t="s">
        <v>15605</v>
      </c>
      <c r="B380" s="27" t="s">
        <v>554</v>
      </c>
      <c r="C380" s="27" t="s">
        <v>15606</v>
      </c>
      <c r="D380" s="27"/>
      <c r="E380" s="27"/>
      <c r="F380" s="27" t="s">
        <v>8494</v>
      </c>
      <c r="G380" s="27"/>
      <c r="H380" s="27"/>
      <c r="I380" s="27"/>
      <c r="J380" s="27" t="s">
        <v>12258</v>
      </c>
      <c r="K380" s="27">
        <v>97</v>
      </c>
      <c r="L380" s="27" t="s">
        <v>24</v>
      </c>
      <c r="M380" s="31"/>
      <c r="N380" s="32">
        <v>130000</v>
      </c>
      <c r="O380" s="32">
        <v>140000</v>
      </c>
      <c r="P380" s="32">
        <v>150000</v>
      </c>
      <c r="Q380" s="31"/>
      <c r="R380" s="27"/>
      <c r="S380" s="27" t="s">
        <v>15607</v>
      </c>
      <c r="T380" s="24" t="str">
        <f t="shared" si="5"/>
        <v>Xy lanh Yan 4D98 S/F, 97*101.7*188, 4TN98/4TNV98/4TNE98 - IZ IKAZU</v>
      </c>
      <c r="U380" s="24">
        <f>IF(OR('⚙️ BỘ HƠI'!$H$40=0,'⚙️ BỘ HƠI'!$H$2="",$C380="",LEFT($C380,1)="◆"),99999,IF(OR(ISNUMBER(SEARCH('⚙️ BỘ HƠI'!$H$2,$C380)),ISNUMBER(SEARCH($C380,'⚙️ BỘ HƠI'!$H$2))),ROW()-2,99999))</f>
        <v>99999</v>
      </c>
      <c r="V380" s="33" t="s">
        <v>15608</v>
      </c>
    </row>
    <row r="381" ht="35" customHeight="1" spans="1:22">
      <c r="A381" s="34" t="s">
        <v>15609</v>
      </c>
      <c r="B381" s="27" t="s">
        <v>554</v>
      </c>
      <c r="C381" s="27" t="s">
        <v>15610</v>
      </c>
      <c r="D381" s="27"/>
      <c r="E381" s="27"/>
      <c r="F381" s="27" t="s">
        <v>8494</v>
      </c>
      <c r="G381" s="27"/>
      <c r="H381" s="27" t="s">
        <v>15611</v>
      </c>
      <c r="I381" s="27"/>
      <c r="J381" s="27" t="s">
        <v>8518</v>
      </c>
      <c r="K381" s="27">
        <v>98</v>
      </c>
      <c r="L381" s="27" t="s">
        <v>24</v>
      </c>
      <c r="M381" s="31"/>
      <c r="N381" s="32">
        <v>130000</v>
      </c>
      <c r="O381" s="32">
        <v>140000</v>
      </c>
      <c r="P381" s="32">
        <v>150000</v>
      </c>
      <c r="Q381" s="31"/>
      <c r="R381" s="27"/>
      <c r="S381" s="27" t="s">
        <v>15612</v>
      </c>
      <c r="T381" s="24" t="str">
        <f t="shared" si="5"/>
        <v>Xy lanh 4D98-4D99-4D100 (97*103*188) S/F - IZUMI</v>
      </c>
      <c r="U381" s="24">
        <f>IF(OR('⚙️ BỘ HƠI'!$H$40=0,'⚙️ BỘ HƠI'!$H$2="",$C381="",LEFT($C381,1)="◆"),99999,IF(OR(ISNUMBER(SEARCH('⚙️ BỘ HƠI'!$H$2,$C381)),ISNUMBER(SEARCH($C381,'⚙️ BỘ HƠI'!$H$2))),ROW()-2,99999))</f>
        <v>99999</v>
      </c>
      <c r="V381" s="24"/>
    </row>
    <row r="382" ht="35" customHeight="1" spans="1:22">
      <c r="A382" s="34" t="s">
        <v>15613</v>
      </c>
      <c r="B382" s="27" t="s">
        <v>554</v>
      </c>
      <c r="C382" s="27" t="s">
        <v>15614</v>
      </c>
      <c r="D382" s="27"/>
      <c r="E382" s="27"/>
      <c r="F382" s="27" t="s">
        <v>8494</v>
      </c>
      <c r="G382" s="27"/>
      <c r="H382" s="27" t="s">
        <v>15615</v>
      </c>
      <c r="I382" s="27"/>
      <c r="J382" s="27" t="s">
        <v>8518</v>
      </c>
      <c r="K382" s="27">
        <v>98</v>
      </c>
      <c r="L382" s="27" t="s">
        <v>24</v>
      </c>
      <c r="M382" s="31"/>
      <c r="N382" s="32">
        <v>130000</v>
      </c>
      <c r="O382" s="32">
        <v>140000</v>
      </c>
      <c r="P382" s="32">
        <v>150000</v>
      </c>
      <c r="Q382" s="31"/>
      <c r="R382" s="27"/>
      <c r="S382" s="27" t="s">
        <v>15616</v>
      </c>
      <c r="T382" s="24" t="str">
        <f t="shared" si="5"/>
        <v>Xy lanh 4D98/ 4TN98 (97*102*188) S/F - IZUMI</v>
      </c>
      <c r="U382" s="24">
        <f>IF(OR('⚙️ BỘ HƠI'!$H$40=0,'⚙️ BỘ HƠI'!$H$2="",$C382="",LEFT($C382,1)="◆"),99999,IF(OR(ISNUMBER(SEARCH('⚙️ BỘ HƠI'!$H$2,$C382)),ISNUMBER(SEARCH($C382,'⚙️ BỘ HƠI'!$H$2))),ROW()-2,99999))</f>
        <v>99999</v>
      </c>
      <c r="V382" s="24"/>
    </row>
    <row r="383" ht="35" customHeight="1" spans="1:22">
      <c r="A383" s="27" t="s">
        <v>15617</v>
      </c>
      <c r="B383" s="27" t="s">
        <v>554</v>
      </c>
      <c r="C383" s="27" t="s">
        <v>15602</v>
      </c>
      <c r="D383" s="27" t="s">
        <v>7306</v>
      </c>
      <c r="E383" s="27"/>
      <c r="F383" s="27" t="s">
        <v>8494</v>
      </c>
      <c r="G383" s="27"/>
      <c r="H383" s="27"/>
      <c r="I383" s="27"/>
      <c r="J383" s="27" t="s">
        <v>8520</v>
      </c>
      <c r="K383" s="27">
        <v>98</v>
      </c>
      <c r="L383" s="27" t="s">
        <v>24</v>
      </c>
      <c r="M383" s="31"/>
      <c r="N383" s="31"/>
      <c r="O383" s="31"/>
      <c r="P383" s="31"/>
      <c r="Q383" s="31"/>
      <c r="R383" s="27"/>
      <c r="S383" s="27" t="s">
        <v>15618</v>
      </c>
      <c r="T383" s="24" t="str">
        <f t="shared" si="5"/>
        <v>Xy lanh 4TN98/4D98/4TNV98/4TNE98 bán hoàn thiện S/F - NSP</v>
      </c>
      <c r="U383" s="24">
        <f>IF(OR('⚙️ BỘ HƠI'!$H$40=0,'⚙️ BỘ HƠI'!$H$2="",$C383="",LEFT($C383,1)="◆"),99999,IF(OR(ISNUMBER(SEARCH('⚙️ BỘ HƠI'!$H$2,$C383)),ISNUMBER(SEARCH($C383,'⚙️ BỘ HƠI'!$H$2))),ROW()-2,99999))</f>
        <v>99999</v>
      </c>
      <c r="V383" s="24"/>
    </row>
    <row r="384" ht="35" customHeight="1" spans="1:22">
      <c r="A384" s="27" t="s">
        <v>15619</v>
      </c>
      <c r="B384" s="27" t="s">
        <v>554</v>
      </c>
      <c r="C384" s="27" t="s">
        <v>15620</v>
      </c>
      <c r="D384" s="27" t="s">
        <v>7995</v>
      </c>
      <c r="E384" s="27"/>
      <c r="F384" s="27"/>
      <c r="G384" s="27"/>
      <c r="H384" s="27"/>
      <c r="I384" s="27"/>
      <c r="J384" s="27"/>
      <c r="K384" s="27"/>
      <c r="L384" s="27" t="s">
        <v>24</v>
      </c>
      <c r="M384" s="27"/>
      <c r="N384" s="27"/>
      <c r="O384" s="27"/>
      <c r="P384" s="27"/>
      <c r="Q384" s="27"/>
      <c r="R384" s="27"/>
      <c r="S384" s="27" t="s">
        <v>15621</v>
      </c>
      <c r="T384" s="24" t="str">
        <f t="shared" si="5"/>
        <v>Xy lanh 6CH-Yanmar</v>
      </c>
      <c r="U384" s="24">
        <f>IF(OR('⚙️ BỘ HƠI'!$H$40=0,'⚙️ BỘ HƠI'!$H$2="",$C384="",LEFT($C384,1)="◆"),99999,IF(OR(ISNUMBER(SEARCH('⚙️ BỘ HƠI'!$H$2,$C384)),ISNUMBER(SEARCH($C384,'⚙️ BỘ HƠI'!$H$2))),ROW()-2,99999))</f>
        <v>99999</v>
      </c>
      <c r="V384" s="24"/>
    </row>
    <row r="385" ht="35" customHeight="1" spans="1:22">
      <c r="A385" s="27"/>
      <c r="B385" s="28" t="s">
        <v>15622</v>
      </c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31"/>
      <c r="N385" s="31"/>
      <c r="O385" s="31"/>
      <c r="P385" s="31"/>
      <c r="Q385" s="31"/>
      <c r="R385" s="27"/>
      <c r="S385" s="27"/>
      <c r="T385" s="24" t="str">
        <f t="shared" si="5"/>
        <v/>
      </c>
      <c r="U385" s="24">
        <f>IF(OR('⚙️ BỘ HƠI'!$H$40=0,'⚙️ BỘ HƠI'!$H$2="",$C385="",LEFT($C385,1)="◆"),99999,IF(OR(ISNUMBER(SEARCH('⚙️ BỘ HƠI'!$H$2,$C385)),ISNUMBER(SEARCH($C385,'⚙️ BỘ HƠI'!$H$2))),ROW()-2,99999))</f>
        <v>99999</v>
      </c>
      <c r="V385" s="33" t="s">
        <v>15623</v>
      </c>
    </row>
    <row r="386" ht="35" customHeight="1" spans="1:22">
      <c r="A386" s="27" t="s">
        <v>15624</v>
      </c>
      <c r="B386" s="27" t="s">
        <v>596</v>
      </c>
      <c r="C386" s="27" t="s">
        <v>15625</v>
      </c>
      <c r="D386" s="27"/>
      <c r="E386" s="27"/>
      <c r="F386" s="27" t="s">
        <v>8494</v>
      </c>
      <c r="G386" s="27"/>
      <c r="H386" s="27" t="s">
        <v>15626</v>
      </c>
      <c r="I386" s="27"/>
      <c r="J386" s="27" t="s">
        <v>14619</v>
      </c>
      <c r="K386" s="27">
        <v>75</v>
      </c>
      <c r="L386" s="27" t="s">
        <v>24</v>
      </c>
      <c r="M386" s="31"/>
      <c r="N386" s="32">
        <v>95000</v>
      </c>
      <c r="O386" s="32">
        <v>105000</v>
      </c>
      <c r="P386" s="32">
        <v>115000</v>
      </c>
      <c r="Q386" s="31"/>
      <c r="R386" s="27"/>
      <c r="S386" s="27" t="s">
        <v>15627</v>
      </c>
      <c r="T386" s="24" t="str">
        <f t="shared" si="5"/>
        <v>Xy lanh Kubota 4D76 (75*80*146) S/F - IZUMI IKAZU</v>
      </c>
      <c r="U386" s="24">
        <f>IF(OR('⚙️ BỘ HƠI'!$H$40=0,'⚙️ BỘ HƠI'!$H$2="",$C386="",LEFT($C386,1)="◆"),99999,IF(OR(ISNUMBER(SEARCH('⚙️ BỘ HƠI'!$H$2,$C386)),ISNUMBER(SEARCH($C386,'⚙️ BỘ HƠI'!$H$2))),ROW()-2,99999))</f>
        <v>99999</v>
      </c>
      <c r="V386" s="24"/>
    </row>
    <row r="387" ht="35" customHeight="1" spans="1:22">
      <c r="A387" s="27" t="s">
        <v>15628</v>
      </c>
      <c r="B387" s="27" t="s">
        <v>596</v>
      </c>
      <c r="C387" s="27" t="s">
        <v>15625</v>
      </c>
      <c r="D387" s="27"/>
      <c r="E387" s="27"/>
      <c r="F387" s="27" t="s">
        <v>8494</v>
      </c>
      <c r="G387" s="27"/>
      <c r="H387" s="27" t="s">
        <v>15629</v>
      </c>
      <c r="I387" s="27"/>
      <c r="J387" s="27" t="s">
        <v>8520</v>
      </c>
      <c r="K387" s="27">
        <v>76</v>
      </c>
      <c r="L387" s="27" t="s">
        <v>24</v>
      </c>
      <c r="M387" s="31"/>
      <c r="N387" s="31"/>
      <c r="O387" s="31"/>
      <c r="P387" s="31"/>
      <c r="Q387" s="31"/>
      <c r="R387" s="27"/>
      <c r="S387" s="27" t="s">
        <v>15630</v>
      </c>
      <c r="T387" s="24" t="str">
        <f t="shared" ref="T387:T450" si="6">IF($S387="","",$S387)</f>
        <v>Xy lanh Kubota 4D76 (76*80*146) S/F - NSP</v>
      </c>
      <c r="U387" s="24">
        <f>IF(OR('⚙️ BỘ HƠI'!$H$40=0,'⚙️ BỘ HƠI'!$H$2="",$C387="",LEFT($C387,1)="◆"),99999,IF(OR(ISNUMBER(SEARCH('⚙️ BỘ HƠI'!$H$2,$C387)),ISNUMBER(SEARCH($C387,'⚙️ BỘ HƠI'!$H$2))),ROW()-2,99999))</f>
        <v>99999</v>
      </c>
      <c r="V387" s="24"/>
    </row>
    <row r="388" ht="35" customHeight="1" spans="1:22">
      <c r="A388" s="27" t="s">
        <v>15631</v>
      </c>
      <c r="B388" s="27" t="s">
        <v>596</v>
      </c>
      <c r="C388" s="27" t="s">
        <v>15632</v>
      </c>
      <c r="D388" s="27"/>
      <c r="E388" s="27"/>
      <c r="F388" s="27" t="s">
        <v>8494</v>
      </c>
      <c r="G388" s="27"/>
      <c r="H388" s="27"/>
      <c r="I388" s="27"/>
      <c r="J388" s="27" t="s">
        <v>8520</v>
      </c>
      <c r="K388" s="27">
        <v>78</v>
      </c>
      <c r="L388" s="27" t="s">
        <v>24</v>
      </c>
      <c r="M388" s="31"/>
      <c r="N388" s="31"/>
      <c r="O388" s="31"/>
      <c r="P388" s="31"/>
      <c r="Q388" s="31"/>
      <c r="R388" s="27"/>
      <c r="S388" s="27" t="s">
        <v>15633</v>
      </c>
      <c r="T388" s="24" t="str">
        <f t="shared" si="6"/>
        <v>Xy lanh Kubota V1505/4D78 bán hoàn thiện S/F - NSP</v>
      </c>
      <c r="U388" s="24">
        <f>IF(OR('⚙️ BỘ HƠI'!$H$40=0,'⚙️ BỘ HƠI'!$H$2="",$C388="",LEFT($C388,1)="◆"),99999,IF(OR(ISNUMBER(SEARCH('⚙️ BỘ HƠI'!$H$2,$C388)),ISNUMBER(SEARCH($C388,'⚙️ BỘ HƠI'!$H$2))),ROW()-2,99999))</f>
        <v>99999</v>
      </c>
      <c r="V388" s="24"/>
    </row>
    <row r="389" ht="35" customHeight="1" spans="1:22">
      <c r="A389" s="34" t="s">
        <v>15634</v>
      </c>
      <c r="B389" s="27" t="s">
        <v>596</v>
      </c>
      <c r="C389" s="27" t="s">
        <v>11417</v>
      </c>
      <c r="D389" s="27"/>
      <c r="E389" s="27"/>
      <c r="F389" s="27" t="s">
        <v>8494</v>
      </c>
      <c r="G389" s="27"/>
      <c r="H389" s="27" t="s">
        <v>15635</v>
      </c>
      <c r="I389" s="27"/>
      <c r="J389" s="27" t="s">
        <v>14701</v>
      </c>
      <c r="K389" s="27">
        <v>85</v>
      </c>
      <c r="L389" s="27" t="s">
        <v>24</v>
      </c>
      <c r="M389" s="31"/>
      <c r="N389" s="32">
        <v>105000</v>
      </c>
      <c r="O389" s="32">
        <v>115000</v>
      </c>
      <c r="P389" s="32">
        <v>125000</v>
      </c>
      <c r="Q389" s="31"/>
      <c r="R389" s="27"/>
      <c r="S389" s="27" t="s">
        <v>15636</v>
      </c>
      <c r="T389" s="24" t="str">
        <f t="shared" si="6"/>
        <v>Xy lanh Kubota 4D85 (84*89*150) S/F - IZUMI-IKAZU</v>
      </c>
      <c r="U389" s="24">
        <f>IF(OR('⚙️ BỘ HƠI'!$H$40=0,'⚙️ BỘ HƠI'!$H$2="",$C389="",LEFT($C389,1)="◆"),99999,IF(OR(ISNUMBER(SEARCH('⚙️ BỘ HƠI'!$H$2,$C389)),ISNUMBER(SEARCH($C389,'⚙️ BỘ HƠI'!$H$2))),ROW()-2,99999))</f>
        <v>99999</v>
      </c>
      <c r="V389" s="24"/>
    </row>
    <row r="390" ht="35" customHeight="1" spans="1:22">
      <c r="A390" s="34" t="s">
        <v>15637</v>
      </c>
      <c r="B390" s="27" t="s">
        <v>596</v>
      </c>
      <c r="C390" s="27" t="s">
        <v>11417</v>
      </c>
      <c r="D390" s="27"/>
      <c r="E390" s="27"/>
      <c r="F390" s="27" t="s">
        <v>8494</v>
      </c>
      <c r="G390" s="27"/>
      <c r="H390" s="27"/>
      <c r="I390" s="27"/>
      <c r="J390" s="27" t="s">
        <v>8520</v>
      </c>
      <c r="K390" s="27">
        <v>85</v>
      </c>
      <c r="L390" s="27" t="s">
        <v>24</v>
      </c>
      <c r="M390" s="31"/>
      <c r="N390" s="31"/>
      <c r="O390" s="31"/>
      <c r="P390" s="32">
        <v>200000</v>
      </c>
      <c r="Q390" s="31"/>
      <c r="R390" s="27"/>
      <c r="S390" s="27" t="s">
        <v>15638</v>
      </c>
      <c r="T390" s="24" t="str">
        <f t="shared" si="6"/>
        <v>Xy lanh Kubota 4D85 bán hoàn thiện S/F - NSP</v>
      </c>
      <c r="U390" s="24">
        <f>IF(OR('⚙️ BỘ HƠI'!$H$40=0,'⚙️ BỘ HƠI'!$H$2="",$C390="",LEFT($C390,1)="◆"),99999,IF(OR(ISNUMBER(SEARCH('⚙️ BỘ HƠI'!$H$2,$C390)),ISNUMBER(SEARCH($C390,'⚙️ BỘ HƠI'!$H$2))),ROW()-2,99999))</f>
        <v>99999</v>
      </c>
      <c r="V390" s="24"/>
    </row>
    <row r="391" ht="35" customHeight="1" spans="1:22">
      <c r="A391" s="27" t="s">
        <v>15639</v>
      </c>
      <c r="B391" s="27" t="s">
        <v>596</v>
      </c>
      <c r="C391" s="27" t="s">
        <v>11418</v>
      </c>
      <c r="D391" s="27" t="s">
        <v>7306</v>
      </c>
      <c r="E391" s="27"/>
      <c r="F391" s="27" t="s">
        <v>8494</v>
      </c>
      <c r="G391" s="27"/>
      <c r="H391" s="27" t="s">
        <v>15640</v>
      </c>
      <c r="I391" s="27"/>
      <c r="J391" s="27" t="s">
        <v>14619</v>
      </c>
      <c r="K391" s="27">
        <v>86</v>
      </c>
      <c r="L391" s="27" t="s">
        <v>24</v>
      </c>
      <c r="M391" s="31"/>
      <c r="N391" s="32">
        <v>100000</v>
      </c>
      <c r="O391" s="32">
        <v>110000</v>
      </c>
      <c r="P391" s="32">
        <v>120000</v>
      </c>
      <c r="Q391" s="31"/>
      <c r="R391" s="27"/>
      <c r="S391" s="27" t="s">
        <v>15641</v>
      </c>
      <c r="T391" s="24" t="str">
        <f t="shared" si="6"/>
        <v>Xy lanh 4D87 (86*90.5*155) S/F - IZUMI IKAZU</v>
      </c>
      <c r="U391" s="24">
        <f>IF(OR('⚙️ BỘ HƠI'!$H$40=0,'⚙️ BỘ HƠI'!$H$2="",$C391="",LEFT($C391,1)="◆"),99999,IF(OR(ISNUMBER(SEARCH('⚙️ BỘ HƠI'!$H$2,$C391)),ISNUMBER(SEARCH($C391,'⚙️ BỘ HƠI'!$H$2))),ROW()-2,99999))</f>
        <v>99999</v>
      </c>
      <c r="V391" s="24"/>
    </row>
    <row r="392" ht="35" customHeight="1" spans="1:22">
      <c r="A392" s="27" t="s">
        <v>15642</v>
      </c>
      <c r="B392" s="27" t="s">
        <v>596</v>
      </c>
      <c r="C392" s="27" t="s">
        <v>11418</v>
      </c>
      <c r="D392" s="27" t="s">
        <v>7306</v>
      </c>
      <c r="E392" s="27"/>
      <c r="F392" s="27" t="s">
        <v>8494</v>
      </c>
      <c r="G392" s="27"/>
      <c r="H392" s="27" t="s">
        <v>15643</v>
      </c>
      <c r="I392" s="27"/>
      <c r="J392" s="27" t="s">
        <v>14619</v>
      </c>
      <c r="K392" s="27">
        <v>86</v>
      </c>
      <c r="L392" s="27" t="s">
        <v>24</v>
      </c>
      <c r="M392" s="31"/>
      <c r="N392" s="32">
        <v>105000</v>
      </c>
      <c r="O392" s="32">
        <v>115000</v>
      </c>
      <c r="P392" s="32">
        <v>125000</v>
      </c>
      <c r="Q392" s="31"/>
      <c r="R392" s="27"/>
      <c r="S392" s="27" t="s">
        <v>15644</v>
      </c>
      <c r="T392" s="24" t="str">
        <f t="shared" si="6"/>
        <v>Xy lanh 4D87 (86*91*151/155) S/F - IZUMI IKAZU</v>
      </c>
      <c r="U392" s="24">
        <f>IF(OR('⚙️ BỘ HƠI'!$H$40=0,'⚙️ BỘ HƠI'!$H$2="",$C392="",LEFT($C392,1)="◆"),99999,IF(OR(ISNUMBER(SEARCH('⚙️ BỘ HƠI'!$H$2,$C392)),ISNUMBER(SEARCH($C392,'⚙️ BỘ HƠI'!$H$2))),ROW()-2,99999))</f>
        <v>99999</v>
      </c>
      <c r="V392" s="33" t="s">
        <v>15645</v>
      </c>
    </row>
    <row r="393" ht="35" customHeight="1" spans="1:22">
      <c r="A393" s="34" t="s">
        <v>15646</v>
      </c>
      <c r="B393" s="27" t="s">
        <v>596</v>
      </c>
      <c r="C393" s="27" t="s">
        <v>11418</v>
      </c>
      <c r="D393" s="27"/>
      <c r="E393" s="27"/>
      <c r="F393" s="27" t="s">
        <v>8494</v>
      </c>
      <c r="G393" s="27"/>
      <c r="H393" s="27" t="s">
        <v>15647</v>
      </c>
      <c r="I393" s="27"/>
      <c r="J393" s="27" t="s">
        <v>14619</v>
      </c>
      <c r="K393" s="27">
        <v>87</v>
      </c>
      <c r="L393" s="27" t="s">
        <v>24</v>
      </c>
      <c r="M393" s="31"/>
      <c r="N393" s="32">
        <v>100000</v>
      </c>
      <c r="O393" s="32">
        <v>110000</v>
      </c>
      <c r="P393" s="32">
        <v>120000</v>
      </c>
      <c r="Q393" s="31"/>
      <c r="R393" s="27"/>
      <c r="S393" s="27" t="s">
        <v>15648</v>
      </c>
      <c r="T393" s="24" t="str">
        <f t="shared" si="6"/>
        <v>Xy lanh 4D87 (86*90*155) S/F - IZUMI IKAZU</v>
      </c>
      <c r="U393" s="24">
        <f>IF(OR('⚙️ BỘ HƠI'!$H$40=0,'⚙️ BỘ HƠI'!$H$2="",$C393="",LEFT($C393,1)="◆"),99999,IF(OR(ISNUMBER(SEARCH('⚙️ BỘ HƠI'!$H$2,$C393)),ISNUMBER(SEARCH($C393,'⚙️ BỘ HƠI'!$H$2))),ROW()-2,99999))</f>
        <v>99999</v>
      </c>
      <c r="V393" s="33" t="s">
        <v>15645</v>
      </c>
    </row>
    <row r="394" ht="35" customHeight="1" spans="1:22">
      <c r="A394" s="34" t="s">
        <v>15649</v>
      </c>
      <c r="B394" s="27" t="s">
        <v>596</v>
      </c>
      <c r="C394" s="27" t="s">
        <v>11431</v>
      </c>
      <c r="D394" s="27"/>
      <c r="E394" s="27"/>
      <c r="F394" s="27" t="s">
        <v>8494</v>
      </c>
      <c r="G394" s="27"/>
      <c r="H394" s="27" t="s">
        <v>15650</v>
      </c>
      <c r="I394" s="27"/>
      <c r="J394" s="27" t="s">
        <v>14619</v>
      </c>
      <c r="K394" s="27">
        <v>87</v>
      </c>
      <c r="L394" s="27" t="s">
        <v>24</v>
      </c>
      <c r="M394" s="31"/>
      <c r="N394" s="32">
        <v>100000</v>
      </c>
      <c r="O394" s="32">
        <v>110000</v>
      </c>
      <c r="P394" s="32">
        <v>120000</v>
      </c>
      <c r="Q394" s="31"/>
      <c r="R394" s="27"/>
      <c r="S394" s="27" t="s">
        <v>15651</v>
      </c>
      <c r="T394" s="24" t="str">
        <f t="shared" si="6"/>
        <v>Xy lanh 4D87 / V2203 (86*90.5*151) S/F - IZUMI IKAZU</v>
      </c>
      <c r="U394" s="24">
        <f>IF(OR('⚙️ BỘ HƠI'!$H$40=0,'⚙️ BỘ HƠI'!$H$2="",$C394="",LEFT($C394,1)="◆"),99999,IF(OR(ISNUMBER(SEARCH('⚙️ BỘ HƠI'!$H$2,$C394)),ISNUMBER(SEARCH($C394,'⚙️ BỘ HƠI'!$H$2))),ROW()-2,99999))</f>
        <v>99999</v>
      </c>
      <c r="V394" s="24"/>
    </row>
    <row r="395" ht="35" customHeight="1" spans="1:22">
      <c r="A395" s="27"/>
      <c r="B395" s="28" t="s">
        <v>15652</v>
      </c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31"/>
      <c r="N395" s="31"/>
      <c r="O395" s="31"/>
      <c r="P395" s="31"/>
      <c r="Q395" s="31"/>
      <c r="R395" s="27"/>
      <c r="S395" s="27"/>
      <c r="T395" s="24" t="str">
        <f t="shared" si="6"/>
        <v/>
      </c>
      <c r="U395" s="24">
        <f>IF(OR('⚙️ BỘ HƠI'!$H$40=0,'⚙️ BỘ HƠI'!$H$2="",$C395="",LEFT($C395,1)="◆"),99999,IF(OR(ISNUMBER(SEARCH('⚙️ BỘ HƠI'!$H$2,$C395)),ISNUMBER(SEARCH($C395,'⚙️ BỘ HƠI'!$H$2))),ROW()-2,99999))</f>
        <v>99999</v>
      </c>
      <c r="V395" s="24"/>
    </row>
    <row r="396" ht="35" customHeight="1" spans="1:22">
      <c r="A396" s="27" t="s">
        <v>15653</v>
      </c>
      <c r="B396" s="27" t="s">
        <v>11462</v>
      </c>
      <c r="C396" s="27" t="s">
        <v>15654</v>
      </c>
      <c r="D396" s="27"/>
      <c r="E396" s="27"/>
      <c r="F396" s="27"/>
      <c r="G396" s="27"/>
      <c r="H396" s="27"/>
      <c r="I396" s="27"/>
      <c r="J396" s="27" t="s">
        <v>15655</v>
      </c>
      <c r="K396" s="27">
        <v>127</v>
      </c>
      <c r="L396" s="27" t="s">
        <v>24</v>
      </c>
      <c r="M396" s="31"/>
      <c r="N396" s="32">
        <v>3600000</v>
      </c>
      <c r="O396" s="32">
        <v>3800000</v>
      </c>
      <c r="P396" s="32">
        <v>4000000</v>
      </c>
      <c r="Q396" s="31"/>
      <c r="R396" s="27"/>
      <c r="S396" s="27" t="s">
        <v>15656</v>
      </c>
      <c r="T396" s="24" t="str">
        <f t="shared" si="6"/>
        <v>Xy lanh SCANIA DS11/ 061WN19 phi 127 - HENWEIT L-SC003-00</v>
      </c>
      <c r="U396" s="24">
        <f>IF(OR('⚙️ BỘ HƠI'!$H$40=0,'⚙️ BỘ HƠI'!$H$2="",$C396="",LEFT($C396,1)="◆"),99999,IF(OR(ISNUMBER(SEARCH('⚙️ BỘ HƠI'!$H$2,$C396)),ISNUMBER(SEARCH($C396,'⚙️ BỘ HƠI'!$H$2))),ROW()-2,99999))</f>
        <v>99999</v>
      </c>
      <c r="V396" s="24"/>
    </row>
    <row r="397" ht="35" customHeight="1" spans="1:22">
      <c r="A397" s="27"/>
      <c r="B397" s="28" t="s">
        <v>15657</v>
      </c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9"/>
      <c r="N397" s="29"/>
      <c r="O397" s="29"/>
      <c r="P397" s="29"/>
      <c r="Q397" s="29"/>
      <c r="R397" s="30"/>
      <c r="S397" s="24"/>
      <c r="T397" s="24" t="str">
        <f t="shared" si="6"/>
        <v/>
      </c>
      <c r="U397" s="24">
        <f>IF(OR('⚙️ BỘ HƠI'!$H$40=0,'⚙️ BỘ HƠI'!$H$2="",$C397="",LEFT($C397,1)="◆"),99999,IF(OR(ISNUMBER(SEARCH('⚙️ BỘ HƠI'!$H$2,$C397)),ISNUMBER(SEARCH($C397,'⚙️ BỘ HƠI'!$H$2))),ROW()-2,99999))</f>
        <v>99999</v>
      </c>
      <c r="V397" s="24"/>
    </row>
    <row r="398" ht="35" customHeight="1" spans="1:22">
      <c r="A398" s="27" t="s">
        <v>15658</v>
      </c>
      <c r="B398" s="27" t="s">
        <v>642</v>
      </c>
      <c r="C398" s="27" t="s">
        <v>4257</v>
      </c>
      <c r="D398" s="27"/>
      <c r="E398" s="27"/>
      <c r="F398" s="27" t="s">
        <v>8494</v>
      </c>
      <c r="G398" s="27"/>
      <c r="H398" s="27" t="s">
        <v>15659</v>
      </c>
      <c r="I398" s="27"/>
      <c r="J398" s="27" t="s">
        <v>14701</v>
      </c>
      <c r="K398" s="27">
        <v>85</v>
      </c>
      <c r="L398" s="27" t="s">
        <v>24</v>
      </c>
      <c r="M398" s="31"/>
      <c r="N398" s="32">
        <v>500000</v>
      </c>
      <c r="O398" s="32">
        <v>530000</v>
      </c>
      <c r="P398" s="32">
        <v>560000</v>
      </c>
      <c r="Q398" s="31"/>
      <c r="R398" s="27"/>
      <c r="S398" s="27" t="s">
        <v>15660</v>
      </c>
      <c r="T398" s="24" t="str">
        <f t="shared" si="6"/>
        <v>Xy lanh Toyota 1DZ (85*90*175), 4D86, S/F chưa xoáy - IZUMI-IKAZU</v>
      </c>
      <c r="U398" s="24">
        <f>IF(OR('⚙️ BỘ HƠI'!$H$40=0,'⚙️ BỘ HƠI'!$H$2="",$C398="",LEFT($C398,1)="◆"),99999,IF(OR(ISNUMBER(SEARCH('⚙️ BỘ HƠI'!$H$2,$C398)),ISNUMBER(SEARCH($C398,'⚙️ BỘ HƠI'!$H$2))),ROW()-2,99999))</f>
        <v>99999</v>
      </c>
      <c r="V398" s="24"/>
    </row>
    <row r="399" ht="35" customHeight="1" spans="1:22">
      <c r="A399" s="27" t="s">
        <v>15661</v>
      </c>
      <c r="B399" s="27" t="s">
        <v>642</v>
      </c>
      <c r="C399" s="27" t="s">
        <v>11516</v>
      </c>
      <c r="D399" s="27" t="s">
        <v>4813</v>
      </c>
      <c r="E399" s="27"/>
      <c r="F399" s="27" t="s">
        <v>8494</v>
      </c>
      <c r="G399" s="27"/>
      <c r="H399" s="27" t="s">
        <v>15662</v>
      </c>
      <c r="I399" s="27"/>
      <c r="J399" s="27" t="s">
        <v>12258</v>
      </c>
      <c r="K399" s="27">
        <v>92</v>
      </c>
      <c r="L399" s="27" t="s">
        <v>24</v>
      </c>
      <c r="M399" s="31"/>
      <c r="N399" s="32">
        <v>500000</v>
      </c>
      <c r="O399" s="32">
        <v>550000</v>
      </c>
      <c r="P399" s="32">
        <v>600000</v>
      </c>
      <c r="Q399" s="31"/>
      <c r="R399" s="27"/>
      <c r="S399" s="27" t="s">
        <v>15663</v>
      </c>
      <c r="T399" s="24" t="str">
        <f t="shared" si="6"/>
        <v>Xy lanh Toyota 2L (91-96-160.5-100.7-3.5+1)/ 4D92 S/F bán hoàn thiện - IZ IKAZU</v>
      </c>
      <c r="U399" s="24">
        <f>IF(OR('⚙️ BỘ HƠI'!$H$40=0,'⚙️ BỘ HƠI'!$H$2="",$C399="",LEFT($C399,1)="◆"),99999,IF(OR(ISNUMBER(SEARCH('⚙️ BỘ HƠI'!$H$2,$C399)),ISNUMBER(SEARCH($C399,'⚙️ BỘ HƠI'!$H$2))),ROW()-2,99999))</f>
        <v>99999</v>
      </c>
      <c r="V399" s="33" t="s">
        <v>15664</v>
      </c>
    </row>
    <row r="400" ht="35" customHeight="1" spans="1:22">
      <c r="A400" s="27" t="s">
        <v>15665</v>
      </c>
      <c r="B400" s="27" t="s">
        <v>642</v>
      </c>
      <c r="C400" s="27" t="s">
        <v>15666</v>
      </c>
      <c r="D400" s="27"/>
      <c r="E400" s="27"/>
      <c r="F400" s="27" t="s">
        <v>8494</v>
      </c>
      <c r="G400" s="27"/>
      <c r="H400" s="27" t="s">
        <v>3792</v>
      </c>
      <c r="I400" s="27"/>
      <c r="J400" s="27" t="s">
        <v>14619</v>
      </c>
      <c r="K400" s="27">
        <v>95.6</v>
      </c>
      <c r="L400" s="27" t="s">
        <v>24</v>
      </c>
      <c r="M400" s="27"/>
      <c r="N400" s="36">
        <v>130000</v>
      </c>
      <c r="O400" s="36">
        <v>140000</v>
      </c>
      <c r="P400" s="36">
        <v>160000</v>
      </c>
      <c r="Q400" s="27"/>
      <c r="R400" s="27"/>
      <c r="S400" s="27" t="s">
        <v>15667</v>
      </c>
      <c r="T400" s="24" t="str">
        <f t="shared" si="6"/>
        <v>Xy lanh Toy (96) 1Z S/F (11Z), 4D96/ 95.6*100*182.5 lợi 8*106 - IZUMI IKAZU</v>
      </c>
      <c r="U400" s="24">
        <f>IF(OR('⚙️ BỘ HƠI'!$H$40=0,'⚙️ BỘ HƠI'!$H$2="",$C400="",LEFT($C400,1)="◆"),99999,IF(OR(ISNUMBER(SEARCH('⚙️ BỘ HƠI'!$H$2,$C400)),ISNUMBER(SEARCH($C400,'⚙️ BỘ HƠI'!$H$2))),ROW()-2,99999))</f>
        <v>99999</v>
      </c>
      <c r="V400" s="24"/>
    </row>
    <row r="401" ht="35" customHeight="1" spans="1:22">
      <c r="A401" s="27" t="s">
        <v>15668</v>
      </c>
      <c r="B401" s="27" t="s">
        <v>642</v>
      </c>
      <c r="C401" s="27" t="s">
        <v>15669</v>
      </c>
      <c r="D401" s="27"/>
      <c r="E401" s="27"/>
      <c r="F401" s="27" t="s">
        <v>8492</v>
      </c>
      <c r="G401" s="27"/>
      <c r="H401" s="27"/>
      <c r="I401" s="27"/>
      <c r="J401" s="27" t="s">
        <v>14619</v>
      </c>
      <c r="K401" s="27">
        <v>96</v>
      </c>
      <c r="L401" s="27" t="s">
        <v>24</v>
      </c>
      <c r="M401" s="31"/>
      <c r="N401" s="32">
        <v>140000</v>
      </c>
      <c r="O401" s="32">
        <v>150000</v>
      </c>
      <c r="P401" s="32">
        <v>160000</v>
      </c>
      <c r="Q401" s="31"/>
      <c r="R401" s="27"/>
      <c r="S401" s="27" t="s">
        <v>15670</v>
      </c>
      <c r="T401" s="24" t="str">
        <f t="shared" si="6"/>
        <v>Xy lanh 1Z / 11Z F/F - IZUMI IKAZU</v>
      </c>
      <c r="U401" s="24">
        <f>IF(OR('⚙️ BỘ HƠI'!$H$40=0,'⚙️ BỘ HƠI'!$H$2="",$C401="",LEFT($C401,1)="◆"),99999,IF(OR(ISNUMBER(SEARCH('⚙️ BỘ HƠI'!$H$2,$C401)),ISNUMBER(SEARCH($C401,'⚙️ BỘ HƠI'!$H$2))),ROW()-2,99999))</f>
        <v>99999</v>
      </c>
      <c r="V401" s="24"/>
    </row>
    <row r="402" ht="35" customHeight="1" spans="1:22">
      <c r="A402" s="27" t="s">
        <v>15671</v>
      </c>
      <c r="B402" s="27" t="s">
        <v>642</v>
      </c>
      <c r="C402" s="27" t="s">
        <v>15672</v>
      </c>
      <c r="D402" s="27"/>
      <c r="E402" s="27"/>
      <c r="F402" s="27" t="s">
        <v>8494</v>
      </c>
      <c r="G402" s="27"/>
      <c r="H402" s="27" t="s">
        <v>6779</v>
      </c>
      <c r="I402" s="27"/>
      <c r="J402" s="27" t="s">
        <v>12258</v>
      </c>
      <c r="K402" s="27">
        <v>97</v>
      </c>
      <c r="L402" s="27" t="s">
        <v>24</v>
      </c>
      <c r="M402" s="31"/>
      <c r="N402" s="32">
        <v>140000</v>
      </c>
      <c r="O402" s="32">
        <v>150000</v>
      </c>
      <c r="P402" s="32">
        <v>160000</v>
      </c>
      <c r="Q402" s="31"/>
      <c r="R402" s="27"/>
      <c r="S402" s="27" t="s">
        <v>15673</v>
      </c>
      <c r="T402" s="24" t="str">
        <f t="shared" si="6"/>
        <v>Xy lanh Toy 2Z S/F (13Z), 4D98/ 97*101*181.5 lợi 5*107 - IZ IKAZU</v>
      </c>
      <c r="U402" s="24">
        <f>IF(OR('⚙️ BỘ HƠI'!$H$40=0,'⚙️ BỘ HƠI'!$H$2="",$C402="",LEFT($C402,1)="◆"),99999,IF(OR(ISNUMBER(SEARCH('⚙️ BỘ HƠI'!$H$2,$C402)),ISNUMBER(SEARCH($C402,'⚙️ BỘ HƠI'!$H$2))),ROW()-2,99999))</f>
        <v>99999</v>
      </c>
      <c r="V402" s="24"/>
    </row>
    <row r="403" ht="35" customHeight="1" spans="1:22">
      <c r="A403" s="27" t="s">
        <v>15674</v>
      </c>
      <c r="B403" s="27" t="s">
        <v>642</v>
      </c>
      <c r="C403" s="27" t="s">
        <v>15675</v>
      </c>
      <c r="D403" s="27" t="s">
        <v>4813</v>
      </c>
      <c r="E403" s="27"/>
      <c r="F403" s="27" t="s">
        <v>8492</v>
      </c>
      <c r="G403" s="27"/>
      <c r="H403" s="27" t="s">
        <v>2823</v>
      </c>
      <c r="I403" s="27"/>
      <c r="J403" s="27" t="s">
        <v>14619</v>
      </c>
      <c r="K403" s="27">
        <v>98</v>
      </c>
      <c r="L403" s="27" t="s">
        <v>24</v>
      </c>
      <c r="M403" s="31"/>
      <c r="N403" s="32">
        <v>140000</v>
      </c>
      <c r="O403" s="32">
        <v>150000</v>
      </c>
      <c r="P403" s="32">
        <v>160000</v>
      </c>
      <c r="Q403" s="31"/>
      <c r="R403" s="27"/>
      <c r="S403" s="27" t="s">
        <v>15676</v>
      </c>
      <c r="T403" s="24" t="str">
        <f t="shared" si="6"/>
        <v>Xy lanh Toyota 2Z / 13Z (98) F/F - IZUMI IKAZU</v>
      </c>
      <c r="U403" s="24">
        <f>IF(OR('⚙️ BỘ HƠI'!$H$40=0,'⚙️ BỘ HƠI'!$H$2="",$C403="",LEFT($C403,1)="◆"),99999,IF(OR(ISNUMBER(SEARCH('⚙️ BỘ HƠI'!$H$2,$C403)),ISNUMBER(SEARCH($C403,'⚙️ BỘ HƠI'!$H$2))),ROW()-2,99999))</f>
        <v>99999</v>
      </c>
      <c r="V403" s="24"/>
    </row>
    <row r="404" ht="35" customHeight="1" spans="1:22">
      <c r="A404" s="27"/>
      <c r="B404" s="28" t="s">
        <v>15677</v>
      </c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31"/>
      <c r="N404" s="31"/>
      <c r="O404" s="31"/>
      <c r="P404" s="31"/>
      <c r="Q404" s="31"/>
      <c r="R404" s="27"/>
      <c r="S404" s="27"/>
      <c r="T404" s="24" t="str">
        <f t="shared" si="6"/>
        <v/>
      </c>
      <c r="U404" s="24">
        <f>IF(OR('⚙️ BỘ HƠI'!$H$40=0,'⚙️ BỘ HƠI'!$H$2="",$C404="",LEFT($C404,1)="◆"),99999,IF(OR(ISNUMBER(SEARCH('⚙️ BỘ HƠI'!$H$2,$C404)),ISNUMBER(SEARCH($C404,'⚙️ BỘ HƠI'!$H$2))),ROW()-2,99999))</f>
        <v>99999</v>
      </c>
      <c r="V404" s="24"/>
    </row>
    <row r="405" ht="35" customHeight="1" spans="1:22">
      <c r="A405" s="27" t="s">
        <v>15678</v>
      </c>
      <c r="B405" s="27" t="s">
        <v>660</v>
      </c>
      <c r="C405" s="27" t="s">
        <v>15679</v>
      </c>
      <c r="D405" s="27"/>
      <c r="E405" s="27"/>
      <c r="F405" s="27"/>
      <c r="G405" s="27"/>
      <c r="H405" s="27" t="s">
        <v>15680</v>
      </c>
      <c r="I405" s="27"/>
      <c r="J405" s="27" t="s">
        <v>8519</v>
      </c>
      <c r="K405" s="27">
        <v>110</v>
      </c>
      <c r="L405" s="27" t="s">
        <v>24</v>
      </c>
      <c r="M405" s="27"/>
      <c r="N405" s="36">
        <v>1350000</v>
      </c>
      <c r="O405" s="36">
        <v>1450000</v>
      </c>
      <c r="P405" s="36">
        <v>1550000</v>
      </c>
      <c r="Q405" s="27"/>
      <c r="R405" s="27"/>
      <c r="S405" s="27" t="s">
        <v>15681</v>
      </c>
      <c r="T405" s="24" t="str">
        <f t="shared" si="6"/>
        <v>Xy lanh CAT 3126/ 3126B/ 1077604 bán hoàn thiện - HENWEIT</v>
      </c>
      <c r="U405" s="24">
        <f>IF(OR('⚙️ BỘ HƠI'!$H$40=0,'⚙️ BỘ HƠI'!$H$2="",$C405="",LEFT($C405,1)="◆"),99999,IF(OR(ISNUMBER(SEARCH('⚙️ BỘ HƠI'!$H$2,$C405)),ISNUMBER(SEARCH($C405,'⚙️ BỘ HƠI'!$H$2))),ROW()-2,99999))</f>
        <v>99999</v>
      </c>
      <c r="V405" s="24"/>
    </row>
    <row r="406" ht="35" customHeight="1" spans="1:22">
      <c r="A406" s="27" t="s">
        <v>15682</v>
      </c>
      <c r="B406" s="27" t="s">
        <v>660</v>
      </c>
      <c r="C406" s="27" t="s">
        <v>4298</v>
      </c>
      <c r="D406" s="27"/>
      <c r="E406" s="27"/>
      <c r="F406" s="27"/>
      <c r="G406" s="27"/>
      <c r="H406" s="27"/>
      <c r="I406" s="27"/>
      <c r="J406" s="27" t="s">
        <v>15683</v>
      </c>
      <c r="K406" s="27">
        <v>112</v>
      </c>
      <c r="L406" s="27" t="s">
        <v>24</v>
      </c>
      <c r="M406" s="31"/>
      <c r="N406" s="32">
        <v>6300000</v>
      </c>
      <c r="O406" s="32">
        <v>6500000</v>
      </c>
      <c r="P406" s="32">
        <v>7000000</v>
      </c>
      <c r="Q406" s="31"/>
      <c r="R406" s="27"/>
      <c r="S406" s="27" t="s">
        <v>15684</v>
      </c>
      <c r="T406" s="24" t="str">
        <f t="shared" si="6"/>
        <v>Xy lanh C9 - MAHLE 1903562</v>
      </c>
      <c r="U406" s="24">
        <f>IF(OR('⚙️ BỘ HƠI'!$H$40=0,'⚙️ BỘ HƠI'!$H$2="",$C406="",LEFT($C406,1)="◆"),99999,IF(OR(ISNUMBER(SEARCH('⚙️ BỘ HƠI'!$H$2,$C406)),ISNUMBER(SEARCH($C406,'⚙️ BỘ HƠI'!$H$2))),ROW()-2,99999))</f>
        <v>99999</v>
      </c>
      <c r="V406" s="24"/>
    </row>
    <row r="407" ht="35" customHeight="1" spans="1:22">
      <c r="A407" s="27" t="s">
        <v>15685</v>
      </c>
      <c r="B407" s="27" t="s">
        <v>660</v>
      </c>
      <c r="C407" s="27" t="s">
        <v>15686</v>
      </c>
      <c r="D407" s="27"/>
      <c r="E407" s="27"/>
      <c r="F407" s="27"/>
      <c r="G407" s="27"/>
      <c r="H407" s="27" t="s">
        <v>15687</v>
      </c>
      <c r="I407" s="27"/>
      <c r="J407" s="27" t="s">
        <v>12258</v>
      </c>
      <c r="K407" s="27">
        <v>112</v>
      </c>
      <c r="L407" s="27" t="s">
        <v>24</v>
      </c>
      <c r="M407" s="31"/>
      <c r="N407" s="32">
        <v>3300000</v>
      </c>
      <c r="O407" s="32">
        <v>3500000</v>
      </c>
      <c r="P407" s="32">
        <v>3700000</v>
      </c>
      <c r="Q407" s="31"/>
      <c r="R407" s="27"/>
      <c r="S407" s="27" t="s">
        <v>15688</v>
      </c>
      <c r="T407" s="24" t="str">
        <f t="shared" si="6"/>
        <v>Xy lanh CAT - C9 (có xử lý tôi cứng) - IZ IKAZU</v>
      </c>
      <c r="U407" s="24">
        <f>IF(OR('⚙️ BỘ HƠI'!$H$40=0,'⚙️ BỘ HƠI'!$H$2="",$C407="",LEFT($C407,1)="◆"),99999,IF(OR(ISNUMBER(SEARCH('⚙️ BỘ HƠI'!$H$2,$C407)),ISNUMBER(SEARCH($C407,'⚙️ BỘ HƠI'!$H$2))),ROW()-2,99999))</f>
        <v>99999</v>
      </c>
      <c r="V407" s="24"/>
    </row>
    <row r="408" ht="35" customHeight="1" spans="1:22">
      <c r="A408" s="27" t="s">
        <v>15689</v>
      </c>
      <c r="B408" s="27" t="s">
        <v>660</v>
      </c>
      <c r="C408" s="27" t="s">
        <v>15690</v>
      </c>
      <c r="D408" s="27"/>
      <c r="E408" s="27"/>
      <c r="F408" s="27"/>
      <c r="G408" s="27"/>
      <c r="H408" s="27" t="s">
        <v>15691</v>
      </c>
      <c r="I408" s="27"/>
      <c r="J408" s="27" t="s">
        <v>8518</v>
      </c>
      <c r="K408" s="27">
        <v>115.3</v>
      </c>
      <c r="L408" s="27" t="s">
        <v>24</v>
      </c>
      <c r="M408" s="31"/>
      <c r="N408" s="31"/>
      <c r="O408" s="32">
        <v>1260000</v>
      </c>
      <c r="P408" s="32">
        <v>1320000</v>
      </c>
      <c r="Q408" s="31"/>
      <c r="R408" s="27"/>
      <c r="S408" s="27" t="s">
        <v>15692</v>
      </c>
      <c r="T408" s="24" t="str">
        <f t="shared" si="6"/>
        <v>Xy lanh CAT C7 / 3126 (115.3*197) bán hoàn thiện - IZUMI</v>
      </c>
      <c r="U408" s="24">
        <f>IF(OR('⚙️ BỘ HƠI'!$H$40=0,'⚙️ BỘ HƠI'!$H$2="",$C408="",LEFT($C408,1)="◆"),99999,IF(OR(ISNUMBER(SEARCH('⚙️ BỘ HƠI'!$H$2,$C408)),ISNUMBER(SEARCH($C408,'⚙️ BỘ HƠI'!$H$2))),ROW()-2,99999))</f>
        <v>99999</v>
      </c>
      <c r="V408" s="24"/>
    </row>
    <row r="409" ht="35" customHeight="1" spans="1:22">
      <c r="A409" s="27" t="s">
        <v>15693</v>
      </c>
      <c r="B409" s="27" t="s">
        <v>660</v>
      </c>
      <c r="C409" s="27" t="s">
        <v>15694</v>
      </c>
      <c r="D409" s="27"/>
      <c r="E409" s="27"/>
      <c r="F409" s="27"/>
      <c r="G409" s="27"/>
      <c r="H409" s="27"/>
      <c r="I409" s="27"/>
      <c r="J409" s="27" t="s">
        <v>15695</v>
      </c>
      <c r="K409" s="27">
        <v>120.7</v>
      </c>
      <c r="L409" s="27" t="s">
        <v>24</v>
      </c>
      <c r="M409" s="31"/>
      <c r="N409" s="32">
        <v>2800000</v>
      </c>
      <c r="O409" s="32">
        <v>3000000</v>
      </c>
      <c r="P409" s="32">
        <v>3200000</v>
      </c>
      <c r="Q409" s="31"/>
      <c r="R409" s="27"/>
      <c r="S409" s="27" t="s">
        <v>15696</v>
      </c>
      <c r="T409" s="24" t="str">
        <f t="shared" si="6"/>
        <v>Xy lanh CAT 3306/3304/ 127WN07 - HENWEIT L-CA001-00</v>
      </c>
      <c r="U409" s="24">
        <f>IF(OR('⚙️ BỘ HƠI'!$H$40=0,'⚙️ BỘ HƠI'!$H$2="",$C409="",LEFT($C409,1)="◆"),99999,IF(OR(ISNUMBER(SEARCH('⚙️ BỘ HƠI'!$H$2,$C409)),ISNUMBER(SEARCH($C409,'⚙️ BỘ HƠI'!$H$2))),ROW()-2,99999))</f>
        <v>99999</v>
      </c>
      <c r="V409" s="24"/>
    </row>
    <row r="410" ht="35" customHeight="1" spans="1:22">
      <c r="A410" s="27" t="s">
        <v>15697</v>
      </c>
      <c r="B410" s="27" t="s">
        <v>660</v>
      </c>
      <c r="C410" s="27" t="s">
        <v>15698</v>
      </c>
      <c r="D410" s="27"/>
      <c r="E410" s="27"/>
      <c r="F410" s="27"/>
      <c r="G410" s="27"/>
      <c r="H410" s="27"/>
      <c r="I410" s="27"/>
      <c r="J410" s="27" t="s">
        <v>2600</v>
      </c>
      <c r="K410" s="27"/>
      <c r="L410" s="27" t="s">
        <v>24</v>
      </c>
      <c r="M410" s="31"/>
      <c r="N410" s="32">
        <v>1000000</v>
      </c>
      <c r="O410" s="32">
        <v>1100000</v>
      </c>
      <c r="P410" s="32">
        <v>1200000</v>
      </c>
      <c r="Q410" s="31"/>
      <c r="R410" s="27"/>
      <c r="S410" s="27" t="s">
        <v>15699</v>
      </c>
      <c r="T410" s="24" t="str">
        <f t="shared" si="6"/>
        <v>Xy lanh 3306/3304 - MAHLE</v>
      </c>
      <c r="U410" s="24">
        <f>IF(OR('⚙️ BỘ HƠI'!$H$40=0,'⚙️ BỘ HƠI'!$H$2="",$C410="",LEFT($C410,1)="◆"),99999,IF(OR(ISNUMBER(SEARCH('⚙️ BỘ HƠI'!$H$2,$C410)),ISNUMBER(SEARCH($C410,'⚙️ BỘ HƠI'!$H$2))),ROW()-2,99999))</f>
        <v>99999</v>
      </c>
      <c r="V410" s="24"/>
    </row>
    <row r="411" ht="35" customHeight="1" spans="1:22">
      <c r="A411" s="27" t="s">
        <v>15700</v>
      </c>
      <c r="B411" s="27" t="s">
        <v>660</v>
      </c>
      <c r="C411" s="27" t="s">
        <v>15701</v>
      </c>
      <c r="D411" s="27"/>
      <c r="E411" s="27"/>
      <c r="F411" s="27"/>
      <c r="G411" s="27"/>
      <c r="H411" s="27"/>
      <c r="I411" s="27"/>
      <c r="J411" s="27" t="s">
        <v>8518</v>
      </c>
      <c r="K411" s="27"/>
      <c r="L411" s="27" t="s">
        <v>24</v>
      </c>
      <c r="M411" s="31"/>
      <c r="N411" s="32">
        <v>400000</v>
      </c>
      <c r="O411" s="32">
        <v>435000</v>
      </c>
      <c r="P411" s="32">
        <v>465000</v>
      </c>
      <c r="Q411" s="31"/>
      <c r="R411" s="27"/>
      <c r="S411" s="27" t="s">
        <v>15702</v>
      </c>
      <c r="T411" s="24" t="str">
        <f t="shared" si="6"/>
        <v>Xy lanh Cat 3406/ 3408/ C15 -  IZUMI</v>
      </c>
      <c r="U411" s="24">
        <f>IF(OR('⚙️ BỘ HƠI'!$H$40=0,'⚙️ BỘ HƠI'!$H$2="",$C411="",LEFT($C411,1)="◆"),99999,IF(OR(ISNUMBER(SEARCH('⚙️ BỘ HƠI'!$H$2,$C411)),ISNUMBER(SEARCH($C411,'⚙️ BỘ HƠI'!$H$2))),ROW()-2,99999))</f>
        <v>99999</v>
      </c>
      <c r="V411" s="24"/>
    </row>
    <row r="412" ht="35" customHeight="1" spans="1:22">
      <c r="A412" s="27"/>
      <c r="B412" s="28" t="s">
        <v>15703</v>
      </c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31"/>
      <c r="N412" s="31"/>
      <c r="O412" s="31"/>
      <c r="P412" s="31"/>
      <c r="Q412" s="31"/>
      <c r="R412" s="27"/>
      <c r="S412" s="27"/>
      <c r="T412" s="24" t="str">
        <f t="shared" si="6"/>
        <v/>
      </c>
      <c r="U412" s="24">
        <f>IF(OR('⚙️ BỘ HƠI'!$H$40=0,'⚙️ BỘ HƠI'!$H$2="",$C412="",LEFT($C412,1)="◆"),99999,IF(OR(ISNUMBER(SEARCH('⚙️ BỘ HƠI'!$H$2,$C412)),ISNUMBER(SEARCH($C412,'⚙️ BỘ HƠI'!$H$2))),ROW()-2,99999))</f>
        <v>99999</v>
      </c>
      <c r="V412" s="24"/>
    </row>
    <row r="413" ht="35" customHeight="1" spans="1:22">
      <c r="A413" s="27" t="s">
        <v>15704</v>
      </c>
      <c r="B413" s="27" t="s">
        <v>690</v>
      </c>
      <c r="C413" s="27" t="s">
        <v>15705</v>
      </c>
      <c r="D413" s="27"/>
      <c r="E413" s="27"/>
      <c r="F413" s="27" t="s">
        <v>8494</v>
      </c>
      <c r="G413" s="27"/>
      <c r="H413" s="27" t="s">
        <v>14952</v>
      </c>
      <c r="I413" s="27"/>
      <c r="J413" s="27" t="s">
        <v>8519</v>
      </c>
      <c r="K413" s="27">
        <v>100</v>
      </c>
      <c r="L413" s="27" t="s">
        <v>24</v>
      </c>
      <c r="M413" s="31"/>
      <c r="N413" s="32">
        <v>190000</v>
      </c>
      <c r="O413" s="32">
        <v>200000</v>
      </c>
      <c r="P413" s="32">
        <v>210000</v>
      </c>
      <c r="Q413" s="31"/>
      <c r="R413" s="27"/>
      <c r="S413" s="27" t="s">
        <v>15706</v>
      </c>
      <c r="T413" s="24" t="str">
        <f t="shared" si="6"/>
        <v>Xy lanh Perkins 1006/1004/ 3135X063 S/F (bán hoàn thiện) - HENWEIT</v>
      </c>
      <c r="U413" s="24">
        <f>IF(OR('⚙️ BỘ HƠI'!$H$40=0,'⚙️ BỘ HƠI'!$H$2="",$C413="",LEFT($C413,1)="◆"),99999,IF(OR(ISNUMBER(SEARCH('⚙️ BỘ HƠI'!$H$2,$C413)),ISNUMBER(SEARCH($C413,'⚙️ BỘ HƠI'!$H$2))),ROW()-2,99999))</f>
        <v>99999</v>
      </c>
      <c r="V413" s="24"/>
    </row>
    <row r="414" ht="35" customHeight="1" spans="1:22">
      <c r="A414" s="27" t="s">
        <v>15707</v>
      </c>
      <c r="B414" s="27" t="s">
        <v>690</v>
      </c>
      <c r="C414" s="27" t="s">
        <v>15708</v>
      </c>
      <c r="D414" s="27"/>
      <c r="E414" s="27"/>
      <c r="F414" s="27"/>
      <c r="G414" s="27"/>
      <c r="H414" s="27" t="s">
        <v>15709</v>
      </c>
      <c r="I414" s="27"/>
      <c r="J414" s="27" t="s">
        <v>15710</v>
      </c>
      <c r="K414" s="27">
        <v>105</v>
      </c>
      <c r="L414" s="27" t="s">
        <v>24</v>
      </c>
      <c r="M414" s="31"/>
      <c r="N414" s="32">
        <v>200000</v>
      </c>
      <c r="O414" s="32">
        <v>220000</v>
      </c>
      <c r="P414" s="32">
        <v>250000</v>
      </c>
      <c r="Q414" s="31"/>
      <c r="R414" s="27"/>
      <c r="S414" s="27" t="s">
        <v>15711</v>
      </c>
      <c r="T414" s="24" t="str">
        <f t="shared" si="6"/>
        <v>Xy lanh Perkins 1106/1104/42985833/ 105, d227, lưng108, lợi5.2*109.4 - HENWEIT L-PK017-00</v>
      </c>
      <c r="U414" s="24">
        <f>IF(OR('⚙️ BỘ HƠI'!$H$40=0,'⚙️ BỘ HƠI'!$H$2="",$C414="",LEFT($C414,1)="◆"),99999,IF(OR(ISNUMBER(SEARCH('⚙️ BỘ HƠI'!$H$2,$C414)),ISNUMBER(SEARCH($C414,'⚙️ BỘ HƠI'!$H$2))),ROW()-2,99999))</f>
        <v>99999</v>
      </c>
      <c r="V414" s="24"/>
    </row>
    <row r="415" ht="35" customHeight="1" spans="1:22">
      <c r="A415" s="27" t="s">
        <v>15712</v>
      </c>
      <c r="B415" s="27" t="s">
        <v>690</v>
      </c>
      <c r="C415" s="27" t="s">
        <v>11621</v>
      </c>
      <c r="D415" s="27"/>
      <c r="E415" s="27"/>
      <c r="F415" s="27"/>
      <c r="G415" s="27"/>
      <c r="H415" s="27"/>
      <c r="I415" s="27"/>
      <c r="J415" s="27" t="s">
        <v>4523</v>
      </c>
      <c r="K415" s="27"/>
      <c r="L415" s="27" t="s">
        <v>24</v>
      </c>
      <c r="M415" s="31"/>
      <c r="N415" s="31"/>
      <c r="O415" s="31"/>
      <c r="P415" s="31"/>
      <c r="Q415" s="31"/>
      <c r="R415" s="27"/>
      <c r="S415" s="27" t="s">
        <v>15713</v>
      </c>
      <c r="T415" s="24" t="str">
        <f t="shared" si="6"/>
        <v>Xy lanh Perkins 1006/1004 - Bepco</v>
      </c>
      <c r="U415" s="24">
        <f>IF(OR('⚙️ BỘ HƠI'!$H$40=0,'⚙️ BỘ HƠI'!$H$2="",$C415="",LEFT($C415,1)="◆"),99999,IF(OR(ISNUMBER(SEARCH('⚙️ BỘ HƠI'!$H$2,$C415)),ISNUMBER(SEARCH($C415,'⚙️ BỘ HƠI'!$H$2))),ROW()-2,99999))</f>
        <v>99999</v>
      </c>
      <c r="V415" s="24"/>
    </row>
    <row r="416" ht="35" customHeight="1" spans="1:22">
      <c r="A416" s="27" t="s">
        <v>15714</v>
      </c>
      <c r="B416" s="27" t="s">
        <v>690</v>
      </c>
      <c r="C416" s="27" t="s">
        <v>15715</v>
      </c>
      <c r="D416" s="27"/>
      <c r="E416" s="27"/>
      <c r="F416" s="27" t="s">
        <v>8492</v>
      </c>
      <c r="G416" s="27"/>
      <c r="H416" s="27" t="s">
        <v>15716</v>
      </c>
      <c r="I416" s="27"/>
      <c r="J416" s="27" t="s">
        <v>8519</v>
      </c>
      <c r="K416" s="27"/>
      <c r="L416" s="27" t="s">
        <v>24</v>
      </c>
      <c r="M416" s="31"/>
      <c r="N416" s="32">
        <v>200000</v>
      </c>
      <c r="O416" s="32">
        <v>210000</v>
      </c>
      <c r="P416" s="32">
        <v>220000</v>
      </c>
      <c r="Q416" s="31"/>
      <c r="R416" s="27"/>
      <c r="S416" s="27" t="s">
        <v>15717</v>
      </c>
      <c r="T416" s="24" t="str">
        <f t="shared" si="6"/>
        <v>Xy lanh Perkins 1006/1004/ 3135X062 F/F (hoàn thiện) - HENWEIT</v>
      </c>
      <c r="U416" s="24">
        <f>IF(OR('⚙️ BỘ HƠI'!$H$40=0,'⚙️ BỘ HƠI'!$H$2="",$C416="",LEFT($C416,1)="◆"),99999,IF(OR(ISNUMBER(SEARCH('⚙️ BỘ HƠI'!$H$2,$C416)),ISNUMBER(SEARCH($C416,'⚙️ BỘ HƠI'!$H$2))),ROW()-2,99999))</f>
        <v>99999</v>
      </c>
      <c r="V416" s="24"/>
    </row>
    <row r="417" ht="35" customHeight="1" spans="1:22">
      <c r="A417" s="27" t="s">
        <v>15718</v>
      </c>
      <c r="B417" s="27" t="s">
        <v>690</v>
      </c>
      <c r="C417" s="27" t="s">
        <v>14197</v>
      </c>
      <c r="D417" s="27"/>
      <c r="E417" s="27"/>
      <c r="F417" s="27" t="s">
        <v>8492</v>
      </c>
      <c r="G417" s="27"/>
      <c r="H417" s="27" t="s">
        <v>8492</v>
      </c>
      <c r="I417" s="27"/>
      <c r="J417" s="27" t="s">
        <v>8519</v>
      </c>
      <c r="K417" s="27"/>
      <c r="L417" s="27" t="s">
        <v>24</v>
      </c>
      <c r="M417" s="31"/>
      <c r="N417" s="32">
        <v>220000</v>
      </c>
      <c r="O417" s="32">
        <v>240000</v>
      </c>
      <c r="P417" s="32">
        <v>260000</v>
      </c>
      <c r="Q417" s="31"/>
      <c r="R417" s="27"/>
      <c r="S417" s="27" t="s">
        <v>15719</v>
      </c>
      <c r="T417" s="24" t="str">
        <f t="shared" si="6"/>
        <v>Xy lanh Perkins 101.05/ 4.248/ 31358352 (F/F) - HENWEIT</v>
      </c>
      <c r="U417" s="24">
        <f>IF(OR('⚙️ BỘ HƠI'!$H$40=0,'⚙️ BỘ HƠI'!$H$2="",$C417="",LEFT($C417,1)="◆"),99999,IF(OR(ISNUMBER(SEARCH('⚙️ BỘ HƠI'!$H$2,$C417)),ISNUMBER(SEARCH($C417,'⚙️ BỘ HƠI'!$H$2))),ROW()-2,99999))</f>
        <v>99999</v>
      </c>
      <c r="V417" s="24"/>
    </row>
    <row r="418" ht="35" customHeight="1" spans="1:22">
      <c r="A418" s="27"/>
      <c r="B418" s="28" t="s">
        <v>15720</v>
      </c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31"/>
      <c r="N418" s="31"/>
      <c r="O418" s="31"/>
      <c r="P418" s="31"/>
      <c r="Q418" s="31"/>
      <c r="R418" s="27"/>
      <c r="S418" s="27"/>
      <c r="T418" s="24" t="str">
        <f t="shared" si="6"/>
        <v/>
      </c>
      <c r="U418" s="24">
        <f>IF(OR('⚙️ BỘ HƠI'!$H$40=0,'⚙️ BỘ HƠI'!$H$2="",$C418="",LEFT($C418,1)="◆"),99999,IF(OR(ISNUMBER(SEARCH('⚙️ BỘ HƠI'!$H$2,$C418)),ISNUMBER(SEARCH($C418,'⚙️ BỘ HƠI'!$H$2))),ROW()-2,99999))</f>
        <v>99999</v>
      </c>
      <c r="V418" s="24"/>
    </row>
    <row r="419" ht="35" customHeight="1" spans="1:22">
      <c r="A419" s="27" t="s">
        <v>15721</v>
      </c>
      <c r="B419" s="27" t="s">
        <v>706</v>
      </c>
      <c r="C419" s="27" t="s">
        <v>15722</v>
      </c>
      <c r="D419" s="27"/>
      <c r="E419" s="27"/>
      <c r="F419" s="27" t="s">
        <v>8492</v>
      </c>
      <c r="G419" s="27"/>
      <c r="H419" s="27" t="s">
        <v>15723</v>
      </c>
      <c r="I419" s="27"/>
      <c r="J419" s="27" t="s">
        <v>8520</v>
      </c>
      <c r="K419" s="27">
        <v>94</v>
      </c>
      <c r="L419" s="27" t="s">
        <v>24</v>
      </c>
      <c r="M419" s="31"/>
      <c r="N419" s="32">
        <v>530000</v>
      </c>
      <c r="O419" s="32">
        <v>560000</v>
      </c>
      <c r="P419" s="32">
        <v>600000</v>
      </c>
      <c r="Q419" s="31"/>
      <c r="R419" s="27"/>
      <c r="S419" s="27" t="s">
        <v>15724</v>
      </c>
      <c r="T419" s="24" t="str">
        <f t="shared" si="6"/>
        <v>Xy lanh Deutz 94/ BF6M1012E (123000) F/F - NSP</v>
      </c>
      <c r="U419" s="24">
        <f>IF(OR('⚙️ BỘ HƠI'!$H$40=0,'⚙️ BỘ HƠI'!$H$2="",$C419="",LEFT($C419,1)="◆"),99999,IF(OR(ISNUMBER(SEARCH('⚙️ BỘ HƠI'!$H$2,$C419)),ISNUMBER(SEARCH($C419,'⚙️ BỘ HƠI'!$H$2))),ROW()-2,99999))</f>
        <v>99999</v>
      </c>
      <c r="V419" s="24"/>
    </row>
    <row r="420" ht="35" customHeight="1" spans="1:22">
      <c r="A420" s="27" t="s">
        <v>15725</v>
      </c>
      <c r="B420" s="27" t="s">
        <v>706</v>
      </c>
      <c r="C420" s="27" t="s">
        <v>15726</v>
      </c>
      <c r="D420" s="27"/>
      <c r="E420" s="27"/>
      <c r="F420" s="27"/>
      <c r="G420" s="27"/>
      <c r="H420" s="27"/>
      <c r="I420" s="27"/>
      <c r="J420" s="27" t="s">
        <v>15727</v>
      </c>
      <c r="K420" s="27">
        <v>98</v>
      </c>
      <c r="L420" s="27" t="s">
        <v>24</v>
      </c>
      <c r="M420" s="31"/>
      <c r="N420" s="31"/>
      <c r="O420" s="32">
        <v>2500000</v>
      </c>
      <c r="P420" s="32">
        <v>2700000</v>
      </c>
      <c r="Q420" s="31"/>
      <c r="R420" s="27"/>
      <c r="S420" s="27" t="s">
        <v>15728</v>
      </c>
      <c r="T420" s="24" t="str">
        <f t="shared" si="6"/>
        <v>Xy lanh Volvo D6D - MAHLE 04250003</v>
      </c>
      <c r="U420" s="24">
        <f>IF(OR('⚙️ BỘ HƠI'!$H$40=0,'⚙️ BỘ HƠI'!$H$2="",$C420="",LEFT($C420,1)="◆"),99999,IF(OR(ISNUMBER(SEARCH('⚙️ BỘ HƠI'!$H$2,$C420)),ISNUMBER(SEARCH($C420,'⚙️ BỘ HƠI'!$H$2))),ROW()-2,99999))</f>
        <v>99999</v>
      </c>
      <c r="V420" s="24"/>
    </row>
    <row r="421" ht="35" customHeight="1" spans="1:22">
      <c r="A421" s="27" t="s">
        <v>15729</v>
      </c>
      <c r="B421" s="27" t="s">
        <v>706</v>
      </c>
      <c r="C421" s="27" t="s">
        <v>15730</v>
      </c>
      <c r="D421" s="27"/>
      <c r="E421" s="27"/>
      <c r="F421" s="27"/>
      <c r="G421" s="27"/>
      <c r="H421" s="27"/>
      <c r="I421" s="27"/>
      <c r="J421" s="27" t="s">
        <v>15731</v>
      </c>
      <c r="K421" s="27">
        <v>98</v>
      </c>
      <c r="L421" s="27" t="s">
        <v>24</v>
      </c>
      <c r="M421" s="31"/>
      <c r="N421" s="31"/>
      <c r="O421" s="32">
        <v>2500000</v>
      </c>
      <c r="P421" s="32">
        <v>2700000</v>
      </c>
      <c r="Q421" s="31"/>
      <c r="R421" s="27"/>
      <c r="S421" s="27" t="s">
        <v>15732</v>
      </c>
      <c r="T421" s="24" t="str">
        <f t="shared" si="6"/>
        <v>Xy lanh Volvo D6E - MAHLE 04284602</v>
      </c>
      <c r="U421" s="24">
        <f>IF(OR('⚙️ BỘ HƠI'!$H$40=0,'⚙️ BỘ HƠI'!$H$2="",$C421="",LEFT($C421,1)="◆"),99999,IF(OR(ISNUMBER(SEARCH('⚙️ BỘ HƠI'!$H$2,$C421)),ISNUMBER(SEARCH($C421,'⚙️ BỘ HƠI'!$H$2))),ROW()-2,99999))</f>
        <v>99999</v>
      </c>
      <c r="V421" s="24"/>
    </row>
    <row r="422" ht="35" customHeight="1" spans="1:22">
      <c r="A422" s="27" t="s">
        <v>15733</v>
      </c>
      <c r="B422" s="27" t="s">
        <v>706</v>
      </c>
      <c r="C422" s="27" t="s">
        <v>4499</v>
      </c>
      <c r="D422" s="27"/>
      <c r="E422" s="27"/>
      <c r="F422" s="27"/>
      <c r="G422" s="27"/>
      <c r="H422" s="27"/>
      <c r="I422" s="27"/>
      <c r="J422" s="27" t="s">
        <v>15734</v>
      </c>
      <c r="K422" s="27">
        <v>100</v>
      </c>
      <c r="L422" s="27" t="s">
        <v>24</v>
      </c>
      <c r="M422" s="31"/>
      <c r="N422" s="31"/>
      <c r="O422" s="31"/>
      <c r="P422" s="31"/>
      <c r="Q422" s="31"/>
      <c r="R422" s="27"/>
      <c r="S422" s="27" t="s">
        <v>15735</v>
      </c>
      <c r="T422" s="24" t="str">
        <f t="shared" si="6"/>
        <v>Xy lanh BF6L912 - Arrow Ấn Độ</v>
      </c>
      <c r="U422" s="24">
        <f>IF(OR('⚙️ BỘ HƠI'!$H$40=0,'⚙️ BỘ HƠI'!$H$2="",$C422="",LEFT($C422,1)="◆"),99999,IF(OR(ISNUMBER(SEARCH('⚙️ BỘ HƠI'!$H$2,$C422)),ISNUMBER(SEARCH($C422,'⚙️ BỘ HƠI'!$H$2))),ROW()-2,99999))</f>
        <v>99999</v>
      </c>
      <c r="V422" s="24"/>
    </row>
    <row r="423" ht="35" customHeight="1" spans="1:22">
      <c r="A423" s="27" t="s">
        <v>15736</v>
      </c>
      <c r="B423" s="27" t="s">
        <v>706</v>
      </c>
      <c r="C423" s="27" t="s">
        <v>4499</v>
      </c>
      <c r="D423" s="27"/>
      <c r="E423" s="27"/>
      <c r="F423" s="27"/>
      <c r="G423" s="27"/>
      <c r="H423" s="27" t="s">
        <v>15737</v>
      </c>
      <c r="I423" s="27"/>
      <c r="J423" s="27" t="s">
        <v>15738</v>
      </c>
      <c r="K423" s="27">
        <v>100</v>
      </c>
      <c r="L423" s="27" t="s">
        <v>24</v>
      </c>
      <c r="M423" s="31"/>
      <c r="N423" s="32">
        <v>700000</v>
      </c>
      <c r="O423" s="32">
        <v>750000</v>
      </c>
      <c r="P423" s="32">
        <v>800000</v>
      </c>
      <c r="Q423" s="31"/>
      <c r="R423" s="27"/>
      <c r="S423" s="27" t="s">
        <v>15739</v>
      </c>
      <c r="T423" s="24" t="str">
        <f t="shared" si="6"/>
        <v>Xy lanh BF6L912 / 02231924 - NPR GARIMA (BLK 5005.03)</v>
      </c>
      <c r="U423" s="24">
        <f>IF(OR('⚙️ BỘ HƠI'!$H$40=0,'⚙️ BỘ HƠI'!$H$2="",$C423="",LEFT($C423,1)="◆"),99999,IF(OR(ISNUMBER(SEARCH('⚙️ BỘ HƠI'!$H$2,$C423)),ISNUMBER(SEARCH($C423,'⚙️ BỘ HƠI'!$H$2))),ROW()-2,99999))</f>
        <v>99999</v>
      </c>
      <c r="V423" s="24"/>
    </row>
    <row r="424" ht="35" customHeight="1" spans="1:22">
      <c r="A424" s="27" t="s">
        <v>15740</v>
      </c>
      <c r="B424" s="27" t="s">
        <v>706</v>
      </c>
      <c r="C424" s="27" t="s">
        <v>4490</v>
      </c>
      <c r="D424" s="27"/>
      <c r="E424" s="27"/>
      <c r="F424" s="27"/>
      <c r="G424" s="27"/>
      <c r="H424" s="27" t="s">
        <v>15741</v>
      </c>
      <c r="I424" s="27"/>
      <c r="J424" s="27" t="s">
        <v>8520</v>
      </c>
      <c r="K424" s="27">
        <v>102</v>
      </c>
      <c r="L424" s="27" t="s">
        <v>24</v>
      </c>
      <c r="M424" s="31"/>
      <c r="N424" s="31"/>
      <c r="O424" s="31"/>
      <c r="P424" s="31"/>
      <c r="Q424" s="31"/>
      <c r="R424" s="27"/>
      <c r="S424" s="27" t="s">
        <v>15742</v>
      </c>
      <c r="T424" s="24" t="str">
        <f t="shared" si="6"/>
        <v>Xy lanh BF6L913 (108201) - NSP</v>
      </c>
      <c r="U424" s="24">
        <f>IF(OR('⚙️ BỘ HƠI'!$H$40=0,'⚙️ BỘ HƠI'!$H$2="",$C424="",LEFT($C424,1)="◆"),99999,IF(OR(ISNUMBER(SEARCH('⚙️ BỘ HƠI'!$H$2,$C424)),ISNUMBER(SEARCH($C424,'⚙️ BỘ HƠI'!$H$2))),ROW()-2,99999))</f>
        <v>99999</v>
      </c>
      <c r="V424" s="24"/>
    </row>
    <row r="425" ht="35" customHeight="1" spans="1:22">
      <c r="A425" s="27" t="s">
        <v>15743</v>
      </c>
      <c r="B425" s="27" t="s">
        <v>706</v>
      </c>
      <c r="C425" s="27" t="s">
        <v>15744</v>
      </c>
      <c r="D425" s="27"/>
      <c r="E425" s="27"/>
      <c r="F425" s="27"/>
      <c r="G425" s="27"/>
      <c r="H425" s="27" t="s">
        <v>15745</v>
      </c>
      <c r="I425" s="27"/>
      <c r="J425" s="27" t="s">
        <v>15746</v>
      </c>
      <c r="K425" s="27">
        <v>102</v>
      </c>
      <c r="L425" s="27" t="s">
        <v>24</v>
      </c>
      <c r="M425" s="31"/>
      <c r="N425" s="32">
        <v>700000</v>
      </c>
      <c r="O425" s="32">
        <v>750000</v>
      </c>
      <c r="P425" s="32">
        <v>800000</v>
      </c>
      <c r="Q425" s="31"/>
      <c r="R425" s="27"/>
      <c r="S425" s="27" t="s">
        <v>15747</v>
      </c>
      <c r="T425" s="24" t="str">
        <f t="shared" si="6"/>
        <v>Xy lanh BF6L913 D, lợi cổ 120 / 02137488 - NPR GARIMA (BLK 5005.02)</v>
      </c>
      <c r="U425" s="24">
        <f>IF(OR('⚙️ BỘ HƠI'!$H$40=0,'⚙️ BỘ HƠI'!$H$2="",$C425="",LEFT($C425,1)="◆"),99999,IF(OR(ISNUMBER(SEARCH('⚙️ BỘ HƠI'!$H$2,$C425)),ISNUMBER(SEARCH($C425,'⚙️ BỘ HƠI'!$H$2))),ROW()-2,99999))</f>
        <v>99999</v>
      </c>
      <c r="V425" s="24"/>
    </row>
    <row r="426" ht="35" customHeight="1" spans="1:22">
      <c r="A426" s="27" t="s">
        <v>15748</v>
      </c>
      <c r="B426" s="27" t="s">
        <v>706</v>
      </c>
      <c r="C426" s="27" t="s">
        <v>15749</v>
      </c>
      <c r="D426" s="27"/>
      <c r="E426" s="27"/>
      <c r="F426" s="27"/>
      <c r="G426" s="27"/>
      <c r="H426" s="27" t="s">
        <v>15750</v>
      </c>
      <c r="I426" s="27"/>
      <c r="J426" s="27" t="s">
        <v>15751</v>
      </c>
      <c r="K426" s="27">
        <v>102</v>
      </c>
      <c r="L426" s="27" t="s">
        <v>24</v>
      </c>
      <c r="M426" s="31"/>
      <c r="N426" s="32">
        <v>700000</v>
      </c>
      <c r="O426" s="32">
        <v>750000</v>
      </c>
      <c r="P426" s="32">
        <v>800000</v>
      </c>
      <c r="Q426" s="31"/>
      <c r="R426" s="27"/>
      <c r="S426" s="27" t="s">
        <v>15752</v>
      </c>
      <c r="T426" s="24" t="str">
        <f t="shared" si="6"/>
        <v>Xy lanh BF6L913 lợi cổ 124.5/ 0415761 - NPR GARIMA (BLK 5005.05)</v>
      </c>
      <c r="U426" s="24">
        <f>IF(OR('⚙️ BỘ HƠI'!$H$40=0,'⚙️ BỘ HƠI'!$H$2="",$C426="",LEFT($C426,1)="◆"),99999,IF(OR(ISNUMBER(SEARCH('⚙️ BỘ HƠI'!$H$2,$C426)),ISNUMBER(SEARCH($C426,'⚙️ BỘ HƠI'!$H$2))),ROW()-2,99999))</f>
        <v>99999</v>
      </c>
      <c r="V426" s="24"/>
    </row>
    <row r="427" ht="35" customHeight="1" spans="1:22">
      <c r="A427" s="27" t="s">
        <v>15753</v>
      </c>
      <c r="B427" s="27" t="s">
        <v>706</v>
      </c>
      <c r="C427" s="27" t="s">
        <v>15754</v>
      </c>
      <c r="D427" s="27"/>
      <c r="E427" s="27"/>
      <c r="F427" s="27"/>
      <c r="G427" s="27"/>
      <c r="H427" s="27"/>
      <c r="I427" s="27"/>
      <c r="J427" s="27" t="s">
        <v>15755</v>
      </c>
      <c r="K427" s="27">
        <v>108</v>
      </c>
      <c r="L427" s="27" t="s">
        <v>24</v>
      </c>
      <c r="M427" s="31"/>
      <c r="N427" s="32">
        <v>4200000</v>
      </c>
      <c r="O427" s="32">
        <v>4400000</v>
      </c>
      <c r="P427" s="32">
        <v>4600000</v>
      </c>
      <c r="Q427" s="31"/>
      <c r="R427" s="27"/>
      <c r="S427" s="27" t="s">
        <v>15756</v>
      </c>
      <c r="T427" s="24" t="str">
        <f t="shared" si="6"/>
        <v>Xy lanh D7D/ BF6M1013 - MAHLE 04203065</v>
      </c>
      <c r="U427" s="24">
        <f>IF(OR('⚙️ BỘ HƠI'!$H$40=0,'⚙️ BỘ HƠI'!$H$2="",$C427="",LEFT($C427,1)="◆"),99999,IF(OR(ISNUMBER(SEARCH('⚙️ BỘ HƠI'!$H$2,$C427)),ISNUMBER(SEARCH($C427,'⚙️ BỘ HƠI'!$H$2))),ROW()-2,99999))</f>
        <v>99999</v>
      </c>
      <c r="V427" s="24"/>
    </row>
    <row r="428" ht="35" customHeight="1" spans="1:22">
      <c r="A428" s="27" t="s">
        <v>15757</v>
      </c>
      <c r="B428" s="27" t="s">
        <v>706</v>
      </c>
      <c r="C428" s="27" t="s">
        <v>15758</v>
      </c>
      <c r="D428" s="27"/>
      <c r="E428" s="27"/>
      <c r="F428" s="27"/>
      <c r="G428" s="27"/>
      <c r="H428" s="27" t="s">
        <v>15759</v>
      </c>
      <c r="I428" s="27"/>
      <c r="J428" s="27" t="s">
        <v>8520</v>
      </c>
      <c r="K428" s="27">
        <v>108</v>
      </c>
      <c r="L428" s="27" t="s">
        <v>24</v>
      </c>
      <c r="M428" s="31"/>
      <c r="N428" s="32">
        <v>780000</v>
      </c>
      <c r="O428" s="32">
        <v>830000</v>
      </c>
      <c r="P428" s="32">
        <v>900000</v>
      </c>
      <c r="Q428" s="31"/>
      <c r="R428" s="27"/>
      <c r="S428" s="27" t="s">
        <v>15760</v>
      </c>
      <c r="T428" s="24" t="str">
        <f t="shared" si="6"/>
        <v>Xy lanh Deutz 108/ BF6M1013 (123100) - NSP</v>
      </c>
      <c r="U428" s="24">
        <f>IF(OR('⚙️ BỘ HƠI'!$H$40=0,'⚙️ BỘ HƠI'!$H$2="",$C428="",LEFT($C428,1)="◆"),99999,IF(OR(ISNUMBER(SEARCH('⚙️ BỘ HƠI'!$H$2,$C428)),ISNUMBER(SEARCH($C428,'⚙️ BỘ HƠI'!$H$2))),ROW()-2,99999))</f>
        <v>99999</v>
      </c>
      <c r="V428" s="24"/>
    </row>
    <row r="429" ht="35" customHeight="1" spans="1:22">
      <c r="A429" s="27" t="s">
        <v>15761</v>
      </c>
      <c r="B429" s="27" t="s">
        <v>706</v>
      </c>
      <c r="C429" s="27" t="s">
        <v>15762</v>
      </c>
      <c r="D429" s="27"/>
      <c r="E429" s="27"/>
      <c r="F429" s="27"/>
      <c r="G429" s="27"/>
      <c r="H429" s="27" t="s">
        <v>15763</v>
      </c>
      <c r="I429" s="27"/>
      <c r="J429" s="27" t="s">
        <v>15764</v>
      </c>
      <c r="K429" s="27">
        <v>108</v>
      </c>
      <c r="L429" s="27" t="s">
        <v>24</v>
      </c>
      <c r="M429" s="31"/>
      <c r="N429" s="32">
        <v>2800000</v>
      </c>
      <c r="O429" s="32">
        <v>3000000</v>
      </c>
      <c r="P429" s="32">
        <v>3200000</v>
      </c>
      <c r="Q429" s="31"/>
      <c r="R429" s="27"/>
      <c r="S429" s="27" t="s">
        <v>15765</v>
      </c>
      <c r="T429" s="24" t="str">
        <f t="shared" si="6"/>
        <v>Xy lanh Deutz 108/ TCD2013/ 89862110, đời KO gờ ron - HENWEIT/ L-DZ016-00</v>
      </c>
      <c r="U429" s="24">
        <f>IF(OR('⚙️ BỘ HƠI'!$H$40=0,'⚙️ BỘ HƠI'!$H$2="",$C429="",LEFT($C429,1)="◆"),99999,IF(OR(ISNUMBER(SEARCH('⚙️ BỘ HƠI'!$H$2,$C429)),ISNUMBER(SEARCH($C429,'⚙️ BỘ HƠI'!$H$2))),ROW()-2,99999))</f>
        <v>99999</v>
      </c>
      <c r="V429" s="24"/>
    </row>
    <row r="430" ht="35" customHeight="1" spans="1:22">
      <c r="A430" s="27" t="s">
        <v>15766</v>
      </c>
      <c r="B430" s="27" t="s">
        <v>706</v>
      </c>
      <c r="C430" s="27" t="s">
        <v>15767</v>
      </c>
      <c r="D430" s="27"/>
      <c r="E430" s="27"/>
      <c r="F430" s="27"/>
      <c r="G430" s="27"/>
      <c r="H430" s="27" t="s">
        <v>15768</v>
      </c>
      <c r="I430" s="27"/>
      <c r="J430" s="27" t="s">
        <v>15769</v>
      </c>
      <c r="K430" s="27">
        <v>110</v>
      </c>
      <c r="L430" s="27" t="s">
        <v>24</v>
      </c>
      <c r="M430" s="31"/>
      <c r="N430" s="32">
        <v>560000</v>
      </c>
      <c r="O430" s="32">
        <v>590000</v>
      </c>
      <c r="P430" s="32">
        <v>630000</v>
      </c>
      <c r="Q430" s="31"/>
      <c r="R430" s="27"/>
      <c r="S430" s="27" t="s">
        <v>15770</v>
      </c>
      <c r="T430" s="24" t="str">
        <f t="shared" si="6"/>
        <v>Xy lanh Deutz 110/ D8/ 04907321/ TCD 7.8 L6 - HENWEIT, L-VL043-00</v>
      </c>
      <c r="U430" s="24">
        <f>IF(OR('⚙️ BỘ HƠI'!$H$40=0,'⚙️ BỘ HƠI'!$H$2="",$C430="",LEFT($C430,1)="◆"),99999,IF(OR(ISNUMBER(SEARCH('⚙️ BỘ HƠI'!$H$2,$C430)),ISNUMBER(SEARCH($C430,'⚙️ BỘ HƠI'!$H$2))),ROW()-2,99999))</f>
        <v>99999</v>
      </c>
      <c r="V430" s="24"/>
    </row>
    <row r="431" ht="35" customHeight="1" spans="1:22">
      <c r="A431" s="27"/>
      <c r="B431" s="28" t="s">
        <v>15771</v>
      </c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31"/>
      <c r="N431" s="31"/>
      <c r="O431" s="31"/>
      <c r="P431" s="31"/>
      <c r="Q431" s="31"/>
      <c r="R431" s="27"/>
      <c r="S431" s="27"/>
      <c r="T431" s="24" t="str">
        <f t="shared" si="6"/>
        <v/>
      </c>
      <c r="U431" s="24">
        <f>IF(OR('⚙️ BỘ HƠI'!$H$40=0,'⚙️ BỘ HƠI'!$H$2="",$C431="",LEFT($C431,1)="◆"),99999,IF(OR(ISNUMBER(SEARCH('⚙️ BỘ HƠI'!$H$2,$C431)),ISNUMBER(SEARCH($C431,'⚙️ BỘ HƠI'!$H$2))),ROW()-2,99999))</f>
        <v>99999</v>
      </c>
      <c r="V431" s="24"/>
    </row>
    <row r="432" ht="35" customHeight="1" spans="1:22">
      <c r="A432" s="27" t="s">
        <v>15772</v>
      </c>
      <c r="B432" s="27" t="s">
        <v>726</v>
      </c>
      <c r="C432" s="27" t="s">
        <v>15773</v>
      </c>
      <c r="D432" s="27"/>
      <c r="E432" s="27"/>
      <c r="F432" s="27"/>
      <c r="G432" s="27"/>
      <c r="H432" s="27" t="s">
        <v>15774</v>
      </c>
      <c r="I432" s="27"/>
      <c r="J432" s="27" t="s">
        <v>15775</v>
      </c>
      <c r="K432" s="27">
        <v>126</v>
      </c>
      <c r="L432" s="27" t="s">
        <v>24</v>
      </c>
      <c r="M432" s="31"/>
      <c r="N432" s="32">
        <v>2000000</v>
      </c>
      <c r="O432" s="32">
        <v>2100000</v>
      </c>
      <c r="P432" s="32">
        <v>2250000</v>
      </c>
      <c r="Q432" s="31"/>
      <c r="R432" s="27"/>
      <c r="S432" s="27" t="s">
        <v>15776</v>
      </c>
      <c r="T432" s="24" t="str">
        <f t="shared" si="6"/>
        <v>Xy lanh Weichai 6126/ WP10/ 612630010015, WD615 - HENWEIT, L-WC009-00</v>
      </c>
      <c r="U432" s="24">
        <f>IF(OR('⚙️ BỘ HƠI'!$H$40=0,'⚙️ BỘ HƠI'!$H$2="",$C432="",LEFT($C432,1)="◆"),99999,IF(OR(ISNUMBER(SEARCH('⚙️ BỘ HƠI'!$H$2,$C432)),ISNUMBER(SEARCH($C432,'⚙️ BỘ HƠI'!$H$2))),ROW()-2,99999))</f>
        <v>99999</v>
      </c>
      <c r="V432" s="24"/>
    </row>
    <row r="433" ht="35" customHeight="1" spans="1:22">
      <c r="A433" s="27" t="s">
        <v>15777</v>
      </c>
      <c r="B433" s="27" t="s">
        <v>726</v>
      </c>
      <c r="C433" s="27" t="s">
        <v>15778</v>
      </c>
      <c r="D433" s="27"/>
      <c r="E433" s="27"/>
      <c r="F433" s="27"/>
      <c r="G433" s="27"/>
      <c r="H433" s="27" t="s">
        <v>15779</v>
      </c>
      <c r="I433" s="27"/>
      <c r="J433" s="27" t="s">
        <v>12258</v>
      </c>
      <c r="K433" s="27">
        <v>126</v>
      </c>
      <c r="L433" s="27" t="s">
        <v>24</v>
      </c>
      <c r="M433" s="31"/>
      <c r="N433" s="32">
        <v>1750000</v>
      </c>
      <c r="O433" s="32">
        <v>1850000</v>
      </c>
      <c r="P433" s="32">
        <v>1970000</v>
      </c>
      <c r="Q433" s="31"/>
      <c r="R433" s="27"/>
      <c r="S433" s="27" t="s">
        <v>15780</v>
      </c>
      <c r="T433" s="24" t="str">
        <f t="shared" si="6"/>
        <v>Xy lanh Weichai WD615 (phi 126, dài 241, đk lợi 136) - IZ IKAZU</v>
      </c>
      <c r="U433" s="24">
        <f>IF(OR('⚙️ BỘ HƠI'!$H$40=0,'⚙️ BỘ HƠI'!$H$2="",$C433="",LEFT($C433,1)="◆"),99999,IF(OR(ISNUMBER(SEARCH('⚙️ BỘ HƠI'!$H$2,$C433)),ISNUMBER(SEARCH($C433,'⚙️ BỘ HƠI'!$H$2))),ROW()-2,99999))</f>
        <v>99999</v>
      </c>
      <c r="V433" s="24"/>
    </row>
    <row r="434" ht="35" customHeight="1" spans="1:22">
      <c r="A434" s="27" t="s">
        <v>15781</v>
      </c>
      <c r="B434" s="27" t="s">
        <v>726</v>
      </c>
      <c r="C434" s="27" t="s">
        <v>15782</v>
      </c>
      <c r="D434" s="27"/>
      <c r="E434" s="27"/>
      <c r="F434" s="27"/>
      <c r="G434" s="27"/>
      <c r="H434" s="27" t="s">
        <v>15783</v>
      </c>
      <c r="I434" s="27"/>
      <c r="J434" s="27" t="s">
        <v>2600</v>
      </c>
      <c r="K434" s="27"/>
      <c r="L434" s="27" t="s">
        <v>24</v>
      </c>
      <c r="M434" s="31"/>
      <c r="N434" s="32">
        <v>3100000</v>
      </c>
      <c r="O434" s="32">
        <v>3300000</v>
      </c>
      <c r="P434" s="32">
        <v>3500000</v>
      </c>
      <c r="Q434" s="31"/>
      <c r="R434" s="27"/>
      <c r="S434" s="27" t="s">
        <v>15784</v>
      </c>
      <c r="T434" s="24" t="str">
        <f t="shared" si="6"/>
        <v>Xy lanh Weichai WD615 - E2/ 61500010344 - MAHLE</v>
      </c>
      <c r="U434" s="24">
        <f>IF(OR('⚙️ BỘ HƠI'!$H$40=0,'⚙️ BỘ HƠI'!$H$2="",$C434="",LEFT($C434,1)="◆"),99999,IF(OR(ISNUMBER(SEARCH('⚙️ BỘ HƠI'!$H$2,$C434)),ISNUMBER(SEARCH($C434,'⚙️ BỘ HƠI'!$H$2))),ROW()-2,99999))</f>
        <v>99999</v>
      </c>
      <c r="V434" s="24"/>
    </row>
    <row r="435" ht="35" customHeight="1" spans="1:22">
      <c r="A435" s="27"/>
      <c r="B435" s="28" t="s">
        <v>15785</v>
      </c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31"/>
      <c r="N435" s="31"/>
      <c r="O435" s="31"/>
      <c r="P435" s="31"/>
      <c r="Q435" s="31"/>
      <c r="R435" s="27"/>
      <c r="S435" s="27"/>
      <c r="T435" s="24" t="str">
        <f t="shared" si="6"/>
        <v/>
      </c>
      <c r="U435" s="24">
        <f>IF(OR('⚙️ BỘ HƠI'!$H$40=0,'⚙️ BỘ HƠI'!$H$2="",$C435="",LEFT($C435,1)="◆"),99999,IF(OR(ISNUMBER(SEARCH('⚙️ BỘ HƠI'!$H$2,$C435)),ISNUMBER(SEARCH($C435,'⚙️ BỘ HƠI'!$H$2))),ROW()-2,99999))</f>
        <v>99999</v>
      </c>
      <c r="V435" s="24"/>
    </row>
    <row r="436" ht="35" customHeight="1" spans="1:22">
      <c r="A436" s="27" t="s">
        <v>15786</v>
      </c>
      <c r="B436" s="27" t="s">
        <v>4385</v>
      </c>
      <c r="C436" s="27" t="s">
        <v>15787</v>
      </c>
      <c r="D436" s="27"/>
      <c r="E436" s="27"/>
      <c r="F436" s="27"/>
      <c r="G436" s="27"/>
      <c r="H436" s="27"/>
      <c r="I436" s="27"/>
      <c r="J436" s="27" t="s">
        <v>15788</v>
      </c>
      <c r="K436" s="27">
        <v>113</v>
      </c>
      <c r="L436" s="27" t="s">
        <v>24</v>
      </c>
      <c r="M436" s="31"/>
      <c r="N436" s="32">
        <v>3350000</v>
      </c>
      <c r="O436" s="32">
        <v>3550000</v>
      </c>
      <c r="P436" s="32">
        <v>3800000</v>
      </c>
      <c r="Q436" s="31"/>
      <c r="R436" s="27"/>
      <c r="S436" s="27" t="s">
        <v>15789</v>
      </c>
      <c r="T436" s="24" t="str">
        <f t="shared" si="6"/>
        <v>Xy lanh YC6L/6113/YC6L3000 - ZYNP</v>
      </c>
      <c r="U436" s="24">
        <f>IF(OR('⚙️ BỘ HƠI'!$H$40=0,'⚙️ BỘ HƠI'!$H$2="",$C436="",LEFT($C436,1)="◆"),99999,IF(OR(ISNUMBER(SEARCH('⚙️ BỘ HƠI'!$H$2,$C436)),ISNUMBER(SEARCH($C436,'⚙️ BỘ HƠI'!$H$2))),ROW()-2,99999))</f>
        <v>99999</v>
      </c>
      <c r="V436" s="24"/>
    </row>
    <row r="437" ht="35" customHeight="1" spans="1:22">
      <c r="A437" s="27"/>
      <c r="B437" s="28" t="s">
        <v>12081</v>
      </c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4" t="str">
        <f t="shared" si="6"/>
        <v/>
      </c>
      <c r="U437" s="24">
        <f>IF(OR('⚙️ BỘ HƠI'!$H$40=0,'⚙️ BỘ HƠI'!$H$2="",$C437="",LEFT($C437,1)="◆"),99999,IF(OR(ISNUMBER(SEARCH('⚙️ BỘ HƠI'!$H$2,$C437)),ISNUMBER(SEARCH($C437,'⚙️ BỘ HƠI'!$H$2))),ROW()-2,99999))</f>
        <v>99999</v>
      </c>
      <c r="V437" s="24"/>
    </row>
    <row r="438" ht="35" customHeight="1" spans="1:22">
      <c r="A438" s="27" t="s">
        <v>15790</v>
      </c>
      <c r="B438" s="27" t="s">
        <v>12082</v>
      </c>
      <c r="C438" s="27" t="s">
        <v>15791</v>
      </c>
      <c r="D438" s="27"/>
      <c r="E438" s="27"/>
      <c r="F438" s="27"/>
      <c r="G438" s="27"/>
      <c r="H438" s="27" t="s">
        <v>15792</v>
      </c>
      <c r="I438" s="27"/>
      <c r="J438" s="27" t="s">
        <v>12258</v>
      </c>
      <c r="K438" s="27">
        <v>114</v>
      </c>
      <c r="L438" s="27" t="s">
        <v>24</v>
      </c>
      <c r="M438" s="31"/>
      <c r="N438" s="31"/>
      <c r="O438" s="31"/>
      <c r="P438" s="31"/>
      <c r="Q438" s="31"/>
      <c r="R438" s="27"/>
      <c r="S438" s="27" t="s">
        <v>15793</v>
      </c>
      <c r="T438" s="24" t="str">
        <f t="shared" si="6"/>
        <v>Xy lanh Shangchai D6114/ D02A-104-31 - IZ IKAZU</v>
      </c>
      <c r="U438" s="24">
        <f>IF(OR('⚙️ BỘ HƠI'!$H$40=0,'⚙️ BỘ HƠI'!$H$2="",$C438="",LEFT($C438,1)="◆"),99999,IF(OR(ISNUMBER(SEARCH('⚙️ BỘ HƠI'!$H$2,$C438)),ISNUMBER(SEARCH($C438,'⚙️ BỘ HƠI'!$H$2))),ROW()-2,99999))</f>
        <v>99999</v>
      </c>
      <c r="V438" s="24"/>
    </row>
    <row r="439" ht="35" customHeight="1" spans="1:22">
      <c r="A439" s="27" t="s">
        <v>15794</v>
      </c>
      <c r="B439" s="27" t="s">
        <v>12082</v>
      </c>
      <c r="C439" s="27" t="s">
        <v>15791</v>
      </c>
      <c r="D439" s="27"/>
      <c r="E439" s="27"/>
      <c r="F439" s="27"/>
      <c r="G439" s="27"/>
      <c r="H439" s="27" t="s">
        <v>15795</v>
      </c>
      <c r="I439" s="27"/>
      <c r="J439" s="27" t="s">
        <v>12258</v>
      </c>
      <c r="K439" s="27">
        <v>114</v>
      </c>
      <c r="L439" s="27" t="s">
        <v>24</v>
      </c>
      <c r="M439" s="27"/>
      <c r="N439" s="27"/>
      <c r="O439" s="27"/>
      <c r="P439" s="27"/>
      <c r="Q439" s="27"/>
      <c r="R439" s="27"/>
      <c r="S439" s="27" t="s">
        <v>15796</v>
      </c>
      <c r="T439" s="24" t="str">
        <f t="shared" si="6"/>
        <v>Xy lanh Shangchai D6114/ D02A-104-40 - IZ IKAZU</v>
      </c>
      <c r="U439" s="24">
        <f>IF(OR('⚙️ BỘ HƠI'!$H$40=0,'⚙️ BỘ HƠI'!$H$2="",$C439="",LEFT($C439,1)="◆"),99999,IF(OR(ISNUMBER(SEARCH('⚙️ BỘ HƠI'!$H$2,$C439)),ISNUMBER(SEARCH($C439,'⚙️ BỘ HƠI'!$H$2))),ROW()-2,99999))</f>
        <v>99999</v>
      </c>
      <c r="V439" s="24"/>
    </row>
    <row r="440" ht="35" customHeight="1" spans="1:22">
      <c r="A440" s="27"/>
      <c r="B440" s="28" t="s">
        <v>15797</v>
      </c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31"/>
      <c r="N440" s="31"/>
      <c r="O440" s="31"/>
      <c r="P440" s="31"/>
      <c r="Q440" s="31"/>
      <c r="R440" s="27"/>
      <c r="S440" s="27"/>
      <c r="T440" s="24" t="str">
        <f t="shared" si="6"/>
        <v/>
      </c>
      <c r="U440" s="24">
        <f>IF(OR('⚙️ BỘ HƠI'!$H$40=0,'⚙️ BỘ HƠI'!$H$2="",$C440="",LEFT($C440,1)="◆"),99999,IF(OR(ISNUMBER(SEARCH('⚙️ BỘ HƠI'!$H$2,$C440)),ISNUMBER(SEARCH($C440,'⚙️ BỘ HƠI'!$H$2))),ROW()-2,99999))</f>
        <v>99999</v>
      </c>
      <c r="V440" s="24"/>
    </row>
    <row r="441" ht="35" customHeight="1" spans="1:22">
      <c r="A441" s="34" t="s">
        <v>15798</v>
      </c>
      <c r="B441" s="27"/>
      <c r="C441" s="27" t="s">
        <v>15799</v>
      </c>
      <c r="D441" s="27"/>
      <c r="E441" s="27"/>
      <c r="F441" s="27" t="s">
        <v>8494</v>
      </c>
      <c r="G441" s="27"/>
      <c r="H441" s="27" t="s">
        <v>15800</v>
      </c>
      <c r="I441" s="27"/>
      <c r="J441" s="27" t="s">
        <v>14701</v>
      </c>
      <c r="K441" s="27">
        <v>66</v>
      </c>
      <c r="L441" s="27" t="s">
        <v>24</v>
      </c>
      <c r="M441" s="31"/>
      <c r="N441" s="32">
        <v>80000</v>
      </c>
      <c r="O441" s="32">
        <v>90000</v>
      </c>
      <c r="P441" s="32">
        <v>100000</v>
      </c>
      <c r="Q441" s="31"/>
      <c r="R441" s="27"/>
      <c r="S441" s="27" t="s">
        <v>15801</v>
      </c>
      <c r="T441" s="24" t="str">
        <f t="shared" si="6"/>
        <v>Xy lanh 3TN66/3D66 (65-69.5-140) S/F - IZUMI-IKAZU</v>
      </c>
      <c r="U441" s="24">
        <f>IF(OR('⚙️ BỘ HƠI'!$H$40=0,'⚙️ BỘ HƠI'!$H$2="",$C441="",LEFT($C441,1)="◆"),99999,IF(OR(ISNUMBER(SEARCH('⚙️ BỘ HƠI'!$H$2,$C441)),ISNUMBER(SEARCH($C441,'⚙️ BỘ HƠI'!$H$2))),ROW()-2,99999))</f>
        <v>99999</v>
      </c>
      <c r="V441" s="24"/>
    </row>
    <row r="442" ht="35" customHeight="1" spans="1:22">
      <c r="A442" s="34" t="s">
        <v>15802</v>
      </c>
      <c r="B442" s="27"/>
      <c r="C442" s="27" t="s">
        <v>15527</v>
      </c>
      <c r="D442" s="27"/>
      <c r="E442" s="27"/>
      <c r="F442" s="27" t="s">
        <v>8494</v>
      </c>
      <c r="G442" s="27"/>
      <c r="H442" s="27" t="s">
        <v>15803</v>
      </c>
      <c r="I442" s="27"/>
      <c r="J442" s="27" t="s">
        <v>8518</v>
      </c>
      <c r="K442" s="27">
        <v>68</v>
      </c>
      <c r="L442" s="27" t="s">
        <v>24</v>
      </c>
      <c r="M442" s="31"/>
      <c r="N442" s="32">
        <v>90000</v>
      </c>
      <c r="O442" s="32">
        <v>100000</v>
      </c>
      <c r="P442" s="32">
        <v>110000</v>
      </c>
      <c r="Q442" s="31"/>
      <c r="R442" s="27"/>
      <c r="S442" s="27" t="s">
        <v>15804</v>
      </c>
      <c r="T442" s="24" t="str">
        <f t="shared" si="6"/>
        <v>Xy lanh 3TN68/3D68 (67-72-135) S/F - IZUMI</v>
      </c>
      <c r="U442" s="24">
        <f>IF(OR('⚙️ BỘ HƠI'!$H$40=0,'⚙️ BỘ HƠI'!$H$2="",$C442="",LEFT($C442,1)="◆"),99999,IF(OR(ISNUMBER(SEARCH('⚙️ BỘ HƠI'!$H$2,$C442)),ISNUMBER(SEARCH($C442,'⚙️ BỘ HƠI'!$H$2))),ROW()-2,99999))</f>
        <v>99999</v>
      </c>
      <c r="V442" s="24"/>
    </row>
    <row r="443" ht="35" customHeight="1" spans="1:22">
      <c r="A443" s="27" t="s">
        <v>15805</v>
      </c>
      <c r="B443" s="27"/>
      <c r="C443" s="27" t="s">
        <v>6008</v>
      </c>
      <c r="D443" s="27"/>
      <c r="E443" s="27"/>
      <c r="F443" s="27" t="s">
        <v>8494</v>
      </c>
      <c r="G443" s="27"/>
      <c r="H443" s="27" t="s">
        <v>15806</v>
      </c>
      <c r="I443" s="27"/>
      <c r="J443" s="27"/>
      <c r="K443" s="27">
        <v>75</v>
      </c>
      <c r="L443" s="27" t="s">
        <v>24</v>
      </c>
      <c r="M443" s="31"/>
      <c r="N443" s="31"/>
      <c r="O443" s="31"/>
      <c r="P443" s="31"/>
      <c r="Q443" s="31"/>
      <c r="R443" s="27"/>
      <c r="S443" s="27" t="s">
        <v>15807</v>
      </c>
      <c r="T443" s="24" t="str">
        <f t="shared" si="6"/>
        <v>Xy lanh 75 (75*88*200-S/F) loại dầy để sản xuất sm</v>
      </c>
      <c r="U443" s="24">
        <f>IF(OR('⚙️ BỘ HƠI'!$H$40=0,'⚙️ BỘ HƠI'!$H$2="",$C443="",LEFT($C443,1)="◆"),99999,IF(OR(ISNUMBER(SEARCH('⚙️ BỘ HƠI'!$H$2,$C443)),ISNUMBER(SEARCH($C443,'⚙️ BỘ HƠI'!$H$2))),ROW()-2,99999))</f>
        <v>99999</v>
      </c>
      <c r="V443" s="24"/>
    </row>
    <row r="444" ht="35" customHeight="1" spans="1:22">
      <c r="A444" s="27" t="s">
        <v>15808</v>
      </c>
      <c r="B444" s="27"/>
      <c r="C444" s="27" t="s">
        <v>15809</v>
      </c>
      <c r="D444" s="27"/>
      <c r="E444" s="27"/>
      <c r="F444" s="27" t="s">
        <v>8494</v>
      </c>
      <c r="G444" s="27"/>
      <c r="H444" s="27" t="s">
        <v>15810</v>
      </c>
      <c r="I444" s="27"/>
      <c r="J444" s="27" t="s">
        <v>14619</v>
      </c>
      <c r="K444" s="27">
        <v>76</v>
      </c>
      <c r="L444" s="27" t="s">
        <v>24</v>
      </c>
      <c r="M444" s="31"/>
      <c r="N444" s="32">
        <v>90000</v>
      </c>
      <c r="O444" s="32">
        <v>100000</v>
      </c>
      <c r="P444" s="32">
        <v>110000</v>
      </c>
      <c r="Q444" s="31"/>
      <c r="R444" s="27"/>
      <c r="S444" s="27" t="s">
        <v>15811</v>
      </c>
      <c r="T444" s="24" t="str">
        <f t="shared" si="6"/>
        <v>Xy lanh Kubota 4D77 (76*81*146) S/F - IZUMI IKAZU</v>
      </c>
      <c r="U444" s="24">
        <f>IF(OR('⚙️ BỘ HƠI'!$H$40=0,'⚙️ BỘ HƠI'!$H$2="",$C444="",LEFT($C444,1)="◆"),99999,IF(OR(ISNUMBER(SEARCH('⚙️ BỘ HƠI'!$H$2,$C444)),ISNUMBER(SEARCH($C444,'⚙️ BỘ HƠI'!$H$2))),ROW()-2,99999))</f>
        <v>99999</v>
      </c>
      <c r="V444" s="24"/>
    </row>
    <row r="445" ht="35" customHeight="1" spans="1:22">
      <c r="A445" s="27" t="s">
        <v>15812</v>
      </c>
      <c r="B445" s="27"/>
      <c r="C445" s="27" t="s">
        <v>13909</v>
      </c>
      <c r="D445" s="27" t="s">
        <v>7306</v>
      </c>
      <c r="E445" s="27"/>
      <c r="F445" s="27" t="s">
        <v>8494</v>
      </c>
      <c r="G445" s="27"/>
      <c r="H445" s="27" t="s">
        <v>15813</v>
      </c>
      <c r="I445" s="27"/>
      <c r="J445" s="27" t="s">
        <v>14619</v>
      </c>
      <c r="K445" s="27">
        <v>79</v>
      </c>
      <c r="L445" s="27" t="s">
        <v>24</v>
      </c>
      <c r="M445" s="31"/>
      <c r="N445" s="32">
        <v>100000</v>
      </c>
      <c r="O445" s="32">
        <v>110000</v>
      </c>
      <c r="P445" s="32">
        <v>120000</v>
      </c>
      <c r="Q445" s="31"/>
      <c r="R445" s="27"/>
      <c r="S445" s="27" t="s">
        <v>15814</v>
      </c>
      <c r="T445" s="24" t="str">
        <f t="shared" si="6"/>
        <v>Xy lanh 4D80 (79*84*150) S/F - IZUMI IKAZU</v>
      </c>
      <c r="U445" s="24">
        <f>IF(OR('⚙️ BỘ HƠI'!$H$40=0,'⚙️ BỘ HƠI'!$H$2="",$C445="",LEFT($C445,1)="◆"),99999,IF(OR(ISNUMBER(SEARCH('⚙️ BỘ HƠI'!$H$2,$C445)),ISNUMBER(SEARCH($C445,'⚙️ BỘ HƠI'!$H$2))),ROW()-2,99999))</f>
        <v>99999</v>
      </c>
      <c r="V445" s="33" t="s">
        <v>15370</v>
      </c>
    </row>
    <row r="446" ht="35" customHeight="1" spans="1:22">
      <c r="A446" s="27" t="s">
        <v>15815</v>
      </c>
      <c r="B446" s="27"/>
      <c r="C446" s="27" t="s">
        <v>15816</v>
      </c>
      <c r="D446" s="27" t="s">
        <v>7306</v>
      </c>
      <c r="E446" s="27"/>
      <c r="F446" s="27" t="s">
        <v>8494</v>
      </c>
      <c r="G446" s="27"/>
      <c r="H446" s="27" t="s">
        <v>15817</v>
      </c>
      <c r="I446" s="27"/>
      <c r="J446" s="27" t="s">
        <v>14619</v>
      </c>
      <c r="K446" s="27">
        <v>80</v>
      </c>
      <c r="L446" s="27" t="s">
        <v>24</v>
      </c>
      <c r="M446" s="31"/>
      <c r="N446" s="32">
        <v>100000</v>
      </c>
      <c r="O446" s="32">
        <v>110000</v>
      </c>
      <c r="P446" s="32">
        <v>120000</v>
      </c>
      <c r="Q446" s="31"/>
      <c r="R446" s="27"/>
      <c r="S446" s="27" t="s">
        <v>15818</v>
      </c>
      <c r="T446" s="24" t="str">
        <f t="shared" si="6"/>
        <v>Xy lanh 4D81 (80*85*150) S/F - IZUMI IKAZU</v>
      </c>
      <c r="U446" s="24">
        <f>IF(OR('⚙️ BỘ HƠI'!$H$40=0,'⚙️ BỘ HƠI'!$H$2="",$C446="",LEFT($C446,1)="◆"),99999,IF(OR(ISNUMBER(SEARCH('⚙️ BỘ HƠI'!$H$2,$C446)),ISNUMBER(SEARCH($C446,'⚙️ BỘ HƠI'!$H$2))),ROW()-2,99999))</f>
        <v>99999</v>
      </c>
      <c r="V446" s="24"/>
    </row>
    <row r="447" ht="35" customHeight="1" spans="1:22">
      <c r="A447" s="34" t="s">
        <v>15819</v>
      </c>
      <c r="B447" s="27"/>
      <c r="C447" s="27" t="s">
        <v>15820</v>
      </c>
      <c r="D447" s="27"/>
      <c r="E447" s="27"/>
      <c r="F447" s="27" t="s">
        <v>8494</v>
      </c>
      <c r="G447" s="27"/>
      <c r="H447" s="27" t="s">
        <v>15821</v>
      </c>
      <c r="I447" s="27"/>
      <c r="J447" s="27" t="s">
        <v>14619</v>
      </c>
      <c r="K447" s="27">
        <v>87</v>
      </c>
      <c r="L447" s="27" t="s">
        <v>24</v>
      </c>
      <c r="M447" s="31"/>
      <c r="N447" s="32">
        <v>100000</v>
      </c>
      <c r="O447" s="32">
        <v>110000</v>
      </c>
      <c r="P447" s="32">
        <v>120000</v>
      </c>
      <c r="Q447" s="31"/>
      <c r="R447" s="27"/>
      <c r="S447" s="27" t="s">
        <v>15822</v>
      </c>
      <c r="T447" s="24" t="str">
        <f t="shared" si="6"/>
        <v>Xy lanh 4D86-4D87 (lỗ trong 85*90.5*155) S/F - IZUMI IKAZU</v>
      </c>
      <c r="U447" s="24">
        <f>IF(OR('⚙️ BỘ HƠI'!$H$40=0,'⚙️ BỘ HƠI'!$H$2="",$C447="",LEFT($C447,1)="◆"),99999,IF(OR(ISNUMBER(SEARCH('⚙️ BỘ HƠI'!$H$2,$C447)),ISNUMBER(SEARCH($C447,'⚙️ BỘ HƠI'!$H$2))),ROW()-2,99999))</f>
        <v>99999</v>
      </c>
      <c r="V447" s="24"/>
    </row>
    <row r="448" ht="35" customHeight="1" spans="1:22">
      <c r="A448" s="34" t="s">
        <v>15823</v>
      </c>
      <c r="B448" s="27"/>
      <c r="C448" s="27" t="s">
        <v>15820</v>
      </c>
      <c r="D448" s="27"/>
      <c r="E448" s="27"/>
      <c r="F448" s="27" t="s">
        <v>8494</v>
      </c>
      <c r="G448" s="27"/>
      <c r="H448" s="27" t="s">
        <v>15824</v>
      </c>
      <c r="I448" s="27"/>
      <c r="J448" s="27" t="s">
        <v>8518</v>
      </c>
      <c r="K448" s="27">
        <v>87</v>
      </c>
      <c r="L448" s="27" t="s">
        <v>24</v>
      </c>
      <c r="M448" s="31"/>
      <c r="N448" s="32">
        <v>100000</v>
      </c>
      <c r="O448" s="32">
        <v>110000</v>
      </c>
      <c r="P448" s="32">
        <v>120000</v>
      </c>
      <c r="Q448" s="31"/>
      <c r="R448" s="27"/>
      <c r="S448" s="27" t="s">
        <v>15825</v>
      </c>
      <c r="T448" s="24" t="str">
        <f t="shared" si="6"/>
        <v>Xy lanh 4D86-4D87 (lỗ trong 85*90*155) S/F - IZUMI</v>
      </c>
      <c r="U448" s="24">
        <f>IF(OR('⚙️ BỘ HƠI'!$H$40=0,'⚙️ BỘ HƠI'!$H$2="",$C448="",LEFT($C448,1)="◆"),99999,IF(OR(ISNUMBER(SEARCH('⚙️ BỘ HƠI'!$H$2,$C448)),ISNUMBER(SEARCH($C448,'⚙️ BỘ HƠI'!$H$2))),ROW()-2,99999))</f>
        <v>99999</v>
      </c>
      <c r="V448" s="24"/>
    </row>
    <row r="449" ht="35" customHeight="1" spans="1:22">
      <c r="A449" s="34" t="s">
        <v>15826</v>
      </c>
      <c r="B449" s="27"/>
      <c r="C449" s="27" t="s">
        <v>4537</v>
      </c>
      <c r="D449" s="27"/>
      <c r="E449" s="27"/>
      <c r="F449" s="27" t="s">
        <v>8494</v>
      </c>
      <c r="G449" s="27"/>
      <c r="H449" s="27" t="s">
        <v>15827</v>
      </c>
      <c r="I449" s="27"/>
      <c r="J449" s="27" t="s">
        <v>14619</v>
      </c>
      <c r="K449" s="27">
        <v>88</v>
      </c>
      <c r="L449" s="27" t="s">
        <v>9654</v>
      </c>
      <c r="M449" s="31"/>
      <c r="N449" s="32">
        <v>560000</v>
      </c>
      <c r="O449" s="32">
        <v>590000</v>
      </c>
      <c r="P449" s="32">
        <v>650000</v>
      </c>
      <c r="Q449" s="31"/>
      <c r="R449" s="27"/>
      <c r="S449" s="27" t="s">
        <v>15828</v>
      </c>
      <c r="T449" s="24" t="str">
        <f t="shared" si="6"/>
        <v>Xy lanh 2J S/F (87*93*183 lợi 2.5*98) - IZUMI IKAZU</v>
      </c>
      <c r="U449" s="24">
        <f>IF(OR('⚙️ BỘ HƠI'!$H$40=0,'⚙️ BỘ HƠI'!$H$2="",$C449="",LEFT($C449,1)="◆"),99999,IF(OR(ISNUMBER(SEARCH('⚙️ BỘ HƠI'!$H$2,$C449)),ISNUMBER(SEARCH($C449,'⚙️ BỘ HƠI'!$H$2))),ROW()-2,99999))</f>
        <v>99999</v>
      </c>
      <c r="V449" s="24"/>
    </row>
    <row r="450" ht="35" customHeight="1" spans="1:22">
      <c r="A450" s="34" t="s">
        <v>15829</v>
      </c>
      <c r="B450" s="27"/>
      <c r="C450" s="27" t="s">
        <v>15830</v>
      </c>
      <c r="D450" s="27"/>
      <c r="E450" s="27"/>
      <c r="F450" s="27" t="s">
        <v>8494</v>
      </c>
      <c r="G450" s="27"/>
      <c r="H450" s="27" t="s">
        <v>15831</v>
      </c>
      <c r="I450" s="27"/>
      <c r="J450" s="27" t="s">
        <v>8518</v>
      </c>
      <c r="K450" s="27">
        <v>89</v>
      </c>
      <c r="L450" s="27" t="s">
        <v>24</v>
      </c>
      <c r="M450" s="31"/>
      <c r="N450" s="32">
        <v>105000</v>
      </c>
      <c r="O450" s="32">
        <v>115000</v>
      </c>
      <c r="P450" s="32">
        <v>125000</v>
      </c>
      <c r="Q450" s="31"/>
      <c r="R450" s="27"/>
      <c r="S450" s="27" t="s">
        <v>15832</v>
      </c>
      <c r="T450" s="24" t="str">
        <f t="shared" si="6"/>
        <v>Xy lanh 4D89 (88-93-185) S/F - IZUMI</v>
      </c>
      <c r="U450" s="24">
        <f>IF(OR('⚙️ BỘ HƠI'!$H$40=0,'⚙️ BỘ HƠI'!$H$2="",$C450="",LEFT($C450,1)="◆"),99999,IF(OR(ISNUMBER(SEARCH('⚙️ BỘ HƠI'!$H$2,$C450)),ISNUMBER(SEARCH($C450,'⚙️ BỘ HƠI'!$H$2))),ROW()-2,99999))</f>
        <v>99999</v>
      </c>
      <c r="V450" s="24"/>
    </row>
    <row r="451" ht="35" customHeight="1" spans="1:22">
      <c r="A451" s="27" t="s">
        <v>15833</v>
      </c>
      <c r="B451" s="27"/>
      <c r="C451" s="27" t="s">
        <v>15834</v>
      </c>
      <c r="D451" s="27" t="s">
        <v>7306</v>
      </c>
      <c r="E451" s="27"/>
      <c r="F451" s="27" t="s">
        <v>8494</v>
      </c>
      <c r="G451" s="27"/>
      <c r="H451" s="27" t="s">
        <v>15835</v>
      </c>
      <c r="I451" s="27"/>
      <c r="J451" s="27" t="s">
        <v>14619</v>
      </c>
      <c r="K451" s="27">
        <v>90</v>
      </c>
      <c r="L451" s="27" t="s">
        <v>24</v>
      </c>
      <c r="M451" s="31"/>
      <c r="N451" s="32">
        <v>110000</v>
      </c>
      <c r="O451" s="32">
        <v>120000</v>
      </c>
      <c r="P451" s="32">
        <v>130000</v>
      </c>
      <c r="Q451" s="31"/>
      <c r="R451" s="27"/>
      <c r="S451" s="27" t="s">
        <v>15836</v>
      </c>
      <c r="T451" s="24" t="str">
        <f t="shared" ref="T451:T514" si="7">IF($S451="","",$S451)</f>
        <v>Xy lanh 4D90 (89-94-165) S/F - IZUMI IKAZU</v>
      </c>
      <c r="U451" s="24">
        <f>IF(OR('⚙️ BỘ HƠI'!$H$40=0,'⚙️ BỘ HƠI'!$H$2="",$C451="",LEFT($C451,1)="◆"),99999,IF(OR(ISNUMBER(SEARCH('⚙️ BỘ HƠI'!$H$2,$C451)),ISNUMBER(SEARCH($C451,'⚙️ BỘ HƠI'!$H$2))),ROW()-2,99999))</f>
        <v>99999</v>
      </c>
      <c r="V451" s="24"/>
    </row>
    <row r="452" ht="35" customHeight="1" spans="1:22">
      <c r="A452" s="27" t="s">
        <v>15837</v>
      </c>
      <c r="B452" s="27"/>
      <c r="C452" s="27" t="s">
        <v>15834</v>
      </c>
      <c r="D452" s="27" t="s">
        <v>7306</v>
      </c>
      <c r="E452" s="27"/>
      <c r="F452" s="27" t="s">
        <v>8494</v>
      </c>
      <c r="G452" s="27"/>
      <c r="H452" s="27" t="s">
        <v>15838</v>
      </c>
      <c r="I452" s="27"/>
      <c r="J452" s="27" t="s">
        <v>14619</v>
      </c>
      <c r="K452" s="27">
        <v>90</v>
      </c>
      <c r="L452" s="27" t="s">
        <v>24</v>
      </c>
      <c r="M452" s="31"/>
      <c r="N452" s="32">
        <v>110000</v>
      </c>
      <c r="O452" s="32">
        <v>120000</v>
      </c>
      <c r="P452" s="32">
        <v>130000</v>
      </c>
      <c r="Q452" s="31"/>
      <c r="R452" s="27"/>
      <c r="S452" s="27" t="s">
        <v>15839</v>
      </c>
      <c r="T452" s="24" t="str">
        <f t="shared" si="7"/>
        <v>Xy lanh 4D90 (89-94-170) S/F - IZUMI IKAZU</v>
      </c>
      <c r="U452" s="24">
        <f>IF(OR('⚙️ BỘ HƠI'!$H$40=0,'⚙️ BỘ HƠI'!$H$2="",$C452="",LEFT($C452,1)="◆"),99999,IF(OR(ISNUMBER(SEARCH('⚙️ BỘ HƠI'!$H$2,$C452)),ISNUMBER(SEARCH($C452,'⚙️ BỘ HƠI'!$H$2))),ROW()-2,99999))</f>
        <v>99999</v>
      </c>
      <c r="V452" s="24"/>
    </row>
    <row r="453" ht="35" customHeight="1" spans="1:22">
      <c r="A453" s="34" t="s">
        <v>15840</v>
      </c>
      <c r="B453" s="27"/>
      <c r="C453" s="27" t="s">
        <v>7072</v>
      </c>
      <c r="D453" s="27"/>
      <c r="E453" s="27"/>
      <c r="F453" s="27" t="s">
        <v>8494</v>
      </c>
      <c r="G453" s="27"/>
      <c r="H453" s="27" t="s">
        <v>15841</v>
      </c>
      <c r="I453" s="27"/>
      <c r="J453" s="27" t="s">
        <v>12258</v>
      </c>
      <c r="K453" s="27">
        <v>90</v>
      </c>
      <c r="L453" s="27" t="s">
        <v>15842</v>
      </c>
      <c r="M453" s="31"/>
      <c r="N453" s="32">
        <v>500000</v>
      </c>
      <c r="O453" s="32">
        <v>550000</v>
      </c>
      <c r="P453" s="32">
        <v>600000</v>
      </c>
      <c r="Q453" s="31"/>
      <c r="R453" s="27"/>
      <c r="S453" s="27" t="s">
        <v>15843</v>
      </c>
      <c r="T453" s="24" t="str">
        <f t="shared" si="7"/>
        <v>Xy lanh Toyota L (89-94-160.5 lợi 100.8-3.5+1) S/F - IZ IKAZU</v>
      </c>
      <c r="U453" s="24">
        <f>IF(OR('⚙️ BỘ HƠI'!$H$40=0,'⚙️ BỘ HƠI'!$H$2="",$C453="",LEFT($C453,1)="◆"),99999,IF(OR(ISNUMBER(SEARCH('⚙️ BỘ HƠI'!$H$2,$C453)),ISNUMBER(SEARCH($C453,'⚙️ BỘ HƠI'!$H$2))),ROW()-2,99999))</f>
        <v>99999</v>
      </c>
      <c r="V453" s="24"/>
    </row>
    <row r="454" ht="35" customHeight="1" spans="1:22">
      <c r="A454" s="27" t="s">
        <v>15844</v>
      </c>
      <c r="B454" s="27"/>
      <c r="C454" s="27" t="s">
        <v>15845</v>
      </c>
      <c r="D454" s="27"/>
      <c r="E454" s="27"/>
      <c r="F454" s="27" t="s">
        <v>8494</v>
      </c>
      <c r="G454" s="27"/>
      <c r="H454" s="27" t="s">
        <v>13423</v>
      </c>
      <c r="I454" s="27"/>
      <c r="J454" s="27" t="s">
        <v>14619</v>
      </c>
      <c r="K454" s="27">
        <v>98</v>
      </c>
      <c r="L454" s="27" t="s">
        <v>24</v>
      </c>
      <c r="M454" s="31"/>
      <c r="N454" s="32">
        <v>130000</v>
      </c>
      <c r="O454" s="32">
        <v>140000</v>
      </c>
      <c r="P454" s="32">
        <v>150000</v>
      </c>
      <c r="Q454" s="31"/>
      <c r="R454" s="27"/>
      <c r="S454" s="27" t="s">
        <v>15846</v>
      </c>
      <c r="T454" s="24" t="str">
        <f t="shared" si="7"/>
        <v>Xy lanh Nis (99.2) QD32 S/F, 4D99 (98*103.2*155-160) - IZUMI IKAZU</v>
      </c>
      <c r="U454" s="24">
        <f>IF(OR('⚙️ BỘ HƠI'!$H$40=0,'⚙️ BỘ HƠI'!$H$2="",$C454="",LEFT($C454,1)="◆"),99999,IF(OR(ISNUMBER(SEARCH('⚙️ BỘ HƠI'!$H$2,$C454)),ISNUMBER(SEARCH($C454,'⚙️ BỘ HƠI'!$H$2))),ROW()-2,99999))</f>
        <v>99999</v>
      </c>
      <c r="V454" s="24"/>
    </row>
    <row r="455" ht="35" customHeight="1" spans="1:22">
      <c r="A455" s="34" t="s">
        <v>15847</v>
      </c>
      <c r="B455" s="27"/>
      <c r="C455" s="27" t="s">
        <v>15848</v>
      </c>
      <c r="D455" s="27"/>
      <c r="E455" s="27"/>
      <c r="F455" s="27" t="s">
        <v>8494</v>
      </c>
      <c r="G455" s="27"/>
      <c r="H455" s="27"/>
      <c r="I455" s="27"/>
      <c r="J455" s="27" t="s">
        <v>8519</v>
      </c>
      <c r="K455" s="27">
        <v>98.48</v>
      </c>
      <c r="L455" s="27" t="s">
        <v>24</v>
      </c>
      <c r="M455" s="31"/>
      <c r="N455" s="32">
        <v>200000</v>
      </c>
      <c r="O455" s="32">
        <v>220000</v>
      </c>
      <c r="P455" s="32">
        <v>250000</v>
      </c>
      <c r="Q455" s="31"/>
      <c r="R455" s="27"/>
      <c r="S455" s="27" t="s">
        <v>15849</v>
      </c>
      <c r="T455" s="24" t="str">
        <f t="shared" si="7"/>
        <v>Xy lanh Perkins 98.48/ AD 4.236 S/F, SF chưa xoáy - HENWEIT</v>
      </c>
      <c r="U455" s="24">
        <f>IF(OR('⚙️ BỘ HƠI'!$H$40=0,'⚙️ BỘ HƠI'!$H$2="",$C455="",LEFT($C455,1)="◆"),99999,IF(OR(ISNUMBER(SEARCH('⚙️ BỘ HƠI'!$H$2,$C455)),ISNUMBER(SEARCH($C455,'⚙️ BỘ HƠI'!$H$2))),ROW()-2,99999))</f>
        <v>99999</v>
      </c>
      <c r="V455" s="24"/>
    </row>
    <row r="456" ht="35" customHeight="1" spans="1:22">
      <c r="A456" s="27" t="s">
        <v>15850</v>
      </c>
      <c r="B456" s="27"/>
      <c r="C456" s="27" t="s">
        <v>15851</v>
      </c>
      <c r="D456" s="27"/>
      <c r="E456" s="27"/>
      <c r="F456" s="27" t="s">
        <v>8494</v>
      </c>
      <c r="G456" s="27"/>
      <c r="H456" s="27"/>
      <c r="I456" s="27"/>
      <c r="J456" s="27" t="s">
        <v>15852</v>
      </c>
      <c r="K456" s="27">
        <v>102</v>
      </c>
      <c r="L456" s="27" t="s">
        <v>24</v>
      </c>
      <c r="M456" s="31"/>
      <c r="N456" s="32">
        <v>1300000</v>
      </c>
      <c r="O456" s="32">
        <v>1400000</v>
      </c>
      <c r="P456" s="32">
        <v>1550000</v>
      </c>
      <c r="Q456" s="31"/>
      <c r="R456" s="27"/>
      <c r="S456" s="27" t="s">
        <v>15853</v>
      </c>
      <c r="T456" s="24" t="str">
        <f t="shared" si="7"/>
        <v>Xy lanh Fuso Mercedes OM906 - 6S20/ 004WV18, S/F - HENWEIT/ L-MB029-00</v>
      </c>
      <c r="U456" s="24">
        <f>IF(OR('⚙️ BỘ HƠI'!$H$40=0,'⚙️ BỘ HƠI'!$H$2="",$C456="",LEFT($C456,1)="◆"),99999,IF(OR(ISNUMBER(SEARCH('⚙️ BỘ HƠI'!$H$2,$C456)),ISNUMBER(SEARCH($C456,'⚙️ BỘ HƠI'!$H$2))),ROW()-2,99999))</f>
        <v>99999</v>
      </c>
      <c r="V456" s="24"/>
    </row>
    <row r="457" ht="35" customHeight="1" spans="1:22">
      <c r="A457" s="27" t="s">
        <v>15854</v>
      </c>
      <c r="B457" s="27"/>
      <c r="C457" s="27" t="s">
        <v>15855</v>
      </c>
      <c r="D457" s="27"/>
      <c r="E457" s="27"/>
      <c r="F457" s="27" t="s">
        <v>8494</v>
      </c>
      <c r="G457" s="27"/>
      <c r="H457" s="27" t="s">
        <v>15856</v>
      </c>
      <c r="I457" s="27"/>
      <c r="J457" s="27" t="s">
        <v>8518</v>
      </c>
      <c r="K457" s="27">
        <v>109.8</v>
      </c>
      <c r="L457" s="27" t="s">
        <v>24</v>
      </c>
      <c r="M457" s="31"/>
      <c r="N457" s="31"/>
      <c r="O457" s="32">
        <v>780000</v>
      </c>
      <c r="P457" s="32">
        <v>840000</v>
      </c>
      <c r="Q457" s="31"/>
      <c r="R457" s="27"/>
      <c r="S457" s="27" t="s">
        <v>15857</v>
      </c>
      <c r="T457" s="24" t="str">
        <f t="shared" si="7"/>
        <v>Xy lanh CAT 3116 S/F (109.8*197) bán hoàn thiện - IZUMI</v>
      </c>
      <c r="U457" s="24">
        <f>IF(OR('⚙️ BỘ HƠI'!$H$40=0,'⚙️ BỘ HƠI'!$H$2="",$C457="",LEFT($C457,1)="◆"),99999,IF(OR(ISNUMBER(SEARCH('⚙️ BỘ HƠI'!$H$2,$C457)),ISNUMBER(SEARCH($C457,'⚙️ BỘ HƠI'!$H$2))),ROW()-2,99999))</f>
        <v>99999</v>
      </c>
      <c r="V457" s="33" t="s">
        <v>15858</v>
      </c>
    </row>
    <row r="458" ht="35" customHeight="1" spans="1:22">
      <c r="A458" s="27" t="s">
        <v>15859</v>
      </c>
      <c r="B458" s="27"/>
      <c r="C458" s="27" t="s">
        <v>15860</v>
      </c>
      <c r="D458" s="27"/>
      <c r="E458" s="27"/>
      <c r="F458" s="27"/>
      <c r="G458" s="27"/>
      <c r="H458" s="27"/>
      <c r="I458" s="27"/>
      <c r="J458" s="27" t="s">
        <v>15861</v>
      </c>
      <c r="K458" s="27">
        <v>120</v>
      </c>
      <c r="L458" s="27" t="s">
        <v>12123</v>
      </c>
      <c r="M458" s="31"/>
      <c r="N458" s="32">
        <v>4000000</v>
      </c>
      <c r="O458" s="32">
        <v>4200000</v>
      </c>
      <c r="P458" s="32">
        <v>4500000</v>
      </c>
      <c r="Q458" s="31"/>
      <c r="R458" s="27"/>
      <c r="S458" s="27" t="s">
        <v>15862</v>
      </c>
      <c r="T458" s="24" t="str">
        <f t="shared" si="7"/>
        <v>Xy lanh Man Sinotruck Howo MC11/ 200V10201-0417 - HENWEIT 'L-WC011-00</v>
      </c>
      <c r="U458" s="24">
        <f>IF(OR('⚙️ BỘ HƠI'!$H$40=0,'⚙️ BỘ HƠI'!$H$2="",$C458="",LEFT($C458,1)="◆"),99999,IF(OR(ISNUMBER(SEARCH('⚙️ BỘ HƠI'!$H$2,$C458)),ISNUMBER(SEARCH($C458,'⚙️ BỘ HƠI'!$H$2))),ROW()-2,99999))</f>
        <v>99999</v>
      </c>
      <c r="V458" s="33" t="s">
        <v>15863</v>
      </c>
    </row>
    <row r="459" ht="35" customHeight="1" spans="1:22">
      <c r="A459" s="27" t="s">
        <v>15864</v>
      </c>
      <c r="B459" s="27"/>
      <c r="C459" s="27" t="s">
        <v>15865</v>
      </c>
      <c r="D459" s="27"/>
      <c r="E459" s="27"/>
      <c r="F459" s="27"/>
      <c r="G459" s="27"/>
      <c r="H459" s="27"/>
      <c r="I459" s="27"/>
      <c r="J459" s="27" t="s">
        <v>15866</v>
      </c>
      <c r="K459" s="27">
        <v>127</v>
      </c>
      <c r="L459" s="27" t="s">
        <v>24</v>
      </c>
      <c r="M459" s="31"/>
      <c r="N459" s="32">
        <v>630000</v>
      </c>
      <c r="O459" s="32">
        <v>670000</v>
      </c>
      <c r="P459" s="32">
        <v>720000</v>
      </c>
      <c r="Q459" s="31"/>
      <c r="R459" s="27"/>
      <c r="S459" s="27" t="s">
        <v>15867</v>
      </c>
      <c r="T459" s="24" t="str">
        <f t="shared" si="7"/>
        <v>Xy lanh SCANIA 127/ DC12/ 061WN17 - HENWEIT, L-SC006-00-1</v>
      </c>
      <c r="U459" s="24">
        <f>IF(OR('⚙️ BỘ HƠI'!$H$40=0,'⚙️ BỘ HƠI'!$H$2="",$C459="",LEFT($C459,1)="◆"),99999,IF(OR(ISNUMBER(SEARCH('⚙️ BỘ HƠI'!$H$2,$C459)),ISNUMBER(SEARCH($C459,'⚙️ BỘ HƠI'!$H$2))),ROW()-2,99999))</f>
        <v>99999</v>
      </c>
      <c r="V459" s="24"/>
    </row>
    <row r="460" ht="35" customHeight="1" spans="1:22">
      <c r="A460" s="27" t="s">
        <v>15868</v>
      </c>
      <c r="B460" s="27"/>
      <c r="C460" s="27" t="s">
        <v>15869</v>
      </c>
      <c r="D460" s="27"/>
      <c r="E460" s="27"/>
      <c r="F460" s="27"/>
      <c r="G460" s="27"/>
      <c r="H460" s="27" t="s">
        <v>15870</v>
      </c>
      <c r="I460" s="27"/>
      <c r="J460" s="27" t="s">
        <v>15871</v>
      </c>
      <c r="K460" s="27">
        <v>127</v>
      </c>
      <c r="L460" s="27" t="s">
        <v>24</v>
      </c>
      <c r="M460" s="31"/>
      <c r="N460" s="32">
        <v>3760000</v>
      </c>
      <c r="O460" s="32">
        <v>4000000</v>
      </c>
      <c r="P460" s="32">
        <v>4300000</v>
      </c>
      <c r="Q460" s="31"/>
      <c r="R460" s="27"/>
      <c r="S460" s="27" t="s">
        <v>15872</v>
      </c>
      <c r="T460" s="24" t="str">
        <f t="shared" si="7"/>
        <v>Xy lanh Weichai 127/ WP13/ 612700010010 - HENWEIT, L-WC010-00</v>
      </c>
      <c r="U460" s="24">
        <f>IF(OR('⚙️ BỘ HƠI'!$H$40=0,'⚙️ BỘ HƠI'!$H$2="",$C460="",LEFT($C460,1)="◆"),99999,IF(OR(ISNUMBER(SEARCH('⚙️ BỘ HƠI'!$H$2,$C460)),ISNUMBER(SEARCH($C460,'⚙️ BỘ HƠI'!$H$2))),ROW()-2,99999))</f>
        <v>99999</v>
      </c>
      <c r="V460" s="33" t="s">
        <v>15873</v>
      </c>
    </row>
    <row r="461" ht="35" customHeight="1" spans="1:22">
      <c r="A461" s="27" t="s">
        <v>15874</v>
      </c>
      <c r="B461" s="27"/>
      <c r="C461" s="27" t="s">
        <v>15875</v>
      </c>
      <c r="D461" s="27"/>
      <c r="E461" s="27"/>
      <c r="F461" s="27"/>
      <c r="G461" s="27"/>
      <c r="H461" s="27" t="s">
        <v>15876</v>
      </c>
      <c r="I461" s="27"/>
      <c r="J461" s="27" t="s">
        <v>8518</v>
      </c>
      <c r="K461" s="27">
        <v>130.02</v>
      </c>
      <c r="L461" s="27" t="s">
        <v>24</v>
      </c>
      <c r="M461" s="31"/>
      <c r="N461" s="31"/>
      <c r="O461" s="32">
        <v>450000</v>
      </c>
      <c r="P461" s="32">
        <v>500000</v>
      </c>
      <c r="Q461" s="31"/>
      <c r="R461" s="27"/>
      <c r="S461" s="27" t="s">
        <v>15877</v>
      </c>
      <c r="T461" s="24" t="str">
        <f t="shared" si="7"/>
        <v>Xy lanh Detroit S60/D130/23531502 (130.02*146*279.3*156.64*9+1.1mm) - IZUMI</v>
      </c>
      <c r="U461" s="24">
        <f>IF(OR('⚙️ BỘ HƠI'!$H$40=0,'⚙️ BỘ HƠI'!$H$2="",$C461="",LEFT($C461,1)="◆"),99999,IF(OR(ISNUMBER(SEARCH('⚙️ BỘ HƠI'!$H$2,$C461)),ISNUMBER(SEARCH($C461,'⚙️ BỘ HƠI'!$H$2))),ROW()-2,99999))</f>
        <v>99999</v>
      </c>
      <c r="V461" s="24"/>
    </row>
    <row r="462" ht="35" customHeight="1" spans="1:22">
      <c r="A462" s="27" t="s">
        <v>15878</v>
      </c>
      <c r="B462" s="27"/>
      <c r="C462" s="27" t="s">
        <v>15879</v>
      </c>
      <c r="D462" s="27"/>
      <c r="E462" s="27"/>
      <c r="F462" s="27"/>
      <c r="G462" s="27"/>
      <c r="H462" s="27" t="s">
        <v>15880</v>
      </c>
      <c r="I462" s="27"/>
      <c r="J462" s="27" t="s">
        <v>8519</v>
      </c>
      <c r="K462" s="27">
        <v>131</v>
      </c>
      <c r="L462" s="27" t="s">
        <v>24</v>
      </c>
      <c r="M462" s="31"/>
      <c r="N462" s="32">
        <v>3300000</v>
      </c>
      <c r="O462" s="32">
        <v>3550000</v>
      </c>
      <c r="P462" s="32">
        <v>3850000</v>
      </c>
      <c r="Q462" s="31"/>
      <c r="R462" s="27"/>
      <c r="S462" s="27" t="s">
        <v>15881</v>
      </c>
      <c r="T462" s="24" t="str">
        <f t="shared" si="7"/>
        <v>Xy lanh VOLVO D13/ phi 131/ 89886110/037WN56 - HENWEIT</v>
      </c>
      <c r="U462" s="24">
        <f>IF(OR('⚙️ BỘ HƠI'!$H$40=0,'⚙️ BỘ HƠI'!$H$2="",$C462="",LEFT($C462,1)="◆"),99999,IF(OR(ISNUMBER(SEARCH('⚙️ BỘ HƠI'!$H$2,$C462)),ISNUMBER(SEARCH($C462,'⚙️ BỘ HƠI'!$H$2))),ROW()-2,99999))</f>
        <v>99999</v>
      </c>
      <c r="V462" s="24"/>
    </row>
    <row r="463" ht="35" customHeight="1" spans="1:22">
      <c r="A463" s="27" t="s">
        <v>15882</v>
      </c>
      <c r="B463" s="27"/>
      <c r="C463" s="27" t="s">
        <v>15883</v>
      </c>
      <c r="D463" s="27"/>
      <c r="E463" s="27"/>
      <c r="F463" s="27"/>
      <c r="G463" s="27"/>
      <c r="H463" s="27" t="s">
        <v>15884</v>
      </c>
      <c r="I463" s="27"/>
      <c r="J463" s="27" t="s">
        <v>15885</v>
      </c>
      <c r="K463" s="27">
        <v>132</v>
      </c>
      <c r="L463" s="27" t="s">
        <v>24</v>
      </c>
      <c r="M463" s="31"/>
      <c r="N463" s="32">
        <v>750000</v>
      </c>
      <c r="O463" s="32">
        <v>800000</v>
      </c>
      <c r="P463" s="32">
        <v>850000</v>
      </c>
      <c r="Q463" s="31"/>
      <c r="R463" s="27"/>
      <c r="S463" s="27" t="s">
        <v>15886</v>
      </c>
      <c r="T463" s="24" t="str">
        <f t="shared" si="7"/>
        <v>Xy lanh Detroit 132/ DD13/ 89953110 (đầu kéo Mỹ) - HENWEIT, L-DT016-00</v>
      </c>
      <c r="U463" s="24">
        <f>IF(OR('⚙️ BỘ HƠI'!$H$40=0,'⚙️ BỘ HƠI'!$H$2="",$C463="",LEFT($C463,1)="◆"),99999,IF(OR(ISNUMBER(SEARCH('⚙️ BỘ HƠI'!$H$2,$C463)),ISNUMBER(SEARCH($C463,'⚙️ BỘ HƠI'!$H$2))),ROW()-2,99999))</f>
        <v>99999</v>
      </c>
      <c r="V463" s="24"/>
    </row>
    <row r="464" ht="35" customHeight="1" spans="1:22">
      <c r="A464" s="27" t="s">
        <v>15887</v>
      </c>
      <c r="B464" s="27"/>
      <c r="C464" s="27" t="s">
        <v>15888</v>
      </c>
      <c r="D464" s="27"/>
      <c r="E464" s="27"/>
      <c r="F464" s="27"/>
      <c r="G464" s="27"/>
      <c r="H464" s="27" t="s">
        <v>15889</v>
      </c>
      <c r="I464" s="27"/>
      <c r="J464" s="27" t="s">
        <v>15890</v>
      </c>
      <c r="K464" s="27">
        <v>133</v>
      </c>
      <c r="L464" s="27" t="s">
        <v>24</v>
      </c>
      <c r="M464" s="31"/>
      <c r="N464" s="32">
        <v>660000</v>
      </c>
      <c r="O464" s="32">
        <v>700000</v>
      </c>
      <c r="P464" s="32">
        <v>750000</v>
      </c>
      <c r="Q464" s="31"/>
      <c r="R464" s="27"/>
      <c r="S464" s="27" t="s">
        <v>15891</v>
      </c>
      <c r="T464" s="24" t="str">
        <f t="shared" si="7"/>
        <v>Xy lanh Detroit 133/ S60/ 23531503 - HENWEIT, L-DT006-00</v>
      </c>
      <c r="U464" s="24">
        <f>IF(OR('⚙️ BỘ HƠI'!$H$40=0,'⚙️ BỘ HƠI'!$H$2="",$C464="",LEFT($C464,1)="◆"),99999,IF(OR(ISNUMBER(SEARCH('⚙️ BỘ HƠI'!$H$2,$C464)),ISNUMBER(SEARCH($C464,'⚙️ BỘ HƠI'!$H$2))),ROW()-2,99999))</f>
        <v>99999</v>
      </c>
      <c r="V464" s="24"/>
    </row>
    <row r="465" ht="35" customHeight="1" spans="1:22">
      <c r="A465" s="27" t="s">
        <v>15892</v>
      </c>
      <c r="B465" s="27"/>
      <c r="C465" s="27" t="s">
        <v>15893</v>
      </c>
      <c r="D465" s="27"/>
      <c r="E465" s="27"/>
      <c r="F465" s="27"/>
      <c r="G465" s="27"/>
      <c r="H465" s="27" t="s">
        <v>15884</v>
      </c>
      <c r="I465" s="27"/>
      <c r="J465" s="27" t="s">
        <v>15894</v>
      </c>
      <c r="K465" s="27">
        <v>139</v>
      </c>
      <c r="L465" s="27" t="s">
        <v>24</v>
      </c>
      <c r="M465" s="31"/>
      <c r="N465" s="32">
        <v>800000</v>
      </c>
      <c r="O465" s="32">
        <v>860000</v>
      </c>
      <c r="P465" s="32">
        <v>930000</v>
      </c>
      <c r="Q465" s="31"/>
      <c r="R465" s="27"/>
      <c r="S465" s="27" t="s">
        <v>15895</v>
      </c>
      <c r="T465" s="24" t="str">
        <f t="shared" si="7"/>
        <v>Xy lanh Detroit 139/ DD15/ A4720111310, KHÔNG xài KIỀNG (đầu kéo Mỹ) - HENWEIT, L-DT011-00</v>
      </c>
      <c r="U465" s="24">
        <f>IF(OR('⚙️ BỘ HƠI'!$H$40=0,'⚙️ BỘ HƠI'!$H$2="",$C465="",LEFT($C465,1)="◆"),99999,IF(OR(ISNUMBER(SEARCH('⚙️ BỘ HƠI'!$H$2,$C465)),ISNUMBER(SEARCH($C465,'⚙️ BỘ HƠI'!$H$2))),ROW()-2,99999))</f>
        <v>99999</v>
      </c>
      <c r="V465" s="24"/>
    </row>
    <row r="466" ht="35" customHeight="1" spans="1:22">
      <c r="A466" s="34" t="s">
        <v>15896</v>
      </c>
      <c r="B466" s="27"/>
      <c r="C466" s="27" t="s">
        <v>4537</v>
      </c>
      <c r="D466" s="27"/>
      <c r="E466" s="27"/>
      <c r="F466" s="27" t="s">
        <v>8492</v>
      </c>
      <c r="G466" s="27"/>
      <c r="H466" s="27" t="s">
        <v>15897</v>
      </c>
      <c r="I466" s="27"/>
      <c r="J466" s="27"/>
      <c r="K466" s="27"/>
      <c r="L466" s="27" t="s">
        <v>9654</v>
      </c>
      <c r="M466" s="31"/>
      <c r="N466" s="32">
        <v>560000</v>
      </c>
      <c r="O466" s="32">
        <v>590000</v>
      </c>
      <c r="P466" s="32">
        <v>650000</v>
      </c>
      <c r="Q466" s="31"/>
      <c r="R466" s="27"/>
      <c r="S466" s="27" t="s">
        <v>15898</v>
      </c>
      <c r="T466" s="24" t="str">
        <f t="shared" si="7"/>
        <v>Xy lanh 2J (11461-48011) F/F- IZUMI</v>
      </c>
      <c r="U466" s="24">
        <f>IF(OR('⚙️ BỘ HƠI'!$H$40=0,'⚙️ BỘ HƠI'!$H$2="",$C466="",LEFT($C466,1)="◆"),99999,IF(OR(ISNUMBER(SEARCH('⚙️ BỘ HƠI'!$H$2,$C466)),ISNUMBER(SEARCH($C466,'⚙️ BỘ HƠI'!$H$2))),ROW()-2,99999))</f>
        <v>99999</v>
      </c>
      <c r="V466" s="24"/>
    </row>
    <row r="467" ht="35" customHeight="1" spans="1:22">
      <c r="A467" s="27" t="s">
        <v>15899</v>
      </c>
      <c r="B467" s="27"/>
      <c r="C467" s="27" t="s">
        <v>15900</v>
      </c>
      <c r="D467" s="27" t="s">
        <v>7995</v>
      </c>
      <c r="E467" s="27"/>
      <c r="F467" s="27"/>
      <c r="G467" s="27"/>
      <c r="H467" s="27"/>
      <c r="I467" s="27"/>
      <c r="J467" s="27" t="s">
        <v>8518</v>
      </c>
      <c r="K467" s="27"/>
      <c r="L467" s="27" t="s">
        <v>24</v>
      </c>
      <c r="M467" s="31"/>
      <c r="N467" s="32">
        <v>1300000</v>
      </c>
      <c r="O467" s="32">
        <v>1400000</v>
      </c>
      <c r="P467" s="32">
        <v>1500000</v>
      </c>
      <c r="Q467" s="31"/>
      <c r="R467" s="27"/>
      <c r="S467" s="27" t="s">
        <v>15901</v>
      </c>
      <c r="T467" s="24" t="str">
        <f t="shared" si="7"/>
        <v>Xy lanh 6D11 / ME031505 - IZUMI</v>
      </c>
      <c r="U467" s="24">
        <f>IF(OR('⚙️ BỘ HƠI'!$H$40=0,'⚙️ BỘ HƠI'!$H$2="",$C467="",LEFT($C467,1)="◆"),99999,IF(OR(ISNUMBER(SEARCH('⚙️ BỘ HƠI'!$H$2,$C467)),ISNUMBER(SEARCH($C467,'⚙️ BỘ HƠI'!$H$2))),ROW()-2,99999))</f>
        <v>99999</v>
      </c>
      <c r="V467" s="24"/>
    </row>
    <row r="468" ht="35" customHeight="1" spans="1:22">
      <c r="A468" s="27" t="s">
        <v>15902</v>
      </c>
      <c r="B468" s="27"/>
      <c r="C468" s="27" t="s">
        <v>7846</v>
      </c>
      <c r="D468" s="27"/>
      <c r="E468" s="27"/>
      <c r="F468" s="27"/>
      <c r="G468" s="27"/>
      <c r="H468" s="27"/>
      <c r="I468" s="27"/>
      <c r="J468" s="27" t="s">
        <v>15903</v>
      </c>
      <c r="K468" s="27"/>
      <c r="L468" s="27" t="s">
        <v>24</v>
      </c>
      <c r="M468" s="31"/>
      <c r="N468" s="31"/>
      <c r="O468" s="31"/>
      <c r="P468" s="31"/>
      <c r="Q468" s="31"/>
      <c r="R468" s="27"/>
      <c r="S468" s="27" t="s">
        <v>15904</v>
      </c>
      <c r="T468" s="24" t="str">
        <f t="shared" si="7"/>
        <v>Xy lanh CAT - C9 IZUMI</v>
      </c>
      <c r="U468" s="24">
        <f>IF(OR('⚙️ BỘ HƠI'!$H$40=0,'⚙️ BỘ HƠI'!$H$2="",$C468="",LEFT($C468,1)="◆"),99999,IF(OR(ISNUMBER(SEARCH('⚙️ BỘ HƠI'!$H$2,$C468)),ISNUMBER(SEARCH($C468,'⚙️ BỘ HƠI'!$H$2))),ROW()-2,99999))</f>
        <v>99999</v>
      </c>
      <c r="V468" s="24"/>
    </row>
    <row r="469" ht="35" customHeight="1" spans="1:22">
      <c r="A469" s="27" t="s">
        <v>15905</v>
      </c>
      <c r="B469" s="27"/>
      <c r="C469" s="27" t="s">
        <v>15906</v>
      </c>
      <c r="D469" s="27"/>
      <c r="E469" s="27"/>
      <c r="F469" s="27"/>
      <c r="G469" s="27"/>
      <c r="H469" s="27" t="s">
        <v>15907</v>
      </c>
      <c r="I469" s="27"/>
      <c r="J469" s="27" t="s">
        <v>8519</v>
      </c>
      <c r="K469" s="27"/>
      <c r="L469" s="27" t="s">
        <v>24</v>
      </c>
      <c r="M469" s="31"/>
      <c r="N469" s="32">
        <v>800000</v>
      </c>
      <c r="O469" s="32">
        <v>900000</v>
      </c>
      <c r="P469" s="32">
        <v>1000000</v>
      </c>
      <c r="Q469" s="31"/>
      <c r="R469" s="27"/>
      <c r="S469" s="27" t="s">
        <v>15908</v>
      </c>
      <c r="T469" s="24" t="str">
        <f t="shared" si="7"/>
        <v>Xy lanh CAT C13/ 4695315 - HENWEIT</v>
      </c>
      <c r="U469" s="24">
        <f>IF(OR('⚙️ BỘ HƠI'!$H$40=0,'⚙️ BỘ HƠI'!$H$2="",$C469="",LEFT($C469,1)="◆"),99999,IF(OR(ISNUMBER(SEARCH('⚙️ BỘ HƠI'!$H$2,$C469)),ISNUMBER(SEARCH($C469,'⚙️ BỘ HƠI'!$H$2))),ROW()-2,99999))</f>
        <v>99999</v>
      </c>
      <c r="V469" s="24"/>
    </row>
    <row r="470" ht="35" customHeight="1" spans="1:22">
      <c r="A470" s="27" t="s">
        <v>15909</v>
      </c>
      <c r="B470" s="27"/>
      <c r="C470" s="27" t="s">
        <v>15910</v>
      </c>
      <c r="D470" s="27"/>
      <c r="E470" s="27"/>
      <c r="F470" s="27"/>
      <c r="G470" s="27"/>
      <c r="H470" s="27" t="s">
        <v>15884</v>
      </c>
      <c r="I470" s="27"/>
      <c r="J470" s="27" t="s">
        <v>8519</v>
      </c>
      <c r="K470" s="27"/>
      <c r="L470" s="27" t="s">
        <v>24</v>
      </c>
      <c r="M470" s="31"/>
      <c r="N470" s="32">
        <v>1050000</v>
      </c>
      <c r="O470" s="32">
        <v>1150000</v>
      </c>
      <c r="P470" s="32">
        <v>1300000</v>
      </c>
      <c r="Q470" s="31"/>
      <c r="R470" s="27"/>
      <c r="S470" s="27" t="s">
        <v>15911</v>
      </c>
      <c r="T470" s="24" t="str">
        <f t="shared" si="7"/>
        <v>Xy lanh Detroit 139/ DD15/ A4720111010, CÓ KIỀNG (đầu kéo Mỹ) - HENWEIT</v>
      </c>
      <c r="U470" s="24">
        <f>IF(OR('⚙️ BỘ HƠI'!$H$40=0,'⚙️ BỘ HƠI'!$H$2="",$C470="",LEFT($C470,1)="◆"),99999,IF(OR(ISNUMBER(SEARCH('⚙️ BỘ HƠI'!$H$2,$C470)),ISNUMBER(SEARCH($C470,'⚙️ BỘ HƠI'!$H$2))),ROW()-2,99999))</f>
        <v>99999</v>
      </c>
      <c r="V470" s="24"/>
    </row>
    <row r="471" ht="35" customHeight="1" spans="1:22">
      <c r="A471" s="27" t="s">
        <v>15912</v>
      </c>
      <c r="B471" s="27"/>
      <c r="C471" s="27" t="s">
        <v>15913</v>
      </c>
      <c r="D471" s="27"/>
      <c r="E471" s="27"/>
      <c r="F471" s="27"/>
      <c r="G471" s="27"/>
      <c r="H471" s="27" t="s">
        <v>15914</v>
      </c>
      <c r="I471" s="27"/>
      <c r="J471" s="27" t="s">
        <v>8519</v>
      </c>
      <c r="K471" s="27"/>
      <c r="L471" s="27" t="s">
        <v>24</v>
      </c>
      <c r="M471" s="31"/>
      <c r="N471" s="32">
        <v>600000</v>
      </c>
      <c r="O471" s="32">
        <v>700000</v>
      </c>
      <c r="P471" s="32">
        <v>800000</v>
      </c>
      <c r="Q471" s="31"/>
      <c r="R471" s="27"/>
      <c r="S471" s="27" t="s">
        <v>15915</v>
      </c>
      <c r="T471" s="24" t="str">
        <f t="shared" si="7"/>
        <v>Xy lanh Deutz 132/ BF6M1015 (101WN24) - HENWEIT</v>
      </c>
      <c r="U471" s="24">
        <f>IF(OR('⚙️ BỘ HƠI'!$H$40=0,'⚙️ BỘ HƠI'!$H$2="",$C471="",LEFT($C471,1)="◆"),99999,IF(OR(ISNUMBER(SEARCH('⚙️ BỘ HƠI'!$H$2,$C471)),ISNUMBER(SEARCH($C471,'⚙️ BỘ HƠI'!$H$2))),ROW()-2,99999))</f>
        <v>99999</v>
      </c>
      <c r="V471" s="24"/>
    </row>
    <row r="472" ht="35" customHeight="1" spans="1:22">
      <c r="A472" s="27" t="s">
        <v>15916</v>
      </c>
      <c r="B472" s="27"/>
      <c r="C472" s="27" t="s">
        <v>15917</v>
      </c>
      <c r="D472" s="27"/>
      <c r="E472" s="27"/>
      <c r="F472" s="27"/>
      <c r="G472" s="27"/>
      <c r="H472" s="27"/>
      <c r="I472" s="27"/>
      <c r="J472" s="27" t="s">
        <v>8518</v>
      </c>
      <c r="K472" s="27"/>
      <c r="L472" s="27" t="s">
        <v>24</v>
      </c>
      <c r="M472" s="31"/>
      <c r="N472" s="32">
        <v>3200000</v>
      </c>
      <c r="O472" s="32">
        <v>3400000</v>
      </c>
      <c r="P472" s="32">
        <v>3600000</v>
      </c>
      <c r="Q472" s="31"/>
      <c r="R472" s="27"/>
      <c r="S472" s="27" t="s">
        <v>15918</v>
      </c>
      <c r="T472" s="24" t="str">
        <f t="shared" si="7"/>
        <v>Xy lanh EF550  - IZUMI</v>
      </c>
      <c r="U472" s="24">
        <f>IF(OR('⚙️ BỘ HƠI'!$H$40=0,'⚙️ BỘ HƠI'!$H$2="",$C472="",LEFT($C472,1)="◆"),99999,IF(OR(ISNUMBER(SEARCH('⚙️ BỘ HƠI'!$H$2,$C472)),ISNUMBER(SEARCH($C472,'⚙️ BỘ HƠI'!$H$2))),ROW()-2,99999))</f>
        <v>99999</v>
      </c>
      <c r="V472" s="24"/>
    </row>
    <row r="473" ht="35" customHeight="1" spans="1:22">
      <c r="A473" s="27" t="s">
        <v>15919</v>
      </c>
      <c r="B473" s="27"/>
      <c r="C473" s="27" t="s">
        <v>15920</v>
      </c>
      <c r="D473" s="27"/>
      <c r="E473" s="27"/>
      <c r="F473" s="27"/>
      <c r="G473" s="27"/>
      <c r="H473" s="27" t="s">
        <v>15921</v>
      </c>
      <c r="I473" s="27"/>
      <c r="J473" s="27" t="s">
        <v>15922</v>
      </c>
      <c r="K473" s="27"/>
      <c r="L473" s="27" t="s">
        <v>12123</v>
      </c>
      <c r="M473" s="27"/>
      <c r="N473" s="36">
        <v>450000</v>
      </c>
      <c r="O473" s="36">
        <v>500000</v>
      </c>
      <c r="P473" s="36">
        <v>550000</v>
      </c>
      <c r="Q473" s="27"/>
      <c r="R473" s="27"/>
      <c r="S473" s="27" t="s">
        <v>15923</v>
      </c>
      <c r="T473" s="24" t="str">
        <f t="shared" si="7"/>
        <v>Xy lanh MAN 126/ D2676/ DT466E/ 51.01201-0459 (INTER, MAXXFORCE) - HENWEIT, L-MA017-00</v>
      </c>
      <c r="U473" s="24">
        <f>IF(OR('⚙️ BỘ HƠI'!$H$40=0,'⚙️ BỘ HƠI'!$H$2="",$C473="",LEFT($C473,1)="◆"),99999,IF(OR(ISNUMBER(SEARCH('⚙️ BỘ HƠI'!$H$2,$C473)),ISNUMBER(SEARCH($C473,'⚙️ BỘ HƠI'!$H$2))),ROW()-2,99999))</f>
        <v>99999</v>
      </c>
      <c r="V473" s="24"/>
    </row>
    <row r="474" ht="35" customHeight="1" spans="1:22">
      <c r="A474" s="27" t="s">
        <v>15924</v>
      </c>
      <c r="B474" s="27"/>
      <c r="C474" s="27" t="s">
        <v>15925</v>
      </c>
      <c r="D474" s="27"/>
      <c r="E474" s="27"/>
      <c r="F474" s="27"/>
      <c r="G474" s="27"/>
      <c r="H474" s="27"/>
      <c r="I474" s="27"/>
      <c r="J474" s="27" t="s">
        <v>8518</v>
      </c>
      <c r="K474" s="27"/>
      <c r="L474" s="27" t="s">
        <v>24</v>
      </c>
      <c r="M474" s="31"/>
      <c r="N474" s="32">
        <v>1400000</v>
      </c>
      <c r="O474" s="32">
        <v>1500000</v>
      </c>
      <c r="P474" s="32">
        <v>1600000</v>
      </c>
      <c r="Q474" s="31"/>
      <c r="R474" s="27"/>
      <c r="S474" s="27" t="s">
        <v>15926</v>
      </c>
      <c r="T474" s="24" t="str">
        <f t="shared" si="7"/>
        <v>Xy lanh ND6/ NE6 đường kính lợi 119 - IZUMI</v>
      </c>
      <c r="U474" s="24">
        <f>IF(OR('⚙️ BỘ HƠI'!$H$40=0,'⚙️ BỘ HƠI'!$H$2="",$C474="",LEFT($C474,1)="◆"),99999,IF(OR(ISNUMBER(SEARCH('⚙️ BỘ HƠI'!$H$2,$C474)),ISNUMBER(SEARCH($C474,'⚙️ BỘ HƠI'!$H$2))),ROW()-2,99999))</f>
        <v>99999</v>
      </c>
      <c r="V474" s="24"/>
    </row>
    <row r="475" ht="35" customHeight="1" spans="1:22">
      <c r="A475" s="34" t="s">
        <v>15927</v>
      </c>
      <c r="B475" s="27"/>
      <c r="C475" s="27" t="s">
        <v>15928</v>
      </c>
      <c r="D475" s="27"/>
      <c r="E475" s="27"/>
      <c r="F475" s="27"/>
      <c r="G475" s="27"/>
      <c r="H475" s="27"/>
      <c r="I475" s="27"/>
      <c r="J475" s="27" t="s">
        <v>8518</v>
      </c>
      <c r="K475" s="27"/>
      <c r="L475" s="27" t="s">
        <v>9820</v>
      </c>
      <c r="M475" s="31"/>
      <c r="N475" s="32">
        <v>3200000</v>
      </c>
      <c r="O475" s="32">
        <v>3400000</v>
      </c>
      <c r="P475" s="32">
        <v>3600000</v>
      </c>
      <c r="Q475" s="31"/>
      <c r="R475" s="27"/>
      <c r="S475" s="27" t="s">
        <v>15929</v>
      </c>
      <c r="T475" s="24" t="str">
        <f t="shared" si="7"/>
        <v>Xy lanh RH8 / 11012-97180 - IZUMI</v>
      </c>
      <c r="U475" s="24">
        <f>IF(OR('⚙️ BỘ HƠI'!$H$40=0,'⚙️ BỘ HƠI'!$H$2="",$C475="",LEFT($C475,1)="◆"),99999,IF(OR(ISNUMBER(SEARCH('⚙️ BỘ HƠI'!$H$2,$C475)),ISNUMBER(SEARCH($C475,'⚙️ BỘ HƠI'!$H$2))),ROW()-2,99999))</f>
        <v>99999</v>
      </c>
      <c r="V475" s="24"/>
    </row>
    <row r="476" ht="35" customHeight="1" spans="1:22">
      <c r="A476" s="27" t="s">
        <v>15930</v>
      </c>
      <c r="B476" s="27"/>
      <c r="C476" s="27" t="s">
        <v>15931</v>
      </c>
      <c r="D476" s="27"/>
      <c r="E476" s="27"/>
      <c r="F476" s="27" t="s">
        <v>8494</v>
      </c>
      <c r="G476" s="27"/>
      <c r="H476" s="27"/>
      <c r="I476" s="27"/>
      <c r="J476" s="27" t="s">
        <v>8520</v>
      </c>
      <c r="K476" s="27"/>
      <c r="L476" s="27" t="s">
        <v>24</v>
      </c>
      <c r="M476" s="31"/>
      <c r="N476" s="31"/>
      <c r="O476" s="31"/>
      <c r="P476" s="31"/>
      <c r="Q476" s="31"/>
      <c r="R476" s="27"/>
      <c r="S476" s="27" t="s">
        <v>15932</v>
      </c>
      <c r="T476" s="24" t="str">
        <f t="shared" si="7"/>
        <v>Xy lanh S6K/S4K/3066 S/F - NSP</v>
      </c>
      <c r="U476" s="24">
        <f>IF(OR('⚙️ BỘ HƠI'!$H$40=0,'⚙️ BỘ HƠI'!$H$2="",$C476="",LEFT($C476,1)="◆"),99999,IF(OR(ISNUMBER(SEARCH('⚙️ BỘ HƠI'!$H$2,$C476)),ISNUMBER(SEARCH($C476,'⚙️ BỘ HƠI'!$H$2))),ROW()-2,99999))</f>
        <v>99999</v>
      </c>
      <c r="V476" s="24"/>
    </row>
    <row r="477" ht="35" customHeight="1" spans="1:22">
      <c r="A477" s="27" t="s">
        <v>15933</v>
      </c>
      <c r="B477" s="27"/>
      <c r="C477" s="27" t="s">
        <v>10332</v>
      </c>
      <c r="D477" s="27"/>
      <c r="E477" s="27"/>
      <c r="F477" s="27" t="s">
        <v>8492</v>
      </c>
      <c r="G477" s="27"/>
      <c r="H477" s="27"/>
      <c r="I477" s="27"/>
      <c r="J477" s="27" t="s">
        <v>8518</v>
      </c>
      <c r="K477" s="27"/>
      <c r="L477" s="27" t="s">
        <v>24</v>
      </c>
      <c r="M477" s="31"/>
      <c r="N477" s="31"/>
      <c r="O477" s="31"/>
      <c r="P477" s="31"/>
      <c r="Q477" s="31"/>
      <c r="R477" s="27"/>
      <c r="S477" s="27" t="s">
        <v>15934</v>
      </c>
      <c r="T477" s="24" t="str">
        <f t="shared" si="7"/>
        <v>Xy lanh TM F/F - IZUMI</v>
      </c>
      <c r="U477" s="24">
        <f>IF(OR('⚙️ BỘ HƠI'!$H$40=0,'⚙️ BỘ HƠI'!$H$2="",$C477="",LEFT($C477,1)="◆"),99999,IF(OR(ISNUMBER(SEARCH('⚙️ BỘ HƠI'!$H$2,$C477)),ISNUMBER(SEARCH($C477,'⚙️ BỘ HƠI'!$H$2))),ROW()-2,99999))</f>
        <v>99999</v>
      </c>
      <c r="V477" s="33" t="s">
        <v>15935</v>
      </c>
    </row>
    <row r="478" ht="35" customHeight="1" spans="1:22">
      <c r="A478" s="30"/>
      <c r="B478" s="30"/>
      <c r="C478" s="27"/>
      <c r="D478" s="30"/>
      <c r="E478" s="30"/>
      <c r="F478" s="30"/>
      <c r="G478" s="30"/>
      <c r="H478" s="27"/>
      <c r="I478" s="27"/>
      <c r="J478" s="30"/>
      <c r="K478" s="30"/>
      <c r="L478" s="30"/>
      <c r="M478" s="29"/>
      <c r="N478" s="29"/>
      <c r="O478" s="29"/>
      <c r="P478" s="29"/>
      <c r="Q478" s="29"/>
      <c r="R478" s="30"/>
      <c r="S478" s="24"/>
      <c r="T478" s="24" t="str">
        <f t="shared" si="7"/>
        <v/>
      </c>
      <c r="U478" s="24">
        <f>IF(OR('⚙️ BỘ HƠI'!$H$40=0,'⚙️ BỘ HƠI'!$H$2="",$C478="",LEFT($C478,1)="◆"),99999,IF(OR(ISNUMBER(SEARCH('⚙️ BỘ HƠI'!$H$2,$C478)),ISNUMBER(SEARCH($C478,'⚙️ BỘ HƠI'!$H$2))),ROW()-2,99999))</f>
        <v>99999</v>
      </c>
      <c r="V478" s="24"/>
    </row>
    <row r="479" ht="35" customHeight="1" spans="1:22">
      <c r="A479" s="30"/>
      <c r="B479" s="30"/>
      <c r="C479" s="27"/>
      <c r="D479" s="30"/>
      <c r="E479" s="30"/>
      <c r="F479" s="30"/>
      <c r="G479" s="30"/>
      <c r="H479" s="27"/>
      <c r="I479" s="27"/>
      <c r="J479" s="30"/>
      <c r="K479" s="30"/>
      <c r="L479" s="30"/>
      <c r="M479" s="29"/>
      <c r="N479" s="29"/>
      <c r="O479" s="29"/>
      <c r="P479" s="29"/>
      <c r="Q479" s="29"/>
      <c r="R479" s="30"/>
      <c r="S479" s="24"/>
      <c r="T479" s="24" t="str">
        <f t="shared" si="7"/>
        <v/>
      </c>
      <c r="U479" s="24">
        <f>IF(OR('⚙️ BỘ HƠI'!$H$40=0,'⚙️ BỘ HƠI'!$H$2="",$C479="",LEFT($C479,1)="◆"),99999,IF(OR(ISNUMBER(SEARCH('⚙️ BỘ HƠI'!$H$2,$C479)),ISNUMBER(SEARCH($C479,'⚙️ BỘ HƠI'!$H$2))),ROW()-2,99999))</f>
        <v>99999</v>
      </c>
      <c r="V479" s="24"/>
    </row>
    <row r="480" ht="35" customHeight="1" spans="1:22">
      <c r="A480" s="30"/>
      <c r="B480" s="30"/>
      <c r="C480" s="27"/>
      <c r="D480" s="30"/>
      <c r="E480" s="30"/>
      <c r="F480" s="30"/>
      <c r="G480" s="30"/>
      <c r="H480" s="27"/>
      <c r="I480" s="27"/>
      <c r="J480" s="30"/>
      <c r="K480" s="30"/>
      <c r="L480" s="30"/>
      <c r="M480" s="29"/>
      <c r="N480" s="29"/>
      <c r="O480" s="29"/>
      <c r="P480" s="29"/>
      <c r="Q480" s="29"/>
      <c r="R480" s="30"/>
      <c r="S480" s="24"/>
      <c r="T480" s="24" t="str">
        <f t="shared" si="7"/>
        <v/>
      </c>
      <c r="U480" s="24">
        <f>IF(OR('⚙️ BỘ HƠI'!$H$40=0,'⚙️ BỘ HƠI'!$H$2="",$C480="",LEFT($C480,1)="◆"),99999,IF(OR(ISNUMBER(SEARCH('⚙️ BỘ HƠI'!$H$2,$C480)),ISNUMBER(SEARCH($C480,'⚙️ BỘ HƠI'!$H$2))),ROW()-2,99999))</f>
        <v>99999</v>
      </c>
      <c r="V480" s="24"/>
    </row>
    <row r="481" ht="35" customHeight="1" spans="1:22">
      <c r="A481" s="30"/>
      <c r="B481" s="30"/>
      <c r="C481" s="27"/>
      <c r="D481" s="30"/>
      <c r="E481" s="30"/>
      <c r="F481" s="30"/>
      <c r="G481" s="30"/>
      <c r="H481" s="27"/>
      <c r="I481" s="27"/>
      <c r="J481" s="30"/>
      <c r="K481" s="30"/>
      <c r="L481" s="30"/>
      <c r="M481" s="29"/>
      <c r="N481" s="29"/>
      <c r="O481" s="29"/>
      <c r="P481" s="29"/>
      <c r="Q481" s="29"/>
      <c r="R481" s="30"/>
      <c r="S481" s="24"/>
      <c r="T481" s="24" t="str">
        <f t="shared" si="7"/>
        <v/>
      </c>
      <c r="U481" s="24">
        <f>IF(OR('⚙️ BỘ HƠI'!$H$40=0,'⚙️ BỘ HƠI'!$H$2="",$C481="",LEFT($C481,1)="◆"),99999,IF(OR(ISNUMBER(SEARCH('⚙️ BỘ HƠI'!$H$2,$C481)),ISNUMBER(SEARCH($C481,'⚙️ BỘ HƠI'!$H$2))),ROW()-2,99999))</f>
        <v>99999</v>
      </c>
      <c r="V481" s="24"/>
    </row>
    <row r="482" ht="35" customHeight="1" spans="1:22">
      <c r="A482" s="30"/>
      <c r="B482" s="30"/>
      <c r="C482" s="27"/>
      <c r="D482" s="30"/>
      <c r="E482" s="30"/>
      <c r="F482" s="30"/>
      <c r="G482" s="30"/>
      <c r="H482" s="27"/>
      <c r="I482" s="27"/>
      <c r="J482" s="30"/>
      <c r="K482" s="30"/>
      <c r="L482" s="30"/>
      <c r="M482" s="29"/>
      <c r="N482" s="29"/>
      <c r="O482" s="29"/>
      <c r="P482" s="29"/>
      <c r="Q482" s="29"/>
      <c r="R482" s="30"/>
      <c r="S482" s="24"/>
      <c r="T482" s="24" t="str">
        <f t="shared" si="7"/>
        <v/>
      </c>
      <c r="U482" s="24">
        <f>IF(OR('⚙️ BỘ HƠI'!$H$40=0,'⚙️ BỘ HƠI'!$H$2="",$C482="",LEFT($C482,1)="◆"),99999,IF(OR(ISNUMBER(SEARCH('⚙️ BỘ HƠI'!$H$2,$C482)),ISNUMBER(SEARCH($C482,'⚙️ BỘ HƠI'!$H$2))),ROW()-2,99999))</f>
        <v>99999</v>
      </c>
      <c r="V482" s="24"/>
    </row>
    <row r="483" ht="35" customHeight="1" spans="1:22">
      <c r="A483" s="30"/>
      <c r="B483" s="30"/>
      <c r="C483" s="27"/>
      <c r="D483" s="30"/>
      <c r="E483" s="30"/>
      <c r="F483" s="30"/>
      <c r="G483" s="30"/>
      <c r="H483" s="27"/>
      <c r="I483" s="27"/>
      <c r="J483" s="30"/>
      <c r="K483" s="30"/>
      <c r="L483" s="30"/>
      <c r="M483" s="29"/>
      <c r="N483" s="29"/>
      <c r="O483" s="29"/>
      <c r="P483" s="29"/>
      <c r="Q483" s="29"/>
      <c r="R483" s="30"/>
      <c r="S483" s="24"/>
      <c r="T483" s="24" t="str">
        <f t="shared" si="7"/>
        <v/>
      </c>
      <c r="U483" s="24">
        <f>IF(OR('⚙️ BỘ HƠI'!$H$40=0,'⚙️ BỘ HƠI'!$H$2="",$C483="",LEFT($C483,1)="◆"),99999,IF(OR(ISNUMBER(SEARCH('⚙️ BỘ HƠI'!$H$2,$C483)),ISNUMBER(SEARCH($C483,'⚙️ BỘ HƠI'!$H$2))),ROW()-2,99999))</f>
        <v>99999</v>
      </c>
      <c r="V483" s="24"/>
    </row>
    <row r="484" ht="35" customHeight="1" spans="1:22">
      <c r="A484" s="30"/>
      <c r="B484" s="30"/>
      <c r="C484" s="27"/>
      <c r="D484" s="30"/>
      <c r="E484" s="30"/>
      <c r="F484" s="30"/>
      <c r="G484" s="30"/>
      <c r="H484" s="27"/>
      <c r="I484" s="27"/>
      <c r="J484" s="30"/>
      <c r="K484" s="30"/>
      <c r="L484" s="30"/>
      <c r="M484" s="29"/>
      <c r="N484" s="29"/>
      <c r="O484" s="29"/>
      <c r="P484" s="29"/>
      <c r="Q484" s="29"/>
      <c r="R484" s="30"/>
      <c r="S484" s="24"/>
      <c r="T484" s="24" t="str">
        <f t="shared" si="7"/>
        <v/>
      </c>
      <c r="U484" s="24">
        <f>IF(OR('⚙️ BỘ HƠI'!$H$40=0,'⚙️ BỘ HƠI'!$H$2="",$C484="",LEFT($C484,1)="◆"),99999,IF(OR(ISNUMBER(SEARCH('⚙️ BỘ HƠI'!$H$2,$C484)),ISNUMBER(SEARCH($C484,'⚙️ BỘ HƠI'!$H$2))),ROW()-2,99999))</f>
        <v>99999</v>
      </c>
      <c r="V484" s="24"/>
    </row>
    <row r="485" ht="35" customHeight="1" spans="1:22">
      <c r="A485" s="30"/>
      <c r="B485" s="30"/>
      <c r="C485" s="27"/>
      <c r="D485" s="30"/>
      <c r="E485" s="30"/>
      <c r="F485" s="30"/>
      <c r="G485" s="30"/>
      <c r="H485" s="27"/>
      <c r="I485" s="27"/>
      <c r="J485" s="30"/>
      <c r="K485" s="30"/>
      <c r="L485" s="30"/>
      <c r="M485" s="29"/>
      <c r="N485" s="29"/>
      <c r="O485" s="29"/>
      <c r="P485" s="29"/>
      <c r="Q485" s="29"/>
      <c r="R485" s="30"/>
      <c r="S485" s="24"/>
      <c r="T485" s="24" t="str">
        <f t="shared" si="7"/>
        <v/>
      </c>
      <c r="U485" s="24">
        <f>IF(OR('⚙️ BỘ HƠI'!$H$40=0,'⚙️ BỘ HƠI'!$H$2="",$C485="",LEFT($C485,1)="◆"),99999,IF(OR(ISNUMBER(SEARCH('⚙️ BỘ HƠI'!$H$2,$C485)),ISNUMBER(SEARCH($C485,'⚙️ BỘ HƠI'!$H$2))),ROW()-2,99999))</f>
        <v>99999</v>
      </c>
      <c r="V485" s="24"/>
    </row>
    <row r="486" ht="35" customHeight="1" spans="1:22">
      <c r="A486" s="30"/>
      <c r="B486" s="30"/>
      <c r="C486" s="27"/>
      <c r="D486" s="30"/>
      <c r="E486" s="30"/>
      <c r="F486" s="30"/>
      <c r="G486" s="30"/>
      <c r="H486" s="27"/>
      <c r="I486" s="27"/>
      <c r="J486" s="30"/>
      <c r="K486" s="30"/>
      <c r="L486" s="30"/>
      <c r="M486" s="29"/>
      <c r="N486" s="29"/>
      <c r="O486" s="29"/>
      <c r="P486" s="29"/>
      <c r="Q486" s="29"/>
      <c r="R486" s="30"/>
      <c r="S486" s="24"/>
      <c r="T486" s="24" t="str">
        <f t="shared" si="7"/>
        <v/>
      </c>
      <c r="U486" s="24">
        <f>IF(OR('⚙️ BỘ HƠI'!$H$40=0,'⚙️ BỘ HƠI'!$H$2="",$C486="",LEFT($C486,1)="◆"),99999,IF(OR(ISNUMBER(SEARCH('⚙️ BỘ HƠI'!$H$2,$C486)),ISNUMBER(SEARCH($C486,'⚙️ BỘ HƠI'!$H$2))),ROW()-2,99999))</f>
        <v>99999</v>
      </c>
      <c r="V486" s="24"/>
    </row>
    <row r="487" ht="35" customHeight="1" spans="1:22">
      <c r="A487" s="30"/>
      <c r="B487" s="30"/>
      <c r="C487" s="27"/>
      <c r="D487" s="30"/>
      <c r="E487" s="30"/>
      <c r="F487" s="30"/>
      <c r="G487" s="30"/>
      <c r="H487" s="27"/>
      <c r="I487" s="27"/>
      <c r="J487" s="30"/>
      <c r="K487" s="30"/>
      <c r="L487" s="30"/>
      <c r="M487" s="29"/>
      <c r="N487" s="29"/>
      <c r="O487" s="29"/>
      <c r="P487" s="29"/>
      <c r="Q487" s="29"/>
      <c r="R487" s="30"/>
      <c r="S487" s="24"/>
      <c r="T487" s="24" t="str">
        <f t="shared" si="7"/>
        <v/>
      </c>
      <c r="U487" s="24">
        <f>IF(OR('⚙️ BỘ HƠI'!$H$40=0,'⚙️ BỘ HƠI'!$H$2="",$C487="",LEFT($C487,1)="◆"),99999,IF(OR(ISNUMBER(SEARCH('⚙️ BỘ HƠI'!$H$2,$C487)),ISNUMBER(SEARCH($C487,'⚙️ BỘ HƠI'!$H$2))),ROW()-2,99999))</f>
        <v>99999</v>
      </c>
      <c r="V487" s="24"/>
    </row>
    <row r="488" ht="35" customHeight="1" spans="1:22">
      <c r="A488" s="30"/>
      <c r="B488" s="30"/>
      <c r="C488" s="27"/>
      <c r="D488" s="30"/>
      <c r="E488" s="30"/>
      <c r="F488" s="30"/>
      <c r="G488" s="30"/>
      <c r="H488" s="27"/>
      <c r="I488" s="27"/>
      <c r="J488" s="30"/>
      <c r="K488" s="30"/>
      <c r="L488" s="30"/>
      <c r="M488" s="29"/>
      <c r="N488" s="29"/>
      <c r="O488" s="29"/>
      <c r="P488" s="29"/>
      <c r="Q488" s="29"/>
      <c r="R488" s="30"/>
      <c r="S488" s="24"/>
      <c r="T488" s="24" t="str">
        <f t="shared" si="7"/>
        <v/>
      </c>
      <c r="U488" s="24">
        <f>IF(OR('⚙️ BỘ HƠI'!$H$40=0,'⚙️ BỘ HƠI'!$H$2="",$C488="",LEFT($C488,1)="◆"),99999,IF(OR(ISNUMBER(SEARCH('⚙️ BỘ HƠI'!$H$2,$C488)),ISNUMBER(SEARCH($C488,'⚙️ BỘ HƠI'!$H$2))),ROW()-2,99999))</f>
        <v>99999</v>
      </c>
      <c r="V488" s="24"/>
    </row>
    <row r="489" ht="35" customHeight="1" spans="1:22">
      <c r="A489" s="30"/>
      <c r="B489" s="30"/>
      <c r="C489" s="27"/>
      <c r="D489" s="30"/>
      <c r="E489" s="30"/>
      <c r="F489" s="30"/>
      <c r="G489" s="30"/>
      <c r="H489" s="27"/>
      <c r="I489" s="27"/>
      <c r="J489" s="30"/>
      <c r="K489" s="30"/>
      <c r="L489" s="30"/>
      <c r="M489" s="29"/>
      <c r="N489" s="29"/>
      <c r="O489" s="29"/>
      <c r="P489" s="29"/>
      <c r="Q489" s="29"/>
      <c r="R489" s="30"/>
      <c r="S489" s="24"/>
      <c r="T489" s="24" t="str">
        <f t="shared" si="7"/>
        <v/>
      </c>
      <c r="U489" s="24">
        <f>IF(OR('⚙️ BỘ HƠI'!$H$40=0,'⚙️ BỘ HƠI'!$H$2="",$C489="",LEFT($C489,1)="◆"),99999,IF(OR(ISNUMBER(SEARCH('⚙️ BỘ HƠI'!$H$2,$C489)),ISNUMBER(SEARCH($C489,'⚙️ BỘ HƠI'!$H$2))),ROW()-2,99999))</f>
        <v>99999</v>
      </c>
      <c r="V489" s="24"/>
    </row>
    <row r="490" ht="35" customHeight="1" spans="1:22">
      <c r="A490" s="30"/>
      <c r="B490" s="30"/>
      <c r="C490" s="27"/>
      <c r="D490" s="30"/>
      <c r="E490" s="30"/>
      <c r="F490" s="30"/>
      <c r="G490" s="30"/>
      <c r="H490" s="27"/>
      <c r="I490" s="27"/>
      <c r="J490" s="30"/>
      <c r="K490" s="30"/>
      <c r="L490" s="30"/>
      <c r="M490" s="29"/>
      <c r="N490" s="29"/>
      <c r="O490" s="29"/>
      <c r="P490" s="29"/>
      <c r="Q490" s="29"/>
      <c r="R490" s="30"/>
      <c r="S490" s="24"/>
      <c r="T490" s="24" t="str">
        <f t="shared" si="7"/>
        <v/>
      </c>
      <c r="U490" s="24">
        <f>IF(OR('⚙️ BỘ HƠI'!$H$40=0,'⚙️ BỘ HƠI'!$H$2="",$C490="",LEFT($C490,1)="◆"),99999,IF(OR(ISNUMBER(SEARCH('⚙️ BỘ HƠI'!$H$2,$C490)),ISNUMBER(SEARCH($C490,'⚙️ BỘ HƠI'!$H$2))),ROW()-2,99999))</f>
        <v>99999</v>
      </c>
      <c r="V490" s="24"/>
    </row>
    <row r="491" ht="35" customHeight="1" spans="1:22">
      <c r="A491" s="30"/>
      <c r="B491" s="30"/>
      <c r="C491" s="27"/>
      <c r="D491" s="30"/>
      <c r="E491" s="30"/>
      <c r="F491" s="30"/>
      <c r="G491" s="30"/>
      <c r="H491" s="27"/>
      <c r="I491" s="27"/>
      <c r="J491" s="30"/>
      <c r="K491" s="30"/>
      <c r="L491" s="30"/>
      <c r="M491" s="29"/>
      <c r="N491" s="29"/>
      <c r="O491" s="29"/>
      <c r="P491" s="29"/>
      <c r="Q491" s="29"/>
      <c r="R491" s="30"/>
      <c r="S491" s="24"/>
      <c r="T491" s="24" t="str">
        <f t="shared" si="7"/>
        <v/>
      </c>
      <c r="U491" s="24">
        <f>IF(OR('⚙️ BỘ HƠI'!$H$40=0,'⚙️ BỘ HƠI'!$H$2="",$C491="",LEFT($C491,1)="◆"),99999,IF(OR(ISNUMBER(SEARCH('⚙️ BỘ HƠI'!$H$2,$C491)),ISNUMBER(SEARCH($C491,'⚙️ BỘ HƠI'!$H$2))),ROW()-2,99999))</f>
        <v>99999</v>
      </c>
      <c r="V491" s="33" t="s">
        <v>15935</v>
      </c>
    </row>
    <row r="492" ht="35" customHeight="1" spans="1:22">
      <c r="A492" s="30"/>
      <c r="B492" s="30"/>
      <c r="C492" s="27"/>
      <c r="D492" s="30"/>
      <c r="E492" s="30"/>
      <c r="F492" s="30"/>
      <c r="G492" s="30"/>
      <c r="H492" s="27"/>
      <c r="I492" s="27"/>
      <c r="J492" s="30"/>
      <c r="K492" s="30"/>
      <c r="L492" s="30"/>
      <c r="M492" s="29"/>
      <c r="N492" s="29"/>
      <c r="O492" s="29"/>
      <c r="P492" s="29"/>
      <c r="Q492" s="29"/>
      <c r="R492" s="30"/>
      <c r="S492" s="24"/>
      <c r="T492" s="24" t="str">
        <f t="shared" si="7"/>
        <v/>
      </c>
      <c r="U492" s="24">
        <f>IF(OR('⚙️ BỘ HƠI'!$H$40=0,'⚙️ BỘ HƠI'!$H$2="",$C492="",LEFT($C492,1)="◆"),99999,IF(OR(ISNUMBER(SEARCH('⚙️ BỘ HƠI'!$H$2,$C492)),ISNUMBER(SEARCH($C492,'⚙️ BỘ HƠI'!$H$2))),ROW()-2,99999))</f>
        <v>99999</v>
      </c>
      <c r="V492" s="24"/>
    </row>
    <row r="493" ht="35" customHeight="1" spans="1:22">
      <c r="A493" s="37"/>
      <c r="B493" s="37"/>
      <c r="C493" s="37"/>
      <c r="D493" s="37"/>
      <c r="E493" s="37"/>
      <c r="F493" s="37"/>
      <c r="G493" s="37"/>
      <c r="H493" s="37"/>
      <c r="I493" s="37"/>
      <c r="J493" s="37"/>
      <c r="K493" s="37"/>
      <c r="L493" s="37"/>
      <c r="M493" s="24"/>
      <c r="N493" s="24"/>
      <c r="O493" s="24"/>
      <c r="P493" s="24"/>
      <c r="Q493" s="24"/>
      <c r="R493" s="24"/>
      <c r="S493" s="24"/>
      <c r="T493" s="24" t="str">
        <f t="shared" si="7"/>
        <v/>
      </c>
      <c r="U493" s="24">
        <f>IF(OR('⚙️ BỘ HƠI'!$H$40=0,'⚙️ BỘ HƠI'!$H$2="",$C493="",LEFT($C493,1)="◆"),99999,IF(OR(ISNUMBER(SEARCH('⚙️ BỘ HƠI'!$H$2,$C493)),ISNUMBER(SEARCH($C493,'⚙️ BỘ HƠI'!$H$2))),ROW()-2,99999))</f>
        <v>99999</v>
      </c>
      <c r="V493" s="24"/>
    </row>
    <row r="494" ht="35" customHeight="1" spans="1:22">
      <c r="A494" s="30"/>
      <c r="B494" s="30"/>
      <c r="C494" s="27"/>
      <c r="D494" s="30"/>
      <c r="E494" s="30"/>
      <c r="F494" s="30"/>
      <c r="G494" s="30"/>
      <c r="H494" s="27"/>
      <c r="I494" s="27"/>
      <c r="J494" s="30"/>
      <c r="K494" s="30"/>
      <c r="L494" s="30"/>
      <c r="M494" s="29"/>
      <c r="N494" s="29"/>
      <c r="O494" s="29"/>
      <c r="P494" s="29"/>
      <c r="Q494" s="29"/>
      <c r="R494" s="30"/>
      <c r="S494" s="24"/>
      <c r="T494" s="24" t="str">
        <f t="shared" si="7"/>
        <v/>
      </c>
      <c r="U494" s="24">
        <f>IF(OR('⚙️ BỘ HƠI'!$H$40=0,'⚙️ BỘ HƠI'!$H$2="",$C494="",LEFT($C494,1)="◆"),99999,IF(OR(ISNUMBER(SEARCH('⚙️ BỘ HƠI'!$H$2,$C494)),ISNUMBER(SEARCH($C494,'⚙️ BỘ HƠI'!$H$2))),ROW()-2,99999))</f>
        <v>99999</v>
      </c>
      <c r="V494" s="24"/>
    </row>
    <row r="495" ht="35" customHeight="1" spans="1:22">
      <c r="A495" s="30"/>
      <c r="B495" s="30"/>
      <c r="C495" s="27"/>
      <c r="D495" s="30"/>
      <c r="E495" s="30"/>
      <c r="F495" s="30"/>
      <c r="G495" s="30"/>
      <c r="H495" s="27"/>
      <c r="I495" s="27"/>
      <c r="J495" s="30"/>
      <c r="K495" s="30"/>
      <c r="L495" s="30"/>
      <c r="M495" s="29"/>
      <c r="N495" s="29"/>
      <c r="O495" s="29"/>
      <c r="P495" s="29"/>
      <c r="Q495" s="29"/>
      <c r="R495" s="30"/>
      <c r="S495" s="24"/>
      <c r="T495" s="24" t="str">
        <f t="shared" si="7"/>
        <v/>
      </c>
      <c r="U495" s="24">
        <f>IF(OR('⚙️ BỘ HƠI'!$H$40=0,'⚙️ BỘ HƠI'!$H$2="",$C495="",LEFT($C495,1)="◆"),99999,IF(OR(ISNUMBER(SEARCH('⚙️ BỘ HƠI'!$H$2,$C495)),ISNUMBER(SEARCH($C495,'⚙️ BỘ HƠI'!$H$2))),ROW()-2,99999))</f>
        <v>99999</v>
      </c>
      <c r="V495" s="24"/>
    </row>
    <row r="496" ht="35" customHeight="1" spans="1:22">
      <c r="A496" s="30"/>
      <c r="B496" s="30"/>
      <c r="C496" s="27"/>
      <c r="D496" s="30"/>
      <c r="E496" s="30"/>
      <c r="F496" s="30"/>
      <c r="G496" s="30"/>
      <c r="H496" s="27"/>
      <c r="I496" s="27"/>
      <c r="J496" s="30"/>
      <c r="K496" s="30"/>
      <c r="L496" s="30"/>
      <c r="M496" s="29"/>
      <c r="N496" s="29"/>
      <c r="O496" s="29"/>
      <c r="P496" s="29"/>
      <c r="Q496" s="29"/>
      <c r="R496" s="30"/>
      <c r="S496" s="24"/>
      <c r="T496" s="24" t="str">
        <f t="shared" si="7"/>
        <v/>
      </c>
      <c r="U496" s="24">
        <f>IF(OR('⚙️ BỘ HƠI'!$H$40=0,'⚙️ BỘ HƠI'!$H$2="",$C496="",LEFT($C496,1)="◆"),99999,IF(OR(ISNUMBER(SEARCH('⚙️ BỘ HƠI'!$H$2,$C496)),ISNUMBER(SEARCH($C496,'⚙️ BỘ HƠI'!$H$2))),ROW()-2,99999))</f>
        <v>99999</v>
      </c>
      <c r="V496" s="24"/>
    </row>
    <row r="497" ht="35" customHeight="1" spans="1:22">
      <c r="A497" s="30"/>
      <c r="B497" s="30"/>
      <c r="C497" s="27"/>
      <c r="D497" s="30"/>
      <c r="E497" s="30"/>
      <c r="F497" s="30"/>
      <c r="G497" s="30"/>
      <c r="H497" s="27"/>
      <c r="I497" s="27"/>
      <c r="J497" s="30"/>
      <c r="K497" s="30"/>
      <c r="L497" s="30"/>
      <c r="M497" s="29"/>
      <c r="N497" s="29"/>
      <c r="O497" s="29"/>
      <c r="P497" s="29"/>
      <c r="Q497" s="29"/>
      <c r="R497" s="30"/>
      <c r="S497" s="24"/>
      <c r="T497" s="24" t="str">
        <f t="shared" si="7"/>
        <v/>
      </c>
      <c r="U497" s="24">
        <f>IF(OR('⚙️ BỘ HƠI'!$H$40=0,'⚙️ BỘ HƠI'!$H$2="",$C497="",LEFT($C497,1)="◆"),99999,IF(OR(ISNUMBER(SEARCH('⚙️ BỘ HƠI'!$H$2,$C497)),ISNUMBER(SEARCH($C497,'⚙️ BỘ HƠI'!$H$2))),ROW()-2,99999))</f>
        <v>99999</v>
      </c>
      <c r="V497" s="24"/>
    </row>
    <row r="498" ht="35" customHeight="1" spans="1:22">
      <c r="A498" s="30"/>
      <c r="B498" s="30"/>
      <c r="C498" s="27"/>
      <c r="D498" s="30"/>
      <c r="E498" s="30"/>
      <c r="F498" s="30"/>
      <c r="G498" s="30"/>
      <c r="H498" s="27"/>
      <c r="I498" s="27"/>
      <c r="J498" s="30"/>
      <c r="K498" s="30"/>
      <c r="L498" s="30"/>
      <c r="M498" s="29"/>
      <c r="N498" s="29"/>
      <c r="O498" s="29"/>
      <c r="P498" s="29"/>
      <c r="Q498" s="29"/>
      <c r="R498" s="30"/>
      <c r="S498" s="24"/>
      <c r="T498" s="24" t="str">
        <f t="shared" si="7"/>
        <v/>
      </c>
      <c r="U498" s="24">
        <f>IF(OR('⚙️ BỘ HƠI'!$H$40=0,'⚙️ BỘ HƠI'!$H$2="",$C498="",LEFT($C498,1)="◆"),99999,IF(OR(ISNUMBER(SEARCH('⚙️ BỘ HƠI'!$H$2,$C498)),ISNUMBER(SEARCH($C498,'⚙️ BỘ HƠI'!$H$2))),ROW()-2,99999))</f>
        <v>99999</v>
      </c>
      <c r="V498" s="24"/>
    </row>
    <row r="499" ht="35" customHeight="1" spans="1:22">
      <c r="A499" s="30"/>
      <c r="B499" s="30"/>
      <c r="C499" s="27"/>
      <c r="D499" s="30"/>
      <c r="E499" s="30"/>
      <c r="F499" s="30"/>
      <c r="G499" s="30"/>
      <c r="H499" s="27"/>
      <c r="I499" s="27"/>
      <c r="J499" s="30"/>
      <c r="K499" s="30"/>
      <c r="L499" s="30"/>
      <c r="M499" s="29"/>
      <c r="N499" s="29"/>
      <c r="O499" s="29"/>
      <c r="P499" s="29"/>
      <c r="Q499" s="29"/>
      <c r="R499" s="30"/>
      <c r="S499" s="24"/>
      <c r="T499" s="24" t="str">
        <f t="shared" si="7"/>
        <v/>
      </c>
      <c r="U499" s="24">
        <f>IF(OR('⚙️ BỘ HƠI'!$H$40=0,'⚙️ BỘ HƠI'!$H$2="",$C499="",LEFT($C499,1)="◆"),99999,IF(OR(ISNUMBER(SEARCH('⚙️ BỘ HƠI'!$H$2,$C499)),ISNUMBER(SEARCH($C499,'⚙️ BỘ HƠI'!$H$2))),ROW()-2,99999))</f>
        <v>99999</v>
      </c>
      <c r="V499" s="24"/>
    </row>
    <row r="500" ht="35" customHeight="1" spans="1:22">
      <c r="A500" s="30"/>
      <c r="B500" s="30"/>
      <c r="C500" s="27"/>
      <c r="D500" s="30"/>
      <c r="E500" s="30"/>
      <c r="F500" s="30"/>
      <c r="G500" s="30"/>
      <c r="H500" s="27"/>
      <c r="I500" s="27"/>
      <c r="J500" s="30"/>
      <c r="K500" s="30"/>
      <c r="L500" s="30"/>
      <c r="M500" s="29"/>
      <c r="N500" s="29"/>
      <c r="O500" s="29"/>
      <c r="P500" s="29"/>
      <c r="Q500" s="29"/>
      <c r="R500" s="30"/>
      <c r="S500" s="24"/>
      <c r="T500" s="24" t="str">
        <f t="shared" si="7"/>
        <v/>
      </c>
      <c r="U500" s="24">
        <f>IF(OR('⚙️ BỘ HƠI'!$H$40=0,'⚙️ BỘ HƠI'!$H$2="",$C500="",LEFT($C500,1)="◆"),99999,IF(OR(ISNUMBER(SEARCH('⚙️ BỘ HƠI'!$H$2,$C500)),ISNUMBER(SEARCH($C500,'⚙️ BỘ HƠI'!$H$2))),ROW()-2,99999))</f>
        <v>99999</v>
      </c>
      <c r="V500" s="24"/>
    </row>
    <row r="501" ht="35" customHeight="1" spans="1:22">
      <c r="A501" s="30"/>
      <c r="B501" s="30"/>
      <c r="C501" s="27"/>
      <c r="D501" s="30"/>
      <c r="E501" s="30"/>
      <c r="F501" s="30"/>
      <c r="G501" s="30"/>
      <c r="H501" s="27"/>
      <c r="I501" s="27"/>
      <c r="J501" s="30"/>
      <c r="K501" s="30"/>
      <c r="L501" s="30"/>
      <c r="M501" s="29"/>
      <c r="N501" s="29"/>
      <c r="O501" s="29"/>
      <c r="P501" s="29"/>
      <c r="Q501" s="29"/>
      <c r="R501" s="30"/>
      <c r="S501" s="24"/>
      <c r="T501" s="24" t="str">
        <f t="shared" si="7"/>
        <v/>
      </c>
      <c r="U501" s="24">
        <f>IF(OR('⚙️ BỘ HƠI'!$H$40=0,'⚙️ BỘ HƠI'!$H$2="",$C501="",LEFT($C501,1)="◆"),99999,IF(OR(ISNUMBER(SEARCH('⚙️ BỘ HƠI'!$H$2,$C501)),ISNUMBER(SEARCH($C501,'⚙️ BỘ HƠI'!$H$2))),ROW()-2,99999))</f>
        <v>99999</v>
      </c>
      <c r="V501" s="24"/>
    </row>
    <row r="502" ht="35" customHeight="1" spans="1:22">
      <c r="A502" s="30"/>
      <c r="B502" s="30"/>
      <c r="C502" s="27"/>
      <c r="D502" s="30"/>
      <c r="E502" s="30"/>
      <c r="F502" s="30"/>
      <c r="G502" s="30"/>
      <c r="H502" s="27"/>
      <c r="I502" s="27"/>
      <c r="J502" s="30"/>
      <c r="K502" s="30"/>
      <c r="L502" s="30"/>
      <c r="M502" s="29"/>
      <c r="N502" s="29"/>
      <c r="O502" s="29"/>
      <c r="P502" s="29"/>
      <c r="Q502" s="29"/>
      <c r="R502" s="30"/>
      <c r="S502" s="24"/>
      <c r="T502" s="24" t="str">
        <f t="shared" si="7"/>
        <v/>
      </c>
      <c r="U502" s="24">
        <f>IF(OR('⚙️ BỘ HƠI'!$H$40=0,'⚙️ BỘ HƠI'!$H$2="",$C502="",LEFT($C502,1)="◆"),99999,IF(OR(ISNUMBER(SEARCH('⚙️ BỘ HƠI'!$H$2,$C502)),ISNUMBER(SEARCH($C502,'⚙️ BỘ HƠI'!$H$2))),ROW()-2,99999))</f>
        <v>99999</v>
      </c>
      <c r="V502" s="24"/>
    </row>
    <row r="503" ht="35" customHeight="1" spans="1:22">
      <c r="A503" s="30"/>
      <c r="B503" s="30"/>
      <c r="C503" s="27"/>
      <c r="D503" s="30"/>
      <c r="E503" s="30"/>
      <c r="F503" s="30"/>
      <c r="G503" s="30"/>
      <c r="H503" s="27"/>
      <c r="I503" s="27"/>
      <c r="J503" s="30"/>
      <c r="K503" s="30"/>
      <c r="L503" s="30"/>
      <c r="M503" s="29"/>
      <c r="N503" s="29"/>
      <c r="O503" s="29"/>
      <c r="P503" s="29"/>
      <c r="Q503" s="29"/>
      <c r="R503" s="30"/>
      <c r="S503" s="24"/>
      <c r="T503" s="24" t="str">
        <f t="shared" si="7"/>
        <v/>
      </c>
      <c r="U503" s="24">
        <f>IF(OR('⚙️ BỘ HƠI'!$H$40=0,'⚙️ BỘ HƠI'!$H$2="",$C503="",LEFT($C503,1)="◆"),99999,IF(OR(ISNUMBER(SEARCH('⚙️ BỘ HƠI'!$H$2,$C503)),ISNUMBER(SEARCH($C503,'⚙️ BỘ HƠI'!$H$2))),ROW()-2,99999))</f>
        <v>99999</v>
      </c>
      <c r="V503" s="24"/>
    </row>
    <row r="504" ht="35" customHeight="1" spans="1:22">
      <c r="A504" s="30"/>
      <c r="B504" s="30"/>
      <c r="C504" s="27"/>
      <c r="D504" s="30"/>
      <c r="E504" s="30"/>
      <c r="F504" s="30"/>
      <c r="G504" s="30"/>
      <c r="H504" s="27"/>
      <c r="I504" s="27"/>
      <c r="J504" s="30"/>
      <c r="K504" s="30"/>
      <c r="L504" s="30"/>
      <c r="M504" s="29"/>
      <c r="N504" s="29"/>
      <c r="O504" s="29"/>
      <c r="P504" s="29"/>
      <c r="Q504" s="29"/>
      <c r="R504" s="30"/>
      <c r="S504" s="24"/>
      <c r="T504" s="24" t="str">
        <f t="shared" si="7"/>
        <v/>
      </c>
      <c r="U504" s="24">
        <f>IF(OR('⚙️ BỘ HƠI'!$H$40=0,'⚙️ BỘ HƠI'!$H$2="",$C504="",LEFT($C504,1)="◆"),99999,IF(OR(ISNUMBER(SEARCH('⚙️ BỘ HƠI'!$H$2,$C504)),ISNUMBER(SEARCH($C504,'⚙️ BỘ HƠI'!$H$2))),ROW()-2,99999))</f>
        <v>99999</v>
      </c>
      <c r="V504" s="24"/>
    </row>
    <row r="505" ht="35" customHeight="1" spans="1:22">
      <c r="A505" s="30"/>
      <c r="B505" s="30"/>
      <c r="C505" s="27"/>
      <c r="D505" s="30"/>
      <c r="E505" s="30"/>
      <c r="F505" s="30"/>
      <c r="G505" s="30"/>
      <c r="H505" s="27"/>
      <c r="I505" s="27"/>
      <c r="J505" s="30"/>
      <c r="K505" s="30"/>
      <c r="L505" s="30"/>
      <c r="M505" s="29"/>
      <c r="N505" s="29"/>
      <c r="O505" s="29"/>
      <c r="P505" s="29"/>
      <c r="Q505" s="29"/>
      <c r="R505" s="30"/>
      <c r="S505" s="24"/>
      <c r="T505" s="24" t="str">
        <f t="shared" si="7"/>
        <v/>
      </c>
      <c r="U505" s="24">
        <f>IF(OR('⚙️ BỘ HƠI'!$H$40=0,'⚙️ BỘ HƠI'!$H$2="",$C505="",LEFT($C505,1)="◆"),99999,IF(OR(ISNUMBER(SEARCH('⚙️ BỘ HƠI'!$H$2,$C505)),ISNUMBER(SEARCH($C505,'⚙️ BỘ HƠI'!$H$2))),ROW()-2,99999))</f>
        <v>99999</v>
      </c>
      <c r="V505" s="24"/>
    </row>
    <row r="506" ht="35" customHeight="1" spans="1:22">
      <c r="A506" s="30"/>
      <c r="B506" s="30"/>
      <c r="C506" s="27"/>
      <c r="D506" s="30"/>
      <c r="E506" s="30"/>
      <c r="F506" s="30"/>
      <c r="G506" s="30"/>
      <c r="H506" s="27"/>
      <c r="I506" s="27"/>
      <c r="J506" s="30"/>
      <c r="K506" s="30"/>
      <c r="L506" s="30"/>
      <c r="M506" s="29"/>
      <c r="N506" s="29"/>
      <c r="O506" s="29"/>
      <c r="P506" s="29"/>
      <c r="Q506" s="29"/>
      <c r="R506" s="30"/>
      <c r="S506" s="24"/>
      <c r="T506" s="24" t="str">
        <f t="shared" si="7"/>
        <v/>
      </c>
      <c r="U506" s="24">
        <f>IF(OR('⚙️ BỘ HƠI'!$H$40=0,'⚙️ BỘ HƠI'!$H$2="",$C506="",LEFT($C506,1)="◆"),99999,IF(OR(ISNUMBER(SEARCH('⚙️ BỘ HƠI'!$H$2,$C506)),ISNUMBER(SEARCH($C506,'⚙️ BỘ HƠI'!$H$2))),ROW()-2,99999))</f>
        <v>99999</v>
      </c>
      <c r="V506" s="24"/>
    </row>
    <row r="507" ht="35" customHeight="1" spans="1:22">
      <c r="A507" s="30"/>
      <c r="B507" s="30"/>
      <c r="C507" s="27"/>
      <c r="D507" s="30"/>
      <c r="E507" s="30"/>
      <c r="F507" s="30"/>
      <c r="G507" s="30"/>
      <c r="H507" s="27"/>
      <c r="I507" s="27"/>
      <c r="J507" s="30"/>
      <c r="K507" s="30"/>
      <c r="L507" s="30"/>
      <c r="M507" s="29"/>
      <c r="N507" s="29"/>
      <c r="O507" s="29"/>
      <c r="P507" s="29"/>
      <c r="Q507" s="29"/>
      <c r="R507" s="30"/>
      <c r="S507" s="24"/>
      <c r="T507" s="24" t="str">
        <f t="shared" si="7"/>
        <v/>
      </c>
      <c r="U507" s="24">
        <f>IF(OR('⚙️ BỘ HƠI'!$H$40=0,'⚙️ BỘ HƠI'!$H$2="",$C507="",LEFT($C507,1)="◆"),99999,IF(OR(ISNUMBER(SEARCH('⚙️ BỘ HƠI'!$H$2,$C507)),ISNUMBER(SEARCH($C507,'⚙️ BỘ HƠI'!$H$2))),ROW()-2,99999))</f>
        <v>99999</v>
      </c>
      <c r="V507" s="24"/>
    </row>
    <row r="508" ht="35" customHeight="1" spans="1:22">
      <c r="A508" s="30"/>
      <c r="B508" s="30"/>
      <c r="C508" s="27"/>
      <c r="D508" s="30"/>
      <c r="E508" s="30"/>
      <c r="F508" s="30"/>
      <c r="G508" s="30"/>
      <c r="H508" s="27"/>
      <c r="I508" s="27"/>
      <c r="J508" s="30"/>
      <c r="K508" s="30"/>
      <c r="L508" s="30"/>
      <c r="M508" s="29"/>
      <c r="N508" s="29"/>
      <c r="O508" s="29"/>
      <c r="P508" s="29"/>
      <c r="Q508" s="29"/>
      <c r="R508" s="30"/>
      <c r="S508" s="24"/>
      <c r="T508" s="24" t="str">
        <f t="shared" si="7"/>
        <v/>
      </c>
      <c r="U508" s="24">
        <f>IF(OR('⚙️ BỘ HƠI'!$H$40=0,'⚙️ BỘ HƠI'!$H$2="",$C508="",LEFT($C508,1)="◆"),99999,IF(OR(ISNUMBER(SEARCH('⚙️ BỘ HƠI'!$H$2,$C508)),ISNUMBER(SEARCH($C508,'⚙️ BỘ HƠI'!$H$2))),ROW()-2,99999))</f>
        <v>99999</v>
      </c>
      <c r="V508" s="24"/>
    </row>
    <row r="509" ht="35" customHeight="1" spans="1:22">
      <c r="A509" s="30"/>
      <c r="B509" s="30"/>
      <c r="C509" s="27"/>
      <c r="D509" s="30"/>
      <c r="E509" s="30"/>
      <c r="F509" s="30"/>
      <c r="G509" s="30"/>
      <c r="H509" s="27"/>
      <c r="I509" s="27"/>
      <c r="J509" s="30"/>
      <c r="K509" s="30"/>
      <c r="L509" s="30"/>
      <c r="M509" s="29"/>
      <c r="N509" s="29"/>
      <c r="O509" s="29"/>
      <c r="P509" s="29"/>
      <c r="Q509" s="29"/>
      <c r="R509" s="30"/>
      <c r="S509" s="24"/>
      <c r="T509" s="24" t="str">
        <f t="shared" si="7"/>
        <v/>
      </c>
      <c r="U509" s="24">
        <f>IF(OR('⚙️ BỘ HƠI'!$H$40=0,'⚙️ BỘ HƠI'!$H$2="",$C509="",LEFT($C509,1)="◆"),99999,IF(OR(ISNUMBER(SEARCH('⚙️ BỘ HƠI'!$H$2,$C509)),ISNUMBER(SEARCH($C509,'⚙️ BỘ HƠI'!$H$2))),ROW()-2,99999))</f>
        <v>99999</v>
      </c>
      <c r="V509" s="24"/>
    </row>
    <row r="510" ht="35" customHeight="1" spans="1:22">
      <c r="A510" s="30"/>
      <c r="B510" s="30"/>
      <c r="C510" s="27"/>
      <c r="D510" s="30"/>
      <c r="E510" s="30"/>
      <c r="F510" s="30"/>
      <c r="G510" s="30"/>
      <c r="H510" s="27"/>
      <c r="I510" s="27"/>
      <c r="J510" s="30"/>
      <c r="K510" s="30"/>
      <c r="L510" s="30"/>
      <c r="M510" s="29"/>
      <c r="N510" s="29"/>
      <c r="O510" s="29"/>
      <c r="P510" s="29"/>
      <c r="Q510" s="29"/>
      <c r="R510" s="30"/>
      <c r="S510" s="24"/>
      <c r="T510" s="24" t="str">
        <f t="shared" si="7"/>
        <v/>
      </c>
      <c r="U510" s="24">
        <f>IF(OR('⚙️ BỘ HƠI'!$H$40=0,'⚙️ BỘ HƠI'!$H$2="",$C510="",LEFT($C510,1)="◆"),99999,IF(OR(ISNUMBER(SEARCH('⚙️ BỘ HƠI'!$H$2,$C510)),ISNUMBER(SEARCH($C510,'⚙️ BỘ HƠI'!$H$2))),ROW()-2,99999))</f>
        <v>99999</v>
      </c>
      <c r="V510" s="24"/>
    </row>
    <row r="511" ht="35" customHeight="1" spans="1:22">
      <c r="A511" s="30"/>
      <c r="B511" s="30"/>
      <c r="C511" s="27"/>
      <c r="D511" s="30"/>
      <c r="E511" s="30"/>
      <c r="F511" s="30"/>
      <c r="G511" s="30"/>
      <c r="H511" s="27"/>
      <c r="I511" s="27"/>
      <c r="J511" s="30"/>
      <c r="K511" s="30"/>
      <c r="L511" s="30"/>
      <c r="M511" s="29"/>
      <c r="N511" s="29"/>
      <c r="O511" s="29"/>
      <c r="P511" s="29"/>
      <c r="Q511" s="29"/>
      <c r="R511" s="30"/>
      <c r="S511" s="24"/>
      <c r="T511" s="24" t="str">
        <f t="shared" si="7"/>
        <v/>
      </c>
      <c r="U511" s="24">
        <f>IF(OR('⚙️ BỘ HƠI'!$H$40=0,'⚙️ BỘ HƠI'!$H$2="",$C511="",LEFT($C511,1)="◆"),99999,IF(OR(ISNUMBER(SEARCH('⚙️ BỘ HƠI'!$H$2,$C511)),ISNUMBER(SEARCH($C511,'⚙️ BỘ HƠI'!$H$2))),ROW()-2,99999))</f>
        <v>99999</v>
      </c>
      <c r="V511" s="24"/>
    </row>
    <row r="512" ht="35" customHeight="1" spans="1:22">
      <c r="A512" s="30"/>
      <c r="B512" s="30"/>
      <c r="C512" s="27"/>
      <c r="D512" s="30"/>
      <c r="E512" s="30"/>
      <c r="F512" s="30"/>
      <c r="G512" s="30"/>
      <c r="H512" s="27"/>
      <c r="I512" s="27"/>
      <c r="J512" s="30"/>
      <c r="K512" s="30"/>
      <c r="L512" s="30"/>
      <c r="M512" s="29"/>
      <c r="N512" s="29"/>
      <c r="O512" s="29"/>
      <c r="P512" s="29"/>
      <c r="Q512" s="29"/>
      <c r="R512" s="30"/>
      <c r="S512" s="24"/>
      <c r="T512" s="24" t="str">
        <f t="shared" si="7"/>
        <v/>
      </c>
      <c r="U512" s="24">
        <f>IF(OR('⚙️ BỘ HƠI'!$H$40=0,'⚙️ BỘ HƠI'!$H$2="",$C512="",LEFT($C512,1)="◆"),99999,IF(OR(ISNUMBER(SEARCH('⚙️ BỘ HƠI'!$H$2,$C512)),ISNUMBER(SEARCH($C512,'⚙️ BỘ HƠI'!$H$2))),ROW()-2,99999))</f>
        <v>99999</v>
      </c>
      <c r="V512" s="24"/>
    </row>
    <row r="513" ht="35" customHeight="1" spans="1:22">
      <c r="A513" s="30"/>
      <c r="B513" s="30"/>
      <c r="C513" s="27"/>
      <c r="D513" s="30"/>
      <c r="E513" s="30"/>
      <c r="F513" s="30"/>
      <c r="G513" s="30"/>
      <c r="H513" s="27"/>
      <c r="I513" s="27"/>
      <c r="J513" s="30"/>
      <c r="K513" s="30"/>
      <c r="L513" s="30"/>
      <c r="M513" s="29"/>
      <c r="N513" s="29"/>
      <c r="O513" s="29"/>
      <c r="P513" s="29"/>
      <c r="Q513" s="29"/>
      <c r="R513" s="30"/>
      <c r="S513" s="24"/>
      <c r="T513" s="24" t="str">
        <f t="shared" si="7"/>
        <v/>
      </c>
      <c r="U513" s="24">
        <f>IF(OR('⚙️ BỘ HƠI'!$H$40=0,'⚙️ BỘ HƠI'!$H$2="",$C513="",LEFT($C513,1)="◆"),99999,IF(OR(ISNUMBER(SEARCH('⚙️ BỘ HƠI'!$H$2,$C513)),ISNUMBER(SEARCH($C513,'⚙️ BỘ HƠI'!$H$2))),ROW()-2,99999))</f>
        <v>99999</v>
      </c>
      <c r="V513" s="24"/>
    </row>
    <row r="514" ht="35" customHeight="1" spans="1:22">
      <c r="A514" s="30"/>
      <c r="B514" s="30"/>
      <c r="C514" s="27"/>
      <c r="D514" s="30"/>
      <c r="E514" s="30"/>
      <c r="F514" s="30"/>
      <c r="G514" s="30"/>
      <c r="H514" s="27"/>
      <c r="I514" s="27"/>
      <c r="J514" s="30"/>
      <c r="K514" s="30"/>
      <c r="L514" s="30"/>
      <c r="M514" s="29"/>
      <c r="N514" s="29"/>
      <c r="O514" s="29"/>
      <c r="P514" s="29"/>
      <c r="Q514" s="29"/>
      <c r="R514" s="30"/>
      <c r="S514" s="24"/>
      <c r="T514" s="24" t="str">
        <f t="shared" si="7"/>
        <v/>
      </c>
      <c r="U514" s="24">
        <f>IF(OR('⚙️ BỘ HƠI'!$H$40=0,'⚙️ BỘ HƠI'!$H$2="",$C514="",LEFT($C514,1)="◆"),99999,IF(OR(ISNUMBER(SEARCH('⚙️ BỘ HƠI'!$H$2,$C514)),ISNUMBER(SEARCH($C514,'⚙️ BỘ HƠI'!$H$2))),ROW()-2,99999))</f>
        <v>99999</v>
      </c>
      <c r="V514" s="24"/>
    </row>
    <row r="515" ht="35" customHeight="1" spans="1:22">
      <c r="A515" s="30"/>
      <c r="B515" s="30"/>
      <c r="C515" s="27"/>
      <c r="D515" s="30"/>
      <c r="E515" s="30"/>
      <c r="F515" s="30"/>
      <c r="G515" s="30"/>
      <c r="H515" s="27"/>
      <c r="I515" s="27"/>
      <c r="J515" s="30"/>
      <c r="K515" s="30"/>
      <c r="L515" s="30"/>
      <c r="M515" s="29"/>
      <c r="N515" s="29"/>
      <c r="O515" s="29"/>
      <c r="P515" s="29"/>
      <c r="Q515" s="29"/>
      <c r="R515" s="30"/>
      <c r="S515" s="24"/>
      <c r="T515" s="24" t="str">
        <f t="shared" ref="T515:T578" si="8">IF($S515="","",$S515)</f>
        <v/>
      </c>
      <c r="U515" s="24">
        <f>IF(OR('⚙️ BỘ HƠI'!$H$40=0,'⚙️ BỘ HƠI'!$H$2="",$C515="",LEFT($C515,1)="◆"),99999,IF(OR(ISNUMBER(SEARCH('⚙️ BỘ HƠI'!$H$2,$C515)),ISNUMBER(SEARCH($C515,'⚙️ BỘ HƠI'!$H$2))),ROW()-2,99999))</f>
        <v>99999</v>
      </c>
      <c r="V515" s="24"/>
    </row>
    <row r="516" ht="35" customHeight="1" spans="1:22">
      <c r="A516" s="30"/>
      <c r="B516" s="30"/>
      <c r="C516" s="27"/>
      <c r="D516" s="30"/>
      <c r="E516" s="30"/>
      <c r="F516" s="30"/>
      <c r="G516" s="30"/>
      <c r="H516" s="27"/>
      <c r="I516" s="27"/>
      <c r="J516" s="30"/>
      <c r="K516" s="30"/>
      <c r="L516" s="30"/>
      <c r="M516" s="29"/>
      <c r="N516" s="29"/>
      <c r="O516" s="29"/>
      <c r="P516" s="29"/>
      <c r="Q516" s="29"/>
      <c r="R516" s="30"/>
      <c r="S516" s="24"/>
      <c r="T516" s="24" t="str">
        <f t="shared" si="8"/>
        <v/>
      </c>
      <c r="U516" s="24">
        <f>IF(OR('⚙️ BỘ HƠI'!$H$40=0,'⚙️ BỘ HƠI'!$H$2="",$C516="",LEFT($C516,1)="◆"),99999,IF(OR(ISNUMBER(SEARCH('⚙️ BỘ HƠI'!$H$2,$C516)),ISNUMBER(SEARCH($C516,'⚙️ BỘ HƠI'!$H$2))),ROW()-2,99999))</f>
        <v>99999</v>
      </c>
      <c r="V516" s="24"/>
    </row>
    <row r="517" ht="35" customHeight="1" spans="1:22">
      <c r="A517" s="30"/>
      <c r="B517" s="30"/>
      <c r="C517" s="27"/>
      <c r="D517" s="30"/>
      <c r="E517" s="30"/>
      <c r="F517" s="30"/>
      <c r="G517" s="30"/>
      <c r="H517" s="27"/>
      <c r="I517" s="27"/>
      <c r="J517" s="30"/>
      <c r="K517" s="30"/>
      <c r="L517" s="30"/>
      <c r="M517" s="29"/>
      <c r="N517" s="29"/>
      <c r="O517" s="29"/>
      <c r="P517" s="29"/>
      <c r="Q517" s="29"/>
      <c r="R517" s="30"/>
      <c r="S517" s="24"/>
      <c r="T517" s="24" t="str">
        <f t="shared" si="8"/>
        <v/>
      </c>
      <c r="U517" s="24">
        <f>IF(OR('⚙️ BỘ HƠI'!$H$40=0,'⚙️ BỘ HƠI'!$H$2="",$C517="",LEFT($C517,1)="◆"),99999,IF(OR(ISNUMBER(SEARCH('⚙️ BỘ HƠI'!$H$2,$C517)),ISNUMBER(SEARCH($C517,'⚙️ BỘ HƠI'!$H$2))),ROW()-2,99999))</f>
        <v>99999</v>
      </c>
      <c r="V517" s="24"/>
    </row>
    <row r="518" ht="35" customHeight="1" spans="1:22">
      <c r="A518" s="30"/>
      <c r="B518" s="30"/>
      <c r="C518" s="27"/>
      <c r="D518" s="30"/>
      <c r="E518" s="30"/>
      <c r="F518" s="30"/>
      <c r="G518" s="30"/>
      <c r="H518" s="27"/>
      <c r="I518" s="27"/>
      <c r="J518" s="30"/>
      <c r="K518" s="30"/>
      <c r="L518" s="30"/>
      <c r="M518" s="29"/>
      <c r="N518" s="29"/>
      <c r="O518" s="29"/>
      <c r="P518" s="29"/>
      <c r="Q518" s="29"/>
      <c r="R518" s="30"/>
      <c r="S518" s="24"/>
      <c r="T518" s="24" t="str">
        <f t="shared" si="8"/>
        <v/>
      </c>
      <c r="U518" s="24">
        <f>IF(OR('⚙️ BỘ HƠI'!$H$40=0,'⚙️ BỘ HƠI'!$H$2="",$C518="",LEFT($C518,1)="◆"),99999,IF(OR(ISNUMBER(SEARCH('⚙️ BỘ HƠI'!$H$2,$C518)),ISNUMBER(SEARCH($C518,'⚙️ BỘ HƠI'!$H$2))),ROW()-2,99999))</f>
        <v>99999</v>
      </c>
      <c r="V518" s="24"/>
    </row>
    <row r="519" ht="35" customHeight="1" spans="1:22">
      <c r="A519" s="30"/>
      <c r="B519" s="30"/>
      <c r="C519" s="27"/>
      <c r="D519" s="30"/>
      <c r="E519" s="30"/>
      <c r="F519" s="30"/>
      <c r="G519" s="30"/>
      <c r="H519" s="27"/>
      <c r="I519" s="27"/>
      <c r="J519" s="30"/>
      <c r="K519" s="30"/>
      <c r="L519" s="30"/>
      <c r="M519" s="29"/>
      <c r="N519" s="29"/>
      <c r="O519" s="29"/>
      <c r="P519" s="29"/>
      <c r="Q519" s="29"/>
      <c r="R519" s="30"/>
      <c r="S519" s="24"/>
      <c r="T519" s="24" t="str">
        <f t="shared" si="8"/>
        <v/>
      </c>
      <c r="U519" s="24">
        <f>IF(OR('⚙️ BỘ HƠI'!$H$40=0,'⚙️ BỘ HƠI'!$H$2="",$C519="",LEFT($C519,1)="◆"),99999,IF(OR(ISNUMBER(SEARCH('⚙️ BỘ HƠI'!$H$2,$C519)),ISNUMBER(SEARCH($C519,'⚙️ BỘ HƠI'!$H$2))),ROW()-2,99999))</f>
        <v>99999</v>
      </c>
      <c r="V519" s="24"/>
    </row>
    <row r="520" ht="35" customHeight="1" spans="1:22">
      <c r="A520" s="30"/>
      <c r="B520" s="30"/>
      <c r="C520" s="27"/>
      <c r="D520" s="30"/>
      <c r="E520" s="30"/>
      <c r="F520" s="30"/>
      <c r="G520" s="30"/>
      <c r="H520" s="27"/>
      <c r="I520" s="27"/>
      <c r="J520" s="30"/>
      <c r="K520" s="30"/>
      <c r="L520" s="30"/>
      <c r="M520" s="29"/>
      <c r="N520" s="29"/>
      <c r="O520" s="29"/>
      <c r="P520" s="29"/>
      <c r="Q520" s="29"/>
      <c r="R520" s="30"/>
      <c r="S520" s="24"/>
      <c r="T520" s="24" t="str">
        <f t="shared" si="8"/>
        <v/>
      </c>
      <c r="U520" s="24">
        <f>IF(OR('⚙️ BỘ HƠI'!$H$40=0,'⚙️ BỘ HƠI'!$H$2="",$C520="",LEFT($C520,1)="◆"),99999,IF(OR(ISNUMBER(SEARCH('⚙️ BỘ HƠI'!$H$2,$C520)),ISNUMBER(SEARCH($C520,'⚙️ BỘ HƠI'!$H$2))),ROW()-2,99999))</f>
        <v>99999</v>
      </c>
      <c r="V520" s="24"/>
    </row>
    <row r="521" ht="35" customHeight="1" spans="1:22">
      <c r="A521" s="30"/>
      <c r="B521" s="30"/>
      <c r="C521" s="27"/>
      <c r="D521" s="30"/>
      <c r="E521" s="30"/>
      <c r="F521" s="30"/>
      <c r="G521" s="30"/>
      <c r="H521" s="27"/>
      <c r="I521" s="27"/>
      <c r="J521" s="30"/>
      <c r="K521" s="30"/>
      <c r="L521" s="30"/>
      <c r="M521" s="29"/>
      <c r="N521" s="29"/>
      <c r="O521" s="29"/>
      <c r="P521" s="29"/>
      <c r="Q521" s="29"/>
      <c r="R521" s="30"/>
      <c r="S521" s="24"/>
      <c r="T521" s="24" t="str">
        <f t="shared" si="8"/>
        <v/>
      </c>
      <c r="U521" s="24">
        <f>IF(OR('⚙️ BỘ HƠI'!$H$40=0,'⚙️ BỘ HƠI'!$H$2="",$C521="",LEFT($C521,1)="◆"),99999,IF(OR(ISNUMBER(SEARCH('⚙️ BỘ HƠI'!$H$2,$C521)),ISNUMBER(SEARCH($C521,'⚙️ BỘ HƠI'!$H$2))),ROW()-2,99999))</f>
        <v>99999</v>
      </c>
      <c r="V521" s="24"/>
    </row>
    <row r="522" ht="35" customHeight="1" spans="1:22">
      <c r="A522" s="30"/>
      <c r="B522" s="30"/>
      <c r="C522" s="27"/>
      <c r="D522" s="30"/>
      <c r="E522" s="30"/>
      <c r="F522" s="30"/>
      <c r="G522" s="30"/>
      <c r="H522" s="27"/>
      <c r="I522" s="27"/>
      <c r="J522" s="30"/>
      <c r="K522" s="30"/>
      <c r="L522" s="30"/>
      <c r="M522" s="29"/>
      <c r="N522" s="29"/>
      <c r="O522" s="29"/>
      <c r="P522" s="29"/>
      <c r="Q522" s="29"/>
      <c r="R522" s="30"/>
      <c r="S522" s="24"/>
      <c r="T522" s="24" t="str">
        <f t="shared" si="8"/>
        <v/>
      </c>
      <c r="U522" s="24">
        <f>IF(OR('⚙️ BỘ HƠI'!$H$40=0,'⚙️ BỘ HƠI'!$H$2="",$C522="",LEFT($C522,1)="◆"),99999,IF(OR(ISNUMBER(SEARCH('⚙️ BỘ HƠI'!$H$2,$C522)),ISNUMBER(SEARCH($C522,'⚙️ BỘ HƠI'!$H$2))),ROW()-2,99999))</f>
        <v>99999</v>
      </c>
      <c r="V522" s="24"/>
    </row>
    <row r="523" ht="35" customHeight="1" spans="1:22">
      <c r="A523" s="30"/>
      <c r="B523" s="30"/>
      <c r="C523" s="27"/>
      <c r="D523" s="30"/>
      <c r="E523" s="30"/>
      <c r="F523" s="30"/>
      <c r="G523" s="30"/>
      <c r="H523" s="27"/>
      <c r="I523" s="27"/>
      <c r="J523" s="30"/>
      <c r="K523" s="30"/>
      <c r="L523" s="30"/>
      <c r="M523" s="29"/>
      <c r="N523" s="29"/>
      <c r="O523" s="29"/>
      <c r="P523" s="29"/>
      <c r="Q523" s="29"/>
      <c r="R523" s="30"/>
      <c r="S523" s="24"/>
      <c r="T523" s="24" t="str">
        <f t="shared" si="8"/>
        <v/>
      </c>
      <c r="U523" s="24">
        <f>IF(OR('⚙️ BỘ HƠI'!$H$40=0,'⚙️ BỘ HƠI'!$H$2="",$C523="",LEFT($C523,1)="◆"),99999,IF(OR(ISNUMBER(SEARCH('⚙️ BỘ HƠI'!$H$2,$C523)),ISNUMBER(SEARCH($C523,'⚙️ BỘ HƠI'!$H$2))),ROW()-2,99999))</f>
        <v>99999</v>
      </c>
      <c r="V523" s="24"/>
    </row>
    <row r="524" ht="35" customHeight="1" spans="1:22">
      <c r="A524" s="30"/>
      <c r="B524" s="30"/>
      <c r="C524" s="27"/>
      <c r="D524" s="30"/>
      <c r="E524" s="30"/>
      <c r="F524" s="30"/>
      <c r="G524" s="30"/>
      <c r="H524" s="27"/>
      <c r="I524" s="27"/>
      <c r="J524" s="30"/>
      <c r="K524" s="30"/>
      <c r="L524" s="30"/>
      <c r="M524" s="29"/>
      <c r="N524" s="29"/>
      <c r="O524" s="29"/>
      <c r="P524" s="29"/>
      <c r="Q524" s="29"/>
      <c r="R524" s="30"/>
      <c r="S524" s="24"/>
      <c r="T524" s="24" t="str">
        <f t="shared" si="8"/>
        <v/>
      </c>
      <c r="U524" s="24">
        <f>IF(OR('⚙️ BỘ HƠI'!$H$40=0,'⚙️ BỘ HƠI'!$H$2="",$C524="",LEFT($C524,1)="◆"),99999,IF(OR(ISNUMBER(SEARCH('⚙️ BỘ HƠI'!$H$2,$C524)),ISNUMBER(SEARCH($C524,'⚙️ BỘ HƠI'!$H$2))),ROW()-2,99999))</f>
        <v>99999</v>
      </c>
      <c r="V524" s="24"/>
    </row>
    <row r="525" ht="35" customHeight="1" spans="1:22">
      <c r="A525" s="30"/>
      <c r="B525" s="30"/>
      <c r="C525" s="27"/>
      <c r="D525" s="30"/>
      <c r="E525" s="30"/>
      <c r="F525" s="30"/>
      <c r="G525" s="30"/>
      <c r="H525" s="27"/>
      <c r="I525" s="27"/>
      <c r="J525" s="30"/>
      <c r="K525" s="30"/>
      <c r="L525" s="30"/>
      <c r="M525" s="29"/>
      <c r="N525" s="29"/>
      <c r="O525" s="29"/>
      <c r="P525" s="29"/>
      <c r="Q525" s="29"/>
      <c r="R525" s="30"/>
      <c r="S525" s="24"/>
      <c r="T525" s="24" t="str">
        <f t="shared" si="8"/>
        <v/>
      </c>
      <c r="U525" s="24">
        <f>IF(OR('⚙️ BỘ HƠI'!$H$40=0,'⚙️ BỘ HƠI'!$H$2="",$C525="",LEFT($C525,1)="◆"),99999,IF(OR(ISNUMBER(SEARCH('⚙️ BỘ HƠI'!$H$2,$C525)),ISNUMBER(SEARCH($C525,'⚙️ BỘ HƠI'!$H$2))),ROW()-2,99999))</f>
        <v>99999</v>
      </c>
      <c r="V525" s="24"/>
    </row>
    <row r="526" ht="35" customHeight="1" spans="1:22">
      <c r="A526" s="30"/>
      <c r="B526" s="30"/>
      <c r="C526" s="27"/>
      <c r="D526" s="30"/>
      <c r="E526" s="30"/>
      <c r="F526" s="30"/>
      <c r="G526" s="30"/>
      <c r="H526" s="27"/>
      <c r="I526" s="27"/>
      <c r="J526" s="30"/>
      <c r="K526" s="30"/>
      <c r="L526" s="30"/>
      <c r="M526" s="29"/>
      <c r="N526" s="29"/>
      <c r="O526" s="29"/>
      <c r="P526" s="29"/>
      <c r="Q526" s="29"/>
      <c r="R526" s="30"/>
      <c r="S526" s="24"/>
      <c r="T526" s="24" t="str">
        <f t="shared" si="8"/>
        <v/>
      </c>
      <c r="U526" s="24">
        <f>IF(OR('⚙️ BỘ HƠI'!$H$40=0,'⚙️ BỘ HƠI'!$H$2="",$C526="",LEFT($C526,1)="◆"),99999,IF(OR(ISNUMBER(SEARCH('⚙️ BỘ HƠI'!$H$2,$C526)),ISNUMBER(SEARCH($C526,'⚙️ BỘ HƠI'!$H$2))),ROW()-2,99999))</f>
        <v>99999</v>
      </c>
      <c r="V526" s="24"/>
    </row>
    <row r="527" ht="35" customHeight="1" spans="1:22">
      <c r="A527" s="30"/>
      <c r="B527" s="30"/>
      <c r="C527" s="27"/>
      <c r="D527" s="30"/>
      <c r="E527" s="30"/>
      <c r="F527" s="30"/>
      <c r="G527" s="30"/>
      <c r="H527" s="27"/>
      <c r="I527" s="27"/>
      <c r="J527" s="30"/>
      <c r="K527" s="30"/>
      <c r="L527" s="30"/>
      <c r="M527" s="29"/>
      <c r="N527" s="29"/>
      <c r="O527" s="29"/>
      <c r="P527" s="29"/>
      <c r="Q527" s="29"/>
      <c r="R527" s="30"/>
      <c r="S527" s="24"/>
      <c r="T527" s="24" t="str">
        <f t="shared" si="8"/>
        <v/>
      </c>
      <c r="U527" s="24">
        <f>IF(OR('⚙️ BỘ HƠI'!$H$40=0,'⚙️ BỘ HƠI'!$H$2="",$C527="",LEFT($C527,1)="◆"),99999,IF(OR(ISNUMBER(SEARCH('⚙️ BỘ HƠI'!$H$2,$C527)),ISNUMBER(SEARCH($C527,'⚙️ BỘ HƠI'!$H$2))),ROW()-2,99999))</f>
        <v>99999</v>
      </c>
      <c r="V527" s="24"/>
    </row>
    <row r="528" ht="35" customHeight="1" spans="1:22">
      <c r="A528" s="30"/>
      <c r="B528" s="30"/>
      <c r="C528" s="27"/>
      <c r="D528" s="30"/>
      <c r="E528" s="30"/>
      <c r="F528" s="30"/>
      <c r="G528" s="30"/>
      <c r="H528" s="27"/>
      <c r="I528" s="27"/>
      <c r="J528" s="30"/>
      <c r="K528" s="30"/>
      <c r="L528" s="30"/>
      <c r="M528" s="29"/>
      <c r="N528" s="29"/>
      <c r="O528" s="29"/>
      <c r="P528" s="29"/>
      <c r="Q528" s="29"/>
      <c r="R528" s="30"/>
      <c r="S528" s="24"/>
      <c r="T528" s="24" t="str">
        <f t="shared" si="8"/>
        <v/>
      </c>
      <c r="U528" s="24">
        <f>IF(OR('⚙️ BỘ HƠI'!$H$40=0,'⚙️ BỘ HƠI'!$H$2="",$C528="",LEFT($C528,1)="◆"),99999,IF(OR(ISNUMBER(SEARCH('⚙️ BỘ HƠI'!$H$2,$C528)),ISNUMBER(SEARCH($C528,'⚙️ BỘ HƠI'!$H$2))),ROW()-2,99999))</f>
        <v>99999</v>
      </c>
      <c r="V528" s="24"/>
    </row>
    <row r="529" ht="35" customHeight="1" spans="1:22">
      <c r="A529" s="30"/>
      <c r="B529" s="30"/>
      <c r="C529" s="27"/>
      <c r="D529" s="30"/>
      <c r="E529" s="30"/>
      <c r="F529" s="30"/>
      <c r="G529" s="30"/>
      <c r="H529" s="27"/>
      <c r="I529" s="27"/>
      <c r="J529" s="30"/>
      <c r="K529" s="30"/>
      <c r="L529" s="30"/>
      <c r="M529" s="29"/>
      <c r="N529" s="29"/>
      <c r="O529" s="29"/>
      <c r="P529" s="29"/>
      <c r="Q529" s="29"/>
      <c r="R529" s="30"/>
      <c r="S529" s="24"/>
      <c r="T529" s="24" t="str">
        <f t="shared" si="8"/>
        <v/>
      </c>
      <c r="U529" s="24">
        <f>IF(OR('⚙️ BỘ HƠI'!$H$40=0,'⚙️ BỘ HƠI'!$H$2="",$C529="",LEFT($C529,1)="◆"),99999,IF(OR(ISNUMBER(SEARCH('⚙️ BỘ HƠI'!$H$2,$C529)),ISNUMBER(SEARCH($C529,'⚙️ BỘ HƠI'!$H$2))),ROW()-2,99999))</f>
        <v>99999</v>
      </c>
      <c r="V529" s="24"/>
    </row>
    <row r="530" ht="35" customHeight="1" spans="1:22">
      <c r="A530" s="37"/>
      <c r="B530" s="37"/>
      <c r="C530" s="37"/>
      <c r="D530" s="37"/>
      <c r="E530" s="37"/>
      <c r="F530" s="37"/>
      <c r="G530" s="37"/>
      <c r="H530" s="37"/>
      <c r="I530" s="37"/>
      <c r="J530" s="37"/>
      <c r="K530" s="37"/>
      <c r="L530" s="37"/>
      <c r="M530" s="24"/>
      <c r="N530" s="24"/>
      <c r="O530" s="24"/>
      <c r="P530" s="24"/>
      <c r="Q530" s="24"/>
      <c r="R530" s="24"/>
      <c r="S530" s="24"/>
      <c r="T530" s="24" t="str">
        <f t="shared" si="8"/>
        <v/>
      </c>
      <c r="U530" s="24">
        <f>IF(OR('⚙️ BỘ HƠI'!$H$40=0,'⚙️ BỘ HƠI'!$H$2="",$C530="",LEFT($C530,1)="◆"),99999,IF(OR(ISNUMBER(SEARCH('⚙️ BỘ HƠI'!$H$2,$C530)),ISNUMBER(SEARCH($C530,'⚙️ BỘ HƠI'!$H$2))),ROW()-2,99999))</f>
        <v>99999</v>
      </c>
      <c r="V530" s="24"/>
    </row>
    <row r="531" ht="35" customHeight="1" spans="1:22">
      <c r="A531" s="30"/>
      <c r="B531" s="30"/>
      <c r="C531" s="27"/>
      <c r="D531" s="30"/>
      <c r="E531" s="30"/>
      <c r="F531" s="30"/>
      <c r="G531" s="30"/>
      <c r="H531" s="27"/>
      <c r="I531" s="27"/>
      <c r="J531" s="30"/>
      <c r="K531" s="30"/>
      <c r="L531" s="30"/>
      <c r="M531" s="29"/>
      <c r="N531" s="29"/>
      <c r="O531" s="29"/>
      <c r="P531" s="29"/>
      <c r="Q531" s="29"/>
      <c r="R531" s="30"/>
      <c r="S531" s="24"/>
      <c r="T531" s="24" t="str">
        <f t="shared" si="8"/>
        <v/>
      </c>
      <c r="U531" s="24">
        <f>IF(OR('⚙️ BỘ HƠI'!$H$40=0,'⚙️ BỘ HƠI'!$H$2="",$C531="",LEFT($C531,1)="◆"),99999,IF(OR(ISNUMBER(SEARCH('⚙️ BỘ HƠI'!$H$2,$C531)),ISNUMBER(SEARCH($C531,'⚙️ BỘ HƠI'!$H$2))),ROW()-2,99999))</f>
        <v>99999</v>
      </c>
      <c r="V531" s="24"/>
    </row>
    <row r="532" ht="35" customHeight="1" spans="1:22">
      <c r="A532" s="30"/>
      <c r="B532" s="30"/>
      <c r="C532" s="27"/>
      <c r="D532" s="30"/>
      <c r="E532" s="30"/>
      <c r="F532" s="30"/>
      <c r="G532" s="30"/>
      <c r="H532" s="27"/>
      <c r="I532" s="27"/>
      <c r="J532" s="30"/>
      <c r="K532" s="30"/>
      <c r="L532" s="30"/>
      <c r="M532" s="29"/>
      <c r="N532" s="29"/>
      <c r="O532" s="29"/>
      <c r="P532" s="29"/>
      <c r="Q532" s="29"/>
      <c r="R532" s="30"/>
      <c r="S532" s="24"/>
      <c r="T532" s="24" t="str">
        <f t="shared" si="8"/>
        <v/>
      </c>
      <c r="U532" s="24">
        <f>IF(OR('⚙️ BỘ HƠI'!$H$40=0,'⚙️ BỘ HƠI'!$H$2="",$C532="",LEFT($C532,1)="◆"),99999,IF(OR(ISNUMBER(SEARCH('⚙️ BỘ HƠI'!$H$2,$C532)),ISNUMBER(SEARCH($C532,'⚙️ BỘ HƠI'!$H$2))),ROW()-2,99999))</f>
        <v>99999</v>
      </c>
      <c r="V532" s="24"/>
    </row>
    <row r="533" ht="35" customHeight="1" spans="1:22">
      <c r="A533" s="30"/>
      <c r="B533" s="30"/>
      <c r="C533" s="27"/>
      <c r="D533" s="30"/>
      <c r="E533" s="30"/>
      <c r="F533" s="30"/>
      <c r="G533" s="30"/>
      <c r="H533" s="27"/>
      <c r="I533" s="27"/>
      <c r="J533" s="30"/>
      <c r="K533" s="30"/>
      <c r="L533" s="30"/>
      <c r="M533" s="29"/>
      <c r="N533" s="29"/>
      <c r="O533" s="29"/>
      <c r="P533" s="29"/>
      <c r="Q533" s="29"/>
      <c r="R533" s="30"/>
      <c r="S533" s="24"/>
      <c r="T533" s="24" t="str">
        <f t="shared" si="8"/>
        <v/>
      </c>
      <c r="U533" s="24">
        <f>IF(OR('⚙️ BỘ HƠI'!$H$40=0,'⚙️ BỘ HƠI'!$H$2="",$C533="",LEFT($C533,1)="◆"),99999,IF(OR(ISNUMBER(SEARCH('⚙️ BỘ HƠI'!$H$2,$C533)),ISNUMBER(SEARCH($C533,'⚙️ BỘ HƠI'!$H$2))),ROW()-2,99999))</f>
        <v>99999</v>
      </c>
      <c r="V533" s="33" t="s">
        <v>15936</v>
      </c>
    </row>
    <row r="534" ht="35" customHeight="1" spans="1:22">
      <c r="A534" s="30"/>
      <c r="B534" s="30"/>
      <c r="C534" s="27"/>
      <c r="D534" s="30"/>
      <c r="E534" s="30"/>
      <c r="F534" s="30"/>
      <c r="G534" s="30"/>
      <c r="H534" s="27"/>
      <c r="I534" s="27"/>
      <c r="J534" s="30"/>
      <c r="K534" s="30"/>
      <c r="L534" s="30"/>
      <c r="M534" s="29"/>
      <c r="N534" s="29"/>
      <c r="O534" s="29"/>
      <c r="P534" s="29"/>
      <c r="Q534" s="29"/>
      <c r="R534" s="30"/>
      <c r="S534" s="24"/>
      <c r="T534" s="24" t="str">
        <f t="shared" si="8"/>
        <v/>
      </c>
      <c r="U534" s="24">
        <f>IF(OR('⚙️ BỘ HƠI'!$H$40=0,'⚙️ BỘ HƠI'!$H$2="",$C534="",LEFT($C534,1)="◆"),99999,IF(OR(ISNUMBER(SEARCH('⚙️ BỘ HƠI'!$H$2,$C534)),ISNUMBER(SEARCH($C534,'⚙️ BỘ HƠI'!$H$2))),ROW()-2,99999))</f>
        <v>99999</v>
      </c>
      <c r="V534" s="33" t="s">
        <v>15936</v>
      </c>
    </row>
    <row r="535" ht="35" customHeight="1" spans="1:22">
      <c r="A535" s="37"/>
      <c r="B535" s="37"/>
      <c r="C535" s="37"/>
      <c r="D535" s="37"/>
      <c r="E535" s="37"/>
      <c r="F535" s="37"/>
      <c r="G535" s="37"/>
      <c r="H535" s="37"/>
      <c r="I535" s="37"/>
      <c r="J535" s="37"/>
      <c r="K535" s="37"/>
      <c r="L535" s="37"/>
      <c r="M535" s="24"/>
      <c r="N535" s="24"/>
      <c r="O535" s="24"/>
      <c r="P535" s="24"/>
      <c r="Q535" s="24"/>
      <c r="R535" s="24"/>
      <c r="S535" s="24"/>
      <c r="T535" s="24" t="str">
        <f t="shared" si="8"/>
        <v/>
      </c>
      <c r="U535" s="24">
        <f>IF(OR('⚙️ BỘ HƠI'!$H$40=0,'⚙️ BỘ HƠI'!$H$2="",$C535="",LEFT($C535,1)="◆"),99999,IF(OR(ISNUMBER(SEARCH('⚙️ BỘ HƠI'!$H$2,$C535)),ISNUMBER(SEARCH($C535,'⚙️ BỘ HƠI'!$H$2))),ROW()-2,99999))</f>
        <v>99999</v>
      </c>
      <c r="V535" s="24"/>
    </row>
    <row r="536" ht="35" customHeight="1" spans="1:22">
      <c r="A536" s="30"/>
      <c r="B536" s="30"/>
      <c r="C536" s="27"/>
      <c r="D536" s="30"/>
      <c r="E536" s="30"/>
      <c r="F536" s="30"/>
      <c r="G536" s="30"/>
      <c r="H536" s="27"/>
      <c r="I536" s="27"/>
      <c r="J536" s="30"/>
      <c r="K536" s="30"/>
      <c r="L536" s="30"/>
      <c r="M536" s="29"/>
      <c r="N536" s="29"/>
      <c r="O536" s="29"/>
      <c r="P536" s="29"/>
      <c r="Q536" s="29"/>
      <c r="R536" s="30"/>
      <c r="S536" s="24"/>
      <c r="T536" s="24" t="str">
        <f t="shared" si="8"/>
        <v/>
      </c>
      <c r="U536" s="24">
        <f>IF(OR('⚙️ BỘ HƠI'!$H$40=0,'⚙️ BỘ HƠI'!$H$2="",$C536="",LEFT($C536,1)="◆"),99999,IF(OR(ISNUMBER(SEARCH('⚙️ BỘ HƠI'!$H$2,$C536)),ISNUMBER(SEARCH($C536,'⚙️ BỘ HƠI'!$H$2))),ROW()-2,99999))</f>
        <v>99999</v>
      </c>
      <c r="V536" s="24"/>
    </row>
    <row r="537" ht="35" customHeight="1" spans="1:22">
      <c r="A537" s="30"/>
      <c r="B537" s="30"/>
      <c r="C537" s="27"/>
      <c r="D537" s="30"/>
      <c r="E537" s="30"/>
      <c r="F537" s="30"/>
      <c r="G537" s="30"/>
      <c r="H537" s="27"/>
      <c r="I537" s="27"/>
      <c r="J537" s="30"/>
      <c r="K537" s="30"/>
      <c r="L537" s="30"/>
      <c r="M537" s="29"/>
      <c r="N537" s="29"/>
      <c r="O537" s="29"/>
      <c r="P537" s="29"/>
      <c r="Q537" s="29"/>
      <c r="R537" s="30"/>
      <c r="S537" s="24"/>
      <c r="T537" s="24" t="str">
        <f t="shared" si="8"/>
        <v/>
      </c>
      <c r="U537" s="24">
        <f>IF(OR('⚙️ BỘ HƠI'!$H$40=0,'⚙️ BỘ HƠI'!$H$2="",$C537="",LEFT($C537,1)="◆"),99999,IF(OR(ISNUMBER(SEARCH('⚙️ BỘ HƠI'!$H$2,$C537)),ISNUMBER(SEARCH($C537,'⚙️ BỘ HƠI'!$H$2))),ROW()-2,99999))</f>
        <v>99999</v>
      </c>
      <c r="V537" s="24"/>
    </row>
    <row r="538" ht="35" customHeight="1" spans="1:22">
      <c r="A538" s="30"/>
      <c r="B538" s="30"/>
      <c r="C538" s="27"/>
      <c r="D538" s="30"/>
      <c r="E538" s="30"/>
      <c r="F538" s="30"/>
      <c r="G538" s="30"/>
      <c r="H538" s="27"/>
      <c r="I538" s="27"/>
      <c r="J538" s="30"/>
      <c r="K538" s="30"/>
      <c r="L538" s="30"/>
      <c r="M538" s="29"/>
      <c r="N538" s="29"/>
      <c r="O538" s="29"/>
      <c r="P538" s="29"/>
      <c r="Q538" s="29"/>
      <c r="R538" s="30"/>
      <c r="S538" s="24"/>
      <c r="T538" s="24" t="str">
        <f t="shared" si="8"/>
        <v/>
      </c>
      <c r="U538" s="24">
        <f>IF(OR('⚙️ BỘ HƠI'!$H$40=0,'⚙️ BỘ HƠI'!$H$2="",$C538="",LEFT($C538,1)="◆"),99999,IF(OR(ISNUMBER(SEARCH('⚙️ BỘ HƠI'!$H$2,$C538)),ISNUMBER(SEARCH($C538,'⚙️ BỘ HƠI'!$H$2))),ROW()-2,99999))</f>
        <v>99999</v>
      </c>
      <c r="V538" s="24"/>
    </row>
    <row r="539" ht="35" customHeight="1" spans="1:22">
      <c r="A539" s="30"/>
      <c r="B539" s="30"/>
      <c r="C539" s="27"/>
      <c r="D539" s="30"/>
      <c r="E539" s="30"/>
      <c r="F539" s="30"/>
      <c r="G539" s="30"/>
      <c r="H539" s="27"/>
      <c r="I539" s="27"/>
      <c r="J539" s="30"/>
      <c r="K539" s="30"/>
      <c r="L539" s="30"/>
      <c r="M539" s="29"/>
      <c r="N539" s="29"/>
      <c r="O539" s="29"/>
      <c r="P539" s="29"/>
      <c r="Q539" s="29"/>
      <c r="R539" s="30"/>
      <c r="S539" s="24"/>
      <c r="T539" s="24" t="str">
        <f t="shared" si="8"/>
        <v/>
      </c>
      <c r="U539" s="24">
        <f>IF(OR('⚙️ BỘ HƠI'!$H$40=0,'⚙️ BỘ HƠI'!$H$2="",$C539="",LEFT($C539,1)="◆"),99999,IF(OR(ISNUMBER(SEARCH('⚙️ BỘ HƠI'!$H$2,$C539)),ISNUMBER(SEARCH($C539,'⚙️ BỘ HƠI'!$H$2))),ROW()-2,99999))</f>
        <v>99999</v>
      </c>
      <c r="V539" s="24"/>
    </row>
    <row r="540" ht="35" customHeight="1" spans="1:22">
      <c r="A540" s="30"/>
      <c r="B540" s="30"/>
      <c r="C540" s="27"/>
      <c r="D540" s="30"/>
      <c r="E540" s="30"/>
      <c r="F540" s="30"/>
      <c r="G540" s="30"/>
      <c r="H540" s="27"/>
      <c r="I540" s="27"/>
      <c r="J540" s="30"/>
      <c r="K540" s="30"/>
      <c r="L540" s="30"/>
      <c r="M540" s="29"/>
      <c r="N540" s="29"/>
      <c r="O540" s="29"/>
      <c r="P540" s="29"/>
      <c r="Q540" s="29"/>
      <c r="R540" s="30"/>
      <c r="S540" s="24"/>
      <c r="T540" s="24" t="str">
        <f t="shared" si="8"/>
        <v/>
      </c>
      <c r="U540" s="24">
        <f>IF(OR('⚙️ BỘ HƠI'!$H$40=0,'⚙️ BỘ HƠI'!$H$2="",$C540="",LEFT($C540,1)="◆"),99999,IF(OR(ISNUMBER(SEARCH('⚙️ BỘ HƠI'!$H$2,$C540)),ISNUMBER(SEARCH($C540,'⚙️ BỘ HƠI'!$H$2))),ROW()-2,99999))</f>
        <v>99999</v>
      </c>
      <c r="V540" s="24"/>
    </row>
    <row r="541" ht="35" customHeight="1" spans="1:22">
      <c r="A541" s="30"/>
      <c r="B541" s="30"/>
      <c r="C541" s="27"/>
      <c r="D541" s="30"/>
      <c r="E541" s="30"/>
      <c r="F541" s="30"/>
      <c r="G541" s="30"/>
      <c r="H541" s="27"/>
      <c r="I541" s="27"/>
      <c r="J541" s="30"/>
      <c r="K541" s="30"/>
      <c r="L541" s="30"/>
      <c r="M541" s="29"/>
      <c r="N541" s="29"/>
      <c r="O541" s="29"/>
      <c r="P541" s="29"/>
      <c r="Q541" s="29"/>
      <c r="R541" s="30"/>
      <c r="S541" s="24"/>
      <c r="T541" s="24" t="str">
        <f t="shared" si="8"/>
        <v/>
      </c>
      <c r="U541" s="24">
        <f>IF(OR('⚙️ BỘ HƠI'!$H$40=0,'⚙️ BỘ HƠI'!$H$2="",$C541="",LEFT($C541,1)="◆"),99999,IF(OR(ISNUMBER(SEARCH('⚙️ BỘ HƠI'!$H$2,$C541)),ISNUMBER(SEARCH($C541,'⚙️ BỘ HƠI'!$H$2))),ROW()-2,99999))</f>
        <v>99999</v>
      </c>
      <c r="V541" s="24"/>
    </row>
    <row r="542" ht="35" customHeight="1" spans="1:22">
      <c r="A542" s="30"/>
      <c r="B542" s="30"/>
      <c r="C542" s="27"/>
      <c r="D542" s="30"/>
      <c r="E542" s="30"/>
      <c r="F542" s="30"/>
      <c r="G542" s="30"/>
      <c r="H542" s="27"/>
      <c r="I542" s="27"/>
      <c r="J542" s="30"/>
      <c r="K542" s="30"/>
      <c r="L542" s="30"/>
      <c r="M542" s="29"/>
      <c r="N542" s="29"/>
      <c r="O542" s="29"/>
      <c r="P542" s="29"/>
      <c r="Q542" s="29"/>
      <c r="R542" s="30"/>
      <c r="S542" s="24"/>
      <c r="T542" s="24" t="str">
        <f t="shared" si="8"/>
        <v/>
      </c>
      <c r="U542" s="24">
        <f>IF(OR('⚙️ BỘ HƠI'!$H$40=0,'⚙️ BỘ HƠI'!$H$2="",$C542="",LEFT($C542,1)="◆"),99999,IF(OR(ISNUMBER(SEARCH('⚙️ BỘ HƠI'!$H$2,$C542)),ISNUMBER(SEARCH($C542,'⚙️ BỘ HƠI'!$H$2))),ROW()-2,99999))</f>
        <v>99999</v>
      </c>
      <c r="V542" s="24"/>
    </row>
    <row r="543" ht="35" customHeight="1" spans="1:22">
      <c r="A543" s="30"/>
      <c r="B543" s="30"/>
      <c r="C543" s="27"/>
      <c r="D543" s="30"/>
      <c r="E543" s="30"/>
      <c r="F543" s="30"/>
      <c r="G543" s="30"/>
      <c r="H543" s="27"/>
      <c r="I543" s="27"/>
      <c r="J543" s="30"/>
      <c r="K543" s="30"/>
      <c r="L543" s="30"/>
      <c r="M543" s="29"/>
      <c r="N543" s="29"/>
      <c r="O543" s="29"/>
      <c r="P543" s="29"/>
      <c r="Q543" s="29"/>
      <c r="R543" s="30"/>
      <c r="S543" s="24"/>
      <c r="T543" s="24" t="str">
        <f t="shared" si="8"/>
        <v/>
      </c>
      <c r="U543" s="24">
        <f>IF(OR('⚙️ BỘ HƠI'!$H$40=0,'⚙️ BỘ HƠI'!$H$2="",$C543="",LEFT($C543,1)="◆"),99999,IF(OR(ISNUMBER(SEARCH('⚙️ BỘ HƠI'!$H$2,$C543)),ISNUMBER(SEARCH($C543,'⚙️ BỘ HƠI'!$H$2))),ROW()-2,99999))</f>
        <v>99999</v>
      </c>
      <c r="V543" s="24"/>
    </row>
    <row r="544" ht="35" customHeight="1" spans="1:22">
      <c r="A544" s="30"/>
      <c r="B544" s="30"/>
      <c r="C544" s="27"/>
      <c r="D544" s="30"/>
      <c r="E544" s="30"/>
      <c r="F544" s="30"/>
      <c r="G544" s="30"/>
      <c r="H544" s="27"/>
      <c r="I544" s="27"/>
      <c r="J544" s="30"/>
      <c r="K544" s="30"/>
      <c r="L544" s="30"/>
      <c r="M544" s="29"/>
      <c r="N544" s="29"/>
      <c r="O544" s="29"/>
      <c r="P544" s="29"/>
      <c r="Q544" s="29"/>
      <c r="R544" s="30"/>
      <c r="S544" s="24"/>
      <c r="T544" s="24" t="str">
        <f t="shared" si="8"/>
        <v/>
      </c>
      <c r="U544" s="24">
        <f>IF(OR('⚙️ BỘ HƠI'!$H$40=0,'⚙️ BỘ HƠI'!$H$2="",$C544="",LEFT($C544,1)="◆"),99999,IF(OR(ISNUMBER(SEARCH('⚙️ BỘ HƠI'!$H$2,$C544)),ISNUMBER(SEARCH($C544,'⚙️ BỘ HƠI'!$H$2))),ROW()-2,99999))</f>
        <v>99999</v>
      </c>
      <c r="V544" s="24"/>
    </row>
    <row r="545" ht="35" customHeight="1" spans="1:22">
      <c r="A545" s="30"/>
      <c r="B545" s="30"/>
      <c r="C545" s="27"/>
      <c r="D545" s="30"/>
      <c r="E545" s="30"/>
      <c r="F545" s="30"/>
      <c r="G545" s="30"/>
      <c r="H545" s="27"/>
      <c r="I545" s="27"/>
      <c r="J545" s="30"/>
      <c r="K545" s="30"/>
      <c r="L545" s="30"/>
      <c r="M545" s="29"/>
      <c r="N545" s="29"/>
      <c r="O545" s="29"/>
      <c r="P545" s="29"/>
      <c r="Q545" s="29"/>
      <c r="R545" s="30"/>
      <c r="S545" s="24"/>
      <c r="T545" s="24" t="str">
        <f t="shared" si="8"/>
        <v/>
      </c>
      <c r="U545" s="24">
        <f>IF(OR('⚙️ BỘ HƠI'!$H$40=0,'⚙️ BỘ HƠI'!$H$2="",$C545="",LEFT($C545,1)="◆"),99999,IF(OR(ISNUMBER(SEARCH('⚙️ BỘ HƠI'!$H$2,$C545)),ISNUMBER(SEARCH($C545,'⚙️ BỘ HƠI'!$H$2))),ROW()-2,99999))</f>
        <v>99999</v>
      </c>
      <c r="V545" s="24"/>
    </row>
    <row r="546" ht="35" customHeight="1" spans="1:22">
      <c r="A546" s="30"/>
      <c r="B546" s="30"/>
      <c r="C546" s="27"/>
      <c r="D546" s="30"/>
      <c r="E546" s="30"/>
      <c r="F546" s="30"/>
      <c r="G546" s="30"/>
      <c r="H546" s="27"/>
      <c r="I546" s="27"/>
      <c r="J546" s="30"/>
      <c r="K546" s="30"/>
      <c r="L546" s="30"/>
      <c r="M546" s="29"/>
      <c r="N546" s="29"/>
      <c r="O546" s="29"/>
      <c r="P546" s="29"/>
      <c r="Q546" s="29"/>
      <c r="R546" s="30"/>
      <c r="S546" s="24"/>
      <c r="T546" s="24" t="str">
        <f t="shared" si="8"/>
        <v/>
      </c>
      <c r="U546" s="24">
        <f>IF(OR('⚙️ BỘ HƠI'!$H$40=0,'⚙️ BỘ HƠI'!$H$2="",$C546="",LEFT($C546,1)="◆"),99999,IF(OR(ISNUMBER(SEARCH('⚙️ BỘ HƠI'!$H$2,$C546)),ISNUMBER(SEARCH($C546,'⚙️ BỘ HƠI'!$H$2))),ROW()-2,99999))</f>
        <v>99999</v>
      </c>
      <c r="V546" s="33" t="s">
        <v>15154</v>
      </c>
    </row>
    <row r="547" ht="35" customHeight="1" spans="1:22">
      <c r="A547" s="30"/>
      <c r="B547" s="30"/>
      <c r="C547" s="27"/>
      <c r="D547" s="30"/>
      <c r="E547" s="30"/>
      <c r="F547" s="30"/>
      <c r="G547" s="30"/>
      <c r="H547" s="27"/>
      <c r="I547" s="27"/>
      <c r="J547" s="30"/>
      <c r="K547" s="30"/>
      <c r="L547" s="30"/>
      <c r="M547" s="29"/>
      <c r="N547" s="29"/>
      <c r="O547" s="29"/>
      <c r="P547" s="29"/>
      <c r="Q547" s="29"/>
      <c r="R547" s="30"/>
      <c r="S547" s="24"/>
      <c r="T547" s="24" t="str">
        <f t="shared" si="8"/>
        <v/>
      </c>
      <c r="U547" s="24">
        <f>IF(OR('⚙️ BỘ HƠI'!$H$40=0,'⚙️ BỘ HƠI'!$H$2="",$C547="",LEFT($C547,1)="◆"),99999,IF(OR(ISNUMBER(SEARCH('⚙️ BỘ HƠI'!$H$2,$C547)),ISNUMBER(SEARCH($C547,'⚙️ BỘ HƠI'!$H$2))),ROW()-2,99999))</f>
        <v>99999</v>
      </c>
      <c r="V547" s="24"/>
    </row>
    <row r="548" ht="35" customHeight="1" spans="1:22">
      <c r="A548" s="30"/>
      <c r="B548" s="30"/>
      <c r="C548" s="27"/>
      <c r="D548" s="30"/>
      <c r="E548" s="30"/>
      <c r="F548" s="30"/>
      <c r="G548" s="30"/>
      <c r="H548" s="27"/>
      <c r="I548" s="27"/>
      <c r="J548" s="30"/>
      <c r="K548" s="30"/>
      <c r="L548" s="30"/>
      <c r="M548" s="29"/>
      <c r="N548" s="29"/>
      <c r="O548" s="29"/>
      <c r="P548" s="29"/>
      <c r="Q548" s="29"/>
      <c r="R548" s="30"/>
      <c r="S548" s="24"/>
      <c r="T548" s="24" t="str">
        <f t="shared" si="8"/>
        <v/>
      </c>
      <c r="U548" s="24">
        <f>IF(OR('⚙️ BỘ HƠI'!$H$40=0,'⚙️ BỘ HƠI'!$H$2="",$C548="",LEFT($C548,1)="◆"),99999,IF(OR(ISNUMBER(SEARCH('⚙️ BỘ HƠI'!$H$2,$C548)),ISNUMBER(SEARCH($C548,'⚙️ BỘ HƠI'!$H$2))),ROW()-2,99999))</f>
        <v>99999</v>
      </c>
      <c r="V548" s="24"/>
    </row>
    <row r="549" ht="35" customHeight="1" spans="1:22">
      <c r="A549" s="30"/>
      <c r="B549" s="30"/>
      <c r="C549" s="27"/>
      <c r="D549" s="30"/>
      <c r="E549" s="30"/>
      <c r="F549" s="30"/>
      <c r="G549" s="30"/>
      <c r="H549" s="27"/>
      <c r="I549" s="27"/>
      <c r="J549" s="30"/>
      <c r="K549" s="30"/>
      <c r="L549" s="30"/>
      <c r="M549" s="29"/>
      <c r="N549" s="29"/>
      <c r="O549" s="29"/>
      <c r="P549" s="29"/>
      <c r="Q549" s="29"/>
      <c r="R549" s="30"/>
      <c r="S549" s="24"/>
      <c r="T549" s="24" t="str">
        <f t="shared" si="8"/>
        <v/>
      </c>
      <c r="U549" s="24">
        <f>IF(OR('⚙️ BỘ HƠI'!$H$40=0,'⚙️ BỘ HƠI'!$H$2="",$C549="",LEFT($C549,1)="◆"),99999,IF(OR(ISNUMBER(SEARCH('⚙️ BỘ HƠI'!$H$2,$C549)),ISNUMBER(SEARCH($C549,'⚙️ BỘ HƠI'!$H$2))),ROW()-2,99999))</f>
        <v>99999</v>
      </c>
      <c r="V549" s="24"/>
    </row>
    <row r="550" ht="35" customHeight="1" spans="1:22">
      <c r="A550" s="30"/>
      <c r="B550" s="30"/>
      <c r="C550" s="27"/>
      <c r="D550" s="30"/>
      <c r="E550" s="30"/>
      <c r="F550" s="30"/>
      <c r="G550" s="30"/>
      <c r="H550" s="27"/>
      <c r="I550" s="27"/>
      <c r="J550" s="30"/>
      <c r="K550" s="30"/>
      <c r="L550" s="30"/>
      <c r="M550" s="29"/>
      <c r="N550" s="29"/>
      <c r="O550" s="29"/>
      <c r="P550" s="29"/>
      <c r="Q550" s="29"/>
      <c r="R550" s="30"/>
      <c r="S550" s="24"/>
      <c r="T550" s="24" t="str">
        <f t="shared" si="8"/>
        <v/>
      </c>
      <c r="U550" s="24">
        <f>IF(OR('⚙️ BỘ HƠI'!$H$40=0,'⚙️ BỘ HƠI'!$H$2="",$C550="",LEFT($C550,1)="◆"),99999,IF(OR(ISNUMBER(SEARCH('⚙️ BỘ HƠI'!$H$2,$C550)),ISNUMBER(SEARCH($C550,'⚙️ BỘ HƠI'!$H$2))),ROW()-2,99999))</f>
        <v>99999</v>
      </c>
      <c r="V550" s="33" t="s">
        <v>15154</v>
      </c>
    </row>
    <row r="551" ht="35" customHeight="1" spans="1:22">
      <c r="A551" s="30"/>
      <c r="B551" s="30"/>
      <c r="C551" s="27"/>
      <c r="D551" s="30"/>
      <c r="E551" s="30"/>
      <c r="F551" s="30"/>
      <c r="G551" s="30"/>
      <c r="H551" s="27"/>
      <c r="I551" s="27"/>
      <c r="J551" s="30"/>
      <c r="K551" s="30"/>
      <c r="L551" s="30"/>
      <c r="M551" s="29"/>
      <c r="N551" s="29"/>
      <c r="O551" s="29"/>
      <c r="P551" s="29"/>
      <c r="Q551" s="29"/>
      <c r="R551" s="30"/>
      <c r="S551" s="24"/>
      <c r="T551" s="24" t="str">
        <f t="shared" si="8"/>
        <v/>
      </c>
      <c r="U551" s="24">
        <f>IF(OR('⚙️ BỘ HƠI'!$H$40=0,'⚙️ BỘ HƠI'!$H$2="",$C551="",LEFT($C551,1)="◆"),99999,IF(OR(ISNUMBER(SEARCH('⚙️ BỘ HƠI'!$H$2,$C551)),ISNUMBER(SEARCH($C551,'⚙️ BỘ HƠI'!$H$2))),ROW()-2,99999))</f>
        <v>99999</v>
      </c>
      <c r="V551" s="24"/>
    </row>
    <row r="552" ht="35" customHeight="1" spans="1:22">
      <c r="A552" s="30"/>
      <c r="B552" s="30"/>
      <c r="C552" s="27"/>
      <c r="D552" s="30"/>
      <c r="E552" s="30"/>
      <c r="F552" s="30"/>
      <c r="G552" s="30"/>
      <c r="H552" s="27"/>
      <c r="I552" s="27"/>
      <c r="J552" s="30"/>
      <c r="K552" s="30"/>
      <c r="L552" s="30"/>
      <c r="M552" s="29"/>
      <c r="N552" s="29"/>
      <c r="O552" s="29"/>
      <c r="P552" s="29"/>
      <c r="Q552" s="29"/>
      <c r="R552" s="30"/>
      <c r="S552" s="24"/>
      <c r="T552" s="24" t="str">
        <f t="shared" si="8"/>
        <v/>
      </c>
      <c r="U552" s="24">
        <f>IF(OR('⚙️ BỘ HƠI'!$H$40=0,'⚙️ BỘ HƠI'!$H$2="",$C552="",LEFT($C552,1)="◆"),99999,IF(OR(ISNUMBER(SEARCH('⚙️ BỘ HƠI'!$H$2,$C552)),ISNUMBER(SEARCH($C552,'⚙️ BỘ HƠI'!$H$2))),ROW()-2,99999))</f>
        <v>99999</v>
      </c>
      <c r="V552" s="24"/>
    </row>
    <row r="553" ht="35" customHeight="1" spans="1:22">
      <c r="A553" s="30"/>
      <c r="B553" s="30"/>
      <c r="C553" s="27"/>
      <c r="D553" s="30"/>
      <c r="E553" s="30"/>
      <c r="F553" s="30"/>
      <c r="G553" s="30"/>
      <c r="H553" s="27"/>
      <c r="I553" s="27"/>
      <c r="J553" s="30"/>
      <c r="K553" s="30"/>
      <c r="L553" s="30"/>
      <c r="M553" s="29"/>
      <c r="N553" s="29"/>
      <c r="O553" s="29"/>
      <c r="P553" s="29"/>
      <c r="Q553" s="29"/>
      <c r="R553" s="30"/>
      <c r="S553" s="24"/>
      <c r="T553" s="24" t="str">
        <f t="shared" si="8"/>
        <v/>
      </c>
      <c r="U553" s="24">
        <f>IF(OR('⚙️ BỘ HƠI'!$H$40=0,'⚙️ BỘ HƠI'!$H$2="",$C553="",LEFT($C553,1)="◆"),99999,IF(OR(ISNUMBER(SEARCH('⚙️ BỘ HƠI'!$H$2,$C553)),ISNUMBER(SEARCH($C553,'⚙️ BỘ HƠI'!$H$2))),ROW()-2,99999))</f>
        <v>99999</v>
      </c>
      <c r="V553" s="24"/>
    </row>
    <row r="554" ht="35" customHeight="1" spans="1:22">
      <c r="A554" s="30"/>
      <c r="B554" s="30"/>
      <c r="C554" s="27"/>
      <c r="D554" s="30"/>
      <c r="E554" s="30"/>
      <c r="F554" s="30"/>
      <c r="G554" s="30"/>
      <c r="H554" s="27"/>
      <c r="I554" s="27"/>
      <c r="J554" s="30"/>
      <c r="K554" s="30"/>
      <c r="L554" s="30"/>
      <c r="M554" s="29"/>
      <c r="N554" s="29"/>
      <c r="O554" s="29"/>
      <c r="P554" s="29"/>
      <c r="Q554" s="29"/>
      <c r="R554" s="30"/>
      <c r="S554" s="24"/>
      <c r="T554" s="24" t="str">
        <f t="shared" si="8"/>
        <v/>
      </c>
      <c r="U554" s="24">
        <f>IF(OR('⚙️ BỘ HƠI'!$H$40=0,'⚙️ BỘ HƠI'!$H$2="",$C554="",LEFT($C554,1)="◆"),99999,IF(OR(ISNUMBER(SEARCH('⚙️ BỘ HƠI'!$H$2,$C554)),ISNUMBER(SEARCH($C554,'⚙️ BỘ HƠI'!$H$2))),ROW()-2,99999))</f>
        <v>99999</v>
      </c>
      <c r="V554" s="24"/>
    </row>
    <row r="555" ht="35" customHeight="1" spans="1:22">
      <c r="A555" s="30"/>
      <c r="B555" s="30"/>
      <c r="C555" s="27"/>
      <c r="D555" s="30"/>
      <c r="E555" s="30"/>
      <c r="F555" s="30"/>
      <c r="G555" s="30"/>
      <c r="H555" s="27"/>
      <c r="I555" s="27"/>
      <c r="J555" s="30"/>
      <c r="K555" s="30"/>
      <c r="L555" s="30"/>
      <c r="M555" s="29"/>
      <c r="N555" s="29"/>
      <c r="O555" s="29"/>
      <c r="P555" s="29"/>
      <c r="Q555" s="29"/>
      <c r="R555" s="30"/>
      <c r="S555" s="24"/>
      <c r="T555" s="24" t="str">
        <f t="shared" si="8"/>
        <v/>
      </c>
      <c r="U555" s="24">
        <f>IF(OR('⚙️ BỘ HƠI'!$H$40=0,'⚙️ BỘ HƠI'!$H$2="",$C555="",LEFT($C555,1)="◆"),99999,IF(OR(ISNUMBER(SEARCH('⚙️ BỘ HƠI'!$H$2,$C555)),ISNUMBER(SEARCH($C555,'⚙️ BỘ HƠI'!$H$2))),ROW()-2,99999))</f>
        <v>99999</v>
      </c>
      <c r="V555" s="24"/>
    </row>
    <row r="556" ht="35" customHeight="1" spans="1:22">
      <c r="A556" s="30"/>
      <c r="B556" s="30"/>
      <c r="C556" s="27"/>
      <c r="D556" s="30"/>
      <c r="E556" s="30"/>
      <c r="F556" s="30"/>
      <c r="G556" s="30"/>
      <c r="H556" s="27"/>
      <c r="I556" s="27"/>
      <c r="J556" s="30"/>
      <c r="K556" s="30"/>
      <c r="L556" s="30"/>
      <c r="M556" s="29"/>
      <c r="N556" s="29"/>
      <c r="O556" s="29"/>
      <c r="P556" s="29"/>
      <c r="Q556" s="29"/>
      <c r="R556" s="30"/>
      <c r="S556" s="24"/>
      <c r="T556" s="24" t="str">
        <f t="shared" si="8"/>
        <v/>
      </c>
      <c r="U556" s="24">
        <f>IF(OR('⚙️ BỘ HƠI'!$H$40=0,'⚙️ BỘ HƠI'!$H$2="",$C556="",LEFT($C556,1)="◆"),99999,IF(OR(ISNUMBER(SEARCH('⚙️ BỘ HƠI'!$H$2,$C556)),ISNUMBER(SEARCH($C556,'⚙️ BỘ HƠI'!$H$2))),ROW()-2,99999))</f>
        <v>99999</v>
      </c>
      <c r="V556" s="24"/>
    </row>
    <row r="557" ht="35" customHeight="1" spans="1:22">
      <c r="A557" s="30"/>
      <c r="B557" s="30"/>
      <c r="C557" s="27"/>
      <c r="D557" s="30"/>
      <c r="E557" s="30"/>
      <c r="F557" s="30"/>
      <c r="G557" s="30"/>
      <c r="H557" s="27"/>
      <c r="I557" s="27"/>
      <c r="J557" s="30"/>
      <c r="K557" s="30"/>
      <c r="L557" s="30"/>
      <c r="M557" s="29"/>
      <c r="N557" s="29"/>
      <c r="O557" s="29"/>
      <c r="P557" s="29"/>
      <c r="Q557" s="29"/>
      <c r="R557" s="30"/>
      <c r="S557" s="24"/>
      <c r="T557" s="24" t="str">
        <f t="shared" si="8"/>
        <v/>
      </c>
      <c r="U557" s="24">
        <f>IF(OR('⚙️ BỘ HƠI'!$H$40=0,'⚙️ BỘ HƠI'!$H$2="",$C557="",LEFT($C557,1)="◆"),99999,IF(OR(ISNUMBER(SEARCH('⚙️ BỘ HƠI'!$H$2,$C557)),ISNUMBER(SEARCH($C557,'⚙️ BỘ HƠI'!$H$2))),ROW()-2,99999))</f>
        <v>99999</v>
      </c>
      <c r="V557" s="24"/>
    </row>
    <row r="558" ht="35" customHeight="1" spans="1:22">
      <c r="A558" s="30"/>
      <c r="B558" s="30"/>
      <c r="C558" s="27"/>
      <c r="D558" s="30"/>
      <c r="E558" s="30"/>
      <c r="F558" s="30"/>
      <c r="G558" s="30"/>
      <c r="H558" s="27"/>
      <c r="I558" s="27"/>
      <c r="J558" s="30"/>
      <c r="K558" s="30"/>
      <c r="L558" s="30"/>
      <c r="M558" s="29"/>
      <c r="N558" s="29"/>
      <c r="O558" s="29"/>
      <c r="P558" s="29"/>
      <c r="Q558" s="29"/>
      <c r="R558" s="30"/>
      <c r="S558" s="24"/>
      <c r="T558" s="24" t="str">
        <f t="shared" si="8"/>
        <v/>
      </c>
      <c r="U558" s="24">
        <f>IF(OR('⚙️ BỘ HƠI'!$H$40=0,'⚙️ BỘ HƠI'!$H$2="",$C558="",LEFT($C558,1)="◆"),99999,IF(OR(ISNUMBER(SEARCH('⚙️ BỘ HƠI'!$H$2,$C558)),ISNUMBER(SEARCH($C558,'⚙️ BỘ HƠI'!$H$2))),ROW()-2,99999))</f>
        <v>99999</v>
      </c>
      <c r="V558" s="24"/>
    </row>
    <row r="559" ht="35" customHeight="1" spans="1:22">
      <c r="A559" s="30"/>
      <c r="B559" s="30"/>
      <c r="C559" s="27"/>
      <c r="D559" s="30"/>
      <c r="E559" s="30"/>
      <c r="F559" s="30"/>
      <c r="G559" s="30"/>
      <c r="H559" s="27"/>
      <c r="I559" s="27"/>
      <c r="J559" s="30"/>
      <c r="K559" s="30"/>
      <c r="L559" s="30"/>
      <c r="M559" s="29"/>
      <c r="N559" s="29"/>
      <c r="O559" s="29"/>
      <c r="P559" s="29"/>
      <c r="Q559" s="29"/>
      <c r="R559" s="30"/>
      <c r="S559" s="24"/>
      <c r="T559" s="24" t="str">
        <f t="shared" si="8"/>
        <v/>
      </c>
      <c r="U559" s="24">
        <f>IF(OR('⚙️ BỘ HƠI'!$H$40=0,'⚙️ BỘ HƠI'!$H$2="",$C559="",LEFT($C559,1)="◆"),99999,IF(OR(ISNUMBER(SEARCH('⚙️ BỘ HƠI'!$H$2,$C559)),ISNUMBER(SEARCH($C559,'⚙️ BỘ HƠI'!$H$2))),ROW()-2,99999))</f>
        <v>99999</v>
      </c>
      <c r="V559" s="24"/>
    </row>
    <row r="560" ht="35" customHeight="1" spans="1:22">
      <c r="A560" s="30"/>
      <c r="B560" s="30"/>
      <c r="C560" s="27"/>
      <c r="D560" s="30"/>
      <c r="E560" s="30"/>
      <c r="F560" s="30"/>
      <c r="G560" s="30"/>
      <c r="H560" s="27"/>
      <c r="I560" s="27"/>
      <c r="J560" s="30"/>
      <c r="K560" s="30"/>
      <c r="L560" s="30"/>
      <c r="M560" s="29"/>
      <c r="N560" s="29"/>
      <c r="O560" s="29"/>
      <c r="P560" s="29"/>
      <c r="Q560" s="29"/>
      <c r="R560" s="30"/>
      <c r="S560" s="24"/>
      <c r="T560" s="24" t="str">
        <f t="shared" si="8"/>
        <v/>
      </c>
      <c r="U560" s="24">
        <f>IF(OR('⚙️ BỘ HƠI'!$H$40=0,'⚙️ BỘ HƠI'!$H$2="",$C560="",LEFT($C560,1)="◆"),99999,IF(OR(ISNUMBER(SEARCH('⚙️ BỘ HƠI'!$H$2,$C560)),ISNUMBER(SEARCH($C560,'⚙️ BỘ HƠI'!$H$2))),ROW()-2,99999))</f>
        <v>99999</v>
      </c>
      <c r="V560" s="24"/>
    </row>
    <row r="561" ht="35" customHeight="1" spans="1:22">
      <c r="A561" s="30"/>
      <c r="B561" s="30"/>
      <c r="C561" s="27"/>
      <c r="D561" s="30"/>
      <c r="E561" s="30"/>
      <c r="F561" s="30"/>
      <c r="G561" s="30"/>
      <c r="H561" s="27"/>
      <c r="I561" s="27"/>
      <c r="J561" s="30"/>
      <c r="K561" s="30"/>
      <c r="L561" s="30"/>
      <c r="M561" s="29"/>
      <c r="N561" s="29"/>
      <c r="O561" s="29"/>
      <c r="P561" s="29"/>
      <c r="Q561" s="29"/>
      <c r="R561" s="30"/>
      <c r="S561" s="24"/>
      <c r="T561" s="24" t="str">
        <f t="shared" si="8"/>
        <v/>
      </c>
      <c r="U561" s="24">
        <f>IF(OR('⚙️ BỘ HƠI'!$H$40=0,'⚙️ BỘ HƠI'!$H$2="",$C561="",LEFT($C561,1)="◆"),99999,IF(OR(ISNUMBER(SEARCH('⚙️ BỘ HƠI'!$H$2,$C561)),ISNUMBER(SEARCH($C561,'⚙️ BỘ HƠI'!$H$2))),ROW()-2,99999))</f>
        <v>99999</v>
      </c>
      <c r="V561" s="33" t="s">
        <v>15937</v>
      </c>
    </row>
    <row r="562" ht="35" customHeight="1" spans="1:22">
      <c r="A562" s="30"/>
      <c r="B562" s="30"/>
      <c r="C562" s="27"/>
      <c r="D562" s="30"/>
      <c r="E562" s="30"/>
      <c r="F562" s="30"/>
      <c r="G562" s="30"/>
      <c r="H562" s="27"/>
      <c r="I562" s="27"/>
      <c r="J562" s="30"/>
      <c r="K562" s="30"/>
      <c r="L562" s="30"/>
      <c r="M562" s="29"/>
      <c r="N562" s="29"/>
      <c r="O562" s="29"/>
      <c r="P562" s="29"/>
      <c r="Q562" s="29"/>
      <c r="R562" s="30"/>
      <c r="S562" s="24"/>
      <c r="T562" s="24" t="str">
        <f t="shared" si="8"/>
        <v/>
      </c>
      <c r="U562" s="24">
        <f>IF(OR('⚙️ BỘ HƠI'!$H$40=0,'⚙️ BỘ HƠI'!$H$2="",$C562="",LEFT($C562,1)="◆"),99999,IF(OR(ISNUMBER(SEARCH('⚙️ BỘ HƠI'!$H$2,$C562)),ISNUMBER(SEARCH($C562,'⚙️ BỘ HƠI'!$H$2))),ROW()-2,99999))</f>
        <v>99999</v>
      </c>
      <c r="V562" s="24"/>
    </row>
    <row r="563" ht="35" customHeight="1" spans="1:22">
      <c r="A563" s="30"/>
      <c r="B563" s="30"/>
      <c r="C563" s="27"/>
      <c r="D563" s="30"/>
      <c r="E563" s="30"/>
      <c r="F563" s="30"/>
      <c r="G563" s="30"/>
      <c r="H563" s="27"/>
      <c r="I563" s="27"/>
      <c r="J563" s="30"/>
      <c r="K563" s="30"/>
      <c r="L563" s="30"/>
      <c r="M563" s="29"/>
      <c r="N563" s="29"/>
      <c r="O563" s="29"/>
      <c r="P563" s="29"/>
      <c r="Q563" s="29"/>
      <c r="R563" s="30"/>
      <c r="S563" s="24"/>
      <c r="T563" s="24" t="str">
        <f t="shared" si="8"/>
        <v/>
      </c>
      <c r="U563" s="24">
        <f>IF(OR('⚙️ BỘ HƠI'!$H$40=0,'⚙️ BỘ HƠI'!$H$2="",$C563="",LEFT($C563,1)="◆"),99999,IF(OR(ISNUMBER(SEARCH('⚙️ BỘ HƠI'!$H$2,$C563)),ISNUMBER(SEARCH($C563,'⚙️ BỘ HƠI'!$H$2))),ROW()-2,99999))</f>
        <v>99999</v>
      </c>
      <c r="V563" s="24"/>
    </row>
    <row r="564" ht="35" customHeight="1" spans="1:22">
      <c r="A564" s="37"/>
      <c r="B564" s="37"/>
      <c r="C564" s="37"/>
      <c r="D564" s="37"/>
      <c r="E564" s="37"/>
      <c r="F564" s="37"/>
      <c r="G564" s="37"/>
      <c r="H564" s="37"/>
      <c r="I564" s="37"/>
      <c r="J564" s="37"/>
      <c r="K564" s="37"/>
      <c r="L564" s="37"/>
      <c r="M564" s="24"/>
      <c r="N564" s="24"/>
      <c r="O564" s="24"/>
      <c r="P564" s="24"/>
      <c r="Q564" s="24"/>
      <c r="R564" s="24"/>
      <c r="S564" s="24"/>
      <c r="T564" s="24" t="str">
        <f t="shared" si="8"/>
        <v/>
      </c>
      <c r="U564" s="24">
        <f>IF(OR('⚙️ BỘ HƠI'!$H$40=0,'⚙️ BỘ HƠI'!$H$2="",$C564="",LEFT($C564,1)="◆"),99999,IF(OR(ISNUMBER(SEARCH('⚙️ BỘ HƠI'!$H$2,$C564)),ISNUMBER(SEARCH($C564,'⚙️ BỘ HƠI'!$H$2))),ROW()-2,99999))</f>
        <v>99999</v>
      </c>
      <c r="V564" s="24"/>
    </row>
    <row r="565" ht="35" customHeight="1" spans="1:22">
      <c r="A565" s="30"/>
      <c r="B565" s="30"/>
      <c r="C565" s="27"/>
      <c r="D565" s="30"/>
      <c r="E565" s="30"/>
      <c r="F565" s="30"/>
      <c r="G565" s="30"/>
      <c r="H565" s="27"/>
      <c r="I565" s="27"/>
      <c r="J565" s="30"/>
      <c r="K565" s="30"/>
      <c r="L565" s="30"/>
      <c r="M565" s="29"/>
      <c r="N565" s="29"/>
      <c r="O565" s="29"/>
      <c r="P565" s="29"/>
      <c r="Q565" s="29"/>
      <c r="R565" s="30"/>
      <c r="S565" s="24"/>
      <c r="T565" s="24" t="str">
        <f t="shared" si="8"/>
        <v/>
      </c>
      <c r="U565" s="24">
        <f>IF(OR('⚙️ BỘ HƠI'!$H$40=0,'⚙️ BỘ HƠI'!$H$2="",$C565="",LEFT($C565,1)="◆"),99999,IF(OR(ISNUMBER(SEARCH('⚙️ BỘ HƠI'!$H$2,$C565)),ISNUMBER(SEARCH($C565,'⚙️ BỘ HƠI'!$H$2))),ROW()-2,99999))</f>
        <v>99999</v>
      </c>
      <c r="V565" s="24"/>
    </row>
    <row r="566" ht="35" customHeight="1" spans="1:22">
      <c r="A566" s="30"/>
      <c r="B566" s="30"/>
      <c r="C566" s="27"/>
      <c r="D566" s="30"/>
      <c r="E566" s="30"/>
      <c r="F566" s="30"/>
      <c r="G566" s="30"/>
      <c r="H566" s="27"/>
      <c r="I566" s="27"/>
      <c r="J566" s="30"/>
      <c r="K566" s="30"/>
      <c r="L566" s="30"/>
      <c r="M566" s="29"/>
      <c r="N566" s="29"/>
      <c r="O566" s="29"/>
      <c r="P566" s="29"/>
      <c r="Q566" s="29"/>
      <c r="R566" s="30"/>
      <c r="S566" s="24"/>
      <c r="T566" s="24" t="str">
        <f t="shared" si="8"/>
        <v/>
      </c>
      <c r="U566" s="24">
        <f>IF(OR('⚙️ BỘ HƠI'!$H$40=0,'⚙️ BỘ HƠI'!$H$2="",$C566="",LEFT($C566,1)="◆"),99999,IF(OR(ISNUMBER(SEARCH('⚙️ BỘ HƠI'!$H$2,$C566)),ISNUMBER(SEARCH($C566,'⚙️ BỘ HƠI'!$H$2))),ROW()-2,99999))</f>
        <v>99999</v>
      </c>
      <c r="V566" s="24"/>
    </row>
    <row r="567" ht="35" customHeight="1" spans="1:22">
      <c r="A567" s="30"/>
      <c r="B567" s="30"/>
      <c r="C567" s="27"/>
      <c r="D567" s="30"/>
      <c r="E567" s="30"/>
      <c r="F567" s="30"/>
      <c r="G567" s="30"/>
      <c r="H567" s="27"/>
      <c r="I567" s="27"/>
      <c r="J567" s="30"/>
      <c r="K567" s="30"/>
      <c r="L567" s="30"/>
      <c r="M567" s="29"/>
      <c r="N567" s="29"/>
      <c r="O567" s="29"/>
      <c r="P567" s="29"/>
      <c r="Q567" s="29"/>
      <c r="R567" s="30"/>
      <c r="S567" s="24"/>
      <c r="T567" s="24" t="str">
        <f t="shared" si="8"/>
        <v/>
      </c>
      <c r="U567" s="24">
        <f>IF(OR('⚙️ BỘ HƠI'!$H$40=0,'⚙️ BỘ HƠI'!$H$2="",$C567="",LEFT($C567,1)="◆"),99999,IF(OR(ISNUMBER(SEARCH('⚙️ BỘ HƠI'!$H$2,$C567)),ISNUMBER(SEARCH($C567,'⚙️ BỘ HƠI'!$H$2))),ROW()-2,99999))</f>
        <v>99999</v>
      </c>
      <c r="V567" s="24"/>
    </row>
    <row r="568" ht="35" customHeight="1" spans="1:22">
      <c r="A568" s="30"/>
      <c r="B568" s="30"/>
      <c r="C568" s="27"/>
      <c r="D568" s="30"/>
      <c r="E568" s="30"/>
      <c r="F568" s="30"/>
      <c r="G568" s="30"/>
      <c r="H568" s="27"/>
      <c r="I568" s="27"/>
      <c r="J568" s="30"/>
      <c r="K568" s="30"/>
      <c r="L568" s="30"/>
      <c r="M568" s="29"/>
      <c r="N568" s="29"/>
      <c r="O568" s="29"/>
      <c r="P568" s="29"/>
      <c r="Q568" s="29"/>
      <c r="R568" s="30"/>
      <c r="S568" s="24"/>
      <c r="T568" s="24" t="str">
        <f t="shared" si="8"/>
        <v/>
      </c>
      <c r="U568" s="24">
        <f>IF(OR('⚙️ BỘ HƠI'!$H$40=0,'⚙️ BỘ HƠI'!$H$2="",$C568="",LEFT($C568,1)="◆"),99999,IF(OR(ISNUMBER(SEARCH('⚙️ BỘ HƠI'!$H$2,$C568)),ISNUMBER(SEARCH($C568,'⚙️ BỘ HƠI'!$H$2))),ROW()-2,99999))</f>
        <v>99999</v>
      </c>
      <c r="V568" s="24"/>
    </row>
    <row r="569" ht="35" customHeight="1" spans="1:22">
      <c r="A569" s="30"/>
      <c r="B569" s="30"/>
      <c r="C569" s="27"/>
      <c r="D569" s="30"/>
      <c r="E569" s="30"/>
      <c r="F569" s="30"/>
      <c r="G569" s="30"/>
      <c r="H569" s="27"/>
      <c r="I569" s="27"/>
      <c r="J569" s="30"/>
      <c r="K569" s="30"/>
      <c r="L569" s="30"/>
      <c r="M569" s="29"/>
      <c r="N569" s="29"/>
      <c r="O569" s="29"/>
      <c r="P569" s="29"/>
      <c r="Q569" s="29"/>
      <c r="R569" s="30"/>
      <c r="S569" s="24"/>
      <c r="T569" s="24" t="str">
        <f t="shared" si="8"/>
        <v/>
      </c>
      <c r="U569" s="24">
        <f>IF(OR('⚙️ BỘ HƠI'!$H$40=0,'⚙️ BỘ HƠI'!$H$2="",$C569="",LEFT($C569,1)="◆"),99999,IF(OR(ISNUMBER(SEARCH('⚙️ BỘ HƠI'!$H$2,$C569)),ISNUMBER(SEARCH($C569,'⚙️ BỘ HƠI'!$H$2))),ROW()-2,99999))</f>
        <v>99999</v>
      </c>
      <c r="V569" s="24"/>
    </row>
    <row r="570" ht="35" customHeight="1" spans="1:22">
      <c r="A570" s="30"/>
      <c r="B570" s="30"/>
      <c r="C570" s="27"/>
      <c r="D570" s="30"/>
      <c r="E570" s="30"/>
      <c r="F570" s="30"/>
      <c r="G570" s="30"/>
      <c r="H570" s="27"/>
      <c r="I570" s="27"/>
      <c r="J570" s="30"/>
      <c r="K570" s="30"/>
      <c r="L570" s="30"/>
      <c r="M570" s="29"/>
      <c r="N570" s="29"/>
      <c r="O570" s="29"/>
      <c r="P570" s="29"/>
      <c r="Q570" s="29"/>
      <c r="R570" s="30"/>
      <c r="S570" s="24"/>
      <c r="T570" s="24" t="str">
        <f t="shared" si="8"/>
        <v/>
      </c>
      <c r="U570" s="24">
        <f>IF(OR('⚙️ BỘ HƠI'!$H$40=0,'⚙️ BỘ HƠI'!$H$2="",$C570="",LEFT($C570,1)="◆"),99999,IF(OR(ISNUMBER(SEARCH('⚙️ BỘ HƠI'!$H$2,$C570)),ISNUMBER(SEARCH($C570,'⚙️ BỘ HƠI'!$H$2))),ROW()-2,99999))</f>
        <v>99999</v>
      </c>
      <c r="V570" s="24"/>
    </row>
    <row r="571" ht="35" customHeight="1" spans="1:22">
      <c r="A571" s="30"/>
      <c r="B571" s="30"/>
      <c r="C571" s="27"/>
      <c r="D571" s="30"/>
      <c r="E571" s="30"/>
      <c r="F571" s="30"/>
      <c r="G571" s="30"/>
      <c r="H571" s="27"/>
      <c r="I571" s="27"/>
      <c r="J571" s="30"/>
      <c r="K571" s="30"/>
      <c r="L571" s="30"/>
      <c r="M571" s="29"/>
      <c r="N571" s="29"/>
      <c r="O571" s="29"/>
      <c r="P571" s="29"/>
      <c r="Q571" s="29"/>
      <c r="R571" s="30"/>
      <c r="S571" s="24"/>
      <c r="T571" s="24" t="str">
        <f t="shared" si="8"/>
        <v/>
      </c>
      <c r="U571" s="24">
        <f>IF(OR('⚙️ BỘ HƠI'!$H$40=0,'⚙️ BỘ HƠI'!$H$2="",$C571="",LEFT($C571,1)="◆"),99999,IF(OR(ISNUMBER(SEARCH('⚙️ BỘ HƠI'!$H$2,$C571)),ISNUMBER(SEARCH($C571,'⚙️ BỘ HƠI'!$H$2))),ROW()-2,99999))</f>
        <v>99999</v>
      </c>
      <c r="V571" s="24"/>
    </row>
    <row r="572" ht="35" customHeight="1" spans="1:22">
      <c r="A572" s="30"/>
      <c r="B572" s="30"/>
      <c r="C572" s="27"/>
      <c r="D572" s="30"/>
      <c r="E572" s="30"/>
      <c r="F572" s="30"/>
      <c r="G572" s="30"/>
      <c r="H572" s="27"/>
      <c r="I572" s="27"/>
      <c r="J572" s="30"/>
      <c r="K572" s="30"/>
      <c r="L572" s="30"/>
      <c r="M572" s="29"/>
      <c r="N572" s="29"/>
      <c r="O572" s="29"/>
      <c r="P572" s="29"/>
      <c r="Q572" s="29"/>
      <c r="R572" s="30"/>
      <c r="S572" s="24"/>
      <c r="T572" s="24" t="str">
        <f t="shared" si="8"/>
        <v/>
      </c>
      <c r="U572" s="24">
        <f>IF(OR('⚙️ BỘ HƠI'!$H$40=0,'⚙️ BỘ HƠI'!$H$2="",$C572="",LEFT($C572,1)="◆"),99999,IF(OR(ISNUMBER(SEARCH('⚙️ BỘ HƠI'!$H$2,$C572)),ISNUMBER(SEARCH($C572,'⚙️ BỘ HƠI'!$H$2))),ROW()-2,99999))</f>
        <v>99999</v>
      </c>
      <c r="V572" s="24"/>
    </row>
    <row r="573" ht="35" customHeight="1" spans="1:22">
      <c r="A573" s="30"/>
      <c r="B573" s="30"/>
      <c r="C573" s="27"/>
      <c r="D573" s="30"/>
      <c r="E573" s="30"/>
      <c r="F573" s="30"/>
      <c r="G573" s="30"/>
      <c r="H573" s="27"/>
      <c r="I573" s="27"/>
      <c r="J573" s="30"/>
      <c r="K573" s="30"/>
      <c r="L573" s="30"/>
      <c r="M573" s="29"/>
      <c r="N573" s="29"/>
      <c r="O573" s="29"/>
      <c r="P573" s="29"/>
      <c r="Q573" s="29"/>
      <c r="R573" s="30"/>
      <c r="S573" s="24"/>
      <c r="T573" s="24" t="str">
        <f t="shared" si="8"/>
        <v/>
      </c>
      <c r="U573" s="24">
        <f>IF(OR('⚙️ BỘ HƠI'!$H$40=0,'⚙️ BỘ HƠI'!$H$2="",$C573="",LEFT($C573,1)="◆"),99999,IF(OR(ISNUMBER(SEARCH('⚙️ BỘ HƠI'!$H$2,$C573)),ISNUMBER(SEARCH($C573,'⚙️ BỘ HƠI'!$H$2))),ROW()-2,99999))</f>
        <v>99999</v>
      </c>
      <c r="V573" s="24"/>
    </row>
    <row r="574" ht="35" customHeight="1" spans="1:22">
      <c r="A574" s="30"/>
      <c r="B574" s="30"/>
      <c r="C574" s="27"/>
      <c r="D574" s="30"/>
      <c r="E574" s="30"/>
      <c r="F574" s="30"/>
      <c r="G574" s="30"/>
      <c r="H574" s="27"/>
      <c r="I574" s="27"/>
      <c r="J574" s="30"/>
      <c r="K574" s="30"/>
      <c r="L574" s="30"/>
      <c r="M574" s="29"/>
      <c r="N574" s="29"/>
      <c r="O574" s="29"/>
      <c r="P574" s="29"/>
      <c r="Q574" s="29"/>
      <c r="R574" s="30"/>
      <c r="S574" s="24"/>
      <c r="T574" s="24" t="str">
        <f t="shared" si="8"/>
        <v/>
      </c>
      <c r="U574" s="24">
        <f>IF(OR('⚙️ BỘ HƠI'!$H$40=0,'⚙️ BỘ HƠI'!$H$2="",$C574="",LEFT($C574,1)="◆"),99999,IF(OR(ISNUMBER(SEARCH('⚙️ BỘ HƠI'!$H$2,$C574)),ISNUMBER(SEARCH($C574,'⚙️ BỘ HƠI'!$H$2))),ROW()-2,99999))</f>
        <v>99999</v>
      </c>
      <c r="V574" s="24"/>
    </row>
    <row r="575" ht="35" customHeight="1" spans="1:22">
      <c r="A575" s="30"/>
      <c r="B575" s="30"/>
      <c r="C575" s="27"/>
      <c r="D575" s="30"/>
      <c r="E575" s="30"/>
      <c r="F575" s="30"/>
      <c r="G575" s="30"/>
      <c r="H575" s="27"/>
      <c r="I575" s="27"/>
      <c r="J575" s="30"/>
      <c r="K575" s="30"/>
      <c r="L575" s="30"/>
      <c r="M575" s="29"/>
      <c r="N575" s="29"/>
      <c r="O575" s="29"/>
      <c r="P575" s="29"/>
      <c r="Q575" s="29"/>
      <c r="R575" s="30"/>
      <c r="S575" s="24"/>
      <c r="T575" s="24" t="str">
        <f t="shared" si="8"/>
        <v/>
      </c>
      <c r="U575" s="24">
        <f>IF(OR('⚙️ BỘ HƠI'!$H$40=0,'⚙️ BỘ HƠI'!$H$2="",$C575="",LEFT($C575,1)="◆"),99999,IF(OR(ISNUMBER(SEARCH('⚙️ BỘ HƠI'!$H$2,$C575)),ISNUMBER(SEARCH($C575,'⚙️ BỘ HƠI'!$H$2))),ROW()-2,99999))</f>
        <v>99999</v>
      </c>
      <c r="V575" s="24"/>
    </row>
    <row r="576" ht="35" customHeight="1" spans="1:22">
      <c r="A576" s="30"/>
      <c r="B576" s="30"/>
      <c r="C576" s="27"/>
      <c r="D576" s="30"/>
      <c r="E576" s="30"/>
      <c r="F576" s="30"/>
      <c r="G576" s="30"/>
      <c r="H576" s="27"/>
      <c r="I576" s="27"/>
      <c r="J576" s="30"/>
      <c r="K576" s="30"/>
      <c r="L576" s="30"/>
      <c r="M576" s="29"/>
      <c r="N576" s="29"/>
      <c r="O576" s="29"/>
      <c r="P576" s="29"/>
      <c r="Q576" s="29"/>
      <c r="R576" s="30"/>
      <c r="S576" s="24"/>
      <c r="T576" s="24" t="str">
        <f t="shared" si="8"/>
        <v/>
      </c>
      <c r="U576" s="24">
        <f>IF(OR('⚙️ BỘ HƠI'!$H$40=0,'⚙️ BỘ HƠI'!$H$2="",$C576="",LEFT($C576,1)="◆"),99999,IF(OR(ISNUMBER(SEARCH('⚙️ BỘ HƠI'!$H$2,$C576)),ISNUMBER(SEARCH($C576,'⚙️ BỘ HƠI'!$H$2))),ROW()-2,99999))</f>
        <v>99999</v>
      </c>
      <c r="V576" s="24"/>
    </row>
    <row r="577" ht="35" customHeight="1" spans="1:22">
      <c r="A577" s="30"/>
      <c r="B577" s="30"/>
      <c r="C577" s="27"/>
      <c r="D577" s="30"/>
      <c r="E577" s="30"/>
      <c r="F577" s="30"/>
      <c r="G577" s="30"/>
      <c r="H577" s="27"/>
      <c r="I577" s="27"/>
      <c r="J577" s="30"/>
      <c r="K577" s="30"/>
      <c r="L577" s="30"/>
      <c r="M577" s="29"/>
      <c r="N577" s="29"/>
      <c r="O577" s="29"/>
      <c r="P577" s="29"/>
      <c r="Q577" s="29"/>
      <c r="R577" s="30"/>
      <c r="S577" s="24"/>
      <c r="T577" s="24" t="str">
        <f t="shared" si="8"/>
        <v/>
      </c>
      <c r="U577" s="24">
        <f>IF(OR('⚙️ BỘ HƠI'!$H$40=0,'⚙️ BỘ HƠI'!$H$2="",$C577="",LEFT($C577,1)="◆"),99999,IF(OR(ISNUMBER(SEARCH('⚙️ BỘ HƠI'!$H$2,$C577)),ISNUMBER(SEARCH($C577,'⚙️ BỘ HƠI'!$H$2))),ROW()-2,99999))</f>
        <v>99999</v>
      </c>
      <c r="V577" s="24"/>
    </row>
    <row r="578" ht="35" customHeight="1" spans="1:22">
      <c r="A578" s="30"/>
      <c r="B578" s="30"/>
      <c r="C578" s="27"/>
      <c r="D578" s="30"/>
      <c r="E578" s="30"/>
      <c r="F578" s="30"/>
      <c r="G578" s="30"/>
      <c r="H578" s="27"/>
      <c r="I578" s="27"/>
      <c r="J578" s="30"/>
      <c r="K578" s="30"/>
      <c r="L578" s="30"/>
      <c r="M578" s="29"/>
      <c r="N578" s="29"/>
      <c r="O578" s="29"/>
      <c r="P578" s="29"/>
      <c r="Q578" s="29"/>
      <c r="R578" s="30"/>
      <c r="S578" s="24"/>
      <c r="T578" s="24" t="str">
        <f t="shared" si="8"/>
        <v/>
      </c>
      <c r="U578" s="24">
        <f>IF(OR('⚙️ BỘ HƠI'!$H$40=0,'⚙️ BỘ HƠI'!$H$2="",$C578="",LEFT($C578,1)="◆"),99999,IF(OR(ISNUMBER(SEARCH('⚙️ BỘ HƠI'!$H$2,$C578)),ISNUMBER(SEARCH($C578,'⚙️ BỘ HƠI'!$H$2))),ROW()-2,99999))</f>
        <v>99999</v>
      </c>
      <c r="V578" s="24"/>
    </row>
    <row r="579" ht="35" customHeight="1" spans="1:22">
      <c r="A579" s="30"/>
      <c r="B579" s="30"/>
      <c r="C579" s="27"/>
      <c r="D579" s="30"/>
      <c r="E579" s="30"/>
      <c r="F579" s="30"/>
      <c r="G579" s="30"/>
      <c r="H579" s="27"/>
      <c r="I579" s="27"/>
      <c r="J579" s="30"/>
      <c r="K579" s="30"/>
      <c r="L579" s="30"/>
      <c r="M579" s="29"/>
      <c r="N579" s="29"/>
      <c r="O579" s="29"/>
      <c r="P579" s="29"/>
      <c r="Q579" s="29"/>
      <c r="R579" s="30"/>
      <c r="S579" s="24"/>
      <c r="T579" s="24" t="str">
        <f t="shared" ref="T579:T642" si="9">IF($S579="","",$S579)</f>
        <v/>
      </c>
      <c r="U579" s="24">
        <f>IF(OR('⚙️ BỘ HƠI'!$H$40=0,'⚙️ BỘ HƠI'!$H$2="",$C579="",LEFT($C579,1)="◆"),99999,IF(OR(ISNUMBER(SEARCH('⚙️ BỘ HƠI'!$H$2,$C579)),ISNUMBER(SEARCH($C579,'⚙️ BỘ HƠI'!$H$2))),ROW()-2,99999))</f>
        <v>99999</v>
      </c>
      <c r="V579" s="24"/>
    </row>
    <row r="580" ht="35" customHeight="1" spans="1:22">
      <c r="A580" s="30"/>
      <c r="B580" s="30"/>
      <c r="C580" s="27"/>
      <c r="D580" s="30"/>
      <c r="E580" s="30"/>
      <c r="F580" s="30"/>
      <c r="G580" s="30"/>
      <c r="H580" s="27"/>
      <c r="I580" s="27"/>
      <c r="J580" s="30"/>
      <c r="K580" s="30"/>
      <c r="L580" s="30"/>
      <c r="M580" s="29"/>
      <c r="N580" s="29"/>
      <c r="O580" s="29"/>
      <c r="P580" s="29"/>
      <c r="Q580" s="29"/>
      <c r="R580" s="30"/>
      <c r="S580" s="24"/>
      <c r="T580" s="24" t="str">
        <f t="shared" si="9"/>
        <v/>
      </c>
      <c r="U580" s="24">
        <f>IF(OR('⚙️ BỘ HƠI'!$H$40=0,'⚙️ BỘ HƠI'!$H$2="",$C580="",LEFT($C580,1)="◆"),99999,IF(OR(ISNUMBER(SEARCH('⚙️ BỘ HƠI'!$H$2,$C580)),ISNUMBER(SEARCH($C580,'⚙️ BỘ HƠI'!$H$2))),ROW()-2,99999))</f>
        <v>99999</v>
      </c>
      <c r="V580" s="24"/>
    </row>
    <row r="581" ht="35" customHeight="1" spans="1:22">
      <c r="A581" s="30"/>
      <c r="B581" s="30"/>
      <c r="C581" s="27"/>
      <c r="D581" s="30"/>
      <c r="E581" s="30"/>
      <c r="F581" s="30"/>
      <c r="G581" s="30"/>
      <c r="H581" s="27"/>
      <c r="I581" s="27"/>
      <c r="J581" s="30"/>
      <c r="K581" s="30"/>
      <c r="L581" s="30"/>
      <c r="M581" s="29"/>
      <c r="N581" s="29"/>
      <c r="O581" s="29"/>
      <c r="P581" s="29"/>
      <c r="Q581" s="29"/>
      <c r="R581" s="30"/>
      <c r="S581" s="24"/>
      <c r="T581" s="24" t="str">
        <f t="shared" si="9"/>
        <v/>
      </c>
      <c r="U581" s="24">
        <f>IF(OR('⚙️ BỘ HƠI'!$H$40=0,'⚙️ BỘ HƠI'!$H$2="",$C581="",LEFT($C581,1)="◆"),99999,IF(OR(ISNUMBER(SEARCH('⚙️ BỘ HƠI'!$H$2,$C581)),ISNUMBER(SEARCH($C581,'⚙️ BỘ HƠI'!$H$2))),ROW()-2,99999))</f>
        <v>99999</v>
      </c>
      <c r="V581" s="24"/>
    </row>
    <row r="582" ht="35" customHeight="1" spans="1:22">
      <c r="A582" s="30"/>
      <c r="B582" s="30"/>
      <c r="C582" s="27"/>
      <c r="D582" s="30"/>
      <c r="E582" s="30"/>
      <c r="F582" s="30"/>
      <c r="G582" s="30"/>
      <c r="H582" s="27"/>
      <c r="I582" s="27"/>
      <c r="J582" s="30"/>
      <c r="K582" s="30"/>
      <c r="L582" s="30"/>
      <c r="M582" s="29"/>
      <c r="N582" s="29"/>
      <c r="O582" s="29"/>
      <c r="P582" s="29"/>
      <c r="Q582" s="29"/>
      <c r="R582" s="30"/>
      <c r="S582" s="24"/>
      <c r="T582" s="24" t="str">
        <f t="shared" si="9"/>
        <v/>
      </c>
      <c r="U582" s="24">
        <f>IF(OR('⚙️ BỘ HƠI'!$H$40=0,'⚙️ BỘ HƠI'!$H$2="",$C582="",LEFT($C582,1)="◆"),99999,IF(OR(ISNUMBER(SEARCH('⚙️ BỘ HƠI'!$H$2,$C582)),ISNUMBER(SEARCH($C582,'⚙️ BỘ HƠI'!$H$2))),ROW()-2,99999))</f>
        <v>99999</v>
      </c>
      <c r="V582" s="24"/>
    </row>
    <row r="583" ht="35" customHeight="1" spans="1:22">
      <c r="A583" s="30"/>
      <c r="B583" s="30"/>
      <c r="C583" s="27"/>
      <c r="D583" s="30"/>
      <c r="E583" s="30"/>
      <c r="F583" s="30"/>
      <c r="G583" s="30"/>
      <c r="H583" s="27"/>
      <c r="I583" s="27"/>
      <c r="J583" s="30"/>
      <c r="K583" s="30"/>
      <c r="L583" s="30"/>
      <c r="M583" s="29"/>
      <c r="N583" s="29"/>
      <c r="O583" s="29"/>
      <c r="P583" s="29"/>
      <c r="Q583" s="29"/>
      <c r="R583" s="30"/>
      <c r="S583" s="24"/>
      <c r="T583" s="24" t="str">
        <f t="shared" si="9"/>
        <v/>
      </c>
      <c r="U583" s="24">
        <f>IF(OR('⚙️ BỘ HƠI'!$H$40=0,'⚙️ BỘ HƠI'!$H$2="",$C583="",LEFT($C583,1)="◆"),99999,IF(OR(ISNUMBER(SEARCH('⚙️ BỘ HƠI'!$H$2,$C583)),ISNUMBER(SEARCH($C583,'⚙️ BỘ HƠI'!$H$2))),ROW()-2,99999))</f>
        <v>99999</v>
      </c>
      <c r="V583" s="24"/>
    </row>
    <row r="584" ht="35" customHeight="1" spans="1:22">
      <c r="A584" s="30"/>
      <c r="B584" s="30"/>
      <c r="C584" s="27"/>
      <c r="D584" s="30"/>
      <c r="E584" s="30"/>
      <c r="F584" s="30"/>
      <c r="G584" s="30"/>
      <c r="H584" s="27"/>
      <c r="I584" s="27"/>
      <c r="J584" s="30"/>
      <c r="K584" s="30"/>
      <c r="L584" s="30"/>
      <c r="M584" s="29"/>
      <c r="N584" s="29"/>
      <c r="O584" s="29"/>
      <c r="P584" s="29"/>
      <c r="Q584" s="29"/>
      <c r="R584" s="30"/>
      <c r="S584" s="24"/>
      <c r="T584" s="24" t="str">
        <f t="shared" si="9"/>
        <v/>
      </c>
      <c r="U584" s="24">
        <f>IF(OR('⚙️ BỘ HƠI'!$H$40=0,'⚙️ BỘ HƠI'!$H$2="",$C584="",LEFT($C584,1)="◆"),99999,IF(OR(ISNUMBER(SEARCH('⚙️ BỘ HƠI'!$H$2,$C584)),ISNUMBER(SEARCH($C584,'⚙️ BỘ HƠI'!$H$2))),ROW()-2,99999))</f>
        <v>99999</v>
      </c>
      <c r="V584" s="24"/>
    </row>
    <row r="585" ht="35" customHeight="1" spans="1:22">
      <c r="A585" s="30"/>
      <c r="B585" s="30"/>
      <c r="C585" s="27"/>
      <c r="D585" s="30"/>
      <c r="E585" s="30"/>
      <c r="F585" s="30"/>
      <c r="G585" s="30"/>
      <c r="H585" s="27"/>
      <c r="I585" s="27"/>
      <c r="J585" s="30"/>
      <c r="K585" s="30"/>
      <c r="L585" s="30"/>
      <c r="M585" s="29"/>
      <c r="N585" s="29"/>
      <c r="O585" s="29"/>
      <c r="P585" s="29"/>
      <c r="Q585" s="29"/>
      <c r="R585" s="30"/>
      <c r="S585" s="24"/>
      <c r="T585" s="24" t="str">
        <f t="shared" si="9"/>
        <v/>
      </c>
      <c r="U585" s="24">
        <f>IF(OR('⚙️ BỘ HƠI'!$H$40=0,'⚙️ BỘ HƠI'!$H$2="",$C585="",LEFT($C585,1)="◆"),99999,IF(OR(ISNUMBER(SEARCH('⚙️ BỘ HƠI'!$H$2,$C585)),ISNUMBER(SEARCH($C585,'⚙️ BỘ HƠI'!$H$2))),ROW()-2,99999))</f>
        <v>99999</v>
      </c>
      <c r="V585" s="33" t="s">
        <v>15938</v>
      </c>
    </row>
    <row r="586" ht="35" customHeight="1" spans="1:22">
      <c r="A586" s="30"/>
      <c r="B586" s="30"/>
      <c r="C586" s="27"/>
      <c r="D586" s="30"/>
      <c r="E586" s="30"/>
      <c r="F586" s="30"/>
      <c r="G586" s="30"/>
      <c r="H586" s="27"/>
      <c r="I586" s="27"/>
      <c r="J586" s="30"/>
      <c r="K586" s="30"/>
      <c r="L586" s="30"/>
      <c r="M586" s="29"/>
      <c r="N586" s="29"/>
      <c r="O586" s="29"/>
      <c r="P586" s="29"/>
      <c r="Q586" s="29"/>
      <c r="R586" s="30"/>
      <c r="S586" s="24"/>
      <c r="T586" s="24" t="str">
        <f t="shared" si="9"/>
        <v/>
      </c>
      <c r="U586" s="24">
        <f>IF(OR('⚙️ BỘ HƠI'!$H$40=0,'⚙️ BỘ HƠI'!$H$2="",$C586="",LEFT($C586,1)="◆"),99999,IF(OR(ISNUMBER(SEARCH('⚙️ BỘ HƠI'!$H$2,$C586)),ISNUMBER(SEARCH($C586,'⚙️ BỘ HƠI'!$H$2))),ROW()-2,99999))</f>
        <v>99999</v>
      </c>
      <c r="V586" s="33" t="s">
        <v>15938</v>
      </c>
    </row>
    <row r="587" ht="35" customHeight="1" spans="1:22">
      <c r="A587" s="30"/>
      <c r="B587" s="30"/>
      <c r="C587" s="27"/>
      <c r="D587" s="30"/>
      <c r="E587" s="30"/>
      <c r="F587" s="30"/>
      <c r="G587" s="30"/>
      <c r="H587" s="27"/>
      <c r="I587" s="27"/>
      <c r="J587" s="30"/>
      <c r="K587" s="30"/>
      <c r="L587" s="30"/>
      <c r="M587" s="29"/>
      <c r="N587" s="29"/>
      <c r="O587" s="29"/>
      <c r="P587" s="29"/>
      <c r="Q587" s="29"/>
      <c r="R587" s="30"/>
      <c r="S587" s="24"/>
      <c r="T587" s="24" t="str">
        <f t="shared" si="9"/>
        <v/>
      </c>
      <c r="U587" s="24">
        <f>IF(OR('⚙️ BỘ HƠI'!$H$40=0,'⚙️ BỘ HƠI'!$H$2="",$C587="",LEFT($C587,1)="◆"),99999,IF(OR(ISNUMBER(SEARCH('⚙️ BỘ HƠI'!$H$2,$C587)),ISNUMBER(SEARCH($C587,'⚙️ BỘ HƠI'!$H$2))),ROW()-2,99999))</f>
        <v>99999</v>
      </c>
      <c r="V587" s="24"/>
    </row>
    <row r="588" ht="35" customHeight="1" spans="1:22">
      <c r="A588" s="30"/>
      <c r="B588" s="30"/>
      <c r="C588" s="27"/>
      <c r="D588" s="30"/>
      <c r="E588" s="30"/>
      <c r="F588" s="30"/>
      <c r="G588" s="30"/>
      <c r="H588" s="27"/>
      <c r="I588" s="27"/>
      <c r="J588" s="30"/>
      <c r="K588" s="30"/>
      <c r="L588" s="30"/>
      <c r="M588" s="29"/>
      <c r="N588" s="29"/>
      <c r="O588" s="29"/>
      <c r="P588" s="29"/>
      <c r="Q588" s="29"/>
      <c r="R588" s="30"/>
      <c r="S588" s="24"/>
      <c r="T588" s="24" t="str">
        <f t="shared" si="9"/>
        <v/>
      </c>
      <c r="U588" s="24">
        <f>IF(OR('⚙️ BỘ HƠI'!$H$40=0,'⚙️ BỘ HƠI'!$H$2="",$C588="",LEFT($C588,1)="◆"),99999,IF(OR(ISNUMBER(SEARCH('⚙️ BỘ HƠI'!$H$2,$C588)),ISNUMBER(SEARCH($C588,'⚙️ BỘ HƠI'!$H$2))),ROW()-2,99999))</f>
        <v>99999</v>
      </c>
      <c r="V588" s="24"/>
    </row>
    <row r="589" ht="35" customHeight="1" spans="1:22">
      <c r="A589" s="30"/>
      <c r="B589" s="30"/>
      <c r="C589" s="27"/>
      <c r="D589" s="30"/>
      <c r="E589" s="30"/>
      <c r="F589" s="30"/>
      <c r="G589" s="30"/>
      <c r="H589" s="27"/>
      <c r="I589" s="27"/>
      <c r="J589" s="30"/>
      <c r="K589" s="30"/>
      <c r="L589" s="30"/>
      <c r="M589" s="29"/>
      <c r="N589" s="29"/>
      <c r="O589" s="29"/>
      <c r="P589" s="29"/>
      <c r="Q589" s="29"/>
      <c r="R589" s="30"/>
      <c r="S589" s="24"/>
      <c r="T589" s="24" t="str">
        <f t="shared" si="9"/>
        <v/>
      </c>
      <c r="U589" s="24">
        <f>IF(OR('⚙️ BỘ HƠI'!$H$40=0,'⚙️ BỘ HƠI'!$H$2="",$C589="",LEFT($C589,1)="◆"),99999,IF(OR(ISNUMBER(SEARCH('⚙️ BỘ HƠI'!$H$2,$C589)),ISNUMBER(SEARCH($C589,'⚙️ BỘ HƠI'!$H$2))),ROW()-2,99999))</f>
        <v>99999</v>
      </c>
      <c r="V589" s="24"/>
    </row>
    <row r="590" ht="35" customHeight="1" spans="1:22">
      <c r="A590" s="30"/>
      <c r="B590" s="30"/>
      <c r="C590" s="27"/>
      <c r="D590" s="30"/>
      <c r="E590" s="30"/>
      <c r="F590" s="30"/>
      <c r="G590" s="30"/>
      <c r="H590" s="27"/>
      <c r="I590" s="27"/>
      <c r="J590" s="30"/>
      <c r="K590" s="30"/>
      <c r="L590" s="30"/>
      <c r="M590" s="29"/>
      <c r="N590" s="29"/>
      <c r="O590" s="29"/>
      <c r="P590" s="29"/>
      <c r="Q590" s="29"/>
      <c r="R590" s="30"/>
      <c r="S590" s="24"/>
      <c r="T590" s="24" t="str">
        <f t="shared" si="9"/>
        <v/>
      </c>
      <c r="U590" s="24">
        <f>IF(OR('⚙️ BỘ HƠI'!$H$40=0,'⚙️ BỘ HƠI'!$H$2="",$C590="",LEFT($C590,1)="◆"),99999,IF(OR(ISNUMBER(SEARCH('⚙️ BỘ HƠI'!$H$2,$C590)),ISNUMBER(SEARCH($C590,'⚙️ BỘ HƠI'!$H$2))),ROW()-2,99999))</f>
        <v>99999</v>
      </c>
      <c r="V590" s="24"/>
    </row>
    <row r="591" ht="35" customHeight="1" spans="1:22">
      <c r="A591" s="30"/>
      <c r="B591" s="30"/>
      <c r="C591" s="27"/>
      <c r="D591" s="30"/>
      <c r="E591" s="30"/>
      <c r="F591" s="30"/>
      <c r="G591" s="30"/>
      <c r="H591" s="27"/>
      <c r="I591" s="27"/>
      <c r="J591" s="30"/>
      <c r="K591" s="30"/>
      <c r="L591" s="30"/>
      <c r="M591" s="29"/>
      <c r="N591" s="29"/>
      <c r="O591" s="29"/>
      <c r="P591" s="29"/>
      <c r="Q591" s="29"/>
      <c r="R591" s="30"/>
      <c r="S591" s="24"/>
      <c r="T591" s="24" t="str">
        <f t="shared" si="9"/>
        <v/>
      </c>
      <c r="U591" s="24">
        <f>IF(OR('⚙️ BỘ HƠI'!$H$40=0,'⚙️ BỘ HƠI'!$H$2="",$C591="",LEFT($C591,1)="◆"),99999,IF(OR(ISNUMBER(SEARCH('⚙️ BỘ HƠI'!$H$2,$C591)),ISNUMBER(SEARCH($C591,'⚙️ BỘ HƠI'!$H$2))),ROW()-2,99999))</f>
        <v>99999</v>
      </c>
      <c r="V591" s="24"/>
    </row>
    <row r="592" ht="35" customHeight="1" spans="1:22">
      <c r="A592" s="30"/>
      <c r="B592" s="30"/>
      <c r="C592" s="27"/>
      <c r="D592" s="30"/>
      <c r="E592" s="30"/>
      <c r="F592" s="30"/>
      <c r="G592" s="30"/>
      <c r="H592" s="27"/>
      <c r="I592" s="27"/>
      <c r="J592" s="30"/>
      <c r="K592" s="30"/>
      <c r="L592" s="30"/>
      <c r="M592" s="29"/>
      <c r="N592" s="29"/>
      <c r="O592" s="29"/>
      <c r="P592" s="29"/>
      <c r="Q592" s="29"/>
      <c r="R592" s="30"/>
      <c r="S592" s="24"/>
      <c r="T592" s="24" t="str">
        <f t="shared" si="9"/>
        <v/>
      </c>
      <c r="U592" s="24">
        <f>IF(OR('⚙️ BỘ HƠI'!$H$40=0,'⚙️ BỘ HƠI'!$H$2="",$C592="",LEFT($C592,1)="◆"),99999,IF(OR(ISNUMBER(SEARCH('⚙️ BỘ HƠI'!$H$2,$C592)),ISNUMBER(SEARCH($C592,'⚙️ BỘ HƠI'!$H$2))),ROW()-2,99999))</f>
        <v>99999</v>
      </c>
      <c r="V592" s="24"/>
    </row>
    <row r="593" ht="35" customHeight="1" spans="1:22">
      <c r="A593" s="30"/>
      <c r="B593" s="30"/>
      <c r="C593" s="27"/>
      <c r="D593" s="30"/>
      <c r="E593" s="30"/>
      <c r="F593" s="30"/>
      <c r="G593" s="30"/>
      <c r="H593" s="27"/>
      <c r="I593" s="27"/>
      <c r="J593" s="30"/>
      <c r="K593" s="30"/>
      <c r="L593" s="30"/>
      <c r="M593" s="29"/>
      <c r="N593" s="29"/>
      <c r="O593" s="29"/>
      <c r="P593" s="29"/>
      <c r="Q593" s="29"/>
      <c r="R593" s="30"/>
      <c r="S593" s="24"/>
      <c r="T593" s="24" t="str">
        <f t="shared" si="9"/>
        <v/>
      </c>
      <c r="U593" s="24">
        <f>IF(OR('⚙️ BỘ HƠI'!$H$40=0,'⚙️ BỘ HƠI'!$H$2="",$C593="",LEFT($C593,1)="◆"),99999,IF(OR(ISNUMBER(SEARCH('⚙️ BỘ HƠI'!$H$2,$C593)),ISNUMBER(SEARCH($C593,'⚙️ BỘ HƠI'!$H$2))),ROW()-2,99999))</f>
        <v>99999</v>
      </c>
      <c r="V593" s="24"/>
    </row>
    <row r="594" ht="35" customHeight="1" spans="1:22">
      <c r="A594" s="30"/>
      <c r="B594" s="30"/>
      <c r="C594" s="27"/>
      <c r="D594" s="30"/>
      <c r="E594" s="30"/>
      <c r="F594" s="30"/>
      <c r="G594" s="30"/>
      <c r="H594" s="27"/>
      <c r="I594" s="27"/>
      <c r="J594" s="30"/>
      <c r="K594" s="30"/>
      <c r="L594" s="30"/>
      <c r="M594" s="29"/>
      <c r="N594" s="29"/>
      <c r="O594" s="29"/>
      <c r="P594" s="29"/>
      <c r="Q594" s="29"/>
      <c r="R594" s="30"/>
      <c r="S594" s="24"/>
      <c r="T594" s="24" t="str">
        <f t="shared" si="9"/>
        <v/>
      </c>
      <c r="U594" s="24">
        <f>IF(OR('⚙️ BỘ HƠI'!$H$40=0,'⚙️ BỘ HƠI'!$H$2="",$C594="",LEFT($C594,1)="◆"),99999,IF(OR(ISNUMBER(SEARCH('⚙️ BỘ HƠI'!$H$2,$C594)),ISNUMBER(SEARCH($C594,'⚙️ BỘ HƠI'!$H$2))),ROW()-2,99999))</f>
        <v>99999</v>
      </c>
      <c r="V594" s="24"/>
    </row>
    <row r="595" ht="35" customHeight="1" spans="1:22">
      <c r="A595" s="30"/>
      <c r="B595" s="30"/>
      <c r="C595" s="27"/>
      <c r="D595" s="30"/>
      <c r="E595" s="30"/>
      <c r="F595" s="30"/>
      <c r="G595" s="30"/>
      <c r="H595" s="27"/>
      <c r="I595" s="27"/>
      <c r="J595" s="30"/>
      <c r="K595" s="30"/>
      <c r="L595" s="30"/>
      <c r="M595" s="29"/>
      <c r="N595" s="29"/>
      <c r="O595" s="29"/>
      <c r="P595" s="29"/>
      <c r="Q595" s="29"/>
      <c r="R595" s="30"/>
      <c r="S595" s="24"/>
      <c r="T595" s="24" t="str">
        <f t="shared" si="9"/>
        <v/>
      </c>
      <c r="U595" s="24">
        <f>IF(OR('⚙️ BỘ HƠI'!$H$40=0,'⚙️ BỘ HƠI'!$H$2="",$C595="",LEFT($C595,1)="◆"),99999,IF(OR(ISNUMBER(SEARCH('⚙️ BỘ HƠI'!$H$2,$C595)),ISNUMBER(SEARCH($C595,'⚙️ BỘ HƠI'!$H$2))),ROW()-2,99999))</f>
        <v>99999</v>
      </c>
      <c r="V595" s="24"/>
    </row>
    <row r="596" ht="35" customHeight="1" spans="1:22">
      <c r="A596" s="30"/>
      <c r="B596" s="30"/>
      <c r="C596" s="27"/>
      <c r="D596" s="30"/>
      <c r="E596" s="30"/>
      <c r="F596" s="30"/>
      <c r="G596" s="30"/>
      <c r="H596" s="27"/>
      <c r="I596" s="27"/>
      <c r="J596" s="30"/>
      <c r="K596" s="30"/>
      <c r="L596" s="30"/>
      <c r="M596" s="29"/>
      <c r="N596" s="29"/>
      <c r="O596" s="29"/>
      <c r="P596" s="29"/>
      <c r="Q596" s="29"/>
      <c r="R596" s="30"/>
      <c r="S596" s="24"/>
      <c r="T596" s="24" t="str">
        <f t="shared" si="9"/>
        <v/>
      </c>
      <c r="U596" s="24">
        <f>IF(OR('⚙️ BỘ HƠI'!$H$40=0,'⚙️ BỘ HƠI'!$H$2="",$C596="",LEFT($C596,1)="◆"),99999,IF(OR(ISNUMBER(SEARCH('⚙️ BỘ HƠI'!$H$2,$C596)),ISNUMBER(SEARCH($C596,'⚙️ BỘ HƠI'!$H$2))),ROW()-2,99999))</f>
        <v>99999</v>
      </c>
      <c r="V596" s="24"/>
    </row>
    <row r="597" ht="35" customHeight="1" spans="1:22">
      <c r="A597" s="30"/>
      <c r="B597" s="30"/>
      <c r="C597" s="27"/>
      <c r="D597" s="30"/>
      <c r="E597" s="30"/>
      <c r="F597" s="30"/>
      <c r="G597" s="30"/>
      <c r="H597" s="27"/>
      <c r="I597" s="27"/>
      <c r="J597" s="30"/>
      <c r="K597" s="30"/>
      <c r="L597" s="30"/>
      <c r="M597" s="29"/>
      <c r="N597" s="29"/>
      <c r="O597" s="29"/>
      <c r="P597" s="29"/>
      <c r="Q597" s="29"/>
      <c r="R597" s="30"/>
      <c r="S597" s="24"/>
      <c r="T597" s="24" t="str">
        <f t="shared" si="9"/>
        <v/>
      </c>
      <c r="U597" s="24">
        <f>IF(OR('⚙️ BỘ HƠI'!$H$40=0,'⚙️ BỘ HƠI'!$H$2="",$C597="",LEFT($C597,1)="◆"),99999,IF(OR(ISNUMBER(SEARCH('⚙️ BỘ HƠI'!$H$2,$C597)),ISNUMBER(SEARCH($C597,'⚙️ BỘ HƠI'!$H$2))),ROW()-2,99999))</f>
        <v>99999</v>
      </c>
      <c r="V597" s="24"/>
    </row>
    <row r="598" ht="35" customHeight="1" spans="1:22">
      <c r="A598" s="30"/>
      <c r="B598" s="30"/>
      <c r="C598" s="27"/>
      <c r="D598" s="30"/>
      <c r="E598" s="30"/>
      <c r="F598" s="30"/>
      <c r="G598" s="30"/>
      <c r="H598" s="27"/>
      <c r="I598" s="27"/>
      <c r="J598" s="30"/>
      <c r="K598" s="30"/>
      <c r="L598" s="30"/>
      <c r="M598" s="29"/>
      <c r="N598" s="29"/>
      <c r="O598" s="29"/>
      <c r="P598" s="29"/>
      <c r="Q598" s="29"/>
      <c r="R598" s="30"/>
      <c r="S598" s="24"/>
      <c r="T598" s="24" t="str">
        <f t="shared" si="9"/>
        <v/>
      </c>
      <c r="U598" s="24">
        <f>IF(OR('⚙️ BỘ HƠI'!$H$40=0,'⚙️ BỘ HƠI'!$H$2="",$C598="",LEFT($C598,1)="◆"),99999,IF(OR(ISNUMBER(SEARCH('⚙️ BỘ HƠI'!$H$2,$C598)),ISNUMBER(SEARCH($C598,'⚙️ BỘ HƠI'!$H$2))),ROW()-2,99999))</f>
        <v>99999</v>
      </c>
      <c r="V598" s="24"/>
    </row>
    <row r="599" ht="35" customHeight="1" spans="1:22">
      <c r="A599" s="30"/>
      <c r="B599" s="30"/>
      <c r="C599" s="27"/>
      <c r="D599" s="30"/>
      <c r="E599" s="30"/>
      <c r="F599" s="30"/>
      <c r="G599" s="30"/>
      <c r="H599" s="27"/>
      <c r="I599" s="27"/>
      <c r="J599" s="30"/>
      <c r="K599" s="30"/>
      <c r="L599" s="30"/>
      <c r="M599" s="29"/>
      <c r="N599" s="29"/>
      <c r="O599" s="29"/>
      <c r="P599" s="29"/>
      <c r="Q599" s="29"/>
      <c r="R599" s="30"/>
      <c r="S599" s="24"/>
      <c r="T599" s="24" t="str">
        <f t="shared" si="9"/>
        <v/>
      </c>
      <c r="U599" s="24">
        <f>IF(OR('⚙️ BỘ HƠI'!$H$40=0,'⚙️ BỘ HƠI'!$H$2="",$C599="",LEFT($C599,1)="◆"),99999,IF(OR(ISNUMBER(SEARCH('⚙️ BỘ HƠI'!$H$2,$C599)),ISNUMBER(SEARCH($C599,'⚙️ BỘ HƠI'!$H$2))),ROW()-2,99999))</f>
        <v>99999</v>
      </c>
      <c r="V599" s="24"/>
    </row>
    <row r="600" ht="35" customHeight="1" spans="1:22">
      <c r="A600" s="30"/>
      <c r="B600" s="30"/>
      <c r="C600" s="27"/>
      <c r="D600" s="30"/>
      <c r="E600" s="30"/>
      <c r="F600" s="30"/>
      <c r="G600" s="30"/>
      <c r="H600" s="27"/>
      <c r="I600" s="27"/>
      <c r="J600" s="30"/>
      <c r="K600" s="30"/>
      <c r="L600" s="30"/>
      <c r="M600" s="29"/>
      <c r="N600" s="29"/>
      <c r="O600" s="29"/>
      <c r="P600" s="29"/>
      <c r="Q600" s="29"/>
      <c r="R600" s="30"/>
      <c r="S600" s="24"/>
      <c r="T600" s="24" t="str">
        <f t="shared" si="9"/>
        <v/>
      </c>
      <c r="U600" s="24">
        <f>IF(OR('⚙️ BỘ HƠI'!$H$40=0,'⚙️ BỘ HƠI'!$H$2="",$C600="",LEFT($C600,1)="◆"),99999,IF(OR(ISNUMBER(SEARCH('⚙️ BỘ HƠI'!$H$2,$C600)),ISNUMBER(SEARCH($C600,'⚙️ BỘ HƠI'!$H$2))),ROW()-2,99999))</f>
        <v>99999</v>
      </c>
      <c r="V600" s="24"/>
    </row>
    <row r="601" ht="35" customHeight="1" spans="1:22">
      <c r="A601" s="30"/>
      <c r="B601" s="30"/>
      <c r="C601" s="27"/>
      <c r="D601" s="30"/>
      <c r="E601" s="30"/>
      <c r="F601" s="30"/>
      <c r="G601" s="30"/>
      <c r="H601" s="27"/>
      <c r="I601" s="27"/>
      <c r="J601" s="30"/>
      <c r="K601" s="30"/>
      <c r="L601" s="30"/>
      <c r="M601" s="29"/>
      <c r="N601" s="29"/>
      <c r="O601" s="29"/>
      <c r="P601" s="29"/>
      <c r="Q601" s="29"/>
      <c r="R601" s="30"/>
      <c r="S601" s="24"/>
      <c r="T601" s="24" t="str">
        <f t="shared" si="9"/>
        <v/>
      </c>
      <c r="U601" s="24">
        <f>IF(OR('⚙️ BỘ HƠI'!$H$40=0,'⚙️ BỘ HƠI'!$H$2="",$C601="",LEFT($C601,1)="◆"),99999,IF(OR(ISNUMBER(SEARCH('⚙️ BỘ HƠI'!$H$2,$C601)),ISNUMBER(SEARCH($C601,'⚙️ BỘ HƠI'!$H$2))),ROW()-2,99999))</f>
        <v>99999</v>
      </c>
      <c r="V601" s="24"/>
    </row>
    <row r="602" ht="35" customHeight="1" spans="1:22">
      <c r="A602" s="30"/>
      <c r="B602" s="30"/>
      <c r="C602" s="27"/>
      <c r="D602" s="30"/>
      <c r="E602" s="30"/>
      <c r="F602" s="30"/>
      <c r="G602" s="30"/>
      <c r="H602" s="27"/>
      <c r="I602" s="27"/>
      <c r="J602" s="30"/>
      <c r="K602" s="30"/>
      <c r="L602" s="30"/>
      <c r="M602" s="29"/>
      <c r="N602" s="29"/>
      <c r="O602" s="29"/>
      <c r="P602" s="29"/>
      <c r="Q602" s="29"/>
      <c r="R602" s="30"/>
      <c r="S602" s="24"/>
      <c r="T602" s="24" t="str">
        <f t="shared" si="9"/>
        <v/>
      </c>
      <c r="U602" s="24">
        <f>IF(OR('⚙️ BỘ HƠI'!$H$40=0,'⚙️ BỘ HƠI'!$H$2="",$C602="",LEFT($C602,1)="◆"),99999,IF(OR(ISNUMBER(SEARCH('⚙️ BỘ HƠI'!$H$2,$C602)),ISNUMBER(SEARCH($C602,'⚙️ BỘ HƠI'!$H$2))),ROW()-2,99999))</f>
        <v>99999</v>
      </c>
      <c r="V602" s="24"/>
    </row>
    <row r="603" ht="35" customHeight="1" spans="1:22">
      <c r="A603" s="30"/>
      <c r="B603" s="30"/>
      <c r="C603" s="27"/>
      <c r="D603" s="30"/>
      <c r="E603" s="30"/>
      <c r="F603" s="30"/>
      <c r="G603" s="30"/>
      <c r="H603" s="27"/>
      <c r="I603" s="27"/>
      <c r="J603" s="30"/>
      <c r="K603" s="30"/>
      <c r="L603" s="30"/>
      <c r="M603" s="29"/>
      <c r="N603" s="29"/>
      <c r="O603" s="29"/>
      <c r="P603" s="29"/>
      <c r="Q603" s="29"/>
      <c r="R603" s="30"/>
      <c r="S603" s="24"/>
      <c r="T603" s="24" t="str">
        <f t="shared" si="9"/>
        <v/>
      </c>
      <c r="U603" s="24">
        <f>IF(OR('⚙️ BỘ HƠI'!$H$40=0,'⚙️ BỘ HƠI'!$H$2="",$C603="",LEFT($C603,1)="◆"),99999,IF(OR(ISNUMBER(SEARCH('⚙️ BỘ HƠI'!$H$2,$C603)),ISNUMBER(SEARCH($C603,'⚙️ BỘ HƠI'!$H$2))),ROW()-2,99999))</f>
        <v>99999</v>
      </c>
      <c r="V603" s="24"/>
    </row>
    <row r="604" ht="35" customHeight="1" spans="1:22">
      <c r="A604" s="30"/>
      <c r="B604" s="30"/>
      <c r="C604" s="27"/>
      <c r="D604" s="30"/>
      <c r="E604" s="30"/>
      <c r="F604" s="30"/>
      <c r="G604" s="30"/>
      <c r="H604" s="27"/>
      <c r="I604" s="27"/>
      <c r="J604" s="30"/>
      <c r="K604" s="30"/>
      <c r="L604" s="30"/>
      <c r="M604" s="29"/>
      <c r="N604" s="29"/>
      <c r="O604" s="29"/>
      <c r="P604" s="29"/>
      <c r="Q604" s="29"/>
      <c r="R604" s="30"/>
      <c r="S604" s="24"/>
      <c r="T604" s="24" t="str">
        <f t="shared" si="9"/>
        <v/>
      </c>
      <c r="U604" s="24">
        <f>IF(OR('⚙️ BỘ HƠI'!$H$40=0,'⚙️ BỘ HƠI'!$H$2="",$C604="",LEFT($C604,1)="◆"),99999,IF(OR(ISNUMBER(SEARCH('⚙️ BỘ HƠI'!$H$2,$C604)),ISNUMBER(SEARCH($C604,'⚙️ BỘ HƠI'!$H$2))),ROW()-2,99999))</f>
        <v>99999</v>
      </c>
      <c r="V604" s="24"/>
    </row>
    <row r="605" ht="35" customHeight="1" spans="1:22">
      <c r="A605" s="30"/>
      <c r="B605" s="30"/>
      <c r="C605" s="27"/>
      <c r="D605" s="30"/>
      <c r="E605" s="30"/>
      <c r="F605" s="30"/>
      <c r="G605" s="30"/>
      <c r="H605" s="27"/>
      <c r="I605" s="27"/>
      <c r="J605" s="30"/>
      <c r="K605" s="30"/>
      <c r="L605" s="30"/>
      <c r="M605" s="29"/>
      <c r="N605" s="29"/>
      <c r="O605" s="29"/>
      <c r="P605" s="29"/>
      <c r="Q605" s="29"/>
      <c r="R605" s="30"/>
      <c r="S605" s="24"/>
      <c r="T605" s="24" t="str">
        <f t="shared" si="9"/>
        <v/>
      </c>
      <c r="U605" s="24">
        <f>IF(OR('⚙️ BỘ HƠI'!$H$40=0,'⚙️ BỘ HƠI'!$H$2="",$C605="",LEFT($C605,1)="◆"),99999,IF(OR(ISNUMBER(SEARCH('⚙️ BỘ HƠI'!$H$2,$C605)),ISNUMBER(SEARCH($C605,'⚙️ BỘ HƠI'!$H$2))),ROW()-2,99999))</f>
        <v>99999</v>
      </c>
      <c r="V605" s="24"/>
    </row>
    <row r="606" ht="35" customHeight="1" spans="1:22">
      <c r="A606" s="30"/>
      <c r="B606" s="30"/>
      <c r="C606" s="27"/>
      <c r="D606" s="30"/>
      <c r="E606" s="30"/>
      <c r="F606" s="30"/>
      <c r="G606" s="30"/>
      <c r="H606" s="27"/>
      <c r="I606" s="27"/>
      <c r="J606" s="30"/>
      <c r="K606" s="30"/>
      <c r="L606" s="30"/>
      <c r="M606" s="29"/>
      <c r="N606" s="29"/>
      <c r="O606" s="29"/>
      <c r="P606" s="29"/>
      <c r="Q606" s="29"/>
      <c r="R606" s="30"/>
      <c r="S606" s="24"/>
      <c r="T606" s="24" t="str">
        <f t="shared" si="9"/>
        <v/>
      </c>
      <c r="U606" s="24">
        <f>IF(OR('⚙️ BỘ HƠI'!$H$40=0,'⚙️ BỘ HƠI'!$H$2="",$C606="",LEFT($C606,1)="◆"),99999,IF(OR(ISNUMBER(SEARCH('⚙️ BỘ HƠI'!$H$2,$C606)),ISNUMBER(SEARCH($C606,'⚙️ BỘ HƠI'!$H$2))),ROW()-2,99999))</f>
        <v>99999</v>
      </c>
      <c r="V606" s="24"/>
    </row>
    <row r="607" ht="35" customHeight="1" spans="1:22">
      <c r="A607" s="30"/>
      <c r="B607" s="30"/>
      <c r="C607" s="27"/>
      <c r="D607" s="30"/>
      <c r="E607" s="30"/>
      <c r="F607" s="30"/>
      <c r="G607" s="30"/>
      <c r="H607" s="27"/>
      <c r="I607" s="27"/>
      <c r="J607" s="30"/>
      <c r="K607" s="30"/>
      <c r="L607" s="30"/>
      <c r="M607" s="29"/>
      <c r="N607" s="29"/>
      <c r="O607" s="29"/>
      <c r="P607" s="29"/>
      <c r="Q607" s="29"/>
      <c r="R607" s="30"/>
      <c r="S607" s="24"/>
      <c r="T607" s="24" t="str">
        <f t="shared" si="9"/>
        <v/>
      </c>
      <c r="U607" s="24">
        <f>IF(OR('⚙️ BỘ HƠI'!$H$40=0,'⚙️ BỘ HƠI'!$H$2="",$C607="",LEFT($C607,1)="◆"),99999,IF(OR(ISNUMBER(SEARCH('⚙️ BỘ HƠI'!$H$2,$C607)),ISNUMBER(SEARCH($C607,'⚙️ BỘ HƠI'!$H$2))),ROW()-2,99999))</f>
        <v>99999</v>
      </c>
      <c r="V607" s="24"/>
    </row>
    <row r="608" ht="35" customHeight="1" spans="1:22">
      <c r="A608" s="30"/>
      <c r="B608" s="30"/>
      <c r="C608" s="27"/>
      <c r="D608" s="30"/>
      <c r="E608" s="30"/>
      <c r="F608" s="30"/>
      <c r="G608" s="30"/>
      <c r="H608" s="27"/>
      <c r="I608" s="27"/>
      <c r="J608" s="30"/>
      <c r="K608" s="30"/>
      <c r="L608" s="30"/>
      <c r="M608" s="29"/>
      <c r="N608" s="29"/>
      <c r="O608" s="29"/>
      <c r="P608" s="29"/>
      <c r="Q608" s="29"/>
      <c r="R608" s="30"/>
      <c r="S608" s="24"/>
      <c r="T608" s="24" t="str">
        <f t="shared" si="9"/>
        <v/>
      </c>
      <c r="U608" s="24">
        <f>IF(OR('⚙️ BỘ HƠI'!$H$40=0,'⚙️ BỘ HƠI'!$H$2="",$C608="",LEFT($C608,1)="◆"),99999,IF(OR(ISNUMBER(SEARCH('⚙️ BỘ HƠI'!$H$2,$C608)),ISNUMBER(SEARCH($C608,'⚙️ BỘ HƠI'!$H$2))),ROW()-2,99999))</f>
        <v>99999</v>
      </c>
      <c r="V608" s="24"/>
    </row>
    <row r="609" ht="35" customHeight="1" spans="1:22">
      <c r="A609" s="30"/>
      <c r="B609" s="30"/>
      <c r="C609" s="27"/>
      <c r="D609" s="30"/>
      <c r="E609" s="30"/>
      <c r="F609" s="30"/>
      <c r="G609" s="30"/>
      <c r="H609" s="27"/>
      <c r="I609" s="27"/>
      <c r="J609" s="30"/>
      <c r="K609" s="30"/>
      <c r="L609" s="30"/>
      <c r="M609" s="29"/>
      <c r="N609" s="29"/>
      <c r="O609" s="29"/>
      <c r="P609" s="29"/>
      <c r="Q609" s="29"/>
      <c r="R609" s="30"/>
      <c r="S609" s="24"/>
      <c r="T609" s="24" t="str">
        <f t="shared" si="9"/>
        <v/>
      </c>
      <c r="U609" s="24">
        <f>IF(OR('⚙️ BỘ HƠI'!$H$40=0,'⚙️ BỘ HƠI'!$H$2="",$C609="",LEFT($C609,1)="◆"),99999,IF(OR(ISNUMBER(SEARCH('⚙️ BỘ HƠI'!$H$2,$C609)),ISNUMBER(SEARCH($C609,'⚙️ BỘ HƠI'!$H$2))),ROW()-2,99999))</f>
        <v>99999</v>
      </c>
      <c r="V609" s="24"/>
    </row>
    <row r="610" ht="35" customHeight="1" spans="1:22">
      <c r="A610" s="30"/>
      <c r="B610" s="30"/>
      <c r="C610" s="27"/>
      <c r="D610" s="30"/>
      <c r="E610" s="30"/>
      <c r="F610" s="30"/>
      <c r="G610" s="30"/>
      <c r="H610" s="27"/>
      <c r="I610" s="27"/>
      <c r="J610" s="30"/>
      <c r="K610" s="30"/>
      <c r="L610" s="30"/>
      <c r="M610" s="29"/>
      <c r="N610" s="29"/>
      <c r="O610" s="29"/>
      <c r="P610" s="29"/>
      <c r="Q610" s="29"/>
      <c r="R610" s="30"/>
      <c r="S610" s="24"/>
      <c r="T610" s="24" t="str">
        <f t="shared" si="9"/>
        <v/>
      </c>
      <c r="U610" s="24">
        <f>IF(OR('⚙️ BỘ HƠI'!$H$40=0,'⚙️ BỘ HƠI'!$H$2="",$C610="",LEFT($C610,1)="◆"),99999,IF(OR(ISNUMBER(SEARCH('⚙️ BỘ HƠI'!$H$2,$C610)),ISNUMBER(SEARCH($C610,'⚙️ BỘ HƠI'!$H$2))),ROW()-2,99999))</f>
        <v>99999</v>
      </c>
      <c r="V610" s="24"/>
    </row>
    <row r="611" ht="35" customHeight="1" spans="1:22">
      <c r="A611" s="30"/>
      <c r="B611" s="30"/>
      <c r="C611" s="27"/>
      <c r="D611" s="30"/>
      <c r="E611" s="30"/>
      <c r="F611" s="30"/>
      <c r="G611" s="30"/>
      <c r="H611" s="27"/>
      <c r="I611" s="27"/>
      <c r="J611" s="30"/>
      <c r="K611" s="30"/>
      <c r="L611" s="30"/>
      <c r="M611" s="29"/>
      <c r="N611" s="29"/>
      <c r="O611" s="29"/>
      <c r="P611" s="29"/>
      <c r="Q611" s="29"/>
      <c r="R611" s="30"/>
      <c r="S611" s="24"/>
      <c r="T611" s="24" t="str">
        <f t="shared" si="9"/>
        <v/>
      </c>
      <c r="U611" s="24">
        <f>IF(OR('⚙️ BỘ HƠI'!$H$40=0,'⚙️ BỘ HƠI'!$H$2="",$C611="",LEFT($C611,1)="◆"),99999,IF(OR(ISNUMBER(SEARCH('⚙️ BỘ HƠI'!$H$2,$C611)),ISNUMBER(SEARCH($C611,'⚙️ BỘ HƠI'!$H$2))),ROW()-2,99999))</f>
        <v>99999</v>
      </c>
      <c r="V611" s="24"/>
    </row>
    <row r="612" ht="35" customHeight="1" spans="1:22">
      <c r="A612" s="30"/>
      <c r="B612" s="30"/>
      <c r="C612" s="27"/>
      <c r="D612" s="30"/>
      <c r="E612" s="30"/>
      <c r="F612" s="30"/>
      <c r="G612" s="30"/>
      <c r="H612" s="27"/>
      <c r="I612" s="27"/>
      <c r="J612" s="30"/>
      <c r="K612" s="30"/>
      <c r="L612" s="30"/>
      <c r="M612" s="29"/>
      <c r="N612" s="29"/>
      <c r="O612" s="29"/>
      <c r="P612" s="29"/>
      <c r="Q612" s="29"/>
      <c r="R612" s="30"/>
      <c r="S612" s="24"/>
      <c r="T612" s="24" t="str">
        <f t="shared" si="9"/>
        <v/>
      </c>
      <c r="U612" s="24">
        <f>IF(OR('⚙️ BỘ HƠI'!$H$40=0,'⚙️ BỘ HƠI'!$H$2="",$C612="",LEFT($C612,1)="◆"),99999,IF(OR(ISNUMBER(SEARCH('⚙️ BỘ HƠI'!$H$2,$C612)),ISNUMBER(SEARCH($C612,'⚙️ BỘ HƠI'!$H$2))),ROW()-2,99999))</f>
        <v>99999</v>
      </c>
      <c r="V612" s="24"/>
    </row>
    <row r="613" ht="35" customHeight="1" spans="1:22">
      <c r="A613" s="30"/>
      <c r="B613" s="30"/>
      <c r="C613" s="27"/>
      <c r="D613" s="30"/>
      <c r="E613" s="30"/>
      <c r="F613" s="30"/>
      <c r="G613" s="30"/>
      <c r="H613" s="27"/>
      <c r="I613" s="27"/>
      <c r="J613" s="30"/>
      <c r="K613" s="30"/>
      <c r="L613" s="30"/>
      <c r="M613" s="29"/>
      <c r="N613" s="29"/>
      <c r="O613" s="29"/>
      <c r="P613" s="29"/>
      <c r="Q613" s="29"/>
      <c r="R613" s="30"/>
      <c r="S613" s="24"/>
      <c r="T613" s="24" t="str">
        <f t="shared" si="9"/>
        <v/>
      </c>
      <c r="U613" s="24">
        <f>IF(OR('⚙️ BỘ HƠI'!$H$40=0,'⚙️ BỘ HƠI'!$H$2="",$C613="",LEFT($C613,1)="◆"),99999,IF(OR(ISNUMBER(SEARCH('⚙️ BỘ HƠI'!$H$2,$C613)),ISNUMBER(SEARCH($C613,'⚙️ BỘ HƠI'!$H$2))),ROW()-2,99999))</f>
        <v>99999</v>
      </c>
      <c r="V613" s="24"/>
    </row>
    <row r="614" ht="35" customHeight="1" spans="1:22">
      <c r="A614" s="30"/>
      <c r="B614" s="30"/>
      <c r="C614" s="27"/>
      <c r="D614" s="30"/>
      <c r="E614" s="30"/>
      <c r="F614" s="30"/>
      <c r="G614" s="30"/>
      <c r="H614" s="27"/>
      <c r="I614" s="27"/>
      <c r="J614" s="30"/>
      <c r="K614" s="30"/>
      <c r="L614" s="30"/>
      <c r="M614" s="29"/>
      <c r="N614" s="29"/>
      <c r="O614" s="29"/>
      <c r="P614" s="29"/>
      <c r="Q614" s="29"/>
      <c r="R614" s="30"/>
      <c r="S614" s="24"/>
      <c r="T614" s="24" t="str">
        <f t="shared" si="9"/>
        <v/>
      </c>
      <c r="U614" s="24">
        <f>IF(OR('⚙️ BỘ HƠI'!$H$40=0,'⚙️ BỘ HƠI'!$H$2="",$C614="",LEFT($C614,1)="◆"),99999,IF(OR(ISNUMBER(SEARCH('⚙️ BỘ HƠI'!$H$2,$C614)),ISNUMBER(SEARCH($C614,'⚙️ BỘ HƠI'!$H$2))),ROW()-2,99999))</f>
        <v>99999</v>
      </c>
      <c r="V614" s="24"/>
    </row>
    <row r="615" ht="35" customHeight="1" spans="1:22">
      <c r="A615" s="37"/>
      <c r="B615" s="37"/>
      <c r="C615" s="37"/>
      <c r="D615" s="37"/>
      <c r="E615" s="37"/>
      <c r="F615" s="37"/>
      <c r="G615" s="37"/>
      <c r="H615" s="37"/>
      <c r="I615" s="37"/>
      <c r="J615" s="37"/>
      <c r="K615" s="37"/>
      <c r="L615" s="37"/>
      <c r="M615" s="24"/>
      <c r="N615" s="24"/>
      <c r="O615" s="24"/>
      <c r="P615" s="24"/>
      <c r="Q615" s="24"/>
      <c r="R615" s="24"/>
      <c r="S615" s="24"/>
      <c r="T615" s="24" t="str">
        <f t="shared" si="9"/>
        <v/>
      </c>
      <c r="U615" s="24">
        <f>IF(OR('⚙️ BỘ HƠI'!$H$40=0,'⚙️ BỘ HƠI'!$H$2="",$C615="",LEFT($C615,1)="◆"),99999,IF(OR(ISNUMBER(SEARCH('⚙️ BỘ HƠI'!$H$2,$C615)),ISNUMBER(SEARCH($C615,'⚙️ BỘ HƠI'!$H$2))),ROW()-2,99999))</f>
        <v>99999</v>
      </c>
      <c r="V615" s="24"/>
    </row>
    <row r="616" ht="35" customHeight="1" spans="1:22">
      <c r="A616" s="30"/>
      <c r="B616" s="30"/>
      <c r="C616" s="27"/>
      <c r="D616" s="30"/>
      <c r="E616" s="30"/>
      <c r="F616" s="30"/>
      <c r="G616" s="30"/>
      <c r="H616" s="27"/>
      <c r="I616" s="27"/>
      <c r="J616" s="30"/>
      <c r="K616" s="30"/>
      <c r="L616" s="30"/>
      <c r="M616" s="29"/>
      <c r="N616" s="29"/>
      <c r="O616" s="29"/>
      <c r="P616" s="29"/>
      <c r="Q616" s="29"/>
      <c r="R616" s="30"/>
      <c r="S616" s="24"/>
      <c r="T616" s="24" t="str">
        <f t="shared" si="9"/>
        <v/>
      </c>
      <c r="U616" s="24">
        <f>IF(OR('⚙️ BỘ HƠI'!$H$40=0,'⚙️ BỘ HƠI'!$H$2="",$C616="",LEFT($C616,1)="◆"),99999,IF(OR(ISNUMBER(SEARCH('⚙️ BỘ HƠI'!$H$2,$C616)),ISNUMBER(SEARCH($C616,'⚙️ BỘ HƠI'!$H$2))),ROW()-2,99999))</f>
        <v>99999</v>
      </c>
      <c r="V616" s="24"/>
    </row>
    <row r="617" ht="35" customHeight="1" spans="1:22">
      <c r="A617" s="30"/>
      <c r="B617" s="30"/>
      <c r="C617" s="27"/>
      <c r="D617" s="30"/>
      <c r="E617" s="30"/>
      <c r="F617" s="30"/>
      <c r="G617" s="30"/>
      <c r="H617" s="27"/>
      <c r="I617" s="27"/>
      <c r="J617" s="30"/>
      <c r="K617" s="30"/>
      <c r="L617" s="30"/>
      <c r="M617" s="29"/>
      <c r="N617" s="29"/>
      <c r="O617" s="29"/>
      <c r="P617" s="29"/>
      <c r="Q617" s="29"/>
      <c r="R617" s="30"/>
      <c r="S617" s="24"/>
      <c r="T617" s="24" t="str">
        <f t="shared" si="9"/>
        <v/>
      </c>
      <c r="U617" s="24">
        <f>IF(OR('⚙️ BỘ HƠI'!$H$40=0,'⚙️ BỘ HƠI'!$H$2="",$C617="",LEFT($C617,1)="◆"),99999,IF(OR(ISNUMBER(SEARCH('⚙️ BỘ HƠI'!$H$2,$C617)),ISNUMBER(SEARCH($C617,'⚙️ BỘ HƠI'!$H$2))),ROW()-2,99999))</f>
        <v>99999</v>
      </c>
      <c r="V617" s="24"/>
    </row>
    <row r="618" ht="35" customHeight="1" spans="1:22">
      <c r="A618" s="30"/>
      <c r="B618" s="30"/>
      <c r="C618" s="27"/>
      <c r="D618" s="30"/>
      <c r="E618" s="30"/>
      <c r="F618" s="30"/>
      <c r="G618" s="30"/>
      <c r="H618" s="27"/>
      <c r="I618" s="27"/>
      <c r="J618" s="30"/>
      <c r="K618" s="30"/>
      <c r="L618" s="30"/>
      <c r="M618" s="29"/>
      <c r="N618" s="29"/>
      <c r="O618" s="29"/>
      <c r="P618" s="29"/>
      <c r="Q618" s="29"/>
      <c r="R618" s="30"/>
      <c r="S618" s="24"/>
      <c r="T618" s="24" t="str">
        <f t="shared" si="9"/>
        <v/>
      </c>
      <c r="U618" s="24">
        <f>IF(OR('⚙️ BỘ HƠI'!$H$40=0,'⚙️ BỘ HƠI'!$H$2="",$C618="",LEFT($C618,1)="◆"),99999,IF(OR(ISNUMBER(SEARCH('⚙️ BỘ HƠI'!$H$2,$C618)),ISNUMBER(SEARCH($C618,'⚙️ BỘ HƠI'!$H$2))),ROW()-2,99999))</f>
        <v>99999</v>
      </c>
      <c r="V618" s="24"/>
    </row>
    <row r="619" ht="35" customHeight="1" spans="1:22">
      <c r="A619" s="30"/>
      <c r="B619" s="30"/>
      <c r="C619" s="27"/>
      <c r="D619" s="30"/>
      <c r="E619" s="30"/>
      <c r="F619" s="30"/>
      <c r="G619" s="30"/>
      <c r="H619" s="27"/>
      <c r="I619" s="27"/>
      <c r="J619" s="30"/>
      <c r="K619" s="30"/>
      <c r="L619" s="30"/>
      <c r="M619" s="29"/>
      <c r="N619" s="29"/>
      <c r="O619" s="29"/>
      <c r="P619" s="29"/>
      <c r="Q619" s="29"/>
      <c r="R619" s="30"/>
      <c r="S619" s="24"/>
      <c r="T619" s="24" t="str">
        <f t="shared" si="9"/>
        <v/>
      </c>
      <c r="U619" s="24">
        <f>IF(OR('⚙️ BỘ HƠI'!$H$40=0,'⚙️ BỘ HƠI'!$H$2="",$C619="",LEFT($C619,1)="◆"),99999,IF(OR(ISNUMBER(SEARCH('⚙️ BỘ HƠI'!$H$2,$C619)),ISNUMBER(SEARCH($C619,'⚙️ BỘ HƠI'!$H$2))),ROW()-2,99999))</f>
        <v>99999</v>
      </c>
      <c r="V619" s="24"/>
    </row>
    <row r="620" ht="35" customHeight="1" spans="1:22">
      <c r="A620" s="30"/>
      <c r="B620" s="30"/>
      <c r="C620" s="27"/>
      <c r="D620" s="30"/>
      <c r="E620" s="30"/>
      <c r="F620" s="30"/>
      <c r="G620" s="30"/>
      <c r="H620" s="27"/>
      <c r="I620" s="27"/>
      <c r="J620" s="30"/>
      <c r="K620" s="30"/>
      <c r="L620" s="30"/>
      <c r="M620" s="29"/>
      <c r="N620" s="29"/>
      <c r="O620" s="29"/>
      <c r="P620" s="29"/>
      <c r="Q620" s="29"/>
      <c r="R620" s="30"/>
      <c r="S620" s="24"/>
      <c r="T620" s="24" t="str">
        <f t="shared" si="9"/>
        <v/>
      </c>
      <c r="U620" s="24">
        <f>IF(OR('⚙️ BỘ HƠI'!$H$40=0,'⚙️ BỘ HƠI'!$H$2="",$C620="",LEFT($C620,1)="◆"),99999,IF(OR(ISNUMBER(SEARCH('⚙️ BỘ HƠI'!$H$2,$C620)),ISNUMBER(SEARCH($C620,'⚙️ BỘ HƠI'!$H$2))),ROW()-2,99999))</f>
        <v>99999</v>
      </c>
      <c r="V620" s="24"/>
    </row>
    <row r="621" ht="35" customHeight="1" spans="1:22">
      <c r="A621" s="30"/>
      <c r="B621" s="30"/>
      <c r="C621" s="27"/>
      <c r="D621" s="30"/>
      <c r="E621" s="30"/>
      <c r="F621" s="30"/>
      <c r="G621" s="30"/>
      <c r="H621" s="27"/>
      <c r="I621" s="27"/>
      <c r="J621" s="30"/>
      <c r="K621" s="30"/>
      <c r="L621" s="30"/>
      <c r="M621" s="29"/>
      <c r="N621" s="29"/>
      <c r="O621" s="29"/>
      <c r="P621" s="29"/>
      <c r="Q621" s="29"/>
      <c r="R621" s="30"/>
      <c r="S621" s="24"/>
      <c r="T621" s="24" t="str">
        <f t="shared" si="9"/>
        <v/>
      </c>
      <c r="U621" s="24">
        <f>IF(OR('⚙️ BỘ HƠI'!$H$40=0,'⚙️ BỘ HƠI'!$H$2="",$C621="",LEFT($C621,1)="◆"),99999,IF(OR(ISNUMBER(SEARCH('⚙️ BỘ HƠI'!$H$2,$C621)),ISNUMBER(SEARCH($C621,'⚙️ BỘ HƠI'!$H$2))),ROW()-2,99999))</f>
        <v>99999</v>
      </c>
      <c r="V621" s="24"/>
    </row>
    <row r="622" ht="35" customHeight="1" spans="1:22">
      <c r="A622" s="30"/>
      <c r="B622" s="30"/>
      <c r="C622" s="27"/>
      <c r="D622" s="30"/>
      <c r="E622" s="30"/>
      <c r="F622" s="30"/>
      <c r="G622" s="30"/>
      <c r="H622" s="27"/>
      <c r="I622" s="27"/>
      <c r="J622" s="30"/>
      <c r="K622" s="30"/>
      <c r="L622" s="30"/>
      <c r="M622" s="29"/>
      <c r="N622" s="29"/>
      <c r="O622" s="29"/>
      <c r="P622" s="29"/>
      <c r="Q622" s="29"/>
      <c r="R622" s="30"/>
      <c r="S622" s="24"/>
      <c r="T622" s="24" t="str">
        <f t="shared" si="9"/>
        <v/>
      </c>
      <c r="U622" s="24">
        <f>IF(OR('⚙️ BỘ HƠI'!$H$40=0,'⚙️ BỘ HƠI'!$H$2="",$C622="",LEFT($C622,1)="◆"),99999,IF(OR(ISNUMBER(SEARCH('⚙️ BỘ HƠI'!$H$2,$C622)),ISNUMBER(SEARCH($C622,'⚙️ BỘ HƠI'!$H$2))),ROW()-2,99999))</f>
        <v>99999</v>
      </c>
      <c r="V622" s="24"/>
    </row>
    <row r="623" ht="35" customHeight="1" spans="1:22">
      <c r="A623" s="30"/>
      <c r="B623" s="30"/>
      <c r="C623" s="27"/>
      <c r="D623" s="30"/>
      <c r="E623" s="30"/>
      <c r="F623" s="30"/>
      <c r="G623" s="30"/>
      <c r="H623" s="27"/>
      <c r="I623" s="27"/>
      <c r="J623" s="30"/>
      <c r="K623" s="30"/>
      <c r="L623" s="30"/>
      <c r="M623" s="29"/>
      <c r="N623" s="29"/>
      <c r="O623" s="29"/>
      <c r="P623" s="29"/>
      <c r="Q623" s="29"/>
      <c r="R623" s="30"/>
      <c r="S623" s="24"/>
      <c r="T623" s="24" t="str">
        <f t="shared" si="9"/>
        <v/>
      </c>
      <c r="U623" s="24">
        <f>IF(OR('⚙️ BỘ HƠI'!$H$40=0,'⚙️ BỘ HƠI'!$H$2="",$C623="",LEFT($C623,1)="◆"),99999,IF(OR(ISNUMBER(SEARCH('⚙️ BỘ HƠI'!$H$2,$C623)),ISNUMBER(SEARCH($C623,'⚙️ BỘ HƠI'!$H$2))),ROW()-2,99999))</f>
        <v>99999</v>
      </c>
      <c r="V623" s="24"/>
    </row>
    <row r="624" ht="35" customHeight="1" spans="1:22">
      <c r="A624" s="30"/>
      <c r="B624" s="30"/>
      <c r="C624" s="27"/>
      <c r="D624" s="30"/>
      <c r="E624" s="30"/>
      <c r="F624" s="30"/>
      <c r="G624" s="30"/>
      <c r="H624" s="27"/>
      <c r="I624" s="27"/>
      <c r="J624" s="30"/>
      <c r="K624" s="30"/>
      <c r="L624" s="30"/>
      <c r="M624" s="29"/>
      <c r="N624" s="29"/>
      <c r="O624" s="29"/>
      <c r="P624" s="29"/>
      <c r="Q624" s="29"/>
      <c r="R624" s="30"/>
      <c r="S624" s="24"/>
      <c r="T624" s="24" t="str">
        <f t="shared" si="9"/>
        <v/>
      </c>
      <c r="U624" s="24">
        <f>IF(OR('⚙️ BỘ HƠI'!$H$40=0,'⚙️ BỘ HƠI'!$H$2="",$C624="",LEFT($C624,1)="◆"),99999,IF(OR(ISNUMBER(SEARCH('⚙️ BỘ HƠI'!$H$2,$C624)),ISNUMBER(SEARCH($C624,'⚙️ BỘ HƠI'!$H$2))),ROW()-2,99999))</f>
        <v>99999</v>
      </c>
      <c r="V624" s="24"/>
    </row>
    <row r="625" ht="35" customHeight="1" spans="1:22">
      <c r="A625" s="30"/>
      <c r="B625" s="30"/>
      <c r="C625" s="27"/>
      <c r="D625" s="30"/>
      <c r="E625" s="30"/>
      <c r="F625" s="30"/>
      <c r="G625" s="30"/>
      <c r="H625" s="27"/>
      <c r="I625" s="27"/>
      <c r="J625" s="30"/>
      <c r="K625" s="30"/>
      <c r="L625" s="30"/>
      <c r="M625" s="29"/>
      <c r="N625" s="29"/>
      <c r="O625" s="29"/>
      <c r="P625" s="29"/>
      <c r="Q625" s="29"/>
      <c r="R625" s="30"/>
      <c r="S625" s="24"/>
      <c r="T625" s="24" t="str">
        <f t="shared" si="9"/>
        <v/>
      </c>
      <c r="U625" s="24">
        <f>IF(OR('⚙️ BỘ HƠI'!$H$40=0,'⚙️ BỘ HƠI'!$H$2="",$C625="",LEFT($C625,1)="◆"),99999,IF(OR(ISNUMBER(SEARCH('⚙️ BỘ HƠI'!$H$2,$C625)),ISNUMBER(SEARCH($C625,'⚙️ BỘ HƠI'!$H$2))),ROW()-2,99999))</f>
        <v>99999</v>
      </c>
      <c r="V625" s="24"/>
    </row>
    <row r="626" ht="35" customHeight="1" spans="1:22">
      <c r="A626" s="30"/>
      <c r="B626" s="30"/>
      <c r="C626" s="27"/>
      <c r="D626" s="30"/>
      <c r="E626" s="30"/>
      <c r="F626" s="30"/>
      <c r="G626" s="30"/>
      <c r="H626" s="27"/>
      <c r="I626" s="27"/>
      <c r="J626" s="30"/>
      <c r="K626" s="30"/>
      <c r="L626" s="30"/>
      <c r="M626" s="29"/>
      <c r="N626" s="29"/>
      <c r="O626" s="29"/>
      <c r="P626" s="29"/>
      <c r="Q626" s="29"/>
      <c r="R626" s="30"/>
      <c r="S626" s="24"/>
      <c r="T626" s="24" t="str">
        <f t="shared" si="9"/>
        <v/>
      </c>
      <c r="U626" s="24">
        <f>IF(OR('⚙️ BỘ HƠI'!$H$40=0,'⚙️ BỘ HƠI'!$H$2="",$C626="",LEFT($C626,1)="◆"),99999,IF(OR(ISNUMBER(SEARCH('⚙️ BỘ HƠI'!$H$2,$C626)),ISNUMBER(SEARCH($C626,'⚙️ BỘ HƠI'!$H$2))),ROW()-2,99999))</f>
        <v>99999</v>
      </c>
      <c r="V626" s="24"/>
    </row>
    <row r="627" ht="35" customHeight="1" spans="1:22">
      <c r="A627" s="37"/>
      <c r="B627" s="37"/>
      <c r="C627" s="37"/>
      <c r="D627" s="37"/>
      <c r="E627" s="37"/>
      <c r="F627" s="37"/>
      <c r="G627" s="37"/>
      <c r="H627" s="37"/>
      <c r="I627" s="37"/>
      <c r="J627" s="37"/>
      <c r="K627" s="37"/>
      <c r="L627" s="37"/>
      <c r="M627" s="24"/>
      <c r="N627" s="24"/>
      <c r="O627" s="24"/>
      <c r="P627" s="24"/>
      <c r="Q627" s="24"/>
      <c r="R627" s="24"/>
      <c r="S627" s="24"/>
      <c r="T627" s="24" t="str">
        <f t="shared" si="9"/>
        <v/>
      </c>
      <c r="U627" s="24">
        <f>IF(OR('⚙️ BỘ HƠI'!$H$40=0,'⚙️ BỘ HƠI'!$H$2="",$C627="",LEFT($C627,1)="◆"),99999,IF(OR(ISNUMBER(SEARCH('⚙️ BỘ HƠI'!$H$2,$C627)),ISNUMBER(SEARCH($C627,'⚙️ BỘ HƠI'!$H$2))),ROW()-2,99999))</f>
        <v>99999</v>
      </c>
      <c r="V627" s="24"/>
    </row>
    <row r="628" ht="35" customHeight="1" spans="1:22">
      <c r="A628" s="30"/>
      <c r="B628" s="30"/>
      <c r="C628" s="27"/>
      <c r="D628" s="30"/>
      <c r="E628" s="30"/>
      <c r="F628" s="30"/>
      <c r="G628" s="30"/>
      <c r="H628" s="27"/>
      <c r="I628" s="27"/>
      <c r="J628" s="30"/>
      <c r="K628" s="30"/>
      <c r="L628" s="30"/>
      <c r="M628" s="29"/>
      <c r="N628" s="29"/>
      <c r="O628" s="29"/>
      <c r="P628" s="29"/>
      <c r="Q628" s="29"/>
      <c r="R628" s="30"/>
      <c r="S628" s="24"/>
      <c r="T628" s="24" t="str">
        <f t="shared" si="9"/>
        <v/>
      </c>
      <c r="U628" s="24">
        <f>IF(OR('⚙️ BỘ HƠI'!$H$40=0,'⚙️ BỘ HƠI'!$H$2="",$C628="",LEFT($C628,1)="◆"),99999,IF(OR(ISNUMBER(SEARCH('⚙️ BỘ HƠI'!$H$2,$C628)),ISNUMBER(SEARCH($C628,'⚙️ BỘ HƠI'!$H$2))),ROW()-2,99999))</f>
        <v>99999</v>
      </c>
      <c r="V628" s="24"/>
    </row>
    <row r="629" ht="35" customHeight="1" spans="1:22">
      <c r="A629" s="30"/>
      <c r="B629" s="30"/>
      <c r="C629" s="27"/>
      <c r="D629" s="30"/>
      <c r="E629" s="30"/>
      <c r="F629" s="30"/>
      <c r="G629" s="30"/>
      <c r="H629" s="27"/>
      <c r="I629" s="27"/>
      <c r="J629" s="30"/>
      <c r="K629" s="30"/>
      <c r="L629" s="30"/>
      <c r="M629" s="29"/>
      <c r="N629" s="29"/>
      <c r="O629" s="29"/>
      <c r="P629" s="29"/>
      <c r="Q629" s="29"/>
      <c r="R629" s="30"/>
      <c r="S629" s="24"/>
      <c r="T629" s="24" t="str">
        <f t="shared" si="9"/>
        <v/>
      </c>
      <c r="U629" s="24">
        <f>IF(OR('⚙️ BỘ HƠI'!$H$40=0,'⚙️ BỘ HƠI'!$H$2="",$C629="",LEFT($C629,1)="◆"),99999,IF(OR(ISNUMBER(SEARCH('⚙️ BỘ HƠI'!$H$2,$C629)),ISNUMBER(SEARCH($C629,'⚙️ BỘ HƠI'!$H$2))),ROW()-2,99999))</f>
        <v>99999</v>
      </c>
      <c r="V629" s="24"/>
    </row>
    <row r="630" ht="35" customHeight="1" spans="1:22">
      <c r="A630" s="30"/>
      <c r="B630" s="30"/>
      <c r="C630" s="27"/>
      <c r="D630" s="30"/>
      <c r="E630" s="30"/>
      <c r="F630" s="30"/>
      <c r="G630" s="30"/>
      <c r="H630" s="27"/>
      <c r="I630" s="27"/>
      <c r="J630" s="30"/>
      <c r="K630" s="30"/>
      <c r="L630" s="30"/>
      <c r="M630" s="29"/>
      <c r="N630" s="29"/>
      <c r="O630" s="29"/>
      <c r="P630" s="29"/>
      <c r="Q630" s="29"/>
      <c r="R630" s="30"/>
      <c r="S630" s="24"/>
      <c r="T630" s="24" t="str">
        <f t="shared" si="9"/>
        <v/>
      </c>
      <c r="U630" s="24">
        <f>IF(OR('⚙️ BỘ HƠI'!$H$40=0,'⚙️ BỘ HƠI'!$H$2="",$C630="",LEFT($C630,1)="◆"),99999,IF(OR(ISNUMBER(SEARCH('⚙️ BỘ HƠI'!$H$2,$C630)),ISNUMBER(SEARCH($C630,'⚙️ BỘ HƠI'!$H$2))),ROW()-2,99999))</f>
        <v>99999</v>
      </c>
      <c r="V630" s="24"/>
    </row>
    <row r="631" ht="35" customHeight="1" spans="1:22">
      <c r="A631" s="30"/>
      <c r="B631" s="30"/>
      <c r="C631" s="27"/>
      <c r="D631" s="30"/>
      <c r="E631" s="30"/>
      <c r="F631" s="30"/>
      <c r="G631" s="30"/>
      <c r="H631" s="27"/>
      <c r="I631" s="27"/>
      <c r="J631" s="30"/>
      <c r="K631" s="30"/>
      <c r="L631" s="30"/>
      <c r="M631" s="29"/>
      <c r="N631" s="29"/>
      <c r="O631" s="29"/>
      <c r="P631" s="29"/>
      <c r="Q631" s="29"/>
      <c r="R631" s="30"/>
      <c r="S631" s="24"/>
      <c r="T631" s="24" t="str">
        <f t="shared" si="9"/>
        <v/>
      </c>
      <c r="U631" s="24">
        <f>IF(OR('⚙️ BỘ HƠI'!$H$40=0,'⚙️ BỘ HƠI'!$H$2="",$C631="",LEFT($C631,1)="◆"),99999,IF(OR(ISNUMBER(SEARCH('⚙️ BỘ HƠI'!$H$2,$C631)),ISNUMBER(SEARCH($C631,'⚙️ BỘ HƠI'!$H$2))),ROW()-2,99999))</f>
        <v>99999</v>
      </c>
      <c r="V631" s="24"/>
    </row>
    <row r="632" ht="35" customHeight="1" spans="1:22">
      <c r="A632" s="30"/>
      <c r="B632" s="30"/>
      <c r="C632" s="27"/>
      <c r="D632" s="30"/>
      <c r="E632" s="30"/>
      <c r="F632" s="30"/>
      <c r="G632" s="30"/>
      <c r="H632" s="27"/>
      <c r="I632" s="27"/>
      <c r="J632" s="30"/>
      <c r="K632" s="30"/>
      <c r="L632" s="30"/>
      <c r="M632" s="29"/>
      <c r="N632" s="29"/>
      <c r="O632" s="29"/>
      <c r="P632" s="29"/>
      <c r="Q632" s="29"/>
      <c r="R632" s="30"/>
      <c r="S632" s="24"/>
      <c r="T632" s="24" t="str">
        <f t="shared" si="9"/>
        <v/>
      </c>
      <c r="U632" s="24">
        <f>IF(OR('⚙️ BỘ HƠI'!$H$40=0,'⚙️ BỘ HƠI'!$H$2="",$C632="",LEFT($C632,1)="◆"),99999,IF(OR(ISNUMBER(SEARCH('⚙️ BỘ HƠI'!$H$2,$C632)),ISNUMBER(SEARCH($C632,'⚙️ BỘ HƠI'!$H$2))),ROW()-2,99999))</f>
        <v>99999</v>
      </c>
      <c r="V632" s="24"/>
    </row>
    <row r="633" ht="35" customHeight="1" spans="1:22">
      <c r="A633" s="30"/>
      <c r="B633" s="30"/>
      <c r="C633" s="27"/>
      <c r="D633" s="30"/>
      <c r="E633" s="30"/>
      <c r="F633" s="30"/>
      <c r="G633" s="30"/>
      <c r="H633" s="27"/>
      <c r="I633" s="27"/>
      <c r="J633" s="30"/>
      <c r="K633" s="30"/>
      <c r="L633" s="30"/>
      <c r="M633" s="29"/>
      <c r="N633" s="29"/>
      <c r="O633" s="29"/>
      <c r="P633" s="29"/>
      <c r="Q633" s="29"/>
      <c r="R633" s="30"/>
      <c r="S633" s="24"/>
      <c r="T633" s="24" t="str">
        <f t="shared" si="9"/>
        <v/>
      </c>
      <c r="U633" s="24">
        <f>IF(OR('⚙️ BỘ HƠI'!$H$40=0,'⚙️ BỘ HƠI'!$H$2="",$C633="",LEFT($C633,1)="◆"),99999,IF(OR(ISNUMBER(SEARCH('⚙️ BỘ HƠI'!$H$2,$C633)),ISNUMBER(SEARCH($C633,'⚙️ BỘ HƠI'!$H$2))),ROW()-2,99999))</f>
        <v>99999</v>
      </c>
      <c r="V633" s="24"/>
    </row>
    <row r="634" ht="35" customHeight="1" spans="1:22">
      <c r="A634" s="30"/>
      <c r="B634" s="30"/>
      <c r="C634" s="27"/>
      <c r="D634" s="30"/>
      <c r="E634" s="30"/>
      <c r="F634" s="30"/>
      <c r="G634" s="30"/>
      <c r="H634" s="27"/>
      <c r="I634" s="27"/>
      <c r="J634" s="30"/>
      <c r="K634" s="30"/>
      <c r="L634" s="30"/>
      <c r="M634" s="29"/>
      <c r="N634" s="29"/>
      <c r="O634" s="29"/>
      <c r="P634" s="29"/>
      <c r="Q634" s="29"/>
      <c r="R634" s="30"/>
      <c r="S634" s="24"/>
      <c r="T634" s="24" t="str">
        <f t="shared" si="9"/>
        <v/>
      </c>
      <c r="U634" s="24">
        <f>IF(OR('⚙️ BỘ HƠI'!$H$40=0,'⚙️ BỘ HƠI'!$H$2="",$C634="",LEFT($C634,1)="◆"),99999,IF(OR(ISNUMBER(SEARCH('⚙️ BỘ HƠI'!$H$2,$C634)),ISNUMBER(SEARCH($C634,'⚙️ BỘ HƠI'!$H$2))),ROW()-2,99999))</f>
        <v>99999</v>
      </c>
      <c r="V634" s="24"/>
    </row>
    <row r="635" ht="35" customHeight="1" spans="1:22">
      <c r="A635" s="30"/>
      <c r="B635" s="30"/>
      <c r="C635" s="27"/>
      <c r="D635" s="30"/>
      <c r="E635" s="30"/>
      <c r="F635" s="30"/>
      <c r="G635" s="30"/>
      <c r="H635" s="27"/>
      <c r="I635" s="27"/>
      <c r="J635" s="30"/>
      <c r="K635" s="30"/>
      <c r="L635" s="30"/>
      <c r="M635" s="29"/>
      <c r="N635" s="29"/>
      <c r="O635" s="29"/>
      <c r="P635" s="29"/>
      <c r="Q635" s="29"/>
      <c r="R635" s="30"/>
      <c r="S635" s="24"/>
      <c r="T635" s="24" t="str">
        <f t="shared" si="9"/>
        <v/>
      </c>
      <c r="U635" s="24">
        <f>IF(OR('⚙️ BỘ HƠI'!$H$40=0,'⚙️ BỘ HƠI'!$H$2="",$C635="",LEFT($C635,1)="◆"),99999,IF(OR(ISNUMBER(SEARCH('⚙️ BỘ HƠI'!$H$2,$C635)),ISNUMBER(SEARCH($C635,'⚙️ BỘ HƠI'!$H$2))),ROW()-2,99999))</f>
        <v>99999</v>
      </c>
      <c r="V635" s="24"/>
    </row>
    <row r="636" ht="35" customHeight="1" spans="1:22">
      <c r="A636" s="30"/>
      <c r="B636" s="30"/>
      <c r="C636" s="27"/>
      <c r="D636" s="30"/>
      <c r="E636" s="30"/>
      <c r="F636" s="30"/>
      <c r="G636" s="30"/>
      <c r="H636" s="27"/>
      <c r="I636" s="27"/>
      <c r="J636" s="30"/>
      <c r="K636" s="30"/>
      <c r="L636" s="30"/>
      <c r="M636" s="29"/>
      <c r="N636" s="29"/>
      <c r="O636" s="29"/>
      <c r="P636" s="29"/>
      <c r="Q636" s="29"/>
      <c r="R636" s="30"/>
      <c r="S636" s="24"/>
      <c r="T636" s="24" t="str">
        <f t="shared" si="9"/>
        <v/>
      </c>
      <c r="U636" s="24">
        <f>IF(OR('⚙️ BỘ HƠI'!$H$40=0,'⚙️ BỘ HƠI'!$H$2="",$C636="",LEFT($C636,1)="◆"),99999,IF(OR(ISNUMBER(SEARCH('⚙️ BỘ HƠI'!$H$2,$C636)),ISNUMBER(SEARCH($C636,'⚙️ BỘ HƠI'!$H$2))),ROW()-2,99999))</f>
        <v>99999</v>
      </c>
      <c r="V636" s="24"/>
    </row>
    <row r="637" ht="35" customHeight="1" spans="1:22">
      <c r="A637" s="30"/>
      <c r="B637" s="30"/>
      <c r="C637" s="27"/>
      <c r="D637" s="30"/>
      <c r="E637" s="30"/>
      <c r="F637" s="30"/>
      <c r="G637" s="30"/>
      <c r="H637" s="27"/>
      <c r="I637" s="27"/>
      <c r="J637" s="30"/>
      <c r="K637" s="30"/>
      <c r="L637" s="30"/>
      <c r="M637" s="29"/>
      <c r="N637" s="29"/>
      <c r="O637" s="29"/>
      <c r="P637" s="29"/>
      <c r="Q637" s="29"/>
      <c r="R637" s="30"/>
      <c r="S637" s="24"/>
      <c r="T637" s="24" t="str">
        <f t="shared" si="9"/>
        <v/>
      </c>
      <c r="U637" s="24">
        <f>IF(OR('⚙️ BỘ HƠI'!$H$40=0,'⚙️ BỘ HƠI'!$H$2="",$C637="",LEFT($C637,1)="◆"),99999,IF(OR(ISNUMBER(SEARCH('⚙️ BỘ HƠI'!$H$2,$C637)),ISNUMBER(SEARCH($C637,'⚙️ BỘ HƠI'!$H$2))),ROW()-2,99999))</f>
        <v>99999</v>
      </c>
      <c r="V637" s="24"/>
    </row>
    <row r="638" ht="35" customHeight="1" spans="1:22">
      <c r="A638" s="37"/>
      <c r="B638" s="37"/>
      <c r="C638" s="37"/>
      <c r="D638" s="37"/>
      <c r="E638" s="37"/>
      <c r="F638" s="37"/>
      <c r="G638" s="37"/>
      <c r="H638" s="37"/>
      <c r="I638" s="37"/>
      <c r="J638" s="37"/>
      <c r="K638" s="37"/>
      <c r="L638" s="37"/>
      <c r="M638" s="24"/>
      <c r="N638" s="24"/>
      <c r="O638" s="24"/>
      <c r="P638" s="24"/>
      <c r="Q638" s="24"/>
      <c r="R638" s="24"/>
      <c r="S638" s="24"/>
      <c r="T638" s="24" t="str">
        <f t="shared" si="9"/>
        <v/>
      </c>
      <c r="U638" s="24">
        <f>IF(OR('⚙️ BỘ HƠI'!$H$40=0,'⚙️ BỘ HƠI'!$H$2="",$C638="",LEFT($C638,1)="◆"),99999,IF(OR(ISNUMBER(SEARCH('⚙️ BỘ HƠI'!$H$2,$C638)),ISNUMBER(SEARCH($C638,'⚙️ BỘ HƠI'!$H$2))),ROW()-2,99999))</f>
        <v>99999</v>
      </c>
      <c r="V638" s="24"/>
    </row>
    <row r="639" ht="35" customHeight="1" spans="1:22">
      <c r="A639" s="30"/>
      <c r="B639" s="30"/>
      <c r="C639" s="27"/>
      <c r="D639" s="30"/>
      <c r="E639" s="30"/>
      <c r="F639" s="30"/>
      <c r="G639" s="30"/>
      <c r="H639" s="27"/>
      <c r="I639" s="27"/>
      <c r="J639" s="30"/>
      <c r="K639" s="30"/>
      <c r="L639" s="30"/>
      <c r="M639" s="29"/>
      <c r="N639" s="29"/>
      <c r="O639" s="29"/>
      <c r="P639" s="29"/>
      <c r="Q639" s="29"/>
      <c r="R639" s="30"/>
      <c r="S639" s="24"/>
      <c r="T639" s="24" t="str">
        <f t="shared" si="9"/>
        <v/>
      </c>
      <c r="U639" s="24">
        <f>IF(OR('⚙️ BỘ HƠI'!$H$40=0,'⚙️ BỘ HƠI'!$H$2="",$C639="",LEFT($C639,1)="◆"),99999,IF(OR(ISNUMBER(SEARCH('⚙️ BỘ HƠI'!$H$2,$C639)),ISNUMBER(SEARCH($C639,'⚙️ BỘ HƠI'!$H$2))),ROW()-2,99999))</f>
        <v>99999</v>
      </c>
      <c r="V639" s="24"/>
    </row>
    <row r="640" ht="35" customHeight="1" spans="1:22">
      <c r="A640" s="30"/>
      <c r="B640" s="30"/>
      <c r="C640" s="27"/>
      <c r="D640" s="30"/>
      <c r="E640" s="30"/>
      <c r="F640" s="30"/>
      <c r="G640" s="30"/>
      <c r="H640" s="27"/>
      <c r="I640" s="27"/>
      <c r="J640" s="30"/>
      <c r="K640" s="30"/>
      <c r="L640" s="30"/>
      <c r="M640" s="29"/>
      <c r="N640" s="29"/>
      <c r="O640" s="29"/>
      <c r="P640" s="29"/>
      <c r="Q640" s="29"/>
      <c r="R640" s="30"/>
      <c r="S640" s="24"/>
      <c r="T640" s="24" t="str">
        <f t="shared" si="9"/>
        <v/>
      </c>
      <c r="U640" s="24">
        <f>IF(OR('⚙️ BỘ HƠI'!$H$40=0,'⚙️ BỘ HƠI'!$H$2="",$C640="",LEFT($C640,1)="◆"),99999,IF(OR(ISNUMBER(SEARCH('⚙️ BỘ HƠI'!$H$2,$C640)),ISNUMBER(SEARCH($C640,'⚙️ BỘ HƠI'!$H$2))),ROW()-2,99999))</f>
        <v>99999</v>
      </c>
      <c r="V640" s="24"/>
    </row>
    <row r="641" ht="35" customHeight="1" spans="1:22">
      <c r="A641" s="30"/>
      <c r="B641" s="30"/>
      <c r="C641" s="27"/>
      <c r="D641" s="30"/>
      <c r="E641" s="30"/>
      <c r="F641" s="30"/>
      <c r="G641" s="30"/>
      <c r="H641" s="27"/>
      <c r="I641" s="27"/>
      <c r="J641" s="30"/>
      <c r="K641" s="30"/>
      <c r="L641" s="30"/>
      <c r="M641" s="29"/>
      <c r="N641" s="29"/>
      <c r="O641" s="29"/>
      <c r="P641" s="29"/>
      <c r="Q641" s="29"/>
      <c r="R641" s="30"/>
      <c r="S641" s="24"/>
      <c r="T641" s="24" t="str">
        <f t="shared" si="9"/>
        <v/>
      </c>
      <c r="U641" s="24">
        <f>IF(OR('⚙️ BỘ HƠI'!$H$40=0,'⚙️ BỘ HƠI'!$H$2="",$C641="",LEFT($C641,1)="◆"),99999,IF(OR(ISNUMBER(SEARCH('⚙️ BỘ HƠI'!$H$2,$C641)),ISNUMBER(SEARCH($C641,'⚙️ BỘ HƠI'!$H$2))),ROW()-2,99999))</f>
        <v>99999</v>
      </c>
      <c r="V641" s="24"/>
    </row>
    <row r="642" ht="35" customHeight="1" spans="1:22">
      <c r="A642" s="30"/>
      <c r="B642" s="30"/>
      <c r="C642" s="27"/>
      <c r="D642" s="30"/>
      <c r="E642" s="30"/>
      <c r="F642" s="30"/>
      <c r="G642" s="30"/>
      <c r="H642" s="27"/>
      <c r="I642" s="27"/>
      <c r="J642" s="30"/>
      <c r="K642" s="30"/>
      <c r="L642" s="30"/>
      <c r="M642" s="29"/>
      <c r="N642" s="29"/>
      <c r="O642" s="29"/>
      <c r="P642" s="29"/>
      <c r="Q642" s="29"/>
      <c r="R642" s="30"/>
      <c r="S642" s="24"/>
      <c r="T642" s="24" t="str">
        <f t="shared" si="9"/>
        <v/>
      </c>
      <c r="U642" s="24">
        <f>IF(OR('⚙️ BỘ HƠI'!$H$40=0,'⚙️ BỘ HƠI'!$H$2="",$C642="",LEFT($C642,1)="◆"),99999,IF(OR(ISNUMBER(SEARCH('⚙️ BỘ HƠI'!$H$2,$C642)),ISNUMBER(SEARCH($C642,'⚙️ BỘ HƠI'!$H$2))),ROW()-2,99999))</f>
        <v>99999</v>
      </c>
      <c r="V642" s="24"/>
    </row>
    <row r="643" ht="35" customHeight="1" spans="1:22">
      <c r="A643" s="30"/>
      <c r="B643" s="30"/>
      <c r="C643" s="27"/>
      <c r="D643" s="30"/>
      <c r="E643" s="30"/>
      <c r="F643" s="30"/>
      <c r="G643" s="30"/>
      <c r="H643" s="27"/>
      <c r="I643" s="27"/>
      <c r="J643" s="30"/>
      <c r="K643" s="30"/>
      <c r="L643" s="30"/>
      <c r="M643" s="29"/>
      <c r="N643" s="29"/>
      <c r="O643" s="29"/>
      <c r="P643" s="29"/>
      <c r="Q643" s="29"/>
      <c r="R643" s="30"/>
      <c r="S643" s="24"/>
      <c r="T643" s="24" t="str">
        <f t="shared" ref="T643:T706" si="10">IF($S643="","",$S643)</f>
        <v/>
      </c>
      <c r="U643" s="24">
        <f>IF(OR('⚙️ BỘ HƠI'!$H$40=0,'⚙️ BỘ HƠI'!$H$2="",$C643="",LEFT($C643,1)="◆"),99999,IF(OR(ISNUMBER(SEARCH('⚙️ BỘ HƠI'!$H$2,$C643)),ISNUMBER(SEARCH($C643,'⚙️ BỘ HƠI'!$H$2))),ROW()-2,99999))</f>
        <v>99999</v>
      </c>
      <c r="V643" s="24"/>
    </row>
    <row r="644" ht="35" customHeight="1" spans="1:22">
      <c r="A644" s="30"/>
      <c r="B644" s="30"/>
      <c r="C644" s="27"/>
      <c r="D644" s="30"/>
      <c r="E644" s="30"/>
      <c r="F644" s="30"/>
      <c r="G644" s="30"/>
      <c r="H644" s="27"/>
      <c r="I644" s="27"/>
      <c r="J644" s="30"/>
      <c r="K644" s="30"/>
      <c r="L644" s="30"/>
      <c r="M644" s="29"/>
      <c r="N644" s="29"/>
      <c r="O644" s="29"/>
      <c r="P644" s="29"/>
      <c r="Q644" s="29"/>
      <c r="R644" s="30"/>
      <c r="S644" s="24"/>
      <c r="T644" s="24" t="str">
        <f t="shared" si="10"/>
        <v/>
      </c>
      <c r="U644" s="24">
        <f>IF(OR('⚙️ BỘ HƠI'!$H$40=0,'⚙️ BỘ HƠI'!$H$2="",$C644="",LEFT($C644,1)="◆"),99999,IF(OR(ISNUMBER(SEARCH('⚙️ BỘ HƠI'!$H$2,$C644)),ISNUMBER(SEARCH($C644,'⚙️ BỘ HƠI'!$H$2))),ROW()-2,99999))</f>
        <v>99999</v>
      </c>
      <c r="V644" s="24"/>
    </row>
    <row r="645" ht="35" customHeight="1" spans="1:22">
      <c r="A645" s="30"/>
      <c r="B645" s="30"/>
      <c r="C645" s="27"/>
      <c r="D645" s="30"/>
      <c r="E645" s="30"/>
      <c r="F645" s="30"/>
      <c r="G645" s="30"/>
      <c r="H645" s="27"/>
      <c r="I645" s="27"/>
      <c r="J645" s="30"/>
      <c r="K645" s="30"/>
      <c r="L645" s="30"/>
      <c r="M645" s="29"/>
      <c r="N645" s="29"/>
      <c r="O645" s="29"/>
      <c r="P645" s="29"/>
      <c r="Q645" s="29"/>
      <c r="R645" s="30"/>
      <c r="S645" s="24"/>
      <c r="T645" s="24" t="str">
        <f t="shared" si="10"/>
        <v/>
      </c>
      <c r="U645" s="24">
        <f>IF(OR('⚙️ BỘ HƠI'!$H$40=0,'⚙️ BỘ HƠI'!$H$2="",$C645="",LEFT($C645,1)="◆"),99999,IF(OR(ISNUMBER(SEARCH('⚙️ BỘ HƠI'!$H$2,$C645)),ISNUMBER(SEARCH($C645,'⚙️ BỘ HƠI'!$H$2))),ROW()-2,99999))</f>
        <v>99999</v>
      </c>
      <c r="V645" s="24"/>
    </row>
    <row r="646" ht="35" customHeight="1" spans="1:22">
      <c r="A646" s="30"/>
      <c r="B646" s="30"/>
      <c r="C646" s="27"/>
      <c r="D646" s="30"/>
      <c r="E646" s="30"/>
      <c r="F646" s="30"/>
      <c r="G646" s="30"/>
      <c r="H646" s="27"/>
      <c r="I646" s="27"/>
      <c r="J646" s="30"/>
      <c r="K646" s="30"/>
      <c r="L646" s="30"/>
      <c r="M646" s="29"/>
      <c r="N646" s="29"/>
      <c r="O646" s="29"/>
      <c r="P646" s="29"/>
      <c r="Q646" s="29"/>
      <c r="R646" s="30"/>
      <c r="S646" s="24"/>
      <c r="T646" s="24" t="str">
        <f t="shared" si="10"/>
        <v/>
      </c>
      <c r="U646" s="24">
        <f>IF(OR('⚙️ BỘ HƠI'!$H$40=0,'⚙️ BỘ HƠI'!$H$2="",$C646="",LEFT($C646,1)="◆"),99999,IF(OR(ISNUMBER(SEARCH('⚙️ BỘ HƠI'!$H$2,$C646)),ISNUMBER(SEARCH($C646,'⚙️ BỘ HƠI'!$H$2))),ROW()-2,99999))</f>
        <v>99999</v>
      </c>
      <c r="V646" s="24"/>
    </row>
    <row r="647" ht="35" customHeight="1" spans="1:22">
      <c r="A647" s="30"/>
      <c r="B647" s="30"/>
      <c r="C647" s="27"/>
      <c r="D647" s="30"/>
      <c r="E647" s="30"/>
      <c r="F647" s="30"/>
      <c r="G647" s="30"/>
      <c r="H647" s="27"/>
      <c r="I647" s="27"/>
      <c r="J647" s="30"/>
      <c r="K647" s="30"/>
      <c r="L647" s="30"/>
      <c r="M647" s="29"/>
      <c r="N647" s="29"/>
      <c r="O647" s="29"/>
      <c r="P647" s="29"/>
      <c r="Q647" s="29"/>
      <c r="R647" s="30"/>
      <c r="S647" s="24"/>
      <c r="T647" s="24" t="str">
        <f t="shared" si="10"/>
        <v/>
      </c>
      <c r="U647" s="24">
        <f>IF(OR('⚙️ BỘ HƠI'!$H$40=0,'⚙️ BỘ HƠI'!$H$2="",$C647="",LEFT($C647,1)="◆"),99999,IF(OR(ISNUMBER(SEARCH('⚙️ BỘ HƠI'!$H$2,$C647)),ISNUMBER(SEARCH($C647,'⚙️ BỘ HƠI'!$H$2))),ROW()-2,99999))</f>
        <v>99999</v>
      </c>
      <c r="V647" s="24"/>
    </row>
    <row r="648" ht="35" customHeight="1" spans="1:22">
      <c r="A648" s="30"/>
      <c r="B648" s="30"/>
      <c r="C648" s="27"/>
      <c r="D648" s="30"/>
      <c r="E648" s="30"/>
      <c r="F648" s="30"/>
      <c r="G648" s="30"/>
      <c r="H648" s="27"/>
      <c r="I648" s="27"/>
      <c r="J648" s="30"/>
      <c r="K648" s="30"/>
      <c r="L648" s="30"/>
      <c r="M648" s="29"/>
      <c r="N648" s="29"/>
      <c r="O648" s="29"/>
      <c r="P648" s="29"/>
      <c r="Q648" s="29"/>
      <c r="R648" s="30"/>
      <c r="S648" s="24"/>
      <c r="T648" s="24" t="str">
        <f t="shared" si="10"/>
        <v/>
      </c>
      <c r="U648" s="24">
        <f>IF(OR('⚙️ BỘ HƠI'!$H$40=0,'⚙️ BỘ HƠI'!$H$2="",$C648="",LEFT($C648,1)="◆"),99999,IF(OR(ISNUMBER(SEARCH('⚙️ BỘ HƠI'!$H$2,$C648)),ISNUMBER(SEARCH($C648,'⚙️ BỘ HƠI'!$H$2))),ROW()-2,99999))</f>
        <v>99999</v>
      </c>
      <c r="V648" s="24"/>
    </row>
    <row r="649" ht="35" customHeight="1" spans="1:22">
      <c r="A649" s="30"/>
      <c r="B649" s="30"/>
      <c r="C649" s="27"/>
      <c r="D649" s="30"/>
      <c r="E649" s="30"/>
      <c r="F649" s="30"/>
      <c r="G649" s="30"/>
      <c r="H649" s="27"/>
      <c r="I649" s="27"/>
      <c r="J649" s="30"/>
      <c r="K649" s="30"/>
      <c r="L649" s="30"/>
      <c r="M649" s="29"/>
      <c r="N649" s="29"/>
      <c r="O649" s="29"/>
      <c r="P649" s="29"/>
      <c r="Q649" s="29"/>
      <c r="R649" s="30"/>
      <c r="S649" s="24"/>
      <c r="T649" s="24" t="str">
        <f t="shared" si="10"/>
        <v/>
      </c>
      <c r="U649" s="24">
        <f>IF(OR('⚙️ BỘ HƠI'!$H$40=0,'⚙️ BỘ HƠI'!$H$2="",$C649="",LEFT($C649,1)="◆"),99999,IF(OR(ISNUMBER(SEARCH('⚙️ BỘ HƠI'!$H$2,$C649)),ISNUMBER(SEARCH($C649,'⚙️ BỘ HƠI'!$H$2))),ROW()-2,99999))</f>
        <v>99999</v>
      </c>
      <c r="V649" s="24"/>
    </row>
    <row r="650" ht="35" customHeight="1" spans="1:22">
      <c r="A650" s="30"/>
      <c r="B650" s="30"/>
      <c r="C650" s="27"/>
      <c r="D650" s="30"/>
      <c r="E650" s="30"/>
      <c r="F650" s="30"/>
      <c r="G650" s="30"/>
      <c r="H650" s="27"/>
      <c r="I650" s="27"/>
      <c r="J650" s="30"/>
      <c r="K650" s="30"/>
      <c r="L650" s="30"/>
      <c r="M650" s="29"/>
      <c r="N650" s="29"/>
      <c r="O650" s="29"/>
      <c r="P650" s="29"/>
      <c r="Q650" s="29"/>
      <c r="R650" s="30"/>
      <c r="S650" s="24"/>
      <c r="T650" s="24" t="str">
        <f t="shared" si="10"/>
        <v/>
      </c>
      <c r="U650" s="24">
        <f>IF(OR('⚙️ BỘ HƠI'!$H$40=0,'⚙️ BỘ HƠI'!$H$2="",$C650="",LEFT($C650,1)="◆"),99999,IF(OR(ISNUMBER(SEARCH('⚙️ BỘ HƠI'!$H$2,$C650)),ISNUMBER(SEARCH($C650,'⚙️ BỘ HƠI'!$H$2))),ROW()-2,99999))</f>
        <v>99999</v>
      </c>
      <c r="V650" s="24"/>
    </row>
    <row r="651" ht="35" customHeight="1" spans="1:22">
      <c r="A651" s="30"/>
      <c r="B651" s="30"/>
      <c r="C651" s="27"/>
      <c r="D651" s="30"/>
      <c r="E651" s="30"/>
      <c r="F651" s="30"/>
      <c r="G651" s="30"/>
      <c r="H651" s="27"/>
      <c r="I651" s="27"/>
      <c r="J651" s="30"/>
      <c r="K651" s="30"/>
      <c r="L651" s="30"/>
      <c r="M651" s="29"/>
      <c r="N651" s="29"/>
      <c r="O651" s="29"/>
      <c r="P651" s="29"/>
      <c r="Q651" s="29"/>
      <c r="R651" s="30"/>
      <c r="S651" s="24"/>
      <c r="T651" s="24" t="str">
        <f t="shared" si="10"/>
        <v/>
      </c>
      <c r="U651" s="24">
        <f>IF(OR('⚙️ BỘ HƠI'!$H$40=0,'⚙️ BỘ HƠI'!$H$2="",$C651="",LEFT($C651,1)="◆"),99999,IF(OR(ISNUMBER(SEARCH('⚙️ BỘ HƠI'!$H$2,$C651)),ISNUMBER(SEARCH($C651,'⚙️ BỘ HƠI'!$H$2))),ROW()-2,99999))</f>
        <v>99999</v>
      </c>
      <c r="V651" s="24"/>
    </row>
    <row r="652" ht="35" customHeight="1" spans="1:22">
      <c r="A652" s="30"/>
      <c r="B652" s="30"/>
      <c r="C652" s="27"/>
      <c r="D652" s="30"/>
      <c r="E652" s="30"/>
      <c r="F652" s="30"/>
      <c r="G652" s="30"/>
      <c r="H652" s="27"/>
      <c r="I652" s="27"/>
      <c r="J652" s="30"/>
      <c r="K652" s="30"/>
      <c r="L652" s="30"/>
      <c r="M652" s="29"/>
      <c r="N652" s="29"/>
      <c r="O652" s="29"/>
      <c r="P652" s="29"/>
      <c r="Q652" s="29"/>
      <c r="R652" s="30"/>
      <c r="S652" s="24"/>
      <c r="T652" s="24" t="str">
        <f t="shared" si="10"/>
        <v/>
      </c>
      <c r="U652" s="24">
        <f>IF(OR('⚙️ BỘ HƠI'!$H$40=0,'⚙️ BỘ HƠI'!$H$2="",$C652="",LEFT($C652,1)="◆"),99999,IF(OR(ISNUMBER(SEARCH('⚙️ BỘ HƠI'!$H$2,$C652)),ISNUMBER(SEARCH($C652,'⚙️ BỘ HƠI'!$H$2))),ROW()-2,99999))</f>
        <v>99999</v>
      </c>
      <c r="V652" s="24"/>
    </row>
    <row r="653" ht="35" customHeight="1" spans="1:22">
      <c r="A653" s="30"/>
      <c r="B653" s="30"/>
      <c r="C653" s="27"/>
      <c r="D653" s="30"/>
      <c r="E653" s="30"/>
      <c r="F653" s="30"/>
      <c r="G653" s="30"/>
      <c r="H653" s="27"/>
      <c r="I653" s="27"/>
      <c r="J653" s="30"/>
      <c r="K653" s="30"/>
      <c r="L653" s="30"/>
      <c r="M653" s="29"/>
      <c r="N653" s="29"/>
      <c r="O653" s="29"/>
      <c r="P653" s="29"/>
      <c r="Q653" s="29"/>
      <c r="R653" s="30"/>
      <c r="S653" s="24"/>
      <c r="T653" s="24" t="str">
        <f t="shared" si="10"/>
        <v/>
      </c>
      <c r="U653" s="24">
        <f>IF(OR('⚙️ BỘ HƠI'!$H$40=0,'⚙️ BỘ HƠI'!$H$2="",$C653="",LEFT($C653,1)="◆"),99999,IF(OR(ISNUMBER(SEARCH('⚙️ BỘ HƠI'!$H$2,$C653)),ISNUMBER(SEARCH($C653,'⚙️ BỘ HƠI'!$H$2))),ROW()-2,99999))</f>
        <v>99999</v>
      </c>
      <c r="V653" s="24"/>
    </row>
    <row r="654" ht="35" customHeight="1" spans="1:22">
      <c r="A654" s="30"/>
      <c r="B654" s="30"/>
      <c r="C654" s="27"/>
      <c r="D654" s="30"/>
      <c r="E654" s="30"/>
      <c r="F654" s="30"/>
      <c r="G654" s="30"/>
      <c r="H654" s="27"/>
      <c r="I654" s="27"/>
      <c r="J654" s="30"/>
      <c r="K654" s="30"/>
      <c r="L654" s="30"/>
      <c r="M654" s="29"/>
      <c r="N654" s="29"/>
      <c r="O654" s="29"/>
      <c r="P654" s="29"/>
      <c r="Q654" s="29"/>
      <c r="R654" s="30"/>
      <c r="S654" s="24"/>
      <c r="T654" s="24" t="str">
        <f t="shared" si="10"/>
        <v/>
      </c>
      <c r="U654" s="24">
        <f>IF(OR('⚙️ BỘ HƠI'!$H$40=0,'⚙️ BỘ HƠI'!$H$2="",$C654="",LEFT($C654,1)="◆"),99999,IF(OR(ISNUMBER(SEARCH('⚙️ BỘ HƠI'!$H$2,$C654)),ISNUMBER(SEARCH($C654,'⚙️ BỘ HƠI'!$H$2))),ROW()-2,99999))</f>
        <v>99999</v>
      </c>
      <c r="V654" s="24"/>
    </row>
    <row r="655" ht="35" customHeight="1" spans="1:22">
      <c r="A655" s="30"/>
      <c r="B655" s="30"/>
      <c r="C655" s="27"/>
      <c r="D655" s="30"/>
      <c r="E655" s="30"/>
      <c r="F655" s="30"/>
      <c r="G655" s="30"/>
      <c r="H655" s="27"/>
      <c r="I655" s="27"/>
      <c r="J655" s="30"/>
      <c r="K655" s="30"/>
      <c r="L655" s="30"/>
      <c r="M655" s="29"/>
      <c r="N655" s="29"/>
      <c r="O655" s="29"/>
      <c r="P655" s="29"/>
      <c r="Q655" s="29"/>
      <c r="R655" s="30"/>
      <c r="S655" s="24"/>
      <c r="T655" s="24" t="str">
        <f t="shared" si="10"/>
        <v/>
      </c>
      <c r="U655" s="24">
        <f>IF(OR('⚙️ BỘ HƠI'!$H$40=0,'⚙️ BỘ HƠI'!$H$2="",$C655="",LEFT($C655,1)="◆"),99999,IF(OR(ISNUMBER(SEARCH('⚙️ BỘ HƠI'!$H$2,$C655)),ISNUMBER(SEARCH($C655,'⚙️ BỘ HƠI'!$H$2))),ROW()-2,99999))</f>
        <v>99999</v>
      </c>
      <c r="V655" s="24"/>
    </row>
    <row r="656" ht="35" customHeight="1" spans="1:22">
      <c r="A656" s="30"/>
      <c r="B656" s="30"/>
      <c r="C656" s="27"/>
      <c r="D656" s="30"/>
      <c r="E656" s="30"/>
      <c r="F656" s="30"/>
      <c r="G656" s="30"/>
      <c r="H656" s="27"/>
      <c r="I656" s="27"/>
      <c r="J656" s="30"/>
      <c r="K656" s="30"/>
      <c r="L656" s="30"/>
      <c r="M656" s="29"/>
      <c r="N656" s="29"/>
      <c r="O656" s="29"/>
      <c r="P656" s="29"/>
      <c r="Q656" s="29"/>
      <c r="R656" s="30"/>
      <c r="S656" s="24"/>
      <c r="T656" s="24" t="str">
        <f t="shared" si="10"/>
        <v/>
      </c>
      <c r="U656" s="24">
        <f>IF(OR('⚙️ BỘ HƠI'!$H$40=0,'⚙️ BỘ HƠI'!$H$2="",$C656="",LEFT($C656,1)="◆"),99999,IF(OR(ISNUMBER(SEARCH('⚙️ BỘ HƠI'!$H$2,$C656)),ISNUMBER(SEARCH($C656,'⚙️ BỘ HƠI'!$H$2))),ROW()-2,99999))</f>
        <v>99999</v>
      </c>
      <c r="V656" s="24"/>
    </row>
    <row r="657" ht="35" customHeight="1" spans="1:22">
      <c r="A657" s="30"/>
      <c r="B657" s="30"/>
      <c r="C657" s="27"/>
      <c r="D657" s="30"/>
      <c r="E657" s="30"/>
      <c r="F657" s="30"/>
      <c r="G657" s="30"/>
      <c r="H657" s="27"/>
      <c r="I657" s="27"/>
      <c r="J657" s="30"/>
      <c r="K657" s="30"/>
      <c r="L657" s="30"/>
      <c r="M657" s="29"/>
      <c r="N657" s="29"/>
      <c r="O657" s="29"/>
      <c r="P657" s="29"/>
      <c r="Q657" s="29"/>
      <c r="R657" s="30"/>
      <c r="S657" s="24"/>
      <c r="T657" s="24" t="str">
        <f t="shared" si="10"/>
        <v/>
      </c>
      <c r="U657" s="24">
        <f>IF(OR('⚙️ BỘ HƠI'!$H$40=0,'⚙️ BỘ HƠI'!$H$2="",$C657="",LEFT($C657,1)="◆"),99999,IF(OR(ISNUMBER(SEARCH('⚙️ BỘ HƠI'!$H$2,$C657)),ISNUMBER(SEARCH($C657,'⚙️ BỘ HƠI'!$H$2))),ROW()-2,99999))</f>
        <v>99999</v>
      </c>
      <c r="V657" s="24"/>
    </row>
    <row r="658" ht="35" customHeight="1" spans="1:22">
      <c r="A658" s="37"/>
      <c r="B658" s="37"/>
      <c r="C658" s="37"/>
      <c r="D658" s="37"/>
      <c r="E658" s="37"/>
      <c r="F658" s="37"/>
      <c r="G658" s="37"/>
      <c r="H658" s="37"/>
      <c r="I658" s="37"/>
      <c r="J658" s="37"/>
      <c r="K658" s="37"/>
      <c r="L658" s="37"/>
      <c r="M658" s="24"/>
      <c r="N658" s="24"/>
      <c r="O658" s="24"/>
      <c r="P658" s="24"/>
      <c r="Q658" s="24"/>
      <c r="R658" s="24"/>
      <c r="S658" s="24"/>
      <c r="T658" s="24" t="str">
        <f t="shared" si="10"/>
        <v/>
      </c>
      <c r="U658" s="24">
        <f>IF(OR('⚙️ BỘ HƠI'!$H$40=0,'⚙️ BỘ HƠI'!$H$2="",$C658="",LEFT($C658,1)="◆"),99999,IF(OR(ISNUMBER(SEARCH('⚙️ BỘ HƠI'!$H$2,$C658)),ISNUMBER(SEARCH($C658,'⚙️ BỘ HƠI'!$H$2))),ROW()-2,99999))</f>
        <v>99999</v>
      </c>
      <c r="V658" s="24"/>
    </row>
    <row r="659" ht="35" customHeight="1" spans="1:22">
      <c r="A659" s="30"/>
      <c r="B659" s="30"/>
      <c r="C659" s="27"/>
      <c r="D659" s="30"/>
      <c r="E659" s="30"/>
      <c r="F659" s="30"/>
      <c r="G659" s="30"/>
      <c r="H659" s="27"/>
      <c r="I659" s="27"/>
      <c r="J659" s="30"/>
      <c r="K659" s="30"/>
      <c r="L659" s="30"/>
      <c r="M659" s="29"/>
      <c r="N659" s="29"/>
      <c r="O659" s="29"/>
      <c r="P659" s="29"/>
      <c r="Q659" s="29"/>
      <c r="R659" s="30"/>
      <c r="S659" s="24"/>
      <c r="T659" s="24" t="str">
        <f t="shared" si="10"/>
        <v/>
      </c>
      <c r="U659" s="24">
        <f>IF(OR('⚙️ BỘ HƠI'!$H$40=0,'⚙️ BỘ HƠI'!$H$2="",$C659="",LEFT($C659,1)="◆"),99999,IF(OR(ISNUMBER(SEARCH('⚙️ BỘ HƠI'!$H$2,$C659)),ISNUMBER(SEARCH($C659,'⚙️ BỘ HƠI'!$H$2))),ROW()-2,99999))</f>
        <v>99999</v>
      </c>
      <c r="V659" s="24"/>
    </row>
    <row r="660" ht="35" customHeight="1" spans="1:22">
      <c r="A660" s="30"/>
      <c r="B660" s="30"/>
      <c r="C660" s="27"/>
      <c r="D660" s="30"/>
      <c r="E660" s="30"/>
      <c r="F660" s="30"/>
      <c r="G660" s="30"/>
      <c r="H660" s="27"/>
      <c r="I660" s="27"/>
      <c r="J660" s="30"/>
      <c r="K660" s="30"/>
      <c r="L660" s="30"/>
      <c r="M660" s="29"/>
      <c r="N660" s="29"/>
      <c r="O660" s="29"/>
      <c r="P660" s="29"/>
      <c r="Q660" s="29"/>
      <c r="R660" s="30"/>
      <c r="S660" s="24"/>
      <c r="T660" s="24" t="str">
        <f t="shared" si="10"/>
        <v/>
      </c>
      <c r="U660" s="24">
        <f>IF(OR('⚙️ BỘ HƠI'!$H$40=0,'⚙️ BỘ HƠI'!$H$2="",$C660="",LEFT($C660,1)="◆"),99999,IF(OR(ISNUMBER(SEARCH('⚙️ BỘ HƠI'!$H$2,$C660)),ISNUMBER(SEARCH($C660,'⚙️ BỘ HƠI'!$H$2))),ROW()-2,99999))</f>
        <v>99999</v>
      </c>
      <c r="V660" s="24"/>
    </row>
    <row r="661" ht="35" customHeight="1" spans="1:22">
      <c r="A661" s="30"/>
      <c r="B661" s="30"/>
      <c r="C661" s="27"/>
      <c r="D661" s="30"/>
      <c r="E661" s="30"/>
      <c r="F661" s="30"/>
      <c r="G661" s="30"/>
      <c r="H661" s="27"/>
      <c r="I661" s="27"/>
      <c r="J661" s="30"/>
      <c r="K661" s="30"/>
      <c r="L661" s="30"/>
      <c r="M661" s="29"/>
      <c r="N661" s="29"/>
      <c r="O661" s="29"/>
      <c r="P661" s="29"/>
      <c r="Q661" s="29"/>
      <c r="R661" s="30"/>
      <c r="S661" s="24"/>
      <c r="T661" s="24" t="str">
        <f t="shared" si="10"/>
        <v/>
      </c>
      <c r="U661" s="24">
        <f>IF(OR('⚙️ BỘ HƠI'!$H$40=0,'⚙️ BỘ HƠI'!$H$2="",$C661="",LEFT($C661,1)="◆"),99999,IF(OR(ISNUMBER(SEARCH('⚙️ BỘ HƠI'!$H$2,$C661)),ISNUMBER(SEARCH($C661,'⚙️ BỘ HƠI'!$H$2))),ROW()-2,99999))</f>
        <v>99999</v>
      </c>
      <c r="V661" s="24"/>
    </row>
    <row r="662" ht="35" customHeight="1" spans="1:22">
      <c r="A662" s="30"/>
      <c r="B662" s="30"/>
      <c r="C662" s="27"/>
      <c r="D662" s="30"/>
      <c r="E662" s="30"/>
      <c r="F662" s="30"/>
      <c r="G662" s="30"/>
      <c r="H662" s="27"/>
      <c r="I662" s="27"/>
      <c r="J662" s="30"/>
      <c r="K662" s="30"/>
      <c r="L662" s="30"/>
      <c r="M662" s="29"/>
      <c r="N662" s="29"/>
      <c r="O662" s="29"/>
      <c r="P662" s="29"/>
      <c r="Q662" s="29"/>
      <c r="R662" s="30"/>
      <c r="S662" s="24"/>
      <c r="T662" s="24" t="str">
        <f t="shared" si="10"/>
        <v/>
      </c>
      <c r="U662" s="24">
        <f>IF(OR('⚙️ BỘ HƠI'!$H$40=0,'⚙️ BỘ HƠI'!$H$2="",$C662="",LEFT($C662,1)="◆"),99999,IF(OR(ISNUMBER(SEARCH('⚙️ BỘ HƠI'!$H$2,$C662)),ISNUMBER(SEARCH($C662,'⚙️ BỘ HƠI'!$H$2))),ROW()-2,99999))</f>
        <v>99999</v>
      </c>
      <c r="V662" s="24"/>
    </row>
    <row r="663" ht="35" customHeight="1" spans="1:22">
      <c r="A663" s="30"/>
      <c r="B663" s="30"/>
      <c r="C663" s="27"/>
      <c r="D663" s="30"/>
      <c r="E663" s="30"/>
      <c r="F663" s="30"/>
      <c r="G663" s="30"/>
      <c r="H663" s="27"/>
      <c r="I663" s="27"/>
      <c r="J663" s="30"/>
      <c r="K663" s="30"/>
      <c r="L663" s="30"/>
      <c r="M663" s="29"/>
      <c r="N663" s="29"/>
      <c r="O663" s="29"/>
      <c r="P663" s="29"/>
      <c r="Q663" s="29"/>
      <c r="R663" s="30"/>
      <c r="S663" s="24"/>
      <c r="T663" s="24" t="str">
        <f t="shared" si="10"/>
        <v/>
      </c>
      <c r="U663" s="24">
        <f>IF(OR('⚙️ BỘ HƠI'!$H$40=0,'⚙️ BỘ HƠI'!$H$2="",$C663="",LEFT($C663,1)="◆"),99999,IF(OR(ISNUMBER(SEARCH('⚙️ BỘ HƠI'!$H$2,$C663)),ISNUMBER(SEARCH($C663,'⚙️ BỘ HƠI'!$H$2))),ROW()-2,99999))</f>
        <v>99999</v>
      </c>
      <c r="V663" s="24"/>
    </row>
    <row r="664" ht="35" customHeight="1" spans="1:22">
      <c r="A664" s="30"/>
      <c r="B664" s="30"/>
      <c r="C664" s="27"/>
      <c r="D664" s="30"/>
      <c r="E664" s="30"/>
      <c r="F664" s="30"/>
      <c r="G664" s="30"/>
      <c r="H664" s="27"/>
      <c r="I664" s="27"/>
      <c r="J664" s="30"/>
      <c r="K664" s="30"/>
      <c r="L664" s="30"/>
      <c r="M664" s="29"/>
      <c r="N664" s="29"/>
      <c r="O664" s="29"/>
      <c r="P664" s="29"/>
      <c r="Q664" s="29"/>
      <c r="R664" s="30"/>
      <c r="S664" s="24"/>
      <c r="T664" s="24" t="str">
        <f t="shared" si="10"/>
        <v/>
      </c>
      <c r="U664" s="24">
        <f>IF(OR('⚙️ BỘ HƠI'!$H$40=0,'⚙️ BỘ HƠI'!$H$2="",$C664="",LEFT($C664,1)="◆"),99999,IF(OR(ISNUMBER(SEARCH('⚙️ BỘ HƠI'!$H$2,$C664)),ISNUMBER(SEARCH($C664,'⚙️ BỘ HƠI'!$H$2))),ROW()-2,99999))</f>
        <v>99999</v>
      </c>
      <c r="V664" s="24"/>
    </row>
    <row r="665" ht="35" customHeight="1" spans="1:22">
      <c r="A665" s="30"/>
      <c r="B665" s="30"/>
      <c r="C665" s="27"/>
      <c r="D665" s="30"/>
      <c r="E665" s="30"/>
      <c r="F665" s="30"/>
      <c r="G665" s="30"/>
      <c r="H665" s="27"/>
      <c r="I665" s="27"/>
      <c r="J665" s="30"/>
      <c r="K665" s="30"/>
      <c r="L665" s="30"/>
      <c r="M665" s="29"/>
      <c r="N665" s="29"/>
      <c r="O665" s="29"/>
      <c r="P665" s="29"/>
      <c r="Q665" s="29"/>
      <c r="R665" s="30"/>
      <c r="S665" s="24"/>
      <c r="T665" s="24" t="str">
        <f t="shared" si="10"/>
        <v/>
      </c>
      <c r="U665" s="24">
        <f>IF(OR('⚙️ BỘ HƠI'!$H$40=0,'⚙️ BỘ HƠI'!$H$2="",$C665="",LEFT($C665,1)="◆"),99999,IF(OR(ISNUMBER(SEARCH('⚙️ BỘ HƠI'!$H$2,$C665)),ISNUMBER(SEARCH($C665,'⚙️ BỘ HƠI'!$H$2))),ROW()-2,99999))</f>
        <v>99999</v>
      </c>
      <c r="V665" s="24"/>
    </row>
    <row r="666" ht="35" customHeight="1" spans="1:22">
      <c r="A666" s="30"/>
      <c r="B666" s="30"/>
      <c r="C666" s="27"/>
      <c r="D666" s="30"/>
      <c r="E666" s="30"/>
      <c r="F666" s="30"/>
      <c r="G666" s="30"/>
      <c r="H666" s="27"/>
      <c r="I666" s="27"/>
      <c r="J666" s="30"/>
      <c r="K666" s="30"/>
      <c r="L666" s="30"/>
      <c r="M666" s="29"/>
      <c r="N666" s="29"/>
      <c r="O666" s="29"/>
      <c r="P666" s="29"/>
      <c r="Q666" s="29"/>
      <c r="R666" s="30"/>
      <c r="S666" s="24"/>
      <c r="T666" s="24" t="str">
        <f t="shared" si="10"/>
        <v/>
      </c>
      <c r="U666" s="24">
        <f>IF(OR('⚙️ BỘ HƠI'!$H$40=0,'⚙️ BỘ HƠI'!$H$2="",$C666="",LEFT($C666,1)="◆"),99999,IF(OR(ISNUMBER(SEARCH('⚙️ BỘ HƠI'!$H$2,$C666)),ISNUMBER(SEARCH($C666,'⚙️ BỘ HƠI'!$H$2))),ROW()-2,99999))</f>
        <v>99999</v>
      </c>
      <c r="V666" s="24"/>
    </row>
    <row r="667" ht="35" customHeight="1" spans="1:22">
      <c r="A667" s="30"/>
      <c r="B667" s="30"/>
      <c r="C667" s="27"/>
      <c r="D667" s="30"/>
      <c r="E667" s="30"/>
      <c r="F667" s="30"/>
      <c r="G667" s="30"/>
      <c r="H667" s="27"/>
      <c r="I667" s="27"/>
      <c r="J667" s="30"/>
      <c r="K667" s="30"/>
      <c r="L667" s="30"/>
      <c r="M667" s="29"/>
      <c r="N667" s="29"/>
      <c r="O667" s="29"/>
      <c r="P667" s="29"/>
      <c r="Q667" s="29"/>
      <c r="R667" s="30"/>
      <c r="S667" s="24"/>
      <c r="T667" s="24" t="str">
        <f t="shared" si="10"/>
        <v/>
      </c>
      <c r="U667" s="24">
        <f>IF(OR('⚙️ BỘ HƠI'!$H$40=0,'⚙️ BỘ HƠI'!$H$2="",$C667="",LEFT($C667,1)="◆"),99999,IF(OR(ISNUMBER(SEARCH('⚙️ BỘ HƠI'!$H$2,$C667)),ISNUMBER(SEARCH($C667,'⚙️ BỘ HƠI'!$H$2))),ROW()-2,99999))</f>
        <v>99999</v>
      </c>
      <c r="V667" s="24"/>
    </row>
    <row r="668" ht="35" customHeight="1" spans="1:22">
      <c r="A668" s="30"/>
      <c r="B668" s="30"/>
      <c r="C668" s="27"/>
      <c r="D668" s="30"/>
      <c r="E668" s="30"/>
      <c r="F668" s="30"/>
      <c r="G668" s="30"/>
      <c r="H668" s="27"/>
      <c r="I668" s="27"/>
      <c r="J668" s="30"/>
      <c r="K668" s="30"/>
      <c r="L668" s="30"/>
      <c r="M668" s="29"/>
      <c r="N668" s="29"/>
      <c r="O668" s="29"/>
      <c r="P668" s="29"/>
      <c r="Q668" s="29"/>
      <c r="R668" s="30"/>
      <c r="S668" s="24"/>
      <c r="T668" s="24" t="str">
        <f t="shared" si="10"/>
        <v/>
      </c>
      <c r="U668" s="24">
        <f>IF(OR('⚙️ BỘ HƠI'!$H$40=0,'⚙️ BỘ HƠI'!$H$2="",$C668="",LEFT($C668,1)="◆"),99999,IF(OR(ISNUMBER(SEARCH('⚙️ BỘ HƠI'!$H$2,$C668)),ISNUMBER(SEARCH($C668,'⚙️ BỘ HƠI'!$H$2))),ROW()-2,99999))</f>
        <v>99999</v>
      </c>
      <c r="V668" s="24"/>
    </row>
    <row r="669" ht="35" customHeight="1" spans="1:22">
      <c r="A669" s="30"/>
      <c r="B669" s="30"/>
      <c r="C669" s="27"/>
      <c r="D669" s="30"/>
      <c r="E669" s="30"/>
      <c r="F669" s="30"/>
      <c r="G669" s="30"/>
      <c r="H669" s="27"/>
      <c r="I669" s="27"/>
      <c r="J669" s="30"/>
      <c r="K669" s="30"/>
      <c r="L669" s="30"/>
      <c r="M669" s="29"/>
      <c r="N669" s="29"/>
      <c r="O669" s="29"/>
      <c r="P669" s="29"/>
      <c r="Q669" s="29"/>
      <c r="R669" s="30"/>
      <c r="S669" s="24"/>
      <c r="T669" s="24" t="str">
        <f t="shared" si="10"/>
        <v/>
      </c>
      <c r="U669" s="24">
        <f>IF(OR('⚙️ BỘ HƠI'!$H$40=0,'⚙️ BỘ HƠI'!$H$2="",$C669="",LEFT($C669,1)="◆"),99999,IF(OR(ISNUMBER(SEARCH('⚙️ BỘ HƠI'!$H$2,$C669)),ISNUMBER(SEARCH($C669,'⚙️ BỘ HƠI'!$H$2))),ROW()-2,99999))</f>
        <v>99999</v>
      </c>
      <c r="V669" s="24"/>
    </row>
    <row r="670" ht="35" customHeight="1" spans="1:22">
      <c r="A670" s="30"/>
      <c r="B670" s="30"/>
      <c r="C670" s="27"/>
      <c r="D670" s="30"/>
      <c r="E670" s="30"/>
      <c r="F670" s="30"/>
      <c r="G670" s="30"/>
      <c r="H670" s="27"/>
      <c r="I670" s="27"/>
      <c r="J670" s="30"/>
      <c r="K670" s="30"/>
      <c r="L670" s="30"/>
      <c r="M670" s="29"/>
      <c r="N670" s="29"/>
      <c r="O670" s="29"/>
      <c r="P670" s="29"/>
      <c r="Q670" s="29"/>
      <c r="R670" s="30"/>
      <c r="S670" s="24"/>
      <c r="T670" s="24" t="str">
        <f t="shared" si="10"/>
        <v/>
      </c>
      <c r="U670" s="24">
        <f>IF(OR('⚙️ BỘ HƠI'!$H$40=0,'⚙️ BỘ HƠI'!$H$2="",$C670="",LEFT($C670,1)="◆"),99999,IF(OR(ISNUMBER(SEARCH('⚙️ BỘ HƠI'!$H$2,$C670)),ISNUMBER(SEARCH($C670,'⚙️ BỘ HƠI'!$H$2))),ROW()-2,99999))</f>
        <v>99999</v>
      </c>
      <c r="V670" s="24"/>
    </row>
    <row r="671" ht="35" customHeight="1" spans="1:22">
      <c r="A671" s="30"/>
      <c r="B671" s="30"/>
      <c r="C671" s="27"/>
      <c r="D671" s="30"/>
      <c r="E671" s="30"/>
      <c r="F671" s="30"/>
      <c r="G671" s="30"/>
      <c r="H671" s="27"/>
      <c r="I671" s="27"/>
      <c r="J671" s="30"/>
      <c r="K671" s="30"/>
      <c r="L671" s="30"/>
      <c r="M671" s="29"/>
      <c r="N671" s="29"/>
      <c r="O671" s="29"/>
      <c r="P671" s="29"/>
      <c r="Q671" s="29"/>
      <c r="R671" s="30"/>
      <c r="S671" s="24"/>
      <c r="T671" s="24" t="str">
        <f t="shared" si="10"/>
        <v/>
      </c>
      <c r="U671" s="24">
        <f>IF(OR('⚙️ BỘ HƠI'!$H$40=0,'⚙️ BỘ HƠI'!$H$2="",$C671="",LEFT($C671,1)="◆"),99999,IF(OR(ISNUMBER(SEARCH('⚙️ BỘ HƠI'!$H$2,$C671)),ISNUMBER(SEARCH($C671,'⚙️ BỘ HƠI'!$H$2))),ROW()-2,99999))</f>
        <v>99999</v>
      </c>
      <c r="V671" s="24"/>
    </row>
    <row r="672" ht="35" customHeight="1" spans="1:22">
      <c r="A672" s="30"/>
      <c r="B672" s="30"/>
      <c r="C672" s="27"/>
      <c r="D672" s="30"/>
      <c r="E672" s="30"/>
      <c r="F672" s="30"/>
      <c r="G672" s="30"/>
      <c r="H672" s="27"/>
      <c r="I672" s="27"/>
      <c r="J672" s="30"/>
      <c r="K672" s="30"/>
      <c r="L672" s="30"/>
      <c r="M672" s="29"/>
      <c r="N672" s="29"/>
      <c r="O672" s="29"/>
      <c r="P672" s="29"/>
      <c r="Q672" s="29"/>
      <c r="R672" s="30"/>
      <c r="S672" s="24"/>
      <c r="T672" s="24" t="str">
        <f t="shared" si="10"/>
        <v/>
      </c>
      <c r="U672" s="24">
        <f>IF(OR('⚙️ BỘ HƠI'!$H$40=0,'⚙️ BỘ HƠI'!$H$2="",$C672="",LEFT($C672,1)="◆"),99999,IF(OR(ISNUMBER(SEARCH('⚙️ BỘ HƠI'!$H$2,$C672)),ISNUMBER(SEARCH($C672,'⚙️ BỘ HƠI'!$H$2))),ROW()-2,99999))</f>
        <v>99999</v>
      </c>
      <c r="V672" s="24"/>
    </row>
    <row r="673" ht="35" customHeight="1" spans="1:22">
      <c r="A673" s="30"/>
      <c r="B673" s="30"/>
      <c r="C673" s="27"/>
      <c r="D673" s="30"/>
      <c r="E673" s="30"/>
      <c r="F673" s="30"/>
      <c r="G673" s="30"/>
      <c r="H673" s="27"/>
      <c r="I673" s="27"/>
      <c r="J673" s="30"/>
      <c r="K673" s="30"/>
      <c r="L673" s="30"/>
      <c r="M673" s="29"/>
      <c r="N673" s="29"/>
      <c r="O673" s="29"/>
      <c r="P673" s="29"/>
      <c r="Q673" s="29"/>
      <c r="R673" s="30"/>
      <c r="S673" s="24"/>
      <c r="T673" s="24" t="str">
        <f t="shared" si="10"/>
        <v/>
      </c>
      <c r="U673" s="24">
        <f>IF(OR('⚙️ BỘ HƠI'!$H$40=0,'⚙️ BỘ HƠI'!$H$2="",$C673="",LEFT($C673,1)="◆"),99999,IF(OR(ISNUMBER(SEARCH('⚙️ BỘ HƠI'!$H$2,$C673)),ISNUMBER(SEARCH($C673,'⚙️ BỘ HƠI'!$H$2))),ROW()-2,99999))</f>
        <v>99999</v>
      </c>
      <c r="V673" s="24"/>
    </row>
    <row r="674" ht="35" customHeight="1" spans="1:22">
      <c r="A674" s="30"/>
      <c r="B674" s="30"/>
      <c r="C674" s="27"/>
      <c r="D674" s="30"/>
      <c r="E674" s="30"/>
      <c r="F674" s="30"/>
      <c r="G674" s="30"/>
      <c r="H674" s="27"/>
      <c r="I674" s="27"/>
      <c r="J674" s="30"/>
      <c r="K674" s="30"/>
      <c r="L674" s="30"/>
      <c r="M674" s="29"/>
      <c r="N674" s="29"/>
      <c r="O674" s="29"/>
      <c r="P674" s="29"/>
      <c r="Q674" s="29"/>
      <c r="R674" s="30"/>
      <c r="S674" s="24"/>
      <c r="T674" s="24" t="str">
        <f t="shared" si="10"/>
        <v/>
      </c>
      <c r="U674" s="24">
        <f>IF(OR('⚙️ BỘ HƠI'!$H$40=0,'⚙️ BỘ HƠI'!$H$2="",$C674="",LEFT($C674,1)="◆"),99999,IF(OR(ISNUMBER(SEARCH('⚙️ BỘ HƠI'!$H$2,$C674)),ISNUMBER(SEARCH($C674,'⚙️ BỘ HƠI'!$H$2))),ROW()-2,99999))</f>
        <v>99999</v>
      </c>
      <c r="V674" s="24"/>
    </row>
    <row r="675" ht="35" customHeight="1" spans="1:22">
      <c r="A675" s="30"/>
      <c r="B675" s="30"/>
      <c r="C675" s="27"/>
      <c r="D675" s="30"/>
      <c r="E675" s="30"/>
      <c r="F675" s="30"/>
      <c r="G675" s="30"/>
      <c r="H675" s="27"/>
      <c r="I675" s="27"/>
      <c r="J675" s="30"/>
      <c r="K675" s="30"/>
      <c r="L675" s="30"/>
      <c r="M675" s="29"/>
      <c r="N675" s="29"/>
      <c r="O675" s="29"/>
      <c r="P675" s="29"/>
      <c r="Q675" s="29"/>
      <c r="R675" s="30"/>
      <c r="S675" s="24"/>
      <c r="T675" s="24" t="str">
        <f t="shared" si="10"/>
        <v/>
      </c>
      <c r="U675" s="24">
        <f>IF(OR('⚙️ BỘ HƠI'!$H$40=0,'⚙️ BỘ HƠI'!$H$2="",$C675="",LEFT($C675,1)="◆"),99999,IF(OR(ISNUMBER(SEARCH('⚙️ BỘ HƠI'!$H$2,$C675)),ISNUMBER(SEARCH($C675,'⚙️ BỘ HƠI'!$H$2))),ROW()-2,99999))</f>
        <v>99999</v>
      </c>
      <c r="V675" s="24"/>
    </row>
    <row r="676" ht="35" customHeight="1" spans="1:22">
      <c r="A676" s="30"/>
      <c r="B676" s="30"/>
      <c r="C676" s="27"/>
      <c r="D676" s="30"/>
      <c r="E676" s="30"/>
      <c r="F676" s="30"/>
      <c r="G676" s="30"/>
      <c r="H676" s="27"/>
      <c r="I676" s="27"/>
      <c r="J676" s="30"/>
      <c r="K676" s="30"/>
      <c r="L676" s="30"/>
      <c r="M676" s="29"/>
      <c r="N676" s="29"/>
      <c r="O676" s="29"/>
      <c r="P676" s="29"/>
      <c r="Q676" s="29"/>
      <c r="R676" s="30"/>
      <c r="S676" s="24"/>
      <c r="T676" s="24" t="str">
        <f t="shared" si="10"/>
        <v/>
      </c>
      <c r="U676" s="24">
        <f>IF(OR('⚙️ BỘ HƠI'!$H$40=0,'⚙️ BỘ HƠI'!$H$2="",$C676="",LEFT($C676,1)="◆"),99999,IF(OR(ISNUMBER(SEARCH('⚙️ BỘ HƠI'!$H$2,$C676)),ISNUMBER(SEARCH($C676,'⚙️ BỘ HƠI'!$H$2))),ROW()-2,99999))</f>
        <v>99999</v>
      </c>
      <c r="V676" s="24"/>
    </row>
    <row r="677" ht="35" customHeight="1" spans="1:22">
      <c r="A677" s="30"/>
      <c r="B677" s="30"/>
      <c r="C677" s="27"/>
      <c r="D677" s="30"/>
      <c r="E677" s="30"/>
      <c r="F677" s="30"/>
      <c r="G677" s="30"/>
      <c r="H677" s="27"/>
      <c r="I677" s="27"/>
      <c r="J677" s="30"/>
      <c r="K677" s="30"/>
      <c r="L677" s="30"/>
      <c r="M677" s="29"/>
      <c r="N677" s="29"/>
      <c r="O677" s="29"/>
      <c r="P677" s="29"/>
      <c r="Q677" s="29"/>
      <c r="R677" s="30"/>
      <c r="S677" s="24"/>
      <c r="T677" s="24" t="str">
        <f t="shared" si="10"/>
        <v/>
      </c>
      <c r="U677" s="24">
        <f>IF(OR('⚙️ BỘ HƠI'!$H$40=0,'⚙️ BỘ HƠI'!$H$2="",$C677="",LEFT($C677,1)="◆"),99999,IF(OR(ISNUMBER(SEARCH('⚙️ BỘ HƠI'!$H$2,$C677)),ISNUMBER(SEARCH($C677,'⚙️ BỘ HƠI'!$H$2))),ROW()-2,99999))</f>
        <v>99999</v>
      </c>
      <c r="V677" s="24"/>
    </row>
    <row r="678" ht="35" customHeight="1" spans="1:22">
      <c r="A678" s="30"/>
      <c r="B678" s="30"/>
      <c r="C678" s="27"/>
      <c r="D678" s="30"/>
      <c r="E678" s="30"/>
      <c r="F678" s="30"/>
      <c r="G678" s="30"/>
      <c r="H678" s="27"/>
      <c r="I678" s="27"/>
      <c r="J678" s="30"/>
      <c r="K678" s="30"/>
      <c r="L678" s="30"/>
      <c r="M678" s="29"/>
      <c r="N678" s="29"/>
      <c r="O678" s="29"/>
      <c r="P678" s="29"/>
      <c r="Q678" s="29"/>
      <c r="R678" s="30"/>
      <c r="S678" s="24"/>
      <c r="T678" s="24" t="str">
        <f t="shared" si="10"/>
        <v/>
      </c>
      <c r="U678" s="24">
        <f>IF(OR('⚙️ BỘ HƠI'!$H$40=0,'⚙️ BỘ HƠI'!$H$2="",$C678="",LEFT($C678,1)="◆"),99999,IF(OR(ISNUMBER(SEARCH('⚙️ BỘ HƠI'!$H$2,$C678)),ISNUMBER(SEARCH($C678,'⚙️ BỘ HƠI'!$H$2))),ROW()-2,99999))</f>
        <v>99999</v>
      </c>
      <c r="V678" s="24"/>
    </row>
    <row r="679" ht="35" customHeight="1" spans="1:22">
      <c r="A679" s="30"/>
      <c r="B679" s="30"/>
      <c r="C679" s="27"/>
      <c r="D679" s="30"/>
      <c r="E679" s="30"/>
      <c r="F679" s="30"/>
      <c r="G679" s="30"/>
      <c r="H679" s="27"/>
      <c r="I679" s="27"/>
      <c r="J679" s="30"/>
      <c r="K679" s="30"/>
      <c r="L679" s="30"/>
      <c r="M679" s="29"/>
      <c r="N679" s="29"/>
      <c r="O679" s="29"/>
      <c r="P679" s="29"/>
      <c r="Q679" s="29"/>
      <c r="R679" s="30"/>
      <c r="S679" s="24"/>
      <c r="T679" s="24" t="str">
        <f t="shared" si="10"/>
        <v/>
      </c>
      <c r="U679" s="24">
        <f>IF(OR('⚙️ BỘ HƠI'!$H$40=0,'⚙️ BỘ HƠI'!$H$2="",$C679="",LEFT($C679,1)="◆"),99999,IF(OR(ISNUMBER(SEARCH('⚙️ BỘ HƠI'!$H$2,$C679)),ISNUMBER(SEARCH($C679,'⚙️ BỘ HƠI'!$H$2))),ROW()-2,99999))</f>
        <v>99999</v>
      </c>
      <c r="V679" s="24"/>
    </row>
    <row r="680" ht="35" customHeight="1" spans="1:22">
      <c r="A680" s="30"/>
      <c r="B680" s="30"/>
      <c r="C680" s="27"/>
      <c r="D680" s="30"/>
      <c r="E680" s="30"/>
      <c r="F680" s="30"/>
      <c r="G680" s="30"/>
      <c r="H680" s="27"/>
      <c r="I680" s="27"/>
      <c r="J680" s="30"/>
      <c r="K680" s="30"/>
      <c r="L680" s="30"/>
      <c r="M680" s="29"/>
      <c r="N680" s="29"/>
      <c r="O680" s="29"/>
      <c r="P680" s="29"/>
      <c r="Q680" s="29"/>
      <c r="R680" s="30"/>
      <c r="S680" s="24"/>
      <c r="T680" s="24" t="str">
        <f t="shared" si="10"/>
        <v/>
      </c>
      <c r="U680" s="24">
        <f>IF(OR('⚙️ BỘ HƠI'!$H$40=0,'⚙️ BỘ HƠI'!$H$2="",$C680="",LEFT($C680,1)="◆"),99999,IF(OR(ISNUMBER(SEARCH('⚙️ BỘ HƠI'!$H$2,$C680)),ISNUMBER(SEARCH($C680,'⚙️ BỘ HƠI'!$H$2))),ROW()-2,99999))</f>
        <v>99999</v>
      </c>
      <c r="V680" s="24"/>
    </row>
    <row r="681" ht="35" customHeight="1" spans="1:22">
      <c r="A681" s="30"/>
      <c r="B681" s="30"/>
      <c r="C681" s="27"/>
      <c r="D681" s="30"/>
      <c r="E681" s="30"/>
      <c r="F681" s="30"/>
      <c r="G681" s="30"/>
      <c r="H681" s="27"/>
      <c r="I681" s="27"/>
      <c r="J681" s="30"/>
      <c r="K681" s="30"/>
      <c r="L681" s="30"/>
      <c r="M681" s="29"/>
      <c r="N681" s="29"/>
      <c r="O681" s="29"/>
      <c r="P681" s="29"/>
      <c r="Q681" s="29"/>
      <c r="R681" s="30"/>
      <c r="S681" s="24"/>
      <c r="T681" s="24" t="str">
        <f t="shared" si="10"/>
        <v/>
      </c>
      <c r="U681" s="24">
        <f>IF(OR('⚙️ BỘ HƠI'!$H$40=0,'⚙️ BỘ HƠI'!$H$2="",$C681="",LEFT($C681,1)="◆"),99999,IF(OR(ISNUMBER(SEARCH('⚙️ BỘ HƠI'!$H$2,$C681)),ISNUMBER(SEARCH($C681,'⚙️ BỘ HƠI'!$H$2))),ROW()-2,99999))</f>
        <v>99999</v>
      </c>
      <c r="V681" s="24"/>
    </row>
    <row r="682" ht="35" customHeight="1" spans="1:22">
      <c r="A682" s="30"/>
      <c r="B682" s="30"/>
      <c r="C682" s="27"/>
      <c r="D682" s="30"/>
      <c r="E682" s="30"/>
      <c r="F682" s="30"/>
      <c r="G682" s="30"/>
      <c r="H682" s="27"/>
      <c r="I682" s="27"/>
      <c r="J682" s="30"/>
      <c r="K682" s="30"/>
      <c r="L682" s="30"/>
      <c r="M682" s="29"/>
      <c r="N682" s="29"/>
      <c r="O682" s="29"/>
      <c r="P682" s="29"/>
      <c r="Q682" s="29"/>
      <c r="R682" s="30"/>
      <c r="S682" s="24"/>
      <c r="T682" s="24" t="str">
        <f t="shared" si="10"/>
        <v/>
      </c>
      <c r="U682" s="24">
        <f>IF(OR('⚙️ BỘ HƠI'!$H$40=0,'⚙️ BỘ HƠI'!$H$2="",$C682="",LEFT($C682,1)="◆"),99999,IF(OR(ISNUMBER(SEARCH('⚙️ BỘ HƠI'!$H$2,$C682)),ISNUMBER(SEARCH($C682,'⚙️ BỘ HƠI'!$H$2))),ROW()-2,99999))</f>
        <v>99999</v>
      </c>
      <c r="V682" s="24"/>
    </row>
    <row r="683" ht="35" customHeight="1" spans="1:22">
      <c r="A683" s="30"/>
      <c r="B683" s="30"/>
      <c r="C683" s="27"/>
      <c r="D683" s="30"/>
      <c r="E683" s="30"/>
      <c r="F683" s="30"/>
      <c r="G683" s="30"/>
      <c r="H683" s="27"/>
      <c r="I683" s="27"/>
      <c r="J683" s="30"/>
      <c r="K683" s="30"/>
      <c r="L683" s="30"/>
      <c r="M683" s="29"/>
      <c r="N683" s="29"/>
      <c r="O683" s="29"/>
      <c r="P683" s="29"/>
      <c r="Q683" s="29"/>
      <c r="R683" s="30"/>
      <c r="S683" s="24"/>
      <c r="T683" s="24" t="str">
        <f t="shared" si="10"/>
        <v/>
      </c>
      <c r="U683" s="24">
        <f>IF(OR('⚙️ BỘ HƠI'!$H$40=0,'⚙️ BỘ HƠI'!$H$2="",$C683="",LEFT($C683,1)="◆"),99999,IF(OR(ISNUMBER(SEARCH('⚙️ BỘ HƠI'!$H$2,$C683)),ISNUMBER(SEARCH($C683,'⚙️ BỘ HƠI'!$H$2))),ROW()-2,99999))</f>
        <v>99999</v>
      </c>
      <c r="V683" s="24"/>
    </row>
    <row r="684" ht="35" customHeight="1" spans="1:22">
      <c r="A684" s="30"/>
      <c r="B684" s="30"/>
      <c r="C684" s="27"/>
      <c r="D684" s="30"/>
      <c r="E684" s="30"/>
      <c r="F684" s="30"/>
      <c r="G684" s="30"/>
      <c r="H684" s="27"/>
      <c r="I684" s="27"/>
      <c r="J684" s="30"/>
      <c r="K684" s="30"/>
      <c r="L684" s="30"/>
      <c r="M684" s="29"/>
      <c r="N684" s="29"/>
      <c r="O684" s="29"/>
      <c r="P684" s="29"/>
      <c r="Q684" s="29"/>
      <c r="R684" s="30"/>
      <c r="S684" s="24"/>
      <c r="T684" s="24" t="str">
        <f t="shared" si="10"/>
        <v/>
      </c>
      <c r="U684" s="24">
        <f>IF(OR('⚙️ BỘ HƠI'!$H$40=0,'⚙️ BỘ HƠI'!$H$2="",$C684="",LEFT($C684,1)="◆"),99999,IF(OR(ISNUMBER(SEARCH('⚙️ BỘ HƠI'!$H$2,$C684)),ISNUMBER(SEARCH($C684,'⚙️ BỘ HƠI'!$H$2))),ROW()-2,99999))</f>
        <v>99999</v>
      </c>
      <c r="V684" s="24"/>
    </row>
    <row r="685" ht="35" customHeight="1" spans="1:22">
      <c r="A685" s="30"/>
      <c r="B685" s="30"/>
      <c r="C685" s="27"/>
      <c r="D685" s="30"/>
      <c r="E685" s="30"/>
      <c r="F685" s="30"/>
      <c r="G685" s="30"/>
      <c r="H685" s="27"/>
      <c r="I685" s="27"/>
      <c r="J685" s="30"/>
      <c r="K685" s="30"/>
      <c r="L685" s="30"/>
      <c r="M685" s="29"/>
      <c r="N685" s="29"/>
      <c r="O685" s="29"/>
      <c r="P685" s="29"/>
      <c r="Q685" s="29"/>
      <c r="R685" s="30"/>
      <c r="S685" s="24"/>
      <c r="T685" s="24" t="str">
        <f t="shared" si="10"/>
        <v/>
      </c>
      <c r="U685" s="24">
        <f>IF(OR('⚙️ BỘ HƠI'!$H$40=0,'⚙️ BỘ HƠI'!$H$2="",$C685="",LEFT($C685,1)="◆"),99999,IF(OR(ISNUMBER(SEARCH('⚙️ BỘ HƠI'!$H$2,$C685)),ISNUMBER(SEARCH($C685,'⚙️ BỘ HƠI'!$H$2))),ROW()-2,99999))</f>
        <v>99999</v>
      </c>
      <c r="V685" s="24"/>
    </row>
    <row r="686" ht="35" customHeight="1" spans="1:22">
      <c r="A686" s="30"/>
      <c r="B686" s="30"/>
      <c r="C686" s="27"/>
      <c r="D686" s="30"/>
      <c r="E686" s="30"/>
      <c r="F686" s="30"/>
      <c r="G686" s="30"/>
      <c r="H686" s="27"/>
      <c r="I686" s="27"/>
      <c r="J686" s="30"/>
      <c r="K686" s="30"/>
      <c r="L686" s="30"/>
      <c r="M686" s="29"/>
      <c r="N686" s="29"/>
      <c r="O686" s="29"/>
      <c r="P686" s="29"/>
      <c r="Q686" s="29"/>
      <c r="R686" s="30"/>
      <c r="S686" s="24"/>
      <c r="T686" s="24" t="str">
        <f t="shared" si="10"/>
        <v/>
      </c>
      <c r="U686" s="24">
        <f>IF(OR('⚙️ BỘ HƠI'!$H$40=0,'⚙️ BỘ HƠI'!$H$2="",$C686="",LEFT($C686,1)="◆"),99999,IF(OR(ISNUMBER(SEARCH('⚙️ BỘ HƠI'!$H$2,$C686)),ISNUMBER(SEARCH($C686,'⚙️ BỘ HƠI'!$H$2))),ROW()-2,99999))</f>
        <v>99999</v>
      </c>
      <c r="V686" s="24"/>
    </row>
    <row r="687" ht="35" customHeight="1" spans="1:22">
      <c r="A687" s="30"/>
      <c r="B687" s="30"/>
      <c r="C687" s="27"/>
      <c r="D687" s="30"/>
      <c r="E687" s="30"/>
      <c r="F687" s="30"/>
      <c r="G687" s="30"/>
      <c r="H687" s="27"/>
      <c r="I687" s="27"/>
      <c r="J687" s="30"/>
      <c r="K687" s="30"/>
      <c r="L687" s="30"/>
      <c r="M687" s="29"/>
      <c r="N687" s="29"/>
      <c r="O687" s="29"/>
      <c r="P687" s="29"/>
      <c r="Q687" s="29"/>
      <c r="R687" s="30"/>
      <c r="S687" s="24"/>
      <c r="T687" s="24" t="str">
        <f t="shared" si="10"/>
        <v/>
      </c>
      <c r="U687" s="24">
        <f>IF(OR('⚙️ BỘ HƠI'!$H$40=0,'⚙️ BỘ HƠI'!$H$2="",$C687="",LEFT($C687,1)="◆"),99999,IF(OR(ISNUMBER(SEARCH('⚙️ BỘ HƠI'!$H$2,$C687)),ISNUMBER(SEARCH($C687,'⚙️ BỘ HƠI'!$H$2))),ROW()-2,99999))</f>
        <v>99999</v>
      </c>
      <c r="V687" s="24"/>
    </row>
    <row r="688" ht="35" customHeight="1" spans="1:22">
      <c r="A688" s="37"/>
      <c r="B688" s="37"/>
      <c r="C688" s="37"/>
      <c r="D688" s="37"/>
      <c r="E688" s="37"/>
      <c r="F688" s="37"/>
      <c r="G688" s="37"/>
      <c r="H688" s="37"/>
      <c r="I688" s="37"/>
      <c r="J688" s="37"/>
      <c r="K688" s="37"/>
      <c r="L688" s="37"/>
      <c r="M688" s="24"/>
      <c r="N688" s="24"/>
      <c r="O688" s="24"/>
      <c r="P688" s="24"/>
      <c r="Q688" s="24"/>
      <c r="R688" s="24"/>
      <c r="S688" s="24"/>
      <c r="T688" s="24" t="str">
        <f t="shared" si="10"/>
        <v/>
      </c>
      <c r="U688" s="24">
        <f>IF(OR('⚙️ BỘ HƠI'!$H$40=0,'⚙️ BỘ HƠI'!$H$2="",$C688="",LEFT($C688,1)="◆"),99999,IF(OR(ISNUMBER(SEARCH('⚙️ BỘ HƠI'!$H$2,$C688)),ISNUMBER(SEARCH($C688,'⚙️ BỘ HƠI'!$H$2))),ROW()-2,99999))</f>
        <v>99999</v>
      </c>
      <c r="V688" s="24"/>
    </row>
    <row r="689" ht="35" customHeight="1" spans="1:22">
      <c r="A689" s="30"/>
      <c r="B689" s="30"/>
      <c r="C689" s="27"/>
      <c r="D689" s="30"/>
      <c r="E689" s="30"/>
      <c r="F689" s="30"/>
      <c r="G689" s="30"/>
      <c r="H689" s="27"/>
      <c r="I689" s="27"/>
      <c r="J689" s="30"/>
      <c r="K689" s="30"/>
      <c r="L689" s="30"/>
      <c r="M689" s="29"/>
      <c r="N689" s="29"/>
      <c r="O689" s="29"/>
      <c r="P689" s="29"/>
      <c r="Q689" s="29"/>
      <c r="R689" s="30"/>
      <c r="S689" s="24"/>
      <c r="T689" s="24" t="str">
        <f t="shared" si="10"/>
        <v/>
      </c>
      <c r="U689" s="24">
        <f>IF(OR('⚙️ BỘ HƠI'!$H$40=0,'⚙️ BỘ HƠI'!$H$2="",$C689="",LEFT($C689,1)="◆"),99999,IF(OR(ISNUMBER(SEARCH('⚙️ BỘ HƠI'!$H$2,$C689)),ISNUMBER(SEARCH($C689,'⚙️ BỘ HƠI'!$H$2))),ROW()-2,99999))</f>
        <v>99999</v>
      </c>
      <c r="V689" s="24"/>
    </row>
    <row r="690" ht="35" customHeight="1" spans="1:22">
      <c r="A690" s="30"/>
      <c r="B690" s="30"/>
      <c r="C690" s="27"/>
      <c r="D690" s="30"/>
      <c r="E690" s="30"/>
      <c r="F690" s="30"/>
      <c r="G690" s="30"/>
      <c r="H690" s="27"/>
      <c r="I690" s="27"/>
      <c r="J690" s="30"/>
      <c r="K690" s="30"/>
      <c r="L690" s="30"/>
      <c r="M690" s="29"/>
      <c r="N690" s="29"/>
      <c r="O690" s="29"/>
      <c r="P690" s="29"/>
      <c r="Q690" s="29"/>
      <c r="R690" s="30"/>
      <c r="S690" s="24"/>
      <c r="T690" s="24" t="str">
        <f t="shared" si="10"/>
        <v/>
      </c>
      <c r="U690" s="24">
        <f>IF(OR('⚙️ BỘ HƠI'!$H$40=0,'⚙️ BỘ HƠI'!$H$2="",$C690="",LEFT($C690,1)="◆"),99999,IF(OR(ISNUMBER(SEARCH('⚙️ BỘ HƠI'!$H$2,$C690)),ISNUMBER(SEARCH($C690,'⚙️ BỘ HƠI'!$H$2))),ROW()-2,99999))</f>
        <v>99999</v>
      </c>
      <c r="V690" s="24"/>
    </row>
    <row r="691" ht="35" customHeight="1" spans="1:22">
      <c r="A691" s="30"/>
      <c r="B691" s="30"/>
      <c r="C691" s="27"/>
      <c r="D691" s="30"/>
      <c r="E691" s="30"/>
      <c r="F691" s="30"/>
      <c r="G691" s="30"/>
      <c r="H691" s="27"/>
      <c r="I691" s="27"/>
      <c r="J691" s="30"/>
      <c r="K691" s="30"/>
      <c r="L691" s="30"/>
      <c r="M691" s="29"/>
      <c r="N691" s="29"/>
      <c r="O691" s="29"/>
      <c r="P691" s="29"/>
      <c r="Q691" s="29"/>
      <c r="R691" s="30"/>
      <c r="S691" s="24"/>
      <c r="T691" s="24" t="str">
        <f t="shared" si="10"/>
        <v/>
      </c>
      <c r="U691" s="24">
        <f>IF(OR('⚙️ BỘ HƠI'!$H$40=0,'⚙️ BỘ HƠI'!$H$2="",$C691="",LEFT($C691,1)="◆"),99999,IF(OR(ISNUMBER(SEARCH('⚙️ BỘ HƠI'!$H$2,$C691)),ISNUMBER(SEARCH($C691,'⚙️ BỘ HƠI'!$H$2))),ROW()-2,99999))</f>
        <v>99999</v>
      </c>
      <c r="V691" s="24"/>
    </row>
    <row r="692" ht="35" customHeight="1" spans="1:22">
      <c r="A692" s="30"/>
      <c r="B692" s="30"/>
      <c r="C692" s="27"/>
      <c r="D692" s="30"/>
      <c r="E692" s="30"/>
      <c r="F692" s="30"/>
      <c r="G692" s="30"/>
      <c r="H692" s="27"/>
      <c r="I692" s="27"/>
      <c r="J692" s="30"/>
      <c r="K692" s="30"/>
      <c r="L692" s="30"/>
      <c r="M692" s="29"/>
      <c r="N692" s="29"/>
      <c r="O692" s="29"/>
      <c r="P692" s="29"/>
      <c r="Q692" s="29"/>
      <c r="R692" s="30"/>
      <c r="S692" s="24"/>
      <c r="T692" s="24" t="str">
        <f t="shared" si="10"/>
        <v/>
      </c>
      <c r="U692" s="24">
        <f>IF(OR('⚙️ BỘ HƠI'!$H$40=0,'⚙️ BỘ HƠI'!$H$2="",$C692="",LEFT($C692,1)="◆"),99999,IF(OR(ISNUMBER(SEARCH('⚙️ BỘ HƠI'!$H$2,$C692)),ISNUMBER(SEARCH($C692,'⚙️ BỘ HƠI'!$H$2))),ROW()-2,99999))</f>
        <v>99999</v>
      </c>
      <c r="V692" s="24"/>
    </row>
    <row r="693" ht="35" customHeight="1" spans="1:22">
      <c r="A693" s="30"/>
      <c r="B693" s="30"/>
      <c r="C693" s="27"/>
      <c r="D693" s="30"/>
      <c r="E693" s="30"/>
      <c r="F693" s="30"/>
      <c r="G693" s="30"/>
      <c r="H693" s="27"/>
      <c r="I693" s="27"/>
      <c r="J693" s="30"/>
      <c r="K693" s="30"/>
      <c r="L693" s="30"/>
      <c r="M693" s="29"/>
      <c r="N693" s="29"/>
      <c r="O693" s="29"/>
      <c r="P693" s="29"/>
      <c r="Q693" s="29"/>
      <c r="R693" s="30"/>
      <c r="S693" s="24"/>
      <c r="T693" s="24" t="str">
        <f t="shared" si="10"/>
        <v/>
      </c>
      <c r="U693" s="24">
        <f>IF(OR('⚙️ BỘ HƠI'!$H$40=0,'⚙️ BỘ HƠI'!$H$2="",$C693="",LEFT($C693,1)="◆"),99999,IF(OR(ISNUMBER(SEARCH('⚙️ BỘ HƠI'!$H$2,$C693)),ISNUMBER(SEARCH($C693,'⚙️ BỘ HƠI'!$H$2))),ROW()-2,99999))</f>
        <v>99999</v>
      </c>
      <c r="V693" s="24"/>
    </row>
    <row r="694" ht="35" customHeight="1" spans="1:22">
      <c r="A694" s="30"/>
      <c r="B694" s="30"/>
      <c r="C694" s="27"/>
      <c r="D694" s="30"/>
      <c r="E694" s="30"/>
      <c r="F694" s="30"/>
      <c r="G694" s="30"/>
      <c r="H694" s="27"/>
      <c r="I694" s="27"/>
      <c r="J694" s="30"/>
      <c r="K694" s="30"/>
      <c r="L694" s="30"/>
      <c r="M694" s="29"/>
      <c r="N694" s="29"/>
      <c r="O694" s="29"/>
      <c r="P694" s="29"/>
      <c r="Q694" s="29"/>
      <c r="R694" s="30"/>
      <c r="S694" s="24"/>
      <c r="T694" s="24" t="str">
        <f t="shared" si="10"/>
        <v/>
      </c>
      <c r="U694" s="24">
        <f>IF(OR('⚙️ BỘ HƠI'!$H$40=0,'⚙️ BỘ HƠI'!$H$2="",$C694="",LEFT($C694,1)="◆"),99999,IF(OR(ISNUMBER(SEARCH('⚙️ BỘ HƠI'!$H$2,$C694)),ISNUMBER(SEARCH($C694,'⚙️ BỘ HƠI'!$H$2))),ROW()-2,99999))</f>
        <v>99999</v>
      </c>
      <c r="V694" s="24"/>
    </row>
    <row r="695" ht="35" customHeight="1" spans="1:22">
      <c r="A695" s="30"/>
      <c r="B695" s="30"/>
      <c r="C695" s="27"/>
      <c r="D695" s="30"/>
      <c r="E695" s="30"/>
      <c r="F695" s="30"/>
      <c r="G695" s="30"/>
      <c r="H695" s="27"/>
      <c r="I695" s="27"/>
      <c r="J695" s="30"/>
      <c r="K695" s="30"/>
      <c r="L695" s="30"/>
      <c r="M695" s="29"/>
      <c r="N695" s="29"/>
      <c r="O695" s="29"/>
      <c r="P695" s="29"/>
      <c r="Q695" s="29"/>
      <c r="R695" s="30"/>
      <c r="S695" s="24"/>
      <c r="T695" s="24" t="str">
        <f t="shared" si="10"/>
        <v/>
      </c>
      <c r="U695" s="24">
        <f>IF(OR('⚙️ BỘ HƠI'!$H$40=0,'⚙️ BỘ HƠI'!$H$2="",$C695="",LEFT($C695,1)="◆"),99999,IF(OR(ISNUMBER(SEARCH('⚙️ BỘ HƠI'!$H$2,$C695)),ISNUMBER(SEARCH($C695,'⚙️ BỘ HƠI'!$H$2))),ROW()-2,99999))</f>
        <v>99999</v>
      </c>
      <c r="V695" s="24"/>
    </row>
    <row r="696" ht="35" customHeight="1" spans="1:22">
      <c r="A696" s="30"/>
      <c r="B696" s="30"/>
      <c r="C696" s="27"/>
      <c r="D696" s="30"/>
      <c r="E696" s="30"/>
      <c r="F696" s="30"/>
      <c r="G696" s="30"/>
      <c r="H696" s="27"/>
      <c r="I696" s="27"/>
      <c r="J696" s="30"/>
      <c r="K696" s="30"/>
      <c r="L696" s="30"/>
      <c r="M696" s="29"/>
      <c r="N696" s="29"/>
      <c r="O696" s="29"/>
      <c r="P696" s="29"/>
      <c r="Q696" s="29"/>
      <c r="R696" s="30"/>
      <c r="S696" s="24"/>
      <c r="T696" s="24" t="str">
        <f t="shared" si="10"/>
        <v/>
      </c>
      <c r="U696" s="24">
        <f>IF(OR('⚙️ BỘ HƠI'!$H$40=0,'⚙️ BỘ HƠI'!$H$2="",$C696="",LEFT($C696,1)="◆"),99999,IF(OR(ISNUMBER(SEARCH('⚙️ BỘ HƠI'!$H$2,$C696)),ISNUMBER(SEARCH($C696,'⚙️ BỘ HƠI'!$H$2))),ROW()-2,99999))</f>
        <v>99999</v>
      </c>
      <c r="V696" s="24"/>
    </row>
    <row r="697" ht="35" customHeight="1" spans="1:22">
      <c r="A697" s="30"/>
      <c r="B697" s="30"/>
      <c r="C697" s="27"/>
      <c r="D697" s="30"/>
      <c r="E697" s="30"/>
      <c r="F697" s="30"/>
      <c r="G697" s="30"/>
      <c r="H697" s="27"/>
      <c r="I697" s="27"/>
      <c r="J697" s="30"/>
      <c r="K697" s="30"/>
      <c r="L697" s="30"/>
      <c r="M697" s="29"/>
      <c r="N697" s="29"/>
      <c r="O697" s="29"/>
      <c r="P697" s="29"/>
      <c r="Q697" s="29"/>
      <c r="R697" s="30"/>
      <c r="S697" s="24"/>
      <c r="T697" s="24" t="str">
        <f t="shared" si="10"/>
        <v/>
      </c>
      <c r="U697" s="24">
        <f>IF(OR('⚙️ BỘ HƠI'!$H$40=0,'⚙️ BỘ HƠI'!$H$2="",$C697="",LEFT($C697,1)="◆"),99999,IF(OR(ISNUMBER(SEARCH('⚙️ BỘ HƠI'!$H$2,$C697)),ISNUMBER(SEARCH($C697,'⚙️ BỘ HƠI'!$H$2))),ROW()-2,99999))</f>
        <v>99999</v>
      </c>
      <c r="V697" s="24"/>
    </row>
    <row r="698" ht="35" customHeight="1" spans="1:22">
      <c r="A698" s="30"/>
      <c r="B698" s="30"/>
      <c r="C698" s="27"/>
      <c r="D698" s="30"/>
      <c r="E698" s="30"/>
      <c r="F698" s="30"/>
      <c r="G698" s="30"/>
      <c r="H698" s="27"/>
      <c r="I698" s="27"/>
      <c r="J698" s="30"/>
      <c r="K698" s="30"/>
      <c r="L698" s="30"/>
      <c r="M698" s="29"/>
      <c r="N698" s="29"/>
      <c r="O698" s="29"/>
      <c r="P698" s="29"/>
      <c r="Q698" s="29"/>
      <c r="R698" s="30"/>
      <c r="S698" s="24"/>
      <c r="T698" s="24" t="str">
        <f t="shared" si="10"/>
        <v/>
      </c>
      <c r="U698" s="24">
        <f>IF(OR('⚙️ BỘ HƠI'!$H$40=0,'⚙️ BỘ HƠI'!$H$2="",$C698="",LEFT($C698,1)="◆"),99999,IF(OR(ISNUMBER(SEARCH('⚙️ BỘ HƠI'!$H$2,$C698)),ISNUMBER(SEARCH($C698,'⚙️ BỘ HƠI'!$H$2))),ROW()-2,99999))</f>
        <v>99999</v>
      </c>
      <c r="V698" s="24"/>
    </row>
    <row r="699" ht="35" customHeight="1" spans="1:22">
      <c r="A699" s="30"/>
      <c r="B699" s="30"/>
      <c r="C699" s="27"/>
      <c r="D699" s="30"/>
      <c r="E699" s="30"/>
      <c r="F699" s="30"/>
      <c r="G699" s="30"/>
      <c r="H699" s="27"/>
      <c r="I699" s="27"/>
      <c r="J699" s="30"/>
      <c r="K699" s="30"/>
      <c r="L699" s="30"/>
      <c r="M699" s="29"/>
      <c r="N699" s="29"/>
      <c r="O699" s="29"/>
      <c r="P699" s="29"/>
      <c r="Q699" s="29"/>
      <c r="R699" s="30"/>
      <c r="S699" s="24"/>
      <c r="T699" s="24" t="str">
        <f t="shared" si="10"/>
        <v/>
      </c>
      <c r="U699" s="24">
        <f>IF(OR('⚙️ BỘ HƠI'!$H$40=0,'⚙️ BỘ HƠI'!$H$2="",$C699="",LEFT($C699,1)="◆"),99999,IF(OR(ISNUMBER(SEARCH('⚙️ BỘ HƠI'!$H$2,$C699)),ISNUMBER(SEARCH($C699,'⚙️ BỘ HƠI'!$H$2))),ROW()-2,99999))</f>
        <v>99999</v>
      </c>
      <c r="V699" s="24"/>
    </row>
    <row r="700" ht="35" customHeight="1" spans="1:22">
      <c r="A700" s="30"/>
      <c r="B700" s="30"/>
      <c r="C700" s="27"/>
      <c r="D700" s="30"/>
      <c r="E700" s="30"/>
      <c r="F700" s="30"/>
      <c r="G700" s="30"/>
      <c r="H700" s="27"/>
      <c r="I700" s="27"/>
      <c r="J700" s="30"/>
      <c r="K700" s="30"/>
      <c r="L700" s="30"/>
      <c r="M700" s="29"/>
      <c r="N700" s="29"/>
      <c r="O700" s="29"/>
      <c r="P700" s="29"/>
      <c r="Q700" s="29"/>
      <c r="R700" s="30"/>
      <c r="S700" s="24"/>
      <c r="T700" s="24" t="str">
        <f t="shared" si="10"/>
        <v/>
      </c>
      <c r="U700" s="24">
        <f>IF(OR('⚙️ BỘ HƠI'!$H$40=0,'⚙️ BỘ HƠI'!$H$2="",$C700="",LEFT($C700,1)="◆"),99999,IF(OR(ISNUMBER(SEARCH('⚙️ BỘ HƠI'!$H$2,$C700)),ISNUMBER(SEARCH($C700,'⚙️ BỘ HƠI'!$H$2))),ROW()-2,99999))</f>
        <v>99999</v>
      </c>
      <c r="V700" s="24"/>
    </row>
    <row r="701" ht="35" customHeight="1" spans="1:22">
      <c r="A701" s="30"/>
      <c r="B701" s="30"/>
      <c r="C701" s="27"/>
      <c r="D701" s="30"/>
      <c r="E701" s="30"/>
      <c r="F701" s="30"/>
      <c r="G701" s="30"/>
      <c r="H701" s="27"/>
      <c r="I701" s="27"/>
      <c r="J701" s="30"/>
      <c r="K701" s="30"/>
      <c r="L701" s="30"/>
      <c r="M701" s="29"/>
      <c r="N701" s="29"/>
      <c r="O701" s="29"/>
      <c r="P701" s="29"/>
      <c r="Q701" s="29"/>
      <c r="R701" s="30"/>
      <c r="S701" s="24"/>
      <c r="T701" s="24" t="str">
        <f t="shared" si="10"/>
        <v/>
      </c>
      <c r="U701" s="24">
        <f>IF(OR('⚙️ BỘ HƠI'!$H$40=0,'⚙️ BỘ HƠI'!$H$2="",$C701="",LEFT($C701,1)="◆"),99999,IF(OR(ISNUMBER(SEARCH('⚙️ BỘ HƠI'!$H$2,$C701)),ISNUMBER(SEARCH($C701,'⚙️ BỘ HƠI'!$H$2))),ROW()-2,99999))</f>
        <v>99999</v>
      </c>
      <c r="V701" s="24"/>
    </row>
    <row r="702" ht="35" customHeight="1" spans="1:22">
      <c r="A702" s="30"/>
      <c r="B702" s="30"/>
      <c r="C702" s="27"/>
      <c r="D702" s="30"/>
      <c r="E702" s="30"/>
      <c r="F702" s="30"/>
      <c r="G702" s="30"/>
      <c r="H702" s="27"/>
      <c r="I702" s="27"/>
      <c r="J702" s="30"/>
      <c r="K702" s="30"/>
      <c r="L702" s="30"/>
      <c r="M702" s="29"/>
      <c r="N702" s="29"/>
      <c r="O702" s="29"/>
      <c r="P702" s="29"/>
      <c r="Q702" s="29"/>
      <c r="R702" s="30"/>
      <c r="S702" s="24"/>
      <c r="T702" s="24" t="str">
        <f t="shared" si="10"/>
        <v/>
      </c>
      <c r="U702" s="24">
        <f>IF(OR('⚙️ BỘ HƠI'!$H$40=0,'⚙️ BỘ HƠI'!$H$2="",$C702="",LEFT($C702,1)="◆"),99999,IF(OR(ISNUMBER(SEARCH('⚙️ BỘ HƠI'!$H$2,$C702)),ISNUMBER(SEARCH($C702,'⚙️ BỘ HƠI'!$H$2))),ROW()-2,99999))</f>
        <v>99999</v>
      </c>
      <c r="V702" s="24"/>
    </row>
    <row r="703" ht="35" customHeight="1" spans="1:22">
      <c r="A703" s="30"/>
      <c r="B703" s="30"/>
      <c r="C703" s="27"/>
      <c r="D703" s="30"/>
      <c r="E703" s="30"/>
      <c r="F703" s="30"/>
      <c r="G703" s="30"/>
      <c r="H703" s="27"/>
      <c r="I703" s="27"/>
      <c r="J703" s="30"/>
      <c r="K703" s="30"/>
      <c r="L703" s="30"/>
      <c r="M703" s="29"/>
      <c r="N703" s="29"/>
      <c r="O703" s="29"/>
      <c r="P703" s="29"/>
      <c r="Q703" s="29"/>
      <c r="R703" s="30"/>
      <c r="S703" s="24"/>
      <c r="T703" s="24" t="str">
        <f t="shared" si="10"/>
        <v/>
      </c>
      <c r="U703" s="24">
        <f>IF(OR('⚙️ BỘ HƠI'!$H$40=0,'⚙️ BỘ HƠI'!$H$2="",$C703="",LEFT($C703,1)="◆"),99999,IF(OR(ISNUMBER(SEARCH('⚙️ BỘ HƠI'!$H$2,$C703)),ISNUMBER(SEARCH($C703,'⚙️ BỘ HƠI'!$H$2))),ROW()-2,99999))</f>
        <v>99999</v>
      </c>
      <c r="V703" s="24"/>
    </row>
    <row r="704" ht="35" customHeight="1" spans="1:22">
      <c r="A704" s="30"/>
      <c r="B704" s="30"/>
      <c r="C704" s="27"/>
      <c r="D704" s="30"/>
      <c r="E704" s="30"/>
      <c r="F704" s="30"/>
      <c r="G704" s="30"/>
      <c r="H704" s="27"/>
      <c r="I704" s="27"/>
      <c r="J704" s="30"/>
      <c r="K704" s="30"/>
      <c r="L704" s="30"/>
      <c r="M704" s="29"/>
      <c r="N704" s="29"/>
      <c r="O704" s="29"/>
      <c r="P704" s="29"/>
      <c r="Q704" s="29"/>
      <c r="R704" s="30"/>
      <c r="S704" s="24"/>
      <c r="T704" s="24" t="str">
        <f t="shared" si="10"/>
        <v/>
      </c>
      <c r="U704" s="24">
        <f>IF(OR('⚙️ BỘ HƠI'!$H$40=0,'⚙️ BỘ HƠI'!$H$2="",$C704="",LEFT($C704,1)="◆"),99999,IF(OR(ISNUMBER(SEARCH('⚙️ BỘ HƠI'!$H$2,$C704)),ISNUMBER(SEARCH($C704,'⚙️ BỘ HƠI'!$H$2))),ROW()-2,99999))</f>
        <v>99999</v>
      </c>
      <c r="V704" s="24"/>
    </row>
    <row r="705" ht="35" customHeight="1" spans="1:22">
      <c r="A705" s="30"/>
      <c r="B705" s="30"/>
      <c r="C705" s="27"/>
      <c r="D705" s="30"/>
      <c r="E705" s="30"/>
      <c r="F705" s="30"/>
      <c r="G705" s="30"/>
      <c r="H705" s="27"/>
      <c r="I705" s="27"/>
      <c r="J705" s="30"/>
      <c r="K705" s="30"/>
      <c r="L705" s="30"/>
      <c r="M705" s="29"/>
      <c r="N705" s="29"/>
      <c r="O705" s="29"/>
      <c r="P705" s="29"/>
      <c r="Q705" s="29"/>
      <c r="R705" s="30"/>
      <c r="S705" s="24"/>
      <c r="T705" s="24" t="str">
        <f t="shared" si="10"/>
        <v/>
      </c>
      <c r="U705" s="24">
        <f>IF(OR('⚙️ BỘ HƠI'!$H$40=0,'⚙️ BỘ HƠI'!$H$2="",$C705="",LEFT($C705,1)="◆"),99999,IF(OR(ISNUMBER(SEARCH('⚙️ BỘ HƠI'!$H$2,$C705)),ISNUMBER(SEARCH($C705,'⚙️ BỘ HƠI'!$H$2))),ROW()-2,99999))</f>
        <v>99999</v>
      </c>
      <c r="V705" s="24"/>
    </row>
    <row r="706" ht="35" customHeight="1" spans="1:22">
      <c r="A706" s="30"/>
      <c r="B706" s="30"/>
      <c r="C706" s="27"/>
      <c r="D706" s="30"/>
      <c r="E706" s="30"/>
      <c r="F706" s="30"/>
      <c r="G706" s="30"/>
      <c r="H706" s="27"/>
      <c r="I706" s="27"/>
      <c r="J706" s="30"/>
      <c r="K706" s="30"/>
      <c r="L706" s="30"/>
      <c r="M706" s="29"/>
      <c r="N706" s="29"/>
      <c r="O706" s="29"/>
      <c r="P706" s="29"/>
      <c r="Q706" s="29"/>
      <c r="R706" s="30"/>
      <c r="S706" s="24"/>
      <c r="T706" s="24" t="str">
        <f t="shared" si="10"/>
        <v/>
      </c>
      <c r="U706" s="24">
        <f>IF(OR('⚙️ BỘ HƠI'!$H$40=0,'⚙️ BỘ HƠI'!$H$2="",$C706="",LEFT($C706,1)="◆"),99999,IF(OR(ISNUMBER(SEARCH('⚙️ BỘ HƠI'!$H$2,$C706)),ISNUMBER(SEARCH($C706,'⚙️ BỘ HƠI'!$H$2))),ROW()-2,99999))</f>
        <v>99999</v>
      </c>
      <c r="V706" s="24"/>
    </row>
    <row r="707" ht="35" customHeight="1" spans="1:22">
      <c r="A707" s="30"/>
      <c r="B707" s="30"/>
      <c r="C707" s="27"/>
      <c r="D707" s="30"/>
      <c r="E707" s="30"/>
      <c r="F707" s="30"/>
      <c r="G707" s="30"/>
      <c r="H707" s="27"/>
      <c r="I707" s="27"/>
      <c r="J707" s="30"/>
      <c r="K707" s="30"/>
      <c r="L707" s="30"/>
      <c r="M707" s="29"/>
      <c r="N707" s="29"/>
      <c r="O707" s="29"/>
      <c r="P707" s="29"/>
      <c r="Q707" s="29"/>
      <c r="R707" s="30"/>
      <c r="S707" s="24"/>
      <c r="T707" s="24" t="str">
        <f t="shared" ref="T707:T770" si="11">IF($S707="","",$S707)</f>
        <v/>
      </c>
      <c r="U707" s="24">
        <f>IF(OR('⚙️ BỘ HƠI'!$H$40=0,'⚙️ BỘ HƠI'!$H$2="",$C707="",LEFT($C707,1)="◆"),99999,IF(OR(ISNUMBER(SEARCH('⚙️ BỘ HƠI'!$H$2,$C707)),ISNUMBER(SEARCH($C707,'⚙️ BỘ HƠI'!$H$2))),ROW()-2,99999))</f>
        <v>99999</v>
      </c>
      <c r="V707" s="24"/>
    </row>
    <row r="708" ht="35" customHeight="1" spans="1:22">
      <c r="A708" s="30"/>
      <c r="B708" s="30"/>
      <c r="C708" s="27"/>
      <c r="D708" s="30"/>
      <c r="E708" s="30"/>
      <c r="F708" s="30"/>
      <c r="G708" s="30"/>
      <c r="H708" s="27"/>
      <c r="I708" s="27"/>
      <c r="J708" s="30"/>
      <c r="K708" s="30"/>
      <c r="L708" s="30"/>
      <c r="M708" s="29"/>
      <c r="N708" s="29"/>
      <c r="O708" s="29"/>
      <c r="P708" s="29"/>
      <c r="Q708" s="29"/>
      <c r="R708" s="30"/>
      <c r="S708" s="24"/>
      <c r="T708" s="24" t="str">
        <f t="shared" si="11"/>
        <v/>
      </c>
      <c r="U708" s="24">
        <f>IF(OR('⚙️ BỘ HƠI'!$H$40=0,'⚙️ BỘ HƠI'!$H$2="",$C708="",LEFT($C708,1)="◆"),99999,IF(OR(ISNUMBER(SEARCH('⚙️ BỘ HƠI'!$H$2,$C708)),ISNUMBER(SEARCH($C708,'⚙️ BỘ HƠI'!$H$2))),ROW()-2,99999))</f>
        <v>99999</v>
      </c>
      <c r="V708" s="24"/>
    </row>
    <row r="709" ht="35" customHeight="1" spans="1:22">
      <c r="A709" s="30"/>
      <c r="B709" s="30"/>
      <c r="C709" s="27"/>
      <c r="D709" s="30"/>
      <c r="E709" s="30"/>
      <c r="F709" s="30"/>
      <c r="G709" s="30"/>
      <c r="H709" s="27"/>
      <c r="I709" s="27"/>
      <c r="J709" s="30"/>
      <c r="K709" s="30"/>
      <c r="L709" s="30"/>
      <c r="M709" s="29"/>
      <c r="N709" s="29"/>
      <c r="O709" s="29"/>
      <c r="P709" s="29"/>
      <c r="Q709" s="29"/>
      <c r="R709" s="30"/>
      <c r="S709" s="24"/>
      <c r="T709" s="24" t="str">
        <f t="shared" si="11"/>
        <v/>
      </c>
      <c r="U709" s="24">
        <f>IF(OR('⚙️ BỘ HƠI'!$H$40=0,'⚙️ BỘ HƠI'!$H$2="",$C709="",LEFT($C709,1)="◆"),99999,IF(OR(ISNUMBER(SEARCH('⚙️ BỘ HƠI'!$H$2,$C709)),ISNUMBER(SEARCH($C709,'⚙️ BỘ HƠI'!$H$2))),ROW()-2,99999))</f>
        <v>99999</v>
      </c>
      <c r="V709" s="24"/>
    </row>
    <row r="710" ht="35" customHeight="1" spans="1:22">
      <c r="A710" s="30"/>
      <c r="B710" s="30"/>
      <c r="C710" s="27"/>
      <c r="D710" s="30"/>
      <c r="E710" s="30"/>
      <c r="F710" s="30"/>
      <c r="G710" s="30"/>
      <c r="H710" s="27"/>
      <c r="I710" s="27"/>
      <c r="J710" s="30"/>
      <c r="K710" s="30"/>
      <c r="L710" s="30"/>
      <c r="M710" s="29"/>
      <c r="N710" s="29"/>
      <c r="O710" s="29"/>
      <c r="P710" s="29"/>
      <c r="Q710" s="29"/>
      <c r="R710" s="30"/>
      <c r="S710" s="24"/>
      <c r="T710" s="24" t="str">
        <f t="shared" si="11"/>
        <v/>
      </c>
      <c r="U710" s="24">
        <f>IF(OR('⚙️ BỘ HƠI'!$H$40=0,'⚙️ BỘ HƠI'!$H$2="",$C710="",LEFT($C710,1)="◆"),99999,IF(OR(ISNUMBER(SEARCH('⚙️ BỘ HƠI'!$H$2,$C710)),ISNUMBER(SEARCH($C710,'⚙️ BỘ HƠI'!$H$2))),ROW()-2,99999))</f>
        <v>99999</v>
      </c>
      <c r="V710" s="24"/>
    </row>
    <row r="711" ht="35" customHeight="1" spans="1:22">
      <c r="A711" s="30"/>
      <c r="B711" s="30"/>
      <c r="C711" s="27"/>
      <c r="D711" s="30"/>
      <c r="E711" s="30"/>
      <c r="F711" s="30"/>
      <c r="G711" s="30"/>
      <c r="H711" s="27"/>
      <c r="I711" s="27"/>
      <c r="J711" s="30"/>
      <c r="K711" s="30"/>
      <c r="L711" s="30"/>
      <c r="M711" s="29"/>
      <c r="N711" s="29"/>
      <c r="O711" s="29"/>
      <c r="P711" s="29"/>
      <c r="Q711" s="29"/>
      <c r="R711" s="30"/>
      <c r="S711" s="24"/>
      <c r="T711" s="24" t="str">
        <f t="shared" si="11"/>
        <v/>
      </c>
      <c r="U711" s="24">
        <f>IF(OR('⚙️ BỘ HƠI'!$H$40=0,'⚙️ BỘ HƠI'!$H$2="",$C711="",LEFT($C711,1)="◆"),99999,IF(OR(ISNUMBER(SEARCH('⚙️ BỘ HƠI'!$H$2,$C711)),ISNUMBER(SEARCH($C711,'⚙️ BỘ HƠI'!$H$2))),ROW()-2,99999))</f>
        <v>99999</v>
      </c>
      <c r="V711" s="24"/>
    </row>
    <row r="712" ht="35" customHeight="1" spans="1:22">
      <c r="A712" s="30"/>
      <c r="B712" s="30"/>
      <c r="C712" s="27"/>
      <c r="D712" s="30"/>
      <c r="E712" s="30"/>
      <c r="F712" s="30"/>
      <c r="G712" s="30"/>
      <c r="H712" s="27"/>
      <c r="I712" s="27"/>
      <c r="J712" s="30"/>
      <c r="K712" s="30"/>
      <c r="L712" s="30"/>
      <c r="M712" s="29"/>
      <c r="N712" s="29"/>
      <c r="O712" s="29"/>
      <c r="P712" s="29"/>
      <c r="Q712" s="29"/>
      <c r="R712" s="30"/>
      <c r="S712" s="24"/>
      <c r="T712" s="24" t="str">
        <f t="shared" si="11"/>
        <v/>
      </c>
      <c r="U712" s="24">
        <f>IF(OR('⚙️ BỘ HƠI'!$H$40=0,'⚙️ BỘ HƠI'!$H$2="",$C712="",LEFT($C712,1)="◆"),99999,IF(OR(ISNUMBER(SEARCH('⚙️ BỘ HƠI'!$H$2,$C712)),ISNUMBER(SEARCH($C712,'⚙️ BỘ HƠI'!$H$2))),ROW()-2,99999))</f>
        <v>99999</v>
      </c>
      <c r="V712" s="24"/>
    </row>
    <row r="713" ht="35" customHeight="1" spans="1:22">
      <c r="A713" s="30"/>
      <c r="B713" s="30"/>
      <c r="C713" s="27"/>
      <c r="D713" s="30"/>
      <c r="E713" s="30"/>
      <c r="F713" s="30"/>
      <c r="G713" s="30"/>
      <c r="H713" s="27"/>
      <c r="I713" s="27"/>
      <c r="J713" s="30"/>
      <c r="K713" s="30"/>
      <c r="L713" s="30"/>
      <c r="M713" s="29"/>
      <c r="N713" s="29"/>
      <c r="O713" s="29"/>
      <c r="P713" s="29"/>
      <c r="Q713" s="29"/>
      <c r="R713" s="30"/>
      <c r="S713" s="24"/>
      <c r="T713" s="24" t="str">
        <f t="shared" si="11"/>
        <v/>
      </c>
      <c r="U713" s="24">
        <f>IF(OR('⚙️ BỘ HƠI'!$H$40=0,'⚙️ BỘ HƠI'!$H$2="",$C713="",LEFT($C713,1)="◆"),99999,IF(OR(ISNUMBER(SEARCH('⚙️ BỘ HƠI'!$H$2,$C713)),ISNUMBER(SEARCH($C713,'⚙️ BỘ HƠI'!$H$2))),ROW()-2,99999))</f>
        <v>99999</v>
      </c>
      <c r="V713" s="24"/>
    </row>
    <row r="714" ht="35" customHeight="1" spans="1:22">
      <c r="A714" s="30"/>
      <c r="B714" s="30"/>
      <c r="C714" s="27"/>
      <c r="D714" s="30"/>
      <c r="E714" s="30"/>
      <c r="F714" s="30"/>
      <c r="G714" s="30"/>
      <c r="H714" s="27"/>
      <c r="I714" s="27"/>
      <c r="J714" s="30"/>
      <c r="K714" s="30"/>
      <c r="L714" s="30"/>
      <c r="M714" s="29"/>
      <c r="N714" s="29"/>
      <c r="O714" s="29"/>
      <c r="P714" s="29"/>
      <c r="Q714" s="29"/>
      <c r="R714" s="30"/>
      <c r="S714" s="24"/>
      <c r="T714" s="24" t="str">
        <f t="shared" si="11"/>
        <v/>
      </c>
      <c r="U714" s="24">
        <f>IF(OR('⚙️ BỘ HƠI'!$H$40=0,'⚙️ BỘ HƠI'!$H$2="",$C714="",LEFT($C714,1)="◆"),99999,IF(OR(ISNUMBER(SEARCH('⚙️ BỘ HƠI'!$H$2,$C714)),ISNUMBER(SEARCH($C714,'⚙️ BỘ HƠI'!$H$2))),ROW()-2,99999))</f>
        <v>99999</v>
      </c>
      <c r="V714" s="24"/>
    </row>
    <row r="715" ht="35" customHeight="1" spans="1:22">
      <c r="A715" s="30"/>
      <c r="B715" s="30"/>
      <c r="C715" s="27"/>
      <c r="D715" s="30"/>
      <c r="E715" s="30"/>
      <c r="F715" s="30"/>
      <c r="G715" s="30"/>
      <c r="H715" s="27"/>
      <c r="I715" s="27"/>
      <c r="J715" s="30"/>
      <c r="K715" s="30"/>
      <c r="L715" s="30"/>
      <c r="M715" s="29"/>
      <c r="N715" s="29"/>
      <c r="O715" s="29"/>
      <c r="P715" s="29"/>
      <c r="Q715" s="29"/>
      <c r="R715" s="30"/>
      <c r="S715" s="24"/>
      <c r="T715" s="24" t="str">
        <f t="shared" si="11"/>
        <v/>
      </c>
      <c r="U715" s="24">
        <f>IF(OR('⚙️ BỘ HƠI'!$H$40=0,'⚙️ BỘ HƠI'!$H$2="",$C715="",LEFT($C715,1)="◆"),99999,IF(OR(ISNUMBER(SEARCH('⚙️ BỘ HƠI'!$H$2,$C715)),ISNUMBER(SEARCH($C715,'⚙️ BỘ HƠI'!$H$2))),ROW()-2,99999))</f>
        <v>99999</v>
      </c>
      <c r="V715" s="24"/>
    </row>
    <row r="716" ht="35" customHeight="1" spans="1:22">
      <c r="A716" s="30"/>
      <c r="B716" s="30"/>
      <c r="C716" s="27"/>
      <c r="D716" s="30"/>
      <c r="E716" s="30"/>
      <c r="F716" s="30"/>
      <c r="G716" s="30"/>
      <c r="H716" s="27"/>
      <c r="I716" s="27"/>
      <c r="J716" s="30"/>
      <c r="K716" s="30"/>
      <c r="L716" s="30"/>
      <c r="M716" s="29"/>
      <c r="N716" s="29"/>
      <c r="O716" s="29"/>
      <c r="P716" s="29"/>
      <c r="Q716" s="29"/>
      <c r="R716" s="30"/>
      <c r="S716" s="24"/>
      <c r="T716" s="24" t="str">
        <f t="shared" si="11"/>
        <v/>
      </c>
      <c r="U716" s="24">
        <f>IF(OR('⚙️ BỘ HƠI'!$H$40=0,'⚙️ BỘ HƠI'!$H$2="",$C716="",LEFT($C716,1)="◆"),99999,IF(OR(ISNUMBER(SEARCH('⚙️ BỘ HƠI'!$H$2,$C716)),ISNUMBER(SEARCH($C716,'⚙️ BỘ HƠI'!$H$2))),ROW()-2,99999))</f>
        <v>99999</v>
      </c>
      <c r="V716" s="24"/>
    </row>
    <row r="717" ht="35" customHeight="1" spans="1:22">
      <c r="A717" s="30"/>
      <c r="B717" s="30"/>
      <c r="C717" s="27"/>
      <c r="D717" s="30"/>
      <c r="E717" s="30"/>
      <c r="F717" s="30"/>
      <c r="G717" s="30"/>
      <c r="H717" s="27"/>
      <c r="I717" s="27"/>
      <c r="J717" s="30"/>
      <c r="K717" s="30"/>
      <c r="L717" s="30"/>
      <c r="M717" s="29"/>
      <c r="N717" s="29"/>
      <c r="O717" s="29"/>
      <c r="P717" s="29"/>
      <c r="Q717" s="29"/>
      <c r="R717" s="30"/>
      <c r="S717" s="24"/>
      <c r="T717" s="24" t="str">
        <f t="shared" si="11"/>
        <v/>
      </c>
      <c r="U717" s="24">
        <f>IF(OR('⚙️ BỘ HƠI'!$H$40=0,'⚙️ BỘ HƠI'!$H$2="",$C717="",LEFT($C717,1)="◆"),99999,IF(OR(ISNUMBER(SEARCH('⚙️ BỘ HƠI'!$H$2,$C717)),ISNUMBER(SEARCH($C717,'⚙️ BỘ HƠI'!$H$2))),ROW()-2,99999))</f>
        <v>99999</v>
      </c>
      <c r="V717" s="24"/>
    </row>
    <row r="718" ht="35" customHeight="1" spans="1:22">
      <c r="A718" s="30"/>
      <c r="B718" s="30"/>
      <c r="C718" s="27"/>
      <c r="D718" s="30"/>
      <c r="E718" s="30"/>
      <c r="F718" s="30"/>
      <c r="G718" s="30"/>
      <c r="H718" s="27"/>
      <c r="I718" s="27"/>
      <c r="J718" s="30"/>
      <c r="K718" s="30"/>
      <c r="L718" s="30"/>
      <c r="M718" s="29"/>
      <c r="N718" s="29"/>
      <c r="O718" s="29"/>
      <c r="P718" s="29"/>
      <c r="Q718" s="29"/>
      <c r="R718" s="30"/>
      <c r="S718" s="24"/>
      <c r="T718" s="24" t="str">
        <f t="shared" si="11"/>
        <v/>
      </c>
      <c r="U718" s="24">
        <f>IF(OR('⚙️ BỘ HƠI'!$H$40=0,'⚙️ BỘ HƠI'!$H$2="",$C718="",LEFT($C718,1)="◆"),99999,IF(OR(ISNUMBER(SEARCH('⚙️ BỘ HƠI'!$H$2,$C718)),ISNUMBER(SEARCH($C718,'⚙️ BỘ HƠI'!$H$2))),ROW()-2,99999))</f>
        <v>99999</v>
      </c>
      <c r="V718" s="24"/>
    </row>
    <row r="719" ht="35" customHeight="1" spans="1:22">
      <c r="A719" s="30"/>
      <c r="B719" s="30"/>
      <c r="C719" s="27"/>
      <c r="D719" s="30"/>
      <c r="E719" s="30"/>
      <c r="F719" s="30"/>
      <c r="G719" s="30"/>
      <c r="H719" s="27"/>
      <c r="I719" s="27"/>
      <c r="J719" s="30"/>
      <c r="K719" s="30"/>
      <c r="L719" s="30"/>
      <c r="M719" s="29"/>
      <c r="N719" s="29"/>
      <c r="O719" s="29"/>
      <c r="P719" s="29"/>
      <c r="Q719" s="29"/>
      <c r="R719" s="30"/>
      <c r="S719" s="24"/>
      <c r="T719" s="24" t="str">
        <f t="shared" si="11"/>
        <v/>
      </c>
      <c r="U719" s="24">
        <f>IF(OR('⚙️ BỘ HƠI'!$H$40=0,'⚙️ BỘ HƠI'!$H$2="",$C719="",LEFT($C719,1)="◆"),99999,IF(OR(ISNUMBER(SEARCH('⚙️ BỘ HƠI'!$H$2,$C719)),ISNUMBER(SEARCH($C719,'⚙️ BỘ HƠI'!$H$2))),ROW()-2,99999))</f>
        <v>99999</v>
      </c>
      <c r="V719" s="24"/>
    </row>
    <row r="720" ht="35" customHeight="1" spans="1:22">
      <c r="A720" s="30"/>
      <c r="B720" s="30"/>
      <c r="C720" s="27"/>
      <c r="D720" s="30"/>
      <c r="E720" s="30"/>
      <c r="F720" s="30"/>
      <c r="G720" s="30"/>
      <c r="H720" s="27"/>
      <c r="I720" s="27"/>
      <c r="J720" s="30"/>
      <c r="K720" s="30"/>
      <c r="L720" s="30"/>
      <c r="M720" s="29"/>
      <c r="N720" s="29"/>
      <c r="O720" s="29"/>
      <c r="P720" s="29"/>
      <c r="Q720" s="29"/>
      <c r="R720" s="30"/>
      <c r="S720" s="24"/>
      <c r="T720" s="24" t="str">
        <f t="shared" si="11"/>
        <v/>
      </c>
      <c r="U720" s="24">
        <f>IF(OR('⚙️ BỘ HƠI'!$H$40=0,'⚙️ BỘ HƠI'!$H$2="",$C720="",LEFT($C720,1)="◆"),99999,IF(OR(ISNUMBER(SEARCH('⚙️ BỘ HƠI'!$H$2,$C720)),ISNUMBER(SEARCH($C720,'⚙️ BỘ HƠI'!$H$2))),ROW()-2,99999))</f>
        <v>99999</v>
      </c>
      <c r="V720" s="24"/>
    </row>
    <row r="721" ht="35" customHeight="1" spans="1:22">
      <c r="A721" s="30"/>
      <c r="B721" s="30"/>
      <c r="C721" s="27"/>
      <c r="D721" s="30"/>
      <c r="E721" s="30"/>
      <c r="F721" s="30"/>
      <c r="G721" s="30"/>
      <c r="H721" s="27"/>
      <c r="I721" s="27"/>
      <c r="J721" s="30"/>
      <c r="K721" s="30"/>
      <c r="L721" s="30"/>
      <c r="M721" s="29"/>
      <c r="N721" s="29"/>
      <c r="O721" s="29"/>
      <c r="P721" s="29"/>
      <c r="Q721" s="29"/>
      <c r="R721" s="30"/>
      <c r="S721" s="24"/>
      <c r="T721" s="24" t="str">
        <f t="shared" si="11"/>
        <v/>
      </c>
      <c r="U721" s="24">
        <f>IF(OR('⚙️ BỘ HƠI'!$H$40=0,'⚙️ BỘ HƠI'!$H$2="",$C721="",LEFT($C721,1)="◆"),99999,IF(OR(ISNUMBER(SEARCH('⚙️ BỘ HƠI'!$H$2,$C721)),ISNUMBER(SEARCH($C721,'⚙️ BỘ HƠI'!$H$2))),ROW()-2,99999))</f>
        <v>99999</v>
      </c>
      <c r="V721" s="24"/>
    </row>
    <row r="722" ht="35" customHeight="1" spans="1:22">
      <c r="A722" s="30"/>
      <c r="B722" s="30"/>
      <c r="C722" s="27"/>
      <c r="D722" s="30"/>
      <c r="E722" s="30"/>
      <c r="F722" s="30"/>
      <c r="G722" s="30"/>
      <c r="H722" s="27"/>
      <c r="I722" s="27"/>
      <c r="J722" s="30"/>
      <c r="K722" s="30"/>
      <c r="L722" s="30"/>
      <c r="M722" s="29"/>
      <c r="N722" s="29"/>
      <c r="O722" s="29"/>
      <c r="P722" s="29"/>
      <c r="Q722" s="29"/>
      <c r="R722" s="30"/>
      <c r="S722" s="24"/>
      <c r="T722" s="24" t="str">
        <f t="shared" si="11"/>
        <v/>
      </c>
      <c r="U722" s="24">
        <f>IF(OR('⚙️ BỘ HƠI'!$H$40=0,'⚙️ BỘ HƠI'!$H$2="",$C722="",LEFT($C722,1)="◆"),99999,IF(OR(ISNUMBER(SEARCH('⚙️ BỘ HƠI'!$H$2,$C722)),ISNUMBER(SEARCH($C722,'⚙️ BỘ HƠI'!$H$2))),ROW()-2,99999))</f>
        <v>99999</v>
      </c>
      <c r="V722" s="24"/>
    </row>
    <row r="723" ht="35" customHeight="1" spans="1:22">
      <c r="A723" s="30"/>
      <c r="B723" s="30"/>
      <c r="C723" s="27"/>
      <c r="D723" s="30"/>
      <c r="E723" s="30"/>
      <c r="F723" s="30"/>
      <c r="G723" s="30"/>
      <c r="H723" s="27"/>
      <c r="I723" s="27"/>
      <c r="J723" s="30"/>
      <c r="K723" s="30"/>
      <c r="L723" s="30"/>
      <c r="M723" s="29"/>
      <c r="N723" s="29"/>
      <c r="O723" s="29"/>
      <c r="P723" s="29"/>
      <c r="Q723" s="29"/>
      <c r="R723" s="30"/>
      <c r="S723" s="24"/>
      <c r="T723" s="24" t="str">
        <f t="shared" si="11"/>
        <v/>
      </c>
      <c r="U723" s="24">
        <f>IF(OR('⚙️ BỘ HƠI'!$H$40=0,'⚙️ BỘ HƠI'!$H$2="",$C723="",LEFT($C723,1)="◆"),99999,IF(OR(ISNUMBER(SEARCH('⚙️ BỘ HƠI'!$H$2,$C723)),ISNUMBER(SEARCH($C723,'⚙️ BỘ HƠI'!$H$2))),ROW()-2,99999))</f>
        <v>99999</v>
      </c>
      <c r="V723" s="24"/>
    </row>
    <row r="724" ht="35" customHeight="1" spans="1:22">
      <c r="A724" s="30"/>
      <c r="B724" s="30"/>
      <c r="C724" s="27"/>
      <c r="D724" s="30"/>
      <c r="E724" s="30"/>
      <c r="F724" s="30"/>
      <c r="G724" s="30"/>
      <c r="H724" s="27"/>
      <c r="I724" s="27"/>
      <c r="J724" s="30"/>
      <c r="K724" s="30"/>
      <c r="L724" s="30"/>
      <c r="M724" s="29"/>
      <c r="N724" s="29"/>
      <c r="O724" s="29"/>
      <c r="P724" s="29"/>
      <c r="Q724" s="29"/>
      <c r="R724" s="30"/>
      <c r="S724" s="24"/>
      <c r="T724" s="24" t="str">
        <f t="shared" si="11"/>
        <v/>
      </c>
      <c r="U724" s="24">
        <f>IF(OR('⚙️ BỘ HƠI'!$H$40=0,'⚙️ BỘ HƠI'!$H$2="",$C724="",LEFT($C724,1)="◆"),99999,IF(OR(ISNUMBER(SEARCH('⚙️ BỘ HƠI'!$H$2,$C724)),ISNUMBER(SEARCH($C724,'⚙️ BỘ HƠI'!$H$2))),ROW()-2,99999))</f>
        <v>99999</v>
      </c>
      <c r="V724" s="24"/>
    </row>
    <row r="725" ht="35" customHeight="1" spans="1:22">
      <c r="A725" s="30"/>
      <c r="B725" s="30"/>
      <c r="C725" s="27"/>
      <c r="D725" s="30"/>
      <c r="E725" s="30"/>
      <c r="F725" s="30"/>
      <c r="G725" s="30"/>
      <c r="H725" s="27"/>
      <c r="I725" s="27"/>
      <c r="J725" s="30"/>
      <c r="K725" s="30"/>
      <c r="L725" s="30"/>
      <c r="M725" s="29"/>
      <c r="N725" s="29"/>
      <c r="O725" s="29"/>
      <c r="P725" s="29"/>
      <c r="Q725" s="29"/>
      <c r="R725" s="30"/>
      <c r="S725" s="24"/>
      <c r="T725" s="24" t="str">
        <f t="shared" si="11"/>
        <v/>
      </c>
      <c r="U725" s="24">
        <f>IF(OR('⚙️ BỘ HƠI'!$H$40=0,'⚙️ BỘ HƠI'!$H$2="",$C725="",LEFT($C725,1)="◆"),99999,IF(OR(ISNUMBER(SEARCH('⚙️ BỘ HƠI'!$H$2,$C725)),ISNUMBER(SEARCH($C725,'⚙️ BỘ HƠI'!$H$2))),ROW()-2,99999))</f>
        <v>99999</v>
      </c>
      <c r="V725" s="24"/>
    </row>
    <row r="726" ht="35" customHeight="1" spans="1:22">
      <c r="A726" s="30"/>
      <c r="B726" s="30"/>
      <c r="C726" s="27"/>
      <c r="D726" s="30"/>
      <c r="E726" s="30"/>
      <c r="F726" s="30"/>
      <c r="G726" s="30"/>
      <c r="H726" s="27"/>
      <c r="I726" s="27"/>
      <c r="J726" s="30"/>
      <c r="K726" s="30"/>
      <c r="L726" s="30"/>
      <c r="M726" s="29"/>
      <c r="N726" s="29"/>
      <c r="O726" s="29"/>
      <c r="P726" s="29"/>
      <c r="Q726" s="29"/>
      <c r="R726" s="30"/>
      <c r="S726" s="24"/>
      <c r="T726" s="24" t="str">
        <f t="shared" si="11"/>
        <v/>
      </c>
      <c r="U726" s="24">
        <f>IF(OR('⚙️ BỘ HƠI'!$H$40=0,'⚙️ BỘ HƠI'!$H$2="",$C726="",LEFT($C726,1)="◆"),99999,IF(OR(ISNUMBER(SEARCH('⚙️ BỘ HƠI'!$H$2,$C726)),ISNUMBER(SEARCH($C726,'⚙️ BỘ HƠI'!$H$2))),ROW()-2,99999))</f>
        <v>99999</v>
      </c>
      <c r="V726" s="24"/>
    </row>
    <row r="727" ht="35" customHeight="1" spans="1:22">
      <c r="A727" s="30"/>
      <c r="B727" s="30"/>
      <c r="C727" s="27"/>
      <c r="D727" s="30"/>
      <c r="E727" s="30"/>
      <c r="F727" s="30"/>
      <c r="G727" s="30"/>
      <c r="H727" s="27"/>
      <c r="I727" s="27"/>
      <c r="J727" s="30"/>
      <c r="K727" s="30"/>
      <c r="L727" s="30"/>
      <c r="M727" s="29"/>
      <c r="N727" s="29"/>
      <c r="O727" s="29"/>
      <c r="P727" s="29"/>
      <c r="Q727" s="29"/>
      <c r="R727" s="30"/>
      <c r="S727" s="24"/>
      <c r="T727" s="24" t="str">
        <f t="shared" si="11"/>
        <v/>
      </c>
      <c r="U727" s="24">
        <f>IF(OR('⚙️ BỘ HƠI'!$H$40=0,'⚙️ BỘ HƠI'!$H$2="",$C727="",LEFT($C727,1)="◆"),99999,IF(OR(ISNUMBER(SEARCH('⚙️ BỘ HƠI'!$H$2,$C727)),ISNUMBER(SEARCH($C727,'⚙️ BỘ HƠI'!$H$2))),ROW()-2,99999))</f>
        <v>99999</v>
      </c>
      <c r="V727" s="24"/>
    </row>
    <row r="728" ht="35" customHeight="1" spans="1:22">
      <c r="A728" s="30"/>
      <c r="B728" s="30"/>
      <c r="C728" s="27"/>
      <c r="D728" s="30"/>
      <c r="E728" s="30"/>
      <c r="F728" s="30"/>
      <c r="G728" s="30"/>
      <c r="H728" s="27"/>
      <c r="I728" s="27"/>
      <c r="J728" s="30"/>
      <c r="K728" s="30"/>
      <c r="L728" s="30"/>
      <c r="M728" s="29"/>
      <c r="N728" s="29"/>
      <c r="O728" s="29"/>
      <c r="P728" s="29"/>
      <c r="Q728" s="29"/>
      <c r="R728" s="30"/>
      <c r="S728" s="24"/>
      <c r="T728" s="24" t="str">
        <f t="shared" si="11"/>
        <v/>
      </c>
      <c r="U728" s="24">
        <f>IF(OR('⚙️ BỘ HƠI'!$H$40=0,'⚙️ BỘ HƠI'!$H$2="",$C728="",LEFT($C728,1)="◆"),99999,IF(OR(ISNUMBER(SEARCH('⚙️ BỘ HƠI'!$H$2,$C728)),ISNUMBER(SEARCH($C728,'⚙️ BỘ HƠI'!$H$2))),ROW()-2,99999))</f>
        <v>99999</v>
      </c>
      <c r="V728" s="24"/>
    </row>
    <row r="729" ht="35" customHeight="1" spans="1:22">
      <c r="A729" s="30"/>
      <c r="B729" s="30"/>
      <c r="C729" s="27"/>
      <c r="D729" s="30"/>
      <c r="E729" s="30"/>
      <c r="F729" s="30"/>
      <c r="G729" s="30"/>
      <c r="H729" s="27"/>
      <c r="I729" s="27"/>
      <c r="J729" s="30"/>
      <c r="K729" s="30"/>
      <c r="L729" s="30"/>
      <c r="M729" s="29"/>
      <c r="N729" s="29"/>
      <c r="O729" s="29"/>
      <c r="P729" s="29"/>
      <c r="Q729" s="29"/>
      <c r="R729" s="30"/>
      <c r="S729" s="24"/>
      <c r="T729" s="24" t="str">
        <f t="shared" si="11"/>
        <v/>
      </c>
      <c r="U729" s="24">
        <f>IF(OR('⚙️ BỘ HƠI'!$H$40=0,'⚙️ BỘ HƠI'!$H$2="",$C729="",LEFT($C729,1)="◆"),99999,IF(OR(ISNUMBER(SEARCH('⚙️ BỘ HƠI'!$H$2,$C729)),ISNUMBER(SEARCH($C729,'⚙️ BỘ HƠI'!$H$2))),ROW()-2,99999))</f>
        <v>99999</v>
      </c>
      <c r="V729" s="24"/>
    </row>
    <row r="730" ht="35" customHeight="1" spans="1:22">
      <c r="A730" s="30"/>
      <c r="B730" s="30"/>
      <c r="C730" s="27"/>
      <c r="D730" s="30"/>
      <c r="E730" s="30"/>
      <c r="F730" s="30"/>
      <c r="G730" s="30"/>
      <c r="H730" s="27"/>
      <c r="I730" s="27"/>
      <c r="J730" s="30"/>
      <c r="K730" s="30"/>
      <c r="L730" s="30"/>
      <c r="M730" s="29"/>
      <c r="N730" s="29"/>
      <c r="O730" s="29"/>
      <c r="P730" s="29"/>
      <c r="Q730" s="29"/>
      <c r="R730" s="30"/>
      <c r="S730" s="24"/>
      <c r="T730" s="24" t="str">
        <f t="shared" si="11"/>
        <v/>
      </c>
      <c r="U730" s="24">
        <f>IF(OR('⚙️ BỘ HƠI'!$H$40=0,'⚙️ BỘ HƠI'!$H$2="",$C730="",LEFT($C730,1)="◆"),99999,IF(OR(ISNUMBER(SEARCH('⚙️ BỘ HƠI'!$H$2,$C730)),ISNUMBER(SEARCH($C730,'⚙️ BỘ HƠI'!$H$2))),ROW()-2,99999))</f>
        <v>99999</v>
      </c>
      <c r="V730" s="24"/>
    </row>
    <row r="731" ht="35" customHeight="1" spans="1:22">
      <c r="A731" s="30"/>
      <c r="B731" s="30"/>
      <c r="C731" s="27"/>
      <c r="D731" s="30"/>
      <c r="E731" s="30"/>
      <c r="F731" s="30"/>
      <c r="G731" s="30"/>
      <c r="H731" s="27"/>
      <c r="I731" s="27"/>
      <c r="J731" s="30"/>
      <c r="K731" s="30"/>
      <c r="L731" s="30"/>
      <c r="M731" s="29"/>
      <c r="N731" s="29"/>
      <c r="O731" s="29"/>
      <c r="P731" s="29"/>
      <c r="Q731" s="29"/>
      <c r="R731" s="30"/>
      <c r="S731" s="24"/>
      <c r="T731" s="24" t="str">
        <f t="shared" si="11"/>
        <v/>
      </c>
      <c r="U731" s="24">
        <f>IF(OR('⚙️ BỘ HƠI'!$H$40=0,'⚙️ BỘ HƠI'!$H$2="",$C731="",LEFT($C731,1)="◆"),99999,IF(OR(ISNUMBER(SEARCH('⚙️ BỘ HƠI'!$H$2,$C731)),ISNUMBER(SEARCH($C731,'⚙️ BỘ HƠI'!$H$2))),ROW()-2,99999))</f>
        <v>99999</v>
      </c>
      <c r="V731" s="24"/>
    </row>
    <row r="732" ht="35" customHeight="1" spans="1:22">
      <c r="A732" s="30"/>
      <c r="B732" s="30"/>
      <c r="C732" s="27"/>
      <c r="D732" s="30"/>
      <c r="E732" s="30"/>
      <c r="F732" s="30"/>
      <c r="G732" s="30"/>
      <c r="H732" s="27"/>
      <c r="I732" s="27"/>
      <c r="J732" s="30"/>
      <c r="K732" s="30"/>
      <c r="L732" s="30"/>
      <c r="M732" s="29"/>
      <c r="N732" s="29"/>
      <c r="O732" s="29"/>
      <c r="P732" s="29"/>
      <c r="Q732" s="29"/>
      <c r="R732" s="30"/>
      <c r="S732" s="24"/>
      <c r="T732" s="24" t="str">
        <f t="shared" si="11"/>
        <v/>
      </c>
      <c r="U732" s="24">
        <f>IF(OR('⚙️ BỘ HƠI'!$H$40=0,'⚙️ BỘ HƠI'!$H$2="",$C732="",LEFT($C732,1)="◆"),99999,IF(OR(ISNUMBER(SEARCH('⚙️ BỘ HƠI'!$H$2,$C732)),ISNUMBER(SEARCH($C732,'⚙️ BỘ HƠI'!$H$2))),ROW()-2,99999))</f>
        <v>99999</v>
      </c>
      <c r="V732" s="24"/>
    </row>
    <row r="733" ht="35" customHeight="1" spans="1:22">
      <c r="A733" s="30"/>
      <c r="B733" s="30"/>
      <c r="C733" s="27"/>
      <c r="D733" s="30"/>
      <c r="E733" s="30"/>
      <c r="F733" s="30"/>
      <c r="G733" s="30"/>
      <c r="H733" s="27"/>
      <c r="I733" s="27"/>
      <c r="J733" s="30"/>
      <c r="K733" s="30"/>
      <c r="L733" s="30"/>
      <c r="M733" s="29"/>
      <c r="N733" s="29"/>
      <c r="O733" s="29"/>
      <c r="P733" s="29"/>
      <c r="Q733" s="29"/>
      <c r="R733" s="30"/>
      <c r="S733" s="24"/>
      <c r="T733" s="24" t="str">
        <f t="shared" si="11"/>
        <v/>
      </c>
      <c r="U733" s="24">
        <f>IF(OR('⚙️ BỘ HƠI'!$H$40=0,'⚙️ BỘ HƠI'!$H$2="",$C733="",LEFT($C733,1)="◆"),99999,IF(OR(ISNUMBER(SEARCH('⚙️ BỘ HƠI'!$H$2,$C733)),ISNUMBER(SEARCH($C733,'⚙️ BỘ HƠI'!$H$2))),ROW()-2,99999))</f>
        <v>99999</v>
      </c>
      <c r="V733" s="24"/>
    </row>
    <row r="734" ht="35" customHeight="1" spans="1:22">
      <c r="A734" s="30"/>
      <c r="B734" s="30"/>
      <c r="C734" s="27"/>
      <c r="D734" s="30"/>
      <c r="E734" s="30"/>
      <c r="F734" s="30"/>
      <c r="G734" s="30"/>
      <c r="H734" s="27"/>
      <c r="I734" s="27"/>
      <c r="J734" s="30"/>
      <c r="K734" s="30"/>
      <c r="L734" s="30"/>
      <c r="M734" s="29"/>
      <c r="N734" s="29"/>
      <c r="O734" s="29"/>
      <c r="P734" s="29"/>
      <c r="Q734" s="29"/>
      <c r="R734" s="30"/>
      <c r="S734" s="24"/>
      <c r="T734" s="24" t="str">
        <f t="shared" si="11"/>
        <v/>
      </c>
      <c r="U734" s="24">
        <f>IF(OR('⚙️ BỘ HƠI'!$H$40=0,'⚙️ BỘ HƠI'!$H$2="",$C734="",LEFT($C734,1)="◆"),99999,IF(OR(ISNUMBER(SEARCH('⚙️ BỘ HƠI'!$H$2,$C734)),ISNUMBER(SEARCH($C734,'⚙️ BỘ HƠI'!$H$2))),ROW()-2,99999))</f>
        <v>99999</v>
      </c>
      <c r="V734" s="24"/>
    </row>
    <row r="735" ht="35" customHeight="1" spans="1:22">
      <c r="A735" s="30"/>
      <c r="B735" s="30"/>
      <c r="C735" s="27"/>
      <c r="D735" s="30"/>
      <c r="E735" s="30"/>
      <c r="F735" s="30"/>
      <c r="G735" s="30"/>
      <c r="H735" s="27"/>
      <c r="I735" s="27"/>
      <c r="J735" s="30"/>
      <c r="K735" s="30"/>
      <c r="L735" s="30"/>
      <c r="M735" s="29"/>
      <c r="N735" s="29"/>
      <c r="O735" s="29"/>
      <c r="P735" s="29"/>
      <c r="Q735" s="29"/>
      <c r="R735" s="30"/>
      <c r="S735" s="24"/>
      <c r="T735" s="24" t="str">
        <f t="shared" si="11"/>
        <v/>
      </c>
      <c r="U735" s="24">
        <f>IF(OR('⚙️ BỘ HƠI'!$H$40=0,'⚙️ BỘ HƠI'!$H$2="",$C735="",LEFT($C735,1)="◆"),99999,IF(OR(ISNUMBER(SEARCH('⚙️ BỘ HƠI'!$H$2,$C735)),ISNUMBER(SEARCH($C735,'⚙️ BỘ HƠI'!$H$2))),ROW()-2,99999))</f>
        <v>99999</v>
      </c>
      <c r="V735" s="24"/>
    </row>
    <row r="736" ht="35" customHeight="1" spans="1:22">
      <c r="A736" s="30"/>
      <c r="B736" s="30"/>
      <c r="C736" s="27"/>
      <c r="D736" s="30"/>
      <c r="E736" s="30"/>
      <c r="F736" s="30"/>
      <c r="G736" s="30"/>
      <c r="H736" s="27"/>
      <c r="I736" s="27"/>
      <c r="J736" s="30"/>
      <c r="K736" s="30"/>
      <c r="L736" s="30"/>
      <c r="M736" s="29"/>
      <c r="N736" s="29"/>
      <c r="O736" s="29"/>
      <c r="P736" s="29"/>
      <c r="Q736" s="29"/>
      <c r="R736" s="30"/>
      <c r="S736" s="24"/>
      <c r="T736" s="24" t="str">
        <f t="shared" si="11"/>
        <v/>
      </c>
      <c r="U736" s="24">
        <f>IF(OR('⚙️ BỘ HƠI'!$H$40=0,'⚙️ BỘ HƠI'!$H$2="",$C736="",LEFT($C736,1)="◆"),99999,IF(OR(ISNUMBER(SEARCH('⚙️ BỘ HƠI'!$H$2,$C736)),ISNUMBER(SEARCH($C736,'⚙️ BỘ HƠI'!$H$2))),ROW()-2,99999))</f>
        <v>99999</v>
      </c>
      <c r="V736" s="24"/>
    </row>
    <row r="737" ht="35" customHeight="1" spans="1:22">
      <c r="A737" s="30"/>
      <c r="B737" s="30"/>
      <c r="C737" s="27"/>
      <c r="D737" s="30"/>
      <c r="E737" s="30"/>
      <c r="F737" s="30"/>
      <c r="G737" s="30"/>
      <c r="H737" s="27"/>
      <c r="I737" s="27"/>
      <c r="J737" s="30"/>
      <c r="K737" s="30"/>
      <c r="L737" s="30"/>
      <c r="M737" s="29"/>
      <c r="N737" s="29"/>
      <c r="O737" s="29"/>
      <c r="P737" s="29"/>
      <c r="Q737" s="29"/>
      <c r="R737" s="30"/>
      <c r="S737" s="24"/>
      <c r="T737" s="24" t="str">
        <f t="shared" si="11"/>
        <v/>
      </c>
      <c r="U737" s="24">
        <f>IF(OR('⚙️ BỘ HƠI'!$H$40=0,'⚙️ BỘ HƠI'!$H$2="",$C737="",LEFT($C737,1)="◆"),99999,IF(OR(ISNUMBER(SEARCH('⚙️ BỘ HƠI'!$H$2,$C737)),ISNUMBER(SEARCH($C737,'⚙️ BỘ HƠI'!$H$2))),ROW()-2,99999))</f>
        <v>99999</v>
      </c>
      <c r="V737" s="24"/>
    </row>
    <row r="738" ht="35" customHeight="1" spans="1:22">
      <c r="A738" s="30"/>
      <c r="B738" s="30"/>
      <c r="C738" s="27"/>
      <c r="D738" s="30"/>
      <c r="E738" s="30"/>
      <c r="F738" s="30"/>
      <c r="G738" s="30"/>
      <c r="H738" s="27"/>
      <c r="I738" s="27"/>
      <c r="J738" s="30"/>
      <c r="K738" s="30"/>
      <c r="L738" s="30"/>
      <c r="M738" s="29"/>
      <c r="N738" s="29"/>
      <c r="O738" s="29"/>
      <c r="P738" s="29"/>
      <c r="Q738" s="29"/>
      <c r="R738" s="30"/>
      <c r="S738" s="24"/>
      <c r="T738" s="24" t="str">
        <f t="shared" si="11"/>
        <v/>
      </c>
      <c r="U738" s="24">
        <f>IF(OR('⚙️ BỘ HƠI'!$H$40=0,'⚙️ BỘ HƠI'!$H$2="",$C738="",LEFT($C738,1)="◆"),99999,IF(OR(ISNUMBER(SEARCH('⚙️ BỘ HƠI'!$H$2,$C738)),ISNUMBER(SEARCH($C738,'⚙️ BỘ HƠI'!$H$2))),ROW()-2,99999))</f>
        <v>99999</v>
      </c>
      <c r="V738" s="24"/>
    </row>
    <row r="739" ht="35" customHeight="1" spans="1:22">
      <c r="A739" s="30"/>
      <c r="B739" s="30"/>
      <c r="C739" s="27"/>
      <c r="D739" s="30"/>
      <c r="E739" s="30"/>
      <c r="F739" s="30"/>
      <c r="G739" s="30"/>
      <c r="H739" s="27"/>
      <c r="I739" s="27"/>
      <c r="J739" s="30"/>
      <c r="K739" s="30"/>
      <c r="L739" s="30"/>
      <c r="M739" s="29"/>
      <c r="N739" s="29"/>
      <c r="O739" s="29"/>
      <c r="P739" s="29"/>
      <c r="Q739" s="29"/>
      <c r="R739" s="30"/>
      <c r="S739" s="24"/>
      <c r="T739" s="24" t="str">
        <f t="shared" si="11"/>
        <v/>
      </c>
      <c r="U739" s="24">
        <f>IF(OR('⚙️ BỘ HƠI'!$H$40=0,'⚙️ BỘ HƠI'!$H$2="",$C739="",LEFT($C739,1)="◆"),99999,IF(OR(ISNUMBER(SEARCH('⚙️ BỘ HƠI'!$H$2,$C739)),ISNUMBER(SEARCH($C739,'⚙️ BỘ HƠI'!$H$2))),ROW()-2,99999))</f>
        <v>99999</v>
      </c>
      <c r="V739" s="24"/>
    </row>
    <row r="740" ht="35" customHeight="1" spans="1:22">
      <c r="A740" s="37"/>
      <c r="B740" s="37"/>
      <c r="C740" s="37"/>
      <c r="D740" s="37"/>
      <c r="E740" s="37"/>
      <c r="F740" s="37"/>
      <c r="G740" s="37"/>
      <c r="H740" s="37"/>
      <c r="I740" s="37"/>
      <c r="J740" s="37"/>
      <c r="K740" s="37"/>
      <c r="L740" s="37"/>
      <c r="M740" s="24"/>
      <c r="N740" s="24"/>
      <c r="O740" s="24"/>
      <c r="P740" s="24"/>
      <c r="Q740" s="24"/>
      <c r="R740" s="24"/>
      <c r="S740" s="24"/>
      <c r="T740" s="24" t="str">
        <f t="shared" si="11"/>
        <v/>
      </c>
      <c r="U740" s="24">
        <f>IF(OR('⚙️ BỘ HƠI'!$H$40=0,'⚙️ BỘ HƠI'!$H$2="",$C740="",LEFT($C740,1)="◆"),99999,IF(OR(ISNUMBER(SEARCH('⚙️ BỘ HƠI'!$H$2,$C740)),ISNUMBER(SEARCH($C740,'⚙️ BỘ HƠI'!$H$2))),ROW()-2,99999))</f>
        <v>99999</v>
      </c>
      <c r="V740" s="24"/>
    </row>
    <row r="741" ht="35" customHeight="1" spans="1:22">
      <c r="A741" s="30"/>
      <c r="B741" s="30"/>
      <c r="C741" s="27"/>
      <c r="D741" s="30"/>
      <c r="E741" s="30"/>
      <c r="F741" s="30"/>
      <c r="G741" s="30"/>
      <c r="H741" s="27"/>
      <c r="I741" s="27"/>
      <c r="J741" s="30"/>
      <c r="K741" s="30"/>
      <c r="L741" s="30"/>
      <c r="M741" s="29"/>
      <c r="N741" s="29"/>
      <c r="O741" s="29"/>
      <c r="P741" s="29"/>
      <c r="Q741" s="29"/>
      <c r="R741" s="30"/>
      <c r="S741" s="24"/>
      <c r="T741" s="24" t="str">
        <f t="shared" si="11"/>
        <v/>
      </c>
      <c r="U741" s="24">
        <f>IF(OR('⚙️ BỘ HƠI'!$H$40=0,'⚙️ BỘ HƠI'!$H$2="",$C741="",LEFT($C741,1)="◆"),99999,IF(OR(ISNUMBER(SEARCH('⚙️ BỘ HƠI'!$H$2,$C741)),ISNUMBER(SEARCH($C741,'⚙️ BỘ HƠI'!$H$2))),ROW()-2,99999))</f>
        <v>99999</v>
      </c>
      <c r="V741" s="24"/>
    </row>
    <row r="742" ht="35" customHeight="1" spans="1:22">
      <c r="A742" s="30"/>
      <c r="B742" s="30"/>
      <c r="C742" s="27"/>
      <c r="D742" s="30"/>
      <c r="E742" s="30"/>
      <c r="F742" s="30"/>
      <c r="G742" s="30"/>
      <c r="H742" s="27"/>
      <c r="I742" s="27"/>
      <c r="J742" s="30"/>
      <c r="K742" s="30"/>
      <c r="L742" s="30"/>
      <c r="M742" s="29"/>
      <c r="N742" s="29"/>
      <c r="O742" s="29"/>
      <c r="P742" s="29"/>
      <c r="Q742" s="29"/>
      <c r="R742" s="30"/>
      <c r="S742" s="24"/>
      <c r="T742" s="24" t="str">
        <f t="shared" si="11"/>
        <v/>
      </c>
      <c r="U742" s="24">
        <f>IF(OR('⚙️ BỘ HƠI'!$H$40=0,'⚙️ BỘ HƠI'!$H$2="",$C742="",LEFT($C742,1)="◆"),99999,IF(OR(ISNUMBER(SEARCH('⚙️ BỘ HƠI'!$H$2,$C742)),ISNUMBER(SEARCH($C742,'⚙️ BỘ HƠI'!$H$2))),ROW()-2,99999))</f>
        <v>99999</v>
      </c>
      <c r="V742" s="24"/>
    </row>
    <row r="743" ht="35" customHeight="1" spans="1:22">
      <c r="A743" s="30"/>
      <c r="B743" s="30"/>
      <c r="C743" s="27"/>
      <c r="D743" s="30"/>
      <c r="E743" s="30"/>
      <c r="F743" s="30"/>
      <c r="G743" s="30"/>
      <c r="H743" s="27"/>
      <c r="I743" s="27"/>
      <c r="J743" s="30"/>
      <c r="K743" s="30"/>
      <c r="L743" s="30"/>
      <c r="M743" s="29"/>
      <c r="N743" s="29"/>
      <c r="O743" s="29"/>
      <c r="P743" s="29"/>
      <c r="Q743" s="29"/>
      <c r="R743" s="30"/>
      <c r="S743" s="24"/>
      <c r="T743" s="24" t="str">
        <f t="shared" si="11"/>
        <v/>
      </c>
      <c r="U743" s="24">
        <f>IF(OR('⚙️ BỘ HƠI'!$H$40=0,'⚙️ BỘ HƠI'!$H$2="",$C743="",LEFT($C743,1)="◆"),99999,IF(OR(ISNUMBER(SEARCH('⚙️ BỘ HƠI'!$H$2,$C743)),ISNUMBER(SEARCH($C743,'⚙️ BỘ HƠI'!$H$2))),ROW()-2,99999))</f>
        <v>99999</v>
      </c>
      <c r="V743" s="24"/>
    </row>
    <row r="744" ht="35" customHeight="1" spans="1:22">
      <c r="A744" s="30"/>
      <c r="B744" s="30"/>
      <c r="C744" s="27"/>
      <c r="D744" s="30"/>
      <c r="E744" s="30"/>
      <c r="F744" s="30"/>
      <c r="G744" s="30"/>
      <c r="H744" s="27"/>
      <c r="I744" s="27"/>
      <c r="J744" s="30"/>
      <c r="K744" s="30"/>
      <c r="L744" s="30"/>
      <c r="M744" s="29"/>
      <c r="N744" s="29"/>
      <c r="O744" s="29"/>
      <c r="P744" s="29"/>
      <c r="Q744" s="29"/>
      <c r="R744" s="30"/>
      <c r="S744" s="24"/>
      <c r="T744" s="24" t="str">
        <f t="shared" si="11"/>
        <v/>
      </c>
      <c r="U744" s="24">
        <f>IF(OR('⚙️ BỘ HƠI'!$H$40=0,'⚙️ BỘ HƠI'!$H$2="",$C744="",LEFT($C744,1)="◆"),99999,IF(OR(ISNUMBER(SEARCH('⚙️ BỘ HƠI'!$H$2,$C744)),ISNUMBER(SEARCH($C744,'⚙️ BỘ HƠI'!$H$2))),ROW()-2,99999))</f>
        <v>99999</v>
      </c>
      <c r="V744" s="24"/>
    </row>
    <row r="745" ht="35" customHeight="1" spans="1:22">
      <c r="A745" s="30"/>
      <c r="B745" s="30"/>
      <c r="C745" s="27"/>
      <c r="D745" s="30"/>
      <c r="E745" s="30"/>
      <c r="F745" s="30"/>
      <c r="G745" s="30"/>
      <c r="H745" s="27"/>
      <c r="I745" s="27"/>
      <c r="J745" s="30"/>
      <c r="K745" s="30"/>
      <c r="L745" s="30"/>
      <c r="M745" s="29"/>
      <c r="N745" s="29"/>
      <c r="O745" s="29"/>
      <c r="P745" s="29"/>
      <c r="Q745" s="29"/>
      <c r="R745" s="30"/>
      <c r="S745" s="24"/>
      <c r="T745" s="24" t="str">
        <f t="shared" si="11"/>
        <v/>
      </c>
      <c r="U745" s="24">
        <f>IF(OR('⚙️ BỘ HƠI'!$H$40=0,'⚙️ BỘ HƠI'!$H$2="",$C745="",LEFT($C745,1)="◆"),99999,IF(OR(ISNUMBER(SEARCH('⚙️ BỘ HƠI'!$H$2,$C745)),ISNUMBER(SEARCH($C745,'⚙️ BỘ HƠI'!$H$2))),ROW()-2,99999))</f>
        <v>99999</v>
      </c>
      <c r="V745" s="24"/>
    </row>
    <row r="746" ht="35" customHeight="1" spans="1:22">
      <c r="A746" s="30"/>
      <c r="B746" s="30"/>
      <c r="C746" s="27"/>
      <c r="D746" s="30"/>
      <c r="E746" s="30"/>
      <c r="F746" s="30"/>
      <c r="G746" s="30"/>
      <c r="H746" s="27"/>
      <c r="I746" s="27"/>
      <c r="J746" s="30"/>
      <c r="K746" s="30"/>
      <c r="L746" s="30"/>
      <c r="M746" s="29"/>
      <c r="N746" s="29"/>
      <c r="O746" s="29"/>
      <c r="P746" s="29"/>
      <c r="Q746" s="29"/>
      <c r="R746" s="30"/>
      <c r="S746" s="24"/>
      <c r="T746" s="24" t="str">
        <f t="shared" si="11"/>
        <v/>
      </c>
      <c r="U746" s="24">
        <f>IF(OR('⚙️ BỘ HƠI'!$H$40=0,'⚙️ BỘ HƠI'!$H$2="",$C746="",LEFT($C746,1)="◆"),99999,IF(OR(ISNUMBER(SEARCH('⚙️ BỘ HƠI'!$H$2,$C746)),ISNUMBER(SEARCH($C746,'⚙️ BỘ HƠI'!$H$2))),ROW()-2,99999))</f>
        <v>99999</v>
      </c>
      <c r="V746" s="24"/>
    </row>
    <row r="747" ht="35" customHeight="1" spans="1:22">
      <c r="A747" s="30"/>
      <c r="B747" s="30"/>
      <c r="C747" s="27"/>
      <c r="D747" s="30"/>
      <c r="E747" s="30"/>
      <c r="F747" s="30"/>
      <c r="G747" s="30"/>
      <c r="H747" s="27"/>
      <c r="I747" s="27"/>
      <c r="J747" s="30"/>
      <c r="K747" s="30"/>
      <c r="L747" s="30"/>
      <c r="M747" s="29"/>
      <c r="N747" s="29"/>
      <c r="O747" s="29"/>
      <c r="P747" s="29"/>
      <c r="Q747" s="29"/>
      <c r="R747" s="30"/>
      <c r="S747" s="24"/>
      <c r="T747" s="24" t="str">
        <f t="shared" si="11"/>
        <v/>
      </c>
      <c r="U747" s="24">
        <f>IF(OR('⚙️ BỘ HƠI'!$H$40=0,'⚙️ BỘ HƠI'!$H$2="",$C747="",LEFT($C747,1)="◆"),99999,IF(OR(ISNUMBER(SEARCH('⚙️ BỘ HƠI'!$H$2,$C747)),ISNUMBER(SEARCH($C747,'⚙️ BỘ HƠI'!$H$2))),ROW()-2,99999))</f>
        <v>99999</v>
      </c>
      <c r="V747" s="24"/>
    </row>
    <row r="748" ht="35" customHeight="1" spans="1:22">
      <c r="A748" s="30"/>
      <c r="B748" s="30"/>
      <c r="C748" s="27"/>
      <c r="D748" s="30"/>
      <c r="E748" s="30"/>
      <c r="F748" s="30"/>
      <c r="G748" s="30"/>
      <c r="H748" s="27"/>
      <c r="I748" s="27"/>
      <c r="J748" s="30"/>
      <c r="K748" s="30"/>
      <c r="L748" s="30"/>
      <c r="M748" s="29"/>
      <c r="N748" s="29"/>
      <c r="O748" s="29"/>
      <c r="P748" s="29"/>
      <c r="Q748" s="29"/>
      <c r="R748" s="30"/>
      <c r="S748" s="24"/>
      <c r="T748" s="24" t="str">
        <f t="shared" si="11"/>
        <v/>
      </c>
      <c r="U748" s="24">
        <f>IF(OR('⚙️ BỘ HƠI'!$H$40=0,'⚙️ BỘ HƠI'!$H$2="",$C748="",LEFT($C748,1)="◆"),99999,IF(OR(ISNUMBER(SEARCH('⚙️ BỘ HƠI'!$H$2,$C748)),ISNUMBER(SEARCH($C748,'⚙️ BỘ HƠI'!$H$2))),ROW()-2,99999))</f>
        <v>99999</v>
      </c>
      <c r="V748" s="24"/>
    </row>
    <row r="749" ht="35" customHeight="1" spans="1:22">
      <c r="A749" s="30"/>
      <c r="B749" s="30"/>
      <c r="C749" s="27"/>
      <c r="D749" s="30"/>
      <c r="E749" s="30"/>
      <c r="F749" s="30"/>
      <c r="G749" s="30"/>
      <c r="H749" s="27"/>
      <c r="I749" s="27"/>
      <c r="J749" s="30"/>
      <c r="K749" s="30"/>
      <c r="L749" s="30"/>
      <c r="M749" s="29"/>
      <c r="N749" s="29"/>
      <c r="O749" s="29"/>
      <c r="P749" s="29"/>
      <c r="Q749" s="29"/>
      <c r="R749" s="30"/>
      <c r="S749" s="24"/>
      <c r="T749" s="24" t="str">
        <f t="shared" si="11"/>
        <v/>
      </c>
      <c r="U749" s="24">
        <f>IF(OR('⚙️ BỘ HƠI'!$H$40=0,'⚙️ BỘ HƠI'!$H$2="",$C749="",LEFT($C749,1)="◆"),99999,IF(OR(ISNUMBER(SEARCH('⚙️ BỘ HƠI'!$H$2,$C749)),ISNUMBER(SEARCH($C749,'⚙️ BỘ HƠI'!$H$2))),ROW()-2,99999))</f>
        <v>99999</v>
      </c>
      <c r="V749" s="24"/>
    </row>
    <row r="750" ht="35" customHeight="1" spans="1:22">
      <c r="A750" s="30"/>
      <c r="B750" s="30"/>
      <c r="C750" s="27"/>
      <c r="D750" s="30"/>
      <c r="E750" s="30"/>
      <c r="F750" s="30"/>
      <c r="G750" s="30"/>
      <c r="H750" s="27"/>
      <c r="I750" s="27"/>
      <c r="J750" s="30"/>
      <c r="K750" s="30"/>
      <c r="L750" s="30"/>
      <c r="M750" s="29"/>
      <c r="N750" s="29"/>
      <c r="O750" s="29"/>
      <c r="P750" s="29"/>
      <c r="Q750" s="29"/>
      <c r="R750" s="30"/>
      <c r="S750" s="24"/>
      <c r="T750" s="24" t="str">
        <f t="shared" si="11"/>
        <v/>
      </c>
      <c r="U750" s="24">
        <f>IF(OR('⚙️ BỘ HƠI'!$H$40=0,'⚙️ BỘ HƠI'!$H$2="",$C750="",LEFT($C750,1)="◆"),99999,IF(OR(ISNUMBER(SEARCH('⚙️ BỘ HƠI'!$H$2,$C750)),ISNUMBER(SEARCH($C750,'⚙️ BỘ HƠI'!$H$2))),ROW()-2,99999))</f>
        <v>99999</v>
      </c>
      <c r="V750" s="24"/>
    </row>
    <row r="751" ht="35" customHeight="1" spans="1:22">
      <c r="A751" s="30"/>
      <c r="B751" s="30"/>
      <c r="C751" s="27"/>
      <c r="D751" s="30"/>
      <c r="E751" s="30"/>
      <c r="F751" s="30"/>
      <c r="G751" s="30"/>
      <c r="H751" s="27"/>
      <c r="I751" s="27"/>
      <c r="J751" s="30"/>
      <c r="K751" s="30"/>
      <c r="L751" s="30"/>
      <c r="M751" s="29"/>
      <c r="N751" s="29"/>
      <c r="O751" s="29"/>
      <c r="P751" s="29"/>
      <c r="Q751" s="29"/>
      <c r="R751" s="30"/>
      <c r="S751" s="24"/>
      <c r="T751" s="24" t="str">
        <f t="shared" si="11"/>
        <v/>
      </c>
      <c r="U751" s="24">
        <f>IF(OR('⚙️ BỘ HƠI'!$H$40=0,'⚙️ BỘ HƠI'!$H$2="",$C751="",LEFT($C751,1)="◆"),99999,IF(OR(ISNUMBER(SEARCH('⚙️ BỘ HƠI'!$H$2,$C751)),ISNUMBER(SEARCH($C751,'⚙️ BỘ HƠI'!$H$2))),ROW()-2,99999))</f>
        <v>99999</v>
      </c>
      <c r="V751" s="24"/>
    </row>
    <row r="752" ht="35" customHeight="1" spans="1:22">
      <c r="A752" s="30"/>
      <c r="B752" s="30"/>
      <c r="C752" s="27"/>
      <c r="D752" s="30"/>
      <c r="E752" s="30"/>
      <c r="F752" s="30"/>
      <c r="G752" s="30"/>
      <c r="H752" s="27"/>
      <c r="I752" s="27"/>
      <c r="J752" s="30"/>
      <c r="K752" s="30"/>
      <c r="L752" s="30"/>
      <c r="M752" s="29"/>
      <c r="N752" s="29"/>
      <c r="O752" s="29"/>
      <c r="P752" s="29"/>
      <c r="Q752" s="29"/>
      <c r="R752" s="30"/>
      <c r="S752" s="24"/>
      <c r="T752" s="24" t="str">
        <f t="shared" si="11"/>
        <v/>
      </c>
      <c r="U752" s="24">
        <f>IF(OR('⚙️ BỘ HƠI'!$H$40=0,'⚙️ BỘ HƠI'!$H$2="",$C752="",LEFT($C752,1)="◆"),99999,IF(OR(ISNUMBER(SEARCH('⚙️ BỘ HƠI'!$H$2,$C752)),ISNUMBER(SEARCH($C752,'⚙️ BỘ HƠI'!$H$2))),ROW()-2,99999))</f>
        <v>99999</v>
      </c>
      <c r="V752" s="24"/>
    </row>
    <row r="753" ht="35" customHeight="1" spans="1:22">
      <c r="A753" s="30"/>
      <c r="B753" s="30"/>
      <c r="C753" s="27"/>
      <c r="D753" s="30"/>
      <c r="E753" s="30"/>
      <c r="F753" s="30"/>
      <c r="G753" s="30"/>
      <c r="H753" s="27"/>
      <c r="I753" s="27"/>
      <c r="J753" s="30"/>
      <c r="K753" s="30"/>
      <c r="L753" s="30"/>
      <c r="M753" s="29"/>
      <c r="N753" s="29"/>
      <c r="O753" s="29"/>
      <c r="P753" s="29"/>
      <c r="Q753" s="29"/>
      <c r="R753" s="30"/>
      <c r="S753" s="24"/>
      <c r="T753" s="24" t="str">
        <f t="shared" si="11"/>
        <v/>
      </c>
      <c r="U753" s="24">
        <f>IF(OR('⚙️ BỘ HƠI'!$H$40=0,'⚙️ BỘ HƠI'!$H$2="",$C753="",LEFT($C753,1)="◆"),99999,IF(OR(ISNUMBER(SEARCH('⚙️ BỘ HƠI'!$H$2,$C753)),ISNUMBER(SEARCH($C753,'⚙️ BỘ HƠI'!$H$2))),ROW()-2,99999))</f>
        <v>99999</v>
      </c>
      <c r="V753" s="24"/>
    </row>
    <row r="754" ht="35" customHeight="1" spans="1:22">
      <c r="A754" s="30"/>
      <c r="B754" s="30"/>
      <c r="C754" s="27"/>
      <c r="D754" s="30"/>
      <c r="E754" s="30"/>
      <c r="F754" s="30"/>
      <c r="G754" s="30"/>
      <c r="H754" s="27"/>
      <c r="I754" s="27"/>
      <c r="J754" s="30"/>
      <c r="K754" s="30"/>
      <c r="L754" s="30"/>
      <c r="M754" s="29"/>
      <c r="N754" s="29"/>
      <c r="O754" s="29"/>
      <c r="P754" s="29"/>
      <c r="Q754" s="29"/>
      <c r="R754" s="30"/>
      <c r="S754" s="24"/>
      <c r="T754" s="24" t="str">
        <f t="shared" si="11"/>
        <v/>
      </c>
      <c r="U754" s="24">
        <f>IF(OR('⚙️ BỘ HƠI'!$H$40=0,'⚙️ BỘ HƠI'!$H$2="",$C754="",LEFT($C754,1)="◆"),99999,IF(OR(ISNUMBER(SEARCH('⚙️ BỘ HƠI'!$H$2,$C754)),ISNUMBER(SEARCH($C754,'⚙️ BỘ HƠI'!$H$2))),ROW()-2,99999))</f>
        <v>99999</v>
      </c>
      <c r="V754" s="24"/>
    </row>
    <row r="755" ht="35" customHeight="1" spans="1:22">
      <c r="A755" s="30"/>
      <c r="B755" s="30"/>
      <c r="C755" s="27"/>
      <c r="D755" s="30"/>
      <c r="E755" s="30"/>
      <c r="F755" s="30"/>
      <c r="G755" s="30"/>
      <c r="H755" s="27"/>
      <c r="I755" s="27"/>
      <c r="J755" s="30"/>
      <c r="K755" s="30"/>
      <c r="L755" s="30"/>
      <c r="M755" s="29"/>
      <c r="N755" s="29"/>
      <c r="O755" s="29"/>
      <c r="P755" s="29"/>
      <c r="Q755" s="29"/>
      <c r="R755" s="30"/>
      <c r="S755" s="24"/>
      <c r="T755" s="24" t="str">
        <f t="shared" si="11"/>
        <v/>
      </c>
      <c r="U755" s="24">
        <f>IF(OR('⚙️ BỘ HƠI'!$H$40=0,'⚙️ BỘ HƠI'!$H$2="",$C755="",LEFT($C755,1)="◆"),99999,IF(OR(ISNUMBER(SEARCH('⚙️ BỘ HƠI'!$H$2,$C755)),ISNUMBER(SEARCH($C755,'⚙️ BỘ HƠI'!$H$2))),ROW()-2,99999))</f>
        <v>99999</v>
      </c>
      <c r="V755" s="24"/>
    </row>
    <row r="756" ht="35" customHeight="1" spans="1:22">
      <c r="A756" s="30"/>
      <c r="B756" s="30"/>
      <c r="C756" s="27"/>
      <c r="D756" s="30"/>
      <c r="E756" s="30"/>
      <c r="F756" s="30"/>
      <c r="G756" s="30"/>
      <c r="H756" s="27"/>
      <c r="I756" s="27"/>
      <c r="J756" s="30"/>
      <c r="K756" s="30"/>
      <c r="L756" s="30"/>
      <c r="M756" s="29"/>
      <c r="N756" s="29"/>
      <c r="O756" s="29"/>
      <c r="P756" s="29"/>
      <c r="Q756" s="29"/>
      <c r="R756" s="30"/>
      <c r="S756" s="24"/>
      <c r="T756" s="24" t="str">
        <f t="shared" si="11"/>
        <v/>
      </c>
      <c r="U756" s="24">
        <f>IF(OR('⚙️ BỘ HƠI'!$H$40=0,'⚙️ BỘ HƠI'!$H$2="",$C756="",LEFT($C756,1)="◆"),99999,IF(OR(ISNUMBER(SEARCH('⚙️ BỘ HƠI'!$H$2,$C756)),ISNUMBER(SEARCH($C756,'⚙️ BỘ HƠI'!$H$2))),ROW()-2,99999))</f>
        <v>99999</v>
      </c>
      <c r="V756" s="24"/>
    </row>
    <row r="757" ht="35" customHeight="1" spans="1:22">
      <c r="A757" s="30"/>
      <c r="B757" s="30"/>
      <c r="C757" s="27"/>
      <c r="D757" s="30"/>
      <c r="E757" s="30"/>
      <c r="F757" s="30"/>
      <c r="G757" s="30"/>
      <c r="H757" s="27"/>
      <c r="I757" s="27"/>
      <c r="J757" s="30"/>
      <c r="K757" s="30"/>
      <c r="L757" s="30"/>
      <c r="M757" s="29"/>
      <c r="N757" s="29"/>
      <c r="O757" s="29"/>
      <c r="P757" s="29"/>
      <c r="Q757" s="29"/>
      <c r="R757" s="30"/>
      <c r="S757" s="24"/>
      <c r="T757" s="24" t="str">
        <f t="shared" si="11"/>
        <v/>
      </c>
      <c r="U757" s="24">
        <f>IF(OR('⚙️ BỘ HƠI'!$H$40=0,'⚙️ BỘ HƠI'!$H$2="",$C757="",LEFT($C757,1)="◆"),99999,IF(OR(ISNUMBER(SEARCH('⚙️ BỘ HƠI'!$H$2,$C757)),ISNUMBER(SEARCH($C757,'⚙️ BỘ HƠI'!$H$2))),ROW()-2,99999))</f>
        <v>99999</v>
      </c>
      <c r="V757" s="24"/>
    </row>
    <row r="758" ht="35" customHeight="1" spans="1:22">
      <c r="A758" s="30"/>
      <c r="B758" s="30"/>
      <c r="C758" s="27"/>
      <c r="D758" s="30"/>
      <c r="E758" s="30"/>
      <c r="F758" s="30"/>
      <c r="G758" s="30"/>
      <c r="H758" s="27"/>
      <c r="I758" s="27"/>
      <c r="J758" s="30"/>
      <c r="K758" s="30"/>
      <c r="L758" s="30"/>
      <c r="M758" s="29"/>
      <c r="N758" s="29"/>
      <c r="O758" s="29"/>
      <c r="P758" s="29"/>
      <c r="Q758" s="29"/>
      <c r="R758" s="30"/>
      <c r="S758" s="24"/>
      <c r="T758" s="24" t="str">
        <f t="shared" si="11"/>
        <v/>
      </c>
      <c r="U758" s="24">
        <f>IF(OR('⚙️ BỘ HƠI'!$H$40=0,'⚙️ BỘ HƠI'!$H$2="",$C758="",LEFT($C758,1)="◆"),99999,IF(OR(ISNUMBER(SEARCH('⚙️ BỘ HƠI'!$H$2,$C758)),ISNUMBER(SEARCH($C758,'⚙️ BỘ HƠI'!$H$2))),ROW()-2,99999))</f>
        <v>99999</v>
      </c>
      <c r="V758" s="24"/>
    </row>
    <row r="759" ht="35" customHeight="1" spans="1:22">
      <c r="A759" s="30"/>
      <c r="B759" s="30"/>
      <c r="C759" s="27"/>
      <c r="D759" s="30"/>
      <c r="E759" s="30"/>
      <c r="F759" s="30"/>
      <c r="G759" s="30"/>
      <c r="H759" s="27"/>
      <c r="I759" s="27"/>
      <c r="J759" s="30"/>
      <c r="K759" s="30"/>
      <c r="L759" s="30"/>
      <c r="M759" s="29"/>
      <c r="N759" s="29"/>
      <c r="O759" s="29"/>
      <c r="P759" s="29"/>
      <c r="Q759" s="29"/>
      <c r="R759" s="30"/>
      <c r="S759" s="24"/>
      <c r="T759" s="24" t="str">
        <f t="shared" si="11"/>
        <v/>
      </c>
      <c r="U759" s="24">
        <f>IF(OR('⚙️ BỘ HƠI'!$H$40=0,'⚙️ BỘ HƠI'!$H$2="",$C759="",LEFT($C759,1)="◆"),99999,IF(OR(ISNUMBER(SEARCH('⚙️ BỘ HƠI'!$H$2,$C759)),ISNUMBER(SEARCH($C759,'⚙️ BỘ HƠI'!$H$2))),ROW()-2,99999))</f>
        <v>99999</v>
      </c>
      <c r="V759" s="24"/>
    </row>
    <row r="760" ht="35" customHeight="1" spans="1:22">
      <c r="A760" s="30"/>
      <c r="B760" s="30"/>
      <c r="C760" s="27"/>
      <c r="D760" s="30"/>
      <c r="E760" s="30"/>
      <c r="F760" s="30"/>
      <c r="G760" s="30"/>
      <c r="H760" s="27"/>
      <c r="I760" s="27"/>
      <c r="J760" s="30"/>
      <c r="K760" s="30"/>
      <c r="L760" s="30"/>
      <c r="M760" s="29"/>
      <c r="N760" s="29"/>
      <c r="O760" s="29"/>
      <c r="P760" s="29"/>
      <c r="Q760" s="29"/>
      <c r="R760" s="30"/>
      <c r="S760" s="24"/>
      <c r="T760" s="24" t="str">
        <f t="shared" si="11"/>
        <v/>
      </c>
      <c r="U760" s="24">
        <f>IF(OR('⚙️ BỘ HƠI'!$H$40=0,'⚙️ BỘ HƠI'!$H$2="",$C760="",LEFT($C760,1)="◆"),99999,IF(OR(ISNUMBER(SEARCH('⚙️ BỘ HƠI'!$H$2,$C760)),ISNUMBER(SEARCH($C760,'⚙️ BỘ HƠI'!$H$2))),ROW()-2,99999))</f>
        <v>99999</v>
      </c>
      <c r="V760" s="24"/>
    </row>
    <row r="761" ht="35" customHeight="1" spans="1:22">
      <c r="A761" s="30"/>
      <c r="B761" s="30"/>
      <c r="C761" s="27"/>
      <c r="D761" s="30"/>
      <c r="E761" s="30"/>
      <c r="F761" s="30"/>
      <c r="G761" s="30"/>
      <c r="H761" s="27"/>
      <c r="I761" s="27"/>
      <c r="J761" s="30"/>
      <c r="K761" s="30"/>
      <c r="L761" s="30"/>
      <c r="M761" s="29"/>
      <c r="N761" s="29"/>
      <c r="O761" s="29"/>
      <c r="P761" s="29"/>
      <c r="Q761" s="29"/>
      <c r="R761" s="30"/>
      <c r="S761" s="24"/>
      <c r="T761" s="24" t="str">
        <f t="shared" si="11"/>
        <v/>
      </c>
      <c r="U761" s="24">
        <f>IF(OR('⚙️ BỘ HƠI'!$H$40=0,'⚙️ BỘ HƠI'!$H$2="",$C761="",LEFT($C761,1)="◆"),99999,IF(OR(ISNUMBER(SEARCH('⚙️ BỘ HƠI'!$H$2,$C761)),ISNUMBER(SEARCH($C761,'⚙️ BỘ HƠI'!$H$2))),ROW()-2,99999))</f>
        <v>99999</v>
      </c>
      <c r="V761" s="24"/>
    </row>
    <row r="762" ht="35" customHeight="1" spans="1:22">
      <c r="A762" s="30"/>
      <c r="B762" s="30"/>
      <c r="C762" s="27"/>
      <c r="D762" s="30"/>
      <c r="E762" s="30"/>
      <c r="F762" s="30"/>
      <c r="G762" s="30"/>
      <c r="H762" s="27"/>
      <c r="I762" s="27"/>
      <c r="J762" s="30"/>
      <c r="K762" s="30"/>
      <c r="L762" s="30"/>
      <c r="M762" s="29"/>
      <c r="N762" s="29"/>
      <c r="O762" s="29"/>
      <c r="P762" s="29"/>
      <c r="Q762" s="29"/>
      <c r="R762" s="30"/>
      <c r="S762" s="24"/>
      <c r="T762" s="24" t="str">
        <f t="shared" si="11"/>
        <v/>
      </c>
      <c r="U762" s="24">
        <f>IF(OR('⚙️ BỘ HƠI'!$H$40=0,'⚙️ BỘ HƠI'!$H$2="",$C762="",LEFT($C762,1)="◆"),99999,IF(OR(ISNUMBER(SEARCH('⚙️ BỘ HƠI'!$H$2,$C762)),ISNUMBER(SEARCH($C762,'⚙️ BỘ HƠI'!$H$2))),ROW()-2,99999))</f>
        <v>99999</v>
      </c>
      <c r="V762" s="24"/>
    </row>
    <row r="763" ht="35" customHeight="1" spans="1:22">
      <c r="A763" s="30"/>
      <c r="B763" s="30"/>
      <c r="C763" s="27"/>
      <c r="D763" s="30"/>
      <c r="E763" s="30"/>
      <c r="F763" s="30"/>
      <c r="G763" s="30"/>
      <c r="H763" s="27"/>
      <c r="I763" s="27"/>
      <c r="J763" s="30"/>
      <c r="K763" s="30"/>
      <c r="L763" s="30"/>
      <c r="M763" s="29"/>
      <c r="N763" s="29"/>
      <c r="O763" s="29"/>
      <c r="P763" s="29"/>
      <c r="Q763" s="29"/>
      <c r="R763" s="30"/>
      <c r="S763" s="24"/>
      <c r="T763" s="24" t="str">
        <f t="shared" si="11"/>
        <v/>
      </c>
      <c r="U763" s="24">
        <f>IF(OR('⚙️ BỘ HƠI'!$H$40=0,'⚙️ BỘ HƠI'!$H$2="",$C763="",LEFT($C763,1)="◆"),99999,IF(OR(ISNUMBER(SEARCH('⚙️ BỘ HƠI'!$H$2,$C763)),ISNUMBER(SEARCH($C763,'⚙️ BỘ HƠI'!$H$2))),ROW()-2,99999))</f>
        <v>99999</v>
      </c>
      <c r="V763" s="24"/>
    </row>
    <row r="764" ht="35" customHeight="1" spans="1:22">
      <c r="A764" s="30"/>
      <c r="B764" s="30"/>
      <c r="C764" s="27"/>
      <c r="D764" s="30"/>
      <c r="E764" s="30"/>
      <c r="F764" s="30"/>
      <c r="G764" s="30"/>
      <c r="H764" s="27"/>
      <c r="I764" s="27"/>
      <c r="J764" s="30"/>
      <c r="K764" s="30"/>
      <c r="L764" s="30"/>
      <c r="M764" s="29"/>
      <c r="N764" s="29"/>
      <c r="O764" s="29"/>
      <c r="P764" s="29"/>
      <c r="Q764" s="29"/>
      <c r="R764" s="30"/>
      <c r="S764" s="24"/>
      <c r="T764" s="24" t="str">
        <f t="shared" si="11"/>
        <v/>
      </c>
      <c r="U764" s="24">
        <f>IF(OR('⚙️ BỘ HƠI'!$H$40=0,'⚙️ BỘ HƠI'!$H$2="",$C764="",LEFT($C764,1)="◆"),99999,IF(OR(ISNUMBER(SEARCH('⚙️ BỘ HƠI'!$H$2,$C764)),ISNUMBER(SEARCH($C764,'⚙️ BỘ HƠI'!$H$2))),ROW()-2,99999))</f>
        <v>99999</v>
      </c>
      <c r="V764" s="24"/>
    </row>
    <row r="765" ht="35" customHeight="1" spans="1:22">
      <c r="A765" s="30"/>
      <c r="B765" s="30"/>
      <c r="C765" s="27"/>
      <c r="D765" s="30"/>
      <c r="E765" s="30"/>
      <c r="F765" s="30"/>
      <c r="G765" s="30"/>
      <c r="H765" s="27"/>
      <c r="I765" s="27"/>
      <c r="J765" s="30"/>
      <c r="K765" s="30"/>
      <c r="L765" s="30"/>
      <c r="M765" s="29"/>
      <c r="N765" s="29"/>
      <c r="O765" s="29"/>
      <c r="P765" s="29"/>
      <c r="Q765" s="29"/>
      <c r="R765" s="30"/>
      <c r="S765" s="24"/>
      <c r="T765" s="24" t="str">
        <f t="shared" si="11"/>
        <v/>
      </c>
      <c r="U765" s="24">
        <f>IF(OR('⚙️ BỘ HƠI'!$H$40=0,'⚙️ BỘ HƠI'!$H$2="",$C765="",LEFT($C765,1)="◆"),99999,IF(OR(ISNUMBER(SEARCH('⚙️ BỘ HƠI'!$H$2,$C765)),ISNUMBER(SEARCH($C765,'⚙️ BỘ HƠI'!$H$2))),ROW()-2,99999))</f>
        <v>99999</v>
      </c>
      <c r="V765" s="24"/>
    </row>
    <row r="766" ht="35" customHeight="1" spans="1:22">
      <c r="A766" s="30"/>
      <c r="B766" s="30"/>
      <c r="C766" s="27"/>
      <c r="D766" s="30"/>
      <c r="E766" s="30"/>
      <c r="F766" s="30"/>
      <c r="G766" s="30"/>
      <c r="H766" s="27"/>
      <c r="I766" s="27"/>
      <c r="J766" s="30"/>
      <c r="K766" s="30"/>
      <c r="L766" s="30"/>
      <c r="M766" s="29"/>
      <c r="N766" s="29"/>
      <c r="O766" s="29"/>
      <c r="P766" s="29"/>
      <c r="Q766" s="29"/>
      <c r="R766" s="30"/>
      <c r="S766" s="24"/>
      <c r="T766" s="24" t="str">
        <f t="shared" si="11"/>
        <v/>
      </c>
      <c r="U766" s="24">
        <f>IF(OR('⚙️ BỘ HƠI'!$H$40=0,'⚙️ BỘ HƠI'!$H$2="",$C766="",LEFT($C766,1)="◆"),99999,IF(OR(ISNUMBER(SEARCH('⚙️ BỘ HƠI'!$H$2,$C766)),ISNUMBER(SEARCH($C766,'⚙️ BỘ HƠI'!$H$2))),ROW()-2,99999))</f>
        <v>99999</v>
      </c>
      <c r="V766" s="24"/>
    </row>
    <row r="767" ht="35" customHeight="1" spans="1:22">
      <c r="A767" s="30"/>
      <c r="B767" s="30"/>
      <c r="C767" s="27"/>
      <c r="D767" s="30"/>
      <c r="E767" s="30"/>
      <c r="F767" s="30"/>
      <c r="G767" s="30"/>
      <c r="H767" s="27"/>
      <c r="I767" s="27"/>
      <c r="J767" s="30"/>
      <c r="K767" s="30"/>
      <c r="L767" s="30"/>
      <c r="M767" s="29"/>
      <c r="N767" s="29"/>
      <c r="O767" s="29"/>
      <c r="P767" s="29"/>
      <c r="Q767" s="29"/>
      <c r="R767" s="30"/>
      <c r="S767" s="24"/>
      <c r="T767" s="24" t="str">
        <f t="shared" si="11"/>
        <v/>
      </c>
      <c r="U767" s="24">
        <f>IF(OR('⚙️ BỘ HƠI'!$H$40=0,'⚙️ BỘ HƠI'!$H$2="",$C767="",LEFT($C767,1)="◆"),99999,IF(OR(ISNUMBER(SEARCH('⚙️ BỘ HƠI'!$H$2,$C767)),ISNUMBER(SEARCH($C767,'⚙️ BỘ HƠI'!$H$2))),ROW()-2,99999))</f>
        <v>99999</v>
      </c>
      <c r="V767" s="24"/>
    </row>
    <row r="768" ht="35" customHeight="1" spans="1:22">
      <c r="A768" s="30"/>
      <c r="B768" s="30"/>
      <c r="C768" s="27"/>
      <c r="D768" s="30"/>
      <c r="E768" s="30"/>
      <c r="F768" s="30"/>
      <c r="G768" s="30"/>
      <c r="H768" s="27"/>
      <c r="I768" s="27"/>
      <c r="J768" s="30"/>
      <c r="K768" s="30"/>
      <c r="L768" s="30"/>
      <c r="M768" s="29"/>
      <c r="N768" s="29"/>
      <c r="O768" s="29"/>
      <c r="P768" s="29"/>
      <c r="Q768" s="29"/>
      <c r="R768" s="30"/>
      <c r="S768" s="24"/>
      <c r="T768" s="24" t="str">
        <f t="shared" si="11"/>
        <v/>
      </c>
      <c r="U768" s="24">
        <f>IF(OR('⚙️ BỘ HƠI'!$H$40=0,'⚙️ BỘ HƠI'!$H$2="",$C768="",LEFT($C768,1)="◆"),99999,IF(OR(ISNUMBER(SEARCH('⚙️ BỘ HƠI'!$H$2,$C768)),ISNUMBER(SEARCH($C768,'⚙️ BỘ HƠI'!$H$2))),ROW()-2,99999))</f>
        <v>99999</v>
      </c>
      <c r="V768" s="24"/>
    </row>
    <row r="769" ht="35" customHeight="1" spans="1:22">
      <c r="A769" s="30"/>
      <c r="B769" s="30"/>
      <c r="C769" s="27"/>
      <c r="D769" s="30"/>
      <c r="E769" s="30"/>
      <c r="F769" s="30"/>
      <c r="G769" s="30"/>
      <c r="H769" s="27"/>
      <c r="I769" s="27"/>
      <c r="J769" s="30"/>
      <c r="K769" s="30"/>
      <c r="L769" s="30"/>
      <c r="M769" s="29"/>
      <c r="N769" s="29"/>
      <c r="O769" s="29"/>
      <c r="P769" s="29"/>
      <c r="Q769" s="29"/>
      <c r="R769" s="30"/>
      <c r="S769" s="24"/>
      <c r="T769" s="24" t="str">
        <f t="shared" si="11"/>
        <v/>
      </c>
      <c r="U769" s="24">
        <f>IF(OR('⚙️ BỘ HƠI'!$H$40=0,'⚙️ BỘ HƠI'!$H$2="",$C769="",LEFT($C769,1)="◆"),99999,IF(OR(ISNUMBER(SEARCH('⚙️ BỘ HƠI'!$H$2,$C769)),ISNUMBER(SEARCH($C769,'⚙️ BỘ HƠI'!$H$2))),ROW()-2,99999))</f>
        <v>99999</v>
      </c>
      <c r="V769" s="33" t="s">
        <v>15939</v>
      </c>
    </row>
    <row r="770" ht="35" customHeight="1" spans="1:22">
      <c r="A770" s="30"/>
      <c r="B770" s="30"/>
      <c r="C770" s="27"/>
      <c r="D770" s="30"/>
      <c r="E770" s="30"/>
      <c r="F770" s="30"/>
      <c r="G770" s="30"/>
      <c r="H770" s="27"/>
      <c r="I770" s="27"/>
      <c r="J770" s="30"/>
      <c r="K770" s="30"/>
      <c r="L770" s="30"/>
      <c r="M770" s="29"/>
      <c r="N770" s="29"/>
      <c r="O770" s="29"/>
      <c r="P770" s="29"/>
      <c r="Q770" s="29"/>
      <c r="R770" s="30"/>
      <c r="S770" s="24"/>
      <c r="T770" s="24" t="str">
        <f t="shared" si="11"/>
        <v/>
      </c>
      <c r="U770" s="24">
        <f>IF(OR('⚙️ BỘ HƠI'!$H$40=0,'⚙️ BỘ HƠI'!$H$2="",$C770="",LEFT($C770,1)="◆"),99999,IF(OR(ISNUMBER(SEARCH('⚙️ BỘ HƠI'!$H$2,$C770)),ISNUMBER(SEARCH($C770,'⚙️ BỘ HƠI'!$H$2))),ROW()-2,99999))</f>
        <v>99999</v>
      </c>
      <c r="V770" s="24"/>
    </row>
    <row r="771" ht="35" customHeight="1" spans="1:22">
      <c r="A771" s="30"/>
      <c r="B771" s="30"/>
      <c r="C771" s="27"/>
      <c r="D771" s="30"/>
      <c r="E771" s="30"/>
      <c r="F771" s="30"/>
      <c r="G771" s="30"/>
      <c r="H771" s="27"/>
      <c r="I771" s="27"/>
      <c r="J771" s="30"/>
      <c r="K771" s="30"/>
      <c r="L771" s="30"/>
      <c r="M771" s="29"/>
      <c r="N771" s="29"/>
      <c r="O771" s="29"/>
      <c r="P771" s="29"/>
      <c r="Q771" s="29"/>
      <c r="R771" s="30"/>
      <c r="S771" s="24"/>
      <c r="T771" s="24" t="str">
        <f t="shared" ref="T771:T834" si="12">IF($S771="","",$S771)</f>
        <v/>
      </c>
      <c r="U771" s="24">
        <f>IF(OR('⚙️ BỘ HƠI'!$H$40=0,'⚙️ BỘ HƠI'!$H$2="",$C771="",LEFT($C771,1)="◆"),99999,IF(OR(ISNUMBER(SEARCH('⚙️ BỘ HƠI'!$H$2,$C771)),ISNUMBER(SEARCH($C771,'⚙️ BỘ HƠI'!$H$2))),ROW()-2,99999))</f>
        <v>99999</v>
      </c>
      <c r="V771" s="24"/>
    </row>
    <row r="772" ht="35" customHeight="1" spans="1:22">
      <c r="A772" s="30"/>
      <c r="B772" s="30"/>
      <c r="C772" s="27"/>
      <c r="D772" s="30"/>
      <c r="E772" s="30"/>
      <c r="F772" s="30"/>
      <c r="G772" s="30"/>
      <c r="H772" s="27"/>
      <c r="I772" s="27"/>
      <c r="J772" s="30"/>
      <c r="K772" s="30"/>
      <c r="L772" s="30"/>
      <c r="M772" s="29"/>
      <c r="N772" s="29"/>
      <c r="O772" s="29"/>
      <c r="P772" s="29"/>
      <c r="Q772" s="29"/>
      <c r="R772" s="30"/>
      <c r="S772" s="24"/>
      <c r="T772" s="24" t="str">
        <f t="shared" si="12"/>
        <v/>
      </c>
      <c r="U772" s="24">
        <f>IF(OR('⚙️ BỘ HƠI'!$H$40=0,'⚙️ BỘ HƠI'!$H$2="",$C772="",LEFT($C772,1)="◆"),99999,IF(OR(ISNUMBER(SEARCH('⚙️ BỘ HƠI'!$H$2,$C772)),ISNUMBER(SEARCH($C772,'⚙️ BỘ HƠI'!$H$2))),ROW()-2,99999))</f>
        <v>99999</v>
      </c>
      <c r="V772" s="24"/>
    </row>
    <row r="773" ht="35" customHeight="1" spans="1:22">
      <c r="A773" s="30"/>
      <c r="B773" s="30"/>
      <c r="C773" s="27"/>
      <c r="D773" s="30"/>
      <c r="E773" s="30"/>
      <c r="F773" s="30"/>
      <c r="G773" s="30"/>
      <c r="H773" s="27"/>
      <c r="I773" s="27"/>
      <c r="J773" s="30"/>
      <c r="K773" s="30"/>
      <c r="L773" s="30"/>
      <c r="M773" s="29"/>
      <c r="N773" s="29"/>
      <c r="O773" s="29"/>
      <c r="P773" s="29"/>
      <c r="Q773" s="29"/>
      <c r="R773" s="30"/>
      <c r="S773" s="24"/>
      <c r="T773" s="24" t="str">
        <f t="shared" si="12"/>
        <v/>
      </c>
      <c r="U773" s="24">
        <f>IF(OR('⚙️ BỘ HƠI'!$H$40=0,'⚙️ BỘ HƠI'!$H$2="",$C773="",LEFT($C773,1)="◆"),99999,IF(OR(ISNUMBER(SEARCH('⚙️ BỘ HƠI'!$H$2,$C773)),ISNUMBER(SEARCH($C773,'⚙️ BỘ HƠI'!$H$2))),ROW()-2,99999))</f>
        <v>99999</v>
      </c>
      <c r="V773" s="24"/>
    </row>
    <row r="774" ht="35" customHeight="1" spans="1:22">
      <c r="A774" s="30"/>
      <c r="B774" s="30"/>
      <c r="C774" s="27"/>
      <c r="D774" s="30"/>
      <c r="E774" s="30"/>
      <c r="F774" s="30"/>
      <c r="G774" s="30"/>
      <c r="H774" s="27"/>
      <c r="I774" s="27"/>
      <c r="J774" s="30"/>
      <c r="K774" s="30"/>
      <c r="L774" s="30"/>
      <c r="M774" s="29"/>
      <c r="N774" s="29"/>
      <c r="O774" s="29"/>
      <c r="P774" s="29"/>
      <c r="Q774" s="29"/>
      <c r="R774" s="30"/>
      <c r="S774" s="24"/>
      <c r="T774" s="24" t="str">
        <f t="shared" si="12"/>
        <v/>
      </c>
      <c r="U774" s="24">
        <f>IF(OR('⚙️ BỘ HƠI'!$H$40=0,'⚙️ BỘ HƠI'!$H$2="",$C774="",LEFT($C774,1)="◆"),99999,IF(OR(ISNUMBER(SEARCH('⚙️ BỘ HƠI'!$H$2,$C774)),ISNUMBER(SEARCH($C774,'⚙️ BỘ HƠI'!$H$2))),ROW()-2,99999))</f>
        <v>99999</v>
      </c>
      <c r="V774" s="24"/>
    </row>
    <row r="775" ht="35" customHeight="1" spans="1:22">
      <c r="A775" s="37"/>
      <c r="B775" s="37"/>
      <c r="C775" s="37"/>
      <c r="D775" s="37"/>
      <c r="E775" s="37"/>
      <c r="F775" s="37"/>
      <c r="G775" s="37"/>
      <c r="H775" s="37"/>
      <c r="I775" s="37"/>
      <c r="J775" s="37"/>
      <c r="K775" s="37"/>
      <c r="L775" s="37"/>
      <c r="M775" s="24"/>
      <c r="N775" s="24"/>
      <c r="O775" s="24"/>
      <c r="P775" s="24"/>
      <c r="Q775" s="24"/>
      <c r="R775" s="24"/>
      <c r="S775" s="24"/>
      <c r="T775" s="24" t="str">
        <f t="shared" si="12"/>
        <v/>
      </c>
      <c r="U775" s="24">
        <f>IF(OR('⚙️ BỘ HƠI'!$H$40=0,'⚙️ BỘ HƠI'!$H$2="",$C775="",LEFT($C775,1)="◆"),99999,IF(OR(ISNUMBER(SEARCH('⚙️ BỘ HƠI'!$H$2,$C775)),ISNUMBER(SEARCH($C775,'⚙️ BỘ HƠI'!$H$2))),ROW()-2,99999))</f>
        <v>99999</v>
      </c>
      <c r="V775" s="24"/>
    </row>
    <row r="776" ht="35" customHeight="1" spans="1:22">
      <c r="A776" s="30"/>
      <c r="B776" s="30"/>
      <c r="C776" s="27"/>
      <c r="D776" s="30"/>
      <c r="E776" s="30"/>
      <c r="F776" s="30"/>
      <c r="G776" s="30"/>
      <c r="H776" s="27"/>
      <c r="I776" s="27"/>
      <c r="J776" s="30"/>
      <c r="K776" s="30"/>
      <c r="L776" s="30"/>
      <c r="M776" s="29"/>
      <c r="N776" s="29"/>
      <c r="O776" s="29"/>
      <c r="P776" s="29"/>
      <c r="Q776" s="29"/>
      <c r="R776" s="30"/>
      <c r="S776" s="24"/>
      <c r="T776" s="24" t="str">
        <f t="shared" si="12"/>
        <v/>
      </c>
      <c r="U776" s="24">
        <f>IF(OR('⚙️ BỘ HƠI'!$H$40=0,'⚙️ BỘ HƠI'!$H$2="",$C776="",LEFT($C776,1)="◆"),99999,IF(OR(ISNUMBER(SEARCH('⚙️ BỘ HƠI'!$H$2,$C776)),ISNUMBER(SEARCH($C776,'⚙️ BỘ HƠI'!$H$2))),ROW()-2,99999))</f>
        <v>99999</v>
      </c>
      <c r="V776" s="24"/>
    </row>
    <row r="777" ht="35" customHeight="1" spans="1:22">
      <c r="A777" s="30"/>
      <c r="B777" s="30"/>
      <c r="C777" s="27"/>
      <c r="D777" s="30"/>
      <c r="E777" s="30"/>
      <c r="F777" s="30"/>
      <c r="G777" s="30"/>
      <c r="H777" s="27"/>
      <c r="I777" s="27"/>
      <c r="J777" s="30"/>
      <c r="K777" s="30"/>
      <c r="L777" s="30"/>
      <c r="M777" s="29"/>
      <c r="N777" s="29"/>
      <c r="O777" s="29"/>
      <c r="P777" s="29"/>
      <c r="Q777" s="29"/>
      <c r="R777" s="30"/>
      <c r="S777" s="24"/>
      <c r="T777" s="24" t="str">
        <f t="shared" si="12"/>
        <v/>
      </c>
      <c r="U777" s="24">
        <f>IF(OR('⚙️ BỘ HƠI'!$H$40=0,'⚙️ BỘ HƠI'!$H$2="",$C777="",LEFT($C777,1)="◆"),99999,IF(OR(ISNUMBER(SEARCH('⚙️ BỘ HƠI'!$H$2,$C777)),ISNUMBER(SEARCH($C777,'⚙️ BỘ HƠI'!$H$2))),ROW()-2,99999))</f>
        <v>99999</v>
      </c>
      <c r="V777" s="33" t="s">
        <v>15940</v>
      </c>
    </row>
    <row r="778" ht="35" customHeight="1" spans="1:22">
      <c r="A778" s="30"/>
      <c r="B778" s="30"/>
      <c r="C778" s="27"/>
      <c r="D778" s="30"/>
      <c r="E778" s="30"/>
      <c r="F778" s="30"/>
      <c r="G778" s="30"/>
      <c r="H778" s="27"/>
      <c r="I778" s="27"/>
      <c r="J778" s="30"/>
      <c r="K778" s="30"/>
      <c r="L778" s="30"/>
      <c r="M778" s="29"/>
      <c r="N778" s="29"/>
      <c r="O778" s="29"/>
      <c r="P778" s="29"/>
      <c r="Q778" s="29"/>
      <c r="R778" s="30"/>
      <c r="S778" s="24"/>
      <c r="T778" s="24" t="str">
        <f t="shared" si="12"/>
        <v/>
      </c>
      <c r="U778" s="24">
        <f>IF(OR('⚙️ BỘ HƠI'!$H$40=0,'⚙️ BỘ HƠI'!$H$2="",$C778="",LEFT($C778,1)="◆"),99999,IF(OR(ISNUMBER(SEARCH('⚙️ BỘ HƠI'!$H$2,$C778)),ISNUMBER(SEARCH($C778,'⚙️ BỘ HƠI'!$H$2))),ROW()-2,99999))</f>
        <v>99999</v>
      </c>
      <c r="V778" s="24"/>
    </row>
    <row r="779" ht="35" customHeight="1" spans="1:22">
      <c r="A779" s="30"/>
      <c r="B779" s="30"/>
      <c r="C779" s="27"/>
      <c r="D779" s="30"/>
      <c r="E779" s="30"/>
      <c r="F779" s="30"/>
      <c r="G779" s="30"/>
      <c r="H779" s="27"/>
      <c r="I779" s="27"/>
      <c r="J779" s="30"/>
      <c r="K779" s="30"/>
      <c r="L779" s="30"/>
      <c r="M779" s="29"/>
      <c r="N779" s="29"/>
      <c r="O779" s="29"/>
      <c r="P779" s="29"/>
      <c r="Q779" s="29"/>
      <c r="R779" s="30"/>
      <c r="S779" s="24"/>
      <c r="T779" s="24" t="str">
        <f t="shared" si="12"/>
        <v/>
      </c>
      <c r="U779" s="24">
        <f>IF(OR('⚙️ BỘ HƠI'!$H$40=0,'⚙️ BỘ HƠI'!$H$2="",$C779="",LEFT($C779,1)="◆"),99999,IF(OR(ISNUMBER(SEARCH('⚙️ BỘ HƠI'!$H$2,$C779)),ISNUMBER(SEARCH($C779,'⚙️ BỘ HƠI'!$H$2))),ROW()-2,99999))</f>
        <v>99999</v>
      </c>
      <c r="V779" s="33" t="s">
        <v>15941</v>
      </c>
    </row>
    <row r="780" ht="35" customHeight="1" spans="1:22">
      <c r="A780" s="30"/>
      <c r="B780" s="30"/>
      <c r="C780" s="27"/>
      <c r="D780" s="30"/>
      <c r="E780" s="30"/>
      <c r="F780" s="30"/>
      <c r="G780" s="30"/>
      <c r="H780" s="27"/>
      <c r="I780" s="27"/>
      <c r="J780" s="30"/>
      <c r="K780" s="30"/>
      <c r="L780" s="30"/>
      <c r="M780" s="29"/>
      <c r="N780" s="29"/>
      <c r="O780" s="29"/>
      <c r="P780" s="29"/>
      <c r="Q780" s="29"/>
      <c r="R780" s="30"/>
      <c r="S780" s="24"/>
      <c r="T780" s="24" t="str">
        <f t="shared" si="12"/>
        <v/>
      </c>
      <c r="U780" s="24">
        <f>IF(OR('⚙️ BỘ HƠI'!$H$40=0,'⚙️ BỘ HƠI'!$H$2="",$C780="",LEFT($C780,1)="◆"),99999,IF(OR(ISNUMBER(SEARCH('⚙️ BỘ HƠI'!$H$2,$C780)),ISNUMBER(SEARCH($C780,'⚙️ BỘ HƠI'!$H$2))),ROW()-2,99999))</f>
        <v>99999</v>
      </c>
      <c r="V780" s="33" t="s">
        <v>15942</v>
      </c>
    </row>
    <row r="781" ht="35" customHeight="1" spans="1:22">
      <c r="A781" s="30"/>
      <c r="B781" s="30"/>
      <c r="C781" s="27"/>
      <c r="D781" s="30"/>
      <c r="E781" s="30"/>
      <c r="F781" s="30"/>
      <c r="G781" s="30"/>
      <c r="H781" s="27"/>
      <c r="I781" s="27"/>
      <c r="J781" s="30"/>
      <c r="K781" s="30"/>
      <c r="L781" s="30"/>
      <c r="M781" s="29"/>
      <c r="N781" s="29"/>
      <c r="O781" s="29"/>
      <c r="P781" s="29"/>
      <c r="Q781" s="29"/>
      <c r="R781" s="30"/>
      <c r="S781" s="24"/>
      <c r="T781" s="24" t="str">
        <f t="shared" si="12"/>
        <v/>
      </c>
      <c r="U781" s="24">
        <f>IF(OR('⚙️ BỘ HƠI'!$H$40=0,'⚙️ BỘ HƠI'!$H$2="",$C781="",LEFT($C781,1)="◆"),99999,IF(OR(ISNUMBER(SEARCH('⚙️ BỘ HƠI'!$H$2,$C781)),ISNUMBER(SEARCH($C781,'⚙️ BỘ HƠI'!$H$2))),ROW()-2,99999))</f>
        <v>99999</v>
      </c>
      <c r="V781" s="33" t="s">
        <v>15942</v>
      </c>
    </row>
    <row r="782" ht="35" customHeight="1" spans="1:22">
      <c r="A782" s="30"/>
      <c r="B782" s="30"/>
      <c r="C782" s="27"/>
      <c r="D782" s="30"/>
      <c r="E782" s="30"/>
      <c r="F782" s="30"/>
      <c r="G782" s="30"/>
      <c r="H782" s="27"/>
      <c r="I782" s="27"/>
      <c r="J782" s="30"/>
      <c r="K782" s="30"/>
      <c r="L782" s="30"/>
      <c r="M782" s="29"/>
      <c r="N782" s="29"/>
      <c r="O782" s="29"/>
      <c r="P782" s="29"/>
      <c r="Q782" s="29"/>
      <c r="R782" s="30"/>
      <c r="S782" s="24"/>
      <c r="T782" s="24" t="str">
        <f t="shared" si="12"/>
        <v/>
      </c>
      <c r="U782" s="24">
        <f>IF(OR('⚙️ BỘ HƠI'!$H$40=0,'⚙️ BỘ HƠI'!$H$2="",$C782="",LEFT($C782,1)="◆"),99999,IF(OR(ISNUMBER(SEARCH('⚙️ BỘ HƠI'!$H$2,$C782)),ISNUMBER(SEARCH($C782,'⚙️ BỘ HƠI'!$H$2))),ROW()-2,99999))</f>
        <v>99999</v>
      </c>
      <c r="V782" s="33" t="s">
        <v>15943</v>
      </c>
    </row>
    <row r="783" ht="35" customHeight="1" spans="1:22">
      <c r="A783" s="30"/>
      <c r="B783" s="30"/>
      <c r="C783" s="27"/>
      <c r="D783" s="30"/>
      <c r="E783" s="30"/>
      <c r="F783" s="30"/>
      <c r="G783" s="30"/>
      <c r="H783" s="27"/>
      <c r="I783" s="27"/>
      <c r="J783" s="30"/>
      <c r="K783" s="30"/>
      <c r="L783" s="30"/>
      <c r="M783" s="29"/>
      <c r="N783" s="29"/>
      <c r="O783" s="29"/>
      <c r="P783" s="29"/>
      <c r="Q783" s="29"/>
      <c r="R783" s="30"/>
      <c r="S783" s="24"/>
      <c r="T783" s="24" t="str">
        <f t="shared" si="12"/>
        <v/>
      </c>
      <c r="U783" s="24">
        <f>IF(OR('⚙️ BỘ HƠI'!$H$40=0,'⚙️ BỘ HƠI'!$H$2="",$C783="",LEFT($C783,1)="◆"),99999,IF(OR(ISNUMBER(SEARCH('⚙️ BỘ HƠI'!$H$2,$C783)),ISNUMBER(SEARCH($C783,'⚙️ BỘ HƠI'!$H$2))),ROW()-2,99999))</f>
        <v>99999</v>
      </c>
      <c r="V783" s="33" t="s">
        <v>15943</v>
      </c>
    </row>
    <row r="784" ht="35" customHeight="1" spans="1:22">
      <c r="A784" s="30"/>
      <c r="B784" s="30"/>
      <c r="C784" s="27"/>
      <c r="D784" s="30"/>
      <c r="E784" s="30"/>
      <c r="F784" s="30"/>
      <c r="G784" s="30"/>
      <c r="H784" s="27"/>
      <c r="I784" s="27"/>
      <c r="J784" s="30"/>
      <c r="K784" s="30"/>
      <c r="L784" s="30"/>
      <c r="M784" s="29"/>
      <c r="N784" s="29"/>
      <c r="O784" s="29"/>
      <c r="P784" s="29"/>
      <c r="Q784" s="29"/>
      <c r="R784" s="30"/>
      <c r="S784" s="24"/>
      <c r="T784" s="24" t="str">
        <f t="shared" si="12"/>
        <v/>
      </c>
      <c r="U784" s="24">
        <f>IF(OR('⚙️ BỘ HƠI'!$H$40=0,'⚙️ BỘ HƠI'!$H$2="",$C784="",LEFT($C784,1)="◆"),99999,IF(OR(ISNUMBER(SEARCH('⚙️ BỘ HƠI'!$H$2,$C784)),ISNUMBER(SEARCH($C784,'⚙️ BỘ HƠI'!$H$2))),ROW()-2,99999))</f>
        <v>99999</v>
      </c>
      <c r="V784" s="24"/>
    </row>
    <row r="785" ht="35" customHeight="1" spans="1:22">
      <c r="A785" s="30"/>
      <c r="B785" s="30"/>
      <c r="C785" s="27"/>
      <c r="D785" s="30"/>
      <c r="E785" s="30"/>
      <c r="F785" s="30"/>
      <c r="G785" s="30"/>
      <c r="H785" s="27"/>
      <c r="I785" s="27"/>
      <c r="J785" s="30"/>
      <c r="K785" s="30"/>
      <c r="L785" s="30"/>
      <c r="M785" s="29"/>
      <c r="N785" s="29"/>
      <c r="O785" s="29"/>
      <c r="P785" s="29"/>
      <c r="Q785" s="29"/>
      <c r="R785" s="30"/>
      <c r="S785" s="24"/>
      <c r="T785" s="24" t="str">
        <f t="shared" si="12"/>
        <v/>
      </c>
      <c r="U785" s="24">
        <f>IF(OR('⚙️ BỘ HƠI'!$H$40=0,'⚙️ BỘ HƠI'!$H$2="",$C785="",LEFT($C785,1)="◆"),99999,IF(OR(ISNUMBER(SEARCH('⚙️ BỘ HƠI'!$H$2,$C785)),ISNUMBER(SEARCH($C785,'⚙️ BỘ HƠI'!$H$2))),ROW()-2,99999))</f>
        <v>99999</v>
      </c>
      <c r="V785" s="33" t="s">
        <v>15943</v>
      </c>
    </row>
    <row r="786" ht="35" customHeight="1" spans="1:22">
      <c r="A786" s="30"/>
      <c r="B786" s="30"/>
      <c r="C786" s="27"/>
      <c r="D786" s="30"/>
      <c r="E786" s="30"/>
      <c r="F786" s="30"/>
      <c r="G786" s="30"/>
      <c r="H786" s="27"/>
      <c r="I786" s="27"/>
      <c r="J786" s="30"/>
      <c r="K786" s="30"/>
      <c r="L786" s="30"/>
      <c r="M786" s="29"/>
      <c r="N786" s="29"/>
      <c r="O786" s="29"/>
      <c r="P786" s="29"/>
      <c r="Q786" s="29"/>
      <c r="R786" s="30"/>
      <c r="S786" s="24"/>
      <c r="T786" s="24" t="str">
        <f t="shared" si="12"/>
        <v/>
      </c>
      <c r="U786" s="24">
        <f>IF(OR('⚙️ BỘ HƠI'!$H$40=0,'⚙️ BỘ HƠI'!$H$2="",$C786="",LEFT($C786,1)="◆"),99999,IF(OR(ISNUMBER(SEARCH('⚙️ BỘ HƠI'!$H$2,$C786)),ISNUMBER(SEARCH($C786,'⚙️ BỘ HƠI'!$H$2))),ROW()-2,99999))</f>
        <v>99999</v>
      </c>
      <c r="V786" s="33" t="s">
        <v>15944</v>
      </c>
    </row>
    <row r="787" ht="35" customHeight="1" spans="1:22">
      <c r="A787" s="30"/>
      <c r="B787" s="30"/>
      <c r="C787" s="27"/>
      <c r="D787" s="30"/>
      <c r="E787" s="30"/>
      <c r="F787" s="30"/>
      <c r="G787" s="30"/>
      <c r="H787" s="27"/>
      <c r="I787" s="27"/>
      <c r="J787" s="30"/>
      <c r="K787" s="30"/>
      <c r="L787" s="30"/>
      <c r="M787" s="29"/>
      <c r="N787" s="29"/>
      <c r="O787" s="29"/>
      <c r="P787" s="29"/>
      <c r="Q787" s="29"/>
      <c r="R787" s="30"/>
      <c r="S787" s="24"/>
      <c r="T787" s="24" t="str">
        <f t="shared" si="12"/>
        <v/>
      </c>
      <c r="U787" s="24">
        <f>IF(OR('⚙️ BỘ HƠI'!$H$40=0,'⚙️ BỘ HƠI'!$H$2="",$C787="",LEFT($C787,1)="◆"),99999,IF(OR(ISNUMBER(SEARCH('⚙️ BỘ HƠI'!$H$2,$C787)),ISNUMBER(SEARCH($C787,'⚙️ BỘ HƠI'!$H$2))),ROW()-2,99999))</f>
        <v>99999</v>
      </c>
      <c r="V787" s="24"/>
    </row>
    <row r="788" ht="35" customHeight="1" spans="1:22">
      <c r="A788" s="30"/>
      <c r="B788" s="30"/>
      <c r="C788" s="27"/>
      <c r="D788" s="30"/>
      <c r="E788" s="30"/>
      <c r="F788" s="30"/>
      <c r="G788" s="30"/>
      <c r="H788" s="27"/>
      <c r="I788" s="27"/>
      <c r="J788" s="30"/>
      <c r="K788" s="30"/>
      <c r="L788" s="30"/>
      <c r="M788" s="29"/>
      <c r="N788" s="29"/>
      <c r="O788" s="29"/>
      <c r="P788" s="29"/>
      <c r="Q788" s="29"/>
      <c r="R788" s="30"/>
      <c r="S788" s="24"/>
      <c r="T788" s="24" t="str">
        <f t="shared" si="12"/>
        <v/>
      </c>
      <c r="U788" s="24">
        <f>IF(OR('⚙️ BỘ HƠI'!$H$40=0,'⚙️ BỘ HƠI'!$H$2="",$C788="",LEFT($C788,1)="◆"),99999,IF(OR(ISNUMBER(SEARCH('⚙️ BỘ HƠI'!$H$2,$C788)),ISNUMBER(SEARCH($C788,'⚙️ BỘ HƠI'!$H$2))),ROW()-2,99999))</f>
        <v>99999</v>
      </c>
      <c r="V788" s="24"/>
    </row>
    <row r="789" ht="35" customHeight="1" spans="1:22">
      <c r="A789" s="30"/>
      <c r="B789" s="30"/>
      <c r="C789" s="27"/>
      <c r="D789" s="30"/>
      <c r="E789" s="30"/>
      <c r="F789" s="30"/>
      <c r="G789" s="30"/>
      <c r="H789" s="27"/>
      <c r="I789" s="27"/>
      <c r="J789" s="30"/>
      <c r="K789" s="30"/>
      <c r="L789" s="30"/>
      <c r="M789" s="29"/>
      <c r="N789" s="29"/>
      <c r="O789" s="29"/>
      <c r="P789" s="29"/>
      <c r="Q789" s="29"/>
      <c r="R789" s="30"/>
      <c r="S789" s="24"/>
      <c r="T789" s="24" t="str">
        <f t="shared" si="12"/>
        <v/>
      </c>
      <c r="U789" s="24">
        <f>IF(OR('⚙️ BỘ HƠI'!$H$40=0,'⚙️ BỘ HƠI'!$H$2="",$C789="",LEFT($C789,1)="◆"),99999,IF(OR(ISNUMBER(SEARCH('⚙️ BỘ HƠI'!$H$2,$C789)),ISNUMBER(SEARCH($C789,'⚙️ BỘ HƠI'!$H$2))),ROW()-2,99999))</f>
        <v>99999</v>
      </c>
      <c r="V789" s="33" t="s">
        <v>15940</v>
      </c>
    </row>
    <row r="790" ht="35" customHeight="1" spans="1:22">
      <c r="A790" s="30"/>
      <c r="B790" s="30"/>
      <c r="C790" s="27"/>
      <c r="D790" s="30"/>
      <c r="E790" s="30"/>
      <c r="F790" s="30"/>
      <c r="G790" s="30"/>
      <c r="H790" s="27"/>
      <c r="I790" s="27"/>
      <c r="J790" s="30"/>
      <c r="K790" s="30"/>
      <c r="L790" s="30"/>
      <c r="M790" s="29"/>
      <c r="N790" s="29"/>
      <c r="O790" s="29"/>
      <c r="P790" s="29"/>
      <c r="Q790" s="29"/>
      <c r="R790" s="30"/>
      <c r="S790" s="24"/>
      <c r="T790" s="24" t="str">
        <f t="shared" si="12"/>
        <v/>
      </c>
      <c r="U790" s="24">
        <f>IF(OR('⚙️ BỘ HƠI'!$H$40=0,'⚙️ BỘ HƠI'!$H$2="",$C790="",LEFT($C790,1)="◆"),99999,IF(OR(ISNUMBER(SEARCH('⚙️ BỘ HƠI'!$H$2,$C790)),ISNUMBER(SEARCH($C790,'⚙️ BỘ HƠI'!$H$2))),ROW()-2,99999))</f>
        <v>99999</v>
      </c>
      <c r="V790" s="24"/>
    </row>
    <row r="791" ht="35" customHeight="1" spans="1:22">
      <c r="A791" s="30"/>
      <c r="B791" s="30"/>
      <c r="C791" s="27"/>
      <c r="D791" s="30"/>
      <c r="E791" s="30"/>
      <c r="F791" s="30"/>
      <c r="G791" s="30"/>
      <c r="H791" s="27"/>
      <c r="I791" s="27"/>
      <c r="J791" s="30"/>
      <c r="K791" s="30"/>
      <c r="L791" s="30"/>
      <c r="M791" s="29"/>
      <c r="N791" s="29"/>
      <c r="O791" s="29"/>
      <c r="P791" s="29"/>
      <c r="Q791" s="29"/>
      <c r="R791" s="30"/>
      <c r="S791" s="24"/>
      <c r="T791" s="24" t="str">
        <f t="shared" si="12"/>
        <v/>
      </c>
      <c r="U791" s="24">
        <f>IF(OR('⚙️ BỘ HƠI'!$H$40=0,'⚙️ BỘ HƠI'!$H$2="",$C791="",LEFT($C791,1)="◆"),99999,IF(OR(ISNUMBER(SEARCH('⚙️ BỘ HƠI'!$H$2,$C791)),ISNUMBER(SEARCH($C791,'⚙️ BỘ HƠI'!$H$2))),ROW()-2,99999))</f>
        <v>99999</v>
      </c>
      <c r="V791" s="24"/>
    </row>
    <row r="792" ht="35" customHeight="1" spans="1:22">
      <c r="A792" s="30"/>
      <c r="B792" s="30"/>
      <c r="C792" s="27"/>
      <c r="D792" s="30"/>
      <c r="E792" s="30"/>
      <c r="F792" s="30"/>
      <c r="G792" s="30"/>
      <c r="H792" s="27"/>
      <c r="I792" s="27"/>
      <c r="J792" s="30"/>
      <c r="K792" s="30"/>
      <c r="L792" s="30"/>
      <c r="M792" s="29"/>
      <c r="N792" s="29"/>
      <c r="O792" s="29"/>
      <c r="P792" s="29"/>
      <c r="Q792" s="29"/>
      <c r="R792" s="30"/>
      <c r="S792" s="24"/>
      <c r="T792" s="24" t="str">
        <f t="shared" si="12"/>
        <v/>
      </c>
      <c r="U792" s="24">
        <f>IF(OR('⚙️ BỘ HƠI'!$H$40=0,'⚙️ BỘ HƠI'!$H$2="",$C792="",LEFT($C792,1)="◆"),99999,IF(OR(ISNUMBER(SEARCH('⚙️ BỘ HƠI'!$H$2,$C792)),ISNUMBER(SEARCH($C792,'⚙️ BỘ HƠI'!$H$2))),ROW()-2,99999))</f>
        <v>99999</v>
      </c>
      <c r="V792" s="24"/>
    </row>
    <row r="793" ht="35" customHeight="1" spans="1:22">
      <c r="A793" s="30"/>
      <c r="B793" s="30"/>
      <c r="C793" s="27"/>
      <c r="D793" s="30"/>
      <c r="E793" s="30"/>
      <c r="F793" s="30"/>
      <c r="G793" s="30"/>
      <c r="H793" s="27"/>
      <c r="I793" s="27"/>
      <c r="J793" s="30"/>
      <c r="K793" s="30"/>
      <c r="L793" s="30"/>
      <c r="M793" s="29"/>
      <c r="N793" s="29"/>
      <c r="O793" s="29"/>
      <c r="P793" s="29"/>
      <c r="Q793" s="29"/>
      <c r="R793" s="30"/>
      <c r="S793" s="24"/>
      <c r="T793" s="24" t="str">
        <f t="shared" si="12"/>
        <v/>
      </c>
      <c r="U793" s="24">
        <f>IF(OR('⚙️ BỘ HƠI'!$H$40=0,'⚙️ BỘ HƠI'!$H$2="",$C793="",LEFT($C793,1)="◆"),99999,IF(OR(ISNUMBER(SEARCH('⚙️ BỘ HƠI'!$H$2,$C793)),ISNUMBER(SEARCH($C793,'⚙️ BỘ HƠI'!$H$2))),ROW()-2,99999))</f>
        <v>99999</v>
      </c>
      <c r="V793" s="33" t="s">
        <v>15944</v>
      </c>
    </row>
    <row r="794" ht="35" customHeight="1" spans="1:22">
      <c r="A794" s="30"/>
      <c r="B794" s="30"/>
      <c r="C794" s="27"/>
      <c r="D794" s="30"/>
      <c r="E794" s="30"/>
      <c r="F794" s="30"/>
      <c r="G794" s="30"/>
      <c r="H794" s="27"/>
      <c r="I794" s="27"/>
      <c r="J794" s="30"/>
      <c r="K794" s="30"/>
      <c r="L794" s="30"/>
      <c r="M794" s="29"/>
      <c r="N794" s="29"/>
      <c r="O794" s="29"/>
      <c r="P794" s="29"/>
      <c r="Q794" s="29"/>
      <c r="R794" s="30"/>
      <c r="S794" s="24"/>
      <c r="T794" s="24" t="str">
        <f t="shared" si="12"/>
        <v/>
      </c>
      <c r="U794" s="24">
        <f>IF(OR('⚙️ BỘ HƠI'!$H$40=0,'⚙️ BỘ HƠI'!$H$2="",$C794="",LEFT($C794,1)="◆"),99999,IF(OR(ISNUMBER(SEARCH('⚙️ BỘ HƠI'!$H$2,$C794)),ISNUMBER(SEARCH($C794,'⚙️ BỘ HƠI'!$H$2))),ROW()-2,99999))</f>
        <v>99999</v>
      </c>
      <c r="V794" s="24"/>
    </row>
    <row r="795" ht="35" customHeight="1" spans="1:22">
      <c r="A795" s="30"/>
      <c r="B795" s="30"/>
      <c r="C795" s="27"/>
      <c r="D795" s="30"/>
      <c r="E795" s="30"/>
      <c r="F795" s="30"/>
      <c r="G795" s="30"/>
      <c r="H795" s="27"/>
      <c r="I795" s="27"/>
      <c r="J795" s="30"/>
      <c r="K795" s="30"/>
      <c r="L795" s="30"/>
      <c r="M795" s="29"/>
      <c r="N795" s="29"/>
      <c r="O795" s="29"/>
      <c r="P795" s="29"/>
      <c r="Q795" s="29"/>
      <c r="R795" s="30"/>
      <c r="S795" s="24"/>
      <c r="T795" s="24" t="str">
        <f t="shared" si="12"/>
        <v/>
      </c>
      <c r="U795" s="24">
        <f>IF(OR('⚙️ BỘ HƠI'!$H$40=0,'⚙️ BỘ HƠI'!$H$2="",$C795="",LEFT($C795,1)="◆"),99999,IF(OR(ISNUMBER(SEARCH('⚙️ BỘ HƠI'!$H$2,$C795)),ISNUMBER(SEARCH($C795,'⚙️ BỘ HƠI'!$H$2))),ROW()-2,99999))</f>
        <v>99999</v>
      </c>
      <c r="V795" s="24"/>
    </row>
    <row r="796" ht="35" customHeight="1" spans="1:22">
      <c r="A796" s="37"/>
      <c r="B796" s="37"/>
      <c r="C796" s="37"/>
      <c r="D796" s="37"/>
      <c r="E796" s="37"/>
      <c r="F796" s="37"/>
      <c r="G796" s="37"/>
      <c r="H796" s="37"/>
      <c r="I796" s="37"/>
      <c r="J796" s="37"/>
      <c r="K796" s="37"/>
      <c r="L796" s="37"/>
      <c r="M796" s="24"/>
      <c r="N796" s="24"/>
      <c r="O796" s="24"/>
      <c r="P796" s="24"/>
      <c r="Q796" s="24"/>
      <c r="R796" s="24"/>
      <c r="S796" s="24"/>
      <c r="T796" s="24" t="str">
        <f t="shared" si="12"/>
        <v/>
      </c>
      <c r="U796" s="24">
        <f>IF(OR('⚙️ BỘ HƠI'!$H$40=0,'⚙️ BỘ HƠI'!$H$2="",$C796="",LEFT($C796,1)="◆"),99999,IF(OR(ISNUMBER(SEARCH('⚙️ BỘ HƠI'!$H$2,$C796)),ISNUMBER(SEARCH($C796,'⚙️ BỘ HƠI'!$H$2))),ROW()-2,99999))</f>
        <v>99999</v>
      </c>
      <c r="V796" s="38"/>
    </row>
    <row r="797" ht="35" customHeight="1" spans="1:22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 t="str">
        <f t="shared" si="12"/>
        <v/>
      </c>
      <c r="U797" s="27">
        <f>IF(OR('⚙️ BỘ HƠI'!$H$40=0,'⚙️ BỘ HƠI'!$H$2="",$C797="",LEFT($C797,1)="◆"),99999,IF(OR(ISNUMBER(SEARCH('⚙️ BỘ HƠI'!$H$2,$C797)),ISNUMBER(SEARCH($C797,'⚙️ BỘ HƠI'!$H$2))),ROW()-2,99999))</f>
        <v>99999</v>
      </c>
      <c r="V797" s="39"/>
    </row>
    <row r="798" ht="35" customHeight="1" spans="1:22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 t="str">
        <f t="shared" si="12"/>
        <v/>
      </c>
      <c r="U798" s="27">
        <f>IF(OR('⚙️ BỘ HƠI'!$H$40=0,'⚙️ BỘ HƠI'!$H$2="",$C798="",LEFT($C798,1)="◆"),99999,IF(OR(ISNUMBER(SEARCH('⚙️ BỘ HƠI'!$H$2,$C798)),ISNUMBER(SEARCH($C798,'⚙️ BỘ HƠI'!$H$2))),ROW()-2,99999))</f>
        <v>99999</v>
      </c>
      <c r="V798" s="39"/>
    </row>
    <row r="799" ht="35" customHeight="1" spans="1:22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 t="str">
        <f t="shared" si="12"/>
        <v/>
      </c>
      <c r="U799" s="27">
        <f>IF(OR('⚙️ BỘ HƠI'!$H$40=0,'⚙️ BỘ HƠI'!$H$2="",$C799="",LEFT($C799,1)="◆"),99999,IF(OR(ISNUMBER(SEARCH('⚙️ BỘ HƠI'!$H$2,$C799)),ISNUMBER(SEARCH($C799,'⚙️ BỘ HƠI'!$H$2))),ROW()-2,99999))</f>
        <v>99999</v>
      </c>
      <c r="V799" s="39"/>
    </row>
    <row r="800" ht="35" customHeight="1" spans="1:22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 t="str">
        <f t="shared" si="12"/>
        <v/>
      </c>
      <c r="U800" s="27">
        <f>IF(OR('⚙️ BỘ HƠI'!$H$40=0,'⚙️ BỘ HƠI'!$H$2="",$C800="",LEFT($C800,1)="◆"),99999,IF(OR(ISNUMBER(SEARCH('⚙️ BỘ HƠI'!$H$2,$C800)),ISNUMBER(SEARCH($C800,'⚙️ BỘ HƠI'!$H$2))),ROW()-2,99999))</f>
        <v>99999</v>
      </c>
      <c r="V800" s="39"/>
    </row>
    <row r="801" ht="35" customHeight="1" spans="1:22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 t="str">
        <f t="shared" si="12"/>
        <v/>
      </c>
      <c r="U801" s="27">
        <f>IF(OR('⚙️ BỘ HƠI'!$H$40=0,'⚙️ BỘ HƠI'!$H$2="",$C801="",LEFT($C801,1)="◆"),99999,IF(OR(ISNUMBER(SEARCH('⚙️ BỘ HƠI'!$H$2,$C801)),ISNUMBER(SEARCH($C801,'⚙️ BỘ HƠI'!$H$2))),ROW()-2,99999))</f>
        <v>99999</v>
      </c>
      <c r="V801" s="39"/>
    </row>
    <row r="802" ht="35" customHeight="1" spans="1:22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 t="str">
        <f t="shared" si="12"/>
        <v/>
      </c>
      <c r="U802" s="27">
        <f>IF(OR('⚙️ BỘ HƠI'!$H$40=0,'⚙️ BỘ HƠI'!$H$2="",$C802="",LEFT($C802,1)="◆"),99999,IF(OR(ISNUMBER(SEARCH('⚙️ BỘ HƠI'!$H$2,$C802)),ISNUMBER(SEARCH($C802,'⚙️ BỘ HƠI'!$H$2))),ROW()-2,99999))</f>
        <v>99999</v>
      </c>
      <c r="V802" s="39"/>
    </row>
    <row r="803" ht="35" customHeight="1" spans="1:22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 t="str">
        <f t="shared" si="12"/>
        <v/>
      </c>
      <c r="U803" s="27">
        <f>IF(OR('⚙️ BỘ HƠI'!$H$40=0,'⚙️ BỘ HƠI'!$H$2="",$C803="",LEFT($C803,1)="◆"),99999,IF(OR(ISNUMBER(SEARCH('⚙️ BỘ HƠI'!$H$2,$C803)),ISNUMBER(SEARCH($C803,'⚙️ BỘ HƠI'!$H$2))),ROW()-2,99999))</f>
        <v>99999</v>
      </c>
      <c r="V803" s="39"/>
    </row>
    <row r="804" ht="35" customHeight="1" spans="1:22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 t="str">
        <f t="shared" si="12"/>
        <v/>
      </c>
      <c r="U804" s="27">
        <f>IF(OR('⚙️ BỘ HƠI'!$H$40=0,'⚙️ BỘ HƠI'!$H$2="",$C804="",LEFT($C804,1)="◆"),99999,IF(OR(ISNUMBER(SEARCH('⚙️ BỘ HƠI'!$H$2,$C804)),ISNUMBER(SEARCH($C804,'⚙️ BỘ HƠI'!$H$2))),ROW()-2,99999))</f>
        <v>99999</v>
      </c>
      <c r="V804" s="39"/>
    </row>
    <row r="805" ht="35" customHeight="1" spans="1:22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 t="str">
        <f t="shared" si="12"/>
        <v/>
      </c>
      <c r="U805" s="27">
        <f>IF(OR('⚙️ BỘ HƠI'!$H$40=0,'⚙️ BỘ HƠI'!$H$2="",$C805="",LEFT($C805,1)="◆"),99999,IF(OR(ISNUMBER(SEARCH('⚙️ BỘ HƠI'!$H$2,$C805)),ISNUMBER(SEARCH($C805,'⚙️ BỘ HƠI'!$H$2))),ROW()-2,99999))</f>
        <v>99999</v>
      </c>
      <c r="V805" s="39"/>
    </row>
    <row r="806" ht="35" customHeight="1" spans="1:22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 t="str">
        <f t="shared" si="12"/>
        <v/>
      </c>
      <c r="U806" s="27">
        <f>IF(OR('⚙️ BỘ HƠI'!$H$40=0,'⚙️ BỘ HƠI'!$H$2="",$C806="",LEFT($C806,1)="◆"),99999,IF(OR(ISNUMBER(SEARCH('⚙️ BỘ HƠI'!$H$2,$C806)),ISNUMBER(SEARCH($C806,'⚙️ BỘ HƠI'!$H$2))),ROW()-2,99999))</f>
        <v>99999</v>
      </c>
      <c r="V806" s="39"/>
    </row>
    <row r="807" ht="35" customHeight="1" spans="1:22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 t="str">
        <f t="shared" si="12"/>
        <v/>
      </c>
      <c r="U807" s="27">
        <f>IF(OR('⚙️ BỘ HƠI'!$H$40=0,'⚙️ BỘ HƠI'!$H$2="",$C807="",LEFT($C807,1)="◆"),99999,IF(OR(ISNUMBER(SEARCH('⚙️ BỘ HƠI'!$H$2,$C807)),ISNUMBER(SEARCH($C807,'⚙️ BỘ HƠI'!$H$2))),ROW()-2,99999))</f>
        <v>99999</v>
      </c>
      <c r="V807" s="39"/>
    </row>
    <row r="808" ht="35" customHeight="1" spans="1:22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 t="str">
        <f t="shared" si="12"/>
        <v/>
      </c>
      <c r="U808" s="27">
        <f>IF(OR('⚙️ BỘ HƠI'!$H$40=0,'⚙️ BỘ HƠI'!$H$2="",$C808="",LEFT($C808,1)="◆"),99999,IF(OR(ISNUMBER(SEARCH('⚙️ BỘ HƠI'!$H$2,$C808)),ISNUMBER(SEARCH($C808,'⚙️ BỘ HƠI'!$H$2))),ROW()-2,99999))</f>
        <v>99999</v>
      </c>
      <c r="V808" s="39"/>
    </row>
    <row r="809" ht="35" customHeight="1" spans="1:22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 t="str">
        <f t="shared" si="12"/>
        <v/>
      </c>
      <c r="U809" s="27">
        <f>IF(OR('⚙️ BỘ HƠI'!$H$40=0,'⚙️ BỘ HƠI'!$H$2="",$C809="",LEFT($C809,1)="◆"),99999,IF(OR(ISNUMBER(SEARCH('⚙️ BỘ HƠI'!$H$2,$C809)),ISNUMBER(SEARCH($C809,'⚙️ BỘ HƠI'!$H$2))),ROW()-2,99999))</f>
        <v>99999</v>
      </c>
      <c r="V809" s="39"/>
    </row>
    <row r="810" ht="35" customHeight="1" spans="1:22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 t="str">
        <f t="shared" si="12"/>
        <v/>
      </c>
      <c r="U810" s="27">
        <f>IF(OR('⚙️ BỘ HƠI'!$H$40=0,'⚙️ BỘ HƠI'!$H$2="",$C810="",LEFT($C810,1)="◆"),99999,IF(OR(ISNUMBER(SEARCH('⚙️ BỘ HƠI'!$H$2,$C810)),ISNUMBER(SEARCH($C810,'⚙️ BỘ HƠI'!$H$2))),ROW()-2,99999))</f>
        <v>99999</v>
      </c>
      <c r="V810" s="39"/>
    </row>
    <row r="811" ht="35" customHeight="1" spans="1:22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 t="str">
        <f t="shared" si="12"/>
        <v/>
      </c>
      <c r="U811" s="27">
        <f>IF(OR('⚙️ BỘ HƠI'!$H$40=0,'⚙️ BỘ HƠI'!$H$2="",$C811="",LEFT($C811,1)="◆"),99999,IF(OR(ISNUMBER(SEARCH('⚙️ BỘ HƠI'!$H$2,$C811)),ISNUMBER(SEARCH($C811,'⚙️ BỘ HƠI'!$H$2))),ROW()-2,99999))</f>
        <v>99999</v>
      </c>
      <c r="V811" s="39"/>
    </row>
    <row r="812" ht="35" customHeight="1" spans="1:22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 t="str">
        <f t="shared" si="12"/>
        <v/>
      </c>
      <c r="U812" s="27">
        <f>IF(OR('⚙️ BỘ HƠI'!$H$40=0,'⚙️ BỘ HƠI'!$H$2="",$C812="",LEFT($C812,1)="◆"),99999,IF(OR(ISNUMBER(SEARCH('⚙️ BỘ HƠI'!$H$2,$C812)),ISNUMBER(SEARCH($C812,'⚙️ BỘ HƠI'!$H$2))),ROW()-2,99999))</f>
        <v>99999</v>
      </c>
      <c r="V812" s="39"/>
    </row>
    <row r="813" ht="35" customHeight="1" spans="1:22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 t="str">
        <f t="shared" si="12"/>
        <v/>
      </c>
      <c r="U813" s="27">
        <f>IF(OR('⚙️ BỘ HƠI'!$H$40=0,'⚙️ BỘ HƠI'!$H$2="",$C813="",LEFT($C813,1)="◆"),99999,IF(OR(ISNUMBER(SEARCH('⚙️ BỘ HƠI'!$H$2,$C813)),ISNUMBER(SEARCH($C813,'⚙️ BỘ HƠI'!$H$2))),ROW()-2,99999))</f>
        <v>99999</v>
      </c>
      <c r="V813" s="39"/>
    </row>
    <row r="814" ht="35" customHeight="1" spans="1:22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 t="str">
        <f t="shared" si="12"/>
        <v/>
      </c>
      <c r="U814" s="27">
        <f>IF(OR('⚙️ BỘ HƠI'!$H$40=0,'⚙️ BỘ HƠI'!$H$2="",$C814="",LEFT($C814,1)="◆"),99999,IF(OR(ISNUMBER(SEARCH('⚙️ BỘ HƠI'!$H$2,$C814)),ISNUMBER(SEARCH($C814,'⚙️ BỘ HƠI'!$H$2))),ROW()-2,99999))</f>
        <v>99999</v>
      </c>
      <c r="V814" s="39"/>
    </row>
    <row r="815" ht="35" customHeight="1" spans="1:22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 t="str">
        <f t="shared" si="12"/>
        <v/>
      </c>
      <c r="U815" s="27">
        <f>IF(OR('⚙️ BỘ HƠI'!$H$40=0,'⚙️ BỘ HƠI'!$H$2="",$C815="",LEFT($C815,1)="◆"),99999,IF(OR(ISNUMBER(SEARCH('⚙️ BỘ HƠI'!$H$2,$C815)),ISNUMBER(SEARCH($C815,'⚙️ BỘ HƠI'!$H$2))),ROW()-2,99999))</f>
        <v>99999</v>
      </c>
      <c r="V815" s="39"/>
    </row>
    <row r="816" ht="35" customHeight="1" spans="1:22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 t="str">
        <f t="shared" si="12"/>
        <v/>
      </c>
      <c r="U816" s="27">
        <f>IF(OR('⚙️ BỘ HƠI'!$H$40=0,'⚙️ BỘ HƠI'!$H$2="",$C816="",LEFT($C816,1)="◆"),99999,IF(OR(ISNUMBER(SEARCH('⚙️ BỘ HƠI'!$H$2,$C816)),ISNUMBER(SEARCH($C816,'⚙️ BỘ HƠI'!$H$2))),ROW()-2,99999))</f>
        <v>99999</v>
      </c>
      <c r="V816" s="39"/>
    </row>
    <row r="817" ht="35" customHeight="1" spans="1:22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 t="str">
        <f t="shared" si="12"/>
        <v/>
      </c>
      <c r="U817" s="27">
        <f>IF(OR('⚙️ BỘ HƠI'!$H$40=0,'⚙️ BỘ HƠI'!$H$2="",$C817="",LEFT($C817,1)="◆"),99999,IF(OR(ISNUMBER(SEARCH('⚙️ BỘ HƠI'!$H$2,$C817)),ISNUMBER(SEARCH($C817,'⚙️ BỘ HƠI'!$H$2))),ROW()-2,99999))</f>
        <v>99999</v>
      </c>
      <c r="V817" s="39"/>
    </row>
    <row r="818" ht="35" customHeight="1" spans="1:22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 t="str">
        <f t="shared" si="12"/>
        <v/>
      </c>
      <c r="U818" s="27">
        <f>IF(OR('⚙️ BỘ HƠI'!$H$40=0,'⚙️ BỘ HƠI'!$H$2="",$C818="",LEFT($C818,1)="◆"),99999,IF(OR(ISNUMBER(SEARCH('⚙️ BỘ HƠI'!$H$2,$C818)),ISNUMBER(SEARCH($C818,'⚙️ BỘ HƠI'!$H$2))),ROW()-2,99999))</f>
        <v>99999</v>
      </c>
      <c r="V818" s="39"/>
    </row>
    <row r="819" ht="35" customHeight="1" spans="1:22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 t="str">
        <f t="shared" si="12"/>
        <v/>
      </c>
      <c r="U819" s="27">
        <f>IF(OR('⚙️ BỘ HƠI'!$H$40=0,'⚙️ BỘ HƠI'!$H$2="",$C819="",LEFT($C819,1)="◆"),99999,IF(OR(ISNUMBER(SEARCH('⚙️ BỘ HƠI'!$H$2,$C819)),ISNUMBER(SEARCH($C819,'⚙️ BỘ HƠI'!$H$2))),ROW()-2,99999))</f>
        <v>99999</v>
      </c>
      <c r="V819" s="39"/>
    </row>
    <row r="820" ht="35" customHeight="1" spans="1:22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 t="str">
        <f t="shared" si="12"/>
        <v/>
      </c>
      <c r="U820" s="27">
        <f>IF(OR('⚙️ BỘ HƠI'!$H$40=0,'⚙️ BỘ HƠI'!$H$2="",$C820="",LEFT($C820,1)="◆"),99999,IF(OR(ISNUMBER(SEARCH('⚙️ BỘ HƠI'!$H$2,$C820)),ISNUMBER(SEARCH($C820,'⚙️ BỘ HƠI'!$H$2))),ROW()-2,99999))</f>
        <v>99999</v>
      </c>
      <c r="V820" s="39"/>
    </row>
    <row r="821" ht="35" customHeight="1" spans="1:22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 t="str">
        <f t="shared" si="12"/>
        <v/>
      </c>
      <c r="U821" s="27">
        <f>IF(OR('⚙️ BỘ HƠI'!$H$40=0,'⚙️ BỘ HƠI'!$H$2="",$C821="",LEFT($C821,1)="◆"),99999,IF(OR(ISNUMBER(SEARCH('⚙️ BỘ HƠI'!$H$2,$C821)),ISNUMBER(SEARCH($C821,'⚙️ BỘ HƠI'!$H$2))),ROW()-2,99999))</f>
        <v>99999</v>
      </c>
      <c r="V821" s="39"/>
    </row>
    <row r="822" ht="35" customHeight="1" spans="1:22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 t="str">
        <f t="shared" si="12"/>
        <v/>
      </c>
      <c r="U822" s="27">
        <f>IF(OR('⚙️ BỘ HƠI'!$H$40=0,'⚙️ BỘ HƠI'!$H$2="",$C822="",LEFT($C822,1)="◆"),99999,IF(OR(ISNUMBER(SEARCH('⚙️ BỘ HƠI'!$H$2,$C822)),ISNUMBER(SEARCH($C822,'⚙️ BỘ HƠI'!$H$2))),ROW()-2,99999))</f>
        <v>99999</v>
      </c>
      <c r="V822" s="39"/>
    </row>
    <row r="823" ht="35" customHeight="1" spans="1:22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 t="str">
        <f t="shared" si="12"/>
        <v/>
      </c>
      <c r="U823" s="27">
        <f>IF(OR('⚙️ BỘ HƠI'!$H$40=0,'⚙️ BỘ HƠI'!$H$2="",$C823="",LEFT($C823,1)="◆"),99999,IF(OR(ISNUMBER(SEARCH('⚙️ BỘ HƠI'!$H$2,$C823)),ISNUMBER(SEARCH($C823,'⚙️ BỘ HƠI'!$H$2))),ROW()-2,99999))</f>
        <v>99999</v>
      </c>
      <c r="V823" s="39"/>
    </row>
    <row r="824" ht="35" customHeight="1" spans="1:22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 t="str">
        <f t="shared" si="12"/>
        <v/>
      </c>
      <c r="U824" s="27">
        <f>IF(OR('⚙️ BỘ HƠI'!$H$40=0,'⚙️ BỘ HƠI'!$H$2="",$C824="",LEFT($C824,1)="◆"),99999,IF(OR(ISNUMBER(SEARCH('⚙️ BỘ HƠI'!$H$2,$C824)),ISNUMBER(SEARCH($C824,'⚙️ BỘ HƠI'!$H$2))),ROW()-2,99999))</f>
        <v>99999</v>
      </c>
      <c r="V824" s="39"/>
    </row>
    <row r="825" ht="35" customHeight="1" spans="1:22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 t="str">
        <f t="shared" si="12"/>
        <v/>
      </c>
      <c r="U825" s="27">
        <f>IF(OR('⚙️ BỘ HƠI'!$H$40=0,'⚙️ BỘ HƠI'!$H$2="",$C825="",LEFT($C825,1)="◆"),99999,IF(OR(ISNUMBER(SEARCH('⚙️ BỘ HƠI'!$H$2,$C825)),ISNUMBER(SEARCH($C825,'⚙️ BỘ HƠI'!$H$2))),ROW()-2,99999))</f>
        <v>99999</v>
      </c>
      <c r="V825" s="39"/>
    </row>
    <row r="826" ht="35" customHeight="1" spans="1:22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 t="str">
        <f t="shared" si="12"/>
        <v/>
      </c>
      <c r="U826" s="27">
        <f>IF(OR('⚙️ BỘ HƠI'!$H$40=0,'⚙️ BỘ HƠI'!$H$2="",$C826="",LEFT($C826,1)="◆"),99999,IF(OR(ISNUMBER(SEARCH('⚙️ BỘ HƠI'!$H$2,$C826)),ISNUMBER(SEARCH($C826,'⚙️ BỘ HƠI'!$H$2))),ROW()-2,99999))</f>
        <v>99999</v>
      </c>
      <c r="V826" s="39"/>
    </row>
    <row r="827" ht="35" customHeight="1" spans="1:22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 t="str">
        <f t="shared" si="12"/>
        <v/>
      </c>
      <c r="U827" s="27">
        <f>IF(OR('⚙️ BỘ HƠI'!$H$40=0,'⚙️ BỘ HƠI'!$H$2="",$C827="",LEFT($C827,1)="◆"),99999,IF(OR(ISNUMBER(SEARCH('⚙️ BỘ HƠI'!$H$2,$C827)),ISNUMBER(SEARCH($C827,'⚙️ BỘ HƠI'!$H$2))),ROW()-2,99999))</f>
        <v>99999</v>
      </c>
      <c r="V827" s="39"/>
    </row>
    <row r="828" ht="35" customHeight="1" spans="1:22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 t="str">
        <f t="shared" si="12"/>
        <v/>
      </c>
      <c r="U828" s="27">
        <f>IF(OR('⚙️ BỘ HƠI'!$H$40=0,'⚙️ BỘ HƠI'!$H$2="",$C828="",LEFT($C828,1)="◆"),99999,IF(OR(ISNUMBER(SEARCH('⚙️ BỘ HƠI'!$H$2,$C828)),ISNUMBER(SEARCH($C828,'⚙️ BỘ HƠI'!$H$2))),ROW()-2,99999))</f>
        <v>99999</v>
      </c>
      <c r="V828" s="39"/>
    </row>
    <row r="829" ht="35" customHeight="1" spans="1:22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 t="str">
        <f t="shared" si="12"/>
        <v/>
      </c>
      <c r="U829" s="27">
        <f>IF(OR('⚙️ BỘ HƠI'!$H$40=0,'⚙️ BỘ HƠI'!$H$2="",$C829="",LEFT($C829,1)="◆"),99999,IF(OR(ISNUMBER(SEARCH('⚙️ BỘ HƠI'!$H$2,$C829)),ISNUMBER(SEARCH($C829,'⚙️ BỘ HƠI'!$H$2))),ROW()-2,99999))</f>
        <v>99999</v>
      </c>
      <c r="V829" s="39"/>
    </row>
    <row r="830" ht="35" customHeight="1" spans="1:22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 t="str">
        <f t="shared" si="12"/>
        <v/>
      </c>
      <c r="U830" s="27">
        <f>IF(OR('⚙️ BỘ HƠI'!$H$40=0,'⚙️ BỘ HƠI'!$H$2="",$C830="",LEFT($C830,1)="◆"),99999,IF(OR(ISNUMBER(SEARCH('⚙️ BỘ HƠI'!$H$2,$C830)),ISNUMBER(SEARCH($C830,'⚙️ BỘ HƠI'!$H$2))),ROW()-2,99999))</f>
        <v>99999</v>
      </c>
      <c r="V830" s="39"/>
    </row>
    <row r="831" ht="35" customHeight="1" spans="1:22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 t="str">
        <f t="shared" si="12"/>
        <v/>
      </c>
      <c r="U831" s="27">
        <f>IF(OR('⚙️ BỘ HƠI'!$H$40=0,'⚙️ BỘ HƠI'!$H$2="",$C831="",LEFT($C831,1)="◆"),99999,IF(OR(ISNUMBER(SEARCH('⚙️ BỘ HƠI'!$H$2,$C831)),ISNUMBER(SEARCH($C831,'⚙️ BỘ HƠI'!$H$2))),ROW()-2,99999))</f>
        <v>99999</v>
      </c>
      <c r="V831" s="39"/>
    </row>
    <row r="832" ht="35" customHeight="1" spans="1:22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 t="str">
        <f t="shared" si="12"/>
        <v/>
      </c>
      <c r="U832" s="27">
        <f>IF(OR('⚙️ BỘ HƠI'!$H$40=0,'⚙️ BỘ HƠI'!$H$2="",$C832="",LEFT($C832,1)="◆"),99999,IF(OR(ISNUMBER(SEARCH('⚙️ BỘ HƠI'!$H$2,$C832)),ISNUMBER(SEARCH($C832,'⚙️ BỘ HƠI'!$H$2))),ROW()-2,99999))</f>
        <v>99999</v>
      </c>
      <c r="V832" s="39"/>
    </row>
    <row r="833" ht="35" customHeight="1" spans="1:22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 t="str">
        <f t="shared" si="12"/>
        <v/>
      </c>
      <c r="U833" s="27">
        <f>IF(OR('⚙️ BỘ HƠI'!$H$40=0,'⚙️ BỘ HƠI'!$H$2="",$C833="",LEFT($C833,1)="◆"),99999,IF(OR(ISNUMBER(SEARCH('⚙️ BỘ HƠI'!$H$2,$C833)),ISNUMBER(SEARCH($C833,'⚙️ BỘ HƠI'!$H$2))),ROW()-2,99999))</f>
        <v>99999</v>
      </c>
      <c r="V833" s="39"/>
    </row>
    <row r="834" ht="35" customHeight="1" spans="1:22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 t="str">
        <f t="shared" si="12"/>
        <v/>
      </c>
      <c r="U834" s="27">
        <f>IF(OR('⚙️ BỘ HƠI'!$H$40=0,'⚙️ BỘ HƠI'!$H$2="",$C834="",LEFT($C834,1)="◆"),99999,IF(OR(ISNUMBER(SEARCH('⚙️ BỘ HƠI'!$H$2,$C834)),ISNUMBER(SEARCH($C834,'⚙️ BỘ HƠI'!$H$2))),ROW()-2,99999))</f>
        <v>99999</v>
      </c>
      <c r="V834" s="39"/>
    </row>
    <row r="835" ht="35" customHeight="1" spans="1:22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 t="str">
        <f t="shared" ref="T835:T898" si="13">IF($S835="","",$S835)</f>
        <v/>
      </c>
      <c r="U835" s="27">
        <f>IF(OR('⚙️ BỘ HƠI'!$H$40=0,'⚙️ BỘ HƠI'!$H$2="",$C835="",LEFT($C835,1)="◆"),99999,IF(OR(ISNUMBER(SEARCH('⚙️ BỘ HƠI'!$H$2,$C835)),ISNUMBER(SEARCH($C835,'⚙️ BỘ HƠI'!$H$2))),ROW()-2,99999))</f>
        <v>99999</v>
      </c>
      <c r="V835" s="39"/>
    </row>
    <row r="836" ht="35" customHeight="1" spans="1:22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 t="str">
        <f t="shared" si="13"/>
        <v/>
      </c>
      <c r="U836" s="27">
        <f>IF(OR('⚙️ BỘ HƠI'!$H$40=0,'⚙️ BỘ HƠI'!$H$2="",$C836="",LEFT($C836,1)="◆"),99999,IF(OR(ISNUMBER(SEARCH('⚙️ BỘ HƠI'!$H$2,$C836)),ISNUMBER(SEARCH($C836,'⚙️ BỘ HƠI'!$H$2))),ROW()-2,99999))</f>
        <v>99999</v>
      </c>
      <c r="V836" s="39"/>
    </row>
    <row r="837" ht="35" customHeight="1" spans="1:22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 t="str">
        <f t="shared" si="13"/>
        <v/>
      </c>
      <c r="U837" s="27">
        <f>IF(OR('⚙️ BỘ HƠI'!$H$40=0,'⚙️ BỘ HƠI'!$H$2="",$C837="",LEFT($C837,1)="◆"),99999,IF(OR(ISNUMBER(SEARCH('⚙️ BỘ HƠI'!$H$2,$C837)),ISNUMBER(SEARCH($C837,'⚙️ BỘ HƠI'!$H$2))),ROW()-2,99999))</f>
        <v>99999</v>
      </c>
      <c r="V837" s="39"/>
    </row>
    <row r="838" ht="35" customHeight="1" spans="1:22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 t="str">
        <f t="shared" si="13"/>
        <v/>
      </c>
      <c r="U838" s="27">
        <f>IF(OR('⚙️ BỘ HƠI'!$H$40=0,'⚙️ BỘ HƠI'!$H$2="",$C838="",LEFT($C838,1)="◆"),99999,IF(OR(ISNUMBER(SEARCH('⚙️ BỘ HƠI'!$H$2,$C838)),ISNUMBER(SEARCH($C838,'⚙️ BỘ HƠI'!$H$2))),ROW()-2,99999))</f>
        <v>99999</v>
      </c>
      <c r="V838" s="39"/>
    </row>
    <row r="839" ht="35" customHeight="1" spans="1:22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 t="str">
        <f t="shared" si="13"/>
        <v/>
      </c>
      <c r="U839" s="27">
        <f>IF(OR('⚙️ BỘ HƠI'!$H$40=0,'⚙️ BỘ HƠI'!$H$2="",$C839="",LEFT($C839,1)="◆"),99999,IF(OR(ISNUMBER(SEARCH('⚙️ BỘ HƠI'!$H$2,$C839)),ISNUMBER(SEARCH($C839,'⚙️ BỘ HƠI'!$H$2))),ROW()-2,99999))</f>
        <v>99999</v>
      </c>
      <c r="V839" s="39"/>
    </row>
    <row r="840" ht="35" customHeight="1" spans="1:22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 t="str">
        <f t="shared" si="13"/>
        <v/>
      </c>
      <c r="U840" s="27">
        <f>IF(OR('⚙️ BỘ HƠI'!$H$40=0,'⚙️ BỘ HƠI'!$H$2="",$C840="",LEFT($C840,1)="◆"),99999,IF(OR(ISNUMBER(SEARCH('⚙️ BỘ HƠI'!$H$2,$C840)),ISNUMBER(SEARCH($C840,'⚙️ BỘ HƠI'!$H$2))),ROW()-2,99999))</f>
        <v>99999</v>
      </c>
      <c r="V840" s="39"/>
    </row>
    <row r="841" ht="35" customHeight="1" spans="1:22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 t="str">
        <f t="shared" si="13"/>
        <v/>
      </c>
      <c r="U841" s="27">
        <f>IF(OR('⚙️ BỘ HƠI'!$H$40=0,'⚙️ BỘ HƠI'!$H$2="",$C841="",LEFT($C841,1)="◆"),99999,IF(OR(ISNUMBER(SEARCH('⚙️ BỘ HƠI'!$H$2,$C841)),ISNUMBER(SEARCH($C841,'⚙️ BỘ HƠI'!$H$2))),ROW()-2,99999))</f>
        <v>99999</v>
      </c>
      <c r="V841" s="39"/>
    </row>
    <row r="842" ht="35" customHeight="1" spans="1:22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 t="str">
        <f t="shared" si="13"/>
        <v/>
      </c>
      <c r="U842" s="27">
        <f>IF(OR('⚙️ BỘ HƠI'!$H$40=0,'⚙️ BỘ HƠI'!$H$2="",$C842="",LEFT($C842,1)="◆"),99999,IF(OR(ISNUMBER(SEARCH('⚙️ BỘ HƠI'!$H$2,$C842)),ISNUMBER(SEARCH($C842,'⚙️ BỘ HƠI'!$H$2))),ROW()-2,99999))</f>
        <v>99999</v>
      </c>
      <c r="V842" s="39"/>
    </row>
    <row r="843" ht="35" customHeight="1" spans="1:22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 t="str">
        <f t="shared" si="13"/>
        <v/>
      </c>
      <c r="U843" s="27">
        <f>IF(OR('⚙️ BỘ HƠI'!$H$40=0,'⚙️ BỘ HƠI'!$H$2="",$C843="",LEFT($C843,1)="◆"),99999,IF(OR(ISNUMBER(SEARCH('⚙️ BỘ HƠI'!$H$2,$C843)),ISNUMBER(SEARCH($C843,'⚙️ BỘ HƠI'!$H$2))),ROW()-2,99999))</f>
        <v>99999</v>
      </c>
      <c r="V843" s="39"/>
    </row>
    <row r="844" ht="35" customHeight="1" spans="1:22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 t="str">
        <f t="shared" si="13"/>
        <v/>
      </c>
      <c r="U844" s="27">
        <f>IF(OR('⚙️ BỘ HƠI'!$H$40=0,'⚙️ BỘ HƠI'!$H$2="",$C844="",LEFT($C844,1)="◆"),99999,IF(OR(ISNUMBER(SEARCH('⚙️ BỘ HƠI'!$H$2,$C844)),ISNUMBER(SEARCH($C844,'⚙️ BỘ HƠI'!$H$2))),ROW()-2,99999))</f>
        <v>99999</v>
      </c>
      <c r="V844" s="39"/>
    </row>
    <row r="845" ht="35" customHeight="1" spans="1:22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 t="str">
        <f t="shared" si="13"/>
        <v/>
      </c>
      <c r="U845" s="27">
        <f>IF(OR('⚙️ BỘ HƠI'!$H$40=0,'⚙️ BỘ HƠI'!$H$2="",$C845="",LEFT($C845,1)="◆"),99999,IF(OR(ISNUMBER(SEARCH('⚙️ BỘ HƠI'!$H$2,$C845)),ISNUMBER(SEARCH($C845,'⚙️ BỘ HƠI'!$H$2))),ROW()-2,99999))</f>
        <v>99999</v>
      </c>
      <c r="V845" s="39"/>
    </row>
    <row r="846" ht="35" customHeight="1" spans="1:22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 t="str">
        <f t="shared" si="13"/>
        <v/>
      </c>
      <c r="U846" s="27">
        <f>IF(OR('⚙️ BỘ HƠI'!$H$40=0,'⚙️ BỘ HƠI'!$H$2="",$C846="",LEFT($C846,1)="◆"),99999,IF(OR(ISNUMBER(SEARCH('⚙️ BỘ HƠI'!$H$2,$C846)),ISNUMBER(SEARCH($C846,'⚙️ BỘ HƠI'!$H$2))),ROW()-2,99999))</f>
        <v>99999</v>
      </c>
      <c r="V846" s="39"/>
    </row>
    <row r="847" ht="35" customHeight="1" spans="1:22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 t="str">
        <f t="shared" si="13"/>
        <v/>
      </c>
      <c r="U847" s="27">
        <f>IF(OR('⚙️ BỘ HƠI'!$H$40=0,'⚙️ BỘ HƠI'!$H$2="",$C847="",LEFT($C847,1)="◆"),99999,IF(OR(ISNUMBER(SEARCH('⚙️ BỘ HƠI'!$H$2,$C847)),ISNUMBER(SEARCH($C847,'⚙️ BỘ HƠI'!$H$2))),ROW()-2,99999))</f>
        <v>99999</v>
      </c>
      <c r="V847" s="39"/>
    </row>
    <row r="848" ht="35" customHeight="1" spans="1:22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 t="str">
        <f t="shared" si="13"/>
        <v/>
      </c>
      <c r="U848" s="27">
        <f>IF(OR('⚙️ BỘ HƠI'!$H$40=0,'⚙️ BỘ HƠI'!$H$2="",$C848="",LEFT($C848,1)="◆"),99999,IF(OR(ISNUMBER(SEARCH('⚙️ BỘ HƠI'!$H$2,$C848)),ISNUMBER(SEARCH($C848,'⚙️ BỘ HƠI'!$H$2))),ROW()-2,99999))</f>
        <v>99999</v>
      </c>
      <c r="V848" s="39"/>
    </row>
    <row r="849" ht="35" customHeight="1" spans="1:22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 t="str">
        <f t="shared" si="13"/>
        <v/>
      </c>
      <c r="U849" s="27">
        <f>IF(OR('⚙️ BỘ HƠI'!$H$40=0,'⚙️ BỘ HƠI'!$H$2="",$C849="",LEFT($C849,1)="◆"),99999,IF(OR(ISNUMBER(SEARCH('⚙️ BỘ HƠI'!$H$2,$C849)),ISNUMBER(SEARCH($C849,'⚙️ BỘ HƠI'!$H$2))),ROW()-2,99999))</f>
        <v>99999</v>
      </c>
      <c r="V849" s="39"/>
    </row>
    <row r="850" ht="35" customHeight="1" spans="1:22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 t="str">
        <f t="shared" si="13"/>
        <v/>
      </c>
      <c r="U850" s="27">
        <f>IF(OR('⚙️ BỘ HƠI'!$H$40=0,'⚙️ BỘ HƠI'!$H$2="",$C850="",LEFT($C850,1)="◆"),99999,IF(OR(ISNUMBER(SEARCH('⚙️ BỘ HƠI'!$H$2,$C850)),ISNUMBER(SEARCH($C850,'⚙️ BỘ HƠI'!$H$2))),ROW()-2,99999))</f>
        <v>99999</v>
      </c>
      <c r="V850" s="39"/>
    </row>
    <row r="851" ht="35" customHeight="1" spans="1:22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 t="str">
        <f t="shared" si="13"/>
        <v/>
      </c>
      <c r="U851" s="27">
        <f>IF(OR('⚙️ BỘ HƠI'!$H$40=0,'⚙️ BỘ HƠI'!$H$2="",$C851="",LEFT($C851,1)="◆"),99999,IF(OR(ISNUMBER(SEARCH('⚙️ BỘ HƠI'!$H$2,$C851)),ISNUMBER(SEARCH($C851,'⚙️ BỘ HƠI'!$H$2))),ROW()-2,99999))</f>
        <v>99999</v>
      </c>
      <c r="V851" s="39"/>
    </row>
    <row r="852" ht="35" customHeight="1" spans="1:22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 t="str">
        <f t="shared" si="13"/>
        <v/>
      </c>
      <c r="U852" s="27">
        <f>IF(OR('⚙️ BỘ HƠI'!$H$40=0,'⚙️ BỘ HƠI'!$H$2="",$C852="",LEFT($C852,1)="◆"),99999,IF(OR(ISNUMBER(SEARCH('⚙️ BỘ HƠI'!$H$2,$C852)),ISNUMBER(SEARCH($C852,'⚙️ BỘ HƠI'!$H$2))),ROW()-2,99999))</f>
        <v>99999</v>
      </c>
      <c r="V852" s="39"/>
    </row>
    <row r="853" ht="35" customHeight="1" spans="1:22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 t="str">
        <f t="shared" si="13"/>
        <v/>
      </c>
      <c r="U853" s="27">
        <f>IF(OR('⚙️ BỘ HƠI'!$H$40=0,'⚙️ BỘ HƠI'!$H$2="",$C853="",LEFT($C853,1)="◆"),99999,IF(OR(ISNUMBER(SEARCH('⚙️ BỘ HƠI'!$H$2,$C853)),ISNUMBER(SEARCH($C853,'⚙️ BỘ HƠI'!$H$2))),ROW()-2,99999))</f>
        <v>99999</v>
      </c>
      <c r="V853" s="39"/>
    </row>
    <row r="854" ht="35" customHeight="1" spans="1:22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 t="str">
        <f t="shared" si="13"/>
        <v/>
      </c>
      <c r="U854" s="27">
        <f>IF(OR('⚙️ BỘ HƠI'!$H$40=0,'⚙️ BỘ HƠI'!$H$2="",$C854="",LEFT($C854,1)="◆"),99999,IF(OR(ISNUMBER(SEARCH('⚙️ BỘ HƠI'!$H$2,$C854)),ISNUMBER(SEARCH($C854,'⚙️ BỘ HƠI'!$H$2))),ROW()-2,99999))</f>
        <v>99999</v>
      </c>
      <c r="V854" s="39"/>
    </row>
    <row r="855" ht="35" customHeight="1" spans="1:22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 t="str">
        <f t="shared" si="13"/>
        <v/>
      </c>
      <c r="U855" s="27">
        <f>IF(OR('⚙️ BỘ HƠI'!$H$40=0,'⚙️ BỘ HƠI'!$H$2="",$C855="",LEFT($C855,1)="◆"),99999,IF(OR(ISNUMBER(SEARCH('⚙️ BỘ HƠI'!$H$2,$C855)),ISNUMBER(SEARCH($C855,'⚙️ BỘ HƠI'!$H$2))),ROW()-2,99999))</f>
        <v>99999</v>
      </c>
      <c r="V855" s="39"/>
    </row>
    <row r="856" ht="35" customHeight="1" spans="1:22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 t="str">
        <f t="shared" si="13"/>
        <v/>
      </c>
      <c r="U856" s="27">
        <f>IF(OR('⚙️ BỘ HƠI'!$H$40=0,'⚙️ BỘ HƠI'!$H$2="",$C856="",LEFT($C856,1)="◆"),99999,IF(OR(ISNUMBER(SEARCH('⚙️ BỘ HƠI'!$H$2,$C856)),ISNUMBER(SEARCH($C856,'⚙️ BỘ HƠI'!$H$2))),ROW()-2,99999))</f>
        <v>99999</v>
      </c>
      <c r="V856" s="39"/>
    </row>
    <row r="857" ht="35" customHeight="1" spans="1:22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 t="str">
        <f t="shared" si="13"/>
        <v/>
      </c>
      <c r="U857" s="27">
        <f>IF(OR('⚙️ BỘ HƠI'!$H$40=0,'⚙️ BỘ HƠI'!$H$2="",$C857="",LEFT($C857,1)="◆"),99999,IF(OR(ISNUMBER(SEARCH('⚙️ BỘ HƠI'!$H$2,$C857)),ISNUMBER(SEARCH($C857,'⚙️ BỘ HƠI'!$H$2))),ROW()-2,99999))</f>
        <v>99999</v>
      </c>
      <c r="V857" s="39"/>
    </row>
    <row r="858" ht="35" customHeight="1" spans="1:22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 t="str">
        <f t="shared" si="13"/>
        <v/>
      </c>
      <c r="U858" s="27">
        <f>IF(OR('⚙️ BỘ HƠI'!$H$40=0,'⚙️ BỘ HƠI'!$H$2="",$C858="",LEFT($C858,1)="◆"),99999,IF(OR(ISNUMBER(SEARCH('⚙️ BỘ HƠI'!$H$2,$C858)),ISNUMBER(SEARCH($C858,'⚙️ BỘ HƠI'!$H$2))),ROW()-2,99999))</f>
        <v>99999</v>
      </c>
      <c r="V858" s="39"/>
    </row>
    <row r="859" ht="35" customHeight="1" spans="1:22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 t="str">
        <f t="shared" si="13"/>
        <v/>
      </c>
      <c r="U859" s="27">
        <f>IF(OR('⚙️ BỘ HƠI'!$H$40=0,'⚙️ BỘ HƠI'!$H$2="",$C859="",LEFT($C859,1)="◆"),99999,IF(OR(ISNUMBER(SEARCH('⚙️ BỘ HƠI'!$H$2,$C859)),ISNUMBER(SEARCH($C859,'⚙️ BỘ HƠI'!$H$2))),ROW()-2,99999))</f>
        <v>99999</v>
      </c>
      <c r="V859" s="39"/>
    </row>
    <row r="860" ht="35" customHeight="1" spans="1:22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 t="str">
        <f t="shared" si="13"/>
        <v/>
      </c>
      <c r="U860" s="27">
        <f>IF(OR('⚙️ BỘ HƠI'!$H$40=0,'⚙️ BỘ HƠI'!$H$2="",$C860="",LEFT($C860,1)="◆"),99999,IF(OR(ISNUMBER(SEARCH('⚙️ BỘ HƠI'!$H$2,$C860)),ISNUMBER(SEARCH($C860,'⚙️ BỘ HƠI'!$H$2))),ROW()-2,99999))</f>
        <v>99999</v>
      </c>
      <c r="V860" s="39"/>
    </row>
    <row r="861" ht="35" customHeight="1" spans="1:22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 t="str">
        <f t="shared" si="13"/>
        <v/>
      </c>
      <c r="U861" s="27">
        <f>IF(OR('⚙️ BỘ HƠI'!$H$40=0,'⚙️ BỘ HƠI'!$H$2="",$C861="",LEFT($C861,1)="◆"),99999,IF(OR(ISNUMBER(SEARCH('⚙️ BỘ HƠI'!$H$2,$C861)),ISNUMBER(SEARCH($C861,'⚙️ BỘ HƠI'!$H$2))),ROW()-2,99999))</f>
        <v>99999</v>
      </c>
      <c r="V861" s="39"/>
    </row>
    <row r="862" ht="35" customHeight="1" spans="1:22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 t="str">
        <f t="shared" si="13"/>
        <v/>
      </c>
      <c r="U862" s="27">
        <f>IF(OR('⚙️ BỘ HƠI'!$H$40=0,'⚙️ BỘ HƠI'!$H$2="",$C862="",LEFT($C862,1)="◆"),99999,IF(OR(ISNUMBER(SEARCH('⚙️ BỘ HƠI'!$H$2,$C862)),ISNUMBER(SEARCH($C862,'⚙️ BỘ HƠI'!$H$2))),ROW()-2,99999))</f>
        <v>99999</v>
      </c>
      <c r="V862" s="39"/>
    </row>
    <row r="863" ht="35" customHeight="1" spans="1:22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 t="str">
        <f t="shared" si="13"/>
        <v/>
      </c>
      <c r="U863" s="27">
        <f>IF(OR('⚙️ BỘ HƠI'!$H$40=0,'⚙️ BỘ HƠI'!$H$2="",$C863="",LEFT($C863,1)="◆"),99999,IF(OR(ISNUMBER(SEARCH('⚙️ BỘ HƠI'!$H$2,$C863)),ISNUMBER(SEARCH($C863,'⚙️ BỘ HƠI'!$H$2))),ROW()-2,99999))</f>
        <v>99999</v>
      </c>
      <c r="V863" s="39"/>
    </row>
    <row r="864" ht="35" customHeight="1" spans="1:22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 t="str">
        <f t="shared" si="13"/>
        <v/>
      </c>
      <c r="U864" s="27">
        <f>IF(OR('⚙️ BỘ HƠI'!$H$40=0,'⚙️ BỘ HƠI'!$H$2="",$C864="",LEFT($C864,1)="◆"),99999,IF(OR(ISNUMBER(SEARCH('⚙️ BỘ HƠI'!$H$2,$C864)),ISNUMBER(SEARCH($C864,'⚙️ BỘ HƠI'!$H$2))),ROW()-2,99999))</f>
        <v>99999</v>
      </c>
      <c r="V864" s="39"/>
    </row>
    <row r="865" ht="35" customHeight="1" spans="1:22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 t="str">
        <f t="shared" si="13"/>
        <v/>
      </c>
      <c r="U865" s="27">
        <f>IF(OR('⚙️ BỘ HƠI'!$H$40=0,'⚙️ BỘ HƠI'!$H$2="",$C865="",LEFT($C865,1)="◆"),99999,IF(OR(ISNUMBER(SEARCH('⚙️ BỘ HƠI'!$H$2,$C865)),ISNUMBER(SEARCH($C865,'⚙️ BỘ HƠI'!$H$2))),ROW()-2,99999))</f>
        <v>99999</v>
      </c>
      <c r="V865" s="39"/>
    </row>
    <row r="866" ht="35" customHeight="1" spans="1:22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 t="str">
        <f t="shared" si="13"/>
        <v/>
      </c>
      <c r="U866" s="27">
        <f>IF(OR('⚙️ BỘ HƠI'!$H$40=0,'⚙️ BỘ HƠI'!$H$2="",$C866="",LEFT($C866,1)="◆"),99999,IF(OR(ISNUMBER(SEARCH('⚙️ BỘ HƠI'!$H$2,$C866)),ISNUMBER(SEARCH($C866,'⚙️ BỘ HƠI'!$H$2))),ROW()-2,99999))</f>
        <v>99999</v>
      </c>
      <c r="V866" s="39"/>
    </row>
    <row r="867" ht="35" customHeight="1" spans="1:22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 t="str">
        <f t="shared" si="13"/>
        <v/>
      </c>
      <c r="U867" s="27">
        <f>IF(OR('⚙️ BỘ HƠI'!$H$40=0,'⚙️ BỘ HƠI'!$H$2="",$C867="",LEFT($C867,1)="◆"),99999,IF(OR(ISNUMBER(SEARCH('⚙️ BỘ HƠI'!$H$2,$C867)),ISNUMBER(SEARCH($C867,'⚙️ BỘ HƠI'!$H$2))),ROW()-2,99999))</f>
        <v>99999</v>
      </c>
      <c r="V867" s="39"/>
    </row>
    <row r="868" ht="35" customHeight="1" spans="1:22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 t="str">
        <f t="shared" si="13"/>
        <v/>
      </c>
      <c r="U868" s="27">
        <f>IF(OR('⚙️ BỘ HƠI'!$H$40=0,'⚙️ BỘ HƠI'!$H$2="",$C868="",LEFT($C868,1)="◆"),99999,IF(OR(ISNUMBER(SEARCH('⚙️ BỘ HƠI'!$H$2,$C868)),ISNUMBER(SEARCH($C868,'⚙️ BỘ HƠI'!$H$2))),ROW()-2,99999))</f>
        <v>99999</v>
      </c>
      <c r="V868" s="39"/>
    </row>
    <row r="869" ht="35" customHeight="1" spans="1:22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 t="str">
        <f t="shared" si="13"/>
        <v/>
      </c>
      <c r="U869" s="27">
        <f>IF(OR('⚙️ BỘ HƠI'!$H$40=0,'⚙️ BỘ HƠI'!$H$2="",$C869="",LEFT($C869,1)="◆"),99999,IF(OR(ISNUMBER(SEARCH('⚙️ BỘ HƠI'!$H$2,$C869)),ISNUMBER(SEARCH($C869,'⚙️ BỘ HƠI'!$H$2))),ROW()-2,99999))</f>
        <v>99999</v>
      </c>
      <c r="V869" s="39"/>
    </row>
    <row r="870" ht="35" customHeight="1" spans="1:22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4"/>
      <c r="N870" s="24"/>
      <c r="O870" s="24"/>
      <c r="P870" s="24"/>
      <c r="Q870" s="24"/>
      <c r="R870" s="24"/>
      <c r="S870" s="24"/>
      <c r="T870" s="24" t="str">
        <f t="shared" si="13"/>
        <v/>
      </c>
      <c r="U870" s="24">
        <f>IF(OR('⚙️ BỘ HƠI'!$H$40=0,'⚙️ BỘ HƠI'!$H$2="",$C870="",LEFT($C870,1)="◆"),99999,IF(OR(ISNUMBER(SEARCH('⚙️ BỘ HƠI'!$H$2,$C870)),ISNUMBER(SEARCH($C870,'⚙️ BỘ HƠI'!$H$2))),ROW()-2,99999))</f>
        <v>99999</v>
      </c>
      <c r="V870" s="24"/>
    </row>
    <row r="871" ht="35" customHeight="1" spans="1:22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4"/>
      <c r="N871" s="24"/>
      <c r="O871" s="24"/>
      <c r="P871" s="24"/>
      <c r="Q871" s="24"/>
      <c r="R871" s="24"/>
      <c r="S871" s="24"/>
      <c r="T871" s="24" t="str">
        <f t="shared" si="13"/>
        <v/>
      </c>
      <c r="U871" s="24">
        <f>IF(OR('⚙️ BỘ HƠI'!$H$40=0,'⚙️ BỘ HƠI'!$H$2="",$C871="",LEFT($C871,1)="◆"),99999,IF(OR(ISNUMBER(SEARCH('⚙️ BỘ HƠI'!$H$2,$C871)),ISNUMBER(SEARCH($C871,'⚙️ BỘ HƠI'!$H$2))),ROW()-2,99999))</f>
        <v>99999</v>
      </c>
      <c r="V871" s="24"/>
    </row>
    <row r="872" ht="35" customHeight="1" spans="1:22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4"/>
      <c r="N872" s="24"/>
      <c r="O872" s="24"/>
      <c r="P872" s="24"/>
      <c r="Q872" s="24"/>
      <c r="R872" s="24"/>
      <c r="S872" s="24"/>
      <c r="T872" s="24" t="str">
        <f t="shared" si="13"/>
        <v/>
      </c>
      <c r="U872" s="24">
        <f>IF(OR('⚙️ BỘ HƠI'!$H$40=0,'⚙️ BỘ HƠI'!$H$2="",$C872="",LEFT($C872,1)="◆"),99999,IF(OR(ISNUMBER(SEARCH('⚙️ BỘ HƠI'!$H$2,$C872)),ISNUMBER(SEARCH($C872,'⚙️ BỘ HƠI'!$H$2))),ROW()-2,99999))</f>
        <v>99999</v>
      </c>
      <c r="V872" s="24"/>
    </row>
    <row r="873" ht="35" customHeight="1" spans="1:22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4"/>
      <c r="N873" s="24"/>
      <c r="O873" s="24"/>
      <c r="P873" s="24"/>
      <c r="Q873" s="24"/>
      <c r="R873" s="24"/>
      <c r="S873" s="24"/>
      <c r="T873" s="24" t="str">
        <f t="shared" si="13"/>
        <v/>
      </c>
      <c r="U873" s="24">
        <f>IF(OR('⚙️ BỘ HƠI'!$H$40=0,'⚙️ BỘ HƠI'!$H$2="",$C873="",LEFT($C873,1)="◆"),99999,IF(OR(ISNUMBER(SEARCH('⚙️ BỘ HƠI'!$H$2,$C873)),ISNUMBER(SEARCH($C873,'⚙️ BỘ HƠI'!$H$2))),ROW()-2,99999))</f>
        <v>99999</v>
      </c>
      <c r="V873" s="24"/>
    </row>
    <row r="874" ht="35" customHeight="1" spans="1:22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4"/>
      <c r="N874" s="24"/>
      <c r="O874" s="24"/>
      <c r="P874" s="24"/>
      <c r="Q874" s="24"/>
      <c r="R874" s="24"/>
      <c r="S874" s="24"/>
      <c r="T874" s="24" t="str">
        <f t="shared" si="13"/>
        <v/>
      </c>
      <c r="U874" s="24">
        <f>IF(OR('⚙️ BỘ HƠI'!$H$40=0,'⚙️ BỘ HƠI'!$H$2="",$C874="",LEFT($C874,1)="◆"),99999,IF(OR(ISNUMBER(SEARCH('⚙️ BỘ HƠI'!$H$2,$C874)),ISNUMBER(SEARCH($C874,'⚙️ BỘ HƠI'!$H$2))),ROW()-2,99999))</f>
        <v>99999</v>
      </c>
      <c r="V874" s="24"/>
    </row>
    <row r="875" ht="35" customHeight="1" spans="1:22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4"/>
      <c r="N875" s="24"/>
      <c r="O875" s="24"/>
      <c r="P875" s="24"/>
      <c r="Q875" s="24"/>
      <c r="R875" s="24"/>
      <c r="S875" s="24"/>
      <c r="T875" s="24" t="str">
        <f t="shared" si="13"/>
        <v/>
      </c>
      <c r="U875" s="24">
        <f>IF(OR('⚙️ BỘ HƠI'!$H$40=0,'⚙️ BỘ HƠI'!$H$2="",$C875="",LEFT($C875,1)="◆"),99999,IF(OR(ISNUMBER(SEARCH('⚙️ BỘ HƠI'!$H$2,$C875)),ISNUMBER(SEARCH($C875,'⚙️ BỘ HƠI'!$H$2))),ROW()-2,99999))</f>
        <v>99999</v>
      </c>
      <c r="V875" s="24"/>
    </row>
    <row r="876" ht="35" customHeight="1" spans="1:22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4"/>
      <c r="N876" s="24"/>
      <c r="O876" s="24"/>
      <c r="P876" s="24"/>
      <c r="Q876" s="24"/>
      <c r="R876" s="24"/>
      <c r="S876" s="24"/>
      <c r="T876" s="24" t="str">
        <f t="shared" si="13"/>
        <v/>
      </c>
      <c r="U876" s="24">
        <f>IF(OR('⚙️ BỘ HƠI'!$H$40=0,'⚙️ BỘ HƠI'!$H$2="",$C876="",LEFT($C876,1)="◆"),99999,IF(OR(ISNUMBER(SEARCH('⚙️ BỘ HƠI'!$H$2,$C876)),ISNUMBER(SEARCH($C876,'⚙️ BỘ HƠI'!$H$2))),ROW()-2,99999))</f>
        <v>99999</v>
      </c>
      <c r="V876" s="24"/>
    </row>
    <row r="877" ht="35" customHeight="1" spans="1:22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4"/>
      <c r="N877" s="24"/>
      <c r="O877" s="24"/>
      <c r="P877" s="24"/>
      <c r="Q877" s="24"/>
      <c r="R877" s="24"/>
      <c r="S877" s="24"/>
      <c r="T877" s="24" t="str">
        <f t="shared" si="13"/>
        <v/>
      </c>
      <c r="U877" s="24">
        <f>IF(OR('⚙️ BỘ HƠI'!$H$40=0,'⚙️ BỘ HƠI'!$H$2="",$C877="",LEFT($C877,1)="◆"),99999,IF(OR(ISNUMBER(SEARCH('⚙️ BỘ HƠI'!$H$2,$C877)),ISNUMBER(SEARCH($C877,'⚙️ BỘ HƠI'!$H$2))),ROW()-2,99999))</f>
        <v>99999</v>
      </c>
      <c r="V877" s="24"/>
    </row>
    <row r="878" ht="35" customHeight="1" spans="1:22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4"/>
      <c r="N878" s="24"/>
      <c r="O878" s="24"/>
      <c r="P878" s="24"/>
      <c r="Q878" s="24"/>
      <c r="R878" s="24"/>
      <c r="S878" s="24"/>
      <c r="T878" s="24" t="str">
        <f t="shared" si="13"/>
        <v/>
      </c>
      <c r="U878" s="24">
        <f>IF(OR('⚙️ BỘ HƠI'!$H$40=0,'⚙️ BỘ HƠI'!$H$2="",$C878="",LEFT($C878,1)="◆"),99999,IF(OR(ISNUMBER(SEARCH('⚙️ BỘ HƠI'!$H$2,$C878)),ISNUMBER(SEARCH($C878,'⚙️ BỘ HƠI'!$H$2))),ROW()-2,99999))</f>
        <v>99999</v>
      </c>
      <c r="V878" s="24"/>
    </row>
    <row r="879" ht="35" customHeight="1" spans="1:22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4"/>
      <c r="N879" s="24"/>
      <c r="O879" s="24"/>
      <c r="P879" s="24"/>
      <c r="Q879" s="24"/>
      <c r="R879" s="24"/>
      <c r="S879" s="24"/>
      <c r="T879" s="24" t="str">
        <f t="shared" si="13"/>
        <v/>
      </c>
      <c r="U879" s="24">
        <f>IF(OR('⚙️ BỘ HƠI'!$H$40=0,'⚙️ BỘ HƠI'!$H$2="",$C879="",LEFT($C879,1)="◆"),99999,IF(OR(ISNUMBER(SEARCH('⚙️ BỘ HƠI'!$H$2,$C879)),ISNUMBER(SEARCH($C879,'⚙️ BỘ HƠI'!$H$2))),ROW()-2,99999))</f>
        <v>99999</v>
      </c>
      <c r="V879" s="24"/>
    </row>
    <row r="880" ht="35" customHeight="1" spans="1:22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4"/>
      <c r="N880" s="24"/>
      <c r="O880" s="24"/>
      <c r="P880" s="24"/>
      <c r="Q880" s="24"/>
      <c r="R880" s="24"/>
      <c r="S880" s="24"/>
      <c r="T880" s="24" t="str">
        <f t="shared" si="13"/>
        <v/>
      </c>
      <c r="U880" s="24">
        <f>IF(OR('⚙️ BỘ HƠI'!$H$40=0,'⚙️ BỘ HƠI'!$H$2="",$C880="",LEFT($C880,1)="◆"),99999,IF(OR(ISNUMBER(SEARCH('⚙️ BỘ HƠI'!$H$2,$C880)),ISNUMBER(SEARCH($C880,'⚙️ BỘ HƠI'!$H$2))),ROW()-2,99999))</f>
        <v>99999</v>
      </c>
      <c r="V880" s="24"/>
    </row>
    <row r="881" ht="35" customHeight="1" spans="1:22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4"/>
      <c r="N881" s="24"/>
      <c r="O881" s="24"/>
      <c r="P881" s="24"/>
      <c r="Q881" s="24"/>
      <c r="R881" s="24"/>
      <c r="S881" s="24"/>
      <c r="T881" s="24" t="str">
        <f t="shared" si="13"/>
        <v/>
      </c>
      <c r="U881" s="24">
        <f>IF(OR('⚙️ BỘ HƠI'!$H$40=0,'⚙️ BỘ HƠI'!$H$2="",$C881="",LEFT($C881,1)="◆"),99999,IF(OR(ISNUMBER(SEARCH('⚙️ BỘ HƠI'!$H$2,$C881)),ISNUMBER(SEARCH($C881,'⚙️ BỘ HƠI'!$H$2))),ROW()-2,99999))</f>
        <v>99999</v>
      </c>
      <c r="V881" s="24"/>
    </row>
    <row r="882" ht="35" customHeight="1" spans="1:22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4"/>
      <c r="N882" s="24"/>
      <c r="O882" s="24"/>
      <c r="P882" s="24"/>
      <c r="Q882" s="24"/>
      <c r="R882" s="24"/>
      <c r="S882" s="24"/>
      <c r="T882" s="24" t="str">
        <f t="shared" si="13"/>
        <v/>
      </c>
      <c r="U882" s="24">
        <f>IF(OR('⚙️ BỘ HƠI'!$H$40=0,'⚙️ BỘ HƠI'!$H$2="",$C882="",LEFT($C882,1)="◆"),99999,IF(OR(ISNUMBER(SEARCH('⚙️ BỘ HƠI'!$H$2,$C882)),ISNUMBER(SEARCH($C882,'⚙️ BỘ HƠI'!$H$2))),ROW()-2,99999))</f>
        <v>99999</v>
      </c>
      <c r="V882" s="24"/>
    </row>
    <row r="883" ht="35" customHeight="1" spans="1:22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4"/>
      <c r="N883" s="24"/>
      <c r="O883" s="24"/>
      <c r="P883" s="24"/>
      <c r="Q883" s="24"/>
      <c r="R883" s="24"/>
      <c r="S883" s="24"/>
      <c r="T883" s="24" t="str">
        <f t="shared" si="13"/>
        <v/>
      </c>
      <c r="U883" s="24">
        <f>IF(OR('⚙️ BỘ HƠI'!$H$40=0,'⚙️ BỘ HƠI'!$H$2="",$C883="",LEFT($C883,1)="◆"),99999,IF(OR(ISNUMBER(SEARCH('⚙️ BỘ HƠI'!$H$2,$C883)),ISNUMBER(SEARCH($C883,'⚙️ BỘ HƠI'!$H$2))),ROW()-2,99999))</f>
        <v>99999</v>
      </c>
      <c r="V883" s="24"/>
    </row>
    <row r="884" ht="35" customHeight="1" spans="1:22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4"/>
      <c r="N884" s="24"/>
      <c r="O884" s="24"/>
      <c r="P884" s="24"/>
      <c r="Q884" s="24"/>
      <c r="R884" s="24"/>
      <c r="S884" s="24"/>
      <c r="T884" s="24" t="str">
        <f t="shared" si="13"/>
        <v/>
      </c>
      <c r="U884" s="24">
        <f>IF(OR('⚙️ BỘ HƠI'!$H$40=0,'⚙️ BỘ HƠI'!$H$2="",$C884="",LEFT($C884,1)="◆"),99999,IF(OR(ISNUMBER(SEARCH('⚙️ BỘ HƠI'!$H$2,$C884)),ISNUMBER(SEARCH($C884,'⚙️ BỘ HƠI'!$H$2))),ROW()-2,99999))</f>
        <v>99999</v>
      </c>
      <c r="V884" s="24"/>
    </row>
    <row r="885" ht="35" customHeight="1" spans="1:22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4"/>
      <c r="N885" s="24"/>
      <c r="O885" s="24"/>
      <c r="P885" s="24"/>
      <c r="Q885" s="24"/>
      <c r="R885" s="24"/>
      <c r="S885" s="24"/>
      <c r="T885" s="24" t="str">
        <f t="shared" si="13"/>
        <v/>
      </c>
      <c r="U885" s="24">
        <f>IF(OR('⚙️ BỘ HƠI'!$H$40=0,'⚙️ BỘ HƠI'!$H$2="",$C885="",LEFT($C885,1)="◆"),99999,IF(OR(ISNUMBER(SEARCH('⚙️ BỘ HƠI'!$H$2,$C885)),ISNUMBER(SEARCH($C885,'⚙️ BỘ HƠI'!$H$2))),ROW()-2,99999))</f>
        <v>99999</v>
      </c>
      <c r="V885" s="24"/>
    </row>
    <row r="886" ht="35" customHeight="1" spans="1:22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4"/>
      <c r="N886" s="24"/>
      <c r="O886" s="24"/>
      <c r="P886" s="24"/>
      <c r="Q886" s="24"/>
      <c r="R886" s="24"/>
      <c r="S886" s="24"/>
      <c r="T886" s="24" t="str">
        <f t="shared" si="13"/>
        <v/>
      </c>
      <c r="U886" s="24">
        <f>IF(OR('⚙️ BỘ HƠI'!$H$40=0,'⚙️ BỘ HƠI'!$H$2="",$C886="",LEFT($C886,1)="◆"),99999,IF(OR(ISNUMBER(SEARCH('⚙️ BỘ HƠI'!$H$2,$C886)),ISNUMBER(SEARCH($C886,'⚙️ BỘ HƠI'!$H$2))),ROW()-2,99999))</f>
        <v>99999</v>
      </c>
      <c r="V886" s="24"/>
    </row>
    <row r="887" ht="35" customHeight="1" spans="1:22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4"/>
      <c r="N887" s="24"/>
      <c r="O887" s="24"/>
      <c r="P887" s="24"/>
      <c r="Q887" s="24"/>
      <c r="R887" s="24"/>
      <c r="S887" s="24"/>
      <c r="T887" s="24" t="str">
        <f t="shared" si="13"/>
        <v/>
      </c>
      <c r="U887" s="24">
        <f>IF(OR('⚙️ BỘ HƠI'!$H$40=0,'⚙️ BỘ HƠI'!$H$2="",$C887="",LEFT($C887,1)="◆"),99999,IF(OR(ISNUMBER(SEARCH('⚙️ BỘ HƠI'!$H$2,$C887)),ISNUMBER(SEARCH($C887,'⚙️ BỘ HƠI'!$H$2))),ROW()-2,99999))</f>
        <v>99999</v>
      </c>
      <c r="V887" s="24"/>
    </row>
    <row r="888" ht="35" customHeight="1" spans="1:22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4"/>
      <c r="N888" s="24"/>
      <c r="O888" s="24"/>
      <c r="P888" s="24"/>
      <c r="Q888" s="24"/>
      <c r="R888" s="24"/>
      <c r="S888" s="24"/>
      <c r="T888" s="24" t="str">
        <f t="shared" si="13"/>
        <v/>
      </c>
      <c r="U888" s="24">
        <f>IF(OR('⚙️ BỘ HƠI'!$H$40=0,'⚙️ BỘ HƠI'!$H$2="",$C888="",LEFT($C888,1)="◆"),99999,IF(OR(ISNUMBER(SEARCH('⚙️ BỘ HƠI'!$H$2,$C888)),ISNUMBER(SEARCH($C888,'⚙️ BỘ HƠI'!$H$2))),ROW()-2,99999))</f>
        <v>99999</v>
      </c>
      <c r="V888" s="24"/>
    </row>
    <row r="889" ht="35" customHeight="1" spans="1:22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4"/>
      <c r="N889" s="24"/>
      <c r="O889" s="24"/>
      <c r="P889" s="24"/>
      <c r="Q889" s="24"/>
      <c r="R889" s="24"/>
      <c r="S889" s="24"/>
      <c r="T889" s="24" t="str">
        <f t="shared" si="13"/>
        <v/>
      </c>
      <c r="U889" s="24">
        <f>IF(OR('⚙️ BỘ HƠI'!$H$40=0,'⚙️ BỘ HƠI'!$H$2="",$C889="",LEFT($C889,1)="◆"),99999,IF(OR(ISNUMBER(SEARCH('⚙️ BỘ HƠI'!$H$2,$C889)),ISNUMBER(SEARCH($C889,'⚙️ BỘ HƠI'!$H$2))),ROW()-2,99999))</f>
        <v>99999</v>
      </c>
      <c r="V889" s="24"/>
    </row>
    <row r="890" ht="35" customHeight="1" spans="1:22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4"/>
      <c r="N890" s="24"/>
      <c r="O890" s="24"/>
      <c r="P890" s="24"/>
      <c r="Q890" s="24"/>
      <c r="R890" s="24"/>
      <c r="S890" s="24"/>
      <c r="T890" s="24" t="str">
        <f t="shared" si="13"/>
        <v/>
      </c>
      <c r="U890" s="24">
        <f>IF(OR('⚙️ BỘ HƠI'!$H$40=0,'⚙️ BỘ HƠI'!$H$2="",$C890="",LEFT($C890,1)="◆"),99999,IF(OR(ISNUMBER(SEARCH('⚙️ BỘ HƠI'!$H$2,$C890)),ISNUMBER(SEARCH($C890,'⚙️ BỘ HƠI'!$H$2))),ROW()-2,99999))</f>
        <v>99999</v>
      </c>
      <c r="V890" s="24"/>
    </row>
    <row r="891" ht="35" customHeight="1" spans="1:22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4"/>
      <c r="N891" s="24"/>
      <c r="O891" s="24"/>
      <c r="P891" s="24"/>
      <c r="Q891" s="24"/>
      <c r="R891" s="24"/>
      <c r="S891" s="24"/>
      <c r="T891" s="24" t="str">
        <f t="shared" si="13"/>
        <v/>
      </c>
      <c r="U891" s="24">
        <f>IF(OR('⚙️ BỘ HƠI'!$H$40=0,'⚙️ BỘ HƠI'!$H$2="",$C891="",LEFT($C891,1)="◆"),99999,IF(OR(ISNUMBER(SEARCH('⚙️ BỘ HƠI'!$H$2,$C891)),ISNUMBER(SEARCH($C891,'⚙️ BỘ HƠI'!$H$2))),ROW()-2,99999))</f>
        <v>99999</v>
      </c>
      <c r="V891" s="24"/>
    </row>
    <row r="892" ht="35" customHeight="1" spans="1:22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4"/>
      <c r="N892" s="24"/>
      <c r="O892" s="24"/>
      <c r="P892" s="24"/>
      <c r="Q892" s="24"/>
      <c r="R892" s="24"/>
      <c r="S892" s="24"/>
      <c r="T892" s="24" t="str">
        <f t="shared" si="13"/>
        <v/>
      </c>
      <c r="U892" s="24">
        <f>IF(OR('⚙️ BỘ HƠI'!$H$40=0,'⚙️ BỘ HƠI'!$H$2="",$C892="",LEFT($C892,1)="◆"),99999,IF(OR(ISNUMBER(SEARCH('⚙️ BỘ HƠI'!$H$2,$C892)),ISNUMBER(SEARCH($C892,'⚙️ BỘ HƠI'!$H$2))),ROW()-2,99999))</f>
        <v>99999</v>
      </c>
      <c r="V892" s="24"/>
    </row>
    <row r="893" ht="35" customHeight="1" spans="1:22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4"/>
      <c r="N893" s="24"/>
      <c r="O893" s="24"/>
      <c r="P893" s="24"/>
      <c r="Q893" s="24"/>
      <c r="R893" s="24"/>
      <c r="S893" s="24"/>
      <c r="T893" s="24" t="str">
        <f t="shared" si="13"/>
        <v/>
      </c>
      <c r="U893" s="24">
        <f>IF(OR('⚙️ BỘ HƠI'!$H$40=0,'⚙️ BỘ HƠI'!$H$2="",$C893="",LEFT($C893,1)="◆"),99999,IF(OR(ISNUMBER(SEARCH('⚙️ BỘ HƠI'!$H$2,$C893)),ISNUMBER(SEARCH($C893,'⚙️ BỘ HƠI'!$H$2))),ROW()-2,99999))</f>
        <v>99999</v>
      </c>
      <c r="V893" s="24"/>
    </row>
    <row r="894" ht="35" customHeight="1" spans="1:22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4"/>
      <c r="N894" s="24"/>
      <c r="O894" s="24"/>
      <c r="P894" s="24"/>
      <c r="Q894" s="24"/>
      <c r="R894" s="24"/>
      <c r="S894" s="24"/>
      <c r="T894" s="24" t="str">
        <f t="shared" si="13"/>
        <v/>
      </c>
      <c r="U894" s="24">
        <f>IF(OR('⚙️ BỘ HƠI'!$H$40=0,'⚙️ BỘ HƠI'!$H$2="",$C894="",LEFT($C894,1)="◆"),99999,IF(OR(ISNUMBER(SEARCH('⚙️ BỘ HƠI'!$H$2,$C894)),ISNUMBER(SEARCH($C894,'⚙️ BỘ HƠI'!$H$2))),ROW()-2,99999))</f>
        <v>99999</v>
      </c>
      <c r="V894" s="24"/>
    </row>
    <row r="895" ht="35" customHeight="1" spans="1:22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4"/>
      <c r="N895" s="24"/>
      <c r="O895" s="24"/>
      <c r="P895" s="24"/>
      <c r="Q895" s="24"/>
      <c r="R895" s="24"/>
      <c r="S895" s="24"/>
      <c r="T895" s="24" t="str">
        <f t="shared" si="13"/>
        <v/>
      </c>
      <c r="U895" s="24">
        <f>IF(OR('⚙️ BỘ HƠI'!$H$40=0,'⚙️ BỘ HƠI'!$H$2="",$C895="",LEFT($C895,1)="◆"),99999,IF(OR(ISNUMBER(SEARCH('⚙️ BỘ HƠI'!$H$2,$C895)),ISNUMBER(SEARCH($C895,'⚙️ BỘ HƠI'!$H$2))),ROW()-2,99999))</f>
        <v>99999</v>
      </c>
      <c r="V895" s="24"/>
    </row>
    <row r="896" ht="35" customHeight="1" spans="1:22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4"/>
      <c r="N896" s="24"/>
      <c r="O896" s="24"/>
      <c r="P896" s="24"/>
      <c r="Q896" s="24"/>
      <c r="R896" s="24"/>
      <c r="S896" s="24"/>
      <c r="T896" s="24" t="str">
        <f t="shared" si="13"/>
        <v/>
      </c>
      <c r="U896" s="24">
        <f>IF(OR('⚙️ BỘ HƠI'!$H$40=0,'⚙️ BỘ HƠI'!$H$2="",$C896="",LEFT($C896,1)="◆"),99999,IF(OR(ISNUMBER(SEARCH('⚙️ BỘ HƠI'!$H$2,$C896)),ISNUMBER(SEARCH($C896,'⚙️ BỘ HƠI'!$H$2))),ROW()-2,99999))</f>
        <v>99999</v>
      </c>
      <c r="V896" s="24"/>
    </row>
    <row r="897" ht="35" customHeight="1" spans="1:22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4"/>
      <c r="N897" s="24"/>
      <c r="O897" s="24"/>
      <c r="P897" s="24"/>
      <c r="Q897" s="24"/>
      <c r="R897" s="24"/>
      <c r="S897" s="24"/>
      <c r="T897" s="24" t="str">
        <f t="shared" si="13"/>
        <v/>
      </c>
      <c r="U897" s="24">
        <f>IF(OR('⚙️ BỘ HƠI'!$H$40=0,'⚙️ BỘ HƠI'!$H$2="",$C897="",LEFT($C897,1)="◆"),99999,IF(OR(ISNUMBER(SEARCH('⚙️ BỘ HƠI'!$H$2,$C897)),ISNUMBER(SEARCH($C897,'⚙️ BỘ HƠI'!$H$2))),ROW()-2,99999))</f>
        <v>99999</v>
      </c>
      <c r="V897" s="24"/>
    </row>
    <row r="898" ht="35" customHeight="1" spans="1:22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4"/>
      <c r="N898" s="24"/>
      <c r="O898" s="24"/>
      <c r="P898" s="24"/>
      <c r="Q898" s="24"/>
      <c r="R898" s="24"/>
      <c r="S898" s="24"/>
      <c r="T898" s="24" t="str">
        <f t="shared" si="13"/>
        <v/>
      </c>
      <c r="U898" s="24">
        <f>IF(OR('⚙️ BỘ HƠI'!$H$40=0,'⚙️ BỘ HƠI'!$H$2="",$C898="",LEFT($C898,1)="◆"),99999,IF(OR(ISNUMBER(SEARCH('⚙️ BỘ HƠI'!$H$2,$C898)),ISNUMBER(SEARCH($C898,'⚙️ BỘ HƠI'!$H$2))),ROW()-2,99999))</f>
        <v>99999</v>
      </c>
      <c r="V898" s="24"/>
    </row>
    <row r="899" ht="35" customHeight="1" spans="1:22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4"/>
      <c r="N899" s="24"/>
      <c r="O899" s="24"/>
      <c r="P899" s="24"/>
      <c r="Q899" s="24"/>
      <c r="R899" s="24"/>
      <c r="S899" s="24"/>
      <c r="T899" s="24" t="str">
        <f t="shared" ref="T899:T962" si="14">IF($S899="","",$S899)</f>
        <v/>
      </c>
      <c r="U899" s="24">
        <f>IF(OR('⚙️ BỘ HƠI'!$H$40=0,'⚙️ BỘ HƠI'!$H$2="",$C899="",LEFT($C899,1)="◆"),99999,IF(OR(ISNUMBER(SEARCH('⚙️ BỘ HƠI'!$H$2,$C899)),ISNUMBER(SEARCH($C899,'⚙️ BỘ HƠI'!$H$2))),ROW()-2,99999))</f>
        <v>99999</v>
      </c>
      <c r="V899" s="24"/>
    </row>
    <row r="900" ht="35" customHeight="1" spans="1:22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4"/>
      <c r="N900" s="24"/>
      <c r="O900" s="24"/>
      <c r="P900" s="24"/>
      <c r="Q900" s="24"/>
      <c r="R900" s="24"/>
      <c r="S900" s="24"/>
      <c r="T900" s="24" t="str">
        <f t="shared" si="14"/>
        <v/>
      </c>
      <c r="U900" s="24">
        <f>IF(OR('⚙️ BỘ HƠI'!$H$40=0,'⚙️ BỘ HƠI'!$H$2="",$C900="",LEFT($C900,1)="◆"),99999,IF(OR(ISNUMBER(SEARCH('⚙️ BỘ HƠI'!$H$2,$C900)),ISNUMBER(SEARCH($C900,'⚙️ BỘ HƠI'!$H$2))),ROW()-2,99999))</f>
        <v>99999</v>
      </c>
      <c r="V900" s="24"/>
    </row>
    <row r="901" ht="35" customHeight="1" spans="1:22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4"/>
      <c r="N901" s="24"/>
      <c r="O901" s="24"/>
      <c r="P901" s="24"/>
      <c r="Q901" s="24"/>
      <c r="R901" s="24"/>
      <c r="S901" s="24"/>
      <c r="T901" s="24" t="str">
        <f t="shared" si="14"/>
        <v/>
      </c>
      <c r="U901" s="24">
        <f>IF(OR('⚙️ BỘ HƠI'!$H$40=0,'⚙️ BỘ HƠI'!$H$2="",$C901="",LEFT($C901,1)="◆"),99999,IF(OR(ISNUMBER(SEARCH('⚙️ BỘ HƠI'!$H$2,$C901)),ISNUMBER(SEARCH($C901,'⚙️ BỘ HƠI'!$H$2))),ROW()-2,99999))</f>
        <v>99999</v>
      </c>
      <c r="V901" s="24"/>
    </row>
    <row r="902" ht="35" customHeight="1" spans="1:22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4"/>
      <c r="N902" s="24"/>
      <c r="O902" s="24"/>
      <c r="P902" s="24"/>
      <c r="Q902" s="24"/>
      <c r="R902" s="24"/>
      <c r="S902" s="24"/>
      <c r="T902" s="24" t="str">
        <f t="shared" si="14"/>
        <v/>
      </c>
      <c r="U902" s="24">
        <f>IF(OR('⚙️ BỘ HƠI'!$H$40=0,'⚙️ BỘ HƠI'!$H$2="",$C902="",LEFT($C902,1)="◆"),99999,IF(OR(ISNUMBER(SEARCH('⚙️ BỘ HƠI'!$H$2,$C902)),ISNUMBER(SEARCH($C902,'⚙️ BỘ HƠI'!$H$2))),ROW()-2,99999))</f>
        <v>99999</v>
      </c>
      <c r="V902" s="24"/>
    </row>
    <row r="903" ht="35" customHeight="1" spans="1:22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4"/>
      <c r="N903" s="24"/>
      <c r="O903" s="24"/>
      <c r="P903" s="24"/>
      <c r="Q903" s="24"/>
      <c r="R903" s="24"/>
      <c r="S903" s="24"/>
      <c r="T903" s="24" t="str">
        <f t="shared" si="14"/>
        <v/>
      </c>
      <c r="U903" s="24">
        <f>IF(OR('⚙️ BỘ HƠI'!$H$40=0,'⚙️ BỘ HƠI'!$H$2="",$C903="",LEFT($C903,1)="◆"),99999,IF(OR(ISNUMBER(SEARCH('⚙️ BỘ HƠI'!$H$2,$C903)),ISNUMBER(SEARCH($C903,'⚙️ BỘ HƠI'!$H$2))),ROW()-2,99999))</f>
        <v>99999</v>
      </c>
      <c r="V903" s="24"/>
    </row>
    <row r="904" ht="35" customHeight="1" spans="1:22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4"/>
      <c r="N904" s="24"/>
      <c r="O904" s="24"/>
      <c r="P904" s="24"/>
      <c r="Q904" s="24"/>
      <c r="R904" s="24"/>
      <c r="S904" s="24"/>
      <c r="T904" s="24" t="str">
        <f t="shared" si="14"/>
        <v/>
      </c>
      <c r="U904" s="24">
        <f>IF(OR('⚙️ BỘ HƠI'!$H$40=0,'⚙️ BỘ HƠI'!$H$2="",$C904="",LEFT($C904,1)="◆"),99999,IF(OR(ISNUMBER(SEARCH('⚙️ BỘ HƠI'!$H$2,$C904)),ISNUMBER(SEARCH($C904,'⚙️ BỘ HƠI'!$H$2))),ROW()-2,99999))</f>
        <v>99999</v>
      </c>
      <c r="V904" s="24"/>
    </row>
    <row r="905" ht="35" customHeight="1" spans="1:22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4"/>
      <c r="N905" s="24"/>
      <c r="O905" s="24"/>
      <c r="P905" s="24"/>
      <c r="Q905" s="24"/>
      <c r="R905" s="24"/>
      <c r="S905" s="24"/>
      <c r="T905" s="24" t="str">
        <f t="shared" si="14"/>
        <v/>
      </c>
      <c r="U905" s="24">
        <f>IF(OR('⚙️ BỘ HƠI'!$H$40=0,'⚙️ BỘ HƠI'!$H$2="",$C905="",LEFT($C905,1)="◆"),99999,IF(OR(ISNUMBER(SEARCH('⚙️ BỘ HƠI'!$H$2,$C905)),ISNUMBER(SEARCH($C905,'⚙️ BỘ HƠI'!$H$2))),ROW()-2,99999))</f>
        <v>99999</v>
      </c>
      <c r="V905" s="24"/>
    </row>
    <row r="906" ht="35" customHeight="1" spans="1:22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4"/>
      <c r="N906" s="24"/>
      <c r="O906" s="24"/>
      <c r="P906" s="24"/>
      <c r="Q906" s="24"/>
      <c r="R906" s="24"/>
      <c r="S906" s="24"/>
      <c r="T906" s="24" t="str">
        <f t="shared" si="14"/>
        <v/>
      </c>
      <c r="U906" s="24">
        <f>IF(OR('⚙️ BỘ HƠI'!$H$40=0,'⚙️ BỘ HƠI'!$H$2="",$C906="",LEFT($C906,1)="◆"),99999,IF(OR(ISNUMBER(SEARCH('⚙️ BỘ HƠI'!$H$2,$C906)),ISNUMBER(SEARCH($C906,'⚙️ BỘ HƠI'!$H$2))),ROW()-2,99999))</f>
        <v>99999</v>
      </c>
      <c r="V906" s="24"/>
    </row>
    <row r="907" ht="35" customHeight="1" spans="1:22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4"/>
      <c r="N907" s="24"/>
      <c r="O907" s="24"/>
      <c r="P907" s="24"/>
      <c r="Q907" s="24"/>
      <c r="R907" s="24"/>
      <c r="S907" s="24"/>
      <c r="T907" s="24" t="str">
        <f t="shared" si="14"/>
        <v/>
      </c>
      <c r="U907" s="24">
        <f>IF(OR('⚙️ BỘ HƠI'!$H$40=0,'⚙️ BỘ HƠI'!$H$2="",$C907="",LEFT($C907,1)="◆"),99999,IF(OR(ISNUMBER(SEARCH('⚙️ BỘ HƠI'!$H$2,$C907)),ISNUMBER(SEARCH($C907,'⚙️ BỘ HƠI'!$H$2))),ROW()-2,99999))</f>
        <v>99999</v>
      </c>
      <c r="V907" s="24"/>
    </row>
    <row r="908" ht="35" customHeight="1" spans="1:22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4"/>
      <c r="N908" s="24"/>
      <c r="O908" s="24"/>
      <c r="P908" s="24"/>
      <c r="Q908" s="24"/>
      <c r="R908" s="24"/>
      <c r="S908" s="24"/>
      <c r="T908" s="24" t="str">
        <f t="shared" si="14"/>
        <v/>
      </c>
      <c r="U908" s="24">
        <f>IF(OR('⚙️ BỘ HƠI'!$H$40=0,'⚙️ BỘ HƠI'!$H$2="",$C908="",LEFT($C908,1)="◆"),99999,IF(OR(ISNUMBER(SEARCH('⚙️ BỘ HƠI'!$H$2,$C908)),ISNUMBER(SEARCH($C908,'⚙️ BỘ HƠI'!$H$2))),ROW()-2,99999))</f>
        <v>99999</v>
      </c>
      <c r="V908" s="24"/>
    </row>
    <row r="909" ht="35" customHeight="1" spans="1:22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4"/>
      <c r="N909" s="24"/>
      <c r="O909" s="24"/>
      <c r="P909" s="24"/>
      <c r="Q909" s="24"/>
      <c r="R909" s="24"/>
      <c r="S909" s="24"/>
      <c r="T909" s="24" t="str">
        <f t="shared" si="14"/>
        <v/>
      </c>
      <c r="U909" s="24">
        <f>IF(OR('⚙️ BỘ HƠI'!$H$40=0,'⚙️ BỘ HƠI'!$H$2="",$C909="",LEFT($C909,1)="◆"),99999,IF(OR(ISNUMBER(SEARCH('⚙️ BỘ HƠI'!$H$2,$C909)),ISNUMBER(SEARCH($C909,'⚙️ BỘ HƠI'!$H$2))),ROW()-2,99999))</f>
        <v>99999</v>
      </c>
      <c r="V909" s="24"/>
    </row>
    <row r="910" ht="35" customHeight="1" spans="1:22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4"/>
      <c r="N910" s="24"/>
      <c r="O910" s="24"/>
      <c r="P910" s="24"/>
      <c r="Q910" s="24"/>
      <c r="R910" s="24"/>
      <c r="S910" s="24"/>
      <c r="T910" s="24" t="str">
        <f t="shared" si="14"/>
        <v/>
      </c>
      <c r="U910" s="24">
        <f>IF(OR('⚙️ BỘ HƠI'!$H$40=0,'⚙️ BỘ HƠI'!$H$2="",$C910="",LEFT($C910,1)="◆"),99999,IF(OR(ISNUMBER(SEARCH('⚙️ BỘ HƠI'!$H$2,$C910)),ISNUMBER(SEARCH($C910,'⚙️ BỘ HƠI'!$H$2))),ROW()-2,99999))</f>
        <v>99999</v>
      </c>
      <c r="V910" s="24"/>
    </row>
    <row r="911" ht="35" customHeight="1" spans="1:22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4"/>
      <c r="N911" s="24"/>
      <c r="O911" s="24"/>
      <c r="P911" s="24"/>
      <c r="Q911" s="24"/>
      <c r="R911" s="24"/>
      <c r="S911" s="24"/>
      <c r="T911" s="24" t="str">
        <f t="shared" si="14"/>
        <v/>
      </c>
      <c r="U911" s="24">
        <f>IF(OR('⚙️ BỘ HƠI'!$H$40=0,'⚙️ BỘ HƠI'!$H$2="",$C911="",LEFT($C911,1)="◆"),99999,IF(OR(ISNUMBER(SEARCH('⚙️ BỘ HƠI'!$H$2,$C911)),ISNUMBER(SEARCH($C911,'⚙️ BỘ HƠI'!$H$2))),ROW()-2,99999))</f>
        <v>99999</v>
      </c>
      <c r="V911" s="24"/>
    </row>
    <row r="912" ht="35" customHeight="1" spans="1:22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4"/>
      <c r="N912" s="24"/>
      <c r="O912" s="24"/>
      <c r="P912" s="24"/>
      <c r="Q912" s="24"/>
      <c r="R912" s="24"/>
      <c r="S912" s="24"/>
      <c r="T912" s="24" t="str">
        <f t="shared" si="14"/>
        <v/>
      </c>
      <c r="U912" s="24">
        <f>IF(OR('⚙️ BỘ HƠI'!$H$40=0,'⚙️ BỘ HƠI'!$H$2="",$C912="",LEFT($C912,1)="◆"),99999,IF(OR(ISNUMBER(SEARCH('⚙️ BỘ HƠI'!$H$2,$C912)),ISNUMBER(SEARCH($C912,'⚙️ BỘ HƠI'!$H$2))),ROW()-2,99999))</f>
        <v>99999</v>
      </c>
      <c r="V912" s="24"/>
    </row>
    <row r="913" ht="35" customHeight="1" spans="1:22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4"/>
      <c r="N913" s="24"/>
      <c r="O913" s="24"/>
      <c r="P913" s="24"/>
      <c r="Q913" s="24"/>
      <c r="R913" s="24"/>
      <c r="S913" s="24"/>
      <c r="T913" s="24" t="str">
        <f t="shared" si="14"/>
        <v/>
      </c>
      <c r="U913" s="24">
        <f>IF(OR('⚙️ BỘ HƠI'!$H$40=0,'⚙️ BỘ HƠI'!$H$2="",$C913="",LEFT($C913,1)="◆"),99999,IF(OR(ISNUMBER(SEARCH('⚙️ BỘ HƠI'!$H$2,$C913)),ISNUMBER(SEARCH($C913,'⚙️ BỘ HƠI'!$H$2))),ROW()-2,99999))</f>
        <v>99999</v>
      </c>
      <c r="V913" s="24"/>
    </row>
    <row r="914" ht="35" customHeight="1" spans="1:22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4"/>
      <c r="N914" s="24"/>
      <c r="O914" s="24"/>
      <c r="P914" s="24"/>
      <c r="Q914" s="24"/>
      <c r="R914" s="24"/>
      <c r="S914" s="24"/>
      <c r="T914" s="24" t="str">
        <f t="shared" si="14"/>
        <v/>
      </c>
      <c r="U914" s="24">
        <f>IF(OR('⚙️ BỘ HƠI'!$H$40=0,'⚙️ BỘ HƠI'!$H$2="",$C914="",LEFT($C914,1)="◆"),99999,IF(OR(ISNUMBER(SEARCH('⚙️ BỘ HƠI'!$H$2,$C914)),ISNUMBER(SEARCH($C914,'⚙️ BỘ HƠI'!$H$2))),ROW()-2,99999))</f>
        <v>99999</v>
      </c>
      <c r="V914" s="24"/>
    </row>
    <row r="915" ht="35" customHeight="1" spans="1:22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4"/>
      <c r="N915" s="24"/>
      <c r="O915" s="24"/>
      <c r="P915" s="24"/>
      <c r="Q915" s="24"/>
      <c r="R915" s="24"/>
      <c r="S915" s="24"/>
      <c r="T915" s="24" t="str">
        <f t="shared" si="14"/>
        <v/>
      </c>
      <c r="U915" s="24">
        <f>IF(OR('⚙️ BỘ HƠI'!$H$40=0,'⚙️ BỘ HƠI'!$H$2="",$C915="",LEFT($C915,1)="◆"),99999,IF(OR(ISNUMBER(SEARCH('⚙️ BỘ HƠI'!$H$2,$C915)),ISNUMBER(SEARCH($C915,'⚙️ BỘ HƠI'!$H$2))),ROW()-2,99999))</f>
        <v>99999</v>
      </c>
      <c r="V915" s="24"/>
    </row>
    <row r="916" ht="35" customHeight="1" spans="1:22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4"/>
      <c r="N916" s="24"/>
      <c r="O916" s="24"/>
      <c r="P916" s="24"/>
      <c r="Q916" s="24"/>
      <c r="R916" s="24"/>
      <c r="S916" s="24"/>
      <c r="T916" s="24" t="str">
        <f t="shared" si="14"/>
        <v/>
      </c>
      <c r="U916" s="24">
        <f>IF(OR('⚙️ BỘ HƠI'!$H$40=0,'⚙️ BỘ HƠI'!$H$2="",$C916="",LEFT($C916,1)="◆"),99999,IF(OR(ISNUMBER(SEARCH('⚙️ BỘ HƠI'!$H$2,$C916)),ISNUMBER(SEARCH($C916,'⚙️ BỘ HƠI'!$H$2))),ROW()-2,99999))</f>
        <v>99999</v>
      </c>
      <c r="V916" s="24"/>
    </row>
    <row r="917" ht="35" customHeight="1" spans="1:22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4"/>
      <c r="N917" s="24"/>
      <c r="O917" s="24"/>
      <c r="P917" s="24"/>
      <c r="Q917" s="24"/>
      <c r="R917" s="24"/>
      <c r="S917" s="24"/>
      <c r="T917" s="24" t="str">
        <f t="shared" si="14"/>
        <v/>
      </c>
      <c r="U917" s="24">
        <f>IF(OR('⚙️ BỘ HƠI'!$H$40=0,'⚙️ BỘ HƠI'!$H$2="",$C917="",LEFT($C917,1)="◆"),99999,IF(OR(ISNUMBER(SEARCH('⚙️ BỘ HƠI'!$H$2,$C917)),ISNUMBER(SEARCH($C917,'⚙️ BỘ HƠI'!$H$2))),ROW()-2,99999))</f>
        <v>99999</v>
      </c>
      <c r="V917" s="24"/>
    </row>
    <row r="918" ht="35" customHeight="1" spans="1:22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4"/>
      <c r="N918" s="24"/>
      <c r="O918" s="24"/>
      <c r="P918" s="24"/>
      <c r="Q918" s="24"/>
      <c r="R918" s="24"/>
      <c r="S918" s="24"/>
      <c r="T918" s="24" t="str">
        <f t="shared" si="14"/>
        <v/>
      </c>
      <c r="U918" s="24">
        <f>IF(OR('⚙️ BỘ HƠI'!$H$40=0,'⚙️ BỘ HƠI'!$H$2="",$C918="",LEFT($C918,1)="◆"),99999,IF(OR(ISNUMBER(SEARCH('⚙️ BỘ HƠI'!$H$2,$C918)),ISNUMBER(SEARCH($C918,'⚙️ BỘ HƠI'!$H$2))),ROW()-2,99999))</f>
        <v>99999</v>
      </c>
      <c r="V918" s="24"/>
    </row>
    <row r="919" ht="35" customHeight="1" spans="1:22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4"/>
      <c r="N919" s="24"/>
      <c r="O919" s="24"/>
      <c r="P919" s="24"/>
      <c r="Q919" s="24"/>
      <c r="R919" s="24"/>
      <c r="S919" s="24"/>
      <c r="T919" s="24" t="str">
        <f t="shared" si="14"/>
        <v/>
      </c>
      <c r="U919" s="24">
        <f>IF(OR('⚙️ BỘ HƠI'!$H$40=0,'⚙️ BỘ HƠI'!$H$2="",$C919="",LEFT($C919,1)="◆"),99999,IF(OR(ISNUMBER(SEARCH('⚙️ BỘ HƠI'!$H$2,$C919)),ISNUMBER(SEARCH($C919,'⚙️ BỘ HƠI'!$H$2))),ROW()-2,99999))</f>
        <v>99999</v>
      </c>
      <c r="V919" s="24"/>
    </row>
    <row r="920" ht="35" customHeight="1" spans="1:22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4"/>
      <c r="N920" s="24"/>
      <c r="O920" s="24"/>
      <c r="P920" s="24"/>
      <c r="Q920" s="24"/>
      <c r="R920" s="24"/>
      <c r="S920" s="24"/>
      <c r="T920" s="24" t="str">
        <f t="shared" si="14"/>
        <v/>
      </c>
      <c r="U920" s="24">
        <f>IF(OR('⚙️ BỘ HƠI'!$H$40=0,'⚙️ BỘ HƠI'!$H$2="",$C920="",LEFT($C920,1)="◆"),99999,IF(OR(ISNUMBER(SEARCH('⚙️ BỘ HƠI'!$H$2,$C920)),ISNUMBER(SEARCH($C920,'⚙️ BỘ HƠI'!$H$2))),ROW()-2,99999))</f>
        <v>99999</v>
      </c>
      <c r="V920" s="24"/>
    </row>
    <row r="921" ht="35" customHeight="1" spans="1:22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4"/>
      <c r="N921" s="24"/>
      <c r="O921" s="24"/>
      <c r="P921" s="24"/>
      <c r="Q921" s="24"/>
      <c r="R921" s="24"/>
      <c r="S921" s="24"/>
      <c r="T921" s="24" t="str">
        <f t="shared" si="14"/>
        <v/>
      </c>
      <c r="U921" s="24">
        <f>IF(OR('⚙️ BỘ HƠI'!$H$40=0,'⚙️ BỘ HƠI'!$H$2="",$C921="",LEFT($C921,1)="◆"),99999,IF(OR(ISNUMBER(SEARCH('⚙️ BỘ HƠI'!$H$2,$C921)),ISNUMBER(SEARCH($C921,'⚙️ BỘ HƠI'!$H$2))),ROW()-2,99999))</f>
        <v>99999</v>
      </c>
      <c r="V921" s="24"/>
    </row>
    <row r="922" ht="35" customHeight="1" spans="1:22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4"/>
      <c r="N922" s="24"/>
      <c r="O922" s="24"/>
      <c r="P922" s="24"/>
      <c r="Q922" s="24"/>
      <c r="R922" s="24"/>
      <c r="S922" s="24"/>
      <c r="T922" s="24" t="str">
        <f t="shared" si="14"/>
        <v/>
      </c>
      <c r="U922" s="24">
        <f>IF(OR('⚙️ BỘ HƠI'!$H$40=0,'⚙️ BỘ HƠI'!$H$2="",$C922="",LEFT($C922,1)="◆"),99999,IF(OR(ISNUMBER(SEARCH('⚙️ BỘ HƠI'!$H$2,$C922)),ISNUMBER(SEARCH($C922,'⚙️ BỘ HƠI'!$H$2))),ROW()-2,99999))</f>
        <v>99999</v>
      </c>
      <c r="V922" s="24"/>
    </row>
    <row r="923" ht="35" customHeight="1" spans="1:22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4"/>
      <c r="N923" s="24"/>
      <c r="O923" s="24"/>
      <c r="P923" s="24"/>
      <c r="Q923" s="24"/>
      <c r="R923" s="24"/>
      <c r="S923" s="24"/>
      <c r="T923" s="24" t="str">
        <f t="shared" si="14"/>
        <v/>
      </c>
      <c r="U923" s="24">
        <f>IF(OR('⚙️ BỘ HƠI'!$H$40=0,'⚙️ BỘ HƠI'!$H$2="",$C923="",LEFT($C923,1)="◆"),99999,IF(OR(ISNUMBER(SEARCH('⚙️ BỘ HƠI'!$H$2,$C923)),ISNUMBER(SEARCH($C923,'⚙️ BỘ HƠI'!$H$2))),ROW()-2,99999))</f>
        <v>99999</v>
      </c>
      <c r="V923" s="24"/>
    </row>
    <row r="924" ht="35" customHeight="1" spans="1:22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4"/>
      <c r="N924" s="24"/>
      <c r="O924" s="24"/>
      <c r="P924" s="24"/>
      <c r="Q924" s="24"/>
      <c r="R924" s="24"/>
      <c r="S924" s="24"/>
      <c r="T924" s="24" t="str">
        <f t="shared" si="14"/>
        <v/>
      </c>
      <c r="U924" s="24">
        <f>IF(OR('⚙️ BỘ HƠI'!$H$40=0,'⚙️ BỘ HƠI'!$H$2="",$C924="",LEFT($C924,1)="◆"),99999,IF(OR(ISNUMBER(SEARCH('⚙️ BỘ HƠI'!$H$2,$C924)),ISNUMBER(SEARCH($C924,'⚙️ BỘ HƠI'!$H$2))),ROW()-2,99999))</f>
        <v>99999</v>
      </c>
      <c r="V924" s="24"/>
    </row>
    <row r="925" ht="35" customHeight="1" spans="1:22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4"/>
      <c r="N925" s="24"/>
      <c r="O925" s="24"/>
      <c r="P925" s="24"/>
      <c r="Q925" s="24"/>
      <c r="R925" s="24"/>
      <c r="S925" s="24"/>
      <c r="T925" s="24" t="str">
        <f t="shared" si="14"/>
        <v/>
      </c>
      <c r="U925" s="24">
        <f>IF(OR('⚙️ BỘ HƠI'!$H$40=0,'⚙️ BỘ HƠI'!$H$2="",$C925="",LEFT($C925,1)="◆"),99999,IF(OR(ISNUMBER(SEARCH('⚙️ BỘ HƠI'!$H$2,$C925)),ISNUMBER(SEARCH($C925,'⚙️ BỘ HƠI'!$H$2))),ROW()-2,99999))</f>
        <v>99999</v>
      </c>
      <c r="V925" s="24"/>
    </row>
    <row r="926" ht="35" customHeight="1" spans="1:22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4"/>
      <c r="N926" s="24"/>
      <c r="O926" s="24"/>
      <c r="P926" s="24"/>
      <c r="Q926" s="24"/>
      <c r="R926" s="24"/>
      <c r="S926" s="24"/>
      <c r="T926" s="24" t="str">
        <f t="shared" si="14"/>
        <v/>
      </c>
      <c r="U926" s="24">
        <f>IF(OR('⚙️ BỘ HƠI'!$H$40=0,'⚙️ BỘ HƠI'!$H$2="",$C926="",LEFT($C926,1)="◆"),99999,IF(OR(ISNUMBER(SEARCH('⚙️ BỘ HƠI'!$H$2,$C926)),ISNUMBER(SEARCH($C926,'⚙️ BỘ HƠI'!$H$2))),ROW()-2,99999))</f>
        <v>99999</v>
      </c>
      <c r="V926" s="24"/>
    </row>
    <row r="927" ht="35" customHeight="1" spans="1:22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4"/>
      <c r="N927" s="24"/>
      <c r="O927" s="24"/>
      <c r="P927" s="24"/>
      <c r="Q927" s="24"/>
      <c r="R927" s="24"/>
      <c r="S927" s="24"/>
      <c r="T927" s="24" t="str">
        <f t="shared" si="14"/>
        <v/>
      </c>
      <c r="U927" s="24">
        <f>IF(OR('⚙️ BỘ HƠI'!$H$40=0,'⚙️ BỘ HƠI'!$H$2="",$C927="",LEFT($C927,1)="◆"),99999,IF(OR(ISNUMBER(SEARCH('⚙️ BỘ HƠI'!$H$2,$C927)),ISNUMBER(SEARCH($C927,'⚙️ BỘ HƠI'!$H$2))),ROW()-2,99999))</f>
        <v>99999</v>
      </c>
      <c r="V927" s="24"/>
    </row>
    <row r="928" ht="35" customHeight="1" spans="1:22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4"/>
      <c r="N928" s="24"/>
      <c r="O928" s="24"/>
      <c r="P928" s="24"/>
      <c r="Q928" s="24"/>
      <c r="R928" s="24"/>
      <c r="S928" s="24"/>
      <c r="T928" s="24" t="str">
        <f t="shared" si="14"/>
        <v/>
      </c>
      <c r="U928" s="24">
        <f>IF(OR('⚙️ BỘ HƠI'!$H$40=0,'⚙️ BỘ HƠI'!$H$2="",$C928="",LEFT($C928,1)="◆"),99999,IF(OR(ISNUMBER(SEARCH('⚙️ BỘ HƠI'!$H$2,$C928)),ISNUMBER(SEARCH($C928,'⚙️ BỘ HƠI'!$H$2))),ROW()-2,99999))</f>
        <v>99999</v>
      </c>
      <c r="V928" s="24"/>
    </row>
    <row r="929" ht="35" customHeight="1" spans="1:22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4"/>
      <c r="N929" s="24"/>
      <c r="O929" s="24"/>
      <c r="P929" s="24"/>
      <c r="Q929" s="24"/>
      <c r="R929" s="24"/>
      <c r="S929" s="24"/>
      <c r="T929" s="24" t="str">
        <f t="shared" si="14"/>
        <v/>
      </c>
      <c r="U929" s="24">
        <f>IF(OR('⚙️ BỘ HƠI'!$H$40=0,'⚙️ BỘ HƠI'!$H$2="",$C929="",LEFT($C929,1)="◆"),99999,IF(OR(ISNUMBER(SEARCH('⚙️ BỘ HƠI'!$H$2,$C929)),ISNUMBER(SEARCH($C929,'⚙️ BỘ HƠI'!$H$2))),ROW()-2,99999))</f>
        <v>99999</v>
      </c>
      <c r="V929" s="24"/>
    </row>
    <row r="930" ht="35" customHeight="1" spans="1:22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4"/>
      <c r="N930" s="24"/>
      <c r="O930" s="24"/>
      <c r="P930" s="24"/>
      <c r="Q930" s="24"/>
      <c r="R930" s="24"/>
      <c r="S930" s="24"/>
      <c r="T930" s="24" t="str">
        <f t="shared" si="14"/>
        <v/>
      </c>
      <c r="U930" s="24">
        <f>IF(OR('⚙️ BỘ HƠI'!$H$40=0,'⚙️ BỘ HƠI'!$H$2="",$C930="",LEFT($C930,1)="◆"),99999,IF(OR(ISNUMBER(SEARCH('⚙️ BỘ HƠI'!$H$2,$C930)),ISNUMBER(SEARCH($C930,'⚙️ BỘ HƠI'!$H$2))),ROW()-2,99999))</f>
        <v>99999</v>
      </c>
      <c r="V930" s="24"/>
    </row>
    <row r="931" ht="35" customHeight="1" spans="1:22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4"/>
      <c r="N931" s="24"/>
      <c r="O931" s="24"/>
      <c r="P931" s="24"/>
      <c r="Q931" s="24"/>
      <c r="R931" s="24"/>
      <c r="S931" s="24"/>
      <c r="T931" s="24" t="str">
        <f t="shared" si="14"/>
        <v/>
      </c>
      <c r="U931" s="24">
        <f>IF(OR('⚙️ BỘ HƠI'!$H$40=0,'⚙️ BỘ HƠI'!$H$2="",$C931="",LEFT($C931,1)="◆"),99999,IF(OR(ISNUMBER(SEARCH('⚙️ BỘ HƠI'!$H$2,$C931)),ISNUMBER(SEARCH($C931,'⚙️ BỘ HƠI'!$H$2))),ROW()-2,99999))</f>
        <v>99999</v>
      </c>
      <c r="V931" s="24"/>
    </row>
    <row r="932" ht="35" customHeight="1" spans="1:22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4"/>
      <c r="N932" s="24"/>
      <c r="O932" s="24"/>
      <c r="P932" s="24"/>
      <c r="Q932" s="24"/>
      <c r="R932" s="24"/>
      <c r="S932" s="24"/>
      <c r="T932" s="24" t="str">
        <f t="shared" si="14"/>
        <v/>
      </c>
      <c r="U932" s="24">
        <f>IF(OR('⚙️ BỘ HƠI'!$H$40=0,'⚙️ BỘ HƠI'!$H$2="",$C932="",LEFT($C932,1)="◆"),99999,IF(OR(ISNUMBER(SEARCH('⚙️ BỘ HƠI'!$H$2,$C932)),ISNUMBER(SEARCH($C932,'⚙️ BỘ HƠI'!$H$2))),ROW()-2,99999))</f>
        <v>99999</v>
      </c>
      <c r="V932" s="24"/>
    </row>
    <row r="933" ht="35" customHeight="1" spans="1:22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4"/>
      <c r="N933" s="24"/>
      <c r="O933" s="24"/>
      <c r="P933" s="24"/>
      <c r="Q933" s="24"/>
      <c r="R933" s="24"/>
      <c r="S933" s="24"/>
      <c r="T933" s="24" t="str">
        <f t="shared" si="14"/>
        <v/>
      </c>
      <c r="U933" s="24">
        <f>IF(OR('⚙️ BỘ HƠI'!$H$40=0,'⚙️ BỘ HƠI'!$H$2="",$C933="",LEFT($C933,1)="◆"),99999,IF(OR(ISNUMBER(SEARCH('⚙️ BỘ HƠI'!$H$2,$C933)),ISNUMBER(SEARCH($C933,'⚙️ BỘ HƠI'!$H$2))),ROW()-2,99999))</f>
        <v>99999</v>
      </c>
      <c r="V933" s="24"/>
    </row>
    <row r="934" ht="35" customHeight="1" spans="1:22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4"/>
      <c r="N934" s="24"/>
      <c r="O934" s="24"/>
      <c r="P934" s="24"/>
      <c r="Q934" s="24"/>
      <c r="R934" s="24"/>
      <c r="S934" s="24"/>
      <c r="T934" s="24" t="str">
        <f t="shared" si="14"/>
        <v/>
      </c>
      <c r="U934" s="24">
        <f>IF(OR('⚙️ BỘ HƠI'!$H$40=0,'⚙️ BỘ HƠI'!$H$2="",$C934="",LEFT($C934,1)="◆"),99999,IF(OR(ISNUMBER(SEARCH('⚙️ BỘ HƠI'!$H$2,$C934)),ISNUMBER(SEARCH($C934,'⚙️ BỘ HƠI'!$H$2))),ROW()-2,99999))</f>
        <v>99999</v>
      </c>
      <c r="V934" s="24"/>
    </row>
    <row r="935" ht="35" customHeight="1" spans="1:22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4"/>
      <c r="N935" s="24"/>
      <c r="O935" s="24"/>
      <c r="P935" s="24"/>
      <c r="Q935" s="24"/>
      <c r="R935" s="24"/>
      <c r="S935" s="24"/>
      <c r="T935" s="24" t="str">
        <f t="shared" si="14"/>
        <v/>
      </c>
      <c r="U935" s="24">
        <f>IF(OR('⚙️ BỘ HƠI'!$H$40=0,'⚙️ BỘ HƠI'!$H$2="",$C935="",LEFT($C935,1)="◆"),99999,IF(OR(ISNUMBER(SEARCH('⚙️ BỘ HƠI'!$H$2,$C935)),ISNUMBER(SEARCH($C935,'⚙️ BỘ HƠI'!$H$2))),ROW()-2,99999))</f>
        <v>99999</v>
      </c>
      <c r="V935" s="24"/>
    </row>
    <row r="936" ht="35" customHeight="1" spans="1:22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4"/>
      <c r="N936" s="24"/>
      <c r="O936" s="24"/>
      <c r="P936" s="24"/>
      <c r="Q936" s="24"/>
      <c r="R936" s="24"/>
      <c r="S936" s="24"/>
      <c r="T936" s="24" t="str">
        <f t="shared" si="14"/>
        <v/>
      </c>
      <c r="U936" s="24">
        <f>IF(OR('⚙️ BỘ HƠI'!$H$40=0,'⚙️ BỘ HƠI'!$H$2="",$C936="",LEFT($C936,1)="◆"),99999,IF(OR(ISNUMBER(SEARCH('⚙️ BỘ HƠI'!$H$2,$C936)),ISNUMBER(SEARCH($C936,'⚙️ BỘ HƠI'!$H$2))),ROW()-2,99999))</f>
        <v>99999</v>
      </c>
      <c r="V936" s="24"/>
    </row>
    <row r="937" ht="35" customHeight="1" spans="1:22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4"/>
      <c r="N937" s="24"/>
      <c r="O937" s="24"/>
      <c r="P937" s="24"/>
      <c r="Q937" s="24"/>
      <c r="R937" s="24"/>
      <c r="S937" s="24"/>
      <c r="T937" s="24" t="str">
        <f t="shared" si="14"/>
        <v/>
      </c>
      <c r="U937" s="24">
        <f>IF(OR('⚙️ BỘ HƠI'!$H$40=0,'⚙️ BỘ HƠI'!$H$2="",$C937="",LEFT($C937,1)="◆"),99999,IF(OR(ISNUMBER(SEARCH('⚙️ BỘ HƠI'!$H$2,$C937)),ISNUMBER(SEARCH($C937,'⚙️ BỘ HƠI'!$H$2))),ROW()-2,99999))</f>
        <v>99999</v>
      </c>
      <c r="V937" s="24"/>
    </row>
    <row r="938" ht="35" customHeight="1" spans="1:22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4"/>
      <c r="N938" s="24"/>
      <c r="O938" s="24"/>
      <c r="P938" s="24"/>
      <c r="Q938" s="24"/>
      <c r="R938" s="24"/>
      <c r="S938" s="24"/>
      <c r="T938" s="24" t="str">
        <f t="shared" si="14"/>
        <v/>
      </c>
      <c r="U938" s="24">
        <f>IF(OR('⚙️ BỘ HƠI'!$H$40=0,'⚙️ BỘ HƠI'!$H$2="",$C938="",LEFT($C938,1)="◆"),99999,IF(OR(ISNUMBER(SEARCH('⚙️ BỘ HƠI'!$H$2,$C938)),ISNUMBER(SEARCH($C938,'⚙️ BỘ HƠI'!$H$2))),ROW()-2,99999))</f>
        <v>99999</v>
      </c>
      <c r="V938" s="24"/>
    </row>
    <row r="939" ht="35" customHeight="1" spans="1:22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4"/>
      <c r="N939" s="24"/>
      <c r="O939" s="24"/>
      <c r="P939" s="24"/>
      <c r="Q939" s="24"/>
      <c r="R939" s="24"/>
      <c r="S939" s="24"/>
      <c r="T939" s="24" t="str">
        <f t="shared" si="14"/>
        <v/>
      </c>
      <c r="U939" s="24">
        <f>IF(OR('⚙️ BỘ HƠI'!$H$40=0,'⚙️ BỘ HƠI'!$H$2="",$C939="",LEFT($C939,1)="◆"),99999,IF(OR(ISNUMBER(SEARCH('⚙️ BỘ HƠI'!$H$2,$C939)),ISNUMBER(SEARCH($C939,'⚙️ BỘ HƠI'!$H$2))),ROW()-2,99999))</f>
        <v>99999</v>
      </c>
      <c r="V939" s="24"/>
    </row>
    <row r="940" ht="35" customHeight="1" spans="1:22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4"/>
      <c r="N940" s="24"/>
      <c r="O940" s="24"/>
      <c r="P940" s="24"/>
      <c r="Q940" s="24"/>
      <c r="R940" s="24"/>
      <c r="S940" s="24"/>
      <c r="T940" s="24" t="str">
        <f t="shared" si="14"/>
        <v/>
      </c>
      <c r="U940" s="24">
        <f>IF(OR('⚙️ BỘ HƠI'!$H$40=0,'⚙️ BỘ HƠI'!$H$2="",$C940="",LEFT($C940,1)="◆"),99999,IF(OR(ISNUMBER(SEARCH('⚙️ BỘ HƠI'!$H$2,$C940)),ISNUMBER(SEARCH($C940,'⚙️ BỘ HƠI'!$H$2))),ROW()-2,99999))</f>
        <v>99999</v>
      </c>
      <c r="V940" s="24"/>
    </row>
    <row r="941" ht="35" customHeight="1" spans="1:22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4"/>
      <c r="N941" s="24"/>
      <c r="O941" s="24"/>
      <c r="P941" s="24"/>
      <c r="Q941" s="24"/>
      <c r="R941" s="24"/>
      <c r="S941" s="24"/>
      <c r="T941" s="24" t="str">
        <f t="shared" si="14"/>
        <v/>
      </c>
      <c r="U941" s="24">
        <f>IF(OR('⚙️ BỘ HƠI'!$H$40=0,'⚙️ BỘ HƠI'!$H$2="",$C941="",LEFT($C941,1)="◆"),99999,IF(OR(ISNUMBER(SEARCH('⚙️ BỘ HƠI'!$H$2,$C941)),ISNUMBER(SEARCH($C941,'⚙️ BỘ HƠI'!$H$2))),ROW()-2,99999))</f>
        <v>99999</v>
      </c>
      <c r="V941" s="24"/>
    </row>
    <row r="942" ht="35" customHeight="1" spans="1:22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4"/>
      <c r="N942" s="24"/>
      <c r="O942" s="24"/>
      <c r="P942" s="24"/>
      <c r="Q942" s="24"/>
      <c r="R942" s="24"/>
      <c r="S942" s="24"/>
      <c r="T942" s="24" t="str">
        <f t="shared" si="14"/>
        <v/>
      </c>
      <c r="U942" s="24">
        <f>IF(OR('⚙️ BỘ HƠI'!$H$40=0,'⚙️ BỘ HƠI'!$H$2="",$C942="",LEFT($C942,1)="◆"),99999,IF(OR(ISNUMBER(SEARCH('⚙️ BỘ HƠI'!$H$2,$C942)),ISNUMBER(SEARCH($C942,'⚙️ BỘ HƠI'!$H$2))),ROW()-2,99999))</f>
        <v>99999</v>
      </c>
      <c r="V942" s="24"/>
    </row>
    <row r="943" ht="35" customHeight="1" spans="1:22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4"/>
      <c r="N943" s="24"/>
      <c r="O943" s="24"/>
      <c r="P943" s="24"/>
      <c r="Q943" s="24"/>
      <c r="R943" s="24"/>
      <c r="S943" s="24"/>
      <c r="T943" s="24" t="str">
        <f t="shared" si="14"/>
        <v/>
      </c>
      <c r="U943" s="24">
        <f>IF(OR('⚙️ BỘ HƠI'!$H$40=0,'⚙️ BỘ HƠI'!$H$2="",$C943="",LEFT($C943,1)="◆"),99999,IF(OR(ISNUMBER(SEARCH('⚙️ BỘ HƠI'!$H$2,$C943)),ISNUMBER(SEARCH($C943,'⚙️ BỘ HƠI'!$H$2))),ROW()-2,99999))</f>
        <v>99999</v>
      </c>
      <c r="V943" s="24"/>
    </row>
    <row r="944" ht="35" customHeight="1" spans="1:22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4"/>
      <c r="N944" s="24"/>
      <c r="O944" s="24"/>
      <c r="P944" s="24"/>
      <c r="Q944" s="24"/>
      <c r="R944" s="24"/>
      <c r="S944" s="24"/>
      <c r="T944" s="24" t="str">
        <f t="shared" si="14"/>
        <v/>
      </c>
      <c r="U944" s="24">
        <f>IF(OR('⚙️ BỘ HƠI'!$H$40=0,'⚙️ BỘ HƠI'!$H$2="",$C944="",LEFT($C944,1)="◆"),99999,IF(OR(ISNUMBER(SEARCH('⚙️ BỘ HƠI'!$H$2,$C944)),ISNUMBER(SEARCH($C944,'⚙️ BỘ HƠI'!$H$2))),ROW()-2,99999))</f>
        <v>99999</v>
      </c>
      <c r="V944" s="24"/>
    </row>
    <row r="945" ht="35" customHeight="1" spans="1:22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4"/>
      <c r="N945" s="24"/>
      <c r="O945" s="24"/>
      <c r="P945" s="24"/>
      <c r="Q945" s="24"/>
      <c r="R945" s="24"/>
      <c r="S945" s="24"/>
      <c r="T945" s="24" t="str">
        <f t="shared" si="14"/>
        <v/>
      </c>
      <c r="U945" s="24">
        <f>IF(OR('⚙️ BỘ HƠI'!$H$40=0,'⚙️ BỘ HƠI'!$H$2="",$C945="",LEFT($C945,1)="◆"),99999,IF(OR(ISNUMBER(SEARCH('⚙️ BỘ HƠI'!$H$2,$C945)),ISNUMBER(SEARCH($C945,'⚙️ BỘ HƠI'!$H$2))),ROW()-2,99999))</f>
        <v>99999</v>
      </c>
      <c r="V945" s="24"/>
    </row>
    <row r="946" ht="35" customHeight="1" spans="1:22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4"/>
      <c r="N946" s="24"/>
      <c r="O946" s="24"/>
      <c r="P946" s="24"/>
      <c r="Q946" s="24"/>
      <c r="R946" s="24"/>
      <c r="S946" s="24"/>
      <c r="T946" s="24" t="str">
        <f t="shared" si="14"/>
        <v/>
      </c>
      <c r="U946" s="24">
        <f>IF(OR('⚙️ BỘ HƠI'!$H$40=0,'⚙️ BỘ HƠI'!$H$2="",$C946="",LEFT($C946,1)="◆"),99999,IF(OR(ISNUMBER(SEARCH('⚙️ BỘ HƠI'!$H$2,$C946)),ISNUMBER(SEARCH($C946,'⚙️ BỘ HƠI'!$H$2))),ROW()-2,99999))</f>
        <v>99999</v>
      </c>
      <c r="V946" s="24"/>
    </row>
    <row r="947" ht="35" customHeight="1" spans="1:22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4"/>
      <c r="N947" s="24"/>
      <c r="O947" s="24"/>
      <c r="P947" s="24"/>
      <c r="Q947" s="24"/>
      <c r="R947" s="24"/>
      <c r="S947" s="24"/>
      <c r="T947" s="24" t="str">
        <f t="shared" si="14"/>
        <v/>
      </c>
      <c r="U947" s="24">
        <f>IF(OR('⚙️ BỘ HƠI'!$H$40=0,'⚙️ BỘ HƠI'!$H$2="",$C947="",LEFT($C947,1)="◆"),99999,IF(OR(ISNUMBER(SEARCH('⚙️ BỘ HƠI'!$H$2,$C947)),ISNUMBER(SEARCH($C947,'⚙️ BỘ HƠI'!$H$2))),ROW()-2,99999))</f>
        <v>99999</v>
      </c>
      <c r="V947" s="24"/>
    </row>
    <row r="948" ht="35" customHeight="1" spans="1:22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4"/>
      <c r="N948" s="24"/>
      <c r="O948" s="24"/>
      <c r="P948" s="24"/>
      <c r="Q948" s="24"/>
      <c r="R948" s="24"/>
      <c r="S948" s="24"/>
      <c r="T948" s="24" t="str">
        <f t="shared" si="14"/>
        <v/>
      </c>
      <c r="U948" s="24">
        <f>IF(OR('⚙️ BỘ HƠI'!$H$40=0,'⚙️ BỘ HƠI'!$H$2="",$C948="",LEFT($C948,1)="◆"),99999,IF(OR(ISNUMBER(SEARCH('⚙️ BỘ HƠI'!$H$2,$C948)),ISNUMBER(SEARCH($C948,'⚙️ BỘ HƠI'!$H$2))),ROW()-2,99999))</f>
        <v>99999</v>
      </c>
      <c r="V948" s="24"/>
    </row>
    <row r="949" ht="35" customHeight="1" spans="1:22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4"/>
      <c r="N949" s="24"/>
      <c r="O949" s="24"/>
      <c r="P949" s="24"/>
      <c r="Q949" s="24"/>
      <c r="R949" s="24"/>
      <c r="S949" s="24"/>
      <c r="T949" s="24" t="str">
        <f t="shared" si="14"/>
        <v/>
      </c>
      <c r="U949" s="24">
        <f>IF(OR('⚙️ BỘ HƠI'!$H$40=0,'⚙️ BỘ HƠI'!$H$2="",$C949="",LEFT($C949,1)="◆"),99999,IF(OR(ISNUMBER(SEARCH('⚙️ BỘ HƠI'!$H$2,$C949)),ISNUMBER(SEARCH($C949,'⚙️ BỘ HƠI'!$H$2))),ROW()-2,99999))</f>
        <v>99999</v>
      </c>
      <c r="V949" s="24"/>
    </row>
    <row r="950" ht="35" customHeight="1" spans="1:22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4"/>
      <c r="N950" s="24"/>
      <c r="O950" s="24"/>
      <c r="P950" s="24"/>
      <c r="Q950" s="24"/>
      <c r="R950" s="24"/>
      <c r="S950" s="24"/>
      <c r="T950" s="24" t="str">
        <f t="shared" si="14"/>
        <v/>
      </c>
      <c r="U950" s="24">
        <f>IF(OR('⚙️ BỘ HƠI'!$H$40=0,'⚙️ BỘ HƠI'!$H$2="",$C950="",LEFT($C950,1)="◆"),99999,IF(OR(ISNUMBER(SEARCH('⚙️ BỘ HƠI'!$H$2,$C950)),ISNUMBER(SEARCH($C950,'⚙️ BỘ HƠI'!$H$2))),ROW()-2,99999))</f>
        <v>99999</v>
      </c>
      <c r="V950" s="24"/>
    </row>
    <row r="951" ht="35" customHeight="1" spans="1:22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4"/>
      <c r="N951" s="24"/>
      <c r="O951" s="24"/>
      <c r="P951" s="24"/>
      <c r="Q951" s="24"/>
      <c r="R951" s="24"/>
      <c r="S951" s="24"/>
      <c r="T951" s="24" t="str">
        <f t="shared" si="14"/>
        <v/>
      </c>
      <c r="U951" s="24">
        <f>IF(OR('⚙️ BỘ HƠI'!$H$40=0,'⚙️ BỘ HƠI'!$H$2="",$C951="",LEFT($C951,1)="◆"),99999,IF(OR(ISNUMBER(SEARCH('⚙️ BỘ HƠI'!$H$2,$C951)),ISNUMBER(SEARCH($C951,'⚙️ BỘ HƠI'!$H$2))),ROW()-2,99999))</f>
        <v>99999</v>
      </c>
      <c r="V951" s="24"/>
    </row>
    <row r="952" ht="35" customHeight="1" spans="1:22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4"/>
      <c r="N952" s="24"/>
      <c r="O952" s="24"/>
      <c r="P952" s="24"/>
      <c r="Q952" s="24"/>
      <c r="R952" s="24"/>
      <c r="S952" s="24"/>
      <c r="T952" s="24" t="str">
        <f t="shared" si="14"/>
        <v/>
      </c>
      <c r="U952" s="24">
        <f>IF(OR('⚙️ BỘ HƠI'!$H$40=0,'⚙️ BỘ HƠI'!$H$2="",$C952="",LEFT($C952,1)="◆"),99999,IF(OR(ISNUMBER(SEARCH('⚙️ BỘ HƠI'!$H$2,$C952)),ISNUMBER(SEARCH($C952,'⚙️ BỘ HƠI'!$H$2))),ROW()-2,99999))</f>
        <v>99999</v>
      </c>
      <c r="V952" s="24"/>
    </row>
    <row r="953" ht="35" customHeight="1" spans="1:22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4"/>
      <c r="N953" s="24"/>
      <c r="O953" s="24"/>
      <c r="P953" s="24"/>
      <c r="Q953" s="24"/>
      <c r="R953" s="24"/>
      <c r="S953" s="24"/>
      <c r="T953" s="24" t="str">
        <f t="shared" si="14"/>
        <v/>
      </c>
      <c r="U953" s="24">
        <f>IF(OR('⚙️ BỘ HƠI'!$H$40=0,'⚙️ BỘ HƠI'!$H$2="",$C953="",LEFT($C953,1)="◆"),99999,IF(OR(ISNUMBER(SEARCH('⚙️ BỘ HƠI'!$H$2,$C953)),ISNUMBER(SEARCH($C953,'⚙️ BỘ HƠI'!$H$2))),ROW()-2,99999))</f>
        <v>99999</v>
      </c>
      <c r="V953" s="24"/>
    </row>
    <row r="954" ht="35" customHeight="1" spans="1:22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4"/>
      <c r="N954" s="24"/>
      <c r="O954" s="24"/>
      <c r="P954" s="24"/>
      <c r="Q954" s="24"/>
      <c r="R954" s="24"/>
      <c r="S954" s="24"/>
      <c r="T954" s="24" t="str">
        <f t="shared" si="14"/>
        <v/>
      </c>
      <c r="U954" s="24">
        <f>IF(OR('⚙️ BỘ HƠI'!$H$40=0,'⚙️ BỘ HƠI'!$H$2="",$C954="",LEFT($C954,1)="◆"),99999,IF(OR(ISNUMBER(SEARCH('⚙️ BỘ HƠI'!$H$2,$C954)),ISNUMBER(SEARCH($C954,'⚙️ BỘ HƠI'!$H$2))),ROW()-2,99999))</f>
        <v>99999</v>
      </c>
      <c r="V954" s="24"/>
    </row>
    <row r="955" ht="35" customHeight="1" spans="1:22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4"/>
      <c r="N955" s="24"/>
      <c r="O955" s="24"/>
      <c r="P955" s="24"/>
      <c r="Q955" s="24"/>
      <c r="R955" s="24"/>
      <c r="S955" s="24"/>
      <c r="T955" s="24" t="str">
        <f t="shared" si="14"/>
        <v/>
      </c>
      <c r="U955" s="24">
        <f>IF(OR('⚙️ BỘ HƠI'!$H$40=0,'⚙️ BỘ HƠI'!$H$2="",$C955="",LEFT($C955,1)="◆"),99999,IF(OR(ISNUMBER(SEARCH('⚙️ BỘ HƠI'!$H$2,$C955)),ISNUMBER(SEARCH($C955,'⚙️ BỘ HƠI'!$H$2))),ROW()-2,99999))</f>
        <v>99999</v>
      </c>
      <c r="V955" s="24"/>
    </row>
    <row r="956" ht="35" customHeight="1" spans="1:22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4"/>
      <c r="N956" s="24"/>
      <c r="O956" s="24"/>
      <c r="P956" s="24"/>
      <c r="Q956" s="24"/>
      <c r="R956" s="24"/>
      <c r="S956" s="24"/>
      <c r="T956" s="24" t="str">
        <f t="shared" si="14"/>
        <v/>
      </c>
      <c r="U956" s="24">
        <f>IF(OR('⚙️ BỘ HƠI'!$H$40=0,'⚙️ BỘ HƠI'!$H$2="",$C956="",LEFT($C956,1)="◆"),99999,IF(OR(ISNUMBER(SEARCH('⚙️ BỘ HƠI'!$H$2,$C956)),ISNUMBER(SEARCH($C956,'⚙️ BỘ HƠI'!$H$2))),ROW()-2,99999))</f>
        <v>99999</v>
      </c>
      <c r="V956" s="24"/>
    </row>
    <row r="957" ht="35" customHeight="1" spans="1:22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4"/>
      <c r="N957" s="24"/>
      <c r="O957" s="24"/>
      <c r="P957" s="24"/>
      <c r="Q957" s="24"/>
      <c r="R957" s="24"/>
      <c r="S957" s="24"/>
      <c r="T957" s="24" t="str">
        <f t="shared" si="14"/>
        <v/>
      </c>
      <c r="U957" s="24">
        <f>IF(OR('⚙️ BỘ HƠI'!$H$40=0,'⚙️ BỘ HƠI'!$H$2="",$C957="",LEFT($C957,1)="◆"),99999,IF(OR(ISNUMBER(SEARCH('⚙️ BỘ HƠI'!$H$2,$C957)),ISNUMBER(SEARCH($C957,'⚙️ BỘ HƠI'!$H$2))),ROW()-2,99999))</f>
        <v>99999</v>
      </c>
      <c r="V957" s="24"/>
    </row>
    <row r="958" ht="35" customHeight="1" spans="1:22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4"/>
      <c r="N958" s="24"/>
      <c r="O958" s="24"/>
      <c r="P958" s="24"/>
      <c r="Q958" s="24"/>
      <c r="R958" s="24"/>
      <c r="S958" s="24"/>
      <c r="T958" s="24" t="str">
        <f t="shared" si="14"/>
        <v/>
      </c>
      <c r="U958" s="24">
        <f>IF(OR('⚙️ BỘ HƠI'!$H$40=0,'⚙️ BỘ HƠI'!$H$2="",$C958="",LEFT($C958,1)="◆"),99999,IF(OR(ISNUMBER(SEARCH('⚙️ BỘ HƠI'!$H$2,$C958)),ISNUMBER(SEARCH($C958,'⚙️ BỘ HƠI'!$H$2))),ROW()-2,99999))</f>
        <v>99999</v>
      </c>
      <c r="V958" s="24"/>
    </row>
    <row r="959" ht="35" customHeight="1" spans="1:22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4"/>
      <c r="N959" s="24"/>
      <c r="O959" s="24"/>
      <c r="P959" s="24"/>
      <c r="Q959" s="24"/>
      <c r="R959" s="24"/>
      <c r="S959" s="24"/>
      <c r="T959" s="24" t="str">
        <f t="shared" si="14"/>
        <v/>
      </c>
      <c r="U959" s="24">
        <f>IF(OR('⚙️ BỘ HƠI'!$H$40=0,'⚙️ BỘ HƠI'!$H$2="",$C959="",LEFT($C959,1)="◆"),99999,IF(OR(ISNUMBER(SEARCH('⚙️ BỘ HƠI'!$H$2,$C959)),ISNUMBER(SEARCH($C959,'⚙️ BỘ HƠI'!$H$2))),ROW()-2,99999))</f>
        <v>99999</v>
      </c>
      <c r="V959" s="24"/>
    </row>
    <row r="960" ht="35" customHeight="1" spans="1:22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4"/>
      <c r="N960" s="24"/>
      <c r="O960" s="24"/>
      <c r="P960" s="24"/>
      <c r="Q960" s="24"/>
      <c r="R960" s="24"/>
      <c r="S960" s="24"/>
      <c r="T960" s="24" t="str">
        <f t="shared" si="14"/>
        <v/>
      </c>
      <c r="U960" s="24">
        <f>IF(OR('⚙️ BỘ HƠI'!$H$40=0,'⚙️ BỘ HƠI'!$H$2="",$C960="",LEFT($C960,1)="◆"),99999,IF(OR(ISNUMBER(SEARCH('⚙️ BỘ HƠI'!$H$2,$C960)),ISNUMBER(SEARCH($C960,'⚙️ BỘ HƠI'!$H$2))),ROW()-2,99999))</f>
        <v>99999</v>
      </c>
      <c r="V960" s="24"/>
    </row>
    <row r="961" ht="35" customHeight="1" spans="1:22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4"/>
      <c r="N961" s="24"/>
      <c r="O961" s="24"/>
      <c r="P961" s="24"/>
      <c r="Q961" s="24"/>
      <c r="R961" s="24"/>
      <c r="S961" s="24"/>
      <c r="T961" s="24" t="str">
        <f t="shared" si="14"/>
        <v/>
      </c>
      <c r="U961" s="24">
        <f>IF(OR('⚙️ BỘ HƠI'!$H$40=0,'⚙️ BỘ HƠI'!$H$2="",$C961="",LEFT($C961,1)="◆"),99999,IF(OR(ISNUMBER(SEARCH('⚙️ BỘ HƠI'!$H$2,$C961)),ISNUMBER(SEARCH($C961,'⚙️ BỘ HƠI'!$H$2))),ROW()-2,99999))</f>
        <v>99999</v>
      </c>
      <c r="V961" s="24"/>
    </row>
    <row r="962" ht="35" customHeight="1" spans="1:22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4"/>
      <c r="N962" s="24"/>
      <c r="O962" s="24"/>
      <c r="P962" s="24"/>
      <c r="Q962" s="24"/>
      <c r="R962" s="24"/>
      <c r="S962" s="24"/>
      <c r="T962" s="24" t="str">
        <f t="shared" si="14"/>
        <v/>
      </c>
      <c r="U962" s="24">
        <f>IF(OR('⚙️ BỘ HƠI'!$H$40=0,'⚙️ BỘ HƠI'!$H$2="",$C962="",LEFT($C962,1)="◆"),99999,IF(OR(ISNUMBER(SEARCH('⚙️ BỘ HƠI'!$H$2,$C962)),ISNUMBER(SEARCH($C962,'⚙️ BỘ HƠI'!$H$2))),ROW()-2,99999))</f>
        <v>99999</v>
      </c>
      <c r="V962" s="24"/>
    </row>
    <row r="963" ht="35" customHeight="1" spans="1:22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4"/>
      <c r="N963" s="24"/>
      <c r="O963" s="24"/>
      <c r="P963" s="24"/>
      <c r="Q963" s="24"/>
      <c r="R963" s="24"/>
      <c r="S963" s="24"/>
      <c r="T963" s="24" t="str">
        <f t="shared" ref="T963:T1026" si="15">IF($S963="","",$S963)</f>
        <v/>
      </c>
      <c r="U963" s="24">
        <f>IF(OR('⚙️ BỘ HƠI'!$H$40=0,'⚙️ BỘ HƠI'!$H$2="",$C963="",LEFT($C963,1)="◆"),99999,IF(OR(ISNUMBER(SEARCH('⚙️ BỘ HƠI'!$H$2,$C963)),ISNUMBER(SEARCH($C963,'⚙️ BỘ HƠI'!$H$2))),ROW()-2,99999))</f>
        <v>99999</v>
      </c>
      <c r="V963" s="24"/>
    </row>
    <row r="964" ht="35" customHeight="1" spans="1:22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4"/>
      <c r="N964" s="24"/>
      <c r="O964" s="24"/>
      <c r="P964" s="24"/>
      <c r="Q964" s="24"/>
      <c r="R964" s="24"/>
      <c r="S964" s="24"/>
      <c r="T964" s="24" t="str">
        <f t="shared" si="15"/>
        <v/>
      </c>
      <c r="U964" s="24">
        <f>IF(OR('⚙️ BỘ HƠI'!$H$40=0,'⚙️ BỘ HƠI'!$H$2="",$C964="",LEFT($C964,1)="◆"),99999,IF(OR(ISNUMBER(SEARCH('⚙️ BỘ HƠI'!$H$2,$C964)),ISNUMBER(SEARCH($C964,'⚙️ BỘ HƠI'!$H$2))),ROW()-2,99999))</f>
        <v>99999</v>
      </c>
      <c r="V964" s="24"/>
    </row>
    <row r="965" ht="35" customHeight="1" spans="1:22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4"/>
      <c r="N965" s="24"/>
      <c r="O965" s="24"/>
      <c r="P965" s="24"/>
      <c r="Q965" s="24"/>
      <c r="R965" s="24"/>
      <c r="S965" s="24"/>
      <c r="T965" s="24" t="str">
        <f t="shared" si="15"/>
        <v/>
      </c>
      <c r="U965" s="24">
        <f>IF(OR('⚙️ BỘ HƠI'!$H$40=0,'⚙️ BỘ HƠI'!$H$2="",$C965="",LEFT($C965,1)="◆"),99999,IF(OR(ISNUMBER(SEARCH('⚙️ BỘ HƠI'!$H$2,$C965)),ISNUMBER(SEARCH($C965,'⚙️ BỘ HƠI'!$H$2))),ROW()-2,99999))</f>
        <v>99999</v>
      </c>
      <c r="V965" s="24"/>
    </row>
    <row r="966" ht="35" customHeight="1" spans="1:22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4"/>
      <c r="N966" s="24"/>
      <c r="O966" s="24"/>
      <c r="P966" s="24"/>
      <c r="Q966" s="24"/>
      <c r="R966" s="24"/>
      <c r="S966" s="24"/>
      <c r="T966" s="24" t="str">
        <f t="shared" si="15"/>
        <v/>
      </c>
      <c r="U966" s="24">
        <f>IF(OR('⚙️ BỘ HƠI'!$H$40=0,'⚙️ BỘ HƠI'!$H$2="",$C966="",LEFT($C966,1)="◆"),99999,IF(OR(ISNUMBER(SEARCH('⚙️ BỘ HƠI'!$H$2,$C966)),ISNUMBER(SEARCH($C966,'⚙️ BỘ HƠI'!$H$2))),ROW()-2,99999))</f>
        <v>99999</v>
      </c>
      <c r="V966" s="24"/>
    </row>
    <row r="967" ht="35" customHeight="1" spans="1:22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4"/>
      <c r="N967" s="24"/>
      <c r="O967" s="24"/>
      <c r="P967" s="24"/>
      <c r="Q967" s="24"/>
      <c r="R967" s="24"/>
      <c r="S967" s="24"/>
      <c r="T967" s="24" t="str">
        <f t="shared" si="15"/>
        <v/>
      </c>
      <c r="U967" s="24">
        <f>IF(OR('⚙️ BỘ HƠI'!$H$40=0,'⚙️ BỘ HƠI'!$H$2="",$C967="",LEFT($C967,1)="◆"),99999,IF(OR(ISNUMBER(SEARCH('⚙️ BỘ HƠI'!$H$2,$C967)),ISNUMBER(SEARCH($C967,'⚙️ BỘ HƠI'!$H$2))),ROW()-2,99999))</f>
        <v>99999</v>
      </c>
      <c r="V967" s="24"/>
    </row>
    <row r="968" ht="35" customHeight="1" spans="1:22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4"/>
      <c r="N968" s="24"/>
      <c r="O968" s="24"/>
      <c r="P968" s="24"/>
      <c r="Q968" s="24"/>
      <c r="R968" s="24"/>
      <c r="S968" s="24"/>
      <c r="T968" s="24" t="str">
        <f t="shared" si="15"/>
        <v/>
      </c>
      <c r="U968" s="24">
        <f>IF(OR('⚙️ BỘ HƠI'!$H$40=0,'⚙️ BỘ HƠI'!$H$2="",$C968="",LEFT($C968,1)="◆"),99999,IF(OR(ISNUMBER(SEARCH('⚙️ BỘ HƠI'!$H$2,$C968)),ISNUMBER(SEARCH($C968,'⚙️ BỘ HƠI'!$H$2))),ROW()-2,99999))</f>
        <v>99999</v>
      </c>
      <c r="V968" s="24"/>
    </row>
    <row r="969" ht="35" customHeight="1" spans="1:22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4"/>
      <c r="N969" s="24"/>
      <c r="O969" s="24"/>
      <c r="P969" s="24"/>
      <c r="Q969" s="24"/>
      <c r="R969" s="24"/>
      <c r="S969" s="24"/>
      <c r="T969" s="24" t="str">
        <f t="shared" si="15"/>
        <v/>
      </c>
      <c r="U969" s="24">
        <f>IF(OR('⚙️ BỘ HƠI'!$H$40=0,'⚙️ BỘ HƠI'!$H$2="",$C969="",LEFT($C969,1)="◆"),99999,IF(OR(ISNUMBER(SEARCH('⚙️ BỘ HƠI'!$H$2,$C969)),ISNUMBER(SEARCH($C969,'⚙️ BỘ HƠI'!$H$2))),ROW()-2,99999))</f>
        <v>99999</v>
      </c>
      <c r="V969" s="24"/>
    </row>
    <row r="970" ht="35" customHeight="1" spans="1:22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4"/>
      <c r="N970" s="24"/>
      <c r="O970" s="24"/>
      <c r="P970" s="24"/>
      <c r="Q970" s="24"/>
      <c r="R970" s="24"/>
      <c r="S970" s="24"/>
      <c r="T970" s="24" t="str">
        <f t="shared" si="15"/>
        <v/>
      </c>
      <c r="U970" s="24">
        <f>IF(OR('⚙️ BỘ HƠI'!$H$40=0,'⚙️ BỘ HƠI'!$H$2="",$C970="",LEFT($C970,1)="◆"),99999,IF(OR(ISNUMBER(SEARCH('⚙️ BỘ HƠI'!$H$2,$C970)),ISNUMBER(SEARCH($C970,'⚙️ BỘ HƠI'!$H$2))),ROW()-2,99999))</f>
        <v>99999</v>
      </c>
      <c r="V970" s="24"/>
    </row>
    <row r="971" ht="35" customHeight="1" spans="1:22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4"/>
      <c r="N971" s="24"/>
      <c r="O971" s="24"/>
      <c r="P971" s="24"/>
      <c r="Q971" s="24"/>
      <c r="R971" s="24"/>
      <c r="S971" s="24"/>
      <c r="T971" s="24" t="str">
        <f t="shared" si="15"/>
        <v/>
      </c>
      <c r="U971" s="24">
        <f>IF(OR('⚙️ BỘ HƠI'!$H$40=0,'⚙️ BỘ HƠI'!$H$2="",$C971="",LEFT($C971,1)="◆"),99999,IF(OR(ISNUMBER(SEARCH('⚙️ BỘ HƠI'!$H$2,$C971)),ISNUMBER(SEARCH($C971,'⚙️ BỘ HƠI'!$H$2))),ROW()-2,99999))</f>
        <v>99999</v>
      </c>
      <c r="V971" s="24"/>
    </row>
    <row r="972" ht="35" customHeight="1" spans="1:22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4"/>
      <c r="N972" s="24"/>
      <c r="O972" s="24"/>
      <c r="P972" s="24"/>
      <c r="Q972" s="24"/>
      <c r="R972" s="24"/>
      <c r="S972" s="24"/>
      <c r="T972" s="24" t="str">
        <f t="shared" si="15"/>
        <v/>
      </c>
      <c r="U972" s="24">
        <f>IF(OR('⚙️ BỘ HƠI'!$H$40=0,'⚙️ BỘ HƠI'!$H$2="",$C972="",LEFT($C972,1)="◆"),99999,IF(OR(ISNUMBER(SEARCH('⚙️ BỘ HƠI'!$H$2,$C972)),ISNUMBER(SEARCH($C972,'⚙️ BỘ HƠI'!$H$2))),ROW()-2,99999))</f>
        <v>99999</v>
      </c>
      <c r="V972" s="24"/>
    </row>
    <row r="973" ht="35" customHeight="1" spans="1:22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4"/>
      <c r="N973" s="24"/>
      <c r="O973" s="24"/>
      <c r="P973" s="24"/>
      <c r="Q973" s="24"/>
      <c r="R973" s="24"/>
      <c r="S973" s="24"/>
      <c r="T973" s="24" t="str">
        <f t="shared" si="15"/>
        <v/>
      </c>
      <c r="U973" s="24">
        <f>IF(OR('⚙️ BỘ HƠI'!$H$40=0,'⚙️ BỘ HƠI'!$H$2="",$C973="",LEFT($C973,1)="◆"),99999,IF(OR(ISNUMBER(SEARCH('⚙️ BỘ HƠI'!$H$2,$C973)),ISNUMBER(SEARCH($C973,'⚙️ BỘ HƠI'!$H$2))),ROW()-2,99999))</f>
        <v>99999</v>
      </c>
      <c r="V973" s="24"/>
    </row>
    <row r="974" ht="35" customHeight="1" spans="1:22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4"/>
      <c r="N974" s="24"/>
      <c r="O974" s="24"/>
      <c r="P974" s="24"/>
      <c r="Q974" s="24"/>
      <c r="R974" s="24"/>
      <c r="S974" s="24"/>
      <c r="T974" s="24" t="str">
        <f t="shared" si="15"/>
        <v/>
      </c>
      <c r="U974" s="24">
        <f>IF(OR('⚙️ BỘ HƠI'!$H$40=0,'⚙️ BỘ HƠI'!$H$2="",$C974="",LEFT($C974,1)="◆"),99999,IF(OR(ISNUMBER(SEARCH('⚙️ BỘ HƠI'!$H$2,$C974)),ISNUMBER(SEARCH($C974,'⚙️ BỘ HƠI'!$H$2))),ROW()-2,99999))</f>
        <v>99999</v>
      </c>
      <c r="V974" s="24"/>
    </row>
    <row r="975" ht="35" customHeight="1" spans="1:22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4"/>
      <c r="N975" s="24"/>
      <c r="O975" s="24"/>
      <c r="P975" s="24"/>
      <c r="Q975" s="24"/>
      <c r="R975" s="24"/>
      <c r="S975" s="24"/>
      <c r="T975" s="24" t="str">
        <f t="shared" si="15"/>
        <v/>
      </c>
      <c r="U975" s="24">
        <f>IF(OR('⚙️ BỘ HƠI'!$H$40=0,'⚙️ BỘ HƠI'!$H$2="",$C975="",LEFT($C975,1)="◆"),99999,IF(OR(ISNUMBER(SEARCH('⚙️ BỘ HƠI'!$H$2,$C975)),ISNUMBER(SEARCH($C975,'⚙️ BỘ HƠI'!$H$2))),ROW()-2,99999))</f>
        <v>99999</v>
      </c>
      <c r="V975" s="24"/>
    </row>
    <row r="976" ht="35" customHeight="1" spans="1:22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4"/>
      <c r="N976" s="24"/>
      <c r="O976" s="24"/>
      <c r="P976" s="24"/>
      <c r="Q976" s="24"/>
      <c r="R976" s="24"/>
      <c r="S976" s="24"/>
      <c r="T976" s="24" t="str">
        <f t="shared" si="15"/>
        <v/>
      </c>
      <c r="U976" s="24">
        <f>IF(OR('⚙️ BỘ HƠI'!$H$40=0,'⚙️ BỘ HƠI'!$H$2="",$C976="",LEFT($C976,1)="◆"),99999,IF(OR(ISNUMBER(SEARCH('⚙️ BỘ HƠI'!$H$2,$C976)),ISNUMBER(SEARCH($C976,'⚙️ BỘ HƠI'!$H$2))),ROW()-2,99999))</f>
        <v>99999</v>
      </c>
      <c r="V976" s="24"/>
    </row>
    <row r="977" ht="35" customHeight="1" spans="1:22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4"/>
      <c r="N977" s="24"/>
      <c r="O977" s="24"/>
      <c r="P977" s="24"/>
      <c r="Q977" s="24"/>
      <c r="R977" s="24"/>
      <c r="S977" s="24"/>
      <c r="T977" s="24" t="str">
        <f t="shared" si="15"/>
        <v/>
      </c>
      <c r="U977" s="24">
        <f>IF(OR('⚙️ BỘ HƠI'!$H$40=0,'⚙️ BỘ HƠI'!$H$2="",$C977="",LEFT($C977,1)="◆"),99999,IF(OR(ISNUMBER(SEARCH('⚙️ BỘ HƠI'!$H$2,$C977)),ISNUMBER(SEARCH($C977,'⚙️ BỘ HƠI'!$H$2))),ROW()-2,99999))</f>
        <v>99999</v>
      </c>
      <c r="V977" s="24"/>
    </row>
    <row r="978" ht="35" customHeight="1" spans="1:22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4"/>
      <c r="N978" s="24"/>
      <c r="O978" s="24"/>
      <c r="P978" s="24"/>
      <c r="Q978" s="24"/>
      <c r="R978" s="24"/>
      <c r="S978" s="24"/>
      <c r="T978" s="24" t="str">
        <f t="shared" si="15"/>
        <v/>
      </c>
      <c r="U978" s="24">
        <f>IF(OR('⚙️ BỘ HƠI'!$H$40=0,'⚙️ BỘ HƠI'!$H$2="",$C978="",LEFT($C978,1)="◆"),99999,IF(OR(ISNUMBER(SEARCH('⚙️ BỘ HƠI'!$H$2,$C978)),ISNUMBER(SEARCH($C978,'⚙️ BỘ HƠI'!$H$2))),ROW()-2,99999))</f>
        <v>99999</v>
      </c>
      <c r="V978" s="24"/>
    </row>
    <row r="979" ht="35" customHeight="1" spans="1:22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4"/>
      <c r="N979" s="24"/>
      <c r="O979" s="24"/>
      <c r="P979" s="24"/>
      <c r="Q979" s="24"/>
      <c r="R979" s="24"/>
      <c r="S979" s="24"/>
      <c r="T979" s="24" t="str">
        <f t="shared" si="15"/>
        <v/>
      </c>
      <c r="U979" s="24">
        <f>IF(OR('⚙️ BỘ HƠI'!$H$40=0,'⚙️ BỘ HƠI'!$H$2="",$C979="",LEFT($C979,1)="◆"),99999,IF(OR(ISNUMBER(SEARCH('⚙️ BỘ HƠI'!$H$2,$C979)),ISNUMBER(SEARCH($C979,'⚙️ BỘ HƠI'!$H$2))),ROW()-2,99999))</f>
        <v>99999</v>
      </c>
      <c r="V979" s="24"/>
    </row>
    <row r="980" ht="35" customHeight="1" spans="1:22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4"/>
      <c r="N980" s="24"/>
      <c r="O980" s="24"/>
      <c r="P980" s="24"/>
      <c r="Q980" s="24"/>
      <c r="R980" s="24"/>
      <c r="S980" s="24"/>
      <c r="T980" s="24" t="str">
        <f t="shared" si="15"/>
        <v/>
      </c>
      <c r="U980" s="24">
        <f>IF(OR('⚙️ BỘ HƠI'!$H$40=0,'⚙️ BỘ HƠI'!$H$2="",$C980="",LEFT($C980,1)="◆"),99999,IF(OR(ISNUMBER(SEARCH('⚙️ BỘ HƠI'!$H$2,$C980)),ISNUMBER(SEARCH($C980,'⚙️ BỘ HƠI'!$H$2))),ROW()-2,99999))</f>
        <v>99999</v>
      </c>
      <c r="V980" s="24"/>
    </row>
    <row r="981" ht="35" customHeight="1" spans="1:22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4"/>
      <c r="N981" s="24"/>
      <c r="O981" s="24"/>
      <c r="P981" s="24"/>
      <c r="Q981" s="24"/>
      <c r="R981" s="24"/>
      <c r="S981" s="24"/>
      <c r="T981" s="24" t="str">
        <f t="shared" si="15"/>
        <v/>
      </c>
      <c r="U981" s="24">
        <f>IF(OR('⚙️ BỘ HƠI'!$H$40=0,'⚙️ BỘ HƠI'!$H$2="",$C981="",LEFT($C981,1)="◆"),99999,IF(OR(ISNUMBER(SEARCH('⚙️ BỘ HƠI'!$H$2,$C981)),ISNUMBER(SEARCH($C981,'⚙️ BỘ HƠI'!$H$2))),ROW()-2,99999))</f>
        <v>99999</v>
      </c>
      <c r="V981" s="24"/>
    </row>
    <row r="982" ht="35" customHeight="1" spans="1:22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4"/>
      <c r="N982" s="24"/>
      <c r="O982" s="24"/>
      <c r="P982" s="24"/>
      <c r="Q982" s="24"/>
      <c r="R982" s="24"/>
      <c r="S982" s="24"/>
      <c r="T982" s="24" t="str">
        <f t="shared" si="15"/>
        <v/>
      </c>
      <c r="U982" s="24">
        <f>IF(OR('⚙️ BỘ HƠI'!$H$40=0,'⚙️ BỘ HƠI'!$H$2="",$C982="",LEFT($C982,1)="◆"),99999,IF(OR(ISNUMBER(SEARCH('⚙️ BỘ HƠI'!$H$2,$C982)),ISNUMBER(SEARCH($C982,'⚙️ BỘ HƠI'!$H$2))),ROW()-2,99999))</f>
        <v>99999</v>
      </c>
      <c r="V982" s="24"/>
    </row>
    <row r="983" ht="35" customHeight="1" spans="1:22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4"/>
      <c r="N983" s="24"/>
      <c r="O983" s="24"/>
      <c r="P983" s="24"/>
      <c r="Q983" s="24"/>
      <c r="R983" s="24"/>
      <c r="S983" s="24"/>
      <c r="T983" s="24" t="str">
        <f t="shared" si="15"/>
        <v/>
      </c>
      <c r="U983" s="24">
        <f>IF(OR('⚙️ BỘ HƠI'!$H$40=0,'⚙️ BỘ HƠI'!$H$2="",$C983="",LEFT($C983,1)="◆"),99999,IF(OR(ISNUMBER(SEARCH('⚙️ BỘ HƠI'!$H$2,$C983)),ISNUMBER(SEARCH($C983,'⚙️ BỘ HƠI'!$H$2))),ROW()-2,99999))</f>
        <v>99999</v>
      </c>
      <c r="V983" s="24"/>
    </row>
    <row r="984" ht="35" customHeight="1" spans="1:22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4"/>
      <c r="N984" s="24"/>
      <c r="O984" s="24"/>
      <c r="P984" s="24"/>
      <c r="Q984" s="24"/>
      <c r="R984" s="24"/>
      <c r="S984" s="24"/>
      <c r="T984" s="24" t="str">
        <f t="shared" si="15"/>
        <v/>
      </c>
      <c r="U984" s="24">
        <f>IF(OR('⚙️ BỘ HƠI'!$H$40=0,'⚙️ BỘ HƠI'!$H$2="",$C984="",LEFT($C984,1)="◆"),99999,IF(OR(ISNUMBER(SEARCH('⚙️ BỘ HƠI'!$H$2,$C984)),ISNUMBER(SEARCH($C984,'⚙️ BỘ HƠI'!$H$2))),ROW()-2,99999))</f>
        <v>99999</v>
      </c>
      <c r="V984" s="24"/>
    </row>
    <row r="985" ht="35" customHeight="1" spans="1:22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4"/>
      <c r="N985" s="24"/>
      <c r="O985" s="24"/>
      <c r="P985" s="24"/>
      <c r="Q985" s="24"/>
      <c r="R985" s="24"/>
      <c r="S985" s="24"/>
      <c r="T985" s="24" t="str">
        <f t="shared" si="15"/>
        <v/>
      </c>
      <c r="U985" s="24">
        <f>IF(OR('⚙️ BỘ HƠI'!$H$40=0,'⚙️ BỘ HƠI'!$H$2="",$C985="",LEFT($C985,1)="◆"),99999,IF(OR(ISNUMBER(SEARCH('⚙️ BỘ HƠI'!$H$2,$C985)),ISNUMBER(SEARCH($C985,'⚙️ BỘ HƠI'!$H$2))),ROW()-2,99999))</f>
        <v>99999</v>
      </c>
      <c r="V985" s="24"/>
    </row>
    <row r="986" ht="35" customHeight="1" spans="1:22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4"/>
      <c r="N986" s="24"/>
      <c r="O986" s="24"/>
      <c r="P986" s="24"/>
      <c r="Q986" s="24"/>
      <c r="R986" s="24"/>
      <c r="S986" s="24"/>
      <c r="T986" s="24" t="str">
        <f t="shared" si="15"/>
        <v/>
      </c>
      <c r="U986" s="24">
        <f>IF(OR('⚙️ BỘ HƠI'!$H$40=0,'⚙️ BỘ HƠI'!$H$2="",$C986="",LEFT($C986,1)="◆"),99999,IF(OR(ISNUMBER(SEARCH('⚙️ BỘ HƠI'!$H$2,$C986)),ISNUMBER(SEARCH($C986,'⚙️ BỘ HƠI'!$H$2))),ROW()-2,99999))</f>
        <v>99999</v>
      </c>
      <c r="V986" s="24"/>
    </row>
    <row r="987" ht="35" customHeight="1" spans="1:22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4"/>
      <c r="N987" s="24"/>
      <c r="O987" s="24"/>
      <c r="P987" s="24"/>
      <c r="Q987" s="24"/>
      <c r="R987" s="24"/>
      <c r="S987" s="24"/>
      <c r="T987" s="24" t="str">
        <f t="shared" si="15"/>
        <v/>
      </c>
      <c r="U987" s="24">
        <f>IF(OR('⚙️ BỘ HƠI'!$H$40=0,'⚙️ BỘ HƠI'!$H$2="",$C987="",LEFT($C987,1)="◆"),99999,IF(OR(ISNUMBER(SEARCH('⚙️ BỘ HƠI'!$H$2,$C987)),ISNUMBER(SEARCH($C987,'⚙️ BỘ HƠI'!$H$2))),ROW()-2,99999))</f>
        <v>99999</v>
      </c>
      <c r="V987" s="24"/>
    </row>
    <row r="988" ht="35" customHeight="1" spans="1:22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4"/>
      <c r="N988" s="24"/>
      <c r="O988" s="24"/>
      <c r="P988" s="24"/>
      <c r="Q988" s="24"/>
      <c r="R988" s="24"/>
      <c r="S988" s="24"/>
      <c r="T988" s="24" t="str">
        <f t="shared" si="15"/>
        <v/>
      </c>
      <c r="U988" s="24">
        <f>IF(OR('⚙️ BỘ HƠI'!$H$40=0,'⚙️ BỘ HƠI'!$H$2="",$C988="",LEFT($C988,1)="◆"),99999,IF(OR(ISNUMBER(SEARCH('⚙️ BỘ HƠI'!$H$2,$C988)),ISNUMBER(SEARCH($C988,'⚙️ BỘ HƠI'!$H$2))),ROW()-2,99999))</f>
        <v>99999</v>
      </c>
      <c r="V988" s="24"/>
    </row>
    <row r="989" ht="35" customHeight="1" spans="1:22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4"/>
      <c r="N989" s="24"/>
      <c r="O989" s="24"/>
      <c r="P989" s="24"/>
      <c r="Q989" s="24"/>
      <c r="R989" s="24"/>
      <c r="S989" s="24"/>
      <c r="T989" s="24" t="str">
        <f t="shared" si="15"/>
        <v/>
      </c>
      <c r="U989" s="24">
        <f>IF(OR('⚙️ BỘ HƠI'!$H$40=0,'⚙️ BỘ HƠI'!$H$2="",$C989="",LEFT($C989,1)="◆"),99999,IF(OR(ISNUMBER(SEARCH('⚙️ BỘ HƠI'!$H$2,$C989)),ISNUMBER(SEARCH($C989,'⚙️ BỘ HƠI'!$H$2))),ROW()-2,99999))</f>
        <v>99999</v>
      </c>
      <c r="V989" s="24"/>
    </row>
    <row r="990" ht="35" customHeight="1" spans="1:22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4"/>
      <c r="N990" s="24"/>
      <c r="O990" s="24"/>
      <c r="P990" s="24"/>
      <c r="Q990" s="24"/>
      <c r="R990" s="24"/>
      <c r="S990" s="24"/>
      <c r="T990" s="24" t="str">
        <f t="shared" si="15"/>
        <v/>
      </c>
      <c r="U990" s="24">
        <f>IF(OR('⚙️ BỘ HƠI'!$H$40=0,'⚙️ BỘ HƠI'!$H$2="",$C990="",LEFT($C990,1)="◆"),99999,IF(OR(ISNUMBER(SEARCH('⚙️ BỘ HƠI'!$H$2,$C990)),ISNUMBER(SEARCH($C990,'⚙️ BỘ HƠI'!$H$2))),ROW()-2,99999))</f>
        <v>99999</v>
      </c>
      <c r="V990" s="24"/>
    </row>
    <row r="991" ht="35" customHeight="1" spans="1:22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4"/>
      <c r="N991" s="24"/>
      <c r="O991" s="24"/>
      <c r="P991" s="24"/>
      <c r="Q991" s="24"/>
      <c r="R991" s="24"/>
      <c r="S991" s="24"/>
      <c r="T991" s="24" t="str">
        <f t="shared" si="15"/>
        <v/>
      </c>
      <c r="U991" s="24">
        <f>IF(OR('⚙️ BỘ HƠI'!$H$40=0,'⚙️ BỘ HƠI'!$H$2="",$C991="",LEFT($C991,1)="◆"),99999,IF(OR(ISNUMBER(SEARCH('⚙️ BỘ HƠI'!$H$2,$C991)),ISNUMBER(SEARCH($C991,'⚙️ BỘ HƠI'!$H$2))),ROW()-2,99999))</f>
        <v>99999</v>
      </c>
      <c r="V991" s="24"/>
    </row>
    <row r="992" ht="35" customHeight="1" spans="1:22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4"/>
      <c r="N992" s="24"/>
      <c r="O992" s="24"/>
      <c r="P992" s="24"/>
      <c r="Q992" s="24"/>
      <c r="R992" s="24"/>
      <c r="S992" s="24"/>
      <c r="T992" s="24" t="str">
        <f t="shared" si="15"/>
        <v/>
      </c>
      <c r="U992" s="24">
        <f>IF(OR('⚙️ BỘ HƠI'!$H$40=0,'⚙️ BỘ HƠI'!$H$2="",$C992="",LEFT($C992,1)="◆"),99999,IF(OR(ISNUMBER(SEARCH('⚙️ BỘ HƠI'!$H$2,$C992)),ISNUMBER(SEARCH($C992,'⚙️ BỘ HƠI'!$H$2))),ROW()-2,99999))</f>
        <v>99999</v>
      </c>
      <c r="V992" s="24"/>
    </row>
    <row r="993" ht="35" customHeight="1" spans="1:22">
      <c r="A993" s="27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4"/>
      <c r="N993" s="24"/>
      <c r="O993" s="24"/>
      <c r="P993" s="24"/>
      <c r="Q993" s="24"/>
      <c r="R993" s="24"/>
      <c r="S993" s="24"/>
      <c r="T993" s="24" t="str">
        <f t="shared" si="15"/>
        <v/>
      </c>
      <c r="U993" s="24">
        <f>IF(OR('⚙️ BỘ HƠI'!$H$40=0,'⚙️ BỘ HƠI'!$H$2="",$C993="",LEFT($C993,1)="◆"),99999,IF(OR(ISNUMBER(SEARCH('⚙️ BỘ HƠI'!$H$2,$C993)),ISNUMBER(SEARCH($C993,'⚙️ BỘ HƠI'!$H$2))),ROW()-2,99999))</f>
        <v>99999</v>
      </c>
      <c r="V993" s="24"/>
    </row>
    <row r="994" ht="35" customHeight="1" spans="1:22">
      <c r="A994" s="27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4"/>
      <c r="N994" s="24"/>
      <c r="O994" s="24"/>
      <c r="P994" s="24"/>
      <c r="Q994" s="24"/>
      <c r="R994" s="24"/>
      <c r="S994" s="24"/>
      <c r="T994" s="24" t="str">
        <f t="shared" si="15"/>
        <v/>
      </c>
      <c r="U994" s="24">
        <f>IF(OR('⚙️ BỘ HƠI'!$H$40=0,'⚙️ BỘ HƠI'!$H$2="",$C994="",LEFT($C994,1)="◆"),99999,IF(OR(ISNUMBER(SEARCH('⚙️ BỘ HƠI'!$H$2,$C994)),ISNUMBER(SEARCH($C994,'⚙️ BỘ HƠI'!$H$2))),ROW()-2,99999))</f>
        <v>99999</v>
      </c>
      <c r="V994" s="24"/>
    </row>
    <row r="995" ht="35" customHeight="1" spans="1:22">
      <c r="A995" s="27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4"/>
      <c r="N995" s="24"/>
      <c r="O995" s="24"/>
      <c r="P995" s="24"/>
      <c r="Q995" s="24"/>
      <c r="R995" s="24"/>
      <c r="S995" s="24"/>
      <c r="T995" s="24" t="str">
        <f t="shared" si="15"/>
        <v/>
      </c>
      <c r="U995" s="24">
        <f>IF(OR('⚙️ BỘ HƠI'!$H$40=0,'⚙️ BỘ HƠI'!$H$2="",$C995="",LEFT($C995,1)="◆"),99999,IF(OR(ISNUMBER(SEARCH('⚙️ BỘ HƠI'!$H$2,$C995)),ISNUMBER(SEARCH($C995,'⚙️ BỘ HƠI'!$H$2))),ROW()-2,99999))</f>
        <v>99999</v>
      </c>
      <c r="V995" s="24"/>
    </row>
    <row r="996" ht="35" customHeight="1" spans="1:22">
      <c r="A996" s="27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4"/>
      <c r="N996" s="24"/>
      <c r="O996" s="24"/>
      <c r="P996" s="24"/>
      <c r="Q996" s="24"/>
      <c r="R996" s="24"/>
      <c r="S996" s="24"/>
      <c r="T996" s="24" t="str">
        <f t="shared" si="15"/>
        <v/>
      </c>
      <c r="U996" s="24">
        <f>IF(OR('⚙️ BỘ HƠI'!$H$40=0,'⚙️ BỘ HƠI'!$H$2="",$C996="",LEFT($C996,1)="◆"),99999,IF(OR(ISNUMBER(SEARCH('⚙️ BỘ HƠI'!$H$2,$C996)),ISNUMBER(SEARCH($C996,'⚙️ BỘ HƠI'!$H$2))),ROW()-2,99999))</f>
        <v>99999</v>
      </c>
      <c r="V996" s="24"/>
    </row>
    <row r="997" ht="35" customHeight="1" spans="1:22">
      <c r="A997" s="27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4"/>
      <c r="N997" s="24"/>
      <c r="O997" s="24"/>
      <c r="P997" s="24"/>
      <c r="Q997" s="24"/>
      <c r="R997" s="24"/>
      <c r="S997" s="24"/>
      <c r="T997" s="24" t="str">
        <f t="shared" si="15"/>
        <v/>
      </c>
      <c r="U997" s="24">
        <f>IF(OR('⚙️ BỘ HƠI'!$H$40=0,'⚙️ BỘ HƠI'!$H$2="",$C997="",LEFT($C997,1)="◆"),99999,IF(OR(ISNUMBER(SEARCH('⚙️ BỘ HƠI'!$H$2,$C997)),ISNUMBER(SEARCH($C997,'⚙️ BỘ HƠI'!$H$2))),ROW()-2,99999))</f>
        <v>99999</v>
      </c>
      <c r="V997" s="24"/>
    </row>
    <row r="998" ht="35" customHeight="1" spans="1:22">
      <c r="A998" s="27"/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4"/>
      <c r="N998" s="24"/>
      <c r="O998" s="24"/>
      <c r="P998" s="24"/>
      <c r="Q998" s="24"/>
      <c r="R998" s="24"/>
      <c r="S998" s="24"/>
      <c r="T998" s="24" t="str">
        <f t="shared" si="15"/>
        <v/>
      </c>
      <c r="U998" s="24">
        <f>IF(OR('⚙️ BỘ HƠI'!$H$40=0,'⚙️ BỘ HƠI'!$H$2="",$C998="",LEFT($C998,1)="◆"),99999,IF(OR(ISNUMBER(SEARCH('⚙️ BỘ HƠI'!$H$2,$C998)),ISNUMBER(SEARCH($C998,'⚙️ BỘ HƠI'!$H$2))),ROW()-2,99999))</f>
        <v>99999</v>
      </c>
      <c r="V998" s="24"/>
    </row>
    <row r="999" ht="35" customHeight="1" spans="1:22">
      <c r="A999" s="27"/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4"/>
      <c r="N999" s="24"/>
      <c r="O999" s="24"/>
      <c r="P999" s="24"/>
      <c r="Q999" s="24"/>
      <c r="R999" s="24"/>
      <c r="S999" s="24"/>
      <c r="T999" s="24" t="str">
        <f t="shared" si="15"/>
        <v/>
      </c>
      <c r="U999" s="24">
        <f>IF(OR('⚙️ BỘ HƠI'!$H$40=0,'⚙️ BỘ HƠI'!$H$2="",$C999="",LEFT($C999,1)="◆"),99999,IF(OR(ISNUMBER(SEARCH('⚙️ BỘ HƠI'!$H$2,$C999)),ISNUMBER(SEARCH($C999,'⚙️ BỘ HƠI'!$H$2))),ROW()-2,99999))</f>
        <v>99999</v>
      </c>
      <c r="V999" s="24"/>
    </row>
    <row r="1000" ht="35" customHeight="1" spans="1:22">
      <c r="A1000" s="27"/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4"/>
      <c r="N1000" s="24"/>
      <c r="O1000" s="24"/>
      <c r="P1000" s="24"/>
      <c r="Q1000" s="24"/>
      <c r="R1000" s="24"/>
      <c r="S1000" s="24"/>
      <c r="T1000" s="24" t="str">
        <f t="shared" si="15"/>
        <v/>
      </c>
      <c r="U1000" s="24">
        <f>IF(OR('⚙️ BỘ HƠI'!$H$40=0,'⚙️ BỘ HƠI'!$H$2="",$C1000="",LEFT($C1000,1)="◆"),99999,IF(OR(ISNUMBER(SEARCH('⚙️ BỘ HƠI'!$H$2,$C1000)),ISNUMBER(SEARCH($C1000,'⚙️ BỘ HƠI'!$H$2))),ROW()-2,99999))</f>
        <v>99999</v>
      </c>
      <c r="V1000" s="24"/>
    </row>
    <row r="1001" ht="35" customHeight="1" spans="1:22">
      <c r="A1001" s="27"/>
      <c r="B1001" s="27"/>
      <c r="C1001" s="27"/>
      <c r="D1001" s="27"/>
      <c r="E1001" s="27"/>
      <c r="F1001" s="27"/>
      <c r="G1001" s="27"/>
      <c r="H1001" s="27"/>
      <c r="I1001" s="27"/>
      <c r="J1001" s="27"/>
      <c r="K1001" s="27"/>
      <c r="L1001" s="27"/>
      <c r="M1001" s="24"/>
      <c r="N1001" s="24"/>
      <c r="O1001" s="24"/>
      <c r="P1001" s="24"/>
      <c r="Q1001" s="24"/>
      <c r="R1001" s="24"/>
      <c r="S1001" s="24"/>
      <c r="T1001" s="24" t="str">
        <f t="shared" si="15"/>
        <v/>
      </c>
      <c r="U1001" s="24">
        <f>IF(OR('⚙️ BỘ HƠI'!$H$40=0,'⚙️ BỘ HƠI'!$H$2="",$C1001="",LEFT($C1001,1)="◆"),99999,IF(OR(ISNUMBER(SEARCH('⚙️ BỘ HƠI'!$H$2,$C1001)),ISNUMBER(SEARCH($C1001,'⚙️ BỘ HƠI'!$H$2))),ROW()-2,99999))</f>
        <v>99999</v>
      </c>
      <c r="V1001" s="24"/>
    </row>
    <row r="1002" ht="35" customHeight="1" spans="1:22">
      <c r="A1002" s="27"/>
      <c r="B1002" s="27"/>
      <c r="C1002" s="27"/>
      <c r="D1002" s="27"/>
      <c r="E1002" s="27"/>
      <c r="F1002" s="27"/>
      <c r="G1002" s="27"/>
      <c r="H1002" s="27"/>
      <c r="I1002" s="27"/>
      <c r="J1002" s="27"/>
      <c r="K1002" s="27"/>
      <c r="L1002" s="27"/>
      <c r="M1002" s="24"/>
      <c r="N1002" s="24"/>
      <c r="O1002" s="24"/>
      <c r="P1002" s="24"/>
      <c r="Q1002" s="24"/>
      <c r="R1002" s="24"/>
      <c r="S1002" s="24"/>
      <c r="T1002" s="24" t="str">
        <f t="shared" si="15"/>
        <v/>
      </c>
      <c r="U1002" s="24">
        <f>IF(OR('⚙️ BỘ HƠI'!$H$40=0,'⚙️ BỘ HƠI'!$H$2="",$C1002="",LEFT($C1002,1)="◆"),99999,IF(OR(ISNUMBER(SEARCH('⚙️ BỘ HƠI'!$H$2,$C1002)),ISNUMBER(SEARCH($C1002,'⚙️ BỘ HƠI'!$H$2))),ROW()-2,99999))</f>
        <v>99999</v>
      </c>
      <c r="V1002" s="24"/>
    </row>
    <row r="1003" ht="35" customHeight="1" spans="1:22">
      <c r="A1003" s="37"/>
      <c r="B1003" s="37"/>
      <c r="C1003" s="37"/>
      <c r="D1003" s="37"/>
      <c r="E1003" s="37"/>
      <c r="F1003" s="37"/>
      <c r="G1003" s="37"/>
      <c r="H1003" s="37"/>
      <c r="I1003" s="37"/>
      <c r="J1003" s="37"/>
      <c r="K1003" s="37"/>
      <c r="L1003" s="37"/>
      <c r="M1003" s="24"/>
      <c r="N1003" s="24"/>
      <c r="O1003" s="24"/>
      <c r="P1003" s="24"/>
      <c r="Q1003" s="24"/>
      <c r="R1003" s="24"/>
      <c r="S1003" s="24"/>
      <c r="T1003" s="24" t="str">
        <f t="shared" si="15"/>
        <v/>
      </c>
      <c r="U1003" s="24">
        <f>IF(OR('⚙️ BỘ HƠI'!$H$40=0,'⚙️ BỘ HƠI'!$H$2="",$C1003="",LEFT($C1003,1)="◆"),99999,IF(OR(ISNUMBER(SEARCH('⚙️ BỘ HƠI'!$H$2,$C1003)),ISNUMBER(SEARCH($C1003,'⚙️ BỘ HƠI'!$H$2))),ROW()-2,99999))</f>
        <v>99999</v>
      </c>
      <c r="V1003" s="24"/>
    </row>
    <row r="1004" ht="35" customHeight="1" spans="1:22">
      <c r="A1004" s="37"/>
      <c r="B1004" s="37"/>
      <c r="C1004" s="37"/>
      <c r="D1004" s="37"/>
      <c r="E1004" s="37"/>
      <c r="F1004" s="37"/>
      <c r="G1004" s="37"/>
      <c r="H1004" s="37"/>
      <c r="I1004" s="37"/>
      <c r="J1004" s="37"/>
      <c r="K1004" s="37"/>
      <c r="L1004" s="37"/>
      <c r="M1004" s="24"/>
      <c r="N1004" s="24"/>
      <c r="O1004" s="24"/>
      <c r="P1004" s="24"/>
      <c r="Q1004" s="24"/>
      <c r="R1004" s="24"/>
      <c r="S1004" s="24"/>
      <c r="T1004" s="24" t="str">
        <f t="shared" si="15"/>
        <v/>
      </c>
      <c r="U1004" s="24">
        <f>IF(OR('⚙️ BỘ HƠI'!$H$40=0,'⚙️ BỘ HƠI'!$H$2="",$C1004="",LEFT($C1004,1)="◆"),99999,IF(OR(ISNUMBER(SEARCH('⚙️ BỘ HƠI'!$H$2,$C1004)),ISNUMBER(SEARCH($C1004,'⚙️ BỘ HƠI'!$H$2))),ROW()-2,99999))</f>
        <v>99999</v>
      </c>
      <c r="V1004" s="24"/>
    </row>
    <row r="1005" ht="35" customHeight="1" spans="1:22">
      <c r="A1005" s="37"/>
      <c r="B1005" s="37"/>
      <c r="C1005" s="37"/>
      <c r="D1005" s="37"/>
      <c r="E1005" s="37"/>
      <c r="F1005" s="37"/>
      <c r="G1005" s="37"/>
      <c r="H1005" s="37"/>
      <c r="I1005" s="37"/>
      <c r="J1005" s="37"/>
      <c r="K1005" s="37"/>
      <c r="L1005" s="37"/>
      <c r="M1005" s="24"/>
      <c r="N1005" s="24"/>
      <c r="O1005" s="24"/>
      <c r="P1005" s="24"/>
      <c r="Q1005" s="24"/>
      <c r="R1005" s="24"/>
      <c r="S1005" s="24"/>
      <c r="T1005" s="24" t="str">
        <f t="shared" si="15"/>
        <v/>
      </c>
      <c r="U1005" s="24">
        <f>IF(OR('⚙️ BỘ HƠI'!$H$40=0,'⚙️ BỘ HƠI'!$H$2="",$C1005="",LEFT($C1005,1)="◆"),99999,IF(OR(ISNUMBER(SEARCH('⚙️ BỘ HƠI'!$H$2,$C1005)),ISNUMBER(SEARCH($C1005,'⚙️ BỘ HƠI'!$H$2))),ROW()-2,99999))</f>
        <v>99999</v>
      </c>
      <c r="V1005" s="24"/>
    </row>
    <row r="1006" ht="35" customHeight="1" spans="1:22">
      <c r="A1006" s="37"/>
      <c r="B1006" s="37"/>
      <c r="C1006" s="37"/>
      <c r="D1006" s="37"/>
      <c r="E1006" s="37"/>
      <c r="F1006" s="37"/>
      <c r="G1006" s="37"/>
      <c r="H1006" s="37"/>
      <c r="I1006" s="37"/>
      <c r="J1006" s="37"/>
      <c r="K1006" s="37"/>
      <c r="L1006" s="37"/>
      <c r="M1006" s="24"/>
      <c r="N1006" s="24"/>
      <c r="O1006" s="24"/>
      <c r="P1006" s="24"/>
      <c r="Q1006" s="24"/>
      <c r="R1006" s="24"/>
      <c r="S1006" s="24"/>
      <c r="T1006" s="24" t="str">
        <f t="shared" si="15"/>
        <v/>
      </c>
      <c r="U1006" s="24">
        <f>IF(OR('⚙️ BỘ HƠI'!$H$40=0,'⚙️ BỘ HƠI'!$H$2="",$C1006="",LEFT($C1006,1)="◆"),99999,IF(OR(ISNUMBER(SEARCH('⚙️ BỘ HƠI'!$H$2,$C1006)),ISNUMBER(SEARCH($C1006,'⚙️ BỘ HƠI'!$H$2))),ROW()-2,99999))</f>
        <v>99999</v>
      </c>
      <c r="V1006" s="24"/>
    </row>
    <row r="1007" ht="35" customHeight="1" spans="1:22">
      <c r="A1007" s="37"/>
      <c r="B1007" s="37"/>
      <c r="C1007" s="37"/>
      <c r="D1007" s="37"/>
      <c r="E1007" s="37"/>
      <c r="F1007" s="37"/>
      <c r="G1007" s="37"/>
      <c r="H1007" s="37"/>
      <c r="I1007" s="37"/>
      <c r="J1007" s="37"/>
      <c r="K1007" s="37"/>
      <c r="L1007" s="37"/>
      <c r="M1007" s="24"/>
      <c r="N1007" s="24"/>
      <c r="O1007" s="24"/>
      <c r="P1007" s="24"/>
      <c r="Q1007" s="24"/>
      <c r="R1007" s="24"/>
      <c r="S1007" s="24"/>
      <c r="T1007" s="24" t="str">
        <f t="shared" si="15"/>
        <v/>
      </c>
      <c r="U1007" s="24">
        <f>IF(OR('⚙️ BỘ HƠI'!$H$40=0,'⚙️ BỘ HƠI'!$H$2="",$C1007="",LEFT($C1007,1)="◆"),99999,IF(OR(ISNUMBER(SEARCH('⚙️ BỘ HƠI'!$H$2,$C1007)),ISNUMBER(SEARCH($C1007,'⚙️ BỘ HƠI'!$H$2))),ROW()-2,99999))</f>
        <v>99999</v>
      </c>
      <c r="V1007" s="24"/>
    </row>
    <row r="1008" ht="35" customHeight="1" spans="1:22">
      <c r="A1008" s="37"/>
      <c r="B1008" s="37"/>
      <c r="C1008" s="37"/>
      <c r="D1008" s="37"/>
      <c r="E1008" s="37"/>
      <c r="F1008" s="37"/>
      <c r="G1008" s="37"/>
      <c r="H1008" s="37"/>
      <c r="I1008" s="37"/>
      <c r="J1008" s="37"/>
      <c r="K1008" s="37"/>
      <c r="L1008" s="37"/>
      <c r="M1008" s="24"/>
      <c r="N1008" s="24"/>
      <c r="O1008" s="24"/>
      <c r="P1008" s="24"/>
      <c r="Q1008" s="24"/>
      <c r="R1008" s="24"/>
      <c r="S1008" s="24"/>
      <c r="T1008" s="24" t="str">
        <f t="shared" si="15"/>
        <v/>
      </c>
      <c r="U1008" s="24">
        <f>IF(OR('⚙️ BỘ HƠI'!$H$40=0,'⚙️ BỘ HƠI'!$H$2="",$C1008="",LEFT($C1008,1)="◆"),99999,IF(OR(ISNUMBER(SEARCH('⚙️ BỘ HƠI'!$H$2,$C1008)),ISNUMBER(SEARCH($C1008,'⚙️ BỘ HƠI'!$H$2))),ROW()-2,99999))</f>
        <v>99999</v>
      </c>
      <c r="V1008" s="24"/>
    </row>
    <row r="1009" ht="35" customHeight="1" spans="1:22">
      <c r="A1009" s="37"/>
      <c r="B1009" s="37"/>
      <c r="C1009" s="37"/>
      <c r="D1009" s="37"/>
      <c r="E1009" s="37"/>
      <c r="F1009" s="37"/>
      <c r="G1009" s="37"/>
      <c r="H1009" s="37"/>
      <c r="I1009" s="37"/>
      <c r="J1009" s="37"/>
      <c r="K1009" s="37"/>
      <c r="L1009" s="37"/>
      <c r="M1009" s="24"/>
      <c r="N1009" s="24"/>
      <c r="O1009" s="24"/>
      <c r="P1009" s="24"/>
      <c r="Q1009" s="24"/>
      <c r="R1009" s="24"/>
      <c r="S1009" s="24"/>
      <c r="T1009" s="24" t="str">
        <f t="shared" si="15"/>
        <v/>
      </c>
      <c r="U1009" s="24">
        <f>IF(OR('⚙️ BỘ HƠI'!$H$40=0,'⚙️ BỘ HƠI'!$H$2="",$C1009="",LEFT($C1009,1)="◆"),99999,IF(OR(ISNUMBER(SEARCH('⚙️ BỘ HƠI'!$H$2,$C1009)),ISNUMBER(SEARCH($C1009,'⚙️ BỘ HƠI'!$H$2))),ROW()-2,99999))</f>
        <v>99999</v>
      </c>
      <c r="V1009" s="24"/>
    </row>
    <row r="1010" ht="35" customHeight="1" spans="1:22">
      <c r="A1010" s="37"/>
      <c r="B1010" s="37"/>
      <c r="C1010" s="37"/>
      <c r="D1010" s="37"/>
      <c r="E1010" s="37"/>
      <c r="F1010" s="37"/>
      <c r="G1010" s="37"/>
      <c r="H1010" s="37"/>
      <c r="I1010" s="37"/>
      <c r="J1010" s="37"/>
      <c r="K1010" s="37"/>
      <c r="L1010" s="37"/>
      <c r="M1010" s="24"/>
      <c r="N1010" s="24"/>
      <c r="O1010" s="24"/>
      <c r="P1010" s="24"/>
      <c r="Q1010" s="24"/>
      <c r="R1010" s="24"/>
      <c r="S1010" s="24"/>
      <c r="T1010" s="24" t="str">
        <f t="shared" si="15"/>
        <v/>
      </c>
      <c r="U1010" s="24">
        <f>IF(OR('⚙️ BỘ HƠI'!$H$40=0,'⚙️ BỘ HƠI'!$H$2="",$C1010="",LEFT($C1010,1)="◆"),99999,IF(OR(ISNUMBER(SEARCH('⚙️ BỘ HƠI'!$H$2,$C1010)),ISNUMBER(SEARCH($C1010,'⚙️ BỘ HƠI'!$H$2))),ROW()-2,99999))</f>
        <v>99999</v>
      </c>
      <c r="V1010" s="24"/>
    </row>
    <row r="1011" ht="35" customHeight="1" spans="1:22">
      <c r="A1011" s="37"/>
      <c r="B1011" s="37"/>
      <c r="C1011" s="37"/>
      <c r="D1011" s="37"/>
      <c r="E1011" s="37"/>
      <c r="F1011" s="37"/>
      <c r="G1011" s="37"/>
      <c r="H1011" s="37"/>
      <c r="I1011" s="37"/>
      <c r="J1011" s="37"/>
      <c r="K1011" s="37"/>
      <c r="L1011" s="37"/>
      <c r="M1011" s="24"/>
      <c r="N1011" s="24"/>
      <c r="O1011" s="24"/>
      <c r="P1011" s="24"/>
      <c r="Q1011" s="24"/>
      <c r="R1011" s="24"/>
      <c r="S1011" s="24"/>
      <c r="T1011" s="24" t="str">
        <f t="shared" si="15"/>
        <v/>
      </c>
      <c r="U1011" s="24">
        <f>IF(OR('⚙️ BỘ HƠI'!$H$40=0,'⚙️ BỘ HƠI'!$H$2="",$C1011="",LEFT($C1011,1)="◆"),99999,IF(OR(ISNUMBER(SEARCH('⚙️ BỘ HƠI'!$H$2,$C1011)),ISNUMBER(SEARCH($C1011,'⚙️ BỘ HƠI'!$H$2))),ROW()-2,99999))</f>
        <v>99999</v>
      </c>
      <c r="V1011" s="24"/>
    </row>
    <row r="1012" ht="35" customHeight="1" spans="1:22">
      <c r="A1012" s="37"/>
      <c r="B1012" s="37"/>
      <c r="C1012" s="37"/>
      <c r="D1012" s="37"/>
      <c r="E1012" s="37"/>
      <c r="F1012" s="37"/>
      <c r="G1012" s="37"/>
      <c r="H1012" s="37"/>
      <c r="I1012" s="37"/>
      <c r="J1012" s="37"/>
      <c r="K1012" s="37"/>
      <c r="L1012" s="37"/>
      <c r="M1012" s="24"/>
      <c r="N1012" s="24"/>
      <c r="O1012" s="24"/>
      <c r="P1012" s="24"/>
      <c r="Q1012" s="24"/>
      <c r="R1012" s="24"/>
      <c r="S1012" s="24"/>
      <c r="T1012" s="24" t="str">
        <f t="shared" si="15"/>
        <v/>
      </c>
      <c r="U1012" s="24">
        <f>IF(OR('⚙️ BỘ HƠI'!$H$40=0,'⚙️ BỘ HƠI'!$H$2="",$C1012="",LEFT($C1012,1)="◆"),99999,IF(OR(ISNUMBER(SEARCH('⚙️ BỘ HƠI'!$H$2,$C1012)),ISNUMBER(SEARCH($C1012,'⚙️ BỘ HƠI'!$H$2))),ROW()-2,99999))</f>
        <v>99999</v>
      </c>
      <c r="V1012" s="24"/>
    </row>
    <row r="1013" ht="35" customHeight="1" spans="1:22">
      <c r="A1013" s="37"/>
      <c r="B1013" s="37"/>
      <c r="C1013" s="37"/>
      <c r="D1013" s="37"/>
      <c r="E1013" s="37"/>
      <c r="F1013" s="37"/>
      <c r="G1013" s="37"/>
      <c r="H1013" s="37"/>
      <c r="I1013" s="37"/>
      <c r="J1013" s="37"/>
      <c r="K1013" s="37"/>
      <c r="L1013" s="37"/>
      <c r="M1013" s="24"/>
      <c r="N1013" s="24"/>
      <c r="O1013" s="24"/>
      <c r="P1013" s="24"/>
      <c r="Q1013" s="24"/>
      <c r="R1013" s="24"/>
      <c r="S1013" s="24"/>
      <c r="T1013" s="24" t="str">
        <f t="shared" si="15"/>
        <v/>
      </c>
      <c r="U1013" s="24">
        <f>IF(OR('⚙️ BỘ HƠI'!$H$40=0,'⚙️ BỘ HƠI'!$H$2="",$C1013="",LEFT($C1013,1)="◆"),99999,IF(OR(ISNUMBER(SEARCH('⚙️ BỘ HƠI'!$H$2,$C1013)),ISNUMBER(SEARCH($C1013,'⚙️ BỘ HƠI'!$H$2))),ROW()-2,99999))</f>
        <v>99999</v>
      </c>
      <c r="V1013" s="24"/>
    </row>
    <row r="1014" ht="35" customHeight="1" spans="1:22">
      <c r="A1014" s="37"/>
      <c r="B1014" s="37"/>
      <c r="C1014" s="37"/>
      <c r="D1014" s="37"/>
      <c r="E1014" s="37"/>
      <c r="F1014" s="37"/>
      <c r="G1014" s="37"/>
      <c r="H1014" s="37"/>
      <c r="I1014" s="37"/>
      <c r="J1014" s="37"/>
      <c r="K1014" s="37"/>
      <c r="L1014" s="37"/>
      <c r="M1014" s="24"/>
      <c r="N1014" s="24"/>
      <c r="O1014" s="24"/>
      <c r="P1014" s="24"/>
      <c r="Q1014" s="24"/>
      <c r="R1014" s="24"/>
      <c r="S1014" s="24"/>
      <c r="T1014" s="24" t="str">
        <f t="shared" si="15"/>
        <v/>
      </c>
      <c r="U1014" s="24">
        <f>IF(OR('⚙️ BỘ HƠI'!$H$40=0,'⚙️ BỘ HƠI'!$H$2="",$C1014="",LEFT($C1014,1)="◆"),99999,IF(OR(ISNUMBER(SEARCH('⚙️ BỘ HƠI'!$H$2,$C1014)),ISNUMBER(SEARCH($C1014,'⚙️ BỘ HƠI'!$H$2))),ROW()-2,99999))</f>
        <v>99999</v>
      </c>
      <c r="V1014" s="24"/>
    </row>
    <row r="1015" ht="35" customHeight="1" spans="1:22">
      <c r="A1015" s="37"/>
      <c r="B1015" s="37"/>
      <c r="C1015" s="37"/>
      <c r="D1015" s="37"/>
      <c r="E1015" s="37"/>
      <c r="F1015" s="37"/>
      <c r="G1015" s="37"/>
      <c r="H1015" s="37"/>
      <c r="I1015" s="37"/>
      <c r="J1015" s="37"/>
      <c r="K1015" s="37"/>
      <c r="L1015" s="37"/>
      <c r="M1015" s="24"/>
      <c r="N1015" s="24"/>
      <c r="O1015" s="24"/>
      <c r="P1015" s="24"/>
      <c r="Q1015" s="24"/>
      <c r="R1015" s="24"/>
      <c r="S1015" s="24"/>
      <c r="T1015" s="24" t="str">
        <f t="shared" si="15"/>
        <v/>
      </c>
      <c r="U1015" s="24">
        <f>IF(OR('⚙️ BỘ HƠI'!$H$40=0,'⚙️ BỘ HƠI'!$H$2="",$C1015="",LEFT($C1015,1)="◆"),99999,IF(OR(ISNUMBER(SEARCH('⚙️ BỘ HƠI'!$H$2,$C1015)),ISNUMBER(SEARCH($C1015,'⚙️ BỘ HƠI'!$H$2))),ROW()-2,99999))</f>
        <v>99999</v>
      </c>
      <c r="V1015" s="24"/>
    </row>
    <row r="1016" ht="35" customHeight="1" spans="1:22">
      <c r="A1016" s="37"/>
      <c r="B1016" s="37"/>
      <c r="C1016" s="37"/>
      <c r="D1016" s="37"/>
      <c r="E1016" s="37"/>
      <c r="F1016" s="37"/>
      <c r="G1016" s="37"/>
      <c r="H1016" s="37"/>
      <c r="I1016" s="37"/>
      <c r="J1016" s="37"/>
      <c r="K1016" s="37"/>
      <c r="L1016" s="37"/>
      <c r="M1016" s="24"/>
      <c r="N1016" s="24"/>
      <c r="O1016" s="24"/>
      <c r="P1016" s="24"/>
      <c r="Q1016" s="24"/>
      <c r="R1016" s="24"/>
      <c r="S1016" s="24"/>
      <c r="T1016" s="24" t="str">
        <f t="shared" si="15"/>
        <v/>
      </c>
      <c r="U1016" s="24">
        <f>IF(OR('⚙️ BỘ HƠI'!$H$40=0,'⚙️ BỘ HƠI'!$H$2="",$C1016="",LEFT($C1016,1)="◆"),99999,IF(OR(ISNUMBER(SEARCH('⚙️ BỘ HƠI'!$H$2,$C1016)),ISNUMBER(SEARCH($C1016,'⚙️ BỘ HƠI'!$H$2))),ROW()-2,99999))</f>
        <v>99999</v>
      </c>
      <c r="V1016" s="24"/>
    </row>
    <row r="1017" ht="35" customHeight="1" spans="1:22">
      <c r="A1017" s="37"/>
      <c r="B1017" s="37"/>
      <c r="C1017" s="37"/>
      <c r="D1017" s="37"/>
      <c r="E1017" s="37"/>
      <c r="F1017" s="37"/>
      <c r="G1017" s="37"/>
      <c r="H1017" s="37"/>
      <c r="I1017" s="37"/>
      <c r="J1017" s="37"/>
      <c r="K1017" s="37"/>
      <c r="L1017" s="37"/>
      <c r="M1017" s="24"/>
      <c r="N1017" s="24"/>
      <c r="O1017" s="24"/>
      <c r="P1017" s="24"/>
      <c r="Q1017" s="24"/>
      <c r="R1017" s="24"/>
      <c r="S1017" s="24"/>
      <c r="T1017" s="24" t="str">
        <f t="shared" si="15"/>
        <v/>
      </c>
      <c r="U1017" s="24">
        <f>IF(OR('⚙️ BỘ HƠI'!$H$40=0,'⚙️ BỘ HƠI'!$H$2="",$C1017="",LEFT($C1017,1)="◆"),99999,IF(OR(ISNUMBER(SEARCH('⚙️ BỘ HƠI'!$H$2,$C1017)),ISNUMBER(SEARCH($C1017,'⚙️ BỘ HƠI'!$H$2))),ROW()-2,99999))</f>
        <v>99999</v>
      </c>
      <c r="V1017" s="24"/>
    </row>
    <row r="1018" ht="35" customHeight="1" spans="1:22">
      <c r="A1018" s="37"/>
      <c r="B1018" s="37"/>
      <c r="C1018" s="37"/>
      <c r="D1018" s="37"/>
      <c r="E1018" s="37"/>
      <c r="F1018" s="37"/>
      <c r="G1018" s="37"/>
      <c r="H1018" s="37"/>
      <c r="I1018" s="37"/>
      <c r="J1018" s="37"/>
      <c r="K1018" s="37"/>
      <c r="L1018" s="37"/>
      <c r="M1018" s="24"/>
      <c r="N1018" s="24"/>
      <c r="O1018" s="24"/>
      <c r="P1018" s="24"/>
      <c r="Q1018" s="24"/>
      <c r="R1018" s="24"/>
      <c r="S1018" s="24"/>
      <c r="T1018" s="24" t="str">
        <f t="shared" si="15"/>
        <v/>
      </c>
      <c r="U1018" s="24">
        <f>IF(OR('⚙️ BỘ HƠI'!$H$40=0,'⚙️ BỘ HƠI'!$H$2="",$C1018="",LEFT($C1018,1)="◆"),99999,IF(OR(ISNUMBER(SEARCH('⚙️ BỘ HƠI'!$H$2,$C1018)),ISNUMBER(SEARCH($C1018,'⚙️ BỘ HƠI'!$H$2))),ROW()-2,99999))</f>
        <v>99999</v>
      </c>
      <c r="V1018" s="24"/>
    </row>
    <row r="1019" ht="35" customHeight="1" spans="1:22">
      <c r="A1019" s="37"/>
      <c r="B1019" s="37"/>
      <c r="C1019" s="37"/>
      <c r="D1019" s="37"/>
      <c r="E1019" s="37"/>
      <c r="F1019" s="37"/>
      <c r="G1019" s="37"/>
      <c r="H1019" s="37"/>
      <c r="I1019" s="37"/>
      <c r="J1019" s="37"/>
      <c r="K1019" s="37"/>
      <c r="L1019" s="37"/>
      <c r="M1019" s="24"/>
      <c r="N1019" s="24"/>
      <c r="O1019" s="24"/>
      <c r="P1019" s="24"/>
      <c r="Q1019" s="24"/>
      <c r="R1019" s="24"/>
      <c r="S1019" s="24"/>
      <c r="T1019" s="24" t="str">
        <f t="shared" si="15"/>
        <v/>
      </c>
      <c r="U1019" s="24">
        <f>IF(OR('⚙️ BỘ HƠI'!$H$40=0,'⚙️ BỘ HƠI'!$H$2="",$C1019="",LEFT($C1019,1)="◆"),99999,IF(OR(ISNUMBER(SEARCH('⚙️ BỘ HƠI'!$H$2,$C1019)),ISNUMBER(SEARCH($C1019,'⚙️ BỘ HƠI'!$H$2))),ROW()-2,99999))</f>
        <v>99999</v>
      </c>
      <c r="V1019" s="24"/>
    </row>
    <row r="1020" ht="35" customHeight="1" spans="1:22">
      <c r="A1020" s="37"/>
      <c r="B1020" s="37"/>
      <c r="C1020" s="37"/>
      <c r="D1020" s="37"/>
      <c r="E1020" s="37"/>
      <c r="F1020" s="37"/>
      <c r="G1020" s="37"/>
      <c r="H1020" s="37"/>
      <c r="I1020" s="37"/>
      <c r="J1020" s="37"/>
      <c r="K1020" s="37"/>
      <c r="L1020" s="37"/>
      <c r="M1020" s="24"/>
      <c r="N1020" s="24"/>
      <c r="O1020" s="24"/>
      <c r="P1020" s="24"/>
      <c r="Q1020" s="24"/>
      <c r="R1020" s="24"/>
      <c r="S1020" s="24"/>
      <c r="T1020" s="24" t="str">
        <f t="shared" si="15"/>
        <v/>
      </c>
      <c r="U1020" s="24">
        <f>IF(OR('⚙️ BỘ HƠI'!$H$40=0,'⚙️ BỘ HƠI'!$H$2="",$C1020="",LEFT($C1020,1)="◆"),99999,IF(OR(ISNUMBER(SEARCH('⚙️ BỘ HƠI'!$H$2,$C1020)),ISNUMBER(SEARCH($C1020,'⚙️ BỘ HƠI'!$H$2))),ROW()-2,99999))</f>
        <v>99999</v>
      </c>
      <c r="V1020" s="24"/>
    </row>
    <row r="1021" ht="35" customHeight="1" spans="1:22">
      <c r="A1021" s="37"/>
      <c r="B1021" s="37"/>
      <c r="C1021" s="37"/>
      <c r="D1021" s="37"/>
      <c r="E1021" s="37"/>
      <c r="F1021" s="37"/>
      <c r="G1021" s="37"/>
      <c r="H1021" s="37"/>
      <c r="I1021" s="37"/>
      <c r="J1021" s="37"/>
      <c r="K1021" s="37"/>
      <c r="L1021" s="37"/>
      <c r="M1021" s="24"/>
      <c r="N1021" s="24"/>
      <c r="O1021" s="24"/>
      <c r="P1021" s="24"/>
      <c r="Q1021" s="24"/>
      <c r="R1021" s="24"/>
      <c r="S1021" s="24"/>
      <c r="T1021" s="24" t="str">
        <f t="shared" si="15"/>
        <v/>
      </c>
      <c r="U1021" s="24">
        <f>IF(OR('⚙️ BỘ HƠI'!$H$40=0,'⚙️ BỘ HƠI'!$H$2="",$C1021="",LEFT($C1021,1)="◆"),99999,IF(OR(ISNUMBER(SEARCH('⚙️ BỘ HƠI'!$H$2,$C1021)),ISNUMBER(SEARCH($C1021,'⚙️ BỘ HƠI'!$H$2))),ROW()-2,99999))</f>
        <v>99999</v>
      </c>
      <c r="V1021" s="24"/>
    </row>
    <row r="1022" ht="35" customHeight="1" spans="1:22">
      <c r="A1022" s="37"/>
      <c r="B1022" s="37"/>
      <c r="C1022" s="37"/>
      <c r="D1022" s="37"/>
      <c r="E1022" s="37"/>
      <c r="F1022" s="37"/>
      <c r="G1022" s="37"/>
      <c r="H1022" s="37"/>
      <c r="I1022" s="37"/>
      <c r="J1022" s="37"/>
      <c r="K1022" s="37"/>
      <c r="L1022" s="37"/>
      <c r="M1022" s="24"/>
      <c r="N1022" s="24"/>
      <c r="O1022" s="24"/>
      <c r="P1022" s="24"/>
      <c r="Q1022" s="24"/>
      <c r="R1022" s="24"/>
      <c r="S1022" s="24"/>
      <c r="T1022" s="24" t="str">
        <f t="shared" si="15"/>
        <v/>
      </c>
      <c r="U1022" s="24">
        <f>IF(OR('⚙️ BỘ HƠI'!$H$40=0,'⚙️ BỘ HƠI'!$H$2="",$C1022="",LEFT($C1022,1)="◆"),99999,IF(OR(ISNUMBER(SEARCH('⚙️ BỘ HƠI'!$H$2,$C1022)),ISNUMBER(SEARCH($C1022,'⚙️ BỘ HƠI'!$H$2))),ROW()-2,99999))</f>
        <v>99999</v>
      </c>
      <c r="V1022" s="24"/>
    </row>
    <row r="1023" ht="35" customHeight="1" spans="1:22">
      <c r="A1023" s="37"/>
      <c r="B1023" s="37"/>
      <c r="C1023" s="37"/>
      <c r="D1023" s="37"/>
      <c r="E1023" s="37"/>
      <c r="F1023" s="37"/>
      <c r="G1023" s="37"/>
      <c r="H1023" s="37"/>
      <c r="I1023" s="37"/>
      <c r="J1023" s="37"/>
      <c r="K1023" s="37"/>
      <c r="L1023" s="37"/>
      <c r="M1023" s="24"/>
      <c r="N1023" s="24"/>
      <c r="O1023" s="24"/>
      <c r="P1023" s="24"/>
      <c r="Q1023" s="24"/>
      <c r="R1023" s="24"/>
      <c r="S1023" s="24"/>
      <c r="T1023" s="24" t="str">
        <f t="shared" si="15"/>
        <v/>
      </c>
      <c r="U1023" s="24">
        <f>IF(OR('⚙️ BỘ HƠI'!$H$40=0,'⚙️ BỘ HƠI'!$H$2="",$C1023="",LEFT($C1023,1)="◆"),99999,IF(OR(ISNUMBER(SEARCH('⚙️ BỘ HƠI'!$H$2,$C1023)),ISNUMBER(SEARCH($C1023,'⚙️ BỘ HƠI'!$H$2))),ROW()-2,99999))</f>
        <v>99999</v>
      </c>
      <c r="V1023" s="24"/>
    </row>
    <row r="1024" ht="35" customHeight="1" spans="1:22">
      <c r="A1024" s="37"/>
      <c r="B1024" s="37"/>
      <c r="C1024" s="37"/>
      <c r="D1024" s="37"/>
      <c r="E1024" s="37"/>
      <c r="F1024" s="37"/>
      <c r="G1024" s="37"/>
      <c r="H1024" s="37"/>
      <c r="I1024" s="37"/>
      <c r="J1024" s="37"/>
      <c r="K1024" s="37"/>
      <c r="L1024" s="37"/>
      <c r="M1024" s="24"/>
      <c r="N1024" s="24"/>
      <c r="O1024" s="24"/>
      <c r="P1024" s="24"/>
      <c r="Q1024" s="24"/>
      <c r="R1024" s="24"/>
      <c r="S1024" s="24"/>
      <c r="T1024" s="24" t="str">
        <f t="shared" si="15"/>
        <v/>
      </c>
      <c r="U1024" s="24">
        <f>IF(OR('⚙️ BỘ HƠI'!$H$40=0,'⚙️ BỘ HƠI'!$H$2="",$C1024="",LEFT($C1024,1)="◆"),99999,IF(OR(ISNUMBER(SEARCH('⚙️ BỘ HƠI'!$H$2,$C1024)),ISNUMBER(SEARCH($C1024,'⚙️ BỘ HƠI'!$H$2))),ROW()-2,99999))</f>
        <v>99999</v>
      </c>
      <c r="V1024" s="24"/>
    </row>
    <row r="1025" ht="35" customHeight="1" spans="1:22">
      <c r="A1025" s="37"/>
      <c r="B1025" s="37"/>
      <c r="C1025" s="37"/>
      <c r="D1025" s="37"/>
      <c r="E1025" s="37"/>
      <c r="F1025" s="37"/>
      <c r="G1025" s="37"/>
      <c r="H1025" s="37"/>
      <c r="I1025" s="37"/>
      <c r="J1025" s="37"/>
      <c r="K1025" s="37"/>
      <c r="L1025" s="37"/>
      <c r="M1025" s="24"/>
      <c r="N1025" s="24"/>
      <c r="O1025" s="24"/>
      <c r="P1025" s="24"/>
      <c r="Q1025" s="24"/>
      <c r="R1025" s="24"/>
      <c r="S1025" s="24"/>
      <c r="T1025" s="24" t="str">
        <f t="shared" si="15"/>
        <v/>
      </c>
      <c r="U1025" s="24">
        <f>IF(OR('⚙️ BỘ HƠI'!$H$40=0,'⚙️ BỘ HƠI'!$H$2="",$C1025="",LEFT($C1025,1)="◆"),99999,IF(OR(ISNUMBER(SEARCH('⚙️ BỘ HƠI'!$H$2,$C1025)),ISNUMBER(SEARCH($C1025,'⚙️ BỘ HƠI'!$H$2))),ROW()-2,99999))</f>
        <v>99999</v>
      </c>
      <c r="V1025" s="24"/>
    </row>
    <row r="1026" ht="35" customHeight="1" spans="1:22">
      <c r="A1026" s="37"/>
      <c r="B1026" s="37"/>
      <c r="C1026" s="37"/>
      <c r="D1026" s="37"/>
      <c r="E1026" s="37"/>
      <c r="F1026" s="37"/>
      <c r="G1026" s="37"/>
      <c r="H1026" s="37"/>
      <c r="I1026" s="37"/>
      <c r="J1026" s="37"/>
      <c r="K1026" s="37"/>
      <c r="L1026" s="37"/>
      <c r="M1026" s="24"/>
      <c r="N1026" s="24"/>
      <c r="O1026" s="24"/>
      <c r="P1026" s="24"/>
      <c r="Q1026" s="24"/>
      <c r="R1026" s="24"/>
      <c r="S1026" s="24"/>
      <c r="T1026" s="24" t="str">
        <f t="shared" si="15"/>
        <v/>
      </c>
      <c r="U1026" s="24">
        <f>IF(OR('⚙️ BỘ HƠI'!$H$40=0,'⚙️ BỘ HƠI'!$H$2="",$C1026="",LEFT($C1026,1)="◆"),99999,IF(OR(ISNUMBER(SEARCH('⚙️ BỘ HƠI'!$H$2,$C1026)),ISNUMBER(SEARCH($C1026,'⚙️ BỘ HƠI'!$H$2))),ROW()-2,99999))</f>
        <v>99999</v>
      </c>
      <c r="V1026" s="24"/>
    </row>
    <row r="1027" ht="35" customHeight="1" spans="1:22">
      <c r="A1027" s="37"/>
      <c r="B1027" s="37"/>
      <c r="C1027" s="37"/>
      <c r="D1027" s="37"/>
      <c r="E1027" s="37"/>
      <c r="F1027" s="37"/>
      <c r="G1027" s="37"/>
      <c r="H1027" s="37"/>
      <c r="I1027" s="37"/>
      <c r="J1027" s="37"/>
      <c r="K1027" s="37"/>
      <c r="L1027" s="37"/>
      <c r="M1027" s="24"/>
      <c r="N1027" s="24"/>
      <c r="O1027" s="24"/>
      <c r="P1027" s="24"/>
      <c r="Q1027" s="24"/>
      <c r="R1027" s="24"/>
      <c r="S1027" s="24"/>
      <c r="T1027" s="24" t="str">
        <f t="shared" ref="T1027:T1090" si="16">IF($S1027="","",$S1027)</f>
        <v/>
      </c>
      <c r="U1027" s="24">
        <f>IF(OR('⚙️ BỘ HƠI'!$H$40=0,'⚙️ BỘ HƠI'!$H$2="",$C1027="",LEFT($C1027,1)="◆"),99999,IF(OR(ISNUMBER(SEARCH('⚙️ BỘ HƠI'!$H$2,$C1027)),ISNUMBER(SEARCH($C1027,'⚙️ BỘ HƠI'!$H$2))),ROW()-2,99999))</f>
        <v>99999</v>
      </c>
      <c r="V1027" s="24"/>
    </row>
    <row r="1028" ht="35" customHeight="1" spans="1:22">
      <c r="A1028" s="37"/>
      <c r="B1028" s="37"/>
      <c r="C1028" s="37"/>
      <c r="D1028" s="37"/>
      <c r="E1028" s="37"/>
      <c r="F1028" s="37"/>
      <c r="G1028" s="37"/>
      <c r="H1028" s="37"/>
      <c r="I1028" s="37"/>
      <c r="J1028" s="37"/>
      <c r="K1028" s="37"/>
      <c r="L1028" s="37"/>
      <c r="M1028" s="24"/>
      <c r="N1028" s="24"/>
      <c r="O1028" s="24"/>
      <c r="P1028" s="24"/>
      <c r="Q1028" s="24"/>
      <c r="R1028" s="24"/>
      <c r="S1028" s="24"/>
      <c r="T1028" s="24" t="str">
        <f t="shared" si="16"/>
        <v/>
      </c>
      <c r="U1028" s="24">
        <f>IF(OR('⚙️ BỘ HƠI'!$H$40=0,'⚙️ BỘ HƠI'!$H$2="",$C1028="",LEFT($C1028,1)="◆"),99999,IF(OR(ISNUMBER(SEARCH('⚙️ BỘ HƠI'!$H$2,$C1028)),ISNUMBER(SEARCH($C1028,'⚙️ BỘ HƠI'!$H$2))),ROW()-2,99999))</f>
        <v>99999</v>
      </c>
      <c r="V1028" s="24"/>
    </row>
    <row r="1029" ht="35" customHeight="1" spans="1:22">
      <c r="A1029" s="37"/>
      <c r="B1029" s="37"/>
      <c r="C1029" s="37"/>
      <c r="D1029" s="37"/>
      <c r="E1029" s="37"/>
      <c r="F1029" s="37"/>
      <c r="G1029" s="37"/>
      <c r="H1029" s="37"/>
      <c r="I1029" s="37"/>
      <c r="J1029" s="37"/>
      <c r="K1029" s="37"/>
      <c r="L1029" s="37"/>
      <c r="M1029" s="24"/>
      <c r="N1029" s="24"/>
      <c r="O1029" s="24"/>
      <c r="P1029" s="24"/>
      <c r="Q1029" s="24"/>
      <c r="R1029" s="24"/>
      <c r="S1029" s="24"/>
      <c r="T1029" s="24" t="str">
        <f t="shared" si="16"/>
        <v/>
      </c>
      <c r="U1029" s="24">
        <f>IF(OR('⚙️ BỘ HƠI'!$H$40=0,'⚙️ BỘ HƠI'!$H$2="",$C1029="",LEFT($C1029,1)="◆"),99999,IF(OR(ISNUMBER(SEARCH('⚙️ BỘ HƠI'!$H$2,$C1029)),ISNUMBER(SEARCH($C1029,'⚙️ BỘ HƠI'!$H$2))),ROW()-2,99999))</f>
        <v>99999</v>
      </c>
      <c r="V1029" s="24"/>
    </row>
    <row r="1030" ht="35" customHeight="1" spans="1:22">
      <c r="A1030" s="37"/>
      <c r="B1030" s="37"/>
      <c r="C1030" s="37"/>
      <c r="D1030" s="37"/>
      <c r="E1030" s="37"/>
      <c r="F1030" s="37"/>
      <c r="G1030" s="37"/>
      <c r="H1030" s="37"/>
      <c r="I1030" s="37"/>
      <c r="J1030" s="37"/>
      <c r="K1030" s="37"/>
      <c r="L1030" s="37"/>
      <c r="M1030" s="24"/>
      <c r="N1030" s="24"/>
      <c r="O1030" s="24"/>
      <c r="P1030" s="24"/>
      <c r="Q1030" s="24"/>
      <c r="R1030" s="24"/>
      <c r="S1030" s="24"/>
      <c r="T1030" s="24" t="str">
        <f t="shared" si="16"/>
        <v/>
      </c>
      <c r="U1030" s="24">
        <f>IF(OR('⚙️ BỘ HƠI'!$H$40=0,'⚙️ BỘ HƠI'!$H$2="",$C1030="",LEFT($C1030,1)="◆"),99999,IF(OR(ISNUMBER(SEARCH('⚙️ BỘ HƠI'!$H$2,$C1030)),ISNUMBER(SEARCH($C1030,'⚙️ BỘ HƠI'!$H$2))),ROW()-2,99999))</f>
        <v>99999</v>
      </c>
      <c r="V1030" s="24"/>
    </row>
    <row r="1031" ht="35" customHeight="1" spans="1:22">
      <c r="A1031" s="37"/>
      <c r="B1031" s="37"/>
      <c r="C1031" s="37"/>
      <c r="D1031" s="37"/>
      <c r="E1031" s="37"/>
      <c r="F1031" s="37"/>
      <c r="G1031" s="37"/>
      <c r="H1031" s="37"/>
      <c r="I1031" s="37"/>
      <c r="J1031" s="37"/>
      <c r="K1031" s="37"/>
      <c r="L1031" s="37"/>
      <c r="M1031" s="24"/>
      <c r="N1031" s="24"/>
      <c r="O1031" s="24"/>
      <c r="P1031" s="24"/>
      <c r="Q1031" s="24"/>
      <c r="R1031" s="24"/>
      <c r="S1031" s="24"/>
      <c r="T1031" s="24" t="str">
        <f t="shared" si="16"/>
        <v/>
      </c>
      <c r="U1031" s="24">
        <f>IF(OR('⚙️ BỘ HƠI'!$H$40=0,'⚙️ BỘ HƠI'!$H$2="",$C1031="",LEFT($C1031,1)="◆"),99999,IF(OR(ISNUMBER(SEARCH('⚙️ BỘ HƠI'!$H$2,$C1031)),ISNUMBER(SEARCH($C1031,'⚙️ BỘ HƠI'!$H$2))),ROW()-2,99999))</f>
        <v>99999</v>
      </c>
      <c r="V1031" s="24"/>
    </row>
    <row r="1032" ht="35" customHeight="1" spans="1:22">
      <c r="A1032" s="37"/>
      <c r="B1032" s="37"/>
      <c r="C1032" s="37"/>
      <c r="D1032" s="37"/>
      <c r="E1032" s="37"/>
      <c r="F1032" s="37"/>
      <c r="G1032" s="37"/>
      <c r="H1032" s="37"/>
      <c r="I1032" s="37"/>
      <c r="J1032" s="37"/>
      <c r="K1032" s="37"/>
      <c r="L1032" s="37"/>
      <c r="M1032" s="24"/>
      <c r="N1032" s="24"/>
      <c r="O1032" s="24"/>
      <c r="P1032" s="24"/>
      <c r="Q1032" s="24"/>
      <c r="R1032" s="24"/>
      <c r="S1032" s="24"/>
      <c r="T1032" s="24" t="str">
        <f t="shared" si="16"/>
        <v/>
      </c>
      <c r="U1032" s="24">
        <f>IF(OR('⚙️ BỘ HƠI'!$H$40=0,'⚙️ BỘ HƠI'!$H$2="",$C1032="",LEFT($C1032,1)="◆"),99999,IF(OR(ISNUMBER(SEARCH('⚙️ BỘ HƠI'!$H$2,$C1032)),ISNUMBER(SEARCH($C1032,'⚙️ BỘ HƠI'!$H$2))),ROW()-2,99999))</f>
        <v>99999</v>
      </c>
      <c r="V1032" s="24"/>
    </row>
    <row r="1033" ht="35" customHeight="1" spans="1:22">
      <c r="A1033" s="37"/>
      <c r="B1033" s="37"/>
      <c r="C1033" s="37"/>
      <c r="D1033" s="37"/>
      <c r="E1033" s="37"/>
      <c r="F1033" s="37"/>
      <c r="G1033" s="37"/>
      <c r="H1033" s="37"/>
      <c r="I1033" s="37"/>
      <c r="J1033" s="37"/>
      <c r="K1033" s="37"/>
      <c r="L1033" s="37"/>
      <c r="M1033" s="24"/>
      <c r="N1033" s="24"/>
      <c r="O1033" s="24"/>
      <c r="P1033" s="24"/>
      <c r="Q1033" s="24"/>
      <c r="R1033" s="24"/>
      <c r="S1033" s="24"/>
      <c r="T1033" s="24" t="str">
        <f t="shared" si="16"/>
        <v/>
      </c>
      <c r="U1033" s="24">
        <f>IF(OR('⚙️ BỘ HƠI'!$H$40=0,'⚙️ BỘ HƠI'!$H$2="",$C1033="",LEFT($C1033,1)="◆"),99999,IF(OR(ISNUMBER(SEARCH('⚙️ BỘ HƠI'!$H$2,$C1033)),ISNUMBER(SEARCH($C1033,'⚙️ BỘ HƠI'!$H$2))),ROW()-2,99999))</f>
        <v>99999</v>
      </c>
      <c r="V1033" s="24"/>
    </row>
    <row r="1034" ht="35" customHeight="1" spans="1:22">
      <c r="A1034" s="37"/>
      <c r="B1034" s="37"/>
      <c r="C1034" s="37"/>
      <c r="D1034" s="37"/>
      <c r="E1034" s="37"/>
      <c r="F1034" s="37"/>
      <c r="G1034" s="37"/>
      <c r="H1034" s="37"/>
      <c r="I1034" s="37"/>
      <c r="J1034" s="37"/>
      <c r="K1034" s="37"/>
      <c r="L1034" s="37"/>
      <c r="M1034" s="24"/>
      <c r="N1034" s="24"/>
      <c r="O1034" s="24"/>
      <c r="P1034" s="24"/>
      <c r="Q1034" s="24"/>
      <c r="R1034" s="24"/>
      <c r="S1034" s="24"/>
      <c r="T1034" s="24" t="str">
        <f t="shared" si="16"/>
        <v/>
      </c>
      <c r="U1034" s="24">
        <f>IF(OR('⚙️ BỘ HƠI'!$H$40=0,'⚙️ BỘ HƠI'!$H$2="",$C1034="",LEFT($C1034,1)="◆"),99999,IF(OR(ISNUMBER(SEARCH('⚙️ BỘ HƠI'!$H$2,$C1034)),ISNUMBER(SEARCH($C1034,'⚙️ BỘ HƠI'!$H$2))),ROW()-2,99999))</f>
        <v>99999</v>
      </c>
      <c r="V1034" s="24"/>
    </row>
    <row r="1035" ht="35" customHeight="1" spans="1:22">
      <c r="A1035" s="37"/>
      <c r="B1035" s="37"/>
      <c r="C1035" s="37"/>
      <c r="D1035" s="37"/>
      <c r="E1035" s="37"/>
      <c r="F1035" s="37"/>
      <c r="G1035" s="37"/>
      <c r="H1035" s="37"/>
      <c r="I1035" s="37"/>
      <c r="J1035" s="37"/>
      <c r="K1035" s="37"/>
      <c r="L1035" s="37"/>
      <c r="M1035" s="24"/>
      <c r="N1035" s="24"/>
      <c r="O1035" s="24"/>
      <c r="P1035" s="24"/>
      <c r="Q1035" s="24"/>
      <c r="R1035" s="24"/>
      <c r="S1035" s="24"/>
      <c r="T1035" s="24" t="str">
        <f t="shared" si="16"/>
        <v/>
      </c>
      <c r="U1035" s="24">
        <f>IF(OR('⚙️ BỘ HƠI'!$H$40=0,'⚙️ BỘ HƠI'!$H$2="",$C1035="",LEFT($C1035,1)="◆"),99999,IF(OR(ISNUMBER(SEARCH('⚙️ BỘ HƠI'!$H$2,$C1035)),ISNUMBER(SEARCH($C1035,'⚙️ BỘ HƠI'!$H$2))),ROW()-2,99999))</f>
        <v>99999</v>
      </c>
      <c r="V1035" s="24"/>
    </row>
    <row r="1036" ht="35" customHeight="1" spans="1:22">
      <c r="A1036" s="37"/>
      <c r="B1036" s="37"/>
      <c r="C1036" s="37"/>
      <c r="D1036" s="37"/>
      <c r="E1036" s="37"/>
      <c r="F1036" s="37"/>
      <c r="G1036" s="37"/>
      <c r="H1036" s="37"/>
      <c r="I1036" s="37"/>
      <c r="J1036" s="37"/>
      <c r="K1036" s="37"/>
      <c r="L1036" s="37"/>
      <c r="M1036" s="24"/>
      <c r="N1036" s="24"/>
      <c r="O1036" s="24"/>
      <c r="P1036" s="24"/>
      <c r="Q1036" s="24"/>
      <c r="R1036" s="24"/>
      <c r="S1036" s="24"/>
      <c r="T1036" s="24" t="str">
        <f t="shared" si="16"/>
        <v/>
      </c>
      <c r="U1036" s="24">
        <f>IF(OR('⚙️ BỘ HƠI'!$H$40=0,'⚙️ BỘ HƠI'!$H$2="",$C1036="",LEFT($C1036,1)="◆"),99999,IF(OR(ISNUMBER(SEARCH('⚙️ BỘ HƠI'!$H$2,$C1036)),ISNUMBER(SEARCH($C1036,'⚙️ BỘ HƠI'!$H$2))),ROW()-2,99999))</f>
        <v>99999</v>
      </c>
      <c r="V1036" s="24"/>
    </row>
    <row r="1037" ht="35" customHeight="1" spans="1:22">
      <c r="A1037" s="37"/>
      <c r="B1037" s="37"/>
      <c r="C1037" s="37"/>
      <c r="D1037" s="37"/>
      <c r="E1037" s="37"/>
      <c r="F1037" s="37"/>
      <c r="G1037" s="37"/>
      <c r="H1037" s="37"/>
      <c r="I1037" s="37"/>
      <c r="J1037" s="37"/>
      <c r="K1037" s="37"/>
      <c r="L1037" s="37"/>
      <c r="M1037" s="24"/>
      <c r="N1037" s="24"/>
      <c r="O1037" s="24"/>
      <c r="P1037" s="24"/>
      <c r="Q1037" s="24"/>
      <c r="R1037" s="24"/>
      <c r="S1037" s="24"/>
      <c r="T1037" s="24" t="str">
        <f t="shared" si="16"/>
        <v/>
      </c>
      <c r="U1037" s="24">
        <f>IF(OR('⚙️ BỘ HƠI'!$H$40=0,'⚙️ BỘ HƠI'!$H$2="",$C1037="",LEFT($C1037,1)="◆"),99999,IF(OR(ISNUMBER(SEARCH('⚙️ BỘ HƠI'!$H$2,$C1037)),ISNUMBER(SEARCH($C1037,'⚙️ BỘ HƠI'!$H$2))),ROW()-2,99999))</f>
        <v>99999</v>
      </c>
      <c r="V1037" s="24"/>
    </row>
    <row r="1038" ht="35" customHeight="1" spans="1:22">
      <c r="A1038" s="37"/>
      <c r="B1038" s="37"/>
      <c r="C1038" s="37"/>
      <c r="D1038" s="37"/>
      <c r="E1038" s="37"/>
      <c r="F1038" s="37"/>
      <c r="G1038" s="37"/>
      <c r="H1038" s="37"/>
      <c r="I1038" s="37"/>
      <c r="J1038" s="37"/>
      <c r="K1038" s="37"/>
      <c r="L1038" s="37"/>
      <c r="M1038" s="24"/>
      <c r="N1038" s="24"/>
      <c r="O1038" s="24"/>
      <c r="P1038" s="24"/>
      <c r="Q1038" s="24"/>
      <c r="R1038" s="24"/>
      <c r="S1038" s="24"/>
      <c r="T1038" s="24" t="str">
        <f t="shared" si="16"/>
        <v/>
      </c>
      <c r="U1038" s="24">
        <f>IF(OR('⚙️ BỘ HƠI'!$H$40=0,'⚙️ BỘ HƠI'!$H$2="",$C1038="",LEFT($C1038,1)="◆"),99999,IF(OR(ISNUMBER(SEARCH('⚙️ BỘ HƠI'!$H$2,$C1038)),ISNUMBER(SEARCH($C1038,'⚙️ BỘ HƠI'!$H$2))),ROW()-2,99999))</f>
        <v>99999</v>
      </c>
      <c r="V1038" s="24"/>
    </row>
    <row r="1039" ht="35" customHeight="1" spans="1:22">
      <c r="A1039" s="37"/>
      <c r="B1039" s="37"/>
      <c r="C1039" s="37"/>
      <c r="D1039" s="37"/>
      <c r="E1039" s="37"/>
      <c r="F1039" s="37"/>
      <c r="G1039" s="37"/>
      <c r="H1039" s="37"/>
      <c r="I1039" s="37"/>
      <c r="J1039" s="37"/>
      <c r="K1039" s="37"/>
      <c r="L1039" s="37"/>
      <c r="M1039" s="24"/>
      <c r="N1039" s="24"/>
      <c r="O1039" s="24"/>
      <c r="P1039" s="24"/>
      <c r="Q1039" s="24"/>
      <c r="R1039" s="24"/>
      <c r="S1039" s="24"/>
      <c r="T1039" s="24" t="str">
        <f t="shared" si="16"/>
        <v/>
      </c>
      <c r="U1039" s="24">
        <f>IF(OR('⚙️ BỘ HƠI'!$H$40=0,'⚙️ BỘ HƠI'!$H$2="",$C1039="",LEFT($C1039,1)="◆"),99999,IF(OR(ISNUMBER(SEARCH('⚙️ BỘ HƠI'!$H$2,$C1039)),ISNUMBER(SEARCH($C1039,'⚙️ BỘ HƠI'!$H$2))),ROW()-2,99999))</f>
        <v>99999</v>
      </c>
      <c r="V1039" s="24"/>
    </row>
    <row r="1040" ht="35" customHeight="1" spans="1:22">
      <c r="A1040" s="37"/>
      <c r="B1040" s="37"/>
      <c r="C1040" s="37"/>
      <c r="D1040" s="37"/>
      <c r="E1040" s="37"/>
      <c r="F1040" s="37"/>
      <c r="G1040" s="37"/>
      <c r="H1040" s="37"/>
      <c r="I1040" s="37"/>
      <c r="J1040" s="37"/>
      <c r="K1040" s="37"/>
      <c r="L1040" s="37"/>
      <c r="M1040" s="24"/>
      <c r="N1040" s="24"/>
      <c r="O1040" s="24"/>
      <c r="P1040" s="24"/>
      <c r="Q1040" s="24"/>
      <c r="R1040" s="24"/>
      <c r="S1040" s="24"/>
      <c r="T1040" s="24" t="str">
        <f t="shared" si="16"/>
        <v/>
      </c>
      <c r="U1040" s="24">
        <f>IF(OR('⚙️ BỘ HƠI'!$H$40=0,'⚙️ BỘ HƠI'!$H$2="",$C1040="",LEFT($C1040,1)="◆"),99999,IF(OR(ISNUMBER(SEARCH('⚙️ BỘ HƠI'!$H$2,$C1040)),ISNUMBER(SEARCH($C1040,'⚙️ BỘ HƠI'!$H$2))),ROW()-2,99999))</f>
        <v>99999</v>
      </c>
      <c r="V1040" s="24"/>
    </row>
    <row r="1041" ht="35" customHeight="1" spans="1:22">
      <c r="A1041" s="37"/>
      <c r="B1041" s="37"/>
      <c r="C1041" s="37"/>
      <c r="D1041" s="37"/>
      <c r="E1041" s="37"/>
      <c r="F1041" s="37"/>
      <c r="G1041" s="37"/>
      <c r="H1041" s="37"/>
      <c r="I1041" s="37"/>
      <c r="J1041" s="37"/>
      <c r="K1041" s="37"/>
      <c r="L1041" s="37"/>
      <c r="M1041" s="24"/>
      <c r="N1041" s="24"/>
      <c r="O1041" s="24"/>
      <c r="P1041" s="24"/>
      <c r="Q1041" s="24"/>
      <c r="R1041" s="24"/>
      <c r="S1041" s="24"/>
      <c r="T1041" s="24" t="str">
        <f t="shared" si="16"/>
        <v/>
      </c>
      <c r="U1041" s="24">
        <f>IF(OR('⚙️ BỘ HƠI'!$H$40=0,'⚙️ BỘ HƠI'!$H$2="",$C1041="",LEFT($C1041,1)="◆"),99999,IF(OR(ISNUMBER(SEARCH('⚙️ BỘ HƠI'!$H$2,$C1041)),ISNUMBER(SEARCH($C1041,'⚙️ BỘ HƠI'!$H$2))),ROW()-2,99999))</f>
        <v>99999</v>
      </c>
      <c r="V1041" s="24"/>
    </row>
    <row r="1042" ht="35" customHeight="1" spans="1:22">
      <c r="A1042" s="37"/>
      <c r="B1042" s="37"/>
      <c r="C1042" s="37"/>
      <c r="D1042" s="37"/>
      <c r="E1042" s="37"/>
      <c r="F1042" s="37"/>
      <c r="G1042" s="37"/>
      <c r="H1042" s="37"/>
      <c r="I1042" s="37"/>
      <c r="J1042" s="37"/>
      <c r="K1042" s="37"/>
      <c r="L1042" s="37"/>
      <c r="M1042" s="24"/>
      <c r="N1042" s="24"/>
      <c r="O1042" s="24"/>
      <c r="P1042" s="24"/>
      <c r="Q1042" s="24"/>
      <c r="R1042" s="24"/>
      <c r="S1042" s="24"/>
      <c r="T1042" s="24" t="str">
        <f t="shared" si="16"/>
        <v/>
      </c>
      <c r="U1042" s="24">
        <f>IF(OR('⚙️ BỘ HƠI'!$H$40=0,'⚙️ BỘ HƠI'!$H$2="",$C1042="",LEFT($C1042,1)="◆"),99999,IF(OR(ISNUMBER(SEARCH('⚙️ BỘ HƠI'!$H$2,$C1042)),ISNUMBER(SEARCH($C1042,'⚙️ BỘ HƠI'!$H$2))),ROW()-2,99999))</f>
        <v>99999</v>
      </c>
      <c r="V1042" s="24"/>
    </row>
    <row r="1043" ht="35" customHeight="1" spans="1:22">
      <c r="A1043" s="37"/>
      <c r="B1043" s="37"/>
      <c r="C1043" s="37"/>
      <c r="D1043" s="37"/>
      <c r="E1043" s="37"/>
      <c r="F1043" s="37"/>
      <c r="G1043" s="37"/>
      <c r="H1043" s="37"/>
      <c r="I1043" s="37"/>
      <c r="J1043" s="37"/>
      <c r="K1043" s="37"/>
      <c r="L1043" s="37"/>
      <c r="M1043" s="24"/>
      <c r="N1043" s="24"/>
      <c r="O1043" s="24"/>
      <c r="P1043" s="24"/>
      <c r="Q1043" s="24"/>
      <c r="R1043" s="24"/>
      <c r="S1043" s="24"/>
      <c r="T1043" s="24" t="str">
        <f t="shared" si="16"/>
        <v/>
      </c>
      <c r="U1043" s="24">
        <f>IF(OR('⚙️ BỘ HƠI'!$H$40=0,'⚙️ BỘ HƠI'!$H$2="",$C1043="",LEFT($C1043,1)="◆"),99999,IF(OR(ISNUMBER(SEARCH('⚙️ BỘ HƠI'!$H$2,$C1043)),ISNUMBER(SEARCH($C1043,'⚙️ BỘ HƠI'!$H$2))),ROW()-2,99999))</f>
        <v>99999</v>
      </c>
      <c r="V1043" s="24"/>
    </row>
    <row r="1044" ht="35" customHeight="1" spans="1:22">
      <c r="A1044" s="37"/>
      <c r="B1044" s="37"/>
      <c r="C1044" s="37"/>
      <c r="D1044" s="37"/>
      <c r="E1044" s="37"/>
      <c r="F1044" s="37"/>
      <c r="G1044" s="37"/>
      <c r="H1044" s="37"/>
      <c r="I1044" s="37"/>
      <c r="J1044" s="37"/>
      <c r="K1044" s="37"/>
      <c r="L1044" s="37"/>
      <c r="M1044" s="24"/>
      <c r="N1044" s="24"/>
      <c r="O1044" s="24"/>
      <c r="P1044" s="24"/>
      <c r="Q1044" s="24"/>
      <c r="R1044" s="24"/>
      <c r="S1044" s="24"/>
      <c r="T1044" s="24" t="str">
        <f t="shared" si="16"/>
        <v/>
      </c>
      <c r="U1044" s="24">
        <f>IF(OR('⚙️ BỘ HƠI'!$H$40=0,'⚙️ BỘ HƠI'!$H$2="",$C1044="",LEFT($C1044,1)="◆"),99999,IF(OR(ISNUMBER(SEARCH('⚙️ BỘ HƠI'!$H$2,$C1044)),ISNUMBER(SEARCH($C1044,'⚙️ BỘ HƠI'!$H$2))),ROW()-2,99999))</f>
        <v>99999</v>
      </c>
      <c r="V1044" s="24"/>
    </row>
    <row r="1045" ht="35" customHeight="1" spans="1:22">
      <c r="A1045" s="37"/>
      <c r="B1045" s="37"/>
      <c r="C1045" s="37"/>
      <c r="D1045" s="37"/>
      <c r="E1045" s="37"/>
      <c r="F1045" s="37"/>
      <c r="G1045" s="37"/>
      <c r="H1045" s="37"/>
      <c r="I1045" s="37"/>
      <c r="J1045" s="37"/>
      <c r="K1045" s="37"/>
      <c r="L1045" s="37"/>
      <c r="M1045" s="24"/>
      <c r="N1045" s="24"/>
      <c r="O1045" s="24"/>
      <c r="P1045" s="24"/>
      <c r="Q1045" s="24"/>
      <c r="R1045" s="24"/>
      <c r="S1045" s="24"/>
      <c r="T1045" s="24" t="str">
        <f t="shared" si="16"/>
        <v/>
      </c>
      <c r="U1045" s="24">
        <f>IF(OR('⚙️ BỘ HƠI'!$H$40=0,'⚙️ BỘ HƠI'!$H$2="",$C1045="",LEFT($C1045,1)="◆"),99999,IF(OR(ISNUMBER(SEARCH('⚙️ BỘ HƠI'!$H$2,$C1045)),ISNUMBER(SEARCH($C1045,'⚙️ BỘ HƠI'!$H$2))),ROW()-2,99999))</f>
        <v>99999</v>
      </c>
      <c r="V1045" s="24"/>
    </row>
    <row r="1046" ht="35" customHeight="1" spans="1:22">
      <c r="A1046" s="37"/>
      <c r="B1046" s="37"/>
      <c r="C1046" s="37"/>
      <c r="D1046" s="37"/>
      <c r="E1046" s="37"/>
      <c r="F1046" s="37"/>
      <c r="G1046" s="37"/>
      <c r="H1046" s="37"/>
      <c r="I1046" s="37"/>
      <c r="J1046" s="37"/>
      <c r="K1046" s="37"/>
      <c r="L1046" s="37"/>
      <c r="M1046" s="24"/>
      <c r="N1046" s="24"/>
      <c r="O1046" s="24"/>
      <c r="P1046" s="24"/>
      <c r="Q1046" s="24"/>
      <c r="R1046" s="24"/>
      <c r="S1046" s="24"/>
      <c r="T1046" s="24" t="str">
        <f t="shared" si="16"/>
        <v/>
      </c>
      <c r="U1046" s="24">
        <f>IF(OR('⚙️ BỘ HƠI'!$H$40=0,'⚙️ BỘ HƠI'!$H$2="",$C1046="",LEFT($C1046,1)="◆"),99999,IF(OR(ISNUMBER(SEARCH('⚙️ BỘ HƠI'!$H$2,$C1046)),ISNUMBER(SEARCH($C1046,'⚙️ BỘ HƠI'!$H$2))),ROW()-2,99999))</f>
        <v>99999</v>
      </c>
      <c r="V1046" s="24"/>
    </row>
    <row r="1047" ht="35" customHeight="1" spans="1:22">
      <c r="A1047" s="37"/>
      <c r="B1047" s="37"/>
      <c r="C1047" s="37"/>
      <c r="D1047" s="37"/>
      <c r="E1047" s="37"/>
      <c r="F1047" s="37"/>
      <c r="G1047" s="37"/>
      <c r="H1047" s="37"/>
      <c r="I1047" s="37"/>
      <c r="J1047" s="37"/>
      <c r="K1047" s="37"/>
      <c r="L1047" s="37"/>
      <c r="M1047" s="24"/>
      <c r="N1047" s="24"/>
      <c r="O1047" s="24"/>
      <c r="P1047" s="24"/>
      <c r="Q1047" s="24"/>
      <c r="R1047" s="24"/>
      <c r="S1047" s="24"/>
      <c r="T1047" s="24" t="str">
        <f t="shared" si="16"/>
        <v/>
      </c>
      <c r="U1047" s="24">
        <f>IF(OR('⚙️ BỘ HƠI'!$H$40=0,'⚙️ BỘ HƠI'!$H$2="",$C1047="",LEFT($C1047,1)="◆"),99999,IF(OR(ISNUMBER(SEARCH('⚙️ BỘ HƠI'!$H$2,$C1047)),ISNUMBER(SEARCH($C1047,'⚙️ BỘ HƠI'!$H$2))),ROW()-2,99999))</f>
        <v>99999</v>
      </c>
      <c r="V1047" s="24"/>
    </row>
    <row r="1048" ht="35" customHeight="1" spans="1:22">
      <c r="A1048" s="37"/>
      <c r="B1048" s="37"/>
      <c r="C1048" s="37"/>
      <c r="D1048" s="37"/>
      <c r="E1048" s="37"/>
      <c r="F1048" s="37"/>
      <c r="G1048" s="37"/>
      <c r="H1048" s="37"/>
      <c r="I1048" s="37"/>
      <c r="J1048" s="37"/>
      <c r="K1048" s="37"/>
      <c r="L1048" s="37"/>
      <c r="M1048" s="24"/>
      <c r="N1048" s="24"/>
      <c r="O1048" s="24"/>
      <c r="P1048" s="24"/>
      <c r="Q1048" s="24"/>
      <c r="R1048" s="24"/>
      <c r="S1048" s="24"/>
      <c r="T1048" s="24" t="str">
        <f t="shared" si="16"/>
        <v/>
      </c>
      <c r="U1048" s="24">
        <f>IF(OR('⚙️ BỘ HƠI'!$H$40=0,'⚙️ BỘ HƠI'!$H$2="",$C1048="",LEFT($C1048,1)="◆"),99999,IF(OR(ISNUMBER(SEARCH('⚙️ BỘ HƠI'!$H$2,$C1048)),ISNUMBER(SEARCH($C1048,'⚙️ BỘ HƠI'!$H$2))),ROW()-2,99999))</f>
        <v>99999</v>
      </c>
      <c r="V1048" s="24"/>
    </row>
    <row r="1049" ht="35" customHeight="1" spans="1:22">
      <c r="A1049" s="37"/>
      <c r="B1049" s="37"/>
      <c r="C1049" s="37"/>
      <c r="D1049" s="37"/>
      <c r="E1049" s="37"/>
      <c r="F1049" s="37"/>
      <c r="G1049" s="37"/>
      <c r="H1049" s="37"/>
      <c r="I1049" s="37"/>
      <c r="J1049" s="37"/>
      <c r="K1049" s="37"/>
      <c r="L1049" s="37"/>
      <c r="M1049" s="24"/>
      <c r="N1049" s="24"/>
      <c r="O1049" s="24"/>
      <c r="P1049" s="24"/>
      <c r="Q1049" s="24"/>
      <c r="R1049" s="24"/>
      <c r="S1049" s="24"/>
      <c r="T1049" s="24" t="str">
        <f t="shared" si="16"/>
        <v/>
      </c>
      <c r="U1049" s="24">
        <f>IF(OR('⚙️ BỘ HƠI'!$H$40=0,'⚙️ BỘ HƠI'!$H$2="",$C1049="",LEFT($C1049,1)="◆"),99999,IF(OR(ISNUMBER(SEARCH('⚙️ BỘ HƠI'!$H$2,$C1049)),ISNUMBER(SEARCH($C1049,'⚙️ BỘ HƠI'!$H$2))),ROW()-2,99999))</f>
        <v>99999</v>
      </c>
      <c r="V1049" s="24"/>
    </row>
    <row r="1050" ht="35" customHeight="1" spans="1:22">
      <c r="A1050" s="37"/>
      <c r="B1050" s="37"/>
      <c r="C1050" s="37"/>
      <c r="D1050" s="37"/>
      <c r="E1050" s="37"/>
      <c r="F1050" s="37"/>
      <c r="G1050" s="37"/>
      <c r="H1050" s="37"/>
      <c r="I1050" s="37"/>
      <c r="J1050" s="37"/>
      <c r="K1050" s="37"/>
      <c r="L1050" s="37"/>
      <c r="M1050" s="24"/>
      <c r="N1050" s="24"/>
      <c r="O1050" s="24"/>
      <c r="P1050" s="24"/>
      <c r="Q1050" s="24"/>
      <c r="R1050" s="24"/>
      <c r="S1050" s="24"/>
      <c r="T1050" s="24" t="str">
        <f t="shared" si="16"/>
        <v/>
      </c>
      <c r="U1050" s="24">
        <f>IF(OR('⚙️ BỘ HƠI'!$H$40=0,'⚙️ BỘ HƠI'!$H$2="",$C1050="",LEFT($C1050,1)="◆"),99999,IF(OR(ISNUMBER(SEARCH('⚙️ BỘ HƠI'!$H$2,$C1050)),ISNUMBER(SEARCH($C1050,'⚙️ BỘ HƠI'!$H$2))),ROW()-2,99999))</f>
        <v>99999</v>
      </c>
      <c r="V1050" s="24"/>
    </row>
    <row r="1051" ht="35" customHeight="1" spans="1:22">
      <c r="A1051" s="37"/>
      <c r="B1051" s="37"/>
      <c r="C1051" s="37"/>
      <c r="D1051" s="37"/>
      <c r="E1051" s="37"/>
      <c r="F1051" s="37"/>
      <c r="G1051" s="37"/>
      <c r="H1051" s="37"/>
      <c r="I1051" s="37"/>
      <c r="J1051" s="37"/>
      <c r="K1051" s="37"/>
      <c r="L1051" s="37"/>
      <c r="M1051" s="24"/>
      <c r="N1051" s="24"/>
      <c r="O1051" s="24"/>
      <c r="P1051" s="24"/>
      <c r="Q1051" s="24"/>
      <c r="R1051" s="24"/>
      <c r="S1051" s="24"/>
      <c r="T1051" s="24" t="str">
        <f t="shared" si="16"/>
        <v/>
      </c>
      <c r="U1051" s="24">
        <f>IF(OR('⚙️ BỘ HƠI'!$H$40=0,'⚙️ BỘ HƠI'!$H$2="",$C1051="",LEFT($C1051,1)="◆"),99999,IF(OR(ISNUMBER(SEARCH('⚙️ BỘ HƠI'!$H$2,$C1051)),ISNUMBER(SEARCH($C1051,'⚙️ BỘ HƠI'!$H$2))),ROW()-2,99999))</f>
        <v>99999</v>
      </c>
      <c r="V1051" s="24"/>
    </row>
    <row r="1052" ht="35" customHeight="1" spans="1:22">
      <c r="A1052" s="37"/>
      <c r="B1052" s="37"/>
      <c r="C1052" s="37"/>
      <c r="D1052" s="37"/>
      <c r="E1052" s="37"/>
      <c r="F1052" s="37"/>
      <c r="G1052" s="37"/>
      <c r="H1052" s="37"/>
      <c r="I1052" s="37"/>
      <c r="J1052" s="37"/>
      <c r="K1052" s="37"/>
      <c r="L1052" s="37"/>
      <c r="M1052" s="24"/>
      <c r="N1052" s="24"/>
      <c r="O1052" s="24"/>
      <c r="P1052" s="24"/>
      <c r="Q1052" s="24"/>
      <c r="R1052" s="24"/>
      <c r="S1052" s="24"/>
      <c r="T1052" s="24" t="str">
        <f t="shared" si="16"/>
        <v/>
      </c>
      <c r="U1052" s="24">
        <f>IF(OR('⚙️ BỘ HƠI'!$H$40=0,'⚙️ BỘ HƠI'!$H$2="",$C1052="",LEFT($C1052,1)="◆"),99999,IF(OR(ISNUMBER(SEARCH('⚙️ BỘ HƠI'!$H$2,$C1052)),ISNUMBER(SEARCH($C1052,'⚙️ BỘ HƠI'!$H$2))),ROW()-2,99999))</f>
        <v>99999</v>
      </c>
      <c r="V1052" s="24"/>
    </row>
    <row r="1053" ht="35" customHeight="1" spans="1:22">
      <c r="A1053" s="37"/>
      <c r="B1053" s="37"/>
      <c r="C1053" s="37"/>
      <c r="D1053" s="37"/>
      <c r="E1053" s="37"/>
      <c r="F1053" s="37"/>
      <c r="G1053" s="37"/>
      <c r="H1053" s="37"/>
      <c r="I1053" s="37"/>
      <c r="J1053" s="37"/>
      <c r="K1053" s="37"/>
      <c r="L1053" s="37"/>
      <c r="M1053" s="24"/>
      <c r="N1053" s="24"/>
      <c r="O1053" s="24"/>
      <c r="P1053" s="24"/>
      <c r="Q1053" s="24"/>
      <c r="R1053" s="24"/>
      <c r="S1053" s="24"/>
      <c r="T1053" s="24" t="str">
        <f t="shared" si="16"/>
        <v/>
      </c>
      <c r="U1053" s="24">
        <f>IF(OR('⚙️ BỘ HƠI'!$H$40=0,'⚙️ BỘ HƠI'!$H$2="",$C1053="",LEFT($C1053,1)="◆"),99999,IF(OR(ISNUMBER(SEARCH('⚙️ BỘ HƠI'!$H$2,$C1053)),ISNUMBER(SEARCH($C1053,'⚙️ BỘ HƠI'!$H$2))),ROW()-2,99999))</f>
        <v>99999</v>
      </c>
      <c r="V1053" s="24"/>
    </row>
    <row r="1054" ht="35" customHeight="1" spans="1:22">
      <c r="A1054" s="37"/>
      <c r="B1054" s="37"/>
      <c r="C1054" s="37"/>
      <c r="D1054" s="37"/>
      <c r="E1054" s="37"/>
      <c r="F1054" s="37"/>
      <c r="G1054" s="37"/>
      <c r="H1054" s="37"/>
      <c r="I1054" s="37"/>
      <c r="J1054" s="37"/>
      <c r="K1054" s="37"/>
      <c r="L1054" s="37"/>
      <c r="M1054" s="24"/>
      <c r="N1054" s="24"/>
      <c r="O1054" s="24"/>
      <c r="P1054" s="24"/>
      <c r="Q1054" s="24"/>
      <c r="R1054" s="24"/>
      <c r="S1054" s="24"/>
      <c r="T1054" s="24" t="str">
        <f t="shared" si="16"/>
        <v/>
      </c>
      <c r="U1054" s="24">
        <f>IF(OR('⚙️ BỘ HƠI'!$H$40=0,'⚙️ BỘ HƠI'!$H$2="",$C1054="",LEFT($C1054,1)="◆"),99999,IF(OR(ISNUMBER(SEARCH('⚙️ BỘ HƠI'!$H$2,$C1054)),ISNUMBER(SEARCH($C1054,'⚙️ BỘ HƠI'!$H$2))),ROW()-2,99999))</f>
        <v>99999</v>
      </c>
      <c r="V1054" s="24"/>
    </row>
    <row r="1055" ht="35" customHeight="1" spans="1:22">
      <c r="A1055" s="37"/>
      <c r="B1055" s="37"/>
      <c r="C1055" s="37"/>
      <c r="D1055" s="37"/>
      <c r="E1055" s="37"/>
      <c r="F1055" s="37"/>
      <c r="G1055" s="37"/>
      <c r="H1055" s="37"/>
      <c r="I1055" s="37"/>
      <c r="J1055" s="37"/>
      <c r="K1055" s="37"/>
      <c r="L1055" s="37"/>
      <c r="M1055" s="24"/>
      <c r="N1055" s="24"/>
      <c r="O1055" s="24"/>
      <c r="P1055" s="24"/>
      <c r="Q1055" s="24"/>
      <c r="R1055" s="24"/>
      <c r="S1055" s="24"/>
      <c r="T1055" s="24" t="str">
        <f t="shared" si="16"/>
        <v/>
      </c>
      <c r="U1055" s="24">
        <f>IF(OR('⚙️ BỘ HƠI'!$H$40=0,'⚙️ BỘ HƠI'!$H$2="",$C1055="",LEFT($C1055,1)="◆"),99999,IF(OR(ISNUMBER(SEARCH('⚙️ BỘ HƠI'!$H$2,$C1055)),ISNUMBER(SEARCH($C1055,'⚙️ BỘ HƠI'!$H$2))),ROW()-2,99999))</f>
        <v>99999</v>
      </c>
      <c r="V1055" s="24"/>
    </row>
    <row r="1056" ht="35" customHeight="1" spans="1:22">
      <c r="A1056" s="37"/>
      <c r="B1056" s="37"/>
      <c r="C1056" s="37"/>
      <c r="D1056" s="37"/>
      <c r="E1056" s="37"/>
      <c r="F1056" s="37"/>
      <c r="G1056" s="37"/>
      <c r="H1056" s="37"/>
      <c r="I1056" s="37"/>
      <c r="J1056" s="37"/>
      <c r="K1056" s="37"/>
      <c r="L1056" s="37"/>
      <c r="M1056" s="24"/>
      <c r="N1056" s="24"/>
      <c r="O1056" s="24"/>
      <c r="P1056" s="24"/>
      <c r="Q1056" s="24"/>
      <c r="R1056" s="24"/>
      <c r="S1056" s="24"/>
      <c r="T1056" s="24" t="str">
        <f t="shared" si="16"/>
        <v/>
      </c>
      <c r="U1056" s="24">
        <f>IF(OR('⚙️ BỘ HƠI'!$H$40=0,'⚙️ BỘ HƠI'!$H$2="",$C1056="",LEFT($C1056,1)="◆"),99999,IF(OR(ISNUMBER(SEARCH('⚙️ BỘ HƠI'!$H$2,$C1056)),ISNUMBER(SEARCH($C1056,'⚙️ BỘ HƠI'!$H$2))),ROW()-2,99999))</f>
        <v>99999</v>
      </c>
      <c r="V1056" s="24"/>
    </row>
    <row r="1057" ht="35" customHeight="1" spans="1:22">
      <c r="A1057" s="37"/>
      <c r="B1057" s="37"/>
      <c r="C1057" s="37"/>
      <c r="D1057" s="37"/>
      <c r="E1057" s="37"/>
      <c r="F1057" s="37"/>
      <c r="G1057" s="37"/>
      <c r="H1057" s="37"/>
      <c r="I1057" s="37"/>
      <c r="J1057" s="37"/>
      <c r="K1057" s="37"/>
      <c r="L1057" s="37"/>
      <c r="M1057" s="24"/>
      <c r="N1057" s="24"/>
      <c r="O1057" s="24"/>
      <c r="P1057" s="24"/>
      <c r="Q1057" s="24"/>
      <c r="R1057" s="24"/>
      <c r="S1057" s="24"/>
      <c r="T1057" s="24" t="str">
        <f t="shared" si="16"/>
        <v/>
      </c>
      <c r="U1057" s="24">
        <f>IF(OR('⚙️ BỘ HƠI'!$H$40=0,'⚙️ BỘ HƠI'!$H$2="",$C1057="",LEFT($C1057,1)="◆"),99999,IF(OR(ISNUMBER(SEARCH('⚙️ BỘ HƠI'!$H$2,$C1057)),ISNUMBER(SEARCH($C1057,'⚙️ BỘ HƠI'!$H$2))),ROW()-2,99999))</f>
        <v>99999</v>
      </c>
      <c r="V1057" s="24"/>
    </row>
    <row r="1058" ht="35" customHeight="1" spans="1:22">
      <c r="A1058" s="37"/>
      <c r="B1058" s="37"/>
      <c r="C1058" s="37"/>
      <c r="D1058" s="37"/>
      <c r="E1058" s="37"/>
      <c r="F1058" s="37"/>
      <c r="G1058" s="37"/>
      <c r="H1058" s="37"/>
      <c r="I1058" s="37"/>
      <c r="J1058" s="37"/>
      <c r="K1058" s="37"/>
      <c r="L1058" s="37"/>
      <c r="M1058" s="24"/>
      <c r="N1058" s="24"/>
      <c r="O1058" s="24"/>
      <c r="P1058" s="24"/>
      <c r="Q1058" s="24"/>
      <c r="R1058" s="24"/>
      <c r="S1058" s="24"/>
      <c r="T1058" s="24" t="str">
        <f t="shared" si="16"/>
        <v/>
      </c>
      <c r="U1058" s="24">
        <f>IF(OR('⚙️ BỘ HƠI'!$H$40=0,'⚙️ BỘ HƠI'!$H$2="",$C1058="",LEFT($C1058,1)="◆"),99999,IF(OR(ISNUMBER(SEARCH('⚙️ BỘ HƠI'!$H$2,$C1058)),ISNUMBER(SEARCH($C1058,'⚙️ BỘ HƠI'!$H$2))),ROW()-2,99999))</f>
        <v>99999</v>
      </c>
      <c r="V1058" s="24"/>
    </row>
    <row r="1059" ht="35" customHeight="1" spans="1:22">
      <c r="A1059" s="37"/>
      <c r="B1059" s="37"/>
      <c r="C1059" s="37"/>
      <c r="D1059" s="37"/>
      <c r="E1059" s="37"/>
      <c r="F1059" s="37"/>
      <c r="G1059" s="37"/>
      <c r="H1059" s="37"/>
      <c r="I1059" s="37"/>
      <c r="J1059" s="37"/>
      <c r="K1059" s="37"/>
      <c r="L1059" s="37"/>
      <c r="M1059" s="24"/>
      <c r="N1059" s="24"/>
      <c r="O1059" s="24"/>
      <c r="P1059" s="24"/>
      <c r="Q1059" s="24"/>
      <c r="R1059" s="24"/>
      <c r="S1059" s="24"/>
      <c r="T1059" s="24" t="str">
        <f t="shared" si="16"/>
        <v/>
      </c>
      <c r="U1059" s="24">
        <f>IF(OR('⚙️ BỘ HƠI'!$H$40=0,'⚙️ BỘ HƠI'!$H$2="",$C1059="",LEFT($C1059,1)="◆"),99999,IF(OR(ISNUMBER(SEARCH('⚙️ BỘ HƠI'!$H$2,$C1059)),ISNUMBER(SEARCH($C1059,'⚙️ BỘ HƠI'!$H$2))),ROW()-2,99999))</f>
        <v>99999</v>
      </c>
      <c r="V1059" s="24"/>
    </row>
    <row r="1060" ht="35" customHeight="1" spans="1:22">
      <c r="A1060" s="37"/>
      <c r="B1060" s="37"/>
      <c r="C1060" s="37"/>
      <c r="D1060" s="37"/>
      <c r="E1060" s="37"/>
      <c r="F1060" s="37"/>
      <c r="G1060" s="37"/>
      <c r="H1060" s="37"/>
      <c r="I1060" s="37"/>
      <c r="J1060" s="37"/>
      <c r="K1060" s="37"/>
      <c r="L1060" s="37"/>
      <c r="M1060" s="24"/>
      <c r="N1060" s="24"/>
      <c r="O1060" s="24"/>
      <c r="P1060" s="24"/>
      <c r="Q1060" s="24"/>
      <c r="R1060" s="24"/>
      <c r="S1060" s="24"/>
      <c r="T1060" s="24" t="str">
        <f t="shared" si="16"/>
        <v/>
      </c>
      <c r="U1060" s="24">
        <f>IF(OR('⚙️ BỘ HƠI'!$H$40=0,'⚙️ BỘ HƠI'!$H$2="",$C1060="",LEFT($C1060,1)="◆"),99999,IF(OR(ISNUMBER(SEARCH('⚙️ BỘ HƠI'!$H$2,$C1060)),ISNUMBER(SEARCH($C1060,'⚙️ BỘ HƠI'!$H$2))),ROW()-2,99999))</f>
        <v>99999</v>
      </c>
      <c r="V1060" s="24"/>
    </row>
    <row r="1061" ht="35" customHeight="1" spans="1:22">
      <c r="A1061" s="37"/>
      <c r="B1061" s="37"/>
      <c r="C1061" s="37"/>
      <c r="D1061" s="37"/>
      <c r="E1061" s="37"/>
      <c r="F1061" s="37"/>
      <c r="G1061" s="37"/>
      <c r="H1061" s="37"/>
      <c r="I1061" s="37"/>
      <c r="J1061" s="37"/>
      <c r="K1061" s="37"/>
      <c r="L1061" s="37"/>
      <c r="M1061" s="24"/>
      <c r="N1061" s="24"/>
      <c r="O1061" s="24"/>
      <c r="P1061" s="24"/>
      <c r="Q1061" s="24"/>
      <c r="R1061" s="24"/>
      <c r="S1061" s="24"/>
      <c r="T1061" s="24" t="str">
        <f t="shared" si="16"/>
        <v/>
      </c>
      <c r="U1061" s="24">
        <f>IF(OR('⚙️ BỘ HƠI'!$H$40=0,'⚙️ BỘ HƠI'!$H$2="",$C1061="",LEFT($C1061,1)="◆"),99999,IF(OR(ISNUMBER(SEARCH('⚙️ BỘ HƠI'!$H$2,$C1061)),ISNUMBER(SEARCH($C1061,'⚙️ BỘ HƠI'!$H$2))),ROW()-2,99999))</f>
        <v>99999</v>
      </c>
      <c r="V1061" s="24"/>
    </row>
    <row r="1062" ht="35" customHeight="1" spans="1:22">
      <c r="A1062" s="37"/>
      <c r="B1062" s="37"/>
      <c r="C1062" s="37"/>
      <c r="D1062" s="37"/>
      <c r="E1062" s="37"/>
      <c r="F1062" s="37"/>
      <c r="G1062" s="37"/>
      <c r="H1062" s="37"/>
      <c r="I1062" s="37"/>
      <c r="J1062" s="37"/>
      <c r="K1062" s="37"/>
      <c r="L1062" s="37"/>
      <c r="M1062" s="24"/>
      <c r="N1062" s="24"/>
      <c r="O1062" s="24"/>
      <c r="P1062" s="24"/>
      <c r="Q1062" s="24"/>
      <c r="R1062" s="24"/>
      <c r="S1062" s="24"/>
      <c r="T1062" s="24" t="str">
        <f t="shared" si="16"/>
        <v/>
      </c>
      <c r="U1062" s="24">
        <f>IF(OR('⚙️ BỘ HƠI'!$H$40=0,'⚙️ BỘ HƠI'!$H$2="",$C1062="",LEFT($C1062,1)="◆"),99999,IF(OR(ISNUMBER(SEARCH('⚙️ BỘ HƠI'!$H$2,$C1062)),ISNUMBER(SEARCH($C1062,'⚙️ BỘ HƠI'!$H$2))),ROW()-2,99999))</f>
        <v>99999</v>
      </c>
      <c r="V1062" s="24"/>
    </row>
    <row r="1063" ht="35" customHeight="1" spans="1:22">
      <c r="A1063" s="37"/>
      <c r="B1063" s="37"/>
      <c r="C1063" s="37"/>
      <c r="D1063" s="37"/>
      <c r="E1063" s="37"/>
      <c r="F1063" s="37"/>
      <c r="G1063" s="37"/>
      <c r="H1063" s="37"/>
      <c r="I1063" s="37"/>
      <c r="J1063" s="37"/>
      <c r="K1063" s="37"/>
      <c r="L1063" s="37"/>
      <c r="M1063" s="24"/>
      <c r="N1063" s="24"/>
      <c r="O1063" s="24"/>
      <c r="P1063" s="24"/>
      <c r="Q1063" s="24"/>
      <c r="R1063" s="24"/>
      <c r="S1063" s="24"/>
      <c r="T1063" s="24" t="str">
        <f t="shared" si="16"/>
        <v/>
      </c>
      <c r="U1063" s="24">
        <f>IF(OR('⚙️ BỘ HƠI'!$H$40=0,'⚙️ BỘ HƠI'!$H$2="",$C1063="",LEFT($C1063,1)="◆"),99999,IF(OR(ISNUMBER(SEARCH('⚙️ BỘ HƠI'!$H$2,$C1063)),ISNUMBER(SEARCH($C1063,'⚙️ BỘ HƠI'!$H$2))),ROW()-2,99999))</f>
        <v>99999</v>
      </c>
      <c r="V1063" s="24"/>
    </row>
    <row r="1064" ht="35" customHeight="1" spans="1:22">
      <c r="A1064" s="37"/>
      <c r="B1064" s="37"/>
      <c r="C1064" s="37"/>
      <c r="D1064" s="37"/>
      <c r="E1064" s="37"/>
      <c r="F1064" s="37"/>
      <c r="G1064" s="37"/>
      <c r="H1064" s="37"/>
      <c r="I1064" s="37"/>
      <c r="J1064" s="37"/>
      <c r="K1064" s="37"/>
      <c r="L1064" s="37"/>
      <c r="M1064" s="24"/>
      <c r="N1064" s="24"/>
      <c r="O1064" s="24"/>
      <c r="P1064" s="24"/>
      <c r="Q1064" s="24"/>
      <c r="R1064" s="24"/>
      <c r="S1064" s="24"/>
      <c r="T1064" s="24" t="str">
        <f t="shared" si="16"/>
        <v/>
      </c>
      <c r="U1064" s="24">
        <f>IF(OR('⚙️ BỘ HƠI'!$H$40=0,'⚙️ BỘ HƠI'!$H$2="",$C1064="",LEFT($C1064,1)="◆"),99999,IF(OR(ISNUMBER(SEARCH('⚙️ BỘ HƠI'!$H$2,$C1064)),ISNUMBER(SEARCH($C1064,'⚙️ BỘ HƠI'!$H$2))),ROW()-2,99999))</f>
        <v>99999</v>
      </c>
      <c r="V1064" s="24"/>
    </row>
    <row r="1065" ht="35" customHeight="1" spans="1:22">
      <c r="A1065" s="37"/>
      <c r="B1065" s="37"/>
      <c r="C1065" s="37"/>
      <c r="D1065" s="37"/>
      <c r="E1065" s="37"/>
      <c r="F1065" s="37"/>
      <c r="G1065" s="37"/>
      <c r="H1065" s="37"/>
      <c r="I1065" s="37"/>
      <c r="J1065" s="37"/>
      <c r="K1065" s="37"/>
      <c r="L1065" s="37"/>
      <c r="M1065" s="24"/>
      <c r="N1065" s="24"/>
      <c r="O1065" s="24"/>
      <c r="P1065" s="24"/>
      <c r="Q1065" s="24"/>
      <c r="R1065" s="24"/>
      <c r="S1065" s="24"/>
      <c r="T1065" s="24" t="str">
        <f t="shared" si="16"/>
        <v/>
      </c>
      <c r="U1065" s="24">
        <f>IF(OR('⚙️ BỘ HƠI'!$H$40=0,'⚙️ BỘ HƠI'!$H$2="",$C1065="",LEFT($C1065,1)="◆"),99999,IF(OR(ISNUMBER(SEARCH('⚙️ BỘ HƠI'!$H$2,$C1065)),ISNUMBER(SEARCH($C1065,'⚙️ BỘ HƠI'!$H$2))),ROW()-2,99999))</f>
        <v>99999</v>
      </c>
      <c r="V1065" s="24"/>
    </row>
    <row r="1066" ht="35" customHeight="1" spans="1:22">
      <c r="A1066" s="37"/>
      <c r="B1066" s="37"/>
      <c r="C1066" s="37"/>
      <c r="D1066" s="37"/>
      <c r="E1066" s="37"/>
      <c r="F1066" s="37"/>
      <c r="G1066" s="37"/>
      <c r="H1066" s="37"/>
      <c r="I1066" s="37"/>
      <c r="J1066" s="37"/>
      <c r="K1066" s="37"/>
      <c r="L1066" s="37"/>
      <c r="M1066" s="24"/>
      <c r="N1066" s="24"/>
      <c r="O1066" s="24"/>
      <c r="P1066" s="24"/>
      <c r="Q1066" s="24"/>
      <c r="R1066" s="24"/>
      <c r="S1066" s="24"/>
      <c r="T1066" s="24" t="str">
        <f t="shared" si="16"/>
        <v/>
      </c>
      <c r="U1066" s="24">
        <f>IF(OR('⚙️ BỘ HƠI'!$H$40=0,'⚙️ BỘ HƠI'!$H$2="",$C1066="",LEFT($C1066,1)="◆"),99999,IF(OR(ISNUMBER(SEARCH('⚙️ BỘ HƠI'!$H$2,$C1066)),ISNUMBER(SEARCH($C1066,'⚙️ BỘ HƠI'!$H$2))),ROW()-2,99999))</f>
        <v>99999</v>
      </c>
      <c r="V1066" s="24"/>
    </row>
    <row r="1067" ht="35" customHeight="1" spans="1:22">
      <c r="A1067" s="37"/>
      <c r="B1067" s="37"/>
      <c r="C1067" s="37"/>
      <c r="D1067" s="37"/>
      <c r="E1067" s="37"/>
      <c r="F1067" s="37"/>
      <c r="G1067" s="37"/>
      <c r="H1067" s="37"/>
      <c r="I1067" s="37"/>
      <c r="J1067" s="37"/>
      <c r="K1067" s="37"/>
      <c r="L1067" s="37"/>
      <c r="M1067" s="24"/>
      <c r="N1067" s="24"/>
      <c r="O1067" s="24"/>
      <c r="P1067" s="24"/>
      <c r="Q1067" s="24"/>
      <c r="R1067" s="24"/>
      <c r="S1067" s="24"/>
      <c r="T1067" s="24" t="str">
        <f t="shared" si="16"/>
        <v/>
      </c>
      <c r="U1067" s="24">
        <f>IF(OR('⚙️ BỘ HƠI'!$H$40=0,'⚙️ BỘ HƠI'!$H$2="",$C1067="",LEFT($C1067,1)="◆"),99999,IF(OR(ISNUMBER(SEARCH('⚙️ BỘ HƠI'!$H$2,$C1067)),ISNUMBER(SEARCH($C1067,'⚙️ BỘ HƠI'!$H$2))),ROW()-2,99999))</f>
        <v>99999</v>
      </c>
      <c r="V1067" s="24"/>
    </row>
    <row r="1068" ht="35" customHeight="1" spans="1:22">
      <c r="A1068" s="37"/>
      <c r="B1068" s="37"/>
      <c r="C1068" s="37"/>
      <c r="D1068" s="37"/>
      <c r="E1068" s="37"/>
      <c r="F1068" s="37"/>
      <c r="G1068" s="37"/>
      <c r="H1068" s="37"/>
      <c r="I1068" s="37"/>
      <c r="J1068" s="37"/>
      <c r="K1068" s="37"/>
      <c r="L1068" s="37"/>
      <c r="M1068" s="24"/>
      <c r="N1068" s="24"/>
      <c r="O1068" s="24"/>
      <c r="P1068" s="24"/>
      <c r="Q1068" s="24"/>
      <c r="R1068" s="24"/>
      <c r="S1068" s="24"/>
      <c r="T1068" s="24" t="str">
        <f t="shared" si="16"/>
        <v/>
      </c>
      <c r="U1068" s="24">
        <f>IF(OR('⚙️ BỘ HƠI'!$H$40=0,'⚙️ BỘ HƠI'!$H$2="",$C1068="",LEFT($C1068,1)="◆"),99999,IF(OR(ISNUMBER(SEARCH('⚙️ BỘ HƠI'!$H$2,$C1068)),ISNUMBER(SEARCH($C1068,'⚙️ BỘ HƠI'!$H$2))),ROW()-2,99999))</f>
        <v>99999</v>
      </c>
      <c r="V1068" s="24"/>
    </row>
    <row r="1069" ht="35" customHeight="1" spans="1:22">
      <c r="A1069" s="37"/>
      <c r="B1069" s="37"/>
      <c r="C1069" s="37"/>
      <c r="D1069" s="37"/>
      <c r="E1069" s="37"/>
      <c r="F1069" s="37"/>
      <c r="G1069" s="37"/>
      <c r="H1069" s="37"/>
      <c r="I1069" s="37"/>
      <c r="J1069" s="37"/>
      <c r="K1069" s="37"/>
      <c r="L1069" s="37"/>
      <c r="M1069" s="24"/>
      <c r="N1069" s="24"/>
      <c r="O1069" s="24"/>
      <c r="P1069" s="24"/>
      <c r="Q1069" s="24"/>
      <c r="R1069" s="24"/>
      <c r="S1069" s="24"/>
      <c r="T1069" s="24" t="str">
        <f t="shared" si="16"/>
        <v/>
      </c>
      <c r="U1069" s="24">
        <f>IF(OR('⚙️ BỘ HƠI'!$H$40=0,'⚙️ BỘ HƠI'!$H$2="",$C1069="",LEFT($C1069,1)="◆"),99999,IF(OR(ISNUMBER(SEARCH('⚙️ BỘ HƠI'!$H$2,$C1069)),ISNUMBER(SEARCH($C1069,'⚙️ BỘ HƠI'!$H$2))),ROW()-2,99999))</f>
        <v>99999</v>
      </c>
      <c r="V1069" s="24"/>
    </row>
    <row r="1070" ht="35" customHeight="1" spans="1:22">
      <c r="A1070" s="37"/>
      <c r="B1070" s="37"/>
      <c r="C1070" s="37"/>
      <c r="D1070" s="37"/>
      <c r="E1070" s="37"/>
      <c r="F1070" s="37"/>
      <c r="G1070" s="37"/>
      <c r="H1070" s="37"/>
      <c r="I1070" s="37"/>
      <c r="J1070" s="37"/>
      <c r="K1070" s="37"/>
      <c r="L1070" s="37"/>
      <c r="M1070" s="24"/>
      <c r="N1070" s="24"/>
      <c r="O1070" s="24"/>
      <c r="P1070" s="24"/>
      <c r="Q1070" s="24"/>
      <c r="R1070" s="24"/>
      <c r="S1070" s="24"/>
      <c r="T1070" s="24" t="str">
        <f t="shared" si="16"/>
        <v/>
      </c>
      <c r="U1070" s="24">
        <f>IF(OR('⚙️ BỘ HƠI'!$H$40=0,'⚙️ BỘ HƠI'!$H$2="",$C1070="",LEFT($C1070,1)="◆"),99999,IF(OR(ISNUMBER(SEARCH('⚙️ BỘ HƠI'!$H$2,$C1070)),ISNUMBER(SEARCH($C1070,'⚙️ BỘ HƠI'!$H$2))),ROW()-2,99999))</f>
        <v>99999</v>
      </c>
      <c r="V1070" s="24"/>
    </row>
    <row r="1071" ht="35" customHeight="1" spans="1:22">
      <c r="A1071" s="37"/>
      <c r="B1071" s="37"/>
      <c r="C1071" s="37"/>
      <c r="D1071" s="37"/>
      <c r="E1071" s="37"/>
      <c r="F1071" s="37"/>
      <c r="G1071" s="37"/>
      <c r="H1071" s="37"/>
      <c r="I1071" s="37"/>
      <c r="J1071" s="37"/>
      <c r="K1071" s="37"/>
      <c r="L1071" s="37"/>
      <c r="M1071" s="24"/>
      <c r="N1071" s="24"/>
      <c r="O1071" s="24"/>
      <c r="P1071" s="24"/>
      <c r="Q1071" s="24"/>
      <c r="R1071" s="24"/>
      <c r="S1071" s="24"/>
      <c r="T1071" s="24" t="str">
        <f t="shared" si="16"/>
        <v/>
      </c>
      <c r="U1071" s="24">
        <f>IF(OR('⚙️ BỘ HƠI'!$H$40=0,'⚙️ BỘ HƠI'!$H$2="",$C1071="",LEFT($C1071,1)="◆"),99999,IF(OR(ISNUMBER(SEARCH('⚙️ BỘ HƠI'!$H$2,$C1071)),ISNUMBER(SEARCH($C1071,'⚙️ BỘ HƠI'!$H$2))),ROW()-2,99999))</f>
        <v>99999</v>
      </c>
      <c r="V1071" s="24"/>
    </row>
    <row r="1072" ht="35" customHeight="1" spans="1:22">
      <c r="A1072" s="37"/>
      <c r="B1072" s="37"/>
      <c r="C1072" s="37"/>
      <c r="D1072" s="37"/>
      <c r="E1072" s="37"/>
      <c r="F1072" s="37"/>
      <c r="G1072" s="37"/>
      <c r="H1072" s="37"/>
      <c r="I1072" s="37"/>
      <c r="J1072" s="37"/>
      <c r="K1072" s="37"/>
      <c r="L1072" s="37"/>
      <c r="M1072" s="24"/>
      <c r="N1072" s="24"/>
      <c r="O1072" s="24"/>
      <c r="P1072" s="24"/>
      <c r="Q1072" s="24"/>
      <c r="R1072" s="24"/>
      <c r="S1072" s="24"/>
      <c r="T1072" s="24" t="str">
        <f t="shared" si="16"/>
        <v/>
      </c>
      <c r="U1072" s="24">
        <f>IF(OR('⚙️ BỘ HƠI'!$H$40=0,'⚙️ BỘ HƠI'!$H$2="",$C1072="",LEFT($C1072,1)="◆"),99999,IF(OR(ISNUMBER(SEARCH('⚙️ BỘ HƠI'!$H$2,$C1072)),ISNUMBER(SEARCH($C1072,'⚙️ BỘ HƠI'!$H$2))),ROW()-2,99999))</f>
        <v>99999</v>
      </c>
      <c r="V1072" s="24"/>
    </row>
    <row r="1073" ht="35" customHeight="1" spans="1:22">
      <c r="A1073" s="37"/>
      <c r="B1073" s="37"/>
      <c r="C1073" s="37"/>
      <c r="D1073" s="37"/>
      <c r="E1073" s="37"/>
      <c r="F1073" s="37"/>
      <c r="G1073" s="37"/>
      <c r="H1073" s="37"/>
      <c r="I1073" s="37"/>
      <c r="J1073" s="37"/>
      <c r="K1073" s="37"/>
      <c r="L1073" s="37"/>
      <c r="M1073" s="24"/>
      <c r="N1073" s="24"/>
      <c r="O1073" s="24"/>
      <c r="P1073" s="24"/>
      <c r="Q1073" s="24"/>
      <c r="R1073" s="24"/>
      <c r="S1073" s="24"/>
      <c r="T1073" s="24" t="str">
        <f t="shared" si="16"/>
        <v/>
      </c>
      <c r="U1073" s="24">
        <f>IF(OR('⚙️ BỘ HƠI'!$H$40=0,'⚙️ BỘ HƠI'!$H$2="",$C1073="",LEFT($C1073,1)="◆"),99999,IF(OR(ISNUMBER(SEARCH('⚙️ BỘ HƠI'!$H$2,$C1073)),ISNUMBER(SEARCH($C1073,'⚙️ BỘ HƠI'!$H$2))),ROW()-2,99999))</f>
        <v>99999</v>
      </c>
      <c r="V1073" s="24"/>
    </row>
    <row r="1074" ht="35" customHeight="1" spans="1:22">
      <c r="A1074" s="37"/>
      <c r="B1074" s="37"/>
      <c r="C1074" s="37"/>
      <c r="D1074" s="37"/>
      <c r="E1074" s="37"/>
      <c r="F1074" s="37"/>
      <c r="G1074" s="37"/>
      <c r="H1074" s="37"/>
      <c r="I1074" s="37"/>
      <c r="J1074" s="37"/>
      <c r="K1074" s="37"/>
      <c r="L1074" s="37"/>
      <c r="M1074" s="24"/>
      <c r="N1074" s="24"/>
      <c r="O1074" s="24"/>
      <c r="P1074" s="24"/>
      <c r="Q1074" s="24"/>
      <c r="R1074" s="24"/>
      <c r="S1074" s="24"/>
      <c r="T1074" s="24" t="str">
        <f t="shared" si="16"/>
        <v/>
      </c>
      <c r="U1074" s="24">
        <f>IF(OR('⚙️ BỘ HƠI'!$H$40=0,'⚙️ BỘ HƠI'!$H$2="",$C1074="",LEFT($C1074,1)="◆"),99999,IF(OR(ISNUMBER(SEARCH('⚙️ BỘ HƠI'!$H$2,$C1074)),ISNUMBER(SEARCH($C1074,'⚙️ BỘ HƠI'!$H$2))),ROW()-2,99999))</f>
        <v>99999</v>
      </c>
      <c r="V1074" s="24"/>
    </row>
    <row r="1075" ht="35" customHeight="1" spans="1:22">
      <c r="A1075" s="37"/>
      <c r="B1075" s="37"/>
      <c r="C1075" s="37"/>
      <c r="D1075" s="37"/>
      <c r="E1075" s="37"/>
      <c r="F1075" s="37"/>
      <c r="G1075" s="37"/>
      <c r="H1075" s="37"/>
      <c r="I1075" s="37"/>
      <c r="J1075" s="37"/>
      <c r="K1075" s="37"/>
      <c r="L1075" s="37"/>
      <c r="M1075" s="24"/>
      <c r="N1075" s="24"/>
      <c r="O1075" s="24"/>
      <c r="P1075" s="24"/>
      <c r="Q1075" s="24"/>
      <c r="R1075" s="24"/>
      <c r="S1075" s="24"/>
      <c r="T1075" s="24" t="str">
        <f t="shared" si="16"/>
        <v/>
      </c>
      <c r="U1075" s="24">
        <f>IF(OR('⚙️ BỘ HƠI'!$H$40=0,'⚙️ BỘ HƠI'!$H$2="",$C1075="",LEFT($C1075,1)="◆"),99999,IF(OR(ISNUMBER(SEARCH('⚙️ BỘ HƠI'!$H$2,$C1075)),ISNUMBER(SEARCH($C1075,'⚙️ BỘ HƠI'!$H$2))),ROW()-2,99999))</f>
        <v>99999</v>
      </c>
      <c r="V1075" s="24"/>
    </row>
    <row r="1076" ht="35" customHeight="1" spans="1:22">
      <c r="A1076" s="37"/>
      <c r="B1076" s="37"/>
      <c r="C1076" s="37"/>
      <c r="D1076" s="37"/>
      <c r="E1076" s="37"/>
      <c r="F1076" s="37"/>
      <c r="G1076" s="37"/>
      <c r="H1076" s="37"/>
      <c r="I1076" s="37"/>
      <c r="J1076" s="37"/>
      <c r="K1076" s="37"/>
      <c r="L1076" s="37"/>
      <c r="M1076" s="24"/>
      <c r="N1076" s="24"/>
      <c r="O1076" s="24"/>
      <c r="P1076" s="24"/>
      <c r="Q1076" s="24"/>
      <c r="R1076" s="24"/>
      <c r="S1076" s="24"/>
      <c r="T1076" s="24" t="str">
        <f t="shared" si="16"/>
        <v/>
      </c>
      <c r="U1076" s="24">
        <f>IF(OR('⚙️ BỘ HƠI'!$H$40=0,'⚙️ BỘ HƠI'!$H$2="",$C1076="",LEFT($C1076,1)="◆"),99999,IF(OR(ISNUMBER(SEARCH('⚙️ BỘ HƠI'!$H$2,$C1076)),ISNUMBER(SEARCH($C1076,'⚙️ BỘ HƠI'!$H$2))),ROW()-2,99999))</f>
        <v>99999</v>
      </c>
      <c r="V1076" s="24"/>
    </row>
    <row r="1077" ht="35" customHeight="1" spans="1:22">
      <c r="A1077" s="37"/>
      <c r="B1077" s="37"/>
      <c r="C1077" s="37"/>
      <c r="D1077" s="37"/>
      <c r="E1077" s="37"/>
      <c r="F1077" s="37"/>
      <c r="G1077" s="37"/>
      <c r="H1077" s="37"/>
      <c r="I1077" s="37"/>
      <c r="J1077" s="37"/>
      <c r="K1077" s="37"/>
      <c r="L1077" s="37"/>
      <c r="M1077" s="24"/>
      <c r="N1077" s="24"/>
      <c r="O1077" s="24"/>
      <c r="P1077" s="24"/>
      <c r="Q1077" s="24"/>
      <c r="R1077" s="24"/>
      <c r="S1077" s="24"/>
      <c r="T1077" s="24" t="str">
        <f t="shared" si="16"/>
        <v/>
      </c>
      <c r="U1077" s="24">
        <f>IF(OR('⚙️ BỘ HƠI'!$H$40=0,'⚙️ BỘ HƠI'!$H$2="",$C1077="",LEFT($C1077,1)="◆"),99999,IF(OR(ISNUMBER(SEARCH('⚙️ BỘ HƠI'!$H$2,$C1077)),ISNUMBER(SEARCH($C1077,'⚙️ BỘ HƠI'!$H$2))),ROW()-2,99999))</f>
        <v>99999</v>
      </c>
      <c r="V1077" s="24"/>
    </row>
    <row r="1078" ht="35" customHeight="1" spans="1:22">
      <c r="A1078" s="37"/>
      <c r="B1078" s="37"/>
      <c r="C1078" s="37"/>
      <c r="D1078" s="37"/>
      <c r="E1078" s="37"/>
      <c r="F1078" s="37"/>
      <c r="G1078" s="37"/>
      <c r="H1078" s="37"/>
      <c r="I1078" s="37"/>
      <c r="J1078" s="37"/>
      <c r="K1078" s="37"/>
      <c r="L1078" s="37"/>
      <c r="M1078" s="24"/>
      <c r="N1078" s="24"/>
      <c r="O1078" s="24"/>
      <c r="P1078" s="24"/>
      <c r="Q1078" s="24"/>
      <c r="R1078" s="24"/>
      <c r="S1078" s="24"/>
      <c r="T1078" s="24" t="str">
        <f t="shared" si="16"/>
        <v/>
      </c>
      <c r="U1078" s="24">
        <f>IF(OR('⚙️ BỘ HƠI'!$H$40=0,'⚙️ BỘ HƠI'!$H$2="",$C1078="",LEFT($C1078,1)="◆"),99999,IF(OR(ISNUMBER(SEARCH('⚙️ BỘ HƠI'!$H$2,$C1078)),ISNUMBER(SEARCH($C1078,'⚙️ BỘ HƠI'!$H$2))),ROW()-2,99999))</f>
        <v>99999</v>
      </c>
      <c r="V1078" s="24"/>
    </row>
    <row r="1079" ht="35" customHeight="1" spans="1:22">
      <c r="A1079" s="37"/>
      <c r="B1079" s="37"/>
      <c r="C1079" s="37"/>
      <c r="D1079" s="37"/>
      <c r="E1079" s="37"/>
      <c r="F1079" s="37"/>
      <c r="G1079" s="37"/>
      <c r="H1079" s="37"/>
      <c r="I1079" s="37"/>
      <c r="J1079" s="37"/>
      <c r="K1079" s="37"/>
      <c r="L1079" s="37"/>
      <c r="M1079" s="24"/>
      <c r="N1079" s="24"/>
      <c r="O1079" s="24"/>
      <c r="P1079" s="24"/>
      <c r="Q1079" s="24"/>
      <c r="R1079" s="24"/>
      <c r="S1079" s="24"/>
      <c r="T1079" s="24" t="str">
        <f t="shared" si="16"/>
        <v/>
      </c>
      <c r="U1079" s="24">
        <f>IF(OR('⚙️ BỘ HƠI'!$H$40=0,'⚙️ BỘ HƠI'!$H$2="",$C1079="",LEFT($C1079,1)="◆"),99999,IF(OR(ISNUMBER(SEARCH('⚙️ BỘ HƠI'!$H$2,$C1079)),ISNUMBER(SEARCH($C1079,'⚙️ BỘ HƠI'!$H$2))),ROW()-2,99999))</f>
        <v>99999</v>
      </c>
      <c r="V1079" s="24"/>
    </row>
    <row r="1080" ht="35" customHeight="1" spans="1:22">
      <c r="A1080" s="37"/>
      <c r="B1080" s="37"/>
      <c r="C1080" s="37"/>
      <c r="D1080" s="37"/>
      <c r="E1080" s="37"/>
      <c r="F1080" s="37"/>
      <c r="G1080" s="37"/>
      <c r="H1080" s="37"/>
      <c r="I1080" s="37"/>
      <c r="J1080" s="37"/>
      <c r="K1080" s="37"/>
      <c r="L1080" s="37"/>
      <c r="M1080" s="24"/>
      <c r="N1080" s="24"/>
      <c r="O1080" s="24"/>
      <c r="P1080" s="24"/>
      <c r="Q1080" s="24"/>
      <c r="R1080" s="24"/>
      <c r="S1080" s="24"/>
      <c r="T1080" s="24" t="str">
        <f t="shared" si="16"/>
        <v/>
      </c>
      <c r="U1080" s="24">
        <f>IF(OR('⚙️ BỘ HƠI'!$H$40=0,'⚙️ BỘ HƠI'!$H$2="",$C1080="",LEFT($C1080,1)="◆"),99999,IF(OR(ISNUMBER(SEARCH('⚙️ BỘ HƠI'!$H$2,$C1080)),ISNUMBER(SEARCH($C1080,'⚙️ BỘ HƠI'!$H$2))),ROW()-2,99999))</f>
        <v>99999</v>
      </c>
      <c r="V1080" s="24"/>
    </row>
    <row r="1081" ht="35" customHeight="1" spans="1:22">
      <c r="A1081" s="37"/>
      <c r="B1081" s="37"/>
      <c r="C1081" s="37"/>
      <c r="D1081" s="37"/>
      <c r="E1081" s="37"/>
      <c r="F1081" s="37"/>
      <c r="G1081" s="37"/>
      <c r="H1081" s="37"/>
      <c r="I1081" s="37"/>
      <c r="J1081" s="37"/>
      <c r="K1081" s="37"/>
      <c r="L1081" s="37"/>
      <c r="M1081" s="24"/>
      <c r="N1081" s="24"/>
      <c r="O1081" s="24"/>
      <c r="P1081" s="24"/>
      <c r="Q1081" s="24"/>
      <c r="R1081" s="24"/>
      <c r="S1081" s="24"/>
      <c r="T1081" s="24" t="str">
        <f t="shared" si="16"/>
        <v/>
      </c>
      <c r="U1081" s="24">
        <f>IF(OR('⚙️ BỘ HƠI'!$H$40=0,'⚙️ BỘ HƠI'!$H$2="",$C1081="",LEFT($C1081,1)="◆"),99999,IF(OR(ISNUMBER(SEARCH('⚙️ BỘ HƠI'!$H$2,$C1081)),ISNUMBER(SEARCH($C1081,'⚙️ BỘ HƠI'!$H$2))),ROW()-2,99999))</f>
        <v>99999</v>
      </c>
      <c r="V1081" s="24"/>
    </row>
    <row r="1082" ht="35" customHeight="1" spans="1:22">
      <c r="A1082" s="37"/>
      <c r="B1082" s="37"/>
      <c r="C1082" s="37"/>
      <c r="D1082" s="37"/>
      <c r="E1082" s="37"/>
      <c r="F1082" s="37"/>
      <c r="G1082" s="37"/>
      <c r="H1082" s="37"/>
      <c r="I1082" s="37"/>
      <c r="J1082" s="37"/>
      <c r="K1082" s="37"/>
      <c r="L1082" s="37"/>
      <c r="M1082" s="24"/>
      <c r="N1082" s="24"/>
      <c r="O1082" s="24"/>
      <c r="P1082" s="24"/>
      <c r="Q1082" s="24"/>
      <c r="R1082" s="24"/>
      <c r="S1082" s="24"/>
      <c r="T1082" s="24" t="str">
        <f t="shared" si="16"/>
        <v/>
      </c>
      <c r="U1082" s="24">
        <f>IF(OR('⚙️ BỘ HƠI'!$H$40=0,'⚙️ BỘ HƠI'!$H$2="",$C1082="",LEFT($C1082,1)="◆"),99999,IF(OR(ISNUMBER(SEARCH('⚙️ BỘ HƠI'!$H$2,$C1082)),ISNUMBER(SEARCH($C1082,'⚙️ BỘ HƠI'!$H$2))),ROW()-2,99999))</f>
        <v>99999</v>
      </c>
      <c r="V1082" s="24"/>
    </row>
    <row r="1083" ht="35" customHeight="1" spans="1:22">
      <c r="A1083" s="37"/>
      <c r="B1083" s="37"/>
      <c r="C1083" s="37"/>
      <c r="D1083" s="37"/>
      <c r="E1083" s="37"/>
      <c r="F1083" s="37"/>
      <c r="G1083" s="37"/>
      <c r="H1083" s="37"/>
      <c r="I1083" s="37"/>
      <c r="J1083" s="37"/>
      <c r="K1083" s="37"/>
      <c r="L1083" s="37"/>
      <c r="M1083" s="24"/>
      <c r="N1083" s="24"/>
      <c r="O1083" s="24"/>
      <c r="P1083" s="24"/>
      <c r="Q1083" s="24"/>
      <c r="R1083" s="24"/>
      <c r="S1083" s="24"/>
      <c r="T1083" s="24" t="str">
        <f t="shared" si="16"/>
        <v/>
      </c>
      <c r="U1083" s="24">
        <f>IF(OR('⚙️ BỘ HƠI'!$H$40=0,'⚙️ BỘ HƠI'!$H$2="",$C1083="",LEFT($C1083,1)="◆"),99999,IF(OR(ISNUMBER(SEARCH('⚙️ BỘ HƠI'!$H$2,$C1083)),ISNUMBER(SEARCH($C1083,'⚙️ BỘ HƠI'!$H$2))),ROW()-2,99999))</f>
        <v>99999</v>
      </c>
      <c r="V1083" s="24"/>
    </row>
    <row r="1084" ht="35" customHeight="1" spans="1:22">
      <c r="A1084" s="37"/>
      <c r="B1084" s="37"/>
      <c r="C1084" s="37"/>
      <c r="D1084" s="37"/>
      <c r="E1084" s="37"/>
      <c r="F1084" s="37"/>
      <c r="G1084" s="37"/>
      <c r="H1084" s="37"/>
      <c r="I1084" s="37"/>
      <c r="J1084" s="37"/>
      <c r="K1084" s="37"/>
      <c r="L1084" s="37"/>
      <c r="M1084" s="24"/>
      <c r="N1084" s="24"/>
      <c r="O1084" s="24"/>
      <c r="P1084" s="24"/>
      <c r="Q1084" s="24"/>
      <c r="R1084" s="24"/>
      <c r="S1084" s="24"/>
      <c r="T1084" s="24" t="str">
        <f t="shared" si="16"/>
        <v/>
      </c>
      <c r="U1084" s="24">
        <f>IF(OR('⚙️ BỘ HƠI'!$H$40=0,'⚙️ BỘ HƠI'!$H$2="",$C1084="",LEFT($C1084,1)="◆"),99999,IF(OR(ISNUMBER(SEARCH('⚙️ BỘ HƠI'!$H$2,$C1084)),ISNUMBER(SEARCH($C1084,'⚙️ BỘ HƠI'!$H$2))),ROW()-2,99999))</f>
        <v>99999</v>
      </c>
      <c r="V1084" s="24"/>
    </row>
    <row r="1085" ht="35" customHeight="1" spans="1:22">
      <c r="A1085" s="37"/>
      <c r="B1085" s="37"/>
      <c r="C1085" s="37"/>
      <c r="D1085" s="37"/>
      <c r="E1085" s="37"/>
      <c r="F1085" s="37"/>
      <c r="G1085" s="37"/>
      <c r="H1085" s="37"/>
      <c r="I1085" s="37"/>
      <c r="J1085" s="37"/>
      <c r="K1085" s="37"/>
      <c r="L1085" s="37"/>
      <c r="M1085" s="24"/>
      <c r="N1085" s="24"/>
      <c r="O1085" s="24"/>
      <c r="P1085" s="24"/>
      <c r="Q1085" s="24"/>
      <c r="R1085" s="24"/>
      <c r="S1085" s="24"/>
      <c r="T1085" s="24" t="str">
        <f t="shared" si="16"/>
        <v/>
      </c>
      <c r="U1085" s="24">
        <f>IF(OR('⚙️ BỘ HƠI'!$H$40=0,'⚙️ BỘ HƠI'!$H$2="",$C1085="",LEFT($C1085,1)="◆"),99999,IF(OR(ISNUMBER(SEARCH('⚙️ BỘ HƠI'!$H$2,$C1085)),ISNUMBER(SEARCH($C1085,'⚙️ BỘ HƠI'!$H$2))),ROW()-2,99999))</f>
        <v>99999</v>
      </c>
      <c r="V1085" s="24"/>
    </row>
    <row r="1086" ht="35" customHeight="1" spans="1:22">
      <c r="A1086" s="37"/>
      <c r="B1086" s="37"/>
      <c r="C1086" s="37"/>
      <c r="D1086" s="37"/>
      <c r="E1086" s="37"/>
      <c r="F1086" s="37"/>
      <c r="G1086" s="37"/>
      <c r="H1086" s="37"/>
      <c r="I1086" s="37"/>
      <c r="J1086" s="37"/>
      <c r="K1086" s="37"/>
      <c r="L1086" s="37"/>
      <c r="M1086" s="24"/>
      <c r="N1086" s="24"/>
      <c r="O1086" s="24"/>
      <c r="P1086" s="24"/>
      <c r="Q1086" s="24"/>
      <c r="R1086" s="24"/>
      <c r="S1086" s="24"/>
      <c r="T1086" s="24" t="str">
        <f t="shared" si="16"/>
        <v/>
      </c>
      <c r="U1086" s="24">
        <f>IF(OR('⚙️ BỘ HƠI'!$H$40=0,'⚙️ BỘ HƠI'!$H$2="",$C1086="",LEFT($C1086,1)="◆"),99999,IF(OR(ISNUMBER(SEARCH('⚙️ BỘ HƠI'!$H$2,$C1086)),ISNUMBER(SEARCH($C1086,'⚙️ BỘ HƠI'!$H$2))),ROW()-2,99999))</f>
        <v>99999</v>
      </c>
      <c r="V1086" s="24"/>
    </row>
    <row r="1087" ht="35" customHeight="1" spans="1:22">
      <c r="A1087" s="37"/>
      <c r="B1087" s="37"/>
      <c r="C1087" s="37"/>
      <c r="D1087" s="37"/>
      <c r="E1087" s="37"/>
      <c r="F1087" s="37"/>
      <c r="G1087" s="37"/>
      <c r="H1087" s="37"/>
      <c r="I1087" s="37"/>
      <c r="J1087" s="37"/>
      <c r="K1087" s="37"/>
      <c r="L1087" s="37"/>
      <c r="M1087" s="24"/>
      <c r="N1087" s="24"/>
      <c r="O1087" s="24"/>
      <c r="P1087" s="24"/>
      <c r="Q1087" s="24"/>
      <c r="R1087" s="24"/>
      <c r="S1087" s="24"/>
      <c r="T1087" s="24" t="str">
        <f t="shared" si="16"/>
        <v/>
      </c>
      <c r="U1087" s="24">
        <f>IF(OR('⚙️ BỘ HƠI'!$H$40=0,'⚙️ BỘ HƠI'!$H$2="",$C1087="",LEFT($C1087,1)="◆"),99999,IF(OR(ISNUMBER(SEARCH('⚙️ BỘ HƠI'!$H$2,$C1087)),ISNUMBER(SEARCH($C1087,'⚙️ BỘ HƠI'!$H$2))),ROW()-2,99999))</f>
        <v>99999</v>
      </c>
      <c r="V1087" s="24"/>
    </row>
    <row r="1088" ht="35" customHeight="1" spans="1:22">
      <c r="A1088" s="37"/>
      <c r="B1088" s="37"/>
      <c r="C1088" s="37"/>
      <c r="D1088" s="37"/>
      <c r="E1088" s="37"/>
      <c r="F1088" s="37"/>
      <c r="G1088" s="37"/>
      <c r="H1088" s="37"/>
      <c r="I1088" s="37"/>
      <c r="J1088" s="37"/>
      <c r="K1088" s="37"/>
      <c r="L1088" s="37"/>
      <c r="M1088" s="24"/>
      <c r="N1088" s="24"/>
      <c r="O1088" s="24"/>
      <c r="P1088" s="24"/>
      <c r="Q1088" s="24"/>
      <c r="R1088" s="24"/>
      <c r="S1088" s="24"/>
      <c r="T1088" s="24" t="str">
        <f t="shared" si="16"/>
        <v/>
      </c>
      <c r="U1088" s="24">
        <f>IF(OR('⚙️ BỘ HƠI'!$H$40=0,'⚙️ BỘ HƠI'!$H$2="",$C1088="",LEFT($C1088,1)="◆"),99999,IF(OR(ISNUMBER(SEARCH('⚙️ BỘ HƠI'!$H$2,$C1088)),ISNUMBER(SEARCH($C1088,'⚙️ BỘ HƠI'!$H$2))),ROW()-2,99999))</f>
        <v>99999</v>
      </c>
      <c r="V1088" s="24"/>
    </row>
    <row r="1089" ht="35" customHeight="1" spans="1:22">
      <c r="A1089" s="37"/>
      <c r="B1089" s="37"/>
      <c r="C1089" s="37"/>
      <c r="D1089" s="37"/>
      <c r="E1089" s="37"/>
      <c r="F1089" s="37"/>
      <c r="G1089" s="37"/>
      <c r="H1089" s="37"/>
      <c r="I1089" s="37"/>
      <c r="J1089" s="37"/>
      <c r="K1089" s="37"/>
      <c r="L1089" s="37"/>
      <c r="M1089" s="24"/>
      <c r="N1089" s="24"/>
      <c r="O1089" s="24"/>
      <c r="P1089" s="24"/>
      <c r="Q1089" s="24"/>
      <c r="R1089" s="24"/>
      <c r="S1089" s="24"/>
      <c r="T1089" s="24" t="str">
        <f t="shared" si="16"/>
        <v/>
      </c>
      <c r="U1089" s="24">
        <f>IF(OR('⚙️ BỘ HƠI'!$H$40=0,'⚙️ BỘ HƠI'!$H$2="",$C1089="",LEFT($C1089,1)="◆"),99999,IF(OR(ISNUMBER(SEARCH('⚙️ BỘ HƠI'!$H$2,$C1089)),ISNUMBER(SEARCH($C1089,'⚙️ BỘ HƠI'!$H$2))),ROW()-2,99999))</f>
        <v>99999</v>
      </c>
      <c r="V1089" s="24"/>
    </row>
    <row r="1090" ht="35" customHeight="1" spans="1:22">
      <c r="A1090" s="37"/>
      <c r="B1090" s="37"/>
      <c r="C1090" s="37"/>
      <c r="D1090" s="37"/>
      <c r="E1090" s="37"/>
      <c r="F1090" s="37"/>
      <c r="G1090" s="37"/>
      <c r="H1090" s="37"/>
      <c r="I1090" s="37"/>
      <c r="J1090" s="37"/>
      <c r="K1090" s="37"/>
      <c r="L1090" s="37"/>
      <c r="M1090" s="24"/>
      <c r="N1090" s="24"/>
      <c r="O1090" s="24"/>
      <c r="P1090" s="24"/>
      <c r="Q1090" s="24"/>
      <c r="R1090" s="24"/>
      <c r="S1090" s="24"/>
      <c r="T1090" s="24" t="str">
        <f t="shared" si="16"/>
        <v/>
      </c>
      <c r="U1090" s="24">
        <f>IF(OR('⚙️ BỘ HƠI'!$H$40=0,'⚙️ BỘ HƠI'!$H$2="",$C1090="",LEFT($C1090,1)="◆"),99999,IF(OR(ISNUMBER(SEARCH('⚙️ BỘ HƠI'!$H$2,$C1090)),ISNUMBER(SEARCH($C1090,'⚙️ BỘ HƠI'!$H$2))),ROW()-2,99999))</f>
        <v>99999</v>
      </c>
      <c r="V1090" s="24"/>
    </row>
    <row r="1091" ht="35" customHeight="1" spans="1:22">
      <c r="A1091" s="37"/>
      <c r="B1091" s="37"/>
      <c r="C1091" s="37"/>
      <c r="D1091" s="37"/>
      <c r="E1091" s="37"/>
      <c r="F1091" s="37"/>
      <c r="G1091" s="37"/>
      <c r="H1091" s="37"/>
      <c r="I1091" s="37"/>
      <c r="J1091" s="37"/>
      <c r="K1091" s="37"/>
      <c r="L1091" s="37"/>
      <c r="M1091" s="24"/>
      <c r="N1091" s="24"/>
      <c r="O1091" s="24"/>
      <c r="P1091" s="24"/>
      <c r="Q1091" s="24"/>
      <c r="R1091" s="24"/>
      <c r="S1091" s="24"/>
      <c r="T1091" s="24" t="str">
        <f t="shared" ref="T1091:T1100" si="17">IF($S1091="","",$S1091)</f>
        <v/>
      </c>
      <c r="U1091" s="24">
        <f>IF(OR('⚙️ BỘ HƠI'!$H$40=0,'⚙️ BỘ HƠI'!$H$2="",$C1091="",LEFT($C1091,1)="◆"),99999,IF(OR(ISNUMBER(SEARCH('⚙️ BỘ HƠI'!$H$2,$C1091)),ISNUMBER(SEARCH($C1091,'⚙️ BỘ HƠI'!$H$2))),ROW()-2,99999))</f>
        <v>99999</v>
      </c>
      <c r="V1091" s="24"/>
    </row>
    <row r="1092" ht="35" customHeight="1" spans="1:22">
      <c r="A1092" s="37"/>
      <c r="B1092" s="37"/>
      <c r="C1092" s="37"/>
      <c r="D1092" s="37"/>
      <c r="E1092" s="37"/>
      <c r="F1092" s="37"/>
      <c r="G1092" s="37"/>
      <c r="H1092" s="37"/>
      <c r="I1092" s="37"/>
      <c r="J1092" s="37"/>
      <c r="K1092" s="37"/>
      <c r="L1092" s="37"/>
      <c r="M1092" s="24"/>
      <c r="N1092" s="24"/>
      <c r="O1092" s="24"/>
      <c r="P1092" s="24"/>
      <c r="Q1092" s="24"/>
      <c r="R1092" s="24"/>
      <c r="S1092" s="24"/>
      <c r="T1092" s="24" t="str">
        <f t="shared" si="17"/>
        <v/>
      </c>
      <c r="U1092" s="24">
        <f>IF(OR('⚙️ BỘ HƠI'!$H$40=0,'⚙️ BỘ HƠI'!$H$2="",$C1092="",LEFT($C1092,1)="◆"),99999,IF(OR(ISNUMBER(SEARCH('⚙️ BỘ HƠI'!$H$2,$C1092)),ISNUMBER(SEARCH($C1092,'⚙️ BỘ HƠI'!$H$2))),ROW()-2,99999))</f>
        <v>99999</v>
      </c>
      <c r="V1092" s="24"/>
    </row>
    <row r="1093" ht="35" customHeight="1" spans="1:22">
      <c r="A1093" s="37"/>
      <c r="B1093" s="37"/>
      <c r="C1093" s="37"/>
      <c r="D1093" s="37"/>
      <c r="E1093" s="37"/>
      <c r="F1093" s="37"/>
      <c r="G1093" s="37"/>
      <c r="H1093" s="37"/>
      <c r="I1093" s="37"/>
      <c r="J1093" s="37"/>
      <c r="K1093" s="37"/>
      <c r="L1093" s="37"/>
      <c r="M1093" s="24"/>
      <c r="N1093" s="24"/>
      <c r="O1093" s="24"/>
      <c r="P1093" s="24"/>
      <c r="Q1093" s="24"/>
      <c r="R1093" s="24"/>
      <c r="S1093" s="24"/>
      <c r="T1093" s="24" t="str">
        <f t="shared" si="17"/>
        <v/>
      </c>
      <c r="U1093" s="24">
        <f>IF(OR('⚙️ BỘ HƠI'!$H$40=0,'⚙️ BỘ HƠI'!$H$2="",$C1093="",LEFT($C1093,1)="◆"),99999,IF(OR(ISNUMBER(SEARCH('⚙️ BỘ HƠI'!$H$2,$C1093)),ISNUMBER(SEARCH($C1093,'⚙️ BỘ HƠI'!$H$2))),ROW()-2,99999))</f>
        <v>99999</v>
      </c>
      <c r="V1093" s="24"/>
    </row>
    <row r="1094" ht="35" customHeight="1" spans="1:22">
      <c r="A1094" s="37"/>
      <c r="B1094" s="37"/>
      <c r="C1094" s="37"/>
      <c r="D1094" s="37"/>
      <c r="E1094" s="37"/>
      <c r="F1094" s="37"/>
      <c r="G1094" s="37"/>
      <c r="H1094" s="37"/>
      <c r="I1094" s="37"/>
      <c r="J1094" s="37"/>
      <c r="K1094" s="37"/>
      <c r="L1094" s="37"/>
      <c r="M1094" s="24"/>
      <c r="N1094" s="24"/>
      <c r="O1094" s="24"/>
      <c r="P1094" s="24"/>
      <c r="Q1094" s="24"/>
      <c r="R1094" s="24"/>
      <c r="S1094" s="24"/>
      <c r="T1094" s="24" t="str">
        <f t="shared" si="17"/>
        <v/>
      </c>
      <c r="U1094" s="24">
        <f>IF(OR('⚙️ BỘ HƠI'!$H$40=0,'⚙️ BỘ HƠI'!$H$2="",$C1094="",LEFT($C1094,1)="◆"),99999,IF(OR(ISNUMBER(SEARCH('⚙️ BỘ HƠI'!$H$2,$C1094)),ISNUMBER(SEARCH($C1094,'⚙️ BỘ HƠI'!$H$2))),ROW()-2,99999))</f>
        <v>99999</v>
      </c>
      <c r="V1094" s="24"/>
    </row>
    <row r="1095" ht="35" customHeight="1" spans="1:22">
      <c r="A1095" s="37"/>
      <c r="B1095" s="37"/>
      <c r="C1095" s="37"/>
      <c r="D1095" s="37"/>
      <c r="E1095" s="37"/>
      <c r="F1095" s="37"/>
      <c r="G1095" s="37"/>
      <c r="H1095" s="37"/>
      <c r="I1095" s="37"/>
      <c r="J1095" s="37"/>
      <c r="K1095" s="37"/>
      <c r="L1095" s="37"/>
      <c r="M1095" s="24"/>
      <c r="N1095" s="24"/>
      <c r="O1095" s="24"/>
      <c r="P1095" s="24"/>
      <c r="Q1095" s="24"/>
      <c r="R1095" s="24"/>
      <c r="S1095" s="24"/>
      <c r="T1095" s="24" t="str">
        <f t="shared" si="17"/>
        <v/>
      </c>
      <c r="U1095" s="24">
        <f>IF(OR('⚙️ BỘ HƠI'!$H$40=0,'⚙️ BỘ HƠI'!$H$2="",$C1095="",LEFT($C1095,1)="◆"),99999,IF(OR(ISNUMBER(SEARCH('⚙️ BỘ HƠI'!$H$2,$C1095)),ISNUMBER(SEARCH($C1095,'⚙️ BỘ HƠI'!$H$2))),ROW()-2,99999))</f>
        <v>99999</v>
      </c>
      <c r="V1095" s="24"/>
    </row>
    <row r="1096" ht="35" customHeight="1" spans="1:22">
      <c r="A1096" s="37"/>
      <c r="B1096" s="37"/>
      <c r="C1096" s="37"/>
      <c r="D1096" s="37"/>
      <c r="E1096" s="37"/>
      <c r="F1096" s="37"/>
      <c r="G1096" s="37"/>
      <c r="H1096" s="37"/>
      <c r="I1096" s="37"/>
      <c r="J1096" s="37"/>
      <c r="K1096" s="37"/>
      <c r="L1096" s="37"/>
      <c r="M1096" s="24"/>
      <c r="N1096" s="24"/>
      <c r="O1096" s="24"/>
      <c r="P1096" s="24"/>
      <c r="Q1096" s="24"/>
      <c r="R1096" s="24"/>
      <c r="S1096" s="24"/>
      <c r="T1096" s="24" t="str">
        <f t="shared" si="17"/>
        <v/>
      </c>
      <c r="U1096" s="24">
        <f>IF(OR('⚙️ BỘ HƠI'!$H$40=0,'⚙️ BỘ HƠI'!$H$2="",$C1096="",LEFT($C1096,1)="◆"),99999,IF(OR(ISNUMBER(SEARCH('⚙️ BỘ HƠI'!$H$2,$C1096)),ISNUMBER(SEARCH($C1096,'⚙️ BỘ HƠI'!$H$2))),ROW()-2,99999))</f>
        <v>99999</v>
      </c>
      <c r="V1096" s="24"/>
    </row>
    <row r="1097" ht="35" customHeight="1" spans="1:22">
      <c r="A1097" s="37"/>
      <c r="B1097" s="37"/>
      <c r="C1097" s="37"/>
      <c r="D1097" s="37"/>
      <c r="E1097" s="37"/>
      <c r="F1097" s="37"/>
      <c r="G1097" s="37"/>
      <c r="H1097" s="37"/>
      <c r="I1097" s="37"/>
      <c r="J1097" s="37"/>
      <c r="K1097" s="37"/>
      <c r="L1097" s="37"/>
      <c r="M1097" s="24"/>
      <c r="N1097" s="24"/>
      <c r="O1097" s="24"/>
      <c r="P1097" s="24"/>
      <c r="Q1097" s="24"/>
      <c r="R1097" s="24"/>
      <c r="S1097" s="24"/>
      <c r="T1097" s="24" t="str">
        <f t="shared" si="17"/>
        <v/>
      </c>
      <c r="U1097" s="24">
        <f>IF(OR('⚙️ BỘ HƠI'!$H$40=0,'⚙️ BỘ HƠI'!$H$2="",$C1097="",LEFT($C1097,1)="◆"),99999,IF(OR(ISNUMBER(SEARCH('⚙️ BỘ HƠI'!$H$2,$C1097)),ISNUMBER(SEARCH($C1097,'⚙️ BỘ HƠI'!$H$2))),ROW()-2,99999))</f>
        <v>99999</v>
      </c>
      <c r="V1097" s="24"/>
    </row>
    <row r="1098" ht="35" customHeight="1" spans="1:22">
      <c r="A1098" s="37"/>
      <c r="B1098" s="37"/>
      <c r="C1098" s="37"/>
      <c r="D1098" s="37"/>
      <c r="E1098" s="37"/>
      <c r="F1098" s="37"/>
      <c r="G1098" s="37"/>
      <c r="H1098" s="37"/>
      <c r="I1098" s="37"/>
      <c r="J1098" s="37"/>
      <c r="K1098" s="37"/>
      <c r="L1098" s="37"/>
      <c r="M1098" s="24"/>
      <c r="N1098" s="24"/>
      <c r="O1098" s="24"/>
      <c r="P1098" s="24"/>
      <c r="Q1098" s="24"/>
      <c r="R1098" s="24"/>
      <c r="S1098" s="24"/>
      <c r="T1098" s="24" t="str">
        <f t="shared" si="17"/>
        <v/>
      </c>
      <c r="U1098" s="24">
        <f>IF(OR('⚙️ BỘ HƠI'!$H$40=0,'⚙️ BỘ HƠI'!$H$2="",$C1098="",LEFT($C1098,1)="◆"),99999,IF(OR(ISNUMBER(SEARCH('⚙️ BỘ HƠI'!$H$2,$C1098)),ISNUMBER(SEARCH($C1098,'⚙️ BỘ HƠI'!$H$2))),ROW()-2,99999))</f>
        <v>99999</v>
      </c>
      <c r="V1098" s="24"/>
    </row>
    <row r="1099" ht="35" customHeight="1" spans="1:22">
      <c r="A1099" s="37"/>
      <c r="B1099" s="37"/>
      <c r="C1099" s="37"/>
      <c r="D1099" s="37"/>
      <c r="E1099" s="37"/>
      <c r="F1099" s="37"/>
      <c r="G1099" s="37"/>
      <c r="H1099" s="37"/>
      <c r="I1099" s="37"/>
      <c r="J1099" s="37"/>
      <c r="K1099" s="37"/>
      <c r="L1099" s="37"/>
      <c r="M1099" s="24"/>
      <c r="N1099" s="24"/>
      <c r="O1099" s="24"/>
      <c r="P1099" s="24"/>
      <c r="Q1099" s="24"/>
      <c r="R1099" s="24"/>
      <c r="S1099" s="24"/>
      <c r="T1099" s="24" t="str">
        <f t="shared" si="17"/>
        <v/>
      </c>
      <c r="U1099" s="24">
        <f>IF(OR('⚙️ BỘ HƠI'!$H$40=0,'⚙️ BỘ HƠI'!$H$2="",$C1099="",LEFT($C1099,1)="◆"),99999,IF(OR(ISNUMBER(SEARCH('⚙️ BỘ HƠI'!$H$2,$C1099)),ISNUMBER(SEARCH($C1099,'⚙️ BỘ HƠI'!$H$2))),ROW()-2,99999))</f>
        <v>99999</v>
      </c>
      <c r="V1099" s="24"/>
    </row>
    <row r="1100" ht="35" customHeight="1" spans="1:22">
      <c r="A1100" s="37"/>
      <c r="B1100" s="37"/>
      <c r="C1100" s="37"/>
      <c r="D1100" s="37"/>
      <c r="E1100" s="37"/>
      <c r="F1100" s="37"/>
      <c r="G1100" s="37"/>
      <c r="H1100" s="37"/>
      <c r="I1100" s="37"/>
      <c r="J1100" s="37"/>
      <c r="K1100" s="37"/>
      <c r="L1100" s="37"/>
      <c r="M1100" s="24"/>
      <c r="N1100" s="24"/>
      <c r="O1100" s="24"/>
      <c r="P1100" s="24"/>
      <c r="Q1100" s="24"/>
      <c r="R1100" s="24"/>
      <c r="S1100" s="24"/>
      <c r="T1100" s="24" t="str">
        <f t="shared" si="17"/>
        <v/>
      </c>
      <c r="U1100" s="24">
        <f>IF(OR('⚙️ BỘ HƠI'!$H$40=0,'⚙️ BỘ HƠI'!$H$2="",$C1100="",LEFT($C1100,1)="◆"),99999,IF(OR(ISNUMBER(SEARCH('⚙️ BỘ HƠI'!$H$2,$C1100)),ISNUMBER(SEARCH($C1100,'⚙️ BỘ HƠI'!$H$2))),ROW()-2,99999))</f>
        <v>99999</v>
      </c>
      <c r="V1100" s="24"/>
    </row>
  </sheetData>
  <autoFilter xmlns:etc="http://www.wps.cn/officeDocument/2017/etCustomData" ref="A2:R795" etc:filterBottomFollowUsedRange="0">
    <extLst/>
  </autoFilter>
  <mergeCells count="1">
    <mergeCell ref="A1:R1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152"/>
  <sheetViews>
    <sheetView showGridLines="0" workbookViewId="0">
      <pane ySplit="2" topLeftCell="A3" activePane="bottomLeft" state="frozen"/>
      <selection/>
      <selection pane="bottomLeft" activeCell="A1" sqref="A1:J1"/>
    </sheetView>
  </sheetViews>
  <sheetFormatPr defaultColWidth="8.67619047619048" defaultRowHeight="15"/>
  <cols>
    <col min="1" max="1" width="34" style="1" customWidth="1"/>
    <col min="2" max="2" width="15" style="1" customWidth="1"/>
    <col min="3" max="3" width="38" style="1" customWidth="1"/>
    <col min="4" max="4" width="12" style="1" customWidth="1"/>
    <col min="5" max="5" width="18" style="1" customWidth="1"/>
    <col min="6" max="6" width="9" style="1" customWidth="1"/>
    <col min="7" max="7" width="12" style="1" customWidth="1"/>
    <col min="8" max="8" width="14" style="1" customWidth="1"/>
    <col min="9" max="9" width="24" style="1" customWidth="1"/>
  </cols>
  <sheetData>
    <row r="1" ht="21.75" customHeight="1" spans="1:9">
      <c r="A1" s="14" t="s">
        <v>15945</v>
      </c>
      <c r="B1" s="14"/>
      <c r="C1" s="14"/>
      <c r="D1" s="14"/>
      <c r="E1" s="14"/>
      <c r="F1" s="14"/>
      <c r="G1" s="14"/>
      <c r="H1" s="14"/>
      <c r="I1" s="14"/>
    </row>
    <row r="2" customHeight="1" spans="1:9">
      <c r="A2" s="20" t="s">
        <v>15946</v>
      </c>
      <c r="B2" s="20" t="s">
        <v>15947</v>
      </c>
      <c r="C2" s="20" t="s">
        <v>15948</v>
      </c>
      <c r="D2" s="20" t="s">
        <v>15949</v>
      </c>
      <c r="E2" s="20" t="s">
        <v>2529</v>
      </c>
      <c r="F2" s="20" t="s">
        <v>15950</v>
      </c>
      <c r="G2" s="20" t="s">
        <v>15951</v>
      </c>
      <c r="H2" s="20" t="s">
        <v>15952</v>
      </c>
      <c r="I2" s="20" t="s">
        <v>15953</v>
      </c>
    </row>
    <row r="3" customHeight="1" spans="1:9">
      <c r="A3" s="6" t="s">
        <v>15954</v>
      </c>
      <c r="B3" s="6"/>
      <c r="C3" s="6"/>
      <c r="D3" s="6"/>
      <c r="E3" s="6"/>
      <c r="F3" s="6" t="s">
        <v>15955</v>
      </c>
      <c r="G3" s="6" t="s">
        <v>15956</v>
      </c>
      <c r="H3" s="6"/>
      <c r="I3" s="6"/>
    </row>
    <row r="4" customHeight="1" spans="1:9">
      <c r="A4" s="8" t="s">
        <v>15957</v>
      </c>
      <c r="B4" s="8" t="s">
        <v>15958</v>
      </c>
      <c r="C4" s="8" t="s">
        <v>15959</v>
      </c>
      <c r="D4" s="8"/>
      <c r="E4" s="8"/>
      <c r="F4" s="8" t="s">
        <v>15960</v>
      </c>
      <c r="G4" s="8"/>
      <c r="H4" s="8" t="s">
        <v>15959</v>
      </c>
      <c r="I4" s="8"/>
    </row>
    <row r="5" customHeight="1" spans="1:9">
      <c r="A5" s="6" t="s">
        <v>15961</v>
      </c>
      <c r="B5" s="6" t="s">
        <v>15962</v>
      </c>
      <c r="C5" s="6" t="s">
        <v>15963</v>
      </c>
      <c r="D5" s="6"/>
      <c r="E5" s="6"/>
      <c r="F5" s="6" t="s">
        <v>15964</v>
      </c>
      <c r="G5" s="6"/>
      <c r="H5" s="6" t="s">
        <v>15965</v>
      </c>
      <c r="I5" s="6"/>
    </row>
    <row r="6" customHeight="1" spans="1:9">
      <c r="A6" s="8" t="s">
        <v>15966</v>
      </c>
      <c r="B6" s="8" t="s">
        <v>15967</v>
      </c>
      <c r="C6" s="8" t="s">
        <v>15968</v>
      </c>
      <c r="D6" s="8"/>
      <c r="E6" s="8"/>
      <c r="F6" s="8" t="s">
        <v>15969</v>
      </c>
      <c r="G6" s="8"/>
      <c r="H6" s="8" t="s">
        <v>15970</v>
      </c>
      <c r="I6" s="8"/>
    </row>
    <row r="7" customHeight="1" spans="1:9">
      <c r="A7" s="6" t="s">
        <v>15971</v>
      </c>
      <c r="B7" s="6" t="s">
        <v>15972</v>
      </c>
      <c r="C7" s="6" t="s">
        <v>15973</v>
      </c>
      <c r="D7" s="6"/>
      <c r="E7" s="6"/>
      <c r="F7" s="6" t="s">
        <v>15974</v>
      </c>
      <c r="G7" s="6"/>
      <c r="H7" s="6" t="s">
        <v>15975</v>
      </c>
      <c r="I7" s="6"/>
    </row>
    <row r="8" customHeight="1" spans="1:9">
      <c r="A8" s="8" t="s">
        <v>15976</v>
      </c>
      <c r="B8" s="8" t="s">
        <v>15977</v>
      </c>
      <c r="C8" s="8" t="s">
        <v>15978</v>
      </c>
      <c r="D8" s="8"/>
      <c r="E8" s="8"/>
      <c r="F8" s="8" t="s">
        <v>15979</v>
      </c>
      <c r="G8" s="8"/>
      <c r="H8" s="8" t="s">
        <v>15980</v>
      </c>
      <c r="I8" s="8"/>
    </row>
    <row r="9" customHeight="1" spans="1:9">
      <c r="A9" s="6" t="s">
        <v>15981</v>
      </c>
      <c r="B9" s="6" t="s">
        <v>15982</v>
      </c>
      <c r="C9" s="6" t="s">
        <v>15983</v>
      </c>
      <c r="D9" s="6"/>
      <c r="E9" s="6"/>
      <c r="F9" s="6" t="s">
        <v>15984</v>
      </c>
      <c r="G9" s="6"/>
      <c r="H9" s="6" t="s">
        <v>15985</v>
      </c>
      <c r="I9" s="6"/>
    </row>
    <row r="10" customHeight="1" spans="1:9">
      <c r="A10" s="8" t="s">
        <v>15986</v>
      </c>
      <c r="B10" s="8" t="s">
        <v>15987</v>
      </c>
      <c r="C10" s="8" t="s">
        <v>15988</v>
      </c>
      <c r="D10" s="8"/>
      <c r="E10" s="8"/>
      <c r="F10" s="8" t="s">
        <v>15989</v>
      </c>
      <c r="G10" s="8"/>
      <c r="H10" s="8" t="s">
        <v>15990</v>
      </c>
      <c r="I10" s="8"/>
    </row>
    <row r="11" customHeight="1" spans="1:9">
      <c r="A11" s="6" t="s">
        <v>15991</v>
      </c>
      <c r="B11" s="6" t="s">
        <v>15992</v>
      </c>
      <c r="C11" s="6" t="s">
        <v>15993</v>
      </c>
      <c r="D11" s="6"/>
      <c r="E11" s="6"/>
      <c r="F11" s="6" t="s">
        <v>15994</v>
      </c>
      <c r="G11" s="6"/>
      <c r="H11" s="6" t="s">
        <v>15985</v>
      </c>
      <c r="I11" s="6"/>
    </row>
    <row r="12" customHeight="1" spans="1:9">
      <c r="A12" s="8" t="s">
        <v>15995</v>
      </c>
      <c r="B12" s="8"/>
      <c r="C12" s="8" t="s">
        <v>15996</v>
      </c>
      <c r="D12" s="8"/>
      <c r="E12" s="8"/>
      <c r="F12" s="8" t="s">
        <v>15997</v>
      </c>
      <c r="G12" s="8"/>
      <c r="H12" s="8" t="s">
        <v>15998</v>
      </c>
      <c r="I12" s="8"/>
    </row>
    <row r="13" customHeight="1" spans="1:9">
      <c r="A13" s="6" t="s">
        <v>15999</v>
      </c>
      <c r="B13" s="6" t="s">
        <v>16000</v>
      </c>
      <c r="C13" s="6" t="s">
        <v>16001</v>
      </c>
      <c r="D13" s="6"/>
      <c r="E13" s="6"/>
      <c r="F13" s="6" t="s">
        <v>16002</v>
      </c>
      <c r="G13" s="6"/>
      <c r="H13" s="6" t="s">
        <v>15980</v>
      </c>
      <c r="I13" s="6"/>
    </row>
    <row r="14" customHeight="1" spans="1:9">
      <c r="A14" s="8" t="s">
        <v>16003</v>
      </c>
      <c r="B14" s="8" t="s">
        <v>16004</v>
      </c>
      <c r="C14" s="8" t="s">
        <v>16005</v>
      </c>
      <c r="D14" s="8"/>
      <c r="E14" s="8"/>
      <c r="F14" s="8" t="s">
        <v>16006</v>
      </c>
      <c r="G14" s="8"/>
      <c r="H14" s="8" t="s">
        <v>15980</v>
      </c>
      <c r="I14" s="8"/>
    </row>
    <row r="15" customHeight="1" spans="1:9">
      <c r="A15" s="6" t="s">
        <v>16007</v>
      </c>
      <c r="B15" s="6" t="s">
        <v>16008</v>
      </c>
      <c r="C15" s="6" t="s">
        <v>16009</v>
      </c>
      <c r="D15" s="6"/>
      <c r="E15" s="6"/>
      <c r="F15" s="6" t="s">
        <v>16010</v>
      </c>
      <c r="G15" s="6"/>
      <c r="H15" s="6" t="s">
        <v>16011</v>
      </c>
      <c r="I15" s="6"/>
    </row>
    <row r="16" customHeight="1" spans="1:9">
      <c r="A16" s="8" t="s">
        <v>16012</v>
      </c>
      <c r="B16" s="8" t="s">
        <v>16013</v>
      </c>
      <c r="C16" s="8" t="s">
        <v>16014</v>
      </c>
      <c r="D16" s="8"/>
      <c r="E16" s="8"/>
      <c r="F16" s="8" t="s">
        <v>16015</v>
      </c>
      <c r="G16" s="8"/>
      <c r="H16" s="8" t="s">
        <v>15970</v>
      </c>
      <c r="I16" s="8"/>
    </row>
    <row r="17" customHeight="1" spans="1:9">
      <c r="A17" s="6" t="s">
        <v>16016</v>
      </c>
      <c r="B17" s="6" t="s">
        <v>16017</v>
      </c>
      <c r="C17" s="6" t="s">
        <v>16018</v>
      </c>
      <c r="D17" s="6"/>
      <c r="E17" s="6"/>
      <c r="F17" s="6" t="s">
        <v>16019</v>
      </c>
      <c r="G17" s="6"/>
      <c r="H17" s="6" t="s">
        <v>15985</v>
      </c>
      <c r="I17" s="6"/>
    </row>
    <row r="18" customHeight="1" spans="1:9">
      <c r="A18" s="8" t="s">
        <v>16020</v>
      </c>
      <c r="B18" s="8" t="s">
        <v>16021</v>
      </c>
      <c r="C18" s="8" t="s">
        <v>16022</v>
      </c>
      <c r="D18" s="8"/>
      <c r="E18" s="8"/>
      <c r="F18" s="8" t="s">
        <v>16023</v>
      </c>
      <c r="G18" s="8"/>
      <c r="H18" s="8" t="s">
        <v>16024</v>
      </c>
      <c r="I18" s="8"/>
    </row>
    <row r="19" customHeight="1" spans="1:9">
      <c r="A19" s="6" t="s">
        <v>16025</v>
      </c>
      <c r="B19" s="6" t="s">
        <v>16026</v>
      </c>
      <c r="C19" s="6" t="s">
        <v>16027</v>
      </c>
      <c r="D19" s="6"/>
      <c r="E19" s="6"/>
      <c r="F19" s="6" t="s">
        <v>16028</v>
      </c>
      <c r="G19" s="6"/>
      <c r="H19" s="6" t="s">
        <v>16029</v>
      </c>
      <c r="I19" s="6"/>
    </row>
    <row r="20" customHeight="1" spans="1:9">
      <c r="A20" s="8" t="s">
        <v>16030</v>
      </c>
      <c r="B20" s="8" t="s">
        <v>16031</v>
      </c>
      <c r="C20" s="8" t="s">
        <v>16032</v>
      </c>
      <c r="D20" s="8"/>
      <c r="E20" s="8"/>
      <c r="F20" s="8" t="s">
        <v>16033</v>
      </c>
      <c r="G20" s="8"/>
      <c r="H20" s="8" t="s">
        <v>16034</v>
      </c>
      <c r="I20" s="8"/>
    </row>
    <row r="21" customHeight="1" spans="1:9">
      <c r="A21" s="6" t="s">
        <v>16035</v>
      </c>
      <c r="B21" s="6" t="s">
        <v>16036</v>
      </c>
      <c r="C21" s="6" t="s">
        <v>16037</v>
      </c>
      <c r="D21" s="6"/>
      <c r="E21" s="6"/>
      <c r="F21" s="6" t="s">
        <v>16038</v>
      </c>
      <c r="G21" s="6"/>
      <c r="H21" s="6" t="s">
        <v>16039</v>
      </c>
      <c r="I21" s="6"/>
    </row>
    <row r="22" customHeight="1" spans="1:9">
      <c r="A22" s="8" t="s">
        <v>16040</v>
      </c>
      <c r="B22" s="8" t="s">
        <v>16041</v>
      </c>
      <c r="C22" s="8" t="s">
        <v>16042</v>
      </c>
      <c r="D22" s="8"/>
      <c r="E22" s="8"/>
      <c r="F22" s="8" t="s">
        <v>16043</v>
      </c>
      <c r="G22" s="8"/>
      <c r="H22" s="8" t="s">
        <v>15959</v>
      </c>
      <c r="I22" s="8"/>
    </row>
    <row r="23" customHeight="1" spans="1:9">
      <c r="A23" s="6" t="s">
        <v>16044</v>
      </c>
      <c r="B23" s="6" t="s">
        <v>16045</v>
      </c>
      <c r="C23" s="6" t="s">
        <v>16046</v>
      </c>
      <c r="D23" s="6"/>
      <c r="E23" s="6"/>
      <c r="F23" s="6" t="s">
        <v>16047</v>
      </c>
      <c r="G23" s="6"/>
      <c r="H23" s="6" t="s">
        <v>15959</v>
      </c>
      <c r="I23" s="6"/>
    </row>
    <row r="24" customHeight="1" spans="1:9">
      <c r="A24" s="8" t="s">
        <v>16048</v>
      </c>
      <c r="B24" s="8" t="s">
        <v>16049</v>
      </c>
      <c r="C24" s="8" t="s">
        <v>16050</v>
      </c>
      <c r="D24" s="8"/>
      <c r="E24" s="8"/>
      <c r="F24" s="8" t="s">
        <v>16051</v>
      </c>
      <c r="G24" s="8"/>
      <c r="H24" s="8" t="s">
        <v>16029</v>
      </c>
      <c r="I24" s="8"/>
    </row>
    <row r="25" customHeight="1" spans="1:9">
      <c r="A25" s="6" t="s">
        <v>16052</v>
      </c>
      <c r="B25" s="6" t="s">
        <v>16053</v>
      </c>
      <c r="C25" s="6" t="s">
        <v>16054</v>
      </c>
      <c r="D25" s="6"/>
      <c r="E25" s="6"/>
      <c r="F25" s="6" t="s">
        <v>16055</v>
      </c>
      <c r="G25" s="6"/>
      <c r="H25" s="6" t="s">
        <v>16056</v>
      </c>
      <c r="I25" s="6"/>
    </row>
    <row r="26" customHeight="1" spans="1:9">
      <c r="A26" s="8" t="s">
        <v>16057</v>
      </c>
      <c r="B26" s="8" t="s">
        <v>16058</v>
      </c>
      <c r="C26" s="8" t="s">
        <v>16059</v>
      </c>
      <c r="D26" s="8"/>
      <c r="E26" s="8"/>
      <c r="F26" s="8" t="s">
        <v>16060</v>
      </c>
      <c r="G26" s="8"/>
      <c r="H26" s="8" t="s">
        <v>15980</v>
      </c>
      <c r="I26" s="8"/>
    </row>
    <row r="27" customHeight="1" spans="1:9">
      <c r="A27" s="6" t="s">
        <v>16061</v>
      </c>
      <c r="B27" s="6" t="s">
        <v>16062</v>
      </c>
      <c r="C27" s="6" t="s">
        <v>16063</v>
      </c>
      <c r="D27" s="6"/>
      <c r="E27" s="6"/>
      <c r="F27" s="6" t="s">
        <v>16064</v>
      </c>
      <c r="G27" s="6"/>
      <c r="H27" s="6" t="s">
        <v>15985</v>
      </c>
      <c r="I27" s="6"/>
    </row>
    <row r="28" customHeight="1" spans="1:9">
      <c r="A28" s="8" t="s">
        <v>16065</v>
      </c>
      <c r="B28" s="8" t="s">
        <v>16066</v>
      </c>
      <c r="C28" s="8" t="s">
        <v>16067</v>
      </c>
      <c r="D28" s="8"/>
      <c r="E28" s="8"/>
      <c r="F28" s="8" t="s">
        <v>16068</v>
      </c>
      <c r="G28" s="8"/>
      <c r="H28" s="8" t="s">
        <v>16029</v>
      </c>
      <c r="I28" s="8"/>
    </row>
    <row r="29" customHeight="1" spans="1:9">
      <c r="A29" s="6" t="s">
        <v>16069</v>
      </c>
      <c r="B29" s="6" t="s">
        <v>16070</v>
      </c>
      <c r="C29" s="6" t="s">
        <v>16071</v>
      </c>
      <c r="D29" s="6"/>
      <c r="E29" s="6"/>
      <c r="F29" s="6" t="s">
        <v>16072</v>
      </c>
      <c r="G29" s="6"/>
      <c r="H29" s="6" t="s">
        <v>15985</v>
      </c>
      <c r="I29" s="6"/>
    </row>
    <row r="30" customHeight="1" spans="1:9">
      <c r="A30" s="8" t="s">
        <v>16073</v>
      </c>
      <c r="B30" s="8" t="s">
        <v>16074</v>
      </c>
      <c r="C30" s="8" t="s">
        <v>16075</v>
      </c>
      <c r="D30" s="8"/>
      <c r="E30" s="8"/>
      <c r="F30" s="8" t="s">
        <v>16076</v>
      </c>
      <c r="G30" s="8"/>
      <c r="H30" s="8" t="s">
        <v>15985</v>
      </c>
      <c r="I30" s="8"/>
    </row>
    <row r="31" customHeight="1" spans="1:9">
      <c r="A31" s="6" t="s">
        <v>16077</v>
      </c>
      <c r="B31" s="6" t="s">
        <v>16078</v>
      </c>
      <c r="C31" s="6" t="s">
        <v>16079</v>
      </c>
      <c r="D31" s="6"/>
      <c r="E31" s="6"/>
      <c r="F31" s="6" t="s">
        <v>16080</v>
      </c>
      <c r="G31" s="6"/>
      <c r="H31" s="6" t="s">
        <v>16081</v>
      </c>
      <c r="I31" s="6"/>
    </row>
    <row r="32" customHeight="1" spans="1:9">
      <c r="A32" s="8" t="s">
        <v>16082</v>
      </c>
      <c r="B32" s="8" t="s">
        <v>16083</v>
      </c>
      <c r="C32" s="8" t="s">
        <v>16084</v>
      </c>
      <c r="D32" s="8"/>
      <c r="E32" s="8"/>
      <c r="F32" s="8" t="s">
        <v>16085</v>
      </c>
      <c r="G32" s="8"/>
      <c r="H32" s="8" t="s">
        <v>15985</v>
      </c>
      <c r="I32" s="8"/>
    </row>
    <row r="33" customHeight="1" spans="1:9">
      <c r="A33" s="6" t="s">
        <v>16086</v>
      </c>
      <c r="B33" s="6" t="s">
        <v>16087</v>
      </c>
      <c r="C33" s="6" t="s">
        <v>16088</v>
      </c>
      <c r="D33" s="6"/>
      <c r="E33" s="6"/>
      <c r="F33" s="6" t="s">
        <v>16089</v>
      </c>
      <c r="G33" s="6"/>
      <c r="H33" s="6" t="s">
        <v>15980</v>
      </c>
      <c r="I33" s="6"/>
    </row>
    <row r="34" customHeight="1" spans="1:9">
      <c r="A34" s="8" t="s">
        <v>16090</v>
      </c>
      <c r="B34" s="8" t="s">
        <v>16091</v>
      </c>
      <c r="C34" s="8" t="s">
        <v>16092</v>
      </c>
      <c r="D34" s="8"/>
      <c r="E34" s="8"/>
      <c r="F34" s="8" t="s">
        <v>16093</v>
      </c>
      <c r="G34" s="8"/>
      <c r="H34" s="8" t="s">
        <v>16094</v>
      </c>
      <c r="I34" s="8"/>
    </row>
    <row r="35" customHeight="1" spans="1:9">
      <c r="A35" s="6" t="s">
        <v>16095</v>
      </c>
      <c r="B35" s="6" t="s">
        <v>16096</v>
      </c>
      <c r="C35" s="6" t="s">
        <v>15968</v>
      </c>
      <c r="D35" s="6"/>
      <c r="E35" s="6"/>
      <c r="F35" s="6" t="s">
        <v>16097</v>
      </c>
      <c r="G35" s="6"/>
      <c r="H35" s="6" t="s">
        <v>15970</v>
      </c>
      <c r="I35" s="6"/>
    </row>
    <row r="36" customHeight="1" spans="1:9">
      <c r="A36" s="8" t="s">
        <v>16098</v>
      </c>
      <c r="B36" s="8" t="s">
        <v>16099</v>
      </c>
      <c r="C36" s="8" t="s">
        <v>16100</v>
      </c>
      <c r="D36" s="8"/>
      <c r="E36" s="8"/>
      <c r="F36" s="8" t="s">
        <v>16101</v>
      </c>
      <c r="G36" s="8"/>
      <c r="H36" s="8" t="s">
        <v>16102</v>
      </c>
      <c r="I36" s="8"/>
    </row>
    <row r="37" customHeight="1" spans="1:9">
      <c r="A37" s="6" t="s">
        <v>16103</v>
      </c>
      <c r="B37" s="6" t="s">
        <v>16104</v>
      </c>
      <c r="C37" s="6" t="s">
        <v>16105</v>
      </c>
      <c r="D37" s="6"/>
      <c r="E37" s="6"/>
      <c r="F37" s="6" t="s">
        <v>16106</v>
      </c>
      <c r="G37" s="6"/>
      <c r="H37" s="6" t="s">
        <v>15985</v>
      </c>
      <c r="I37" s="6"/>
    </row>
    <row r="38" customHeight="1" spans="1:9">
      <c r="A38" s="8" t="s">
        <v>16107</v>
      </c>
      <c r="B38" s="8" t="s">
        <v>16108</v>
      </c>
      <c r="C38" s="8" t="s">
        <v>16109</v>
      </c>
      <c r="D38" s="8"/>
      <c r="E38" s="8"/>
      <c r="F38" s="8" t="s">
        <v>16110</v>
      </c>
      <c r="G38" s="8"/>
      <c r="H38" s="8" t="s">
        <v>15985</v>
      </c>
      <c r="I38" s="8"/>
    </row>
    <row r="39" customHeight="1" spans="1:9">
      <c r="A39" s="6" t="s">
        <v>16111</v>
      </c>
      <c r="B39" s="6" t="s">
        <v>16112</v>
      </c>
      <c r="C39" s="6" t="s">
        <v>16113</v>
      </c>
      <c r="D39" s="6"/>
      <c r="E39" s="6"/>
      <c r="F39" s="6" t="s">
        <v>16114</v>
      </c>
      <c r="G39" s="6"/>
      <c r="H39" s="6" t="s">
        <v>16024</v>
      </c>
      <c r="I39" s="6"/>
    </row>
    <row r="40" customHeight="1" spans="1:9">
      <c r="A40" s="8" t="s">
        <v>16115</v>
      </c>
      <c r="B40" s="8" t="s">
        <v>16116</v>
      </c>
      <c r="C40" s="8" t="s">
        <v>16117</v>
      </c>
      <c r="D40" s="8"/>
      <c r="E40" s="8"/>
      <c r="F40" s="8" t="s">
        <v>16118</v>
      </c>
      <c r="G40" s="8"/>
      <c r="H40" s="8" t="s">
        <v>15970</v>
      </c>
      <c r="I40" s="8"/>
    </row>
    <row r="41" customHeight="1" spans="1:9">
      <c r="A41" s="6" t="s">
        <v>16119</v>
      </c>
      <c r="B41" s="6" t="s">
        <v>16120</v>
      </c>
      <c r="C41" s="6" t="s">
        <v>16121</v>
      </c>
      <c r="D41" s="6"/>
      <c r="E41" s="6"/>
      <c r="F41" s="6" t="s">
        <v>16122</v>
      </c>
      <c r="G41" s="6"/>
      <c r="H41" s="6" t="s">
        <v>15985</v>
      </c>
      <c r="I41" s="6"/>
    </row>
    <row r="42" customHeight="1" spans="1:9">
      <c r="A42" s="8" t="s">
        <v>16123</v>
      </c>
      <c r="B42" s="8" t="s">
        <v>16124</v>
      </c>
      <c r="C42" s="8" t="s">
        <v>16125</v>
      </c>
      <c r="D42" s="8"/>
      <c r="E42" s="8"/>
      <c r="F42" s="8" t="s">
        <v>16126</v>
      </c>
      <c r="G42" s="8"/>
      <c r="H42" s="8" t="s">
        <v>15985</v>
      </c>
      <c r="I42" s="8"/>
    </row>
    <row r="43" customHeight="1" spans="1:9">
      <c r="A43" s="6" t="s">
        <v>16127</v>
      </c>
      <c r="B43" s="6" t="s">
        <v>16128</v>
      </c>
      <c r="C43" s="6" t="s">
        <v>16129</v>
      </c>
      <c r="D43" s="6"/>
      <c r="E43" s="6"/>
      <c r="F43" s="6" t="s">
        <v>16130</v>
      </c>
      <c r="G43" s="6"/>
      <c r="H43" s="6" t="s">
        <v>15985</v>
      </c>
      <c r="I43" s="6"/>
    </row>
    <row r="44" customHeight="1" spans="1:9">
      <c r="A44" s="8" t="s">
        <v>16131</v>
      </c>
      <c r="B44" s="8" t="s">
        <v>16132</v>
      </c>
      <c r="C44" s="8" t="s">
        <v>16133</v>
      </c>
      <c r="D44" s="8"/>
      <c r="E44" s="8"/>
      <c r="F44" s="8" t="s">
        <v>16134</v>
      </c>
      <c r="G44" s="8"/>
      <c r="H44" s="8" t="s">
        <v>15975</v>
      </c>
      <c r="I44" s="8"/>
    </row>
    <row r="45" customHeight="1" spans="1:9">
      <c r="A45" s="6" t="s">
        <v>16135</v>
      </c>
      <c r="B45" s="6" t="s">
        <v>16136</v>
      </c>
      <c r="C45" s="6" t="s">
        <v>16137</v>
      </c>
      <c r="D45" s="6"/>
      <c r="E45" s="6"/>
      <c r="F45" s="6" t="s">
        <v>16138</v>
      </c>
      <c r="G45" s="6" t="s">
        <v>15956</v>
      </c>
      <c r="H45" s="6" t="s">
        <v>16139</v>
      </c>
      <c r="I45" s="6"/>
    </row>
    <row r="46" customHeight="1" spans="1:9">
      <c r="A46" s="8" t="s">
        <v>16140</v>
      </c>
      <c r="B46" s="8" t="s">
        <v>16141</v>
      </c>
      <c r="C46" s="8" t="s">
        <v>16142</v>
      </c>
      <c r="D46" s="8"/>
      <c r="E46" s="8"/>
      <c r="F46" s="8" t="s">
        <v>16143</v>
      </c>
      <c r="G46" s="8"/>
      <c r="H46" s="8" t="s">
        <v>16144</v>
      </c>
      <c r="I46" s="8"/>
    </row>
    <row r="47" customHeight="1" spans="1:9">
      <c r="A47" s="6" t="s">
        <v>16145</v>
      </c>
      <c r="B47" s="6" t="s">
        <v>16146</v>
      </c>
      <c r="C47" s="6" t="s">
        <v>16147</v>
      </c>
      <c r="D47" s="6"/>
      <c r="E47" s="6"/>
      <c r="F47" s="6" t="s">
        <v>16148</v>
      </c>
      <c r="G47" s="6"/>
      <c r="H47" s="6" t="s">
        <v>15985</v>
      </c>
      <c r="I47" s="6"/>
    </row>
    <row r="48" customHeight="1" spans="1:9">
      <c r="A48" s="8" t="s">
        <v>16149</v>
      </c>
      <c r="B48" s="8" t="s">
        <v>16150</v>
      </c>
      <c r="C48" s="8" t="s">
        <v>16151</v>
      </c>
      <c r="D48" s="8"/>
      <c r="E48" s="8"/>
      <c r="F48" s="8" t="s">
        <v>16152</v>
      </c>
      <c r="G48" s="8"/>
      <c r="H48" s="8" t="s">
        <v>15985</v>
      </c>
      <c r="I48" s="8"/>
    </row>
    <row r="49" customHeight="1" spans="1:9">
      <c r="A49" s="6" t="s">
        <v>16153</v>
      </c>
      <c r="B49" s="6" t="s">
        <v>16154</v>
      </c>
      <c r="C49" s="6" t="s">
        <v>16155</v>
      </c>
      <c r="D49" s="6"/>
      <c r="E49" s="6"/>
      <c r="F49" s="6" t="s">
        <v>16156</v>
      </c>
      <c r="G49" s="6"/>
      <c r="H49" s="6" t="s">
        <v>16024</v>
      </c>
      <c r="I49" s="6"/>
    </row>
    <row r="50" customHeight="1" spans="1:9">
      <c r="A50" s="8" t="s">
        <v>16157</v>
      </c>
      <c r="B50" s="8" t="s">
        <v>16158</v>
      </c>
      <c r="C50" s="8" t="s">
        <v>16159</v>
      </c>
      <c r="D50" s="8"/>
      <c r="E50" s="8"/>
      <c r="F50" s="8" t="s">
        <v>16160</v>
      </c>
      <c r="G50" s="8" t="s">
        <v>15956</v>
      </c>
      <c r="H50" s="8" t="s">
        <v>16139</v>
      </c>
      <c r="I50" s="8"/>
    </row>
    <row r="51" customHeight="1" spans="1:9">
      <c r="A51" s="6" t="s">
        <v>16161</v>
      </c>
      <c r="B51" s="6"/>
      <c r="C51" s="6"/>
      <c r="D51" s="6"/>
      <c r="E51" s="6" t="s">
        <v>16162</v>
      </c>
      <c r="F51" s="6" t="s">
        <v>16163</v>
      </c>
      <c r="G51" s="6"/>
      <c r="H51" s="6"/>
      <c r="I51" s="6"/>
    </row>
    <row r="52" customHeight="1" spans="1:9">
      <c r="A52" s="8" t="s">
        <v>16164</v>
      </c>
      <c r="B52" s="8" t="s">
        <v>16165</v>
      </c>
      <c r="C52" s="8" t="s">
        <v>16166</v>
      </c>
      <c r="D52" s="8"/>
      <c r="E52" s="8"/>
      <c r="F52" s="8" t="s">
        <v>16167</v>
      </c>
      <c r="G52" s="8"/>
      <c r="H52" s="8" t="s">
        <v>16168</v>
      </c>
      <c r="I52" s="8"/>
    </row>
    <row r="53" customHeight="1" spans="1:9">
      <c r="A53" s="6" t="s">
        <v>16169</v>
      </c>
      <c r="B53" s="6" t="s">
        <v>16170</v>
      </c>
      <c r="C53" s="6" t="s">
        <v>16171</v>
      </c>
      <c r="D53" s="6"/>
      <c r="E53" s="6"/>
      <c r="F53" s="6" t="s">
        <v>16172</v>
      </c>
      <c r="G53" s="6"/>
      <c r="H53" s="6" t="s">
        <v>15980</v>
      </c>
      <c r="I53" s="6"/>
    </row>
    <row r="54" customHeight="1" spans="1:9">
      <c r="A54" s="8" t="s">
        <v>16173</v>
      </c>
      <c r="B54" s="8" t="s">
        <v>16174</v>
      </c>
      <c r="C54" s="8" t="s">
        <v>15980</v>
      </c>
      <c r="D54" s="8"/>
      <c r="E54" s="8"/>
      <c r="F54" s="8" t="s">
        <v>16175</v>
      </c>
      <c r="G54" s="8"/>
      <c r="H54" s="8" t="s">
        <v>15980</v>
      </c>
      <c r="I54" s="8"/>
    </row>
    <row r="55" customHeight="1" spans="1:9">
      <c r="A55" s="6" t="s">
        <v>16176</v>
      </c>
      <c r="B55" s="6" t="s">
        <v>16177</v>
      </c>
      <c r="C55" s="6" t="s">
        <v>16178</v>
      </c>
      <c r="D55" s="6"/>
      <c r="E55" s="6"/>
      <c r="F55" s="6" t="s">
        <v>16179</v>
      </c>
      <c r="G55" s="6"/>
      <c r="H55" s="6" t="s">
        <v>15985</v>
      </c>
      <c r="I55" s="6"/>
    </row>
    <row r="56" customHeight="1" spans="1:9">
      <c r="A56" s="8" t="s">
        <v>16180</v>
      </c>
      <c r="B56" s="8" t="s">
        <v>16181</v>
      </c>
      <c r="C56" s="8" t="s">
        <v>16182</v>
      </c>
      <c r="D56" s="8"/>
      <c r="E56" s="8"/>
      <c r="F56" s="8" t="s">
        <v>16183</v>
      </c>
      <c r="G56" s="8"/>
      <c r="H56" s="8" t="s">
        <v>16184</v>
      </c>
      <c r="I56" s="8"/>
    </row>
    <row r="57" customHeight="1" spans="1:9">
      <c r="A57" s="6" t="s">
        <v>16185</v>
      </c>
      <c r="B57" s="6" t="s">
        <v>16186</v>
      </c>
      <c r="C57" s="6" t="s">
        <v>16187</v>
      </c>
      <c r="D57" s="6"/>
      <c r="E57" s="6"/>
      <c r="F57" s="6" t="s">
        <v>16188</v>
      </c>
      <c r="G57" s="6"/>
      <c r="H57" s="6" t="s">
        <v>16011</v>
      </c>
      <c r="I57" s="6"/>
    </row>
    <row r="58" customHeight="1" spans="1:9">
      <c r="A58" s="8" t="s">
        <v>16189</v>
      </c>
      <c r="B58" s="8" t="s">
        <v>16190</v>
      </c>
      <c r="C58" s="8" t="s">
        <v>16191</v>
      </c>
      <c r="D58" s="8"/>
      <c r="E58" s="8"/>
      <c r="F58" s="8" t="s">
        <v>16192</v>
      </c>
      <c r="G58" s="8"/>
      <c r="H58" s="8" t="s">
        <v>16144</v>
      </c>
      <c r="I58" s="8"/>
    </row>
    <row r="59" customHeight="1" spans="1:9">
      <c r="A59" s="6" t="s">
        <v>16193</v>
      </c>
      <c r="B59" s="6" t="s">
        <v>16194</v>
      </c>
      <c r="C59" s="6" t="s">
        <v>16195</v>
      </c>
      <c r="D59" s="6"/>
      <c r="E59" s="6"/>
      <c r="F59" s="6" t="s">
        <v>16196</v>
      </c>
      <c r="G59" s="6"/>
      <c r="H59" s="6" t="s">
        <v>16197</v>
      </c>
      <c r="I59" s="6"/>
    </row>
    <row r="60" customHeight="1" spans="1:9">
      <c r="A60" s="8" t="s">
        <v>16198</v>
      </c>
      <c r="B60" s="8" t="s">
        <v>16199</v>
      </c>
      <c r="C60" s="8" t="s">
        <v>16200</v>
      </c>
      <c r="D60" s="8"/>
      <c r="E60" s="8"/>
      <c r="F60" s="8" t="s">
        <v>16201</v>
      </c>
      <c r="G60" s="8"/>
      <c r="H60" s="8" t="s">
        <v>16011</v>
      </c>
      <c r="I60" s="8"/>
    </row>
    <row r="61" customHeight="1" spans="1:9">
      <c r="A61" s="6" t="s">
        <v>16202</v>
      </c>
      <c r="B61" s="6" t="s">
        <v>16203</v>
      </c>
      <c r="C61" s="6" t="s">
        <v>16204</v>
      </c>
      <c r="D61" s="6"/>
      <c r="E61" s="6"/>
      <c r="F61" s="6" t="s">
        <v>16205</v>
      </c>
      <c r="G61" s="6"/>
      <c r="H61" s="6" t="s">
        <v>16139</v>
      </c>
      <c r="I61" s="6"/>
    </row>
    <row r="62" customHeight="1" spans="1:9">
      <c r="A62" s="8" t="s">
        <v>16206</v>
      </c>
      <c r="B62" s="8" t="s">
        <v>16207</v>
      </c>
      <c r="C62" s="8" t="s">
        <v>16208</v>
      </c>
      <c r="D62" s="8"/>
      <c r="E62" s="8"/>
      <c r="F62" s="8" t="s">
        <v>16209</v>
      </c>
      <c r="G62" s="8"/>
      <c r="H62" s="8" t="s">
        <v>15980</v>
      </c>
      <c r="I62" s="8"/>
    </row>
    <row r="63" customHeight="1" spans="1:9">
      <c r="A63" s="6" t="s">
        <v>16210</v>
      </c>
      <c r="B63" s="6" t="s">
        <v>16211</v>
      </c>
      <c r="C63" s="6" t="s">
        <v>16212</v>
      </c>
      <c r="D63" s="6"/>
      <c r="E63" s="6"/>
      <c r="F63" s="6" t="s">
        <v>16213</v>
      </c>
      <c r="G63" s="6"/>
      <c r="H63" s="6" t="s">
        <v>16102</v>
      </c>
      <c r="I63" s="6"/>
    </row>
    <row r="64" customHeight="1" spans="1:9">
      <c r="A64" s="8" t="s">
        <v>16214</v>
      </c>
      <c r="B64" s="8" t="s">
        <v>16215</v>
      </c>
      <c r="C64" s="8" t="s">
        <v>16005</v>
      </c>
      <c r="D64" s="8"/>
      <c r="E64" s="8"/>
      <c r="F64" s="8" t="s">
        <v>16216</v>
      </c>
      <c r="G64" s="8"/>
      <c r="H64" s="8" t="s">
        <v>15980</v>
      </c>
      <c r="I64" s="8"/>
    </row>
    <row r="65" customHeight="1" spans="1:9">
      <c r="A65" s="6" t="s">
        <v>16217</v>
      </c>
      <c r="B65" s="6" t="s">
        <v>16218</v>
      </c>
      <c r="C65" s="6" t="s">
        <v>16219</v>
      </c>
      <c r="D65" s="6"/>
      <c r="E65" s="6"/>
      <c r="F65" s="6" t="s">
        <v>16220</v>
      </c>
      <c r="G65" s="6"/>
      <c r="H65" s="6" t="s">
        <v>15985</v>
      </c>
      <c r="I65" s="6"/>
    </row>
    <row r="66" customHeight="1" spans="1:9">
      <c r="A66" s="8" t="s">
        <v>16221</v>
      </c>
      <c r="B66" s="8" t="s">
        <v>16222</v>
      </c>
      <c r="C66" s="8" t="s">
        <v>16223</v>
      </c>
      <c r="D66" s="8"/>
      <c r="E66" s="8"/>
      <c r="F66" s="8" t="s">
        <v>16224</v>
      </c>
      <c r="G66" s="8"/>
      <c r="H66" s="8" t="s">
        <v>16011</v>
      </c>
      <c r="I66" s="8"/>
    </row>
    <row r="67" customHeight="1" spans="1:9">
      <c r="A67" s="6" t="s">
        <v>16225</v>
      </c>
      <c r="B67" s="6" t="s">
        <v>16226</v>
      </c>
      <c r="C67" s="6" t="s">
        <v>16227</v>
      </c>
      <c r="D67" s="6"/>
      <c r="E67" s="6"/>
      <c r="F67" s="6" t="s">
        <v>16228</v>
      </c>
      <c r="G67" s="6"/>
      <c r="H67" s="6" t="s">
        <v>15985</v>
      </c>
      <c r="I67" s="6"/>
    </row>
    <row r="68" customHeight="1" spans="1:9">
      <c r="A68" s="8" t="s">
        <v>16229</v>
      </c>
      <c r="B68" s="8" t="s">
        <v>16230</v>
      </c>
      <c r="C68" s="8" t="s">
        <v>16231</v>
      </c>
      <c r="D68" s="8"/>
      <c r="E68" s="8"/>
      <c r="F68" s="8" t="s">
        <v>16232</v>
      </c>
      <c r="G68" s="8"/>
      <c r="H68" s="8" t="s">
        <v>16233</v>
      </c>
      <c r="I68" s="8"/>
    </row>
    <row r="69" customHeight="1" spans="1:9">
      <c r="A69" s="6" t="s">
        <v>16234</v>
      </c>
      <c r="B69" s="6" t="s">
        <v>16235</v>
      </c>
      <c r="C69" s="6" t="s">
        <v>16236</v>
      </c>
      <c r="D69" s="6"/>
      <c r="E69" s="6"/>
      <c r="F69" s="6" t="s">
        <v>16237</v>
      </c>
      <c r="G69" s="6"/>
      <c r="H69" s="6" t="s">
        <v>15985</v>
      </c>
      <c r="I69" s="6"/>
    </row>
    <row r="70" customHeight="1" spans="1:9">
      <c r="A70" s="8" t="s">
        <v>16238</v>
      </c>
      <c r="B70" s="8" t="s">
        <v>16239</v>
      </c>
      <c r="C70" s="8" t="s">
        <v>16240</v>
      </c>
      <c r="D70" s="8"/>
      <c r="E70" s="8"/>
      <c r="F70" s="8" t="s">
        <v>16241</v>
      </c>
      <c r="G70" s="8"/>
      <c r="H70" s="8" t="s">
        <v>15990</v>
      </c>
      <c r="I70" s="8"/>
    </row>
    <row r="71" customHeight="1" spans="1:9">
      <c r="A71" s="6" t="s">
        <v>16242</v>
      </c>
      <c r="B71" s="6" t="s">
        <v>16243</v>
      </c>
      <c r="C71" s="6" t="s">
        <v>16244</v>
      </c>
      <c r="D71" s="6"/>
      <c r="E71" s="6"/>
      <c r="F71" s="6" t="s">
        <v>16245</v>
      </c>
      <c r="G71" s="6"/>
      <c r="H71" s="6" t="s">
        <v>15970</v>
      </c>
      <c r="I71" s="6"/>
    </row>
    <row r="72" customHeight="1" spans="1:9">
      <c r="A72" s="8" t="s">
        <v>16246</v>
      </c>
      <c r="B72" s="8"/>
      <c r="C72" s="8" t="s">
        <v>16247</v>
      </c>
      <c r="D72" s="8"/>
      <c r="E72" s="8"/>
      <c r="F72" s="8" t="s">
        <v>16248</v>
      </c>
      <c r="G72" s="8"/>
      <c r="H72" s="8"/>
      <c r="I72" s="8"/>
    </row>
    <row r="73" customHeight="1" spans="1:9">
      <c r="A73" s="6" t="s">
        <v>16249</v>
      </c>
      <c r="B73" s="6" t="s">
        <v>16250</v>
      </c>
      <c r="C73" s="6" t="s">
        <v>16251</v>
      </c>
      <c r="D73" s="6"/>
      <c r="E73" s="6"/>
      <c r="F73" s="6" t="s">
        <v>16252</v>
      </c>
      <c r="G73" s="6"/>
      <c r="H73" s="6" t="s">
        <v>15959</v>
      </c>
      <c r="I73" s="6"/>
    </row>
    <row r="74" customHeight="1" spans="1:9">
      <c r="A74" s="8" t="s">
        <v>16253</v>
      </c>
      <c r="B74" s="8" t="s">
        <v>16254</v>
      </c>
      <c r="C74" s="8" t="s">
        <v>16255</v>
      </c>
      <c r="D74" s="8"/>
      <c r="E74" s="8"/>
      <c r="F74" s="8" t="s">
        <v>16256</v>
      </c>
      <c r="G74" s="8"/>
      <c r="H74" s="8" t="s">
        <v>15980</v>
      </c>
      <c r="I74" s="8"/>
    </row>
    <row r="75" customHeight="1" spans="1:9">
      <c r="A75" s="6" t="s">
        <v>16257</v>
      </c>
      <c r="B75" s="6" t="s">
        <v>16258</v>
      </c>
      <c r="C75" s="6" t="s">
        <v>16259</v>
      </c>
      <c r="D75" s="6"/>
      <c r="E75" s="6"/>
      <c r="F75" s="6" t="s">
        <v>16260</v>
      </c>
      <c r="G75" s="6"/>
      <c r="H75" s="6" t="s">
        <v>15985</v>
      </c>
      <c r="I75" s="6"/>
    </row>
    <row r="76" customHeight="1" spans="1:9">
      <c r="A76" s="8" t="s">
        <v>16261</v>
      </c>
      <c r="B76" s="8" t="s">
        <v>16262</v>
      </c>
      <c r="C76" s="8" t="s">
        <v>16263</v>
      </c>
      <c r="D76" s="8"/>
      <c r="E76" s="8"/>
      <c r="F76" s="8" t="s">
        <v>16264</v>
      </c>
      <c r="G76" s="8"/>
      <c r="H76" s="8" t="s">
        <v>15985</v>
      </c>
      <c r="I76" s="8"/>
    </row>
    <row r="77" customHeight="1" spans="1:9">
      <c r="A77" s="6" t="s">
        <v>16265</v>
      </c>
      <c r="B77" s="6" t="s">
        <v>16266</v>
      </c>
      <c r="C77" s="6" t="s">
        <v>16059</v>
      </c>
      <c r="D77" s="6"/>
      <c r="E77" s="6"/>
      <c r="F77" s="6" t="s">
        <v>16267</v>
      </c>
      <c r="G77" s="6"/>
      <c r="H77" s="6" t="s">
        <v>15980</v>
      </c>
      <c r="I77" s="6"/>
    </row>
    <row r="78" customHeight="1" spans="1:9">
      <c r="A78" s="8" t="s">
        <v>16268</v>
      </c>
      <c r="B78" s="8" t="s">
        <v>16269</v>
      </c>
      <c r="C78" s="8" t="s">
        <v>16270</v>
      </c>
      <c r="D78" s="8"/>
      <c r="E78" s="8"/>
      <c r="F78" s="8" t="s">
        <v>16271</v>
      </c>
      <c r="G78" s="8"/>
      <c r="H78" s="8" t="s">
        <v>15985</v>
      </c>
      <c r="I78" s="8"/>
    </row>
    <row r="79" customHeight="1" spans="1:9">
      <c r="A79" s="6" t="s">
        <v>16272</v>
      </c>
      <c r="B79" s="6" t="s">
        <v>16273</v>
      </c>
      <c r="C79" s="6" t="s">
        <v>16274</v>
      </c>
      <c r="D79" s="6"/>
      <c r="E79" s="6"/>
      <c r="F79" s="6" t="s">
        <v>16275</v>
      </c>
      <c r="G79" s="6"/>
      <c r="H79" s="6" t="s">
        <v>16056</v>
      </c>
      <c r="I79" s="6"/>
    </row>
    <row r="80" customHeight="1" spans="1:9">
      <c r="A80" s="8" t="s">
        <v>16276</v>
      </c>
      <c r="B80" s="8" t="s">
        <v>16277</v>
      </c>
      <c r="C80" s="8" t="s">
        <v>16278</v>
      </c>
      <c r="D80" s="8"/>
      <c r="E80" s="8"/>
      <c r="F80" s="8" t="s">
        <v>16279</v>
      </c>
      <c r="G80" s="8"/>
      <c r="H80" s="8" t="s">
        <v>15985</v>
      </c>
      <c r="I80" s="8"/>
    </row>
    <row r="81" customHeight="1" spans="1:9">
      <c r="A81" s="6" t="s">
        <v>16280</v>
      </c>
      <c r="B81" s="6" t="s">
        <v>16281</v>
      </c>
      <c r="C81" s="6" t="s">
        <v>16282</v>
      </c>
      <c r="D81" s="6"/>
      <c r="E81" s="6"/>
      <c r="F81" s="6" t="s">
        <v>16283</v>
      </c>
      <c r="G81" s="6"/>
      <c r="H81" s="6" t="s">
        <v>15985</v>
      </c>
      <c r="I81" s="6"/>
    </row>
    <row r="82" customHeight="1" spans="1:9">
      <c r="A82" s="8" t="s">
        <v>16284</v>
      </c>
      <c r="B82" s="8" t="s">
        <v>16285</v>
      </c>
      <c r="C82" s="8" t="s">
        <v>16286</v>
      </c>
      <c r="D82" s="8"/>
      <c r="E82" s="8"/>
      <c r="F82" s="8" t="s">
        <v>16287</v>
      </c>
      <c r="G82" s="8"/>
      <c r="H82" s="8" t="s">
        <v>15985</v>
      </c>
      <c r="I82" s="8"/>
    </row>
    <row r="83" customHeight="1" spans="1:9">
      <c r="A83" s="6" t="s">
        <v>16288</v>
      </c>
      <c r="B83" s="6" t="s">
        <v>16289</v>
      </c>
      <c r="C83" s="6" t="s">
        <v>16290</v>
      </c>
      <c r="D83" s="6"/>
      <c r="E83" s="6"/>
      <c r="F83" s="6" t="s">
        <v>16291</v>
      </c>
      <c r="G83" s="6"/>
      <c r="H83" s="6" t="s">
        <v>15980</v>
      </c>
      <c r="I83" s="6"/>
    </row>
    <row r="84" customHeight="1" spans="1:9">
      <c r="A84" s="8" t="s">
        <v>16292</v>
      </c>
      <c r="B84" s="8" t="s">
        <v>16293</v>
      </c>
      <c r="C84" s="8" t="s">
        <v>16294</v>
      </c>
      <c r="D84" s="8"/>
      <c r="E84" s="8"/>
      <c r="F84" s="8" t="s">
        <v>16295</v>
      </c>
      <c r="G84" s="8"/>
      <c r="H84" s="8" t="s">
        <v>15959</v>
      </c>
      <c r="I84" s="8"/>
    </row>
    <row r="85" customHeight="1" spans="1:9">
      <c r="A85" s="6" t="s">
        <v>16296</v>
      </c>
      <c r="B85" s="6" t="s">
        <v>16297</v>
      </c>
      <c r="C85" s="6" t="s">
        <v>16298</v>
      </c>
      <c r="D85" s="6"/>
      <c r="E85" s="6"/>
      <c r="F85" s="6" t="s">
        <v>16299</v>
      </c>
      <c r="G85" s="6"/>
      <c r="H85" s="6" t="s">
        <v>15970</v>
      </c>
      <c r="I85" s="6"/>
    </row>
    <row r="86" customHeight="1" spans="1:9">
      <c r="A86" s="8" t="s">
        <v>16300</v>
      </c>
      <c r="B86" s="8" t="s">
        <v>16301</v>
      </c>
      <c r="C86" s="8" t="s">
        <v>16302</v>
      </c>
      <c r="D86" s="8"/>
      <c r="E86" s="8"/>
      <c r="F86" s="8" t="s">
        <v>16303</v>
      </c>
      <c r="G86" s="8"/>
      <c r="H86" s="8" t="s">
        <v>15985</v>
      </c>
      <c r="I86" s="8"/>
    </row>
    <row r="87" customHeight="1" spans="1:9">
      <c r="A87" s="6" t="s">
        <v>16304</v>
      </c>
      <c r="B87" s="6" t="s">
        <v>16305</v>
      </c>
      <c r="C87" s="6" t="s">
        <v>16306</v>
      </c>
      <c r="D87" s="6"/>
      <c r="E87" s="6"/>
      <c r="F87" s="6" t="s">
        <v>16307</v>
      </c>
      <c r="G87" s="6"/>
      <c r="H87" s="6" t="s">
        <v>15990</v>
      </c>
      <c r="I87" s="6"/>
    </row>
    <row r="88" customHeight="1" spans="1:9">
      <c r="A88" s="8" t="s">
        <v>16308</v>
      </c>
      <c r="B88" s="8" t="s">
        <v>16309</v>
      </c>
      <c r="C88" s="8" t="s">
        <v>16310</v>
      </c>
      <c r="D88" s="8"/>
      <c r="E88" s="8"/>
      <c r="F88" s="8" t="s">
        <v>16311</v>
      </c>
      <c r="G88" s="8"/>
      <c r="H88" s="8" t="s">
        <v>15985</v>
      </c>
      <c r="I88" s="8"/>
    </row>
    <row r="89" customHeight="1" spans="1:9">
      <c r="A89" s="6" t="s">
        <v>16312</v>
      </c>
      <c r="B89" s="6" t="s">
        <v>16313</v>
      </c>
      <c r="C89" s="6" t="s">
        <v>16314</v>
      </c>
      <c r="D89" s="6"/>
      <c r="E89" s="6"/>
      <c r="F89" s="6" t="s">
        <v>16315</v>
      </c>
      <c r="G89" s="6"/>
      <c r="H89" s="6" t="s">
        <v>15985</v>
      </c>
      <c r="I89" s="6"/>
    </row>
    <row r="90" customHeight="1" spans="1:9">
      <c r="A90" s="8" t="s">
        <v>16316</v>
      </c>
      <c r="B90" s="8" t="s">
        <v>16317</v>
      </c>
      <c r="C90" s="8" t="s">
        <v>16318</v>
      </c>
      <c r="D90" s="8"/>
      <c r="E90" s="8"/>
      <c r="F90" s="8" t="s">
        <v>16319</v>
      </c>
      <c r="G90" s="8"/>
      <c r="H90" s="8" t="s">
        <v>15980</v>
      </c>
      <c r="I90" s="8"/>
    </row>
    <row r="91" customHeight="1" spans="1:9">
      <c r="A91" s="6" t="s">
        <v>16320</v>
      </c>
      <c r="B91" s="6" t="s">
        <v>16321</v>
      </c>
      <c r="C91" s="6" t="s">
        <v>16322</v>
      </c>
      <c r="D91" s="6"/>
      <c r="E91" s="6"/>
      <c r="F91" s="6" t="s">
        <v>16323</v>
      </c>
      <c r="G91" s="6"/>
      <c r="H91" s="6" t="s">
        <v>15985</v>
      </c>
      <c r="I91" s="6"/>
    </row>
    <row r="92" customHeight="1" spans="1:9">
      <c r="A92" s="8" t="s">
        <v>16324</v>
      </c>
      <c r="B92" s="8" t="s">
        <v>16325</v>
      </c>
      <c r="C92" s="8" t="s">
        <v>16326</v>
      </c>
      <c r="D92" s="8"/>
      <c r="E92" s="8"/>
      <c r="F92" s="8" t="s">
        <v>16327</v>
      </c>
      <c r="G92" s="8"/>
      <c r="H92" s="8" t="s">
        <v>15985</v>
      </c>
      <c r="I92" s="8"/>
    </row>
    <row r="93" customHeight="1" spans="1:9">
      <c r="A93" s="6" t="s">
        <v>16328</v>
      </c>
      <c r="B93" s="6" t="s">
        <v>16329</v>
      </c>
      <c r="C93" s="6" t="s">
        <v>16330</v>
      </c>
      <c r="D93" s="6"/>
      <c r="E93" s="6"/>
      <c r="F93" s="6" t="s">
        <v>16331</v>
      </c>
      <c r="G93" s="6"/>
      <c r="H93" s="6" t="s">
        <v>16056</v>
      </c>
      <c r="I93" s="6"/>
    </row>
    <row r="94" customHeight="1" spans="1:9">
      <c r="A94" s="8" t="s">
        <v>16332</v>
      </c>
      <c r="B94" s="8" t="s">
        <v>16333</v>
      </c>
      <c r="C94" s="8" t="s">
        <v>16334</v>
      </c>
      <c r="D94" s="8"/>
      <c r="E94" s="8"/>
      <c r="F94" s="8" t="s">
        <v>16335</v>
      </c>
      <c r="G94" s="8"/>
      <c r="H94" s="8" t="s">
        <v>15985</v>
      </c>
      <c r="I94" s="8"/>
    </row>
    <row r="95" customHeight="1" spans="1:9">
      <c r="A95" s="6" t="s">
        <v>16336</v>
      </c>
      <c r="B95" s="6" t="s">
        <v>16337</v>
      </c>
      <c r="C95" s="6" t="s">
        <v>16338</v>
      </c>
      <c r="D95" s="6"/>
      <c r="E95" s="6"/>
      <c r="F95" s="6" t="s">
        <v>16339</v>
      </c>
      <c r="G95" s="6"/>
      <c r="H95" s="6" t="s">
        <v>16056</v>
      </c>
      <c r="I95" s="6"/>
    </row>
    <row r="96" customHeight="1" spans="1:9">
      <c r="A96" s="8" t="s">
        <v>16340</v>
      </c>
      <c r="B96" s="8" t="s">
        <v>16341</v>
      </c>
      <c r="C96" s="8" t="s">
        <v>16342</v>
      </c>
      <c r="D96" s="8"/>
      <c r="E96" s="8"/>
      <c r="F96" s="8" t="s">
        <v>16343</v>
      </c>
      <c r="G96" s="8"/>
      <c r="H96" s="8" t="s">
        <v>15980</v>
      </c>
      <c r="I96" s="8"/>
    </row>
    <row r="97" customHeight="1" spans="1:9">
      <c r="A97" s="6" t="s">
        <v>16344</v>
      </c>
      <c r="B97" s="6" t="s">
        <v>16345</v>
      </c>
      <c r="C97" s="6" t="s">
        <v>16346</v>
      </c>
      <c r="D97" s="6"/>
      <c r="E97" s="6"/>
      <c r="F97" s="6" t="s">
        <v>16347</v>
      </c>
      <c r="G97" s="6"/>
      <c r="H97" s="6" t="s">
        <v>16348</v>
      </c>
      <c r="I97" s="6"/>
    </row>
    <row r="98" customHeight="1" spans="1:9">
      <c r="A98" s="8" t="s">
        <v>16349</v>
      </c>
      <c r="B98" s="8" t="s">
        <v>16350</v>
      </c>
      <c r="C98" s="8" t="s">
        <v>16351</v>
      </c>
      <c r="D98" s="8"/>
      <c r="E98" s="8"/>
      <c r="F98" s="8" t="s">
        <v>16352</v>
      </c>
      <c r="G98" s="8"/>
      <c r="H98" s="8" t="s">
        <v>15985</v>
      </c>
      <c r="I98" s="8"/>
    </row>
    <row r="99" customHeight="1" spans="1:9">
      <c r="A99" s="6" t="s">
        <v>16353</v>
      </c>
      <c r="B99" s="6" t="s">
        <v>16354</v>
      </c>
      <c r="C99" s="6" t="s">
        <v>16355</v>
      </c>
      <c r="D99" s="6"/>
      <c r="E99" s="6"/>
      <c r="F99" s="6" t="s">
        <v>16356</v>
      </c>
      <c r="G99" s="6"/>
      <c r="H99" s="6"/>
      <c r="I99" s="6"/>
    </row>
    <row r="100" customHeight="1" spans="1:9">
      <c r="A100" s="8" t="s">
        <v>16357</v>
      </c>
      <c r="B100" s="8" t="s">
        <v>16358</v>
      </c>
      <c r="C100" s="8" t="s">
        <v>16359</v>
      </c>
      <c r="D100" s="8"/>
      <c r="E100" s="8"/>
      <c r="F100" s="8" t="s">
        <v>16360</v>
      </c>
      <c r="G100" s="8"/>
      <c r="H100" s="8" t="s">
        <v>16361</v>
      </c>
      <c r="I100" s="8"/>
    </row>
    <row r="101" customHeight="1" spans="1:9">
      <c r="A101" s="6" t="s">
        <v>16362</v>
      </c>
      <c r="B101" s="6" t="s">
        <v>16363</v>
      </c>
      <c r="C101" s="6" t="s">
        <v>16364</v>
      </c>
      <c r="D101" s="6"/>
      <c r="E101" s="6"/>
      <c r="F101" s="6" t="s">
        <v>16365</v>
      </c>
      <c r="G101" s="6"/>
      <c r="H101" s="6" t="s">
        <v>15970</v>
      </c>
      <c r="I101" s="6"/>
    </row>
    <row r="102" customHeight="1" spans="1:9">
      <c r="A102" s="8" t="s">
        <v>16366</v>
      </c>
      <c r="B102" s="8" t="s">
        <v>16367</v>
      </c>
      <c r="C102" s="8" t="s">
        <v>16368</v>
      </c>
      <c r="D102" s="8"/>
      <c r="E102" s="8"/>
      <c r="F102" s="8" t="s">
        <v>16369</v>
      </c>
      <c r="G102" s="8"/>
      <c r="H102" s="8" t="s">
        <v>15985</v>
      </c>
      <c r="I102" s="8"/>
    </row>
    <row r="103" customHeight="1" spans="1:9">
      <c r="A103" s="6" t="s">
        <v>16370</v>
      </c>
      <c r="B103" s="6" t="s">
        <v>16371</v>
      </c>
      <c r="C103" s="6" t="s">
        <v>16372</v>
      </c>
      <c r="D103" s="6"/>
      <c r="E103" s="6"/>
      <c r="F103" s="6" t="s">
        <v>16373</v>
      </c>
      <c r="G103" s="6"/>
      <c r="H103" s="6" t="s">
        <v>15980</v>
      </c>
      <c r="I103" s="6"/>
    </row>
    <row r="104" customHeight="1" spans="1:9">
      <c r="A104" s="8" t="s">
        <v>16374</v>
      </c>
      <c r="B104" s="8" t="s">
        <v>16375</v>
      </c>
      <c r="C104" s="8" t="s">
        <v>16376</v>
      </c>
      <c r="D104" s="8"/>
      <c r="E104" s="8"/>
      <c r="F104" s="8" t="s">
        <v>16377</v>
      </c>
      <c r="G104" s="8"/>
      <c r="H104" s="8" t="s">
        <v>15959</v>
      </c>
      <c r="I104" s="8"/>
    </row>
    <row r="105" customHeight="1" spans="1:9">
      <c r="A105" s="6" t="s">
        <v>16378</v>
      </c>
      <c r="B105" s="6" t="s">
        <v>16379</v>
      </c>
      <c r="C105" s="6" t="s">
        <v>16380</v>
      </c>
      <c r="D105" s="6"/>
      <c r="E105" s="6"/>
      <c r="F105" s="6" t="s">
        <v>16381</v>
      </c>
      <c r="G105" s="6"/>
      <c r="H105" s="6" t="s">
        <v>15990</v>
      </c>
      <c r="I105" s="6"/>
    </row>
    <row r="106" customHeight="1" spans="1:9">
      <c r="A106" s="8" t="s">
        <v>16382</v>
      </c>
      <c r="B106" s="8" t="s">
        <v>16383</v>
      </c>
      <c r="C106" s="8" t="s">
        <v>16384</v>
      </c>
      <c r="D106" s="8"/>
      <c r="E106" s="8"/>
      <c r="F106" s="8" t="s">
        <v>16385</v>
      </c>
      <c r="G106" s="8"/>
      <c r="H106" s="8" t="s">
        <v>15985</v>
      </c>
      <c r="I106" s="8"/>
    </row>
    <row r="107" customHeight="1" spans="1:9">
      <c r="A107" s="6" t="s">
        <v>16386</v>
      </c>
      <c r="B107" s="6" t="s">
        <v>16387</v>
      </c>
      <c r="C107" s="6" t="s">
        <v>16388</v>
      </c>
      <c r="D107" s="6"/>
      <c r="E107" s="6"/>
      <c r="F107" s="6" t="s">
        <v>16389</v>
      </c>
      <c r="G107" s="6"/>
      <c r="H107" s="6" t="s">
        <v>16390</v>
      </c>
      <c r="I107" s="6"/>
    </row>
    <row r="108" customHeight="1" spans="1:9">
      <c r="A108" s="8" t="s">
        <v>16391</v>
      </c>
      <c r="B108" s="8" t="s">
        <v>16392</v>
      </c>
      <c r="C108" s="8" t="s">
        <v>16393</v>
      </c>
      <c r="D108" s="8"/>
      <c r="E108" s="8"/>
      <c r="F108" s="8" t="s">
        <v>16394</v>
      </c>
      <c r="G108" s="8"/>
      <c r="H108" s="8" t="s">
        <v>16361</v>
      </c>
      <c r="I108" s="8"/>
    </row>
    <row r="109" customHeight="1" spans="1:9">
      <c r="A109" s="6" t="s">
        <v>16395</v>
      </c>
      <c r="B109" s="6" t="s">
        <v>16396</v>
      </c>
      <c r="C109" s="6" t="s">
        <v>15993</v>
      </c>
      <c r="D109" s="6"/>
      <c r="E109" s="6"/>
      <c r="F109" s="6" t="s">
        <v>16397</v>
      </c>
      <c r="G109" s="6"/>
      <c r="H109" s="6" t="s">
        <v>15985</v>
      </c>
      <c r="I109" s="6"/>
    </row>
    <row r="110" customHeight="1" spans="1:9">
      <c r="A110" s="8" t="s">
        <v>16398</v>
      </c>
      <c r="B110" s="8" t="s">
        <v>16399</v>
      </c>
      <c r="C110" s="8" t="s">
        <v>16400</v>
      </c>
      <c r="D110" s="8"/>
      <c r="E110" s="8"/>
      <c r="F110" s="8" t="s">
        <v>16401</v>
      </c>
      <c r="G110" s="8"/>
      <c r="H110" s="8" t="s">
        <v>15985</v>
      </c>
      <c r="I110" s="8"/>
    </row>
    <row r="111" customHeight="1" spans="1:9">
      <c r="A111" s="6" t="s">
        <v>16402</v>
      </c>
      <c r="B111" s="6" t="s">
        <v>16403</v>
      </c>
      <c r="C111" s="6" t="s">
        <v>16404</v>
      </c>
      <c r="D111" s="6"/>
      <c r="E111" s="6"/>
      <c r="F111" s="6" t="s">
        <v>16405</v>
      </c>
      <c r="G111" s="6"/>
      <c r="H111" s="6" t="s">
        <v>15959</v>
      </c>
      <c r="I111" s="6"/>
    </row>
    <row r="112" customHeight="1" spans="1:9">
      <c r="A112" s="8" t="s">
        <v>16406</v>
      </c>
      <c r="B112" s="8"/>
      <c r="C112" s="8"/>
      <c r="D112" s="8"/>
      <c r="E112" s="8"/>
      <c r="F112" s="8" t="s">
        <v>15788</v>
      </c>
      <c r="G112" s="8"/>
      <c r="H112" s="8"/>
      <c r="I112" s="8"/>
    </row>
    <row r="113" customHeight="1" spans="1:9">
      <c r="A113" s="6" t="s">
        <v>16407</v>
      </c>
      <c r="B113" s="6" t="s">
        <v>16408</v>
      </c>
      <c r="C113" s="6" t="s">
        <v>16409</v>
      </c>
      <c r="D113" s="6"/>
      <c r="E113" s="6"/>
      <c r="F113" s="6" t="s">
        <v>16410</v>
      </c>
      <c r="G113" s="6"/>
      <c r="H113" s="6" t="s">
        <v>16411</v>
      </c>
      <c r="I113" s="6"/>
    </row>
    <row r="114" customHeight="1" spans="1:9">
      <c r="A114" s="8" t="s">
        <v>16412</v>
      </c>
      <c r="B114" s="8" t="s">
        <v>16413</v>
      </c>
      <c r="C114" s="8" t="s">
        <v>16414</v>
      </c>
      <c r="D114" s="8"/>
      <c r="E114" s="8"/>
      <c r="F114" s="8" t="s">
        <v>16415</v>
      </c>
      <c r="G114" s="8"/>
      <c r="H114" s="8" t="s">
        <v>15985</v>
      </c>
      <c r="I114" s="8"/>
    </row>
    <row r="115" customHeight="1" spans="1:9">
      <c r="A115" s="6" t="s">
        <v>16416</v>
      </c>
      <c r="B115" s="6" t="s">
        <v>16417</v>
      </c>
      <c r="C115" s="6" t="s">
        <v>16418</v>
      </c>
      <c r="D115" s="6"/>
      <c r="E115" s="6"/>
      <c r="F115" s="6" t="s">
        <v>16419</v>
      </c>
      <c r="G115" s="6"/>
      <c r="H115" s="6" t="s">
        <v>15985</v>
      </c>
      <c r="I115" s="6"/>
    </row>
    <row r="116" customHeight="1" spans="1:9">
      <c r="A116" s="8" t="s">
        <v>16420</v>
      </c>
      <c r="B116" s="8" t="s">
        <v>16421</v>
      </c>
      <c r="C116" s="8" t="s">
        <v>16422</v>
      </c>
      <c r="D116" s="8"/>
      <c r="E116" s="8"/>
      <c r="F116" s="8" t="s">
        <v>16423</v>
      </c>
      <c r="G116" s="8"/>
      <c r="H116" s="8" t="s">
        <v>15985</v>
      </c>
      <c r="I116" s="8"/>
    </row>
    <row r="117" customHeight="1" spans="1:9">
      <c r="A117" s="6" t="s">
        <v>16424</v>
      </c>
      <c r="B117" s="6" t="s">
        <v>16425</v>
      </c>
      <c r="C117" s="6" t="s">
        <v>16426</v>
      </c>
      <c r="D117" s="6"/>
      <c r="E117" s="6"/>
      <c r="F117" s="6" t="s">
        <v>16427</v>
      </c>
      <c r="G117" s="6"/>
      <c r="H117" s="6" t="s">
        <v>15985</v>
      </c>
      <c r="I117" s="6"/>
    </row>
    <row r="118" customHeight="1" spans="1:9">
      <c r="A118" s="8" t="s">
        <v>16428</v>
      </c>
      <c r="B118" s="8" t="s">
        <v>16429</v>
      </c>
      <c r="C118" s="8" t="s">
        <v>16430</v>
      </c>
      <c r="D118" s="8"/>
      <c r="E118" s="8"/>
      <c r="F118" s="8" t="s">
        <v>16431</v>
      </c>
      <c r="G118" s="8"/>
      <c r="H118" s="8" t="s">
        <v>15990</v>
      </c>
      <c r="I118" s="8"/>
    </row>
    <row r="119" customHeight="1" spans="1:9">
      <c r="A119" s="6" t="s">
        <v>16432</v>
      </c>
      <c r="B119" s="6" t="s">
        <v>16433</v>
      </c>
      <c r="C119" s="6" t="s">
        <v>16434</v>
      </c>
      <c r="D119" s="6"/>
      <c r="E119" s="6"/>
      <c r="F119" s="6" t="s">
        <v>16435</v>
      </c>
      <c r="G119" s="6"/>
      <c r="H119" s="6" t="s">
        <v>16024</v>
      </c>
      <c r="I119" s="6"/>
    </row>
    <row r="120" customHeight="1" spans="1:9">
      <c r="A120" s="8" t="s">
        <v>16436</v>
      </c>
      <c r="B120" s="8" t="s">
        <v>16437</v>
      </c>
      <c r="C120" s="8" t="s">
        <v>16438</v>
      </c>
      <c r="D120" s="8"/>
      <c r="E120" s="8"/>
      <c r="F120" s="8" t="s">
        <v>16439</v>
      </c>
      <c r="G120" s="8"/>
      <c r="H120" s="8" t="s">
        <v>15985</v>
      </c>
      <c r="I120" s="8"/>
    </row>
    <row r="121" customHeight="1" spans="1:9">
      <c r="A121" s="6" t="s">
        <v>16440</v>
      </c>
      <c r="B121" s="6" t="s">
        <v>16441</v>
      </c>
      <c r="C121" s="6" t="s">
        <v>16442</v>
      </c>
      <c r="D121" s="6"/>
      <c r="E121" s="6"/>
      <c r="F121" s="6" t="s">
        <v>16443</v>
      </c>
      <c r="G121" s="6"/>
      <c r="H121" s="6" t="s">
        <v>16444</v>
      </c>
      <c r="I121" s="6"/>
    </row>
    <row r="122" customHeight="1" spans="1:9">
      <c r="A122" s="8" t="s">
        <v>16445</v>
      </c>
      <c r="B122" s="8"/>
      <c r="C122" s="8"/>
      <c r="D122" s="8"/>
      <c r="E122" s="8"/>
      <c r="F122" s="8" t="s">
        <v>16446</v>
      </c>
      <c r="G122" s="8"/>
      <c r="H122" s="8"/>
      <c r="I122" s="8"/>
    </row>
    <row r="123" customHeight="1" spans="1:9">
      <c r="A123" s="6" t="s">
        <v>16447</v>
      </c>
      <c r="B123" s="6" t="s">
        <v>16448</v>
      </c>
      <c r="C123" s="6" t="s">
        <v>16449</v>
      </c>
      <c r="D123" s="6"/>
      <c r="E123" s="6"/>
      <c r="F123" s="6" t="s">
        <v>16450</v>
      </c>
      <c r="G123" s="6"/>
      <c r="H123" s="6" t="s">
        <v>15985</v>
      </c>
      <c r="I123" s="6"/>
    </row>
    <row r="124" customHeight="1" spans="1:9">
      <c r="A124" s="8" t="s">
        <v>16451</v>
      </c>
      <c r="B124" s="8" t="s">
        <v>16452</v>
      </c>
      <c r="C124" s="8" t="s">
        <v>16453</v>
      </c>
      <c r="D124" s="8"/>
      <c r="E124" s="8"/>
      <c r="F124" s="8" t="s">
        <v>16454</v>
      </c>
      <c r="G124" s="8"/>
      <c r="H124" s="8" t="s">
        <v>16029</v>
      </c>
      <c r="I124" s="8"/>
    </row>
    <row r="125" customHeight="1" spans="1:9">
      <c r="A125" s="6" t="s">
        <v>16455</v>
      </c>
      <c r="B125" s="6" t="s">
        <v>16456</v>
      </c>
      <c r="C125" s="6" t="s">
        <v>16457</v>
      </c>
      <c r="D125" s="6"/>
      <c r="E125" s="6"/>
      <c r="F125" s="6" t="s">
        <v>16458</v>
      </c>
      <c r="G125" s="6"/>
      <c r="H125" s="6" t="s">
        <v>15985</v>
      </c>
      <c r="I125" s="6"/>
    </row>
    <row r="126" customHeight="1" spans="1:9">
      <c r="A126" s="8" t="s">
        <v>16459</v>
      </c>
      <c r="B126" s="8" t="s">
        <v>16460</v>
      </c>
      <c r="C126" s="8" t="s">
        <v>16461</v>
      </c>
      <c r="D126" s="8"/>
      <c r="E126" s="8"/>
      <c r="F126" s="8" t="s">
        <v>16462</v>
      </c>
      <c r="G126" s="8"/>
      <c r="H126" s="8" t="s">
        <v>16444</v>
      </c>
      <c r="I126" s="8"/>
    </row>
    <row r="127" customHeight="1" spans="1:9">
      <c r="A127" s="6" t="s">
        <v>16463</v>
      </c>
      <c r="B127" s="6" t="s">
        <v>16464</v>
      </c>
      <c r="C127" s="6" t="s">
        <v>16465</v>
      </c>
      <c r="D127" s="6"/>
      <c r="E127" s="6"/>
      <c r="F127" s="6" t="s">
        <v>16466</v>
      </c>
      <c r="G127" s="6"/>
      <c r="H127" s="6" t="s">
        <v>15985</v>
      </c>
      <c r="I127" s="6"/>
    </row>
    <row r="128" customHeight="1" spans="1:9">
      <c r="A128" s="8" t="s">
        <v>16467</v>
      </c>
      <c r="B128" s="8" t="s">
        <v>16468</v>
      </c>
      <c r="C128" s="8" t="s">
        <v>16469</v>
      </c>
      <c r="D128" s="8"/>
      <c r="E128" s="8"/>
      <c r="F128" s="8" t="s">
        <v>16470</v>
      </c>
      <c r="G128" s="8"/>
      <c r="H128" s="8" t="s">
        <v>15985</v>
      </c>
      <c r="I128" s="8"/>
    </row>
    <row r="129" customHeight="1" spans="1:9">
      <c r="A129" s="6" t="s">
        <v>16471</v>
      </c>
      <c r="B129" s="6" t="s">
        <v>16472</v>
      </c>
      <c r="C129" s="6" t="s">
        <v>16473</v>
      </c>
      <c r="D129" s="6"/>
      <c r="E129" s="6"/>
      <c r="F129" s="6" t="s">
        <v>16474</v>
      </c>
      <c r="G129" s="6"/>
      <c r="H129" s="6" t="s">
        <v>15985</v>
      </c>
      <c r="I129" s="6"/>
    </row>
    <row r="130" customHeight="1" spans="1:9">
      <c r="A130" s="8" t="s">
        <v>16475</v>
      </c>
      <c r="B130" s="8" t="s">
        <v>16476</v>
      </c>
      <c r="C130" s="8" t="s">
        <v>16477</v>
      </c>
      <c r="D130" s="8"/>
      <c r="E130" s="8"/>
      <c r="F130" s="8" t="s">
        <v>16478</v>
      </c>
      <c r="G130" s="8"/>
      <c r="H130" s="8" t="s">
        <v>16144</v>
      </c>
      <c r="I130" s="8"/>
    </row>
    <row r="131" customHeight="1" spans="1:9">
      <c r="A131" s="6" t="s">
        <v>16479</v>
      </c>
      <c r="B131" s="6" t="s">
        <v>16480</v>
      </c>
      <c r="C131" s="6" t="s">
        <v>16481</v>
      </c>
      <c r="D131" s="6"/>
      <c r="E131" s="6"/>
      <c r="F131" s="6" t="s">
        <v>16482</v>
      </c>
      <c r="G131" s="6"/>
      <c r="H131" s="6" t="s">
        <v>16024</v>
      </c>
      <c r="I131" s="6"/>
    </row>
    <row r="132" customHeight="1" spans="1:9">
      <c r="A132" s="8" t="s">
        <v>16483</v>
      </c>
      <c r="B132" s="8" t="s">
        <v>16484</v>
      </c>
      <c r="C132" s="8" t="s">
        <v>16485</v>
      </c>
      <c r="D132" s="8"/>
      <c r="E132" s="8"/>
      <c r="F132" s="8" t="s">
        <v>16486</v>
      </c>
      <c r="G132" s="8"/>
      <c r="H132" s="8" t="s">
        <v>15985</v>
      </c>
      <c r="I132" s="8"/>
    </row>
    <row r="133" customHeight="1" spans="1:9">
      <c r="A133" s="6" t="s">
        <v>16487</v>
      </c>
      <c r="B133" s="6" t="s">
        <v>16488</v>
      </c>
      <c r="C133" s="6" t="s">
        <v>16489</v>
      </c>
      <c r="D133" s="6"/>
      <c r="E133" s="6"/>
      <c r="F133" s="6" t="s">
        <v>16490</v>
      </c>
      <c r="G133" s="6"/>
      <c r="H133" s="6" t="s">
        <v>15985</v>
      </c>
      <c r="I133" s="6"/>
    </row>
    <row r="134" customHeight="1" spans="1:9">
      <c r="A134" s="8" t="s">
        <v>16491</v>
      </c>
      <c r="B134" s="8" t="s">
        <v>16492</v>
      </c>
      <c r="C134" s="8" t="s">
        <v>16493</v>
      </c>
      <c r="D134" s="8"/>
      <c r="E134" s="8"/>
      <c r="F134" s="8" t="s">
        <v>16494</v>
      </c>
      <c r="G134" s="8"/>
      <c r="H134" s="8" t="s">
        <v>15970</v>
      </c>
      <c r="I134" s="8"/>
    </row>
    <row r="135" customHeight="1" spans="1:9">
      <c r="A135" s="6" t="s">
        <v>16495</v>
      </c>
      <c r="B135" s="6" t="s">
        <v>16496</v>
      </c>
      <c r="C135" s="6" t="s">
        <v>16497</v>
      </c>
      <c r="D135" s="6"/>
      <c r="E135" s="6"/>
      <c r="F135" s="6" t="s">
        <v>16498</v>
      </c>
      <c r="G135" s="6"/>
      <c r="H135" s="6" t="s">
        <v>16144</v>
      </c>
      <c r="I135" s="6"/>
    </row>
    <row r="136" customHeight="1" spans="1:9">
      <c r="A136" s="8" t="s">
        <v>16499</v>
      </c>
      <c r="B136" s="8" t="s">
        <v>16500</v>
      </c>
      <c r="C136" s="8" t="s">
        <v>16184</v>
      </c>
      <c r="D136" s="8"/>
      <c r="E136" s="8"/>
      <c r="F136" s="8" t="s">
        <v>16501</v>
      </c>
      <c r="G136" s="8"/>
      <c r="H136" s="8" t="s">
        <v>16184</v>
      </c>
      <c r="I136" s="8"/>
    </row>
    <row r="137" customHeight="1" spans="1:9">
      <c r="A137" s="6" t="s">
        <v>16502</v>
      </c>
      <c r="B137" s="6" t="s">
        <v>16503</v>
      </c>
      <c r="C137" s="6" t="s">
        <v>16504</v>
      </c>
      <c r="D137" s="6"/>
      <c r="E137" s="6"/>
      <c r="F137" s="6" t="s">
        <v>16505</v>
      </c>
      <c r="G137" s="6"/>
      <c r="H137" s="6" t="s">
        <v>15985</v>
      </c>
      <c r="I137" s="6"/>
    </row>
    <row r="138" customHeight="1" spans="1:9">
      <c r="A138" s="8" t="s">
        <v>16506</v>
      </c>
      <c r="B138" s="8" t="s">
        <v>16507</v>
      </c>
      <c r="C138" s="8" t="s">
        <v>16508</v>
      </c>
      <c r="D138" s="8"/>
      <c r="E138" s="8"/>
      <c r="F138" s="8" t="s">
        <v>16509</v>
      </c>
      <c r="G138" s="8"/>
      <c r="H138" s="8" t="s">
        <v>15980</v>
      </c>
      <c r="I138" s="8"/>
    </row>
    <row r="139" customHeight="1" spans="1:9">
      <c r="A139" s="6" t="s">
        <v>16510</v>
      </c>
      <c r="B139" s="6" t="s">
        <v>16511</v>
      </c>
      <c r="C139" s="6" t="s">
        <v>16512</v>
      </c>
      <c r="D139" s="6"/>
      <c r="E139" s="6"/>
      <c r="F139" s="6" t="s">
        <v>16513</v>
      </c>
      <c r="G139" s="6"/>
      <c r="H139" s="6" t="s">
        <v>16514</v>
      </c>
      <c r="I139" s="6"/>
    </row>
    <row r="140" customHeight="1" spans="1:9">
      <c r="A140" s="8" t="s">
        <v>16515</v>
      </c>
      <c r="B140" s="8" t="s">
        <v>16516</v>
      </c>
      <c r="C140" s="8" t="s">
        <v>16517</v>
      </c>
      <c r="D140" s="8"/>
      <c r="E140" s="8"/>
      <c r="F140" s="8" t="s">
        <v>16518</v>
      </c>
      <c r="G140" s="8"/>
      <c r="H140" s="8" t="s">
        <v>16390</v>
      </c>
      <c r="I140" s="8"/>
    </row>
    <row r="141" customHeight="1" spans="1:9">
      <c r="A141" s="6" t="s">
        <v>16519</v>
      </c>
      <c r="B141" s="6" t="s">
        <v>16520</v>
      </c>
      <c r="C141" s="6" t="s">
        <v>16521</v>
      </c>
      <c r="D141" s="6"/>
      <c r="E141" s="6"/>
      <c r="F141" s="6" t="s">
        <v>16522</v>
      </c>
      <c r="G141" s="6"/>
      <c r="H141" s="6" t="s">
        <v>16348</v>
      </c>
      <c r="I141" s="6"/>
    </row>
    <row r="142" customHeight="1" spans="1:9">
      <c r="A142" s="8" t="s">
        <v>16523</v>
      </c>
      <c r="B142" s="8" t="s">
        <v>16524</v>
      </c>
      <c r="C142" s="8" t="s">
        <v>16525</v>
      </c>
      <c r="D142" s="8"/>
      <c r="E142" s="8"/>
      <c r="F142" s="8" t="s">
        <v>16526</v>
      </c>
      <c r="G142" s="8"/>
      <c r="H142" s="8" t="s">
        <v>15985</v>
      </c>
      <c r="I142" s="8"/>
    </row>
    <row r="143" customHeight="1" spans="1:9">
      <c r="A143" s="6" t="s">
        <v>16527</v>
      </c>
      <c r="B143" s="6" t="s">
        <v>16528</v>
      </c>
      <c r="C143" s="6" t="s">
        <v>16529</v>
      </c>
      <c r="D143" s="6"/>
      <c r="E143" s="6"/>
      <c r="F143" s="6" t="s">
        <v>16530</v>
      </c>
      <c r="G143" s="6"/>
      <c r="H143" s="6" t="s">
        <v>15990</v>
      </c>
      <c r="I143" s="6"/>
    </row>
    <row r="144" customHeight="1" spans="1:9">
      <c r="A144" s="8" t="s">
        <v>16531</v>
      </c>
      <c r="B144" s="8" t="s">
        <v>16532</v>
      </c>
      <c r="C144" s="8" t="s">
        <v>16533</v>
      </c>
      <c r="D144" s="8"/>
      <c r="E144" s="8"/>
      <c r="F144" s="8" t="s">
        <v>16534</v>
      </c>
      <c r="G144" s="8"/>
      <c r="H144" s="8" t="s">
        <v>16348</v>
      </c>
      <c r="I144" s="8"/>
    </row>
    <row r="145" customHeight="1" spans="1:9">
      <c r="A145" s="6" t="s">
        <v>16535</v>
      </c>
      <c r="B145" s="6" t="s">
        <v>16536</v>
      </c>
      <c r="C145" s="6" t="s">
        <v>16537</v>
      </c>
      <c r="D145" s="6"/>
      <c r="E145" s="6"/>
      <c r="F145" s="6" t="s">
        <v>16538</v>
      </c>
      <c r="G145" s="6"/>
      <c r="H145" s="6" t="s">
        <v>16539</v>
      </c>
      <c r="I145" s="6"/>
    </row>
    <row r="146" customHeight="1" spans="1:9">
      <c r="A146" s="8" t="s">
        <v>16540</v>
      </c>
      <c r="B146" s="8" t="s">
        <v>16541</v>
      </c>
      <c r="C146" s="8" t="s">
        <v>16542</v>
      </c>
      <c r="D146" s="8"/>
      <c r="E146" s="8"/>
      <c r="F146" s="8" t="s">
        <v>16543</v>
      </c>
      <c r="G146" s="8"/>
      <c r="H146" s="8" t="s">
        <v>15985</v>
      </c>
      <c r="I146" s="8"/>
    </row>
    <row r="147" customHeight="1" spans="1:9">
      <c r="A147" s="6" t="s">
        <v>16544</v>
      </c>
      <c r="B147" s="6" t="s">
        <v>16545</v>
      </c>
      <c r="C147" s="6" t="s">
        <v>16546</v>
      </c>
      <c r="D147" s="6"/>
      <c r="E147" s="6"/>
      <c r="F147" s="6" t="s">
        <v>16547</v>
      </c>
      <c r="G147" s="6"/>
      <c r="H147" s="6" t="s">
        <v>15985</v>
      </c>
      <c r="I147" s="6"/>
    </row>
    <row r="148" customHeight="1" spans="1:9">
      <c r="A148" s="8" t="s">
        <v>16548</v>
      </c>
      <c r="B148" s="8" t="s">
        <v>16549</v>
      </c>
      <c r="C148" s="8" t="s">
        <v>16550</v>
      </c>
      <c r="D148" s="8"/>
      <c r="E148" s="8"/>
      <c r="F148" s="8" t="s">
        <v>16551</v>
      </c>
      <c r="G148" s="8"/>
      <c r="H148" s="8" t="s">
        <v>15985</v>
      </c>
      <c r="I148" s="8"/>
    </row>
    <row r="149" customHeight="1" spans="1:9">
      <c r="A149" s="6" t="s">
        <v>16552</v>
      </c>
      <c r="B149" s="6" t="s">
        <v>16553</v>
      </c>
      <c r="C149" s="6" t="s">
        <v>16554</v>
      </c>
      <c r="D149" s="6"/>
      <c r="E149" s="6"/>
      <c r="F149" s="6" t="s">
        <v>16555</v>
      </c>
      <c r="G149" s="6"/>
      <c r="H149" s="6" t="s">
        <v>15970</v>
      </c>
      <c r="I149" s="6"/>
    </row>
    <row r="150" customHeight="1" spans="1:9">
      <c r="A150" s="8" t="s">
        <v>16556</v>
      </c>
      <c r="B150" s="8" t="s">
        <v>16557</v>
      </c>
      <c r="C150" s="8" t="s">
        <v>16129</v>
      </c>
      <c r="D150" s="8"/>
      <c r="E150" s="8"/>
      <c r="F150" s="8" t="s">
        <v>16558</v>
      </c>
      <c r="G150" s="8"/>
      <c r="H150" s="8" t="s">
        <v>15985</v>
      </c>
      <c r="I150" s="8"/>
    </row>
    <row r="151" customHeight="1" spans="1:9">
      <c r="A151" s="6" t="s">
        <v>16559</v>
      </c>
      <c r="B151" s="6" t="s">
        <v>16560</v>
      </c>
      <c r="C151" s="6" t="s">
        <v>16561</v>
      </c>
      <c r="D151" s="6"/>
      <c r="E151" s="6"/>
      <c r="F151" s="6" t="s">
        <v>16562</v>
      </c>
      <c r="G151" s="6"/>
      <c r="H151" s="6" t="s">
        <v>16348</v>
      </c>
      <c r="I151" s="6"/>
    </row>
    <row r="152" customHeight="1" spans="1:9">
      <c r="A152" s="8" t="s">
        <v>16563</v>
      </c>
      <c r="B152" s="8" t="s">
        <v>16564</v>
      </c>
      <c r="C152" s="8" t="s">
        <v>16565</v>
      </c>
      <c r="D152" s="8"/>
      <c r="E152" s="8"/>
      <c r="F152" s="8" t="s">
        <v>16566</v>
      </c>
      <c r="G152" s="8"/>
      <c r="H152" s="8" t="s">
        <v>15985</v>
      </c>
      <c r="I152" s="8"/>
    </row>
    <row r="153" customHeight="1" spans="1:9">
      <c r="A153" s="6" t="s">
        <v>16567</v>
      </c>
      <c r="B153" s="6" t="s">
        <v>16568</v>
      </c>
      <c r="C153" s="6" t="s">
        <v>16569</v>
      </c>
      <c r="D153" s="6"/>
      <c r="E153" s="6"/>
      <c r="F153" s="6" t="s">
        <v>16570</v>
      </c>
      <c r="G153" s="6"/>
      <c r="H153" s="6" t="s">
        <v>15970</v>
      </c>
      <c r="I153" s="6"/>
    </row>
    <row r="154" customHeight="1" spans="1:9">
      <c r="A154" s="8" t="s">
        <v>16571</v>
      </c>
      <c r="B154" s="8" t="s">
        <v>16572</v>
      </c>
      <c r="C154" s="8" t="s">
        <v>16573</v>
      </c>
      <c r="D154" s="8"/>
      <c r="E154" s="8"/>
      <c r="F154" s="8" t="s">
        <v>16574</v>
      </c>
      <c r="G154" s="8"/>
      <c r="H154" s="8" t="s">
        <v>15980</v>
      </c>
      <c r="I154" s="8"/>
    </row>
    <row r="155" customHeight="1" spans="1:9">
      <c r="A155" s="6" t="s">
        <v>16575</v>
      </c>
      <c r="B155" s="6" t="s">
        <v>16576</v>
      </c>
      <c r="C155" s="6" t="s">
        <v>16577</v>
      </c>
      <c r="D155" s="6"/>
      <c r="E155" s="6"/>
      <c r="F155" s="6" t="s">
        <v>16578</v>
      </c>
      <c r="G155" s="6"/>
      <c r="H155" s="6" t="s">
        <v>16348</v>
      </c>
      <c r="I155" s="6"/>
    </row>
    <row r="156" customHeight="1" spans="1:9">
      <c r="A156" s="8" t="s">
        <v>16579</v>
      </c>
      <c r="B156" s="8" t="s">
        <v>16580</v>
      </c>
      <c r="C156" s="8" t="s">
        <v>16581</v>
      </c>
      <c r="D156" s="8"/>
      <c r="E156" s="8"/>
      <c r="F156" s="8" t="s">
        <v>16582</v>
      </c>
      <c r="G156" s="8"/>
      <c r="H156" s="8" t="s">
        <v>15985</v>
      </c>
      <c r="I156" s="8"/>
    </row>
    <row r="157" customHeight="1" spans="1:9">
      <c r="A157" s="6" t="s">
        <v>16583</v>
      </c>
      <c r="B157" s="6" t="s">
        <v>16584</v>
      </c>
      <c r="C157" s="6" t="s">
        <v>16585</v>
      </c>
      <c r="D157" s="6"/>
      <c r="E157" s="6"/>
      <c r="F157" s="6" t="s">
        <v>16586</v>
      </c>
      <c r="G157" s="6"/>
      <c r="H157" s="6" t="s">
        <v>15965</v>
      </c>
      <c r="I157" s="6"/>
    </row>
    <row r="158" customHeight="1" spans="1:9">
      <c r="A158" s="8" t="s">
        <v>16587</v>
      </c>
      <c r="B158" s="8" t="s">
        <v>16588</v>
      </c>
      <c r="C158" s="8" t="s">
        <v>16589</v>
      </c>
      <c r="D158" s="8"/>
      <c r="E158" s="8"/>
      <c r="F158" s="8" t="s">
        <v>16590</v>
      </c>
      <c r="G158" s="8"/>
      <c r="H158" s="8" t="s">
        <v>15970</v>
      </c>
      <c r="I158" s="8"/>
    </row>
    <row r="159" customHeight="1" spans="1:9">
      <c r="A159" s="6" t="s">
        <v>16591</v>
      </c>
      <c r="B159" s="6" t="s">
        <v>16592</v>
      </c>
      <c r="C159" s="6" t="s">
        <v>16593</v>
      </c>
      <c r="D159" s="6"/>
      <c r="E159" s="6"/>
      <c r="F159" s="6" t="s">
        <v>16594</v>
      </c>
      <c r="G159" s="6"/>
      <c r="H159" s="6" t="s">
        <v>16056</v>
      </c>
      <c r="I159" s="6"/>
    </row>
    <row r="160" customHeight="1" spans="1:9">
      <c r="A160" s="8" t="s">
        <v>16595</v>
      </c>
      <c r="B160" s="8" t="s">
        <v>16596</v>
      </c>
      <c r="C160" s="8" t="s">
        <v>16597</v>
      </c>
      <c r="D160" s="8"/>
      <c r="E160" s="8"/>
      <c r="F160" s="8" t="s">
        <v>16598</v>
      </c>
      <c r="G160" s="8"/>
      <c r="H160" s="8" t="s">
        <v>15980</v>
      </c>
      <c r="I160" s="8"/>
    </row>
    <row r="161" customHeight="1" spans="1:9">
      <c r="A161" s="6" t="s">
        <v>16599</v>
      </c>
      <c r="B161" s="6" t="s">
        <v>16600</v>
      </c>
      <c r="C161" s="6" t="s">
        <v>15980</v>
      </c>
      <c r="D161" s="6"/>
      <c r="E161" s="6"/>
      <c r="F161" s="6" t="s">
        <v>16601</v>
      </c>
      <c r="G161" s="6"/>
      <c r="H161" s="6" t="s">
        <v>15985</v>
      </c>
      <c r="I161" s="6"/>
    </row>
    <row r="162" customHeight="1" spans="1:9">
      <c r="A162" s="8" t="s">
        <v>16602</v>
      </c>
      <c r="B162" s="8" t="s">
        <v>16603</v>
      </c>
      <c r="C162" s="8" t="s">
        <v>16604</v>
      </c>
      <c r="D162" s="8"/>
      <c r="E162" s="8"/>
      <c r="F162" s="8" t="s">
        <v>16605</v>
      </c>
      <c r="G162" s="8"/>
      <c r="H162" s="8" t="s">
        <v>15990</v>
      </c>
      <c r="I162" s="8"/>
    </row>
    <row r="163" customHeight="1" spans="1:9">
      <c r="A163" s="6" t="s">
        <v>16606</v>
      </c>
      <c r="B163" s="6" t="s">
        <v>16607</v>
      </c>
      <c r="C163" s="6" t="s">
        <v>16608</v>
      </c>
      <c r="D163" s="6"/>
      <c r="E163" s="6"/>
      <c r="F163" s="6" t="s">
        <v>16609</v>
      </c>
      <c r="G163" s="6"/>
      <c r="H163" s="6" t="s">
        <v>15970</v>
      </c>
      <c r="I163" s="6"/>
    </row>
    <row r="164" customHeight="1" spans="1:9">
      <c r="A164" s="8" t="s">
        <v>16610</v>
      </c>
      <c r="B164" s="8" t="s">
        <v>16611</v>
      </c>
      <c r="C164" s="8" t="s">
        <v>16612</v>
      </c>
      <c r="D164" s="8"/>
      <c r="E164" s="8"/>
      <c r="F164" s="8" t="s">
        <v>16613</v>
      </c>
      <c r="G164" s="8"/>
      <c r="H164" s="8" t="s">
        <v>16139</v>
      </c>
      <c r="I164" s="8"/>
    </row>
    <row r="165" customHeight="1" spans="1:9">
      <c r="A165" s="6" t="s">
        <v>16614</v>
      </c>
      <c r="B165" s="6" t="s">
        <v>16615</v>
      </c>
      <c r="C165" s="6" t="s">
        <v>16616</v>
      </c>
      <c r="D165" s="6"/>
      <c r="E165" s="6"/>
      <c r="F165" s="6" t="s">
        <v>16617</v>
      </c>
      <c r="G165" s="6"/>
      <c r="H165" s="6" t="s">
        <v>16390</v>
      </c>
      <c r="I165" s="6"/>
    </row>
    <row r="166" customHeight="1" spans="1:9">
      <c r="A166" s="8" t="s">
        <v>16618</v>
      </c>
      <c r="B166" s="8" t="s">
        <v>16619</v>
      </c>
      <c r="C166" s="8" t="s">
        <v>16620</v>
      </c>
      <c r="D166" s="8"/>
      <c r="E166" s="8"/>
      <c r="F166" s="8" t="s">
        <v>16621</v>
      </c>
      <c r="G166" s="8"/>
      <c r="H166" s="8" t="s">
        <v>16011</v>
      </c>
      <c r="I166" s="8"/>
    </row>
    <row r="167" customHeight="1" spans="1:9">
      <c r="A167" s="6" t="s">
        <v>16622</v>
      </c>
      <c r="B167" s="6" t="s">
        <v>16623</v>
      </c>
      <c r="C167" s="6" t="s">
        <v>16624</v>
      </c>
      <c r="D167" s="6"/>
      <c r="E167" s="6"/>
      <c r="F167" s="6" t="s">
        <v>16625</v>
      </c>
      <c r="G167" s="6"/>
      <c r="H167" s="6" t="s">
        <v>15985</v>
      </c>
      <c r="I167" s="6"/>
    </row>
    <row r="168" customHeight="1" spans="1:9">
      <c r="A168" s="8" t="s">
        <v>16626</v>
      </c>
      <c r="B168" s="8" t="s">
        <v>16627</v>
      </c>
      <c r="C168" s="8" t="s">
        <v>16628</v>
      </c>
      <c r="D168" s="8"/>
      <c r="E168" s="8"/>
      <c r="F168" s="8" t="s">
        <v>16629</v>
      </c>
      <c r="G168" s="8"/>
      <c r="H168" s="8" t="s">
        <v>15980</v>
      </c>
      <c r="I168" s="8"/>
    </row>
    <row r="169" customHeight="1" spans="1:9">
      <c r="A169" s="6" t="s">
        <v>16630</v>
      </c>
      <c r="B169" s="6" t="s">
        <v>16631</v>
      </c>
      <c r="C169" s="6" t="s">
        <v>16632</v>
      </c>
      <c r="D169" s="6"/>
      <c r="E169" s="6"/>
      <c r="F169" s="6" t="s">
        <v>16633</v>
      </c>
      <c r="G169" s="6"/>
      <c r="H169" s="6" t="s">
        <v>16348</v>
      </c>
      <c r="I169" s="6"/>
    </row>
    <row r="170" customHeight="1" spans="1:9">
      <c r="A170" s="8" t="s">
        <v>16634</v>
      </c>
      <c r="B170" s="8"/>
      <c r="C170" s="8" t="s">
        <v>15996</v>
      </c>
      <c r="D170" s="8"/>
      <c r="E170" s="8"/>
      <c r="F170" s="8" t="s">
        <v>16635</v>
      </c>
      <c r="G170" s="8"/>
      <c r="H170" s="8" t="s">
        <v>16636</v>
      </c>
      <c r="I170" s="8"/>
    </row>
    <row r="171" customHeight="1" spans="1:9">
      <c r="A171" s="6" t="s">
        <v>16637</v>
      </c>
      <c r="B171" s="6" t="s">
        <v>16638</v>
      </c>
      <c r="C171" s="6" t="s">
        <v>16639</v>
      </c>
      <c r="D171" s="6"/>
      <c r="E171" s="6"/>
      <c r="F171" s="6" t="s">
        <v>16640</v>
      </c>
      <c r="G171" s="6"/>
      <c r="H171" s="6" t="s">
        <v>16348</v>
      </c>
      <c r="I171" s="6"/>
    </row>
    <row r="172" customHeight="1" spans="1:9">
      <c r="A172" s="8" t="s">
        <v>16641</v>
      </c>
      <c r="B172" s="8" t="s">
        <v>16642</v>
      </c>
      <c r="C172" s="8" t="s">
        <v>16643</v>
      </c>
      <c r="D172" s="8"/>
      <c r="E172" s="8"/>
      <c r="F172" s="8" t="s">
        <v>16644</v>
      </c>
      <c r="G172" s="8" t="s">
        <v>15956</v>
      </c>
      <c r="H172" s="8" t="s">
        <v>16102</v>
      </c>
      <c r="I172" s="8"/>
    </row>
    <row r="173" customHeight="1" spans="1:9">
      <c r="A173" s="6" t="s">
        <v>16645</v>
      </c>
      <c r="B173" s="6" t="s">
        <v>16646</v>
      </c>
      <c r="C173" s="6" t="s">
        <v>16647</v>
      </c>
      <c r="D173" s="6"/>
      <c r="E173" s="6"/>
      <c r="F173" s="6" t="s">
        <v>16648</v>
      </c>
      <c r="G173" s="6"/>
      <c r="H173" s="6" t="s">
        <v>16011</v>
      </c>
      <c r="I173" s="6"/>
    </row>
    <row r="174" customHeight="1" spans="1:9">
      <c r="A174" s="8" t="s">
        <v>16649</v>
      </c>
      <c r="B174" s="8" t="s">
        <v>16650</v>
      </c>
      <c r="C174" s="8" t="s">
        <v>16651</v>
      </c>
      <c r="D174" s="8"/>
      <c r="E174" s="8"/>
      <c r="F174" s="8" t="s">
        <v>16652</v>
      </c>
      <c r="G174" s="8"/>
      <c r="H174" s="8" t="s">
        <v>15985</v>
      </c>
      <c r="I174" s="8"/>
    </row>
    <row r="175" customHeight="1" spans="1:9">
      <c r="A175" s="6" t="s">
        <v>16653</v>
      </c>
      <c r="B175" s="6" t="s">
        <v>16654</v>
      </c>
      <c r="C175" s="6" t="s">
        <v>16655</v>
      </c>
      <c r="D175" s="6"/>
      <c r="E175" s="6"/>
      <c r="F175" s="6" t="s">
        <v>16656</v>
      </c>
      <c r="G175" s="6"/>
      <c r="H175" s="6" t="s">
        <v>16139</v>
      </c>
      <c r="I175" s="6"/>
    </row>
    <row r="176" customHeight="1" spans="1:9">
      <c r="A176" s="8" t="s">
        <v>16657</v>
      </c>
      <c r="B176" s="8" t="s">
        <v>16658</v>
      </c>
      <c r="C176" s="8" t="s">
        <v>16659</v>
      </c>
      <c r="D176" s="8"/>
      <c r="E176" s="8"/>
      <c r="F176" s="8" t="s">
        <v>16660</v>
      </c>
      <c r="G176" s="8"/>
      <c r="H176" s="8" t="s">
        <v>15970</v>
      </c>
      <c r="I176" s="8"/>
    </row>
    <row r="177" customHeight="1" spans="1:9">
      <c r="A177" s="6" t="s">
        <v>16661</v>
      </c>
      <c r="B177" s="6" t="s">
        <v>16662</v>
      </c>
      <c r="C177" s="6" t="s">
        <v>16663</v>
      </c>
      <c r="D177" s="6"/>
      <c r="E177" s="6"/>
      <c r="F177" s="6" t="s">
        <v>16664</v>
      </c>
      <c r="G177" s="6"/>
      <c r="H177" s="6" t="s">
        <v>15985</v>
      </c>
      <c r="I177" s="6"/>
    </row>
    <row r="178" customHeight="1" spans="1:9">
      <c r="A178" s="8" t="s">
        <v>16665</v>
      </c>
      <c r="B178" s="8" t="s">
        <v>16666</v>
      </c>
      <c r="C178" s="8" t="s">
        <v>16667</v>
      </c>
      <c r="D178" s="8"/>
      <c r="E178" s="8"/>
      <c r="F178" s="8" t="s">
        <v>16668</v>
      </c>
      <c r="G178" s="8"/>
      <c r="H178" s="8" t="s">
        <v>16081</v>
      </c>
      <c r="I178" s="8"/>
    </row>
    <row r="179" customHeight="1" spans="1:9">
      <c r="A179" s="6" t="s">
        <v>16669</v>
      </c>
      <c r="B179" s="6" t="s">
        <v>16670</v>
      </c>
      <c r="C179" s="6" t="s">
        <v>16671</v>
      </c>
      <c r="D179" s="6"/>
      <c r="E179" s="6"/>
      <c r="F179" s="6" t="s">
        <v>16672</v>
      </c>
      <c r="G179" s="6"/>
      <c r="H179" s="6" t="s">
        <v>16673</v>
      </c>
      <c r="I179" s="6"/>
    </row>
    <row r="180" customHeight="1" spans="1:9">
      <c r="A180" s="8" t="s">
        <v>16674</v>
      </c>
      <c r="B180" s="8" t="s">
        <v>16675</v>
      </c>
      <c r="C180" s="8" t="s">
        <v>16676</v>
      </c>
      <c r="D180" s="8"/>
      <c r="E180" s="8"/>
      <c r="F180" s="8" t="s">
        <v>16677</v>
      </c>
      <c r="G180" s="8"/>
      <c r="H180" s="8" t="s">
        <v>15985</v>
      </c>
      <c r="I180" s="8"/>
    </row>
    <row r="181" customHeight="1" spans="1:9">
      <c r="A181" s="6" t="s">
        <v>16678</v>
      </c>
      <c r="B181" s="6" t="s">
        <v>16679</v>
      </c>
      <c r="C181" s="6" t="s">
        <v>16680</v>
      </c>
      <c r="D181" s="6"/>
      <c r="E181" s="6"/>
      <c r="F181" s="6" t="s">
        <v>16681</v>
      </c>
      <c r="G181" s="6"/>
      <c r="H181" s="6" t="s">
        <v>15985</v>
      </c>
      <c r="I181" s="6"/>
    </row>
    <row r="182" customHeight="1" spans="1:9">
      <c r="A182" s="8" t="s">
        <v>16682</v>
      </c>
      <c r="B182" s="8" t="s">
        <v>16683</v>
      </c>
      <c r="C182" s="8" t="s">
        <v>16684</v>
      </c>
      <c r="D182" s="8"/>
      <c r="E182" s="8"/>
      <c r="F182" s="8" t="s">
        <v>16685</v>
      </c>
      <c r="G182" s="8"/>
      <c r="H182" s="8" t="s">
        <v>15985</v>
      </c>
      <c r="I182" s="8"/>
    </row>
    <row r="183" customHeight="1" spans="1:9">
      <c r="A183" s="6" t="s">
        <v>16686</v>
      </c>
      <c r="B183" s="6" t="s">
        <v>16687</v>
      </c>
      <c r="C183" s="6" t="s">
        <v>16688</v>
      </c>
      <c r="D183" s="6"/>
      <c r="E183" s="6"/>
      <c r="F183" s="6" t="s">
        <v>16689</v>
      </c>
      <c r="G183" s="6"/>
      <c r="H183" s="6" t="s">
        <v>16029</v>
      </c>
      <c r="I183" s="6"/>
    </row>
    <row r="184" customHeight="1" spans="1:9">
      <c r="A184" s="8" t="s">
        <v>16690</v>
      </c>
      <c r="B184" s="8" t="s">
        <v>16691</v>
      </c>
      <c r="C184" s="8" t="s">
        <v>16692</v>
      </c>
      <c r="D184" s="8"/>
      <c r="E184" s="8"/>
      <c r="F184" s="8" t="s">
        <v>16693</v>
      </c>
      <c r="G184" s="8"/>
      <c r="H184" s="8" t="s">
        <v>15980</v>
      </c>
      <c r="I184" s="8"/>
    </row>
    <row r="185" customHeight="1" spans="1:9">
      <c r="A185" s="6" t="s">
        <v>16694</v>
      </c>
      <c r="B185" s="6" t="s">
        <v>16695</v>
      </c>
      <c r="C185" s="6" t="s">
        <v>16696</v>
      </c>
      <c r="D185" s="6"/>
      <c r="E185" s="6"/>
      <c r="F185" s="6" t="s">
        <v>16697</v>
      </c>
      <c r="G185" s="6"/>
      <c r="H185" s="6" t="s">
        <v>15970</v>
      </c>
      <c r="I185" s="6"/>
    </row>
    <row r="186" customHeight="1" spans="1:9">
      <c r="A186" s="8" t="s">
        <v>16698</v>
      </c>
      <c r="B186" s="8" t="s">
        <v>16699</v>
      </c>
      <c r="C186" s="8" t="s">
        <v>16700</v>
      </c>
      <c r="D186" s="8"/>
      <c r="E186" s="8"/>
      <c r="F186" s="8" t="s">
        <v>16701</v>
      </c>
      <c r="G186" s="8"/>
      <c r="H186" s="8" t="s">
        <v>16184</v>
      </c>
      <c r="I186" s="8"/>
    </row>
    <row r="187" customHeight="1" spans="1:9">
      <c r="A187" s="6" t="s">
        <v>16702</v>
      </c>
      <c r="B187" s="6" t="s">
        <v>16703</v>
      </c>
      <c r="C187" s="6" t="s">
        <v>16704</v>
      </c>
      <c r="D187" s="6"/>
      <c r="E187" s="6"/>
      <c r="F187" s="6" t="s">
        <v>16705</v>
      </c>
      <c r="G187" s="6"/>
      <c r="H187" s="6" t="s">
        <v>15980</v>
      </c>
      <c r="I187" s="6"/>
    </row>
    <row r="188" customHeight="1" spans="1:9">
      <c r="A188" s="8" t="s">
        <v>16706</v>
      </c>
      <c r="B188" s="8" t="s">
        <v>16707</v>
      </c>
      <c r="C188" s="8" t="s">
        <v>16708</v>
      </c>
      <c r="D188" s="8"/>
      <c r="E188" s="8"/>
      <c r="F188" s="8" t="s">
        <v>16709</v>
      </c>
      <c r="G188" s="8"/>
      <c r="H188" s="8" t="s">
        <v>15985</v>
      </c>
      <c r="I188" s="8"/>
    </row>
    <row r="189" customHeight="1" spans="1:9">
      <c r="A189" s="6" t="s">
        <v>16710</v>
      </c>
      <c r="B189" s="6" t="s">
        <v>16711</v>
      </c>
      <c r="C189" s="6" t="s">
        <v>16712</v>
      </c>
      <c r="D189" s="6"/>
      <c r="E189" s="6"/>
      <c r="F189" s="6" t="s">
        <v>16713</v>
      </c>
      <c r="G189" s="6"/>
      <c r="H189" s="6" t="s">
        <v>15985</v>
      </c>
      <c r="I189" s="6"/>
    </row>
    <row r="190" customHeight="1" spans="1:9">
      <c r="A190" s="8" t="s">
        <v>16714</v>
      </c>
      <c r="B190" s="8" t="s">
        <v>16715</v>
      </c>
      <c r="C190" s="8" t="s">
        <v>16716</v>
      </c>
      <c r="D190" s="8"/>
      <c r="E190" s="8"/>
      <c r="F190" s="8" t="s">
        <v>16717</v>
      </c>
      <c r="G190" s="8" t="s">
        <v>16718</v>
      </c>
      <c r="H190" s="8" t="s">
        <v>15965</v>
      </c>
      <c r="I190" s="8"/>
    </row>
    <row r="191" customHeight="1" spans="1:9">
      <c r="A191" s="6" t="s">
        <v>16719</v>
      </c>
      <c r="B191" s="6" t="s">
        <v>16720</v>
      </c>
      <c r="C191" s="6" t="s">
        <v>16029</v>
      </c>
      <c r="D191" s="6"/>
      <c r="E191" s="6"/>
      <c r="F191" s="6" t="s">
        <v>16721</v>
      </c>
      <c r="G191" s="6"/>
      <c r="H191" s="6" t="s">
        <v>16029</v>
      </c>
      <c r="I191" s="6"/>
    </row>
    <row r="192" customHeight="1" spans="1:9">
      <c r="A192" s="8" t="s">
        <v>16722</v>
      </c>
      <c r="B192" s="8" t="s">
        <v>16723</v>
      </c>
      <c r="C192" s="8" t="s">
        <v>16724</v>
      </c>
      <c r="D192" s="8"/>
      <c r="E192" s="8"/>
      <c r="F192" s="8" t="s">
        <v>16725</v>
      </c>
      <c r="G192" s="8"/>
      <c r="H192" s="8" t="s">
        <v>16102</v>
      </c>
      <c r="I192" s="8"/>
    </row>
    <row r="193" customHeight="1" spans="1:9">
      <c r="A193" s="6" t="s">
        <v>16726</v>
      </c>
      <c r="B193" s="6"/>
      <c r="C193" s="6" t="s">
        <v>16727</v>
      </c>
      <c r="D193" s="6"/>
      <c r="E193" s="6"/>
      <c r="F193" s="6" t="s">
        <v>16728</v>
      </c>
      <c r="G193" s="6"/>
      <c r="H193" s="6"/>
      <c r="I193" s="6"/>
    </row>
    <row r="194" customHeight="1" spans="1:9">
      <c r="A194" s="8" t="s">
        <v>16729</v>
      </c>
      <c r="B194" s="8"/>
      <c r="C194" s="8" t="s">
        <v>16730</v>
      </c>
      <c r="D194" s="8"/>
      <c r="E194" s="8"/>
      <c r="F194" s="8" t="s">
        <v>16731</v>
      </c>
      <c r="G194" s="8"/>
      <c r="H194" s="8"/>
      <c r="I194" s="8"/>
    </row>
    <row r="195" customHeight="1" spans="1:9">
      <c r="A195" s="6" t="s">
        <v>16732</v>
      </c>
      <c r="B195" s="6" t="s">
        <v>16733</v>
      </c>
      <c r="C195" s="6" t="s">
        <v>16734</v>
      </c>
      <c r="D195" s="6"/>
      <c r="E195" s="6"/>
      <c r="F195" s="6" t="s">
        <v>16735</v>
      </c>
      <c r="G195" s="6"/>
      <c r="H195" s="6" t="s">
        <v>16081</v>
      </c>
      <c r="I195" s="6"/>
    </row>
    <row r="196" customHeight="1" spans="1:9">
      <c r="A196" s="8" t="s">
        <v>16736</v>
      </c>
      <c r="B196" s="8" t="s">
        <v>16737</v>
      </c>
      <c r="C196" s="8" t="s">
        <v>16738</v>
      </c>
      <c r="D196" s="8"/>
      <c r="E196" s="8"/>
      <c r="F196" s="8" t="s">
        <v>16739</v>
      </c>
      <c r="G196" s="8"/>
      <c r="H196" s="8" t="s">
        <v>16348</v>
      </c>
      <c r="I196" s="8"/>
    </row>
    <row r="197" customHeight="1" spans="1:9">
      <c r="A197" s="6" t="s">
        <v>16740</v>
      </c>
      <c r="B197" s="6" t="s">
        <v>16741</v>
      </c>
      <c r="C197" s="6" t="s">
        <v>16742</v>
      </c>
      <c r="D197" s="6"/>
      <c r="E197" s="6"/>
      <c r="F197" s="6" t="s">
        <v>16743</v>
      </c>
      <c r="G197" s="6"/>
      <c r="H197" s="6" t="s">
        <v>15970</v>
      </c>
      <c r="I197" s="6"/>
    </row>
    <row r="198" customHeight="1" spans="1:9">
      <c r="A198" s="8" t="s">
        <v>16744</v>
      </c>
      <c r="B198" s="8" t="s">
        <v>16745</v>
      </c>
      <c r="C198" s="8" t="s">
        <v>16746</v>
      </c>
      <c r="D198" s="8"/>
      <c r="E198" s="8"/>
      <c r="F198" s="8" t="s">
        <v>16747</v>
      </c>
      <c r="G198" s="8"/>
      <c r="H198" s="8" t="s">
        <v>15985</v>
      </c>
      <c r="I198" s="8"/>
    </row>
    <row r="199" customHeight="1" spans="1:9">
      <c r="A199" s="6" t="s">
        <v>16748</v>
      </c>
      <c r="B199" s="6" t="s">
        <v>16749</v>
      </c>
      <c r="C199" s="6" t="s">
        <v>16750</v>
      </c>
      <c r="D199" s="6"/>
      <c r="E199" s="6"/>
      <c r="F199" s="6" t="s">
        <v>16751</v>
      </c>
      <c r="G199" s="6"/>
      <c r="H199" s="6" t="s">
        <v>15985</v>
      </c>
      <c r="I199" s="6"/>
    </row>
    <row r="200" customHeight="1" spans="1:9">
      <c r="A200" s="8" t="s">
        <v>16752</v>
      </c>
      <c r="B200" s="8" t="s">
        <v>16753</v>
      </c>
      <c r="C200" s="8" t="s">
        <v>16754</v>
      </c>
      <c r="D200" s="8"/>
      <c r="E200" s="8"/>
      <c r="F200" s="8" t="s">
        <v>16755</v>
      </c>
      <c r="G200" s="8"/>
      <c r="H200" s="8" t="s">
        <v>16056</v>
      </c>
      <c r="I200" s="8"/>
    </row>
    <row r="201" customHeight="1" spans="1:9">
      <c r="A201" s="6" t="s">
        <v>16756</v>
      </c>
      <c r="B201" s="6" t="s">
        <v>16757</v>
      </c>
      <c r="C201" s="6" t="s">
        <v>16758</v>
      </c>
      <c r="D201" s="6"/>
      <c r="E201" s="6"/>
      <c r="F201" s="6" t="s">
        <v>16759</v>
      </c>
      <c r="G201" s="6"/>
      <c r="H201" s="6" t="s">
        <v>15975</v>
      </c>
      <c r="I201" s="6"/>
    </row>
    <row r="202" customHeight="1" spans="1:9">
      <c r="A202" s="8" t="s">
        <v>16760</v>
      </c>
      <c r="B202" s="8" t="s">
        <v>16761</v>
      </c>
      <c r="C202" s="8" t="s">
        <v>16762</v>
      </c>
      <c r="D202" s="8"/>
      <c r="E202" s="8"/>
      <c r="F202" s="8" t="s">
        <v>16763</v>
      </c>
      <c r="G202" s="8"/>
      <c r="H202" s="8" t="s">
        <v>15980</v>
      </c>
      <c r="I202" s="8"/>
    </row>
    <row r="203" customHeight="1" spans="1:9">
      <c r="A203" s="6" t="s">
        <v>16764</v>
      </c>
      <c r="B203" s="6" t="s">
        <v>16765</v>
      </c>
      <c r="C203" s="6" t="s">
        <v>16766</v>
      </c>
      <c r="D203" s="6"/>
      <c r="E203" s="6"/>
      <c r="F203" s="6" t="s">
        <v>16767</v>
      </c>
      <c r="G203" s="6"/>
      <c r="H203" s="6" t="s">
        <v>15959</v>
      </c>
      <c r="I203" s="6"/>
    </row>
    <row r="204" customHeight="1" spans="1:9">
      <c r="A204" s="8" t="s">
        <v>16768</v>
      </c>
      <c r="B204" s="8" t="s">
        <v>16769</v>
      </c>
      <c r="C204" s="8" t="s">
        <v>16770</v>
      </c>
      <c r="D204" s="8"/>
      <c r="E204" s="8"/>
      <c r="F204" s="8" t="s">
        <v>16771</v>
      </c>
      <c r="G204" s="8"/>
      <c r="H204" s="8" t="s">
        <v>15985</v>
      </c>
      <c r="I204" s="8"/>
    </row>
    <row r="205" customHeight="1" spans="1:9">
      <c r="A205" s="6" t="s">
        <v>16772</v>
      </c>
      <c r="B205" s="6" t="s">
        <v>16773</v>
      </c>
      <c r="C205" s="6" t="s">
        <v>16774</v>
      </c>
      <c r="D205" s="6"/>
      <c r="E205" s="6"/>
      <c r="F205" s="6" t="s">
        <v>16775</v>
      </c>
      <c r="G205" s="6"/>
      <c r="H205" s="6" t="s">
        <v>15959</v>
      </c>
      <c r="I205" s="6"/>
    </row>
    <row r="206" customHeight="1" spans="1:9">
      <c r="A206" s="8" t="s">
        <v>16776</v>
      </c>
      <c r="B206" s="8" t="s">
        <v>16777</v>
      </c>
      <c r="C206" s="8" t="s">
        <v>16778</v>
      </c>
      <c r="D206" s="8"/>
      <c r="E206" s="8"/>
      <c r="F206" s="8" t="s">
        <v>16779</v>
      </c>
      <c r="G206" s="8"/>
      <c r="H206" s="8" t="s">
        <v>16034</v>
      </c>
      <c r="I206" s="8"/>
    </row>
    <row r="207" customHeight="1" spans="1:9">
      <c r="A207" s="6" t="s">
        <v>16780</v>
      </c>
      <c r="B207" s="6" t="s">
        <v>16781</v>
      </c>
      <c r="C207" s="6" t="s">
        <v>16782</v>
      </c>
      <c r="D207" s="6"/>
      <c r="E207" s="6"/>
      <c r="F207" s="6" t="s">
        <v>16783</v>
      </c>
      <c r="G207" s="6"/>
      <c r="H207" s="6" t="s">
        <v>15985</v>
      </c>
      <c r="I207" s="6"/>
    </row>
    <row r="208" customHeight="1" spans="1:9">
      <c r="A208" s="8" t="s">
        <v>16784</v>
      </c>
      <c r="B208" s="8" t="s">
        <v>16785</v>
      </c>
      <c r="C208" s="8" t="s">
        <v>16029</v>
      </c>
      <c r="D208" s="8"/>
      <c r="E208" s="8"/>
      <c r="F208" s="8" t="s">
        <v>16786</v>
      </c>
      <c r="G208" s="8"/>
      <c r="H208" s="8" t="s">
        <v>16029</v>
      </c>
      <c r="I208" s="8"/>
    </row>
    <row r="209" customHeight="1" spans="1:9">
      <c r="A209" s="6" t="s">
        <v>16787</v>
      </c>
      <c r="B209" s="6" t="s">
        <v>16788</v>
      </c>
      <c r="C209" s="6" t="s">
        <v>16789</v>
      </c>
      <c r="D209" s="6"/>
      <c r="E209" s="6"/>
      <c r="F209" s="6" t="s">
        <v>16790</v>
      </c>
      <c r="G209" s="6"/>
      <c r="H209" s="6" t="s">
        <v>15985</v>
      </c>
      <c r="I209" s="6"/>
    </row>
    <row r="210" customHeight="1" spans="1:9">
      <c r="A210" s="8" t="s">
        <v>16791</v>
      </c>
      <c r="B210" s="8" t="s">
        <v>16792</v>
      </c>
      <c r="C210" s="8" t="s">
        <v>16793</v>
      </c>
      <c r="D210" s="8"/>
      <c r="E210" s="8"/>
      <c r="F210" s="8" t="s">
        <v>16794</v>
      </c>
      <c r="G210" s="8"/>
      <c r="H210" s="8" t="s">
        <v>16024</v>
      </c>
      <c r="I210" s="8"/>
    </row>
    <row r="211" customHeight="1" spans="1:9">
      <c r="A211" s="6" t="s">
        <v>16795</v>
      </c>
      <c r="B211" s="6" t="s">
        <v>16796</v>
      </c>
      <c r="C211" s="6" t="s">
        <v>16129</v>
      </c>
      <c r="D211" s="6"/>
      <c r="E211" s="6"/>
      <c r="F211" s="6" t="s">
        <v>16797</v>
      </c>
      <c r="G211" s="6"/>
      <c r="H211" s="6" t="s">
        <v>15985</v>
      </c>
      <c r="I211" s="6"/>
    </row>
    <row r="212" customHeight="1" spans="1:9">
      <c r="A212" s="8" t="s">
        <v>16798</v>
      </c>
      <c r="B212" s="8" t="s">
        <v>16799</v>
      </c>
      <c r="C212" s="8" t="s">
        <v>16800</v>
      </c>
      <c r="D212" s="8"/>
      <c r="E212" s="8"/>
      <c r="F212" s="8" t="s">
        <v>16801</v>
      </c>
      <c r="G212" s="8"/>
      <c r="H212" s="8" t="s">
        <v>16197</v>
      </c>
      <c r="I212" s="8"/>
    </row>
    <row r="213" customHeight="1" spans="1:9">
      <c r="A213" s="6" t="s">
        <v>16802</v>
      </c>
      <c r="B213" s="6" t="s">
        <v>16803</v>
      </c>
      <c r="C213" s="6" t="s">
        <v>16804</v>
      </c>
      <c r="D213" s="6"/>
      <c r="E213" s="6"/>
      <c r="F213" s="6" t="s">
        <v>16805</v>
      </c>
      <c r="G213" s="6"/>
      <c r="H213" s="6" t="s">
        <v>15980</v>
      </c>
      <c r="I213" s="6"/>
    </row>
    <row r="214" customHeight="1" spans="1:9">
      <c r="A214" s="8" t="s">
        <v>16806</v>
      </c>
      <c r="B214" s="8" t="s">
        <v>16807</v>
      </c>
      <c r="C214" s="8" t="s">
        <v>16808</v>
      </c>
      <c r="D214" s="8"/>
      <c r="E214" s="8"/>
      <c r="F214" s="8" t="s">
        <v>16809</v>
      </c>
      <c r="G214" s="8"/>
      <c r="H214" s="8" t="s">
        <v>16539</v>
      </c>
      <c r="I214" s="8"/>
    </row>
    <row r="215" customHeight="1" spans="1:9">
      <c r="A215" s="6" t="s">
        <v>16810</v>
      </c>
      <c r="B215" s="6" t="s">
        <v>16811</v>
      </c>
      <c r="C215" s="6" t="s">
        <v>16812</v>
      </c>
      <c r="D215" s="6"/>
      <c r="E215" s="6"/>
      <c r="F215" s="6" t="s">
        <v>16813</v>
      </c>
      <c r="G215" s="6"/>
      <c r="H215" s="6" t="s">
        <v>16024</v>
      </c>
      <c r="I215" s="6"/>
    </row>
    <row r="216" customHeight="1" spans="1:9">
      <c r="A216" s="8" t="s">
        <v>16814</v>
      </c>
      <c r="B216" s="8" t="s">
        <v>16815</v>
      </c>
      <c r="C216" s="8" t="s">
        <v>16816</v>
      </c>
      <c r="D216" s="8"/>
      <c r="E216" s="8"/>
      <c r="F216" s="8" t="s">
        <v>16817</v>
      </c>
      <c r="G216" s="8"/>
      <c r="H216" s="8" t="s">
        <v>15990</v>
      </c>
      <c r="I216" s="8"/>
    </row>
    <row r="217" customHeight="1" spans="1:9">
      <c r="A217" s="6" t="s">
        <v>16818</v>
      </c>
      <c r="B217" s="6" t="s">
        <v>16819</v>
      </c>
      <c r="C217" s="6" t="s">
        <v>16820</v>
      </c>
      <c r="D217" s="6"/>
      <c r="E217" s="6"/>
      <c r="F217" s="6" t="s">
        <v>16821</v>
      </c>
      <c r="G217" s="6"/>
      <c r="H217" s="6" t="s">
        <v>15985</v>
      </c>
      <c r="I217" s="6"/>
    </row>
    <row r="218" customHeight="1" spans="1:9">
      <c r="A218" s="8" t="s">
        <v>16822</v>
      </c>
      <c r="B218" s="8" t="s">
        <v>16823</v>
      </c>
      <c r="C218" s="8" t="s">
        <v>16824</v>
      </c>
      <c r="D218" s="8"/>
      <c r="E218" s="8"/>
      <c r="F218" s="8" t="s">
        <v>16825</v>
      </c>
      <c r="G218" s="8"/>
      <c r="H218" s="8" t="s">
        <v>16826</v>
      </c>
      <c r="I218" s="8"/>
    </row>
    <row r="219" customHeight="1" spans="1:9">
      <c r="A219" s="6" t="s">
        <v>16827</v>
      </c>
      <c r="B219" s="6" t="s">
        <v>16828</v>
      </c>
      <c r="C219" s="6" t="s">
        <v>16054</v>
      </c>
      <c r="D219" s="6"/>
      <c r="E219" s="6"/>
      <c r="F219" s="6" t="s">
        <v>16829</v>
      </c>
      <c r="G219" s="6"/>
      <c r="H219" s="6" t="s">
        <v>16056</v>
      </c>
      <c r="I219" s="6"/>
    </row>
    <row r="220" customHeight="1" spans="1:9">
      <c r="A220" s="8" t="s">
        <v>16830</v>
      </c>
      <c r="B220" s="8" t="s">
        <v>16831</v>
      </c>
      <c r="C220" s="8" t="s">
        <v>16832</v>
      </c>
      <c r="D220" s="8"/>
      <c r="E220" s="8"/>
      <c r="F220" s="8" t="s">
        <v>16833</v>
      </c>
      <c r="G220" s="8"/>
      <c r="H220" s="8" t="s">
        <v>16348</v>
      </c>
      <c r="I220" s="8"/>
    </row>
    <row r="221" customHeight="1" spans="1:9">
      <c r="A221" s="6" t="s">
        <v>16834</v>
      </c>
      <c r="B221" s="6" t="s">
        <v>16835</v>
      </c>
      <c r="C221" s="6" t="s">
        <v>16836</v>
      </c>
      <c r="D221" s="6"/>
      <c r="E221" s="6"/>
      <c r="F221" s="6" t="s">
        <v>16837</v>
      </c>
      <c r="G221" s="6"/>
      <c r="H221" s="6" t="s">
        <v>15985</v>
      </c>
      <c r="I221" s="6"/>
    </row>
    <row r="222" customHeight="1" spans="1:9">
      <c r="A222" s="8" t="s">
        <v>16838</v>
      </c>
      <c r="B222" s="8" t="s">
        <v>16839</v>
      </c>
      <c r="C222" s="8" t="s">
        <v>16840</v>
      </c>
      <c r="D222" s="8"/>
      <c r="E222" s="8"/>
      <c r="F222" s="8" t="s">
        <v>16841</v>
      </c>
      <c r="G222" s="8"/>
      <c r="H222" s="8" t="s">
        <v>16139</v>
      </c>
      <c r="I222" s="8"/>
    </row>
    <row r="223" customHeight="1" spans="1:9">
      <c r="A223" s="6" t="s">
        <v>16842</v>
      </c>
      <c r="B223" s="6" t="s">
        <v>16843</v>
      </c>
      <c r="C223" s="6" t="s">
        <v>16034</v>
      </c>
      <c r="D223" s="6"/>
      <c r="E223" s="6"/>
      <c r="F223" s="6" t="s">
        <v>16844</v>
      </c>
      <c r="G223" s="6"/>
      <c r="H223" s="6" t="s">
        <v>16034</v>
      </c>
      <c r="I223" s="6"/>
    </row>
    <row r="224" customHeight="1" spans="1:9">
      <c r="A224" s="8" t="s">
        <v>16845</v>
      </c>
      <c r="B224" s="8" t="s">
        <v>16846</v>
      </c>
      <c r="C224" s="8" t="s">
        <v>16847</v>
      </c>
      <c r="D224" s="8"/>
      <c r="E224" s="8"/>
      <c r="F224" s="8" t="s">
        <v>16848</v>
      </c>
      <c r="G224" s="8"/>
      <c r="H224" s="8" t="s">
        <v>16539</v>
      </c>
      <c r="I224" s="8"/>
    </row>
    <row r="225" customHeight="1" spans="1:9">
      <c r="A225" s="6" t="s">
        <v>16849</v>
      </c>
      <c r="B225" s="6" t="s">
        <v>16850</v>
      </c>
      <c r="C225" s="6" t="s">
        <v>16851</v>
      </c>
      <c r="D225" s="6"/>
      <c r="E225" s="6"/>
      <c r="F225" s="6" t="s">
        <v>16852</v>
      </c>
      <c r="G225" s="6"/>
      <c r="H225" s="6" t="s">
        <v>15980</v>
      </c>
      <c r="I225" s="6"/>
    </row>
    <row r="226" customHeight="1" spans="1:9">
      <c r="A226" s="8" t="s">
        <v>16853</v>
      </c>
      <c r="B226" s="8" t="s">
        <v>16854</v>
      </c>
      <c r="C226" s="8" t="s">
        <v>16855</v>
      </c>
      <c r="D226" s="8"/>
      <c r="E226" s="8"/>
      <c r="F226" s="8" t="s">
        <v>16856</v>
      </c>
      <c r="G226" s="8"/>
      <c r="H226" s="8" t="s">
        <v>16102</v>
      </c>
      <c r="I226" s="8"/>
    </row>
    <row r="227" customHeight="1" spans="1:9">
      <c r="A227" s="6" t="s">
        <v>16857</v>
      </c>
      <c r="B227" s="6" t="s">
        <v>16858</v>
      </c>
      <c r="C227" s="6" t="s">
        <v>16859</v>
      </c>
      <c r="D227" s="6"/>
      <c r="E227" s="6"/>
      <c r="F227" s="6" t="s">
        <v>16860</v>
      </c>
      <c r="G227" s="6"/>
      <c r="H227" s="6" t="s">
        <v>15985</v>
      </c>
      <c r="I227" s="6"/>
    </row>
    <row r="228" customHeight="1" spans="1:9">
      <c r="A228" s="8" t="s">
        <v>16861</v>
      </c>
      <c r="B228" s="8" t="s">
        <v>16862</v>
      </c>
      <c r="C228" s="8" t="s">
        <v>16863</v>
      </c>
      <c r="D228" s="8"/>
      <c r="E228" s="8"/>
      <c r="F228" s="8" t="s">
        <v>16864</v>
      </c>
      <c r="G228" s="8"/>
      <c r="H228" s="8" t="s">
        <v>16826</v>
      </c>
      <c r="I228" s="8"/>
    </row>
    <row r="229" customHeight="1" spans="1:9">
      <c r="A229" s="6" t="s">
        <v>16865</v>
      </c>
      <c r="B229" s="6" t="s">
        <v>16866</v>
      </c>
      <c r="C229" s="6" t="s">
        <v>16867</v>
      </c>
      <c r="D229" s="6"/>
      <c r="E229" s="6"/>
      <c r="F229" s="6" t="s">
        <v>16868</v>
      </c>
      <c r="G229" s="6"/>
      <c r="H229" s="6" t="s">
        <v>16011</v>
      </c>
      <c r="I229" s="6"/>
    </row>
    <row r="230" customHeight="1" spans="1:9">
      <c r="A230" s="8" t="s">
        <v>16869</v>
      </c>
      <c r="B230" s="8" t="s">
        <v>16870</v>
      </c>
      <c r="C230" s="8" t="s">
        <v>16871</v>
      </c>
      <c r="D230" s="8"/>
      <c r="E230" s="8"/>
      <c r="F230" s="8" t="s">
        <v>16872</v>
      </c>
      <c r="G230" s="8"/>
      <c r="H230" s="8" t="s">
        <v>16184</v>
      </c>
      <c r="I230" s="8"/>
    </row>
    <row r="231" customHeight="1" spans="1:9">
      <c r="A231" s="6" t="s">
        <v>16873</v>
      </c>
      <c r="B231" s="6"/>
      <c r="C231" s="6" t="s">
        <v>16874</v>
      </c>
      <c r="D231" s="6"/>
      <c r="E231" s="6"/>
      <c r="F231" s="6" t="s">
        <v>8519</v>
      </c>
      <c r="G231" s="6"/>
      <c r="H231" s="6"/>
      <c r="I231" s="6"/>
    </row>
    <row r="232" customHeight="1" spans="1:9">
      <c r="A232" s="8" t="s">
        <v>16875</v>
      </c>
      <c r="B232" s="8" t="s">
        <v>16876</v>
      </c>
      <c r="C232" s="8" t="s">
        <v>16742</v>
      </c>
      <c r="D232" s="8"/>
      <c r="E232" s="8"/>
      <c r="F232" s="8" t="s">
        <v>16877</v>
      </c>
      <c r="G232" s="8"/>
      <c r="H232" s="8" t="s">
        <v>15970</v>
      </c>
      <c r="I232" s="8"/>
    </row>
    <row r="233" customHeight="1" spans="1:9">
      <c r="A233" s="6" t="s">
        <v>16878</v>
      </c>
      <c r="B233" s="6" t="s">
        <v>16879</v>
      </c>
      <c r="C233" s="6" t="s">
        <v>16880</v>
      </c>
      <c r="D233" s="6"/>
      <c r="E233" s="6"/>
      <c r="F233" s="6" t="s">
        <v>16881</v>
      </c>
      <c r="G233" s="6"/>
      <c r="H233" s="6" t="s">
        <v>16539</v>
      </c>
      <c r="I233" s="6"/>
    </row>
    <row r="234" customHeight="1" spans="1:9">
      <c r="A234" s="8" t="s">
        <v>16882</v>
      </c>
      <c r="B234" s="8" t="s">
        <v>16883</v>
      </c>
      <c r="C234" s="8" t="s">
        <v>16129</v>
      </c>
      <c r="D234" s="8"/>
      <c r="E234" s="8"/>
      <c r="F234" s="8" t="s">
        <v>16884</v>
      </c>
      <c r="G234" s="8"/>
      <c r="H234" s="8" t="s">
        <v>15985</v>
      </c>
      <c r="I234" s="8"/>
    </row>
    <row r="235" customHeight="1" spans="1:9">
      <c r="A235" s="6" t="s">
        <v>16885</v>
      </c>
      <c r="B235" s="6" t="s">
        <v>16886</v>
      </c>
      <c r="C235" s="6" t="s">
        <v>16887</v>
      </c>
      <c r="D235" s="6"/>
      <c r="E235" s="6"/>
      <c r="F235" s="6" t="s">
        <v>16888</v>
      </c>
      <c r="G235" s="6"/>
      <c r="H235" s="6" t="s">
        <v>15990</v>
      </c>
      <c r="I235" s="6"/>
    </row>
    <row r="236" customHeight="1" spans="1:9">
      <c r="A236" s="8" t="s">
        <v>16889</v>
      </c>
      <c r="B236" s="8" t="s">
        <v>16890</v>
      </c>
      <c r="C236" s="8" t="s">
        <v>16891</v>
      </c>
      <c r="D236" s="8"/>
      <c r="E236" s="8"/>
      <c r="F236" s="8" t="s">
        <v>16892</v>
      </c>
      <c r="G236" s="8"/>
      <c r="H236" s="8" t="s">
        <v>16024</v>
      </c>
      <c r="I236" s="8"/>
    </row>
    <row r="237" customHeight="1" spans="1:9">
      <c r="A237" s="6" t="s">
        <v>16893</v>
      </c>
      <c r="B237" s="6" t="s">
        <v>16894</v>
      </c>
      <c r="C237" s="6" t="s">
        <v>16895</v>
      </c>
      <c r="D237" s="6"/>
      <c r="E237" s="6"/>
      <c r="F237" s="6" t="s">
        <v>16896</v>
      </c>
      <c r="G237" s="6"/>
      <c r="H237" s="6" t="s">
        <v>15985</v>
      </c>
      <c r="I237" s="6"/>
    </row>
    <row r="238" customHeight="1" spans="1:9">
      <c r="A238" s="8" t="s">
        <v>16897</v>
      </c>
      <c r="B238" s="8" t="s">
        <v>16898</v>
      </c>
      <c r="C238" s="8" t="s">
        <v>16899</v>
      </c>
      <c r="D238" s="8"/>
      <c r="E238" s="8"/>
      <c r="F238" s="8" t="s">
        <v>16900</v>
      </c>
      <c r="G238" s="8"/>
      <c r="H238" s="8" t="s">
        <v>15985</v>
      </c>
      <c r="I238" s="8"/>
    </row>
    <row r="239" customHeight="1" spans="1:9">
      <c r="A239" s="6" t="s">
        <v>16901</v>
      </c>
      <c r="B239" s="6" t="s">
        <v>16902</v>
      </c>
      <c r="C239" s="6" t="s">
        <v>16903</v>
      </c>
      <c r="D239" s="6"/>
      <c r="E239" s="6"/>
      <c r="F239" s="6" t="s">
        <v>16904</v>
      </c>
      <c r="G239" s="6"/>
      <c r="H239" s="6" t="s">
        <v>16361</v>
      </c>
      <c r="I239" s="6"/>
    </row>
    <row r="240" customHeight="1" spans="1:9">
      <c r="A240" s="8" t="s">
        <v>16905</v>
      </c>
      <c r="B240" s="8" t="s">
        <v>16906</v>
      </c>
      <c r="C240" s="8" t="s">
        <v>16907</v>
      </c>
      <c r="D240" s="8"/>
      <c r="E240" s="8"/>
      <c r="F240" s="8" t="s">
        <v>16908</v>
      </c>
      <c r="G240" s="8"/>
      <c r="H240" s="8" t="s">
        <v>16139</v>
      </c>
      <c r="I240" s="8"/>
    </row>
    <row r="241" customHeight="1" spans="1:9">
      <c r="A241" s="6" t="s">
        <v>16909</v>
      </c>
      <c r="B241" s="6" t="s">
        <v>16910</v>
      </c>
      <c r="C241" s="6" t="s">
        <v>16911</v>
      </c>
      <c r="D241" s="6"/>
      <c r="E241" s="6"/>
      <c r="F241" s="6" t="s">
        <v>16912</v>
      </c>
      <c r="G241" s="6"/>
      <c r="H241" s="6" t="s">
        <v>15985</v>
      </c>
      <c r="I241" s="6"/>
    </row>
    <row r="242" customHeight="1" spans="1:9">
      <c r="A242" s="8" t="s">
        <v>16913</v>
      </c>
      <c r="B242" s="8" t="s">
        <v>16914</v>
      </c>
      <c r="C242" s="8" t="s">
        <v>16915</v>
      </c>
      <c r="D242" s="8"/>
      <c r="E242" s="8"/>
      <c r="F242" s="8" t="s">
        <v>16916</v>
      </c>
      <c r="G242" s="8"/>
      <c r="H242" s="8" t="s">
        <v>16390</v>
      </c>
      <c r="I242" s="8"/>
    </row>
    <row r="243" customHeight="1" spans="1:9">
      <c r="A243" s="6" t="s">
        <v>16917</v>
      </c>
      <c r="B243" s="6" t="s">
        <v>16918</v>
      </c>
      <c r="C243" s="6" t="s">
        <v>16919</v>
      </c>
      <c r="D243" s="6"/>
      <c r="E243" s="6"/>
      <c r="F243" s="6" t="s">
        <v>16920</v>
      </c>
      <c r="G243" s="6"/>
      <c r="H243" s="6" t="s">
        <v>15970</v>
      </c>
      <c r="I243" s="6"/>
    </row>
    <row r="244" customHeight="1" spans="1:9">
      <c r="A244" s="8" t="s">
        <v>16921</v>
      </c>
      <c r="B244" s="8" t="s">
        <v>16922</v>
      </c>
      <c r="C244" s="8" t="s">
        <v>16923</v>
      </c>
      <c r="D244" s="8"/>
      <c r="E244" s="8"/>
      <c r="F244" s="8" t="s">
        <v>16924</v>
      </c>
      <c r="G244" s="8"/>
      <c r="H244" s="8" t="s">
        <v>15985</v>
      </c>
      <c r="I244" s="8"/>
    </row>
    <row r="245" customHeight="1" spans="1:9">
      <c r="A245" s="6" t="s">
        <v>16925</v>
      </c>
      <c r="B245" s="6" t="s">
        <v>16926</v>
      </c>
      <c r="C245" s="6" t="s">
        <v>16927</v>
      </c>
      <c r="D245" s="6"/>
      <c r="E245" s="6"/>
      <c r="F245" s="6" t="s">
        <v>16928</v>
      </c>
      <c r="G245" s="6"/>
      <c r="H245" s="6" t="s">
        <v>16011</v>
      </c>
      <c r="I245" s="6"/>
    </row>
    <row r="246" customHeight="1" spans="1:9">
      <c r="A246" s="8" t="s">
        <v>16929</v>
      </c>
      <c r="B246" s="8" t="s">
        <v>16930</v>
      </c>
      <c r="C246" s="8" t="s">
        <v>16931</v>
      </c>
      <c r="D246" s="8"/>
      <c r="E246" s="8"/>
      <c r="F246" s="8" t="s">
        <v>16932</v>
      </c>
      <c r="G246" s="8"/>
      <c r="H246" s="8" t="s">
        <v>16139</v>
      </c>
      <c r="I246" s="8"/>
    </row>
    <row r="247" customHeight="1" spans="1:9">
      <c r="A247" s="6" t="s">
        <v>16933</v>
      </c>
      <c r="B247" s="6"/>
      <c r="C247" s="6" t="s">
        <v>16934</v>
      </c>
      <c r="D247" s="6"/>
      <c r="E247" s="6"/>
      <c r="F247" s="6" t="s">
        <v>16935</v>
      </c>
      <c r="G247" s="6"/>
      <c r="H247" s="6"/>
      <c r="I247" s="6"/>
    </row>
    <row r="248" customHeight="1" spans="1:9">
      <c r="A248" s="8" t="s">
        <v>16936</v>
      </c>
      <c r="B248" s="8" t="s">
        <v>16937</v>
      </c>
      <c r="C248" s="8" t="s">
        <v>16938</v>
      </c>
      <c r="D248" s="8"/>
      <c r="E248" s="8"/>
      <c r="F248" s="8" t="s">
        <v>16939</v>
      </c>
      <c r="G248" s="8"/>
      <c r="H248" s="8"/>
      <c r="I248" s="8"/>
    </row>
    <row r="249" customHeight="1" spans="1:9">
      <c r="A249" s="6" t="s">
        <v>16940</v>
      </c>
      <c r="B249" s="6" t="s">
        <v>16941</v>
      </c>
      <c r="C249" s="6" t="s">
        <v>16942</v>
      </c>
      <c r="D249" s="6"/>
      <c r="E249" s="6"/>
      <c r="F249" s="6" t="s">
        <v>16943</v>
      </c>
      <c r="G249" s="6"/>
      <c r="H249" s="6" t="s">
        <v>15985</v>
      </c>
      <c r="I249" s="6"/>
    </row>
    <row r="250" customHeight="1" spans="1:9">
      <c r="A250" s="8" t="s">
        <v>16944</v>
      </c>
      <c r="B250" s="8" t="s">
        <v>16945</v>
      </c>
      <c r="C250" s="8" t="s">
        <v>16946</v>
      </c>
      <c r="D250" s="8"/>
      <c r="E250" s="8"/>
      <c r="F250" s="8" t="s">
        <v>16947</v>
      </c>
      <c r="G250" s="8"/>
      <c r="H250" s="8" t="s">
        <v>15970</v>
      </c>
      <c r="I250" s="8"/>
    </row>
    <row r="251" customHeight="1" spans="1:9">
      <c r="A251" s="6" t="s">
        <v>16948</v>
      </c>
      <c r="B251" s="6" t="s">
        <v>16949</v>
      </c>
      <c r="C251" s="6" t="s">
        <v>16950</v>
      </c>
      <c r="D251" s="6"/>
      <c r="E251" s="6"/>
      <c r="F251" s="6" t="s">
        <v>16951</v>
      </c>
      <c r="G251" s="6"/>
      <c r="H251" s="6" t="s">
        <v>15985</v>
      </c>
      <c r="I251" s="6"/>
    </row>
    <row r="252" customHeight="1" spans="1:9">
      <c r="A252" s="8" t="s">
        <v>16952</v>
      </c>
      <c r="B252" s="8" t="s">
        <v>16953</v>
      </c>
      <c r="C252" s="8" t="s">
        <v>16954</v>
      </c>
      <c r="D252" s="8"/>
      <c r="E252" s="8"/>
      <c r="F252" s="8" t="s">
        <v>16955</v>
      </c>
      <c r="G252" s="8" t="s">
        <v>16956</v>
      </c>
      <c r="H252" s="8" t="s">
        <v>16197</v>
      </c>
      <c r="I252" s="8"/>
    </row>
    <row r="253" customHeight="1" spans="1:9">
      <c r="A253" s="6" t="s">
        <v>16957</v>
      </c>
      <c r="B253" s="6" t="s">
        <v>16958</v>
      </c>
      <c r="C253" s="6" t="s">
        <v>16959</v>
      </c>
      <c r="D253" s="6"/>
      <c r="E253" s="6"/>
      <c r="F253" s="6" t="s">
        <v>16960</v>
      </c>
      <c r="G253" s="6"/>
      <c r="H253" s="6" t="s">
        <v>16673</v>
      </c>
      <c r="I253" s="6"/>
    </row>
    <row r="254" customHeight="1" spans="1:9">
      <c r="A254" s="8" t="s">
        <v>16961</v>
      </c>
      <c r="B254" s="8" t="s">
        <v>16962</v>
      </c>
      <c r="C254" s="8" t="s">
        <v>16963</v>
      </c>
      <c r="D254" s="8"/>
      <c r="E254" s="8"/>
      <c r="F254" s="8" t="s">
        <v>16964</v>
      </c>
      <c r="G254" s="8"/>
      <c r="H254" s="8" t="s">
        <v>15980</v>
      </c>
      <c r="I254" s="8"/>
    </row>
    <row r="255" customHeight="1" spans="1:9">
      <c r="A255" s="6" t="s">
        <v>16965</v>
      </c>
      <c r="B255" s="6" t="s">
        <v>16966</v>
      </c>
      <c r="C255" s="6" t="s">
        <v>16967</v>
      </c>
      <c r="D255" s="6"/>
      <c r="E255" s="6"/>
      <c r="F255" s="6" t="s">
        <v>16968</v>
      </c>
      <c r="G255" s="6"/>
      <c r="H255" s="6" t="s">
        <v>15985</v>
      </c>
      <c r="I255" s="6"/>
    </row>
    <row r="256" customHeight="1" spans="1:9">
      <c r="A256" s="8" t="s">
        <v>16969</v>
      </c>
      <c r="B256" s="8" t="s">
        <v>16970</v>
      </c>
      <c r="C256" s="8" t="s">
        <v>16971</v>
      </c>
      <c r="D256" s="8"/>
      <c r="E256" s="8"/>
      <c r="F256" s="8" t="s">
        <v>16972</v>
      </c>
      <c r="G256" s="8"/>
      <c r="H256" s="8" t="s">
        <v>15980</v>
      </c>
      <c r="I256" s="8"/>
    </row>
    <row r="257" customHeight="1" spans="1:9">
      <c r="A257" s="6" t="s">
        <v>16973</v>
      </c>
      <c r="B257" s="6" t="s">
        <v>16974</v>
      </c>
      <c r="C257" s="6" t="s">
        <v>15990</v>
      </c>
      <c r="D257" s="6"/>
      <c r="E257" s="6"/>
      <c r="F257" s="6" t="s">
        <v>16975</v>
      </c>
      <c r="G257" s="6"/>
      <c r="H257" s="6" t="s">
        <v>15990</v>
      </c>
      <c r="I257" s="6"/>
    </row>
    <row r="258" customHeight="1" spans="1:9">
      <c r="A258" s="8" t="s">
        <v>16976</v>
      </c>
      <c r="B258" s="8" t="s">
        <v>16977</v>
      </c>
      <c r="C258" s="8" t="s">
        <v>16978</v>
      </c>
      <c r="D258" s="8"/>
      <c r="E258" s="8"/>
      <c r="F258" s="8" t="s">
        <v>16979</v>
      </c>
      <c r="G258" s="8"/>
      <c r="H258" s="8" t="s">
        <v>16094</v>
      </c>
      <c r="I258" s="8"/>
    </row>
    <row r="259" customHeight="1" spans="1:9">
      <c r="A259" s="6" t="s">
        <v>16980</v>
      </c>
      <c r="B259" s="6" t="s">
        <v>16981</v>
      </c>
      <c r="C259" s="6" t="s">
        <v>15970</v>
      </c>
      <c r="D259" s="6"/>
      <c r="E259" s="6"/>
      <c r="F259" s="6" t="s">
        <v>16982</v>
      </c>
      <c r="G259" s="6"/>
      <c r="H259" s="6" t="s">
        <v>15970</v>
      </c>
      <c r="I259" s="6"/>
    </row>
    <row r="260" customHeight="1" spans="1:9">
      <c r="A260" s="8" t="s">
        <v>16983</v>
      </c>
      <c r="B260" s="8" t="s">
        <v>16984</v>
      </c>
      <c r="C260" s="8" t="s">
        <v>16449</v>
      </c>
      <c r="D260" s="8"/>
      <c r="E260" s="8"/>
      <c r="F260" s="8" t="s">
        <v>16985</v>
      </c>
      <c r="G260" s="8"/>
      <c r="H260" s="8" t="s">
        <v>15985</v>
      </c>
      <c r="I260" s="8"/>
    </row>
    <row r="261" customHeight="1" spans="1:9">
      <c r="A261" s="6" t="s">
        <v>16986</v>
      </c>
      <c r="B261" s="6" t="s">
        <v>16987</v>
      </c>
      <c r="C261" s="6" t="s">
        <v>16988</v>
      </c>
      <c r="D261" s="6"/>
      <c r="E261" s="6"/>
      <c r="F261" s="6" t="s">
        <v>16989</v>
      </c>
      <c r="G261" s="6"/>
      <c r="H261" s="6" t="s">
        <v>15970</v>
      </c>
      <c r="I261" s="6"/>
    </row>
    <row r="262" customHeight="1" spans="1:9">
      <c r="A262" s="8" t="s">
        <v>16990</v>
      </c>
      <c r="B262" s="8" t="s">
        <v>16991</v>
      </c>
      <c r="C262" s="8" t="s">
        <v>16992</v>
      </c>
      <c r="D262" s="8"/>
      <c r="E262" s="8"/>
      <c r="F262" s="8" t="s">
        <v>16993</v>
      </c>
      <c r="G262" s="8"/>
      <c r="H262" s="8" t="s">
        <v>16029</v>
      </c>
      <c r="I262" s="8"/>
    </row>
    <row r="263" customHeight="1" spans="1:9">
      <c r="A263" s="6" t="s">
        <v>16994</v>
      </c>
      <c r="B263" s="6" t="s">
        <v>16995</v>
      </c>
      <c r="C263" s="6" t="s">
        <v>16996</v>
      </c>
      <c r="D263" s="6"/>
      <c r="E263" s="6"/>
      <c r="F263" s="6" t="s">
        <v>16997</v>
      </c>
      <c r="G263" s="6"/>
      <c r="H263" s="6" t="s">
        <v>15985</v>
      </c>
      <c r="I263" s="6"/>
    </row>
    <row r="264" customHeight="1" spans="1:9">
      <c r="A264" s="8" t="s">
        <v>16998</v>
      </c>
      <c r="B264" s="8" t="s">
        <v>16999</v>
      </c>
      <c r="C264" s="8" t="s">
        <v>17000</v>
      </c>
      <c r="D264" s="8"/>
      <c r="E264" s="8" t="s">
        <v>17001</v>
      </c>
      <c r="F264" s="8" t="s">
        <v>17002</v>
      </c>
      <c r="G264" s="8"/>
      <c r="H264" s="8" t="s">
        <v>16011</v>
      </c>
      <c r="I264" s="8"/>
    </row>
    <row r="265" customHeight="1" spans="1:9">
      <c r="A265" s="6" t="s">
        <v>17003</v>
      </c>
      <c r="B265" s="6" t="s">
        <v>17004</v>
      </c>
      <c r="C265" s="6" t="s">
        <v>17005</v>
      </c>
      <c r="D265" s="6"/>
      <c r="E265" s="6"/>
      <c r="F265" s="6" t="s">
        <v>17006</v>
      </c>
      <c r="G265" s="6"/>
      <c r="H265" s="6" t="s">
        <v>16411</v>
      </c>
      <c r="I265" s="6"/>
    </row>
    <row r="266" customHeight="1" spans="1:9">
      <c r="A266" s="8" t="s">
        <v>17007</v>
      </c>
      <c r="B266" s="8" t="s">
        <v>17008</v>
      </c>
      <c r="C266" s="8" t="s">
        <v>17009</v>
      </c>
      <c r="D266" s="8"/>
      <c r="E266" s="8"/>
      <c r="F266" s="8" t="s">
        <v>17010</v>
      </c>
      <c r="G266" s="8"/>
      <c r="H266" s="8" t="s">
        <v>16024</v>
      </c>
      <c r="I266" s="8"/>
    </row>
    <row r="267" customHeight="1" spans="1:9">
      <c r="A267" s="6" t="s">
        <v>17011</v>
      </c>
      <c r="B267" s="6" t="s">
        <v>17012</v>
      </c>
      <c r="C267" s="6" t="s">
        <v>15970</v>
      </c>
      <c r="D267" s="6"/>
      <c r="E267" s="6"/>
      <c r="F267" s="6" t="s">
        <v>17013</v>
      </c>
      <c r="G267" s="6"/>
      <c r="H267" s="6" t="s">
        <v>15970</v>
      </c>
      <c r="I267" s="6"/>
    </row>
    <row r="268" customHeight="1" spans="1:9">
      <c r="A268" s="8" t="s">
        <v>17014</v>
      </c>
      <c r="B268" s="8" t="s">
        <v>17015</v>
      </c>
      <c r="C268" s="8" t="s">
        <v>17016</v>
      </c>
      <c r="D268" s="8"/>
      <c r="E268" s="8"/>
      <c r="F268" s="8" t="s">
        <v>17017</v>
      </c>
      <c r="G268" s="8"/>
      <c r="H268" s="8" t="s">
        <v>16139</v>
      </c>
      <c r="I268" s="8"/>
    </row>
    <row r="269" customHeight="1" spans="1:9">
      <c r="A269" s="6" t="s">
        <v>17018</v>
      </c>
      <c r="B269" s="6" t="s">
        <v>17019</v>
      </c>
      <c r="C269" s="6" t="s">
        <v>17020</v>
      </c>
      <c r="D269" s="6"/>
      <c r="E269" s="6"/>
      <c r="F269" s="6" t="s">
        <v>17021</v>
      </c>
      <c r="G269" s="6"/>
      <c r="H269" s="6" t="s">
        <v>15985</v>
      </c>
      <c r="I269" s="6"/>
    </row>
    <row r="270" customHeight="1" spans="1:9">
      <c r="A270" s="8" t="s">
        <v>17022</v>
      </c>
      <c r="B270" s="8" t="s">
        <v>17023</v>
      </c>
      <c r="C270" s="8" t="s">
        <v>17024</v>
      </c>
      <c r="D270" s="8"/>
      <c r="E270" s="8"/>
      <c r="F270" s="8" t="s">
        <v>17025</v>
      </c>
      <c r="G270" s="8"/>
      <c r="H270" s="8" t="s">
        <v>15980</v>
      </c>
      <c r="I270" s="8"/>
    </row>
    <row r="271" customHeight="1" spans="1:9">
      <c r="A271" s="6" t="s">
        <v>17026</v>
      </c>
      <c r="B271" s="6" t="s">
        <v>17027</v>
      </c>
      <c r="C271" s="6" t="s">
        <v>17028</v>
      </c>
      <c r="D271" s="6"/>
      <c r="E271" s="6"/>
      <c r="F271" s="6" t="s">
        <v>17029</v>
      </c>
      <c r="G271" s="6"/>
      <c r="H271" s="6" t="s">
        <v>15985</v>
      </c>
      <c r="I271" s="6"/>
    </row>
    <row r="272" customHeight="1" spans="1:9">
      <c r="A272" s="8" t="s">
        <v>17030</v>
      </c>
      <c r="B272" s="8" t="s">
        <v>17031</v>
      </c>
      <c r="C272" s="8" t="s">
        <v>17032</v>
      </c>
      <c r="D272" s="8"/>
      <c r="E272" s="8"/>
      <c r="F272" s="8" t="s">
        <v>17033</v>
      </c>
      <c r="G272" s="8"/>
      <c r="H272" s="8" t="s">
        <v>15970</v>
      </c>
      <c r="I272" s="8"/>
    </row>
    <row r="273" customHeight="1" spans="1:9">
      <c r="A273" s="6" t="s">
        <v>17034</v>
      </c>
      <c r="B273" s="6" t="s">
        <v>17035</v>
      </c>
      <c r="C273" s="6" t="s">
        <v>17036</v>
      </c>
      <c r="D273" s="6"/>
      <c r="E273" s="6"/>
      <c r="F273" s="6" t="s">
        <v>17037</v>
      </c>
      <c r="G273" s="6"/>
      <c r="H273" s="6" t="s">
        <v>15985</v>
      </c>
      <c r="I273" s="6"/>
    </row>
    <row r="274" customHeight="1" spans="1:9">
      <c r="A274" s="8" t="s">
        <v>17038</v>
      </c>
      <c r="B274" s="8" t="s">
        <v>17039</v>
      </c>
      <c r="C274" s="8" t="s">
        <v>17040</v>
      </c>
      <c r="D274" s="8"/>
      <c r="E274" s="8"/>
      <c r="F274" s="8" t="s">
        <v>17041</v>
      </c>
      <c r="G274" s="8"/>
      <c r="H274" s="8" t="s">
        <v>15980</v>
      </c>
      <c r="I274" s="8"/>
    </row>
    <row r="275" customHeight="1" spans="1:9">
      <c r="A275" s="6" t="s">
        <v>17042</v>
      </c>
      <c r="B275" s="6" t="s">
        <v>17043</v>
      </c>
      <c r="C275" s="6" t="s">
        <v>17044</v>
      </c>
      <c r="D275" s="6"/>
      <c r="E275" s="6"/>
      <c r="F275" s="6" t="s">
        <v>17045</v>
      </c>
      <c r="G275" s="6"/>
      <c r="H275" s="6" t="s">
        <v>15990</v>
      </c>
      <c r="I275" s="6"/>
    </row>
    <row r="276" customHeight="1" spans="1:9">
      <c r="A276" s="8" t="s">
        <v>17046</v>
      </c>
      <c r="B276" s="8" t="s">
        <v>17047</v>
      </c>
      <c r="C276" s="8" t="s">
        <v>16129</v>
      </c>
      <c r="D276" s="8"/>
      <c r="E276" s="8"/>
      <c r="F276" s="8" t="s">
        <v>17048</v>
      </c>
      <c r="G276" s="8"/>
      <c r="H276" s="8" t="s">
        <v>15985</v>
      </c>
      <c r="I276" s="8"/>
    </row>
    <row r="277" customHeight="1" spans="1:9">
      <c r="A277" s="6" t="s">
        <v>17049</v>
      </c>
      <c r="B277" s="6" t="s">
        <v>17050</v>
      </c>
      <c r="C277" s="6" t="s">
        <v>17051</v>
      </c>
      <c r="D277" s="6"/>
      <c r="E277" s="6"/>
      <c r="F277" s="6" t="s">
        <v>17052</v>
      </c>
      <c r="G277" s="6"/>
      <c r="H277" s="6" t="s">
        <v>16034</v>
      </c>
      <c r="I277" s="6"/>
    </row>
    <row r="278" customHeight="1" spans="1:9">
      <c r="A278" s="8" t="s">
        <v>17053</v>
      </c>
      <c r="B278" s="8" t="s">
        <v>17054</v>
      </c>
      <c r="C278" s="8" t="s">
        <v>15980</v>
      </c>
      <c r="D278" s="8"/>
      <c r="E278" s="8"/>
      <c r="F278" s="8" t="s">
        <v>17055</v>
      </c>
      <c r="G278" s="8"/>
      <c r="H278" s="8" t="s">
        <v>15980</v>
      </c>
      <c r="I278" s="8"/>
    </row>
    <row r="279" customHeight="1" spans="1:9">
      <c r="A279" s="6" t="s">
        <v>17056</v>
      </c>
      <c r="B279" s="6" t="s">
        <v>17057</v>
      </c>
      <c r="C279" s="6" t="s">
        <v>17058</v>
      </c>
      <c r="D279" s="6"/>
      <c r="E279" s="6" t="s">
        <v>17059</v>
      </c>
      <c r="F279" s="6" t="s">
        <v>17060</v>
      </c>
      <c r="G279" s="6"/>
      <c r="H279" s="6" t="s">
        <v>16144</v>
      </c>
      <c r="I279" s="6"/>
    </row>
    <row r="280" customHeight="1" spans="1:9">
      <c r="A280" s="8" t="s">
        <v>17061</v>
      </c>
      <c r="B280" s="8"/>
      <c r="C280" s="8" t="s">
        <v>17062</v>
      </c>
      <c r="D280" s="8"/>
      <c r="E280" s="8"/>
      <c r="F280" s="8" t="s">
        <v>17063</v>
      </c>
      <c r="G280" s="8"/>
      <c r="H280" s="8" t="s">
        <v>16034</v>
      </c>
      <c r="I280" s="8"/>
    </row>
    <row r="281" customHeight="1" spans="1:9">
      <c r="A281" s="6" t="s">
        <v>17064</v>
      </c>
      <c r="B281" s="6" t="s">
        <v>17065</v>
      </c>
      <c r="C281" s="6" t="s">
        <v>17066</v>
      </c>
      <c r="D281" s="6"/>
      <c r="E281" s="6"/>
      <c r="F281" s="6" t="s">
        <v>17067</v>
      </c>
      <c r="G281" s="6"/>
      <c r="H281" s="6" t="s">
        <v>16139</v>
      </c>
      <c r="I281" s="6"/>
    </row>
    <row r="282" customHeight="1" spans="1:9">
      <c r="A282" s="8" t="s">
        <v>17068</v>
      </c>
      <c r="B282" s="8" t="s">
        <v>17069</v>
      </c>
      <c r="C282" s="8" t="s">
        <v>17070</v>
      </c>
      <c r="D282" s="8"/>
      <c r="E282" s="8"/>
      <c r="F282" s="8" t="s">
        <v>17071</v>
      </c>
      <c r="G282" s="8"/>
      <c r="H282" s="8" t="s">
        <v>15985</v>
      </c>
      <c r="I282" s="8"/>
    </row>
    <row r="283" customHeight="1" spans="1:9">
      <c r="A283" s="6" t="s">
        <v>17072</v>
      </c>
      <c r="B283" s="6" t="s">
        <v>17073</v>
      </c>
      <c r="C283" s="6" t="s">
        <v>17074</v>
      </c>
      <c r="D283" s="6"/>
      <c r="E283" s="6"/>
      <c r="F283" s="6" t="s">
        <v>17075</v>
      </c>
      <c r="G283" s="6"/>
      <c r="H283" s="6" t="s">
        <v>15985</v>
      </c>
      <c r="I283" s="6"/>
    </row>
    <row r="284" customHeight="1" spans="1:9">
      <c r="A284" s="8" t="s">
        <v>17076</v>
      </c>
      <c r="B284" s="8" t="s">
        <v>17077</v>
      </c>
      <c r="C284" s="8" t="s">
        <v>17078</v>
      </c>
      <c r="D284" s="8"/>
      <c r="E284" s="8"/>
      <c r="F284" s="8" t="s">
        <v>17079</v>
      </c>
      <c r="G284" s="8"/>
      <c r="H284" s="8" t="s">
        <v>16024</v>
      </c>
      <c r="I284" s="8"/>
    </row>
    <row r="285" customHeight="1" spans="1:9">
      <c r="A285" s="6" t="s">
        <v>17080</v>
      </c>
      <c r="B285" s="6" t="s">
        <v>17081</v>
      </c>
      <c r="C285" s="6" t="s">
        <v>17082</v>
      </c>
      <c r="D285" s="6"/>
      <c r="E285" s="6"/>
      <c r="F285" s="6" t="s">
        <v>17083</v>
      </c>
      <c r="G285" s="6"/>
      <c r="H285" s="6" t="s">
        <v>15985</v>
      </c>
      <c r="I285" s="6"/>
    </row>
    <row r="286" customHeight="1" spans="1:9">
      <c r="A286" s="8" t="s">
        <v>17084</v>
      </c>
      <c r="B286" s="8" t="s">
        <v>17085</v>
      </c>
      <c r="C286" s="8" t="s">
        <v>16954</v>
      </c>
      <c r="D286" s="8"/>
      <c r="E286" s="8"/>
      <c r="F286" s="8" t="s">
        <v>17086</v>
      </c>
      <c r="G286" s="8"/>
      <c r="H286" s="8" t="s">
        <v>16197</v>
      </c>
      <c r="I286" s="8"/>
    </row>
    <row r="287" customHeight="1" spans="1:9">
      <c r="A287" s="6" t="s">
        <v>17087</v>
      </c>
      <c r="B287" s="6" t="s">
        <v>17088</v>
      </c>
      <c r="C287" s="6" t="s">
        <v>16056</v>
      </c>
      <c r="D287" s="6"/>
      <c r="E287" s="6"/>
      <c r="F287" s="6" t="s">
        <v>17089</v>
      </c>
      <c r="G287" s="6"/>
      <c r="H287" s="6" t="s">
        <v>16056</v>
      </c>
      <c r="I287" s="6"/>
    </row>
    <row r="288" customHeight="1" spans="1:9">
      <c r="A288" s="8" t="s">
        <v>17090</v>
      </c>
      <c r="B288" s="8" t="s">
        <v>17091</v>
      </c>
      <c r="C288" s="8" t="s">
        <v>17092</v>
      </c>
      <c r="D288" s="8"/>
      <c r="E288" s="8"/>
      <c r="F288" s="8" t="s">
        <v>17093</v>
      </c>
      <c r="G288" s="8"/>
      <c r="H288" s="8" t="s">
        <v>16024</v>
      </c>
      <c r="I288" s="8"/>
    </row>
    <row r="289" customHeight="1" spans="1:9">
      <c r="A289" s="6" t="s">
        <v>17094</v>
      </c>
      <c r="B289" s="6" t="s">
        <v>17095</v>
      </c>
      <c r="C289" s="6" t="s">
        <v>17096</v>
      </c>
      <c r="D289" s="6"/>
      <c r="E289" s="6"/>
      <c r="F289" s="6" t="s">
        <v>17097</v>
      </c>
      <c r="G289" s="6"/>
      <c r="H289" s="6" t="s">
        <v>15980</v>
      </c>
      <c r="I289" s="6"/>
    </row>
    <row r="290" customHeight="1" spans="1:9">
      <c r="A290" s="8" t="s">
        <v>17098</v>
      </c>
      <c r="B290" s="8" t="s">
        <v>17099</v>
      </c>
      <c r="C290" s="8" t="s">
        <v>17100</v>
      </c>
      <c r="D290" s="8"/>
      <c r="E290" s="8"/>
      <c r="F290" s="8" t="s">
        <v>17101</v>
      </c>
      <c r="G290" s="8"/>
      <c r="H290" s="8" t="s">
        <v>15980</v>
      </c>
      <c r="I290" s="8"/>
    </row>
    <row r="291" customHeight="1" spans="1:9">
      <c r="A291" s="6" t="s">
        <v>17102</v>
      </c>
      <c r="B291" s="6" t="s">
        <v>17103</v>
      </c>
      <c r="C291" s="6" t="s">
        <v>17104</v>
      </c>
      <c r="D291" s="6"/>
      <c r="E291" s="6"/>
      <c r="F291" s="6" t="s">
        <v>17105</v>
      </c>
      <c r="G291" s="6"/>
      <c r="H291" s="6" t="s">
        <v>15985</v>
      </c>
      <c r="I291" s="6"/>
    </row>
    <row r="292" customHeight="1" spans="1:9">
      <c r="A292" s="8" t="s">
        <v>17106</v>
      </c>
      <c r="B292" s="8" t="s">
        <v>17107</v>
      </c>
      <c r="C292" s="8" t="s">
        <v>17108</v>
      </c>
      <c r="D292" s="8"/>
      <c r="E292" s="8"/>
      <c r="F292" s="8" t="s">
        <v>17109</v>
      </c>
      <c r="G292" s="8"/>
      <c r="H292" s="8" t="s">
        <v>15970</v>
      </c>
      <c r="I292" s="8"/>
    </row>
    <row r="293" customHeight="1" spans="1:9">
      <c r="A293" s="6" t="s">
        <v>17110</v>
      </c>
      <c r="B293" s="6" t="s">
        <v>17111</v>
      </c>
      <c r="C293" s="6" t="s">
        <v>17112</v>
      </c>
      <c r="D293" s="6"/>
      <c r="E293" s="6"/>
      <c r="F293" s="6" t="s">
        <v>17113</v>
      </c>
      <c r="G293" s="6"/>
      <c r="H293" s="6" t="s">
        <v>15990</v>
      </c>
      <c r="I293" s="6"/>
    </row>
    <row r="294" customHeight="1" spans="1:9">
      <c r="A294" s="8" t="s">
        <v>17114</v>
      </c>
      <c r="B294" s="8" t="s">
        <v>17115</v>
      </c>
      <c r="C294" s="8" t="s">
        <v>17116</v>
      </c>
      <c r="D294" s="8"/>
      <c r="E294" s="8"/>
      <c r="F294" s="8" t="s">
        <v>17117</v>
      </c>
      <c r="G294" s="8"/>
      <c r="H294" s="8" t="s">
        <v>16348</v>
      </c>
      <c r="I294" s="8"/>
    </row>
    <row r="295" customHeight="1" spans="1:9">
      <c r="A295" s="6" t="s">
        <v>17118</v>
      </c>
      <c r="B295" s="6" t="s">
        <v>17119</v>
      </c>
      <c r="C295" s="6" t="s">
        <v>17120</v>
      </c>
      <c r="D295" s="6"/>
      <c r="E295" s="6"/>
      <c r="F295" s="6" t="s">
        <v>17121</v>
      </c>
      <c r="G295" s="6"/>
      <c r="H295" s="6" t="s">
        <v>15980</v>
      </c>
      <c r="I295" s="6"/>
    </row>
    <row r="296" customHeight="1" spans="1:9">
      <c r="A296" s="8" t="s">
        <v>17122</v>
      </c>
      <c r="B296" s="8" t="s">
        <v>17123</v>
      </c>
      <c r="C296" s="8" t="s">
        <v>17124</v>
      </c>
      <c r="D296" s="8"/>
      <c r="E296" s="8"/>
      <c r="F296" s="8" t="s">
        <v>17125</v>
      </c>
      <c r="G296" s="8"/>
      <c r="H296" s="8" t="s">
        <v>16024</v>
      </c>
      <c r="I296" s="8"/>
    </row>
    <row r="297" customHeight="1" spans="1:9">
      <c r="A297" s="6" t="s">
        <v>17126</v>
      </c>
      <c r="B297" s="6" t="s">
        <v>17127</v>
      </c>
      <c r="C297" s="6" t="s">
        <v>17128</v>
      </c>
      <c r="D297" s="6"/>
      <c r="E297" s="6"/>
      <c r="F297" s="6" t="s">
        <v>17129</v>
      </c>
      <c r="G297" s="6"/>
      <c r="H297" s="6" t="s">
        <v>15970</v>
      </c>
      <c r="I297" s="6"/>
    </row>
    <row r="298" customHeight="1" spans="1:9">
      <c r="A298" s="8" t="s">
        <v>17130</v>
      </c>
      <c r="B298" s="8" t="s">
        <v>17131</v>
      </c>
      <c r="C298" s="8" t="s">
        <v>17132</v>
      </c>
      <c r="D298" s="8"/>
      <c r="E298" s="8"/>
      <c r="F298" s="8" t="s">
        <v>17133</v>
      </c>
      <c r="G298" s="8"/>
      <c r="H298" s="8" t="s">
        <v>15985</v>
      </c>
      <c r="I298" s="8"/>
    </row>
    <row r="299" customHeight="1" spans="1:9">
      <c r="A299" s="6" t="s">
        <v>17134</v>
      </c>
      <c r="B299" s="6" t="s">
        <v>17135</v>
      </c>
      <c r="C299" s="6" t="s">
        <v>17136</v>
      </c>
      <c r="D299" s="6"/>
      <c r="E299" s="6"/>
      <c r="F299" s="6" t="s">
        <v>17137</v>
      </c>
      <c r="G299" s="6"/>
      <c r="H299" s="6" t="s">
        <v>16024</v>
      </c>
      <c r="I299" s="6"/>
    </row>
    <row r="300" customHeight="1" spans="1:9">
      <c r="A300" s="8" t="s">
        <v>17138</v>
      </c>
      <c r="B300" s="8" t="s">
        <v>17139</v>
      </c>
      <c r="C300" s="8" t="s">
        <v>17140</v>
      </c>
      <c r="D300" s="8"/>
      <c r="E300" s="8"/>
      <c r="F300" s="8" t="s">
        <v>17141</v>
      </c>
      <c r="G300" s="8"/>
      <c r="H300" s="8" t="s">
        <v>15985</v>
      </c>
      <c r="I300" s="8"/>
    </row>
    <row r="301" customHeight="1" spans="1:9">
      <c r="A301" s="6" t="s">
        <v>17142</v>
      </c>
      <c r="B301" s="6" t="s">
        <v>17143</v>
      </c>
      <c r="C301" s="6" t="s">
        <v>17144</v>
      </c>
      <c r="D301" s="6"/>
      <c r="E301" s="6"/>
      <c r="F301" s="6" t="s">
        <v>17145</v>
      </c>
      <c r="G301" s="6"/>
      <c r="H301" s="6" t="s">
        <v>15985</v>
      </c>
      <c r="I301" s="6"/>
    </row>
    <row r="302" customHeight="1" spans="1:9">
      <c r="A302" s="8" t="s">
        <v>17146</v>
      </c>
      <c r="B302" s="8" t="s">
        <v>17147</v>
      </c>
      <c r="C302" s="8" t="s">
        <v>17148</v>
      </c>
      <c r="D302" s="8"/>
      <c r="E302" s="8"/>
      <c r="F302" s="8" t="s">
        <v>17149</v>
      </c>
      <c r="G302" s="8"/>
      <c r="H302" s="8" t="s">
        <v>15959</v>
      </c>
      <c r="I302" s="8"/>
    </row>
    <row r="303" customHeight="1" spans="1:9">
      <c r="A303" s="6" t="s">
        <v>17150</v>
      </c>
      <c r="B303" s="6" t="s">
        <v>17151</v>
      </c>
      <c r="C303" s="6" t="s">
        <v>17152</v>
      </c>
      <c r="D303" s="6"/>
      <c r="E303" s="6"/>
      <c r="F303" s="6" t="s">
        <v>17153</v>
      </c>
      <c r="G303" s="6"/>
      <c r="H303" s="6" t="s">
        <v>15985</v>
      </c>
      <c r="I303" s="6"/>
    </row>
    <row r="304" customHeight="1" spans="1:9">
      <c r="A304" s="8" t="s">
        <v>17154</v>
      </c>
      <c r="B304" s="8" t="s">
        <v>17155</v>
      </c>
      <c r="C304" s="8" t="s">
        <v>17156</v>
      </c>
      <c r="D304" s="8"/>
      <c r="E304" s="8"/>
      <c r="F304" s="8" t="s">
        <v>17157</v>
      </c>
      <c r="G304" s="8"/>
      <c r="H304" s="8" t="s">
        <v>16081</v>
      </c>
      <c r="I304" s="8"/>
    </row>
    <row r="305" customHeight="1" spans="1:9">
      <c r="A305" s="6" t="s">
        <v>17158</v>
      </c>
      <c r="B305" s="6" t="s">
        <v>17159</v>
      </c>
      <c r="C305" s="6" t="s">
        <v>17160</v>
      </c>
      <c r="D305" s="6"/>
      <c r="E305" s="6"/>
      <c r="F305" s="6" t="s">
        <v>17161</v>
      </c>
      <c r="G305" s="6"/>
      <c r="H305" s="6" t="s">
        <v>15985</v>
      </c>
      <c r="I305" s="6"/>
    </row>
    <row r="306" customHeight="1" spans="1:9">
      <c r="A306" s="8" t="s">
        <v>17162</v>
      </c>
      <c r="B306" s="8" t="s">
        <v>17163</v>
      </c>
      <c r="C306" s="8" t="s">
        <v>17164</v>
      </c>
      <c r="D306" s="8"/>
      <c r="E306" s="8"/>
      <c r="F306" s="8" t="s">
        <v>17165</v>
      </c>
      <c r="G306" s="8"/>
      <c r="H306" s="8" t="s">
        <v>16390</v>
      </c>
      <c r="I306" s="8"/>
    </row>
    <row r="307" customHeight="1" spans="1:9">
      <c r="A307" s="6" t="s">
        <v>17166</v>
      </c>
      <c r="B307" s="6" t="s">
        <v>17167</v>
      </c>
      <c r="C307" s="6" t="s">
        <v>17168</v>
      </c>
      <c r="D307" s="6"/>
      <c r="E307" s="6"/>
      <c r="F307" s="6" t="s">
        <v>17169</v>
      </c>
      <c r="G307" s="6"/>
      <c r="H307" s="6" t="s">
        <v>16011</v>
      </c>
      <c r="I307" s="6"/>
    </row>
    <row r="308" customHeight="1" spans="1:9">
      <c r="A308" s="8" t="s">
        <v>17170</v>
      </c>
      <c r="B308" s="8" t="s">
        <v>17171</v>
      </c>
      <c r="C308" s="8" t="s">
        <v>17172</v>
      </c>
      <c r="D308" s="8"/>
      <c r="E308" s="8"/>
      <c r="F308" s="8" t="s">
        <v>17173</v>
      </c>
      <c r="G308" s="8"/>
      <c r="H308" s="8" t="s">
        <v>15970</v>
      </c>
      <c r="I308" s="8"/>
    </row>
    <row r="309" customHeight="1" spans="1:9">
      <c r="A309" s="6" t="s">
        <v>17174</v>
      </c>
      <c r="B309" s="6" t="s">
        <v>17175</v>
      </c>
      <c r="C309" s="6" t="s">
        <v>17176</v>
      </c>
      <c r="D309" s="6"/>
      <c r="E309" s="6"/>
      <c r="F309" s="6" t="s">
        <v>17177</v>
      </c>
      <c r="G309" s="6"/>
      <c r="H309" s="6" t="s">
        <v>15985</v>
      </c>
      <c r="I309" s="6"/>
    </row>
    <row r="310" customHeight="1" spans="1:9">
      <c r="A310" s="8" t="s">
        <v>17178</v>
      </c>
      <c r="B310" s="8"/>
      <c r="C310" s="8" t="s">
        <v>17179</v>
      </c>
      <c r="D310" s="8"/>
      <c r="E310" s="8"/>
      <c r="F310" s="8" t="s">
        <v>17180</v>
      </c>
      <c r="G310" s="8"/>
      <c r="H310" s="8"/>
      <c r="I310" s="8"/>
    </row>
    <row r="311" customHeight="1" spans="1:9">
      <c r="A311" s="6" t="s">
        <v>17181</v>
      </c>
      <c r="B311" s="6" t="s">
        <v>17182</v>
      </c>
      <c r="C311" s="6" t="s">
        <v>17183</v>
      </c>
      <c r="D311" s="6"/>
      <c r="E311" s="6"/>
      <c r="F311" s="6" t="s">
        <v>17184</v>
      </c>
      <c r="G311" s="6"/>
      <c r="H311" s="6" t="s">
        <v>15965</v>
      </c>
      <c r="I311" s="6"/>
    </row>
    <row r="312" customHeight="1" spans="1:9">
      <c r="A312" s="8" t="s">
        <v>17185</v>
      </c>
      <c r="B312" s="8"/>
      <c r="C312" s="8" t="s">
        <v>17186</v>
      </c>
      <c r="D312" s="8"/>
      <c r="E312" s="8"/>
      <c r="F312" s="8" t="s">
        <v>17187</v>
      </c>
      <c r="G312" s="8"/>
      <c r="H312" s="8"/>
      <c r="I312" s="8"/>
    </row>
    <row r="313" customHeight="1" spans="1:9">
      <c r="A313" s="6" t="s">
        <v>17188</v>
      </c>
      <c r="B313" s="6" t="s">
        <v>17189</v>
      </c>
      <c r="C313" s="6" t="s">
        <v>17190</v>
      </c>
      <c r="D313" s="6"/>
      <c r="E313" s="6"/>
      <c r="F313" s="6" t="s">
        <v>17191</v>
      </c>
      <c r="G313" s="6"/>
      <c r="H313" s="6" t="s">
        <v>15985</v>
      </c>
      <c r="I313" s="6"/>
    </row>
    <row r="314" customHeight="1" spans="1:9">
      <c r="A314" s="8" t="s">
        <v>17192</v>
      </c>
      <c r="B314" s="8" t="s">
        <v>17193</v>
      </c>
      <c r="C314" s="8" t="s">
        <v>17194</v>
      </c>
      <c r="D314" s="8"/>
      <c r="E314" s="8"/>
      <c r="F314" s="8" t="s">
        <v>17195</v>
      </c>
      <c r="G314" s="8"/>
      <c r="H314" s="8" t="s">
        <v>15985</v>
      </c>
      <c r="I314" s="8"/>
    </row>
    <row r="315" customHeight="1" spans="1:9">
      <c r="A315" s="6" t="s">
        <v>17196</v>
      </c>
      <c r="B315" s="6" t="s">
        <v>17197</v>
      </c>
      <c r="C315" s="6" t="s">
        <v>17198</v>
      </c>
      <c r="D315" s="6"/>
      <c r="E315" s="6"/>
      <c r="F315" s="6" t="s">
        <v>17199</v>
      </c>
      <c r="G315" s="6"/>
      <c r="H315" s="6" t="s">
        <v>17200</v>
      </c>
      <c r="I315" s="6"/>
    </row>
    <row r="316" customHeight="1" spans="1:9">
      <c r="A316" s="8" t="s">
        <v>17201</v>
      </c>
      <c r="B316" s="8" t="s">
        <v>17202</v>
      </c>
      <c r="C316" s="8" t="s">
        <v>17203</v>
      </c>
      <c r="D316" s="8"/>
      <c r="E316" s="8"/>
      <c r="F316" s="8" t="s">
        <v>17204</v>
      </c>
      <c r="G316" s="8"/>
      <c r="H316" s="8" t="s">
        <v>16539</v>
      </c>
      <c r="I316" s="8"/>
    </row>
    <row r="317" customHeight="1" spans="1:9">
      <c r="A317" s="6" t="s">
        <v>17205</v>
      </c>
      <c r="B317" s="6" t="s">
        <v>17206</v>
      </c>
      <c r="C317" s="6" t="s">
        <v>17207</v>
      </c>
      <c r="D317" s="6"/>
      <c r="E317" s="6"/>
      <c r="F317" s="6" t="s">
        <v>17208</v>
      </c>
      <c r="G317" s="6"/>
      <c r="H317" s="6" t="s">
        <v>15985</v>
      </c>
      <c r="I317" s="6"/>
    </row>
    <row r="318" customHeight="1" spans="1:9">
      <c r="A318" s="8" t="s">
        <v>17209</v>
      </c>
      <c r="B318" s="8" t="s">
        <v>17210</v>
      </c>
      <c r="C318" s="8" t="s">
        <v>17211</v>
      </c>
      <c r="D318" s="8"/>
      <c r="E318" s="8"/>
      <c r="F318" s="8" t="s">
        <v>17212</v>
      </c>
      <c r="G318" s="8"/>
      <c r="H318" s="8" t="s">
        <v>15985</v>
      </c>
      <c r="I318" s="8"/>
    </row>
    <row r="319" customHeight="1" spans="1:9">
      <c r="A319" s="6" t="s">
        <v>17213</v>
      </c>
      <c r="B319" s="6" t="s">
        <v>17214</v>
      </c>
      <c r="C319" s="6" t="s">
        <v>17215</v>
      </c>
      <c r="D319" s="6"/>
      <c r="E319" s="6"/>
      <c r="F319" s="6" t="s">
        <v>17216</v>
      </c>
      <c r="G319" s="6"/>
      <c r="H319" s="6" t="s">
        <v>15985</v>
      </c>
      <c r="I319" s="6"/>
    </row>
    <row r="320" customHeight="1" spans="1:9">
      <c r="A320" s="8" t="s">
        <v>17217</v>
      </c>
      <c r="B320" s="8" t="s">
        <v>17218</v>
      </c>
      <c r="C320" s="8" t="s">
        <v>17219</v>
      </c>
      <c r="D320" s="8"/>
      <c r="E320" s="8"/>
      <c r="F320" s="8" t="s">
        <v>17220</v>
      </c>
      <c r="G320" s="8"/>
      <c r="H320" s="8" t="s">
        <v>15985</v>
      </c>
      <c r="I320" s="8"/>
    </row>
    <row r="321" customHeight="1" spans="1:9">
      <c r="A321" s="6" t="s">
        <v>17221</v>
      </c>
      <c r="B321" s="6" t="s">
        <v>17222</v>
      </c>
      <c r="C321" s="6" t="s">
        <v>17223</v>
      </c>
      <c r="D321" s="6"/>
      <c r="E321" s="6"/>
      <c r="F321" s="6" t="s">
        <v>17224</v>
      </c>
      <c r="G321" s="6"/>
      <c r="H321" s="6" t="s">
        <v>16011</v>
      </c>
      <c r="I321" s="6"/>
    </row>
    <row r="322" customHeight="1" spans="1:9">
      <c r="A322" s="8" t="s">
        <v>17225</v>
      </c>
      <c r="B322" s="8" t="s">
        <v>17226</v>
      </c>
      <c r="C322" s="8" t="s">
        <v>17227</v>
      </c>
      <c r="D322" s="8"/>
      <c r="E322" s="8"/>
      <c r="F322" s="8" t="s">
        <v>17228</v>
      </c>
      <c r="G322" s="8"/>
      <c r="H322" s="8" t="s">
        <v>15985</v>
      </c>
      <c r="I322" s="8"/>
    </row>
    <row r="323" customHeight="1" spans="1:9">
      <c r="A323" s="6" t="s">
        <v>17229</v>
      </c>
      <c r="B323" s="6" t="s">
        <v>17230</v>
      </c>
      <c r="C323" s="6" t="s">
        <v>17231</v>
      </c>
      <c r="D323" s="6"/>
      <c r="E323" s="6"/>
      <c r="F323" s="6" t="s">
        <v>17232</v>
      </c>
      <c r="G323" s="6"/>
      <c r="H323" s="6" t="s">
        <v>15985</v>
      </c>
      <c r="I323" s="6"/>
    </row>
    <row r="324" customHeight="1" spans="1:9">
      <c r="A324" s="8" t="s">
        <v>17233</v>
      </c>
      <c r="B324" s="8" t="s">
        <v>17234</v>
      </c>
      <c r="C324" s="8" t="s">
        <v>17235</v>
      </c>
      <c r="D324" s="8"/>
      <c r="E324" s="8"/>
      <c r="F324" s="8" t="s">
        <v>17236</v>
      </c>
      <c r="G324" s="8"/>
      <c r="H324" s="8" t="s">
        <v>16011</v>
      </c>
      <c r="I324" s="8"/>
    </row>
    <row r="325" customHeight="1" spans="1:9">
      <c r="A325" s="6" t="s">
        <v>17237</v>
      </c>
      <c r="B325" s="6" t="s">
        <v>17238</v>
      </c>
      <c r="C325" s="6" t="s">
        <v>17239</v>
      </c>
      <c r="D325" s="6"/>
      <c r="E325" s="6"/>
      <c r="F325" s="6" t="s">
        <v>17240</v>
      </c>
      <c r="G325" s="6"/>
      <c r="H325" s="6" t="s">
        <v>15985</v>
      </c>
      <c r="I325" s="6"/>
    </row>
    <row r="326" customHeight="1" spans="1:9">
      <c r="A326" s="8" t="s">
        <v>17241</v>
      </c>
      <c r="B326" s="8"/>
      <c r="C326" s="8" t="s">
        <v>17242</v>
      </c>
      <c r="D326" s="8"/>
      <c r="E326" s="8"/>
      <c r="F326" s="8" t="s">
        <v>17243</v>
      </c>
      <c r="G326" s="8"/>
      <c r="H326" s="8"/>
      <c r="I326" s="8"/>
    </row>
    <row r="327" customHeight="1" spans="1:9">
      <c r="A327" s="6" t="s">
        <v>17244</v>
      </c>
      <c r="B327" s="6" t="s">
        <v>17245</v>
      </c>
      <c r="C327" s="6" t="s">
        <v>17246</v>
      </c>
      <c r="D327" s="6"/>
      <c r="E327" s="6"/>
      <c r="F327" s="6" t="s">
        <v>17247</v>
      </c>
      <c r="G327" s="6"/>
      <c r="H327" s="6" t="s">
        <v>15985</v>
      </c>
      <c r="I327" s="6"/>
    </row>
    <row r="328" customHeight="1" spans="1:9">
      <c r="A328" s="8" t="s">
        <v>17248</v>
      </c>
      <c r="B328" s="8" t="s">
        <v>17249</v>
      </c>
      <c r="C328" s="8" t="s">
        <v>17250</v>
      </c>
      <c r="D328" s="8"/>
      <c r="E328" s="8"/>
      <c r="F328" s="8" t="s">
        <v>17251</v>
      </c>
      <c r="G328" s="8"/>
      <c r="H328" s="8" t="s">
        <v>15980</v>
      </c>
      <c r="I328" s="8"/>
    </row>
    <row r="329" customHeight="1" spans="1:9">
      <c r="A329" s="6" t="s">
        <v>17252</v>
      </c>
      <c r="B329" s="6" t="s">
        <v>17253</v>
      </c>
      <c r="C329" s="6" t="s">
        <v>17254</v>
      </c>
      <c r="D329" s="6"/>
      <c r="E329" s="6"/>
      <c r="F329" s="6" t="s">
        <v>17255</v>
      </c>
      <c r="G329" s="6"/>
      <c r="H329" s="6" t="s">
        <v>17256</v>
      </c>
      <c r="I329" s="6"/>
    </row>
    <row r="330" customHeight="1" spans="1:9">
      <c r="A330" s="8" t="s">
        <v>17257</v>
      </c>
      <c r="B330" s="8" t="s">
        <v>17258</v>
      </c>
      <c r="C330" s="8" t="s">
        <v>17259</v>
      </c>
      <c r="D330" s="8"/>
      <c r="E330" s="8"/>
      <c r="F330" s="8" t="s">
        <v>17260</v>
      </c>
      <c r="G330" s="8"/>
      <c r="H330" s="8" t="s">
        <v>15965</v>
      </c>
      <c r="I330" s="8"/>
    </row>
    <row r="331" customHeight="1" spans="1:9">
      <c r="A331" s="6" t="s">
        <v>17261</v>
      </c>
      <c r="B331" s="6" t="s">
        <v>17262</v>
      </c>
      <c r="C331" s="6" t="s">
        <v>17263</v>
      </c>
      <c r="D331" s="6"/>
      <c r="E331" s="6"/>
      <c r="F331" s="6" t="s">
        <v>17264</v>
      </c>
      <c r="G331" s="6"/>
      <c r="H331" s="6" t="s">
        <v>15985</v>
      </c>
      <c r="I331" s="6"/>
    </row>
    <row r="332" customHeight="1" spans="1:9">
      <c r="A332" s="8" t="s">
        <v>17265</v>
      </c>
      <c r="B332" s="8" t="s">
        <v>17266</v>
      </c>
      <c r="C332" s="8" t="s">
        <v>17267</v>
      </c>
      <c r="D332" s="8"/>
      <c r="E332" s="8"/>
      <c r="F332" s="8" t="s">
        <v>17268</v>
      </c>
      <c r="G332" s="8"/>
      <c r="H332" s="8" t="s">
        <v>15959</v>
      </c>
      <c r="I332" s="8"/>
    </row>
    <row r="333" customHeight="1" spans="1:9">
      <c r="A333" s="6" t="s">
        <v>17269</v>
      </c>
      <c r="B333" s="6" t="s">
        <v>17270</v>
      </c>
      <c r="C333" s="6" t="s">
        <v>17271</v>
      </c>
      <c r="D333" s="6"/>
      <c r="E333" s="6"/>
      <c r="F333" s="6" t="s">
        <v>17272</v>
      </c>
      <c r="G333" s="6"/>
      <c r="H333" s="6" t="s">
        <v>15980</v>
      </c>
      <c r="I333" s="6"/>
    </row>
    <row r="334" customHeight="1" spans="1:9">
      <c r="A334" s="8" t="s">
        <v>17273</v>
      </c>
      <c r="B334" s="8" t="s">
        <v>17274</v>
      </c>
      <c r="C334" s="8" t="s">
        <v>17275</v>
      </c>
      <c r="D334" s="8"/>
      <c r="E334" s="8"/>
      <c r="F334" s="8" t="s">
        <v>17276</v>
      </c>
      <c r="G334" s="8"/>
      <c r="H334" s="8" t="s">
        <v>16673</v>
      </c>
      <c r="I334" s="8"/>
    </row>
    <row r="335" customHeight="1" spans="1:9">
      <c r="A335" s="6" t="s">
        <v>17277</v>
      </c>
      <c r="B335" s="6" t="s">
        <v>17278</v>
      </c>
      <c r="C335" s="6" t="s">
        <v>17279</v>
      </c>
      <c r="D335" s="6"/>
      <c r="E335" s="6"/>
      <c r="F335" s="6" t="s">
        <v>17280</v>
      </c>
      <c r="G335" s="6"/>
      <c r="H335" s="6" t="s">
        <v>15985</v>
      </c>
      <c r="I335" s="6"/>
    </row>
    <row r="336" customHeight="1" spans="1:9">
      <c r="A336" s="8" t="s">
        <v>17281</v>
      </c>
      <c r="B336" s="8" t="s">
        <v>17282</v>
      </c>
      <c r="C336" s="8" t="s">
        <v>17283</v>
      </c>
      <c r="D336" s="8"/>
      <c r="E336" s="8"/>
      <c r="F336" s="8" t="s">
        <v>17284</v>
      </c>
      <c r="G336" s="8"/>
      <c r="H336" s="8" t="s">
        <v>16011</v>
      </c>
      <c r="I336" s="8"/>
    </row>
    <row r="337" customHeight="1" spans="1:9">
      <c r="A337" s="6" t="s">
        <v>17285</v>
      </c>
      <c r="B337" s="6" t="s">
        <v>17286</v>
      </c>
      <c r="C337" s="6" t="s">
        <v>17287</v>
      </c>
      <c r="D337" s="6"/>
      <c r="E337" s="6"/>
      <c r="F337" s="6" t="s">
        <v>17288</v>
      </c>
      <c r="G337" s="6"/>
      <c r="H337" s="6" t="s">
        <v>16056</v>
      </c>
      <c r="I337" s="6"/>
    </row>
    <row r="338" customHeight="1" spans="1:9">
      <c r="A338" s="8" t="s">
        <v>17289</v>
      </c>
      <c r="B338" s="8" t="s">
        <v>17290</v>
      </c>
      <c r="C338" s="8" t="s">
        <v>17291</v>
      </c>
      <c r="D338" s="8"/>
      <c r="E338" s="8"/>
      <c r="F338" s="8" t="s">
        <v>17292</v>
      </c>
      <c r="G338" s="8"/>
      <c r="H338" s="8" t="s">
        <v>17293</v>
      </c>
      <c r="I338" s="8"/>
    </row>
    <row r="339" customHeight="1" spans="1:9">
      <c r="A339" s="6" t="s">
        <v>17294</v>
      </c>
      <c r="B339" s="6" t="s">
        <v>17295</v>
      </c>
      <c r="C339" s="6" t="s">
        <v>17296</v>
      </c>
      <c r="D339" s="6"/>
      <c r="E339" s="6"/>
      <c r="F339" s="6" t="s">
        <v>17297</v>
      </c>
      <c r="G339" s="6"/>
      <c r="H339" s="6" t="s">
        <v>16514</v>
      </c>
      <c r="I339" s="6"/>
    </row>
    <row r="340" customHeight="1" spans="1:9">
      <c r="A340" s="8" t="s">
        <v>17298</v>
      </c>
      <c r="B340" s="8" t="s">
        <v>17299</v>
      </c>
      <c r="C340" s="8" t="s">
        <v>17300</v>
      </c>
      <c r="D340" s="8"/>
      <c r="E340" s="8"/>
      <c r="F340" s="8" t="s">
        <v>17301</v>
      </c>
      <c r="G340" s="8"/>
      <c r="H340" s="8" t="s">
        <v>16102</v>
      </c>
      <c r="I340" s="8"/>
    </row>
    <row r="341" customHeight="1" spans="1:9">
      <c r="A341" s="6" t="s">
        <v>17302</v>
      </c>
      <c r="B341" s="6" t="s">
        <v>17303</v>
      </c>
      <c r="C341" s="6" t="s">
        <v>17304</v>
      </c>
      <c r="D341" s="6"/>
      <c r="E341" s="6"/>
      <c r="F341" s="6" t="s">
        <v>17305</v>
      </c>
      <c r="G341" s="6"/>
      <c r="H341" s="6" t="s">
        <v>15985</v>
      </c>
      <c r="I341" s="6"/>
    </row>
    <row r="342" customHeight="1" spans="1:9">
      <c r="A342" s="8" t="s">
        <v>17306</v>
      </c>
      <c r="B342" s="8" t="s">
        <v>17307</v>
      </c>
      <c r="C342" s="8" t="s">
        <v>15959</v>
      </c>
      <c r="D342" s="8"/>
      <c r="E342" s="8"/>
      <c r="F342" s="8" t="s">
        <v>17308</v>
      </c>
      <c r="G342" s="8"/>
      <c r="H342" s="8" t="s">
        <v>15959</v>
      </c>
      <c r="I342" s="8"/>
    </row>
    <row r="343" customHeight="1" spans="1:9">
      <c r="A343" s="6" t="s">
        <v>17309</v>
      </c>
      <c r="B343" s="6" t="s">
        <v>17310</v>
      </c>
      <c r="C343" s="6" t="s">
        <v>17311</v>
      </c>
      <c r="D343" s="6"/>
      <c r="E343" s="6"/>
      <c r="F343" s="6" t="s">
        <v>17312</v>
      </c>
      <c r="G343" s="6"/>
      <c r="H343" s="6" t="s">
        <v>15985</v>
      </c>
      <c r="I343" s="6"/>
    </row>
    <row r="344" customHeight="1" spans="1:9">
      <c r="A344" s="8" t="s">
        <v>17313</v>
      </c>
      <c r="B344" s="8" t="s">
        <v>17314</v>
      </c>
      <c r="C344" s="8" t="s">
        <v>17315</v>
      </c>
      <c r="D344" s="8"/>
      <c r="E344" s="8"/>
      <c r="F344" s="8" t="s">
        <v>17316</v>
      </c>
      <c r="G344" s="8"/>
      <c r="H344" s="8"/>
      <c r="I344" s="8"/>
    </row>
    <row r="345" customHeight="1" spans="1:9">
      <c r="A345" s="6" t="s">
        <v>17317</v>
      </c>
      <c r="B345" s="6" t="s">
        <v>17318</v>
      </c>
      <c r="C345" s="6" t="s">
        <v>17319</v>
      </c>
      <c r="D345" s="6"/>
      <c r="E345" s="6"/>
      <c r="F345" s="6" t="s">
        <v>17320</v>
      </c>
      <c r="G345" s="6"/>
      <c r="H345" s="6" t="s">
        <v>16011</v>
      </c>
      <c r="I345" s="6"/>
    </row>
    <row r="346" customHeight="1" spans="1:9">
      <c r="A346" s="8" t="s">
        <v>17321</v>
      </c>
      <c r="B346" s="8" t="s">
        <v>17322</v>
      </c>
      <c r="C346" s="8" t="s">
        <v>17323</v>
      </c>
      <c r="D346" s="8"/>
      <c r="E346" s="8"/>
      <c r="F346" s="8" t="s">
        <v>17324</v>
      </c>
      <c r="G346" s="8"/>
      <c r="H346" s="8" t="s">
        <v>16390</v>
      </c>
      <c r="I346" s="8"/>
    </row>
    <row r="347" customHeight="1" spans="1:9">
      <c r="A347" s="6" t="s">
        <v>17325</v>
      </c>
      <c r="B347" s="6" t="s">
        <v>17326</v>
      </c>
      <c r="C347" s="6" t="s">
        <v>16449</v>
      </c>
      <c r="D347" s="6"/>
      <c r="E347" s="6"/>
      <c r="F347" s="6" t="s">
        <v>17327</v>
      </c>
      <c r="G347" s="6"/>
      <c r="H347" s="6" t="s">
        <v>15985</v>
      </c>
      <c r="I347" s="6"/>
    </row>
    <row r="348" customHeight="1" spans="1:9">
      <c r="A348" s="8" t="s">
        <v>17328</v>
      </c>
      <c r="B348" s="8" t="s">
        <v>17329</v>
      </c>
      <c r="C348" s="8" t="s">
        <v>17330</v>
      </c>
      <c r="D348" s="8"/>
      <c r="E348" s="8"/>
      <c r="F348" s="8" t="s">
        <v>17331</v>
      </c>
      <c r="G348" s="8"/>
      <c r="H348" s="8" t="s">
        <v>16094</v>
      </c>
      <c r="I348" s="8"/>
    </row>
    <row r="349" customHeight="1" spans="1:9">
      <c r="A349" s="6" t="s">
        <v>17332</v>
      </c>
      <c r="B349" s="6" t="s">
        <v>17333</v>
      </c>
      <c r="C349" s="6" t="s">
        <v>17334</v>
      </c>
      <c r="D349" s="6"/>
      <c r="E349" s="6"/>
      <c r="F349" s="6" t="s">
        <v>17335</v>
      </c>
      <c r="G349" s="6"/>
      <c r="H349" s="6" t="s">
        <v>15985</v>
      </c>
      <c r="I349" s="6"/>
    </row>
    <row r="350" customHeight="1" spans="1:9">
      <c r="A350" s="8" t="s">
        <v>17336</v>
      </c>
      <c r="B350" s="8" t="s">
        <v>17337</v>
      </c>
      <c r="C350" s="8" t="s">
        <v>17338</v>
      </c>
      <c r="D350" s="8"/>
      <c r="E350" s="8"/>
      <c r="F350" s="8" t="s">
        <v>17339</v>
      </c>
      <c r="G350" s="8"/>
      <c r="H350" s="8" t="s">
        <v>16056</v>
      </c>
      <c r="I350" s="8"/>
    </row>
    <row r="351" customHeight="1" spans="1:9">
      <c r="A351" s="6" t="s">
        <v>17340</v>
      </c>
      <c r="B351" s="6" t="s">
        <v>17341</v>
      </c>
      <c r="C351" s="6" t="s">
        <v>17342</v>
      </c>
      <c r="D351" s="6"/>
      <c r="E351" s="6"/>
      <c r="F351" s="6" t="s">
        <v>17343</v>
      </c>
      <c r="G351" s="6"/>
      <c r="H351" s="6" t="s">
        <v>16390</v>
      </c>
      <c r="I351" s="6"/>
    </row>
    <row r="352" customHeight="1" spans="1:9">
      <c r="A352" s="8" t="s">
        <v>17344</v>
      </c>
      <c r="B352" s="8" t="s">
        <v>17345</v>
      </c>
      <c r="C352" s="8" t="s">
        <v>17346</v>
      </c>
      <c r="D352" s="8"/>
      <c r="E352" s="8"/>
      <c r="F352" s="8" t="s">
        <v>17347</v>
      </c>
      <c r="G352" s="8"/>
      <c r="H352" s="8" t="s">
        <v>15985</v>
      </c>
      <c r="I352" s="8"/>
    </row>
    <row r="353" customHeight="1" spans="1:9">
      <c r="A353" s="6" t="s">
        <v>17348</v>
      </c>
      <c r="B353" s="6" t="s">
        <v>17349</v>
      </c>
      <c r="C353" s="6" t="s">
        <v>17350</v>
      </c>
      <c r="D353" s="6"/>
      <c r="E353" s="6"/>
      <c r="F353" s="6" t="s">
        <v>17351</v>
      </c>
      <c r="G353" s="6"/>
      <c r="H353" s="6" t="s">
        <v>15985</v>
      </c>
      <c r="I353" s="6"/>
    </row>
    <row r="354" customHeight="1" spans="1:9">
      <c r="A354" s="8" t="s">
        <v>17352</v>
      </c>
      <c r="B354" s="8"/>
      <c r="C354" s="8" t="s">
        <v>17353</v>
      </c>
      <c r="D354" s="8"/>
      <c r="E354" s="8"/>
      <c r="F354" s="8" t="s">
        <v>17354</v>
      </c>
      <c r="G354" s="8"/>
      <c r="H354" s="8"/>
      <c r="I354" s="8"/>
    </row>
    <row r="355" customHeight="1" spans="1:9">
      <c r="A355" s="6" t="s">
        <v>17355</v>
      </c>
      <c r="B355" s="6" t="s">
        <v>16239</v>
      </c>
      <c r="C355" s="6" t="s">
        <v>17356</v>
      </c>
      <c r="D355" s="6"/>
      <c r="E355" s="6"/>
      <c r="F355" s="6" t="s">
        <v>17357</v>
      </c>
      <c r="G355" s="6"/>
      <c r="H355" s="6" t="s">
        <v>15990</v>
      </c>
      <c r="I355" s="6"/>
    </row>
    <row r="356" customHeight="1" spans="1:9">
      <c r="A356" s="8" t="s">
        <v>17358</v>
      </c>
      <c r="B356" s="8" t="s">
        <v>17359</v>
      </c>
      <c r="C356" s="8" t="s">
        <v>17360</v>
      </c>
      <c r="D356" s="8"/>
      <c r="E356" s="8"/>
      <c r="F356" s="8" t="s">
        <v>17361</v>
      </c>
      <c r="G356" s="8"/>
      <c r="H356" s="8" t="s">
        <v>15985</v>
      </c>
      <c r="I356" s="8"/>
    </row>
    <row r="357" customHeight="1" spans="1:9">
      <c r="A357" s="6" t="s">
        <v>17362</v>
      </c>
      <c r="B357" s="6" t="s">
        <v>17363</v>
      </c>
      <c r="C357" s="6" t="s">
        <v>17364</v>
      </c>
      <c r="D357" s="6"/>
      <c r="E357" s="6"/>
      <c r="F357" s="6" t="s">
        <v>17365</v>
      </c>
      <c r="G357" s="6"/>
      <c r="H357" s="6" t="s">
        <v>16056</v>
      </c>
      <c r="I357" s="6"/>
    </row>
    <row r="358" customHeight="1" spans="1:9">
      <c r="A358" s="8" t="s">
        <v>17366</v>
      </c>
      <c r="B358" s="8" t="s">
        <v>17367</v>
      </c>
      <c r="C358" s="8" t="s">
        <v>15980</v>
      </c>
      <c r="D358" s="8"/>
      <c r="E358" s="8"/>
      <c r="F358" s="8" t="s">
        <v>17368</v>
      </c>
      <c r="G358" s="8"/>
      <c r="H358" s="8" t="s">
        <v>15980</v>
      </c>
      <c r="I358" s="8"/>
    </row>
    <row r="359" customHeight="1" spans="1:9">
      <c r="A359" s="6" t="s">
        <v>17369</v>
      </c>
      <c r="B359" s="6" t="s">
        <v>17370</v>
      </c>
      <c r="C359" s="6" t="s">
        <v>17371</v>
      </c>
      <c r="D359" s="6"/>
      <c r="E359" s="6"/>
      <c r="F359" s="6" t="s">
        <v>17372</v>
      </c>
      <c r="G359" s="6"/>
      <c r="H359" s="6" t="s">
        <v>16348</v>
      </c>
      <c r="I359" s="6"/>
    </row>
    <row r="360" customHeight="1" spans="1:9">
      <c r="A360" s="8" t="s">
        <v>17373</v>
      </c>
      <c r="B360" s="8" t="s">
        <v>17374</v>
      </c>
      <c r="C360" s="8" t="s">
        <v>17375</v>
      </c>
      <c r="D360" s="8"/>
      <c r="E360" s="8"/>
      <c r="F360" s="8" t="s">
        <v>17376</v>
      </c>
      <c r="G360" s="8"/>
      <c r="H360" s="8" t="s">
        <v>17377</v>
      </c>
      <c r="I360" s="8"/>
    </row>
    <row r="361" customHeight="1" spans="1:9">
      <c r="A361" s="6" t="s">
        <v>17378</v>
      </c>
      <c r="B361" s="6" t="s">
        <v>17379</v>
      </c>
      <c r="C361" s="6" t="s">
        <v>15980</v>
      </c>
      <c r="D361" s="6"/>
      <c r="E361" s="6"/>
      <c r="F361" s="6" t="s">
        <v>17380</v>
      </c>
      <c r="G361" s="6"/>
      <c r="H361" s="6" t="s">
        <v>15980</v>
      </c>
      <c r="I361" s="6"/>
    </row>
    <row r="362" customHeight="1" spans="1:9">
      <c r="A362" s="8" t="s">
        <v>17381</v>
      </c>
      <c r="B362" s="8" t="s">
        <v>17382</v>
      </c>
      <c r="C362" s="8" t="s">
        <v>15980</v>
      </c>
      <c r="D362" s="8"/>
      <c r="E362" s="8"/>
      <c r="F362" s="8" t="s">
        <v>17383</v>
      </c>
      <c r="G362" s="8"/>
      <c r="H362" s="8" t="s">
        <v>15980</v>
      </c>
      <c r="I362" s="8"/>
    </row>
    <row r="363" customHeight="1" spans="1:9">
      <c r="A363" s="6" t="s">
        <v>17384</v>
      </c>
      <c r="B363" s="6" t="s">
        <v>16757</v>
      </c>
      <c r="C363" s="6" t="s">
        <v>17385</v>
      </c>
      <c r="D363" s="6"/>
      <c r="E363" s="6"/>
      <c r="F363" s="6" t="s">
        <v>17386</v>
      </c>
      <c r="G363" s="6"/>
      <c r="H363" s="6" t="s">
        <v>15985</v>
      </c>
      <c r="I363" s="6"/>
    </row>
    <row r="364" customHeight="1" spans="1:9">
      <c r="A364" s="8" t="s">
        <v>17387</v>
      </c>
      <c r="B364" s="8" t="s">
        <v>17388</v>
      </c>
      <c r="C364" s="8" t="s">
        <v>17389</v>
      </c>
      <c r="D364" s="8"/>
      <c r="E364" s="8"/>
      <c r="F364" s="8" t="s">
        <v>17390</v>
      </c>
      <c r="G364" s="8"/>
      <c r="H364" s="8" t="s">
        <v>16024</v>
      </c>
      <c r="I364" s="8"/>
    </row>
    <row r="365" customHeight="1" spans="1:9">
      <c r="A365" s="6" t="s">
        <v>17391</v>
      </c>
      <c r="B365" s="6" t="s">
        <v>17392</v>
      </c>
      <c r="C365" s="6" t="s">
        <v>17393</v>
      </c>
      <c r="D365" s="6"/>
      <c r="E365" s="6"/>
      <c r="F365" s="6" t="s">
        <v>17394</v>
      </c>
      <c r="G365" s="6"/>
      <c r="H365" s="6" t="s">
        <v>15985</v>
      </c>
      <c r="I365" s="6"/>
    </row>
    <row r="366" customHeight="1" spans="1:9">
      <c r="A366" s="8" t="s">
        <v>17395</v>
      </c>
      <c r="B366" s="8" t="s">
        <v>17396</v>
      </c>
      <c r="C366" s="8" t="s">
        <v>17338</v>
      </c>
      <c r="D366" s="8"/>
      <c r="E366" s="8"/>
      <c r="F366" s="8" t="s">
        <v>17397</v>
      </c>
      <c r="G366" s="8"/>
      <c r="H366" s="8" t="s">
        <v>16056</v>
      </c>
      <c r="I366" s="8"/>
    </row>
    <row r="367" customHeight="1" spans="1:9">
      <c r="A367" s="6" t="s">
        <v>17398</v>
      </c>
      <c r="B367" s="6" t="s">
        <v>17399</v>
      </c>
      <c r="C367" s="6" t="s">
        <v>17400</v>
      </c>
      <c r="D367" s="6"/>
      <c r="E367" s="6"/>
      <c r="F367" s="6" t="s">
        <v>17401</v>
      </c>
      <c r="G367" s="6"/>
      <c r="H367" s="6" t="s">
        <v>16139</v>
      </c>
      <c r="I367" s="6"/>
    </row>
    <row r="368" customHeight="1" spans="1:9">
      <c r="A368" s="8" t="s">
        <v>17402</v>
      </c>
      <c r="B368" s="8" t="s">
        <v>17403</v>
      </c>
      <c r="C368" s="8" t="s">
        <v>17404</v>
      </c>
      <c r="D368" s="8"/>
      <c r="E368" s="8"/>
      <c r="F368" s="8" t="s">
        <v>17405</v>
      </c>
      <c r="G368" s="8"/>
      <c r="H368" s="8" t="s">
        <v>16056</v>
      </c>
      <c r="I368" s="8"/>
    </row>
    <row r="369" customHeight="1" spans="1:9">
      <c r="A369" s="6" t="s">
        <v>17406</v>
      </c>
      <c r="B369" s="6" t="s">
        <v>17407</v>
      </c>
      <c r="C369" s="6" t="s">
        <v>17408</v>
      </c>
      <c r="D369" s="6"/>
      <c r="E369" s="6"/>
      <c r="F369" s="6" t="s">
        <v>17409</v>
      </c>
      <c r="G369" s="6"/>
      <c r="H369" s="6" t="s">
        <v>15985</v>
      </c>
      <c r="I369" s="6"/>
    </row>
    <row r="370" customHeight="1" spans="1:9">
      <c r="A370" s="8" t="s">
        <v>17410</v>
      </c>
      <c r="B370" s="8" t="s">
        <v>17411</v>
      </c>
      <c r="C370" s="8" t="s">
        <v>17412</v>
      </c>
      <c r="D370" s="8"/>
      <c r="E370" s="8"/>
      <c r="F370" s="8" t="s">
        <v>17413</v>
      </c>
      <c r="G370" s="8"/>
      <c r="H370" s="8" t="s">
        <v>16139</v>
      </c>
      <c r="I370" s="8"/>
    </row>
    <row r="371" customHeight="1" spans="1:9">
      <c r="A371" s="6" t="s">
        <v>17414</v>
      </c>
      <c r="B371" s="6" t="s">
        <v>17415</v>
      </c>
      <c r="C371" s="6" t="s">
        <v>17416</v>
      </c>
      <c r="D371" s="6"/>
      <c r="E371" s="6"/>
      <c r="F371" s="6" t="s">
        <v>17417</v>
      </c>
      <c r="G371" s="6"/>
      <c r="H371" s="6" t="s">
        <v>15970</v>
      </c>
      <c r="I371" s="6"/>
    </row>
    <row r="372" customHeight="1" spans="1:9">
      <c r="A372" s="8" t="s">
        <v>17418</v>
      </c>
      <c r="B372" s="8" t="s">
        <v>17419</v>
      </c>
      <c r="C372" s="8" t="s">
        <v>17420</v>
      </c>
      <c r="D372" s="8"/>
      <c r="E372" s="8"/>
      <c r="F372" s="8" t="s">
        <v>17421</v>
      </c>
      <c r="G372" s="8"/>
      <c r="H372" s="8" t="s">
        <v>15980</v>
      </c>
      <c r="I372" s="8"/>
    </row>
    <row r="373" customHeight="1" spans="1:9">
      <c r="A373" s="6" t="s">
        <v>17422</v>
      </c>
      <c r="B373" s="6" t="s">
        <v>17423</v>
      </c>
      <c r="C373" s="6" t="s">
        <v>17424</v>
      </c>
      <c r="D373" s="6"/>
      <c r="E373" s="6"/>
      <c r="F373" s="6" t="s">
        <v>17425</v>
      </c>
      <c r="G373" s="6"/>
      <c r="H373" s="6" t="s">
        <v>16361</v>
      </c>
      <c r="I373" s="6"/>
    </row>
    <row r="374" customHeight="1" spans="1:9">
      <c r="A374" s="8" t="s">
        <v>17426</v>
      </c>
      <c r="B374" s="8" t="s">
        <v>17427</v>
      </c>
      <c r="C374" s="8" t="s">
        <v>16129</v>
      </c>
      <c r="D374" s="8"/>
      <c r="E374" s="8"/>
      <c r="F374" s="8" t="s">
        <v>17428</v>
      </c>
      <c r="G374" s="8"/>
      <c r="H374" s="8" t="s">
        <v>15985</v>
      </c>
      <c r="I374" s="8"/>
    </row>
    <row r="375" customHeight="1" spans="1:9">
      <c r="A375" s="6" t="s">
        <v>17429</v>
      </c>
      <c r="B375" s="6" t="s">
        <v>17430</v>
      </c>
      <c r="C375" s="6" t="s">
        <v>16473</v>
      </c>
      <c r="D375" s="6"/>
      <c r="E375" s="6"/>
      <c r="F375" s="6" t="s">
        <v>17431</v>
      </c>
      <c r="G375" s="6"/>
      <c r="H375" s="6" t="s">
        <v>15985</v>
      </c>
      <c r="I375" s="6"/>
    </row>
    <row r="376" customHeight="1" spans="1:9">
      <c r="A376" s="8" t="s">
        <v>17432</v>
      </c>
      <c r="B376" s="8"/>
      <c r="C376" s="8" t="s">
        <v>17433</v>
      </c>
      <c r="D376" s="8"/>
      <c r="E376" s="8"/>
      <c r="F376" s="8" t="s">
        <v>17434</v>
      </c>
      <c r="G376" s="8"/>
      <c r="H376" s="8" t="s">
        <v>15985</v>
      </c>
      <c r="I376" s="8"/>
    </row>
    <row r="377" customHeight="1" spans="1:9">
      <c r="A377" s="6" t="s">
        <v>17435</v>
      </c>
      <c r="B377" s="6" t="s">
        <v>17436</v>
      </c>
      <c r="C377" s="6" t="s">
        <v>17437</v>
      </c>
      <c r="D377" s="6"/>
      <c r="E377" s="6"/>
      <c r="F377" s="6" t="s">
        <v>17438</v>
      </c>
      <c r="G377" s="6"/>
      <c r="H377" s="6" t="s">
        <v>15985</v>
      </c>
      <c r="I377" s="6"/>
    </row>
    <row r="378" customHeight="1" spans="1:9">
      <c r="A378" s="8" t="s">
        <v>17439</v>
      </c>
      <c r="B378" s="8" t="s">
        <v>17440</v>
      </c>
      <c r="C378" s="8" t="s">
        <v>17441</v>
      </c>
      <c r="D378" s="8"/>
      <c r="E378" s="8"/>
      <c r="F378" s="8" t="s">
        <v>17442</v>
      </c>
      <c r="G378" s="8"/>
      <c r="H378" s="8" t="s">
        <v>15985</v>
      </c>
      <c r="I378" s="8"/>
    </row>
    <row r="379" customHeight="1" spans="1:9">
      <c r="A379" s="6" t="s">
        <v>17443</v>
      </c>
      <c r="B379" s="6" t="s">
        <v>17444</v>
      </c>
      <c r="C379" s="6" t="s">
        <v>17445</v>
      </c>
      <c r="D379" s="6"/>
      <c r="E379" s="6"/>
      <c r="F379" s="6" t="s">
        <v>17446</v>
      </c>
      <c r="G379" s="6"/>
      <c r="H379" s="6" t="s">
        <v>16168</v>
      </c>
      <c r="I379" s="6"/>
    </row>
    <row r="380" customHeight="1" spans="1:9">
      <c r="A380" s="8" t="s">
        <v>17447</v>
      </c>
      <c r="B380" s="8" t="s">
        <v>17448</v>
      </c>
      <c r="C380" s="8" t="s">
        <v>17449</v>
      </c>
      <c r="D380" s="8"/>
      <c r="E380" s="8"/>
      <c r="F380" s="8" t="s">
        <v>17450</v>
      </c>
      <c r="G380" s="8"/>
      <c r="H380" s="8" t="s">
        <v>15985</v>
      </c>
      <c r="I380" s="8"/>
    </row>
    <row r="381" customHeight="1" spans="1:9">
      <c r="A381" s="6" t="s">
        <v>17451</v>
      </c>
      <c r="B381" s="6" t="s">
        <v>17452</v>
      </c>
      <c r="C381" s="6" t="s">
        <v>17453</v>
      </c>
      <c r="D381" s="6"/>
      <c r="E381" s="6"/>
      <c r="F381" s="6" t="s">
        <v>17454</v>
      </c>
      <c r="G381" s="6"/>
      <c r="H381" s="6" t="s">
        <v>15970</v>
      </c>
      <c r="I381" s="6"/>
    </row>
    <row r="382" customHeight="1" spans="1:9">
      <c r="A382" s="8" t="s">
        <v>17455</v>
      </c>
      <c r="B382" s="8" t="s">
        <v>17456</v>
      </c>
      <c r="C382" s="8" t="s">
        <v>17457</v>
      </c>
      <c r="D382" s="8"/>
      <c r="E382" s="8"/>
      <c r="F382" s="8" t="s">
        <v>17458</v>
      </c>
      <c r="G382" s="8"/>
      <c r="H382" s="8" t="s">
        <v>15970</v>
      </c>
      <c r="I382" s="8"/>
    </row>
    <row r="383" customHeight="1" spans="1:9">
      <c r="A383" s="6" t="s">
        <v>17459</v>
      </c>
      <c r="B383" s="6" t="s">
        <v>17460</v>
      </c>
      <c r="C383" s="6" t="s">
        <v>16129</v>
      </c>
      <c r="D383" s="6"/>
      <c r="E383" s="6"/>
      <c r="F383" s="6" t="s">
        <v>17461</v>
      </c>
      <c r="G383" s="6"/>
      <c r="H383" s="6" t="s">
        <v>15985</v>
      </c>
      <c r="I383" s="6"/>
    </row>
    <row r="384" customHeight="1" spans="1:9">
      <c r="A384" s="8" t="s">
        <v>17462</v>
      </c>
      <c r="B384" s="8" t="s">
        <v>17463</v>
      </c>
      <c r="C384" s="8" t="s">
        <v>15970</v>
      </c>
      <c r="D384" s="8"/>
      <c r="E384" s="8"/>
      <c r="F384" s="8" t="s">
        <v>17464</v>
      </c>
      <c r="G384" s="8"/>
      <c r="H384" s="8" t="s">
        <v>15970</v>
      </c>
      <c r="I384" s="8"/>
    </row>
    <row r="385" customHeight="1" spans="1:9">
      <c r="A385" s="6" t="s">
        <v>17465</v>
      </c>
      <c r="B385" s="6" t="s">
        <v>17466</v>
      </c>
      <c r="C385" s="6" t="s">
        <v>17467</v>
      </c>
      <c r="D385" s="6"/>
      <c r="E385" s="6"/>
      <c r="F385" s="6" t="s">
        <v>17468</v>
      </c>
      <c r="G385" s="6"/>
      <c r="H385" s="6" t="s">
        <v>16826</v>
      </c>
      <c r="I385" s="6"/>
    </row>
    <row r="386" customHeight="1" spans="1:9">
      <c r="A386" s="8" t="s">
        <v>17469</v>
      </c>
      <c r="B386" s="8" t="s">
        <v>17470</v>
      </c>
      <c r="C386" s="8" t="s">
        <v>17471</v>
      </c>
      <c r="D386" s="8"/>
      <c r="E386" s="8"/>
      <c r="F386" s="8" t="s">
        <v>17472</v>
      </c>
      <c r="G386" s="8"/>
      <c r="H386" s="8" t="s">
        <v>16024</v>
      </c>
      <c r="I386" s="8"/>
    </row>
    <row r="387" customHeight="1" spans="1:9">
      <c r="A387" s="6" t="s">
        <v>17473</v>
      </c>
      <c r="B387" s="6" t="s">
        <v>17474</v>
      </c>
      <c r="C387" s="6" t="s">
        <v>17475</v>
      </c>
      <c r="D387" s="6"/>
      <c r="E387" s="6"/>
      <c r="F387" s="6" t="s">
        <v>17476</v>
      </c>
      <c r="G387" s="6"/>
      <c r="H387" s="6" t="s">
        <v>15985</v>
      </c>
      <c r="I387" s="6"/>
    </row>
    <row r="388" customHeight="1" spans="1:9">
      <c r="A388" s="8" t="s">
        <v>17477</v>
      </c>
      <c r="B388" s="8" t="s">
        <v>17478</v>
      </c>
      <c r="C388" s="8" t="s">
        <v>17479</v>
      </c>
      <c r="D388" s="8"/>
      <c r="E388" s="8"/>
      <c r="F388" s="8" t="s">
        <v>17480</v>
      </c>
      <c r="G388" s="8"/>
      <c r="H388" s="8"/>
      <c r="I388" s="8"/>
    </row>
    <row r="389" customHeight="1" spans="1:9">
      <c r="A389" s="6" t="s">
        <v>17481</v>
      </c>
      <c r="B389" s="6" t="s">
        <v>17482</v>
      </c>
      <c r="C389" s="6" t="s">
        <v>17483</v>
      </c>
      <c r="D389" s="6"/>
      <c r="E389" s="6"/>
      <c r="F389" s="6" t="s">
        <v>17484</v>
      </c>
      <c r="G389" s="6"/>
      <c r="H389" s="6" t="s">
        <v>16056</v>
      </c>
      <c r="I389" s="6"/>
    </row>
    <row r="390" customHeight="1" spans="1:9">
      <c r="A390" s="8" t="s">
        <v>17485</v>
      </c>
      <c r="B390" s="8" t="s">
        <v>17486</v>
      </c>
      <c r="C390" s="8" t="s">
        <v>17487</v>
      </c>
      <c r="D390" s="8"/>
      <c r="E390" s="8"/>
      <c r="F390" s="8" t="s">
        <v>17488</v>
      </c>
      <c r="G390" s="8"/>
      <c r="H390" s="8" t="s">
        <v>15959</v>
      </c>
      <c r="I390" s="8"/>
    </row>
    <row r="391" customHeight="1" spans="1:9">
      <c r="A391" s="6" t="s">
        <v>17489</v>
      </c>
      <c r="B391" s="6" t="s">
        <v>17490</v>
      </c>
      <c r="C391" s="6" t="s">
        <v>17491</v>
      </c>
      <c r="D391" s="6"/>
      <c r="E391" s="6"/>
      <c r="F391" s="6" t="s">
        <v>17492</v>
      </c>
      <c r="G391" s="6"/>
      <c r="H391" s="6" t="s">
        <v>16184</v>
      </c>
      <c r="I391" s="6"/>
    </row>
    <row r="392" customHeight="1" spans="1:9">
      <c r="A392" s="8" t="s">
        <v>17493</v>
      </c>
      <c r="B392" s="8" t="s">
        <v>17494</v>
      </c>
      <c r="C392" s="8" t="s">
        <v>17495</v>
      </c>
      <c r="D392" s="8"/>
      <c r="E392" s="8"/>
      <c r="F392" s="8" t="s">
        <v>17496</v>
      </c>
      <c r="G392" s="8"/>
      <c r="H392" s="8" t="s">
        <v>15959</v>
      </c>
      <c r="I392" s="8"/>
    </row>
    <row r="393" customHeight="1" spans="1:9">
      <c r="A393" s="6" t="s">
        <v>17497</v>
      </c>
      <c r="B393" s="6" t="s">
        <v>17498</v>
      </c>
      <c r="C393" s="6" t="s">
        <v>17499</v>
      </c>
      <c r="D393" s="6"/>
      <c r="E393" s="6"/>
      <c r="F393" s="6" t="s">
        <v>17500</v>
      </c>
      <c r="G393" s="6"/>
      <c r="H393" s="6" t="s">
        <v>15985</v>
      </c>
      <c r="I393" s="6"/>
    </row>
    <row r="394" customHeight="1" spans="1:9">
      <c r="A394" s="8" t="s">
        <v>17501</v>
      </c>
      <c r="B394" s="8" t="s">
        <v>17502</v>
      </c>
      <c r="C394" s="8" t="s">
        <v>16233</v>
      </c>
      <c r="D394" s="8"/>
      <c r="E394" s="8"/>
      <c r="F394" s="8" t="s">
        <v>17503</v>
      </c>
      <c r="G394" s="8"/>
      <c r="H394" s="8" t="s">
        <v>16233</v>
      </c>
      <c r="I394" s="8"/>
    </row>
    <row r="395" customHeight="1" spans="1:9">
      <c r="A395" s="6" t="s">
        <v>17504</v>
      </c>
      <c r="B395" s="6" t="s">
        <v>17505</v>
      </c>
      <c r="C395" s="6" t="s">
        <v>17506</v>
      </c>
      <c r="D395" s="6"/>
      <c r="E395" s="6"/>
      <c r="F395" s="6" t="s">
        <v>17507</v>
      </c>
      <c r="G395" s="6"/>
      <c r="H395" s="6" t="s">
        <v>15985</v>
      </c>
      <c r="I395" s="6"/>
    </row>
    <row r="396" customHeight="1" spans="1:9">
      <c r="A396" s="8" t="s">
        <v>17508</v>
      </c>
      <c r="B396" s="8" t="s">
        <v>17509</v>
      </c>
      <c r="C396" s="8" t="s">
        <v>17510</v>
      </c>
      <c r="D396" s="8"/>
      <c r="E396" s="8"/>
      <c r="F396" s="8" t="s">
        <v>17511</v>
      </c>
      <c r="G396" s="8"/>
      <c r="H396" s="8" t="s">
        <v>15970</v>
      </c>
      <c r="I396" s="8"/>
    </row>
    <row r="397" customHeight="1" spans="1:9">
      <c r="A397" s="6" t="s">
        <v>17512</v>
      </c>
      <c r="B397" s="6" t="s">
        <v>17513</v>
      </c>
      <c r="C397" s="6" t="s">
        <v>16129</v>
      </c>
      <c r="D397" s="6"/>
      <c r="E397" s="6"/>
      <c r="F397" s="6" t="s">
        <v>17514</v>
      </c>
      <c r="G397" s="6"/>
      <c r="H397" s="6" t="s">
        <v>15985</v>
      </c>
      <c r="I397" s="6"/>
    </row>
    <row r="398" customHeight="1" spans="1:9">
      <c r="A398" s="8" t="s">
        <v>17515</v>
      </c>
      <c r="B398" s="8" t="s">
        <v>17516</v>
      </c>
      <c r="C398" s="8" t="s">
        <v>17517</v>
      </c>
      <c r="D398" s="8"/>
      <c r="E398" s="8"/>
      <c r="F398" s="8" t="s">
        <v>17518</v>
      </c>
      <c r="G398" s="8"/>
      <c r="H398" s="8" t="s">
        <v>15985</v>
      </c>
      <c r="I398" s="8"/>
    </row>
    <row r="399" customHeight="1" spans="1:9">
      <c r="A399" s="6" t="s">
        <v>17519</v>
      </c>
      <c r="B399" s="6" t="s">
        <v>17520</v>
      </c>
      <c r="C399" s="6" t="s">
        <v>16449</v>
      </c>
      <c r="D399" s="6"/>
      <c r="E399" s="6"/>
      <c r="F399" s="6" t="s">
        <v>17521</v>
      </c>
      <c r="G399" s="6"/>
      <c r="H399" s="6" t="s">
        <v>15985</v>
      </c>
      <c r="I399" s="6"/>
    </row>
    <row r="400" customHeight="1" spans="1:9">
      <c r="A400" s="8" t="s">
        <v>17522</v>
      </c>
      <c r="B400" s="8" t="s">
        <v>17523</v>
      </c>
      <c r="C400" s="8" t="s">
        <v>16084</v>
      </c>
      <c r="D400" s="8"/>
      <c r="E400" s="8"/>
      <c r="F400" s="8" t="s">
        <v>17524</v>
      </c>
      <c r="G400" s="8"/>
      <c r="H400" s="8" t="s">
        <v>15985</v>
      </c>
      <c r="I400" s="8"/>
    </row>
    <row r="401" customHeight="1" spans="1:9">
      <c r="A401" s="6" t="s">
        <v>17525</v>
      </c>
      <c r="B401" s="6" t="s">
        <v>17526</v>
      </c>
      <c r="C401" s="6" t="s">
        <v>17527</v>
      </c>
      <c r="D401" s="6"/>
      <c r="E401" s="6"/>
      <c r="F401" s="6" t="s">
        <v>17528</v>
      </c>
      <c r="G401" s="6"/>
      <c r="H401" s="6" t="s">
        <v>15980</v>
      </c>
      <c r="I401" s="6"/>
    </row>
    <row r="402" customHeight="1" spans="1:9">
      <c r="A402" s="8" t="s">
        <v>17529</v>
      </c>
      <c r="B402" s="8" t="s">
        <v>17530</v>
      </c>
      <c r="C402" s="8" t="s">
        <v>17256</v>
      </c>
      <c r="D402" s="8"/>
      <c r="E402" s="8"/>
      <c r="F402" s="8" t="s">
        <v>17531</v>
      </c>
      <c r="G402" s="8"/>
      <c r="H402" s="8" t="s">
        <v>17256</v>
      </c>
      <c r="I402" s="8"/>
    </row>
    <row r="403" customHeight="1" spans="1:9">
      <c r="A403" s="6" t="s">
        <v>17532</v>
      </c>
      <c r="B403" s="6" t="s">
        <v>17533</v>
      </c>
      <c r="C403" s="6" t="s">
        <v>17534</v>
      </c>
      <c r="D403" s="6"/>
      <c r="E403" s="6"/>
      <c r="F403" s="6" t="s">
        <v>17535</v>
      </c>
      <c r="G403" s="6"/>
      <c r="H403" s="6" t="s">
        <v>15985</v>
      </c>
      <c r="I403" s="6"/>
    </row>
    <row r="404" customHeight="1" spans="1:9">
      <c r="A404" s="8" t="s">
        <v>17536</v>
      </c>
      <c r="B404" s="8" t="s">
        <v>17537</v>
      </c>
      <c r="C404" s="8" t="s">
        <v>16024</v>
      </c>
      <c r="D404" s="8"/>
      <c r="E404" s="8"/>
      <c r="F404" s="8" t="s">
        <v>17538</v>
      </c>
      <c r="G404" s="8"/>
      <c r="H404" s="8" t="s">
        <v>16024</v>
      </c>
      <c r="I404" s="8"/>
    </row>
    <row r="405" customHeight="1" spans="1:9">
      <c r="A405" s="6" t="s">
        <v>17539</v>
      </c>
      <c r="B405" s="6" t="s">
        <v>17540</v>
      </c>
      <c r="C405" s="6" t="s">
        <v>17541</v>
      </c>
      <c r="D405" s="6"/>
      <c r="E405" s="6"/>
      <c r="F405" s="6" t="s">
        <v>17542</v>
      </c>
      <c r="G405" s="6"/>
      <c r="H405" s="6" t="s">
        <v>16081</v>
      </c>
      <c r="I405" s="6"/>
    </row>
    <row r="406" customHeight="1" spans="1:9">
      <c r="A406" s="8" t="s">
        <v>17543</v>
      </c>
      <c r="B406" s="8" t="s">
        <v>17544</v>
      </c>
      <c r="C406" s="8" t="s">
        <v>17545</v>
      </c>
      <c r="D406" s="8"/>
      <c r="E406" s="8"/>
      <c r="F406" s="8" t="s">
        <v>17546</v>
      </c>
      <c r="G406" s="8"/>
      <c r="H406" s="8" t="s">
        <v>15980</v>
      </c>
      <c r="I406" s="8"/>
    </row>
    <row r="407" customHeight="1" spans="1:9">
      <c r="A407" s="6" t="s">
        <v>17547</v>
      </c>
      <c r="B407" s="6" t="s">
        <v>17548</v>
      </c>
      <c r="C407" s="6" t="s">
        <v>17549</v>
      </c>
      <c r="D407" s="6"/>
      <c r="E407" s="6"/>
      <c r="F407" s="6" t="s">
        <v>17550</v>
      </c>
      <c r="G407" s="6"/>
      <c r="H407" s="6" t="s">
        <v>16411</v>
      </c>
      <c r="I407" s="6"/>
    </row>
    <row r="408" customHeight="1" spans="1:9">
      <c r="A408" s="8" t="s">
        <v>17551</v>
      </c>
      <c r="B408" s="8" t="s">
        <v>17552</v>
      </c>
      <c r="C408" s="8" t="s">
        <v>17553</v>
      </c>
      <c r="D408" s="8"/>
      <c r="E408" s="8"/>
      <c r="F408" s="8" t="s">
        <v>17554</v>
      </c>
      <c r="G408" s="8"/>
      <c r="H408" s="8" t="s">
        <v>16034</v>
      </c>
      <c r="I408" s="8"/>
    </row>
    <row r="409" customHeight="1" spans="1:9">
      <c r="A409" s="6" t="s">
        <v>17555</v>
      </c>
      <c r="B409" s="6" t="s">
        <v>17556</v>
      </c>
      <c r="C409" s="6" t="s">
        <v>17557</v>
      </c>
      <c r="D409" s="6"/>
      <c r="E409" s="6"/>
      <c r="F409" s="6" t="s">
        <v>17558</v>
      </c>
      <c r="G409" s="6"/>
      <c r="H409" s="6" t="s">
        <v>15985</v>
      </c>
      <c r="I409" s="6"/>
    </row>
    <row r="410" customHeight="1" spans="1:9">
      <c r="A410" s="8" t="s">
        <v>17559</v>
      </c>
      <c r="B410" s="8" t="s">
        <v>17560</v>
      </c>
      <c r="C410" s="8" t="s">
        <v>17561</v>
      </c>
      <c r="D410" s="8"/>
      <c r="E410" s="8"/>
      <c r="F410" s="8" t="s">
        <v>17562</v>
      </c>
      <c r="G410" s="8"/>
      <c r="H410" s="8"/>
      <c r="I410" s="8"/>
    </row>
    <row r="411" customHeight="1" spans="1:9">
      <c r="A411" s="6" t="s">
        <v>17563</v>
      </c>
      <c r="B411" s="6" t="s">
        <v>17564</v>
      </c>
      <c r="C411" s="6" t="s">
        <v>17565</v>
      </c>
      <c r="D411" s="6"/>
      <c r="E411" s="6"/>
      <c r="F411" s="6" t="s">
        <v>17566</v>
      </c>
      <c r="G411" s="6"/>
      <c r="H411" s="6" t="s">
        <v>16144</v>
      </c>
      <c r="I411" s="6"/>
    </row>
    <row r="412" customHeight="1" spans="1:9">
      <c r="A412" s="8" t="s">
        <v>17567</v>
      </c>
      <c r="B412" s="8" t="s">
        <v>17568</v>
      </c>
      <c r="C412" s="8" t="s">
        <v>17569</v>
      </c>
      <c r="D412" s="8"/>
      <c r="E412" s="8"/>
      <c r="F412" s="8" t="s">
        <v>17570</v>
      </c>
      <c r="G412" s="8"/>
      <c r="H412" s="8" t="s">
        <v>16348</v>
      </c>
      <c r="I412" s="8"/>
    </row>
    <row r="413" customHeight="1" spans="1:9">
      <c r="A413" s="6" t="s">
        <v>17571</v>
      </c>
      <c r="B413" s="6" t="s">
        <v>17572</v>
      </c>
      <c r="C413" s="6" t="s">
        <v>17573</v>
      </c>
      <c r="D413" s="6"/>
      <c r="E413" s="6"/>
      <c r="F413" s="6" t="s">
        <v>17574</v>
      </c>
      <c r="G413" s="6"/>
      <c r="H413" s="6" t="s">
        <v>17575</v>
      </c>
      <c r="I413" s="6"/>
    </row>
    <row r="414" customHeight="1" spans="1:9">
      <c r="A414" s="8" t="s">
        <v>17576</v>
      </c>
      <c r="B414" s="8" t="s">
        <v>17577</v>
      </c>
      <c r="C414" s="8" t="s">
        <v>17578</v>
      </c>
      <c r="D414" s="8"/>
      <c r="E414" s="8"/>
      <c r="F414" s="8" t="s">
        <v>17579</v>
      </c>
      <c r="G414" s="8"/>
      <c r="H414" s="8" t="s">
        <v>16029</v>
      </c>
      <c r="I414" s="8"/>
    </row>
    <row r="415" customHeight="1" spans="1:9">
      <c r="A415" s="6" t="s">
        <v>17580</v>
      </c>
      <c r="B415" s="6" t="s">
        <v>17581</v>
      </c>
      <c r="C415" s="6" t="s">
        <v>17582</v>
      </c>
      <c r="D415" s="6"/>
      <c r="E415" s="6"/>
      <c r="F415" s="6" t="s">
        <v>17583</v>
      </c>
      <c r="G415" s="6"/>
      <c r="H415" s="6" t="s">
        <v>16361</v>
      </c>
      <c r="I415" s="6"/>
    </row>
    <row r="416" customHeight="1" spans="1:9">
      <c r="A416" s="8" t="s">
        <v>17584</v>
      </c>
      <c r="B416" s="8" t="s">
        <v>17585</v>
      </c>
      <c r="C416" s="8" t="s">
        <v>17586</v>
      </c>
      <c r="D416" s="8"/>
      <c r="E416" s="8"/>
      <c r="F416" s="8" t="s">
        <v>17587</v>
      </c>
      <c r="G416" s="8"/>
      <c r="H416" s="8" t="s">
        <v>16168</v>
      </c>
      <c r="I416" s="8"/>
    </row>
    <row r="417" customHeight="1" spans="1:9">
      <c r="A417" s="6" t="s">
        <v>17588</v>
      </c>
      <c r="B417" s="6" t="s">
        <v>17589</v>
      </c>
      <c r="C417" s="6" t="s">
        <v>17590</v>
      </c>
      <c r="D417" s="6"/>
      <c r="E417" s="6"/>
      <c r="F417" s="6" t="s">
        <v>17591</v>
      </c>
      <c r="G417" s="6"/>
      <c r="H417" s="6" t="s">
        <v>15970</v>
      </c>
      <c r="I417" s="6"/>
    </row>
    <row r="418" customHeight="1" spans="1:9">
      <c r="A418" s="8" t="s">
        <v>17592</v>
      </c>
      <c r="B418" s="8"/>
      <c r="C418" s="8" t="s">
        <v>17593</v>
      </c>
      <c r="D418" s="8"/>
      <c r="E418" s="8"/>
      <c r="F418" s="8" t="s">
        <v>17594</v>
      </c>
      <c r="G418" s="8"/>
      <c r="H418" s="8" t="s">
        <v>16011</v>
      </c>
      <c r="I418" s="8"/>
    </row>
    <row r="419" customHeight="1" spans="1:9">
      <c r="A419" s="6" t="s">
        <v>17595</v>
      </c>
      <c r="B419" s="6" t="s">
        <v>17596</v>
      </c>
      <c r="C419" s="6" t="s">
        <v>17597</v>
      </c>
      <c r="D419" s="6"/>
      <c r="E419" s="6"/>
      <c r="F419" s="6" t="s">
        <v>17598</v>
      </c>
      <c r="G419" s="6"/>
      <c r="H419" s="6" t="s">
        <v>16390</v>
      </c>
      <c r="I419" s="6"/>
    </row>
    <row r="420" customHeight="1" spans="1:9">
      <c r="A420" s="8" t="s">
        <v>17599</v>
      </c>
      <c r="B420" s="8" t="s">
        <v>17600</v>
      </c>
      <c r="C420" s="8" t="s">
        <v>17601</v>
      </c>
      <c r="D420" s="8"/>
      <c r="E420" s="8"/>
      <c r="F420" s="8" t="s">
        <v>17602</v>
      </c>
      <c r="G420" s="8"/>
      <c r="H420" s="8" t="s">
        <v>16411</v>
      </c>
      <c r="I420" s="8"/>
    </row>
    <row r="421" customHeight="1" spans="1:9">
      <c r="A421" s="6" t="s">
        <v>17603</v>
      </c>
      <c r="B421" s="6" t="s">
        <v>17604</v>
      </c>
      <c r="C421" s="6" t="s">
        <v>17605</v>
      </c>
      <c r="D421" s="6"/>
      <c r="E421" s="6"/>
      <c r="F421" s="6" t="s">
        <v>17606</v>
      </c>
      <c r="G421" s="6"/>
      <c r="H421" s="6" t="s">
        <v>15965</v>
      </c>
      <c r="I421" s="6"/>
    </row>
    <row r="422" customHeight="1" spans="1:9">
      <c r="A422" s="8" t="s">
        <v>17607</v>
      </c>
      <c r="B422" s="8" t="s">
        <v>17608</v>
      </c>
      <c r="C422" s="8" t="s">
        <v>17609</v>
      </c>
      <c r="D422" s="8"/>
      <c r="E422" s="8"/>
      <c r="F422" s="8" t="s">
        <v>17610</v>
      </c>
      <c r="G422" s="8"/>
      <c r="H422" s="8" t="s">
        <v>16024</v>
      </c>
      <c r="I422" s="8"/>
    </row>
    <row r="423" customHeight="1" spans="1:9">
      <c r="A423" s="6" t="s">
        <v>17611</v>
      </c>
      <c r="B423" s="6" t="s">
        <v>17612</v>
      </c>
      <c r="C423" s="6" t="s">
        <v>17613</v>
      </c>
      <c r="D423" s="6"/>
      <c r="E423" s="6"/>
      <c r="F423" s="6" t="s">
        <v>17614</v>
      </c>
      <c r="G423" s="6"/>
      <c r="H423" s="6" t="s">
        <v>16348</v>
      </c>
      <c r="I423" s="6"/>
    </row>
    <row r="424" customHeight="1" spans="1:9">
      <c r="A424" s="8" t="s">
        <v>17615</v>
      </c>
      <c r="B424" s="8" t="s">
        <v>17616</v>
      </c>
      <c r="C424" s="8" t="s">
        <v>15980</v>
      </c>
      <c r="D424" s="8"/>
      <c r="E424" s="8"/>
      <c r="F424" s="8" t="s">
        <v>17617</v>
      </c>
      <c r="G424" s="8"/>
      <c r="H424" s="8" t="s">
        <v>15980</v>
      </c>
      <c r="I424" s="8"/>
    </row>
    <row r="425" customHeight="1" spans="1:9">
      <c r="A425" s="6" t="s">
        <v>17618</v>
      </c>
      <c r="B425" s="6" t="s">
        <v>17619</v>
      </c>
      <c r="C425" s="6" t="s">
        <v>17620</v>
      </c>
      <c r="D425" s="6"/>
      <c r="E425" s="6"/>
      <c r="F425" s="6" t="s">
        <v>17621</v>
      </c>
      <c r="G425" s="6"/>
      <c r="H425" s="6" t="s">
        <v>15985</v>
      </c>
      <c r="I425" s="6"/>
    </row>
    <row r="426" customHeight="1" spans="1:9">
      <c r="A426" s="8" t="s">
        <v>17622</v>
      </c>
      <c r="B426" s="8" t="s">
        <v>17623</v>
      </c>
      <c r="C426" s="8" t="s">
        <v>17624</v>
      </c>
      <c r="D426" s="8"/>
      <c r="E426" s="8"/>
      <c r="F426" s="8" t="s">
        <v>17625</v>
      </c>
      <c r="G426" s="8"/>
      <c r="H426" s="8" t="s">
        <v>15985</v>
      </c>
      <c r="I426" s="8"/>
    </row>
    <row r="427" customHeight="1" spans="1:9">
      <c r="A427" s="6" t="s">
        <v>17626</v>
      </c>
      <c r="B427" s="6" t="s">
        <v>17627</v>
      </c>
      <c r="C427" s="6" t="s">
        <v>17628</v>
      </c>
      <c r="D427" s="6"/>
      <c r="E427" s="6"/>
      <c r="F427" s="6" t="s">
        <v>17629</v>
      </c>
      <c r="G427" s="6"/>
      <c r="H427" s="6" t="s">
        <v>15985</v>
      </c>
      <c r="I427" s="6"/>
    </row>
    <row r="428" customHeight="1" spans="1:9">
      <c r="A428" s="8" t="s">
        <v>17630</v>
      </c>
      <c r="B428" s="8" t="s">
        <v>17631</v>
      </c>
      <c r="C428" s="8" t="s">
        <v>17632</v>
      </c>
      <c r="D428" s="8"/>
      <c r="E428" s="8"/>
      <c r="F428" s="8" t="s">
        <v>17633</v>
      </c>
      <c r="G428" s="8"/>
      <c r="H428" s="8" t="s">
        <v>15959</v>
      </c>
      <c r="I428" s="8"/>
    </row>
    <row r="429" customHeight="1" spans="1:9">
      <c r="A429" s="6" t="s">
        <v>17634</v>
      </c>
      <c r="B429" s="6" t="s">
        <v>17635</v>
      </c>
      <c r="C429" s="6" t="s">
        <v>17636</v>
      </c>
      <c r="D429" s="6"/>
      <c r="E429" s="6"/>
      <c r="F429" s="6" t="s">
        <v>17637</v>
      </c>
      <c r="G429" s="6"/>
      <c r="H429" s="6" t="s">
        <v>15980</v>
      </c>
      <c r="I429" s="6"/>
    </row>
    <row r="430" customHeight="1" spans="1:9">
      <c r="A430" s="8" t="s">
        <v>17638</v>
      </c>
      <c r="B430" s="8" t="s">
        <v>17639</v>
      </c>
      <c r="C430" s="8" t="s">
        <v>17640</v>
      </c>
      <c r="D430" s="8"/>
      <c r="E430" s="8"/>
      <c r="F430" s="8" t="s">
        <v>17641</v>
      </c>
      <c r="G430" s="8"/>
      <c r="H430" s="8" t="s">
        <v>16056</v>
      </c>
      <c r="I430" s="8"/>
    </row>
    <row r="431" customHeight="1" spans="1:9">
      <c r="A431" s="6" t="s">
        <v>17642</v>
      </c>
      <c r="B431" s="6" t="s">
        <v>17643</v>
      </c>
      <c r="C431" s="6" t="s">
        <v>17644</v>
      </c>
      <c r="D431" s="6"/>
      <c r="E431" s="6"/>
      <c r="F431" s="6" t="s">
        <v>17645</v>
      </c>
      <c r="G431" s="6"/>
      <c r="H431" s="6" t="s">
        <v>15985</v>
      </c>
      <c r="I431" s="6"/>
    </row>
    <row r="432" customHeight="1" spans="1:9">
      <c r="A432" s="8" t="s">
        <v>17646</v>
      </c>
      <c r="B432" s="8" t="s">
        <v>17647</v>
      </c>
      <c r="C432" s="8" t="s">
        <v>16129</v>
      </c>
      <c r="D432" s="8"/>
      <c r="E432" s="8"/>
      <c r="F432" s="8" t="s">
        <v>17648</v>
      </c>
      <c r="G432" s="8"/>
      <c r="H432" s="8" t="s">
        <v>15985</v>
      </c>
      <c r="I432" s="8"/>
    </row>
    <row r="433" customHeight="1" spans="1:9">
      <c r="A433" s="6" t="s">
        <v>17649</v>
      </c>
      <c r="B433" s="6" t="s">
        <v>17650</v>
      </c>
      <c r="C433" s="6" t="s">
        <v>16129</v>
      </c>
      <c r="D433" s="6"/>
      <c r="E433" s="6"/>
      <c r="F433" s="6" t="s">
        <v>17651</v>
      </c>
      <c r="G433" s="6"/>
      <c r="H433" s="6" t="s">
        <v>15985</v>
      </c>
      <c r="I433" s="6"/>
    </row>
    <row r="434" customHeight="1" spans="1:9">
      <c r="A434" s="8" t="s">
        <v>17652</v>
      </c>
      <c r="B434" s="8" t="s">
        <v>17653</v>
      </c>
      <c r="C434" s="8" t="s">
        <v>17654</v>
      </c>
      <c r="D434" s="8"/>
      <c r="E434" s="8"/>
      <c r="F434" s="8" t="s">
        <v>17655</v>
      </c>
      <c r="G434" s="8"/>
      <c r="H434" s="8" t="s">
        <v>16168</v>
      </c>
      <c r="I434" s="8"/>
    </row>
    <row r="435" customHeight="1" spans="1:9">
      <c r="A435" s="6" t="s">
        <v>17656</v>
      </c>
      <c r="B435" s="6" t="s">
        <v>17657</v>
      </c>
      <c r="C435" s="6" t="s">
        <v>17658</v>
      </c>
      <c r="D435" s="6"/>
      <c r="E435" s="6"/>
      <c r="F435" s="6" t="s">
        <v>17659</v>
      </c>
      <c r="G435" s="6"/>
      <c r="H435" s="6" t="s">
        <v>16011</v>
      </c>
      <c r="I435" s="6"/>
    </row>
    <row r="436" customHeight="1" spans="1:9">
      <c r="A436" s="8" t="s">
        <v>17660</v>
      </c>
      <c r="B436" s="8"/>
      <c r="C436" s="8" t="s">
        <v>17661</v>
      </c>
      <c r="D436" s="8"/>
      <c r="E436" s="8"/>
      <c r="F436" s="8" t="s">
        <v>17662</v>
      </c>
      <c r="G436" s="8"/>
      <c r="H436" s="8" t="s">
        <v>15985</v>
      </c>
      <c r="I436" s="8"/>
    </row>
    <row r="437" customHeight="1" spans="1:9">
      <c r="A437" s="6" t="s">
        <v>17663</v>
      </c>
      <c r="B437" s="6" t="s">
        <v>17664</v>
      </c>
      <c r="C437" s="6" t="s">
        <v>17665</v>
      </c>
      <c r="D437" s="6"/>
      <c r="E437" s="6"/>
      <c r="F437" s="6" t="s">
        <v>17666</v>
      </c>
      <c r="G437" s="6"/>
      <c r="H437" s="6" t="s">
        <v>16361</v>
      </c>
      <c r="I437" s="6"/>
    </row>
    <row r="438" customHeight="1" spans="1:9">
      <c r="A438" s="8" t="s">
        <v>17667</v>
      </c>
      <c r="B438" s="8" t="s">
        <v>17668</v>
      </c>
      <c r="C438" s="8" t="s">
        <v>17669</v>
      </c>
      <c r="D438" s="8"/>
      <c r="E438" s="8"/>
      <c r="F438" s="8" t="s">
        <v>17670</v>
      </c>
      <c r="G438" s="8"/>
      <c r="H438" s="8" t="s">
        <v>15970</v>
      </c>
      <c r="I438" s="8"/>
    </row>
    <row r="439" customHeight="1" spans="1:9">
      <c r="A439" s="6" t="s">
        <v>17671</v>
      </c>
      <c r="B439" s="6" t="s">
        <v>17672</v>
      </c>
      <c r="C439" s="6" t="s">
        <v>17673</v>
      </c>
      <c r="D439" s="6"/>
      <c r="E439" s="6"/>
      <c r="F439" s="6" t="s">
        <v>17674</v>
      </c>
      <c r="G439" s="6"/>
      <c r="H439" s="6" t="s">
        <v>15985</v>
      </c>
      <c r="I439" s="6"/>
    </row>
    <row r="440" customHeight="1" spans="1:9">
      <c r="A440" s="8" t="s">
        <v>17675</v>
      </c>
      <c r="B440" s="8" t="s">
        <v>17676</v>
      </c>
      <c r="C440" s="8" t="s">
        <v>17677</v>
      </c>
      <c r="D440" s="8"/>
      <c r="E440" s="8"/>
      <c r="F440" s="8" t="s">
        <v>17678</v>
      </c>
      <c r="G440" s="8"/>
      <c r="H440" s="8" t="s">
        <v>15970</v>
      </c>
      <c r="I440" s="8"/>
    </row>
    <row r="441" customHeight="1" spans="1:9">
      <c r="A441" s="6" t="s">
        <v>17679</v>
      </c>
      <c r="B441" s="6" t="s">
        <v>17680</v>
      </c>
      <c r="C441" s="6" t="s">
        <v>17681</v>
      </c>
      <c r="D441" s="6"/>
      <c r="E441" s="6"/>
      <c r="F441" s="6" t="s">
        <v>17682</v>
      </c>
      <c r="G441" s="6"/>
      <c r="H441" s="6" t="s">
        <v>15990</v>
      </c>
      <c r="I441" s="6"/>
    </row>
    <row r="442" customHeight="1" spans="1:9">
      <c r="A442" s="8" t="s">
        <v>17683</v>
      </c>
      <c r="B442" s="8" t="s">
        <v>17684</v>
      </c>
      <c r="C442" s="8" t="s">
        <v>15970</v>
      </c>
      <c r="D442" s="8"/>
      <c r="E442" s="8"/>
      <c r="F442" s="8" t="s">
        <v>17685</v>
      </c>
      <c r="G442" s="8"/>
      <c r="H442" s="8" t="s">
        <v>15970</v>
      </c>
      <c r="I442" s="8"/>
    </row>
    <row r="443" customHeight="1" spans="1:9">
      <c r="A443" s="6" t="s">
        <v>17686</v>
      </c>
      <c r="B443" s="6" t="s">
        <v>17687</v>
      </c>
      <c r="C443" s="6" t="s">
        <v>17688</v>
      </c>
      <c r="D443" s="6"/>
      <c r="E443" s="6"/>
      <c r="F443" s="6" t="s">
        <v>17689</v>
      </c>
      <c r="G443" s="6"/>
      <c r="H443" s="6" t="s">
        <v>15985</v>
      </c>
      <c r="I443" s="6"/>
    </row>
    <row r="444" customHeight="1" spans="1:9">
      <c r="A444" s="8" t="s">
        <v>17690</v>
      </c>
      <c r="B444" s="8" t="s">
        <v>17691</v>
      </c>
      <c r="C444" s="8" t="s">
        <v>17692</v>
      </c>
      <c r="D444" s="8"/>
      <c r="E444" s="8"/>
      <c r="F444" s="8" t="s">
        <v>17693</v>
      </c>
      <c r="G444" s="8"/>
      <c r="H444" s="8" t="s">
        <v>15970</v>
      </c>
      <c r="I444" s="8"/>
    </row>
    <row r="445" customHeight="1" spans="1:9">
      <c r="A445" s="6" t="s">
        <v>17694</v>
      </c>
      <c r="B445" s="6" t="s">
        <v>17695</v>
      </c>
      <c r="C445" s="6" t="s">
        <v>17696</v>
      </c>
      <c r="D445" s="6"/>
      <c r="E445" s="6"/>
      <c r="F445" s="6" t="s">
        <v>17697</v>
      </c>
      <c r="G445" s="6"/>
      <c r="H445" s="6" t="s">
        <v>15990</v>
      </c>
      <c r="I445" s="6"/>
    </row>
    <row r="446" customHeight="1" spans="1:9">
      <c r="A446" s="8" t="s">
        <v>17698</v>
      </c>
      <c r="B446" s="8" t="s">
        <v>17699</v>
      </c>
      <c r="C446" s="8" t="s">
        <v>17700</v>
      </c>
      <c r="D446" s="8"/>
      <c r="E446" s="8"/>
      <c r="F446" s="8" t="s">
        <v>17701</v>
      </c>
      <c r="G446" s="8"/>
      <c r="H446" s="8" t="s">
        <v>15985</v>
      </c>
      <c r="I446" s="8"/>
    </row>
    <row r="447" customHeight="1" spans="1:9">
      <c r="A447" s="6" t="s">
        <v>17702</v>
      </c>
      <c r="B447" s="6" t="s">
        <v>17703</v>
      </c>
      <c r="C447" s="6" t="s">
        <v>17704</v>
      </c>
      <c r="D447" s="6"/>
      <c r="E447" s="6"/>
      <c r="F447" s="6" t="s">
        <v>17705</v>
      </c>
      <c r="G447" s="6"/>
      <c r="H447" s="6" t="s">
        <v>15980</v>
      </c>
      <c r="I447" s="6"/>
    </row>
    <row r="448" customHeight="1" spans="1:9">
      <c r="A448" s="8" t="s">
        <v>17706</v>
      </c>
      <c r="B448" s="8" t="s">
        <v>17707</v>
      </c>
      <c r="C448" s="8" t="s">
        <v>17708</v>
      </c>
      <c r="D448" s="8"/>
      <c r="E448" s="8"/>
      <c r="F448" s="8" t="s">
        <v>17709</v>
      </c>
      <c r="G448" s="8"/>
      <c r="H448" s="8" t="s">
        <v>16024</v>
      </c>
      <c r="I448" s="8"/>
    </row>
    <row r="449" customHeight="1" spans="1:9">
      <c r="A449" s="6" t="s">
        <v>17710</v>
      </c>
      <c r="B449" s="6" t="s">
        <v>17711</v>
      </c>
      <c r="C449" s="6" t="s">
        <v>17712</v>
      </c>
      <c r="D449" s="6"/>
      <c r="E449" s="6"/>
      <c r="F449" s="6" t="s">
        <v>17713</v>
      </c>
      <c r="G449" s="6"/>
      <c r="H449" s="6" t="s">
        <v>16102</v>
      </c>
      <c r="I449" s="6"/>
    </row>
    <row r="450" customHeight="1" spans="1:9">
      <c r="A450" s="8" t="s">
        <v>17714</v>
      </c>
      <c r="B450" s="8" t="s">
        <v>17715</v>
      </c>
      <c r="C450" s="8" t="s">
        <v>17716</v>
      </c>
      <c r="D450" s="8"/>
      <c r="E450" s="8"/>
      <c r="F450" s="8" t="s">
        <v>17717</v>
      </c>
      <c r="G450" s="8"/>
      <c r="H450" s="8" t="s">
        <v>15980</v>
      </c>
      <c r="I450" s="8"/>
    </row>
    <row r="451" customHeight="1" spans="1:9">
      <c r="A451" s="6" t="s">
        <v>17718</v>
      </c>
      <c r="B451" s="6" t="s">
        <v>17719</v>
      </c>
      <c r="C451" s="6" t="s">
        <v>17720</v>
      </c>
      <c r="D451" s="6"/>
      <c r="E451" s="6"/>
      <c r="F451" s="6" t="s">
        <v>17721</v>
      </c>
      <c r="G451" s="6"/>
      <c r="H451" s="6" t="s">
        <v>16029</v>
      </c>
      <c r="I451" s="6"/>
    </row>
    <row r="452" customHeight="1" spans="1:9">
      <c r="A452" s="8" t="s">
        <v>17722</v>
      </c>
      <c r="B452" s="8"/>
      <c r="C452" s="8" t="s">
        <v>17723</v>
      </c>
      <c r="D452" s="8"/>
      <c r="E452" s="8"/>
      <c r="F452" s="8" t="s">
        <v>17724</v>
      </c>
      <c r="G452" s="8"/>
      <c r="H452" s="8"/>
      <c r="I452" s="8"/>
    </row>
    <row r="453" customHeight="1" spans="1:9">
      <c r="A453" s="6" t="s">
        <v>17725</v>
      </c>
      <c r="B453" s="6" t="s">
        <v>17726</v>
      </c>
      <c r="C453" s="6" t="s">
        <v>17727</v>
      </c>
      <c r="D453" s="6"/>
      <c r="E453" s="6"/>
      <c r="F453" s="6" t="s">
        <v>17728</v>
      </c>
      <c r="G453" s="6"/>
      <c r="H453" s="6" t="s">
        <v>16514</v>
      </c>
      <c r="I453" s="6"/>
    </row>
    <row r="454" customHeight="1" spans="1:9">
      <c r="A454" s="8" t="s">
        <v>17729</v>
      </c>
      <c r="B454" s="8"/>
      <c r="C454" s="8" t="s">
        <v>15996</v>
      </c>
      <c r="D454" s="8"/>
      <c r="E454" s="8"/>
      <c r="F454" s="8" t="s">
        <v>17730</v>
      </c>
      <c r="G454" s="8"/>
      <c r="H454" s="8" t="s">
        <v>15998</v>
      </c>
      <c r="I454" s="8"/>
    </row>
    <row r="455" customHeight="1" spans="1:9">
      <c r="A455" s="6" t="s">
        <v>17731</v>
      </c>
      <c r="B455" s="6" t="s">
        <v>17732</v>
      </c>
      <c r="C455" s="6" t="s">
        <v>17733</v>
      </c>
      <c r="D455" s="6"/>
      <c r="E455" s="6"/>
      <c r="F455" s="6" t="s">
        <v>17734</v>
      </c>
      <c r="G455" s="6"/>
      <c r="H455" s="6" t="s">
        <v>15959</v>
      </c>
      <c r="I455" s="6"/>
    </row>
    <row r="456" customHeight="1" spans="1:9">
      <c r="A456" s="8" t="s">
        <v>17735</v>
      </c>
      <c r="B456" s="8" t="s">
        <v>17736</v>
      </c>
      <c r="C456" s="8" t="s">
        <v>17737</v>
      </c>
      <c r="D456" s="8"/>
      <c r="E456" s="8"/>
      <c r="F456" s="8" t="s">
        <v>17738</v>
      </c>
      <c r="G456" s="8"/>
      <c r="H456" s="8" t="s">
        <v>16034</v>
      </c>
      <c r="I456" s="8"/>
    </row>
    <row r="457" customHeight="1" spans="1:9">
      <c r="A457" s="6" t="s">
        <v>17739</v>
      </c>
      <c r="B457" s="6" t="s">
        <v>17740</v>
      </c>
      <c r="C457" s="6" t="s">
        <v>16129</v>
      </c>
      <c r="D457" s="6"/>
      <c r="E457" s="6"/>
      <c r="F457" s="6" t="s">
        <v>17741</v>
      </c>
      <c r="G457" s="6"/>
      <c r="H457" s="6" t="s">
        <v>15985</v>
      </c>
      <c r="I457" s="6"/>
    </row>
    <row r="458" customHeight="1" spans="1:9">
      <c r="A458" s="8" t="s">
        <v>17742</v>
      </c>
      <c r="B458" s="8" t="s">
        <v>17743</v>
      </c>
      <c r="C458" s="8" t="s">
        <v>17744</v>
      </c>
      <c r="D458" s="8"/>
      <c r="E458" s="8"/>
      <c r="F458" s="8" t="s">
        <v>17745</v>
      </c>
      <c r="G458" s="8"/>
      <c r="H458" s="8" t="s">
        <v>16361</v>
      </c>
      <c r="I458" s="8"/>
    </row>
    <row r="459" customHeight="1" spans="1:9">
      <c r="A459" s="6" t="s">
        <v>17746</v>
      </c>
      <c r="B459" s="6" t="s">
        <v>17747</v>
      </c>
      <c r="C459" s="6" t="s">
        <v>17748</v>
      </c>
      <c r="D459" s="6"/>
      <c r="E459" s="6"/>
      <c r="F459" s="6" t="s">
        <v>17749</v>
      </c>
      <c r="G459" s="6"/>
      <c r="H459" s="6" t="s">
        <v>15980</v>
      </c>
      <c r="I459" s="6"/>
    </row>
    <row r="460" customHeight="1" spans="1:9">
      <c r="A460" s="8" t="s">
        <v>17750</v>
      </c>
      <c r="B460" s="8" t="s">
        <v>17751</v>
      </c>
      <c r="C460" s="8" t="s">
        <v>17752</v>
      </c>
      <c r="D460" s="8"/>
      <c r="E460" s="8"/>
      <c r="F460" s="8" t="s">
        <v>17753</v>
      </c>
      <c r="G460" s="8"/>
      <c r="H460" s="8" t="s">
        <v>16024</v>
      </c>
      <c r="I460" s="8"/>
    </row>
    <row r="461" customHeight="1" spans="1:9">
      <c r="A461" s="6" t="s">
        <v>17754</v>
      </c>
      <c r="B461" s="6"/>
      <c r="C461" s="6" t="s">
        <v>16011</v>
      </c>
      <c r="D461" s="6"/>
      <c r="E461" s="6"/>
      <c r="F461" s="6" t="s">
        <v>17755</v>
      </c>
      <c r="G461" s="6"/>
      <c r="H461" s="6" t="s">
        <v>15985</v>
      </c>
      <c r="I461" s="6"/>
    </row>
    <row r="462" customHeight="1" spans="1:9">
      <c r="A462" s="8" t="s">
        <v>17756</v>
      </c>
      <c r="B462" s="8" t="s">
        <v>17757</v>
      </c>
      <c r="C462" s="8" t="s">
        <v>17758</v>
      </c>
      <c r="D462" s="8"/>
      <c r="E462" s="8"/>
      <c r="F462" s="8" t="s">
        <v>17759</v>
      </c>
      <c r="G462" s="8"/>
      <c r="H462" s="8" t="s">
        <v>15985</v>
      </c>
      <c r="I462" s="8"/>
    </row>
    <row r="463" customHeight="1" spans="1:9">
      <c r="A463" s="6" t="s">
        <v>17760</v>
      </c>
      <c r="B463" s="6" t="s">
        <v>17761</v>
      </c>
      <c r="C463" s="6" t="s">
        <v>17762</v>
      </c>
      <c r="D463" s="6"/>
      <c r="E463" s="6"/>
      <c r="F463" s="6" t="s">
        <v>17763</v>
      </c>
      <c r="G463" s="6"/>
      <c r="H463" s="6" t="s">
        <v>15985</v>
      </c>
      <c r="I463" s="6"/>
    </row>
    <row r="464" customHeight="1" spans="1:9">
      <c r="A464" s="8" t="s">
        <v>17764</v>
      </c>
      <c r="B464" s="8" t="s">
        <v>17765</v>
      </c>
      <c r="C464" s="8" t="s">
        <v>17766</v>
      </c>
      <c r="D464" s="8"/>
      <c r="E464" s="8"/>
      <c r="F464" s="8" t="s">
        <v>17767</v>
      </c>
      <c r="G464" s="8"/>
      <c r="H464" s="8" t="s">
        <v>17293</v>
      </c>
      <c r="I464" s="8"/>
    </row>
    <row r="465" customHeight="1" spans="1:9">
      <c r="A465" s="6" t="s">
        <v>17768</v>
      </c>
      <c r="B465" s="6" t="s">
        <v>17769</v>
      </c>
      <c r="C465" s="6" t="s">
        <v>16139</v>
      </c>
      <c r="D465" s="6"/>
      <c r="E465" s="6"/>
      <c r="F465" s="6" t="s">
        <v>17770</v>
      </c>
      <c r="G465" s="6"/>
      <c r="H465" s="6" t="s">
        <v>16139</v>
      </c>
      <c r="I465" s="6"/>
    </row>
    <row r="466" customHeight="1" spans="1:9">
      <c r="A466" s="8" t="s">
        <v>17771</v>
      </c>
      <c r="B466" s="8" t="s">
        <v>17772</v>
      </c>
      <c r="C466" s="8" t="s">
        <v>17773</v>
      </c>
      <c r="D466" s="8"/>
      <c r="E466" s="8"/>
      <c r="F466" s="8" t="s">
        <v>17774</v>
      </c>
      <c r="G466" s="8"/>
      <c r="H466" s="8" t="s">
        <v>16029</v>
      </c>
      <c r="I466" s="8"/>
    </row>
    <row r="467" customHeight="1" spans="1:9">
      <c r="A467" s="6" t="s">
        <v>17775</v>
      </c>
      <c r="B467" s="6"/>
      <c r="C467" s="6" t="s">
        <v>17776</v>
      </c>
      <c r="D467" s="6"/>
      <c r="E467" s="6"/>
      <c r="F467" s="6" t="s">
        <v>17777</v>
      </c>
      <c r="G467" s="6"/>
      <c r="H467" s="6"/>
      <c r="I467" s="6"/>
    </row>
    <row r="468" customHeight="1" spans="1:9">
      <c r="A468" s="8" t="s">
        <v>17778</v>
      </c>
      <c r="B468" s="8" t="s">
        <v>17779</v>
      </c>
      <c r="C468" s="8" t="s">
        <v>17780</v>
      </c>
      <c r="D468" s="8"/>
      <c r="E468" s="8"/>
      <c r="F468" s="8" t="s">
        <v>17781</v>
      </c>
      <c r="G468" s="8"/>
      <c r="H468" s="8" t="s">
        <v>15970</v>
      </c>
      <c r="I468" s="8"/>
    </row>
    <row r="469" customHeight="1" spans="1:9">
      <c r="A469" s="6" t="s">
        <v>17782</v>
      </c>
      <c r="B469" s="6" t="s">
        <v>17783</v>
      </c>
      <c r="C469" s="6" t="s">
        <v>17784</v>
      </c>
      <c r="D469" s="6"/>
      <c r="E469" s="6"/>
      <c r="F469" s="6" t="s">
        <v>17785</v>
      </c>
      <c r="G469" s="6"/>
      <c r="H469" s="6" t="s">
        <v>15965</v>
      </c>
      <c r="I469" s="6"/>
    </row>
    <row r="470" customHeight="1" spans="1:9">
      <c r="A470" s="8" t="s">
        <v>17786</v>
      </c>
      <c r="B470" s="8" t="s">
        <v>17787</v>
      </c>
      <c r="C470" s="8" t="s">
        <v>17788</v>
      </c>
      <c r="D470" s="8"/>
      <c r="E470" s="8"/>
      <c r="F470" s="8" t="s">
        <v>17789</v>
      </c>
      <c r="G470" s="8"/>
      <c r="H470" s="8" t="s">
        <v>15985</v>
      </c>
      <c r="I470" s="8"/>
    </row>
    <row r="471" customHeight="1" spans="1:9">
      <c r="A471" s="6" t="s">
        <v>17790</v>
      </c>
      <c r="B471" s="6" t="s">
        <v>17791</v>
      </c>
      <c r="C471" s="6" t="s">
        <v>15968</v>
      </c>
      <c r="D471" s="6"/>
      <c r="E471" s="6"/>
      <c r="F471" s="6" t="s">
        <v>17792</v>
      </c>
      <c r="G471" s="6"/>
      <c r="H471" s="6" t="s">
        <v>15970</v>
      </c>
      <c r="I471" s="6"/>
    </row>
    <row r="472" customHeight="1" spans="1:9">
      <c r="A472" s="8" t="s">
        <v>17793</v>
      </c>
      <c r="B472" s="8" t="s">
        <v>17794</v>
      </c>
      <c r="C472" s="8" t="s">
        <v>17795</v>
      </c>
      <c r="D472" s="8"/>
      <c r="E472" s="8"/>
      <c r="F472" s="8" t="s">
        <v>17796</v>
      </c>
      <c r="G472" s="8"/>
      <c r="H472" s="8" t="s">
        <v>16144</v>
      </c>
      <c r="I472" s="8"/>
    </row>
    <row r="473" customHeight="1" spans="1:9">
      <c r="A473" s="6" t="s">
        <v>17797</v>
      </c>
      <c r="B473" s="6" t="s">
        <v>17798</v>
      </c>
      <c r="C473" s="6" t="s">
        <v>17799</v>
      </c>
      <c r="D473" s="6"/>
      <c r="E473" s="6"/>
      <c r="F473" s="6" t="s">
        <v>17800</v>
      </c>
      <c r="G473" s="6"/>
      <c r="H473" s="6" t="s">
        <v>15985</v>
      </c>
      <c r="I473" s="6"/>
    </row>
    <row r="474" customHeight="1" spans="1:9">
      <c r="A474" s="8" t="s">
        <v>17801</v>
      </c>
      <c r="B474" s="8" t="s">
        <v>17802</v>
      </c>
      <c r="C474" s="8" t="s">
        <v>17803</v>
      </c>
      <c r="D474" s="8"/>
      <c r="E474" s="8"/>
      <c r="F474" s="8" t="s">
        <v>17804</v>
      </c>
      <c r="G474" s="8"/>
      <c r="H474" s="8" t="s">
        <v>15970</v>
      </c>
      <c r="I474" s="8"/>
    </row>
    <row r="475" customHeight="1" spans="1:9">
      <c r="A475" s="6" t="s">
        <v>17805</v>
      </c>
      <c r="B475" s="6" t="s">
        <v>17806</v>
      </c>
      <c r="C475" s="6" t="s">
        <v>17807</v>
      </c>
      <c r="D475" s="6"/>
      <c r="E475" s="6"/>
      <c r="F475" s="6" t="s">
        <v>17808</v>
      </c>
      <c r="G475" s="6"/>
      <c r="H475" s="6" t="s">
        <v>15985</v>
      </c>
      <c r="I475" s="6"/>
    </row>
    <row r="476" customHeight="1" spans="1:9">
      <c r="A476" s="8" t="s">
        <v>17809</v>
      </c>
      <c r="B476" s="8" t="s">
        <v>17810</v>
      </c>
      <c r="C476" s="8" t="s">
        <v>17811</v>
      </c>
      <c r="D476" s="8"/>
      <c r="E476" s="8"/>
      <c r="F476" s="8" t="s">
        <v>17812</v>
      </c>
      <c r="G476" s="8"/>
      <c r="H476" s="8" t="s">
        <v>15980</v>
      </c>
      <c r="I476" s="8"/>
    </row>
    <row r="477" customHeight="1" spans="1:9">
      <c r="A477" s="6" t="s">
        <v>17813</v>
      </c>
      <c r="B477" s="6" t="s">
        <v>17814</v>
      </c>
      <c r="C477" s="6" t="s">
        <v>17815</v>
      </c>
      <c r="D477" s="6"/>
      <c r="E477" s="6"/>
      <c r="F477" s="6" t="s">
        <v>17816</v>
      </c>
      <c r="G477" s="6"/>
      <c r="H477" s="6" t="s">
        <v>16197</v>
      </c>
      <c r="I477" s="6"/>
    </row>
    <row r="478" customHeight="1" spans="1:9">
      <c r="A478" s="8" t="s">
        <v>17817</v>
      </c>
      <c r="B478" s="8" t="s">
        <v>17818</v>
      </c>
      <c r="C478" s="8" t="s">
        <v>17819</v>
      </c>
      <c r="D478" s="8"/>
      <c r="E478" s="8"/>
      <c r="F478" s="8" t="s">
        <v>17820</v>
      </c>
      <c r="G478" s="8"/>
      <c r="H478" s="8" t="s">
        <v>15980</v>
      </c>
      <c r="I478" s="8"/>
    </row>
    <row r="479" customHeight="1" spans="1:9">
      <c r="A479" s="6" t="s">
        <v>17821</v>
      </c>
      <c r="B479" s="6" t="s">
        <v>17822</v>
      </c>
      <c r="C479" s="6" t="s">
        <v>17823</v>
      </c>
      <c r="D479" s="6"/>
      <c r="E479" s="6"/>
      <c r="F479" s="6" t="s">
        <v>17824</v>
      </c>
      <c r="G479" s="6"/>
      <c r="H479" s="6" t="s">
        <v>16390</v>
      </c>
      <c r="I479" s="6"/>
    </row>
    <row r="480" customHeight="1" spans="1:9">
      <c r="A480" s="8" t="s">
        <v>17825</v>
      </c>
      <c r="B480" s="8" t="s">
        <v>17826</v>
      </c>
      <c r="C480" s="8" t="s">
        <v>17827</v>
      </c>
      <c r="D480" s="8"/>
      <c r="E480" s="8"/>
      <c r="F480" s="8" t="s">
        <v>17828</v>
      </c>
      <c r="G480" s="8"/>
      <c r="H480" s="8" t="s">
        <v>15990</v>
      </c>
      <c r="I480" s="8"/>
    </row>
    <row r="481" customHeight="1" spans="1:9">
      <c r="A481" s="6" t="s">
        <v>17829</v>
      </c>
      <c r="B481" s="6"/>
      <c r="C481" s="6" t="s">
        <v>17830</v>
      </c>
      <c r="D481" s="6"/>
      <c r="E481" s="6"/>
      <c r="F481" s="6" t="s">
        <v>17831</v>
      </c>
      <c r="G481" s="6"/>
      <c r="H481" s="6" t="s">
        <v>15980</v>
      </c>
      <c r="I481" s="6"/>
    </row>
    <row r="482" customHeight="1" spans="1:9">
      <c r="A482" s="8" t="s">
        <v>17832</v>
      </c>
      <c r="B482" s="8" t="s">
        <v>17833</v>
      </c>
      <c r="C482" s="8" t="s">
        <v>17834</v>
      </c>
      <c r="D482" s="8"/>
      <c r="E482" s="8"/>
      <c r="F482" s="8" t="s">
        <v>17835</v>
      </c>
      <c r="G482" s="8"/>
      <c r="H482" s="8" t="s">
        <v>15985</v>
      </c>
      <c r="I482" s="8"/>
    </row>
    <row r="483" customHeight="1" spans="1:9">
      <c r="A483" s="6" t="s">
        <v>17836</v>
      </c>
      <c r="B483" s="6" t="s">
        <v>17837</v>
      </c>
      <c r="C483" s="6" t="s">
        <v>17838</v>
      </c>
      <c r="D483" s="6"/>
      <c r="E483" s="6"/>
      <c r="F483" s="6" t="s">
        <v>17839</v>
      </c>
      <c r="G483" s="6"/>
      <c r="H483" s="6" t="s">
        <v>16348</v>
      </c>
      <c r="I483" s="6"/>
    </row>
    <row r="484" customHeight="1" spans="1:9">
      <c r="A484" s="8" t="s">
        <v>17840</v>
      </c>
      <c r="B484" s="8" t="s">
        <v>17841</v>
      </c>
      <c r="C484" s="8" t="s">
        <v>17842</v>
      </c>
      <c r="D484" s="8"/>
      <c r="E484" s="8"/>
      <c r="F484" s="8" t="s">
        <v>17843</v>
      </c>
      <c r="G484" s="8"/>
      <c r="H484" s="8" t="s">
        <v>15980</v>
      </c>
      <c r="I484" s="8"/>
    </row>
    <row r="485" customHeight="1" spans="1:9">
      <c r="A485" s="6" t="s">
        <v>17844</v>
      </c>
      <c r="B485" s="6" t="s">
        <v>17845</v>
      </c>
      <c r="C485" s="6" t="s">
        <v>17846</v>
      </c>
      <c r="D485" s="6"/>
      <c r="E485" s="6"/>
      <c r="F485" s="6" t="s">
        <v>17847</v>
      </c>
      <c r="G485" s="6"/>
      <c r="H485" s="6" t="s">
        <v>16348</v>
      </c>
      <c r="I485" s="6"/>
    </row>
    <row r="486" customHeight="1" spans="1:9">
      <c r="A486" s="8" t="s">
        <v>17848</v>
      </c>
      <c r="B486" s="8" t="s">
        <v>17849</v>
      </c>
      <c r="C486" s="8" t="s">
        <v>17850</v>
      </c>
      <c r="D486" s="8"/>
      <c r="E486" s="8"/>
      <c r="F486" s="8" t="s">
        <v>17851</v>
      </c>
      <c r="G486" s="8"/>
      <c r="H486" s="8" t="s">
        <v>15965</v>
      </c>
      <c r="I486" s="8"/>
    </row>
    <row r="487" customHeight="1" spans="1:9">
      <c r="A487" s="6" t="s">
        <v>17852</v>
      </c>
      <c r="B487" s="6" t="s">
        <v>17853</v>
      </c>
      <c r="C487" s="6" t="s">
        <v>17854</v>
      </c>
      <c r="D487" s="6"/>
      <c r="E487" s="6"/>
      <c r="F487" s="6" t="s">
        <v>17855</v>
      </c>
      <c r="G487" s="6"/>
      <c r="H487" s="6"/>
      <c r="I487" s="6"/>
    </row>
    <row r="488" customHeight="1" spans="1:9">
      <c r="A488" s="8" t="s">
        <v>17856</v>
      </c>
      <c r="B488" s="8" t="s">
        <v>17857</v>
      </c>
      <c r="C488" s="8" t="s">
        <v>17858</v>
      </c>
      <c r="D488" s="8"/>
      <c r="E488" s="8"/>
      <c r="F488" s="8" t="s">
        <v>17859</v>
      </c>
      <c r="G488" s="8"/>
      <c r="H488" s="8" t="s">
        <v>16011</v>
      </c>
      <c r="I488" s="8"/>
    </row>
    <row r="489" customHeight="1" spans="1:9">
      <c r="A489" s="6" t="s">
        <v>17860</v>
      </c>
      <c r="B489" s="6" t="s">
        <v>17861</v>
      </c>
      <c r="C489" s="6" t="s">
        <v>17862</v>
      </c>
      <c r="D489" s="6"/>
      <c r="E489" s="6"/>
      <c r="F489" s="6" t="s">
        <v>17863</v>
      </c>
      <c r="G489" s="6"/>
      <c r="H489" s="6" t="s">
        <v>15985</v>
      </c>
      <c r="I489" s="6"/>
    </row>
    <row r="490" customHeight="1" spans="1:9">
      <c r="A490" s="8" t="s">
        <v>17864</v>
      </c>
      <c r="B490" s="8" t="s">
        <v>17865</v>
      </c>
      <c r="C490" s="8" t="s">
        <v>17866</v>
      </c>
      <c r="D490" s="8"/>
      <c r="E490" s="8"/>
      <c r="F490" s="8" t="s">
        <v>17867</v>
      </c>
      <c r="G490" s="8"/>
      <c r="H490" s="8" t="s">
        <v>15985</v>
      </c>
      <c r="I490" s="8"/>
    </row>
    <row r="491" customHeight="1" spans="1:9">
      <c r="A491" s="6" t="s">
        <v>17868</v>
      </c>
      <c r="B491" s="6" t="s">
        <v>17869</v>
      </c>
      <c r="C491" s="6" t="s">
        <v>17681</v>
      </c>
      <c r="D491" s="6"/>
      <c r="E491" s="6"/>
      <c r="F491" s="6" t="s">
        <v>17870</v>
      </c>
      <c r="G491" s="6"/>
      <c r="H491" s="6" t="s">
        <v>15990</v>
      </c>
      <c r="I491" s="6"/>
    </row>
    <row r="492" customHeight="1" spans="1:9">
      <c r="A492" s="8" t="s">
        <v>17871</v>
      </c>
      <c r="B492" s="8" t="s">
        <v>17872</v>
      </c>
      <c r="C492" s="8" t="s">
        <v>17873</v>
      </c>
      <c r="D492" s="8"/>
      <c r="E492" s="8"/>
      <c r="F492" s="8" t="s">
        <v>17874</v>
      </c>
      <c r="G492" s="8"/>
      <c r="H492" s="8" t="s">
        <v>15985</v>
      </c>
      <c r="I492" s="8"/>
    </row>
    <row r="493" customHeight="1" spans="1:9">
      <c r="A493" s="6" t="s">
        <v>17875</v>
      </c>
      <c r="B493" s="6" t="s">
        <v>17876</v>
      </c>
      <c r="C493" s="6" t="s">
        <v>17877</v>
      </c>
      <c r="D493" s="6"/>
      <c r="E493" s="6"/>
      <c r="F493" s="6" t="s">
        <v>17878</v>
      </c>
      <c r="G493" s="6"/>
      <c r="H493" s="6" t="s">
        <v>16233</v>
      </c>
      <c r="I493" s="6"/>
    </row>
    <row r="494" customHeight="1" spans="1:9">
      <c r="A494" s="8" t="s">
        <v>17879</v>
      </c>
      <c r="B494" s="8" t="s">
        <v>17880</v>
      </c>
      <c r="C494" s="8" t="s">
        <v>17881</v>
      </c>
      <c r="D494" s="8"/>
      <c r="E494" s="8"/>
      <c r="F494" s="8" t="s">
        <v>17882</v>
      </c>
      <c r="G494" s="8"/>
      <c r="H494" s="8" t="s">
        <v>16361</v>
      </c>
      <c r="I494" s="8"/>
    </row>
    <row r="495" customHeight="1" spans="1:9">
      <c r="A495" s="6" t="s">
        <v>17883</v>
      </c>
      <c r="B495" s="6" t="s">
        <v>17884</v>
      </c>
      <c r="C495" s="6" t="s">
        <v>17885</v>
      </c>
      <c r="D495" s="6"/>
      <c r="E495" s="6"/>
      <c r="F495" s="6" t="s">
        <v>17886</v>
      </c>
      <c r="G495" s="6"/>
      <c r="H495" s="6" t="s">
        <v>15965</v>
      </c>
      <c r="I495" s="6"/>
    </row>
    <row r="496" customHeight="1" spans="1:9">
      <c r="A496" s="8" t="s">
        <v>17887</v>
      </c>
      <c r="B496" s="8" t="s">
        <v>17888</v>
      </c>
      <c r="C496" s="8" t="s">
        <v>17889</v>
      </c>
      <c r="D496" s="8"/>
      <c r="E496" s="8"/>
      <c r="F496" s="8" t="s">
        <v>17890</v>
      </c>
      <c r="G496" s="8"/>
      <c r="H496" s="8" t="s">
        <v>15980</v>
      </c>
      <c r="I496" s="8"/>
    </row>
    <row r="497" customHeight="1" spans="1:9">
      <c r="A497" s="6" t="s">
        <v>17891</v>
      </c>
      <c r="B497" s="6" t="s">
        <v>17892</v>
      </c>
      <c r="C497" s="6" t="s">
        <v>17893</v>
      </c>
      <c r="D497" s="6"/>
      <c r="E497" s="6"/>
      <c r="F497" s="6" t="s">
        <v>17894</v>
      </c>
      <c r="G497" s="6"/>
      <c r="H497" s="6" t="s">
        <v>16361</v>
      </c>
      <c r="I497" s="6"/>
    </row>
    <row r="498" customHeight="1" spans="1:9">
      <c r="A498" s="8" t="s">
        <v>17895</v>
      </c>
      <c r="B498" s="8" t="s">
        <v>17896</v>
      </c>
      <c r="C498" s="8" t="s">
        <v>17897</v>
      </c>
      <c r="D498" s="8"/>
      <c r="E498" s="8"/>
      <c r="F498" s="8" t="s">
        <v>17898</v>
      </c>
      <c r="G498" s="8"/>
      <c r="H498" s="8" t="s">
        <v>16056</v>
      </c>
      <c r="I498" s="8"/>
    </row>
    <row r="499" customHeight="1" spans="1:9">
      <c r="A499" s="6" t="s">
        <v>17899</v>
      </c>
      <c r="B499" s="6" t="s">
        <v>17900</v>
      </c>
      <c r="C499" s="6" t="s">
        <v>17901</v>
      </c>
      <c r="D499" s="6"/>
      <c r="E499" s="6"/>
      <c r="F499" s="6" t="s">
        <v>17902</v>
      </c>
      <c r="G499" s="6"/>
      <c r="H499" s="6" t="s">
        <v>16390</v>
      </c>
      <c r="I499" s="6"/>
    </row>
    <row r="500" customHeight="1" spans="1:9">
      <c r="A500" s="8" t="s">
        <v>17903</v>
      </c>
      <c r="B500" s="8" t="s">
        <v>17904</v>
      </c>
      <c r="C500" s="8" t="s">
        <v>17905</v>
      </c>
      <c r="D500" s="8"/>
      <c r="E500" s="8"/>
      <c r="F500" s="8" t="s">
        <v>17906</v>
      </c>
      <c r="G500" s="8"/>
      <c r="H500" s="8" t="s">
        <v>15985</v>
      </c>
      <c r="I500" s="8"/>
    </row>
    <row r="501" customHeight="1" spans="1:9">
      <c r="A501" s="6" t="s">
        <v>17907</v>
      </c>
      <c r="B501" s="6" t="s">
        <v>17908</v>
      </c>
      <c r="C501" s="6" t="s">
        <v>17909</v>
      </c>
      <c r="D501" s="6"/>
      <c r="E501" s="6"/>
      <c r="F501" s="6" t="s">
        <v>17910</v>
      </c>
      <c r="G501" s="6"/>
      <c r="H501" s="6" t="s">
        <v>17575</v>
      </c>
      <c r="I501" s="6"/>
    </row>
    <row r="502" customHeight="1" spans="1:9">
      <c r="A502" s="8" t="s">
        <v>17911</v>
      </c>
      <c r="B502" s="8" t="s">
        <v>17912</v>
      </c>
      <c r="C502" s="8" t="s">
        <v>17913</v>
      </c>
      <c r="D502" s="8"/>
      <c r="E502" s="8"/>
      <c r="F502" s="8" t="s">
        <v>17914</v>
      </c>
      <c r="G502" s="8"/>
      <c r="H502" s="8" t="s">
        <v>16011</v>
      </c>
      <c r="I502" s="8"/>
    </row>
    <row r="503" customHeight="1" spans="1:9">
      <c r="A503" s="6" t="s">
        <v>17915</v>
      </c>
      <c r="B503" s="6" t="s">
        <v>17916</v>
      </c>
      <c r="C503" s="6" t="s">
        <v>17917</v>
      </c>
      <c r="D503" s="6"/>
      <c r="E503" s="6"/>
      <c r="F503" s="6" t="s">
        <v>17918</v>
      </c>
      <c r="G503" s="6"/>
      <c r="H503" s="6" t="s">
        <v>16024</v>
      </c>
      <c r="I503" s="6"/>
    </row>
    <row r="504" customHeight="1" spans="1:9">
      <c r="A504" s="8" t="s">
        <v>17919</v>
      </c>
      <c r="B504" s="8" t="s">
        <v>17920</v>
      </c>
      <c r="C504" s="8" t="s">
        <v>17921</v>
      </c>
      <c r="D504" s="8"/>
      <c r="E504" s="8"/>
      <c r="F504" s="8" t="s">
        <v>17922</v>
      </c>
      <c r="G504" s="8"/>
      <c r="H504" s="8" t="s">
        <v>16361</v>
      </c>
      <c r="I504" s="8"/>
    </row>
    <row r="505" customHeight="1" spans="1:9">
      <c r="A505" s="6" t="s">
        <v>17923</v>
      </c>
      <c r="B505" s="6" t="s">
        <v>17924</v>
      </c>
      <c r="C505" s="6" t="s">
        <v>17925</v>
      </c>
      <c r="D505" s="6"/>
      <c r="E505" s="6"/>
      <c r="F505" s="6" t="s">
        <v>17926</v>
      </c>
      <c r="G505" s="6"/>
      <c r="H505" s="6" t="s">
        <v>16411</v>
      </c>
      <c r="I505" s="6"/>
    </row>
    <row r="506" customHeight="1" spans="1:9">
      <c r="A506" s="8" t="s">
        <v>17927</v>
      </c>
      <c r="B506" s="8" t="s">
        <v>17928</v>
      </c>
      <c r="C506" s="8" t="s">
        <v>17929</v>
      </c>
      <c r="D506" s="8"/>
      <c r="E506" s="8"/>
      <c r="F506" s="8" t="s">
        <v>17930</v>
      </c>
      <c r="G506" s="8"/>
      <c r="H506" s="8" t="s">
        <v>15985</v>
      </c>
      <c r="I506" s="8"/>
    </row>
    <row r="507" customHeight="1" spans="1:9">
      <c r="A507" s="6" t="s">
        <v>17931</v>
      </c>
      <c r="B507" s="6" t="s">
        <v>17932</v>
      </c>
      <c r="C507" s="6" t="s">
        <v>17933</v>
      </c>
      <c r="D507" s="6"/>
      <c r="E507" s="6"/>
      <c r="F507" s="6" t="s">
        <v>17934</v>
      </c>
      <c r="G507" s="6"/>
      <c r="H507" s="6" t="s">
        <v>16029</v>
      </c>
      <c r="I507" s="6"/>
    </row>
    <row r="508" customHeight="1" spans="1:9">
      <c r="A508" s="8" t="s">
        <v>17935</v>
      </c>
      <c r="B508" s="8" t="s">
        <v>17936</v>
      </c>
      <c r="C508" s="8" t="s">
        <v>17937</v>
      </c>
      <c r="D508" s="8"/>
      <c r="E508" s="8"/>
      <c r="F508" s="8" t="s">
        <v>17938</v>
      </c>
      <c r="G508" s="8"/>
      <c r="H508" s="8" t="s">
        <v>15975</v>
      </c>
      <c r="I508" s="8"/>
    </row>
    <row r="509" customHeight="1" spans="1:9">
      <c r="A509" s="6" t="s">
        <v>17939</v>
      </c>
      <c r="B509" s="6" t="s">
        <v>17940</v>
      </c>
      <c r="C509" s="6" t="s">
        <v>17941</v>
      </c>
      <c r="D509" s="6"/>
      <c r="E509" s="6"/>
      <c r="F509" s="6" t="s">
        <v>17942</v>
      </c>
      <c r="G509" s="6"/>
      <c r="H509" s="6" t="s">
        <v>16361</v>
      </c>
      <c r="I509" s="6"/>
    </row>
    <row r="510" customHeight="1" spans="1:9">
      <c r="A510" s="8" t="s">
        <v>17943</v>
      </c>
      <c r="B510" s="8" t="s">
        <v>17944</v>
      </c>
      <c r="C510" s="8" t="s">
        <v>17945</v>
      </c>
      <c r="D510" s="8"/>
      <c r="E510" s="8"/>
      <c r="F510" s="8" t="s">
        <v>17946</v>
      </c>
      <c r="G510" s="8"/>
      <c r="H510" s="8" t="s">
        <v>15980</v>
      </c>
      <c r="I510" s="8"/>
    </row>
    <row r="511" customHeight="1" spans="1:9">
      <c r="A511" s="6" t="s">
        <v>17947</v>
      </c>
      <c r="B511" s="6" t="s">
        <v>17948</v>
      </c>
      <c r="C511" s="6" t="s">
        <v>17949</v>
      </c>
      <c r="D511" s="6"/>
      <c r="E511" s="6"/>
      <c r="F511" s="6" t="s">
        <v>17950</v>
      </c>
      <c r="G511" s="6"/>
      <c r="H511" s="6" t="s">
        <v>15985</v>
      </c>
      <c r="I511" s="6"/>
    </row>
    <row r="512" customHeight="1" spans="1:9">
      <c r="A512" s="8" t="s">
        <v>17951</v>
      </c>
      <c r="B512" s="8" t="s">
        <v>17952</v>
      </c>
      <c r="C512" s="8" t="s">
        <v>17953</v>
      </c>
      <c r="D512" s="8"/>
      <c r="E512" s="8"/>
      <c r="F512" s="8" t="s">
        <v>17954</v>
      </c>
      <c r="G512" s="8"/>
      <c r="H512" s="8" t="s">
        <v>16144</v>
      </c>
      <c r="I512" s="8"/>
    </row>
    <row r="513" customHeight="1" spans="1:9">
      <c r="A513" s="6" t="s">
        <v>17955</v>
      </c>
      <c r="B513" s="6" t="s">
        <v>17956</v>
      </c>
      <c r="C513" s="6" t="s">
        <v>17957</v>
      </c>
      <c r="D513" s="6"/>
      <c r="E513" s="6"/>
      <c r="F513" s="6" t="s">
        <v>17958</v>
      </c>
      <c r="G513" s="6"/>
      <c r="H513" s="6" t="s">
        <v>16056</v>
      </c>
      <c r="I513" s="6"/>
    </row>
    <row r="514" customHeight="1" spans="1:9">
      <c r="A514" s="8" t="s">
        <v>17959</v>
      </c>
      <c r="B514" s="8" t="s">
        <v>17960</v>
      </c>
      <c r="C514" s="8" t="s">
        <v>17961</v>
      </c>
      <c r="D514" s="8"/>
      <c r="E514" s="8"/>
      <c r="F514" s="8" t="s">
        <v>17962</v>
      </c>
      <c r="G514" s="8"/>
      <c r="H514" s="8" t="s">
        <v>16390</v>
      </c>
      <c r="I514" s="8"/>
    </row>
    <row r="515" customHeight="1" spans="1:9">
      <c r="A515" s="6" t="s">
        <v>17963</v>
      </c>
      <c r="B515" s="6" t="s">
        <v>17964</v>
      </c>
      <c r="C515" s="6" t="s">
        <v>17965</v>
      </c>
      <c r="D515" s="6"/>
      <c r="E515" s="6"/>
      <c r="F515" s="6" t="s">
        <v>17966</v>
      </c>
      <c r="G515" s="6"/>
      <c r="H515" s="6" t="s">
        <v>16144</v>
      </c>
      <c r="I515" s="6"/>
    </row>
    <row r="516" customHeight="1" spans="1:9">
      <c r="A516" s="8" t="s">
        <v>17967</v>
      </c>
      <c r="B516" s="8" t="s">
        <v>17968</v>
      </c>
      <c r="C516" s="8" t="s">
        <v>17969</v>
      </c>
      <c r="D516" s="8"/>
      <c r="E516" s="8"/>
      <c r="F516" s="8" t="s">
        <v>17970</v>
      </c>
      <c r="G516" s="8"/>
      <c r="H516" s="8" t="s">
        <v>15985</v>
      </c>
      <c r="I516" s="8"/>
    </row>
    <row r="517" customHeight="1" spans="1:9">
      <c r="A517" s="6" t="s">
        <v>17971</v>
      </c>
      <c r="B517" s="6" t="s">
        <v>17972</v>
      </c>
      <c r="C517" s="6" t="s">
        <v>17973</v>
      </c>
      <c r="D517" s="6"/>
      <c r="E517" s="6"/>
      <c r="F517" s="6" t="s">
        <v>17974</v>
      </c>
      <c r="G517" s="6"/>
      <c r="H517" s="6" t="s">
        <v>16029</v>
      </c>
      <c r="I517" s="6"/>
    </row>
    <row r="518" customHeight="1" spans="1:9">
      <c r="A518" s="8" t="s">
        <v>17975</v>
      </c>
      <c r="B518" s="8" t="s">
        <v>17976</v>
      </c>
      <c r="C518" s="8" t="s">
        <v>17977</v>
      </c>
      <c r="D518" s="8"/>
      <c r="E518" s="8"/>
      <c r="F518" s="8" t="s">
        <v>17978</v>
      </c>
      <c r="G518" s="8"/>
      <c r="H518" s="8" t="s">
        <v>16011</v>
      </c>
      <c r="I518" s="8"/>
    </row>
    <row r="519" customHeight="1" spans="1:9">
      <c r="A519" s="6" t="s">
        <v>17979</v>
      </c>
      <c r="B519" s="6" t="s">
        <v>17980</v>
      </c>
      <c r="C519" s="6" t="s">
        <v>17981</v>
      </c>
      <c r="D519" s="6"/>
      <c r="E519" s="6"/>
      <c r="F519" s="6" t="s">
        <v>17982</v>
      </c>
      <c r="G519" s="6"/>
      <c r="H519" s="6" t="s">
        <v>16094</v>
      </c>
      <c r="I519" s="6"/>
    </row>
    <row r="520" customHeight="1" spans="1:9">
      <c r="A520" s="8" t="s">
        <v>17983</v>
      </c>
      <c r="B520" s="8" t="s">
        <v>17984</v>
      </c>
      <c r="C520" s="8" t="s">
        <v>17985</v>
      </c>
      <c r="D520" s="8"/>
      <c r="E520" s="8"/>
      <c r="F520" s="8" t="s">
        <v>17986</v>
      </c>
      <c r="G520" s="8"/>
      <c r="H520" s="8" t="s">
        <v>16139</v>
      </c>
      <c r="I520" s="8"/>
    </row>
    <row r="521" customHeight="1" spans="1:9">
      <c r="A521" s="6" t="s">
        <v>17987</v>
      </c>
      <c r="B521" s="6" t="s">
        <v>17988</v>
      </c>
      <c r="C521" s="6" t="s">
        <v>15990</v>
      </c>
      <c r="D521" s="6"/>
      <c r="E521" s="6"/>
      <c r="F521" s="6" t="s">
        <v>17989</v>
      </c>
      <c r="G521" s="6"/>
      <c r="H521" s="6" t="s">
        <v>15990</v>
      </c>
      <c r="I521" s="6"/>
    </row>
    <row r="522" customHeight="1" spans="1:9">
      <c r="A522" s="8" t="s">
        <v>17990</v>
      </c>
      <c r="B522" s="8" t="s">
        <v>17991</v>
      </c>
      <c r="C522" s="8" t="s">
        <v>17992</v>
      </c>
      <c r="D522" s="8"/>
      <c r="E522" s="8"/>
      <c r="F522" s="8" t="s">
        <v>17993</v>
      </c>
      <c r="G522" s="8"/>
      <c r="H522" s="8" t="s">
        <v>16348</v>
      </c>
      <c r="I522" s="8"/>
    </row>
    <row r="523" customHeight="1" spans="1:9">
      <c r="A523" s="6" t="s">
        <v>17994</v>
      </c>
      <c r="B523" s="6" t="s">
        <v>17995</v>
      </c>
      <c r="C523" s="6" t="s">
        <v>17996</v>
      </c>
      <c r="D523" s="6"/>
      <c r="E523" s="6"/>
      <c r="F523" s="6" t="s">
        <v>17997</v>
      </c>
      <c r="G523" s="6"/>
      <c r="H523" s="6" t="s">
        <v>16361</v>
      </c>
      <c r="I523" s="6"/>
    </row>
    <row r="524" customHeight="1" spans="1:9">
      <c r="A524" s="8" t="s">
        <v>17998</v>
      </c>
      <c r="B524" s="8" t="s">
        <v>17999</v>
      </c>
      <c r="C524" s="8" t="s">
        <v>18000</v>
      </c>
      <c r="D524" s="8"/>
      <c r="E524" s="8"/>
      <c r="F524" s="8" t="s">
        <v>18001</v>
      </c>
      <c r="G524" s="8"/>
      <c r="H524" s="8" t="s">
        <v>16673</v>
      </c>
      <c r="I524" s="8"/>
    </row>
    <row r="525" customHeight="1" spans="1:9">
      <c r="A525" s="6" t="s">
        <v>18002</v>
      </c>
      <c r="B525" s="6" t="s">
        <v>18003</v>
      </c>
      <c r="C525" s="6" t="s">
        <v>18004</v>
      </c>
      <c r="D525" s="6"/>
      <c r="E525" s="6"/>
      <c r="F525" s="6" t="s">
        <v>18005</v>
      </c>
      <c r="G525" s="6"/>
      <c r="H525" s="6" t="s">
        <v>15985</v>
      </c>
      <c r="I525" s="6"/>
    </row>
    <row r="526" customHeight="1" spans="1:9">
      <c r="A526" s="8" t="s">
        <v>18006</v>
      </c>
      <c r="B526" s="8" t="s">
        <v>18007</v>
      </c>
      <c r="C526" s="8" t="s">
        <v>18008</v>
      </c>
      <c r="D526" s="8"/>
      <c r="E526" s="8"/>
      <c r="F526" s="8" t="s">
        <v>18009</v>
      </c>
      <c r="G526" s="8"/>
      <c r="H526" s="8" t="s">
        <v>15970</v>
      </c>
      <c r="I526" s="8"/>
    </row>
    <row r="527" customHeight="1" spans="1:9">
      <c r="A527" s="6" t="s">
        <v>18010</v>
      </c>
      <c r="B527" s="6" t="s">
        <v>18011</v>
      </c>
      <c r="C527" s="6" t="s">
        <v>18012</v>
      </c>
      <c r="D527" s="6"/>
      <c r="E527" s="6"/>
      <c r="F527" s="6" t="s">
        <v>18013</v>
      </c>
      <c r="G527" s="6"/>
      <c r="H527" s="6" t="s">
        <v>16056</v>
      </c>
      <c r="I527" s="6"/>
    </row>
    <row r="528" customHeight="1" spans="1:9">
      <c r="A528" s="8" t="s">
        <v>18014</v>
      </c>
      <c r="B528" s="8" t="s">
        <v>17478</v>
      </c>
      <c r="C528" s="8" t="s">
        <v>18015</v>
      </c>
      <c r="D528" s="8"/>
      <c r="E528" s="8"/>
      <c r="F528" s="8" t="s">
        <v>18016</v>
      </c>
      <c r="G528" s="8"/>
      <c r="H528" s="8" t="s">
        <v>15985</v>
      </c>
      <c r="I528" s="8"/>
    </row>
    <row r="529" customHeight="1" spans="1:9">
      <c r="A529" s="6" t="s">
        <v>18017</v>
      </c>
      <c r="B529" s="6" t="s">
        <v>18018</v>
      </c>
      <c r="C529" s="6" t="s">
        <v>18019</v>
      </c>
      <c r="D529" s="6"/>
      <c r="E529" s="6"/>
      <c r="F529" s="6" t="s">
        <v>18020</v>
      </c>
      <c r="G529" s="6"/>
      <c r="H529" s="6" t="s">
        <v>15985</v>
      </c>
      <c r="I529" s="6"/>
    </row>
    <row r="530" customHeight="1" spans="1:9">
      <c r="A530" s="8" t="s">
        <v>18021</v>
      </c>
      <c r="B530" s="8" t="s">
        <v>18022</v>
      </c>
      <c r="C530" s="8" t="s">
        <v>18023</v>
      </c>
      <c r="D530" s="8"/>
      <c r="E530" s="8"/>
      <c r="F530" s="8" t="s">
        <v>18024</v>
      </c>
      <c r="G530" s="8"/>
      <c r="H530" s="8" t="s">
        <v>16024</v>
      </c>
      <c r="I530" s="8"/>
    </row>
    <row r="531" customHeight="1" spans="1:9">
      <c r="A531" s="6" t="s">
        <v>18025</v>
      </c>
      <c r="B531" s="6" t="s">
        <v>18026</v>
      </c>
      <c r="C531" s="6" t="s">
        <v>18027</v>
      </c>
      <c r="D531" s="6"/>
      <c r="E531" s="6"/>
      <c r="F531" s="6" t="s">
        <v>18028</v>
      </c>
      <c r="G531" s="6"/>
      <c r="H531" s="6" t="s">
        <v>15980</v>
      </c>
      <c r="I531" s="6"/>
    </row>
    <row r="532" customHeight="1" spans="1:9">
      <c r="A532" s="8" t="s">
        <v>18029</v>
      </c>
      <c r="B532" s="8" t="s">
        <v>18030</v>
      </c>
      <c r="C532" s="8" t="s">
        <v>18031</v>
      </c>
      <c r="D532" s="8"/>
      <c r="E532" s="8"/>
      <c r="F532" s="8" t="s">
        <v>18032</v>
      </c>
      <c r="G532" s="8"/>
      <c r="H532" s="8" t="s">
        <v>16102</v>
      </c>
      <c r="I532" s="8"/>
    </row>
    <row r="533" customHeight="1" spans="1:9">
      <c r="A533" s="6" t="s">
        <v>18033</v>
      </c>
      <c r="B533" s="6" t="s">
        <v>18034</v>
      </c>
      <c r="C533" s="6" t="s">
        <v>18035</v>
      </c>
      <c r="D533" s="6"/>
      <c r="E533" s="6"/>
      <c r="F533" s="6" t="s">
        <v>18036</v>
      </c>
      <c r="G533" s="6"/>
      <c r="H533" s="6" t="s">
        <v>16411</v>
      </c>
      <c r="I533" s="6"/>
    </row>
    <row r="534" customHeight="1" spans="1:9">
      <c r="A534" s="8" t="s">
        <v>18037</v>
      </c>
      <c r="B534" s="8" t="s">
        <v>18038</v>
      </c>
      <c r="C534" s="8" t="s">
        <v>18039</v>
      </c>
      <c r="D534" s="8"/>
      <c r="E534" s="8"/>
      <c r="F534" s="8" t="s">
        <v>18040</v>
      </c>
      <c r="G534" s="8"/>
      <c r="H534" s="8" t="s">
        <v>15985</v>
      </c>
      <c r="I534" s="8"/>
    </row>
    <row r="535" customHeight="1" spans="1:9">
      <c r="A535" s="6" t="s">
        <v>18041</v>
      </c>
      <c r="B535" s="6" t="s">
        <v>18042</v>
      </c>
      <c r="C535" s="6" t="s">
        <v>16537</v>
      </c>
      <c r="D535" s="6"/>
      <c r="E535" s="6"/>
      <c r="F535" s="6" t="s">
        <v>18043</v>
      </c>
      <c r="G535" s="6"/>
      <c r="H535" s="6" t="s">
        <v>16539</v>
      </c>
      <c r="I535" s="6"/>
    </row>
    <row r="536" customHeight="1" spans="1:9">
      <c r="A536" s="8" t="s">
        <v>18044</v>
      </c>
      <c r="B536" s="8" t="s">
        <v>18045</v>
      </c>
      <c r="C536" s="8" t="s">
        <v>18046</v>
      </c>
      <c r="D536" s="8"/>
      <c r="E536" s="8"/>
      <c r="F536" s="8" t="s">
        <v>18047</v>
      </c>
      <c r="G536" s="8"/>
      <c r="H536" s="8" t="s">
        <v>18048</v>
      </c>
      <c r="I536" s="8"/>
    </row>
    <row r="537" customHeight="1" spans="1:9">
      <c r="A537" s="6" t="s">
        <v>18049</v>
      </c>
      <c r="B537" s="6" t="s">
        <v>18050</v>
      </c>
      <c r="C537" s="6" t="s">
        <v>18051</v>
      </c>
      <c r="D537" s="6"/>
      <c r="E537" s="6"/>
      <c r="F537" s="6" t="s">
        <v>18052</v>
      </c>
      <c r="G537" s="6"/>
      <c r="H537" s="6" t="s">
        <v>15970</v>
      </c>
      <c r="I537" s="6"/>
    </row>
    <row r="538" customHeight="1" spans="1:9">
      <c r="A538" s="8" t="s">
        <v>18053</v>
      </c>
      <c r="B538" s="8" t="s">
        <v>18054</v>
      </c>
      <c r="C538" s="8" t="s">
        <v>18055</v>
      </c>
      <c r="D538" s="8"/>
      <c r="E538" s="8"/>
      <c r="F538" s="8" t="s">
        <v>18056</v>
      </c>
      <c r="G538" s="8"/>
      <c r="H538" s="8" t="s">
        <v>16197</v>
      </c>
      <c r="I538" s="8"/>
    </row>
    <row r="539" customHeight="1" spans="1:9">
      <c r="A539" s="6" t="s">
        <v>18057</v>
      </c>
      <c r="B539" s="6" t="s">
        <v>18058</v>
      </c>
      <c r="C539" s="6" t="s">
        <v>15959</v>
      </c>
      <c r="D539" s="6"/>
      <c r="E539" s="6"/>
      <c r="F539" s="6" t="s">
        <v>18059</v>
      </c>
      <c r="G539" s="6"/>
      <c r="H539" s="6" t="s">
        <v>15959</v>
      </c>
      <c r="I539" s="6"/>
    </row>
    <row r="540" customHeight="1" spans="1:9">
      <c r="A540" s="8" t="s">
        <v>18060</v>
      </c>
      <c r="B540" s="8" t="s">
        <v>18061</v>
      </c>
      <c r="C540" s="8" t="s">
        <v>18062</v>
      </c>
      <c r="D540" s="8"/>
      <c r="E540" s="8"/>
      <c r="F540" s="8" t="s">
        <v>18063</v>
      </c>
      <c r="G540" s="8"/>
      <c r="H540" s="8" t="s">
        <v>16029</v>
      </c>
      <c r="I540" s="8"/>
    </row>
    <row r="541" customHeight="1" spans="1:9">
      <c r="A541" s="6" t="s">
        <v>18064</v>
      </c>
      <c r="B541" s="6" t="s">
        <v>18065</v>
      </c>
      <c r="C541" s="6" t="s">
        <v>18066</v>
      </c>
      <c r="D541" s="6"/>
      <c r="E541" s="6"/>
      <c r="F541" s="6" t="s">
        <v>18067</v>
      </c>
      <c r="G541" s="6"/>
      <c r="H541" s="6" t="s">
        <v>15990</v>
      </c>
      <c r="I541" s="6"/>
    </row>
    <row r="542" customHeight="1" spans="1:9">
      <c r="A542" s="8" t="s">
        <v>18068</v>
      </c>
      <c r="B542" s="8" t="s">
        <v>18069</v>
      </c>
      <c r="C542" s="8" t="s">
        <v>18070</v>
      </c>
      <c r="D542" s="8"/>
      <c r="E542" s="8"/>
      <c r="F542" s="8" t="s">
        <v>18071</v>
      </c>
      <c r="G542" s="8"/>
      <c r="H542" s="8" t="s">
        <v>15985</v>
      </c>
      <c r="I542" s="8"/>
    </row>
    <row r="543" customHeight="1" spans="1:9">
      <c r="A543" s="6" t="s">
        <v>18072</v>
      </c>
      <c r="B543" s="6" t="s">
        <v>18073</v>
      </c>
      <c r="C543" s="6" t="s">
        <v>18074</v>
      </c>
      <c r="D543" s="6"/>
      <c r="E543" s="6"/>
      <c r="F543" s="6" t="s">
        <v>18075</v>
      </c>
      <c r="G543" s="6"/>
      <c r="H543" s="6" t="s">
        <v>15959</v>
      </c>
      <c r="I543" s="6"/>
    </row>
    <row r="544" customHeight="1" spans="1:9">
      <c r="A544" s="8" t="s">
        <v>18076</v>
      </c>
      <c r="B544" s="8" t="s">
        <v>18077</v>
      </c>
      <c r="C544" s="8" t="s">
        <v>18078</v>
      </c>
      <c r="D544" s="8"/>
      <c r="E544" s="8"/>
      <c r="F544" s="8" t="s">
        <v>18079</v>
      </c>
      <c r="G544" s="8"/>
      <c r="H544" s="8" t="s">
        <v>15985</v>
      </c>
      <c r="I544" s="8"/>
    </row>
    <row r="545" customHeight="1" spans="1:9">
      <c r="A545" s="6" t="s">
        <v>18080</v>
      </c>
      <c r="B545" s="6" t="s">
        <v>18081</v>
      </c>
      <c r="C545" s="6" t="s">
        <v>18082</v>
      </c>
      <c r="D545" s="6"/>
      <c r="E545" s="6"/>
      <c r="F545" s="6" t="s">
        <v>18083</v>
      </c>
      <c r="G545" s="6"/>
      <c r="H545" s="6" t="s">
        <v>15985</v>
      </c>
      <c r="I545" s="6"/>
    </row>
    <row r="546" customHeight="1" spans="1:9">
      <c r="A546" s="8" t="s">
        <v>18084</v>
      </c>
      <c r="B546" s="8" t="s">
        <v>18085</v>
      </c>
      <c r="C546" s="8" t="s">
        <v>18086</v>
      </c>
      <c r="D546" s="8"/>
      <c r="E546" s="8"/>
      <c r="F546" s="8" t="s">
        <v>18087</v>
      </c>
      <c r="G546" s="8"/>
      <c r="H546" s="8" t="s">
        <v>16029</v>
      </c>
      <c r="I546" s="8"/>
    </row>
    <row r="547" customHeight="1" spans="1:9">
      <c r="A547" s="6" t="s">
        <v>18088</v>
      </c>
      <c r="B547" s="6" t="s">
        <v>18089</v>
      </c>
      <c r="C547" s="6" t="s">
        <v>18090</v>
      </c>
      <c r="D547" s="6"/>
      <c r="E547" s="6"/>
      <c r="F547" s="6" t="s">
        <v>18091</v>
      </c>
      <c r="G547" s="6"/>
      <c r="H547" s="6" t="s">
        <v>16144</v>
      </c>
      <c r="I547" s="6"/>
    </row>
    <row r="548" customHeight="1" spans="1:9">
      <c r="A548" s="8" t="s">
        <v>18092</v>
      </c>
      <c r="B548" s="8" t="s">
        <v>18093</v>
      </c>
      <c r="C548" s="8" t="s">
        <v>18094</v>
      </c>
      <c r="D548" s="8"/>
      <c r="E548" s="8"/>
      <c r="F548" s="8" t="s">
        <v>18095</v>
      </c>
      <c r="G548" s="8"/>
      <c r="H548" s="8" t="s">
        <v>15985</v>
      </c>
      <c r="I548" s="8"/>
    </row>
    <row r="549" customHeight="1" spans="1:9">
      <c r="A549" s="6" t="s">
        <v>18096</v>
      </c>
      <c r="B549" s="6" t="s">
        <v>18097</v>
      </c>
      <c r="C549" s="6" t="s">
        <v>18098</v>
      </c>
      <c r="D549" s="6"/>
      <c r="E549" s="6"/>
      <c r="F549" s="6" t="s">
        <v>18099</v>
      </c>
      <c r="G549" s="6"/>
      <c r="H549" s="6" t="s">
        <v>16011</v>
      </c>
      <c r="I549" s="6"/>
    </row>
    <row r="550" customHeight="1" spans="1:9">
      <c r="A550" s="8" t="s">
        <v>18100</v>
      </c>
      <c r="B550" s="8" t="s">
        <v>18101</v>
      </c>
      <c r="C550" s="8" t="s">
        <v>18102</v>
      </c>
      <c r="D550" s="8"/>
      <c r="E550" s="8"/>
      <c r="F550" s="8" t="s">
        <v>18103</v>
      </c>
      <c r="G550" s="8"/>
      <c r="H550" s="8" t="s">
        <v>15985</v>
      </c>
      <c r="I550" s="8"/>
    </row>
    <row r="551" customHeight="1" spans="1:9">
      <c r="A551" s="6" t="s">
        <v>18104</v>
      </c>
      <c r="B551" s="6" t="s">
        <v>18105</v>
      </c>
      <c r="C551" s="6" t="s">
        <v>18106</v>
      </c>
      <c r="D551" s="6"/>
      <c r="E551" s="6"/>
      <c r="F551" s="6" t="s">
        <v>18107</v>
      </c>
      <c r="G551" s="6"/>
      <c r="H551" s="6" t="s">
        <v>16348</v>
      </c>
      <c r="I551" s="6"/>
    </row>
    <row r="552" customHeight="1" spans="1:9">
      <c r="A552" s="8" t="s">
        <v>18108</v>
      </c>
      <c r="B552" s="8" t="s">
        <v>18109</v>
      </c>
      <c r="C552" s="8" t="s">
        <v>18110</v>
      </c>
      <c r="D552" s="8"/>
      <c r="E552" s="8"/>
      <c r="F552" s="8" t="s">
        <v>18111</v>
      </c>
      <c r="G552" s="8"/>
      <c r="H552" s="8" t="s">
        <v>15985</v>
      </c>
      <c r="I552" s="8"/>
    </row>
    <row r="553" customHeight="1" spans="1:9">
      <c r="A553" s="6" t="s">
        <v>18112</v>
      </c>
      <c r="B553" s="6" t="s">
        <v>18113</v>
      </c>
      <c r="C553" s="6" t="s">
        <v>18114</v>
      </c>
      <c r="D553" s="6"/>
      <c r="E553" s="6"/>
      <c r="F553" s="6" t="s">
        <v>18115</v>
      </c>
      <c r="G553" s="6"/>
      <c r="H553" s="6" t="s">
        <v>16011</v>
      </c>
      <c r="I553" s="6"/>
    </row>
    <row r="554" customHeight="1" spans="1:9">
      <c r="A554" s="8" t="s">
        <v>18116</v>
      </c>
      <c r="B554" s="8" t="s">
        <v>18117</v>
      </c>
      <c r="C554" s="8" t="s">
        <v>18118</v>
      </c>
      <c r="D554" s="8"/>
      <c r="E554" s="8"/>
      <c r="F554" s="8" t="s">
        <v>18119</v>
      </c>
      <c r="G554" s="8"/>
      <c r="H554" s="8" t="s">
        <v>17256</v>
      </c>
      <c r="I554" s="8"/>
    </row>
    <row r="555" customHeight="1" spans="1:9">
      <c r="A555" s="6" t="s">
        <v>18120</v>
      </c>
      <c r="B555" s="6" t="s">
        <v>18121</v>
      </c>
      <c r="C555" s="6" t="s">
        <v>17404</v>
      </c>
      <c r="D555" s="6"/>
      <c r="E555" s="6"/>
      <c r="F555" s="6" t="s">
        <v>18122</v>
      </c>
      <c r="G555" s="6"/>
      <c r="H555" s="6" t="s">
        <v>16056</v>
      </c>
      <c r="I555" s="6"/>
    </row>
    <row r="556" customHeight="1" spans="1:9">
      <c r="A556" s="8" t="s">
        <v>18123</v>
      </c>
      <c r="B556" s="8" t="s">
        <v>18124</v>
      </c>
      <c r="C556" s="8" t="s">
        <v>18125</v>
      </c>
      <c r="D556" s="8"/>
      <c r="E556" s="8"/>
      <c r="F556" s="8" t="s">
        <v>18126</v>
      </c>
      <c r="G556" s="8"/>
      <c r="H556" s="8" t="s">
        <v>15965</v>
      </c>
      <c r="I556" s="8"/>
    </row>
    <row r="557" customHeight="1" spans="1:9">
      <c r="A557" s="6" t="s">
        <v>18127</v>
      </c>
      <c r="B557" s="6" t="s">
        <v>18128</v>
      </c>
      <c r="C557" s="6" t="s">
        <v>18129</v>
      </c>
      <c r="D557" s="6"/>
      <c r="E557" s="6"/>
      <c r="F557" s="6" t="s">
        <v>18130</v>
      </c>
      <c r="G557" s="6"/>
      <c r="H557" s="6" t="s">
        <v>15965</v>
      </c>
      <c r="I557" s="6"/>
    </row>
    <row r="558" customHeight="1" spans="1:9">
      <c r="A558" s="8" t="s">
        <v>18131</v>
      </c>
      <c r="B558" s="8"/>
      <c r="C558" s="8" t="s">
        <v>18132</v>
      </c>
      <c r="D558" s="8"/>
      <c r="E558" s="8"/>
      <c r="F558" s="8" t="s">
        <v>18133</v>
      </c>
      <c r="G558" s="8"/>
      <c r="H558" s="8"/>
      <c r="I558" s="8"/>
    </row>
    <row r="559" customHeight="1" spans="1:9">
      <c r="A559" s="6" t="s">
        <v>18134</v>
      </c>
      <c r="B559" s="6" t="s">
        <v>18135</v>
      </c>
      <c r="C559" s="6" t="s">
        <v>18136</v>
      </c>
      <c r="D559" s="6"/>
      <c r="E559" s="6"/>
      <c r="F559" s="6" t="s">
        <v>18137</v>
      </c>
      <c r="G559" s="6"/>
      <c r="H559" s="6" t="s">
        <v>16081</v>
      </c>
      <c r="I559" s="6"/>
    </row>
    <row r="560" customHeight="1" spans="1:9">
      <c r="A560" s="8" t="s">
        <v>18138</v>
      </c>
      <c r="B560" s="8" t="s">
        <v>18139</v>
      </c>
      <c r="C560" s="8" t="s">
        <v>18140</v>
      </c>
      <c r="D560" s="8"/>
      <c r="E560" s="8"/>
      <c r="F560" s="8" t="s">
        <v>18141</v>
      </c>
      <c r="G560" s="8"/>
      <c r="H560" s="8" t="s">
        <v>16139</v>
      </c>
      <c r="I560" s="8"/>
    </row>
    <row r="561" customHeight="1" spans="1:9">
      <c r="A561" s="6" t="s">
        <v>18142</v>
      </c>
      <c r="B561" s="6" t="s">
        <v>18143</v>
      </c>
      <c r="C561" s="6" t="s">
        <v>15980</v>
      </c>
      <c r="D561" s="6"/>
      <c r="E561" s="6"/>
      <c r="F561" s="6" t="s">
        <v>18144</v>
      </c>
      <c r="G561" s="6"/>
      <c r="H561" s="6" t="s">
        <v>15980</v>
      </c>
      <c r="I561" s="6"/>
    </row>
    <row r="562" customHeight="1" spans="1:9">
      <c r="A562" s="8" t="s">
        <v>18145</v>
      </c>
      <c r="B562" s="8" t="s">
        <v>18146</v>
      </c>
      <c r="C562" s="8" t="s">
        <v>18147</v>
      </c>
      <c r="D562" s="8"/>
      <c r="E562" s="8"/>
      <c r="F562" s="8" t="s">
        <v>18148</v>
      </c>
      <c r="G562" s="8"/>
      <c r="H562" s="8" t="s">
        <v>16390</v>
      </c>
      <c r="I562" s="8"/>
    </row>
    <row r="563" customHeight="1" spans="1:9">
      <c r="A563" s="6" t="s">
        <v>18149</v>
      </c>
      <c r="B563" s="6" t="s">
        <v>18150</v>
      </c>
      <c r="C563" s="6" t="s">
        <v>18151</v>
      </c>
      <c r="D563" s="6"/>
      <c r="E563" s="6"/>
      <c r="F563" s="6" t="s">
        <v>18152</v>
      </c>
      <c r="G563" s="6"/>
      <c r="H563" s="6" t="s">
        <v>16024</v>
      </c>
      <c r="I563" s="6"/>
    </row>
    <row r="564" customHeight="1" spans="1:9">
      <c r="A564" s="8" t="s">
        <v>18153</v>
      </c>
      <c r="B564" s="8" t="s">
        <v>18154</v>
      </c>
      <c r="C564" s="8" t="s">
        <v>18155</v>
      </c>
      <c r="D564" s="8"/>
      <c r="E564" s="8"/>
      <c r="F564" s="8" t="s">
        <v>18156</v>
      </c>
      <c r="G564" s="8"/>
      <c r="H564" s="8" t="s">
        <v>16102</v>
      </c>
      <c r="I564" s="8"/>
    </row>
    <row r="565" customHeight="1" spans="1:9">
      <c r="A565" s="6" t="s">
        <v>18157</v>
      </c>
      <c r="B565" s="6" t="s">
        <v>18158</v>
      </c>
      <c r="C565" s="6" t="s">
        <v>18159</v>
      </c>
      <c r="D565" s="6"/>
      <c r="E565" s="6"/>
      <c r="F565" s="6" t="s">
        <v>18160</v>
      </c>
      <c r="G565" s="6"/>
      <c r="H565" s="6" t="s">
        <v>15985</v>
      </c>
      <c r="I565" s="6"/>
    </row>
    <row r="566" customHeight="1" spans="1:9">
      <c r="A566" s="8" t="s">
        <v>18161</v>
      </c>
      <c r="B566" s="8" t="s">
        <v>18162</v>
      </c>
      <c r="C566" s="8" t="s">
        <v>18163</v>
      </c>
      <c r="D566" s="8"/>
      <c r="E566" s="8"/>
      <c r="F566" s="8" t="s">
        <v>18164</v>
      </c>
      <c r="G566" s="8"/>
      <c r="H566" s="8" t="s">
        <v>16011</v>
      </c>
      <c r="I566" s="8"/>
    </row>
    <row r="567" customHeight="1" spans="1:9">
      <c r="A567" s="6" t="s">
        <v>18165</v>
      </c>
      <c r="B567" s="6" t="s">
        <v>18166</v>
      </c>
      <c r="C567" s="6" t="s">
        <v>18167</v>
      </c>
      <c r="D567" s="6"/>
      <c r="E567" s="6"/>
      <c r="F567" s="6" t="s">
        <v>18168</v>
      </c>
      <c r="G567" s="6"/>
      <c r="H567" s="6" t="s">
        <v>15985</v>
      </c>
      <c r="I567" s="6"/>
    </row>
    <row r="568" customHeight="1" spans="1:9">
      <c r="A568" s="8" t="s">
        <v>18169</v>
      </c>
      <c r="B568" s="8" t="s">
        <v>18170</v>
      </c>
      <c r="C568" s="8" t="s">
        <v>18171</v>
      </c>
      <c r="D568" s="8"/>
      <c r="E568" s="8"/>
      <c r="F568" s="8" t="s">
        <v>18172</v>
      </c>
      <c r="G568" s="8"/>
      <c r="H568" s="8" t="s">
        <v>16390</v>
      </c>
      <c r="I568" s="8"/>
    </row>
    <row r="569" customHeight="1" spans="1:9">
      <c r="A569" s="6" t="s">
        <v>18173</v>
      </c>
      <c r="B569" s="6" t="s">
        <v>18174</v>
      </c>
      <c r="C569" s="6" t="s">
        <v>18175</v>
      </c>
      <c r="D569" s="6"/>
      <c r="E569" s="6"/>
      <c r="F569" s="6" t="s">
        <v>18176</v>
      </c>
      <c r="G569" s="6"/>
      <c r="H569" s="6" t="s">
        <v>15990</v>
      </c>
      <c r="I569" s="6"/>
    </row>
    <row r="570" customHeight="1" spans="1:9">
      <c r="A570" s="8" t="s">
        <v>18177</v>
      </c>
      <c r="B570" s="8" t="s">
        <v>18178</v>
      </c>
      <c r="C570" s="8" t="s">
        <v>18179</v>
      </c>
      <c r="D570" s="8"/>
      <c r="E570" s="8"/>
      <c r="F570" s="8" t="s">
        <v>18180</v>
      </c>
      <c r="G570" s="8"/>
      <c r="H570" s="8" t="s">
        <v>16361</v>
      </c>
      <c r="I570" s="8"/>
    </row>
    <row r="571" customHeight="1" spans="1:9">
      <c r="A571" s="6" t="s">
        <v>18181</v>
      </c>
      <c r="B571" s="6" t="s">
        <v>18182</v>
      </c>
      <c r="C571" s="6" t="s">
        <v>18183</v>
      </c>
      <c r="D571" s="6"/>
      <c r="E571" s="6"/>
      <c r="F571" s="6" t="s">
        <v>18184</v>
      </c>
      <c r="G571" s="6"/>
      <c r="H571" s="6" t="s">
        <v>15985</v>
      </c>
      <c r="I571" s="6"/>
    </row>
    <row r="572" customHeight="1" spans="1:9">
      <c r="A572" s="8" t="s">
        <v>18185</v>
      </c>
      <c r="B572" s="8" t="s">
        <v>18186</v>
      </c>
      <c r="C572" s="8" t="s">
        <v>18187</v>
      </c>
      <c r="D572" s="8"/>
      <c r="E572" s="8"/>
      <c r="F572" s="8" t="s">
        <v>18188</v>
      </c>
      <c r="G572" s="8"/>
      <c r="H572" s="8" t="s">
        <v>17575</v>
      </c>
      <c r="I572" s="8"/>
    </row>
    <row r="573" customHeight="1" spans="1:9">
      <c r="A573" s="6" t="s">
        <v>18189</v>
      </c>
      <c r="B573" s="6" t="s">
        <v>18190</v>
      </c>
      <c r="C573" s="6" t="s">
        <v>18118</v>
      </c>
      <c r="D573" s="6"/>
      <c r="E573" s="6"/>
      <c r="F573" s="6" t="s">
        <v>18191</v>
      </c>
      <c r="G573" s="6"/>
      <c r="H573" s="6" t="s">
        <v>17256</v>
      </c>
      <c r="I573" s="6"/>
    </row>
    <row r="574" customHeight="1" spans="1:9">
      <c r="A574" s="8" t="s">
        <v>18192</v>
      </c>
      <c r="B574" s="8" t="s">
        <v>18193</v>
      </c>
      <c r="C574" s="8" t="s">
        <v>18194</v>
      </c>
      <c r="D574" s="8"/>
      <c r="E574" s="8"/>
      <c r="F574" s="8" t="s">
        <v>18195</v>
      </c>
      <c r="G574" s="8"/>
      <c r="H574" s="8" t="s">
        <v>15980</v>
      </c>
      <c r="I574" s="8"/>
    </row>
    <row r="575" customHeight="1" spans="1:9">
      <c r="A575" s="6" t="s">
        <v>18196</v>
      </c>
      <c r="B575" s="6" t="s">
        <v>18197</v>
      </c>
      <c r="C575" s="6" t="s">
        <v>18198</v>
      </c>
      <c r="D575" s="6"/>
      <c r="E575" s="6"/>
      <c r="F575" s="6" t="s">
        <v>18199</v>
      </c>
      <c r="G575" s="6"/>
      <c r="H575" s="6" t="s">
        <v>15985</v>
      </c>
      <c r="I575" s="6"/>
    </row>
    <row r="576" customHeight="1" spans="1:9">
      <c r="A576" s="8" t="s">
        <v>18200</v>
      </c>
      <c r="B576" s="8" t="s">
        <v>18201</v>
      </c>
      <c r="C576" s="8" t="s">
        <v>18202</v>
      </c>
      <c r="D576" s="8"/>
      <c r="E576" s="8"/>
      <c r="F576" s="8" t="s">
        <v>18203</v>
      </c>
      <c r="G576" s="8"/>
      <c r="H576" s="8" t="s">
        <v>18204</v>
      </c>
      <c r="I576" s="8"/>
    </row>
    <row r="577" customHeight="1" spans="1:9">
      <c r="A577" s="6" t="s">
        <v>18205</v>
      </c>
      <c r="B577" s="6"/>
      <c r="C577" s="6" t="s">
        <v>18206</v>
      </c>
      <c r="D577" s="6"/>
      <c r="E577" s="6"/>
      <c r="F577" s="6" t="s">
        <v>18207</v>
      </c>
      <c r="G577" s="6"/>
      <c r="H577" s="6"/>
      <c r="I577" s="6"/>
    </row>
    <row r="578" customHeight="1" spans="1:9">
      <c r="A578" s="8" t="s">
        <v>18208</v>
      </c>
      <c r="B578" s="8" t="s">
        <v>18209</v>
      </c>
      <c r="C578" s="8" t="s">
        <v>18210</v>
      </c>
      <c r="D578" s="8"/>
      <c r="E578" s="8"/>
      <c r="F578" s="8" t="s">
        <v>18211</v>
      </c>
      <c r="G578" s="8"/>
      <c r="H578" s="8" t="s">
        <v>15980</v>
      </c>
      <c r="I578" s="8"/>
    </row>
    <row r="579" customHeight="1" spans="1:9">
      <c r="A579" s="6" t="s">
        <v>18212</v>
      </c>
      <c r="B579" s="6" t="s">
        <v>18213</v>
      </c>
      <c r="C579" s="6" t="s">
        <v>18214</v>
      </c>
      <c r="D579" s="6"/>
      <c r="E579" s="6"/>
      <c r="F579" s="6" t="s">
        <v>18215</v>
      </c>
      <c r="G579" s="6"/>
      <c r="H579" s="6" t="s">
        <v>15980</v>
      </c>
      <c r="I579" s="6"/>
    </row>
    <row r="580" customHeight="1" spans="1:9">
      <c r="A580" s="8" t="s">
        <v>18216</v>
      </c>
      <c r="B580" s="8" t="s">
        <v>18217</v>
      </c>
      <c r="C580" s="8" t="s">
        <v>18218</v>
      </c>
      <c r="D580" s="8"/>
      <c r="E580" s="8" t="s">
        <v>18219</v>
      </c>
      <c r="F580" s="8" t="s">
        <v>18220</v>
      </c>
      <c r="G580" s="8"/>
      <c r="H580" s="8" t="s">
        <v>15975</v>
      </c>
      <c r="I580" s="8"/>
    </row>
    <row r="581" customHeight="1" spans="1:9">
      <c r="A581" s="6" t="s">
        <v>18221</v>
      </c>
      <c r="B581" s="6" t="s">
        <v>18222</v>
      </c>
      <c r="C581" s="6" t="s">
        <v>18223</v>
      </c>
      <c r="D581" s="6"/>
      <c r="E581" s="6"/>
      <c r="F581" s="6" t="s">
        <v>18224</v>
      </c>
      <c r="G581" s="6"/>
      <c r="H581" s="6" t="s">
        <v>16024</v>
      </c>
      <c r="I581" s="6"/>
    </row>
    <row r="582" customHeight="1" spans="1:9">
      <c r="A582" s="8" t="s">
        <v>18225</v>
      </c>
      <c r="B582" s="8" t="s">
        <v>18226</v>
      </c>
      <c r="C582" s="8" t="s">
        <v>18227</v>
      </c>
      <c r="D582" s="8"/>
      <c r="E582" s="8"/>
      <c r="F582" s="8" t="s">
        <v>18228</v>
      </c>
      <c r="G582" s="8"/>
      <c r="H582" s="8" t="s">
        <v>16348</v>
      </c>
      <c r="I582" s="8"/>
    </row>
    <row r="583" customHeight="1" spans="1:9">
      <c r="A583" s="6" t="s">
        <v>18229</v>
      </c>
      <c r="B583" s="6" t="s">
        <v>18230</v>
      </c>
      <c r="C583" s="6" t="s">
        <v>18231</v>
      </c>
      <c r="D583" s="6"/>
      <c r="E583" s="6"/>
      <c r="F583" s="6" t="s">
        <v>18232</v>
      </c>
      <c r="G583" s="6"/>
      <c r="H583" s="6" t="s">
        <v>16168</v>
      </c>
      <c r="I583" s="6"/>
    </row>
    <row r="584" customHeight="1" spans="1:9">
      <c r="A584" s="8" t="s">
        <v>18233</v>
      </c>
      <c r="B584" s="8" t="s">
        <v>18234</v>
      </c>
      <c r="C584" s="8" t="s">
        <v>18235</v>
      </c>
      <c r="D584" s="8"/>
      <c r="E584" s="8"/>
      <c r="F584" s="8" t="s">
        <v>18236</v>
      </c>
      <c r="G584" s="8"/>
      <c r="H584" s="8" t="s">
        <v>16024</v>
      </c>
      <c r="I584" s="8"/>
    </row>
    <row r="585" customHeight="1" spans="1:9">
      <c r="A585" s="6" t="s">
        <v>18237</v>
      </c>
      <c r="B585" s="6" t="s">
        <v>18238</v>
      </c>
      <c r="C585" s="6" t="s">
        <v>18239</v>
      </c>
      <c r="D585" s="6"/>
      <c r="E585" s="6"/>
      <c r="F585" s="6" t="s">
        <v>18240</v>
      </c>
      <c r="G585" s="6"/>
      <c r="H585" s="6" t="s">
        <v>16233</v>
      </c>
      <c r="I585" s="6"/>
    </row>
    <row r="586" customHeight="1" spans="1:9">
      <c r="A586" s="8" t="s">
        <v>18241</v>
      </c>
      <c r="B586" s="8" t="s">
        <v>18242</v>
      </c>
      <c r="C586" s="8" t="s">
        <v>15968</v>
      </c>
      <c r="D586" s="8"/>
      <c r="E586" s="8"/>
      <c r="F586" s="8" t="s">
        <v>18243</v>
      </c>
      <c r="G586" s="8"/>
      <c r="H586" s="8" t="s">
        <v>15970</v>
      </c>
      <c r="I586" s="8"/>
    </row>
    <row r="587" customHeight="1" spans="1:9">
      <c r="A587" s="6" t="s">
        <v>18244</v>
      </c>
      <c r="B587" s="6" t="s">
        <v>18245</v>
      </c>
      <c r="C587" s="6" t="s">
        <v>18246</v>
      </c>
      <c r="D587" s="6"/>
      <c r="E587" s="6"/>
      <c r="F587" s="6" t="s">
        <v>18247</v>
      </c>
      <c r="G587" s="6"/>
      <c r="H587" s="6" t="s">
        <v>16673</v>
      </c>
      <c r="I587" s="6"/>
    </row>
    <row r="588" customHeight="1" spans="1:9">
      <c r="A588" s="8" t="s">
        <v>18248</v>
      </c>
      <c r="B588" s="8" t="s">
        <v>18249</v>
      </c>
      <c r="C588" s="8" t="s">
        <v>18250</v>
      </c>
      <c r="D588" s="8"/>
      <c r="E588" s="8"/>
      <c r="F588" s="8" t="s">
        <v>18251</v>
      </c>
      <c r="G588" s="8"/>
      <c r="H588" s="8" t="s">
        <v>16102</v>
      </c>
      <c r="I588" s="8"/>
    </row>
    <row r="589" customHeight="1" spans="1:9">
      <c r="A589" s="6" t="s">
        <v>18252</v>
      </c>
      <c r="B589" s="6" t="s">
        <v>18253</v>
      </c>
      <c r="C589" s="6" t="s">
        <v>18254</v>
      </c>
      <c r="D589" s="6"/>
      <c r="E589" s="6"/>
      <c r="F589" s="6" t="s">
        <v>18255</v>
      </c>
      <c r="G589" s="6"/>
      <c r="H589" s="6"/>
      <c r="I589" s="6"/>
    </row>
    <row r="590" customHeight="1" spans="1:9">
      <c r="A590" s="8" t="s">
        <v>18256</v>
      </c>
      <c r="B590" s="8" t="s">
        <v>18257</v>
      </c>
      <c r="C590" s="8" t="s">
        <v>18258</v>
      </c>
      <c r="D590" s="8"/>
      <c r="E590" s="8" t="s">
        <v>18259</v>
      </c>
      <c r="F590" s="8" t="s">
        <v>18260</v>
      </c>
      <c r="G590" s="8"/>
      <c r="H590" s="8" t="s">
        <v>16081</v>
      </c>
      <c r="I590" s="8"/>
    </row>
    <row r="591" customHeight="1" spans="1:9">
      <c r="A591" s="6" t="s">
        <v>18261</v>
      </c>
      <c r="B591" s="6" t="s">
        <v>18262</v>
      </c>
      <c r="C591" s="6" t="s">
        <v>18263</v>
      </c>
      <c r="D591" s="6"/>
      <c r="E591" s="6"/>
      <c r="F591" s="6" t="s">
        <v>18264</v>
      </c>
      <c r="G591" s="6"/>
      <c r="H591" s="6" t="s">
        <v>16024</v>
      </c>
      <c r="I591" s="6"/>
    </row>
    <row r="592" customHeight="1" spans="1:9">
      <c r="A592" s="8" t="s">
        <v>18265</v>
      </c>
      <c r="B592" s="8" t="s">
        <v>18266</v>
      </c>
      <c r="C592" s="8" t="s">
        <v>18267</v>
      </c>
      <c r="D592" s="8"/>
      <c r="E592" s="8"/>
      <c r="F592" s="8" t="s">
        <v>18268</v>
      </c>
      <c r="G592" s="8"/>
      <c r="H592" s="8" t="s">
        <v>15985</v>
      </c>
      <c r="I592" s="8"/>
    </row>
    <row r="593" customHeight="1" spans="1:9">
      <c r="A593" s="6" t="s">
        <v>18269</v>
      </c>
      <c r="B593" s="6" t="s">
        <v>18270</v>
      </c>
      <c r="C593" s="6" t="s">
        <v>18271</v>
      </c>
      <c r="D593" s="6"/>
      <c r="E593" s="6"/>
      <c r="F593" s="6" t="s">
        <v>18272</v>
      </c>
      <c r="G593" s="6"/>
      <c r="H593" s="6" t="s">
        <v>16024</v>
      </c>
      <c r="I593" s="6"/>
    </row>
    <row r="594" customHeight="1" spans="1:9">
      <c r="A594" s="8" t="s">
        <v>18273</v>
      </c>
      <c r="B594" s="8"/>
      <c r="C594" s="8" t="s">
        <v>18274</v>
      </c>
      <c r="D594" s="8"/>
      <c r="E594" s="8"/>
      <c r="F594" s="8" t="s">
        <v>18275</v>
      </c>
      <c r="G594" s="8"/>
      <c r="H594" s="8"/>
      <c r="I594" s="8"/>
    </row>
    <row r="595" customHeight="1" spans="1:9">
      <c r="A595" s="6" t="s">
        <v>18276</v>
      </c>
      <c r="B595" s="6" t="s">
        <v>18277</v>
      </c>
      <c r="C595" s="6" t="s">
        <v>18278</v>
      </c>
      <c r="D595" s="6"/>
      <c r="E595" s="6"/>
      <c r="F595" s="6" t="s">
        <v>18279</v>
      </c>
      <c r="G595" s="6"/>
      <c r="H595" s="6" t="s">
        <v>15985</v>
      </c>
      <c r="I595" s="6"/>
    </row>
    <row r="596" customHeight="1" spans="1:9">
      <c r="A596" s="8" t="s">
        <v>18280</v>
      </c>
      <c r="B596" s="8" t="s">
        <v>18281</v>
      </c>
      <c r="C596" s="8" t="s">
        <v>18282</v>
      </c>
      <c r="D596" s="8"/>
      <c r="E596" s="8"/>
      <c r="F596" s="8" t="s">
        <v>18283</v>
      </c>
      <c r="G596" s="8"/>
      <c r="H596" s="8"/>
      <c r="I596" s="8"/>
    </row>
    <row r="597" customHeight="1" spans="1:9">
      <c r="A597" s="6" t="s">
        <v>18284</v>
      </c>
      <c r="B597" s="6" t="s">
        <v>18285</v>
      </c>
      <c r="C597" s="6" t="s">
        <v>18286</v>
      </c>
      <c r="D597" s="6"/>
      <c r="E597" s="6"/>
      <c r="F597" s="6" t="s">
        <v>18287</v>
      </c>
      <c r="G597" s="6"/>
      <c r="H597" s="6" t="s">
        <v>16024</v>
      </c>
      <c r="I597" s="6"/>
    </row>
    <row r="598" customHeight="1" spans="1:9">
      <c r="A598" s="8" t="s">
        <v>18288</v>
      </c>
      <c r="B598" s="8" t="s">
        <v>18289</v>
      </c>
      <c r="C598" s="8" t="s">
        <v>16593</v>
      </c>
      <c r="D598" s="8"/>
      <c r="E598" s="8"/>
      <c r="F598" s="8" t="s">
        <v>18290</v>
      </c>
      <c r="G598" s="8"/>
      <c r="H598" s="8" t="s">
        <v>16056</v>
      </c>
      <c r="I598" s="8"/>
    </row>
    <row r="599" customHeight="1" spans="1:9">
      <c r="A599" s="6" t="s">
        <v>18291</v>
      </c>
      <c r="B599" s="6" t="s">
        <v>18292</v>
      </c>
      <c r="C599" s="6" t="s">
        <v>18293</v>
      </c>
      <c r="D599" s="6"/>
      <c r="E599" s="6"/>
      <c r="F599" s="6" t="s">
        <v>18294</v>
      </c>
      <c r="G599" s="6"/>
      <c r="H599" s="6" t="s">
        <v>15985</v>
      </c>
      <c r="I599" s="6"/>
    </row>
    <row r="600" customHeight="1" spans="1:9">
      <c r="A600" s="8" t="s">
        <v>18295</v>
      </c>
      <c r="B600" s="8" t="s">
        <v>18296</v>
      </c>
      <c r="C600" s="8" t="s">
        <v>18297</v>
      </c>
      <c r="D600" s="8"/>
      <c r="E600" s="8"/>
      <c r="F600" s="8" t="s">
        <v>18298</v>
      </c>
      <c r="G600" s="8"/>
      <c r="H600" s="8" t="s">
        <v>16034</v>
      </c>
      <c r="I600" s="8"/>
    </row>
    <row r="601" customHeight="1" spans="1:9">
      <c r="A601" s="6" t="s">
        <v>18299</v>
      </c>
      <c r="B601" s="6" t="s">
        <v>18300</v>
      </c>
      <c r="C601" s="6" t="s">
        <v>18301</v>
      </c>
      <c r="D601" s="6"/>
      <c r="E601" s="6"/>
      <c r="F601" s="6" t="s">
        <v>18302</v>
      </c>
      <c r="G601" s="6"/>
      <c r="H601" s="6" t="s">
        <v>15980</v>
      </c>
      <c r="I601" s="6"/>
    </row>
    <row r="602" customHeight="1" spans="1:9">
      <c r="A602" s="8" t="s">
        <v>18303</v>
      </c>
      <c r="B602" s="8" t="s">
        <v>18304</v>
      </c>
      <c r="C602" s="8" t="s">
        <v>18305</v>
      </c>
      <c r="D602" s="8"/>
      <c r="E602" s="8"/>
      <c r="F602" s="8" t="s">
        <v>18306</v>
      </c>
      <c r="G602" s="8"/>
      <c r="H602" s="8" t="s">
        <v>15985</v>
      </c>
      <c r="I602" s="8"/>
    </row>
    <row r="603" customHeight="1" spans="1:9">
      <c r="A603" s="6" t="s">
        <v>18307</v>
      </c>
      <c r="B603" s="6" t="s">
        <v>18308</v>
      </c>
      <c r="C603" s="6" t="s">
        <v>18309</v>
      </c>
      <c r="D603" s="6"/>
      <c r="E603" s="6"/>
      <c r="F603" s="6" t="s">
        <v>18310</v>
      </c>
      <c r="G603" s="6"/>
      <c r="H603" s="6" t="s">
        <v>15985</v>
      </c>
      <c r="I603" s="6"/>
    </row>
    <row r="604" customHeight="1" spans="1:9">
      <c r="A604" s="8" t="s">
        <v>18311</v>
      </c>
      <c r="B604" s="8" t="s">
        <v>18312</v>
      </c>
      <c r="C604" s="8" t="s">
        <v>18313</v>
      </c>
      <c r="D604" s="8"/>
      <c r="E604" s="8"/>
      <c r="F604" s="8" t="s">
        <v>18314</v>
      </c>
      <c r="G604" s="8"/>
      <c r="H604" s="8" t="s">
        <v>15975</v>
      </c>
      <c r="I604" s="8"/>
    </row>
    <row r="605" customHeight="1" spans="1:9">
      <c r="A605" s="6" t="s">
        <v>18315</v>
      </c>
      <c r="B605" s="6" t="s">
        <v>18316</v>
      </c>
      <c r="C605" s="6" t="s">
        <v>17375</v>
      </c>
      <c r="D605" s="6"/>
      <c r="E605" s="6"/>
      <c r="F605" s="6" t="s">
        <v>18317</v>
      </c>
      <c r="G605" s="6"/>
      <c r="H605" s="6" t="s">
        <v>17377</v>
      </c>
      <c r="I605" s="6"/>
    </row>
    <row r="606" customHeight="1" spans="1:9">
      <c r="A606" s="8" t="s">
        <v>18318</v>
      </c>
      <c r="B606" s="8" t="s">
        <v>18319</v>
      </c>
      <c r="C606" s="8" t="s">
        <v>18320</v>
      </c>
      <c r="D606" s="8"/>
      <c r="E606" s="8"/>
      <c r="F606" s="8" t="s">
        <v>18321</v>
      </c>
      <c r="G606" s="8"/>
      <c r="H606" s="8" t="s">
        <v>16361</v>
      </c>
      <c r="I606" s="8"/>
    </row>
    <row r="607" customHeight="1" spans="1:9">
      <c r="A607" s="6" t="s">
        <v>18322</v>
      </c>
      <c r="B607" s="6" t="s">
        <v>18323</v>
      </c>
      <c r="C607" s="6" t="s">
        <v>18324</v>
      </c>
      <c r="D607" s="6"/>
      <c r="E607" s="6"/>
      <c r="F607" s="6" t="s">
        <v>18325</v>
      </c>
      <c r="G607" s="6"/>
      <c r="H607" s="6" t="s">
        <v>15970</v>
      </c>
      <c r="I607" s="6"/>
    </row>
    <row r="608" customHeight="1" spans="1:9">
      <c r="A608" s="8" t="s">
        <v>18326</v>
      </c>
      <c r="B608" s="8" t="s">
        <v>18327</v>
      </c>
      <c r="C608" s="8" t="s">
        <v>18328</v>
      </c>
      <c r="D608" s="8"/>
      <c r="E608" s="8"/>
      <c r="F608" s="8" t="s">
        <v>18329</v>
      </c>
      <c r="G608" s="8"/>
      <c r="H608" s="8" t="s">
        <v>16102</v>
      </c>
      <c r="I608" s="8"/>
    </row>
    <row r="609" customHeight="1" spans="1:9">
      <c r="A609" s="6" t="s">
        <v>18330</v>
      </c>
      <c r="B609" s="6" t="s">
        <v>18331</v>
      </c>
      <c r="C609" s="6" t="s">
        <v>18332</v>
      </c>
      <c r="D609" s="6"/>
      <c r="E609" s="6"/>
      <c r="F609" s="6" t="s">
        <v>18333</v>
      </c>
      <c r="G609" s="6"/>
      <c r="H609" s="6" t="s">
        <v>15970</v>
      </c>
      <c r="I609" s="6"/>
    </row>
    <row r="610" customHeight="1" spans="1:9">
      <c r="A610" s="8" t="s">
        <v>18334</v>
      </c>
      <c r="B610" s="8" t="s">
        <v>18335</v>
      </c>
      <c r="C610" s="8" t="s">
        <v>18336</v>
      </c>
      <c r="D610" s="8"/>
      <c r="E610" s="8"/>
      <c r="F610" s="8" t="s">
        <v>18337</v>
      </c>
      <c r="G610" s="8"/>
      <c r="H610" s="8" t="s">
        <v>16056</v>
      </c>
      <c r="I610" s="8"/>
    </row>
    <row r="611" customHeight="1" spans="1:9">
      <c r="A611" s="6" t="s">
        <v>18338</v>
      </c>
      <c r="B611" s="6" t="s">
        <v>18339</v>
      </c>
      <c r="C611" s="6" t="s">
        <v>18340</v>
      </c>
      <c r="D611" s="6"/>
      <c r="E611" s="6"/>
      <c r="F611" s="6" t="s">
        <v>18341</v>
      </c>
      <c r="G611" s="6"/>
      <c r="H611" s="6" t="s">
        <v>16390</v>
      </c>
      <c r="I611" s="6"/>
    </row>
    <row r="612" customHeight="1" spans="1:9">
      <c r="A612" s="8" t="s">
        <v>18342</v>
      </c>
      <c r="B612" s="8" t="s">
        <v>18343</v>
      </c>
      <c r="C612" s="8" t="s">
        <v>18344</v>
      </c>
      <c r="D612" s="8"/>
      <c r="E612" s="8"/>
      <c r="F612" s="8" t="s">
        <v>18345</v>
      </c>
      <c r="G612" s="8"/>
      <c r="H612" s="8" t="s">
        <v>16197</v>
      </c>
      <c r="I612" s="8"/>
    </row>
    <row r="613" customHeight="1" spans="1:9">
      <c r="A613" s="6" t="s">
        <v>18346</v>
      </c>
      <c r="B613" s="6" t="s">
        <v>18347</v>
      </c>
      <c r="C613" s="6" t="s">
        <v>18348</v>
      </c>
      <c r="D613" s="6"/>
      <c r="E613" s="6"/>
      <c r="F613" s="6" t="s">
        <v>18349</v>
      </c>
      <c r="G613" s="6"/>
      <c r="H613" s="6" t="s">
        <v>16139</v>
      </c>
      <c r="I613" s="6"/>
    </row>
    <row r="614" customHeight="1" spans="1:9">
      <c r="A614" s="8" t="s">
        <v>18350</v>
      </c>
      <c r="B614" s="8" t="s">
        <v>18351</v>
      </c>
      <c r="C614" s="8" t="s">
        <v>18332</v>
      </c>
      <c r="D614" s="8"/>
      <c r="E614" s="8"/>
      <c r="F614" s="8" t="s">
        <v>18352</v>
      </c>
      <c r="G614" s="8"/>
      <c r="H614" s="8" t="s">
        <v>15970</v>
      </c>
      <c r="I614" s="8"/>
    </row>
    <row r="615" customHeight="1" spans="1:9">
      <c r="A615" s="6" t="s">
        <v>18353</v>
      </c>
      <c r="B615" s="6" t="s">
        <v>18354</v>
      </c>
      <c r="C615" s="6" t="s">
        <v>16005</v>
      </c>
      <c r="D615" s="6"/>
      <c r="E615" s="6"/>
      <c r="F615" s="6" t="s">
        <v>18355</v>
      </c>
      <c r="G615" s="6"/>
      <c r="H615" s="6" t="s">
        <v>15985</v>
      </c>
      <c r="I615" s="6"/>
    </row>
    <row r="616" customHeight="1" spans="1:9">
      <c r="A616" s="8" t="s">
        <v>18356</v>
      </c>
      <c r="B616" s="8" t="s">
        <v>18357</v>
      </c>
      <c r="C616" s="8" t="s">
        <v>18358</v>
      </c>
      <c r="D616" s="8"/>
      <c r="E616" s="8"/>
      <c r="F616" s="8" t="s">
        <v>18359</v>
      </c>
      <c r="G616" s="8"/>
      <c r="H616" s="8" t="s">
        <v>16056</v>
      </c>
      <c r="I616" s="8"/>
    </row>
    <row r="617" customHeight="1" spans="1:9">
      <c r="A617" s="6" t="s">
        <v>18360</v>
      </c>
      <c r="B617" s="6" t="s">
        <v>18361</v>
      </c>
      <c r="C617" s="6" t="s">
        <v>18362</v>
      </c>
      <c r="D617" s="6"/>
      <c r="E617" s="6"/>
      <c r="F617" s="6" t="s">
        <v>18363</v>
      </c>
      <c r="G617" s="6"/>
      <c r="H617" s="6" t="s">
        <v>17377</v>
      </c>
      <c r="I617" s="6"/>
    </row>
    <row r="618" customHeight="1" spans="1:9">
      <c r="A618" s="8" t="s">
        <v>18364</v>
      </c>
      <c r="B618" s="8" t="s">
        <v>18365</v>
      </c>
      <c r="C618" s="8" t="s">
        <v>18366</v>
      </c>
      <c r="D618" s="8"/>
      <c r="E618" s="8"/>
      <c r="F618" s="8" t="s">
        <v>18367</v>
      </c>
      <c r="G618" s="8"/>
      <c r="H618" s="8" t="s">
        <v>15985</v>
      </c>
      <c r="I618" s="8"/>
    </row>
    <row r="619" customHeight="1" spans="1:9">
      <c r="A619" s="6" t="s">
        <v>18368</v>
      </c>
      <c r="B619" s="6" t="s">
        <v>18369</v>
      </c>
      <c r="C619" s="6" t="s">
        <v>18370</v>
      </c>
      <c r="D619" s="6"/>
      <c r="E619" s="6"/>
      <c r="F619" s="6" t="s">
        <v>18371</v>
      </c>
      <c r="G619" s="6"/>
      <c r="H619" s="6" t="s">
        <v>15985</v>
      </c>
      <c r="I619" s="6"/>
    </row>
    <row r="620" customHeight="1" spans="1:9">
      <c r="A620" s="8" t="s">
        <v>18372</v>
      </c>
      <c r="B620" s="8" t="s">
        <v>18373</v>
      </c>
      <c r="C620" s="8" t="s">
        <v>18374</v>
      </c>
      <c r="D620" s="8"/>
      <c r="E620" s="8"/>
      <c r="F620" s="8" t="s">
        <v>18375</v>
      </c>
      <c r="G620" s="8"/>
      <c r="H620" s="8" t="s">
        <v>15985</v>
      </c>
      <c r="I620" s="8"/>
    </row>
    <row r="621" customHeight="1" spans="1:9">
      <c r="A621" s="6" t="s">
        <v>18376</v>
      </c>
      <c r="B621" s="6" t="s">
        <v>18377</v>
      </c>
      <c r="C621" s="6" t="s">
        <v>16129</v>
      </c>
      <c r="D621" s="6"/>
      <c r="E621" s="6"/>
      <c r="F621" s="6" t="s">
        <v>18378</v>
      </c>
      <c r="G621" s="6"/>
      <c r="H621" s="6" t="s">
        <v>15985</v>
      </c>
      <c r="I621" s="6"/>
    </row>
    <row r="622" customHeight="1" spans="1:9">
      <c r="A622" s="8" t="s">
        <v>18379</v>
      </c>
      <c r="B622" s="8" t="s">
        <v>18380</v>
      </c>
      <c r="C622" s="8" t="s">
        <v>18381</v>
      </c>
      <c r="D622" s="8"/>
      <c r="E622" s="8"/>
      <c r="F622" s="8" t="s">
        <v>18382</v>
      </c>
      <c r="G622" s="8"/>
      <c r="H622" s="8" t="s">
        <v>16102</v>
      </c>
      <c r="I622" s="8"/>
    </row>
    <row r="623" customHeight="1" spans="1:9">
      <c r="A623" s="6" t="s">
        <v>18383</v>
      </c>
      <c r="B623" s="6" t="s">
        <v>18384</v>
      </c>
      <c r="C623" s="6" t="s">
        <v>18385</v>
      </c>
      <c r="D623" s="6"/>
      <c r="E623" s="6"/>
      <c r="F623" s="6" t="s">
        <v>18386</v>
      </c>
      <c r="G623" s="6"/>
      <c r="H623" s="6" t="s">
        <v>17200</v>
      </c>
      <c r="I623" s="6"/>
    </row>
    <row r="624" customHeight="1" spans="1:9">
      <c r="A624" s="8" t="s">
        <v>18387</v>
      </c>
      <c r="B624" s="8"/>
      <c r="C624" s="8" t="s">
        <v>18388</v>
      </c>
      <c r="D624" s="8"/>
      <c r="E624" s="8"/>
      <c r="F624" s="8" t="s">
        <v>18389</v>
      </c>
      <c r="G624" s="8"/>
      <c r="H624" s="8" t="s">
        <v>15980</v>
      </c>
      <c r="I624" s="8"/>
    </row>
    <row r="625" customHeight="1" spans="1:9">
      <c r="A625" s="6" t="s">
        <v>18390</v>
      </c>
      <c r="B625" s="6" t="s">
        <v>18391</v>
      </c>
      <c r="C625" s="6" t="s">
        <v>18392</v>
      </c>
      <c r="D625" s="6"/>
      <c r="E625" s="6"/>
      <c r="F625" s="6" t="s">
        <v>18393</v>
      </c>
      <c r="G625" s="6"/>
      <c r="H625" s="6" t="s">
        <v>15985</v>
      </c>
      <c r="I625" s="6"/>
    </row>
    <row r="626" customHeight="1" spans="1:9">
      <c r="A626" s="8" t="s">
        <v>18394</v>
      </c>
      <c r="B626" s="8" t="s">
        <v>18395</v>
      </c>
      <c r="C626" s="8" t="s">
        <v>18396</v>
      </c>
      <c r="D626" s="8"/>
      <c r="E626" s="8"/>
      <c r="F626" s="8" t="s">
        <v>18397</v>
      </c>
      <c r="G626" s="8"/>
      <c r="H626" s="8" t="s">
        <v>15970</v>
      </c>
      <c r="I626" s="8"/>
    </row>
    <row r="627" customHeight="1" spans="1:9">
      <c r="A627" s="6" t="s">
        <v>18398</v>
      </c>
      <c r="B627" s="6" t="s">
        <v>18399</v>
      </c>
      <c r="C627" s="6" t="s">
        <v>18400</v>
      </c>
      <c r="D627" s="6"/>
      <c r="E627" s="6"/>
      <c r="F627" s="6" t="s">
        <v>18401</v>
      </c>
      <c r="G627" s="6"/>
      <c r="H627" s="6" t="s">
        <v>15985</v>
      </c>
      <c r="I627" s="6"/>
    </row>
    <row r="628" customHeight="1" spans="1:9">
      <c r="A628" s="8" t="s">
        <v>18402</v>
      </c>
      <c r="B628" s="8" t="s">
        <v>18403</v>
      </c>
      <c r="C628" s="8" t="s">
        <v>18404</v>
      </c>
      <c r="D628" s="8"/>
      <c r="E628" s="8"/>
      <c r="F628" s="8" t="s">
        <v>18405</v>
      </c>
      <c r="G628" s="8"/>
      <c r="H628" s="8" t="s">
        <v>16361</v>
      </c>
      <c r="I628" s="8"/>
    </row>
    <row r="629" customHeight="1" spans="1:9">
      <c r="A629" s="6" t="s">
        <v>18406</v>
      </c>
      <c r="B629" s="6" t="s">
        <v>18407</v>
      </c>
      <c r="C629" s="6" t="s">
        <v>18408</v>
      </c>
      <c r="D629" s="6"/>
      <c r="E629" s="6"/>
      <c r="F629" s="6" t="s">
        <v>18409</v>
      </c>
      <c r="G629" s="6"/>
      <c r="H629" s="6" t="s">
        <v>16139</v>
      </c>
      <c r="I629" s="6"/>
    </row>
    <row r="630" customHeight="1" spans="1:9">
      <c r="A630" s="8" t="s">
        <v>18410</v>
      </c>
      <c r="B630" s="8" t="s">
        <v>18411</v>
      </c>
      <c r="C630" s="8" t="s">
        <v>18412</v>
      </c>
      <c r="D630" s="8"/>
      <c r="E630" s="8"/>
      <c r="F630" s="8" t="s">
        <v>18413</v>
      </c>
      <c r="G630" s="8"/>
      <c r="H630" s="8" t="s">
        <v>15975</v>
      </c>
      <c r="I630" s="8"/>
    </row>
    <row r="631" customHeight="1" spans="1:9">
      <c r="A631" s="6" t="s">
        <v>18414</v>
      </c>
      <c r="B631" s="6" t="s">
        <v>18415</v>
      </c>
      <c r="C631" s="6" t="s">
        <v>18416</v>
      </c>
      <c r="D631" s="6"/>
      <c r="E631" s="6"/>
      <c r="F631" s="6" t="s">
        <v>18417</v>
      </c>
      <c r="G631" s="6"/>
      <c r="H631" s="6" t="s">
        <v>16024</v>
      </c>
      <c r="I631" s="6"/>
    </row>
    <row r="632" customHeight="1" spans="1:9">
      <c r="A632" s="8" t="s">
        <v>18418</v>
      </c>
      <c r="B632" s="8" t="s">
        <v>18419</v>
      </c>
      <c r="C632" s="8" t="s">
        <v>18420</v>
      </c>
      <c r="D632" s="8"/>
      <c r="E632" s="8"/>
      <c r="F632" s="8" t="s">
        <v>18421</v>
      </c>
      <c r="G632" s="8"/>
      <c r="H632" s="8" t="s">
        <v>16024</v>
      </c>
      <c r="I632" s="8"/>
    </row>
    <row r="633" customHeight="1" spans="1:9">
      <c r="A633" s="6" t="s">
        <v>18422</v>
      </c>
      <c r="B633" s="6" t="s">
        <v>18423</v>
      </c>
      <c r="C633" s="6" t="s">
        <v>16129</v>
      </c>
      <c r="D633" s="6"/>
      <c r="E633" s="6"/>
      <c r="F633" s="6" t="s">
        <v>18424</v>
      </c>
      <c r="G633" s="6"/>
      <c r="H633" s="6" t="s">
        <v>15985</v>
      </c>
      <c r="I633" s="6"/>
    </row>
    <row r="634" customHeight="1" spans="1:9">
      <c r="A634" s="8" t="s">
        <v>18425</v>
      </c>
      <c r="B634" s="8" t="s">
        <v>18426</v>
      </c>
      <c r="C634" s="8" t="s">
        <v>18427</v>
      </c>
      <c r="D634" s="8"/>
      <c r="E634" s="8"/>
      <c r="F634" s="8" t="s">
        <v>18428</v>
      </c>
      <c r="G634" s="8"/>
      <c r="H634" s="8" t="s">
        <v>17256</v>
      </c>
      <c r="I634" s="8"/>
    </row>
    <row r="635" customHeight="1" spans="1:9">
      <c r="A635" s="6" t="s">
        <v>18429</v>
      </c>
      <c r="B635" s="6" t="s">
        <v>18430</v>
      </c>
      <c r="C635" s="6" t="s">
        <v>18431</v>
      </c>
      <c r="D635" s="6"/>
      <c r="E635" s="6"/>
      <c r="F635" s="6" t="s">
        <v>18432</v>
      </c>
      <c r="G635" s="6"/>
      <c r="H635" s="6" t="s">
        <v>15985</v>
      </c>
      <c r="I635" s="6"/>
    </row>
    <row r="636" customHeight="1" spans="1:9">
      <c r="A636" s="8" t="s">
        <v>18433</v>
      </c>
      <c r="B636" s="8" t="s">
        <v>18434</v>
      </c>
      <c r="C636" s="8" t="s">
        <v>18435</v>
      </c>
      <c r="D636" s="8"/>
      <c r="E636" s="8"/>
      <c r="F636" s="8" t="s">
        <v>18436</v>
      </c>
      <c r="G636" s="8"/>
      <c r="H636" s="8" t="s">
        <v>16348</v>
      </c>
      <c r="I636" s="8"/>
    </row>
    <row r="637" customHeight="1" spans="1:9">
      <c r="A637" s="6" t="s">
        <v>18437</v>
      </c>
      <c r="B637" s="6" t="s">
        <v>18438</v>
      </c>
      <c r="C637" s="6" t="s">
        <v>18439</v>
      </c>
      <c r="D637" s="6"/>
      <c r="E637" s="6"/>
      <c r="F637" s="6" t="s">
        <v>18440</v>
      </c>
      <c r="G637" s="6"/>
      <c r="H637" s="6" t="s">
        <v>16024</v>
      </c>
      <c r="I637" s="6"/>
    </row>
    <row r="638" customHeight="1" spans="1:9">
      <c r="A638" s="8" t="s">
        <v>18441</v>
      </c>
      <c r="B638" s="8" t="s">
        <v>18442</v>
      </c>
      <c r="C638" s="8" t="s">
        <v>18443</v>
      </c>
      <c r="D638" s="8"/>
      <c r="E638" s="8"/>
      <c r="F638" s="8" t="s">
        <v>18444</v>
      </c>
      <c r="G638" s="8"/>
      <c r="H638" s="8" t="s">
        <v>15965</v>
      </c>
      <c r="I638" s="8"/>
    </row>
    <row r="639" customHeight="1" spans="1:9">
      <c r="A639" s="6" t="s">
        <v>18445</v>
      </c>
      <c r="B639" s="6" t="s">
        <v>18446</v>
      </c>
      <c r="C639" s="6" t="s">
        <v>18420</v>
      </c>
      <c r="D639" s="6"/>
      <c r="E639" s="6"/>
      <c r="F639" s="6" t="s">
        <v>18447</v>
      </c>
      <c r="G639" s="6"/>
      <c r="H639" s="6" t="s">
        <v>16024</v>
      </c>
      <c r="I639" s="6"/>
    </row>
    <row r="640" customHeight="1" spans="1:9">
      <c r="A640" s="8" t="s">
        <v>18448</v>
      </c>
      <c r="B640" s="8" t="s">
        <v>18449</v>
      </c>
      <c r="C640" s="8" t="s">
        <v>18450</v>
      </c>
      <c r="D640" s="8"/>
      <c r="E640" s="8"/>
      <c r="F640" s="8" t="s">
        <v>18451</v>
      </c>
      <c r="G640" s="8"/>
      <c r="H640" s="8" t="s">
        <v>17293</v>
      </c>
      <c r="I640" s="8"/>
    </row>
    <row r="641" customHeight="1" spans="1:9">
      <c r="A641" s="6" t="s">
        <v>18452</v>
      </c>
      <c r="B641" s="6" t="s">
        <v>18093</v>
      </c>
      <c r="C641" s="6" t="s">
        <v>18453</v>
      </c>
      <c r="D641" s="6"/>
      <c r="E641" s="6"/>
      <c r="F641" s="6" t="s">
        <v>18454</v>
      </c>
      <c r="G641" s="6"/>
      <c r="H641" s="6"/>
      <c r="I641" s="6"/>
    </row>
    <row r="642" customHeight="1" spans="1:9">
      <c r="A642" s="8" t="s">
        <v>18455</v>
      </c>
      <c r="B642" s="8" t="s">
        <v>18456</v>
      </c>
      <c r="C642" s="8" t="s">
        <v>18457</v>
      </c>
      <c r="D642" s="8"/>
      <c r="E642" s="8"/>
      <c r="F642" s="8" t="s">
        <v>18458</v>
      </c>
      <c r="G642" s="8"/>
      <c r="H642" s="8" t="s">
        <v>15990</v>
      </c>
      <c r="I642" s="8"/>
    </row>
    <row r="643" customHeight="1" spans="1:9">
      <c r="A643" s="6" t="s">
        <v>18459</v>
      </c>
      <c r="B643" s="6" t="s">
        <v>18460</v>
      </c>
      <c r="C643" s="6" t="s">
        <v>18461</v>
      </c>
      <c r="D643" s="6"/>
      <c r="E643" s="6"/>
      <c r="F643" s="6" t="s">
        <v>18462</v>
      </c>
      <c r="G643" s="6"/>
      <c r="H643" s="6" t="s">
        <v>16144</v>
      </c>
      <c r="I643" s="6"/>
    </row>
    <row r="644" customHeight="1" spans="1:9">
      <c r="A644" s="8" t="s">
        <v>18463</v>
      </c>
      <c r="B644" s="8" t="s">
        <v>18464</v>
      </c>
      <c r="C644" s="8" t="s">
        <v>17632</v>
      </c>
      <c r="D644" s="8"/>
      <c r="E644" s="8"/>
      <c r="F644" s="8" t="s">
        <v>18465</v>
      </c>
      <c r="G644" s="8"/>
      <c r="H644" s="8" t="s">
        <v>15959</v>
      </c>
      <c r="I644" s="8"/>
    </row>
    <row r="645" customHeight="1" spans="1:9">
      <c r="A645" s="6" t="s">
        <v>18466</v>
      </c>
      <c r="B645" s="6" t="s">
        <v>18467</v>
      </c>
      <c r="C645" s="6" t="s">
        <v>18468</v>
      </c>
      <c r="D645" s="6"/>
      <c r="E645" s="6"/>
      <c r="F645" s="6" t="s">
        <v>18469</v>
      </c>
      <c r="G645" s="6"/>
      <c r="H645" s="6" t="s">
        <v>16139</v>
      </c>
      <c r="I645" s="6"/>
    </row>
    <row r="646" customHeight="1" spans="1:9">
      <c r="A646" s="8" t="s">
        <v>18470</v>
      </c>
      <c r="B646" s="8" t="s">
        <v>18471</v>
      </c>
      <c r="C646" s="8" t="s">
        <v>18472</v>
      </c>
      <c r="D646" s="8"/>
      <c r="E646" s="8"/>
      <c r="F646" s="8" t="s">
        <v>18473</v>
      </c>
      <c r="G646" s="8"/>
      <c r="H646" s="8" t="s">
        <v>15985</v>
      </c>
      <c r="I646" s="8"/>
    </row>
    <row r="647" customHeight="1" spans="1:9">
      <c r="A647" s="6" t="s">
        <v>18474</v>
      </c>
      <c r="B647" s="6" t="s">
        <v>18475</v>
      </c>
      <c r="C647" s="6" t="s">
        <v>18476</v>
      </c>
      <c r="D647" s="6"/>
      <c r="E647" s="6"/>
      <c r="F647" s="6" t="s">
        <v>18477</v>
      </c>
      <c r="G647" s="6"/>
      <c r="H647" s="6" t="s">
        <v>16094</v>
      </c>
      <c r="I647" s="6"/>
    </row>
    <row r="648" customHeight="1" spans="1:9">
      <c r="A648" s="8" t="s">
        <v>18478</v>
      </c>
      <c r="B648" s="8" t="s">
        <v>18479</v>
      </c>
      <c r="C648" s="8" t="s">
        <v>16094</v>
      </c>
      <c r="D648" s="8"/>
      <c r="E648" s="8"/>
      <c r="F648" s="8" t="s">
        <v>18480</v>
      </c>
      <c r="G648" s="8"/>
      <c r="H648" s="8" t="s">
        <v>16094</v>
      </c>
      <c r="I648" s="8"/>
    </row>
    <row r="649" customHeight="1" spans="1:9">
      <c r="A649" s="6" t="s">
        <v>18481</v>
      </c>
      <c r="B649" s="6" t="s">
        <v>18482</v>
      </c>
      <c r="C649" s="6" t="s">
        <v>16129</v>
      </c>
      <c r="D649" s="6"/>
      <c r="E649" s="6"/>
      <c r="F649" s="6" t="s">
        <v>18483</v>
      </c>
      <c r="G649" s="6"/>
      <c r="H649" s="6" t="s">
        <v>15985</v>
      </c>
      <c r="I649" s="6"/>
    </row>
    <row r="650" customHeight="1" spans="1:9">
      <c r="A650" s="8" t="s">
        <v>18484</v>
      </c>
      <c r="B650" s="8" t="s">
        <v>18485</v>
      </c>
      <c r="C650" s="8" t="s">
        <v>18486</v>
      </c>
      <c r="D650" s="8"/>
      <c r="E650" s="8"/>
      <c r="F650" s="8" t="s">
        <v>18487</v>
      </c>
      <c r="G650" s="8"/>
      <c r="H650" s="8" t="s">
        <v>16361</v>
      </c>
      <c r="I650" s="8"/>
    </row>
    <row r="651" customHeight="1" spans="1:9">
      <c r="A651" s="6" t="s">
        <v>18488</v>
      </c>
      <c r="B651" s="6" t="s">
        <v>18489</v>
      </c>
      <c r="C651" s="6" t="s">
        <v>18490</v>
      </c>
      <c r="D651" s="6"/>
      <c r="E651" s="6"/>
      <c r="F651" s="6" t="s">
        <v>18491</v>
      </c>
      <c r="G651" s="6"/>
      <c r="H651" s="6" t="s">
        <v>15985</v>
      </c>
      <c r="I651" s="6"/>
    </row>
    <row r="652" customHeight="1" spans="1:9">
      <c r="A652" s="8" t="s">
        <v>18492</v>
      </c>
      <c r="B652" s="8" t="s">
        <v>18493</v>
      </c>
      <c r="C652" s="8" t="s">
        <v>18494</v>
      </c>
      <c r="D652" s="8"/>
      <c r="E652" s="8"/>
      <c r="F652" s="8" t="s">
        <v>18495</v>
      </c>
      <c r="G652" s="8"/>
      <c r="H652" s="8" t="s">
        <v>15985</v>
      </c>
      <c r="I652" s="8"/>
    </row>
    <row r="653" customHeight="1" spans="1:9">
      <c r="A653" s="6" t="s">
        <v>18496</v>
      </c>
      <c r="B653" s="6" t="s">
        <v>18497</v>
      </c>
      <c r="C653" s="6" t="s">
        <v>18498</v>
      </c>
      <c r="D653" s="6"/>
      <c r="E653" s="6"/>
      <c r="F653" s="6" t="s">
        <v>18499</v>
      </c>
      <c r="G653" s="6"/>
      <c r="H653" s="6" t="s">
        <v>16390</v>
      </c>
      <c r="I653" s="6"/>
    </row>
    <row r="654" customHeight="1" spans="1:9">
      <c r="A654" s="8" t="s">
        <v>18500</v>
      </c>
      <c r="B654" s="8" t="s">
        <v>18501</v>
      </c>
      <c r="C654" s="8" t="s">
        <v>18502</v>
      </c>
      <c r="D654" s="8"/>
      <c r="E654" s="8"/>
      <c r="F654" s="8" t="s">
        <v>18503</v>
      </c>
      <c r="G654" s="8"/>
      <c r="H654" s="8" t="s">
        <v>16102</v>
      </c>
      <c r="I654" s="8"/>
    </row>
    <row r="655" customHeight="1" spans="1:9">
      <c r="A655" s="6" t="s">
        <v>18504</v>
      </c>
      <c r="B655" s="6" t="s">
        <v>18505</v>
      </c>
      <c r="C655" s="6" t="s">
        <v>18506</v>
      </c>
      <c r="D655" s="6"/>
      <c r="E655" s="6"/>
      <c r="F655" s="6" t="s">
        <v>18507</v>
      </c>
      <c r="G655" s="6"/>
      <c r="H655" s="6" t="s">
        <v>15985</v>
      </c>
      <c r="I655" s="6"/>
    </row>
    <row r="656" customHeight="1" spans="1:9">
      <c r="A656" s="8" t="s">
        <v>18508</v>
      </c>
      <c r="B656" s="8" t="s">
        <v>18509</v>
      </c>
      <c r="C656" s="8" t="s">
        <v>16139</v>
      </c>
      <c r="D656" s="8"/>
      <c r="E656" s="8"/>
      <c r="F656" s="8" t="s">
        <v>18510</v>
      </c>
      <c r="G656" s="8"/>
      <c r="H656" s="8" t="s">
        <v>16139</v>
      </c>
      <c r="I656" s="8"/>
    </row>
    <row r="657" customHeight="1" spans="1:9">
      <c r="A657" s="6" t="s">
        <v>18511</v>
      </c>
      <c r="B657" s="6" t="s">
        <v>18512</v>
      </c>
      <c r="C657" s="6" t="s">
        <v>18513</v>
      </c>
      <c r="D657" s="6"/>
      <c r="E657" s="6"/>
      <c r="F657" s="6" t="s">
        <v>18514</v>
      </c>
      <c r="G657" s="6"/>
      <c r="H657" s="6" t="s">
        <v>16029</v>
      </c>
      <c r="I657" s="6"/>
    </row>
    <row r="658" customHeight="1" spans="1:9">
      <c r="A658" s="8" t="s">
        <v>18515</v>
      </c>
      <c r="B658" s="8" t="s">
        <v>18289</v>
      </c>
      <c r="C658" s="8" t="s">
        <v>16054</v>
      </c>
      <c r="D658" s="8"/>
      <c r="E658" s="8"/>
      <c r="F658" s="8" t="s">
        <v>18516</v>
      </c>
      <c r="G658" s="8"/>
      <c r="H658" s="8" t="s">
        <v>16056</v>
      </c>
      <c r="I658" s="8"/>
    </row>
    <row r="659" customHeight="1" spans="1:9">
      <c r="A659" s="6" t="s">
        <v>18517</v>
      </c>
      <c r="B659" s="6" t="s">
        <v>18518</v>
      </c>
      <c r="C659" s="6" t="s">
        <v>18519</v>
      </c>
      <c r="D659" s="6"/>
      <c r="E659" s="6"/>
      <c r="F659" s="6" t="s">
        <v>18520</v>
      </c>
      <c r="G659" s="6"/>
      <c r="H659" s="6" t="s">
        <v>15990</v>
      </c>
      <c r="I659" s="6"/>
    </row>
    <row r="660" customHeight="1" spans="1:9">
      <c r="A660" s="8" t="s">
        <v>18521</v>
      </c>
      <c r="B660" s="8" t="s">
        <v>18522</v>
      </c>
      <c r="C660" s="8" t="s">
        <v>18523</v>
      </c>
      <c r="D660" s="8"/>
      <c r="E660" s="8"/>
      <c r="F660" s="8" t="s">
        <v>18524</v>
      </c>
      <c r="G660" s="8"/>
      <c r="H660" s="8" t="s">
        <v>15985</v>
      </c>
      <c r="I660" s="8"/>
    </row>
    <row r="661" customHeight="1" spans="1:9">
      <c r="A661" s="6" t="s">
        <v>18525</v>
      </c>
      <c r="B661" s="6" t="s">
        <v>18526</v>
      </c>
      <c r="C661" s="6" t="s">
        <v>18527</v>
      </c>
      <c r="D661" s="6"/>
      <c r="E661" s="6"/>
      <c r="F661" s="6" t="s">
        <v>18528</v>
      </c>
      <c r="G661" s="6"/>
      <c r="H661" s="6" t="s">
        <v>16361</v>
      </c>
      <c r="I661" s="6"/>
    </row>
    <row r="662" customHeight="1" spans="1:9">
      <c r="A662" s="8" t="s">
        <v>18529</v>
      </c>
      <c r="B662" s="8" t="s">
        <v>18530</v>
      </c>
      <c r="C662" s="8" t="s">
        <v>16808</v>
      </c>
      <c r="D662" s="8"/>
      <c r="E662" s="8"/>
      <c r="F662" s="8" t="s">
        <v>18531</v>
      </c>
      <c r="G662" s="8"/>
      <c r="H662" s="8" t="s">
        <v>16539</v>
      </c>
      <c r="I662" s="8"/>
    </row>
    <row r="663" customHeight="1" spans="1:9">
      <c r="A663" s="6" t="s">
        <v>18532</v>
      </c>
      <c r="B663" s="6" t="s">
        <v>18533</v>
      </c>
      <c r="C663" s="6" t="s">
        <v>18534</v>
      </c>
      <c r="D663" s="6"/>
      <c r="E663" s="6"/>
      <c r="F663" s="6" t="s">
        <v>18535</v>
      </c>
      <c r="G663" s="6"/>
      <c r="H663" s="6" t="s">
        <v>16056</v>
      </c>
      <c r="I663" s="6"/>
    </row>
    <row r="664" customHeight="1" spans="1:9">
      <c r="A664" s="8" t="s">
        <v>18536</v>
      </c>
      <c r="B664" s="8" t="s">
        <v>18537</v>
      </c>
      <c r="C664" s="8" t="s">
        <v>18538</v>
      </c>
      <c r="D664" s="8"/>
      <c r="E664" s="8"/>
      <c r="F664" s="8" t="s">
        <v>18539</v>
      </c>
      <c r="G664" s="8"/>
      <c r="H664" s="8" t="s">
        <v>15980</v>
      </c>
      <c r="I664" s="8"/>
    </row>
    <row r="665" customHeight="1" spans="1:9">
      <c r="A665" s="6" t="s">
        <v>18540</v>
      </c>
      <c r="B665" s="6" t="s">
        <v>18541</v>
      </c>
      <c r="C665" s="6" t="s">
        <v>18542</v>
      </c>
      <c r="D665" s="6"/>
      <c r="E665" s="6"/>
      <c r="F665" s="6" t="s">
        <v>18543</v>
      </c>
      <c r="G665" s="6"/>
      <c r="H665" s="6" t="s">
        <v>16361</v>
      </c>
      <c r="I665" s="6"/>
    </row>
    <row r="666" customHeight="1" spans="1:9">
      <c r="A666" s="8" t="s">
        <v>18544</v>
      </c>
      <c r="B666" s="8" t="s">
        <v>18545</v>
      </c>
      <c r="C666" s="8" t="s">
        <v>18546</v>
      </c>
      <c r="D666" s="8"/>
      <c r="E666" s="8"/>
      <c r="F666" s="8" t="s">
        <v>18547</v>
      </c>
      <c r="G666" s="8"/>
      <c r="H666" s="8" t="s">
        <v>15980</v>
      </c>
      <c r="I666" s="8"/>
    </row>
    <row r="667" customHeight="1" spans="1:9">
      <c r="A667" s="6" t="s">
        <v>18548</v>
      </c>
      <c r="B667" s="6" t="s">
        <v>18549</v>
      </c>
      <c r="C667" s="6" t="s">
        <v>18550</v>
      </c>
      <c r="D667" s="6"/>
      <c r="E667" s="6"/>
      <c r="F667" s="6" t="s">
        <v>18551</v>
      </c>
      <c r="G667" s="6"/>
      <c r="H667" s="6" t="s">
        <v>15980</v>
      </c>
      <c r="I667" s="6"/>
    </row>
    <row r="668" customHeight="1" spans="1:9">
      <c r="A668" s="8" t="s">
        <v>18552</v>
      </c>
      <c r="B668" s="8" t="s">
        <v>18553</v>
      </c>
      <c r="C668" s="8" t="s">
        <v>18554</v>
      </c>
      <c r="D668" s="8"/>
      <c r="E668" s="8"/>
      <c r="F668" s="8" t="s">
        <v>18555</v>
      </c>
      <c r="G668" s="8"/>
      <c r="H668" s="8" t="s">
        <v>15985</v>
      </c>
      <c r="I668" s="8"/>
    </row>
    <row r="669" customHeight="1" spans="1:9">
      <c r="A669" s="6" t="s">
        <v>18556</v>
      </c>
      <c r="B669" s="6" t="s">
        <v>18557</v>
      </c>
      <c r="C669" s="6" t="s">
        <v>18558</v>
      </c>
      <c r="D669" s="6"/>
      <c r="E669" s="6"/>
      <c r="F669" s="6" t="s">
        <v>18559</v>
      </c>
      <c r="G669" s="6"/>
      <c r="H669" s="6" t="s">
        <v>15985</v>
      </c>
      <c r="I669" s="6"/>
    </row>
    <row r="670" customHeight="1" spans="1:9">
      <c r="A670" s="8" t="s">
        <v>18560</v>
      </c>
      <c r="B670" s="8" t="s">
        <v>18561</v>
      </c>
      <c r="C670" s="8" t="s">
        <v>18562</v>
      </c>
      <c r="D670" s="8"/>
      <c r="E670" s="8"/>
      <c r="F670" s="8" t="s">
        <v>18563</v>
      </c>
      <c r="G670" s="8"/>
      <c r="H670" s="8" t="s">
        <v>15975</v>
      </c>
      <c r="I670" s="8"/>
    </row>
    <row r="671" customHeight="1" spans="1:9">
      <c r="A671" s="6" t="s">
        <v>18564</v>
      </c>
      <c r="B671" s="6" t="s">
        <v>18565</v>
      </c>
      <c r="C671" s="6" t="s">
        <v>18566</v>
      </c>
      <c r="D671" s="6"/>
      <c r="E671" s="6"/>
      <c r="F671" s="6" t="s">
        <v>18567</v>
      </c>
      <c r="G671" s="6"/>
      <c r="H671" s="6" t="s">
        <v>15985</v>
      </c>
      <c r="I671" s="6"/>
    </row>
    <row r="672" customHeight="1" spans="1:9">
      <c r="A672" s="8" t="s">
        <v>18568</v>
      </c>
      <c r="B672" s="8" t="s">
        <v>18569</v>
      </c>
      <c r="C672" s="8" t="s">
        <v>18570</v>
      </c>
      <c r="D672" s="8"/>
      <c r="E672" s="8"/>
      <c r="F672" s="8" t="s">
        <v>18571</v>
      </c>
      <c r="G672" s="8"/>
      <c r="H672" s="8" t="s">
        <v>16056</v>
      </c>
      <c r="I672" s="8"/>
    </row>
    <row r="673" customHeight="1" spans="1:9">
      <c r="A673" s="6" t="s">
        <v>18572</v>
      </c>
      <c r="B673" s="6" t="s">
        <v>18573</v>
      </c>
      <c r="C673" s="6" t="s">
        <v>18574</v>
      </c>
      <c r="D673" s="6"/>
      <c r="E673" s="6"/>
      <c r="F673" s="6" t="s">
        <v>18575</v>
      </c>
      <c r="G673" s="6"/>
      <c r="H673" s="6" t="s">
        <v>16539</v>
      </c>
      <c r="I673" s="6"/>
    </row>
    <row r="674" customHeight="1" spans="1:9">
      <c r="A674" s="8" t="s">
        <v>18576</v>
      </c>
      <c r="B674" s="8" t="s">
        <v>18577</v>
      </c>
      <c r="C674" s="8" t="s">
        <v>18578</v>
      </c>
      <c r="D674" s="8"/>
      <c r="E674" s="8"/>
      <c r="F674" s="8" t="s">
        <v>18579</v>
      </c>
      <c r="G674" s="8"/>
      <c r="H674" s="8" t="s">
        <v>15985</v>
      </c>
      <c r="I674" s="8"/>
    </row>
    <row r="675" customHeight="1" spans="1:9">
      <c r="A675" s="6" t="s">
        <v>18580</v>
      </c>
      <c r="B675" s="6" t="s">
        <v>18581</v>
      </c>
      <c r="C675" s="6" t="s">
        <v>18582</v>
      </c>
      <c r="D675" s="6"/>
      <c r="E675" s="6"/>
      <c r="F675" s="6" t="s">
        <v>18583</v>
      </c>
      <c r="G675" s="6"/>
      <c r="H675" s="6" t="s">
        <v>15985</v>
      </c>
      <c r="I675" s="6"/>
    </row>
    <row r="676" customHeight="1" spans="1:9">
      <c r="A676" s="8" t="s">
        <v>18584</v>
      </c>
      <c r="B676" s="8" t="s">
        <v>18585</v>
      </c>
      <c r="C676" s="8" t="s">
        <v>16056</v>
      </c>
      <c r="D676" s="8"/>
      <c r="E676" s="8"/>
      <c r="F676" s="8" t="s">
        <v>18586</v>
      </c>
      <c r="G676" s="8"/>
      <c r="H676" s="8" t="s">
        <v>16056</v>
      </c>
      <c r="I676" s="8"/>
    </row>
    <row r="677" customHeight="1" spans="1:9">
      <c r="A677" s="6" t="s">
        <v>18587</v>
      </c>
      <c r="B677" s="6" t="s">
        <v>18588</v>
      </c>
      <c r="C677" s="6" t="s">
        <v>16011</v>
      </c>
      <c r="D677" s="6"/>
      <c r="E677" s="6"/>
      <c r="F677" s="6" t="s">
        <v>18589</v>
      </c>
      <c r="G677" s="6"/>
      <c r="H677" s="6" t="s">
        <v>16011</v>
      </c>
      <c r="I677" s="6"/>
    </row>
    <row r="678" customHeight="1" spans="1:9">
      <c r="A678" s="8" t="s">
        <v>18590</v>
      </c>
      <c r="B678" s="8" t="s">
        <v>18591</v>
      </c>
      <c r="C678" s="8" t="s">
        <v>18592</v>
      </c>
      <c r="D678" s="8"/>
      <c r="E678" s="8"/>
      <c r="F678" s="8" t="s">
        <v>18593</v>
      </c>
      <c r="G678" s="8"/>
      <c r="H678" s="8" t="s">
        <v>16056</v>
      </c>
      <c r="I678" s="8"/>
    </row>
    <row r="679" customHeight="1" spans="1:9">
      <c r="A679" s="6" t="s">
        <v>18594</v>
      </c>
      <c r="B679" s="6" t="s">
        <v>18595</v>
      </c>
      <c r="C679" s="6" t="s">
        <v>18596</v>
      </c>
      <c r="D679" s="6"/>
      <c r="E679" s="6"/>
      <c r="F679" s="6" t="s">
        <v>18597</v>
      </c>
      <c r="G679" s="6"/>
      <c r="H679" s="6" t="s">
        <v>15985</v>
      </c>
      <c r="I679" s="6"/>
    </row>
    <row r="680" customHeight="1" spans="1:9">
      <c r="A680" s="8" t="s">
        <v>18598</v>
      </c>
      <c r="B680" s="8" t="s">
        <v>18599</v>
      </c>
      <c r="C680" s="8" t="s">
        <v>18600</v>
      </c>
      <c r="D680" s="8"/>
      <c r="E680" s="8"/>
      <c r="F680" s="8" t="s">
        <v>18601</v>
      </c>
      <c r="G680" s="8"/>
      <c r="H680" s="8" t="s">
        <v>16539</v>
      </c>
      <c r="I680" s="8"/>
    </row>
    <row r="681" customHeight="1" spans="1:9">
      <c r="A681" s="6" t="s">
        <v>18602</v>
      </c>
      <c r="B681" s="6" t="s">
        <v>18603</v>
      </c>
      <c r="C681" s="6" t="s">
        <v>18604</v>
      </c>
      <c r="D681" s="6"/>
      <c r="E681" s="6"/>
      <c r="F681" s="6" t="s">
        <v>18605</v>
      </c>
      <c r="G681" s="6"/>
      <c r="H681" s="6" t="s">
        <v>15980</v>
      </c>
      <c r="I681" s="6"/>
    </row>
    <row r="682" customHeight="1" spans="1:9">
      <c r="A682" s="8" t="s">
        <v>18606</v>
      </c>
      <c r="B682" s="8" t="s">
        <v>18607</v>
      </c>
      <c r="C682" s="8" t="s">
        <v>18608</v>
      </c>
      <c r="D682" s="8"/>
      <c r="E682" s="8"/>
      <c r="F682" s="8" t="s">
        <v>18609</v>
      </c>
      <c r="G682" s="8"/>
      <c r="H682" s="8" t="s">
        <v>16024</v>
      </c>
      <c r="I682" s="8"/>
    </row>
    <row r="683" customHeight="1" spans="1:9">
      <c r="A683" s="6" t="s">
        <v>18610</v>
      </c>
      <c r="B683" s="6" t="s">
        <v>18611</v>
      </c>
      <c r="C683" s="6" t="s">
        <v>18612</v>
      </c>
      <c r="D683" s="6"/>
      <c r="E683" s="6"/>
      <c r="F683" s="6" t="s">
        <v>18613</v>
      </c>
      <c r="G683" s="6"/>
      <c r="H683" s="6" t="s">
        <v>17293</v>
      </c>
      <c r="I683" s="6"/>
    </row>
    <row r="684" customHeight="1" spans="1:9">
      <c r="A684" s="8" t="s">
        <v>18614</v>
      </c>
      <c r="B684" s="8" t="s">
        <v>18615</v>
      </c>
      <c r="C684" s="8" t="s">
        <v>18616</v>
      </c>
      <c r="D684" s="8"/>
      <c r="E684" s="8"/>
      <c r="F684" s="8" t="s">
        <v>18617</v>
      </c>
      <c r="G684" s="8"/>
      <c r="H684" s="8" t="s">
        <v>15985</v>
      </c>
      <c r="I684" s="8"/>
    </row>
    <row r="685" customHeight="1" spans="1:9">
      <c r="A685" s="6" t="s">
        <v>18618</v>
      </c>
      <c r="B685" s="6" t="s">
        <v>18619</v>
      </c>
      <c r="C685" s="6" t="s">
        <v>18620</v>
      </c>
      <c r="D685" s="6"/>
      <c r="E685" s="6"/>
      <c r="F685" s="6" t="s">
        <v>18621</v>
      </c>
      <c r="G685" s="6"/>
      <c r="H685" s="6" t="s">
        <v>15975</v>
      </c>
      <c r="I685" s="6"/>
    </row>
    <row r="686" customHeight="1" spans="1:9">
      <c r="A686" s="8" t="s">
        <v>18622</v>
      </c>
      <c r="B686" s="8" t="s">
        <v>18623</v>
      </c>
      <c r="C686" s="8" t="s">
        <v>16992</v>
      </c>
      <c r="D686" s="8"/>
      <c r="E686" s="8"/>
      <c r="F686" s="8" t="s">
        <v>18624</v>
      </c>
      <c r="G686" s="8"/>
      <c r="H686" s="8" t="s">
        <v>16029</v>
      </c>
      <c r="I686" s="8"/>
    </row>
    <row r="687" customHeight="1" spans="1:9">
      <c r="A687" s="6" t="s">
        <v>18625</v>
      </c>
      <c r="B687" s="6" t="s">
        <v>18626</v>
      </c>
      <c r="C687" s="6" t="s">
        <v>18627</v>
      </c>
      <c r="D687" s="6"/>
      <c r="E687" s="6"/>
      <c r="F687" s="6" t="s">
        <v>18628</v>
      </c>
      <c r="G687" s="6"/>
      <c r="H687" s="6" t="s">
        <v>16539</v>
      </c>
      <c r="I687" s="6"/>
    </row>
    <row r="688" customHeight="1" spans="1:9">
      <c r="A688" s="8" t="s">
        <v>18629</v>
      </c>
      <c r="B688" s="8" t="s">
        <v>18630</v>
      </c>
      <c r="C688" s="8" t="s">
        <v>18631</v>
      </c>
      <c r="D688" s="8"/>
      <c r="E688" s="8"/>
      <c r="F688" s="8" t="s">
        <v>18632</v>
      </c>
      <c r="G688" s="8"/>
      <c r="H688" s="8" t="s">
        <v>16826</v>
      </c>
      <c r="I688" s="8"/>
    </row>
    <row r="689" customHeight="1" spans="1:9">
      <c r="A689" s="6" t="s">
        <v>18633</v>
      </c>
      <c r="B689" s="6" t="s">
        <v>18634</v>
      </c>
      <c r="C689" s="6" t="s">
        <v>18635</v>
      </c>
      <c r="D689" s="6"/>
      <c r="E689" s="6"/>
      <c r="F689" s="6" t="s">
        <v>18636</v>
      </c>
      <c r="G689" s="6"/>
      <c r="H689" s="6" t="s">
        <v>16024</v>
      </c>
      <c r="I689" s="6"/>
    </row>
    <row r="690" customHeight="1" spans="1:9">
      <c r="A690" s="8" t="s">
        <v>18637</v>
      </c>
      <c r="B690" s="8" t="s">
        <v>18638</v>
      </c>
      <c r="C690" s="8" t="s">
        <v>16129</v>
      </c>
      <c r="D690" s="8"/>
      <c r="E690" s="8"/>
      <c r="F690" s="8" t="s">
        <v>18639</v>
      </c>
      <c r="G690" s="8"/>
      <c r="H690" s="8" t="s">
        <v>15985</v>
      </c>
      <c r="I690" s="8"/>
    </row>
    <row r="691" customHeight="1" spans="1:9">
      <c r="A691" s="6" t="s">
        <v>18640</v>
      </c>
      <c r="B691" s="6" t="s">
        <v>18641</v>
      </c>
      <c r="C691" s="6" t="s">
        <v>16129</v>
      </c>
      <c r="D691" s="6"/>
      <c r="E691" s="6"/>
      <c r="F691" s="6" t="s">
        <v>18642</v>
      </c>
      <c r="G691" s="6"/>
      <c r="H691" s="6" t="s">
        <v>15985</v>
      </c>
      <c r="I691" s="6"/>
    </row>
    <row r="692" customHeight="1" spans="1:9">
      <c r="A692" s="8" t="s">
        <v>18643</v>
      </c>
      <c r="B692" s="8" t="s">
        <v>18644</v>
      </c>
      <c r="C692" s="8" t="s">
        <v>18645</v>
      </c>
      <c r="D692" s="8"/>
      <c r="E692" s="8"/>
      <c r="F692" s="8" t="s">
        <v>18646</v>
      </c>
      <c r="G692" s="8"/>
      <c r="H692" s="8" t="s">
        <v>16539</v>
      </c>
      <c r="I692" s="8"/>
    </row>
    <row r="693" customHeight="1" spans="1:9">
      <c r="A693" s="6" t="s">
        <v>18647</v>
      </c>
      <c r="B693" s="6" t="s">
        <v>18648</v>
      </c>
      <c r="C693" s="6" t="s">
        <v>18649</v>
      </c>
      <c r="D693" s="6"/>
      <c r="E693" s="6"/>
      <c r="F693" s="6" t="s">
        <v>18650</v>
      </c>
      <c r="G693" s="6"/>
      <c r="H693" s="6" t="s">
        <v>15985</v>
      </c>
      <c r="I693" s="6"/>
    </row>
    <row r="694" customHeight="1" spans="1:9">
      <c r="A694" s="8" t="s">
        <v>18651</v>
      </c>
      <c r="B694" s="8" t="s">
        <v>18652</v>
      </c>
      <c r="C694" s="8" t="s">
        <v>16011</v>
      </c>
      <c r="D694" s="8"/>
      <c r="E694" s="8" t="s">
        <v>18653</v>
      </c>
      <c r="F694" s="8" t="s">
        <v>18654</v>
      </c>
      <c r="G694" s="8"/>
      <c r="H694" s="8" t="s">
        <v>16011</v>
      </c>
      <c r="I694" s="8"/>
    </row>
    <row r="695" customHeight="1" spans="1:9">
      <c r="A695" s="6" t="s">
        <v>18655</v>
      </c>
      <c r="B695" s="6" t="s">
        <v>18656</v>
      </c>
      <c r="C695" s="6" t="s">
        <v>18657</v>
      </c>
      <c r="D695" s="6"/>
      <c r="E695" s="6"/>
      <c r="F695" s="6" t="s">
        <v>18658</v>
      </c>
      <c r="G695" s="6"/>
      <c r="H695" s="6" t="s">
        <v>16514</v>
      </c>
      <c r="I695" s="6"/>
    </row>
    <row r="696" customHeight="1" spans="1:9">
      <c r="A696" s="8" t="s">
        <v>18659</v>
      </c>
      <c r="B696" s="8" t="s">
        <v>18660</v>
      </c>
      <c r="C696" s="8" t="s">
        <v>16011</v>
      </c>
      <c r="D696" s="8"/>
      <c r="E696" s="8"/>
      <c r="F696" s="8" t="s">
        <v>18661</v>
      </c>
      <c r="G696" s="8"/>
      <c r="H696" s="8" t="s">
        <v>15985</v>
      </c>
      <c r="I696" s="8"/>
    </row>
    <row r="697" customHeight="1" spans="1:9">
      <c r="A697" s="6" t="s">
        <v>18662</v>
      </c>
      <c r="B697" s="6" t="s">
        <v>18663</v>
      </c>
      <c r="C697" s="6" t="s">
        <v>18664</v>
      </c>
      <c r="D697" s="6"/>
      <c r="E697" s="6"/>
      <c r="F697" s="6" t="s">
        <v>18665</v>
      </c>
      <c r="G697" s="6"/>
      <c r="H697" s="6" t="s">
        <v>15970</v>
      </c>
      <c r="I697" s="6"/>
    </row>
    <row r="698" customHeight="1" spans="1:9">
      <c r="A698" s="8" t="s">
        <v>18666</v>
      </c>
      <c r="B698" s="8" t="s">
        <v>18667</v>
      </c>
      <c r="C698" s="8" t="s">
        <v>18668</v>
      </c>
      <c r="D698" s="8"/>
      <c r="E698" s="8"/>
      <c r="F698" s="8" t="s">
        <v>18669</v>
      </c>
      <c r="G698" s="8"/>
      <c r="H698" s="8" t="s">
        <v>15959</v>
      </c>
      <c r="I698" s="8"/>
    </row>
    <row r="699" customHeight="1" spans="1:9">
      <c r="A699" s="6" t="s">
        <v>18670</v>
      </c>
      <c r="B699" s="6" t="s">
        <v>18671</v>
      </c>
      <c r="C699" s="6" t="s">
        <v>18672</v>
      </c>
      <c r="D699" s="6"/>
      <c r="E699" s="6"/>
      <c r="F699" s="6" t="s">
        <v>18673</v>
      </c>
      <c r="G699" s="6"/>
      <c r="H699" s="6" t="s">
        <v>15985</v>
      </c>
      <c r="I699" s="6"/>
    </row>
    <row r="700" customHeight="1" spans="1:9">
      <c r="A700" s="8" t="s">
        <v>18674</v>
      </c>
      <c r="B700" s="8" t="s">
        <v>18675</v>
      </c>
      <c r="C700" s="8" t="s">
        <v>16129</v>
      </c>
      <c r="D700" s="8"/>
      <c r="E700" s="8"/>
      <c r="F700" s="8" t="s">
        <v>18676</v>
      </c>
      <c r="G700" s="8"/>
      <c r="H700" s="8" t="s">
        <v>15985</v>
      </c>
      <c r="I700" s="8"/>
    </row>
    <row r="701" customHeight="1" spans="1:9">
      <c r="A701" s="6" t="s">
        <v>18677</v>
      </c>
      <c r="B701" s="6" t="s">
        <v>18678</v>
      </c>
      <c r="C701" s="6" t="s">
        <v>18679</v>
      </c>
      <c r="D701" s="6"/>
      <c r="E701" s="6"/>
      <c r="F701" s="6" t="s">
        <v>18680</v>
      </c>
      <c r="G701" s="6"/>
      <c r="H701" s="6" t="s">
        <v>15959</v>
      </c>
      <c r="I701" s="6"/>
    </row>
    <row r="702" customHeight="1" spans="1:9">
      <c r="A702" s="8" t="s">
        <v>18681</v>
      </c>
      <c r="B702" s="8" t="s">
        <v>18682</v>
      </c>
      <c r="C702" s="8" t="s">
        <v>18683</v>
      </c>
      <c r="D702" s="8"/>
      <c r="E702" s="8"/>
      <c r="F702" s="8" t="s">
        <v>18684</v>
      </c>
      <c r="G702" s="8"/>
      <c r="H702" s="8" t="s">
        <v>15985</v>
      </c>
      <c r="I702" s="8"/>
    </row>
    <row r="703" customHeight="1" spans="1:9">
      <c r="A703" s="6" t="s">
        <v>18685</v>
      </c>
      <c r="B703" s="6"/>
      <c r="C703" s="6" t="s">
        <v>18686</v>
      </c>
      <c r="D703" s="6"/>
      <c r="E703" s="6"/>
      <c r="F703" s="6" t="s">
        <v>18687</v>
      </c>
      <c r="G703" s="6"/>
      <c r="H703" s="6"/>
      <c r="I703" s="6"/>
    </row>
    <row r="704" customHeight="1" spans="1:9">
      <c r="A704" s="8" t="s">
        <v>18688</v>
      </c>
      <c r="B704" s="8" t="s">
        <v>18689</v>
      </c>
      <c r="C704" s="8" t="s">
        <v>18690</v>
      </c>
      <c r="D704" s="8"/>
      <c r="E704" s="8"/>
      <c r="F704" s="8" t="s">
        <v>18691</v>
      </c>
      <c r="G704" s="8"/>
      <c r="H704" s="8" t="s">
        <v>16411</v>
      </c>
      <c r="I704" s="8"/>
    </row>
    <row r="705" customHeight="1" spans="1:9">
      <c r="A705" s="6" t="s">
        <v>18692</v>
      </c>
      <c r="B705" s="6" t="s">
        <v>18693</v>
      </c>
      <c r="C705" s="6" t="s">
        <v>18694</v>
      </c>
      <c r="D705" s="6"/>
      <c r="E705" s="6"/>
      <c r="F705" s="6" t="s">
        <v>18695</v>
      </c>
      <c r="G705" s="6"/>
      <c r="H705" s="6" t="s">
        <v>16139</v>
      </c>
      <c r="I705" s="6"/>
    </row>
    <row r="706" customHeight="1" spans="1:9">
      <c r="A706" s="8" t="s">
        <v>18696</v>
      </c>
      <c r="B706" s="8" t="s">
        <v>18697</v>
      </c>
      <c r="C706" s="8" t="s">
        <v>16184</v>
      </c>
      <c r="D706" s="8"/>
      <c r="E706" s="8"/>
      <c r="F706" s="8" t="s">
        <v>18698</v>
      </c>
      <c r="G706" s="8"/>
      <c r="H706" s="8" t="s">
        <v>16184</v>
      </c>
      <c r="I706" s="8"/>
    </row>
    <row r="707" customHeight="1" spans="1:9">
      <c r="A707" s="6" t="s">
        <v>18699</v>
      </c>
      <c r="B707" s="6" t="s">
        <v>18700</v>
      </c>
      <c r="C707" s="6" t="s">
        <v>18701</v>
      </c>
      <c r="D707" s="6"/>
      <c r="E707" s="6"/>
      <c r="F707" s="6" t="s">
        <v>18702</v>
      </c>
      <c r="G707" s="6"/>
      <c r="H707" s="6" t="s">
        <v>16539</v>
      </c>
      <c r="I707" s="6"/>
    </row>
    <row r="708" customHeight="1" spans="1:9">
      <c r="A708" s="8" t="s">
        <v>18703</v>
      </c>
      <c r="B708" s="8" t="s">
        <v>18704</v>
      </c>
      <c r="C708" s="8" t="s">
        <v>18705</v>
      </c>
      <c r="D708" s="8"/>
      <c r="E708" s="8"/>
      <c r="F708" s="8" t="s">
        <v>18706</v>
      </c>
      <c r="G708" s="8"/>
      <c r="H708" s="8" t="s">
        <v>15985</v>
      </c>
      <c r="I708" s="8"/>
    </row>
    <row r="709" customHeight="1" spans="1:9">
      <c r="A709" s="6" t="s">
        <v>18707</v>
      </c>
      <c r="B709" s="6" t="s">
        <v>18708</v>
      </c>
      <c r="C709" s="6" t="s">
        <v>18709</v>
      </c>
      <c r="D709" s="6"/>
      <c r="E709" s="6"/>
      <c r="F709" s="6" t="s">
        <v>18710</v>
      </c>
      <c r="G709" s="6"/>
      <c r="H709" s="6" t="s">
        <v>15985</v>
      </c>
      <c r="I709" s="6"/>
    </row>
    <row r="710" customHeight="1" spans="1:9">
      <c r="A710" s="8" t="s">
        <v>18711</v>
      </c>
      <c r="B710" s="8" t="s">
        <v>18712</v>
      </c>
      <c r="C710" s="8" t="s">
        <v>18713</v>
      </c>
      <c r="D710" s="8"/>
      <c r="E710" s="8"/>
      <c r="F710" s="8" t="s">
        <v>18714</v>
      </c>
      <c r="G710" s="8"/>
      <c r="H710" s="8" t="s">
        <v>15985</v>
      </c>
      <c r="I710" s="8"/>
    </row>
    <row r="711" customHeight="1" spans="1:9">
      <c r="A711" s="6" t="s">
        <v>18715</v>
      </c>
      <c r="B711" s="6" t="s">
        <v>18716</v>
      </c>
      <c r="C711" s="6" t="s">
        <v>18420</v>
      </c>
      <c r="D711" s="6"/>
      <c r="E711" s="6"/>
      <c r="F711" s="6" t="s">
        <v>18717</v>
      </c>
      <c r="G711" s="6"/>
      <c r="H711" s="6" t="s">
        <v>16024</v>
      </c>
      <c r="I711" s="6"/>
    </row>
    <row r="712" customHeight="1" spans="1:9">
      <c r="A712" s="8" t="s">
        <v>18718</v>
      </c>
      <c r="B712" s="8" t="s">
        <v>18719</v>
      </c>
      <c r="C712" s="8" t="s">
        <v>18720</v>
      </c>
      <c r="D712" s="8"/>
      <c r="E712" s="8"/>
      <c r="F712" s="8" t="s">
        <v>18721</v>
      </c>
      <c r="G712" s="8"/>
      <c r="H712" s="8" t="s">
        <v>15985</v>
      </c>
      <c r="I712" s="8"/>
    </row>
    <row r="713" customHeight="1" spans="1:9">
      <c r="A713" s="6" t="s">
        <v>18722</v>
      </c>
      <c r="B713" s="6" t="s">
        <v>18723</v>
      </c>
      <c r="C713" s="6" t="s">
        <v>18724</v>
      </c>
      <c r="D713" s="6"/>
      <c r="E713" s="6"/>
      <c r="F713" s="6" t="s">
        <v>18725</v>
      </c>
      <c r="G713" s="6"/>
      <c r="H713" s="6" t="s">
        <v>15985</v>
      </c>
      <c r="I713" s="6"/>
    </row>
    <row r="714" customHeight="1" spans="1:9">
      <c r="A714" s="8" t="s">
        <v>18726</v>
      </c>
      <c r="B714" s="8" t="s">
        <v>18727</v>
      </c>
      <c r="C714" s="8" t="s">
        <v>18728</v>
      </c>
      <c r="D714" s="8"/>
      <c r="E714" s="8"/>
      <c r="F714" s="8" t="s">
        <v>18729</v>
      </c>
      <c r="G714" s="8"/>
      <c r="H714" s="8" t="s">
        <v>16390</v>
      </c>
      <c r="I714" s="8"/>
    </row>
    <row r="715" customHeight="1" spans="1:9">
      <c r="A715" s="6" t="s">
        <v>18730</v>
      </c>
      <c r="B715" s="6" t="s">
        <v>18731</v>
      </c>
      <c r="C715" s="6" t="s">
        <v>18732</v>
      </c>
      <c r="D715" s="6"/>
      <c r="E715" s="6"/>
      <c r="F715" s="6" t="s">
        <v>18733</v>
      </c>
      <c r="G715" s="6"/>
      <c r="H715" s="6" t="s">
        <v>15965</v>
      </c>
      <c r="I715" s="6"/>
    </row>
    <row r="716" customHeight="1" spans="1:9">
      <c r="A716" s="8" t="s">
        <v>18734</v>
      </c>
      <c r="B716" s="8" t="s">
        <v>18735</v>
      </c>
      <c r="C716" s="8" t="s">
        <v>18736</v>
      </c>
      <c r="D716" s="8"/>
      <c r="E716" s="8" t="s">
        <v>18737</v>
      </c>
      <c r="F716" s="8" t="s">
        <v>18738</v>
      </c>
      <c r="G716" s="8"/>
      <c r="H716" s="8" t="s">
        <v>16024</v>
      </c>
      <c r="I716" s="8"/>
    </row>
    <row r="717" customHeight="1" spans="1:9">
      <c r="A717" s="6" t="s">
        <v>18739</v>
      </c>
      <c r="B717" s="6" t="s">
        <v>18740</v>
      </c>
      <c r="C717" s="6" t="s">
        <v>18741</v>
      </c>
      <c r="D717" s="6"/>
      <c r="E717" s="6"/>
      <c r="F717" s="6" t="s">
        <v>18742</v>
      </c>
      <c r="G717" s="6"/>
      <c r="H717" s="6" t="s">
        <v>16390</v>
      </c>
      <c r="I717" s="6"/>
    </row>
    <row r="718" customHeight="1" spans="1:9">
      <c r="A718" s="8" t="s">
        <v>18743</v>
      </c>
      <c r="B718" s="8" t="s">
        <v>18744</v>
      </c>
      <c r="C718" s="8" t="s">
        <v>18745</v>
      </c>
      <c r="D718" s="8"/>
      <c r="E718" s="8"/>
      <c r="F718" s="8" t="s">
        <v>18746</v>
      </c>
      <c r="G718" s="8"/>
      <c r="H718" s="8" t="s">
        <v>16539</v>
      </c>
      <c r="I718" s="8"/>
    </row>
    <row r="719" customHeight="1" spans="1:9">
      <c r="A719" s="6" t="s">
        <v>18747</v>
      </c>
      <c r="B719" s="6" t="s">
        <v>18748</v>
      </c>
      <c r="C719" s="6" t="s">
        <v>18749</v>
      </c>
      <c r="D719" s="6"/>
      <c r="E719" s="6"/>
      <c r="F719" s="6" t="s">
        <v>18750</v>
      </c>
      <c r="G719" s="6"/>
      <c r="H719" s="6" t="s">
        <v>16233</v>
      </c>
      <c r="I719" s="6"/>
    </row>
    <row r="720" customHeight="1" spans="1:9">
      <c r="A720" s="8" t="s">
        <v>18751</v>
      </c>
      <c r="B720" s="8" t="s">
        <v>18347</v>
      </c>
      <c r="C720" s="8" t="s">
        <v>18752</v>
      </c>
      <c r="D720" s="8"/>
      <c r="E720" s="8"/>
      <c r="F720" s="8" t="s">
        <v>18753</v>
      </c>
      <c r="G720" s="8"/>
      <c r="H720" s="8" t="s">
        <v>16139</v>
      </c>
      <c r="I720" s="8"/>
    </row>
    <row r="721" customHeight="1" spans="1:9">
      <c r="A721" s="6" t="s">
        <v>18754</v>
      </c>
      <c r="B721" s="6" t="s">
        <v>18755</v>
      </c>
      <c r="C721" s="6" t="s">
        <v>18420</v>
      </c>
      <c r="D721" s="6"/>
      <c r="E721" s="6"/>
      <c r="F721" s="6" t="s">
        <v>18756</v>
      </c>
      <c r="G721" s="6"/>
      <c r="H721" s="6" t="s">
        <v>16024</v>
      </c>
      <c r="I721" s="6"/>
    </row>
    <row r="722" customHeight="1" spans="1:9">
      <c r="A722" s="8" t="s">
        <v>18757</v>
      </c>
      <c r="B722" s="8" t="s">
        <v>18758</v>
      </c>
      <c r="C722" s="8" t="s">
        <v>16144</v>
      </c>
      <c r="D722" s="8"/>
      <c r="E722" s="8"/>
      <c r="F722" s="8" t="s">
        <v>18759</v>
      </c>
      <c r="G722" s="8"/>
      <c r="H722" s="8" t="s">
        <v>16144</v>
      </c>
      <c r="I722" s="8"/>
    </row>
    <row r="723" customHeight="1" spans="1:9">
      <c r="A723" s="6" t="s">
        <v>18760</v>
      </c>
      <c r="B723" s="6" t="s">
        <v>18761</v>
      </c>
      <c r="C723" s="6" t="s">
        <v>18762</v>
      </c>
      <c r="D723" s="6"/>
      <c r="E723" s="6"/>
      <c r="F723" s="6" t="s">
        <v>18763</v>
      </c>
      <c r="G723" s="6"/>
      <c r="H723" s="6" t="s">
        <v>16024</v>
      </c>
      <c r="I723" s="6"/>
    </row>
    <row r="724" customHeight="1" spans="1:9">
      <c r="A724" s="8" t="s">
        <v>18764</v>
      </c>
      <c r="B724" s="8" t="s">
        <v>18765</v>
      </c>
      <c r="C724" s="8" t="s">
        <v>18766</v>
      </c>
      <c r="D724" s="8"/>
      <c r="E724" s="8"/>
      <c r="F724" s="8" t="s">
        <v>18767</v>
      </c>
      <c r="G724" s="8"/>
      <c r="H724" s="8" t="s">
        <v>15985</v>
      </c>
      <c r="I724" s="8"/>
    </row>
    <row r="725" customHeight="1" spans="1:9">
      <c r="A725" s="6" t="s">
        <v>18768</v>
      </c>
      <c r="B725" s="6" t="s">
        <v>18769</v>
      </c>
      <c r="C725" s="6" t="s">
        <v>18770</v>
      </c>
      <c r="D725" s="6"/>
      <c r="E725" s="6"/>
      <c r="F725" s="6" t="s">
        <v>18771</v>
      </c>
      <c r="G725" s="6"/>
      <c r="H725" s="6" t="s">
        <v>16514</v>
      </c>
      <c r="I725" s="6"/>
    </row>
    <row r="726" customHeight="1" spans="1:9">
      <c r="A726" s="8" t="s">
        <v>18772</v>
      </c>
      <c r="B726" s="8" t="s">
        <v>18773</v>
      </c>
      <c r="C726" s="8" t="s">
        <v>18774</v>
      </c>
      <c r="D726" s="8"/>
      <c r="E726" s="8"/>
      <c r="F726" s="8" t="s">
        <v>18775</v>
      </c>
      <c r="G726" s="8"/>
      <c r="H726" s="8" t="s">
        <v>16168</v>
      </c>
      <c r="I726" s="8"/>
    </row>
    <row r="727" customHeight="1" spans="1:9">
      <c r="A727" s="6" t="s">
        <v>18776</v>
      </c>
      <c r="B727" s="6" t="s">
        <v>18777</v>
      </c>
      <c r="C727" s="6" t="s">
        <v>18778</v>
      </c>
      <c r="D727" s="6"/>
      <c r="E727" s="6"/>
      <c r="F727" s="6" t="s">
        <v>18779</v>
      </c>
      <c r="G727" s="6"/>
      <c r="H727" s="6" t="s">
        <v>16139</v>
      </c>
      <c r="I727" s="6"/>
    </row>
    <row r="728" customHeight="1" spans="1:9">
      <c r="A728" s="8" t="s">
        <v>18780</v>
      </c>
      <c r="B728" s="8" t="s">
        <v>18781</v>
      </c>
      <c r="C728" s="8" t="s">
        <v>16011</v>
      </c>
      <c r="D728" s="8"/>
      <c r="E728" s="8"/>
      <c r="F728" s="8" t="s">
        <v>18782</v>
      </c>
      <c r="G728" s="8"/>
      <c r="H728" s="8" t="s">
        <v>16011</v>
      </c>
      <c r="I728" s="8"/>
    </row>
    <row r="729" customHeight="1" spans="1:9">
      <c r="A729" s="6" t="s">
        <v>18783</v>
      </c>
      <c r="B729" s="6" t="s">
        <v>18784</v>
      </c>
      <c r="C729" s="6" t="s">
        <v>18785</v>
      </c>
      <c r="D729" s="6"/>
      <c r="E729" s="6"/>
      <c r="F729" s="6" t="s">
        <v>18786</v>
      </c>
      <c r="G729" s="6"/>
      <c r="H729" s="6" t="s">
        <v>16390</v>
      </c>
      <c r="I729" s="6"/>
    </row>
    <row r="730" customHeight="1" spans="1:9">
      <c r="A730" s="8" t="s">
        <v>18787</v>
      </c>
      <c r="B730" s="8" t="s">
        <v>18501</v>
      </c>
      <c r="C730" s="8" t="s">
        <v>18788</v>
      </c>
      <c r="D730" s="8"/>
      <c r="E730" s="8"/>
      <c r="F730" s="8" t="s">
        <v>18789</v>
      </c>
      <c r="G730" s="8"/>
      <c r="H730" s="8" t="s">
        <v>16102</v>
      </c>
      <c r="I730" s="8"/>
    </row>
    <row r="731" customHeight="1" spans="1:9">
      <c r="A731" s="6" t="s">
        <v>18790</v>
      </c>
      <c r="B731" s="6" t="s">
        <v>18791</v>
      </c>
      <c r="C731" s="6" t="s">
        <v>18792</v>
      </c>
      <c r="D731" s="6"/>
      <c r="E731" s="6"/>
      <c r="F731" s="6" t="s">
        <v>18793</v>
      </c>
      <c r="G731" s="6"/>
      <c r="H731" s="6" t="s">
        <v>15985</v>
      </c>
      <c r="I731" s="6"/>
    </row>
    <row r="732" customHeight="1" spans="1:9">
      <c r="A732" s="8" t="s">
        <v>18794</v>
      </c>
      <c r="B732" s="8" t="s">
        <v>18795</v>
      </c>
      <c r="C732" s="8" t="s">
        <v>18796</v>
      </c>
      <c r="D732" s="8"/>
      <c r="E732" s="8"/>
      <c r="F732" s="8" t="s">
        <v>18797</v>
      </c>
      <c r="G732" s="8"/>
      <c r="H732" s="8" t="s">
        <v>15985</v>
      </c>
      <c r="I732" s="8"/>
    </row>
    <row r="733" customHeight="1" spans="1:9">
      <c r="A733" s="6" t="s">
        <v>18798</v>
      </c>
      <c r="B733" s="6" t="s">
        <v>18799</v>
      </c>
      <c r="C733" s="6" t="s">
        <v>18800</v>
      </c>
      <c r="D733" s="6"/>
      <c r="E733" s="6"/>
      <c r="F733" s="6" t="s">
        <v>18801</v>
      </c>
      <c r="G733" s="6"/>
      <c r="H733" s="6" t="s">
        <v>16011</v>
      </c>
      <c r="I733" s="6"/>
    </row>
    <row r="734" customHeight="1" spans="1:9">
      <c r="A734" s="8" t="s">
        <v>18802</v>
      </c>
      <c r="B734" s="8" t="s">
        <v>18803</v>
      </c>
      <c r="C734" s="8" t="s">
        <v>18804</v>
      </c>
      <c r="D734" s="8"/>
      <c r="E734" s="8"/>
      <c r="F734" s="8" t="s">
        <v>18805</v>
      </c>
      <c r="G734" s="8"/>
      <c r="H734" s="8" t="s">
        <v>15980</v>
      </c>
      <c r="I734" s="8"/>
    </row>
    <row r="735" customHeight="1" spans="1:9">
      <c r="A735" s="6" t="s">
        <v>18806</v>
      </c>
      <c r="B735" s="6" t="s">
        <v>18807</v>
      </c>
      <c r="C735" s="6" t="s">
        <v>18808</v>
      </c>
      <c r="D735" s="6"/>
      <c r="E735" s="6"/>
      <c r="F735" s="6" t="s">
        <v>18809</v>
      </c>
      <c r="G735" s="6"/>
      <c r="H735" s="6" t="s">
        <v>16024</v>
      </c>
      <c r="I735" s="6"/>
    </row>
    <row r="736" customHeight="1" spans="1:9">
      <c r="A736" s="8" t="s">
        <v>18810</v>
      </c>
      <c r="B736" s="8" t="s">
        <v>18811</v>
      </c>
      <c r="C736" s="8" t="s">
        <v>18812</v>
      </c>
      <c r="D736" s="8"/>
      <c r="E736" s="8"/>
      <c r="F736" s="8" t="s">
        <v>18813</v>
      </c>
      <c r="G736" s="8"/>
      <c r="H736" s="8" t="s">
        <v>16539</v>
      </c>
      <c r="I736" s="8"/>
    </row>
    <row r="737" customHeight="1" spans="1:9">
      <c r="A737" s="6" t="s">
        <v>18814</v>
      </c>
      <c r="B737" s="6" t="s">
        <v>18815</v>
      </c>
      <c r="C737" s="6" t="s">
        <v>18816</v>
      </c>
      <c r="D737" s="6"/>
      <c r="E737" s="6"/>
      <c r="F737" s="6" t="s">
        <v>18817</v>
      </c>
      <c r="G737" s="6"/>
      <c r="H737" s="6" t="s">
        <v>15985</v>
      </c>
      <c r="I737" s="6"/>
    </row>
    <row r="738" customHeight="1" spans="1:9">
      <c r="A738" s="8" t="s">
        <v>18818</v>
      </c>
      <c r="B738" s="8" t="s">
        <v>18819</v>
      </c>
      <c r="C738" s="8" t="s">
        <v>18820</v>
      </c>
      <c r="D738" s="8"/>
      <c r="E738" s="8"/>
      <c r="F738" s="8" t="s">
        <v>18821</v>
      </c>
      <c r="G738" s="8"/>
      <c r="H738" s="8" t="s">
        <v>15959</v>
      </c>
      <c r="I738" s="8"/>
    </row>
    <row r="739" customHeight="1" spans="1:9">
      <c r="A739" s="6" t="s">
        <v>18822</v>
      </c>
      <c r="B739" s="6" t="s">
        <v>18823</v>
      </c>
      <c r="C739" s="6" t="s">
        <v>18523</v>
      </c>
      <c r="D739" s="6"/>
      <c r="E739" s="6"/>
      <c r="F739" s="6" t="s">
        <v>18824</v>
      </c>
      <c r="G739" s="6"/>
      <c r="H739" s="6" t="s">
        <v>15985</v>
      </c>
      <c r="I739" s="6"/>
    </row>
    <row r="740" customHeight="1" spans="1:9">
      <c r="A740" s="8" t="s">
        <v>18825</v>
      </c>
      <c r="B740" s="8" t="s">
        <v>18826</v>
      </c>
      <c r="C740" s="8" t="s">
        <v>16129</v>
      </c>
      <c r="D740" s="8"/>
      <c r="E740" s="8"/>
      <c r="F740" s="8" t="s">
        <v>18827</v>
      </c>
      <c r="G740" s="8"/>
      <c r="H740" s="8" t="s">
        <v>18204</v>
      </c>
      <c r="I740" s="8"/>
    </row>
    <row r="741" customHeight="1" spans="1:9">
      <c r="A741" s="6" t="s">
        <v>18828</v>
      </c>
      <c r="B741" s="6" t="s">
        <v>18829</v>
      </c>
      <c r="C741" s="6" t="s">
        <v>18830</v>
      </c>
      <c r="D741" s="6"/>
      <c r="E741" s="6"/>
      <c r="F741" s="6" t="s">
        <v>18831</v>
      </c>
      <c r="G741" s="6"/>
      <c r="H741" s="6" t="s">
        <v>16011</v>
      </c>
      <c r="I741" s="6"/>
    </row>
    <row r="742" customHeight="1" spans="1:9">
      <c r="A742" s="8" t="s">
        <v>18832</v>
      </c>
      <c r="B742" s="8"/>
      <c r="C742" s="8" t="s">
        <v>18833</v>
      </c>
      <c r="D742" s="8"/>
      <c r="E742" s="8"/>
      <c r="F742" s="8" t="s">
        <v>18834</v>
      </c>
      <c r="G742" s="8"/>
      <c r="H742" s="8" t="s">
        <v>15985</v>
      </c>
      <c r="I742" s="8"/>
    </row>
    <row r="743" customHeight="1" spans="1:9">
      <c r="A743" s="6" t="s">
        <v>18835</v>
      </c>
      <c r="B743" s="6" t="s">
        <v>18836</v>
      </c>
      <c r="C743" s="6" t="s">
        <v>18837</v>
      </c>
      <c r="D743" s="6"/>
      <c r="E743" s="6"/>
      <c r="F743" s="6" t="s">
        <v>18838</v>
      </c>
      <c r="G743" s="6"/>
      <c r="H743" s="6" t="s">
        <v>15985</v>
      </c>
      <c r="I743" s="6"/>
    </row>
    <row r="744" customHeight="1" spans="1:9">
      <c r="A744" s="8" t="s">
        <v>18839</v>
      </c>
      <c r="B744" s="8" t="s">
        <v>18840</v>
      </c>
      <c r="C744" s="8" t="s">
        <v>16129</v>
      </c>
      <c r="D744" s="8"/>
      <c r="E744" s="8"/>
      <c r="F744" s="8" t="s">
        <v>18841</v>
      </c>
      <c r="G744" s="8"/>
      <c r="H744" s="8" t="s">
        <v>15985</v>
      </c>
      <c r="I744" s="8"/>
    </row>
    <row r="745" customHeight="1" spans="1:9">
      <c r="A745" s="6" t="s">
        <v>18842</v>
      </c>
      <c r="B745" s="6" t="s">
        <v>18843</v>
      </c>
      <c r="C745" s="6" t="s">
        <v>18844</v>
      </c>
      <c r="D745" s="6"/>
      <c r="E745" s="6"/>
      <c r="F745" s="6" t="s">
        <v>18845</v>
      </c>
      <c r="G745" s="6"/>
      <c r="H745" s="6" t="s">
        <v>16024</v>
      </c>
      <c r="I745" s="6"/>
    </row>
    <row r="746" customHeight="1" spans="1:9">
      <c r="A746" s="8" t="s">
        <v>18846</v>
      </c>
      <c r="B746" s="8" t="s">
        <v>18847</v>
      </c>
      <c r="C746" s="8" t="s">
        <v>16144</v>
      </c>
      <c r="D746" s="8"/>
      <c r="E746" s="8"/>
      <c r="F746" s="8" t="s">
        <v>18848</v>
      </c>
      <c r="G746" s="8"/>
      <c r="H746" s="8" t="s">
        <v>16144</v>
      </c>
      <c r="I746" s="8"/>
    </row>
    <row r="747" customHeight="1" spans="1:9">
      <c r="A747" s="6" t="s">
        <v>18849</v>
      </c>
      <c r="B747" s="6" t="s">
        <v>18850</v>
      </c>
      <c r="C747" s="6" t="s">
        <v>18851</v>
      </c>
      <c r="D747" s="6"/>
      <c r="E747" s="6"/>
      <c r="F747" s="6" t="s">
        <v>18852</v>
      </c>
      <c r="G747" s="6"/>
      <c r="H747" s="6" t="s">
        <v>16024</v>
      </c>
      <c r="I747" s="6"/>
    </row>
    <row r="748" customHeight="1" spans="1:9">
      <c r="A748" s="8" t="s">
        <v>18853</v>
      </c>
      <c r="B748" s="8" t="s">
        <v>18854</v>
      </c>
      <c r="C748" s="8" t="s">
        <v>18855</v>
      </c>
      <c r="D748" s="8"/>
      <c r="E748" s="8"/>
      <c r="F748" s="8" t="s">
        <v>18856</v>
      </c>
      <c r="G748" s="8"/>
      <c r="H748" s="8" t="s">
        <v>16514</v>
      </c>
      <c r="I748" s="8"/>
    </row>
    <row r="749" customHeight="1" spans="1:9">
      <c r="A749" s="6" t="s">
        <v>18857</v>
      </c>
      <c r="B749" s="6" t="s">
        <v>18858</v>
      </c>
      <c r="C749" s="6" t="s">
        <v>18859</v>
      </c>
      <c r="D749" s="6"/>
      <c r="E749" s="6"/>
      <c r="F749" s="6" t="s">
        <v>18860</v>
      </c>
      <c r="G749" s="6"/>
      <c r="H749" s="6" t="s">
        <v>16139</v>
      </c>
      <c r="I749" s="6"/>
    </row>
    <row r="750" customHeight="1" spans="1:9">
      <c r="A750" s="8" t="s">
        <v>18861</v>
      </c>
      <c r="B750" s="8" t="s">
        <v>18862</v>
      </c>
      <c r="C750" s="8" t="s">
        <v>18863</v>
      </c>
      <c r="D750" s="8"/>
      <c r="E750" s="8"/>
      <c r="F750" s="8" t="s">
        <v>18864</v>
      </c>
      <c r="G750" s="8"/>
      <c r="H750" s="8" t="s">
        <v>16139</v>
      </c>
      <c r="I750" s="8"/>
    </row>
    <row r="751" customHeight="1" spans="1:9">
      <c r="A751" s="6" t="s">
        <v>18865</v>
      </c>
      <c r="B751" s="6" t="s">
        <v>18866</v>
      </c>
      <c r="C751" s="6" t="s">
        <v>18867</v>
      </c>
      <c r="D751" s="6"/>
      <c r="E751" s="6"/>
      <c r="F751" s="6" t="s">
        <v>18868</v>
      </c>
      <c r="G751" s="6"/>
      <c r="H751" s="6" t="s">
        <v>15990</v>
      </c>
      <c r="I751" s="6"/>
    </row>
    <row r="752" customHeight="1" spans="1:9">
      <c r="A752" s="8" t="s">
        <v>18869</v>
      </c>
      <c r="B752" s="8" t="s">
        <v>18870</v>
      </c>
      <c r="C752" s="8" t="s">
        <v>18871</v>
      </c>
      <c r="D752" s="8"/>
      <c r="E752" s="8"/>
      <c r="F752" s="8" t="s">
        <v>18872</v>
      </c>
      <c r="G752" s="8"/>
      <c r="H752" s="8" t="s">
        <v>15985</v>
      </c>
      <c r="I752" s="8"/>
    </row>
    <row r="753" customHeight="1" spans="1:9">
      <c r="A753" s="6" t="s">
        <v>18873</v>
      </c>
      <c r="B753" s="6" t="s">
        <v>18874</v>
      </c>
      <c r="C753" s="6" t="s">
        <v>18875</v>
      </c>
      <c r="D753" s="6"/>
      <c r="E753" s="6"/>
      <c r="F753" s="6" t="s">
        <v>18876</v>
      </c>
      <c r="G753" s="6"/>
      <c r="H753" s="6" t="s">
        <v>15985</v>
      </c>
      <c r="I753" s="6"/>
    </row>
    <row r="754" customHeight="1" spans="1:9">
      <c r="A754" s="8" t="s">
        <v>18877</v>
      </c>
      <c r="B754" s="8" t="s">
        <v>18878</v>
      </c>
      <c r="C754" s="8" t="s">
        <v>18879</v>
      </c>
      <c r="D754" s="8"/>
      <c r="E754" s="8"/>
      <c r="F754" s="8" t="s">
        <v>18880</v>
      </c>
      <c r="G754" s="8"/>
      <c r="H754" s="8" t="s">
        <v>15985</v>
      </c>
      <c r="I754" s="8"/>
    </row>
    <row r="755" customHeight="1" spans="1:9">
      <c r="A755" s="6" t="s">
        <v>18881</v>
      </c>
      <c r="B755" s="6" t="s">
        <v>18882</v>
      </c>
      <c r="C755" s="6" t="s">
        <v>18883</v>
      </c>
      <c r="D755" s="6"/>
      <c r="E755" s="6"/>
      <c r="F755" s="6" t="s">
        <v>18884</v>
      </c>
      <c r="G755" s="6"/>
      <c r="H755" s="6" t="s">
        <v>16139</v>
      </c>
      <c r="I755" s="6"/>
    </row>
    <row r="756" customHeight="1" spans="1:9">
      <c r="A756" s="8" t="s">
        <v>18885</v>
      </c>
      <c r="B756" s="8"/>
      <c r="C756" s="8" t="s">
        <v>18886</v>
      </c>
      <c r="D756" s="8"/>
      <c r="E756" s="8"/>
      <c r="F756" s="8" t="s">
        <v>18887</v>
      </c>
      <c r="G756" s="8"/>
      <c r="H756" s="8"/>
      <c r="I756" s="8"/>
    </row>
    <row r="757" customHeight="1" spans="1:9">
      <c r="A757" s="6" t="s">
        <v>18888</v>
      </c>
      <c r="B757" s="6" t="s">
        <v>18889</v>
      </c>
      <c r="C757" s="6" t="s">
        <v>18890</v>
      </c>
      <c r="D757" s="6"/>
      <c r="E757" s="6"/>
      <c r="F757" s="6" t="s">
        <v>18891</v>
      </c>
      <c r="G757" s="6"/>
      <c r="H757" s="6" t="s">
        <v>15985</v>
      </c>
      <c r="I757" s="6"/>
    </row>
    <row r="758" customHeight="1" spans="1:9">
      <c r="A758" s="8" t="s">
        <v>18892</v>
      </c>
      <c r="B758" s="8" t="s">
        <v>18893</v>
      </c>
      <c r="C758" s="8" t="s">
        <v>18894</v>
      </c>
      <c r="D758" s="8"/>
      <c r="E758" s="8"/>
      <c r="F758" s="8" t="s">
        <v>18895</v>
      </c>
      <c r="G758" s="8"/>
      <c r="H758" s="8" t="s">
        <v>15970</v>
      </c>
      <c r="I758" s="8"/>
    </row>
    <row r="759" customHeight="1" spans="1:9">
      <c r="A759" s="6" t="s">
        <v>18896</v>
      </c>
      <c r="B759" s="6"/>
      <c r="C759" s="6" t="s">
        <v>18897</v>
      </c>
      <c r="D759" s="6"/>
      <c r="E759" s="6"/>
      <c r="F759" s="6" t="s">
        <v>18898</v>
      </c>
      <c r="G759" s="6"/>
      <c r="H759" s="6"/>
      <c r="I759" s="6"/>
    </row>
    <row r="760" customHeight="1" spans="1:9">
      <c r="A760" s="8" t="s">
        <v>18899</v>
      </c>
      <c r="B760" s="8" t="s">
        <v>18900</v>
      </c>
      <c r="C760" s="8" t="s">
        <v>18901</v>
      </c>
      <c r="D760" s="8"/>
      <c r="E760" s="8"/>
      <c r="F760" s="8" t="s">
        <v>18902</v>
      </c>
      <c r="G760" s="8"/>
      <c r="H760" s="8" t="s">
        <v>15985</v>
      </c>
      <c r="I760" s="8"/>
    </row>
    <row r="761" customHeight="1" spans="1:9">
      <c r="A761" s="6" t="s">
        <v>18903</v>
      </c>
      <c r="B761" s="6" t="s">
        <v>18667</v>
      </c>
      <c r="C761" s="6" t="s">
        <v>18904</v>
      </c>
      <c r="D761" s="6"/>
      <c r="E761" s="6"/>
      <c r="F761" s="6" t="s">
        <v>18905</v>
      </c>
      <c r="G761" s="6"/>
      <c r="H761" s="6" t="s">
        <v>15959</v>
      </c>
      <c r="I761" s="6"/>
    </row>
    <row r="762" customHeight="1" spans="1:9">
      <c r="A762" s="8" t="s">
        <v>18906</v>
      </c>
      <c r="B762" s="8" t="s">
        <v>18907</v>
      </c>
      <c r="C762" s="8" t="s">
        <v>18908</v>
      </c>
      <c r="D762" s="8"/>
      <c r="E762" s="8"/>
      <c r="F762" s="8" t="s">
        <v>18909</v>
      </c>
      <c r="G762" s="8"/>
      <c r="H762" s="8" t="s">
        <v>15985</v>
      </c>
      <c r="I762" s="8"/>
    </row>
    <row r="763" customHeight="1" spans="1:9">
      <c r="A763" s="6" t="s">
        <v>18910</v>
      </c>
      <c r="B763" s="6" t="s">
        <v>18911</v>
      </c>
      <c r="C763" s="6" t="s">
        <v>18912</v>
      </c>
      <c r="D763" s="6"/>
      <c r="E763" s="6"/>
      <c r="F763" s="6" t="s">
        <v>18913</v>
      </c>
      <c r="G763" s="6"/>
      <c r="H763" s="6" t="s">
        <v>15985</v>
      </c>
      <c r="I763" s="6"/>
    </row>
    <row r="764" customHeight="1" spans="1:9">
      <c r="A764" s="8" t="s">
        <v>18914</v>
      </c>
      <c r="B764" s="8" t="s">
        <v>18915</v>
      </c>
      <c r="C764" s="8" t="s">
        <v>17256</v>
      </c>
      <c r="D764" s="8"/>
      <c r="E764" s="8"/>
      <c r="F764" s="8" t="s">
        <v>18916</v>
      </c>
      <c r="G764" s="8"/>
      <c r="H764" s="8" t="s">
        <v>17256</v>
      </c>
      <c r="I764" s="8"/>
    </row>
    <row r="765" customHeight="1" spans="1:9">
      <c r="A765" s="6" t="s">
        <v>18917</v>
      </c>
      <c r="B765" s="6" t="s">
        <v>18918</v>
      </c>
      <c r="C765" s="6" t="s">
        <v>18919</v>
      </c>
      <c r="D765" s="6"/>
      <c r="E765" s="6"/>
      <c r="F765" s="6" t="s">
        <v>18920</v>
      </c>
      <c r="G765" s="6"/>
      <c r="H765" s="6" t="s">
        <v>16056</v>
      </c>
      <c r="I765" s="6"/>
    </row>
    <row r="766" customHeight="1" spans="1:9">
      <c r="A766" s="8" t="s">
        <v>18921</v>
      </c>
      <c r="B766" s="8" t="s">
        <v>18922</v>
      </c>
      <c r="C766" s="8" t="s">
        <v>18923</v>
      </c>
      <c r="D766" s="8"/>
      <c r="E766" s="8"/>
      <c r="F766" s="8" t="s">
        <v>18924</v>
      </c>
      <c r="G766" s="8"/>
      <c r="H766" s="8" t="s">
        <v>15985</v>
      </c>
      <c r="I766" s="8"/>
    </row>
    <row r="767" customHeight="1" spans="1:9">
      <c r="A767" s="6" t="s">
        <v>18925</v>
      </c>
      <c r="B767" s="6" t="s">
        <v>18926</v>
      </c>
      <c r="C767" s="6" t="s">
        <v>18927</v>
      </c>
      <c r="D767" s="6"/>
      <c r="E767" s="6"/>
      <c r="F767" s="6" t="s">
        <v>18928</v>
      </c>
      <c r="G767" s="6"/>
      <c r="H767" s="6" t="s">
        <v>16826</v>
      </c>
      <c r="I767" s="6"/>
    </row>
    <row r="768" customHeight="1" spans="1:9">
      <c r="A768" s="8" t="s">
        <v>18929</v>
      </c>
      <c r="B768" s="8" t="s">
        <v>18930</v>
      </c>
      <c r="C768" s="8" t="s">
        <v>18931</v>
      </c>
      <c r="D768" s="8"/>
      <c r="E768" s="8"/>
      <c r="F768" s="8" t="s">
        <v>18932</v>
      </c>
      <c r="G768" s="8"/>
      <c r="H768" s="8" t="s">
        <v>16011</v>
      </c>
      <c r="I768" s="8"/>
    </row>
    <row r="769" customHeight="1" spans="1:9">
      <c r="A769" s="6" t="s">
        <v>18933</v>
      </c>
      <c r="B769" s="6" t="s">
        <v>18934</v>
      </c>
      <c r="C769" s="6" t="s">
        <v>18935</v>
      </c>
      <c r="D769" s="6"/>
      <c r="E769" s="6"/>
      <c r="F769" s="6" t="s">
        <v>18936</v>
      </c>
      <c r="G769" s="6" t="s">
        <v>18937</v>
      </c>
      <c r="H769" s="6" t="s">
        <v>15985</v>
      </c>
      <c r="I769" s="6"/>
    </row>
    <row r="770" customHeight="1" spans="1:9">
      <c r="A770" s="8" t="s">
        <v>18938</v>
      </c>
      <c r="B770" s="8" t="s">
        <v>18939</v>
      </c>
      <c r="C770" s="8" t="s">
        <v>18940</v>
      </c>
      <c r="D770" s="8"/>
      <c r="E770" s="8"/>
      <c r="F770" s="8" t="s">
        <v>18941</v>
      </c>
      <c r="G770" s="8"/>
      <c r="H770" s="8" t="s">
        <v>15985</v>
      </c>
      <c r="I770" s="8"/>
    </row>
    <row r="771" customHeight="1" spans="1:9">
      <c r="A771" s="6" t="s">
        <v>18942</v>
      </c>
      <c r="B771" s="6" t="s">
        <v>18943</v>
      </c>
      <c r="C771" s="6" t="s">
        <v>18944</v>
      </c>
      <c r="D771" s="6"/>
      <c r="E771" s="6"/>
      <c r="F771" s="6" t="s">
        <v>18945</v>
      </c>
      <c r="G771" s="6"/>
      <c r="H771" s="6" t="s">
        <v>15985</v>
      </c>
      <c r="I771" s="6"/>
    </row>
    <row r="772" customHeight="1" spans="1:9">
      <c r="A772" s="8" t="s">
        <v>18946</v>
      </c>
      <c r="B772" s="8" t="s">
        <v>18497</v>
      </c>
      <c r="C772" s="8" t="s">
        <v>18947</v>
      </c>
      <c r="D772" s="8"/>
      <c r="E772" s="8"/>
      <c r="F772" s="8" t="s">
        <v>18948</v>
      </c>
      <c r="G772" s="8"/>
      <c r="H772" s="8" t="s">
        <v>16390</v>
      </c>
      <c r="I772" s="8"/>
    </row>
    <row r="773" customHeight="1" spans="1:9">
      <c r="A773" s="6" t="s">
        <v>18949</v>
      </c>
      <c r="B773" s="6" t="s">
        <v>18950</v>
      </c>
      <c r="C773" s="6" t="s">
        <v>18951</v>
      </c>
      <c r="D773" s="6"/>
      <c r="E773" s="6"/>
      <c r="F773" s="6" t="s">
        <v>18952</v>
      </c>
      <c r="G773" s="6"/>
      <c r="H773" s="6" t="s">
        <v>16024</v>
      </c>
      <c r="I773" s="6"/>
    </row>
    <row r="774" customHeight="1" spans="1:9">
      <c r="A774" s="8" t="s">
        <v>18953</v>
      </c>
      <c r="B774" s="8" t="s">
        <v>18954</v>
      </c>
      <c r="C774" s="8" t="s">
        <v>18955</v>
      </c>
      <c r="D774" s="8"/>
      <c r="E774" s="8"/>
      <c r="F774" s="8" t="s">
        <v>18956</v>
      </c>
      <c r="G774" s="8"/>
      <c r="H774" s="8" t="s">
        <v>15980</v>
      </c>
      <c r="I774" s="8"/>
    </row>
    <row r="775" customHeight="1" spans="1:9">
      <c r="A775" s="6" t="s">
        <v>18957</v>
      </c>
      <c r="B775" s="6" t="s">
        <v>18958</v>
      </c>
      <c r="C775" s="6" t="s">
        <v>16084</v>
      </c>
      <c r="D775" s="6"/>
      <c r="E775" s="6"/>
      <c r="F775" s="6" t="s">
        <v>18959</v>
      </c>
      <c r="G775" s="6"/>
      <c r="H775" s="6" t="s">
        <v>15985</v>
      </c>
      <c r="I775" s="6"/>
    </row>
    <row r="776" customHeight="1" spans="1:9">
      <c r="A776" s="8" t="s">
        <v>18960</v>
      </c>
      <c r="B776" s="8" t="s">
        <v>18961</v>
      </c>
      <c r="C776" s="8" t="s">
        <v>18962</v>
      </c>
      <c r="D776" s="8"/>
      <c r="E776" s="8"/>
      <c r="F776" s="8" t="s">
        <v>18963</v>
      </c>
      <c r="G776" s="8"/>
      <c r="H776" s="8" t="s">
        <v>15980</v>
      </c>
      <c r="I776" s="8"/>
    </row>
    <row r="777" customHeight="1" spans="1:9">
      <c r="A777" s="6" t="s">
        <v>18964</v>
      </c>
      <c r="B777" s="6" t="s">
        <v>18965</v>
      </c>
      <c r="C777" s="6" t="s">
        <v>18966</v>
      </c>
      <c r="D777" s="6"/>
      <c r="E777" s="6"/>
      <c r="F777" s="6" t="s">
        <v>18967</v>
      </c>
      <c r="G777" s="6"/>
      <c r="H777" s="6" t="s">
        <v>15985</v>
      </c>
      <c r="I777" s="6"/>
    </row>
    <row r="778" customHeight="1" spans="1:9">
      <c r="A778" s="8" t="s">
        <v>18968</v>
      </c>
      <c r="B778" s="8" t="s">
        <v>18969</v>
      </c>
      <c r="C778" s="8" t="s">
        <v>18970</v>
      </c>
      <c r="D778" s="8"/>
      <c r="E778" s="8"/>
      <c r="F778" s="8" t="s">
        <v>18971</v>
      </c>
      <c r="G778" s="8"/>
      <c r="H778" s="8" t="s">
        <v>15959</v>
      </c>
      <c r="I778" s="8"/>
    </row>
    <row r="779" customHeight="1" spans="1:9">
      <c r="A779" s="6" t="s">
        <v>18972</v>
      </c>
      <c r="B779" s="6" t="s">
        <v>18973</v>
      </c>
      <c r="C779" s="6" t="s">
        <v>18974</v>
      </c>
      <c r="D779" s="6"/>
      <c r="E779" s="6"/>
      <c r="F779" s="6" t="s">
        <v>18975</v>
      </c>
      <c r="G779" s="6"/>
      <c r="H779" s="6" t="s">
        <v>15985</v>
      </c>
      <c r="I779" s="6"/>
    </row>
    <row r="780" customHeight="1" spans="1:9">
      <c r="A780" s="8" t="s">
        <v>18976</v>
      </c>
      <c r="B780" s="8" t="s">
        <v>18977</v>
      </c>
      <c r="C780" s="8" t="s">
        <v>18978</v>
      </c>
      <c r="D780" s="8"/>
      <c r="E780" s="8"/>
      <c r="F780" s="8" t="s">
        <v>18979</v>
      </c>
      <c r="G780" s="8"/>
      <c r="H780" s="8" t="s">
        <v>16826</v>
      </c>
      <c r="I780" s="8"/>
    </row>
    <row r="781" customHeight="1" spans="1:9">
      <c r="A781" s="6" t="s">
        <v>18980</v>
      </c>
      <c r="B781" s="6" t="s">
        <v>18981</v>
      </c>
      <c r="C781" s="6" t="s">
        <v>18982</v>
      </c>
      <c r="D781" s="6"/>
      <c r="E781" s="6"/>
      <c r="F781" s="6" t="s">
        <v>18983</v>
      </c>
      <c r="G781" s="6"/>
      <c r="H781" s="6" t="s">
        <v>15980</v>
      </c>
      <c r="I781" s="6"/>
    </row>
    <row r="782" customHeight="1" spans="1:9">
      <c r="A782" s="8" t="s">
        <v>18984</v>
      </c>
      <c r="B782" s="8" t="s">
        <v>18985</v>
      </c>
      <c r="C782" s="8" t="s">
        <v>18986</v>
      </c>
      <c r="D782" s="8"/>
      <c r="E782" s="8"/>
      <c r="F782" s="8" t="s">
        <v>18987</v>
      </c>
      <c r="G782" s="8"/>
      <c r="H782" s="8" t="s">
        <v>15980</v>
      </c>
      <c r="I782" s="8"/>
    </row>
    <row r="783" customHeight="1" spans="1:9">
      <c r="A783" s="6" t="s">
        <v>18988</v>
      </c>
      <c r="B783" s="6" t="s">
        <v>18989</v>
      </c>
      <c r="C783" s="6" t="s">
        <v>18990</v>
      </c>
      <c r="D783" s="6"/>
      <c r="E783" s="6"/>
      <c r="F783" s="6" t="s">
        <v>18991</v>
      </c>
      <c r="G783" s="6"/>
      <c r="H783" s="6" t="s">
        <v>15980</v>
      </c>
      <c r="I783" s="6"/>
    </row>
    <row r="784" customHeight="1" spans="1:9">
      <c r="A784" s="8" t="s">
        <v>18992</v>
      </c>
      <c r="B784" s="8" t="s">
        <v>18993</v>
      </c>
      <c r="C784" s="8" t="s">
        <v>18994</v>
      </c>
      <c r="D784" s="8"/>
      <c r="E784" s="8"/>
      <c r="F784" s="8" t="s">
        <v>18995</v>
      </c>
      <c r="G784" s="8"/>
      <c r="H784" s="8" t="s">
        <v>15985</v>
      </c>
      <c r="I784" s="8"/>
    </row>
    <row r="785" customHeight="1" spans="1:9">
      <c r="A785" s="6" t="s">
        <v>18996</v>
      </c>
      <c r="B785" s="6" t="s">
        <v>18997</v>
      </c>
      <c r="C785" s="6" t="s">
        <v>16050</v>
      </c>
      <c r="D785" s="6"/>
      <c r="E785" s="6"/>
      <c r="F785" s="6" t="s">
        <v>18998</v>
      </c>
      <c r="G785" s="6"/>
      <c r="H785" s="6" t="s">
        <v>16029</v>
      </c>
      <c r="I785" s="6"/>
    </row>
    <row r="786" customHeight="1" spans="1:9">
      <c r="A786" s="8" t="s">
        <v>18999</v>
      </c>
      <c r="B786" s="8" t="s">
        <v>19000</v>
      </c>
      <c r="C786" s="8" t="s">
        <v>19001</v>
      </c>
      <c r="D786" s="8"/>
      <c r="E786" s="8"/>
      <c r="F786" s="8" t="s">
        <v>19002</v>
      </c>
      <c r="G786" s="8"/>
      <c r="H786" s="8" t="s">
        <v>16039</v>
      </c>
      <c r="I786" s="8"/>
    </row>
    <row r="787" customHeight="1" spans="1:9">
      <c r="A787" s="6" t="s">
        <v>19003</v>
      </c>
      <c r="B787" s="6" t="s">
        <v>19004</v>
      </c>
      <c r="C787" s="6" t="s">
        <v>19005</v>
      </c>
      <c r="D787" s="6"/>
      <c r="E787" s="6"/>
      <c r="F787" s="6" t="s">
        <v>19006</v>
      </c>
      <c r="G787" s="6"/>
      <c r="H787" s="6" t="s">
        <v>16826</v>
      </c>
      <c r="I787" s="6"/>
    </row>
    <row r="788" customHeight="1" spans="1:9">
      <c r="A788" s="8" t="s">
        <v>19007</v>
      </c>
      <c r="B788" s="8" t="s">
        <v>19008</v>
      </c>
      <c r="C788" s="8" t="s">
        <v>17338</v>
      </c>
      <c r="D788" s="8"/>
      <c r="E788" s="8"/>
      <c r="F788" s="8" t="s">
        <v>19009</v>
      </c>
      <c r="G788" s="8"/>
      <c r="H788" s="8" t="s">
        <v>16056</v>
      </c>
      <c r="I788" s="8"/>
    </row>
    <row r="789" customHeight="1" spans="1:9">
      <c r="A789" s="6" t="s">
        <v>19010</v>
      </c>
      <c r="B789" s="6" t="s">
        <v>19011</v>
      </c>
      <c r="C789" s="6" t="s">
        <v>16826</v>
      </c>
      <c r="D789" s="6"/>
      <c r="E789" s="6"/>
      <c r="F789" s="6" t="s">
        <v>19012</v>
      </c>
      <c r="G789" s="6"/>
      <c r="H789" s="6" t="s">
        <v>16826</v>
      </c>
      <c r="I789" s="6"/>
    </row>
    <row r="790" customHeight="1" spans="1:9">
      <c r="A790" s="8" t="s">
        <v>19013</v>
      </c>
      <c r="B790" s="8"/>
      <c r="C790" s="8" t="s">
        <v>19014</v>
      </c>
      <c r="D790" s="8"/>
      <c r="E790" s="8"/>
      <c r="F790" s="8" t="s">
        <v>19015</v>
      </c>
      <c r="G790" s="8"/>
      <c r="H790" s="8"/>
      <c r="I790" s="8"/>
    </row>
    <row r="791" customHeight="1" spans="1:9">
      <c r="A791" s="6" t="s">
        <v>19016</v>
      </c>
      <c r="B791" s="6" t="s">
        <v>19017</v>
      </c>
      <c r="C791" s="6" t="s">
        <v>19018</v>
      </c>
      <c r="D791" s="6"/>
      <c r="E791" s="6"/>
      <c r="F791" s="6" t="s">
        <v>19019</v>
      </c>
      <c r="G791" s="6"/>
      <c r="H791" s="6" t="s">
        <v>15990</v>
      </c>
      <c r="I791" s="6"/>
    </row>
    <row r="792" customHeight="1" spans="1:9">
      <c r="A792" s="8" t="s">
        <v>19020</v>
      </c>
      <c r="B792" s="8" t="s">
        <v>19021</v>
      </c>
      <c r="C792" s="8" t="s">
        <v>19022</v>
      </c>
      <c r="D792" s="8"/>
      <c r="E792" s="8"/>
      <c r="F792" s="8" t="s">
        <v>19023</v>
      </c>
      <c r="G792" s="8"/>
      <c r="H792" s="8" t="s">
        <v>16168</v>
      </c>
      <c r="I792" s="8"/>
    </row>
    <row r="793" customHeight="1" spans="1:9">
      <c r="A793" s="6" t="s">
        <v>19024</v>
      </c>
      <c r="B793" s="6" t="s">
        <v>19025</v>
      </c>
      <c r="C793" s="6" t="s">
        <v>19026</v>
      </c>
      <c r="D793" s="6"/>
      <c r="E793" s="6"/>
      <c r="F793" s="6" t="s">
        <v>19027</v>
      </c>
      <c r="G793" s="6"/>
      <c r="H793" s="6" t="s">
        <v>16539</v>
      </c>
      <c r="I793" s="6"/>
    </row>
    <row r="794" customHeight="1" spans="1:9">
      <c r="A794" s="8" t="s">
        <v>19028</v>
      </c>
      <c r="B794" s="8" t="s">
        <v>18693</v>
      </c>
      <c r="C794" s="8" t="s">
        <v>19029</v>
      </c>
      <c r="D794" s="8"/>
      <c r="E794" s="8"/>
      <c r="F794" s="8" t="s">
        <v>19030</v>
      </c>
      <c r="G794" s="8"/>
      <c r="H794" s="8" t="s">
        <v>16139</v>
      </c>
      <c r="I794" s="8"/>
    </row>
    <row r="795" customHeight="1" spans="1:9">
      <c r="A795" s="6" t="s">
        <v>19031</v>
      </c>
      <c r="B795" s="6" t="s">
        <v>19032</v>
      </c>
      <c r="C795" s="6" t="s">
        <v>19033</v>
      </c>
      <c r="D795" s="6"/>
      <c r="E795" s="6"/>
      <c r="F795" s="6" t="s">
        <v>19034</v>
      </c>
      <c r="G795" s="6"/>
      <c r="H795" s="6" t="s">
        <v>15985</v>
      </c>
      <c r="I795" s="6"/>
    </row>
    <row r="796" customHeight="1" spans="1:9">
      <c r="A796" s="8" t="s">
        <v>19035</v>
      </c>
      <c r="B796" s="8" t="s">
        <v>19036</v>
      </c>
      <c r="C796" s="8" t="s">
        <v>18336</v>
      </c>
      <c r="D796" s="8"/>
      <c r="E796" s="8"/>
      <c r="F796" s="8" t="s">
        <v>19037</v>
      </c>
      <c r="G796" s="8"/>
      <c r="H796" s="8" t="s">
        <v>16102</v>
      </c>
      <c r="I796" s="8"/>
    </row>
    <row r="797" customHeight="1" spans="1:9">
      <c r="A797" s="6" t="s">
        <v>19038</v>
      </c>
      <c r="B797" s="6" t="s">
        <v>19039</v>
      </c>
      <c r="C797" s="6" t="s">
        <v>19040</v>
      </c>
      <c r="D797" s="6"/>
      <c r="E797" s="6"/>
      <c r="F797" s="6" t="s">
        <v>19041</v>
      </c>
      <c r="G797" s="6"/>
      <c r="H797" s="6" t="s">
        <v>16024</v>
      </c>
      <c r="I797" s="6"/>
    </row>
    <row r="798" customHeight="1" spans="1:9">
      <c r="A798" s="8" t="s">
        <v>19042</v>
      </c>
      <c r="B798" s="8" t="s">
        <v>19043</v>
      </c>
      <c r="C798" s="8" t="s">
        <v>19044</v>
      </c>
      <c r="D798" s="8"/>
      <c r="E798" s="8"/>
      <c r="F798" s="8" t="s">
        <v>19045</v>
      </c>
      <c r="G798" s="8"/>
      <c r="H798" s="8" t="s">
        <v>16411</v>
      </c>
      <c r="I798" s="8"/>
    </row>
    <row r="799" customHeight="1" spans="1:9">
      <c r="A799" s="6" t="s">
        <v>19046</v>
      </c>
      <c r="B799" s="6" t="s">
        <v>19047</v>
      </c>
      <c r="C799" s="6" t="s">
        <v>16011</v>
      </c>
      <c r="D799" s="6"/>
      <c r="E799" s="6"/>
      <c r="F799" s="6" t="s">
        <v>19048</v>
      </c>
      <c r="G799" s="6"/>
      <c r="H799" s="6" t="s">
        <v>16011</v>
      </c>
      <c r="I799" s="6"/>
    </row>
    <row r="800" customHeight="1" spans="1:9">
      <c r="A800" s="8" t="s">
        <v>19049</v>
      </c>
      <c r="B800" s="8" t="s">
        <v>19050</v>
      </c>
      <c r="C800" s="8" t="s">
        <v>17457</v>
      </c>
      <c r="D800" s="8"/>
      <c r="E800" s="8"/>
      <c r="F800" s="8" t="s">
        <v>19051</v>
      </c>
      <c r="G800" s="8"/>
      <c r="H800" s="8" t="s">
        <v>15970</v>
      </c>
      <c r="I800" s="8"/>
    </row>
    <row r="801" customHeight="1" spans="1:9">
      <c r="A801" s="6" t="s">
        <v>19052</v>
      </c>
      <c r="B801" s="6" t="s">
        <v>19053</v>
      </c>
      <c r="C801" s="6" t="s">
        <v>19054</v>
      </c>
      <c r="D801" s="6"/>
      <c r="E801" s="6"/>
      <c r="F801" s="6" t="s">
        <v>19055</v>
      </c>
      <c r="G801" s="6"/>
      <c r="H801" s="6" t="s">
        <v>16390</v>
      </c>
      <c r="I801" s="6"/>
    </row>
    <row r="802" customHeight="1" spans="1:9">
      <c r="A802" s="8" t="s">
        <v>19056</v>
      </c>
      <c r="B802" s="8"/>
      <c r="C802" s="8" t="s">
        <v>19057</v>
      </c>
      <c r="D802" s="8"/>
      <c r="E802" s="8"/>
      <c r="F802" s="8" t="s">
        <v>19058</v>
      </c>
      <c r="G802" s="8"/>
      <c r="H802" s="8"/>
      <c r="I802" s="8"/>
    </row>
    <row r="803" customHeight="1" spans="1:9">
      <c r="A803" s="6" t="s">
        <v>19059</v>
      </c>
      <c r="B803" s="6" t="s">
        <v>19060</v>
      </c>
      <c r="C803" s="6" t="s">
        <v>19061</v>
      </c>
      <c r="D803" s="6"/>
      <c r="E803" s="6"/>
      <c r="F803" s="6" t="s">
        <v>19062</v>
      </c>
      <c r="G803" s="6"/>
      <c r="H803" s="6" t="s">
        <v>16011</v>
      </c>
      <c r="I803" s="6"/>
    </row>
    <row r="804" customHeight="1" spans="1:9">
      <c r="A804" s="8" t="s">
        <v>19063</v>
      </c>
      <c r="B804" s="8" t="s">
        <v>19064</v>
      </c>
      <c r="C804" s="8" t="s">
        <v>19065</v>
      </c>
      <c r="D804" s="8"/>
      <c r="E804" s="8"/>
      <c r="F804" s="8" t="s">
        <v>19066</v>
      </c>
      <c r="G804" s="8"/>
      <c r="H804" s="8" t="s">
        <v>16081</v>
      </c>
      <c r="I804" s="8"/>
    </row>
    <row r="805" customHeight="1" spans="1:9">
      <c r="A805" s="6" t="s">
        <v>19067</v>
      </c>
      <c r="B805" s="6" t="s">
        <v>19068</v>
      </c>
      <c r="C805" s="6" t="s">
        <v>19069</v>
      </c>
      <c r="D805" s="6"/>
      <c r="E805" s="6"/>
      <c r="F805" s="6" t="s">
        <v>19070</v>
      </c>
      <c r="G805" s="6"/>
      <c r="H805" s="6" t="s">
        <v>16024</v>
      </c>
      <c r="I805" s="6"/>
    </row>
    <row r="806" customHeight="1" spans="1:9">
      <c r="A806" s="8" t="s">
        <v>19071</v>
      </c>
      <c r="B806" s="8" t="s">
        <v>19072</v>
      </c>
      <c r="C806" s="8" t="s">
        <v>19073</v>
      </c>
      <c r="D806" s="8"/>
      <c r="E806" s="8"/>
      <c r="F806" s="8" t="s">
        <v>19074</v>
      </c>
      <c r="G806" s="8"/>
      <c r="H806" s="8" t="s">
        <v>15985</v>
      </c>
      <c r="I806" s="8"/>
    </row>
    <row r="807" customHeight="1" spans="1:9">
      <c r="A807" s="6" t="s">
        <v>19075</v>
      </c>
      <c r="B807" s="6" t="s">
        <v>19076</v>
      </c>
      <c r="C807" s="6" t="s">
        <v>15970</v>
      </c>
      <c r="D807" s="6"/>
      <c r="E807" s="6"/>
      <c r="F807" s="6" t="s">
        <v>19077</v>
      </c>
      <c r="G807" s="6"/>
      <c r="H807" s="6" t="s">
        <v>15970</v>
      </c>
      <c r="I807" s="6"/>
    </row>
    <row r="808" customHeight="1" spans="1:9">
      <c r="A808" s="8" t="s">
        <v>19078</v>
      </c>
      <c r="B808" s="8" t="s">
        <v>19079</v>
      </c>
      <c r="C808" s="8" t="s">
        <v>19080</v>
      </c>
      <c r="D808" s="8"/>
      <c r="E808" s="8"/>
      <c r="F808" s="8" t="s">
        <v>19081</v>
      </c>
      <c r="G808" s="8"/>
      <c r="H808" s="8" t="s">
        <v>16029</v>
      </c>
      <c r="I808" s="8"/>
    </row>
    <row r="809" customHeight="1" spans="1:9">
      <c r="A809" s="6" t="s">
        <v>19082</v>
      </c>
      <c r="B809" s="6" t="s">
        <v>19083</v>
      </c>
      <c r="C809" s="6" t="s">
        <v>19084</v>
      </c>
      <c r="D809" s="6"/>
      <c r="E809" s="6"/>
      <c r="F809" s="6" t="s">
        <v>19085</v>
      </c>
      <c r="G809" s="6"/>
      <c r="H809" s="6" t="s">
        <v>15985</v>
      </c>
      <c r="I809" s="6"/>
    </row>
    <row r="810" customHeight="1" spans="1:9">
      <c r="A810" s="8" t="s">
        <v>19086</v>
      </c>
      <c r="B810" s="8" t="s">
        <v>19087</v>
      </c>
      <c r="C810" s="8" t="s">
        <v>19088</v>
      </c>
      <c r="D810" s="8"/>
      <c r="E810" s="8"/>
      <c r="F810" s="8" t="s">
        <v>19089</v>
      </c>
      <c r="G810" s="8"/>
      <c r="H810" s="8" t="s">
        <v>15970</v>
      </c>
      <c r="I810" s="8"/>
    </row>
    <row r="811" customHeight="1" spans="1:9">
      <c r="A811" s="6" t="s">
        <v>19090</v>
      </c>
      <c r="B811" s="6" t="s">
        <v>19091</v>
      </c>
      <c r="C811" s="6" t="s">
        <v>19092</v>
      </c>
      <c r="D811" s="6"/>
      <c r="E811" s="6"/>
      <c r="F811" s="6" t="s">
        <v>19093</v>
      </c>
      <c r="G811" s="6"/>
      <c r="H811" s="6" t="s">
        <v>15985</v>
      </c>
      <c r="I811" s="6"/>
    </row>
    <row r="812" customHeight="1" spans="1:9">
      <c r="A812" s="8" t="s">
        <v>19094</v>
      </c>
      <c r="B812" s="8" t="s">
        <v>19095</v>
      </c>
      <c r="C812" s="8" t="s">
        <v>19096</v>
      </c>
      <c r="D812" s="8"/>
      <c r="E812" s="8"/>
      <c r="F812" s="8" t="s">
        <v>19097</v>
      </c>
      <c r="G812" s="8"/>
      <c r="H812" s="8" t="s">
        <v>18204</v>
      </c>
      <c r="I812" s="8"/>
    </row>
    <row r="813" customHeight="1" spans="1:9">
      <c r="A813" s="6" t="s">
        <v>19098</v>
      </c>
      <c r="B813" s="6" t="s">
        <v>19099</v>
      </c>
      <c r="C813" s="6" t="s">
        <v>19100</v>
      </c>
      <c r="D813" s="6"/>
      <c r="E813" s="6"/>
      <c r="F813" s="6" t="s">
        <v>19101</v>
      </c>
      <c r="G813" s="6"/>
      <c r="H813" s="6" t="s">
        <v>15985</v>
      </c>
      <c r="I813" s="6"/>
    </row>
    <row r="814" customHeight="1" spans="1:9">
      <c r="A814" s="8" t="s">
        <v>19102</v>
      </c>
      <c r="B814" s="8" t="s">
        <v>19103</v>
      </c>
      <c r="C814" s="8" t="s">
        <v>19104</v>
      </c>
      <c r="D814" s="8"/>
      <c r="E814" s="8"/>
      <c r="F814" s="8" t="s">
        <v>19105</v>
      </c>
      <c r="G814" s="8"/>
      <c r="H814" s="8" t="s">
        <v>15985</v>
      </c>
      <c r="I814" s="8"/>
    </row>
    <row r="815" customHeight="1" spans="1:9">
      <c r="A815" s="6" t="s">
        <v>19106</v>
      </c>
      <c r="B815" s="6" t="s">
        <v>19107</v>
      </c>
      <c r="C815" s="6" t="s">
        <v>19108</v>
      </c>
      <c r="D815" s="6"/>
      <c r="E815" s="6"/>
      <c r="F815" s="6" t="s">
        <v>19109</v>
      </c>
      <c r="G815" s="6"/>
      <c r="H815" s="6" t="s">
        <v>15985</v>
      </c>
      <c r="I815" s="6"/>
    </row>
    <row r="816" customHeight="1" spans="1:9">
      <c r="A816" s="8" t="s">
        <v>19110</v>
      </c>
      <c r="B816" s="8" t="s">
        <v>19111</v>
      </c>
      <c r="C816" s="8" t="s">
        <v>19112</v>
      </c>
      <c r="D816" s="8"/>
      <c r="E816" s="8" t="s">
        <v>18737</v>
      </c>
      <c r="F816" s="8" t="s">
        <v>19113</v>
      </c>
      <c r="G816" s="8"/>
      <c r="H816" s="8" t="s">
        <v>16024</v>
      </c>
      <c r="I816" s="8"/>
    </row>
    <row r="817" customHeight="1" spans="1:9">
      <c r="A817" s="6" t="s">
        <v>19114</v>
      </c>
      <c r="B817" s="6" t="s">
        <v>19115</v>
      </c>
      <c r="C817" s="6" t="s">
        <v>18194</v>
      </c>
      <c r="D817" s="6"/>
      <c r="E817" s="6"/>
      <c r="F817" s="6" t="s">
        <v>19116</v>
      </c>
      <c r="G817" s="6"/>
      <c r="H817" s="6" t="s">
        <v>15980</v>
      </c>
      <c r="I817" s="6"/>
    </row>
    <row r="818" customHeight="1" spans="1:9">
      <c r="A818" s="8" t="s">
        <v>19117</v>
      </c>
      <c r="B818" s="8" t="s">
        <v>19118</v>
      </c>
      <c r="C818" s="8" t="s">
        <v>19119</v>
      </c>
      <c r="D818" s="8"/>
      <c r="E818" s="8"/>
      <c r="F818" s="8" t="s">
        <v>19120</v>
      </c>
      <c r="G818" s="8"/>
      <c r="H818" s="8" t="s">
        <v>16034</v>
      </c>
      <c r="I818" s="8"/>
    </row>
    <row r="819" customHeight="1" spans="1:9">
      <c r="A819" s="6" t="s">
        <v>19121</v>
      </c>
      <c r="B819" s="6" t="s">
        <v>19122</v>
      </c>
      <c r="C819" s="6" t="s">
        <v>19123</v>
      </c>
      <c r="D819" s="6"/>
      <c r="E819" s="6"/>
      <c r="F819" s="6" t="s">
        <v>19124</v>
      </c>
      <c r="G819" s="6"/>
      <c r="H819" s="6" t="s">
        <v>16390</v>
      </c>
      <c r="I819" s="6"/>
    </row>
    <row r="820" customHeight="1" spans="1:9">
      <c r="A820" s="8" t="s">
        <v>19125</v>
      </c>
      <c r="B820" s="8" t="s">
        <v>19126</v>
      </c>
      <c r="C820" s="8" t="s">
        <v>19127</v>
      </c>
      <c r="D820" s="8"/>
      <c r="E820" s="8" t="s">
        <v>18259</v>
      </c>
      <c r="F820" s="8" t="s">
        <v>19128</v>
      </c>
      <c r="G820" s="8"/>
      <c r="H820" s="8" t="s">
        <v>16081</v>
      </c>
      <c r="I820" s="8"/>
    </row>
    <row r="821" customHeight="1" spans="1:9">
      <c r="A821" s="6" t="s">
        <v>19129</v>
      </c>
      <c r="B821" s="6" t="s">
        <v>19130</v>
      </c>
      <c r="C821" s="6" t="s">
        <v>16037</v>
      </c>
      <c r="D821" s="6"/>
      <c r="E821" s="6"/>
      <c r="F821" s="6" t="s">
        <v>19131</v>
      </c>
      <c r="G821" s="6"/>
      <c r="H821" s="6" t="s">
        <v>16039</v>
      </c>
      <c r="I821" s="6"/>
    </row>
    <row r="822" customHeight="1" spans="1:9">
      <c r="A822" s="8" t="s">
        <v>19132</v>
      </c>
      <c r="B822" s="8" t="s">
        <v>19133</v>
      </c>
      <c r="C822" s="8" t="s">
        <v>19134</v>
      </c>
      <c r="D822" s="8"/>
      <c r="E822" s="8"/>
      <c r="F822" s="8" t="s">
        <v>19135</v>
      </c>
      <c r="G822" s="8"/>
      <c r="H822" s="8" t="s">
        <v>16390</v>
      </c>
      <c r="I822" s="8"/>
    </row>
    <row r="823" customHeight="1" spans="1:9">
      <c r="A823" s="6" t="s">
        <v>19136</v>
      </c>
      <c r="B823" s="6" t="s">
        <v>19137</v>
      </c>
      <c r="C823" s="6" t="s">
        <v>19138</v>
      </c>
      <c r="D823" s="6"/>
      <c r="E823" s="6"/>
      <c r="F823" s="6" t="s">
        <v>19139</v>
      </c>
      <c r="G823" s="6"/>
      <c r="H823" s="6" t="s">
        <v>15985</v>
      </c>
      <c r="I823" s="6"/>
    </row>
    <row r="824" customHeight="1" spans="1:9">
      <c r="A824" s="8" t="s">
        <v>19140</v>
      </c>
      <c r="B824" s="8" t="s">
        <v>19141</v>
      </c>
      <c r="C824" s="8" t="s">
        <v>19142</v>
      </c>
      <c r="D824" s="8"/>
      <c r="E824" s="8"/>
      <c r="F824" s="8" t="s">
        <v>19143</v>
      </c>
      <c r="G824" s="8"/>
      <c r="H824" s="8" t="s">
        <v>15985</v>
      </c>
      <c r="I824" s="8"/>
    </row>
    <row r="825" customHeight="1" spans="1:9">
      <c r="A825" s="6" t="s">
        <v>19144</v>
      </c>
      <c r="B825" s="6" t="s">
        <v>19145</v>
      </c>
      <c r="C825" s="6" t="s">
        <v>19146</v>
      </c>
      <c r="D825" s="6"/>
      <c r="E825" s="6"/>
      <c r="F825" s="6" t="s">
        <v>19147</v>
      </c>
      <c r="G825" s="6"/>
      <c r="H825" s="6" t="s">
        <v>15985</v>
      </c>
      <c r="I825" s="6"/>
    </row>
    <row r="826" customHeight="1" spans="1:9">
      <c r="A826" s="8" t="s">
        <v>19148</v>
      </c>
      <c r="B826" s="8" t="s">
        <v>19149</v>
      </c>
      <c r="C826" s="8" t="s">
        <v>19150</v>
      </c>
      <c r="D826" s="8"/>
      <c r="E826" s="8"/>
      <c r="F826" s="8" t="s">
        <v>19151</v>
      </c>
      <c r="G826" s="8"/>
      <c r="H826" s="8" t="s">
        <v>15980</v>
      </c>
      <c r="I826" s="8"/>
    </row>
    <row r="827" customHeight="1" spans="1:9">
      <c r="A827" s="6" t="s">
        <v>19152</v>
      </c>
      <c r="B827" s="6" t="s">
        <v>19153</v>
      </c>
      <c r="C827" s="6" t="s">
        <v>15970</v>
      </c>
      <c r="D827" s="6"/>
      <c r="E827" s="6"/>
      <c r="F827" s="6" t="s">
        <v>19154</v>
      </c>
      <c r="G827" s="6"/>
      <c r="H827" s="6" t="s">
        <v>15970</v>
      </c>
      <c r="I827" s="6"/>
    </row>
    <row r="828" customHeight="1" spans="1:9">
      <c r="A828" s="8" t="s">
        <v>19155</v>
      </c>
      <c r="B828" s="8" t="s">
        <v>19156</v>
      </c>
      <c r="C828" s="8" t="s">
        <v>19157</v>
      </c>
      <c r="D828" s="8"/>
      <c r="E828" s="8"/>
      <c r="F828" s="8" t="s">
        <v>19158</v>
      </c>
      <c r="G828" s="8"/>
      <c r="H828" s="8" t="s">
        <v>15985</v>
      </c>
      <c r="I828" s="8"/>
    </row>
    <row r="829" customHeight="1" spans="1:9">
      <c r="A829" s="6" t="s">
        <v>19159</v>
      </c>
      <c r="B829" s="6" t="s">
        <v>19160</v>
      </c>
      <c r="C829" s="6" t="s">
        <v>19161</v>
      </c>
      <c r="D829" s="6"/>
      <c r="E829" s="6"/>
      <c r="F829" s="6" t="s">
        <v>19162</v>
      </c>
      <c r="G829" s="6"/>
      <c r="H829" s="6" t="s">
        <v>15985</v>
      </c>
      <c r="I829" s="6"/>
    </row>
    <row r="830" customHeight="1" spans="1:9">
      <c r="A830" s="8" t="s">
        <v>19163</v>
      </c>
      <c r="B830" s="8" t="s">
        <v>19164</v>
      </c>
      <c r="C830" s="8" t="s">
        <v>19165</v>
      </c>
      <c r="D830" s="8"/>
      <c r="E830" s="8"/>
      <c r="F830" s="8" t="s">
        <v>19166</v>
      </c>
      <c r="G830" s="8"/>
      <c r="H830" s="8"/>
      <c r="I830" s="8"/>
    </row>
    <row r="831" customHeight="1" spans="1:9">
      <c r="A831" s="6" t="s">
        <v>19167</v>
      </c>
      <c r="B831" s="6" t="s">
        <v>19168</v>
      </c>
      <c r="C831" s="6" t="s">
        <v>18762</v>
      </c>
      <c r="D831" s="6"/>
      <c r="E831" s="6"/>
      <c r="F831" s="6" t="s">
        <v>19169</v>
      </c>
      <c r="G831" s="6"/>
      <c r="H831" s="6" t="s">
        <v>16024</v>
      </c>
      <c r="I831" s="6"/>
    </row>
    <row r="832" customHeight="1" spans="1:9">
      <c r="A832" s="8" t="s">
        <v>19170</v>
      </c>
      <c r="B832" s="8" t="s">
        <v>19171</v>
      </c>
      <c r="C832" s="8" t="s">
        <v>18901</v>
      </c>
      <c r="D832" s="8"/>
      <c r="E832" s="8"/>
      <c r="F832" s="8" t="s">
        <v>19172</v>
      </c>
      <c r="G832" s="8"/>
      <c r="H832" s="8" t="s">
        <v>15985</v>
      </c>
      <c r="I832" s="8"/>
    </row>
    <row r="833" customHeight="1" spans="1:9">
      <c r="A833" s="6" t="s">
        <v>19173</v>
      </c>
      <c r="B833" s="6" t="s">
        <v>19174</v>
      </c>
      <c r="C833" s="6" t="s">
        <v>19175</v>
      </c>
      <c r="D833" s="6"/>
      <c r="E833" s="6"/>
      <c r="F833" s="6" t="s">
        <v>19176</v>
      </c>
      <c r="G833" s="6"/>
      <c r="H833" s="6" t="s">
        <v>15985</v>
      </c>
      <c r="I833" s="6"/>
    </row>
    <row r="834" customHeight="1" spans="1:9">
      <c r="A834" s="8" t="s">
        <v>19177</v>
      </c>
      <c r="B834" s="8" t="s">
        <v>19178</v>
      </c>
      <c r="C834" s="8" t="s">
        <v>19179</v>
      </c>
      <c r="D834" s="8"/>
      <c r="E834" s="8"/>
      <c r="F834" s="8" t="s">
        <v>19180</v>
      </c>
      <c r="G834" s="8"/>
      <c r="H834" s="8" t="s">
        <v>15985</v>
      </c>
      <c r="I834" s="8"/>
    </row>
    <row r="835" customHeight="1" spans="1:9">
      <c r="A835" s="6" t="s">
        <v>19181</v>
      </c>
      <c r="B835" s="6" t="s">
        <v>19182</v>
      </c>
      <c r="C835" s="6" t="s">
        <v>19183</v>
      </c>
      <c r="D835" s="6"/>
      <c r="E835" s="6"/>
      <c r="F835" s="6" t="s">
        <v>19184</v>
      </c>
      <c r="G835" s="6"/>
      <c r="H835" s="6" t="s">
        <v>15985</v>
      </c>
      <c r="I835" s="6"/>
    </row>
    <row r="836" customHeight="1" spans="1:9">
      <c r="A836" s="8" t="s">
        <v>19185</v>
      </c>
      <c r="B836" s="8" t="s">
        <v>19186</v>
      </c>
      <c r="C836" s="8" t="s">
        <v>19187</v>
      </c>
      <c r="D836" s="8"/>
      <c r="E836" s="8"/>
      <c r="F836" s="8" t="s">
        <v>19188</v>
      </c>
      <c r="G836" s="8"/>
      <c r="H836" s="8" t="s">
        <v>15985</v>
      </c>
      <c r="I836" s="8"/>
    </row>
    <row r="837" customHeight="1" spans="1:9">
      <c r="A837" s="6" t="s">
        <v>19189</v>
      </c>
      <c r="B837" s="6" t="s">
        <v>19190</v>
      </c>
      <c r="C837" s="6" t="s">
        <v>19112</v>
      </c>
      <c r="D837" s="6"/>
      <c r="E837" s="6" t="s">
        <v>18737</v>
      </c>
      <c r="F837" s="6" t="s">
        <v>19191</v>
      </c>
      <c r="G837" s="6"/>
      <c r="H837" s="6" t="s">
        <v>16024</v>
      </c>
      <c r="I837" s="6"/>
    </row>
    <row r="838" customHeight="1" spans="1:9">
      <c r="A838" s="8" t="s">
        <v>19192</v>
      </c>
      <c r="B838" s="8" t="s">
        <v>19193</v>
      </c>
      <c r="C838" s="8" t="s">
        <v>19194</v>
      </c>
      <c r="D838" s="8"/>
      <c r="E838" s="8"/>
      <c r="F838" s="8" t="s">
        <v>19195</v>
      </c>
      <c r="G838" s="8"/>
      <c r="H838" s="8" t="s">
        <v>16348</v>
      </c>
      <c r="I838" s="8"/>
    </row>
    <row r="839" customHeight="1" spans="1:9">
      <c r="A839" s="6" t="s">
        <v>19196</v>
      </c>
      <c r="B839" s="6" t="s">
        <v>19197</v>
      </c>
      <c r="C839" s="6" t="s">
        <v>16139</v>
      </c>
      <c r="D839" s="6"/>
      <c r="E839" s="6"/>
      <c r="F839" s="6" t="s">
        <v>19198</v>
      </c>
      <c r="G839" s="6"/>
      <c r="H839" s="6" t="s">
        <v>16139</v>
      </c>
      <c r="I839" s="6"/>
    </row>
    <row r="840" customHeight="1" spans="1:9">
      <c r="A840" s="8" t="s">
        <v>19199</v>
      </c>
      <c r="B840" s="8" t="s">
        <v>19200</v>
      </c>
      <c r="C840" s="8" t="s">
        <v>17338</v>
      </c>
      <c r="D840" s="8"/>
      <c r="E840" s="8"/>
      <c r="F840" s="8" t="s">
        <v>19201</v>
      </c>
      <c r="G840" s="8"/>
      <c r="H840" s="8" t="s">
        <v>16056</v>
      </c>
      <c r="I840" s="8"/>
    </row>
    <row r="841" customHeight="1" spans="1:9">
      <c r="A841" s="6" t="s">
        <v>19202</v>
      </c>
      <c r="B841" s="6" t="s">
        <v>19203</v>
      </c>
      <c r="C841" s="6" t="s">
        <v>19204</v>
      </c>
      <c r="D841" s="6"/>
      <c r="E841" s="6"/>
      <c r="F841" s="6" t="s">
        <v>19205</v>
      </c>
      <c r="G841" s="6"/>
      <c r="H841" s="6" t="s">
        <v>15985</v>
      </c>
      <c r="I841" s="6"/>
    </row>
    <row r="842" customHeight="1" spans="1:9">
      <c r="A842" s="8" t="s">
        <v>19206</v>
      </c>
      <c r="B842" s="8" t="s">
        <v>19207</v>
      </c>
      <c r="C842" s="8" t="s">
        <v>19208</v>
      </c>
      <c r="D842" s="8"/>
      <c r="E842" s="8" t="s">
        <v>19209</v>
      </c>
      <c r="F842" s="8" t="s">
        <v>19210</v>
      </c>
      <c r="G842" s="8"/>
      <c r="H842" s="8" t="s">
        <v>16102</v>
      </c>
      <c r="I842" s="8"/>
    </row>
    <row r="843" customHeight="1" spans="1:9">
      <c r="A843" s="6" t="s">
        <v>19211</v>
      </c>
      <c r="B843" s="6" t="s">
        <v>19212</v>
      </c>
      <c r="C843" s="6" t="s">
        <v>19213</v>
      </c>
      <c r="D843" s="6"/>
      <c r="E843" s="6"/>
      <c r="F843" s="6" t="s">
        <v>19214</v>
      </c>
      <c r="G843" s="6"/>
      <c r="H843" s="6" t="s">
        <v>16056</v>
      </c>
      <c r="I843" s="6"/>
    </row>
    <row r="844" customHeight="1" spans="1:9">
      <c r="A844" s="8" t="s">
        <v>19215</v>
      </c>
      <c r="B844" s="8" t="s">
        <v>19216</v>
      </c>
      <c r="C844" s="8" t="s">
        <v>18527</v>
      </c>
      <c r="D844" s="8"/>
      <c r="E844" s="8"/>
      <c r="F844" s="8" t="s">
        <v>19217</v>
      </c>
      <c r="G844" s="8"/>
      <c r="H844" s="8" t="s">
        <v>16361</v>
      </c>
      <c r="I844" s="8"/>
    </row>
    <row r="845" customHeight="1" spans="1:9">
      <c r="A845" s="6" t="s">
        <v>19218</v>
      </c>
      <c r="B845" s="6" t="s">
        <v>19219</v>
      </c>
      <c r="C845" s="6" t="s">
        <v>19220</v>
      </c>
      <c r="D845" s="6"/>
      <c r="E845" s="6"/>
      <c r="F845" s="6" t="s">
        <v>19221</v>
      </c>
      <c r="G845" s="6"/>
      <c r="H845" s="6" t="s">
        <v>15985</v>
      </c>
      <c r="I845" s="6"/>
    </row>
    <row r="846" customHeight="1" spans="1:9">
      <c r="A846" s="8" t="s">
        <v>19222</v>
      </c>
      <c r="B846" s="8" t="s">
        <v>19223</v>
      </c>
      <c r="C846" s="8" t="s">
        <v>19224</v>
      </c>
      <c r="D846" s="8"/>
      <c r="E846" s="8"/>
      <c r="F846" s="8" t="s">
        <v>19225</v>
      </c>
      <c r="G846" s="8"/>
      <c r="H846" s="8" t="s">
        <v>15985</v>
      </c>
      <c r="I846" s="8"/>
    </row>
    <row r="847" customHeight="1" spans="1:9">
      <c r="A847" s="6" t="s">
        <v>19226</v>
      </c>
      <c r="B847" s="6"/>
      <c r="C847" s="6" t="s">
        <v>16011</v>
      </c>
      <c r="D847" s="6"/>
      <c r="E847" s="6"/>
      <c r="F847" s="6" t="s">
        <v>19227</v>
      </c>
      <c r="G847" s="6"/>
      <c r="H847" s="6"/>
      <c r="I847" s="6"/>
    </row>
    <row r="848" customHeight="1" spans="1:9">
      <c r="A848" s="8" t="s">
        <v>19228</v>
      </c>
      <c r="B848" s="8" t="s">
        <v>19229</v>
      </c>
      <c r="C848" s="8" t="s">
        <v>18320</v>
      </c>
      <c r="D848" s="8"/>
      <c r="E848" s="8"/>
      <c r="F848" s="8" t="s">
        <v>19230</v>
      </c>
      <c r="G848" s="8"/>
      <c r="H848" s="8" t="s">
        <v>16361</v>
      </c>
      <c r="I848" s="8"/>
    </row>
    <row r="849" customHeight="1" spans="1:9">
      <c r="A849" s="6" t="s">
        <v>19231</v>
      </c>
      <c r="B849" s="6" t="s">
        <v>19232</v>
      </c>
      <c r="C849" s="6" t="s">
        <v>19233</v>
      </c>
      <c r="D849" s="6"/>
      <c r="E849" s="6"/>
      <c r="F849" s="6" t="s">
        <v>19234</v>
      </c>
      <c r="G849" s="6"/>
      <c r="H849" s="6"/>
      <c r="I849" s="6"/>
    </row>
    <row r="850" customHeight="1" spans="1:9">
      <c r="A850" s="8" t="s">
        <v>19235</v>
      </c>
      <c r="B850" s="8" t="s">
        <v>19236</v>
      </c>
      <c r="C850" s="8" t="s">
        <v>19237</v>
      </c>
      <c r="D850" s="8"/>
      <c r="E850" s="8"/>
      <c r="F850" s="8" t="s">
        <v>19238</v>
      </c>
      <c r="G850" s="8"/>
      <c r="H850" s="8" t="s">
        <v>16673</v>
      </c>
      <c r="I850" s="8"/>
    </row>
    <row r="851" customHeight="1" spans="1:9">
      <c r="A851" s="6" t="s">
        <v>19239</v>
      </c>
      <c r="B851" s="6" t="s">
        <v>19240</v>
      </c>
      <c r="C851" s="6" t="s">
        <v>19241</v>
      </c>
      <c r="D851" s="6"/>
      <c r="E851" s="6"/>
      <c r="F851" s="6" t="s">
        <v>19242</v>
      </c>
      <c r="G851" s="6"/>
      <c r="H851" s="6" t="s">
        <v>15985</v>
      </c>
      <c r="I851" s="6"/>
    </row>
    <row r="852" customHeight="1" spans="1:9">
      <c r="A852" s="8" t="s">
        <v>19243</v>
      </c>
      <c r="B852" s="8" t="s">
        <v>19244</v>
      </c>
      <c r="C852" s="8" t="s">
        <v>19245</v>
      </c>
      <c r="D852" s="8"/>
      <c r="E852" s="8"/>
      <c r="F852" s="8" t="s">
        <v>19246</v>
      </c>
      <c r="G852" s="8"/>
      <c r="H852" s="8" t="s">
        <v>15985</v>
      </c>
      <c r="I852" s="8"/>
    </row>
    <row r="853" customHeight="1" spans="1:9">
      <c r="A853" s="6" t="s">
        <v>19247</v>
      </c>
      <c r="B853" s="6" t="s">
        <v>19248</v>
      </c>
      <c r="C853" s="6" t="s">
        <v>19249</v>
      </c>
      <c r="D853" s="6"/>
      <c r="E853" s="6"/>
      <c r="F853" s="6" t="s">
        <v>19250</v>
      </c>
      <c r="G853" s="6"/>
      <c r="H853" s="6" t="s">
        <v>15985</v>
      </c>
      <c r="I853" s="6"/>
    </row>
    <row r="854" customHeight="1" spans="1:9">
      <c r="A854" s="8" t="s">
        <v>19251</v>
      </c>
      <c r="B854" s="8" t="s">
        <v>19252</v>
      </c>
      <c r="C854" s="8" t="s">
        <v>19253</v>
      </c>
      <c r="D854" s="8"/>
      <c r="E854" s="8"/>
      <c r="F854" s="8" t="s">
        <v>19254</v>
      </c>
      <c r="G854" s="8"/>
      <c r="H854" s="8" t="s">
        <v>16361</v>
      </c>
      <c r="I854" s="8"/>
    </row>
    <row r="855" customHeight="1" spans="1:9">
      <c r="A855" s="6" t="s">
        <v>19255</v>
      </c>
      <c r="B855" s="6" t="s">
        <v>19256</v>
      </c>
      <c r="C855" s="6" t="s">
        <v>19257</v>
      </c>
      <c r="D855" s="6"/>
      <c r="E855" s="6"/>
      <c r="F855" s="6" t="s">
        <v>19258</v>
      </c>
      <c r="G855" s="6"/>
      <c r="H855" s="6" t="s">
        <v>17575</v>
      </c>
      <c r="I855" s="6"/>
    </row>
    <row r="856" customHeight="1" spans="1:9">
      <c r="A856" s="8" t="s">
        <v>19259</v>
      </c>
      <c r="B856" s="8" t="s">
        <v>19260</v>
      </c>
      <c r="C856" s="8" t="s">
        <v>19261</v>
      </c>
      <c r="D856" s="8"/>
      <c r="E856" s="8"/>
      <c r="F856" s="8" t="s">
        <v>19262</v>
      </c>
      <c r="G856" s="8"/>
      <c r="H856" s="8" t="s">
        <v>16011</v>
      </c>
      <c r="I856" s="8"/>
    </row>
    <row r="857" customHeight="1" spans="1:9">
      <c r="A857" s="6" t="s">
        <v>19263</v>
      </c>
      <c r="B857" s="6" t="s">
        <v>19264</v>
      </c>
      <c r="C857" s="6" t="s">
        <v>19265</v>
      </c>
      <c r="D857" s="6"/>
      <c r="E857" s="6"/>
      <c r="F857" s="6" t="s">
        <v>19266</v>
      </c>
      <c r="G857" s="6"/>
      <c r="H857" s="6" t="s">
        <v>15985</v>
      </c>
      <c r="I857" s="6"/>
    </row>
    <row r="858" customHeight="1" spans="1:9">
      <c r="A858" s="8" t="s">
        <v>19267</v>
      </c>
      <c r="B858" s="8" t="s">
        <v>19268</v>
      </c>
      <c r="C858" s="8" t="s">
        <v>19269</v>
      </c>
      <c r="D858" s="8"/>
      <c r="E858" s="8"/>
      <c r="F858" s="8" t="s">
        <v>19270</v>
      </c>
      <c r="G858" s="8"/>
      <c r="H858" s="8" t="s">
        <v>16168</v>
      </c>
      <c r="I858" s="8"/>
    </row>
    <row r="859" customHeight="1" spans="1:9">
      <c r="A859" s="6" t="s">
        <v>19271</v>
      </c>
      <c r="B859" s="6" t="s">
        <v>19272</v>
      </c>
      <c r="C859" s="6" t="s">
        <v>16129</v>
      </c>
      <c r="D859" s="6"/>
      <c r="E859" s="6"/>
      <c r="F859" s="6" t="s">
        <v>19273</v>
      </c>
      <c r="G859" s="6"/>
      <c r="H859" s="6" t="s">
        <v>15985</v>
      </c>
      <c r="I859" s="6"/>
    </row>
    <row r="860" customHeight="1" spans="1:9">
      <c r="A860" s="8" t="s">
        <v>19274</v>
      </c>
      <c r="B860" s="8" t="s">
        <v>19275</v>
      </c>
      <c r="C860" s="8" t="s">
        <v>19276</v>
      </c>
      <c r="D860" s="8"/>
      <c r="E860" s="8"/>
      <c r="F860" s="8" t="s">
        <v>19277</v>
      </c>
      <c r="G860" s="8"/>
      <c r="H860" s="8" t="s">
        <v>16184</v>
      </c>
      <c r="I860" s="8"/>
    </row>
    <row r="861" customHeight="1" spans="1:9">
      <c r="A861" s="6" t="s">
        <v>19278</v>
      </c>
      <c r="B861" s="6" t="s">
        <v>19279</v>
      </c>
      <c r="C861" s="6" t="s">
        <v>16139</v>
      </c>
      <c r="D861" s="6"/>
      <c r="E861" s="6"/>
      <c r="F861" s="6" t="s">
        <v>19280</v>
      </c>
      <c r="G861" s="6"/>
      <c r="H861" s="6" t="s">
        <v>16139</v>
      </c>
      <c r="I861" s="6"/>
    </row>
    <row r="862" customHeight="1" spans="1:9">
      <c r="A862" s="8" t="s">
        <v>19281</v>
      </c>
      <c r="B862" s="8" t="s">
        <v>19282</v>
      </c>
      <c r="C862" s="8" t="s">
        <v>19283</v>
      </c>
      <c r="D862" s="8"/>
      <c r="E862" s="8"/>
      <c r="F862" s="8" t="s">
        <v>19284</v>
      </c>
      <c r="G862" s="8"/>
      <c r="H862" s="8" t="s">
        <v>15985</v>
      </c>
      <c r="I862" s="8"/>
    </row>
    <row r="863" customHeight="1" spans="1:9">
      <c r="A863" s="6" t="s">
        <v>19285</v>
      </c>
      <c r="B863" s="6" t="s">
        <v>19286</v>
      </c>
      <c r="C863" s="6" t="s">
        <v>16054</v>
      </c>
      <c r="D863" s="6"/>
      <c r="E863" s="6"/>
      <c r="F863" s="6" t="s">
        <v>19287</v>
      </c>
      <c r="G863" s="6"/>
      <c r="H863" s="6" t="s">
        <v>16056</v>
      </c>
      <c r="I863" s="6"/>
    </row>
    <row r="864" customHeight="1" spans="1:9">
      <c r="A864" s="8" t="s">
        <v>19288</v>
      </c>
      <c r="B864" s="8" t="s">
        <v>19289</v>
      </c>
      <c r="C864" s="8" t="s">
        <v>19290</v>
      </c>
      <c r="D864" s="8"/>
      <c r="E864" s="8"/>
      <c r="F864" s="8" t="s">
        <v>19291</v>
      </c>
      <c r="G864" s="8"/>
      <c r="H864" s="8" t="s">
        <v>16168</v>
      </c>
      <c r="I864" s="8"/>
    </row>
    <row r="865" customHeight="1" spans="1:9">
      <c r="A865" s="6" t="s">
        <v>19292</v>
      </c>
      <c r="B865" s="6" t="s">
        <v>19293</v>
      </c>
      <c r="C865" s="6" t="s">
        <v>19294</v>
      </c>
      <c r="D865" s="6"/>
      <c r="E865" s="6"/>
      <c r="F865" s="6" t="s">
        <v>19295</v>
      </c>
      <c r="G865" s="6"/>
      <c r="H865" s="6" t="s">
        <v>15985</v>
      </c>
      <c r="I865" s="6"/>
    </row>
    <row r="866" customHeight="1" spans="1:9">
      <c r="A866" s="8" t="s">
        <v>19296</v>
      </c>
      <c r="B866" s="8" t="s">
        <v>19297</v>
      </c>
      <c r="C866" s="8" t="s">
        <v>17323</v>
      </c>
      <c r="D866" s="8"/>
      <c r="E866" s="8"/>
      <c r="F866" s="8" t="s">
        <v>19298</v>
      </c>
      <c r="G866" s="8"/>
      <c r="H866" s="8" t="s">
        <v>16390</v>
      </c>
      <c r="I866" s="8"/>
    </row>
    <row r="867" customHeight="1" spans="1:9">
      <c r="A867" s="6" t="s">
        <v>19299</v>
      </c>
      <c r="B867" s="6" t="s">
        <v>19300</v>
      </c>
      <c r="C867" s="6" t="s">
        <v>19301</v>
      </c>
      <c r="D867" s="6"/>
      <c r="E867" s="6"/>
      <c r="F867" s="6" t="s">
        <v>19302</v>
      </c>
      <c r="G867" s="6"/>
      <c r="H867" s="6" t="s">
        <v>15965</v>
      </c>
      <c r="I867" s="6"/>
    </row>
    <row r="868" customHeight="1" spans="1:9">
      <c r="A868" s="8" t="s">
        <v>19303</v>
      </c>
      <c r="B868" s="8" t="s">
        <v>19304</v>
      </c>
      <c r="C868" s="8" t="s">
        <v>16808</v>
      </c>
      <c r="D868" s="8"/>
      <c r="E868" s="8"/>
      <c r="F868" s="8" t="s">
        <v>19305</v>
      </c>
      <c r="G868" s="8"/>
      <c r="H868" s="8" t="s">
        <v>16539</v>
      </c>
      <c r="I868" s="8"/>
    </row>
    <row r="869" customHeight="1" spans="1:9">
      <c r="A869" s="6" t="s">
        <v>19306</v>
      </c>
      <c r="B869" s="6" t="s">
        <v>19307</v>
      </c>
      <c r="C869" s="6" t="s">
        <v>19308</v>
      </c>
      <c r="D869" s="6"/>
      <c r="E869" s="6"/>
      <c r="F869" s="6" t="s">
        <v>19309</v>
      </c>
      <c r="G869" s="6"/>
      <c r="H869" s="6" t="s">
        <v>16390</v>
      </c>
      <c r="I869" s="6"/>
    </row>
    <row r="870" customHeight="1" spans="1:9">
      <c r="A870" s="8" t="s">
        <v>19310</v>
      </c>
      <c r="B870" s="8" t="s">
        <v>19311</v>
      </c>
      <c r="C870" s="8" t="s">
        <v>19312</v>
      </c>
      <c r="D870" s="8"/>
      <c r="E870" s="8"/>
      <c r="F870" s="8" t="s">
        <v>19313</v>
      </c>
      <c r="G870" s="8"/>
      <c r="H870" s="8" t="s">
        <v>16139</v>
      </c>
      <c r="I870" s="8"/>
    </row>
    <row r="871" customHeight="1" spans="1:9">
      <c r="A871" s="6" t="s">
        <v>19314</v>
      </c>
      <c r="B871" s="6" t="s">
        <v>19315</v>
      </c>
      <c r="C871" s="6" t="s">
        <v>19316</v>
      </c>
      <c r="D871" s="6"/>
      <c r="E871" s="6"/>
      <c r="F871" s="6" t="s">
        <v>19317</v>
      </c>
      <c r="G871" s="6"/>
      <c r="H871" s="6" t="s">
        <v>15985</v>
      </c>
      <c r="I871" s="6"/>
    </row>
    <row r="872" customHeight="1" spans="1:9">
      <c r="A872" s="8" t="s">
        <v>19318</v>
      </c>
      <c r="B872" s="8" t="s">
        <v>19319</v>
      </c>
      <c r="C872" s="8" t="s">
        <v>19320</v>
      </c>
      <c r="D872" s="8"/>
      <c r="E872" s="8"/>
      <c r="F872" s="8" t="s">
        <v>19321</v>
      </c>
      <c r="G872" s="8"/>
      <c r="H872" s="8" t="s">
        <v>15985</v>
      </c>
      <c r="I872" s="8"/>
    </row>
    <row r="873" customHeight="1" spans="1:9">
      <c r="A873" s="6" t="s">
        <v>19322</v>
      </c>
      <c r="B873" s="6" t="s">
        <v>19323</v>
      </c>
      <c r="C873" s="6" t="s">
        <v>19324</v>
      </c>
      <c r="D873" s="6"/>
      <c r="E873" s="6"/>
      <c r="F873" s="6" t="s">
        <v>19325</v>
      </c>
      <c r="G873" s="6"/>
      <c r="H873" s="6" t="s">
        <v>16361</v>
      </c>
      <c r="I873" s="6"/>
    </row>
    <row r="874" customHeight="1" spans="1:9">
      <c r="A874" s="8" t="s">
        <v>19326</v>
      </c>
      <c r="B874" s="8" t="s">
        <v>19327</v>
      </c>
      <c r="C874" s="8" t="s">
        <v>19328</v>
      </c>
      <c r="D874" s="8"/>
      <c r="E874" s="8"/>
      <c r="F874" s="8" t="s">
        <v>19329</v>
      </c>
      <c r="G874" s="8"/>
      <c r="H874" s="8" t="s">
        <v>15985</v>
      </c>
      <c r="I874" s="8"/>
    </row>
    <row r="875" customHeight="1" spans="1:9">
      <c r="A875" s="6" t="s">
        <v>19330</v>
      </c>
      <c r="B875" s="6" t="s">
        <v>19331</v>
      </c>
      <c r="C875" s="6" t="s">
        <v>19332</v>
      </c>
      <c r="D875" s="6"/>
      <c r="E875" s="6"/>
      <c r="F875" s="6" t="s">
        <v>19333</v>
      </c>
      <c r="G875" s="6"/>
      <c r="H875" s="6" t="s">
        <v>15970</v>
      </c>
      <c r="I875" s="6"/>
    </row>
    <row r="876" customHeight="1" spans="1:9">
      <c r="A876" s="8" t="s">
        <v>19334</v>
      </c>
      <c r="B876" s="8" t="s">
        <v>19335</v>
      </c>
      <c r="C876" s="8" t="s">
        <v>19336</v>
      </c>
      <c r="D876" s="8"/>
      <c r="E876" s="8"/>
      <c r="F876" s="8" t="s">
        <v>19337</v>
      </c>
      <c r="G876" s="8"/>
      <c r="H876" s="8" t="s">
        <v>16139</v>
      </c>
      <c r="I876" s="8"/>
    </row>
    <row r="877" customHeight="1" spans="1:9">
      <c r="A877" s="6" t="s">
        <v>19338</v>
      </c>
      <c r="B877" s="6" t="s">
        <v>19141</v>
      </c>
      <c r="C877" s="6" t="s">
        <v>19142</v>
      </c>
      <c r="D877" s="6"/>
      <c r="E877" s="6"/>
      <c r="F877" s="6" t="s">
        <v>19339</v>
      </c>
      <c r="G877" s="6"/>
      <c r="H877" s="6" t="s">
        <v>15985</v>
      </c>
      <c r="I877" s="6"/>
    </row>
    <row r="878" customHeight="1" spans="1:9">
      <c r="A878" s="8" t="s">
        <v>19340</v>
      </c>
      <c r="B878" s="8" t="s">
        <v>19341</v>
      </c>
      <c r="C878" s="8" t="s">
        <v>19342</v>
      </c>
      <c r="D878" s="8"/>
      <c r="E878" s="8"/>
      <c r="F878" s="8" t="s">
        <v>19343</v>
      </c>
      <c r="G878" s="8"/>
      <c r="H878" s="8" t="s">
        <v>16024</v>
      </c>
      <c r="I878" s="8"/>
    </row>
    <row r="879" customHeight="1" spans="1:9">
      <c r="A879" s="6" t="s">
        <v>19344</v>
      </c>
      <c r="B879" s="6" t="s">
        <v>19345</v>
      </c>
      <c r="C879" s="6" t="s">
        <v>19346</v>
      </c>
      <c r="D879" s="6"/>
      <c r="E879" s="6"/>
      <c r="F879" s="6" t="s">
        <v>19347</v>
      </c>
      <c r="G879" s="6"/>
      <c r="H879" s="6" t="s">
        <v>16039</v>
      </c>
      <c r="I879" s="6"/>
    </row>
    <row r="880" customHeight="1" spans="1:9">
      <c r="A880" s="8" t="s">
        <v>19348</v>
      </c>
      <c r="B880" s="8" t="s">
        <v>19349</v>
      </c>
      <c r="C880" s="8" t="s">
        <v>19350</v>
      </c>
      <c r="D880" s="8"/>
      <c r="E880" s="8"/>
      <c r="F880" s="8" t="s">
        <v>19351</v>
      </c>
      <c r="G880" s="8"/>
      <c r="H880" s="8" t="s">
        <v>15985</v>
      </c>
      <c r="I880" s="8"/>
    </row>
    <row r="881" customHeight="1" spans="1:9">
      <c r="A881" s="6" t="s">
        <v>19352</v>
      </c>
      <c r="B881" s="6" t="s">
        <v>19353</v>
      </c>
      <c r="C881" s="6" t="s">
        <v>19354</v>
      </c>
      <c r="D881" s="6"/>
      <c r="E881" s="6"/>
      <c r="F881" s="6" t="s">
        <v>19355</v>
      </c>
      <c r="G881" s="6"/>
      <c r="H881" s="6" t="s">
        <v>15985</v>
      </c>
      <c r="I881" s="6"/>
    </row>
    <row r="882" customHeight="1" spans="1:9">
      <c r="A882" s="8" t="s">
        <v>19356</v>
      </c>
      <c r="B882" s="8" t="s">
        <v>19357</v>
      </c>
      <c r="C882" s="8" t="s">
        <v>19358</v>
      </c>
      <c r="D882" s="8"/>
      <c r="E882" s="8"/>
      <c r="F882" s="8" t="s">
        <v>19359</v>
      </c>
      <c r="G882" s="8"/>
      <c r="H882" s="8" t="s">
        <v>16390</v>
      </c>
      <c r="I882" s="8"/>
    </row>
    <row r="883" customHeight="1" spans="1:9">
      <c r="A883" s="6" t="s">
        <v>19360</v>
      </c>
      <c r="B883" s="6" t="s">
        <v>19361</v>
      </c>
      <c r="C883" s="6" t="s">
        <v>19362</v>
      </c>
      <c r="D883" s="6"/>
      <c r="E883" s="6"/>
      <c r="F883" s="6" t="s">
        <v>19363</v>
      </c>
      <c r="G883" s="6"/>
      <c r="H883" s="6" t="s">
        <v>15985</v>
      </c>
      <c r="I883" s="6"/>
    </row>
    <row r="884" customHeight="1" spans="1:9">
      <c r="A884" s="8" t="s">
        <v>19364</v>
      </c>
      <c r="B884" s="8" t="s">
        <v>19365</v>
      </c>
      <c r="C884" s="8" t="s">
        <v>19366</v>
      </c>
      <c r="D884" s="8"/>
      <c r="E884" s="8"/>
      <c r="F884" s="8" t="s">
        <v>19367</v>
      </c>
      <c r="G884" s="8"/>
      <c r="H884" s="8" t="s">
        <v>16411</v>
      </c>
      <c r="I884" s="8"/>
    </row>
    <row r="885" customHeight="1" spans="1:9">
      <c r="A885" s="6" t="s">
        <v>19368</v>
      </c>
      <c r="B885" s="6" t="s">
        <v>19369</v>
      </c>
      <c r="C885" s="6" t="s">
        <v>19370</v>
      </c>
      <c r="D885" s="6"/>
      <c r="E885" s="6"/>
      <c r="F885" s="6" t="s">
        <v>19371</v>
      </c>
      <c r="G885" s="6"/>
      <c r="H885" s="6" t="s">
        <v>15959</v>
      </c>
      <c r="I885" s="6"/>
    </row>
    <row r="886" customHeight="1" spans="1:9">
      <c r="A886" s="8" t="s">
        <v>19372</v>
      </c>
      <c r="B886" s="8" t="s">
        <v>19373</v>
      </c>
      <c r="C886" s="8" t="s">
        <v>19374</v>
      </c>
      <c r="D886" s="8"/>
      <c r="E886" s="8"/>
      <c r="F886" s="8" t="s">
        <v>19375</v>
      </c>
      <c r="G886" s="8"/>
      <c r="H886" s="8" t="s">
        <v>15985</v>
      </c>
      <c r="I886" s="8"/>
    </row>
    <row r="887" customHeight="1" spans="1:9">
      <c r="A887" s="6" t="s">
        <v>19376</v>
      </c>
      <c r="B887" s="6" t="s">
        <v>19377</v>
      </c>
      <c r="C887" s="6" t="s">
        <v>19378</v>
      </c>
      <c r="D887" s="6"/>
      <c r="E887" s="6"/>
      <c r="F887" s="6" t="s">
        <v>19379</v>
      </c>
      <c r="G887" s="6"/>
      <c r="H887" s="6" t="s">
        <v>15985</v>
      </c>
      <c r="I887" s="6"/>
    </row>
    <row r="888" customHeight="1" spans="1:9">
      <c r="A888" s="8" t="s">
        <v>19380</v>
      </c>
      <c r="B888" s="8" t="s">
        <v>19381</v>
      </c>
      <c r="C888" s="8" t="s">
        <v>19382</v>
      </c>
      <c r="D888" s="8"/>
      <c r="E888" s="8"/>
      <c r="F888" s="8" t="s">
        <v>19383</v>
      </c>
      <c r="G888" s="8"/>
      <c r="H888" s="8" t="s">
        <v>15985</v>
      </c>
      <c r="I888" s="8"/>
    </row>
    <row r="889" customHeight="1" spans="1:9">
      <c r="A889" s="6" t="s">
        <v>19384</v>
      </c>
      <c r="B889" s="6" t="s">
        <v>19385</v>
      </c>
      <c r="C889" s="6" t="s">
        <v>19386</v>
      </c>
      <c r="D889" s="6"/>
      <c r="E889" s="6"/>
      <c r="F889" s="6" t="s">
        <v>19387</v>
      </c>
      <c r="G889" s="6"/>
      <c r="H889" s="6" t="s">
        <v>15985</v>
      </c>
      <c r="I889" s="6"/>
    </row>
    <row r="890" customHeight="1" spans="1:9">
      <c r="A890" s="8" t="s">
        <v>19388</v>
      </c>
      <c r="B890" s="8" t="s">
        <v>19389</v>
      </c>
      <c r="C890" s="8" t="s">
        <v>19390</v>
      </c>
      <c r="D890" s="8"/>
      <c r="E890" s="8"/>
      <c r="F890" s="8" t="s">
        <v>19391</v>
      </c>
      <c r="G890" s="8"/>
      <c r="H890" s="8" t="s">
        <v>15985</v>
      </c>
      <c r="I890" s="8"/>
    </row>
    <row r="891" customHeight="1" spans="1:9">
      <c r="A891" s="6" t="s">
        <v>19392</v>
      </c>
      <c r="B891" s="6" t="s">
        <v>19393</v>
      </c>
      <c r="C891" s="6" t="s">
        <v>19394</v>
      </c>
      <c r="D891" s="6"/>
      <c r="E891" s="6"/>
      <c r="F891" s="6" t="s">
        <v>19395</v>
      </c>
      <c r="G891" s="6"/>
      <c r="H891" s="6" t="s">
        <v>16024</v>
      </c>
      <c r="I891" s="6"/>
    </row>
    <row r="892" customHeight="1" spans="1:9">
      <c r="A892" s="8" t="s">
        <v>19396</v>
      </c>
      <c r="B892" s="8" t="s">
        <v>19397</v>
      </c>
      <c r="C892" s="8" t="s">
        <v>19398</v>
      </c>
      <c r="D892" s="8"/>
      <c r="E892" s="8"/>
      <c r="F892" s="8" t="s">
        <v>19399</v>
      </c>
      <c r="G892" s="8"/>
      <c r="H892" s="8" t="s">
        <v>16168</v>
      </c>
      <c r="I892" s="8"/>
    </row>
    <row r="893" customHeight="1" spans="1:9">
      <c r="A893" s="6" t="s">
        <v>19400</v>
      </c>
      <c r="B893" s="6" t="s">
        <v>19401</v>
      </c>
      <c r="C893" s="6" t="s">
        <v>15980</v>
      </c>
      <c r="D893" s="6"/>
      <c r="E893" s="6"/>
      <c r="F893" s="6" t="s">
        <v>19402</v>
      </c>
      <c r="G893" s="6"/>
      <c r="H893" s="6" t="s">
        <v>15980</v>
      </c>
      <c r="I893" s="6"/>
    </row>
    <row r="894" customHeight="1" spans="1:9">
      <c r="A894" s="8" t="s">
        <v>19403</v>
      </c>
      <c r="B894" s="8" t="s">
        <v>19404</v>
      </c>
      <c r="C894" s="8" t="s">
        <v>19405</v>
      </c>
      <c r="D894" s="8"/>
      <c r="E894" s="8"/>
      <c r="F894" s="8" t="s">
        <v>19406</v>
      </c>
      <c r="G894" s="8"/>
      <c r="H894" s="8" t="s">
        <v>15985</v>
      </c>
      <c r="I894" s="8"/>
    </row>
    <row r="895" customHeight="1" spans="1:9">
      <c r="A895" s="6" t="s">
        <v>19407</v>
      </c>
      <c r="B895" s="6" t="s">
        <v>19408</v>
      </c>
      <c r="C895" s="6" t="s">
        <v>19409</v>
      </c>
      <c r="D895" s="6"/>
      <c r="E895" s="6"/>
      <c r="F895" s="6" t="s">
        <v>19410</v>
      </c>
      <c r="G895" s="6"/>
      <c r="H895" s="6" t="s">
        <v>16139</v>
      </c>
      <c r="I895" s="6"/>
    </row>
    <row r="896" customHeight="1" spans="1:9">
      <c r="A896" s="8" t="s">
        <v>19411</v>
      </c>
      <c r="B896" s="8" t="s">
        <v>19412</v>
      </c>
      <c r="C896" s="8" t="s">
        <v>16129</v>
      </c>
      <c r="D896" s="8"/>
      <c r="E896" s="8"/>
      <c r="F896" s="8" t="s">
        <v>19413</v>
      </c>
      <c r="G896" s="8"/>
      <c r="H896" s="8" t="s">
        <v>15985</v>
      </c>
      <c r="I896" s="8"/>
    </row>
    <row r="897" customHeight="1" spans="1:9">
      <c r="A897" s="6" t="s">
        <v>19414</v>
      </c>
      <c r="B897" s="6" t="s">
        <v>19415</v>
      </c>
      <c r="C897" s="6" t="s">
        <v>18527</v>
      </c>
      <c r="D897" s="6"/>
      <c r="E897" s="6"/>
      <c r="F897" s="6" t="s">
        <v>19416</v>
      </c>
      <c r="G897" s="6"/>
      <c r="H897" s="6" t="s">
        <v>16361</v>
      </c>
      <c r="I897" s="6"/>
    </row>
    <row r="898" customHeight="1" spans="1:9">
      <c r="A898" s="8" t="s">
        <v>19417</v>
      </c>
      <c r="B898" s="8" t="s">
        <v>19418</v>
      </c>
      <c r="C898" s="8" t="s">
        <v>16139</v>
      </c>
      <c r="D898" s="8"/>
      <c r="E898" s="8"/>
      <c r="F898" s="8" t="s">
        <v>19419</v>
      </c>
      <c r="G898" s="8"/>
      <c r="H898" s="8" t="s">
        <v>16139</v>
      </c>
      <c r="I898" s="8"/>
    </row>
    <row r="899" customHeight="1" spans="1:9">
      <c r="A899" s="6" t="s">
        <v>19420</v>
      </c>
      <c r="B899" s="6" t="s">
        <v>19421</v>
      </c>
      <c r="C899" s="6" t="s">
        <v>16129</v>
      </c>
      <c r="D899" s="6"/>
      <c r="E899" s="6"/>
      <c r="F899" s="6" t="s">
        <v>19422</v>
      </c>
      <c r="G899" s="6"/>
      <c r="H899" s="6" t="s">
        <v>15985</v>
      </c>
      <c r="I899" s="6"/>
    </row>
    <row r="900" customHeight="1" spans="1:9">
      <c r="A900" s="8" t="s">
        <v>19423</v>
      </c>
      <c r="B900" s="8" t="s">
        <v>19424</v>
      </c>
      <c r="C900" s="8" t="s">
        <v>19425</v>
      </c>
      <c r="D900" s="8"/>
      <c r="E900" s="8"/>
      <c r="F900" s="8" t="s">
        <v>19426</v>
      </c>
      <c r="G900" s="8"/>
      <c r="H900" s="8" t="s">
        <v>17256</v>
      </c>
      <c r="I900" s="8"/>
    </row>
    <row r="901" customHeight="1" spans="1:9">
      <c r="A901" s="6" t="s">
        <v>19427</v>
      </c>
      <c r="B901" s="6"/>
      <c r="C901" s="6" t="s">
        <v>19428</v>
      </c>
      <c r="D901" s="6"/>
      <c r="E901" s="6"/>
      <c r="F901" s="6" t="s">
        <v>19429</v>
      </c>
      <c r="G901" s="6"/>
      <c r="H901" s="6"/>
      <c r="I901" s="6"/>
    </row>
    <row r="902" customHeight="1" spans="1:9">
      <c r="A902" s="8" t="s">
        <v>19430</v>
      </c>
      <c r="B902" s="8" t="s">
        <v>19431</v>
      </c>
      <c r="C902" s="8" t="s">
        <v>19432</v>
      </c>
      <c r="D902" s="8"/>
      <c r="E902" s="8"/>
      <c r="F902" s="8" t="s">
        <v>19433</v>
      </c>
      <c r="G902" s="8"/>
      <c r="H902" s="8"/>
      <c r="I902" s="8"/>
    </row>
    <row r="903" customHeight="1" spans="1:9">
      <c r="A903" s="6" t="s">
        <v>19434</v>
      </c>
      <c r="B903" s="6"/>
      <c r="C903" s="6" t="s">
        <v>19435</v>
      </c>
      <c r="D903" s="6"/>
      <c r="E903" s="6"/>
      <c r="F903" s="6" t="s">
        <v>19436</v>
      </c>
      <c r="G903" s="6"/>
      <c r="H903" s="6"/>
      <c r="I903" s="6"/>
    </row>
    <row r="904" customHeight="1" spans="1:9">
      <c r="A904" s="8" t="s">
        <v>19437</v>
      </c>
      <c r="B904" s="8" t="s">
        <v>19438</v>
      </c>
      <c r="C904" s="8" t="s">
        <v>19439</v>
      </c>
      <c r="D904" s="8"/>
      <c r="E904" s="8"/>
      <c r="F904" s="8" t="s">
        <v>19440</v>
      </c>
      <c r="G904" s="8"/>
      <c r="H904" s="8" t="s">
        <v>16024</v>
      </c>
      <c r="I904" s="8"/>
    </row>
    <row r="905" customHeight="1" spans="1:9">
      <c r="A905" s="6" t="s">
        <v>19441</v>
      </c>
      <c r="B905" s="6" t="s">
        <v>19442</v>
      </c>
      <c r="C905" s="6" t="s">
        <v>19443</v>
      </c>
      <c r="D905" s="6"/>
      <c r="E905" s="6"/>
      <c r="F905" s="6" t="s">
        <v>19444</v>
      </c>
      <c r="G905" s="6"/>
      <c r="H905" s="6" t="s">
        <v>15959</v>
      </c>
      <c r="I905" s="6"/>
    </row>
    <row r="906" customHeight="1" spans="1:9">
      <c r="A906" s="8" t="s">
        <v>19445</v>
      </c>
      <c r="B906" s="8" t="s">
        <v>19446</v>
      </c>
      <c r="C906" s="8" t="s">
        <v>19447</v>
      </c>
      <c r="D906" s="8"/>
      <c r="E906" s="8"/>
      <c r="F906" s="8" t="s">
        <v>19448</v>
      </c>
      <c r="G906" s="8"/>
      <c r="H906" s="8" t="s">
        <v>15965</v>
      </c>
      <c r="I906" s="8"/>
    </row>
    <row r="907" customHeight="1" spans="1:9">
      <c r="A907" s="6" t="s">
        <v>19449</v>
      </c>
      <c r="B907" s="6" t="s">
        <v>19450</v>
      </c>
      <c r="C907" s="6" t="s">
        <v>19451</v>
      </c>
      <c r="D907" s="6"/>
      <c r="E907" s="6" t="s">
        <v>19452</v>
      </c>
      <c r="F907" s="6" t="s">
        <v>19453</v>
      </c>
      <c r="G907" s="6"/>
      <c r="H907" s="6" t="s">
        <v>15965</v>
      </c>
      <c r="I907" s="6"/>
    </row>
    <row r="908" customHeight="1" spans="1:9">
      <c r="A908" s="8" t="s">
        <v>19454</v>
      </c>
      <c r="B908" s="8" t="s">
        <v>19455</v>
      </c>
      <c r="C908" s="8" t="s">
        <v>15959</v>
      </c>
      <c r="D908" s="8"/>
      <c r="E908" s="8"/>
      <c r="F908" s="8" t="s">
        <v>19456</v>
      </c>
      <c r="G908" s="8"/>
      <c r="H908" s="8" t="s">
        <v>15959</v>
      </c>
      <c r="I908" s="8"/>
    </row>
    <row r="909" customHeight="1" spans="1:9">
      <c r="A909" s="6" t="s">
        <v>19457</v>
      </c>
      <c r="B909" s="6" t="s">
        <v>19458</v>
      </c>
      <c r="C909" s="6" t="s">
        <v>19459</v>
      </c>
      <c r="D909" s="6"/>
      <c r="E909" s="6"/>
      <c r="F909" s="6" t="s">
        <v>19460</v>
      </c>
      <c r="G909" s="6"/>
      <c r="H909" s="6" t="s">
        <v>15985</v>
      </c>
      <c r="I909" s="6"/>
    </row>
    <row r="910" customHeight="1" spans="1:9">
      <c r="A910" s="8" t="s">
        <v>19461</v>
      </c>
      <c r="B910" s="8" t="s">
        <v>19462</v>
      </c>
      <c r="C910" s="8" t="s">
        <v>16139</v>
      </c>
      <c r="D910" s="8"/>
      <c r="E910" s="8"/>
      <c r="F910" s="8" t="s">
        <v>19463</v>
      </c>
      <c r="G910" s="8"/>
      <c r="H910" s="8" t="s">
        <v>16139</v>
      </c>
      <c r="I910" s="8"/>
    </row>
    <row r="911" customHeight="1" spans="1:9">
      <c r="A911" s="6" t="s">
        <v>19464</v>
      </c>
      <c r="B911" s="6" t="s">
        <v>19465</v>
      </c>
      <c r="C911" s="6" t="s">
        <v>16129</v>
      </c>
      <c r="D911" s="6"/>
      <c r="E911" s="6"/>
      <c r="F911" s="6" t="s">
        <v>19466</v>
      </c>
      <c r="G911" s="6"/>
      <c r="H911" s="6" t="s">
        <v>15985</v>
      </c>
      <c r="I911" s="6"/>
    </row>
    <row r="912" customHeight="1" spans="1:9">
      <c r="A912" s="8" t="s">
        <v>19467</v>
      </c>
      <c r="B912" s="8" t="s">
        <v>19468</v>
      </c>
      <c r="C912" s="8" t="s">
        <v>19469</v>
      </c>
      <c r="D912" s="8"/>
      <c r="E912" s="8"/>
      <c r="F912" s="8" t="s">
        <v>19470</v>
      </c>
      <c r="G912" s="8"/>
      <c r="H912" s="8" t="s">
        <v>16024</v>
      </c>
      <c r="I912" s="8"/>
    </row>
    <row r="913" customHeight="1" spans="1:9">
      <c r="A913" s="6" t="s">
        <v>19471</v>
      </c>
      <c r="B913" s="6" t="s">
        <v>19472</v>
      </c>
      <c r="C913" s="6" t="s">
        <v>19473</v>
      </c>
      <c r="D913" s="6"/>
      <c r="E913" s="6"/>
      <c r="F913" s="6" t="s">
        <v>19474</v>
      </c>
      <c r="G913" s="6"/>
      <c r="H913" s="6"/>
      <c r="I913" s="6"/>
    </row>
    <row r="914" customHeight="1" spans="1:9">
      <c r="A914" s="8" t="s">
        <v>19475</v>
      </c>
      <c r="B914" s="8" t="s">
        <v>19476</v>
      </c>
      <c r="C914" s="8" t="s">
        <v>19477</v>
      </c>
      <c r="D914" s="8"/>
      <c r="E914" s="8"/>
      <c r="F914" s="8" t="s">
        <v>19478</v>
      </c>
      <c r="G914" s="8"/>
      <c r="H914" s="8" t="s">
        <v>16361</v>
      </c>
      <c r="I914" s="8"/>
    </row>
    <row r="915" customHeight="1" spans="1:9">
      <c r="A915" s="6" t="s">
        <v>19479</v>
      </c>
      <c r="B915" s="6" t="s">
        <v>19480</v>
      </c>
      <c r="C915" s="6" t="s">
        <v>19481</v>
      </c>
      <c r="D915" s="6"/>
      <c r="E915" s="6"/>
      <c r="F915" s="6" t="s">
        <v>19482</v>
      </c>
      <c r="G915" s="6"/>
      <c r="H915" s="6" t="s">
        <v>15980</v>
      </c>
      <c r="I915" s="6"/>
    </row>
    <row r="916" customHeight="1" spans="1:9">
      <c r="A916" s="8" t="s">
        <v>19483</v>
      </c>
      <c r="B916" s="8" t="s">
        <v>19484</v>
      </c>
      <c r="C916" s="8" t="s">
        <v>18223</v>
      </c>
      <c r="D916" s="8"/>
      <c r="E916" s="8"/>
      <c r="F916" s="8" t="s">
        <v>19485</v>
      </c>
      <c r="G916" s="8"/>
      <c r="H916" s="8" t="s">
        <v>16024</v>
      </c>
      <c r="I916" s="8"/>
    </row>
    <row r="917" customHeight="1" spans="1:9">
      <c r="A917" s="6" t="s">
        <v>19486</v>
      </c>
      <c r="B917" s="6" t="s">
        <v>19487</v>
      </c>
      <c r="C917" s="6" t="s">
        <v>16348</v>
      </c>
      <c r="D917" s="6"/>
      <c r="E917" s="6"/>
      <c r="F917" s="6" t="s">
        <v>19488</v>
      </c>
      <c r="G917" s="6"/>
      <c r="H917" s="6" t="s">
        <v>16348</v>
      </c>
      <c r="I917" s="6"/>
    </row>
    <row r="918" customHeight="1" spans="1:9">
      <c r="A918" s="8" t="s">
        <v>19489</v>
      </c>
      <c r="B918" s="8" t="s">
        <v>19490</v>
      </c>
      <c r="C918" s="8" t="s">
        <v>19491</v>
      </c>
      <c r="D918" s="8"/>
      <c r="E918" s="8"/>
      <c r="F918" s="8" t="s">
        <v>19492</v>
      </c>
      <c r="G918" s="8"/>
      <c r="H918" s="8" t="s">
        <v>15985</v>
      </c>
      <c r="I918" s="8"/>
    </row>
    <row r="919" customHeight="1" spans="1:9">
      <c r="A919" s="6" t="s">
        <v>19493</v>
      </c>
      <c r="B919" s="6" t="s">
        <v>19494</v>
      </c>
      <c r="C919" s="6" t="s">
        <v>19495</v>
      </c>
      <c r="D919" s="6"/>
      <c r="E919" s="6"/>
      <c r="F919" s="6" t="s">
        <v>19496</v>
      </c>
      <c r="G919" s="6"/>
      <c r="H919" s="6" t="s">
        <v>17575</v>
      </c>
      <c r="I919" s="6"/>
    </row>
    <row r="920" customHeight="1" spans="1:9">
      <c r="A920" s="8" t="s">
        <v>19497</v>
      </c>
      <c r="B920" s="8" t="s">
        <v>19498</v>
      </c>
      <c r="C920" s="8" t="s">
        <v>17293</v>
      </c>
      <c r="D920" s="8"/>
      <c r="E920" s="8"/>
      <c r="F920" s="8" t="s">
        <v>19499</v>
      </c>
      <c r="G920" s="8"/>
      <c r="H920" s="8" t="s">
        <v>17293</v>
      </c>
      <c r="I920" s="8"/>
    </row>
    <row r="921" customHeight="1" spans="1:9">
      <c r="A921" s="6" t="s">
        <v>19500</v>
      </c>
      <c r="B921" s="6" t="s">
        <v>19501</v>
      </c>
      <c r="C921" s="6" t="s">
        <v>19502</v>
      </c>
      <c r="D921" s="6"/>
      <c r="E921" s="6"/>
      <c r="F921" s="6" t="s">
        <v>19503</v>
      </c>
      <c r="G921" s="6"/>
      <c r="H921" s="6" t="s">
        <v>15985</v>
      </c>
      <c r="I921" s="6"/>
    </row>
    <row r="922" customHeight="1" spans="1:9">
      <c r="A922" s="8" t="s">
        <v>19504</v>
      </c>
      <c r="B922" s="8" t="s">
        <v>19505</v>
      </c>
      <c r="C922" s="8" t="s">
        <v>19506</v>
      </c>
      <c r="D922" s="8"/>
      <c r="E922" s="8"/>
      <c r="F922" s="8" t="s">
        <v>19507</v>
      </c>
      <c r="G922" s="8"/>
      <c r="H922" s="8" t="s">
        <v>16056</v>
      </c>
      <c r="I922" s="8"/>
    </row>
    <row r="923" customHeight="1" spans="1:9">
      <c r="A923" s="6" t="s">
        <v>19508</v>
      </c>
      <c r="B923" s="6" t="s">
        <v>19509</v>
      </c>
      <c r="C923" s="6" t="s">
        <v>19510</v>
      </c>
      <c r="D923" s="6"/>
      <c r="E923" s="6"/>
      <c r="F923" s="6" t="s">
        <v>19511</v>
      </c>
      <c r="G923" s="6"/>
      <c r="H923" s="6" t="s">
        <v>16826</v>
      </c>
      <c r="I923" s="6"/>
    </row>
    <row r="924" customHeight="1" spans="1:9">
      <c r="A924" s="8" t="s">
        <v>19512</v>
      </c>
      <c r="B924" s="8"/>
      <c r="C924" s="8" t="s">
        <v>19513</v>
      </c>
      <c r="D924" s="8"/>
      <c r="E924" s="8"/>
      <c r="F924" s="8" t="s">
        <v>19514</v>
      </c>
      <c r="G924" s="8"/>
      <c r="H924" s="8"/>
      <c r="I924" s="8"/>
    </row>
    <row r="925" customHeight="1" spans="1:9">
      <c r="A925" s="6" t="s">
        <v>19515</v>
      </c>
      <c r="B925" s="6" t="s">
        <v>19516</v>
      </c>
      <c r="C925" s="6" t="s">
        <v>19517</v>
      </c>
      <c r="D925" s="6"/>
      <c r="E925" s="6"/>
      <c r="F925" s="6" t="s">
        <v>19518</v>
      </c>
      <c r="G925" s="6"/>
      <c r="H925" s="6" t="s">
        <v>16139</v>
      </c>
      <c r="I925" s="6"/>
    </row>
    <row r="926" customHeight="1" spans="1:9">
      <c r="A926" s="8" t="s">
        <v>19519</v>
      </c>
      <c r="B926" s="8"/>
      <c r="C926" s="8" t="s">
        <v>19520</v>
      </c>
      <c r="D926" s="8"/>
      <c r="E926" s="8"/>
      <c r="F926" s="8" t="s">
        <v>19521</v>
      </c>
      <c r="G926" s="8"/>
      <c r="H926" s="8"/>
      <c r="I926" s="8"/>
    </row>
    <row r="927" customHeight="1" spans="1:9">
      <c r="A927" s="6" t="s">
        <v>19522</v>
      </c>
      <c r="B927" s="6" t="s">
        <v>19523</v>
      </c>
      <c r="C927" s="6" t="s">
        <v>15965</v>
      </c>
      <c r="D927" s="6"/>
      <c r="E927" s="6"/>
      <c r="F927" s="6" t="s">
        <v>19524</v>
      </c>
      <c r="G927" s="6"/>
      <c r="H927" s="6" t="s">
        <v>15965</v>
      </c>
      <c r="I927" s="6"/>
    </row>
    <row r="928" customHeight="1" spans="1:9">
      <c r="A928" s="8" t="s">
        <v>19525</v>
      </c>
      <c r="B928" s="8" t="s">
        <v>19526</v>
      </c>
      <c r="C928" s="8" t="s">
        <v>19527</v>
      </c>
      <c r="D928" s="8"/>
      <c r="E928" s="8"/>
      <c r="F928" s="8" t="s">
        <v>19528</v>
      </c>
      <c r="G928" s="8"/>
      <c r="H928" s="8" t="s">
        <v>16826</v>
      </c>
      <c r="I928" s="8"/>
    </row>
    <row r="929" customHeight="1" spans="1:9">
      <c r="A929" s="6" t="s">
        <v>19529</v>
      </c>
      <c r="B929" s="6" t="s">
        <v>19530</v>
      </c>
      <c r="C929" s="6" t="s">
        <v>19531</v>
      </c>
      <c r="D929" s="6"/>
      <c r="E929" s="6"/>
      <c r="F929" s="6" t="s">
        <v>19532</v>
      </c>
      <c r="G929" s="6"/>
      <c r="H929" s="6" t="s">
        <v>16024</v>
      </c>
      <c r="I929" s="6"/>
    </row>
    <row r="930" customHeight="1" spans="1:9">
      <c r="A930" s="8" t="s">
        <v>19533</v>
      </c>
      <c r="B930" s="8" t="s">
        <v>19534</v>
      </c>
      <c r="C930" s="8" t="s">
        <v>19535</v>
      </c>
      <c r="D930" s="8"/>
      <c r="E930" s="8"/>
      <c r="F930" s="8" t="s">
        <v>19536</v>
      </c>
      <c r="G930" s="8"/>
      <c r="H930" s="8" t="s">
        <v>19537</v>
      </c>
      <c r="I930" s="8"/>
    </row>
    <row r="931" customHeight="1" spans="1:9">
      <c r="A931" s="6" t="s">
        <v>19538</v>
      </c>
      <c r="B931" s="6" t="s">
        <v>19539</v>
      </c>
      <c r="C931" s="6" t="s">
        <v>19540</v>
      </c>
      <c r="D931" s="6"/>
      <c r="E931" s="6"/>
      <c r="F931" s="6" t="s">
        <v>19541</v>
      </c>
      <c r="G931" s="6"/>
      <c r="H931" s="6" t="s">
        <v>15975</v>
      </c>
      <c r="I931" s="6"/>
    </row>
    <row r="932" customHeight="1" spans="1:9">
      <c r="A932" s="8" t="s">
        <v>19542</v>
      </c>
      <c r="B932" s="8" t="s">
        <v>19543</v>
      </c>
      <c r="C932" s="8" t="s">
        <v>17338</v>
      </c>
      <c r="D932" s="8"/>
      <c r="E932" s="8"/>
      <c r="F932" s="8" t="s">
        <v>19544</v>
      </c>
      <c r="G932" s="8"/>
      <c r="H932" s="8" t="s">
        <v>16056</v>
      </c>
      <c r="I932" s="8"/>
    </row>
    <row r="933" customHeight="1" spans="1:9">
      <c r="A933" s="6" t="s">
        <v>19545</v>
      </c>
      <c r="B933" s="6" t="s">
        <v>19546</v>
      </c>
      <c r="C933" s="6" t="s">
        <v>19547</v>
      </c>
      <c r="D933" s="6"/>
      <c r="E933" s="6"/>
      <c r="F933" s="6" t="s">
        <v>19548</v>
      </c>
      <c r="G933" s="6"/>
      <c r="H933" s="6" t="s">
        <v>16348</v>
      </c>
      <c r="I933" s="6"/>
    </row>
    <row r="934" customHeight="1" spans="1:9">
      <c r="A934" s="8" t="s">
        <v>19549</v>
      </c>
      <c r="B934" s="8" t="s">
        <v>19550</v>
      </c>
      <c r="C934" s="8" t="s">
        <v>19551</v>
      </c>
      <c r="D934" s="8"/>
      <c r="E934" s="8"/>
      <c r="F934" s="8" t="s">
        <v>19552</v>
      </c>
      <c r="G934" s="8"/>
      <c r="H934" s="8" t="s">
        <v>15970</v>
      </c>
      <c r="I934" s="8"/>
    </row>
    <row r="935" customHeight="1" spans="1:9">
      <c r="A935" s="6" t="s">
        <v>19553</v>
      </c>
      <c r="B935" s="6"/>
      <c r="C935" s="6" t="s">
        <v>19554</v>
      </c>
      <c r="D935" s="6"/>
      <c r="E935" s="6"/>
      <c r="F935" s="6" t="s">
        <v>19555</v>
      </c>
      <c r="G935" s="6"/>
      <c r="H935" s="6"/>
      <c r="I935" s="6"/>
    </row>
    <row r="936" customHeight="1" spans="1:9">
      <c r="A936" s="8" t="s">
        <v>19556</v>
      </c>
      <c r="B936" s="8" t="s">
        <v>19557</v>
      </c>
      <c r="C936" s="8" t="s">
        <v>17323</v>
      </c>
      <c r="D936" s="8"/>
      <c r="E936" s="8"/>
      <c r="F936" s="8" t="s">
        <v>19558</v>
      </c>
      <c r="G936" s="8"/>
      <c r="H936" s="8" t="s">
        <v>16390</v>
      </c>
      <c r="I936" s="8"/>
    </row>
    <row r="937" customHeight="1" spans="1:9">
      <c r="A937" s="6" t="s">
        <v>19559</v>
      </c>
      <c r="B937" s="6" t="s">
        <v>19560</v>
      </c>
      <c r="C937" s="6" t="s">
        <v>19561</v>
      </c>
      <c r="D937" s="6"/>
      <c r="E937" s="6"/>
      <c r="F937" s="6" t="s">
        <v>19562</v>
      </c>
      <c r="G937" s="6"/>
      <c r="H937" s="6" t="s">
        <v>15990</v>
      </c>
      <c r="I937" s="6"/>
    </row>
    <row r="938" customHeight="1" spans="1:9">
      <c r="A938" s="8" t="s">
        <v>19563</v>
      </c>
      <c r="B938" s="8" t="s">
        <v>19564</v>
      </c>
      <c r="C938" s="8" t="s">
        <v>19565</v>
      </c>
      <c r="D938" s="8"/>
      <c r="E938" s="8"/>
      <c r="F938" s="8" t="s">
        <v>19566</v>
      </c>
      <c r="G938" s="8"/>
      <c r="H938" s="8" t="s">
        <v>15959</v>
      </c>
      <c r="I938" s="8"/>
    </row>
    <row r="939" customHeight="1" spans="1:9">
      <c r="A939" s="6" t="s">
        <v>19567</v>
      </c>
      <c r="B939" s="6" t="s">
        <v>19568</v>
      </c>
      <c r="C939" s="6" t="s">
        <v>19569</v>
      </c>
      <c r="D939" s="6"/>
      <c r="E939" s="6"/>
      <c r="F939" s="6" t="s">
        <v>19570</v>
      </c>
      <c r="G939" s="6"/>
      <c r="H939" s="6" t="s">
        <v>15985</v>
      </c>
      <c r="I939" s="6"/>
    </row>
    <row r="940" customHeight="1" spans="1:9">
      <c r="A940" s="8" t="s">
        <v>19571</v>
      </c>
      <c r="B940" s="8" t="s">
        <v>19572</v>
      </c>
      <c r="C940" s="8" t="s">
        <v>19573</v>
      </c>
      <c r="D940" s="8"/>
      <c r="E940" s="8"/>
      <c r="F940" s="8" t="s">
        <v>19574</v>
      </c>
      <c r="G940" s="8"/>
      <c r="H940" s="8" t="s">
        <v>16390</v>
      </c>
      <c r="I940" s="8"/>
    </row>
    <row r="941" customHeight="1" spans="1:9">
      <c r="A941" s="6" t="s">
        <v>19575</v>
      </c>
      <c r="B941" s="6" t="s">
        <v>19576</v>
      </c>
      <c r="C941" s="6" t="s">
        <v>19577</v>
      </c>
      <c r="D941" s="6"/>
      <c r="E941" s="6"/>
      <c r="F941" s="6" t="s">
        <v>19578</v>
      </c>
      <c r="G941" s="6"/>
      <c r="H941" s="6" t="s">
        <v>15970</v>
      </c>
      <c r="I941" s="6"/>
    </row>
    <row r="942" customHeight="1" spans="1:9">
      <c r="A942" s="8" t="s">
        <v>19579</v>
      </c>
      <c r="B942" s="8" t="s">
        <v>19580</v>
      </c>
      <c r="C942" s="8" t="s">
        <v>19581</v>
      </c>
      <c r="D942" s="8"/>
      <c r="E942" s="8"/>
      <c r="F942" s="8" t="s">
        <v>19582</v>
      </c>
      <c r="G942" s="8"/>
      <c r="H942" s="8" t="s">
        <v>15985</v>
      </c>
      <c r="I942" s="8"/>
    </row>
    <row r="943" customHeight="1" spans="1:9">
      <c r="A943" s="6" t="s">
        <v>19583</v>
      </c>
      <c r="B943" s="6" t="s">
        <v>19584</v>
      </c>
      <c r="C943" s="6" t="s">
        <v>19585</v>
      </c>
      <c r="D943" s="6"/>
      <c r="E943" s="6"/>
      <c r="F943" s="6" t="s">
        <v>19586</v>
      </c>
      <c r="G943" s="6"/>
      <c r="H943" s="6" t="s">
        <v>16826</v>
      </c>
      <c r="I943" s="6"/>
    </row>
    <row r="944" customHeight="1" spans="1:9">
      <c r="A944" s="8" t="s">
        <v>19587</v>
      </c>
      <c r="B944" s="8" t="s">
        <v>19588</v>
      </c>
      <c r="C944" s="8" t="s">
        <v>16129</v>
      </c>
      <c r="D944" s="8"/>
      <c r="E944" s="8"/>
      <c r="F944" s="8" t="s">
        <v>19589</v>
      </c>
      <c r="G944" s="8"/>
      <c r="H944" s="8" t="s">
        <v>15985</v>
      </c>
      <c r="I944" s="8"/>
    </row>
    <row r="945" customHeight="1" spans="1:9">
      <c r="A945" s="6" t="s">
        <v>19590</v>
      </c>
      <c r="B945" s="6"/>
      <c r="C945" s="6"/>
      <c r="D945" s="6"/>
      <c r="E945" s="6" t="s">
        <v>19591</v>
      </c>
      <c r="F945" s="6" t="s">
        <v>19592</v>
      </c>
      <c r="G945" s="6"/>
      <c r="H945" s="6"/>
      <c r="I945" s="6"/>
    </row>
    <row r="946" customHeight="1" spans="1:9">
      <c r="A946" s="8" t="s">
        <v>19593</v>
      </c>
      <c r="B946" s="8" t="s">
        <v>19594</v>
      </c>
      <c r="C946" s="8" t="s">
        <v>19595</v>
      </c>
      <c r="D946" s="8"/>
      <c r="E946" s="8"/>
      <c r="F946" s="8" t="s">
        <v>19596</v>
      </c>
      <c r="G946" s="8"/>
      <c r="H946" s="8" t="s">
        <v>15980</v>
      </c>
      <c r="I946" s="8"/>
    </row>
    <row r="947" customHeight="1" spans="1:9">
      <c r="A947" s="6" t="s">
        <v>19597</v>
      </c>
      <c r="B947" s="6" t="s">
        <v>19598</v>
      </c>
      <c r="C947" s="6" t="s">
        <v>16024</v>
      </c>
      <c r="D947" s="6"/>
      <c r="E947" s="6" t="s">
        <v>18737</v>
      </c>
      <c r="F947" s="6" t="s">
        <v>19599</v>
      </c>
      <c r="G947" s="6"/>
      <c r="H947" s="6" t="s">
        <v>16024</v>
      </c>
      <c r="I947" s="6"/>
    </row>
    <row r="948" customHeight="1" spans="1:9">
      <c r="A948" s="8" t="s">
        <v>19600</v>
      </c>
      <c r="B948" s="8" t="s">
        <v>19601</v>
      </c>
      <c r="C948" s="8" t="s">
        <v>19602</v>
      </c>
      <c r="D948" s="8"/>
      <c r="E948" s="8"/>
      <c r="F948" s="8" t="s">
        <v>19603</v>
      </c>
      <c r="G948" s="8"/>
      <c r="H948" s="8" t="s">
        <v>16197</v>
      </c>
      <c r="I948" s="8"/>
    </row>
    <row r="949" customHeight="1" spans="1:9">
      <c r="A949" s="6" t="s">
        <v>19604</v>
      </c>
      <c r="B949" s="6" t="s">
        <v>19605</v>
      </c>
      <c r="C949" s="6" t="s">
        <v>15959</v>
      </c>
      <c r="D949" s="6"/>
      <c r="E949" s="6"/>
      <c r="F949" s="6" t="s">
        <v>19606</v>
      </c>
      <c r="G949" s="6" t="s">
        <v>2523</v>
      </c>
      <c r="H949" s="6" t="s">
        <v>15959</v>
      </c>
      <c r="I949" s="6"/>
    </row>
    <row r="950" customHeight="1" spans="1:9">
      <c r="A950" s="8" t="s">
        <v>19607</v>
      </c>
      <c r="B950" s="8" t="s">
        <v>19608</v>
      </c>
      <c r="C950" s="8" t="s">
        <v>19609</v>
      </c>
      <c r="D950" s="8"/>
      <c r="E950" s="8"/>
      <c r="F950" s="8" t="s">
        <v>19610</v>
      </c>
      <c r="G950" s="8"/>
      <c r="H950" s="8" t="s">
        <v>16056</v>
      </c>
      <c r="I950" s="8"/>
    </row>
    <row r="951" customHeight="1" spans="1:9">
      <c r="A951" s="6" t="s">
        <v>19611</v>
      </c>
      <c r="B951" s="6" t="s">
        <v>19612</v>
      </c>
      <c r="C951" s="6" t="s">
        <v>17128</v>
      </c>
      <c r="D951" s="6"/>
      <c r="E951" s="6"/>
      <c r="F951" s="6" t="s">
        <v>19613</v>
      </c>
      <c r="G951" s="6"/>
      <c r="H951" s="6" t="s">
        <v>15970</v>
      </c>
      <c r="I951" s="6"/>
    </row>
    <row r="952" customHeight="1" spans="1:9">
      <c r="A952" s="8" t="s">
        <v>19614</v>
      </c>
      <c r="B952" s="8" t="s">
        <v>19615</v>
      </c>
      <c r="C952" s="8" t="s">
        <v>19616</v>
      </c>
      <c r="D952" s="8"/>
      <c r="E952" s="8"/>
      <c r="F952" s="8" t="s">
        <v>19617</v>
      </c>
      <c r="G952" s="8"/>
      <c r="H952" s="8" t="s">
        <v>16826</v>
      </c>
      <c r="I952" s="8"/>
    </row>
    <row r="953" customHeight="1" spans="1:9">
      <c r="A953" s="6" t="s">
        <v>19618</v>
      </c>
      <c r="B953" s="6"/>
      <c r="C953" s="6" t="s">
        <v>19619</v>
      </c>
      <c r="D953" s="6"/>
      <c r="E953" s="6"/>
      <c r="F953" s="6" t="s">
        <v>19620</v>
      </c>
      <c r="G953" s="6"/>
      <c r="H953" s="6"/>
      <c r="I953" s="6"/>
    </row>
    <row r="954" customHeight="1" spans="1:9">
      <c r="A954" s="8" t="s">
        <v>19621</v>
      </c>
      <c r="B954" s="8" t="s">
        <v>19622</v>
      </c>
      <c r="C954" s="8" t="s">
        <v>19623</v>
      </c>
      <c r="D954" s="8"/>
      <c r="E954" s="8"/>
      <c r="F954" s="8" t="s">
        <v>19624</v>
      </c>
      <c r="G954" s="8"/>
      <c r="H954" s="8" t="s">
        <v>16056</v>
      </c>
      <c r="I954" s="8"/>
    </row>
    <row r="955" customHeight="1" spans="1:9">
      <c r="A955" s="6" t="s">
        <v>19625</v>
      </c>
      <c r="B955" s="6" t="s">
        <v>19626</v>
      </c>
      <c r="C955" s="6" t="s">
        <v>19627</v>
      </c>
      <c r="D955" s="6"/>
      <c r="E955" s="6"/>
      <c r="F955" s="6" t="s">
        <v>19628</v>
      </c>
      <c r="G955" s="6"/>
      <c r="H955" s="6" t="s">
        <v>15985</v>
      </c>
      <c r="I955" s="6"/>
    </row>
    <row r="956" customHeight="1" spans="1:9">
      <c r="A956" s="8" t="s">
        <v>19629</v>
      </c>
      <c r="B956" s="8"/>
      <c r="C956" s="8" t="s">
        <v>19630</v>
      </c>
      <c r="D956" s="8"/>
      <c r="E956" s="8"/>
      <c r="F956" s="8" t="s">
        <v>19631</v>
      </c>
      <c r="G956" s="8"/>
      <c r="H956" s="8"/>
      <c r="I956" s="8"/>
    </row>
    <row r="957" customHeight="1" spans="1:9">
      <c r="A957" s="6" t="s">
        <v>19632</v>
      </c>
      <c r="B957" s="6" t="s">
        <v>19633</v>
      </c>
      <c r="C957" s="6" t="s">
        <v>19634</v>
      </c>
      <c r="D957" s="6"/>
      <c r="E957" s="6"/>
      <c r="F957" s="6" t="s">
        <v>19635</v>
      </c>
      <c r="G957" s="6"/>
      <c r="H957" s="6" t="s">
        <v>16514</v>
      </c>
      <c r="I957" s="6"/>
    </row>
    <row r="958" customHeight="1" spans="1:9">
      <c r="A958" s="8" t="s">
        <v>19636</v>
      </c>
      <c r="B958" s="8"/>
      <c r="C958" s="8" t="s">
        <v>19637</v>
      </c>
      <c r="D958" s="8"/>
      <c r="E958" s="8"/>
      <c r="F958" s="8" t="s">
        <v>19638</v>
      </c>
      <c r="G958" s="8"/>
      <c r="H958" s="8"/>
      <c r="I958" s="8"/>
    </row>
    <row r="959" customHeight="1" spans="1:9">
      <c r="A959" s="6" t="s">
        <v>19639</v>
      </c>
      <c r="B959" s="6"/>
      <c r="C959" s="6" t="s">
        <v>19640</v>
      </c>
      <c r="D959" s="6"/>
      <c r="E959" s="6"/>
      <c r="F959" s="6" t="s">
        <v>1522</v>
      </c>
      <c r="G959" s="6"/>
      <c r="H959" s="6"/>
      <c r="I959" s="6"/>
    </row>
    <row r="960" customHeight="1" spans="1:9">
      <c r="A960" s="8" t="s">
        <v>19641</v>
      </c>
      <c r="B960" s="8" t="s">
        <v>19642</v>
      </c>
      <c r="C960" s="8" t="s">
        <v>19643</v>
      </c>
      <c r="D960" s="8"/>
      <c r="E960" s="8"/>
      <c r="F960" s="8" t="s">
        <v>19644</v>
      </c>
      <c r="G960" s="8"/>
      <c r="H960" s="8" t="s">
        <v>15985</v>
      </c>
      <c r="I960" s="8"/>
    </row>
    <row r="961" customHeight="1" spans="1:9">
      <c r="A961" s="6" t="s">
        <v>19645</v>
      </c>
      <c r="B961" s="6" t="s">
        <v>19646</v>
      </c>
      <c r="C961" s="6" t="s">
        <v>19647</v>
      </c>
      <c r="D961" s="6"/>
      <c r="E961" s="6"/>
      <c r="F961" s="6" t="s">
        <v>19648</v>
      </c>
      <c r="G961" s="6"/>
      <c r="H961" s="6" t="s">
        <v>15985</v>
      </c>
      <c r="I961" s="6"/>
    </row>
    <row r="962" customHeight="1" spans="1:9">
      <c r="A962" s="8" t="s">
        <v>19649</v>
      </c>
      <c r="B962" s="8" t="s">
        <v>19650</v>
      </c>
      <c r="C962" s="8" t="s">
        <v>16197</v>
      </c>
      <c r="D962" s="8"/>
      <c r="E962" s="8"/>
      <c r="F962" s="8" t="s">
        <v>19651</v>
      </c>
      <c r="G962" s="8"/>
      <c r="H962" s="8" t="s">
        <v>16197</v>
      </c>
      <c r="I962" s="8"/>
    </row>
    <row r="963" customHeight="1" spans="1:9">
      <c r="A963" s="6" t="s">
        <v>19652</v>
      </c>
      <c r="B963" s="6" t="s">
        <v>19653</v>
      </c>
      <c r="C963" s="6" t="s">
        <v>19654</v>
      </c>
      <c r="D963" s="6"/>
      <c r="E963" s="6"/>
      <c r="F963" s="6" t="s">
        <v>19655</v>
      </c>
      <c r="G963" s="6"/>
      <c r="H963" s="6" t="s">
        <v>15965</v>
      </c>
      <c r="I963" s="6"/>
    </row>
    <row r="964" customHeight="1" spans="1:9">
      <c r="A964" s="8" t="s">
        <v>19656</v>
      </c>
      <c r="B964" s="8" t="s">
        <v>19657</v>
      </c>
      <c r="C964" s="8" t="s">
        <v>19658</v>
      </c>
      <c r="D964" s="8"/>
      <c r="E964" s="8"/>
      <c r="F964" s="8" t="s">
        <v>19659</v>
      </c>
      <c r="G964" s="8"/>
      <c r="H964" s="8" t="s">
        <v>16361</v>
      </c>
      <c r="I964" s="8"/>
    </row>
    <row r="965" customHeight="1" spans="1:9">
      <c r="A965" s="6" t="s">
        <v>19660</v>
      </c>
      <c r="B965" s="6" t="s">
        <v>19661</v>
      </c>
      <c r="C965" s="6" t="s">
        <v>19662</v>
      </c>
      <c r="D965" s="6"/>
      <c r="E965" s="6"/>
      <c r="F965" s="6" t="s">
        <v>19663</v>
      </c>
      <c r="G965" s="6"/>
      <c r="H965" s="6" t="s">
        <v>16024</v>
      </c>
      <c r="I965" s="6"/>
    </row>
    <row r="966" customHeight="1" spans="1:9">
      <c r="A966" s="8" t="s">
        <v>19664</v>
      </c>
      <c r="B966" s="8"/>
      <c r="C966" s="8" t="s">
        <v>19665</v>
      </c>
      <c r="D966" s="8"/>
      <c r="E966" s="8"/>
      <c r="F966" s="8" t="s">
        <v>3166</v>
      </c>
      <c r="G966" s="8"/>
      <c r="H966" s="8"/>
      <c r="I966" s="8"/>
    </row>
    <row r="967" customHeight="1" spans="1:9">
      <c r="A967" s="6" t="s">
        <v>19666</v>
      </c>
      <c r="B967" s="6"/>
      <c r="C967" s="6" t="s">
        <v>19667</v>
      </c>
      <c r="D967" s="6"/>
      <c r="E967" s="6"/>
      <c r="F967" s="6" t="s">
        <v>19668</v>
      </c>
      <c r="G967" s="6"/>
      <c r="H967" s="6"/>
      <c r="I967" s="6"/>
    </row>
    <row r="968" customHeight="1" spans="1:9">
      <c r="A968" s="8" t="s">
        <v>19669</v>
      </c>
      <c r="B968" s="8"/>
      <c r="C968" s="8" t="s">
        <v>19670</v>
      </c>
      <c r="D968" s="8"/>
      <c r="E968" s="8"/>
      <c r="F968" s="8" t="s">
        <v>19671</v>
      </c>
      <c r="G968" s="8"/>
      <c r="H968" s="8"/>
      <c r="I968" s="8"/>
    </row>
    <row r="969" customHeight="1" spans="1:9">
      <c r="A969" s="6" t="s">
        <v>19672</v>
      </c>
      <c r="B969" s="6" t="s">
        <v>19673</v>
      </c>
      <c r="C969" s="6" t="s">
        <v>19674</v>
      </c>
      <c r="D969" s="6"/>
      <c r="E969" s="6"/>
      <c r="F969" s="6" t="s">
        <v>19675</v>
      </c>
      <c r="G969" s="6"/>
      <c r="H969" s="6" t="s">
        <v>15980</v>
      </c>
      <c r="I969" s="6"/>
    </row>
    <row r="970" customHeight="1" spans="1:9">
      <c r="A970" s="8" t="s">
        <v>19676</v>
      </c>
      <c r="B970" s="8"/>
      <c r="C970" s="8" t="s">
        <v>19677</v>
      </c>
      <c r="D970" s="8"/>
      <c r="E970" s="8"/>
      <c r="F970" s="8" t="s">
        <v>19678</v>
      </c>
      <c r="G970" s="8"/>
      <c r="H970" s="8"/>
      <c r="I970" s="8"/>
    </row>
    <row r="971" customHeight="1" spans="1:9">
      <c r="A971" s="6" t="s">
        <v>19679</v>
      </c>
      <c r="B971" s="6" t="s">
        <v>19680</v>
      </c>
      <c r="C971" s="6" t="s">
        <v>19681</v>
      </c>
      <c r="D971" s="6"/>
      <c r="E971" s="6"/>
      <c r="F971" s="6" t="s">
        <v>19682</v>
      </c>
      <c r="G971" s="6"/>
      <c r="H971" s="6" t="s">
        <v>15970</v>
      </c>
      <c r="I971" s="6"/>
    </row>
    <row r="972" customHeight="1" spans="1:9">
      <c r="A972" s="8" t="s">
        <v>19683</v>
      </c>
      <c r="B972" s="8" t="s">
        <v>19684</v>
      </c>
      <c r="C972" s="8" t="s">
        <v>19685</v>
      </c>
      <c r="D972" s="8"/>
      <c r="E972" s="8"/>
      <c r="F972" s="8" t="s">
        <v>19686</v>
      </c>
      <c r="G972" s="8"/>
      <c r="H972" s="8" t="s">
        <v>15985</v>
      </c>
      <c r="I972" s="8"/>
    </row>
    <row r="973" customHeight="1" spans="1:9">
      <c r="A973" s="6" t="s">
        <v>19687</v>
      </c>
      <c r="B973" s="6"/>
      <c r="C973" s="6" t="s">
        <v>19520</v>
      </c>
      <c r="D973" s="6"/>
      <c r="E973" s="6"/>
      <c r="F973" s="6" t="s">
        <v>19688</v>
      </c>
      <c r="G973" s="6"/>
      <c r="H973" s="6"/>
      <c r="I973" s="6"/>
    </row>
    <row r="974" customHeight="1" spans="1:9">
      <c r="A974" s="8" t="s">
        <v>19689</v>
      </c>
      <c r="B974" s="8" t="s">
        <v>19690</v>
      </c>
      <c r="C974" s="8" t="s">
        <v>17364</v>
      </c>
      <c r="D974" s="8"/>
      <c r="E974" s="8"/>
      <c r="F974" s="8" t="s">
        <v>19691</v>
      </c>
      <c r="G974" s="8"/>
      <c r="H974" s="8" t="s">
        <v>16056</v>
      </c>
      <c r="I974" s="8"/>
    </row>
    <row r="975" customHeight="1" spans="1:9">
      <c r="A975" s="6" t="s">
        <v>19692</v>
      </c>
      <c r="B975" s="6" t="s">
        <v>19693</v>
      </c>
      <c r="C975" s="6" t="s">
        <v>18766</v>
      </c>
      <c r="D975" s="6"/>
      <c r="E975" s="6"/>
      <c r="F975" s="6" t="s">
        <v>19694</v>
      </c>
      <c r="G975" s="6"/>
      <c r="H975" s="6" t="s">
        <v>15985</v>
      </c>
      <c r="I975" s="6"/>
    </row>
    <row r="976" customHeight="1" spans="1:9">
      <c r="A976" s="8" t="s">
        <v>19695</v>
      </c>
      <c r="B976" s="8" t="s">
        <v>19696</v>
      </c>
      <c r="C976" s="8" t="s">
        <v>19531</v>
      </c>
      <c r="D976" s="8"/>
      <c r="E976" s="8"/>
      <c r="F976" s="8" t="s">
        <v>19697</v>
      </c>
      <c r="G976" s="8"/>
      <c r="H976" s="8" t="s">
        <v>16024</v>
      </c>
      <c r="I976" s="8"/>
    </row>
    <row r="977" customHeight="1" spans="1:9">
      <c r="A977" s="6" t="s">
        <v>19698</v>
      </c>
      <c r="B977" s="6" t="s">
        <v>19699</v>
      </c>
      <c r="C977" s="6" t="s">
        <v>19616</v>
      </c>
      <c r="D977" s="6"/>
      <c r="E977" s="6"/>
      <c r="F977" s="6" t="s">
        <v>19700</v>
      </c>
      <c r="G977" s="6"/>
      <c r="H977" s="6" t="s">
        <v>16826</v>
      </c>
      <c r="I977" s="6"/>
    </row>
    <row r="978" customHeight="1" spans="1:9">
      <c r="A978" s="8" t="s">
        <v>19701</v>
      </c>
      <c r="B978" s="8" t="s">
        <v>19702</v>
      </c>
      <c r="C978" s="8" t="s">
        <v>19703</v>
      </c>
      <c r="D978" s="8"/>
      <c r="E978" s="8"/>
      <c r="F978" s="8" t="s">
        <v>19704</v>
      </c>
      <c r="G978" s="8"/>
      <c r="H978" s="8" t="s">
        <v>16168</v>
      </c>
      <c r="I978" s="8"/>
    </row>
    <row r="979" customHeight="1" spans="1:9">
      <c r="A979" s="6" t="s">
        <v>19705</v>
      </c>
      <c r="B979" s="6" t="s">
        <v>19706</v>
      </c>
      <c r="C979" s="6" t="s">
        <v>19707</v>
      </c>
      <c r="D979" s="6"/>
      <c r="E979" s="6"/>
      <c r="F979" s="6" t="s">
        <v>19708</v>
      </c>
      <c r="G979" s="6"/>
      <c r="H979" s="6" t="s">
        <v>16411</v>
      </c>
      <c r="I979" s="6"/>
    </row>
    <row r="980" customHeight="1" spans="1:9">
      <c r="A980" s="8" t="s">
        <v>19709</v>
      </c>
      <c r="B980" s="8" t="s">
        <v>19710</v>
      </c>
      <c r="C980" s="8" t="s">
        <v>16129</v>
      </c>
      <c r="D980" s="8"/>
      <c r="E980" s="8"/>
      <c r="F980" s="8" t="s">
        <v>19711</v>
      </c>
      <c r="G980" s="8"/>
      <c r="H980" s="8" t="s">
        <v>15985</v>
      </c>
      <c r="I980" s="8"/>
    </row>
    <row r="981" customHeight="1" spans="1:9">
      <c r="A981" s="6" t="s">
        <v>19712</v>
      </c>
      <c r="B981" s="6" t="s">
        <v>19713</v>
      </c>
      <c r="C981" s="6" t="s">
        <v>17457</v>
      </c>
      <c r="D981" s="6"/>
      <c r="E981" s="6"/>
      <c r="F981" s="6" t="s">
        <v>19714</v>
      </c>
      <c r="G981" s="6"/>
      <c r="H981" s="6" t="s">
        <v>15970</v>
      </c>
      <c r="I981" s="6"/>
    </row>
    <row r="982" customHeight="1" spans="1:9">
      <c r="A982" s="8" t="s">
        <v>19715</v>
      </c>
      <c r="B982" s="8" t="s">
        <v>19716</v>
      </c>
      <c r="C982" s="8" t="s">
        <v>19435</v>
      </c>
      <c r="D982" s="8"/>
      <c r="E982" s="8"/>
      <c r="F982" s="8" t="s">
        <v>4455</v>
      </c>
      <c r="G982" s="8"/>
      <c r="H982" s="8"/>
      <c r="I982" s="8"/>
    </row>
    <row r="983" customHeight="1" spans="1:9">
      <c r="A983" s="6" t="s">
        <v>19717</v>
      </c>
      <c r="B983" s="6" t="s">
        <v>19718</v>
      </c>
      <c r="C983" s="6" t="s">
        <v>19719</v>
      </c>
      <c r="D983" s="6"/>
      <c r="E983" s="6"/>
      <c r="F983" s="6" t="s">
        <v>19720</v>
      </c>
      <c r="G983" s="6"/>
      <c r="H983" s="6" t="s">
        <v>15985</v>
      </c>
      <c r="I983" s="6"/>
    </row>
    <row r="984" customHeight="1" spans="1:9">
      <c r="A984" s="8" t="s">
        <v>19721</v>
      </c>
      <c r="B984" s="8" t="s">
        <v>19722</v>
      </c>
      <c r="C984" s="8" t="s">
        <v>19723</v>
      </c>
      <c r="D984" s="8"/>
      <c r="E984" s="8"/>
      <c r="F984" s="8" t="s">
        <v>19724</v>
      </c>
      <c r="G984" s="8"/>
      <c r="H984" s="8" t="s">
        <v>15975</v>
      </c>
      <c r="I984" s="8"/>
    </row>
    <row r="985" customHeight="1" spans="1:9">
      <c r="A985" s="6" t="s">
        <v>19725</v>
      </c>
      <c r="B985" s="6" t="s">
        <v>19726</v>
      </c>
      <c r="C985" s="6" t="s">
        <v>19727</v>
      </c>
      <c r="D985" s="6"/>
      <c r="E985" s="6"/>
      <c r="F985" s="6" t="s">
        <v>19728</v>
      </c>
      <c r="G985" s="6"/>
      <c r="H985" s="6" t="s">
        <v>15985</v>
      </c>
      <c r="I985" s="6"/>
    </row>
    <row r="986" customHeight="1" spans="1:9">
      <c r="A986" s="8" t="s">
        <v>19729</v>
      </c>
      <c r="B986" s="8" t="s">
        <v>19730</v>
      </c>
      <c r="C986" s="8" t="s">
        <v>19731</v>
      </c>
      <c r="D986" s="8"/>
      <c r="E986" s="8"/>
      <c r="F986" s="8" t="s">
        <v>19732</v>
      </c>
      <c r="G986" s="8"/>
      <c r="H986" s="8" t="s">
        <v>16348</v>
      </c>
      <c r="I986" s="8"/>
    </row>
    <row r="987" customHeight="1" spans="1:9">
      <c r="A987" s="6" t="s">
        <v>19733</v>
      </c>
      <c r="B987" s="6" t="s">
        <v>19734</v>
      </c>
      <c r="C987" s="6" t="s">
        <v>19735</v>
      </c>
      <c r="D987" s="6"/>
      <c r="E987" s="6"/>
      <c r="F987" s="6" t="s">
        <v>19736</v>
      </c>
      <c r="G987" s="6"/>
      <c r="H987" s="6" t="s">
        <v>15985</v>
      </c>
      <c r="I987" s="6"/>
    </row>
    <row r="988" customHeight="1" spans="1:9">
      <c r="A988" s="8" t="s">
        <v>19737</v>
      </c>
      <c r="B988" s="8" t="s">
        <v>19738</v>
      </c>
      <c r="C988" s="8" t="s">
        <v>19739</v>
      </c>
      <c r="D988" s="8"/>
      <c r="E988" s="8"/>
      <c r="F988" s="8" t="s">
        <v>19740</v>
      </c>
      <c r="G988" s="8"/>
      <c r="H988" s="8" t="s">
        <v>18204</v>
      </c>
      <c r="I988" s="8"/>
    </row>
    <row r="989" customHeight="1" spans="1:9">
      <c r="A989" s="6" t="s">
        <v>19741</v>
      </c>
      <c r="B989" s="6" t="s">
        <v>19742</v>
      </c>
      <c r="C989" s="6" t="s">
        <v>15980</v>
      </c>
      <c r="D989" s="6"/>
      <c r="E989" s="6"/>
      <c r="F989" s="6" t="s">
        <v>19743</v>
      </c>
      <c r="G989" s="6"/>
      <c r="H989" s="6" t="s">
        <v>15980</v>
      </c>
      <c r="I989" s="6"/>
    </row>
    <row r="990" customHeight="1" spans="1:9">
      <c r="A990" s="8" t="s">
        <v>19744</v>
      </c>
      <c r="B990" s="8" t="s">
        <v>19745</v>
      </c>
      <c r="C990" s="8" t="s">
        <v>16197</v>
      </c>
      <c r="D990" s="8"/>
      <c r="E990" s="8"/>
      <c r="F990" s="8" t="s">
        <v>19746</v>
      </c>
      <c r="G990" s="8"/>
      <c r="H990" s="8" t="s">
        <v>16197</v>
      </c>
      <c r="I990" s="8"/>
    </row>
    <row r="991" customHeight="1" spans="1:9">
      <c r="A991" s="6" t="s">
        <v>19747</v>
      </c>
      <c r="B991" s="6" t="s">
        <v>19748</v>
      </c>
      <c r="C991" s="6" t="s">
        <v>19749</v>
      </c>
      <c r="D991" s="6"/>
      <c r="E991" s="6"/>
      <c r="F991" s="6" t="s">
        <v>19750</v>
      </c>
      <c r="G991" s="6"/>
      <c r="H991" s="6" t="s">
        <v>16197</v>
      </c>
      <c r="I991" s="6"/>
    </row>
    <row r="992" customHeight="1" spans="1:9">
      <c r="A992" s="8" t="s">
        <v>19751</v>
      </c>
      <c r="B992" s="8" t="s">
        <v>19752</v>
      </c>
      <c r="C992" s="8" t="s">
        <v>19753</v>
      </c>
      <c r="D992" s="8"/>
      <c r="E992" s="8"/>
      <c r="F992" s="8" t="s">
        <v>19754</v>
      </c>
      <c r="G992" s="8"/>
      <c r="H992" s="8" t="s">
        <v>15985</v>
      </c>
      <c r="I992" s="8"/>
    </row>
    <row r="993" customHeight="1" spans="1:9">
      <c r="A993" s="6" t="s">
        <v>19755</v>
      </c>
      <c r="B993" s="6" t="s">
        <v>19756</v>
      </c>
      <c r="C993" s="6" t="s">
        <v>19757</v>
      </c>
      <c r="D993" s="6"/>
      <c r="E993" s="6"/>
      <c r="F993" s="6" t="s">
        <v>19758</v>
      </c>
      <c r="G993" s="6"/>
      <c r="H993" s="6" t="s">
        <v>15970</v>
      </c>
      <c r="I993" s="6"/>
    </row>
    <row r="994" customHeight="1" spans="1:9">
      <c r="A994" s="8" t="s">
        <v>19759</v>
      </c>
      <c r="B994" s="8" t="s">
        <v>19760</v>
      </c>
      <c r="C994" s="8" t="s">
        <v>16826</v>
      </c>
      <c r="D994" s="8"/>
      <c r="E994" s="8"/>
      <c r="F994" s="8" t="s">
        <v>19761</v>
      </c>
      <c r="G994" s="8"/>
      <c r="H994" s="8" t="s">
        <v>16826</v>
      </c>
      <c r="I994" s="8"/>
    </row>
    <row r="995" customHeight="1" spans="1:9">
      <c r="A995" s="6" t="s">
        <v>19762</v>
      </c>
      <c r="B995" s="6" t="s">
        <v>19763</v>
      </c>
      <c r="C995" s="6" t="s">
        <v>19764</v>
      </c>
      <c r="D995" s="6"/>
      <c r="E995" s="6"/>
      <c r="F995" s="6" t="s">
        <v>19765</v>
      </c>
      <c r="G995" s="6"/>
      <c r="H995" s="6"/>
      <c r="I995" s="6"/>
    </row>
    <row r="996" customHeight="1" spans="1:9">
      <c r="A996" s="8" t="s">
        <v>19766</v>
      </c>
      <c r="B996" s="8" t="s">
        <v>19767</v>
      </c>
      <c r="C996" s="8" t="s">
        <v>16754</v>
      </c>
      <c r="D996" s="8"/>
      <c r="E996" s="8"/>
      <c r="F996" s="8" t="s">
        <v>19768</v>
      </c>
      <c r="G996" s="8"/>
      <c r="H996" s="8" t="s">
        <v>16056</v>
      </c>
      <c r="I996" s="8"/>
    </row>
    <row r="997" customHeight="1" spans="1:9">
      <c r="A997" s="6" t="s">
        <v>19769</v>
      </c>
      <c r="B997" s="6" t="s">
        <v>19770</v>
      </c>
      <c r="C997" s="6" t="s">
        <v>19771</v>
      </c>
      <c r="D997" s="6"/>
      <c r="E997" s="6"/>
      <c r="F997" s="6" t="s">
        <v>19772</v>
      </c>
      <c r="G997" s="6"/>
      <c r="H997" s="6" t="s">
        <v>16390</v>
      </c>
      <c r="I997" s="6"/>
    </row>
    <row r="998" customHeight="1" spans="1:9">
      <c r="A998" s="8" t="s">
        <v>19773</v>
      </c>
      <c r="B998" s="8" t="s">
        <v>19774</v>
      </c>
      <c r="C998" s="8" t="s">
        <v>16056</v>
      </c>
      <c r="D998" s="8"/>
      <c r="E998" s="8"/>
      <c r="F998" s="8" t="s">
        <v>19775</v>
      </c>
      <c r="G998" s="8"/>
      <c r="H998" s="8" t="s">
        <v>16056</v>
      </c>
      <c r="I998" s="8"/>
    </row>
    <row r="999" customHeight="1" spans="1:9">
      <c r="A999" s="6" t="s">
        <v>19776</v>
      </c>
      <c r="B999" s="6" t="s">
        <v>19777</v>
      </c>
      <c r="C999" s="6" t="s">
        <v>19778</v>
      </c>
      <c r="D999" s="6"/>
      <c r="E999" s="6"/>
      <c r="F999" s="6" t="s">
        <v>19779</v>
      </c>
      <c r="G999" s="6"/>
      <c r="H999" s="6" t="s">
        <v>15980</v>
      </c>
      <c r="I999" s="6"/>
    </row>
    <row r="1000" customHeight="1" spans="1:9">
      <c r="A1000" s="8" t="s">
        <v>19780</v>
      </c>
      <c r="B1000" s="8" t="s">
        <v>19781</v>
      </c>
      <c r="C1000" s="8" t="s">
        <v>16826</v>
      </c>
      <c r="D1000" s="8"/>
      <c r="E1000" s="8"/>
      <c r="F1000" s="8" t="s">
        <v>19782</v>
      </c>
      <c r="G1000" s="8"/>
      <c r="H1000" s="8" t="s">
        <v>16826</v>
      </c>
      <c r="I1000" s="8"/>
    </row>
    <row r="1001" customHeight="1" spans="1:9">
      <c r="A1001" s="6" t="s">
        <v>19783</v>
      </c>
      <c r="B1001" s="6" t="s">
        <v>19784</v>
      </c>
      <c r="C1001" s="6" t="s">
        <v>17575</v>
      </c>
      <c r="D1001" s="6"/>
      <c r="E1001" s="6"/>
      <c r="F1001" s="6" t="s">
        <v>19785</v>
      </c>
      <c r="G1001" s="6"/>
      <c r="H1001" s="6" t="s">
        <v>17575</v>
      </c>
      <c r="I1001" s="6"/>
    </row>
    <row r="1002" customHeight="1" spans="1:9">
      <c r="A1002" s="8" t="s">
        <v>19786</v>
      </c>
      <c r="B1002" s="8" t="s">
        <v>19787</v>
      </c>
      <c r="C1002" s="8" t="s">
        <v>19609</v>
      </c>
      <c r="D1002" s="8"/>
      <c r="E1002" s="8"/>
      <c r="F1002" s="8" t="s">
        <v>19788</v>
      </c>
      <c r="G1002" s="8"/>
      <c r="H1002" s="8" t="s">
        <v>16056</v>
      </c>
      <c r="I1002" s="8"/>
    </row>
    <row r="1003" customHeight="1" spans="1:9">
      <c r="A1003" s="6" t="s">
        <v>19789</v>
      </c>
      <c r="B1003" s="6" t="s">
        <v>19790</v>
      </c>
      <c r="C1003" s="6" t="s">
        <v>19791</v>
      </c>
      <c r="D1003" s="6"/>
      <c r="E1003" s="6"/>
      <c r="F1003" s="6" t="s">
        <v>19792</v>
      </c>
      <c r="G1003" s="6"/>
      <c r="H1003" s="6" t="s">
        <v>16056</v>
      </c>
      <c r="I1003" s="6"/>
    </row>
    <row r="1004" customHeight="1" spans="1:9">
      <c r="A1004" s="8" t="s">
        <v>19793</v>
      </c>
      <c r="B1004" s="8" t="s">
        <v>19794</v>
      </c>
      <c r="C1004" s="8" t="s">
        <v>19795</v>
      </c>
      <c r="D1004" s="8"/>
      <c r="E1004" s="8"/>
      <c r="F1004" s="8" t="s">
        <v>19796</v>
      </c>
      <c r="G1004" s="8"/>
      <c r="H1004" s="8" t="s">
        <v>15980</v>
      </c>
      <c r="I1004" s="8"/>
    </row>
    <row r="1005" customHeight="1" spans="1:9">
      <c r="A1005" s="6" t="s">
        <v>19797</v>
      </c>
      <c r="B1005" s="6" t="s">
        <v>19798</v>
      </c>
      <c r="C1005" s="6" t="s">
        <v>19799</v>
      </c>
      <c r="D1005" s="6"/>
      <c r="E1005" s="6"/>
      <c r="F1005" s="6" t="s">
        <v>19800</v>
      </c>
      <c r="G1005" s="6"/>
      <c r="H1005" s="6" t="s">
        <v>16184</v>
      </c>
      <c r="I1005" s="6"/>
    </row>
    <row r="1006" customHeight="1" spans="1:9">
      <c r="A1006" s="8" t="s">
        <v>19801</v>
      </c>
      <c r="B1006" s="8" t="s">
        <v>19802</v>
      </c>
      <c r="C1006" s="8" t="s">
        <v>19803</v>
      </c>
      <c r="D1006" s="8"/>
      <c r="E1006" s="8"/>
      <c r="F1006" s="8" t="s">
        <v>19804</v>
      </c>
      <c r="G1006" s="8"/>
      <c r="H1006" s="8" t="s">
        <v>15980</v>
      </c>
      <c r="I1006" s="8"/>
    </row>
    <row r="1007" customHeight="1" spans="1:9">
      <c r="A1007" s="6" t="s">
        <v>19805</v>
      </c>
      <c r="B1007" s="6" t="s">
        <v>19806</v>
      </c>
      <c r="C1007" s="6" t="s">
        <v>19807</v>
      </c>
      <c r="D1007" s="6"/>
      <c r="E1007" s="6"/>
      <c r="F1007" s="6" t="s">
        <v>19808</v>
      </c>
      <c r="G1007" s="6"/>
      <c r="H1007" s="6" t="s">
        <v>15985</v>
      </c>
      <c r="I1007" s="6"/>
    </row>
    <row r="1008" customHeight="1" spans="1:9">
      <c r="A1008" s="8" t="s">
        <v>19809</v>
      </c>
      <c r="B1008" s="8" t="s">
        <v>19810</v>
      </c>
      <c r="C1008" s="8" t="s">
        <v>19811</v>
      </c>
      <c r="D1008" s="8"/>
      <c r="E1008" s="8"/>
      <c r="F1008" s="8" t="s">
        <v>19812</v>
      </c>
      <c r="G1008" s="8"/>
      <c r="H1008" s="8" t="s">
        <v>15975</v>
      </c>
      <c r="I1008" s="8"/>
    </row>
    <row r="1009" customHeight="1" spans="1:9">
      <c r="A1009" s="6" t="s">
        <v>19813</v>
      </c>
      <c r="B1009" s="6" t="s">
        <v>19814</v>
      </c>
      <c r="C1009" s="6" t="s">
        <v>19815</v>
      </c>
      <c r="D1009" s="6"/>
      <c r="E1009" s="6"/>
      <c r="F1009" s="6" t="s">
        <v>19816</v>
      </c>
      <c r="G1009" s="6"/>
      <c r="H1009" s="6" t="s">
        <v>16168</v>
      </c>
      <c r="I1009" s="6"/>
    </row>
    <row r="1010" customHeight="1" spans="1:9">
      <c r="A1010" s="8" t="s">
        <v>19817</v>
      </c>
      <c r="B1010" s="8" t="s">
        <v>19818</v>
      </c>
      <c r="C1010" s="8" t="s">
        <v>19819</v>
      </c>
      <c r="D1010" s="8"/>
      <c r="E1010" s="8"/>
      <c r="F1010" s="8" t="s">
        <v>19820</v>
      </c>
      <c r="G1010" s="8"/>
      <c r="H1010" s="8" t="s">
        <v>16024</v>
      </c>
      <c r="I1010" s="8"/>
    </row>
    <row r="1011" customHeight="1" spans="1:9">
      <c r="A1011" s="6" t="s">
        <v>19821</v>
      </c>
      <c r="B1011" s="6" t="s">
        <v>19822</v>
      </c>
      <c r="C1011" s="6" t="s">
        <v>19823</v>
      </c>
      <c r="D1011" s="6"/>
      <c r="E1011" s="6"/>
      <c r="F1011" s="6" t="s">
        <v>19824</v>
      </c>
      <c r="G1011" s="6"/>
      <c r="H1011" s="6" t="s">
        <v>15985</v>
      </c>
      <c r="I1011" s="6"/>
    </row>
    <row r="1012" customHeight="1" spans="1:9">
      <c r="A1012" s="8" t="s">
        <v>19825</v>
      </c>
      <c r="B1012" s="8" t="s">
        <v>19826</v>
      </c>
      <c r="C1012" s="8" t="s">
        <v>19827</v>
      </c>
      <c r="D1012" s="8"/>
      <c r="E1012" s="8"/>
      <c r="F1012" s="8" t="s">
        <v>19828</v>
      </c>
      <c r="G1012" s="8"/>
      <c r="H1012" s="8" t="s">
        <v>16539</v>
      </c>
      <c r="I1012" s="8"/>
    </row>
    <row r="1013" customHeight="1" spans="1:9">
      <c r="A1013" s="6" t="s">
        <v>19829</v>
      </c>
      <c r="B1013" s="6" t="s">
        <v>19830</v>
      </c>
      <c r="C1013" s="6" t="s">
        <v>16129</v>
      </c>
      <c r="D1013" s="6"/>
      <c r="E1013" s="6"/>
      <c r="F1013" s="6" t="s">
        <v>19831</v>
      </c>
      <c r="G1013" s="6"/>
      <c r="H1013" s="6" t="s">
        <v>15985</v>
      </c>
      <c r="I1013" s="6"/>
    </row>
    <row r="1014" customHeight="1" spans="1:9">
      <c r="A1014" s="8" t="s">
        <v>19832</v>
      </c>
      <c r="B1014" s="8" t="s">
        <v>19833</v>
      </c>
      <c r="C1014" s="8" t="s">
        <v>16129</v>
      </c>
      <c r="D1014" s="8"/>
      <c r="E1014" s="8"/>
      <c r="F1014" s="8" t="s">
        <v>19834</v>
      </c>
      <c r="G1014" s="8"/>
      <c r="H1014" s="8" t="s">
        <v>15985</v>
      </c>
      <c r="I1014" s="8"/>
    </row>
    <row r="1015" customHeight="1" spans="1:9">
      <c r="A1015" s="6" t="s">
        <v>19835</v>
      </c>
      <c r="B1015" s="6" t="s">
        <v>19836</v>
      </c>
      <c r="C1015" s="6" t="s">
        <v>19837</v>
      </c>
      <c r="D1015" s="6"/>
      <c r="E1015" s="6"/>
      <c r="F1015" s="6" t="s">
        <v>19838</v>
      </c>
      <c r="G1015" s="6"/>
      <c r="H1015" s="6" t="s">
        <v>15985</v>
      </c>
      <c r="I1015" s="6"/>
    </row>
    <row r="1016" customHeight="1" spans="1:9">
      <c r="A1016" s="8" t="s">
        <v>19839</v>
      </c>
      <c r="B1016" s="8" t="s">
        <v>19840</v>
      </c>
      <c r="C1016" s="8" t="s">
        <v>16011</v>
      </c>
      <c r="D1016" s="8"/>
      <c r="E1016" s="8"/>
      <c r="F1016" s="8" t="s">
        <v>19841</v>
      </c>
      <c r="G1016" s="8"/>
      <c r="H1016" s="8" t="s">
        <v>16011</v>
      </c>
      <c r="I1016" s="8"/>
    </row>
    <row r="1017" customHeight="1" spans="1:9">
      <c r="A1017" s="6" t="s">
        <v>19842</v>
      </c>
      <c r="B1017" s="6" t="s">
        <v>19843</v>
      </c>
      <c r="C1017" s="6" t="s">
        <v>19204</v>
      </c>
      <c r="D1017" s="6"/>
      <c r="E1017" s="6"/>
      <c r="F1017" s="6" t="s">
        <v>19844</v>
      </c>
      <c r="G1017" s="6"/>
      <c r="H1017" s="6" t="s">
        <v>16144</v>
      </c>
      <c r="I1017" s="6"/>
    </row>
    <row r="1018" customHeight="1" spans="1:9">
      <c r="A1018" s="8" t="s">
        <v>19845</v>
      </c>
      <c r="B1018" s="8" t="s">
        <v>19846</v>
      </c>
      <c r="C1018" s="8" t="s">
        <v>18223</v>
      </c>
      <c r="D1018" s="8"/>
      <c r="E1018" s="8"/>
      <c r="F1018" s="8" t="s">
        <v>19847</v>
      </c>
      <c r="G1018" s="8"/>
      <c r="H1018" s="8" t="s">
        <v>16024</v>
      </c>
      <c r="I1018" s="8"/>
    </row>
    <row r="1019" customHeight="1" spans="1:9">
      <c r="A1019" s="6" t="s">
        <v>19848</v>
      </c>
      <c r="B1019" s="6" t="s">
        <v>19849</v>
      </c>
      <c r="C1019" s="6" t="s">
        <v>19850</v>
      </c>
      <c r="D1019" s="6"/>
      <c r="E1019" s="6" t="s">
        <v>19452</v>
      </c>
      <c r="F1019" s="6" t="s">
        <v>19851</v>
      </c>
      <c r="G1019" s="6"/>
      <c r="H1019" s="6" t="s">
        <v>15965</v>
      </c>
      <c r="I1019" s="6"/>
    </row>
    <row r="1020" customHeight="1" spans="1:9">
      <c r="A1020" s="8" t="s">
        <v>19852</v>
      </c>
      <c r="B1020" s="8" t="s">
        <v>19853</v>
      </c>
      <c r="C1020" s="8" t="s">
        <v>19854</v>
      </c>
      <c r="D1020" s="8"/>
      <c r="E1020" s="8"/>
      <c r="F1020" s="8" t="s">
        <v>19855</v>
      </c>
      <c r="G1020" s="8"/>
      <c r="H1020" s="8" t="s">
        <v>16539</v>
      </c>
      <c r="I1020" s="8"/>
    </row>
    <row r="1021" customHeight="1" spans="1:9">
      <c r="A1021" s="6" t="s">
        <v>19856</v>
      </c>
      <c r="B1021" s="6" t="s">
        <v>19857</v>
      </c>
      <c r="C1021" s="6" t="s">
        <v>18051</v>
      </c>
      <c r="D1021" s="6"/>
      <c r="E1021" s="6"/>
      <c r="F1021" s="6" t="s">
        <v>19858</v>
      </c>
      <c r="G1021" s="6"/>
      <c r="H1021" s="6"/>
      <c r="I1021" s="6"/>
    </row>
    <row r="1022" customHeight="1" spans="1:9">
      <c r="A1022" s="8" t="s">
        <v>19859</v>
      </c>
      <c r="B1022" s="8" t="s">
        <v>19860</v>
      </c>
      <c r="C1022" s="8" t="s">
        <v>16139</v>
      </c>
      <c r="D1022" s="8"/>
      <c r="E1022" s="8"/>
      <c r="F1022" s="8" t="s">
        <v>19861</v>
      </c>
      <c r="G1022" s="8"/>
      <c r="H1022" s="8" t="s">
        <v>16139</v>
      </c>
      <c r="I1022" s="8"/>
    </row>
    <row r="1023" customHeight="1" spans="1:9">
      <c r="A1023" s="6" t="s">
        <v>19862</v>
      </c>
      <c r="B1023" s="6"/>
      <c r="C1023" s="6" t="s">
        <v>19863</v>
      </c>
      <c r="D1023" s="6"/>
      <c r="E1023" s="6"/>
      <c r="F1023" s="6" t="s">
        <v>19864</v>
      </c>
      <c r="G1023" s="6"/>
      <c r="H1023" s="6"/>
      <c r="I1023" s="6"/>
    </row>
    <row r="1024" customHeight="1" spans="1:9">
      <c r="A1024" s="8" t="s">
        <v>19865</v>
      </c>
      <c r="B1024" s="8" t="s">
        <v>19866</v>
      </c>
      <c r="C1024" s="8" t="s">
        <v>19867</v>
      </c>
      <c r="D1024" s="8"/>
      <c r="E1024" s="8"/>
      <c r="F1024" s="8" t="s">
        <v>19868</v>
      </c>
      <c r="G1024" s="8"/>
      <c r="H1024" s="8" t="s">
        <v>15959</v>
      </c>
      <c r="I1024" s="8"/>
    </row>
    <row r="1025" customHeight="1" spans="1:9">
      <c r="A1025" s="6" t="s">
        <v>19869</v>
      </c>
      <c r="B1025" s="6" t="s">
        <v>19870</v>
      </c>
      <c r="C1025" s="6" t="s">
        <v>19871</v>
      </c>
      <c r="D1025" s="6"/>
      <c r="E1025" s="6"/>
      <c r="F1025" s="6" t="s">
        <v>19872</v>
      </c>
      <c r="G1025" s="6"/>
      <c r="H1025" s="6" t="s">
        <v>16361</v>
      </c>
      <c r="I1025" s="6"/>
    </row>
    <row r="1026" customHeight="1" spans="1:9">
      <c r="A1026" s="8" t="s">
        <v>19873</v>
      </c>
      <c r="B1026" s="8" t="s">
        <v>19874</v>
      </c>
      <c r="C1026" s="8" t="s">
        <v>19875</v>
      </c>
      <c r="D1026" s="8"/>
      <c r="E1026" s="8"/>
      <c r="F1026" s="8" t="s">
        <v>19876</v>
      </c>
      <c r="G1026" s="8"/>
      <c r="H1026" s="8" t="s">
        <v>15980</v>
      </c>
      <c r="I1026" s="8"/>
    </row>
    <row r="1027" customHeight="1" spans="1:9">
      <c r="A1027" s="6" t="s">
        <v>19877</v>
      </c>
      <c r="B1027" s="6" t="s">
        <v>19878</v>
      </c>
      <c r="C1027" s="6" t="s">
        <v>19879</v>
      </c>
      <c r="D1027" s="6"/>
      <c r="E1027" s="6"/>
      <c r="F1027" s="6" t="s">
        <v>19880</v>
      </c>
      <c r="G1027" s="6"/>
      <c r="H1027" s="6" t="s">
        <v>15985</v>
      </c>
      <c r="I1027" s="6"/>
    </row>
    <row r="1028" customHeight="1" spans="1:9">
      <c r="A1028" s="8" t="s">
        <v>19881</v>
      </c>
      <c r="B1028" s="8" t="s">
        <v>19882</v>
      </c>
      <c r="C1028" s="8" t="s">
        <v>19883</v>
      </c>
      <c r="D1028" s="8"/>
      <c r="E1028" s="8"/>
      <c r="F1028" s="8" t="s">
        <v>19884</v>
      </c>
      <c r="G1028" s="8"/>
      <c r="H1028" s="8" t="s">
        <v>16826</v>
      </c>
      <c r="I1028" s="8"/>
    </row>
    <row r="1029" customHeight="1" spans="1:9">
      <c r="A1029" s="6" t="s">
        <v>19885</v>
      </c>
      <c r="B1029" s="6" t="s">
        <v>19886</v>
      </c>
      <c r="C1029" s="6" t="s">
        <v>19887</v>
      </c>
      <c r="D1029" s="6"/>
      <c r="E1029" s="6" t="s">
        <v>18259</v>
      </c>
      <c r="F1029" s="6" t="s">
        <v>19888</v>
      </c>
      <c r="G1029" s="6"/>
      <c r="H1029" s="6" t="s">
        <v>16081</v>
      </c>
      <c r="I1029" s="6"/>
    </row>
    <row r="1030" customHeight="1" spans="1:9">
      <c r="A1030" s="8" t="s">
        <v>19889</v>
      </c>
      <c r="B1030" s="8" t="s">
        <v>19890</v>
      </c>
      <c r="C1030" s="8" t="s">
        <v>19891</v>
      </c>
      <c r="D1030" s="8"/>
      <c r="E1030" s="8"/>
      <c r="F1030" s="8" t="s">
        <v>19892</v>
      </c>
      <c r="G1030" s="8"/>
      <c r="H1030" s="8" t="s">
        <v>15985</v>
      </c>
      <c r="I1030" s="8"/>
    </row>
    <row r="1031" customHeight="1" spans="1:9">
      <c r="A1031" s="6" t="s">
        <v>19893</v>
      </c>
      <c r="B1031" s="6" t="s">
        <v>19894</v>
      </c>
      <c r="C1031" s="6" t="s">
        <v>19895</v>
      </c>
      <c r="D1031" s="6"/>
      <c r="E1031" s="6"/>
      <c r="F1031" s="6" t="s">
        <v>19896</v>
      </c>
      <c r="G1031" s="6"/>
      <c r="H1031" s="6" t="s">
        <v>15959</v>
      </c>
      <c r="I1031" s="6"/>
    </row>
    <row r="1032" customHeight="1" spans="1:9">
      <c r="A1032" s="8" t="s">
        <v>19897</v>
      </c>
      <c r="B1032" s="8" t="s">
        <v>19898</v>
      </c>
      <c r="C1032" s="8" t="s">
        <v>19899</v>
      </c>
      <c r="D1032" s="8"/>
      <c r="E1032" s="8"/>
      <c r="F1032" s="8" t="s">
        <v>19900</v>
      </c>
      <c r="G1032" s="8"/>
      <c r="H1032" s="8" t="s">
        <v>16081</v>
      </c>
      <c r="I1032" s="8"/>
    </row>
    <row r="1033" customHeight="1" spans="1:9">
      <c r="A1033" s="6" t="s">
        <v>19901</v>
      </c>
      <c r="B1033" s="6" t="s">
        <v>19902</v>
      </c>
      <c r="C1033" s="6" t="s">
        <v>19903</v>
      </c>
      <c r="D1033" s="6"/>
      <c r="E1033" s="6"/>
      <c r="F1033" s="6" t="s">
        <v>19904</v>
      </c>
      <c r="G1033" s="6"/>
      <c r="H1033" s="6" t="s">
        <v>17293</v>
      </c>
      <c r="I1033" s="6"/>
    </row>
    <row r="1034" customHeight="1" spans="1:9">
      <c r="A1034" s="8" t="s">
        <v>19905</v>
      </c>
      <c r="B1034" s="8" t="s">
        <v>19906</v>
      </c>
      <c r="C1034" s="8" t="s">
        <v>19907</v>
      </c>
      <c r="D1034" s="8"/>
      <c r="E1034" s="8"/>
      <c r="F1034" s="8" t="s">
        <v>19908</v>
      </c>
      <c r="G1034" s="8"/>
      <c r="H1034" s="8" t="s">
        <v>15980</v>
      </c>
      <c r="I1034" s="8"/>
    </row>
    <row r="1035" customHeight="1" spans="1:9">
      <c r="A1035" s="6" t="s">
        <v>19909</v>
      </c>
      <c r="B1035" s="6" t="s">
        <v>19910</v>
      </c>
      <c r="C1035" s="6" t="s">
        <v>19911</v>
      </c>
      <c r="D1035" s="6"/>
      <c r="E1035" s="6"/>
      <c r="F1035" s="6" t="s">
        <v>19912</v>
      </c>
      <c r="G1035" s="6"/>
      <c r="H1035" s="6" t="s">
        <v>15965</v>
      </c>
      <c r="I1035" s="6"/>
    </row>
    <row r="1036" customHeight="1" spans="1:9">
      <c r="A1036" s="8" t="s">
        <v>19913</v>
      </c>
      <c r="B1036" s="8" t="s">
        <v>19914</v>
      </c>
      <c r="C1036" s="8" t="s">
        <v>19915</v>
      </c>
      <c r="D1036" s="8"/>
      <c r="E1036" s="8"/>
      <c r="F1036" s="8" t="s">
        <v>19916</v>
      </c>
      <c r="G1036" s="8"/>
      <c r="H1036" s="8" t="s">
        <v>15985</v>
      </c>
      <c r="I1036" s="8"/>
    </row>
    <row r="1037" customHeight="1" spans="1:9">
      <c r="A1037" s="6" t="s">
        <v>19917</v>
      </c>
      <c r="B1037" s="6" t="s">
        <v>19918</v>
      </c>
      <c r="C1037" s="6" t="s">
        <v>19919</v>
      </c>
      <c r="D1037" s="6"/>
      <c r="E1037" s="6"/>
      <c r="F1037" s="6" t="s">
        <v>19920</v>
      </c>
      <c r="G1037" s="6"/>
      <c r="H1037" s="6" t="s">
        <v>16348</v>
      </c>
      <c r="I1037" s="6"/>
    </row>
    <row r="1038" customHeight="1" spans="1:9">
      <c r="A1038" s="8" t="s">
        <v>19921</v>
      </c>
      <c r="B1038" s="8" t="s">
        <v>19922</v>
      </c>
      <c r="C1038" s="8" t="s">
        <v>17364</v>
      </c>
      <c r="D1038" s="8"/>
      <c r="E1038" s="8"/>
      <c r="F1038" s="8" t="s">
        <v>19923</v>
      </c>
      <c r="G1038" s="8"/>
      <c r="H1038" s="8" t="s">
        <v>16056</v>
      </c>
      <c r="I1038" s="8"/>
    </row>
    <row r="1039" customHeight="1" spans="1:9">
      <c r="A1039" s="6" t="s">
        <v>19924</v>
      </c>
      <c r="B1039" s="6"/>
      <c r="C1039" s="6" t="s">
        <v>19925</v>
      </c>
      <c r="D1039" s="6"/>
      <c r="E1039" s="6"/>
      <c r="F1039" s="6" t="s">
        <v>19926</v>
      </c>
      <c r="G1039" s="6"/>
      <c r="H1039" s="6"/>
      <c r="I1039" s="6"/>
    </row>
    <row r="1040" customHeight="1" spans="1:9">
      <c r="A1040" s="8" t="s">
        <v>19927</v>
      </c>
      <c r="B1040" s="8" t="s">
        <v>19928</v>
      </c>
      <c r="C1040" s="8" t="s">
        <v>19929</v>
      </c>
      <c r="D1040" s="8"/>
      <c r="E1040" s="8"/>
      <c r="F1040" s="8" t="s">
        <v>19930</v>
      </c>
      <c r="G1040" s="8"/>
      <c r="H1040" s="8" t="s">
        <v>16826</v>
      </c>
      <c r="I1040" s="8"/>
    </row>
    <row r="1041" customHeight="1" spans="1:9">
      <c r="A1041" s="6" t="s">
        <v>19931</v>
      </c>
      <c r="B1041" s="6" t="s">
        <v>19932</v>
      </c>
      <c r="C1041" s="6" t="s">
        <v>15970</v>
      </c>
      <c r="D1041" s="6"/>
      <c r="E1041" s="6"/>
      <c r="F1041" s="6" t="s">
        <v>19933</v>
      </c>
      <c r="G1041" s="6"/>
      <c r="H1041" s="6" t="s">
        <v>15970</v>
      </c>
      <c r="I1041" s="6"/>
    </row>
    <row r="1042" customHeight="1" spans="1:9">
      <c r="A1042" s="8" t="s">
        <v>19934</v>
      </c>
      <c r="B1042" s="8" t="s">
        <v>19935</v>
      </c>
      <c r="C1042" s="8" t="s">
        <v>16891</v>
      </c>
      <c r="D1042" s="8"/>
      <c r="E1042" s="8"/>
      <c r="F1042" s="8" t="s">
        <v>19936</v>
      </c>
      <c r="G1042" s="8"/>
      <c r="H1042" s="8" t="s">
        <v>16024</v>
      </c>
      <c r="I1042" s="8"/>
    </row>
    <row r="1043" customHeight="1" spans="1:9">
      <c r="A1043" s="6" t="s">
        <v>19937</v>
      </c>
      <c r="B1043" s="6" t="s">
        <v>19938</v>
      </c>
      <c r="C1043" s="6" t="s">
        <v>16612</v>
      </c>
      <c r="D1043" s="6"/>
      <c r="E1043" s="6"/>
      <c r="F1043" s="6" t="s">
        <v>19939</v>
      </c>
      <c r="G1043" s="6"/>
      <c r="H1043" s="6" t="s">
        <v>16139</v>
      </c>
      <c r="I1043" s="6"/>
    </row>
    <row r="1044" customHeight="1" spans="1:9">
      <c r="A1044" s="8" t="s">
        <v>19940</v>
      </c>
      <c r="B1044" s="8" t="s">
        <v>19941</v>
      </c>
      <c r="C1044" s="8" t="s">
        <v>19703</v>
      </c>
      <c r="D1044" s="8"/>
      <c r="E1044" s="8"/>
      <c r="F1044" s="8" t="s">
        <v>19942</v>
      </c>
      <c r="G1044" s="8"/>
      <c r="H1044" s="8" t="s">
        <v>16168</v>
      </c>
      <c r="I1044" s="8"/>
    </row>
    <row r="1045" customHeight="1" spans="1:9">
      <c r="A1045" s="6" t="s">
        <v>19943</v>
      </c>
      <c r="B1045" s="6" t="s">
        <v>19944</v>
      </c>
      <c r="C1045" s="6" t="s">
        <v>18523</v>
      </c>
      <c r="D1045" s="6"/>
      <c r="E1045" s="6"/>
      <c r="F1045" s="6" t="s">
        <v>19945</v>
      </c>
      <c r="G1045" s="6"/>
      <c r="H1045" s="6" t="s">
        <v>15985</v>
      </c>
      <c r="I1045" s="6"/>
    </row>
    <row r="1046" customHeight="1" spans="1:9">
      <c r="A1046" s="8" t="s">
        <v>19946</v>
      </c>
      <c r="B1046" s="8" t="s">
        <v>19947</v>
      </c>
      <c r="C1046" s="8" t="s">
        <v>19948</v>
      </c>
      <c r="D1046" s="8"/>
      <c r="E1046" s="8"/>
      <c r="F1046" s="8" t="s">
        <v>19949</v>
      </c>
      <c r="G1046" s="8"/>
      <c r="H1046" s="8" t="s">
        <v>15985</v>
      </c>
      <c r="I1046" s="8"/>
    </row>
    <row r="1047" customHeight="1" spans="1:9">
      <c r="A1047" s="6" t="s">
        <v>19950</v>
      </c>
      <c r="B1047" s="6" t="s">
        <v>19951</v>
      </c>
      <c r="C1047" s="6" t="s">
        <v>18223</v>
      </c>
      <c r="D1047" s="6"/>
      <c r="E1047" s="6"/>
      <c r="F1047" s="6" t="s">
        <v>19952</v>
      </c>
      <c r="G1047" s="6"/>
      <c r="H1047" s="6" t="s">
        <v>16024</v>
      </c>
      <c r="I1047" s="6"/>
    </row>
    <row r="1048" customHeight="1" spans="1:9">
      <c r="A1048" s="8" t="s">
        <v>19953</v>
      </c>
      <c r="B1048" s="8" t="s">
        <v>19954</v>
      </c>
      <c r="C1048" s="8" t="s">
        <v>19955</v>
      </c>
      <c r="D1048" s="8"/>
      <c r="E1048" s="8"/>
      <c r="F1048" s="8" t="s">
        <v>19956</v>
      </c>
      <c r="G1048" s="8"/>
      <c r="H1048" s="8"/>
      <c r="I1048" s="8"/>
    </row>
    <row r="1049" customHeight="1" spans="1:9">
      <c r="A1049" s="6" t="s">
        <v>19957</v>
      </c>
      <c r="B1049" s="6" t="s">
        <v>19958</v>
      </c>
      <c r="C1049" s="6" t="s">
        <v>19959</v>
      </c>
      <c r="D1049" s="6"/>
      <c r="E1049" s="6"/>
      <c r="F1049" s="6" t="s">
        <v>19960</v>
      </c>
      <c r="G1049" s="6"/>
      <c r="H1049" s="6"/>
      <c r="I1049" s="6"/>
    </row>
    <row r="1050" customHeight="1" spans="1:9">
      <c r="A1050" s="8" t="s">
        <v>19961</v>
      </c>
      <c r="B1050" s="8" t="s">
        <v>19962</v>
      </c>
      <c r="C1050" s="8" t="s">
        <v>19963</v>
      </c>
      <c r="D1050" s="8"/>
      <c r="E1050" s="8"/>
      <c r="F1050" s="8" t="s">
        <v>19964</v>
      </c>
      <c r="G1050" s="8"/>
      <c r="H1050" s="8" t="s">
        <v>16094</v>
      </c>
      <c r="I1050" s="8"/>
    </row>
    <row r="1051" customHeight="1" spans="1:9">
      <c r="A1051" s="6" t="s">
        <v>19965</v>
      </c>
      <c r="B1051" s="6" t="s">
        <v>19966</v>
      </c>
      <c r="C1051" s="6" t="s">
        <v>19967</v>
      </c>
      <c r="D1051" s="6"/>
      <c r="E1051" s="6"/>
      <c r="F1051" s="6" t="s">
        <v>19968</v>
      </c>
      <c r="G1051" s="6"/>
      <c r="H1051" s="6" t="s">
        <v>16139</v>
      </c>
      <c r="I1051" s="6"/>
    </row>
    <row r="1052" customHeight="1" spans="1:9">
      <c r="A1052" s="8" t="s">
        <v>19969</v>
      </c>
      <c r="B1052" s="8" t="s">
        <v>19970</v>
      </c>
      <c r="C1052" s="8" t="s">
        <v>19609</v>
      </c>
      <c r="D1052" s="8"/>
      <c r="E1052" s="8"/>
      <c r="F1052" s="8" t="s">
        <v>19971</v>
      </c>
      <c r="G1052" s="8"/>
      <c r="H1052" s="8" t="s">
        <v>16056</v>
      </c>
      <c r="I1052" s="8"/>
    </row>
    <row r="1053" customHeight="1" spans="1:9">
      <c r="A1053" s="6" t="s">
        <v>19972</v>
      </c>
      <c r="B1053" s="6" t="s">
        <v>19973</v>
      </c>
      <c r="C1053" s="6" t="s">
        <v>18523</v>
      </c>
      <c r="D1053" s="6"/>
      <c r="E1053" s="6"/>
      <c r="F1053" s="6" t="s">
        <v>19974</v>
      </c>
      <c r="G1053" s="6"/>
      <c r="H1053" s="6" t="s">
        <v>15985</v>
      </c>
      <c r="I1053" s="6"/>
    </row>
    <row r="1054" customHeight="1" spans="1:9">
      <c r="A1054" s="8" t="s">
        <v>19975</v>
      </c>
      <c r="B1054" s="8" t="s">
        <v>19976</v>
      </c>
      <c r="C1054" s="8" t="s">
        <v>19977</v>
      </c>
      <c r="D1054" s="8"/>
      <c r="E1054" s="8"/>
      <c r="F1054" s="8" t="s">
        <v>19978</v>
      </c>
      <c r="G1054" s="8"/>
      <c r="H1054" s="8" t="s">
        <v>15985</v>
      </c>
      <c r="I1054" s="8"/>
    </row>
    <row r="1055" customHeight="1" spans="1:9">
      <c r="A1055" s="6" t="s">
        <v>19979</v>
      </c>
      <c r="B1055" s="6" t="s">
        <v>19980</v>
      </c>
      <c r="C1055" s="6" t="s">
        <v>19981</v>
      </c>
      <c r="D1055" s="6"/>
      <c r="E1055" s="6"/>
      <c r="F1055" s="6" t="s">
        <v>19982</v>
      </c>
      <c r="G1055" s="6"/>
      <c r="H1055" s="6" t="s">
        <v>16056</v>
      </c>
      <c r="I1055" s="6"/>
    </row>
    <row r="1056" customHeight="1" spans="1:9">
      <c r="A1056" s="8" t="s">
        <v>19983</v>
      </c>
      <c r="B1056" s="8" t="s">
        <v>19984</v>
      </c>
      <c r="C1056" s="8" t="s">
        <v>18468</v>
      </c>
      <c r="D1056" s="8"/>
      <c r="E1056" s="8"/>
      <c r="F1056" s="8" t="s">
        <v>19985</v>
      </c>
      <c r="G1056" s="8"/>
      <c r="H1056" s="8" t="s">
        <v>16139</v>
      </c>
      <c r="I1056" s="8"/>
    </row>
    <row r="1057" customHeight="1" spans="1:9">
      <c r="A1057" s="6" t="s">
        <v>19986</v>
      </c>
      <c r="B1057" s="6" t="s">
        <v>19987</v>
      </c>
      <c r="C1057" s="6" t="s">
        <v>19988</v>
      </c>
      <c r="D1057" s="6"/>
      <c r="E1057" s="6"/>
      <c r="F1057" s="6" t="s">
        <v>19989</v>
      </c>
      <c r="G1057" s="6"/>
      <c r="H1057" s="6" t="s">
        <v>15985</v>
      </c>
      <c r="I1057" s="6"/>
    </row>
    <row r="1058" customHeight="1" spans="1:9">
      <c r="A1058" s="8" t="s">
        <v>19990</v>
      </c>
      <c r="B1058" s="8"/>
      <c r="C1058" s="8" t="s">
        <v>19991</v>
      </c>
      <c r="D1058" s="8"/>
      <c r="E1058" s="8"/>
      <c r="F1058" s="8" t="s">
        <v>19992</v>
      </c>
      <c r="G1058" s="8"/>
      <c r="H1058" s="8" t="s">
        <v>15985</v>
      </c>
      <c r="I1058" s="8"/>
    </row>
    <row r="1059" customHeight="1" spans="1:9">
      <c r="A1059" s="6" t="s">
        <v>19993</v>
      </c>
      <c r="B1059" s="6" t="s">
        <v>19994</v>
      </c>
      <c r="C1059" s="6" t="s">
        <v>19995</v>
      </c>
      <c r="D1059" s="6"/>
      <c r="E1059" s="6"/>
      <c r="F1059" s="6" t="s">
        <v>19996</v>
      </c>
      <c r="G1059" s="6"/>
      <c r="H1059" s="6" t="s">
        <v>17293</v>
      </c>
      <c r="I1059" s="6"/>
    </row>
    <row r="1060" customHeight="1" spans="1:9">
      <c r="A1060" s="8" t="s">
        <v>19997</v>
      </c>
      <c r="B1060" s="8" t="s">
        <v>19998</v>
      </c>
      <c r="C1060" s="8" t="s">
        <v>19999</v>
      </c>
      <c r="D1060" s="8"/>
      <c r="E1060" s="8"/>
      <c r="F1060" s="8" t="s">
        <v>20000</v>
      </c>
      <c r="G1060" s="8"/>
      <c r="H1060" s="8" t="s">
        <v>16139</v>
      </c>
      <c r="I1060" s="8"/>
    </row>
    <row r="1061" customHeight="1" spans="1:9">
      <c r="A1061" s="6" t="s">
        <v>20001</v>
      </c>
      <c r="B1061" s="6" t="s">
        <v>20002</v>
      </c>
      <c r="C1061" s="6" t="s">
        <v>20003</v>
      </c>
      <c r="D1061" s="6"/>
      <c r="E1061" s="6"/>
      <c r="F1061" s="6" t="s">
        <v>20004</v>
      </c>
      <c r="G1061" s="6"/>
      <c r="H1061" s="6" t="s">
        <v>15959</v>
      </c>
      <c r="I1061" s="6"/>
    </row>
    <row r="1062" customHeight="1" spans="1:9">
      <c r="A1062" s="8" t="s">
        <v>20005</v>
      </c>
      <c r="B1062" s="8" t="s">
        <v>20006</v>
      </c>
      <c r="C1062" s="8" t="s">
        <v>20007</v>
      </c>
      <c r="D1062" s="8"/>
      <c r="E1062" s="8"/>
      <c r="F1062" s="8" t="s">
        <v>20008</v>
      </c>
      <c r="G1062" s="8"/>
      <c r="H1062" s="8" t="s">
        <v>16011</v>
      </c>
      <c r="I1062" s="8"/>
    </row>
    <row r="1063" customHeight="1" spans="1:9">
      <c r="A1063" s="6" t="s">
        <v>20009</v>
      </c>
      <c r="B1063" s="6" t="s">
        <v>20010</v>
      </c>
      <c r="C1063" s="6" t="s">
        <v>20011</v>
      </c>
      <c r="D1063" s="6"/>
      <c r="E1063" s="6"/>
      <c r="F1063" s="6" t="s">
        <v>20012</v>
      </c>
      <c r="G1063" s="6"/>
      <c r="H1063" s="6" t="s">
        <v>15985</v>
      </c>
      <c r="I1063" s="6"/>
    </row>
    <row r="1064" customHeight="1" spans="1:9">
      <c r="A1064" s="8" t="s">
        <v>20013</v>
      </c>
      <c r="B1064" s="8" t="s">
        <v>20014</v>
      </c>
      <c r="C1064" s="8" t="s">
        <v>20015</v>
      </c>
      <c r="D1064" s="8"/>
      <c r="E1064" s="8"/>
      <c r="F1064" s="8" t="s">
        <v>20016</v>
      </c>
      <c r="G1064" s="8"/>
      <c r="H1064" s="8" t="s">
        <v>16024</v>
      </c>
      <c r="I1064" s="8"/>
    </row>
    <row r="1065" customHeight="1" spans="1:9">
      <c r="A1065" s="6" t="s">
        <v>20017</v>
      </c>
      <c r="B1065" s="6" t="s">
        <v>20018</v>
      </c>
      <c r="C1065" s="6" t="s">
        <v>15963</v>
      </c>
      <c r="D1065" s="6"/>
      <c r="E1065" s="6"/>
      <c r="F1065" s="6" t="s">
        <v>20019</v>
      </c>
      <c r="G1065" s="6"/>
      <c r="H1065" s="6" t="s">
        <v>16081</v>
      </c>
      <c r="I1065" s="6"/>
    </row>
    <row r="1066" customHeight="1" spans="1:9">
      <c r="A1066" s="8" t="s">
        <v>20020</v>
      </c>
      <c r="B1066" s="8" t="s">
        <v>20021</v>
      </c>
      <c r="C1066" s="8" t="s">
        <v>20022</v>
      </c>
      <c r="D1066" s="8"/>
      <c r="E1066" s="8"/>
      <c r="F1066" s="8" t="s">
        <v>20023</v>
      </c>
      <c r="G1066" s="8"/>
      <c r="H1066" s="8" t="s">
        <v>16390</v>
      </c>
      <c r="I1066" s="8"/>
    </row>
    <row r="1067" customHeight="1" spans="1:9">
      <c r="A1067" s="6" t="s">
        <v>20024</v>
      </c>
      <c r="B1067" s="6" t="s">
        <v>20025</v>
      </c>
      <c r="C1067" s="6" t="s">
        <v>20026</v>
      </c>
      <c r="D1067" s="6"/>
      <c r="E1067" s="6"/>
      <c r="F1067" s="6" t="s">
        <v>20027</v>
      </c>
      <c r="G1067" s="6"/>
      <c r="H1067" s="6" t="s">
        <v>15985</v>
      </c>
      <c r="I1067" s="6"/>
    </row>
    <row r="1068" customHeight="1" spans="1:9">
      <c r="A1068" s="8" t="s">
        <v>20028</v>
      </c>
      <c r="B1068" s="8" t="s">
        <v>20029</v>
      </c>
      <c r="C1068" s="8" t="s">
        <v>20030</v>
      </c>
      <c r="D1068" s="8"/>
      <c r="E1068" s="8"/>
      <c r="F1068" s="8" t="s">
        <v>20031</v>
      </c>
      <c r="G1068" s="8"/>
      <c r="H1068" s="8" t="s">
        <v>15985</v>
      </c>
      <c r="I1068" s="8"/>
    </row>
    <row r="1069" customHeight="1" spans="1:9">
      <c r="A1069" s="6" t="s">
        <v>20032</v>
      </c>
      <c r="B1069" s="6" t="s">
        <v>20033</v>
      </c>
      <c r="C1069" s="6" t="s">
        <v>20034</v>
      </c>
      <c r="D1069" s="6"/>
      <c r="E1069" s="6"/>
      <c r="F1069" s="6" t="s">
        <v>20035</v>
      </c>
      <c r="G1069" s="6"/>
      <c r="H1069" s="6" t="s">
        <v>16826</v>
      </c>
      <c r="I1069" s="6"/>
    </row>
    <row r="1070" customHeight="1" spans="1:9">
      <c r="A1070" s="8" t="s">
        <v>20036</v>
      </c>
      <c r="B1070" s="8" t="s">
        <v>20037</v>
      </c>
      <c r="C1070" s="8" t="s">
        <v>20038</v>
      </c>
      <c r="D1070" s="8"/>
      <c r="E1070" s="8"/>
      <c r="F1070" s="8" t="s">
        <v>20039</v>
      </c>
      <c r="G1070" s="8"/>
      <c r="H1070" s="8" t="s">
        <v>16102</v>
      </c>
      <c r="I1070" s="8"/>
    </row>
    <row r="1071" customHeight="1" spans="1:9">
      <c r="A1071" s="6" t="s">
        <v>20040</v>
      </c>
      <c r="B1071" s="6" t="s">
        <v>20041</v>
      </c>
      <c r="C1071" s="6" t="s">
        <v>20042</v>
      </c>
      <c r="D1071" s="6"/>
      <c r="E1071" s="6"/>
      <c r="F1071" s="6" t="s">
        <v>20043</v>
      </c>
      <c r="G1071" s="6"/>
      <c r="H1071" s="6"/>
      <c r="I1071" s="6"/>
    </row>
    <row r="1072" customHeight="1" spans="1:9">
      <c r="A1072" s="8" t="s">
        <v>20044</v>
      </c>
      <c r="B1072" s="8" t="s">
        <v>20045</v>
      </c>
      <c r="C1072" s="8" t="s">
        <v>20046</v>
      </c>
      <c r="D1072" s="8"/>
      <c r="E1072" s="8"/>
      <c r="F1072" s="8" t="s">
        <v>20047</v>
      </c>
      <c r="G1072" s="8"/>
      <c r="H1072" s="8" t="s">
        <v>15985</v>
      </c>
      <c r="I1072" s="8"/>
    </row>
    <row r="1073" customHeight="1" spans="1:9">
      <c r="A1073" s="6" t="s">
        <v>20048</v>
      </c>
      <c r="B1073" s="6" t="s">
        <v>20049</v>
      </c>
      <c r="C1073" s="6" t="s">
        <v>19241</v>
      </c>
      <c r="D1073" s="6"/>
      <c r="E1073" s="6"/>
      <c r="F1073" s="6" t="s">
        <v>20050</v>
      </c>
      <c r="G1073" s="6"/>
      <c r="H1073" s="6" t="s">
        <v>15985</v>
      </c>
      <c r="I1073" s="6"/>
    </row>
    <row r="1074" customHeight="1" spans="1:9">
      <c r="A1074" s="8" t="s">
        <v>20051</v>
      </c>
      <c r="B1074" s="8" t="s">
        <v>20052</v>
      </c>
      <c r="C1074" s="8" t="s">
        <v>18420</v>
      </c>
      <c r="D1074" s="8"/>
      <c r="E1074" s="8"/>
      <c r="F1074" s="8" t="s">
        <v>20053</v>
      </c>
      <c r="G1074" s="8"/>
      <c r="H1074" s="8" t="s">
        <v>16024</v>
      </c>
      <c r="I1074" s="8"/>
    </row>
    <row r="1075" customHeight="1" spans="1:9">
      <c r="A1075" s="6" t="s">
        <v>20054</v>
      </c>
      <c r="B1075" s="6" t="s">
        <v>20055</v>
      </c>
      <c r="C1075" s="6" t="s">
        <v>15959</v>
      </c>
      <c r="D1075" s="6"/>
      <c r="E1075" s="6"/>
      <c r="F1075" s="6" t="s">
        <v>20056</v>
      </c>
      <c r="G1075" s="6"/>
      <c r="H1075" s="6" t="s">
        <v>15959</v>
      </c>
      <c r="I1075" s="6"/>
    </row>
    <row r="1076" customHeight="1" spans="1:9">
      <c r="A1076" s="8" t="s">
        <v>20057</v>
      </c>
      <c r="B1076" s="8" t="s">
        <v>20058</v>
      </c>
      <c r="C1076" s="8" t="s">
        <v>20059</v>
      </c>
      <c r="D1076" s="8"/>
      <c r="E1076" s="8"/>
      <c r="F1076" s="8" t="s">
        <v>20060</v>
      </c>
      <c r="G1076" s="8"/>
      <c r="H1076" s="8" t="s">
        <v>16673</v>
      </c>
      <c r="I1076" s="8"/>
    </row>
    <row r="1077" customHeight="1" spans="1:9">
      <c r="A1077" s="6" t="s">
        <v>20061</v>
      </c>
      <c r="B1077" s="6" t="s">
        <v>20062</v>
      </c>
      <c r="C1077" s="6" t="s">
        <v>16539</v>
      </c>
      <c r="D1077" s="6"/>
      <c r="E1077" s="6"/>
      <c r="F1077" s="6" t="s">
        <v>20063</v>
      </c>
      <c r="G1077" s="6"/>
      <c r="H1077" s="6" t="s">
        <v>16539</v>
      </c>
      <c r="I1077" s="6"/>
    </row>
    <row r="1078" customHeight="1" spans="1:9">
      <c r="A1078" s="8" t="s">
        <v>20064</v>
      </c>
      <c r="B1078" s="8"/>
      <c r="C1078" s="8" t="s">
        <v>20065</v>
      </c>
      <c r="D1078" s="8"/>
      <c r="E1078" s="8"/>
      <c r="F1078" s="8" t="s">
        <v>20066</v>
      </c>
      <c r="G1078" s="8"/>
      <c r="H1078" s="8"/>
      <c r="I1078" s="8"/>
    </row>
    <row r="1079" customHeight="1" spans="1:9">
      <c r="A1079" s="6" t="s">
        <v>20067</v>
      </c>
      <c r="B1079" s="6" t="s">
        <v>20068</v>
      </c>
      <c r="C1079" s="6" t="s">
        <v>20069</v>
      </c>
      <c r="D1079" s="6"/>
      <c r="E1079" s="6"/>
      <c r="F1079" s="6" t="s">
        <v>20070</v>
      </c>
      <c r="G1079" s="6"/>
      <c r="H1079" s="6" t="s">
        <v>16144</v>
      </c>
      <c r="I1079" s="6"/>
    </row>
    <row r="1080" customHeight="1" spans="1:9">
      <c r="A1080" s="8" t="s">
        <v>20071</v>
      </c>
      <c r="B1080" s="8" t="s">
        <v>20072</v>
      </c>
      <c r="C1080" s="8" t="s">
        <v>18527</v>
      </c>
      <c r="D1080" s="8"/>
      <c r="E1080" s="8"/>
      <c r="F1080" s="8" t="s">
        <v>20073</v>
      </c>
      <c r="G1080" s="8"/>
      <c r="H1080" s="8" t="s">
        <v>16361</v>
      </c>
      <c r="I1080" s="8"/>
    </row>
    <row r="1081" customHeight="1" spans="1:9">
      <c r="A1081" s="6" t="s">
        <v>20074</v>
      </c>
      <c r="B1081" s="6" t="s">
        <v>20075</v>
      </c>
      <c r="C1081" s="6" t="s">
        <v>20076</v>
      </c>
      <c r="D1081" s="6"/>
      <c r="E1081" s="6"/>
      <c r="F1081" s="6" t="s">
        <v>20077</v>
      </c>
      <c r="G1081" s="6"/>
      <c r="H1081" s="6" t="s">
        <v>15985</v>
      </c>
      <c r="I1081" s="6"/>
    </row>
    <row r="1082" customHeight="1" spans="1:9">
      <c r="A1082" s="8" t="s">
        <v>20078</v>
      </c>
      <c r="B1082" s="8" t="s">
        <v>20079</v>
      </c>
      <c r="C1082" s="8" t="s">
        <v>20080</v>
      </c>
      <c r="D1082" s="8"/>
      <c r="E1082" s="8"/>
      <c r="F1082" s="8" t="s">
        <v>20081</v>
      </c>
      <c r="G1082" s="8"/>
      <c r="H1082" s="8" t="s">
        <v>16390</v>
      </c>
      <c r="I1082" s="8"/>
    </row>
    <row r="1083" customHeight="1" spans="1:9">
      <c r="A1083" s="6" t="s">
        <v>20082</v>
      </c>
      <c r="B1083" s="6" t="s">
        <v>20083</v>
      </c>
      <c r="C1083" s="6" t="s">
        <v>20084</v>
      </c>
      <c r="D1083" s="6"/>
      <c r="E1083" s="6"/>
      <c r="F1083" s="6" t="s">
        <v>20085</v>
      </c>
      <c r="G1083" s="6"/>
      <c r="H1083" s="6" t="s">
        <v>15985</v>
      </c>
      <c r="I1083" s="6"/>
    </row>
    <row r="1084" customHeight="1" spans="1:9">
      <c r="A1084" s="8" t="s">
        <v>20086</v>
      </c>
      <c r="B1084" s="8" t="s">
        <v>20087</v>
      </c>
      <c r="C1084" s="8" t="s">
        <v>20088</v>
      </c>
      <c r="D1084" s="8"/>
      <c r="E1084" s="8"/>
      <c r="F1084" s="8" t="s">
        <v>20089</v>
      </c>
      <c r="G1084" s="8"/>
      <c r="H1084" s="8" t="s">
        <v>16826</v>
      </c>
      <c r="I1084" s="8"/>
    </row>
    <row r="1085" customHeight="1" spans="1:9">
      <c r="A1085" s="6" t="s">
        <v>20090</v>
      </c>
      <c r="B1085" s="6" t="s">
        <v>20091</v>
      </c>
      <c r="C1085" s="6" t="s">
        <v>20092</v>
      </c>
      <c r="D1085" s="6"/>
      <c r="E1085" s="6"/>
      <c r="F1085" s="6" t="s">
        <v>20093</v>
      </c>
      <c r="G1085" s="6"/>
      <c r="H1085" s="6" t="s">
        <v>16411</v>
      </c>
      <c r="I1085" s="6"/>
    </row>
    <row r="1086" customHeight="1" spans="1:9">
      <c r="A1086" s="8" t="s">
        <v>20094</v>
      </c>
      <c r="B1086" s="8" t="s">
        <v>20095</v>
      </c>
      <c r="C1086" s="8" t="s">
        <v>20096</v>
      </c>
      <c r="D1086" s="8"/>
      <c r="E1086" s="8"/>
      <c r="F1086" s="8" t="s">
        <v>20097</v>
      </c>
      <c r="G1086" s="8"/>
      <c r="H1086" s="8" t="s">
        <v>16390</v>
      </c>
      <c r="I1086" s="8"/>
    </row>
    <row r="1087" customHeight="1" spans="1:9">
      <c r="A1087" s="6" t="s">
        <v>20098</v>
      </c>
      <c r="B1087" s="6" t="s">
        <v>20099</v>
      </c>
      <c r="C1087" s="6" t="s">
        <v>20100</v>
      </c>
      <c r="D1087" s="6"/>
      <c r="E1087" s="6"/>
      <c r="F1087" s="6" t="s">
        <v>20101</v>
      </c>
      <c r="G1087" s="6"/>
      <c r="H1087" s="6" t="s">
        <v>17575</v>
      </c>
      <c r="I1087" s="6"/>
    </row>
    <row r="1088" customHeight="1" spans="1:9">
      <c r="A1088" s="8" t="s">
        <v>20102</v>
      </c>
      <c r="B1088" s="8" t="s">
        <v>20103</v>
      </c>
      <c r="C1088" s="8" t="s">
        <v>16088</v>
      </c>
      <c r="D1088" s="8"/>
      <c r="E1088" s="8"/>
      <c r="F1088" s="8" t="s">
        <v>20104</v>
      </c>
      <c r="G1088" s="8"/>
      <c r="H1088" s="8" t="s">
        <v>15980</v>
      </c>
      <c r="I1088" s="8"/>
    </row>
    <row r="1089" customHeight="1" spans="1:9">
      <c r="A1089" s="6" t="s">
        <v>20105</v>
      </c>
      <c r="B1089" s="6" t="s">
        <v>20106</v>
      </c>
      <c r="C1089" s="6" t="s">
        <v>20107</v>
      </c>
      <c r="D1089" s="6"/>
      <c r="E1089" s="6"/>
      <c r="F1089" s="6" t="s">
        <v>20108</v>
      </c>
      <c r="G1089" s="6"/>
      <c r="H1089" s="6" t="s">
        <v>16102</v>
      </c>
      <c r="I1089" s="6"/>
    </row>
    <row r="1090" customHeight="1" spans="1:9">
      <c r="A1090" s="8" t="s">
        <v>20109</v>
      </c>
      <c r="B1090" s="8"/>
      <c r="C1090" s="8" t="s">
        <v>20110</v>
      </c>
      <c r="D1090" s="8"/>
      <c r="E1090" s="8"/>
      <c r="F1090" s="8" t="s">
        <v>20111</v>
      </c>
      <c r="G1090" s="8"/>
      <c r="H1090" s="8"/>
      <c r="I1090" s="8"/>
    </row>
    <row r="1091" customHeight="1" spans="1:9">
      <c r="A1091" s="6" t="s">
        <v>20112</v>
      </c>
      <c r="B1091" s="6"/>
      <c r="C1091" s="6" t="s">
        <v>20113</v>
      </c>
      <c r="D1091" s="6"/>
      <c r="E1091" s="6"/>
      <c r="F1091" s="6" t="s">
        <v>20114</v>
      </c>
      <c r="G1091" s="6"/>
      <c r="H1091" s="6"/>
      <c r="I1091" s="6"/>
    </row>
    <row r="1092" customHeight="1" spans="1:9">
      <c r="A1092" s="8" t="s">
        <v>20115</v>
      </c>
      <c r="B1092" s="8"/>
      <c r="C1092" s="8" t="s">
        <v>20116</v>
      </c>
      <c r="D1092" s="8"/>
      <c r="E1092" s="8"/>
      <c r="F1092" s="8" t="s">
        <v>20117</v>
      </c>
      <c r="G1092" s="8"/>
      <c r="H1092" s="8"/>
      <c r="I1092" s="8"/>
    </row>
    <row r="1093" customHeight="1" spans="1:9">
      <c r="A1093" s="6" t="s">
        <v>20118</v>
      </c>
      <c r="B1093" s="6" t="s">
        <v>20119</v>
      </c>
      <c r="C1093" s="6" t="s">
        <v>16102</v>
      </c>
      <c r="D1093" s="6"/>
      <c r="E1093" s="6"/>
      <c r="F1093" s="6" t="s">
        <v>20120</v>
      </c>
      <c r="G1093" s="6"/>
      <c r="H1093" s="6" t="s">
        <v>16102</v>
      </c>
      <c r="I1093" s="6"/>
    </row>
    <row r="1094" customHeight="1" spans="1:9">
      <c r="A1094" s="8" t="s">
        <v>20121</v>
      </c>
      <c r="B1094" s="8" t="s">
        <v>20122</v>
      </c>
      <c r="C1094" s="8" t="s">
        <v>20123</v>
      </c>
      <c r="D1094" s="8"/>
      <c r="E1094" s="8"/>
      <c r="F1094" s="8" t="s">
        <v>20124</v>
      </c>
      <c r="G1094" s="8"/>
      <c r="H1094" s="8" t="s">
        <v>17256</v>
      </c>
      <c r="I1094" s="8"/>
    </row>
    <row r="1095" customHeight="1" spans="1:9">
      <c r="A1095" s="6" t="s">
        <v>20125</v>
      </c>
      <c r="B1095" s="6" t="s">
        <v>20126</v>
      </c>
      <c r="C1095" s="6" t="s">
        <v>20127</v>
      </c>
      <c r="D1095" s="6"/>
      <c r="E1095" s="6"/>
      <c r="F1095" s="6" t="s">
        <v>20128</v>
      </c>
      <c r="G1095" s="6"/>
      <c r="H1095" s="6" t="s">
        <v>15959</v>
      </c>
      <c r="I1095" s="6"/>
    </row>
    <row r="1096" customHeight="1" spans="1:9">
      <c r="A1096" s="8" t="s">
        <v>20129</v>
      </c>
      <c r="B1096" s="8" t="s">
        <v>18117</v>
      </c>
      <c r="C1096" s="8" t="s">
        <v>17256</v>
      </c>
      <c r="D1096" s="8"/>
      <c r="E1096" s="8"/>
      <c r="F1096" s="8" t="s">
        <v>20130</v>
      </c>
      <c r="G1096" s="8"/>
      <c r="H1096" s="8" t="s">
        <v>17256</v>
      </c>
      <c r="I1096" s="8"/>
    </row>
    <row r="1097" customHeight="1" spans="1:9">
      <c r="A1097" s="6" t="s">
        <v>20131</v>
      </c>
      <c r="B1097" s="6"/>
      <c r="C1097" s="6" t="s">
        <v>20132</v>
      </c>
      <c r="D1097" s="6"/>
      <c r="E1097" s="6"/>
      <c r="F1097" s="6" t="s">
        <v>20133</v>
      </c>
      <c r="G1097" s="6"/>
      <c r="H1097" s="6"/>
      <c r="I1097" s="6"/>
    </row>
    <row r="1098" customHeight="1" spans="1:9">
      <c r="A1098" s="8" t="s">
        <v>20134</v>
      </c>
      <c r="B1098" s="8" t="s">
        <v>20135</v>
      </c>
      <c r="C1098" s="8" t="s">
        <v>20136</v>
      </c>
      <c r="D1098" s="8"/>
      <c r="E1098" s="8"/>
      <c r="F1098" s="8" t="s">
        <v>20137</v>
      </c>
      <c r="G1098" s="8"/>
      <c r="H1098" s="8" t="s">
        <v>15985</v>
      </c>
      <c r="I1098" s="8"/>
    </row>
    <row r="1099" customHeight="1" spans="1:9">
      <c r="A1099" s="6" t="s">
        <v>20138</v>
      </c>
      <c r="B1099" s="6" t="s">
        <v>20139</v>
      </c>
      <c r="C1099" s="6" t="s">
        <v>16847</v>
      </c>
      <c r="D1099" s="6"/>
      <c r="E1099" s="6"/>
      <c r="F1099" s="6" t="s">
        <v>20140</v>
      </c>
      <c r="G1099" s="6"/>
      <c r="H1099" s="6" t="s">
        <v>16539</v>
      </c>
      <c r="I1099" s="6"/>
    </row>
    <row r="1100" customHeight="1" spans="1:9">
      <c r="A1100" s="8" t="s">
        <v>20141</v>
      </c>
      <c r="B1100" s="8" t="s">
        <v>20142</v>
      </c>
      <c r="C1100" s="8" t="s">
        <v>16473</v>
      </c>
      <c r="D1100" s="8"/>
      <c r="E1100" s="8"/>
      <c r="F1100" s="8" t="s">
        <v>20143</v>
      </c>
      <c r="G1100" s="8"/>
      <c r="H1100" s="8" t="s">
        <v>15985</v>
      </c>
      <c r="I1100" s="8"/>
    </row>
    <row r="1101" customHeight="1" spans="1:9">
      <c r="A1101" s="6" t="s">
        <v>20144</v>
      </c>
      <c r="B1101" s="6" t="s">
        <v>20145</v>
      </c>
      <c r="C1101" s="6" t="s">
        <v>20146</v>
      </c>
      <c r="D1101" s="6"/>
      <c r="E1101" s="6"/>
      <c r="F1101" s="6" t="s">
        <v>20147</v>
      </c>
      <c r="G1101" s="6"/>
      <c r="H1101" s="6" t="s">
        <v>16390</v>
      </c>
      <c r="I1101" s="6"/>
    </row>
    <row r="1102" customHeight="1" spans="1:9">
      <c r="A1102" s="8" t="s">
        <v>20148</v>
      </c>
      <c r="B1102" s="8" t="s">
        <v>20149</v>
      </c>
      <c r="C1102" s="8" t="s">
        <v>16891</v>
      </c>
      <c r="D1102" s="8"/>
      <c r="E1102" s="8"/>
      <c r="F1102" s="8" t="s">
        <v>20150</v>
      </c>
      <c r="G1102" s="8"/>
      <c r="H1102" s="8" t="s">
        <v>16024</v>
      </c>
      <c r="I1102" s="8"/>
    </row>
    <row r="1103" customHeight="1" spans="1:9">
      <c r="A1103" s="6" t="s">
        <v>20151</v>
      </c>
      <c r="B1103" s="6"/>
      <c r="C1103" s="6" t="s">
        <v>20152</v>
      </c>
      <c r="D1103" s="6"/>
      <c r="E1103" s="6"/>
      <c r="F1103" s="6" t="s">
        <v>20153</v>
      </c>
      <c r="G1103" s="6"/>
      <c r="H1103" s="6"/>
      <c r="I1103" s="6"/>
    </row>
    <row r="1104" customHeight="1" spans="1:9">
      <c r="A1104" s="8" t="s">
        <v>20154</v>
      </c>
      <c r="B1104" s="8" t="s">
        <v>20155</v>
      </c>
      <c r="C1104" s="8" t="s">
        <v>20156</v>
      </c>
      <c r="D1104" s="8"/>
      <c r="E1104" s="8"/>
      <c r="F1104" s="8" t="s">
        <v>20157</v>
      </c>
      <c r="G1104" s="8"/>
      <c r="H1104" s="8" t="s">
        <v>16514</v>
      </c>
      <c r="I1104" s="8"/>
    </row>
    <row r="1105" customHeight="1" spans="1:9">
      <c r="A1105" s="6" t="s">
        <v>20158</v>
      </c>
      <c r="B1105" s="6" t="s">
        <v>20159</v>
      </c>
      <c r="C1105" s="6" t="s">
        <v>20160</v>
      </c>
      <c r="D1105" s="6"/>
      <c r="E1105" s="6"/>
      <c r="F1105" s="6" t="s">
        <v>20161</v>
      </c>
      <c r="G1105" s="6"/>
      <c r="H1105" s="6" t="s">
        <v>15985</v>
      </c>
      <c r="I1105" s="6"/>
    </row>
    <row r="1106" customHeight="1" spans="1:9">
      <c r="A1106" s="8" t="s">
        <v>20162</v>
      </c>
      <c r="B1106" s="8" t="s">
        <v>20163</v>
      </c>
      <c r="C1106" s="8" t="s">
        <v>20164</v>
      </c>
      <c r="D1106" s="8"/>
      <c r="E1106" s="8"/>
      <c r="F1106" s="8" t="s">
        <v>20165</v>
      </c>
      <c r="G1106" s="8"/>
      <c r="H1106" s="8" t="s">
        <v>15985</v>
      </c>
      <c r="I1106" s="8"/>
    </row>
    <row r="1107" customHeight="1" spans="1:9">
      <c r="A1107" s="6" t="s">
        <v>20166</v>
      </c>
      <c r="B1107" s="6" t="s">
        <v>20167</v>
      </c>
      <c r="C1107" s="6" t="s">
        <v>16129</v>
      </c>
      <c r="D1107" s="6"/>
      <c r="E1107" s="6"/>
      <c r="F1107" s="6" t="s">
        <v>20168</v>
      </c>
      <c r="G1107" s="6"/>
      <c r="H1107" s="6" t="s">
        <v>15985</v>
      </c>
      <c r="I1107" s="6"/>
    </row>
    <row r="1108" customHeight="1" spans="1:9">
      <c r="A1108" s="8" t="s">
        <v>20169</v>
      </c>
      <c r="B1108" s="8" t="s">
        <v>20170</v>
      </c>
      <c r="C1108" s="8" t="s">
        <v>16011</v>
      </c>
      <c r="D1108" s="8"/>
      <c r="E1108" s="8"/>
      <c r="F1108" s="8" t="s">
        <v>20171</v>
      </c>
      <c r="G1108" s="8"/>
      <c r="H1108" s="8"/>
      <c r="I1108" s="8"/>
    </row>
    <row r="1109" customHeight="1" spans="1:9">
      <c r="A1109" s="6" t="s">
        <v>20172</v>
      </c>
      <c r="B1109" s="6" t="s">
        <v>20173</v>
      </c>
      <c r="C1109" s="6" t="s">
        <v>16139</v>
      </c>
      <c r="D1109" s="6"/>
      <c r="E1109" s="6"/>
      <c r="F1109" s="6" t="s">
        <v>20174</v>
      </c>
      <c r="G1109" s="6"/>
      <c r="H1109" s="6" t="s">
        <v>16139</v>
      </c>
      <c r="I1109" s="6"/>
    </row>
    <row r="1110" customHeight="1" spans="1:9">
      <c r="A1110" s="8" t="s">
        <v>20175</v>
      </c>
      <c r="B1110" s="8" t="s">
        <v>20176</v>
      </c>
      <c r="C1110" s="8" t="s">
        <v>19887</v>
      </c>
      <c r="D1110" s="8"/>
      <c r="E1110" s="8"/>
      <c r="F1110" s="8" t="s">
        <v>20177</v>
      </c>
      <c r="G1110" s="8"/>
      <c r="H1110" s="8" t="s">
        <v>16081</v>
      </c>
      <c r="I1110" s="8"/>
    </row>
    <row r="1111" customHeight="1" spans="1:9">
      <c r="A1111" s="6" t="s">
        <v>20178</v>
      </c>
      <c r="B1111" s="6" t="s">
        <v>20179</v>
      </c>
      <c r="C1111" s="6" t="s">
        <v>17256</v>
      </c>
      <c r="D1111" s="6"/>
      <c r="E1111" s="6"/>
      <c r="F1111" s="6" t="s">
        <v>20180</v>
      </c>
      <c r="G1111" s="6"/>
      <c r="H1111" s="6" t="s">
        <v>17256</v>
      </c>
      <c r="I1111" s="6"/>
    </row>
    <row r="1112" customHeight="1" spans="1:9">
      <c r="A1112" s="8" t="s">
        <v>20181</v>
      </c>
      <c r="B1112" s="8" t="s">
        <v>20182</v>
      </c>
      <c r="C1112" s="8" t="s">
        <v>20183</v>
      </c>
      <c r="D1112" s="8"/>
      <c r="E1112" s="8"/>
      <c r="F1112" s="8" t="s">
        <v>20184</v>
      </c>
      <c r="G1112" s="8"/>
      <c r="H1112" s="8" t="s">
        <v>15985</v>
      </c>
      <c r="I1112" s="8"/>
    </row>
    <row r="1113" customHeight="1" spans="1:9">
      <c r="A1113" s="6" t="s">
        <v>20185</v>
      </c>
      <c r="B1113" s="6" t="s">
        <v>20186</v>
      </c>
      <c r="C1113" s="6" t="s">
        <v>20187</v>
      </c>
      <c r="D1113" s="6"/>
      <c r="E1113" s="6"/>
      <c r="F1113" s="6" t="s">
        <v>20188</v>
      </c>
      <c r="G1113" s="6"/>
      <c r="H1113" s="6" t="s">
        <v>15980</v>
      </c>
      <c r="I1113" s="6"/>
    </row>
    <row r="1114" customHeight="1" spans="1:9">
      <c r="A1114" s="8" t="s">
        <v>20189</v>
      </c>
      <c r="B1114" s="8" t="s">
        <v>20190</v>
      </c>
      <c r="C1114" s="8" t="s">
        <v>20191</v>
      </c>
      <c r="D1114" s="8"/>
      <c r="E1114" s="8"/>
      <c r="F1114" s="8" t="s">
        <v>20192</v>
      </c>
      <c r="G1114" s="8"/>
      <c r="H1114" s="8" t="s">
        <v>16168</v>
      </c>
      <c r="I1114" s="8"/>
    </row>
    <row r="1115" customHeight="1" spans="1:9">
      <c r="A1115" s="6" t="s">
        <v>20193</v>
      </c>
      <c r="B1115" s="6" t="s">
        <v>20194</v>
      </c>
      <c r="C1115" s="6" t="s">
        <v>15980</v>
      </c>
      <c r="D1115" s="6"/>
      <c r="E1115" s="6"/>
      <c r="F1115" s="6" t="s">
        <v>20195</v>
      </c>
      <c r="G1115" s="6"/>
      <c r="H1115" s="6" t="s">
        <v>15980</v>
      </c>
      <c r="I1115" s="6"/>
    </row>
    <row r="1116" customHeight="1" spans="1:9">
      <c r="A1116" s="8" t="s">
        <v>20196</v>
      </c>
      <c r="B1116" s="8" t="s">
        <v>20197</v>
      </c>
      <c r="C1116" s="8" t="s">
        <v>20198</v>
      </c>
      <c r="D1116" s="8"/>
      <c r="E1116" s="8"/>
      <c r="F1116" s="8" t="s">
        <v>20199</v>
      </c>
      <c r="G1116" s="8" t="s">
        <v>15956</v>
      </c>
      <c r="H1116" s="8" t="s">
        <v>19537</v>
      </c>
      <c r="I1116" s="8"/>
    </row>
    <row r="1117" customHeight="1" spans="1:9">
      <c r="A1117" s="6" t="s">
        <v>20200</v>
      </c>
      <c r="B1117" s="6" t="s">
        <v>20201</v>
      </c>
      <c r="C1117" s="6" t="s">
        <v>20202</v>
      </c>
      <c r="D1117" s="6"/>
      <c r="E1117" s="6"/>
      <c r="F1117" s="6" t="s">
        <v>20203</v>
      </c>
      <c r="G1117" s="6"/>
      <c r="H1117" s="6" t="s">
        <v>16197</v>
      </c>
      <c r="I1117" s="6"/>
    </row>
    <row r="1118" customHeight="1" spans="1:9">
      <c r="A1118" s="8" t="s">
        <v>20204</v>
      </c>
      <c r="B1118" s="8" t="s">
        <v>20205</v>
      </c>
      <c r="C1118" s="8" t="s">
        <v>20206</v>
      </c>
      <c r="D1118" s="8"/>
      <c r="E1118" s="8"/>
      <c r="F1118" s="8" t="s">
        <v>20207</v>
      </c>
      <c r="G1118" s="8"/>
      <c r="H1118" s="8" t="s">
        <v>15985</v>
      </c>
      <c r="I1118" s="8"/>
    </row>
    <row r="1119" customHeight="1" spans="1:9">
      <c r="A1119" s="6" t="s">
        <v>20208</v>
      </c>
      <c r="B1119" s="6" t="s">
        <v>20209</v>
      </c>
      <c r="C1119" s="6" t="s">
        <v>20210</v>
      </c>
      <c r="D1119" s="6"/>
      <c r="E1119" s="6"/>
      <c r="F1119" s="6" t="s">
        <v>20211</v>
      </c>
      <c r="G1119" s="6"/>
      <c r="H1119" s="6" t="s">
        <v>16029</v>
      </c>
      <c r="I1119" s="6"/>
    </row>
    <row r="1120" customHeight="1" spans="1:9">
      <c r="A1120" s="8" t="s">
        <v>20212</v>
      </c>
      <c r="B1120" s="8" t="s">
        <v>20213</v>
      </c>
      <c r="C1120" s="8" t="s">
        <v>20214</v>
      </c>
      <c r="D1120" s="8"/>
      <c r="E1120" s="8"/>
      <c r="F1120" s="8" t="s">
        <v>20215</v>
      </c>
      <c r="G1120" s="8"/>
      <c r="H1120" s="8" t="s">
        <v>16102</v>
      </c>
      <c r="I1120" s="8"/>
    </row>
    <row r="1121" customHeight="1" spans="1:9">
      <c r="A1121" s="6" t="s">
        <v>20216</v>
      </c>
      <c r="B1121" s="6" t="s">
        <v>20217</v>
      </c>
      <c r="C1121" s="6" t="s">
        <v>20218</v>
      </c>
      <c r="D1121" s="6"/>
      <c r="E1121" s="6"/>
      <c r="F1121" s="6" t="s">
        <v>20219</v>
      </c>
      <c r="G1121" s="6"/>
      <c r="H1121" s="6" t="s">
        <v>16102</v>
      </c>
      <c r="I1121" s="6"/>
    </row>
    <row r="1122" customHeight="1" spans="1:9">
      <c r="A1122" s="8" t="s">
        <v>20220</v>
      </c>
      <c r="B1122" s="8" t="s">
        <v>20221</v>
      </c>
      <c r="C1122" s="8" t="s">
        <v>20222</v>
      </c>
      <c r="D1122" s="8"/>
      <c r="E1122" s="8"/>
      <c r="F1122" s="8" t="s">
        <v>20223</v>
      </c>
      <c r="G1122" s="8"/>
      <c r="H1122" s="8" t="s">
        <v>15970</v>
      </c>
      <c r="I1122" s="8"/>
    </row>
    <row r="1123" customHeight="1" spans="1:9">
      <c r="A1123" s="6" t="s">
        <v>20224</v>
      </c>
      <c r="B1123" s="6" t="s">
        <v>20225</v>
      </c>
      <c r="C1123" s="6" t="s">
        <v>20226</v>
      </c>
      <c r="D1123" s="6"/>
      <c r="E1123" s="6"/>
      <c r="F1123" s="6" t="s">
        <v>20227</v>
      </c>
      <c r="G1123" s="6"/>
      <c r="H1123" s="6" t="s">
        <v>16102</v>
      </c>
      <c r="I1123" s="6"/>
    </row>
    <row r="1124" customHeight="1" spans="1:9">
      <c r="A1124" s="8" t="s">
        <v>20228</v>
      </c>
      <c r="B1124" s="8" t="s">
        <v>20229</v>
      </c>
      <c r="C1124" s="8" t="s">
        <v>15980</v>
      </c>
      <c r="D1124" s="8"/>
      <c r="E1124" s="8"/>
      <c r="F1124" s="8" t="s">
        <v>20230</v>
      </c>
      <c r="G1124" s="8"/>
      <c r="H1124" s="8" t="s">
        <v>15980</v>
      </c>
      <c r="I1124" s="8"/>
    </row>
    <row r="1125" customHeight="1" spans="1:9">
      <c r="A1125" s="6" t="s">
        <v>20231</v>
      </c>
      <c r="B1125" s="6"/>
      <c r="C1125" s="6" t="s">
        <v>20232</v>
      </c>
      <c r="D1125" s="6"/>
      <c r="E1125" s="6"/>
      <c r="F1125" s="6" t="s">
        <v>20233</v>
      </c>
      <c r="G1125" s="6"/>
      <c r="H1125" s="6" t="s">
        <v>15985</v>
      </c>
      <c r="I1125" s="6"/>
    </row>
    <row r="1126" customHeight="1" spans="1:9">
      <c r="A1126" s="8" t="s">
        <v>20234</v>
      </c>
      <c r="B1126" s="8" t="s">
        <v>20235</v>
      </c>
      <c r="C1126" s="8" t="s">
        <v>20236</v>
      </c>
      <c r="D1126" s="8"/>
      <c r="E1126" s="8"/>
      <c r="F1126" s="8" t="s">
        <v>20237</v>
      </c>
      <c r="G1126" s="8"/>
      <c r="H1126" s="8" t="s">
        <v>15985</v>
      </c>
      <c r="I1126" s="8"/>
    </row>
    <row r="1127" customHeight="1" spans="1:9">
      <c r="A1127" s="6" t="s">
        <v>20238</v>
      </c>
      <c r="B1127" s="6" t="s">
        <v>20239</v>
      </c>
      <c r="C1127" s="6" t="s">
        <v>20240</v>
      </c>
      <c r="D1127" s="6"/>
      <c r="E1127" s="6"/>
      <c r="F1127" s="6" t="s">
        <v>20241</v>
      </c>
      <c r="G1127" s="6"/>
      <c r="H1127" s="6" t="s">
        <v>15985</v>
      </c>
      <c r="I1127" s="6"/>
    </row>
    <row r="1128" customHeight="1" spans="1:9">
      <c r="A1128" s="8" t="s">
        <v>20242</v>
      </c>
      <c r="B1128" s="8" t="s">
        <v>20243</v>
      </c>
      <c r="C1128" s="8" t="s">
        <v>15980</v>
      </c>
      <c r="D1128" s="8"/>
      <c r="E1128" s="8"/>
      <c r="F1128" s="8" t="s">
        <v>20244</v>
      </c>
      <c r="G1128" s="8"/>
      <c r="H1128" s="8" t="s">
        <v>15980</v>
      </c>
      <c r="I1128" s="8"/>
    </row>
    <row r="1129" customHeight="1" spans="1:9">
      <c r="A1129" s="6" t="s">
        <v>20245</v>
      </c>
      <c r="B1129" s="6" t="s">
        <v>20246</v>
      </c>
      <c r="C1129" s="6" t="s">
        <v>20247</v>
      </c>
      <c r="D1129" s="6"/>
      <c r="E1129" s="6"/>
      <c r="F1129" s="6" t="s">
        <v>20248</v>
      </c>
      <c r="G1129" s="6"/>
      <c r="H1129" s="6" t="s">
        <v>16826</v>
      </c>
      <c r="I1129" s="6"/>
    </row>
    <row r="1130" customHeight="1" spans="1:9">
      <c r="A1130" s="8" t="s">
        <v>20249</v>
      </c>
      <c r="B1130" s="8" t="s">
        <v>20250</v>
      </c>
      <c r="C1130" s="8" t="s">
        <v>20251</v>
      </c>
      <c r="D1130" s="8"/>
      <c r="E1130" s="8"/>
      <c r="F1130" s="8" t="s">
        <v>20252</v>
      </c>
      <c r="G1130" s="8"/>
      <c r="H1130" s="8" t="s">
        <v>15980</v>
      </c>
      <c r="I1130" s="8"/>
    </row>
    <row r="1131" customHeight="1" spans="1:9">
      <c r="A1131" s="6" t="s">
        <v>20253</v>
      </c>
      <c r="B1131" s="6" t="s">
        <v>20254</v>
      </c>
      <c r="C1131" s="6" t="s">
        <v>20255</v>
      </c>
      <c r="D1131" s="6"/>
      <c r="E1131" s="6" t="s">
        <v>20256</v>
      </c>
      <c r="F1131" s="6" t="s">
        <v>20257</v>
      </c>
      <c r="G1131" s="6"/>
      <c r="H1131" s="6" t="s">
        <v>16011</v>
      </c>
      <c r="I1131" s="6"/>
    </row>
    <row r="1132" customHeight="1" spans="1:9">
      <c r="A1132" s="8" t="s">
        <v>20258</v>
      </c>
      <c r="B1132" s="8" t="s">
        <v>20259</v>
      </c>
      <c r="C1132" s="8" t="s">
        <v>20260</v>
      </c>
      <c r="D1132" s="8"/>
      <c r="E1132" s="8"/>
      <c r="F1132" s="8" t="s">
        <v>20261</v>
      </c>
      <c r="G1132" s="8"/>
      <c r="H1132" s="8" t="s">
        <v>16826</v>
      </c>
      <c r="I1132" s="8"/>
    </row>
    <row r="1133" customHeight="1" spans="1:9">
      <c r="A1133" s="6" t="s">
        <v>20262</v>
      </c>
      <c r="B1133" s="6" t="s">
        <v>20263</v>
      </c>
      <c r="C1133" s="6" t="s">
        <v>20187</v>
      </c>
      <c r="D1133" s="6"/>
      <c r="E1133" s="6"/>
      <c r="F1133" s="6" t="s">
        <v>20264</v>
      </c>
      <c r="G1133" s="6"/>
      <c r="H1133" s="6" t="s">
        <v>15980</v>
      </c>
      <c r="I1133" s="6"/>
    </row>
    <row r="1134" customHeight="1" spans="1:9">
      <c r="A1134" s="8" t="s">
        <v>20265</v>
      </c>
      <c r="B1134" s="8" t="s">
        <v>20266</v>
      </c>
      <c r="C1134" s="8" t="s">
        <v>20267</v>
      </c>
      <c r="D1134" s="8"/>
      <c r="E1134" s="8"/>
      <c r="F1134" s="8" t="s">
        <v>20268</v>
      </c>
      <c r="G1134" s="8"/>
      <c r="H1134" s="8" t="s">
        <v>15980</v>
      </c>
      <c r="I1134" s="8"/>
    </row>
    <row r="1135" customHeight="1" spans="1:9">
      <c r="A1135" s="6" t="s">
        <v>20269</v>
      </c>
      <c r="B1135" s="6" t="s">
        <v>20270</v>
      </c>
      <c r="C1135" s="6" t="s">
        <v>20271</v>
      </c>
      <c r="D1135" s="6"/>
      <c r="E1135" s="6"/>
      <c r="F1135" s="6" t="s">
        <v>20272</v>
      </c>
      <c r="G1135" s="6"/>
      <c r="H1135" s="6" t="s">
        <v>15985</v>
      </c>
      <c r="I1135" s="6"/>
    </row>
    <row r="1136" customHeight="1" spans="1:9">
      <c r="A1136" s="8" t="s">
        <v>20273</v>
      </c>
      <c r="B1136" s="8" t="s">
        <v>20274</v>
      </c>
      <c r="C1136" s="8" t="s">
        <v>20275</v>
      </c>
      <c r="D1136" s="8"/>
      <c r="E1136" s="8"/>
      <c r="F1136" s="8" t="s">
        <v>20276</v>
      </c>
      <c r="G1136" s="8"/>
      <c r="H1136" s="8" t="s">
        <v>15985</v>
      </c>
      <c r="I1136" s="8"/>
    </row>
    <row r="1137" customHeight="1" spans="1:9">
      <c r="A1137" s="6" t="s">
        <v>20277</v>
      </c>
      <c r="B1137" s="6" t="s">
        <v>20278</v>
      </c>
      <c r="C1137" s="6" t="s">
        <v>20279</v>
      </c>
      <c r="D1137" s="6"/>
      <c r="E1137" s="6"/>
      <c r="F1137" s="6" t="s">
        <v>20280</v>
      </c>
      <c r="G1137" s="6"/>
      <c r="H1137" s="6" t="s">
        <v>16361</v>
      </c>
      <c r="I1137" s="6"/>
    </row>
    <row r="1138" customHeight="1" spans="1:9">
      <c r="A1138" s="8" t="s">
        <v>20281</v>
      </c>
      <c r="B1138" s="8" t="s">
        <v>20282</v>
      </c>
      <c r="C1138" s="8" t="s">
        <v>18271</v>
      </c>
      <c r="D1138" s="8"/>
      <c r="E1138" s="8"/>
      <c r="F1138" s="8" t="s">
        <v>20283</v>
      </c>
      <c r="G1138" s="8"/>
      <c r="H1138" s="8" t="s">
        <v>16024</v>
      </c>
      <c r="I1138" s="8"/>
    </row>
    <row r="1139" customHeight="1" spans="1:9">
      <c r="A1139" s="6" t="s">
        <v>20284</v>
      </c>
      <c r="B1139" s="6" t="s">
        <v>20285</v>
      </c>
      <c r="C1139" s="6" t="s">
        <v>20286</v>
      </c>
      <c r="D1139" s="6"/>
      <c r="E1139" s="6"/>
      <c r="F1139" s="6" t="s">
        <v>20287</v>
      </c>
      <c r="G1139" s="6"/>
      <c r="H1139" s="6" t="s">
        <v>16390</v>
      </c>
      <c r="I1139" s="6"/>
    </row>
    <row r="1140" customHeight="1" spans="1:9">
      <c r="A1140" s="8" t="s">
        <v>20288</v>
      </c>
      <c r="B1140" s="8" t="s">
        <v>20289</v>
      </c>
      <c r="C1140" s="8" t="s">
        <v>20290</v>
      </c>
      <c r="D1140" s="8"/>
      <c r="E1140" s="8"/>
      <c r="F1140" s="8" t="s">
        <v>20291</v>
      </c>
      <c r="G1140" s="8"/>
      <c r="H1140" s="8" t="s">
        <v>15985</v>
      </c>
      <c r="I1140" s="8"/>
    </row>
    <row r="1141" customHeight="1" spans="1:9">
      <c r="A1141" s="6" t="s">
        <v>20292</v>
      </c>
      <c r="B1141" s="6" t="s">
        <v>20293</v>
      </c>
      <c r="C1141" s="6" t="s">
        <v>20294</v>
      </c>
      <c r="D1141" s="6"/>
      <c r="E1141" s="6"/>
      <c r="F1141" s="6" t="s">
        <v>20295</v>
      </c>
      <c r="G1141" s="6"/>
      <c r="H1141" s="6" t="s">
        <v>16390</v>
      </c>
      <c r="I1141" s="6"/>
    </row>
    <row r="1142" customHeight="1" spans="1:9">
      <c r="A1142" s="8" t="s">
        <v>20296</v>
      </c>
      <c r="B1142" s="8" t="s">
        <v>20297</v>
      </c>
      <c r="C1142" s="8" t="s">
        <v>20298</v>
      </c>
      <c r="D1142" s="8"/>
      <c r="E1142" s="8"/>
      <c r="F1142" s="8" t="s">
        <v>20299</v>
      </c>
      <c r="G1142" s="8"/>
      <c r="H1142" s="8" t="s">
        <v>16039</v>
      </c>
      <c r="I1142" s="8"/>
    </row>
    <row r="1143" customHeight="1" spans="1:9">
      <c r="A1143" s="6" t="s">
        <v>20300</v>
      </c>
      <c r="B1143" s="6" t="s">
        <v>20301</v>
      </c>
      <c r="C1143" s="6" t="s">
        <v>18051</v>
      </c>
      <c r="D1143" s="6"/>
      <c r="E1143" s="6"/>
      <c r="F1143" s="6" t="s">
        <v>20302</v>
      </c>
      <c r="G1143" s="6"/>
      <c r="H1143" s="6" t="s">
        <v>15970</v>
      </c>
      <c r="I1143" s="6"/>
    </row>
    <row r="1144" customHeight="1" spans="1:9">
      <c r="A1144" s="8" t="s">
        <v>20303</v>
      </c>
      <c r="B1144" s="8" t="s">
        <v>20304</v>
      </c>
      <c r="C1144" s="8" t="s">
        <v>20305</v>
      </c>
      <c r="D1144" s="8"/>
      <c r="E1144" s="8"/>
      <c r="F1144" s="8" t="s">
        <v>20306</v>
      </c>
      <c r="G1144" s="8"/>
      <c r="H1144" s="8" t="s">
        <v>15975</v>
      </c>
      <c r="I1144" s="8"/>
    </row>
    <row r="1145" customHeight="1" spans="1:9">
      <c r="A1145" s="6" t="s">
        <v>20307</v>
      </c>
      <c r="B1145" s="6"/>
      <c r="C1145" s="6" t="s">
        <v>20308</v>
      </c>
      <c r="D1145" s="6"/>
      <c r="E1145" s="6"/>
      <c r="F1145" s="6" t="s">
        <v>20309</v>
      </c>
      <c r="G1145" s="6"/>
      <c r="H1145" s="6"/>
      <c r="I1145" s="6"/>
    </row>
    <row r="1146" customHeight="1" spans="1:9">
      <c r="A1146" s="8" t="s">
        <v>20310</v>
      </c>
      <c r="B1146" s="8" t="s">
        <v>20311</v>
      </c>
      <c r="C1146" s="8" t="s">
        <v>16139</v>
      </c>
      <c r="D1146" s="8"/>
      <c r="E1146" s="8"/>
      <c r="F1146" s="8" t="s">
        <v>20312</v>
      </c>
      <c r="G1146" s="8"/>
      <c r="H1146" s="8" t="s">
        <v>16139</v>
      </c>
      <c r="I1146" s="8"/>
    </row>
    <row r="1147" customHeight="1" spans="1:9">
      <c r="A1147" s="6" t="s">
        <v>20313</v>
      </c>
      <c r="B1147" s="6" t="s">
        <v>20314</v>
      </c>
      <c r="C1147" s="6" t="s">
        <v>20315</v>
      </c>
      <c r="D1147" s="6"/>
      <c r="E1147" s="6"/>
      <c r="F1147" s="6" t="s">
        <v>20316</v>
      </c>
      <c r="G1147" s="6"/>
      <c r="H1147" s="6" t="s">
        <v>15985</v>
      </c>
      <c r="I1147" s="6"/>
    </row>
    <row r="1148" customHeight="1" spans="1:9">
      <c r="A1148" s="8" t="s">
        <v>20317</v>
      </c>
      <c r="B1148" s="8" t="s">
        <v>20318</v>
      </c>
      <c r="C1148" s="8" t="s">
        <v>16139</v>
      </c>
      <c r="D1148" s="8"/>
      <c r="E1148" s="8"/>
      <c r="F1148" s="8" t="s">
        <v>20319</v>
      </c>
      <c r="G1148" s="8"/>
      <c r="H1148" s="8" t="s">
        <v>16139</v>
      </c>
      <c r="I1148" s="8"/>
    </row>
    <row r="1149" customHeight="1" spans="1:9">
      <c r="A1149" s="6" t="s">
        <v>20320</v>
      </c>
      <c r="B1149" s="6" t="s">
        <v>20321</v>
      </c>
      <c r="C1149" s="6" t="s">
        <v>19569</v>
      </c>
      <c r="D1149" s="6"/>
      <c r="E1149" s="6"/>
      <c r="F1149" s="6" t="s">
        <v>20322</v>
      </c>
      <c r="G1149" s="6"/>
      <c r="H1149" s="6" t="s">
        <v>15985</v>
      </c>
      <c r="I1149" s="6"/>
    </row>
    <row r="1150" customHeight="1" spans="1:9">
      <c r="A1150" s="8" t="s">
        <v>20323</v>
      </c>
      <c r="B1150" s="8" t="s">
        <v>20324</v>
      </c>
      <c r="C1150" s="8" t="s">
        <v>15980</v>
      </c>
      <c r="D1150" s="8"/>
      <c r="E1150" s="8"/>
      <c r="F1150" s="8" t="s">
        <v>20325</v>
      </c>
      <c r="G1150" s="8"/>
      <c r="H1150" s="8" t="s">
        <v>15980</v>
      </c>
      <c r="I1150" s="8"/>
    </row>
    <row r="1151" customHeight="1" spans="1:9">
      <c r="A1151" s="6" t="s">
        <v>20326</v>
      </c>
      <c r="B1151" s="6" t="s">
        <v>20327</v>
      </c>
      <c r="C1151" s="6" t="s">
        <v>20328</v>
      </c>
      <c r="D1151" s="6"/>
      <c r="E1151" s="6"/>
      <c r="F1151" s="6" t="s">
        <v>20329</v>
      </c>
      <c r="G1151" s="6"/>
      <c r="H1151" s="6" t="s">
        <v>15985</v>
      </c>
      <c r="I1151" s="6"/>
    </row>
    <row r="1152" customHeight="1" spans="1:9">
      <c r="A1152" s="8" t="s">
        <v>20330</v>
      </c>
      <c r="B1152" s="8" t="s">
        <v>20331</v>
      </c>
      <c r="C1152" s="8" t="s">
        <v>20332</v>
      </c>
      <c r="D1152" s="8"/>
      <c r="E1152" s="8"/>
      <c r="F1152" s="8" t="s">
        <v>20333</v>
      </c>
      <c r="G1152" s="8"/>
      <c r="H1152" s="8" t="s">
        <v>15970</v>
      </c>
      <c r="I1152" s="8"/>
    </row>
    <row r="1153" customHeight="1" spans="1:9">
      <c r="A1153" s="6" t="s">
        <v>20334</v>
      </c>
      <c r="B1153" s="6" t="s">
        <v>20335</v>
      </c>
      <c r="C1153" s="6" t="s">
        <v>16612</v>
      </c>
      <c r="D1153" s="6"/>
      <c r="E1153" s="6"/>
      <c r="F1153" s="6" t="s">
        <v>20336</v>
      </c>
      <c r="G1153" s="6"/>
      <c r="H1153" s="6" t="s">
        <v>16139</v>
      </c>
      <c r="I1153" s="6"/>
    </row>
    <row r="1154" customHeight="1" spans="1:9">
      <c r="A1154" s="8" t="s">
        <v>20337</v>
      </c>
      <c r="B1154" s="8" t="s">
        <v>20338</v>
      </c>
      <c r="C1154" s="8" t="s">
        <v>18762</v>
      </c>
      <c r="D1154" s="8"/>
      <c r="E1154" s="8"/>
      <c r="F1154" s="8" t="s">
        <v>20339</v>
      </c>
      <c r="G1154" s="8"/>
      <c r="H1154" s="8" t="s">
        <v>16024</v>
      </c>
      <c r="I1154" s="8"/>
    </row>
    <row r="1155" customHeight="1" spans="1:9">
      <c r="A1155" s="6" t="s">
        <v>20340</v>
      </c>
      <c r="B1155" s="6" t="s">
        <v>20341</v>
      </c>
      <c r="C1155" s="6" t="s">
        <v>20342</v>
      </c>
      <c r="D1155" s="6"/>
      <c r="E1155" s="6"/>
      <c r="F1155" s="6" t="s">
        <v>20343</v>
      </c>
      <c r="G1155" s="6"/>
      <c r="H1155" s="6" t="s">
        <v>15985</v>
      </c>
      <c r="I1155" s="6"/>
    </row>
    <row r="1156" customHeight="1" spans="1:9">
      <c r="A1156" s="8" t="s">
        <v>20344</v>
      </c>
      <c r="B1156" s="8" t="s">
        <v>20345</v>
      </c>
      <c r="C1156" s="8" t="s">
        <v>16129</v>
      </c>
      <c r="D1156" s="8"/>
      <c r="E1156" s="8"/>
      <c r="F1156" s="8" t="s">
        <v>20346</v>
      </c>
      <c r="G1156" s="8"/>
      <c r="H1156" s="8" t="s">
        <v>15985</v>
      </c>
      <c r="I1156" s="8"/>
    </row>
    <row r="1157" customHeight="1" spans="1:9">
      <c r="A1157" s="6" t="s">
        <v>20347</v>
      </c>
      <c r="B1157" s="6" t="s">
        <v>20348</v>
      </c>
      <c r="C1157" s="6" t="s">
        <v>20349</v>
      </c>
      <c r="D1157" s="6"/>
      <c r="E1157" s="6"/>
      <c r="F1157" s="6" t="s">
        <v>20350</v>
      </c>
      <c r="G1157" s="6"/>
      <c r="H1157" s="6" t="s">
        <v>15985</v>
      </c>
      <c r="I1157" s="6"/>
    </row>
    <row r="1158" customHeight="1" spans="1:9">
      <c r="A1158" s="8" t="s">
        <v>20351</v>
      </c>
      <c r="B1158" s="8" t="s">
        <v>20352</v>
      </c>
      <c r="C1158" s="8" t="s">
        <v>20353</v>
      </c>
      <c r="D1158" s="8"/>
      <c r="E1158" s="8"/>
      <c r="F1158" s="8" t="s">
        <v>20354</v>
      </c>
      <c r="G1158" s="8"/>
      <c r="H1158" s="8" t="s">
        <v>16024</v>
      </c>
      <c r="I1158" s="8"/>
    </row>
    <row r="1159" customHeight="1" spans="1:9">
      <c r="A1159" s="6" t="s">
        <v>20355</v>
      </c>
      <c r="B1159" s="6" t="s">
        <v>20356</v>
      </c>
      <c r="C1159" s="6" t="s">
        <v>20357</v>
      </c>
      <c r="D1159" s="6"/>
      <c r="E1159" s="6"/>
      <c r="F1159" s="6" t="s">
        <v>20358</v>
      </c>
      <c r="G1159" s="6"/>
      <c r="H1159" s="6" t="s">
        <v>15990</v>
      </c>
      <c r="I1159" s="6"/>
    </row>
    <row r="1160" customHeight="1" spans="1:9">
      <c r="A1160" s="8" t="s">
        <v>20359</v>
      </c>
      <c r="B1160" s="8" t="s">
        <v>20360</v>
      </c>
      <c r="C1160" s="8" t="s">
        <v>20361</v>
      </c>
      <c r="D1160" s="8"/>
      <c r="E1160" s="8"/>
      <c r="F1160" s="8" t="s">
        <v>20362</v>
      </c>
      <c r="G1160" s="8"/>
      <c r="H1160" s="8" t="s">
        <v>15985</v>
      </c>
      <c r="I1160" s="8"/>
    </row>
    <row r="1161" customHeight="1" spans="1:9">
      <c r="A1161" s="6" t="s">
        <v>20363</v>
      </c>
      <c r="B1161" s="6" t="s">
        <v>20364</v>
      </c>
      <c r="C1161" s="6" t="s">
        <v>16133</v>
      </c>
      <c r="D1161" s="6"/>
      <c r="E1161" s="6"/>
      <c r="F1161" s="6" t="s">
        <v>20365</v>
      </c>
      <c r="G1161" s="6"/>
      <c r="H1161" s="6" t="s">
        <v>15975</v>
      </c>
      <c r="I1161" s="6"/>
    </row>
    <row r="1162" customHeight="1" spans="1:9">
      <c r="A1162" s="8" t="s">
        <v>20366</v>
      </c>
      <c r="B1162" s="8" t="s">
        <v>20367</v>
      </c>
      <c r="C1162" s="8" t="s">
        <v>16129</v>
      </c>
      <c r="D1162" s="8"/>
      <c r="E1162" s="8"/>
      <c r="F1162" s="8" t="s">
        <v>20368</v>
      </c>
      <c r="G1162" s="8"/>
      <c r="H1162" s="8" t="s">
        <v>15985</v>
      </c>
      <c r="I1162" s="8"/>
    </row>
    <row r="1163" customHeight="1" spans="1:9">
      <c r="A1163" s="6" t="s">
        <v>20369</v>
      </c>
      <c r="B1163" s="6" t="s">
        <v>20370</v>
      </c>
      <c r="C1163" s="6" t="s">
        <v>16824</v>
      </c>
      <c r="D1163" s="6"/>
      <c r="E1163" s="6"/>
      <c r="F1163" s="6" t="s">
        <v>20371</v>
      </c>
      <c r="G1163" s="6"/>
      <c r="H1163" s="6" t="s">
        <v>16826</v>
      </c>
      <c r="I1163" s="6"/>
    </row>
    <row r="1164" customHeight="1" spans="1:9">
      <c r="A1164" s="8" t="s">
        <v>20372</v>
      </c>
      <c r="B1164" s="8" t="s">
        <v>20373</v>
      </c>
      <c r="C1164" s="8" t="s">
        <v>15959</v>
      </c>
      <c r="D1164" s="8"/>
      <c r="E1164" s="8"/>
      <c r="F1164" s="8" t="s">
        <v>20374</v>
      </c>
      <c r="G1164" s="8"/>
      <c r="H1164" s="8" t="s">
        <v>15959</v>
      </c>
      <c r="I1164" s="8"/>
    </row>
    <row r="1165" customHeight="1" spans="1:9">
      <c r="A1165" s="6" t="s">
        <v>20375</v>
      </c>
      <c r="B1165" s="6" t="s">
        <v>20376</v>
      </c>
      <c r="C1165" s="6" t="s">
        <v>20377</v>
      </c>
      <c r="D1165" s="6"/>
      <c r="E1165" s="6"/>
      <c r="F1165" s="6" t="s">
        <v>20378</v>
      </c>
      <c r="G1165" s="6"/>
      <c r="H1165" s="6" t="s">
        <v>15965</v>
      </c>
      <c r="I1165" s="6"/>
    </row>
    <row r="1166" customHeight="1" spans="1:9">
      <c r="A1166" s="8" t="s">
        <v>20379</v>
      </c>
      <c r="B1166" s="8" t="s">
        <v>20380</v>
      </c>
      <c r="C1166" s="8" t="s">
        <v>18931</v>
      </c>
      <c r="D1166" s="8"/>
      <c r="E1166" s="8"/>
      <c r="F1166" s="8" t="s">
        <v>20381</v>
      </c>
      <c r="G1166" s="8"/>
      <c r="H1166" s="8" t="s">
        <v>16011</v>
      </c>
      <c r="I1166" s="8"/>
    </row>
    <row r="1167" customHeight="1" spans="1:9">
      <c r="A1167" s="6" t="s">
        <v>20382</v>
      </c>
      <c r="B1167" s="6" t="s">
        <v>20383</v>
      </c>
      <c r="C1167" s="6" t="s">
        <v>20384</v>
      </c>
      <c r="D1167" s="6"/>
      <c r="E1167" s="6"/>
      <c r="F1167" s="6" t="s">
        <v>20385</v>
      </c>
      <c r="G1167" s="6"/>
      <c r="H1167" s="6" t="s">
        <v>15985</v>
      </c>
      <c r="I1167" s="6"/>
    </row>
    <row r="1168" customHeight="1" spans="1:9">
      <c r="A1168" s="8" t="s">
        <v>20386</v>
      </c>
      <c r="B1168" s="8" t="s">
        <v>20387</v>
      </c>
      <c r="C1168" s="8" t="s">
        <v>16144</v>
      </c>
      <c r="D1168" s="8"/>
      <c r="E1168" s="8"/>
      <c r="F1168" s="8" t="s">
        <v>20388</v>
      </c>
      <c r="G1168" s="8"/>
      <c r="H1168" s="8" t="s">
        <v>16144</v>
      </c>
      <c r="I1168" s="8"/>
    </row>
    <row r="1169" customHeight="1" spans="1:9">
      <c r="A1169" s="6" t="s">
        <v>20389</v>
      </c>
      <c r="B1169" s="6" t="s">
        <v>20390</v>
      </c>
      <c r="C1169" s="6" t="s">
        <v>20391</v>
      </c>
      <c r="D1169" s="6"/>
      <c r="E1169" s="6" t="s">
        <v>20392</v>
      </c>
      <c r="F1169" s="6" t="s">
        <v>20393</v>
      </c>
      <c r="G1169" s="6"/>
      <c r="H1169" s="6" t="s">
        <v>15965</v>
      </c>
      <c r="I1169" s="6"/>
    </row>
    <row r="1170" customHeight="1" spans="1:9">
      <c r="A1170" s="8" t="s">
        <v>20394</v>
      </c>
      <c r="B1170" s="8" t="s">
        <v>20395</v>
      </c>
      <c r="C1170" s="8" t="s">
        <v>16824</v>
      </c>
      <c r="D1170" s="8"/>
      <c r="E1170" s="8"/>
      <c r="F1170" s="8" t="s">
        <v>20396</v>
      </c>
      <c r="G1170" s="8"/>
      <c r="H1170" s="8" t="s">
        <v>16826</v>
      </c>
      <c r="I1170" s="8"/>
    </row>
    <row r="1171" customHeight="1" spans="1:9">
      <c r="A1171" s="6" t="s">
        <v>20397</v>
      </c>
      <c r="B1171" s="6" t="s">
        <v>20398</v>
      </c>
      <c r="C1171" s="6" t="s">
        <v>17578</v>
      </c>
      <c r="D1171" s="6"/>
      <c r="E1171" s="6"/>
      <c r="F1171" s="6" t="s">
        <v>20399</v>
      </c>
      <c r="G1171" s="6"/>
      <c r="H1171" s="6" t="s">
        <v>16029</v>
      </c>
      <c r="I1171" s="6"/>
    </row>
    <row r="1172" customHeight="1" spans="1:9">
      <c r="A1172" s="8" t="s">
        <v>20400</v>
      </c>
      <c r="B1172" s="8" t="s">
        <v>20401</v>
      </c>
      <c r="C1172" s="8" t="s">
        <v>16094</v>
      </c>
      <c r="D1172" s="8"/>
      <c r="E1172" s="8"/>
      <c r="F1172" s="8" t="s">
        <v>20402</v>
      </c>
      <c r="G1172" s="8"/>
      <c r="H1172" s="8" t="s">
        <v>16094</v>
      </c>
      <c r="I1172" s="8"/>
    </row>
    <row r="1173" customHeight="1" spans="1:9">
      <c r="A1173" s="6" t="s">
        <v>20403</v>
      </c>
      <c r="B1173" s="6" t="s">
        <v>20404</v>
      </c>
      <c r="C1173" s="6" t="s">
        <v>19654</v>
      </c>
      <c r="D1173" s="6"/>
      <c r="E1173" s="6"/>
      <c r="F1173" s="6" t="s">
        <v>20405</v>
      </c>
      <c r="G1173" s="6"/>
      <c r="H1173" s="6" t="s">
        <v>15965</v>
      </c>
      <c r="I1173" s="6"/>
    </row>
    <row r="1174" customHeight="1" spans="1:9">
      <c r="A1174" s="8" t="s">
        <v>20406</v>
      </c>
      <c r="B1174" s="8" t="s">
        <v>20407</v>
      </c>
      <c r="C1174" s="8" t="s">
        <v>20408</v>
      </c>
      <c r="D1174" s="8"/>
      <c r="E1174" s="8"/>
      <c r="F1174" s="8" t="s">
        <v>20409</v>
      </c>
      <c r="G1174" s="8"/>
      <c r="H1174" s="8" t="s">
        <v>15980</v>
      </c>
      <c r="I1174" s="8"/>
    </row>
    <row r="1175" customHeight="1" spans="1:9">
      <c r="A1175" s="6" t="s">
        <v>20410</v>
      </c>
      <c r="B1175" s="6" t="s">
        <v>20411</v>
      </c>
      <c r="C1175" s="6" t="s">
        <v>20187</v>
      </c>
      <c r="D1175" s="6"/>
      <c r="E1175" s="6"/>
      <c r="F1175" s="6" t="s">
        <v>20412</v>
      </c>
      <c r="G1175" s="6"/>
      <c r="H1175" s="6" t="s">
        <v>15980</v>
      </c>
      <c r="I1175" s="6"/>
    </row>
    <row r="1176" customHeight="1" spans="1:9">
      <c r="A1176" s="8" t="s">
        <v>20413</v>
      </c>
      <c r="B1176" s="8" t="s">
        <v>20414</v>
      </c>
      <c r="C1176" s="8" t="s">
        <v>20415</v>
      </c>
      <c r="D1176" s="8"/>
      <c r="E1176" s="8"/>
      <c r="F1176" s="8" t="s">
        <v>20416</v>
      </c>
      <c r="G1176" s="8"/>
      <c r="H1176" s="8" t="s">
        <v>15970</v>
      </c>
      <c r="I1176" s="8"/>
    </row>
    <row r="1177" customHeight="1" spans="1:9">
      <c r="A1177" s="6" t="s">
        <v>20417</v>
      </c>
      <c r="B1177" s="6" t="s">
        <v>20418</v>
      </c>
      <c r="C1177" s="6" t="s">
        <v>16411</v>
      </c>
      <c r="D1177" s="6"/>
      <c r="E1177" s="6"/>
      <c r="F1177" s="6" t="s">
        <v>20419</v>
      </c>
      <c r="G1177" s="6"/>
      <c r="H1177" s="6" t="s">
        <v>16411</v>
      </c>
      <c r="I1177" s="6"/>
    </row>
    <row r="1178" customHeight="1" spans="1:9">
      <c r="A1178" s="8" t="s">
        <v>20420</v>
      </c>
      <c r="B1178" s="8" t="s">
        <v>20421</v>
      </c>
      <c r="C1178" s="8" t="s">
        <v>20422</v>
      </c>
      <c r="D1178" s="8"/>
      <c r="E1178" s="8"/>
      <c r="F1178" s="8" t="s">
        <v>20423</v>
      </c>
      <c r="G1178" s="8"/>
      <c r="H1178" s="8" t="s">
        <v>15985</v>
      </c>
      <c r="I1178" s="8"/>
    </row>
    <row r="1179" customHeight="1" spans="1:9">
      <c r="A1179" s="6" t="s">
        <v>20424</v>
      </c>
      <c r="B1179" s="6" t="s">
        <v>20425</v>
      </c>
      <c r="C1179" s="6" t="s">
        <v>19398</v>
      </c>
      <c r="D1179" s="6"/>
      <c r="E1179" s="6"/>
      <c r="F1179" s="6" t="s">
        <v>20426</v>
      </c>
      <c r="G1179" s="6"/>
      <c r="H1179" s="6" t="s">
        <v>16168</v>
      </c>
      <c r="I1179" s="6"/>
    </row>
    <row r="1180" customHeight="1" spans="1:9">
      <c r="A1180" s="8" t="s">
        <v>20427</v>
      </c>
      <c r="B1180" s="8" t="s">
        <v>20428</v>
      </c>
      <c r="C1180" s="8" t="s">
        <v>18271</v>
      </c>
      <c r="D1180" s="8"/>
      <c r="E1180" s="8"/>
      <c r="F1180" s="8" t="s">
        <v>20429</v>
      </c>
      <c r="G1180" s="8"/>
      <c r="H1180" s="8" t="s">
        <v>16024</v>
      </c>
      <c r="I1180" s="8"/>
    </row>
    <row r="1181" customHeight="1" spans="1:9">
      <c r="A1181" s="6" t="s">
        <v>20430</v>
      </c>
      <c r="B1181" s="6" t="s">
        <v>20431</v>
      </c>
      <c r="C1181" s="6" t="s">
        <v>15970</v>
      </c>
      <c r="D1181" s="6"/>
      <c r="E1181" s="6"/>
      <c r="F1181" s="6" t="s">
        <v>20432</v>
      </c>
      <c r="G1181" s="6"/>
      <c r="H1181" s="6" t="s">
        <v>15970</v>
      </c>
      <c r="I1181" s="6"/>
    </row>
    <row r="1182" customHeight="1" spans="1:9">
      <c r="A1182" s="8" t="s">
        <v>20433</v>
      </c>
      <c r="B1182" s="8" t="s">
        <v>20434</v>
      </c>
      <c r="C1182" s="8" t="s">
        <v>15959</v>
      </c>
      <c r="D1182" s="8"/>
      <c r="E1182" s="8"/>
      <c r="F1182" s="8" t="s">
        <v>20435</v>
      </c>
      <c r="G1182" s="8"/>
      <c r="H1182" s="8" t="s">
        <v>15959</v>
      </c>
      <c r="I1182" s="8"/>
    </row>
    <row r="1183" customHeight="1" spans="1:9">
      <c r="A1183" s="6" t="s">
        <v>20436</v>
      </c>
      <c r="B1183" s="6" t="s">
        <v>20437</v>
      </c>
      <c r="C1183" s="6" t="s">
        <v>18420</v>
      </c>
      <c r="D1183" s="6"/>
      <c r="E1183" s="6"/>
      <c r="F1183" s="6" t="s">
        <v>20438</v>
      </c>
      <c r="G1183" s="6"/>
      <c r="H1183" s="6" t="s">
        <v>16024</v>
      </c>
      <c r="I1183" s="6"/>
    </row>
    <row r="1184" customHeight="1" spans="1:9">
      <c r="A1184" s="8" t="s">
        <v>20439</v>
      </c>
      <c r="B1184" s="8" t="s">
        <v>20440</v>
      </c>
      <c r="C1184" s="8" t="s">
        <v>20441</v>
      </c>
      <c r="D1184" s="8"/>
      <c r="E1184" s="8"/>
      <c r="F1184" s="8" t="s">
        <v>20442</v>
      </c>
      <c r="G1184" s="8"/>
      <c r="H1184" s="8" t="s">
        <v>15985</v>
      </c>
      <c r="I1184" s="8"/>
    </row>
    <row r="1185" customHeight="1" spans="1:9">
      <c r="A1185" s="6" t="s">
        <v>20443</v>
      </c>
      <c r="B1185" s="6" t="s">
        <v>20444</v>
      </c>
      <c r="C1185" s="6" t="s">
        <v>20445</v>
      </c>
      <c r="D1185" s="6"/>
      <c r="E1185" s="6"/>
      <c r="F1185" s="6" t="s">
        <v>20446</v>
      </c>
      <c r="G1185" s="6"/>
      <c r="H1185" s="6" t="s">
        <v>16361</v>
      </c>
      <c r="I1185" s="6"/>
    </row>
    <row r="1186" customHeight="1" spans="1:9">
      <c r="A1186" s="8" t="s">
        <v>20447</v>
      </c>
      <c r="B1186" s="8" t="s">
        <v>20448</v>
      </c>
      <c r="C1186" s="8" t="s">
        <v>16824</v>
      </c>
      <c r="D1186" s="8"/>
      <c r="E1186" s="8"/>
      <c r="F1186" s="8" t="s">
        <v>20449</v>
      </c>
      <c r="G1186" s="8"/>
      <c r="H1186" s="8" t="s">
        <v>16826</v>
      </c>
      <c r="I1186" s="8"/>
    </row>
    <row r="1187" customHeight="1" spans="1:9">
      <c r="A1187" s="6" t="s">
        <v>20450</v>
      </c>
      <c r="B1187" s="6" t="s">
        <v>20451</v>
      </c>
      <c r="C1187" s="6" t="s">
        <v>18271</v>
      </c>
      <c r="D1187" s="6"/>
      <c r="E1187" s="6"/>
      <c r="F1187" s="6" t="s">
        <v>20452</v>
      </c>
      <c r="G1187" s="6"/>
      <c r="H1187" s="6" t="s">
        <v>16024</v>
      </c>
      <c r="I1187" s="6"/>
    </row>
    <row r="1188" customHeight="1" spans="1:9">
      <c r="A1188" s="8" t="s">
        <v>20453</v>
      </c>
      <c r="B1188" s="8" t="s">
        <v>20454</v>
      </c>
      <c r="C1188" s="8" t="s">
        <v>16411</v>
      </c>
      <c r="D1188" s="8"/>
      <c r="E1188" s="8"/>
      <c r="F1188" s="8" t="s">
        <v>20455</v>
      </c>
      <c r="G1188" s="8"/>
      <c r="H1188" s="8" t="s">
        <v>16411</v>
      </c>
      <c r="I1188" s="8"/>
    </row>
    <row r="1189" customHeight="1" spans="1:9">
      <c r="A1189" s="6" t="s">
        <v>20456</v>
      </c>
      <c r="B1189" s="6" t="s">
        <v>20457</v>
      </c>
      <c r="C1189" s="6" t="s">
        <v>16129</v>
      </c>
      <c r="D1189" s="6"/>
      <c r="E1189" s="6"/>
      <c r="F1189" s="6" t="s">
        <v>20458</v>
      </c>
      <c r="G1189" s="6"/>
      <c r="H1189" s="6" t="s">
        <v>15985</v>
      </c>
      <c r="I1189" s="6"/>
    </row>
    <row r="1190" customHeight="1" spans="1:9">
      <c r="A1190" s="8" t="s">
        <v>20459</v>
      </c>
      <c r="B1190" s="8" t="s">
        <v>20460</v>
      </c>
      <c r="C1190" s="8" t="s">
        <v>15959</v>
      </c>
      <c r="D1190" s="8"/>
      <c r="E1190" s="8"/>
      <c r="F1190" s="8" t="s">
        <v>20461</v>
      </c>
      <c r="G1190" s="8"/>
      <c r="H1190" s="8" t="s">
        <v>15959</v>
      </c>
      <c r="I1190" s="8"/>
    </row>
    <row r="1191" customHeight="1" spans="1:9">
      <c r="A1191" s="6" t="s">
        <v>20462</v>
      </c>
      <c r="B1191" s="6" t="s">
        <v>20463</v>
      </c>
      <c r="C1191" s="6" t="s">
        <v>20464</v>
      </c>
      <c r="D1191" s="6"/>
      <c r="E1191" s="6"/>
      <c r="F1191" s="6" t="s">
        <v>20465</v>
      </c>
      <c r="G1191" s="6"/>
      <c r="H1191" s="6" t="s">
        <v>16348</v>
      </c>
      <c r="I1191" s="6"/>
    </row>
    <row r="1192" customHeight="1" spans="1:9">
      <c r="A1192" s="8" t="s">
        <v>20466</v>
      </c>
      <c r="B1192" s="8" t="s">
        <v>20467</v>
      </c>
      <c r="C1192" s="8" t="s">
        <v>15959</v>
      </c>
      <c r="D1192" s="8"/>
      <c r="E1192" s="8"/>
      <c r="F1192" s="8" t="s">
        <v>20468</v>
      </c>
      <c r="G1192" s="8"/>
      <c r="H1192" s="8" t="s">
        <v>15959</v>
      </c>
      <c r="I1192" s="8"/>
    </row>
    <row r="1193" customHeight="1" spans="1:9">
      <c r="A1193" s="6" t="s">
        <v>20469</v>
      </c>
      <c r="B1193" s="6" t="s">
        <v>20470</v>
      </c>
      <c r="C1193" s="6" t="s">
        <v>15959</v>
      </c>
      <c r="D1193" s="6"/>
      <c r="E1193" s="6"/>
      <c r="F1193" s="6" t="s">
        <v>20471</v>
      </c>
      <c r="G1193" s="6"/>
      <c r="H1193" s="6" t="s">
        <v>15959</v>
      </c>
      <c r="I1193" s="6"/>
    </row>
    <row r="1194" customHeight="1" spans="1:9">
      <c r="A1194" s="8" t="s">
        <v>20472</v>
      </c>
      <c r="B1194" s="8" t="s">
        <v>20473</v>
      </c>
      <c r="C1194" s="8" t="s">
        <v>20474</v>
      </c>
      <c r="D1194" s="8"/>
      <c r="E1194" s="8"/>
      <c r="F1194" s="8" t="s">
        <v>20475</v>
      </c>
      <c r="G1194" s="8"/>
      <c r="H1194" s="8" t="s">
        <v>15985</v>
      </c>
      <c r="I1194" s="8"/>
    </row>
    <row r="1195" customHeight="1" spans="1:9">
      <c r="A1195" s="6" t="s">
        <v>20476</v>
      </c>
      <c r="B1195" s="6" t="s">
        <v>20477</v>
      </c>
      <c r="C1195" s="6" t="s">
        <v>20478</v>
      </c>
      <c r="D1195" s="6"/>
      <c r="E1195" s="6"/>
      <c r="F1195" s="6" t="s">
        <v>20479</v>
      </c>
      <c r="G1195" s="6"/>
      <c r="H1195" s="6" t="s">
        <v>15985</v>
      </c>
      <c r="I1195" s="6"/>
    </row>
    <row r="1196" customHeight="1" spans="1:9">
      <c r="A1196" s="8" t="s">
        <v>20480</v>
      </c>
      <c r="B1196" s="8" t="s">
        <v>20481</v>
      </c>
      <c r="C1196" s="8" t="s">
        <v>20482</v>
      </c>
      <c r="D1196" s="8"/>
      <c r="E1196" s="8"/>
      <c r="F1196" s="8" t="s">
        <v>20483</v>
      </c>
      <c r="G1196" s="8"/>
      <c r="H1196" s="8" t="s">
        <v>16139</v>
      </c>
      <c r="I1196" s="8"/>
    </row>
    <row r="1197" customHeight="1" spans="1:9">
      <c r="A1197" s="6" t="s">
        <v>20484</v>
      </c>
      <c r="B1197" s="6" t="s">
        <v>20485</v>
      </c>
      <c r="C1197" s="6" t="s">
        <v>20486</v>
      </c>
      <c r="D1197" s="6"/>
      <c r="E1197" s="6"/>
      <c r="F1197" s="6" t="s">
        <v>20487</v>
      </c>
      <c r="G1197" s="6"/>
      <c r="H1197" s="6" t="s">
        <v>15985</v>
      </c>
      <c r="I1197" s="6"/>
    </row>
    <row r="1198" customHeight="1" spans="1:9">
      <c r="A1198" s="8" t="s">
        <v>20488</v>
      </c>
      <c r="B1198" s="8" t="s">
        <v>20489</v>
      </c>
      <c r="C1198" s="8" t="s">
        <v>20490</v>
      </c>
      <c r="D1198" s="8"/>
      <c r="E1198" s="8"/>
      <c r="F1198" s="8" t="s">
        <v>20491</v>
      </c>
      <c r="G1198" s="8"/>
      <c r="H1198" s="8" t="s">
        <v>15970</v>
      </c>
      <c r="I1198" s="8"/>
    </row>
    <row r="1199" customHeight="1" spans="1:9">
      <c r="A1199" s="6" t="s">
        <v>20492</v>
      </c>
      <c r="B1199" s="6" t="s">
        <v>20493</v>
      </c>
      <c r="C1199" s="6" t="s">
        <v>20494</v>
      </c>
      <c r="D1199" s="6"/>
      <c r="E1199" s="6"/>
      <c r="F1199" s="6" t="s">
        <v>20495</v>
      </c>
      <c r="G1199" s="6"/>
      <c r="H1199" s="6" t="s">
        <v>15985</v>
      </c>
      <c r="I1199" s="6"/>
    </row>
    <row r="1200" customHeight="1" spans="1:9">
      <c r="A1200" s="8" t="s">
        <v>20496</v>
      </c>
      <c r="B1200" s="8" t="s">
        <v>20497</v>
      </c>
      <c r="C1200" s="8" t="s">
        <v>20498</v>
      </c>
      <c r="D1200" s="8"/>
      <c r="E1200" s="8"/>
      <c r="F1200" s="8" t="s">
        <v>20499</v>
      </c>
      <c r="G1200" s="8"/>
      <c r="H1200" s="8" t="s">
        <v>15970</v>
      </c>
      <c r="I1200" s="8"/>
    </row>
    <row r="1201" customHeight="1" spans="1:9">
      <c r="A1201" s="6" t="s">
        <v>20500</v>
      </c>
      <c r="B1201" s="6" t="s">
        <v>20501</v>
      </c>
      <c r="C1201" s="6" t="s">
        <v>15980</v>
      </c>
      <c r="D1201" s="6"/>
      <c r="E1201" s="6"/>
      <c r="F1201" s="6" t="s">
        <v>20502</v>
      </c>
      <c r="G1201" s="6"/>
      <c r="H1201" s="6" t="s">
        <v>15980</v>
      </c>
      <c r="I1201" s="6"/>
    </row>
    <row r="1202" customHeight="1" spans="1:9">
      <c r="A1202" s="8" t="s">
        <v>20503</v>
      </c>
      <c r="B1202" s="8" t="s">
        <v>20504</v>
      </c>
      <c r="C1202" s="8" t="s">
        <v>20505</v>
      </c>
      <c r="D1202" s="8"/>
      <c r="E1202" s="8"/>
      <c r="F1202" s="8" t="s">
        <v>20506</v>
      </c>
      <c r="G1202" s="8"/>
      <c r="H1202" s="8" t="s">
        <v>15985</v>
      </c>
      <c r="I1202" s="8"/>
    </row>
    <row r="1203" customHeight="1" spans="1:9">
      <c r="A1203" s="6" t="s">
        <v>20507</v>
      </c>
      <c r="B1203" s="6" t="s">
        <v>20508</v>
      </c>
      <c r="C1203" s="6" t="s">
        <v>20509</v>
      </c>
      <c r="D1203" s="6"/>
      <c r="E1203" s="6"/>
      <c r="F1203" s="6" t="s">
        <v>20510</v>
      </c>
      <c r="G1203" s="6"/>
      <c r="H1203" s="6" t="s">
        <v>16361</v>
      </c>
      <c r="I1203" s="6"/>
    </row>
    <row r="1204" customHeight="1" spans="1:9">
      <c r="A1204" s="8" t="s">
        <v>20511</v>
      </c>
      <c r="B1204" s="8" t="s">
        <v>20512</v>
      </c>
      <c r="C1204" s="8" t="s">
        <v>20513</v>
      </c>
      <c r="D1204" s="8"/>
      <c r="E1204" s="8"/>
      <c r="F1204" s="8" t="s">
        <v>20514</v>
      </c>
      <c r="G1204" s="8"/>
      <c r="H1204" s="8" t="s">
        <v>16102</v>
      </c>
      <c r="I1204" s="8"/>
    </row>
    <row r="1205" customHeight="1" spans="1:9">
      <c r="A1205" s="6" t="s">
        <v>20515</v>
      </c>
      <c r="B1205" s="6" t="s">
        <v>20516</v>
      </c>
      <c r="C1205" s="6" t="s">
        <v>20517</v>
      </c>
      <c r="D1205" s="6"/>
      <c r="E1205" s="6"/>
      <c r="F1205" s="6" t="s">
        <v>20518</v>
      </c>
      <c r="G1205" s="6"/>
      <c r="H1205" s="6" t="s">
        <v>15985</v>
      </c>
      <c r="I1205" s="6"/>
    </row>
    <row r="1206" customHeight="1" spans="1:9">
      <c r="A1206" s="8" t="s">
        <v>20519</v>
      </c>
      <c r="B1206" s="8" t="s">
        <v>20520</v>
      </c>
      <c r="C1206" s="8" t="s">
        <v>20521</v>
      </c>
      <c r="D1206" s="8"/>
      <c r="E1206" s="8"/>
      <c r="F1206" s="8" t="s">
        <v>20522</v>
      </c>
      <c r="G1206" s="8"/>
      <c r="H1206" s="8" t="s">
        <v>16826</v>
      </c>
      <c r="I1206" s="8"/>
    </row>
    <row r="1207" customHeight="1" spans="1:9">
      <c r="A1207" s="6" t="s">
        <v>20523</v>
      </c>
      <c r="B1207" s="6" t="s">
        <v>20524</v>
      </c>
      <c r="C1207" s="6" t="s">
        <v>18468</v>
      </c>
      <c r="D1207" s="6"/>
      <c r="E1207" s="6"/>
      <c r="F1207" s="6" t="s">
        <v>20525</v>
      </c>
      <c r="G1207" s="6"/>
      <c r="H1207" s="6" t="s">
        <v>16139</v>
      </c>
      <c r="I1207" s="6"/>
    </row>
    <row r="1208" customHeight="1" spans="1:9">
      <c r="A1208" s="8" t="s">
        <v>20526</v>
      </c>
      <c r="B1208" s="8" t="s">
        <v>20527</v>
      </c>
      <c r="C1208" s="8" t="s">
        <v>15980</v>
      </c>
      <c r="D1208" s="8"/>
      <c r="E1208" s="8"/>
      <c r="F1208" s="8" t="s">
        <v>20528</v>
      </c>
      <c r="G1208" s="8"/>
      <c r="H1208" s="8" t="s">
        <v>15980</v>
      </c>
      <c r="I1208" s="8"/>
    </row>
    <row r="1209" customHeight="1" spans="1:9">
      <c r="A1209" s="6" t="s">
        <v>20529</v>
      </c>
      <c r="B1209" s="6" t="s">
        <v>20530</v>
      </c>
      <c r="C1209" s="6" t="s">
        <v>20531</v>
      </c>
      <c r="D1209" s="6"/>
      <c r="E1209" s="6"/>
      <c r="F1209" s="6" t="s">
        <v>20532</v>
      </c>
      <c r="G1209" s="6"/>
      <c r="H1209" s="6" t="s">
        <v>16184</v>
      </c>
      <c r="I1209" s="6"/>
    </row>
    <row r="1210" customHeight="1" spans="1:9">
      <c r="A1210" s="8" t="s">
        <v>20533</v>
      </c>
      <c r="B1210" s="8"/>
      <c r="C1210" s="8" t="s">
        <v>20534</v>
      </c>
      <c r="D1210" s="8"/>
      <c r="E1210" s="8"/>
      <c r="F1210" s="8" t="s">
        <v>20535</v>
      </c>
      <c r="G1210" s="8"/>
      <c r="H1210" s="8"/>
      <c r="I1210" s="8"/>
    </row>
    <row r="1211" customHeight="1" spans="1:9">
      <c r="A1211" s="6" t="s">
        <v>20536</v>
      </c>
      <c r="B1211" s="6" t="s">
        <v>20537</v>
      </c>
      <c r="C1211" s="6" t="s">
        <v>20538</v>
      </c>
      <c r="D1211" s="6"/>
      <c r="E1211" s="6"/>
      <c r="F1211" s="6" t="s">
        <v>20539</v>
      </c>
      <c r="G1211" s="6"/>
      <c r="H1211" s="6" t="s">
        <v>16102</v>
      </c>
      <c r="I1211" s="6"/>
    </row>
    <row r="1212" customHeight="1" spans="1:9">
      <c r="A1212" s="8" t="s">
        <v>20540</v>
      </c>
      <c r="B1212" s="8" t="s">
        <v>20541</v>
      </c>
      <c r="C1212" s="8" t="s">
        <v>20542</v>
      </c>
      <c r="D1212" s="8"/>
      <c r="E1212" s="8"/>
      <c r="F1212" s="8" t="s">
        <v>20543</v>
      </c>
      <c r="G1212" s="8"/>
      <c r="H1212" s="8" t="s">
        <v>16348</v>
      </c>
      <c r="I1212" s="8"/>
    </row>
    <row r="1213" customHeight="1" spans="1:9">
      <c r="A1213" s="6" t="s">
        <v>20544</v>
      </c>
      <c r="B1213" s="6" t="s">
        <v>20545</v>
      </c>
      <c r="C1213" s="6" t="s">
        <v>20546</v>
      </c>
      <c r="D1213" s="6"/>
      <c r="E1213" s="6"/>
      <c r="F1213" s="6" t="s">
        <v>20547</v>
      </c>
      <c r="G1213" s="6"/>
      <c r="H1213" s="6" t="s">
        <v>15985</v>
      </c>
      <c r="I1213" s="6"/>
    </row>
    <row r="1214" customHeight="1" spans="1:9">
      <c r="A1214" s="8" t="s">
        <v>20548</v>
      </c>
      <c r="B1214" s="8"/>
      <c r="C1214" s="8" t="s">
        <v>19328</v>
      </c>
      <c r="D1214" s="8"/>
      <c r="E1214" s="8"/>
      <c r="F1214" s="8" t="s">
        <v>20549</v>
      </c>
      <c r="G1214" s="8"/>
      <c r="H1214" s="8"/>
      <c r="I1214" s="8"/>
    </row>
    <row r="1215" customHeight="1" spans="1:9">
      <c r="A1215" s="6" t="s">
        <v>20550</v>
      </c>
      <c r="B1215" s="6" t="s">
        <v>20551</v>
      </c>
      <c r="C1215" s="6" t="s">
        <v>15970</v>
      </c>
      <c r="D1215" s="6"/>
      <c r="E1215" s="6"/>
      <c r="F1215" s="6" t="s">
        <v>20552</v>
      </c>
      <c r="G1215" s="6"/>
      <c r="H1215" s="6" t="s">
        <v>15970</v>
      </c>
      <c r="I1215" s="6"/>
    </row>
    <row r="1216" customHeight="1" spans="1:9">
      <c r="A1216" s="8" t="s">
        <v>20553</v>
      </c>
      <c r="B1216" s="8" t="s">
        <v>20554</v>
      </c>
      <c r="C1216" s="8" t="s">
        <v>20555</v>
      </c>
      <c r="D1216" s="8"/>
      <c r="E1216" s="8"/>
      <c r="F1216" s="8" t="s">
        <v>20556</v>
      </c>
      <c r="G1216" s="8"/>
      <c r="H1216" s="8" t="s">
        <v>16102</v>
      </c>
      <c r="I1216" s="8"/>
    </row>
    <row r="1217" customHeight="1" spans="1:9">
      <c r="A1217" s="6" t="s">
        <v>20557</v>
      </c>
      <c r="B1217" s="6" t="s">
        <v>20558</v>
      </c>
      <c r="C1217" s="6" t="s">
        <v>20559</v>
      </c>
      <c r="D1217" s="6"/>
      <c r="E1217" s="6"/>
      <c r="F1217" s="6" t="s">
        <v>20560</v>
      </c>
      <c r="G1217" s="6"/>
      <c r="H1217" s="6" t="s">
        <v>16361</v>
      </c>
      <c r="I1217" s="6"/>
    </row>
    <row r="1218" customHeight="1" spans="1:9">
      <c r="A1218" s="8" t="s">
        <v>20561</v>
      </c>
      <c r="B1218" s="8" t="s">
        <v>20562</v>
      </c>
      <c r="C1218" s="8" t="s">
        <v>18762</v>
      </c>
      <c r="D1218" s="8"/>
      <c r="E1218" s="8"/>
      <c r="F1218" s="8" t="s">
        <v>20563</v>
      </c>
      <c r="G1218" s="8"/>
      <c r="H1218" s="8" t="s">
        <v>16024</v>
      </c>
      <c r="I1218" s="8"/>
    </row>
    <row r="1219" customHeight="1" spans="1:9">
      <c r="A1219" s="6" t="s">
        <v>20564</v>
      </c>
      <c r="B1219" s="6" t="s">
        <v>20565</v>
      </c>
      <c r="C1219" s="6" t="s">
        <v>18527</v>
      </c>
      <c r="D1219" s="6"/>
      <c r="E1219" s="6"/>
      <c r="F1219" s="6" t="s">
        <v>20566</v>
      </c>
      <c r="G1219" s="6"/>
      <c r="H1219" s="6" t="s">
        <v>16361</v>
      </c>
      <c r="I1219" s="6"/>
    </row>
    <row r="1220" customHeight="1" spans="1:9">
      <c r="A1220" s="8" t="s">
        <v>20567</v>
      </c>
      <c r="B1220" s="8" t="s">
        <v>20568</v>
      </c>
      <c r="C1220" s="8" t="s">
        <v>20569</v>
      </c>
      <c r="D1220" s="8"/>
      <c r="E1220" s="8"/>
      <c r="F1220" s="8" t="s">
        <v>20570</v>
      </c>
      <c r="G1220" s="8"/>
      <c r="H1220" s="8" t="s">
        <v>15975</v>
      </c>
      <c r="I1220" s="8"/>
    </row>
    <row r="1221" customHeight="1" spans="1:9">
      <c r="A1221" s="6" t="s">
        <v>20571</v>
      </c>
      <c r="B1221" s="6" t="s">
        <v>20572</v>
      </c>
      <c r="C1221" s="6" t="s">
        <v>16129</v>
      </c>
      <c r="D1221" s="6"/>
      <c r="E1221" s="6"/>
      <c r="F1221" s="6" t="s">
        <v>20573</v>
      </c>
      <c r="G1221" s="6"/>
      <c r="H1221" s="6" t="s">
        <v>15985</v>
      </c>
      <c r="I1221" s="6"/>
    </row>
    <row r="1222" customHeight="1" spans="1:9">
      <c r="A1222" s="8" t="s">
        <v>20574</v>
      </c>
      <c r="B1222" s="8" t="s">
        <v>20575</v>
      </c>
      <c r="C1222" s="8" t="s">
        <v>16129</v>
      </c>
      <c r="D1222" s="8"/>
      <c r="E1222" s="8"/>
      <c r="F1222" s="8" t="s">
        <v>20576</v>
      </c>
      <c r="G1222" s="8"/>
      <c r="H1222" s="8" t="s">
        <v>15985</v>
      </c>
      <c r="I1222" s="8"/>
    </row>
    <row r="1223" customHeight="1" spans="1:9">
      <c r="A1223" s="6" t="s">
        <v>20577</v>
      </c>
      <c r="B1223" s="6"/>
      <c r="C1223" s="6" t="s">
        <v>20578</v>
      </c>
      <c r="D1223" s="6"/>
      <c r="E1223" s="6"/>
      <c r="F1223" s="6" t="s">
        <v>20579</v>
      </c>
      <c r="G1223" s="6"/>
      <c r="H1223" s="6" t="s">
        <v>15985</v>
      </c>
      <c r="I1223" s="6"/>
    </row>
    <row r="1224" customHeight="1" spans="1:9">
      <c r="A1224" s="8" t="s">
        <v>20580</v>
      </c>
      <c r="B1224" s="8" t="s">
        <v>20581</v>
      </c>
      <c r="C1224" s="8" t="s">
        <v>18527</v>
      </c>
      <c r="D1224" s="8"/>
      <c r="E1224" s="8"/>
      <c r="F1224" s="8" t="s">
        <v>20582</v>
      </c>
      <c r="G1224" s="8"/>
      <c r="H1224" s="8" t="s">
        <v>16361</v>
      </c>
      <c r="I1224" s="8"/>
    </row>
    <row r="1225" customHeight="1" spans="1:9">
      <c r="A1225" s="6" t="s">
        <v>20583</v>
      </c>
      <c r="B1225" s="6" t="s">
        <v>20584</v>
      </c>
      <c r="C1225" s="6" t="s">
        <v>20585</v>
      </c>
      <c r="D1225" s="6"/>
      <c r="E1225" s="6"/>
      <c r="F1225" s="6" t="s">
        <v>20586</v>
      </c>
      <c r="G1225" s="6"/>
      <c r="H1225" s="6" t="s">
        <v>16390</v>
      </c>
      <c r="I1225" s="6"/>
    </row>
    <row r="1226" customHeight="1" spans="1:9">
      <c r="A1226" s="8" t="s">
        <v>20587</v>
      </c>
      <c r="B1226" s="8" t="s">
        <v>20588</v>
      </c>
      <c r="C1226" s="8" t="s">
        <v>16056</v>
      </c>
      <c r="D1226" s="8"/>
      <c r="E1226" s="8"/>
      <c r="F1226" s="8" t="s">
        <v>20589</v>
      </c>
      <c r="G1226" s="8"/>
      <c r="H1226" s="8" t="s">
        <v>16056</v>
      </c>
      <c r="I1226" s="8"/>
    </row>
    <row r="1227" customHeight="1" spans="1:9">
      <c r="A1227" s="6" t="s">
        <v>20590</v>
      </c>
      <c r="B1227" s="6" t="s">
        <v>20591</v>
      </c>
      <c r="C1227" s="6" t="s">
        <v>20592</v>
      </c>
      <c r="D1227" s="6"/>
      <c r="E1227" s="6"/>
      <c r="F1227" s="6" t="s">
        <v>20593</v>
      </c>
      <c r="G1227" s="6"/>
      <c r="H1227" s="6" t="s">
        <v>15970</v>
      </c>
      <c r="I1227" s="6"/>
    </row>
    <row r="1228" customHeight="1" spans="1:9">
      <c r="A1228" s="8" t="s">
        <v>20594</v>
      </c>
      <c r="B1228" s="8" t="s">
        <v>20595</v>
      </c>
      <c r="C1228" s="8" t="s">
        <v>20596</v>
      </c>
      <c r="D1228" s="8"/>
      <c r="E1228" s="8"/>
      <c r="F1228" s="8" t="s">
        <v>20597</v>
      </c>
      <c r="G1228" s="8"/>
      <c r="H1228" s="8" t="s">
        <v>15985</v>
      </c>
      <c r="I1228" s="8"/>
    </row>
    <row r="1229" customHeight="1" spans="1:9">
      <c r="A1229" s="6" t="s">
        <v>20598</v>
      </c>
      <c r="B1229" s="6" t="s">
        <v>20599</v>
      </c>
      <c r="C1229" s="6" t="s">
        <v>20600</v>
      </c>
      <c r="D1229" s="6"/>
      <c r="E1229" s="6"/>
      <c r="F1229" s="6" t="s">
        <v>20601</v>
      </c>
      <c r="G1229" s="6"/>
      <c r="H1229" s="6" t="s">
        <v>15965</v>
      </c>
      <c r="I1229" s="6"/>
    </row>
    <row r="1230" customHeight="1" spans="1:9">
      <c r="A1230" s="8" t="s">
        <v>20602</v>
      </c>
      <c r="B1230" s="8" t="s">
        <v>20603</v>
      </c>
      <c r="C1230" s="8" t="s">
        <v>20604</v>
      </c>
      <c r="D1230" s="8"/>
      <c r="E1230" s="8"/>
      <c r="F1230" s="8" t="s">
        <v>20605</v>
      </c>
      <c r="G1230" s="8"/>
      <c r="H1230" s="8" t="s">
        <v>15965</v>
      </c>
      <c r="I1230" s="8"/>
    </row>
    <row r="1231" customHeight="1" spans="1:9">
      <c r="A1231" s="6" t="s">
        <v>20606</v>
      </c>
      <c r="B1231" s="6" t="s">
        <v>20607</v>
      </c>
      <c r="C1231" s="6" t="s">
        <v>20608</v>
      </c>
      <c r="D1231" s="6"/>
      <c r="E1231" s="6"/>
      <c r="F1231" s="6" t="s">
        <v>20609</v>
      </c>
      <c r="G1231" s="6"/>
      <c r="H1231" s="6" t="s">
        <v>16168</v>
      </c>
      <c r="I1231" s="6"/>
    </row>
    <row r="1232" customHeight="1" spans="1:9">
      <c r="A1232" s="8" t="s">
        <v>20610</v>
      </c>
      <c r="B1232" s="8" t="s">
        <v>20611</v>
      </c>
      <c r="C1232" s="8" t="s">
        <v>17453</v>
      </c>
      <c r="D1232" s="8"/>
      <c r="E1232" s="8"/>
      <c r="F1232" s="8" t="s">
        <v>20612</v>
      </c>
      <c r="G1232" s="8"/>
      <c r="H1232" s="8" t="s">
        <v>15970</v>
      </c>
      <c r="I1232" s="8"/>
    </row>
    <row r="1233" customHeight="1" spans="1:9">
      <c r="A1233" s="6" t="s">
        <v>20613</v>
      </c>
      <c r="B1233" s="6" t="s">
        <v>20614</v>
      </c>
      <c r="C1233" s="6" t="s">
        <v>20615</v>
      </c>
      <c r="D1233" s="6"/>
      <c r="E1233" s="6"/>
      <c r="F1233" s="6" t="s">
        <v>20616</v>
      </c>
      <c r="G1233" s="6"/>
      <c r="H1233" s="6" t="s">
        <v>16168</v>
      </c>
      <c r="I1233" s="6"/>
    </row>
    <row r="1234" customHeight="1" spans="1:9">
      <c r="A1234" s="8" t="s">
        <v>20617</v>
      </c>
      <c r="B1234" s="8" t="s">
        <v>20618</v>
      </c>
      <c r="C1234" s="8" t="s">
        <v>20619</v>
      </c>
      <c r="D1234" s="8"/>
      <c r="E1234" s="8"/>
      <c r="F1234" s="8" t="s">
        <v>20620</v>
      </c>
      <c r="G1234" s="8"/>
      <c r="H1234" s="8" t="s">
        <v>15985</v>
      </c>
      <c r="I1234" s="8"/>
    </row>
    <row r="1235" customHeight="1" spans="1:9">
      <c r="A1235" s="6" t="s">
        <v>20621</v>
      </c>
      <c r="B1235" s="6" t="s">
        <v>20622</v>
      </c>
      <c r="C1235" s="6" t="s">
        <v>16863</v>
      </c>
      <c r="D1235" s="6"/>
      <c r="E1235" s="6"/>
      <c r="F1235" s="6" t="s">
        <v>20623</v>
      </c>
      <c r="G1235" s="6"/>
      <c r="H1235" s="6" t="s">
        <v>16826</v>
      </c>
      <c r="I1235" s="6"/>
    </row>
    <row r="1236" customHeight="1" spans="1:9">
      <c r="A1236" s="8" t="s">
        <v>20624</v>
      </c>
      <c r="B1236" s="8" t="s">
        <v>20625</v>
      </c>
      <c r="C1236" s="8" t="s">
        <v>20626</v>
      </c>
      <c r="D1236" s="8"/>
      <c r="E1236" s="8"/>
      <c r="F1236" s="8" t="s">
        <v>20627</v>
      </c>
      <c r="G1236" s="8"/>
      <c r="H1236" s="8" t="s">
        <v>15985</v>
      </c>
      <c r="I1236" s="8"/>
    </row>
    <row r="1237" customHeight="1" spans="1:9">
      <c r="A1237" s="6" t="s">
        <v>20628</v>
      </c>
      <c r="B1237" s="6" t="s">
        <v>20591</v>
      </c>
      <c r="C1237" s="6" t="s">
        <v>20629</v>
      </c>
      <c r="D1237" s="6"/>
      <c r="E1237" s="6"/>
      <c r="F1237" s="6" t="s">
        <v>20630</v>
      </c>
      <c r="G1237" s="6"/>
      <c r="H1237" s="6" t="s">
        <v>15970</v>
      </c>
      <c r="I1237" s="6"/>
    </row>
    <row r="1238" customHeight="1" spans="1:9">
      <c r="A1238" s="8" t="s">
        <v>20631</v>
      </c>
      <c r="B1238" s="8" t="s">
        <v>20632</v>
      </c>
      <c r="C1238" s="8" t="s">
        <v>20633</v>
      </c>
      <c r="D1238" s="8"/>
      <c r="E1238" s="8"/>
      <c r="F1238" s="8" t="s">
        <v>20634</v>
      </c>
      <c r="G1238" s="8"/>
      <c r="H1238" s="8" t="s">
        <v>16029</v>
      </c>
      <c r="I1238" s="8"/>
    </row>
    <row r="1239" customHeight="1" spans="1:9">
      <c r="A1239" s="6" t="s">
        <v>20635</v>
      </c>
      <c r="B1239" s="6" t="s">
        <v>20636</v>
      </c>
      <c r="C1239" s="6" t="s">
        <v>15959</v>
      </c>
      <c r="D1239" s="6"/>
      <c r="E1239" s="6"/>
      <c r="F1239" s="6" t="s">
        <v>20637</v>
      </c>
      <c r="G1239" s="6"/>
      <c r="H1239" s="6" t="s">
        <v>15959</v>
      </c>
      <c r="I1239" s="6"/>
    </row>
    <row r="1240" customHeight="1" spans="1:9">
      <c r="A1240" s="8" t="s">
        <v>20638</v>
      </c>
      <c r="B1240" s="8" t="s">
        <v>20639</v>
      </c>
      <c r="C1240" s="8" t="s">
        <v>16514</v>
      </c>
      <c r="D1240" s="8"/>
      <c r="E1240" s="8"/>
      <c r="F1240" s="8" t="s">
        <v>20640</v>
      </c>
      <c r="G1240" s="8"/>
      <c r="H1240" s="8" t="s">
        <v>16514</v>
      </c>
      <c r="I1240" s="8"/>
    </row>
    <row r="1241" customHeight="1" spans="1:9">
      <c r="A1241" s="6" t="s">
        <v>20641</v>
      </c>
      <c r="B1241" s="6"/>
      <c r="C1241" s="6" t="s">
        <v>18420</v>
      </c>
      <c r="D1241" s="6"/>
      <c r="E1241" s="6"/>
      <c r="F1241" s="6" t="s">
        <v>20642</v>
      </c>
      <c r="G1241" s="6"/>
      <c r="H1241" s="6" t="s">
        <v>16024</v>
      </c>
      <c r="I1241" s="6"/>
    </row>
    <row r="1242" customHeight="1" spans="1:9">
      <c r="A1242" s="8" t="s">
        <v>20643</v>
      </c>
      <c r="B1242" s="8" t="s">
        <v>20644</v>
      </c>
      <c r="C1242" s="8" t="s">
        <v>20645</v>
      </c>
      <c r="D1242" s="8"/>
      <c r="E1242" s="8"/>
      <c r="F1242" s="8" t="s">
        <v>20646</v>
      </c>
      <c r="G1242" s="8"/>
      <c r="H1242" s="8" t="s">
        <v>15985</v>
      </c>
      <c r="I1242" s="8"/>
    </row>
    <row r="1243" customHeight="1" spans="1:9">
      <c r="A1243" s="6" t="s">
        <v>20647</v>
      </c>
      <c r="B1243" s="6" t="s">
        <v>20648</v>
      </c>
      <c r="C1243" s="6" t="s">
        <v>20649</v>
      </c>
      <c r="D1243" s="6"/>
      <c r="E1243" s="6"/>
      <c r="F1243" s="6" t="s">
        <v>20650</v>
      </c>
      <c r="G1243" s="6"/>
      <c r="H1243" s="6" t="s">
        <v>15985</v>
      </c>
      <c r="I1243" s="6"/>
    </row>
    <row r="1244" customHeight="1" spans="1:9">
      <c r="A1244" s="8" t="s">
        <v>20651</v>
      </c>
      <c r="B1244" s="8" t="s">
        <v>20652</v>
      </c>
      <c r="C1244" s="8" t="s">
        <v>20653</v>
      </c>
      <c r="D1244" s="8"/>
      <c r="E1244" s="8"/>
      <c r="F1244" s="8" t="s">
        <v>20654</v>
      </c>
      <c r="G1244" s="8"/>
      <c r="H1244" s="8" t="s">
        <v>16826</v>
      </c>
      <c r="I1244" s="8"/>
    </row>
    <row r="1245" customHeight="1" spans="1:9">
      <c r="A1245" s="6" t="s">
        <v>20655</v>
      </c>
      <c r="B1245" s="6" t="s">
        <v>20656</v>
      </c>
      <c r="C1245" s="6" t="s">
        <v>20657</v>
      </c>
      <c r="D1245" s="6"/>
      <c r="E1245" s="6"/>
      <c r="F1245" s="6" t="s">
        <v>20658</v>
      </c>
      <c r="G1245" s="6"/>
      <c r="H1245" s="6" t="s">
        <v>16056</v>
      </c>
      <c r="I1245" s="6"/>
    </row>
    <row r="1246" customHeight="1" spans="1:9">
      <c r="A1246" s="8" t="s">
        <v>20659</v>
      </c>
      <c r="B1246" s="8" t="s">
        <v>17474</v>
      </c>
      <c r="C1246" s="8" t="s">
        <v>16129</v>
      </c>
      <c r="D1246" s="8"/>
      <c r="E1246" s="8"/>
      <c r="F1246" s="8" t="s">
        <v>20660</v>
      </c>
      <c r="G1246" s="8"/>
      <c r="H1246" s="8" t="s">
        <v>15985</v>
      </c>
      <c r="I1246" s="8"/>
    </row>
    <row r="1247" customHeight="1" spans="1:9">
      <c r="A1247" s="6" t="s">
        <v>20661</v>
      </c>
      <c r="B1247" s="6" t="s">
        <v>20662</v>
      </c>
      <c r="C1247" s="6" t="s">
        <v>19112</v>
      </c>
      <c r="D1247" s="6"/>
      <c r="E1247" s="6"/>
      <c r="F1247" s="6" t="s">
        <v>20663</v>
      </c>
      <c r="G1247" s="6"/>
      <c r="H1247" s="6" t="s">
        <v>16024</v>
      </c>
      <c r="I1247" s="6"/>
    </row>
    <row r="1248" customHeight="1" spans="1:9">
      <c r="A1248" s="8" t="s">
        <v>20664</v>
      </c>
      <c r="B1248" s="8" t="s">
        <v>20665</v>
      </c>
      <c r="C1248" s="8" t="s">
        <v>20666</v>
      </c>
      <c r="D1248" s="8"/>
      <c r="E1248" s="8"/>
      <c r="F1248" s="8" t="s">
        <v>20667</v>
      </c>
      <c r="G1248" s="8"/>
      <c r="H1248" s="8" t="s">
        <v>16024</v>
      </c>
      <c r="I1248" s="8"/>
    </row>
    <row r="1249" customHeight="1" spans="1:9">
      <c r="A1249" s="6" t="s">
        <v>20668</v>
      </c>
      <c r="B1249" s="6" t="s">
        <v>20669</v>
      </c>
      <c r="C1249" s="6" t="s">
        <v>20670</v>
      </c>
      <c r="D1249" s="6"/>
      <c r="E1249" s="6"/>
      <c r="F1249" s="6" t="s">
        <v>20671</v>
      </c>
      <c r="G1249" s="6"/>
      <c r="H1249" s="6" t="s">
        <v>16056</v>
      </c>
      <c r="I1249" s="6"/>
    </row>
    <row r="1250" customHeight="1" spans="1:9">
      <c r="A1250" s="8" t="s">
        <v>20672</v>
      </c>
      <c r="B1250" s="8" t="s">
        <v>20673</v>
      </c>
      <c r="C1250" s="8" t="s">
        <v>20674</v>
      </c>
      <c r="D1250" s="8"/>
      <c r="E1250" s="8"/>
      <c r="F1250" s="8" t="s">
        <v>20675</v>
      </c>
      <c r="G1250" s="8"/>
      <c r="H1250" s="8" t="s">
        <v>15970</v>
      </c>
      <c r="I1250" s="8"/>
    </row>
    <row r="1251" customHeight="1" spans="1:9">
      <c r="A1251" s="6" t="s">
        <v>20676</v>
      </c>
      <c r="B1251" s="6" t="s">
        <v>20677</v>
      </c>
      <c r="C1251" s="6" t="s">
        <v>20678</v>
      </c>
      <c r="D1251" s="6"/>
      <c r="E1251" s="6"/>
      <c r="F1251" s="6" t="s">
        <v>20679</v>
      </c>
      <c r="G1251" s="6"/>
      <c r="H1251" s="6" t="s">
        <v>15980</v>
      </c>
      <c r="I1251" s="6"/>
    </row>
    <row r="1252" customHeight="1" spans="1:9">
      <c r="A1252" s="8" t="s">
        <v>20680</v>
      </c>
      <c r="B1252" s="8" t="s">
        <v>20681</v>
      </c>
      <c r="C1252" s="8" t="s">
        <v>20682</v>
      </c>
      <c r="D1252" s="8"/>
      <c r="E1252" s="8"/>
      <c r="F1252" s="8" t="s">
        <v>20683</v>
      </c>
      <c r="G1252" s="8"/>
      <c r="H1252" s="8" t="s">
        <v>16056</v>
      </c>
      <c r="I1252" s="8"/>
    </row>
    <row r="1253" customHeight="1" spans="1:9">
      <c r="A1253" s="6" t="s">
        <v>20684</v>
      </c>
      <c r="B1253" s="6" t="s">
        <v>20685</v>
      </c>
      <c r="C1253" s="6" t="s">
        <v>20686</v>
      </c>
      <c r="D1253" s="6"/>
      <c r="E1253" s="6"/>
      <c r="F1253" s="6" t="s">
        <v>20687</v>
      </c>
      <c r="G1253" s="6"/>
      <c r="H1253" s="6" t="s">
        <v>16539</v>
      </c>
      <c r="I1253" s="6"/>
    </row>
    <row r="1254" customHeight="1" spans="1:9">
      <c r="A1254" s="8" t="s">
        <v>20688</v>
      </c>
      <c r="B1254" s="8" t="s">
        <v>20689</v>
      </c>
      <c r="C1254" s="8" t="s">
        <v>19995</v>
      </c>
      <c r="D1254" s="8"/>
      <c r="E1254" s="8" t="s">
        <v>20690</v>
      </c>
      <c r="F1254" s="8" t="s">
        <v>20691</v>
      </c>
      <c r="G1254" s="8"/>
      <c r="H1254" s="8" t="s">
        <v>17293</v>
      </c>
      <c r="I1254" s="8"/>
    </row>
    <row r="1255" customHeight="1" spans="1:9">
      <c r="A1255" s="6" t="s">
        <v>20692</v>
      </c>
      <c r="B1255" s="6" t="s">
        <v>20693</v>
      </c>
      <c r="C1255" s="6" t="s">
        <v>20694</v>
      </c>
      <c r="D1255" s="6"/>
      <c r="E1255" s="6"/>
      <c r="F1255" s="6" t="s">
        <v>20695</v>
      </c>
      <c r="G1255" s="6"/>
      <c r="H1255" s="6" t="s">
        <v>15959</v>
      </c>
      <c r="I1255" s="6"/>
    </row>
    <row r="1256" customHeight="1" spans="1:9">
      <c r="A1256" s="8" t="s">
        <v>20696</v>
      </c>
      <c r="B1256" s="8" t="s">
        <v>20697</v>
      </c>
      <c r="C1256" s="8" t="s">
        <v>20698</v>
      </c>
      <c r="D1256" s="8"/>
      <c r="E1256" s="8"/>
      <c r="F1256" s="8" t="s">
        <v>20699</v>
      </c>
      <c r="G1256" s="8"/>
      <c r="H1256" s="8" t="s">
        <v>15959</v>
      </c>
      <c r="I1256" s="8"/>
    </row>
    <row r="1257" customHeight="1" spans="1:9">
      <c r="A1257" s="6" t="s">
        <v>20700</v>
      </c>
      <c r="B1257" s="6" t="s">
        <v>20701</v>
      </c>
      <c r="C1257" s="6" t="s">
        <v>20702</v>
      </c>
      <c r="D1257" s="6"/>
      <c r="E1257" s="6"/>
      <c r="F1257" s="6" t="s">
        <v>20703</v>
      </c>
      <c r="G1257" s="6"/>
      <c r="H1257" s="6" t="s">
        <v>15985</v>
      </c>
      <c r="I1257" s="6"/>
    </row>
    <row r="1258" customHeight="1" spans="1:9">
      <c r="A1258" s="8" t="s">
        <v>20704</v>
      </c>
      <c r="B1258" s="8" t="s">
        <v>20705</v>
      </c>
      <c r="C1258" s="8" t="s">
        <v>20706</v>
      </c>
      <c r="D1258" s="8"/>
      <c r="E1258" s="8" t="s">
        <v>20707</v>
      </c>
      <c r="F1258" s="8" t="s">
        <v>20708</v>
      </c>
      <c r="G1258" s="8"/>
      <c r="H1258" s="8" t="s">
        <v>15970</v>
      </c>
      <c r="I1258" s="8"/>
    </row>
    <row r="1259" customHeight="1" spans="1:9">
      <c r="A1259" s="6" t="s">
        <v>20709</v>
      </c>
      <c r="B1259" s="6" t="s">
        <v>20710</v>
      </c>
      <c r="C1259" s="6" t="s">
        <v>20711</v>
      </c>
      <c r="D1259" s="6"/>
      <c r="E1259" s="6"/>
      <c r="F1259" s="6" t="s">
        <v>20712</v>
      </c>
      <c r="G1259" s="6"/>
      <c r="H1259" s="6" t="s">
        <v>16348</v>
      </c>
      <c r="I1259" s="6"/>
    </row>
    <row r="1260" customHeight="1" spans="1:9">
      <c r="A1260" s="8" t="s">
        <v>20713</v>
      </c>
      <c r="B1260" s="8" t="s">
        <v>20714</v>
      </c>
      <c r="C1260" s="8" t="s">
        <v>19112</v>
      </c>
      <c r="D1260" s="8"/>
      <c r="E1260" s="8"/>
      <c r="F1260" s="8" t="s">
        <v>20715</v>
      </c>
      <c r="G1260" s="8"/>
      <c r="H1260" s="8" t="s">
        <v>16024</v>
      </c>
      <c r="I1260" s="8"/>
    </row>
    <row r="1261" customHeight="1" spans="1:9">
      <c r="A1261" s="6" t="s">
        <v>20716</v>
      </c>
      <c r="B1261" s="6" t="s">
        <v>20717</v>
      </c>
      <c r="C1261" s="6" t="s">
        <v>20718</v>
      </c>
      <c r="D1261" s="6"/>
      <c r="E1261" s="6"/>
      <c r="F1261" s="6" t="s">
        <v>20719</v>
      </c>
      <c r="G1261" s="6"/>
      <c r="H1261" s="6" t="s">
        <v>16197</v>
      </c>
      <c r="I1261" s="6"/>
    </row>
    <row r="1262" customHeight="1" spans="1:9">
      <c r="A1262" s="8" t="s">
        <v>20720</v>
      </c>
      <c r="B1262" s="8" t="s">
        <v>20721</v>
      </c>
      <c r="C1262" s="8" t="s">
        <v>16105</v>
      </c>
      <c r="D1262" s="8"/>
      <c r="E1262" s="8"/>
      <c r="F1262" s="8" t="s">
        <v>20722</v>
      </c>
      <c r="G1262" s="8"/>
      <c r="H1262" s="8" t="s">
        <v>15985</v>
      </c>
      <c r="I1262" s="8"/>
    </row>
    <row r="1263" customHeight="1" spans="1:9">
      <c r="A1263" s="6" t="s">
        <v>20723</v>
      </c>
      <c r="B1263" s="6" t="s">
        <v>20724</v>
      </c>
      <c r="C1263" s="6" t="s">
        <v>20725</v>
      </c>
      <c r="D1263" s="6"/>
      <c r="E1263" s="6"/>
      <c r="F1263" s="6" t="s">
        <v>20726</v>
      </c>
      <c r="G1263" s="6"/>
      <c r="H1263" s="6" t="s">
        <v>16539</v>
      </c>
      <c r="I1263" s="6"/>
    </row>
    <row r="1264" customHeight="1" spans="1:9">
      <c r="A1264" s="8" t="s">
        <v>20727</v>
      </c>
      <c r="B1264" s="8"/>
      <c r="C1264" s="8" t="s">
        <v>20728</v>
      </c>
      <c r="D1264" s="8"/>
      <c r="E1264" s="8"/>
      <c r="F1264" s="8" t="s">
        <v>20729</v>
      </c>
      <c r="G1264" s="8"/>
      <c r="H1264" s="8"/>
      <c r="I1264" s="8"/>
    </row>
    <row r="1265" customHeight="1" spans="1:9">
      <c r="A1265" s="6" t="s">
        <v>20730</v>
      </c>
      <c r="B1265" s="6" t="s">
        <v>20731</v>
      </c>
      <c r="C1265" s="6" t="s">
        <v>19398</v>
      </c>
      <c r="D1265" s="6"/>
      <c r="E1265" s="6"/>
      <c r="F1265" s="6" t="s">
        <v>20732</v>
      </c>
      <c r="G1265" s="6"/>
      <c r="H1265" s="6" t="s">
        <v>16168</v>
      </c>
      <c r="I1265" s="6"/>
    </row>
    <row r="1266" customHeight="1" spans="1:9">
      <c r="A1266" s="8" t="s">
        <v>20733</v>
      </c>
      <c r="B1266" s="8" t="s">
        <v>20734</v>
      </c>
      <c r="C1266" s="8" t="s">
        <v>19342</v>
      </c>
      <c r="D1266" s="8"/>
      <c r="E1266" s="8"/>
      <c r="F1266" s="8" t="s">
        <v>20735</v>
      </c>
      <c r="G1266" s="8"/>
      <c r="H1266" s="8" t="s">
        <v>16024</v>
      </c>
      <c r="I1266" s="8"/>
    </row>
    <row r="1267" customHeight="1" spans="1:9">
      <c r="A1267" s="6" t="s">
        <v>20736</v>
      </c>
      <c r="B1267" s="6"/>
      <c r="C1267" s="6" t="s">
        <v>20737</v>
      </c>
      <c r="D1267" s="6"/>
      <c r="E1267" s="6"/>
      <c r="F1267" s="6" t="s">
        <v>20738</v>
      </c>
      <c r="G1267" s="6"/>
      <c r="H1267" s="6"/>
      <c r="I1267" s="6"/>
    </row>
    <row r="1268" customHeight="1" spans="1:9">
      <c r="A1268" s="8" t="s">
        <v>20739</v>
      </c>
      <c r="B1268" s="8" t="s">
        <v>20740</v>
      </c>
      <c r="C1268" s="8" t="s">
        <v>20678</v>
      </c>
      <c r="D1268" s="8"/>
      <c r="E1268" s="8"/>
      <c r="F1268" s="8" t="s">
        <v>20741</v>
      </c>
      <c r="G1268" s="8"/>
      <c r="H1268" s="8" t="s">
        <v>15980</v>
      </c>
      <c r="I1268" s="8"/>
    </row>
    <row r="1269" customHeight="1" spans="1:9">
      <c r="A1269" s="6" t="s">
        <v>20742</v>
      </c>
      <c r="B1269" s="6" t="s">
        <v>20743</v>
      </c>
      <c r="C1269" s="6" t="s">
        <v>20744</v>
      </c>
      <c r="D1269" s="6"/>
      <c r="E1269" s="6"/>
      <c r="F1269" s="6" t="s">
        <v>20745</v>
      </c>
      <c r="G1269" s="6"/>
      <c r="H1269" s="6" t="s">
        <v>16056</v>
      </c>
      <c r="I1269" s="6"/>
    </row>
    <row r="1270" customHeight="1" spans="1:9">
      <c r="A1270" s="8" t="s">
        <v>20746</v>
      </c>
      <c r="B1270" s="8" t="s">
        <v>20747</v>
      </c>
      <c r="C1270" s="8" t="s">
        <v>20657</v>
      </c>
      <c r="D1270" s="8"/>
      <c r="E1270" s="8"/>
      <c r="F1270" s="8" t="s">
        <v>20748</v>
      </c>
      <c r="G1270" s="8"/>
      <c r="H1270" s="8" t="s">
        <v>16056</v>
      </c>
      <c r="I1270" s="8"/>
    </row>
    <row r="1271" customHeight="1" spans="1:9">
      <c r="A1271" s="6" t="s">
        <v>20749</v>
      </c>
      <c r="B1271" s="6" t="s">
        <v>20750</v>
      </c>
      <c r="C1271" s="6" t="s">
        <v>20751</v>
      </c>
      <c r="D1271" s="6"/>
      <c r="E1271" s="6"/>
      <c r="F1271" s="6" t="s">
        <v>20752</v>
      </c>
      <c r="G1271" s="6"/>
      <c r="H1271" s="6" t="s">
        <v>16348</v>
      </c>
      <c r="I1271" s="6"/>
    </row>
    <row r="1272" customHeight="1" spans="1:9">
      <c r="A1272" s="8" t="s">
        <v>20753</v>
      </c>
      <c r="B1272" s="8" t="s">
        <v>20754</v>
      </c>
      <c r="C1272" s="8" t="s">
        <v>16808</v>
      </c>
      <c r="D1272" s="8"/>
      <c r="E1272" s="8"/>
      <c r="F1272" s="8" t="s">
        <v>20755</v>
      </c>
      <c r="G1272" s="8"/>
      <c r="H1272" s="8" t="s">
        <v>16539</v>
      </c>
      <c r="I1272" s="8"/>
    </row>
    <row r="1273" customHeight="1" spans="1:9">
      <c r="A1273" s="6" t="s">
        <v>20756</v>
      </c>
      <c r="B1273" s="6" t="s">
        <v>20757</v>
      </c>
      <c r="C1273" s="6" t="s">
        <v>17128</v>
      </c>
      <c r="D1273" s="6"/>
      <c r="E1273" s="6"/>
      <c r="F1273" s="6" t="s">
        <v>20758</v>
      </c>
      <c r="G1273" s="6"/>
      <c r="H1273" s="6"/>
      <c r="I1273" s="6"/>
    </row>
    <row r="1274" customHeight="1" spans="1:9">
      <c r="A1274" s="8" t="s">
        <v>20759</v>
      </c>
      <c r="B1274" s="8" t="s">
        <v>20760</v>
      </c>
      <c r="C1274" s="8" t="s">
        <v>20761</v>
      </c>
      <c r="D1274" s="8"/>
      <c r="E1274" s="8"/>
      <c r="F1274" s="8" t="s">
        <v>20762</v>
      </c>
      <c r="G1274" s="8"/>
      <c r="H1274" s="8"/>
      <c r="I1274" s="8"/>
    </row>
    <row r="1275" customHeight="1" spans="1:9">
      <c r="A1275" s="6" t="s">
        <v>20763</v>
      </c>
      <c r="B1275" s="6" t="s">
        <v>20764</v>
      </c>
      <c r="C1275" s="6" t="s">
        <v>16673</v>
      </c>
      <c r="D1275" s="6"/>
      <c r="E1275" s="6"/>
      <c r="F1275" s="6" t="s">
        <v>20765</v>
      </c>
      <c r="G1275" s="6"/>
      <c r="H1275" s="6" t="s">
        <v>16673</v>
      </c>
      <c r="I1275" s="6"/>
    </row>
    <row r="1276" customHeight="1" spans="1:9">
      <c r="A1276" s="8" t="s">
        <v>20766</v>
      </c>
      <c r="B1276" s="8" t="s">
        <v>20767</v>
      </c>
      <c r="C1276" s="8" t="s">
        <v>20768</v>
      </c>
      <c r="D1276" s="8"/>
      <c r="E1276" s="8"/>
      <c r="F1276" s="8" t="s">
        <v>20769</v>
      </c>
      <c r="G1276" s="8"/>
      <c r="H1276" s="8" t="s">
        <v>16056</v>
      </c>
      <c r="I1276" s="8"/>
    </row>
    <row r="1277" customHeight="1" spans="1:9">
      <c r="A1277" s="6" t="s">
        <v>20770</v>
      </c>
      <c r="B1277" s="6" t="s">
        <v>20771</v>
      </c>
      <c r="C1277" s="6" t="s">
        <v>20772</v>
      </c>
      <c r="D1277" s="6"/>
      <c r="E1277" s="6"/>
      <c r="F1277" s="6" t="s">
        <v>20773</v>
      </c>
      <c r="G1277" s="6"/>
      <c r="H1277" s="6" t="s">
        <v>15959</v>
      </c>
      <c r="I1277" s="6"/>
    </row>
    <row r="1278" customHeight="1" spans="1:9">
      <c r="A1278" s="8" t="s">
        <v>20774</v>
      </c>
      <c r="B1278" s="8" t="s">
        <v>20775</v>
      </c>
      <c r="C1278" s="8" t="s">
        <v>18271</v>
      </c>
      <c r="D1278" s="8"/>
      <c r="E1278" s="8"/>
      <c r="F1278" s="8" t="s">
        <v>20776</v>
      </c>
      <c r="G1278" s="8"/>
      <c r="H1278" s="8" t="s">
        <v>16024</v>
      </c>
      <c r="I1278" s="8"/>
    </row>
    <row r="1279" customHeight="1" spans="1:9">
      <c r="A1279" s="6" t="s">
        <v>20777</v>
      </c>
      <c r="B1279" s="6" t="s">
        <v>20778</v>
      </c>
      <c r="C1279" s="6" t="s">
        <v>20779</v>
      </c>
      <c r="D1279" s="6"/>
      <c r="E1279" s="6" t="s">
        <v>20707</v>
      </c>
      <c r="F1279" s="6" t="s">
        <v>20780</v>
      </c>
      <c r="G1279" s="6"/>
      <c r="H1279" s="6" t="s">
        <v>16390</v>
      </c>
      <c r="I1279" s="6"/>
    </row>
    <row r="1280" customHeight="1" spans="1:9">
      <c r="A1280" s="8" t="s">
        <v>20781</v>
      </c>
      <c r="B1280" s="8" t="s">
        <v>20782</v>
      </c>
      <c r="C1280" s="8" t="s">
        <v>20783</v>
      </c>
      <c r="D1280" s="8"/>
      <c r="E1280" s="8"/>
      <c r="F1280" s="8" t="s">
        <v>20784</v>
      </c>
      <c r="G1280" s="8"/>
      <c r="H1280" s="8" t="s">
        <v>15985</v>
      </c>
      <c r="I1280" s="8"/>
    </row>
    <row r="1281" customHeight="1" spans="1:9">
      <c r="A1281" s="6" t="s">
        <v>20785</v>
      </c>
      <c r="B1281" s="6" t="s">
        <v>20786</v>
      </c>
      <c r="C1281" s="6" t="s">
        <v>20787</v>
      </c>
      <c r="D1281" s="6"/>
      <c r="E1281" s="6"/>
      <c r="F1281" s="6" t="s">
        <v>20788</v>
      </c>
      <c r="G1281" s="6"/>
      <c r="H1281" s="6" t="s">
        <v>15980</v>
      </c>
      <c r="I1281" s="6"/>
    </row>
    <row r="1282" customHeight="1" spans="1:9">
      <c r="A1282" s="8" t="s">
        <v>20789</v>
      </c>
      <c r="B1282" s="8" t="s">
        <v>20790</v>
      </c>
      <c r="C1282" s="8" t="s">
        <v>20791</v>
      </c>
      <c r="D1282" s="8"/>
      <c r="E1282" s="8"/>
      <c r="F1282" s="8" t="s">
        <v>20792</v>
      </c>
      <c r="G1282" s="8"/>
      <c r="H1282" s="8" t="s">
        <v>16539</v>
      </c>
      <c r="I1282" s="8"/>
    </row>
    <row r="1283" customHeight="1" spans="1:9">
      <c r="A1283" s="6" t="s">
        <v>20793</v>
      </c>
      <c r="B1283" s="6" t="s">
        <v>20794</v>
      </c>
      <c r="C1283" s="6" t="s">
        <v>16129</v>
      </c>
      <c r="D1283" s="6"/>
      <c r="E1283" s="6"/>
      <c r="F1283" s="6" t="s">
        <v>20795</v>
      </c>
      <c r="G1283" s="6"/>
      <c r="H1283" s="6" t="s">
        <v>15985</v>
      </c>
      <c r="I1283" s="6"/>
    </row>
    <row r="1284" customHeight="1" spans="1:9">
      <c r="A1284" s="8" t="s">
        <v>20796</v>
      </c>
      <c r="B1284" s="8" t="s">
        <v>20797</v>
      </c>
      <c r="C1284" s="8" t="s">
        <v>20798</v>
      </c>
      <c r="D1284" s="8"/>
      <c r="E1284" s="8"/>
      <c r="F1284" s="8" t="s">
        <v>20799</v>
      </c>
      <c r="G1284" s="8"/>
      <c r="H1284" s="8" t="s">
        <v>15980</v>
      </c>
      <c r="I1284" s="8"/>
    </row>
    <row r="1285" customHeight="1" spans="1:9">
      <c r="A1285" s="6" t="s">
        <v>20800</v>
      </c>
      <c r="B1285" s="6" t="s">
        <v>20801</v>
      </c>
      <c r="C1285" s="6" t="s">
        <v>20802</v>
      </c>
      <c r="D1285" s="6"/>
      <c r="E1285" s="6"/>
      <c r="F1285" s="6" t="s">
        <v>20803</v>
      </c>
      <c r="G1285" s="6"/>
      <c r="H1285" s="6"/>
      <c r="I1285" s="6"/>
    </row>
    <row r="1286" customHeight="1" spans="1:9">
      <c r="A1286" s="8" t="s">
        <v>20804</v>
      </c>
      <c r="B1286" s="8" t="s">
        <v>20805</v>
      </c>
      <c r="C1286" s="8" t="s">
        <v>20806</v>
      </c>
      <c r="D1286" s="8"/>
      <c r="E1286" s="8"/>
      <c r="F1286" s="8" t="s">
        <v>20807</v>
      </c>
      <c r="G1286" s="8"/>
      <c r="H1286" s="8" t="s">
        <v>15985</v>
      </c>
      <c r="I1286" s="8"/>
    </row>
    <row r="1287" customHeight="1" spans="1:9">
      <c r="A1287" s="6" t="s">
        <v>20808</v>
      </c>
      <c r="B1287" s="6" t="s">
        <v>20809</v>
      </c>
      <c r="C1287" s="6" t="s">
        <v>20810</v>
      </c>
      <c r="D1287" s="6"/>
      <c r="E1287" s="6"/>
      <c r="F1287" s="6" t="s">
        <v>20811</v>
      </c>
      <c r="G1287" s="6"/>
      <c r="H1287" s="6" t="s">
        <v>16168</v>
      </c>
      <c r="I1287" s="6"/>
    </row>
    <row r="1288" customHeight="1" spans="1:9">
      <c r="A1288" s="8" t="s">
        <v>20812</v>
      </c>
      <c r="B1288" s="8" t="s">
        <v>20813</v>
      </c>
      <c r="C1288" s="8" t="s">
        <v>18370</v>
      </c>
      <c r="D1288" s="8"/>
      <c r="E1288" s="8"/>
      <c r="F1288" s="8" t="s">
        <v>20814</v>
      </c>
      <c r="G1288" s="8"/>
      <c r="H1288" s="8" t="s">
        <v>15985</v>
      </c>
      <c r="I1288" s="8"/>
    </row>
    <row r="1289" customHeight="1" spans="1:9">
      <c r="A1289" s="6" t="s">
        <v>20815</v>
      </c>
      <c r="B1289" s="6" t="s">
        <v>20816</v>
      </c>
      <c r="C1289" s="6" t="s">
        <v>20817</v>
      </c>
      <c r="D1289" s="6"/>
      <c r="E1289" s="6"/>
      <c r="F1289" s="6" t="s">
        <v>20818</v>
      </c>
      <c r="G1289" s="6"/>
      <c r="H1289" s="6" t="s">
        <v>15985</v>
      </c>
      <c r="I1289" s="6"/>
    </row>
    <row r="1290" customHeight="1" spans="1:9">
      <c r="A1290" s="8" t="s">
        <v>20819</v>
      </c>
      <c r="B1290" s="8" t="s">
        <v>20820</v>
      </c>
      <c r="C1290" s="8" t="s">
        <v>20821</v>
      </c>
      <c r="D1290" s="8"/>
      <c r="E1290" s="8"/>
      <c r="F1290" s="8" t="s">
        <v>20822</v>
      </c>
      <c r="G1290" s="8"/>
      <c r="H1290" s="8" t="s">
        <v>15959</v>
      </c>
      <c r="I1290" s="8"/>
    </row>
    <row r="1291" customHeight="1" spans="1:9">
      <c r="A1291" s="6" t="s">
        <v>20823</v>
      </c>
      <c r="B1291" s="6" t="s">
        <v>20824</v>
      </c>
      <c r="C1291" s="6" t="s">
        <v>15959</v>
      </c>
      <c r="D1291" s="6"/>
      <c r="E1291" s="6"/>
      <c r="F1291" s="6" t="s">
        <v>20825</v>
      </c>
      <c r="G1291" s="6"/>
      <c r="H1291" s="6" t="s">
        <v>15959</v>
      </c>
      <c r="I1291" s="6"/>
    </row>
    <row r="1292" customHeight="1" spans="1:9">
      <c r="A1292" s="8" t="s">
        <v>20826</v>
      </c>
      <c r="B1292" s="8" t="s">
        <v>20827</v>
      </c>
      <c r="C1292" s="8" t="s">
        <v>15959</v>
      </c>
      <c r="D1292" s="8"/>
      <c r="E1292" s="8" t="s">
        <v>20828</v>
      </c>
      <c r="F1292" s="8" t="s">
        <v>20829</v>
      </c>
      <c r="G1292" s="8"/>
      <c r="H1292" s="8" t="s">
        <v>15959</v>
      </c>
      <c r="I1292" s="8"/>
    </row>
    <row r="1293" customHeight="1" spans="1:9">
      <c r="A1293" s="6" t="s">
        <v>20830</v>
      </c>
      <c r="B1293" s="6" t="s">
        <v>20831</v>
      </c>
      <c r="C1293" s="6" t="s">
        <v>20832</v>
      </c>
      <c r="D1293" s="6"/>
      <c r="E1293" s="6"/>
      <c r="F1293" s="6" t="s">
        <v>20833</v>
      </c>
      <c r="G1293" s="6"/>
      <c r="H1293" s="6" t="s">
        <v>15959</v>
      </c>
      <c r="I1293" s="6"/>
    </row>
    <row r="1294" customHeight="1" spans="1:9">
      <c r="A1294" s="8" t="s">
        <v>20834</v>
      </c>
      <c r="B1294" s="8" t="s">
        <v>20835</v>
      </c>
      <c r="C1294" s="8" t="s">
        <v>19703</v>
      </c>
      <c r="D1294" s="8"/>
      <c r="E1294" s="8"/>
      <c r="F1294" s="8" t="s">
        <v>20836</v>
      </c>
      <c r="G1294" s="8"/>
      <c r="H1294" s="8" t="s">
        <v>16168</v>
      </c>
      <c r="I1294" s="8"/>
    </row>
    <row r="1295" customHeight="1" spans="1:9">
      <c r="A1295" s="6" t="s">
        <v>20837</v>
      </c>
      <c r="B1295" s="6" t="s">
        <v>20838</v>
      </c>
      <c r="C1295" s="6" t="s">
        <v>20839</v>
      </c>
      <c r="D1295" s="6"/>
      <c r="E1295" s="6"/>
      <c r="F1295" s="6" t="s">
        <v>20840</v>
      </c>
      <c r="G1295" s="6"/>
      <c r="H1295" s="6" t="s">
        <v>15985</v>
      </c>
      <c r="I1295" s="6"/>
    </row>
    <row r="1296" customHeight="1" spans="1:9">
      <c r="A1296" s="8" t="s">
        <v>20841</v>
      </c>
      <c r="B1296" s="8" t="s">
        <v>20842</v>
      </c>
      <c r="C1296" s="8" t="s">
        <v>20798</v>
      </c>
      <c r="D1296" s="8"/>
      <c r="E1296" s="8"/>
      <c r="F1296" s="8" t="s">
        <v>20843</v>
      </c>
      <c r="G1296" s="8"/>
      <c r="H1296" s="8" t="s">
        <v>15980</v>
      </c>
      <c r="I1296" s="8"/>
    </row>
    <row r="1297" customHeight="1" spans="1:9">
      <c r="A1297" s="6" t="s">
        <v>20844</v>
      </c>
      <c r="B1297" s="6" t="s">
        <v>20845</v>
      </c>
      <c r="C1297" s="6" t="s">
        <v>20846</v>
      </c>
      <c r="D1297" s="6"/>
      <c r="E1297" s="6"/>
      <c r="F1297" s="6" t="s">
        <v>20847</v>
      </c>
      <c r="G1297" s="6"/>
      <c r="H1297" s="6" t="s">
        <v>15980</v>
      </c>
      <c r="I1297" s="6"/>
    </row>
    <row r="1298" customHeight="1" spans="1:9">
      <c r="A1298" s="8" t="s">
        <v>20848</v>
      </c>
      <c r="B1298" s="8" t="s">
        <v>20849</v>
      </c>
      <c r="C1298" s="8" t="s">
        <v>20850</v>
      </c>
      <c r="D1298" s="8"/>
      <c r="E1298" s="8"/>
      <c r="F1298" s="8" t="s">
        <v>20851</v>
      </c>
      <c r="G1298" s="8"/>
      <c r="H1298" s="8" t="s">
        <v>15985</v>
      </c>
      <c r="I1298" s="8"/>
    </row>
    <row r="1299" customHeight="1" spans="1:9">
      <c r="A1299" s="6" t="s">
        <v>20852</v>
      </c>
      <c r="B1299" s="6" t="s">
        <v>20853</v>
      </c>
      <c r="C1299" s="6" t="s">
        <v>16088</v>
      </c>
      <c r="D1299" s="6"/>
      <c r="E1299" s="6"/>
      <c r="F1299" s="6" t="s">
        <v>20854</v>
      </c>
      <c r="G1299" s="6"/>
      <c r="H1299" s="6" t="s">
        <v>15980</v>
      </c>
      <c r="I1299" s="6"/>
    </row>
    <row r="1300" customHeight="1" spans="1:9">
      <c r="A1300" s="8" t="s">
        <v>20855</v>
      </c>
      <c r="B1300" s="8" t="s">
        <v>20856</v>
      </c>
      <c r="C1300" s="8" t="s">
        <v>19731</v>
      </c>
      <c r="D1300" s="8"/>
      <c r="E1300" s="8"/>
      <c r="F1300" s="8" t="s">
        <v>20857</v>
      </c>
      <c r="G1300" s="8"/>
      <c r="H1300" s="8" t="s">
        <v>16348</v>
      </c>
      <c r="I1300" s="8"/>
    </row>
    <row r="1301" customHeight="1" spans="1:9">
      <c r="A1301" s="6" t="s">
        <v>20858</v>
      </c>
      <c r="B1301" s="6" t="s">
        <v>20859</v>
      </c>
      <c r="C1301" s="6" t="s">
        <v>20860</v>
      </c>
      <c r="D1301" s="6"/>
      <c r="E1301" s="6"/>
      <c r="F1301" s="6" t="s">
        <v>20861</v>
      </c>
      <c r="G1301" s="6"/>
      <c r="H1301" s="6" t="s">
        <v>16024</v>
      </c>
      <c r="I1301" s="6"/>
    </row>
    <row r="1302" customHeight="1" spans="1:9">
      <c r="A1302" s="8" t="s">
        <v>20862</v>
      </c>
      <c r="B1302" s="8" t="s">
        <v>20863</v>
      </c>
      <c r="C1302" s="8" t="s">
        <v>18263</v>
      </c>
      <c r="D1302" s="8"/>
      <c r="E1302" s="8"/>
      <c r="F1302" s="8" t="s">
        <v>20864</v>
      </c>
      <c r="G1302" s="8"/>
      <c r="H1302" s="8" t="s">
        <v>16024</v>
      </c>
      <c r="I1302" s="8"/>
    </row>
    <row r="1303" customHeight="1" spans="1:9">
      <c r="A1303" s="6" t="s">
        <v>20865</v>
      </c>
      <c r="B1303" s="6" t="s">
        <v>20866</v>
      </c>
      <c r="C1303" s="6" t="s">
        <v>16129</v>
      </c>
      <c r="D1303" s="6"/>
      <c r="E1303" s="6"/>
      <c r="F1303" s="6" t="s">
        <v>20867</v>
      </c>
      <c r="G1303" s="6"/>
      <c r="H1303" s="6" t="s">
        <v>15985</v>
      </c>
      <c r="I1303" s="6"/>
    </row>
    <row r="1304" customHeight="1" spans="1:9">
      <c r="A1304" s="8" t="s">
        <v>20868</v>
      </c>
      <c r="B1304" s="8" t="s">
        <v>20869</v>
      </c>
      <c r="C1304" s="8" t="s">
        <v>20870</v>
      </c>
      <c r="D1304" s="8"/>
      <c r="E1304" s="8"/>
      <c r="F1304" s="8" t="s">
        <v>20871</v>
      </c>
      <c r="G1304" s="8"/>
      <c r="H1304" s="8" t="s">
        <v>15985</v>
      </c>
      <c r="I1304" s="8"/>
    </row>
    <row r="1305" customHeight="1" spans="1:9">
      <c r="A1305" s="6" t="s">
        <v>20872</v>
      </c>
      <c r="B1305" s="6" t="s">
        <v>20873</v>
      </c>
      <c r="C1305" s="6" t="s">
        <v>20874</v>
      </c>
      <c r="D1305" s="6"/>
      <c r="E1305" s="6"/>
      <c r="F1305" s="6" t="s">
        <v>20875</v>
      </c>
      <c r="G1305" s="6"/>
      <c r="H1305" s="6" t="s">
        <v>15980</v>
      </c>
      <c r="I1305" s="6"/>
    </row>
    <row r="1306" customHeight="1" spans="1:9">
      <c r="A1306" s="8" t="s">
        <v>20876</v>
      </c>
      <c r="B1306" s="8" t="s">
        <v>20877</v>
      </c>
      <c r="C1306" s="8" t="s">
        <v>19703</v>
      </c>
      <c r="D1306" s="8"/>
      <c r="E1306" s="8"/>
      <c r="F1306" s="8" t="s">
        <v>20878</v>
      </c>
      <c r="G1306" s="8"/>
      <c r="H1306" s="8" t="s">
        <v>16168</v>
      </c>
      <c r="I1306" s="8"/>
    </row>
    <row r="1307" customHeight="1" spans="1:9">
      <c r="A1307" s="6" t="s">
        <v>20879</v>
      </c>
      <c r="B1307" s="6" t="s">
        <v>20880</v>
      </c>
      <c r="C1307" s="6" t="s">
        <v>20881</v>
      </c>
      <c r="D1307" s="6"/>
      <c r="E1307" s="6"/>
      <c r="F1307" s="6" t="s">
        <v>20882</v>
      </c>
      <c r="G1307" s="6"/>
      <c r="H1307" s="6" t="s">
        <v>15970</v>
      </c>
      <c r="I1307" s="6"/>
    </row>
    <row r="1308" customHeight="1" spans="1:9">
      <c r="A1308" s="8" t="s">
        <v>20883</v>
      </c>
      <c r="B1308" s="8"/>
      <c r="C1308" s="8" t="s">
        <v>20884</v>
      </c>
      <c r="D1308" s="8"/>
      <c r="E1308" s="8"/>
      <c r="F1308" s="8" t="s">
        <v>20885</v>
      </c>
      <c r="G1308" s="8"/>
      <c r="H1308" s="8" t="s">
        <v>15985</v>
      </c>
      <c r="I1308" s="8"/>
    </row>
    <row r="1309" customHeight="1" spans="1:9">
      <c r="A1309" s="6" t="s">
        <v>20886</v>
      </c>
      <c r="B1309" s="6" t="s">
        <v>20887</v>
      </c>
      <c r="C1309" s="6" t="s">
        <v>20888</v>
      </c>
      <c r="D1309" s="6"/>
      <c r="E1309" s="6"/>
      <c r="F1309" s="6" t="s">
        <v>20889</v>
      </c>
      <c r="G1309" s="6"/>
      <c r="H1309" s="6" t="s">
        <v>16539</v>
      </c>
      <c r="I1309" s="6"/>
    </row>
    <row r="1310" customHeight="1" spans="1:9">
      <c r="A1310" s="8" t="s">
        <v>20890</v>
      </c>
      <c r="B1310" s="8" t="s">
        <v>20891</v>
      </c>
      <c r="C1310" s="8" t="s">
        <v>20187</v>
      </c>
      <c r="D1310" s="8"/>
      <c r="E1310" s="8"/>
      <c r="F1310" s="8" t="s">
        <v>20892</v>
      </c>
      <c r="G1310" s="8"/>
      <c r="H1310" s="8" t="s">
        <v>15980</v>
      </c>
      <c r="I1310" s="8"/>
    </row>
    <row r="1311" customHeight="1" spans="1:9">
      <c r="A1311" s="6" t="s">
        <v>20893</v>
      </c>
      <c r="B1311" s="6" t="s">
        <v>20894</v>
      </c>
      <c r="C1311" s="6" t="s">
        <v>19654</v>
      </c>
      <c r="D1311" s="6"/>
      <c r="E1311" s="6"/>
      <c r="F1311" s="6" t="s">
        <v>20895</v>
      </c>
      <c r="G1311" s="6"/>
      <c r="H1311" s="6" t="s">
        <v>15965</v>
      </c>
      <c r="I1311" s="6"/>
    </row>
    <row r="1312" customHeight="1" spans="1:9">
      <c r="A1312" s="8" t="s">
        <v>20896</v>
      </c>
      <c r="B1312" s="8" t="s">
        <v>20897</v>
      </c>
      <c r="C1312" s="8" t="s">
        <v>16129</v>
      </c>
      <c r="D1312" s="8"/>
      <c r="E1312" s="8"/>
      <c r="F1312" s="8" t="s">
        <v>20898</v>
      </c>
      <c r="G1312" s="8"/>
      <c r="H1312" s="8" t="s">
        <v>15985</v>
      </c>
      <c r="I1312" s="8"/>
    </row>
    <row r="1313" customHeight="1" spans="1:9">
      <c r="A1313" s="6" t="s">
        <v>20899</v>
      </c>
      <c r="B1313" s="6" t="s">
        <v>20900</v>
      </c>
      <c r="C1313" s="6" t="s">
        <v>20901</v>
      </c>
      <c r="D1313" s="6"/>
      <c r="E1313" s="6"/>
      <c r="F1313" s="6" t="s">
        <v>20902</v>
      </c>
      <c r="G1313" s="6"/>
      <c r="H1313" s="6" t="s">
        <v>15980</v>
      </c>
      <c r="I1313" s="6"/>
    </row>
    <row r="1314" customHeight="1" spans="1:9">
      <c r="A1314" s="8" t="s">
        <v>20903</v>
      </c>
      <c r="B1314" s="8" t="s">
        <v>20904</v>
      </c>
      <c r="C1314" s="8" t="s">
        <v>20905</v>
      </c>
      <c r="D1314" s="8"/>
      <c r="E1314" s="8"/>
      <c r="F1314" s="8" t="s">
        <v>20906</v>
      </c>
      <c r="G1314" s="8"/>
      <c r="H1314" s="8" t="s">
        <v>15980</v>
      </c>
      <c r="I1314" s="8"/>
    </row>
    <row r="1315" customHeight="1" spans="1:9">
      <c r="A1315" s="6" t="s">
        <v>20907</v>
      </c>
      <c r="B1315" s="6" t="s">
        <v>20908</v>
      </c>
      <c r="C1315" s="6" t="s">
        <v>20909</v>
      </c>
      <c r="D1315" s="6"/>
      <c r="E1315" s="6"/>
      <c r="F1315" s="6" t="s">
        <v>20910</v>
      </c>
      <c r="G1315" s="6"/>
      <c r="H1315" s="6" t="s">
        <v>15965</v>
      </c>
      <c r="I1315" s="6"/>
    </row>
    <row r="1316" customHeight="1" spans="1:9">
      <c r="A1316" s="8" t="s">
        <v>20911</v>
      </c>
      <c r="B1316" s="8" t="s">
        <v>20912</v>
      </c>
      <c r="C1316" s="8" t="s">
        <v>18420</v>
      </c>
      <c r="D1316" s="8"/>
      <c r="E1316" s="8"/>
      <c r="F1316" s="8" t="s">
        <v>20913</v>
      </c>
      <c r="G1316" s="8"/>
      <c r="H1316" s="8" t="s">
        <v>16024</v>
      </c>
      <c r="I1316" s="8"/>
    </row>
    <row r="1317" customHeight="1" spans="1:9">
      <c r="A1317" s="6" t="s">
        <v>20914</v>
      </c>
      <c r="B1317" s="6" t="s">
        <v>20915</v>
      </c>
      <c r="C1317" s="6" t="s">
        <v>16129</v>
      </c>
      <c r="D1317" s="6"/>
      <c r="E1317" s="6"/>
      <c r="F1317" s="6" t="s">
        <v>20916</v>
      </c>
      <c r="G1317" s="6"/>
      <c r="H1317" s="6" t="s">
        <v>15985</v>
      </c>
      <c r="I1317" s="6"/>
    </row>
    <row r="1318" customHeight="1" spans="1:9">
      <c r="A1318" s="8" t="s">
        <v>20917</v>
      </c>
      <c r="B1318" s="8" t="s">
        <v>20918</v>
      </c>
      <c r="C1318" s="8" t="s">
        <v>16129</v>
      </c>
      <c r="D1318" s="8"/>
      <c r="E1318" s="8"/>
      <c r="F1318" s="8" t="s">
        <v>20919</v>
      </c>
      <c r="G1318" s="8"/>
      <c r="H1318" s="8" t="s">
        <v>15985</v>
      </c>
      <c r="I1318" s="8"/>
    </row>
    <row r="1319" customHeight="1" spans="1:9">
      <c r="A1319" s="6" t="s">
        <v>20920</v>
      </c>
      <c r="B1319" s="6" t="s">
        <v>20921</v>
      </c>
      <c r="C1319" s="6" t="s">
        <v>20922</v>
      </c>
      <c r="D1319" s="6"/>
      <c r="E1319" s="6"/>
      <c r="F1319" s="6" t="s">
        <v>20923</v>
      </c>
      <c r="G1319" s="6"/>
      <c r="H1319" s="6" t="s">
        <v>16390</v>
      </c>
      <c r="I1319" s="6"/>
    </row>
    <row r="1320" customHeight="1" spans="1:9">
      <c r="A1320" s="8" t="s">
        <v>20924</v>
      </c>
      <c r="B1320" s="8" t="s">
        <v>20925</v>
      </c>
      <c r="C1320" s="8" t="s">
        <v>20926</v>
      </c>
      <c r="D1320" s="8"/>
      <c r="E1320" s="8"/>
      <c r="F1320" s="8" t="s">
        <v>20927</v>
      </c>
      <c r="G1320" s="8"/>
      <c r="H1320" s="8" t="s">
        <v>15970</v>
      </c>
      <c r="I1320" s="8"/>
    </row>
    <row r="1321" customHeight="1" spans="1:9">
      <c r="A1321" s="6" t="s">
        <v>20928</v>
      </c>
      <c r="B1321" s="6" t="s">
        <v>20929</v>
      </c>
      <c r="C1321" s="6" t="s">
        <v>19502</v>
      </c>
      <c r="D1321" s="6"/>
      <c r="E1321" s="6"/>
      <c r="F1321" s="6" t="s">
        <v>20930</v>
      </c>
      <c r="G1321" s="6"/>
      <c r="H1321" s="6" t="s">
        <v>15985</v>
      </c>
      <c r="I1321" s="6"/>
    </row>
    <row r="1322" customHeight="1" spans="1:9">
      <c r="A1322" s="8" t="s">
        <v>20931</v>
      </c>
      <c r="B1322" s="8" t="s">
        <v>20932</v>
      </c>
      <c r="C1322" s="8" t="s">
        <v>17575</v>
      </c>
      <c r="D1322" s="8"/>
      <c r="E1322" s="8"/>
      <c r="F1322" s="8" t="s">
        <v>20933</v>
      </c>
      <c r="G1322" s="8"/>
      <c r="H1322" s="8" t="s">
        <v>17575</v>
      </c>
      <c r="I1322" s="8"/>
    </row>
    <row r="1323" customHeight="1" spans="1:9">
      <c r="A1323" s="6" t="s">
        <v>20934</v>
      </c>
      <c r="B1323" s="6" t="s">
        <v>20935</v>
      </c>
      <c r="C1323" s="6" t="s">
        <v>16094</v>
      </c>
      <c r="D1323" s="6"/>
      <c r="E1323" s="6"/>
      <c r="F1323" s="6" t="s">
        <v>20936</v>
      </c>
      <c r="G1323" s="6"/>
      <c r="H1323" s="6"/>
      <c r="I1323" s="6"/>
    </row>
    <row r="1324" customHeight="1" spans="1:9">
      <c r="A1324" s="8" t="s">
        <v>20937</v>
      </c>
      <c r="B1324" s="8" t="s">
        <v>20938</v>
      </c>
      <c r="C1324" s="8" t="s">
        <v>18301</v>
      </c>
      <c r="D1324" s="8"/>
      <c r="E1324" s="8"/>
      <c r="F1324" s="8" t="s">
        <v>20939</v>
      </c>
      <c r="G1324" s="8"/>
      <c r="H1324" s="8"/>
      <c r="I1324" s="8"/>
    </row>
    <row r="1325" customHeight="1" spans="1:9">
      <c r="A1325" s="6" t="s">
        <v>20940</v>
      </c>
      <c r="B1325" s="6" t="s">
        <v>20941</v>
      </c>
      <c r="C1325" s="6" t="s">
        <v>15980</v>
      </c>
      <c r="D1325" s="6"/>
      <c r="E1325" s="6"/>
      <c r="F1325" s="6" t="s">
        <v>20942</v>
      </c>
      <c r="G1325" s="6"/>
      <c r="H1325" s="6" t="s">
        <v>15985</v>
      </c>
      <c r="I1325" s="6"/>
    </row>
    <row r="1326" customHeight="1" spans="1:9">
      <c r="A1326" s="8" t="s">
        <v>20943</v>
      </c>
      <c r="B1326" s="8" t="s">
        <v>20944</v>
      </c>
      <c r="C1326" s="8" t="s">
        <v>20768</v>
      </c>
      <c r="D1326" s="8"/>
      <c r="E1326" s="8"/>
      <c r="F1326" s="8" t="s">
        <v>20945</v>
      </c>
      <c r="G1326" s="8"/>
      <c r="H1326" s="8" t="s">
        <v>16056</v>
      </c>
      <c r="I1326" s="8"/>
    </row>
    <row r="1327" customHeight="1" spans="1:9">
      <c r="A1327" s="6" t="s">
        <v>20946</v>
      </c>
      <c r="B1327" s="6" t="s">
        <v>20947</v>
      </c>
      <c r="C1327" s="6" t="s">
        <v>15980</v>
      </c>
      <c r="D1327" s="6"/>
      <c r="E1327" s="6"/>
      <c r="F1327" s="6" t="s">
        <v>20948</v>
      </c>
      <c r="G1327" s="6"/>
      <c r="H1327" s="6"/>
      <c r="I1327" s="6"/>
    </row>
    <row r="1328" customHeight="1" spans="1:9">
      <c r="A1328" s="8" t="s">
        <v>20949</v>
      </c>
      <c r="B1328" s="8" t="s">
        <v>20950</v>
      </c>
      <c r="C1328" s="8" t="s">
        <v>17032</v>
      </c>
      <c r="D1328" s="8"/>
      <c r="E1328" s="8"/>
      <c r="F1328" s="8" t="s">
        <v>20951</v>
      </c>
      <c r="G1328" s="8"/>
      <c r="H1328" s="8" t="s">
        <v>15970</v>
      </c>
      <c r="I1328" s="8"/>
    </row>
    <row r="1329" customHeight="1" spans="1:9">
      <c r="A1329" s="6" t="s">
        <v>20952</v>
      </c>
      <c r="B1329" s="6" t="s">
        <v>20953</v>
      </c>
      <c r="C1329" s="6" t="s">
        <v>16863</v>
      </c>
      <c r="D1329" s="6"/>
      <c r="E1329" s="6"/>
      <c r="F1329" s="6" t="s">
        <v>20954</v>
      </c>
      <c r="G1329" s="6"/>
      <c r="H1329" s="6" t="s">
        <v>16826</v>
      </c>
      <c r="I1329" s="6"/>
    </row>
    <row r="1330" customHeight="1" spans="1:9">
      <c r="A1330" s="8" t="s">
        <v>20955</v>
      </c>
      <c r="B1330" s="8" t="s">
        <v>20956</v>
      </c>
      <c r="C1330" s="8" t="s">
        <v>19054</v>
      </c>
      <c r="D1330" s="8"/>
      <c r="E1330" s="8"/>
      <c r="F1330" s="8" t="s">
        <v>20957</v>
      </c>
      <c r="G1330" s="8"/>
      <c r="H1330" s="8" t="s">
        <v>16390</v>
      </c>
      <c r="I1330" s="8"/>
    </row>
    <row r="1331" customHeight="1" spans="1:9">
      <c r="A1331" s="6" t="s">
        <v>20958</v>
      </c>
      <c r="B1331" s="6" t="s">
        <v>20959</v>
      </c>
      <c r="C1331" s="6" t="s">
        <v>16129</v>
      </c>
      <c r="D1331" s="6"/>
      <c r="E1331" s="6"/>
      <c r="F1331" s="6" t="s">
        <v>20960</v>
      </c>
      <c r="G1331" s="6"/>
      <c r="H1331" s="6" t="s">
        <v>15985</v>
      </c>
      <c r="I1331" s="6"/>
    </row>
    <row r="1332" customHeight="1" spans="1:9">
      <c r="A1332" s="8" t="s">
        <v>20961</v>
      </c>
      <c r="B1332" s="8" t="s">
        <v>20962</v>
      </c>
      <c r="C1332" s="8" t="s">
        <v>20963</v>
      </c>
      <c r="D1332" s="8"/>
      <c r="E1332" s="8"/>
      <c r="F1332" s="8" t="s">
        <v>20964</v>
      </c>
      <c r="G1332" s="8"/>
      <c r="H1332" s="8" t="s">
        <v>15980</v>
      </c>
      <c r="I1332" s="8"/>
    </row>
    <row r="1333" customHeight="1" spans="1:9">
      <c r="A1333" s="6" t="s">
        <v>20965</v>
      </c>
      <c r="B1333" s="6" t="s">
        <v>20966</v>
      </c>
      <c r="C1333" s="6" t="s">
        <v>18263</v>
      </c>
      <c r="D1333" s="6"/>
      <c r="E1333" s="6"/>
      <c r="F1333" s="6" t="s">
        <v>20967</v>
      </c>
      <c r="G1333" s="6"/>
      <c r="H1333" s="6" t="s">
        <v>16024</v>
      </c>
      <c r="I1333" s="6"/>
    </row>
    <row r="1334" customHeight="1" spans="1:9">
      <c r="A1334" s="8" t="s">
        <v>20968</v>
      </c>
      <c r="B1334" s="8" t="s">
        <v>20969</v>
      </c>
      <c r="C1334" s="8" t="s">
        <v>20970</v>
      </c>
      <c r="D1334" s="8"/>
      <c r="E1334" s="8"/>
      <c r="F1334" s="8" t="s">
        <v>20971</v>
      </c>
      <c r="G1334" s="8"/>
      <c r="H1334" s="8" t="s">
        <v>15990</v>
      </c>
      <c r="I1334" s="8"/>
    </row>
    <row r="1335" customHeight="1" spans="1:9">
      <c r="A1335" s="6" t="s">
        <v>20972</v>
      </c>
      <c r="B1335" s="6" t="s">
        <v>20973</v>
      </c>
      <c r="C1335" s="6" t="s">
        <v>15970</v>
      </c>
      <c r="D1335" s="6"/>
      <c r="E1335" s="6"/>
      <c r="F1335" s="6" t="s">
        <v>20974</v>
      </c>
      <c r="G1335" s="6"/>
      <c r="H1335" s="6" t="s">
        <v>15985</v>
      </c>
      <c r="I1335" s="6"/>
    </row>
    <row r="1336" customHeight="1" spans="1:9">
      <c r="A1336" s="8" t="s">
        <v>20975</v>
      </c>
      <c r="B1336" s="8" t="s">
        <v>20976</v>
      </c>
      <c r="C1336" s="8" t="s">
        <v>15980</v>
      </c>
      <c r="D1336" s="8"/>
      <c r="E1336" s="8"/>
      <c r="F1336" s="8" t="s">
        <v>20977</v>
      </c>
      <c r="G1336" s="8"/>
      <c r="H1336" s="8" t="s">
        <v>15985</v>
      </c>
      <c r="I1336" s="8"/>
    </row>
    <row r="1337" customHeight="1" spans="1:9">
      <c r="A1337" s="6" t="s">
        <v>20978</v>
      </c>
      <c r="B1337" s="6" t="s">
        <v>20979</v>
      </c>
      <c r="C1337" s="6" t="s">
        <v>16056</v>
      </c>
      <c r="D1337" s="6"/>
      <c r="E1337" s="6"/>
      <c r="F1337" s="6" t="s">
        <v>20980</v>
      </c>
      <c r="G1337" s="6"/>
      <c r="H1337" s="6"/>
      <c r="I1337" s="6"/>
    </row>
    <row r="1338" customHeight="1" spans="1:9">
      <c r="A1338" s="8" t="s">
        <v>20981</v>
      </c>
      <c r="B1338" s="8" t="s">
        <v>20982</v>
      </c>
      <c r="C1338" s="8" t="s">
        <v>15980</v>
      </c>
      <c r="D1338" s="8"/>
      <c r="E1338" s="8"/>
      <c r="F1338" s="8" t="s">
        <v>20983</v>
      </c>
      <c r="G1338" s="8"/>
      <c r="H1338" s="8"/>
      <c r="I1338" s="8"/>
    </row>
    <row r="1339" customHeight="1" spans="1:9">
      <c r="A1339" s="6" t="s">
        <v>20984</v>
      </c>
      <c r="B1339" s="6" t="s">
        <v>20985</v>
      </c>
      <c r="C1339" s="6" t="s">
        <v>20986</v>
      </c>
      <c r="D1339" s="6"/>
      <c r="E1339" s="6"/>
      <c r="F1339" s="6" t="s">
        <v>20987</v>
      </c>
      <c r="G1339" s="6"/>
      <c r="H1339" s="6" t="s">
        <v>16056</v>
      </c>
      <c r="I1339" s="6"/>
    </row>
    <row r="1340" customHeight="1" spans="1:9">
      <c r="A1340" s="8" t="s">
        <v>20988</v>
      </c>
      <c r="B1340" s="8" t="s">
        <v>20989</v>
      </c>
      <c r="C1340" s="8" t="s">
        <v>16129</v>
      </c>
      <c r="D1340" s="8"/>
      <c r="E1340" s="8"/>
      <c r="F1340" s="8" t="s">
        <v>20990</v>
      </c>
      <c r="G1340" s="8"/>
      <c r="H1340" s="8" t="s">
        <v>15985</v>
      </c>
      <c r="I1340" s="8"/>
    </row>
    <row r="1341" customHeight="1" spans="1:9">
      <c r="A1341" s="6" t="s">
        <v>20991</v>
      </c>
      <c r="B1341" s="6" t="s">
        <v>20992</v>
      </c>
      <c r="C1341" s="6" t="s">
        <v>20993</v>
      </c>
      <c r="D1341" s="6"/>
      <c r="E1341" s="6"/>
      <c r="F1341" s="6" t="s">
        <v>20994</v>
      </c>
      <c r="G1341" s="6"/>
      <c r="H1341" s="6" t="s">
        <v>16168</v>
      </c>
      <c r="I1341" s="6"/>
    </row>
    <row r="1342" customHeight="1" spans="1:9">
      <c r="A1342" s="8" t="s">
        <v>20995</v>
      </c>
      <c r="B1342" s="8" t="s">
        <v>20996</v>
      </c>
      <c r="C1342" s="8" t="s">
        <v>15980</v>
      </c>
      <c r="D1342" s="8"/>
      <c r="E1342" s="8"/>
      <c r="F1342" s="8" t="s">
        <v>20997</v>
      </c>
      <c r="G1342" s="8"/>
      <c r="H1342" s="8"/>
      <c r="I1342" s="8"/>
    </row>
    <row r="1343" customHeight="1" spans="1:9">
      <c r="A1343" s="6" t="s">
        <v>20998</v>
      </c>
      <c r="B1343" s="6" t="s">
        <v>17944</v>
      </c>
      <c r="C1343" s="6" t="s">
        <v>20999</v>
      </c>
      <c r="D1343" s="6"/>
      <c r="E1343" s="6"/>
      <c r="F1343" s="6" t="s">
        <v>21000</v>
      </c>
      <c r="G1343" s="6"/>
      <c r="H1343" s="6" t="s">
        <v>15985</v>
      </c>
      <c r="I1343" s="6"/>
    </row>
    <row r="1344" customHeight="1" spans="1:9">
      <c r="A1344" s="8" t="s">
        <v>21001</v>
      </c>
      <c r="B1344" s="8" t="s">
        <v>21002</v>
      </c>
      <c r="C1344" s="8" t="s">
        <v>16129</v>
      </c>
      <c r="D1344" s="8"/>
      <c r="E1344" s="8"/>
      <c r="F1344" s="8" t="s">
        <v>21003</v>
      </c>
      <c r="G1344" s="8"/>
      <c r="H1344" s="8" t="s">
        <v>15985</v>
      </c>
      <c r="I1344" s="8"/>
    </row>
    <row r="1345" customHeight="1" spans="1:9">
      <c r="A1345" s="6" t="s">
        <v>21004</v>
      </c>
      <c r="B1345" s="6" t="s">
        <v>21005</v>
      </c>
      <c r="C1345" s="6" t="s">
        <v>21006</v>
      </c>
      <c r="D1345" s="6"/>
      <c r="E1345" s="6"/>
      <c r="F1345" s="6" t="s">
        <v>21007</v>
      </c>
      <c r="G1345" s="6"/>
      <c r="H1345" s="6" t="s">
        <v>16348</v>
      </c>
      <c r="I1345" s="6"/>
    </row>
    <row r="1346" customHeight="1" spans="1:9">
      <c r="A1346" s="8" t="s">
        <v>21008</v>
      </c>
      <c r="B1346" s="8" t="s">
        <v>21009</v>
      </c>
      <c r="C1346" s="8" t="s">
        <v>16754</v>
      </c>
      <c r="D1346" s="8"/>
      <c r="E1346" s="8"/>
      <c r="F1346" s="8" t="s">
        <v>21010</v>
      </c>
      <c r="G1346" s="8"/>
      <c r="H1346" s="8" t="s">
        <v>16056</v>
      </c>
      <c r="I1346" s="8"/>
    </row>
    <row r="1347" customHeight="1" spans="1:9">
      <c r="A1347" s="6" t="s">
        <v>21011</v>
      </c>
      <c r="B1347" s="6" t="s">
        <v>21012</v>
      </c>
      <c r="C1347" s="6" t="s">
        <v>21013</v>
      </c>
      <c r="D1347" s="6"/>
      <c r="E1347" s="6"/>
      <c r="F1347" s="6" t="s">
        <v>21014</v>
      </c>
      <c r="G1347" s="6"/>
      <c r="H1347" s="6" t="s">
        <v>16361</v>
      </c>
      <c r="I1347" s="6"/>
    </row>
    <row r="1348" customHeight="1" spans="1:9">
      <c r="A1348" s="8" t="s">
        <v>21015</v>
      </c>
      <c r="B1348" s="8" t="s">
        <v>21016</v>
      </c>
      <c r="C1348" s="8" t="s">
        <v>19540</v>
      </c>
      <c r="D1348" s="8"/>
      <c r="E1348" s="8"/>
      <c r="F1348" s="8" t="s">
        <v>21017</v>
      </c>
      <c r="G1348" s="8"/>
      <c r="H1348" s="8" t="s">
        <v>15975</v>
      </c>
      <c r="I1348" s="8"/>
    </row>
    <row r="1349" customHeight="1" spans="1:9">
      <c r="A1349" s="6" t="s">
        <v>21018</v>
      </c>
      <c r="B1349" s="6" t="s">
        <v>21019</v>
      </c>
      <c r="C1349" s="6" t="s">
        <v>21020</v>
      </c>
      <c r="D1349" s="6"/>
      <c r="E1349" s="6"/>
      <c r="F1349" s="6" t="s">
        <v>21021</v>
      </c>
      <c r="G1349" s="6"/>
      <c r="H1349" s="6" t="s">
        <v>16024</v>
      </c>
      <c r="I1349" s="6"/>
    </row>
    <row r="1350" customHeight="1" spans="1:9">
      <c r="A1350" s="8" t="s">
        <v>21022</v>
      </c>
      <c r="B1350" s="8" t="s">
        <v>21023</v>
      </c>
      <c r="C1350" s="8" t="s">
        <v>21024</v>
      </c>
      <c r="D1350" s="8"/>
      <c r="E1350" s="8"/>
      <c r="F1350" s="8" t="s">
        <v>21025</v>
      </c>
      <c r="G1350" s="8"/>
      <c r="H1350" s="8" t="s">
        <v>16139</v>
      </c>
      <c r="I1350" s="8"/>
    </row>
    <row r="1351" customHeight="1" spans="1:9">
      <c r="A1351" s="6" t="s">
        <v>21026</v>
      </c>
      <c r="B1351" s="6" t="s">
        <v>21027</v>
      </c>
      <c r="C1351" s="6" t="s">
        <v>21028</v>
      </c>
      <c r="D1351" s="6"/>
      <c r="E1351" s="6"/>
      <c r="F1351" s="6" t="s">
        <v>21029</v>
      </c>
      <c r="G1351" s="6"/>
      <c r="H1351" s="6" t="s">
        <v>16168</v>
      </c>
      <c r="I1351" s="6"/>
    </row>
    <row r="1352" customHeight="1" spans="1:9">
      <c r="A1352" s="8" t="s">
        <v>21030</v>
      </c>
      <c r="B1352" s="8" t="s">
        <v>21031</v>
      </c>
      <c r="C1352" s="8" t="s">
        <v>21032</v>
      </c>
      <c r="D1352" s="8"/>
      <c r="E1352" s="8"/>
      <c r="F1352" s="8" t="s">
        <v>21033</v>
      </c>
      <c r="G1352" s="8"/>
      <c r="H1352" s="8" t="s">
        <v>16390</v>
      </c>
      <c r="I1352" s="8"/>
    </row>
    <row r="1353" customHeight="1" spans="1:9">
      <c r="A1353" s="6" t="s">
        <v>21034</v>
      </c>
      <c r="B1353" s="6"/>
      <c r="C1353" s="6" t="s">
        <v>21035</v>
      </c>
      <c r="D1353" s="6"/>
      <c r="E1353" s="6"/>
      <c r="F1353" s="6" t="s">
        <v>21036</v>
      </c>
      <c r="G1353" s="6"/>
      <c r="H1353" s="6"/>
      <c r="I1353" s="6"/>
    </row>
    <row r="1354" customHeight="1" spans="1:9">
      <c r="A1354" s="8" t="s">
        <v>21037</v>
      </c>
      <c r="B1354" s="8" t="s">
        <v>21038</v>
      </c>
      <c r="C1354" s="8" t="s">
        <v>21039</v>
      </c>
      <c r="D1354" s="8"/>
      <c r="E1354" s="8"/>
      <c r="F1354" s="8" t="s">
        <v>21040</v>
      </c>
      <c r="G1354" s="8"/>
      <c r="H1354" s="8" t="s">
        <v>16348</v>
      </c>
      <c r="I1354" s="8"/>
    </row>
    <row r="1355" customHeight="1" spans="1:9">
      <c r="A1355" s="6" t="s">
        <v>21041</v>
      </c>
      <c r="B1355" s="6" t="s">
        <v>21042</v>
      </c>
      <c r="C1355" s="6" t="s">
        <v>17453</v>
      </c>
      <c r="D1355" s="6"/>
      <c r="E1355" s="6"/>
      <c r="F1355" s="6" t="s">
        <v>21043</v>
      </c>
      <c r="G1355" s="6"/>
      <c r="H1355" s="6" t="s">
        <v>15970</v>
      </c>
      <c r="I1355" s="6"/>
    </row>
    <row r="1356" customHeight="1" spans="1:9">
      <c r="A1356" s="8" t="s">
        <v>21044</v>
      </c>
      <c r="B1356" s="8" t="s">
        <v>21045</v>
      </c>
      <c r="C1356" s="8" t="s">
        <v>21046</v>
      </c>
      <c r="D1356" s="8"/>
      <c r="E1356" s="8"/>
      <c r="F1356" s="8" t="s">
        <v>21047</v>
      </c>
      <c r="G1356" s="8"/>
      <c r="H1356" s="8" t="s">
        <v>16168</v>
      </c>
      <c r="I1356" s="8"/>
    </row>
    <row r="1357" customHeight="1" spans="1:9">
      <c r="A1357" s="6" t="s">
        <v>21048</v>
      </c>
      <c r="B1357" s="6" t="s">
        <v>21049</v>
      </c>
      <c r="C1357" s="6" t="s">
        <v>21050</v>
      </c>
      <c r="D1357" s="6"/>
      <c r="E1357" s="6"/>
      <c r="F1357" s="6" t="s">
        <v>21051</v>
      </c>
      <c r="G1357" s="6"/>
      <c r="H1357" s="6" t="s">
        <v>15985</v>
      </c>
      <c r="I1357" s="6"/>
    </row>
    <row r="1358" customHeight="1" spans="1:9">
      <c r="A1358" s="8" t="s">
        <v>21052</v>
      </c>
      <c r="B1358" s="8" t="s">
        <v>21053</v>
      </c>
      <c r="C1358" s="8" t="s">
        <v>21054</v>
      </c>
      <c r="D1358" s="8"/>
      <c r="E1358" s="8"/>
      <c r="F1358" s="8" t="s">
        <v>21055</v>
      </c>
      <c r="G1358" s="8"/>
      <c r="H1358" s="8" t="s">
        <v>16168</v>
      </c>
      <c r="I1358" s="8"/>
    </row>
    <row r="1359" customHeight="1" spans="1:9">
      <c r="A1359" s="6" t="s">
        <v>21056</v>
      </c>
      <c r="B1359" s="6" t="s">
        <v>21057</v>
      </c>
      <c r="C1359" s="6" t="s">
        <v>21058</v>
      </c>
      <c r="D1359" s="6"/>
      <c r="E1359" s="6"/>
      <c r="F1359" s="6" t="s">
        <v>21059</v>
      </c>
      <c r="G1359" s="6"/>
      <c r="H1359" s="6" t="s">
        <v>15970</v>
      </c>
      <c r="I1359" s="6"/>
    </row>
    <row r="1360" customHeight="1" spans="1:9">
      <c r="A1360" s="8" t="s">
        <v>21060</v>
      </c>
      <c r="B1360" s="8" t="s">
        <v>21061</v>
      </c>
      <c r="C1360" s="8" t="s">
        <v>21062</v>
      </c>
      <c r="D1360" s="8"/>
      <c r="E1360" s="8"/>
      <c r="F1360" s="8" t="s">
        <v>21063</v>
      </c>
      <c r="G1360" s="8"/>
      <c r="H1360" s="8" t="s">
        <v>15985</v>
      </c>
      <c r="I1360" s="8"/>
    </row>
    <row r="1361" customHeight="1" spans="1:9">
      <c r="A1361" s="6" t="s">
        <v>21064</v>
      </c>
      <c r="B1361" s="6" t="s">
        <v>21065</v>
      </c>
      <c r="C1361" s="6" t="s">
        <v>21066</v>
      </c>
      <c r="D1361" s="6"/>
      <c r="E1361" s="6"/>
      <c r="F1361" s="6" t="s">
        <v>21067</v>
      </c>
      <c r="G1361" s="6"/>
      <c r="H1361" s="6" t="s">
        <v>15959</v>
      </c>
      <c r="I1361" s="6"/>
    </row>
    <row r="1362" customHeight="1" spans="1:9">
      <c r="A1362" s="8" t="s">
        <v>21068</v>
      </c>
      <c r="B1362" s="8" t="s">
        <v>21069</v>
      </c>
      <c r="C1362" s="8" t="s">
        <v>16197</v>
      </c>
      <c r="D1362" s="8"/>
      <c r="E1362" s="8"/>
      <c r="F1362" s="8" t="s">
        <v>21070</v>
      </c>
      <c r="G1362" s="8"/>
      <c r="H1362" s="8" t="s">
        <v>16197</v>
      </c>
      <c r="I1362" s="8"/>
    </row>
    <row r="1363" customHeight="1" spans="1:9">
      <c r="A1363" s="6" t="s">
        <v>21071</v>
      </c>
      <c r="B1363" s="6" t="s">
        <v>21072</v>
      </c>
      <c r="C1363" s="6" t="s">
        <v>21073</v>
      </c>
      <c r="D1363" s="6"/>
      <c r="E1363" s="6"/>
      <c r="F1363" s="6" t="s">
        <v>21074</v>
      </c>
      <c r="G1363" s="6"/>
      <c r="H1363" s="6" t="s">
        <v>15980</v>
      </c>
      <c r="I1363" s="6"/>
    </row>
    <row r="1364" customHeight="1" spans="1:9">
      <c r="A1364" s="8" t="s">
        <v>21075</v>
      </c>
      <c r="B1364" s="8" t="s">
        <v>21076</v>
      </c>
      <c r="C1364" s="8" t="s">
        <v>17457</v>
      </c>
      <c r="D1364" s="8"/>
      <c r="E1364" s="8"/>
      <c r="F1364" s="8" t="s">
        <v>21077</v>
      </c>
      <c r="G1364" s="8"/>
      <c r="H1364" s="8" t="s">
        <v>15970</v>
      </c>
      <c r="I1364" s="8"/>
    </row>
    <row r="1365" customHeight="1" spans="1:9">
      <c r="A1365" s="6" t="s">
        <v>21078</v>
      </c>
      <c r="B1365" s="6" t="s">
        <v>20527</v>
      </c>
      <c r="C1365" s="6" t="s">
        <v>19778</v>
      </c>
      <c r="D1365" s="6"/>
      <c r="E1365" s="6"/>
      <c r="F1365" s="6" t="s">
        <v>21079</v>
      </c>
      <c r="G1365" s="6"/>
      <c r="H1365" s="6" t="s">
        <v>15980</v>
      </c>
      <c r="I1365" s="6"/>
    </row>
    <row r="1366" customHeight="1" spans="1:9">
      <c r="A1366" s="8" t="s">
        <v>21080</v>
      </c>
      <c r="B1366" s="8" t="s">
        <v>18591</v>
      </c>
      <c r="C1366" s="8" t="s">
        <v>21081</v>
      </c>
      <c r="D1366" s="8"/>
      <c r="E1366" s="8"/>
      <c r="F1366" s="8" t="s">
        <v>21082</v>
      </c>
      <c r="G1366" s="8"/>
      <c r="H1366" s="8" t="s">
        <v>16056</v>
      </c>
      <c r="I1366" s="8"/>
    </row>
    <row r="1367" customHeight="1" spans="1:9">
      <c r="A1367" s="6" t="s">
        <v>21083</v>
      </c>
      <c r="B1367" s="6" t="s">
        <v>21084</v>
      </c>
      <c r="C1367" s="6" t="s">
        <v>21085</v>
      </c>
      <c r="D1367" s="6"/>
      <c r="E1367" s="6"/>
      <c r="F1367" s="6" t="s">
        <v>21086</v>
      </c>
      <c r="G1367" s="6"/>
      <c r="H1367" s="6" t="s">
        <v>15990</v>
      </c>
      <c r="I1367" s="6"/>
    </row>
    <row r="1368" customHeight="1" spans="1:9">
      <c r="A1368" s="8" t="s">
        <v>21087</v>
      </c>
      <c r="B1368" s="8" t="s">
        <v>21088</v>
      </c>
      <c r="C1368" s="8" t="s">
        <v>21089</v>
      </c>
      <c r="D1368" s="8"/>
      <c r="E1368" s="8"/>
      <c r="F1368" s="8" t="s">
        <v>21090</v>
      </c>
      <c r="G1368" s="8"/>
      <c r="H1368" s="8" t="s">
        <v>15965</v>
      </c>
      <c r="I1368" s="8"/>
    </row>
    <row r="1369" customHeight="1" spans="1:9">
      <c r="A1369" s="6" t="s">
        <v>21091</v>
      </c>
      <c r="B1369" s="6" t="s">
        <v>21092</v>
      </c>
      <c r="C1369" s="6" t="s">
        <v>21093</v>
      </c>
      <c r="D1369" s="6"/>
      <c r="E1369" s="6"/>
      <c r="F1369" s="6" t="s">
        <v>21094</v>
      </c>
      <c r="G1369" s="6"/>
      <c r="H1369" s="6" t="s">
        <v>15985</v>
      </c>
      <c r="I1369" s="6"/>
    </row>
    <row r="1370" customHeight="1" spans="1:9">
      <c r="A1370" s="8" t="s">
        <v>21095</v>
      </c>
      <c r="B1370" s="8" t="s">
        <v>21096</v>
      </c>
      <c r="C1370" s="8" t="s">
        <v>21097</v>
      </c>
      <c r="D1370" s="8"/>
      <c r="E1370" s="8"/>
      <c r="F1370" s="8" t="s">
        <v>21098</v>
      </c>
      <c r="G1370" s="8"/>
      <c r="H1370" s="8" t="s">
        <v>16011</v>
      </c>
      <c r="I1370" s="8"/>
    </row>
    <row r="1371" customHeight="1" spans="1:9">
      <c r="A1371" s="6" t="s">
        <v>21099</v>
      </c>
      <c r="B1371" s="6" t="s">
        <v>21100</v>
      </c>
      <c r="C1371" s="6" t="s">
        <v>17375</v>
      </c>
      <c r="D1371" s="6"/>
      <c r="E1371" s="6"/>
      <c r="F1371" s="6" t="s">
        <v>21101</v>
      </c>
      <c r="G1371" s="6"/>
      <c r="H1371" s="6" t="s">
        <v>17377</v>
      </c>
      <c r="I1371" s="6"/>
    </row>
    <row r="1372" customHeight="1" spans="1:9">
      <c r="A1372" s="8" t="s">
        <v>21102</v>
      </c>
      <c r="B1372" s="8" t="s">
        <v>21103</v>
      </c>
      <c r="C1372" s="8" t="s">
        <v>21104</v>
      </c>
      <c r="D1372" s="8"/>
      <c r="E1372" s="8"/>
      <c r="F1372" s="8" t="s">
        <v>21105</v>
      </c>
      <c r="G1372" s="8"/>
      <c r="H1372" s="8" t="s">
        <v>15985</v>
      </c>
      <c r="I1372" s="8"/>
    </row>
    <row r="1373" customHeight="1" spans="1:9">
      <c r="A1373" s="6" t="s">
        <v>21106</v>
      </c>
      <c r="B1373" s="6" t="s">
        <v>21107</v>
      </c>
      <c r="C1373" s="6" t="s">
        <v>21108</v>
      </c>
      <c r="D1373" s="6"/>
      <c r="E1373" s="6"/>
      <c r="F1373" s="6" t="s">
        <v>21109</v>
      </c>
      <c r="G1373" s="6"/>
      <c r="H1373" s="6" t="s">
        <v>15985</v>
      </c>
      <c r="I1373" s="6"/>
    </row>
    <row r="1374" customHeight="1" spans="1:9">
      <c r="A1374" s="8" t="s">
        <v>21110</v>
      </c>
      <c r="B1374" s="8" t="s">
        <v>21111</v>
      </c>
      <c r="C1374" s="8" t="s">
        <v>16056</v>
      </c>
      <c r="D1374" s="8"/>
      <c r="E1374" s="8"/>
      <c r="F1374" s="8" t="s">
        <v>21112</v>
      </c>
      <c r="G1374" s="8"/>
      <c r="H1374" s="8" t="s">
        <v>16056</v>
      </c>
      <c r="I1374" s="8"/>
    </row>
    <row r="1375" customHeight="1" spans="1:9">
      <c r="A1375" s="6" t="s">
        <v>21113</v>
      </c>
      <c r="B1375" s="6" t="s">
        <v>21114</v>
      </c>
      <c r="C1375" s="6" t="s">
        <v>16133</v>
      </c>
      <c r="D1375" s="6"/>
      <c r="E1375" s="6"/>
      <c r="F1375" s="6" t="s">
        <v>21115</v>
      </c>
      <c r="G1375" s="6"/>
      <c r="H1375" s="6" t="s">
        <v>15975</v>
      </c>
      <c r="I1375" s="6"/>
    </row>
    <row r="1376" customHeight="1" spans="1:9">
      <c r="A1376" s="8" t="s">
        <v>21116</v>
      </c>
      <c r="B1376" s="8" t="s">
        <v>21117</v>
      </c>
      <c r="C1376" s="8" t="s">
        <v>21118</v>
      </c>
      <c r="D1376" s="8"/>
      <c r="E1376" s="8"/>
      <c r="F1376" s="8" t="s">
        <v>21119</v>
      </c>
      <c r="G1376" s="8"/>
      <c r="H1376" s="8" t="s">
        <v>16348</v>
      </c>
      <c r="I1376" s="8"/>
    </row>
    <row r="1377" customHeight="1" spans="1:9">
      <c r="A1377" s="6" t="s">
        <v>21120</v>
      </c>
      <c r="B1377" s="6" t="s">
        <v>21121</v>
      </c>
      <c r="C1377" s="6" t="s">
        <v>21122</v>
      </c>
      <c r="D1377" s="6"/>
      <c r="E1377" s="6"/>
      <c r="F1377" s="6" t="s">
        <v>21123</v>
      </c>
      <c r="G1377" s="6"/>
      <c r="H1377" s="6" t="s">
        <v>15985</v>
      </c>
      <c r="I1377" s="6"/>
    </row>
    <row r="1378" customHeight="1" spans="1:9">
      <c r="A1378" s="8" t="s">
        <v>21124</v>
      </c>
      <c r="B1378" s="8" t="s">
        <v>21125</v>
      </c>
      <c r="C1378" s="8" t="s">
        <v>21126</v>
      </c>
      <c r="D1378" s="8"/>
      <c r="E1378" s="8"/>
      <c r="F1378" s="8" t="s">
        <v>21127</v>
      </c>
      <c r="G1378" s="8"/>
      <c r="H1378" s="8" t="s">
        <v>16168</v>
      </c>
      <c r="I1378" s="8"/>
    </row>
    <row r="1379" customHeight="1" spans="1:9">
      <c r="A1379" s="6" t="s">
        <v>21128</v>
      </c>
      <c r="B1379" s="6" t="s">
        <v>21129</v>
      </c>
      <c r="C1379" s="6" t="s">
        <v>21130</v>
      </c>
      <c r="D1379" s="6"/>
      <c r="E1379" s="6"/>
      <c r="F1379" s="6" t="s">
        <v>21131</v>
      </c>
      <c r="G1379" s="6"/>
      <c r="H1379" s="6" t="s">
        <v>15985</v>
      </c>
      <c r="I1379" s="6"/>
    </row>
    <row r="1380" customHeight="1" spans="1:9">
      <c r="A1380" s="8" t="s">
        <v>21132</v>
      </c>
      <c r="B1380" s="8" t="s">
        <v>21133</v>
      </c>
      <c r="C1380" s="8" t="s">
        <v>17457</v>
      </c>
      <c r="D1380" s="8"/>
      <c r="E1380" s="8"/>
      <c r="F1380" s="8" t="s">
        <v>21134</v>
      </c>
      <c r="G1380" s="8"/>
      <c r="H1380" s="8" t="s">
        <v>15970</v>
      </c>
      <c r="I1380" s="8"/>
    </row>
    <row r="1381" customHeight="1" spans="1:9">
      <c r="A1381" s="6" t="s">
        <v>21135</v>
      </c>
      <c r="B1381" s="6" t="s">
        <v>21136</v>
      </c>
      <c r="C1381" s="6" t="s">
        <v>21137</v>
      </c>
      <c r="D1381" s="6"/>
      <c r="E1381" s="6"/>
      <c r="F1381" s="6" t="s">
        <v>21138</v>
      </c>
      <c r="G1381" s="6"/>
      <c r="H1381" s="6" t="s">
        <v>15985</v>
      </c>
      <c r="I1381" s="6"/>
    </row>
    <row r="1382" customHeight="1" spans="1:9">
      <c r="A1382" s="8" t="s">
        <v>21139</v>
      </c>
      <c r="B1382" s="8"/>
      <c r="C1382" s="8" t="s">
        <v>16129</v>
      </c>
      <c r="D1382" s="8"/>
      <c r="E1382" s="8"/>
      <c r="F1382" s="8" t="s">
        <v>21140</v>
      </c>
      <c r="G1382" s="8"/>
      <c r="H1382" s="8" t="s">
        <v>15985</v>
      </c>
      <c r="I1382" s="8"/>
    </row>
    <row r="1383" customHeight="1" spans="1:9">
      <c r="A1383" s="6" t="s">
        <v>21141</v>
      </c>
      <c r="B1383" s="6" t="s">
        <v>21142</v>
      </c>
      <c r="C1383" s="6" t="s">
        <v>16129</v>
      </c>
      <c r="D1383" s="6"/>
      <c r="E1383" s="6"/>
      <c r="F1383" s="6" t="s">
        <v>21143</v>
      </c>
      <c r="G1383" s="6"/>
      <c r="H1383" s="6" t="s">
        <v>15985</v>
      </c>
      <c r="I1383" s="6"/>
    </row>
    <row r="1384" customHeight="1" spans="1:9">
      <c r="A1384" s="8" t="s">
        <v>21144</v>
      </c>
      <c r="B1384" s="8" t="s">
        <v>21145</v>
      </c>
      <c r="C1384" s="8" t="s">
        <v>21146</v>
      </c>
      <c r="D1384" s="8"/>
      <c r="E1384" s="8"/>
      <c r="F1384" s="8" t="s">
        <v>21147</v>
      </c>
      <c r="G1384" s="8"/>
      <c r="H1384" s="8" t="s">
        <v>15985</v>
      </c>
      <c r="I1384" s="8"/>
    </row>
    <row r="1385" customHeight="1" spans="1:9">
      <c r="A1385" s="6" t="s">
        <v>21148</v>
      </c>
      <c r="B1385" s="6" t="s">
        <v>21149</v>
      </c>
      <c r="C1385" s="6" t="s">
        <v>21150</v>
      </c>
      <c r="D1385" s="6"/>
      <c r="E1385" s="6"/>
      <c r="F1385" s="6" t="s">
        <v>21151</v>
      </c>
      <c r="G1385" s="6"/>
      <c r="H1385" s="6" t="s">
        <v>15980</v>
      </c>
      <c r="I1385" s="6"/>
    </row>
    <row r="1386" customHeight="1" spans="1:9">
      <c r="A1386" s="8" t="s">
        <v>21152</v>
      </c>
      <c r="B1386" s="8" t="s">
        <v>21153</v>
      </c>
      <c r="C1386" s="8" t="s">
        <v>21154</v>
      </c>
      <c r="D1386" s="8"/>
      <c r="E1386" s="8"/>
      <c r="F1386" s="8" t="s">
        <v>21155</v>
      </c>
      <c r="G1386" s="8"/>
      <c r="H1386" s="8" t="s">
        <v>16348</v>
      </c>
      <c r="I1386" s="8"/>
    </row>
    <row r="1387" customHeight="1" spans="1:9">
      <c r="A1387" s="6" t="s">
        <v>21156</v>
      </c>
      <c r="B1387" s="6" t="s">
        <v>21157</v>
      </c>
      <c r="C1387" s="6" t="s">
        <v>16005</v>
      </c>
      <c r="D1387" s="6"/>
      <c r="E1387" s="6"/>
      <c r="F1387" s="6" t="s">
        <v>21158</v>
      </c>
      <c r="G1387" s="6"/>
      <c r="H1387" s="6" t="s">
        <v>15985</v>
      </c>
      <c r="I1387" s="6"/>
    </row>
    <row r="1388" customHeight="1" spans="1:9">
      <c r="A1388" s="8" t="s">
        <v>21159</v>
      </c>
      <c r="B1388" s="8" t="s">
        <v>21160</v>
      </c>
      <c r="C1388" s="8" t="s">
        <v>21161</v>
      </c>
      <c r="D1388" s="8"/>
      <c r="E1388" s="8"/>
      <c r="F1388" s="8" t="s">
        <v>21162</v>
      </c>
      <c r="G1388" s="8"/>
      <c r="H1388" s="8" t="s">
        <v>15985</v>
      </c>
      <c r="I1388" s="8"/>
    </row>
    <row r="1389" customHeight="1" spans="1:9">
      <c r="A1389" s="6" t="s">
        <v>21163</v>
      </c>
      <c r="B1389" s="6" t="s">
        <v>21164</v>
      </c>
      <c r="C1389" s="6" t="s">
        <v>21165</v>
      </c>
      <c r="D1389" s="6"/>
      <c r="E1389" s="6"/>
      <c r="F1389" s="6" t="s">
        <v>21166</v>
      </c>
      <c r="G1389" s="6"/>
      <c r="H1389" s="6" t="s">
        <v>15985</v>
      </c>
      <c r="I1389" s="6"/>
    </row>
    <row r="1390" customHeight="1" spans="1:9">
      <c r="A1390" s="8" t="s">
        <v>21167</v>
      </c>
      <c r="B1390" s="8" t="s">
        <v>21168</v>
      </c>
      <c r="C1390" s="8" t="s">
        <v>21169</v>
      </c>
      <c r="D1390" s="8"/>
      <c r="E1390" s="8"/>
      <c r="F1390" s="8" t="s">
        <v>21170</v>
      </c>
      <c r="G1390" s="8"/>
      <c r="H1390" s="8" t="s">
        <v>15985</v>
      </c>
      <c r="I1390" s="8"/>
    </row>
    <row r="1391" customHeight="1" spans="1:9">
      <c r="A1391" s="6" t="s">
        <v>21171</v>
      </c>
      <c r="B1391" s="6" t="s">
        <v>21172</v>
      </c>
      <c r="C1391" s="6" t="s">
        <v>21173</v>
      </c>
      <c r="D1391" s="6"/>
      <c r="E1391" s="6"/>
      <c r="F1391" s="6" t="s">
        <v>21174</v>
      </c>
      <c r="G1391" s="6"/>
      <c r="H1391" s="6" t="s">
        <v>15985</v>
      </c>
      <c r="I1391" s="6"/>
    </row>
    <row r="1392" customHeight="1" spans="1:9">
      <c r="A1392" s="8" t="s">
        <v>21175</v>
      </c>
      <c r="B1392" s="8" t="s">
        <v>21176</v>
      </c>
      <c r="C1392" s="8"/>
      <c r="D1392" s="8"/>
      <c r="E1392" s="8"/>
      <c r="F1392" s="8" t="s">
        <v>21177</v>
      </c>
      <c r="G1392" s="8"/>
      <c r="H1392" s="8" t="s">
        <v>15975</v>
      </c>
      <c r="I1392" s="8"/>
    </row>
    <row r="1393" customHeight="1" spans="1:9">
      <c r="A1393" s="6" t="s">
        <v>21178</v>
      </c>
      <c r="B1393" s="6" t="s">
        <v>21179</v>
      </c>
      <c r="C1393" s="6" t="s">
        <v>21180</v>
      </c>
      <c r="D1393" s="6"/>
      <c r="E1393" s="6"/>
      <c r="F1393" s="6" t="s">
        <v>21181</v>
      </c>
      <c r="G1393" s="6"/>
      <c r="H1393" s="6" t="s">
        <v>15985</v>
      </c>
      <c r="I1393" s="6"/>
    </row>
    <row r="1394" customHeight="1" spans="1:9">
      <c r="A1394" s="8" t="s">
        <v>21182</v>
      </c>
      <c r="B1394" s="8" t="s">
        <v>21183</v>
      </c>
      <c r="C1394" s="8" t="s">
        <v>21184</v>
      </c>
      <c r="D1394" s="8"/>
      <c r="E1394" s="8"/>
      <c r="F1394" s="8" t="s">
        <v>21185</v>
      </c>
      <c r="G1394" s="8"/>
      <c r="H1394" s="8" t="s">
        <v>16348</v>
      </c>
      <c r="I1394" s="8"/>
    </row>
    <row r="1395" customHeight="1" spans="1:9">
      <c r="A1395" s="6" t="s">
        <v>21186</v>
      </c>
      <c r="B1395" s="6" t="s">
        <v>21187</v>
      </c>
      <c r="C1395" s="6" t="s">
        <v>17364</v>
      </c>
      <c r="D1395" s="6"/>
      <c r="E1395" s="6"/>
      <c r="F1395" s="6" t="s">
        <v>21188</v>
      </c>
      <c r="G1395" s="6"/>
      <c r="H1395" s="6" t="s">
        <v>16056</v>
      </c>
      <c r="I1395" s="6"/>
    </row>
    <row r="1396" customHeight="1" spans="1:9">
      <c r="A1396" s="8" t="s">
        <v>21189</v>
      </c>
      <c r="B1396" s="8" t="s">
        <v>21190</v>
      </c>
      <c r="C1396" s="8" t="s">
        <v>21081</v>
      </c>
      <c r="D1396" s="8"/>
      <c r="E1396" s="8"/>
      <c r="F1396" s="8" t="s">
        <v>21191</v>
      </c>
      <c r="G1396" s="8"/>
      <c r="H1396" s="8" t="s">
        <v>16056</v>
      </c>
      <c r="I1396" s="8"/>
    </row>
    <row r="1397" customHeight="1" spans="1:9">
      <c r="A1397" s="6" t="s">
        <v>21192</v>
      </c>
      <c r="B1397" s="6" t="s">
        <v>21193</v>
      </c>
      <c r="C1397" s="6" t="s">
        <v>21194</v>
      </c>
      <c r="D1397" s="6"/>
      <c r="E1397" s="6"/>
      <c r="F1397" s="6" t="s">
        <v>21195</v>
      </c>
      <c r="G1397" s="6"/>
      <c r="H1397" s="6" t="s">
        <v>15985</v>
      </c>
      <c r="I1397" s="6"/>
    </row>
    <row r="1398" customHeight="1" spans="1:9">
      <c r="A1398" s="8" t="s">
        <v>21196</v>
      </c>
      <c r="B1398" s="8"/>
      <c r="C1398" s="8" t="s">
        <v>16029</v>
      </c>
      <c r="D1398" s="8"/>
      <c r="E1398" s="8"/>
      <c r="F1398" s="8" t="s">
        <v>21197</v>
      </c>
      <c r="G1398" s="8"/>
      <c r="H1398" s="8" t="s">
        <v>16029</v>
      </c>
      <c r="I1398" s="8"/>
    </row>
    <row r="1399" customHeight="1" spans="1:9">
      <c r="A1399" s="6" t="s">
        <v>21198</v>
      </c>
      <c r="B1399" s="6" t="s">
        <v>21199</v>
      </c>
      <c r="C1399" s="6" t="s">
        <v>19112</v>
      </c>
      <c r="D1399" s="6"/>
      <c r="E1399" s="6"/>
      <c r="F1399" s="6" t="s">
        <v>21200</v>
      </c>
      <c r="G1399" s="6"/>
      <c r="H1399" s="6" t="s">
        <v>16024</v>
      </c>
      <c r="I1399" s="6"/>
    </row>
    <row r="1400" customHeight="1" spans="1:9">
      <c r="A1400" s="8" t="s">
        <v>21201</v>
      </c>
      <c r="B1400" s="8" t="s">
        <v>21202</v>
      </c>
      <c r="C1400" s="8" t="s">
        <v>21203</v>
      </c>
      <c r="D1400" s="8"/>
      <c r="E1400" s="8"/>
      <c r="F1400" s="8" t="s">
        <v>21204</v>
      </c>
      <c r="G1400" s="8"/>
      <c r="H1400" s="8" t="s">
        <v>15980</v>
      </c>
      <c r="I1400" s="8"/>
    </row>
    <row r="1401" customHeight="1" spans="1:9">
      <c r="A1401" s="6" t="s">
        <v>21205</v>
      </c>
      <c r="B1401" s="6"/>
      <c r="C1401" s="6" t="s">
        <v>21206</v>
      </c>
      <c r="D1401" s="6"/>
      <c r="E1401" s="6"/>
      <c r="F1401" s="6" t="s">
        <v>21207</v>
      </c>
      <c r="G1401" s="6"/>
      <c r="H1401" s="6"/>
      <c r="I1401" s="6"/>
    </row>
    <row r="1402" customHeight="1" spans="1:9">
      <c r="A1402" s="8" t="s">
        <v>21208</v>
      </c>
      <c r="B1402" s="8" t="s">
        <v>21209</v>
      </c>
      <c r="C1402" s="8" t="s">
        <v>18420</v>
      </c>
      <c r="D1402" s="8"/>
      <c r="E1402" s="8"/>
      <c r="F1402" s="8" t="s">
        <v>21210</v>
      </c>
      <c r="G1402" s="8"/>
      <c r="H1402" s="8" t="s">
        <v>16024</v>
      </c>
      <c r="I1402" s="8"/>
    </row>
    <row r="1403" customHeight="1" spans="1:9">
      <c r="A1403" s="6" t="s">
        <v>21211</v>
      </c>
      <c r="B1403" s="6" t="s">
        <v>21212</v>
      </c>
      <c r="C1403" s="6" t="s">
        <v>19731</v>
      </c>
      <c r="D1403" s="6"/>
      <c r="E1403" s="6"/>
      <c r="F1403" s="6" t="s">
        <v>21213</v>
      </c>
      <c r="G1403" s="6"/>
      <c r="H1403" s="6" t="s">
        <v>16348</v>
      </c>
      <c r="I1403" s="6"/>
    </row>
    <row r="1404" customHeight="1" spans="1:9">
      <c r="A1404" s="8" t="s">
        <v>21214</v>
      </c>
      <c r="B1404" s="8" t="s">
        <v>21215</v>
      </c>
      <c r="C1404" s="8" t="s">
        <v>19253</v>
      </c>
      <c r="D1404" s="8"/>
      <c r="E1404" s="8"/>
      <c r="F1404" s="8" t="s">
        <v>21216</v>
      </c>
      <c r="G1404" s="8"/>
      <c r="H1404" s="8" t="s">
        <v>16361</v>
      </c>
      <c r="I1404" s="8"/>
    </row>
    <row r="1405" customHeight="1" spans="1:9">
      <c r="A1405" s="6" t="s">
        <v>21217</v>
      </c>
      <c r="B1405" s="6" t="s">
        <v>21218</v>
      </c>
      <c r="C1405" s="6" t="s">
        <v>20187</v>
      </c>
      <c r="D1405" s="6"/>
      <c r="E1405" s="6"/>
      <c r="F1405" s="6" t="s">
        <v>21219</v>
      </c>
      <c r="G1405" s="6"/>
      <c r="H1405" s="6" t="s">
        <v>15980</v>
      </c>
      <c r="I1405" s="6"/>
    </row>
    <row r="1406" customHeight="1" spans="1:9">
      <c r="A1406" s="8" t="s">
        <v>21220</v>
      </c>
      <c r="B1406" s="8" t="s">
        <v>21221</v>
      </c>
      <c r="C1406" s="8" t="s">
        <v>21081</v>
      </c>
      <c r="D1406" s="8"/>
      <c r="E1406" s="8"/>
      <c r="F1406" s="8" t="s">
        <v>21222</v>
      </c>
      <c r="G1406" s="8"/>
      <c r="H1406" s="8" t="s">
        <v>16056</v>
      </c>
      <c r="I1406" s="8"/>
    </row>
    <row r="1407" customHeight="1" spans="1:9">
      <c r="A1407" s="6" t="s">
        <v>21223</v>
      </c>
      <c r="B1407" s="6" t="s">
        <v>21224</v>
      </c>
      <c r="C1407" s="6" t="s">
        <v>18523</v>
      </c>
      <c r="D1407" s="6"/>
      <c r="E1407" s="6"/>
      <c r="F1407" s="6" t="s">
        <v>21225</v>
      </c>
      <c r="G1407" s="6"/>
      <c r="H1407" s="6" t="s">
        <v>15985</v>
      </c>
      <c r="I1407" s="6"/>
    </row>
    <row r="1408" customHeight="1" spans="1:9">
      <c r="A1408" s="8" t="s">
        <v>21226</v>
      </c>
      <c r="B1408" s="8" t="s">
        <v>21227</v>
      </c>
      <c r="C1408" s="8" t="s">
        <v>21228</v>
      </c>
      <c r="D1408" s="8"/>
      <c r="E1408" s="8"/>
      <c r="F1408" s="8" t="s">
        <v>21229</v>
      </c>
      <c r="G1408" s="8"/>
      <c r="H1408" s="8" t="s">
        <v>15985</v>
      </c>
      <c r="I1408" s="8"/>
    </row>
    <row r="1409" customHeight="1" spans="1:9">
      <c r="A1409" s="6" t="s">
        <v>21230</v>
      </c>
      <c r="B1409" s="6"/>
      <c r="C1409" s="6" t="s">
        <v>21231</v>
      </c>
      <c r="D1409" s="6"/>
      <c r="E1409" s="6"/>
      <c r="F1409" s="6" t="s">
        <v>21232</v>
      </c>
      <c r="G1409" s="6"/>
      <c r="H1409" s="6"/>
      <c r="I1409" s="6"/>
    </row>
    <row r="1410" customHeight="1" spans="1:9">
      <c r="A1410" s="8" t="s">
        <v>21233</v>
      </c>
      <c r="B1410" s="8" t="s">
        <v>21234</v>
      </c>
      <c r="C1410" s="8" t="s">
        <v>19703</v>
      </c>
      <c r="D1410" s="8"/>
      <c r="E1410" s="8"/>
      <c r="F1410" s="8" t="s">
        <v>21235</v>
      </c>
      <c r="G1410" s="8"/>
      <c r="H1410" s="8" t="s">
        <v>16168</v>
      </c>
      <c r="I1410" s="8"/>
    </row>
    <row r="1411" customHeight="1" spans="1:9">
      <c r="A1411" s="6" t="s">
        <v>21236</v>
      </c>
      <c r="B1411" s="6" t="s">
        <v>21237</v>
      </c>
      <c r="C1411" s="6" t="s">
        <v>15959</v>
      </c>
      <c r="D1411" s="6"/>
      <c r="E1411" s="6"/>
      <c r="F1411" s="6" t="s">
        <v>21238</v>
      </c>
      <c r="G1411" s="6"/>
      <c r="H1411" s="6" t="s">
        <v>15959</v>
      </c>
      <c r="I1411" s="6"/>
    </row>
    <row r="1412" customHeight="1" spans="1:9">
      <c r="A1412" s="8" t="s">
        <v>21239</v>
      </c>
      <c r="B1412" s="8" t="s">
        <v>21240</v>
      </c>
      <c r="C1412" s="8" t="s">
        <v>18074</v>
      </c>
      <c r="D1412" s="8"/>
      <c r="E1412" s="8"/>
      <c r="F1412" s="8" t="s">
        <v>21241</v>
      </c>
      <c r="G1412" s="8"/>
      <c r="H1412" s="8" t="s">
        <v>15959</v>
      </c>
      <c r="I1412" s="8"/>
    </row>
    <row r="1413" customHeight="1" spans="1:9">
      <c r="A1413" s="6" t="s">
        <v>21242</v>
      </c>
      <c r="B1413" s="6" t="s">
        <v>21243</v>
      </c>
      <c r="C1413" s="6" t="s">
        <v>19398</v>
      </c>
      <c r="D1413" s="6"/>
      <c r="E1413" s="6"/>
      <c r="F1413" s="6" t="s">
        <v>21244</v>
      </c>
      <c r="G1413" s="6"/>
      <c r="H1413" s="6" t="s">
        <v>16168</v>
      </c>
      <c r="I1413" s="6"/>
    </row>
    <row r="1414" customHeight="1" spans="1:9">
      <c r="A1414" s="8" t="s">
        <v>21245</v>
      </c>
      <c r="B1414" s="8" t="s">
        <v>21246</v>
      </c>
      <c r="C1414" s="8" t="s">
        <v>21247</v>
      </c>
      <c r="D1414" s="8"/>
      <c r="E1414" s="8"/>
      <c r="F1414" s="8" t="s">
        <v>21248</v>
      </c>
      <c r="G1414" s="8"/>
      <c r="H1414" s="8" t="s">
        <v>15985</v>
      </c>
      <c r="I1414" s="8"/>
    </row>
    <row r="1415" customHeight="1" spans="1:9">
      <c r="A1415" s="6" t="s">
        <v>21249</v>
      </c>
      <c r="B1415" s="6" t="s">
        <v>21250</v>
      </c>
      <c r="C1415" s="6" t="s">
        <v>21251</v>
      </c>
      <c r="D1415" s="6"/>
      <c r="E1415" s="6"/>
      <c r="F1415" s="6" t="s">
        <v>21252</v>
      </c>
      <c r="G1415" s="6"/>
      <c r="H1415" s="6" t="s">
        <v>15975</v>
      </c>
      <c r="I1415" s="6"/>
    </row>
    <row r="1416" customHeight="1" spans="1:9">
      <c r="A1416" s="8" t="s">
        <v>21253</v>
      </c>
      <c r="B1416" s="8" t="s">
        <v>21254</v>
      </c>
      <c r="C1416" s="8" t="s">
        <v>17364</v>
      </c>
      <c r="D1416" s="8"/>
      <c r="E1416" s="8"/>
      <c r="F1416" s="8" t="s">
        <v>21255</v>
      </c>
      <c r="G1416" s="8"/>
      <c r="H1416" s="8" t="s">
        <v>16056</v>
      </c>
      <c r="I1416" s="8"/>
    </row>
    <row r="1417" customHeight="1" spans="1:9">
      <c r="A1417" s="6" t="s">
        <v>21256</v>
      </c>
      <c r="B1417" s="6" t="s">
        <v>21257</v>
      </c>
      <c r="C1417" s="6" t="s">
        <v>21085</v>
      </c>
      <c r="D1417" s="6"/>
      <c r="E1417" s="6"/>
      <c r="F1417" s="6" t="s">
        <v>21258</v>
      </c>
      <c r="G1417" s="6"/>
      <c r="H1417" s="6" t="s">
        <v>15990</v>
      </c>
      <c r="I1417" s="6"/>
    </row>
    <row r="1418" customHeight="1" spans="1:9">
      <c r="A1418" s="8" t="s">
        <v>21259</v>
      </c>
      <c r="B1418" s="8" t="s">
        <v>21260</v>
      </c>
      <c r="C1418" s="8" t="s">
        <v>21150</v>
      </c>
      <c r="D1418" s="8"/>
      <c r="E1418" s="8"/>
      <c r="F1418" s="8" t="s">
        <v>21261</v>
      </c>
      <c r="G1418" s="8"/>
      <c r="H1418" s="8" t="s">
        <v>15980</v>
      </c>
      <c r="I1418" s="8"/>
    </row>
    <row r="1419" customHeight="1" spans="1:9">
      <c r="A1419" s="6" t="s">
        <v>21262</v>
      </c>
      <c r="B1419" s="6" t="s">
        <v>21263</v>
      </c>
      <c r="C1419" s="6" t="s">
        <v>21264</v>
      </c>
      <c r="D1419" s="6"/>
      <c r="E1419" s="6"/>
      <c r="F1419" s="6" t="s">
        <v>21265</v>
      </c>
      <c r="G1419" s="6"/>
      <c r="H1419" s="6" t="s">
        <v>15975</v>
      </c>
      <c r="I1419" s="6"/>
    </row>
    <row r="1420" customHeight="1" spans="1:9">
      <c r="A1420" s="8" t="s">
        <v>21266</v>
      </c>
      <c r="B1420" s="8" t="s">
        <v>21267</v>
      </c>
      <c r="C1420" s="8" t="s">
        <v>20768</v>
      </c>
      <c r="D1420" s="8"/>
      <c r="E1420" s="8"/>
      <c r="F1420" s="8" t="s">
        <v>21268</v>
      </c>
      <c r="G1420" s="8"/>
      <c r="H1420" s="8" t="s">
        <v>16056</v>
      </c>
      <c r="I1420" s="8"/>
    </row>
    <row r="1421" customHeight="1" spans="1:9">
      <c r="A1421" s="6" t="s">
        <v>21269</v>
      </c>
      <c r="B1421" s="6" t="s">
        <v>21270</v>
      </c>
      <c r="C1421" s="6" t="s">
        <v>21271</v>
      </c>
      <c r="D1421" s="6"/>
      <c r="E1421" s="6"/>
      <c r="F1421" s="6" t="s">
        <v>21272</v>
      </c>
      <c r="G1421" s="6"/>
      <c r="H1421" s="6" t="s">
        <v>16056</v>
      </c>
      <c r="I1421" s="6"/>
    </row>
    <row r="1422" customHeight="1" spans="1:9">
      <c r="A1422" s="8" t="s">
        <v>21273</v>
      </c>
      <c r="B1422" s="8" t="s">
        <v>21274</v>
      </c>
      <c r="C1422" s="8" t="s">
        <v>20768</v>
      </c>
      <c r="D1422" s="8"/>
      <c r="E1422" s="8"/>
      <c r="F1422" s="8" t="s">
        <v>21275</v>
      </c>
      <c r="G1422" s="8"/>
      <c r="H1422" s="8" t="s">
        <v>16056</v>
      </c>
      <c r="I1422" s="8"/>
    </row>
    <row r="1423" customHeight="1" spans="1:9">
      <c r="A1423" s="6" t="s">
        <v>21276</v>
      </c>
      <c r="B1423" s="6" t="s">
        <v>21277</v>
      </c>
      <c r="C1423" s="6" t="s">
        <v>21278</v>
      </c>
      <c r="D1423" s="6"/>
      <c r="E1423" s="6"/>
      <c r="F1423" s="6" t="s">
        <v>21279</v>
      </c>
      <c r="G1423" s="6"/>
      <c r="H1423" s="6" t="s">
        <v>15959</v>
      </c>
      <c r="I1423" s="6"/>
    </row>
    <row r="1424" customHeight="1" spans="1:9">
      <c r="A1424" s="8" t="s">
        <v>21280</v>
      </c>
      <c r="B1424" s="8" t="s">
        <v>21281</v>
      </c>
      <c r="C1424" s="8" t="s">
        <v>21282</v>
      </c>
      <c r="D1424" s="8"/>
      <c r="E1424" s="8"/>
      <c r="F1424" s="8" t="s">
        <v>21283</v>
      </c>
      <c r="G1424" s="8"/>
      <c r="H1424" s="8"/>
      <c r="I1424" s="8"/>
    </row>
    <row r="1425" customHeight="1" spans="1:9">
      <c r="A1425" s="6" t="s">
        <v>21284</v>
      </c>
      <c r="B1425" s="6" t="s">
        <v>21285</v>
      </c>
      <c r="C1425" s="6" t="s">
        <v>17453</v>
      </c>
      <c r="D1425" s="6"/>
      <c r="E1425" s="6"/>
      <c r="F1425" s="6" t="s">
        <v>21286</v>
      </c>
      <c r="G1425" s="6"/>
      <c r="H1425" s="6" t="s">
        <v>15970</v>
      </c>
      <c r="I1425" s="6"/>
    </row>
    <row r="1426" customHeight="1" spans="1:9">
      <c r="A1426" s="8" t="s">
        <v>21287</v>
      </c>
      <c r="B1426" s="8" t="s">
        <v>21288</v>
      </c>
      <c r="C1426" s="8" t="s">
        <v>19398</v>
      </c>
      <c r="D1426" s="8"/>
      <c r="E1426" s="8"/>
      <c r="F1426" s="8" t="s">
        <v>21289</v>
      </c>
      <c r="G1426" s="8"/>
      <c r="H1426" s="8" t="s">
        <v>16168</v>
      </c>
      <c r="I1426" s="8"/>
    </row>
    <row r="1427" customHeight="1" spans="1:9">
      <c r="A1427" s="6" t="s">
        <v>21290</v>
      </c>
      <c r="B1427" s="6" t="s">
        <v>21291</v>
      </c>
      <c r="C1427" s="6" t="s">
        <v>21292</v>
      </c>
      <c r="D1427" s="6"/>
      <c r="E1427" s="6"/>
      <c r="F1427" s="6" t="s">
        <v>21293</v>
      </c>
      <c r="G1427" s="6"/>
      <c r="H1427" s="6" t="s">
        <v>16390</v>
      </c>
      <c r="I1427" s="6"/>
    </row>
    <row r="1428" customHeight="1" spans="1:9">
      <c r="A1428" s="8" t="s">
        <v>21294</v>
      </c>
      <c r="B1428" s="8" t="s">
        <v>21295</v>
      </c>
      <c r="C1428" s="8" t="s">
        <v>17953</v>
      </c>
      <c r="D1428" s="8"/>
      <c r="E1428" s="8"/>
      <c r="F1428" s="8" t="s">
        <v>21296</v>
      </c>
      <c r="G1428" s="8"/>
      <c r="H1428" s="8" t="s">
        <v>16144</v>
      </c>
      <c r="I1428" s="8"/>
    </row>
    <row r="1429" customHeight="1" spans="1:9">
      <c r="A1429" s="6" t="s">
        <v>21297</v>
      </c>
      <c r="B1429" s="6" t="s">
        <v>21298</v>
      </c>
      <c r="C1429" s="6" t="s">
        <v>21299</v>
      </c>
      <c r="D1429" s="6"/>
      <c r="E1429" s="6"/>
      <c r="F1429" s="6" t="s">
        <v>21300</v>
      </c>
      <c r="G1429" s="6"/>
      <c r="H1429" s="6" t="s">
        <v>15985</v>
      </c>
      <c r="I1429" s="6"/>
    </row>
    <row r="1430" customHeight="1" spans="1:9">
      <c r="A1430" s="8" t="s">
        <v>21301</v>
      </c>
      <c r="B1430" s="8" t="s">
        <v>21302</v>
      </c>
      <c r="C1430" s="8" t="s">
        <v>18974</v>
      </c>
      <c r="D1430" s="8"/>
      <c r="E1430" s="8"/>
      <c r="F1430" s="8" t="s">
        <v>21303</v>
      </c>
      <c r="G1430" s="8"/>
      <c r="H1430" s="8" t="s">
        <v>15985</v>
      </c>
      <c r="I1430" s="8"/>
    </row>
    <row r="1431" customHeight="1" spans="1:9">
      <c r="A1431" s="6" t="s">
        <v>21304</v>
      </c>
      <c r="B1431" s="6" t="s">
        <v>21305</v>
      </c>
      <c r="C1431" s="6" t="s">
        <v>21306</v>
      </c>
      <c r="D1431" s="6"/>
      <c r="E1431" s="6"/>
      <c r="F1431" s="6" t="s">
        <v>21307</v>
      </c>
      <c r="G1431" s="6"/>
      <c r="H1431" s="6" t="s">
        <v>15985</v>
      </c>
      <c r="I1431" s="6"/>
    </row>
    <row r="1432" customHeight="1" spans="1:9">
      <c r="A1432" s="8" t="s">
        <v>21308</v>
      </c>
      <c r="B1432" s="8" t="s">
        <v>21309</v>
      </c>
      <c r="C1432" s="8" t="s">
        <v>21310</v>
      </c>
      <c r="D1432" s="8"/>
      <c r="E1432" s="8"/>
      <c r="F1432" s="8" t="s">
        <v>21311</v>
      </c>
      <c r="G1432" s="8"/>
      <c r="H1432" s="8" t="s">
        <v>16348</v>
      </c>
      <c r="I1432" s="8"/>
    </row>
    <row r="1433" customHeight="1" spans="1:9">
      <c r="A1433" s="6" t="s">
        <v>21312</v>
      </c>
      <c r="B1433" s="6" t="s">
        <v>21313</v>
      </c>
      <c r="C1433" s="6" t="s">
        <v>17338</v>
      </c>
      <c r="D1433" s="6"/>
      <c r="E1433" s="6"/>
      <c r="F1433" s="6" t="s">
        <v>21314</v>
      </c>
      <c r="G1433" s="6"/>
      <c r="H1433" s="6" t="s">
        <v>16056</v>
      </c>
      <c r="I1433" s="6"/>
    </row>
    <row r="1434" customHeight="1" spans="1:9">
      <c r="A1434" s="8" t="s">
        <v>21315</v>
      </c>
      <c r="B1434" s="8" t="s">
        <v>21316</v>
      </c>
      <c r="C1434" s="8" t="s">
        <v>21317</v>
      </c>
      <c r="D1434" s="8"/>
      <c r="E1434" s="8"/>
      <c r="F1434" s="8" t="s">
        <v>21318</v>
      </c>
      <c r="G1434" s="8"/>
      <c r="H1434" s="8" t="s">
        <v>15965</v>
      </c>
      <c r="I1434" s="8"/>
    </row>
    <row r="1435" customHeight="1" spans="1:9">
      <c r="A1435" s="6" t="s">
        <v>21319</v>
      </c>
      <c r="B1435" s="6" t="s">
        <v>21320</v>
      </c>
      <c r="C1435" s="6" t="s">
        <v>16034</v>
      </c>
      <c r="D1435" s="6"/>
      <c r="E1435" s="6"/>
      <c r="F1435" s="6" t="s">
        <v>21321</v>
      </c>
      <c r="G1435" s="6"/>
      <c r="H1435" s="6" t="s">
        <v>16034</v>
      </c>
      <c r="I1435" s="6"/>
    </row>
    <row r="1436" customHeight="1" spans="1:9">
      <c r="A1436" s="8" t="s">
        <v>21322</v>
      </c>
      <c r="B1436" s="8" t="s">
        <v>21323</v>
      </c>
      <c r="C1436" s="8" t="s">
        <v>21324</v>
      </c>
      <c r="D1436" s="8"/>
      <c r="E1436" s="8"/>
      <c r="F1436" s="8" t="s">
        <v>21325</v>
      </c>
      <c r="G1436" s="8"/>
      <c r="H1436" s="8" t="s">
        <v>15985</v>
      </c>
      <c r="I1436" s="8"/>
    </row>
    <row r="1437" customHeight="1" spans="1:9">
      <c r="A1437" s="6" t="s">
        <v>21326</v>
      </c>
      <c r="B1437" s="6" t="s">
        <v>21327</v>
      </c>
      <c r="C1437" s="6" t="s">
        <v>16411</v>
      </c>
      <c r="D1437" s="6"/>
      <c r="E1437" s="6"/>
      <c r="F1437" s="6" t="s">
        <v>21328</v>
      </c>
      <c r="G1437" s="6"/>
      <c r="H1437" s="6" t="s">
        <v>16411</v>
      </c>
      <c r="I1437" s="6"/>
    </row>
    <row r="1438" customHeight="1" spans="1:9">
      <c r="A1438" s="8" t="s">
        <v>21329</v>
      </c>
      <c r="B1438" s="8" t="s">
        <v>21330</v>
      </c>
      <c r="C1438" s="8" t="s">
        <v>19477</v>
      </c>
      <c r="D1438" s="8"/>
      <c r="E1438" s="8"/>
      <c r="F1438" s="8" t="s">
        <v>21331</v>
      </c>
      <c r="G1438" s="8"/>
      <c r="H1438" s="8" t="s">
        <v>16361</v>
      </c>
      <c r="I1438" s="8"/>
    </row>
    <row r="1439" customHeight="1" spans="1:9">
      <c r="A1439" s="6" t="s">
        <v>21332</v>
      </c>
      <c r="B1439" s="6" t="s">
        <v>21333</v>
      </c>
      <c r="C1439" s="6" t="s">
        <v>16129</v>
      </c>
      <c r="D1439" s="6"/>
      <c r="E1439" s="6"/>
      <c r="F1439" s="6" t="s">
        <v>21334</v>
      </c>
      <c r="G1439" s="6"/>
      <c r="H1439" s="6" t="s">
        <v>15985</v>
      </c>
      <c r="I1439" s="6"/>
    </row>
    <row r="1440" customHeight="1" spans="1:9">
      <c r="A1440" s="8" t="s">
        <v>21335</v>
      </c>
      <c r="B1440" s="8" t="s">
        <v>21336</v>
      </c>
      <c r="C1440" s="8" t="s">
        <v>16129</v>
      </c>
      <c r="D1440" s="8"/>
      <c r="E1440" s="8"/>
      <c r="F1440" s="8" t="s">
        <v>21337</v>
      </c>
      <c r="G1440" s="8"/>
      <c r="H1440" s="8" t="s">
        <v>15985</v>
      </c>
      <c r="I1440" s="8"/>
    </row>
    <row r="1441" customHeight="1" spans="1:9">
      <c r="A1441" s="6" t="s">
        <v>21338</v>
      </c>
      <c r="B1441" s="6" t="s">
        <v>21339</v>
      </c>
      <c r="C1441" s="6" t="s">
        <v>21340</v>
      </c>
      <c r="D1441" s="6"/>
      <c r="E1441" s="6"/>
      <c r="F1441" s="6" t="s">
        <v>21341</v>
      </c>
      <c r="G1441" s="6"/>
      <c r="H1441" s="6" t="s">
        <v>15985</v>
      </c>
      <c r="I1441" s="6"/>
    </row>
    <row r="1442" customHeight="1" spans="1:9">
      <c r="A1442" s="8" t="s">
        <v>21342</v>
      </c>
      <c r="B1442" s="8" t="s">
        <v>21343</v>
      </c>
      <c r="C1442" s="8" t="s">
        <v>16129</v>
      </c>
      <c r="D1442" s="8"/>
      <c r="E1442" s="8"/>
      <c r="F1442" s="8" t="s">
        <v>21344</v>
      </c>
      <c r="G1442" s="8"/>
      <c r="H1442" s="8" t="s">
        <v>15985</v>
      </c>
      <c r="I1442" s="8"/>
    </row>
    <row r="1443" customHeight="1" spans="1:9">
      <c r="A1443" s="6" t="s">
        <v>21345</v>
      </c>
      <c r="B1443" s="6" t="s">
        <v>21346</v>
      </c>
      <c r="C1443" s="6" t="s">
        <v>21347</v>
      </c>
      <c r="D1443" s="6"/>
      <c r="E1443" s="6"/>
      <c r="F1443" s="6" t="s">
        <v>21348</v>
      </c>
      <c r="G1443" s="6"/>
      <c r="H1443" s="6" t="s">
        <v>16081</v>
      </c>
      <c r="I1443" s="6"/>
    </row>
    <row r="1444" customHeight="1" spans="1:9">
      <c r="A1444" s="8" t="s">
        <v>21349</v>
      </c>
      <c r="B1444" s="8" t="s">
        <v>21350</v>
      </c>
      <c r="C1444" s="8" t="s">
        <v>18271</v>
      </c>
      <c r="D1444" s="8"/>
      <c r="E1444" s="8"/>
      <c r="F1444" s="8" t="s">
        <v>21351</v>
      </c>
      <c r="G1444" s="8"/>
      <c r="H1444" s="8" t="s">
        <v>16024</v>
      </c>
      <c r="I1444" s="8"/>
    </row>
    <row r="1445" customHeight="1" spans="1:9">
      <c r="A1445" s="6" t="s">
        <v>21352</v>
      </c>
      <c r="B1445" s="6" t="s">
        <v>21353</v>
      </c>
      <c r="C1445" s="6" t="s">
        <v>16081</v>
      </c>
      <c r="D1445" s="6"/>
      <c r="E1445" s="6"/>
      <c r="F1445" s="6" t="s">
        <v>21354</v>
      </c>
      <c r="G1445" s="6"/>
      <c r="H1445" s="6" t="s">
        <v>16081</v>
      </c>
      <c r="I1445" s="6"/>
    </row>
    <row r="1446" customHeight="1" spans="1:9">
      <c r="A1446" s="8" t="s">
        <v>21355</v>
      </c>
      <c r="B1446" s="8" t="s">
        <v>21356</v>
      </c>
      <c r="C1446" s="8" t="s">
        <v>21357</v>
      </c>
      <c r="D1446" s="8"/>
      <c r="E1446" s="8"/>
      <c r="F1446" s="8" t="s">
        <v>21358</v>
      </c>
      <c r="G1446" s="8"/>
      <c r="H1446" s="8" t="s">
        <v>15985</v>
      </c>
      <c r="I1446" s="8"/>
    </row>
    <row r="1447" customHeight="1" spans="1:9">
      <c r="A1447" s="6" t="s">
        <v>21359</v>
      </c>
      <c r="B1447" s="6" t="s">
        <v>21360</v>
      </c>
      <c r="C1447" s="6" t="s">
        <v>21361</v>
      </c>
      <c r="D1447" s="6"/>
      <c r="E1447" s="6"/>
      <c r="F1447" s="6" t="s">
        <v>21362</v>
      </c>
      <c r="G1447" s="6"/>
      <c r="H1447" s="6" t="s">
        <v>16184</v>
      </c>
      <c r="I1447" s="6"/>
    </row>
    <row r="1448" customHeight="1" spans="1:9">
      <c r="A1448" s="8" t="s">
        <v>21363</v>
      </c>
      <c r="B1448" s="8" t="s">
        <v>21364</v>
      </c>
      <c r="C1448" s="8" t="s">
        <v>16094</v>
      </c>
      <c r="D1448" s="8"/>
      <c r="E1448" s="8" t="s">
        <v>21365</v>
      </c>
      <c r="F1448" s="8" t="s">
        <v>21366</v>
      </c>
      <c r="G1448" s="8"/>
      <c r="H1448" s="8" t="s">
        <v>16094</v>
      </c>
      <c r="I1448" s="8"/>
    </row>
    <row r="1449" customHeight="1" spans="1:9">
      <c r="A1449" s="6" t="s">
        <v>21367</v>
      </c>
      <c r="B1449" s="6" t="s">
        <v>21368</v>
      </c>
      <c r="C1449" s="6" t="s">
        <v>21369</v>
      </c>
      <c r="D1449" s="6"/>
      <c r="E1449" s="6"/>
      <c r="F1449" s="6" t="s">
        <v>21370</v>
      </c>
      <c r="G1449" s="6"/>
      <c r="H1449" s="6" t="s">
        <v>16011</v>
      </c>
      <c r="I1449" s="6"/>
    </row>
    <row r="1450" customHeight="1" spans="1:9">
      <c r="A1450" s="8" t="s">
        <v>21371</v>
      </c>
      <c r="B1450" s="8" t="s">
        <v>21372</v>
      </c>
      <c r="C1450" s="8" t="s">
        <v>20787</v>
      </c>
      <c r="D1450" s="8"/>
      <c r="E1450" s="8"/>
      <c r="F1450" s="8" t="s">
        <v>21373</v>
      </c>
      <c r="G1450" s="8"/>
      <c r="H1450" s="8" t="s">
        <v>15980</v>
      </c>
      <c r="I1450" s="8"/>
    </row>
    <row r="1451" customHeight="1" spans="1:9">
      <c r="A1451" s="6" t="s">
        <v>21374</v>
      </c>
      <c r="B1451" s="6" t="s">
        <v>21375</v>
      </c>
      <c r="C1451" s="6" t="s">
        <v>15990</v>
      </c>
      <c r="D1451" s="6"/>
      <c r="E1451" s="6"/>
      <c r="F1451" s="6" t="s">
        <v>21376</v>
      </c>
      <c r="G1451" s="6"/>
      <c r="H1451" s="6" t="s">
        <v>15990</v>
      </c>
      <c r="I1451" s="6"/>
    </row>
    <row r="1452" customHeight="1" spans="1:9">
      <c r="A1452" s="8" t="s">
        <v>21377</v>
      </c>
      <c r="B1452" s="8" t="s">
        <v>21378</v>
      </c>
      <c r="C1452" s="8" t="s">
        <v>16129</v>
      </c>
      <c r="D1452" s="8"/>
      <c r="E1452" s="8"/>
      <c r="F1452" s="8" t="s">
        <v>21379</v>
      </c>
      <c r="G1452" s="8"/>
      <c r="H1452" s="8" t="s">
        <v>15985</v>
      </c>
      <c r="I1452" s="8"/>
    </row>
    <row r="1453" customHeight="1" spans="1:9">
      <c r="A1453" s="6" t="s">
        <v>21380</v>
      </c>
      <c r="B1453" s="6" t="s">
        <v>21381</v>
      </c>
      <c r="C1453" s="6" t="s">
        <v>16129</v>
      </c>
      <c r="D1453" s="6"/>
      <c r="E1453" s="6"/>
      <c r="F1453" s="6" t="s">
        <v>21382</v>
      </c>
      <c r="G1453" s="6"/>
      <c r="H1453" s="6" t="s">
        <v>15985</v>
      </c>
      <c r="I1453" s="6"/>
    </row>
    <row r="1454" customHeight="1" spans="1:9">
      <c r="A1454" s="8" t="s">
        <v>21383</v>
      </c>
      <c r="B1454" s="8" t="s">
        <v>21384</v>
      </c>
      <c r="C1454" s="8" t="s">
        <v>20744</v>
      </c>
      <c r="D1454" s="8"/>
      <c r="E1454" s="8"/>
      <c r="F1454" s="8" t="s">
        <v>21385</v>
      </c>
      <c r="G1454" s="8"/>
      <c r="H1454" s="8" t="s">
        <v>16056</v>
      </c>
      <c r="I1454" s="8"/>
    </row>
    <row r="1455" customHeight="1" spans="1:9">
      <c r="A1455" s="6" t="s">
        <v>21386</v>
      </c>
      <c r="B1455" s="6" t="s">
        <v>21387</v>
      </c>
      <c r="C1455" s="6" t="s">
        <v>16290</v>
      </c>
      <c r="D1455" s="6"/>
      <c r="E1455" s="6"/>
      <c r="F1455" s="6" t="s">
        <v>21388</v>
      </c>
      <c r="G1455" s="6"/>
      <c r="H1455" s="6" t="s">
        <v>15980</v>
      </c>
      <c r="I1455" s="6"/>
    </row>
    <row r="1456" customHeight="1" spans="1:9">
      <c r="A1456" s="8" t="s">
        <v>21389</v>
      </c>
      <c r="B1456" s="8" t="s">
        <v>21390</v>
      </c>
      <c r="C1456" s="8" t="s">
        <v>21391</v>
      </c>
      <c r="D1456" s="8"/>
      <c r="E1456" s="8"/>
      <c r="F1456" s="8" t="s">
        <v>21392</v>
      </c>
      <c r="G1456" s="8"/>
      <c r="H1456" s="8"/>
      <c r="I1456" s="8"/>
    </row>
    <row r="1457" customHeight="1" spans="1:9">
      <c r="A1457" s="6" t="s">
        <v>21393</v>
      </c>
      <c r="B1457" s="6" t="s">
        <v>21394</v>
      </c>
      <c r="C1457" s="6" t="s">
        <v>21395</v>
      </c>
      <c r="D1457" s="6"/>
      <c r="E1457" s="6"/>
      <c r="F1457" s="6" t="s">
        <v>21396</v>
      </c>
      <c r="G1457" s="6"/>
      <c r="H1457" s="6" t="s">
        <v>16390</v>
      </c>
      <c r="I1457" s="6"/>
    </row>
    <row r="1458" customHeight="1" spans="1:9">
      <c r="A1458" s="8" t="s">
        <v>21397</v>
      </c>
      <c r="B1458" s="8" t="s">
        <v>21398</v>
      </c>
      <c r="C1458" s="8" t="s">
        <v>20441</v>
      </c>
      <c r="D1458" s="8"/>
      <c r="E1458" s="8"/>
      <c r="F1458" s="8" t="s">
        <v>21399</v>
      </c>
      <c r="G1458" s="8"/>
      <c r="H1458" s="8" t="s">
        <v>15985</v>
      </c>
      <c r="I1458" s="8"/>
    </row>
    <row r="1459" customHeight="1" spans="1:9">
      <c r="A1459" s="6" t="s">
        <v>21400</v>
      </c>
      <c r="B1459" s="6" t="s">
        <v>21401</v>
      </c>
      <c r="C1459" s="6" t="s">
        <v>21402</v>
      </c>
      <c r="D1459" s="6"/>
      <c r="E1459" s="6"/>
      <c r="F1459" s="6" t="s">
        <v>21403</v>
      </c>
      <c r="G1459" s="6"/>
      <c r="H1459" s="6" t="s">
        <v>15985</v>
      </c>
      <c r="I1459" s="6"/>
    </row>
    <row r="1460" customHeight="1" spans="1:9">
      <c r="A1460" s="8" t="s">
        <v>21404</v>
      </c>
      <c r="B1460" s="8" t="s">
        <v>21405</v>
      </c>
      <c r="C1460" s="8" t="s">
        <v>21406</v>
      </c>
      <c r="D1460" s="8"/>
      <c r="E1460" s="8"/>
      <c r="F1460" s="8" t="s">
        <v>21407</v>
      </c>
      <c r="G1460" s="8"/>
      <c r="H1460" s="8" t="s">
        <v>15985</v>
      </c>
      <c r="I1460" s="8"/>
    </row>
    <row r="1461" customHeight="1" spans="1:9">
      <c r="A1461" s="6" t="s">
        <v>21408</v>
      </c>
      <c r="B1461" s="6" t="s">
        <v>21409</v>
      </c>
      <c r="C1461" s="6" t="s">
        <v>16133</v>
      </c>
      <c r="D1461" s="6"/>
      <c r="E1461" s="6"/>
      <c r="F1461" s="6" t="s">
        <v>21410</v>
      </c>
      <c r="G1461" s="6"/>
      <c r="H1461" s="6" t="s">
        <v>15975</v>
      </c>
      <c r="I1461" s="6"/>
    </row>
    <row r="1462" customHeight="1" spans="1:9">
      <c r="A1462" s="8" t="s">
        <v>21411</v>
      </c>
      <c r="B1462" s="8" t="s">
        <v>21412</v>
      </c>
      <c r="C1462" s="8" t="s">
        <v>21395</v>
      </c>
      <c r="D1462" s="8"/>
      <c r="E1462" s="8"/>
      <c r="F1462" s="8" t="s">
        <v>21413</v>
      </c>
      <c r="G1462" s="8"/>
      <c r="H1462" s="8" t="s">
        <v>16390</v>
      </c>
      <c r="I1462" s="8"/>
    </row>
    <row r="1463" customHeight="1" spans="1:9">
      <c r="A1463" s="6" t="s">
        <v>21414</v>
      </c>
      <c r="B1463" s="6" t="s">
        <v>21415</v>
      </c>
      <c r="C1463" s="6" t="s">
        <v>16059</v>
      </c>
      <c r="D1463" s="6"/>
      <c r="E1463" s="6"/>
      <c r="F1463" s="6" t="s">
        <v>21416</v>
      </c>
      <c r="G1463" s="6"/>
      <c r="H1463" s="6" t="s">
        <v>15980</v>
      </c>
      <c r="I1463" s="6"/>
    </row>
    <row r="1464" customHeight="1" spans="1:9">
      <c r="A1464" s="8" t="s">
        <v>21417</v>
      </c>
      <c r="B1464" s="8" t="s">
        <v>21418</v>
      </c>
      <c r="C1464" s="8" t="s">
        <v>15975</v>
      </c>
      <c r="D1464" s="8"/>
      <c r="E1464" s="8"/>
      <c r="F1464" s="8" t="s">
        <v>21419</v>
      </c>
      <c r="G1464" s="8"/>
      <c r="H1464" s="8" t="s">
        <v>15975</v>
      </c>
      <c r="I1464" s="8"/>
    </row>
    <row r="1465" customHeight="1" spans="1:9">
      <c r="A1465" s="6" t="s">
        <v>21420</v>
      </c>
      <c r="B1465" s="6" t="s">
        <v>21421</v>
      </c>
      <c r="C1465" s="6" t="s">
        <v>21422</v>
      </c>
      <c r="D1465" s="6"/>
      <c r="E1465" s="6"/>
      <c r="F1465" s="6" t="s">
        <v>21423</v>
      </c>
      <c r="G1465" s="6"/>
      <c r="H1465" s="6" t="s">
        <v>15970</v>
      </c>
      <c r="I1465" s="6"/>
    </row>
    <row r="1466" customHeight="1" spans="1:9">
      <c r="A1466" s="8" t="s">
        <v>21424</v>
      </c>
      <c r="B1466" s="8" t="s">
        <v>21425</v>
      </c>
      <c r="C1466" s="8" t="s">
        <v>21426</v>
      </c>
      <c r="D1466" s="8"/>
      <c r="E1466" s="8"/>
      <c r="F1466" s="8" t="s">
        <v>21427</v>
      </c>
      <c r="G1466" s="8"/>
      <c r="H1466" s="8" t="s">
        <v>18204</v>
      </c>
      <c r="I1466" s="8"/>
    </row>
    <row r="1467" customHeight="1" spans="1:9">
      <c r="A1467" s="6" t="s">
        <v>21428</v>
      </c>
      <c r="B1467" s="6" t="s">
        <v>21429</v>
      </c>
      <c r="C1467" s="6" t="s">
        <v>18457</v>
      </c>
      <c r="D1467" s="6"/>
      <c r="E1467" s="6"/>
      <c r="F1467" s="6" t="s">
        <v>21430</v>
      </c>
      <c r="G1467" s="6"/>
      <c r="H1467" s="6" t="s">
        <v>15990</v>
      </c>
      <c r="I1467" s="6"/>
    </row>
    <row r="1468" customHeight="1" spans="1:9">
      <c r="A1468" s="8" t="s">
        <v>21431</v>
      </c>
      <c r="B1468" s="8" t="s">
        <v>21432</v>
      </c>
      <c r="C1468" s="8" t="s">
        <v>21433</v>
      </c>
      <c r="D1468" s="8"/>
      <c r="E1468" s="8"/>
      <c r="F1468" s="8" t="s">
        <v>21434</v>
      </c>
      <c r="G1468" s="8"/>
      <c r="H1468" s="8"/>
      <c r="I1468" s="8"/>
    </row>
    <row r="1469" customHeight="1" spans="1:9">
      <c r="A1469" s="6" t="s">
        <v>21435</v>
      </c>
      <c r="B1469" s="6" t="s">
        <v>21436</v>
      </c>
      <c r="C1469" s="6" t="s">
        <v>21437</v>
      </c>
      <c r="D1469" s="6"/>
      <c r="E1469" s="6"/>
      <c r="F1469" s="6" t="s">
        <v>21438</v>
      </c>
      <c r="G1469" s="6"/>
      <c r="H1469" s="6" t="s">
        <v>15985</v>
      </c>
      <c r="I1469" s="6"/>
    </row>
    <row r="1470" customHeight="1" spans="1:9">
      <c r="A1470" s="8" t="s">
        <v>21439</v>
      </c>
      <c r="B1470" s="8"/>
      <c r="C1470" s="8" t="s">
        <v>21440</v>
      </c>
      <c r="D1470" s="8"/>
      <c r="E1470" s="8"/>
      <c r="F1470" s="8" t="s">
        <v>21441</v>
      </c>
      <c r="G1470" s="8"/>
      <c r="H1470" s="8"/>
      <c r="I1470" s="8"/>
    </row>
    <row r="1471" customHeight="1" spans="1:9">
      <c r="A1471" s="6" t="s">
        <v>21442</v>
      </c>
      <c r="B1471" s="6" t="s">
        <v>21443</v>
      </c>
      <c r="C1471" s="6" t="s">
        <v>21085</v>
      </c>
      <c r="D1471" s="6"/>
      <c r="E1471" s="6"/>
      <c r="F1471" s="6" t="s">
        <v>21444</v>
      </c>
      <c r="G1471" s="6"/>
      <c r="H1471" s="6" t="s">
        <v>15990</v>
      </c>
      <c r="I1471" s="6"/>
    </row>
    <row r="1472" customHeight="1" spans="1:9">
      <c r="A1472" s="8" t="s">
        <v>21445</v>
      </c>
      <c r="B1472" s="8" t="s">
        <v>21446</v>
      </c>
      <c r="C1472" s="8" t="s">
        <v>21447</v>
      </c>
      <c r="D1472" s="8"/>
      <c r="E1472" s="8"/>
      <c r="F1472" s="8" t="s">
        <v>21448</v>
      </c>
      <c r="G1472" s="8"/>
      <c r="H1472" s="8" t="s">
        <v>15990</v>
      </c>
      <c r="I1472" s="8"/>
    </row>
    <row r="1473" customHeight="1" spans="1:9">
      <c r="A1473" s="6" t="s">
        <v>21449</v>
      </c>
      <c r="B1473" s="6" t="s">
        <v>21450</v>
      </c>
      <c r="C1473" s="6" t="s">
        <v>21451</v>
      </c>
      <c r="D1473" s="6"/>
      <c r="E1473" s="6" t="s">
        <v>21452</v>
      </c>
      <c r="F1473" s="6" t="s">
        <v>21453</v>
      </c>
      <c r="G1473" s="6"/>
      <c r="H1473" s="6" t="s">
        <v>16361</v>
      </c>
      <c r="I1473" s="6"/>
    </row>
    <row r="1474" customHeight="1" spans="1:9">
      <c r="A1474" s="8" t="s">
        <v>21454</v>
      </c>
      <c r="B1474" s="8" t="s">
        <v>21455</v>
      </c>
      <c r="C1474" s="8" t="s">
        <v>21456</v>
      </c>
      <c r="D1474" s="8"/>
      <c r="E1474" s="8"/>
      <c r="F1474" s="8" t="s">
        <v>21457</v>
      </c>
      <c r="G1474" s="8"/>
      <c r="H1474" s="8" t="s">
        <v>15985</v>
      </c>
      <c r="I1474" s="8"/>
    </row>
    <row r="1475" customHeight="1" spans="1:9">
      <c r="A1475" s="6" t="s">
        <v>21458</v>
      </c>
      <c r="B1475" s="6" t="s">
        <v>21459</v>
      </c>
      <c r="C1475" s="6" t="s">
        <v>21395</v>
      </c>
      <c r="D1475" s="6"/>
      <c r="E1475" s="6"/>
      <c r="F1475" s="6" t="s">
        <v>21460</v>
      </c>
      <c r="G1475" s="6"/>
      <c r="H1475" s="6" t="s">
        <v>16390</v>
      </c>
      <c r="I1475" s="6"/>
    </row>
    <row r="1476" customHeight="1" spans="1:9">
      <c r="A1476" s="8" t="s">
        <v>21461</v>
      </c>
      <c r="B1476" s="8" t="s">
        <v>21462</v>
      </c>
      <c r="C1476" s="8" t="s">
        <v>16129</v>
      </c>
      <c r="D1476" s="8"/>
      <c r="E1476" s="8"/>
      <c r="F1476" s="8" t="s">
        <v>21463</v>
      </c>
      <c r="G1476" s="8"/>
      <c r="H1476" s="8" t="s">
        <v>15985</v>
      </c>
      <c r="I1476" s="8"/>
    </row>
    <row r="1477" customHeight="1" spans="1:9">
      <c r="A1477" s="6" t="s">
        <v>21464</v>
      </c>
      <c r="B1477" s="6" t="s">
        <v>21465</v>
      </c>
      <c r="C1477" s="6" t="s">
        <v>16129</v>
      </c>
      <c r="D1477" s="6"/>
      <c r="E1477" s="6"/>
      <c r="F1477" s="6" t="s">
        <v>21466</v>
      </c>
      <c r="G1477" s="6"/>
      <c r="H1477" s="6" t="s">
        <v>15985</v>
      </c>
      <c r="I1477" s="6"/>
    </row>
    <row r="1478" customHeight="1" spans="1:9">
      <c r="A1478" s="8" t="s">
        <v>21467</v>
      </c>
      <c r="B1478" s="8" t="s">
        <v>21468</v>
      </c>
      <c r="C1478" s="8" t="s">
        <v>16129</v>
      </c>
      <c r="D1478" s="8"/>
      <c r="E1478" s="8"/>
      <c r="F1478" s="8" t="s">
        <v>21469</v>
      </c>
      <c r="G1478" s="8"/>
      <c r="H1478" s="8" t="s">
        <v>15985</v>
      </c>
      <c r="I1478" s="8"/>
    </row>
    <row r="1479" customHeight="1" spans="1:9">
      <c r="A1479" s="6" t="s">
        <v>21470</v>
      </c>
      <c r="B1479" s="6" t="s">
        <v>21471</v>
      </c>
      <c r="C1479" s="6" t="s">
        <v>19398</v>
      </c>
      <c r="D1479" s="6"/>
      <c r="E1479" s="6"/>
      <c r="F1479" s="6" t="s">
        <v>21472</v>
      </c>
      <c r="G1479" s="6"/>
      <c r="H1479" s="6" t="s">
        <v>16168</v>
      </c>
      <c r="I1479" s="6"/>
    </row>
    <row r="1480" customHeight="1" spans="1:9">
      <c r="A1480" s="8" t="s">
        <v>21473</v>
      </c>
      <c r="B1480" s="8" t="s">
        <v>21474</v>
      </c>
      <c r="C1480" s="8" t="s">
        <v>18051</v>
      </c>
      <c r="D1480" s="8"/>
      <c r="E1480" s="8"/>
      <c r="F1480" s="8" t="s">
        <v>21475</v>
      </c>
      <c r="G1480" s="8"/>
      <c r="H1480" s="8" t="s">
        <v>15970</v>
      </c>
      <c r="I1480" s="8"/>
    </row>
    <row r="1481" customHeight="1" spans="1:9">
      <c r="A1481" s="6" t="s">
        <v>21476</v>
      </c>
      <c r="B1481" s="6" t="s">
        <v>21477</v>
      </c>
      <c r="C1481" s="6" t="s">
        <v>17293</v>
      </c>
      <c r="D1481" s="6"/>
      <c r="E1481" s="6"/>
      <c r="F1481" s="6" t="s">
        <v>21478</v>
      </c>
      <c r="G1481" s="6"/>
      <c r="H1481" s="6" t="s">
        <v>15985</v>
      </c>
      <c r="I1481" s="6"/>
    </row>
    <row r="1482" customHeight="1" spans="1:9">
      <c r="A1482" s="8" t="s">
        <v>21479</v>
      </c>
      <c r="B1482" s="8" t="s">
        <v>21480</v>
      </c>
      <c r="C1482" s="8" t="s">
        <v>21481</v>
      </c>
      <c r="D1482" s="8"/>
      <c r="E1482" s="8"/>
      <c r="F1482" s="8" t="s">
        <v>21482</v>
      </c>
      <c r="G1482" s="8"/>
      <c r="H1482" s="8" t="s">
        <v>15980</v>
      </c>
      <c r="I1482" s="8"/>
    </row>
    <row r="1483" customHeight="1" spans="1:9">
      <c r="A1483" s="6" t="s">
        <v>21483</v>
      </c>
      <c r="B1483" s="6" t="s">
        <v>21484</v>
      </c>
      <c r="C1483" s="6" t="s">
        <v>15980</v>
      </c>
      <c r="D1483" s="6"/>
      <c r="E1483" s="6"/>
      <c r="F1483" s="6" t="s">
        <v>21485</v>
      </c>
      <c r="G1483" s="6"/>
      <c r="H1483" s="6" t="s">
        <v>15980</v>
      </c>
      <c r="I1483" s="6"/>
    </row>
    <row r="1484" customHeight="1" spans="1:9">
      <c r="A1484" s="8" t="s">
        <v>21486</v>
      </c>
      <c r="B1484" s="8" t="s">
        <v>21487</v>
      </c>
      <c r="C1484" s="8" t="s">
        <v>16290</v>
      </c>
      <c r="D1484" s="8"/>
      <c r="E1484" s="8"/>
      <c r="F1484" s="8" t="s">
        <v>21488</v>
      </c>
      <c r="G1484" s="8"/>
      <c r="H1484" s="8" t="s">
        <v>15980</v>
      </c>
      <c r="I1484" s="8"/>
    </row>
    <row r="1485" customHeight="1" spans="1:9">
      <c r="A1485" s="6" t="s">
        <v>21489</v>
      </c>
      <c r="B1485" s="6" t="s">
        <v>21490</v>
      </c>
      <c r="C1485" s="6" t="s">
        <v>21491</v>
      </c>
      <c r="D1485" s="6"/>
      <c r="E1485" s="6"/>
      <c r="F1485" s="6" t="s">
        <v>21492</v>
      </c>
      <c r="G1485" s="6"/>
      <c r="H1485" s="6" t="s">
        <v>15965</v>
      </c>
      <c r="I1485" s="6"/>
    </row>
    <row r="1486" customHeight="1" spans="1:9">
      <c r="A1486" s="8" t="s">
        <v>21493</v>
      </c>
      <c r="B1486" s="8" t="s">
        <v>21494</v>
      </c>
      <c r="C1486" s="8" t="s">
        <v>17364</v>
      </c>
      <c r="D1486" s="8"/>
      <c r="E1486" s="8"/>
      <c r="F1486" s="8" t="s">
        <v>21495</v>
      </c>
      <c r="G1486" s="8"/>
      <c r="H1486" s="8" t="s">
        <v>16056</v>
      </c>
      <c r="I1486" s="8"/>
    </row>
    <row r="1487" customHeight="1" spans="1:9">
      <c r="A1487" s="6" t="s">
        <v>21496</v>
      </c>
      <c r="B1487" s="6" t="s">
        <v>21497</v>
      </c>
      <c r="C1487" s="6" t="s">
        <v>16129</v>
      </c>
      <c r="D1487" s="6"/>
      <c r="E1487" s="6"/>
      <c r="F1487" s="6" t="s">
        <v>21498</v>
      </c>
      <c r="G1487" s="6"/>
      <c r="H1487" s="6" t="s">
        <v>15985</v>
      </c>
      <c r="I1487" s="6"/>
    </row>
    <row r="1488" customHeight="1" spans="1:9">
      <c r="A1488" s="8" t="s">
        <v>21499</v>
      </c>
      <c r="B1488" s="8" t="s">
        <v>21500</v>
      </c>
      <c r="C1488" s="8" t="s">
        <v>15990</v>
      </c>
      <c r="D1488" s="8"/>
      <c r="E1488" s="8"/>
      <c r="F1488" s="8" t="s">
        <v>21501</v>
      </c>
      <c r="G1488" s="8"/>
      <c r="H1488" s="8" t="s">
        <v>15990</v>
      </c>
      <c r="I1488" s="8"/>
    </row>
    <row r="1489" customHeight="1" spans="1:9">
      <c r="A1489" s="6" t="s">
        <v>21502</v>
      </c>
      <c r="B1489" s="6" t="s">
        <v>21503</v>
      </c>
      <c r="C1489" s="6" t="s">
        <v>16400</v>
      </c>
      <c r="D1489" s="6"/>
      <c r="E1489" s="6"/>
      <c r="F1489" s="6" t="s">
        <v>21504</v>
      </c>
      <c r="G1489" s="6"/>
      <c r="H1489" s="6" t="s">
        <v>15985</v>
      </c>
      <c r="I1489" s="6"/>
    </row>
    <row r="1490" customHeight="1" spans="1:9">
      <c r="A1490" s="8" t="s">
        <v>21505</v>
      </c>
      <c r="B1490" s="8" t="s">
        <v>21506</v>
      </c>
      <c r="C1490" s="8" t="s">
        <v>20839</v>
      </c>
      <c r="D1490" s="8"/>
      <c r="E1490" s="8"/>
      <c r="F1490" s="8" t="s">
        <v>21507</v>
      </c>
      <c r="G1490" s="8"/>
      <c r="H1490" s="8" t="s">
        <v>15985</v>
      </c>
      <c r="I1490" s="8"/>
    </row>
    <row r="1491" customHeight="1" spans="1:9">
      <c r="A1491" s="6" t="s">
        <v>21508</v>
      </c>
      <c r="B1491" s="6" t="s">
        <v>21509</v>
      </c>
      <c r="C1491" s="6" t="s">
        <v>21510</v>
      </c>
      <c r="D1491" s="6"/>
      <c r="E1491" s="6"/>
      <c r="F1491" s="6" t="s">
        <v>21511</v>
      </c>
      <c r="G1491" s="6"/>
      <c r="H1491" s="6" t="s">
        <v>16361</v>
      </c>
      <c r="I1491" s="6"/>
    </row>
    <row r="1492" customHeight="1" spans="1:9">
      <c r="A1492" s="8" t="s">
        <v>21512</v>
      </c>
      <c r="B1492" s="8" t="s">
        <v>21513</v>
      </c>
      <c r="C1492" s="8" t="s">
        <v>21514</v>
      </c>
      <c r="D1492" s="8"/>
      <c r="E1492" s="8"/>
      <c r="F1492" s="8" t="s">
        <v>21515</v>
      </c>
      <c r="G1492" s="8"/>
      <c r="H1492" s="8" t="s">
        <v>15985</v>
      </c>
      <c r="I1492" s="8"/>
    </row>
    <row r="1493" customHeight="1" spans="1:9">
      <c r="A1493" s="6" t="s">
        <v>21516</v>
      </c>
      <c r="B1493" s="6" t="s">
        <v>21517</v>
      </c>
      <c r="C1493" s="6" t="s">
        <v>21518</v>
      </c>
      <c r="D1493" s="6"/>
      <c r="E1493" s="6"/>
      <c r="F1493" s="6" t="s">
        <v>21519</v>
      </c>
      <c r="G1493" s="6"/>
      <c r="H1493" s="6" t="s">
        <v>16361</v>
      </c>
      <c r="I1493" s="6"/>
    </row>
    <row r="1494" customHeight="1" spans="1:9">
      <c r="A1494" s="8" t="s">
        <v>21520</v>
      </c>
      <c r="B1494" s="8" t="s">
        <v>21521</v>
      </c>
      <c r="C1494" s="8" t="s">
        <v>21522</v>
      </c>
      <c r="D1494" s="8"/>
      <c r="E1494" s="8"/>
      <c r="F1494" s="8" t="s">
        <v>21523</v>
      </c>
      <c r="G1494" s="8"/>
      <c r="H1494" s="8" t="s">
        <v>15970</v>
      </c>
      <c r="I1494" s="8"/>
    </row>
    <row r="1495" customHeight="1" spans="1:9">
      <c r="A1495" s="6" t="s">
        <v>21524</v>
      </c>
      <c r="B1495" s="6" t="s">
        <v>21525</v>
      </c>
      <c r="C1495" s="6" t="s">
        <v>18051</v>
      </c>
      <c r="D1495" s="6"/>
      <c r="E1495" s="6"/>
      <c r="F1495" s="6" t="s">
        <v>21526</v>
      </c>
      <c r="G1495" s="6"/>
      <c r="H1495" s="6" t="s">
        <v>15970</v>
      </c>
      <c r="I1495" s="6"/>
    </row>
    <row r="1496" customHeight="1" spans="1:9">
      <c r="A1496" s="8" t="s">
        <v>21527</v>
      </c>
      <c r="B1496" s="8" t="s">
        <v>21528</v>
      </c>
      <c r="C1496" s="8" t="s">
        <v>19253</v>
      </c>
      <c r="D1496" s="8"/>
      <c r="E1496" s="8"/>
      <c r="F1496" s="8" t="s">
        <v>21529</v>
      </c>
      <c r="G1496" s="8"/>
      <c r="H1496" s="8" t="s">
        <v>16361</v>
      </c>
      <c r="I1496" s="8"/>
    </row>
    <row r="1497" customHeight="1" spans="1:9">
      <c r="A1497" s="6" t="s">
        <v>21530</v>
      </c>
      <c r="B1497" s="6" t="s">
        <v>21531</v>
      </c>
      <c r="C1497" s="6" t="s">
        <v>21532</v>
      </c>
      <c r="D1497" s="6"/>
      <c r="E1497" s="6"/>
      <c r="F1497" s="6" t="s">
        <v>21533</v>
      </c>
      <c r="G1497" s="6"/>
      <c r="H1497" s="6" t="s">
        <v>15985</v>
      </c>
      <c r="I1497" s="6"/>
    </row>
    <row r="1498" customHeight="1" spans="1:9">
      <c r="A1498" s="8" t="s">
        <v>21534</v>
      </c>
      <c r="B1498" s="8" t="s">
        <v>21535</v>
      </c>
      <c r="C1498" s="8" t="s">
        <v>19054</v>
      </c>
      <c r="D1498" s="8"/>
      <c r="E1498" s="8"/>
      <c r="F1498" s="8" t="s">
        <v>21536</v>
      </c>
      <c r="G1498" s="8"/>
      <c r="H1498" s="8" t="s">
        <v>16390</v>
      </c>
      <c r="I1498" s="8"/>
    </row>
    <row r="1499" customHeight="1" spans="1:9">
      <c r="A1499" s="6" t="s">
        <v>21537</v>
      </c>
      <c r="B1499" s="6" t="s">
        <v>21538</v>
      </c>
      <c r="C1499" s="6" t="s">
        <v>21539</v>
      </c>
      <c r="D1499" s="6"/>
      <c r="E1499" s="6"/>
      <c r="F1499" s="6" t="s">
        <v>21540</v>
      </c>
      <c r="G1499" s="6"/>
      <c r="H1499" s="6" t="s">
        <v>16029</v>
      </c>
      <c r="I1499" s="6"/>
    </row>
    <row r="1500" customHeight="1" spans="1:9">
      <c r="A1500" s="8" t="s">
        <v>21541</v>
      </c>
      <c r="B1500" s="8" t="s">
        <v>21542</v>
      </c>
      <c r="C1500" s="8" t="s">
        <v>18468</v>
      </c>
      <c r="D1500" s="8"/>
      <c r="E1500" s="8"/>
      <c r="F1500" s="8" t="s">
        <v>21543</v>
      </c>
      <c r="G1500" s="8"/>
      <c r="H1500" s="8" t="s">
        <v>16139</v>
      </c>
      <c r="I1500" s="8"/>
    </row>
    <row r="1501" customHeight="1" spans="1:9">
      <c r="A1501" s="6" t="s">
        <v>21544</v>
      </c>
      <c r="B1501" s="6" t="s">
        <v>21545</v>
      </c>
      <c r="C1501" s="6" t="s">
        <v>15990</v>
      </c>
      <c r="D1501" s="6"/>
      <c r="E1501" s="6"/>
      <c r="F1501" s="6" t="s">
        <v>21546</v>
      </c>
      <c r="G1501" s="6"/>
      <c r="H1501" s="6" t="s">
        <v>15990</v>
      </c>
      <c r="I1501" s="6"/>
    </row>
    <row r="1502" customHeight="1" spans="1:9">
      <c r="A1502" s="8" t="s">
        <v>21547</v>
      </c>
      <c r="B1502" s="8" t="s">
        <v>21548</v>
      </c>
      <c r="C1502" s="8" t="s">
        <v>15990</v>
      </c>
      <c r="D1502" s="8"/>
      <c r="E1502" s="8"/>
      <c r="F1502" s="8" t="s">
        <v>21549</v>
      </c>
      <c r="G1502" s="8"/>
      <c r="H1502" s="8" t="s">
        <v>15990</v>
      </c>
      <c r="I1502" s="8"/>
    </row>
    <row r="1503" customHeight="1" spans="1:9">
      <c r="A1503" s="6" t="s">
        <v>21550</v>
      </c>
      <c r="B1503" s="6" t="s">
        <v>21551</v>
      </c>
      <c r="C1503" s="6" t="s">
        <v>16094</v>
      </c>
      <c r="D1503" s="6"/>
      <c r="E1503" s="6"/>
      <c r="F1503" s="6" t="s">
        <v>21552</v>
      </c>
      <c r="G1503" s="6"/>
      <c r="H1503" s="6"/>
      <c r="I1503" s="6"/>
    </row>
    <row r="1504" customHeight="1" spans="1:9">
      <c r="A1504" s="8" t="s">
        <v>21553</v>
      </c>
      <c r="B1504" s="8"/>
      <c r="C1504" s="8" t="s">
        <v>18523</v>
      </c>
      <c r="D1504" s="8"/>
      <c r="E1504" s="8"/>
      <c r="F1504" s="8" t="s">
        <v>21554</v>
      </c>
      <c r="G1504" s="8"/>
      <c r="H1504" s="8" t="s">
        <v>15985</v>
      </c>
      <c r="I1504" s="8"/>
    </row>
    <row r="1505" customHeight="1" spans="1:9">
      <c r="A1505" s="6" t="s">
        <v>21555</v>
      </c>
      <c r="B1505" s="6" t="s">
        <v>21556</v>
      </c>
      <c r="C1505" s="6" t="s">
        <v>16011</v>
      </c>
      <c r="D1505" s="6"/>
      <c r="E1505" s="6"/>
      <c r="F1505" s="6" t="s">
        <v>21557</v>
      </c>
      <c r="G1505" s="6"/>
      <c r="H1505" s="6" t="s">
        <v>16011</v>
      </c>
      <c r="I1505" s="6"/>
    </row>
    <row r="1506" customHeight="1" spans="1:9">
      <c r="A1506" s="8" t="s">
        <v>21558</v>
      </c>
      <c r="B1506" s="8" t="s">
        <v>21559</v>
      </c>
      <c r="C1506" s="8" t="s">
        <v>15959</v>
      </c>
      <c r="D1506" s="8"/>
      <c r="E1506" s="8"/>
      <c r="F1506" s="8" t="s">
        <v>21560</v>
      </c>
      <c r="G1506" s="8"/>
      <c r="H1506" s="8" t="s">
        <v>15959</v>
      </c>
      <c r="I1506" s="8"/>
    </row>
    <row r="1507" customHeight="1" spans="1:9">
      <c r="A1507" s="6" t="s">
        <v>21561</v>
      </c>
      <c r="B1507" s="6" t="s">
        <v>21562</v>
      </c>
      <c r="C1507" s="6" t="s">
        <v>18051</v>
      </c>
      <c r="D1507" s="6"/>
      <c r="E1507" s="6"/>
      <c r="F1507" s="6" t="s">
        <v>21563</v>
      </c>
      <c r="G1507" s="6"/>
      <c r="H1507" s="6" t="s">
        <v>15970</v>
      </c>
      <c r="I1507" s="6"/>
    </row>
    <row r="1508" customHeight="1" spans="1:9">
      <c r="A1508" s="8" t="s">
        <v>21564</v>
      </c>
      <c r="B1508" s="8" t="s">
        <v>21565</v>
      </c>
      <c r="C1508" s="8" t="s">
        <v>16489</v>
      </c>
      <c r="D1508" s="8"/>
      <c r="E1508" s="8"/>
      <c r="F1508" s="8" t="s">
        <v>21566</v>
      </c>
      <c r="G1508" s="8"/>
      <c r="H1508" s="8" t="s">
        <v>15985</v>
      </c>
      <c r="I1508" s="8"/>
    </row>
    <row r="1509" customHeight="1" spans="1:9">
      <c r="A1509" s="6" t="s">
        <v>21567</v>
      </c>
      <c r="B1509" s="6"/>
      <c r="C1509" s="6" t="s">
        <v>21568</v>
      </c>
      <c r="D1509" s="6"/>
      <c r="E1509" s="6"/>
      <c r="F1509" s="6" t="s">
        <v>21569</v>
      </c>
      <c r="G1509" s="6"/>
      <c r="H1509" s="6"/>
      <c r="I1509" s="6"/>
    </row>
    <row r="1510" customHeight="1" spans="1:9">
      <c r="A1510" s="8" t="s">
        <v>21570</v>
      </c>
      <c r="B1510" s="8" t="s">
        <v>21571</v>
      </c>
      <c r="C1510" s="8" t="s">
        <v>21572</v>
      </c>
      <c r="D1510" s="8"/>
      <c r="E1510" s="8"/>
      <c r="F1510" s="8" t="s">
        <v>21573</v>
      </c>
      <c r="G1510" s="8"/>
      <c r="H1510" s="8" t="s">
        <v>16184</v>
      </c>
      <c r="I1510" s="8"/>
    </row>
    <row r="1511" customHeight="1" spans="1:9">
      <c r="A1511" s="6" t="s">
        <v>21574</v>
      </c>
      <c r="B1511" s="6" t="s">
        <v>21575</v>
      </c>
      <c r="C1511" s="6" t="s">
        <v>21576</v>
      </c>
      <c r="D1511" s="6"/>
      <c r="E1511" s="6"/>
      <c r="F1511" s="6" t="s">
        <v>21577</v>
      </c>
      <c r="G1511" s="6"/>
      <c r="H1511" s="6" t="s">
        <v>15985</v>
      </c>
      <c r="I1511" s="6"/>
    </row>
    <row r="1512" customHeight="1" spans="1:9">
      <c r="A1512" s="8" t="s">
        <v>21578</v>
      </c>
      <c r="B1512" s="8" t="s">
        <v>21579</v>
      </c>
      <c r="C1512" s="8" t="s">
        <v>21580</v>
      </c>
      <c r="D1512" s="8"/>
      <c r="E1512" s="8"/>
      <c r="F1512" s="8" t="s">
        <v>21581</v>
      </c>
      <c r="G1512" s="8"/>
      <c r="H1512" s="8" t="s">
        <v>15985</v>
      </c>
      <c r="I1512" s="8"/>
    </row>
    <row r="1513" customHeight="1" spans="1:9">
      <c r="A1513" s="6" t="s">
        <v>21582</v>
      </c>
      <c r="B1513" s="6" t="s">
        <v>21583</v>
      </c>
      <c r="C1513" s="6" t="s">
        <v>21584</v>
      </c>
      <c r="D1513" s="6"/>
      <c r="E1513" s="6"/>
      <c r="F1513" s="6" t="s">
        <v>21585</v>
      </c>
      <c r="G1513" s="6"/>
      <c r="H1513" s="6"/>
      <c r="I1513" s="6"/>
    </row>
    <row r="1514" customHeight="1" spans="1:9">
      <c r="A1514" s="8" t="s">
        <v>21586</v>
      </c>
      <c r="B1514" s="8" t="s">
        <v>21587</v>
      </c>
      <c r="C1514" s="8" t="s">
        <v>19253</v>
      </c>
      <c r="D1514" s="8"/>
      <c r="E1514" s="8"/>
      <c r="F1514" s="8" t="s">
        <v>21588</v>
      </c>
      <c r="G1514" s="8"/>
      <c r="H1514" s="8" t="s">
        <v>16361</v>
      </c>
      <c r="I1514" s="8"/>
    </row>
    <row r="1515" customHeight="1" spans="1:9">
      <c r="A1515" s="6" t="s">
        <v>21589</v>
      </c>
      <c r="B1515" s="6" t="s">
        <v>21590</v>
      </c>
      <c r="C1515" s="6" t="s">
        <v>16094</v>
      </c>
      <c r="D1515" s="6"/>
      <c r="E1515" s="6"/>
      <c r="F1515" s="6" t="s">
        <v>21591</v>
      </c>
      <c r="G1515" s="6"/>
      <c r="H1515" s="6" t="s">
        <v>16094</v>
      </c>
      <c r="I1515" s="6"/>
    </row>
    <row r="1516" customHeight="1" spans="1:9">
      <c r="A1516" s="8" t="s">
        <v>21592</v>
      </c>
      <c r="B1516" s="8" t="s">
        <v>21593</v>
      </c>
      <c r="C1516" s="8" t="s">
        <v>16233</v>
      </c>
      <c r="D1516" s="8"/>
      <c r="E1516" s="8"/>
      <c r="F1516" s="8" t="s">
        <v>21594</v>
      </c>
      <c r="G1516" s="8"/>
      <c r="H1516" s="8" t="s">
        <v>16233</v>
      </c>
      <c r="I1516" s="8"/>
    </row>
    <row r="1517" customHeight="1" spans="1:9">
      <c r="A1517" s="6" t="s">
        <v>21595</v>
      </c>
      <c r="B1517" s="6" t="s">
        <v>21596</v>
      </c>
      <c r="C1517" s="6" t="s">
        <v>20888</v>
      </c>
      <c r="D1517" s="6"/>
      <c r="E1517" s="6"/>
      <c r="F1517" s="6" t="s">
        <v>21597</v>
      </c>
      <c r="G1517" s="6"/>
      <c r="H1517" s="6" t="s">
        <v>16539</v>
      </c>
      <c r="I1517" s="6"/>
    </row>
    <row r="1518" customHeight="1" spans="1:9">
      <c r="A1518" s="8" t="s">
        <v>21598</v>
      </c>
      <c r="B1518" s="8"/>
      <c r="C1518" s="8" t="s">
        <v>21599</v>
      </c>
      <c r="D1518" s="8"/>
      <c r="E1518" s="8"/>
      <c r="F1518" s="8" t="s">
        <v>21600</v>
      </c>
      <c r="G1518" s="8"/>
      <c r="H1518" s="8"/>
      <c r="I1518" s="8"/>
    </row>
    <row r="1519" customHeight="1" spans="1:9">
      <c r="A1519" s="6" t="s">
        <v>21601</v>
      </c>
      <c r="B1519" s="6" t="s">
        <v>21602</v>
      </c>
      <c r="C1519" s="6" t="s">
        <v>15970</v>
      </c>
      <c r="D1519" s="6"/>
      <c r="E1519" s="6"/>
      <c r="F1519" s="6" t="s">
        <v>21603</v>
      </c>
      <c r="G1519" s="6"/>
      <c r="H1519" s="6" t="s">
        <v>15970</v>
      </c>
      <c r="I1519" s="6"/>
    </row>
    <row r="1520" customHeight="1" spans="1:9">
      <c r="A1520" s="8" t="s">
        <v>21604</v>
      </c>
      <c r="B1520" s="8" t="s">
        <v>21605</v>
      </c>
      <c r="C1520" s="8" t="s">
        <v>21606</v>
      </c>
      <c r="D1520" s="8"/>
      <c r="E1520" s="8"/>
      <c r="F1520" s="8" t="s">
        <v>21607</v>
      </c>
      <c r="G1520" s="8"/>
      <c r="H1520" s="8" t="s">
        <v>15970</v>
      </c>
      <c r="I1520" s="8"/>
    </row>
    <row r="1521" customHeight="1" spans="1:9">
      <c r="A1521" s="6" t="s">
        <v>21608</v>
      </c>
      <c r="B1521" s="6" t="s">
        <v>21609</v>
      </c>
      <c r="C1521" s="6" t="s">
        <v>16129</v>
      </c>
      <c r="D1521" s="6"/>
      <c r="E1521" s="6"/>
      <c r="F1521" s="6" t="s">
        <v>21610</v>
      </c>
      <c r="G1521" s="6"/>
      <c r="H1521" s="6" t="s">
        <v>15985</v>
      </c>
      <c r="I1521" s="6"/>
    </row>
    <row r="1522" customHeight="1" spans="1:9">
      <c r="A1522" s="8" t="s">
        <v>21611</v>
      </c>
      <c r="B1522" s="8" t="s">
        <v>21612</v>
      </c>
      <c r="C1522" s="8" t="s">
        <v>18420</v>
      </c>
      <c r="D1522" s="8"/>
      <c r="E1522" s="8"/>
      <c r="F1522" s="8" t="s">
        <v>21613</v>
      </c>
      <c r="G1522" s="8"/>
      <c r="H1522" s="8" t="s">
        <v>16024</v>
      </c>
      <c r="I1522" s="8"/>
    </row>
    <row r="1523" customHeight="1" spans="1:9">
      <c r="A1523" s="6" t="s">
        <v>21614</v>
      </c>
      <c r="B1523" s="6" t="s">
        <v>21615</v>
      </c>
      <c r="C1523" s="6" t="s">
        <v>21616</v>
      </c>
      <c r="D1523" s="6"/>
      <c r="E1523" s="6"/>
      <c r="F1523" s="6" t="s">
        <v>21617</v>
      </c>
      <c r="G1523" s="6"/>
      <c r="H1523" s="6" t="s">
        <v>15985</v>
      </c>
      <c r="I1523" s="6"/>
    </row>
    <row r="1524" customHeight="1" spans="1:9">
      <c r="A1524" s="8" t="s">
        <v>21618</v>
      </c>
      <c r="B1524" s="8" t="s">
        <v>21619</v>
      </c>
      <c r="C1524" s="8" t="s">
        <v>21620</v>
      </c>
      <c r="D1524" s="8"/>
      <c r="E1524" s="8"/>
      <c r="F1524" s="8" t="s">
        <v>21621</v>
      </c>
      <c r="G1524" s="8"/>
      <c r="H1524" s="8" t="s">
        <v>15985</v>
      </c>
      <c r="I1524" s="8"/>
    </row>
    <row r="1525" customHeight="1" spans="1:9">
      <c r="A1525" s="6" t="s">
        <v>21622</v>
      </c>
      <c r="B1525" s="6" t="s">
        <v>21623</v>
      </c>
      <c r="C1525" s="6" t="s">
        <v>16011</v>
      </c>
      <c r="D1525" s="6"/>
      <c r="E1525" s="6"/>
      <c r="F1525" s="6" t="s">
        <v>21624</v>
      </c>
      <c r="G1525" s="6"/>
      <c r="H1525" s="6" t="s">
        <v>16011</v>
      </c>
      <c r="I1525" s="6"/>
    </row>
    <row r="1526" customHeight="1" spans="1:9">
      <c r="A1526" s="8" t="s">
        <v>21625</v>
      </c>
      <c r="B1526" s="8" t="s">
        <v>21626</v>
      </c>
      <c r="C1526" s="8" t="s">
        <v>21627</v>
      </c>
      <c r="D1526" s="8"/>
      <c r="E1526" s="8"/>
      <c r="F1526" s="8" t="s">
        <v>21628</v>
      </c>
      <c r="G1526" s="8"/>
      <c r="H1526" s="8" t="s">
        <v>15985</v>
      </c>
      <c r="I1526" s="8"/>
    </row>
    <row r="1527" customHeight="1" spans="1:9">
      <c r="A1527" s="6" t="s">
        <v>21629</v>
      </c>
      <c r="B1527" s="6" t="s">
        <v>21630</v>
      </c>
      <c r="C1527" s="6" t="s">
        <v>20744</v>
      </c>
      <c r="D1527" s="6"/>
      <c r="E1527" s="6"/>
      <c r="F1527" s="6" t="s">
        <v>21631</v>
      </c>
      <c r="G1527" s="6"/>
      <c r="H1527" s="6" t="s">
        <v>16056</v>
      </c>
      <c r="I1527" s="6"/>
    </row>
    <row r="1528" customHeight="1" spans="1:9">
      <c r="A1528" s="8" t="s">
        <v>21632</v>
      </c>
      <c r="B1528" s="8" t="s">
        <v>21633</v>
      </c>
      <c r="C1528" s="8" t="s">
        <v>21634</v>
      </c>
      <c r="D1528" s="8"/>
      <c r="E1528" s="8"/>
      <c r="F1528" s="8" t="s">
        <v>21635</v>
      </c>
      <c r="G1528" s="8"/>
      <c r="H1528" s="8"/>
      <c r="I1528" s="8"/>
    </row>
    <row r="1529" customHeight="1" spans="1:9">
      <c r="A1529" s="6" t="s">
        <v>21636</v>
      </c>
      <c r="B1529" s="6" t="s">
        <v>21637</v>
      </c>
      <c r="C1529" s="6" t="s">
        <v>16129</v>
      </c>
      <c r="D1529" s="6"/>
      <c r="E1529" s="6"/>
      <c r="F1529" s="6" t="s">
        <v>21638</v>
      </c>
      <c r="G1529" s="6"/>
      <c r="H1529" s="6" t="s">
        <v>15985</v>
      </c>
      <c r="I1529" s="6"/>
    </row>
    <row r="1530" customHeight="1" spans="1:9">
      <c r="A1530" s="8" t="s">
        <v>21639</v>
      </c>
      <c r="B1530" s="8" t="s">
        <v>21640</v>
      </c>
      <c r="C1530" s="8" t="s">
        <v>21641</v>
      </c>
      <c r="D1530" s="8"/>
      <c r="E1530" s="8"/>
      <c r="F1530" s="8" t="s">
        <v>21642</v>
      </c>
      <c r="G1530" s="8"/>
      <c r="H1530" s="8"/>
      <c r="I1530" s="8"/>
    </row>
    <row r="1531" customHeight="1" spans="1:9">
      <c r="A1531" s="6" t="s">
        <v>21643</v>
      </c>
      <c r="B1531" s="6" t="s">
        <v>21644</v>
      </c>
      <c r="C1531" s="6" t="s">
        <v>21645</v>
      </c>
      <c r="D1531" s="6"/>
      <c r="E1531" s="6"/>
      <c r="F1531" s="6" t="s">
        <v>21646</v>
      </c>
      <c r="G1531" s="6"/>
      <c r="H1531" s="6" t="s">
        <v>15980</v>
      </c>
      <c r="I1531" s="6"/>
    </row>
    <row r="1532" customHeight="1" spans="1:9">
      <c r="A1532" s="8" t="s">
        <v>21647</v>
      </c>
      <c r="B1532" s="8" t="s">
        <v>21648</v>
      </c>
      <c r="C1532" s="8" t="s">
        <v>21649</v>
      </c>
      <c r="D1532" s="8"/>
      <c r="E1532" s="8" t="s">
        <v>21650</v>
      </c>
      <c r="F1532" s="8" t="s">
        <v>21651</v>
      </c>
      <c r="G1532" s="8"/>
      <c r="H1532" s="8" t="s">
        <v>16348</v>
      </c>
      <c r="I1532" s="8"/>
    </row>
    <row r="1533" customHeight="1" spans="1:9">
      <c r="A1533" s="6" t="s">
        <v>21652</v>
      </c>
      <c r="B1533" s="6" t="s">
        <v>20996</v>
      </c>
      <c r="C1533" s="6" t="s">
        <v>18301</v>
      </c>
      <c r="D1533" s="6"/>
      <c r="E1533" s="6"/>
      <c r="F1533" s="6" t="s">
        <v>21653</v>
      </c>
      <c r="G1533" s="6"/>
      <c r="H1533" s="6" t="s">
        <v>15985</v>
      </c>
      <c r="I1533" s="6"/>
    </row>
    <row r="1534" customHeight="1" spans="1:9">
      <c r="A1534" s="8" t="s">
        <v>21654</v>
      </c>
      <c r="B1534" s="8" t="s">
        <v>21655</v>
      </c>
      <c r="C1534" s="8" t="s">
        <v>21395</v>
      </c>
      <c r="D1534" s="8"/>
      <c r="E1534" s="8"/>
      <c r="F1534" s="8" t="s">
        <v>21656</v>
      </c>
      <c r="G1534" s="8"/>
      <c r="H1534" s="8" t="s">
        <v>16390</v>
      </c>
      <c r="I1534" s="8"/>
    </row>
    <row r="1535" customHeight="1" spans="1:9">
      <c r="A1535" s="6" t="s">
        <v>21657</v>
      </c>
      <c r="B1535" s="6" t="s">
        <v>21658</v>
      </c>
      <c r="C1535" s="6" t="s">
        <v>21659</v>
      </c>
      <c r="D1535" s="6"/>
      <c r="E1535" s="6" t="s">
        <v>21660</v>
      </c>
      <c r="F1535" s="6" t="s">
        <v>21661</v>
      </c>
      <c r="G1535" s="6"/>
      <c r="H1535" s="6" t="s">
        <v>15970</v>
      </c>
      <c r="I1535" s="6"/>
    </row>
    <row r="1536" customHeight="1" spans="1:9">
      <c r="A1536" s="8" t="s">
        <v>21662</v>
      </c>
      <c r="B1536" s="8" t="s">
        <v>21663</v>
      </c>
      <c r="C1536" s="8" t="s">
        <v>21664</v>
      </c>
      <c r="D1536" s="8"/>
      <c r="E1536" s="8"/>
      <c r="F1536" s="8" t="s">
        <v>21665</v>
      </c>
      <c r="G1536" s="8"/>
      <c r="H1536" s="8" t="s">
        <v>15980</v>
      </c>
      <c r="I1536" s="8"/>
    </row>
    <row r="1537" customHeight="1" spans="1:9">
      <c r="A1537" s="6" t="s">
        <v>21666</v>
      </c>
      <c r="B1537" s="6" t="s">
        <v>21667</v>
      </c>
      <c r="C1537" s="6"/>
      <c r="D1537" s="6"/>
      <c r="E1537" s="6"/>
      <c r="F1537" s="6" t="s">
        <v>21668</v>
      </c>
      <c r="G1537" s="6"/>
      <c r="H1537" s="6" t="s">
        <v>16539</v>
      </c>
      <c r="I1537" s="6"/>
    </row>
    <row r="1538" customHeight="1" spans="1:9">
      <c r="A1538" s="8" t="s">
        <v>21669</v>
      </c>
      <c r="B1538" s="8" t="s">
        <v>21670</v>
      </c>
      <c r="C1538" s="8" t="s">
        <v>21671</v>
      </c>
      <c r="D1538" s="8"/>
      <c r="E1538" s="8"/>
      <c r="F1538" s="8" t="s">
        <v>21672</v>
      </c>
      <c r="G1538" s="8"/>
      <c r="H1538" s="8" t="s">
        <v>15985</v>
      </c>
      <c r="I1538" s="8"/>
    </row>
    <row r="1539" customHeight="1" spans="1:9">
      <c r="A1539" s="6" t="s">
        <v>21673</v>
      </c>
      <c r="B1539" s="6" t="s">
        <v>21674</v>
      </c>
      <c r="C1539" s="6" t="s">
        <v>16024</v>
      </c>
      <c r="D1539" s="6"/>
      <c r="E1539" s="6"/>
      <c r="F1539" s="6" t="s">
        <v>21675</v>
      </c>
      <c r="G1539" s="6"/>
      <c r="H1539" s="6" t="s">
        <v>16024</v>
      </c>
      <c r="I1539" s="6"/>
    </row>
    <row r="1540" customHeight="1" spans="1:9">
      <c r="A1540" s="8" t="s">
        <v>21676</v>
      </c>
      <c r="B1540" s="8" t="s">
        <v>21677</v>
      </c>
      <c r="C1540" s="8" t="s">
        <v>16056</v>
      </c>
      <c r="D1540" s="8"/>
      <c r="E1540" s="8"/>
      <c r="F1540" s="8" t="s">
        <v>21678</v>
      </c>
      <c r="G1540" s="8"/>
      <c r="H1540" s="8" t="s">
        <v>16056</v>
      </c>
      <c r="I1540" s="8"/>
    </row>
    <row r="1541" customHeight="1" spans="1:9">
      <c r="A1541" s="6" t="s">
        <v>21679</v>
      </c>
      <c r="B1541" s="6" t="s">
        <v>21680</v>
      </c>
      <c r="C1541" s="6" t="s">
        <v>17375</v>
      </c>
      <c r="D1541" s="6"/>
      <c r="E1541" s="6"/>
      <c r="F1541" s="6" t="s">
        <v>21681</v>
      </c>
      <c r="G1541" s="6"/>
      <c r="H1541" s="6" t="s">
        <v>17377</v>
      </c>
      <c r="I1541" s="6"/>
    </row>
    <row r="1542" customHeight="1" spans="1:9">
      <c r="A1542" s="8" t="s">
        <v>21682</v>
      </c>
      <c r="B1542" s="8" t="s">
        <v>21683</v>
      </c>
      <c r="C1542" s="8" t="s">
        <v>21684</v>
      </c>
      <c r="D1542" s="8"/>
      <c r="E1542" s="8"/>
      <c r="F1542" s="8" t="s">
        <v>21685</v>
      </c>
      <c r="G1542" s="8"/>
      <c r="H1542" s="8" t="s">
        <v>16348</v>
      </c>
      <c r="I1542" s="8"/>
    </row>
    <row r="1543" customHeight="1" spans="1:9">
      <c r="A1543" s="6" t="s">
        <v>21686</v>
      </c>
      <c r="B1543" s="6" t="s">
        <v>21687</v>
      </c>
      <c r="C1543" s="6" t="s">
        <v>21688</v>
      </c>
      <c r="D1543" s="6"/>
      <c r="E1543" s="6"/>
      <c r="F1543" s="6" t="s">
        <v>21689</v>
      </c>
      <c r="G1543" s="6"/>
      <c r="H1543" s="6" t="s">
        <v>15990</v>
      </c>
      <c r="I1543" s="6"/>
    </row>
    <row r="1544" customHeight="1" spans="1:9">
      <c r="A1544" s="8" t="s">
        <v>21690</v>
      </c>
      <c r="B1544" s="8" t="s">
        <v>21691</v>
      </c>
      <c r="C1544" s="8" t="s">
        <v>16144</v>
      </c>
      <c r="D1544" s="8"/>
      <c r="E1544" s="8"/>
      <c r="F1544" s="8" t="s">
        <v>21692</v>
      </c>
      <c r="G1544" s="8"/>
      <c r="H1544" s="8" t="s">
        <v>16144</v>
      </c>
      <c r="I1544" s="8"/>
    </row>
    <row r="1545" customHeight="1" spans="1:9">
      <c r="A1545" s="6" t="s">
        <v>21693</v>
      </c>
      <c r="B1545" s="6" t="s">
        <v>21694</v>
      </c>
      <c r="C1545" s="6" t="s">
        <v>17597</v>
      </c>
      <c r="D1545" s="6"/>
      <c r="E1545" s="6"/>
      <c r="F1545" s="6" t="s">
        <v>21695</v>
      </c>
      <c r="G1545" s="6"/>
      <c r="H1545" s="6" t="s">
        <v>16390</v>
      </c>
      <c r="I1545" s="6"/>
    </row>
    <row r="1546" customHeight="1" spans="1:9">
      <c r="A1546" s="8" t="s">
        <v>21696</v>
      </c>
      <c r="B1546" s="8" t="s">
        <v>21697</v>
      </c>
      <c r="C1546" s="8" t="s">
        <v>21698</v>
      </c>
      <c r="D1546" s="8"/>
      <c r="E1546" s="8"/>
      <c r="F1546" s="8" t="s">
        <v>21699</v>
      </c>
      <c r="G1546" s="8"/>
      <c r="H1546" s="8" t="s">
        <v>15965</v>
      </c>
      <c r="I1546" s="8"/>
    </row>
    <row r="1547" customHeight="1" spans="1:9">
      <c r="A1547" s="6" t="s">
        <v>21700</v>
      </c>
      <c r="B1547" s="6" t="s">
        <v>21701</v>
      </c>
      <c r="C1547" s="6" t="s">
        <v>16056</v>
      </c>
      <c r="D1547" s="6"/>
      <c r="E1547" s="6"/>
      <c r="F1547" s="6" t="s">
        <v>21702</v>
      </c>
      <c r="G1547" s="6"/>
      <c r="H1547" s="6" t="s">
        <v>16056</v>
      </c>
      <c r="I1547" s="6"/>
    </row>
    <row r="1548" customHeight="1" spans="1:9">
      <c r="A1548" s="8" t="s">
        <v>21703</v>
      </c>
      <c r="B1548" s="8" t="s">
        <v>21704</v>
      </c>
      <c r="C1548" s="8" t="s">
        <v>16129</v>
      </c>
      <c r="D1548" s="8"/>
      <c r="E1548" s="8"/>
      <c r="F1548" s="8" t="s">
        <v>21705</v>
      </c>
      <c r="G1548" s="8"/>
      <c r="H1548" s="8" t="s">
        <v>15985</v>
      </c>
      <c r="I1548" s="8"/>
    </row>
    <row r="1549" customHeight="1" spans="1:9">
      <c r="A1549" s="6" t="s">
        <v>21706</v>
      </c>
      <c r="B1549" s="6" t="s">
        <v>21707</v>
      </c>
      <c r="C1549" s="6" t="s">
        <v>21708</v>
      </c>
      <c r="D1549" s="6"/>
      <c r="E1549" s="6"/>
      <c r="F1549" s="6" t="s">
        <v>21709</v>
      </c>
      <c r="G1549" s="6"/>
      <c r="H1549" s="6" t="s">
        <v>15985</v>
      </c>
      <c r="I1549" s="6"/>
    </row>
    <row r="1550" customHeight="1" spans="1:9">
      <c r="A1550" s="8" t="s">
        <v>21710</v>
      </c>
      <c r="B1550" s="8" t="s">
        <v>21711</v>
      </c>
      <c r="C1550" s="8" t="s">
        <v>21712</v>
      </c>
      <c r="D1550" s="8"/>
      <c r="E1550" s="8"/>
      <c r="F1550" s="8" t="s">
        <v>21713</v>
      </c>
      <c r="G1550" s="8"/>
      <c r="H1550" s="8" t="s">
        <v>16348</v>
      </c>
      <c r="I1550" s="8"/>
    </row>
    <row r="1551" customHeight="1" spans="1:9">
      <c r="A1551" s="6" t="s">
        <v>21714</v>
      </c>
      <c r="B1551" s="6" t="s">
        <v>21715</v>
      </c>
      <c r="C1551" s="6" t="s">
        <v>18263</v>
      </c>
      <c r="D1551" s="6"/>
      <c r="E1551" s="6"/>
      <c r="F1551" s="6" t="s">
        <v>21716</v>
      </c>
      <c r="G1551" s="6"/>
      <c r="H1551" s="6" t="s">
        <v>16024</v>
      </c>
      <c r="I1551" s="6"/>
    </row>
    <row r="1552" customHeight="1" spans="1:9">
      <c r="A1552" s="8" t="s">
        <v>21717</v>
      </c>
      <c r="B1552" s="8" t="s">
        <v>21718</v>
      </c>
      <c r="C1552" s="8" t="s">
        <v>16029</v>
      </c>
      <c r="D1552" s="8"/>
      <c r="E1552" s="8"/>
      <c r="F1552" s="8" t="s">
        <v>21719</v>
      </c>
      <c r="G1552" s="8"/>
      <c r="H1552" s="8" t="s">
        <v>16029</v>
      </c>
      <c r="I1552" s="8"/>
    </row>
    <row r="1553" customHeight="1" spans="1:9">
      <c r="A1553" s="6" t="s">
        <v>21720</v>
      </c>
      <c r="B1553" s="6" t="s">
        <v>21721</v>
      </c>
      <c r="C1553" s="6" t="s">
        <v>16039</v>
      </c>
      <c r="D1553" s="6"/>
      <c r="E1553" s="6"/>
      <c r="F1553" s="6" t="s">
        <v>21722</v>
      </c>
      <c r="G1553" s="6"/>
      <c r="H1553" s="6" t="s">
        <v>16039</v>
      </c>
      <c r="I1553" s="6"/>
    </row>
    <row r="1554" customHeight="1" spans="1:9">
      <c r="A1554" s="8" t="s">
        <v>21723</v>
      </c>
      <c r="B1554" s="8" t="s">
        <v>21724</v>
      </c>
      <c r="C1554" s="8" t="s">
        <v>21539</v>
      </c>
      <c r="D1554" s="8"/>
      <c r="E1554" s="8"/>
      <c r="F1554" s="8" t="s">
        <v>21725</v>
      </c>
      <c r="G1554" s="8"/>
      <c r="H1554" s="8" t="s">
        <v>16029</v>
      </c>
      <c r="I1554" s="8"/>
    </row>
    <row r="1555" customHeight="1" spans="1:9">
      <c r="A1555" s="6" t="s">
        <v>21726</v>
      </c>
      <c r="B1555" s="6" t="s">
        <v>21727</v>
      </c>
      <c r="C1555" s="6" t="s">
        <v>16129</v>
      </c>
      <c r="D1555" s="6"/>
      <c r="E1555" s="6"/>
      <c r="F1555" s="6" t="s">
        <v>21728</v>
      </c>
      <c r="G1555" s="6"/>
      <c r="H1555" s="6" t="s">
        <v>15985</v>
      </c>
      <c r="I1555" s="6"/>
    </row>
    <row r="1556" customHeight="1" spans="1:9">
      <c r="A1556" s="8" t="s">
        <v>21729</v>
      </c>
      <c r="B1556" s="8" t="s">
        <v>21730</v>
      </c>
      <c r="C1556" s="8" t="s">
        <v>16129</v>
      </c>
      <c r="D1556" s="8"/>
      <c r="E1556" s="8"/>
      <c r="F1556" s="8" t="s">
        <v>21731</v>
      </c>
      <c r="G1556" s="8"/>
      <c r="H1556" s="8" t="s">
        <v>15985</v>
      </c>
      <c r="I1556" s="8"/>
    </row>
    <row r="1557" customHeight="1" spans="1:9">
      <c r="A1557" s="6" t="s">
        <v>21732</v>
      </c>
      <c r="B1557" s="6" t="s">
        <v>21733</v>
      </c>
      <c r="C1557" s="6" t="s">
        <v>16808</v>
      </c>
      <c r="D1557" s="6"/>
      <c r="E1557" s="6"/>
      <c r="F1557" s="6" t="s">
        <v>21734</v>
      </c>
      <c r="G1557" s="6"/>
      <c r="H1557" s="6" t="s">
        <v>16539</v>
      </c>
      <c r="I1557" s="6"/>
    </row>
    <row r="1558" customHeight="1" spans="1:9">
      <c r="A1558" s="8" t="s">
        <v>21735</v>
      </c>
      <c r="B1558" s="8" t="s">
        <v>21736</v>
      </c>
      <c r="C1558" s="8" t="s">
        <v>18420</v>
      </c>
      <c r="D1558" s="8"/>
      <c r="E1558" s="8"/>
      <c r="F1558" s="8" t="s">
        <v>21737</v>
      </c>
      <c r="G1558" s="8"/>
      <c r="H1558" s="8" t="s">
        <v>16024</v>
      </c>
      <c r="I1558" s="8"/>
    </row>
    <row r="1559" customHeight="1" spans="1:9">
      <c r="A1559" s="6" t="s">
        <v>21738</v>
      </c>
      <c r="B1559" s="6" t="s">
        <v>21739</v>
      </c>
      <c r="C1559" s="6" t="s">
        <v>21740</v>
      </c>
      <c r="D1559" s="6"/>
      <c r="E1559" s="6"/>
      <c r="F1559" s="6" t="s">
        <v>21741</v>
      </c>
      <c r="G1559" s="6"/>
      <c r="H1559" s="6"/>
      <c r="I1559" s="6"/>
    </row>
    <row r="1560" customHeight="1" spans="1:9">
      <c r="A1560" s="8" t="s">
        <v>21742</v>
      </c>
      <c r="B1560" s="8"/>
      <c r="C1560" s="8" t="s">
        <v>21743</v>
      </c>
      <c r="D1560" s="8"/>
      <c r="E1560" s="8"/>
      <c r="F1560" s="8" t="s">
        <v>21743</v>
      </c>
      <c r="G1560" s="8"/>
      <c r="H1560" s="8"/>
      <c r="I1560" s="8"/>
    </row>
    <row r="1561" customHeight="1" spans="1:9">
      <c r="A1561" s="6" t="s">
        <v>21744</v>
      </c>
      <c r="B1561" s="6"/>
      <c r="C1561" s="6"/>
      <c r="D1561" s="6"/>
      <c r="E1561" s="6"/>
      <c r="F1561" s="6" t="s">
        <v>21745</v>
      </c>
      <c r="G1561" s="6"/>
      <c r="H1561" s="6"/>
      <c r="I1561" s="6"/>
    </row>
    <row r="1562" customHeight="1" spans="1:9">
      <c r="A1562" s="8" t="s">
        <v>21746</v>
      </c>
      <c r="B1562" s="8"/>
      <c r="C1562" s="8" t="s">
        <v>21747</v>
      </c>
      <c r="D1562" s="8"/>
      <c r="E1562" s="8"/>
      <c r="F1562" s="8" t="s">
        <v>8518</v>
      </c>
      <c r="G1562" s="8"/>
      <c r="H1562" s="8"/>
      <c r="I1562" s="8"/>
    </row>
    <row r="1563" customHeight="1" spans="1:9">
      <c r="A1563" s="6" t="s">
        <v>21748</v>
      </c>
      <c r="B1563" s="6"/>
      <c r="C1563" s="6" t="s">
        <v>21749</v>
      </c>
      <c r="D1563" s="6"/>
      <c r="E1563" s="6"/>
      <c r="F1563" s="6" t="s">
        <v>21750</v>
      </c>
      <c r="G1563" s="6"/>
      <c r="H1563" s="6"/>
      <c r="I1563" s="6"/>
    </row>
    <row r="1564" customHeight="1" spans="1:9">
      <c r="A1564" s="8" t="s">
        <v>21751</v>
      </c>
      <c r="B1564" s="8" t="s">
        <v>21752</v>
      </c>
      <c r="C1564" s="8" t="s">
        <v>21753</v>
      </c>
      <c r="D1564" s="8"/>
      <c r="E1564" s="8"/>
      <c r="F1564" s="8" t="s">
        <v>21754</v>
      </c>
      <c r="G1564" s="8"/>
      <c r="H1564" s="8"/>
      <c r="I1564" s="8"/>
    </row>
    <row r="1565" customHeight="1" spans="1:9">
      <c r="A1565" s="6" t="s">
        <v>21755</v>
      </c>
      <c r="B1565" s="6"/>
      <c r="C1565" s="6" t="s">
        <v>21756</v>
      </c>
      <c r="D1565" s="6"/>
      <c r="E1565" s="6"/>
      <c r="F1565" s="6" t="s">
        <v>21757</v>
      </c>
      <c r="G1565" s="6"/>
      <c r="H1565" s="6"/>
      <c r="I1565" s="6"/>
    </row>
    <row r="1566" customHeight="1" spans="1:9">
      <c r="A1566" s="8" t="s">
        <v>21758</v>
      </c>
      <c r="B1566" s="8" t="s">
        <v>21759</v>
      </c>
      <c r="C1566" s="8" t="s">
        <v>21760</v>
      </c>
      <c r="D1566" s="8"/>
      <c r="E1566" s="8"/>
      <c r="F1566" s="8" t="s">
        <v>21761</v>
      </c>
      <c r="G1566" s="8"/>
      <c r="H1566" s="8"/>
      <c r="I1566" s="8"/>
    </row>
    <row r="1567" customHeight="1" spans="1:9">
      <c r="A1567" s="6" t="s">
        <v>21762</v>
      </c>
      <c r="B1567" s="6"/>
      <c r="C1567" s="6" t="s">
        <v>21763</v>
      </c>
      <c r="D1567" s="6"/>
      <c r="E1567" s="6"/>
      <c r="F1567" s="6" t="s">
        <v>21764</v>
      </c>
      <c r="G1567" s="6"/>
      <c r="H1567" s="6"/>
      <c r="I1567" s="6"/>
    </row>
    <row r="1568" customHeight="1" spans="1:9">
      <c r="A1568" s="8" t="s">
        <v>21765</v>
      </c>
      <c r="B1568" s="8"/>
      <c r="C1568" s="8" t="s">
        <v>21766</v>
      </c>
      <c r="D1568" s="8"/>
      <c r="E1568" s="8"/>
      <c r="F1568" s="8" t="s">
        <v>21767</v>
      </c>
      <c r="G1568" s="8"/>
      <c r="H1568" s="8"/>
      <c r="I1568" s="8"/>
    </row>
    <row r="1569" customHeight="1" spans="1:9">
      <c r="A1569" s="6" t="s">
        <v>21768</v>
      </c>
      <c r="B1569" s="6"/>
      <c r="C1569" s="6" t="s">
        <v>21769</v>
      </c>
      <c r="D1569" s="6"/>
      <c r="E1569" s="6"/>
      <c r="F1569" s="6" t="s">
        <v>21770</v>
      </c>
      <c r="G1569" s="6"/>
      <c r="H1569" s="6"/>
      <c r="I1569" s="6"/>
    </row>
    <row r="1570" customHeight="1" spans="1:9">
      <c r="A1570" s="8" t="s">
        <v>21771</v>
      </c>
      <c r="B1570" s="8"/>
      <c r="C1570" s="8" t="s">
        <v>21772</v>
      </c>
      <c r="D1570" s="8"/>
      <c r="E1570" s="8"/>
      <c r="F1570" s="8" t="s">
        <v>21773</v>
      </c>
      <c r="G1570" s="8"/>
      <c r="H1570" s="8"/>
      <c r="I1570" s="8"/>
    </row>
    <row r="1571" customHeight="1" spans="1:9">
      <c r="A1571" s="6" t="s">
        <v>21774</v>
      </c>
      <c r="B1571" s="6" t="s">
        <v>21775</v>
      </c>
      <c r="C1571" s="6" t="s">
        <v>21776</v>
      </c>
      <c r="D1571" s="6"/>
      <c r="E1571" s="6"/>
      <c r="F1571" s="6" t="s">
        <v>21777</v>
      </c>
      <c r="G1571" s="6"/>
      <c r="H1571" s="6" t="s">
        <v>15985</v>
      </c>
      <c r="I1571" s="6"/>
    </row>
    <row r="1572" customHeight="1" spans="1:9">
      <c r="A1572" s="8" t="s">
        <v>21778</v>
      </c>
      <c r="B1572" s="8" t="s">
        <v>21779</v>
      </c>
      <c r="C1572" s="8" t="s">
        <v>21780</v>
      </c>
      <c r="D1572" s="8"/>
      <c r="E1572" s="8"/>
      <c r="F1572" s="8" t="s">
        <v>21781</v>
      </c>
      <c r="G1572" s="8"/>
      <c r="H1572" s="8"/>
      <c r="I1572" s="8"/>
    </row>
    <row r="1573" customHeight="1" spans="1:9">
      <c r="A1573" s="6" t="s">
        <v>21782</v>
      </c>
      <c r="B1573" s="6"/>
      <c r="C1573" s="6" t="s">
        <v>21783</v>
      </c>
      <c r="D1573" s="6"/>
      <c r="E1573" s="6"/>
      <c r="F1573" s="6" t="s">
        <v>2536</v>
      </c>
      <c r="G1573" s="6"/>
      <c r="H1573" s="6"/>
      <c r="I1573" s="6"/>
    </row>
    <row r="1574" customHeight="1" spans="1:9">
      <c r="A1574" s="8" t="s">
        <v>21784</v>
      </c>
      <c r="B1574" s="8"/>
      <c r="C1574" s="8" t="s">
        <v>21785</v>
      </c>
      <c r="D1574" s="8"/>
      <c r="E1574" s="8"/>
      <c r="F1574" s="8" t="s">
        <v>21786</v>
      </c>
      <c r="G1574" s="8"/>
      <c r="H1574" s="8"/>
      <c r="I1574" s="8"/>
    </row>
    <row r="1575" customHeight="1" spans="1:9">
      <c r="A1575" s="6" t="s">
        <v>21787</v>
      </c>
      <c r="B1575" s="6" t="s">
        <v>21788</v>
      </c>
      <c r="C1575" s="6" t="s">
        <v>21789</v>
      </c>
      <c r="D1575" s="6"/>
      <c r="E1575" s="6"/>
      <c r="F1575" s="6" t="s">
        <v>21790</v>
      </c>
      <c r="G1575" s="6"/>
      <c r="H1575" s="6"/>
      <c r="I1575" s="6"/>
    </row>
    <row r="1576" customHeight="1" spans="1:9">
      <c r="A1576" s="8" t="s">
        <v>21791</v>
      </c>
      <c r="B1576" s="8" t="s">
        <v>21792</v>
      </c>
      <c r="C1576" s="8"/>
      <c r="D1576" s="8"/>
      <c r="E1576" s="8"/>
      <c r="F1576" s="8" t="s">
        <v>21793</v>
      </c>
      <c r="G1576" s="8"/>
      <c r="H1576" s="8"/>
      <c r="I1576" s="8"/>
    </row>
    <row r="1577" customHeight="1" spans="1:9">
      <c r="A1577" s="6" t="s">
        <v>21794</v>
      </c>
      <c r="B1577" s="6"/>
      <c r="C1577" s="6" t="s">
        <v>21795</v>
      </c>
      <c r="D1577" s="6"/>
      <c r="E1577" s="6"/>
      <c r="F1577" s="6" t="s">
        <v>21796</v>
      </c>
      <c r="G1577" s="6"/>
      <c r="H1577" s="6"/>
      <c r="I1577" s="6"/>
    </row>
    <row r="1578" customHeight="1" spans="1:9">
      <c r="A1578" s="8" t="s">
        <v>21797</v>
      </c>
      <c r="B1578" s="8"/>
      <c r="C1578" s="8" t="s">
        <v>21798</v>
      </c>
      <c r="D1578" s="8"/>
      <c r="E1578" s="8" t="s">
        <v>21799</v>
      </c>
      <c r="F1578" s="8" t="s">
        <v>21800</v>
      </c>
      <c r="G1578" s="8"/>
      <c r="H1578" s="8"/>
      <c r="I1578" s="8"/>
    </row>
    <row r="1579" customHeight="1" spans="1:9">
      <c r="A1579" s="6" t="s">
        <v>21801</v>
      </c>
      <c r="B1579" s="6" t="s">
        <v>21759</v>
      </c>
      <c r="C1579" s="6" t="s">
        <v>21802</v>
      </c>
      <c r="D1579" s="6"/>
      <c r="E1579" s="6" t="s">
        <v>21803</v>
      </c>
      <c r="F1579" s="6" t="s">
        <v>21804</v>
      </c>
      <c r="G1579" s="6"/>
      <c r="H1579" s="6"/>
      <c r="I1579" s="6"/>
    </row>
    <row r="1580" customHeight="1" spans="1:9">
      <c r="A1580" s="8" t="s">
        <v>21805</v>
      </c>
      <c r="B1580" s="8"/>
      <c r="C1580" s="8"/>
      <c r="D1580" s="8"/>
      <c r="E1580" s="8"/>
      <c r="F1580" s="8" t="s">
        <v>21806</v>
      </c>
      <c r="G1580" s="8"/>
      <c r="H1580" s="8"/>
      <c r="I1580" s="8"/>
    </row>
    <row r="1581" customHeight="1" spans="1:9">
      <c r="A1581" s="6" t="s">
        <v>21807</v>
      </c>
      <c r="B1581" s="6" t="s">
        <v>21808</v>
      </c>
      <c r="C1581" s="6" t="s">
        <v>21809</v>
      </c>
      <c r="D1581" s="6"/>
      <c r="E1581" s="6" t="s">
        <v>21810</v>
      </c>
      <c r="F1581" s="6" t="s">
        <v>21811</v>
      </c>
      <c r="G1581" s="6"/>
      <c r="H1581" s="6"/>
      <c r="I1581" s="6"/>
    </row>
    <row r="1582" customHeight="1" spans="1:9">
      <c r="A1582" s="8" t="s">
        <v>21812</v>
      </c>
      <c r="B1582" s="8"/>
      <c r="C1582" s="8" t="s">
        <v>21813</v>
      </c>
      <c r="D1582" s="8"/>
      <c r="E1582" s="8"/>
      <c r="F1582" s="8" t="s">
        <v>21814</v>
      </c>
      <c r="G1582" s="8"/>
      <c r="H1582" s="8" t="s">
        <v>16029</v>
      </c>
      <c r="I1582" s="8"/>
    </row>
    <row r="1583" customHeight="1" spans="1:9">
      <c r="A1583" s="6" t="s">
        <v>21815</v>
      </c>
      <c r="B1583" s="6"/>
      <c r="C1583" s="6" t="s">
        <v>21816</v>
      </c>
      <c r="D1583" s="6"/>
      <c r="E1583" s="6"/>
      <c r="F1583" s="6" t="s">
        <v>21817</v>
      </c>
      <c r="G1583" s="6"/>
      <c r="H1583" s="6"/>
      <c r="I1583" s="6"/>
    </row>
    <row r="1584" customHeight="1" spans="1:9">
      <c r="A1584" s="8" t="s">
        <v>21818</v>
      </c>
      <c r="B1584" s="8" t="s">
        <v>21819</v>
      </c>
      <c r="C1584" s="8" t="s">
        <v>21820</v>
      </c>
      <c r="D1584" s="8"/>
      <c r="E1584" s="8"/>
      <c r="F1584" s="8" t="s">
        <v>21821</v>
      </c>
      <c r="G1584" s="8"/>
      <c r="H1584" s="8"/>
      <c r="I1584" s="8"/>
    </row>
    <row r="1585" customHeight="1" spans="1:9">
      <c r="A1585" s="6" t="s">
        <v>21822</v>
      </c>
      <c r="B1585" s="6" t="s">
        <v>21823</v>
      </c>
      <c r="C1585" s="6" t="s">
        <v>21824</v>
      </c>
      <c r="D1585" s="6"/>
      <c r="E1585" s="6" t="s">
        <v>21825</v>
      </c>
      <c r="F1585" s="6" t="s">
        <v>10708</v>
      </c>
      <c r="G1585" s="6"/>
      <c r="H1585" s="6"/>
      <c r="I1585" s="6"/>
    </row>
    <row r="1586" customHeight="1" spans="1:9">
      <c r="A1586" s="8" t="s">
        <v>21826</v>
      </c>
      <c r="B1586" s="8" t="s">
        <v>21827</v>
      </c>
      <c r="C1586" s="8" t="s">
        <v>21828</v>
      </c>
      <c r="D1586" s="8"/>
      <c r="E1586" s="8"/>
      <c r="F1586" s="8" t="s">
        <v>21829</v>
      </c>
      <c r="G1586" s="8"/>
      <c r="H1586" s="8"/>
      <c r="I1586" s="8"/>
    </row>
    <row r="1587" customHeight="1" spans="1:9">
      <c r="A1587" s="6" t="s">
        <v>21830</v>
      </c>
      <c r="B1587" s="6" t="s">
        <v>21831</v>
      </c>
      <c r="C1587" s="6" t="s">
        <v>21832</v>
      </c>
      <c r="D1587" s="6"/>
      <c r="E1587" s="6" t="s">
        <v>21833</v>
      </c>
      <c r="F1587" s="6" t="s">
        <v>21834</v>
      </c>
      <c r="G1587" s="6"/>
      <c r="H1587" s="6"/>
      <c r="I1587" s="6"/>
    </row>
    <row r="1588" customHeight="1" spans="1:9">
      <c r="A1588" s="8" t="s">
        <v>21835</v>
      </c>
      <c r="B1588" s="8"/>
      <c r="C1588" s="8" t="s">
        <v>21836</v>
      </c>
      <c r="D1588" s="8"/>
      <c r="E1588" s="8"/>
      <c r="F1588" s="8" t="s">
        <v>21837</v>
      </c>
      <c r="G1588" s="8"/>
      <c r="H1588" s="8"/>
      <c r="I1588" s="8"/>
    </row>
    <row r="1589" customHeight="1" spans="1:9">
      <c r="A1589" s="6" t="s">
        <v>21838</v>
      </c>
      <c r="B1589" s="6" t="s">
        <v>21839</v>
      </c>
      <c r="C1589" s="6" t="s">
        <v>21840</v>
      </c>
      <c r="D1589" s="6"/>
      <c r="E1589" s="6"/>
      <c r="F1589" s="6" t="s">
        <v>21841</v>
      </c>
      <c r="G1589" s="6"/>
      <c r="H1589" s="6" t="s">
        <v>16029</v>
      </c>
      <c r="I1589" s="6"/>
    </row>
    <row r="1590" customHeight="1" spans="1:9">
      <c r="A1590" s="8" t="s">
        <v>21842</v>
      </c>
      <c r="B1590" s="8" t="s">
        <v>21843</v>
      </c>
      <c r="C1590" s="8" t="s">
        <v>21844</v>
      </c>
      <c r="D1590" s="8"/>
      <c r="E1590" s="8"/>
      <c r="F1590" s="8" t="s">
        <v>21845</v>
      </c>
      <c r="G1590" s="8"/>
      <c r="H1590" s="8" t="s">
        <v>16094</v>
      </c>
      <c r="I1590" s="8"/>
    </row>
    <row r="1591" customHeight="1" spans="1:9">
      <c r="A1591" s="6" t="s">
        <v>21846</v>
      </c>
      <c r="B1591" s="6" t="s">
        <v>21847</v>
      </c>
      <c r="C1591" s="6" t="s">
        <v>21848</v>
      </c>
      <c r="D1591" s="6"/>
      <c r="E1591" s="6"/>
      <c r="F1591" s="6" t="s">
        <v>21849</v>
      </c>
      <c r="G1591" s="6"/>
      <c r="H1591" s="6" t="s">
        <v>16233</v>
      </c>
      <c r="I1591" s="6"/>
    </row>
    <row r="1592" customHeight="1" spans="1:9">
      <c r="A1592" s="8" t="s">
        <v>21850</v>
      </c>
      <c r="B1592" s="8" t="s">
        <v>21851</v>
      </c>
      <c r="C1592" s="8" t="s">
        <v>17275</v>
      </c>
      <c r="D1592" s="8"/>
      <c r="E1592" s="8"/>
      <c r="F1592" s="8" t="s">
        <v>21852</v>
      </c>
      <c r="G1592" s="8"/>
      <c r="H1592" s="8" t="s">
        <v>16673</v>
      </c>
      <c r="I1592" s="8"/>
    </row>
    <row r="1593" customHeight="1" spans="1:9">
      <c r="A1593" s="6" t="s">
        <v>21853</v>
      </c>
      <c r="B1593" s="6" t="s">
        <v>21854</v>
      </c>
      <c r="C1593" s="6" t="s">
        <v>20342</v>
      </c>
      <c r="D1593" s="6"/>
      <c r="E1593" s="6"/>
      <c r="F1593" s="6" t="s">
        <v>21855</v>
      </c>
      <c r="G1593" s="6"/>
      <c r="H1593" s="6" t="s">
        <v>15985</v>
      </c>
      <c r="I1593" s="6"/>
    </row>
    <row r="1594" customHeight="1" spans="1:9">
      <c r="A1594" s="8" t="s">
        <v>21856</v>
      </c>
      <c r="B1594" s="8" t="s">
        <v>21857</v>
      </c>
      <c r="C1594" s="8" t="s">
        <v>21858</v>
      </c>
      <c r="D1594" s="8"/>
      <c r="E1594" s="8"/>
      <c r="F1594" s="8" t="s">
        <v>21859</v>
      </c>
      <c r="G1594" s="8"/>
      <c r="H1594" s="8" t="s">
        <v>15965</v>
      </c>
      <c r="I1594" s="8"/>
    </row>
    <row r="1595" customHeight="1" spans="1:9">
      <c r="A1595" s="6" t="s">
        <v>21860</v>
      </c>
      <c r="B1595" s="6" t="s">
        <v>21861</v>
      </c>
      <c r="C1595" s="6" t="s">
        <v>21862</v>
      </c>
      <c r="D1595" s="6"/>
      <c r="E1595" s="6"/>
      <c r="F1595" s="6" t="s">
        <v>21863</v>
      </c>
      <c r="G1595" s="6"/>
      <c r="H1595" s="6" t="s">
        <v>16094</v>
      </c>
      <c r="I1595" s="6"/>
    </row>
    <row r="1596" customHeight="1" spans="1:9">
      <c r="A1596" s="8" t="s">
        <v>21864</v>
      </c>
      <c r="B1596" s="8" t="s">
        <v>21865</v>
      </c>
      <c r="C1596" s="8" t="s">
        <v>21866</v>
      </c>
      <c r="D1596" s="8"/>
      <c r="E1596" s="8" t="s">
        <v>21867</v>
      </c>
      <c r="F1596" s="8" t="s">
        <v>21868</v>
      </c>
      <c r="G1596" s="8"/>
      <c r="H1596" s="8" t="s">
        <v>16034</v>
      </c>
      <c r="I1596" s="8"/>
    </row>
    <row r="1597" customHeight="1" spans="1:9">
      <c r="A1597" s="6" t="s">
        <v>21869</v>
      </c>
      <c r="B1597" s="6" t="s">
        <v>21870</v>
      </c>
      <c r="C1597" s="6" t="s">
        <v>19531</v>
      </c>
      <c r="D1597" s="6"/>
      <c r="E1597" s="6"/>
      <c r="F1597" s="6" t="s">
        <v>21871</v>
      </c>
      <c r="G1597" s="6"/>
      <c r="H1597" s="6" t="s">
        <v>16024</v>
      </c>
      <c r="I1597" s="6"/>
    </row>
    <row r="1598" customHeight="1" spans="1:9">
      <c r="A1598" s="8" t="s">
        <v>21872</v>
      </c>
      <c r="B1598" s="8" t="s">
        <v>21873</v>
      </c>
      <c r="C1598" s="8" t="s">
        <v>21874</v>
      </c>
      <c r="D1598" s="8"/>
      <c r="E1598" s="8"/>
      <c r="F1598" s="8" t="s">
        <v>21875</v>
      </c>
      <c r="G1598" s="8"/>
      <c r="H1598" s="8" t="s">
        <v>15985</v>
      </c>
      <c r="I1598" s="8"/>
    </row>
    <row r="1599" customHeight="1" spans="1:9">
      <c r="A1599" s="6" t="s">
        <v>21876</v>
      </c>
      <c r="B1599" s="6" t="s">
        <v>21877</v>
      </c>
      <c r="C1599" s="6" t="s">
        <v>21878</v>
      </c>
      <c r="D1599" s="6"/>
      <c r="E1599" s="6"/>
      <c r="F1599" s="6" t="s">
        <v>21879</v>
      </c>
      <c r="G1599" s="6"/>
      <c r="H1599" s="6" t="s">
        <v>16081</v>
      </c>
      <c r="I1599" s="6"/>
    </row>
    <row r="1600" customHeight="1" spans="1:9">
      <c r="A1600" s="8" t="s">
        <v>21880</v>
      </c>
      <c r="B1600" s="8" t="s">
        <v>21881</v>
      </c>
      <c r="C1600" s="8" t="s">
        <v>21882</v>
      </c>
      <c r="D1600" s="8"/>
      <c r="E1600" s="8"/>
      <c r="F1600" s="8" t="s">
        <v>21883</v>
      </c>
      <c r="G1600" s="8"/>
      <c r="H1600" s="8" t="s">
        <v>16094</v>
      </c>
      <c r="I1600" s="8"/>
    </row>
    <row r="1601" customHeight="1" spans="1:9">
      <c r="A1601" s="6" t="s">
        <v>21884</v>
      </c>
      <c r="B1601" s="6" t="s">
        <v>21885</v>
      </c>
      <c r="C1601" s="6" t="s">
        <v>21886</v>
      </c>
      <c r="D1601" s="6"/>
      <c r="E1601" s="6"/>
      <c r="F1601" s="6" t="s">
        <v>21887</v>
      </c>
      <c r="G1601" s="6"/>
      <c r="H1601" s="6" t="s">
        <v>16094</v>
      </c>
      <c r="I1601" s="6"/>
    </row>
    <row r="1602" customHeight="1" spans="1:9">
      <c r="A1602" s="8" t="s">
        <v>21888</v>
      </c>
      <c r="B1602" s="8" t="s">
        <v>21889</v>
      </c>
      <c r="C1602" s="8" t="s">
        <v>16197</v>
      </c>
      <c r="D1602" s="8"/>
      <c r="E1602" s="8"/>
      <c r="F1602" s="8" t="s">
        <v>21890</v>
      </c>
      <c r="G1602" s="8"/>
      <c r="H1602" s="8" t="s">
        <v>16197</v>
      </c>
      <c r="I1602" s="8"/>
    </row>
    <row r="1603" customHeight="1" spans="1:9">
      <c r="A1603" s="6" t="s">
        <v>21891</v>
      </c>
      <c r="B1603" s="6" t="s">
        <v>21892</v>
      </c>
      <c r="C1603" s="6" t="s">
        <v>21893</v>
      </c>
      <c r="D1603" s="6"/>
      <c r="E1603" s="6"/>
      <c r="F1603" s="6" t="s">
        <v>21894</v>
      </c>
      <c r="G1603" s="6"/>
      <c r="H1603" s="6"/>
      <c r="I1603" s="6"/>
    </row>
    <row r="1604" customHeight="1" spans="1:9">
      <c r="A1604" s="8" t="s">
        <v>21895</v>
      </c>
      <c r="B1604" s="8" t="s">
        <v>21896</v>
      </c>
      <c r="C1604" s="8" t="s">
        <v>16005</v>
      </c>
      <c r="D1604" s="8"/>
      <c r="E1604" s="8"/>
      <c r="F1604" s="8" t="s">
        <v>21897</v>
      </c>
      <c r="G1604" s="8"/>
      <c r="H1604" s="8" t="s">
        <v>15980</v>
      </c>
      <c r="I1604" s="8"/>
    </row>
    <row r="1605" customHeight="1" spans="1:9">
      <c r="A1605" s="6" t="s">
        <v>21898</v>
      </c>
      <c r="B1605" s="6" t="s">
        <v>21899</v>
      </c>
      <c r="C1605" s="6" t="s">
        <v>21900</v>
      </c>
      <c r="D1605" s="6"/>
      <c r="E1605" s="6"/>
      <c r="F1605" s="6" t="s">
        <v>21901</v>
      </c>
      <c r="G1605" s="6"/>
      <c r="H1605" s="6" t="s">
        <v>15985</v>
      </c>
      <c r="I1605" s="6"/>
    </row>
    <row r="1606" customHeight="1" spans="1:9">
      <c r="A1606" s="8" t="s">
        <v>21902</v>
      </c>
      <c r="B1606" s="8" t="s">
        <v>21903</v>
      </c>
      <c r="C1606" s="8" t="s">
        <v>21904</v>
      </c>
      <c r="D1606" s="8"/>
      <c r="E1606" s="8"/>
      <c r="F1606" s="8" t="s">
        <v>21905</v>
      </c>
      <c r="G1606" s="8"/>
      <c r="H1606" s="8" t="s">
        <v>15985</v>
      </c>
      <c r="I1606" s="8"/>
    </row>
    <row r="1607" customHeight="1" spans="1:9">
      <c r="A1607" s="6" t="s">
        <v>21906</v>
      </c>
      <c r="B1607" s="6" t="s">
        <v>21907</v>
      </c>
      <c r="C1607" s="6" t="s">
        <v>21908</v>
      </c>
      <c r="D1607" s="6"/>
      <c r="E1607" s="6"/>
      <c r="F1607" s="6" t="s">
        <v>21909</v>
      </c>
      <c r="G1607" s="6"/>
      <c r="H1607" s="6" t="s">
        <v>15985</v>
      </c>
      <c r="I1607" s="6"/>
    </row>
    <row r="1608" customHeight="1" spans="1:9">
      <c r="A1608" s="8" t="s">
        <v>21910</v>
      </c>
      <c r="B1608" s="8" t="s">
        <v>21911</v>
      </c>
      <c r="C1608" s="8" t="s">
        <v>21912</v>
      </c>
      <c r="D1608" s="8"/>
      <c r="E1608" s="8"/>
      <c r="F1608" s="8" t="s">
        <v>21913</v>
      </c>
      <c r="G1608" s="8"/>
      <c r="H1608" s="8" t="s">
        <v>16039</v>
      </c>
      <c r="I1608" s="8"/>
    </row>
    <row r="1609" customHeight="1" spans="1:9">
      <c r="A1609" s="6" t="s">
        <v>21914</v>
      </c>
      <c r="B1609" s="6" t="s">
        <v>21915</v>
      </c>
      <c r="C1609" s="6" t="s">
        <v>21916</v>
      </c>
      <c r="D1609" s="6"/>
      <c r="E1609" s="6"/>
      <c r="F1609" s="6" t="s">
        <v>21917</v>
      </c>
      <c r="G1609" s="6"/>
      <c r="H1609" s="6" t="s">
        <v>15985</v>
      </c>
      <c r="I1609" s="6"/>
    </row>
    <row r="1610" customHeight="1" spans="1:9">
      <c r="A1610" s="8" t="s">
        <v>21918</v>
      </c>
      <c r="B1610" s="8" t="s">
        <v>21919</v>
      </c>
      <c r="C1610" s="8" t="s">
        <v>19398</v>
      </c>
      <c r="D1610" s="8"/>
      <c r="E1610" s="8"/>
      <c r="F1610" s="8" t="s">
        <v>21920</v>
      </c>
      <c r="G1610" s="8"/>
      <c r="H1610" s="8" t="s">
        <v>16168</v>
      </c>
      <c r="I1610" s="8"/>
    </row>
    <row r="1611" customHeight="1" spans="1:9">
      <c r="A1611" s="6" t="s">
        <v>21921</v>
      </c>
      <c r="B1611" s="6" t="s">
        <v>21922</v>
      </c>
      <c r="C1611" s="6" t="s">
        <v>21923</v>
      </c>
      <c r="D1611" s="6"/>
      <c r="E1611" s="6"/>
      <c r="F1611" s="6" t="s">
        <v>21924</v>
      </c>
      <c r="G1611" s="6"/>
      <c r="H1611" s="6" t="s">
        <v>16168</v>
      </c>
      <c r="I1611" s="6"/>
    </row>
    <row r="1612" customHeight="1" spans="1:9">
      <c r="A1612" s="8" t="s">
        <v>21925</v>
      </c>
      <c r="B1612" s="8" t="s">
        <v>21926</v>
      </c>
      <c r="C1612" s="8" t="s">
        <v>21927</v>
      </c>
      <c r="D1612" s="8"/>
      <c r="E1612" s="8"/>
      <c r="F1612" s="8" t="s">
        <v>21928</v>
      </c>
      <c r="G1612" s="8"/>
      <c r="H1612" s="8" t="s">
        <v>16039</v>
      </c>
      <c r="I1612" s="8"/>
    </row>
    <row r="1613" customHeight="1" spans="1:9">
      <c r="A1613" s="6" t="s">
        <v>21929</v>
      </c>
      <c r="B1613" s="6" t="s">
        <v>21930</v>
      </c>
      <c r="C1613" s="6" t="s">
        <v>21931</v>
      </c>
      <c r="D1613" s="6"/>
      <c r="E1613" s="6"/>
      <c r="F1613" s="6" t="s">
        <v>21932</v>
      </c>
      <c r="G1613" s="6"/>
      <c r="H1613" s="6" t="s">
        <v>17256</v>
      </c>
      <c r="I1613" s="6"/>
    </row>
    <row r="1614" customHeight="1" spans="1:9">
      <c r="A1614" s="8" t="s">
        <v>21933</v>
      </c>
      <c r="B1614" s="8" t="s">
        <v>21934</v>
      </c>
      <c r="C1614" s="8" t="s">
        <v>19967</v>
      </c>
      <c r="D1614" s="8"/>
      <c r="E1614" s="8"/>
      <c r="F1614" s="8" t="s">
        <v>21935</v>
      </c>
      <c r="G1614" s="8"/>
      <c r="H1614" s="8" t="s">
        <v>16081</v>
      </c>
      <c r="I1614" s="8"/>
    </row>
    <row r="1615" customHeight="1" spans="1:9">
      <c r="A1615" s="6" t="s">
        <v>21936</v>
      </c>
      <c r="B1615" s="6" t="s">
        <v>21937</v>
      </c>
      <c r="C1615" s="6" t="s">
        <v>19967</v>
      </c>
      <c r="D1615" s="6"/>
      <c r="E1615" s="6"/>
      <c r="F1615" s="6" t="s">
        <v>21938</v>
      </c>
      <c r="G1615" s="6"/>
      <c r="H1615" s="6" t="s">
        <v>16139</v>
      </c>
      <c r="I1615" s="6"/>
    </row>
    <row r="1616" customHeight="1" spans="1:9">
      <c r="A1616" s="8" t="s">
        <v>21939</v>
      </c>
      <c r="B1616" s="8" t="s">
        <v>21940</v>
      </c>
      <c r="C1616" s="8" t="s">
        <v>21941</v>
      </c>
      <c r="D1616" s="8"/>
      <c r="E1616" s="8"/>
      <c r="F1616" s="8" t="s">
        <v>21942</v>
      </c>
      <c r="G1616" s="8"/>
      <c r="H1616" s="8" t="s">
        <v>16348</v>
      </c>
      <c r="I1616" s="8"/>
    </row>
    <row r="1617" customHeight="1" spans="1:9">
      <c r="A1617" s="6" t="s">
        <v>21943</v>
      </c>
      <c r="B1617" s="6" t="s">
        <v>21944</v>
      </c>
      <c r="C1617" s="6" t="s">
        <v>16826</v>
      </c>
      <c r="D1617" s="6"/>
      <c r="E1617" s="6"/>
      <c r="F1617" s="6" t="s">
        <v>21945</v>
      </c>
      <c r="G1617" s="6"/>
      <c r="H1617" s="6" t="s">
        <v>16826</v>
      </c>
      <c r="I1617" s="6"/>
    </row>
    <row r="1618" customHeight="1" spans="1:9">
      <c r="A1618" s="8" t="s">
        <v>21946</v>
      </c>
      <c r="B1618" s="8" t="s">
        <v>21947</v>
      </c>
      <c r="C1618" s="8" t="s">
        <v>21948</v>
      </c>
      <c r="D1618" s="8"/>
      <c r="E1618" s="8"/>
      <c r="F1618" s="8" t="s">
        <v>21949</v>
      </c>
      <c r="G1618" s="8"/>
      <c r="H1618" s="8" t="s">
        <v>16361</v>
      </c>
      <c r="I1618" s="8"/>
    </row>
    <row r="1619" customHeight="1" spans="1:9">
      <c r="A1619" s="6" t="s">
        <v>21950</v>
      </c>
      <c r="B1619" s="6" t="s">
        <v>21951</v>
      </c>
      <c r="C1619" s="6" t="s">
        <v>16139</v>
      </c>
      <c r="D1619" s="6"/>
      <c r="E1619" s="6"/>
      <c r="F1619" s="6" t="s">
        <v>21952</v>
      </c>
      <c r="G1619" s="6"/>
      <c r="H1619" s="6" t="s">
        <v>16139</v>
      </c>
      <c r="I1619" s="6"/>
    </row>
    <row r="1620" customHeight="1" spans="1:9">
      <c r="A1620" s="8" t="s">
        <v>21953</v>
      </c>
      <c r="B1620" s="8" t="s">
        <v>21954</v>
      </c>
      <c r="C1620" s="8" t="s">
        <v>16139</v>
      </c>
      <c r="D1620" s="8"/>
      <c r="E1620" s="8"/>
      <c r="F1620" s="8" t="s">
        <v>21955</v>
      </c>
      <c r="G1620" s="8"/>
      <c r="H1620" s="8" t="s">
        <v>16139</v>
      </c>
      <c r="I1620" s="8"/>
    </row>
    <row r="1621" customHeight="1" spans="1:9">
      <c r="A1621" s="6" t="s">
        <v>21956</v>
      </c>
      <c r="B1621" s="6" t="s">
        <v>21957</v>
      </c>
      <c r="C1621" s="6" t="s">
        <v>16826</v>
      </c>
      <c r="D1621" s="6"/>
      <c r="E1621" s="6"/>
      <c r="F1621" s="6" t="s">
        <v>21958</v>
      </c>
      <c r="G1621" s="6"/>
      <c r="H1621" s="6" t="s">
        <v>16826</v>
      </c>
      <c r="I1621" s="6"/>
    </row>
    <row r="1622" customHeight="1" spans="1:9">
      <c r="A1622" s="8" t="s">
        <v>21959</v>
      </c>
      <c r="B1622" s="8" t="s">
        <v>21960</v>
      </c>
      <c r="C1622" s="8" t="s">
        <v>20038</v>
      </c>
      <c r="D1622" s="8"/>
      <c r="E1622" s="8"/>
      <c r="F1622" s="8" t="s">
        <v>21961</v>
      </c>
      <c r="G1622" s="8"/>
      <c r="H1622" s="8" t="s">
        <v>16102</v>
      </c>
      <c r="I1622" s="8"/>
    </row>
    <row r="1623" customHeight="1" spans="1:9">
      <c r="A1623" s="6" t="s">
        <v>21962</v>
      </c>
      <c r="B1623" s="6" t="s">
        <v>21963</v>
      </c>
      <c r="C1623" s="6" t="s">
        <v>16029</v>
      </c>
      <c r="D1623" s="6"/>
      <c r="E1623" s="6"/>
      <c r="F1623" s="6" t="s">
        <v>21964</v>
      </c>
      <c r="G1623" s="6"/>
      <c r="H1623" s="6" t="s">
        <v>16029</v>
      </c>
      <c r="I1623" s="6"/>
    </row>
    <row r="1624" customHeight="1" spans="1:9">
      <c r="A1624" s="8" t="s">
        <v>21965</v>
      </c>
      <c r="B1624" s="8" t="s">
        <v>21966</v>
      </c>
      <c r="C1624" s="8" t="s">
        <v>21967</v>
      </c>
      <c r="D1624" s="8"/>
      <c r="E1624" s="8" t="s">
        <v>21968</v>
      </c>
      <c r="F1624" s="8" t="s">
        <v>21969</v>
      </c>
      <c r="G1624" s="8"/>
      <c r="H1624" s="8" t="s">
        <v>16539</v>
      </c>
      <c r="I1624" s="8"/>
    </row>
    <row r="1625" customHeight="1" spans="1:9">
      <c r="A1625" s="6" t="s">
        <v>21970</v>
      </c>
      <c r="B1625" s="6" t="s">
        <v>21971</v>
      </c>
      <c r="C1625" s="6" t="s">
        <v>20294</v>
      </c>
      <c r="D1625" s="6"/>
      <c r="E1625" s="6"/>
      <c r="F1625" s="6" t="s">
        <v>21972</v>
      </c>
      <c r="G1625" s="6"/>
      <c r="H1625" s="6" t="s">
        <v>16390</v>
      </c>
      <c r="I1625" s="6"/>
    </row>
    <row r="1626" customHeight="1" spans="1:9">
      <c r="A1626" s="8" t="s">
        <v>21973</v>
      </c>
      <c r="B1626" s="8" t="s">
        <v>21974</v>
      </c>
      <c r="C1626" s="8" t="s">
        <v>17256</v>
      </c>
      <c r="D1626" s="8"/>
      <c r="E1626" s="8"/>
      <c r="F1626" s="8" t="s">
        <v>21975</v>
      </c>
      <c r="G1626" s="8"/>
      <c r="H1626" s="8" t="s">
        <v>17256</v>
      </c>
      <c r="I1626" s="8"/>
    </row>
    <row r="1627" customHeight="1" spans="1:9">
      <c r="A1627" s="6" t="s">
        <v>21976</v>
      </c>
      <c r="B1627" s="6" t="s">
        <v>21977</v>
      </c>
      <c r="C1627" s="6" t="s">
        <v>21978</v>
      </c>
      <c r="D1627" s="6"/>
      <c r="E1627" s="6"/>
      <c r="F1627" s="6" t="s">
        <v>21979</v>
      </c>
      <c r="G1627" s="6"/>
      <c r="H1627" s="6" t="s">
        <v>15985</v>
      </c>
      <c r="I1627" s="6"/>
    </row>
    <row r="1628" customHeight="1" spans="1:9">
      <c r="A1628" s="8" t="s">
        <v>21980</v>
      </c>
      <c r="B1628" s="8" t="s">
        <v>21981</v>
      </c>
      <c r="C1628" s="8" t="s">
        <v>21982</v>
      </c>
      <c r="D1628" s="8"/>
      <c r="E1628" s="8"/>
      <c r="F1628" s="8" t="s">
        <v>21983</v>
      </c>
      <c r="G1628" s="8"/>
      <c r="H1628" s="8" t="s">
        <v>16348</v>
      </c>
      <c r="I1628" s="8"/>
    </row>
    <row r="1629" customHeight="1" spans="1:9">
      <c r="A1629" s="6" t="s">
        <v>21984</v>
      </c>
      <c r="B1629" s="6" t="s">
        <v>21985</v>
      </c>
      <c r="C1629" s="6" t="s">
        <v>21986</v>
      </c>
      <c r="D1629" s="6"/>
      <c r="E1629" s="6"/>
      <c r="F1629" s="6" t="s">
        <v>21987</v>
      </c>
      <c r="G1629" s="6"/>
      <c r="H1629" s="6" t="s">
        <v>16390</v>
      </c>
      <c r="I1629" s="6"/>
    </row>
    <row r="1630" customHeight="1" spans="1:9">
      <c r="A1630" s="8" t="s">
        <v>21988</v>
      </c>
      <c r="B1630" s="8" t="s">
        <v>21989</v>
      </c>
      <c r="C1630" s="8" t="s">
        <v>21990</v>
      </c>
      <c r="D1630" s="8"/>
      <c r="E1630" s="8"/>
      <c r="F1630" s="8" t="s">
        <v>21991</v>
      </c>
      <c r="G1630" s="8"/>
      <c r="H1630" s="8" t="s">
        <v>16102</v>
      </c>
      <c r="I1630" s="8"/>
    </row>
    <row r="1631" customHeight="1" spans="1:9">
      <c r="A1631" s="6" t="s">
        <v>21992</v>
      </c>
      <c r="B1631" s="6" t="s">
        <v>21993</v>
      </c>
      <c r="C1631" s="6" t="s">
        <v>21994</v>
      </c>
      <c r="D1631" s="6"/>
      <c r="E1631" s="6"/>
      <c r="F1631" s="6" t="s">
        <v>21995</v>
      </c>
      <c r="G1631" s="6"/>
      <c r="H1631" s="6" t="s">
        <v>16348</v>
      </c>
      <c r="I1631" s="6"/>
    </row>
    <row r="1632" customHeight="1" spans="1:9">
      <c r="A1632" s="8" t="s">
        <v>21996</v>
      </c>
      <c r="B1632" s="8"/>
      <c r="C1632" s="8" t="s">
        <v>21997</v>
      </c>
      <c r="D1632" s="8"/>
      <c r="E1632" s="8"/>
      <c r="F1632" s="8" t="s">
        <v>21998</v>
      </c>
      <c r="G1632" s="8"/>
      <c r="H1632" s="8" t="s">
        <v>17377</v>
      </c>
      <c r="I1632" s="8"/>
    </row>
    <row r="1633" customHeight="1" spans="1:9">
      <c r="A1633" s="6" t="s">
        <v>21999</v>
      </c>
      <c r="B1633" s="6" t="s">
        <v>22000</v>
      </c>
      <c r="C1633" s="6" t="s">
        <v>22001</v>
      </c>
      <c r="D1633" s="6"/>
      <c r="E1633" s="6"/>
      <c r="F1633" s="6" t="s">
        <v>22002</v>
      </c>
      <c r="G1633" s="6"/>
      <c r="H1633" s="6" t="s">
        <v>16024</v>
      </c>
      <c r="I1633" s="6"/>
    </row>
    <row r="1634" customHeight="1" spans="1:9">
      <c r="A1634" s="8" t="s">
        <v>22003</v>
      </c>
      <c r="B1634" s="8" t="s">
        <v>22004</v>
      </c>
      <c r="C1634" s="8" t="s">
        <v>22005</v>
      </c>
      <c r="D1634" s="8"/>
      <c r="E1634" s="8"/>
      <c r="F1634" s="8" t="s">
        <v>22006</v>
      </c>
      <c r="G1634" s="8"/>
      <c r="H1634" s="8" t="s">
        <v>16168</v>
      </c>
      <c r="I1634" s="8"/>
    </row>
    <row r="1635" customHeight="1" spans="1:9">
      <c r="A1635" s="6" t="s">
        <v>22007</v>
      </c>
      <c r="B1635" s="6" t="s">
        <v>22008</v>
      </c>
      <c r="C1635" s="6" t="s">
        <v>22009</v>
      </c>
      <c r="D1635" s="6"/>
      <c r="E1635" s="6"/>
      <c r="F1635" s="6" t="s">
        <v>22010</v>
      </c>
      <c r="G1635" s="6"/>
      <c r="H1635" s="6" t="s">
        <v>16411</v>
      </c>
      <c r="I1635" s="6"/>
    </row>
    <row r="1636" customHeight="1" spans="1:9">
      <c r="A1636" s="8" t="s">
        <v>22011</v>
      </c>
      <c r="B1636" s="8" t="s">
        <v>22012</v>
      </c>
      <c r="C1636" s="8" t="s">
        <v>16197</v>
      </c>
      <c r="D1636" s="8"/>
      <c r="E1636" s="8"/>
      <c r="F1636" s="8" t="s">
        <v>22013</v>
      </c>
      <c r="G1636" s="8"/>
      <c r="H1636" s="8" t="s">
        <v>16197</v>
      </c>
      <c r="I1636" s="8"/>
    </row>
    <row r="1637" customHeight="1" spans="1:9">
      <c r="A1637" s="6" t="s">
        <v>22014</v>
      </c>
      <c r="B1637" s="6" t="s">
        <v>22015</v>
      </c>
      <c r="C1637" s="6" t="s">
        <v>22016</v>
      </c>
      <c r="D1637" s="6"/>
      <c r="E1637" s="6"/>
      <c r="F1637" s="6" t="s">
        <v>22017</v>
      </c>
      <c r="G1637" s="6"/>
      <c r="H1637" s="6" t="s">
        <v>16348</v>
      </c>
      <c r="I1637" s="6"/>
    </row>
    <row r="1638" customHeight="1" spans="1:9">
      <c r="A1638" s="8" t="s">
        <v>22018</v>
      </c>
      <c r="B1638" s="8" t="s">
        <v>22019</v>
      </c>
      <c r="C1638" s="8" t="s">
        <v>20513</v>
      </c>
      <c r="D1638" s="8"/>
      <c r="E1638" s="8"/>
      <c r="F1638" s="8" t="s">
        <v>22020</v>
      </c>
      <c r="G1638" s="8"/>
      <c r="H1638" s="8" t="s">
        <v>16102</v>
      </c>
      <c r="I1638" s="8"/>
    </row>
    <row r="1639" customHeight="1" spans="1:9">
      <c r="A1639" s="6" t="s">
        <v>22021</v>
      </c>
      <c r="B1639" s="6" t="s">
        <v>22022</v>
      </c>
      <c r="C1639" s="6" t="s">
        <v>22023</v>
      </c>
      <c r="D1639" s="6"/>
      <c r="E1639" s="6"/>
      <c r="F1639" s="6" t="s">
        <v>22024</v>
      </c>
      <c r="G1639" s="6"/>
      <c r="H1639" s="6" t="s">
        <v>16081</v>
      </c>
      <c r="I1639" s="6"/>
    </row>
    <row r="1640" customHeight="1" spans="1:9">
      <c r="A1640" s="8" t="s">
        <v>22025</v>
      </c>
      <c r="B1640" s="8" t="s">
        <v>22026</v>
      </c>
      <c r="C1640" s="8" t="s">
        <v>22027</v>
      </c>
      <c r="D1640" s="8"/>
      <c r="E1640" s="8"/>
      <c r="F1640" s="8" t="s">
        <v>22028</v>
      </c>
      <c r="G1640" s="8"/>
      <c r="H1640" s="8" t="s">
        <v>16348</v>
      </c>
      <c r="I1640" s="8"/>
    </row>
    <row r="1641" customHeight="1" spans="1:9">
      <c r="A1641" s="6" t="s">
        <v>22029</v>
      </c>
      <c r="B1641" s="6" t="s">
        <v>22030</v>
      </c>
      <c r="C1641" s="6" t="s">
        <v>17597</v>
      </c>
      <c r="D1641" s="6"/>
      <c r="E1641" s="6"/>
      <c r="F1641" s="6" t="s">
        <v>22031</v>
      </c>
      <c r="G1641" s="6"/>
      <c r="H1641" s="6" t="s">
        <v>16390</v>
      </c>
      <c r="I1641" s="6"/>
    </row>
    <row r="1642" customHeight="1" spans="1:9">
      <c r="A1642" s="8" t="s">
        <v>22032</v>
      </c>
      <c r="B1642" s="8" t="s">
        <v>22033</v>
      </c>
      <c r="C1642" s="8" t="s">
        <v>22034</v>
      </c>
      <c r="D1642" s="8"/>
      <c r="E1642" s="8"/>
      <c r="F1642" s="8" t="s">
        <v>22035</v>
      </c>
      <c r="G1642" s="8"/>
      <c r="H1642" s="8" t="s">
        <v>16029</v>
      </c>
      <c r="I1642" s="8"/>
    </row>
    <row r="1643" customHeight="1" spans="1:9">
      <c r="A1643" s="6" t="s">
        <v>22036</v>
      </c>
      <c r="B1643" s="6" t="s">
        <v>22037</v>
      </c>
      <c r="C1643" s="6" t="s">
        <v>22038</v>
      </c>
      <c r="D1643" s="6"/>
      <c r="E1643" s="6"/>
      <c r="F1643" s="6" t="s">
        <v>22039</v>
      </c>
      <c r="G1643" s="6"/>
      <c r="H1643" s="6" t="s">
        <v>15985</v>
      </c>
      <c r="I1643" s="6"/>
    </row>
    <row r="1644" customHeight="1" spans="1:9">
      <c r="A1644" s="8" t="s">
        <v>22040</v>
      </c>
      <c r="B1644" s="8" t="s">
        <v>22041</v>
      </c>
      <c r="C1644" s="8" t="s">
        <v>22042</v>
      </c>
      <c r="D1644" s="8"/>
      <c r="E1644" s="8"/>
      <c r="F1644" s="8" t="s">
        <v>22043</v>
      </c>
      <c r="G1644" s="8"/>
      <c r="H1644" s="8" t="s">
        <v>15985</v>
      </c>
      <c r="I1644" s="8"/>
    </row>
    <row r="1645" customHeight="1" spans="1:9">
      <c r="A1645" s="6" t="s">
        <v>22044</v>
      </c>
      <c r="B1645" s="6" t="s">
        <v>22045</v>
      </c>
      <c r="C1645" s="6" t="s">
        <v>22046</v>
      </c>
      <c r="D1645" s="6"/>
      <c r="E1645" s="6"/>
      <c r="F1645" s="6" t="s">
        <v>22047</v>
      </c>
      <c r="G1645" s="6"/>
      <c r="H1645" s="6" t="s">
        <v>16390</v>
      </c>
      <c r="I1645" s="6"/>
    </row>
    <row r="1646" customHeight="1" spans="1:9">
      <c r="A1646" s="8" t="s">
        <v>22048</v>
      </c>
      <c r="B1646" s="8" t="s">
        <v>22049</v>
      </c>
      <c r="C1646" s="8" t="s">
        <v>16081</v>
      </c>
      <c r="D1646" s="8"/>
      <c r="E1646" s="8"/>
      <c r="F1646" s="8" t="s">
        <v>22050</v>
      </c>
      <c r="G1646" s="8"/>
      <c r="H1646" s="8" t="s">
        <v>16081</v>
      </c>
      <c r="I1646" s="8"/>
    </row>
    <row r="1647" customHeight="1" spans="1:9">
      <c r="A1647" s="6" t="s">
        <v>22051</v>
      </c>
      <c r="B1647" s="6" t="s">
        <v>22052</v>
      </c>
      <c r="C1647" s="6" t="s">
        <v>22053</v>
      </c>
      <c r="D1647" s="6"/>
      <c r="E1647" s="6"/>
      <c r="F1647" s="6" t="s">
        <v>22054</v>
      </c>
      <c r="G1647" s="6"/>
      <c r="H1647" s="6" t="s">
        <v>15985</v>
      </c>
      <c r="I1647" s="6"/>
    </row>
    <row r="1648" customHeight="1" spans="1:9">
      <c r="A1648" s="8" t="s">
        <v>22055</v>
      </c>
      <c r="B1648" s="8" t="s">
        <v>22056</v>
      </c>
      <c r="C1648" s="8" t="s">
        <v>16056</v>
      </c>
      <c r="D1648" s="8"/>
      <c r="E1648" s="8"/>
      <c r="F1648" s="8" t="s">
        <v>22057</v>
      </c>
      <c r="G1648" s="8"/>
      <c r="H1648" s="8" t="s">
        <v>16056</v>
      </c>
      <c r="I1648" s="8"/>
    </row>
    <row r="1649" customHeight="1" spans="1:9">
      <c r="A1649" s="6" t="s">
        <v>22058</v>
      </c>
      <c r="B1649" s="6" t="s">
        <v>22059</v>
      </c>
      <c r="C1649" s="6" t="s">
        <v>22060</v>
      </c>
      <c r="D1649" s="6"/>
      <c r="E1649" s="6"/>
      <c r="F1649" s="6" t="s">
        <v>22061</v>
      </c>
      <c r="G1649" s="6"/>
      <c r="H1649" s="6" t="s">
        <v>19537</v>
      </c>
      <c r="I1649" s="6"/>
    </row>
    <row r="1650" customHeight="1" spans="1:9">
      <c r="A1650" s="8" t="s">
        <v>22062</v>
      </c>
      <c r="B1650" s="8" t="s">
        <v>22063</v>
      </c>
      <c r="C1650" s="8" t="s">
        <v>21081</v>
      </c>
      <c r="D1650" s="8"/>
      <c r="E1650" s="8"/>
      <c r="F1650" s="8" t="s">
        <v>22064</v>
      </c>
      <c r="G1650" s="8"/>
      <c r="H1650" s="8" t="s">
        <v>16056</v>
      </c>
      <c r="I1650" s="8"/>
    </row>
    <row r="1651" customHeight="1" spans="1:9">
      <c r="A1651" s="6" t="s">
        <v>22065</v>
      </c>
      <c r="B1651" s="6" t="s">
        <v>22066</v>
      </c>
      <c r="C1651" s="6" t="s">
        <v>22067</v>
      </c>
      <c r="D1651" s="6"/>
      <c r="E1651" s="6"/>
      <c r="F1651" s="6" t="s">
        <v>22068</v>
      </c>
      <c r="G1651" s="6"/>
      <c r="H1651" s="6" t="s">
        <v>15985</v>
      </c>
      <c r="I1651" s="6"/>
    </row>
    <row r="1652" customHeight="1" spans="1:9">
      <c r="A1652" s="8" t="s">
        <v>22069</v>
      </c>
      <c r="B1652" s="8" t="s">
        <v>22070</v>
      </c>
      <c r="C1652" s="8" t="s">
        <v>22071</v>
      </c>
      <c r="D1652" s="8"/>
      <c r="E1652" s="8"/>
      <c r="F1652" s="8" t="s">
        <v>22072</v>
      </c>
      <c r="G1652" s="8"/>
      <c r="H1652" s="8" t="s">
        <v>16361</v>
      </c>
      <c r="I1652" s="8"/>
    </row>
    <row r="1653" customHeight="1" spans="1:9">
      <c r="A1653" s="6" t="s">
        <v>22073</v>
      </c>
      <c r="B1653" s="6" t="s">
        <v>22074</v>
      </c>
      <c r="C1653" s="6" t="s">
        <v>16034</v>
      </c>
      <c r="D1653" s="6"/>
      <c r="E1653" s="6"/>
      <c r="F1653" s="6" t="s">
        <v>22075</v>
      </c>
      <c r="G1653" s="6"/>
      <c r="H1653" s="6" t="s">
        <v>16034</v>
      </c>
      <c r="I1653" s="6"/>
    </row>
    <row r="1654" customHeight="1" spans="1:9">
      <c r="A1654" s="8" t="s">
        <v>22076</v>
      </c>
      <c r="B1654" s="8" t="s">
        <v>22077</v>
      </c>
      <c r="C1654" s="8" t="s">
        <v>22078</v>
      </c>
      <c r="D1654" s="8"/>
      <c r="E1654" s="8"/>
      <c r="F1654" s="8" t="s">
        <v>22079</v>
      </c>
      <c r="G1654" s="8"/>
      <c r="H1654" s="8" t="s">
        <v>15985</v>
      </c>
      <c r="I1654" s="8"/>
    </row>
    <row r="1655" customHeight="1" spans="1:9">
      <c r="A1655" s="6" t="s">
        <v>22080</v>
      </c>
      <c r="B1655" s="6" t="s">
        <v>22081</v>
      </c>
      <c r="C1655" s="6" t="s">
        <v>19477</v>
      </c>
      <c r="D1655" s="6"/>
      <c r="E1655" s="6"/>
      <c r="F1655" s="6" t="s">
        <v>22082</v>
      </c>
      <c r="G1655" s="6"/>
      <c r="H1655" s="6" t="s">
        <v>16361</v>
      </c>
      <c r="I1655" s="6"/>
    </row>
    <row r="1656" customHeight="1" spans="1:9">
      <c r="A1656" s="8" t="s">
        <v>22083</v>
      </c>
      <c r="B1656" s="8" t="s">
        <v>22084</v>
      </c>
      <c r="C1656" s="8" t="s">
        <v>15980</v>
      </c>
      <c r="D1656" s="8"/>
      <c r="E1656" s="8"/>
      <c r="F1656" s="8" t="s">
        <v>22085</v>
      </c>
      <c r="G1656" s="8"/>
      <c r="H1656" s="8" t="s">
        <v>15980</v>
      </c>
      <c r="I1656" s="8"/>
    </row>
    <row r="1657" customHeight="1" spans="1:9">
      <c r="A1657" s="6" t="s">
        <v>22086</v>
      </c>
      <c r="B1657" s="6"/>
      <c r="C1657" s="6" t="s">
        <v>22087</v>
      </c>
      <c r="D1657" s="6"/>
      <c r="E1657" s="6"/>
      <c r="F1657" s="6" t="s">
        <v>22088</v>
      </c>
      <c r="G1657" s="6"/>
      <c r="H1657" s="6"/>
      <c r="I1657" s="6"/>
    </row>
    <row r="1658" customHeight="1" spans="1:9">
      <c r="A1658" s="8" t="s">
        <v>22089</v>
      </c>
      <c r="B1658" s="8"/>
      <c r="C1658" s="8" t="s">
        <v>22090</v>
      </c>
      <c r="D1658" s="8"/>
      <c r="E1658" s="8"/>
      <c r="F1658" s="8" t="s">
        <v>22091</v>
      </c>
      <c r="G1658" s="8"/>
      <c r="H1658" s="8"/>
      <c r="I1658" s="8"/>
    </row>
    <row r="1659" customHeight="1" spans="1:9">
      <c r="A1659" s="6" t="s">
        <v>22092</v>
      </c>
      <c r="B1659" s="6" t="s">
        <v>22093</v>
      </c>
      <c r="C1659" s="6" t="s">
        <v>16081</v>
      </c>
      <c r="D1659" s="6"/>
      <c r="E1659" s="6"/>
      <c r="F1659" s="6" t="s">
        <v>22094</v>
      </c>
      <c r="G1659" s="6"/>
      <c r="H1659" s="6" t="s">
        <v>16081</v>
      </c>
      <c r="I1659" s="6"/>
    </row>
    <row r="1660" customHeight="1" spans="1:9">
      <c r="A1660" s="8" t="s">
        <v>22095</v>
      </c>
      <c r="B1660" s="8" t="s">
        <v>22096</v>
      </c>
      <c r="C1660" s="8" t="s">
        <v>22097</v>
      </c>
      <c r="D1660" s="8"/>
      <c r="E1660" s="8"/>
      <c r="F1660" s="8" t="s">
        <v>22098</v>
      </c>
      <c r="G1660" s="8"/>
      <c r="H1660" s="8" t="s">
        <v>15980</v>
      </c>
      <c r="I1660" s="8"/>
    </row>
    <row r="1661" customHeight="1" spans="1:9">
      <c r="A1661" s="6" t="s">
        <v>22099</v>
      </c>
      <c r="B1661" s="6" t="s">
        <v>22100</v>
      </c>
      <c r="C1661" s="6" t="s">
        <v>15959</v>
      </c>
      <c r="D1661" s="6"/>
      <c r="E1661" s="6"/>
      <c r="F1661" s="6" t="s">
        <v>22101</v>
      </c>
      <c r="G1661" s="6"/>
      <c r="H1661" s="6" t="s">
        <v>15959</v>
      </c>
      <c r="I1661" s="6"/>
    </row>
    <row r="1662" customHeight="1" spans="1:9">
      <c r="A1662" s="8" t="s">
        <v>22102</v>
      </c>
      <c r="B1662" s="8" t="s">
        <v>22103</v>
      </c>
      <c r="C1662" s="8" t="s">
        <v>22104</v>
      </c>
      <c r="D1662" s="8"/>
      <c r="E1662" s="8"/>
      <c r="F1662" s="8" t="s">
        <v>22105</v>
      </c>
      <c r="G1662" s="8"/>
      <c r="H1662" s="8" t="s">
        <v>16029</v>
      </c>
      <c r="I1662" s="8"/>
    </row>
    <row r="1663" customHeight="1" spans="1:9">
      <c r="A1663" s="6" t="s">
        <v>22106</v>
      </c>
      <c r="B1663" s="6" t="s">
        <v>22107</v>
      </c>
      <c r="C1663" s="6" t="s">
        <v>22108</v>
      </c>
      <c r="D1663" s="6"/>
      <c r="E1663" s="6"/>
      <c r="F1663" s="6" t="s">
        <v>22109</v>
      </c>
      <c r="G1663" s="6"/>
      <c r="H1663" s="6" t="s">
        <v>15985</v>
      </c>
      <c r="I1663" s="6"/>
    </row>
    <row r="1664" customHeight="1" spans="1:9">
      <c r="A1664" s="8" t="s">
        <v>22110</v>
      </c>
      <c r="B1664" s="8" t="s">
        <v>22111</v>
      </c>
      <c r="C1664" s="8" t="s">
        <v>22112</v>
      </c>
      <c r="D1664" s="8"/>
      <c r="E1664" s="8" t="s">
        <v>22113</v>
      </c>
      <c r="F1664" s="8" t="s">
        <v>22114</v>
      </c>
      <c r="G1664" s="8"/>
      <c r="H1664" s="8" t="s">
        <v>15959</v>
      </c>
      <c r="I1664" s="8"/>
    </row>
    <row r="1665" customHeight="1" spans="1:9">
      <c r="A1665" s="6" t="s">
        <v>22115</v>
      </c>
      <c r="B1665" s="6" t="s">
        <v>22116</v>
      </c>
      <c r="C1665" s="6" t="s">
        <v>16081</v>
      </c>
      <c r="D1665" s="6"/>
      <c r="E1665" s="6"/>
      <c r="F1665" s="6" t="s">
        <v>22117</v>
      </c>
      <c r="G1665" s="6"/>
      <c r="H1665" s="6" t="s">
        <v>15959</v>
      </c>
      <c r="I1665" s="6"/>
    </row>
    <row r="1666" customHeight="1" spans="1:9">
      <c r="A1666" s="8" t="s">
        <v>22118</v>
      </c>
      <c r="B1666" s="8" t="s">
        <v>22119</v>
      </c>
      <c r="C1666" s="8" t="s">
        <v>17578</v>
      </c>
      <c r="D1666" s="8"/>
      <c r="E1666" s="8"/>
      <c r="F1666" s="8" t="s">
        <v>22120</v>
      </c>
      <c r="G1666" s="8"/>
      <c r="H1666" s="8" t="s">
        <v>16029</v>
      </c>
      <c r="I1666" s="8"/>
    </row>
    <row r="1667" customHeight="1" spans="1:9">
      <c r="A1667" s="6" t="s">
        <v>22121</v>
      </c>
      <c r="B1667" s="6" t="s">
        <v>22122</v>
      </c>
      <c r="C1667" s="6" t="s">
        <v>17293</v>
      </c>
      <c r="D1667" s="6"/>
      <c r="E1667" s="6"/>
      <c r="F1667" s="6" t="s">
        <v>22123</v>
      </c>
      <c r="G1667" s="6"/>
      <c r="H1667" s="6" t="s">
        <v>17293</v>
      </c>
      <c r="I1667" s="6"/>
    </row>
    <row r="1668" customHeight="1" spans="1:9">
      <c r="A1668" s="8" t="s">
        <v>22124</v>
      </c>
      <c r="B1668" s="8" t="s">
        <v>22125</v>
      </c>
      <c r="C1668" s="8" t="s">
        <v>22126</v>
      </c>
      <c r="D1668" s="8"/>
      <c r="E1668" s="8"/>
      <c r="F1668" s="8" t="s">
        <v>22127</v>
      </c>
      <c r="G1668" s="8"/>
      <c r="H1668" s="8" t="s">
        <v>15985</v>
      </c>
      <c r="I1668" s="8"/>
    </row>
    <row r="1669" customHeight="1" spans="1:9">
      <c r="A1669" s="6" t="s">
        <v>22128</v>
      </c>
      <c r="B1669" s="6" t="s">
        <v>22129</v>
      </c>
      <c r="C1669" s="6" t="s">
        <v>22130</v>
      </c>
      <c r="D1669" s="6"/>
      <c r="E1669" s="6"/>
      <c r="F1669" s="6" t="s">
        <v>22131</v>
      </c>
      <c r="G1669" s="6"/>
      <c r="H1669" s="6" t="s">
        <v>15985</v>
      </c>
      <c r="I1669" s="6"/>
    </row>
    <row r="1670" customHeight="1" spans="1:9">
      <c r="A1670" s="8" t="s">
        <v>22132</v>
      </c>
      <c r="B1670" s="8" t="s">
        <v>22133</v>
      </c>
      <c r="C1670" s="8" t="s">
        <v>22134</v>
      </c>
      <c r="D1670" s="8"/>
      <c r="E1670" s="8"/>
      <c r="F1670" s="8" t="s">
        <v>22135</v>
      </c>
      <c r="G1670" s="8"/>
      <c r="H1670" s="8" t="s">
        <v>15959</v>
      </c>
      <c r="I1670" s="8"/>
    </row>
    <row r="1671" customHeight="1" spans="1:9">
      <c r="A1671" s="6" t="s">
        <v>22136</v>
      </c>
      <c r="B1671" s="6" t="s">
        <v>22137</v>
      </c>
      <c r="C1671" s="6" t="s">
        <v>22138</v>
      </c>
      <c r="D1671" s="6"/>
      <c r="E1671" s="6"/>
      <c r="F1671" s="6" t="s">
        <v>22139</v>
      </c>
      <c r="G1671" s="6"/>
      <c r="H1671" s="6" t="s">
        <v>15985</v>
      </c>
      <c r="I1671" s="6"/>
    </row>
    <row r="1672" customHeight="1" spans="1:9">
      <c r="A1672" s="8" t="s">
        <v>22140</v>
      </c>
      <c r="B1672" s="8" t="s">
        <v>22141</v>
      </c>
      <c r="C1672" s="8" t="s">
        <v>19753</v>
      </c>
      <c r="D1672" s="8"/>
      <c r="E1672" s="8"/>
      <c r="F1672" s="8" t="s">
        <v>22142</v>
      </c>
      <c r="G1672" s="8"/>
      <c r="H1672" s="8" t="s">
        <v>15985</v>
      </c>
      <c r="I1672" s="8"/>
    </row>
    <row r="1673" customHeight="1" spans="1:9">
      <c r="A1673" s="6" t="s">
        <v>22143</v>
      </c>
      <c r="B1673" s="6" t="s">
        <v>22144</v>
      </c>
      <c r="C1673" s="6" t="s">
        <v>19398</v>
      </c>
      <c r="D1673" s="6"/>
      <c r="E1673" s="6"/>
      <c r="F1673" s="6" t="s">
        <v>22145</v>
      </c>
      <c r="G1673" s="6"/>
      <c r="H1673" s="6" t="s">
        <v>16168</v>
      </c>
      <c r="I1673" s="6"/>
    </row>
    <row r="1674" customHeight="1" spans="1:9">
      <c r="A1674" s="8" t="s">
        <v>22146</v>
      </c>
      <c r="B1674" s="8" t="s">
        <v>22147</v>
      </c>
      <c r="C1674" s="8" t="s">
        <v>22148</v>
      </c>
      <c r="D1674" s="8"/>
      <c r="E1674" s="8"/>
      <c r="F1674" s="8" t="s">
        <v>22149</v>
      </c>
      <c r="G1674" s="8"/>
      <c r="H1674" s="8" t="s">
        <v>15965</v>
      </c>
      <c r="I1674" s="8"/>
    </row>
    <row r="1675" customHeight="1" spans="1:9">
      <c r="A1675" s="6" t="s">
        <v>22150</v>
      </c>
      <c r="B1675" s="6" t="s">
        <v>22151</v>
      </c>
      <c r="C1675" s="6" t="s">
        <v>20187</v>
      </c>
      <c r="D1675" s="6"/>
      <c r="E1675" s="6"/>
      <c r="F1675" s="6" t="s">
        <v>22152</v>
      </c>
      <c r="G1675" s="6"/>
      <c r="H1675" s="6" t="s">
        <v>15980</v>
      </c>
      <c r="I1675" s="6"/>
    </row>
    <row r="1676" customHeight="1" spans="1:9">
      <c r="A1676" s="8" t="s">
        <v>22153</v>
      </c>
      <c r="B1676" s="8" t="s">
        <v>22154</v>
      </c>
      <c r="C1676" s="8" t="s">
        <v>22155</v>
      </c>
      <c r="D1676" s="8"/>
      <c r="E1676" s="8"/>
      <c r="F1676" s="8" t="s">
        <v>22156</v>
      </c>
      <c r="G1676" s="8"/>
      <c r="H1676" s="8" t="s">
        <v>15985</v>
      </c>
      <c r="I1676" s="8"/>
    </row>
    <row r="1677" customHeight="1" spans="1:9">
      <c r="A1677" s="6" t="s">
        <v>22157</v>
      </c>
      <c r="B1677" s="6" t="s">
        <v>22158</v>
      </c>
      <c r="C1677" s="6" t="s">
        <v>19112</v>
      </c>
      <c r="D1677" s="6"/>
      <c r="E1677" s="6"/>
      <c r="F1677" s="6" t="s">
        <v>22159</v>
      </c>
      <c r="G1677" s="6"/>
      <c r="H1677" s="6" t="s">
        <v>16024</v>
      </c>
      <c r="I1677" s="6"/>
    </row>
    <row r="1678" customHeight="1" spans="1:9">
      <c r="A1678" s="8" t="s">
        <v>22160</v>
      </c>
      <c r="B1678" s="8" t="s">
        <v>22161</v>
      </c>
      <c r="C1678" s="8" t="s">
        <v>17575</v>
      </c>
      <c r="D1678" s="8"/>
      <c r="E1678" s="8"/>
      <c r="F1678" s="8" t="s">
        <v>22162</v>
      </c>
      <c r="G1678" s="8"/>
      <c r="H1678" s="8" t="s">
        <v>17575</v>
      </c>
      <c r="I1678" s="8"/>
    </row>
    <row r="1679" customHeight="1" spans="1:9">
      <c r="A1679" s="6" t="s">
        <v>22163</v>
      </c>
      <c r="B1679" s="6" t="s">
        <v>22164</v>
      </c>
      <c r="C1679" s="6" t="s">
        <v>19753</v>
      </c>
      <c r="D1679" s="6"/>
      <c r="E1679" s="6"/>
      <c r="F1679" s="6" t="s">
        <v>22165</v>
      </c>
      <c r="G1679" s="6"/>
      <c r="H1679" s="6" t="s">
        <v>15985</v>
      </c>
      <c r="I1679" s="6"/>
    </row>
    <row r="1680" customHeight="1" spans="1:9">
      <c r="A1680" s="8" t="s">
        <v>22166</v>
      </c>
      <c r="B1680" s="8" t="s">
        <v>22167</v>
      </c>
      <c r="C1680" s="8" t="s">
        <v>19753</v>
      </c>
      <c r="D1680" s="8"/>
      <c r="E1680" s="8"/>
      <c r="F1680" s="8" t="s">
        <v>22168</v>
      </c>
      <c r="G1680" s="8"/>
      <c r="H1680" s="8" t="s">
        <v>15985</v>
      </c>
      <c r="I1680" s="8"/>
    </row>
    <row r="1681" customHeight="1" spans="1:9">
      <c r="A1681" s="6" t="s">
        <v>22169</v>
      </c>
      <c r="B1681" s="6" t="s">
        <v>22170</v>
      </c>
      <c r="C1681" s="6" t="s">
        <v>15980</v>
      </c>
      <c r="D1681" s="6"/>
      <c r="E1681" s="6"/>
      <c r="F1681" s="6" t="s">
        <v>22171</v>
      </c>
      <c r="G1681" s="6"/>
      <c r="H1681" s="6" t="s">
        <v>15980</v>
      </c>
      <c r="I1681" s="6"/>
    </row>
    <row r="1682" customHeight="1" spans="1:9">
      <c r="A1682" s="8" t="s">
        <v>22172</v>
      </c>
      <c r="B1682" s="8" t="s">
        <v>22173</v>
      </c>
      <c r="C1682" s="8" t="s">
        <v>19988</v>
      </c>
      <c r="D1682" s="8"/>
      <c r="E1682" s="8"/>
      <c r="F1682" s="8" t="s">
        <v>22174</v>
      </c>
      <c r="G1682" s="8"/>
      <c r="H1682" s="8" t="s">
        <v>15985</v>
      </c>
      <c r="I1682" s="8"/>
    </row>
    <row r="1683" customHeight="1" spans="1:9">
      <c r="A1683" s="6" t="s">
        <v>22175</v>
      </c>
      <c r="B1683" s="6" t="s">
        <v>16091</v>
      </c>
      <c r="C1683" s="6" t="s">
        <v>16094</v>
      </c>
      <c r="D1683" s="6"/>
      <c r="E1683" s="6"/>
      <c r="F1683" s="6" t="s">
        <v>22176</v>
      </c>
      <c r="G1683" s="6"/>
      <c r="H1683" s="6" t="s">
        <v>16094</v>
      </c>
      <c r="I1683" s="6"/>
    </row>
    <row r="1684" customHeight="1" spans="1:9">
      <c r="A1684" s="8" t="s">
        <v>22177</v>
      </c>
      <c r="B1684" s="8" t="s">
        <v>22178</v>
      </c>
      <c r="C1684" s="8" t="s">
        <v>19506</v>
      </c>
      <c r="D1684" s="8"/>
      <c r="E1684" s="8"/>
      <c r="F1684" s="8" t="s">
        <v>22179</v>
      </c>
      <c r="G1684" s="8"/>
      <c r="H1684" s="8" t="s">
        <v>16056</v>
      </c>
      <c r="I1684" s="8"/>
    </row>
    <row r="1685" customHeight="1" spans="1:9">
      <c r="A1685" s="6" t="s">
        <v>22180</v>
      </c>
      <c r="B1685" s="6" t="s">
        <v>22181</v>
      </c>
      <c r="C1685" s="6" t="s">
        <v>20187</v>
      </c>
      <c r="D1685" s="6"/>
      <c r="E1685" s="6"/>
      <c r="F1685" s="6" t="s">
        <v>22182</v>
      </c>
      <c r="G1685" s="6"/>
      <c r="H1685" s="6" t="s">
        <v>15980</v>
      </c>
      <c r="I1685" s="6"/>
    </row>
    <row r="1686" customHeight="1" spans="1:9">
      <c r="A1686" s="8" t="s">
        <v>22183</v>
      </c>
      <c r="B1686" s="8" t="s">
        <v>22184</v>
      </c>
      <c r="C1686" s="8" t="s">
        <v>19753</v>
      </c>
      <c r="D1686" s="8"/>
      <c r="E1686" s="8"/>
      <c r="F1686" s="8" t="s">
        <v>22185</v>
      </c>
      <c r="G1686" s="8"/>
      <c r="H1686" s="8" t="s">
        <v>15985</v>
      </c>
      <c r="I1686" s="8"/>
    </row>
    <row r="1687" customHeight="1" spans="1:9">
      <c r="A1687" s="6" t="s">
        <v>22186</v>
      </c>
      <c r="B1687" s="6" t="s">
        <v>22187</v>
      </c>
      <c r="C1687" s="6" t="s">
        <v>15959</v>
      </c>
      <c r="D1687" s="6"/>
      <c r="E1687" s="6"/>
      <c r="F1687" s="6" t="s">
        <v>22188</v>
      </c>
      <c r="G1687" s="6"/>
      <c r="H1687" s="6" t="s">
        <v>15959</v>
      </c>
      <c r="I1687" s="6"/>
    </row>
    <row r="1688" customHeight="1" spans="1:9">
      <c r="A1688" s="8" t="s">
        <v>22189</v>
      </c>
      <c r="B1688" s="8" t="s">
        <v>22190</v>
      </c>
      <c r="C1688" s="8" t="s">
        <v>22191</v>
      </c>
      <c r="D1688" s="8"/>
      <c r="E1688" s="8"/>
      <c r="F1688" s="8" t="s">
        <v>22192</v>
      </c>
      <c r="G1688" s="8"/>
      <c r="H1688" s="8" t="s">
        <v>16094</v>
      </c>
      <c r="I1688" s="8"/>
    </row>
    <row r="1689" customHeight="1" spans="1:9">
      <c r="A1689" s="6" t="s">
        <v>22193</v>
      </c>
      <c r="B1689" s="6" t="s">
        <v>22194</v>
      </c>
      <c r="C1689" s="6" t="s">
        <v>19204</v>
      </c>
      <c r="D1689" s="6"/>
      <c r="E1689" s="6"/>
      <c r="F1689" s="6" t="s">
        <v>22195</v>
      </c>
      <c r="G1689" s="6"/>
      <c r="H1689" s="6" t="s">
        <v>16144</v>
      </c>
      <c r="I1689" s="6"/>
    </row>
    <row r="1690" customHeight="1" spans="1:9">
      <c r="A1690" s="8" t="s">
        <v>22196</v>
      </c>
      <c r="B1690" s="8" t="s">
        <v>22197</v>
      </c>
      <c r="C1690" s="8" t="s">
        <v>22198</v>
      </c>
      <c r="D1690" s="8"/>
      <c r="E1690" s="8"/>
      <c r="F1690" s="8" t="s">
        <v>22199</v>
      </c>
      <c r="G1690" s="8"/>
      <c r="H1690" s="8" t="s">
        <v>17293</v>
      </c>
      <c r="I1690" s="8"/>
    </row>
    <row r="1691" customHeight="1" spans="1:9">
      <c r="A1691" s="6" t="s">
        <v>22200</v>
      </c>
      <c r="B1691" s="6" t="s">
        <v>22201</v>
      </c>
      <c r="C1691" s="6" t="s">
        <v>19988</v>
      </c>
      <c r="D1691" s="6"/>
      <c r="E1691" s="6"/>
      <c r="F1691" s="6" t="s">
        <v>22202</v>
      </c>
      <c r="G1691" s="6"/>
      <c r="H1691" s="6" t="s">
        <v>15985</v>
      </c>
      <c r="I1691" s="6"/>
    </row>
    <row r="1692" customHeight="1" spans="1:9">
      <c r="A1692" s="8" t="s">
        <v>22203</v>
      </c>
      <c r="B1692" s="8" t="s">
        <v>22204</v>
      </c>
      <c r="C1692" s="8" t="s">
        <v>22205</v>
      </c>
      <c r="D1692" s="8"/>
      <c r="E1692" s="8"/>
      <c r="F1692" s="8" t="s">
        <v>22206</v>
      </c>
      <c r="G1692" s="8"/>
      <c r="H1692" s="8" t="s">
        <v>15985</v>
      </c>
      <c r="I1692" s="8"/>
    </row>
    <row r="1693" customHeight="1" spans="1:9">
      <c r="A1693" s="6" t="s">
        <v>22207</v>
      </c>
      <c r="B1693" s="6" t="s">
        <v>22208</v>
      </c>
      <c r="C1693" s="6" t="s">
        <v>16129</v>
      </c>
      <c r="D1693" s="6"/>
      <c r="E1693" s="6"/>
      <c r="F1693" s="6" t="s">
        <v>22209</v>
      </c>
      <c r="G1693" s="6"/>
      <c r="H1693" s="6" t="s">
        <v>15985</v>
      </c>
      <c r="I1693" s="6"/>
    </row>
    <row r="1694" customHeight="1" spans="1:9">
      <c r="A1694" s="8" t="s">
        <v>22210</v>
      </c>
      <c r="B1694" s="8" t="s">
        <v>22211</v>
      </c>
      <c r="C1694" s="8" t="s">
        <v>22212</v>
      </c>
      <c r="D1694" s="8"/>
      <c r="E1694" s="8"/>
      <c r="F1694" s="8" t="s">
        <v>22213</v>
      </c>
      <c r="G1694" s="8"/>
      <c r="H1694" s="8" t="s">
        <v>15985</v>
      </c>
      <c r="I1694" s="8"/>
    </row>
    <row r="1695" customHeight="1" spans="1:9">
      <c r="A1695" s="6" t="s">
        <v>22214</v>
      </c>
      <c r="B1695" s="6" t="s">
        <v>22215</v>
      </c>
      <c r="C1695" s="6" t="s">
        <v>19753</v>
      </c>
      <c r="D1695" s="6"/>
      <c r="E1695" s="6"/>
      <c r="F1695" s="6" t="s">
        <v>22216</v>
      </c>
      <c r="G1695" s="6"/>
      <c r="H1695" s="6" t="s">
        <v>15985</v>
      </c>
      <c r="I1695" s="6"/>
    </row>
    <row r="1696" customHeight="1" spans="1:9">
      <c r="A1696" s="8" t="s">
        <v>22217</v>
      </c>
      <c r="B1696" s="8" t="s">
        <v>22218</v>
      </c>
      <c r="C1696" s="8" t="s">
        <v>19753</v>
      </c>
      <c r="D1696" s="8"/>
      <c r="E1696" s="8"/>
      <c r="F1696" s="8" t="s">
        <v>22219</v>
      </c>
      <c r="G1696" s="8"/>
      <c r="H1696" s="8" t="s">
        <v>15985</v>
      </c>
      <c r="I1696" s="8"/>
    </row>
    <row r="1697" customHeight="1" spans="1:9">
      <c r="A1697" s="6" t="s">
        <v>22220</v>
      </c>
      <c r="B1697" s="6" t="s">
        <v>22221</v>
      </c>
      <c r="C1697" s="6" t="s">
        <v>15980</v>
      </c>
      <c r="D1697" s="6"/>
      <c r="E1697" s="6"/>
      <c r="F1697" s="6" t="s">
        <v>22222</v>
      </c>
      <c r="G1697" s="6"/>
      <c r="H1697" s="6" t="s">
        <v>15980</v>
      </c>
      <c r="I1697" s="6"/>
    </row>
    <row r="1698" customHeight="1" spans="1:9">
      <c r="A1698" s="8" t="s">
        <v>22223</v>
      </c>
      <c r="B1698" s="8" t="s">
        <v>22224</v>
      </c>
      <c r="C1698" s="8" t="s">
        <v>22225</v>
      </c>
      <c r="D1698" s="8"/>
      <c r="E1698" s="8"/>
      <c r="F1698" s="8" t="s">
        <v>22226</v>
      </c>
      <c r="G1698" s="8"/>
      <c r="H1698" s="8" t="s">
        <v>15985</v>
      </c>
      <c r="I1698" s="8"/>
    </row>
    <row r="1699" customHeight="1" spans="1:9">
      <c r="A1699" s="6" t="s">
        <v>22227</v>
      </c>
      <c r="B1699" s="6"/>
      <c r="C1699" s="6" t="s">
        <v>22228</v>
      </c>
      <c r="D1699" s="6"/>
      <c r="E1699" s="6"/>
      <c r="F1699" s="6" t="s">
        <v>22229</v>
      </c>
      <c r="G1699" s="6"/>
      <c r="H1699" s="6"/>
      <c r="I1699" s="6"/>
    </row>
    <row r="1700" customHeight="1" spans="1:9">
      <c r="A1700" s="8" t="s">
        <v>22230</v>
      </c>
      <c r="B1700" s="8" t="s">
        <v>22231</v>
      </c>
      <c r="C1700" s="8" t="s">
        <v>22038</v>
      </c>
      <c r="D1700" s="8"/>
      <c r="E1700" s="8"/>
      <c r="F1700" s="8" t="s">
        <v>22232</v>
      </c>
      <c r="G1700" s="8"/>
      <c r="H1700" s="8" t="s">
        <v>15985</v>
      </c>
      <c r="I1700" s="8"/>
    </row>
    <row r="1701" customHeight="1" spans="1:9">
      <c r="A1701" s="6" t="s">
        <v>22233</v>
      </c>
      <c r="B1701" s="6" t="s">
        <v>22234</v>
      </c>
      <c r="C1701" s="6" t="s">
        <v>22235</v>
      </c>
      <c r="D1701" s="6"/>
      <c r="E1701" s="6"/>
      <c r="F1701" s="6" t="s">
        <v>22236</v>
      </c>
      <c r="G1701" s="6"/>
      <c r="H1701" s="6" t="s">
        <v>15985</v>
      </c>
      <c r="I1701" s="6"/>
    </row>
    <row r="1702" customHeight="1" spans="1:9">
      <c r="A1702" s="8" t="s">
        <v>22237</v>
      </c>
      <c r="B1702" s="8" t="s">
        <v>22238</v>
      </c>
      <c r="C1702" s="8" t="s">
        <v>22239</v>
      </c>
      <c r="D1702" s="8"/>
      <c r="E1702" s="8"/>
      <c r="F1702" s="8" t="s">
        <v>22240</v>
      </c>
      <c r="G1702" s="8"/>
      <c r="H1702" s="8" t="s">
        <v>15985</v>
      </c>
      <c r="I1702" s="8"/>
    </row>
    <row r="1703" customHeight="1" spans="1:9">
      <c r="A1703" s="6" t="s">
        <v>22241</v>
      </c>
      <c r="B1703" s="6" t="s">
        <v>22242</v>
      </c>
      <c r="C1703" s="6" t="s">
        <v>15975</v>
      </c>
      <c r="D1703" s="6"/>
      <c r="E1703" s="6"/>
      <c r="F1703" s="6" t="s">
        <v>22243</v>
      </c>
      <c r="G1703" s="6"/>
      <c r="H1703" s="6" t="s">
        <v>15975</v>
      </c>
      <c r="I1703" s="6"/>
    </row>
    <row r="1704" customHeight="1" spans="1:9">
      <c r="A1704" s="8" t="s">
        <v>22244</v>
      </c>
      <c r="B1704" s="8" t="s">
        <v>22245</v>
      </c>
      <c r="C1704" s="8" t="s">
        <v>19988</v>
      </c>
      <c r="D1704" s="8"/>
      <c r="E1704" s="8"/>
      <c r="F1704" s="8" t="s">
        <v>22246</v>
      </c>
      <c r="G1704" s="8"/>
      <c r="H1704" s="8" t="s">
        <v>15985</v>
      </c>
      <c r="I1704" s="8"/>
    </row>
    <row r="1705" customHeight="1" spans="1:9">
      <c r="A1705" s="6" t="s">
        <v>22247</v>
      </c>
      <c r="B1705" s="6" t="s">
        <v>22248</v>
      </c>
      <c r="C1705" s="6" t="s">
        <v>15959</v>
      </c>
      <c r="D1705" s="6"/>
      <c r="E1705" s="6"/>
      <c r="F1705" s="6" t="s">
        <v>22249</v>
      </c>
      <c r="G1705" s="6"/>
      <c r="H1705" s="6" t="s">
        <v>15959</v>
      </c>
      <c r="I1705" s="6"/>
    </row>
    <row r="1706" customHeight="1" spans="1:9">
      <c r="A1706" s="8" t="s">
        <v>22250</v>
      </c>
      <c r="B1706" s="8" t="s">
        <v>22251</v>
      </c>
      <c r="C1706" s="8" t="s">
        <v>15980</v>
      </c>
      <c r="D1706" s="8"/>
      <c r="E1706" s="8"/>
      <c r="F1706" s="8" t="s">
        <v>22252</v>
      </c>
      <c r="G1706" s="8"/>
      <c r="H1706" s="8" t="s">
        <v>15980</v>
      </c>
      <c r="I1706" s="8"/>
    </row>
    <row r="1707" customHeight="1" spans="1:9">
      <c r="A1707" s="6" t="s">
        <v>22253</v>
      </c>
      <c r="B1707" s="6" t="s">
        <v>22254</v>
      </c>
      <c r="C1707" s="6" t="s">
        <v>16688</v>
      </c>
      <c r="D1707" s="6"/>
      <c r="E1707" s="6"/>
      <c r="F1707" s="6" t="s">
        <v>22255</v>
      </c>
      <c r="G1707" s="6"/>
      <c r="H1707" s="6" t="s">
        <v>16029</v>
      </c>
      <c r="I1707" s="6"/>
    </row>
    <row r="1708" customHeight="1" spans="1:9">
      <c r="A1708" s="8" t="s">
        <v>22256</v>
      </c>
      <c r="B1708" s="8" t="s">
        <v>22257</v>
      </c>
      <c r="C1708" s="8" t="s">
        <v>22258</v>
      </c>
      <c r="D1708" s="8"/>
      <c r="E1708" s="8"/>
      <c r="F1708" s="8" t="s">
        <v>22259</v>
      </c>
      <c r="G1708" s="8"/>
      <c r="H1708" s="8" t="s">
        <v>16029</v>
      </c>
      <c r="I1708" s="8"/>
    </row>
    <row r="1709" customHeight="1" spans="1:9">
      <c r="A1709" s="6" t="s">
        <v>22260</v>
      </c>
      <c r="B1709" s="6" t="s">
        <v>22261</v>
      </c>
      <c r="C1709" s="6" t="s">
        <v>20559</v>
      </c>
      <c r="D1709" s="6"/>
      <c r="E1709" s="6"/>
      <c r="F1709" s="6" t="s">
        <v>22262</v>
      </c>
      <c r="G1709" s="6"/>
      <c r="H1709" s="6" t="s">
        <v>16361</v>
      </c>
      <c r="I1709" s="6"/>
    </row>
    <row r="1710" customHeight="1" spans="1:9">
      <c r="A1710" s="8" t="s">
        <v>22263</v>
      </c>
      <c r="B1710" s="8" t="s">
        <v>22264</v>
      </c>
      <c r="C1710" s="8" t="s">
        <v>22265</v>
      </c>
      <c r="D1710" s="8"/>
      <c r="E1710" s="8"/>
      <c r="F1710" s="8" t="s">
        <v>22266</v>
      </c>
      <c r="G1710" s="8"/>
      <c r="H1710" s="8" t="s">
        <v>15985</v>
      </c>
      <c r="I1710" s="8"/>
    </row>
    <row r="1711" customHeight="1" spans="1:9">
      <c r="A1711" s="6" t="s">
        <v>22267</v>
      </c>
      <c r="B1711" s="6" t="s">
        <v>22268</v>
      </c>
      <c r="C1711" s="6" t="s">
        <v>16011</v>
      </c>
      <c r="D1711" s="6"/>
      <c r="E1711" s="6"/>
      <c r="F1711" s="6" t="s">
        <v>22269</v>
      </c>
      <c r="G1711" s="6"/>
      <c r="H1711" s="6" t="s">
        <v>16011</v>
      </c>
      <c r="I1711" s="6"/>
    </row>
    <row r="1712" customHeight="1" spans="1:9">
      <c r="A1712" s="8" t="s">
        <v>22270</v>
      </c>
      <c r="B1712" s="8" t="s">
        <v>22271</v>
      </c>
      <c r="C1712" s="8" t="s">
        <v>16923</v>
      </c>
      <c r="D1712" s="8"/>
      <c r="E1712" s="8"/>
      <c r="F1712" s="8" t="s">
        <v>22272</v>
      </c>
      <c r="G1712" s="8"/>
      <c r="H1712" s="8" t="s">
        <v>15985</v>
      </c>
      <c r="I1712" s="8"/>
    </row>
    <row r="1713" customHeight="1" spans="1:9">
      <c r="A1713" s="6" t="s">
        <v>22273</v>
      </c>
      <c r="B1713" s="6" t="s">
        <v>22274</v>
      </c>
      <c r="C1713" s="6" t="s">
        <v>16673</v>
      </c>
      <c r="D1713" s="6"/>
      <c r="E1713" s="6"/>
      <c r="F1713" s="6" t="s">
        <v>22275</v>
      </c>
      <c r="G1713" s="6"/>
      <c r="H1713" s="6" t="s">
        <v>16673</v>
      </c>
      <c r="I1713" s="6"/>
    </row>
    <row r="1714" customHeight="1" spans="1:9">
      <c r="A1714" s="8" t="s">
        <v>22276</v>
      </c>
      <c r="B1714" s="8" t="s">
        <v>22277</v>
      </c>
      <c r="C1714" s="8" t="s">
        <v>22278</v>
      </c>
      <c r="D1714" s="8"/>
      <c r="E1714" s="8"/>
      <c r="F1714" s="8" t="s">
        <v>22279</v>
      </c>
      <c r="G1714" s="8"/>
      <c r="H1714" s="8" t="s">
        <v>15970</v>
      </c>
      <c r="I1714" s="8"/>
    </row>
    <row r="1715" customHeight="1" spans="1:9">
      <c r="A1715" s="6" t="s">
        <v>22280</v>
      </c>
      <c r="B1715" s="6" t="s">
        <v>22281</v>
      </c>
      <c r="C1715" s="6" t="s">
        <v>22282</v>
      </c>
      <c r="D1715" s="6"/>
      <c r="E1715" s="6"/>
      <c r="F1715" s="6" t="s">
        <v>22283</v>
      </c>
      <c r="G1715" s="6"/>
      <c r="H1715" s="6" t="s">
        <v>15985</v>
      </c>
      <c r="I1715" s="6"/>
    </row>
    <row r="1716" customHeight="1" spans="1:9">
      <c r="A1716" s="8" t="s">
        <v>22284</v>
      </c>
      <c r="B1716" s="8" t="s">
        <v>22285</v>
      </c>
      <c r="C1716" s="8" t="s">
        <v>16050</v>
      </c>
      <c r="D1716" s="8"/>
      <c r="E1716" s="8"/>
      <c r="F1716" s="8" t="s">
        <v>22286</v>
      </c>
      <c r="G1716" s="8"/>
      <c r="H1716" s="8" t="s">
        <v>16029</v>
      </c>
      <c r="I1716" s="8"/>
    </row>
    <row r="1717" customHeight="1" spans="1:9">
      <c r="A1717" s="6" t="s">
        <v>22287</v>
      </c>
      <c r="B1717" s="6" t="s">
        <v>22288</v>
      </c>
      <c r="C1717" s="6" t="s">
        <v>15980</v>
      </c>
      <c r="D1717" s="6"/>
      <c r="E1717" s="6"/>
      <c r="F1717" s="6" t="s">
        <v>22289</v>
      </c>
      <c r="G1717" s="6"/>
      <c r="H1717" s="6" t="s">
        <v>15980</v>
      </c>
      <c r="I1717" s="6"/>
    </row>
    <row r="1718" customHeight="1" spans="1:9">
      <c r="A1718" s="8" t="s">
        <v>22290</v>
      </c>
      <c r="B1718" s="8" t="s">
        <v>22291</v>
      </c>
      <c r="C1718" s="8" t="s">
        <v>16824</v>
      </c>
      <c r="D1718" s="8"/>
      <c r="E1718" s="8"/>
      <c r="F1718" s="8" t="s">
        <v>22292</v>
      </c>
      <c r="G1718" s="8"/>
      <c r="H1718" s="8" t="s">
        <v>16826</v>
      </c>
      <c r="I1718" s="8"/>
    </row>
    <row r="1719" customHeight="1" spans="1:9">
      <c r="A1719" s="6" t="s">
        <v>22293</v>
      </c>
      <c r="B1719" s="6" t="s">
        <v>22294</v>
      </c>
      <c r="C1719" s="6" t="s">
        <v>17293</v>
      </c>
      <c r="D1719" s="6"/>
      <c r="E1719" s="6"/>
      <c r="F1719" s="6" t="s">
        <v>22295</v>
      </c>
      <c r="G1719" s="6"/>
      <c r="H1719" s="6" t="s">
        <v>17293</v>
      </c>
      <c r="I1719" s="6"/>
    </row>
    <row r="1720" customHeight="1" spans="1:9">
      <c r="A1720" s="8" t="s">
        <v>22296</v>
      </c>
      <c r="B1720" s="8" t="s">
        <v>22297</v>
      </c>
      <c r="C1720" s="8" t="s">
        <v>22298</v>
      </c>
      <c r="D1720" s="8"/>
      <c r="E1720" s="8"/>
      <c r="F1720" s="8" t="s">
        <v>22299</v>
      </c>
      <c r="G1720" s="8"/>
      <c r="H1720" s="8" t="s">
        <v>15965</v>
      </c>
      <c r="I1720" s="8"/>
    </row>
    <row r="1721" customHeight="1" spans="1:9">
      <c r="A1721" s="6" t="s">
        <v>22300</v>
      </c>
      <c r="B1721" s="6" t="s">
        <v>22301</v>
      </c>
      <c r="C1721" s="6" t="s">
        <v>22302</v>
      </c>
      <c r="D1721" s="6"/>
      <c r="E1721" s="6"/>
      <c r="F1721" s="6" t="s">
        <v>22303</v>
      </c>
      <c r="G1721" s="6"/>
      <c r="H1721" s="6" t="s">
        <v>15985</v>
      </c>
      <c r="I1721" s="6"/>
    </row>
    <row r="1722" customHeight="1" spans="1:9">
      <c r="A1722" s="8" t="s">
        <v>22304</v>
      </c>
      <c r="B1722" s="8" t="s">
        <v>22305</v>
      </c>
      <c r="C1722" s="8" t="s">
        <v>15980</v>
      </c>
      <c r="D1722" s="8"/>
      <c r="E1722" s="8"/>
      <c r="F1722" s="8" t="s">
        <v>22306</v>
      </c>
      <c r="G1722" s="8"/>
      <c r="H1722" s="8" t="s">
        <v>15980</v>
      </c>
      <c r="I1722" s="8"/>
    </row>
    <row r="1723" customHeight="1" spans="1:9">
      <c r="A1723" s="6" t="s">
        <v>22307</v>
      </c>
      <c r="B1723" s="6" t="s">
        <v>22308</v>
      </c>
      <c r="C1723" s="6" t="s">
        <v>22309</v>
      </c>
      <c r="D1723" s="6"/>
      <c r="E1723" s="6"/>
      <c r="F1723" s="6" t="s">
        <v>22310</v>
      </c>
      <c r="G1723" s="6"/>
      <c r="H1723" s="6" t="s">
        <v>16029</v>
      </c>
      <c r="I1723" s="6"/>
    </row>
    <row r="1724" customHeight="1" spans="1:9">
      <c r="A1724" s="8" t="s">
        <v>22311</v>
      </c>
      <c r="B1724" s="8" t="s">
        <v>22312</v>
      </c>
      <c r="C1724" s="8" t="s">
        <v>17293</v>
      </c>
      <c r="D1724" s="8"/>
      <c r="E1724" s="8"/>
      <c r="F1724" s="8" t="s">
        <v>22313</v>
      </c>
      <c r="G1724" s="8"/>
      <c r="H1724" s="8" t="s">
        <v>17293</v>
      </c>
      <c r="I1724" s="8"/>
    </row>
    <row r="1725" customHeight="1" spans="1:9">
      <c r="A1725" s="6" t="s">
        <v>22314</v>
      </c>
      <c r="B1725" s="6" t="s">
        <v>22315</v>
      </c>
      <c r="C1725" s="6" t="s">
        <v>22316</v>
      </c>
      <c r="D1725" s="6"/>
      <c r="E1725" s="6"/>
      <c r="F1725" s="6" t="s">
        <v>22317</v>
      </c>
      <c r="G1725" s="6"/>
      <c r="H1725" s="6" t="s">
        <v>15985</v>
      </c>
      <c r="I1725" s="6"/>
    </row>
    <row r="1726" customHeight="1" spans="1:9">
      <c r="A1726" s="8" t="s">
        <v>22318</v>
      </c>
      <c r="B1726" s="8" t="s">
        <v>22319</v>
      </c>
      <c r="C1726" s="8" t="s">
        <v>15965</v>
      </c>
      <c r="D1726" s="8"/>
      <c r="E1726" s="8"/>
      <c r="F1726" s="8" t="s">
        <v>22320</v>
      </c>
      <c r="G1726" s="8"/>
      <c r="H1726" s="8" t="s">
        <v>15965</v>
      </c>
      <c r="I1726" s="8"/>
    </row>
    <row r="1727" customHeight="1" spans="1:9">
      <c r="A1727" s="6" t="s">
        <v>22321</v>
      </c>
      <c r="B1727" s="6" t="s">
        <v>22322</v>
      </c>
      <c r="C1727" s="6" t="s">
        <v>16129</v>
      </c>
      <c r="D1727" s="6"/>
      <c r="E1727" s="6"/>
      <c r="F1727" s="6" t="s">
        <v>22323</v>
      </c>
      <c r="G1727" s="6"/>
      <c r="H1727" s="6" t="s">
        <v>15985</v>
      </c>
      <c r="I1727" s="6"/>
    </row>
    <row r="1728" customHeight="1" spans="1:9">
      <c r="A1728" s="8" t="s">
        <v>22324</v>
      </c>
      <c r="B1728" s="8" t="s">
        <v>22325</v>
      </c>
      <c r="C1728" s="8" t="s">
        <v>22326</v>
      </c>
      <c r="D1728" s="8"/>
      <c r="E1728" s="8"/>
      <c r="F1728" s="8" t="s">
        <v>22327</v>
      </c>
      <c r="G1728" s="8"/>
      <c r="H1728" s="8" t="s">
        <v>15985</v>
      </c>
      <c r="I1728" s="8"/>
    </row>
    <row r="1729" customHeight="1" spans="1:9">
      <c r="A1729" s="6" t="s">
        <v>22328</v>
      </c>
      <c r="B1729" s="6" t="s">
        <v>22329</v>
      </c>
      <c r="C1729" s="6" t="s">
        <v>16129</v>
      </c>
      <c r="D1729" s="6"/>
      <c r="E1729" s="6"/>
      <c r="F1729" s="6" t="s">
        <v>22330</v>
      </c>
      <c r="G1729" s="6"/>
      <c r="H1729" s="6" t="s">
        <v>15985</v>
      </c>
      <c r="I1729" s="6"/>
    </row>
    <row r="1730" customHeight="1" spans="1:9">
      <c r="A1730" s="8" t="s">
        <v>22331</v>
      </c>
      <c r="B1730" s="8" t="s">
        <v>22332</v>
      </c>
      <c r="C1730" s="8" t="s">
        <v>22333</v>
      </c>
      <c r="D1730" s="8"/>
      <c r="E1730" s="8"/>
      <c r="F1730" s="8" t="s">
        <v>22334</v>
      </c>
      <c r="G1730" s="8"/>
      <c r="H1730" s="8" t="s">
        <v>16029</v>
      </c>
      <c r="I1730" s="8"/>
    </row>
    <row r="1731" customHeight="1" spans="1:9">
      <c r="A1731" s="6" t="s">
        <v>22335</v>
      </c>
      <c r="B1731" s="6" t="s">
        <v>22336</v>
      </c>
      <c r="C1731" s="6" t="s">
        <v>22337</v>
      </c>
      <c r="D1731" s="6"/>
      <c r="E1731" s="6"/>
      <c r="F1731" s="6" t="s">
        <v>22338</v>
      </c>
      <c r="G1731" s="6"/>
      <c r="H1731" s="6" t="s">
        <v>15985</v>
      </c>
      <c r="I1731" s="6"/>
    </row>
    <row r="1732" customHeight="1" spans="1:9">
      <c r="A1732" s="8" t="s">
        <v>22339</v>
      </c>
      <c r="B1732" s="8" t="s">
        <v>22340</v>
      </c>
      <c r="C1732" s="8" t="s">
        <v>19753</v>
      </c>
      <c r="D1732" s="8"/>
      <c r="E1732" s="8"/>
      <c r="F1732" s="8" t="s">
        <v>22341</v>
      </c>
      <c r="G1732" s="8"/>
      <c r="H1732" s="8" t="s">
        <v>15985</v>
      </c>
      <c r="I1732" s="8"/>
    </row>
    <row r="1733" customHeight="1" spans="1:9">
      <c r="A1733" s="6" t="s">
        <v>22342</v>
      </c>
      <c r="B1733" s="6" t="s">
        <v>22343</v>
      </c>
      <c r="C1733" s="6" t="s">
        <v>15970</v>
      </c>
      <c r="D1733" s="6"/>
      <c r="E1733" s="6"/>
      <c r="F1733" s="6" t="s">
        <v>22344</v>
      </c>
      <c r="G1733" s="6"/>
      <c r="H1733" s="6" t="s">
        <v>15970</v>
      </c>
      <c r="I1733" s="6"/>
    </row>
    <row r="1734" customHeight="1" spans="1:9">
      <c r="A1734" s="8" t="s">
        <v>22345</v>
      </c>
      <c r="B1734" s="8" t="s">
        <v>22346</v>
      </c>
      <c r="C1734" s="8" t="s">
        <v>19204</v>
      </c>
      <c r="D1734" s="8"/>
      <c r="E1734" s="8"/>
      <c r="F1734" s="8" t="s">
        <v>22347</v>
      </c>
      <c r="G1734" s="8"/>
      <c r="H1734" s="8" t="s">
        <v>15965</v>
      </c>
      <c r="I1734" s="8"/>
    </row>
    <row r="1735" customHeight="1" spans="1:9">
      <c r="A1735" s="6" t="s">
        <v>22348</v>
      </c>
      <c r="B1735" s="6" t="s">
        <v>22349</v>
      </c>
      <c r="C1735" s="6" t="s">
        <v>16673</v>
      </c>
      <c r="D1735" s="6"/>
      <c r="E1735" s="6"/>
      <c r="F1735" s="6" t="s">
        <v>22350</v>
      </c>
      <c r="G1735" s="6"/>
      <c r="H1735" s="6" t="s">
        <v>16673</v>
      </c>
      <c r="I1735" s="6"/>
    </row>
    <row r="1736" customHeight="1" spans="1:9">
      <c r="A1736" s="8" t="s">
        <v>22351</v>
      </c>
      <c r="B1736" s="8" t="s">
        <v>22352</v>
      </c>
      <c r="C1736" s="8" t="s">
        <v>16081</v>
      </c>
      <c r="D1736" s="8"/>
      <c r="E1736" s="8"/>
      <c r="F1736" s="8" t="s">
        <v>22353</v>
      </c>
      <c r="G1736" s="8"/>
      <c r="H1736" s="8" t="s">
        <v>16081</v>
      </c>
      <c r="I1736" s="8"/>
    </row>
    <row r="1737" customHeight="1" spans="1:9">
      <c r="A1737" s="6" t="s">
        <v>22354</v>
      </c>
      <c r="B1737" s="6" t="s">
        <v>22355</v>
      </c>
      <c r="C1737" s="6" t="s">
        <v>17334</v>
      </c>
      <c r="D1737" s="6"/>
      <c r="E1737" s="6"/>
      <c r="F1737" s="6" t="s">
        <v>22356</v>
      </c>
      <c r="G1737" s="6"/>
      <c r="H1737" s="6" t="s">
        <v>15985</v>
      </c>
      <c r="I1737" s="6"/>
    </row>
    <row r="1738" customHeight="1" spans="1:9">
      <c r="A1738" s="8" t="s">
        <v>22357</v>
      </c>
      <c r="B1738" s="8" t="s">
        <v>22358</v>
      </c>
      <c r="C1738" s="8" t="s">
        <v>18527</v>
      </c>
      <c r="D1738" s="8"/>
      <c r="E1738" s="8"/>
      <c r="F1738" s="8" t="s">
        <v>22359</v>
      </c>
      <c r="G1738" s="8"/>
      <c r="H1738" s="8" t="s">
        <v>16361</v>
      </c>
      <c r="I1738" s="8"/>
    </row>
    <row r="1739" customHeight="1" spans="1:9">
      <c r="A1739" s="6" t="s">
        <v>22360</v>
      </c>
      <c r="B1739" s="6" t="s">
        <v>22361</v>
      </c>
      <c r="C1739" s="6" t="s">
        <v>15980</v>
      </c>
      <c r="D1739" s="6"/>
      <c r="E1739" s="6"/>
      <c r="F1739" s="6" t="s">
        <v>22362</v>
      </c>
      <c r="G1739" s="6"/>
      <c r="H1739" s="6" t="s">
        <v>15980</v>
      </c>
      <c r="I1739" s="6"/>
    </row>
    <row r="1740" customHeight="1" spans="1:9">
      <c r="A1740" s="8" t="s">
        <v>22363</v>
      </c>
      <c r="B1740" s="8" t="s">
        <v>22364</v>
      </c>
      <c r="C1740" s="8" t="s">
        <v>19204</v>
      </c>
      <c r="D1740" s="8"/>
      <c r="E1740" s="8"/>
      <c r="F1740" s="8" t="s">
        <v>22365</v>
      </c>
      <c r="G1740" s="8"/>
      <c r="H1740" s="8"/>
      <c r="I1740" s="8"/>
    </row>
    <row r="1741" customHeight="1" spans="1:9">
      <c r="A1741" s="6" t="s">
        <v>22366</v>
      </c>
      <c r="B1741" s="6" t="s">
        <v>22367</v>
      </c>
      <c r="C1741" s="6" t="s">
        <v>15980</v>
      </c>
      <c r="D1741" s="6"/>
      <c r="E1741" s="6"/>
      <c r="F1741" s="6" t="s">
        <v>22368</v>
      </c>
      <c r="G1741" s="6"/>
      <c r="H1741" s="6" t="s">
        <v>15980</v>
      </c>
      <c r="I1741" s="6"/>
    </row>
    <row r="1742" customHeight="1" spans="1:9">
      <c r="A1742" s="8" t="s">
        <v>22369</v>
      </c>
      <c r="B1742" s="8" t="s">
        <v>22370</v>
      </c>
      <c r="C1742" s="8" t="s">
        <v>19753</v>
      </c>
      <c r="D1742" s="8"/>
      <c r="E1742" s="8"/>
      <c r="F1742" s="8" t="s">
        <v>22371</v>
      </c>
      <c r="G1742" s="8"/>
      <c r="H1742" s="8" t="s">
        <v>15985</v>
      </c>
      <c r="I1742" s="8"/>
    </row>
    <row r="1743" customHeight="1" spans="1:9">
      <c r="A1743" s="6" t="s">
        <v>22372</v>
      </c>
      <c r="B1743" s="6" t="s">
        <v>22373</v>
      </c>
      <c r="C1743" s="6" t="s">
        <v>17334</v>
      </c>
      <c r="D1743" s="6"/>
      <c r="E1743" s="6"/>
      <c r="F1743" s="6" t="s">
        <v>22374</v>
      </c>
      <c r="G1743" s="6"/>
      <c r="H1743" s="6" t="s">
        <v>15985</v>
      </c>
      <c r="I1743" s="6"/>
    </row>
    <row r="1744" customHeight="1" spans="1:9">
      <c r="A1744" s="8" t="s">
        <v>22375</v>
      </c>
      <c r="B1744" s="8" t="s">
        <v>22376</v>
      </c>
      <c r="C1744" s="8" t="s">
        <v>17575</v>
      </c>
      <c r="D1744" s="8"/>
      <c r="E1744" s="8"/>
      <c r="F1744" s="8" t="s">
        <v>22377</v>
      </c>
      <c r="G1744" s="8"/>
      <c r="H1744" s="8" t="s">
        <v>17575</v>
      </c>
      <c r="I1744" s="8"/>
    </row>
    <row r="1745" customHeight="1" spans="1:9">
      <c r="A1745" s="6" t="s">
        <v>22378</v>
      </c>
      <c r="B1745" s="6" t="s">
        <v>22379</v>
      </c>
      <c r="C1745" s="6" t="s">
        <v>22380</v>
      </c>
      <c r="D1745" s="6"/>
      <c r="E1745" s="6"/>
      <c r="F1745" s="6" t="s">
        <v>22381</v>
      </c>
      <c r="G1745" s="6"/>
      <c r="H1745" s="6" t="s">
        <v>16024</v>
      </c>
      <c r="I1745" s="6"/>
    </row>
    <row r="1746" customHeight="1" spans="1:9">
      <c r="A1746" s="8" t="s">
        <v>22382</v>
      </c>
      <c r="B1746" s="8" t="s">
        <v>22383</v>
      </c>
      <c r="C1746" s="8" t="s">
        <v>15965</v>
      </c>
      <c r="D1746" s="8"/>
      <c r="E1746" s="8"/>
      <c r="F1746" s="8" t="s">
        <v>22384</v>
      </c>
      <c r="G1746" s="8"/>
      <c r="H1746" s="8" t="s">
        <v>15965</v>
      </c>
      <c r="I1746" s="8"/>
    </row>
    <row r="1747" customHeight="1" spans="1:9">
      <c r="A1747" s="6" t="s">
        <v>22385</v>
      </c>
      <c r="B1747" s="6" t="s">
        <v>22386</v>
      </c>
      <c r="C1747" s="6" t="s">
        <v>19753</v>
      </c>
      <c r="D1747" s="6"/>
      <c r="E1747" s="6"/>
      <c r="F1747" s="6" t="s">
        <v>22387</v>
      </c>
      <c r="G1747" s="6"/>
      <c r="H1747" s="6" t="s">
        <v>15985</v>
      </c>
      <c r="I1747" s="6"/>
    </row>
    <row r="1748" customHeight="1" spans="1:9">
      <c r="A1748" s="8" t="s">
        <v>22388</v>
      </c>
      <c r="B1748" s="8" t="s">
        <v>22389</v>
      </c>
      <c r="C1748" s="8" t="s">
        <v>16129</v>
      </c>
      <c r="D1748" s="8"/>
      <c r="E1748" s="8"/>
      <c r="F1748" s="8" t="s">
        <v>22390</v>
      </c>
      <c r="G1748" s="8"/>
      <c r="H1748" s="8" t="s">
        <v>15985</v>
      </c>
      <c r="I1748" s="8"/>
    </row>
    <row r="1749" customHeight="1" spans="1:9">
      <c r="A1749" s="6" t="s">
        <v>22391</v>
      </c>
      <c r="B1749" s="6" t="s">
        <v>22392</v>
      </c>
      <c r="C1749" s="6" t="s">
        <v>22393</v>
      </c>
      <c r="D1749" s="6"/>
      <c r="E1749" s="6"/>
      <c r="F1749" s="6" t="s">
        <v>22394</v>
      </c>
      <c r="G1749" s="6"/>
      <c r="H1749" s="6" t="s">
        <v>15985</v>
      </c>
      <c r="I1749" s="6"/>
    </row>
    <row r="1750" customHeight="1" spans="1:9">
      <c r="A1750" s="8" t="s">
        <v>22395</v>
      </c>
      <c r="B1750" s="8" t="s">
        <v>22396</v>
      </c>
      <c r="C1750" s="8" t="s">
        <v>16762</v>
      </c>
      <c r="D1750" s="8"/>
      <c r="E1750" s="8"/>
      <c r="F1750" s="8" t="s">
        <v>22397</v>
      </c>
      <c r="G1750" s="8"/>
      <c r="H1750" s="8" t="s">
        <v>15980</v>
      </c>
      <c r="I1750" s="8"/>
    </row>
    <row r="1751" customHeight="1" spans="1:9">
      <c r="A1751" s="6" t="s">
        <v>22398</v>
      </c>
      <c r="B1751" s="6" t="s">
        <v>22399</v>
      </c>
      <c r="C1751" s="6" t="s">
        <v>22400</v>
      </c>
      <c r="D1751" s="6"/>
      <c r="E1751" s="6"/>
      <c r="F1751" s="6" t="s">
        <v>22401</v>
      </c>
      <c r="G1751" s="6"/>
      <c r="H1751" s="6" t="s">
        <v>16024</v>
      </c>
      <c r="I1751" s="6"/>
    </row>
    <row r="1752" customHeight="1" spans="1:9">
      <c r="A1752" s="8" t="s">
        <v>22402</v>
      </c>
      <c r="B1752" s="8" t="s">
        <v>22403</v>
      </c>
      <c r="C1752" s="8" t="s">
        <v>15970</v>
      </c>
      <c r="D1752" s="8"/>
      <c r="E1752" s="8"/>
      <c r="F1752" s="8" t="s">
        <v>22404</v>
      </c>
      <c r="G1752" s="8"/>
      <c r="H1752" s="8" t="s">
        <v>15970</v>
      </c>
      <c r="I1752" s="8"/>
    </row>
    <row r="1753" customHeight="1" spans="1:9">
      <c r="A1753" s="6" t="s">
        <v>22405</v>
      </c>
      <c r="B1753" s="6" t="s">
        <v>22406</v>
      </c>
      <c r="C1753" s="6" t="s">
        <v>18336</v>
      </c>
      <c r="D1753" s="6"/>
      <c r="E1753" s="6"/>
      <c r="F1753" s="6" t="s">
        <v>22407</v>
      </c>
      <c r="G1753" s="6"/>
      <c r="H1753" s="6" t="s">
        <v>16056</v>
      </c>
      <c r="I1753" s="6"/>
    </row>
    <row r="1754" customHeight="1" spans="1:9">
      <c r="A1754" s="8" t="s">
        <v>22408</v>
      </c>
      <c r="B1754" s="8" t="s">
        <v>22409</v>
      </c>
      <c r="C1754" s="8" t="s">
        <v>22410</v>
      </c>
      <c r="D1754" s="8"/>
      <c r="E1754" s="8"/>
      <c r="F1754" s="8" t="s">
        <v>22411</v>
      </c>
      <c r="G1754" s="8"/>
      <c r="H1754" s="8" t="s">
        <v>15985</v>
      </c>
      <c r="I1754" s="8"/>
    </row>
    <row r="1755" customHeight="1" spans="1:9">
      <c r="A1755" s="6" t="s">
        <v>22412</v>
      </c>
      <c r="B1755" s="6" t="s">
        <v>22413</v>
      </c>
      <c r="C1755" s="6" t="s">
        <v>22414</v>
      </c>
      <c r="D1755" s="6"/>
      <c r="E1755" s="6"/>
      <c r="F1755" s="6" t="s">
        <v>22415</v>
      </c>
      <c r="G1755" s="6"/>
      <c r="H1755" s="6" t="s">
        <v>15985</v>
      </c>
      <c r="I1755" s="6"/>
    </row>
    <row r="1756" customHeight="1" spans="1:9">
      <c r="A1756" s="8" t="s">
        <v>22416</v>
      </c>
      <c r="B1756" s="8" t="s">
        <v>22417</v>
      </c>
      <c r="C1756" s="8" t="s">
        <v>16411</v>
      </c>
      <c r="D1756" s="8"/>
      <c r="E1756" s="8"/>
      <c r="F1756" s="8" t="s">
        <v>22418</v>
      </c>
      <c r="G1756" s="8"/>
      <c r="H1756" s="8" t="s">
        <v>16411</v>
      </c>
      <c r="I1756" s="8"/>
    </row>
    <row r="1757" customHeight="1" spans="1:9">
      <c r="A1757" s="6" t="s">
        <v>22419</v>
      </c>
      <c r="B1757" s="6" t="s">
        <v>22420</v>
      </c>
      <c r="C1757" s="6" t="s">
        <v>17578</v>
      </c>
      <c r="D1757" s="6"/>
      <c r="E1757" s="6"/>
      <c r="F1757" s="6" t="s">
        <v>22421</v>
      </c>
      <c r="G1757" s="6"/>
      <c r="H1757" s="6" t="s">
        <v>16029</v>
      </c>
      <c r="I1757" s="6"/>
    </row>
    <row r="1758" customHeight="1" spans="1:9">
      <c r="A1758" s="8" t="s">
        <v>22422</v>
      </c>
      <c r="B1758" s="8" t="s">
        <v>22423</v>
      </c>
      <c r="C1758" s="8" t="s">
        <v>22424</v>
      </c>
      <c r="D1758" s="8"/>
      <c r="E1758" s="8"/>
      <c r="F1758" s="8" t="s">
        <v>22425</v>
      </c>
      <c r="G1758" s="8"/>
      <c r="H1758" s="8" t="s">
        <v>15980</v>
      </c>
      <c r="I1758" s="8"/>
    </row>
    <row r="1759" customHeight="1" spans="1:9">
      <c r="A1759" s="6" t="s">
        <v>22426</v>
      </c>
      <c r="B1759" s="6" t="s">
        <v>22427</v>
      </c>
      <c r="C1759" s="6" t="s">
        <v>22428</v>
      </c>
      <c r="D1759" s="6"/>
      <c r="E1759" s="6"/>
      <c r="F1759" s="6" t="s">
        <v>22429</v>
      </c>
      <c r="G1759" s="6"/>
      <c r="H1759" s="6" t="s">
        <v>15985</v>
      </c>
      <c r="I1759" s="6"/>
    </row>
    <row r="1760" customHeight="1" spans="1:9">
      <c r="A1760" s="8" t="s">
        <v>22430</v>
      </c>
      <c r="B1760" s="8" t="s">
        <v>22431</v>
      </c>
      <c r="C1760" s="8" t="s">
        <v>22432</v>
      </c>
      <c r="D1760" s="8"/>
      <c r="E1760" s="8"/>
      <c r="F1760" s="8" t="s">
        <v>22433</v>
      </c>
      <c r="G1760" s="8"/>
      <c r="H1760" s="8" t="s">
        <v>15985</v>
      </c>
      <c r="I1760" s="8"/>
    </row>
    <row r="1761" customHeight="1" spans="1:9">
      <c r="A1761" s="6" t="s">
        <v>22434</v>
      </c>
      <c r="B1761" s="6" t="s">
        <v>22435</v>
      </c>
      <c r="C1761" s="6" t="s">
        <v>16129</v>
      </c>
      <c r="D1761" s="6"/>
      <c r="E1761" s="6"/>
      <c r="F1761" s="6" t="s">
        <v>22436</v>
      </c>
      <c r="G1761" s="6"/>
      <c r="H1761" s="6" t="s">
        <v>15985</v>
      </c>
      <c r="I1761" s="6"/>
    </row>
    <row r="1762" customHeight="1" spans="1:9">
      <c r="A1762" s="8" t="s">
        <v>22437</v>
      </c>
      <c r="B1762" s="8" t="s">
        <v>22438</v>
      </c>
      <c r="C1762" s="8" t="s">
        <v>15980</v>
      </c>
      <c r="D1762" s="8"/>
      <c r="E1762" s="8"/>
      <c r="F1762" s="8" t="s">
        <v>22439</v>
      </c>
      <c r="G1762" s="8"/>
      <c r="H1762" s="8" t="s">
        <v>15980</v>
      </c>
      <c r="I1762" s="8"/>
    </row>
    <row r="1763" customHeight="1" spans="1:9">
      <c r="A1763" s="6" t="s">
        <v>22440</v>
      </c>
      <c r="B1763" s="6" t="s">
        <v>22441</v>
      </c>
      <c r="C1763" s="6" t="s">
        <v>16129</v>
      </c>
      <c r="D1763" s="6"/>
      <c r="E1763" s="6"/>
      <c r="F1763" s="6" t="s">
        <v>22442</v>
      </c>
      <c r="G1763" s="6"/>
      <c r="H1763" s="6" t="s">
        <v>15985</v>
      </c>
      <c r="I1763" s="6"/>
    </row>
    <row r="1764" customHeight="1" spans="1:9">
      <c r="A1764" s="8" t="s">
        <v>22443</v>
      </c>
      <c r="B1764" s="8" t="s">
        <v>22444</v>
      </c>
      <c r="C1764" s="8" t="s">
        <v>22428</v>
      </c>
      <c r="D1764" s="8"/>
      <c r="E1764" s="8"/>
      <c r="F1764" s="8" t="s">
        <v>22445</v>
      </c>
      <c r="G1764" s="8"/>
      <c r="H1764" s="8" t="s">
        <v>15985</v>
      </c>
      <c r="I1764" s="8"/>
    </row>
    <row r="1765" customHeight="1" spans="1:9">
      <c r="A1765" s="6" t="s">
        <v>22446</v>
      </c>
      <c r="B1765" s="6" t="s">
        <v>22447</v>
      </c>
      <c r="C1765" s="6" t="s">
        <v>22448</v>
      </c>
      <c r="D1765" s="6"/>
      <c r="E1765" s="6"/>
      <c r="F1765" s="6" t="s">
        <v>22449</v>
      </c>
      <c r="G1765" s="6"/>
      <c r="H1765" s="6" t="s">
        <v>16029</v>
      </c>
      <c r="I1765" s="6"/>
    </row>
    <row r="1766" customHeight="1" spans="1:9">
      <c r="A1766" s="8" t="s">
        <v>22450</v>
      </c>
      <c r="B1766" s="8"/>
      <c r="C1766" s="8" t="s">
        <v>22228</v>
      </c>
      <c r="D1766" s="8"/>
      <c r="E1766" s="8"/>
      <c r="F1766" s="8" t="s">
        <v>22451</v>
      </c>
      <c r="G1766" s="8"/>
      <c r="H1766" s="8"/>
      <c r="I1766" s="8"/>
    </row>
    <row r="1767" customHeight="1" spans="1:9">
      <c r="A1767" s="6" t="s">
        <v>22452</v>
      </c>
      <c r="B1767" s="6"/>
      <c r="C1767" s="6" t="s">
        <v>22228</v>
      </c>
      <c r="D1767" s="6"/>
      <c r="E1767" s="6"/>
      <c r="F1767" s="6" t="s">
        <v>22453</v>
      </c>
      <c r="G1767" s="6"/>
      <c r="H1767" s="6"/>
      <c r="I1767" s="6"/>
    </row>
    <row r="1768" customHeight="1" spans="1:9">
      <c r="A1768" s="8" t="s">
        <v>22454</v>
      </c>
      <c r="B1768" s="8" t="s">
        <v>22455</v>
      </c>
      <c r="C1768" s="8" t="s">
        <v>22456</v>
      </c>
      <c r="D1768" s="8"/>
      <c r="E1768" s="8"/>
      <c r="F1768" s="8" t="s">
        <v>22457</v>
      </c>
      <c r="G1768" s="8"/>
      <c r="H1768" s="8" t="s">
        <v>15985</v>
      </c>
      <c r="I1768" s="8"/>
    </row>
    <row r="1769" customHeight="1" spans="1:9">
      <c r="A1769" s="6" t="s">
        <v>22458</v>
      </c>
      <c r="B1769" s="6" t="s">
        <v>22459</v>
      </c>
      <c r="C1769" s="6" t="s">
        <v>16742</v>
      </c>
      <c r="D1769" s="6"/>
      <c r="E1769" s="6"/>
      <c r="F1769" s="6" t="s">
        <v>22460</v>
      </c>
      <c r="G1769" s="6"/>
      <c r="H1769" s="6" t="s">
        <v>15970</v>
      </c>
      <c r="I1769" s="6"/>
    </row>
    <row r="1770" customHeight="1" spans="1:9">
      <c r="A1770" s="8" t="s">
        <v>22461</v>
      </c>
      <c r="B1770" s="8" t="s">
        <v>22462</v>
      </c>
      <c r="C1770" s="8" t="s">
        <v>18374</v>
      </c>
      <c r="D1770" s="8"/>
      <c r="E1770" s="8"/>
      <c r="F1770" s="8" t="s">
        <v>22463</v>
      </c>
      <c r="G1770" s="8"/>
      <c r="H1770" s="8" t="s">
        <v>15985</v>
      </c>
      <c r="I1770" s="8"/>
    </row>
    <row r="1771" customHeight="1" spans="1:9">
      <c r="A1771" s="6" t="s">
        <v>22464</v>
      </c>
      <c r="B1771" s="6" t="s">
        <v>22465</v>
      </c>
      <c r="C1771" s="6" t="s">
        <v>16539</v>
      </c>
      <c r="D1771" s="6"/>
      <c r="E1771" s="6"/>
      <c r="F1771" s="6" t="s">
        <v>22466</v>
      </c>
      <c r="G1771" s="6"/>
      <c r="H1771" s="6" t="s">
        <v>16539</v>
      </c>
      <c r="I1771" s="6"/>
    </row>
    <row r="1772" customHeight="1" spans="1:9">
      <c r="A1772" s="8" t="s">
        <v>22467</v>
      </c>
      <c r="B1772" s="8" t="s">
        <v>22468</v>
      </c>
      <c r="C1772" s="8" t="s">
        <v>22414</v>
      </c>
      <c r="D1772" s="8"/>
      <c r="E1772" s="8"/>
      <c r="F1772" s="8" t="s">
        <v>22469</v>
      </c>
      <c r="G1772" s="8"/>
      <c r="H1772" s="8" t="s">
        <v>15985</v>
      </c>
      <c r="I1772" s="8"/>
    </row>
    <row r="1773" customHeight="1" spans="1:9">
      <c r="A1773" s="6" t="s">
        <v>22470</v>
      </c>
      <c r="B1773" s="6" t="s">
        <v>22471</v>
      </c>
      <c r="C1773" s="6" t="s">
        <v>22472</v>
      </c>
      <c r="D1773" s="6"/>
      <c r="E1773" s="6"/>
      <c r="F1773" s="6" t="s">
        <v>22473</v>
      </c>
      <c r="G1773" s="6"/>
      <c r="H1773" s="6" t="s">
        <v>15985</v>
      </c>
      <c r="I1773" s="6"/>
    </row>
    <row r="1774" customHeight="1" spans="1:9">
      <c r="A1774" s="8" t="s">
        <v>22474</v>
      </c>
      <c r="B1774" s="8" t="s">
        <v>22475</v>
      </c>
      <c r="C1774" s="8" t="s">
        <v>22476</v>
      </c>
      <c r="D1774" s="8"/>
      <c r="E1774" s="8"/>
      <c r="F1774" s="8" t="s">
        <v>22477</v>
      </c>
      <c r="G1774" s="8"/>
      <c r="H1774" s="8" t="s">
        <v>15985</v>
      </c>
      <c r="I1774" s="8"/>
    </row>
    <row r="1775" customHeight="1" spans="1:9">
      <c r="A1775" s="6" t="s">
        <v>22478</v>
      </c>
      <c r="B1775" s="6" t="s">
        <v>22479</v>
      </c>
      <c r="C1775" s="6" t="s">
        <v>22480</v>
      </c>
      <c r="D1775" s="6"/>
      <c r="E1775" s="6"/>
      <c r="F1775" s="6" t="s">
        <v>22481</v>
      </c>
      <c r="G1775" s="6"/>
      <c r="H1775" s="6" t="s">
        <v>15985</v>
      </c>
      <c r="I1775" s="6"/>
    </row>
    <row r="1776" customHeight="1" spans="1:9">
      <c r="A1776" s="8" t="s">
        <v>22482</v>
      </c>
      <c r="B1776" s="8" t="s">
        <v>22483</v>
      </c>
      <c r="C1776" s="8" t="s">
        <v>18102</v>
      </c>
      <c r="D1776" s="8"/>
      <c r="E1776" s="8"/>
      <c r="F1776" s="8" t="s">
        <v>22484</v>
      </c>
      <c r="G1776" s="8"/>
      <c r="H1776" s="8" t="s">
        <v>15985</v>
      </c>
      <c r="I1776" s="8"/>
    </row>
    <row r="1777" customHeight="1" spans="1:9">
      <c r="A1777" s="6" t="s">
        <v>22485</v>
      </c>
      <c r="B1777" s="6" t="s">
        <v>22486</v>
      </c>
      <c r="C1777" s="6" t="s">
        <v>22487</v>
      </c>
      <c r="D1777" s="6"/>
      <c r="E1777" s="6"/>
      <c r="F1777" s="6" t="s">
        <v>22488</v>
      </c>
      <c r="G1777" s="6"/>
      <c r="H1777" s="6" t="s">
        <v>15985</v>
      </c>
      <c r="I1777" s="6"/>
    </row>
    <row r="1778" customHeight="1" spans="1:9">
      <c r="A1778" s="8" t="s">
        <v>22489</v>
      </c>
      <c r="B1778" s="8" t="s">
        <v>22490</v>
      </c>
      <c r="C1778" s="8" t="s">
        <v>22491</v>
      </c>
      <c r="D1778" s="8"/>
      <c r="E1778" s="8"/>
      <c r="F1778" s="8" t="s">
        <v>22492</v>
      </c>
      <c r="G1778" s="8"/>
      <c r="H1778" s="8" t="s">
        <v>15980</v>
      </c>
      <c r="I1778" s="8"/>
    </row>
    <row r="1779" customHeight="1" spans="1:9">
      <c r="A1779" s="6" t="s">
        <v>22493</v>
      </c>
      <c r="B1779" s="6" t="s">
        <v>22494</v>
      </c>
      <c r="C1779" s="6" t="s">
        <v>19253</v>
      </c>
      <c r="D1779" s="6"/>
      <c r="E1779" s="6"/>
      <c r="F1779" s="6" t="s">
        <v>22495</v>
      </c>
      <c r="G1779" s="6"/>
      <c r="H1779" s="6" t="s">
        <v>16361</v>
      </c>
      <c r="I1779" s="6"/>
    </row>
    <row r="1780" customHeight="1" spans="1:9">
      <c r="A1780" s="8" t="s">
        <v>22496</v>
      </c>
      <c r="B1780" s="8" t="s">
        <v>22497</v>
      </c>
      <c r="C1780" s="8" t="s">
        <v>19506</v>
      </c>
      <c r="D1780" s="8"/>
      <c r="E1780" s="8"/>
      <c r="F1780" s="8" t="s">
        <v>22498</v>
      </c>
      <c r="G1780" s="8"/>
      <c r="H1780" s="8" t="s">
        <v>16056</v>
      </c>
      <c r="I1780" s="8"/>
    </row>
    <row r="1781" customHeight="1" spans="1:9">
      <c r="A1781" s="6" t="s">
        <v>22499</v>
      </c>
      <c r="B1781" s="6" t="s">
        <v>22500</v>
      </c>
      <c r="C1781" s="6" t="s">
        <v>18374</v>
      </c>
      <c r="D1781" s="6"/>
      <c r="E1781" s="6"/>
      <c r="F1781" s="6" t="s">
        <v>22501</v>
      </c>
      <c r="G1781" s="6"/>
      <c r="H1781" s="6" t="s">
        <v>15985</v>
      </c>
      <c r="I1781" s="6"/>
    </row>
    <row r="1782" customHeight="1" spans="1:9">
      <c r="A1782" s="8" t="s">
        <v>22502</v>
      </c>
      <c r="B1782" s="8" t="s">
        <v>22503</v>
      </c>
      <c r="C1782" s="8" t="s">
        <v>17597</v>
      </c>
      <c r="D1782" s="8"/>
      <c r="E1782" s="8"/>
      <c r="F1782" s="8" t="s">
        <v>22504</v>
      </c>
      <c r="G1782" s="8"/>
      <c r="H1782" s="8" t="s">
        <v>16390</v>
      </c>
      <c r="I1782" s="8"/>
    </row>
    <row r="1783" customHeight="1" spans="1:9">
      <c r="A1783" s="6" t="s">
        <v>22505</v>
      </c>
      <c r="B1783" s="6" t="s">
        <v>22506</v>
      </c>
      <c r="C1783" s="6" t="s">
        <v>16029</v>
      </c>
      <c r="D1783" s="6"/>
      <c r="E1783" s="6"/>
      <c r="F1783" s="6" t="s">
        <v>22507</v>
      </c>
      <c r="G1783" s="6"/>
      <c r="H1783" s="6" t="s">
        <v>16029</v>
      </c>
      <c r="I1783" s="6"/>
    </row>
    <row r="1784" customHeight="1" spans="1:9">
      <c r="A1784" s="8" t="s">
        <v>22508</v>
      </c>
      <c r="B1784" s="8" t="s">
        <v>22509</v>
      </c>
      <c r="C1784" s="8" t="s">
        <v>22510</v>
      </c>
      <c r="D1784" s="8"/>
      <c r="E1784" s="8"/>
      <c r="F1784" s="8" t="s">
        <v>22511</v>
      </c>
      <c r="G1784" s="8"/>
      <c r="H1784" s="8" t="s">
        <v>15985</v>
      </c>
      <c r="I1784" s="8"/>
    </row>
    <row r="1785" customHeight="1" spans="1:9">
      <c r="A1785" s="6" t="s">
        <v>22512</v>
      </c>
      <c r="B1785" s="6" t="s">
        <v>22513</v>
      </c>
      <c r="C1785" s="6" t="s">
        <v>19995</v>
      </c>
      <c r="D1785" s="6"/>
      <c r="E1785" s="6"/>
      <c r="F1785" s="6" t="s">
        <v>22514</v>
      </c>
      <c r="G1785" s="6"/>
      <c r="H1785" s="6" t="s">
        <v>17293</v>
      </c>
      <c r="I1785" s="6"/>
    </row>
    <row r="1786" customHeight="1" spans="1:9">
      <c r="A1786" s="8" t="s">
        <v>22515</v>
      </c>
      <c r="B1786" s="8" t="s">
        <v>22516</v>
      </c>
      <c r="C1786" s="8" t="s">
        <v>22316</v>
      </c>
      <c r="D1786" s="8"/>
      <c r="E1786" s="8"/>
      <c r="F1786" s="8" t="s">
        <v>22517</v>
      </c>
      <c r="G1786" s="8"/>
      <c r="H1786" s="8" t="s">
        <v>15985</v>
      </c>
      <c r="I1786" s="8"/>
    </row>
    <row r="1787" customHeight="1" spans="1:9">
      <c r="A1787" s="6" t="s">
        <v>22518</v>
      </c>
      <c r="B1787" s="6" t="s">
        <v>22519</v>
      </c>
      <c r="C1787" s="6" t="s">
        <v>22520</v>
      </c>
      <c r="D1787" s="6"/>
      <c r="E1787" s="6"/>
      <c r="F1787" s="6" t="s">
        <v>22521</v>
      </c>
      <c r="G1787" s="6"/>
      <c r="H1787" s="6" t="s">
        <v>15985</v>
      </c>
      <c r="I1787" s="6"/>
    </row>
    <row r="1788" customHeight="1" spans="1:9">
      <c r="A1788" s="8" t="s">
        <v>22522</v>
      </c>
      <c r="B1788" s="8" t="s">
        <v>22523</v>
      </c>
      <c r="C1788" s="8" t="s">
        <v>22472</v>
      </c>
      <c r="D1788" s="8"/>
      <c r="E1788" s="8"/>
      <c r="F1788" s="8" t="s">
        <v>22524</v>
      </c>
      <c r="G1788" s="8"/>
      <c r="H1788" s="8" t="s">
        <v>15985</v>
      </c>
      <c r="I1788" s="8"/>
    </row>
    <row r="1789" customHeight="1" spans="1:9">
      <c r="A1789" s="6" t="s">
        <v>22525</v>
      </c>
      <c r="B1789" s="6" t="s">
        <v>22526</v>
      </c>
      <c r="C1789" s="6" t="s">
        <v>22527</v>
      </c>
      <c r="D1789" s="6"/>
      <c r="E1789" s="6"/>
      <c r="F1789" s="6" t="s">
        <v>22528</v>
      </c>
      <c r="G1789" s="6"/>
      <c r="H1789" s="6" t="s">
        <v>16056</v>
      </c>
      <c r="I1789" s="6"/>
    </row>
    <row r="1790" customHeight="1" spans="1:9">
      <c r="A1790" s="8" t="s">
        <v>22529</v>
      </c>
      <c r="B1790" s="8" t="s">
        <v>22530</v>
      </c>
      <c r="C1790" s="8" t="s">
        <v>22038</v>
      </c>
      <c r="D1790" s="8"/>
      <c r="E1790" s="8"/>
      <c r="F1790" s="8" t="s">
        <v>22531</v>
      </c>
      <c r="G1790" s="8"/>
      <c r="H1790" s="8" t="s">
        <v>15985</v>
      </c>
      <c r="I1790" s="8"/>
    </row>
    <row r="1791" customHeight="1" spans="1:9">
      <c r="A1791" s="6" t="s">
        <v>22532</v>
      </c>
      <c r="B1791" s="6" t="s">
        <v>22533</v>
      </c>
      <c r="C1791" s="6" t="s">
        <v>22534</v>
      </c>
      <c r="D1791" s="6"/>
      <c r="E1791" s="6"/>
      <c r="F1791" s="6" t="s">
        <v>22535</v>
      </c>
      <c r="G1791" s="6"/>
      <c r="H1791" s="6" t="s">
        <v>15985</v>
      </c>
      <c r="I1791" s="6"/>
    </row>
    <row r="1792" customHeight="1" spans="1:9">
      <c r="A1792" s="8" t="s">
        <v>22536</v>
      </c>
      <c r="B1792" s="8" t="s">
        <v>22537</v>
      </c>
      <c r="C1792" s="8" t="s">
        <v>22212</v>
      </c>
      <c r="D1792" s="8"/>
      <c r="E1792" s="8"/>
      <c r="F1792" s="8" t="s">
        <v>22538</v>
      </c>
      <c r="G1792" s="8"/>
      <c r="H1792" s="8" t="s">
        <v>15985</v>
      </c>
      <c r="I1792" s="8"/>
    </row>
    <row r="1793" customHeight="1" spans="1:9">
      <c r="A1793" s="6" t="s">
        <v>22539</v>
      </c>
      <c r="B1793" s="6" t="s">
        <v>22540</v>
      </c>
      <c r="C1793" s="6" t="s">
        <v>16029</v>
      </c>
      <c r="D1793" s="6"/>
      <c r="E1793" s="6"/>
      <c r="F1793" s="6" t="s">
        <v>22541</v>
      </c>
      <c r="G1793" s="6"/>
      <c r="H1793" s="6" t="s">
        <v>16029</v>
      </c>
      <c r="I1793" s="6"/>
    </row>
    <row r="1794" customHeight="1" spans="1:9">
      <c r="A1794" s="8" t="s">
        <v>22542</v>
      </c>
      <c r="B1794" s="8" t="s">
        <v>22543</v>
      </c>
      <c r="C1794" s="8" t="s">
        <v>16129</v>
      </c>
      <c r="D1794" s="8"/>
      <c r="E1794" s="8"/>
      <c r="F1794" s="8" t="s">
        <v>22544</v>
      </c>
      <c r="G1794" s="8"/>
      <c r="H1794" s="8" t="s">
        <v>15985</v>
      </c>
      <c r="I1794" s="8"/>
    </row>
    <row r="1795" customHeight="1" spans="1:9">
      <c r="A1795" s="6" t="s">
        <v>22545</v>
      </c>
      <c r="B1795" s="6" t="s">
        <v>22546</v>
      </c>
      <c r="C1795" s="6" t="s">
        <v>16129</v>
      </c>
      <c r="D1795" s="6"/>
      <c r="E1795" s="6"/>
      <c r="F1795" s="6" t="s">
        <v>22547</v>
      </c>
      <c r="G1795" s="6"/>
      <c r="H1795" s="6" t="s">
        <v>15985</v>
      </c>
      <c r="I1795" s="6"/>
    </row>
    <row r="1796" customHeight="1" spans="1:9">
      <c r="A1796" s="8" t="s">
        <v>22548</v>
      </c>
      <c r="B1796" s="8" t="s">
        <v>22549</v>
      </c>
      <c r="C1796" s="8" t="s">
        <v>22550</v>
      </c>
      <c r="D1796" s="8"/>
      <c r="E1796" s="8"/>
      <c r="F1796" s="8" t="s">
        <v>22551</v>
      </c>
      <c r="G1796" s="8"/>
      <c r="H1796" s="8" t="s">
        <v>15985</v>
      </c>
      <c r="I1796" s="8"/>
    </row>
    <row r="1797" customHeight="1" spans="1:9">
      <c r="A1797" s="6" t="s">
        <v>22552</v>
      </c>
      <c r="B1797" s="6" t="s">
        <v>22553</v>
      </c>
      <c r="C1797" s="6" t="s">
        <v>17597</v>
      </c>
      <c r="D1797" s="6"/>
      <c r="E1797" s="6"/>
      <c r="F1797" s="6" t="s">
        <v>22554</v>
      </c>
      <c r="G1797" s="6"/>
      <c r="H1797" s="6" t="s">
        <v>16390</v>
      </c>
      <c r="I1797" s="6"/>
    </row>
    <row r="1798" customHeight="1" spans="1:9">
      <c r="A1798" s="8" t="s">
        <v>22555</v>
      </c>
      <c r="B1798" s="8"/>
      <c r="C1798" s="8" t="s">
        <v>22556</v>
      </c>
      <c r="D1798" s="8"/>
      <c r="E1798" s="8"/>
      <c r="F1798" s="8" t="s">
        <v>22557</v>
      </c>
      <c r="G1798" s="8"/>
      <c r="H1798" s="8"/>
      <c r="I1798" s="8"/>
    </row>
    <row r="1799" customHeight="1" spans="1:9">
      <c r="A1799" s="6" t="s">
        <v>22558</v>
      </c>
      <c r="B1799" s="6" t="s">
        <v>22559</v>
      </c>
      <c r="C1799" s="6" t="s">
        <v>22560</v>
      </c>
      <c r="D1799" s="6"/>
      <c r="E1799" s="6"/>
      <c r="F1799" s="6" t="s">
        <v>22561</v>
      </c>
      <c r="G1799" s="6"/>
      <c r="H1799" s="6" t="s">
        <v>15985</v>
      </c>
      <c r="I1799" s="6"/>
    </row>
    <row r="1800" customHeight="1" spans="1:9">
      <c r="A1800" s="8" t="s">
        <v>22562</v>
      </c>
      <c r="B1800" s="8" t="s">
        <v>22563</v>
      </c>
      <c r="C1800" s="8" t="s">
        <v>20187</v>
      </c>
      <c r="D1800" s="8"/>
      <c r="E1800" s="8"/>
      <c r="F1800" s="8" t="s">
        <v>22564</v>
      </c>
      <c r="G1800" s="8"/>
      <c r="H1800" s="8" t="s">
        <v>15980</v>
      </c>
      <c r="I1800" s="8"/>
    </row>
    <row r="1801" customHeight="1" spans="1:9">
      <c r="A1801" s="6" t="s">
        <v>22565</v>
      </c>
      <c r="B1801" s="6" t="s">
        <v>22566</v>
      </c>
      <c r="C1801" s="6" t="s">
        <v>16024</v>
      </c>
      <c r="D1801" s="6"/>
      <c r="E1801" s="6"/>
      <c r="F1801" s="6" t="s">
        <v>22567</v>
      </c>
      <c r="G1801" s="6"/>
      <c r="H1801" s="6" t="s">
        <v>16024</v>
      </c>
      <c r="I1801" s="6"/>
    </row>
    <row r="1802" customHeight="1" spans="1:9">
      <c r="A1802" s="8" t="s">
        <v>22568</v>
      </c>
      <c r="B1802" s="8" t="s">
        <v>22569</v>
      </c>
      <c r="C1802" s="8" t="s">
        <v>19204</v>
      </c>
      <c r="D1802" s="8"/>
      <c r="E1802" s="8"/>
      <c r="F1802" s="8" t="s">
        <v>22570</v>
      </c>
      <c r="G1802" s="8"/>
      <c r="H1802" s="8" t="s">
        <v>15965</v>
      </c>
      <c r="I1802" s="8"/>
    </row>
    <row r="1803" customHeight="1" spans="1:9">
      <c r="A1803" s="6" t="s">
        <v>22571</v>
      </c>
      <c r="B1803" s="6" t="s">
        <v>22572</v>
      </c>
      <c r="C1803" s="6" t="s">
        <v>22239</v>
      </c>
      <c r="D1803" s="6"/>
      <c r="E1803" s="6"/>
      <c r="F1803" s="6" t="s">
        <v>22573</v>
      </c>
      <c r="G1803" s="6"/>
      <c r="H1803" s="6" t="s">
        <v>15985</v>
      </c>
      <c r="I1803" s="6"/>
    </row>
    <row r="1804" customHeight="1" spans="1:9">
      <c r="A1804" s="8" t="s">
        <v>22574</v>
      </c>
      <c r="B1804" s="8" t="s">
        <v>22575</v>
      </c>
      <c r="C1804" s="8" t="s">
        <v>22316</v>
      </c>
      <c r="D1804" s="8"/>
      <c r="E1804" s="8"/>
      <c r="F1804" s="8" t="s">
        <v>22576</v>
      </c>
      <c r="G1804" s="8"/>
      <c r="H1804" s="8" t="s">
        <v>15985</v>
      </c>
      <c r="I1804" s="8"/>
    </row>
    <row r="1805" customHeight="1" spans="1:9">
      <c r="A1805" s="6" t="s">
        <v>22577</v>
      </c>
      <c r="B1805" s="6" t="s">
        <v>22578</v>
      </c>
      <c r="C1805" s="6" t="s">
        <v>15975</v>
      </c>
      <c r="D1805" s="6"/>
      <c r="E1805" s="6"/>
      <c r="F1805" s="6" t="s">
        <v>22579</v>
      </c>
      <c r="G1805" s="6"/>
      <c r="H1805" s="6" t="s">
        <v>15975</v>
      </c>
      <c r="I1805" s="6"/>
    </row>
    <row r="1806" customHeight="1" spans="1:9">
      <c r="A1806" s="8" t="s">
        <v>22580</v>
      </c>
      <c r="B1806" s="8" t="s">
        <v>22581</v>
      </c>
      <c r="C1806" s="8" t="s">
        <v>22582</v>
      </c>
      <c r="D1806" s="8"/>
      <c r="E1806" s="8"/>
      <c r="F1806" s="8" t="s">
        <v>22583</v>
      </c>
      <c r="G1806" s="8"/>
      <c r="H1806" s="8" t="s">
        <v>15980</v>
      </c>
      <c r="I1806" s="8"/>
    </row>
    <row r="1807" customHeight="1" spans="1:9">
      <c r="A1807" s="6" t="s">
        <v>22584</v>
      </c>
      <c r="B1807" s="6"/>
      <c r="C1807" s="6"/>
      <c r="D1807" s="6"/>
      <c r="E1807" s="6"/>
      <c r="F1807" s="6" t="s">
        <v>22585</v>
      </c>
      <c r="G1807" s="6"/>
      <c r="H1807" s="6"/>
      <c r="I1807" s="6"/>
    </row>
    <row r="1808" customHeight="1" spans="1:9">
      <c r="A1808" s="8" t="s">
        <v>22586</v>
      </c>
      <c r="B1808" s="8" t="s">
        <v>22587</v>
      </c>
      <c r="C1808" s="8" t="s">
        <v>22588</v>
      </c>
      <c r="D1808" s="8"/>
      <c r="E1808" s="8"/>
      <c r="F1808" s="8" t="s">
        <v>22589</v>
      </c>
      <c r="G1808" s="8"/>
      <c r="H1808" s="8" t="s">
        <v>15980</v>
      </c>
      <c r="I1808" s="8"/>
    </row>
    <row r="1809" customHeight="1" spans="1:9">
      <c r="A1809" s="6" t="s">
        <v>22590</v>
      </c>
      <c r="B1809" s="6" t="s">
        <v>22591</v>
      </c>
      <c r="C1809" s="6" t="s">
        <v>16024</v>
      </c>
      <c r="D1809" s="6"/>
      <c r="E1809" s="6"/>
      <c r="F1809" s="6" t="s">
        <v>22592</v>
      </c>
      <c r="G1809" s="6"/>
      <c r="H1809" s="6" t="s">
        <v>16024</v>
      </c>
      <c r="I1809" s="6"/>
    </row>
    <row r="1810" customHeight="1" spans="1:9">
      <c r="A1810" s="8" t="s">
        <v>22593</v>
      </c>
      <c r="B1810" s="8" t="s">
        <v>22594</v>
      </c>
      <c r="C1810" s="8" t="s">
        <v>22410</v>
      </c>
      <c r="D1810" s="8"/>
      <c r="E1810" s="8"/>
      <c r="F1810" s="8" t="s">
        <v>22595</v>
      </c>
      <c r="G1810" s="8"/>
      <c r="H1810" s="8" t="s">
        <v>15985</v>
      </c>
      <c r="I1810" s="8"/>
    </row>
    <row r="1811" customHeight="1" spans="1:9">
      <c r="A1811" s="6" t="s">
        <v>22596</v>
      </c>
      <c r="B1811" s="6" t="s">
        <v>22597</v>
      </c>
      <c r="C1811" s="6" t="s">
        <v>15980</v>
      </c>
      <c r="D1811" s="6"/>
      <c r="E1811" s="6"/>
      <c r="F1811" s="6" t="s">
        <v>22598</v>
      </c>
      <c r="G1811" s="6"/>
      <c r="H1811" s="6" t="s">
        <v>15980</v>
      </c>
      <c r="I1811" s="6"/>
    </row>
    <row r="1812" customHeight="1" spans="1:9">
      <c r="A1812" s="8" t="s">
        <v>22599</v>
      </c>
      <c r="B1812" s="8" t="s">
        <v>22600</v>
      </c>
      <c r="C1812" s="8" t="s">
        <v>22601</v>
      </c>
      <c r="D1812" s="8"/>
      <c r="E1812" s="8"/>
      <c r="F1812" s="8" t="s">
        <v>22602</v>
      </c>
      <c r="G1812" s="8"/>
      <c r="H1812" s="8" t="s">
        <v>17293</v>
      </c>
      <c r="I1812" s="8"/>
    </row>
    <row r="1813" customHeight="1" spans="1:9">
      <c r="A1813" s="6" t="s">
        <v>22603</v>
      </c>
      <c r="B1813" s="6" t="s">
        <v>22604</v>
      </c>
      <c r="C1813" s="6" t="s">
        <v>16233</v>
      </c>
      <c r="D1813" s="6"/>
      <c r="E1813" s="6"/>
      <c r="F1813" s="6" t="s">
        <v>22605</v>
      </c>
      <c r="G1813" s="6"/>
      <c r="H1813" s="6" t="s">
        <v>16233</v>
      </c>
      <c r="I1813" s="6"/>
    </row>
    <row r="1814" customHeight="1" spans="1:9">
      <c r="A1814" s="8" t="s">
        <v>22606</v>
      </c>
      <c r="B1814" s="8" t="s">
        <v>22607</v>
      </c>
      <c r="C1814" s="8" t="s">
        <v>16029</v>
      </c>
      <c r="D1814" s="8"/>
      <c r="E1814" s="8"/>
      <c r="F1814" s="8" t="s">
        <v>22608</v>
      </c>
      <c r="G1814" s="8"/>
      <c r="H1814" s="8" t="s">
        <v>16029</v>
      </c>
      <c r="I1814" s="8"/>
    </row>
    <row r="1815" customHeight="1" spans="1:9">
      <c r="A1815" s="6" t="s">
        <v>22609</v>
      </c>
      <c r="B1815" s="6" t="s">
        <v>22610</v>
      </c>
      <c r="C1815" s="6" t="s">
        <v>19753</v>
      </c>
      <c r="D1815" s="6"/>
      <c r="E1815" s="6"/>
      <c r="F1815" s="6" t="s">
        <v>22611</v>
      </c>
      <c r="G1815" s="6"/>
      <c r="H1815" s="6" t="s">
        <v>15985</v>
      </c>
      <c r="I1815" s="6"/>
    </row>
    <row r="1816" customHeight="1" spans="1:9">
      <c r="A1816" s="8" t="s">
        <v>22612</v>
      </c>
      <c r="B1816" s="8" t="s">
        <v>22613</v>
      </c>
      <c r="C1816" s="8" t="s">
        <v>16688</v>
      </c>
      <c r="D1816" s="8"/>
      <c r="E1816" s="8"/>
      <c r="F1816" s="8" t="s">
        <v>22614</v>
      </c>
      <c r="G1816" s="8"/>
      <c r="H1816" s="8" t="s">
        <v>16029</v>
      </c>
      <c r="I1816" s="8"/>
    </row>
    <row r="1817" customHeight="1" spans="1:9">
      <c r="A1817" s="6" t="s">
        <v>22615</v>
      </c>
      <c r="B1817" s="6" t="s">
        <v>22616</v>
      </c>
      <c r="C1817" s="6" t="s">
        <v>16094</v>
      </c>
      <c r="D1817" s="6"/>
      <c r="E1817" s="6"/>
      <c r="F1817" s="6" t="s">
        <v>22617</v>
      </c>
      <c r="G1817" s="6"/>
      <c r="H1817" s="6" t="s">
        <v>16094</v>
      </c>
      <c r="I1817" s="6"/>
    </row>
    <row r="1818" customHeight="1" spans="1:9">
      <c r="A1818" s="8" t="s">
        <v>22618</v>
      </c>
      <c r="B1818" s="8" t="s">
        <v>22619</v>
      </c>
      <c r="C1818" s="8" t="s">
        <v>22520</v>
      </c>
      <c r="D1818" s="8"/>
      <c r="E1818" s="8"/>
      <c r="F1818" s="8" t="s">
        <v>22620</v>
      </c>
      <c r="G1818" s="8"/>
      <c r="H1818" s="8" t="s">
        <v>15985</v>
      </c>
      <c r="I1818" s="8"/>
    </row>
    <row r="1819" customHeight="1" spans="1:9">
      <c r="A1819" s="6" t="s">
        <v>22621</v>
      </c>
      <c r="B1819" s="6" t="s">
        <v>22622</v>
      </c>
      <c r="C1819" s="6" t="s">
        <v>22623</v>
      </c>
      <c r="D1819" s="6"/>
      <c r="E1819" s="6"/>
      <c r="F1819" s="6" t="s">
        <v>22624</v>
      </c>
      <c r="G1819" s="6"/>
      <c r="H1819" s="6" t="s">
        <v>16184</v>
      </c>
      <c r="I1819" s="6"/>
    </row>
    <row r="1820" customHeight="1" spans="1:9">
      <c r="A1820" s="8" t="s">
        <v>22625</v>
      </c>
      <c r="B1820" s="8" t="s">
        <v>22626</v>
      </c>
      <c r="C1820" s="8" t="s">
        <v>17578</v>
      </c>
      <c r="D1820" s="8"/>
      <c r="E1820" s="8"/>
      <c r="F1820" s="8" t="s">
        <v>22627</v>
      </c>
      <c r="G1820" s="8"/>
      <c r="H1820" s="8" t="s">
        <v>16029</v>
      </c>
      <c r="I1820" s="8"/>
    </row>
    <row r="1821" customHeight="1" spans="1:9">
      <c r="A1821" s="6" t="s">
        <v>22628</v>
      </c>
      <c r="B1821" s="6" t="s">
        <v>22629</v>
      </c>
      <c r="C1821" s="6" t="s">
        <v>22138</v>
      </c>
      <c r="D1821" s="6"/>
      <c r="E1821" s="6"/>
      <c r="F1821" s="6" t="s">
        <v>22630</v>
      </c>
      <c r="G1821" s="6"/>
      <c r="H1821" s="6" t="s">
        <v>15985</v>
      </c>
      <c r="I1821" s="6"/>
    </row>
    <row r="1822" customHeight="1" spans="1:9">
      <c r="A1822" s="8" t="s">
        <v>22631</v>
      </c>
      <c r="B1822" s="8" t="s">
        <v>22632</v>
      </c>
      <c r="C1822" s="8" t="s">
        <v>22633</v>
      </c>
      <c r="D1822" s="8"/>
      <c r="E1822" s="8"/>
      <c r="F1822" s="8" t="s">
        <v>22634</v>
      </c>
      <c r="G1822" s="8"/>
      <c r="H1822" s="8" t="s">
        <v>15959</v>
      </c>
      <c r="I1822" s="8"/>
    </row>
    <row r="1823" customHeight="1" spans="1:9">
      <c r="A1823" s="6" t="s">
        <v>22635</v>
      </c>
      <c r="B1823" s="6" t="s">
        <v>22636</v>
      </c>
      <c r="C1823" s="6" t="s">
        <v>22637</v>
      </c>
      <c r="D1823" s="6"/>
      <c r="E1823" s="6"/>
      <c r="F1823" s="6" t="s">
        <v>22638</v>
      </c>
      <c r="G1823" s="6"/>
      <c r="H1823" s="6" t="s">
        <v>15980</v>
      </c>
      <c r="I1823" s="6"/>
    </row>
    <row r="1824" customHeight="1" spans="1:9">
      <c r="A1824" s="8" t="s">
        <v>22639</v>
      </c>
      <c r="B1824" s="8" t="s">
        <v>22640</v>
      </c>
      <c r="C1824" s="8" t="s">
        <v>22641</v>
      </c>
      <c r="D1824" s="8"/>
      <c r="E1824" s="8"/>
      <c r="F1824" s="8" t="s">
        <v>22642</v>
      </c>
      <c r="G1824" s="8"/>
      <c r="H1824" s="8" t="s">
        <v>15980</v>
      </c>
      <c r="I1824" s="8"/>
    </row>
    <row r="1825" customHeight="1" spans="1:9">
      <c r="A1825" s="6" t="s">
        <v>22643</v>
      </c>
      <c r="B1825" s="6" t="s">
        <v>22644</v>
      </c>
      <c r="C1825" s="6" t="s">
        <v>18705</v>
      </c>
      <c r="D1825" s="6"/>
      <c r="E1825" s="6"/>
      <c r="F1825" s="6" t="s">
        <v>22645</v>
      </c>
      <c r="G1825" s="6"/>
      <c r="H1825" s="6" t="s">
        <v>15985</v>
      </c>
      <c r="I1825" s="6"/>
    </row>
    <row r="1826" customHeight="1" spans="1:9">
      <c r="A1826" s="8" t="s">
        <v>22646</v>
      </c>
      <c r="B1826" s="8" t="s">
        <v>22647</v>
      </c>
      <c r="C1826" s="8" t="s">
        <v>22648</v>
      </c>
      <c r="D1826" s="8"/>
      <c r="E1826" s="8"/>
      <c r="F1826" s="8" t="s">
        <v>22649</v>
      </c>
      <c r="G1826" s="8"/>
      <c r="H1826" s="8" t="s">
        <v>15985</v>
      </c>
      <c r="I1826" s="8"/>
    </row>
    <row r="1827" customHeight="1" spans="1:9">
      <c r="A1827" s="6" t="s">
        <v>22650</v>
      </c>
      <c r="B1827" s="6" t="s">
        <v>22651</v>
      </c>
      <c r="C1827" s="6" t="s">
        <v>16348</v>
      </c>
      <c r="D1827" s="6"/>
      <c r="E1827" s="6"/>
      <c r="F1827" s="6" t="s">
        <v>22652</v>
      </c>
      <c r="G1827" s="6"/>
      <c r="H1827" s="6" t="s">
        <v>16348</v>
      </c>
      <c r="I1827" s="6"/>
    </row>
    <row r="1828" customHeight="1" spans="1:9">
      <c r="A1828" s="8" t="s">
        <v>22653</v>
      </c>
      <c r="B1828" s="8" t="s">
        <v>22654</v>
      </c>
      <c r="C1828" s="8" t="s">
        <v>22655</v>
      </c>
      <c r="D1828" s="8"/>
      <c r="E1828" s="8"/>
      <c r="F1828" s="8" t="s">
        <v>22656</v>
      </c>
      <c r="G1828" s="8"/>
      <c r="H1828" s="8" t="s">
        <v>15985</v>
      </c>
      <c r="I1828" s="8"/>
    </row>
    <row r="1829" customHeight="1" spans="1:9">
      <c r="A1829" s="6" t="s">
        <v>22657</v>
      </c>
      <c r="B1829" s="6" t="s">
        <v>22658</v>
      </c>
      <c r="C1829" s="6" t="s">
        <v>22659</v>
      </c>
      <c r="D1829" s="6"/>
      <c r="E1829" s="6"/>
      <c r="F1829" s="6" t="s">
        <v>22660</v>
      </c>
      <c r="G1829" s="6"/>
      <c r="H1829" s="6" t="s">
        <v>15985</v>
      </c>
      <c r="I1829" s="6"/>
    </row>
    <row r="1830" customHeight="1" spans="1:9">
      <c r="A1830" s="8" t="s">
        <v>22661</v>
      </c>
      <c r="B1830" s="8" t="s">
        <v>22662</v>
      </c>
      <c r="C1830" s="8" t="s">
        <v>22663</v>
      </c>
      <c r="D1830" s="8"/>
      <c r="E1830" s="8"/>
      <c r="F1830" s="8" t="s">
        <v>22664</v>
      </c>
      <c r="G1830" s="8"/>
      <c r="H1830" s="8" t="s">
        <v>16390</v>
      </c>
      <c r="I1830" s="8"/>
    </row>
    <row r="1831" customHeight="1" spans="1:9">
      <c r="A1831" s="6" t="s">
        <v>22665</v>
      </c>
      <c r="B1831" s="6" t="s">
        <v>22666</v>
      </c>
      <c r="C1831" s="6" t="s">
        <v>22667</v>
      </c>
      <c r="D1831" s="6"/>
      <c r="E1831" s="6"/>
      <c r="F1831" s="6" t="s">
        <v>22668</v>
      </c>
      <c r="G1831" s="6"/>
      <c r="H1831" s="6" t="s">
        <v>15985</v>
      </c>
      <c r="I1831" s="6"/>
    </row>
    <row r="1832" customHeight="1" spans="1:9">
      <c r="A1832" s="8" t="s">
        <v>22669</v>
      </c>
      <c r="B1832" s="8" t="s">
        <v>22670</v>
      </c>
      <c r="C1832" s="8" t="s">
        <v>22671</v>
      </c>
      <c r="D1832" s="8"/>
      <c r="E1832" s="8"/>
      <c r="F1832" s="8" t="s">
        <v>22672</v>
      </c>
      <c r="G1832" s="8"/>
      <c r="H1832" s="8" t="s">
        <v>16361</v>
      </c>
      <c r="I1832" s="8"/>
    </row>
    <row r="1833" customHeight="1" spans="1:9">
      <c r="A1833" s="6" t="s">
        <v>22673</v>
      </c>
      <c r="B1833" s="6" t="s">
        <v>22674</v>
      </c>
      <c r="C1833" s="6" t="s">
        <v>15970</v>
      </c>
      <c r="D1833" s="6"/>
      <c r="E1833" s="6"/>
      <c r="F1833" s="6" t="s">
        <v>22675</v>
      </c>
      <c r="G1833" s="6"/>
      <c r="H1833" s="6" t="s">
        <v>15970</v>
      </c>
      <c r="I1833" s="6"/>
    </row>
    <row r="1834" customHeight="1" spans="1:9">
      <c r="A1834" s="8" t="s">
        <v>22676</v>
      </c>
      <c r="B1834" s="8" t="s">
        <v>22677</v>
      </c>
      <c r="C1834" s="8" t="s">
        <v>22678</v>
      </c>
      <c r="D1834" s="8"/>
      <c r="E1834" s="8"/>
      <c r="F1834" s="8" t="s">
        <v>22679</v>
      </c>
      <c r="G1834" s="8"/>
      <c r="H1834" s="8" t="s">
        <v>15970</v>
      </c>
      <c r="I1834" s="8"/>
    </row>
    <row r="1835" customHeight="1" spans="1:9">
      <c r="A1835" s="6" t="s">
        <v>22680</v>
      </c>
      <c r="B1835" s="6"/>
      <c r="C1835" s="6" t="s">
        <v>22681</v>
      </c>
      <c r="D1835" s="6"/>
      <c r="E1835" s="6"/>
      <c r="F1835" s="6" t="s">
        <v>8512</v>
      </c>
      <c r="G1835" s="6"/>
      <c r="H1835" s="6"/>
      <c r="I1835" s="6"/>
    </row>
    <row r="1836" customHeight="1" spans="1:9">
      <c r="A1836" s="8" t="s">
        <v>22682</v>
      </c>
      <c r="B1836" s="8" t="s">
        <v>22683</v>
      </c>
      <c r="C1836" s="8" t="s">
        <v>15980</v>
      </c>
      <c r="D1836" s="8"/>
      <c r="E1836" s="8"/>
      <c r="F1836" s="8" t="s">
        <v>22684</v>
      </c>
      <c r="G1836" s="8"/>
      <c r="H1836" s="8" t="s">
        <v>15980</v>
      </c>
      <c r="I1836" s="8"/>
    </row>
    <row r="1837" customHeight="1" spans="1:9">
      <c r="A1837" s="6" t="s">
        <v>22685</v>
      </c>
      <c r="B1837" s="6" t="s">
        <v>22686</v>
      </c>
      <c r="C1837" s="6" t="s">
        <v>19753</v>
      </c>
      <c r="D1837" s="6"/>
      <c r="E1837" s="6"/>
      <c r="F1837" s="6" t="s">
        <v>22687</v>
      </c>
      <c r="G1837" s="6"/>
      <c r="H1837" s="6" t="s">
        <v>15985</v>
      </c>
      <c r="I1837" s="6"/>
    </row>
    <row r="1838" customHeight="1" spans="1:9">
      <c r="A1838" s="8" t="s">
        <v>22688</v>
      </c>
      <c r="B1838" s="8" t="s">
        <v>22689</v>
      </c>
      <c r="C1838" s="8" t="s">
        <v>22690</v>
      </c>
      <c r="D1838" s="8"/>
      <c r="E1838" s="8"/>
      <c r="F1838" s="8" t="s">
        <v>22691</v>
      </c>
      <c r="G1838" s="8"/>
      <c r="H1838" s="8" t="s">
        <v>15985</v>
      </c>
      <c r="I1838" s="8"/>
    </row>
    <row r="1839" customHeight="1" spans="1:9">
      <c r="A1839" s="6" t="s">
        <v>22692</v>
      </c>
      <c r="B1839" s="6" t="s">
        <v>22693</v>
      </c>
      <c r="C1839" s="6" t="s">
        <v>17597</v>
      </c>
      <c r="D1839" s="6"/>
      <c r="E1839" s="6"/>
      <c r="F1839" s="6" t="s">
        <v>22694</v>
      </c>
      <c r="G1839" s="6"/>
      <c r="H1839" s="6" t="s">
        <v>16390</v>
      </c>
      <c r="I1839" s="6"/>
    </row>
    <row r="1840" customHeight="1" spans="1:9">
      <c r="A1840" s="8" t="s">
        <v>22695</v>
      </c>
      <c r="B1840" s="8" t="s">
        <v>22696</v>
      </c>
      <c r="C1840" s="8" t="s">
        <v>15990</v>
      </c>
      <c r="D1840" s="8"/>
      <c r="E1840" s="8"/>
      <c r="F1840" s="8" t="s">
        <v>22697</v>
      </c>
      <c r="G1840" s="8"/>
      <c r="H1840" s="8" t="s">
        <v>15990</v>
      </c>
      <c r="I1840" s="8"/>
    </row>
    <row r="1841" customHeight="1" spans="1:9">
      <c r="A1841" s="6" t="s">
        <v>22698</v>
      </c>
      <c r="B1841" s="6" t="s">
        <v>22699</v>
      </c>
      <c r="C1841" s="6" t="s">
        <v>15980</v>
      </c>
      <c r="D1841" s="6"/>
      <c r="E1841" s="6"/>
      <c r="F1841" s="6" t="s">
        <v>22700</v>
      </c>
      <c r="G1841" s="6"/>
      <c r="H1841" s="6" t="s">
        <v>15980</v>
      </c>
      <c r="I1841" s="6"/>
    </row>
    <row r="1842" customHeight="1" spans="1:9">
      <c r="A1842" s="8" t="s">
        <v>22701</v>
      </c>
      <c r="B1842" s="8" t="s">
        <v>22702</v>
      </c>
      <c r="C1842" s="8" t="s">
        <v>22703</v>
      </c>
      <c r="D1842" s="8"/>
      <c r="E1842" s="8"/>
      <c r="F1842" s="8" t="s">
        <v>22704</v>
      </c>
      <c r="G1842" s="8"/>
      <c r="H1842" s="8" t="s">
        <v>15985</v>
      </c>
      <c r="I1842" s="8"/>
    </row>
    <row r="1843" customHeight="1" spans="1:9">
      <c r="A1843" s="6" t="s">
        <v>22705</v>
      </c>
      <c r="B1843" s="6" t="s">
        <v>22706</v>
      </c>
      <c r="C1843" s="6" t="s">
        <v>17510</v>
      </c>
      <c r="D1843" s="6"/>
      <c r="E1843" s="6"/>
      <c r="F1843" s="6" t="s">
        <v>22707</v>
      </c>
      <c r="G1843" s="6"/>
      <c r="H1843" s="6" t="s">
        <v>15970</v>
      </c>
      <c r="I1843" s="6"/>
    </row>
    <row r="1844" customHeight="1" spans="1:9">
      <c r="A1844" s="8" t="s">
        <v>22708</v>
      </c>
      <c r="B1844" s="8" t="s">
        <v>22709</v>
      </c>
      <c r="C1844" s="8" t="s">
        <v>22534</v>
      </c>
      <c r="D1844" s="8"/>
      <c r="E1844" s="8"/>
      <c r="F1844" s="8" t="s">
        <v>22710</v>
      </c>
      <c r="G1844" s="8"/>
      <c r="H1844" s="8" t="s">
        <v>15985</v>
      </c>
      <c r="I1844" s="8"/>
    </row>
    <row r="1845" customHeight="1" spans="1:9">
      <c r="A1845" s="6" t="s">
        <v>22711</v>
      </c>
      <c r="B1845" s="6" t="s">
        <v>22712</v>
      </c>
      <c r="C1845" s="6" t="s">
        <v>22713</v>
      </c>
      <c r="D1845" s="6"/>
      <c r="E1845" s="6"/>
      <c r="F1845" s="6" t="s">
        <v>22714</v>
      </c>
      <c r="G1845" s="6"/>
      <c r="H1845" s="6" t="s">
        <v>16029</v>
      </c>
      <c r="I1845" s="6"/>
    </row>
    <row r="1846" customHeight="1" spans="1:9">
      <c r="A1846" s="8" t="s">
        <v>22715</v>
      </c>
      <c r="B1846" s="8" t="s">
        <v>22716</v>
      </c>
      <c r="C1846" s="8" t="s">
        <v>16029</v>
      </c>
      <c r="D1846" s="8"/>
      <c r="E1846" s="8"/>
      <c r="F1846" s="8" t="s">
        <v>22717</v>
      </c>
      <c r="G1846" s="8"/>
      <c r="H1846" s="8" t="s">
        <v>16029</v>
      </c>
      <c r="I1846" s="8"/>
    </row>
    <row r="1847" customHeight="1" spans="1:9">
      <c r="A1847" s="6" t="s">
        <v>22718</v>
      </c>
      <c r="B1847" s="6" t="s">
        <v>22719</v>
      </c>
      <c r="C1847" s="6" t="s">
        <v>16029</v>
      </c>
      <c r="D1847" s="6"/>
      <c r="E1847" s="6"/>
      <c r="F1847" s="6" t="s">
        <v>22720</v>
      </c>
      <c r="G1847" s="6"/>
      <c r="H1847" s="6" t="s">
        <v>16029</v>
      </c>
      <c r="I1847" s="6"/>
    </row>
    <row r="1848" customHeight="1" spans="1:9">
      <c r="A1848" s="8" t="s">
        <v>22721</v>
      </c>
      <c r="B1848" s="8" t="s">
        <v>22722</v>
      </c>
      <c r="C1848" s="8" t="s">
        <v>22534</v>
      </c>
      <c r="D1848" s="8"/>
      <c r="E1848" s="8"/>
      <c r="F1848" s="8" t="s">
        <v>22723</v>
      </c>
      <c r="G1848" s="8"/>
      <c r="H1848" s="8" t="s">
        <v>15985</v>
      </c>
      <c r="I1848" s="8"/>
    </row>
    <row r="1849" customHeight="1" spans="1:9">
      <c r="A1849" s="6" t="s">
        <v>22724</v>
      </c>
      <c r="B1849" s="6" t="s">
        <v>22725</v>
      </c>
      <c r="C1849" s="6" t="s">
        <v>22726</v>
      </c>
      <c r="D1849" s="6"/>
      <c r="E1849" s="6"/>
      <c r="F1849" s="6" t="s">
        <v>22727</v>
      </c>
      <c r="G1849" s="6"/>
      <c r="H1849" s="6" t="s">
        <v>15985</v>
      </c>
      <c r="I1849" s="6"/>
    </row>
    <row r="1850" customHeight="1" spans="1:9">
      <c r="A1850" s="8" t="s">
        <v>22728</v>
      </c>
      <c r="B1850" s="8" t="s">
        <v>22729</v>
      </c>
      <c r="C1850" s="8" t="s">
        <v>19398</v>
      </c>
      <c r="D1850" s="8"/>
      <c r="E1850" s="8"/>
      <c r="F1850" s="8" t="s">
        <v>22730</v>
      </c>
      <c r="G1850" s="8"/>
      <c r="H1850" s="8" t="s">
        <v>16168</v>
      </c>
      <c r="I1850" s="8"/>
    </row>
    <row r="1851" customHeight="1" spans="1:9">
      <c r="A1851" s="6" t="s">
        <v>22731</v>
      </c>
      <c r="B1851" s="6" t="s">
        <v>22732</v>
      </c>
      <c r="C1851" s="6" t="s">
        <v>22472</v>
      </c>
      <c r="D1851" s="6"/>
      <c r="E1851" s="6"/>
      <c r="F1851" s="6" t="s">
        <v>22733</v>
      </c>
      <c r="G1851" s="6"/>
      <c r="H1851" s="6" t="s">
        <v>15985</v>
      </c>
      <c r="I1851" s="6"/>
    </row>
    <row r="1852" customHeight="1" spans="1:9">
      <c r="A1852" s="8" t="s">
        <v>22734</v>
      </c>
      <c r="B1852" s="8" t="s">
        <v>22735</v>
      </c>
      <c r="C1852" s="8" t="s">
        <v>22736</v>
      </c>
      <c r="D1852" s="8"/>
      <c r="E1852" s="8"/>
      <c r="F1852" s="8" t="s">
        <v>22737</v>
      </c>
      <c r="G1852" s="8"/>
      <c r="H1852" s="8" t="s">
        <v>15985</v>
      </c>
      <c r="I1852" s="8"/>
    </row>
    <row r="1853" customHeight="1" spans="1:9">
      <c r="A1853" s="6" t="s">
        <v>22738</v>
      </c>
      <c r="B1853" s="6" t="s">
        <v>22739</v>
      </c>
      <c r="C1853" s="6" t="s">
        <v>16851</v>
      </c>
      <c r="D1853" s="6"/>
      <c r="E1853" s="6"/>
      <c r="F1853" s="6" t="s">
        <v>22740</v>
      </c>
      <c r="G1853" s="6"/>
      <c r="H1853" s="6" t="s">
        <v>15980</v>
      </c>
      <c r="I1853" s="6"/>
    </row>
    <row r="1854" customHeight="1" spans="1:9">
      <c r="A1854" s="8" t="s">
        <v>22741</v>
      </c>
      <c r="B1854" s="8" t="s">
        <v>22742</v>
      </c>
      <c r="C1854" s="8" t="s">
        <v>22743</v>
      </c>
      <c r="D1854" s="8"/>
      <c r="E1854" s="8"/>
      <c r="F1854" s="8" t="s">
        <v>22744</v>
      </c>
      <c r="G1854" s="8"/>
      <c r="H1854" s="8" t="s">
        <v>15980</v>
      </c>
      <c r="I1854" s="8"/>
    </row>
    <row r="1855" customHeight="1" spans="1:9">
      <c r="A1855" s="6" t="s">
        <v>22745</v>
      </c>
      <c r="B1855" s="6" t="s">
        <v>22746</v>
      </c>
      <c r="C1855" s="6" t="s">
        <v>16449</v>
      </c>
      <c r="D1855" s="6"/>
      <c r="E1855" s="6"/>
      <c r="F1855" s="6" t="s">
        <v>22747</v>
      </c>
      <c r="G1855" s="6"/>
      <c r="H1855" s="6" t="s">
        <v>15985</v>
      </c>
      <c r="I1855" s="6"/>
    </row>
    <row r="1856" customHeight="1" spans="1:9">
      <c r="A1856" s="8" t="s">
        <v>22748</v>
      </c>
      <c r="B1856" s="8" t="s">
        <v>22749</v>
      </c>
      <c r="C1856" s="8" t="s">
        <v>15980</v>
      </c>
      <c r="D1856" s="8"/>
      <c r="E1856" s="8"/>
      <c r="F1856" s="8" t="s">
        <v>22750</v>
      </c>
      <c r="G1856" s="8"/>
      <c r="H1856" s="8" t="s">
        <v>15980</v>
      </c>
      <c r="I1856" s="8"/>
    </row>
    <row r="1857" customHeight="1" spans="1:9">
      <c r="A1857" s="6" t="s">
        <v>22751</v>
      </c>
      <c r="B1857" s="6" t="s">
        <v>22752</v>
      </c>
      <c r="C1857" s="6" t="s">
        <v>15980</v>
      </c>
      <c r="D1857" s="6"/>
      <c r="E1857" s="6"/>
      <c r="F1857" s="6" t="s">
        <v>22753</v>
      </c>
      <c r="G1857" s="6"/>
      <c r="H1857" s="6" t="s">
        <v>15980</v>
      </c>
      <c r="I1857" s="6"/>
    </row>
    <row r="1858" customHeight="1" spans="1:9">
      <c r="A1858" s="8" t="s">
        <v>22754</v>
      </c>
      <c r="B1858" s="8" t="s">
        <v>22755</v>
      </c>
      <c r="C1858" s="8" t="s">
        <v>22756</v>
      </c>
      <c r="D1858" s="8"/>
      <c r="E1858" s="8"/>
      <c r="F1858" s="8" t="s">
        <v>22757</v>
      </c>
      <c r="G1858" s="8"/>
      <c r="H1858" s="8" t="s">
        <v>15985</v>
      </c>
      <c r="I1858" s="8"/>
    </row>
    <row r="1859" customHeight="1" spans="1:9">
      <c r="A1859" s="6" t="s">
        <v>22758</v>
      </c>
      <c r="B1859" s="6" t="s">
        <v>22759</v>
      </c>
      <c r="C1859" s="6" t="s">
        <v>22527</v>
      </c>
      <c r="D1859" s="6"/>
      <c r="E1859" s="6"/>
      <c r="F1859" s="6" t="s">
        <v>22760</v>
      </c>
      <c r="G1859" s="6"/>
      <c r="H1859" s="6" t="s">
        <v>16056</v>
      </c>
      <c r="I1859" s="6"/>
    </row>
    <row r="1860" customHeight="1" spans="1:9">
      <c r="A1860" s="8" t="s">
        <v>22761</v>
      </c>
      <c r="B1860" s="8" t="s">
        <v>22762</v>
      </c>
      <c r="C1860" s="8" t="s">
        <v>16263</v>
      </c>
      <c r="D1860" s="8"/>
      <c r="E1860" s="8"/>
      <c r="F1860" s="8" t="s">
        <v>22763</v>
      </c>
      <c r="G1860" s="8"/>
      <c r="H1860" s="8" t="s">
        <v>15985</v>
      </c>
      <c r="I1860" s="8"/>
    </row>
    <row r="1861" customHeight="1" spans="1:9">
      <c r="A1861" s="6" t="s">
        <v>22764</v>
      </c>
      <c r="B1861" s="6" t="s">
        <v>22765</v>
      </c>
      <c r="C1861" s="6" t="s">
        <v>22766</v>
      </c>
      <c r="D1861" s="6"/>
      <c r="E1861" s="6"/>
      <c r="F1861" s="6" t="s">
        <v>22767</v>
      </c>
      <c r="G1861" s="6"/>
      <c r="H1861" s="6" t="s">
        <v>15985</v>
      </c>
      <c r="I1861" s="6"/>
    </row>
    <row r="1862" customHeight="1" spans="1:9">
      <c r="A1862" s="8" t="s">
        <v>22768</v>
      </c>
      <c r="B1862" s="8"/>
      <c r="C1862" s="8" t="s">
        <v>16673</v>
      </c>
      <c r="D1862" s="8"/>
      <c r="E1862" s="8"/>
      <c r="F1862" s="8" t="s">
        <v>22769</v>
      </c>
      <c r="G1862" s="8"/>
      <c r="H1862" s="8" t="s">
        <v>16673</v>
      </c>
      <c r="I1862" s="8"/>
    </row>
    <row r="1863" customHeight="1" spans="1:9">
      <c r="A1863" s="6" t="s">
        <v>22770</v>
      </c>
      <c r="B1863" s="6" t="s">
        <v>22771</v>
      </c>
      <c r="C1863" s="6" t="s">
        <v>19753</v>
      </c>
      <c r="D1863" s="6"/>
      <c r="E1863" s="6"/>
      <c r="F1863" s="6" t="s">
        <v>22772</v>
      </c>
      <c r="G1863" s="6"/>
      <c r="H1863" s="6" t="s">
        <v>15985</v>
      </c>
      <c r="I1863" s="6"/>
    </row>
    <row r="1864" customHeight="1" spans="1:9">
      <c r="A1864" s="8" t="s">
        <v>22773</v>
      </c>
      <c r="B1864" s="8" t="s">
        <v>22774</v>
      </c>
      <c r="C1864" s="8" t="s">
        <v>16449</v>
      </c>
      <c r="D1864" s="8"/>
      <c r="E1864" s="8"/>
      <c r="F1864" s="8" t="s">
        <v>22775</v>
      </c>
      <c r="G1864" s="8"/>
      <c r="H1864" s="8" t="s">
        <v>15985</v>
      </c>
      <c r="I1864" s="8"/>
    </row>
    <row r="1865" customHeight="1" spans="1:9">
      <c r="A1865" s="6" t="s">
        <v>22776</v>
      </c>
      <c r="B1865" s="6" t="s">
        <v>22777</v>
      </c>
      <c r="C1865" s="6" t="s">
        <v>16411</v>
      </c>
      <c r="D1865" s="6"/>
      <c r="E1865" s="6"/>
      <c r="F1865" s="6" t="s">
        <v>22778</v>
      </c>
      <c r="G1865" s="6"/>
      <c r="H1865" s="6" t="s">
        <v>16411</v>
      </c>
      <c r="I1865" s="6"/>
    </row>
    <row r="1866" customHeight="1" spans="1:9">
      <c r="A1866" s="8" t="s">
        <v>22779</v>
      </c>
      <c r="B1866" s="8" t="s">
        <v>22780</v>
      </c>
      <c r="C1866" s="8" t="s">
        <v>22781</v>
      </c>
      <c r="D1866" s="8"/>
      <c r="E1866" s="8"/>
      <c r="F1866" s="8" t="s">
        <v>22782</v>
      </c>
      <c r="G1866" s="8"/>
      <c r="H1866" s="8" t="s">
        <v>15985</v>
      </c>
      <c r="I1866" s="8"/>
    </row>
    <row r="1867" customHeight="1" spans="1:9">
      <c r="A1867" s="6" t="s">
        <v>22783</v>
      </c>
      <c r="B1867" s="6" t="s">
        <v>21176</v>
      </c>
      <c r="C1867" s="6" t="s">
        <v>22784</v>
      </c>
      <c r="D1867" s="6"/>
      <c r="E1867" s="6"/>
      <c r="F1867" s="6" t="s">
        <v>22785</v>
      </c>
      <c r="G1867" s="6"/>
      <c r="H1867" s="6" t="s">
        <v>16348</v>
      </c>
      <c r="I1867" s="6"/>
    </row>
    <row r="1868" customHeight="1" spans="1:9">
      <c r="A1868" s="8" t="s">
        <v>22786</v>
      </c>
      <c r="B1868" s="8" t="s">
        <v>21176</v>
      </c>
      <c r="C1868" s="8" t="s">
        <v>19753</v>
      </c>
      <c r="D1868" s="8"/>
      <c r="E1868" s="8"/>
      <c r="F1868" s="8" t="s">
        <v>22787</v>
      </c>
      <c r="G1868" s="8"/>
      <c r="H1868" s="8" t="s">
        <v>15985</v>
      </c>
      <c r="I1868" s="8"/>
    </row>
    <row r="1869" customHeight="1" spans="1:9">
      <c r="A1869" s="6" t="s">
        <v>22788</v>
      </c>
      <c r="B1869" s="6" t="s">
        <v>22789</v>
      </c>
      <c r="C1869" s="6" t="s">
        <v>22790</v>
      </c>
      <c r="D1869" s="6"/>
      <c r="E1869" s="6"/>
      <c r="F1869" s="6" t="s">
        <v>22791</v>
      </c>
      <c r="G1869" s="6"/>
      <c r="H1869" s="6" t="s">
        <v>15985</v>
      </c>
      <c r="I1869" s="6"/>
    </row>
    <row r="1870" customHeight="1" spans="1:9">
      <c r="A1870" s="8" t="s">
        <v>22792</v>
      </c>
      <c r="B1870" s="8" t="s">
        <v>22793</v>
      </c>
      <c r="C1870" s="8" t="s">
        <v>15970</v>
      </c>
      <c r="D1870" s="8"/>
      <c r="E1870" s="8"/>
      <c r="F1870" s="8" t="s">
        <v>22794</v>
      </c>
      <c r="G1870" s="8"/>
      <c r="H1870" s="8" t="s">
        <v>15970</v>
      </c>
      <c r="I1870" s="8"/>
    </row>
    <row r="1871" customHeight="1" spans="1:9">
      <c r="A1871" s="6" t="s">
        <v>22795</v>
      </c>
      <c r="B1871" s="6" t="s">
        <v>22796</v>
      </c>
      <c r="C1871" s="6" t="s">
        <v>22520</v>
      </c>
      <c r="D1871" s="6"/>
      <c r="E1871" s="6"/>
      <c r="F1871" s="6" t="s">
        <v>22797</v>
      </c>
      <c r="G1871" s="6"/>
      <c r="H1871" s="6" t="s">
        <v>15985</v>
      </c>
      <c r="I1871" s="6"/>
    </row>
    <row r="1872" customHeight="1" spans="1:9">
      <c r="A1872" s="8" t="s">
        <v>22798</v>
      </c>
      <c r="B1872" s="8" t="s">
        <v>22799</v>
      </c>
      <c r="C1872" s="8" t="s">
        <v>22800</v>
      </c>
      <c r="D1872" s="8"/>
      <c r="E1872" s="8"/>
      <c r="F1872" s="8" t="s">
        <v>22801</v>
      </c>
      <c r="G1872" s="8"/>
      <c r="H1872" s="8" t="s">
        <v>15980</v>
      </c>
      <c r="I1872" s="8"/>
    </row>
    <row r="1873" customHeight="1" spans="1:9">
      <c r="A1873" s="6" t="s">
        <v>22802</v>
      </c>
      <c r="B1873" s="6" t="s">
        <v>22803</v>
      </c>
      <c r="C1873" s="6" t="s">
        <v>20415</v>
      </c>
      <c r="D1873" s="6"/>
      <c r="E1873" s="6"/>
      <c r="F1873" s="6" t="s">
        <v>22804</v>
      </c>
      <c r="G1873" s="6"/>
      <c r="H1873" s="6" t="s">
        <v>15970</v>
      </c>
      <c r="I1873" s="6"/>
    </row>
    <row r="1874" customHeight="1" spans="1:9">
      <c r="A1874" s="8" t="s">
        <v>22805</v>
      </c>
      <c r="B1874" s="8" t="s">
        <v>22806</v>
      </c>
      <c r="C1874" s="8" t="s">
        <v>16056</v>
      </c>
      <c r="D1874" s="8"/>
      <c r="E1874" s="8"/>
      <c r="F1874" s="8" t="s">
        <v>22807</v>
      </c>
      <c r="G1874" s="8"/>
      <c r="H1874" s="8" t="s">
        <v>16056</v>
      </c>
      <c r="I1874" s="8"/>
    </row>
    <row r="1875" customHeight="1" spans="1:9">
      <c r="A1875" s="6" t="s">
        <v>22808</v>
      </c>
      <c r="B1875" s="6" t="s">
        <v>22809</v>
      </c>
      <c r="C1875" s="6" t="s">
        <v>22239</v>
      </c>
      <c r="D1875" s="6"/>
      <c r="E1875" s="6"/>
      <c r="F1875" s="6" t="s">
        <v>22810</v>
      </c>
      <c r="G1875" s="6"/>
      <c r="H1875" s="6" t="s">
        <v>15985</v>
      </c>
      <c r="I1875" s="6"/>
    </row>
    <row r="1876" customHeight="1" spans="1:9">
      <c r="A1876" s="8" t="s">
        <v>22811</v>
      </c>
      <c r="B1876" s="8" t="s">
        <v>22812</v>
      </c>
      <c r="C1876" s="8" t="s">
        <v>22813</v>
      </c>
      <c r="D1876" s="8"/>
      <c r="E1876" s="8"/>
      <c r="F1876" s="8" t="s">
        <v>22814</v>
      </c>
      <c r="G1876" s="8"/>
      <c r="H1876" s="8" t="s">
        <v>15985</v>
      </c>
      <c r="I1876" s="8"/>
    </row>
    <row r="1877" customHeight="1" spans="1:9">
      <c r="A1877" s="6" t="s">
        <v>22815</v>
      </c>
      <c r="B1877" s="6" t="s">
        <v>22816</v>
      </c>
      <c r="C1877" s="6" t="s">
        <v>16056</v>
      </c>
      <c r="D1877" s="6"/>
      <c r="E1877" s="6"/>
      <c r="F1877" s="6" t="s">
        <v>22817</v>
      </c>
      <c r="G1877" s="6"/>
      <c r="H1877" s="6" t="s">
        <v>16056</v>
      </c>
      <c r="I1877" s="6"/>
    </row>
    <row r="1878" customHeight="1" spans="1:9">
      <c r="A1878" s="8" t="s">
        <v>22818</v>
      </c>
      <c r="B1878" s="8" t="s">
        <v>22819</v>
      </c>
      <c r="C1878" s="8" t="s">
        <v>16673</v>
      </c>
      <c r="D1878" s="8"/>
      <c r="E1878" s="8"/>
      <c r="F1878" s="8" t="s">
        <v>22820</v>
      </c>
      <c r="G1878" s="8"/>
      <c r="H1878" s="8" t="s">
        <v>16673</v>
      </c>
      <c r="I1878" s="8"/>
    </row>
    <row r="1879" customHeight="1" spans="1:9">
      <c r="A1879" s="6" t="s">
        <v>22821</v>
      </c>
      <c r="B1879" s="6" t="s">
        <v>22822</v>
      </c>
      <c r="C1879" s="6" t="s">
        <v>22410</v>
      </c>
      <c r="D1879" s="6"/>
      <c r="E1879" s="6"/>
      <c r="F1879" s="6" t="s">
        <v>22823</v>
      </c>
      <c r="G1879" s="6"/>
      <c r="H1879" s="6" t="s">
        <v>15985</v>
      </c>
      <c r="I1879" s="6"/>
    </row>
    <row r="1880" customHeight="1" spans="1:9">
      <c r="A1880" s="8" t="s">
        <v>22824</v>
      </c>
      <c r="B1880" s="8" t="s">
        <v>22825</v>
      </c>
      <c r="C1880" s="8" t="s">
        <v>22826</v>
      </c>
      <c r="D1880" s="8"/>
      <c r="E1880" s="8"/>
      <c r="F1880" s="8" t="s">
        <v>22827</v>
      </c>
      <c r="G1880" s="8"/>
      <c r="H1880" s="8" t="s">
        <v>15959</v>
      </c>
      <c r="I1880" s="8"/>
    </row>
    <row r="1881" customHeight="1" spans="1:9">
      <c r="A1881" s="6" t="s">
        <v>22828</v>
      </c>
      <c r="B1881" s="6" t="s">
        <v>22829</v>
      </c>
      <c r="C1881" s="6" t="s">
        <v>20901</v>
      </c>
      <c r="D1881" s="6"/>
      <c r="E1881" s="6"/>
      <c r="F1881" s="6" t="s">
        <v>22830</v>
      </c>
      <c r="G1881" s="6"/>
      <c r="H1881" s="6" t="s">
        <v>15980</v>
      </c>
      <c r="I1881" s="6"/>
    </row>
    <row r="1882" customHeight="1" spans="1:9">
      <c r="A1882" s="8" t="s">
        <v>22831</v>
      </c>
      <c r="B1882" s="8" t="s">
        <v>22832</v>
      </c>
      <c r="C1882" s="8" t="s">
        <v>16129</v>
      </c>
      <c r="D1882" s="8"/>
      <c r="E1882" s="8"/>
      <c r="F1882" s="8" t="s">
        <v>22833</v>
      </c>
      <c r="G1882" s="8"/>
      <c r="H1882" s="8" t="s">
        <v>15985</v>
      </c>
      <c r="I1882" s="8"/>
    </row>
    <row r="1883" customHeight="1" spans="1:9">
      <c r="A1883" s="6" t="s">
        <v>22834</v>
      </c>
      <c r="B1883" s="6" t="s">
        <v>22835</v>
      </c>
      <c r="C1883" s="6" t="s">
        <v>22038</v>
      </c>
      <c r="D1883" s="6"/>
      <c r="E1883" s="6"/>
      <c r="F1883" s="6" t="s">
        <v>22836</v>
      </c>
      <c r="G1883" s="6"/>
      <c r="H1883" s="6" t="s">
        <v>15985</v>
      </c>
      <c r="I1883" s="6"/>
    </row>
    <row r="1884" customHeight="1" spans="1:9">
      <c r="A1884" s="8" t="s">
        <v>22837</v>
      </c>
      <c r="B1884" s="8" t="s">
        <v>22838</v>
      </c>
      <c r="C1884" s="8" t="s">
        <v>22839</v>
      </c>
      <c r="D1884" s="8"/>
      <c r="E1884" s="8"/>
      <c r="F1884" s="8" t="s">
        <v>22840</v>
      </c>
      <c r="G1884" s="8"/>
      <c r="H1884" s="8" t="s">
        <v>15980</v>
      </c>
      <c r="I1884" s="8"/>
    </row>
    <row r="1885" customHeight="1" spans="1:9">
      <c r="A1885" s="6" t="s">
        <v>22841</v>
      </c>
      <c r="B1885" s="6" t="s">
        <v>22842</v>
      </c>
      <c r="C1885" s="6" t="s">
        <v>22843</v>
      </c>
      <c r="D1885" s="6"/>
      <c r="E1885" s="6"/>
      <c r="F1885" s="6" t="s">
        <v>22844</v>
      </c>
      <c r="G1885" s="6"/>
      <c r="H1885" s="6" t="s">
        <v>15985</v>
      </c>
      <c r="I1885" s="6"/>
    </row>
    <row r="1886" customHeight="1" spans="1:9">
      <c r="A1886" s="8" t="s">
        <v>22845</v>
      </c>
      <c r="B1886" s="8" t="s">
        <v>22846</v>
      </c>
      <c r="C1886" s="8" t="s">
        <v>15970</v>
      </c>
      <c r="D1886" s="8"/>
      <c r="E1886" s="8"/>
      <c r="F1886" s="8" t="s">
        <v>22847</v>
      </c>
      <c r="G1886" s="8"/>
      <c r="H1886" s="8" t="s">
        <v>15970</v>
      </c>
      <c r="I1886" s="8"/>
    </row>
    <row r="1887" customHeight="1" spans="1:9">
      <c r="A1887" s="6" t="s">
        <v>22848</v>
      </c>
      <c r="B1887" s="6" t="s">
        <v>22849</v>
      </c>
      <c r="C1887" s="6" t="s">
        <v>22534</v>
      </c>
      <c r="D1887" s="6"/>
      <c r="E1887" s="6"/>
      <c r="F1887" s="6" t="s">
        <v>22850</v>
      </c>
      <c r="G1887" s="6"/>
      <c r="H1887" s="6" t="s">
        <v>15985</v>
      </c>
      <c r="I1887" s="6"/>
    </row>
    <row r="1888" customHeight="1" spans="1:9">
      <c r="A1888" s="8" t="s">
        <v>22851</v>
      </c>
      <c r="B1888" s="8" t="s">
        <v>22852</v>
      </c>
      <c r="C1888" s="8" t="s">
        <v>15980</v>
      </c>
      <c r="D1888" s="8"/>
      <c r="E1888" s="8"/>
      <c r="F1888" s="8" t="s">
        <v>22853</v>
      </c>
      <c r="G1888" s="8"/>
      <c r="H1888" s="8" t="s">
        <v>15980</v>
      </c>
      <c r="I1888" s="8"/>
    </row>
    <row r="1889" customHeight="1" spans="1:9">
      <c r="A1889" s="6" t="s">
        <v>22854</v>
      </c>
      <c r="B1889" s="6" t="s">
        <v>22855</v>
      </c>
      <c r="C1889" s="6" t="s">
        <v>15970</v>
      </c>
      <c r="D1889" s="6"/>
      <c r="E1889" s="6"/>
      <c r="F1889" s="6" t="s">
        <v>22856</v>
      </c>
      <c r="G1889" s="6"/>
      <c r="H1889" s="6" t="s">
        <v>15970</v>
      </c>
      <c r="I1889" s="6"/>
    </row>
    <row r="1890" customHeight="1" spans="1:9">
      <c r="A1890" s="8" t="s">
        <v>22857</v>
      </c>
      <c r="B1890" s="8" t="s">
        <v>22858</v>
      </c>
      <c r="C1890" s="8" t="s">
        <v>22859</v>
      </c>
      <c r="D1890" s="8"/>
      <c r="E1890" s="8"/>
      <c r="F1890" s="8" t="s">
        <v>22860</v>
      </c>
      <c r="G1890" s="8"/>
      <c r="H1890" s="8" t="s">
        <v>16390</v>
      </c>
      <c r="I1890" s="8"/>
    </row>
    <row r="1891" customHeight="1" spans="1:9">
      <c r="A1891" s="6" t="s">
        <v>22861</v>
      </c>
      <c r="B1891" s="6"/>
      <c r="C1891" s="6" t="s">
        <v>22862</v>
      </c>
      <c r="D1891" s="6"/>
      <c r="E1891" s="6"/>
      <c r="F1891" s="6" t="s">
        <v>22863</v>
      </c>
      <c r="G1891" s="6"/>
      <c r="H1891" s="6"/>
      <c r="I1891" s="6"/>
    </row>
    <row r="1892" customHeight="1" spans="1:9">
      <c r="A1892" s="8" t="s">
        <v>22864</v>
      </c>
      <c r="B1892" s="8" t="s">
        <v>22865</v>
      </c>
      <c r="C1892" s="8" t="s">
        <v>22866</v>
      </c>
      <c r="D1892" s="8"/>
      <c r="E1892" s="8"/>
      <c r="F1892" s="8" t="s">
        <v>22867</v>
      </c>
      <c r="G1892" s="8"/>
      <c r="H1892" s="8" t="s">
        <v>15985</v>
      </c>
      <c r="I1892" s="8"/>
    </row>
    <row r="1893" customHeight="1" spans="1:9">
      <c r="A1893" s="6" t="s">
        <v>22868</v>
      </c>
      <c r="B1893" s="6" t="s">
        <v>22869</v>
      </c>
      <c r="C1893" s="6" t="s">
        <v>17032</v>
      </c>
      <c r="D1893" s="6"/>
      <c r="E1893" s="6"/>
      <c r="F1893" s="6" t="s">
        <v>22870</v>
      </c>
      <c r="G1893" s="6"/>
      <c r="H1893" s="6" t="s">
        <v>15970</v>
      </c>
      <c r="I1893" s="6"/>
    </row>
    <row r="1894" customHeight="1" spans="1:9">
      <c r="A1894" s="8" t="s">
        <v>22871</v>
      </c>
      <c r="B1894" s="8" t="s">
        <v>22872</v>
      </c>
      <c r="C1894" s="8" t="s">
        <v>19112</v>
      </c>
      <c r="D1894" s="8"/>
      <c r="E1894" s="8"/>
      <c r="F1894" s="8" t="s">
        <v>22873</v>
      </c>
      <c r="G1894" s="8"/>
      <c r="H1894" s="8" t="s">
        <v>16024</v>
      </c>
      <c r="I1894" s="8"/>
    </row>
    <row r="1895" customHeight="1" spans="1:9">
      <c r="A1895" s="6" t="s">
        <v>22874</v>
      </c>
      <c r="B1895" s="6" t="s">
        <v>22875</v>
      </c>
      <c r="C1895" s="6" t="s">
        <v>15975</v>
      </c>
      <c r="D1895" s="6"/>
      <c r="E1895" s="6"/>
      <c r="F1895" s="6" t="s">
        <v>22876</v>
      </c>
      <c r="G1895" s="6"/>
      <c r="H1895" s="6" t="s">
        <v>15975</v>
      </c>
      <c r="I1895" s="6"/>
    </row>
    <row r="1896" customHeight="1" spans="1:9">
      <c r="A1896" s="8" t="s">
        <v>22877</v>
      </c>
      <c r="B1896" s="8" t="s">
        <v>22878</v>
      </c>
      <c r="C1896" s="8" t="s">
        <v>16056</v>
      </c>
      <c r="D1896" s="8"/>
      <c r="E1896" s="8"/>
      <c r="F1896" s="8" t="s">
        <v>22879</v>
      </c>
      <c r="G1896" s="8"/>
      <c r="H1896" s="8" t="s">
        <v>16056</v>
      </c>
      <c r="I1896" s="8"/>
    </row>
    <row r="1897" customHeight="1" spans="1:9">
      <c r="A1897" s="6" t="s">
        <v>22880</v>
      </c>
      <c r="B1897" s="6" t="s">
        <v>22881</v>
      </c>
      <c r="C1897" s="6" t="s">
        <v>18102</v>
      </c>
      <c r="D1897" s="6"/>
      <c r="E1897" s="6"/>
      <c r="F1897" s="6" t="s">
        <v>22882</v>
      </c>
      <c r="G1897" s="6"/>
      <c r="H1897" s="6"/>
      <c r="I1897" s="6"/>
    </row>
    <row r="1898" customHeight="1" spans="1:9">
      <c r="A1898" s="8" t="s">
        <v>22883</v>
      </c>
      <c r="B1898" s="8" t="s">
        <v>22884</v>
      </c>
      <c r="C1898" s="8" t="s">
        <v>16673</v>
      </c>
      <c r="D1898" s="8"/>
      <c r="E1898" s="8"/>
      <c r="F1898" s="8" t="s">
        <v>22885</v>
      </c>
      <c r="G1898" s="8"/>
      <c r="H1898" s="8"/>
      <c r="I1898" s="8"/>
    </row>
    <row r="1899" customHeight="1" spans="1:9">
      <c r="A1899" s="6" t="s">
        <v>22886</v>
      </c>
      <c r="B1899" s="6" t="s">
        <v>22887</v>
      </c>
      <c r="C1899" s="6" t="s">
        <v>19753</v>
      </c>
      <c r="D1899" s="6"/>
      <c r="E1899" s="6"/>
      <c r="F1899" s="6" t="s">
        <v>22888</v>
      </c>
      <c r="G1899" s="6"/>
      <c r="H1899" s="6" t="s">
        <v>15985</v>
      </c>
      <c r="I1899" s="6"/>
    </row>
    <row r="1900" customHeight="1" spans="1:9">
      <c r="A1900" s="8" t="s">
        <v>22889</v>
      </c>
      <c r="B1900" s="8" t="s">
        <v>22890</v>
      </c>
      <c r="C1900" s="8" t="s">
        <v>16029</v>
      </c>
      <c r="D1900" s="8"/>
      <c r="E1900" s="8"/>
      <c r="F1900" s="8" t="s">
        <v>22891</v>
      </c>
      <c r="G1900" s="8"/>
      <c r="H1900" s="8" t="s">
        <v>16029</v>
      </c>
      <c r="I1900" s="8"/>
    </row>
    <row r="1901" customHeight="1" spans="1:9">
      <c r="A1901" s="6" t="s">
        <v>22892</v>
      </c>
      <c r="B1901" s="6" t="s">
        <v>22893</v>
      </c>
      <c r="C1901" s="6" t="s">
        <v>22894</v>
      </c>
      <c r="D1901" s="6"/>
      <c r="E1901" s="6"/>
      <c r="F1901" s="6" t="s">
        <v>22895</v>
      </c>
      <c r="G1901" s="6"/>
      <c r="H1901" s="6" t="s">
        <v>15985</v>
      </c>
      <c r="I1901" s="6"/>
    </row>
    <row r="1902" customHeight="1" spans="1:9">
      <c r="A1902" s="8" t="s">
        <v>22896</v>
      </c>
      <c r="B1902" s="8" t="s">
        <v>22897</v>
      </c>
      <c r="C1902" s="8" t="s">
        <v>22108</v>
      </c>
      <c r="D1902" s="8"/>
      <c r="E1902" s="8"/>
      <c r="F1902" s="8" t="s">
        <v>22898</v>
      </c>
      <c r="G1902" s="8"/>
      <c r="H1902" s="8" t="s">
        <v>15985</v>
      </c>
      <c r="I1902" s="8"/>
    </row>
    <row r="1903" customHeight="1" spans="1:9">
      <c r="A1903" s="6" t="s">
        <v>22899</v>
      </c>
      <c r="B1903" s="6" t="s">
        <v>22900</v>
      </c>
      <c r="C1903" s="6" t="s">
        <v>22108</v>
      </c>
      <c r="D1903" s="6"/>
      <c r="E1903" s="6"/>
      <c r="F1903" s="6" t="s">
        <v>22901</v>
      </c>
      <c r="G1903" s="6"/>
      <c r="H1903" s="6" t="s">
        <v>15985</v>
      </c>
      <c r="I1903" s="6"/>
    </row>
    <row r="1904" customHeight="1" spans="1:9">
      <c r="A1904" s="8" t="s">
        <v>22902</v>
      </c>
      <c r="B1904" s="8" t="s">
        <v>22903</v>
      </c>
      <c r="C1904" s="8" t="s">
        <v>22904</v>
      </c>
      <c r="D1904" s="8"/>
      <c r="E1904" s="8"/>
      <c r="F1904" s="8" t="s">
        <v>22905</v>
      </c>
      <c r="G1904" s="8"/>
      <c r="H1904" s="8" t="s">
        <v>15985</v>
      </c>
      <c r="I1904" s="8"/>
    </row>
    <row r="1905" customHeight="1" spans="1:9">
      <c r="A1905" s="6" t="s">
        <v>22906</v>
      </c>
      <c r="B1905" s="6" t="s">
        <v>22907</v>
      </c>
      <c r="C1905" s="6" t="s">
        <v>18102</v>
      </c>
      <c r="D1905" s="6"/>
      <c r="E1905" s="6"/>
      <c r="F1905" s="6" t="s">
        <v>22908</v>
      </c>
      <c r="G1905" s="6"/>
      <c r="H1905" s="6" t="s">
        <v>15985</v>
      </c>
      <c r="I1905" s="6"/>
    </row>
    <row r="1906" customHeight="1" spans="1:9">
      <c r="A1906" s="8" t="s">
        <v>22909</v>
      </c>
      <c r="B1906" s="8" t="s">
        <v>22910</v>
      </c>
      <c r="C1906" s="8" t="s">
        <v>22911</v>
      </c>
      <c r="D1906" s="8"/>
      <c r="E1906" s="8"/>
      <c r="F1906" s="8" t="s">
        <v>22912</v>
      </c>
      <c r="G1906" s="8"/>
      <c r="H1906" s="8"/>
      <c r="I1906" s="8"/>
    </row>
    <row r="1907" customHeight="1" spans="1:9">
      <c r="A1907" s="6" t="s">
        <v>22913</v>
      </c>
      <c r="B1907" s="6" t="s">
        <v>22914</v>
      </c>
      <c r="C1907" s="6" t="s">
        <v>22915</v>
      </c>
      <c r="D1907" s="6"/>
      <c r="E1907" s="6"/>
      <c r="F1907" s="6" t="s">
        <v>22916</v>
      </c>
      <c r="G1907" s="6"/>
      <c r="H1907" s="6" t="s">
        <v>15985</v>
      </c>
      <c r="I1907" s="6"/>
    </row>
    <row r="1908" customHeight="1" spans="1:9">
      <c r="A1908" s="8" t="s">
        <v>22917</v>
      </c>
      <c r="B1908" s="8" t="s">
        <v>22918</v>
      </c>
      <c r="C1908" s="8" t="s">
        <v>22919</v>
      </c>
      <c r="D1908" s="8"/>
      <c r="E1908" s="8"/>
      <c r="F1908" s="8" t="s">
        <v>22920</v>
      </c>
      <c r="G1908" s="8"/>
      <c r="H1908" s="8" t="s">
        <v>16361</v>
      </c>
      <c r="I1908" s="8"/>
    </row>
    <row r="1909" customHeight="1" spans="1:9">
      <c r="A1909" s="6" t="s">
        <v>22921</v>
      </c>
      <c r="B1909" s="6" t="s">
        <v>22922</v>
      </c>
      <c r="C1909" s="6" t="s">
        <v>22923</v>
      </c>
      <c r="D1909" s="6"/>
      <c r="E1909" s="6"/>
      <c r="F1909" s="6" t="s">
        <v>22924</v>
      </c>
      <c r="G1909" s="6"/>
      <c r="H1909" s="6"/>
      <c r="I1909" s="6"/>
    </row>
    <row r="1910" customHeight="1" spans="1:9">
      <c r="A1910" s="8" t="s">
        <v>22925</v>
      </c>
      <c r="B1910" s="8" t="s">
        <v>22926</v>
      </c>
      <c r="C1910" s="8" t="s">
        <v>21299</v>
      </c>
      <c r="D1910" s="8"/>
      <c r="E1910" s="8"/>
      <c r="F1910" s="8" t="s">
        <v>22927</v>
      </c>
      <c r="G1910" s="8"/>
      <c r="H1910" s="8" t="s">
        <v>15985</v>
      </c>
      <c r="I1910" s="8"/>
    </row>
    <row r="1911" customHeight="1" spans="1:9">
      <c r="A1911" s="6" t="s">
        <v>22928</v>
      </c>
      <c r="B1911" s="6" t="s">
        <v>22929</v>
      </c>
      <c r="C1911" s="6" t="s">
        <v>22866</v>
      </c>
      <c r="D1911" s="6"/>
      <c r="E1911" s="6"/>
      <c r="F1911" s="6" t="s">
        <v>22930</v>
      </c>
      <c r="G1911" s="6"/>
      <c r="H1911" s="6"/>
      <c r="I1911" s="6"/>
    </row>
    <row r="1912" customHeight="1" spans="1:9">
      <c r="A1912" s="8" t="s">
        <v>22931</v>
      </c>
      <c r="B1912" s="8" t="s">
        <v>22932</v>
      </c>
      <c r="C1912" s="8" t="s">
        <v>20187</v>
      </c>
      <c r="D1912" s="8"/>
      <c r="E1912" s="8"/>
      <c r="F1912" s="8" t="s">
        <v>22933</v>
      </c>
      <c r="G1912" s="8"/>
      <c r="H1912" s="8" t="s">
        <v>15980</v>
      </c>
      <c r="I1912" s="8"/>
    </row>
    <row r="1913" customHeight="1" spans="1:9">
      <c r="A1913" s="6" t="s">
        <v>22934</v>
      </c>
      <c r="B1913" s="6" t="s">
        <v>22935</v>
      </c>
      <c r="C1913" s="6" t="s">
        <v>16139</v>
      </c>
      <c r="D1913" s="6"/>
      <c r="E1913" s="6"/>
      <c r="F1913" s="6" t="s">
        <v>22936</v>
      </c>
      <c r="G1913" s="6"/>
      <c r="H1913" s="6" t="s">
        <v>16139</v>
      </c>
      <c r="I1913" s="6"/>
    </row>
    <row r="1914" customHeight="1" spans="1:9">
      <c r="A1914" s="8" t="s">
        <v>22937</v>
      </c>
      <c r="B1914" s="8" t="s">
        <v>22938</v>
      </c>
      <c r="C1914" s="8" t="s">
        <v>22939</v>
      </c>
      <c r="D1914" s="8"/>
      <c r="E1914" s="8"/>
      <c r="F1914" s="8" t="s">
        <v>22940</v>
      </c>
      <c r="G1914" s="8"/>
      <c r="H1914" s="8"/>
      <c r="I1914" s="8"/>
    </row>
    <row r="1915" customHeight="1" spans="1:9">
      <c r="A1915" s="6" t="s">
        <v>22941</v>
      </c>
      <c r="B1915" s="6" t="s">
        <v>22942</v>
      </c>
      <c r="C1915" s="6" t="s">
        <v>18102</v>
      </c>
      <c r="D1915" s="6"/>
      <c r="E1915" s="6"/>
      <c r="F1915" s="6" t="s">
        <v>22943</v>
      </c>
      <c r="G1915" s="6"/>
      <c r="H1915" s="6"/>
      <c r="I1915" s="6"/>
    </row>
    <row r="1916" customHeight="1" spans="1:9">
      <c r="A1916" s="8" t="s">
        <v>22944</v>
      </c>
      <c r="B1916" s="8" t="s">
        <v>22945</v>
      </c>
      <c r="C1916" s="8" t="s">
        <v>17283</v>
      </c>
      <c r="D1916" s="8"/>
      <c r="E1916" s="8"/>
      <c r="F1916" s="8" t="s">
        <v>22946</v>
      </c>
      <c r="G1916" s="8"/>
      <c r="H1916" s="8" t="s">
        <v>15985</v>
      </c>
      <c r="I1916" s="8"/>
    </row>
    <row r="1917" customHeight="1" spans="1:9">
      <c r="A1917" s="6" t="s">
        <v>22947</v>
      </c>
      <c r="B1917" s="6" t="s">
        <v>22948</v>
      </c>
      <c r="C1917" s="6" t="s">
        <v>16826</v>
      </c>
      <c r="D1917" s="6"/>
      <c r="E1917" s="6"/>
      <c r="F1917" s="6" t="s">
        <v>22949</v>
      </c>
      <c r="G1917" s="6"/>
      <c r="H1917" s="6" t="s">
        <v>16826</v>
      </c>
      <c r="I1917" s="6"/>
    </row>
    <row r="1918" customHeight="1" spans="1:9">
      <c r="A1918" s="8" t="s">
        <v>22950</v>
      </c>
      <c r="B1918" s="8" t="s">
        <v>22951</v>
      </c>
      <c r="C1918" s="8" t="s">
        <v>16129</v>
      </c>
      <c r="D1918" s="8"/>
      <c r="E1918" s="8"/>
      <c r="F1918" s="8" t="s">
        <v>22952</v>
      </c>
      <c r="G1918" s="8"/>
      <c r="H1918" s="8" t="s">
        <v>15985</v>
      </c>
      <c r="I1918" s="8"/>
    </row>
    <row r="1919" customHeight="1" spans="1:9">
      <c r="A1919" s="6" t="s">
        <v>22953</v>
      </c>
      <c r="B1919" s="6" t="s">
        <v>22954</v>
      </c>
      <c r="C1919" s="6" t="s">
        <v>15980</v>
      </c>
      <c r="D1919" s="6"/>
      <c r="E1919" s="6"/>
      <c r="F1919" s="6" t="s">
        <v>22955</v>
      </c>
      <c r="G1919" s="6"/>
      <c r="H1919" s="6" t="s">
        <v>15980</v>
      </c>
      <c r="I1919" s="6"/>
    </row>
    <row r="1920" customHeight="1" spans="1:9">
      <c r="A1920" s="8" t="s">
        <v>22956</v>
      </c>
      <c r="B1920" s="8" t="s">
        <v>22957</v>
      </c>
      <c r="C1920" s="8" t="s">
        <v>16056</v>
      </c>
      <c r="D1920" s="8"/>
      <c r="E1920" s="8"/>
      <c r="F1920" s="8" t="s">
        <v>22958</v>
      </c>
      <c r="G1920" s="8"/>
      <c r="H1920" s="8" t="s">
        <v>15980</v>
      </c>
      <c r="I1920" s="8"/>
    </row>
    <row r="1921" customHeight="1" spans="1:9">
      <c r="A1921" s="6" t="s">
        <v>22959</v>
      </c>
      <c r="B1921" s="6" t="s">
        <v>22960</v>
      </c>
      <c r="C1921" s="6" t="s">
        <v>22961</v>
      </c>
      <c r="D1921" s="6"/>
      <c r="E1921" s="6"/>
      <c r="F1921" s="6" t="s">
        <v>22962</v>
      </c>
      <c r="G1921" s="6"/>
      <c r="H1921" s="6" t="s">
        <v>15985</v>
      </c>
      <c r="I1921" s="6"/>
    </row>
    <row r="1922" customHeight="1" spans="1:9">
      <c r="A1922" s="8" t="s">
        <v>22963</v>
      </c>
      <c r="B1922" s="8" t="s">
        <v>22964</v>
      </c>
      <c r="C1922" s="8" t="s">
        <v>19753</v>
      </c>
      <c r="D1922" s="8"/>
      <c r="E1922" s="8"/>
      <c r="F1922" s="8" t="s">
        <v>22965</v>
      </c>
      <c r="G1922" s="8"/>
      <c r="H1922" s="8" t="s">
        <v>15985</v>
      </c>
      <c r="I1922" s="8"/>
    </row>
    <row r="1923" customHeight="1" spans="1:9">
      <c r="A1923" s="6" t="s">
        <v>22966</v>
      </c>
      <c r="B1923" s="6" t="s">
        <v>22967</v>
      </c>
      <c r="C1923" s="6" t="s">
        <v>22968</v>
      </c>
      <c r="D1923" s="6"/>
      <c r="E1923" s="6"/>
      <c r="F1923" s="6" t="s">
        <v>22969</v>
      </c>
      <c r="G1923" s="6"/>
      <c r="H1923" s="6" t="s">
        <v>15985</v>
      </c>
      <c r="I1923" s="6"/>
    </row>
    <row r="1924" customHeight="1" spans="1:9">
      <c r="A1924" s="8" t="s">
        <v>22970</v>
      </c>
      <c r="B1924" s="8" t="s">
        <v>22971</v>
      </c>
      <c r="C1924" s="8" t="s">
        <v>22534</v>
      </c>
      <c r="D1924" s="8"/>
      <c r="E1924" s="8"/>
      <c r="F1924" s="8" t="s">
        <v>22972</v>
      </c>
      <c r="G1924" s="8"/>
      <c r="H1924" s="8" t="s">
        <v>15985</v>
      </c>
      <c r="I1924" s="8"/>
    </row>
    <row r="1925" customHeight="1" spans="1:9">
      <c r="A1925" s="6" t="s">
        <v>22973</v>
      </c>
      <c r="B1925" s="6" t="s">
        <v>22974</v>
      </c>
      <c r="C1925" s="6" t="s">
        <v>18871</v>
      </c>
      <c r="D1925" s="6"/>
      <c r="E1925" s="6"/>
      <c r="F1925" s="6" t="s">
        <v>22975</v>
      </c>
      <c r="G1925" s="6"/>
      <c r="H1925" s="6" t="s">
        <v>15985</v>
      </c>
      <c r="I1925" s="6"/>
    </row>
    <row r="1926" customHeight="1" spans="1:9">
      <c r="A1926" s="8" t="s">
        <v>22976</v>
      </c>
      <c r="B1926" s="8" t="s">
        <v>22977</v>
      </c>
      <c r="C1926" s="8" t="s">
        <v>19819</v>
      </c>
      <c r="D1926" s="8"/>
      <c r="E1926" s="8"/>
      <c r="F1926" s="8" t="s">
        <v>22978</v>
      </c>
      <c r="G1926" s="8"/>
      <c r="H1926" s="8" t="s">
        <v>16024</v>
      </c>
      <c r="I1926" s="8"/>
    </row>
    <row r="1927" customHeight="1" spans="1:9">
      <c r="A1927" s="6" t="s">
        <v>22979</v>
      </c>
      <c r="B1927" s="6" t="s">
        <v>22980</v>
      </c>
      <c r="C1927" s="6" t="s">
        <v>22981</v>
      </c>
      <c r="D1927" s="6"/>
      <c r="E1927" s="6"/>
      <c r="F1927" s="6" t="s">
        <v>22982</v>
      </c>
      <c r="G1927" s="6"/>
      <c r="H1927" s="6" t="s">
        <v>15985</v>
      </c>
      <c r="I1927" s="6"/>
    </row>
    <row r="1928" customHeight="1" spans="1:9">
      <c r="A1928" s="8" t="s">
        <v>22983</v>
      </c>
      <c r="B1928" s="8" t="s">
        <v>22984</v>
      </c>
      <c r="C1928" s="8" t="s">
        <v>22472</v>
      </c>
      <c r="D1928" s="8"/>
      <c r="E1928" s="8"/>
      <c r="F1928" s="8" t="s">
        <v>22985</v>
      </c>
      <c r="G1928" s="8"/>
      <c r="H1928" s="8" t="s">
        <v>15985</v>
      </c>
      <c r="I1928" s="8"/>
    </row>
    <row r="1929" customHeight="1" spans="1:9">
      <c r="A1929" s="6" t="s">
        <v>22986</v>
      </c>
      <c r="B1929" s="6" t="s">
        <v>22987</v>
      </c>
      <c r="C1929" s="6" t="s">
        <v>22703</v>
      </c>
      <c r="D1929" s="6"/>
      <c r="E1929" s="6"/>
      <c r="F1929" s="6" t="s">
        <v>22988</v>
      </c>
      <c r="G1929" s="6"/>
      <c r="H1929" s="6" t="s">
        <v>15985</v>
      </c>
      <c r="I1929" s="6"/>
    </row>
    <row r="1930" customHeight="1" spans="1:9">
      <c r="A1930" s="8" t="s">
        <v>22989</v>
      </c>
      <c r="B1930" s="8" t="s">
        <v>22990</v>
      </c>
      <c r="C1930" s="8" t="s">
        <v>22991</v>
      </c>
      <c r="D1930" s="8"/>
      <c r="E1930" s="8"/>
      <c r="F1930" s="8" t="s">
        <v>22992</v>
      </c>
      <c r="G1930" s="8"/>
      <c r="H1930" s="8" t="s">
        <v>15985</v>
      </c>
      <c r="I1930" s="8"/>
    </row>
    <row r="1931" customHeight="1" spans="1:9">
      <c r="A1931" s="6" t="s">
        <v>22993</v>
      </c>
      <c r="B1931" s="6" t="s">
        <v>22994</v>
      </c>
      <c r="C1931" s="6" t="s">
        <v>22212</v>
      </c>
      <c r="D1931" s="6"/>
      <c r="E1931" s="6"/>
      <c r="F1931" s="6" t="s">
        <v>22995</v>
      </c>
      <c r="G1931" s="6"/>
      <c r="H1931" s="6" t="s">
        <v>15985</v>
      </c>
      <c r="I1931" s="6"/>
    </row>
    <row r="1932" customHeight="1" spans="1:9">
      <c r="A1932" s="8" t="s">
        <v>22996</v>
      </c>
      <c r="B1932" s="8" t="s">
        <v>17988</v>
      </c>
      <c r="C1932" s="8" t="s">
        <v>15990</v>
      </c>
      <c r="D1932" s="8"/>
      <c r="E1932" s="8"/>
      <c r="F1932" s="8" t="s">
        <v>22997</v>
      </c>
      <c r="G1932" s="8"/>
      <c r="H1932" s="8" t="s">
        <v>15985</v>
      </c>
      <c r="I1932" s="8"/>
    </row>
    <row r="1933" customHeight="1" spans="1:9">
      <c r="A1933" s="6" t="s">
        <v>22998</v>
      </c>
      <c r="B1933" s="6" t="s">
        <v>22999</v>
      </c>
      <c r="C1933" s="6" t="s">
        <v>16094</v>
      </c>
      <c r="D1933" s="6"/>
      <c r="E1933" s="6"/>
      <c r="F1933" s="6" t="s">
        <v>23000</v>
      </c>
      <c r="G1933" s="6"/>
      <c r="H1933" s="6" t="s">
        <v>15985</v>
      </c>
      <c r="I1933" s="6"/>
    </row>
    <row r="1934" customHeight="1" spans="1:9">
      <c r="A1934" s="8" t="s">
        <v>23001</v>
      </c>
      <c r="B1934" s="8" t="s">
        <v>23002</v>
      </c>
      <c r="C1934" s="8" t="s">
        <v>23003</v>
      </c>
      <c r="D1934" s="8"/>
      <c r="E1934" s="8"/>
      <c r="F1934" s="8" t="s">
        <v>23004</v>
      </c>
      <c r="G1934" s="8"/>
      <c r="H1934" s="8" t="s">
        <v>15985</v>
      </c>
      <c r="I1934" s="8"/>
    </row>
    <row r="1935" customHeight="1" spans="1:9">
      <c r="A1935" s="6" t="s">
        <v>23005</v>
      </c>
      <c r="B1935" s="6" t="s">
        <v>23006</v>
      </c>
      <c r="C1935" s="6" t="s">
        <v>23007</v>
      </c>
      <c r="D1935" s="6"/>
      <c r="E1935" s="6"/>
      <c r="F1935" s="6" t="s">
        <v>23008</v>
      </c>
      <c r="G1935" s="6"/>
      <c r="H1935" s="6" t="s">
        <v>15985</v>
      </c>
      <c r="I1935" s="6"/>
    </row>
    <row r="1936" customHeight="1" spans="1:9">
      <c r="A1936" s="8" t="s">
        <v>23009</v>
      </c>
      <c r="B1936" s="8" t="s">
        <v>23010</v>
      </c>
      <c r="C1936" s="8" t="s">
        <v>20187</v>
      </c>
      <c r="D1936" s="8"/>
      <c r="E1936" s="8"/>
      <c r="F1936" s="8" t="s">
        <v>23011</v>
      </c>
      <c r="G1936" s="8"/>
      <c r="H1936" s="8" t="s">
        <v>15985</v>
      </c>
      <c r="I1936" s="8"/>
    </row>
    <row r="1937" customHeight="1" spans="1:9">
      <c r="A1937" s="6" t="s">
        <v>23012</v>
      </c>
      <c r="B1937" s="6" t="s">
        <v>23013</v>
      </c>
      <c r="C1937" s="6" t="s">
        <v>16129</v>
      </c>
      <c r="D1937" s="6"/>
      <c r="E1937" s="6"/>
      <c r="F1937" s="6" t="s">
        <v>23014</v>
      </c>
      <c r="G1937" s="6"/>
      <c r="H1937" s="6" t="s">
        <v>15985</v>
      </c>
      <c r="I1937" s="6"/>
    </row>
    <row r="1938" customHeight="1" spans="1:9">
      <c r="A1938" s="8" t="s">
        <v>23015</v>
      </c>
      <c r="B1938" s="8" t="s">
        <v>23016</v>
      </c>
      <c r="C1938" s="8" t="s">
        <v>22487</v>
      </c>
      <c r="D1938" s="8"/>
      <c r="E1938" s="8"/>
      <c r="F1938" s="8" t="s">
        <v>23017</v>
      </c>
      <c r="G1938" s="8"/>
      <c r="H1938" s="8" t="s">
        <v>15985</v>
      </c>
      <c r="I1938" s="8"/>
    </row>
    <row r="1939" customHeight="1" spans="1:9">
      <c r="A1939" s="6" t="s">
        <v>23018</v>
      </c>
      <c r="B1939" s="6" t="s">
        <v>23019</v>
      </c>
      <c r="C1939" s="6" t="s">
        <v>19753</v>
      </c>
      <c r="D1939" s="6"/>
      <c r="E1939" s="6"/>
      <c r="F1939" s="6" t="s">
        <v>23020</v>
      </c>
      <c r="G1939" s="6"/>
      <c r="H1939" s="6" t="s">
        <v>15985</v>
      </c>
      <c r="I1939" s="6"/>
    </row>
    <row r="1940" customHeight="1" spans="1:9">
      <c r="A1940" s="8" t="s">
        <v>23021</v>
      </c>
      <c r="B1940" s="8" t="s">
        <v>23022</v>
      </c>
      <c r="C1940" s="8" t="s">
        <v>23023</v>
      </c>
      <c r="D1940" s="8"/>
      <c r="E1940" s="8"/>
      <c r="F1940" s="8" t="s">
        <v>23024</v>
      </c>
      <c r="G1940" s="8"/>
      <c r="H1940" s="8"/>
      <c r="I1940" s="8"/>
    </row>
    <row r="1941" customHeight="1" spans="1:9">
      <c r="A1941" s="6" t="s">
        <v>23025</v>
      </c>
      <c r="B1941" s="6" t="s">
        <v>23026</v>
      </c>
      <c r="C1941" s="6" t="s">
        <v>23027</v>
      </c>
      <c r="D1941" s="6"/>
      <c r="E1941" s="6"/>
      <c r="F1941" s="6" t="s">
        <v>23028</v>
      </c>
      <c r="G1941" s="6"/>
      <c r="H1941" s="6" t="s">
        <v>15985</v>
      </c>
      <c r="I1941" s="6"/>
    </row>
    <row r="1942" customHeight="1" spans="1:9">
      <c r="A1942" s="8" t="s">
        <v>23029</v>
      </c>
      <c r="B1942" s="8"/>
      <c r="C1942" s="8" t="s">
        <v>23030</v>
      </c>
      <c r="D1942" s="8"/>
      <c r="E1942" s="8"/>
      <c r="F1942" s="8" t="s">
        <v>23031</v>
      </c>
      <c r="G1942" s="8"/>
      <c r="H1942" s="8"/>
      <c r="I1942" s="8"/>
    </row>
    <row r="1943" customHeight="1" spans="1:9">
      <c r="A1943" s="6" t="s">
        <v>23032</v>
      </c>
      <c r="B1943" s="6" t="s">
        <v>23033</v>
      </c>
      <c r="C1943" s="6" t="s">
        <v>19753</v>
      </c>
      <c r="D1943" s="6"/>
      <c r="E1943" s="6"/>
      <c r="F1943" s="6" t="s">
        <v>23034</v>
      </c>
      <c r="G1943" s="6"/>
      <c r="H1943" s="6"/>
      <c r="I1943" s="6"/>
    </row>
    <row r="1944" customHeight="1" spans="1:9">
      <c r="A1944" s="8" t="s">
        <v>23035</v>
      </c>
      <c r="B1944" s="8" t="s">
        <v>23036</v>
      </c>
      <c r="C1944" s="8" t="s">
        <v>22939</v>
      </c>
      <c r="D1944" s="8"/>
      <c r="E1944" s="8"/>
      <c r="F1944" s="8" t="s">
        <v>23037</v>
      </c>
      <c r="G1944" s="8"/>
      <c r="H1944" s="8"/>
      <c r="I1944" s="8"/>
    </row>
    <row r="1945" customHeight="1" spans="1:9">
      <c r="A1945" s="6" t="s">
        <v>23038</v>
      </c>
      <c r="B1945" s="6" t="s">
        <v>23039</v>
      </c>
      <c r="C1945" s="6" t="s">
        <v>16129</v>
      </c>
      <c r="D1945" s="6"/>
      <c r="E1945" s="6"/>
      <c r="F1945" s="6" t="s">
        <v>23040</v>
      </c>
      <c r="G1945" s="6"/>
      <c r="H1945" s="6" t="s">
        <v>15985</v>
      </c>
      <c r="I1945" s="6"/>
    </row>
    <row r="1946" customHeight="1" spans="1:9">
      <c r="A1946" s="8" t="s">
        <v>23041</v>
      </c>
      <c r="B1946" s="8" t="s">
        <v>23042</v>
      </c>
      <c r="C1946" s="8" t="s">
        <v>16139</v>
      </c>
      <c r="D1946" s="8"/>
      <c r="E1946" s="8"/>
      <c r="F1946" s="8" t="s">
        <v>23043</v>
      </c>
      <c r="G1946" s="8"/>
      <c r="H1946" s="8" t="s">
        <v>16139</v>
      </c>
      <c r="I1946" s="8"/>
    </row>
    <row r="1947" customHeight="1" spans="1:9">
      <c r="A1947" s="6" t="s">
        <v>23044</v>
      </c>
      <c r="B1947" s="6" t="s">
        <v>23045</v>
      </c>
      <c r="C1947" s="6" t="s">
        <v>19907</v>
      </c>
      <c r="D1947" s="6"/>
      <c r="E1947" s="6"/>
      <c r="F1947" s="6" t="s">
        <v>23046</v>
      </c>
      <c r="G1947" s="6"/>
      <c r="H1947" s="6" t="s">
        <v>15980</v>
      </c>
      <c r="I1947" s="6"/>
    </row>
    <row r="1948" customHeight="1" spans="1:9">
      <c r="A1948" s="8" t="s">
        <v>23047</v>
      </c>
      <c r="B1948" s="8" t="s">
        <v>23048</v>
      </c>
      <c r="C1948" s="8" t="s">
        <v>23049</v>
      </c>
      <c r="D1948" s="8"/>
      <c r="E1948" s="8"/>
      <c r="F1948" s="8" t="s">
        <v>23050</v>
      </c>
      <c r="G1948" s="8"/>
      <c r="H1948" s="8" t="s">
        <v>15985</v>
      </c>
      <c r="I1948" s="8"/>
    </row>
    <row r="1949" customHeight="1" spans="1:9">
      <c r="A1949" s="6" t="s">
        <v>23051</v>
      </c>
      <c r="B1949" s="6" t="s">
        <v>23052</v>
      </c>
      <c r="C1949" s="6" t="s">
        <v>16129</v>
      </c>
      <c r="D1949" s="6"/>
      <c r="E1949" s="6"/>
      <c r="F1949" s="6" t="s">
        <v>23053</v>
      </c>
      <c r="G1949" s="6"/>
      <c r="H1949" s="6" t="s">
        <v>15985</v>
      </c>
      <c r="I1949" s="6"/>
    </row>
    <row r="1950" customHeight="1" spans="1:9">
      <c r="A1950" s="8" t="s">
        <v>23054</v>
      </c>
      <c r="B1950" s="8" t="s">
        <v>23055</v>
      </c>
      <c r="C1950" s="8" t="s">
        <v>22278</v>
      </c>
      <c r="D1950" s="8"/>
      <c r="E1950" s="8"/>
      <c r="F1950" s="8" t="s">
        <v>23056</v>
      </c>
      <c r="G1950" s="8"/>
      <c r="H1950" s="8" t="s">
        <v>15970</v>
      </c>
      <c r="I1950" s="8"/>
    </row>
    <row r="1951" customHeight="1" spans="1:9">
      <c r="A1951" s="6" t="s">
        <v>23057</v>
      </c>
      <c r="B1951" s="6" t="s">
        <v>23058</v>
      </c>
      <c r="C1951" s="6" t="s">
        <v>15975</v>
      </c>
      <c r="D1951" s="6"/>
      <c r="E1951" s="6"/>
      <c r="F1951" s="6" t="s">
        <v>23059</v>
      </c>
      <c r="G1951" s="6"/>
      <c r="H1951" s="6"/>
      <c r="I1951" s="6"/>
    </row>
    <row r="1952" customHeight="1" spans="1:9">
      <c r="A1952" s="8" t="s">
        <v>23060</v>
      </c>
      <c r="B1952" s="8" t="s">
        <v>23061</v>
      </c>
      <c r="C1952" s="8" t="s">
        <v>23062</v>
      </c>
      <c r="D1952" s="8"/>
      <c r="E1952" s="8"/>
      <c r="F1952" s="8" t="s">
        <v>23063</v>
      </c>
      <c r="G1952" s="8"/>
      <c r="H1952" s="8" t="s">
        <v>15985</v>
      </c>
      <c r="I1952" s="8"/>
    </row>
    <row r="1953" customHeight="1" spans="1:9">
      <c r="A1953" s="6" t="s">
        <v>23064</v>
      </c>
      <c r="B1953" s="6" t="s">
        <v>23065</v>
      </c>
      <c r="C1953" s="6" t="s">
        <v>16129</v>
      </c>
      <c r="D1953" s="6"/>
      <c r="E1953" s="6"/>
      <c r="F1953" s="6" t="s">
        <v>23066</v>
      </c>
      <c r="G1953" s="6"/>
      <c r="H1953" s="6" t="s">
        <v>15985</v>
      </c>
      <c r="I1953" s="6"/>
    </row>
    <row r="1954" customHeight="1" spans="1:9">
      <c r="A1954" s="8" t="s">
        <v>23067</v>
      </c>
      <c r="B1954" s="8" t="s">
        <v>23068</v>
      </c>
      <c r="C1954" s="8" t="s">
        <v>19988</v>
      </c>
      <c r="D1954" s="8"/>
      <c r="E1954" s="8"/>
      <c r="F1954" s="8" t="s">
        <v>23069</v>
      </c>
      <c r="G1954" s="8"/>
      <c r="H1954" s="8" t="s">
        <v>15985</v>
      </c>
      <c r="I1954" s="8"/>
    </row>
    <row r="1955" customHeight="1" spans="1:9">
      <c r="A1955" s="6" t="s">
        <v>23070</v>
      </c>
      <c r="B1955" s="6" t="s">
        <v>23071</v>
      </c>
      <c r="C1955" s="6" t="s">
        <v>23072</v>
      </c>
      <c r="D1955" s="6"/>
      <c r="E1955" s="6"/>
      <c r="F1955" s="6" t="s">
        <v>23073</v>
      </c>
      <c r="G1955" s="6"/>
      <c r="H1955" s="6" t="s">
        <v>15985</v>
      </c>
      <c r="I1955" s="6"/>
    </row>
    <row r="1956" customHeight="1" spans="1:9">
      <c r="A1956" s="8" t="s">
        <v>23074</v>
      </c>
      <c r="B1956" s="8" t="s">
        <v>23075</v>
      </c>
      <c r="C1956" s="8" t="s">
        <v>23076</v>
      </c>
      <c r="D1956" s="8"/>
      <c r="E1956" s="8"/>
      <c r="F1956" s="8" t="s">
        <v>23077</v>
      </c>
      <c r="G1956" s="8"/>
      <c r="H1956" s="8" t="s">
        <v>15985</v>
      </c>
      <c r="I1956" s="8"/>
    </row>
    <row r="1957" customHeight="1" spans="1:9">
      <c r="A1957" s="6" t="s">
        <v>23078</v>
      </c>
      <c r="B1957" s="6" t="s">
        <v>23079</v>
      </c>
      <c r="C1957" s="6" t="s">
        <v>23080</v>
      </c>
      <c r="D1957" s="6"/>
      <c r="E1957" s="6"/>
      <c r="F1957" s="6" t="s">
        <v>23081</v>
      </c>
      <c r="G1957" s="6"/>
      <c r="H1957" s="6" t="s">
        <v>15985</v>
      </c>
      <c r="I1957" s="6"/>
    </row>
    <row r="1958" customHeight="1" spans="1:9">
      <c r="A1958" s="8" t="s">
        <v>23082</v>
      </c>
      <c r="B1958" s="8" t="s">
        <v>23083</v>
      </c>
      <c r="C1958" s="8" t="s">
        <v>18278</v>
      </c>
      <c r="D1958" s="8"/>
      <c r="E1958" s="8"/>
      <c r="F1958" s="8" t="s">
        <v>23084</v>
      </c>
      <c r="G1958" s="8"/>
      <c r="H1958" s="8"/>
      <c r="I1958" s="8"/>
    </row>
    <row r="1959" customHeight="1" spans="1:9">
      <c r="A1959" s="6" t="s">
        <v>23085</v>
      </c>
      <c r="B1959" s="6" t="s">
        <v>23086</v>
      </c>
      <c r="C1959" s="6" t="s">
        <v>16029</v>
      </c>
      <c r="D1959" s="6"/>
      <c r="E1959" s="6"/>
      <c r="F1959" s="6" t="s">
        <v>23087</v>
      </c>
      <c r="G1959" s="6"/>
      <c r="H1959" s="6" t="s">
        <v>16029</v>
      </c>
      <c r="I1959" s="6"/>
    </row>
    <row r="1960" customHeight="1" spans="1:9">
      <c r="A1960" s="8" t="s">
        <v>23088</v>
      </c>
      <c r="B1960" s="8" t="s">
        <v>23089</v>
      </c>
      <c r="C1960" s="8" t="s">
        <v>17597</v>
      </c>
      <c r="D1960" s="8"/>
      <c r="E1960" s="8"/>
      <c r="F1960" s="8" t="s">
        <v>23090</v>
      </c>
      <c r="G1960" s="8"/>
      <c r="H1960" s="8" t="s">
        <v>16390</v>
      </c>
      <c r="I1960" s="8"/>
    </row>
    <row r="1961" customHeight="1" spans="1:9">
      <c r="A1961" s="6" t="s">
        <v>23091</v>
      </c>
      <c r="B1961" s="6" t="s">
        <v>23092</v>
      </c>
      <c r="C1961" s="6" t="s">
        <v>16129</v>
      </c>
      <c r="D1961" s="6"/>
      <c r="E1961" s="6"/>
      <c r="F1961" s="6" t="s">
        <v>23093</v>
      </c>
      <c r="G1961" s="6"/>
      <c r="H1961" s="6" t="s">
        <v>15985</v>
      </c>
      <c r="I1961" s="6"/>
    </row>
    <row r="1962" customHeight="1" spans="1:9">
      <c r="A1962" s="8" t="s">
        <v>23094</v>
      </c>
      <c r="B1962" s="8" t="s">
        <v>23095</v>
      </c>
      <c r="C1962" s="8" t="s">
        <v>16081</v>
      </c>
      <c r="D1962" s="8"/>
      <c r="E1962" s="8"/>
      <c r="F1962" s="8" t="s">
        <v>23096</v>
      </c>
      <c r="G1962" s="8"/>
      <c r="H1962" s="8" t="s">
        <v>16081</v>
      </c>
      <c r="I1962" s="8"/>
    </row>
    <row r="1963" customHeight="1" spans="1:9">
      <c r="A1963" s="6" t="s">
        <v>23097</v>
      </c>
      <c r="B1963" s="6" t="s">
        <v>23098</v>
      </c>
      <c r="C1963" s="6" t="s">
        <v>15980</v>
      </c>
      <c r="D1963" s="6"/>
      <c r="E1963" s="6"/>
      <c r="F1963" s="6" t="s">
        <v>23099</v>
      </c>
      <c r="G1963" s="6"/>
      <c r="H1963" s="6" t="s">
        <v>15980</v>
      </c>
      <c r="I1963" s="6"/>
    </row>
    <row r="1964" customHeight="1" spans="1:9">
      <c r="A1964" s="8" t="s">
        <v>23100</v>
      </c>
      <c r="B1964" s="8" t="s">
        <v>23101</v>
      </c>
      <c r="C1964" s="8" t="s">
        <v>16102</v>
      </c>
      <c r="D1964" s="8"/>
      <c r="E1964" s="8"/>
      <c r="F1964" s="8" t="s">
        <v>23102</v>
      </c>
      <c r="G1964" s="8"/>
      <c r="H1964" s="8" t="s">
        <v>16102</v>
      </c>
      <c r="I1964" s="8"/>
    </row>
    <row r="1965" customHeight="1" spans="1:9">
      <c r="A1965" s="6" t="s">
        <v>23103</v>
      </c>
      <c r="B1965" s="6" t="s">
        <v>23104</v>
      </c>
      <c r="C1965" s="6" t="s">
        <v>22138</v>
      </c>
      <c r="D1965" s="6"/>
      <c r="E1965" s="6"/>
      <c r="F1965" s="6" t="s">
        <v>23105</v>
      </c>
      <c r="G1965" s="6"/>
      <c r="H1965" s="6" t="s">
        <v>15985</v>
      </c>
      <c r="I1965" s="6"/>
    </row>
    <row r="1966" customHeight="1" spans="1:9">
      <c r="A1966" s="8" t="s">
        <v>23106</v>
      </c>
      <c r="B1966" s="8" t="s">
        <v>23107</v>
      </c>
      <c r="C1966" s="8" t="s">
        <v>23108</v>
      </c>
      <c r="D1966" s="8"/>
      <c r="E1966" s="8"/>
      <c r="F1966" s="8" t="s">
        <v>23109</v>
      </c>
      <c r="G1966" s="8"/>
      <c r="H1966" s="8" t="s">
        <v>15980</v>
      </c>
      <c r="I1966" s="8"/>
    </row>
    <row r="1967" customHeight="1" spans="1:9">
      <c r="A1967" s="6" t="s">
        <v>23110</v>
      </c>
      <c r="B1967" s="6" t="s">
        <v>23111</v>
      </c>
      <c r="C1967" s="6" t="s">
        <v>20187</v>
      </c>
      <c r="D1967" s="6"/>
      <c r="E1967" s="6"/>
      <c r="F1967" s="6" t="s">
        <v>23112</v>
      </c>
      <c r="G1967" s="6"/>
      <c r="H1967" s="6" t="s">
        <v>15980</v>
      </c>
      <c r="I1967" s="6"/>
    </row>
    <row r="1968" customHeight="1" spans="1:9">
      <c r="A1968" s="8" t="s">
        <v>23113</v>
      </c>
      <c r="B1968" s="8" t="s">
        <v>23114</v>
      </c>
      <c r="C1968" s="8" t="s">
        <v>23115</v>
      </c>
      <c r="D1968" s="8"/>
      <c r="E1968" s="8"/>
      <c r="F1968" s="8" t="s">
        <v>23116</v>
      </c>
      <c r="G1968" s="8"/>
      <c r="H1968" s="8" t="s">
        <v>15985</v>
      </c>
      <c r="I1968" s="8"/>
    </row>
    <row r="1969" customHeight="1" spans="1:9">
      <c r="A1969" s="6" t="s">
        <v>23117</v>
      </c>
      <c r="B1969" s="6" t="s">
        <v>23118</v>
      </c>
      <c r="C1969" s="6" t="s">
        <v>23119</v>
      </c>
      <c r="D1969" s="6"/>
      <c r="E1969" s="6"/>
      <c r="F1969" s="6" t="s">
        <v>23120</v>
      </c>
      <c r="G1969" s="6"/>
      <c r="H1969" s="6" t="s">
        <v>15985</v>
      </c>
      <c r="I1969" s="6"/>
    </row>
    <row r="1970" customHeight="1" spans="1:9">
      <c r="A1970" s="8" t="s">
        <v>23121</v>
      </c>
      <c r="B1970" s="8" t="s">
        <v>23122</v>
      </c>
      <c r="C1970" s="8" t="s">
        <v>18223</v>
      </c>
      <c r="D1970" s="8"/>
      <c r="E1970" s="8"/>
      <c r="F1970" s="8" t="s">
        <v>23123</v>
      </c>
      <c r="G1970" s="8"/>
      <c r="H1970" s="8" t="s">
        <v>16024</v>
      </c>
      <c r="I1970" s="8"/>
    </row>
    <row r="1971" customHeight="1" spans="1:9">
      <c r="A1971" s="6" t="s">
        <v>23124</v>
      </c>
      <c r="B1971" s="6" t="s">
        <v>23125</v>
      </c>
      <c r="C1971" s="6" t="s">
        <v>16129</v>
      </c>
      <c r="D1971" s="6"/>
      <c r="E1971" s="6"/>
      <c r="F1971" s="6" t="s">
        <v>23126</v>
      </c>
      <c r="G1971" s="6"/>
      <c r="H1971" s="6" t="s">
        <v>15985</v>
      </c>
      <c r="I1971" s="6"/>
    </row>
    <row r="1972" customHeight="1" spans="1:9">
      <c r="A1972" s="8" t="s">
        <v>23127</v>
      </c>
      <c r="B1972" s="8" t="s">
        <v>23128</v>
      </c>
      <c r="C1972" s="8" t="s">
        <v>18263</v>
      </c>
      <c r="D1972" s="8"/>
      <c r="E1972" s="8"/>
      <c r="F1972" s="8" t="s">
        <v>23129</v>
      </c>
      <c r="G1972" s="8"/>
      <c r="H1972" s="8" t="s">
        <v>16024</v>
      </c>
      <c r="I1972" s="8"/>
    </row>
    <row r="1973" customHeight="1" spans="1:9">
      <c r="A1973" s="6" t="s">
        <v>23130</v>
      </c>
      <c r="B1973" s="6" t="s">
        <v>23131</v>
      </c>
      <c r="C1973" s="6" t="s">
        <v>19502</v>
      </c>
      <c r="D1973" s="6"/>
      <c r="E1973" s="6"/>
      <c r="F1973" s="6" t="s">
        <v>23132</v>
      </c>
      <c r="G1973" s="6"/>
      <c r="H1973" s="6" t="s">
        <v>15985</v>
      </c>
      <c r="I1973" s="6"/>
    </row>
    <row r="1974" customHeight="1" spans="1:9">
      <c r="A1974" s="8" t="s">
        <v>23133</v>
      </c>
      <c r="B1974" s="8" t="s">
        <v>23134</v>
      </c>
      <c r="C1974" s="8" t="s">
        <v>16129</v>
      </c>
      <c r="D1974" s="8"/>
      <c r="E1974" s="8"/>
      <c r="F1974" s="8" t="s">
        <v>23135</v>
      </c>
      <c r="G1974" s="8"/>
      <c r="H1974" s="8" t="s">
        <v>15985</v>
      </c>
      <c r="I1974" s="8"/>
    </row>
    <row r="1975" customHeight="1" spans="1:9">
      <c r="A1975" s="6" t="s">
        <v>23136</v>
      </c>
      <c r="B1975" s="6" t="s">
        <v>23137</v>
      </c>
      <c r="C1975" s="6" t="s">
        <v>21645</v>
      </c>
      <c r="D1975" s="6"/>
      <c r="E1975" s="6"/>
      <c r="F1975" s="6" t="s">
        <v>23138</v>
      </c>
      <c r="G1975" s="6"/>
      <c r="H1975" s="6" t="s">
        <v>15980</v>
      </c>
      <c r="I1975" s="6"/>
    </row>
    <row r="1976" customHeight="1" spans="1:9">
      <c r="A1976" s="8" t="s">
        <v>23139</v>
      </c>
      <c r="B1976" s="8" t="s">
        <v>23140</v>
      </c>
      <c r="C1976" s="8" t="s">
        <v>16056</v>
      </c>
      <c r="D1976" s="8"/>
      <c r="E1976" s="8"/>
      <c r="F1976" s="8" t="s">
        <v>23141</v>
      </c>
      <c r="G1976" s="8"/>
      <c r="H1976" s="8" t="s">
        <v>16056</v>
      </c>
      <c r="I1976" s="8"/>
    </row>
    <row r="1977" customHeight="1" spans="1:9">
      <c r="A1977" s="6" t="s">
        <v>23142</v>
      </c>
      <c r="B1977" s="6" t="s">
        <v>23143</v>
      </c>
      <c r="C1977" s="6" t="s">
        <v>16084</v>
      </c>
      <c r="D1977" s="6"/>
      <c r="E1977" s="6"/>
      <c r="F1977" s="6" t="s">
        <v>23144</v>
      </c>
      <c r="G1977" s="6"/>
      <c r="H1977" s="6" t="s">
        <v>15985</v>
      </c>
      <c r="I1977" s="6"/>
    </row>
    <row r="1978" customHeight="1" spans="1:9">
      <c r="A1978" s="8" t="s">
        <v>23145</v>
      </c>
      <c r="B1978" s="8" t="s">
        <v>23146</v>
      </c>
      <c r="C1978" s="8" t="s">
        <v>16050</v>
      </c>
      <c r="D1978" s="8"/>
      <c r="E1978" s="8"/>
      <c r="F1978" s="8" t="s">
        <v>23147</v>
      </c>
      <c r="G1978" s="8"/>
      <c r="H1978" s="8" t="s">
        <v>16029</v>
      </c>
      <c r="I1978" s="8"/>
    </row>
    <row r="1979" customHeight="1" spans="1:9">
      <c r="A1979" s="6" t="s">
        <v>23148</v>
      </c>
      <c r="B1979" s="6" t="s">
        <v>23149</v>
      </c>
      <c r="C1979" s="6" t="s">
        <v>16129</v>
      </c>
      <c r="D1979" s="6"/>
      <c r="E1979" s="6"/>
      <c r="F1979" s="6" t="s">
        <v>23150</v>
      </c>
      <c r="G1979" s="6"/>
      <c r="H1979" s="6" t="s">
        <v>15985</v>
      </c>
      <c r="I1979" s="6"/>
    </row>
    <row r="1980" customHeight="1" spans="1:9">
      <c r="A1980" s="8" t="s">
        <v>23151</v>
      </c>
      <c r="B1980" s="8" t="s">
        <v>23152</v>
      </c>
      <c r="C1980" s="8" t="s">
        <v>17578</v>
      </c>
      <c r="D1980" s="8"/>
      <c r="E1980" s="8"/>
      <c r="F1980" s="8" t="s">
        <v>23153</v>
      </c>
      <c r="G1980" s="8"/>
      <c r="H1980" s="8" t="s">
        <v>16029</v>
      </c>
      <c r="I1980" s="8"/>
    </row>
    <row r="1981" customHeight="1" spans="1:9">
      <c r="A1981" s="6" t="s">
        <v>23154</v>
      </c>
      <c r="B1981" s="6" t="s">
        <v>23155</v>
      </c>
      <c r="C1981" s="6" t="s">
        <v>23156</v>
      </c>
      <c r="D1981" s="6"/>
      <c r="E1981" s="6"/>
      <c r="F1981" s="6" t="s">
        <v>23157</v>
      </c>
      <c r="G1981" s="6"/>
      <c r="H1981" s="6" t="s">
        <v>16390</v>
      </c>
      <c r="I1981" s="6"/>
    </row>
    <row r="1982" customHeight="1" spans="1:9">
      <c r="A1982" s="8" t="s">
        <v>23158</v>
      </c>
      <c r="B1982" s="8" t="s">
        <v>23159</v>
      </c>
      <c r="C1982" s="8" t="s">
        <v>17597</v>
      </c>
      <c r="D1982" s="8"/>
      <c r="E1982" s="8"/>
      <c r="F1982" s="8" t="s">
        <v>23160</v>
      </c>
      <c r="G1982" s="8"/>
      <c r="H1982" s="8" t="s">
        <v>16390</v>
      </c>
      <c r="I1982" s="8"/>
    </row>
    <row r="1983" customHeight="1" spans="1:9">
      <c r="A1983" s="6" t="s">
        <v>23161</v>
      </c>
      <c r="B1983" s="6" t="s">
        <v>23162</v>
      </c>
      <c r="C1983" s="6" t="s">
        <v>23076</v>
      </c>
      <c r="D1983" s="6"/>
      <c r="E1983" s="6"/>
      <c r="F1983" s="6" t="s">
        <v>23163</v>
      </c>
      <c r="G1983" s="6"/>
      <c r="H1983" s="6" t="s">
        <v>15985</v>
      </c>
      <c r="I1983" s="6"/>
    </row>
    <row r="1984" customHeight="1" spans="1:9">
      <c r="A1984" s="8" t="s">
        <v>23164</v>
      </c>
      <c r="B1984" s="8" t="s">
        <v>23165</v>
      </c>
      <c r="C1984" s="8" t="s">
        <v>18336</v>
      </c>
      <c r="D1984" s="8"/>
      <c r="E1984" s="8"/>
      <c r="F1984" s="8" t="s">
        <v>23166</v>
      </c>
      <c r="G1984" s="8"/>
      <c r="H1984" s="8" t="s">
        <v>16056</v>
      </c>
      <c r="I1984" s="8"/>
    </row>
    <row r="1985" customHeight="1" spans="1:9">
      <c r="A1985" s="6" t="s">
        <v>23167</v>
      </c>
      <c r="B1985" s="6" t="s">
        <v>23168</v>
      </c>
      <c r="C1985" s="6" t="s">
        <v>21150</v>
      </c>
      <c r="D1985" s="6"/>
      <c r="E1985" s="6"/>
      <c r="F1985" s="6" t="s">
        <v>23169</v>
      </c>
      <c r="G1985" s="6"/>
      <c r="H1985" s="6" t="s">
        <v>15980</v>
      </c>
      <c r="I1985" s="6"/>
    </row>
    <row r="1986" customHeight="1" spans="1:9">
      <c r="A1986" s="8" t="s">
        <v>23170</v>
      </c>
      <c r="B1986" s="8" t="s">
        <v>23171</v>
      </c>
      <c r="C1986" s="8" t="s">
        <v>23172</v>
      </c>
      <c r="D1986" s="8"/>
      <c r="E1986" s="8"/>
      <c r="F1986" s="8" t="s">
        <v>23173</v>
      </c>
      <c r="G1986" s="8"/>
      <c r="H1986" s="8" t="s">
        <v>15985</v>
      </c>
      <c r="I1986" s="8"/>
    </row>
    <row r="1987" customHeight="1" spans="1:9">
      <c r="A1987" s="6" t="s">
        <v>23174</v>
      </c>
      <c r="B1987" s="6" t="s">
        <v>23175</v>
      </c>
      <c r="C1987" s="6" t="s">
        <v>16184</v>
      </c>
      <c r="D1987" s="6"/>
      <c r="E1987" s="6"/>
      <c r="F1987" s="6" t="s">
        <v>23176</v>
      </c>
      <c r="G1987" s="6"/>
      <c r="H1987" s="6" t="s">
        <v>16184</v>
      </c>
      <c r="I1987" s="6"/>
    </row>
    <row r="1988" customHeight="1" spans="1:9">
      <c r="A1988" s="8" t="s">
        <v>23177</v>
      </c>
      <c r="B1988" s="8" t="s">
        <v>23178</v>
      </c>
      <c r="C1988" s="8" t="s">
        <v>17293</v>
      </c>
      <c r="D1988" s="8"/>
      <c r="E1988" s="8"/>
      <c r="F1988" s="8" t="s">
        <v>23179</v>
      </c>
      <c r="G1988" s="8"/>
      <c r="H1988" s="8" t="s">
        <v>17293</v>
      </c>
      <c r="I1988" s="8"/>
    </row>
    <row r="1989" customHeight="1" spans="1:9">
      <c r="A1989" s="6" t="s">
        <v>23180</v>
      </c>
      <c r="B1989" s="6" t="s">
        <v>23181</v>
      </c>
      <c r="C1989" s="6" t="s">
        <v>23182</v>
      </c>
      <c r="D1989" s="6"/>
      <c r="E1989" s="6"/>
      <c r="F1989" s="6" t="s">
        <v>23183</v>
      </c>
      <c r="G1989" s="6"/>
      <c r="H1989" s="6" t="s">
        <v>16361</v>
      </c>
      <c r="I1989" s="6"/>
    </row>
    <row r="1990" customHeight="1" spans="1:9">
      <c r="A1990" s="8" t="s">
        <v>23184</v>
      </c>
      <c r="B1990" s="8" t="s">
        <v>23185</v>
      </c>
      <c r="C1990" s="8" t="s">
        <v>16029</v>
      </c>
      <c r="D1990" s="8"/>
      <c r="E1990" s="8"/>
      <c r="F1990" s="8" t="s">
        <v>23186</v>
      </c>
      <c r="G1990" s="8"/>
      <c r="H1990" s="8" t="s">
        <v>16029</v>
      </c>
      <c r="I1990" s="8"/>
    </row>
    <row r="1991" customHeight="1" spans="1:9">
      <c r="A1991" s="6" t="s">
        <v>23187</v>
      </c>
      <c r="B1991" s="6" t="s">
        <v>23188</v>
      </c>
      <c r="C1991" s="6" t="s">
        <v>16129</v>
      </c>
      <c r="D1991" s="6"/>
      <c r="E1991" s="6"/>
      <c r="F1991" s="6" t="s">
        <v>23189</v>
      </c>
      <c r="G1991" s="6"/>
      <c r="H1991" s="6" t="s">
        <v>15985</v>
      </c>
      <c r="I1991" s="6"/>
    </row>
    <row r="1992" customHeight="1" spans="1:9">
      <c r="A1992" s="8" t="s">
        <v>23190</v>
      </c>
      <c r="B1992" s="8" t="s">
        <v>23191</v>
      </c>
      <c r="C1992" s="8" t="s">
        <v>23192</v>
      </c>
      <c r="D1992" s="8"/>
      <c r="E1992" s="8"/>
      <c r="F1992" s="8" t="s">
        <v>23193</v>
      </c>
      <c r="G1992" s="8"/>
      <c r="H1992" s="8" t="s">
        <v>16056</v>
      </c>
      <c r="I1992" s="8"/>
    </row>
    <row r="1993" customHeight="1" spans="1:9">
      <c r="A1993" s="6" t="s">
        <v>23194</v>
      </c>
      <c r="B1993" s="6" t="s">
        <v>23195</v>
      </c>
      <c r="C1993" s="6" t="s">
        <v>23072</v>
      </c>
      <c r="D1993" s="6"/>
      <c r="E1993" s="6"/>
      <c r="F1993" s="6" t="s">
        <v>23196</v>
      </c>
      <c r="G1993" s="6"/>
      <c r="H1993" s="6" t="s">
        <v>15985</v>
      </c>
      <c r="I1993" s="6"/>
    </row>
    <row r="1994" customHeight="1" spans="1:9">
      <c r="A1994" s="8" t="s">
        <v>23197</v>
      </c>
      <c r="B1994" s="8" t="s">
        <v>23198</v>
      </c>
      <c r="C1994" s="8" t="s">
        <v>23199</v>
      </c>
      <c r="D1994" s="8"/>
      <c r="E1994" s="8"/>
      <c r="F1994" s="8" t="s">
        <v>23200</v>
      </c>
      <c r="G1994" s="8"/>
      <c r="H1994" s="8" t="s">
        <v>15985</v>
      </c>
      <c r="I1994" s="8"/>
    </row>
    <row r="1995" customHeight="1" spans="1:9">
      <c r="A1995" s="6" t="s">
        <v>23201</v>
      </c>
      <c r="B1995" s="6" t="s">
        <v>23202</v>
      </c>
      <c r="C1995" s="6" t="s">
        <v>15990</v>
      </c>
      <c r="D1995" s="6"/>
      <c r="E1995" s="6"/>
      <c r="F1995" s="6" t="s">
        <v>23203</v>
      </c>
      <c r="G1995" s="6"/>
      <c r="H1995" s="6" t="s">
        <v>15990</v>
      </c>
      <c r="I1995" s="6"/>
    </row>
    <row r="1996" customHeight="1" spans="1:9">
      <c r="A1996" s="8" t="s">
        <v>23204</v>
      </c>
      <c r="B1996" s="8" t="s">
        <v>23205</v>
      </c>
      <c r="C1996" s="8" t="s">
        <v>16094</v>
      </c>
      <c r="D1996" s="8"/>
      <c r="E1996" s="8"/>
      <c r="F1996" s="8" t="s">
        <v>23206</v>
      </c>
      <c r="G1996" s="8"/>
      <c r="H1996" s="8" t="s">
        <v>16094</v>
      </c>
      <c r="I1996" s="8"/>
    </row>
    <row r="1997" customHeight="1" spans="1:9">
      <c r="A1997" s="6" t="s">
        <v>23207</v>
      </c>
      <c r="B1997" s="6" t="s">
        <v>23208</v>
      </c>
      <c r="C1997" s="6" t="s">
        <v>17597</v>
      </c>
      <c r="D1997" s="6"/>
      <c r="E1997" s="6"/>
      <c r="F1997" s="6" t="s">
        <v>23209</v>
      </c>
      <c r="G1997" s="6"/>
      <c r="H1997" s="6" t="s">
        <v>16390</v>
      </c>
      <c r="I1997" s="6"/>
    </row>
    <row r="1998" customHeight="1" spans="1:9">
      <c r="A1998" s="8" t="s">
        <v>23210</v>
      </c>
      <c r="B1998" s="8" t="s">
        <v>23211</v>
      </c>
      <c r="C1998" s="8" t="s">
        <v>19929</v>
      </c>
      <c r="D1998" s="8"/>
      <c r="E1998" s="8"/>
      <c r="F1998" s="8" t="s">
        <v>23212</v>
      </c>
      <c r="G1998" s="8"/>
      <c r="H1998" s="8" t="s">
        <v>16139</v>
      </c>
      <c r="I1998" s="8"/>
    </row>
    <row r="1999" customHeight="1" spans="1:9">
      <c r="A1999" s="6" t="s">
        <v>23213</v>
      </c>
      <c r="B1999" s="6" t="s">
        <v>23214</v>
      </c>
      <c r="C1999" s="6" t="s">
        <v>15965</v>
      </c>
      <c r="D1999" s="6"/>
      <c r="E1999" s="6"/>
      <c r="F1999" s="6" t="s">
        <v>23215</v>
      </c>
      <c r="G1999" s="6"/>
      <c r="H1999" s="6" t="s">
        <v>15965</v>
      </c>
      <c r="I1999" s="6"/>
    </row>
    <row r="2000" customHeight="1" spans="1:9">
      <c r="A2000" s="8" t="s">
        <v>23216</v>
      </c>
      <c r="B2000" s="8" t="s">
        <v>23217</v>
      </c>
      <c r="C2000" s="8" t="s">
        <v>16139</v>
      </c>
      <c r="D2000" s="8"/>
      <c r="E2000" s="8"/>
      <c r="F2000" s="8" t="s">
        <v>23218</v>
      </c>
      <c r="G2000" s="8"/>
      <c r="H2000" s="8" t="s">
        <v>16139</v>
      </c>
      <c r="I2000" s="8"/>
    </row>
    <row r="2001" customHeight="1" spans="1:9">
      <c r="A2001" s="6" t="s">
        <v>23219</v>
      </c>
      <c r="B2001" s="6" t="s">
        <v>23220</v>
      </c>
      <c r="C2001" s="6" t="s">
        <v>16011</v>
      </c>
      <c r="D2001" s="6"/>
      <c r="E2001" s="6"/>
      <c r="F2001" s="6" t="s">
        <v>23221</v>
      </c>
      <c r="G2001" s="6"/>
      <c r="H2001" s="6" t="s">
        <v>16011</v>
      </c>
      <c r="I2001" s="6"/>
    </row>
    <row r="2002" customHeight="1" spans="1:9">
      <c r="A2002" s="8" t="s">
        <v>23222</v>
      </c>
      <c r="B2002" s="8" t="s">
        <v>23223</v>
      </c>
      <c r="C2002" s="8" t="s">
        <v>16539</v>
      </c>
      <c r="D2002" s="8"/>
      <c r="E2002" s="8"/>
      <c r="F2002" s="8" t="s">
        <v>23224</v>
      </c>
      <c r="G2002" s="8"/>
      <c r="H2002" s="8" t="s">
        <v>16539</v>
      </c>
      <c r="I2002" s="8"/>
    </row>
    <row r="2003" customHeight="1" spans="1:9">
      <c r="A2003" s="6" t="s">
        <v>23225</v>
      </c>
      <c r="B2003" s="6" t="s">
        <v>23226</v>
      </c>
      <c r="C2003" s="6" t="s">
        <v>23227</v>
      </c>
      <c r="D2003" s="6"/>
      <c r="E2003" s="6"/>
      <c r="F2003" s="6" t="s">
        <v>23228</v>
      </c>
      <c r="G2003" s="6"/>
      <c r="H2003" s="6" t="s">
        <v>16039</v>
      </c>
      <c r="I2003" s="6"/>
    </row>
    <row r="2004" customHeight="1" spans="1:9">
      <c r="A2004" s="8" t="s">
        <v>23229</v>
      </c>
      <c r="B2004" s="8" t="s">
        <v>23230</v>
      </c>
      <c r="C2004" s="8" t="s">
        <v>19506</v>
      </c>
      <c r="D2004" s="8"/>
      <c r="E2004" s="8"/>
      <c r="F2004" s="8" t="s">
        <v>23231</v>
      </c>
      <c r="G2004" s="8"/>
      <c r="H2004" s="8" t="s">
        <v>16056</v>
      </c>
      <c r="I2004" s="8"/>
    </row>
    <row r="2005" customHeight="1" spans="1:9">
      <c r="A2005" s="6" t="s">
        <v>23232</v>
      </c>
      <c r="B2005" s="6" t="s">
        <v>23233</v>
      </c>
      <c r="C2005" s="6" t="s">
        <v>23234</v>
      </c>
      <c r="D2005" s="6"/>
      <c r="E2005" s="6"/>
      <c r="F2005" s="6" t="s">
        <v>23235</v>
      </c>
      <c r="G2005" s="6"/>
      <c r="H2005" s="6" t="s">
        <v>16348</v>
      </c>
      <c r="I2005" s="6"/>
    </row>
    <row r="2006" customHeight="1" spans="1:9">
      <c r="A2006" s="8" t="s">
        <v>23236</v>
      </c>
      <c r="B2006" s="8" t="s">
        <v>23237</v>
      </c>
      <c r="C2006" s="8" t="s">
        <v>23238</v>
      </c>
      <c r="D2006" s="8"/>
      <c r="E2006" s="8"/>
      <c r="F2006" s="8" t="s">
        <v>23239</v>
      </c>
      <c r="G2006" s="8"/>
      <c r="H2006" s="8" t="s">
        <v>15985</v>
      </c>
      <c r="I2006" s="8"/>
    </row>
    <row r="2007" customHeight="1" spans="1:9">
      <c r="A2007" s="6" t="s">
        <v>23240</v>
      </c>
      <c r="B2007" s="6" t="s">
        <v>23241</v>
      </c>
      <c r="C2007" s="6" t="s">
        <v>15980</v>
      </c>
      <c r="D2007" s="6"/>
      <c r="E2007" s="6"/>
      <c r="F2007" s="6" t="s">
        <v>23242</v>
      </c>
      <c r="G2007" s="6"/>
      <c r="H2007" s="6" t="s">
        <v>15980</v>
      </c>
      <c r="I2007" s="6"/>
    </row>
    <row r="2008" customHeight="1" spans="1:9">
      <c r="A2008" s="8" t="s">
        <v>23243</v>
      </c>
      <c r="B2008" s="8" t="s">
        <v>23244</v>
      </c>
      <c r="C2008" s="8" t="s">
        <v>19753</v>
      </c>
      <c r="D2008" s="8"/>
      <c r="E2008" s="8"/>
      <c r="F2008" s="8" t="s">
        <v>23245</v>
      </c>
      <c r="G2008" s="8"/>
      <c r="H2008" s="8" t="s">
        <v>15985</v>
      </c>
      <c r="I2008" s="8"/>
    </row>
    <row r="2009" customHeight="1" spans="1:9">
      <c r="A2009" s="6" t="s">
        <v>23246</v>
      </c>
      <c r="B2009" s="6" t="s">
        <v>23247</v>
      </c>
      <c r="C2009" s="6" t="s">
        <v>16029</v>
      </c>
      <c r="D2009" s="6"/>
      <c r="E2009" s="6"/>
      <c r="F2009" s="6" t="s">
        <v>23248</v>
      </c>
      <c r="G2009" s="6"/>
      <c r="H2009" s="6" t="s">
        <v>16029</v>
      </c>
      <c r="I2009" s="6"/>
    </row>
    <row r="2010" customHeight="1" spans="1:9">
      <c r="A2010" s="8" t="s">
        <v>23249</v>
      </c>
      <c r="B2010" s="8" t="s">
        <v>23250</v>
      </c>
      <c r="C2010" s="8" t="s">
        <v>16144</v>
      </c>
      <c r="D2010" s="8"/>
      <c r="E2010" s="8"/>
      <c r="F2010" s="8" t="s">
        <v>23251</v>
      </c>
      <c r="G2010" s="8"/>
      <c r="H2010" s="8" t="s">
        <v>16144</v>
      </c>
      <c r="I2010" s="8"/>
    </row>
    <row r="2011" customHeight="1" spans="1:9">
      <c r="A2011" s="6" t="s">
        <v>23252</v>
      </c>
      <c r="B2011" s="6" t="s">
        <v>23253</v>
      </c>
      <c r="C2011" s="6" t="s">
        <v>16094</v>
      </c>
      <c r="D2011" s="6"/>
      <c r="E2011" s="6"/>
      <c r="F2011" s="6" t="s">
        <v>23254</v>
      </c>
      <c r="G2011" s="6"/>
      <c r="H2011" s="6" t="s">
        <v>16094</v>
      </c>
      <c r="I2011" s="6"/>
    </row>
    <row r="2012" customHeight="1" spans="1:9">
      <c r="A2012" s="8" t="s">
        <v>23255</v>
      </c>
      <c r="B2012" s="8" t="s">
        <v>23256</v>
      </c>
      <c r="C2012" s="8" t="s">
        <v>23257</v>
      </c>
      <c r="D2012" s="8"/>
      <c r="E2012" s="8"/>
      <c r="F2012" s="8" t="s">
        <v>23258</v>
      </c>
      <c r="G2012" s="8"/>
      <c r="H2012" s="8" t="s">
        <v>16029</v>
      </c>
      <c r="I2012" s="8"/>
    </row>
    <row r="2013" customHeight="1" spans="1:9">
      <c r="A2013" s="6" t="s">
        <v>23259</v>
      </c>
      <c r="B2013" s="6" t="s">
        <v>23260</v>
      </c>
      <c r="C2013" s="6" t="s">
        <v>23261</v>
      </c>
      <c r="D2013" s="6"/>
      <c r="E2013" s="6"/>
      <c r="F2013" s="6" t="s">
        <v>23262</v>
      </c>
      <c r="G2013" s="6"/>
      <c r="H2013" s="6" t="s">
        <v>16029</v>
      </c>
      <c r="I2013" s="6"/>
    </row>
    <row r="2014" customHeight="1" spans="1:9">
      <c r="A2014" s="8" t="s">
        <v>23263</v>
      </c>
      <c r="B2014" s="8" t="s">
        <v>23264</v>
      </c>
      <c r="C2014" s="8" t="s">
        <v>23265</v>
      </c>
      <c r="D2014" s="8"/>
      <c r="E2014" s="8"/>
      <c r="F2014" s="8" t="s">
        <v>23266</v>
      </c>
      <c r="G2014" s="8"/>
      <c r="H2014" s="8" t="s">
        <v>16390</v>
      </c>
      <c r="I2014" s="8"/>
    </row>
    <row r="2015" customHeight="1" spans="1:9">
      <c r="A2015" s="6" t="s">
        <v>23267</v>
      </c>
      <c r="B2015" s="6" t="s">
        <v>23268</v>
      </c>
      <c r="C2015" s="6" t="s">
        <v>23269</v>
      </c>
      <c r="D2015" s="6"/>
      <c r="E2015" s="6"/>
      <c r="F2015" s="6" t="s">
        <v>23270</v>
      </c>
      <c r="G2015" s="6"/>
      <c r="H2015" s="6" t="s">
        <v>16139</v>
      </c>
      <c r="I2015" s="6"/>
    </row>
    <row r="2016" customHeight="1" spans="1:9">
      <c r="A2016" s="8" t="s">
        <v>23271</v>
      </c>
      <c r="B2016" s="8" t="s">
        <v>23272</v>
      </c>
      <c r="C2016" s="8" t="s">
        <v>22042</v>
      </c>
      <c r="D2016" s="8"/>
      <c r="E2016" s="8"/>
      <c r="F2016" s="8" t="s">
        <v>23273</v>
      </c>
      <c r="G2016" s="8"/>
      <c r="H2016" s="8" t="s">
        <v>15985</v>
      </c>
      <c r="I2016" s="8"/>
    </row>
    <row r="2017" customHeight="1" spans="1:9">
      <c r="A2017" s="6" t="s">
        <v>23274</v>
      </c>
      <c r="B2017" s="6"/>
      <c r="C2017" s="6" t="s">
        <v>23275</v>
      </c>
      <c r="D2017" s="6"/>
      <c r="E2017" s="6"/>
      <c r="F2017" s="6" t="s">
        <v>23276</v>
      </c>
      <c r="G2017" s="6"/>
      <c r="H2017" s="6"/>
      <c r="I2017" s="6"/>
    </row>
    <row r="2018" customHeight="1" spans="1:9">
      <c r="A2018" s="8" t="s">
        <v>23277</v>
      </c>
      <c r="B2018" s="8" t="s">
        <v>23278</v>
      </c>
      <c r="C2018" s="8" t="s">
        <v>23279</v>
      </c>
      <c r="D2018" s="8"/>
      <c r="E2018" s="8"/>
      <c r="F2018" s="8" t="s">
        <v>23280</v>
      </c>
      <c r="G2018" s="8"/>
      <c r="H2018" s="8" t="s">
        <v>15985</v>
      </c>
      <c r="I2018" s="8"/>
    </row>
    <row r="2019" customHeight="1" spans="1:9">
      <c r="A2019" s="6" t="s">
        <v>23281</v>
      </c>
      <c r="B2019" s="6" t="s">
        <v>23282</v>
      </c>
      <c r="C2019" s="6" t="s">
        <v>23283</v>
      </c>
      <c r="D2019" s="6"/>
      <c r="E2019" s="6"/>
      <c r="F2019" s="6" t="s">
        <v>23284</v>
      </c>
      <c r="G2019" s="6"/>
      <c r="H2019" s="6" t="s">
        <v>16361</v>
      </c>
      <c r="I2019" s="6"/>
    </row>
    <row r="2020" customHeight="1" spans="1:9">
      <c r="A2020" s="8" t="s">
        <v>23285</v>
      </c>
      <c r="B2020" s="8" t="s">
        <v>23286</v>
      </c>
      <c r="C2020" s="8" t="s">
        <v>16129</v>
      </c>
      <c r="D2020" s="8"/>
      <c r="E2020" s="8"/>
      <c r="F2020" s="8" t="s">
        <v>23287</v>
      </c>
      <c r="G2020" s="8"/>
      <c r="H2020" s="8" t="s">
        <v>15985</v>
      </c>
      <c r="I2020" s="8"/>
    </row>
    <row r="2021" customHeight="1" spans="1:9">
      <c r="A2021" s="6" t="s">
        <v>23288</v>
      </c>
      <c r="B2021" s="6" t="s">
        <v>23289</v>
      </c>
      <c r="C2021" s="6" t="s">
        <v>16081</v>
      </c>
      <c r="D2021" s="6"/>
      <c r="E2021" s="6"/>
      <c r="F2021" s="6" t="s">
        <v>23290</v>
      </c>
      <c r="G2021" s="6"/>
      <c r="H2021" s="6" t="s">
        <v>16081</v>
      </c>
      <c r="I2021" s="6"/>
    </row>
    <row r="2022" customHeight="1" spans="1:9">
      <c r="A2022" s="8" t="s">
        <v>23291</v>
      </c>
      <c r="B2022" s="8" t="s">
        <v>23292</v>
      </c>
      <c r="C2022" s="8" t="s">
        <v>23293</v>
      </c>
      <c r="D2022" s="8"/>
      <c r="E2022" s="8"/>
      <c r="F2022" s="8" t="s">
        <v>23294</v>
      </c>
      <c r="G2022" s="8"/>
      <c r="H2022" s="8" t="s">
        <v>16029</v>
      </c>
      <c r="I2022" s="8"/>
    </row>
    <row r="2023" customHeight="1" spans="1:9">
      <c r="A2023" s="6" t="s">
        <v>23295</v>
      </c>
      <c r="B2023" s="6" t="s">
        <v>23296</v>
      </c>
      <c r="C2023" s="6" t="s">
        <v>16129</v>
      </c>
      <c r="D2023" s="6"/>
      <c r="E2023" s="6"/>
      <c r="F2023" s="6" t="s">
        <v>23297</v>
      </c>
      <c r="G2023" s="6"/>
      <c r="H2023" s="6" t="s">
        <v>15985</v>
      </c>
      <c r="I2023" s="6"/>
    </row>
    <row r="2024" customHeight="1" spans="1:9">
      <c r="A2024" s="8" t="s">
        <v>23298</v>
      </c>
      <c r="B2024" s="8" t="s">
        <v>23299</v>
      </c>
      <c r="C2024" s="8" t="s">
        <v>23300</v>
      </c>
      <c r="D2024" s="8"/>
      <c r="E2024" s="8"/>
      <c r="F2024" s="8" t="s">
        <v>23301</v>
      </c>
      <c r="G2024" s="8"/>
      <c r="H2024" s="8" t="s">
        <v>15980</v>
      </c>
      <c r="I2024" s="8"/>
    </row>
    <row r="2025" customHeight="1" spans="1:9">
      <c r="A2025" s="6" t="s">
        <v>23302</v>
      </c>
      <c r="B2025" s="6" t="s">
        <v>23303</v>
      </c>
      <c r="C2025" s="6" t="s">
        <v>16539</v>
      </c>
      <c r="D2025" s="6"/>
      <c r="E2025" s="6"/>
      <c r="F2025" s="6" t="s">
        <v>23304</v>
      </c>
      <c r="G2025" s="6"/>
      <c r="H2025" s="6" t="s">
        <v>16539</v>
      </c>
      <c r="I2025" s="6"/>
    </row>
    <row r="2026" customHeight="1" spans="1:9">
      <c r="A2026" s="8" t="s">
        <v>23305</v>
      </c>
      <c r="B2026" s="8" t="s">
        <v>23306</v>
      </c>
      <c r="C2026" s="8" t="s">
        <v>23307</v>
      </c>
      <c r="D2026" s="8"/>
      <c r="E2026" s="8"/>
      <c r="F2026" s="8" t="s">
        <v>23308</v>
      </c>
      <c r="G2026" s="8"/>
      <c r="H2026" s="8" t="s">
        <v>15975</v>
      </c>
      <c r="I2026" s="8"/>
    </row>
    <row r="2027" customHeight="1" spans="1:9">
      <c r="A2027" s="6" t="s">
        <v>23309</v>
      </c>
      <c r="B2027" s="6" t="s">
        <v>23310</v>
      </c>
      <c r="C2027" s="6" t="s">
        <v>22309</v>
      </c>
      <c r="D2027" s="6"/>
      <c r="E2027" s="6"/>
      <c r="F2027" s="6" t="s">
        <v>23311</v>
      </c>
      <c r="G2027" s="6"/>
      <c r="H2027" s="6" t="s">
        <v>16029</v>
      </c>
      <c r="I2027" s="6"/>
    </row>
    <row r="2028" customHeight="1" spans="1:9">
      <c r="A2028" s="8" t="s">
        <v>23312</v>
      </c>
      <c r="B2028" s="8" t="s">
        <v>23313</v>
      </c>
      <c r="C2028" s="8" t="s">
        <v>16348</v>
      </c>
      <c r="D2028" s="8"/>
      <c r="E2028" s="8"/>
      <c r="F2028" s="8" t="s">
        <v>23314</v>
      </c>
      <c r="G2028" s="8"/>
      <c r="H2028" s="8" t="s">
        <v>16348</v>
      </c>
      <c r="I2028" s="8"/>
    </row>
    <row r="2029" customHeight="1" spans="1:9">
      <c r="A2029" s="6" t="s">
        <v>23315</v>
      </c>
      <c r="B2029" s="6" t="s">
        <v>23316</v>
      </c>
      <c r="C2029" s="6" t="s">
        <v>19988</v>
      </c>
      <c r="D2029" s="6"/>
      <c r="E2029" s="6"/>
      <c r="F2029" s="6" t="s">
        <v>23317</v>
      </c>
      <c r="G2029" s="6"/>
      <c r="H2029" s="6" t="s">
        <v>15985</v>
      </c>
      <c r="I2029" s="6"/>
    </row>
    <row r="2030" customHeight="1" spans="1:9">
      <c r="A2030" s="8" t="s">
        <v>23318</v>
      </c>
      <c r="B2030" s="8" t="s">
        <v>23319</v>
      </c>
      <c r="C2030" s="8" t="s">
        <v>15970</v>
      </c>
      <c r="D2030" s="8"/>
      <c r="E2030" s="8"/>
      <c r="F2030" s="8" t="s">
        <v>23320</v>
      </c>
      <c r="G2030" s="8"/>
      <c r="H2030" s="8" t="s">
        <v>15970</v>
      </c>
      <c r="I2030" s="8"/>
    </row>
    <row r="2031" customHeight="1" spans="1:9">
      <c r="A2031" s="6" t="s">
        <v>23321</v>
      </c>
      <c r="B2031" s="6" t="s">
        <v>23322</v>
      </c>
      <c r="C2031" s="6" t="s">
        <v>16129</v>
      </c>
      <c r="D2031" s="6"/>
      <c r="E2031" s="6"/>
      <c r="F2031" s="6" t="s">
        <v>23323</v>
      </c>
      <c r="G2031" s="6"/>
      <c r="H2031" s="6" t="s">
        <v>15985</v>
      </c>
      <c r="I2031" s="6"/>
    </row>
    <row r="2032" customHeight="1" spans="1:9">
      <c r="A2032" s="8" t="s">
        <v>23324</v>
      </c>
      <c r="B2032" s="8" t="s">
        <v>23325</v>
      </c>
      <c r="C2032" s="8" t="s">
        <v>16034</v>
      </c>
      <c r="D2032" s="8"/>
      <c r="E2032" s="8"/>
      <c r="F2032" s="8" t="s">
        <v>23326</v>
      </c>
      <c r="G2032" s="8"/>
      <c r="H2032" s="8" t="s">
        <v>16034</v>
      </c>
      <c r="I2032" s="8"/>
    </row>
    <row r="2033" customHeight="1" spans="1:9">
      <c r="A2033" s="6" t="s">
        <v>23327</v>
      </c>
      <c r="B2033" s="6" t="s">
        <v>23328</v>
      </c>
      <c r="C2033" s="6" t="s">
        <v>16011</v>
      </c>
      <c r="D2033" s="6"/>
      <c r="E2033" s="6"/>
      <c r="F2033" s="6" t="s">
        <v>23329</v>
      </c>
      <c r="G2033" s="6"/>
      <c r="H2033" s="6" t="s">
        <v>16011</v>
      </c>
      <c r="I2033" s="6"/>
    </row>
    <row r="2034" customHeight="1" spans="1:9">
      <c r="A2034" s="8" t="s">
        <v>23330</v>
      </c>
      <c r="B2034" s="8" t="s">
        <v>23331</v>
      </c>
      <c r="C2034" s="8" t="s">
        <v>19001</v>
      </c>
      <c r="D2034" s="8"/>
      <c r="E2034" s="8"/>
      <c r="F2034" s="8" t="s">
        <v>23332</v>
      </c>
      <c r="G2034" s="8"/>
      <c r="H2034" s="8" t="s">
        <v>16039</v>
      </c>
      <c r="I2034" s="8"/>
    </row>
    <row r="2035" customHeight="1" spans="1:9">
      <c r="A2035" s="6" t="s">
        <v>23333</v>
      </c>
      <c r="B2035" s="6" t="s">
        <v>23334</v>
      </c>
      <c r="C2035" s="6" t="s">
        <v>16184</v>
      </c>
      <c r="D2035" s="6"/>
      <c r="E2035" s="6"/>
      <c r="F2035" s="6" t="s">
        <v>23335</v>
      </c>
      <c r="G2035" s="6"/>
      <c r="H2035" s="6" t="s">
        <v>16184</v>
      </c>
      <c r="I2035" s="6"/>
    </row>
    <row r="2036" customHeight="1" spans="1:9">
      <c r="A2036" s="8" t="s">
        <v>23336</v>
      </c>
      <c r="B2036" s="8" t="s">
        <v>23337</v>
      </c>
      <c r="C2036" s="8" t="s">
        <v>23338</v>
      </c>
      <c r="D2036" s="8"/>
      <c r="E2036" s="8"/>
      <c r="F2036" s="8" t="s">
        <v>23339</v>
      </c>
      <c r="G2036" s="8"/>
      <c r="H2036" s="8" t="s">
        <v>15985</v>
      </c>
      <c r="I2036" s="8"/>
    </row>
    <row r="2037" customHeight="1" spans="1:9">
      <c r="A2037" s="6" t="s">
        <v>23340</v>
      </c>
      <c r="B2037" s="6" t="s">
        <v>23341</v>
      </c>
      <c r="C2037" s="6" t="s">
        <v>23342</v>
      </c>
      <c r="D2037" s="6"/>
      <c r="E2037" s="6"/>
      <c r="F2037" s="6" t="s">
        <v>23343</v>
      </c>
      <c r="G2037" s="6"/>
      <c r="H2037" s="6" t="s">
        <v>15985</v>
      </c>
      <c r="I2037" s="6"/>
    </row>
    <row r="2038" customHeight="1" spans="1:9">
      <c r="A2038" s="8" t="s">
        <v>23344</v>
      </c>
      <c r="B2038" s="8" t="s">
        <v>23345</v>
      </c>
      <c r="C2038" s="8" t="s">
        <v>23346</v>
      </c>
      <c r="D2038" s="8"/>
      <c r="E2038" s="8"/>
      <c r="F2038" s="8" t="s">
        <v>23347</v>
      </c>
      <c r="G2038" s="8"/>
      <c r="H2038" s="8" t="s">
        <v>15985</v>
      </c>
      <c r="I2038" s="8"/>
    </row>
    <row r="2039" customHeight="1" spans="1:9">
      <c r="A2039" s="6" t="s">
        <v>23348</v>
      </c>
      <c r="B2039" s="6" t="s">
        <v>23349</v>
      </c>
      <c r="C2039" s="6" t="s">
        <v>19253</v>
      </c>
      <c r="D2039" s="6"/>
      <c r="E2039" s="6"/>
      <c r="F2039" s="6" t="s">
        <v>23350</v>
      </c>
      <c r="G2039" s="6"/>
      <c r="H2039" s="6" t="s">
        <v>16361</v>
      </c>
      <c r="I2039" s="6"/>
    </row>
    <row r="2040" customHeight="1" spans="1:9">
      <c r="A2040" s="8" t="s">
        <v>23351</v>
      </c>
      <c r="B2040" s="8" t="s">
        <v>23352</v>
      </c>
      <c r="C2040" s="8" t="s">
        <v>16129</v>
      </c>
      <c r="D2040" s="8"/>
      <c r="E2040" s="8"/>
      <c r="F2040" s="8" t="s">
        <v>23353</v>
      </c>
      <c r="G2040" s="8"/>
      <c r="H2040" s="8" t="s">
        <v>15985</v>
      </c>
      <c r="I2040" s="8"/>
    </row>
    <row r="2041" customHeight="1" spans="1:9">
      <c r="A2041" s="6" t="s">
        <v>23354</v>
      </c>
      <c r="B2041" s="6" t="s">
        <v>23355</v>
      </c>
      <c r="C2041" s="6" t="s">
        <v>19819</v>
      </c>
      <c r="D2041" s="6"/>
      <c r="E2041" s="6"/>
      <c r="F2041" s="6" t="s">
        <v>23356</v>
      </c>
      <c r="G2041" s="6"/>
      <c r="H2041" s="6" t="s">
        <v>16024</v>
      </c>
      <c r="I2041" s="6"/>
    </row>
    <row r="2042" customHeight="1" spans="1:9">
      <c r="A2042" s="8" t="s">
        <v>23357</v>
      </c>
      <c r="B2042" s="8" t="s">
        <v>23358</v>
      </c>
      <c r="C2042" s="8" t="s">
        <v>16056</v>
      </c>
      <c r="D2042" s="8"/>
      <c r="E2042" s="8"/>
      <c r="F2042" s="8" t="s">
        <v>23359</v>
      </c>
      <c r="G2042" s="8"/>
      <c r="H2042" s="8" t="s">
        <v>16056</v>
      </c>
      <c r="I2042" s="8"/>
    </row>
    <row r="2043" customHeight="1" spans="1:9">
      <c r="A2043" s="6" t="s">
        <v>23360</v>
      </c>
      <c r="B2043" s="6" t="s">
        <v>23361</v>
      </c>
      <c r="C2043" s="6" t="s">
        <v>23362</v>
      </c>
      <c r="D2043" s="6"/>
      <c r="E2043" s="6"/>
      <c r="F2043" s="6" t="s">
        <v>23363</v>
      </c>
      <c r="G2043" s="6"/>
      <c r="H2043" s="6" t="s">
        <v>16081</v>
      </c>
      <c r="I2043" s="6"/>
    </row>
    <row r="2044" customHeight="1" spans="1:9">
      <c r="A2044" s="8" t="s">
        <v>23364</v>
      </c>
      <c r="B2044" s="8" t="s">
        <v>23365</v>
      </c>
      <c r="C2044" s="8" t="s">
        <v>23366</v>
      </c>
      <c r="D2044" s="8"/>
      <c r="E2044" s="8"/>
      <c r="F2044" s="8" t="s">
        <v>23367</v>
      </c>
      <c r="G2044" s="8"/>
      <c r="H2044" s="8" t="s">
        <v>15965</v>
      </c>
      <c r="I2044" s="8"/>
    </row>
    <row r="2045" customHeight="1" spans="1:9">
      <c r="A2045" s="6" t="s">
        <v>23368</v>
      </c>
      <c r="B2045" s="6" t="s">
        <v>23369</v>
      </c>
      <c r="C2045" s="6" t="s">
        <v>16029</v>
      </c>
      <c r="D2045" s="6"/>
      <c r="E2045" s="6"/>
      <c r="F2045" s="6" t="s">
        <v>23370</v>
      </c>
      <c r="G2045" s="6"/>
      <c r="H2045" s="6" t="s">
        <v>16029</v>
      </c>
      <c r="I2045" s="6"/>
    </row>
    <row r="2046" customHeight="1" spans="1:9">
      <c r="A2046" s="8" t="s">
        <v>23371</v>
      </c>
      <c r="B2046" s="8" t="s">
        <v>23372</v>
      </c>
      <c r="C2046" s="8" t="s">
        <v>23373</v>
      </c>
      <c r="D2046" s="8"/>
      <c r="E2046" s="8"/>
      <c r="F2046" s="8" t="s">
        <v>23374</v>
      </c>
      <c r="G2046" s="8"/>
      <c r="H2046" s="8" t="s">
        <v>15985</v>
      </c>
      <c r="I2046" s="8"/>
    </row>
    <row r="2047" customHeight="1" spans="1:9">
      <c r="A2047" s="6" t="s">
        <v>23375</v>
      </c>
      <c r="B2047" s="6" t="s">
        <v>23376</v>
      </c>
      <c r="C2047" s="6" t="s">
        <v>23377</v>
      </c>
      <c r="D2047" s="6"/>
      <c r="E2047" s="6"/>
      <c r="F2047" s="6" t="s">
        <v>23378</v>
      </c>
      <c r="G2047" s="6"/>
      <c r="H2047" s="6" t="s">
        <v>15975</v>
      </c>
      <c r="I2047" s="6"/>
    </row>
    <row r="2048" customHeight="1" spans="1:9">
      <c r="A2048" s="8" t="s">
        <v>23379</v>
      </c>
      <c r="B2048" s="8" t="s">
        <v>23380</v>
      </c>
      <c r="C2048" s="8" t="s">
        <v>16129</v>
      </c>
      <c r="D2048" s="8"/>
      <c r="E2048" s="8"/>
      <c r="F2048" s="8" t="s">
        <v>23381</v>
      </c>
      <c r="G2048" s="8"/>
      <c r="H2048" s="8" t="s">
        <v>15985</v>
      </c>
      <c r="I2048" s="8"/>
    </row>
    <row r="2049" customHeight="1" spans="1:9">
      <c r="A2049" s="6" t="s">
        <v>23382</v>
      </c>
      <c r="B2049" s="6" t="s">
        <v>23383</v>
      </c>
      <c r="C2049" s="6" t="s">
        <v>20578</v>
      </c>
      <c r="D2049" s="6"/>
      <c r="E2049" s="6"/>
      <c r="F2049" s="6" t="s">
        <v>23384</v>
      </c>
      <c r="G2049" s="6"/>
      <c r="H2049" s="6" t="s">
        <v>15985</v>
      </c>
      <c r="I2049" s="6"/>
    </row>
    <row r="2050" customHeight="1" spans="1:9">
      <c r="A2050" s="8" t="s">
        <v>23385</v>
      </c>
      <c r="B2050" s="8" t="s">
        <v>23386</v>
      </c>
      <c r="C2050" s="8" t="s">
        <v>16024</v>
      </c>
      <c r="D2050" s="8"/>
      <c r="E2050" s="8"/>
      <c r="F2050" s="8" t="s">
        <v>23387</v>
      </c>
      <c r="G2050" s="8"/>
      <c r="H2050" s="8" t="s">
        <v>16024</v>
      </c>
      <c r="I2050" s="8"/>
    </row>
    <row r="2051" customHeight="1" spans="1:9">
      <c r="A2051" s="6" t="s">
        <v>23388</v>
      </c>
      <c r="B2051" s="6" t="s">
        <v>23389</v>
      </c>
      <c r="C2051" s="6" t="s">
        <v>15980</v>
      </c>
      <c r="D2051" s="6"/>
      <c r="E2051" s="6"/>
      <c r="F2051" s="6" t="s">
        <v>23390</v>
      </c>
      <c r="G2051" s="6"/>
      <c r="H2051" s="6" t="s">
        <v>15980</v>
      </c>
      <c r="I2051" s="6"/>
    </row>
    <row r="2052" customHeight="1" spans="1:9">
      <c r="A2052" s="8" t="s">
        <v>23391</v>
      </c>
      <c r="B2052" s="8" t="s">
        <v>23392</v>
      </c>
      <c r="C2052" s="8" t="s">
        <v>16129</v>
      </c>
      <c r="D2052" s="8"/>
      <c r="E2052" s="8"/>
      <c r="F2052" s="8" t="s">
        <v>23393</v>
      </c>
      <c r="G2052" s="8"/>
      <c r="H2052" s="8" t="s">
        <v>15985</v>
      </c>
      <c r="I2052" s="8"/>
    </row>
    <row r="2053" customHeight="1" spans="1:9">
      <c r="A2053" s="6" t="s">
        <v>23394</v>
      </c>
      <c r="B2053" s="6" t="s">
        <v>23395</v>
      </c>
      <c r="C2053" s="6" t="s">
        <v>19253</v>
      </c>
      <c r="D2053" s="6"/>
      <c r="E2053" s="6"/>
      <c r="F2053" s="6" t="s">
        <v>23396</v>
      </c>
      <c r="G2053" s="6"/>
      <c r="H2053" s="6" t="s">
        <v>16361</v>
      </c>
      <c r="I2053" s="6"/>
    </row>
    <row r="2054" customHeight="1" spans="1:9">
      <c r="A2054" s="8" t="s">
        <v>23397</v>
      </c>
      <c r="B2054" s="8" t="s">
        <v>23398</v>
      </c>
      <c r="C2054" s="8" t="s">
        <v>22690</v>
      </c>
      <c r="D2054" s="8"/>
      <c r="E2054" s="8"/>
      <c r="F2054" s="8" t="s">
        <v>23399</v>
      </c>
      <c r="G2054" s="8"/>
      <c r="H2054" s="8" t="s">
        <v>15985</v>
      </c>
      <c r="I2054" s="8"/>
    </row>
    <row r="2055" customHeight="1" spans="1:9">
      <c r="A2055" s="6" t="s">
        <v>23400</v>
      </c>
      <c r="B2055" s="6" t="s">
        <v>23401</v>
      </c>
      <c r="C2055" s="6" t="s">
        <v>16024</v>
      </c>
      <c r="D2055" s="6"/>
      <c r="E2055" s="6"/>
      <c r="F2055" s="6" t="s">
        <v>23402</v>
      </c>
      <c r="G2055" s="6"/>
      <c r="H2055" s="6" t="s">
        <v>16024</v>
      </c>
      <c r="I2055" s="6"/>
    </row>
    <row r="2056" customHeight="1" spans="1:9">
      <c r="A2056" s="8" t="s">
        <v>23403</v>
      </c>
      <c r="B2056" s="8" t="s">
        <v>23404</v>
      </c>
      <c r="C2056" s="8" t="s">
        <v>16029</v>
      </c>
      <c r="D2056" s="8"/>
      <c r="E2056" s="8"/>
      <c r="F2056" s="8" t="s">
        <v>23405</v>
      </c>
      <c r="G2056" s="8"/>
      <c r="H2056" s="8" t="s">
        <v>16029</v>
      </c>
      <c r="I2056" s="8"/>
    </row>
    <row r="2057" customHeight="1" spans="1:9">
      <c r="A2057" s="6" t="s">
        <v>23406</v>
      </c>
      <c r="B2057" s="6" t="s">
        <v>23407</v>
      </c>
      <c r="C2057" s="6" t="s">
        <v>23408</v>
      </c>
      <c r="D2057" s="6"/>
      <c r="E2057" s="6"/>
      <c r="F2057" s="6" t="s">
        <v>23409</v>
      </c>
      <c r="G2057" s="6"/>
      <c r="H2057" s="6" t="s">
        <v>15985</v>
      </c>
      <c r="I2057" s="6"/>
    </row>
    <row r="2058" customHeight="1" spans="1:9">
      <c r="A2058" s="8" t="s">
        <v>23410</v>
      </c>
      <c r="B2058" s="8" t="s">
        <v>23411</v>
      </c>
      <c r="C2058" s="8" t="s">
        <v>15980</v>
      </c>
      <c r="D2058" s="8"/>
      <c r="E2058" s="8"/>
      <c r="F2058" s="8" t="s">
        <v>23412</v>
      </c>
      <c r="G2058" s="8"/>
      <c r="H2058" s="8" t="s">
        <v>15980</v>
      </c>
      <c r="I2058" s="8"/>
    </row>
    <row r="2059" customHeight="1" spans="1:9">
      <c r="A2059" s="6" t="s">
        <v>23413</v>
      </c>
      <c r="B2059" s="6" t="s">
        <v>23414</v>
      </c>
      <c r="C2059" s="6" t="s">
        <v>16673</v>
      </c>
      <c r="D2059" s="6"/>
      <c r="E2059" s="6"/>
      <c r="F2059" s="6" t="s">
        <v>23415</v>
      </c>
      <c r="G2059" s="6"/>
      <c r="H2059" s="6" t="s">
        <v>16673</v>
      </c>
      <c r="I2059" s="6"/>
    </row>
    <row r="2060" customHeight="1" spans="1:9">
      <c r="A2060" s="8" t="s">
        <v>23416</v>
      </c>
      <c r="B2060" s="8" t="s">
        <v>23417</v>
      </c>
      <c r="C2060" s="8" t="s">
        <v>15980</v>
      </c>
      <c r="D2060" s="8"/>
      <c r="E2060" s="8"/>
      <c r="F2060" s="8" t="s">
        <v>23418</v>
      </c>
      <c r="G2060" s="8"/>
      <c r="H2060" s="8" t="s">
        <v>15980</v>
      </c>
      <c r="I2060" s="8"/>
    </row>
    <row r="2061" customHeight="1" spans="1:9">
      <c r="A2061" s="6" t="s">
        <v>23419</v>
      </c>
      <c r="B2061" s="6" t="s">
        <v>23420</v>
      </c>
      <c r="C2061" s="6" t="s">
        <v>17575</v>
      </c>
      <c r="D2061" s="6"/>
      <c r="E2061" s="6"/>
      <c r="F2061" s="6" t="s">
        <v>23421</v>
      </c>
      <c r="G2061" s="6"/>
      <c r="H2061" s="6" t="s">
        <v>17575</v>
      </c>
      <c r="I2061" s="6"/>
    </row>
    <row r="2062" customHeight="1" spans="1:9">
      <c r="A2062" s="8" t="s">
        <v>23422</v>
      </c>
      <c r="B2062" s="8" t="s">
        <v>23423</v>
      </c>
      <c r="C2062" s="8" t="s">
        <v>15975</v>
      </c>
      <c r="D2062" s="8"/>
      <c r="E2062" s="8"/>
      <c r="F2062" s="8" t="s">
        <v>23424</v>
      </c>
      <c r="G2062" s="8"/>
      <c r="H2062" s="8" t="s">
        <v>15975</v>
      </c>
      <c r="I2062" s="8"/>
    </row>
    <row r="2063" customHeight="1" spans="1:9">
      <c r="A2063" s="6" t="s">
        <v>23425</v>
      </c>
      <c r="B2063" s="6" t="s">
        <v>23426</v>
      </c>
      <c r="C2063" s="6" t="s">
        <v>16084</v>
      </c>
      <c r="D2063" s="6"/>
      <c r="E2063" s="6"/>
      <c r="F2063" s="6" t="s">
        <v>23427</v>
      </c>
      <c r="G2063" s="6"/>
      <c r="H2063" s="6" t="s">
        <v>15985</v>
      </c>
      <c r="I2063" s="6"/>
    </row>
    <row r="2064" customHeight="1" spans="1:9">
      <c r="A2064" s="8" t="s">
        <v>23428</v>
      </c>
      <c r="B2064" s="8" t="s">
        <v>23429</v>
      </c>
      <c r="C2064" s="8" t="s">
        <v>15980</v>
      </c>
      <c r="D2064" s="8"/>
      <c r="E2064" s="8"/>
      <c r="F2064" s="8" t="s">
        <v>23430</v>
      </c>
      <c r="G2064" s="8"/>
      <c r="H2064" s="8" t="s">
        <v>15980</v>
      </c>
      <c r="I2064" s="8"/>
    </row>
    <row r="2065" customHeight="1" spans="1:9">
      <c r="A2065" s="6" t="s">
        <v>23431</v>
      </c>
      <c r="B2065" s="6" t="s">
        <v>23432</v>
      </c>
      <c r="C2065" s="6" t="s">
        <v>23433</v>
      </c>
      <c r="D2065" s="6"/>
      <c r="E2065" s="6"/>
      <c r="F2065" s="6" t="s">
        <v>23434</v>
      </c>
      <c r="G2065" s="6"/>
      <c r="H2065" s="6" t="s">
        <v>15985</v>
      </c>
      <c r="I2065" s="6"/>
    </row>
    <row r="2066" customHeight="1" spans="1:9">
      <c r="A2066" s="8" t="s">
        <v>23435</v>
      </c>
      <c r="B2066" s="8" t="s">
        <v>23436</v>
      </c>
      <c r="C2066" s="8" t="s">
        <v>15990</v>
      </c>
      <c r="D2066" s="8"/>
      <c r="E2066" s="8"/>
      <c r="F2066" s="8" t="s">
        <v>23437</v>
      </c>
      <c r="G2066" s="8"/>
      <c r="H2066" s="8" t="s">
        <v>15990</v>
      </c>
      <c r="I2066" s="8"/>
    </row>
    <row r="2067" customHeight="1" spans="1:9">
      <c r="A2067" s="6" t="s">
        <v>23438</v>
      </c>
      <c r="B2067" s="6" t="s">
        <v>23439</v>
      </c>
      <c r="C2067" s="6" t="s">
        <v>17293</v>
      </c>
      <c r="D2067" s="6"/>
      <c r="E2067" s="6"/>
      <c r="F2067" s="6" t="s">
        <v>23440</v>
      </c>
      <c r="G2067" s="6"/>
      <c r="H2067" s="6" t="s">
        <v>17293</v>
      </c>
      <c r="I2067" s="6"/>
    </row>
    <row r="2068" customHeight="1" spans="1:9">
      <c r="A2068" s="8" t="s">
        <v>23441</v>
      </c>
      <c r="B2068" s="8" t="s">
        <v>23442</v>
      </c>
      <c r="C2068" s="8" t="s">
        <v>23443</v>
      </c>
      <c r="D2068" s="8"/>
      <c r="E2068" s="8"/>
      <c r="F2068" s="8" t="s">
        <v>23444</v>
      </c>
      <c r="G2068" s="8"/>
      <c r="H2068" s="8" t="s">
        <v>15985</v>
      </c>
      <c r="I2068" s="8"/>
    </row>
    <row r="2069" customHeight="1" spans="1:9">
      <c r="A2069" s="6" t="s">
        <v>23445</v>
      </c>
      <c r="B2069" s="6" t="s">
        <v>23446</v>
      </c>
      <c r="C2069" s="6" t="s">
        <v>23447</v>
      </c>
      <c r="D2069" s="6"/>
      <c r="E2069" s="6"/>
      <c r="F2069" s="6" t="s">
        <v>23448</v>
      </c>
      <c r="G2069" s="6"/>
      <c r="H2069" s="6" t="s">
        <v>15985</v>
      </c>
      <c r="I2069" s="6"/>
    </row>
    <row r="2070" customHeight="1" spans="1:9">
      <c r="A2070" s="8" t="s">
        <v>23449</v>
      </c>
      <c r="B2070" s="8" t="s">
        <v>23450</v>
      </c>
      <c r="C2070" s="8" t="s">
        <v>16129</v>
      </c>
      <c r="D2070" s="8"/>
      <c r="E2070" s="8"/>
      <c r="F2070" s="8" t="s">
        <v>23451</v>
      </c>
      <c r="G2070" s="8"/>
      <c r="H2070" s="8" t="s">
        <v>15985</v>
      </c>
      <c r="I2070" s="8"/>
    </row>
    <row r="2071" customHeight="1" spans="1:9">
      <c r="A2071" s="6" t="s">
        <v>23452</v>
      </c>
      <c r="B2071" s="6" t="s">
        <v>23453</v>
      </c>
      <c r="C2071" s="6" t="s">
        <v>23454</v>
      </c>
      <c r="D2071" s="6"/>
      <c r="E2071" s="6"/>
      <c r="F2071" s="6" t="s">
        <v>23455</v>
      </c>
      <c r="G2071" s="6"/>
      <c r="H2071" s="6" t="s">
        <v>15985</v>
      </c>
      <c r="I2071" s="6"/>
    </row>
    <row r="2072" customHeight="1" spans="1:9">
      <c r="A2072" s="8" t="s">
        <v>23456</v>
      </c>
      <c r="B2072" s="8" t="s">
        <v>23457</v>
      </c>
      <c r="C2072" s="8"/>
      <c r="D2072" s="8"/>
      <c r="E2072" s="8"/>
      <c r="F2072" s="8" t="s">
        <v>23458</v>
      </c>
      <c r="G2072" s="8"/>
      <c r="H2072" s="8" t="s">
        <v>15980</v>
      </c>
      <c r="I2072" s="8"/>
    </row>
    <row r="2073" customHeight="1" spans="1:9">
      <c r="A2073" s="6" t="s">
        <v>23459</v>
      </c>
      <c r="B2073" s="6" t="s">
        <v>23460</v>
      </c>
      <c r="C2073" s="6" t="s">
        <v>15980</v>
      </c>
      <c r="D2073" s="6"/>
      <c r="E2073" s="6"/>
      <c r="F2073" s="6" t="s">
        <v>23461</v>
      </c>
      <c r="G2073" s="6"/>
      <c r="H2073" s="6" t="s">
        <v>15980</v>
      </c>
      <c r="I2073" s="6"/>
    </row>
    <row r="2074" customHeight="1" spans="1:9">
      <c r="A2074" s="8" t="s">
        <v>23462</v>
      </c>
      <c r="B2074" s="8" t="s">
        <v>23463</v>
      </c>
      <c r="C2074" s="8" t="s">
        <v>23464</v>
      </c>
      <c r="D2074" s="8"/>
      <c r="E2074" s="8"/>
      <c r="F2074" s="8" t="s">
        <v>23465</v>
      </c>
      <c r="G2074" s="8"/>
      <c r="H2074" s="8" t="s">
        <v>15980</v>
      </c>
      <c r="I2074" s="8"/>
    </row>
    <row r="2075" customHeight="1" spans="1:9">
      <c r="A2075" s="6" t="s">
        <v>23466</v>
      </c>
      <c r="B2075" s="6" t="s">
        <v>23467</v>
      </c>
      <c r="C2075" s="6" t="s">
        <v>18263</v>
      </c>
      <c r="D2075" s="6"/>
      <c r="E2075" s="6"/>
      <c r="F2075" s="6" t="s">
        <v>23468</v>
      </c>
      <c r="G2075" s="6"/>
      <c r="H2075" s="6" t="s">
        <v>16024</v>
      </c>
      <c r="I2075" s="6"/>
    </row>
    <row r="2076" customHeight="1" spans="1:9">
      <c r="A2076" s="8" t="s">
        <v>23469</v>
      </c>
      <c r="B2076" s="8" t="s">
        <v>23470</v>
      </c>
      <c r="C2076" s="8" t="s">
        <v>16029</v>
      </c>
      <c r="D2076" s="8"/>
      <c r="E2076" s="8"/>
      <c r="F2076" s="8" t="s">
        <v>23471</v>
      </c>
      <c r="G2076" s="8"/>
      <c r="H2076" s="8" t="s">
        <v>16029</v>
      </c>
      <c r="I2076" s="8"/>
    </row>
    <row r="2077" customHeight="1" spans="1:9">
      <c r="A2077" s="6" t="s">
        <v>23472</v>
      </c>
      <c r="B2077" s="6" t="s">
        <v>23473</v>
      </c>
      <c r="C2077" s="6" t="s">
        <v>16029</v>
      </c>
      <c r="D2077" s="6"/>
      <c r="E2077" s="6"/>
      <c r="F2077" s="6" t="s">
        <v>23474</v>
      </c>
      <c r="G2077" s="6"/>
      <c r="H2077" s="6" t="s">
        <v>16029</v>
      </c>
      <c r="I2077" s="6"/>
    </row>
    <row r="2078" customHeight="1" spans="1:9">
      <c r="A2078" s="8" t="s">
        <v>23475</v>
      </c>
      <c r="B2078" s="8" t="s">
        <v>23476</v>
      </c>
      <c r="C2078" s="8" t="s">
        <v>23346</v>
      </c>
      <c r="D2078" s="8"/>
      <c r="E2078" s="8"/>
      <c r="F2078" s="8" t="s">
        <v>23477</v>
      </c>
      <c r="G2078" s="8"/>
      <c r="H2078" s="8" t="s">
        <v>15985</v>
      </c>
      <c r="I2078" s="8"/>
    </row>
    <row r="2079" customHeight="1" spans="1:9">
      <c r="A2079" s="6" t="s">
        <v>23478</v>
      </c>
      <c r="B2079" s="6" t="s">
        <v>23479</v>
      </c>
      <c r="C2079" s="6" t="s">
        <v>23480</v>
      </c>
      <c r="D2079" s="6"/>
      <c r="E2079" s="6"/>
      <c r="F2079" s="6" t="s">
        <v>23481</v>
      </c>
      <c r="G2079" s="6"/>
      <c r="H2079" s="6" t="s">
        <v>15985</v>
      </c>
      <c r="I2079" s="6"/>
    </row>
    <row r="2080" customHeight="1" spans="1:9">
      <c r="A2080" s="8" t="s">
        <v>23482</v>
      </c>
      <c r="B2080" s="8"/>
      <c r="C2080" s="8" t="s">
        <v>23483</v>
      </c>
      <c r="D2080" s="8"/>
      <c r="E2080" s="8"/>
      <c r="F2080" s="8" t="s">
        <v>23484</v>
      </c>
      <c r="G2080" s="8"/>
      <c r="H2080" s="8"/>
      <c r="I2080" s="8"/>
    </row>
    <row r="2081" customHeight="1" spans="1:9">
      <c r="A2081" s="6" t="s">
        <v>23485</v>
      </c>
      <c r="B2081" s="6" t="s">
        <v>23486</v>
      </c>
      <c r="C2081" s="6" t="s">
        <v>23480</v>
      </c>
      <c r="D2081" s="6"/>
      <c r="E2081" s="6"/>
      <c r="F2081" s="6" t="s">
        <v>23487</v>
      </c>
      <c r="G2081" s="6"/>
      <c r="H2081" s="6" t="s">
        <v>15985</v>
      </c>
      <c r="I2081" s="6"/>
    </row>
    <row r="2082" customHeight="1" spans="1:9">
      <c r="A2082" s="8" t="s">
        <v>23488</v>
      </c>
      <c r="B2082" s="8" t="s">
        <v>23489</v>
      </c>
      <c r="C2082" s="8" t="s">
        <v>21712</v>
      </c>
      <c r="D2082" s="8"/>
      <c r="E2082" s="8"/>
      <c r="F2082" s="8" t="s">
        <v>23490</v>
      </c>
      <c r="G2082" s="8"/>
      <c r="H2082" s="8" t="s">
        <v>16348</v>
      </c>
      <c r="I2082" s="8"/>
    </row>
    <row r="2083" customHeight="1" spans="1:9">
      <c r="A2083" s="6" t="s">
        <v>23491</v>
      </c>
      <c r="B2083" s="6" t="s">
        <v>23492</v>
      </c>
      <c r="C2083" s="6" t="s">
        <v>21916</v>
      </c>
      <c r="D2083" s="6"/>
      <c r="E2083" s="6"/>
      <c r="F2083" s="6" t="s">
        <v>23493</v>
      </c>
      <c r="G2083" s="6"/>
      <c r="H2083" s="6" t="s">
        <v>15985</v>
      </c>
      <c r="I2083" s="6"/>
    </row>
    <row r="2084" customHeight="1" spans="1:9">
      <c r="A2084" s="8" t="s">
        <v>23494</v>
      </c>
      <c r="B2084" s="8" t="s">
        <v>23495</v>
      </c>
      <c r="C2084" s="8" t="s">
        <v>19803</v>
      </c>
      <c r="D2084" s="8"/>
      <c r="E2084" s="8"/>
      <c r="F2084" s="8" t="s">
        <v>23496</v>
      </c>
      <c r="G2084" s="8"/>
      <c r="H2084" s="8" t="s">
        <v>15980</v>
      </c>
      <c r="I2084" s="8"/>
    </row>
    <row r="2085" customHeight="1" spans="1:9">
      <c r="A2085" s="6" t="s">
        <v>23497</v>
      </c>
      <c r="B2085" s="6" t="s">
        <v>23498</v>
      </c>
      <c r="C2085" s="6" t="s">
        <v>16673</v>
      </c>
      <c r="D2085" s="6"/>
      <c r="E2085" s="6"/>
      <c r="F2085" s="6" t="s">
        <v>23499</v>
      </c>
      <c r="G2085" s="6"/>
      <c r="H2085" s="6" t="s">
        <v>16673</v>
      </c>
      <c r="I2085" s="6"/>
    </row>
    <row r="2086" customHeight="1" spans="1:9">
      <c r="A2086" s="8" t="s">
        <v>23500</v>
      </c>
      <c r="B2086" s="8" t="s">
        <v>23501</v>
      </c>
      <c r="C2086" s="8" t="s">
        <v>18263</v>
      </c>
      <c r="D2086" s="8"/>
      <c r="E2086" s="8"/>
      <c r="F2086" s="8" t="s">
        <v>23502</v>
      </c>
      <c r="G2086" s="8"/>
      <c r="H2086" s="8" t="s">
        <v>16024</v>
      </c>
      <c r="I2086" s="8"/>
    </row>
    <row r="2087" customHeight="1" spans="1:9">
      <c r="A2087" s="6" t="s">
        <v>23503</v>
      </c>
      <c r="B2087" s="6" t="s">
        <v>23504</v>
      </c>
      <c r="C2087" s="6" t="s">
        <v>23505</v>
      </c>
      <c r="D2087" s="6"/>
      <c r="E2087" s="6"/>
      <c r="F2087" s="6" t="s">
        <v>23506</v>
      </c>
      <c r="G2087" s="6"/>
      <c r="H2087" s="6" t="s">
        <v>16361</v>
      </c>
      <c r="I2087" s="6"/>
    </row>
    <row r="2088" customHeight="1" spans="1:9">
      <c r="A2088" s="8" t="s">
        <v>23507</v>
      </c>
      <c r="B2088" s="8" t="s">
        <v>23508</v>
      </c>
      <c r="C2088" s="8" t="s">
        <v>18649</v>
      </c>
      <c r="D2088" s="8"/>
      <c r="E2088" s="8"/>
      <c r="F2088" s="8" t="s">
        <v>23509</v>
      </c>
      <c r="G2088" s="8"/>
      <c r="H2088" s="8" t="s">
        <v>15985</v>
      </c>
      <c r="I2088" s="8"/>
    </row>
    <row r="2089" customHeight="1" spans="1:9">
      <c r="A2089" s="6" t="s">
        <v>23510</v>
      </c>
      <c r="B2089" s="6" t="s">
        <v>23511</v>
      </c>
      <c r="C2089" s="6" t="s">
        <v>23512</v>
      </c>
      <c r="D2089" s="6"/>
      <c r="E2089" s="6"/>
      <c r="F2089" s="6" t="s">
        <v>23513</v>
      </c>
      <c r="G2089" s="6"/>
      <c r="H2089" s="6" t="s">
        <v>16348</v>
      </c>
      <c r="I2089" s="6"/>
    </row>
    <row r="2090" customHeight="1" spans="1:9">
      <c r="A2090" s="8" t="s">
        <v>23514</v>
      </c>
      <c r="B2090" s="8" t="s">
        <v>23515</v>
      </c>
      <c r="C2090" s="8" t="s">
        <v>16673</v>
      </c>
      <c r="D2090" s="8"/>
      <c r="E2090" s="8"/>
      <c r="F2090" s="8" t="s">
        <v>23516</v>
      </c>
      <c r="G2090" s="8"/>
      <c r="H2090" s="8" t="s">
        <v>16673</v>
      </c>
      <c r="I2090" s="8"/>
    </row>
    <row r="2091" customHeight="1" spans="1:9">
      <c r="A2091" s="6" t="s">
        <v>23517</v>
      </c>
      <c r="B2091" s="6" t="s">
        <v>23518</v>
      </c>
      <c r="C2091" s="6" t="s">
        <v>22690</v>
      </c>
      <c r="D2091" s="6"/>
      <c r="E2091" s="6"/>
      <c r="F2091" s="6" t="s">
        <v>23519</v>
      </c>
      <c r="G2091" s="6"/>
      <c r="H2091" s="6" t="s">
        <v>15985</v>
      </c>
      <c r="I2091" s="6"/>
    </row>
    <row r="2092" customHeight="1" spans="1:9">
      <c r="A2092" s="8" t="s">
        <v>23520</v>
      </c>
      <c r="B2092" s="8" t="s">
        <v>23521</v>
      </c>
      <c r="C2092" s="8" t="s">
        <v>23522</v>
      </c>
      <c r="D2092" s="8"/>
      <c r="E2092" s="8"/>
      <c r="F2092" s="8" t="s">
        <v>23523</v>
      </c>
      <c r="G2092" s="8"/>
      <c r="H2092" s="8" t="s">
        <v>16024</v>
      </c>
      <c r="I2092" s="8"/>
    </row>
    <row r="2093" customHeight="1" spans="1:9">
      <c r="A2093" s="6" t="s">
        <v>23524</v>
      </c>
      <c r="B2093" s="6" t="s">
        <v>23525</v>
      </c>
      <c r="C2093" s="6" t="s">
        <v>23526</v>
      </c>
      <c r="D2093" s="6"/>
      <c r="E2093" s="6"/>
      <c r="F2093" s="6" t="s">
        <v>23527</v>
      </c>
      <c r="G2093" s="6"/>
      <c r="H2093" s="6" t="s">
        <v>15985</v>
      </c>
      <c r="I2093" s="6"/>
    </row>
    <row r="2094" customHeight="1" spans="1:9">
      <c r="A2094" s="8" t="s">
        <v>23528</v>
      </c>
      <c r="B2094" s="8" t="s">
        <v>23529</v>
      </c>
      <c r="C2094" s="8" t="s">
        <v>21916</v>
      </c>
      <c r="D2094" s="8"/>
      <c r="E2094" s="8"/>
      <c r="F2094" s="8" t="s">
        <v>23530</v>
      </c>
      <c r="G2094" s="8"/>
      <c r="H2094" s="8" t="s">
        <v>15985</v>
      </c>
      <c r="I2094" s="8"/>
    </row>
    <row r="2095" customHeight="1" spans="1:9">
      <c r="A2095" s="6" t="s">
        <v>23531</v>
      </c>
      <c r="B2095" s="6" t="s">
        <v>23532</v>
      </c>
      <c r="C2095" s="6" t="s">
        <v>16056</v>
      </c>
      <c r="D2095" s="6"/>
      <c r="E2095" s="6"/>
      <c r="F2095" s="6" t="s">
        <v>23533</v>
      </c>
      <c r="G2095" s="6"/>
      <c r="H2095" s="6" t="s">
        <v>16056</v>
      </c>
      <c r="I2095" s="6"/>
    </row>
    <row r="2096" customHeight="1" spans="1:9">
      <c r="A2096" s="8" t="s">
        <v>23534</v>
      </c>
      <c r="B2096" s="8" t="s">
        <v>23535</v>
      </c>
      <c r="C2096" s="8" t="s">
        <v>23536</v>
      </c>
      <c r="D2096" s="8"/>
      <c r="E2096" s="8"/>
      <c r="F2096" s="8" t="s">
        <v>23537</v>
      </c>
      <c r="G2096" s="8"/>
      <c r="H2096" s="8" t="s">
        <v>16144</v>
      </c>
      <c r="I2096" s="8"/>
    </row>
    <row r="2097" customHeight="1" spans="1:9">
      <c r="A2097" s="6" t="s">
        <v>23538</v>
      </c>
      <c r="B2097" s="6" t="s">
        <v>23539</v>
      </c>
      <c r="C2097" s="6" t="s">
        <v>16673</v>
      </c>
      <c r="D2097" s="6"/>
      <c r="E2097" s="6"/>
      <c r="F2097" s="6" t="s">
        <v>23540</v>
      </c>
      <c r="G2097" s="6"/>
      <c r="H2097" s="6" t="s">
        <v>16673</v>
      </c>
      <c r="I2097" s="6"/>
    </row>
    <row r="2098" customHeight="1" spans="1:9">
      <c r="A2098" s="8" t="s">
        <v>23541</v>
      </c>
      <c r="B2098" s="8" t="s">
        <v>23542</v>
      </c>
      <c r="C2098" s="8" t="s">
        <v>16184</v>
      </c>
      <c r="D2098" s="8"/>
      <c r="E2098" s="8"/>
      <c r="F2098" s="8" t="s">
        <v>23543</v>
      </c>
      <c r="G2098" s="8"/>
      <c r="H2098" s="8" t="s">
        <v>16184</v>
      </c>
      <c r="I2098" s="8"/>
    </row>
    <row r="2099" customHeight="1" spans="1:9">
      <c r="A2099" s="6" t="s">
        <v>23544</v>
      </c>
      <c r="B2099" s="6" t="s">
        <v>23545</v>
      </c>
      <c r="C2099" s="6" t="s">
        <v>16050</v>
      </c>
      <c r="D2099" s="6"/>
      <c r="E2099" s="6"/>
      <c r="F2099" s="6" t="s">
        <v>23546</v>
      </c>
      <c r="G2099" s="6"/>
      <c r="H2099" s="6" t="s">
        <v>16029</v>
      </c>
      <c r="I2099" s="6"/>
    </row>
    <row r="2100" customHeight="1" spans="1:9">
      <c r="A2100" s="8" t="s">
        <v>23547</v>
      </c>
      <c r="B2100" s="8" t="s">
        <v>23548</v>
      </c>
      <c r="C2100" s="8" t="s">
        <v>15980</v>
      </c>
      <c r="D2100" s="8"/>
      <c r="E2100" s="8"/>
      <c r="F2100" s="8" t="s">
        <v>23549</v>
      </c>
      <c r="G2100" s="8"/>
      <c r="H2100" s="8" t="s">
        <v>15980</v>
      </c>
      <c r="I2100" s="8"/>
    </row>
    <row r="2101" customHeight="1" spans="1:9">
      <c r="A2101" s="6" t="s">
        <v>23550</v>
      </c>
      <c r="B2101" s="6" t="s">
        <v>23551</v>
      </c>
      <c r="C2101" s="6" t="s">
        <v>19819</v>
      </c>
      <c r="D2101" s="6"/>
      <c r="E2101" s="6"/>
      <c r="F2101" s="6" t="s">
        <v>23552</v>
      </c>
      <c r="G2101" s="6"/>
      <c r="H2101" s="6" t="s">
        <v>16024</v>
      </c>
      <c r="I2101" s="6"/>
    </row>
    <row r="2102" customHeight="1" spans="1:9">
      <c r="A2102" s="8" t="s">
        <v>23553</v>
      </c>
      <c r="B2102" s="8" t="s">
        <v>23554</v>
      </c>
      <c r="C2102" s="8" t="s">
        <v>23555</v>
      </c>
      <c r="D2102" s="8"/>
      <c r="E2102" s="8"/>
      <c r="F2102" s="8" t="s">
        <v>23556</v>
      </c>
      <c r="G2102" s="8"/>
      <c r="H2102" s="8" t="s">
        <v>16011</v>
      </c>
      <c r="I2102" s="8"/>
    </row>
    <row r="2103" customHeight="1" spans="1:9">
      <c r="A2103" s="6" t="s">
        <v>23557</v>
      </c>
      <c r="B2103" s="6" t="s">
        <v>23558</v>
      </c>
      <c r="C2103" s="6" t="s">
        <v>23559</v>
      </c>
      <c r="D2103" s="6"/>
      <c r="E2103" s="6"/>
      <c r="F2103" s="6" t="s">
        <v>23560</v>
      </c>
      <c r="G2103" s="6"/>
      <c r="H2103" s="6" t="s">
        <v>16411</v>
      </c>
      <c r="I2103" s="6"/>
    </row>
    <row r="2104" customHeight="1" spans="1:9">
      <c r="A2104" s="8" t="s">
        <v>23561</v>
      </c>
      <c r="B2104" s="8" t="s">
        <v>23562</v>
      </c>
      <c r="C2104" s="8" t="s">
        <v>22400</v>
      </c>
      <c r="D2104" s="8"/>
      <c r="E2104" s="8"/>
      <c r="F2104" s="8" t="s">
        <v>23563</v>
      </c>
      <c r="G2104" s="8"/>
      <c r="H2104" s="8" t="s">
        <v>16024</v>
      </c>
      <c r="I2104" s="8"/>
    </row>
    <row r="2105" customHeight="1" spans="1:9">
      <c r="A2105" s="6" t="s">
        <v>23564</v>
      </c>
      <c r="B2105" s="6" t="s">
        <v>23565</v>
      </c>
      <c r="C2105" s="6" t="s">
        <v>23566</v>
      </c>
      <c r="D2105" s="6"/>
      <c r="E2105" s="6"/>
      <c r="F2105" s="6" t="s">
        <v>23567</v>
      </c>
      <c r="G2105" s="6"/>
      <c r="H2105" s="6" t="s">
        <v>15985</v>
      </c>
      <c r="I2105" s="6"/>
    </row>
    <row r="2106" customHeight="1" spans="1:9">
      <c r="A2106" s="8" t="s">
        <v>23568</v>
      </c>
      <c r="B2106" s="8" t="s">
        <v>23569</v>
      </c>
      <c r="C2106" s="8" t="s">
        <v>15959</v>
      </c>
      <c r="D2106" s="8"/>
      <c r="E2106" s="8"/>
      <c r="F2106" s="8" t="s">
        <v>23570</v>
      </c>
      <c r="G2106" s="8"/>
      <c r="H2106" s="8" t="s">
        <v>15959</v>
      </c>
      <c r="I2106" s="8"/>
    </row>
    <row r="2107" customHeight="1" spans="1:9">
      <c r="A2107" s="6" t="s">
        <v>23571</v>
      </c>
      <c r="B2107" s="6" t="s">
        <v>23572</v>
      </c>
      <c r="C2107" s="6" t="s">
        <v>17597</v>
      </c>
      <c r="D2107" s="6"/>
      <c r="E2107" s="6"/>
      <c r="F2107" s="6" t="s">
        <v>23573</v>
      </c>
      <c r="G2107" s="6"/>
      <c r="H2107" s="6" t="s">
        <v>16390</v>
      </c>
      <c r="I2107" s="6"/>
    </row>
    <row r="2108" customHeight="1" spans="1:9">
      <c r="A2108" s="8" t="s">
        <v>23574</v>
      </c>
      <c r="B2108" s="8" t="s">
        <v>18585</v>
      </c>
      <c r="C2108" s="8"/>
      <c r="D2108" s="8"/>
      <c r="E2108" s="8"/>
      <c r="F2108" s="8" t="s">
        <v>23575</v>
      </c>
      <c r="G2108" s="8"/>
      <c r="H2108" s="8" t="s">
        <v>16056</v>
      </c>
      <c r="I2108" s="8"/>
    </row>
    <row r="2109" customHeight="1" spans="1:9">
      <c r="A2109" s="6" t="s">
        <v>23576</v>
      </c>
      <c r="B2109" s="6" t="s">
        <v>23577</v>
      </c>
      <c r="C2109" s="6"/>
      <c r="D2109" s="6"/>
      <c r="E2109" s="6"/>
      <c r="F2109" s="6" t="s">
        <v>23578</v>
      </c>
      <c r="G2109" s="6"/>
      <c r="H2109" s="6" t="s">
        <v>15959</v>
      </c>
      <c r="I2109" s="6"/>
    </row>
    <row r="2110" customHeight="1" spans="1:9">
      <c r="A2110" s="8" t="s">
        <v>23579</v>
      </c>
      <c r="B2110" s="8" t="s">
        <v>23580</v>
      </c>
      <c r="C2110" s="8" t="s">
        <v>16992</v>
      </c>
      <c r="D2110" s="8"/>
      <c r="E2110" s="8"/>
      <c r="F2110" s="8" t="s">
        <v>23581</v>
      </c>
      <c r="G2110" s="8"/>
      <c r="H2110" s="8" t="s">
        <v>16029</v>
      </c>
      <c r="I2110" s="8"/>
    </row>
    <row r="2111" customHeight="1" spans="1:9">
      <c r="A2111" s="6" t="s">
        <v>23582</v>
      </c>
      <c r="B2111" s="6" t="s">
        <v>23583</v>
      </c>
      <c r="C2111" s="6"/>
      <c r="D2111" s="6"/>
      <c r="E2111" s="6"/>
      <c r="F2111" s="6" t="s">
        <v>23584</v>
      </c>
      <c r="G2111" s="6"/>
      <c r="H2111" s="6" t="s">
        <v>16348</v>
      </c>
      <c r="I2111" s="6"/>
    </row>
    <row r="2112" customHeight="1" spans="1:9">
      <c r="A2112" s="8" t="s">
        <v>23585</v>
      </c>
      <c r="B2112" s="8" t="s">
        <v>23586</v>
      </c>
      <c r="C2112" s="8" t="s">
        <v>21916</v>
      </c>
      <c r="D2112" s="8"/>
      <c r="E2112" s="8"/>
      <c r="F2112" s="8" t="s">
        <v>23587</v>
      </c>
      <c r="G2112" s="8"/>
      <c r="H2112" s="8" t="s">
        <v>15985</v>
      </c>
      <c r="I2112" s="8"/>
    </row>
    <row r="2113" customHeight="1" spans="1:9">
      <c r="A2113" s="6" t="s">
        <v>23588</v>
      </c>
      <c r="B2113" s="6" t="s">
        <v>23589</v>
      </c>
      <c r="C2113" s="6"/>
      <c r="D2113" s="6"/>
      <c r="E2113" s="6"/>
      <c r="F2113" s="6" t="s">
        <v>23590</v>
      </c>
      <c r="G2113" s="6"/>
      <c r="H2113" s="6" t="s">
        <v>15975</v>
      </c>
      <c r="I2113" s="6"/>
    </row>
    <row r="2114" customHeight="1" spans="1:9">
      <c r="A2114" s="8" t="s">
        <v>23591</v>
      </c>
      <c r="B2114" s="8" t="s">
        <v>23592</v>
      </c>
      <c r="C2114" s="8" t="s">
        <v>16129</v>
      </c>
      <c r="D2114" s="8"/>
      <c r="E2114" s="8"/>
      <c r="F2114" s="8" t="s">
        <v>23593</v>
      </c>
      <c r="G2114" s="8"/>
      <c r="H2114" s="8" t="s">
        <v>15985</v>
      </c>
      <c r="I2114" s="8"/>
    </row>
    <row r="2115" customHeight="1" spans="1:9">
      <c r="A2115" s="6" t="s">
        <v>23594</v>
      </c>
      <c r="B2115" s="6" t="s">
        <v>23392</v>
      </c>
      <c r="C2115" s="6" t="s">
        <v>16129</v>
      </c>
      <c r="D2115" s="6"/>
      <c r="E2115" s="6"/>
      <c r="F2115" s="6" t="s">
        <v>23595</v>
      </c>
      <c r="G2115" s="6"/>
      <c r="H2115" s="6" t="s">
        <v>15985</v>
      </c>
      <c r="I2115" s="6"/>
    </row>
    <row r="2116" customHeight="1" spans="1:9">
      <c r="A2116" s="8" t="s">
        <v>23596</v>
      </c>
      <c r="B2116" s="8" t="s">
        <v>23597</v>
      </c>
      <c r="C2116" s="8" t="s">
        <v>16024</v>
      </c>
      <c r="D2116" s="8"/>
      <c r="E2116" s="8"/>
      <c r="F2116" s="8" t="s">
        <v>23598</v>
      </c>
      <c r="G2116" s="8"/>
      <c r="H2116" s="8" t="s">
        <v>16024</v>
      </c>
      <c r="I2116" s="8"/>
    </row>
    <row r="2117" customHeight="1" spans="1:9">
      <c r="A2117" s="6" t="s">
        <v>23599</v>
      </c>
      <c r="B2117" s="6" t="s">
        <v>23600</v>
      </c>
      <c r="C2117" s="6" t="s">
        <v>23192</v>
      </c>
      <c r="D2117" s="6"/>
      <c r="E2117" s="6"/>
      <c r="F2117" s="6" t="s">
        <v>23601</v>
      </c>
      <c r="G2117" s="6"/>
      <c r="H2117" s="6" t="s">
        <v>16056</v>
      </c>
      <c r="I2117" s="6"/>
    </row>
    <row r="2118" customHeight="1" spans="1:9">
      <c r="A2118" s="8" t="s">
        <v>23602</v>
      </c>
      <c r="B2118" s="8"/>
      <c r="C2118" s="8" t="s">
        <v>23603</v>
      </c>
      <c r="D2118" s="8"/>
      <c r="E2118" s="8"/>
      <c r="F2118" s="8" t="s">
        <v>23604</v>
      </c>
      <c r="G2118" s="8"/>
      <c r="H2118" s="8"/>
      <c r="I2118" s="8"/>
    </row>
    <row r="2119" customHeight="1" spans="1:9">
      <c r="A2119" s="6" t="s">
        <v>23605</v>
      </c>
      <c r="B2119" s="6" t="s">
        <v>23606</v>
      </c>
      <c r="C2119" s="6"/>
      <c r="D2119" s="6"/>
      <c r="E2119" s="6"/>
      <c r="F2119" s="6" t="s">
        <v>23607</v>
      </c>
      <c r="G2119" s="6"/>
      <c r="H2119" s="6" t="s">
        <v>15985</v>
      </c>
      <c r="I2119" s="6"/>
    </row>
    <row r="2120" customHeight="1" spans="1:9">
      <c r="A2120" s="8" t="s">
        <v>23608</v>
      </c>
      <c r="B2120" s="8" t="s">
        <v>23609</v>
      </c>
      <c r="C2120" s="8" t="s">
        <v>16024</v>
      </c>
      <c r="D2120" s="8"/>
      <c r="E2120" s="8"/>
      <c r="F2120" s="8" t="s">
        <v>23610</v>
      </c>
      <c r="G2120" s="8"/>
      <c r="H2120" s="8" t="s">
        <v>16024</v>
      </c>
      <c r="I2120" s="8"/>
    </row>
    <row r="2121" customHeight="1" spans="1:9">
      <c r="A2121" s="6" t="s">
        <v>23611</v>
      </c>
      <c r="B2121" s="6" t="s">
        <v>23612</v>
      </c>
      <c r="C2121" s="6" t="s">
        <v>16056</v>
      </c>
      <c r="D2121" s="6"/>
      <c r="E2121" s="6"/>
      <c r="F2121" s="6" t="s">
        <v>23613</v>
      </c>
      <c r="G2121" s="6"/>
      <c r="H2121" s="6" t="s">
        <v>16056</v>
      </c>
      <c r="I2121" s="6"/>
    </row>
    <row r="2122" customHeight="1" spans="1:9">
      <c r="A2122" s="8" t="s">
        <v>23614</v>
      </c>
      <c r="B2122" s="8" t="s">
        <v>23615</v>
      </c>
      <c r="C2122" s="8" t="s">
        <v>23616</v>
      </c>
      <c r="D2122" s="8"/>
      <c r="E2122" s="8"/>
      <c r="F2122" s="8" t="s">
        <v>23617</v>
      </c>
      <c r="G2122" s="8"/>
      <c r="H2122" s="8" t="s">
        <v>16056</v>
      </c>
      <c r="I2122" s="8"/>
    </row>
    <row r="2123" customHeight="1" spans="1:9">
      <c r="A2123" s="6" t="s">
        <v>23618</v>
      </c>
      <c r="B2123" s="6" t="s">
        <v>23619</v>
      </c>
      <c r="C2123" s="6" t="s">
        <v>18527</v>
      </c>
      <c r="D2123" s="6"/>
      <c r="E2123" s="6"/>
      <c r="F2123" s="6" t="s">
        <v>23620</v>
      </c>
      <c r="G2123" s="6"/>
      <c r="H2123" s="6" t="s">
        <v>16361</v>
      </c>
      <c r="I2123" s="6"/>
    </row>
    <row r="2124" customHeight="1" spans="1:9">
      <c r="A2124" s="8" t="s">
        <v>23621</v>
      </c>
      <c r="B2124" s="8" t="s">
        <v>23622</v>
      </c>
      <c r="C2124" s="8"/>
      <c r="D2124" s="8"/>
      <c r="E2124" s="8"/>
      <c r="F2124" s="8" t="s">
        <v>23623</v>
      </c>
      <c r="G2124" s="8"/>
      <c r="H2124" s="8" t="s">
        <v>15985</v>
      </c>
      <c r="I2124" s="8"/>
    </row>
    <row r="2125" customHeight="1" spans="1:9">
      <c r="A2125" s="6" t="s">
        <v>23624</v>
      </c>
      <c r="B2125" s="6" t="s">
        <v>23625</v>
      </c>
      <c r="C2125" s="6" t="s">
        <v>23626</v>
      </c>
      <c r="D2125" s="6"/>
      <c r="E2125" s="6"/>
      <c r="F2125" s="6" t="s">
        <v>23627</v>
      </c>
      <c r="G2125" s="6"/>
      <c r="H2125" s="6" t="s">
        <v>16056</v>
      </c>
      <c r="I2125" s="6"/>
    </row>
    <row r="2126" customHeight="1" spans="1:9">
      <c r="A2126" s="8" t="s">
        <v>23628</v>
      </c>
      <c r="B2126" s="8" t="s">
        <v>23629</v>
      </c>
      <c r="C2126" s="8" t="s">
        <v>15990</v>
      </c>
      <c r="D2126" s="8"/>
      <c r="E2126" s="8"/>
      <c r="F2126" s="8" t="s">
        <v>23630</v>
      </c>
      <c r="G2126" s="8"/>
      <c r="H2126" s="8" t="s">
        <v>15990</v>
      </c>
      <c r="I2126" s="8"/>
    </row>
    <row r="2127" customHeight="1" spans="1:9">
      <c r="A2127" s="6" t="s">
        <v>23631</v>
      </c>
      <c r="B2127" s="6" t="s">
        <v>23632</v>
      </c>
      <c r="C2127" s="6"/>
      <c r="D2127" s="6"/>
      <c r="E2127" s="6"/>
      <c r="F2127" s="6" t="s">
        <v>23633</v>
      </c>
      <c r="G2127" s="6"/>
      <c r="H2127" s="6" t="s">
        <v>16539</v>
      </c>
      <c r="I2127" s="6"/>
    </row>
    <row r="2128" customHeight="1" spans="1:9">
      <c r="A2128" s="8" t="s">
        <v>23634</v>
      </c>
      <c r="B2128" s="8" t="s">
        <v>23635</v>
      </c>
      <c r="C2128" s="8" t="s">
        <v>18263</v>
      </c>
      <c r="D2128" s="8"/>
      <c r="E2128" s="8"/>
      <c r="F2128" s="8" t="s">
        <v>23636</v>
      </c>
      <c r="G2128" s="8"/>
      <c r="H2128" s="8" t="s">
        <v>16024</v>
      </c>
      <c r="I2128" s="8"/>
    </row>
    <row r="2129" customHeight="1" spans="1:9">
      <c r="A2129" s="6" t="s">
        <v>23637</v>
      </c>
      <c r="B2129" s="6" t="s">
        <v>23638</v>
      </c>
      <c r="C2129" s="6"/>
      <c r="D2129" s="6"/>
      <c r="E2129" s="6"/>
      <c r="F2129" s="6" t="s">
        <v>23639</v>
      </c>
      <c r="G2129" s="6"/>
      <c r="H2129" s="6" t="s">
        <v>16039</v>
      </c>
      <c r="I2129" s="6"/>
    </row>
    <row r="2130" customHeight="1" spans="1:9">
      <c r="A2130" s="8" t="s">
        <v>23640</v>
      </c>
      <c r="B2130" s="8"/>
      <c r="C2130" s="8"/>
      <c r="D2130" s="8"/>
      <c r="E2130" s="8"/>
      <c r="F2130" s="8" t="s">
        <v>23641</v>
      </c>
      <c r="G2130" s="8"/>
      <c r="H2130" s="8"/>
      <c r="I2130" s="8"/>
    </row>
    <row r="2131" customHeight="1" spans="1:9">
      <c r="A2131" s="6" t="s">
        <v>23642</v>
      </c>
      <c r="B2131" s="6" t="s">
        <v>23643</v>
      </c>
      <c r="C2131" s="6" t="s">
        <v>16081</v>
      </c>
      <c r="D2131" s="6"/>
      <c r="E2131" s="6"/>
      <c r="F2131" s="6" t="s">
        <v>23644</v>
      </c>
      <c r="G2131" s="6"/>
      <c r="H2131" s="6" t="s">
        <v>16081</v>
      </c>
      <c r="I2131" s="6"/>
    </row>
    <row r="2132" customHeight="1" spans="1:9">
      <c r="A2132" s="8" t="s">
        <v>23645</v>
      </c>
      <c r="B2132" s="8" t="s">
        <v>23646</v>
      </c>
      <c r="C2132" s="8" t="s">
        <v>16688</v>
      </c>
      <c r="D2132" s="8"/>
      <c r="E2132" s="8"/>
      <c r="F2132" s="8" t="s">
        <v>23647</v>
      </c>
      <c r="G2132" s="8"/>
      <c r="H2132" s="8" t="s">
        <v>16029</v>
      </c>
      <c r="I2132" s="8"/>
    </row>
    <row r="2133" customHeight="1" spans="1:9">
      <c r="A2133" s="6" t="s">
        <v>23648</v>
      </c>
      <c r="B2133" s="6" t="s">
        <v>23649</v>
      </c>
      <c r="C2133" s="6" t="s">
        <v>16024</v>
      </c>
      <c r="D2133" s="6"/>
      <c r="E2133" s="6"/>
      <c r="F2133" s="6" t="s">
        <v>23650</v>
      </c>
      <c r="G2133" s="6"/>
      <c r="H2133" s="6" t="s">
        <v>16024</v>
      </c>
      <c r="I2133" s="6"/>
    </row>
    <row r="2134" customHeight="1" spans="1:9">
      <c r="A2134" s="8" t="s">
        <v>23651</v>
      </c>
      <c r="B2134" s="8" t="s">
        <v>23652</v>
      </c>
      <c r="C2134" s="8" t="s">
        <v>16029</v>
      </c>
      <c r="D2134" s="8"/>
      <c r="E2134" s="8"/>
      <c r="F2134" s="8" t="s">
        <v>23653</v>
      </c>
      <c r="G2134" s="8"/>
      <c r="H2134" s="8" t="s">
        <v>16029</v>
      </c>
      <c r="I2134" s="8"/>
    </row>
    <row r="2135" customHeight="1" spans="1:9">
      <c r="A2135" s="6" t="s">
        <v>23654</v>
      </c>
      <c r="B2135" s="6" t="s">
        <v>23655</v>
      </c>
      <c r="C2135" s="6" t="s">
        <v>23656</v>
      </c>
      <c r="D2135" s="6"/>
      <c r="E2135" s="6"/>
      <c r="F2135" s="6" t="s">
        <v>23657</v>
      </c>
      <c r="G2135" s="6"/>
      <c r="H2135" s="6" t="s">
        <v>15959</v>
      </c>
      <c r="I2135" s="6"/>
    </row>
    <row r="2136" customHeight="1" spans="1:9">
      <c r="A2136" s="8" t="s">
        <v>23658</v>
      </c>
      <c r="B2136" s="8" t="s">
        <v>23659</v>
      </c>
      <c r="C2136" s="8" t="s">
        <v>16129</v>
      </c>
      <c r="D2136" s="8"/>
      <c r="E2136" s="8"/>
      <c r="F2136" s="8" t="s">
        <v>23660</v>
      </c>
      <c r="G2136" s="8"/>
      <c r="H2136" s="8" t="s">
        <v>15985</v>
      </c>
      <c r="I2136" s="8"/>
    </row>
    <row r="2137" customHeight="1" spans="1:9">
      <c r="A2137" s="6" t="s">
        <v>23661</v>
      </c>
      <c r="B2137" s="6"/>
      <c r="C2137" s="6" t="s">
        <v>17256</v>
      </c>
      <c r="D2137" s="6"/>
      <c r="E2137" s="6"/>
      <c r="F2137" s="6" t="s">
        <v>23662</v>
      </c>
      <c r="G2137" s="6"/>
      <c r="H2137" s="6"/>
      <c r="I2137" s="6"/>
    </row>
    <row r="2138" customHeight="1" spans="1:9">
      <c r="A2138" s="8" t="s">
        <v>23663</v>
      </c>
      <c r="B2138" s="8" t="s">
        <v>23664</v>
      </c>
      <c r="C2138" s="8" t="s">
        <v>23665</v>
      </c>
      <c r="D2138" s="8"/>
      <c r="E2138" s="8"/>
      <c r="F2138" s="8" t="s">
        <v>23666</v>
      </c>
      <c r="G2138" s="8"/>
      <c r="H2138" s="8" t="s">
        <v>15985</v>
      </c>
      <c r="I2138" s="8"/>
    </row>
    <row r="2139" customHeight="1" spans="1:9">
      <c r="A2139" s="6" t="s">
        <v>23667</v>
      </c>
      <c r="B2139" s="6" t="s">
        <v>23668</v>
      </c>
      <c r="C2139" s="6" t="s">
        <v>23669</v>
      </c>
      <c r="D2139" s="6"/>
      <c r="E2139" s="6"/>
      <c r="F2139" s="6" t="s">
        <v>23670</v>
      </c>
      <c r="G2139" s="6"/>
      <c r="H2139" s="6" t="s">
        <v>15959</v>
      </c>
      <c r="I2139" s="6"/>
    </row>
    <row r="2140" customHeight="1" spans="1:9">
      <c r="A2140" s="8" t="s">
        <v>23671</v>
      </c>
      <c r="B2140" s="8" t="s">
        <v>23672</v>
      </c>
      <c r="C2140" s="8" t="s">
        <v>23673</v>
      </c>
      <c r="D2140" s="8"/>
      <c r="E2140" s="8"/>
      <c r="F2140" s="8" t="s">
        <v>23674</v>
      </c>
      <c r="G2140" s="8"/>
      <c r="H2140" s="8" t="s">
        <v>16024</v>
      </c>
      <c r="I2140" s="8"/>
    </row>
    <row r="2141" customHeight="1" spans="1:9">
      <c r="A2141" s="6" t="s">
        <v>23675</v>
      </c>
      <c r="B2141" s="6" t="s">
        <v>23676</v>
      </c>
      <c r="C2141" s="6" t="s">
        <v>23677</v>
      </c>
      <c r="D2141" s="6"/>
      <c r="E2141" s="6"/>
      <c r="F2141" s="6" t="s">
        <v>23678</v>
      </c>
      <c r="G2141" s="6"/>
      <c r="H2141" s="6" t="s">
        <v>15985</v>
      </c>
      <c r="I2141" s="6"/>
    </row>
    <row r="2142" customHeight="1" spans="1:9">
      <c r="A2142" s="8" t="s">
        <v>23679</v>
      </c>
      <c r="B2142" s="8" t="s">
        <v>23680</v>
      </c>
      <c r="C2142" s="8" t="s">
        <v>23681</v>
      </c>
      <c r="D2142" s="8"/>
      <c r="E2142" s="8"/>
      <c r="F2142" s="8" t="s">
        <v>23682</v>
      </c>
      <c r="G2142" s="8"/>
      <c r="H2142" s="8" t="s">
        <v>17293</v>
      </c>
      <c r="I2142" s="8"/>
    </row>
    <row r="2143" customHeight="1" spans="1:9">
      <c r="A2143" s="6" t="s">
        <v>23683</v>
      </c>
      <c r="B2143" s="6" t="s">
        <v>23684</v>
      </c>
      <c r="C2143" s="6" t="s">
        <v>23685</v>
      </c>
      <c r="D2143" s="6"/>
      <c r="E2143" s="6"/>
      <c r="F2143" s="6" t="s">
        <v>23686</v>
      </c>
      <c r="G2143" s="6"/>
      <c r="H2143" s="6" t="s">
        <v>15959</v>
      </c>
      <c r="I2143" s="6"/>
    </row>
    <row r="2144" customHeight="1" spans="1:9">
      <c r="A2144" s="8" t="s">
        <v>23687</v>
      </c>
      <c r="B2144" s="8" t="s">
        <v>23688</v>
      </c>
      <c r="C2144" s="8" t="s">
        <v>23689</v>
      </c>
      <c r="D2144" s="8"/>
      <c r="E2144" s="8"/>
      <c r="F2144" s="8" t="s">
        <v>23690</v>
      </c>
      <c r="G2144" s="8"/>
      <c r="H2144" s="8" t="s">
        <v>15985</v>
      </c>
      <c r="I2144" s="8"/>
    </row>
    <row r="2145" customHeight="1" spans="1:9">
      <c r="A2145" s="6" t="s">
        <v>23691</v>
      </c>
      <c r="B2145" s="6"/>
      <c r="C2145" s="6" t="s">
        <v>23692</v>
      </c>
      <c r="D2145" s="6"/>
      <c r="E2145" s="6"/>
      <c r="F2145" s="6" t="s">
        <v>23693</v>
      </c>
      <c r="G2145" s="6"/>
      <c r="H2145" s="6"/>
      <c r="I2145" s="6"/>
    </row>
    <row r="2146" customHeight="1" spans="1:9">
      <c r="A2146" s="8" t="s">
        <v>23694</v>
      </c>
      <c r="B2146" s="8" t="s">
        <v>23695</v>
      </c>
      <c r="C2146" s="8" t="s">
        <v>18762</v>
      </c>
      <c r="D2146" s="8"/>
      <c r="E2146" s="8"/>
      <c r="F2146" s="8" t="s">
        <v>23696</v>
      </c>
      <c r="G2146" s="8"/>
      <c r="H2146" s="8" t="s">
        <v>16024</v>
      </c>
      <c r="I2146" s="8"/>
    </row>
    <row r="2147" customHeight="1" spans="1:9">
      <c r="A2147" s="6" t="s">
        <v>23697</v>
      </c>
      <c r="B2147" s="6" t="s">
        <v>23698</v>
      </c>
      <c r="C2147" s="6" t="s">
        <v>18358</v>
      </c>
      <c r="D2147" s="6"/>
      <c r="E2147" s="6"/>
      <c r="F2147" s="6" t="s">
        <v>23699</v>
      </c>
      <c r="G2147" s="6"/>
      <c r="H2147" s="6" t="s">
        <v>16056</v>
      </c>
      <c r="I2147" s="6"/>
    </row>
    <row r="2148" customHeight="1" spans="1:9">
      <c r="A2148" s="8" t="s">
        <v>23700</v>
      </c>
      <c r="B2148" s="8" t="s">
        <v>23701</v>
      </c>
      <c r="C2148" s="8" t="s">
        <v>16139</v>
      </c>
      <c r="D2148" s="8"/>
      <c r="E2148" s="8"/>
      <c r="F2148" s="8" t="s">
        <v>23702</v>
      </c>
      <c r="G2148" s="8"/>
      <c r="H2148" s="8" t="s">
        <v>16139</v>
      </c>
      <c r="I2148" s="8"/>
    </row>
    <row r="2149" customHeight="1" spans="1:9">
      <c r="A2149" s="6" t="s">
        <v>20796</v>
      </c>
      <c r="B2149" s="6" t="s">
        <v>20797</v>
      </c>
      <c r="C2149" s="6" t="s">
        <v>20798</v>
      </c>
      <c r="D2149" s="6"/>
      <c r="E2149" s="6"/>
      <c r="F2149" s="6" t="s">
        <v>23703</v>
      </c>
      <c r="G2149" s="6"/>
      <c r="H2149" s="6" t="s">
        <v>15980</v>
      </c>
      <c r="I2149" s="6"/>
    </row>
    <row r="2150" customHeight="1" spans="1:9">
      <c r="A2150" s="8" t="s">
        <v>23704</v>
      </c>
      <c r="B2150" s="8" t="s">
        <v>21721</v>
      </c>
      <c r="C2150" s="8" t="s">
        <v>19001</v>
      </c>
      <c r="D2150" s="8"/>
      <c r="E2150" s="8"/>
      <c r="F2150" s="8" t="s">
        <v>23705</v>
      </c>
      <c r="G2150" s="8"/>
      <c r="H2150" s="8" t="s">
        <v>16039</v>
      </c>
      <c r="I2150" s="8"/>
    </row>
    <row r="2151" customHeight="1" spans="1:9">
      <c r="A2151" s="6" t="s">
        <v>23706</v>
      </c>
      <c r="B2151" s="6" t="s">
        <v>23707</v>
      </c>
      <c r="C2151" s="6" t="s">
        <v>17575</v>
      </c>
      <c r="D2151" s="6"/>
      <c r="E2151" s="6"/>
      <c r="F2151" s="6" t="s">
        <v>23708</v>
      </c>
      <c r="G2151" s="6"/>
      <c r="H2151" s="6" t="s">
        <v>17575</v>
      </c>
      <c r="I2151" s="6"/>
    </row>
    <row r="2152" customHeight="1" spans="1:9">
      <c r="A2152" s="8" t="s">
        <v>23709</v>
      </c>
      <c r="B2152" s="8" t="s">
        <v>23710</v>
      </c>
      <c r="C2152" s="8" t="s">
        <v>23711</v>
      </c>
      <c r="D2152" s="8"/>
      <c r="E2152" s="8"/>
      <c r="F2152" s="8" t="s">
        <v>23712</v>
      </c>
      <c r="G2152" s="8"/>
      <c r="H2152" s="8" t="s">
        <v>15985</v>
      </c>
      <c r="I2152" s="8"/>
    </row>
    <row r="2153" customHeight="1" spans="1:9">
      <c r="A2153" s="6" t="s">
        <v>23713</v>
      </c>
      <c r="B2153" s="6" t="s">
        <v>23714</v>
      </c>
      <c r="C2153" s="6" t="s">
        <v>16034</v>
      </c>
      <c r="D2153" s="6"/>
      <c r="E2153" s="6"/>
      <c r="F2153" s="6" t="s">
        <v>23715</v>
      </c>
      <c r="G2153" s="6"/>
      <c r="H2153" s="6" t="s">
        <v>16034</v>
      </c>
      <c r="I2153" s="6"/>
    </row>
    <row r="2154" customHeight="1" spans="1:9">
      <c r="A2154" s="8" t="s">
        <v>23716</v>
      </c>
      <c r="B2154" s="8" t="s">
        <v>23717</v>
      </c>
      <c r="C2154" s="8"/>
      <c r="D2154" s="8"/>
      <c r="E2154" s="8"/>
      <c r="F2154" s="8" t="s">
        <v>23718</v>
      </c>
      <c r="G2154" s="8"/>
      <c r="H2154" s="8" t="s">
        <v>15990</v>
      </c>
      <c r="I2154" s="8"/>
    </row>
    <row r="2155" customHeight="1" spans="1:9">
      <c r="A2155" s="6" t="s">
        <v>23719</v>
      </c>
      <c r="B2155" s="6" t="s">
        <v>23720</v>
      </c>
      <c r="C2155" s="6" t="s">
        <v>20578</v>
      </c>
      <c r="D2155" s="6"/>
      <c r="E2155" s="6"/>
      <c r="F2155" s="6" t="s">
        <v>23721</v>
      </c>
      <c r="G2155" s="6"/>
      <c r="H2155" s="6"/>
      <c r="I2155" s="6"/>
    </row>
    <row r="2156" customHeight="1" spans="1:9">
      <c r="A2156" s="8" t="s">
        <v>23722</v>
      </c>
      <c r="B2156" s="8" t="s">
        <v>23723</v>
      </c>
      <c r="C2156" s="8" t="s">
        <v>23724</v>
      </c>
      <c r="D2156" s="8"/>
      <c r="E2156" s="8"/>
      <c r="F2156" s="8" t="s">
        <v>23725</v>
      </c>
      <c r="G2156" s="8"/>
      <c r="H2156" s="8" t="s">
        <v>15970</v>
      </c>
      <c r="I2156" s="8"/>
    </row>
    <row r="2157" customHeight="1" spans="1:9">
      <c r="A2157" s="6" t="s">
        <v>23726</v>
      </c>
      <c r="B2157" s="6" t="s">
        <v>23727</v>
      </c>
      <c r="C2157" s="6" t="s">
        <v>23480</v>
      </c>
      <c r="D2157" s="6"/>
      <c r="E2157" s="6"/>
      <c r="F2157" s="6" t="s">
        <v>23728</v>
      </c>
      <c r="G2157" s="6"/>
      <c r="H2157" s="6"/>
      <c r="I2157" s="6"/>
    </row>
    <row r="2158" customHeight="1" spans="1:9">
      <c r="A2158" s="8" t="s">
        <v>23729</v>
      </c>
      <c r="B2158" s="8" t="s">
        <v>23730</v>
      </c>
      <c r="C2158" s="8" t="s">
        <v>23731</v>
      </c>
      <c r="D2158" s="8"/>
      <c r="E2158" s="8"/>
      <c r="F2158" s="8" t="s">
        <v>23732</v>
      </c>
      <c r="G2158" s="8"/>
      <c r="H2158" s="8" t="s">
        <v>15970</v>
      </c>
      <c r="I2158" s="8"/>
    </row>
    <row r="2159" customHeight="1" spans="1:9">
      <c r="A2159" s="6" t="s">
        <v>23733</v>
      </c>
      <c r="B2159" s="6" t="s">
        <v>23734</v>
      </c>
      <c r="C2159" s="6" t="s">
        <v>15970</v>
      </c>
      <c r="D2159" s="6"/>
      <c r="E2159" s="6"/>
      <c r="F2159" s="6" t="s">
        <v>23735</v>
      </c>
      <c r="G2159" s="6"/>
      <c r="H2159" s="6" t="s">
        <v>15970</v>
      </c>
      <c r="I2159" s="6"/>
    </row>
    <row r="2160" customHeight="1" spans="1:9">
      <c r="A2160" s="8" t="s">
        <v>23736</v>
      </c>
      <c r="B2160" s="8" t="s">
        <v>23737</v>
      </c>
      <c r="C2160" s="8" t="s">
        <v>16168</v>
      </c>
      <c r="D2160" s="8"/>
      <c r="E2160" s="8"/>
      <c r="F2160" s="8" t="s">
        <v>23738</v>
      </c>
      <c r="G2160" s="8"/>
      <c r="H2160" s="8" t="s">
        <v>16168</v>
      </c>
      <c r="I2160" s="8"/>
    </row>
    <row r="2161" customHeight="1" spans="1:9">
      <c r="A2161" s="6" t="s">
        <v>23739</v>
      </c>
      <c r="B2161" s="6" t="s">
        <v>23740</v>
      </c>
      <c r="C2161" s="6" t="s">
        <v>16081</v>
      </c>
      <c r="D2161" s="6"/>
      <c r="E2161" s="6"/>
      <c r="F2161" s="6" t="s">
        <v>23741</v>
      </c>
      <c r="G2161" s="6"/>
      <c r="H2161" s="6" t="s">
        <v>16081</v>
      </c>
      <c r="I2161" s="6"/>
    </row>
    <row r="2162" customHeight="1" spans="1:9">
      <c r="A2162" s="8" t="s">
        <v>23742</v>
      </c>
      <c r="B2162" s="8" t="s">
        <v>23743</v>
      </c>
      <c r="C2162" s="8" t="s">
        <v>16039</v>
      </c>
      <c r="D2162" s="8"/>
      <c r="E2162" s="8"/>
      <c r="F2162" s="8" t="s">
        <v>23744</v>
      </c>
      <c r="G2162" s="8"/>
      <c r="H2162" s="8" t="s">
        <v>16039</v>
      </c>
      <c r="I2162" s="8"/>
    </row>
    <row r="2163" customHeight="1" spans="1:9">
      <c r="A2163" s="6" t="s">
        <v>23745</v>
      </c>
      <c r="B2163" s="6" t="s">
        <v>23746</v>
      </c>
      <c r="C2163" s="6" t="s">
        <v>16094</v>
      </c>
      <c r="D2163" s="6"/>
      <c r="E2163" s="6"/>
      <c r="F2163" s="6" t="s">
        <v>23747</v>
      </c>
      <c r="G2163" s="6"/>
      <c r="H2163" s="6" t="s">
        <v>16094</v>
      </c>
      <c r="I2163" s="6"/>
    </row>
    <row r="2164" customHeight="1" spans="1:9">
      <c r="A2164" s="8" t="s">
        <v>23748</v>
      </c>
      <c r="B2164" s="8" t="s">
        <v>23749</v>
      </c>
      <c r="C2164" s="8" t="s">
        <v>23750</v>
      </c>
      <c r="D2164" s="8"/>
      <c r="E2164" s="8"/>
      <c r="F2164" s="8" t="s">
        <v>23751</v>
      </c>
      <c r="G2164" s="8"/>
      <c r="H2164" s="8" t="s">
        <v>15980</v>
      </c>
      <c r="I2164" s="8"/>
    </row>
    <row r="2165" customHeight="1" spans="1:9">
      <c r="A2165" s="6" t="s">
        <v>23752</v>
      </c>
      <c r="B2165" s="6" t="s">
        <v>23753</v>
      </c>
      <c r="C2165" s="6" t="s">
        <v>19204</v>
      </c>
      <c r="D2165" s="6"/>
      <c r="E2165" s="6"/>
      <c r="F2165" s="6" t="s">
        <v>23754</v>
      </c>
      <c r="G2165" s="6"/>
      <c r="H2165" s="6"/>
      <c r="I2165" s="6"/>
    </row>
    <row r="2166" customHeight="1" spans="1:9">
      <c r="A2166" s="8" t="s">
        <v>23755</v>
      </c>
      <c r="B2166" s="8" t="s">
        <v>23756</v>
      </c>
      <c r="C2166" s="8" t="s">
        <v>15980</v>
      </c>
      <c r="D2166" s="8"/>
      <c r="E2166" s="8"/>
      <c r="F2166" s="8" t="s">
        <v>23757</v>
      </c>
      <c r="G2166" s="8"/>
      <c r="H2166" s="8" t="s">
        <v>15980</v>
      </c>
      <c r="I2166" s="8"/>
    </row>
    <row r="2167" customHeight="1" spans="1:9">
      <c r="A2167" s="6" t="s">
        <v>23758</v>
      </c>
      <c r="B2167" s="6" t="s">
        <v>23759</v>
      </c>
      <c r="C2167" s="6" t="s">
        <v>18649</v>
      </c>
      <c r="D2167" s="6"/>
      <c r="E2167" s="6"/>
      <c r="F2167" s="6" t="s">
        <v>23760</v>
      </c>
      <c r="G2167" s="6"/>
      <c r="H2167" s="6" t="s">
        <v>15985</v>
      </c>
      <c r="I2167" s="6"/>
    </row>
    <row r="2168" customHeight="1" spans="1:9">
      <c r="A2168" s="8" t="s">
        <v>23761</v>
      </c>
      <c r="B2168" s="8"/>
      <c r="C2168" s="8" t="s">
        <v>19520</v>
      </c>
      <c r="D2168" s="8"/>
      <c r="E2168" s="8"/>
      <c r="F2168" s="8" t="s">
        <v>23762</v>
      </c>
      <c r="G2168" s="8"/>
      <c r="H2168" s="8"/>
      <c r="I2168" s="8"/>
    </row>
    <row r="2169" customHeight="1" spans="1:9">
      <c r="A2169" s="6" t="s">
        <v>23763</v>
      </c>
      <c r="B2169" s="6" t="s">
        <v>23764</v>
      </c>
      <c r="C2169" s="6" t="s">
        <v>16081</v>
      </c>
      <c r="D2169" s="6"/>
      <c r="E2169" s="6"/>
      <c r="F2169" s="6" t="s">
        <v>23765</v>
      </c>
      <c r="G2169" s="6"/>
      <c r="H2169" s="6" t="s">
        <v>16081</v>
      </c>
      <c r="I2169" s="6"/>
    </row>
    <row r="2170" customHeight="1" spans="1:9">
      <c r="A2170" s="8" t="s">
        <v>23766</v>
      </c>
      <c r="B2170" s="8" t="s">
        <v>23767</v>
      </c>
      <c r="C2170" s="8" t="s">
        <v>19753</v>
      </c>
      <c r="D2170" s="8"/>
      <c r="E2170" s="8"/>
      <c r="F2170" s="8" t="s">
        <v>23768</v>
      </c>
      <c r="G2170" s="8"/>
      <c r="H2170" s="8" t="s">
        <v>15985</v>
      </c>
      <c r="I2170" s="8"/>
    </row>
    <row r="2171" customHeight="1" spans="1:9">
      <c r="A2171" s="6" t="s">
        <v>23769</v>
      </c>
      <c r="B2171" s="6" t="s">
        <v>23770</v>
      </c>
      <c r="C2171" s="6" t="s">
        <v>23771</v>
      </c>
      <c r="D2171" s="6"/>
      <c r="E2171" s="6"/>
      <c r="F2171" s="6" t="s">
        <v>23772</v>
      </c>
      <c r="G2171" s="6"/>
      <c r="H2171" s="6" t="s">
        <v>15985</v>
      </c>
      <c r="I2171" s="6"/>
    </row>
    <row r="2172" customHeight="1" spans="1:9">
      <c r="A2172" s="8" t="s">
        <v>23773</v>
      </c>
      <c r="B2172" s="8" t="s">
        <v>23774</v>
      </c>
      <c r="C2172" s="8" t="s">
        <v>15965</v>
      </c>
      <c r="D2172" s="8"/>
      <c r="E2172" s="8"/>
      <c r="F2172" s="8" t="s">
        <v>23775</v>
      </c>
      <c r="G2172" s="8"/>
      <c r="H2172" s="8" t="s">
        <v>15965</v>
      </c>
      <c r="I2172" s="8"/>
    </row>
    <row r="2173" customHeight="1" spans="1:9">
      <c r="A2173" s="6" t="s">
        <v>23776</v>
      </c>
      <c r="B2173" s="6" t="s">
        <v>23777</v>
      </c>
      <c r="C2173" s="6" t="s">
        <v>17128</v>
      </c>
      <c r="D2173" s="6"/>
      <c r="E2173" s="6"/>
      <c r="F2173" s="6" t="s">
        <v>23778</v>
      </c>
      <c r="G2173" s="6"/>
      <c r="H2173" s="6" t="s">
        <v>15970</v>
      </c>
      <c r="I2173" s="6"/>
    </row>
    <row r="2174" customHeight="1" spans="1:9">
      <c r="A2174" s="8" t="s">
        <v>23779</v>
      </c>
      <c r="B2174" s="8" t="s">
        <v>23780</v>
      </c>
      <c r="C2174" s="8" t="s">
        <v>15980</v>
      </c>
      <c r="D2174" s="8"/>
      <c r="E2174" s="8"/>
      <c r="F2174" s="8" t="s">
        <v>23781</v>
      </c>
      <c r="G2174" s="8"/>
      <c r="H2174" s="8" t="s">
        <v>15980</v>
      </c>
      <c r="I2174" s="8"/>
    </row>
    <row r="2175" customHeight="1" spans="1:9">
      <c r="A2175" s="6" t="s">
        <v>23782</v>
      </c>
      <c r="B2175" s="6" t="s">
        <v>23783</v>
      </c>
      <c r="C2175" s="6" t="s">
        <v>19398</v>
      </c>
      <c r="D2175" s="6"/>
      <c r="E2175" s="6"/>
      <c r="F2175" s="6" t="s">
        <v>23784</v>
      </c>
      <c r="G2175" s="6"/>
      <c r="H2175" s="6" t="s">
        <v>16168</v>
      </c>
      <c r="I2175" s="6"/>
    </row>
    <row r="2176" customHeight="1" spans="1:9">
      <c r="A2176" s="8" t="s">
        <v>23785</v>
      </c>
      <c r="B2176" s="8" t="s">
        <v>23786</v>
      </c>
      <c r="C2176" s="8" t="s">
        <v>19204</v>
      </c>
      <c r="D2176" s="8"/>
      <c r="E2176" s="8"/>
      <c r="F2176" s="8" t="s">
        <v>23787</v>
      </c>
      <c r="G2176" s="8"/>
      <c r="H2176" s="8" t="s">
        <v>15965</v>
      </c>
      <c r="I2176" s="8"/>
    </row>
    <row r="2177" customHeight="1" spans="1:9">
      <c r="A2177" s="6" t="s">
        <v>23788</v>
      </c>
      <c r="B2177" s="6" t="s">
        <v>23789</v>
      </c>
      <c r="C2177" s="6" t="s">
        <v>23790</v>
      </c>
      <c r="D2177" s="6"/>
      <c r="E2177" s="6"/>
      <c r="F2177" s="6" t="s">
        <v>23791</v>
      </c>
      <c r="G2177" s="6"/>
      <c r="H2177" s="6" t="s">
        <v>16514</v>
      </c>
      <c r="I2177" s="6"/>
    </row>
    <row r="2178" customHeight="1" spans="1:9">
      <c r="A2178" s="8" t="s">
        <v>23792</v>
      </c>
      <c r="B2178" s="8" t="s">
        <v>23793</v>
      </c>
      <c r="C2178" s="8" t="s">
        <v>19654</v>
      </c>
      <c r="D2178" s="8"/>
      <c r="E2178" s="8"/>
      <c r="F2178" s="8" t="s">
        <v>23794</v>
      </c>
      <c r="G2178" s="8"/>
      <c r="H2178" s="8" t="s">
        <v>15965</v>
      </c>
      <c r="I2178" s="8"/>
    </row>
    <row r="2179" customHeight="1" spans="1:9">
      <c r="A2179" s="6" t="s">
        <v>23795</v>
      </c>
      <c r="B2179" s="6" t="s">
        <v>23796</v>
      </c>
      <c r="C2179" s="6" t="s">
        <v>16133</v>
      </c>
      <c r="D2179" s="6"/>
      <c r="E2179" s="6"/>
      <c r="F2179" s="6" t="s">
        <v>23797</v>
      </c>
      <c r="G2179" s="6"/>
      <c r="H2179" s="6" t="s">
        <v>15975</v>
      </c>
      <c r="I2179" s="6"/>
    </row>
    <row r="2180" customHeight="1" spans="1:9">
      <c r="A2180" s="8" t="s">
        <v>23798</v>
      </c>
      <c r="B2180" s="8" t="s">
        <v>23799</v>
      </c>
      <c r="C2180" s="8" t="s">
        <v>23800</v>
      </c>
      <c r="D2180" s="8"/>
      <c r="E2180" s="8"/>
      <c r="F2180" s="8" t="s">
        <v>23801</v>
      </c>
      <c r="G2180" s="8"/>
      <c r="H2180" s="8" t="s">
        <v>15985</v>
      </c>
      <c r="I2180" s="8"/>
    </row>
    <row r="2181" customHeight="1" spans="1:9">
      <c r="A2181" s="6" t="s">
        <v>23802</v>
      </c>
      <c r="B2181" s="6"/>
      <c r="C2181" s="6" t="s">
        <v>19520</v>
      </c>
      <c r="D2181" s="6"/>
      <c r="E2181" s="6"/>
      <c r="F2181" s="6" t="s">
        <v>23803</v>
      </c>
      <c r="G2181" s="6"/>
      <c r="H2181" s="6"/>
      <c r="I2181" s="6"/>
    </row>
    <row r="2182" customHeight="1" spans="1:9">
      <c r="A2182" s="8" t="s">
        <v>23804</v>
      </c>
      <c r="B2182" s="8" t="s">
        <v>23805</v>
      </c>
      <c r="C2182" s="8" t="s">
        <v>19342</v>
      </c>
      <c r="D2182" s="8"/>
      <c r="E2182" s="8"/>
      <c r="F2182" s="8" t="s">
        <v>23806</v>
      </c>
      <c r="G2182" s="8"/>
      <c r="H2182" s="8" t="s">
        <v>16024</v>
      </c>
      <c r="I2182" s="8"/>
    </row>
    <row r="2183" customHeight="1" spans="1:9">
      <c r="A2183" s="6" t="s">
        <v>23807</v>
      </c>
      <c r="B2183" s="6" t="s">
        <v>23808</v>
      </c>
      <c r="C2183" s="6" t="s">
        <v>23809</v>
      </c>
      <c r="D2183" s="6"/>
      <c r="E2183" s="6"/>
      <c r="F2183" s="6" t="s">
        <v>23810</v>
      </c>
      <c r="G2183" s="6"/>
      <c r="H2183" s="6" t="s">
        <v>16011</v>
      </c>
      <c r="I2183" s="6"/>
    </row>
    <row r="2184" customHeight="1" spans="1:9">
      <c r="A2184" s="8" t="s">
        <v>23811</v>
      </c>
      <c r="B2184" s="8" t="s">
        <v>23812</v>
      </c>
      <c r="C2184" s="8" t="s">
        <v>19753</v>
      </c>
      <c r="D2184" s="8"/>
      <c r="E2184" s="8"/>
      <c r="F2184" s="8" t="s">
        <v>23813</v>
      </c>
      <c r="G2184" s="8"/>
      <c r="H2184" s="8" t="s">
        <v>15985</v>
      </c>
      <c r="I2184" s="8"/>
    </row>
    <row r="2185" customHeight="1" spans="1:9">
      <c r="A2185" s="6" t="s">
        <v>23814</v>
      </c>
      <c r="B2185" s="6" t="s">
        <v>23815</v>
      </c>
      <c r="C2185" s="6" t="s">
        <v>21698</v>
      </c>
      <c r="D2185" s="6"/>
      <c r="E2185" s="6"/>
      <c r="F2185" s="6" t="s">
        <v>23816</v>
      </c>
      <c r="G2185" s="6"/>
      <c r="H2185" s="6" t="s">
        <v>15965</v>
      </c>
      <c r="I2185" s="6"/>
    </row>
    <row r="2186" customHeight="1" spans="1:9">
      <c r="A2186" s="8" t="s">
        <v>23817</v>
      </c>
      <c r="B2186" s="8" t="s">
        <v>23818</v>
      </c>
      <c r="C2186" s="8" t="s">
        <v>18051</v>
      </c>
      <c r="D2186" s="8"/>
      <c r="E2186" s="8"/>
      <c r="F2186" s="8" t="s">
        <v>23819</v>
      </c>
      <c r="G2186" s="8"/>
      <c r="H2186" s="8" t="s">
        <v>15970</v>
      </c>
      <c r="I2186" s="8"/>
    </row>
    <row r="2187" customHeight="1" spans="1:9">
      <c r="A2187" s="6" t="s">
        <v>23820</v>
      </c>
      <c r="B2187" s="6" t="s">
        <v>23821</v>
      </c>
      <c r="C2187" s="6" t="s">
        <v>19204</v>
      </c>
      <c r="D2187" s="6"/>
      <c r="E2187" s="6"/>
      <c r="F2187" s="6" t="s">
        <v>23822</v>
      </c>
      <c r="G2187" s="6"/>
      <c r="H2187" s="6" t="s">
        <v>15965</v>
      </c>
      <c r="I2187" s="6"/>
    </row>
    <row r="2188" customHeight="1" spans="1:9">
      <c r="A2188" s="8" t="s">
        <v>23823</v>
      </c>
      <c r="B2188" s="8" t="s">
        <v>23824</v>
      </c>
      <c r="C2188" s="8" t="s">
        <v>16029</v>
      </c>
      <c r="D2188" s="8"/>
      <c r="E2188" s="8"/>
      <c r="F2188" s="8" t="s">
        <v>23825</v>
      </c>
      <c r="G2188" s="8"/>
      <c r="H2188" s="8"/>
      <c r="I2188" s="8"/>
    </row>
    <row r="2189" customHeight="1" spans="1:9">
      <c r="A2189" s="6" t="s">
        <v>23826</v>
      </c>
      <c r="B2189" s="6" t="s">
        <v>23827</v>
      </c>
      <c r="C2189" s="6" t="s">
        <v>23828</v>
      </c>
      <c r="D2189" s="6"/>
      <c r="E2189" s="6"/>
      <c r="F2189" s="6" t="s">
        <v>23829</v>
      </c>
      <c r="G2189" s="6"/>
      <c r="H2189" s="6" t="s">
        <v>16024</v>
      </c>
      <c r="I2189" s="6"/>
    </row>
    <row r="2190" customHeight="1" spans="1:9">
      <c r="A2190" s="8" t="s">
        <v>23830</v>
      </c>
      <c r="B2190" s="8" t="s">
        <v>23831</v>
      </c>
      <c r="C2190" s="8" t="s">
        <v>19204</v>
      </c>
      <c r="D2190" s="8"/>
      <c r="E2190" s="8"/>
      <c r="F2190" s="8" t="s">
        <v>23832</v>
      </c>
      <c r="G2190" s="8"/>
      <c r="H2190" s="8" t="s">
        <v>15965</v>
      </c>
      <c r="I2190" s="8"/>
    </row>
    <row r="2191" customHeight="1" spans="1:9">
      <c r="A2191" s="6" t="s">
        <v>23833</v>
      </c>
      <c r="B2191" s="6" t="s">
        <v>23834</v>
      </c>
      <c r="C2191" s="6" t="s">
        <v>23835</v>
      </c>
      <c r="D2191" s="6"/>
      <c r="E2191" s="6"/>
      <c r="F2191" s="6" t="s">
        <v>23836</v>
      </c>
      <c r="G2191" s="6"/>
      <c r="H2191" s="6" t="s">
        <v>16024</v>
      </c>
      <c r="I2191" s="6"/>
    </row>
    <row r="2192" customHeight="1" spans="1:9">
      <c r="A2192" s="8" t="s">
        <v>23837</v>
      </c>
      <c r="B2192" s="8" t="s">
        <v>23838</v>
      </c>
      <c r="C2192" s="8" t="s">
        <v>23839</v>
      </c>
      <c r="D2192" s="8"/>
      <c r="E2192" s="8"/>
      <c r="F2192" s="8" t="s">
        <v>23840</v>
      </c>
      <c r="G2192" s="8"/>
      <c r="H2192" s="8" t="s">
        <v>15975</v>
      </c>
      <c r="I2192" s="8"/>
    </row>
    <row r="2193" customHeight="1" spans="1:9">
      <c r="A2193" s="6" t="s">
        <v>23841</v>
      </c>
      <c r="B2193" s="6" t="s">
        <v>23842</v>
      </c>
      <c r="C2193" s="6" t="s">
        <v>23843</v>
      </c>
      <c r="D2193" s="6"/>
      <c r="E2193" s="6"/>
      <c r="F2193" s="6" t="s">
        <v>23844</v>
      </c>
      <c r="G2193" s="6"/>
      <c r="H2193" s="6" t="s">
        <v>15985</v>
      </c>
      <c r="I2193" s="6"/>
    </row>
    <row r="2194" customHeight="1" spans="1:9">
      <c r="A2194" s="8" t="s">
        <v>23845</v>
      </c>
      <c r="B2194" s="8" t="s">
        <v>23846</v>
      </c>
      <c r="C2194" s="8" t="s">
        <v>23847</v>
      </c>
      <c r="D2194" s="8"/>
      <c r="E2194" s="8"/>
      <c r="F2194" s="8" t="s">
        <v>23848</v>
      </c>
      <c r="G2194" s="8"/>
      <c r="H2194" s="8" t="s">
        <v>16011</v>
      </c>
      <c r="I2194" s="8"/>
    </row>
    <row r="2195" customHeight="1" spans="1:9">
      <c r="A2195" s="6" t="s">
        <v>23849</v>
      </c>
      <c r="B2195" s="6" t="s">
        <v>23850</v>
      </c>
      <c r="C2195" s="6" t="s">
        <v>23851</v>
      </c>
      <c r="D2195" s="6"/>
      <c r="E2195" s="6"/>
      <c r="F2195" s="6" t="s">
        <v>23852</v>
      </c>
      <c r="G2195" s="6"/>
      <c r="H2195" s="6" t="s">
        <v>15985</v>
      </c>
      <c r="I2195" s="6"/>
    </row>
    <row r="2196" customHeight="1" spans="1:9">
      <c r="A2196" s="8" t="s">
        <v>23853</v>
      </c>
      <c r="B2196" s="8" t="s">
        <v>23854</v>
      </c>
      <c r="C2196" s="8" t="s">
        <v>23855</v>
      </c>
      <c r="D2196" s="8"/>
      <c r="E2196" s="8"/>
      <c r="F2196" s="8" t="s">
        <v>23856</v>
      </c>
      <c r="G2196" s="8"/>
      <c r="H2196" s="8" t="s">
        <v>15965</v>
      </c>
      <c r="I2196" s="8"/>
    </row>
    <row r="2197" customHeight="1" spans="1:9">
      <c r="A2197" s="6" t="s">
        <v>23857</v>
      </c>
      <c r="B2197" s="6" t="s">
        <v>23858</v>
      </c>
      <c r="C2197" s="6" t="s">
        <v>23859</v>
      </c>
      <c r="D2197" s="6"/>
      <c r="E2197" s="6"/>
      <c r="F2197" s="6" t="s">
        <v>23860</v>
      </c>
      <c r="G2197" s="6"/>
      <c r="H2197" s="6" t="s">
        <v>15985</v>
      </c>
      <c r="I2197" s="6"/>
    </row>
    <row r="2198" customHeight="1" spans="1:9">
      <c r="A2198" s="8" t="s">
        <v>23861</v>
      </c>
      <c r="B2198" s="8"/>
      <c r="C2198" s="8" t="s">
        <v>23275</v>
      </c>
      <c r="D2198" s="8"/>
      <c r="E2198" s="8"/>
      <c r="F2198" s="8" t="s">
        <v>23862</v>
      </c>
      <c r="G2198" s="8"/>
      <c r="H2198" s="8"/>
      <c r="I2198" s="8"/>
    </row>
    <row r="2199" customHeight="1" spans="1:9">
      <c r="A2199" s="6" t="s">
        <v>23863</v>
      </c>
      <c r="B2199" s="6" t="s">
        <v>23864</v>
      </c>
      <c r="C2199" s="6" t="s">
        <v>23865</v>
      </c>
      <c r="D2199" s="6"/>
      <c r="E2199" s="6"/>
      <c r="F2199" s="6" t="s">
        <v>23866</v>
      </c>
      <c r="G2199" s="6"/>
      <c r="H2199" s="6" t="s">
        <v>15965</v>
      </c>
      <c r="I2199" s="6"/>
    </row>
    <row r="2200" customHeight="1" spans="1:9">
      <c r="A2200" s="8" t="s">
        <v>23867</v>
      </c>
      <c r="B2200" s="8" t="s">
        <v>23868</v>
      </c>
      <c r="C2200" s="8" t="s">
        <v>23869</v>
      </c>
      <c r="D2200" s="8"/>
      <c r="E2200" s="8"/>
      <c r="F2200" s="8" t="s">
        <v>23870</v>
      </c>
      <c r="G2200" s="8"/>
      <c r="H2200" s="8" t="s">
        <v>15975</v>
      </c>
      <c r="I2200" s="8"/>
    </row>
    <row r="2201" customHeight="1" spans="1:9">
      <c r="A2201" s="6" t="s">
        <v>23871</v>
      </c>
      <c r="B2201" s="6" t="s">
        <v>23872</v>
      </c>
      <c r="C2201" s="6" t="s">
        <v>23873</v>
      </c>
      <c r="D2201" s="6"/>
      <c r="E2201" s="6"/>
      <c r="F2201" s="6" t="s">
        <v>23874</v>
      </c>
      <c r="G2201" s="6"/>
      <c r="H2201" s="6" t="s">
        <v>15985</v>
      </c>
      <c r="I2201" s="6"/>
    </row>
    <row r="2202" customHeight="1" spans="1:9">
      <c r="A2202" s="8" t="s">
        <v>23875</v>
      </c>
      <c r="B2202" s="8" t="s">
        <v>23876</v>
      </c>
      <c r="C2202" s="8" t="s">
        <v>23877</v>
      </c>
      <c r="D2202" s="8"/>
      <c r="E2202" s="8"/>
      <c r="F2202" s="8" t="s">
        <v>23878</v>
      </c>
      <c r="G2202" s="8"/>
      <c r="H2202" s="8" t="s">
        <v>15985</v>
      </c>
      <c r="I2202" s="8"/>
    </row>
    <row r="2203" customHeight="1" spans="1:9">
      <c r="A2203" s="6" t="s">
        <v>23879</v>
      </c>
      <c r="B2203" s="6" t="s">
        <v>23880</v>
      </c>
      <c r="C2203" s="6" t="s">
        <v>23076</v>
      </c>
      <c r="D2203" s="6"/>
      <c r="E2203" s="6"/>
      <c r="F2203" s="6" t="s">
        <v>23881</v>
      </c>
      <c r="G2203" s="6"/>
      <c r="H2203" s="6" t="s">
        <v>15985</v>
      </c>
      <c r="I2203" s="6"/>
    </row>
    <row r="2204" customHeight="1" spans="1:9">
      <c r="A2204" s="8" t="s">
        <v>23882</v>
      </c>
      <c r="B2204" s="8" t="s">
        <v>23883</v>
      </c>
      <c r="C2204" s="8" t="s">
        <v>15980</v>
      </c>
      <c r="D2204" s="8"/>
      <c r="E2204" s="8"/>
      <c r="F2204" s="8" t="s">
        <v>23884</v>
      </c>
      <c r="G2204" s="8"/>
      <c r="H2204" s="8" t="s">
        <v>15980</v>
      </c>
      <c r="I2204" s="8"/>
    </row>
    <row r="2205" customHeight="1" spans="1:9">
      <c r="A2205" s="6" t="s">
        <v>23885</v>
      </c>
      <c r="B2205" s="6" t="s">
        <v>23886</v>
      </c>
      <c r="C2205" s="6" t="s">
        <v>23887</v>
      </c>
      <c r="D2205" s="6"/>
      <c r="E2205" s="6"/>
      <c r="F2205" s="6" t="s">
        <v>23888</v>
      </c>
      <c r="G2205" s="6"/>
      <c r="H2205" s="6" t="s">
        <v>15985</v>
      </c>
      <c r="I2205" s="6"/>
    </row>
    <row r="2206" customHeight="1" spans="1:9">
      <c r="A2206" s="8" t="s">
        <v>23889</v>
      </c>
      <c r="B2206" s="8" t="s">
        <v>23890</v>
      </c>
      <c r="C2206" s="8" t="s">
        <v>23891</v>
      </c>
      <c r="D2206" s="8"/>
      <c r="E2206" s="8"/>
      <c r="F2206" s="8" t="s">
        <v>23892</v>
      </c>
      <c r="G2206" s="8"/>
      <c r="H2206" s="8" t="s">
        <v>15985</v>
      </c>
      <c r="I2206" s="8"/>
    </row>
    <row r="2207" customHeight="1" spans="1:9">
      <c r="A2207" s="6" t="s">
        <v>23893</v>
      </c>
      <c r="B2207" s="6" t="s">
        <v>23894</v>
      </c>
      <c r="C2207" s="6" t="s">
        <v>23895</v>
      </c>
      <c r="D2207" s="6"/>
      <c r="E2207" s="6"/>
      <c r="F2207" s="6" t="s">
        <v>23896</v>
      </c>
      <c r="G2207" s="6"/>
      <c r="H2207" s="6" t="s">
        <v>15985</v>
      </c>
      <c r="I2207" s="6"/>
    </row>
    <row r="2208" customHeight="1" spans="1:9">
      <c r="A2208" s="8" t="s">
        <v>23897</v>
      </c>
      <c r="B2208" s="8" t="s">
        <v>23898</v>
      </c>
      <c r="C2208" s="8" t="s">
        <v>16094</v>
      </c>
      <c r="D2208" s="8"/>
      <c r="E2208" s="8"/>
      <c r="F2208" s="8" t="s">
        <v>23899</v>
      </c>
      <c r="G2208" s="8"/>
      <c r="H2208" s="8" t="s">
        <v>16094</v>
      </c>
      <c r="I2208" s="8"/>
    </row>
    <row r="2209" customHeight="1" spans="1:9">
      <c r="A2209" s="6" t="s">
        <v>23900</v>
      </c>
      <c r="B2209" s="6" t="s">
        <v>23901</v>
      </c>
      <c r="C2209" s="6" t="s">
        <v>16144</v>
      </c>
      <c r="D2209" s="6"/>
      <c r="E2209" s="6"/>
      <c r="F2209" s="6" t="s">
        <v>23902</v>
      </c>
      <c r="G2209" s="6"/>
      <c r="H2209" s="6" t="s">
        <v>16144</v>
      </c>
      <c r="I2209" s="6"/>
    </row>
    <row r="2210" customHeight="1" spans="1:9">
      <c r="A2210" s="8" t="s">
        <v>23903</v>
      </c>
      <c r="B2210" s="8" t="s">
        <v>23904</v>
      </c>
      <c r="C2210" s="8" t="s">
        <v>23905</v>
      </c>
      <c r="D2210" s="8"/>
      <c r="E2210" s="8"/>
      <c r="F2210" s="8" t="s">
        <v>23906</v>
      </c>
      <c r="G2210" s="8"/>
      <c r="H2210" s="8" t="s">
        <v>15985</v>
      </c>
      <c r="I2210" s="8"/>
    </row>
    <row r="2211" customHeight="1" spans="1:9">
      <c r="A2211" s="6" t="s">
        <v>23907</v>
      </c>
      <c r="B2211" s="6" t="s">
        <v>23908</v>
      </c>
      <c r="C2211" s="6" t="s">
        <v>23909</v>
      </c>
      <c r="D2211" s="6"/>
      <c r="E2211" s="6"/>
      <c r="F2211" s="6" t="s">
        <v>23910</v>
      </c>
      <c r="G2211" s="6"/>
      <c r="H2211" s="6" t="s">
        <v>16348</v>
      </c>
      <c r="I2211" s="6"/>
    </row>
    <row r="2212" customHeight="1" spans="1:9">
      <c r="A2212" s="8" t="s">
        <v>23911</v>
      </c>
      <c r="B2212" s="8" t="s">
        <v>23912</v>
      </c>
      <c r="C2212" s="8" t="s">
        <v>19253</v>
      </c>
      <c r="D2212" s="8"/>
      <c r="E2212" s="8"/>
      <c r="F2212" s="8" t="s">
        <v>23913</v>
      </c>
      <c r="G2212" s="8"/>
      <c r="H2212" s="8" t="s">
        <v>16361</v>
      </c>
      <c r="I2212" s="8"/>
    </row>
    <row r="2213" customHeight="1" spans="1:9">
      <c r="A2213" s="6" t="s">
        <v>23914</v>
      </c>
      <c r="B2213" s="6" t="s">
        <v>23915</v>
      </c>
      <c r="C2213" s="6" t="s">
        <v>23916</v>
      </c>
      <c r="D2213" s="6"/>
      <c r="E2213" s="6"/>
      <c r="F2213" s="6" t="s">
        <v>23917</v>
      </c>
      <c r="G2213" s="6"/>
      <c r="H2213" s="6" t="s">
        <v>16361</v>
      </c>
      <c r="I2213" s="6"/>
    </row>
    <row r="2214" customHeight="1" spans="1:9">
      <c r="A2214" s="8" t="s">
        <v>23918</v>
      </c>
      <c r="B2214" s="8" t="s">
        <v>23919</v>
      </c>
      <c r="C2214" s="8" t="s">
        <v>19253</v>
      </c>
      <c r="D2214" s="8"/>
      <c r="E2214" s="8"/>
      <c r="F2214" s="8" t="s">
        <v>23920</v>
      </c>
      <c r="G2214" s="8"/>
      <c r="H2214" s="8" t="s">
        <v>16361</v>
      </c>
      <c r="I2214" s="8"/>
    </row>
    <row r="2215" customHeight="1" spans="1:9">
      <c r="A2215" s="6" t="s">
        <v>23921</v>
      </c>
      <c r="B2215" s="6" t="s">
        <v>23922</v>
      </c>
      <c r="C2215" s="6" t="s">
        <v>17578</v>
      </c>
      <c r="D2215" s="6"/>
      <c r="E2215" s="6"/>
      <c r="F2215" s="6" t="s">
        <v>23923</v>
      </c>
      <c r="G2215" s="6"/>
      <c r="H2215" s="6" t="s">
        <v>16029</v>
      </c>
      <c r="I2215" s="6"/>
    </row>
    <row r="2216" customHeight="1" spans="1:9">
      <c r="A2216" s="8" t="s">
        <v>23924</v>
      </c>
      <c r="B2216" s="8" t="s">
        <v>23925</v>
      </c>
      <c r="C2216" s="8" t="s">
        <v>23926</v>
      </c>
      <c r="D2216" s="8"/>
      <c r="E2216" s="8"/>
      <c r="F2216" s="8" t="s">
        <v>23927</v>
      </c>
      <c r="G2216" s="8"/>
      <c r="H2216" s="8" t="s">
        <v>16024</v>
      </c>
      <c r="I2216" s="8"/>
    </row>
    <row r="2217" customHeight="1" spans="1:9">
      <c r="A2217" s="6" t="s">
        <v>23928</v>
      </c>
      <c r="B2217" s="6" t="s">
        <v>23929</v>
      </c>
      <c r="C2217" s="6" t="s">
        <v>23930</v>
      </c>
      <c r="D2217" s="6"/>
      <c r="E2217" s="6"/>
      <c r="F2217" s="6" t="s">
        <v>23931</v>
      </c>
      <c r="G2217" s="6"/>
      <c r="H2217" s="6"/>
      <c r="I2217" s="6"/>
    </row>
    <row r="2218" customHeight="1" spans="1:9">
      <c r="A2218" s="8" t="s">
        <v>23932</v>
      </c>
      <c r="B2218" s="8" t="s">
        <v>23933</v>
      </c>
      <c r="C2218" s="8" t="s">
        <v>16094</v>
      </c>
      <c r="D2218" s="8"/>
      <c r="E2218" s="8"/>
      <c r="F2218" s="8" t="s">
        <v>23934</v>
      </c>
      <c r="G2218" s="8"/>
      <c r="H2218" s="8" t="s">
        <v>16094</v>
      </c>
      <c r="I2218" s="8"/>
    </row>
    <row r="2219" customHeight="1" spans="1:9">
      <c r="A2219" s="6" t="s">
        <v>23935</v>
      </c>
      <c r="B2219" s="6" t="s">
        <v>23936</v>
      </c>
      <c r="C2219" s="6" t="s">
        <v>20888</v>
      </c>
      <c r="D2219" s="6"/>
      <c r="E2219" s="6"/>
      <c r="F2219" s="6" t="s">
        <v>23937</v>
      </c>
      <c r="G2219" s="6"/>
      <c r="H2219" s="6" t="s">
        <v>16539</v>
      </c>
      <c r="I2219" s="6"/>
    </row>
    <row r="2220" customHeight="1" spans="1:9">
      <c r="A2220" s="8" t="s">
        <v>23938</v>
      </c>
      <c r="B2220" s="8" t="s">
        <v>23939</v>
      </c>
      <c r="C2220" s="8" t="s">
        <v>23940</v>
      </c>
      <c r="D2220" s="8"/>
      <c r="E2220" s="8"/>
      <c r="F2220" s="8" t="s">
        <v>23941</v>
      </c>
      <c r="G2220" s="8"/>
      <c r="H2220" s="8" t="s">
        <v>16539</v>
      </c>
      <c r="I2220" s="8"/>
    </row>
    <row r="2221" customHeight="1" spans="1:9">
      <c r="A2221" s="6" t="s">
        <v>23942</v>
      </c>
      <c r="B2221" s="6" t="s">
        <v>23943</v>
      </c>
      <c r="C2221" s="6" t="s">
        <v>23944</v>
      </c>
      <c r="D2221" s="6"/>
      <c r="E2221" s="6"/>
      <c r="F2221" s="6" t="s">
        <v>23945</v>
      </c>
      <c r="G2221" s="6"/>
      <c r="H2221" s="6" t="s">
        <v>16673</v>
      </c>
      <c r="I2221" s="6"/>
    </row>
    <row r="2222" customHeight="1" spans="1:9">
      <c r="A2222" s="8" t="s">
        <v>23946</v>
      </c>
      <c r="B2222" s="8" t="s">
        <v>23947</v>
      </c>
      <c r="C2222" s="8" t="s">
        <v>17597</v>
      </c>
      <c r="D2222" s="8"/>
      <c r="E2222" s="8"/>
      <c r="F2222" s="8" t="s">
        <v>23948</v>
      </c>
      <c r="G2222" s="8"/>
      <c r="H2222" s="8" t="s">
        <v>16390</v>
      </c>
      <c r="I2222" s="8"/>
    </row>
    <row r="2223" customHeight="1" spans="1:9">
      <c r="A2223" s="6" t="s">
        <v>23949</v>
      </c>
      <c r="B2223" s="6" t="s">
        <v>23950</v>
      </c>
      <c r="C2223" s="6" t="s">
        <v>23951</v>
      </c>
      <c r="D2223" s="6"/>
      <c r="E2223" s="6"/>
      <c r="F2223" s="6" t="s">
        <v>23952</v>
      </c>
      <c r="G2223" s="6"/>
      <c r="H2223" s="6" t="s">
        <v>15985</v>
      </c>
      <c r="I2223" s="6"/>
    </row>
    <row r="2224" customHeight="1" spans="1:9">
      <c r="A2224" s="8" t="s">
        <v>23953</v>
      </c>
      <c r="B2224" s="8" t="s">
        <v>23954</v>
      </c>
      <c r="C2224" s="8" t="s">
        <v>23955</v>
      </c>
      <c r="D2224" s="8"/>
      <c r="E2224" s="8"/>
      <c r="F2224" s="8" t="s">
        <v>23956</v>
      </c>
      <c r="G2224" s="8"/>
      <c r="H2224" s="8" t="s">
        <v>16348</v>
      </c>
      <c r="I2224" s="8"/>
    </row>
    <row r="2225" customHeight="1" spans="1:9">
      <c r="A2225" s="6" t="s">
        <v>23957</v>
      </c>
      <c r="B2225" s="6" t="s">
        <v>23958</v>
      </c>
      <c r="C2225" s="6" t="s">
        <v>23959</v>
      </c>
      <c r="D2225" s="6"/>
      <c r="E2225" s="6"/>
      <c r="F2225" s="6" t="s">
        <v>23960</v>
      </c>
      <c r="G2225" s="6"/>
      <c r="H2225" s="6" t="s">
        <v>15985</v>
      </c>
      <c r="I2225" s="6"/>
    </row>
    <row r="2226" customHeight="1" spans="1:9">
      <c r="A2226" s="8" t="s">
        <v>23961</v>
      </c>
      <c r="B2226" s="8" t="s">
        <v>23962</v>
      </c>
      <c r="C2226" s="8" t="s">
        <v>23963</v>
      </c>
      <c r="D2226" s="8"/>
      <c r="E2226" s="8"/>
      <c r="F2226" s="8" t="s">
        <v>23964</v>
      </c>
      <c r="G2226" s="8"/>
      <c r="H2226" s="8" t="s">
        <v>16539</v>
      </c>
      <c r="I2226" s="8"/>
    </row>
    <row r="2227" customHeight="1" spans="1:9">
      <c r="A2227" s="6" t="s">
        <v>23965</v>
      </c>
      <c r="B2227" s="6" t="s">
        <v>23966</v>
      </c>
      <c r="C2227" s="6" t="s">
        <v>16094</v>
      </c>
      <c r="D2227" s="6"/>
      <c r="E2227" s="6"/>
      <c r="F2227" s="6" t="s">
        <v>23967</v>
      </c>
      <c r="G2227" s="6"/>
      <c r="H2227" s="6" t="s">
        <v>16094</v>
      </c>
      <c r="I2227" s="6"/>
    </row>
    <row r="2228" customHeight="1" spans="1:9">
      <c r="A2228" s="8" t="s">
        <v>23968</v>
      </c>
      <c r="B2228" s="8" t="s">
        <v>23969</v>
      </c>
      <c r="C2228" s="8" t="s">
        <v>23970</v>
      </c>
      <c r="D2228" s="8"/>
      <c r="E2228" s="8"/>
      <c r="F2228" s="8" t="s">
        <v>23971</v>
      </c>
      <c r="G2228" s="8"/>
      <c r="H2228" s="8" t="s">
        <v>16029</v>
      </c>
      <c r="I2228" s="8"/>
    </row>
    <row r="2229" customHeight="1" spans="1:9">
      <c r="A2229" s="6" t="s">
        <v>23972</v>
      </c>
      <c r="B2229" s="6" t="s">
        <v>23973</v>
      </c>
      <c r="C2229" s="6" t="s">
        <v>23974</v>
      </c>
      <c r="D2229" s="6"/>
      <c r="E2229" s="6"/>
      <c r="F2229" s="6" t="s">
        <v>23975</v>
      </c>
      <c r="G2229" s="6"/>
      <c r="H2229" s="6" t="s">
        <v>16168</v>
      </c>
      <c r="I2229" s="6"/>
    </row>
    <row r="2230" customHeight="1" spans="1:9">
      <c r="A2230" s="8" t="s">
        <v>23976</v>
      </c>
      <c r="B2230" s="8"/>
      <c r="C2230" s="8" t="s">
        <v>22862</v>
      </c>
      <c r="D2230" s="8"/>
      <c r="E2230" s="8"/>
      <c r="F2230" s="8" t="s">
        <v>23977</v>
      </c>
      <c r="G2230" s="8"/>
      <c r="H2230" s="8"/>
      <c r="I2230" s="8"/>
    </row>
    <row r="2231" customHeight="1" spans="1:9">
      <c r="A2231" s="6" t="s">
        <v>23978</v>
      </c>
      <c r="B2231" s="6" t="s">
        <v>23979</v>
      </c>
      <c r="C2231" s="6" t="s">
        <v>23980</v>
      </c>
      <c r="D2231" s="6"/>
      <c r="E2231" s="6"/>
      <c r="F2231" s="6" t="s">
        <v>23981</v>
      </c>
      <c r="G2231" s="6"/>
      <c r="H2231" s="6" t="s">
        <v>15985</v>
      </c>
      <c r="I2231" s="6"/>
    </row>
    <row r="2232" customHeight="1" spans="1:9">
      <c r="A2232" s="8" t="s">
        <v>23982</v>
      </c>
      <c r="B2232" s="8" t="s">
        <v>23983</v>
      </c>
      <c r="C2232" s="8" t="s">
        <v>23984</v>
      </c>
      <c r="D2232" s="8"/>
      <c r="E2232" s="8"/>
      <c r="F2232" s="8" t="s">
        <v>23985</v>
      </c>
      <c r="G2232" s="8"/>
      <c r="H2232" s="8" t="s">
        <v>15985</v>
      </c>
      <c r="I2232" s="8"/>
    </row>
    <row r="2233" customHeight="1" spans="1:9">
      <c r="A2233" s="6" t="s">
        <v>23986</v>
      </c>
      <c r="B2233" s="6" t="s">
        <v>22096</v>
      </c>
      <c r="C2233" s="6" t="s">
        <v>15980</v>
      </c>
      <c r="D2233" s="6"/>
      <c r="E2233" s="6"/>
      <c r="F2233" s="6" t="s">
        <v>23987</v>
      </c>
      <c r="G2233" s="6"/>
      <c r="H2233" s="6" t="s">
        <v>16056</v>
      </c>
      <c r="I2233" s="6"/>
    </row>
    <row r="2234" customHeight="1" spans="1:9">
      <c r="A2234" s="8" t="s">
        <v>23988</v>
      </c>
      <c r="B2234" s="8" t="s">
        <v>23989</v>
      </c>
      <c r="C2234" s="8" t="s">
        <v>23990</v>
      </c>
      <c r="D2234" s="8"/>
      <c r="E2234" s="8"/>
      <c r="F2234" s="8" t="s">
        <v>23991</v>
      </c>
      <c r="G2234" s="8"/>
      <c r="H2234" s="8" t="s">
        <v>16139</v>
      </c>
      <c r="I2234" s="8"/>
    </row>
    <row r="2235" customHeight="1" spans="1:9">
      <c r="A2235" s="6" t="s">
        <v>23992</v>
      </c>
      <c r="B2235" s="6" t="s">
        <v>23993</v>
      </c>
      <c r="C2235" s="6" t="s">
        <v>15980</v>
      </c>
      <c r="D2235" s="6"/>
      <c r="E2235" s="6"/>
      <c r="F2235" s="6" t="s">
        <v>23994</v>
      </c>
      <c r="G2235" s="6"/>
      <c r="H2235" s="6" t="s">
        <v>15980</v>
      </c>
      <c r="I2235" s="6"/>
    </row>
    <row r="2236" customHeight="1" spans="1:9">
      <c r="A2236" s="8" t="s">
        <v>23995</v>
      </c>
      <c r="B2236" s="8" t="s">
        <v>23996</v>
      </c>
      <c r="C2236" s="8" t="s">
        <v>23997</v>
      </c>
      <c r="D2236" s="8"/>
      <c r="E2236" s="8"/>
      <c r="F2236" s="8" t="s">
        <v>23998</v>
      </c>
      <c r="G2236" s="8"/>
      <c r="H2236" s="8" t="s">
        <v>15985</v>
      </c>
      <c r="I2236" s="8"/>
    </row>
    <row r="2237" customHeight="1" spans="1:9">
      <c r="A2237" s="6" t="s">
        <v>23999</v>
      </c>
      <c r="B2237" s="6" t="s">
        <v>24000</v>
      </c>
      <c r="C2237" s="6" t="s">
        <v>24001</v>
      </c>
      <c r="D2237" s="6"/>
      <c r="E2237" s="6"/>
      <c r="F2237" s="6" t="s">
        <v>24002</v>
      </c>
      <c r="G2237" s="6"/>
      <c r="H2237" s="6" t="s">
        <v>16348</v>
      </c>
      <c r="I2237" s="6"/>
    </row>
    <row r="2238" customHeight="1" spans="1:9">
      <c r="A2238" s="8" t="s">
        <v>24003</v>
      </c>
      <c r="B2238" s="8" t="s">
        <v>24004</v>
      </c>
      <c r="C2238" s="8" t="s">
        <v>22042</v>
      </c>
      <c r="D2238" s="8"/>
      <c r="E2238" s="8"/>
      <c r="F2238" s="8" t="s">
        <v>24005</v>
      </c>
      <c r="G2238" s="8"/>
      <c r="H2238" s="8" t="s">
        <v>15985</v>
      </c>
      <c r="I2238" s="8"/>
    </row>
    <row r="2239" customHeight="1" spans="1:9">
      <c r="A2239" s="6" t="s">
        <v>24006</v>
      </c>
      <c r="B2239" s="6" t="s">
        <v>24007</v>
      </c>
      <c r="C2239" s="6" t="s">
        <v>16039</v>
      </c>
      <c r="D2239" s="6"/>
      <c r="E2239" s="6"/>
      <c r="F2239" s="6" t="s">
        <v>24008</v>
      </c>
      <c r="G2239" s="6"/>
      <c r="H2239" s="6" t="s">
        <v>16039</v>
      </c>
      <c r="I2239" s="6"/>
    </row>
    <row r="2240" customHeight="1" spans="1:9">
      <c r="A2240" s="8" t="s">
        <v>24009</v>
      </c>
      <c r="B2240" s="8" t="s">
        <v>24010</v>
      </c>
      <c r="C2240" s="8" t="s">
        <v>23940</v>
      </c>
      <c r="D2240" s="8"/>
      <c r="E2240" s="8"/>
      <c r="F2240" s="8" t="s">
        <v>24011</v>
      </c>
      <c r="G2240" s="8"/>
      <c r="H2240" s="8" t="s">
        <v>16539</v>
      </c>
      <c r="I2240" s="8"/>
    </row>
    <row r="2241" customHeight="1" spans="1:9">
      <c r="A2241" s="6" t="s">
        <v>24012</v>
      </c>
      <c r="B2241" s="6" t="s">
        <v>24013</v>
      </c>
      <c r="C2241" s="6" t="s">
        <v>15970</v>
      </c>
      <c r="D2241" s="6"/>
      <c r="E2241" s="6"/>
      <c r="F2241" s="6" t="s">
        <v>24014</v>
      </c>
      <c r="G2241" s="6"/>
      <c r="H2241" s="6" t="s">
        <v>15970</v>
      </c>
      <c r="I2241" s="6"/>
    </row>
    <row r="2242" customHeight="1" spans="1:9">
      <c r="A2242" s="8" t="s">
        <v>24015</v>
      </c>
      <c r="B2242" s="8" t="s">
        <v>24016</v>
      </c>
      <c r="C2242" s="8" t="s">
        <v>16673</v>
      </c>
      <c r="D2242" s="8"/>
      <c r="E2242" s="8"/>
      <c r="F2242" s="8" t="s">
        <v>24017</v>
      </c>
      <c r="G2242" s="8"/>
      <c r="H2242" s="8" t="s">
        <v>16673</v>
      </c>
      <c r="I2242" s="8"/>
    </row>
    <row r="2243" customHeight="1" spans="1:9">
      <c r="A2243" s="6" t="s">
        <v>24018</v>
      </c>
      <c r="B2243" s="6" t="s">
        <v>24019</v>
      </c>
      <c r="C2243" s="6" t="s">
        <v>16184</v>
      </c>
      <c r="D2243" s="6"/>
      <c r="E2243" s="6"/>
      <c r="F2243" s="6" t="s">
        <v>24020</v>
      </c>
      <c r="G2243" s="6"/>
      <c r="H2243" s="6" t="s">
        <v>16184</v>
      </c>
      <c r="I2243" s="6"/>
    </row>
    <row r="2244" customHeight="1" spans="1:9">
      <c r="A2244" s="8" t="s">
        <v>24021</v>
      </c>
      <c r="B2244" s="8" t="s">
        <v>24022</v>
      </c>
      <c r="C2244" s="8" t="s">
        <v>19988</v>
      </c>
      <c r="D2244" s="8"/>
      <c r="E2244" s="8"/>
      <c r="F2244" s="8" t="s">
        <v>24023</v>
      </c>
      <c r="G2244" s="8"/>
      <c r="H2244" s="8" t="s">
        <v>15985</v>
      </c>
      <c r="I2244" s="8"/>
    </row>
    <row r="2245" customHeight="1" spans="1:9">
      <c r="A2245" s="6" t="s">
        <v>24024</v>
      </c>
      <c r="B2245" s="6" t="s">
        <v>24025</v>
      </c>
      <c r="C2245" s="6" t="s">
        <v>24026</v>
      </c>
      <c r="D2245" s="6"/>
      <c r="E2245" s="6"/>
      <c r="F2245" s="6" t="s">
        <v>24027</v>
      </c>
      <c r="G2245" s="6"/>
      <c r="H2245" s="6" t="s">
        <v>18204</v>
      </c>
      <c r="I2245" s="6"/>
    </row>
    <row r="2246" customHeight="1" spans="1:9">
      <c r="A2246" s="8" t="s">
        <v>24028</v>
      </c>
      <c r="B2246" s="8" t="s">
        <v>24029</v>
      </c>
      <c r="C2246" s="8" t="s">
        <v>16129</v>
      </c>
      <c r="D2246" s="8"/>
      <c r="E2246" s="8"/>
      <c r="F2246" s="8" t="s">
        <v>24030</v>
      </c>
      <c r="G2246" s="8"/>
      <c r="H2246" s="8" t="s">
        <v>15985</v>
      </c>
      <c r="I2246" s="8"/>
    </row>
    <row r="2247" customHeight="1" spans="1:9">
      <c r="A2247" s="6" t="s">
        <v>24031</v>
      </c>
      <c r="B2247" s="6"/>
      <c r="C2247" s="6" t="s">
        <v>22862</v>
      </c>
      <c r="D2247" s="6"/>
      <c r="E2247" s="6"/>
      <c r="F2247" s="6" t="s">
        <v>24032</v>
      </c>
      <c r="G2247" s="6"/>
      <c r="H2247" s="6"/>
      <c r="I2247" s="6"/>
    </row>
    <row r="2248" customHeight="1" spans="1:9">
      <c r="A2248" s="8" t="s">
        <v>24033</v>
      </c>
      <c r="B2248" s="8" t="s">
        <v>24034</v>
      </c>
      <c r="C2248" s="8" t="s">
        <v>16081</v>
      </c>
      <c r="D2248" s="8"/>
      <c r="E2248" s="8"/>
      <c r="F2248" s="8" t="s">
        <v>24035</v>
      </c>
      <c r="G2248" s="8"/>
      <c r="H2248" s="8" t="s">
        <v>16081</v>
      </c>
      <c r="I2248" s="8"/>
    </row>
    <row r="2249" customHeight="1" spans="1:9">
      <c r="A2249" s="6" t="s">
        <v>24036</v>
      </c>
      <c r="B2249" s="6" t="s">
        <v>24037</v>
      </c>
      <c r="C2249" s="6" t="s">
        <v>24038</v>
      </c>
      <c r="D2249" s="6"/>
      <c r="E2249" s="6"/>
      <c r="F2249" s="6" t="s">
        <v>24039</v>
      </c>
      <c r="G2249" s="6"/>
      <c r="H2249" s="6" t="s">
        <v>17377</v>
      </c>
      <c r="I2249" s="6"/>
    </row>
    <row r="2250" customHeight="1" spans="1:9">
      <c r="A2250" s="8" t="s">
        <v>24040</v>
      </c>
      <c r="B2250" s="8" t="s">
        <v>24041</v>
      </c>
      <c r="C2250" s="8" t="s">
        <v>19731</v>
      </c>
      <c r="D2250" s="8"/>
      <c r="E2250" s="8"/>
      <c r="F2250" s="8" t="s">
        <v>24042</v>
      </c>
      <c r="G2250" s="8"/>
      <c r="H2250" s="8" t="s">
        <v>16348</v>
      </c>
      <c r="I2250" s="8"/>
    </row>
    <row r="2251" customHeight="1" spans="1:9">
      <c r="A2251" s="6" t="s">
        <v>24043</v>
      </c>
      <c r="B2251" s="6" t="s">
        <v>24044</v>
      </c>
      <c r="C2251" s="6" t="s">
        <v>24045</v>
      </c>
      <c r="D2251" s="6"/>
      <c r="E2251" s="6"/>
      <c r="F2251" s="6" t="s">
        <v>24046</v>
      </c>
      <c r="G2251" s="6"/>
      <c r="H2251" s="6" t="s">
        <v>16029</v>
      </c>
      <c r="I2251" s="6"/>
    </row>
    <row r="2252" customHeight="1" spans="1:9">
      <c r="A2252" s="8" t="s">
        <v>24047</v>
      </c>
      <c r="B2252" s="8" t="s">
        <v>24048</v>
      </c>
      <c r="C2252" s="8" t="s">
        <v>24049</v>
      </c>
      <c r="D2252" s="8"/>
      <c r="E2252" s="8"/>
      <c r="F2252" s="8" t="s">
        <v>24050</v>
      </c>
      <c r="G2252" s="8"/>
      <c r="H2252" s="8" t="s">
        <v>15985</v>
      </c>
      <c r="I2252" s="8"/>
    </row>
    <row r="2253" customHeight="1" spans="1:9">
      <c r="A2253" s="6" t="s">
        <v>24051</v>
      </c>
      <c r="B2253" s="6" t="s">
        <v>24052</v>
      </c>
      <c r="C2253" s="6" t="s">
        <v>16411</v>
      </c>
      <c r="D2253" s="6"/>
      <c r="E2253" s="6"/>
      <c r="F2253" s="6" t="s">
        <v>24053</v>
      </c>
      <c r="G2253" s="6"/>
      <c r="H2253" s="6" t="s">
        <v>16411</v>
      </c>
      <c r="I2253" s="6"/>
    </row>
    <row r="2254" customHeight="1" spans="1:9">
      <c r="A2254" s="8" t="s">
        <v>24054</v>
      </c>
      <c r="B2254" s="8" t="s">
        <v>24055</v>
      </c>
      <c r="C2254" s="8" t="s">
        <v>24056</v>
      </c>
      <c r="D2254" s="8"/>
      <c r="E2254" s="8"/>
      <c r="F2254" s="8" t="s">
        <v>24057</v>
      </c>
      <c r="G2254" s="8"/>
      <c r="H2254" s="8" t="s">
        <v>15985</v>
      </c>
      <c r="I2254" s="8"/>
    </row>
    <row r="2255" customHeight="1" spans="1:9">
      <c r="A2255" s="6" t="s">
        <v>24058</v>
      </c>
      <c r="B2255" s="6" t="s">
        <v>24059</v>
      </c>
      <c r="C2255" s="6" t="s">
        <v>24060</v>
      </c>
      <c r="D2255" s="6"/>
      <c r="E2255" s="6"/>
      <c r="F2255" s="6" t="s">
        <v>24061</v>
      </c>
      <c r="G2255" s="6"/>
      <c r="H2255" s="6" t="s">
        <v>17293</v>
      </c>
      <c r="I2255" s="6"/>
    </row>
    <row r="2256" customHeight="1" spans="1:9">
      <c r="A2256" s="8" t="s">
        <v>24062</v>
      </c>
      <c r="B2256" s="8" t="s">
        <v>24063</v>
      </c>
      <c r="C2256" s="8" t="s">
        <v>19112</v>
      </c>
      <c r="D2256" s="8"/>
      <c r="E2256" s="8"/>
      <c r="F2256" s="8" t="s">
        <v>24064</v>
      </c>
      <c r="G2256" s="8"/>
      <c r="H2256" s="8" t="s">
        <v>16024</v>
      </c>
      <c r="I2256" s="8"/>
    </row>
    <row r="2257" customHeight="1" spans="1:9">
      <c r="A2257" s="6" t="s">
        <v>24065</v>
      </c>
      <c r="B2257" s="6" t="s">
        <v>24066</v>
      </c>
      <c r="C2257" s="6" t="s">
        <v>16673</v>
      </c>
      <c r="D2257" s="6"/>
      <c r="E2257" s="6"/>
      <c r="F2257" s="6" t="s">
        <v>24067</v>
      </c>
      <c r="G2257" s="6"/>
      <c r="H2257" s="6" t="s">
        <v>16673</v>
      </c>
      <c r="I2257" s="6"/>
    </row>
    <row r="2258" customHeight="1" spans="1:9">
      <c r="A2258" s="8" t="s">
        <v>24068</v>
      </c>
      <c r="B2258" s="8" t="s">
        <v>24069</v>
      </c>
      <c r="C2258" s="8" t="s">
        <v>21916</v>
      </c>
      <c r="D2258" s="8"/>
      <c r="E2258" s="8"/>
      <c r="F2258" s="8" t="s">
        <v>24070</v>
      </c>
      <c r="G2258" s="8"/>
      <c r="H2258" s="8" t="s">
        <v>15985</v>
      </c>
      <c r="I2258" s="8"/>
    </row>
    <row r="2259" customHeight="1" spans="1:9">
      <c r="A2259" s="6" t="s">
        <v>24071</v>
      </c>
      <c r="B2259" s="6" t="s">
        <v>24072</v>
      </c>
      <c r="C2259" s="6" t="s">
        <v>24073</v>
      </c>
      <c r="D2259" s="6"/>
      <c r="E2259" s="6"/>
      <c r="F2259" s="6" t="s">
        <v>24074</v>
      </c>
      <c r="G2259" s="6"/>
      <c r="H2259" s="6" t="s">
        <v>15985</v>
      </c>
      <c r="I2259" s="6"/>
    </row>
    <row r="2260" customHeight="1" spans="1:9">
      <c r="A2260" s="8" t="s">
        <v>24075</v>
      </c>
      <c r="B2260" s="8" t="s">
        <v>24076</v>
      </c>
      <c r="C2260" s="8" t="s">
        <v>23673</v>
      </c>
      <c r="D2260" s="8"/>
      <c r="E2260" s="8"/>
      <c r="F2260" s="8" t="s">
        <v>24077</v>
      </c>
      <c r="G2260" s="8"/>
      <c r="H2260" s="8" t="s">
        <v>16024</v>
      </c>
      <c r="I2260" s="8"/>
    </row>
    <row r="2261" customHeight="1" spans="1:9">
      <c r="A2261" s="6" t="s">
        <v>24078</v>
      </c>
      <c r="B2261" s="6"/>
      <c r="C2261" s="6" t="s">
        <v>19520</v>
      </c>
      <c r="D2261" s="6"/>
      <c r="E2261" s="6"/>
      <c r="F2261" s="6" t="s">
        <v>24079</v>
      </c>
      <c r="G2261" s="6"/>
      <c r="H2261" s="6"/>
      <c r="I2261" s="6"/>
    </row>
    <row r="2262" customHeight="1" spans="1:9">
      <c r="A2262" s="8" t="s">
        <v>24080</v>
      </c>
      <c r="B2262" s="8" t="s">
        <v>24081</v>
      </c>
      <c r="C2262" s="8" t="s">
        <v>24082</v>
      </c>
      <c r="D2262" s="8"/>
      <c r="E2262" s="8"/>
      <c r="F2262" s="8" t="s">
        <v>24083</v>
      </c>
      <c r="G2262" s="8"/>
      <c r="H2262" s="8" t="s">
        <v>15985</v>
      </c>
      <c r="I2262" s="8"/>
    </row>
    <row r="2263" customHeight="1" spans="1:9">
      <c r="A2263" s="6" t="s">
        <v>24084</v>
      </c>
      <c r="B2263" s="6" t="s">
        <v>24085</v>
      </c>
      <c r="C2263" s="6" t="s">
        <v>24086</v>
      </c>
      <c r="D2263" s="6"/>
      <c r="E2263" s="6"/>
      <c r="F2263" s="6" t="s">
        <v>24087</v>
      </c>
      <c r="G2263" s="6"/>
      <c r="H2263" s="6" t="s">
        <v>15985</v>
      </c>
      <c r="I2263" s="6"/>
    </row>
    <row r="2264" customHeight="1" spans="1:9">
      <c r="A2264" s="8" t="s">
        <v>24088</v>
      </c>
      <c r="B2264" s="8" t="s">
        <v>24089</v>
      </c>
      <c r="C2264" s="8" t="s">
        <v>24090</v>
      </c>
      <c r="D2264" s="8"/>
      <c r="E2264" s="8"/>
      <c r="F2264" s="8" t="s">
        <v>24091</v>
      </c>
      <c r="G2264" s="8"/>
      <c r="H2264" s="8" t="s">
        <v>16102</v>
      </c>
      <c r="I2264" s="8"/>
    </row>
    <row r="2265" customHeight="1" spans="1:9">
      <c r="A2265" s="6" t="s">
        <v>24092</v>
      </c>
      <c r="B2265" s="6" t="s">
        <v>24093</v>
      </c>
      <c r="C2265" s="6" t="s">
        <v>24094</v>
      </c>
      <c r="D2265" s="6"/>
      <c r="E2265" s="6"/>
      <c r="F2265" s="6" t="s">
        <v>24095</v>
      </c>
      <c r="G2265" s="6"/>
      <c r="H2265" s="6" t="s">
        <v>16029</v>
      </c>
      <c r="I2265" s="6"/>
    </row>
    <row r="2266" customHeight="1" spans="1:9">
      <c r="A2266" s="8" t="s">
        <v>24096</v>
      </c>
      <c r="B2266" s="8" t="s">
        <v>24097</v>
      </c>
      <c r="C2266" s="8" t="s">
        <v>24098</v>
      </c>
      <c r="D2266" s="8"/>
      <c r="E2266" s="8"/>
      <c r="F2266" s="8" t="s">
        <v>24099</v>
      </c>
      <c r="G2266" s="8"/>
      <c r="H2266" s="8" t="s">
        <v>15959</v>
      </c>
      <c r="I2266" s="8"/>
    </row>
    <row r="2267" customHeight="1" spans="1:9">
      <c r="A2267" s="6" t="s">
        <v>24100</v>
      </c>
      <c r="B2267" s="6" t="s">
        <v>24101</v>
      </c>
      <c r="C2267" s="6" t="s">
        <v>15990</v>
      </c>
      <c r="D2267" s="6"/>
      <c r="E2267" s="6"/>
      <c r="F2267" s="6" t="s">
        <v>24102</v>
      </c>
      <c r="G2267" s="6"/>
      <c r="H2267" s="6" t="s">
        <v>15990</v>
      </c>
      <c r="I2267" s="6"/>
    </row>
    <row r="2268" customHeight="1" spans="1:9">
      <c r="A2268" s="8" t="s">
        <v>24103</v>
      </c>
      <c r="B2268" s="8" t="s">
        <v>24104</v>
      </c>
      <c r="C2268" s="8" t="s">
        <v>24105</v>
      </c>
      <c r="D2268" s="8"/>
      <c r="E2268" s="8"/>
      <c r="F2268" s="8" t="s">
        <v>24106</v>
      </c>
      <c r="G2268" s="8"/>
      <c r="H2268" s="8" t="s">
        <v>16024</v>
      </c>
      <c r="I2268" s="8"/>
    </row>
    <row r="2269" customHeight="1" spans="1:9">
      <c r="A2269" s="6" t="s">
        <v>24107</v>
      </c>
      <c r="B2269" s="6" t="s">
        <v>24108</v>
      </c>
      <c r="C2269" s="6" t="s">
        <v>24109</v>
      </c>
      <c r="D2269" s="6"/>
      <c r="E2269" s="6"/>
      <c r="F2269" s="6" t="s">
        <v>24110</v>
      </c>
      <c r="G2269" s="6"/>
      <c r="H2269" s="6" t="s">
        <v>16029</v>
      </c>
      <c r="I2269" s="6"/>
    </row>
    <row r="2270" customHeight="1" spans="1:9">
      <c r="A2270" s="8" t="s">
        <v>24111</v>
      </c>
      <c r="B2270" s="8" t="s">
        <v>24112</v>
      </c>
      <c r="C2270" s="8" t="s">
        <v>16129</v>
      </c>
      <c r="D2270" s="8"/>
      <c r="E2270" s="8"/>
      <c r="F2270" s="8" t="s">
        <v>24113</v>
      </c>
      <c r="G2270" s="8"/>
      <c r="H2270" s="8" t="s">
        <v>15985</v>
      </c>
      <c r="I2270" s="8"/>
    </row>
    <row r="2271" customHeight="1" spans="1:9">
      <c r="A2271" s="6" t="s">
        <v>24114</v>
      </c>
      <c r="B2271" s="6"/>
      <c r="C2271" s="6" t="s">
        <v>24115</v>
      </c>
      <c r="D2271" s="6"/>
      <c r="E2271" s="6"/>
      <c r="F2271" s="6" t="s">
        <v>24116</v>
      </c>
      <c r="G2271" s="6"/>
      <c r="H2271" s="6"/>
      <c r="I2271" s="6"/>
    </row>
    <row r="2272" customHeight="1" spans="1:9">
      <c r="A2272" s="8" t="s">
        <v>24117</v>
      </c>
      <c r="B2272" s="8" t="s">
        <v>24118</v>
      </c>
      <c r="C2272" s="8"/>
      <c r="D2272" s="8"/>
      <c r="E2272" s="8"/>
      <c r="F2272" s="8" t="s">
        <v>24119</v>
      </c>
      <c r="G2272" s="8"/>
      <c r="H2272" s="8" t="s">
        <v>15959</v>
      </c>
      <c r="I2272" s="8"/>
    </row>
    <row r="2273" customHeight="1" spans="1:9">
      <c r="A2273" s="6" t="s">
        <v>24120</v>
      </c>
      <c r="B2273" s="6" t="s">
        <v>24121</v>
      </c>
      <c r="C2273" s="6" t="s">
        <v>16050</v>
      </c>
      <c r="D2273" s="6"/>
      <c r="E2273" s="6"/>
      <c r="F2273" s="6" t="s">
        <v>24122</v>
      </c>
      <c r="G2273" s="6"/>
      <c r="H2273" s="6" t="s">
        <v>16029</v>
      </c>
      <c r="I2273" s="6"/>
    </row>
    <row r="2274" customHeight="1" spans="1:9">
      <c r="A2274" s="8" t="s">
        <v>24123</v>
      </c>
      <c r="B2274" s="8" t="s">
        <v>24124</v>
      </c>
      <c r="C2274" s="8" t="s">
        <v>16094</v>
      </c>
      <c r="D2274" s="8"/>
      <c r="E2274" s="8"/>
      <c r="F2274" s="8" t="s">
        <v>24125</v>
      </c>
      <c r="G2274" s="8"/>
      <c r="H2274" s="8" t="s">
        <v>16094</v>
      </c>
      <c r="I2274" s="8"/>
    </row>
    <row r="2275" customHeight="1" spans="1:9">
      <c r="A2275" s="6" t="s">
        <v>24126</v>
      </c>
      <c r="B2275" s="6" t="s">
        <v>24127</v>
      </c>
      <c r="C2275" s="6" t="s">
        <v>18263</v>
      </c>
      <c r="D2275" s="6"/>
      <c r="E2275" s="6"/>
      <c r="F2275" s="6" t="s">
        <v>24128</v>
      </c>
      <c r="G2275" s="6"/>
      <c r="H2275" s="6" t="s">
        <v>16024</v>
      </c>
      <c r="I2275" s="6"/>
    </row>
    <row r="2276" customHeight="1" spans="1:9">
      <c r="A2276" s="8" t="s">
        <v>24129</v>
      </c>
      <c r="B2276" s="8" t="s">
        <v>24130</v>
      </c>
      <c r="C2276" s="8" t="s">
        <v>16139</v>
      </c>
      <c r="D2276" s="8"/>
      <c r="E2276" s="8"/>
      <c r="F2276" s="8" t="s">
        <v>24131</v>
      </c>
      <c r="G2276" s="8"/>
      <c r="H2276" s="8" t="s">
        <v>16139</v>
      </c>
      <c r="I2276" s="8"/>
    </row>
    <row r="2277" customHeight="1" spans="1:9">
      <c r="A2277" s="6" t="s">
        <v>24132</v>
      </c>
      <c r="B2277" s="6" t="s">
        <v>24133</v>
      </c>
      <c r="C2277" s="6" t="s">
        <v>23980</v>
      </c>
      <c r="D2277" s="6"/>
      <c r="E2277" s="6"/>
      <c r="F2277" s="6" t="s">
        <v>24134</v>
      </c>
      <c r="G2277" s="6"/>
      <c r="H2277" s="6" t="s">
        <v>15985</v>
      </c>
      <c r="I2277" s="6"/>
    </row>
    <row r="2278" customHeight="1" spans="1:9">
      <c r="A2278" s="8" t="s">
        <v>24135</v>
      </c>
      <c r="B2278" s="8" t="s">
        <v>24136</v>
      </c>
      <c r="C2278" s="8" t="s">
        <v>21184</v>
      </c>
      <c r="D2278" s="8"/>
      <c r="E2278" s="8"/>
      <c r="F2278" s="8" t="s">
        <v>24137</v>
      </c>
      <c r="G2278" s="8"/>
      <c r="H2278" s="8" t="s">
        <v>16348</v>
      </c>
      <c r="I2278" s="8"/>
    </row>
    <row r="2279" customHeight="1" spans="1:9">
      <c r="A2279" s="6" t="s">
        <v>24138</v>
      </c>
      <c r="B2279" s="6" t="s">
        <v>24139</v>
      </c>
      <c r="C2279" s="6" t="s">
        <v>22060</v>
      </c>
      <c r="D2279" s="6"/>
      <c r="E2279" s="6"/>
      <c r="F2279" s="6" t="s">
        <v>24140</v>
      </c>
      <c r="G2279" s="6"/>
      <c r="H2279" s="6" t="s">
        <v>19537</v>
      </c>
      <c r="I2279" s="6"/>
    </row>
    <row r="2280" customHeight="1" spans="1:9">
      <c r="A2280" s="8" t="s">
        <v>24141</v>
      </c>
      <c r="B2280" s="8" t="s">
        <v>24142</v>
      </c>
      <c r="C2280" s="8" t="s">
        <v>24143</v>
      </c>
      <c r="D2280" s="8"/>
      <c r="E2280" s="8"/>
      <c r="F2280" s="8" t="s">
        <v>24144</v>
      </c>
      <c r="G2280" s="8"/>
      <c r="H2280" s="8" t="s">
        <v>15985</v>
      </c>
      <c r="I2280" s="8"/>
    </row>
    <row r="2281" customHeight="1" spans="1:9">
      <c r="A2281" s="6" t="s">
        <v>24145</v>
      </c>
      <c r="B2281" s="6" t="s">
        <v>24146</v>
      </c>
      <c r="C2281" s="6" t="s">
        <v>24045</v>
      </c>
      <c r="D2281" s="6"/>
      <c r="E2281" s="6"/>
      <c r="F2281" s="6" t="s">
        <v>24147</v>
      </c>
      <c r="G2281" s="6"/>
      <c r="H2281" s="6" t="s">
        <v>16029</v>
      </c>
      <c r="I2281" s="6"/>
    </row>
    <row r="2282" customHeight="1" spans="1:9">
      <c r="A2282" s="8" t="s">
        <v>24148</v>
      </c>
      <c r="B2282" s="8" t="s">
        <v>24149</v>
      </c>
      <c r="C2282" s="8" t="s">
        <v>24150</v>
      </c>
      <c r="D2282" s="8"/>
      <c r="E2282" s="8"/>
      <c r="F2282" s="8" t="s">
        <v>24151</v>
      </c>
      <c r="G2282" s="8"/>
      <c r="H2282" s="8" t="s">
        <v>15985</v>
      </c>
      <c r="I2282" s="8"/>
    </row>
    <row r="2283" customHeight="1" spans="1:9">
      <c r="A2283" s="6" t="s">
        <v>24152</v>
      </c>
      <c r="B2283" s="6" t="s">
        <v>24153</v>
      </c>
      <c r="C2283" s="6" t="s">
        <v>24154</v>
      </c>
      <c r="D2283" s="6"/>
      <c r="E2283" s="6"/>
      <c r="F2283" s="6" t="s">
        <v>24155</v>
      </c>
      <c r="G2283" s="6"/>
      <c r="H2283" s="6" t="s">
        <v>16411</v>
      </c>
      <c r="I2283" s="6"/>
    </row>
    <row r="2284" customHeight="1" spans="1:9">
      <c r="A2284" s="8" t="s">
        <v>24156</v>
      </c>
      <c r="B2284" s="8" t="s">
        <v>24157</v>
      </c>
      <c r="C2284" s="8" t="s">
        <v>24158</v>
      </c>
      <c r="D2284" s="8"/>
      <c r="E2284" s="8"/>
      <c r="F2284" s="8" t="s">
        <v>24159</v>
      </c>
      <c r="G2284" s="8"/>
      <c r="H2284" s="8" t="s">
        <v>16102</v>
      </c>
      <c r="I2284" s="8"/>
    </row>
    <row r="2285" customHeight="1" spans="1:9">
      <c r="A2285" s="6" t="s">
        <v>24160</v>
      </c>
      <c r="B2285" s="6" t="s">
        <v>24161</v>
      </c>
      <c r="C2285" s="6" t="s">
        <v>24162</v>
      </c>
      <c r="D2285" s="6"/>
      <c r="E2285" s="6"/>
      <c r="F2285" s="6" t="s">
        <v>24163</v>
      </c>
      <c r="G2285" s="6"/>
      <c r="H2285" s="6" t="s">
        <v>16039</v>
      </c>
      <c r="I2285" s="6"/>
    </row>
    <row r="2286" customHeight="1" spans="1:9">
      <c r="A2286" s="8" t="s">
        <v>24164</v>
      </c>
      <c r="B2286" s="8" t="s">
        <v>24165</v>
      </c>
      <c r="C2286" s="8" t="s">
        <v>15959</v>
      </c>
      <c r="D2286" s="8"/>
      <c r="E2286" s="8"/>
      <c r="F2286" s="8" t="s">
        <v>24166</v>
      </c>
      <c r="G2286" s="8"/>
      <c r="H2286" s="8" t="s">
        <v>15959</v>
      </c>
      <c r="I2286" s="8"/>
    </row>
    <row r="2287" customHeight="1" spans="1:9">
      <c r="A2287" s="6" t="s">
        <v>24167</v>
      </c>
      <c r="B2287" s="6" t="s">
        <v>24168</v>
      </c>
      <c r="C2287" s="6" t="s">
        <v>24169</v>
      </c>
      <c r="D2287" s="6"/>
      <c r="E2287" s="6"/>
      <c r="F2287" s="6" t="s">
        <v>24170</v>
      </c>
      <c r="G2287" s="6"/>
      <c r="H2287" s="6" t="s">
        <v>16029</v>
      </c>
      <c r="I2287" s="6"/>
    </row>
    <row r="2288" customHeight="1" spans="1:9">
      <c r="A2288" s="8" t="s">
        <v>24171</v>
      </c>
      <c r="B2288" s="8" t="s">
        <v>24172</v>
      </c>
      <c r="C2288" s="8" t="s">
        <v>16539</v>
      </c>
      <c r="D2288" s="8"/>
      <c r="E2288" s="8"/>
      <c r="F2288" s="8" t="s">
        <v>24173</v>
      </c>
      <c r="G2288" s="8"/>
      <c r="H2288" s="8" t="s">
        <v>16539</v>
      </c>
      <c r="I2288" s="8"/>
    </row>
    <row r="2289" customHeight="1" spans="1:9">
      <c r="A2289" s="6" t="s">
        <v>24174</v>
      </c>
      <c r="B2289" s="6" t="s">
        <v>24175</v>
      </c>
      <c r="C2289" s="6" t="s">
        <v>24176</v>
      </c>
      <c r="D2289" s="6"/>
      <c r="E2289" s="6"/>
      <c r="F2289" s="6" t="s">
        <v>24177</v>
      </c>
      <c r="G2289" s="6"/>
      <c r="H2289" s="6" t="s">
        <v>15985</v>
      </c>
      <c r="I2289" s="6"/>
    </row>
    <row r="2290" customHeight="1" spans="1:9">
      <c r="A2290" s="8" t="s">
        <v>24178</v>
      </c>
      <c r="B2290" s="8" t="s">
        <v>24179</v>
      </c>
      <c r="C2290" s="8" t="s">
        <v>16129</v>
      </c>
      <c r="D2290" s="8"/>
      <c r="E2290" s="8"/>
      <c r="F2290" s="8" t="s">
        <v>24180</v>
      </c>
      <c r="G2290" s="8"/>
      <c r="H2290" s="8" t="s">
        <v>15985</v>
      </c>
      <c r="I2290" s="8"/>
    </row>
    <row r="2291" customHeight="1" spans="1:9">
      <c r="A2291" s="6" t="s">
        <v>24181</v>
      </c>
      <c r="B2291" s="6" t="s">
        <v>24182</v>
      </c>
      <c r="C2291" s="6" t="s">
        <v>24183</v>
      </c>
      <c r="D2291" s="6"/>
      <c r="E2291" s="6"/>
      <c r="F2291" s="6" t="s">
        <v>24184</v>
      </c>
      <c r="G2291" s="6"/>
      <c r="H2291" s="6" t="s">
        <v>15985</v>
      </c>
      <c r="I2291" s="6"/>
    </row>
    <row r="2292" customHeight="1" spans="1:9">
      <c r="A2292" s="8" t="s">
        <v>24185</v>
      </c>
      <c r="B2292" s="8" t="s">
        <v>24186</v>
      </c>
      <c r="C2292" s="8" t="s">
        <v>15959</v>
      </c>
      <c r="D2292" s="8"/>
      <c r="E2292" s="8"/>
      <c r="F2292" s="8" t="s">
        <v>24187</v>
      </c>
      <c r="G2292" s="8"/>
      <c r="H2292" s="8" t="s">
        <v>15959</v>
      </c>
      <c r="I2292" s="8"/>
    </row>
    <row r="2293" customHeight="1" spans="1:9">
      <c r="A2293" s="6" t="s">
        <v>24188</v>
      </c>
      <c r="B2293" s="6" t="s">
        <v>24189</v>
      </c>
      <c r="C2293" s="6" t="s">
        <v>24190</v>
      </c>
      <c r="D2293" s="6"/>
      <c r="E2293" s="6"/>
      <c r="F2293" s="6" t="s">
        <v>24191</v>
      </c>
      <c r="G2293" s="6"/>
      <c r="H2293" s="6" t="s">
        <v>15985</v>
      </c>
      <c r="I2293" s="6"/>
    </row>
    <row r="2294" customHeight="1" spans="1:9">
      <c r="A2294" s="8" t="s">
        <v>24192</v>
      </c>
      <c r="B2294" s="8" t="s">
        <v>24193</v>
      </c>
      <c r="C2294" s="8" t="s">
        <v>15970</v>
      </c>
      <c r="D2294" s="8"/>
      <c r="E2294" s="8"/>
      <c r="F2294" s="8" t="s">
        <v>24194</v>
      </c>
      <c r="G2294" s="8"/>
      <c r="H2294" s="8" t="s">
        <v>15970</v>
      </c>
      <c r="I2294" s="8"/>
    </row>
    <row r="2295" customHeight="1" spans="1:9">
      <c r="A2295" s="6" t="s">
        <v>24195</v>
      </c>
      <c r="B2295" s="6" t="s">
        <v>24196</v>
      </c>
      <c r="C2295" s="6" t="s">
        <v>24197</v>
      </c>
      <c r="D2295" s="6"/>
      <c r="E2295" s="6"/>
      <c r="F2295" s="6" t="s">
        <v>24198</v>
      </c>
      <c r="G2295" s="6"/>
      <c r="H2295" s="6" t="s">
        <v>16184</v>
      </c>
      <c r="I2295" s="6"/>
    </row>
    <row r="2296" customHeight="1" spans="1:9">
      <c r="A2296" s="8" t="s">
        <v>24199</v>
      </c>
      <c r="B2296" s="8" t="s">
        <v>24200</v>
      </c>
      <c r="C2296" s="8" t="s">
        <v>22400</v>
      </c>
      <c r="D2296" s="8"/>
      <c r="E2296" s="8"/>
      <c r="F2296" s="8" t="s">
        <v>24201</v>
      </c>
      <c r="G2296" s="8"/>
      <c r="H2296" s="8" t="s">
        <v>16024</v>
      </c>
      <c r="I2296" s="8"/>
    </row>
    <row r="2297" customHeight="1" spans="1:9">
      <c r="A2297" s="6" t="s">
        <v>24202</v>
      </c>
      <c r="B2297" s="6"/>
      <c r="C2297" s="6" t="s">
        <v>22862</v>
      </c>
      <c r="D2297" s="6"/>
      <c r="E2297" s="6"/>
      <c r="F2297" s="6" t="s">
        <v>24203</v>
      </c>
      <c r="G2297" s="6"/>
      <c r="H2297" s="6"/>
      <c r="I2297" s="6"/>
    </row>
    <row r="2298" customHeight="1" spans="1:9">
      <c r="A2298" s="8" t="s">
        <v>24204</v>
      </c>
      <c r="B2298" s="8" t="s">
        <v>24205</v>
      </c>
      <c r="C2298" s="8" t="s">
        <v>24206</v>
      </c>
      <c r="D2298" s="8"/>
      <c r="E2298" s="8"/>
      <c r="F2298" s="8" t="s">
        <v>24207</v>
      </c>
      <c r="G2298" s="8"/>
      <c r="H2298" s="8" t="s">
        <v>15975</v>
      </c>
      <c r="I2298" s="8"/>
    </row>
    <row r="2299" customHeight="1" spans="1:9">
      <c r="A2299" s="6" t="s">
        <v>24208</v>
      </c>
      <c r="B2299" s="6" t="s">
        <v>24209</v>
      </c>
      <c r="C2299" s="6" t="s">
        <v>24210</v>
      </c>
      <c r="D2299" s="6"/>
      <c r="E2299" s="6"/>
      <c r="F2299" s="6" t="s">
        <v>24211</v>
      </c>
      <c r="G2299" s="6"/>
      <c r="H2299" s="6" t="s">
        <v>15985</v>
      </c>
      <c r="I2299" s="6"/>
    </row>
    <row r="2300" customHeight="1" spans="1:9">
      <c r="A2300" s="8" t="s">
        <v>24212</v>
      </c>
      <c r="B2300" s="8" t="s">
        <v>24213</v>
      </c>
      <c r="C2300" s="8" t="s">
        <v>19112</v>
      </c>
      <c r="D2300" s="8"/>
      <c r="E2300" s="8"/>
      <c r="F2300" s="8" t="s">
        <v>24214</v>
      </c>
      <c r="G2300" s="8"/>
      <c r="H2300" s="8" t="s">
        <v>16024</v>
      </c>
      <c r="I2300" s="8"/>
    </row>
    <row r="2301" customHeight="1" spans="1:9">
      <c r="A2301" s="6" t="s">
        <v>24215</v>
      </c>
      <c r="B2301" s="6"/>
      <c r="C2301" s="6" t="s">
        <v>22862</v>
      </c>
      <c r="D2301" s="6"/>
      <c r="E2301" s="6"/>
      <c r="F2301" s="6" t="s">
        <v>24216</v>
      </c>
      <c r="G2301" s="6"/>
      <c r="H2301" s="6"/>
      <c r="I2301" s="6"/>
    </row>
    <row r="2302" customHeight="1" spans="1:9">
      <c r="A2302" s="8" t="s">
        <v>24217</v>
      </c>
      <c r="B2302" s="8" t="s">
        <v>24218</v>
      </c>
      <c r="C2302" s="8" t="s">
        <v>18420</v>
      </c>
      <c r="D2302" s="8"/>
      <c r="E2302" s="8"/>
      <c r="F2302" s="8" t="s">
        <v>24219</v>
      </c>
      <c r="G2302" s="8"/>
      <c r="H2302" s="8" t="s">
        <v>16024</v>
      </c>
      <c r="I2302" s="8"/>
    </row>
    <row r="2303" customHeight="1" spans="1:9">
      <c r="A2303" s="6" t="s">
        <v>24220</v>
      </c>
      <c r="B2303" s="6" t="s">
        <v>24221</v>
      </c>
      <c r="C2303" s="6" t="s">
        <v>16144</v>
      </c>
      <c r="D2303" s="6"/>
      <c r="E2303" s="6"/>
      <c r="F2303" s="6" t="s">
        <v>24222</v>
      </c>
      <c r="G2303" s="6"/>
      <c r="H2303" s="6" t="s">
        <v>16144</v>
      </c>
      <c r="I2303" s="6"/>
    </row>
    <row r="2304" customHeight="1" spans="1:9">
      <c r="A2304" s="8" t="s">
        <v>24223</v>
      </c>
      <c r="B2304" s="8" t="s">
        <v>24224</v>
      </c>
      <c r="C2304" s="8" t="s">
        <v>16139</v>
      </c>
      <c r="D2304" s="8"/>
      <c r="E2304" s="8"/>
      <c r="F2304" s="8" t="s">
        <v>24225</v>
      </c>
      <c r="G2304" s="8"/>
      <c r="H2304" s="8" t="s">
        <v>16139</v>
      </c>
      <c r="I2304" s="8"/>
    </row>
    <row r="2305" customHeight="1" spans="1:9">
      <c r="A2305" s="6" t="s">
        <v>24226</v>
      </c>
      <c r="B2305" s="6" t="s">
        <v>24227</v>
      </c>
      <c r="C2305" s="6" t="s">
        <v>24228</v>
      </c>
      <c r="D2305" s="6"/>
      <c r="E2305" s="6"/>
      <c r="F2305" s="6" t="s">
        <v>24229</v>
      </c>
      <c r="G2305" s="6"/>
      <c r="H2305" s="6" t="s">
        <v>16390</v>
      </c>
      <c r="I2305" s="6"/>
    </row>
    <row r="2306" customHeight="1" spans="1:9">
      <c r="A2306" s="8" t="s">
        <v>24230</v>
      </c>
      <c r="B2306" s="8" t="s">
        <v>24231</v>
      </c>
      <c r="C2306" s="8" t="s">
        <v>23940</v>
      </c>
      <c r="D2306" s="8"/>
      <c r="E2306" s="8"/>
      <c r="F2306" s="8" t="s">
        <v>24232</v>
      </c>
      <c r="G2306" s="8"/>
      <c r="H2306" s="8" t="s">
        <v>16539</v>
      </c>
      <c r="I2306" s="8"/>
    </row>
    <row r="2307" customHeight="1" spans="1:9">
      <c r="A2307" s="6" t="s">
        <v>24233</v>
      </c>
      <c r="B2307" s="6" t="s">
        <v>24234</v>
      </c>
      <c r="C2307" s="6" t="s">
        <v>15959</v>
      </c>
      <c r="D2307" s="6"/>
      <c r="E2307" s="6"/>
      <c r="F2307" s="6" t="s">
        <v>24235</v>
      </c>
      <c r="G2307" s="6"/>
      <c r="H2307" s="6" t="s">
        <v>15959</v>
      </c>
      <c r="I2307" s="6"/>
    </row>
    <row r="2308" customHeight="1" spans="1:9">
      <c r="A2308" s="8" t="s">
        <v>24236</v>
      </c>
      <c r="B2308" s="8" t="s">
        <v>24237</v>
      </c>
      <c r="C2308" s="8" t="s">
        <v>24238</v>
      </c>
      <c r="D2308" s="8"/>
      <c r="E2308" s="8"/>
      <c r="F2308" s="8" t="s">
        <v>24239</v>
      </c>
      <c r="G2308" s="8"/>
      <c r="H2308" s="8" t="s">
        <v>15985</v>
      </c>
      <c r="I2308" s="8"/>
    </row>
    <row r="2309" customHeight="1" spans="1:9">
      <c r="A2309" s="6" t="s">
        <v>24240</v>
      </c>
      <c r="B2309" s="6" t="s">
        <v>24241</v>
      </c>
      <c r="C2309" s="6" t="s">
        <v>17575</v>
      </c>
      <c r="D2309" s="6"/>
      <c r="E2309" s="6"/>
      <c r="F2309" s="6" t="s">
        <v>24242</v>
      </c>
      <c r="G2309" s="6"/>
      <c r="H2309" s="6" t="s">
        <v>17575</v>
      </c>
      <c r="I2309" s="6"/>
    </row>
    <row r="2310" customHeight="1" spans="1:9">
      <c r="A2310" s="8" t="s">
        <v>24243</v>
      </c>
      <c r="B2310" s="8" t="s">
        <v>24244</v>
      </c>
      <c r="C2310" s="8" t="s">
        <v>16197</v>
      </c>
      <c r="D2310" s="8"/>
      <c r="E2310" s="8"/>
      <c r="F2310" s="8" t="s">
        <v>24245</v>
      </c>
      <c r="G2310" s="8"/>
      <c r="H2310" s="8" t="s">
        <v>16197</v>
      </c>
      <c r="I2310" s="8"/>
    </row>
    <row r="2311" customHeight="1" spans="1:9">
      <c r="A2311" s="6" t="s">
        <v>24246</v>
      </c>
      <c r="B2311" s="6" t="s">
        <v>24247</v>
      </c>
      <c r="C2311" s="6"/>
      <c r="D2311" s="6"/>
      <c r="E2311" s="6"/>
      <c r="F2311" s="6" t="s">
        <v>24248</v>
      </c>
      <c r="G2311" s="6"/>
      <c r="H2311" s="6" t="s">
        <v>16184</v>
      </c>
      <c r="I2311" s="6"/>
    </row>
    <row r="2312" customHeight="1" spans="1:9">
      <c r="A2312" s="8" t="s">
        <v>24249</v>
      </c>
      <c r="B2312" s="8" t="s">
        <v>24250</v>
      </c>
      <c r="C2312" s="8" t="s">
        <v>15975</v>
      </c>
      <c r="D2312" s="8"/>
      <c r="E2312" s="8"/>
      <c r="F2312" s="8" t="s">
        <v>24251</v>
      </c>
      <c r="G2312" s="8"/>
      <c r="H2312" s="8" t="s">
        <v>15975</v>
      </c>
      <c r="I2312" s="8"/>
    </row>
    <row r="2313" customHeight="1" spans="1:9">
      <c r="A2313" s="6" t="s">
        <v>24252</v>
      </c>
      <c r="B2313" s="6" t="s">
        <v>24253</v>
      </c>
      <c r="C2313" s="6" t="s">
        <v>20888</v>
      </c>
      <c r="D2313" s="6"/>
      <c r="E2313" s="6"/>
      <c r="F2313" s="6" t="s">
        <v>24254</v>
      </c>
      <c r="G2313" s="6"/>
      <c r="H2313" s="6" t="s">
        <v>16539</v>
      </c>
      <c r="I2313" s="6"/>
    </row>
    <row r="2314" customHeight="1" spans="1:9">
      <c r="A2314" s="8" t="s">
        <v>24255</v>
      </c>
      <c r="B2314" s="8" t="s">
        <v>24256</v>
      </c>
      <c r="C2314" s="8" t="s">
        <v>19394</v>
      </c>
      <c r="D2314" s="8"/>
      <c r="E2314" s="8"/>
      <c r="F2314" s="8" t="s">
        <v>24257</v>
      </c>
      <c r="G2314" s="8"/>
      <c r="H2314" s="8" t="s">
        <v>16024</v>
      </c>
      <c r="I2314" s="8"/>
    </row>
    <row r="2315" customHeight="1" spans="1:9">
      <c r="A2315" s="6" t="s">
        <v>24258</v>
      </c>
      <c r="B2315" s="6" t="s">
        <v>24259</v>
      </c>
      <c r="C2315" s="6" t="s">
        <v>24260</v>
      </c>
      <c r="D2315" s="6"/>
      <c r="E2315" s="6"/>
      <c r="F2315" s="6" t="s">
        <v>24261</v>
      </c>
      <c r="G2315" s="6"/>
      <c r="H2315" s="6" t="s">
        <v>16348</v>
      </c>
      <c r="I2315" s="6"/>
    </row>
    <row r="2316" customHeight="1" spans="1:9">
      <c r="A2316" s="8" t="s">
        <v>24262</v>
      </c>
      <c r="B2316" s="8" t="s">
        <v>24263</v>
      </c>
      <c r="C2316" s="8" t="s">
        <v>16139</v>
      </c>
      <c r="D2316" s="8"/>
      <c r="E2316" s="8"/>
      <c r="F2316" s="8" t="s">
        <v>24264</v>
      </c>
      <c r="G2316" s="8"/>
      <c r="H2316" s="8" t="s">
        <v>16139</v>
      </c>
      <c r="I2316" s="8"/>
    </row>
    <row r="2317" customHeight="1" spans="1:9">
      <c r="A2317" s="6" t="s">
        <v>24265</v>
      </c>
      <c r="B2317" s="6" t="s">
        <v>24266</v>
      </c>
      <c r="C2317" s="6" t="s">
        <v>24267</v>
      </c>
      <c r="D2317" s="6"/>
      <c r="E2317" s="6"/>
      <c r="F2317" s="6" t="s">
        <v>24268</v>
      </c>
      <c r="G2317" s="6"/>
      <c r="H2317" s="6" t="s">
        <v>15985</v>
      </c>
      <c r="I2317" s="6"/>
    </row>
    <row r="2318" customHeight="1" spans="1:9">
      <c r="A2318" s="8" t="s">
        <v>24269</v>
      </c>
      <c r="B2318" s="8" t="s">
        <v>24270</v>
      </c>
      <c r="C2318" s="8" t="s">
        <v>16673</v>
      </c>
      <c r="D2318" s="8"/>
      <c r="E2318" s="8"/>
      <c r="F2318" s="8" t="s">
        <v>24271</v>
      </c>
      <c r="G2318" s="8"/>
      <c r="H2318" s="8" t="s">
        <v>16673</v>
      </c>
      <c r="I2318" s="8"/>
    </row>
    <row r="2319" customHeight="1" spans="1:9">
      <c r="A2319" s="6" t="s">
        <v>24272</v>
      </c>
      <c r="B2319" s="6" t="s">
        <v>23303</v>
      </c>
      <c r="C2319" s="6" t="s">
        <v>16847</v>
      </c>
      <c r="D2319" s="6"/>
      <c r="E2319" s="6"/>
      <c r="F2319" s="6" t="s">
        <v>24273</v>
      </c>
      <c r="G2319" s="6"/>
      <c r="H2319" s="6" t="s">
        <v>16539</v>
      </c>
      <c r="I2319" s="6"/>
    </row>
    <row r="2320" customHeight="1" spans="1:9">
      <c r="A2320" s="8" t="s">
        <v>24274</v>
      </c>
      <c r="B2320" s="8" t="s">
        <v>24275</v>
      </c>
      <c r="C2320" s="8" t="s">
        <v>18792</v>
      </c>
      <c r="D2320" s="8"/>
      <c r="E2320" s="8"/>
      <c r="F2320" s="8" t="s">
        <v>24276</v>
      </c>
      <c r="G2320" s="8"/>
      <c r="H2320" s="8" t="s">
        <v>15985</v>
      </c>
      <c r="I2320" s="8"/>
    </row>
    <row r="2321" customHeight="1" spans="1:9">
      <c r="A2321" s="6" t="s">
        <v>24277</v>
      </c>
      <c r="B2321" s="6" t="s">
        <v>24278</v>
      </c>
      <c r="C2321" s="6" t="s">
        <v>24279</v>
      </c>
      <c r="D2321" s="6"/>
      <c r="E2321" s="6"/>
      <c r="F2321" s="6" t="s">
        <v>24280</v>
      </c>
      <c r="G2321" s="6"/>
      <c r="H2321" s="6" t="s">
        <v>15985</v>
      </c>
      <c r="I2321" s="6"/>
    </row>
    <row r="2322" customHeight="1" spans="1:9">
      <c r="A2322" s="8" t="s">
        <v>24281</v>
      </c>
      <c r="B2322" s="8" t="s">
        <v>24282</v>
      </c>
      <c r="C2322" s="8" t="s">
        <v>23980</v>
      </c>
      <c r="D2322" s="8"/>
      <c r="E2322" s="8"/>
      <c r="F2322" s="8" t="s">
        <v>24283</v>
      </c>
      <c r="G2322" s="8"/>
      <c r="H2322" s="8" t="s">
        <v>15985</v>
      </c>
      <c r="I2322" s="8"/>
    </row>
    <row r="2323" customHeight="1" spans="1:9">
      <c r="A2323" s="6" t="s">
        <v>24284</v>
      </c>
      <c r="B2323" s="6" t="s">
        <v>24285</v>
      </c>
      <c r="C2323" s="6" t="s">
        <v>16139</v>
      </c>
      <c r="D2323" s="6"/>
      <c r="E2323" s="6"/>
      <c r="F2323" s="6" t="s">
        <v>24286</v>
      </c>
      <c r="G2323" s="6"/>
      <c r="H2323" s="6" t="s">
        <v>16139</v>
      </c>
      <c r="I2323" s="6"/>
    </row>
    <row r="2324" customHeight="1" spans="1:9">
      <c r="A2324" s="8" t="s">
        <v>24287</v>
      </c>
      <c r="B2324" s="8" t="s">
        <v>24288</v>
      </c>
      <c r="C2324" s="8" t="s">
        <v>23980</v>
      </c>
      <c r="D2324" s="8"/>
      <c r="E2324" s="8"/>
      <c r="F2324" s="8" t="s">
        <v>24289</v>
      </c>
      <c r="G2324" s="8"/>
      <c r="H2324" s="8" t="s">
        <v>15985</v>
      </c>
      <c r="I2324" s="8"/>
    </row>
    <row r="2325" customHeight="1" spans="1:9">
      <c r="A2325" s="6" t="s">
        <v>24290</v>
      </c>
      <c r="B2325" s="6" t="s">
        <v>24291</v>
      </c>
      <c r="C2325" s="6" t="s">
        <v>24292</v>
      </c>
      <c r="D2325" s="6"/>
      <c r="E2325" s="6"/>
      <c r="F2325" s="6" t="s">
        <v>24293</v>
      </c>
      <c r="G2325" s="6"/>
      <c r="H2325" s="6" t="s">
        <v>16168</v>
      </c>
      <c r="I2325" s="6"/>
    </row>
    <row r="2326" customHeight="1" spans="1:9">
      <c r="A2326" s="8" t="s">
        <v>24294</v>
      </c>
      <c r="B2326" s="8" t="s">
        <v>24295</v>
      </c>
      <c r="C2326" s="8" t="s">
        <v>24296</v>
      </c>
      <c r="D2326" s="8"/>
      <c r="E2326" s="8"/>
      <c r="F2326" s="8" t="s">
        <v>24297</v>
      </c>
      <c r="G2326" s="8"/>
      <c r="H2326" s="8" t="s">
        <v>18204</v>
      </c>
      <c r="I2326" s="8"/>
    </row>
    <row r="2327" customHeight="1" spans="1:9">
      <c r="A2327" s="6" t="s">
        <v>24298</v>
      </c>
      <c r="B2327" s="6" t="s">
        <v>24299</v>
      </c>
      <c r="C2327" s="6" t="s">
        <v>23926</v>
      </c>
      <c r="D2327" s="6"/>
      <c r="E2327" s="6"/>
      <c r="F2327" s="6" t="s">
        <v>24300</v>
      </c>
      <c r="G2327" s="6"/>
      <c r="H2327" s="6" t="s">
        <v>16024</v>
      </c>
      <c r="I2327" s="6"/>
    </row>
    <row r="2328" customHeight="1" spans="1:9">
      <c r="A2328" s="8" t="s">
        <v>24301</v>
      </c>
      <c r="B2328" s="8" t="s">
        <v>24302</v>
      </c>
      <c r="C2328" s="8" t="s">
        <v>16081</v>
      </c>
      <c r="D2328" s="8"/>
      <c r="E2328" s="8"/>
      <c r="F2328" s="8" t="s">
        <v>24303</v>
      </c>
      <c r="G2328" s="8"/>
      <c r="H2328" s="8" t="s">
        <v>16081</v>
      </c>
      <c r="I2328" s="8"/>
    </row>
    <row r="2329" customHeight="1" spans="1:9">
      <c r="A2329" s="6" t="s">
        <v>24304</v>
      </c>
      <c r="B2329" s="6" t="s">
        <v>24305</v>
      </c>
      <c r="C2329" s="6" t="s">
        <v>24306</v>
      </c>
      <c r="D2329" s="6"/>
      <c r="E2329" s="6"/>
      <c r="F2329" s="6" t="s">
        <v>24307</v>
      </c>
      <c r="G2329" s="6"/>
      <c r="H2329" s="6" t="s">
        <v>15985</v>
      </c>
      <c r="I2329" s="6"/>
    </row>
    <row r="2330" customHeight="1" spans="1:9">
      <c r="A2330" s="8" t="s">
        <v>24308</v>
      </c>
      <c r="B2330" s="8" t="s">
        <v>24309</v>
      </c>
      <c r="C2330" s="8" t="s">
        <v>16348</v>
      </c>
      <c r="D2330" s="8"/>
      <c r="E2330" s="8"/>
      <c r="F2330" s="8" t="s">
        <v>24310</v>
      </c>
      <c r="G2330" s="8"/>
      <c r="H2330" s="8" t="s">
        <v>16348</v>
      </c>
      <c r="I2330" s="8"/>
    </row>
    <row r="2331" customHeight="1" spans="1:9">
      <c r="A2331" s="6" t="s">
        <v>24311</v>
      </c>
      <c r="B2331" s="6" t="s">
        <v>24312</v>
      </c>
      <c r="C2331" s="6" t="s">
        <v>15970</v>
      </c>
      <c r="D2331" s="6"/>
      <c r="E2331" s="6"/>
      <c r="F2331" s="6" t="s">
        <v>24313</v>
      </c>
      <c r="G2331" s="6"/>
      <c r="H2331" s="6" t="s">
        <v>15970</v>
      </c>
      <c r="I2331" s="6"/>
    </row>
    <row r="2332" customHeight="1" spans="1:9">
      <c r="A2332" s="8" t="s">
        <v>24314</v>
      </c>
      <c r="B2332" s="8" t="s">
        <v>22081</v>
      </c>
      <c r="C2332" s="8" t="s">
        <v>24315</v>
      </c>
      <c r="D2332" s="8"/>
      <c r="E2332" s="8"/>
      <c r="F2332" s="8" t="s">
        <v>24316</v>
      </c>
      <c r="G2332" s="8"/>
      <c r="H2332" s="8" t="s">
        <v>16029</v>
      </c>
      <c r="I2332" s="8"/>
    </row>
    <row r="2333" customHeight="1" spans="1:9">
      <c r="A2333" s="6" t="s">
        <v>24317</v>
      </c>
      <c r="B2333" s="6" t="s">
        <v>24318</v>
      </c>
      <c r="C2333" s="6" t="s">
        <v>24319</v>
      </c>
      <c r="D2333" s="6"/>
      <c r="E2333" s="6"/>
      <c r="F2333" s="6" t="s">
        <v>24320</v>
      </c>
      <c r="G2333" s="6"/>
      <c r="H2333" s="6" t="s">
        <v>15985</v>
      </c>
      <c r="I2333" s="6"/>
    </row>
    <row r="2334" customHeight="1" spans="1:9">
      <c r="A2334" s="8" t="s">
        <v>24321</v>
      </c>
      <c r="B2334" s="8" t="s">
        <v>24322</v>
      </c>
      <c r="C2334" s="8" t="s">
        <v>24323</v>
      </c>
      <c r="D2334" s="8"/>
      <c r="E2334" s="8"/>
      <c r="F2334" s="8" t="s">
        <v>24324</v>
      </c>
      <c r="G2334" s="8"/>
      <c r="H2334" s="8" t="s">
        <v>16411</v>
      </c>
      <c r="I2334" s="8"/>
    </row>
    <row r="2335" customHeight="1" spans="1:9">
      <c r="A2335" s="6" t="s">
        <v>24325</v>
      </c>
      <c r="B2335" s="6" t="s">
        <v>24326</v>
      </c>
      <c r="C2335" s="6" t="s">
        <v>16024</v>
      </c>
      <c r="D2335" s="6"/>
      <c r="E2335" s="6"/>
      <c r="F2335" s="6" t="s">
        <v>24327</v>
      </c>
      <c r="G2335" s="6"/>
      <c r="H2335" s="6" t="s">
        <v>16024</v>
      </c>
      <c r="I2335" s="6"/>
    </row>
    <row r="2336" customHeight="1" spans="1:9">
      <c r="A2336" s="8" t="s">
        <v>24328</v>
      </c>
      <c r="B2336" s="8" t="s">
        <v>24329</v>
      </c>
      <c r="C2336" s="8" t="s">
        <v>16144</v>
      </c>
      <c r="D2336" s="8"/>
      <c r="E2336" s="8"/>
      <c r="F2336" s="8" t="s">
        <v>24330</v>
      </c>
      <c r="G2336" s="8"/>
      <c r="H2336" s="8" t="s">
        <v>16144</v>
      </c>
      <c r="I2336" s="8"/>
    </row>
    <row r="2337" customHeight="1" spans="1:9">
      <c r="A2337" s="6" t="s">
        <v>24331</v>
      </c>
      <c r="B2337" s="6" t="s">
        <v>24332</v>
      </c>
      <c r="C2337" s="6" t="s">
        <v>23076</v>
      </c>
      <c r="D2337" s="6"/>
      <c r="E2337" s="6"/>
      <c r="F2337" s="6" t="s">
        <v>24333</v>
      </c>
      <c r="G2337" s="6"/>
      <c r="H2337" s="6" t="s">
        <v>15985</v>
      </c>
      <c r="I2337" s="6"/>
    </row>
    <row r="2338" customHeight="1" spans="1:9">
      <c r="A2338" s="8" t="s">
        <v>24334</v>
      </c>
      <c r="B2338" s="8" t="s">
        <v>24335</v>
      </c>
      <c r="C2338" s="8" t="s">
        <v>19439</v>
      </c>
      <c r="D2338" s="8"/>
      <c r="E2338" s="8"/>
      <c r="F2338" s="8" t="s">
        <v>24336</v>
      </c>
      <c r="G2338" s="8"/>
      <c r="H2338" s="8" t="s">
        <v>16024</v>
      </c>
      <c r="I2338" s="8"/>
    </row>
    <row r="2339" customHeight="1" spans="1:9">
      <c r="A2339" s="6" t="s">
        <v>24337</v>
      </c>
      <c r="B2339" s="6" t="s">
        <v>24338</v>
      </c>
      <c r="C2339" s="6" t="s">
        <v>16129</v>
      </c>
      <c r="D2339" s="6"/>
      <c r="E2339" s="6"/>
      <c r="F2339" s="6" t="s">
        <v>24339</v>
      </c>
      <c r="G2339" s="6"/>
      <c r="H2339" s="6" t="s">
        <v>15985</v>
      </c>
      <c r="I2339" s="6"/>
    </row>
    <row r="2340" customHeight="1" spans="1:9">
      <c r="A2340" s="8" t="s">
        <v>24340</v>
      </c>
      <c r="B2340" s="8" t="s">
        <v>24341</v>
      </c>
      <c r="C2340" s="8" t="s">
        <v>24342</v>
      </c>
      <c r="D2340" s="8"/>
      <c r="E2340" s="8"/>
      <c r="F2340" s="8" t="s">
        <v>24343</v>
      </c>
      <c r="G2340" s="8"/>
      <c r="H2340" s="8" t="s">
        <v>15985</v>
      </c>
      <c r="I2340" s="8"/>
    </row>
    <row r="2341" customHeight="1" spans="1:9">
      <c r="A2341" s="6" t="s">
        <v>24344</v>
      </c>
      <c r="B2341" s="6" t="s">
        <v>24345</v>
      </c>
      <c r="C2341" s="6" t="s">
        <v>15970</v>
      </c>
      <c r="D2341" s="6"/>
      <c r="E2341" s="6"/>
      <c r="F2341" s="6" t="s">
        <v>24346</v>
      </c>
      <c r="G2341" s="6"/>
      <c r="H2341" s="6" t="s">
        <v>15970</v>
      </c>
      <c r="I2341" s="6"/>
    </row>
    <row r="2342" customHeight="1" spans="1:9">
      <c r="A2342" s="8" t="s">
        <v>24347</v>
      </c>
      <c r="B2342" s="8" t="s">
        <v>24348</v>
      </c>
      <c r="C2342" s="8" t="s">
        <v>24349</v>
      </c>
      <c r="D2342" s="8"/>
      <c r="E2342" s="8"/>
      <c r="F2342" s="8" t="s">
        <v>24350</v>
      </c>
      <c r="G2342" s="8"/>
      <c r="H2342" s="8" t="s">
        <v>17377</v>
      </c>
      <c r="I2342" s="8"/>
    </row>
    <row r="2343" customHeight="1" spans="1:9">
      <c r="A2343" s="6" t="s">
        <v>24351</v>
      </c>
      <c r="B2343" s="6" t="s">
        <v>24352</v>
      </c>
      <c r="C2343" s="6" t="s">
        <v>16129</v>
      </c>
      <c r="D2343" s="6"/>
      <c r="E2343" s="6"/>
      <c r="F2343" s="6" t="s">
        <v>24353</v>
      </c>
      <c r="G2343" s="6"/>
      <c r="H2343" s="6" t="s">
        <v>15985</v>
      </c>
      <c r="I2343" s="6"/>
    </row>
    <row r="2344" customHeight="1" spans="1:9">
      <c r="A2344" s="8" t="s">
        <v>24354</v>
      </c>
      <c r="B2344" s="8" t="s">
        <v>24355</v>
      </c>
      <c r="C2344" s="8" t="s">
        <v>16034</v>
      </c>
      <c r="D2344" s="8"/>
      <c r="E2344" s="8"/>
      <c r="F2344" s="8" t="s">
        <v>24356</v>
      </c>
      <c r="G2344" s="8"/>
      <c r="H2344" s="8" t="s">
        <v>16034</v>
      </c>
      <c r="I2344" s="8"/>
    </row>
    <row r="2345" customHeight="1" spans="1:9">
      <c r="A2345" s="6" t="s">
        <v>24357</v>
      </c>
      <c r="B2345" s="6" t="s">
        <v>24358</v>
      </c>
      <c r="C2345" s="6" t="s">
        <v>21184</v>
      </c>
      <c r="D2345" s="6"/>
      <c r="E2345" s="6"/>
      <c r="F2345" s="6" t="s">
        <v>24359</v>
      </c>
      <c r="G2345" s="6"/>
      <c r="H2345" s="6" t="s">
        <v>16348</v>
      </c>
      <c r="I2345" s="6"/>
    </row>
    <row r="2346" customHeight="1" spans="1:9">
      <c r="A2346" s="8" t="s">
        <v>24360</v>
      </c>
      <c r="B2346" s="8" t="s">
        <v>24361</v>
      </c>
      <c r="C2346" s="8" t="s">
        <v>18762</v>
      </c>
      <c r="D2346" s="8"/>
      <c r="E2346" s="8"/>
      <c r="F2346" s="8" t="s">
        <v>24362</v>
      </c>
      <c r="G2346" s="8"/>
      <c r="H2346" s="8" t="s">
        <v>16024</v>
      </c>
      <c r="I2346" s="8"/>
    </row>
    <row r="2347" customHeight="1" spans="1:9">
      <c r="A2347" s="6" t="s">
        <v>24363</v>
      </c>
      <c r="B2347" s="6" t="s">
        <v>24364</v>
      </c>
      <c r="C2347" s="6" t="s">
        <v>15970</v>
      </c>
      <c r="D2347" s="6"/>
      <c r="E2347" s="6"/>
      <c r="F2347" s="6" t="s">
        <v>24365</v>
      </c>
      <c r="G2347" s="6"/>
      <c r="H2347" s="6" t="s">
        <v>15970</v>
      </c>
      <c r="I2347" s="6"/>
    </row>
    <row r="2348" customHeight="1" spans="1:9">
      <c r="A2348" s="8" t="s">
        <v>24366</v>
      </c>
      <c r="B2348" s="8" t="s">
        <v>24367</v>
      </c>
      <c r="C2348" s="8" t="s">
        <v>15980</v>
      </c>
      <c r="D2348" s="8"/>
      <c r="E2348" s="8"/>
      <c r="F2348" s="8" t="s">
        <v>24368</v>
      </c>
      <c r="G2348" s="8"/>
      <c r="H2348" s="8" t="s">
        <v>15980</v>
      </c>
      <c r="I2348" s="8"/>
    </row>
    <row r="2349" customHeight="1" spans="1:9">
      <c r="A2349" s="6" t="s">
        <v>24369</v>
      </c>
      <c r="B2349" s="6" t="s">
        <v>24370</v>
      </c>
      <c r="C2349" s="6" t="s">
        <v>17457</v>
      </c>
      <c r="D2349" s="6"/>
      <c r="E2349" s="6"/>
      <c r="F2349" s="6" t="s">
        <v>24371</v>
      </c>
      <c r="G2349" s="6"/>
      <c r="H2349" s="6" t="s">
        <v>15970</v>
      </c>
      <c r="I2349" s="6"/>
    </row>
    <row r="2350" customHeight="1" spans="1:9">
      <c r="A2350" s="8" t="s">
        <v>24372</v>
      </c>
      <c r="B2350" s="8" t="s">
        <v>24373</v>
      </c>
      <c r="C2350" s="8" t="s">
        <v>18762</v>
      </c>
      <c r="D2350" s="8"/>
      <c r="E2350" s="8"/>
      <c r="F2350" s="8" t="s">
        <v>24374</v>
      </c>
      <c r="G2350" s="8"/>
      <c r="H2350" s="8" t="s">
        <v>16024</v>
      </c>
      <c r="I2350" s="8"/>
    </row>
    <row r="2351" customHeight="1" spans="1:9">
      <c r="A2351" s="6" t="s">
        <v>24375</v>
      </c>
      <c r="B2351" s="6" t="s">
        <v>24376</v>
      </c>
      <c r="C2351" s="6" t="s">
        <v>16011</v>
      </c>
      <c r="D2351" s="6"/>
      <c r="E2351" s="6"/>
      <c r="F2351" s="6" t="s">
        <v>24377</v>
      </c>
      <c r="G2351" s="6"/>
      <c r="H2351" s="6" t="s">
        <v>16011</v>
      </c>
      <c r="I2351" s="6"/>
    </row>
    <row r="2352" customHeight="1" spans="1:9">
      <c r="A2352" s="8" t="s">
        <v>24378</v>
      </c>
      <c r="B2352" s="8" t="s">
        <v>24379</v>
      </c>
      <c r="C2352" s="8" t="s">
        <v>16133</v>
      </c>
      <c r="D2352" s="8"/>
      <c r="E2352" s="8"/>
      <c r="F2352" s="8" t="s">
        <v>24380</v>
      </c>
      <c r="G2352" s="8"/>
      <c r="H2352" s="8" t="s">
        <v>15975</v>
      </c>
      <c r="I2352" s="8"/>
    </row>
    <row r="2353" customHeight="1" spans="1:9">
      <c r="A2353" s="6" t="s">
        <v>24381</v>
      </c>
      <c r="B2353" s="6" t="s">
        <v>24382</v>
      </c>
      <c r="C2353" s="6" t="s">
        <v>24383</v>
      </c>
      <c r="D2353" s="6"/>
      <c r="E2353" s="6"/>
      <c r="F2353" s="6" t="s">
        <v>24384</v>
      </c>
      <c r="G2353" s="6"/>
      <c r="H2353" s="6" t="s">
        <v>16029</v>
      </c>
      <c r="I2353" s="6"/>
    </row>
    <row r="2354" customHeight="1" spans="1:9">
      <c r="A2354" s="8" t="s">
        <v>24385</v>
      </c>
      <c r="B2354" s="8" t="s">
        <v>24386</v>
      </c>
      <c r="C2354" s="8" t="s">
        <v>15980</v>
      </c>
      <c r="D2354" s="8"/>
      <c r="E2354" s="8"/>
      <c r="F2354" s="8" t="s">
        <v>24387</v>
      </c>
      <c r="G2354" s="8"/>
      <c r="H2354" s="8" t="s">
        <v>15980</v>
      </c>
      <c r="I2354" s="8"/>
    </row>
    <row r="2355" customHeight="1" spans="1:9">
      <c r="A2355" s="6" t="s">
        <v>24388</v>
      </c>
      <c r="B2355" s="6" t="s">
        <v>24389</v>
      </c>
      <c r="C2355" s="6" t="s">
        <v>24390</v>
      </c>
      <c r="D2355" s="6"/>
      <c r="E2355" s="6"/>
      <c r="F2355" s="6" t="s">
        <v>24391</v>
      </c>
      <c r="G2355" s="6"/>
      <c r="H2355" s="6" t="s">
        <v>15985</v>
      </c>
      <c r="I2355" s="6"/>
    </row>
    <row r="2356" customHeight="1" spans="1:9">
      <c r="A2356" s="8" t="s">
        <v>24392</v>
      </c>
      <c r="B2356" s="8" t="s">
        <v>24393</v>
      </c>
      <c r="C2356" s="8" t="s">
        <v>16673</v>
      </c>
      <c r="D2356" s="8"/>
      <c r="E2356" s="8"/>
      <c r="F2356" s="8" t="s">
        <v>24394</v>
      </c>
      <c r="G2356" s="8"/>
      <c r="H2356" s="8" t="s">
        <v>16673</v>
      </c>
      <c r="I2356" s="8"/>
    </row>
    <row r="2357" customHeight="1" spans="1:9">
      <c r="A2357" s="6" t="s">
        <v>24395</v>
      </c>
      <c r="B2357" s="6" t="s">
        <v>24396</v>
      </c>
      <c r="C2357" s="6" t="s">
        <v>19731</v>
      </c>
      <c r="D2357" s="6"/>
      <c r="E2357" s="6"/>
      <c r="F2357" s="6" t="s">
        <v>24397</v>
      </c>
      <c r="G2357" s="6"/>
      <c r="H2357" s="6" t="s">
        <v>16348</v>
      </c>
      <c r="I2357" s="6"/>
    </row>
    <row r="2358" customHeight="1" spans="1:9">
      <c r="A2358" s="8" t="s">
        <v>24398</v>
      </c>
      <c r="B2358" s="8" t="s">
        <v>24399</v>
      </c>
      <c r="C2358" s="8" t="s">
        <v>24400</v>
      </c>
      <c r="D2358" s="8"/>
      <c r="E2358" s="8"/>
      <c r="F2358" s="8" t="s">
        <v>24401</v>
      </c>
      <c r="G2358" s="8"/>
      <c r="H2358" s="8" t="s">
        <v>16029</v>
      </c>
      <c r="I2358" s="8"/>
    </row>
    <row r="2359" customHeight="1" spans="1:9">
      <c r="A2359" s="6" t="s">
        <v>24402</v>
      </c>
      <c r="B2359" s="6" t="s">
        <v>24403</v>
      </c>
      <c r="C2359" s="6" t="s">
        <v>24404</v>
      </c>
      <c r="D2359" s="6"/>
      <c r="E2359" s="6"/>
      <c r="F2359" s="6" t="s">
        <v>24405</v>
      </c>
      <c r="G2359" s="6"/>
      <c r="H2359" s="6" t="s">
        <v>15980</v>
      </c>
      <c r="I2359" s="6"/>
    </row>
    <row r="2360" customHeight="1" spans="1:9">
      <c r="A2360" s="8" t="s">
        <v>24406</v>
      </c>
      <c r="B2360" s="8" t="s">
        <v>24407</v>
      </c>
      <c r="C2360" s="8" t="s">
        <v>16411</v>
      </c>
      <c r="D2360" s="8"/>
      <c r="E2360" s="8"/>
      <c r="F2360" s="8" t="s">
        <v>24408</v>
      </c>
      <c r="G2360" s="8"/>
      <c r="H2360" s="8" t="s">
        <v>16411</v>
      </c>
      <c r="I2360" s="8"/>
    </row>
    <row r="2361" customHeight="1" spans="1:9">
      <c r="A2361" s="6" t="s">
        <v>24409</v>
      </c>
      <c r="B2361" s="6" t="s">
        <v>24410</v>
      </c>
      <c r="C2361" s="6" t="s">
        <v>24411</v>
      </c>
      <c r="D2361" s="6"/>
      <c r="E2361" s="6"/>
      <c r="F2361" s="6" t="s">
        <v>24412</v>
      </c>
      <c r="G2361" s="6"/>
      <c r="H2361" s="6" t="s">
        <v>15985</v>
      </c>
      <c r="I2361" s="6"/>
    </row>
    <row r="2362" customHeight="1" spans="1:9">
      <c r="A2362" s="8" t="s">
        <v>24413</v>
      </c>
      <c r="B2362" s="8" t="s">
        <v>24414</v>
      </c>
      <c r="C2362" s="8" t="s">
        <v>19398</v>
      </c>
      <c r="D2362" s="8"/>
      <c r="E2362" s="8"/>
      <c r="F2362" s="8" t="s">
        <v>24415</v>
      </c>
      <c r="G2362" s="8"/>
      <c r="H2362" s="8" t="s">
        <v>16168</v>
      </c>
      <c r="I2362" s="8"/>
    </row>
    <row r="2363" customHeight="1" spans="1:9">
      <c r="A2363" s="6" t="s">
        <v>24416</v>
      </c>
      <c r="B2363" s="6" t="s">
        <v>24417</v>
      </c>
      <c r="C2363" s="6" t="s">
        <v>18048</v>
      </c>
      <c r="D2363" s="6"/>
      <c r="E2363" s="6"/>
      <c r="F2363" s="6" t="s">
        <v>24418</v>
      </c>
      <c r="G2363" s="6"/>
      <c r="H2363" s="6" t="s">
        <v>18048</v>
      </c>
      <c r="I2363" s="6"/>
    </row>
    <row r="2364" customHeight="1" spans="1:9">
      <c r="A2364" s="8" t="s">
        <v>24419</v>
      </c>
      <c r="B2364" s="8"/>
      <c r="C2364" s="8" t="s">
        <v>22862</v>
      </c>
      <c r="D2364" s="8"/>
      <c r="E2364" s="8"/>
      <c r="F2364" s="8" t="s">
        <v>24420</v>
      </c>
      <c r="G2364" s="8"/>
      <c r="H2364" s="8"/>
      <c r="I2364" s="8"/>
    </row>
    <row r="2365" customHeight="1" spans="1:9">
      <c r="A2365" s="6" t="s">
        <v>24421</v>
      </c>
      <c r="B2365" s="6" t="s">
        <v>24422</v>
      </c>
      <c r="C2365" s="6" t="s">
        <v>24423</v>
      </c>
      <c r="D2365" s="6"/>
      <c r="E2365" s="6"/>
      <c r="F2365" s="6" t="s">
        <v>24424</v>
      </c>
      <c r="G2365" s="6"/>
      <c r="H2365" s="6" t="s">
        <v>16348</v>
      </c>
      <c r="I2365" s="6"/>
    </row>
    <row r="2366" customHeight="1" spans="1:9">
      <c r="A2366" s="8" t="s">
        <v>24425</v>
      </c>
      <c r="B2366" s="8" t="s">
        <v>24426</v>
      </c>
      <c r="C2366" s="8" t="s">
        <v>16039</v>
      </c>
      <c r="D2366" s="8"/>
      <c r="E2366" s="8"/>
      <c r="F2366" s="8" t="s">
        <v>24427</v>
      </c>
      <c r="G2366" s="8"/>
      <c r="H2366" s="8" t="s">
        <v>16039</v>
      </c>
      <c r="I2366" s="8"/>
    </row>
    <row r="2367" customHeight="1" spans="1:9">
      <c r="A2367" s="6" t="s">
        <v>24428</v>
      </c>
      <c r="B2367" s="6" t="s">
        <v>24429</v>
      </c>
      <c r="C2367" s="6" t="s">
        <v>16688</v>
      </c>
      <c r="D2367" s="6"/>
      <c r="E2367" s="6"/>
      <c r="F2367" s="6" t="s">
        <v>24430</v>
      </c>
      <c r="G2367" s="6"/>
      <c r="H2367" s="6" t="s">
        <v>16029</v>
      </c>
      <c r="I2367" s="6"/>
    </row>
    <row r="2368" customHeight="1" spans="1:9">
      <c r="A2368" s="8" t="s">
        <v>24431</v>
      </c>
      <c r="B2368" s="8" t="s">
        <v>24432</v>
      </c>
      <c r="C2368" s="8" t="s">
        <v>21184</v>
      </c>
      <c r="D2368" s="8"/>
      <c r="E2368" s="8"/>
      <c r="F2368" s="8" t="s">
        <v>24433</v>
      </c>
      <c r="G2368" s="8"/>
      <c r="H2368" s="8" t="s">
        <v>16348</v>
      </c>
      <c r="I2368" s="8"/>
    </row>
    <row r="2369" customHeight="1" spans="1:9">
      <c r="A2369" s="6" t="s">
        <v>24434</v>
      </c>
      <c r="B2369" s="6" t="s">
        <v>24435</v>
      </c>
      <c r="C2369" s="6" t="s">
        <v>16029</v>
      </c>
      <c r="D2369" s="6"/>
      <c r="E2369" s="6"/>
      <c r="F2369" s="6" t="s">
        <v>24436</v>
      </c>
      <c r="G2369" s="6"/>
      <c r="H2369" s="6" t="s">
        <v>16029</v>
      </c>
      <c r="I2369" s="6"/>
    </row>
    <row r="2370" customHeight="1" spans="1:9">
      <c r="A2370" s="8" t="s">
        <v>24437</v>
      </c>
      <c r="B2370" s="8" t="s">
        <v>24438</v>
      </c>
      <c r="C2370" s="8"/>
      <c r="D2370" s="8"/>
      <c r="E2370" s="8"/>
      <c r="F2370" s="8" t="s">
        <v>24439</v>
      </c>
      <c r="G2370" s="8"/>
      <c r="H2370" s="8" t="s">
        <v>16029</v>
      </c>
      <c r="I2370" s="8"/>
    </row>
    <row r="2371" customHeight="1" spans="1:9">
      <c r="A2371" s="6" t="s">
        <v>24440</v>
      </c>
      <c r="B2371" s="6" t="s">
        <v>24441</v>
      </c>
      <c r="C2371" s="6" t="s">
        <v>24442</v>
      </c>
      <c r="D2371" s="6"/>
      <c r="E2371" s="6"/>
      <c r="F2371" s="6" t="s">
        <v>24443</v>
      </c>
      <c r="G2371" s="6"/>
      <c r="H2371" s="6" t="s">
        <v>15985</v>
      </c>
      <c r="I2371" s="6"/>
    </row>
    <row r="2372" customHeight="1" spans="1:9">
      <c r="A2372" s="8" t="s">
        <v>24444</v>
      </c>
      <c r="B2372" s="8" t="s">
        <v>24445</v>
      </c>
      <c r="C2372" s="8" t="s">
        <v>20187</v>
      </c>
      <c r="D2372" s="8"/>
      <c r="E2372" s="8"/>
      <c r="F2372" s="8" t="s">
        <v>24446</v>
      </c>
      <c r="G2372" s="8"/>
      <c r="H2372" s="8" t="s">
        <v>15980</v>
      </c>
      <c r="I2372" s="8"/>
    </row>
    <row r="2373" customHeight="1" spans="1:9">
      <c r="A2373" s="6" t="s">
        <v>24447</v>
      </c>
      <c r="B2373" s="6" t="s">
        <v>24448</v>
      </c>
      <c r="C2373" s="6" t="s">
        <v>24449</v>
      </c>
      <c r="D2373" s="6"/>
      <c r="E2373" s="6"/>
      <c r="F2373" s="6" t="s">
        <v>24450</v>
      </c>
      <c r="G2373" s="6"/>
      <c r="H2373" s="6" t="s">
        <v>16029</v>
      </c>
      <c r="I2373" s="6"/>
    </row>
    <row r="2374" customHeight="1" spans="1:9">
      <c r="A2374" s="8" t="s">
        <v>24451</v>
      </c>
      <c r="B2374" s="8" t="s">
        <v>24452</v>
      </c>
      <c r="C2374" s="8" t="s">
        <v>22690</v>
      </c>
      <c r="D2374" s="8"/>
      <c r="E2374" s="8"/>
      <c r="F2374" s="8" t="s">
        <v>24453</v>
      </c>
      <c r="G2374" s="8"/>
      <c r="H2374" s="8" t="s">
        <v>15985</v>
      </c>
      <c r="I2374" s="8"/>
    </row>
    <row r="2375" customHeight="1" spans="1:9">
      <c r="A2375" s="6" t="s">
        <v>24454</v>
      </c>
      <c r="B2375" s="6" t="s">
        <v>24455</v>
      </c>
      <c r="C2375" s="6" t="s">
        <v>15970</v>
      </c>
      <c r="D2375" s="6"/>
      <c r="E2375" s="6"/>
      <c r="F2375" s="6" t="s">
        <v>24456</v>
      </c>
      <c r="G2375" s="6"/>
      <c r="H2375" s="6" t="s">
        <v>15970</v>
      </c>
      <c r="I2375" s="6"/>
    </row>
    <row r="2376" customHeight="1" spans="1:9">
      <c r="A2376" s="8" t="s">
        <v>24457</v>
      </c>
      <c r="B2376" s="8" t="s">
        <v>24458</v>
      </c>
      <c r="C2376" s="8" t="s">
        <v>16197</v>
      </c>
      <c r="D2376" s="8"/>
      <c r="E2376" s="8"/>
      <c r="F2376" s="8" t="s">
        <v>24459</v>
      </c>
      <c r="G2376" s="8"/>
      <c r="H2376" s="8" t="s">
        <v>16197</v>
      </c>
      <c r="I2376" s="8"/>
    </row>
    <row r="2377" customHeight="1" spans="1:9">
      <c r="A2377" s="6" t="s">
        <v>24460</v>
      </c>
      <c r="B2377" s="6"/>
      <c r="C2377" s="6" t="s">
        <v>24461</v>
      </c>
      <c r="D2377" s="6"/>
      <c r="E2377" s="6"/>
      <c r="F2377" s="6" t="s">
        <v>24462</v>
      </c>
      <c r="G2377" s="6"/>
      <c r="H2377" s="6"/>
      <c r="I2377" s="6"/>
    </row>
    <row r="2378" customHeight="1" spans="1:9">
      <c r="A2378" s="8" t="s">
        <v>24463</v>
      </c>
      <c r="B2378" s="8" t="s">
        <v>24464</v>
      </c>
      <c r="C2378" s="8" t="s">
        <v>19731</v>
      </c>
      <c r="D2378" s="8"/>
      <c r="E2378" s="8"/>
      <c r="F2378" s="8" t="s">
        <v>24465</v>
      </c>
      <c r="G2378" s="8"/>
      <c r="H2378" s="8" t="s">
        <v>16348</v>
      </c>
      <c r="I2378" s="8"/>
    </row>
    <row r="2379" customHeight="1" spans="1:9">
      <c r="A2379" s="6" t="s">
        <v>24466</v>
      </c>
      <c r="B2379" s="6" t="s">
        <v>24467</v>
      </c>
      <c r="C2379" s="6" t="s">
        <v>24468</v>
      </c>
      <c r="D2379" s="6"/>
      <c r="E2379" s="6"/>
      <c r="F2379" s="6" t="s">
        <v>24469</v>
      </c>
      <c r="G2379" s="6"/>
      <c r="H2379" s="6" t="s">
        <v>15985</v>
      </c>
      <c r="I2379" s="6"/>
    </row>
    <row r="2380" customHeight="1" spans="1:9">
      <c r="A2380" s="8" t="s">
        <v>24470</v>
      </c>
      <c r="B2380" s="8" t="s">
        <v>24471</v>
      </c>
      <c r="C2380" s="8" t="s">
        <v>16024</v>
      </c>
      <c r="D2380" s="8"/>
      <c r="E2380" s="8"/>
      <c r="F2380" s="8" t="s">
        <v>24472</v>
      </c>
      <c r="G2380" s="8"/>
      <c r="H2380" s="8" t="s">
        <v>16024</v>
      </c>
      <c r="I2380" s="8"/>
    </row>
    <row r="2381" customHeight="1" spans="1:9">
      <c r="A2381" s="6" t="s">
        <v>24473</v>
      </c>
      <c r="B2381" s="6" t="s">
        <v>24474</v>
      </c>
      <c r="C2381" s="6" t="s">
        <v>24475</v>
      </c>
      <c r="D2381" s="6"/>
      <c r="E2381" s="6"/>
      <c r="F2381" s="6" t="s">
        <v>24476</v>
      </c>
      <c r="G2381" s="6"/>
      <c r="H2381" s="6" t="s">
        <v>15985</v>
      </c>
      <c r="I2381" s="6"/>
    </row>
    <row r="2382" customHeight="1" spans="1:9">
      <c r="A2382" s="8" t="s">
        <v>24477</v>
      </c>
      <c r="B2382" s="8"/>
      <c r="C2382" s="8" t="s">
        <v>22862</v>
      </c>
      <c r="D2382" s="8"/>
      <c r="E2382" s="8"/>
      <c r="F2382" s="8" t="s">
        <v>24478</v>
      </c>
      <c r="G2382" s="8"/>
      <c r="H2382" s="8"/>
      <c r="I2382" s="8"/>
    </row>
    <row r="2383" customHeight="1" spans="1:9">
      <c r="A2383" s="6" t="s">
        <v>24479</v>
      </c>
      <c r="B2383" s="6" t="s">
        <v>24480</v>
      </c>
      <c r="C2383" s="6" t="s">
        <v>24481</v>
      </c>
      <c r="D2383" s="6"/>
      <c r="E2383" s="6"/>
      <c r="F2383" s="6" t="s">
        <v>24482</v>
      </c>
      <c r="G2383" s="6"/>
      <c r="H2383" s="6" t="s">
        <v>16034</v>
      </c>
      <c r="I2383" s="6"/>
    </row>
    <row r="2384" customHeight="1" spans="1:9">
      <c r="A2384" s="8" t="s">
        <v>24483</v>
      </c>
      <c r="B2384" s="8" t="s">
        <v>24484</v>
      </c>
      <c r="C2384" s="8" t="s">
        <v>16056</v>
      </c>
      <c r="D2384" s="8"/>
      <c r="E2384" s="8"/>
      <c r="F2384" s="8" t="s">
        <v>24485</v>
      </c>
      <c r="G2384" s="8"/>
      <c r="H2384" s="8" t="s">
        <v>16056</v>
      </c>
      <c r="I2384" s="8"/>
    </row>
    <row r="2385" customHeight="1" spans="1:9">
      <c r="A2385" s="6" t="s">
        <v>24486</v>
      </c>
      <c r="B2385" s="6" t="s">
        <v>24487</v>
      </c>
      <c r="C2385" s="6" t="s">
        <v>24488</v>
      </c>
      <c r="D2385" s="6"/>
      <c r="E2385" s="6"/>
      <c r="F2385" s="6" t="s">
        <v>24489</v>
      </c>
      <c r="G2385" s="6"/>
      <c r="H2385" s="6" t="s">
        <v>16029</v>
      </c>
      <c r="I2385" s="6"/>
    </row>
    <row r="2386" customHeight="1" spans="1:9">
      <c r="A2386" s="8" t="s">
        <v>24490</v>
      </c>
      <c r="B2386" s="8" t="s">
        <v>24491</v>
      </c>
      <c r="C2386" s="8" t="s">
        <v>16034</v>
      </c>
      <c r="D2386" s="8"/>
      <c r="E2386" s="8"/>
      <c r="F2386" s="8" t="s">
        <v>24492</v>
      </c>
      <c r="G2386" s="8"/>
      <c r="H2386" s="8" t="s">
        <v>16034</v>
      </c>
      <c r="I2386" s="8"/>
    </row>
    <row r="2387" customHeight="1" spans="1:9">
      <c r="A2387" s="6" t="s">
        <v>24493</v>
      </c>
      <c r="B2387" s="6" t="s">
        <v>24494</v>
      </c>
      <c r="C2387" s="6" t="s">
        <v>16129</v>
      </c>
      <c r="D2387" s="6"/>
      <c r="E2387" s="6"/>
      <c r="F2387" s="6" t="s">
        <v>24495</v>
      </c>
      <c r="G2387" s="6"/>
      <c r="H2387" s="6" t="s">
        <v>15985</v>
      </c>
      <c r="I2387" s="6"/>
    </row>
    <row r="2388" customHeight="1" spans="1:9">
      <c r="A2388" s="8" t="s">
        <v>24496</v>
      </c>
      <c r="B2388" s="8" t="s">
        <v>23890</v>
      </c>
      <c r="C2388" s="8" t="s">
        <v>20578</v>
      </c>
      <c r="D2388" s="8"/>
      <c r="E2388" s="8"/>
      <c r="F2388" s="8" t="s">
        <v>24497</v>
      </c>
      <c r="G2388" s="8"/>
      <c r="H2388" s="8" t="s">
        <v>15985</v>
      </c>
      <c r="I2388" s="8"/>
    </row>
    <row r="2389" customHeight="1" spans="1:9">
      <c r="A2389" s="6" t="s">
        <v>24498</v>
      </c>
      <c r="B2389" s="6" t="s">
        <v>24499</v>
      </c>
      <c r="C2389" s="6" t="s">
        <v>15970</v>
      </c>
      <c r="D2389" s="6"/>
      <c r="E2389" s="6"/>
      <c r="F2389" s="6" t="s">
        <v>24500</v>
      </c>
      <c r="G2389" s="6"/>
      <c r="H2389" s="6" t="s">
        <v>15970</v>
      </c>
      <c r="I2389" s="6"/>
    </row>
    <row r="2390" customHeight="1" spans="1:9">
      <c r="A2390" s="8" t="s">
        <v>24501</v>
      </c>
      <c r="B2390" s="8" t="s">
        <v>24502</v>
      </c>
      <c r="C2390" s="8" t="s">
        <v>24503</v>
      </c>
      <c r="D2390" s="8"/>
      <c r="E2390" s="8"/>
      <c r="F2390" s="8" t="s">
        <v>24504</v>
      </c>
      <c r="G2390" s="8"/>
      <c r="H2390" s="8" t="s">
        <v>16029</v>
      </c>
      <c r="I2390" s="8"/>
    </row>
    <row r="2391" customHeight="1" spans="1:9">
      <c r="A2391" s="6" t="s">
        <v>24505</v>
      </c>
      <c r="B2391" s="6" t="s">
        <v>24506</v>
      </c>
      <c r="C2391" s="6" t="s">
        <v>22690</v>
      </c>
      <c r="D2391" s="6"/>
      <c r="E2391" s="6"/>
      <c r="F2391" s="6" t="s">
        <v>24507</v>
      </c>
      <c r="G2391" s="6"/>
      <c r="H2391" s="6" t="s">
        <v>15985</v>
      </c>
      <c r="I2391" s="6"/>
    </row>
    <row r="2392" customHeight="1" spans="1:9">
      <c r="A2392" s="8" t="s">
        <v>24508</v>
      </c>
      <c r="B2392" s="8" t="s">
        <v>24509</v>
      </c>
      <c r="C2392" s="8" t="s">
        <v>24510</v>
      </c>
      <c r="D2392" s="8"/>
      <c r="E2392" s="8"/>
      <c r="F2392" s="8" t="s">
        <v>24511</v>
      </c>
      <c r="G2392" s="8"/>
      <c r="H2392" s="8" t="s">
        <v>15985</v>
      </c>
      <c r="I2392" s="8"/>
    </row>
    <row r="2393" customHeight="1" spans="1:9">
      <c r="A2393" s="6" t="s">
        <v>24512</v>
      </c>
      <c r="B2393" s="6" t="s">
        <v>24513</v>
      </c>
      <c r="C2393" s="6" t="s">
        <v>16034</v>
      </c>
      <c r="D2393" s="6"/>
      <c r="E2393" s="6"/>
      <c r="F2393" s="6" t="s">
        <v>24514</v>
      </c>
      <c r="G2393" s="6"/>
      <c r="H2393" s="6" t="s">
        <v>16034</v>
      </c>
      <c r="I2393" s="6"/>
    </row>
    <row r="2394" customHeight="1" spans="1:9">
      <c r="A2394" s="8" t="s">
        <v>24515</v>
      </c>
      <c r="B2394" s="8" t="s">
        <v>24516</v>
      </c>
      <c r="C2394" s="8" t="s">
        <v>15959</v>
      </c>
      <c r="D2394" s="8"/>
      <c r="E2394" s="8"/>
      <c r="F2394" s="8" t="s">
        <v>24517</v>
      </c>
      <c r="G2394" s="8"/>
      <c r="H2394" s="8" t="s">
        <v>15959</v>
      </c>
      <c r="I2394" s="8"/>
    </row>
    <row r="2395" customHeight="1" spans="1:9">
      <c r="A2395" s="6" t="s">
        <v>24518</v>
      </c>
      <c r="B2395" s="6" t="s">
        <v>24519</v>
      </c>
      <c r="C2395" s="6" t="s">
        <v>22104</v>
      </c>
      <c r="D2395" s="6"/>
      <c r="E2395" s="6"/>
      <c r="F2395" s="6" t="s">
        <v>24520</v>
      </c>
      <c r="G2395" s="6"/>
      <c r="H2395" s="6" t="s">
        <v>16029</v>
      </c>
      <c r="I2395" s="6"/>
    </row>
    <row r="2396" customHeight="1" spans="1:9">
      <c r="A2396" s="8" t="s">
        <v>24521</v>
      </c>
      <c r="B2396" s="8" t="s">
        <v>24522</v>
      </c>
      <c r="C2396" s="8" t="s">
        <v>23891</v>
      </c>
      <c r="D2396" s="8"/>
      <c r="E2396" s="8"/>
      <c r="F2396" s="8" t="s">
        <v>24523</v>
      </c>
      <c r="G2396" s="8"/>
      <c r="H2396" s="8" t="s">
        <v>15985</v>
      </c>
      <c r="I2396" s="8"/>
    </row>
    <row r="2397" customHeight="1" spans="1:9">
      <c r="A2397" s="6" t="s">
        <v>24524</v>
      </c>
      <c r="B2397" s="6" t="s">
        <v>24525</v>
      </c>
      <c r="C2397" s="6" t="s">
        <v>24060</v>
      </c>
      <c r="D2397" s="6"/>
      <c r="E2397" s="6"/>
      <c r="F2397" s="6" t="s">
        <v>24526</v>
      </c>
      <c r="G2397" s="6"/>
      <c r="H2397" s="6" t="s">
        <v>17293</v>
      </c>
      <c r="I2397" s="6"/>
    </row>
    <row r="2398" customHeight="1" spans="1:9">
      <c r="A2398" s="8" t="s">
        <v>24527</v>
      </c>
      <c r="B2398" s="8" t="s">
        <v>24528</v>
      </c>
      <c r="C2398" s="8" t="s">
        <v>24529</v>
      </c>
      <c r="D2398" s="8"/>
      <c r="E2398" s="8"/>
      <c r="F2398" s="8" t="s">
        <v>24530</v>
      </c>
      <c r="G2398" s="8"/>
      <c r="H2398" s="8" t="s">
        <v>15985</v>
      </c>
      <c r="I2398" s="8"/>
    </row>
    <row r="2399" customHeight="1" spans="1:9">
      <c r="A2399" s="6" t="s">
        <v>24531</v>
      </c>
      <c r="B2399" s="6" t="s">
        <v>24532</v>
      </c>
      <c r="C2399" s="6" t="s">
        <v>18527</v>
      </c>
      <c r="D2399" s="6"/>
      <c r="E2399" s="6"/>
      <c r="F2399" s="6" t="s">
        <v>24533</v>
      </c>
      <c r="G2399" s="6"/>
      <c r="H2399" s="6" t="s">
        <v>16361</v>
      </c>
      <c r="I2399" s="6"/>
    </row>
    <row r="2400" customHeight="1" spans="1:9">
      <c r="A2400" s="8" t="s">
        <v>24534</v>
      </c>
      <c r="B2400" s="8" t="s">
        <v>24535</v>
      </c>
      <c r="C2400" s="8" t="s">
        <v>17597</v>
      </c>
      <c r="D2400" s="8"/>
      <c r="E2400" s="8"/>
      <c r="F2400" s="8" t="s">
        <v>24536</v>
      </c>
      <c r="G2400" s="8"/>
      <c r="H2400" s="8" t="s">
        <v>16390</v>
      </c>
      <c r="I2400" s="8"/>
    </row>
    <row r="2401" customHeight="1" spans="1:9">
      <c r="A2401" s="6" t="s">
        <v>24537</v>
      </c>
      <c r="B2401" s="6" t="s">
        <v>24538</v>
      </c>
      <c r="C2401" s="6" t="s">
        <v>19253</v>
      </c>
      <c r="D2401" s="6"/>
      <c r="E2401" s="6"/>
      <c r="F2401" s="6" t="s">
        <v>24539</v>
      </c>
      <c r="G2401" s="6"/>
      <c r="H2401" s="6" t="s">
        <v>16361</v>
      </c>
      <c r="I2401" s="6"/>
    </row>
    <row r="2402" customHeight="1" spans="1:9">
      <c r="A2402" s="8" t="s">
        <v>24540</v>
      </c>
      <c r="B2402" s="8" t="s">
        <v>24541</v>
      </c>
      <c r="C2402" s="8" t="s">
        <v>17293</v>
      </c>
      <c r="D2402" s="8"/>
      <c r="E2402" s="8"/>
      <c r="F2402" s="8" t="s">
        <v>24542</v>
      </c>
      <c r="G2402" s="8"/>
      <c r="H2402" s="8" t="s">
        <v>17293</v>
      </c>
      <c r="I2402" s="8"/>
    </row>
    <row r="2403" customHeight="1" spans="1:9">
      <c r="A2403" s="6" t="s">
        <v>24543</v>
      </c>
      <c r="B2403" s="6" t="s">
        <v>24544</v>
      </c>
      <c r="C2403" s="6" t="s">
        <v>17597</v>
      </c>
      <c r="D2403" s="6"/>
      <c r="E2403" s="6"/>
      <c r="F2403" s="6" t="s">
        <v>24545</v>
      </c>
      <c r="G2403" s="6"/>
      <c r="H2403" s="6" t="s">
        <v>16390</v>
      </c>
      <c r="I2403" s="6"/>
    </row>
    <row r="2404" customHeight="1" spans="1:9">
      <c r="A2404" s="8" t="s">
        <v>24546</v>
      </c>
      <c r="B2404" s="8" t="s">
        <v>24547</v>
      </c>
      <c r="C2404" s="8" t="s">
        <v>24548</v>
      </c>
      <c r="D2404" s="8"/>
      <c r="E2404" s="8"/>
      <c r="F2404" s="8" t="s">
        <v>24549</v>
      </c>
      <c r="G2404" s="8"/>
      <c r="H2404" s="8" t="s">
        <v>15985</v>
      </c>
      <c r="I2404" s="8"/>
    </row>
    <row r="2405" customHeight="1" spans="1:9">
      <c r="A2405" s="6" t="s">
        <v>24550</v>
      </c>
      <c r="B2405" s="6" t="s">
        <v>24551</v>
      </c>
      <c r="C2405" s="6" t="s">
        <v>24552</v>
      </c>
      <c r="D2405" s="6"/>
      <c r="E2405" s="6"/>
      <c r="F2405" s="6" t="s">
        <v>24553</v>
      </c>
      <c r="G2405" s="6"/>
      <c r="H2405" s="6" t="s">
        <v>16056</v>
      </c>
      <c r="I2405" s="6"/>
    </row>
    <row r="2406" customHeight="1" spans="1:9">
      <c r="A2406" s="8" t="s">
        <v>24554</v>
      </c>
      <c r="B2406" s="8" t="s">
        <v>24555</v>
      </c>
      <c r="C2406" s="8" t="s">
        <v>16133</v>
      </c>
      <c r="D2406" s="8"/>
      <c r="E2406" s="8"/>
      <c r="F2406" s="8" t="s">
        <v>24556</v>
      </c>
      <c r="G2406" s="8"/>
      <c r="H2406" s="8" t="s">
        <v>15975</v>
      </c>
      <c r="I2406" s="8"/>
    </row>
    <row r="2407" customHeight="1" spans="1:9">
      <c r="A2407" s="6" t="s">
        <v>24557</v>
      </c>
      <c r="B2407" s="6" t="s">
        <v>24558</v>
      </c>
      <c r="C2407" s="6" t="s">
        <v>16056</v>
      </c>
      <c r="D2407" s="6"/>
      <c r="E2407" s="6"/>
      <c r="F2407" s="6" t="s">
        <v>24559</v>
      </c>
      <c r="G2407" s="6"/>
      <c r="H2407" s="6" t="s">
        <v>16056</v>
      </c>
      <c r="I2407" s="6"/>
    </row>
    <row r="2408" customHeight="1" spans="1:9">
      <c r="A2408" s="8" t="s">
        <v>24560</v>
      </c>
      <c r="B2408" s="8" t="s">
        <v>24561</v>
      </c>
      <c r="C2408" s="8" t="s">
        <v>24562</v>
      </c>
      <c r="D2408" s="8"/>
      <c r="E2408" s="8"/>
      <c r="F2408" s="8" t="s">
        <v>24563</v>
      </c>
      <c r="G2408" s="8"/>
      <c r="H2408" s="8" t="s">
        <v>16024</v>
      </c>
      <c r="I2408" s="8"/>
    </row>
    <row r="2409" customHeight="1" spans="1:9">
      <c r="A2409" s="6" t="s">
        <v>24564</v>
      </c>
      <c r="B2409" s="6" t="s">
        <v>24565</v>
      </c>
      <c r="C2409" s="6" t="s">
        <v>24566</v>
      </c>
      <c r="D2409" s="6"/>
      <c r="E2409" s="6"/>
      <c r="F2409" s="6" t="s">
        <v>24567</v>
      </c>
      <c r="G2409" s="6"/>
      <c r="H2409" s="6" t="s">
        <v>15985</v>
      </c>
      <c r="I2409" s="6"/>
    </row>
    <row r="2410" customHeight="1" spans="1:9">
      <c r="A2410" s="8" t="s">
        <v>24568</v>
      </c>
      <c r="B2410" s="8" t="s">
        <v>24569</v>
      </c>
      <c r="C2410" s="8" t="s">
        <v>23926</v>
      </c>
      <c r="D2410" s="8"/>
      <c r="E2410" s="8"/>
      <c r="F2410" s="8" t="s">
        <v>24570</v>
      </c>
      <c r="G2410" s="8"/>
      <c r="H2410" s="8" t="s">
        <v>16024</v>
      </c>
      <c r="I2410" s="8"/>
    </row>
    <row r="2411" customHeight="1" spans="1:9">
      <c r="A2411" s="6" t="s">
        <v>24571</v>
      </c>
      <c r="B2411" s="6" t="s">
        <v>24572</v>
      </c>
      <c r="C2411" s="6" t="s">
        <v>24573</v>
      </c>
      <c r="D2411" s="6"/>
      <c r="E2411" s="6"/>
      <c r="F2411" s="6" t="s">
        <v>24574</v>
      </c>
      <c r="G2411" s="6"/>
      <c r="H2411" s="6" t="s">
        <v>16034</v>
      </c>
      <c r="I2411" s="6"/>
    </row>
    <row r="2412" customHeight="1" spans="1:9">
      <c r="A2412" s="8" t="s">
        <v>24575</v>
      </c>
      <c r="B2412" s="8" t="s">
        <v>24576</v>
      </c>
      <c r="C2412" s="8" t="s">
        <v>15990</v>
      </c>
      <c r="D2412" s="8"/>
      <c r="E2412" s="8"/>
      <c r="F2412" s="8" t="s">
        <v>24577</v>
      </c>
      <c r="G2412" s="8"/>
      <c r="H2412" s="8" t="s">
        <v>15990</v>
      </c>
      <c r="I2412" s="8"/>
    </row>
    <row r="2413" customHeight="1" spans="1:9">
      <c r="A2413" s="6" t="s">
        <v>24578</v>
      </c>
      <c r="B2413" s="6" t="s">
        <v>24579</v>
      </c>
      <c r="C2413" s="6" t="s">
        <v>24580</v>
      </c>
      <c r="D2413" s="6"/>
      <c r="E2413" s="6"/>
      <c r="F2413" s="6" t="s">
        <v>24581</v>
      </c>
      <c r="G2413" s="6"/>
      <c r="H2413" s="6" t="s">
        <v>16826</v>
      </c>
      <c r="I2413" s="6"/>
    </row>
    <row r="2414" customHeight="1" spans="1:9">
      <c r="A2414" s="8" t="s">
        <v>24582</v>
      </c>
      <c r="B2414" s="8" t="s">
        <v>24583</v>
      </c>
      <c r="C2414" s="8" t="s">
        <v>19863</v>
      </c>
      <c r="D2414" s="8"/>
      <c r="E2414" s="8"/>
      <c r="F2414" s="8" t="s">
        <v>24584</v>
      </c>
      <c r="G2414" s="8"/>
      <c r="H2414" s="8" t="s">
        <v>15990</v>
      </c>
      <c r="I2414" s="8"/>
    </row>
    <row r="2415" customHeight="1" spans="1:9">
      <c r="A2415" s="6" t="s">
        <v>24585</v>
      </c>
      <c r="B2415" s="6" t="s">
        <v>24484</v>
      </c>
      <c r="C2415" s="6" t="s">
        <v>16056</v>
      </c>
      <c r="D2415" s="6"/>
      <c r="E2415" s="6"/>
      <c r="F2415" s="6" t="s">
        <v>24586</v>
      </c>
      <c r="G2415" s="6"/>
      <c r="H2415" s="6" t="s">
        <v>16056</v>
      </c>
      <c r="I2415" s="6"/>
    </row>
    <row r="2416" customHeight="1" spans="1:9">
      <c r="A2416" s="8" t="s">
        <v>24587</v>
      </c>
      <c r="B2416" s="8" t="s">
        <v>24588</v>
      </c>
      <c r="C2416" s="8" t="s">
        <v>24589</v>
      </c>
      <c r="D2416" s="8"/>
      <c r="E2416" s="8"/>
      <c r="F2416" s="8" t="s">
        <v>24590</v>
      </c>
      <c r="G2416" s="8"/>
      <c r="H2416" s="8" t="s">
        <v>15985</v>
      </c>
      <c r="I2416" s="8"/>
    </row>
    <row r="2417" customHeight="1" spans="1:9">
      <c r="A2417" s="6" t="s">
        <v>24591</v>
      </c>
      <c r="B2417" s="6" t="s">
        <v>24592</v>
      </c>
      <c r="C2417" s="6" t="s">
        <v>24593</v>
      </c>
      <c r="D2417" s="6"/>
      <c r="E2417" s="6"/>
      <c r="F2417" s="6" t="s">
        <v>24594</v>
      </c>
      <c r="G2417" s="6"/>
      <c r="H2417" s="6" t="s">
        <v>16029</v>
      </c>
      <c r="I2417" s="6"/>
    </row>
    <row r="2418" customHeight="1" spans="1:9">
      <c r="A2418" s="8" t="s">
        <v>24595</v>
      </c>
      <c r="B2418" s="8" t="s">
        <v>24596</v>
      </c>
      <c r="C2418" s="8" t="s">
        <v>24597</v>
      </c>
      <c r="D2418" s="8"/>
      <c r="E2418" s="8"/>
      <c r="F2418" s="8" t="s">
        <v>24598</v>
      </c>
      <c r="G2418" s="8"/>
      <c r="H2418" s="8" t="s">
        <v>16539</v>
      </c>
      <c r="I2418" s="8"/>
    </row>
    <row r="2419" customHeight="1" spans="1:9">
      <c r="A2419" s="6" t="s">
        <v>24599</v>
      </c>
      <c r="B2419" s="6" t="s">
        <v>24600</v>
      </c>
      <c r="C2419" s="6" t="s">
        <v>16094</v>
      </c>
      <c r="D2419" s="6"/>
      <c r="E2419" s="6"/>
      <c r="F2419" s="6" t="s">
        <v>24601</v>
      </c>
      <c r="G2419" s="6"/>
      <c r="H2419" s="6" t="s">
        <v>16094</v>
      </c>
      <c r="I2419" s="6"/>
    </row>
    <row r="2420" customHeight="1" spans="1:9">
      <c r="A2420" s="8" t="s">
        <v>24602</v>
      </c>
      <c r="B2420" s="8" t="s">
        <v>24603</v>
      </c>
      <c r="C2420" s="8" t="s">
        <v>24604</v>
      </c>
      <c r="D2420" s="8"/>
      <c r="E2420" s="8"/>
      <c r="F2420" s="8" t="s">
        <v>24605</v>
      </c>
      <c r="G2420" s="8"/>
      <c r="H2420" s="8" t="s">
        <v>15985</v>
      </c>
      <c r="I2420" s="8"/>
    </row>
    <row r="2421" customHeight="1" spans="1:9">
      <c r="A2421" s="6" t="s">
        <v>24606</v>
      </c>
      <c r="B2421" s="6"/>
      <c r="C2421" s="6" t="s">
        <v>15980</v>
      </c>
      <c r="D2421" s="6"/>
      <c r="E2421" s="6"/>
      <c r="F2421" s="6" t="s">
        <v>24607</v>
      </c>
      <c r="G2421" s="6"/>
      <c r="H2421" s="6" t="s">
        <v>15980</v>
      </c>
      <c r="I2421" s="6"/>
    </row>
    <row r="2422" customHeight="1" spans="1:9">
      <c r="A2422" s="8" t="s">
        <v>24608</v>
      </c>
      <c r="B2422" s="8" t="s">
        <v>24609</v>
      </c>
      <c r="C2422" s="8" t="s">
        <v>24610</v>
      </c>
      <c r="D2422" s="8"/>
      <c r="E2422" s="8"/>
      <c r="F2422" s="8" t="s">
        <v>24611</v>
      </c>
      <c r="G2422" s="8"/>
      <c r="H2422" s="8" t="s">
        <v>15985</v>
      </c>
      <c r="I2422" s="8"/>
    </row>
    <row r="2423" customHeight="1" spans="1:9">
      <c r="A2423" s="6" t="s">
        <v>24612</v>
      </c>
      <c r="B2423" s="6" t="s">
        <v>24613</v>
      </c>
      <c r="C2423" s="6" t="s">
        <v>22915</v>
      </c>
      <c r="D2423" s="6"/>
      <c r="E2423" s="6"/>
      <c r="F2423" s="6" t="s">
        <v>24614</v>
      </c>
      <c r="G2423" s="6"/>
      <c r="H2423" s="6" t="s">
        <v>15985</v>
      </c>
      <c r="I2423" s="6"/>
    </row>
    <row r="2424" customHeight="1" spans="1:9">
      <c r="A2424" s="8" t="s">
        <v>24615</v>
      </c>
      <c r="B2424" s="8" t="s">
        <v>24616</v>
      </c>
      <c r="C2424" s="8" t="s">
        <v>24617</v>
      </c>
      <c r="D2424" s="8"/>
      <c r="E2424" s="8"/>
      <c r="F2424" s="8" t="s">
        <v>24618</v>
      </c>
      <c r="G2424" s="8"/>
      <c r="H2424" s="8" t="s">
        <v>16029</v>
      </c>
      <c r="I2424" s="8"/>
    </row>
    <row r="2425" customHeight="1" spans="1:9">
      <c r="A2425" s="6" t="s">
        <v>24619</v>
      </c>
      <c r="B2425" s="6" t="s">
        <v>24620</v>
      </c>
      <c r="C2425" s="6" t="s">
        <v>24621</v>
      </c>
      <c r="D2425" s="6"/>
      <c r="E2425" s="6"/>
      <c r="F2425" s="6" t="s">
        <v>24622</v>
      </c>
      <c r="G2425" s="6"/>
      <c r="H2425" s="6" t="s">
        <v>16094</v>
      </c>
      <c r="I2425" s="6"/>
    </row>
    <row r="2426" customHeight="1" spans="1:9">
      <c r="A2426" s="8" t="s">
        <v>24623</v>
      </c>
      <c r="B2426" s="8" t="s">
        <v>24624</v>
      </c>
      <c r="C2426" s="8" t="s">
        <v>16184</v>
      </c>
      <c r="D2426" s="8"/>
      <c r="E2426" s="8"/>
      <c r="F2426" s="8" t="s">
        <v>24625</v>
      </c>
      <c r="G2426" s="8"/>
      <c r="H2426" s="8" t="s">
        <v>16184</v>
      </c>
      <c r="I2426" s="8"/>
    </row>
    <row r="2427" customHeight="1" spans="1:9">
      <c r="A2427" s="6" t="s">
        <v>24626</v>
      </c>
      <c r="B2427" s="6" t="s">
        <v>24627</v>
      </c>
      <c r="C2427" s="6" t="s">
        <v>15975</v>
      </c>
      <c r="D2427" s="6"/>
      <c r="E2427" s="6"/>
      <c r="F2427" s="6" t="s">
        <v>24628</v>
      </c>
      <c r="G2427" s="6"/>
      <c r="H2427" s="6" t="s">
        <v>15975</v>
      </c>
      <c r="I2427" s="6"/>
    </row>
    <row r="2428" customHeight="1" spans="1:9">
      <c r="A2428" s="8" t="s">
        <v>24629</v>
      </c>
      <c r="B2428" s="8" t="s">
        <v>24630</v>
      </c>
      <c r="C2428" s="8" t="s">
        <v>16102</v>
      </c>
      <c r="D2428" s="8"/>
      <c r="E2428" s="8"/>
      <c r="F2428" s="8" t="s">
        <v>24631</v>
      </c>
      <c r="G2428" s="8"/>
      <c r="H2428" s="8" t="s">
        <v>16102</v>
      </c>
      <c r="I2428" s="8"/>
    </row>
    <row r="2429" customHeight="1" spans="1:9">
      <c r="A2429" s="6" t="s">
        <v>24632</v>
      </c>
      <c r="B2429" s="6" t="s">
        <v>24633</v>
      </c>
      <c r="C2429" s="6" t="s">
        <v>16514</v>
      </c>
      <c r="D2429" s="6"/>
      <c r="E2429" s="6"/>
      <c r="F2429" s="6" t="s">
        <v>24634</v>
      </c>
      <c r="G2429" s="6"/>
      <c r="H2429" s="6" t="s">
        <v>16514</v>
      </c>
      <c r="I2429" s="6"/>
    </row>
    <row r="2430" customHeight="1" spans="1:9">
      <c r="A2430" s="8" t="s">
        <v>24635</v>
      </c>
      <c r="B2430" s="8" t="s">
        <v>24636</v>
      </c>
      <c r="C2430" s="8" t="s">
        <v>24637</v>
      </c>
      <c r="D2430" s="8"/>
      <c r="E2430" s="8"/>
      <c r="F2430" s="8" t="s">
        <v>24638</v>
      </c>
      <c r="G2430" s="8"/>
      <c r="H2430" s="8" t="s">
        <v>15985</v>
      </c>
      <c r="I2430" s="8"/>
    </row>
    <row r="2431" customHeight="1" spans="1:9">
      <c r="A2431" s="6" t="s">
        <v>24639</v>
      </c>
      <c r="B2431" s="6" t="s">
        <v>24640</v>
      </c>
      <c r="C2431" s="6" t="s">
        <v>16139</v>
      </c>
      <c r="D2431" s="6"/>
      <c r="E2431" s="6"/>
      <c r="F2431" s="6" t="s">
        <v>24641</v>
      </c>
      <c r="G2431" s="6"/>
      <c r="H2431" s="6" t="s">
        <v>16139</v>
      </c>
      <c r="I2431" s="6"/>
    </row>
    <row r="2432" customHeight="1" spans="1:9">
      <c r="A2432" s="8" t="s">
        <v>24642</v>
      </c>
      <c r="B2432" s="8" t="s">
        <v>24643</v>
      </c>
      <c r="C2432" s="8" t="s">
        <v>16233</v>
      </c>
      <c r="D2432" s="8"/>
      <c r="E2432" s="8"/>
      <c r="F2432" s="8" t="s">
        <v>24644</v>
      </c>
      <c r="G2432" s="8"/>
      <c r="H2432" s="8" t="s">
        <v>16233</v>
      </c>
      <c r="I2432" s="8"/>
    </row>
    <row r="2433" customHeight="1" spans="1:9">
      <c r="A2433" s="6" t="s">
        <v>24645</v>
      </c>
      <c r="B2433" s="6" t="s">
        <v>24646</v>
      </c>
      <c r="C2433" s="6" t="s">
        <v>24647</v>
      </c>
      <c r="D2433" s="6"/>
      <c r="E2433" s="6"/>
      <c r="F2433" s="6" t="s">
        <v>24648</v>
      </c>
      <c r="G2433" s="6"/>
      <c r="H2433" s="6" t="s">
        <v>16029</v>
      </c>
      <c r="I2433" s="6"/>
    </row>
    <row r="2434" customHeight="1" spans="1:9">
      <c r="A2434" s="8" t="s">
        <v>24649</v>
      </c>
      <c r="B2434" s="8" t="s">
        <v>24650</v>
      </c>
      <c r="C2434" s="8" t="s">
        <v>24468</v>
      </c>
      <c r="D2434" s="8"/>
      <c r="E2434" s="8"/>
      <c r="F2434" s="8" t="s">
        <v>24651</v>
      </c>
      <c r="G2434" s="8"/>
      <c r="H2434" s="8" t="s">
        <v>15985</v>
      </c>
      <c r="I2434" s="8"/>
    </row>
    <row r="2435" customHeight="1" spans="1:9">
      <c r="A2435" s="6" t="s">
        <v>24652</v>
      </c>
      <c r="B2435" s="6" t="s">
        <v>24653</v>
      </c>
      <c r="C2435" s="6" t="s">
        <v>24654</v>
      </c>
      <c r="D2435" s="6"/>
      <c r="E2435" s="6"/>
      <c r="F2435" s="6" t="s">
        <v>24655</v>
      </c>
      <c r="G2435" s="6"/>
      <c r="H2435" s="6" t="s">
        <v>16029</v>
      </c>
      <c r="I2435" s="6"/>
    </row>
    <row r="2436" customHeight="1" spans="1:9">
      <c r="A2436" s="8" t="s">
        <v>24656</v>
      </c>
      <c r="B2436" s="8" t="s">
        <v>24657</v>
      </c>
      <c r="C2436" s="8" t="s">
        <v>24617</v>
      </c>
      <c r="D2436" s="8"/>
      <c r="E2436" s="8"/>
      <c r="F2436" s="8" t="s">
        <v>24658</v>
      </c>
      <c r="G2436" s="8"/>
      <c r="H2436" s="8" t="s">
        <v>16029</v>
      </c>
      <c r="I2436" s="8"/>
    </row>
    <row r="2437" customHeight="1" spans="1:9">
      <c r="A2437" s="6" t="s">
        <v>24659</v>
      </c>
      <c r="B2437" s="6" t="s">
        <v>24660</v>
      </c>
      <c r="C2437" s="6" t="s">
        <v>16029</v>
      </c>
      <c r="D2437" s="6"/>
      <c r="E2437" s="6"/>
      <c r="F2437" s="6" t="s">
        <v>24661</v>
      </c>
      <c r="G2437" s="6"/>
      <c r="H2437" s="6" t="s">
        <v>16029</v>
      </c>
      <c r="I2437" s="6"/>
    </row>
    <row r="2438" customHeight="1" spans="1:9">
      <c r="A2438" s="8" t="s">
        <v>24662</v>
      </c>
      <c r="B2438" s="8" t="s">
        <v>24663</v>
      </c>
      <c r="C2438" s="8" t="s">
        <v>15980</v>
      </c>
      <c r="D2438" s="8"/>
      <c r="E2438" s="8"/>
      <c r="F2438" s="8" t="s">
        <v>24664</v>
      </c>
      <c r="G2438" s="8"/>
      <c r="H2438" s="8" t="s">
        <v>15980</v>
      </c>
      <c r="I2438" s="8"/>
    </row>
    <row r="2439" customHeight="1" spans="1:9">
      <c r="A2439" s="6" t="s">
        <v>24665</v>
      </c>
      <c r="B2439" s="6" t="s">
        <v>24666</v>
      </c>
      <c r="C2439" s="6" t="s">
        <v>16184</v>
      </c>
      <c r="D2439" s="6"/>
      <c r="E2439" s="6"/>
      <c r="F2439" s="6" t="s">
        <v>24667</v>
      </c>
      <c r="G2439" s="6"/>
      <c r="H2439" s="6" t="s">
        <v>16184</v>
      </c>
      <c r="I2439" s="6"/>
    </row>
    <row r="2440" customHeight="1" spans="1:9">
      <c r="A2440" s="8" t="s">
        <v>24668</v>
      </c>
      <c r="B2440" s="8" t="s">
        <v>24669</v>
      </c>
      <c r="C2440" s="8" t="s">
        <v>16039</v>
      </c>
      <c r="D2440" s="8"/>
      <c r="E2440" s="8"/>
      <c r="F2440" s="8" t="s">
        <v>24670</v>
      </c>
      <c r="G2440" s="8"/>
      <c r="H2440" s="8" t="s">
        <v>16039</v>
      </c>
      <c r="I2440" s="8"/>
    </row>
    <row r="2441" customHeight="1" spans="1:9">
      <c r="A2441" s="6" t="s">
        <v>24671</v>
      </c>
      <c r="B2441" s="6"/>
      <c r="C2441" s="6" t="s">
        <v>16059</v>
      </c>
      <c r="D2441" s="6"/>
      <c r="E2441" s="6"/>
      <c r="F2441" s="6" t="s">
        <v>24672</v>
      </c>
      <c r="G2441" s="6"/>
      <c r="H2441" s="6" t="s">
        <v>15980</v>
      </c>
      <c r="I2441" s="6"/>
    </row>
    <row r="2442" customHeight="1" spans="1:9">
      <c r="A2442" s="8" t="s">
        <v>24673</v>
      </c>
      <c r="B2442" s="8" t="s">
        <v>24674</v>
      </c>
      <c r="C2442" s="8" t="s">
        <v>15970</v>
      </c>
      <c r="D2442" s="8"/>
      <c r="E2442" s="8"/>
      <c r="F2442" s="8" t="s">
        <v>24675</v>
      </c>
      <c r="G2442" s="8"/>
      <c r="H2442" s="8" t="s">
        <v>15970</v>
      </c>
      <c r="I2442" s="8"/>
    </row>
    <row r="2443" customHeight="1" spans="1:9">
      <c r="A2443" s="6" t="s">
        <v>24676</v>
      </c>
      <c r="B2443" s="6" t="s">
        <v>24677</v>
      </c>
      <c r="C2443" s="6" t="s">
        <v>15975</v>
      </c>
      <c r="D2443" s="6"/>
      <c r="E2443" s="6"/>
      <c r="F2443" s="6" t="s">
        <v>24678</v>
      </c>
      <c r="G2443" s="6"/>
      <c r="H2443" s="6" t="s">
        <v>15975</v>
      </c>
      <c r="I2443" s="6"/>
    </row>
    <row r="2444" customHeight="1" spans="1:9">
      <c r="A2444" s="8" t="s">
        <v>24679</v>
      </c>
      <c r="B2444" s="8" t="s">
        <v>24680</v>
      </c>
      <c r="C2444" s="8" t="s">
        <v>17575</v>
      </c>
      <c r="D2444" s="8"/>
      <c r="E2444" s="8"/>
      <c r="F2444" s="8" t="s">
        <v>24681</v>
      </c>
      <c r="G2444" s="8"/>
      <c r="H2444" s="8" t="s">
        <v>17575</v>
      </c>
      <c r="I2444" s="8"/>
    </row>
    <row r="2445" customHeight="1" spans="1:9">
      <c r="A2445" s="6" t="s">
        <v>24682</v>
      </c>
      <c r="B2445" s="6" t="s">
        <v>24683</v>
      </c>
      <c r="C2445" s="6" t="s">
        <v>15980</v>
      </c>
      <c r="D2445" s="6"/>
      <c r="E2445" s="6"/>
      <c r="F2445" s="6" t="s">
        <v>24684</v>
      </c>
      <c r="G2445" s="6"/>
      <c r="H2445" s="6" t="s">
        <v>15980</v>
      </c>
      <c r="I2445" s="6"/>
    </row>
    <row r="2446" customHeight="1" spans="1:9">
      <c r="A2446" s="8" t="s">
        <v>24685</v>
      </c>
      <c r="B2446" s="8" t="s">
        <v>24686</v>
      </c>
      <c r="C2446" s="8" t="s">
        <v>15959</v>
      </c>
      <c r="D2446" s="8"/>
      <c r="E2446" s="8"/>
      <c r="F2446" s="8" t="s">
        <v>24687</v>
      </c>
      <c r="G2446" s="8"/>
      <c r="H2446" s="8" t="s">
        <v>15959</v>
      </c>
      <c r="I2446" s="8"/>
    </row>
    <row r="2447" customHeight="1" spans="1:9">
      <c r="A2447" s="6" t="s">
        <v>24688</v>
      </c>
      <c r="B2447" s="6" t="s">
        <v>24689</v>
      </c>
      <c r="C2447" s="6" t="s">
        <v>16133</v>
      </c>
      <c r="D2447" s="6"/>
      <c r="E2447" s="6"/>
      <c r="F2447" s="6" t="s">
        <v>24690</v>
      </c>
      <c r="G2447" s="6"/>
      <c r="H2447" s="6" t="s">
        <v>15975</v>
      </c>
      <c r="I2447" s="6"/>
    </row>
    <row r="2448" customHeight="1" spans="1:9">
      <c r="A2448" s="8" t="s">
        <v>24691</v>
      </c>
      <c r="B2448" s="8" t="s">
        <v>24692</v>
      </c>
      <c r="C2448" s="8" t="s">
        <v>24319</v>
      </c>
      <c r="D2448" s="8"/>
      <c r="E2448" s="8"/>
      <c r="F2448" s="8" t="s">
        <v>24693</v>
      </c>
      <c r="G2448" s="8"/>
      <c r="H2448" s="8" t="s">
        <v>15985</v>
      </c>
      <c r="I2448" s="8"/>
    </row>
    <row r="2449" customHeight="1" spans="1:9">
      <c r="A2449" s="6" t="s">
        <v>24694</v>
      </c>
      <c r="B2449" s="6" t="s">
        <v>24695</v>
      </c>
      <c r="C2449" s="6" t="s">
        <v>15980</v>
      </c>
      <c r="D2449" s="6"/>
      <c r="E2449" s="6"/>
      <c r="F2449" s="6" t="s">
        <v>24696</v>
      </c>
      <c r="G2449" s="6"/>
      <c r="H2449" s="6" t="s">
        <v>15980</v>
      </c>
      <c r="I2449" s="6"/>
    </row>
    <row r="2450" customHeight="1" spans="1:9">
      <c r="A2450" s="8" t="s">
        <v>24697</v>
      </c>
      <c r="B2450" s="8" t="s">
        <v>24698</v>
      </c>
      <c r="C2450" s="8" t="s">
        <v>19654</v>
      </c>
      <c r="D2450" s="8"/>
      <c r="E2450" s="8"/>
      <c r="F2450" s="8" t="s">
        <v>24699</v>
      </c>
      <c r="G2450" s="8"/>
      <c r="H2450" s="8" t="s">
        <v>15965</v>
      </c>
      <c r="I2450" s="8"/>
    </row>
    <row r="2451" customHeight="1" spans="1:9">
      <c r="A2451" s="6" t="s">
        <v>24700</v>
      </c>
      <c r="B2451" s="6" t="s">
        <v>24701</v>
      </c>
      <c r="C2451" s="6" t="s">
        <v>15959</v>
      </c>
      <c r="D2451" s="6"/>
      <c r="E2451" s="6"/>
      <c r="F2451" s="6" t="s">
        <v>24702</v>
      </c>
      <c r="G2451" s="6"/>
      <c r="H2451" s="6" t="s">
        <v>15959</v>
      </c>
      <c r="I2451" s="6"/>
    </row>
    <row r="2452" customHeight="1" spans="1:9">
      <c r="A2452" s="8" t="s">
        <v>24703</v>
      </c>
      <c r="B2452" s="8" t="s">
        <v>24704</v>
      </c>
      <c r="C2452" s="8" t="s">
        <v>24705</v>
      </c>
      <c r="D2452" s="8"/>
      <c r="E2452" s="8"/>
      <c r="F2452" s="8" t="s">
        <v>24706</v>
      </c>
      <c r="G2452" s="8"/>
      <c r="H2452" s="8" t="s">
        <v>15985</v>
      </c>
      <c r="I2452" s="8"/>
    </row>
    <row r="2453" customHeight="1" spans="1:9">
      <c r="A2453" s="6" t="s">
        <v>24707</v>
      </c>
      <c r="B2453" s="6" t="s">
        <v>24708</v>
      </c>
      <c r="C2453" s="6" t="s">
        <v>24709</v>
      </c>
      <c r="D2453" s="6"/>
      <c r="E2453" s="6"/>
      <c r="F2453" s="6" t="s">
        <v>24710</v>
      </c>
      <c r="G2453" s="6"/>
      <c r="H2453" s="6" t="s">
        <v>16011</v>
      </c>
      <c r="I2453" s="6"/>
    </row>
    <row r="2454" customHeight="1" spans="1:9">
      <c r="A2454" s="8" t="s">
        <v>24711</v>
      </c>
      <c r="B2454" s="8" t="s">
        <v>24712</v>
      </c>
      <c r="C2454" s="8" t="s">
        <v>22138</v>
      </c>
      <c r="D2454" s="8"/>
      <c r="E2454" s="8"/>
      <c r="F2454" s="8" t="s">
        <v>24713</v>
      </c>
      <c r="G2454" s="8"/>
      <c r="H2454" s="8" t="s">
        <v>15985</v>
      </c>
      <c r="I2454" s="8"/>
    </row>
    <row r="2455" customHeight="1" spans="1:9">
      <c r="A2455" s="6" t="s">
        <v>24714</v>
      </c>
      <c r="B2455" s="6" t="s">
        <v>24715</v>
      </c>
      <c r="C2455" s="6" t="s">
        <v>24716</v>
      </c>
      <c r="D2455" s="6"/>
      <c r="E2455" s="6"/>
      <c r="F2455" s="6" t="s">
        <v>24717</v>
      </c>
      <c r="G2455" s="6"/>
      <c r="H2455" s="6" t="s">
        <v>15985</v>
      </c>
      <c r="I2455" s="6"/>
    </row>
    <row r="2456" customHeight="1" spans="1:9">
      <c r="A2456" s="8" t="s">
        <v>24718</v>
      </c>
      <c r="B2456" s="8" t="s">
        <v>24719</v>
      </c>
      <c r="C2456" s="8" t="s">
        <v>24720</v>
      </c>
      <c r="D2456" s="8"/>
      <c r="E2456" s="8"/>
      <c r="F2456" s="8" t="s">
        <v>24721</v>
      </c>
      <c r="G2456" s="8"/>
      <c r="H2456" s="8" t="s">
        <v>15985</v>
      </c>
      <c r="I2456" s="8"/>
    </row>
    <row r="2457" customHeight="1" spans="1:9">
      <c r="A2457" s="6" t="s">
        <v>24722</v>
      </c>
      <c r="B2457" s="6" t="s">
        <v>24723</v>
      </c>
      <c r="C2457" s="6" t="s">
        <v>22690</v>
      </c>
      <c r="D2457" s="6"/>
      <c r="E2457" s="6"/>
      <c r="F2457" s="6" t="s">
        <v>24724</v>
      </c>
      <c r="G2457" s="6"/>
      <c r="H2457" s="6" t="s">
        <v>15985</v>
      </c>
      <c r="I2457" s="6"/>
    </row>
    <row r="2458" customHeight="1" spans="1:9">
      <c r="A2458" s="8" t="s">
        <v>24725</v>
      </c>
      <c r="B2458" s="8" t="s">
        <v>24726</v>
      </c>
      <c r="C2458" s="8" t="s">
        <v>24727</v>
      </c>
      <c r="D2458" s="8"/>
      <c r="E2458" s="8"/>
      <c r="F2458" s="8" t="s">
        <v>24728</v>
      </c>
      <c r="G2458" s="8"/>
      <c r="H2458" s="8" t="s">
        <v>15985</v>
      </c>
      <c r="I2458" s="8"/>
    </row>
    <row r="2459" customHeight="1" spans="1:9">
      <c r="A2459" s="6" t="s">
        <v>24729</v>
      </c>
      <c r="B2459" s="6" t="s">
        <v>24730</v>
      </c>
      <c r="C2459" s="6" t="s">
        <v>15970</v>
      </c>
      <c r="D2459" s="6"/>
      <c r="E2459" s="6"/>
      <c r="F2459" s="6" t="s">
        <v>24731</v>
      </c>
      <c r="G2459" s="6"/>
      <c r="H2459" s="6" t="s">
        <v>15970</v>
      </c>
      <c r="I2459" s="6"/>
    </row>
    <row r="2460" customHeight="1" spans="1:9">
      <c r="A2460" s="8" t="s">
        <v>24732</v>
      </c>
      <c r="B2460" s="8" t="s">
        <v>19095</v>
      </c>
      <c r="C2460" s="8" t="s">
        <v>18792</v>
      </c>
      <c r="D2460" s="8"/>
      <c r="E2460" s="8"/>
      <c r="F2460" s="8" t="s">
        <v>24733</v>
      </c>
      <c r="G2460" s="8"/>
      <c r="H2460" s="8" t="s">
        <v>15985</v>
      </c>
      <c r="I2460" s="8"/>
    </row>
    <row r="2461" customHeight="1" spans="1:9">
      <c r="A2461" s="6" t="s">
        <v>24734</v>
      </c>
      <c r="B2461" s="6" t="s">
        <v>24735</v>
      </c>
      <c r="C2461" s="6" t="s">
        <v>24736</v>
      </c>
      <c r="D2461" s="6"/>
      <c r="E2461" s="6"/>
      <c r="F2461" s="6" t="s">
        <v>24737</v>
      </c>
      <c r="G2461" s="6"/>
      <c r="H2461" s="6" t="s">
        <v>15985</v>
      </c>
      <c r="I2461" s="6"/>
    </row>
    <row r="2462" customHeight="1" spans="1:9">
      <c r="A2462" s="8" t="s">
        <v>24738</v>
      </c>
      <c r="B2462" s="8" t="s">
        <v>24739</v>
      </c>
      <c r="C2462" s="8" t="s">
        <v>15959</v>
      </c>
      <c r="D2462" s="8"/>
      <c r="E2462" s="8"/>
      <c r="F2462" s="8" t="s">
        <v>24740</v>
      </c>
      <c r="G2462" s="8"/>
      <c r="H2462" s="8" t="s">
        <v>15959</v>
      </c>
      <c r="I2462" s="8"/>
    </row>
    <row r="2463" customHeight="1" spans="1:9">
      <c r="A2463" s="6" t="s">
        <v>24741</v>
      </c>
      <c r="B2463" s="6" t="s">
        <v>24742</v>
      </c>
      <c r="C2463" s="6" t="s">
        <v>15959</v>
      </c>
      <c r="D2463" s="6"/>
      <c r="E2463" s="6"/>
      <c r="F2463" s="6" t="s">
        <v>24743</v>
      </c>
      <c r="G2463" s="6"/>
      <c r="H2463" s="6" t="s">
        <v>15959</v>
      </c>
      <c r="I2463" s="6"/>
    </row>
    <row r="2464" customHeight="1" spans="1:9">
      <c r="A2464" s="8" t="s">
        <v>24744</v>
      </c>
      <c r="B2464" s="8" t="s">
        <v>24745</v>
      </c>
      <c r="C2464" s="8" t="s">
        <v>15970</v>
      </c>
      <c r="D2464" s="8"/>
      <c r="E2464" s="8"/>
      <c r="F2464" s="8" t="s">
        <v>24746</v>
      </c>
      <c r="G2464" s="8"/>
      <c r="H2464" s="8" t="s">
        <v>15970</v>
      </c>
      <c r="I2464" s="8"/>
    </row>
    <row r="2465" customHeight="1" spans="1:9">
      <c r="A2465" s="6" t="s">
        <v>24747</v>
      </c>
      <c r="B2465" s="6" t="s">
        <v>24748</v>
      </c>
      <c r="C2465" s="6" t="s">
        <v>24749</v>
      </c>
      <c r="D2465" s="6"/>
      <c r="E2465" s="6"/>
      <c r="F2465" s="6" t="s">
        <v>24750</v>
      </c>
      <c r="G2465" s="6"/>
      <c r="H2465" s="6" t="s">
        <v>16029</v>
      </c>
      <c r="I2465" s="6"/>
    </row>
    <row r="2466" customHeight="1" spans="1:9">
      <c r="A2466" s="8" t="s">
        <v>24751</v>
      </c>
      <c r="B2466" s="8" t="s">
        <v>24752</v>
      </c>
      <c r="C2466" s="8" t="s">
        <v>16673</v>
      </c>
      <c r="D2466" s="8"/>
      <c r="E2466" s="8"/>
      <c r="F2466" s="8" t="s">
        <v>24753</v>
      </c>
      <c r="G2466" s="8"/>
      <c r="H2466" s="8" t="s">
        <v>16673</v>
      </c>
      <c r="I2466" s="8"/>
    </row>
    <row r="2467" customHeight="1" spans="1:9">
      <c r="A2467" s="6" t="s">
        <v>24754</v>
      </c>
      <c r="B2467" s="6" t="s">
        <v>24755</v>
      </c>
      <c r="C2467" s="6" t="s">
        <v>24756</v>
      </c>
      <c r="D2467" s="6"/>
      <c r="E2467" s="6"/>
      <c r="F2467" s="6" t="s">
        <v>24757</v>
      </c>
      <c r="G2467" s="6"/>
      <c r="H2467" s="6" t="s">
        <v>15985</v>
      </c>
      <c r="I2467" s="6"/>
    </row>
    <row r="2468" customHeight="1" spans="1:9">
      <c r="A2468" s="8" t="s">
        <v>24758</v>
      </c>
      <c r="B2468" s="8" t="s">
        <v>24759</v>
      </c>
      <c r="C2468" s="8" t="s">
        <v>24760</v>
      </c>
      <c r="D2468" s="8"/>
      <c r="E2468" s="8"/>
      <c r="F2468" s="8" t="s">
        <v>24761</v>
      </c>
      <c r="G2468" s="8"/>
      <c r="H2468" s="8" t="s">
        <v>15985</v>
      </c>
      <c r="I2468" s="8"/>
    </row>
    <row r="2469" customHeight="1" spans="1:9">
      <c r="A2469" s="6" t="s">
        <v>24762</v>
      </c>
      <c r="B2469" s="6" t="s">
        <v>24763</v>
      </c>
      <c r="C2469" s="6" t="s">
        <v>24764</v>
      </c>
      <c r="D2469" s="6"/>
      <c r="E2469" s="6"/>
      <c r="F2469" s="6" t="s">
        <v>24765</v>
      </c>
      <c r="G2469" s="6"/>
      <c r="H2469" s="6" t="s">
        <v>16361</v>
      </c>
      <c r="I2469" s="6"/>
    </row>
    <row r="2470" customHeight="1" spans="1:9">
      <c r="A2470" s="8" t="s">
        <v>24766</v>
      </c>
      <c r="B2470" s="8" t="s">
        <v>24767</v>
      </c>
      <c r="C2470" s="8" t="s">
        <v>24768</v>
      </c>
      <c r="D2470" s="8"/>
      <c r="E2470" s="8"/>
      <c r="F2470" s="8" t="s">
        <v>24769</v>
      </c>
      <c r="G2470" s="8"/>
      <c r="H2470" s="8" t="s">
        <v>16102</v>
      </c>
      <c r="I2470" s="8"/>
    </row>
    <row r="2471" customHeight="1" spans="1:9">
      <c r="A2471" s="6" t="s">
        <v>24770</v>
      </c>
      <c r="B2471" s="6" t="s">
        <v>24771</v>
      </c>
      <c r="C2471" s="6" t="s">
        <v>16673</v>
      </c>
      <c r="D2471" s="6"/>
      <c r="E2471" s="6"/>
      <c r="F2471" s="6" t="s">
        <v>24772</v>
      </c>
      <c r="G2471" s="6"/>
      <c r="H2471" s="6" t="s">
        <v>16673</v>
      </c>
      <c r="I2471" s="6"/>
    </row>
    <row r="2472" customHeight="1" spans="1:9">
      <c r="A2472" s="8" t="s">
        <v>24773</v>
      </c>
      <c r="B2472" s="8" t="s">
        <v>24774</v>
      </c>
      <c r="C2472" s="8" t="s">
        <v>15959</v>
      </c>
      <c r="D2472" s="8"/>
      <c r="E2472" s="8"/>
      <c r="F2472" s="8" t="s">
        <v>24775</v>
      </c>
      <c r="G2472" s="8"/>
      <c r="H2472" s="8" t="s">
        <v>15959</v>
      </c>
      <c r="I2472" s="8"/>
    </row>
    <row r="2473" customHeight="1" spans="1:9">
      <c r="A2473" s="6" t="s">
        <v>24776</v>
      </c>
      <c r="B2473" s="6" t="s">
        <v>24777</v>
      </c>
      <c r="C2473" s="6" t="s">
        <v>16129</v>
      </c>
      <c r="D2473" s="6"/>
      <c r="E2473" s="6"/>
      <c r="F2473" s="6" t="s">
        <v>24778</v>
      </c>
      <c r="G2473" s="6"/>
      <c r="H2473" s="6" t="s">
        <v>15985</v>
      </c>
      <c r="I2473" s="6"/>
    </row>
    <row r="2474" customHeight="1" spans="1:9">
      <c r="A2474" s="8" t="s">
        <v>24779</v>
      </c>
      <c r="B2474" s="8" t="s">
        <v>24780</v>
      </c>
      <c r="C2474" s="8" t="s">
        <v>16039</v>
      </c>
      <c r="D2474" s="8"/>
      <c r="E2474" s="8"/>
      <c r="F2474" s="8" t="s">
        <v>24781</v>
      </c>
      <c r="G2474" s="8"/>
      <c r="H2474" s="8" t="s">
        <v>16039</v>
      </c>
      <c r="I2474" s="8"/>
    </row>
    <row r="2475" customHeight="1" spans="1:9">
      <c r="A2475" s="6" t="s">
        <v>24782</v>
      </c>
      <c r="B2475" s="6" t="s">
        <v>24783</v>
      </c>
      <c r="C2475" s="6" t="s">
        <v>15959</v>
      </c>
      <c r="D2475" s="6"/>
      <c r="E2475" s="6"/>
      <c r="F2475" s="6" t="s">
        <v>24784</v>
      </c>
      <c r="G2475" s="6"/>
      <c r="H2475" s="6" t="s">
        <v>15959</v>
      </c>
      <c r="I2475" s="6"/>
    </row>
    <row r="2476" customHeight="1" spans="1:9">
      <c r="A2476" s="8" t="s">
        <v>24785</v>
      </c>
      <c r="B2476" s="8" t="s">
        <v>24786</v>
      </c>
      <c r="C2476" s="8" t="s">
        <v>24787</v>
      </c>
      <c r="D2476" s="8"/>
      <c r="E2476" s="8"/>
      <c r="F2476" s="8" t="s">
        <v>24788</v>
      </c>
      <c r="G2476" s="8"/>
      <c r="H2476" s="8" t="s">
        <v>16139</v>
      </c>
      <c r="I2476" s="8"/>
    </row>
    <row r="2477" customHeight="1" spans="1:9">
      <c r="A2477" s="6" t="s">
        <v>24789</v>
      </c>
      <c r="B2477" s="6" t="s">
        <v>24790</v>
      </c>
      <c r="C2477" s="6" t="s">
        <v>22042</v>
      </c>
      <c r="D2477" s="6"/>
      <c r="E2477" s="6"/>
      <c r="F2477" s="6" t="s">
        <v>24791</v>
      </c>
      <c r="G2477" s="6"/>
      <c r="H2477" s="6" t="s">
        <v>15985</v>
      </c>
      <c r="I2477" s="6"/>
    </row>
    <row r="2478" customHeight="1" spans="1:9">
      <c r="A2478" s="8" t="s">
        <v>24792</v>
      </c>
      <c r="B2478" s="8"/>
      <c r="C2478" s="8" t="s">
        <v>22862</v>
      </c>
      <c r="D2478" s="8"/>
      <c r="E2478" s="8"/>
      <c r="F2478" s="8" t="s">
        <v>24793</v>
      </c>
      <c r="G2478" s="8"/>
      <c r="H2478" s="8"/>
      <c r="I2478" s="8"/>
    </row>
    <row r="2479" customHeight="1" spans="1:9">
      <c r="A2479" s="6" t="s">
        <v>24794</v>
      </c>
      <c r="B2479" s="6" t="s">
        <v>24795</v>
      </c>
      <c r="C2479" s="6" t="s">
        <v>16034</v>
      </c>
      <c r="D2479" s="6"/>
      <c r="E2479" s="6"/>
      <c r="F2479" s="6" t="s">
        <v>24796</v>
      </c>
      <c r="G2479" s="6"/>
      <c r="H2479" s="6" t="s">
        <v>16034</v>
      </c>
      <c r="I2479" s="6"/>
    </row>
    <row r="2480" customHeight="1" spans="1:9">
      <c r="A2480" s="8" t="s">
        <v>24797</v>
      </c>
      <c r="B2480" s="8" t="s">
        <v>24798</v>
      </c>
      <c r="C2480" s="8" t="s">
        <v>15980</v>
      </c>
      <c r="D2480" s="8"/>
      <c r="E2480" s="8"/>
      <c r="F2480" s="8" t="s">
        <v>24799</v>
      </c>
      <c r="G2480" s="8"/>
      <c r="H2480" s="8" t="s">
        <v>15980</v>
      </c>
      <c r="I2480" s="8"/>
    </row>
    <row r="2481" customHeight="1" spans="1:9">
      <c r="A2481" s="6" t="s">
        <v>24800</v>
      </c>
      <c r="B2481" s="6" t="s">
        <v>24801</v>
      </c>
      <c r="C2481" s="6" t="s">
        <v>24802</v>
      </c>
      <c r="D2481" s="6"/>
      <c r="E2481" s="6"/>
      <c r="F2481" s="6" t="s">
        <v>24803</v>
      </c>
      <c r="G2481" s="6"/>
      <c r="H2481" s="6" t="s">
        <v>16390</v>
      </c>
      <c r="I2481" s="6"/>
    </row>
    <row r="2482" customHeight="1" spans="1:9">
      <c r="A2482" s="8" t="s">
        <v>24804</v>
      </c>
      <c r="B2482" s="8"/>
      <c r="C2482" s="8" t="s">
        <v>22862</v>
      </c>
      <c r="D2482" s="8"/>
      <c r="E2482" s="8"/>
      <c r="F2482" s="8" t="s">
        <v>24805</v>
      </c>
      <c r="G2482" s="8"/>
      <c r="H2482" s="8"/>
      <c r="I2482" s="8"/>
    </row>
    <row r="2483" customHeight="1" spans="1:9">
      <c r="A2483" s="6" t="s">
        <v>24806</v>
      </c>
      <c r="B2483" s="6"/>
      <c r="C2483" s="6" t="s">
        <v>22862</v>
      </c>
      <c r="D2483" s="6"/>
      <c r="E2483" s="6"/>
      <c r="F2483" s="6" t="s">
        <v>24807</v>
      </c>
      <c r="G2483" s="6"/>
      <c r="H2483" s="6"/>
      <c r="I2483" s="6"/>
    </row>
    <row r="2484" customHeight="1" spans="1:9">
      <c r="A2484" s="8" t="s">
        <v>24808</v>
      </c>
      <c r="B2484" s="8" t="s">
        <v>24809</v>
      </c>
      <c r="C2484" s="8" t="s">
        <v>17578</v>
      </c>
      <c r="D2484" s="8"/>
      <c r="E2484" s="8"/>
      <c r="F2484" s="8" t="s">
        <v>24810</v>
      </c>
      <c r="G2484" s="8"/>
      <c r="H2484" s="8" t="s">
        <v>16029</v>
      </c>
      <c r="I2484" s="8"/>
    </row>
    <row r="2485" customHeight="1" spans="1:9">
      <c r="A2485" s="6" t="s">
        <v>24811</v>
      </c>
      <c r="B2485" s="6" t="s">
        <v>24812</v>
      </c>
      <c r="C2485" s="6" t="s">
        <v>18762</v>
      </c>
      <c r="D2485" s="6"/>
      <c r="E2485" s="6"/>
      <c r="F2485" s="6" t="s">
        <v>24813</v>
      </c>
      <c r="G2485" s="6"/>
      <c r="H2485" s="6" t="s">
        <v>16024</v>
      </c>
      <c r="I2485" s="6"/>
    </row>
    <row r="2486" customHeight="1" spans="1:9">
      <c r="A2486" s="8" t="s">
        <v>24814</v>
      </c>
      <c r="B2486" s="8" t="s">
        <v>24815</v>
      </c>
      <c r="C2486" s="8" t="s">
        <v>18420</v>
      </c>
      <c r="D2486" s="8"/>
      <c r="E2486" s="8"/>
      <c r="F2486" s="8" t="s">
        <v>24816</v>
      </c>
      <c r="G2486" s="8"/>
      <c r="H2486" s="8" t="s">
        <v>16024</v>
      </c>
      <c r="I2486" s="8"/>
    </row>
    <row r="2487" customHeight="1" spans="1:9">
      <c r="A2487" s="6" t="s">
        <v>24817</v>
      </c>
      <c r="B2487" s="6" t="s">
        <v>24818</v>
      </c>
      <c r="C2487" s="6" t="s">
        <v>19819</v>
      </c>
      <c r="D2487" s="6"/>
      <c r="E2487" s="6"/>
      <c r="F2487" s="6" t="s">
        <v>24819</v>
      </c>
      <c r="G2487" s="6"/>
      <c r="H2487" s="6" t="s">
        <v>16024</v>
      </c>
      <c r="I2487" s="6"/>
    </row>
    <row r="2488" customHeight="1" spans="1:9">
      <c r="A2488" s="8" t="s">
        <v>24820</v>
      </c>
      <c r="B2488" s="8" t="s">
        <v>24821</v>
      </c>
      <c r="C2488" s="8" t="s">
        <v>19253</v>
      </c>
      <c r="D2488" s="8"/>
      <c r="E2488" s="8"/>
      <c r="F2488" s="8" t="s">
        <v>24822</v>
      </c>
      <c r="G2488" s="8"/>
      <c r="H2488" s="8" t="s">
        <v>16361</v>
      </c>
      <c r="I2488" s="8"/>
    </row>
    <row r="2489" customHeight="1" spans="1:9">
      <c r="A2489" s="6" t="s">
        <v>24823</v>
      </c>
      <c r="B2489" s="6" t="s">
        <v>24824</v>
      </c>
      <c r="C2489" s="6" t="s">
        <v>24825</v>
      </c>
      <c r="D2489" s="6"/>
      <c r="E2489" s="6"/>
      <c r="F2489" s="6" t="s">
        <v>24826</v>
      </c>
      <c r="G2489" s="6"/>
      <c r="H2489" s="6" t="s">
        <v>16348</v>
      </c>
      <c r="I2489" s="6"/>
    </row>
    <row r="2490" customHeight="1" spans="1:9">
      <c r="A2490" s="8" t="s">
        <v>24827</v>
      </c>
      <c r="B2490" s="8" t="s">
        <v>24828</v>
      </c>
      <c r="C2490" s="8" t="s">
        <v>15980</v>
      </c>
      <c r="D2490" s="8"/>
      <c r="E2490" s="8"/>
      <c r="F2490" s="8" t="s">
        <v>24829</v>
      </c>
      <c r="G2490" s="8"/>
      <c r="H2490" s="8" t="s">
        <v>15980</v>
      </c>
      <c r="I2490" s="8"/>
    </row>
    <row r="2491" customHeight="1" spans="1:9">
      <c r="A2491" s="6" t="s">
        <v>24830</v>
      </c>
      <c r="B2491" s="6" t="s">
        <v>24831</v>
      </c>
      <c r="C2491" s="6" t="s">
        <v>24832</v>
      </c>
      <c r="D2491" s="6"/>
      <c r="E2491" s="6"/>
      <c r="F2491" s="6" t="s">
        <v>24833</v>
      </c>
      <c r="G2491" s="6"/>
      <c r="H2491" s="6" t="s">
        <v>16411</v>
      </c>
      <c r="I2491" s="6"/>
    </row>
    <row r="2492" customHeight="1" spans="1:9">
      <c r="A2492" s="8" t="s">
        <v>24834</v>
      </c>
      <c r="B2492" s="8" t="s">
        <v>24835</v>
      </c>
      <c r="C2492" s="8" t="s">
        <v>16011</v>
      </c>
      <c r="D2492" s="8"/>
      <c r="E2492" s="8"/>
      <c r="F2492" s="8" t="s">
        <v>24836</v>
      </c>
      <c r="G2492" s="8"/>
      <c r="H2492" s="8" t="s">
        <v>16011</v>
      </c>
      <c r="I2492" s="8"/>
    </row>
    <row r="2493" customHeight="1" spans="1:9">
      <c r="A2493" s="6" t="s">
        <v>24837</v>
      </c>
      <c r="B2493" s="6" t="s">
        <v>24838</v>
      </c>
      <c r="C2493" s="6" t="s">
        <v>16102</v>
      </c>
      <c r="D2493" s="6"/>
      <c r="E2493" s="6"/>
      <c r="F2493" s="6" t="s">
        <v>24839</v>
      </c>
      <c r="G2493" s="6"/>
      <c r="H2493" s="6" t="s">
        <v>16102</v>
      </c>
      <c r="I2493" s="6"/>
    </row>
    <row r="2494" customHeight="1" spans="1:9">
      <c r="A2494" s="8" t="s">
        <v>24840</v>
      </c>
      <c r="B2494" s="8" t="s">
        <v>24841</v>
      </c>
      <c r="C2494" s="8" t="s">
        <v>24842</v>
      </c>
      <c r="D2494" s="8"/>
      <c r="E2494" s="8"/>
      <c r="F2494" s="8" t="s">
        <v>24843</v>
      </c>
      <c r="G2494" s="8"/>
      <c r="H2494" s="8" t="s">
        <v>15985</v>
      </c>
      <c r="I2494" s="8"/>
    </row>
    <row r="2495" customHeight="1" spans="1:9">
      <c r="A2495" s="6" t="s">
        <v>24844</v>
      </c>
      <c r="B2495" s="6" t="s">
        <v>24845</v>
      </c>
      <c r="C2495" s="6" t="s">
        <v>16129</v>
      </c>
      <c r="D2495" s="6"/>
      <c r="E2495" s="6"/>
      <c r="F2495" s="6" t="s">
        <v>24846</v>
      </c>
      <c r="G2495" s="6"/>
      <c r="H2495" s="6" t="s">
        <v>15985</v>
      </c>
      <c r="I2495" s="6"/>
    </row>
    <row r="2496" customHeight="1" spans="1:9">
      <c r="A2496" s="8" t="s">
        <v>24847</v>
      </c>
      <c r="B2496" s="8" t="s">
        <v>24848</v>
      </c>
      <c r="C2496" s="8" t="s">
        <v>19654</v>
      </c>
      <c r="D2496" s="8"/>
      <c r="E2496" s="8"/>
      <c r="F2496" s="8" t="s">
        <v>24849</v>
      </c>
      <c r="G2496" s="8"/>
      <c r="H2496" s="8" t="s">
        <v>15965</v>
      </c>
      <c r="I2496" s="8"/>
    </row>
    <row r="2497" customHeight="1" spans="1:9">
      <c r="A2497" s="6" t="s">
        <v>24850</v>
      </c>
      <c r="B2497" s="6" t="s">
        <v>24851</v>
      </c>
      <c r="C2497" s="6" t="s">
        <v>24852</v>
      </c>
      <c r="D2497" s="6"/>
      <c r="E2497" s="6"/>
      <c r="F2497" s="6" t="s">
        <v>24853</v>
      </c>
      <c r="G2497" s="6"/>
      <c r="H2497" s="6" t="s">
        <v>15985</v>
      </c>
      <c r="I2497" s="6"/>
    </row>
    <row r="2498" customHeight="1" spans="1:9">
      <c r="A2498" s="8" t="s">
        <v>24854</v>
      </c>
      <c r="B2498" s="8" t="s">
        <v>24855</v>
      </c>
      <c r="C2498" s="8" t="s">
        <v>22690</v>
      </c>
      <c r="D2498" s="8"/>
      <c r="E2498" s="8"/>
      <c r="F2498" s="8" t="s">
        <v>24856</v>
      </c>
      <c r="G2498" s="8"/>
      <c r="H2498" s="8" t="s">
        <v>15985</v>
      </c>
      <c r="I2498" s="8"/>
    </row>
    <row r="2499" customHeight="1" spans="1:9">
      <c r="A2499" s="6" t="s">
        <v>24857</v>
      </c>
      <c r="B2499" s="6" t="s">
        <v>24858</v>
      </c>
      <c r="C2499" s="6" t="s">
        <v>23480</v>
      </c>
      <c r="D2499" s="6"/>
      <c r="E2499" s="6"/>
      <c r="F2499" s="6" t="s">
        <v>24859</v>
      </c>
      <c r="G2499" s="6"/>
      <c r="H2499" s="6" t="s">
        <v>15985</v>
      </c>
      <c r="I2499" s="6"/>
    </row>
    <row r="2500" customHeight="1" spans="1:9">
      <c r="A2500" s="8" t="s">
        <v>24860</v>
      </c>
      <c r="B2500" s="8" t="s">
        <v>24861</v>
      </c>
      <c r="C2500" s="8" t="s">
        <v>24323</v>
      </c>
      <c r="D2500" s="8"/>
      <c r="E2500" s="8"/>
      <c r="F2500" s="8" t="s">
        <v>24862</v>
      </c>
      <c r="G2500" s="8"/>
      <c r="H2500" s="8" t="s">
        <v>16411</v>
      </c>
      <c r="I2500" s="8"/>
    </row>
    <row r="2501" customHeight="1" spans="1:9">
      <c r="A2501" s="6" t="s">
        <v>24863</v>
      </c>
      <c r="B2501" s="6" t="s">
        <v>24864</v>
      </c>
      <c r="C2501" s="6" t="s">
        <v>24865</v>
      </c>
      <c r="D2501" s="6"/>
      <c r="E2501" s="6"/>
      <c r="F2501" s="6" t="s">
        <v>24866</v>
      </c>
      <c r="G2501" s="6"/>
      <c r="H2501" s="6" t="s">
        <v>15985</v>
      </c>
      <c r="I2501" s="6"/>
    </row>
    <row r="2502" customHeight="1" spans="1:9">
      <c r="A2502" s="8" t="s">
        <v>24867</v>
      </c>
      <c r="B2502" s="8" t="s">
        <v>24868</v>
      </c>
      <c r="C2502" s="8" t="s">
        <v>19903</v>
      </c>
      <c r="D2502" s="8"/>
      <c r="E2502" s="8"/>
      <c r="F2502" s="8" t="s">
        <v>24869</v>
      </c>
      <c r="G2502" s="8"/>
      <c r="H2502" s="8" t="s">
        <v>17293</v>
      </c>
      <c r="I2502" s="8"/>
    </row>
    <row r="2503" customHeight="1" spans="1:9">
      <c r="A2503" s="6" t="s">
        <v>24870</v>
      </c>
      <c r="B2503" s="6" t="s">
        <v>24871</v>
      </c>
      <c r="C2503" s="6" t="s">
        <v>19469</v>
      </c>
      <c r="D2503" s="6"/>
      <c r="E2503" s="6"/>
      <c r="F2503" s="6" t="s">
        <v>24872</v>
      </c>
      <c r="G2503" s="6"/>
      <c r="H2503" s="6" t="s">
        <v>16024</v>
      </c>
      <c r="I2503" s="6"/>
    </row>
    <row r="2504" customHeight="1" spans="1:9">
      <c r="A2504" s="8" t="s">
        <v>24873</v>
      </c>
      <c r="B2504" s="8" t="s">
        <v>24874</v>
      </c>
      <c r="C2504" s="8" t="s">
        <v>16102</v>
      </c>
      <c r="D2504" s="8"/>
      <c r="E2504" s="8"/>
      <c r="F2504" s="8" t="s">
        <v>24875</v>
      </c>
      <c r="G2504" s="8"/>
      <c r="H2504" s="8" t="s">
        <v>16102</v>
      </c>
      <c r="I2504" s="8"/>
    </row>
    <row r="2505" customHeight="1" spans="1:9">
      <c r="A2505" s="6" t="s">
        <v>24876</v>
      </c>
      <c r="B2505" s="6" t="s">
        <v>24877</v>
      </c>
      <c r="C2505" s="6" t="s">
        <v>24878</v>
      </c>
      <c r="D2505" s="6"/>
      <c r="E2505" s="6"/>
      <c r="F2505" s="6" t="s">
        <v>24879</v>
      </c>
      <c r="G2505" s="6"/>
      <c r="H2505" s="6" t="s">
        <v>15985</v>
      </c>
      <c r="I2505" s="6"/>
    </row>
    <row r="2506" customHeight="1" spans="1:9">
      <c r="A2506" s="8" t="s">
        <v>24880</v>
      </c>
      <c r="B2506" s="8" t="s">
        <v>24881</v>
      </c>
      <c r="C2506" s="8" t="s">
        <v>18762</v>
      </c>
      <c r="D2506" s="8"/>
      <c r="E2506" s="8"/>
      <c r="F2506" s="8" t="s">
        <v>24882</v>
      </c>
      <c r="G2506" s="8"/>
      <c r="H2506" s="8" t="s">
        <v>16024</v>
      </c>
      <c r="I2506" s="8"/>
    </row>
    <row r="2507" customHeight="1" spans="1:9">
      <c r="A2507" s="6" t="s">
        <v>24883</v>
      </c>
      <c r="B2507" s="6" t="s">
        <v>24884</v>
      </c>
      <c r="C2507" s="6" t="s">
        <v>24885</v>
      </c>
      <c r="D2507" s="6"/>
      <c r="E2507" s="6"/>
      <c r="F2507" s="6" t="s">
        <v>24886</v>
      </c>
      <c r="G2507" s="6"/>
      <c r="H2507" s="6" t="s">
        <v>15985</v>
      </c>
      <c r="I2507" s="6"/>
    </row>
    <row r="2508" customHeight="1" spans="1:9">
      <c r="A2508" s="8" t="s">
        <v>24887</v>
      </c>
      <c r="B2508" s="8" t="s">
        <v>24888</v>
      </c>
      <c r="C2508" s="8" t="s">
        <v>15990</v>
      </c>
      <c r="D2508" s="8"/>
      <c r="E2508" s="8"/>
      <c r="F2508" s="8" t="s">
        <v>24889</v>
      </c>
      <c r="G2508" s="8"/>
      <c r="H2508" s="8" t="s">
        <v>15990</v>
      </c>
      <c r="I2508" s="8"/>
    </row>
    <row r="2509" customHeight="1" spans="1:9">
      <c r="A2509" s="6" t="s">
        <v>24890</v>
      </c>
      <c r="B2509" s="6" t="s">
        <v>24891</v>
      </c>
      <c r="C2509" s="6" t="s">
        <v>16094</v>
      </c>
      <c r="D2509" s="6"/>
      <c r="E2509" s="6"/>
      <c r="F2509" s="6" t="s">
        <v>24892</v>
      </c>
      <c r="G2509" s="6"/>
      <c r="H2509" s="6" t="s">
        <v>16094</v>
      </c>
      <c r="I2509" s="6"/>
    </row>
    <row r="2510" customHeight="1" spans="1:9">
      <c r="A2510" s="8" t="s">
        <v>24893</v>
      </c>
      <c r="B2510" s="8" t="s">
        <v>24894</v>
      </c>
      <c r="C2510" s="8" t="s">
        <v>17597</v>
      </c>
      <c r="D2510" s="8"/>
      <c r="E2510" s="8"/>
      <c r="F2510" s="8" t="s">
        <v>24895</v>
      </c>
      <c r="G2510" s="8"/>
      <c r="H2510" s="8" t="s">
        <v>16390</v>
      </c>
      <c r="I2510" s="8"/>
    </row>
    <row r="2511" customHeight="1" spans="1:9">
      <c r="A2511" s="6" t="s">
        <v>24896</v>
      </c>
      <c r="B2511" s="6" t="s">
        <v>24897</v>
      </c>
      <c r="C2511" s="6" t="s">
        <v>24898</v>
      </c>
      <c r="D2511" s="6"/>
      <c r="E2511" s="6"/>
      <c r="F2511" s="6" t="s">
        <v>24899</v>
      </c>
      <c r="G2511" s="6"/>
      <c r="H2511" s="6" t="s">
        <v>16184</v>
      </c>
      <c r="I2511" s="6"/>
    </row>
    <row r="2512" customHeight="1" spans="1:9">
      <c r="A2512" s="8" t="s">
        <v>24900</v>
      </c>
      <c r="B2512" s="8" t="s">
        <v>24901</v>
      </c>
      <c r="C2512" s="8" t="s">
        <v>24902</v>
      </c>
      <c r="D2512" s="8"/>
      <c r="E2512" s="8"/>
      <c r="F2512" s="8" t="s">
        <v>24903</v>
      </c>
      <c r="G2512" s="8"/>
      <c r="H2512" s="8" t="s">
        <v>16011</v>
      </c>
      <c r="I2512" s="8"/>
    </row>
    <row r="2513" customHeight="1" spans="1:9">
      <c r="A2513" s="6" t="s">
        <v>24904</v>
      </c>
      <c r="B2513" s="6" t="s">
        <v>24905</v>
      </c>
      <c r="C2513" s="6" t="s">
        <v>17578</v>
      </c>
      <c r="D2513" s="6"/>
      <c r="E2513" s="6"/>
      <c r="F2513" s="6" t="s">
        <v>24906</v>
      </c>
      <c r="G2513" s="6"/>
      <c r="H2513" s="6" t="s">
        <v>16029</v>
      </c>
      <c r="I2513" s="6"/>
    </row>
    <row r="2514" customHeight="1" spans="1:9">
      <c r="A2514" s="8" t="s">
        <v>24907</v>
      </c>
      <c r="B2514" s="8" t="s">
        <v>24908</v>
      </c>
      <c r="C2514" s="8" t="s">
        <v>24909</v>
      </c>
      <c r="D2514" s="8"/>
      <c r="E2514" s="8"/>
      <c r="F2514" s="8" t="s">
        <v>24910</v>
      </c>
      <c r="G2514" s="8"/>
      <c r="H2514" s="8" t="s">
        <v>16029</v>
      </c>
      <c r="I2514" s="8"/>
    </row>
    <row r="2515" customHeight="1" spans="1:9">
      <c r="A2515" s="6" t="s">
        <v>24911</v>
      </c>
      <c r="B2515" s="6" t="s">
        <v>24912</v>
      </c>
      <c r="C2515" s="6" t="s">
        <v>24913</v>
      </c>
      <c r="D2515" s="6"/>
      <c r="E2515" s="6"/>
      <c r="F2515" s="6" t="s">
        <v>24914</v>
      </c>
      <c r="G2515" s="6"/>
      <c r="H2515" s="6" t="s">
        <v>16024</v>
      </c>
      <c r="I2515" s="6"/>
    </row>
    <row r="2516" customHeight="1" spans="1:9">
      <c r="A2516" s="8" t="s">
        <v>24915</v>
      </c>
      <c r="B2516" s="8" t="s">
        <v>24916</v>
      </c>
      <c r="C2516" s="8" t="s">
        <v>17578</v>
      </c>
      <c r="D2516" s="8"/>
      <c r="E2516" s="8"/>
      <c r="F2516" s="8" t="s">
        <v>24917</v>
      </c>
      <c r="G2516" s="8"/>
      <c r="H2516" s="8" t="s">
        <v>16029</v>
      </c>
      <c r="I2516" s="8"/>
    </row>
    <row r="2517" customHeight="1" spans="1:9">
      <c r="A2517" s="6" t="s">
        <v>24918</v>
      </c>
      <c r="B2517" s="6" t="s">
        <v>24919</v>
      </c>
      <c r="C2517" s="6" t="s">
        <v>24920</v>
      </c>
      <c r="D2517" s="6"/>
      <c r="E2517" s="6"/>
      <c r="F2517" s="6" t="s">
        <v>24921</v>
      </c>
      <c r="G2517" s="6"/>
      <c r="H2517" s="6" t="s">
        <v>15985</v>
      </c>
      <c r="I2517" s="6"/>
    </row>
    <row r="2518" customHeight="1" spans="1:9">
      <c r="A2518" s="8" t="s">
        <v>24922</v>
      </c>
      <c r="B2518" s="8" t="s">
        <v>21153</v>
      </c>
      <c r="C2518" s="8" t="s">
        <v>24923</v>
      </c>
      <c r="D2518" s="8"/>
      <c r="E2518" s="8"/>
      <c r="F2518" s="8" t="s">
        <v>24924</v>
      </c>
      <c r="G2518" s="8"/>
      <c r="H2518" s="8" t="s">
        <v>16348</v>
      </c>
      <c r="I2518" s="8"/>
    </row>
    <row r="2519" customHeight="1" spans="1:9">
      <c r="A2519" s="6" t="s">
        <v>24925</v>
      </c>
      <c r="B2519" s="6" t="s">
        <v>24926</v>
      </c>
      <c r="C2519" s="6" t="s">
        <v>24927</v>
      </c>
      <c r="D2519" s="6"/>
      <c r="E2519" s="6"/>
      <c r="F2519" s="6" t="s">
        <v>24928</v>
      </c>
      <c r="G2519" s="6"/>
      <c r="H2519" s="6" t="s">
        <v>15985</v>
      </c>
      <c r="I2519" s="6"/>
    </row>
    <row r="2520" customHeight="1" spans="1:9">
      <c r="A2520" s="8" t="s">
        <v>24929</v>
      </c>
      <c r="B2520" s="8" t="s">
        <v>24930</v>
      </c>
      <c r="C2520" s="8" t="s">
        <v>24931</v>
      </c>
      <c r="D2520" s="8"/>
      <c r="E2520" s="8"/>
      <c r="F2520" s="8" t="s">
        <v>24932</v>
      </c>
      <c r="G2520" s="8"/>
      <c r="H2520" s="8" t="s">
        <v>15985</v>
      </c>
      <c r="I2520" s="8"/>
    </row>
    <row r="2521" customHeight="1" spans="1:9">
      <c r="A2521" s="6" t="s">
        <v>24933</v>
      </c>
      <c r="B2521" s="6" t="s">
        <v>24934</v>
      </c>
      <c r="C2521" s="6" t="s">
        <v>19112</v>
      </c>
      <c r="D2521" s="6"/>
      <c r="E2521" s="6"/>
      <c r="F2521" s="6" t="s">
        <v>24935</v>
      </c>
      <c r="G2521" s="6"/>
      <c r="H2521" s="6" t="s">
        <v>16024</v>
      </c>
      <c r="I2521" s="6"/>
    </row>
    <row r="2522" customHeight="1" spans="1:9">
      <c r="A2522" s="8" t="s">
        <v>24936</v>
      </c>
      <c r="B2522" s="8" t="s">
        <v>24937</v>
      </c>
      <c r="C2522" s="8" t="s">
        <v>24842</v>
      </c>
      <c r="D2522" s="8"/>
      <c r="E2522" s="8"/>
      <c r="F2522" s="8" t="s">
        <v>24938</v>
      </c>
      <c r="G2522" s="8"/>
      <c r="H2522" s="8" t="s">
        <v>15985</v>
      </c>
      <c r="I2522" s="8"/>
    </row>
    <row r="2523" customHeight="1" spans="1:9">
      <c r="A2523" s="6" t="s">
        <v>24939</v>
      </c>
      <c r="B2523" s="6" t="s">
        <v>24940</v>
      </c>
      <c r="C2523" s="6" t="s">
        <v>24941</v>
      </c>
      <c r="D2523" s="6"/>
      <c r="E2523" s="6"/>
      <c r="F2523" s="6" t="s">
        <v>24942</v>
      </c>
      <c r="G2523" s="6"/>
      <c r="H2523" s="6" t="s">
        <v>15985</v>
      </c>
      <c r="I2523" s="6"/>
    </row>
    <row r="2524" customHeight="1" spans="1:9">
      <c r="A2524" s="8" t="s">
        <v>24943</v>
      </c>
      <c r="B2524" s="8" t="s">
        <v>24944</v>
      </c>
      <c r="C2524" s="8" t="s">
        <v>16129</v>
      </c>
      <c r="D2524" s="8"/>
      <c r="E2524" s="8"/>
      <c r="F2524" s="8" t="s">
        <v>24945</v>
      </c>
      <c r="G2524" s="8"/>
      <c r="H2524" s="8" t="s">
        <v>15985</v>
      </c>
      <c r="I2524" s="8"/>
    </row>
    <row r="2525" customHeight="1" spans="1:9">
      <c r="A2525" s="6" t="s">
        <v>24946</v>
      </c>
      <c r="B2525" s="6" t="s">
        <v>24947</v>
      </c>
      <c r="C2525" s="6" t="s">
        <v>24948</v>
      </c>
      <c r="D2525" s="6"/>
      <c r="E2525" s="6"/>
      <c r="F2525" s="6" t="s">
        <v>24949</v>
      </c>
      <c r="G2525" s="6"/>
      <c r="H2525" s="6" t="s">
        <v>15985</v>
      </c>
      <c r="I2525" s="6"/>
    </row>
    <row r="2526" customHeight="1" spans="1:9">
      <c r="A2526" s="8" t="s">
        <v>24950</v>
      </c>
      <c r="B2526" s="8"/>
      <c r="C2526" s="8" t="s">
        <v>24951</v>
      </c>
      <c r="D2526" s="8"/>
      <c r="E2526" s="8"/>
      <c r="F2526" s="8" t="s">
        <v>24952</v>
      </c>
      <c r="G2526" s="8"/>
      <c r="H2526" s="8"/>
      <c r="I2526" s="8"/>
    </row>
    <row r="2527" customHeight="1" spans="1:9">
      <c r="A2527" s="6" t="s">
        <v>24953</v>
      </c>
      <c r="B2527" s="6" t="s">
        <v>24954</v>
      </c>
      <c r="C2527" s="6" t="s">
        <v>24948</v>
      </c>
      <c r="D2527" s="6"/>
      <c r="E2527" s="6"/>
      <c r="F2527" s="6" t="s">
        <v>24955</v>
      </c>
      <c r="G2527" s="6"/>
      <c r="H2527" s="6" t="s">
        <v>15985</v>
      </c>
      <c r="I2527" s="6"/>
    </row>
    <row r="2528" customHeight="1" spans="1:9">
      <c r="A2528" s="8" t="s">
        <v>24956</v>
      </c>
      <c r="B2528" s="8" t="s">
        <v>24957</v>
      </c>
      <c r="C2528" s="8" t="s">
        <v>24958</v>
      </c>
      <c r="D2528" s="8"/>
      <c r="E2528" s="8"/>
      <c r="F2528" s="8" t="s">
        <v>24959</v>
      </c>
      <c r="G2528" s="8"/>
      <c r="H2528" s="8" t="s">
        <v>16029</v>
      </c>
      <c r="I2528" s="8"/>
    </row>
    <row r="2529" customHeight="1" spans="1:9">
      <c r="A2529" s="6" t="s">
        <v>24960</v>
      </c>
      <c r="B2529" s="6" t="s">
        <v>24961</v>
      </c>
      <c r="C2529" s="6" t="s">
        <v>24962</v>
      </c>
      <c r="D2529" s="6"/>
      <c r="E2529" s="6"/>
      <c r="F2529" s="6" t="s">
        <v>24963</v>
      </c>
      <c r="G2529" s="6"/>
      <c r="H2529" s="6" t="s">
        <v>16029</v>
      </c>
      <c r="I2529" s="6"/>
    </row>
    <row r="2530" customHeight="1" spans="1:9">
      <c r="A2530" s="8" t="s">
        <v>24964</v>
      </c>
      <c r="B2530" s="8" t="s">
        <v>24965</v>
      </c>
      <c r="C2530" s="8" t="s">
        <v>24966</v>
      </c>
      <c r="D2530" s="8"/>
      <c r="E2530" s="8"/>
      <c r="F2530" s="8" t="s">
        <v>24967</v>
      </c>
      <c r="G2530" s="8"/>
      <c r="H2530" s="8" t="s">
        <v>16024</v>
      </c>
      <c r="I2530" s="8"/>
    </row>
    <row r="2531" customHeight="1" spans="1:9">
      <c r="A2531" s="6" t="s">
        <v>24968</v>
      </c>
      <c r="B2531" s="6" t="s">
        <v>24969</v>
      </c>
      <c r="C2531" s="6" t="s">
        <v>16673</v>
      </c>
      <c r="D2531" s="6"/>
      <c r="E2531" s="6"/>
      <c r="F2531" s="6" t="s">
        <v>24970</v>
      </c>
      <c r="G2531" s="6"/>
      <c r="H2531" s="6" t="s">
        <v>16673</v>
      </c>
      <c r="I2531" s="6"/>
    </row>
    <row r="2532" customHeight="1" spans="1:9">
      <c r="A2532" s="8" t="s">
        <v>24971</v>
      </c>
      <c r="B2532" s="8" t="s">
        <v>24972</v>
      </c>
      <c r="C2532" s="8" t="s">
        <v>17578</v>
      </c>
      <c r="D2532" s="8"/>
      <c r="E2532" s="8"/>
      <c r="F2532" s="8" t="s">
        <v>24973</v>
      </c>
      <c r="G2532" s="8"/>
      <c r="H2532" s="8" t="s">
        <v>16029</v>
      </c>
      <c r="I2532" s="8"/>
    </row>
    <row r="2533" customHeight="1" spans="1:9">
      <c r="A2533" s="6" t="s">
        <v>24974</v>
      </c>
      <c r="B2533" s="6" t="s">
        <v>24975</v>
      </c>
      <c r="C2533" s="6" t="s">
        <v>16411</v>
      </c>
      <c r="D2533" s="6"/>
      <c r="E2533" s="6"/>
      <c r="F2533" s="6" t="s">
        <v>24976</v>
      </c>
      <c r="G2533" s="6"/>
      <c r="H2533" s="6" t="s">
        <v>16411</v>
      </c>
      <c r="I2533" s="6"/>
    </row>
    <row r="2534" customHeight="1" spans="1:9">
      <c r="A2534" s="8" t="s">
        <v>24977</v>
      </c>
      <c r="B2534" s="8" t="s">
        <v>24978</v>
      </c>
      <c r="C2534" s="8" t="s">
        <v>16129</v>
      </c>
      <c r="D2534" s="8"/>
      <c r="E2534" s="8"/>
      <c r="F2534" s="8" t="s">
        <v>24979</v>
      </c>
      <c r="G2534" s="8"/>
      <c r="H2534" s="8" t="s">
        <v>15985</v>
      </c>
      <c r="I2534" s="8"/>
    </row>
    <row r="2535" customHeight="1" spans="1:9">
      <c r="A2535" s="6" t="s">
        <v>24980</v>
      </c>
      <c r="B2535" s="6" t="s">
        <v>24981</v>
      </c>
      <c r="C2535" s="6" t="s">
        <v>24982</v>
      </c>
      <c r="D2535" s="6"/>
      <c r="E2535" s="6"/>
      <c r="F2535" s="6" t="s">
        <v>24983</v>
      </c>
      <c r="G2535" s="6"/>
      <c r="H2535" s="6" t="s">
        <v>15985</v>
      </c>
      <c r="I2535" s="6"/>
    </row>
    <row r="2536" customHeight="1" spans="1:9">
      <c r="A2536" s="8" t="s">
        <v>24984</v>
      </c>
      <c r="B2536" s="8" t="s">
        <v>24985</v>
      </c>
      <c r="C2536" s="8" t="s">
        <v>24986</v>
      </c>
      <c r="D2536" s="8"/>
      <c r="E2536" s="8"/>
      <c r="F2536" s="8" t="s">
        <v>24987</v>
      </c>
      <c r="G2536" s="8"/>
      <c r="H2536" s="8" t="s">
        <v>16056</v>
      </c>
      <c r="I2536" s="8"/>
    </row>
    <row r="2537" customHeight="1" spans="1:9">
      <c r="A2537" s="6" t="s">
        <v>24988</v>
      </c>
      <c r="B2537" s="6" t="s">
        <v>24989</v>
      </c>
      <c r="C2537" s="6" t="s">
        <v>24990</v>
      </c>
      <c r="D2537" s="6"/>
      <c r="E2537" s="6"/>
      <c r="F2537" s="6" t="s">
        <v>24991</v>
      </c>
      <c r="G2537" s="6"/>
      <c r="H2537" s="6" t="s">
        <v>15985</v>
      </c>
      <c r="I2537" s="6"/>
    </row>
    <row r="2538" customHeight="1" spans="1:9">
      <c r="A2538" s="8" t="s">
        <v>24992</v>
      </c>
      <c r="B2538" s="8" t="s">
        <v>24993</v>
      </c>
      <c r="C2538" s="8" t="s">
        <v>24994</v>
      </c>
      <c r="D2538" s="8"/>
      <c r="E2538" s="8"/>
      <c r="F2538" s="8" t="s">
        <v>24995</v>
      </c>
      <c r="G2538" s="8"/>
      <c r="H2538" s="8" t="s">
        <v>16348</v>
      </c>
      <c r="I2538" s="8"/>
    </row>
    <row r="2539" customHeight="1" spans="1:9">
      <c r="A2539" s="6" t="s">
        <v>24996</v>
      </c>
      <c r="B2539" s="6" t="s">
        <v>24997</v>
      </c>
      <c r="C2539" s="6" t="s">
        <v>16139</v>
      </c>
      <c r="D2539" s="6"/>
      <c r="E2539" s="6"/>
      <c r="F2539" s="6" t="s">
        <v>24998</v>
      </c>
      <c r="G2539" s="6"/>
      <c r="H2539" s="6" t="s">
        <v>16139</v>
      </c>
      <c r="I2539" s="6"/>
    </row>
    <row r="2540" customHeight="1" spans="1:9">
      <c r="A2540" s="8" t="s">
        <v>24999</v>
      </c>
      <c r="B2540" s="8" t="s">
        <v>25000</v>
      </c>
      <c r="C2540" s="8" t="s">
        <v>17601</v>
      </c>
      <c r="D2540" s="8"/>
      <c r="E2540" s="8"/>
      <c r="F2540" s="8" t="s">
        <v>25001</v>
      </c>
      <c r="G2540" s="8"/>
      <c r="H2540" s="8" t="s">
        <v>16411</v>
      </c>
      <c r="I2540" s="8"/>
    </row>
    <row r="2541" customHeight="1" spans="1:9">
      <c r="A2541" s="6" t="s">
        <v>25002</v>
      </c>
      <c r="B2541" s="6" t="s">
        <v>25003</v>
      </c>
      <c r="C2541" s="6" t="s">
        <v>24982</v>
      </c>
      <c r="D2541" s="6"/>
      <c r="E2541" s="6"/>
      <c r="F2541" s="6" t="s">
        <v>25004</v>
      </c>
      <c r="G2541" s="6"/>
      <c r="H2541" s="6" t="s">
        <v>15985</v>
      </c>
      <c r="I2541" s="6"/>
    </row>
    <row r="2542" customHeight="1" spans="1:9">
      <c r="A2542" s="8" t="s">
        <v>25005</v>
      </c>
      <c r="B2542" s="8" t="s">
        <v>25006</v>
      </c>
      <c r="C2542" s="8" t="s">
        <v>25007</v>
      </c>
      <c r="D2542" s="8"/>
      <c r="E2542" s="8"/>
      <c r="F2542" s="8" t="s">
        <v>25008</v>
      </c>
      <c r="G2542" s="8"/>
      <c r="H2542" s="8" t="s">
        <v>16348</v>
      </c>
      <c r="I2542" s="8"/>
    </row>
    <row r="2543" customHeight="1" spans="1:9">
      <c r="A2543" s="6" t="s">
        <v>25009</v>
      </c>
      <c r="B2543" s="6" t="s">
        <v>25010</v>
      </c>
      <c r="C2543" s="6" t="s">
        <v>24982</v>
      </c>
      <c r="D2543" s="6"/>
      <c r="E2543" s="6"/>
      <c r="F2543" s="6" t="s">
        <v>25011</v>
      </c>
      <c r="G2543" s="6"/>
      <c r="H2543" s="6" t="s">
        <v>15985</v>
      </c>
      <c r="I2543" s="6"/>
    </row>
    <row r="2544" customHeight="1" spans="1:9">
      <c r="A2544" s="8" t="s">
        <v>25012</v>
      </c>
      <c r="B2544" s="8" t="s">
        <v>25013</v>
      </c>
      <c r="C2544" s="8" t="s">
        <v>16762</v>
      </c>
      <c r="D2544" s="8"/>
      <c r="E2544" s="8"/>
      <c r="F2544" s="8" t="s">
        <v>25014</v>
      </c>
      <c r="G2544" s="8"/>
      <c r="H2544" s="8" t="s">
        <v>15980</v>
      </c>
      <c r="I2544" s="8"/>
    </row>
    <row r="2545" customHeight="1" spans="1:9">
      <c r="A2545" s="6" t="s">
        <v>25015</v>
      </c>
      <c r="B2545" s="6" t="s">
        <v>25016</v>
      </c>
      <c r="C2545" s="6" t="s">
        <v>25017</v>
      </c>
      <c r="D2545" s="6"/>
      <c r="E2545" s="6"/>
      <c r="F2545" s="6" t="s">
        <v>25018</v>
      </c>
      <c r="G2545" s="6"/>
      <c r="H2545" s="6" t="s">
        <v>16411</v>
      </c>
      <c r="I2545" s="6"/>
    </row>
    <row r="2546" customHeight="1" spans="1:9">
      <c r="A2546" s="8" t="s">
        <v>25019</v>
      </c>
      <c r="B2546" s="8" t="s">
        <v>25020</v>
      </c>
      <c r="C2546" s="8" t="s">
        <v>23940</v>
      </c>
      <c r="D2546" s="8"/>
      <c r="E2546" s="8"/>
      <c r="F2546" s="8" t="s">
        <v>25021</v>
      </c>
      <c r="G2546" s="8"/>
      <c r="H2546" s="8" t="s">
        <v>16539</v>
      </c>
      <c r="I2546" s="8"/>
    </row>
    <row r="2547" customHeight="1" spans="1:9">
      <c r="A2547" s="6" t="s">
        <v>25022</v>
      </c>
      <c r="B2547" s="6" t="s">
        <v>25023</v>
      </c>
      <c r="C2547" s="6" t="s">
        <v>16034</v>
      </c>
      <c r="D2547" s="6"/>
      <c r="E2547" s="6"/>
      <c r="F2547" s="6" t="s">
        <v>25024</v>
      </c>
      <c r="G2547" s="6"/>
      <c r="H2547" s="6" t="s">
        <v>16034</v>
      </c>
      <c r="I2547" s="6"/>
    </row>
    <row r="2548" customHeight="1" spans="1:9">
      <c r="A2548" s="8" t="s">
        <v>25025</v>
      </c>
      <c r="B2548" s="8" t="s">
        <v>25026</v>
      </c>
      <c r="C2548" s="8" t="s">
        <v>24982</v>
      </c>
      <c r="D2548" s="8"/>
      <c r="E2548" s="8"/>
      <c r="F2548" s="8" t="s">
        <v>25027</v>
      </c>
      <c r="G2548" s="8"/>
      <c r="H2548" s="8" t="s">
        <v>15985</v>
      </c>
      <c r="I2548" s="8"/>
    </row>
    <row r="2549" customHeight="1" spans="1:9">
      <c r="A2549" s="6" t="s">
        <v>25028</v>
      </c>
      <c r="B2549" s="6" t="s">
        <v>25029</v>
      </c>
      <c r="C2549" s="6" t="s">
        <v>25030</v>
      </c>
      <c r="D2549" s="6"/>
      <c r="E2549" s="6"/>
      <c r="F2549" s="6" t="s">
        <v>25031</v>
      </c>
      <c r="G2549" s="6"/>
      <c r="H2549" s="6" t="s">
        <v>17293</v>
      </c>
      <c r="I2549" s="6"/>
    </row>
    <row r="2550" customHeight="1" spans="1:9">
      <c r="A2550" s="8" t="s">
        <v>25032</v>
      </c>
      <c r="B2550" s="8"/>
      <c r="C2550" s="8" t="s">
        <v>25033</v>
      </c>
      <c r="D2550" s="8"/>
      <c r="E2550" s="8"/>
      <c r="F2550" s="8" t="s">
        <v>25034</v>
      </c>
      <c r="G2550" s="8"/>
      <c r="H2550" s="8"/>
      <c r="I2550" s="8"/>
    </row>
    <row r="2551" customHeight="1" spans="1:9">
      <c r="A2551" s="6" t="s">
        <v>25035</v>
      </c>
      <c r="B2551" s="6" t="s">
        <v>25036</v>
      </c>
      <c r="C2551" s="6" t="s">
        <v>23626</v>
      </c>
      <c r="D2551" s="6"/>
      <c r="E2551" s="6"/>
      <c r="F2551" s="6" t="s">
        <v>25037</v>
      </c>
      <c r="G2551" s="6"/>
      <c r="H2551" s="6" t="s">
        <v>16056</v>
      </c>
      <c r="I2551" s="6"/>
    </row>
    <row r="2552" customHeight="1" spans="1:9">
      <c r="A2552" s="8" t="s">
        <v>25038</v>
      </c>
      <c r="B2552" s="8" t="s">
        <v>25039</v>
      </c>
      <c r="C2552" s="8" t="s">
        <v>19001</v>
      </c>
      <c r="D2552" s="8"/>
      <c r="E2552" s="8"/>
      <c r="F2552" s="8" t="s">
        <v>25040</v>
      </c>
      <c r="G2552" s="8"/>
      <c r="H2552" s="8" t="s">
        <v>16039</v>
      </c>
      <c r="I2552" s="8"/>
    </row>
    <row r="2553" customHeight="1" spans="1:9">
      <c r="A2553" s="6" t="s">
        <v>25041</v>
      </c>
      <c r="B2553" s="6" t="s">
        <v>25042</v>
      </c>
      <c r="C2553" s="6" t="s">
        <v>25043</v>
      </c>
      <c r="D2553" s="6"/>
      <c r="E2553" s="6"/>
      <c r="F2553" s="6" t="s">
        <v>25044</v>
      </c>
      <c r="G2553" s="6"/>
      <c r="H2553" s="6" t="s">
        <v>16348</v>
      </c>
      <c r="I2553" s="6"/>
    </row>
    <row r="2554" customHeight="1" spans="1:9">
      <c r="A2554" s="8" t="s">
        <v>25045</v>
      </c>
      <c r="B2554" s="8" t="s">
        <v>25046</v>
      </c>
      <c r="C2554" s="8" t="s">
        <v>25047</v>
      </c>
      <c r="D2554" s="8"/>
      <c r="E2554" s="8"/>
      <c r="F2554" s="8" t="s">
        <v>25048</v>
      </c>
      <c r="G2554" s="8"/>
      <c r="H2554" s="8" t="s">
        <v>15985</v>
      </c>
      <c r="I2554" s="8"/>
    </row>
    <row r="2555" customHeight="1" spans="1:9">
      <c r="A2555" s="6" t="s">
        <v>25049</v>
      </c>
      <c r="B2555" s="6" t="s">
        <v>25050</v>
      </c>
      <c r="C2555" s="6" t="s">
        <v>16029</v>
      </c>
      <c r="D2555" s="6"/>
      <c r="E2555" s="6"/>
      <c r="F2555" s="6" t="s">
        <v>25051</v>
      </c>
      <c r="G2555" s="6"/>
      <c r="H2555" s="6" t="s">
        <v>16029</v>
      </c>
      <c r="I2555" s="6"/>
    </row>
    <row r="2556" customHeight="1" spans="1:9">
      <c r="A2556" s="8" t="s">
        <v>25052</v>
      </c>
      <c r="B2556" s="8" t="s">
        <v>25053</v>
      </c>
      <c r="C2556" s="8" t="s">
        <v>16348</v>
      </c>
      <c r="D2556" s="8"/>
      <c r="E2556" s="8"/>
      <c r="F2556" s="8" t="s">
        <v>25054</v>
      </c>
      <c r="G2556" s="8"/>
      <c r="H2556" s="8" t="s">
        <v>16348</v>
      </c>
      <c r="I2556" s="8"/>
    </row>
    <row r="2557" customHeight="1" spans="1:9">
      <c r="A2557" s="6" t="s">
        <v>25055</v>
      </c>
      <c r="B2557" s="6" t="s">
        <v>25056</v>
      </c>
      <c r="C2557" s="6" t="s">
        <v>24038</v>
      </c>
      <c r="D2557" s="6"/>
      <c r="E2557" s="6" t="s">
        <v>25057</v>
      </c>
      <c r="F2557" s="6" t="s">
        <v>25058</v>
      </c>
      <c r="G2557" s="6"/>
      <c r="H2557" s="6" t="s">
        <v>17377</v>
      </c>
      <c r="I2557" s="6"/>
    </row>
    <row r="2558" customHeight="1" spans="1:9">
      <c r="A2558" s="8" t="s">
        <v>25059</v>
      </c>
      <c r="B2558" s="8" t="s">
        <v>25060</v>
      </c>
      <c r="C2558" s="8" t="s">
        <v>25061</v>
      </c>
      <c r="D2558" s="8"/>
      <c r="E2558" s="8"/>
      <c r="F2558" s="8" t="s">
        <v>25062</v>
      </c>
      <c r="G2558" s="8"/>
      <c r="H2558" s="8" t="s">
        <v>15985</v>
      </c>
      <c r="I2558" s="8"/>
    </row>
    <row r="2559" customHeight="1" spans="1:9">
      <c r="A2559" s="6" t="s">
        <v>25063</v>
      </c>
      <c r="B2559" s="6" t="s">
        <v>25064</v>
      </c>
      <c r="C2559" s="6" t="s">
        <v>17575</v>
      </c>
      <c r="D2559" s="6"/>
      <c r="E2559" s="6"/>
      <c r="F2559" s="6" t="s">
        <v>25065</v>
      </c>
      <c r="G2559" s="6"/>
      <c r="H2559" s="6" t="s">
        <v>17575</v>
      </c>
      <c r="I2559" s="6"/>
    </row>
    <row r="2560" customHeight="1" spans="1:9">
      <c r="A2560" s="8" t="s">
        <v>25066</v>
      </c>
      <c r="B2560" s="8" t="s">
        <v>25067</v>
      </c>
      <c r="C2560" s="8" t="s">
        <v>19342</v>
      </c>
      <c r="D2560" s="8"/>
      <c r="E2560" s="8"/>
      <c r="F2560" s="8" t="s">
        <v>25068</v>
      </c>
      <c r="G2560" s="8"/>
      <c r="H2560" s="8" t="s">
        <v>16024</v>
      </c>
      <c r="I2560" s="8"/>
    </row>
    <row r="2561" customHeight="1" spans="1:9">
      <c r="A2561" s="6" t="s">
        <v>25069</v>
      </c>
      <c r="B2561" s="6" t="s">
        <v>25070</v>
      </c>
      <c r="C2561" s="6" t="s">
        <v>24852</v>
      </c>
      <c r="D2561" s="6"/>
      <c r="E2561" s="6"/>
      <c r="F2561" s="6" t="s">
        <v>25071</v>
      </c>
      <c r="G2561" s="6"/>
      <c r="H2561" s="6" t="s">
        <v>15985</v>
      </c>
      <c r="I2561" s="6"/>
    </row>
    <row r="2562" customHeight="1" spans="1:9">
      <c r="A2562" s="8" t="s">
        <v>25072</v>
      </c>
      <c r="B2562" s="8" t="s">
        <v>25073</v>
      </c>
      <c r="C2562" s="8" t="s">
        <v>20384</v>
      </c>
      <c r="D2562" s="8"/>
      <c r="E2562" s="8"/>
      <c r="F2562" s="8" t="s">
        <v>25074</v>
      </c>
      <c r="G2562" s="8"/>
      <c r="H2562" s="8" t="s">
        <v>15985</v>
      </c>
      <c r="I2562" s="8"/>
    </row>
    <row r="2563" customHeight="1" spans="1:9">
      <c r="A2563" s="6" t="s">
        <v>25075</v>
      </c>
      <c r="B2563" s="6" t="s">
        <v>25076</v>
      </c>
      <c r="C2563" s="6" t="s">
        <v>25077</v>
      </c>
      <c r="D2563" s="6"/>
      <c r="E2563" s="6"/>
      <c r="F2563" s="6" t="s">
        <v>25078</v>
      </c>
      <c r="G2563" s="6"/>
      <c r="H2563" s="6" t="s">
        <v>15959</v>
      </c>
      <c r="I2563" s="6"/>
    </row>
    <row r="2564" customHeight="1" spans="1:9">
      <c r="A2564" s="8" t="s">
        <v>25079</v>
      </c>
      <c r="B2564" s="8" t="s">
        <v>25080</v>
      </c>
      <c r="C2564" s="8" t="s">
        <v>25081</v>
      </c>
      <c r="D2564" s="8"/>
      <c r="E2564" s="8"/>
      <c r="F2564" s="8" t="s">
        <v>25082</v>
      </c>
      <c r="G2564" s="8"/>
      <c r="H2564" s="8" t="s">
        <v>16024</v>
      </c>
      <c r="I2564" s="8"/>
    </row>
    <row r="2565" customHeight="1" spans="1:9">
      <c r="A2565" s="6" t="s">
        <v>25083</v>
      </c>
      <c r="B2565" s="6" t="s">
        <v>25084</v>
      </c>
      <c r="C2565" s="6" t="s">
        <v>23980</v>
      </c>
      <c r="D2565" s="6"/>
      <c r="E2565" s="6"/>
      <c r="F2565" s="6" t="s">
        <v>25085</v>
      </c>
      <c r="G2565" s="6"/>
      <c r="H2565" s="6" t="s">
        <v>15985</v>
      </c>
      <c r="I2565" s="6"/>
    </row>
    <row r="2566" customHeight="1" spans="1:9">
      <c r="A2566" s="8" t="s">
        <v>25086</v>
      </c>
      <c r="B2566" s="8" t="s">
        <v>25087</v>
      </c>
      <c r="C2566" s="8" t="s">
        <v>25088</v>
      </c>
      <c r="D2566" s="8"/>
      <c r="E2566" s="8"/>
      <c r="F2566" s="8" t="s">
        <v>25089</v>
      </c>
      <c r="G2566" s="8"/>
      <c r="H2566" s="8" t="s">
        <v>15985</v>
      </c>
      <c r="I2566" s="8"/>
    </row>
    <row r="2567" customHeight="1" spans="1:9">
      <c r="A2567" s="6" t="s">
        <v>25090</v>
      </c>
      <c r="B2567" s="6" t="s">
        <v>25091</v>
      </c>
      <c r="C2567" s="6" t="s">
        <v>16129</v>
      </c>
      <c r="D2567" s="6"/>
      <c r="E2567" s="6"/>
      <c r="F2567" s="6" t="s">
        <v>25092</v>
      </c>
      <c r="G2567" s="6"/>
      <c r="H2567" s="6" t="s">
        <v>15985</v>
      </c>
      <c r="I2567" s="6"/>
    </row>
    <row r="2568" customHeight="1" spans="1:9">
      <c r="A2568" s="8" t="s">
        <v>25093</v>
      </c>
      <c r="B2568" s="8" t="s">
        <v>25094</v>
      </c>
      <c r="C2568" s="8" t="s">
        <v>20578</v>
      </c>
      <c r="D2568" s="8"/>
      <c r="E2568" s="8"/>
      <c r="F2568" s="8" t="s">
        <v>25095</v>
      </c>
      <c r="G2568" s="8"/>
      <c r="H2568" s="8" t="s">
        <v>15985</v>
      </c>
      <c r="I2568" s="8"/>
    </row>
    <row r="2569" customHeight="1" spans="1:9">
      <c r="A2569" s="6" t="s">
        <v>25096</v>
      </c>
      <c r="B2569" s="6" t="s">
        <v>25097</v>
      </c>
      <c r="C2569" s="6" t="s">
        <v>15975</v>
      </c>
      <c r="D2569" s="6"/>
      <c r="E2569" s="6"/>
      <c r="F2569" s="6" t="s">
        <v>25098</v>
      </c>
      <c r="G2569" s="6"/>
      <c r="H2569" s="6" t="s">
        <v>15975</v>
      </c>
      <c r="I2569" s="6"/>
    </row>
    <row r="2570" customHeight="1" spans="1:9">
      <c r="A2570" s="8" t="s">
        <v>25099</v>
      </c>
      <c r="B2570" s="8" t="s">
        <v>25100</v>
      </c>
      <c r="C2570" s="8" t="s">
        <v>25101</v>
      </c>
      <c r="D2570" s="8"/>
      <c r="E2570" s="8"/>
      <c r="F2570" s="8" t="s">
        <v>25102</v>
      </c>
      <c r="G2570" s="8"/>
      <c r="H2570" s="8" t="s">
        <v>15985</v>
      </c>
      <c r="I2570" s="8"/>
    </row>
    <row r="2571" customHeight="1" spans="1:9">
      <c r="A2571" s="6" t="s">
        <v>25103</v>
      </c>
      <c r="B2571" s="6" t="s">
        <v>25104</v>
      </c>
      <c r="C2571" s="6" t="s">
        <v>25105</v>
      </c>
      <c r="D2571" s="6"/>
      <c r="E2571" s="6"/>
      <c r="F2571" s="6" t="s">
        <v>25106</v>
      </c>
      <c r="G2571" s="6"/>
      <c r="H2571" s="6" t="s">
        <v>15985</v>
      </c>
      <c r="I2571" s="6"/>
    </row>
    <row r="2572" customHeight="1" spans="1:9">
      <c r="A2572" s="8" t="s">
        <v>25107</v>
      </c>
      <c r="B2572" s="8" t="s">
        <v>25108</v>
      </c>
      <c r="C2572" s="8" t="s">
        <v>25109</v>
      </c>
      <c r="D2572" s="8"/>
      <c r="E2572" s="8"/>
      <c r="F2572" s="8" t="s">
        <v>25110</v>
      </c>
      <c r="G2572" s="8"/>
      <c r="H2572" s="8" t="s">
        <v>15965</v>
      </c>
      <c r="I2572" s="8"/>
    </row>
    <row r="2573" customHeight="1" spans="1:9">
      <c r="A2573" s="6" t="s">
        <v>25111</v>
      </c>
      <c r="B2573" s="6" t="s">
        <v>25112</v>
      </c>
      <c r="C2573" s="6" t="s">
        <v>16094</v>
      </c>
      <c r="D2573" s="6"/>
      <c r="E2573" s="6"/>
      <c r="F2573" s="6" t="s">
        <v>25113</v>
      </c>
      <c r="G2573" s="6"/>
      <c r="H2573" s="6" t="s">
        <v>16094</v>
      </c>
      <c r="I2573" s="6"/>
    </row>
    <row r="2574" customHeight="1" spans="1:9">
      <c r="A2574" s="8" t="s">
        <v>25114</v>
      </c>
      <c r="B2574" s="8" t="s">
        <v>25115</v>
      </c>
      <c r="C2574" s="8" t="s">
        <v>25116</v>
      </c>
      <c r="D2574" s="8"/>
      <c r="E2574" s="8"/>
      <c r="F2574" s="8" t="s">
        <v>25117</v>
      </c>
      <c r="G2574" s="8"/>
      <c r="H2574" s="8" t="s">
        <v>16029</v>
      </c>
      <c r="I2574" s="8"/>
    </row>
    <row r="2575" customHeight="1" spans="1:9">
      <c r="A2575" s="6" t="s">
        <v>25118</v>
      </c>
      <c r="B2575" s="6" t="s">
        <v>25119</v>
      </c>
      <c r="C2575" s="6" t="s">
        <v>16411</v>
      </c>
      <c r="D2575" s="6"/>
      <c r="E2575" s="6"/>
      <c r="F2575" s="6" t="s">
        <v>25120</v>
      </c>
      <c r="G2575" s="6"/>
      <c r="H2575" s="6" t="s">
        <v>16411</v>
      </c>
      <c r="I2575" s="6"/>
    </row>
    <row r="2576" customHeight="1" spans="1:9">
      <c r="A2576" s="8" t="s">
        <v>25121</v>
      </c>
      <c r="B2576" s="8" t="s">
        <v>25122</v>
      </c>
      <c r="C2576" s="8" t="s">
        <v>25123</v>
      </c>
      <c r="D2576" s="8"/>
      <c r="E2576" s="8"/>
      <c r="F2576" s="8" t="s">
        <v>25124</v>
      </c>
      <c r="G2576" s="8"/>
      <c r="H2576" s="8" t="s">
        <v>15985</v>
      </c>
      <c r="I2576" s="8"/>
    </row>
    <row r="2577" customHeight="1" spans="1:9">
      <c r="A2577" s="6" t="s">
        <v>25125</v>
      </c>
      <c r="B2577" s="6" t="s">
        <v>25126</v>
      </c>
      <c r="C2577" s="6" t="s">
        <v>25127</v>
      </c>
      <c r="D2577" s="6"/>
      <c r="E2577" s="6"/>
      <c r="F2577" s="6" t="s">
        <v>25128</v>
      </c>
      <c r="G2577" s="6"/>
      <c r="H2577" s="6" t="s">
        <v>16029</v>
      </c>
      <c r="I2577" s="6"/>
    </row>
    <row r="2578" customHeight="1" spans="1:9">
      <c r="A2578" s="8" t="s">
        <v>25129</v>
      </c>
      <c r="B2578" s="8" t="s">
        <v>25130</v>
      </c>
      <c r="C2578" s="8" t="s">
        <v>25131</v>
      </c>
      <c r="D2578" s="8"/>
      <c r="E2578" s="8"/>
      <c r="F2578" s="8" t="s">
        <v>25132</v>
      </c>
      <c r="G2578" s="8"/>
      <c r="H2578" s="8" t="s">
        <v>15985</v>
      </c>
      <c r="I2578" s="8"/>
    </row>
    <row r="2579" customHeight="1" spans="1:9">
      <c r="A2579" s="6" t="s">
        <v>25133</v>
      </c>
      <c r="B2579" s="6" t="s">
        <v>25134</v>
      </c>
      <c r="C2579" s="6" t="s">
        <v>25135</v>
      </c>
      <c r="D2579" s="6"/>
      <c r="E2579" s="6"/>
      <c r="F2579" s="6" t="s">
        <v>25136</v>
      </c>
      <c r="G2579" s="6"/>
      <c r="H2579" s="6" t="s">
        <v>16029</v>
      </c>
      <c r="I2579" s="6"/>
    </row>
    <row r="2580" customHeight="1" spans="1:9">
      <c r="A2580" s="8" t="s">
        <v>25137</v>
      </c>
      <c r="B2580" s="8" t="s">
        <v>25138</v>
      </c>
      <c r="C2580" s="8" t="s">
        <v>25139</v>
      </c>
      <c r="D2580" s="8"/>
      <c r="E2580" s="8"/>
      <c r="F2580" s="8" t="s">
        <v>25140</v>
      </c>
      <c r="G2580" s="8"/>
      <c r="H2580" s="8" t="s">
        <v>15985</v>
      </c>
      <c r="I2580" s="8"/>
    </row>
    <row r="2581" customHeight="1" spans="1:9">
      <c r="A2581" s="6" t="s">
        <v>25141</v>
      </c>
      <c r="B2581" s="6" t="s">
        <v>25142</v>
      </c>
      <c r="C2581" s="6" t="s">
        <v>25143</v>
      </c>
      <c r="D2581" s="6"/>
      <c r="E2581" s="6"/>
      <c r="F2581" s="6" t="s">
        <v>25144</v>
      </c>
      <c r="G2581" s="6"/>
      <c r="H2581" s="6" t="s">
        <v>16102</v>
      </c>
      <c r="I2581" s="6"/>
    </row>
    <row r="2582" customHeight="1" spans="1:9">
      <c r="A2582" s="8" t="s">
        <v>25145</v>
      </c>
      <c r="B2582" s="8" t="s">
        <v>25146</v>
      </c>
      <c r="C2582" s="8" t="s">
        <v>25147</v>
      </c>
      <c r="D2582" s="8"/>
      <c r="E2582" s="8"/>
      <c r="F2582" s="8" t="s">
        <v>25148</v>
      </c>
      <c r="G2582" s="8"/>
      <c r="H2582" s="8" t="s">
        <v>15985</v>
      </c>
      <c r="I2582" s="8"/>
    </row>
    <row r="2583" customHeight="1" spans="1:9">
      <c r="A2583" s="6" t="s">
        <v>25149</v>
      </c>
      <c r="B2583" s="6" t="s">
        <v>25150</v>
      </c>
      <c r="C2583" s="6" t="s">
        <v>16129</v>
      </c>
      <c r="D2583" s="6"/>
      <c r="E2583" s="6"/>
      <c r="F2583" s="6" t="s">
        <v>25151</v>
      </c>
      <c r="G2583" s="6"/>
      <c r="H2583" s="6" t="s">
        <v>15985</v>
      </c>
      <c r="I2583" s="6"/>
    </row>
    <row r="2584" customHeight="1" spans="1:9">
      <c r="A2584" s="8" t="s">
        <v>25152</v>
      </c>
      <c r="B2584" s="8" t="s">
        <v>25153</v>
      </c>
      <c r="C2584" s="8" t="s">
        <v>25154</v>
      </c>
      <c r="D2584" s="8"/>
      <c r="E2584" s="8"/>
      <c r="F2584" s="8" t="s">
        <v>25155</v>
      </c>
      <c r="G2584" s="8"/>
      <c r="H2584" s="8" t="s">
        <v>15970</v>
      </c>
      <c r="I2584" s="8"/>
    </row>
    <row r="2585" customHeight="1" spans="1:9">
      <c r="A2585" s="6" t="s">
        <v>25156</v>
      </c>
      <c r="B2585" s="6" t="s">
        <v>25157</v>
      </c>
      <c r="C2585" s="6" t="s">
        <v>16129</v>
      </c>
      <c r="D2585" s="6"/>
      <c r="E2585" s="6"/>
      <c r="F2585" s="6" t="s">
        <v>25158</v>
      </c>
      <c r="G2585" s="6"/>
      <c r="H2585" s="6" t="s">
        <v>15985</v>
      </c>
      <c r="I2585" s="6"/>
    </row>
    <row r="2586" customHeight="1" spans="1:9">
      <c r="A2586" s="8" t="s">
        <v>25159</v>
      </c>
      <c r="B2586" s="8" t="s">
        <v>25160</v>
      </c>
      <c r="C2586" s="8" t="s">
        <v>25161</v>
      </c>
      <c r="D2586" s="8"/>
      <c r="E2586" s="8"/>
      <c r="F2586" s="8" t="s">
        <v>25162</v>
      </c>
      <c r="G2586" s="8"/>
      <c r="H2586" s="8" t="s">
        <v>15985</v>
      </c>
      <c r="I2586" s="8"/>
    </row>
    <row r="2587" customHeight="1" spans="1:9">
      <c r="A2587" s="6" t="s">
        <v>25163</v>
      </c>
      <c r="B2587" s="6" t="s">
        <v>25164</v>
      </c>
      <c r="C2587" s="6" t="s">
        <v>25165</v>
      </c>
      <c r="D2587" s="6"/>
      <c r="E2587" s="6"/>
      <c r="F2587" s="6" t="s">
        <v>25166</v>
      </c>
      <c r="G2587" s="6"/>
      <c r="H2587" s="6" t="s">
        <v>15985</v>
      </c>
      <c r="I2587" s="6"/>
    </row>
    <row r="2588" customHeight="1" spans="1:9">
      <c r="A2588" s="8" t="s">
        <v>25167</v>
      </c>
      <c r="B2588" s="8" t="s">
        <v>25168</v>
      </c>
      <c r="C2588" s="8" t="s">
        <v>25169</v>
      </c>
      <c r="D2588" s="8"/>
      <c r="E2588" s="8"/>
      <c r="F2588" s="8" t="s">
        <v>25170</v>
      </c>
      <c r="G2588" s="8"/>
      <c r="H2588" s="8"/>
      <c r="I2588" s="8"/>
    </row>
    <row r="2589" customHeight="1" spans="1:9">
      <c r="A2589" s="6" t="s">
        <v>25171</v>
      </c>
      <c r="B2589" s="6" t="s">
        <v>25172</v>
      </c>
      <c r="C2589" s="6" t="s">
        <v>18762</v>
      </c>
      <c r="D2589" s="6"/>
      <c r="E2589" s="6"/>
      <c r="F2589" s="6" t="s">
        <v>25173</v>
      </c>
      <c r="G2589" s="6"/>
      <c r="H2589" s="6" t="s">
        <v>16024</v>
      </c>
      <c r="I2589" s="6"/>
    </row>
    <row r="2590" customHeight="1" spans="1:9">
      <c r="A2590" s="8" t="s">
        <v>25174</v>
      </c>
      <c r="B2590" s="8"/>
      <c r="C2590" s="8" t="s">
        <v>25175</v>
      </c>
      <c r="D2590" s="8"/>
      <c r="E2590" s="8"/>
      <c r="F2590" s="8" t="s">
        <v>25176</v>
      </c>
      <c r="G2590" s="8"/>
      <c r="H2590" s="8"/>
      <c r="I2590" s="8"/>
    </row>
    <row r="2591" customHeight="1" spans="1:9">
      <c r="A2591" s="6" t="s">
        <v>25177</v>
      </c>
      <c r="B2591" s="6" t="s">
        <v>25178</v>
      </c>
      <c r="C2591" s="6" t="s">
        <v>16673</v>
      </c>
      <c r="D2591" s="6"/>
      <c r="E2591" s="6"/>
      <c r="F2591" s="6" t="s">
        <v>25179</v>
      </c>
      <c r="G2591" s="6"/>
      <c r="H2591" s="6" t="s">
        <v>16673</v>
      </c>
      <c r="I2591" s="6"/>
    </row>
    <row r="2592" customHeight="1" spans="1:9">
      <c r="A2592" s="8" t="s">
        <v>25180</v>
      </c>
      <c r="B2592" s="8" t="s">
        <v>25181</v>
      </c>
      <c r="C2592" s="8" t="s">
        <v>20839</v>
      </c>
      <c r="D2592" s="8"/>
      <c r="E2592" s="8"/>
      <c r="F2592" s="8" t="s">
        <v>25182</v>
      </c>
      <c r="G2592" s="8"/>
      <c r="H2592" s="8" t="s">
        <v>15985</v>
      </c>
      <c r="I2592" s="8"/>
    </row>
    <row r="2593" customHeight="1" spans="1:9">
      <c r="A2593" s="6" t="s">
        <v>25183</v>
      </c>
      <c r="B2593" s="6"/>
      <c r="C2593" s="6" t="s">
        <v>25033</v>
      </c>
      <c r="D2593" s="6"/>
      <c r="E2593" s="6"/>
      <c r="F2593" s="6" t="s">
        <v>25184</v>
      </c>
      <c r="G2593" s="6"/>
      <c r="H2593" s="6"/>
      <c r="I2593" s="6"/>
    </row>
    <row r="2594" customHeight="1" spans="1:9">
      <c r="A2594" s="8" t="s">
        <v>25185</v>
      </c>
      <c r="B2594" s="8" t="s">
        <v>25186</v>
      </c>
      <c r="C2594" s="8" t="s">
        <v>25187</v>
      </c>
      <c r="D2594" s="8"/>
      <c r="E2594" s="8"/>
      <c r="F2594" s="8" t="s">
        <v>25188</v>
      </c>
      <c r="G2594" s="8"/>
      <c r="H2594" s="8" t="s">
        <v>16348</v>
      </c>
      <c r="I2594" s="8"/>
    </row>
    <row r="2595" customHeight="1" spans="1:9">
      <c r="A2595" s="6" t="s">
        <v>25189</v>
      </c>
      <c r="B2595" s="6" t="s">
        <v>25190</v>
      </c>
      <c r="C2595" s="6" t="s">
        <v>25191</v>
      </c>
      <c r="D2595" s="6"/>
      <c r="E2595" s="6"/>
      <c r="F2595" s="6" t="s">
        <v>25192</v>
      </c>
      <c r="G2595" s="6"/>
      <c r="H2595" s="6" t="s">
        <v>15959</v>
      </c>
      <c r="I2595" s="6"/>
    </row>
    <row r="2596" customHeight="1" spans="1:9">
      <c r="A2596" s="8" t="s">
        <v>25193</v>
      </c>
      <c r="B2596" s="8" t="s">
        <v>25194</v>
      </c>
      <c r="C2596" s="8" t="s">
        <v>15980</v>
      </c>
      <c r="D2596" s="8"/>
      <c r="E2596" s="8"/>
      <c r="F2596" s="8" t="s">
        <v>25195</v>
      </c>
      <c r="G2596" s="8"/>
      <c r="H2596" s="8" t="s">
        <v>15980</v>
      </c>
      <c r="I2596" s="8"/>
    </row>
    <row r="2597" customHeight="1" spans="1:9">
      <c r="A2597" s="6" t="s">
        <v>25196</v>
      </c>
      <c r="B2597" s="6" t="s">
        <v>25197</v>
      </c>
      <c r="C2597" s="6" t="s">
        <v>24982</v>
      </c>
      <c r="D2597" s="6"/>
      <c r="E2597" s="6"/>
      <c r="F2597" s="6" t="s">
        <v>25198</v>
      </c>
      <c r="G2597" s="6"/>
      <c r="H2597" s="6" t="s">
        <v>15985</v>
      </c>
      <c r="I2597" s="6"/>
    </row>
    <row r="2598" customHeight="1" spans="1:9">
      <c r="A2598" s="8" t="s">
        <v>25199</v>
      </c>
      <c r="B2598" s="8" t="s">
        <v>25200</v>
      </c>
      <c r="C2598" s="8" t="s">
        <v>25201</v>
      </c>
      <c r="D2598" s="8"/>
      <c r="E2598" s="8"/>
      <c r="F2598" s="8" t="s">
        <v>25202</v>
      </c>
      <c r="G2598" s="8"/>
      <c r="H2598" s="8" t="s">
        <v>16024</v>
      </c>
      <c r="I2598" s="8"/>
    </row>
    <row r="2599" customHeight="1" spans="1:9">
      <c r="A2599" s="6" t="s">
        <v>25203</v>
      </c>
      <c r="B2599" s="6" t="s">
        <v>25204</v>
      </c>
      <c r="C2599" s="6" t="s">
        <v>25205</v>
      </c>
      <c r="D2599" s="6"/>
      <c r="E2599" s="6"/>
      <c r="F2599" s="6" t="s">
        <v>25206</v>
      </c>
      <c r="G2599" s="6"/>
      <c r="H2599" s="6" t="s">
        <v>16144</v>
      </c>
      <c r="I2599" s="6"/>
    </row>
    <row r="2600" customHeight="1" spans="1:9">
      <c r="A2600" s="8" t="s">
        <v>25207</v>
      </c>
      <c r="B2600" s="8" t="s">
        <v>25208</v>
      </c>
      <c r="C2600" s="8" t="s">
        <v>23062</v>
      </c>
      <c r="D2600" s="8"/>
      <c r="E2600" s="8"/>
      <c r="F2600" s="8" t="s">
        <v>25209</v>
      </c>
      <c r="G2600" s="8"/>
      <c r="H2600" s="8" t="s">
        <v>15985</v>
      </c>
      <c r="I2600" s="8"/>
    </row>
    <row r="2601" customHeight="1" spans="1:9">
      <c r="A2601" s="6" t="s">
        <v>25210</v>
      </c>
      <c r="B2601" s="6" t="s">
        <v>25211</v>
      </c>
      <c r="C2601" s="6" t="s">
        <v>16129</v>
      </c>
      <c r="D2601" s="6"/>
      <c r="E2601" s="6"/>
      <c r="F2601" s="6" t="s">
        <v>25212</v>
      </c>
      <c r="G2601" s="6"/>
      <c r="H2601" s="6" t="s">
        <v>15985</v>
      </c>
      <c r="I2601" s="6"/>
    </row>
    <row r="2602" customHeight="1" spans="1:9">
      <c r="A2602" s="8" t="s">
        <v>25213</v>
      </c>
      <c r="B2602" s="8" t="s">
        <v>25214</v>
      </c>
      <c r="C2602" s="8" t="s">
        <v>15965</v>
      </c>
      <c r="D2602" s="8"/>
      <c r="E2602" s="8"/>
      <c r="F2602" s="8" t="s">
        <v>25215</v>
      </c>
      <c r="G2602" s="8"/>
      <c r="H2602" s="8" t="s">
        <v>15965</v>
      </c>
      <c r="I2602" s="8"/>
    </row>
    <row r="2603" customHeight="1" spans="1:9">
      <c r="A2603" s="6" t="s">
        <v>25216</v>
      </c>
      <c r="B2603" s="6" t="s">
        <v>25217</v>
      </c>
      <c r="C2603" s="6" t="s">
        <v>16139</v>
      </c>
      <c r="D2603" s="6"/>
      <c r="E2603" s="6"/>
      <c r="F2603" s="6" t="s">
        <v>25218</v>
      </c>
      <c r="G2603" s="6"/>
      <c r="H2603" s="6" t="s">
        <v>16139</v>
      </c>
      <c r="I2603" s="6"/>
    </row>
    <row r="2604" customHeight="1" spans="1:9">
      <c r="A2604" s="8" t="s">
        <v>25219</v>
      </c>
      <c r="B2604" s="8" t="s">
        <v>25220</v>
      </c>
      <c r="C2604" s="8" t="s">
        <v>24842</v>
      </c>
      <c r="D2604" s="8"/>
      <c r="E2604" s="8"/>
      <c r="F2604" s="8" t="s">
        <v>25221</v>
      </c>
      <c r="G2604" s="8"/>
      <c r="H2604" s="8" t="s">
        <v>15985</v>
      </c>
      <c r="I2604" s="8"/>
    </row>
    <row r="2605" customHeight="1" spans="1:9">
      <c r="A2605" s="6" t="s">
        <v>25222</v>
      </c>
      <c r="B2605" s="6" t="s">
        <v>25223</v>
      </c>
      <c r="C2605" s="6" t="s">
        <v>25224</v>
      </c>
      <c r="D2605" s="6"/>
      <c r="E2605" s="6"/>
      <c r="F2605" s="6" t="s">
        <v>25225</v>
      </c>
      <c r="G2605" s="6"/>
      <c r="H2605" s="6" t="s">
        <v>15985</v>
      </c>
      <c r="I2605" s="6"/>
    </row>
    <row r="2606" customHeight="1" spans="1:9">
      <c r="A2606" s="8" t="s">
        <v>25226</v>
      </c>
      <c r="B2606" s="8" t="s">
        <v>25227</v>
      </c>
      <c r="C2606" s="8" t="s">
        <v>16081</v>
      </c>
      <c r="D2606" s="8"/>
      <c r="E2606" s="8"/>
      <c r="F2606" s="8" t="s">
        <v>25228</v>
      </c>
      <c r="G2606" s="8"/>
      <c r="H2606" s="8" t="s">
        <v>16081</v>
      </c>
      <c r="I2606" s="8"/>
    </row>
    <row r="2607" customHeight="1" spans="1:9">
      <c r="A2607" s="6" t="s">
        <v>25229</v>
      </c>
      <c r="B2607" s="6" t="s">
        <v>25230</v>
      </c>
      <c r="C2607" s="6" t="s">
        <v>22042</v>
      </c>
      <c r="D2607" s="6"/>
      <c r="E2607" s="6"/>
      <c r="F2607" s="6" t="s">
        <v>25231</v>
      </c>
      <c r="G2607" s="6"/>
      <c r="H2607" s="6" t="s">
        <v>15985</v>
      </c>
      <c r="I2607" s="6"/>
    </row>
    <row r="2608" customHeight="1" spans="1:9">
      <c r="A2608" s="8" t="s">
        <v>25232</v>
      </c>
      <c r="B2608" s="8" t="s">
        <v>25233</v>
      </c>
      <c r="C2608" s="8" t="s">
        <v>16411</v>
      </c>
      <c r="D2608" s="8"/>
      <c r="E2608" s="8"/>
      <c r="F2608" s="8" t="s">
        <v>25234</v>
      </c>
      <c r="G2608" s="8"/>
      <c r="H2608" s="8" t="s">
        <v>16411</v>
      </c>
      <c r="I2608" s="8"/>
    </row>
    <row r="2609" customHeight="1" spans="1:9">
      <c r="A2609" s="6" t="s">
        <v>25235</v>
      </c>
      <c r="B2609" s="6" t="s">
        <v>25236</v>
      </c>
      <c r="C2609" s="6" t="s">
        <v>17377</v>
      </c>
      <c r="D2609" s="6"/>
      <c r="E2609" s="6" t="s">
        <v>25237</v>
      </c>
      <c r="F2609" s="6" t="s">
        <v>25238</v>
      </c>
      <c r="G2609" s="6"/>
      <c r="H2609" s="6" t="s">
        <v>17377</v>
      </c>
      <c r="I2609" s="6"/>
    </row>
    <row r="2610" customHeight="1" spans="1:9">
      <c r="A2610" s="8" t="s">
        <v>25239</v>
      </c>
      <c r="B2610" s="8" t="s">
        <v>25240</v>
      </c>
      <c r="C2610" s="8" t="s">
        <v>25187</v>
      </c>
      <c r="D2610" s="8"/>
      <c r="E2610" s="8"/>
      <c r="F2610" s="8" t="s">
        <v>25241</v>
      </c>
      <c r="G2610" s="8"/>
      <c r="H2610" s="8" t="s">
        <v>16348</v>
      </c>
      <c r="I2610" s="8"/>
    </row>
    <row r="2611" customHeight="1" spans="1:9">
      <c r="A2611" s="6" t="s">
        <v>25242</v>
      </c>
      <c r="B2611" s="6" t="s">
        <v>25243</v>
      </c>
      <c r="C2611" s="6" t="s">
        <v>23076</v>
      </c>
      <c r="D2611" s="6"/>
      <c r="E2611" s="6"/>
      <c r="F2611" s="6" t="s">
        <v>25244</v>
      </c>
      <c r="G2611" s="6"/>
      <c r="H2611" s="6" t="s">
        <v>15985</v>
      </c>
      <c r="I2611" s="6"/>
    </row>
    <row r="2612" customHeight="1" spans="1:9">
      <c r="A2612" s="8" t="s">
        <v>25245</v>
      </c>
      <c r="B2612" s="8" t="s">
        <v>25246</v>
      </c>
      <c r="C2612" s="8" t="s">
        <v>25247</v>
      </c>
      <c r="D2612" s="8"/>
      <c r="E2612" s="8"/>
      <c r="F2612" s="8" t="s">
        <v>25248</v>
      </c>
      <c r="G2612" s="8"/>
      <c r="H2612" s="8" t="s">
        <v>16024</v>
      </c>
      <c r="I2612" s="8"/>
    </row>
    <row r="2613" customHeight="1" spans="1:9">
      <c r="A2613" s="6" t="s">
        <v>25249</v>
      </c>
      <c r="B2613" s="6" t="s">
        <v>25250</v>
      </c>
      <c r="C2613" s="6" t="s">
        <v>15980</v>
      </c>
      <c r="D2613" s="6"/>
      <c r="E2613" s="6"/>
      <c r="F2613" s="6" t="s">
        <v>25251</v>
      </c>
      <c r="G2613" s="6"/>
      <c r="H2613" s="6" t="s">
        <v>15980</v>
      </c>
      <c r="I2613" s="6"/>
    </row>
    <row r="2614" customHeight="1" spans="1:9">
      <c r="A2614" s="8" t="s">
        <v>25252</v>
      </c>
      <c r="B2614" s="8" t="s">
        <v>25253</v>
      </c>
      <c r="C2614" s="8" t="s">
        <v>16094</v>
      </c>
      <c r="D2614" s="8"/>
      <c r="E2614" s="8"/>
      <c r="F2614" s="8" t="s">
        <v>25254</v>
      </c>
      <c r="G2614" s="8"/>
      <c r="H2614" s="8" t="s">
        <v>16094</v>
      </c>
      <c r="I2614" s="8"/>
    </row>
    <row r="2615" customHeight="1" spans="1:9">
      <c r="A2615" s="6" t="s">
        <v>25255</v>
      </c>
      <c r="B2615" s="6" t="s">
        <v>25256</v>
      </c>
      <c r="C2615" s="6" t="s">
        <v>25257</v>
      </c>
      <c r="D2615" s="6"/>
      <c r="E2615" s="6"/>
      <c r="F2615" s="6" t="s">
        <v>25258</v>
      </c>
      <c r="G2615" s="6"/>
      <c r="H2615" s="6" t="s">
        <v>16348</v>
      </c>
      <c r="I2615" s="6"/>
    </row>
    <row r="2616" customHeight="1" spans="1:9">
      <c r="A2616" s="8" t="s">
        <v>25259</v>
      </c>
      <c r="B2616" s="8" t="s">
        <v>25260</v>
      </c>
      <c r="C2616" s="8" t="s">
        <v>24045</v>
      </c>
      <c r="D2616" s="8"/>
      <c r="E2616" s="8"/>
      <c r="F2616" s="8" t="s">
        <v>25261</v>
      </c>
      <c r="G2616" s="8"/>
      <c r="H2616" s="8" t="s">
        <v>16029</v>
      </c>
      <c r="I2616" s="8"/>
    </row>
    <row r="2617" customHeight="1" spans="1:9">
      <c r="A2617" s="6" t="s">
        <v>25262</v>
      </c>
      <c r="B2617" s="6" t="s">
        <v>25263</v>
      </c>
      <c r="C2617" s="6" t="s">
        <v>25264</v>
      </c>
      <c r="D2617" s="6"/>
      <c r="E2617" s="6"/>
      <c r="F2617" s="6" t="s">
        <v>25265</v>
      </c>
      <c r="G2617" s="6"/>
      <c r="H2617" s="6" t="s">
        <v>15985</v>
      </c>
      <c r="I2617" s="6"/>
    </row>
    <row r="2618" customHeight="1" spans="1:9">
      <c r="A2618" s="8" t="s">
        <v>25266</v>
      </c>
      <c r="B2618" s="8" t="s">
        <v>25267</v>
      </c>
      <c r="C2618" s="8" t="s">
        <v>25268</v>
      </c>
      <c r="D2618" s="8"/>
      <c r="E2618" s="8"/>
      <c r="F2618" s="8" t="s">
        <v>25269</v>
      </c>
      <c r="G2618" s="8"/>
      <c r="H2618" s="8" t="s">
        <v>16197</v>
      </c>
      <c r="I2618" s="8"/>
    </row>
    <row r="2619" customHeight="1" spans="1:9">
      <c r="A2619" s="6" t="s">
        <v>25270</v>
      </c>
      <c r="B2619" s="6" t="s">
        <v>25271</v>
      </c>
      <c r="C2619" s="6" t="s">
        <v>25272</v>
      </c>
      <c r="D2619" s="6"/>
      <c r="E2619" s="6"/>
      <c r="F2619" s="6" t="s">
        <v>25273</v>
      </c>
      <c r="G2619" s="6"/>
      <c r="H2619" s="6" t="s">
        <v>15985</v>
      </c>
      <c r="I2619" s="6"/>
    </row>
    <row r="2620" customHeight="1" spans="1:9">
      <c r="A2620" s="8" t="s">
        <v>25274</v>
      </c>
      <c r="B2620" s="8" t="s">
        <v>25275</v>
      </c>
      <c r="C2620" s="8" t="s">
        <v>15980</v>
      </c>
      <c r="D2620" s="8"/>
      <c r="E2620" s="8"/>
      <c r="F2620" s="8" t="s">
        <v>25276</v>
      </c>
      <c r="G2620" s="8"/>
      <c r="H2620" s="8" t="s">
        <v>15980</v>
      </c>
      <c r="I2620" s="8"/>
    </row>
    <row r="2621" customHeight="1" spans="1:9">
      <c r="A2621" s="6" t="s">
        <v>25277</v>
      </c>
      <c r="B2621" s="6" t="s">
        <v>25278</v>
      </c>
      <c r="C2621" s="6" t="s">
        <v>25279</v>
      </c>
      <c r="D2621" s="6"/>
      <c r="E2621" s="6"/>
      <c r="F2621" s="6" t="s">
        <v>25280</v>
      </c>
      <c r="G2621" s="6"/>
      <c r="H2621" s="6" t="s">
        <v>16390</v>
      </c>
      <c r="I2621" s="6"/>
    </row>
    <row r="2622" customHeight="1" spans="1:9">
      <c r="A2622" s="8" t="s">
        <v>25281</v>
      </c>
      <c r="B2622" s="8" t="s">
        <v>25282</v>
      </c>
      <c r="C2622" s="8" t="s">
        <v>24637</v>
      </c>
      <c r="D2622" s="8"/>
      <c r="E2622" s="8"/>
      <c r="F2622" s="8" t="s">
        <v>25283</v>
      </c>
      <c r="G2622" s="8"/>
      <c r="H2622" s="8" t="s">
        <v>15985</v>
      </c>
      <c r="I2622" s="8"/>
    </row>
    <row r="2623" customHeight="1" spans="1:9">
      <c r="A2623" s="6" t="s">
        <v>25284</v>
      </c>
      <c r="B2623" s="6" t="s">
        <v>25285</v>
      </c>
      <c r="C2623" s="6" t="s">
        <v>19753</v>
      </c>
      <c r="D2623" s="6"/>
      <c r="E2623" s="6"/>
      <c r="F2623" s="6" t="s">
        <v>25286</v>
      </c>
      <c r="G2623" s="6"/>
      <c r="H2623" s="6" t="s">
        <v>15985</v>
      </c>
      <c r="I2623" s="6"/>
    </row>
    <row r="2624" customHeight="1" spans="1:9">
      <c r="A2624" s="8" t="s">
        <v>25287</v>
      </c>
      <c r="B2624" s="8" t="s">
        <v>25288</v>
      </c>
      <c r="C2624" s="8" t="s">
        <v>25289</v>
      </c>
      <c r="D2624" s="8"/>
      <c r="E2624" s="8"/>
      <c r="F2624" s="8" t="s">
        <v>25290</v>
      </c>
      <c r="G2624" s="8"/>
      <c r="H2624" s="8" t="s">
        <v>17575</v>
      </c>
      <c r="I2624" s="8"/>
    </row>
    <row r="2625" customHeight="1" spans="1:9">
      <c r="A2625" s="6" t="s">
        <v>25291</v>
      </c>
      <c r="B2625" s="6" t="s">
        <v>25292</v>
      </c>
      <c r="C2625" s="6" t="s">
        <v>24909</v>
      </c>
      <c r="D2625" s="6"/>
      <c r="E2625" s="6"/>
      <c r="F2625" s="6" t="s">
        <v>25293</v>
      </c>
      <c r="G2625" s="6"/>
      <c r="H2625" s="6" t="s">
        <v>16029</v>
      </c>
      <c r="I2625" s="6"/>
    </row>
    <row r="2626" customHeight="1" spans="1:9">
      <c r="A2626" s="8" t="s">
        <v>25294</v>
      </c>
      <c r="B2626" s="8" t="s">
        <v>25295</v>
      </c>
      <c r="C2626" s="8" t="s">
        <v>22527</v>
      </c>
      <c r="D2626" s="8"/>
      <c r="E2626" s="8"/>
      <c r="F2626" s="8" t="s">
        <v>25296</v>
      </c>
      <c r="G2626" s="8"/>
      <c r="H2626" s="8" t="s">
        <v>16056</v>
      </c>
      <c r="I2626" s="8"/>
    </row>
    <row r="2627" customHeight="1" spans="1:9">
      <c r="A2627" s="6" t="s">
        <v>25297</v>
      </c>
      <c r="B2627" s="6" t="s">
        <v>25298</v>
      </c>
      <c r="C2627" s="6" t="s">
        <v>25299</v>
      </c>
      <c r="D2627" s="6"/>
      <c r="E2627" s="6"/>
      <c r="F2627" s="6" t="s">
        <v>25300</v>
      </c>
      <c r="G2627" s="6"/>
      <c r="H2627" s="6" t="s">
        <v>15985</v>
      </c>
      <c r="I2627" s="6"/>
    </row>
    <row r="2628" customHeight="1" spans="1:9">
      <c r="A2628" s="8" t="s">
        <v>25301</v>
      </c>
      <c r="B2628" s="8" t="s">
        <v>25302</v>
      </c>
      <c r="C2628" s="8" t="s">
        <v>15965</v>
      </c>
      <c r="D2628" s="8"/>
      <c r="E2628" s="8"/>
      <c r="F2628" s="8" t="s">
        <v>25303</v>
      </c>
      <c r="G2628" s="8"/>
      <c r="H2628" s="8" t="s">
        <v>15965</v>
      </c>
      <c r="I2628" s="8"/>
    </row>
    <row r="2629" customHeight="1" spans="1:9">
      <c r="A2629" s="6" t="s">
        <v>25304</v>
      </c>
      <c r="B2629" s="6" t="s">
        <v>25305</v>
      </c>
      <c r="C2629" s="6" t="s">
        <v>16129</v>
      </c>
      <c r="D2629" s="6"/>
      <c r="E2629" s="6"/>
      <c r="F2629" s="6" t="s">
        <v>25306</v>
      </c>
      <c r="G2629" s="6"/>
      <c r="H2629" s="6" t="s">
        <v>15985</v>
      </c>
      <c r="I2629" s="6"/>
    </row>
    <row r="2630" customHeight="1" spans="1:9">
      <c r="A2630" s="8" t="s">
        <v>25307</v>
      </c>
      <c r="B2630" s="8" t="s">
        <v>25308</v>
      </c>
      <c r="C2630" s="8" t="s">
        <v>15959</v>
      </c>
      <c r="D2630" s="8"/>
      <c r="E2630" s="8"/>
      <c r="F2630" s="8" t="s">
        <v>25309</v>
      </c>
      <c r="G2630" s="8"/>
      <c r="H2630" s="8" t="s">
        <v>15959</v>
      </c>
      <c r="I2630" s="8"/>
    </row>
    <row r="2631" customHeight="1" spans="1:9">
      <c r="A2631" s="6" t="s">
        <v>25310</v>
      </c>
      <c r="B2631" s="6" t="s">
        <v>25311</v>
      </c>
      <c r="C2631" s="6" t="s">
        <v>15990</v>
      </c>
      <c r="D2631" s="6"/>
      <c r="E2631" s="6"/>
      <c r="F2631" s="6" t="s">
        <v>25312</v>
      </c>
      <c r="G2631" s="6"/>
      <c r="H2631" s="6" t="s">
        <v>15990</v>
      </c>
      <c r="I2631" s="6"/>
    </row>
    <row r="2632" customHeight="1" spans="1:9">
      <c r="A2632" s="8" t="s">
        <v>25313</v>
      </c>
      <c r="B2632" s="8" t="s">
        <v>25314</v>
      </c>
      <c r="C2632" s="8" t="s">
        <v>20615</v>
      </c>
      <c r="D2632" s="8"/>
      <c r="E2632" s="8"/>
      <c r="F2632" s="8" t="s">
        <v>25315</v>
      </c>
      <c r="G2632" s="8"/>
      <c r="H2632" s="8" t="s">
        <v>16168</v>
      </c>
      <c r="I2632" s="8"/>
    </row>
    <row r="2633" customHeight="1" spans="1:9">
      <c r="A2633" s="6" t="s">
        <v>25316</v>
      </c>
      <c r="B2633" s="6" t="s">
        <v>25317</v>
      </c>
      <c r="C2633" s="6" t="s">
        <v>20657</v>
      </c>
      <c r="D2633" s="6"/>
      <c r="E2633" s="6"/>
      <c r="F2633" s="6" t="s">
        <v>25318</v>
      </c>
      <c r="G2633" s="6"/>
      <c r="H2633" s="6" t="s">
        <v>16056</v>
      </c>
      <c r="I2633" s="6"/>
    </row>
    <row r="2634" customHeight="1" spans="1:9">
      <c r="A2634" s="8" t="s">
        <v>25319</v>
      </c>
      <c r="B2634" s="8" t="s">
        <v>25320</v>
      </c>
      <c r="C2634" s="8" t="s">
        <v>19253</v>
      </c>
      <c r="D2634" s="8"/>
      <c r="E2634" s="8"/>
      <c r="F2634" s="8" t="s">
        <v>25321</v>
      </c>
      <c r="G2634" s="8"/>
      <c r="H2634" s="8" t="s">
        <v>16361</v>
      </c>
      <c r="I2634" s="8"/>
    </row>
    <row r="2635" customHeight="1" spans="1:9">
      <c r="A2635" s="6" t="s">
        <v>25322</v>
      </c>
      <c r="B2635" s="6" t="s">
        <v>25323</v>
      </c>
      <c r="C2635" s="6" t="s">
        <v>16129</v>
      </c>
      <c r="D2635" s="6"/>
      <c r="E2635" s="6"/>
      <c r="F2635" s="6" t="s">
        <v>25324</v>
      </c>
      <c r="G2635" s="6"/>
      <c r="H2635" s="6" t="s">
        <v>15985</v>
      </c>
      <c r="I2635" s="6"/>
    </row>
    <row r="2636" customHeight="1" spans="1:9">
      <c r="A2636" s="8" t="s">
        <v>25325</v>
      </c>
      <c r="B2636" s="8" t="s">
        <v>25326</v>
      </c>
      <c r="C2636" s="8" t="s">
        <v>16673</v>
      </c>
      <c r="D2636" s="8"/>
      <c r="E2636" s="8"/>
      <c r="F2636" s="8" t="s">
        <v>25327</v>
      </c>
      <c r="G2636" s="8"/>
      <c r="H2636" s="8" t="s">
        <v>16673</v>
      </c>
      <c r="I2636" s="8"/>
    </row>
    <row r="2637" customHeight="1" spans="1:9">
      <c r="A2637" s="6" t="s">
        <v>25328</v>
      </c>
      <c r="B2637" s="6" t="s">
        <v>25329</v>
      </c>
      <c r="C2637" s="6" t="s">
        <v>25330</v>
      </c>
      <c r="D2637" s="6"/>
      <c r="E2637" s="6"/>
      <c r="F2637" s="6" t="s">
        <v>25331</v>
      </c>
      <c r="G2637" s="6"/>
      <c r="H2637" s="6" t="s">
        <v>16539</v>
      </c>
      <c r="I2637" s="6"/>
    </row>
    <row r="2638" customHeight="1" spans="1:9">
      <c r="A2638" s="8" t="s">
        <v>25332</v>
      </c>
      <c r="B2638" s="8" t="s">
        <v>25333</v>
      </c>
      <c r="C2638" s="8" t="s">
        <v>25334</v>
      </c>
      <c r="D2638" s="8"/>
      <c r="E2638" s="8"/>
      <c r="F2638" s="8" t="s">
        <v>25335</v>
      </c>
      <c r="G2638" s="8"/>
      <c r="H2638" s="8" t="s">
        <v>15985</v>
      </c>
      <c r="I2638" s="8"/>
    </row>
    <row r="2639" customHeight="1" spans="1:9">
      <c r="A2639" s="6" t="s">
        <v>25336</v>
      </c>
      <c r="B2639" s="6" t="s">
        <v>25337</v>
      </c>
      <c r="C2639" s="6" t="s">
        <v>22690</v>
      </c>
      <c r="D2639" s="6"/>
      <c r="E2639" s="6"/>
      <c r="F2639" s="6" t="s">
        <v>25338</v>
      </c>
      <c r="G2639" s="6"/>
      <c r="H2639" s="6" t="s">
        <v>15985</v>
      </c>
      <c r="I2639" s="6"/>
    </row>
    <row r="2640" customHeight="1" spans="1:9">
      <c r="A2640" s="8" t="s">
        <v>25339</v>
      </c>
      <c r="B2640" s="8" t="s">
        <v>25340</v>
      </c>
      <c r="C2640" s="8" t="s">
        <v>20187</v>
      </c>
      <c r="D2640" s="8"/>
      <c r="E2640" s="8"/>
      <c r="F2640" s="8" t="s">
        <v>25341</v>
      </c>
      <c r="G2640" s="8"/>
      <c r="H2640" s="8" t="s">
        <v>15980</v>
      </c>
      <c r="I2640" s="8"/>
    </row>
    <row r="2641" customHeight="1" spans="1:9">
      <c r="A2641" s="6" t="s">
        <v>25342</v>
      </c>
      <c r="B2641" s="6" t="s">
        <v>25343</v>
      </c>
      <c r="C2641" s="6" t="s">
        <v>15980</v>
      </c>
      <c r="D2641" s="6"/>
      <c r="E2641" s="6"/>
      <c r="F2641" s="6" t="s">
        <v>25344</v>
      </c>
      <c r="G2641" s="6"/>
      <c r="H2641" s="6" t="s">
        <v>15980</v>
      </c>
      <c r="I2641" s="6"/>
    </row>
    <row r="2642" customHeight="1" spans="1:9">
      <c r="A2642" s="8" t="s">
        <v>25345</v>
      </c>
      <c r="B2642" s="8" t="s">
        <v>25346</v>
      </c>
      <c r="C2642" s="8" t="s">
        <v>22690</v>
      </c>
      <c r="D2642" s="8"/>
      <c r="E2642" s="8"/>
      <c r="F2642" s="8" t="s">
        <v>25347</v>
      </c>
      <c r="G2642" s="8"/>
      <c r="H2642" s="8" t="s">
        <v>15985</v>
      </c>
      <c r="I2642" s="8"/>
    </row>
    <row r="2643" customHeight="1" spans="1:9">
      <c r="A2643" s="6" t="s">
        <v>25348</v>
      </c>
      <c r="B2643" s="6" t="s">
        <v>25349</v>
      </c>
      <c r="C2643" s="6" t="s">
        <v>25047</v>
      </c>
      <c r="D2643" s="6"/>
      <c r="E2643" s="6"/>
      <c r="F2643" s="6" t="s">
        <v>25350</v>
      </c>
      <c r="G2643" s="6"/>
      <c r="H2643" s="6" t="s">
        <v>15985</v>
      </c>
      <c r="I2643" s="6"/>
    </row>
    <row r="2644" customHeight="1" spans="1:9">
      <c r="A2644" s="8" t="s">
        <v>25351</v>
      </c>
      <c r="B2644" s="8" t="s">
        <v>25352</v>
      </c>
      <c r="C2644" s="8" t="s">
        <v>25353</v>
      </c>
      <c r="D2644" s="8"/>
      <c r="E2644" s="8"/>
      <c r="F2644" s="8" t="s">
        <v>25354</v>
      </c>
      <c r="G2644" s="8"/>
      <c r="H2644" s="8" t="s">
        <v>15985</v>
      </c>
      <c r="I2644" s="8"/>
    </row>
    <row r="2645" customHeight="1" spans="1:9">
      <c r="A2645" s="6" t="s">
        <v>25355</v>
      </c>
      <c r="B2645" s="6" t="s">
        <v>25356</v>
      </c>
      <c r="C2645" s="6" t="s">
        <v>16034</v>
      </c>
      <c r="D2645" s="6"/>
      <c r="E2645" s="6"/>
      <c r="F2645" s="6" t="s">
        <v>25357</v>
      </c>
      <c r="G2645" s="6"/>
      <c r="H2645" s="6" t="s">
        <v>16034</v>
      </c>
      <c r="I2645" s="6"/>
    </row>
    <row r="2646" customHeight="1" spans="1:9">
      <c r="A2646" s="8" t="s">
        <v>25358</v>
      </c>
      <c r="B2646" s="8"/>
      <c r="C2646" s="8" t="s">
        <v>25033</v>
      </c>
      <c r="D2646" s="8"/>
      <c r="E2646" s="8"/>
      <c r="F2646" s="8" t="s">
        <v>25359</v>
      </c>
      <c r="G2646" s="8"/>
      <c r="H2646" s="8"/>
      <c r="I2646" s="8"/>
    </row>
    <row r="2647" customHeight="1" spans="1:9">
      <c r="A2647" s="6" t="s">
        <v>25360</v>
      </c>
      <c r="B2647" s="6" t="s">
        <v>25361</v>
      </c>
      <c r="C2647" s="6" t="s">
        <v>17457</v>
      </c>
      <c r="D2647" s="6"/>
      <c r="E2647" s="6"/>
      <c r="F2647" s="6" t="s">
        <v>25362</v>
      </c>
      <c r="G2647" s="6"/>
      <c r="H2647" s="6" t="s">
        <v>15970</v>
      </c>
      <c r="I2647" s="6"/>
    </row>
    <row r="2648" customHeight="1" spans="1:9">
      <c r="A2648" s="8" t="s">
        <v>25363</v>
      </c>
      <c r="B2648" s="8" t="s">
        <v>24692</v>
      </c>
      <c r="C2648" s="8" t="s">
        <v>25364</v>
      </c>
      <c r="D2648" s="8"/>
      <c r="E2648" s="8"/>
      <c r="F2648" s="8" t="s">
        <v>25365</v>
      </c>
      <c r="G2648" s="8"/>
      <c r="H2648" s="8" t="s">
        <v>15985</v>
      </c>
      <c r="I2648" s="8"/>
    </row>
    <row r="2649" customHeight="1" spans="1:9">
      <c r="A2649" s="6" t="s">
        <v>25366</v>
      </c>
      <c r="B2649" s="6" t="s">
        <v>25367</v>
      </c>
      <c r="C2649" s="6" t="s">
        <v>19654</v>
      </c>
      <c r="D2649" s="6"/>
      <c r="E2649" s="6"/>
      <c r="F2649" s="6" t="s">
        <v>25368</v>
      </c>
      <c r="G2649" s="6"/>
      <c r="H2649" s="6" t="s">
        <v>15965</v>
      </c>
      <c r="I2649" s="6"/>
    </row>
    <row r="2650" customHeight="1" spans="1:9">
      <c r="A2650" s="8" t="s">
        <v>25369</v>
      </c>
      <c r="B2650" s="8" t="s">
        <v>25370</v>
      </c>
      <c r="C2650" s="8" t="s">
        <v>19112</v>
      </c>
      <c r="D2650" s="8"/>
      <c r="E2650" s="8"/>
      <c r="F2650" s="8" t="s">
        <v>25371</v>
      </c>
      <c r="G2650" s="8"/>
      <c r="H2650" s="8" t="s">
        <v>16024</v>
      </c>
      <c r="I2650" s="8"/>
    </row>
    <row r="2651" customHeight="1" spans="1:9">
      <c r="A2651" s="6" t="s">
        <v>25372</v>
      </c>
      <c r="B2651" s="6" t="s">
        <v>25373</v>
      </c>
      <c r="C2651" s="6" t="s">
        <v>15975</v>
      </c>
      <c r="D2651" s="6"/>
      <c r="E2651" s="6"/>
      <c r="F2651" s="6" t="s">
        <v>25374</v>
      </c>
      <c r="G2651" s="6"/>
      <c r="H2651" s="6" t="s">
        <v>15975</v>
      </c>
      <c r="I2651" s="6"/>
    </row>
    <row r="2652" customHeight="1" spans="1:9">
      <c r="A2652" s="8" t="s">
        <v>25375</v>
      </c>
      <c r="B2652" s="8" t="s">
        <v>25376</v>
      </c>
      <c r="C2652" s="8" t="s">
        <v>25377</v>
      </c>
      <c r="D2652" s="8"/>
      <c r="E2652" s="8"/>
      <c r="F2652" s="8" t="s">
        <v>25378</v>
      </c>
      <c r="G2652" s="8"/>
      <c r="H2652" s="8" t="s">
        <v>16094</v>
      </c>
      <c r="I2652" s="8"/>
    </row>
    <row r="2653" customHeight="1" spans="1:9">
      <c r="A2653" s="6" t="s">
        <v>25379</v>
      </c>
      <c r="B2653" s="6" t="s">
        <v>25380</v>
      </c>
      <c r="C2653" s="6" t="s">
        <v>22690</v>
      </c>
      <c r="D2653" s="6"/>
      <c r="E2653" s="6"/>
      <c r="F2653" s="6" t="s">
        <v>25381</v>
      </c>
      <c r="G2653" s="6"/>
      <c r="H2653" s="6" t="s">
        <v>15985</v>
      </c>
      <c r="I2653" s="6"/>
    </row>
    <row r="2654" customHeight="1" spans="1:9">
      <c r="A2654" s="8" t="s">
        <v>25382</v>
      </c>
      <c r="B2654" s="8" t="s">
        <v>25383</v>
      </c>
      <c r="C2654" s="8" t="s">
        <v>17578</v>
      </c>
      <c r="D2654" s="8"/>
      <c r="E2654" s="8"/>
      <c r="F2654" s="8" t="s">
        <v>25384</v>
      </c>
      <c r="G2654" s="8"/>
      <c r="H2654" s="8" t="s">
        <v>15985</v>
      </c>
      <c r="I2654" s="8"/>
    </row>
    <row r="2655" customHeight="1" spans="1:9">
      <c r="A2655" s="6" t="s">
        <v>25385</v>
      </c>
      <c r="B2655" s="6" t="s">
        <v>25386</v>
      </c>
      <c r="C2655" s="6" t="s">
        <v>15980</v>
      </c>
      <c r="D2655" s="6"/>
      <c r="E2655" s="6"/>
      <c r="F2655" s="6" t="s">
        <v>25387</v>
      </c>
      <c r="G2655" s="6"/>
      <c r="H2655" s="6" t="s">
        <v>15980</v>
      </c>
      <c r="I2655" s="6"/>
    </row>
    <row r="2656" customHeight="1" spans="1:9">
      <c r="A2656" s="8" t="s">
        <v>25388</v>
      </c>
      <c r="B2656" s="8" t="s">
        <v>25389</v>
      </c>
      <c r="C2656" s="8" t="s">
        <v>23887</v>
      </c>
      <c r="D2656" s="8"/>
      <c r="E2656" s="8"/>
      <c r="F2656" s="8" t="s">
        <v>25390</v>
      </c>
      <c r="G2656" s="8"/>
      <c r="H2656" s="8" t="s">
        <v>15985</v>
      </c>
      <c r="I2656" s="8"/>
    </row>
    <row r="2657" customHeight="1" spans="1:9">
      <c r="A2657" s="6" t="s">
        <v>25391</v>
      </c>
      <c r="B2657" s="6" t="s">
        <v>25392</v>
      </c>
      <c r="C2657" s="6" t="s">
        <v>16081</v>
      </c>
      <c r="D2657" s="6"/>
      <c r="E2657" s="6"/>
      <c r="F2657" s="6" t="s">
        <v>25393</v>
      </c>
      <c r="G2657" s="6"/>
      <c r="H2657" s="6" t="s">
        <v>16081</v>
      </c>
      <c r="I2657" s="6"/>
    </row>
    <row r="2658" customHeight="1" spans="1:9">
      <c r="A2658" s="8" t="s">
        <v>25394</v>
      </c>
      <c r="B2658" s="8" t="s">
        <v>25395</v>
      </c>
      <c r="C2658" s="8" t="s">
        <v>15980</v>
      </c>
      <c r="D2658" s="8"/>
      <c r="E2658" s="8"/>
      <c r="F2658" s="8" t="s">
        <v>25396</v>
      </c>
      <c r="G2658" s="8"/>
      <c r="H2658" s="8" t="s">
        <v>15980</v>
      </c>
      <c r="I2658" s="8"/>
    </row>
    <row r="2659" customHeight="1" spans="1:9">
      <c r="A2659" s="6" t="s">
        <v>25397</v>
      </c>
      <c r="B2659" s="6" t="s">
        <v>25398</v>
      </c>
      <c r="C2659" s="6" t="s">
        <v>25399</v>
      </c>
      <c r="D2659" s="6"/>
      <c r="E2659" s="6"/>
      <c r="F2659" s="6" t="s">
        <v>25400</v>
      </c>
      <c r="G2659" s="6"/>
      <c r="H2659" s="6" t="s">
        <v>16539</v>
      </c>
      <c r="I2659" s="6"/>
    </row>
    <row r="2660" customHeight="1" spans="1:9">
      <c r="A2660" s="8" t="s">
        <v>25401</v>
      </c>
      <c r="B2660" s="8" t="s">
        <v>25402</v>
      </c>
      <c r="C2660" s="8" t="s">
        <v>16139</v>
      </c>
      <c r="D2660" s="8"/>
      <c r="E2660" s="8"/>
      <c r="F2660" s="8" t="s">
        <v>25403</v>
      </c>
      <c r="G2660" s="8"/>
      <c r="H2660" s="8" t="s">
        <v>16139</v>
      </c>
      <c r="I2660" s="8"/>
    </row>
    <row r="2661" customHeight="1" spans="1:9">
      <c r="A2661" s="6" t="s">
        <v>25404</v>
      </c>
      <c r="B2661" s="6" t="s">
        <v>25405</v>
      </c>
      <c r="C2661" s="6" t="s">
        <v>25406</v>
      </c>
      <c r="D2661" s="6"/>
      <c r="E2661" s="6"/>
      <c r="F2661" s="6" t="s">
        <v>25407</v>
      </c>
      <c r="G2661" s="6"/>
      <c r="H2661" s="6" t="s">
        <v>15985</v>
      </c>
      <c r="I2661" s="6"/>
    </row>
    <row r="2662" customHeight="1" spans="1:9">
      <c r="A2662" s="8" t="s">
        <v>25408</v>
      </c>
      <c r="B2662" s="8" t="s">
        <v>25409</v>
      </c>
      <c r="C2662" s="8" t="s">
        <v>16129</v>
      </c>
      <c r="D2662" s="8"/>
      <c r="E2662" s="8"/>
      <c r="F2662" s="8" t="s">
        <v>25410</v>
      </c>
      <c r="G2662" s="8"/>
      <c r="H2662" s="8" t="s">
        <v>15985</v>
      </c>
      <c r="I2662" s="8"/>
    </row>
    <row r="2663" customHeight="1" spans="1:9">
      <c r="A2663" s="6" t="s">
        <v>25411</v>
      </c>
      <c r="B2663" s="6" t="s">
        <v>25412</v>
      </c>
      <c r="C2663" s="6" t="s">
        <v>24158</v>
      </c>
      <c r="D2663" s="6"/>
      <c r="E2663" s="6"/>
      <c r="F2663" s="6" t="s">
        <v>25413</v>
      </c>
      <c r="G2663" s="6"/>
      <c r="H2663" s="6" t="s">
        <v>16102</v>
      </c>
      <c r="I2663" s="6"/>
    </row>
    <row r="2664" customHeight="1" spans="1:9">
      <c r="A2664" s="8" t="s">
        <v>25414</v>
      </c>
      <c r="B2664" s="8" t="s">
        <v>25415</v>
      </c>
      <c r="C2664" s="8" t="s">
        <v>25416</v>
      </c>
      <c r="D2664" s="8"/>
      <c r="E2664" s="8"/>
      <c r="F2664" s="8" t="s">
        <v>25417</v>
      </c>
      <c r="G2664" s="8"/>
      <c r="H2664" s="8" t="s">
        <v>15985</v>
      </c>
      <c r="I2664" s="8"/>
    </row>
    <row r="2665" customHeight="1" spans="1:9">
      <c r="A2665" s="6" t="s">
        <v>25418</v>
      </c>
      <c r="B2665" s="6" t="s">
        <v>25419</v>
      </c>
      <c r="C2665" s="6" t="s">
        <v>25420</v>
      </c>
      <c r="D2665" s="6"/>
      <c r="E2665" s="6"/>
      <c r="F2665" s="6" t="s">
        <v>25421</v>
      </c>
      <c r="G2665" s="6"/>
      <c r="H2665" s="6" t="s">
        <v>15985</v>
      </c>
      <c r="I2665" s="6"/>
    </row>
    <row r="2666" customHeight="1" spans="1:9">
      <c r="A2666" s="8" t="s">
        <v>25422</v>
      </c>
      <c r="B2666" s="8" t="s">
        <v>25423</v>
      </c>
      <c r="C2666" s="8" t="s">
        <v>25424</v>
      </c>
      <c r="D2666" s="8"/>
      <c r="E2666" s="8"/>
      <c r="F2666" s="8" t="s">
        <v>25425</v>
      </c>
      <c r="G2666" s="8"/>
      <c r="H2666" s="8" t="s">
        <v>15985</v>
      </c>
      <c r="I2666" s="8"/>
    </row>
    <row r="2667" customHeight="1" spans="1:9">
      <c r="A2667" s="6" t="s">
        <v>25426</v>
      </c>
      <c r="B2667" s="6" t="s">
        <v>25427</v>
      </c>
      <c r="C2667" s="6" t="s">
        <v>24109</v>
      </c>
      <c r="D2667" s="6"/>
      <c r="E2667" s="6"/>
      <c r="F2667" s="6" t="s">
        <v>25428</v>
      </c>
      <c r="G2667" s="6"/>
      <c r="H2667" s="6" t="s">
        <v>16029</v>
      </c>
      <c r="I2667" s="6"/>
    </row>
    <row r="2668" customHeight="1" spans="1:9">
      <c r="A2668" s="8" t="s">
        <v>25429</v>
      </c>
      <c r="B2668" s="8" t="s">
        <v>25430</v>
      </c>
      <c r="C2668" s="8" t="s">
        <v>23891</v>
      </c>
      <c r="D2668" s="8"/>
      <c r="E2668" s="8"/>
      <c r="F2668" s="8" t="s">
        <v>25431</v>
      </c>
      <c r="G2668" s="8"/>
      <c r="H2668" s="8" t="s">
        <v>15985</v>
      </c>
      <c r="I2668" s="8"/>
    </row>
    <row r="2669" customHeight="1" spans="1:9">
      <c r="A2669" s="6" t="s">
        <v>25432</v>
      </c>
      <c r="B2669" s="6" t="s">
        <v>25433</v>
      </c>
      <c r="C2669" s="6" t="s">
        <v>18762</v>
      </c>
      <c r="D2669" s="6"/>
      <c r="E2669" s="6"/>
      <c r="F2669" s="6" t="s">
        <v>25434</v>
      </c>
      <c r="G2669" s="6"/>
      <c r="H2669" s="6" t="s">
        <v>16024</v>
      </c>
      <c r="I2669" s="6"/>
    </row>
    <row r="2670" customHeight="1" spans="1:9">
      <c r="A2670" s="8" t="s">
        <v>25435</v>
      </c>
      <c r="B2670" s="8" t="s">
        <v>25436</v>
      </c>
      <c r="C2670" s="8" t="s">
        <v>25437</v>
      </c>
      <c r="D2670" s="8"/>
      <c r="E2670" s="8"/>
      <c r="F2670" s="8" t="s">
        <v>25438</v>
      </c>
      <c r="G2670" s="8"/>
      <c r="H2670" s="8" t="s">
        <v>15975</v>
      </c>
      <c r="I2670" s="8"/>
    </row>
    <row r="2671" customHeight="1" spans="1:9">
      <c r="A2671" s="6" t="s">
        <v>25439</v>
      </c>
      <c r="B2671" s="6" t="s">
        <v>25440</v>
      </c>
      <c r="C2671" s="6" t="s">
        <v>24468</v>
      </c>
      <c r="D2671" s="6"/>
      <c r="E2671" s="6"/>
      <c r="F2671" s="6" t="s">
        <v>25441</v>
      </c>
      <c r="G2671" s="6"/>
      <c r="H2671" s="6" t="s">
        <v>15985</v>
      </c>
      <c r="I2671" s="6"/>
    </row>
    <row r="2672" customHeight="1" spans="1:9">
      <c r="A2672" s="8" t="s">
        <v>25442</v>
      </c>
      <c r="B2672" s="8" t="s">
        <v>25443</v>
      </c>
      <c r="C2672" s="8" t="s">
        <v>15959</v>
      </c>
      <c r="D2672" s="8"/>
      <c r="E2672" s="8"/>
      <c r="F2672" s="8" t="s">
        <v>25444</v>
      </c>
      <c r="G2672" s="8"/>
      <c r="H2672" s="8" t="s">
        <v>15959</v>
      </c>
      <c r="I2672" s="8"/>
    </row>
    <row r="2673" customHeight="1" spans="1:9">
      <c r="A2673" s="6" t="s">
        <v>25445</v>
      </c>
      <c r="B2673" s="6" t="s">
        <v>25446</v>
      </c>
      <c r="C2673" s="6" t="s">
        <v>16034</v>
      </c>
      <c r="D2673" s="6"/>
      <c r="E2673" s="6"/>
      <c r="F2673" s="6" t="s">
        <v>25447</v>
      </c>
      <c r="G2673" s="6"/>
      <c r="H2673" s="6" t="s">
        <v>16034</v>
      </c>
      <c r="I2673" s="6"/>
    </row>
    <row r="2674" customHeight="1" spans="1:9">
      <c r="A2674" s="8" t="s">
        <v>25448</v>
      </c>
      <c r="B2674" s="8" t="s">
        <v>25449</v>
      </c>
      <c r="C2674" s="8" t="s">
        <v>25450</v>
      </c>
      <c r="D2674" s="8"/>
      <c r="E2674" s="8"/>
      <c r="F2674" s="8" t="s">
        <v>25451</v>
      </c>
      <c r="G2674" s="8"/>
      <c r="H2674" s="8" t="s">
        <v>15959</v>
      </c>
      <c r="I2674" s="8"/>
    </row>
    <row r="2675" customHeight="1" spans="1:9">
      <c r="A2675" s="6" t="s">
        <v>25452</v>
      </c>
      <c r="B2675" s="6" t="s">
        <v>25453</v>
      </c>
      <c r="C2675" s="6" t="s">
        <v>16129</v>
      </c>
      <c r="D2675" s="6"/>
      <c r="E2675" s="6"/>
      <c r="F2675" s="6" t="s">
        <v>25454</v>
      </c>
      <c r="G2675" s="6"/>
      <c r="H2675" s="6" t="s">
        <v>15985</v>
      </c>
      <c r="I2675" s="6"/>
    </row>
    <row r="2676" customHeight="1" spans="1:9">
      <c r="A2676" s="8" t="s">
        <v>25455</v>
      </c>
      <c r="B2676" s="8"/>
      <c r="C2676" s="8" t="s">
        <v>25033</v>
      </c>
      <c r="D2676" s="8"/>
      <c r="E2676" s="8"/>
      <c r="F2676" s="8" t="s">
        <v>25456</v>
      </c>
      <c r="G2676" s="8"/>
      <c r="H2676" s="8"/>
      <c r="I2676" s="8"/>
    </row>
    <row r="2677" customHeight="1" spans="1:9">
      <c r="A2677" s="6" t="s">
        <v>25457</v>
      </c>
      <c r="B2677" s="6" t="s">
        <v>25458</v>
      </c>
      <c r="C2677" s="6" t="s">
        <v>25459</v>
      </c>
      <c r="D2677" s="6"/>
      <c r="E2677" s="6"/>
      <c r="F2677" s="6" t="s">
        <v>25460</v>
      </c>
      <c r="G2677" s="6"/>
      <c r="H2677" s="6" t="s">
        <v>16029</v>
      </c>
      <c r="I2677" s="6"/>
    </row>
    <row r="2678" customHeight="1" spans="1:9">
      <c r="A2678" s="8" t="s">
        <v>25461</v>
      </c>
      <c r="B2678" s="8" t="s">
        <v>25462</v>
      </c>
      <c r="C2678" s="8" t="s">
        <v>16081</v>
      </c>
      <c r="D2678" s="8"/>
      <c r="E2678" s="8"/>
      <c r="F2678" s="8" t="s">
        <v>25463</v>
      </c>
      <c r="G2678" s="8"/>
      <c r="H2678" s="8" t="s">
        <v>16081</v>
      </c>
      <c r="I2678" s="8"/>
    </row>
    <row r="2679" customHeight="1" spans="1:9">
      <c r="A2679" s="6" t="s">
        <v>25464</v>
      </c>
      <c r="B2679" s="6" t="s">
        <v>25465</v>
      </c>
      <c r="C2679" s="6" t="s">
        <v>17766</v>
      </c>
      <c r="D2679" s="6"/>
      <c r="E2679" s="6"/>
      <c r="F2679" s="6" t="s">
        <v>25466</v>
      </c>
      <c r="G2679" s="6"/>
      <c r="H2679" s="6" t="s">
        <v>17293</v>
      </c>
      <c r="I2679" s="6"/>
    </row>
    <row r="2680" customHeight="1" spans="1:9">
      <c r="A2680" s="8" t="s">
        <v>25467</v>
      </c>
      <c r="B2680" s="8" t="s">
        <v>25468</v>
      </c>
      <c r="C2680" s="8" t="s">
        <v>16133</v>
      </c>
      <c r="D2680" s="8"/>
      <c r="E2680" s="8"/>
      <c r="F2680" s="8" t="s">
        <v>25469</v>
      </c>
      <c r="G2680" s="8"/>
      <c r="H2680" s="8" t="s">
        <v>15975</v>
      </c>
      <c r="I2680" s="8"/>
    </row>
    <row r="2681" customHeight="1" spans="1:9">
      <c r="A2681" s="6" t="s">
        <v>25470</v>
      </c>
      <c r="B2681" s="6" t="s">
        <v>25471</v>
      </c>
      <c r="C2681" s="6" t="s">
        <v>22527</v>
      </c>
      <c r="D2681" s="6"/>
      <c r="E2681" s="6"/>
      <c r="F2681" s="6" t="s">
        <v>25472</v>
      </c>
      <c r="G2681" s="6"/>
      <c r="H2681" s="6" t="s">
        <v>16056</v>
      </c>
      <c r="I2681" s="6"/>
    </row>
    <row r="2682" customHeight="1" spans="1:9">
      <c r="A2682" s="8" t="s">
        <v>25473</v>
      </c>
      <c r="B2682" s="8" t="s">
        <v>25474</v>
      </c>
      <c r="C2682" s="8" t="s">
        <v>16197</v>
      </c>
      <c r="D2682" s="8"/>
      <c r="E2682" s="8"/>
      <c r="F2682" s="8" t="s">
        <v>25475</v>
      </c>
      <c r="G2682" s="8"/>
      <c r="H2682" s="8" t="s">
        <v>16197</v>
      </c>
      <c r="I2682" s="8"/>
    </row>
    <row r="2683" customHeight="1" spans="1:9">
      <c r="A2683" s="6" t="s">
        <v>25476</v>
      </c>
      <c r="B2683" s="6" t="s">
        <v>25477</v>
      </c>
      <c r="C2683" s="6" t="s">
        <v>25478</v>
      </c>
      <c r="D2683" s="6"/>
      <c r="E2683" s="6"/>
      <c r="F2683" s="6" t="s">
        <v>25479</v>
      </c>
      <c r="G2683" s="6"/>
      <c r="H2683" s="6" t="s">
        <v>15985</v>
      </c>
      <c r="I2683" s="6"/>
    </row>
    <row r="2684" customHeight="1" spans="1:9">
      <c r="A2684" s="8" t="s">
        <v>25480</v>
      </c>
      <c r="B2684" s="8" t="s">
        <v>25481</v>
      </c>
      <c r="C2684" s="8" t="s">
        <v>22690</v>
      </c>
      <c r="D2684" s="8"/>
      <c r="E2684" s="8"/>
      <c r="F2684" s="8" t="s">
        <v>25482</v>
      </c>
      <c r="G2684" s="8"/>
      <c r="H2684" s="8" t="s">
        <v>15985</v>
      </c>
      <c r="I2684" s="8"/>
    </row>
    <row r="2685" customHeight="1" spans="1:9">
      <c r="A2685" s="6" t="s">
        <v>25483</v>
      </c>
      <c r="B2685" s="6" t="s">
        <v>25484</v>
      </c>
      <c r="C2685" s="6" t="s">
        <v>18762</v>
      </c>
      <c r="D2685" s="6"/>
      <c r="E2685" s="6"/>
      <c r="F2685" s="6" t="s">
        <v>25485</v>
      </c>
      <c r="G2685" s="6"/>
      <c r="H2685" s="6" t="s">
        <v>16024</v>
      </c>
      <c r="I2685" s="6"/>
    </row>
    <row r="2686" customHeight="1" spans="1:9">
      <c r="A2686" s="8" t="s">
        <v>25486</v>
      </c>
      <c r="B2686" s="8" t="s">
        <v>25487</v>
      </c>
      <c r="C2686" s="8" t="s">
        <v>16688</v>
      </c>
      <c r="D2686" s="8"/>
      <c r="E2686" s="8"/>
      <c r="F2686" s="8" t="s">
        <v>25488</v>
      </c>
      <c r="G2686" s="8"/>
      <c r="H2686" s="8" t="s">
        <v>16029</v>
      </c>
      <c r="I2686" s="8"/>
    </row>
    <row r="2687" customHeight="1" spans="1:9">
      <c r="A2687" s="6" t="s">
        <v>25489</v>
      </c>
      <c r="B2687" s="6" t="s">
        <v>25490</v>
      </c>
      <c r="C2687" s="6" t="s">
        <v>16081</v>
      </c>
      <c r="D2687" s="6"/>
      <c r="E2687" s="6"/>
      <c r="F2687" s="6" t="s">
        <v>25491</v>
      </c>
      <c r="G2687" s="6"/>
      <c r="H2687" s="6" t="s">
        <v>16081</v>
      </c>
      <c r="I2687" s="6"/>
    </row>
    <row r="2688" customHeight="1" spans="1:9">
      <c r="A2688" s="8" t="s">
        <v>25492</v>
      </c>
      <c r="B2688" s="8" t="s">
        <v>25493</v>
      </c>
      <c r="C2688" s="8" t="s">
        <v>23076</v>
      </c>
      <c r="D2688" s="8"/>
      <c r="E2688" s="8"/>
      <c r="F2688" s="8" t="s">
        <v>25494</v>
      </c>
      <c r="G2688" s="8"/>
      <c r="H2688" s="8" t="s">
        <v>15985</v>
      </c>
      <c r="I2688" s="8"/>
    </row>
    <row r="2689" customHeight="1" spans="1:9">
      <c r="A2689" s="6" t="s">
        <v>25495</v>
      </c>
      <c r="B2689" s="6" t="s">
        <v>25496</v>
      </c>
      <c r="C2689" s="6" t="s">
        <v>15990</v>
      </c>
      <c r="D2689" s="6"/>
      <c r="E2689" s="6"/>
      <c r="F2689" s="6" t="s">
        <v>25497</v>
      </c>
      <c r="G2689" s="6"/>
      <c r="H2689" s="6" t="s">
        <v>15990</v>
      </c>
      <c r="I2689" s="6"/>
    </row>
    <row r="2690" customHeight="1" spans="1:9">
      <c r="A2690" s="8" t="s">
        <v>25498</v>
      </c>
      <c r="B2690" s="8" t="s">
        <v>25499</v>
      </c>
      <c r="C2690" s="8" t="s">
        <v>25500</v>
      </c>
      <c r="D2690" s="8"/>
      <c r="E2690" s="8"/>
      <c r="F2690" s="8" t="s">
        <v>25501</v>
      </c>
      <c r="G2690" s="8"/>
      <c r="H2690" s="8" t="s">
        <v>16024</v>
      </c>
      <c r="I2690" s="8"/>
    </row>
    <row r="2691" customHeight="1" spans="1:9">
      <c r="A2691" s="6" t="s">
        <v>25502</v>
      </c>
      <c r="B2691" s="6" t="s">
        <v>25503</v>
      </c>
      <c r="C2691" s="6" t="s">
        <v>25504</v>
      </c>
      <c r="D2691" s="6"/>
      <c r="E2691" s="6"/>
      <c r="F2691" s="6" t="s">
        <v>25505</v>
      </c>
      <c r="G2691" s="6"/>
      <c r="H2691" s="6" t="s">
        <v>16184</v>
      </c>
      <c r="I2691" s="6"/>
    </row>
    <row r="2692" customHeight="1" spans="1:9">
      <c r="A2692" s="8" t="s">
        <v>25506</v>
      </c>
      <c r="B2692" s="8" t="s">
        <v>25507</v>
      </c>
      <c r="C2692" s="8" t="s">
        <v>18762</v>
      </c>
      <c r="D2692" s="8"/>
      <c r="E2692" s="8"/>
      <c r="F2692" s="8" t="s">
        <v>25508</v>
      </c>
      <c r="G2692" s="8"/>
      <c r="H2692" s="8" t="s">
        <v>16024</v>
      </c>
      <c r="I2692" s="8"/>
    </row>
    <row r="2693" customHeight="1" spans="1:9">
      <c r="A2693" s="6" t="s">
        <v>25509</v>
      </c>
      <c r="B2693" s="6" t="s">
        <v>25510</v>
      </c>
      <c r="C2693" s="6" t="s">
        <v>25511</v>
      </c>
      <c r="D2693" s="6"/>
      <c r="E2693" s="6"/>
      <c r="F2693" s="6" t="s">
        <v>25512</v>
      </c>
      <c r="G2693" s="6"/>
      <c r="H2693" s="6" t="s">
        <v>15985</v>
      </c>
      <c r="I2693" s="6"/>
    </row>
    <row r="2694" customHeight="1" spans="1:9">
      <c r="A2694" s="8" t="s">
        <v>25513</v>
      </c>
      <c r="B2694" s="8" t="s">
        <v>25514</v>
      </c>
      <c r="C2694" s="8" t="s">
        <v>23076</v>
      </c>
      <c r="D2694" s="8"/>
      <c r="E2694" s="8"/>
      <c r="F2694" s="8" t="s">
        <v>25515</v>
      </c>
      <c r="G2694" s="8"/>
      <c r="H2694" s="8" t="s">
        <v>15985</v>
      </c>
      <c r="I2694" s="8"/>
    </row>
    <row r="2695" customHeight="1" spans="1:9">
      <c r="A2695" s="6" t="s">
        <v>25516</v>
      </c>
      <c r="B2695" s="6" t="s">
        <v>25517</v>
      </c>
      <c r="C2695" s="6" t="s">
        <v>16133</v>
      </c>
      <c r="D2695" s="6"/>
      <c r="E2695" s="6"/>
      <c r="F2695" s="6" t="s">
        <v>25518</v>
      </c>
      <c r="G2695" s="6"/>
      <c r="H2695" s="6" t="s">
        <v>15975</v>
      </c>
      <c r="I2695" s="6"/>
    </row>
    <row r="2696" customHeight="1" spans="1:9">
      <c r="A2696" s="8" t="s">
        <v>25519</v>
      </c>
      <c r="B2696" s="8" t="s">
        <v>25520</v>
      </c>
      <c r="C2696" s="8" t="s">
        <v>17578</v>
      </c>
      <c r="D2696" s="8"/>
      <c r="E2696" s="8"/>
      <c r="F2696" s="8" t="s">
        <v>25521</v>
      </c>
      <c r="G2696" s="8"/>
      <c r="H2696" s="8" t="s">
        <v>16029</v>
      </c>
      <c r="I2696" s="8"/>
    </row>
    <row r="2697" customHeight="1" spans="1:9">
      <c r="A2697" s="6" t="s">
        <v>25522</v>
      </c>
      <c r="B2697" s="6" t="s">
        <v>25523</v>
      </c>
      <c r="C2697" s="6" t="s">
        <v>25524</v>
      </c>
      <c r="D2697" s="6"/>
      <c r="E2697" s="6"/>
      <c r="F2697" s="6" t="s">
        <v>25525</v>
      </c>
      <c r="G2697" s="6"/>
      <c r="H2697" s="6" t="s">
        <v>15975</v>
      </c>
      <c r="I2697" s="6"/>
    </row>
    <row r="2698" customHeight="1" spans="1:9">
      <c r="A2698" s="8" t="s">
        <v>25526</v>
      </c>
      <c r="B2698" s="8" t="s">
        <v>25527</v>
      </c>
      <c r="C2698" s="8" t="s">
        <v>16197</v>
      </c>
      <c r="D2698" s="8"/>
      <c r="E2698" s="8"/>
      <c r="F2698" s="8" t="s">
        <v>25528</v>
      </c>
      <c r="G2698" s="8"/>
      <c r="H2698" s="8" t="s">
        <v>16197</v>
      </c>
      <c r="I2698" s="8"/>
    </row>
    <row r="2699" customHeight="1" spans="1:9">
      <c r="A2699" s="6" t="s">
        <v>25529</v>
      </c>
      <c r="B2699" s="6" t="s">
        <v>25530</v>
      </c>
      <c r="C2699" s="6" t="s">
        <v>23076</v>
      </c>
      <c r="D2699" s="6"/>
      <c r="E2699" s="6"/>
      <c r="F2699" s="6" t="s">
        <v>25531</v>
      </c>
      <c r="G2699" s="6"/>
      <c r="H2699" s="6" t="s">
        <v>15985</v>
      </c>
      <c r="I2699" s="6"/>
    </row>
    <row r="2700" customHeight="1" spans="1:9">
      <c r="A2700" s="8" t="s">
        <v>25532</v>
      </c>
      <c r="B2700" s="8" t="s">
        <v>25533</v>
      </c>
      <c r="C2700" s="8" t="s">
        <v>21137</v>
      </c>
      <c r="D2700" s="8"/>
      <c r="E2700" s="8"/>
      <c r="F2700" s="8" t="s">
        <v>25534</v>
      </c>
      <c r="G2700" s="8"/>
      <c r="H2700" s="8" t="s">
        <v>15985</v>
      </c>
      <c r="I2700" s="8"/>
    </row>
    <row r="2701" customHeight="1" spans="1:9">
      <c r="A2701" s="6" t="s">
        <v>25535</v>
      </c>
      <c r="B2701" s="6" t="s">
        <v>25536</v>
      </c>
      <c r="C2701" s="6" t="s">
        <v>25537</v>
      </c>
      <c r="D2701" s="6"/>
      <c r="E2701" s="6"/>
      <c r="F2701" s="6" t="s">
        <v>25538</v>
      </c>
      <c r="G2701" s="6"/>
      <c r="H2701" s="6" t="s">
        <v>15985</v>
      </c>
      <c r="I2701" s="6"/>
    </row>
    <row r="2702" customHeight="1" spans="1:9">
      <c r="A2702" s="8" t="s">
        <v>25539</v>
      </c>
      <c r="B2702" s="8" t="s">
        <v>25540</v>
      </c>
      <c r="C2702" s="8" t="s">
        <v>19531</v>
      </c>
      <c r="D2702" s="8"/>
      <c r="E2702" s="8"/>
      <c r="F2702" s="8" t="s">
        <v>25541</v>
      </c>
      <c r="G2702" s="8"/>
      <c r="H2702" s="8" t="s">
        <v>16024</v>
      </c>
      <c r="I2702" s="8"/>
    </row>
    <row r="2703" customHeight="1" spans="1:9">
      <c r="A2703" s="6" t="s">
        <v>25542</v>
      </c>
      <c r="B2703" s="6" t="s">
        <v>25543</v>
      </c>
      <c r="C2703" s="6" t="s">
        <v>16129</v>
      </c>
      <c r="D2703" s="6"/>
      <c r="E2703" s="6"/>
      <c r="F2703" s="6" t="s">
        <v>25544</v>
      </c>
      <c r="G2703" s="6"/>
      <c r="H2703" s="6" t="s">
        <v>15985</v>
      </c>
      <c r="I2703" s="6"/>
    </row>
    <row r="2704" customHeight="1" spans="1:9">
      <c r="A2704" s="8" t="s">
        <v>25545</v>
      </c>
      <c r="B2704" s="8" t="s">
        <v>25546</v>
      </c>
      <c r="C2704" s="8" t="s">
        <v>24842</v>
      </c>
      <c r="D2704" s="8"/>
      <c r="E2704" s="8"/>
      <c r="F2704" s="8" t="s">
        <v>25547</v>
      </c>
      <c r="G2704" s="8"/>
      <c r="H2704" s="8" t="s">
        <v>15985</v>
      </c>
      <c r="I2704" s="8"/>
    </row>
    <row r="2705" customHeight="1" spans="1:9">
      <c r="A2705" s="6" t="s">
        <v>25548</v>
      </c>
      <c r="B2705" s="6" t="s">
        <v>25549</v>
      </c>
      <c r="C2705" s="6" t="s">
        <v>25550</v>
      </c>
      <c r="D2705" s="6"/>
      <c r="E2705" s="6"/>
      <c r="F2705" s="6" t="s">
        <v>25551</v>
      </c>
      <c r="G2705" s="6"/>
      <c r="H2705" s="6" t="s">
        <v>15959</v>
      </c>
      <c r="I2705" s="6"/>
    </row>
    <row r="2706" customHeight="1" spans="1:9">
      <c r="A2706" s="8" t="s">
        <v>25552</v>
      </c>
      <c r="B2706" s="8" t="s">
        <v>25553</v>
      </c>
      <c r="C2706" s="8" t="s">
        <v>16129</v>
      </c>
      <c r="D2706" s="8"/>
      <c r="E2706" s="8"/>
      <c r="F2706" s="8" t="s">
        <v>25554</v>
      </c>
      <c r="G2706" s="8"/>
      <c r="H2706" s="8" t="s">
        <v>15985</v>
      </c>
      <c r="I2706" s="8"/>
    </row>
    <row r="2707" customHeight="1" spans="1:9">
      <c r="A2707" s="6" t="s">
        <v>25555</v>
      </c>
      <c r="B2707" s="6" t="s">
        <v>25556</v>
      </c>
      <c r="C2707" s="6" t="s">
        <v>23076</v>
      </c>
      <c r="D2707" s="6"/>
      <c r="E2707" s="6"/>
      <c r="F2707" s="6" t="s">
        <v>25557</v>
      </c>
      <c r="G2707" s="6"/>
      <c r="H2707" s="6" t="s">
        <v>15985</v>
      </c>
      <c r="I2707" s="6"/>
    </row>
    <row r="2708" customHeight="1" spans="1:9">
      <c r="A2708" s="8" t="s">
        <v>25558</v>
      </c>
      <c r="B2708" s="8" t="s">
        <v>25559</v>
      </c>
      <c r="C2708" s="8" t="s">
        <v>25560</v>
      </c>
      <c r="D2708" s="8"/>
      <c r="E2708" s="8"/>
      <c r="F2708" s="8" t="s">
        <v>25561</v>
      </c>
      <c r="G2708" s="8"/>
      <c r="H2708" s="8" t="s">
        <v>15985</v>
      </c>
      <c r="I2708" s="8"/>
    </row>
    <row r="2709" customHeight="1" spans="1:9">
      <c r="A2709" s="6" t="s">
        <v>25562</v>
      </c>
      <c r="B2709" s="6" t="s">
        <v>25563</v>
      </c>
      <c r="C2709" s="6" t="s">
        <v>24948</v>
      </c>
      <c r="D2709" s="6"/>
      <c r="E2709" s="6"/>
      <c r="F2709" s="6" t="s">
        <v>25564</v>
      </c>
      <c r="G2709" s="6"/>
      <c r="H2709" s="6" t="s">
        <v>15985</v>
      </c>
      <c r="I2709" s="6"/>
    </row>
    <row r="2710" customHeight="1" spans="1:9">
      <c r="A2710" s="8" t="s">
        <v>25565</v>
      </c>
      <c r="B2710" s="8" t="s">
        <v>25566</v>
      </c>
      <c r="C2710" s="8" t="s">
        <v>17578</v>
      </c>
      <c r="D2710" s="8"/>
      <c r="E2710" s="8"/>
      <c r="F2710" s="8" t="s">
        <v>25567</v>
      </c>
      <c r="G2710" s="8"/>
      <c r="H2710" s="8" t="s">
        <v>16029</v>
      </c>
      <c r="I2710" s="8"/>
    </row>
    <row r="2711" customHeight="1" spans="1:9">
      <c r="A2711" s="6" t="s">
        <v>25568</v>
      </c>
      <c r="B2711" s="6" t="s">
        <v>25569</v>
      </c>
      <c r="C2711" s="6" t="s">
        <v>16029</v>
      </c>
      <c r="D2711" s="6"/>
      <c r="E2711" s="6"/>
      <c r="F2711" s="6" t="s">
        <v>25570</v>
      </c>
      <c r="G2711" s="6"/>
      <c r="H2711" s="6" t="s">
        <v>16029</v>
      </c>
      <c r="I2711" s="6"/>
    </row>
    <row r="2712" customHeight="1" spans="1:9">
      <c r="A2712" s="8" t="s">
        <v>25571</v>
      </c>
      <c r="B2712" s="8" t="s">
        <v>25572</v>
      </c>
      <c r="C2712" s="8" t="s">
        <v>15965</v>
      </c>
      <c r="D2712" s="8"/>
      <c r="E2712" s="8"/>
      <c r="F2712" s="8" t="s">
        <v>25573</v>
      </c>
      <c r="G2712" s="8"/>
      <c r="H2712" s="8" t="s">
        <v>15965</v>
      </c>
      <c r="I2712" s="8"/>
    </row>
    <row r="2713" customHeight="1" spans="1:9">
      <c r="A2713" s="6" t="s">
        <v>25574</v>
      </c>
      <c r="B2713" s="6" t="s">
        <v>25575</v>
      </c>
      <c r="C2713" s="6" t="s">
        <v>19753</v>
      </c>
      <c r="D2713" s="6"/>
      <c r="E2713" s="6"/>
      <c r="F2713" s="6" t="s">
        <v>25576</v>
      </c>
      <c r="G2713" s="6"/>
      <c r="H2713" s="6"/>
      <c r="I2713" s="6"/>
    </row>
    <row r="2714" customHeight="1" spans="1:9">
      <c r="A2714" s="8" t="s">
        <v>25577</v>
      </c>
      <c r="B2714" s="8" t="s">
        <v>25578</v>
      </c>
      <c r="C2714" s="8" t="s">
        <v>21137</v>
      </c>
      <c r="D2714" s="8"/>
      <c r="E2714" s="8"/>
      <c r="F2714" s="8" t="s">
        <v>25579</v>
      </c>
      <c r="G2714" s="8"/>
      <c r="H2714" s="8" t="s">
        <v>15985</v>
      </c>
      <c r="I2714" s="8"/>
    </row>
    <row r="2715" customHeight="1" spans="1:9">
      <c r="A2715" s="6" t="s">
        <v>25580</v>
      </c>
      <c r="B2715" s="6" t="s">
        <v>25581</v>
      </c>
      <c r="C2715" s="6" t="s">
        <v>25582</v>
      </c>
      <c r="D2715" s="6"/>
      <c r="E2715" s="6"/>
      <c r="F2715" s="6" t="s">
        <v>25583</v>
      </c>
      <c r="G2715" s="6"/>
      <c r="H2715" s="6" t="s">
        <v>15985</v>
      </c>
      <c r="I2715" s="6"/>
    </row>
    <row r="2716" customHeight="1" spans="1:9">
      <c r="A2716" s="8" t="s">
        <v>25584</v>
      </c>
      <c r="B2716" s="8" t="s">
        <v>25585</v>
      </c>
      <c r="C2716" s="8" t="s">
        <v>21137</v>
      </c>
      <c r="D2716" s="8"/>
      <c r="E2716" s="8"/>
      <c r="F2716" s="8" t="s">
        <v>25586</v>
      </c>
      <c r="G2716" s="8"/>
      <c r="H2716" s="8" t="s">
        <v>15985</v>
      </c>
      <c r="I2716" s="8"/>
    </row>
    <row r="2717" customHeight="1" spans="1:9">
      <c r="A2717" s="6" t="s">
        <v>25587</v>
      </c>
      <c r="B2717" s="6" t="s">
        <v>25588</v>
      </c>
      <c r="C2717" s="6" t="s">
        <v>16129</v>
      </c>
      <c r="D2717" s="6"/>
      <c r="E2717" s="6"/>
      <c r="F2717" s="6" t="s">
        <v>25589</v>
      </c>
      <c r="G2717" s="6"/>
      <c r="H2717" s="6" t="s">
        <v>15985</v>
      </c>
      <c r="I2717" s="6"/>
    </row>
    <row r="2718" customHeight="1" spans="1:9">
      <c r="A2718" s="8" t="s">
        <v>25590</v>
      </c>
      <c r="B2718" s="8"/>
      <c r="C2718" s="8" t="s">
        <v>25591</v>
      </c>
      <c r="D2718" s="8"/>
      <c r="E2718" s="8"/>
      <c r="F2718" s="8" t="s">
        <v>25592</v>
      </c>
      <c r="G2718" s="8"/>
      <c r="H2718" s="8"/>
      <c r="I2718" s="8"/>
    </row>
    <row r="2719" customHeight="1" spans="1:9">
      <c r="A2719" s="6" t="s">
        <v>25593</v>
      </c>
      <c r="B2719" s="6" t="s">
        <v>25594</v>
      </c>
      <c r="C2719" s="6" t="s">
        <v>16197</v>
      </c>
      <c r="D2719" s="6"/>
      <c r="E2719" s="6"/>
      <c r="F2719" s="6" t="s">
        <v>25595</v>
      </c>
      <c r="G2719" s="6"/>
      <c r="H2719" s="6" t="s">
        <v>16197</v>
      </c>
      <c r="I2719" s="6"/>
    </row>
    <row r="2720" customHeight="1" spans="1:9">
      <c r="A2720" s="8" t="s">
        <v>25596</v>
      </c>
      <c r="B2720" s="8" t="s">
        <v>25597</v>
      </c>
      <c r="C2720" s="8" t="s">
        <v>25598</v>
      </c>
      <c r="D2720" s="8"/>
      <c r="E2720" s="8"/>
      <c r="F2720" s="8" t="s">
        <v>25599</v>
      </c>
      <c r="G2720" s="8"/>
      <c r="H2720" s="8" t="s">
        <v>16348</v>
      </c>
      <c r="I2720" s="8"/>
    </row>
    <row r="2721" customHeight="1" spans="1:9">
      <c r="A2721" s="6" t="s">
        <v>25600</v>
      </c>
      <c r="B2721" s="6" t="s">
        <v>25601</v>
      </c>
      <c r="C2721" s="6" t="s">
        <v>25602</v>
      </c>
      <c r="D2721" s="6"/>
      <c r="E2721" s="6"/>
      <c r="F2721" s="6" t="s">
        <v>25603</v>
      </c>
      <c r="G2721" s="6"/>
      <c r="H2721" s="6" t="s">
        <v>15985</v>
      </c>
      <c r="I2721" s="6"/>
    </row>
    <row r="2722" customHeight="1" spans="1:9">
      <c r="A2722" s="8" t="s">
        <v>25604</v>
      </c>
      <c r="B2722" s="8" t="s">
        <v>25605</v>
      </c>
      <c r="C2722" s="8" t="s">
        <v>16754</v>
      </c>
      <c r="D2722" s="8"/>
      <c r="E2722" s="8"/>
      <c r="F2722" s="8" t="s">
        <v>25606</v>
      </c>
      <c r="G2722" s="8"/>
      <c r="H2722" s="8" t="s">
        <v>16056</v>
      </c>
      <c r="I2722" s="8"/>
    </row>
    <row r="2723" customHeight="1" spans="1:9">
      <c r="A2723" s="6" t="s">
        <v>25607</v>
      </c>
      <c r="B2723" s="6" t="s">
        <v>25608</v>
      </c>
      <c r="C2723" s="6" t="s">
        <v>19753</v>
      </c>
      <c r="D2723" s="6"/>
      <c r="E2723" s="6"/>
      <c r="F2723" s="6" t="s">
        <v>25609</v>
      </c>
      <c r="G2723" s="6"/>
      <c r="H2723" s="6" t="s">
        <v>15985</v>
      </c>
      <c r="I2723" s="6"/>
    </row>
    <row r="2724" customHeight="1" spans="1:9">
      <c r="A2724" s="8" t="s">
        <v>25610</v>
      </c>
      <c r="B2724" s="8" t="s">
        <v>25611</v>
      </c>
      <c r="C2724" s="8" t="s">
        <v>25612</v>
      </c>
      <c r="D2724" s="8"/>
      <c r="E2724" s="8"/>
      <c r="F2724" s="8" t="s">
        <v>25613</v>
      </c>
      <c r="G2724" s="8"/>
      <c r="H2724" s="8" t="s">
        <v>15985</v>
      </c>
      <c r="I2724" s="8"/>
    </row>
    <row r="2725" customHeight="1" spans="1:9">
      <c r="A2725" s="6" t="s">
        <v>25614</v>
      </c>
      <c r="B2725" s="6"/>
      <c r="C2725" s="6"/>
      <c r="D2725" s="6"/>
      <c r="E2725" s="6"/>
      <c r="F2725" s="6" t="s">
        <v>25615</v>
      </c>
      <c r="G2725" s="6"/>
      <c r="H2725" s="6"/>
      <c r="I2725" s="6"/>
    </row>
    <row r="2726" customHeight="1" spans="1:9">
      <c r="A2726" s="8" t="s">
        <v>25616</v>
      </c>
      <c r="B2726" s="8" t="s">
        <v>25617</v>
      </c>
      <c r="C2726" s="8" t="s">
        <v>25618</v>
      </c>
      <c r="D2726" s="8"/>
      <c r="E2726" s="8"/>
      <c r="F2726" s="8" t="s">
        <v>25619</v>
      </c>
      <c r="G2726" s="8"/>
      <c r="H2726" s="8" t="s">
        <v>16094</v>
      </c>
      <c r="I2726" s="8"/>
    </row>
    <row r="2727" customHeight="1" spans="1:9">
      <c r="A2727" s="6" t="s">
        <v>25620</v>
      </c>
      <c r="B2727" s="6" t="s">
        <v>25621</v>
      </c>
      <c r="C2727" s="6" t="s">
        <v>25622</v>
      </c>
      <c r="D2727" s="6"/>
      <c r="E2727" s="6"/>
      <c r="F2727" s="6" t="s">
        <v>25623</v>
      </c>
      <c r="G2727" s="6"/>
      <c r="H2727" s="6" t="s">
        <v>15985</v>
      </c>
      <c r="I2727" s="6"/>
    </row>
    <row r="2728" customHeight="1" spans="1:9">
      <c r="A2728" s="8" t="s">
        <v>25624</v>
      </c>
      <c r="B2728" s="8" t="s">
        <v>25625</v>
      </c>
      <c r="C2728" s="8" t="s">
        <v>23970</v>
      </c>
      <c r="D2728" s="8"/>
      <c r="E2728" s="8"/>
      <c r="F2728" s="8" t="s">
        <v>25626</v>
      </c>
      <c r="G2728" s="8"/>
      <c r="H2728" s="8" t="s">
        <v>16029</v>
      </c>
      <c r="I2728" s="8"/>
    </row>
    <row r="2729" customHeight="1" spans="1:9">
      <c r="A2729" s="6" t="s">
        <v>25627</v>
      </c>
      <c r="B2729" s="6" t="s">
        <v>25628</v>
      </c>
      <c r="C2729" s="6" t="s">
        <v>25629</v>
      </c>
      <c r="D2729" s="6"/>
      <c r="E2729" s="6"/>
      <c r="F2729" s="6" t="s">
        <v>25630</v>
      </c>
      <c r="G2729" s="6"/>
      <c r="H2729" s="6" t="s">
        <v>15980</v>
      </c>
      <c r="I2729" s="6"/>
    </row>
    <row r="2730" customHeight="1" spans="1:9">
      <c r="A2730" s="8" t="s">
        <v>25631</v>
      </c>
      <c r="B2730" s="8" t="s">
        <v>25632</v>
      </c>
      <c r="C2730" s="8" t="s">
        <v>25633</v>
      </c>
      <c r="D2730" s="8"/>
      <c r="E2730" s="8"/>
      <c r="F2730" s="8" t="s">
        <v>25634</v>
      </c>
      <c r="G2730" s="8"/>
      <c r="H2730" s="8" t="s">
        <v>15985</v>
      </c>
      <c r="I2730" s="8"/>
    </row>
    <row r="2731" customHeight="1" spans="1:9">
      <c r="A2731" s="6" t="s">
        <v>25635</v>
      </c>
      <c r="B2731" s="6" t="s">
        <v>25636</v>
      </c>
      <c r="C2731" s="6" t="s">
        <v>25637</v>
      </c>
      <c r="D2731" s="6"/>
      <c r="E2731" s="6"/>
      <c r="F2731" s="6" t="s">
        <v>25638</v>
      </c>
      <c r="G2731" s="6"/>
      <c r="H2731" s="6" t="s">
        <v>16056</v>
      </c>
      <c r="I2731" s="6"/>
    </row>
    <row r="2732" customHeight="1" spans="1:9">
      <c r="A2732" s="8" t="s">
        <v>25639</v>
      </c>
      <c r="B2732" s="8" t="s">
        <v>25640</v>
      </c>
      <c r="C2732" s="8" t="s">
        <v>25641</v>
      </c>
      <c r="D2732" s="8"/>
      <c r="E2732" s="8"/>
      <c r="F2732" s="8" t="s">
        <v>25642</v>
      </c>
      <c r="G2732" s="8"/>
      <c r="H2732" s="8" t="s">
        <v>15985</v>
      </c>
      <c r="I2732" s="8"/>
    </row>
    <row r="2733" customHeight="1" spans="1:9">
      <c r="A2733" s="6" t="s">
        <v>25643</v>
      </c>
      <c r="B2733" s="6" t="s">
        <v>25644</v>
      </c>
      <c r="C2733" s="6" t="s">
        <v>25645</v>
      </c>
      <c r="D2733" s="6"/>
      <c r="E2733" s="6"/>
      <c r="F2733" s="6" t="s">
        <v>25646</v>
      </c>
      <c r="G2733" s="6"/>
      <c r="H2733" s="6" t="s">
        <v>15985</v>
      </c>
      <c r="I2733" s="6"/>
    </row>
    <row r="2734" customHeight="1" spans="1:9">
      <c r="A2734" s="8" t="s">
        <v>25647</v>
      </c>
      <c r="B2734" s="8" t="s">
        <v>25648</v>
      </c>
      <c r="C2734" s="8" t="s">
        <v>23887</v>
      </c>
      <c r="D2734" s="8"/>
      <c r="E2734" s="8"/>
      <c r="F2734" s="8" t="s">
        <v>25649</v>
      </c>
      <c r="G2734" s="8"/>
      <c r="H2734" s="8" t="s">
        <v>15985</v>
      </c>
      <c r="I2734" s="8"/>
    </row>
    <row r="2735" customHeight="1" spans="1:9">
      <c r="A2735" s="6" t="s">
        <v>25650</v>
      </c>
      <c r="B2735" s="6" t="s">
        <v>25651</v>
      </c>
      <c r="C2735" s="6" t="s">
        <v>22690</v>
      </c>
      <c r="D2735" s="6"/>
      <c r="E2735" s="6"/>
      <c r="F2735" s="6" t="s">
        <v>25652</v>
      </c>
      <c r="G2735" s="6"/>
      <c r="H2735" s="6" t="s">
        <v>15985</v>
      </c>
      <c r="I2735" s="6"/>
    </row>
    <row r="2736" customHeight="1" spans="1:9">
      <c r="A2736" s="8" t="s">
        <v>25653</v>
      </c>
      <c r="B2736" s="8" t="s">
        <v>25654</v>
      </c>
      <c r="C2736" s="8" t="s">
        <v>15980</v>
      </c>
      <c r="D2736" s="8"/>
      <c r="E2736" s="8"/>
      <c r="F2736" s="8" t="s">
        <v>25655</v>
      </c>
      <c r="G2736" s="8"/>
      <c r="H2736" s="8" t="s">
        <v>15980</v>
      </c>
      <c r="I2736" s="8"/>
    </row>
    <row r="2737" customHeight="1" spans="1:9">
      <c r="A2737" s="6" t="s">
        <v>25656</v>
      </c>
      <c r="B2737" s="6" t="s">
        <v>25657</v>
      </c>
      <c r="C2737" s="6" t="s">
        <v>25658</v>
      </c>
      <c r="D2737" s="6"/>
      <c r="E2737" s="6"/>
      <c r="F2737" s="6" t="s">
        <v>25659</v>
      </c>
      <c r="G2737" s="6"/>
      <c r="H2737" s="6" t="s">
        <v>16029</v>
      </c>
      <c r="I2737" s="6"/>
    </row>
    <row r="2738" customHeight="1" spans="1:9">
      <c r="A2738" s="8" t="s">
        <v>25660</v>
      </c>
      <c r="B2738" s="8" t="s">
        <v>25661</v>
      </c>
      <c r="C2738" s="8" t="s">
        <v>16094</v>
      </c>
      <c r="D2738" s="8"/>
      <c r="E2738" s="8"/>
      <c r="F2738" s="8" t="s">
        <v>25662</v>
      </c>
      <c r="G2738" s="8"/>
      <c r="H2738" s="8" t="s">
        <v>16094</v>
      </c>
      <c r="I2738" s="8"/>
    </row>
    <row r="2739" customHeight="1" spans="1:9">
      <c r="A2739" s="6" t="s">
        <v>25663</v>
      </c>
      <c r="B2739" s="6" t="s">
        <v>25664</v>
      </c>
      <c r="C2739" s="6" t="s">
        <v>25665</v>
      </c>
      <c r="D2739" s="6"/>
      <c r="E2739" s="6"/>
      <c r="F2739" s="6" t="s">
        <v>25666</v>
      </c>
      <c r="G2739" s="6"/>
      <c r="H2739" s="6" t="s">
        <v>15959</v>
      </c>
      <c r="I2739" s="6"/>
    </row>
    <row r="2740" customHeight="1" spans="1:9">
      <c r="A2740" s="8" t="s">
        <v>25667</v>
      </c>
      <c r="B2740" s="8" t="s">
        <v>25668</v>
      </c>
      <c r="C2740" s="8" t="s">
        <v>15980</v>
      </c>
      <c r="D2740" s="8"/>
      <c r="E2740" s="8"/>
      <c r="F2740" s="8" t="s">
        <v>25669</v>
      </c>
      <c r="G2740" s="8"/>
      <c r="H2740" s="8" t="s">
        <v>15980</v>
      </c>
      <c r="I2740" s="8"/>
    </row>
    <row r="2741" customHeight="1" spans="1:9">
      <c r="A2741" s="6" t="s">
        <v>25670</v>
      </c>
      <c r="B2741" s="6"/>
      <c r="C2741" s="6"/>
      <c r="D2741" s="6"/>
      <c r="E2741" s="6"/>
      <c r="F2741" s="6" t="s">
        <v>25671</v>
      </c>
      <c r="G2741" s="6"/>
      <c r="H2741" s="6"/>
      <c r="I2741" s="6"/>
    </row>
    <row r="2742" customHeight="1" spans="1:9">
      <c r="A2742" s="8" t="s">
        <v>25672</v>
      </c>
      <c r="B2742" s="8" t="s">
        <v>25673</v>
      </c>
      <c r="C2742" s="8" t="s">
        <v>23257</v>
      </c>
      <c r="D2742" s="8"/>
      <c r="E2742" s="8"/>
      <c r="F2742" s="8" t="s">
        <v>25674</v>
      </c>
      <c r="G2742" s="8"/>
      <c r="H2742" s="8" t="s">
        <v>16029</v>
      </c>
      <c r="I2742" s="8"/>
    </row>
    <row r="2743" customHeight="1" spans="1:9">
      <c r="A2743" s="6" t="s">
        <v>25675</v>
      </c>
      <c r="B2743" s="6" t="s">
        <v>25676</v>
      </c>
      <c r="C2743" s="6" t="s">
        <v>25677</v>
      </c>
      <c r="D2743" s="6"/>
      <c r="E2743" s="6"/>
      <c r="F2743" s="6" t="s">
        <v>25678</v>
      </c>
      <c r="G2743" s="6"/>
      <c r="H2743" s="6" t="s">
        <v>15985</v>
      </c>
      <c r="I2743" s="6"/>
    </row>
    <row r="2744" customHeight="1" spans="1:9">
      <c r="A2744" s="8" t="s">
        <v>25679</v>
      </c>
      <c r="B2744" s="8" t="s">
        <v>25680</v>
      </c>
      <c r="C2744" s="8" t="s">
        <v>25681</v>
      </c>
      <c r="D2744" s="8"/>
      <c r="E2744" s="8"/>
      <c r="F2744" s="8" t="s">
        <v>25682</v>
      </c>
      <c r="G2744" s="8"/>
      <c r="H2744" s="8" t="s">
        <v>15959</v>
      </c>
      <c r="I2744" s="8"/>
    </row>
    <row r="2745" customHeight="1" spans="1:9">
      <c r="A2745" s="6" t="s">
        <v>25683</v>
      </c>
      <c r="B2745" s="6" t="s">
        <v>25684</v>
      </c>
      <c r="C2745" s="6" t="s">
        <v>25685</v>
      </c>
      <c r="D2745" s="6"/>
      <c r="E2745" s="6"/>
      <c r="F2745" s="6" t="s">
        <v>25686</v>
      </c>
      <c r="G2745" s="6"/>
      <c r="H2745" s="6" t="s">
        <v>15985</v>
      </c>
      <c r="I2745" s="6"/>
    </row>
    <row r="2746" customHeight="1" spans="1:9">
      <c r="A2746" s="8" t="s">
        <v>25687</v>
      </c>
      <c r="B2746" s="8" t="s">
        <v>25688</v>
      </c>
      <c r="C2746" s="8" t="s">
        <v>25689</v>
      </c>
      <c r="D2746" s="8"/>
      <c r="E2746" s="8"/>
      <c r="F2746" s="8" t="s">
        <v>25690</v>
      </c>
      <c r="G2746" s="8"/>
      <c r="H2746" s="8" t="s">
        <v>15980</v>
      </c>
      <c r="I2746" s="8"/>
    </row>
    <row r="2747" customHeight="1" spans="1:9">
      <c r="A2747" s="6" t="s">
        <v>25691</v>
      </c>
      <c r="B2747" s="6" t="s">
        <v>25692</v>
      </c>
      <c r="C2747" s="6" t="s">
        <v>25693</v>
      </c>
      <c r="D2747" s="6"/>
      <c r="E2747" s="6"/>
      <c r="F2747" s="6" t="s">
        <v>25694</v>
      </c>
      <c r="G2747" s="6"/>
      <c r="H2747" s="6" t="s">
        <v>16139</v>
      </c>
      <c r="I2747" s="6"/>
    </row>
    <row r="2748" customHeight="1" spans="1:9">
      <c r="A2748" s="8" t="s">
        <v>25695</v>
      </c>
      <c r="B2748" s="8" t="s">
        <v>25696</v>
      </c>
      <c r="C2748" s="8" t="s">
        <v>16184</v>
      </c>
      <c r="D2748" s="8"/>
      <c r="E2748" s="8"/>
      <c r="F2748" s="8" t="s">
        <v>25697</v>
      </c>
      <c r="G2748" s="8"/>
      <c r="H2748" s="8" t="s">
        <v>16184</v>
      </c>
      <c r="I2748" s="8"/>
    </row>
    <row r="2749" customHeight="1" spans="1:9">
      <c r="A2749" s="6" t="s">
        <v>25698</v>
      </c>
      <c r="B2749" s="6" t="s">
        <v>25699</v>
      </c>
      <c r="C2749" s="6" t="s">
        <v>25700</v>
      </c>
      <c r="D2749" s="6"/>
      <c r="E2749" s="6"/>
      <c r="F2749" s="6" t="s">
        <v>25701</v>
      </c>
      <c r="G2749" s="6"/>
      <c r="H2749" s="6" t="s">
        <v>15985</v>
      </c>
      <c r="I2749" s="6"/>
    </row>
    <row r="2750" customHeight="1" spans="1:9">
      <c r="A2750" s="8" t="s">
        <v>25702</v>
      </c>
      <c r="B2750" s="8" t="s">
        <v>25703</v>
      </c>
      <c r="C2750" s="8" t="s">
        <v>15970</v>
      </c>
      <c r="D2750" s="8"/>
      <c r="E2750" s="8"/>
      <c r="F2750" s="8" t="s">
        <v>25704</v>
      </c>
      <c r="G2750" s="8"/>
      <c r="H2750" s="8" t="s">
        <v>15970</v>
      </c>
      <c r="I2750" s="8"/>
    </row>
    <row r="2751" customHeight="1" spans="1:9">
      <c r="A2751" s="6" t="s">
        <v>25705</v>
      </c>
      <c r="B2751" s="6" t="s">
        <v>25706</v>
      </c>
      <c r="C2751" s="6" t="s">
        <v>21137</v>
      </c>
      <c r="D2751" s="6"/>
      <c r="E2751" s="6"/>
      <c r="F2751" s="6" t="s">
        <v>25707</v>
      </c>
      <c r="G2751" s="6"/>
      <c r="H2751" s="6" t="s">
        <v>15985</v>
      </c>
      <c r="I2751" s="6"/>
    </row>
    <row r="2752" customHeight="1" spans="1:9">
      <c r="A2752" s="8" t="s">
        <v>25708</v>
      </c>
      <c r="B2752" s="8" t="s">
        <v>25709</v>
      </c>
      <c r="C2752" s="8" t="s">
        <v>17457</v>
      </c>
      <c r="D2752" s="8"/>
      <c r="E2752" s="8"/>
      <c r="F2752" s="8" t="s">
        <v>25710</v>
      </c>
      <c r="G2752" s="8"/>
      <c r="H2752" s="8" t="s">
        <v>15970</v>
      </c>
      <c r="I2752" s="8"/>
    </row>
    <row r="2753" customHeight="1" spans="1:9">
      <c r="A2753" s="6" t="s">
        <v>25711</v>
      </c>
      <c r="B2753" s="6" t="s">
        <v>25712</v>
      </c>
      <c r="C2753" s="6" t="s">
        <v>22690</v>
      </c>
      <c r="D2753" s="6"/>
      <c r="E2753" s="6"/>
      <c r="F2753" s="6" t="s">
        <v>25713</v>
      </c>
      <c r="G2753" s="6"/>
      <c r="H2753" s="6" t="s">
        <v>15985</v>
      </c>
      <c r="I2753" s="6"/>
    </row>
    <row r="2754" customHeight="1" spans="1:9">
      <c r="A2754" s="8" t="s">
        <v>25714</v>
      </c>
      <c r="B2754" s="8" t="s">
        <v>25715</v>
      </c>
      <c r="C2754" s="8" t="s">
        <v>25716</v>
      </c>
      <c r="D2754" s="8"/>
      <c r="E2754" s="8"/>
      <c r="F2754" s="8" t="s">
        <v>25717</v>
      </c>
      <c r="G2754" s="8"/>
      <c r="H2754" s="8" t="s">
        <v>16024</v>
      </c>
      <c r="I2754" s="8"/>
    </row>
    <row r="2755" customHeight="1" spans="1:9">
      <c r="A2755" s="6" t="s">
        <v>25718</v>
      </c>
      <c r="B2755" s="6" t="s">
        <v>25719</v>
      </c>
      <c r="C2755" s="6" t="s">
        <v>23887</v>
      </c>
      <c r="D2755" s="6"/>
      <c r="E2755" s="6"/>
      <c r="F2755" s="6" t="s">
        <v>25720</v>
      </c>
      <c r="G2755" s="6"/>
      <c r="H2755" s="6" t="s">
        <v>15985</v>
      </c>
      <c r="I2755" s="6"/>
    </row>
    <row r="2756" customHeight="1" spans="1:9">
      <c r="A2756" s="8" t="s">
        <v>25721</v>
      </c>
      <c r="B2756" s="8" t="s">
        <v>25722</v>
      </c>
      <c r="C2756" s="8" t="s">
        <v>16081</v>
      </c>
      <c r="D2756" s="8"/>
      <c r="E2756" s="8"/>
      <c r="F2756" s="8" t="s">
        <v>25723</v>
      </c>
      <c r="G2756" s="8"/>
      <c r="H2756" s="8" t="s">
        <v>16081</v>
      </c>
      <c r="I2756" s="8"/>
    </row>
    <row r="2757" customHeight="1" spans="1:9">
      <c r="A2757" s="6" t="s">
        <v>25724</v>
      </c>
      <c r="B2757" s="6" t="s">
        <v>25725</v>
      </c>
      <c r="C2757" s="6" t="s">
        <v>25726</v>
      </c>
      <c r="D2757" s="6"/>
      <c r="E2757" s="6"/>
      <c r="F2757" s="6" t="s">
        <v>25727</v>
      </c>
      <c r="G2757" s="6"/>
      <c r="H2757" s="6" t="s">
        <v>16034</v>
      </c>
      <c r="I2757" s="6"/>
    </row>
    <row r="2758" customHeight="1" spans="1:9">
      <c r="A2758" s="8" t="s">
        <v>25728</v>
      </c>
      <c r="B2758" s="8" t="s">
        <v>25729</v>
      </c>
      <c r="C2758" s="8" t="s">
        <v>25730</v>
      </c>
      <c r="D2758" s="8"/>
      <c r="E2758" s="8"/>
      <c r="F2758" s="8" t="s">
        <v>25731</v>
      </c>
      <c r="G2758" s="8"/>
      <c r="H2758" s="8" t="s">
        <v>15985</v>
      </c>
      <c r="I2758" s="8"/>
    </row>
    <row r="2759" customHeight="1" spans="1:9">
      <c r="A2759" s="6" t="s">
        <v>25732</v>
      </c>
      <c r="B2759" s="6" t="s">
        <v>25733</v>
      </c>
      <c r="C2759" s="6" t="s">
        <v>25734</v>
      </c>
      <c r="D2759" s="6"/>
      <c r="E2759" s="6"/>
      <c r="F2759" s="6" t="s">
        <v>25735</v>
      </c>
      <c r="G2759" s="6"/>
      <c r="H2759" s="6" t="s">
        <v>15985</v>
      </c>
      <c r="I2759" s="6"/>
    </row>
    <row r="2760" customHeight="1" spans="1:9">
      <c r="A2760" s="8" t="s">
        <v>25736</v>
      </c>
      <c r="B2760" s="8" t="s">
        <v>25737</v>
      </c>
      <c r="C2760" s="8" t="s">
        <v>20578</v>
      </c>
      <c r="D2760" s="8"/>
      <c r="E2760" s="8"/>
      <c r="F2760" s="8" t="s">
        <v>25738</v>
      </c>
      <c r="G2760" s="8"/>
      <c r="H2760" s="8" t="s">
        <v>15985</v>
      </c>
      <c r="I2760" s="8"/>
    </row>
    <row r="2761" customHeight="1" spans="1:9">
      <c r="A2761" s="6" t="s">
        <v>25739</v>
      </c>
      <c r="B2761" s="6" t="s">
        <v>25740</v>
      </c>
      <c r="C2761" s="6" t="s">
        <v>25741</v>
      </c>
      <c r="D2761" s="6"/>
      <c r="E2761" s="6"/>
      <c r="F2761" s="6" t="s">
        <v>25742</v>
      </c>
      <c r="G2761" s="6"/>
      <c r="H2761" s="6" t="s">
        <v>15985</v>
      </c>
      <c r="I2761" s="6"/>
    </row>
    <row r="2762" customHeight="1" spans="1:9">
      <c r="A2762" s="8" t="s">
        <v>25743</v>
      </c>
      <c r="B2762" s="8" t="s">
        <v>25744</v>
      </c>
      <c r="C2762" s="8" t="s">
        <v>18194</v>
      </c>
      <c r="D2762" s="8"/>
      <c r="E2762" s="8"/>
      <c r="F2762" s="8" t="s">
        <v>25745</v>
      </c>
      <c r="G2762" s="8"/>
      <c r="H2762" s="8" t="s">
        <v>15980</v>
      </c>
      <c r="I2762" s="8"/>
    </row>
    <row r="2763" customHeight="1" spans="1:9">
      <c r="A2763" s="6" t="s">
        <v>25746</v>
      </c>
      <c r="B2763" s="6" t="s">
        <v>25747</v>
      </c>
      <c r="C2763" s="6" t="s">
        <v>25748</v>
      </c>
      <c r="D2763" s="6"/>
      <c r="E2763" s="6"/>
      <c r="F2763" s="6" t="s">
        <v>25749</v>
      </c>
      <c r="G2763" s="6"/>
      <c r="H2763" s="6"/>
      <c r="I2763" s="6"/>
    </row>
    <row r="2764" customHeight="1" spans="1:9">
      <c r="A2764" s="8" t="s">
        <v>25750</v>
      </c>
      <c r="B2764" s="8" t="s">
        <v>25751</v>
      </c>
      <c r="C2764" s="8" t="s">
        <v>16039</v>
      </c>
      <c r="D2764" s="8"/>
      <c r="E2764" s="8"/>
      <c r="F2764" s="8" t="s">
        <v>25752</v>
      </c>
      <c r="G2764" s="8"/>
      <c r="H2764" s="8" t="s">
        <v>16039</v>
      </c>
      <c r="I2764" s="8"/>
    </row>
    <row r="2765" customHeight="1" spans="1:9">
      <c r="A2765" s="6" t="s">
        <v>25753</v>
      </c>
      <c r="B2765" s="6" t="s">
        <v>25754</v>
      </c>
      <c r="C2765" s="6" t="s">
        <v>16029</v>
      </c>
      <c r="D2765" s="6"/>
      <c r="E2765" s="6"/>
      <c r="F2765" s="6" t="s">
        <v>25755</v>
      </c>
      <c r="G2765" s="6"/>
      <c r="H2765" s="6" t="s">
        <v>16029</v>
      </c>
      <c r="I2765" s="6"/>
    </row>
    <row r="2766" customHeight="1" spans="1:9">
      <c r="A2766" s="8" t="s">
        <v>25756</v>
      </c>
      <c r="B2766" s="8" t="s">
        <v>25757</v>
      </c>
      <c r="C2766" s="8" t="s">
        <v>15959</v>
      </c>
      <c r="D2766" s="8"/>
      <c r="E2766" s="8"/>
      <c r="F2766" s="8" t="s">
        <v>25758</v>
      </c>
      <c r="G2766" s="8"/>
      <c r="H2766" s="8" t="s">
        <v>15959</v>
      </c>
      <c r="I2766" s="8"/>
    </row>
    <row r="2767" customHeight="1" spans="1:9">
      <c r="A2767" s="6" t="s">
        <v>25759</v>
      </c>
      <c r="B2767" s="6" t="s">
        <v>25760</v>
      </c>
      <c r="C2767" s="6" t="s">
        <v>25761</v>
      </c>
      <c r="D2767" s="6"/>
      <c r="E2767" s="6"/>
      <c r="F2767" s="6" t="s">
        <v>25762</v>
      </c>
      <c r="G2767" s="6"/>
      <c r="H2767" s="6" t="s">
        <v>15985</v>
      </c>
      <c r="I2767" s="6"/>
    </row>
    <row r="2768" customHeight="1" spans="1:9">
      <c r="A2768" s="8" t="s">
        <v>25763</v>
      </c>
      <c r="B2768" s="8" t="s">
        <v>25764</v>
      </c>
      <c r="C2768" s="8" t="s">
        <v>25765</v>
      </c>
      <c r="D2768" s="8"/>
      <c r="E2768" s="8"/>
      <c r="F2768" s="8" t="s">
        <v>25766</v>
      </c>
      <c r="G2768" s="8"/>
      <c r="H2768" s="8" t="s">
        <v>15985</v>
      </c>
      <c r="I2768" s="8"/>
    </row>
    <row r="2769" customHeight="1" spans="1:9">
      <c r="A2769" s="6" t="s">
        <v>25767</v>
      </c>
      <c r="B2769" s="6" t="s">
        <v>25768</v>
      </c>
      <c r="C2769" s="6" t="s">
        <v>16029</v>
      </c>
      <c r="D2769" s="6"/>
      <c r="E2769" s="6"/>
      <c r="F2769" s="6" t="s">
        <v>25769</v>
      </c>
      <c r="G2769" s="6"/>
      <c r="H2769" s="6" t="s">
        <v>16029</v>
      </c>
      <c r="I2769" s="6"/>
    </row>
    <row r="2770" customHeight="1" spans="1:9">
      <c r="A2770" s="8" t="s">
        <v>25770</v>
      </c>
      <c r="B2770" s="8" t="s">
        <v>25771</v>
      </c>
      <c r="C2770" s="8" t="s">
        <v>25772</v>
      </c>
      <c r="D2770" s="8"/>
      <c r="E2770" s="8"/>
      <c r="F2770" s="8" t="s">
        <v>25773</v>
      </c>
      <c r="G2770" s="8"/>
      <c r="H2770" s="8" t="s">
        <v>15959</v>
      </c>
      <c r="I2770" s="8"/>
    </row>
    <row r="2771" customHeight="1" spans="1:9">
      <c r="A2771" s="6" t="s">
        <v>25774</v>
      </c>
      <c r="B2771" s="6" t="s">
        <v>25775</v>
      </c>
      <c r="C2771" s="6" t="s">
        <v>16144</v>
      </c>
      <c r="D2771" s="6"/>
      <c r="E2771" s="6"/>
      <c r="F2771" s="6" t="s">
        <v>25776</v>
      </c>
      <c r="G2771" s="6"/>
      <c r="H2771" s="6" t="s">
        <v>16144</v>
      </c>
      <c r="I2771" s="6"/>
    </row>
    <row r="2772" customHeight="1" spans="1:9">
      <c r="A2772" s="8" t="s">
        <v>25777</v>
      </c>
      <c r="B2772" s="8" t="s">
        <v>25778</v>
      </c>
      <c r="C2772" s="8" t="s">
        <v>25779</v>
      </c>
      <c r="D2772" s="8"/>
      <c r="E2772" s="8"/>
      <c r="F2772" s="8" t="s">
        <v>25780</v>
      </c>
      <c r="G2772" s="8"/>
      <c r="H2772" s="8" t="s">
        <v>16348</v>
      </c>
      <c r="I2772" s="8"/>
    </row>
    <row r="2773" customHeight="1" spans="1:9">
      <c r="A2773" s="6" t="s">
        <v>25781</v>
      </c>
      <c r="B2773" s="6" t="s">
        <v>25782</v>
      </c>
      <c r="C2773" s="6" t="s">
        <v>25783</v>
      </c>
      <c r="D2773" s="6"/>
      <c r="E2773" s="6"/>
      <c r="F2773" s="6" t="s">
        <v>25784</v>
      </c>
      <c r="G2773" s="6"/>
      <c r="H2773" s="6" t="s">
        <v>16011</v>
      </c>
      <c r="I2773" s="6"/>
    </row>
    <row r="2774" customHeight="1" spans="1:9">
      <c r="A2774" s="8" t="s">
        <v>25785</v>
      </c>
      <c r="B2774" s="8" t="s">
        <v>25786</v>
      </c>
      <c r="C2774" s="8" t="s">
        <v>18752</v>
      </c>
      <c r="D2774" s="8"/>
      <c r="E2774" s="8"/>
      <c r="F2774" s="8" t="s">
        <v>25787</v>
      </c>
      <c r="G2774" s="8"/>
      <c r="H2774" s="8" t="s">
        <v>16139</v>
      </c>
      <c r="I2774" s="8"/>
    </row>
    <row r="2775" customHeight="1" spans="1:9">
      <c r="A2775" s="6" t="s">
        <v>25788</v>
      </c>
      <c r="B2775" s="6" t="s">
        <v>25789</v>
      </c>
      <c r="C2775" s="6" t="s">
        <v>25790</v>
      </c>
      <c r="D2775" s="6"/>
      <c r="E2775" s="6"/>
      <c r="F2775" s="6" t="s">
        <v>25791</v>
      </c>
      <c r="G2775" s="6"/>
      <c r="H2775" s="6" t="s">
        <v>15985</v>
      </c>
      <c r="I2775" s="6"/>
    </row>
    <row r="2776" customHeight="1" spans="1:9">
      <c r="A2776" s="8" t="s">
        <v>25792</v>
      </c>
      <c r="B2776" s="8" t="s">
        <v>25793</v>
      </c>
      <c r="C2776" s="8" t="s">
        <v>15980</v>
      </c>
      <c r="D2776" s="8"/>
      <c r="E2776" s="8"/>
      <c r="F2776" s="8" t="s">
        <v>25794</v>
      </c>
      <c r="G2776" s="8"/>
      <c r="H2776" s="8" t="s">
        <v>15980</v>
      </c>
      <c r="I2776" s="8"/>
    </row>
    <row r="2777" customHeight="1" spans="1:9">
      <c r="A2777" s="6" t="s">
        <v>25795</v>
      </c>
      <c r="B2777" s="6" t="s">
        <v>25796</v>
      </c>
      <c r="C2777" s="6" t="s">
        <v>19819</v>
      </c>
      <c r="D2777" s="6"/>
      <c r="E2777" s="6"/>
      <c r="F2777" s="6" t="s">
        <v>25797</v>
      </c>
      <c r="G2777" s="6"/>
      <c r="H2777" s="6" t="s">
        <v>16024</v>
      </c>
      <c r="I2777" s="6"/>
    </row>
    <row r="2778" customHeight="1" spans="1:9">
      <c r="A2778" s="8" t="s">
        <v>25798</v>
      </c>
      <c r="B2778" s="8" t="s">
        <v>25799</v>
      </c>
      <c r="C2778" s="8" t="s">
        <v>24400</v>
      </c>
      <c r="D2778" s="8"/>
      <c r="E2778" s="8"/>
      <c r="F2778" s="8" t="s">
        <v>25800</v>
      </c>
      <c r="G2778" s="8"/>
      <c r="H2778" s="8" t="s">
        <v>16029</v>
      </c>
      <c r="I2778" s="8"/>
    </row>
    <row r="2779" customHeight="1" spans="1:9">
      <c r="A2779" s="6" t="s">
        <v>25801</v>
      </c>
      <c r="B2779" s="6" t="s">
        <v>25802</v>
      </c>
      <c r="C2779" s="6" t="s">
        <v>25803</v>
      </c>
      <c r="D2779" s="6"/>
      <c r="E2779" s="6"/>
      <c r="F2779" s="6" t="s">
        <v>25804</v>
      </c>
      <c r="G2779" s="6"/>
      <c r="H2779" s="6" t="s">
        <v>15965</v>
      </c>
      <c r="I2779" s="6"/>
    </row>
    <row r="2780" customHeight="1" spans="1:9">
      <c r="A2780" s="8" t="s">
        <v>25805</v>
      </c>
      <c r="B2780" s="8" t="s">
        <v>20838</v>
      </c>
      <c r="C2780" s="8" t="s">
        <v>24852</v>
      </c>
      <c r="D2780" s="8"/>
      <c r="E2780" s="8"/>
      <c r="F2780" s="8" t="s">
        <v>25806</v>
      </c>
      <c r="G2780" s="8"/>
      <c r="H2780" s="8" t="s">
        <v>15985</v>
      </c>
      <c r="I2780" s="8"/>
    </row>
    <row r="2781" customHeight="1" spans="1:9">
      <c r="A2781" s="6" t="s">
        <v>25807</v>
      </c>
      <c r="B2781" s="6" t="s">
        <v>25808</v>
      </c>
      <c r="C2781" s="6" t="s">
        <v>15990</v>
      </c>
      <c r="D2781" s="6"/>
      <c r="E2781" s="6"/>
      <c r="F2781" s="6" t="s">
        <v>25809</v>
      </c>
      <c r="G2781" s="6"/>
      <c r="H2781" s="6" t="s">
        <v>15990</v>
      </c>
      <c r="I2781" s="6"/>
    </row>
    <row r="2782" customHeight="1" spans="1:9">
      <c r="A2782" s="8" t="s">
        <v>25810</v>
      </c>
      <c r="B2782" s="8" t="s">
        <v>25811</v>
      </c>
      <c r="C2782" s="8" t="s">
        <v>15980</v>
      </c>
      <c r="D2782" s="8"/>
      <c r="E2782" s="8"/>
      <c r="F2782" s="8" t="s">
        <v>25812</v>
      </c>
      <c r="G2782" s="8"/>
      <c r="H2782" s="8" t="s">
        <v>15980</v>
      </c>
      <c r="I2782" s="8"/>
    </row>
    <row r="2783" customHeight="1" spans="1:9">
      <c r="A2783" s="6" t="s">
        <v>25813</v>
      </c>
      <c r="B2783" s="6" t="s">
        <v>25814</v>
      </c>
      <c r="C2783" s="6" t="s">
        <v>25815</v>
      </c>
      <c r="D2783" s="6"/>
      <c r="E2783" s="6"/>
      <c r="F2783" s="6" t="s">
        <v>25816</v>
      </c>
      <c r="G2783" s="6"/>
      <c r="H2783" s="6" t="s">
        <v>15985</v>
      </c>
      <c r="I2783" s="6"/>
    </row>
    <row r="2784" customHeight="1" spans="1:9">
      <c r="A2784" s="8" t="s">
        <v>25817</v>
      </c>
      <c r="B2784" s="8" t="s">
        <v>25818</v>
      </c>
      <c r="C2784" s="8" t="s">
        <v>25819</v>
      </c>
      <c r="D2784" s="8"/>
      <c r="E2784" s="8"/>
      <c r="F2784" s="8" t="s">
        <v>25820</v>
      </c>
      <c r="G2784" s="8"/>
      <c r="H2784" s="8" t="s">
        <v>15985</v>
      </c>
      <c r="I2784" s="8"/>
    </row>
    <row r="2785" customHeight="1" spans="1:9">
      <c r="A2785" s="6" t="s">
        <v>25821</v>
      </c>
      <c r="B2785" s="6" t="s">
        <v>25822</v>
      </c>
      <c r="C2785" s="6" t="s">
        <v>25823</v>
      </c>
      <c r="D2785" s="6"/>
      <c r="E2785" s="6"/>
      <c r="F2785" s="6" t="s">
        <v>25824</v>
      </c>
      <c r="G2785" s="6"/>
      <c r="H2785" s="6" t="s">
        <v>16102</v>
      </c>
      <c r="I2785" s="6"/>
    </row>
    <row r="2786" customHeight="1" spans="1:9">
      <c r="A2786" s="8" t="s">
        <v>25825</v>
      </c>
      <c r="B2786" s="8" t="s">
        <v>25826</v>
      </c>
      <c r="C2786" s="8" t="s">
        <v>15980</v>
      </c>
      <c r="D2786" s="8"/>
      <c r="E2786" s="8"/>
      <c r="F2786" s="8" t="s">
        <v>25827</v>
      </c>
      <c r="G2786" s="8"/>
      <c r="H2786" s="8" t="s">
        <v>15980</v>
      </c>
      <c r="I2786" s="8"/>
    </row>
    <row r="2787" customHeight="1" spans="1:9">
      <c r="A2787" s="6" t="s">
        <v>25828</v>
      </c>
      <c r="B2787" s="6" t="s">
        <v>25829</v>
      </c>
      <c r="C2787" s="6" t="s">
        <v>19811</v>
      </c>
      <c r="D2787" s="6"/>
      <c r="E2787" s="6"/>
      <c r="F2787" s="6" t="s">
        <v>25830</v>
      </c>
      <c r="G2787" s="6"/>
      <c r="H2787" s="6" t="s">
        <v>15975</v>
      </c>
      <c r="I2787" s="6"/>
    </row>
    <row r="2788" customHeight="1" spans="1:9">
      <c r="A2788" s="8" t="s">
        <v>25831</v>
      </c>
      <c r="B2788" s="8" t="s">
        <v>25832</v>
      </c>
      <c r="C2788" s="8" t="s">
        <v>19531</v>
      </c>
      <c r="D2788" s="8"/>
      <c r="E2788" s="8"/>
      <c r="F2788" s="8" t="s">
        <v>25833</v>
      </c>
      <c r="G2788" s="8"/>
      <c r="H2788" s="8" t="s">
        <v>16024</v>
      </c>
      <c r="I2788" s="8"/>
    </row>
    <row r="2789" customHeight="1" spans="1:9">
      <c r="A2789" s="6" t="s">
        <v>25834</v>
      </c>
      <c r="B2789" s="6" t="s">
        <v>25835</v>
      </c>
      <c r="C2789" s="6" t="s">
        <v>25836</v>
      </c>
      <c r="D2789" s="6"/>
      <c r="E2789" s="6"/>
      <c r="F2789" s="6" t="s">
        <v>25837</v>
      </c>
      <c r="G2789" s="6"/>
      <c r="H2789" s="6" t="s">
        <v>16184</v>
      </c>
      <c r="I2789" s="6"/>
    </row>
    <row r="2790" customHeight="1" spans="1:9">
      <c r="A2790" s="8" t="s">
        <v>25838</v>
      </c>
      <c r="B2790" s="8"/>
      <c r="C2790" s="8" t="s">
        <v>25033</v>
      </c>
      <c r="D2790" s="8"/>
      <c r="E2790" s="8"/>
      <c r="F2790" s="8" t="s">
        <v>25839</v>
      </c>
      <c r="G2790" s="8"/>
      <c r="H2790" s="8"/>
      <c r="I2790" s="8"/>
    </row>
    <row r="2791" customHeight="1" spans="1:9">
      <c r="A2791" s="6" t="s">
        <v>25840</v>
      </c>
      <c r="B2791" s="6" t="s">
        <v>25841</v>
      </c>
      <c r="C2791" s="6" t="s">
        <v>19112</v>
      </c>
      <c r="D2791" s="6"/>
      <c r="E2791" s="6"/>
      <c r="F2791" s="6" t="s">
        <v>25842</v>
      </c>
      <c r="G2791" s="6"/>
      <c r="H2791" s="6" t="s">
        <v>16024</v>
      </c>
      <c r="I2791" s="6"/>
    </row>
    <row r="2792" customHeight="1" spans="1:9">
      <c r="A2792" s="8" t="s">
        <v>25843</v>
      </c>
      <c r="B2792" s="8" t="s">
        <v>25844</v>
      </c>
      <c r="C2792" s="8" t="s">
        <v>15959</v>
      </c>
      <c r="D2792" s="8"/>
      <c r="E2792" s="8"/>
      <c r="F2792" s="8" t="s">
        <v>25845</v>
      </c>
      <c r="G2792" s="8"/>
      <c r="H2792" s="8" t="s">
        <v>15959</v>
      </c>
      <c r="I2792" s="8"/>
    </row>
    <row r="2793" customHeight="1" spans="1:9">
      <c r="A2793" s="6" t="s">
        <v>25846</v>
      </c>
      <c r="B2793" s="6" t="s">
        <v>25847</v>
      </c>
      <c r="C2793" s="6" t="s">
        <v>25848</v>
      </c>
      <c r="D2793" s="6"/>
      <c r="E2793" s="6"/>
      <c r="F2793" s="6" t="s">
        <v>25849</v>
      </c>
      <c r="G2793" s="6"/>
      <c r="H2793" s="6" t="s">
        <v>15970</v>
      </c>
      <c r="I2793" s="6"/>
    </row>
    <row r="2794" customHeight="1" spans="1:9">
      <c r="A2794" s="8" t="s">
        <v>25850</v>
      </c>
      <c r="B2794" s="8" t="s">
        <v>25851</v>
      </c>
      <c r="C2794" s="8" t="s">
        <v>16184</v>
      </c>
      <c r="D2794" s="8"/>
      <c r="E2794" s="8"/>
      <c r="F2794" s="8" t="s">
        <v>25852</v>
      </c>
      <c r="G2794" s="8"/>
      <c r="H2794" s="8" t="s">
        <v>16184</v>
      </c>
      <c r="I2794" s="8"/>
    </row>
    <row r="2795" customHeight="1" spans="1:9">
      <c r="A2795" s="6" t="s">
        <v>25853</v>
      </c>
      <c r="B2795" s="6" t="s">
        <v>25854</v>
      </c>
      <c r="C2795" s="6" t="s">
        <v>19506</v>
      </c>
      <c r="D2795" s="6"/>
      <c r="E2795" s="6"/>
      <c r="F2795" s="6" t="s">
        <v>25855</v>
      </c>
      <c r="G2795" s="6"/>
      <c r="H2795" s="6" t="s">
        <v>16056</v>
      </c>
      <c r="I2795" s="6"/>
    </row>
    <row r="2796" customHeight="1" spans="1:9">
      <c r="A2796" s="8" t="s">
        <v>25856</v>
      </c>
      <c r="B2796" s="8" t="s">
        <v>25857</v>
      </c>
      <c r="C2796" s="8" t="s">
        <v>24529</v>
      </c>
      <c r="D2796" s="8"/>
      <c r="E2796" s="8"/>
      <c r="F2796" s="8" t="s">
        <v>25858</v>
      </c>
      <c r="G2796" s="8"/>
      <c r="H2796" s="8" t="s">
        <v>15985</v>
      </c>
      <c r="I2796" s="8"/>
    </row>
    <row r="2797" customHeight="1" spans="1:9">
      <c r="A2797" s="6" t="s">
        <v>25859</v>
      </c>
      <c r="B2797" s="6"/>
      <c r="C2797" s="6" t="s">
        <v>19531</v>
      </c>
      <c r="D2797" s="6"/>
      <c r="E2797" s="6"/>
      <c r="F2797" s="6" t="s">
        <v>25860</v>
      </c>
      <c r="G2797" s="6"/>
      <c r="H2797" s="6" t="s">
        <v>16024</v>
      </c>
      <c r="I2797" s="6"/>
    </row>
    <row r="2798" customHeight="1" spans="1:9">
      <c r="A2798" s="8" t="s">
        <v>25861</v>
      </c>
      <c r="B2798" s="8" t="s">
        <v>25862</v>
      </c>
      <c r="C2798" s="8" t="s">
        <v>25863</v>
      </c>
      <c r="D2798" s="8"/>
      <c r="E2798" s="8"/>
      <c r="F2798" s="8" t="s">
        <v>25864</v>
      </c>
      <c r="G2798" s="8"/>
      <c r="H2798" s="8" t="s">
        <v>15985</v>
      </c>
      <c r="I2798" s="8"/>
    </row>
    <row r="2799" customHeight="1" spans="1:9">
      <c r="A2799" s="6" t="s">
        <v>25865</v>
      </c>
      <c r="B2799" s="6" t="s">
        <v>25866</v>
      </c>
      <c r="C2799" s="6" t="s">
        <v>17601</v>
      </c>
      <c r="D2799" s="6"/>
      <c r="E2799" s="6"/>
      <c r="F2799" s="6" t="s">
        <v>25867</v>
      </c>
      <c r="G2799" s="6"/>
      <c r="H2799" s="6" t="s">
        <v>16411</v>
      </c>
      <c r="I2799" s="6"/>
    </row>
    <row r="2800" customHeight="1" spans="1:9">
      <c r="A2800" s="8" t="s">
        <v>25868</v>
      </c>
      <c r="B2800" s="8" t="s">
        <v>21889</v>
      </c>
      <c r="C2800" s="8" t="s">
        <v>16197</v>
      </c>
      <c r="D2800" s="8"/>
      <c r="E2800" s="8"/>
      <c r="F2800" s="8" t="s">
        <v>25869</v>
      </c>
      <c r="G2800" s="8"/>
      <c r="H2800" s="8" t="s">
        <v>16197</v>
      </c>
      <c r="I2800" s="8"/>
    </row>
    <row r="2801" customHeight="1" spans="1:9">
      <c r="A2801" s="6" t="s">
        <v>25870</v>
      </c>
      <c r="B2801" s="6" t="s">
        <v>25871</v>
      </c>
      <c r="C2801" s="6" t="s">
        <v>16056</v>
      </c>
      <c r="D2801" s="6"/>
      <c r="E2801" s="6"/>
      <c r="F2801" s="6" t="s">
        <v>25872</v>
      </c>
      <c r="G2801" s="6"/>
      <c r="H2801" s="6" t="s">
        <v>16056</v>
      </c>
      <c r="I2801" s="6"/>
    </row>
    <row r="2802" customHeight="1" spans="1:9">
      <c r="A2802" s="8" t="s">
        <v>25873</v>
      </c>
      <c r="B2802" s="8" t="s">
        <v>20714</v>
      </c>
      <c r="C2802" s="8" t="s">
        <v>19112</v>
      </c>
      <c r="D2802" s="8"/>
      <c r="E2802" s="8"/>
      <c r="F2802" s="8" t="s">
        <v>25874</v>
      </c>
      <c r="G2802" s="8"/>
      <c r="H2802" s="8" t="s">
        <v>16024</v>
      </c>
      <c r="I2802" s="8"/>
    </row>
    <row r="2803" customHeight="1" spans="1:9">
      <c r="A2803" s="6" t="s">
        <v>25875</v>
      </c>
      <c r="B2803" s="6" t="s">
        <v>25876</v>
      </c>
      <c r="C2803" s="6" t="s">
        <v>25877</v>
      </c>
      <c r="D2803" s="6"/>
      <c r="E2803" s="6"/>
      <c r="F2803" s="6" t="s">
        <v>25878</v>
      </c>
      <c r="G2803" s="6"/>
      <c r="H2803" s="6" t="s">
        <v>15980</v>
      </c>
      <c r="I2803" s="6"/>
    </row>
    <row r="2804" customHeight="1" spans="1:9">
      <c r="A2804" s="8" t="s">
        <v>25879</v>
      </c>
      <c r="B2804" s="8" t="s">
        <v>25880</v>
      </c>
      <c r="C2804" s="8" t="s">
        <v>16056</v>
      </c>
      <c r="D2804" s="8"/>
      <c r="E2804" s="8"/>
      <c r="F2804" s="8" t="s">
        <v>25881</v>
      </c>
      <c r="G2804" s="8"/>
      <c r="H2804" s="8" t="s">
        <v>16056</v>
      </c>
      <c r="I2804" s="8"/>
    </row>
    <row r="2805" customHeight="1" spans="1:9">
      <c r="A2805" s="6" t="s">
        <v>25882</v>
      </c>
      <c r="B2805" s="6" t="s">
        <v>25883</v>
      </c>
      <c r="C2805" s="6" t="s">
        <v>25884</v>
      </c>
      <c r="D2805" s="6"/>
      <c r="E2805" s="6"/>
      <c r="F2805" s="6" t="s">
        <v>25885</v>
      </c>
      <c r="G2805" s="6"/>
      <c r="H2805" s="6" t="s">
        <v>16024</v>
      </c>
      <c r="I2805" s="6"/>
    </row>
    <row r="2806" customHeight="1" spans="1:9">
      <c r="A2806" s="8" t="s">
        <v>25886</v>
      </c>
      <c r="B2806" s="8" t="s">
        <v>25887</v>
      </c>
      <c r="C2806" s="8" t="s">
        <v>19531</v>
      </c>
      <c r="D2806" s="8"/>
      <c r="E2806" s="8"/>
      <c r="F2806" s="8" t="s">
        <v>25888</v>
      </c>
      <c r="G2806" s="8"/>
      <c r="H2806" s="8" t="s">
        <v>16024</v>
      </c>
      <c r="I2806" s="8"/>
    </row>
    <row r="2807" customHeight="1" spans="1:9">
      <c r="A2807" s="6" t="s">
        <v>25889</v>
      </c>
      <c r="B2807" s="6" t="s">
        <v>25890</v>
      </c>
      <c r="C2807" s="6" t="s">
        <v>16034</v>
      </c>
      <c r="D2807" s="6"/>
      <c r="E2807" s="6"/>
      <c r="F2807" s="6" t="s">
        <v>25891</v>
      </c>
      <c r="G2807" s="6"/>
      <c r="H2807" s="6" t="s">
        <v>16034</v>
      </c>
      <c r="I2807" s="6"/>
    </row>
    <row r="2808" customHeight="1" spans="1:9">
      <c r="A2808" s="8" t="s">
        <v>25892</v>
      </c>
      <c r="B2808" s="8" t="s">
        <v>25893</v>
      </c>
      <c r="C2808" s="8" t="s">
        <v>23257</v>
      </c>
      <c r="D2808" s="8"/>
      <c r="E2808" s="8"/>
      <c r="F2808" s="8" t="s">
        <v>25894</v>
      </c>
      <c r="G2808" s="8"/>
      <c r="H2808" s="8" t="s">
        <v>16029</v>
      </c>
      <c r="I2808" s="8"/>
    </row>
    <row r="2809" customHeight="1" spans="1:9">
      <c r="A2809" s="6" t="s">
        <v>25895</v>
      </c>
      <c r="B2809" s="6" t="s">
        <v>25896</v>
      </c>
      <c r="C2809" s="6" t="s">
        <v>25504</v>
      </c>
      <c r="D2809" s="6"/>
      <c r="E2809" s="6"/>
      <c r="F2809" s="6" t="s">
        <v>25897</v>
      </c>
      <c r="G2809" s="6"/>
      <c r="H2809" s="6" t="s">
        <v>16184</v>
      </c>
      <c r="I2809" s="6"/>
    </row>
    <row r="2810" customHeight="1" spans="1:9">
      <c r="A2810" s="8" t="s">
        <v>25898</v>
      </c>
      <c r="B2810" s="8" t="s">
        <v>25899</v>
      </c>
      <c r="C2810" s="8" t="s">
        <v>25900</v>
      </c>
      <c r="D2810" s="8"/>
      <c r="E2810" s="8"/>
      <c r="F2810" s="8" t="s">
        <v>25901</v>
      </c>
      <c r="G2810" s="8"/>
      <c r="H2810" s="8" t="s">
        <v>15985</v>
      </c>
      <c r="I2810" s="8"/>
    </row>
    <row r="2811" customHeight="1" spans="1:9">
      <c r="A2811" s="6" t="s">
        <v>25902</v>
      </c>
      <c r="B2811" s="6" t="s">
        <v>25903</v>
      </c>
      <c r="C2811" s="6" t="s">
        <v>25904</v>
      </c>
      <c r="D2811" s="6"/>
      <c r="E2811" s="6"/>
      <c r="F2811" s="6" t="s">
        <v>25905</v>
      </c>
      <c r="G2811" s="6"/>
      <c r="H2811" s="6" t="s">
        <v>15985</v>
      </c>
      <c r="I2811" s="6"/>
    </row>
    <row r="2812" customHeight="1" spans="1:9">
      <c r="A2812" s="8" t="s">
        <v>25906</v>
      </c>
      <c r="B2812" s="8" t="s">
        <v>25907</v>
      </c>
      <c r="C2812" s="8" t="s">
        <v>23076</v>
      </c>
      <c r="D2812" s="8"/>
      <c r="E2812" s="8"/>
      <c r="F2812" s="8" t="s">
        <v>25908</v>
      </c>
      <c r="G2812" s="8"/>
      <c r="H2812" s="8" t="s">
        <v>15985</v>
      </c>
      <c r="I2812" s="8"/>
    </row>
    <row r="2813" customHeight="1" spans="1:9">
      <c r="A2813" s="6" t="s">
        <v>25909</v>
      </c>
      <c r="B2813" s="6" t="s">
        <v>25910</v>
      </c>
      <c r="C2813" s="6" t="s">
        <v>15990</v>
      </c>
      <c r="D2813" s="6"/>
      <c r="E2813" s="6"/>
      <c r="F2813" s="6" t="s">
        <v>25911</v>
      </c>
      <c r="G2813" s="6"/>
      <c r="H2813" s="6" t="s">
        <v>15990</v>
      </c>
      <c r="I2813" s="6"/>
    </row>
    <row r="2814" customHeight="1" spans="1:9">
      <c r="A2814" s="8" t="s">
        <v>25912</v>
      </c>
      <c r="B2814" s="8" t="s">
        <v>25913</v>
      </c>
      <c r="C2814" s="8" t="s">
        <v>24109</v>
      </c>
      <c r="D2814" s="8"/>
      <c r="E2814" s="8"/>
      <c r="F2814" s="8" t="s">
        <v>25914</v>
      </c>
      <c r="G2814" s="8"/>
      <c r="H2814" s="8" t="s">
        <v>16029</v>
      </c>
      <c r="I2814" s="8"/>
    </row>
    <row r="2815" customHeight="1" spans="1:9">
      <c r="A2815" s="6" t="s">
        <v>25915</v>
      </c>
      <c r="B2815" s="6" t="s">
        <v>25916</v>
      </c>
      <c r="C2815" s="6" t="s">
        <v>15980</v>
      </c>
      <c r="D2815" s="6"/>
      <c r="E2815" s="6"/>
      <c r="F2815" s="6" t="s">
        <v>25917</v>
      </c>
      <c r="G2815" s="6"/>
      <c r="H2815" s="6" t="s">
        <v>15980</v>
      </c>
      <c r="I2815" s="6"/>
    </row>
    <row r="2816" customHeight="1" spans="1:9">
      <c r="A2816" s="8" t="s">
        <v>25918</v>
      </c>
      <c r="B2816" s="8" t="s">
        <v>25919</v>
      </c>
      <c r="C2816" s="8" t="s">
        <v>16024</v>
      </c>
      <c r="D2816" s="8"/>
      <c r="E2816" s="8"/>
      <c r="F2816" s="8" t="s">
        <v>25920</v>
      </c>
      <c r="G2816" s="8"/>
      <c r="H2816" s="8" t="s">
        <v>16024</v>
      </c>
      <c r="I2816" s="8"/>
    </row>
    <row r="2817" customHeight="1" spans="1:9">
      <c r="A2817" s="6" t="s">
        <v>25921</v>
      </c>
      <c r="B2817" s="6"/>
      <c r="C2817" s="6" t="s">
        <v>25922</v>
      </c>
      <c r="D2817" s="6"/>
      <c r="E2817" s="6"/>
      <c r="F2817" s="6" t="s">
        <v>25923</v>
      </c>
      <c r="G2817" s="6"/>
      <c r="H2817" s="6"/>
      <c r="I2817" s="6"/>
    </row>
    <row r="2818" customHeight="1" spans="1:9">
      <c r="A2818" s="8" t="s">
        <v>25924</v>
      </c>
      <c r="B2818" s="8" t="s">
        <v>25925</v>
      </c>
      <c r="C2818" s="8" t="s">
        <v>16184</v>
      </c>
      <c r="D2818" s="8"/>
      <c r="E2818" s="8"/>
      <c r="F2818" s="8" t="s">
        <v>25926</v>
      </c>
      <c r="G2818" s="8"/>
      <c r="H2818" s="8" t="s">
        <v>16184</v>
      </c>
      <c r="I2818" s="8"/>
    </row>
    <row r="2819" customHeight="1" spans="1:9">
      <c r="A2819" s="6" t="s">
        <v>25927</v>
      </c>
      <c r="B2819" s="6" t="s">
        <v>25928</v>
      </c>
      <c r="C2819" s="6" t="s">
        <v>18762</v>
      </c>
      <c r="D2819" s="6"/>
      <c r="E2819" s="6"/>
      <c r="F2819" s="6" t="s">
        <v>25929</v>
      </c>
      <c r="G2819" s="6"/>
      <c r="H2819" s="6" t="s">
        <v>16024</v>
      </c>
      <c r="I2819" s="6"/>
    </row>
    <row r="2820" customHeight="1" spans="1:9">
      <c r="A2820" s="8" t="s">
        <v>25930</v>
      </c>
      <c r="B2820" s="8" t="s">
        <v>25931</v>
      </c>
      <c r="C2820" s="8" t="s">
        <v>25932</v>
      </c>
      <c r="D2820" s="8"/>
      <c r="E2820" s="8"/>
      <c r="F2820" s="8" t="s">
        <v>25933</v>
      </c>
      <c r="G2820" s="8"/>
      <c r="H2820" s="8" t="s">
        <v>15985</v>
      </c>
      <c r="I2820" s="8"/>
    </row>
    <row r="2821" customHeight="1" spans="1:9">
      <c r="A2821" s="6" t="s">
        <v>25934</v>
      </c>
      <c r="B2821" s="6" t="s">
        <v>25935</v>
      </c>
      <c r="C2821" s="6" t="s">
        <v>16029</v>
      </c>
      <c r="D2821" s="6"/>
      <c r="E2821" s="6"/>
      <c r="F2821" s="6" t="s">
        <v>25936</v>
      </c>
      <c r="G2821" s="6"/>
      <c r="H2821" s="6" t="s">
        <v>16029</v>
      </c>
      <c r="I2821" s="6"/>
    </row>
    <row r="2822" customHeight="1" spans="1:9">
      <c r="A2822" s="8" t="s">
        <v>25937</v>
      </c>
      <c r="B2822" s="8" t="s">
        <v>25938</v>
      </c>
      <c r="C2822" s="8" t="s">
        <v>16348</v>
      </c>
      <c r="D2822" s="8"/>
      <c r="E2822" s="8"/>
      <c r="F2822" s="8" t="s">
        <v>25939</v>
      </c>
      <c r="G2822" s="8"/>
      <c r="H2822" s="8" t="s">
        <v>16348</v>
      </c>
      <c r="I2822" s="8"/>
    </row>
    <row r="2823" customHeight="1" spans="1:9">
      <c r="A2823" s="6" t="s">
        <v>25940</v>
      </c>
      <c r="B2823" s="6" t="s">
        <v>25941</v>
      </c>
      <c r="C2823" s="6" t="s">
        <v>23192</v>
      </c>
      <c r="D2823" s="6"/>
      <c r="E2823" s="6"/>
      <c r="F2823" s="6" t="s">
        <v>25942</v>
      </c>
      <c r="G2823" s="6"/>
      <c r="H2823" s="6" t="s">
        <v>16056</v>
      </c>
      <c r="I2823" s="6"/>
    </row>
    <row r="2824" customHeight="1" spans="1:9">
      <c r="A2824" s="8" t="s">
        <v>25943</v>
      </c>
      <c r="B2824" s="8" t="s">
        <v>25944</v>
      </c>
      <c r="C2824" s="8" t="s">
        <v>16094</v>
      </c>
      <c r="D2824" s="8"/>
      <c r="E2824" s="8"/>
      <c r="F2824" s="8" t="s">
        <v>25945</v>
      </c>
      <c r="G2824" s="8"/>
      <c r="H2824" s="8" t="s">
        <v>16094</v>
      </c>
      <c r="I2824" s="8"/>
    </row>
    <row r="2825" customHeight="1" spans="1:9">
      <c r="A2825" s="6" t="s">
        <v>25946</v>
      </c>
      <c r="B2825" s="6" t="s">
        <v>25947</v>
      </c>
      <c r="C2825" s="6" t="s">
        <v>16056</v>
      </c>
      <c r="D2825" s="6"/>
      <c r="E2825" s="6"/>
      <c r="F2825" s="6" t="s">
        <v>25948</v>
      </c>
      <c r="G2825" s="6"/>
      <c r="H2825" s="6" t="s">
        <v>16056</v>
      </c>
      <c r="I2825" s="6"/>
    </row>
    <row r="2826" customHeight="1" spans="1:9">
      <c r="A2826" s="8" t="s">
        <v>25949</v>
      </c>
      <c r="B2826" s="8" t="s">
        <v>25950</v>
      </c>
      <c r="C2826" s="8" t="s">
        <v>16539</v>
      </c>
      <c r="D2826" s="8"/>
      <c r="E2826" s="8"/>
      <c r="F2826" s="8" t="s">
        <v>25951</v>
      </c>
      <c r="G2826" s="8"/>
      <c r="H2826" s="8" t="s">
        <v>16539</v>
      </c>
      <c r="I2826" s="8"/>
    </row>
    <row r="2827" customHeight="1" spans="1:9">
      <c r="A2827" s="6" t="s">
        <v>25952</v>
      </c>
      <c r="B2827" s="6" t="s">
        <v>25953</v>
      </c>
      <c r="C2827" s="6" t="s">
        <v>18762</v>
      </c>
      <c r="D2827" s="6"/>
      <c r="E2827" s="6"/>
      <c r="F2827" s="6" t="s">
        <v>25954</v>
      </c>
      <c r="G2827" s="6"/>
      <c r="H2827" s="6" t="s">
        <v>16024</v>
      </c>
      <c r="I2827" s="6"/>
    </row>
    <row r="2828" customHeight="1" spans="1:9">
      <c r="A2828" s="8" t="s">
        <v>25955</v>
      </c>
      <c r="B2828" s="8" t="s">
        <v>25956</v>
      </c>
      <c r="C2828" s="8" t="s">
        <v>25957</v>
      </c>
      <c r="D2828" s="8"/>
      <c r="E2828" s="8"/>
      <c r="F2828" s="8" t="s">
        <v>25958</v>
      </c>
      <c r="G2828" s="8"/>
      <c r="H2828" s="8" t="s">
        <v>16029</v>
      </c>
      <c r="I2828" s="8"/>
    </row>
    <row r="2829" customHeight="1" spans="1:9">
      <c r="A2829" s="6" t="s">
        <v>25959</v>
      </c>
      <c r="B2829" s="6" t="s">
        <v>25960</v>
      </c>
      <c r="C2829" s="6" t="s">
        <v>25961</v>
      </c>
      <c r="D2829" s="6"/>
      <c r="E2829" s="6"/>
      <c r="F2829" s="6" t="s">
        <v>25962</v>
      </c>
      <c r="G2829" s="6"/>
      <c r="H2829" s="6" t="s">
        <v>15980</v>
      </c>
      <c r="I2829" s="6"/>
    </row>
    <row r="2830" customHeight="1" spans="1:9">
      <c r="A2830" s="8" t="s">
        <v>25963</v>
      </c>
      <c r="B2830" s="8" t="s">
        <v>25964</v>
      </c>
      <c r="C2830" s="8" t="s">
        <v>25965</v>
      </c>
      <c r="D2830" s="8"/>
      <c r="E2830" s="8"/>
      <c r="F2830" s="8" t="s">
        <v>25966</v>
      </c>
      <c r="G2830" s="8"/>
      <c r="H2830" s="8" t="s">
        <v>15985</v>
      </c>
      <c r="I2830" s="8"/>
    </row>
    <row r="2831" customHeight="1" spans="1:9">
      <c r="A2831" s="6" t="s">
        <v>25967</v>
      </c>
      <c r="B2831" s="6" t="s">
        <v>25968</v>
      </c>
      <c r="C2831" s="6" t="s">
        <v>18762</v>
      </c>
      <c r="D2831" s="6"/>
      <c r="E2831" s="6"/>
      <c r="F2831" s="6" t="s">
        <v>25969</v>
      </c>
      <c r="G2831" s="6"/>
      <c r="H2831" s="6" t="s">
        <v>16024</v>
      </c>
      <c r="I2831" s="6"/>
    </row>
    <row r="2832" customHeight="1" spans="1:9">
      <c r="A2832" s="8" t="s">
        <v>25970</v>
      </c>
      <c r="B2832" s="8" t="s">
        <v>25971</v>
      </c>
      <c r="C2832" s="8" t="s">
        <v>25972</v>
      </c>
      <c r="D2832" s="8"/>
      <c r="E2832" s="8"/>
      <c r="F2832" s="8" t="s">
        <v>25973</v>
      </c>
      <c r="G2832" s="8"/>
      <c r="H2832" s="8" t="s">
        <v>15985</v>
      </c>
      <c r="I2832" s="8"/>
    </row>
    <row r="2833" customHeight="1" spans="1:9">
      <c r="A2833" s="6" t="s">
        <v>25974</v>
      </c>
      <c r="B2833" s="6" t="s">
        <v>25975</v>
      </c>
      <c r="C2833" s="6" t="s">
        <v>16361</v>
      </c>
      <c r="D2833" s="6"/>
      <c r="E2833" s="6"/>
      <c r="F2833" s="6" t="s">
        <v>25976</v>
      </c>
      <c r="G2833" s="6"/>
      <c r="H2833" s="6" t="s">
        <v>16361</v>
      </c>
      <c r="I2833" s="6"/>
    </row>
    <row r="2834" customHeight="1" spans="1:9">
      <c r="A2834" s="8" t="s">
        <v>25977</v>
      </c>
      <c r="B2834" s="8"/>
      <c r="C2834" s="8" t="s">
        <v>25978</v>
      </c>
      <c r="D2834" s="8"/>
      <c r="E2834" s="8"/>
      <c r="F2834" s="8" t="s">
        <v>25979</v>
      </c>
      <c r="G2834" s="8"/>
      <c r="H2834" s="8"/>
      <c r="I2834" s="8"/>
    </row>
    <row r="2835" customHeight="1" spans="1:9">
      <c r="A2835" s="6" t="s">
        <v>25980</v>
      </c>
      <c r="B2835" s="6" t="s">
        <v>25981</v>
      </c>
      <c r="C2835" s="6" t="s">
        <v>15975</v>
      </c>
      <c r="D2835" s="6"/>
      <c r="E2835" s="6"/>
      <c r="F2835" s="6" t="s">
        <v>25982</v>
      </c>
      <c r="G2835" s="6"/>
      <c r="H2835" s="6" t="s">
        <v>15975</v>
      </c>
      <c r="I2835" s="6"/>
    </row>
    <row r="2836" customHeight="1" spans="1:9">
      <c r="A2836" s="8" t="s">
        <v>25983</v>
      </c>
      <c r="B2836" s="8" t="s">
        <v>25984</v>
      </c>
      <c r="C2836" s="8" t="s">
        <v>16184</v>
      </c>
      <c r="D2836" s="8"/>
      <c r="E2836" s="8"/>
      <c r="F2836" s="8" t="s">
        <v>25985</v>
      </c>
      <c r="G2836" s="8"/>
      <c r="H2836" s="8" t="s">
        <v>16184</v>
      </c>
      <c r="I2836" s="8"/>
    </row>
    <row r="2837" customHeight="1" spans="1:9">
      <c r="A2837" s="6" t="s">
        <v>25986</v>
      </c>
      <c r="B2837" s="6" t="s">
        <v>25987</v>
      </c>
      <c r="C2837" s="6" t="s">
        <v>25988</v>
      </c>
      <c r="D2837" s="6"/>
      <c r="E2837" s="6"/>
      <c r="F2837" s="6" t="s">
        <v>25989</v>
      </c>
      <c r="G2837" s="6"/>
      <c r="H2837" s="6" t="s">
        <v>15985</v>
      </c>
      <c r="I2837" s="6"/>
    </row>
    <row r="2838" customHeight="1" spans="1:9">
      <c r="A2838" s="8" t="s">
        <v>25990</v>
      </c>
      <c r="B2838" s="8" t="s">
        <v>25991</v>
      </c>
      <c r="C2838" s="8" t="s">
        <v>25992</v>
      </c>
      <c r="D2838" s="8"/>
      <c r="E2838" s="8"/>
      <c r="F2838" s="8" t="s">
        <v>25993</v>
      </c>
      <c r="G2838" s="8"/>
      <c r="H2838" s="8" t="s">
        <v>15985</v>
      </c>
      <c r="I2838" s="8"/>
    </row>
    <row r="2839" customHeight="1" spans="1:9">
      <c r="A2839" s="6" t="s">
        <v>25994</v>
      </c>
      <c r="B2839" s="6" t="s">
        <v>25995</v>
      </c>
      <c r="C2839" s="6" t="s">
        <v>18762</v>
      </c>
      <c r="D2839" s="6"/>
      <c r="E2839" s="6"/>
      <c r="F2839" s="6" t="s">
        <v>25996</v>
      </c>
      <c r="G2839" s="6"/>
      <c r="H2839" s="6" t="s">
        <v>16024</v>
      </c>
      <c r="I2839" s="6"/>
    </row>
    <row r="2840" customHeight="1" spans="1:9">
      <c r="A2840" s="8" t="s">
        <v>25997</v>
      </c>
      <c r="B2840" s="8" t="s">
        <v>25998</v>
      </c>
      <c r="C2840" s="8" t="s">
        <v>25999</v>
      </c>
      <c r="D2840" s="8"/>
      <c r="E2840" s="8"/>
      <c r="F2840" s="8" t="s">
        <v>26000</v>
      </c>
      <c r="G2840" s="8"/>
      <c r="H2840" s="8" t="s">
        <v>15985</v>
      </c>
      <c r="I2840" s="8"/>
    </row>
    <row r="2841" customHeight="1" spans="1:9">
      <c r="A2841" s="6" t="s">
        <v>26001</v>
      </c>
      <c r="B2841" s="6" t="s">
        <v>26002</v>
      </c>
      <c r="C2841" s="6" t="s">
        <v>26003</v>
      </c>
      <c r="D2841" s="6"/>
      <c r="E2841" s="6"/>
      <c r="F2841" s="6" t="s">
        <v>26004</v>
      </c>
      <c r="G2841" s="6"/>
      <c r="H2841" s="6" t="s">
        <v>15985</v>
      </c>
      <c r="I2841" s="6"/>
    </row>
    <row r="2842" customHeight="1" spans="1:9">
      <c r="A2842" s="8" t="s">
        <v>26005</v>
      </c>
      <c r="B2842" s="8" t="s">
        <v>26006</v>
      </c>
      <c r="C2842" s="8" t="s">
        <v>26007</v>
      </c>
      <c r="D2842" s="8"/>
      <c r="E2842" s="8"/>
      <c r="F2842" s="8" t="s">
        <v>26008</v>
      </c>
      <c r="G2842" s="8"/>
      <c r="H2842" s="8" t="s">
        <v>17293</v>
      </c>
      <c r="I2842" s="8"/>
    </row>
    <row r="2843" customHeight="1" spans="1:9">
      <c r="A2843" s="6" t="s">
        <v>26009</v>
      </c>
      <c r="B2843" s="6" t="s">
        <v>26010</v>
      </c>
      <c r="C2843" s="6" t="s">
        <v>26011</v>
      </c>
      <c r="D2843" s="6"/>
      <c r="E2843" s="6"/>
      <c r="F2843" s="6" t="s">
        <v>26012</v>
      </c>
      <c r="G2843" s="6"/>
      <c r="H2843" s="6" t="s">
        <v>16197</v>
      </c>
      <c r="I2843" s="6"/>
    </row>
    <row r="2844" customHeight="1" spans="1:9">
      <c r="A2844" s="8" t="s">
        <v>26013</v>
      </c>
      <c r="B2844" s="8" t="s">
        <v>26014</v>
      </c>
      <c r="C2844" s="8" t="s">
        <v>15980</v>
      </c>
      <c r="D2844" s="8"/>
      <c r="E2844" s="8"/>
      <c r="F2844" s="8" t="s">
        <v>26015</v>
      </c>
      <c r="G2844" s="8"/>
      <c r="H2844" s="8" t="s">
        <v>15980</v>
      </c>
      <c r="I2844" s="8"/>
    </row>
    <row r="2845" customHeight="1" spans="1:9">
      <c r="A2845" s="6" t="s">
        <v>26016</v>
      </c>
      <c r="B2845" s="6"/>
      <c r="C2845" s="6" t="s">
        <v>26017</v>
      </c>
      <c r="D2845" s="6"/>
      <c r="E2845" s="6"/>
      <c r="F2845" s="6" t="s">
        <v>26018</v>
      </c>
      <c r="G2845" s="6"/>
      <c r="H2845" s="6" t="s">
        <v>16011</v>
      </c>
      <c r="I2845" s="6"/>
    </row>
    <row r="2846" customHeight="1" spans="1:9">
      <c r="A2846" s="8" t="s">
        <v>26019</v>
      </c>
      <c r="B2846" s="8" t="s">
        <v>26020</v>
      </c>
      <c r="C2846" s="8" t="s">
        <v>26021</v>
      </c>
      <c r="D2846" s="8"/>
      <c r="E2846" s="8"/>
      <c r="F2846" s="8" t="s">
        <v>26022</v>
      </c>
      <c r="G2846" s="8"/>
      <c r="H2846" s="8" t="s">
        <v>15985</v>
      </c>
      <c r="I2846" s="8"/>
    </row>
    <row r="2847" customHeight="1" spans="1:9">
      <c r="A2847" s="6" t="s">
        <v>26023</v>
      </c>
      <c r="B2847" s="6" t="s">
        <v>25230</v>
      </c>
      <c r="C2847" s="6" t="s">
        <v>16129</v>
      </c>
      <c r="D2847" s="6"/>
      <c r="E2847" s="6"/>
      <c r="F2847" s="6" t="s">
        <v>26024</v>
      </c>
      <c r="G2847" s="6"/>
      <c r="H2847" s="6" t="s">
        <v>15985</v>
      </c>
      <c r="I2847" s="6"/>
    </row>
    <row r="2848" customHeight="1" spans="1:9">
      <c r="A2848" s="8" t="s">
        <v>26025</v>
      </c>
      <c r="B2848" s="8" t="s">
        <v>26026</v>
      </c>
      <c r="C2848" s="8" t="s">
        <v>17578</v>
      </c>
      <c r="D2848" s="8"/>
      <c r="E2848" s="8"/>
      <c r="F2848" s="8" t="s">
        <v>26027</v>
      </c>
      <c r="G2848" s="8"/>
      <c r="H2848" s="8" t="s">
        <v>16029</v>
      </c>
      <c r="I2848" s="8"/>
    </row>
    <row r="2849" customHeight="1" spans="1:9">
      <c r="A2849" s="6" t="s">
        <v>26028</v>
      </c>
      <c r="B2849" s="6" t="s">
        <v>26029</v>
      </c>
      <c r="C2849" s="6" t="s">
        <v>18263</v>
      </c>
      <c r="D2849" s="6"/>
      <c r="E2849" s="6"/>
      <c r="F2849" s="6" t="s">
        <v>26030</v>
      </c>
      <c r="G2849" s="6"/>
      <c r="H2849" s="6" t="s">
        <v>16024</v>
      </c>
      <c r="I2849" s="6"/>
    </row>
    <row r="2850" customHeight="1" spans="1:9">
      <c r="A2850" s="8" t="s">
        <v>26031</v>
      </c>
      <c r="B2850" s="8" t="s">
        <v>24338</v>
      </c>
      <c r="C2850" s="8" t="s">
        <v>16129</v>
      </c>
      <c r="D2850" s="8"/>
      <c r="E2850" s="8"/>
      <c r="F2850" s="8" t="s">
        <v>26032</v>
      </c>
      <c r="G2850" s="8"/>
      <c r="H2850" s="8" t="s">
        <v>15985</v>
      </c>
      <c r="I2850" s="8"/>
    </row>
    <row r="2851" customHeight="1" spans="1:9">
      <c r="A2851" s="6" t="s">
        <v>26033</v>
      </c>
      <c r="B2851" s="6" t="s">
        <v>26034</v>
      </c>
      <c r="C2851" s="6" t="s">
        <v>17575</v>
      </c>
      <c r="D2851" s="6"/>
      <c r="E2851" s="6"/>
      <c r="F2851" s="6" t="s">
        <v>26035</v>
      </c>
      <c r="G2851" s="6"/>
      <c r="H2851" s="6" t="s">
        <v>17575</v>
      </c>
      <c r="I2851" s="6"/>
    </row>
    <row r="2852" customHeight="1" spans="1:9">
      <c r="A2852" s="8" t="s">
        <v>26036</v>
      </c>
      <c r="B2852" s="8" t="s">
        <v>26037</v>
      </c>
      <c r="C2852" s="8" t="s">
        <v>25685</v>
      </c>
      <c r="D2852" s="8"/>
      <c r="E2852" s="8"/>
      <c r="F2852" s="8" t="s">
        <v>26038</v>
      </c>
      <c r="G2852" s="8"/>
      <c r="H2852" s="8" t="s">
        <v>15985</v>
      </c>
      <c r="I2852" s="8"/>
    </row>
    <row r="2853" customHeight="1" spans="1:9">
      <c r="A2853" s="6" t="s">
        <v>26039</v>
      </c>
      <c r="B2853" s="6" t="s">
        <v>26040</v>
      </c>
      <c r="C2853" s="6" t="s">
        <v>18927</v>
      </c>
      <c r="D2853" s="6"/>
      <c r="E2853" s="6" t="s">
        <v>26041</v>
      </c>
      <c r="F2853" s="6" t="s">
        <v>26042</v>
      </c>
      <c r="G2853" s="6"/>
      <c r="H2853" s="6" t="s">
        <v>16826</v>
      </c>
      <c r="I2853" s="6"/>
    </row>
    <row r="2854" customHeight="1" spans="1:9">
      <c r="A2854" s="8" t="s">
        <v>26043</v>
      </c>
      <c r="B2854" s="8" t="s">
        <v>26044</v>
      </c>
      <c r="C2854" s="8" t="s">
        <v>26045</v>
      </c>
      <c r="D2854" s="8"/>
      <c r="E2854" s="8"/>
      <c r="F2854" s="8" t="s">
        <v>26046</v>
      </c>
      <c r="G2854" s="8"/>
      <c r="H2854" s="8" t="s">
        <v>16411</v>
      </c>
      <c r="I2854" s="8"/>
    </row>
    <row r="2855" customHeight="1" spans="1:9">
      <c r="A2855" s="6" t="s">
        <v>26047</v>
      </c>
      <c r="B2855" s="6" t="s">
        <v>26048</v>
      </c>
      <c r="C2855" s="6" t="s">
        <v>16348</v>
      </c>
      <c r="D2855" s="6"/>
      <c r="E2855" s="6"/>
      <c r="F2855" s="6" t="s">
        <v>26049</v>
      </c>
      <c r="G2855" s="6"/>
      <c r="H2855" s="6" t="s">
        <v>16348</v>
      </c>
      <c r="I2855" s="6"/>
    </row>
    <row r="2856" customHeight="1" spans="1:9">
      <c r="A2856" s="8" t="s">
        <v>26050</v>
      </c>
      <c r="B2856" s="8" t="s">
        <v>23423</v>
      </c>
      <c r="C2856" s="8" t="s">
        <v>26051</v>
      </c>
      <c r="D2856" s="8"/>
      <c r="E2856" s="8"/>
      <c r="F2856" s="8" t="s">
        <v>26052</v>
      </c>
      <c r="G2856" s="8"/>
      <c r="H2856" s="8" t="s">
        <v>15975</v>
      </c>
      <c r="I2856" s="8"/>
    </row>
    <row r="2857" customHeight="1" spans="1:9">
      <c r="A2857" s="6" t="s">
        <v>26053</v>
      </c>
      <c r="B2857" s="6" t="s">
        <v>26054</v>
      </c>
      <c r="C2857" s="6" t="s">
        <v>18762</v>
      </c>
      <c r="D2857" s="6"/>
      <c r="E2857" s="6"/>
      <c r="F2857" s="6" t="s">
        <v>26055</v>
      </c>
      <c r="G2857" s="6"/>
      <c r="H2857" s="6" t="s">
        <v>16024</v>
      </c>
      <c r="I2857" s="6"/>
    </row>
    <row r="2858" customHeight="1" spans="1:9">
      <c r="A2858" s="8" t="s">
        <v>26056</v>
      </c>
      <c r="B2858" s="8" t="s">
        <v>26057</v>
      </c>
      <c r="C2858" s="8" t="s">
        <v>20038</v>
      </c>
      <c r="D2858" s="8"/>
      <c r="E2858" s="8"/>
      <c r="F2858" s="8" t="s">
        <v>26058</v>
      </c>
      <c r="G2858" s="8"/>
      <c r="H2858" s="8" t="s">
        <v>16102</v>
      </c>
      <c r="I2858" s="8"/>
    </row>
    <row r="2859" customHeight="1" spans="1:9">
      <c r="A2859" s="6" t="s">
        <v>26059</v>
      </c>
      <c r="B2859" s="6" t="s">
        <v>26060</v>
      </c>
      <c r="C2859" s="6" t="s">
        <v>26061</v>
      </c>
      <c r="D2859" s="6"/>
      <c r="E2859" s="6"/>
      <c r="F2859" s="6" t="s">
        <v>26062</v>
      </c>
      <c r="G2859" s="6"/>
      <c r="H2859" s="6" t="s">
        <v>15985</v>
      </c>
      <c r="I2859" s="6"/>
    </row>
    <row r="2860" customHeight="1" spans="1:9">
      <c r="A2860" s="8" t="s">
        <v>26063</v>
      </c>
      <c r="B2860" s="8" t="s">
        <v>26064</v>
      </c>
      <c r="C2860" s="8" t="s">
        <v>26065</v>
      </c>
      <c r="D2860" s="8"/>
      <c r="E2860" s="8"/>
      <c r="F2860" s="8" t="s">
        <v>26066</v>
      </c>
      <c r="G2860" s="8"/>
      <c r="H2860" s="8" t="s">
        <v>15985</v>
      </c>
      <c r="I2860" s="8"/>
    </row>
    <row r="2861" customHeight="1" spans="1:9">
      <c r="A2861" s="6" t="s">
        <v>26067</v>
      </c>
      <c r="B2861" s="6" t="s">
        <v>26068</v>
      </c>
      <c r="C2861" s="6" t="s">
        <v>26069</v>
      </c>
      <c r="D2861" s="6"/>
      <c r="E2861" s="6"/>
      <c r="F2861" s="6" t="s">
        <v>26070</v>
      </c>
      <c r="G2861" s="6"/>
      <c r="H2861" s="6" t="s">
        <v>16348</v>
      </c>
      <c r="I2861" s="6"/>
    </row>
    <row r="2862" customHeight="1" spans="1:9">
      <c r="A2862" s="8" t="s">
        <v>26071</v>
      </c>
      <c r="B2862" s="8" t="s">
        <v>26072</v>
      </c>
      <c r="C2862" s="8" t="s">
        <v>20725</v>
      </c>
      <c r="D2862" s="8"/>
      <c r="E2862" s="8"/>
      <c r="F2862" s="8" t="s">
        <v>26073</v>
      </c>
      <c r="G2862" s="8"/>
      <c r="H2862" s="8" t="s">
        <v>16539</v>
      </c>
      <c r="I2862" s="8"/>
    </row>
    <row r="2863" customHeight="1" spans="1:9">
      <c r="A2863" s="6" t="s">
        <v>26074</v>
      </c>
      <c r="B2863" s="6" t="s">
        <v>26075</v>
      </c>
      <c r="C2863" s="6" t="s">
        <v>26076</v>
      </c>
      <c r="D2863" s="6"/>
      <c r="E2863" s="6"/>
      <c r="F2863" s="6" t="s">
        <v>26077</v>
      </c>
      <c r="G2863" s="6"/>
      <c r="H2863" s="6" t="s">
        <v>18204</v>
      </c>
      <c r="I2863" s="6"/>
    </row>
    <row r="2864" customHeight="1" spans="1:9">
      <c r="A2864" s="8" t="s">
        <v>26078</v>
      </c>
      <c r="B2864" s="8" t="s">
        <v>26079</v>
      </c>
      <c r="C2864" s="8" t="s">
        <v>19112</v>
      </c>
      <c r="D2864" s="8"/>
      <c r="E2864" s="8"/>
      <c r="F2864" s="8" t="s">
        <v>26080</v>
      </c>
      <c r="G2864" s="8"/>
      <c r="H2864" s="8" t="s">
        <v>16024</v>
      </c>
      <c r="I2864" s="8"/>
    </row>
    <row r="2865" customHeight="1" spans="1:9">
      <c r="A2865" s="6" t="s">
        <v>26081</v>
      </c>
      <c r="B2865" s="6" t="s">
        <v>26082</v>
      </c>
      <c r="C2865" s="6" t="s">
        <v>26083</v>
      </c>
      <c r="D2865" s="6"/>
      <c r="E2865" s="6"/>
      <c r="F2865" s="6" t="s">
        <v>26084</v>
      </c>
      <c r="G2865" s="6"/>
      <c r="H2865" s="6" t="s">
        <v>16826</v>
      </c>
      <c r="I2865" s="6"/>
    </row>
    <row r="2866" customHeight="1" spans="1:9">
      <c r="A2866" s="8" t="s">
        <v>26085</v>
      </c>
      <c r="B2866" s="8" t="s">
        <v>26086</v>
      </c>
      <c r="C2866" s="8" t="s">
        <v>26087</v>
      </c>
      <c r="D2866" s="8"/>
      <c r="E2866" s="8"/>
      <c r="F2866" s="8" t="s">
        <v>26088</v>
      </c>
      <c r="G2866" s="8"/>
      <c r="H2866" s="8" t="s">
        <v>15985</v>
      </c>
      <c r="I2866" s="8"/>
    </row>
    <row r="2867" customHeight="1" spans="1:9">
      <c r="A2867" s="6" t="s">
        <v>26089</v>
      </c>
      <c r="B2867" s="6" t="s">
        <v>24471</v>
      </c>
      <c r="C2867" s="6" t="s">
        <v>18762</v>
      </c>
      <c r="D2867" s="6"/>
      <c r="E2867" s="6"/>
      <c r="F2867" s="6" t="s">
        <v>26090</v>
      </c>
      <c r="G2867" s="6"/>
      <c r="H2867" s="6" t="s">
        <v>16024</v>
      </c>
      <c r="I2867" s="6"/>
    </row>
    <row r="2868" customHeight="1" spans="1:9">
      <c r="A2868" s="8" t="s">
        <v>26091</v>
      </c>
      <c r="B2868" s="8" t="s">
        <v>26092</v>
      </c>
      <c r="C2868" s="8" t="s">
        <v>24637</v>
      </c>
      <c r="D2868" s="8"/>
      <c r="E2868" s="8"/>
      <c r="F2868" s="8" t="s">
        <v>26093</v>
      </c>
      <c r="G2868" s="8"/>
      <c r="H2868" s="8" t="s">
        <v>15985</v>
      </c>
      <c r="I2868" s="8"/>
    </row>
    <row r="2869" customHeight="1" spans="1:9">
      <c r="A2869" s="6" t="s">
        <v>26094</v>
      </c>
      <c r="B2869" s="6" t="s">
        <v>26095</v>
      </c>
      <c r="C2869" s="6"/>
      <c r="D2869" s="6"/>
      <c r="E2869" s="6"/>
      <c r="F2869" s="6" t="s">
        <v>26096</v>
      </c>
      <c r="G2869" s="6"/>
      <c r="H2869" s="6" t="s">
        <v>15975</v>
      </c>
      <c r="I2869" s="6"/>
    </row>
    <row r="2870" customHeight="1" spans="1:9">
      <c r="A2870" s="8" t="s">
        <v>26097</v>
      </c>
      <c r="B2870" s="8" t="s">
        <v>26098</v>
      </c>
      <c r="C2870" s="8" t="s">
        <v>17597</v>
      </c>
      <c r="D2870" s="8"/>
      <c r="E2870" s="8"/>
      <c r="F2870" s="8" t="s">
        <v>26099</v>
      </c>
      <c r="G2870" s="8"/>
      <c r="H2870" s="8" t="s">
        <v>16390</v>
      </c>
      <c r="I2870" s="8"/>
    </row>
    <row r="2871" customHeight="1" spans="1:9">
      <c r="A2871" s="6" t="s">
        <v>26100</v>
      </c>
      <c r="B2871" s="6" t="s">
        <v>26101</v>
      </c>
      <c r="C2871" s="6" t="s">
        <v>17578</v>
      </c>
      <c r="D2871" s="6"/>
      <c r="E2871" s="6"/>
      <c r="F2871" s="6" t="s">
        <v>26102</v>
      </c>
      <c r="G2871" s="6"/>
      <c r="H2871" s="6" t="s">
        <v>16029</v>
      </c>
      <c r="I2871" s="6"/>
    </row>
    <row r="2872" customHeight="1" spans="1:9">
      <c r="A2872" s="8" t="s">
        <v>26103</v>
      </c>
      <c r="B2872" s="8" t="s">
        <v>26104</v>
      </c>
      <c r="C2872" s="8" t="s">
        <v>26105</v>
      </c>
      <c r="D2872" s="8"/>
      <c r="E2872" s="8"/>
      <c r="F2872" s="8" t="s">
        <v>26106</v>
      </c>
      <c r="G2872" s="8"/>
      <c r="H2872" s="8" t="s">
        <v>16029</v>
      </c>
      <c r="I2872" s="8"/>
    </row>
    <row r="2873" customHeight="1" spans="1:9">
      <c r="A2873" s="6" t="s">
        <v>26107</v>
      </c>
      <c r="B2873" s="6" t="s">
        <v>26108</v>
      </c>
      <c r="C2873" s="6" t="s">
        <v>15959</v>
      </c>
      <c r="D2873" s="6"/>
      <c r="E2873" s="6"/>
      <c r="F2873" s="6" t="s">
        <v>26109</v>
      </c>
      <c r="G2873" s="6"/>
      <c r="H2873" s="6" t="s">
        <v>15959</v>
      </c>
      <c r="I2873" s="6"/>
    </row>
    <row r="2874" customHeight="1" spans="1:9">
      <c r="A2874" s="8" t="s">
        <v>26110</v>
      </c>
      <c r="B2874" s="8" t="s">
        <v>26111</v>
      </c>
      <c r="C2874" s="8" t="s">
        <v>26112</v>
      </c>
      <c r="D2874" s="8"/>
      <c r="E2874" s="8"/>
      <c r="F2874" s="8" t="s">
        <v>26113</v>
      </c>
      <c r="G2874" s="8"/>
      <c r="H2874" s="8" t="s">
        <v>16056</v>
      </c>
      <c r="I2874" s="8"/>
    </row>
    <row r="2875" customHeight="1" spans="1:9">
      <c r="A2875" s="6" t="s">
        <v>26114</v>
      </c>
      <c r="B2875" s="6" t="s">
        <v>26115</v>
      </c>
      <c r="C2875" s="6" t="s">
        <v>26116</v>
      </c>
      <c r="D2875" s="6"/>
      <c r="E2875" s="6"/>
      <c r="F2875" s="6" t="s">
        <v>26117</v>
      </c>
      <c r="G2875" s="6"/>
      <c r="H2875" s="6" t="s">
        <v>16094</v>
      </c>
      <c r="I2875" s="6"/>
    </row>
    <row r="2876" customHeight="1" spans="1:9">
      <c r="A2876" s="8" t="s">
        <v>26118</v>
      </c>
      <c r="B2876" s="8" t="s">
        <v>26119</v>
      </c>
      <c r="C2876" s="8" t="s">
        <v>26120</v>
      </c>
      <c r="D2876" s="8"/>
      <c r="E2876" s="8"/>
      <c r="F2876" s="8" t="s">
        <v>26121</v>
      </c>
      <c r="G2876" s="8"/>
      <c r="H2876" s="8" t="s">
        <v>15985</v>
      </c>
      <c r="I2876" s="8"/>
    </row>
    <row r="2877" customHeight="1" spans="1:9">
      <c r="A2877" s="6" t="s">
        <v>26122</v>
      </c>
      <c r="B2877" s="6" t="s">
        <v>26123</v>
      </c>
      <c r="C2877" s="6" t="s">
        <v>26124</v>
      </c>
      <c r="D2877" s="6"/>
      <c r="E2877" s="6"/>
      <c r="F2877" s="6" t="s">
        <v>26125</v>
      </c>
      <c r="G2877" s="6"/>
      <c r="H2877" s="6" t="s">
        <v>16029</v>
      </c>
      <c r="I2877" s="6"/>
    </row>
    <row r="2878" customHeight="1" spans="1:9">
      <c r="A2878" s="8" t="s">
        <v>26126</v>
      </c>
      <c r="B2878" s="8" t="s">
        <v>26127</v>
      </c>
      <c r="C2878" s="8" t="s">
        <v>26128</v>
      </c>
      <c r="D2878" s="8"/>
      <c r="E2878" s="8"/>
      <c r="F2878" s="8" t="s">
        <v>26129</v>
      </c>
      <c r="G2878" s="8"/>
      <c r="H2878" s="8" t="s">
        <v>15990</v>
      </c>
      <c r="I2878" s="8"/>
    </row>
    <row r="2879" customHeight="1" spans="1:9">
      <c r="A2879" s="6" t="s">
        <v>26130</v>
      </c>
      <c r="B2879" s="6" t="s">
        <v>26131</v>
      </c>
      <c r="C2879" s="6" t="s">
        <v>26132</v>
      </c>
      <c r="D2879" s="6"/>
      <c r="E2879" s="6"/>
      <c r="F2879" s="6" t="s">
        <v>26133</v>
      </c>
      <c r="G2879" s="6"/>
      <c r="H2879" s="6" t="s">
        <v>15990</v>
      </c>
      <c r="I2879" s="6"/>
    </row>
    <row r="2880" customHeight="1" spans="1:9">
      <c r="A2880" s="8" t="s">
        <v>26134</v>
      </c>
      <c r="B2880" s="8" t="s">
        <v>26135</v>
      </c>
      <c r="C2880" s="8" t="s">
        <v>24852</v>
      </c>
      <c r="D2880" s="8"/>
      <c r="E2880" s="8"/>
      <c r="F2880" s="8" t="s">
        <v>26136</v>
      </c>
      <c r="G2880" s="8"/>
      <c r="H2880" s="8" t="s">
        <v>15985</v>
      </c>
      <c r="I2880" s="8"/>
    </row>
    <row r="2881" customHeight="1" spans="1:9">
      <c r="A2881" s="6" t="s">
        <v>26137</v>
      </c>
      <c r="B2881" s="6" t="s">
        <v>26138</v>
      </c>
      <c r="C2881" s="6" t="s">
        <v>24082</v>
      </c>
      <c r="D2881" s="6"/>
      <c r="E2881" s="6"/>
      <c r="F2881" s="6" t="s">
        <v>26139</v>
      </c>
      <c r="G2881" s="6"/>
      <c r="H2881" s="6" t="s">
        <v>15985</v>
      </c>
      <c r="I2881" s="6"/>
    </row>
    <row r="2882" customHeight="1" spans="1:9">
      <c r="A2882" s="8" t="s">
        <v>26140</v>
      </c>
      <c r="B2882" s="8" t="s">
        <v>26141</v>
      </c>
      <c r="C2882" s="8" t="s">
        <v>15980</v>
      </c>
      <c r="D2882" s="8"/>
      <c r="E2882" s="8"/>
      <c r="F2882" s="8" t="s">
        <v>26142</v>
      </c>
      <c r="G2882" s="8"/>
      <c r="H2882" s="8" t="s">
        <v>15980</v>
      </c>
      <c r="I2882" s="8"/>
    </row>
    <row r="2883" customHeight="1" spans="1:9">
      <c r="A2883" s="6" t="s">
        <v>26143</v>
      </c>
      <c r="B2883" s="6" t="s">
        <v>26144</v>
      </c>
      <c r="C2883" s="6" t="s">
        <v>18048</v>
      </c>
      <c r="D2883" s="6"/>
      <c r="E2883" s="6"/>
      <c r="F2883" s="6" t="s">
        <v>26145</v>
      </c>
      <c r="G2883" s="6"/>
      <c r="H2883" s="6"/>
      <c r="I2883" s="6"/>
    </row>
    <row r="2884" customHeight="1" spans="1:9">
      <c r="A2884" s="8" t="s">
        <v>26146</v>
      </c>
      <c r="B2884" s="8" t="s">
        <v>26147</v>
      </c>
      <c r="C2884" s="8" t="s">
        <v>19183</v>
      </c>
      <c r="D2884" s="8"/>
      <c r="E2884" s="8"/>
      <c r="F2884" s="8" t="s">
        <v>26148</v>
      </c>
      <c r="G2884" s="8"/>
      <c r="H2884" s="8" t="s">
        <v>15985</v>
      </c>
      <c r="I2884" s="8"/>
    </row>
    <row r="2885" customHeight="1" spans="1:9">
      <c r="A2885" s="6" t="s">
        <v>26149</v>
      </c>
      <c r="B2885" s="6" t="s">
        <v>26150</v>
      </c>
      <c r="C2885" s="6" t="s">
        <v>26151</v>
      </c>
      <c r="D2885" s="6"/>
      <c r="E2885" s="6"/>
      <c r="F2885" s="6" t="s">
        <v>26152</v>
      </c>
      <c r="G2885" s="6"/>
      <c r="H2885" s="6" t="s">
        <v>15985</v>
      </c>
      <c r="I2885" s="6"/>
    </row>
    <row r="2886" customHeight="1" spans="1:9">
      <c r="A2886" s="8" t="s">
        <v>26153</v>
      </c>
      <c r="B2886" s="8" t="s">
        <v>26154</v>
      </c>
      <c r="C2886" s="8" t="s">
        <v>26155</v>
      </c>
      <c r="D2886" s="8"/>
      <c r="E2886" s="8"/>
      <c r="F2886" s="8" t="s">
        <v>26156</v>
      </c>
      <c r="G2886" s="8"/>
      <c r="H2886" s="8" t="s">
        <v>16184</v>
      </c>
      <c r="I2886" s="8"/>
    </row>
    <row r="2887" customHeight="1" spans="1:9">
      <c r="A2887" s="6" t="s">
        <v>26157</v>
      </c>
      <c r="B2887" s="6" t="s">
        <v>26158</v>
      </c>
      <c r="C2887" s="6" t="s">
        <v>24878</v>
      </c>
      <c r="D2887" s="6"/>
      <c r="E2887" s="6"/>
      <c r="F2887" s="6" t="s">
        <v>26159</v>
      </c>
      <c r="G2887" s="6"/>
      <c r="H2887" s="6" t="s">
        <v>15985</v>
      </c>
      <c r="I2887" s="6"/>
    </row>
    <row r="2888" customHeight="1" spans="1:9">
      <c r="A2888" s="8" t="s">
        <v>26160</v>
      </c>
      <c r="B2888" s="8" t="s">
        <v>26161</v>
      </c>
      <c r="C2888" s="8" t="s">
        <v>26162</v>
      </c>
      <c r="D2888" s="8"/>
      <c r="E2888" s="8"/>
      <c r="F2888" s="8" t="s">
        <v>26163</v>
      </c>
      <c r="G2888" s="8"/>
      <c r="H2888" s="8" t="s">
        <v>15985</v>
      </c>
      <c r="I2888" s="8"/>
    </row>
    <row r="2889" customHeight="1" spans="1:9">
      <c r="A2889" s="6" t="s">
        <v>26164</v>
      </c>
      <c r="B2889" s="6" t="s">
        <v>26165</v>
      </c>
      <c r="C2889" s="6" t="s">
        <v>26166</v>
      </c>
      <c r="D2889" s="6"/>
      <c r="E2889" s="6"/>
      <c r="F2889" s="6" t="s">
        <v>26167</v>
      </c>
      <c r="G2889" s="6"/>
      <c r="H2889" s="6" t="s">
        <v>16102</v>
      </c>
      <c r="I2889" s="6"/>
    </row>
    <row r="2890" customHeight="1" spans="1:9">
      <c r="A2890" s="8" t="s">
        <v>26168</v>
      </c>
      <c r="B2890" s="8" t="s">
        <v>26169</v>
      </c>
      <c r="C2890" s="8" t="s">
        <v>21491</v>
      </c>
      <c r="D2890" s="8"/>
      <c r="E2890" s="8"/>
      <c r="F2890" s="8" t="s">
        <v>26170</v>
      </c>
      <c r="G2890" s="8"/>
      <c r="H2890" s="8" t="s">
        <v>15965</v>
      </c>
      <c r="I2890" s="8"/>
    </row>
    <row r="2891" customHeight="1" spans="1:9">
      <c r="A2891" s="6" t="s">
        <v>26171</v>
      </c>
      <c r="B2891" s="6" t="s">
        <v>26172</v>
      </c>
      <c r="C2891" s="6" t="s">
        <v>26173</v>
      </c>
      <c r="D2891" s="6"/>
      <c r="E2891" s="6"/>
      <c r="F2891" s="6" t="s">
        <v>26174</v>
      </c>
      <c r="G2891" s="6"/>
      <c r="H2891" s="6" t="s">
        <v>16348</v>
      </c>
      <c r="I2891" s="6"/>
    </row>
    <row r="2892" customHeight="1" spans="1:9">
      <c r="A2892" s="8" t="s">
        <v>26175</v>
      </c>
      <c r="B2892" s="8" t="s">
        <v>26176</v>
      </c>
      <c r="C2892" s="8" t="s">
        <v>26177</v>
      </c>
      <c r="D2892" s="8"/>
      <c r="E2892" s="8"/>
      <c r="F2892" s="8" t="s">
        <v>26178</v>
      </c>
      <c r="G2892" s="8"/>
      <c r="H2892" s="8" t="s">
        <v>15985</v>
      </c>
      <c r="I2892" s="8"/>
    </row>
    <row r="2893" customHeight="1" spans="1:9">
      <c r="A2893" s="6" t="s">
        <v>26179</v>
      </c>
      <c r="B2893" s="6" t="s">
        <v>26180</v>
      </c>
      <c r="C2893" s="6" t="s">
        <v>26181</v>
      </c>
      <c r="D2893" s="6"/>
      <c r="E2893" s="6"/>
      <c r="F2893" s="6" t="s">
        <v>26182</v>
      </c>
      <c r="G2893" s="6"/>
      <c r="H2893" s="6" t="s">
        <v>15965</v>
      </c>
      <c r="I2893" s="6"/>
    </row>
    <row r="2894" customHeight="1" spans="1:9">
      <c r="A2894" s="8" t="s">
        <v>26183</v>
      </c>
      <c r="B2894" s="8"/>
      <c r="C2894" s="8" t="s">
        <v>26184</v>
      </c>
      <c r="D2894" s="8"/>
      <c r="E2894" s="8"/>
      <c r="F2894" s="8" t="s">
        <v>26185</v>
      </c>
      <c r="G2894" s="8"/>
      <c r="H2894" s="8"/>
      <c r="I2894" s="8"/>
    </row>
    <row r="2895" customHeight="1" spans="1:9">
      <c r="A2895" s="6" t="s">
        <v>26186</v>
      </c>
      <c r="B2895" s="6" t="s">
        <v>26187</v>
      </c>
      <c r="C2895" s="6" t="s">
        <v>26188</v>
      </c>
      <c r="D2895" s="6"/>
      <c r="E2895" s="6"/>
      <c r="F2895" s="6" t="s">
        <v>26189</v>
      </c>
      <c r="G2895" s="6"/>
      <c r="H2895" s="6" t="s">
        <v>16348</v>
      </c>
      <c r="I2895" s="6"/>
    </row>
    <row r="2896" customHeight="1" spans="1:9">
      <c r="A2896" s="8" t="s">
        <v>26190</v>
      </c>
      <c r="B2896" s="8" t="s">
        <v>26191</v>
      </c>
      <c r="C2896" s="8" t="s">
        <v>26192</v>
      </c>
      <c r="D2896" s="8"/>
      <c r="E2896" s="8"/>
      <c r="F2896" s="8" t="s">
        <v>26193</v>
      </c>
      <c r="G2896" s="8"/>
      <c r="H2896" s="8" t="s">
        <v>15985</v>
      </c>
      <c r="I2896" s="8"/>
    </row>
    <row r="2897" customHeight="1" spans="1:9">
      <c r="A2897" s="6" t="s">
        <v>26194</v>
      </c>
      <c r="B2897" s="6" t="s">
        <v>26195</v>
      </c>
      <c r="C2897" s="6" t="s">
        <v>15980</v>
      </c>
      <c r="D2897" s="6"/>
      <c r="E2897" s="6"/>
      <c r="F2897" s="6" t="s">
        <v>26196</v>
      </c>
      <c r="G2897" s="6"/>
      <c r="H2897" s="6" t="s">
        <v>15980</v>
      </c>
      <c r="I2897" s="6"/>
    </row>
    <row r="2898" customHeight="1" spans="1:9">
      <c r="A2898" s="8" t="s">
        <v>26197</v>
      </c>
      <c r="B2898" s="8" t="s">
        <v>26198</v>
      </c>
      <c r="C2898" s="8" t="s">
        <v>16102</v>
      </c>
      <c r="D2898" s="8"/>
      <c r="E2898" s="8"/>
      <c r="F2898" s="8" t="s">
        <v>26199</v>
      </c>
      <c r="G2898" s="8"/>
      <c r="H2898" s="8" t="s">
        <v>16102</v>
      </c>
      <c r="I2898" s="8"/>
    </row>
    <row r="2899" customHeight="1" spans="1:9">
      <c r="A2899" s="6" t="s">
        <v>26200</v>
      </c>
      <c r="B2899" s="6"/>
      <c r="C2899" s="6" t="s">
        <v>26201</v>
      </c>
      <c r="D2899" s="6"/>
      <c r="E2899" s="6"/>
      <c r="F2899" s="6" t="s">
        <v>26202</v>
      </c>
      <c r="G2899" s="6"/>
      <c r="H2899" s="6" t="s">
        <v>16011</v>
      </c>
      <c r="I2899" s="6"/>
    </row>
    <row r="2900" customHeight="1" spans="1:9">
      <c r="A2900" s="8" t="s">
        <v>26203</v>
      </c>
      <c r="B2900" s="8" t="s">
        <v>26204</v>
      </c>
      <c r="C2900" s="8" t="s">
        <v>16742</v>
      </c>
      <c r="D2900" s="8"/>
      <c r="E2900" s="8"/>
      <c r="F2900" s="8" t="s">
        <v>26205</v>
      </c>
      <c r="G2900" s="8"/>
      <c r="H2900" s="8" t="s">
        <v>15970</v>
      </c>
      <c r="I2900" s="8"/>
    </row>
    <row r="2901" customHeight="1" spans="1:9">
      <c r="A2901" s="6" t="s">
        <v>26206</v>
      </c>
      <c r="B2901" s="6" t="s">
        <v>26207</v>
      </c>
      <c r="C2901" s="6" t="s">
        <v>26208</v>
      </c>
      <c r="D2901" s="6"/>
      <c r="E2901" s="6"/>
      <c r="F2901" s="6" t="s">
        <v>26209</v>
      </c>
      <c r="G2901" s="6"/>
      <c r="H2901" s="6" t="s">
        <v>15980</v>
      </c>
      <c r="I2901" s="6"/>
    </row>
    <row r="2902" customHeight="1" spans="1:9">
      <c r="A2902" s="8" t="s">
        <v>26210</v>
      </c>
      <c r="B2902" s="8" t="s">
        <v>26211</v>
      </c>
      <c r="C2902" s="8" t="s">
        <v>26212</v>
      </c>
      <c r="D2902" s="8"/>
      <c r="E2902" s="8"/>
      <c r="F2902" s="8" t="s">
        <v>26213</v>
      </c>
      <c r="G2902" s="8"/>
      <c r="H2902" s="8" t="s">
        <v>16390</v>
      </c>
      <c r="I2902" s="8"/>
    </row>
    <row r="2903" customHeight="1" spans="1:9">
      <c r="A2903" s="6" t="s">
        <v>26214</v>
      </c>
      <c r="B2903" s="6" t="s">
        <v>26215</v>
      </c>
      <c r="C2903" s="6" t="s">
        <v>16129</v>
      </c>
      <c r="D2903" s="6"/>
      <c r="E2903" s="6"/>
      <c r="F2903" s="6" t="s">
        <v>26216</v>
      </c>
      <c r="G2903" s="6"/>
      <c r="H2903" s="6" t="s">
        <v>15985</v>
      </c>
      <c r="I2903" s="6"/>
    </row>
    <row r="2904" customHeight="1" spans="1:9">
      <c r="A2904" s="8" t="s">
        <v>26217</v>
      </c>
      <c r="B2904" s="8" t="s">
        <v>26218</v>
      </c>
      <c r="C2904" s="8" t="s">
        <v>16081</v>
      </c>
      <c r="D2904" s="8"/>
      <c r="E2904" s="8"/>
      <c r="F2904" s="8" t="s">
        <v>26219</v>
      </c>
      <c r="G2904" s="8"/>
      <c r="H2904" s="8" t="s">
        <v>16081</v>
      </c>
      <c r="I2904" s="8"/>
    </row>
    <row r="2905" customHeight="1" spans="1:9">
      <c r="A2905" s="6" t="s">
        <v>26220</v>
      </c>
      <c r="B2905" s="6" t="s">
        <v>26221</v>
      </c>
      <c r="C2905" s="6" t="s">
        <v>23192</v>
      </c>
      <c r="D2905" s="6"/>
      <c r="E2905" s="6"/>
      <c r="F2905" s="6" t="s">
        <v>26222</v>
      </c>
      <c r="G2905" s="6"/>
      <c r="H2905" s="6" t="s">
        <v>16056</v>
      </c>
      <c r="I2905" s="6"/>
    </row>
    <row r="2906" customHeight="1" spans="1:9">
      <c r="A2906" s="8" t="s">
        <v>26223</v>
      </c>
      <c r="B2906" s="8" t="s">
        <v>26224</v>
      </c>
      <c r="C2906" s="8" t="s">
        <v>26225</v>
      </c>
      <c r="D2906" s="8"/>
      <c r="E2906" s="8"/>
      <c r="F2906" s="8" t="s">
        <v>26226</v>
      </c>
      <c r="G2906" s="8"/>
      <c r="H2906" s="8" t="s">
        <v>16139</v>
      </c>
      <c r="I2906" s="8"/>
    </row>
    <row r="2907" customHeight="1" spans="1:9">
      <c r="A2907" s="6" t="s">
        <v>26227</v>
      </c>
      <c r="B2907" s="6" t="s">
        <v>26228</v>
      </c>
      <c r="C2907" s="6" t="s">
        <v>26229</v>
      </c>
      <c r="D2907" s="6"/>
      <c r="E2907" s="6"/>
      <c r="F2907" s="6" t="s">
        <v>26230</v>
      </c>
      <c r="G2907" s="6"/>
      <c r="H2907" s="6" t="s">
        <v>16197</v>
      </c>
      <c r="I2907" s="6"/>
    </row>
    <row r="2908" customHeight="1" spans="1:9">
      <c r="A2908" s="8" t="s">
        <v>26231</v>
      </c>
      <c r="B2908" s="8" t="s">
        <v>26232</v>
      </c>
      <c r="C2908" s="8" t="s">
        <v>15970</v>
      </c>
      <c r="D2908" s="8"/>
      <c r="E2908" s="8"/>
      <c r="F2908" s="8" t="s">
        <v>26233</v>
      </c>
      <c r="G2908" s="8"/>
      <c r="H2908" s="8" t="s">
        <v>15970</v>
      </c>
      <c r="I2908" s="8"/>
    </row>
    <row r="2909" customHeight="1" spans="1:9">
      <c r="A2909" s="6" t="s">
        <v>26234</v>
      </c>
      <c r="B2909" s="6" t="s">
        <v>26235</v>
      </c>
      <c r="C2909" s="6" t="s">
        <v>15980</v>
      </c>
      <c r="D2909" s="6"/>
      <c r="E2909" s="6"/>
      <c r="F2909" s="6" t="s">
        <v>26236</v>
      </c>
      <c r="G2909" s="6"/>
      <c r="H2909" s="6" t="s">
        <v>15980</v>
      </c>
      <c r="I2909" s="6"/>
    </row>
    <row r="2910" customHeight="1" spans="1:9">
      <c r="A2910" s="8" t="s">
        <v>26237</v>
      </c>
      <c r="B2910" s="8" t="s">
        <v>26238</v>
      </c>
      <c r="C2910" s="8" t="s">
        <v>19253</v>
      </c>
      <c r="D2910" s="8"/>
      <c r="E2910" s="8"/>
      <c r="F2910" s="8" t="s">
        <v>26239</v>
      </c>
      <c r="G2910" s="8"/>
      <c r="H2910" s="8" t="s">
        <v>16361</v>
      </c>
      <c r="I2910" s="8"/>
    </row>
    <row r="2911" customHeight="1" spans="1:9">
      <c r="A2911" s="6" t="s">
        <v>26240</v>
      </c>
      <c r="B2911" s="6" t="s">
        <v>26241</v>
      </c>
      <c r="C2911" s="6" t="s">
        <v>26242</v>
      </c>
      <c r="D2911" s="6"/>
      <c r="E2911" s="6"/>
      <c r="F2911" s="6" t="s">
        <v>26243</v>
      </c>
      <c r="G2911" s="6"/>
      <c r="H2911" s="6" t="s">
        <v>17575</v>
      </c>
      <c r="I2911" s="6"/>
    </row>
    <row r="2912" customHeight="1" spans="1:9">
      <c r="A2912" s="8" t="s">
        <v>26244</v>
      </c>
      <c r="B2912" s="8" t="s">
        <v>26245</v>
      </c>
      <c r="C2912" s="8" t="s">
        <v>22104</v>
      </c>
      <c r="D2912" s="8"/>
      <c r="E2912" s="8"/>
      <c r="F2912" s="8" t="s">
        <v>26246</v>
      </c>
      <c r="G2912" s="8"/>
      <c r="H2912" s="8" t="s">
        <v>16029</v>
      </c>
      <c r="I2912" s="8"/>
    </row>
    <row r="2913" customHeight="1" spans="1:9">
      <c r="A2913" s="6" t="s">
        <v>26247</v>
      </c>
      <c r="B2913" s="6" t="s">
        <v>26248</v>
      </c>
      <c r="C2913" s="6" t="s">
        <v>26249</v>
      </c>
      <c r="D2913" s="6"/>
      <c r="E2913" s="6"/>
      <c r="F2913" s="6" t="s">
        <v>26250</v>
      </c>
      <c r="G2913" s="6"/>
      <c r="H2913" s="6" t="s">
        <v>15985</v>
      </c>
      <c r="I2913" s="6"/>
    </row>
    <row r="2914" customHeight="1" spans="1:9">
      <c r="A2914" s="8" t="s">
        <v>26251</v>
      </c>
      <c r="B2914" s="8" t="s">
        <v>26252</v>
      </c>
      <c r="C2914" s="8" t="s">
        <v>16133</v>
      </c>
      <c r="D2914" s="8"/>
      <c r="E2914" s="8"/>
      <c r="F2914" s="8" t="s">
        <v>26253</v>
      </c>
      <c r="G2914" s="8"/>
      <c r="H2914" s="8" t="s">
        <v>15975</v>
      </c>
      <c r="I2914" s="8"/>
    </row>
    <row r="2915" customHeight="1" spans="1:9">
      <c r="A2915" s="6" t="s">
        <v>26254</v>
      </c>
      <c r="B2915" s="6" t="s">
        <v>26255</v>
      </c>
      <c r="C2915" s="6" t="s">
        <v>18762</v>
      </c>
      <c r="D2915" s="6"/>
      <c r="E2915" s="6"/>
      <c r="F2915" s="6" t="s">
        <v>26256</v>
      </c>
      <c r="G2915" s="6"/>
      <c r="H2915" s="6" t="s">
        <v>16024</v>
      </c>
      <c r="I2915" s="6"/>
    </row>
    <row r="2916" customHeight="1" spans="1:9">
      <c r="A2916" s="8" t="s">
        <v>26257</v>
      </c>
      <c r="B2916" s="8" t="s">
        <v>26258</v>
      </c>
      <c r="C2916" s="8" t="s">
        <v>26259</v>
      </c>
      <c r="D2916" s="8"/>
      <c r="E2916" s="8"/>
      <c r="F2916" s="8" t="s">
        <v>26260</v>
      </c>
      <c r="G2916" s="8"/>
      <c r="H2916" s="8" t="s">
        <v>15985</v>
      </c>
      <c r="I2916" s="8"/>
    </row>
    <row r="2917" customHeight="1" spans="1:9">
      <c r="A2917" s="6" t="s">
        <v>26261</v>
      </c>
      <c r="B2917" s="6" t="s">
        <v>26262</v>
      </c>
      <c r="C2917" s="6" t="s">
        <v>26263</v>
      </c>
      <c r="D2917" s="6"/>
      <c r="E2917" s="6"/>
      <c r="F2917" s="6" t="s">
        <v>26264</v>
      </c>
      <c r="G2917" s="6"/>
      <c r="H2917" s="6" t="s">
        <v>15985</v>
      </c>
      <c r="I2917" s="6"/>
    </row>
    <row r="2918" customHeight="1" spans="1:9">
      <c r="A2918" s="8" t="s">
        <v>26265</v>
      </c>
      <c r="B2918" s="8" t="s">
        <v>26266</v>
      </c>
      <c r="C2918" s="8" t="s">
        <v>19491</v>
      </c>
      <c r="D2918" s="8"/>
      <c r="E2918" s="8"/>
      <c r="F2918" s="8" t="s">
        <v>26267</v>
      </c>
      <c r="G2918" s="8"/>
      <c r="H2918" s="8" t="s">
        <v>15985</v>
      </c>
      <c r="I2918" s="8"/>
    </row>
    <row r="2919" customHeight="1" spans="1:9">
      <c r="A2919" s="6" t="s">
        <v>26268</v>
      </c>
      <c r="B2919" s="6" t="s">
        <v>26269</v>
      </c>
      <c r="C2919" s="6" t="s">
        <v>26270</v>
      </c>
      <c r="D2919" s="6"/>
      <c r="E2919" s="6"/>
      <c r="F2919" s="6" t="s">
        <v>26271</v>
      </c>
      <c r="G2919" s="6"/>
      <c r="H2919" s="6" t="s">
        <v>16056</v>
      </c>
      <c r="I2919" s="6"/>
    </row>
    <row r="2920" customHeight="1" spans="1:9">
      <c r="A2920" s="8" t="s">
        <v>26272</v>
      </c>
      <c r="B2920" s="8" t="s">
        <v>26273</v>
      </c>
      <c r="C2920" s="8" t="s">
        <v>26274</v>
      </c>
      <c r="D2920" s="8"/>
      <c r="E2920" s="8"/>
      <c r="F2920" s="8" t="s">
        <v>26275</v>
      </c>
      <c r="G2920" s="8"/>
      <c r="H2920" s="8" t="s">
        <v>16029</v>
      </c>
      <c r="I2920" s="8"/>
    </row>
    <row r="2921" customHeight="1" spans="1:9">
      <c r="A2921" s="6" t="s">
        <v>26276</v>
      </c>
      <c r="B2921" s="6" t="s">
        <v>26277</v>
      </c>
      <c r="C2921" s="6" t="s">
        <v>18762</v>
      </c>
      <c r="D2921" s="6"/>
      <c r="E2921" s="6"/>
      <c r="F2921" s="6" t="s">
        <v>26278</v>
      </c>
      <c r="G2921" s="6"/>
      <c r="H2921" s="6" t="s">
        <v>16024</v>
      </c>
      <c r="I2921" s="6"/>
    </row>
    <row r="2922" customHeight="1" spans="1:9">
      <c r="A2922" s="8" t="s">
        <v>26279</v>
      </c>
      <c r="B2922" s="8" t="s">
        <v>26280</v>
      </c>
      <c r="C2922" s="8" t="s">
        <v>17575</v>
      </c>
      <c r="D2922" s="8"/>
      <c r="E2922" s="8"/>
      <c r="F2922" s="8" t="s">
        <v>26281</v>
      </c>
      <c r="G2922" s="8"/>
      <c r="H2922" s="8" t="s">
        <v>17575</v>
      </c>
      <c r="I2922" s="8"/>
    </row>
    <row r="2923" customHeight="1" spans="1:9">
      <c r="A2923" s="6" t="s">
        <v>26282</v>
      </c>
      <c r="B2923" s="6" t="s">
        <v>26283</v>
      </c>
      <c r="C2923" s="6" t="s">
        <v>26284</v>
      </c>
      <c r="D2923" s="6"/>
      <c r="E2923" s="6"/>
      <c r="F2923" s="6" t="s">
        <v>26285</v>
      </c>
      <c r="G2923" s="6"/>
      <c r="H2923" s="6" t="s">
        <v>16024</v>
      </c>
      <c r="I2923" s="6"/>
    </row>
    <row r="2924" customHeight="1" spans="1:9">
      <c r="A2924" s="8" t="s">
        <v>26286</v>
      </c>
      <c r="B2924" s="8" t="s">
        <v>25395</v>
      </c>
      <c r="C2924" s="8" t="s">
        <v>16197</v>
      </c>
      <c r="D2924" s="8"/>
      <c r="E2924" s="8"/>
      <c r="F2924" s="8" t="s">
        <v>26287</v>
      </c>
      <c r="G2924" s="8"/>
      <c r="H2924" s="8" t="s">
        <v>16197</v>
      </c>
      <c r="I2924" s="8"/>
    </row>
    <row r="2925" customHeight="1" spans="1:9">
      <c r="A2925" s="6" t="s">
        <v>26288</v>
      </c>
      <c r="B2925" s="6" t="s">
        <v>26289</v>
      </c>
      <c r="C2925" s="6" t="s">
        <v>26290</v>
      </c>
      <c r="D2925" s="6"/>
      <c r="E2925" s="6"/>
      <c r="F2925" s="6" t="s">
        <v>26291</v>
      </c>
      <c r="G2925" s="6"/>
      <c r="H2925" s="6" t="s">
        <v>16139</v>
      </c>
      <c r="I2925" s="6"/>
    </row>
    <row r="2926" customHeight="1" spans="1:9">
      <c r="A2926" s="8" t="s">
        <v>26292</v>
      </c>
      <c r="B2926" s="8" t="s">
        <v>26293</v>
      </c>
      <c r="C2926" s="8" t="s">
        <v>18187</v>
      </c>
      <c r="D2926" s="8"/>
      <c r="E2926" s="8"/>
      <c r="F2926" s="8" t="s">
        <v>26294</v>
      </c>
      <c r="G2926" s="8"/>
      <c r="H2926" s="8" t="s">
        <v>17575</v>
      </c>
      <c r="I2926" s="8"/>
    </row>
    <row r="2927" customHeight="1" spans="1:9">
      <c r="A2927" s="6" t="s">
        <v>26295</v>
      </c>
      <c r="B2927" s="6" t="s">
        <v>26296</v>
      </c>
      <c r="C2927" s="6" t="s">
        <v>26297</v>
      </c>
      <c r="D2927" s="6"/>
      <c r="E2927" s="6"/>
      <c r="F2927" s="6" t="s">
        <v>26298</v>
      </c>
      <c r="G2927" s="6"/>
      <c r="H2927" s="6" t="s">
        <v>16233</v>
      </c>
      <c r="I2927" s="6"/>
    </row>
    <row r="2928" customHeight="1" spans="1:9">
      <c r="A2928" s="8" t="s">
        <v>26299</v>
      </c>
      <c r="B2928" s="8" t="s">
        <v>26300</v>
      </c>
      <c r="C2928" s="8" t="s">
        <v>16197</v>
      </c>
      <c r="D2928" s="8"/>
      <c r="E2928" s="8"/>
      <c r="F2928" s="8" t="s">
        <v>26301</v>
      </c>
      <c r="G2928" s="8"/>
      <c r="H2928" s="8" t="s">
        <v>16197</v>
      </c>
      <c r="I2928" s="8"/>
    </row>
    <row r="2929" customHeight="1" spans="1:9">
      <c r="A2929" s="6" t="s">
        <v>26302</v>
      </c>
      <c r="B2929" s="6" t="s">
        <v>26303</v>
      </c>
      <c r="C2929" s="6" t="s">
        <v>18420</v>
      </c>
      <c r="D2929" s="6"/>
      <c r="E2929" s="6"/>
      <c r="F2929" s="6" t="s">
        <v>26304</v>
      </c>
      <c r="G2929" s="6"/>
      <c r="H2929" s="6" t="s">
        <v>16024</v>
      </c>
      <c r="I2929" s="6"/>
    </row>
    <row r="2930" customHeight="1" spans="1:9">
      <c r="A2930" s="8" t="s">
        <v>26305</v>
      </c>
      <c r="B2930" s="8" t="s">
        <v>26306</v>
      </c>
      <c r="C2930" s="8" t="s">
        <v>26307</v>
      </c>
      <c r="D2930" s="8"/>
      <c r="E2930" s="8"/>
      <c r="F2930" s="8" t="s">
        <v>26308</v>
      </c>
      <c r="G2930" s="8"/>
      <c r="H2930" s="8" t="s">
        <v>17293</v>
      </c>
      <c r="I2930" s="8"/>
    </row>
    <row r="2931" customHeight="1" spans="1:9">
      <c r="A2931" s="6" t="s">
        <v>26309</v>
      </c>
      <c r="B2931" s="6" t="s">
        <v>26310</v>
      </c>
      <c r="C2931" s="6" t="s">
        <v>26311</v>
      </c>
      <c r="D2931" s="6"/>
      <c r="E2931" s="6"/>
      <c r="F2931" s="6" t="s">
        <v>26312</v>
      </c>
      <c r="G2931" s="6"/>
      <c r="H2931" s="6" t="s">
        <v>17293</v>
      </c>
      <c r="I2931" s="6"/>
    </row>
    <row r="2932" customHeight="1" spans="1:9">
      <c r="A2932" s="8" t="s">
        <v>26313</v>
      </c>
      <c r="B2932" s="8" t="s">
        <v>26314</v>
      </c>
      <c r="C2932" s="8" t="s">
        <v>19220</v>
      </c>
      <c r="D2932" s="8"/>
      <c r="E2932" s="8"/>
      <c r="F2932" s="8" t="s">
        <v>26315</v>
      </c>
      <c r="G2932" s="8"/>
      <c r="H2932" s="8" t="s">
        <v>15985</v>
      </c>
      <c r="I2932" s="8"/>
    </row>
    <row r="2933" customHeight="1" spans="1:9">
      <c r="A2933" s="6" t="s">
        <v>26316</v>
      </c>
      <c r="B2933" s="6" t="s">
        <v>26317</v>
      </c>
      <c r="C2933" s="6" t="s">
        <v>26318</v>
      </c>
      <c r="D2933" s="6"/>
      <c r="E2933" s="6" t="s">
        <v>26319</v>
      </c>
      <c r="F2933" s="6" t="s">
        <v>26320</v>
      </c>
      <c r="G2933" s="6"/>
      <c r="H2933" s="6" t="s">
        <v>15985</v>
      </c>
      <c r="I2933" s="6"/>
    </row>
    <row r="2934" customHeight="1" spans="1:9">
      <c r="A2934" s="8" t="s">
        <v>26321</v>
      </c>
      <c r="B2934" s="8" t="s">
        <v>26322</v>
      </c>
      <c r="C2934" s="8" t="s">
        <v>26323</v>
      </c>
      <c r="D2934" s="8"/>
      <c r="E2934" s="8"/>
      <c r="F2934" s="8" t="s">
        <v>26324</v>
      </c>
      <c r="G2934" s="8"/>
      <c r="H2934" s="8" t="s">
        <v>15985</v>
      </c>
      <c r="I2934" s="8"/>
    </row>
    <row r="2935" customHeight="1" spans="1:9">
      <c r="A2935" s="6" t="s">
        <v>26325</v>
      </c>
      <c r="B2935" s="6" t="s">
        <v>26326</v>
      </c>
      <c r="C2935" s="6" t="s">
        <v>26327</v>
      </c>
      <c r="D2935" s="6"/>
      <c r="E2935" s="6"/>
      <c r="F2935" s="6" t="s">
        <v>26328</v>
      </c>
      <c r="G2935" s="6"/>
      <c r="H2935" s="6" t="s">
        <v>16139</v>
      </c>
      <c r="I2935" s="6"/>
    </row>
    <row r="2936" customHeight="1" spans="1:9">
      <c r="A2936" s="8" t="s">
        <v>26329</v>
      </c>
      <c r="B2936" s="8" t="s">
        <v>26330</v>
      </c>
      <c r="C2936" s="8" t="s">
        <v>16029</v>
      </c>
      <c r="D2936" s="8"/>
      <c r="E2936" s="8"/>
      <c r="F2936" s="8" t="s">
        <v>26331</v>
      </c>
      <c r="G2936" s="8"/>
      <c r="H2936" s="8" t="s">
        <v>16029</v>
      </c>
      <c r="I2936" s="8"/>
    </row>
    <row r="2937" customHeight="1" spans="1:9">
      <c r="A2937" s="6" t="s">
        <v>26332</v>
      </c>
      <c r="B2937" s="6" t="s">
        <v>26333</v>
      </c>
      <c r="C2937" s="6" t="s">
        <v>26334</v>
      </c>
      <c r="D2937" s="6"/>
      <c r="E2937" s="6"/>
      <c r="F2937" s="6" t="s">
        <v>26335</v>
      </c>
      <c r="G2937" s="6"/>
      <c r="H2937" s="6" t="s">
        <v>16029</v>
      </c>
      <c r="I2937" s="6"/>
    </row>
    <row r="2938" customHeight="1" spans="1:9">
      <c r="A2938" s="8" t="s">
        <v>26336</v>
      </c>
      <c r="B2938" s="8" t="s">
        <v>26337</v>
      </c>
      <c r="C2938" s="8" t="s">
        <v>19988</v>
      </c>
      <c r="D2938" s="8"/>
      <c r="E2938" s="8"/>
      <c r="F2938" s="8" t="s">
        <v>26338</v>
      </c>
      <c r="G2938" s="8"/>
      <c r="H2938" s="8" t="s">
        <v>15985</v>
      </c>
      <c r="I2938" s="8"/>
    </row>
    <row r="2939" customHeight="1" spans="1:9">
      <c r="A2939" s="6" t="s">
        <v>26339</v>
      </c>
      <c r="B2939" s="6" t="s">
        <v>26340</v>
      </c>
      <c r="C2939" s="6" t="s">
        <v>17293</v>
      </c>
      <c r="D2939" s="6"/>
      <c r="E2939" s="6"/>
      <c r="F2939" s="6" t="s">
        <v>26341</v>
      </c>
      <c r="G2939" s="6"/>
      <c r="H2939" s="6" t="s">
        <v>17293</v>
      </c>
      <c r="I2939" s="6"/>
    </row>
    <row r="2940" customHeight="1" spans="1:9">
      <c r="A2940" s="8" t="s">
        <v>26342</v>
      </c>
      <c r="B2940" s="8" t="s">
        <v>26343</v>
      </c>
      <c r="C2940" s="8" t="s">
        <v>19220</v>
      </c>
      <c r="D2940" s="8"/>
      <c r="E2940" s="8"/>
      <c r="F2940" s="8" t="s">
        <v>26344</v>
      </c>
      <c r="G2940" s="8"/>
      <c r="H2940" s="8" t="s">
        <v>15985</v>
      </c>
      <c r="I2940" s="8"/>
    </row>
    <row r="2941" customHeight="1" spans="1:9">
      <c r="A2941" s="6" t="s">
        <v>26345</v>
      </c>
      <c r="B2941" s="6" t="s">
        <v>26346</v>
      </c>
      <c r="C2941" s="6" t="s">
        <v>26347</v>
      </c>
      <c r="D2941" s="6"/>
      <c r="E2941" s="6"/>
      <c r="F2941" s="6" t="s">
        <v>26348</v>
      </c>
      <c r="G2941" s="6"/>
      <c r="H2941" s="6" t="s">
        <v>16539</v>
      </c>
      <c r="I2941" s="6"/>
    </row>
    <row r="2942" customHeight="1" spans="1:9">
      <c r="A2942" s="8" t="s">
        <v>26349</v>
      </c>
      <c r="B2942" s="8" t="s">
        <v>26350</v>
      </c>
      <c r="C2942" s="8" t="s">
        <v>26351</v>
      </c>
      <c r="D2942" s="8"/>
      <c r="E2942" s="8"/>
      <c r="F2942" s="8" t="s">
        <v>26352</v>
      </c>
      <c r="G2942" s="8"/>
      <c r="H2942" s="8" t="s">
        <v>16011</v>
      </c>
      <c r="I2942" s="8"/>
    </row>
    <row r="2943" customHeight="1" spans="1:9">
      <c r="A2943" s="6" t="s">
        <v>26353</v>
      </c>
      <c r="B2943" s="6" t="s">
        <v>26354</v>
      </c>
      <c r="C2943" s="6" t="s">
        <v>16094</v>
      </c>
      <c r="D2943" s="6"/>
      <c r="E2943" s="6"/>
      <c r="F2943" s="6" t="s">
        <v>26355</v>
      </c>
      <c r="G2943" s="6"/>
      <c r="H2943" s="6" t="s">
        <v>16094</v>
      </c>
      <c r="I2943" s="6"/>
    </row>
    <row r="2944" customHeight="1" spans="1:9">
      <c r="A2944" s="8" t="s">
        <v>26356</v>
      </c>
      <c r="B2944" s="8" t="s">
        <v>26357</v>
      </c>
      <c r="C2944" s="8" t="s">
        <v>16034</v>
      </c>
      <c r="D2944" s="8"/>
      <c r="E2944" s="8"/>
      <c r="F2944" s="8" t="s">
        <v>26358</v>
      </c>
      <c r="G2944" s="8"/>
      <c r="H2944" s="8" t="s">
        <v>16034</v>
      </c>
      <c r="I2944" s="8"/>
    </row>
    <row r="2945" customHeight="1" spans="1:9">
      <c r="A2945" s="6" t="s">
        <v>26359</v>
      </c>
      <c r="B2945" s="6" t="s">
        <v>26360</v>
      </c>
      <c r="C2945" s="6" t="s">
        <v>26361</v>
      </c>
      <c r="D2945" s="6"/>
      <c r="E2945" s="6"/>
      <c r="F2945" s="6" t="s">
        <v>26362</v>
      </c>
      <c r="G2945" s="6"/>
      <c r="H2945" s="6" t="s">
        <v>15965</v>
      </c>
      <c r="I2945" s="6"/>
    </row>
    <row r="2946" customHeight="1" spans="1:9">
      <c r="A2946" s="8" t="s">
        <v>26363</v>
      </c>
      <c r="B2946" s="8" t="s">
        <v>26364</v>
      </c>
      <c r="C2946" s="8" t="s">
        <v>22104</v>
      </c>
      <c r="D2946" s="8"/>
      <c r="E2946" s="8"/>
      <c r="F2946" s="8" t="s">
        <v>26365</v>
      </c>
      <c r="G2946" s="8"/>
      <c r="H2946" s="8" t="s">
        <v>16029</v>
      </c>
      <c r="I2946" s="8"/>
    </row>
    <row r="2947" customHeight="1" spans="1:9">
      <c r="A2947" s="6" t="s">
        <v>26366</v>
      </c>
      <c r="B2947" s="6" t="s">
        <v>26367</v>
      </c>
      <c r="C2947" s="6" t="s">
        <v>19753</v>
      </c>
      <c r="D2947" s="6"/>
      <c r="E2947" s="6"/>
      <c r="F2947" s="6" t="s">
        <v>26368</v>
      </c>
      <c r="G2947" s="6"/>
      <c r="H2947" s="6" t="s">
        <v>15985</v>
      </c>
      <c r="I2947" s="6"/>
    </row>
    <row r="2948" customHeight="1" spans="1:9">
      <c r="A2948" s="8" t="s">
        <v>26369</v>
      </c>
      <c r="B2948" s="8" t="s">
        <v>26370</v>
      </c>
      <c r="C2948" s="8" t="s">
        <v>26371</v>
      </c>
      <c r="D2948" s="8"/>
      <c r="E2948" s="8"/>
      <c r="F2948" s="8" t="s">
        <v>26372</v>
      </c>
      <c r="G2948" s="8"/>
      <c r="H2948" s="8" t="s">
        <v>15985</v>
      </c>
      <c r="I2948" s="8"/>
    </row>
    <row r="2949" customHeight="1" spans="1:9">
      <c r="A2949" s="6" t="s">
        <v>26373</v>
      </c>
      <c r="B2949" s="6" t="s">
        <v>26374</v>
      </c>
      <c r="C2949" s="6" t="s">
        <v>16050</v>
      </c>
      <c r="D2949" s="6"/>
      <c r="E2949" s="6"/>
      <c r="F2949" s="6" t="s">
        <v>26375</v>
      </c>
      <c r="G2949" s="6"/>
      <c r="H2949" s="6" t="s">
        <v>16029</v>
      </c>
      <c r="I2949" s="6"/>
    </row>
    <row r="2950" customHeight="1" spans="1:9">
      <c r="A2950" s="8" t="s">
        <v>26376</v>
      </c>
      <c r="B2950" s="8" t="s">
        <v>26377</v>
      </c>
      <c r="C2950" s="8" t="s">
        <v>15990</v>
      </c>
      <c r="D2950" s="8"/>
      <c r="E2950" s="8"/>
      <c r="F2950" s="8" t="s">
        <v>26378</v>
      </c>
      <c r="G2950" s="8"/>
      <c r="H2950" s="8" t="s">
        <v>15990</v>
      </c>
      <c r="I2950" s="8"/>
    </row>
    <row r="2951" customHeight="1" spans="1:9">
      <c r="A2951" s="6" t="s">
        <v>26379</v>
      </c>
      <c r="B2951" s="6" t="s">
        <v>26380</v>
      </c>
      <c r="C2951" s="6" t="s">
        <v>18420</v>
      </c>
      <c r="D2951" s="6"/>
      <c r="E2951" s="6"/>
      <c r="F2951" s="6" t="s">
        <v>26381</v>
      </c>
      <c r="G2951" s="6"/>
      <c r="H2951" s="6" t="s">
        <v>16024</v>
      </c>
      <c r="I2951" s="6"/>
    </row>
    <row r="2952" customHeight="1" spans="1:9">
      <c r="A2952" s="8" t="s">
        <v>26382</v>
      </c>
      <c r="B2952" s="8" t="s">
        <v>26383</v>
      </c>
      <c r="C2952" s="8" t="s">
        <v>16514</v>
      </c>
      <c r="D2952" s="8"/>
      <c r="E2952" s="8"/>
      <c r="F2952" s="8" t="s">
        <v>26384</v>
      </c>
      <c r="G2952" s="8"/>
      <c r="H2952" s="8" t="s">
        <v>16514</v>
      </c>
      <c r="I2952" s="8"/>
    </row>
    <row r="2953" customHeight="1" spans="1:9">
      <c r="A2953" s="6" t="s">
        <v>26385</v>
      </c>
      <c r="B2953" s="6" t="s">
        <v>26386</v>
      </c>
      <c r="C2953" s="6" t="s">
        <v>16139</v>
      </c>
      <c r="D2953" s="6"/>
      <c r="E2953" s="6"/>
      <c r="F2953" s="6" t="s">
        <v>26387</v>
      </c>
      <c r="G2953" s="6"/>
      <c r="H2953" s="6" t="s">
        <v>16139</v>
      </c>
      <c r="I2953" s="6"/>
    </row>
    <row r="2954" customHeight="1" spans="1:9">
      <c r="A2954" s="8" t="s">
        <v>26388</v>
      </c>
      <c r="B2954" s="8" t="s">
        <v>26389</v>
      </c>
      <c r="C2954" s="8" t="s">
        <v>18223</v>
      </c>
      <c r="D2954" s="8"/>
      <c r="E2954" s="8"/>
      <c r="F2954" s="8" t="s">
        <v>26390</v>
      </c>
      <c r="G2954" s="8"/>
      <c r="H2954" s="8" t="s">
        <v>16024</v>
      </c>
      <c r="I2954" s="8"/>
    </row>
    <row r="2955" customHeight="1" spans="1:9">
      <c r="A2955" s="6" t="s">
        <v>26391</v>
      </c>
      <c r="B2955" s="6" t="s">
        <v>26392</v>
      </c>
      <c r="C2955" s="6" t="s">
        <v>16539</v>
      </c>
      <c r="D2955" s="6"/>
      <c r="E2955" s="6"/>
      <c r="F2955" s="6" t="s">
        <v>26393</v>
      </c>
      <c r="G2955" s="6"/>
      <c r="H2955" s="6" t="s">
        <v>16539</v>
      </c>
      <c r="I2955" s="6"/>
    </row>
    <row r="2956" customHeight="1" spans="1:9">
      <c r="A2956" s="8" t="s">
        <v>26394</v>
      </c>
      <c r="B2956" s="8" t="s">
        <v>26395</v>
      </c>
      <c r="C2956" s="8" t="s">
        <v>26396</v>
      </c>
      <c r="D2956" s="8"/>
      <c r="E2956" s="8"/>
      <c r="F2956" s="8" t="s">
        <v>26397</v>
      </c>
      <c r="G2956" s="8"/>
      <c r="H2956" s="8" t="s">
        <v>15985</v>
      </c>
      <c r="I2956" s="8"/>
    </row>
    <row r="2957" customHeight="1" spans="1:9">
      <c r="A2957" s="6" t="s">
        <v>26398</v>
      </c>
      <c r="B2957" s="6" t="s">
        <v>26399</v>
      </c>
      <c r="C2957" s="6" t="s">
        <v>19753</v>
      </c>
      <c r="D2957" s="6"/>
      <c r="E2957" s="6"/>
      <c r="F2957" s="6" t="s">
        <v>26400</v>
      </c>
      <c r="G2957" s="6"/>
      <c r="H2957" s="6" t="s">
        <v>15985</v>
      </c>
      <c r="I2957" s="6"/>
    </row>
    <row r="2958" customHeight="1" spans="1:9">
      <c r="A2958" s="8" t="s">
        <v>26401</v>
      </c>
      <c r="B2958" s="8" t="s">
        <v>26402</v>
      </c>
      <c r="C2958" s="8" t="s">
        <v>18527</v>
      </c>
      <c r="D2958" s="8"/>
      <c r="E2958" s="8"/>
      <c r="F2958" s="8" t="s">
        <v>26403</v>
      </c>
      <c r="G2958" s="8"/>
      <c r="H2958" s="8" t="s">
        <v>16361</v>
      </c>
      <c r="I2958" s="8"/>
    </row>
    <row r="2959" customHeight="1" spans="1:9">
      <c r="A2959" s="6" t="s">
        <v>26404</v>
      </c>
      <c r="B2959" s="6" t="s">
        <v>26405</v>
      </c>
      <c r="C2959" s="6" t="s">
        <v>26406</v>
      </c>
      <c r="D2959" s="6"/>
      <c r="E2959" s="6"/>
      <c r="F2959" s="6" t="s">
        <v>26407</v>
      </c>
      <c r="G2959" s="6"/>
      <c r="H2959" s="6" t="s">
        <v>15985</v>
      </c>
      <c r="I2959" s="6"/>
    </row>
    <row r="2960" customHeight="1" spans="1:9">
      <c r="A2960" s="8" t="s">
        <v>26408</v>
      </c>
      <c r="B2960" s="8" t="s">
        <v>26409</v>
      </c>
      <c r="C2960" s="8" t="s">
        <v>16197</v>
      </c>
      <c r="D2960" s="8"/>
      <c r="E2960" s="8"/>
      <c r="F2960" s="8" t="s">
        <v>26410</v>
      </c>
      <c r="G2960" s="8"/>
      <c r="H2960" s="8" t="s">
        <v>16197</v>
      </c>
      <c r="I2960" s="8"/>
    </row>
    <row r="2961" customHeight="1" spans="1:9">
      <c r="A2961" s="6" t="s">
        <v>26411</v>
      </c>
      <c r="B2961" s="6" t="s">
        <v>26412</v>
      </c>
      <c r="C2961" s="6" t="s">
        <v>26413</v>
      </c>
      <c r="D2961" s="6"/>
      <c r="E2961" s="6"/>
      <c r="F2961" s="6" t="s">
        <v>26414</v>
      </c>
      <c r="G2961" s="6"/>
      <c r="H2961" s="6" t="s">
        <v>15985</v>
      </c>
      <c r="I2961" s="6"/>
    </row>
    <row r="2962" customHeight="1" spans="1:9">
      <c r="A2962" s="8" t="s">
        <v>26415</v>
      </c>
      <c r="B2962" s="8" t="s">
        <v>26416</v>
      </c>
      <c r="C2962" s="8" t="s">
        <v>16992</v>
      </c>
      <c r="D2962" s="8"/>
      <c r="E2962" s="8"/>
      <c r="F2962" s="8" t="s">
        <v>26417</v>
      </c>
      <c r="G2962" s="8"/>
      <c r="H2962" s="8" t="s">
        <v>16029</v>
      </c>
      <c r="I2962" s="8"/>
    </row>
    <row r="2963" customHeight="1" spans="1:9">
      <c r="A2963" s="6" t="s">
        <v>26418</v>
      </c>
      <c r="B2963" s="6" t="s">
        <v>26419</v>
      </c>
      <c r="C2963" s="6" t="s">
        <v>16029</v>
      </c>
      <c r="D2963" s="6"/>
      <c r="E2963" s="6"/>
      <c r="F2963" s="6" t="s">
        <v>26420</v>
      </c>
      <c r="G2963" s="6"/>
      <c r="H2963" s="6" t="s">
        <v>16029</v>
      </c>
      <c r="I2963" s="6"/>
    </row>
    <row r="2964" customHeight="1" spans="1:9">
      <c r="A2964" s="8" t="s">
        <v>26421</v>
      </c>
      <c r="B2964" s="8" t="s">
        <v>26422</v>
      </c>
      <c r="C2964" s="8" t="s">
        <v>26423</v>
      </c>
      <c r="D2964" s="8"/>
      <c r="E2964" s="8"/>
      <c r="F2964" s="8" t="s">
        <v>26424</v>
      </c>
      <c r="G2964" s="8"/>
      <c r="H2964" s="8" t="s">
        <v>15985</v>
      </c>
      <c r="I2964" s="8"/>
    </row>
    <row r="2965" customHeight="1" spans="1:9">
      <c r="A2965" s="6" t="s">
        <v>26425</v>
      </c>
      <c r="B2965" s="6" t="s">
        <v>26426</v>
      </c>
      <c r="C2965" s="6" t="s">
        <v>16050</v>
      </c>
      <c r="D2965" s="6"/>
      <c r="E2965" s="6"/>
      <c r="F2965" s="6" t="s">
        <v>26427</v>
      </c>
      <c r="G2965" s="6"/>
      <c r="H2965" s="6" t="s">
        <v>16029</v>
      </c>
      <c r="I2965" s="6"/>
    </row>
    <row r="2966" customHeight="1" spans="1:9">
      <c r="A2966" s="8" t="s">
        <v>26428</v>
      </c>
      <c r="B2966" s="8" t="s">
        <v>26429</v>
      </c>
      <c r="C2966" s="8" t="s">
        <v>20909</v>
      </c>
      <c r="D2966" s="8"/>
      <c r="E2966" s="8"/>
      <c r="F2966" s="8" t="s">
        <v>26430</v>
      </c>
      <c r="G2966" s="8"/>
      <c r="H2966" s="8" t="s">
        <v>15965</v>
      </c>
      <c r="I2966" s="8"/>
    </row>
    <row r="2967" customHeight="1" spans="1:9">
      <c r="A2967" s="6" t="s">
        <v>26431</v>
      </c>
      <c r="B2967" s="6" t="s">
        <v>26432</v>
      </c>
      <c r="C2967" s="6" t="s">
        <v>26433</v>
      </c>
      <c r="D2967" s="6"/>
      <c r="E2967" s="6"/>
      <c r="F2967" s="6" t="s">
        <v>26434</v>
      </c>
      <c r="G2967" s="6"/>
      <c r="H2967" s="6" t="s">
        <v>16826</v>
      </c>
      <c r="I2967" s="6"/>
    </row>
    <row r="2968" customHeight="1" spans="1:9">
      <c r="A2968" s="8" t="s">
        <v>26435</v>
      </c>
      <c r="B2968" s="8" t="s">
        <v>26436</v>
      </c>
      <c r="C2968" s="8" t="s">
        <v>26437</v>
      </c>
      <c r="D2968" s="8"/>
      <c r="E2968" s="8"/>
      <c r="F2968" s="8" t="s">
        <v>26438</v>
      </c>
      <c r="G2968" s="8"/>
      <c r="H2968" s="8" t="s">
        <v>16029</v>
      </c>
      <c r="I2968" s="8"/>
    </row>
    <row r="2969" customHeight="1" spans="1:9">
      <c r="A2969" s="6" t="s">
        <v>26439</v>
      </c>
      <c r="B2969" s="6" t="s">
        <v>26440</v>
      </c>
      <c r="C2969" s="6" t="s">
        <v>16129</v>
      </c>
      <c r="D2969" s="6"/>
      <c r="E2969" s="6"/>
      <c r="F2969" s="6" t="s">
        <v>26441</v>
      </c>
      <c r="G2969" s="6"/>
      <c r="H2969" s="6" t="s">
        <v>15985</v>
      </c>
      <c r="I2969" s="6"/>
    </row>
    <row r="2970" customHeight="1" spans="1:9">
      <c r="A2970" s="8" t="s">
        <v>26442</v>
      </c>
      <c r="B2970" s="8" t="s">
        <v>26443</v>
      </c>
      <c r="C2970" s="8" t="s">
        <v>26444</v>
      </c>
      <c r="D2970" s="8"/>
      <c r="E2970" s="8"/>
      <c r="F2970" s="8" t="s">
        <v>26445</v>
      </c>
      <c r="G2970" s="8"/>
      <c r="H2970" s="8" t="s">
        <v>16056</v>
      </c>
      <c r="I2970" s="8"/>
    </row>
    <row r="2971" customHeight="1" spans="1:9">
      <c r="A2971" s="6" t="s">
        <v>26446</v>
      </c>
      <c r="B2971" s="6" t="s">
        <v>26447</v>
      </c>
      <c r="C2971" s="6" t="s">
        <v>23559</v>
      </c>
      <c r="D2971" s="6"/>
      <c r="E2971" s="6"/>
      <c r="F2971" s="6" t="s">
        <v>26448</v>
      </c>
      <c r="G2971" s="6"/>
      <c r="H2971" s="6" t="s">
        <v>15980</v>
      </c>
      <c r="I2971" s="6"/>
    </row>
    <row r="2972" customHeight="1" spans="1:9">
      <c r="A2972" s="8" t="s">
        <v>26449</v>
      </c>
      <c r="B2972" s="8" t="s">
        <v>26450</v>
      </c>
      <c r="C2972" s="8" t="s">
        <v>26451</v>
      </c>
      <c r="D2972" s="8"/>
      <c r="E2972" s="8"/>
      <c r="F2972" s="8" t="s">
        <v>26452</v>
      </c>
      <c r="G2972" s="8"/>
      <c r="H2972" s="8" t="s">
        <v>15985</v>
      </c>
      <c r="I2972" s="8"/>
    </row>
    <row r="2973" customHeight="1" spans="1:9">
      <c r="A2973" s="6" t="s">
        <v>26453</v>
      </c>
      <c r="B2973" s="6" t="s">
        <v>26454</v>
      </c>
      <c r="C2973" s="6" t="s">
        <v>26455</v>
      </c>
      <c r="D2973" s="6"/>
      <c r="E2973" s="6"/>
      <c r="F2973" s="6" t="s">
        <v>26456</v>
      </c>
      <c r="G2973" s="6"/>
      <c r="H2973" s="6" t="s">
        <v>16361</v>
      </c>
      <c r="I2973" s="6"/>
    </row>
    <row r="2974" customHeight="1" spans="1:9">
      <c r="A2974" s="8" t="s">
        <v>26457</v>
      </c>
      <c r="B2974" s="8" t="s">
        <v>26458</v>
      </c>
      <c r="C2974" s="8" t="s">
        <v>18263</v>
      </c>
      <c r="D2974" s="8"/>
      <c r="E2974" s="8"/>
      <c r="F2974" s="8" t="s">
        <v>26459</v>
      </c>
      <c r="G2974" s="8"/>
      <c r="H2974" s="8" t="s">
        <v>16024</v>
      </c>
      <c r="I2974" s="8"/>
    </row>
    <row r="2975" customHeight="1" spans="1:9">
      <c r="A2975" s="6" t="s">
        <v>26460</v>
      </c>
      <c r="B2975" s="6" t="s">
        <v>26461</v>
      </c>
      <c r="C2975" s="6" t="s">
        <v>19707</v>
      </c>
      <c r="D2975" s="6"/>
      <c r="E2975" s="6"/>
      <c r="F2975" s="6" t="s">
        <v>26462</v>
      </c>
      <c r="G2975" s="6"/>
      <c r="H2975" s="6" t="s">
        <v>16411</v>
      </c>
      <c r="I2975" s="6"/>
    </row>
    <row r="2976" customHeight="1" spans="1:9">
      <c r="A2976" s="8" t="s">
        <v>26463</v>
      </c>
      <c r="B2976" s="8" t="s">
        <v>26464</v>
      </c>
      <c r="C2976" s="8" t="s">
        <v>26465</v>
      </c>
      <c r="D2976" s="8"/>
      <c r="E2976" s="8"/>
      <c r="F2976" s="8" t="s">
        <v>26466</v>
      </c>
      <c r="G2976" s="8"/>
      <c r="H2976" s="8" t="s">
        <v>15985</v>
      </c>
      <c r="I2976" s="8"/>
    </row>
    <row r="2977" customHeight="1" spans="1:9">
      <c r="A2977" s="6" t="s">
        <v>26467</v>
      </c>
      <c r="B2977" s="6" t="s">
        <v>26468</v>
      </c>
      <c r="C2977" s="6" t="s">
        <v>17597</v>
      </c>
      <c r="D2977" s="6"/>
      <c r="E2977" s="6"/>
      <c r="F2977" s="6" t="s">
        <v>26469</v>
      </c>
      <c r="G2977" s="6"/>
      <c r="H2977" s="6" t="s">
        <v>16390</v>
      </c>
      <c r="I2977" s="6"/>
    </row>
    <row r="2978" customHeight="1" spans="1:9">
      <c r="A2978" s="8" t="s">
        <v>26470</v>
      </c>
      <c r="B2978" s="8" t="s">
        <v>26471</v>
      </c>
      <c r="C2978" s="8" t="s">
        <v>26472</v>
      </c>
      <c r="D2978" s="8"/>
      <c r="E2978" s="8"/>
      <c r="F2978" s="8" t="s">
        <v>26473</v>
      </c>
      <c r="G2978" s="8"/>
      <c r="H2978" s="8" t="s">
        <v>16024</v>
      </c>
      <c r="I2978" s="8"/>
    </row>
    <row r="2979" customHeight="1" spans="1:9">
      <c r="A2979" s="6" t="s">
        <v>26474</v>
      </c>
      <c r="B2979" s="6" t="s">
        <v>26475</v>
      </c>
      <c r="C2979" s="6"/>
      <c r="D2979" s="6"/>
      <c r="E2979" s="6"/>
      <c r="F2979" s="6" t="s">
        <v>26476</v>
      </c>
      <c r="G2979" s="6"/>
      <c r="H2979" s="6" t="s">
        <v>16139</v>
      </c>
      <c r="I2979" s="6"/>
    </row>
    <row r="2980" customHeight="1" spans="1:9">
      <c r="A2980" s="8" t="s">
        <v>26477</v>
      </c>
      <c r="B2980" s="8" t="s">
        <v>26478</v>
      </c>
      <c r="C2980" s="8" t="s">
        <v>26479</v>
      </c>
      <c r="D2980" s="8"/>
      <c r="E2980" s="8"/>
      <c r="F2980" s="8" t="s">
        <v>26480</v>
      </c>
      <c r="G2980" s="8"/>
      <c r="H2980" s="8" t="s">
        <v>15985</v>
      </c>
      <c r="I2980" s="8"/>
    </row>
    <row r="2981" customHeight="1" spans="1:9">
      <c r="A2981" s="6" t="s">
        <v>26481</v>
      </c>
      <c r="B2981" s="6" t="s">
        <v>26482</v>
      </c>
      <c r="C2981" s="6" t="s">
        <v>26483</v>
      </c>
      <c r="D2981" s="6"/>
      <c r="E2981" s="6"/>
      <c r="F2981" s="6" t="s">
        <v>26484</v>
      </c>
      <c r="G2981" s="6"/>
      <c r="H2981" s="6" t="s">
        <v>16029</v>
      </c>
      <c r="I2981" s="6"/>
    </row>
    <row r="2982" customHeight="1" spans="1:9">
      <c r="A2982" s="8" t="s">
        <v>26485</v>
      </c>
      <c r="B2982" s="8" t="s">
        <v>26486</v>
      </c>
      <c r="C2982" s="8" t="s">
        <v>26487</v>
      </c>
      <c r="D2982" s="8"/>
      <c r="E2982" s="8"/>
      <c r="F2982" s="8" t="s">
        <v>26488</v>
      </c>
      <c r="G2982" s="8"/>
      <c r="H2982" s="8" t="s">
        <v>15985</v>
      </c>
      <c r="I2982" s="8"/>
    </row>
    <row r="2983" customHeight="1" spans="1:9">
      <c r="A2983" s="6" t="s">
        <v>26489</v>
      </c>
      <c r="B2983" s="6" t="s">
        <v>26490</v>
      </c>
      <c r="C2983" s="6" t="s">
        <v>26491</v>
      </c>
      <c r="D2983" s="6"/>
      <c r="E2983" s="6"/>
      <c r="F2983" s="6" t="s">
        <v>26492</v>
      </c>
      <c r="G2983" s="6"/>
      <c r="H2983" s="6" t="s">
        <v>16029</v>
      </c>
      <c r="I2983" s="6"/>
    </row>
    <row r="2984" customHeight="1" spans="1:9">
      <c r="A2984" s="8" t="s">
        <v>26493</v>
      </c>
      <c r="B2984" s="8" t="s">
        <v>26494</v>
      </c>
      <c r="C2984" s="8" t="s">
        <v>19811</v>
      </c>
      <c r="D2984" s="8"/>
      <c r="E2984" s="8"/>
      <c r="F2984" s="8" t="s">
        <v>26495</v>
      </c>
      <c r="G2984" s="8"/>
      <c r="H2984" s="8" t="s">
        <v>15975</v>
      </c>
      <c r="I2984" s="8"/>
    </row>
    <row r="2985" customHeight="1" spans="1:9">
      <c r="A2985" s="6" t="s">
        <v>26496</v>
      </c>
      <c r="B2985" s="6" t="s">
        <v>26497</v>
      </c>
      <c r="C2985" s="6" t="s">
        <v>26498</v>
      </c>
      <c r="D2985" s="6"/>
      <c r="E2985" s="6"/>
      <c r="F2985" s="6" t="s">
        <v>26499</v>
      </c>
      <c r="G2985" s="6"/>
      <c r="H2985" s="6" t="s">
        <v>16673</v>
      </c>
      <c r="I2985" s="6"/>
    </row>
    <row r="2986" customHeight="1" spans="1:9">
      <c r="A2986" s="8" t="s">
        <v>26500</v>
      </c>
      <c r="B2986" s="8" t="s">
        <v>26501</v>
      </c>
      <c r="C2986" s="8" t="s">
        <v>26502</v>
      </c>
      <c r="D2986" s="8"/>
      <c r="E2986" s="8"/>
      <c r="F2986" s="8" t="s">
        <v>26503</v>
      </c>
      <c r="G2986" s="8"/>
      <c r="H2986" s="8" t="s">
        <v>15985</v>
      </c>
      <c r="I2986" s="8"/>
    </row>
    <row r="2987" customHeight="1" spans="1:9">
      <c r="A2987" s="6" t="s">
        <v>26504</v>
      </c>
      <c r="B2987" s="6" t="s">
        <v>26505</v>
      </c>
      <c r="C2987" s="6" t="s">
        <v>26506</v>
      </c>
      <c r="D2987" s="6"/>
      <c r="E2987" s="6"/>
      <c r="F2987" s="6" t="s">
        <v>26507</v>
      </c>
      <c r="G2987" s="6"/>
      <c r="H2987" s="6" t="s">
        <v>16056</v>
      </c>
      <c r="I2987" s="6"/>
    </row>
    <row r="2988" customHeight="1" spans="1:9">
      <c r="A2988" s="8" t="s">
        <v>26508</v>
      </c>
      <c r="B2988" s="8" t="s">
        <v>26509</v>
      </c>
      <c r="C2988" s="8" t="s">
        <v>16050</v>
      </c>
      <c r="D2988" s="8"/>
      <c r="E2988" s="8"/>
      <c r="F2988" s="8" t="s">
        <v>26510</v>
      </c>
      <c r="G2988" s="8"/>
      <c r="H2988" s="8" t="s">
        <v>16029</v>
      </c>
      <c r="I2988" s="8"/>
    </row>
    <row r="2989" customHeight="1" spans="1:9">
      <c r="A2989" s="6" t="s">
        <v>26511</v>
      </c>
      <c r="B2989" s="6" t="s">
        <v>26512</v>
      </c>
      <c r="C2989" s="6" t="s">
        <v>22138</v>
      </c>
      <c r="D2989" s="6"/>
      <c r="E2989" s="6"/>
      <c r="F2989" s="6" t="s">
        <v>26513</v>
      </c>
      <c r="G2989" s="6"/>
      <c r="H2989" s="6" t="s">
        <v>15985</v>
      </c>
      <c r="I2989" s="6"/>
    </row>
    <row r="2990" customHeight="1" spans="1:9">
      <c r="A2990" s="8" t="s">
        <v>26514</v>
      </c>
      <c r="B2990" s="8" t="s">
        <v>26515</v>
      </c>
      <c r="C2990" s="8" t="s">
        <v>16992</v>
      </c>
      <c r="D2990" s="8"/>
      <c r="E2990" s="8"/>
      <c r="F2990" s="8" t="s">
        <v>26516</v>
      </c>
      <c r="G2990" s="8"/>
      <c r="H2990" s="8" t="s">
        <v>16029</v>
      </c>
      <c r="I2990" s="8"/>
    </row>
    <row r="2991" customHeight="1" spans="1:9">
      <c r="A2991" s="6" t="s">
        <v>26517</v>
      </c>
      <c r="B2991" s="6" t="s">
        <v>26518</v>
      </c>
      <c r="C2991" s="6" t="s">
        <v>26249</v>
      </c>
      <c r="D2991" s="6"/>
      <c r="E2991" s="6"/>
      <c r="F2991" s="6" t="s">
        <v>26519</v>
      </c>
      <c r="G2991" s="6"/>
      <c r="H2991" s="6" t="s">
        <v>15985</v>
      </c>
      <c r="I2991" s="6"/>
    </row>
    <row r="2992" customHeight="1" spans="1:9">
      <c r="A2992" s="8" t="s">
        <v>26520</v>
      </c>
      <c r="B2992" s="8" t="s">
        <v>26521</v>
      </c>
      <c r="C2992" s="8" t="s">
        <v>19753</v>
      </c>
      <c r="D2992" s="8"/>
      <c r="E2992" s="8"/>
      <c r="F2992" s="8" t="s">
        <v>26522</v>
      </c>
      <c r="G2992" s="8"/>
      <c r="H2992" s="8" t="s">
        <v>15985</v>
      </c>
      <c r="I2992" s="8"/>
    </row>
    <row r="2993" customHeight="1" spans="1:9">
      <c r="A2993" s="6" t="s">
        <v>26523</v>
      </c>
      <c r="B2993" s="6"/>
      <c r="C2993" s="6" t="s">
        <v>26524</v>
      </c>
      <c r="D2993" s="6"/>
      <c r="E2993" s="6"/>
      <c r="F2993" s="6" t="s">
        <v>26525</v>
      </c>
      <c r="G2993" s="6"/>
      <c r="H2993" s="6"/>
      <c r="I2993" s="6"/>
    </row>
    <row r="2994" customHeight="1" spans="1:9">
      <c r="A2994" s="8" t="s">
        <v>26526</v>
      </c>
      <c r="B2994" s="8" t="s">
        <v>26527</v>
      </c>
      <c r="C2994" s="8" t="s">
        <v>26528</v>
      </c>
      <c r="D2994" s="8"/>
      <c r="E2994" s="8"/>
      <c r="F2994" s="8" t="s">
        <v>26529</v>
      </c>
      <c r="G2994" s="8"/>
      <c r="H2994" s="8" t="s">
        <v>16348</v>
      </c>
      <c r="I2994" s="8"/>
    </row>
    <row r="2995" customHeight="1" spans="1:9">
      <c r="A2995" s="6" t="s">
        <v>26530</v>
      </c>
      <c r="B2995" s="6" t="s">
        <v>26531</v>
      </c>
      <c r="C2995" s="6" t="s">
        <v>19398</v>
      </c>
      <c r="D2995" s="6"/>
      <c r="E2995" s="6"/>
      <c r="F2995" s="6" t="s">
        <v>26532</v>
      </c>
      <c r="G2995" s="6"/>
      <c r="H2995" s="6" t="s">
        <v>16168</v>
      </c>
      <c r="I2995" s="6"/>
    </row>
    <row r="2996" customHeight="1" spans="1:9">
      <c r="A2996" s="8" t="s">
        <v>26533</v>
      </c>
      <c r="B2996" s="8" t="s">
        <v>26534</v>
      </c>
      <c r="C2996" s="8" t="s">
        <v>17323</v>
      </c>
      <c r="D2996" s="8"/>
      <c r="E2996" s="8"/>
      <c r="F2996" s="8" t="s">
        <v>26535</v>
      </c>
      <c r="G2996" s="8"/>
      <c r="H2996" s="8" t="s">
        <v>16390</v>
      </c>
      <c r="I2996" s="8"/>
    </row>
    <row r="2997" customHeight="1" spans="1:9">
      <c r="A2997" s="6" t="s">
        <v>26536</v>
      </c>
      <c r="B2997" s="6" t="s">
        <v>26537</v>
      </c>
      <c r="C2997" s="6" t="s">
        <v>26538</v>
      </c>
      <c r="D2997" s="6"/>
      <c r="E2997" s="6"/>
      <c r="F2997" s="6" t="s">
        <v>26539</v>
      </c>
      <c r="G2997" s="6"/>
      <c r="H2997" s="6" t="s">
        <v>15985</v>
      </c>
      <c r="I2997" s="6"/>
    </row>
    <row r="2998" customHeight="1" spans="1:9">
      <c r="A2998" s="8" t="s">
        <v>26540</v>
      </c>
      <c r="B2998" s="8" t="s">
        <v>26541</v>
      </c>
      <c r="C2998" s="8" t="s">
        <v>16029</v>
      </c>
      <c r="D2998" s="8"/>
      <c r="E2998" s="8"/>
      <c r="F2998" s="8" t="s">
        <v>26542</v>
      </c>
      <c r="G2998" s="8"/>
      <c r="H2998" s="8" t="s">
        <v>16029</v>
      </c>
      <c r="I2998" s="8"/>
    </row>
    <row r="2999" customHeight="1" spans="1:9">
      <c r="A2999" s="6" t="s">
        <v>26543</v>
      </c>
      <c r="B2999" s="6" t="s">
        <v>26544</v>
      </c>
      <c r="C2999" s="6" t="s">
        <v>26545</v>
      </c>
      <c r="D2999" s="6"/>
      <c r="E2999" s="6"/>
      <c r="F2999" s="6" t="s">
        <v>26546</v>
      </c>
      <c r="G2999" s="6"/>
      <c r="H2999" s="6" t="s">
        <v>16029</v>
      </c>
      <c r="I2999" s="6"/>
    </row>
    <row r="3000" customHeight="1" spans="1:9">
      <c r="A3000" s="8" t="s">
        <v>26547</v>
      </c>
      <c r="B3000" s="8" t="s">
        <v>26548</v>
      </c>
      <c r="C3000" s="8" t="s">
        <v>19253</v>
      </c>
      <c r="D3000" s="8"/>
      <c r="E3000" s="8"/>
      <c r="F3000" s="8" t="s">
        <v>26549</v>
      </c>
      <c r="G3000" s="8"/>
      <c r="H3000" s="8" t="s">
        <v>16361</v>
      </c>
      <c r="I3000" s="8"/>
    </row>
    <row r="3001" customHeight="1" spans="1:9">
      <c r="A3001" s="6" t="s">
        <v>26550</v>
      </c>
      <c r="B3001" s="6" t="s">
        <v>26551</v>
      </c>
      <c r="C3001" s="6" t="s">
        <v>16094</v>
      </c>
      <c r="D3001" s="6"/>
      <c r="E3001" s="6"/>
      <c r="F3001" s="6" t="s">
        <v>26552</v>
      </c>
      <c r="G3001" s="6"/>
      <c r="H3001" s="6" t="s">
        <v>16094</v>
      </c>
      <c r="I3001" s="6"/>
    </row>
    <row r="3002" customHeight="1" spans="1:9">
      <c r="A3002" s="8" t="s">
        <v>26553</v>
      </c>
      <c r="B3002" s="8" t="s">
        <v>26554</v>
      </c>
      <c r="C3002" s="8" t="s">
        <v>26555</v>
      </c>
      <c r="D3002" s="8"/>
      <c r="E3002" s="8"/>
      <c r="F3002" s="8" t="s">
        <v>26556</v>
      </c>
      <c r="G3002" s="8"/>
      <c r="H3002" s="8" t="s">
        <v>15965</v>
      </c>
      <c r="I3002" s="8"/>
    </row>
    <row r="3003" customHeight="1" spans="1:9">
      <c r="A3003" s="6" t="s">
        <v>26557</v>
      </c>
      <c r="B3003" s="6" t="s">
        <v>26558</v>
      </c>
      <c r="C3003" s="6" t="s">
        <v>17597</v>
      </c>
      <c r="D3003" s="6"/>
      <c r="E3003" s="6"/>
      <c r="F3003" s="6" t="s">
        <v>26559</v>
      </c>
      <c r="G3003" s="6"/>
      <c r="H3003" s="6" t="s">
        <v>16390</v>
      </c>
      <c r="I3003" s="6"/>
    </row>
    <row r="3004" customHeight="1" spans="1:9">
      <c r="A3004" s="8" t="s">
        <v>26560</v>
      </c>
      <c r="B3004" s="8" t="s">
        <v>26561</v>
      </c>
      <c r="C3004" s="8" t="s">
        <v>16348</v>
      </c>
      <c r="D3004" s="8"/>
      <c r="E3004" s="8"/>
      <c r="F3004" s="8" t="s">
        <v>26562</v>
      </c>
      <c r="G3004" s="8"/>
      <c r="H3004" s="8" t="s">
        <v>16348</v>
      </c>
      <c r="I3004" s="8"/>
    </row>
    <row r="3005" customHeight="1" spans="1:9">
      <c r="A3005" s="6" t="s">
        <v>26563</v>
      </c>
      <c r="B3005" s="6" t="s">
        <v>26564</v>
      </c>
      <c r="C3005" s="6" t="s">
        <v>17256</v>
      </c>
      <c r="D3005" s="6"/>
      <c r="E3005" s="6"/>
      <c r="F3005" s="6" t="s">
        <v>26565</v>
      </c>
      <c r="G3005" s="6"/>
      <c r="H3005" s="6" t="s">
        <v>17256</v>
      </c>
      <c r="I3005" s="6"/>
    </row>
    <row r="3006" customHeight="1" spans="1:9">
      <c r="A3006" s="8" t="s">
        <v>26566</v>
      </c>
      <c r="B3006" s="8" t="s">
        <v>26567</v>
      </c>
      <c r="C3006" s="8" t="s">
        <v>16282</v>
      </c>
      <c r="D3006" s="8"/>
      <c r="E3006" s="8"/>
      <c r="F3006" s="8" t="s">
        <v>26568</v>
      </c>
      <c r="G3006" s="8"/>
      <c r="H3006" s="8" t="s">
        <v>15985</v>
      </c>
      <c r="I3006" s="8"/>
    </row>
    <row r="3007" customHeight="1" spans="1:9">
      <c r="A3007" s="6" t="s">
        <v>26569</v>
      </c>
      <c r="B3007" s="6" t="s">
        <v>26570</v>
      </c>
      <c r="C3007" s="6" t="s">
        <v>22410</v>
      </c>
      <c r="D3007" s="6"/>
      <c r="E3007" s="6"/>
      <c r="F3007" s="6" t="s">
        <v>26571</v>
      </c>
      <c r="G3007" s="6"/>
      <c r="H3007" s="6" t="s">
        <v>15985</v>
      </c>
      <c r="I3007" s="6"/>
    </row>
    <row r="3008" customHeight="1" spans="1:9">
      <c r="A3008" s="8" t="s">
        <v>26572</v>
      </c>
      <c r="B3008" s="8" t="s">
        <v>26573</v>
      </c>
      <c r="C3008" s="8" t="s">
        <v>26574</v>
      </c>
      <c r="D3008" s="8"/>
      <c r="E3008" s="8"/>
      <c r="F3008" s="8" t="s">
        <v>26575</v>
      </c>
      <c r="G3008" s="8"/>
      <c r="H3008" s="8" t="s">
        <v>16056</v>
      </c>
      <c r="I3008" s="8"/>
    </row>
    <row r="3009" customHeight="1" spans="1:9">
      <c r="A3009" s="6" t="s">
        <v>26576</v>
      </c>
      <c r="B3009" s="6" t="s">
        <v>26577</v>
      </c>
      <c r="C3009" s="6" t="s">
        <v>26578</v>
      </c>
      <c r="D3009" s="6"/>
      <c r="E3009" s="6"/>
      <c r="F3009" s="6" t="s">
        <v>26579</v>
      </c>
      <c r="G3009" s="6"/>
      <c r="H3009" s="6" t="s">
        <v>16081</v>
      </c>
      <c r="I3009" s="6"/>
    </row>
    <row r="3010" customHeight="1" spans="1:9">
      <c r="A3010" s="8" t="s">
        <v>26580</v>
      </c>
      <c r="B3010" s="8" t="s">
        <v>26581</v>
      </c>
      <c r="C3010" s="8" t="s">
        <v>16959</v>
      </c>
      <c r="D3010" s="8"/>
      <c r="E3010" s="8"/>
      <c r="F3010" s="8" t="s">
        <v>26582</v>
      </c>
      <c r="G3010" s="8"/>
      <c r="H3010" s="8" t="s">
        <v>16673</v>
      </c>
      <c r="I3010" s="8"/>
    </row>
    <row r="3011" customHeight="1" spans="1:9">
      <c r="A3011" s="6" t="s">
        <v>26583</v>
      </c>
      <c r="B3011" s="6" t="s">
        <v>26584</v>
      </c>
      <c r="C3011" s="6" t="s">
        <v>20768</v>
      </c>
      <c r="D3011" s="6"/>
      <c r="E3011" s="6"/>
      <c r="F3011" s="6" t="s">
        <v>26585</v>
      </c>
      <c r="G3011" s="6"/>
      <c r="H3011" s="6" t="s">
        <v>16056</v>
      </c>
      <c r="I3011" s="6"/>
    </row>
    <row r="3012" customHeight="1" spans="1:9">
      <c r="A3012" s="8" t="s">
        <v>26586</v>
      </c>
      <c r="B3012" s="8" t="s">
        <v>26587</v>
      </c>
      <c r="C3012" s="8" t="s">
        <v>16129</v>
      </c>
      <c r="D3012" s="8"/>
      <c r="E3012" s="8"/>
      <c r="F3012" s="8" t="s">
        <v>26588</v>
      </c>
      <c r="G3012" s="8"/>
      <c r="H3012" s="8" t="s">
        <v>15985</v>
      </c>
      <c r="I3012" s="8"/>
    </row>
    <row r="3013" customHeight="1" spans="1:9">
      <c r="A3013" s="6" t="s">
        <v>26589</v>
      </c>
      <c r="B3013" s="6" t="s">
        <v>26590</v>
      </c>
      <c r="C3013" s="6" t="s">
        <v>16050</v>
      </c>
      <c r="D3013" s="6"/>
      <c r="E3013" s="6"/>
      <c r="F3013" s="6" t="s">
        <v>26591</v>
      </c>
      <c r="G3013" s="6"/>
      <c r="H3013" s="6" t="s">
        <v>16029</v>
      </c>
      <c r="I3013" s="6"/>
    </row>
    <row r="3014" customHeight="1" spans="1:9">
      <c r="A3014" s="8" t="s">
        <v>26592</v>
      </c>
      <c r="B3014" s="8" t="s">
        <v>26593</v>
      </c>
      <c r="C3014" s="8" t="s">
        <v>17293</v>
      </c>
      <c r="D3014" s="8"/>
      <c r="E3014" s="8"/>
      <c r="F3014" s="8" t="s">
        <v>26594</v>
      </c>
      <c r="G3014" s="8"/>
      <c r="H3014" s="8" t="s">
        <v>17293</v>
      </c>
      <c r="I3014" s="8"/>
    </row>
    <row r="3015" customHeight="1" spans="1:9">
      <c r="A3015" s="6" t="s">
        <v>26595</v>
      </c>
      <c r="B3015" s="6" t="s">
        <v>26596</v>
      </c>
      <c r="C3015" s="6" t="s">
        <v>26597</v>
      </c>
      <c r="D3015" s="6"/>
      <c r="E3015" s="6"/>
      <c r="F3015" s="6" t="s">
        <v>26598</v>
      </c>
      <c r="G3015" s="6"/>
      <c r="H3015" s="6" t="s">
        <v>15985</v>
      </c>
      <c r="I3015" s="6"/>
    </row>
    <row r="3016" customHeight="1" spans="1:9">
      <c r="A3016" s="8" t="s">
        <v>26599</v>
      </c>
      <c r="B3016" s="8" t="s">
        <v>26600</v>
      </c>
      <c r="C3016" s="8" t="s">
        <v>16050</v>
      </c>
      <c r="D3016" s="8"/>
      <c r="E3016" s="8"/>
      <c r="F3016" s="8" t="s">
        <v>26601</v>
      </c>
      <c r="G3016" s="8"/>
      <c r="H3016" s="8" t="s">
        <v>16029</v>
      </c>
      <c r="I3016" s="8"/>
    </row>
    <row r="3017" customHeight="1" spans="1:9">
      <c r="A3017" s="6" t="s">
        <v>26602</v>
      </c>
      <c r="B3017" s="6" t="s">
        <v>26603</v>
      </c>
      <c r="C3017" s="6" t="s">
        <v>26604</v>
      </c>
      <c r="D3017" s="6"/>
      <c r="E3017" s="6"/>
      <c r="F3017" s="6" t="s">
        <v>26605</v>
      </c>
      <c r="G3017" s="6"/>
      <c r="H3017" s="6" t="s">
        <v>15985</v>
      </c>
      <c r="I3017" s="6"/>
    </row>
    <row r="3018" customHeight="1" spans="1:9">
      <c r="A3018" s="8" t="s">
        <v>26606</v>
      </c>
      <c r="B3018" s="8" t="s">
        <v>26607</v>
      </c>
      <c r="C3018" s="8" t="s">
        <v>15980</v>
      </c>
      <c r="D3018" s="8"/>
      <c r="E3018" s="8"/>
      <c r="F3018" s="8" t="s">
        <v>26608</v>
      </c>
      <c r="G3018" s="8"/>
      <c r="H3018" s="8" t="s">
        <v>15980</v>
      </c>
      <c r="I3018" s="8"/>
    </row>
    <row r="3019" customHeight="1" spans="1:9">
      <c r="A3019" s="6" t="s">
        <v>26609</v>
      </c>
      <c r="B3019" s="6" t="s">
        <v>26610</v>
      </c>
      <c r="C3019" s="6" t="s">
        <v>17393</v>
      </c>
      <c r="D3019" s="6"/>
      <c r="E3019" s="6"/>
      <c r="F3019" s="6" t="s">
        <v>26611</v>
      </c>
      <c r="G3019" s="6"/>
      <c r="H3019" s="6" t="s">
        <v>15985</v>
      </c>
      <c r="I3019" s="6"/>
    </row>
    <row r="3020" customHeight="1" spans="1:9">
      <c r="A3020" s="8" t="s">
        <v>26612</v>
      </c>
      <c r="B3020" s="8" t="s">
        <v>26613</v>
      </c>
      <c r="C3020" s="8" t="s">
        <v>16129</v>
      </c>
      <c r="D3020" s="8"/>
      <c r="E3020" s="8"/>
      <c r="F3020" s="8" t="s">
        <v>26614</v>
      </c>
      <c r="G3020" s="8"/>
      <c r="H3020" s="8" t="s">
        <v>15985</v>
      </c>
      <c r="I3020" s="8"/>
    </row>
    <row r="3021" customHeight="1" spans="1:9">
      <c r="A3021" s="6" t="s">
        <v>26615</v>
      </c>
      <c r="B3021" s="6" t="s">
        <v>26616</v>
      </c>
      <c r="C3021" s="6" t="s">
        <v>16034</v>
      </c>
      <c r="D3021" s="6"/>
      <c r="E3021" s="6"/>
      <c r="F3021" s="6" t="s">
        <v>26617</v>
      </c>
      <c r="G3021" s="6"/>
      <c r="H3021" s="6" t="s">
        <v>16034</v>
      </c>
      <c r="I3021" s="6"/>
    </row>
    <row r="3022" customHeight="1" spans="1:9">
      <c r="A3022" s="8" t="s">
        <v>26618</v>
      </c>
      <c r="B3022" s="8" t="s">
        <v>26619</v>
      </c>
      <c r="C3022" s="8" t="s">
        <v>26620</v>
      </c>
      <c r="D3022" s="8"/>
      <c r="E3022" s="8"/>
      <c r="F3022" s="8" t="s">
        <v>26621</v>
      </c>
      <c r="G3022" s="8"/>
      <c r="H3022" s="8" t="s">
        <v>16034</v>
      </c>
      <c r="I3022" s="8"/>
    </row>
    <row r="3023" customHeight="1" spans="1:9">
      <c r="A3023" s="6" t="s">
        <v>26622</v>
      </c>
      <c r="B3023" s="6" t="s">
        <v>26623</v>
      </c>
      <c r="C3023" s="6" t="s">
        <v>24238</v>
      </c>
      <c r="D3023" s="6"/>
      <c r="E3023" s="6"/>
      <c r="F3023" s="6" t="s">
        <v>26624</v>
      </c>
      <c r="G3023" s="6"/>
      <c r="H3023" s="6" t="s">
        <v>15985</v>
      </c>
      <c r="I3023" s="6"/>
    </row>
    <row r="3024" customHeight="1" spans="1:9">
      <c r="A3024" s="8" t="s">
        <v>26625</v>
      </c>
      <c r="B3024" s="8" t="s">
        <v>26626</v>
      </c>
      <c r="C3024" s="8" t="s">
        <v>16034</v>
      </c>
      <c r="D3024" s="8"/>
      <c r="E3024" s="8"/>
      <c r="F3024" s="8" t="s">
        <v>26627</v>
      </c>
      <c r="G3024" s="8"/>
      <c r="H3024" s="8" t="s">
        <v>16034</v>
      </c>
      <c r="I3024" s="8"/>
    </row>
    <row r="3025" customHeight="1" spans="1:9">
      <c r="A3025" s="6" t="s">
        <v>26628</v>
      </c>
      <c r="B3025" s="6"/>
      <c r="C3025" s="6" t="s">
        <v>15996</v>
      </c>
      <c r="D3025" s="6"/>
      <c r="E3025" s="6"/>
      <c r="F3025" s="6" t="s">
        <v>26629</v>
      </c>
      <c r="G3025" s="6"/>
      <c r="H3025" s="6"/>
      <c r="I3025" s="6"/>
    </row>
    <row r="3026" customHeight="1" spans="1:9">
      <c r="A3026" s="8" t="s">
        <v>26630</v>
      </c>
      <c r="B3026" s="8" t="s">
        <v>26631</v>
      </c>
      <c r="C3026" s="8" t="s">
        <v>26632</v>
      </c>
      <c r="D3026" s="8"/>
      <c r="E3026" s="8"/>
      <c r="F3026" s="8" t="s">
        <v>26633</v>
      </c>
      <c r="G3026" s="8"/>
      <c r="H3026" s="8" t="s">
        <v>16673</v>
      </c>
      <c r="I3026" s="8"/>
    </row>
    <row r="3027" customHeight="1" spans="1:9">
      <c r="A3027" s="6" t="s">
        <v>26634</v>
      </c>
      <c r="B3027" s="6" t="s">
        <v>26635</v>
      </c>
      <c r="C3027" s="6" t="s">
        <v>19799</v>
      </c>
      <c r="D3027" s="6"/>
      <c r="E3027" s="6"/>
      <c r="F3027" s="6" t="s">
        <v>26636</v>
      </c>
      <c r="G3027" s="6"/>
      <c r="H3027" s="6" t="s">
        <v>16184</v>
      </c>
      <c r="I3027" s="6"/>
    </row>
    <row r="3028" customHeight="1" spans="1:9">
      <c r="A3028" s="8" t="s">
        <v>26637</v>
      </c>
      <c r="B3028" s="8" t="s">
        <v>26638</v>
      </c>
      <c r="C3028" s="8" t="s">
        <v>26639</v>
      </c>
      <c r="D3028" s="8"/>
      <c r="E3028" s="8"/>
      <c r="F3028" s="8" t="s">
        <v>26640</v>
      </c>
      <c r="G3028" s="8"/>
      <c r="H3028" s="8" t="s">
        <v>16348</v>
      </c>
      <c r="I3028" s="8"/>
    </row>
    <row r="3029" customHeight="1" spans="1:9">
      <c r="A3029" s="6" t="s">
        <v>26641</v>
      </c>
      <c r="B3029" s="6" t="s">
        <v>26642</v>
      </c>
      <c r="C3029" s="6" t="s">
        <v>16094</v>
      </c>
      <c r="D3029" s="6"/>
      <c r="E3029" s="6"/>
      <c r="F3029" s="6" t="s">
        <v>26643</v>
      </c>
      <c r="G3029" s="6"/>
      <c r="H3029" s="6" t="s">
        <v>16094</v>
      </c>
      <c r="I3029" s="6"/>
    </row>
    <row r="3030" customHeight="1" spans="1:9">
      <c r="A3030" s="8" t="s">
        <v>26644</v>
      </c>
      <c r="B3030" s="8" t="s">
        <v>26645</v>
      </c>
      <c r="C3030" s="8" t="s">
        <v>16034</v>
      </c>
      <c r="D3030" s="8"/>
      <c r="E3030" s="8"/>
      <c r="F3030" s="8" t="s">
        <v>26646</v>
      </c>
      <c r="G3030" s="8"/>
      <c r="H3030" s="8" t="s">
        <v>16034</v>
      </c>
      <c r="I3030" s="8"/>
    </row>
    <row r="3031" customHeight="1" spans="1:9">
      <c r="A3031" s="6" t="s">
        <v>26647</v>
      </c>
      <c r="B3031" s="6" t="s">
        <v>26648</v>
      </c>
      <c r="C3031" s="6" t="s">
        <v>17575</v>
      </c>
      <c r="D3031" s="6"/>
      <c r="E3031" s="6"/>
      <c r="F3031" s="6" t="s">
        <v>26649</v>
      </c>
      <c r="G3031" s="6"/>
      <c r="H3031" s="6" t="s">
        <v>17575</v>
      </c>
      <c r="I3031" s="6"/>
    </row>
    <row r="3032" customHeight="1" spans="1:9">
      <c r="A3032" s="8" t="s">
        <v>26650</v>
      </c>
      <c r="B3032" s="8" t="s">
        <v>26651</v>
      </c>
      <c r="C3032" s="8" t="s">
        <v>17259</v>
      </c>
      <c r="D3032" s="8"/>
      <c r="E3032" s="8"/>
      <c r="F3032" s="8" t="s">
        <v>26652</v>
      </c>
      <c r="G3032" s="8"/>
      <c r="H3032" s="8" t="s">
        <v>15965</v>
      </c>
      <c r="I3032" s="8"/>
    </row>
    <row r="3033" customHeight="1" spans="1:9">
      <c r="A3033" s="6" t="s">
        <v>26653</v>
      </c>
      <c r="B3033" s="6" t="s">
        <v>26654</v>
      </c>
      <c r="C3033" s="6" t="s">
        <v>16133</v>
      </c>
      <c r="D3033" s="6"/>
      <c r="E3033" s="6"/>
      <c r="F3033" s="6" t="s">
        <v>26655</v>
      </c>
      <c r="G3033" s="6"/>
      <c r="H3033" s="6" t="s">
        <v>15975</v>
      </c>
      <c r="I3033" s="6"/>
    </row>
    <row r="3034" customHeight="1" spans="1:9">
      <c r="A3034" s="8" t="s">
        <v>26656</v>
      </c>
      <c r="B3034" s="8" t="s">
        <v>26657</v>
      </c>
      <c r="C3034" s="8" t="s">
        <v>16411</v>
      </c>
      <c r="D3034" s="8"/>
      <c r="E3034" s="8"/>
      <c r="F3034" s="8" t="s">
        <v>26658</v>
      </c>
      <c r="G3034" s="8"/>
      <c r="H3034" s="8" t="s">
        <v>16411</v>
      </c>
      <c r="I3034" s="8"/>
    </row>
    <row r="3035" customHeight="1" spans="1:9">
      <c r="A3035" s="6" t="s">
        <v>26659</v>
      </c>
      <c r="B3035" s="6" t="s">
        <v>26660</v>
      </c>
      <c r="C3035" s="6" t="s">
        <v>24468</v>
      </c>
      <c r="D3035" s="6"/>
      <c r="E3035" s="6"/>
      <c r="F3035" s="6" t="s">
        <v>26661</v>
      </c>
      <c r="G3035" s="6"/>
      <c r="H3035" s="6" t="s">
        <v>15985</v>
      </c>
      <c r="I3035" s="6"/>
    </row>
    <row r="3036" customHeight="1" spans="1:9">
      <c r="A3036" s="8" t="s">
        <v>26662</v>
      </c>
      <c r="B3036" s="8" t="s">
        <v>26663</v>
      </c>
      <c r="C3036" s="8" t="s">
        <v>26664</v>
      </c>
      <c r="D3036" s="8"/>
      <c r="E3036" s="8"/>
      <c r="F3036" s="8" t="s">
        <v>26665</v>
      </c>
      <c r="G3036" s="8"/>
      <c r="H3036" s="8" t="s">
        <v>15985</v>
      </c>
      <c r="I3036" s="8"/>
    </row>
    <row r="3037" customHeight="1" spans="1:9">
      <c r="A3037" s="6" t="s">
        <v>26666</v>
      </c>
      <c r="B3037" s="6" t="s">
        <v>26667</v>
      </c>
      <c r="C3037" s="6" t="s">
        <v>26668</v>
      </c>
      <c r="D3037" s="6"/>
      <c r="E3037" s="6"/>
      <c r="F3037" s="6" t="s">
        <v>26669</v>
      </c>
      <c r="G3037" s="6"/>
      <c r="H3037" s="6" t="s">
        <v>15980</v>
      </c>
      <c r="I3037" s="6"/>
    </row>
    <row r="3038" customHeight="1" spans="1:9">
      <c r="A3038" s="8" t="s">
        <v>26670</v>
      </c>
      <c r="B3038" s="8" t="s">
        <v>26671</v>
      </c>
      <c r="C3038" s="8" t="s">
        <v>16139</v>
      </c>
      <c r="D3038" s="8"/>
      <c r="E3038" s="8"/>
      <c r="F3038" s="8" t="s">
        <v>26672</v>
      </c>
      <c r="G3038" s="8"/>
      <c r="H3038" s="8" t="s">
        <v>16139</v>
      </c>
      <c r="I3038" s="8"/>
    </row>
    <row r="3039" customHeight="1" spans="1:9">
      <c r="A3039" s="6" t="s">
        <v>26673</v>
      </c>
      <c r="B3039" s="6" t="s">
        <v>16091</v>
      </c>
      <c r="C3039" s="6" t="s">
        <v>16094</v>
      </c>
      <c r="D3039" s="6"/>
      <c r="E3039" s="6"/>
      <c r="F3039" s="6" t="s">
        <v>26674</v>
      </c>
      <c r="G3039" s="6"/>
      <c r="H3039" s="6" t="s">
        <v>16094</v>
      </c>
      <c r="I3039" s="6"/>
    </row>
    <row r="3040" customHeight="1" spans="1:9">
      <c r="A3040" s="8" t="s">
        <v>26675</v>
      </c>
      <c r="B3040" s="8" t="s">
        <v>26676</v>
      </c>
      <c r="C3040" s="8" t="s">
        <v>16039</v>
      </c>
      <c r="D3040" s="8"/>
      <c r="E3040" s="8"/>
      <c r="F3040" s="8" t="s">
        <v>26677</v>
      </c>
      <c r="G3040" s="8"/>
      <c r="H3040" s="8" t="s">
        <v>16039</v>
      </c>
      <c r="I3040" s="8"/>
    </row>
    <row r="3041" customHeight="1" spans="1:9">
      <c r="A3041" s="6" t="s">
        <v>26678</v>
      </c>
      <c r="B3041" s="6" t="s">
        <v>26679</v>
      </c>
      <c r="C3041" s="6" t="s">
        <v>22703</v>
      </c>
      <c r="D3041" s="6"/>
      <c r="E3041" s="6"/>
      <c r="F3041" s="6" t="s">
        <v>26680</v>
      </c>
      <c r="G3041" s="6"/>
      <c r="H3041" s="6" t="s">
        <v>15985</v>
      </c>
      <c r="I3041" s="6"/>
    </row>
    <row r="3042" customHeight="1" spans="1:9">
      <c r="A3042" s="8" t="s">
        <v>26681</v>
      </c>
      <c r="B3042" s="8" t="s">
        <v>26682</v>
      </c>
      <c r="C3042" s="8" t="s">
        <v>26683</v>
      </c>
      <c r="D3042" s="8"/>
      <c r="E3042" s="8"/>
      <c r="F3042" s="8" t="s">
        <v>26684</v>
      </c>
      <c r="G3042" s="8"/>
      <c r="H3042" s="8" t="s">
        <v>16184</v>
      </c>
      <c r="I3042" s="8"/>
    </row>
    <row r="3043" customHeight="1" spans="1:9">
      <c r="A3043" s="6" t="s">
        <v>26685</v>
      </c>
      <c r="B3043" s="6" t="s">
        <v>26686</v>
      </c>
      <c r="C3043" s="6" t="s">
        <v>21081</v>
      </c>
      <c r="D3043" s="6"/>
      <c r="E3043" s="6"/>
      <c r="F3043" s="6" t="s">
        <v>26687</v>
      </c>
      <c r="G3043" s="6"/>
      <c r="H3043" s="6" t="s">
        <v>16056</v>
      </c>
      <c r="I3043" s="6"/>
    </row>
    <row r="3044" customHeight="1" spans="1:9">
      <c r="A3044" s="8" t="s">
        <v>26688</v>
      </c>
      <c r="B3044" s="8" t="s">
        <v>26689</v>
      </c>
      <c r="C3044" s="8" t="s">
        <v>26690</v>
      </c>
      <c r="D3044" s="8"/>
      <c r="E3044" s="8"/>
      <c r="F3044" s="8" t="s">
        <v>26691</v>
      </c>
      <c r="G3044" s="8"/>
      <c r="H3044" s="8" t="s">
        <v>15985</v>
      </c>
      <c r="I3044" s="8"/>
    </row>
    <row r="3045" customHeight="1" spans="1:9">
      <c r="A3045" s="6" t="s">
        <v>26692</v>
      </c>
      <c r="B3045" s="6" t="s">
        <v>26693</v>
      </c>
      <c r="C3045" s="6" t="s">
        <v>26694</v>
      </c>
      <c r="D3045" s="6"/>
      <c r="E3045" s="6"/>
      <c r="F3045" s="6" t="s">
        <v>26695</v>
      </c>
      <c r="G3045" s="6"/>
      <c r="H3045" s="6" t="s">
        <v>15985</v>
      </c>
      <c r="I3045" s="6"/>
    </row>
    <row r="3046" customHeight="1" spans="1:9">
      <c r="A3046" s="8" t="s">
        <v>26696</v>
      </c>
      <c r="B3046" s="8" t="s">
        <v>26697</v>
      </c>
      <c r="C3046" s="8" t="s">
        <v>16094</v>
      </c>
      <c r="D3046" s="8"/>
      <c r="E3046" s="8"/>
      <c r="F3046" s="8" t="s">
        <v>26698</v>
      </c>
      <c r="G3046" s="8"/>
      <c r="H3046" s="8" t="s">
        <v>16094</v>
      </c>
      <c r="I3046" s="8"/>
    </row>
    <row r="3047" customHeight="1" spans="1:9">
      <c r="A3047" s="6" t="s">
        <v>26699</v>
      </c>
      <c r="B3047" s="6" t="s">
        <v>26700</v>
      </c>
      <c r="C3047" s="6" t="s">
        <v>16673</v>
      </c>
      <c r="D3047" s="6"/>
      <c r="E3047" s="6"/>
      <c r="F3047" s="6" t="s">
        <v>26701</v>
      </c>
      <c r="G3047" s="6"/>
      <c r="H3047" s="6" t="s">
        <v>16673</v>
      </c>
      <c r="I3047" s="6"/>
    </row>
    <row r="3048" customHeight="1" spans="1:9">
      <c r="A3048" s="8" t="s">
        <v>26702</v>
      </c>
      <c r="B3048" s="8" t="s">
        <v>26703</v>
      </c>
      <c r="C3048" s="8" t="s">
        <v>26704</v>
      </c>
      <c r="D3048" s="8"/>
      <c r="E3048" s="8"/>
      <c r="F3048" s="8" t="s">
        <v>26705</v>
      </c>
      <c r="G3048" s="8"/>
      <c r="H3048" s="8" t="s">
        <v>15980</v>
      </c>
      <c r="I3048" s="8"/>
    </row>
    <row r="3049" customHeight="1" spans="1:9">
      <c r="A3049" s="6" t="s">
        <v>26706</v>
      </c>
      <c r="B3049" s="6" t="s">
        <v>23244</v>
      </c>
      <c r="C3049" s="6" t="s">
        <v>19753</v>
      </c>
      <c r="D3049" s="6"/>
      <c r="E3049" s="6"/>
      <c r="F3049" s="6" t="s">
        <v>26707</v>
      </c>
      <c r="G3049" s="6"/>
      <c r="H3049" s="6" t="s">
        <v>15985</v>
      </c>
      <c r="I3049" s="6"/>
    </row>
    <row r="3050" customHeight="1" spans="1:9">
      <c r="A3050" s="8" t="s">
        <v>26708</v>
      </c>
      <c r="B3050" s="8" t="s">
        <v>26709</v>
      </c>
      <c r="C3050" s="8" t="s">
        <v>24468</v>
      </c>
      <c r="D3050" s="8"/>
      <c r="E3050" s="8"/>
      <c r="F3050" s="8" t="s">
        <v>26710</v>
      </c>
      <c r="G3050" s="8"/>
      <c r="H3050" s="8" t="s">
        <v>15985</v>
      </c>
      <c r="I3050" s="8"/>
    </row>
    <row r="3051" customHeight="1" spans="1:9">
      <c r="A3051" s="6" t="s">
        <v>26711</v>
      </c>
      <c r="B3051" s="6" t="s">
        <v>26712</v>
      </c>
      <c r="C3051" s="6" t="s">
        <v>15959</v>
      </c>
      <c r="D3051" s="6"/>
      <c r="E3051" s="6"/>
      <c r="F3051" s="6" t="s">
        <v>26713</v>
      </c>
      <c r="G3051" s="6"/>
      <c r="H3051" s="6" t="s">
        <v>15959</v>
      </c>
      <c r="I3051" s="6"/>
    </row>
    <row r="3052" customHeight="1" spans="1:9">
      <c r="A3052" s="8" t="s">
        <v>26714</v>
      </c>
      <c r="B3052" s="8" t="s">
        <v>26715</v>
      </c>
      <c r="C3052" s="8" t="s">
        <v>21395</v>
      </c>
      <c r="D3052" s="8"/>
      <c r="E3052" s="8"/>
      <c r="F3052" s="8" t="s">
        <v>26716</v>
      </c>
      <c r="G3052" s="8"/>
      <c r="H3052" s="8" t="s">
        <v>16390</v>
      </c>
      <c r="I3052" s="8"/>
    </row>
    <row r="3053" customHeight="1" spans="1:9">
      <c r="A3053" s="6" t="s">
        <v>26717</v>
      </c>
      <c r="B3053" s="6" t="s">
        <v>26718</v>
      </c>
      <c r="C3053" s="6" t="s">
        <v>15959</v>
      </c>
      <c r="D3053" s="6"/>
      <c r="E3053" s="6"/>
      <c r="F3053" s="6" t="s">
        <v>26719</v>
      </c>
      <c r="G3053" s="6"/>
      <c r="H3053" s="6" t="s">
        <v>15959</v>
      </c>
      <c r="I3053" s="6"/>
    </row>
    <row r="3054" customHeight="1" spans="1:9">
      <c r="A3054" s="8" t="s">
        <v>26720</v>
      </c>
      <c r="B3054" s="8" t="s">
        <v>26721</v>
      </c>
      <c r="C3054" s="8" t="s">
        <v>16081</v>
      </c>
      <c r="D3054" s="8"/>
      <c r="E3054" s="8"/>
      <c r="F3054" s="8" t="s">
        <v>26722</v>
      </c>
      <c r="G3054" s="8"/>
      <c r="H3054" s="8" t="s">
        <v>16081</v>
      </c>
      <c r="I3054" s="8"/>
    </row>
    <row r="3055" customHeight="1" spans="1:9">
      <c r="A3055" s="6" t="s">
        <v>26723</v>
      </c>
      <c r="B3055" s="6" t="s">
        <v>26724</v>
      </c>
      <c r="C3055" s="6" t="s">
        <v>16094</v>
      </c>
      <c r="D3055" s="6"/>
      <c r="E3055" s="6"/>
      <c r="F3055" s="6" t="s">
        <v>26725</v>
      </c>
      <c r="G3055" s="6"/>
      <c r="H3055" s="6" t="s">
        <v>16094</v>
      </c>
      <c r="I3055" s="6"/>
    </row>
    <row r="3056" customHeight="1" spans="1:9">
      <c r="A3056" s="8" t="s">
        <v>26726</v>
      </c>
      <c r="B3056" s="8" t="s">
        <v>26727</v>
      </c>
      <c r="C3056" s="8" t="s">
        <v>22472</v>
      </c>
      <c r="D3056" s="8"/>
      <c r="E3056" s="8"/>
      <c r="F3056" s="8" t="s">
        <v>26728</v>
      </c>
      <c r="G3056" s="8"/>
      <c r="H3056" s="8" t="s">
        <v>15985</v>
      </c>
      <c r="I3056" s="8"/>
    </row>
    <row r="3057" customHeight="1" spans="1:9">
      <c r="A3057" s="6" t="s">
        <v>26729</v>
      </c>
      <c r="B3057" s="6" t="s">
        <v>26730</v>
      </c>
      <c r="C3057" s="6" t="s">
        <v>24045</v>
      </c>
      <c r="D3057" s="6"/>
      <c r="E3057" s="6"/>
      <c r="F3057" s="6" t="s">
        <v>26731</v>
      </c>
      <c r="G3057" s="6"/>
      <c r="H3057" s="6" t="s">
        <v>16029</v>
      </c>
      <c r="I3057" s="6"/>
    </row>
    <row r="3058" customHeight="1" spans="1:9">
      <c r="A3058" s="8" t="s">
        <v>26732</v>
      </c>
      <c r="B3058" s="8" t="s">
        <v>26733</v>
      </c>
      <c r="C3058" s="8" t="s">
        <v>16039</v>
      </c>
      <c r="D3058" s="8"/>
      <c r="E3058" s="8"/>
      <c r="F3058" s="8" t="s">
        <v>26734</v>
      </c>
      <c r="G3058" s="8"/>
      <c r="H3058" s="8" t="s">
        <v>16039</v>
      </c>
      <c r="I3058" s="8"/>
    </row>
    <row r="3059" customHeight="1" spans="1:9">
      <c r="A3059" s="6" t="s">
        <v>26735</v>
      </c>
      <c r="B3059" s="6" t="s">
        <v>26736</v>
      </c>
      <c r="C3059" s="6" t="s">
        <v>26737</v>
      </c>
      <c r="D3059" s="6"/>
      <c r="E3059" s="6"/>
      <c r="F3059" s="6" t="s">
        <v>26738</v>
      </c>
      <c r="G3059" s="6"/>
      <c r="H3059" s="6" t="s">
        <v>15985</v>
      </c>
      <c r="I3059" s="6"/>
    </row>
    <row r="3060" customHeight="1" spans="1:9">
      <c r="A3060" s="8" t="s">
        <v>26739</v>
      </c>
      <c r="B3060" s="8" t="s">
        <v>26740</v>
      </c>
      <c r="C3060" s="8" t="s">
        <v>26741</v>
      </c>
      <c r="D3060" s="8"/>
      <c r="E3060" s="8"/>
      <c r="F3060" s="8" t="s">
        <v>26742</v>
      </c>
      <c r="G3060" s="8"/>
      <c r="H3060" s="8" t="s">
        <v>15985</v>
      </c>
      <c r="I3060" s="8"/>
    </row>
    <row r="3061" customHeight="1" spans="1:9">
      <c r="A3061" s="6" t="s">
        <v>26743</v>
      </c>
      <c r="B3061" s="6" t="s">
        <v>26744</v>
      </c>
      <c r="C3061" s="6" t="s">
        <v>20513</v>
      </c>
      <c r="D3061" s="6"/>
      <c r="E3061" s="6"/>
      <c r="F3061" s="6" t="s">
        <v>26745</v>
      </c>
      <c r="G3061" s="6"/>
      <c r="H3061" s="6" t="s">
        <v>16102</v>
      </c>
      <c r="I3061" s="6"/>
    </row>
    <row r="3062" customHeight="1" spans="1:9">
      <c r="A3062" s="8" t="s">
        <v>26746</v>
      </c>
      <c r="B3062" s="8" t="s">
        <v>26747</v>
      </c>
      <c r="C3062" s="8" t="s">
        <v>16024</v>
      </c>
      <c r="D3062" s="8"/>
      <c r="E3062" s="8"/>
      <c r="F3062" s="8" t="s">
        <v>26748</v>
      </c>
      <c r="G3062" s="8"/>
      <c r="H3062" s="8" t="s">
        <v>16024</v>
      </c>
      <c r="I3062" s="8"/>
    </row>
    <row r="3063" customHeight="1" spans="1:9">
      <c r="A3063" s="6" t="s">
        <v>26749</v>
      </c>
      <c r="B3063" s="6" t="s">
        <v>26750</v>
      </c>
      <c r="C3063" s="6" t="s">
        <v>26751</v>
      </c>
      <c r="D3063" s="6"/>
      <c r="E3063" s="6"/>
      <c r="F3063" s="6" t="s">
        <v>26752</v>
      </c>
      <c r="G3063" s="6"/>
      <c r="H3063" s="6" t="s">
        <v>15985</v>
      </c>
      <c r="I3063" s="6"/>
    </row>
    <row r="3064" customHeight="1" spans="1:9">
      <c r="A3064" s="8" t="s">
        <v>26753</v>
      </c>
      <c r="B3064" s="8" t="s">
        <v>26754</v>
      </c>
      <c r="C3064" s="8" t="s">
        <v>19551</v>
      </c>
      <c r="D3064" s="8"/>
      <c r="E3064" s="8"/>
      <c r="F3064" s="8" t="s">
        <v>26755</v>
      </c>
      <c r="G3064" s="8"/>
      <c r="H3064" s="8" t="s">
        <v>15985</v>
      </c>
      <c r="I3064" s="8"/>
    </row>
    <row r="3065" customHeight="1" spans="1:9">
      <c r="A3065" s="6" t="s">
        <v>26756</v>
      </c>
      <c r="B3065" s="6" t="s">
        <v>26757</v>
      </c>
      <c r="C3065" s="6" t="s">
        <v>26758</v>
      </c>
      <c r="D3065" s="6"/>
      <c r="E3065" s="6"/>
      <c r="F3065" s="6" t="s">
        <v>26759</v>
      </c>
      <c r="G3065" s="6"/>
      <c r="H3065" s="6" t="s">
        <v>15985</v>
      </c>
      <c r="I3065" s="6"/>
    </row>
    <row r="3066" customHeight="1" spans="1:9">
      <c r="A3066" s="8" t="s">
        <v>26760</v>
      </c>
      <c r="B3066" s="8" t="s">
        <v>26761</v>
      </c>
      <c r="C3066" s="8" t="s">
        <v>26762</v>
      </c>
      <c r="D3066" s="8"/>
      <c r="E3066" s="8"/>
      <c r="F3066" s="8" t="s">
        <v>26763</v>
      </c>
      <c r="G3066" s="8"/>
      <c r="H3066" s="8" t="s">
        <v>15985</v>
      </c>
      <c r="I3066" s="8"/>
    </row>
    <row r="3067" customHeight="1" spans="1:9">
      <c r="A3067" s="6" t="s">
        <v>26764</v>
      </c>
      <c r="B3067" s="6" t="s">
        <v>26765</v>
      </c>
      <c r="C3067" s="6" t="s">
        <v>26766</v>
      </c>
      <c r="D3067" s="6"/>
      <c r="E3067" s="6"/>
      <c r="F3067" s="6" t="s">
        <v>26767</v>
      </c>
      <c r="G3067" s="6"/>
      <c r="H3067" s="6" t="s">
        <v>15985</v>
      </c>
      <c r="I3067" s="6"/>
    </row>
    <row r="3068" customHeight="1" spans="1:9">
      <c r="A3068" s="8" t="s">
        <v>26768</v>
      </c>
      <c r="B3068" s="8" t="s">
        <v>26769</v>
      </c>
      <c r="C3068" s="8" t="s">
        <v>26770</v>
      </c>
      <c r="D3068" s="8"/>
      <c r="E3068" s="8"/>
      <c r="F3068" s="8" t="s">
        <v>26771</v>
      </c>
      <c r="G3068" s="8"/>
      <c r="H3068" s="8" t="s">
        <v>15985</v>
      </c>
      <c r="I3068" s="8"/>
    </row>
    <row r="3069" customHeight="1" spans="1:9">
      <c r="A3069" s="6" t="s">
        <v>26772</v>
      </c>
      <c r="B3069" s="6" t="s">
        <v>26773</v>
      </c>
      <c r="C3069" s="6" t="s">
        <v>26290</v>
      </c>
      <c r="D3069" s="6"/>
      <c r="E3069" s="6"/>
      <c r="F3069" s="6" t="s">
        <v>26774</v>
      </c>
      <c r="G3069" s="6"/>
      <c r="H3069" s="6" t="s">
        <v>16139</v>
      </c>
      <c r="I3069" s="6"/>
    </row>
    <row r="3070" customHeight="1" spans="1:9">
      <c r="A3070" s="8" t="s">
        <v>26775</v>
      </c>
      <c r="B3070" s="8" t="s">
        <v>26776</v>
      </c>
      <c r="C3070" s="8" t="s">
        <v>15980</v>
      </c>
      <c r="D3070" s="8"/>
      <c r="E3070" s="8"/>
      <c r="F3070" s="8" t="s">
        <v>26777</v>
      </c>
      <c r="G3070" s="8"/>
      <c r="H3070" s="8" t="s">
        <v>15980</v>
      </c>
      <c r="I3070" s="8"/>
    </row>
    <row r="3071" customHeight="1" spans="1:9">
      <c r="A3071" s="6" t="s">
        <v>26778</v>
      </c>
      <c r="B3071" s="6" t="s">
        <v>26779</v>
      </c>
      <c r="C3071" s="6" t="s">
        <v>26780</v>
      </c>
      <c r="D3071" s="6"/>
      <c r="E3071" s="6"/>
      <c r="F3071" s="6" t="s">
        <v>26781</v>
      </c>
      <c r="G3071" s="6"/>
      <c r="H3071" s="6" t="s">
        <v>17293</v>
      </c>
      <c r="I3071" s="6"/>
    </row>
    <row r="3072" customHeight="1" spans="1:9">
      <c r="A3072" s="8" t="s">
        <v>26782</v>
      </c>
      <c r="B3072" s="8" t="s">
        <v>26783</v>
      </c>
      <c r="C3072" s="8" t="s">
        <v>19731</v>
      </c>
      <c r="D3072" s="8"/>
      <c r="E3072" s="8"/>
      <c r="F3072" s="8" t="s">
        <v>26784</v>
      </c>
      <c r="G3072" s="8"/>
      <c r="H3072" s="8" t="s">
        <v>16348</v>
      </c>
      <c r="I3072" s="8"/>
    </row>
    <row r="3073" customHeight="1" spans="1:9">
      <c r="A3073" s="6" t="s">
        <v>26785</v>
      </c>
      <c r="B3073" s="6" t="s">
        <v>26786</v>
      </c>
      <c r="C3073" s="6"/>
      <c r="D3073" s="6"/>
      <c r="E3073" s="6"/>
      <c r="F3073" s="6" t="s">
        <v>26787</v>
      </c>
      <c r="G3073" s="6"/>
      <c r="H3073" s="6" t="s">
        <v>16024</v>
      </c>
      <c r="I3073" s="6"/>
    </row>
    <row r="3074" customHeight="1" spans="1:9">
      <c r="A3074" s="8" t="s">
        <v>26788</v>
      </c>
      <c r="B3074" s="8" t="s">
        <v>26789</v>
      </c>
      <c r="C3074" s="8" t="s">
        <v>26790</v>
      </c>
      <c r="D3074" s="8"/>
      <c r="E3074" s="8"/>
      <c r="F3074" s="8" t="s">
        <v>26791</v>
      </c>
      <c r="G3074" s="8"/>
      <c r="H3074" s="8" t="s">
        <v>15975</v>
      </c>
      <c r="I3074" s="8"/>
    </row>
    <row r="3075" customHeight="1" spans="1:9">
      <c r="A3075" s="6" t="s">
        <v>26792</v>
      </c>
      <c r="B3075" s="6" t="s">
        <v>26793</v>
      </c>
      <c r="C3075" s="6" t="s">
        <v>26794</v>
      </c>
      <c r="D3075" s="6"/>
      <c r="E3075" s="6"/>
      <c r="F3075" s="6" t="s">
        <v>26795</v>
      </c>
      <c r="G3075" s="6"/>
      <c r="H3075" s="6" t="s">
        <v>16139</v>
      </c>
      <c r="I3075" s="6"/>
    </row>
    <row r="3076" customHeight="1" spans="1:9">
      <c r="A3076" s="8" t="s">
        <v>26796</v>
      </c>
      <c r="B3076" s="8" t="s">
        <v>26797</v>
      </c>
      <c r="C3076" s="8" t="s">
        <v>15980</v>
      </c>
      <c r="D3076" s="8"/>
      <c r="E3076" s="8"/>
      <c r="F3076" s="8" t="s">
        <v>26798</v>
      </c>
      <c r="G3076" s="8"/>
      <c r="H3076" s="8" t="s">
        <v>15980</v>
      </c>
      <c r="I3076" s="8"/>
    </row>
    <row r="3077" customHeight="1" spans="1:9">
      <c r="A3077" s="6" t="s">
        <v>26799</v>
      </c>
      <c r="B3077" s="6"/>
      <c r="C3077" s="6" t="s">
        <v>26800</v>
      </c>
      <c r="D3077" s="6"/>
      <c r="E3077" s="6"/>
      <c r="F3077" s="6" t="s">
        <v>26801</v>
      </c>
      <c r="G3077" s="6"/>
      <c r="H3077" s="6"/>
      <c r="I3077" s="6"/>
    </row>
    <row r="3078" customHeight="1" spans="1:9">
      <c r="A3078" s="8" t="s">
        <v>26802</v>
      </c>
      <c r="B3078" s="8" t="s">
        <v>26803</v>
      </c>
      <c r="C3078" s="8" t="s">
        <v>17575</v>
      </c>
      <c r="D3078" s="8"/>
      <c r="E3078" s="8"/>
      <c r="F3078" s="8" t="s">
        <v>26804</v>
      </c>
      <c r="G3078" s="8"/>
      <c r="H3078" s="8" t="s">
        <v>17575</v>
      </c>
      <c r="I3078" s="8"/>
    </row>
    <row r="3079" customHeight="1" spans="1:9">
      <c r="A3079" s="6" t="s">
        <v>26805</v>
      </c>
      <c r="B3079" s="6" t="s">
        <v>26806</v>
      </c>
      <c r="C3079" s="6" t="s">
        <v>26807</v>
      </c>
      <c r="D3079" s="6"/>
      <c r="E3079" s="6"/>
      <c r="F3079" s="6" t="s">
        <v>26808</v>
      </c>
      <c r="G3079" s="6"/>
      <c r="H3079" s="6" t="s">
        <v>16056</v>
      </c>
      <c r="I3079" s="6"/>
    </row>
    <row r="3080" customHeight="1" spans="1:9">
      <c r="A3080" s="8" t="s">
        <v>26809</v>
      </c>
      <c r="B3080" s="8" t="s">
        <v>26810</v>
      </c>
      <c r="C3080" s="8" t="s">
        <v>16005</v>
      </c>
      <c r="D3080" s="8"/>
      <c r="E3080" s="8"/>
      <c r="F3080" s="8" t="s">
        <v>26811</v>
      </c>
      <c r="G3080" s="8"/>
      <c r="H3080" s="8" t="s">
        <v>15985</v>
      </c>
      <c r="I3080" s="8"/>
    </row>
    <row r="3081" customHeight="1" spans="1:9">
      <c r="A3081" s="6" t="s">
        <v>26812</v>
      </c>
      <c r="B3081" s="6" t="s">
        <v>26813</v>
      </c>
      <c r="C3081" s="6" t="s">
        <v>16024</v>
      </c>
      <c r="D3081" s="6"/>
      <c r="E3081" s="6"/>
      <c r="F3081" s="6" t="s">
        <v>26814</v>
      </c>
      <c r="G3081" s="6"/>
      <c r="H3081" s="6" t="s">
        <v>16024</v>
      </c>
      <c r="I3081" s="6"/>
    </row>
    <row r="3082" customHeight="1" spans="1:9">
      <c r="A3082" s="8" t="s">
        <v>26815</v>
      </c>
      <c r="B3082" s="8" t="s">
        <v>26816</v>
      </c>
      <c r="C3082" s="8" t="s">
        <v>24913</v>
      </c>
      <c r="D3082" s="8"/>
      <c r="E3082" s="8"/>
      <c r="F3082" s="8" t="s">
        <v>26817</v>
      </c>
      <c r="G3082" s="8"/>
      <c r="H3082" s="8" t="s">
        <v>16024</v>
      </c>
      <c r="I3082" s="8"/>
    </row>
    <row r="3083" customHeight="1" spans="1:9">
      <c r="A3083" s="6" t="s">
        <v>26818</v>
      </c>
      <c r="B3083" s="6" t="s">
        <v>26819</v>
      </c>
      <c r="C3083" s="6" t="s">
        <v>26820</v>
      </c>
      <c r="D3083" s="6"/>
      <c r="E3083" s="6"/>
      <c r="F3083" s="6" t="s">
        <v>26821</v>
      </c>
      <c r="G3083" s="6"/>
      <c r="H3083" s="6" t="s">
        <v>16144</v>
      </c>
      <c r="I3083" s="6"/>
    </row>
    <row r="3084" customHeight="1" spans="1:9">
      <c r="A3084" s="8" t="s">
        <v>26822</v>
      </c>
      <c r="B3084" s="8" t="s">
        <v>26823</v>
      </c>
      <c r="C3084" s="8" t="s">
        <v>26824</v>
      </c>
      <c r="D3084" s="8"/>
      <c r="E3084" s="8"/>
      <c r="F3084" s="8" t="s">
        <v>26825</v>
      </c>
      <c r="G3084" s="8"/>
      <c r="H3084" s="8" t="s">
        <v>15985</v>
      </c>
      <c r="I3084" s="8"/>
    </row>
    <row r="3085" customHeight="1" spans="1:9">
      <c r="A3085" s="6" t="s">
        <v>26826</v>
      </c>
      <c r="B3085" s="6" t="s">
        <v>26827</v>
      </c>
      <c r="C3085" s="6" t="s">
        <v>26828</v>
      </c>
      <c r="D3085" s="6"/>
      <c r="E3085" s="6"/>
      <c r="F3085" s="6" t="s">
        <v>26829</v>
      </c>
      <c r="G3085" s="6"/>
      <c r="H3085" s="6" t="s">
        <v>15985</v>
      </c>
      <c r="I3085" s="6"/>
    </row>
    <row r="3086" customHeight="1" spans="1:9">
      <c r="A3086" s="8" t="s">
        <v>26830</v>
      </c>
      <c r="B3086" s="8" t="s">
        <v>26831</v>
      </c>
      <c r="C3086" s="8" t="s">
        <v>26491</v>
      </c>
      <c r="D3086" s="8"/>
      <c r="E3086" s="8"/>
      <c r="F3086" s="8" t="s">
        <v>26832</v>
      </c>
      <c r="G3086" s="8"/>
      <c r="H3086" s="8" t="s">
        <v>16029</v>
      </c>
      <c r="I3086" s="8"/>
    </row>
    <row r="3087" customHeight="1" spans="1:9">
      <c r="A3087" s="6" t="s">
        <v>26833</v>
      </c>
      <c r="B3087" s="6" t="s">
        <v>26834</v>
      </c>
      <c r="C3087" s="6" t="s">
        <v>26835</v>
      </c>
      <c r="D3087" s="6"/>
      <c r="E3087" s="6"/>
      <c r="F3087" s="6" t="s">
        <v>26836</v>
      </c>
      <c r="G3087" s="6"/>
      <c r="H3087" s="6" t="s">
        <v>16411</v>
      </c>
      <c r="I3087" s="6"/>
    </row>
    <row r="3088" customHeight="1" spans="1:9">
      <c r="A3088" s="8" t="s">
        <v>26837</v>
      </c>
      <c r="B3088" s="8" t="s">
        <v>26838</v>
      </c>
      <c r="C3088" s="8" t="s">
        <v>26491</v>
      </c>
      <c r="D3088" s="8"/>
      <c r="E3088" s="8"/>
      <c r="F3088" s="8" t="s">
        <v>26839</v>
      </c>
      <c r="G3088" s="8"/>
      <c r="H3088" s="8" t="s">
        <v>16029</v>
      </c>
      <c r="I3088" s="8"/>
    </row>
    <row r="3089" customHeight="1" spans="1:9">
      <c r="A3089" s="6" t="s">
        <v>26840</v>
      </c>
      <c r="B3089" s="6" t="s">
        <v>26841</v>
      </c>
      <c r="C3089" s="6" t="s">
        <v>16129</v>
      </c>
      <c r="D3089" s="6"/>
      <c r="E3089" s="6"/>
      <c r="F3089" s="6" t="s">
        <v>26842</v>
      </c>
      <c r="G3089" s="6"/>
      <c r="H3089" s="6" t="s">
        <v>15985</v>
      </c>
      <c r="I3089" s="6"/>
    </row>
    <row r="3090" customHeight="1" spans="1:9">
      <c r="A3090" s="8" t="s">
        <v>26843</v>
      </c>
      <c r="B3090" s="8" t="s">
        <v>26844</v>
      </c>
      <c r="C3090" s="8" t="s">
        <v>21645</v>
      </c>
      <c r="D3090" s="8"/>
      <c r="E3090" s="8"/>
      <c r="F3090" s="8" t="s">
        <v>26845</v>
      </c>
      <c r="G3090" s="8"/>
      <c r="H3090" s="8" t="s">
        <v>15980</v>
      </c>
      <c r="I3090" s="8"/>
    </row>
    <row r="3091" customHeight="1" spans="1:9">
      <c r="A3091" s="6" t="s">
        <v>26846</v>
      </c>
      <c r="B3091" s="6" t="s">
        <v>26847</v>
      </c>
      <c r="C3091" s="6" t="s">
        <v>26848</v>
      </c>
      <c r="D3091" s="6"/>
      <c r="E3091" s="6"/>
      <c r="F3091" s="6" t="s">
        <v>26849</v>
      </c>
      <c r="G3091" s="6"/>
      <c r="H3091" s="6" t="s">
        <v>16390</v>
      </c>
      <c r="I3091" s="6"/>
    </row>
    <row r="3092" customHeight="1" spans="1:9">
      <c r="A3092" s="8" t="s">
        <v>26850</v>
      </c>
      <c r="B3092" s="8" t="s">
        <v>26851</v>
      </c>
      <c r="C3092" s="8" t="s">
        <v>26852</v>
      </c>
      <c r="D3092" s="8"/>
      <c r="E3092" s="8"/>
      <c r="F3092" s="8" t="s">
        <v>26853</v>
      </c>
      <c r="G3092" s="8"/>
      <c r="H3092" s="8" t="s">
        <v>16411</v>
      </c>
      <c r="I3092" s="8"/>
    </row>
    <row r="3093" customHeight="1" spans="1:9">
      <c r="A3093" s="6" t="s">
        <v>26854</v>
      </c>
      <c r="B3093" s="6" t="s">
        <v>26855</v>
      </c>
      <c r="C3093" s="6" t="s">
        <v>16092</v>
      </c>
      <c r="D3093" s="6"/>
      <c r="E3093" s="6"/>
      <c r="F3093" s="6" t="s">
        <v>26856</v>
      </c>
      <c r="G3093" s="6"/>
      <c r="H3093" s="6" t="s">
        <v>16094</v>
      </c>
      <c r="I3093" s="6"/>
    </row>
    <row r="3094" customHeight="1" spans="1:9">
      <c r="A3094" s="8" t="s">
        <v>26857</v>
      </c>
      <c r="B3094" s="8" t="s">
        <v>26858</v>
      </c>
      <c r="C3094" s="8" t="s">
        <v>17575</v>
      </c>
      <c r="D3094" s="8"/>
      <c r="E3094" s="8"/>
      <c r="F3094" s="8" t="s">
        <v>26859</v>
      </c>
      <c r="G3094" s="8"/>
      <c r="H3094" s="8" t="s">
        <v>17575</v>
      </c>
      <c r="I3094" s="8"/>
    </row>
    <row r="3095" customHeight="1" spans="1:9">
      <c r="A3095" s="6" t="s">
        <v>26860</v>
      </c>
      <c r="B3095" s="6" t="s">
        <v>26861</v>
      </c>
      <c r="C3095" s="6" t="s">
        <v>17575</v>
      </c>
      <c r="D3095" s="6"/>
      <c r="E3095" s="6"/>
      <c r="F3095" s="6" t="s">
        <v>26862</v>
      </c>
      <c r="G3095" s="6"/>
      <c r="H3095" s="6" t="s">
        <v>17575</v>
      </c>
      <c r="I3095" s="6"/>
    </row>
    <row r="3096" customHeight="1" spans="1:9">
      <c r="A3096" s="8" t="s">
        <v>26863</v>
      </c>
      <c r="B3096" s="8" t="s">
        <v>26864</v>
      </c>
      <c r="C3096" s="8" t="s">
        <v>26865</v>
      </c>
      <c r="D3096" s="8"/>
      <c r="E3096" s="8"/>
      <c r="F3096" s="8" t="s">
        <v>26866</v>
      </c>
      <c r="G3096" s="8"/>
      <c r="H3096" s="8" t="s">
        <v>16673</v>
      </c>
      <c r="I3096" s="8"/>
    </row>
    <row r="3097" customHeight="1" spans="1:9">
      <c r="A3097" s="6" t="s">
        <v>26867</v>
      </c>
      <c r="B3097" s="6" t="s">
        <v>26868</v>
      </c>
      <c r="C3097" s="6" t="s">
        <v>16029</v>
      </c>
      <c r="D3097" s="6"/>
      <c r="E3097" s="6"/>
      <c r="F3097" s="6" t="s">
        <v>26869</v>
      </c>
      <c r="G3097" s="6"/>
      <c r="H3097" s="6" t="s">
        <v>16029</v>
      </c>
      <c r="I3097" s="6"/>
    </row>
    <row r="3098" customHeight="1" spans="1:9">
      <c r="A3098" s="8" t="s">
        <v>26870</v>
      </c>
      <c r="B3098" s="8" t="s">
        <v>26871</v>
      </c>
      <c r="C3098" s="8" t="s">
        <v>26872</v>
      </c>
      <c r="D3098" s="8"/>
      <c r="E3098" s="8"/>
      <c r="F3098" s="8" t="s">
        <v>26873</v>
      </c>
      <c r="G3098" s="8"/>
      <c r="H3098" s="8" t="s">
        <v>17575</v>
      </c>
      <c r="I3098" s="8"/>
    </row>
    <row r="3099" customHeight="1" spans="1:9">
      <c r="A3099" s="6" t="s">
        <v>26874</v>
      </c>
      <c r="B3099" s="6" t="s">
        <v>26875</v>
      </c>
      <c r="C3099" s="6" t="s">
        <v>17575</v>
      </c>
      <c r="D3099" s="6"/>
      <c r="E3099" s="6"/>
      <c r="F3099" s="6" t="s">
        <v>26876</v>
      </c>
      <c r="G3099" s="6"/>
      <c r="H3099" s="6" t="s">
        <v>17575</v>
      </c>
      <c r="I3099" s="6"/>
    </row>
    <row r="3100" customHeight="1" spans="1:9">
      <c r="A3100" s="8" t="s">
        <v>26877</v>
      </c>
      <c r="B3100" s="8" t="s">
        <v>26878</v>
      </c>
      <c r="C3100" s="8" t="s">
        <v>26879</v>
      </c>
      <c r="D3100" s="8"/>
      <c r="E3100" s="8"/>
      <c r="F3100" s="8" t="s">
        <v>26880</v>
      </c>
      <c r="G3100" s="8"/>
      <c r="H3100" s="8" t="s">
        <v>16184</v>
      </c>
      <c r="I3100" s="8"/>
    </row>
    <row r="3101" customHeight="1" spans="1:9">
      <c r="A3101" s="6" t="s">
        <v>26881</v>
      </c>
      <c r="B3101" s="6" t="s">
        <v>26882</v>
      </c>
      <c r="C3101" s="6" t="s">
        <v>26883</v>
      </c>
      <c r="D3101" s="6"/>
      <c r="E3101" s="6"/>
      <c r="F3101" s="6" t="s">
        <v>26884</v>
      </c>
      <c r="G3101" s="6"/>
      <c r="H3101" s="6" t="s">
        <v>15985</v>
      </c>
      <c r="I3101" s="6"/>
    </row>
    <row r="3102" customHeight="1" spans="1:9">
      <c r="A3102" s="8" t="s">
        <v>26885</v>
      </c>
      <c r="B3102" s="8" t="s">
        <v>26886</v>
      </c>
      <c r="C3102" s="8" t="s">
        <v>15980</v>
      </c>
      <c r="D3102" s="8"/>
      <c r="E3102" s="8"/>
      <c r="F3102" s="8" t="s">
        <v>26887</v>
      </c>
      <c r="G3102" s="8"/>
      <c r="H3102" s="8" t="s">
        <v>15980</v>
      </c>
      <c r="I3102" s="8"/>
    </row>
    <row r="3103" customHeight="1" spans="1:9">
      <c r="A3103" s="6" t="s">
        <v>26888</v>
      </c>
      <c r="B3103" s="6" t="s">
        <v>26889</v>
      </c>
      <c r="C3103" s="6" t="s">
        <v>25972</v>
      </c>
      <c r="D3103" s="6"/>
      <c r="E3103" s="6"/>
      <c r="F3103" s="6" t="s">
        <v>26890</v>
      </c>
      <c r="G3103" s="6"/>
      <c r="H3103" s="6" t="s">
        <v>15985</v>
      </c>
      <c r="I3103" s="6"/>
    </row>
    <row r="3104" customHeight="1" spans="1:9">
      <c r="A3104" s="8" t="s">
        <v>26891</v>
      </c>
      <c r="B3104" s="8" t="s">
        <v>26892</v>
      </c>
      <c r="C3104" s="8" t="s">
        <v>26290</v>
      </c>
      <c r="D3104" s="8"/>
      <c r="E3104" s="8"/>
      <c r="F3104" s="8" t="s">
        <v>26893</v>
      </c>
      <c r="G3104" s="8"/>
      <c r="H3104" s="8" t="s">
        <v>16139</v>
      </c>
      <c r="I3104" s="8"/>
    </row>
    <row r="3105" customHeight="1" spans="1:9">
      <c r="A3105" s="6" t="s">
        <v>26894</v>
      </c>
      <c r="B3105" s="6" t="s">
        <v>26895</v>
      </c>
      <c r="C3105" s="6" t="s">
        <v>26896</v>
      </c>
      <c r="D3105" s="6"/>
      <c r="E3105" s="6"/>
      <c r="F3105" s="6" t="s">
        <v>26897</v>
      </c>
      <c r="G3105" s="6"/>
      <c r="H3105" s="6" t="s">
        <v>15985</v>
      </c>
      <c r="I3105" s="6"/>
    </row>
    <row r="3106" customHeight="1" spans="1:9">
      <c r="A3106" s="8" t="s">
        <v>26898</v>
      </c>
      <c r="B3106" s="8"/>
      <c r="C3106" s="8" t="s">
        <v>26899</v>
      </c>
      <c r="D3106" s="8"/>
      <c r="E3106" s="8"/>
      <c r="F3106" s="8" t="s">
        <v>26900</v>
      </c>
      <c r="G3106" s="8"/>
      <c r="H3106" s="8"/>
      <c r="I3106" s="8"/>
    </row>
    <row r="3107" customHeight="1" spans="1:9">
      <c r="A3107" s="6" t="s">
        <v>26901</v>
      </c>
      <c r="B3107" s="6" t="s">
        <v>26902</v>
      </c>
      <c r="C3107" s="6" t="s">
        <v>16539</v>
      </c>
      <c r="D3107" s="6"/>
      <c r="E3107" s="6"/>
      <c r="F3107" s="6" t="s">
        <v>26903</v>
      </c>
      <c r="G3107" s="6"/>
      <c r="H3107" s="6" t="s">
        <v>16539</v>
      </c>
      <c r="I3107" s="6"/>
    </row>
    <row r="3108" customHeight="1" spans="1:9">
      <c r="A3108" s="8" t="s">
        <v>26904</v>
      </c>
      <c r="B3108" s="8" t="s">
        <v>26905</v>
      </c>
      <c r="C3108" s="8" t="s">
        <v>26906</v>
      </c>
      <c r="D3108" s="8"/>
      <c r="E3108" s="8"/>
      <c r="F3108" s="8" t="s">
        <v>26907</v>
      </c>
      <c r="G3108" s="8"/>
      <c r="H3108" s="8" t="s">
        <v>15985</v>
      </c>
      <c r="I3108" s="8"/>
    </row>
    <row r="3109" customHeight="1" spans="1:9">
      <c r="A3109" s="6" t="s">
        <v>26908</v>
      </c>
      <c r="B3109" s="6"/>
      <c r="C3109" s="6" t="s">
        <v>26909</v>
      </c>
      <c r="D3109" s="6"/>
      <c r="E3109" s="6"/>
      <c r="F3109" s="6" t="s">
        <v>26910</v>
      </c>
      <c r="G3109" s="6"/>
      <c r="H3109" s="6"/>
      <c r="I3109" s="6"/>
    </row>
    <row r="3110" customHeight="1" spans="1:9">
      <c r="A3110" s="8" t="s">
        <v>26911</v>
      </c>
      <c r="B3110" s="8" t="s">
        <v>26912</v>
      </c>
      <c r="C3110" s="8" t="s">
        <v>15959</v>
      </c>
      <c r="D3110" s="8"/>
      <c r="E3110" s="8"/>
      <c r="F3110" s="8" t="s">
        <v>26913</v>
      </c>
      <c r="G3110" s="8"/>
      <c r="H3110" s="8" t="s">
        <v>15959</v>
      </c>
      <c r="I3110" s="8"/>
    </row>
    <row r="3111" customHeight="1" spans="1:9">
      <c r="A3111" s="6" t="s">
        <v>26914</v>
      </c>
      <c r="B3111" s="6" t="s">
        <v>26915</v>
      </c>
      <c r="C3111" s="6" t="s">
        <v>17293</v>
      </c>
      <c r="D3111" s="6"/>
      <c r="E3111" s="6"/>
      <c r="F3111" s="6" t="s">
        <v>26916</v>
      </c>
      <c r="G3111" s="6"/>
      <c r="H3111" s="6" t="s">
        <v>17293</v>
      </c>
      <c r="I3111" s="6"/>
    </row>
    <row r="3112" customHeight="1" spans="1:9">
      <c r="A3112" s="8" t="s">
        <v>26917</v>
      </c>
      <c r="B3112" s="8" t="s">
        <v>26918</v>
      </c>
      <c r="C3112" s="8" t="s">
        <v>16005</v>
      </c>
      <c r="D3112" s="8"/>
      <c r="E3112" s="8"/>
      <c r="F3112" s="8" t="s">
        <v>26919</v>
      </c>
      <c r="G3112" s="8"/>
      <c r="H3112" s="8" t="s">
        <v>15980</v>
      </c>
      <c r="I3112" s="8"/>
    </row>
    <row r="3113" customHeight="1" spans="1:9">
      <c r="A3113" s="6" t="s">
        <v>26920</v>
      </c>
      <c r="B3113" s="6" t="s">
        <v>26921</v>
      </c>
      <c r="C3113" s="6" t="s">
        <v>26922</v>
      </c>
      <c r="D3113" s="6"/>
      <c r="E3113" s="6"/>
      <c r="F3113" s="6" t="s">
        <v>26923</v>
      </c>
      <c r="G3113" s="6"/>
      <c r="H3113" s="6" t="s">
        <v>15975</v>
      </c>
      <c r="I3113" s="6"/>
    </row>
    <row r="3114" customHeight="1" spans="1:9">
      <c r="A3114" s="8" t="s">
        <v>26924</v>
      </c>
      <c r="B3114" s="8" t="s">
        <v>26925</v>
      </c>
      <c r="C3114" s="8" t="s">
        <v>26926</v>
      </c>
      <c r="D3114" s="8"/>
      <c r="E3114" s="8"/>
      <c r="F3114" s="8" t="s">
        <v>26927</v>
      </c>
      <c r="G3114" s="8"/>
      <c r="H3114" s="8" t="s">
        <v>16024</v>
      </c>
      <c r="I3114" s="8"/>
    </row>
    <row r="3115" customHeight="1" spans="1:9">
      <c r="A3115" s="6" t="s">
        <v>26928</v>
      </c>
      <c r="B3115" s="6" t="s">
        <v>26929</v>
      </c>
      <c r="C3115" s="6" t="s">
        <v>26930</v>
      </c>
      <c r="D3115" s="6"/>
      <c r="E3115" s="6"/>
      <c r="F3115" s="6" t="s">
        <v>26931</v>
      </c>
      <c r="G3115" s="6"/>
      <c r="H3115" s="6" t="s">
        <v>15985</v>
      </c>
      <c r="I3115" s="6"/>
    </row>
    <row r="3116" customHeight="1" spans="1:9">
      <c r="A3116" s="8" t="s">
        <v>26932</v>
      </c>
      <c r="B3116" s="8" t="s">
        <v>26933</v>
      </c>
      <c r="C3116" s="8" t="s">
        <v>18649</v>
      </c>
      <c r="D3116" s="8"/>
      <c r="E3116" s="8"/>
      <c r="F3116" s="8" t="s">
        <v>26934</v>
      </c>
      <c r="G3116" s="8"/>
      <c r="H3116" s="8" t="s">
        <v>15985</v>
      </c>
      <c r="I3116" s="8"/>
    </row>
    <row r="3117" customHeight="1" spans="1:9">
      <c r="A3117" s="6" t="s">
        <v>26935</v>
      </c>
      <c r="B3117" s="6" t="s">
        <v>26936</v>
      </c>
      <c r="C3117" s="6" t="s">
        <v>18194</v>
      </c>
      <c r="D3117" s="6"/>
      <c r="E3117" s="6"/>
      <c r="F3117" s="6" t="s">
        <v>26937</v>
      </c>
      <c r="G3117" s="6"/>
      <c r="H3117" s="6" t="s">
        <v>15980</v>
      </c>
      <c r="I3117" s="6"/>
    </row>
    <row r="3118" customHeight="1" spans="1:9">
      <c r="A3118" s="8" t="s">
        <v>26938</v>
      </c>
      <c r="B3118" s="8" t="s">
        <v>26939</v>
      </c>
      <c r="C3118" s="8" t="s">
        <v>26940</v>
      </c>
      <c r="D3118" s="8"/>
      <c r="E3118" s="8"/>
      <c r="F3118" s="8" t="s">
        <v>26941</v>
      </c>
      <c r="G3118" s="8"/>
      <c r="H3118" s="8" t="s">
        <v>16102</v>
      </c>
      <c r="I3118" s="8"/>
    </row>
    <row r="3119" customHeight="1" spans="1:9">
      <c r="A3119" s="6" t="s">
        <v>26942</v>
      </c>
      <c r="B3119" s="6" t="s">
        <v>26943</v>
      </c>
      <c r="C3119" s="6" t="s">
        <v>26944</v>
      </c>
      <c r="D3119" s="6"/>
      <c r="E3119" s="6"/>
      <c r="F3119" s="6" t="s">
        <v>26945</v>
      </c>
      <c r="G3119" s="6"/>
      <c r="H3119" s="6" t="s">
        <v>15985</v>
      </c>
      <c r="I3119" s="6"/>
    </row>
    <row r="3120" customHeight="1" spans="1:9">
      <c r="A3120" s="8" t="s">
        <v>26946</v>
      </c>
      <c r="B3120" s="8" t="s">
        <v>26947</v>
      </c>
      <c r="C3120" s="8" t="s">
        <v>23346</v>
      </c>
      <c r="D3120" s="8"/>
      <c r="E3120" s="8"/>
      <c r="F3120" s="8" t="s">
        <v>26948</v>
      </c>
      <c r="G3120" s="8"/>
      <c r="H3120" s="8" t="s">
        <v>15985</v>
      </c>
      <c r="I3120" s="8"/>
    </row>
    <row r="3121" customHeight="1" spans="1:9">
      <c r="A3121" s="6" t="s">
        <v>26949</v>
      </c>
      <c r="B3121" s="6" t="s">
        <v>26950</v>
      </c>
      <c r="C3121" s="6" t="s">
        <v>16129</v>
      </c>
      <c r="D3121" s="6"/>
      <c r="E3121" s="6"/>
      <c r="F3121" s="6" t="s">
        <v>26951</v>
      </c>
      <c r="G3121" s="6"/>
      <c r="H3121" s="6" t="s">
        <v>15985</v>
      </c>
      <c r="I3121" s="6"/>
    </row>
    <row r="3122" customHeight="1" spans="1:9">
      <c r="A3122" s="8" t="s">
        <v>26952</v>
      </c>
      <c r="B3122" s="8" t="s">
        <v>18712</v>
      </c>
      <c r="C3122" s="8" t="s">
        <v>16129</v>
      </c>
      <c r="D3122" s="8"/>
      <c r="E3122" s="8"/>
      <c r="F3122" s="8" t="s">
        <v>26953</v>
      </c>
      <c r="G3122" s="8"/>
      <c r="H3122" s="8" t="s">
        <v>15985</v>
      </c>
      <c r="I3122" s="8"/>
    </row>
    <row r="3123" customHeight="1" spans="1:9">
      <c r="A3123" s="6" t="s">
        <v>26954</v>
      </c>
      <c r="B3123" s="6" t="s">
        <v>26955</v>
      </c>
      <c r="C3123" s="6" t="s">
        <v>16129</v>
      </c>
      <c r="D3123" s="6"/>
      <c r="E3123" s="6"/>
      <c r="F3123" s="6" t="s">
        <v>26956</v>
      </c>
      <c r="G3123" s="6"/>
      <c r="H3123" s="6" t="s">
        <v>15985</v>
      </c>
      <c r="I3123" s="6"/>
    </row>
    <row r="3124" customHeight="1" spans="1:9">
      <c r="A3124" s="8" t="s">
        <v>26957</v>
      </c>
      <c r="B3124" s="8" t="s">
        <v>26958</v>
      </c>
      <c r="C3124" s="8" t="s">
        <v>19547</v>
      </c>
      <c r="D3124" s="8"/>
      <c r="E3124" s="8"/>
      <c r="F3124" s="8" t="s">
        <v>26959</v>
      </c>
      <c r="G3124" s="8"/>
      <c r="H3124" s="8" t="s">
        <v>16348</v>
      </c>
      <c r="I3124" s="8"/>
    </row>
    <row r="3125" customHeight="1" spans="1:9">
      <c r="A3125" s="6" t="s">
        <v>26960</v>
      </c>
      <c r="B3125" s="6" t="s">
        <v>26961</v>
      </c>
      <c r="C3125" s="6" t="s">
        <v>19547</v>
      </c>
      <c r="D3125" s="6"/>
      <c r="E3125" s="6"/>
      <c r="F3125" s="6" t="s">
        <v>26962</v>
      </c>
      <c r="G3125" s="6"/>
      <c r="H3125" s="6" t="s">
        <v>16348</v>
      </c>
      <c r="I3125" s="6"/>
    </row>
    <row r="3126" customHeight="1" spans="1:9">
      <c r="A3126" s="8" t="s">
        <v>26963</v>
      </c>
      <c r="B3126" s="8" t="s">
        <v>26964</v>
      </c>
      <c r="C3126" s="8" t="s">
        <v>26965</v>
      </c>
      <c r="D3126" s="8"/>
      <c r="E3126" s="8"/>
      <c r="F3126" s="8" t="s">
        <v>26966</v>
      </c>
      <c r="G3126" s="8"/>
      <c r="H3126" s="8" t="s">
        <v>15970</v>
      </c>
      <c r="I3126" s="8"/>
    </row>
    <row r="3127" customHeight="1" spans="1:9">
      <c r="A3127" s="6" t="s">
        <v>26967</v>
      </c>
      <c r="B3127" s="6" t="s">
        <v>23111</v>
      </c>
      <c r="C3127" s="6" t="s">
        <v>26968</v>
      </c>
      <c r="D3127" s="6"/>
      <c r="E3127" s="6"/>
      <c r="F3127" s="6" t="s">
        <v>26969</v>
      </c>
      <c r="G3127" s="6"/>
      <c r="H3127" s="6" t="s">
        <v>16024</v>
      </c>
      <c r="I3127" s="6"/>
    </row>
    <row r="3128" customHeight="1" spans="1:9">
      <c r="A3128" s="8" t="s">
        <v>26970</v>
      </c>
      <c r="B3128" s="8" t="s">
        <v>26971</v>
      </c>
      <c r="C3128" s="8" t="s">
        <v>19253</v>
      </c>
      <c r="D3128" s="8"/>
      <c r="E3128" s="8"/>
      <c r="F3128" s="8" t="s">
        <v>26972</v>
      </c>
      <c r="G3128" s="8"/>
      <c r="H3128" s="8" t="s">
        <v>16361</v>
      </c>
      <c r="I3128" s="8"/>
    </row>
    <row r="3129" customHeight="1" spans="1:9">
      <c r="A3129" s="6" t="s">
        <v>26973</v>
      </c>
      <c r="B3129" s="6" t="s">
        <v>26974</v>
      </c>
      <c r="C3129" s="6" t="s">
        <v>26975</v>
      </c>
      <c r="D3129" s="6"/>
      <c r="E3129" s="6"/>
      <c r="F3129" s="6" t="s">
        <v>26976</v>
      </c>
      <c r="G3129" s="6"/>
      <c r="H3129" s="6" t="s">
        <v>16039</v>
      </c>
      <c r="I3129" s="6"/>
    </row>
    <row r="3130" customHeight="1" spans="1:9">
      <c r="A3130" s="8" t="s">
        <v>26977</v>
      </c>
      <c r="B3130" s="8" t="s">
        <v>26978</v>
      </c>
      <c r="C3130" s="8" t="s">
        <v>15980</v>
      </c>
      <c r="D3130" s="8"/>
      <c r="E3130" s="8"/>
      <c r="F3130" s="8" t="s">
        <v>26979</v>
      </c>
      <c r="G3130" s="8"/>
      <c r="H3130" s="8" t="s">
        <v>15980</v>
      </c>
      <c r="I3130" s="8"/>
    </row>
    <row r="3131" customHeight="1" spans="1:9">
      <c r="A3131" s="6" t="s">
        <v>26980</v>
      </c>
      <c r="B3131" s="6" t="s">
        <v>26981</v>
      </c>
      <c r="C3131" s="6" t="s">
        <v>16029</v>
      </c>
      <c r="D3131" s="6"/>
      <c r="E3131" s="6"/>
      <c r="F3131" s="6" t="s">
        <v>26982</v>
      </c>
      <c r="G3131" s="6"/>
      <c r="H3131" s="6" t="s">
        <v>16029</v>
      </c>
      <c r="I3131" s="6"/>
    </row>
    <row r="3132" customHeight="1" spans="1:9">
      <c r="A3132" s="8" t="s">
        <v>26983</v>
      </c>
      <c r="B3132" s="8" t="s">
        <v>26984</v>
      </c>
      <c r="C3132" s="8" t="s">
        <v>16029</v>
      </c>
      <c r="D3132" s="8"/>
      <c r="E3132" s="8"/>
      <c r="F3132" s="8" t="s">
        <v>26985</v>
      </c>
      <c r="G3132" s="8"/>
      <c r="H3132" s="8" t="s">
        <v>16029</v>
      </c>
      <c r="I3132" s="8"/>
    </row>
    <row r="3133" customHeight="1" spans="1:9">
      <c r="A3133" s="6" t="s">
        <v>26986</v>
      </c>
      <c r="B3133" s="6" t="s">
        <v>26987</v>
      </c>
      <c r="C3133" s="6" t="s">
        <v>26988</v>
      </c>
      <c r="D3133" s="6"/>
      <c r="E3133" s="6"/>
      <c r="F3133" s="6" t="s">
        <v>26989</v>
      </c>
      <c r="G3133" s="6"/>
      <c r="H3133" s="6" t="s">
        <v>15985</v>
      </c>
      <c r="I3133" s="6"/>
    </row>
    <row r="3134" customHeight="1" spans="1:9">
      <c r="A3134" s="8" t="s">
        <v>26990</v>
      </c>
      <c r="B3134" s="8" t="s">
        <v>26991</v>
      </c>
      <c r="C3134" s="8" t="s">
        <v>16081</v>
      </c>
      <c r="D3134" s="8"/>
      <c r="E3134" s="8"/>
      <c r="F3134" s="8" t="s">
        <v>26992</v>
      </c>
      <c r="G3134" s="8"/>
      <c r="H3134" s="8" t="s">
        <v>16081</v>
      </c>
      <c r="I3134" s="8"/>
    </row>
    <row r="3135" customHeight="1" spans="1:9">
      <c r="A3135" s="6" t="s">
        <v>26993</v>
      </c>
      <c r="B3135" s="6" t="s">
        <v>26994</v>
      </c>
      <c r="C3135" s="6" t="s">
        <v>26995</v>
      </c>
      <c r="D3135" s="6"/>
      <c r="E3135" s="6"/>
      <c r="F3135" s="6" t="s">
        <v>26996</v>
      </c>
      <c r="G3135" s="6"/>
      <c r="H3135" s="6" t="s">
        <v>17575</v>
      </c>
      <c r="I3135" s="6"/>
    </row>
    <row r="3136" customHeight="1" spans="1:9">
      <c r="A3136" s="8" t="s">
        <v>26997</v>
      </c>
      <c r="B3136" s="8" t="s">
        <v>26998</v>
      </c>
      <c r="C3136" s="8" t="s">
        <v>19731</v>
      </c>
      <c r="D3136" s="8"/>
      <c r="E3136" s="8"/>
      <c r="F3136" s="8" t="s">
        <v>26999</v>
      </c>
      <c r="G3136" s="8"/>
      <c r="H3136" s="8" t="s">
        <v>16348</v>
      </c>
      <c r="I3136" s="8"/>
    </row>
    <row r="3137" customHeight="1" spans="1:9">
      <c r="A3137" s="6" t="s">
        <v>27000</v>
      </c>
      <c r="B3137" s="6" t="s">
        <v>27001</v>
      </c>
      <c r="C3137" s="6" t="s">
        <v>15959</v>
      </c>
      <c r="D3137" s="6"/>
      <c r="E3137" s="6"/>
      <c r="F3137" s="6" t="s">
        <v>27002</v>
      </c>
      <c r="G3137" s="6"/>
      <c r="H3137" s="6" t="s">
        <v>15959</v>
      </c>
      <c r="I3137" s="6"/>
    </row>
    <row r="3138" customHeight="1" spans="1:9">
      <c r="A3138" s="8" t="s">
        <v>27003</v>
      </c>
      <c r="B3138" s="8" t="s">
        <v>27004</v>
      </c>
      <c r="C3138" s="8" t="s">
        <v>17449</v>
      </c>
      <c r="D3138" s="8"/>
      <c r="E3138" s="8"/>
      <c r="F3138" s="8" t="s">
        <v>27005</v>
      </c>
      <c r="G3138" s="8"/>
      <c r="H3138" s="8" t="s">
        <v>15985</v>
      </c>
      <c r="I3138" s="8"/>
    </row>
    <row r="3139" customHeight="1" spans="1:9">
      <c r="A3139" s="6" t="s">
        <v>27006</v>
      </c>
      <c r="B3139" s="6" t="s">
        <v>27007</v>
      </c>
      <c r="C3139" s="6" t="s">
        <v>23926</v>
      </c>
      <c r="D3139" s="6"/>
      <c r="E3139" s="6"/>
      <c r="F3139" s="6" t="s">
        <v>27008</v>
      </c>
      <c r="G3139" s="6"/>
      <c r="H3139" s="6" t="s">
        <v>16024</v>
      </c>
      <c r="I3139" s="6"/>
    </row>
    <row r="3140" customHeight="1" spans="1:9">
      <c r="A3140" s="8" t="s">
        <v>27009</v>
      </c>
      <c r="B3140" s="8" t="s">
        <v>27010</v>
      </c>
      <c r="C3140" s="8" t="s">
        <v>16411</v>
      </c>
      <c r="D3140" s="8"/>
      <c r="E3140" s="8"/>
      <c r="F3140" s="8" t="s">
        <v>27011</v>
      </c>
      <c r="G3140" s="8"/>
      <c r="H3140" s="8" t="s">
        <v>16411</v>
      </c>
      <c r="I3140" s="8"/>
    </row>
    <row r="3141" customHeight="1" spans="1:9">
      <c r="A3141" s="6" t="s">
        <v>27012</v>
      </c>
      <c r="B3141" s="6" t="s">
        <v>27013</v>
      </c>
      <c r="C3141" s="6" t="s">
        <v>16133</v>
      </c>
      <c r="D3141" s="6"/>
      <c r="E3141" s="6"/>
      <c r="F3141" s="6" t="s">
        <v>27014</v>
      </c>
      <c r="G3141" s="6"/>
      <c r="H3141" s="6" t="s">
        <v>15975</v>
      </c>
      <c r="I3141" s="6"/>
    </row>
    <row r="3142" customHeight="1" spans="1:9">
      <c r="A3142" s="8" t="s">
        <v>27015</v>
      </c>
      <c r="B3142" s="8"/>
      <c r="C3142" s="8" t="s">
        <v>24349</v>
      </c>
      <c r="D3142" s="8"/>
      <c r="E3142" s="8"/>
      <c r="F3142" s="8" t="s">
        <v>27016</v>
      </c>
      <c r="G3142" s="8"/>
      <c r="H3142" s="8" t="s">
        <v>17377</v>
      </c>
      <c r="I3142" s="8"/>
    </row>
    <row r="3143" customHeight="1" spans="1:9">
      <c r="A3143" s="6" t="s">
        <v>27017</v>
      </c>
      <c r="B3143" s="6" t="s">
        <v>27018</v>
      </c>
      <c r="C3143" s="6" t="s">
        <v>18336</v>
      </c>
      <c r="D3143" s="6"/>
      <c r="E3143" s="6"/>
      <c r="F3143" s="6" t="s">
        <v>27019</v>
      </c>
      <c r="G3143" s="6"/>
      <c r="H3143" s="6" t="s">
        <v>16056</v>
      </c>
      <c r="I3143" s="6"/>
    </row>
    <row r="3144" customHeight="1" spans="1:9">
      <c r="A3144" s="8" t="s">
        <v>27020</v>
      </c>
      <c r="B3144" s="8" t="s">
        <v>27021</v>
      </c>
      <c r="C3144" s="8" t="s">
        <v>18871</v>
      </c>
      <c r="D3144" s="8"/>
      <c r="E3144" s="8"/>
      <c r="F3144" s="8" t="s">
        <v>27022</v>
      </c>
      <c r="G3144" s="8"/>
      <c r="H3144" s="8" t="s">
        <v>15985</v>
      </c>
      <c r="I3144" s="8"/>
    </row>
    <row r="3145" customHeight="1" spans="1:9">
      <c r="A3145" s="6" t="s">
        <v>27023</v>
      </c>
      <c r="B3145" s="6"/>
      <c r="C3145" s="6" t="s">
        <v>27024</v>
      </c>
      <c r="D3145" s="6"/>
      <c r="E3145" s="6"/>
      <c r="F3145" s="6" t="s">
        <v>27025</v>
      </c>
      <c r="G3145" s="6"/>
      <c r="H3145" s="6" t="s">
        <v>15985</v>
      </c>
      <c r="I3145" s="6"/>
    </row>
    <row r="3146" customHeight="1" spans="1:9">
      <c r="A3146" s="8" t="s">
        <v>27026</v>
      </c>
      <c r="B3146" s="8" t="s">
        <v>27027</v>
      </c>
      <c r="C3146" s="8" t="s">
        <v>18762</v>
      </c>
      <c r="D3146" s="8"/>
      <c r="E3146" s="8"/>
      <c r="F3146" s="8" t="s">
        <v>27028</v>
      </c>
      <c r="G3146" s="8"/>
      <c r="H3146" s="8" t="s">
        <v>16024</v>
      </c>
      <c r="I3146" s="8"/>
    </row>
    <row r="3147" customHeight="1" spans="1:9">
      <c r="A3147" s="6" t="s">
        <v>27029</v>
      </c>
      <c r="B3147" s="6" t="s">
        <v>27030</v>
      </c>
      <c r="C3147" s="6" t="s">
        <v>27031</v>
      </c>
      <c r="D3147" s="6"/>
      <c r="E3147" s="6"/>
      <c r="F3147" s="6" t="s">
        <v>27032</v>
      </c>
      <c r="G3147" s="6"/>
      <c r="H3147" s="6" t="s">
        <v>17293</v>
      </c>
      <c r="I3147" s="6"/>
    </row>
    <row r="3148" customHeight="1" spans="1:9">
      <c r="A3148" s="8" t="s">
        <v>27033</v>
      </c>
      <c r="B3148" s="8" t="s">
        <v>27034</v>
      </c>
      <c r="C3148" s="8" t="s">
        <v>17575</v>
      </c>
      <c r="D3148" s="8"/>
      <c r="E3148" s="8"/>
      <c r="F3148" s="8" t="s">
        <v>27035</v>
      </c>
      <c r="G3148" s="8"/>
      <c r="H3148" s="8" t="s">
        <v>17575</v>
      </c>
      <c r="I3148" s="8"/>
    </row>
    <row r="3149" customHeight="1" spans="1:9">
      <c r="A3149" s="6" t="s">
        <v>27036</v>
      </c>
      <c r="B3149" s="6" t="s">
        <v>27037</v>
      </c>
      <c r="C3149" s="6" t="s">
        <v>16081</v>
      </c>
      <c r="D3149" s="6"/>
      <c r="E3149" s="6"/>
      <c r="F3149" s="6" t="s">
        <v>27038</v>
      </c>
      <c r="G3149" s="6"/>
      <c r="H3149" s="6" t="s">
        <v>16081</v>
      </c>
      <c r="I3149" s="6"/>
    </row>
    <row r="3150" customHeight="1" spans="1:9">
      <c r="A3150" s="8" t="s">
        <v>27039</v>
      </c>
      <c r="B3150" s="8" t="s">
        <v>27040</v>
      </c>
      <c r="C3150" s="8" t="s">
        <v>27041</v>
      </c>
      <c r="D3150" s="8"/>
      <c r="E3150" s="8"/>
      <c r="F3150" s="8" t="s">
        <v>27042</v>
      </c>
      <c r="G3150" s="8"/>
      <c r="H3150" s="8" t="s">
        <v>16081</v>
      </c>
      <c r="I3150" s="8"/>
    </row>
    <row r="3151" customHeight="1" spans="1:9">
      <c r="A3151" s="6" t="s">
        <v>27043</v>
      </c>
      <c r="B3151" s="6" t="s">
        <v>27044</v>
      </c>
      <c r="C3151" s="6" t="s">
        <v>27045</v>
      </c>
      <c r="D3151" s="6"/>
      <c r="E3151" s="6"/>
      <c r="F3151" s="6" t="s">
        <v>27046</v>
      </c>
      <c r="G3151" s="6"/>
      <c r="H3151" s="6" t="s">
        <v>16390</v>
      </c>
      <c r="I3151" s="6"/>
    </row>
    <row r="3152" customHeight="1" spans="1:9">
      <c r="A3152" s="8" t="s">
        <v>27047</v>
      </c>
      <c r="B3152" s="8" t="s">
        <v>27048</v>
      </c>
      <c r="C3152" s="8" t="s">
        <v>16039</v>
      </c>
      <c r="D3152" s="8"/>
      <c r="E3152" s="8"/>
      <c r="F3152" s="8" t="s">
        <v>27049</v>
      </c>
      <c r="G3152" s="8"/>
      <c r="H3152" s="8" t="s">
        <v>16039</v>
      </c>
      <c r="I3152" s="8"/>
    </row>
    <row r="3153" customHeight="1" spans="1:9">
      <c r="A3153" s="6" t="s">
        <v>27050</v>
      </c>
      <c r="B3153" s="6" t="s">
        <v>27051</v>
      </c>
      <c r="C3153" s="6" t="s">
        <v>24238</v>
      </c>
      <c r="D3153" s="6"/>
      <c r="E3153" s="6"/>
      <c r="F3153" s="6" t="s">
        <v>27052</v>
      </c>
      <c r="G3153" s="6"/>
      <c r="H3153" s="6" t="s">
        <v>15985</v>
      </c>
      <c r="I3153" s="6"/>
    </row>
    <row r="3154" customHeight="1" spans="1:9">
      <c r="A3154" s="8" t="s">
        <v>27053</v>
      </c>
      <c r="B3154" s="8"/>
      <c r="C3154" s="8" t="s">
        <v>16129</v>
      </c>
      <c r="D3154" s="8"/>
      <c r="E3154" s="8"/>
      <c r="F3154" s="8" t="s">
        <v>27054</v>
      </c>
      <c r="G3154" s="8"/>
      <c r="H3154" s="8" t="s">
        <v>15985</v>
      </c>
      <c r="I3154" s="8"/>
    </row>
    <row r="3155" customHeight="1" spans="1:9">
      <c r="A3155" s="6" t="s">
        <v>27055</v>
      </c>
      <c r="B3155" s="6" t="s">
        <v>27056</v>
      </c>
      <c r="C3155" s="6" t="s">
        <v>17723</v>
      </c>
      <c r="D3155" s="6"/>
      <c r="E3155" s="6"/>
      <c r="F3155" s="6" t="s">
        <v>27057</v>
      </c>
      <c r="G3155" s="6"/>
      <c r="H3155" s="6" t="s">
        <v>15985</v>
      </c>
      <c r="I3155" s="6"/>
    </row>
    <row r="3156" customHeight="1" spans="1:9">
      <c r="A3156" s="8" t="s">
        <v>27058</v>
      </c>
      <c r="B3156" s="8" t="s">
        <v>27059</v>
      </c>
      <c r="C3156" s="8" t="s">
        <v>27060</v>
      </c>
      <c r="D3156" s="8"/>
      <c r="E3156" s="8"/>
      <c r="F3156" s="8" t="s">
        <v>27061</v>
      </c>
      <c r="G3156" s="8"/>
      <c r="H3156" s="8" t="s">
        <v>16039</v>
      </c>
      <c r="I3156" s="8"/>
    </row>
    <row r="3157" customHeight="1" spans="1:9">
      <c r="A3157" s="6" t="s">
        <v>27062</v>
      </c>
      <c r="B3157" s="6" t="s">
        <v>27063</v>
      </c>
      <c r="C3157" s="6" t="s">
        <v>27064</v>
      </c>
      <c r="D3157" s="6"/>
      <c r="E3157" s="6"/>
      <c r="F3157" s="6" t="s">
        <v>27065</v>
      </c>
      <c r="G3157" s="6"/>
      <c r="H3157" s="6" t="s">
        <v>15980</v>
      </c>
      <c r="I3157" s="6"/>
    </row>
    <row r="3158" customHeight="1" spans="1:9">
      <c r="A3158" s="8" t="s">
        <v>27066</v>
      </c>
      <c r="B3158" s="8" t="s">
        <v>27067</v>
      </c>
      <c r="C3158" s="8" t="s">
        <v>27068</v>
      </c>
      <c r="D3158" s="8"/>
      <c r="E3158" s="8"/>
      <c r="F3158" s="8" t="s">
        <v>27069</v>
      </c>
      <c r="G3158" s="8"/>
      <c r="H3158" s="8" t="s">
        <v>16390</v>
      </c>
      <c r="I3158" s="8"/>
    </row>
    <row r="3159" customHeight="1" spans="1:9">
      <c r="A3159" s="6" t="s">
        <v>27070</v>
      </c>
      <c r="B3159" s="6" t="s">
        <v>27071</v>
      </c>
      <c r="C3159" s="6" t="s">
        <v>27072</v>
      </c>
      <c r="D3159" s="6"/>
      <c r="E3159" s="6"/>
      <c r="F3159" s="6" t="s">
        <v>27073</v>
      </c>
      <c r="G3159" s="6"/>
      <c r="H3159" s="6" t="s">
        <v>16673</v>
      </c>
      <c r="I3159" s="6"/>
    </row>
    <row r="3160" customHeight="1" spans="1:9">
      <c r="A3160" s="8" t="s">
        <v>27074</v>
      </c>
      <c r="B3160" s="8" t="s">
        <v>27075</v>
      </c>
      <c r="C3160" s="8" t="s">
        <v>24909</v>
      </c>
      <c r="D3160" s="8"/>
      <c r="E3160" s="8"/>
      <c r="F3160" s="8" t="s">
        <v>27076</v>
      </c>
      <c r="G3160" s="8"/>
      <c r="H3160" s="8" t="s">
        <v>16029</v>
      </c>
      <c r="I3160" s="8"/>
    </row>
    <row r="3161" customHeight="1" spans="1:9">
      <c r="A3161" s="6" t="s">
        <v>27077</v>
      </c>
      <c r="B3161" s="6" t="s">
        <v>27078</v>
      </c>
      <c r="C3161" s="6" t="s">
        <v>27079</v>
      </c>
      <c r="D3161" s="6"/>
      <c r="E3161" s="6"/>
      <c r="F3161" s="6" t="s">
        <v>27080</v>
      </c>
      <c r="G3161" s="6"/>
      <c r="H3161" s="6" t="s">
        <v>16056</v>
      </c>
      <c r="I3161" s="6"/>
    </row>
    <row r="3162" customHeight="1" spans="1:9">
      <c r="A3162" s="8" t="s">
        <v>27081</v>
      </c>
      <c r="B3162" s="8" t="s">
        <v>27082</v>
      </c>
      <c r="C3162" s="8" t="s">
        <v>27083</v>
      </c>
      <c r="D3162" s="8"/>
      <c r="E3162" s="8"/>
      <c r="F3162" s="8" t="s">
        <v>27084</v>
      </c>
      <c r="G3162" s="8"/>
      <c r="H3162" s="8" t="s">
        <v>15985</v>
      </c>
      <c r="I3162" s="8"/>
    </row>
    <row r="3163" customHeight="1" spans="1:9">
      <c r="A3163" s="6" t="s">
        <v>27085</v>
      </c>
      <c r="B3163" s="6" t="s">
        <v>22533</v>
      </c>
      <c r="C3163" s="6" t="s">
        <v>27086</v>
      </c>
      <c r="D3163" s="6"/>
      <c r="E3163" s="6"/>
      <c r="F3163" s="6" t="s">
        <v>27087</v>
      </c>
      <c r="G3163" s="6"/>
      <c r="H3163" s="6" t="s">
        <v>15985</v>
      </c>
      <c r="I3163" s="6"/>
    </row>
    <row r="3164" customHeight="1" spans="1:9">
      <c r="A3164" s="8" t="s">
        <v>27088</v>
      </c>
      <c r="B3164" s="8" t="s">
        <v>27089</v>
      </c>
      <c r="C3164" s="8" t="s">
        <v>27090</v>
      </c>
      <c r="D3164" s="8"/>
      <c r="E3164" s="8"/>
      <c r="F3164" s="8" t="s">
        <v>27091</v>
      </c>
      <c r="G3164" s="8"/>
      <c r="H3164" s="8" t="s">
        <v>16039</v>
      </c>
      <c r="I3164" s="8"/>
    </row>
    <row r="3165" customHeight="1" spans="1:9">
      <c r="A3165" s="6" t="s">
        <v>27092</v>
      </c>
      <c r="B3165" s="6" t="s">
        <v>27093</v>
      </c>
      <c r="C3165" s="6" t="s">
        <v>27094</v>
      </c>
      <c r="D3165" s="6"/>
      <c r="E3165" s="6"/>
      <c r="F3165" s="6" t="s">
        <v>27095</v>
      </c>
      <c r="G3165" s="6"/>
      <c r="H3165" s="6" t="s">
        <v>15985</v>
      </c>
      <c r="I3165" s="6"/>
    </row>
    <row r="3166" customHeight="1" spans="1:9">
      <c r="A3166" s="8" t="s">
        <v>27096</v>
      </c>
      <c r="B3166" s="8" t="s">
        <v>27097</v>
      </c>
      <c r="C3166" s="8" t="s">
        <v>16129</v>
      </c>
      <c r="D3166" s="8"/>
      <c r="E3166" s="8"/>
      <c r="F3166" s="8" t="s">
        <v>27098</v>
      </c>
      <c r="G3166" s="8"/>
      <c r="H3166" s="8" t="s">
        <v>15985</v>
      </c>
      <c r="I3166" s="8"/>
    </row>
    <row r="3167" customHeight="1" spans="1:9">
      <c r="A3167" s="6" t="s">
        <v>27099</v>
      </c>
      <c r="B3167" s="6" t="s">
        <v>27100</v>
      </c>
      <c r="C3167" s="6" t="s">
        <v>19988</v>
      </c>
      <c r="D3167" s="6"/>
      <c r="E3167" s="6"/>
      <c r="F3167" s="6" t="s">
        <v>27101</v>
      </c>
      <c r="G3167" s="6"/>
      <c r="H3167" s="6" t="s">
        <v>15985</v>
      </c>
      <c r="I3167" s="6"/>
    </row>
    <row r="3168" customHeight="1" spans="1:9">
      <c r="A3168" s="8" t="s">
        <v>27102</v>
      </c>
      <c r="B3168" s="8" t="s">
        <v>27103</v>
      </c>
      <c r="C3168" s="8" t="s">
        <v>23480</v>
      </c>
      <c r="D3168" s="8"/>
      <c r="E3168" s="8"/>
      <c r="F3168" s="8" t="s">
        <v>27104</v>
      </c>
      <c r="G3168" s="8"/>
      <c r="H3168" s="8" t="s">
        <v>15985</v>
      </c>
      <c r="I3168" s="8"/>
    </row>
    <row r="3169" customHeight="1" spans="1:9">
      <c r="A3169" s="6" t="s">
        <v>27105</v>
      </c>
      <c r="B3169" s="6" t="s">
        <v>27106</v>
      </c>
      <c r="C3169" s="6" t="s">
        <v>17377</v>
      </c>
      <c r="D3169" s="6"/>
      <c r="E3169" s="6"/>
      <c r="F3169" s="6" t="s">
        <v>27107</v>
      </c>
      <c r="G3169" s="6"/>
      <c r="H3169" s="6" t="s">
        <v>17377</v>
      </c>
      <c r="I3169" s="6"/>
    </row>
    <row r="3170" customHeight="1" spans="1:9">
      <c r="A3170" s="8" t="s">
        <v>27108</v>
      </c>
      <c r="B3170" s="8" t="s">
        <v>27109</v>
      </c>
      <c r="C3170" s="8" t="s">
        <v>15975</v>
      </c>
      <c r="D3170" s="8"/>
      <c r="E3170" s="8"/>
      <c r="F3170" s="8" t="s">
        <v>27110</v>
      </c>
      <c r="G3170" s="8"/>
      <c r="H3170" s="8" t="s">
        <v>15975</v>
      </c>
      <c r="I3170" s="8"/>
    </row>
    <row r="3171" customHeight="1" spans="1:9">
      <c r="A3171" s="6" t="s">
        <v>27111</v>
      </c>
      <c r="B3171" s="6" t="s">
        <v>27112</v>
      </c>
      <c r="C3171" s="6" t="s">
        <v>27113</v>
      </c>
      <c r="D3171" s="6"/>
      <c r="E3171" s="6"/>
      <c r="F3171" s="6" t="s">
        <v>27114</v>
      </c>
      <c r="G3171" s="6"/>
      <c r="H3171" s="6"/>
      <c r="I3171" s="6"/>
    </row>
    <row r="3172" customHeight="1" spans="1:9">
      <c r="A3172" s="8" t="s">
        <v>27115</v>
      </c>
      <c r="B3172" s="8" t="s">
        <v>27116</v>
      </c>
      <c r="C3172" s="8" t="s">
        <v>19439</v>
      </c>
      <c r="D3172" s="8"/>
      <c r="E3172" s="8"/>
      <c r="F3172" s="8" t="s">
        <v>27117</v>
      </c>
      <c r="G3172" s="8"/>
      <c r="H3172" s="8" t="s">
        <v>16024</v>
      </c>
      <c r="I3172" s="8"/>
    </row>
    <row r="3173" customHeight="1" spans="1:9">
      <c r="A3173" s="6" t="s">
        <v>27118</v>
      </c>
      <c r="B3173" s="6" t="s">
        <v>27119</v>
      </c>
      <c r="C3173" s="6" t="s">
        <v>27120</v>
      </c>
      <c r="D3173" s="6"/>
      <c r="E3173" s="6"/>
      <c r="F3173" s="6" t="s">
        <v>27121</v>
      </c>
      <c r="G3173" s="6"/>
      <c r="H3173" s="6" t="s">
        <v>16184</v>
      </c>
      <c r="I3173" s="6"/>
    </row>
    <row r="3174" customHeight="1" spans="1:9">
      <c r="A3174" s="8" t="s">
        <v>27122</v>
      </c>
      <c r="B3174" s="8"/>
      <c r="C3174" s="8" t="s">
        <v>17377</v>
      </c>
      <c r="D3174" s="8"/>
      <c r="E3174" s="8"/>
      <c r="F3174" s="8" t="s">
        <v>27123</v>
      </c>
      <c r="G3174" s="8"/>
      <c r="H3174" s="8"/>
      <c r="I3174" s="8"/>
    </row>
    <row r="3175" customHeight="1" spans="1:9">
      <c r="A3175" s="6" t="s">
        <v>27124</v>
      </c>
      <c r="B3175" s="6" t="s">
        <v>27125</v>
      </c>
      <c r="C3175" s="6" t="s">
        <v>27126</v>
      </c>
      <c r="D3175" s="6"/>
      <c r="E3175" s="6"/>
      <c r="F3175" s="6" t="s">
        <v>27127</v>
      </c>
      <c r="G3175" s="6"/>
      <c r="H3175" s="6" t="s">
        <v>16056</v>
      </c>
      <c r="I3175" s="6"/>
    </row>
    <row r="3176" customHeight="1" spans="1:9">
      <c r="A3176" s="8" t="s">
        <v>27128</v>
      </c>
      <c r="B3176" s="8" t="s">
        <v>27129</v>
      </c>
      <c r="C3176" s="8" t="s">
        <v>16034</v>
      </c>
      <c r="D3176" s="8"/>
      <c r="E3176" s="8"/>
      <c r="F3176" s="8" t="s">
        <v>27130</v>
      </c>
      <c r="G3176" s="8"/>
      <c r="H3176" s="8" t="s">
        <v>16034</v>
      </c>
      <c r="I3176" s="8"/>
    </row>
    <row r="3177" customHeight="1" spans="1:9">
      <c r="A3177" s="6" t="s">
        <v>27131</v>
      </c>
      <c r="B3177" s="6" t="s">
        <v>27132</v>
      </c>
      <c r="C3177" s="6" t="s">
        <v>16129</v>
      </c>
      <c r="D3177" s="6"/>
      <c r="E3177" s="6"/>
      <c r="F3177" s="6" t="s">
        <v>27133</v>
      </c>
      <c r="G3177" s="6"/>
      <c r="H3177" s="6" t="s">
        <v>15985</v>
      </c>
      <c r="I3177" s="6"/>
    </row>
    <row r="3178" customHeight="1" spans="1:9">
      <c r="A3178" s="8" t="s">
        <v>27134</v>
      </c>
      <c r="B3178" s="8" t="s">
        <v>27135</v>
      </c>
      <c r="C3178" s="8" t="s">
        <v>27136</v>
      </c>
      <c r="D3178" s="8"/>
      <c r="E3178" s="8"/>
      <c r="F3178" s="8" t="s">
        <v>27137</v>
      </c>
      <c r="G3178" s="8"/>
      <c r="H3178" s="8"/>
      <c r="I3178" s="8"/>
    </row>
    <row r="3179" customHeight="1" spans="1:9">
      <c r="A3179" s="6" t="s">
        <v>27138</v>
      </c>
      <c r="B3179" s="6" t="s">
        <v>27139</v>
      </c>
      <c r="C3179" s="6" t="s">
        <v>16029</v>
      </c>
      <c r="D3179" s="6"/>
      <c r="E3179" s="6"/>
      <c r="F3179" s="6" t="s">
        <v>27140</v>
      </c>
      <c r="G3179" s="6"/>
      <c r="H3179" s="6" t="s">
        <v>16029</v>
      </c>
      <c r="I3179" s="6"/>
    </row>
    <row r="3180" customHeight="1" spans="1:9">
      <c r="A3180" s="8" t="s">
        <v>27141</v>
      </c>
      <c r="B3180" s="8" t="s">
        <v>27142</v>
      </c>
      <c r="C3180" s="8" t="s">
        <v>27143</v>
      </c>
      <c r="D3180" s="8"/>
      <c r="E3180" s="8"/>
      <c r="F3180" s="8" t="s">
        <v>27144</v>
      </c>
      <c r="G3180" s="8"/>
      <c r="H3180" s="8" t="s">
        <v>15985</v>
      </c>
      <c r="I3180" s="8"/>
    </row>
    <row r="3181" customHeight="1" spans="1:9">
      <c r="A3181" s="6" t="s">
        <v>27145</v>
      </c>
      <c r="B3181" s="6" t="s">
        <v>27146</v>
      </c>
      <c r="C3181" s="6" t="s">
        <v>15975</v>
      </c>
      <c r="D3181" s="6"/>
      <c r="E3181" s="6"/>
      <c r="F3181" s="6" t="s">
        <v>27147</v>
      </c>
      <c r="G3181" s="6"/>
      <c r="H3181" s="6" t="s">
        <v>15975</v>
      </c>
      <c r="I3181" s="6"/>
    </row>
    <row r="3182" customHeight="1" spans="1:9">
      <c r="A3182" s="8" t="s">
        <v>27148</v>
      </c>
      <c r="B3182" s="8" t="s">
        <v>27149</v>
      </c>
      <c r="C3182" s="8" t="s">
        <v>18271</v>
      </c>
      <c r="D3182" s="8"/>
      <c r="E3182" s="8"/>
      <c r="F3182" s="8" t="s">
        <v>27150</v>
      </c>
      <c r="G3182" s="8"/>
      <c r="H3182" s="8" t="s">
        <v>16024</v>
      </c>
      <c r="I3182" s="8"/>
    </row>
    <row r="3183" customHeight="1" spans="1:9">
      <c r="A3183" s="6" t="s">
        <v>27151</v>
      </c>
      <c r="B3183" s="6" t="s">
        <v>27152</v>
      </c>
      <c r="C3183" s="6" t="s">
        <v>15959</v>
      </c>
      <c r="D3183" s="6"/>
      <c r="E3183" s="6"/>
      <c r="F3183" s="6" t="s">
        <v>27153</v>
      </c>
      <c r="G3183" s="6"/>
      <c r="H3183" s="6" t="s">
        <v>15959</v>
      </c>
      <c r="I3183" s="6"/>
    </row>
    <row r="3184" customHeight="1" spans="1:9">
      <c r="A3184" s="8" t="s">
        <v>27154</v>
      </c>
      <c r="B3184" s="8" t="s">
        <v>27155</v>
      </c>
      <c r="C3184" s="8" t="s">
        <v>27156</v>
      </c>
      <c r="D3184" s="8"/>
      <c r="E3184" s="8"/>
      <c r="F3184" s="8" t="s">
        <v>27157</v>
      </c>
      <c r="G3184" s="8"/>
      <c r="H3184" s="8" t="s">
        <v>17575</v>
      </c>
      <c r="I3184" s="8"/>
    </row>
    <row r="3185" customHeight="1" spans="1:9">
      <c r="A3185" s="6" t="s">
        <v>27158</v>
      </c>
      <c r="B3185" s="6" t="s">
        <v>22806</v>
      </c>
      <c r="C3185" s="6" t="s">
        <v>17364</v>
      </c>
      <c r="D3185" s="6"/>
      <c r="E3185" s="6"/>
      <c r="F3185" s="6" t="s">
        <v>27159</v>
      </c>
      <c r="G3185" s="6"/>
      <c r="H3185" s="6" t="s">
        <v>16056</v>
      </c>
      <c r="I3185" s="6"/>
    </row>
    <row r="3186" customHeight="1" spans="1:9">
      <c r="A3186" s="8" t="s">
        <v>27160</v>
      </c>
      <c r="B3186" s="8" t="s">
        <v>27161</v>
      </c>
      <c r="C3186" s="8" t="s">
        <v>15959</v>
      </c>
      <c r="D3186" s="8"/>
      <c r="E3186" s="8"/>
      <c r="F3186" s="8" t="s">
        <v>27162</v>
      </c>
      <c r="G3186" s="8"/>
      <c r="H3186" s="8" t="s">
        <v>15959</v>
      </c>
      <c r="I3186" s="8"/>
    </row>
    <row r="3187" customHeight="1" spans="1:9">
      <c r="A3187" s="6" t="s">
        <v>27163</v>
      </c>
      <c r="B3187" s="6" t="s">
        <v>27164</v>
      </c>
      <c r="C3187" s="6" t="s">
        <v>16144</v>
      </c>
      <c r="D3187" s="6"/>
      <c r="E3187" s="6"/>
      <c r="F3187" s="6" t="s">
        <v>27165</v>
      </c>
      <c r="G3187" s="6"/>
      <c r="H3187" s="6" t="s">
        <v>16144</v>
      </c>
      <c r="I3187" s="6"/>
    </row>
    <row r="3188" customHeight="1" spans="1:9">
      <c r="A3188" s="8" t="s">
        <v>27166</v>
      </c>
      <c r="B3188" s="8"/>
      <c r="C3188" s="8" t="s">
        <v>27167</v>
      </c>
      <c r="D3188" s="8"/>
      <c r="E3188" s="8"/>
      <c r="F3188" s="8" t="s">
        <v>27168</v>
      </c>
      <c r="G3188" s="8"/>
      <c r="H3188" s="8"/>
      <c r="I3188" s="8"/>
    </row>
    <row r="3189" customHeight="1" spans="1:9">
      <c r="A3189" s="6" t="s">
        <v>27169</v>
      </c>
      <c r="B3189" s="6" t="s">
        <v>27170</v>
      </c>
      <c r="C3189" s="6" t="s">
        <v>16039</v>
      </c>
      <c r="D3189" s="6"/>
      <c r="E3189" s="6"/>
      <c r="F3189" s="6" t="s">
        <v>27171</v>
      </c>
      <c r="G3189" s="6"/>
      <c r="H3189" s="6" t="s">
        <v>16039</v>
      </c>
      <c r="I3189" s="6"/>
    </row>
    <row r="3190" customHeight="1" spans="1:9">
      <c r="A3190" s="8" t="s">
        <v>27172</v>
      </c>
      <c r="B3190" s="8" t="s">
        <v>27173</v>
      </c>
      <c r="C3190" s="8" t="s">
        <v>19080</v>
      </c>
      <c r="D3190" s="8"/>
      <c r="E3190" s="8"/>
      <c r="F3190" s="8" t="s">
        <v>27174</v>
      </c>
      <c r="G3190" s="8"/>
      <c r="H3190" s="8" t="s">
        <v>16029</v>
      </c>
      <c r="I3190" s="8"/>
    </row>
    <row r="3191" customHeight="1" spans="1:9">
      <c r="A3191" s="6" t="s">
        <v>27175</v>
      </c>
      <c r="B3191" s="6" t="s">
        <v>27176</v>
      </c>
      <c r="C3191" s="6" t="s">
        <v>17377</v>
      </c>
      <c r="D3191" s="6"/>
      <c r="E3191" s="6"/>
      <c r="F3191" s="6" t="s">
        <v>27177</v>
      </c>
      <c r="G3191" s="6"/>
      <c r="H3191" s="6" t="s">
        <v>17377</v>
      </c>
      <c r="I3191" s="6"/>
    </row>
    <row r="3192" customHeight="1" spans="1:9">
      <c r="A3192" s="8" t="s">
        <v>27178</v>
      </c>
      <c r="B3192" s="8" t="s">
        <v>27179</v>
      </c>
      <c r="C3192" s="8" t="s">
        <v>17377</v>
      </c>
      <c r="D3192" s="8"/>
      <c r="E3192" s="8" t="s">
        <v>27180</v>
      </c>
      <c r="F3192" s="8" t="s">
        <v>27181</v>
      </c>
      <c r="G3192" s="8"/>
      <c r="H3192" s="8" t="s">
        <v>17377</v>
      </c>
      <c r="I3192" s="8"/>
    </row>
    <row r="3193" customHeight="1" spans="1:9">
      <c r="A3193" s="6" t="s">
        <v>27182</v>
      </c>
      <c r="B3193" s="6"/>
      <c r="C3193" s="6" t="s">
        <v>27183</v>
      </c>
      <c r="D3193" s="6"/>
      <c r="E3193" s="6"/>
      <c r="F3193" s="6" t="s">
        <v>27184</v>
      </c>
      <c r="G3193" s="6"/>
      <c r="H3193" s="6"/>
      <c r="I3193" s="6"/>
    </row>
    <row r="3194" customHeight="1" spans="1:9">
      <c r="A3194" s="8" t="s">
        <v>27185</v>
      </c>
      <c r="B3194" s="8" t="s">
        <v>27186</v>
      </c>
      <c r="C3194" s="8" t="s">
        <v>27187</v>
      </c>
      <c r="D3194" s="8"/>
      <c r="E3194" s="8"/>
      <c r="F3194" s="8" t="s">
        <v>27188</v>
      </c>
      <c r="G3194" s="8"/>
      <c r="H3194" s="8" t="s">
        <v>16826</v>
      </c>
      <c r="I3194" s="8"/>
    </row>
    <row r="3195" customHeight="1" spans="1:9">
      <c r="A3195" s="6" t="s">
        <v>27189</v>
      </c>
      <c r="B3195" s="6" t="s">
        <v>27190</v>
      </c>
      <c r="C3195" s="6" t="s">
        <v>16092</v>
      </c>
      <c r="D3195" s="6"/>
      <c r="E3195" s="6"/>
      <c r="F3195" s="6" t="s">
        <v>27191</v>
      </c>
      <c r="G3195" s="6"/>
      <c r="H3195" s="6" t="s">
        <v>16094</v>
      </c>
      <c r="I3195" s="6"/>
    </row>
    <row r="3196" customHeight="1" spans="1:9">
      <c r="A3196" s="8" t="s">
        <v>27192</v>
      </c>
      <c r="B3196" s="8" t="s">
        <v>27193</v>
      </c>
      <c r="C3196" s="8" t="s">
        <v>27194</v>
      </c>
      <c r="D3196" s="8"/>
      <c r="E3196" s="8"/>
      <c r="F3196" s="8" t="s">
        <v>27195</v>
      </c>
      <c r="G3196" s="8"/>
      <c r="H3196" s="8" t="s">
        <v>15985</v>
      </c>
      <c r="I3196" s="8"/>
    </row>
    <row r="3197" customHeight="1" spans="1:9">
      <c r="A3197" s="6" t="s">
        <v>27196</v>
      </c>
      <c r="B3197" s="6" t="s">
        <v>27197</v>
      </c>
      <c r="C3197" s="6" t="s">
        <v>27198</v>
      </c>
      <c r="D3197" s="6"/>
      <c r="E3197" s="6"/>
      <c r="F3197" s="6" t="s">
        <v>27199</v>
      </c>
      <c r="G3197" s="6"/>
      <c r="H3197" s="6" t="s">
        <v>15985</v>
      </c>
      <c r="I3197" s="6"/>
    </row>
    <row r="3198" customHeight="1" spans="1:9">
      <c r="A3198" s="8" t="s">
        <v>27200</v>
      </c>
      <c r="B3198" s="8" t="s">
        <v>27201</v>
      </c>
      <c r="C3198" s="8" t="s">
        <v>17445</v>
      </c>
      <c r="D3198" s="8"/>
      <c r="E3198" s="8"/>
      <c r="F3198" s="8" t="s">
        <v>27202</v>
      </c>
      <c r="G3198" s="8"/>
      <c r="H3198" s="8" t="s">
        <v>16168</v>
      </c>
      <c r="I3198" s="8"/>
    </row>
    <row r="3199" customHeight="1" spans="1:9">
      <c r="A3199" s="6" t="s">
        <v>27203</v>
      </c>
      <c r="B3199" s="6" t="s">
        <v>27204</v>
      </c>
      <c r="C3199" s="6" t="s">
        <v>27205</v>
      </c>
      <c r="D3199" s="6"/>
      <c r="E3199" s="6"/>
      <c r="F3199" s="6" t="s">
        <v>27206</v>
      </c>
      <c r="G3199" s="6"/>
      <c r="H3199" s="6" t="s">
        <v>15985</v>
      </c>
      <c r="I3199" s="6"/>
    </row>
    <row r="3200" customHeight="1" spans="1:9">
      <c r="A3200" s="8" t="s">
        <v>27207</v>
      </c>
      <c r="B3200" s="8" t="s">
        <v>27208</v>
      </c>
      <c r="C3200" s="8" t="s">
        <v>27209</v>
      </c>
      <c r="D3200" s="8"/>
      <c r="E3200" s="8"/>
      <c r="F3200" s="8" t="s">
        <v>27210</v>
      </c>
      <c r="G3200" s="8"/>
      <c r="H3200" s="8" t="s">
        <v>15985</v>
      </c>
      <c r="I3200" s="8"/>
    </row>
    <row r="3201" customHeight="1" spans="1:9">
      <c r="A3201" s="6" t="s">
        <v>27211</v>
      </c>
      <c r="B3201" s="6" t="s">
        <v>27212</v>
      </c>
      <c r="C3201" s="6" t="s">
        <v>27213</v>
      </c>
      <c r="D3201" s="6"/>
      <c r="E3201" s="6"/>
      <c r="F3201" s="6" t="s">
        <v>27214</v>
      </c>
      <c r="G3201" s="6"/>
      <c r="H3201" s="6" t="s">
        <v>16029</v>
      </c>
      <c r="I3201" s="6"/>
    </row>
    <row r="3202" customHeight="1" spans="1:9">
      <c r="A3202" s="8" t="s">
        <v>27215</v>
      </c>
      <c r="B3202" s="8" t="s">
        <v>27216</v>
      </c>
      <c r="C3202" s="8" t="s">
        <v>27217</v>
      </c>
      <c r="D3202" s="8"/>
      <c r="E3202" s="8"/>
      <c r="F3202" s="8" t="s">
        <v>27218</v>
      </c>
      <c r="G3202" s="8"/>
      <c r="H3202" s="8" t="s">
        <v>16184</v>
      </c>
      <c r="I3202" s="8"/>
    </row>
    <row r="3203" customHeight="1" spans="1:9">
      <c r="A3203" s="6" t="s">
        <v>27219</v>
      </c>
      <c r="B3203" s="6" t="s">
        <v>27220</v>
      </c>
      <c r="C3203" s="6" t="s">
        <v>27221</v>
      </c>
      <c r="D3203" s="6"/>
      <c r="E3203" s="6"/>
      <c r="F3203" s="6" t="s">
        <v>27222</v>
      </c>
      <c r="G3203" s="6"/>
      <c r="H3203" s="6" t="s">
        <v>15985</v>
      </c>
      <c r="I3203" s="6"/>
    </row>
    <row r="3204" customHeight="1" spans="1:9">
      <c r="A3204" s="8" t="s">
        <v>27223</v>
      </c>
      <c r="B3204" s="8" t="s">
        <v>27224</v>
      </c>
      <c r="C3204" s="8" t="s">
        <v>16059</v>
      </c>
      <c r="D3204" s="8"/>
      <c r="E3204" s="8"/>
      <c r="F3204" s="8" t="s">
        <v>27225</v>
      </c>
      <c r="G3204" s="8"/>
      <c r="H3204" s="8" t="s">
        <v>15980</v>
      </c>
      <c r="I3204" s="8"/>
    </row>
    <row r="3205" customHeight="1" spans="1:9">
      <c r="A3205" s="6" t="s">
        <v>27226</v>
      </c>
      <c r="B3205" s="6" t="s">
        <v>27227</v>
      </c>
      <c r="C3205" s="6" t="s">
        <v>27228</v>
      </c>
      <c r="D3205" s="6"/>
      <c r="E3205" s="6"/>
      <c r="F3205" s="6" t="s">
        <v>27229</v>
      </c>
      <c r="G3205" s="6"/>
      <c r="H3205" s="6" t="s">
        <v>15985</v>
      </c>
      <c r="I3205" s="6"/>
    </row>
    <row r="3206" customHeight="1" spans="1:9">
      <c r="A3206" s="8" t="s">
        <v>27230</v>
      </c>
      <c r="B3206" s="8" t="s">
        <v>27231</v>
      </c>
      <c r="C3206" s="8" t="s">
        <v>16011</v>
      </c>
      <c r="D3206" s="8"/>
      <c r="E3206" s="8"/>
      <c r="F3206" s="8" t="s">
        <v>27232</v>
      </c>
      <c r="G3206" s="8"/>
      <c r="H3206" s="8"/>
      <c r="I3206" s="8"/>
    </row>
    <row r="3207" customHeight="1" spans="1:9">
      <c r="A3207" s="6" t="s">
        <v>27233</v>
      </c>
      <c r="B3207" s="6" t="s">
        <v>27234</v>
      </c>
      <c r="C3207" s="6" t="s">
        <v>27235</v>
      </c>
      <c r="D3207" s="6"/>
      <c r="E3207" s="6"/>
      <c r="F3207" s="6" t="s">
        <v>27236</v>
      </c>
      <c r="G3207" s="6"/>
      <c r="H3207" s="6" t="s">
        <v>15980</v>
      </c>
      <c r="I3207" s="6"/>
    </row>
    <row r="3208" customHeight="1" spans="1:9">
      <c r="A3208" s="8" t="s">
        <v>27237</v>
      </c>
      <c r="B3208" s="8" t="s">
        <v>27238</v>
      </c>
      <c r="C3208" s="8" t="s">
        <v>27239</v>
      </c>
      <c r="D3208" s="8"/>
      <c r="E3208" s="8"/>
      <c r="F3208" s="8" t="s">
        <v>27240</v>
      </c>
      <c r="G3208" s="8"/>
      <c r="H3208" s="8" t="s">
        <v>16197</v>
      </c>
      <c r="I3208" s="8"/>
    </row>
    <row r="3209" customHeight="1" spans="1:9">
      <c r="A3209" s="6" t="s">
        <v>27241</v>
      </c>
      <c r="B3209" s="6" t="s">
        <v>27242</v>
      </c>
      <c r="C3209" s="6" t="s">
        <v>27243</v>
      </c>
      <c r="D3209" s="6"/>
      <c r="E3209" s="6"/>
      <c r="F3209" s="6" t="s">
        <v>27244</v>
      </c>
      <c r="G3209" s="6"/>
      <c r="H3209" s="6" t="s">
        <v>17575</v>
      </c>
      <c r="I3209" s="6"/>
    </row>
    <row r="3210" customHeight="1" spans="1:9">
      <c r="A3210" s="8" t="s">
        <v>27245</v>
      </c>
      <c r="B3210" s="8" t="s">
        <v>27246</v>
      </c>
      <c r="C3210" s="8" t="s">
        <v>17597</v>
      </c>
      <c r="D3210" s="8"/>
      <c r="E3210" s="8"/>
      <c r="F3210" s="8" t="s">
        <v>27247</v>
      </c>
      <c r="G3210" s="8"/>
      <c r="H3210" s="8" t="s">
        <v>16390</v>
      </c>
      <c r="I3210" s="8"/>
    </row>
    <row r="3211" customHeight="1" spans="1:9">
      <c r="A3211" s="6" t="s">
        <v>27248</v>
      </c>
      <c r="B3211" s="6" t="s">
        <v>27249</v>
      </c>
      <c r="C3211" s="6" t="s">
        <v>27250</v>
      </c>
      <c r="D3211" s="6"/>
      <c r="E3211" s="6"/>
      <c r="F3211" s="6" t="s">
        <v>27251</v>
      </c>
      <c r="G3211" s="6"/>
      <c r="H3211" s="6" t="s">
        <v>15985</v>
      </c>
      <c r="I3211" s="6"/>
    </row>
    <row r="3212" customHeight="1" spans="1:9">
      <c r="A3212" s="8" t="s">
        <v>27252</v>
      </c>
      <c r="B3212" s="8" t="s">
        <v>27253</v>
      </c>
      <c r="C3212" s="8" t="s">
        <v>27254</v>
      </c>
      <c r="D3212" s="8"/>
      <c r="E3212" s="8"/>
      <c r="F3212" s="8" t="s">
        <v>27255</v>
      </c>
      <c r="G3212" s="8"/>
      <c r="H3212" s="8" t="s">
        <v>15985</v>
      </c>
      <c r="I3212" s="8"/>
    </row>
    <row r="3213" customHeight="1" spans="1:9">
      <c r="A3213" s="6" t="s">
        <v>27256</v>
      </c>
      <c r="B3213" s="6" t="s">
        <v>27257</v>
      </c>
      <c r="C3213" s="6" t="s">
        <v>27258</v>
      </c>
      <c r="D3213" s="6"/>
      <c r="E3213" s="6"/>
      <c r="F3213" s="6" t="s">
        <v>27259</v>
      </c>
      <c r="G3213" s="6"/>
      <c r="H3213" s="6" t="s">
        <v>17575</v>
      </c>
      <c r="I3213" s="6"/>
    </row>
    <row r="3214" customHeight="1" spans="1:9">
      <c r="A3214" s="8" t="s">
        <v>27260</v>
      </c>
      <c r="B3214" s="8"/>
      <c r="C3214" s="8" t="s">
        <v>27261</v>
      </c>
      <c r="D3214" s="8"/>
      <c r="E3214" s="8"/>
      <c r="F3214" s="8" t="s">
        <v>27262</v>
      </c>
      <c r="G3214" s="8"/>
      <c r="H3214" s="8" t="s">
        <v>16029</v>
      </c>
      <c r="I3214" s="8"/>
    </row>
    <row r="3215" customHeight="1" spans="1:9">
      <c r="A3215" s="6" t="s">
        <v>27263</v>
      </c>
      <c r="B3215" s="6" t="s">
        <v>27264</v>
      </c>
      <c r="C3215" s="6" t="s">
        <v>27265</v>
      </c>
      <c r="D3215" s="6"/>
      <c r="E3215" s="6"/>
      <c r="F3215" s="6" t="s">
        <v>27266</v>
      </c>
      <c r="G3215" s="6"/>
      <c r="H3215" s="6" t="s">
        <v>15985</v>
      </c>
      <c r="I3215" s="6"/>
    </row>
    <row r="3216" customHeight="1" spans="1:9">
      <c r="A3216" s="8" t="s">
        <v>27267</v>
      </c>
      <c r="B3216" s="8" t="s">
        <v>27268</v>
      </c>
      <c r="C3216" s="8" t="s">
        <v>27269</v>
      </c>
      <c r="D3216" s="8"/>
      <c r="E3216" s="8"/>
      <c r="F3216" s="8" t="s">
        <v>27270</v>
      </c>
      <c r="G3216" s="8"/>
      <c r="H3216" s="8" t="s">
        <v>15985</v>
      </c>
      <c r="I3216" s="8"/>
    </row>
    <row r="3217" customHeight="1" spans="1:9">
      <c r="A3217" s="6" t="s">
        <v>27271</v>
      </c>
      <c r="B3217" s="6" t="s">
        <v>27272</v>
      </c>
      <c r="C3217" s="6" t="s">
        <v>16411</v>
      </c>
      <c r="D3217" s="6"/>
      <c r="E3217" s="6"/>
      <c r="F3217" s="6" t="s">
        <v>27273</v>
      </c>
      <c r="G3217" s="6"/>
      <c r="H3217" s="6" t="s">
        <v>16411</v>
      </c>
      <c r="I3217" s="6"/>
    </row>
    <row r="3218" customHeight="1" spans="1:9">
      <c r="A3218" s="8" t="s">
        <v>27274</v>
      </c>
      <c r="B3218" s="8" t="s">
        <v>27275</v>
      </c>
      <c r="C3218" s="8" t="s">
        <v>20377</v>
      </c>
      <c r="D3218" s="8"/>
      <c r="E3218" s="8"/>
      <c r="F3218" s="8" t="s">
        <v>27276</v>
      </c>
      <c r="G3218" s="8"/>
      <c r="H3218" s="8" t="s">
        <v>15965</v>
      </c>
      <c r="I3218" s="8"/>
    </row>
    <row r="3219" customHeight="1" spans="1:9">
      <c r="A3219" s="6" t="s">
        <v>27277</v>
      </c>
      <c r="B3219" s="6" t="s">
        <v>27278</v>
      </c>
      <c r="C3219" s="6" t="s">
        <v>27279</v>
      </c>
      <c r="D3219" s="6"/>
      <c r="E3219" s="6"/>
      <c r="F3219" s="6" t="s">
        <v>27280</v>
      </c>
      <c r="G3219" s="6"/>
      <c r="H3219" s="6" t="s">
        <v>15970</v>
      </c>
      <c r="I3219" s="6"/>
    </row>
    <row r="3220" customHeight="1" spans="1:9">
      <c r="A3220" s="8" t="s">
        <v>27281</v>
      </c>
      <c r="B3220" s="8" t="s">
        <v>27282</v>
      </c>
      <c r="C3220" s="8" t="s">
        <v>27283</v>
      </c>
      <c r="D3220" s="8"/>
      <c r="E3220" s="8"/>
      <c r="F3220" s="8" t="s">
        <v>27284</v>
      </c>
      <c r="G3220" s="8"/>
      <c r="H3220" s="8" t="s">
        <v>16034</v>
      </c>
      <c r="I3220" s="8"/>
    </row>
    <row r="3221" customHeight="1" spans="1:9">
      <c r="A3221" s="6" t="s">
        <v>27285</v>
      </c>
      <c r="B3221" s="6" t="s">
        <v>27286</v>
      </c>
      <c r="C3221" s="6" t="s">
        <v>18194</v>
      </c>
      <c r="D3221" s="6"/>
      <c r="E3221" s="6"/>
      <c r="F3221" s="6" t="s">
        <v>27287</v>
      </c>
      <c r="G3221" s="6"/>
      <c r="H3221" s="6" t="s">
        <v>15980</v>
      </c>
      <c r="I3221" s="6"/>
    </row>
    <row r="3222" customHeight="1" spans="1:9">
      <c r="A3222" s="8" t="s">
        <v>27288</v>
      </c>
      <c r="B3222" s="8" t="s">
        <v>27289</v>
      </c>
      <c r="C3222" s="8" t="s">
        <v>27290</v>
      </c>
      <c r="D3222" s="8"/>
      <c r="E3222" s="8"/>
      <c r="F3222" s="8" t="s">
        <v>27291</v>
      </c>
      <c r="G3222" s="8"/>
      <c r="H3222" s="8" t="s">
        <v>15980</v>
      </c>
      <c r="I3222" s="8"/>
    </row>
    <row r="3223" customHeight="1" spans="1:9">
      <c r="A3223" s="6" t="s">
        <v>27292</v>
      </c>
      <c r="B3223" s="6" t="s">
        <v>27293</v>
      </c>
      <c r="C3223" s="6" t="s">
        <v>24109</v>
      </c>
      <c r="D3223" s="6"/>
      <c r="E3223" s="6"/>
      <c r="F3223" s="6" t="s">
        <v>27294</v>
      </c>
      <c r="G3223" s="6"/>
      <c r="H3223" s="6" t="s">
        <v>16029</v>
      </c>
      <c r="I3223" s="6"/>
    </row>
    <row r="3224" customHeight="1" spans="1:9">
      <c r="A3224" s="8" t="s">
        <v>27295</v>
      </c>
      <c r="B3224" s="8" t="s">
        <v>27296</v>
      </c>
      <c r="C3224" s="8" t="s">
        <v>16029</v>
      </c>
      <c r="D3224" s="8"/>
      <c r="E3224" s="8"/>
      <c r="F3224" s="8" t="s">
        <v>27297</v>
      </c>
      <c r="G3224" s="8"/>
      <c r="H3224" s="8" t="s">
        <v>16029</v>
      </c>
      <c r="I3224" s="8"/>
    </row>
    <row r="3225" customHeight="1" spans="1:9">
      <c r="A3225" s="6" t="s">
        <v>27298</v>
      </c>
      <c r="B3225" s="6" t="s">
        <v>27299</v>
      </c>
      <c r="C3225" s="6" t="s">
        <v>16144</v>
      </c>
      <c r="D3225" s="6"/>
      <c r="E3225" s="6"/>
      <c r="F3225" s="6" t="s">
        <v>27300</v>
      </c>
      <c r="G3225" s="6"/>
      <c r="H3225" s="6" t="s">
        <v>16144</v>
      </c>
      <c r="I3225" s="6"/>
    </row>
    <row r="3226" customHeight="1" spans="1:9">
      <c r="A3226" s="8" t="s">
        <v>27301</v>
      </c>
      <c r="B3226" s="8" t="s">
        <v>27302</v>
      </c>
      <c r="C3226" s="8" t="s">
        <v>16411</v>
      </c>
      <c r="D3226" s="8"/>
      <c r="E3226" s="8"/>
      <c r="F3226" s="8" t="s">
        <v>27303</v>
      </c>
      <c r="G3226" s="8"/>
      <c r="H3226" s="8" t="s">
        <v>16411</v>
      </c>
      <c r="I3226" s="8"/>
    </row>
    <row r="3227" customHeight="1" spans="1:9">
      <c r="A3227" s="6" t="s">
        <v>27304</v>
      </c>
      <c r="B3227" s="6" t="s">
        <v>27305</v>
      </c>
      <c r="C3227" s="6" t="s">
        <v>16129</v>
      </c>
      <c r="D3227" s="6"/>
      <c r="E3227" s="6"/>
      <c r="F3227" s="6" t="s">
        <v>27306</v>
      </c>
      <c r="G3227" s="6"/>
      <c r="H3227" s="6" t="s">
        <v>15985</v>
      </c>
      <c r="I3227" s="6"/>
    </row>
    <row r="3228" customHeight="1" spans="1:9">
      <c r="A3228" s="8" t="s">
        <v>27307</v>
      </c>
      <c r="B3228" s="8" t="s">
        <v>27308</v>
      </c>
      <c r="C3228" s="8" t="s">
        <v>15959</v>
      </c>
      <c r="D3228" s="8"/>
      <c r="E3228" s="8"/>
      <c r="F3228" s="8" t="s">
        <v>27309</v>
      </c>
      <c r="G3228" s="8"/>
      <c r="H3228" s="8" t="s">
        <v>15959</v>
      </c>
      <c r="I3228" s="8"/>
    </row>
    <row r="3229" customHeight="1" spans="1:9">
      <c r="A3229" s="6" t="s">
        <v>27310</v>
      </c>
      <c r="B3229" s="6" t="s">
        <v>27311</v>
      </c>
      <c r="C3229" s="6" t="s">
        <v>27312</v>
      </c>
      <c r="D3229" s="6"/>
      <c r="E3229" s="6"/>
      <c r="F3229" s="6" t="s">
        <v>27313</v>
      </c>
      <c r="G3229" s="6"/>
      <c r="H3229" s="6" t="s">
        <v>16081</v>
      </c>
      <c r="I3229" s="6"/>
    </row>
    <row r="3230" customHeight="1" spans="1:9">
      <c r="A3230" s="8" t="s">
        <v>27314</v>
      </c>
      <c r="B3230" s="8" t="s">
        <v>27315</v>
      </c>
      <c r="C3230" s="8" t="s">
        <v>23905</v>
      </c>
      <c r="D3230" s="8"/>
      <c r="E3230" s="8"/>
      <c r="F3230" s="8" t="s">
        <v>27316</v>
      </c>
      <c r="G3230" s="8"/>
      <c r="H3230" s="8" t="s">
        <v>15985</v>
      </c>
      <c r="I3230" s="8"/>
    </row>
    <row r="3231" customHeight="1" spans="1:9">
      <c r="A3231" s="6" t="s">
        <v>27317</v>
      </c>
      <c r="B3231" s="6" t="s">
        <v>27318</v>
      </c>
      <c r="C3231" s="6" t="s">
        <v>15990</v>
      </c>
      <c r="D3231" s="6"/>
      <c r="E3231" s="6"/>
      <c r="F3231" s="6" t="s">
        <v>27319</v>
      </c>
      <c r="G3231" s="6"/>
      <c r="H3231" s="6" t="s">
        <v>15990</v>
      </c>
      <c r="I3231" s="6"/>
    </row>
    <row r="3232" customHeight="1" spans="1:9">
      <c r="A3232" s="8" t="s">
        <v>27320</v>
      </c>
      <c r="B3232" s="8" t="s">
        <v>27321</v>
      </c>
      <c r="C3232" s="8" t="s">
        <v>27322</v>
      </c>
      <c r="D3232" s="8"/>
      <c r="E3232" s="8"/>
      <c r="F3232" s="8" t="s">
        <v>27323</v>
      </c>
      <c r="G3232" s="8"/>
      <c r="H3232" s="8" t="s">
        <v>15959</v>
      </c>
      <c r="I3232" s="8"/>
    </row>
    <row r="3233" customHeight="1" spans="1:9">
      <c r="A3233" s="6" t="s">
        <v>27324</v>
      </c>
      <c r="B3233" s="6" t="s">
        <v>27325</v>
      </c>
      <c r="C3233" s="6" t="s">
        <v>27326</v>
      </c>
      <c r="D3233" s="6"/>
      <c r="E3233" s="6"/>
      <c r="F3233" s="6" t="s">
        <v>27327</v>
      </c>
      <c r="G3233" s="6"/>
      <c r="H3233" s="6" t="s">
        <v>17575</v>
      </c>
      <c r="I3233" s="6"/>
    </row>
    <row r="3234" customHeight="1" spans="1:9">
      <c r="A3234" s="8" t="s">
        <v>27328</v>
      </c>
      <c r="B3234" s="8" t="s">
        <v>27329</v>
      </c>
      <c r="C3234" s="8" t="s">
        <v>27330</v>
      </c>
      <c r="D3234" s="8"/>
      <c r="E3234" s="8"/>
      <c r="F3234" s="8" t="s">
        <v>27331</v>
      </c>
      <c r="G3234" s="8"/>
      <c r="H3234" s="8" t="s">
        <v>16029</v>
      </c>
      <c r="I3234" s="8"/>
    </row>
    <row r="3235" customHeight="1" spans="1:9">
      <c r="A3235" s="6" t="s">
        <v>27332</v>
      </c>
      <c r="B3235" s="6" t="s">
        <v>27333</v>
      </c>
      <c r="C3235" s="6" t="s">
        <v>16129</v>
      </c>
      <c r="D3235" s="6"/>
      <c r="E3235" s="6"/>
      <c r="F3235" s="6" t="s">
        <v>27334</v>
      </c>
      <c r="G3235" s="6"/>
      <c r="H3235" s="6" t="s">
        <v>15985</v>
      </c>
      <c r="I3235" s="6"/>
    </row>
    <row r="3236" customHeight="1" spans="1:9">
      <c r="A3236" s="8" t="s">
        <v>27335</v>
      </c>
      <c r="B3236" s="8" t="s">
        <v>27336</v>
      </c>
      <c r="C3236" s="8" t="s">
        <v>20751</v>
      </c>
      <c r="D3236" s="8"/>
      <c r="E3236" s="8"/>
      <c r="F3236" s="8" t="s">
        <v>27337</v>
      </c>
      <c r="G3236" s="8"/>
      <c r="H3236" s="8" t="s">
        <v>16348</v>
      </c>
      <c r="I3236" s="8"/>
    </row>
    <row r="3237" customHeight="1" spans="1:9">
      <c r="A3237" s="6" t="s">
        <v>27338</v>
      </c>
      <c r="B3237" s="6" t="s">
        <v>27339</v>
      </c>
      <c r="C3237" s="6" t="s">
        <v>18812</v>
      </c>
      <c r="D3237" s="6"/>
      <c r="E3237" s="6"/>
      <c r="F3237" s="6" t="s">
        <v>27340</v>
      </c>
      <c r="G3237" s="6"/>
      <c r="H3237" s="6" t="s">
        <v>16539</v>
      </c>
      <c r="I3237" s="6"/>
    </row>
    <row r="3238" customHeight="1" spans="1:9">
      <c r="A3238" s="8" t="s">
        <v>27341</v>
      </c>
      <c r="B3238" s="8" t="s">
        <v>27342</v>
      </c>
      <c r="C3238" s="8" t="s">
        <v>16184</v>
      </c>
      <c r="D3238" s="8"/>
      <c r="E3238" s="8"/>
      <c r="F3238" s="8" t="s">
        <v>27343</v>
      </c>
      <c r="G3238" s="8"/>
      <c r="H3238" s="8" t="s">
        <v>16184</v>
      </c>
      <c r="I3238" s="8"/>
    </row>
    <row r="3239" customHeight="1" spans="1:9">
      <c r="A3239" s="6" t="s">
        <v>27344</v>
      </c>
      <c r="B3239" s="6" t="s">
        <v>27345</v>
      </c>
      <c r="C3239" s="6" t="s">
        <v>15980</v>
      </c>
      <c r="D3239" s="6"/>
      <c r="E3239" s="6"/>
      <c r="F3239" s="6" t="s">
        <v>27346</v>
      </c>
      <c r="G3239" s="6"/>
      <c r="H3239" s="6" t="s">
        <v>15980</v>
      </c>
      <c r="I3239" s="6"/>
    </row>
    <row r="3240" customHeight="1" spans="1:9">
      <c r="A3240" s="8" t="s">
        <v>27347</v>
      </c>
      <c r="B3240" s="8" t="s">
        <v>27348</v>
      </c>
      <c r="C3240" s="8" t="s">
        <v>16056</v>
      </c>
      <c r="D3240" s="8"/>
      <c r="E3240" s="8"/>
      <c r="F3240" s="8" t="s">
        <v>27349</v>
      </c>
      <c r="G3240" s="8"/>
      <c r="H3240" s="8" t="s">
        <v>16056</v>
      </c>
      <c r="I3240" s="8"/>
    </row>
    <row r="3241" customHeight="1" spans="1:9">
      <c r="A3241" s="6" t="s">
        <v>27350</v>
      </c>
      <c r="B3241" s="6" t="s">
        <v>27351</v>
      </c>
      <c r="C3241" s="6" t="s">
        <v>27352</v>
      </c>
      <c r="D3241" s="6"/>
      <c r="E3241" s="6"/>
      <c r="F3241" s="6" t="s">
        <v>27353</v>
      </c>
      <c r="G3241" s="6"/>
      <c r="H3241" s="6" t="s">
        <v>16411</v>
      </c>
      <c r="I3241" s="6"/>
    </row>
    <row r="3242" customHeight="1" spans="1:9">
      <c r="A3242" s="8" t="s">
        <v>27354</v>
      </c>
      <c r="B3242" s="8" t="s">
        <v>27355</v>
      </c>
      <c r="C3242" s="8" t="s">
        <v>27356</v>
      </c>
      <c r="D3242" s="8"/>
      <c r="E3242" s="8"/>
      <c r="F3242" s="8" t="s">
        <v>27357</v>
      </c>
      <c r="G3242" s="8"/>
      <c r="H3242" s="8" t="s">
        <v>15965</v>
      </c>
      <c r="I3242" s="8"/>
    </row>
    <row r="3243" customHeight="1" spans="1:9">
      <c r="A3243" s="6" t="s">
        <v>27358</v>
      </c>
      <c r="B3243" s="6"/>
      <c r="C3243" s="6" t="s">
        <v>27359</v>
      </c>
      <c r="D3243" s="6"/>
      <c r="E3243" s="6"/>
      <c r="F3243" s="6" t="s">
        <v>27360</v>
      </c>
      <c r="G3243" s="6"/>
      <c r="H3243" s="6"/>
      <c r="I3243" s="6"/>
    </row>
    <row r="3244" customHeight="1" spans="1:9">
      <c r="A3244" s="8" t="s">
        <v>27361</v>
      </c>
      <c r="B3244" s="8" t="s">
        <v>25811</v>
      </c>
      <c r="C3244" s="8" t="s">
        <v>17424</v>
      </c>
      <c r="D3244" s="8"/>
      <c r="E3244" s="8"/>
      <c r="F3244" s="8" t="s">
        <v>27362</v>
      </c>
      <c r="G3244" s="8"/>
      <c r="H3244" s="8" t="s">
        <v>16361</v>
      </c>
      <c r="I3244" s="8"/>
    </row>
    <row r="3245" customHeight="1" spans="1:9">
      <c r="A3245" s="6" t="s">
        <v>27363</v>
      </c>
      <c r="B3245" s="6" t="s">
        <v>27364</v>
      </c>
      <c r="C3245" s="6" t="s">
        <v>27365</v>
      </c>
      <c r="D3245" s="6"/>
      <c r="E3245" s="6"/>
      <c r="F3245" s="6" t="s">
        <v>27366</v>
      </c>
      <c r="G3245" s="6"/>
      <c r="H3245" s="6" t="s">
        <v>15975</v>
      </c>
      <c r="I3245" s="6"/>
    </row>
    <row r="3246" customHeight="1" spans="1:9">
      <c r="A3246" s="8" t="s">
        <v>27367</v>
      </c>
      <c r="B3246" s="8" t="s">
        <v>27368</v>
      </c>
      <c r="C3246" s="8" t="s">
        <v>27369</v>
      </c>
      <c r="D3246" s="8"/>
      <c r="E3246" s="8"/>
      <c r="F3246" s="8" t="s">
        <v>27370</v>
      </c>
      <c r="G3246" s="8"/>
      <c r="H3246" s="8" t="s">
        <v>16034</v>
      </c>
      <c r="I3246" s="8"/>
    </row>
    <row r="3247" customHeight="1" spans="1:9">
      <c r="A3247" s="6" t="s">
        <v>27371</v>
      </c>
      <c r="B3247" s="6" t="s">
        <v>27372</v>
      </c>
      <c r="C3247" s="6" t="s">
        <v>15959</v>
      </c>
      <c r="D3247" s="6"/>
      <c r="E3247" s="6"/>
      <c r="F3247" s="6" t="s">
        <v>27373</v>
      </c>
      <c r="G3247" s="6"/>
      <c r="H3247" s="6" t="s">
        <v>15959</v>
      </c>
      <c r="I3247" s="6"/>
    </row>
    <row r="3248" customHeight="1" spans="1:9">
      <c r="A3248" s="8" t="s">
        <v>27374</v>
      </c>
      <c r="B3248" s="8" t="s">
        <v>27375</v>
      </c>
      <c r="C3248" s="8" t="s">
        <v>18271</v>
      </c>
      <c r="D3248" s="8"/>
      <c r="E3248" s="8"/>
      <c r="F3248" s="8" t="s">
        <v>27376</v>
      </c>
      <c r="G3248" s="8"/>
      <c r="H3248" s="8" t="s">
        <v>16024</v>
      </c>
      <c r="I3248" s="8"/>
    </row>
    <row r="3249" customHeight="1" spans="1:9">
      <c r="A3249" s="6" t="s">
        <v>27377</v>
      </c>
      <c r="B3249" s="6" t="s">
        <v>27378</v>
      </c>
      <c r="C3249" s="6" t="s">
        <v>25772</v>
      </c>
      <c r="D3249" s="6"/>
      <c r="E3249" s="6"/>
      <c r="F3249" s="6" t="s">
        <v>27379</v>
      </c>
      <c r="G3249" s="6"/>
      <c r="H3249" s="6" t="s">
        <v>15959</v>
      </c>
      <c r="I3249" s="6"/>
    </row>
    <row r="3250" customHeight="1" spans="1:9">
      <c r="A3250" s="8" t="s">
        <v>27380</v>
      </c>
      <c r="B3250" s="8" t="s">
        <v>27381</v>
      </c>
      <c r="C3250" s="8" t="s">
        <v>27382</v>
      </c>
      <c r="D3250" s="8"/>
      <c r="E3250" s="8"/>
      <c r="F3250" s="8" t="s">
        <v>27383</v>
      </c>
      <c r="G3250" s="8"/>
      <c r="H3250" s="8" t="s">
        <v>16094</v>
      </c>
      <c r="I3250" s="8"/>
    </row>
    <row r="3251" customHeight="1" spans="1:9">
      <c r="A3251" s="6" t="s">
        <v>27384</v>
      </c>
      <c r="B3251" s="6" t="s">
        <v>27385</v>
      </c>
      <c r="C3251" s="6" t="s">
        <v>20802</v>
      </c>
      <c r="D3251" s="6"/>
      <c r="E3251" s="6"/>
      <c r="F3251" s="6" t="s">
        <v>27386</v>
      </c>
      <c r="G3251" s="6"/>
      <c r="H3251" s="6" t="s">
        <v>15985</v>
      </c>
      <c r="I3251" s="6"/>
    </row>
    <row r="3252" customHeight="1" spans="1:9">
      <c r="A3252" s="8" t="s">
        <v>27387</v>
      </c>
      <c r="B3252" s="8" t="s">
        <v>27388</v>
      </c>
      <c r="C3252" s="8" t="s">
        <v>27389</v>
      </c>
      <c r="D3252" s="8"/>
      <c r="E3252" s="8"/>
      <c r="F3252" s="8" t="s">
        <v>27390</v>
      </c>
      <c r="G3252" s="8"/>
      <c r="H3252" s="8" t="s">
        <v>16039</v>
      </c>
      <c r="I3252" s="8"/>
    </row>
    <row r="3253" customHeight="1" spans="1:9">
      <c r="A3253" s="6" t="s">
        <v>27391</v>
      </c>
      <c r="B3253" s="6" t="s">
        <v>27392</v>
      </c>
      <c r="C3253" s="6" t="s">
        <v>27393</v>
      </c>
      <c r="D3253" s="6"/>
      <c r="E3253" s="6"/>
      <c r="F3253" s="6" t="s">
        <v>27394</v>
      </c>
      <c r="G3253" s="6"/>
      <c r="H3253" s="6" t="s">
        <v>16024</v>
      </c>
      <c r="I3253" s="6"/>
    </row>
    <row r="3254" customHeight="1" spans="1:9">
      <c r="A3254" s="8" t="s">
        <v>27395</v>
      </c>
      <c r="B3254" s="8" t="s">
        <v>27396</v>
      </c>
      <c r="C3254" s="8" t="s">
        <v>27397</v>
      </c>
      <c r="D3254" s="8"/>
      <c r="E3254" s="8"/>
      <c r="F3254" s="8" t="s">
        <v>27398</v>
      </c>
      <c r="G3254" s="8"/>
      <c r="H3254" s="8" t="s">
        <v>16411</v>
      </c>
      <c r="I3254" s="8"/>
    </row>
    <row r="3255" customHeight="1" spans="1:9">
      <c r="A3255" s="6" t="s">
        <v>27399</v>
      </c>
      <c r="B3255" s="6"/>
      <c r="C3255" s="6" t="s">
        <v>27400</v>
      </c>
      <c r="D3255" s="6"/>
      <c r="E3255" s="6"/>
      <c r="F3255" s="6" t="s">
        <v>27401</v>
      </c>
      <c r="G3255" s="6"/>
      <c r="H3255" s="6"/>
      <c r="I3255" s="6"/>
    </row>
    <row r="3256" customHeight="1" spans="1:9">
      <c r="A3256" s="8" t="s">
        <v>27402</v>
      </c>
      <c r="B3256" s="8" t="s">
        <v>27403</v>
      </c>
      <c r="C3256" s="8" t="s">
        <v>27404</v>
      </c>
      <c r="D3256" s="8"/>
      <c r="E3256" s="8"/>
      <c r="F3256" s="8" t="s">
        <v>27405</v>
      </c>
      <c r="G3256" s="8"/>
      <c r="H3256" s="8" t="s">
        <v>15985</v>
      </c>
      <c r="I3256" s="8"/>
    </row>
    <row r="3257" customHeight="1" spans="1:9">
      <c r="A3257" s="6" t="s">
        <v>27406</v>
      </c>
      <c r="B3257" s="6" t="s">
        <v>27407</v>
      </c>
      <c r="C3257" s="6" t="s">
        <v>15959</v>
      </c>
      <c r="D3257" s="6"/>
      <c r="E3257" s="6"/>
      <c r="F3257" s="6" t="s">
        <v>27408</v>
      </c>
      <c r="G3257" s="6"/>
      <c r="H3257" s="6" t="s">
        <v>15959</v>
      </c>
      <c r="I3257" s="6"/>
    </row>
    <row r="3258" customHeight="1" spans="1:9">
      <c r="A3258" s="8" t="s">
        <v>27409</v>
      </c>
      <c r="B3258" s="8" t="s">
        <v>27410</v>
      </c>
      <c r="C3258" s="8" t="s">
        <v>27411</v>
      </c>
      <c r="D3258" s="8"/>
      <c r="E3258" s="8"/>
      <c r="F3258" s="8" t="s">
        <v>27412</v>
      </c>
      <c r="G3258" s="8"/>
      <c r="H3258" s="8" t="s">
        <v>16039</v>
      </c>
      <c r="I3258" s="8"/>
    </row>
    <row r="3259" customHeight="1" spans="1:9">
      <c r="A3259" s="6" t="s">
        <v>27413</v>
      </c>
      <c r="B3259" s="6" t="s">
        <v>27414</v>
      </c>
      <c r="C3259" s="6" t="s">
        <v>27415</v>
      </c>
      <c r="D3259" s="6"/>
      <c r="E3259" s="6"/>
      <c r="F3259" s="6" t="s">
        <v>27416</v>
      </c>
      <c r="G3259" s="6"/>
      <c r="H3259" s="6" t="s">
        <v>16029</v>
      </c>
      <c r="I3259" s="6"/>
    </row>
    <row r="3260" customHeight="1" spans="1:9">
      <c r="A3260" s="8" t="s">
        <v>27417</v>
      </c>
      <c r="B3260" s="8" t="s">
        <v>27418</v>
      </c>
      <c r="C3260" s="8" t="s">
        <v>15959</v>
      </c>
      <c r="D3260" s="8"/>
      <c r="E3260" s="8"/>
      <c r="F3260" s="8" t="s">
        <v>27419</v>
      </c>
      <c r="G3260" s="8"/>
      <c r="H3260" s="8" t="s">
        <v>15959</v>
      </c>
      <c r="I3260" s="8"/>
    </row>
    <row r="3261" customHeight="1" spans="1:9">
      <c r="A3261" s="6" t="s">
        <v>27420</v>
      </c>
      <c r="B3261" s="6" t="s">
        <v>27421</v>
      </c>
      <c r="C3261" s="6" t="s">
        <v>27422</v>
      </c>
      <c r="D3261" s="6"/>
      <c r="E3261" s="6"/>
      <c r="F3261" s="6" t="s">
        <v>27423</v>
      </c>
      <c r="G3261" s="6"/>
      <c r="H3261" s="6" t="s">
        <v>16233</v>
      </c>
      <c r="I3261" s="6"/>
    </row>
    <row r="3262" customHeight="1" spans="1:9">
      <c r="A3262" s="8" t="s">
        <v>27424</v>
      </c>
      <c r="B3262" s="8" t="s">
        <v>27425</v>
      </c>
      <c r="C3262" s="8" t="s">
        <v>16129</v>
      </c>
      <c r="D3262" s="8"/>
      <c r="E3262" s="8"/>
      <c r="F3262" s="8" t="s">
        <v>27426</v>
      </c>
      <c r="G3262" s="8"/>
      <c r="H3262" s="8" t="s">
        <v>15985</v>
      </c>
      <c r="I3262" s="8"/>
    </row>
    <row r="3263" customHeight="1" spans="1:9">
      <c r="A3263" s="6" t="s">
        <v>27427</v>
      </c>
      <c r="B3263" s="6" t="s">
        <v>27428</v>
      </c>
      <c r="C3263" s="6" t="s">
        <v>18762</v>
      </c>
      <c r="D3263" s="6"/>
      <c r="E3263" s="6"/>
      <c r="F3263" s="6" t="s">
        <v>27429</v>
      </c>
      <c r="G3263" s="6"/>
      <c r="H3263" s="6" t="s">
        <v>16024</v>
      </c>
      <c r="I3263" s="6"/>
    </row>
    <row r="3264" customHeight="1" spans="1:9">
      <c r="A3264" s="8" t="s">
        <v>27430</v>
      </c>
      <c r="B3264" s="8"/>
      <c r="C3264" s="8" t="s">
        <v>26909</v>
      </c>
      <c r="D3264" s="8"/>
      <c r="E3264" s="8"/>
      <c r="F3264" s="8" t="s">
        <v>27431</v>
      </c>
      <c r="G3264" s="8"/>
      <c r="H3264" s="8"/>
      <c r="I3264" s="8"/>
    </row>
    <row r="3265" customHeight="1" spans="1:9">
      <c r="A3265" s="6" t="s">
        <v>27432</v>
      </c>
      <c r="B3265" s="6" t="s">
        <v>27433</v>
      </c>
      <c r="C3265" s="6" t="s">
        <v>27434</v>
      </c>
      <c r="D3265" s="6"/>
      <c r="E3265" s="6"/>
      <c r="F3265" s="6" t="s">
        <v>27435</v>
      </c>
      <c r="G3265" s="6"/>
      <c r="H3265" s="6" t="s">
        <v>15985</v>
      </c>
      <c r="I3265" s="6"/>
    </row>
    <row r="3266" customHeight="1" spans="1:9">
      <c r="A3266" s="8" t="s">
        <v>27436</v>
      </c>
      <c r="B3266" s="8" t="s">
        <v>27437</v>
      </c>
      <c r="C3266" s="8" t="s">
        <v>16094</v>
      </c>
      <c r="D3266" s="8"/>
      <c r="E3266" s="8" t="s">
        <v>27438</v>
      </c>
      <c r="F3266" s="8" t="s">
        <v>27439</v>
      </c>
      <c r="G3266" s="8"/>
      <c r="H3266" s="8" t="s">
        <v>16094</v>
      </c>
      <c r="I3266" s="8"/>
    </row>
    <row r="3267" customHeight="1" spans="1:9">
      <c r="A3267" s="6" t="s">
        <v>27440</v>
      </c>
      <c r="B3267" s="6" t="s">
        <v>27441</v>
      </c>
      <c r="C3267" s="6" t="s">
        <v>27442</v>
      </c>
      <c r="D3267" s="6"/>
      <c r="E3267" s="6"/>
      <c r="F3267" s="6" t="s">
        <v>27443</v>
      </c>
      <c r="G3267" s="6"/>
      <c r="H3267" s="6" t="s">
        <v>15985</v>
      </c>
      <c r="I3267" s="6"/>
    </row>
    <row r="3268" customHeight="1" spans="1:9">
      <c r="A3268" s="8" t="s">
        <v>27444</v>
      </c>
      <c r="B3268" s="8" t="s">
        <v>27445</v>
      </c>
      <c r="C3268" s="8" t="s">
        <v>27446</v>
      </c>
      <c r="D3268" s="8"/>
      <c r="E3268" s="8"/>
      <c r="F3268" s="8" t="s">
        <v>27447</v>
      </c>
      <c r="G3268" s="8"/>
      <c r="H3268" s="8" t="s">
        <v>16029</v>
      </c>
      <c r="I3268" s="8"/>
    </row>
    <row r="3269" customHeight="1" spans="1:9">
      <c r="A3269" s="6" t="s">
        <v>27448</v>
      </c>
      <c r="B3269" s="6" t="s">
        <v>27449</v>
      </c>
      <c r="C3269" s="6" t="s">
        <v>27450</v>
      </c>
      <c r="D3269" s="6"/>
      <c r="E3269" s="6"/>
      <c r="F3269" s="6" t="s">
        <v>27451</v>
      </c>
      <c r="G3269" s="6"/>
      <c r="H3269" s="6" t="s">
        <v>16034</v>
      </c>
      <c r="I3269" s="6"/>
    </row>
    <row r="3270" customHeight="1" spans="1:9">
      <c r="A3270" s="8" t="s">
        <v>27452</v>
      </c>
      <c r="B3270" s="8" t="s">
        <v>27453</v>
      </c>
      <c r="C3270" s="8" t="s">
        <v>27454</v>
      </c>
      <c r="D3270" s="8"/>
      <c r="E3270" s="8"/>
      <c r="F3270" s="8" t="s">
        <v>27455</v>
      </c>
      <c r="G3270" s="8"/>
      <c r="H3270" s="8" t="s">
        <v>16024</v>
      </c>
      <c r="I3270" s="8"/>
    </row>
    <row r="3271" customHeight="1" spans="1:9">
      <c r="A3271" s="6" t="s">
        <v>27456</v>
      </c>
      <c r="B3271" s="6" t="s">
        <v>27457</v>
      </c>
      <c r="C3271" s="6" t="s">
        <v>27458</v>
      </c>
      <c r="D3271" s="6"/>
      <c r="E3271" s="6"/>
      <c r="F3271" s="6" t="s">
        <v>27459</v>
      </c>
      <c r="G3271" s="6"/>
      <c r="H3271" s="6" t="s">
        <v>15959</v>
      </c>
      <c r="I3271" s="6"/>
    </row>
    <row r="3272" customHeight="1" spans="1:9">
      <c r="A3272" s="8" t="s">
        <v>27460</v>
      </c>
      <c r="B3272" s="8" t="s">
        <v>27461</v>
      </c>
      <c r="C3272" s="8" t="s">
        <v>27462</v>
      </c>
      <c r="D3272" s="8"/>
      <c r="E3272" s="8"/>
      <c r="F3272" s="8" t="s">
        <v>27463</v>
      </c>
      <c r="G3272" s="8"/>
      <c r="H3272" s="8" t="s">
        <v>16102</v>
      </c>
      <c r="I3272" s="8"/>
    </row>
    <row r="3273" customHeight="1" spans="1:9">
      <c r="A3273" s="6" t="s">
        <v>27464</v>
      </c>
      <c r="B3273" s="6" t="s">
        <v>27465</v>
      </c>
      <c r="C3273" s="6" t="s">
        <v>27466</v>
      </c>
      <c r="D3273" s="6"/>
      <c r="E3273" s="6"/>
      <c r="F3273" s="6" t="s">
        <v>27467</v>
      </c>
      <c r="G3273" s="6"/>
      <c r="H3273" s="6" t="s">
        <v>16039</v>
      </c>
      <c r="I3273" s="6"/>
    </row>
    <row r="3274" customHeight="1" spans="1:9">
      <c r="A3274" s="8" t="s">
        <v>27468</v>
      </c>
      <c r="B3274" s="8" t="s">
        <v>27469</v>
      </c>
      <c r="C3274" s="8" t="s">
        <v>27470</v>
      </c>
      <c r="D3274" s="8"/>
      <c r="E3274" s="8"/>
      <c r="F3274" s="8" t="s">
        <v>27471</v>
      </c>
      <c r="G3274" s="8"/>
      <c r="H3274" s="8" t="s">
        <v>16411</v>
      </c>
      <c r="I3274" s="8"/>
    </row>
    <row r="3275" customHeight="1" spans="1:9">
      <c r="A3275" s="6" t="s">
        <v>27472</v>
      </c>
      <c r="B3275" s="6" t="s">
        <v>27473</v>
      </c>
      <c r="C3275" s="6" t="s">
        <v>27474</v>
      </c>
      <c r="D3275" s="6"/>
      <c r="E3275" s="6"/>
      <c r="F3275" s="6" t="s">
        <v>27475</v>
      </c>
      <c r="G3275" s="6"/>
      <c r="H3275" s="6" t="s">
        <v>15965</v>
      </c>
      <c r="I3275" s="6"/>
    </row>
    <row r="3276" customHeight="1" spans="1:9">
      <c r="A3276" s="8" t="s">
        <v>27476</v>
      </c>
      <c r="B3276" s="8" t="s">
        <v>27477</v>
      </c>
      <c r="C3276" s="8" t="s">
        <v>27478</v>
      </c>
      <c r="D3276" s="8"/>
      <c r="E3276" s="8"/>
      <c r="F3276" s="8" t="s">
        <v>27479</v>
      </c>
      <c r="G3276" s="8"/>
      <c r="H3276" s="8" t="s">
        <v>15985</v>
      </c>
      <c r="I3276" s="8"/>
    </row>
    <row r="3277" customHeight="1" spans="1:9">
      <c r="A3277" s="6" t="s">
        <v>27480</v>
      </c>
      <c r="B3277" s="6" t="s">
        <v>27481</v>
      </c>
      <c r="C3277" s="6" t="s">
        <v>27482</v>
      </c>
      <c r="D3277" s="6"/>
      <c r="E3277" s="6"/>
      <c r="F3277" s="6" t="s">
        <v>27483</v>
      </c>
      <c r="G3277" s="6"/>
      <c r="H3277" s="6" t="s">
        <v>15985</v>
      </c>
      <c r="I3277" s="6"/>
    </row>
    <row r="3278" customHeight="1" spans="1:9">
      <c r="A3278" s="8" t="s">
        <v>27484</v>
      </c>
      <c r="B3278" s="8" t="s">
        <v>27485</v>
      </c>
      <c r="C3278" s="8" t="s">
        <v>27486</v>
      </c>
      <c r="D3278" s="8"/>
      <c r="E3278" s="8"/>
      <c r="F3278" s="8" t="s">
        <v>27487</v>
      </c>
      <c r="G3278" s="8"/>
      <c r="H3278" s="8" t="s">
        <v>15985</v>
      </c>
      <c r="I3278" s="8"/>
    </row>
    <row r="3279" customHeight="1" spans="1:9">
      <c r="A3279" s="6" t="s">
        <v>27488</v>
      </c>
      <c r="B3279" s="6"/>
      <c r="C3279" s="6" t="s">
        <v>27489</v>
      </c>
      <c r="D3279" s="6"/>
      <c r="E3279" s="6"/>
      <c r="F3279" s="6" t="s">
        <v>27490</v>
      </c>
      <c r="G3279" s="6"/>
      <c r="H3279" s="6"/>
      <c r="I3279" s="6"/>
    </row>
    <row r="3280" customHeight="1" spans="1:9">
      <c r="A3280" s="8" t="s">
        <v>27491</v>
      </c>
      <c r="B3280" s="8" t="s">
        <v>27492</v>
      </c>
      <c r="C3280" s="8" t="s">
        <v>27493</v>
      </c>
      <c r="D3280" s="8"/>
      <c r="E3280" s="8"/>
      <c r="F3280" s="8" t="s">
        <v>27494</v>
      </c>
      <c r="G3280" s="8"/>
      <c r="H3280" s="8" t="s">
        <v>16139</v>
      </c>
      <c r="I3280" s="8"/>
    </row>
    <row r="3281" customHeight="1" spans="1:9">
      <c r="A3281" s="6" t="s">
        <v>27495</v>
      </c>
      <c r="B3281" s="6" t="s">
        <v>27496</v>
      </c>
      <c r="C3281" s="6" t="s">
        <v>27497</v>
      </c>
      <c r="D3281" s="6"/>
      <c r="E3281" s="6"/>
      <c r="F3281" s="6" t="s">
        <v>27498</v>
      </c>
      <c r="G3281" s="6"/>
      <c r="H3281" s="6" t="s">
        <v>16094</v>
      </c>
      <c r="I3281" s="6"/>
    </row>
    <row r="3282" customHeight="1" spans="1:9">
      <c r="A3282" s="8" t="s">
        <v>27499</v>
      </c>
      <c r="B3282" s="8" t="s">
        <v>24407</v>
      </c>
      <c r="C3282" s="8" t="s">
        <v>16411</v>
      </c>
      <c r="D3282" s="8"/>
      <c r="E3282" s="8"/>
      <c r="F3282" s="8" t="s">
        <v>27500</v>
      </c>
      <c r="G3282" s="8"/>
      <c r="H3282" s="8" t="s">
        <v>16411</v>
      </c>
      <c r="I3282" s="8"/>
    </row>
    <row r="3283" customHeight="1" spans="1:9">
      <c r="A3283" s="6" t="s">
        <v>27501</v>
      </c>
      <c r="B3283" s="6" t="s">
        <v>27502</v>
      </c>
      <c r="C3283" s="6" t="s">
        <v>16863</v>
      </c>
      <c r="D3283" s="6"/>
      <c r="E3283" s="6"/>
      <c r="F3283" s="6" t="s">
        <v>27503</v>
      </c>
      <c r="G3283" s="6"/>
      <c r="H3283" s="6" t="s">
        <v>16826</v>
      </c>
      <c r="I3283" s="6"/>
    </row>
    <row r="3284" customHeight="1" spans="1:9">
      <c r="A3284" s="8" t="s">
        <v>27504</v>
      </c>
      <c r="B3284" s="8" t="s">
        <v>27505</v>
      </c>
      <c r="C3284" s="8" t="s">
        <v>27506</v>
      </c>
      <c r="D3284" s="8"/>
      <c r="E3284" s="8"/>
      <c r="F3284" s="8" t="s">
        <v>27507</v>
      </c>
      <c r="G3284" s="8"/>
      <c r="H3284" s="8" t="s">
        <v>15980</v>
      </c>
      <c r="I3284" s="8"/>
    </row>
    <row r="3285" customHeight="1" spans="1:9">
      <c r="A3285" s="6" t="s">
        <v>27508</v>
      </c>
      <c r="B3285" s="6" t="s">
        <v>27509</v>
      </c>
      <c r="C3285" s="6" t="s">
        <v>27510</v>
      </c>
      <c r="D3285" s="6"/>
      <c r="E3285" s="6"/>
      <c r="F3285" s="6" t="s">
        <v>27511</v>
      </c>
      <c r="G3285" s="6"/>
      <c r="H3285" s="6" t="s">
        <v>15985</v>
      </c>
      <c r="I3285" s="6"/>
    </row>
    <row r="3286" customHeight="1" spans="1:9">
      <c r="A3286" s="8" t="s">
        <v>27512</v>
      </c>
      <c r="B3286" s="8" t="s">
        <v>27513</v>
      </c>
      <c r="C3286" s="8" t="s">
        <v>27514</v>
      </c>
      <c r="D3286" s="8"/>
      <c r="E3286" s="8"/>
      <c r="F3286" s="8" t="s">
        <v>27515</v>
      </c>
      <c r="G3286" s="8"/>
      <c r="H3286" s="8" t="s">
        <v>16184</v>
      </c>
      <c r="I3286" s="8"/>
    </row>
    <row r="3287" customHeight="1" spans="1:9">
      <c r="A3287" s="6" t="s">
        <v>27516</v>
      </c>
      <c r="B3287" s="6" t="s">
        <v>27517</v>
      </c>
      <c r="C3287" s="6" t="s">
        <v>27518</v>
      </c>
      <c r="D3287" s="6"/>
      <c r="E3287" s="6"/>
      <c r="F3287" s="6" t="s">
        <v>27519</v>
      </c>
      <c r="G3287" s="6"/>
      <c r="H3287" s="6" t="s">
        <v>15985</v>
      </c>
      <c r="I3287" s="6"/>
    </row>
    <row r="3288" customHeight="1" spans="1:9">
      <c r="A3288" s="8" t="s">
        <v>27520</v>
      </c>
      <c r="B3288" s="8" t="s">
        <v>27521</v>
      </c>
      <c r="C3288" s="8" t="s">
        <v>27312</v>
      </c>
      <c r="D3288" s="8"/>
      <c r="E3288" s="8"/>
      <c r="F3288" s="8" t="s">
        <v>27522</v>
      </c>
      <c r="G3288" s="8"/>
      <c r="H3288" s="8" t="s">
        <v>16081</v>
      </c>
      <c r="I3288" s="8"/>
    </row>
    <row r="3289" customHeight="1" spans="1:9">
      <c r="A3289" s="6" t="s">
        <v>27523</v>
      </c>
      <c r="B3289" s="6" t="s">
        <v>27524</v>
      </c>
      <c r="C3289" s="6" t="s">
        <v>27525</v>
      </c>
      <c r="D3289" s="6"/>
      <c r="E3289" s="6"/>
      <c r="F3289" s="6" t="s">
        <v>27526</v>
      </c>
      <c r="G3289" s="6"/>
      <c r="H3289" s="6" t="s">
        <v>17575</v>
      </c>
      <c r="I3289" s="6"/>
    </row>
    <row r="3290" customHeight="1" spans="1:9">
      <c r="A3290" s="8" t="s">
        <v>27527</v>
      </c>
      <c r="B3290" s="8"/>
      <c r="C3290" s="8" t="s">
        <v>16411</v>
      </c>
      <c r="D3290" s="8"/>
      <c r="E3290" s="8"/>
      <c r="F3290" s="8" t="s">
        <v>27528</v>
      </c>
      <c r="G3290" s="8"/>
      <c r="H3290" s="8" t="s">
        <v>16411</v>
      </c>
      <c r="I3290" s="8"/>
    </row>
    <row r="3291" customHeight="1" spans="1:9">
      <c r="A3291" s="6" t="s">
        <v>27529</v>
      </c>
      <c r="B3291" s="6" t="s">
        <v>27530</v>
      </c>
      <c r="C3291" s="6" t="s">
        <v>16081</v>
      </c>
      <c r="D3291" s="6"/>
      <c r="E3291" s="6"/>
      <c r="F3291" s="6" t="s">
        <v>27531</v>
      </c>
      <c r="G3291" s="6"/>
      <c r="H3291" s="6" t="s">
        <v>16081</v>
      </c>
      <c r="I3291" s="6"/>
    </row>
    <row r="3292" customHeight="1" spans="1:9">
      <c r="A3292" s="8" t="s">
        <v>27532</v>
      </c>
      <c r="B3292" s="8" t="s">
        <v>27533</v>
      </c>
      <c r="C3292" s="8" t="s">
        <v>19703</v>
      </c>
      <c r="D3292" s="8"/>
      <c r="E3292" s="8"/>
      <c r="F3292" s="8" t="s">
        <v>27534</v>
      </c>
      <c r="G3292" s="8"/>
      <c r="H3292" s="8" t="s">
        <v>16168</v>
      </c>
      <c r="I3292" s="8"/>
    </row>
    <row r="3293" customHeight="1" spans="1:9">
      <c r="A3293" s="6" t="s">
        <v>27535</v>
      </c>
      <c r="B3293" s="6" t="s">
        <v>27536</v>
      </c>
      <c r="C3293" s="6" t="s">
        <v>25772</v>
      </c>
      <c r="D3293" s="6"/>
      <c r="E3293" s="6"/>
      <c r="F3293" s="6" t="s">
        <v>27537</v>
      </c>
      <c r="G3293" s="6"/>
      <c r="H3293" s="6" t="s">
        <v>15959</v>
      </c>
      <c r="I3293" s="6"/>
    </row>
    <row r="3294" customHeight="1" spans="1:9">
      <c r="A3294" s="8" t="s">
        <v>27538</v>
      </c>
      <c r="B3294" s="8" t="s">
        <v>27539</v>
      </c>
      <c r="C3294" s="8" t="s">
        <v>16129</v>
      </c>
      <c r="D3294" s="8"/>
      <c r="E3294" s="8"/>
      <c r="F3294" s="8" t="s">
        <v>27540</v>
      </c>
      <c r="G3294" s="8"/>
      <c r="H3294" s="8" t="s">
        <v>15985</v>
      </c>
      <c r="I3294" s="8"/>
    </row>
    <row r="3295" customHeight="1" spans="1:9">
      <c r="A3295" s="6" t="s">
        <v>27541</v>
      </c>
      <c r="B3295" s="6" t="s">
        <v>27542</v>
      </c>
      <c r="C3295" s="6" t="s">
        <v>16094</v>
      </c>
      <c r="D3295" s="6"/>
      <c r="E3295" s="6"/>
      <c r="F3295" s="6" t="s">
        <v>27543</v>
      </c>
      <c r="G3295" s="6"/>
      <c r="H3295" s="6" t="s">
        <v>16094</v>
      </c>
      <c r="I3295" s="6"/>
    </row>
    <row r="3296" customHeight="1" spans="1:9">
      <c r="A3296" s="8" t="s">
        <v>27544</v>
      </c>
      <c r="B3296" s="8" t="s">
        <v>27545</v>
      </c>
      <c r="C3296" s="8" t="s">
        <v>27546</v>
      </c>
      <c r="D3296" s="8"/>
      <c r="E3296" s="8"/>
      <c r="F3296" s="8" t="s">
        <v>27547</v>
      </c>
      <c r="G3296" s="8"/>
      <c r="H3296" s="8" t="s">
        <v>16094</v>
      </c>
      <c r="I3296" s="8"/>
    </row>
    <row r="3297" customHeight="1" spans="1:9">
      <c r="A3297" s="6" t="s">
        <v>27548</v>
      </c>
      <c r="B3297" s="6" t="s">
        <v>27549</v>
      </c>
      <c r="C3297" s="6" t="s">
        <v>17575</v>
      </c>
      <c r="D3297" s="6"/>
      <c r="E3297" s="6"/>
      <c r="F3297" s="6" t="s">
        <v>27550</v>
      </c>
      <c r="G3297" s="6"/>
      <c r="H3297" s="6" t="s">
        <v>17575</v>
      </c>
      <c r="I3297" s="6"/>
    </row>
    <row r="3298" customHeight="1" spans="1:9">
      <c r="A3298" s="8" t="s">
        <v>27551</v>
      </c>
      <c r="B3298" s="8" t="s">
        <v>27552</v>
      </c>
      <c r="C3298" s="8" t="s">
        <v>27553</v>
      </c>
      <c r="D3298" s="8"/>
      <c r="E3298" s="8"/>
      <c r="F3298" s="8" t="s">
        <v>27554</v>
      </c>
      <c r="G3298" s="8"/>
      <c r="H3298" s="8" t="s">
        <v>16034</v>
      </c>
      <c r="I3298" s="8"/>
    </row>
    <row r="3299" customHeight="1" spans="1:9">
      <c r="A3299" s="6" t="s">
        <v>27555</v>
      </c>
      <c r="B3299" s="6" t="s">
        <v>27556</v>
      </c>
      <c r="C3299" s="6" t="s">
        <v>23346</v>
      </c>
      <c r="D3299" s="6"/>
      <c r="E3299" s="6"/>
      <c r="F3299" s="6" t="s">
        <v>27557</v>
      </c>
      <c r="G3299" s="6"/>
      <c r="H3299" s="6" t="s">
        <v>15985</v>
      </c>
      <c r="I3299" s="6"/>
    </row>
    <row r="3300" customHeight="1" spans="1:9">
      <c r="A3300" s="8" t="s">
        <v>27558</v>
      </c>
      <c r="B3300" s="8" t="s">
        <v>27559</v>
      </c>
      <c r="C3300" s="8" t="s">
        <v>27560</v>
      </c>
      <c r="D3300" s="8"/>
      <c r="E3300" s="8"/>
      <c r="F3300" s="8" t="s">
        <v>27561</v>
      </c>
      <c r="G3300" s="8"/>
      <c r="H3300" s="8" t="s">
        <v>15985</v>
      </c>
      <c r="I3300" s="8"/>
    </row>
    <row r="3301" customHeight="1" spans="1:9">
      <c r="A3301" s="6" t="s">
        <v>27562</v>
      </c>
      <c r="B3301" s="6" t="s">
        <v>27563</v>
      </c>
      <c r="C3301" s="6" t="s">
        <v>27564</v>
      </c>
      <c r="D3301" s="6"/>
      <c r="E3301" s="6"/>
      <c r="F3301" s="6" t="s">
        <v>27565</v>
      </c>
      <c r="G3301" s="6"/>
      <c r="H3301" s="6" t="s">
        <v>15985</v>
      </c>
      <c r="I3301" s="6"/>
    </row>
    <row r="3302" customHeight="1" spans="1:9">
      <c r="A3302" s="8" t="s">
        <v>27566</v>
      </c>
      <c r="B3302" s="8" t="s">
        <v>27567</v>
      </c>
      <c r="C3302" s="8" t="s">
        <v>27568</v>
      </c>
      <c r="D3302" s="8"/>
      <c r="E3302" s="8"/>
      <c r="F3302" s="8" t="s">
        <v>27569</v>
      </c>
      <c r="G3302" s="8"/>
      <c r="H3302" s="8" t="s">
        <v>16361</v>
      </c>
      <c r="I3302" s="8"/>
    </row>
    <row r="3303" customHeight="1" spans="1:9">
      <c r="A3303" s="6" t="s">
        <v>27570</v>
      </c>
      <c r="B3303" s="6" t="s">
        <v>27571</v>
      </c>
      <c r="C3303" s="6" t="s">
        <v>27572</v>
      </c>
      <c r="D3303" s="6"/>
      <c r="E3303" s="6"/>
      <c r="F3303" s="6" t="s">
        <v>27573</v>
      </c>
      <c r="G3303" s="6"/>
      <c r="H3303" s="6" t="s">
        <v>15985</v>
      </c>
      <c r="I3303" s="6"/>
    </row>
    <row r="3304" customHeight="1" spans="1:9">
      <c r="A3304" s="8" t="s">
        <v>27574</v>
      </c>
      <c r="B3304" s="8" t="s">
        <v>27575</v>
      </c>
      <c r="C3304" s="8" t="s">
        <v>17597</v>
      </c>
      <c r="D3304" s="8"/>
      <c r="E3304" s="8"/>
      <c r="F3304" s="8" t="s">
        <v>27576</v>
      </c>
      <c r="G3304" s="8"/>
      <c r="H3304" s="8" t="s">
        <v>16390</v>
      </c>
      <c r="I3304" s="8"/>
    </row>
    <row r="3305" customHeight="1" spans="1:9">
      <c r="A3305" s="6" t="s">
        <v>27577</v>
      </c>
      <c r="B3305" s="6" t="s">
        <v>27578</v>
      </c>
      <c r="C3305" s="6" t="s">
        <v>27579</v>
      </c>
      <c r="D3305" s="6"/>
      <c r="E3305" s="6"/>
      <c r="F3305" s="6" t="s">
        <v>27580</v>
      </c>
      <c r="G3305" s="6"/>
      <c r="H3305" s="6" t="s">
        <v>15985</v>
      </c>
      <c r="I3305" s="6"/>
    </row>
    <row r="3306" customHeight="1" spans="1:9">
      <c r="A3306" s="8" t="s">
        <v>27581</v>
      </c>
      <c r="B3306" s="8" t="s">
        <v>27582</v>
      </c>
      <c r="C3306" s="8" t="s">
        <v>27583</v>
      </c>
      <c r="D3306" s="8"/>
      <c r="E3306" s="8"/>
      <c r="F3306" s="8" t="s">
        <v>27584</v>
      </c>
      <c r="G3306" s="8"/>
      <c r="H3306" s="8" t="s">
        <v>16094</v>
      </c>
      <c r="I3306" s="8"/>
    </row>
    <row r="3307" customHeight="1" spans="1:9">
      <c r="A3307" s="6" t="s">
        <v>27585</v>
      </c>
      <c r="B3307" s="6" t="s">
        <v>27586</v>
      </c>
      <c r="C3307" s="6" t="s">
        <v>27587</v>
      </c>
      <c r="D3307" s="6"/>
      <c r="E3307" s="6"/>
      <c r="F3307" s="6" t="s">
        <v>27588</v>
      </c>
      <c r="G3307" s="6"/>
      <c r="H3307" s="6" t="s">
        <v>16184</v>
      </c>
      <c r="I3307" s="6"/>
    </row>
    <row r="3308" customHeight="1" spans="1:9">
      <c r="A3308" s="8" t="s">
        <v>27589</v>
      </c>
      <c r="B3308" s="8" t="s">
        <v>27590</v>
      </c>
      <c r="C3308" s="8" t="s">
        <v>27591</v>
      </c>
      <c r="D3308" s="8"/>
      <c r="E3308" s="8"/>
      <c r="F3308" s="8" t="s">
        <v>27592</v>
      </c>
      <c r="G3308" s="8"/>
      <c r="H3308" s="8" t="s">
        <v>17293</v>
      </c>
      <c r="I3308" s="8"/>
    </row>
    <row r="3309" customHeight="1" spans="1:9">
      <c r="A3309" s="6" t="s">
        <v>27593</v>
      </c>
      <c r="B3309" s="6" t="s">
        <v>27594</v>
      </c>
      <c r="C3309" s="6" t="s">
        <v>22487</v>
      </c>
      <c r="D3309" s="6"/>
      <c r="E3309" s="6"/>
      <c r="F3309" s="6" t="s">
        <v>27595</v>
      </c>
      <c r="G3309" s="6"/>
      <c r="H3309" s="6" t="s">
        <v>15985</v>
      </c>
      <c r="I3309" s="6"/>
    </row>
    <row r="3310" customHeight="1" spans="1:9">
      <c r="A3310" s="8" t="s">
        <v>27596</v>
      </c>
      <c r="B3310" s="8" t="s">
        <v>27597</v>
      </c>
      <c r="C3310" s="8" t="s">
        <v>27598</v>
      </c>
      <c r="D3310" s="8"/>
      <c r="E3310" s="8"/>
      <c r="F3310" s="8" t="s">
        <v>27599</v>
      </c>
      <c r="G3310" s="8"/>
      <c r="H3310" s="8"/>
      <c r="I3310" s="8"/>
    </row>
    <row r="3311" customHeight="1" spans="1:9">
      <c r="A3311" s="6" t="s">
        <v>27600</v>
      </c>
      <c r="B3311" s="6" t="s">
        <v>27601</v>
      </c>
      <c r="C3311" s="6" t="s">
        <v>27602</v>
      </c>
      <c r="D3311" s="6"/>
      <c r="E3311" s="6"/>
      <c r="F3311" s="6" t="s">
        <v>27603</v>
      </c>
      <c r="G3311" s="6"/>
      <c r="H3311" s="6" t="s">
        <v>17293</v>
      </c>
      <c r="I3311" s="6"/>
    </row>
    <row r="3312" customHeight="1" spans="1:9">
      <c r="A3312" s="8" t="s">
        <v>27604</v>
      </c>
      <c r="B3312" s="8" t="s">
        <v>27605</v>
      </c>
      <c r="C3312" s="8" t="s">
        <v>27606</v>
      </c>
      <c r="D3312" s="8"/>
      <c r="E3312" s="8"/>
      <c r="F3312" s="8" t="s">
        <v>27607</v>
      </c>
      <c r="G3312" s="8"/>
      <c r="H3312" s="8" t="s">
        <v>16102</v>
      </c>
      <c r="I3312" s="8"/>
    </row>
    <row r="3313" customHeight="1" spans="1:9">
      <c r="A3313" s="6" t="s">
        <v>27608</v>
      </c>
      <c r="B3313" s="6" t="s">
        <v>27609</v>
      </c>
      <c r="C3313" s="6" t="s">
        <v>18420</v>
      </c>
      <c r="D3313" s="6"/>
      <c r="E3313" s="6"/>
      <c r="F3313" s="6" t="s">
        <v>27610</v>
      </c>
      <c r="G3313" s="6"/>
      <c r="H3313" s="6" t="s">
        <v>16024</v>
      </c>
      <c r="I3313" s="6"/>
    </row>
    <row r="3314" customHeight="1" spans="1:9">
      <c r="A3314" s="8" t="s">
        <v>27611</v>
      </c>
      <c r="B3314" s="8" t="s">
        <v>27612</v>
      </c>
      <c r="C3314" s="8" t="s">
        <v>16129</v>
      </c>
      <c r="D3314" s="8"/>
      <c r="E3314" s="8"/>
      <c r="F3314" s="8" t="s">
        <v>27613</v>
      </c>
      <c r="G3314" s="8"/>
      <c r="H3314" s="8" t="s">
        <v>15985</v>
      </c>
      <c r="I3314" s="8"/>
    </row>
    <row r="3315" customHeight="1" spans="1:9">
      <c r="A3315" s="6" t="s">
        <v>27614</v>
      </c>
      <c r="B3315" s="6" t="s">
        <v>27615</v>
      </c>
      <c r="C3315" s="6" t="s">
        <v>20768</v>
      </c>
      <c r="D3315" s="6"/>
      <c r="E3315" s="6"/>
      <c r="F3315" s="6" t="s">
        <v>27616</v>
      </c>
      <c r="G3315" s="6"/>
      <c r="H3315" s="6" t="s">
        <v>16056</v>
      </c>
      <c r="I3315" s="6"/>
    </row>
    <row r="3316" customHeight="1" spans="1:9">
      <c r="A3316" s="8" t="s">
        <v>27617</v>
      </c>
      <c r="B3316" s="8" t="s">
        <v>27618</v>
      </c>
      <c r="C3316" s="8" t="s">
        <v>27619</v>
      </c>
      <c r="D3316" s="8"/>
      <c r="E3316" s="8"/>
      <c r="F3316" s="8" t="s">
        <v>27620</v>
      </c>
      <c r="G3316" s="8"/>
      <c r="H3316" s="8" t="s">
        <v>15985</v>
      </c>
      <c r="I3316" s="8"/>
    </row>
    <row r="3317" customHeight="1" spans="1:9">
      <c r="A3317" s="6" t="s">
        <v>27621</v>
      </c>
      <c r="B3317" s="6" t="s">
        <v>27622</v>
      </c>
      <c r="C3317" s="6" t="s">
        <v>19469</v>
      </c>
      <c r="D3317" s="6"/>
      <c r="E3317" s="6"/>
      <c r="F3317" s="6" t="s">
        <v>27623</v>
      </c>
      <c r="G3317" s="6"/>
      <c r="H3317" s="6" t="s">
        <v>16024</v>
      </c>
      <c r="I3317" s="6"/>
    </row>
    <row r="3318" customHeight="1" spans="1:9">
      <c r="A3318" s="8" t="s">
        <v>27624</v>
      </c>
      <c r="B3318" s="8" t="s">
        <v>27625</v>
      </c>
      <c r="C3318" s="8" t="s">
        <v>16348</v>
      </c>
      <c r="D3318" s="8"/>
      <c r="E3318" s="8"/>
      <c r="F3318" s="8" t="s">
        <v>27626</v>
      </c>
      <c r="G3318" s="8"/>
      <c r="H3318" s="8" t="s">
        <v>16348</v>
      </c>
      <c r="I3318" s="8"/>
    </row>
    <row r="3319" customHeight="1" spans="1:9">
      <c r="A3319" s="6" t="s">
        <v>27627</v>
      </c>
      <c r="B3319" s="6" t="s">
        <v>27628</v>
      </c>
      <c r="C3319" s="6" t="s">
        <v>16129</v>
      </c>
      <c r="D3319" s="6"/>
      <c r="E3319" s="6"/>
      <c r="F3319" s="6" t="s">
        <v>27629</v>
      </c>
      <c r="G3319" s="6"/>
      <c r="H3319" s="6" t="s">
        <v>15985</v>
      </c>
      <c r="I3319" s="6"/>
    </row>
    <row r="3320" customHeight="1" spans="1:9">
      <c r="A3320" s="8" t="s">
        <v>27630</v>
      </c>
      <c r="B3320" s="8" t="s">
        <v>27631</v>
      </c>
      <c r="C3320" s="8" t="s">
        <v>16129</v>
      </c>
      <c r="D3320" s="8"/>
      <c r="E3320" s="8"/>
      <c r="F3320" s="8" t="s">
        <v>27632</v>
      </c>
      <c r="G3320" s="8"/>
      <c r="H3320" s="8" t="s">
        <v>15985</v>
      </c>
      <c r="I3320" s="8"/>
    </row>
    <row r="3321" customHeight="1" spans="1:9">
      <c r="A3321" s="6" t="s">
        <v>27633</v>
      </c>
      <c r="B3321" s="6" t="s">
        <v>27634</v>
      </c>
      <c r="C3321" s="6" t="s">
        <v>27635</v>
      </c>
      <c r="D3321" s="6"/>
      <c r="E3321" s="6"/>
      <c r="F3321" s="6" t="s">
        <v>27636</v>
      </c>
      <c r="G3321" s="6"/>
      <c r="H3321" s="6"/>
      <c r="I3321" s="6"/>
    </row>
    <row r="3322" customHeight="1" spans="1:9">
      <c r="A3322" s="8" t="s">
        <v>27637</v>
      </c>
      <c r="B3322" s="8" t="s">
        <v>27638</v>
      </c>
      <c r="C3322" s="8" t="s">
        <v>27639</v>
      </c>
      <c r="D3322" s="8"/>
      <c r="E3322" s="8"/>
      <c r="F3322" s="8" t="s">
        <v>27640</v>
      </c>
      <c r="G3322" s="8"/>
      <c r="H3322" s="8" t="s">
        <v>16411</v>
      </c>
      <c r="I3322" s="8"/>
    </row>
    <row r="3323" customHeight="1" spans="1:9">
      <c r="A3323" s="6" t="s">
        <v>27641</v>
      </c>
      <c r="B3323" s="6" t="s">
        <v>27642</v>
      </c>
      <c r="C3323" s="6" t="s">
        <v>27643</v>
      </c>
      <c r="D3323" s="6"/>
      <c r="E3323" s="6"/>
      <c r="F3323" s="6" t="s">
        <v>27644</v>
      </c>
      <c r="G3323" s="6"/>
      <c r="H3323" s="6" t="s">
        <v>16348</v>
      </c>
      <c r="I3323" s="6"/>
    </row>
    <row r="3324" customHeight="1" spans="1:9">
      <c r="A3324" s="8" t="s">
        <v>27645</v>
      </c>
      <c r="B3324" s="8" t="s">
        <v>27646</v>
      </c>
      <c r="C3324" s="8" t="s">
        <v>27647</v>
      </c>
      <c r="D3324" s="8"/>
      <c r="E3324" s="8"/>
      <c r="F3324" s="8" t="s">
        <v>27648</v>
      </c>
      <c r="G3324" s="8"/>
      <c r="H3324" s="8" t="s">
        <v>15970</v>
      </c>
      <c r="I3324" s="8"/>
    </row>
    <row r="3325" customHeight="1" spans="1:9">
      <c r="A3325" s="6" t="s">
        <v>27649</v>
      </c>
      <c r="B3325" s="6" t="s">
        <v>27650</v>
      </c>
      <c r="C3325" s="6" t="s">
        <v>27651</v>
      </c>
      <c r="D3325" s="6"/>
      <c r="E3325" s="6"/>
      <c r="F3325" s="6" t="s">
        <v>27652</v>
      </c>
      <c r="G3325" s="6"/>
      <c r="H3325" s="6" t="s">
        <v>15980</v>
      </c>
      <c r="I3325" s="6"/>
    </row>
    <row r="3326" customHeight="1" spans="1:9">
      <c r="A3326" s="8" t="s">
        <v>27653</v>
      </c>
      <c r="B3326" s="8" t="s">
        <v>27654</v>
      </c>
      <c r="C3326" s="8" t="s">
        <v>24720</v>
      </c>
      <c r="D3326" s="8"/>
      <c r="E3326" s="8"/>
      <c r="F3326" s="8" t="s">
        <v>27655</v>
      </c>
      <c r="G3326" s="8"/>
      <c r="H3326" s="8" t="s">
        <v>15985</v>
      </c>
      <c r="I3326" s="8"/>
    </row>
    <row r="3327" customHeight="1" spans="1:9">
      <c r="A3327" s="6" t="s">
        <v>27656</v>
      </c>
      <c r="B3327" s="6" t="s">
        <v>27657</v>
      </c>
      <c r="C3327" s="6" t="s">
        <v>27658</v>
      </c>
      <c r="D3327" s="6"/>
      <c r="E3327" s="6"/>
      <c r="F3327" s="6" t="s">
        <v>27659</v>
      </c>
      <c r="G3327" s="6"/>
      <c r="H3327" s="6" t="s">
        <v>16024</v>
      </c>
      <c r="I3327" s="6"/>
    </row>
    <row r="3328" customHeight="1" spans="1:9">
      <c r="A3328" s="8" t="s">
        <v>27660</v>
      </c>
      <c r="B3328" s="8" t="s">
        <v>27661</v>
      </c>
      <c r="C3328" s="8" t="s">
        <v>27662</v>
      </c>
      <c r="D3328" s="8"/>
      <c r="E3328" s="8"/>
      <c r="F3328" s="8" t="s">
        <v>27663</v>
      </c>
      <c r="G3328" s="8"/>
      <c r="H3328" s="8" t="s">
        <v>15985</v>
      </c>
      <c r="I3328" s="8"/>
    </row>
    <row r="3329" customHeight="1" spans="1:9">
      <c r="A3329" s="6" t="s">
        <v>27664</v>
      </c>
      <c r="B3329" s="6" t="s">
        <v>27665</v>
      </c>
      <c r="C3329" s="6" t="s">
        <v>27666</v>
      </c>
      <c r="D3329" s="6"/>
      <c r="E3329" s="6"/>
      <c r="F3329" s="6" t="s">
        <v>27667</v>
      </c>
      <c r="G3329" s="6"/>
      <c r="H3329" s="6"/>
      <c r="I3329" s="6"/>
    </row>
    <row r="3330" customHeight="1" spans="1:9">
      <c r="A3330" s="8" t="s">
        <v>27668</v>
      </c>
      <c r="B3330" s="8" t="s">
        <v>27669</v>
      </c>
      <c r="C3330" s="8" t="s">
        <v>27670</v>
      </c>
      <c r="D3330" s="8"/>
      <c r="E3330" s="8"/>
      <c r="F3330" s="8" t="s">
        <v>27671</v>
      </c>
      <c r="G3330" s="8"/>
      <c r="H3330" s="8" t="s">
        <v>15985</v>
      </c>
      <c r="I3330" s="8"/>
    </row>
    <row r="3331" customHeight="1" spans="1:9">
      <c r="A3331" s="6" t="s">
        <v>27672</v>
      </c>
      <c r="B3331" s="6" t="s">
        <v>27673</v>
      </c>
      <c r="C3331" s="6" t="s">
        <v>16139</v>
      </c>
      <c r="D3331" s="6"/>
      <c r="E3331" s="6"/>
      <c r="F3331" s="6" t="s">
        <v>27674</v>
      </c>
      <c r="G3331" s="6"/>
      <c r="H3331" s="6" t="s">
        <v>16139</v>
      </c>
      <c r="I3331" s="6"/>
    </row>
    <row r="3332" customHeight="1" spans="1:9">
      <c r="A3332" s="8" t="s">
        <v>27675</v>
      </c>
      <c r="B3332" s="8" t="s">
        <v>27676</v>
      </c>
      <c r="C3332" s="8" t="s">
        <v>18457</v>
      </c>
      <c r="D3332" s="8"/>
      <c r="E3332" s="8"/>
      <c r="F3332" s="8" t="s">
        <v>27677</v>
      </c>
      <c r="G3332" s="8"/>
      <c r="H3332" s="8" t="s">
        <v>15990</v>
      </c>
      <c r="I3332" s="8"/>
    </row>
    <row r="3333" customHeight="1" spans="1:9">
      <c r="A3333" s="6" t="s">
        <v>27678</v>
      </c>
      <c r="B3333" s="6" t="s">
        <v>27679</v>
      </c>
      <c r="C3333" s="6" t="s">
        <v>16847</v>
      </c>
      <c r="D3333" s="6"/>
      <c r="E3333" s="6"/>
      <c r="F3333" s="6" t="s">
        <v>27680</v>
      </c>
      <c r="G3333" s="6"/>
      <c r="H3333" s="6" t="s">
        <v>16539</v>
      </c>
      <c r="I3333" s="6"/>
    </row>
    <row r="3334" customHeight="1" spans="1:9">
      <c r="A3334" s="8" t="s">
        <v>27681</v>
      </c>
      <c r="B3334" s="8" t="s">
        <v>27682</v>
      </c>
      <c r="C3334" s="8" t="s">
        <v>16029</v>
      </c>
      <c r="D3334" s="8"/>
      <c r="E3334" s="8"/>
      <c r="F3334" s="8" t="s">
        <v>27683</v>
      </c>
      <c r="G3334" s="8"/>
      <c r="H3334" s="8" t="s">
        <v>16029</v>
      </c>
      <c r="I3334" s="8"/>
    </row>
    <row r="3335" customHeight="1" spans="1:9">
      <c r="A3335" s="6" t="s">
        <v>27684</v>
      </c>
      <c r="B3335" s="6" t="s">
        <v>27685</v>
      </c>
      <c r="C3335" s="6" t="s">
        <v>16029</v>
      </c>
      <c r="D3335" s="6"/>
      <c r="E3335" s="6"/>
      <c r="F3335" s="6" t="s">
        <v>27686</v>
      </c>
      <c r="G3335" s="6"/>
      <c r="H3335" s="6" t="s">
        <v>16029</v>
      </c>
      <c r="I3335" s="6"/>
    </row>
    <row r="3336" customHeight="1" spans="1:9">
      <c r="A3336" s="8" t="s">
        <v>27687</v>
      </c>
      <c r="B3336" s="8" t="s">
        <v>27688</v>
      </c>
      <c r="C3336" s="8" t="s">
        <v>27689</v>
      </c>
      <c r="D3336" s="8"/>
      <c r="E3336" s="8"/>
      <c r="F3336" s="8" t="s">
        <v>27690</v>
      </c>
      <c r="G3336" s="8"/>
      <c r="H3336" s="8" t="s">
        <v>15985</v>
      </c>
      <c r="I3336" s="8"/>
    </row>
    <row r="3337" customHeight="1" spans="1:9">
      <c r="A3337" s="6" t="s">
        <v>27691</v>
      </c>
      <c r="B3337" s="6" t="s">
        <v>27692</v>
      </c>
      <c r="C3337" s="6" t="s">
        <v>24045</v>
      </c>
      <c r="D3337" s="6"/>
      <c r="E3337" s="6"/>
      <c r="F3337" s="6" t="s">
        <v>27693</v>
      </c>
      <c r="G3337" s="6"/>
      <c r="H3337" s="6" t="s">
        <v>16029</v>
      </c>
      <c r="I3337" s="6"/>
    </row>
    <row r="3338" customHeight="1" spans="1:9">
      <c r="A3338" s="8" t="s">
        <v>27694</v>
      </c>
      <c r="B3338" s="8" t="s">
        <v>27695</v>
      </c>
      <c r="C3338" s="8" t="s">
        <v>27696</v>
      </c>
      <c r="D3338" s="8"/>
      <c r="E3338" s="8"/>
      <c r="F3338" s="8" t="s">
        <v>27697</v>
      </c>
      <c r="G3338" s="8"/>
      <c r="H3338" s="8" t="s">
        <v>15959</v>
      </c>
      <c r="I3338" s="8"/>
    </row>
    <row r="3339" customHeight="1" spans="1:9">
      <c r="A3339" s="6" t="s">
        <v>27698</v>
      </c>
      <c r="B3339" s="6" t="s">
        <v>27699</v>
      </c>
      <c r="C3339" s="6" t="s">
        <v>27700</v>
      </c>
      <c r="D3339" s="6"/>
      <c r="E3339" s="6"/>
      <c r="F3339" s="6" t="s">
        <v>27701</v>
      </c>
      <c r="G3339" s="6"/>
      <c r="H3339" s="6" t="s">
        <v>16390</v>
      </c>
      <c r="I3339" s="6"/>
    </row>
    <row r="3340" customHeight="1" spans="1:9">
      <c r="A3340" s="8" t="s">
        <v>27702</v>
      </c>
      <c r="B3340" s="8" t="s">
        <v>27703</v>
      </c>
      <c r="C3340" s="8" t="s">
        <v>27704</v>
      </c>
      <c r="D3340" s="8"/>
      <c r="E3340" s="8"/>
      <c r="F3340" s="8" t="s">
        <v>27705</v>
      </c>
      <c r="G3340" s="8"/>
      <c r="H3340" s="8" t="s">
        <v>16056</v>
      </c>
      <c r="I3340" s="8"/>
    </row>
    <row r="3341" customHeight="1" spans="1:9">
      <c r="A3341" s="6" t="s">
        <v>27706</v>
      </c>
      <c r="B3341" s="6" t="s">
        <v>27707</v>
      </c>
      <c r="C3341" s="6" t="s">
        <v>27708</v>
      </c>
      <c r="D3341" s="6"/>
      <c r="E3341" s="6"/>
      <c r="F3341" s="6" t="s">
        <v>27709</v>
      </c>
      <c r="G3341" s="6"/>
      <c r="H3341" s="6" t="s">
        <v>15985</v>
      </c>
      <c r="I3341" s="6"/>
    </row>
    <row r="3342" customHeight="1" spans="1:9">
      <c r="A3342" s="8" t="s">
        <v>27710</v>
      </c>
      <c r="B3342" s="8" t="s">
        <v>27711</v>
      </c>
      <c r="C3342" s="8" t="s">
        <v>17128</v>
      </c>
      <c r="D3342" s="8"/>
      <c r="E3342" s="8"/>
      <c r="F3342" s="8" t="s">
        <v>27712</v>
      </c>
      <c r="G3342" s="8"/>
      <c r="H3342" s="8" t="s">
        <v>15970</v>
      </c>
      <c r="I3342" s="8"/>
    </row>
    <row r="3343" customHeight="1" spans="1:9">
      <c r="A3343" s="6" t="s">
        <v>27713</v>
      </c>
      <c r="B3343" s="6" t="s">
        <v>27714</v>
      </c>
      <c r="C3343" s="6" t="s">
        <v>27415</v>
      </c>
      <c r="D3343" s="6"/>
      <c r="E3343" s="6"/>
      <c r="F3343" s="6" t="s">
        <v>27715</v>
      </c>
      <c r="G3343" s="6"/>
      <c r="H3343" s="6" t="s">
        <v>16029</v>
      </c>
      <c r="I3343" s="6"/>
    </row>
    <row r="3344" customHeight="1" spans="1:9">
      <c r="A3344" s="8" t="s">
        <v>27716</v>
      </c>
      <c r="B3344" s="8" t="s">
        <v>27717</v>
      </c>
      <c r="C3344" s="8" t="s">
        <v>27718</v>
      </c>
      <c r="D3344" s="8"/>
      <c r="E3344" s="8"/>
      <c r="F3344" s="8" t="s">
        <v>27719</v>
      </c>
      <c r="G3344" s="8"/>
      <c r="H3344" s="8" t="s">
        <v>15985</v>
      </c>
      <c r="I3344" s="8"/>
    </row>
    <row r="3345" customHeight="1" spans="1:9">
      <c r="A3345" s="6" t="s">
        <v>27720</v>
      </c>
      <c r="B3345" s="6" t="s">
        <v>27721</v>
      </c>
      <c r="C3345" s="6" t="s">
        <v>27722</v>
      </c>
      <c r="D3345" s="6"/>
      <c r="E3345" s="6"/>
      <c r="F3345" s="6" t="s">
        <v>27723</v>
      </c>
      <c r="G3345" s="6"/>
      <c r="H3345" s="6" t="s">
        <v>16029</v>
      </c>
      <c r="I3345" s="6"/>
    </row>
    <row r="3346" customHeight="1" spans="1:9">
      <c r="A3346" s="8" t="s">
        <v>27724</v>
      </c>
      <c r="B3346" s="8" t="s">
        <v>27725</v>
      </c>
      <c r="C3346" s="8" t="s">
        <v>27726</v>
      </c>
      <c r="D3346" s="8"/>
      <c r="E3346" s="8"/>
      <c r="F3346" s="8" t="s">
        <v>27727</v>
      </c>
      <c r="G3346" s="8"/>
      <c r="H3346" s="8" t="s">
        <v>15985</v>
      </c>
      <c r="I3346" s="8"/>
    </row>
    <row r="3347" customHeight="1" spans="1:9">
      <c r="A3347" s="6" t="s">
        <v>27728</v>
      </c>
      <c r="B3347" s="6" t="s">
        <v>27729</v>
      </c>
      <c r="C3347" s="6" t="s">
        <v>27730</v>
      </c>
      <c r="D3347" s="6"/>
      <c r="E3347" s="6"/>
      <c r="F3347" s="6" t="s">
        <v>27731</v>
      </c>
      <c r="G3347" s="6"/>
      <c r="H3347" s="6" t="s">
        <v>15985</v>
      </c>
      <c r="I3347" s="6"/>
    </row>
    <row r="3348" customHeight="1" spans="1:9">
      <c r="A3348" s="8" t="s">
        <v>27732</v>
      </c>
      <c r="B3348" s="8" t="s">
        <v>27733</v>
      </c>
      <c r="C3348" s="8" t="s">
        <v>26664</v>
      </c>
      <c r="D3348" s="8"/>
      <c r="E3348" s="8"/>
      <c r="F3348" s="8" t="s">
        <v>27734</v>
      </c>
      <c r="G3348" s="8"/>
      <c r="H3348" s="8" t="s">
        <v>15985</v>
      </c>
      <c r="I3348" s="8"/>
    </row>
    <row r="3349" customHeight="1" spans="1:9">
      <c r="A3349" s="6" t="s">
        <v>27735</v>
      </c>
      <c r="B3349" s="6" t="s">
        <v>27736</v>
      </c>
      <c r="C3349" s="6" t="s">
        <v>27737</v>
      </c>
      <c r="D3349" s="6"/>
      <c r="E3349" s="6"/>
      <c r="F3349" s="6" t="s">
        <v>27738</v>
      </c>
      <c r="G3349" s="6"/>
      <c r="H3349" s="6" t="s">
        <v>15985</v>
      </c>
      <c r="I3349" s="6"/>
    </row>
    <row r="3350" customHeight="1" spans="1:9">
      <c r="A3350" s="8" t="s">
        <v>27739</v>
      </c>
      <c r="B3350" s="8" t="s">
        <v>27740</v>
      </c>
      <c r="C3350" s="8" t="s">
        <v>22487</v>
      </c>
      <c r="D3350" s="8"/>
      <c r="E3350" s="8"/>
      <c r="F3350" s="8" t="s">
        <v>27741</v>
      </c>
      <c r="G3350" s="8"/>
      <c r="H3350" s="8" t="s">
        <v>15985</v>
      </c>
      <c r="I3350" s="8"/>
    </row>
    <row r="3351" customHeight="1" spans="1:9">
      <c r="A3351" s="6" t="s">
        <v>27742</v>
      </c>
      <c r="B3351" s="6" t="s">
        <v>27743</v>
      </c>
      <c r="C3351" s="6" t="s">
        <v>16129</v>
      </c>
      <c r="D3351" s="6"/>
      <c r="E3351" s="6"/>
      <c r="F3351" s="6" t="s">
        <v>27744</v>
      </c>
      <c r="G3351" s="6"/>
      <c r="H3351" s="6" t="s">
        <v>15985</v>
      </c>
      <c r="I3351" s="6"/>
    </row>
    <row r="3352" customHeight="1" spans="1:9">
      <c r="A3352" s="8" t="s">
        <v>27745</v>
      </c>
      <c r="B3352" s="8" t="s">
        <v>27746</v>
      </c>
      <c r="C3352" s="8" t="s">
        <v>27747</v>
      </c>
      <c r="D3352" s="8"/>
      <c r="E3352" s="8"/>
      <c r="F3352" s="8" t="s">
        <v>27748</v>
      </c>
      <c r="G3352" s="8"/>
      <c r="H3352" s="8" t="s">
        <v>15985</v>
      </c>
      <c r="I3352" s="8"/>
    </row>
    <row r="3353" customHeight="1" spans="1:9">
      <c r="A3353" s="6" t="s">
        <v>27749</v>
      </c>
      <c r="B3353" s="6" t="s">
        <v>27750</v>
      </c>
      <c r="C3353" s="6" t="s">
        <v>27751</v>
      </c>
      <c r="D3353" s="6"/>
      <c r="E3353" s="6"/>
      <c r="F3353" s="6" t="s">
        <v>27752</v>
      </c>
      <c r="G3353" s="6"/>
      <c r="H3353" s="6" t="s">
        <v>15985</v>
      </c>
      <c r="I3353" s="6"/>
    </row>
    <row r="3354" customHeight="1" spans="1:9">
      <c r="A3354" s="8" t="s">
        <v>27753</v>
      </c>
      <c r="B3354" s="8" t="s">
        <v>27754</v>
      </c>
      <c r="C3354" s="8" t="s">
        <v>27755</v>
      </c>
      <c r="D3354" s="8"/>
      <c r="E3354" s="8"/>
      <c r="F3354" s="8" t="s">
        <v>27756</v>
      </c>
      <c r="G3354" s="8"/>
      <c r="H3354" s="8" t="s">
        <v>16139</v>
      </c>
      <c r="I3354" s="8"/>
    </row>
    <row r="3355" customHeight="1" spans="1:9">
      <c r="A3355" s="6" t="s">
        <v>27757</v>
      </c>
      <c r="B3355" s="6" t="s">
        <v>27758</v>
      </c>
      <c r="C3355" s="6" t="s">
        <v>27759</v>
      </c>
      <c r="D3355" s="6"/>
      <c r="E3355" s="6"/>
      <c r="F3355" s="6" t="s">
        <v>27760</v>
      </c>
      <c r="G3355" s="6"/>
      <c r="H3355" s="6" t="s">
        <v>15985</v>
      </c>
      <c r="I3355" s="6"/>
    </row>
    <row r="3356" customHeight="1" spans="1:9">
      <c r="A3356" s="8" t="s">
        <v>27761</v>
      </c>
      <c r="B3356" s="8" t="s">
        <v>27762</v>
      </c>
      <c r="C3356" s="8" t="s">
        <v>27763</v>
      </c>
      <c r="D3356" s="8"/>
      <c r="E3356" s="8"/>
      <c r="F3356" s="8" t="s">
        <v>27764</v>
      </c>
      <c r="G3356" s="8"/>
      <c r="H3356" s="8" t="s">
        <v>16139</v>
      </c>
      <c r="I3356" s="8"/>
    </row>
    <row r="3357" customHeight="1" spans="1:9">
      <c r="A3357" s="6" t="s">
        <v>27765</v>
      </c>
      <c r="B3357" s="6" t="s">
        <v>27766</v>
      </c>
      <c r="C3357" s="6" t="s">
        <v>26741</v>
      </c>
      <c r="D3357" s="6"/>
      <c r="E3357" s="6"/>
      <c r="F3357" s="6" t="s">
        <v>27767</v>
      </c>
      <c r="G3357" s="6"/>
      <c r="H3357" s="6" t="s">
        <v>15985</v>
      </c>
      <c r="I3357" s="6"/>
    </row>
    <row r="3358" customHeight="1" spans="1:9">
      <c r="A3358" s="8" t="s">
        <v>27768</v>
      </c>
      <c r="B3358" s="8" t="s">
        <v>27769</v>
      </c>
      <c r="C3358" s="8" t="s">
        <v>27770</v>
      </c>
      <c r="D3358" s="8"/>
      <c r="E3358" s="8"/>
      <c r="F3358" s="8" t="s">
        <v>27771</v>
      </c>
      <c r="G3358" s="8"/>
      <c r="H3358" s="8" t="s">
        <v>16390</v>
      </c>
      <c r="I3358" s="8"/>
    </row>
    <row r="3359" customHeight="1" spans="1:9">
      <c r="A3359" s="6" t="s">
        <v>27772</v>
      </c>
      <c r="B3359" s="6" t="s">
        <v>27773</v>
      </c>
      <c r="C3359" s="6" t="s">
        <v>27774</v>
      </c>
      <c r="D3359" s="6"/>
      <c r="E3359" s="6"/>
      <c r="F3359" s="6" t="s">
        <v>27775</v>
      </c>
      <c r="G3359" s="6"/>
      <c r="H3359" s="6" t="s">
        <v>15990</v>
      </c>
      <c r="I3359" s="6"/>
    </row>
    <row r="3360" customHeight="1" spans="1:9">
      <c r="A3360" s="8" t="s">
        <v>27776</v>
      </c>
      <c r="B3360" s="8" t="s">
        <v>27777</v>
      </c>
      <c r="C3360" s="8" t="s">
        <v>27778</v>
      </c>
      <c r="D3360" s="8"/>
      <c r="E3360" s="8"/>
      <c r="F3360" s="8" t="s">
        <v>27779</v>
      </c>
      <c r="G3360" s="8"/>
      <c r="H3360" s="8" t="s">
        <v>15985</v>
      </c>
      <c r="I3360" s="8"/>
    </row>
    <row r="3361" customHeight="1" spans="1:9">
      <c r="A3361" s="6" t="s">
        <v>27780</v>
      </c>
      <c r="B3361" s="6" t="s">
        <v>27781</v>
      </c>
      <c r="C3361" s="6" t="s">
        <v>27782</v>
      </c>
      <c r="D3361" s="6"/>
      <c r="E3361" s="6"/>
      <c r="F3361" s="6" t="s">
        <v>27783</v>
      </c>
      <c r="G3361" s="6"/>
      <c r="H3361" s="6" t="s">
        <v>16390</v>
      </c>
      <c r="I3361" s="6"/>
    </row>
    <row r="3362" customHeight="1" spans="1:9">
      <c r="A3362" s="8" t="s">
        <v>27784</v>
      </c>
      <c r="B3362" s="8" t="s">
        <v>27785</v>
      </c>
      <c r="C3362" s="8" t="s">
        <v>27786</v>
      </c>
      <c r="D3362" s="8"/>
      <c r="E3362" s="8"/>
      <c r="F3362" s="8" t="s">
        <v>27787</v>
      </c>
      <c r="G3362" s="8"/>
      <c r="H3362" s="8" t="s">
        <v>15980</v>
      </c>
      <c r="I3362" s="8"/>
    </row>
    <row r="3363" customHeight="1" spans="1:9">
      <c r="A3363" s="6" t="s">
        <v>27788</v>
      </c>
      <c r="B3363" s="6" t="s">
        <v>27789</v>
      </c>
      <c r="C3363" s="6" t="s">
        <v>18974</v>
      </c>
      <c r="D3363" s="6"/>
      <c r="E3363" s="6"/>
      <c r="F3363" s="6" t="s">
        <v>27790</v>
      </c>
      <c r="G3363" s="6"/>
      <c r="H3363" s="6" t="s">
        <v>15985</v>
      </c>
      <c r="I3363" s="6"/>
    </row>
    <row r="3364" customHeight="1" spans="1:9">
      <c r="A3364" s="8" t="s">
        <v>27791</v>
      </c>
      <c r="B3364" s="8" t="s">
        <v>27792</v>
      </c>
      <c r="C3364" s="8" t="s">
        <v>19547</v>
      </c>
      <c r="D3364" s="8"/>
      <c r="E3364" s="8"/>
      <c r="F3364" s="8" t="s">
        <v>27793</v>
      </c>
      <c r="G3364" s="8"/>
      <c r="H3364" s="8" t="s">
        <v>16348</v>
      </c>
      <c r="I3364" s="8"/>
    </row>
    <row r="3365" customHeight="1" spans="1:9">
      <c r="A3365" s="6" t="s">
        <v>27794</v>
      </c>
      <c r="B3365" s="6" t="s">
        <v>27795</v>
      </c>
      <c r="C3365" s="6" t="s">
        <v>27796</v>
      </c>
      <c r="D3365" s="6"/>
      <c r="E3365" s="6"/>
      <c r="F3365" s="6" t="s">
        <v>27797</v>
      </c>
      <c r="G3365" s="6"/>
      <c r="H3365" s="6" t="s">
        <v>15985</v>
      </c>
      <c r="I3365" s="6"/>
    </row>
    <row r="3366" customHeight="1" spans="1:9">
      <c r="A3366" s="8" t="s">
        <v>27798</v>
      </c>
      <c r="B3366" s="8" t="s">
        <v>27799</v>
      </c>
      <c r="C3366" s="8" t="s">
        <v>27800</v>
      </c>
      <c r="D3366" s="8"/>
      <c r="E3366" s="8"/>
      <c r="F3366" s="8" t="s">
        <v>27801</v>
      </c>
      <c r="G3366" s="8"/>
      <c r="H3366" s="8" t="s">
        <v>16029</v>
      </c>
      <c r="I3366" s="8"/>
    </row>
    <row r="3367" customHeight="1" spans="1:9">
      <c r="A3367" s="6" t="s">
        <v>27802</v>
      </c>
      <c r="B3367" s="6" t="s">
        <v>27803</v>
      </c>
      <c r="C3367" s="6" t="s">
        <v>18263</v>
      </c>
      <c r="D3367" s="6"/>
      <c r="E3367" s="6"/>
      <c r="F3367" s="6" t="s">
        <v>27804</v>
      </c>
      <c r="G3367" s="6"/>
      <c r="H3367" s="6" t="s">
        <v>16024</v>
      </c>
      <c r="I3367" s="6"/>
    </row>
    <row r="3368" customHeight="1" spans="1:9">
      <c r="A3368" s="8" t="s">
        <v>27805</v>
      </c>
      <c r="B3368" s="8" t="s">
        <v>27806</v>
      </c>
      <c r="C3368" s="8" t="s">
        <v>22487</v>
      </c>
      <c r="D3368" s="8"/>
      <c r="E3368" s="8"/>
      <c r="F3368" s="8" t="s">
        <v>27807</v>
      </c>
      <c r="G3368" s="8"/>
      <c r="H3368" s="8" t="s">
        <v>15985</v>
      </c>
      <c r="I3368" s="8"/>
    </row>
    <row r="3369" customHeight="1" spans="1:9">
      <c r="A3369" s="6" t="s">
        <v>27808</v>
      </c>
      <c r="B3369" s="6" t="s">
        <v>19954</v>
      </c>
      <c r="C3369" s="6" t="s">
        <v>27809</v>
      </c>
      <c r="D3369" s="6"/>
      <c r="E3369" s="6"/>
      <c r="F3369" s="6" t="s">
        <v>27810</v>
      </c>
      <c r="G3369" s="6"/>
      <c r="H3369" s="6"/>
      <c r="I3369" s="6"/>
    </row>
    <row r="3370" customHeight="1" spans="1:9">
      <c r="A3370" s="8" t="s">
        <v>27811</v>
      </c>
      <c r="B3370" s="8" t="s">
        <v>27812</v>
      </c>
      <c r="C3370" s="8" t="s">
        <v>17597</v>
      </c>
      <c r="D3370" s="8"/>
      <c r="E3370" s="8"/>
      <c r="F3370" s="8" t="s">
        <v>27813</v>
      </c>
      <c r="G3370" s="8"/>
      <c r="H3370" s="8" t="s">
        <v>16390</v>
      </c>
      <c r="I3370" s="8"/>
    </row>
    <row r="3371" customHeight="1" spans="1:9">
      <c r="A3371" s="6" t="s">
        <v>27814</v>
      </c>
      <c r="B3371" s="6" t="s">
        <v>26981</v>
      </c>
      <c r="C3371" s="6" t="s">
        <v>24045</v>
      </c>
      <c r="D3371" s="6"/>
      <c r="E3371" s="6"/>
      <c r="F3371" s="6" t="s">
        <v>27815</v>
      </c>
      <c r="G3371" s="6"/>
      <c r="H3371" s="6" t="s">
        <v>16029</v>
      </c>
      <c r="I3371" s="6"/>
    </row>
    <row r="3372" customHeight="1" spans="1:9">
      <c r="A3372" s="8" t="s">
        <v>27816</v>
      </c>
      <c r="B3372" s="8" t="s">
        <v>27817</v>
      </c>
      <c r="C3372" s="8" t="s">
        <v>27818</v>
      </c>
      <c r="D3372" s="8"/>
      <c r="E3372" s="8"/>
      <c r="F3372" s="8" t="s">
        <v>27819</v>
      </c>
      <c r="G3372" s="8"/>
      <c r="H3372" s="8" t="s">
        <v>15980</v>
      </c>
      <c r="I3372" s="8"/>
    </row>
    <row r="3373" customHeight="1" spans="1:9">
      <c r="A3373" s="6" t="s">
        <v>27820</v>
      </c>
      <c r="B3373" s="6" t="s">
        <v>27821</v>
      </c>
      <c r="C3373" s="6" t="s">
        <v>27822</v>
      </c>
      <c r="D3373" s="6"/>
      <c r="E3373" s="6"/>
      <c r="F3373" s="6" t="s">
        <v>27823</v>
      </c>
      <c r="G3373" s="6"/>
      <c r="H3373" s="6" t="s">
        <v>15970</v>
      </c>
      <c r="I3373" s="6"/>
    </row>
    <row r="3374" customHeight="1" spans="1:9">
      <c r="A3374" s="8" t="s">
        <v>27824</v>
      </c>
      <c r="B3374" s="8" t="s">
        <v>27825</v>
      </c>
      <c r="C3374" s="8" t="s">
        <v>23940</v>
      </c>
      <c r="D3374" s="8"/>
      <c r="E3374" s="8"/>
      <c r="F3374" s="8" t="s">
        <v>27826</v>
      </c>
      <c r="G3374" s="8"/>
      <c r="H3374" s="8" t="s">
        <v>16539</v>
      </c>
      <c r="I3374" s="8"/>
    </row>
    <row r="3375" customHeight="1" spans="1:9">
      <c r="A3375" s="6" t="s">
        <v>27827</v>
      </c>
      <c r="B3375" s="6" t="s">
        <v>27828</v>
      </c>
      <c r="C3375" s="6" t="s">
        <v>20210</v>
      </c>
      <c r="D3375" s="6"/>
      <c r="E3375" s="6"/>
      <c r="F3375" s="6" t="s">
        <v>27829</v>
      </c>
      <c r="G3375" s="6"/>
      <c r="H3375" s="6" t="s">
        <v>16029</v>
      </c>
      <c r="I3375" s="6"/>
    </row>
    <row r="3376" customHeight="1" spans="1:9">
      <c r="A3376" s="8" t="s">
        <v>27830</v>
      </c>
      <c r="B3376" s="8" t="s">
        <v>27831</v>
      </c>
      <c r="C3376" s="8" t="s">
        <v>27832</v>
      </c>
      <c r="D3376" s="8"/>
      <c r="E3376" s="8"/>
      <c r="F3376" s="8" t="s">
        <v>27833</v>
      </c>
      <c r="G3376" s="8"/>
      <c r="H3376" s="8" t="s">
        <v>15985</v>
      </c>
      <c r="I3376" s="8"/>
    </row>
    <row r="3377" customHeight="1" spans="1:9">
      <c r="A3377" s="6" t="s">
        <v>27834</v>
      </c>
      <c r="B3377" s="6" t="s">
        <v>27835</v>
      </c>
      <c r="C3377" s="6" t="s">
        <v>27836</v>
      </c>
      <c r="D3377" s="6"/>
      <c r="E3377" s="6"/>
      <c r="F3377" s="6" t="s">
        <v>27837</v>
      </c>
      <c r="G3377" s="6"/>
      <c r="H3377" s="6" t="s">
        <v>15985</v>
      </c>
      <c r="I3377" s="6"/>
    </row>
    <row r="3378" customHeight="1" spans="1:9">
      <c r="A3378" s="8" t="s">
        <v>27838</v>
      </c>
      <c r="B3378" s="8" t="s">
        <v>27839</v>
      </c>
      <c r="C3378" s="8" t="s">
        <v>27840</v>
      </c>
      <c r="D3378" s="8"/>
      <c r="E3378" s="8"/>
      <c r="F3378" s="8" t="s">
        <v>27841</v>
      </c>
      <c r="G3378" s="8"/>
      <c r="H3378" s="8" t="s">
        <v>15975</v>
      </c>
      <c r="I3378" s="8"/>
    </row>
    <row r="3379" customHeight="1" spans="1:9">
      <c r="A3379" s="6" t="s">
        <v>27842</v>
      </c>
      <c r="B3379" s="6" t="s">
        <v>27843</v>
      </c>
      <c r="C3379" s="6" t="s">
        <v>27844</v>
      </c>
      <c r="D3379" s="6"/>
      <c r="E3379" s="6"/>
      <c r="F3379" s="6" t="s">
        <v>27845</v>
      </c>
      <c r="G3379" s="6"/>
      <c r="H3379" s="6" t="s">
        <v>15975</v>
      </c>
      <c r="I3379" s="6"/>
    </row>
    <row r="3380" customHeight="1" spans="1:9">
      <c r="A3380" s="8" t="s">
        <v>27846</v>
      </c>
      <c r="B3380" s="8" t="s">
        <v>27847</v>
      </c>
      <c r="C3380" s="8" t="s">
        <v>27848</v>
      </c>
      <c r="D3380" s="8"/>
      <c r="E3380" s="8"/>
      <c r="F3380" s="8" t="s">
        <v>27849</v>
      </c>
      <c r="G3380" s="8"/>
      <c r="H3380" s="8" t="s">
        <v>16139</v>
      </c>
      <c r="I3380" s="8"/>
    </row>
    <row r="3381" customHeight="1" spans="1:9">
      <c r="A3381" s="6" t="s">
        <v>27850</v>
      </c>
      <c r="B3381" s="6" t="s">
        <v>27851</v>
      </c>
      <c r="C3381" s="6" t="s">
        <v>18420</v>
      </c>
      <c r="D3381" s="6"/>
      <c r="E3381" s="6"/>
      <c r="F3381" s="6" t="s">
        <v>27852</v>
      </c>
      <c r="G3381" s="6"/>
      <c r="H3381" s="6" t="s">
        <v>16024</v>
      </c>
      <c r="I3381" s="6"/>
    </row>
    <row r="3382" customHeight="1" spans="1:9">
      <c r="A3382" s="8" t="s">
        <v>27853</v>
      </c>
      <c r="B3382" s="8" t="s">
        <v>27854</v>
      </c>
      <c r="C3382" s="8" t="s">
        <v>27855</v>
      </c>
      <c r="D3382" s="8"/>
      <c r="E3382" s="8"/>
      <c r="F3382" s="8" t="s">
        <v>27856</v>
      </c>
      <c r="G3382" s="8"/>
      <c r="H3382" s="8" t="s">
        <v>15985</v>
      </c>
      <c r="I3382" s="8"/>
    </row>
    <row r="3383" customHeight="1" spans="1:9">
      <c r="A3383" s="6" t="s">
        <v>27857</v>
      </c>
      <c r="B3383" s="6" t="s">
        <v>27858</v>
      </c>
      <c r="C3383" s="6" t="s">
        <v>24349</v>
      </c>
      <c r="D3383" s="6"/>
      <c r="E3383" s="6"/>
      <c r="F3383" s="6" t="s">
        <v>27859</v>
      </c>
      <c r="G3383" s="6"/>
      <c r="H3383" s="6" t="s">
        <v>17377</v>
      </c>
      <c r="I3383" s="6"/>
    </row>
    <row r="3384" customHeight="1" spans="1:9">
      <c r="A3384" s="8" t="s">
        <v>27860</v>
      </c>
      <c r="B3384" s="8" t="s">
        <v>27861</v>
      </c>
      <c r="C3384" s="8" t="s">
        <v>18263</v>
      </c>
      <c r="D3384" s="8"/>
      <c r="E3384" s="8"/>
      <c r="F3384" s="8" t="s">
        <v>27862</v>
      </c>
      <c r="G3384" s="8"/>
      <c r="H3384" s="8" t="s">
        <v>16024</v>
      </c>
      <c r="I3384" s="8"/>
    </row>
    <row r="3385" customHeight="1" spans="1:9">
      <c r="A3385" s="6" t="s">
        <v>27863</v>
      </c>
      <c r="B3385" s="6" t="s">
        <v>27864</v>
      </c>
      <c r="C3385" s="6" t="s">
        <v>27865</v>
      </c>
      <c r="D3385" s="6"/>
      <c r="E3385" s="6"/>
      <c r="F3385" s="6" t="s">
        <v>27866</v>
      </c>
      <c r="G3385" s="6"/>
      <c r="H3385" s="6" t="s">
        <v>16094</v>
      </c>
      <c r="I3385" s="6"/>
    </row>
    <row r="3386" customHeight="1" spans="1:9">
      <c r="A3386" s="8" t="s">
        <v>27867</v>
      </c>
      <c r="B3386" s="8" t="s">
        <v>27868</v>
      </c>
      <c r="C3386" s="8" t="s">
        <v>27869</v>
      </c>
      <c r="D3386" s="8"/>
      <c r="E3386" s="8"/>
      <c r="F3386" s="8" t="s">
        <v>27870</v>
      </c>
      <c r="G3386" s="8"/>
      <c r="H3386" s="8" t="s">
        <v>16390</v>
      </c>
      <c r="I3386" s="8"/>
    </row>
    <row r="3387" customHeight="1" spans="1:9">
      <c r="A3387" s="6" t="s">
        <v>27871</v>
      </c>
      <c r="B3387" s="6" t="s">
        <v>27872</v>
      </c>
      <c r="C3387" s="6" t="s">
        <v>16808</v>
      </c>
      <c r="D3387" s="6"/>
      <c r="E3387" s="6"/>
      <c r="F3387" s="6" t="s">
        <v>27873</v>
      </c>
      <c r="G3387" s="6"/>
      <c r="H3387" s="6" t="s">
        <v>16539</v>
      </c>
      <c r="I3387" s="6"/>
    </row>
    <row r="3388" customHeight="1" spans="1:9">
      <c r="A3388" s="8" t="s">
        <v>27874</v>
      </c>
      <c r="B3388" s="8" t="s">
        <v>27875</v>
      </c>
      <c r="C3388" s="8" t="s">
        <v>23076</v>
      </c>
      <c r="D3388" s="8"/>
      <c r="E3388" s="8"/>
      <c r="F3388" s="8" t="s">
        <v>27876</v>
      </c>
      <c r="G3388" s="8"/>
      <c r="H3388" s="8" t="s">
        <v>15985</v>
      </c>
      <c r="I3388" s="8"/>
    </row>
    <row r="3389" customHeight="1" spans="1:9">
      <c r="A3389" s="6" t="s">
        <v>27877</v>
      </c>
      <c r="B3389" s="6" t="s">
        <v>27878</v>
      </c>
      <c r="C3389" s="6" t="s">
        <v>15975</v>
      </c>
      <c r="D3389" s="6"/>
      <c r="E3389" s="6"/>
      <c r="F3389" s="6" t="s">
        <v>27879</v>
      </c>
      <c r="G3389" s="6"/>
      <c r="H3389" s="6" t="s">
        <v>15975</v>
      </c>
      <c r="I3389" s="6"/>
    </row>
    <row r="3390" customHeight="1" spans="1:9">
      <c r="A3390" s="8" t="s">
        <v>27880</v>
      </c>
      <c r="B3390" s="8" t="s">
        <v>27881</v>
      </c>
      <c r="C3390" s="8" t="s">
        <v>25416</v>
      </c>
      <c r="D3390" s="8"/>
      <c r="E3390" s="8"/>
      <c r="F3390" s="8" t="s">
        <v>27882</v>
      </c>
      <c r="G3390" s="8"/>
      <c r="H3390" s="8" t="s">
        <v>15985</v>
      </c>
      <c r="I3390" s="8"/>
    </row>
    <row r="3391" customHeight="1" spans="1:9">
      <c r="A3391" s="6" t="s">
        <v>27883</v>
      </c>
      <c r="B3391" s="6" t="s">
        <v>27884</v>
      </c>
      <c r="C3391" s="6" t="s">
        <v>17597</v>
      </c>
      <c r="D3391" s="6"/>
      <c r="E3391" s="6"/>
      <c r="F3391" s="6" t="s">
        <v>27885</v>
      </c>
      <c r="G3391" s="6"/>
      <c r="H3391" s="6" t="s">
        <v>16390</v>
      </c>
      <c r="I3391" s="6"/>
    </row>
    <row r="3392" customHeight="1" spans="1:9">
      <c r="A3392" s="8" t="s">
        <v>27886</v>
      </c>
      <c r="B3392" s="8" t="s">
        <v>27887</v>
      </c>
      <c r="C3392" s="8" t="s">
        <v>16094</v>
      </c>
      <c r="D3392" s="8"/>
      <c r="E3392" s="8"/>
      <c r="F3392" s="8" t="s">
        <v>27888</v>
      </c>
      <c r="G3392" s="8"/>
      <c r="H3392" s="8"/>
      <c r="I3392" s="8"/>
    </row>
    <row r="3393" customHeight="1" spans="1:9">
      <c r="A3393" s="6" t="s">
        <v>27889</v>
      </c>
      <c r="B3393" s="6" t="s">
        <v>27890</v>
      </c>
      <c r="C3393" s="6" t="s">
        <v>19253</v>
      </c>
      <c r="D3393" s="6"/>
      <c r="E3393" s="6"/>
      <c r="F3393" s="6" t="s">
        <v>27891</v>
      </c>
      <c r="G3393" s="6"/>
      <c r="H3393" s="6" t="s">
        <v>16361</v>
      </c>
      <c r="I3393" s="6"/>
    </row>
    <row r="3394" customHeight="1" spans="1:9">
      <c r="A3394" s="8" t="s">
        <v>27892</v>
      </c>
      <c r="B3394" s="8" t="s">
        <v>27893</v>
      </c>
      <c r="C3394" s="8" t="s">
        <v>15970</v>
      </c>
      <c r="D3394" s="8"/>
      <c r="E3394" s="8"/>
      <c r="F3394" s="8" t="s">
        <v>27894</v>
      </c>
      <c r="G3394" s="8"/>
      <c r="H3394" s="8" t="s">
        <v>15970</v>
      </c>
      <c r="I3394" s="8"/>
    </row>
    <row r="3395" customHeight="1" spans="1:9">
      <c r="A3395" s="6" t="s">
        <v>27895</v>
      </c>
      <c r="B3395" s="6" t="s">
        <v>27896</v>
      </c>
      <c r="C3395" s="6" t="s">
        <v>27897</v>
      </c>
      <c r="D3395" s="6"/>
      <c r="E3395" s="6"/>
      <c r="F3395" s="6" t="s">
        <v>27898</v>
      </c>
      <c r="G3395" s="6"/>
      <c r="H3395" s="6" t="s">
        <v>15980</v>
      </c>
      <c r="I3395" s="6"/>
    </row>
    <row r="3396" customHeight="1" spans="1:9">
      <c r="A3396" s="8" t="s">
        <v>27899</v>
      </c>
      <c r="B3396" s="8" t="s">
        <v>27900</v>
      </c>
      <c r="C3396" s="8" t="s">
        <v>27901</v>
      </c>
      <c r="D3396" s="8"/>
      <c r="E3396" s="8"/>
      <c r="F3396" s="8" t="s">
        <v>27902</v>
      </c>
      <c r="G3396" s="8"/>
      <c r="H3396" s="8"/>
      <c r="I3396" s="8"/>
    </row>
    <row r="3397" customHeight="1" spans="1:9">
      <c r="A3397" s="6" t="s">
        <v>27903</v>
      </c>
      <c r="B3397" s="6" t="s">
        <v>27904</v>
      </c>
      <c r="C3397" s="6" t="s">
        <v>16024</v>
      </c>
      <c r="D3397" s="6"/>
      <c r="E3397" s="6"/>
      <c r="F3397" s="6" t="s">
        <v>27905</v>
      </c>
      <c r="G3397" s="6"/>
      <c r="H3397" s="6" t="s">
        <v>16024</v>
      </c>
      <c r="I3397" s="6"/>
    </row>
    <row r="3398" customHeight="1" spans="1:9">
      <c r="A3398" s="8" t="s">
        <v>27906</v>
      </c>
      <c r="B3398" s="8" t="s">
        <v>27907</v>
      </c>
      <c r="C3398" s="8" t="s">
        <v>27908</v>
      </c>
      <c r="D3398" s="8"/>
      <c r="E3398" s="8"/>
      <c r="F3398" s="8" t="s">
        <v>27909</v>
      </c>
      <c r="G3398" s="8"/>
      <c r="H3398" s="8"/>
      <c r="I3398" s="8"/>
    </row>
    <row r="3399" customHeight="1" spans="1:9">
      <c r="A3399" s="6" t="s">
        <v>27910</v>
      </c>
      <c r="B3399" s="6" t="s">
        <v>27911</v>
      </c>
      <c r="C3399" s="6" t="s">
        <v>15990</v>
      </c>
      <c r="D3399" s="6"/>
      <c r="E3399" s="6"/>
      <c r="F3399" s="6" t="s">
        <v>27912</v>
      </c>
      <c r="G3399" s="6"/>
      <c r="H3399" s="6" t="s">
        <v>15990</v>
      </c>
      <c r="I3399" s="6"/>
    </row>
    <row r="3400" customHeight="1" spans="1:9">
      <c r="A3400" s="8" t="s">
        <v>27913</v>
      </c>
      <c r="B3400" s="8" t="s">
        <v>27914</v>
      </c>
      <c r="C3400" s="8" t="s">
        <v>27915</v>
      </c>
      <c r="D3400" s="8"/>
      <c r="E3400" s="8"/>
      <c r="F3400" s="8" t="s">
        <v>27916</v>
      </c>
      <c r="G3400" s="8"/>
      <c r="H3400" s="8" t="s">
        <v>16390</v>
      </c>
      <c r="I3400" s="8"/>
    </row>
    <row r="3401" customHeight="1" spans="1:9">
      <c r="A3401" s="6" t="s">
        <v>27917</v>
      </c>
      <c r="B3401" s="6" t="s">
        <v>27918</v>
      </c>
      <c r="C3401" s="6" t="s">
        <v>27919</v>
      </c>
      <c r="D3401" s="6"/>
      <c r="E3401" s="6"/>
      <c r="F3401" s="6" t="s">
        <v>27920</v>
      </c>
      <c r="G3401" s="6"/>
      <c r="H3401" s="6" t="s">
        <v>16348</v>
      </c>
      <c r="I3401" s="6"/>
    </row>
    <row r="3402" customHeight="1" spans="1:9">
      <c r="A3402" s="8" t="s">
        <v>27921</v>
      </c>
      <c r="B3402" s="8" t="s">
        <v>27922</v>
      </c>
      <c r="C3402" s="8" t="s">
        <v>27923</v>
      </c>
      <c r="D3402" s="8"/>
      <c r="E3402" s="8"/>
      <c r="F3402" s="8" t="s">
        <v>27924</v>
      </c>
      <c r="G3402" s="8"/>
      <c r="H3402" s="8" t="s">
        <v>16390</v>
      </c>
      <c r="I3402" s="8"/>
    </row>
    <row r="3403" customHeight="1" spans="1:9">
      <c r="A3403" s="6" t="s">
        <v>27925</v>
      </c>
      <c r="B3403" s="6" t="s">
        <v>27926</v>
      </c>
      <c r="C3403" s="6" t="s">
        <v>16029</v>
      </c>
      <c r="D3403" s="6"/>
      <c r="E3403" s="6"/>
      <c r="F3403" s="6" t="s">
        <v>27927</v>
      </c>
      <c r="G3403" s="6"/>
      <c r="H3403" s="6" t="s">
        <v>16029</v>
      </c>
      <c r="I3403" s="6"/>
    </row>
    <row r="3404" customHeight="1" spans="1:9">
      <c r="A3404" s="8" t="s">
        <v>27928</v>
      </c>
      <c r="B3404" s="8" t="s">
        <v>27929</v>
      </c>
      <c r="C3404" s="8" t="s">
        <v>16129</v>
      </c>
      <c r="D3404" s="8"/>
      <c r="E3404" s="8"/>
      <c r="F3404" s="8" t="s">
        <v>27930</v>
      </c>
      <c r="G3404" s="8"/>
      <c r="H3404" s="8" t="s">
        <v>15985</v>
      </c>
      <c r="I3404" s="8"/>
    </row>
    <row r="3405" customHeight="1" spans="1:9">
      <c r="A3405" s="6" t="s">
        <v>27931</v>
      </c>
      <c r="B3405" s="6" t="s">
        <v>27932</v>
      </c>
      <c r="C3405" s="6" t="s">
        <v>16129</v>
      </c>
      <c r="D3405" s="6"/>
      <c r="E3405" s="6"/>
      <c r="F3405" s="6" t="s">
        <v>27933</v>
      </c>
      <c r="G3405" s="6"/>
      <c r="H3405" s="6" t="s">
        <v>15985</v>
      </c>
      <c r="I3405" s="6"/>
    </row>
    <row r="3406" customHeight="1" spans="1:9">
      <c r="A3406" s="8" t="s">
        <v>27934</v>
      </c>
      <c r="B3406" s="8" t="s">
        <v>27935</v>
      </c>
      <c r="C3406" s="8" t="s">
        <v>27936</v>
      </c>
      <c r="D3406" s="8"/>
      <c r="E3406" s="8"/>
      <c r="F3406" s="8" t="s">
        <v>27937</v>
      </c>
      <c r="G3406" s="8"/>
      <c r="H3406" s="8" t="s">
        <v>16024</v>
      </c>
      <c r="I3406" s="8"/>
    </row>
    <row r="3407" customHeight="1" spans="1:9">
      <c r="A3407" s="6" t="s">
        <v>27938</v>
      </c>
      <c r="B3407" s="6" t="s">
        <v>27939</v>
      </c>
      <c r="C3407" s="6" t="s">
        <v>22108</v>
      </c>
      <c r="D3407" s="6"/>
      <c r="E3407" s="6"/>
      <c r="F3407" s="6" t="s">
        <v>27940</v>
      </c>
      <c r="G3407" s="6"/>
      <c r="H3407" s="6" t="s">
        <v>15985</v>
      </c>
      <c r="I3407" s="6"/>
    </row>
    <row r="3408" customHeight="1" spans="1:9">
      <c r="A3408" s="8" t="s">
        <v>27941</v>
      </c>
      <c r="B3408" s="8"/>
      <c r="C3408" s="8" t="s">
        <v>27942</v>
      </c>
      <c r="D3408" s="8"/>
      <c r="E3408" s="8"/>
      <c r="F3408" s="8" t="s">
        <v>27943</v>
      </c>
      <c r="G3408" s="8"/>
      <c r="H3408" s="8"/>
      <c r="I3408" s="8"/>
    </row>
    <row r="3409" customHeight="1" spans="1:9">
      <c r="A3409" s="6" t="s">
        <v>27944</v>
      </c>
      <c r="B3409" s="6" t="s">
        <v>27945</v>
      </c>
      <c r="C3409" s="6" t="s">
        <v>27946</v>
      </c>
      <c r="D3409" s="6"/>
      <c r="E3409" s="6"/>
      <c r="F3409" s="6" t="s">
        <v>27947</v>
      </c>
      <c r="G3409" s="6"/>
      <c r="H3409" s="6" t="s">
        <v>15959</v>
      </c>
      <c r="I3409" s="6"/>
    </row>
    <row r="3410" customHeight="1" spans="1:9">
      <c r="A3410" s="8" t="s">
        <v>27948</v>
      </c>
      <c r="B3410" s="8" t="s">
        <v>27949</v>
      </c>
      <c r="C3410" s="8" t="s">
        <v>27950</v>
      </c>
      <c r="D3410" s="8"/>
      <c r="E3410" s="8"/>
      <c r="F3410" s="8" t="s">
        <v>27951</v>
      </c>
      <c r="G3410" s="8"/>
      <c r="H3410" s="8" t="s">
        <v>16056</v>
      </c>
      <c r="I3410" s="8"/>
    </row>
    <row r="3411" customHeight="1" spans="1:9">
      <c r="A3411" s="6" t="s">
        <v>27952</v>
      </c>
      <c r="B3411" s="6" t="s">
        <v>27953</v>
      </c>
      <c r="C3411" s="6" t="s">
        <v>27954</v>
      </c>
      <c r="D3411" s="6"/>
      <c r="E3411" s="6"/>
      <c r="F3411" s="6" t="s">
        <v>27955</v>
      </c>
      <c r="G3411" s="6"/>
      <c r="H3411" s="6" t="s">
        <v>16673</v>
      </c>
      <c r="I3411" s="6"/>
    </row>
    <row r="3412" customHeight="1" spans="1:9">
      <c r="A3412" s="8" t="s">
        <v>27956</v>
      </c>
      <c r="B3412" s="8" t="s">
        <v>27957</v>
      </c>
      <c r="C3412" s="8" t="s">
        <v>27958</v>
      </c>
      <c r="D3412" s="8"/>
      <c r="E3412" s="8"/>
      <c r="F3412" s="8" t="s">
        <v>27959</v>
      </c>
      <c r="G3412" s="8"/>
      <c r="H3412" s="8" t="s">
        <v>16139</v>
      </c>
      <c r="I3412" s="8"/>
    </row>
    <row r="3413" customHeight="1" spans="1:9">
      <c r="A3413" s="6" t="s">
        <v>27960</v>
      </c>
      <c r="B3413" s="6" t="s">
        <v>27961</v>
      </c>
      <c r="C3413" s="6" t="s">
        <v>16139</v>
      </c>
      <c r="D3413" s="6"/>
      <c r="E3413" s="6"/>
      <c r="F3413" s="6" t="s">
        <v>27962</v>
      </c>
      <c r="G3413" s="6"/>
      <c r="H3413" s="6" t="s">
        <v>16139</v>
      </c>
      <c r="I3413" s="6"/>
    </row>
    <row r="3414" customHeight="1" spans="1:9">
      <c r="A3414" s="8" t="s">
        <v>27963</v>
      </c>
      <c r="B3414" s="8" t="s">
        <v>27964</v>
      </c>
      <c r="C3414" s="8" t="s">
        <v>15959</v>
      </c>
      <c r="D3414" s="8"/>
      <c r="E3414" s="8"/>
      <c r="F3414" s="8" t="s">
        <v>27965</v>
      </c>
      <c r="G3414" s="8"/>
      <c r="H3414" s="8" t="s">
        <v>15959</v>
      </c>
      <c r="I3414" s="8"/>
    </row>
    <row r="3415" customHeight="1" spans="1:9">
      <c r="A3415" s="6" t="s">
        <v>27966</v>
      </c>
      <c r="B3415" s="6" t="s">
        <v>27967</v>
      </c>
      <c r="C3415" s="6" t="s">
        <v>27968</v>
      </c>
      <c r="D3415" s="6"/>
      <c r="E3415" s="6"/>
      <c r="F3415" s="6" t="s">
        <v>27969</v>
      </c>
      <c r="G3415" s="6"/>
      <c r="H3415" s="6" t="s">
        <v>15985</v>
      </c>
      <c r="I3415" s="6"/>
    </row>
    <row r="3416" customHeight="1" spans="1:9">
      <c r="A3416" s="8" t="s">
        <v>27970</v>
      </c>
      <c r="B3416" s="8" t="s">
        <v>27971</v>
      </c>
      <c r="C3416" s="8" t="s">
        <v>17597</v>
      </c>
      <c r="D3416" s="8"/>
      <c r="E3416" s="8"/>
      <c r="F3416" s="8" t="s">
        <v>27972</v>
      </c>
      <c r="G3416" s="8"/>
      <c r="H3416" s="8" t="s">
        <v>16390</v>
      </c>
      <c r="I3416" s="8"/>
    </row>
    <row r="3417" customHeight="1" spans="1:9">
      <c r="A3417" s="6" t="s">
        <v>27973</v>
      </c>
      <c r="B3417" s="6" t="s">
        <v>27974</v>
      </c>
      <c r="C3417" s="6" t="s">
        <v>16029</v>
      </c>
      <c r="D3417" s="6"/>
      <c r="E3417" s="6"/>
      <c r="F3417" s="6" t="s">
        <v>27975</v>
      </c>
      <c r="G3417" s="6"/>
      <c r="H3417" s="6" t="s">
        <v>16029</v>
      </c>
      <c r="I3417" s="6"/>
    </row>
    <row r="3418" customHeight="1" spans="1:9">
      <c r="A3418" s="8" t="s">
        <v>27976</v>
      </c>
      <c r="B3418" s="8" t="s">
        <v>27977</v>
      </c>
      <c r="C3418" s="8" t="s">
        <v>15975</v>
      </c>
      <c r="D3418" s="8"/>
      <c r="E3418" s="8"/>
      <c r="F3418" s="8" t="s">
        <v>27978</v>
      </c>
      <c r="G3418" s="8"/>
      <c r="H3418" s="8" t="s">
        <v>15975</v>
      </c>
      <c r="I3418" s="8"/>
    </row>
    <row r="3419" customHeight="1" spans="1:9">
      <c r="A3419" s="6" t="s">
        <v>27979</v>
      </c>
      <c r="B3419" s="6" t="s">
        <v>27980</v>
      </c>
      <c r="C3419" s="6" t="s">
        <v>17575</v>
      </c>
      <c r="D3419" s="6"/>
      <c r="E3419" s="6"/>
      <c r="F3419" s="6" t="s">
        <v>27981</v>
      </c>
      <c r="G3419" s="6"/>
      <c r="H3419" s="6" t="s">
        <v>17575</v>
      </c>
      <c r="I3419" s="6"/>
    </row>
    <row r="3420" customHeight="1" spans="1:9">
      <c r="A3420" s="8" t="s">
        <v>27982</v>
      </c>
      <c r="B3420" s="8" t="s">
        <v>27983</v>
      </c>
      <c r="C3420" s="8" t="s">
        <v>27984</v>
      </c>
      <c r="D3420" s="8"/>
      <c r="E3420" s="8"/>
      <c r="F3420" s="8" t="s">
        <v>27985</v>
      </c>
      <c r="G3420" s="8"/>
      <c r="H3420" s="8" t="s">
        <v>16139</v>
      </c>
      <c r="I3420" s="8"/>
    </row>
    <row r="3421" customHeight="1" spans="1:9">
      <c r="A3421" s="6" t="s">
        <v>27986</v>
      </c>
      <c r="B3421" s="6" t="s">
        <v>27987</v>
      </c>
      <c r="C3421" s="6" t="s">
        <v>27988</v>
      </c>
      <c r="D3421" s="6"/>
      <c r="E3421" s="6"/>
      <c r="F3421" s="6" t="s">
        <v>27989</v>
      </c>
      <c r="G3421" s="6"/>
      <c r="H3421" s="6"/>
      <c r="I3421" s="6"/>
    </row>
    <row r="3422" customHeight="1" spans="1:9">
      <c r="A3422" s="8" t="s">
        <v>27990</v>
      </c>
      <c r="B3422" s="8" t="s">
        <v>27991</v>
      </c>
      <c r="C3422" s="8" t="s">
        <v>16539</v>
      </c>
      <c r="D3422" s="8"/>
      <c r="E3422" s="8"/>
      <c r="F3422" s="8" t="s">
        <v>27992</v>
      </c>
      <c r="G3422" s="8"/>
      <c r="H3422" s="8" t="s">
        <v>16539</v>
      </c>
      <c r="I3422" s="8"/>
    </row>
    <row r="3423" customHeight="1" spans="1:9">
      <c r="A3423" s="6" t="s">
        <v>27993</v>
      </c>
      <c r="B3423" s="6" t="s">
        <v>27994</v>
      </c>
      <c r="C3423" s="6" t="s">
        <v>16129</v>
      </c>
      <c r="D3423" s="6"/>
      <c r="E3423" s="6"/>
      <c r="F3423" s="6" t="s">
        <v>27995</v>
      </c>
      <c r="G3423" s="6"/>
      <c r="H3423" s="6" t="s">
        <v>15985</v>
      </c>
      <c r="I3423" s="6"/>
    </row>
    <row r="3424" customHeight="1" spans="1:9">
      <c r="A3424" s="8" t="s">
        <v>27996</v>
      </c>
      <c r="B3424" s="8" t="s">
        <v>27997</v>
      </c>
      <c r="C3424" s="8" t="s">
        <v>16081</v>
      </c>
      <c r="D3424" s="8"/>
      <c r="E3424" s="8"/>
      <c r="F3424" s="8" t="s">
        <v>27998</v>
      </c>
      <c r="G3424" s="8"/>
      <c r="H3424" s="8" t="s">
        <v>16081</v>
      </c>
      <c r="I3424" s="8"/>
    </row>
    <row r="3425" customHeight="1" spans="1:9">
      <c r="A3425" s="6" t="s">
        <v>27999</v>
      </c>
      <c r="B3425" s="6" t="s">
        <v>27521</v>
      </c>
      <c r="C3425" s="6" t="s">
        <v>16081</v>
      </c>
      <c r="D3425" s="6"/>
      <c r="E3425" s="6"/>
      <c r="F3425" s="6" t="s">
        <v>28000</v>
      </c>
      <c r="G3425" s="6"/>
      <c r="H3425" s="6" t="s">
        <v>16081</v>
      </c>
      <c r="I3425" s="6"/>
    </row>
    <row r="3426" customHeight="1" spans="1:9">
      <c r="A3426" s="8" t="s">
        <v>28001</v>
      </c>
      <c r="B3426" s="8" t="s">
        <v>28002</v>
      </c>
      <c r="C3426" s="8" t="s">
        <v>27493</v>
      </c>
      <c r="D3426" s="8"/>
      <c r="E3426" s="8"/>
      <c r="F3426" s="8" t="s">
        <v>28003</v>
      </c>
      <c r="G3426" s="8"/>
      <c r="H3426" s="8" t="s">
        <v>16139</v>
      </c>
      <c r="I3426" s="8"/>
    </row>
    <row r="3427" customHeight="1" spans="1:9">
      <c r="A3427" s="6" t="s">
        <v>28004</v>
      </c>
      <c r="B3427" s="6"/>
      <c r="C3427" s="6" t="s">
        <v>28005</v>
      </c>
      <c r="D3427" s="6"/>
      <c r="E3427" s="6"/>
      <c r="F3427" s="6" t="s">
        <v>28006</v>
      </c>
      <c r="G3427" s="6"/>
      <c r="H3427" s="6" t="s">
        <v>16024</v>
      </c>
      <c r="I3427" s="6"/>
    </row>
    <row r="3428" customHeight="1" spans="1:9">
      <c r="A3428" s="8" t="s">
        <v>28007</v>
      </c>
      <c r="B3428" s="8" t="s">
        <v>28008</v>
      </c>
      <c r="C3428" s="8" t="s">
        <v>28009</v>
      </c>
      <c r="D3428" s="8"/>
      <c r="E3428" s="8"/>
      <c r="F3428" s="8" t="s">
        <v>28010</v>
      </c>
      <c r="G3428" s="8"/>
      <c r="H3428" s="8" t="s">
        <v>16390</v>
      </c>
      <c r="I3428" s="8"/>
    </row>
    <row r="3429" customHeight="1" spans="1:9">
      <c r="A3429" s="6" t="s">
        <v>28011</v>
      </c>
      <c r="B3429" s="6" t="s">
        <v>28012</v>
      </c>
      <c r="C3429" s="6" t="s">
        <v>19551</v>
      </c>
      <c r="D3429" s="6"/>
      <c r="E3429" s="6"/>
      <c r="F3429" s="6" t="s">
        <v>28013</v>
      </c>
      <c r="G3429" s="6"/>
      <c r="H3429" s="6" t="s">
        <v>15970</v>
      </c>
      <c r="I3429" s="6"/>
    </row>
    <row r="3430" customHeight="1" spans="1:9">
      <c r="A3430" s="8" t="s">
        <v>28014</v>
      </c>
      <c r="B3430" s="8" t="s">
        <v>28015</v>
      </c>
      <c r="C3430" s="8" t="s">
        <v>28016</v>
      </c>
      <c r="D3430" s="8"/>
      <c r="E3430" s="8"/>
      <c r="F3430" s="8" t="s">
        <v>28017</v>
      </c>
      <c r="G3430" s="8"/>
      <c r="H3430" s="8" t="s">
        <v>16168</v>
      </c>
      <c r="I3430" s="8"/>
    </row>
    <row r="3431" customHeight="1" spans="1:9">
      <c r="A3431" s="6" t="s">
        <v>28018</v>
      </c>
      <c r="B3431" s="6" t="s">
        <v>28019</v>
      </c>
      <c r="C3431" s="6" t="s">
        <v>28020</v>
      </c>
      <c r="D3431" s="6"/>
      <c r="E3431" s="6"/>
      <c r="F3431" s="6" t="s">
        <v>28021</v>
      </c>
      <c r="G3431" s="6"/>
      <c r="H3431" s="6" t="s">
        <v>15959</v>
      </c>
      <c r="I3431" s="6"/>
    </row>
    <row r="3432" customHeight="1" spans="1:9">
      <c r="A3432" s="8" t="s">
        <v>28022</v>
      </c>
      <c r="B3432" s="8" t="s">
        <v>28023</v>
      </c>
      <c r="C3432" s="8" t="s">
        <v>28024</v>
      </c>
      <c r="D3432" s="8"/>
      <c r="E3432" s="8"/>
      <c r="F3432" s="8" t="s">
        <v>28025</v>
      </c>
      <c r="G3432" s="8"/>
      <c r="H3432" s="8" t="s">
        <v>16168</v>
      </c>
      <c r="I3432" s="8"/>
    </row>
    <row r="3433" customHeight="1" spans="1:9">
      <c r="A3433" s="6" t="s">
        <v>28026</v>
      </c>
      <c r="B3433" s="6" t="s">
        <v>28027</v>
      </c>
      <c r="C3433" s="6" t="s">
        <v>23940</v>
      </c>
      <c r="D3433" s="6"/>
      <c r="E3433" s="6"/>
      <c r="F3433" s="6" t="s">
        <v>28028</v>
      </c>
      <c r="G3433" s="6"/>
      <c r="H3433" s="6" t="s">
        <v>16539</v>
      </c>
      <c r="I3433" s="6"/>
    </row>
    <row r="3434" customHeight="1" spans="1:9">
      <c r="A3434" s="8" t="s">
        <v>28029</v>
      </c>
      <c r="B3434" s="8" t="s">
        <v>28030</v>
      </c>
      <c r="C3434" s="8" t="s">
        <v>27493</v>
      </c>
      <c r="D3434" s="8"/>
      <c r="E3434" s="8"/>
      <c r="F3434" s="8" t="s">
        <v>28031</v>
      </c>
      <c r="G3434" s="8"/>
      <c r="H3434" s="8" t="s">
        <v>16139</v>
      </c>
      <c r="I3434" s="8"/>
    </row>
    <row r="3435" customHeight="1" spans="1:9">
      <c r="A3435" s="6" t="s">
        <v>28032</v>
      </c>
      <c r="B3435" s="6" t="s">
        <v>26895</v>
      </c>
      <c r="C3435" s="6" t="s">
        <v>28033</v>
      </c>
      <c r="D3435" s="6"/>
      <c r="E3435" s="6"/>
      <c r="F3435" s="6" t="s">
        <v>28034</v>
      </c>
      <c r="G3435" s="6"/>
      <c r="H3435" s="6" t="s">
        <v>15985</v>
      </c>
      <c r="I3435" s="6"/>
    </row>
    <row r="3436" customHeight="1" spans="1:9">
      <c r="A3436" s="8" t="s">
        <v>28035</v>
      </c>
      <c r="B3436" s="8" t="s">
        <v>28036</v>
      </c>
      <c r="C3436" s="8" t="s">
        <v>15970</v>
      </c>
      <c r="D3436" s="8"/>
      <c r="E3436" s="8"/>
      <c r="F3436" s="8" t="s">
        <v>28037</v>
      </c>
      <c r="G3436" s="8"/>
      <c r="H3436" s="8" t="s">
        <v>15970</v>
      </c>
      <c r="I3436" s="8"/>
    </row>
    <row r="3437" customHeight="1" spans="1:9">
      <c r="A3437" s="6" t="s">
        <v>28038</v>
      </c>
      <c r="B3437" s="6" t="s">
        <v>28039</v>
      </c>
      <c r="C3437" s="6" t="s">
        <v>28040</v>
      </c>
      <c r="D3437" s="6"/>
      <c r="E3437" s="6"/>
      <c r="F3437" s="6" t="s">
        <v>28041</v>
      </c>
      <c r="G3437" s="6"/>
      <c r="H3437" s="6" t="s">
        <v>16029</v>
      </c>
      <c r="I3437" s="6"/>
    </row>
    <row r="3438" customHeight="1" spans="1:9">
      <c r="A3438" s="8" t="s">
        <v>28042</v>
      </c>
      <c r="B3438" s="8" t="s">
        <v>28043</v>
      </c>
      <c r="C3438" s="8" t="s">
        <v>16029</v>
      </c>
      <c r="D3438" s="8"/>
      <c r="E3438" s="8"/>
      <c r="F3438" s="8" t="s">
        <v>28044</v>
      </c>
      <c r="G3438" s="8"/>
      <c r="H3438" s="8" t="s">
        <v>16029</v>
      </c>
      <c r="I3438" s="8"/>
    </row>
    <row r="3439" customHeight="1" spans="1:9">
      <c r="A3439" s="6" t="s">
        <v>28045</v>
      </c>
      <c r="B3439" s="6" t="s">
        <v>28046</v>
      </c>
      <c r="C3439" s="6" t="s">
        <v>17377</v>
      </c>
      <c r="D3439" s="6"/>
      <c r="E3439" s="6"/>
      <c r="F3439" s="6" t="s">
        <v>28047</v>
      </c>
      <c r="G3439" s="6"/>
      <c r="H3439" s="6" t="s">
        <v>17377</v>
      </c>
      <c r="I3439" s="6"/>
    </row>
    <row r="3440" customHeight="1" spans="1:9">
      <c r="A3440" s="8" t="s">
        <v>28048</v>
      </c>
      <c r="B3440" s="8" t="s">
        <v>28049</v>
      </c>
      <c r="C3440" s="8" t="s">
        <v>28050</v>
      </c>
      <c r="D3440" s="8"/>
      <c r="E3440" s="8"/>
      <c r="F3440" s="8" t="s">
        <v>28051</v>
      </c>
      <c r="G3440" s="8"/>
      <c r="H3440" s="8" t="s">
        <v>16056</v>
      </c>
      <c r="I3440" s="8"/>
    </row>
    <row r="3441" customHeight="1" spans="1:9">
      <c r="A3441" s="6" t="s">
        <v>28052</v>
      </c>
      <c r="B3441" s="6" t="s">
        <v>28053</v>
      </c>
      <c r="C3441" s="6" t="s">
        <v>27493</v>
      </c>
      <c r="D3441" s="6"/>
      <c r="E3441" s="6"/>
      <c r="F3441" s="6" t="s">
        <v>28054</v>
      </c>
      <c r="G3441" s="6"/>
      <c r="H3441" s="6" t="s">
        <v>16139</v>
      </c>
      <c r="I3441" s="6"/>
    </row>
    <row r="3442" customHeight="1" spans="1:9">
      <c r="A3442" s="8" t="s">
        <v>28055</v>
      </c>
      <c r="B3442" s="8" t="s">
        <v>28056</v>
      </c>
      <c r="C3442" s="8" t="s">
        <v>28057</v>
      </c>
      <c r="D3442" s="8"/>
      <c r="E3442" s="8"/>
      <c r="F3442" s="8" t="s">
        <v>28058</v>
      </c>
      <c r="G3442" s="8"/>
      <c r="H3442" s="8" t="s">
        <v>15959</v>
      </c>
      <c r="I3442" s="8"/>
    </row>
    <row r="3443" customHeight="1" spans="1:9">
      <c r="A3443" s="6" t="s">
        <v>28059</v>
      </c>
      <c r="B3443" s="6"/>
      <c r="C3443" s="6" t="s">
        <v>15996</v>
      </c>
      <c r="D3443" s="6"/>
      <c r="E3443" s="6"/>
      <c r="F3443" s="6" t="s">
        <v>28060</v>
      </c>
      <c r="G3443" s="6"/>
      <c r="H3443" s="6"/>
      <c r="I3443" s="6"/>
    </row>
    <row r="3444" customHeight="1" spans="1:9">
      <c r="A3444" s="8" t="s">
        <v>28061</v>
      </c>
      <c r="B3444" s="8" t="s">
        <v>28062</v>
      </c>
      <c r="C3444" s="8" t="s">
        <v>25772</v>
      </c>
      <c r="D3444" s="8"/>
      <c r="E3444" s="8"/>
      <c r="F3444" s="8" t="s">
        <v>28063</v>
      </c>
      <c r="G3444" s="8"/>
      <c r="H3444" s="8" t="s">
        <v>15959</v>
      </c>
      <c r="I3444" s="8"/>
    </row>
    <row r="3445" customHeight="1" spans="1:9">
      <c r="A3445" s="6" t="s">
        <v>28064</v>
      </c>
      <c r="B3445" s="6" t="s">
        <v>28065</v>
      </c>
      <c r="C3445" s="6" t="s">
        <v>19988</v>
      </c>
      <c r="D3445" s="6"/>
      <c r="E3445" s="6"/>
      <c r="F3445" s="6" t="s">
        <v>28066</v>
      </c>
      <c r="G3445" s="6"/>
      <c r="H3445" s="6" t="s">
        <v>15985</v>
      </c>
      <c r="I3445" s="6"/>
    </row>
    <row r="3446" customHeight="1" spans="1:9">
      <c r="A3446" s="8" t="s">
        <v>28067</v>
      </c>
      <c r="B3446" s="8" t="s">
        <v>28068</v>
      </c>
      <c r="C3446" s="8" t="s">
        <v>15975</v>
      </c>
      <c r="D3446" s="8"/>
      <c r="E3446" s="8"/>
      <c r="F3446" s="8" t="s">
        <v>28069</v>
      </c>
      <c r="G3446" s="8"/>
      <c r="H3446" s="8" t="s">
        <v>15975</v>
      </c>
      <c r="I3446" s="8"/>
    </row>
    <row r="3447" customHeight="1" spans="1:9">
      <c r="A3447" s="6" t="s">
        <v>28070</v>
      </c>
      <c r="B3447" s="6" t="s">
        <v>28071</v>
      </c>
      <c r="C3447" s="6" t="s">
        <v>22108</v>
      </c>
      <c r="D3447" s="6"/>
      <c r="E3447" s="6"/>
      <c r="F3447" s="6" t="s">
        <v>28072</v>
      </c>
      <c r="G3447" s="6"/>
      <c r="H3447" s="6" t="s">
        <v>15985</v>
      </c>
      <c r="I3447" s="6"/>
    </row>
    <row r="3448" customHeight="1" spans="1:9">
      <c r="A3448" s="8" t="s">
        <v>28073</v>
      </c>
      <c r="B3448" s="8" t="s">
        <v>28074</v>
      </c>
      <c r="C3448" s="8" t="s">
        <v>16133</v>
      </c>
      <c r="D3448" s="8"/>
      <c r="E3448" s="8"/>
      <c r="F3448" s="8" t="s">
        <v>28075</v>
      </c>
      <c r="G3448" s="8"/>
      <c r="H3448" s="8" t="s">
        <v>15975</v>
      </c>
      <c r="I3448" s="8"/>
    </row>
    <row r="3449" customHeight="1" spans="1:9">
      <c r="A3449" s="6" t="s">
        <v>28076</v>
      </c>
      <c r="B3449" s="6" t="s">
        <v>28077</v>
      </c>
      <c r="C3449" s="6" t="s">
        <v>28078</v>
      </c>
      <c r="D3449" s="6"/>
      <c r="E3449" s="6"/>
      <c r="F3449" s="6" t="s">
        <v>28079</v>
      </c>
      <c r="G3449" s="6"/>
      <c r="H3449" s="6" t="s">
        <v>15985</v>
      </c>
      <c r="I3449" s="6"/>
    </row>
    <row r="3450" customHeight="1" spans="1:9">
      <c r="A3450" s="8" t="s">
        <v>28080</v>
      </c>
      <c r="B3450" s="8" t="s">
        <v>28081</v>
      </c>
      <c r="C3450" s="8" t="s">
        <v>28082</v>
      </c>
      <c r="D3450" s="8"/>
      <c r="E3450" s="8"/>
      <c r="F3450" s="8" t="s">
        <v>28083</v>
      </c>
      <c r="G3450" s="8"/>
      <c r="H3450" s="8" t="s">
        <v>15985</v>
      </c>
      <c r="I3450" s="8"/>
    </row>
    <row r="3451" customHeight="1" spans="1:9">
      <c r="A3451" s="6" t="s">
        <v>28084</v>
      </c>
      <c r="B3451" s="6" t="s">
        <v>28085</v>
      </c>
      <c r="C3451" s="6" t="s">
        <v>28086</v>
      </c>
      <c r="D3451" s="6"/>
      <c r="E3451" s="6"/>
      <c r="F3451" s="6" t="s">
        <v>28087</v>
      </c>
      <c r="G3451" s="6"/>
      <c r="H3451" s="6" t="s">
        <v>17293</v>
      </c>
      <c r="I3451" s="6"/>
    </row>
    <row r="3452" customHeight="1" spans="1:9">
      <c r="A3452" s="8" t="s">
        <v>28088</v>
      </c>
      <c r="B3452" s="8" t="s">
        <v>28089</v>
      </c>
      <c r="C3452" s="8" t="s">
        <v>28090</v>
      </c>
      <c r="D3452" s="8"/>
      <c r="E3452" s="8"/>
      <c r="F3452" s="8" t="s">
        <v>28091</v>
      </c>
      <c r="G3452" s="8"/>
      <c r="H3452" s="8" t="s">
        <v>16348</v>
      </c>
      <c r="I3452" s="8"/>
    </row>
    <row r="3453" customHeight="1" spans="1:9">
      <c r="A3453" s="6" t="s">
        <v>28092</v>
      </c>
      <c r="B3453" s="6" t="s">
        <v>28093</v>
      </c>
      <c r="C3453" s="6" t="s">
        <v>28094</v>
      </c>
      <c r="D3453" s="6"/>
      <c r="E3453" s="6"/>
      <c r="F3453" s="6" t="s">
        <v>28095</v>
      </c>
      <c r="G3453" s="6"/>
      <c r="H3453" s="6" t="s">
        <v>15985</v>
      </c>
      <c r="I3453" s="6"/>
    </row>
    <row r="3454" customHeight="1" spans="1:9">
      <c r="A3454" s="8" t="s">
        <v>28096</v>
      </c>
      <c r="B3454" s="8" t="s">
        <v>28097</v>
      </c>
      <c r="C3454" s="8" t="s">
        <v>27958</v>
      </c>
      <c r="D3454" s="8"/>
      <c r="E3454" s="8"/>
      <c r="F3454" s="8" t="s">
        <v>28098</v>
      </c>
      <c r="G3454" s="8"/>
      <c r="H3454" s="8" t="s">
        <v>16139</v>
      </c>
      <c r="I3454" s="8"/>
    </row>
    <row r="3455" customHeight="1" spans="1:9">
      <c r="A3455" s="6" t="s">
        <v>28099</v>
      </c>
      <c r="B3455" s="6" t="s">
        <v>28100</v>
      </c>
      <c r="C3455" s="6" t="s">
        <v>18752</v>
      </c>
      <c r="D3455" s="6"/>
      <c r="E3455" s="6"/>
      <c r="F3455" s="6" t="s">
        <v>28101</v>
      </c>
      <c r="G3455" s="6"/>
      <c r="H3455" s="6" t="s">
        <v>16139</v>
      </c>
      <c r="I3455" s="6"/>
    </row>
    <row r="3456" customHeight="1" spans="1:9">
      <c r="A3456" s="8" t="s">
        <v>28102</v>
      </c>
      <c r="B3456" s="8" t="s">
        <v>28103</v>
      </c>
      <c r="C3456" s="8" t="s">
        <v>28104</v>
      </c>
      <c r="D3456" s="8"/>
      <c r="E3456" s="8"/>
      <c r="F3456" s="8" t="s">
        <v>28105</v>
      </c>
      <c r="G3456" s="8"/>
      <c r="H3456" s="8" t="s">
        <v>16139</v>
      </c>
      <c r="I3456" s="8"/>
    </row>
    <row r="3457" customHeight="1" spans="1:9">
      <c r="A3457" s="6" t="s">
        <v>28106</v>
      </c>
      <c r="B3457" s="6" t="s">
        <v>28107</v>
      </c>
      <c r="C3457" s="6" t="s">
        <v>28108</v>
      </c>
      <c r="D3457" s="6"/>
      <c r="E3457" s="6"/>
      <c r="F3457" s="6" t="s">
        <v>28109</v>
      </c>
      <c r="G3457" s="6"/>
      <c r="H3457" s="6" t="s">
        <v>16361</v>
      </c>
      <c r="I3457" s="6"/>
    </row>
    <row r="3458" customHeight="1" spans="1:9">
      <c r="A3458" s="8" t="s">
        <v>28110</v>
      </c>
      <c r="B3458" s="8" t="s">
        <v>28111</v>
      </c>
      <c r="C3458" s="8" t="s">
        <v>28112</v>
      </c>
      <c r="D3458" s="8"/>
      <c r="E3458" s="8"/>
      <c r="F3458" s="8" t="s">
        <v>28113</v>
      </c>
      <c r="G3458" s="8"/>
      <c r="H3458" s="8" t="s">
        <v>15985</v>
      </c>
      <c r="I3458" s="8"/>
    </row>
    <row r="3459" customHeight="1" spans="1:9">
      <c r="A3459" s="6" t="s">
        <v>28114</v>
      </c>
      <c r="B3459" s="6" t="s">
        <v>28115</v>
      </c>
      <c r="C3459" s="6" t="s">
        <v>26828</v>
      </c>
      <c r="D3459" s="6"/>
      <c r="E3459" s="6"/>
      <c r="F3459" s="6" t="s">
        <v>28116</v>
      </c>
      <c r="G3459" s="6"/>
      <c r="H3459" s="6" t="s">
        <v>15985</v>
      </c>
      <c r="I3459" s="6"/>
    </row>
    <row r="3460" customHeight="1" spans="1:9">
      <c r="A3460" s="8" t="s">
        <v>28117</v>
      </c>
      <c r="B3460" s="8" t="s">
        <v>28118</v>
      </c>
      <c r="C3460" s="8" t="s">
        <v>16129</v>
      </c>
      <c r="D3460" s="8"/>
      <c r="E3460" s="8"/>
      <c r="F3460" s="8" t="s">
        <v>28119</v>
      </c>
      <c r="G3460" s="8"/>
      <c r="H3460" s="8" t="s">
        <v>15985</v>
      </c>
      <c r="I3460" s="8"/>
    </row>
    <row r="3461" customHeight="1" spans="1:9">
      <c r="A3461" s="6" t="s">
        <v>28120</v>
      </c>
      <c r="B3461" s="6" t="s">
        <v>28121</v>
      </c>
      <c r="C3461" s="6" t="s">
        <v>27397</v>
      </c>
      <c r="D3461" s="6"/>
      <c r="E3461" s="6"/>
      <c r="F3461" s="6" t="s">
        <v>28122</v>
      </c>
      <c r="G3461" s="6"/>
      <c r="H3461" s="6" t="s">
        <v>16411</v>
      </c>
      <c r="I3461" s="6"/>
    </row>
    <row r="3462" customHeight="1" spans="1:9">
      <c r="A3462" s="8" t="s">
        <v>28123</v>
      </c>
      <c r="B3462" s="8" t="s">
        <v>28124</v>
      </c>
      <c r="C3462" s="8" t="s">
        <v>22527</v>
      </c>
      <c r="D3462" s="8"/>
      <c r="E3462" s="8"/>
      <c r="F3462" s="8" t="s">
        <v>28125</v>
      </c>
      <c r="G3462" s="8"/>
      <c r="H3462" s="8" t="s">
        <v>16056</v>
      </c>
      <c r="I3462" s="8"/>
    </row>
    <row r="3463" customHeight="1" spans="1:9">
      <c r="A3463" s="6" t="s">
        <v>28126</v>
      </c>
      <c r="B3463" s="6" t="s">
        <v>28127</v>
      </c>
      <c r="C3463" s="6" t="s">
        <v>28128</v>
      </c>
      <c r="D3463" s="6"/>
      <c r="E3463" s="6"/>
      <c r="F3463" s="6" t="s">
        <v>28129</v>
      </c>
      <c r="G3463" s="6"/>
      <c r="H3463" s="6" t="s">
        <v>15980</v>
      </c>
      <c r="I3463" s="6"/>
    </row>
    <row r="3464" customHeight="1" spans="1:9">
      <c r="A3464" s="8" t="s">
        <v>28130</v>
      </c>
      <c r="B3464" s="8" t="s">
        <v>28131</v>
      </c>
      <c r="C3464" s="8" t="s">
        <v>16863</v>
      </c>
      <c r="D3464" s="8"/>
      <c r="E3464" s="8"/>
      <c r="F3464" s="8" t="s">
        <v>28132</v>
      </c>
      <c r="G3464" s="8"/>
      <c r="H3464" s="8" t="s">
        <v>16826</v>
      </c>
      <c r="I3464" s="8"/>
    </row>
    <row r="3465" customHeight="1" spans="1:9">
      <c r="A3465" s="6" t="s">
        <v>28133</v>
      </c>
      <c r="B3465" s="6" t="s">
        <v>28134</v>
      </c>
      <c r="C3465" s="6" t="s">
        <v>28135</v>
      </c>
      <c r="D3465" s="6"/>
      <c r="E3465" s="6"/>
      <c r="F3465" s="6" t="s">
        <v>28136</v>
      </c>
      <c r="G3465" s="6"/>
      <c r="H3465" s="6"/>
      <c r="I3465" s="6"/>
    </row>
    <row r="3466" customHeight="1" spans="1:9">
      <c r="A3466" s="8" t="s">
        <v>28137</v>
      </c>
      <c r="B3466" s="8" t="s">
        <v>27932</v>
      </c>
      <c r="C3466" s="8" t="s">
        <v>28138</v>
      </c>
      <c r="D3466" s="8"/>
      <c r="E3466" s="8"/>
      <c r="F3466" s="8" t="s">
        <v>28139</v>
      </c>
      <c r="G3466" s="8"/>
      <c r="H3466" s="8" t="s">
        <v>15985</v>
      </c>
      <c r="I3466" s="8"/>
    </row>
    <row r="3467" customHeight="1" spans="1:9">
      <c r="A3467" s="6" t="s">
        <v>28140</v>
      </c>
      <c r="B3467" s="6" t="s">
        <v>28141</v>
      </c>
      <c r="C3467" s="6" t="s">
        <v>22911</v>
      </c>
      <c r="D3467" s="6"/>
      <c r="E3467" s="6"/>
      <c r="F3467" s="6" t="s">
        <v>28142</v>
      </c>
      <c r="G3467" s="6"/>
      <c r="H3467" s="6" t="s">
        <v>15985</v>
      </c>
      <c r="I3467" s="6"/>
    </row>
    <row r="3468" customHeight="1" spans="1:9">
      <c r="A3468" s="8" t="s">
        <v>28143</v>
      </c>
      <c r="B3468" s="8" t="s">
        <v>28144</v>
      </c>
      <c r="C3468" s="8" t="s">
        <v>28145</v>
      </c>
      <c r="D3468" s="8"/>
      <c r="E3468" s="8"/>
      <c r="F3468" s="8" t="s">
        <v>28146</v>
      </c>
      <c r="G3468" s="8"/>
      <c r="H3468" s="8" t="s">
        <v>15985</v>
      </c>
      <c r="I3468" s="8"/>
    </row>
    <row r="3469" customHeight="1" spans="1:9">
      <c r="A3469" s="6" t="s">
        <v>28147</v>
      </c>
      <c r="B3469" s="6" t="s">
        <v>28148</v>
      </c>
      <c r="C3469" s="6" t="s">
        <v>27415</v>
      </c>
      <c r="D3469" s="6"/>
      <c r="E3469" s="6"/>
      <c r="F3469" s="6" t="s">
        <v>28149</v>
      </c>
      <c r="G3469" s="6"/>
      <c r="H3469" s="6" t="s">
        <v>16029</v>
      </c>
      <c r="I3469" s="6"/>
    </row>
    <row r="3470" customHeight="1" spans="1:9">
      <c r="A3470" s="8" t="s">
        <v>28150</v>
      </c>
      <c r="B3470" s="8"/>
      <c r="C3470" s="8" t="s">
        <v>28151</v>
      </c>
      <c r="D3470" s="8"/>
      <c r="E3470" s="8"/>
      <c r="F3470" s="8" t="s">
        <v>28152</v>
      </c>
      <c r="G3470" s="8"/>
      <c r="H3470" s="8"/>
      <c r="I3470" s="8"/>
    </row>
    <row r="3471" customHeight="1" spans="1:9">
      <c r="A3471" s="6" t="s">
        <v>28153</v>
      </c>
      <c r="B3471" s="6" t="s">
        <v>28154</v>
      </c>
      <c r="C3471" s="6" t="s">
        <v>28155</v>
      </c>
      <c r="D3471" s="6"/>
      <c r="E3471" s="6"/>
      <c r="F3471" s="6" t="s">
        <v>28156</v>
      </c>
      <c r="G3471" s="6"/>
      <c r="H3471" s="6" t="s">
        <v>16024</v>
      </c>
      <c r="I3471" s="6"/>
    </row>
    <row r="3472" customHeight="1" spans="1:9">
      <c r="A3472" s="8" t="s">
        <v>28157</v>
      </c>
      <c r="B3472" s="8" t="s">
        <v>28158</v>
      </c>
      <c r="C3472" s="8" t="s">
        <v>28159</v>
      </c>
      <c r="D3472" s="8"/>
      <c r="E3472" s="8"/>
      <c r="F3472" s="8" t="s">
        <v>28160</v>
      </c>
      <c r="G3472" s="8"/>
      <c r="H3472" s="8" t="s">
        <v>16168</v>
      </c>
      <c r="I3472" s="8"/>
    </row>
    <row r="3473" customHeight="1" spans="1:9">
      <c r="A3473" s="6" t="s">
        <v>28161</v>
      </c>
      <c r="B3473" s="6" t="s">
        <v>28162</v>
      </c>
      <c r="C3473" s="6" t="s">
        <v>16139</v>
      </c>
      <c r="D3473" s="6"/>
      <c r="E3473" s="6"/>
      <c r="F3473" s="6" t="s">
        <v>28163</v>
      </c>
      <c r="G3473" s="6"/>
      <c r="H3473" s="6" t="s">
        <v>16139</v>
      </c>
      <c r="I3473" s="6"/>
    </row>
    <row r="3474" customHeight="1" spans="1:9">
      <c r="A3474" s="8" t="s">
        <v>28164</v>
      </c>
      <c r="B3474" s="8" t="s">
        <v>28165</v>
      </c>
      <c r="C3474" s="8" t="s">
        <v>28166</v>
      </c>
      <c r="D3474" s="8"/>
      <c r="E3474" s="8"/>
      <c r="F3474" s="8" t="s">
        <v>28167</v>
      </c>
      <c r="G3474" s="8"/>
      <c r="H3474" s="8" t="s">
        <v>15985</v>
      </c>
      <c r="I3474" s="8"/>
    </row>
    <row r="3475" customHeight="1" spans="1:9">
      <c r="A3475" s="6" t="s">
        <v>28168</v>
      </c>
      <c r="B3475" s="6" t="s">
        <v>28169</v>
      </c>
      <c r="C3475" s="6" t="s">
        <v>28170</v>
      </c>
      <c r="D3475" s="6"/>
      <c r="E3475" s="6"/>
      <c r="F3475" s="6" t="s">
        <v>28171</v>
      </c>
      <c r="G3475" s="6"/>
      <c r="H3475" s="6" t="s">
        <v>16024</v>
      </c>
      <c r="I3475" s="6"/>
    </row>
    <row r="3476" customHeight="1" spans="1:9">
      <c r="A3476" s="8" t="s">
        <v>28172</v>
      </c>
      <c r="B3476" s="8" t="s">
        <v>28173</v>
      </c>
      <c r="C3476" s="8" t="s">
        <v>28174</v>
      </c>
      <c r="D3476" s="8"/>
      <c r="E3476" s="8"/>
      <c r="F3476" s="8" t="s">
        <v>28175</v>
      </c>
      <c r="G3476" s="8"/>
      <c r="H3476" s="8" t="s">
        <v>15985</v>
      </c>
      <c r="I3476" s="8"/>
    </row>
    <row r="3477" customHeight="1" spans="1:9">
      <c r="A3477" s="6" t="s">
        <v>28176</v>
      </c>
      <c r="B3477" s="6"/>
      <c r="C3477" s="6" t="s">
        <v>28177</v>
      </c>
      <c r="D3477" s="6"/>
      <c r="E3477" s="6"/>
      <c r="F3477" s="6" t="s">
        <v>28178</v>
      </c>
      <c r="G3477" s="6"/>
      <c r="H3477" s="6" t="s">
        <v>15985</v>
      </c>
      <c r="I3477" s="6"/>
    </row>
    <row r="3478" customHeight="1" spans="1:9">
      <c r="A3478" s="8" t="s">
        <v>28179</v>
      </c>
      <c r="B3478" s="8" t="s">
        <v>28180</v>
      </c>
      <c r="C3478" s="8" t="s">
        <v>28181</v>
      </c>
      <c r="D3478" s="8"/>
      <c r="E3478" s="8"/>
      <c r="F3478" s="8" t="s">
        <v>28182</v>
      </c>
      <c r="G3478" s="8"/>
      <c r="H3478" s="8" t="s">
        <v>15985</v>
      </c>
      <c r="I3478" s="8"/>
    </row>
    <row r="3479" customHeight="1" spans="1:9">
      <c r="A3479" s="6" t="s">
        <v>28183</v>
      </c>
      <c r="B3479" s="6" t="s">
        <v>28184</v>
      </c>
      <c r="C3479" s="6" t="s">
        <v>28185</v>
      </c>
      <c r="D3479" s="6"/>
      <c r="E3479" s="6"/>
      <c r="F3479" s="6" t="s">
        <v>28186</v>
      </c>
      <c r="G3479" s="6"/>
      <c r="H3479" s="6"/>
      <c r="I3479" s="6"/>
    </row>
    <row r="3480" customHeight="1" spans="1:9">
      <c r="A3480" s="8" t="s">
        <v>28187</v>
      </c>
      <c r="B3480" s="8" t="s">
        <v>28188</v>
      </c>
      <c r="C3480" s="8" t="s">
        <v>15959</v>
      </c>
      <c r="D3480" s="8"/>
      <c r="E3480" s="8"/>
      <c r="F3480" s="8" t="s">
        <v>28189</v>
      </c>
      <c r="G3480" s="8"/>
      <c r="H3480" s="8" t="s">
        <v>15959</v>
      </c>
      <c r="I3480" s="8"/>
    </row>
    <row r="3481" customHeight="1" spans="1:9">
      <c r="A3481" s="6" t="s">
        <v>28190</v>
      </c>
      <c r="B3481" s="6" t="s">
        <v>28191</v>
      </c>
      <c r="C3481" s="6" t="s">
        <v>28192</v>
      </c>
      <c r="D3481" s="6"/>
      <c r="E3481" s="6"/>
      <c r="F3481" s="6" t="s">
        <v>28193</v>
      </c>
      <c r="G3481" s="6"/>
      <c r="H3481" s="6" t="s">
        <v>16348</v>
      </c>
      <c r="I3481" s="6"/>
    </row>
    <row r="3482" customHeight="1" spans="1:9">
      <c r="A3482" s="8" t="s">
        <v>28194</v>
      </c>
      <c r="B3482" s="8" t="s">
        <v>28195</v>
      </c>
      <c r="C3482" s="8" t="s">
        <v>16094</v>
      </c>
      <c r="D3482" s="8"/>
      <c r="E3482" s="8"/>
      <c r="F3482" s="8" t="s">
        <v>28196</v>
      </c>
      <c r="G3482" s="8"/>
      <c r="H3482" s="8"/>
      <c r="I3482" s="8"/>
    </row>
    <row r="3483" customHeight="1" spans="1:9">
      <c r="A3483" s="6" t="s">
        <v>28197</v>
      </c>
      <c r="B3483" s="6" t="s">
        <v>28198</v>
      </c>
      <c r="C3483" s="6" t="s">
        <v>28199</v>
      </c>
      <c r="D3483" s="6"/>
      <c r="E3483" s="6"/>
      <c r="F3483" s="6" t="s">
        <v>28200</v>
      </c>
      <c r="G3483" s="6"/>
      <c r="H3483" s="6" t="s">
        <v>16144</v>
      </c>
      <c r="I3483" s="6"/>
    </row>
    <row r="3484" customHeight="1" spans="1:9">
      <c r="A3484" s="8" t="s">
        <v>28201</v>
      </c>
      <c r="B3484" s="8" t="s">
        <v>28202</v>
      </c>
      <c r="C3484" s="8" t="s">
        <v>28203</v>
      </c>
      <c r="D3484" s="8"/>
      <c r="E3484" s="8"/>
      <c r="F3484" s="8" t="s">
        <v>28204</v>
      </c>
      <c r="G3484" s="8"/>
      <c r="H3484" s="8" t="s">
        <v>16390</v>
      </c>
      <c r="I3484" s="8"/>
    </row>
    <row r="3485" customHeight="1" spans="1:9">
      <c r="A3485" s="6" t="s">
        <v>28205</v>
      </c>
      <c r="B3485" s="6" t="s">
        <v>28206</v>
      </c>
      <c r="C3485" s="6" t="s">
        <v>15959</v>
      </c>
      <c r="D3485" s="6"/>
      <c r="E3485" s="6"/>
      <c r="F3485" s="6" t="s">
        <v>28207</v>
      </c>
      <c r="G3485" s="6"/>
      <c r="H3485" s="6" t="s">
        <v>15959</v>
      </c>
      <c r="I3485" s="6"/>
    </row>
    <row r="3486" customHeight="1" spans="1:9">
      <c r="A3486" s="8" t="s">
        <v>28208</v>
      </c>
      <c r="B3486" s="8" t="s">
        <v>28209</v>
      </c>
      <c r="C3486" s="8" t="s">
        <v>16029</v>
      </c>
      <c r="D3486" s="8"/>
      <c r="E3486" s="8"/>
      <c r="F3486" s="8" t="s">
        <v>28210</v>
      </c>
      <c r="G3486" s="8"/>
      <c r="H3486" s="8" t="s">
        <v>16029</v>
      </c>
      <c r="I3486" s="8"/>
    </row>
    <row r="3487" customHeight="1" spans="1:9">
      <c r="A3487" s="6" t="s">
        <v>28211</v>
      </c>
      <c r="B3487" s="6" t="s">
        <v>28212</v>
      </c>
      <c r="C3487" s="6" t="s">
        <v>28213</v>
      </c>
      <c r="D3487" s="6"/>
      <c r="E3487" s="6"/>
      <c r="F3487" s="6" t="s">
        <v>28214</v>
      </c>
      <c r="G3487" s="6"/>
      <c r="H3487" s="6" t="s">
        <v>16139</v>
      </c>
      <c r="I3487" s="6"/>
    </row>
    <row r="3488" customHeight="1" spans="1:9">
      <c r="A3488" s="8" t="s">
        <v>28215</v>
      </c>
      <c r="B3488" s="8" t="s">
        <v>28216</v>
      </c>
      <c r="C3488" s="8" t="s">
        <v>28217</v>
      </c>
      <c r="D3488" s="8"/>
      <c r="E3488" s="8"/>
      <c r="F3488" s="8" t="s">
        <v>28218</v>
      </c>
      <c r="G3488" s="8"/>
      <c r="H3488" s="8" t="s">
        <v>15959</v>
      </c>
      <c r="I3488" s="8"/>
    </row>
    <row r="3489" customHeight="1" spans="1:9">
      <c r="A3489" s="6" t="s">
        <v>28219</v>
      </c>
      <c r="B3489" s="6" t="s">
        <v>28220</v>
      </c>
      <c r="C3489" s="6" t="s">
        <v>28221</v>
      </c>
      <c r="D3489" s="6"/>
      <c r="E3489" s="6"/>
      <c r="F3489" s="6" t="s">
        <v>28222</v>
      </c>
      <c r="G3489" s="6"/>
      <c r="H3489" s="6" t="s">
        <v>16094</v>
      </c>
      <c r="I3489" s="6"/>
    </row>
    <row r="3490" customHeight="1" spans="1:9">
      <c r="A3490" s="8" t="s">
        <v>28223</v>
      </c>
      <c r="B3490" s="8" t="s">
        <v>28224</v>
      </c>
      <c r="C3490" s="8" t="s">
        <v>28225</v>
      </c>
      <c r="D3490" s="8"/>
      <c r="E3490" s="8"/>
      <c r="F3490" s="8" t="s">
        <v>28226</v>
      </c>
      <c r="G3490" s="8"/>
      <c r="H3490" s="8" t="s">
        <v>16168</v>
      </c>
      <c r="I3490" s="8"/>
    </row>
    <row r="3491" customHeight="1" spans="1:9">
      <c r="A3491" s="6" t="s">
        <v>28227</v>
      </c>
      <c r="B3491" s="6" t="s">
        <v>28228</v>
      </c>
      <c r="C3491" s="6" t="s">
        <v>28229</v>
      </c>
      <c r="D3491" s="6"/>
      <c r="E3491" s="6"/>
      <c r="F3491" s="6" t="s">
        <v>28230</v>
      </c>
      <c r="G3491" s="6"/>
      <c r="H3491" s="6" t="s">
        <v>17293</v>
      </c>
      <c r="I3491" s="6"/>
    </row>
    <row r="3492" customHeight="1" spans="1:9">
      <c r="A3492" s="8" t="s">
        <v>28231</v>
      </c>
      <c r="B3492" s="8" t="s">
        <v>28232</v>
      </c>
      <c r="C3492" s="8" t="s">
        <v>15980</v>
      </c>
      <c r="D3492" s="8"/>
      <c r="E3492" s="8"/>
      <c r="F3492" s="8" t="s">
        <v>28233</v>
      </c>
      <c r="G3492" s="8"/>
      <c r="H3492" s="8" t="s">
        <v>15980</v>
      </c>
      <c r="I3492" s="8"/>
    </row>
    <row r="3493" customHeight="1" spans="1:9">
      <c r="A3493" s="6" t="s">
        <v>28234</v>
      </c>
      <c r="B3493" s="6" t="s">
        <v>28235</v>
      </c>
      <c r="C3493" s="6" t="s">
        <v>28236</v>
      </c>
      <c r="D3493" s="6"/>
      <c r="E3493" s="6"/>
      <c r="F3493" s="6" t="s">
        <v>28237</v>
      </c>
      <c r="G3493" s="6"/>
      <c r="H3493" s="6" t="s">
        <v>16144</v>
      </c>
      <c r="I3493" s="6"/>
    </row>
    <row r="3494" customHeight="1" spans="1:9">
      <c r="A3494" s="8" t="s">
        <v>28238</v>
      </c>
      <c r="B3494" s="8" t="s">
        <v>28239</v>
      </c>
      <c r="C3494" s="8" t="s">
        <v>28240</v>
      </c>
      <c r="D3494" s="8"/>
      <c r="E3494" s="8"/>
      <c r="F3494" s="8" t="s">
        <v>28241</v>
      </c>
      <c r="G3494" s="8"/>
      <c r="H3494" s="8" t="s">
        <v>15985</v>
      </c>
      <c r="I3494" s="8"/>
    </row>
    <row r="3495" customHeight="1" spans="1:9">
      <c r="A3495" s="6" t="s">
        <v>28242</v>
      </c>
      <c r="B3495" s="6" t="s">
        <v>28243</v>
      </c>
      <c r="C3495" s="6" t="s">
        <v>28244</v>
      </c>
      <c r="D3495" s="6"/>
      <c r="E3495" s="6"/>
      <c r="F3495" s="6" t="s">
        <v>28245</v>
      </c>
      <c r="G3495" s="6"/>
      <c r="H3495" s="6" t="s">
        <v>16139</v>
      </c>
      <c r="I3495" s="6"/>
    </row>
    <row r="3496" customHeight="1" spans="1:9">
      <c r="A3496" s="8" t="s">
        <v>28246</v>
      </c>
      <c r="B3496" s="8" t="s">
        <v>28247</v>
      </c>
      <c r="C3496" s="8" t="s">
        <v>28248</v>
      </c>
      <c r="D3496" s="8"/>
      <c r="E3496" s="8"/>
      <c r="F3496" s="8" t="s">
        <v>28249</v>
      </c>
      <c r="G3496" s="8"/>
      <c r="H3496" s="8" t="s">
        <v>16056</v>
      </c>
      <c r="I3496" s="8"/>
    </row>
    <row r="3497" customHeight="1" spans="1:9">
      <c r="A3497" s="6" t="s">
        <v>28250</v>
      </c>
      <c r="B3497" s="6" t="s">
        <v>28251</v>
      </c>
      <c r="C3497" s="6" t="s">
        <v>22298</v>
      </c>
      <c r="D3497" s="6"/>
      <c r="E3497" s="6"/>
      <c r="F3497" s="6" t="s">
        <v>28252</v>
      </c>
      <c r="G3497" s="6"/>
      <c r="H3497" s="6" t="s">
        <v>15965</v>
      </c>
      <c r="I3497" s="6"/>
    </row>
    <row r="3498" customHeight="1" spans="1:9">
      <c r="A3498" s="8" t="s">
        <v>28253</v>
      </c>
      <c r="B3498" s="8" t="s">
        <v>28254</v>
      </c>
      <c r="C3498" s="8" t="s">
        <v>28255</v>
      </c>
      <c r="D3498" s="8"/>
      <c r="E3498" s="8"/>
      <c r="F3498" s="8" t="s">
        <v>28256</v>
      </c>
      <c r="G3498" s="8"/>
      <c r="H3498" s="8" t="s">
        <v>16024</v>
      </c>
      <c r="I3498" s="8"/>
    </row>
    <row r="3499" customHeight="1" spans="1:9">
      <c r="A3499" s="6" t="s">
        <v>28257</v>
      </c>
      <c r="B3499" s="6" t="s">
        <v>28258</v>
      </c>
      <c r="C3499" s="6" t="s">
        <v>28259</v>
      </c>
      <c r="D3499" s="6"/>
      <c r="E3499" s="6"/>
      <c r="F3499" s="6" t="s">
        <v>28260</v>
      </c>
      <c r="G3499" s="6"/>
      <c r="H3499" s="6" t="s">
        <v>16348</v>
      </c>
      <c r="I3499" s="6"/>
    </row>
    <row r="3500" customHeight="1" spans="1:9">
      <c r="A3500" s="8" t="s">
        <v>28261</v>
      </c>
      <c r="B3500" s="8" t="s">
        <v>28262</v>
      </c>
      <c r="C3500" s="8" t="s">
        <v>15970</v>
      </c>
      <c r="D3500" s="8"/>
      <c r="E3500" s="8"/>
      <c r="F3500" s="8" t="s">
        <v>28263</v>
      </c>
      <c r="G3500" s="8"/>
      <c r="H3500" s="8" t="s">
        <v>15970</v>
      </c>
      <c r="I3500" s="8"/>
    </row>
    <row r="3501" customHeight="1" spans="1:9">
      <c r="A3501" s="6" t="s">
        <v>28264</v>
      </c>
      <c r="B3501" s="6" t="s">
        <v>28265</v>
      </c>
      <c r="C3501" s="6" t="s">
        <v>28266</v>
      </c>
      <c r="D3501" s="6"/>
      <c r="E3501" s="6"/>
      <c r="F3501" s="6" t="s">
        <v>28267</v>
      </c>
      <c r="G3501" s="6"/>
      <c r="H3501" s="6" t="s">
        <v>15985</v>
      </c>
      <c r="I3501" s="6"/>
    </row>
    <row r="3502" customHeight="1" spans="1:9">
      <c r="A3502" s="8" t="s">
        <v>28268</v>
      </c>
      <c r="B3502" s="8" t="s">
        <v>28269</v>
      </c>
      <c r="C3502" s="8" t="s">
        <v>16081</v>
      </c>
      <c r="D3502" s="8"/>
      <c r="E3502" s="8"/>
      <c r="F3502" s="8" t="s">
        <v>28270</v>
      </c>
      <c r="G3502" s="8"/>
      <c r="H3502" s="8" t="s">
        <v>16081</v>
      </c>
      <c r="I3502" s="8"/>
    </row>
    <row r="3503" customHeight="1" spans="1:9">
      <c r="A3503" s="6" t="s">
        <v>28271</v>
      </c>
      <c r="B3503" s="6" t="s">
        <v>28272</v>
      </c>
      <c r="C3503" s="6" t="s">
        <v>19753</v>
      </c>
      <c r="D3503" s="6"/>
      <c r="E3503" s="6"/>
      <c r="F3503" s="6" t="s">
        <v>28273</v>
      </c>
      <c r="G3503" s="6"/>
      <c r="H3503" s="6" t="s">
        <v>15985</v>
      </c>
      <c r="I3503" s="6"/>
    </row>
    <row r="3504" customHeight="1" spans="1:9">
      <c r="A3504" s="8" t="s">
        <v>28274</v>
      </c>
      <c r="B3504" s="8" t="s">
        <v>28275</v>
      </c>
      <c r="C3504" s="8" t="s">
        <v>16197</v>
      </c>
      <c r="D3504" s="8"/>
      <c r="E3504" s="8"/>
      <c r="F3504" s="8" t="s">
        <v>28276</v>
      </c>
      <c r="G3504" s="8"/>
      <c r="H3504" s="8" t="s">
        <v>16197</v>
      </c>
      <c r="I3504" s="8"/>
    </row>
    <row r="3505" customHeight="1" spans="1:9">
      <c r="A3505" s="6" t="s">
        <v>28277</v>
      </c>
      <c r="B3505" s="6" t="s">
        <v>28278</v>
      </c>
      <c r="C3505" s="6" t="s">
        <v>28279</v>
      </c>
      <c r="D3505" s="6"/>
      <c r="E3505" s="6"/>
      <c r="F3505" s="6" t="s">
        <v>28280</v>
      </c>
      <c r="G3505" s="6"/>
      <c r="H3505" s="6" t="s">
        <v>15985</v>
      </c>
      <c r="I3505" s="6"/>
    </row>
    <row r="3506" customHeight="1" spans="1:9">
      <c r="A3506" s="8" t="s">
        <v>28281</v>
      </c>
      <c r="B3506" s="8" t="s">
        <v>28282</v>
      </c>
      <c r="C3506" s="8" t="s">
        <v>28283</v>
      </c>
      <c r="D3506" s="8"/>
      <c r="E3506" s="8"/>
      <c r="F3506" s="8" t="s">
        <v>28284</v>
      </c>
      <c r="G3506" s="8"/>
      <c r="H3506" s="8" t="s">
        <v>16139</v>
      </c>
      <c r="I3506" s="8"/>
    </row>
    <row r="3507" customHeight="1" spans="1:9">
      <c r="A3507" s="6" t="s">
        <v>28285</v>
      </c>
      <c r="B3507" s="6" t="s">
        <v>28286</v>
      </c>
      <c r="C3507" s="6" t="s">
        <v>28287</v>
      </c>
      <c r="D3507" s="6"/>
      <c r="E3507" s="6"/>
      <c r="F3507" s="6" t="s">
        <v>28288</v>
      </c>
      <c r="G3507" s="6"/>
      <c r="H3507" s="6" t="s">
        <v>16348</v>
      </c>
      <c r="I3507" s="6"/>
    </row>
    <row r="3508" customHeight="1" spans="1:9">
      <c r="A3508" s="8" t="s">
        <v>28289</v>
      </c>
      <c r="B3508" s="8"/>
      <c r="C3508" s="8" t="s">
        <v>15996</v>
      </c>
      <c r="D3508" s="8"/>
      <c r="E3508" s="8"/>
      <c r="F3508" s="8" t="s">
        <v>28290</v>
      </c>
      <c r="G3508" s="8"/>
      <c r="H3508" s="8"/>
      <c r="I3508" s="8"/>
    </row>
    <row r="3509" customHeight="1" spans="1:9">
      <c r="A3509" s="6" t="s">
        <v>28291</v>
      </c>
      <c r="B3509" s="6" t="s">
        <v>28292</v>
      </c>
      <c r="C3509" s="6" t="s">
        <v>28293</v>
      </c>
      <c r="D3509" s="6"/>
      <c r="E3509" s="6"/>
      <c r="F3509" s="6" t="s">
        <v>28294</v>
      </c>
      <c r="G3509" s="6"/>
      <c r="H3509" s="6" t="s">
        <v>15985</v>
      </c>
      <c r="I3509" s="6"/>
    </row>
    <row r="3510" customHeight="1" spans="1:9">
      <c r="A3510" s="8" t="s">
        <v>28295</v>
      </c>
      <c r="B3510" s="8" t="s">
        <v>28296</v>
      </c>
      <c r="C3510" s="8" t="s">
        <v>28297</v>
      </c>
      <c r="D3510" s="8"/>
      <c r="E3510" s="8"/>
      <c r="F3510" s="8" t="s">
        <v>28298</v>
      </c>
      <c r="G3510" s="8"/>
      <c r="H3510" s="8" t="s">
        <v>15980</v>
      </c>
      <c r="I3510" s="8"/>
    </row>
    <row r="3511" customHeight="1" spans="1:9">
      <c r="A3511" s="6" t="s">
        <v>28299</v>
      </c>
      <c r="B3511" s="6"/>
      <c r="C3511" s="6" t="s">
        <v>28300</v>
      </c>
      <c r="D3511" s="6"/>
      <c r="E3511" s="6"/>
      <c r="F3511" s="6" t="s">
        <v>28301</v>
      </c>
      <c r="G3511" s="6"/>
      <c r="H3511" s="6"/>
      <c r="I3511" s="6"/>
    </row>
    <row r="3512" customHeight="1" spans="1:9">
      <c r="A3512" s="8" t="s">
        <v>28302</v>
      </c>
      <c r="B3512" s="8" t="s">
        <v>28303</v>
      </c>
      <c r="C3512" s="8" t="s">
        <v>18263</v>
      </c>
      <c r="D3512" s="8"/>
      <c r="E3512" s="8"/>
      <c r="F3512" s="8" t="s">
        <v>28304</v>
      </c>
      <c r="G3512" s="8"/>
      <c r="H3512" s="8" t="s">
        <v>16024</v>
      </c>
      <c r="I3512" s="8"/>
    </row>
    <row r="3513" customHeight="1" spans="1:9">
      <c r="A3513" s="6" t="s">
        <v>28305</v>
      </c>
      <c r="B3513" s="6" t="s">
        <v>28306</v>
      </c>
      <c r="C3513" s="6" t="s">
        <v>19995</v>
      </c>
      <c r="D3513" s="6"/>
      <c r="E3513" s="6"/>
      <c r="F3513" s="6" t="s">
        <v>28307</v>
      </c>
      <c r="G3513" s="6"/>
      <c r="H3513" s="6" t="s">
        <v>17293</v>
      </c>
      <c r="I3513" s="6"/>
    </row>
    <row r="3514" customHeight="1" spans="1:9">
      <c r="A3514" s="8" t="s">
        <v>28308</v>
      </c>
      <c r="B3514" s="8" t="s">
        <v>28309</v>
      </c>
      <c r="C3514" s="8" t="s">
        <v>28310</v>
      </c>
      <c r="D3514" s="8"/>
      <c r="E3514" s="8"/>
      <c r="F3514" s="8" t="s">
        <v>28311</v>
      </c>
      <c r="G3514" s="8"/>
      <c r="H3514" s="8" t="s">
        <v>15980</v>
      </c>
      <c r="I3514" s="8"/>
    </row>
    <row r="3515" customHeight="1" spans="1:9">
      <c r="A3515" s="6" t="s">
        <v>28312</v>
      </c>
      <c r="B3515" s="6" t="s">
        <v>28313</v>
      </c>
      <c r="C3515" s="6" t="s">
        <v>16129</v>
      </c>
      <c r="D3515" s="6"/>
      <c r="E3515" s="6"/>
      <c r="F3515" s="6" t="s">
        <v>28314</v>
      </c>
      <c r="G3515" s="6"/>
      <c r="H3515" s="6" t="s">
        <v>15985</v>
      </c>
      <c r="I3515" s="6"/>
    </row>
    <row r="3516" customHeight="1" spans="1:9">
      <c r="A3516" s="8" t="s">
        <v>28315</v>
      </c>
      <c r="B3516" s="8" t="s">
        <v>28316</v>
      </c>
      <c r="C3516" s="8" t="s">
        <v>28317</v>
      </c>
      <c r="D3516" s="8"/>
      <c r="E3516" s="8"/>
      <c r="F3516" s="8" t="s">
        <v>28318</v>
      </c>
      <c r="G3516" s="8"/>
      <c r="H3516" s="8" t="s">
        <v>16056</v>
      </c>
      <c r="I3516" s="8"/>
    </row>
    <row r="3517" customHeight="1" spans="1:9">
      <c r="A3517" s="6" t="s">
        <v>28319</v>
      </c>
      <c r="B3517" s="6" t="s">
        <v>28320</v>
      </c>
      <c r="C3517" s="6" t="s">
        <v>28321</v>
      </c>
      <c r="D3517" s="6"/>
      <c r="E3517" s="6"/>
      <c r="F3517" s="6" t="s">
        <v>28322</v>
      </c>
      <c r="G3517" s="6"/>
      <c r="H3517" s="6" t="s">
        <v>15985</v>
      </c>
      <c r="I3517" s="6"/>
    </row>
    <row r="3518" customHeight="1" spans="1:9">
      <c r="A3518" s="8" t="s">
        <v>28323</v>
      </c>
      <c r="B3518" s="8" t="s">
        <v>28324</v>
      </c>
      <c r="C3518" s="8" t="s">
        <v>28325</v>
      </c>
      <c r="D3518" s="8"/>
      <c r="E3518" s="8"/>
      <c r="F3518" s="8" t="s">
        <v>28326</v>
      </c>
      <c r="G3518" s="8"/>
      <c r="H3518" s="8" t="s">
        <v>16348</v>
      </c>
      <c r="I3518" s="8"/>
    </row>
    <row r="3519" customHeight="1" spans="1:9">
      <c r="A3519" s="6" t="s">
        <v>28327</v>
      </c>
      <c r="B3519" s="6" t="s">
        <v>28328</v>
      </c>
      <c r="C3519" s="6" t="s">
        <v>28329</v>
      </c>
      <c r="D3519" s="6"/>
      <c r="E3519" s="6"/>
      <c r="F3519" s="6" t="s">
        <v>28330</v>
      </c>
      <c r="G3519" s="6"/>
      <c r="H3519" s="6" t="s">
        <v>15985</v>
      </c>
      <c r="I3519" s="6"/>
    </row>
    <row r="3520" customHeight="1" spans="1:9">
      <c r="A3520" s="8" t="s">
        <v>28331</v>
      </c>
      <c r="B3520" s="8" t="s">
        <v>28332</v>
      </c>
      <c r="C3520" s="8" t="s">
        <v>28333</v>
      </c>
      <c r="D3520" s="8"/>
      <c r="E3520" s="8"/>
      <c r="F3520" s="8" t="s">
        <v>28334</v>
      </c>
      <c r="G3520" s="8"/>
      <c r="H3520" s="8" t="s">
        <v>15985</v>
      </c>
      <c r="I3520" s="8"/>
    </row>
    <row r="3521" customHeight="1" spans="1:9">
      <c r="A3521" s="6" t="s">
        <v>28335</v>
      </c>
      <c r="B3521" s="6" t="s">
        <v>28336</v>
      </c>
      <c r="C3521" s="6" t="s">
        <v>28337</v>
      </c>
      <c r="D3521" s="6"/>
      <c r="E3521" s="6"/>
      <c r="F3521" s="6" t="s">
        <v>28338</v>
      </c>
      <c r="G3521" s="6"/>
      <c r="H3521" s="6" t="s">
        <v>15980</v>
      </c>
      <c r="I3521" s="6"/>
    </row>
    <row r="3522" customHeight="1" spans="1:9">
      <c r="A3522" s="8" t="s">
        <v>28339</v>
      </c>
      <c r="B3522" s="8" t="s">
        <v>28340</v>
      </c>
      <c r="C3522" s="8" t="s">
        <v>28341</v>
      </c>
      <c r="D3522" s="8"/>
      <c r="E3522" s="8"/>
      <c r="F3522" s="8" t="s">
        <v>28342</v>
      </c>
      <c r="G3522" s="8"/>
      <c r="H3522" s="8"/>
      <c r="I3522" s="8"/>
    </row>
    <row r="3523" customHeight="1" spans="1:9">
      <c r="A3523" s="6" t="s">
        <v>28343</v>
      </c>
      <c r="B3523" s="6" t="s">
        <v>28344</v>
      </c>
      <c r="C3523" s="6" t="s">
        <v>28345</v>
      </c>
      <c r="D3523" s="6"/>
      <c r="E3523" s="6"/>
      <c r="F3523" s="6" t="s">
        <v>28346</v>
      </c>
      <c r="G3523" s="6"/>
      <c r="H3523" s="6" t="s">
        <v>16056</v>
      </c>
      <c r="I3523" s="6"/>
    </row>
    <row r="3524" customHeight="1" spans="1:9">
      <c r="A3524" s="8" t="s">
        <v>28347</v>
      </c>
      <c r="B3524" s="8" t="s">
        <v>28348</v>
      </c>
      <c r="C3524" s="8" t="s">
        <v>28349</v>
      </c>
      <c r="D3524" s="8"/>
      <c r="E3524" s="8"/>
      <c r="F3524" s="8" t="s">
        <v>28350</v>
      </c>
      <c r="G3524" s="8"/>
      <c r="H3524" s="8"/>
      <c r="I3524" s="8"/>
    </row>
    <row r="3525" customHeight="1" spans="1:9">
      <c r="A3525" s="6" t="s">
        <v>28351</v>
      </c>
      <c r="B3525" s="6" t="s">
        <v>28352</v>
      </c>
      <c r="C3525" s="6" t="s">
        <v>28353</v>
      </c>
      <c r="D3525" s="6"/>
      <c r="E3525" s="6"/>
      <c r="F3525" s="6" t="s">
        <v>28354</v>
      </c>
      <c r="G3525" s="6"/>
      <c r="H3525" s="6" t="s">
        <v>16826</v>
      </c>
      <c r="I3525" s="6"/>
    </row>
    <row r="3526" customHeight="1" spans="1:9">
      <c r="A3526" s="8" t="s">
        <v>28355</v>
      </c>
      <c r="B3526" s="8" t="s">
        <v>28356</v>
      </c>
      <c r="C3526" s="8" t="s">
        <v>28357</v>
      </c>
      <c r="D3526" s="8"/>
      <c r="E3526" s="8"/>
      <c r="F3526" s="8" t="s">
        <v>28358</v>
      </c>
      <c r="G3526" s="8"/>
      <c r="H3526" s="8" t="s">
        <v>16139</v>
      </c>
      <c r="I3526" s="8"/>
    </row>
    <row r="3527" customHeight="1" spans="1:9">
      <c r="A3527" s="6" t="s">
        <v>28359</v>
      </c>
      <c r="B3527" s="6" t="s">
        <v>28360</v>
      </c>
      <c r="C3527" s="6" t="s">
        <v>28361</v>
      </c>
      <c r="D3527" s="6"/>
      <c r="E3527" s="6"/>
      <c r="F3527" s="6" t="s">
        <v>28362</v>
      </c>
      <c r="G3527" s="6"/>
      <c r="H3527" s="6" t="s">
        <v>16197</v>
      </c>
      <c r="I3527" s="6"/>
    </row>
    <row r="3528" customHeight="1" spans="1:9">
      <c r="A3528" s="8" t="s">
        <v>28363</v>
      </c>
      <c r="B3528" s="8" t="s">
        <v>28364</v>
      </c>
      <c r="C3528" s="8" t="s">
        <v>16081</v>
      </c>
      <c r="D3528" s="8"/>
      <c r="E3528" s="8"/>
      <c r="F3528" s="8" t="s">
        <v>28365</v>
      </c>
      <c r="G3528" s="8"/>
      <c r="H3528" s="8" t="s">
        <v>16081</v>
      </c>
      <c r="I3528" s="8"/>
    </row>
    <row r="3529" customHeight="1" spans="1:9">
      <c r="A3529" s="6" t="s">
        <v>28366</v>
      </c>
      <c r="B3529" s="6" t="s">
        <v>28367</v>
      </c>
      <c r="C3529" s="6" t="s">
        <v>28368</v>
      </c>
      <c r="D3529" s="6"/>
      <c r="E3529" s="6"/>
      <c r="F3529" s="6" t="s">
        <v>28369</v>
      </c>
      <c r="G3529" s="6"/>
      <c r="H3529" s="6" t="s">
        <v>15985</v>
      </c>
      <c r="I3529" s="6"/>
    </row>
    <row r="3530" customHeight="1" spans="1:9">
      <c r="A3530" s="8" t="s">
        <v>28370</v>
      </c>
      <c r="B3530" s="8" t="s">
        <v>28371</v>
      </c>
      <c r="C3530" s="8" t="s">
        <v>28372</v>
      </c>
      <c r="D3530" s="8"/>
      <c r="E3530" s="8"/>
      <c r="F3530" s="8" t="s">
        <v>28373</v>
      </c>
      <c r="G3530" s="8"/>
      <c r="H3530" s="8" t="s">
        <v>15985</v>
      </c>
      <c r="I3530" s="8"/>
    </row>
    <row r="3531" customHeight="1" spans="1:9">
      <c r="A3531" s="6" t="s">
        <v>28374</v>
      </c>
      <c r="B3531" s="6" t="s">
        <v>28375</v>
      </c>
      <c r="C3531" s="6" t="s">
        <v>19703</v>
      </c>
      <c r="D3531" s="6"/>
      <c r="E3531" s="6"/>
      <c r="F3531" s="6" t="s">
        <v>28376</v>
      </c>
      <c r="G3531" s="6"/>
      <c r="H3531" s="6" t="s">
        <v>16168</v>
      </c>
      <c r="I3531" s="6"/>
    </row>
    <row r="3532" customHeight="1" spans="1:9">
      <c r="A3532" s="8" t="s">
        <v>28377</v>
      </c>
      <c r="B3532" s="8" t="s">
        <v>28378</v>
      </c>
      <c r="C3532" s="8" t="s">
        <v>19469</v>
      </c>
      <c r="D3532" s="8"/>
      <c r="E3532" s="8"/>
      <c r="F3532" s="8" t="s">
        <v>28379</v>
      </c>
      <c r="G3532" s="8"/>
      <c r="H3532" s="8" t="s">
        <v>16024</v>
      </c>
      <c r="I3532" s="8"/>
    </row>
    <row r="3533" customHeight="1" spans="1:9">
      <c r="A3533" s="6" t="s">
        <v>28380</v>
      </c>
      <c r="B3533" s="6" t="s">
        <v>28381</v>
      </c>
      <c r="C3533" s="6" t="s">
        <v>28382</v>
      </c>
      <c r="D3533" s="6"/>
      <c r="E3533" s="6"/>
      <c r="F3533" s="6" t="s">
        <v>28383</v>
      </c>
      <c r="G3533" s="6"/>
      <c r="H3533" s="6" t="s">
        <v>15970</v>
      </c>
      <c r="I3533" s="6"/>
    </row>
    <row r="3534" customHeight="1" spans="1:9">
      <c r="A3534" s="8" t="s">
        <v>28384</v>
      </c>
      <c r="B3534" s="8" t="s">
        <v>28385</v>
      </c>
      <c r="C3534" s="8" t="s">
        <v>28386</v>
      </c>
      <c r="D3534" s="8"/>
      <c r="E3534" s="8"/>
      <c r="F3534" s="8" t="s">
        <v>28387</v>
      </c>
      <c r="G3534" s="8"/>
      <c r="H3534" s="8" t="s">
        <v>15965</v>
      </c>
      <c r="I3534" s="8"/>
    </row>
    <row r="3535" customHeight="1" spans="1:9">
      <c r="A3535" s="6" t="s">
        <v>28388</v>
      </c>
      <c r="B3535" s="6" t="s">
        <v>28389</v>
      </c>
      <c r="C3535" s="6" t="s">
        <v>28390</v>
      </c>
      <c r="D3535" s="6"/>
      <c r="E3535" s="6"/>
      <c r="F3535" s="6" t="s">
        <v>28391</v>
      </c>
      <c r="G3535" s="6"/>
      <c r="H3535" s="6"/>
      <c r="I3535" s="6"/>
    </row>
    <row r="3536" customHeight="1" spans="1:9">
      <c r="A3536" s="8" t="s">
        <v>28392</v>
      </c>
      <c r="B3536" s="8" t="s">
        <v>28393</v>
      </c>
      <c r="C3536" s="8" t="s">
        <v>28394</v>
      </c>
      <c r="D3536" s="8"/>
      <c r="E3536" s="8"/>
      <c r="F3536" s="8" t="s">
        <v>28395</v>
      </c>
      <c r="G3536" s="8"/>
      <c r="H3536" s="8" t="s">
        <v>16081</v>
      </c>
      <c r="I3536" s="8"/>
    </row>
    <row r="3537" customHeight="1" spans="1:9">
      <c r="A3537" s="6" t="s">
        <v>28396</v>
      </c>
      <c r="B3537" s="6" t="s">
        <v>24815</v>
      </c>
      <c r="C3537" s="6" t="s">
        <v>28397</v>
      </c>
      <c r="D3537" s="6"/>
      <c r="E3537" s="6"/>
      <c r="F3537" s="6" t="s">
        <v>28398</v>
      </c>
      <c r="G3537" s="6"/>
      <c r="H3537" s="6" t="s">
        <v>16024</v>
      </c>
      <c r="I3537" s="6"/>
    </row>
    <row r="3538" customHeight="1" spans="1:9">
      <c r="A3538" s="8" t="s">
        <v>28399</v>
      </c>
      <c r="B3538" s="8" t="s">
        <v>28400</v>
      </c>
      <c r="C3538" s="8" t="s">
        <v>15959</v>
      </c>
      <c r="D3538" s="8"/>
      <c r="E3538" s="8"/>
      <c r="F3538" s="8" t="s">
        <v>28401</v>
      </c>
      <c r="G3538" s="8"/>
      <c r="H3538" s="8" t="s">
        <v>15959</v>
      </c>
      <c r="I3538" s="8"/>
    </row>
    <row r="3539" customHeight="1" spans="1:9">
      <c r="A3539" s="6" t="s">
        <v>28402</v>
      </c>
      <c r="B3539" s="6" t="s">
        <v>28403</v>
      </c>
      <c r="C3539" s="6" t="s">
        <v>28404</v>
      </c>
      <c r="D3539" s="6"/>
      <c r="E3539" s="6"/>
      <c r="F3539" s="6" t="s">
        <v>28405</v>
      </c>
      <c r="G3539" s="6"/>
      <c r="H3539" s="6" t="s">
        <v>16139</v>
      </c>
      <c r="I3539" s="6"/>
    </row>
    <row r="3540" customHeight="1" spans="1:9">
      <c r="A3540" s="8" t="s">
        <v>28406</v>
      </c>
      <c r="B3540" s="8" t="s">
        <v>28407</v>
      </c>
      <c r="C3540" s="8" t="s">
        <v>27493</v>
      </c>
      <c r="D3540" s="8"/>
      <c r="E3540" s="8"/>
      <c r="F3540" s="8" t="s">
        <v>28408</v>
      </c>
      <c r="G3540" s="8"/>
      <c r="H3540" s="8" t="s">
        <v>16139</v>
      </c>
      <c r="I3540" s="8"/>
    </row>
    <row r="3541" customHeight="1" spans="1:9">
      <c r="A3541" s="6" t="s">
        <v>28409</v>
      </c>
      <c r="B3541" s="6" t="s">
        <v>28410</v>
      </c>
      <c r="C3541" s="6" t="s">
        <v>18420</v>
      </c>
      <c r="D3541" s="6"/>
      <c r="E3541" s="6"/>
      <c r="F3541" s="6" t="s">
        <v>28411</v>
      </c>
      <c r="G3541" s="6"/>
      <c r="H3541" s="6" t="s">
        <v>16024</v>
      </c>
      <c r="I3541" s="6"/>
    </row>
    <row r="3542" customHeight="1" spans="1:9">
      <c r="A3542" s="8" t="s">
        <v>28412</v>
      </c>
      <c r="B3542" s="8" t="s">
        <v>28413</v>
      </c>
      <c r="C3542" s="8" t="s">
        <v>28414</v>
      </c>
      <c r="D3542" s="8"/>
      <c r="E3542" s="8"/>
      <c r="F3542" s="8" t="s">
        <v>28415</v>
      </c>
      <c r="G3542" s="8"/>
      <c r="H3542" s="8" t="s">
        <v>16024</v>
      </c>
      <c r="I3542" s="8"/>
    </row>
    <row r="3543" customHeight="1" spans="1:9">
      <c r="A3543" s="6" t="s">
        <v>28416</v>
      </c>
      <c r="B3543" s="6" t="s">
        <v>28417</v>
      </c>
      <c r="C3543" s="6" t="s">
        <v>28418</v>
      </c>
      <c r="D3543" s="6"/>
      <c r="E3543" s="6"/>
      <c r="F3543" s="6" t="s">
        <v>28419</v>
      </c>
      <c r="G3543" s="6"/>
      <c r="H3543" s="6" t="s">
        <v>16024</v>
      </c>
      <c r="I3543" s="6"/>
    </row>
    <row r="3544" customHeight="1" spans="1:9">
      <c r="A3544" s="8" t="s">
        <v>28420</v>
      </c>
      <c r="B3544" s="8" t="s">
        <v>28421</v>
      </c>
      <c r="C3544" s="8" t="s">
        <v>28422</v>
      </c>
      <c r="D3544" s="8"/>
      <c r="E3544" s="8"/>
      <c r="F3544" s="8" t="s">
        <v>28423</v>
      </c>
      <c r="G3544" s="8"/>
      <c r="H3544" s="8" t="s">
        <v>15985</v>
      </c>
      <c r="I3544" s="8"/>
    </row>
    <row r="3545" customHeight="1" spans="1:9">
      <c r="A3545" s="6" t="s">
        <v>28424</v>
      </c>
      <c r="B3545" s="6" t="s">
        <v>28425</v>
      </c>
      <c r="C3545" s="6" t="s">
        <v>28426</v>
      </c>
      <c r="D3545" s="6"/>
      <c r="E3545" s="6"/>
      <c r="F3545" s="6" t="s">
        <v>28427</v>
      </c>
      <c r="G3545" s="6"/>
      <c r="H3545" s="6" t="s">
        <v>15985</v>
      </c>
      <c r="I3545" s="6"/>
    </row>
    <row r="3546" customHeight="1" spans="1:9">
      <c r="A3546" s="8" t="s">
        <v>28428</v>
      </c>
      <c r="B3546" s="8" t="s">
        <v>28429</v>
      </c>
      <c r="C3546" s="8" t="s">
        <v>16808</v>
      </c>
      <c r="D3546" s="8"/>
      <c r="E3546" s="8"/>
      <c r="F3546" s="8" t="s">
        <v>28430</v>
      </c>
      <c r="G3546" s="8"/>
      <c r="H3546" s="8" t="s">
        <v>16539</v>
      </c>
      <c r="I3546" s="8"/>
    </row>
    <row r="3547" customHeight="1" spans="1:9">
      <c r="A3547" s="6" t="s">
        <v>28431</v>
      </c>
      <c r="B3547" s="6" t="s">
        <v>28432</v>
      </c>
      <c r="C3547" s="6" t="s">
        <v>16673</v>
      </c>
      <c r="D3547" s="6"/>
      <c r="E3547" s="6"/>
      <c r="F3547" s="6" t="s">
        <v>28433</v>
      </c>
      <c r="G3547" s="6"/>
      <c r="H3547" s="6" t="s">
        <v>16673</v>
      </c>
      <c r="I3547" s="6"/>
    </row>
    <row r="3548" customHeight="1" spans="1:9">
      <c r="A3548" s="8" t="s">
        <v>28434</v>
      </c>
      <c r="B3548" s="8" t="s">
        <v>28435</v>
      </c>
      <c r="C3548" s="8" t="s">
        <v>28436</v>
      </c>
      <c r="D3548" s="8"/>
      <c r="E3548" s="8"/>
      <c r="F3548" s="8" t="s">
        <v>28437</v>
      </c>
      <c r="G3548" s="8"/>
      <c r="H3548" s="8" t="s">
        <v>17256</v>
      </c>
      <c r="I3548" s="8"/>
    </row>
    <row r="3549" customHeight="1" spans="1:9">
      <c r="A3549" s="6" t="s">
        <v>28438</v>
      </c>
      <c r="B3549" s="6" t="s">
        <v>23159</v>
      </c>
      <c r="C3549" s="6" t="s">
        <v>27700</v>
      </c>
      <c r="D3549" s="6"/>
      <c r="E3549" s="6"/>
      <c r="F3549" s="6" t="s">
        <v>28439</v>
      </c>
      <c r="G3549" s="6"/>
      <c r="H3549" s="6" t="s">
        <v>16390</v>
      </c>
      <c r="I3549" s="6"/>
    </row>
    <row r="3550" customHeight="1" spans="1:9">
      <c r="A3550" s="8" t="s">
        <v>28440</v>
      </c>
      <c r="B3550" s="8" t="s">
        <v>28441</v>
      </c>
      <c r="C3550" s="8" t="s">
        <v>28442</v>
      </c>
      <c r="D3550" s="8"/>
      <c r="E3550" s="8"/>
      <c r="F3550" s="8" t="s">
        <v>28443</v>
      </c>
      <c r="G3550" s="8"/>
      <c r="H3550" s="8" t="s">
        <v>16139</v>
      </c>
      <c r="I3550" s="8"/>
    </row>
    <row r="3551" customHeight="1" spans="1:9">
      <c r="A3551" s="6" t="s">
        <v>28444</v>
      </c>
      <c r="B3551" s="6" t="s">
        <v>28445</v>
      </c>
      <c r="C3551" s="6" t="s">
        <v>28446</v>
      </c>
      <c r="D3551" s="6"/>
      <c r="E3551" s="6"/>
      <c r="F3551" s="6" t="s">
        <v>28447</v>
      </c>
      <c r="G3551" s="6"/>
      <c r="H3551" s="6" t="s">
        <v>15959</v>
      </c>
      <c r="I3551" s="6"/>
    </row>
    <row r="3552" customHeight="1" spans="1:9">
      <c r="A3552" s="8" t="s">
        <v>28448</v>
      </c>
      <c r="B3552" s="8" t="s">
        <v>28449</v>
      </c>
      <c r="C3552" s="8" t="s">
        <v>28450</v>
      </c>
      <c r="D3552" s="8"/>
      <c r="E3552" s="8"/>
      <c r="F3552" s="8" t="s">
        <v>28451</v>
      </c>
      <c r="G3552" s="8"/>
      <c r="H3552" s="8" t="s">
        <v>15985</v>
      </c>
      <c r="I3552" s="8"/>
    </row>
    <row r="3553" customHeight="1" spans="1:9">
      <c r="A3553" s="6" t="s">
        <v>28452</v>
      </c>
      <c r="B3553" s="6" t="s">
        <v>28453</v>
      </c>
      <c r="C3553" s="6" t="s">
        <v>15959</v>
      </c>
      <c r="D3553" s="6"/>
      <c r="E3553" s="6"/>
      <c r="F3553" s="6" t="s">
        <v>28454</v>
      </c>
      <c r="G3553" s="6"/>
      <c r="H3553" s="6" t="s">
        <v>15959</v>
      </c>
      <c r="I3553" s="6"/>
    </row>
    <row r="3554" customHeight="1" spans="1:9">
      <c r="A3554" s="8" t="s">
        <v>28455</v>
      </c>
      <c r="B3554" s="8" t="s">
        <v>28456</v>
      </c>
      <c r="C3554" s="8" t="s">
        <v>17293</v>
      </c>
      <c r="D3554" s="8"/>
      <c r="E3554" s="8"/>
      <c r="F3554" s="8" t="s">
        <v>28457</v>
      </c>
      <c r="G3554" s="8"/>
      <c r="H3554" s="8" t="s">
        <v>17293</v>
      </c>
      <c r="I3554" s="8"/>
    </row>
    <row r="3555" customHeight="1" spans="1:9">
      <c r="A3555" s="6" t="s">
        <v>28458</v>
      </c>
      <c r="B3555" s="6"/>
      <c r="C3555" s="6" t="s">
        <v>18871</v>
      </c>
      <c r="D3555" s="6"/>
      <c r="E3555" s="6"/>
      <c r="F3555" s="6" t="s">
        <v>28459</v>
      </c>
      <c r="G3555" s="6"/>
      <c r="H3555" s="6"/>
      <c r="I3555" s="6"/>
    </row>
    <row r="3556" customHeight="1" spans="1:9">
      <c r="A3556" s="8" t="s">
        <v>28460</v>
      </c>
      <c r="B3556" s="8" t="s">
        <v>28461</v>
      </c>
      <c r="C3556" s="8" t="s">
        <v>18420</v>
      </c>
      <c r="D3556" s="8"/>
      <c r="E3556" s="8"/>
      <c r="F3556" s="8" t="s">
        <v>28462</v>
      </c>
      <c r="G3556" s="8"/>
      <c r="H3556" s="8" t="s">
        <v>16024</v>
      </c>
      <c r="I3556" s="8"/>
    </row>
    <row r="3557" customHeight="1" spans="1:9">
      <c r="A3557" s="6" t="s">
        <v>28463</v>
      </c>
      <c r="B3557" s="6" t="s">
        <v>28464</v>
      </c>
      <c r="C3557" s="6" t="s">
        <v>28203</v>
      </c>
      <c r="D3557" s="6"/>
      <c r="E3557" s="6"/>
      <c r="F3557" s="6" t="s">
        <v>28465</v>
      </c>
      <c r="G3557" s="6"/>
      <c r="H3557" s="6" t="s">
        <v>16390</v>
      </c>
      <c r="I3557" s="6"/>
    </row>
    <row r="3558" customHeight="1" spans="1:9">
      <c r="A3558" s="8" t="s">
        <v>28466</v>
      </c>
      <c r="B3558" s="8" t="s">
        <v>28467</v>
      </c>
      <c r="C3558" s="8" t="s">
        <v>28468</v>
      </c>
      <c r="D3558" s="8"/>
      <c r="E3558" s="8"/>
      <c r="F3558" s="8" t="s">
        <v>28469</v>
      </c>
      <c r="G3558" s="8"/>
      <c r="H3558" s="8"/>
      <c r="I3558" s="8"/>
    </row>
    <row r="3559" customHeight="1" spans="1:9">
      <c r="A3559" s="6" t="s">
        <v>28470</v>
      </c>
      <c r="B3559" s="6" t="s">
        <v>28471</v>
      </c>
      <c r="C3559" s="6" t="s">
        <v>16063</v>
      </c>
      <c r="D3559" s="6"/>
      <c r="E3559" s="6"/>
      <c r="F3559" s="6" t="s">
        <v>28472</v>
      </c>
      <c r="G3559" s="6"/>
      <c r="H3559" s="6" t="s">
        <v>15985</v>
      </c>
      <c r="I3559" s="6"/>
    </row>
    <row r="3560" customHeight="1" spans="1:9">
      <c r="A3560" s="8" t="s">
        <v>28473</v>
      </c>
      <c r="B3560" s="8" t="s">
        <v>28474</v>
      </c>
      <c r="C3560" s="8" t="s">
        <v>15959</v>
      </c>
      <c r="D3560" s="8"/>
      <c r="E3560" s="8"/>
      <c r="F3560" s="8" t="s">
        <v>28475</v>
      </c>
      <c r="G3560" s="8"/>
      <c r="H3560" s="8" t="s">
        <v>15959</v>
      </c>
      <c r="I3560" s="8"/>
    </row>
    <row r="3561" customHeight="1" spans="1:9">
      <c r="A3561" s="6" t="s">
        <v>28476</v>
      </c>
      <c r="B3561" s="6" t="s">
        <v>28477</v>
      </c>
      <c r="C3561" s="6" t="s">
        <v>28478</v>
      </c>
      <c r="D3561" s="6"/>
      <c r="E3561" s="6"/>
      <c r="F3561" s="6" t="s">
        <v>28479</v>
      </c>
      <c r="G3561" s="6"/>
      <c r="H3561" s="6" t="s">
        <v>15959</v>
      </c>
      <c r="I3561" s="6"/>
    </row>
    <row r="3562" customHeight="1" spans="1:9">
      <c r="A3562" s="8" t="s">
        <v>28480</v>
      </c>
      <c r="B3562" s="8" t="s">
        <v>28481</v>
      </c>
      <c r="C3562" s="8" t="s">
        <v>28482</v>
      </c>
      <c r="D3562" s="8"/>
      <c r="E3562" s="8"/>
      <c r="F3562" s="8" t="s">
        <v>28483</v>
      </c>
      <c r="G3562" s="8"/>
      <c r="H3562" s="8" t="s">
        <v>16024</v>
      </c>
      <c r="I3562" s="8"/>
    </row>
    <row r="3563" customHeight="1" spans="1:9">
      <c r="A3563" s="6" t="s">
        <v>28484</v>
      </c>
      <c r="B3563" s="6" t="s">
        <v>28485</v>
      </c>
      <c r="C3563" s="6" t="s">
        <v>27493</v>
      </c>
      <c r="D3563" s="6"/>
      <c r="E3563" s="6"/>
      <c r="F3563" s="6" t="s">
        <v>28486</v>
      </c>
      <c r="G3563" s="6"/>
      <c r="H3563" s="6" t="s">
        <v>16139</v>
      </c>
      <c r="I3563" s="6"/>
    </row>
    <row r="3564" customHeight="1" spans="1:9">
      <c r="A3564" s="8" t="s">
        <v>28487</v>
      </c>
      <c r="B3564" s="8" t="s">
        <v>28488</v>
      </c>
      <c r="C3564" s="8" t="s">
        <v>18366</v>
      </c>
      <c r="D3564" s="8"/>
      <c r="E3564" s="8"/>
      <c r="F3564" s="8" t="s">
        <v>28489</v>
      </c>
      <c r="G3564" s="8"/>
      <c r="H3564" s="8" t="s">
        <v>15985</v>
      </c>
      <c r="I3564" s="8"/>
    </row>
    <row r="3565" customHeight="1" spans="1:9">
      <c r="A3565" s="6" t="s">
        <v>28490</v>
      </c>
      <c r="B3565" s="6"/>
      <c r="C3565" s="6" t="s">
        <v>28491</v>
      </c>
      <c r="D3565" s="6"/>
      <c r="E3565" s="6"/>
      <c r="F3565" s="6" t="s">
        <v>28492</v>
      </c>
      <c r="G3565" s="6"/>
      <c r="H3565" s="6" t="s">
        <v>15985</v>
      </c>
      <c r="I3565" s="6"/>
    </row>
    <row r="3566" customHeight="1" spans="1:9">
      <c r="A3566" s="8" t="s">
        <v>28493</v>
      </c>
      <c r="B3566" s="8" t="s">
        <v>28494</v>
      </c>
      <c r="C3566" s="8" t="s">
        <v>27700</v>
      </c>
      <c r="D3566" s="8"/>
      <c r="E3566" s="8"/>
      <c r="F3566" s="8" t="s">
        <v>28495</v>
      </c>
      <c r="G3566" s="8"/>
      <c r="H3566" s="8" t="s">
        <v>16390</v>
      </c>
      <c r="I3566" s="8"/>
    </row>
    <row r="3567" customHeight="1" spans="1:9">
      <c r="A3567" s="6" t="s">
        <v>28496</v>
      </c>
      <c r="B3567" s="6" t="s">
        <v>28497</v>
      </c>
      <c r="C3567" s="6" t="s">
        <v>28498</v>
      </c>
      <c r="D3567" s="6"/>
      <c r="E3567" s="6"/>
      <c r="F3567" s="6" t="s">
        <v>28499</v>
      </c>
      <c r="G3567" s="6"/>
      <c r="H3567" s="6" t="s">
        <v>16514</v>
      </c>
      <c r="I3567" s="6"/>
    </row>
    <row r="3568" customHeight="1" spans="1:9">
      <c r="A3568" s="8" t="s">
        <v>28500</v>
      </c>
      <c r="B3568" s="8"/>
      <c r="C3568" s="8" t="s">
        <v>28501</v>
      </c>
      <c r="D3568" s="8"/>
      <c r="E3568" s="8"/>
      <c r="F3568" s="8" t="s">
        <v>28502</v>
      </c>
      <c r="G3568" s="8"/>
      <c r="H3568" s="8" t="s">
        <v>15980</v>
      </c>
      <c r="I3568" s="8"/>
    </row>
    <row r="3569" customHeight="1" spans="1:9">
      <c r="A3569" s="6" t="s">
        <v>28503</v>
      </c>
      <c r="B3569" s="6" t="s">
        <v>28504</v>
      </c>
      <c r="C3569" s="6" t="s">
        <v>28505</v>
      </c>
      <c r="D3569" s="6"/>
      <c r="E3569" s="6"/>
      <c r="F3569" s="6" t="s">
        <v>28506</v>
      </c>
      <c r="G3569" s="6"/>
      <c r="H3569" s="6" t="s">
        <v>16102</v>
      </c>
      <c r="I3569" s="6"/>
    </row>
    <row r="3570" customHeight="1" spans="1:9">
      <c r="A3570" s="8" t="s">
        <v>28507</v>
      </c>
      <c r="B3570" s="8" t="s">
        <v>28508</v>
      </c>
      <c r="C3570" s="8" t="s">
        <v>28509</v>
      </c>
      <c r="D3570" s="8"/>
      <c r="E3570" s="8"/>
      <c r="F3570" s="8" t="s">
        <v>28510</v>
      </c>
      <c r="G3570" s="8"/>
      <c r="H3570" s="8" t="s">
        <v>16168</v>
      </c>
      <c r="I3570" s="8"/>
    </row>
    <row r="3571" customHeight="1" spans="1:9">
      <c r="A3571" s="6" t="s">
        <v>28511</v>
      </c>
      <c r="B3571" s="6" t="s">
        <v>28512</v>
      </c>
      <c r="C3571" s="6" t="s">
        <v>28513</v>
      </c>
      <c r="D3571" s="6"/>
      <c r="E3571" s="6"/>
      <c r="F3571" s="6" t="s">
        <v>28514</v>
      </c>
      <c r="G3571" s="6"/>
      <c r="H3571" s="6" t="s">
        <v>16348</v>
      </c>
      <c r="I3571" s="6"/>
    </row>
    <row r="3572" customHeight="1" spans="1:9">
      <c r="A3572" s="8" t="s">
        <v>28515</v>
      </c>
      <c r="B3572" s="8"/>
      <c r="C3572" s="8" t="s">
        <v>28516</v>
      </c>
      <c r="D3572" s="8"/>
      <c r="E3572" s="8"/>
      <c r="F3572" s="8" t="s">
        <v>28517</v>
      </c>
      <c r="G3572" s="8"/>
      <c r="H3572" s="8"/>
      <c r="I3572" s="8"/>
    </row>
    <row r="3573" customHeight="1" spans="1:9">
      <c r="A3573" s="6" t="s">
        <v>28518</v>
      </c>
      <c r="B3573" s="6" t="s">
        <v>28519</v>
      </c>
      <c r="C3573" s="6" t="s">
        <v>27700</v>
      </c>
      <c r="D3573" s="6"/>
      <c r="E3573" s="6"/>
      <c r="F3573" s="6" t="s">
        <v>28520</v>
      </c>
      <c r="G3573" s="6"/>
      <c r="H3573" s="6" t="s">
        <v>16390</v>
      </c>
      <c r="I3573" s="6"/>
    </row>
    <row r="3574" customHeight="1" spans="1:9">
      <c r="A3574" s="8" t="s">
        <v>28521</v>
      </c>
      <c r="B3574" s="8" t="s">
        <v>28522</v>
      </c>
      <c r="C3574" s="8" t="s">
        <v>28523</v>
      </c>
      <c r="D3574" s="8"/>
      <c r="E3574" s="8"/>
      <c r="F3574" s="8" t="s">
        <v>28524</v>
      </c>
      <c r="G3574" s="8"/>
      <c r="H3574" s="8" t="s">
        <v>16139</v>
      </c>
      <c r="I3574" s="8"/>
    </row>
    <row r="3575" customHeight="1" spans="1:9">
      <c r="A3575" s="6" t="s">
        <v>28525</v>
      </c>
      <c r="B3575" s="6" t="s">
        <v>28526</v>
      </c>
      <c r="C3575" s="6" t="s">
        <v>28527</v>
      </c>
      <c r="D3575" s="6"/>
      <c r="E3575" s="6"/>
      <c r="F3575" s="6" t="s">
        <v>28528</v>
      </c>
      <c r="G3575" s="6"/>
      <c r="H3575" s="6" t="s">
        <v>16102</v>
      </c>
      <c r="I3575" s="6"/>
    </row>
    <row r="3576" customHeight="1" spans="1:9">
      <c r="A3576" s="8" t="s">
        <v>28529</v>
      </c>
      <c r="B3576" s="8" t="s">
        <v>28530</v>
      </c>
      <c r="C3576" s="8" t="s">
        <v>28531</v>
      </c>
      <c r="D3576" s="8"/>
      <c r="E3576" s="8"/>
      <c r="F3576" s="8" t="s">
        <v>28532</v>
      </c>
      <c r="G3576" s="8"/>
      <c r="H3576" s="8" t="s">
        <v>16139</v>
      </c>
      <c r="I3576" s="8"/>
    </row>
    <row r="3577" customHeight="1" spans="1:9">
      <c r="A3577" s="6" t="s">
        <v>28533</v>
      </c>
      <c r="B3577" s="6" t="s">
        <v>28534</v>
      </c>
      <c r="C3577" s="6" t="s">
        <v>28535</v>
      </c>
      <c r="D3577" s="6"/>
      <c r="E3577" s="6"/>
      <c r="F3577" s="6" t="s">
        <v>28536</v>
      </c>
      <c r="G3577" s="6"/>
      <c r="H3577" s="6" t="s">
        <v>15975</v>
      </c>
      <c r="I3577" s="6"/>
    </row>
    <row r="3578" customHeight="1" spans="1:9">
      <c r="A3578" s="8" t="s">
        <v>28537</v>
      </c>
      <c r="B3578" s="8" t="s">
        <v>28538</v>
      </c>
      <c r="C3578" s="8" t="s">
        <v>28539</v>
      </c>
      <c r="D3578" s="8"/>
      <c r="E3578" s="8"/>
      <c r="F3578" s="8" t="s">
        <v>28540</v>
      </c>
      <c r="G3578" s="8"/>
      <c r="H3578" s="8" t="s">
        <v>17293</v>
      </c>
      <c r="I3578" s="8"/>
    </row>
    <row r="3579" customHeight="1" spans="1:9">
      <c r="A3579" s="6" t="s">
        <v>28541</v>
      </c>
      <c r="B3579" s="6" t="s">
        <v>28542</v>
      </c>
      <c r="C3579" s="6" t="s">
        <v>22108</v>
      </c>
      <c r="D3579" s="6"/>
      <c r="E3579" s="6"/>
      <c r="F3579" s="6" t="s">
        <v>28543</v>
      </c>
      <c r="G3579" s="6"/>
      <c r="H3579" s="6" t="s">
        <v>15985</v>
      </c>
      <c r="I3579" s="6"/>
    </row>
    <row r="3580" customHeight="1" spans="1:9">
      <c r="A3580" s="8" t="s">
        <v>28544</v>
      </c>
      <c r="B3580" s="8" t="s">
        <v>24730</v>
      </c>
      <c r="C3580" s="8" t="s">
        <v>28545</v>
      </c>
      <c r="D3580" s="8"/>
      <c r="E3580" s="8"/>
      <c r="F3580" s="8" t="s">
        <v>28546</v>
      </c>
      <c r="G3580" s="8"/>
      <c r="H3580" s="8" t="s">
        <v>16139</v>
      </c>
      <c r="I3580" s="8"/>
    </row>
    <row r="3581" customHeight="1" spans="1:9">
      <c r="A3581" s="6" t="s">
        <v>28547</v>
      </c>
      <c r="B3581" s="6" t="s">
        <v>28548</v>
      </c>
      <c r="C3581" s="6" t="s">
        <v>28549</v>
      </c>
      <c r="D3581" s="6"/>
      <c r="E3581" s="6"/>
      <c r="F3581" s="6" t="s">
        <v>28550</v>
      </c>
      <c r="G3581" s="6"/>
      <c r="H3581" s="6" t="s">
        <v>16197</v>
      </c>
      <c r="I3581" s="6"/>
    </row>
    <row r="3582" customHeight="1" spans="1:9">
      <c r="A3582" s="8" t="s">
        <v>28551</v>
      </c>
      <c r="B3582" s="8" t="s">
        <v>28552</v>
      </c>
      <c r="C3582" s="8" t="s">
        <v>22298</v>
      </c>
      <c r="D3582" s="8"/>
      <c r="E3582" s="8"/>
      <c r="F3582" s="8" t="s">
        <v>28553</v>
      </c>
      <c r="G3582" s="8"/>
      <c r="H3582" s="8" t="s">
        <v>15965</v>
      </c>
      <c r="I3582" s="8"/>
    </row>
    <row r="3583" customHeight="1" spans="1:9">
      <c r="A3583" s="6" t="s">
        <v>28554</v>
      </c>
      <c r="B3583" s="6" t="s">
        <v>28555</v>
      </c>
      <c r="C3583" s="6" t="s">
        <v>28556</v>
      </c>
      <c r="D3583" s="6"/>
      <c r="E3583" s="6"/>
      <c r="F3583" s="6" t="s">
        <v>28557</v>
      </c>
      <c r="G3583" s="6"/>
      <c r="H3583" s="6" t="s">
        <v>16348</v>
      </c>
      <c r="I3583" s="6"/>
    </row>
    <row r="3584" customHeight="1" spans="1:9">
      <c r="A3584" s="8" t="s">
        <v>28558</v>
      </c>
      <c r="B3584" s="8" t="s">
        <v>28559</v>
      </c>
      <c r="C3584" s="8" t="s">
        <v>16063</v>
      </c>
      <c r="D3584" s="8"/>
      <c r="E3584" s="8"/>
      <c r="F3584" s="8" t="s">
        <v>28560</v>
      </c>
      <c r="G3584" s="8"/>
      <c r="H3584" s="8" t="s">
        <v>15985</v>
      </c>
      <c r="I3584" s="8"/>
    </row>
    <row r="3585" customHeight="1" spans="1:9">
      <c r="A3585" s="6" t="s">
        <v>28561</v>
      </c>
      <c r="B3585" s="6" t="s">
        <v>28562</v>
      </c>
      <c r="C3585" s="6" t="s">
        <v>16129</v>
      </c>
      <c r="D3585" s="6"/>
      <c r="E3585" s="6"/>
      <c r="F3585" s="6" t="s">
        <v>28563</v>
      </c>
      <c r="G3585" s="6"/>
      <c r="H3585" s="6" t="s">
        <v>15985</v>
      </c>
      <c r="I3585" s="6"/>
    </row>
    <row r="3586" customHeight="1" spans="1:9">
      <c r="A3586" s="8" t="s">
        <v>28564</v>
      </c>
      <c r="B3586" s="8" t="s">
        <v>28565</v>
      </c>
      <c r="C3586" s="8" t="s">
        <v>28566</v>
      </c>
      <c r="D3586" s="8"/>
      <c r="E3586" s="8"/>
      <c r="F3586" s="8" t="s">
        <v>28567</v>
      </c>
      <c r="G3586" s="8"/>
      <c r="H3586" s="8" t="s">
        <v>16348</v>
      </c>
      <c r="I3586" s="8"/>
    </row>
    <row r="3587" customHeight="1" spans="1:9">
      <c r="A3587" s="6" t="s">
        <v>28568</v>
      </c>
      <c r="B3587" s="6" t="s">
        <v>28569</v>
      </c>
      <c r="C3587" s="6" t="s">
        <v>28570</v>
      </c>
      <c r="D3587" s="6"/>
      <c r="E3587" s="6"/>
      <c r="F3587" s="6" t="s">
        <v>28571</v>
      </c>
      <c r="G3587" s="6"/>
      <c r="H3587" s="6" t="s">
        <v>16348</v>
      </c>
      <c r="I3587" s="6"/>
    </row>
    <row r="3588" customHeight="1" spans="1:9">
      <c r="A3588" s="8" t="s">
        <v>28572</v>
      </c>
      <c r="B3588" s="8" t="s">
        <v>28573</v>
      </c>
      <c r="C3588" s="8" t="s">
        <v>28574</v>
      </c>
      <c r="D3588" s="8"/>
      <c r="E3588" s="8"/>
      <c r="F3588" s="8" t="s">
        <v>28575</v>
      </c>
      <c r="G3588" s="8"/>
      <c r="H3588" s="8" t="s">
        <v>16411</v>
      </c>
      <c r="I3588" s="8"/>
    </row>
    <row r="3589" customHeight="1" spans="1:9">
      <c r="A3589" s="6" t="s">
        <v>28576</v>
      </c>
      <c r="B3589" s="6" t="s">
        <v>28577</v>
      </c>
      <c r="C3589" s="6" t="s">
        <v>16050</v>
      </c>
      <c r="D3589" s="6"/>
      <c r="E3589" s="6"/>
      <c r="F3589" s="6" t="s">
        <v>28578</v>
      </c>
      <c r="G3589" s="6"/>
      <c r="H3589" s="6" t="s">
        <v>16029</v>
      </c>
      <c r="I3589" s="6"/>
    </row>
    <row r="3590" customHeight="1" spans="1:9">
      <c r="A3590" s="8" t="s">
        <v>28579</v>
      </c>
      <c r="B3590" s="8" t="s">
        <v>28580</v>
      </c>
      <c r="C3590" s="8" t="s">
        <v>28581</v>
      </c>
      <c r="D3590" s="8"/>
      <c r="E3590" s="8"/>
      <c r="F3590" s="8" t="s">
        <v>28582</v>
      </c>
      <c r="G3590" s="8"/>
      <c r="H3590" s="8" t="s">
        <v>16139</v>
      </c>
      <c r="I3590" s="8"/>
    </row>
    <row r="3591" customHeight="1" spans="1:9">
      <c r="A3591" s="6" t="s">
        <v>28583</v>
      </c>
      <c r="B3591" s="6" t="s">
        <v>28584</v>
      </c>
      <c r="C3591" s="6" t="s">
        <v>19469</v>
      </c>
      <c r="D3591" s="6"/>
      <c r="E3591" s="6"/>
      <c r="F3591" s="6" t="s">
        <v>28585</v>
      </c>
      <c r="G3591" s="6"/>
      <c r="H3591" s="6" t="s">
        <v>16024</v>
      </c>
      <c r="I3591" s="6"/>
    </row>
    <row r="3592" customHeight="1" spans="1:9">
      <c r="A3592" s="8" t="s">
        <v>28586</v>
      </c>
      <c r="B3592" s="8" t="s">
        <v>28587</v>
      </c>
      <c r="C3592" s="8" t="s">
        <v>28588</v>
      </c>
      <c r="D3592" s="8"/>
      <c r="E3592" s="8"/>
      <c r="F3592" s="8" t="s">
        <v>28589</v>
      </c>
      <c r="G3592" s="8"/>
      <c r="H3592" s="8" t="s">
        <v>15959</v>
      </c>
      <c r="I3592" s="8"/>
    </row>
    <row r="3593" customHeight="1" spans="1:9">
      <c r="A3593" s="6" t="s">
        <v>28590</v>
      </c>
      <c r="B3593" s="6" t="s">
        <v>28591</v>
      </c>
      <c r="C3593" s="6" t="s">
        <v>15970</v>
      </c>
      <c r="D3593" s="6"/>
      <c r="E3593" s="6"/>
      <c r="F3593" s="6" t="s">
        <v>28592</v>
      </c>
      <c r="G3593" s="6"/>
      <c r="H3593" s="6" t="s">
        <v>15970</v>
      </c>
      <c r="I3593" s="6"/>
    </row>
    <row r="3594" customHeight="1" spans="1:9">
      <c r="A3594" s="8" t="s">
        <v>28593</v>
      </c>
      <c r="B3594" s="8" t="s">
        <v>28594</v>
      </c>
      <c r="C3594" s="8" t="s">
        <v>28595</v>
      </c>
      <c r="D3594" s="8"/>
      <c r="E3594" s="8"/>
      <c r="F3594" s="8" t="s">
        <v>28596</v>
      </c>
      <c r="G3594" s="8"/>
      <c r="H3594" s="8" t="s">
        <v>16348</v>
      </c>
      <c r="I3594" s="8"/>
    </row>
    <row r="3595" customHeight="1" spans="1:9">
      <c r="A3595" s="6" t="s">
        <v>28597</v>
      </c>
      <c r="B3595" s="6" t="s">
        <v>28598</v>
      </c>
      <c r="C3595" s="6" t="s">
        <v>28599</v>
      </c>
      <c r="D3595" s="6"/>
      <c r="E3595" s="6"/>
      <c r="F3595" s="6" t="s">
        <v>28600</v>
      </c>
      <c r="G3595" s="6"/>
      <c r="H3595" s="6" t="s">
        <v>16139</v>
      </c>
      <c r="I3595" s="6"/>
    </row>
    <row r="3596" customHeight="1" spans="1:9">
      <c r="A3596" s="8" t="s">
        <v>28601</v>
      </c>
      <c r="B3596" s="8" t="s">
        <v>28602</v>
      </c>
      <c r="C3596" s="8" t="s">
        <v>27700</v>
      </c>
      <c r="D3596" s="8"/>
      <c r="E3596" s="8"/>
      <c r="F3596" s="8" t="s">
        <v>28603</v>
      </c>
      <c r="G3596" s="8"/>
      <c r="H3596" s="8" t="s">
        <v>16390</v>
      </c>
      <c r="I3596" s="8"/>
    </row>
    <row r="3597" customHeight="1" spans="1:9">
      <c r="A3597" s="6" t="s">
        <v>28604</v>
      </c>
      <c r="B3597" s="6" t="s">
        <v>28605</v>
      </c>
      <c r="C3597" s="6" t="s">
        <v>28606</v>
      </c>
      <c r="D3597" s="6"/>
      <c r="E3597" s="6"/>
      <c r="F3597" s="6" t="s">
        <v>28607</v>
      </c>
      <c r="G3597" s="6"/>
      <c r="H3597" s="6" t="s">
        <v>16029</v>
      </c>
      <c r="I3597" s="6"/>
    </row>
    <row r="3598" customHeight="1" spans="1:9">
      <c r="A3598" s="8" t="s">
        <v>28608</v>
      </c>
      <c r="B3598" s="8" t="s">
        <v>28609</v>
      </c>
      <c r="C3598" s="8" t="s">
        <v>28610</v>
      </c>
      <c r="D3598" s="8"/>
      <c r="E3598" s="8"/>
      <c r="F3598" s="8" t="s">
        <v>28611</v>
      </c>
      <c r="G3598" s="8"/>
      <c r="H3598" s="8" t="s">
        <v>15959</v>
      </c>
      <c r="I3598" s="8"/>
    </row>
    <row r="3599" customHeight="1" spans="1:9">
      <c r="A3599" s="6" t="s">
        <v>28612</v>
      </c>
      <c r="B3599" s="6" t="s">
        <v>28613</v>
      </c>
      <c r="C3599" s="6" t="s">
        <v>18947</v>
      </c>
      <c r="D3599" s="6"/>
      <c r="E3599" s="6"/>
      <c r="F3599" s="6" t="s">
        <v>28614</v>
      </c>
      <c r="G3599" s="6"/>
      <c r="H3599" s="6" t="s">
        <v>16390</v>
      </c>
      <c r="I3599" s="6"/>
    </row>
    <row r="3600" customHeight="1" spans="1:9">
      <c r="A3600" s="8" t="s">
        <v>28615</v>
      </c>
      <c r="B3600" s="8" t="s">
        <v>28616</v>
      </c>
      <c r="C3600" s="8" t="s">
        <v>28617</v>
      </c>
      <c r="D3600" s="8"/>
      <c r="E3600" s="8"/>
      <c r="F3600" s="8" t="s">
        <v>28618</v>
      </c>
      <c r="G3600" s="8"/>
      <c r="H3600" s="8" t="s">
        <v>15985</v>
      </c>
      <c r="I3600" s="8"/>
    </row>
    <row r="3601" customHeight="1" spans="1:9">
      <c r="A3601" s="6" t="s">
        <v>28619</v>
      </c>
      <c r="B3601" s="6" t="s">
        <v>28620</v>
      </c>
      <c r="C3601" s="6" t="s">
        <v>28621</v>
      </c>
      <c r="D3601" s="6"/>
      <c r="E3601" s="6"/>
      <c r="F3601" s="6" t="s">
        <v>28622</v>
      </c>
      <c r="G3601" s="6"/>
      <c r="H3601" s="6" t="s">
        <v>16139</v>
      </c>
      <c r="I3601" s="6"/>
    </row>
    <row r="3602" customHeight="1" spans="1:9">
      <c r="A3602" s="8" t="s">
        <v>28623</v>
      </c>
      <c r="B3602" s="8" t="s">
        <v>28624</v>
      </c>
      <c r="C3602" s="8" t="s">
        <v>28625</v>
      </c>
      <c r="D3602" s="8"/>
      <c r="E3602" s="8"/>
      <c r="F3602" s="8" t="s">
        <v>28626</v>
      </c>
      <c r="G3602" s="8"/>
      <c r="H3602" s="8"/>
      <c r="I3602" s="8"/>
    </row>
    <row r="3603" customHeight="1" spans="1:9">
      <c r="A3603" s="6" t="s">
        <v>28627</v>
      </c>
      <c r="B3603" s="6"/>
      <c r="C3603" s="6" t="s">
        <v>16011</v>
      </c>
      <c r="D3603" s="6"/>
      <c r="E3603" s="6"/>
      <c r="F3603" s="6" t="s">
        <v>28628</v>
      </c>
      <c r="G3603" s="6"/>
      <c r="H3603" s="6"/>
      <c r="I3603" s="6"/>
    </row>
    <row r="3604" customHeight="1" spans="1:9">
      <c r="A3604" s="8" t="s">
        <v>28629</v>
      </c>
      <c r="B3604" s="8" t="s">
        <v>28630</v>
      </c>
      <c r="C3604" s="8" t="s">
        <v>28203</v>
      </c>
      <c r="D3604" s="8"/>
      <c r="E3604" s="8"/>
      <c r="F3604" s="8" t="s">
        <v>28631</v>
      </c>
      <c r="G3604" s="8"/>
      <c r="H3604" s="8" t="s">
        <v>16390</v>
      </c>
      <c r="I3604" s="8"/>
    </row>
    <row r="3605" customHeight="1" spans="1:9">
      <c r="A3605" s="6" t="s">
        <v>28632</v>
      </c>
      <c r="B3605" s="6" t="s">
        <v>28633</v>
      </c>
      <c r="C3605" s="6" t="s">
        <v>23926</v>
      </c>
      <c r="D3605" s="6"/>
      <c r="E3605" s="6"/>
      <c r="F3605" s="6" t="s">
        <v>28634</v>
      </c>
      <c r="G3605" s="6"/>
      <c r="H3605" s="6" t="s">
        <v>16024</v>
      </c>
      <c r="I3605" s="6"/>
    </row>
    <row r="3606" customHeight="1" spans="1:9">
      <c r="A3606" s="8" t="s">
        <v>28635</v>
      </c>
      <c r="B3606" s="8" t="s">
        <v>28636</v>
      </c>
      <c r="C3606" s="8" t="s">
        <v>15975</v>
      </c>
      <c r="D3606" s="8"/>
      <c r="E3606" s="8"/>
      <c r="F3606" s="8" t="s">
        <v>28637</v>
      </c>
      <c r="G3606" s="8"/>
      <c r="H3606" s="8" t="s">
        <v>15975</v>
      </c>
      <c r="I3606" s="8"/>
    </row>
    <row r="3607" customHeight="1" spans="1:9">
      <c r="A3607" s="6" t="s">
        <v>28638</v>
      </c>
      <c r="B3607" s="6" t="s">
        <v>28639</v>
      </c>
      <c r="C3607" s="6" t="s">
        <v>28640</v>
      </c>
      <c r="D3607" s="6"/>
      <c r="E3607" s="6" t="s">
        <v>20707</v>
      </c>
      <c r="F3607" s="6" t="s">
        <v>28641</v>
      </c>
      <c r="G3607" s="6"/>
      <c r="H3607" s="6" t="s">
        <v>16390</v>
      </c>
      <c r="I3607" s="6"/>
    </row>
    <row r="3608" customHeight="1" spans="1:9">
      <c r="A3608" s="8" t="s">
        <v>28642</v>
      </c>
      <c r="B3608" s="8" t="s">
        <v>28643</v>
      </c>
      <c r="C3608" s="8" t="s">
        <v>28644</v>
      </c>
      <c r="D3608" s="8"/>
      <c r="E3608" s="8" t="s">
        <v>28645</v>
      </c>
      <c r="F3608" s="8" t="s">
        <v>28646</v>
      </c>
      <c r="G3608" s="8"/>
      <c r="H3608" s="8" t="s">
        <v>16168</v>
      </c>
      <c r="I3608" s="8"/>
    </row>
    <row r="3609" customHeight="1" spans="1:9">
      <c r="A3609" s="6" t="s">
        <v>28647</v>
      </c>
      <c r="B3609" s="6" t="s">
        <v>28648</v>
      </c>
      <c r="C3609" s="6" t="s">
        <v>17323</v>
      </c>
      <c r="D3609" s="6"/>
      <c r="E3609" s="6"/>
      <c r="F3609" s="6" t="s">
        <v>28649</v>
      </c>
      <c r="G3609" s="6"/>
      <c r="H3609" s="6" t="s">
        <v>16390</v>
      </c>
      <c r="I3609" s="6"/>
    </row>
    <row r="3610" customHeight="1" spans="1:9">
      <c r="A3610" s="8" t="s">
        <v>28650</v>
      </c>
      <c r="B3610" s="8" t="s">
        <v>28651</v>
      </c>
      <c r="C3610" s="8" t="s">
        <v>28652</v>
      </c>
      <c r="D3610" s="8"/>
      <c r="E3610" s="8"/>
      <c r="F3610" s="8" t="s">
        <v>28653</v>
      </c>
      <c r="G3610" s="8"/>
      <c r="H3610" s="8" t="s">
        <v>16390</v>
      </c>
      <c r="I3610" s="8"/>
    </row>
    <row r="3611" customHeight="1" spans="1:9">
      <c r="A3611" s="6" t="s">
        <v>28654</v>
      </c>
      <c r="B3611" s="6" t="s">
        <v>28655</v>
      </c>
      <c r="C3611" s="6" t="s">
        <v>16081</v>
      </c>
      <c r="D3611" s="6"/>
      <c r="E3611" s="6"/>
      <c r="F3611" s="6" t="s">
        <v>28656</v>
      </c>
      <c r="G3611" s="6"/>
      <c r="H3611" s="6" t="s">
        <v>16081</v>
      </c>
      <c r="I3611" s="6"/>
    </row>
    <row r="3612" customHeight="1" spans="1:9">
      <c r="A3612" s="8" t="s">
        <v>28657</v>
      </c>
      <c r="B3612" s="8" t="s">
        <v>28658</v>
      </c>
      <c r="C3612" s="8" t="s">
        <v>16197</v>
      </c>
      <c r="D3612" s="8"/>
      <c r="E3612" s="8"/>
      <c r="F3612" s="8" t="s">
        <v>28659</v>
      </c>
      <c r="G3612" s="8"/>
      <c r="H3612" s="8" t="s">
        <v>16197</v>
      </c>
      <c r="I3612" s="8"/>
    </row>
    <row r="3613" customHeight="1" spans="1:9">
      <c r="A3613" s="6" t="s">
        <v>28660</v>
      </c>
      <c r="B3613" s="6" t="s">
        <v>28661</v>
      </c>
      <c r="C3613" s="6" t="s">
        <v>16139</v>
      </c>
      <c r="D3613" s="6"/>
      <c r="E3613" s="6"/>
      <c r="F3613" s="6" t="s">
        <v>28662</v>
      </c>
      <c r="G3613" s="6"/>
      <c r="H3613" s="6" t="s">
        <v>16139</v>
      </c>
      <c r="I3613" s="6"/>
    </row>
    <row r="3614" customHeight="1" spans="1:9">
      <c r="A3614" s="8" t="s">
        <v>28663</v>
      </c>
      <c r="B3614" s="8" t="s">
        <v>28664</v>
      </c>
      <c r="C3614" s="8" t="s">
        <v>28665</v>
      </c>
      <c r="D3614" s="8"/>
      <c r="E3614" s="8"/>
      <c r="F3614" s="8" t="s">
        <v>28666</v>
      </c>
      <c r="G3614" s="8"/>
      <c r="H3614" s="8" t="s">
        <v>16139</v>
      </c>
      <c r="I3614" s="8"/>
    </row>
    <row r="3615" customHeight="1" spans="1:9">
      <c r="A3615" s="6" t="s">
        <v>28667</v>
      </c>
      <c r="B3615" s="6" t="s">
        <v>28668</v>
      </c>
      <c r="C3615" s="6" t="s">
        <v>28669</v>
      </c>
      <c r="D3615" s="6"/>
      <c r="E3615" s="6"/>
      <c r="F3615" s="6" t="s">
        <v>28670</v>
      </c>
      <c r="G3615" s="6"/>
      <c r="H3615" s="6" t="s">
        <v>16390</v>
      </c>
      <c r="I3615" s="6"/>
    </row>
    <row r="3616" customHeight="1" spans="1:9">
      <c r="A3616" s="8" t="s">
        <v>28671</v>
      </c>
      <c r="B3616" s="8" t="s">
        <v>28672</v>
      </c>
      <c r="C3616" s="8" t="s">
        <v>17597</v>
      </c>
      <c r="D3616" s="8"/>
      <c r="E3616" s="8"/>
      <c r="F3616" s="8" t="s">
        <v>28673</v>
      </c>
      <c r="G3616" s="8"/>
      <c r="H3616" s="8" t="s">
        <v>16390</v>
      </c>
      <c r="I3616" s="8"/>
    </row>
    <row r="3617" customHeight="1" spans="1:9">
      <c r="A3617" s="6" t="s">
        <v>28674</v>
      </c>
      <c r="B3617" s="6" t="s">
        <v>28675</v>
      </c>
      <c r="C3617" s="6" t="s">
        <v>28676</v>
      </c>
      <c r="D3617" s="6"/>
      <c r="E3617" s="6"/>
      <c r="F3617" s="6" t="s">
        <v>28677</v>
      </c>
      <c r="G3617" s="6"/>
      <c r="H3617" s="6" t="s">
        <v>16826</v>
      </c>
      <c r="I3617" s="6"/>
    </row>
    <row r="3618" customHeight="1" spans="1:9">
      <c r="A3618" s="8" t="s">
        <v>28678</v>
      </c>
      <c r="B3618" s="8" t="s">
        <v>28679</v>
      </c>
      <c r="C3618" s="8" t="s">
        <v>28680</v>
      </c>
      <c r="D3618" s="8"/>
      <c r="E3618" s="8"/>
      <c r="F3618" s="8" t="s">
        <v>28681</v>
      </c>
      <c r="G3618" s="8"/>
      <c r="H3618" s="8" t="s">
        <v>16390</v>
      </c>
      <c r="I3618" s="8"/>
    </row>
    <row r="3619" customHeight="1" spans="1:9">
      <c r="A3619" s="6" t="s">
        <v>28682</v>
      </c>
      <c r="B3619" s="6" t="s">
        <v>28683</v>
      </c>
      <c r="C3619" s="6" t="s">
        <v>19398</v>
      </c>
      <c r="D3619" s="6"/>
      <c r="E3619" s="6"/>
      <c r="F3619" s="6" t="s">
        <v>28684</v>
      </c>
      <c r="G3619" s="6"/>
      <c r="H3619" s="6" t="s">
        <v>16168</v>
      </c>
      <c r="I3619" s="6"/>
    </row>
    <row r="3620" customHeight="1" spans="1:9">
      <c r="A3620" s="8" t="s">
        <v>28685</v>
      </c>
      <c r="B3620" s="8" t="s">
        <v>28686</v>
      </c>
      <c r="C3620" s="8" t="s">
        <v>28687</v>
      </c>
      <c r="D3620" s="8"/>
      <c r="E3620" s="8"/>
      <c r="F3620" s="8" t="s">
        <v>28688</v>
      </c>
      <c r="G3620" s="8"/>
      <c r="H3620" s="8"/>
      <c r="I3620" s="8"/>
    </row>
    <row r="3621" customHeight="1" spans="1:9">
      <c r="A3621" s="6" t="s">
        <v>28689</v>
      </c>
      <c r="B3621" s="6" t="s">
        <v>28690</v>
      </c>
      <c r="C3621" s="6" t="s">
        <v>28691</v>
      </c>
      <c r="D3621" s="6"/>
      <c r="E3621" s="6" t="s">
        <v>28692</v>
      </c>
      <c r="F3621" s="6" t="s">
        <v>28693</v>
      </c>
      <c r="G3621" s="6"/>
      <c r="H3621" s="6" t="s">
        <v>16348</v>
      </c>
      <c r="I3621" s="6"/>
    </row>
    <row r="3622" customHeight="1" spans="1:9">
      <c r="A3622" s="8" t="s">
        <v>28694</v>
      </c>
      <c r="B3622" s="8" t="s">
        <v>28695</v>
      </c>
      <c r="C3622" s="8" t="s">
        <v>28696</v>
      </c>
      <c r="D3622" s="8"/>
      <c r="E3622" s="8" t="s">
        <v>28697</v>
      </c>
      <c r="F3622" s="8" t="s">
        <v>28698</v>
      </c>
      <c r="G3622" s="8"/>
      <c r="H3622" s="8"/>
      <c r="I3622" s="8"/>
    </row>
    <row r="3623" customHeight="1" spans="1:9">
      <c r="A3623" s="6" t="s">
        <v>28699</v>
      </c>
      <c r="B3623" s="6"/>
      <c r="C3623" s="6" t="s">
        <v>18523</v>
      </c>
      <c r="D3623" s="6"/>
      <c r="E3623" s="6"/>
      <c r="F3623" s="6" t="s">
        <v>28700</v>
      </c>
      <c r="G3623" s="6"/>
      <c r="H3623" s="6"/>
      <c r="I3623" s="6"/>
    </row>
    <row r="3624" customHeight="1" spans="1:9">
      <c r="A3624" s="8" t="s">
        <v>28701</v>
      </c>
      <c r="B3624" s="8" t="s">
        <v>28702</v>
      </c>
      <c r="C3624" s="8" t="s">
        <v>16011</v>
      </c>
      <c r="D3624" s="8"/>
      <c r="E3624" s="8"/>
      <c r="F3624" s="8" t="s">
        <v>28703</v>
      </c>
      <c r="G3624" s="8"/>
      <c r="H3624" s="8"/>
      <c r="I3624" s="8"/>
    </row>
    <row r="3625" customHeight="1" spans="1:9">
      <c r="A3625" s="6" t="s">
        <v>28704</v>
      </c>
      <c r="B3625" s="6" t="s">
        <v>28705</v>
      </c>
      <c r="C3625" s="6" t="s">
        <v>18336</v>
      </c>
      <c r="D3625" s="6"/>
      <c r="E3625" s="6"/>
      <c r="F3625" s="6" t="s">
        <v>28706</v>
      </c>
      <c r="G3625" s="6"/>
      <c r="H3625" s="6" t="s">
        <v>16056</v>
      </c>
      <c r="I3625" s="6"/>
    </row>
    <row r="3626" customHeight="1" spans="1:9">
      <c r="A3626" s="8" t="s">
        <v>28707</v>
      </c>
      <c r="B3626" s="8" t="s">
        <v>28708</v>
      </c>
      <c r="C3626" s="8" t="s">
        <v>28709</v>
      </c>
      <c r="D3626" s="8"/>
      <c r="E3626" s="8"/>
      <c r="F3626" s="8" t="s">
        <v>28710</v>
      </c>
      <c r="G3626" s="8"/>
      <c r="H3626" s="8" t="s">
        <v>16024</v>
      </c>
      <c r="I3626" s="8"/>
    </row>
    <row r="3627" customHeight="1" spans="1:9">
      <c r="A3627" s="6" t="s">
        <v>28711</v>
      </c>
      <c r="B3627" s="6" t="s">
        <v>28712</v>
      </c>
      <c r="C3627" s="6" t="s">
        <v>24637</v>
      </c>
      <c r="D3627" s="6"/>
      <c r="E3627" s="6"/>
      <c r="F3627" s="6" t="s">
        <v>28713</v>
      </c>
      <c r="G3627" s="6"/>
      <c r="H3627" s="6" t="s">
        <v>15985</v>
      </c>
      <c r="I3627" s="6"/>
    </row>
    <row r="3628" customHeight="1" spans="1:9">
      <c r="A3628" s="8" t="s">
        <v>28714</v>
      </c>
      <c r="B3628" s="8" t="s">
        <v>28715</v>
      </c>
      <c r="C3628" s="8" t="s">
        <v>28716</v>
      </c>
      <c r="D3628" s="8"/>
      <c r="E3628" s="8"/>
      <c r="F3628" s="8" t="s">
        <v>28717</v>
      </c>
      <c r="G3628" s="8"/>
      <c r="H3628" s="8" t="s">
        <v>16024</v>
      </c>
      <c r="I3628" s="8"/>
    </row>
    <row r="3629" customHeight="1" spans="1:9">
      <c r="A3629" s="6" t="s">
        <v>28718</v>
      </c>
      <c r="B3629" s="6" t="s">
        <v>28719</v>
      </c>
      <c r="C3629" s="6" t="s">
        <v>28720</v>
      </c>
      <c r="D3629" s="6"/>
      <c r="E3629" s="6"/>
      <c r="F3629" s="6" t="s">
        <v>28721</v>
      </c>
      <c r="G3629" s="6"/>
      <c r="H3629" s="6" t="s">
        <v>16024</v>
      </c>
      <c r="I3629" s="6"/>
    </row>
    <row r="3630" customHeight="1" spans="1:9">
      <c r="A3630" s="8" t="s">
        <v>28722</v>
      </c>
      <c r="B3630" s="8" t="s">
        <v>28723</v>
      </c>
      <c r="C3630" s="8" t="s">
        <v>19988</v>
      </c>
      <c r="D3630" s="8"/>
      <c r="E3630" s="8"/>
      <c r="F3630" s="8" t="s">
        <v>28724</v>
      </c>
      <c r="G3630" s="8"/>
      <c r="H3630" s="8" t="s">
        <v>15985</v>
      </c>
      <c r="I3630" s="8"/>
    </row>
    <row r="3631" customHeight="1" spans="1:9">
      <c r="A3631" s="6" t="s">
        <v>28725</v>
      </c>
      <c r="B3631" s="6" t="s">
        <v>28726</v>
      </c>
      <c r="C3631" s="6" t="s">
        <v>15975</v>
      </c>
      <c r="D3631" s="6"/>
      <c r="E3631" s="6"/>
      <c r="F3631" s="6" t="s">
        <v>28727</v>
      </c>
      <c r="G3631" s="6"/>
      <c r="H3631" s="6" t="s">
        <v>15975</v>
      </c>
      <c r="I3631" s="6"/>
    </row>
    <row r="3632" customHeight="1" spans="1:9">
      <c r="A3632" s="8" t="s">
        <v>28728</v>
      </c>
      <c r="B3632" s="8" t="s">
        <v>28729</v>
      </c>
      <c r="C3632" s="8" t="s">
        <v>27397</v>
      </c>
      <c r="D3632" s="8"/>
      <c r="E3632" s="8"/>
      <c r="F3632" s="8" t="s">
        <v>28730</v>
      </c>
      <c r="G3632" s="8"/>
      <c r="H3632" s="8" t="s">
        <v>16411</v>
      </c>
      <c r="I3632" s="8"/>
    </row>
    <row r="3633" customHeight="1" spans="1:9">
      <c r="A3633" s="6" t="s">
        <v>28731</v>
      </c>
      <c r="B3633" s="6" t="s">
        <v>28732</v>
      </c>
      <c r="C3633" s="6" t="s">
        <v>28733</v>
      </c>
      <c r="D3633" s="6"/>
      <c r="E3633" s="6"/>
      <c r="F3633" s="6" t="s">
        <v>28734</v>
      </c>
      <c r="G3633" s="6"/>
      <c r="H3633" s="6" t="s">
        <v>16144</v>
      </c>
      <c r="I3633" s="6"/>
    </row>
    <row r="3634" customHeight="1" spans="1:9">
      <c r="A3634" s="8" t="s">
        <v>28735</v>
      </c>
      <c r="B3634" s="8" t="s">
        <v>28736</v>
      </c>
      <c r="C3634" s="8" t="s">
        <v>28737</v>
      </c>
      <c r="D3634" s="8"/>
      <c r="E3634" s="8"/>
      <c r="F3634" s="8" t="s">
        <v>28738</v>
      </c>
      <c r="G3634" s="8"/>
      <c r="H3634" s="8" t="s">
        <v>16168</v>
      </c>
      <c r="I3634" s="8"/>
    </row>
    <row r="3635" customHeight="1" spans="1:9">
      <c r="A3635" s="6" t="s">
        <v>28739</v>
      </c>
      <c r="B3635" s="6" t="s">
        <v>28740</v>
      </c>
      <c r="C3635" s="6" t="s">
        <v>28741</v>
      </c>
      <c r="D3635" s="6"/>
      <c r="E3635" s="6"/>
      <c r="F3635" s="6" t="s">
        <v>28742</v>
      </c>
      <c r="G3635" s="6"/>
      <c r="H3635" s="6" t="s">
        <v>15985</v>
      </c>
      <c r="I3635" s="6"/>
    </row>
    <row r="3636" customHeight="1" spans="1:9">
      <c r="A3636" s="8" t="s">
        <v>28743</v>
      </c>
      <c r="B3636" s="8" t="s">
        <v>28744</v>
      </c>
      <c r="C3636" s="8" t="s">
        <v>15959</v>
      </c>
      <c r="D3636" s="8"/>
      <c r="E3636" s="8"/>
      <c r="F3636" s="8" t="s">
        <v>28745</v>
      </c>
      <c r="G3636" s="8"/>
      <c r="H3636" s="8" t="s">
        <v>15959</v>
      </c>
      <c r="I3636" s="8"/>
    </row>
    <row r="3637" customHeight="1" spans="1:9">
      <c r="A3637" s="6" t="s">
        <v>28746</v>
      </c>
      <c r="B3637" s="6" t="s">
        <v>28747</v>
      </c>
      <c r="C3637" s="6" t="s">
        <v>15980</v>
      </c>
      <c r="D3637" s="6"/>
      <c r="E3637" s="6"/>
      <c r="F3637" s="6" t="s">
        <v>28748</v>
      </c>
      <c r="G3637" s="6"/>
      <c r="H3637" s="6" t="s">
        <v>15980</v>
      </c>
      <c r="I3637" s="6"/>
    </row>
    <row r="3638" customHeight="1" spans="1:9">
      <c r="A3638" s="8" t="s">
        <v>28749</v>
      </c>
      <c r="B3638" s="8" t="s">
        <v>28750</v>
      </c>
      <c r="C3638" s="8" t="s">
        <v>27493</v>
      </c>
      <c r="D3638" s="8"/>
      <c r="E3638" s="8"/>
      <c r="F3638" s="8" t="s">
        <v>28751</v>
      </c>
      <c r="G3638" s="8"/>
      <c r="H3638" s="8" t="s">
        <v>16139</v>
      </c>
      <c r="I3638" s="8"/>
    </row>
    <row r="3639" customHeight="1" spans="1:9">
      <c r="A3639" s="6" t="s">
        <v>28752</v>
      </c>
      <c r="B3639" s="6" t="s">
        <v>28753</v>
      </c>
      <c r="C3639" s="6" t="s">
        <v>15959</v>
      </c>
      <c r="D3639" s="6"/>
      <c r="E3639" s="6"/>
      <c r="F3639" s="6" t="s">
        <v>28754</v>
      </c>
      <c r="G3639" s="6"/>
      <c r="H3639" s="6" t="s">
        <v>15959</v>
      </c>
      <c r="I3639" s="6"/>
    </row>
    <row r="3640" customHeight="1" spans="1:9">
      <c r="A3640" s="8" t="s">
        <v>28755</v>
      </c>
      <c r="B3640" s="8" t="s">
        <v>28605</v>
      </c>
      <c r="C3640" s="8" t="s">
        <v>16050</v>
      </c>
      <c r="D3640" s="8"/>
      <c r="E3640" s="8"/>
      <c r="F3640" s="8" t="s">
        <v>28756</v>
      </c>
      <c r="G3640" s="8"/>
      <c r="H3640" s="8" t="s">
        <v>16029</v>
      </c>
      <c r="I3640" s="8"/>
    </row>
    <row r="3641" customHeight="1" spans="1:9">
      <c r="A3641" s="6" t="s">
        <v>28757</v>
      </c>
      <c r="B3641" s="6" t="s">
        <v>28758</v>
      </c>
      <c r="C3641" s="6" t="s">
        <v>15980</v>
      </c>
      <c r="D3641" s="6"/>
      <c r="E3641" s="6"/>
      <c r="F3641" s="6" t="s">
        <v>28759</v>
      </c>
      <c r="G3641" s="6"/>
      <c r="H3641" s="6" t="s">
        <v>15980</v>
      </c>
      <c r="I3641" s="6"/>
    </row>
    <row r="3642" customHeight="1" spans="1:9">
      <c r="A3642" s="8" t="s">
        <v>28760</v>
      </c>
      <c r="B3642" s="8"/>
      <c r="C3642" s="8" t="s">
        <v>15996</v>
      </c>
      <c r="D3642" s="8"/>
      <c r="E3642" s="8"/>
      <c r="F3642" s="8" t="s">
        <v>28761</v>
      </c>
      <c r="G3642" s="8"/>
      <c r="H3642" s="8"/>
      <c r="I3642" s="8"/>
    </row>
    <row r="3643" customHeight="1" spans="1:9">
      <c r="A3643" s="6" t="s">
        <v>28762</v>
      </c>
      <c r="B3643" s="6" t="s">
        <v>28763</v>
      </c>
      <c r="C3643" s="6" t="s">
        <v>16390</v>
      </c>
      <c r="D3643" s="6"/>
      <c r="E3643" s="6"/>
      <c r="F3643" s="6" t="s">
        <v>28764</v>
      </c>
      <c r="G3643" s="6"/>
      <c r="H3643" s="6" t="s">
        <v>16390</v>
      </c>
      <c r="I3643" s="6"/>
    </row>
    <row r="3644" customHeight="1" spans="1:9">
      <c r="A3644" s="8" t="s">
        <v>28765</v>
      </c>
      <c r="B3644" s="8" t="s">
        <v>28766</v>
      </c>
      <c r="C3644" s="8" t="s">
        <v>27602</v>
      </c>
      <c r="D3644" s="8"/>
      <c r="E3644" s="8"/>
      <c r="F3644" s="8" t="s">
        <v>28767</v>
      </c>
      <c r="G3644" s="8"/>
      <c r="H3644" s="8" t="s">
        <v>17293</v>
      </c>
      <c r="I3644" s="8"/>
    </row>
    <row r="3645" customHeight="1" spans="1:9">
      <c r="A3645" s="6" t="s">
        <v>28768</v>
      </c>
      <c r="B3645" s="6" t="s">
        <v>28769</v>
      </c>
      <c r="C3645" s="6" t="s">
        <v>28770</v>
      </c>
      <c r="D3645" s="6"/>
      <c r="E3645" s="6"/>
      <c r="F3645" s="6" t="s">
        <v>28771</v>
      </c>
      <c r="G3645" s="6"/>
      <c r="H3645" s="6" t="s">
        <v>15985</v>
      </c>
      <c r="I3645" s="6"/>
    </row>
    <row r="3646" customHeight="1" spans="1:9">
      <c r="A3646" s="8" t="s">
        <v>28772</v>
      </c>
      <c r="B3646" s="8" t="s">
        <v>28773</v>
      </c>
      <c r="C3646" s="8" t="s">
        <v>19654</v>
      </c>
      <c r="D3646" s="8"/>
      <c r="E3646" s="8"/>
      <c r="F3646" s="8" t="s">
        <v>28774</v>
      </c>
      <c r="G3646" s="8"/>
      <c r="H3646" s="8" t="s">
        <v>15965</v>
      </c>
      <c r="I3646" s="8"/>
    </row>
    <row r="3647" customHeight="1" spans="1:9">
      <c r="A3647" s="6" t="s">
        <v>28775</v>
      </c>
      <c r="B3647" s="6" t="s">
        <v>28776</v>
      </c>
      <c r="C3647" s="6" t="s">
        <v>16081</v>
      </c>
      <c r="D3647" s="6"/>
      <c r="E3647" s="6"/>
      <c r="F3647" s="6" t="s">
        <v>28777</v>
      </c>
      <c r="G3647" s="6"/>
      <c r="H3647" s="6" t="s">
        <v>16081</v>
      </c>
      <c r="I3647" s="6"/>
    </row>
    <row r="3648" customHeight="1" spans="1:9">
      <c r="A3648" s="8" t="s">
        <v>28778</v>
      </c>
      <c r="B3648" s="8" t="s">
        <v>28779</v>
      </c>
      <c r="C3648" s="8" t="s">
        <v>15975</v>
      </c>
      <c r="D3648" s="8"/>
      <c r="E3648" s="8"/>
      <c r="F3648" s="8" t="s">
        <v>28780</v>
      </c>
      <c r="G3648" s="8"/>
      <c r="H3648" s="8" t="s">
        <v>15975</v>
      </c>
      <c r="I3648" s="8"/>
    </row>
    <row r="3649" customHeight="1" spans="1:9">
      <c r="A3649" s="6" t="s">
        <v>28781</v>
      </c>
      <c r="B3649" s="6" t="s">
        <v>28782</v>
      </c>
      <c r="C3649" s="6" t="s">
        <v>16449</v>
      </c>
      <c r="D3649" s="6"/>
      <c r="E3649" s="6"/>
      <c r="F3649" s="6" t="s">
        <v>28783</v>
      </c>
      <c r="G3649" s="6"/>
      <c r="H3649" s="6" t="s">
        <v>15985</v>
      </c>
      <c r="I3649" s="6"/>
    </row>
    <row r="3650" customHeight="1" spans="1:9">
      <c r="A3650" s="8" t="s">
        <v>28784</v>
      </c>
      <c r="B3650" s="8" t="s">
        <v>28785</v>
      </c>
      <c r="C3650" s="8" t="s">
        <v>15980</v>
      </c>
      <c r="D3650" s="8"/>
      <c r="E3650" s="8"/>
      <c r="F3650" s="8" t="s">
        <v>28786</v>
      </c>
      <c r="G3650" s="8"/>
      <c r="H3650" s="8" t="s">
        <v>15980</v>
      </c>
      <c r="I3650" s="8"/>
    </row>
    <row r="3651" customHeight="1" spans="1:9">
      <c r="A3651" s="6" t="s">
        <v>28787</v>
      </c>
      <c r="B3651" s="6" t="s">
        <v>28788</v>
      </c>
      <c r="C3651" s="6" t="s">
        <v>16129</v>
      </c>
      <c r="D3651" s="6"/>
      <c r="E3651" s="6"/>
      <c r="F3651" s="6" t="s">
        <v>28789</v>
      </c>
      <c r="G3651" s="6"/>
      <c r="H3651" s="6" t="s">
        <v>15985</v>
      </c>
      <c r="I3651" s="6"/>
    </row>
    <row r="3652" customHeight="1" spans="1:9">
      <c r="A3652" s="8" t="s">
        <v>28790</v>
      </c>
      <c r="B3652" s="8" t="s">
        <v>28791</v>
      </c>
      <c r="C3652" s="8" t="s">
        <v>18074</v>
      </c>
      <c r="D3652" s="8"/>
      <c r="E3652" s="8"/>
      <c r="F3652" s="8" t="s">
        <v>28792</v>
      </c>
      <c r="G3652" s="8"/>
      <c r="H3652" s="8" t="s">
        <v>15959</v>
      </c>
      <c r="I3652" s="8"/>
    </row>
    <row r="3653" customHeight="1" spans="1:9">
      <c r="A3653" s="6" t="s">
        <v>28793</v>
      </c>
      <c r="B3653" s="6"/>
      <c r="C3653" s="6"/>
      <c r="D3653" s="6"/>
      <c r="E3653" s="6"/>
      <c r="F3653" s="6" t="s">
        <v>28794</v>
      </c>
      <c r="G3653" s="6"/>
      <c r="H3653" s="6" t="s">
        <v>15985</v>
      </c>
      <c r="I3653" s="6"/>
    </row>
    <row r="3654" customHeight="1" spans="1:9">
      <c r="A3654" s="8" t="s">
        <v>28795</v>
      </c>
      <c r="B3654" s="8" t="s">
        <v>28796</v>
      </c>
      <c r="C3654" s="8" t="s">
        <v>28797</v>
      </c>
      <c r="D3654" s="8"/>
      <c r="E3654" s="8"/>
      <c r="F3654" s="8" t="s">
        <v>28798</v>
      </c>
      <c r="G3654" s="8"/>
      <c r="H3654" s="8" t="s">
        <v>15985</v>
      </c>
      <c r="I3654" s="8"/>
    </row>
    <row r="3655" customHeight="1" spans="1:9">
      <c r="A3655" s="6" t="s">
        <v>28799</v>
      </c>
      <c r="B3655" s="6" t="s">
        <v>28800</v>
      </c>
      <c r="C3655" s="6" t="s">
        <v>15959</v>
      </c>
      <c r="D3655" s="6"/>
      <c r="E3655" s="6"/>
      <c r="F3655" s="6" t="s">
        <v>28801</v>
      </c>
      <c r="G3655" s="6"/>
      <c r="H3655" s="6" t="s">
        <v>15985</v>
      </c>
      <c r="I3655" s="6"/>
    </row>
    <row r="3656" customHeight="1" spans="1:9">
      <c r="A3656" s="8" t="s">
        <v>28802</v>
      </c>
      <c r="B3656" s="8" t="s">
        <v>28803</v>
      </c>
      <c r="C3656" s="8" t="s">
        <v>18048</v>
      </c>
      <c r="D3656" s="8"/>
      <c r="E3656" s="8"/>
      <c r="F3656" s="8" t="s">
        <v>28804</v>
      </c>
      <c r="G3656" s="8"/>
      <c r="H3656" s="8"/>
      <c r="I3656" s="8"/>
    </row>
    <row r="3657" customHeight="1" spans="1:9">
      <c r="A3657" s="6" t="s">
        <v>28805</v>
      </c>
      <c r="B3657" s="6" t="s">
        <v>28806</v>
      </c>
      <c r="C3657" s="6" t="s">
        <v>28807</v>
      </c>
      <c r="D3657" s="6"/>
      <c r="E3657" s="6"/>
      <c r="F3657" s="6" t="s">
        <v>28808</v>
      </c>
      <c r="G3657" s="6"/>
      <c r="H3657" s="6" t="s">
        <v>15985</v>
      </c>
      <c r="I3657" s="6"/>
    </row>
    <row r="3658" customHeight="1" spans="1:9">
      <c r="A3658" s="8" t="s">
        <v>28809</v>
      </c>
      <c r="B3658" s="8" t="s">
        <v>28810</v>
      </c>
      <c r="C3658" s="8" t="s">
        <v>16129</v>
      </c>
      <c r="D3658" s="8"/>
      <c r="E3658" s="8"/>
      <c r="F3658" s="8" t="s">
        <v>28811</v>
      </c>
      <c r="G3658" s="8"/>
      <c r="H3658" s="8" t="s">
        <v>15985</v>
      </c>
      <c r="I3658" s="8"/>
    </row>
    <row r="3659" customHeight="1" spans="1:9">
      <c r="A3659" s="6" t="s">
        <v>28812</v>
      </c>
      <c r="B3659" s="6" t="s">
        <v>28813</v>
      </c>
      <c r="C3659" s="6" t="s">
        <v>16129</v>
      </c>
      <c r="D3659" s="6"/>
      <c r="E3659" s="6"/>
      <c r="F3659" s="6" t="s">
        <v>28814</v>
      </c>
      <c r="G3659" s="6"/>
      <c r="H3659" s="6" t="s">
        <v>15985</v>
      </c>
      <c r="I3659" s="6"/>
    </row>
    <row r="3660" customHeight="1" spans="1:9">
      <c r="A3660" s="8" t="s">
        <v>28815</v>
      </c>
      <c r="B3660" s="8" t="s">
        <v>28816</v>
      </c>
      <c r="C3660" s="8" t="s">
        <v>16081</v>
      </c>
      <c r="D3660" s="8"/>
      <c r="E3660" s="8"/>
      <c r="F3660" s="8" t="s">
        <v>28817</v>
      </c>
      <c r="G3660" s="8"/>
      <c r="H3660" s="8" t="s">
        <v>16081</v>
      </c>
      <c r="I3660" s="8"/>
    </row>
    <row r="3661" customHeight="1" spans="1:9">
      <c r="A3661" s="6" t="s">
        <v>28818</v>
      </c>
      <c r="B3661" s="6" t="s">
        <v>28819</v>
      </c>
      <c r="C3661" s="6" t="s">
        <v>16129</v>
      </c>
      <c r="D3661" s="6"/>
      <c r="E3661" s="6"/>
      <c r="F3661" s="6" t="s">
        <v>28820</v>
      </c>
      <c r="G3661" s="6"/>
      <c r="H3661" s="6" t="s">
        <v>15985</v>
      </c>
      <c r="I3661" s="6"/>
    </row>
    <row r="3662" customHeight="1" spans="1:9">
      <c r="A3662" s="8" t="s">
        <v>28821</v>
      </c>
      <c r="B3662" s="8" t="s">
        <v>28822</v>
      </c>
      <c r="C3662" s="8" t="s">
        <v>21081</v>
      </c>
      <c r="D3662" s="8"/>
      <c r="E3662" s="8"/>
      <c r="F3662" s="8" t="s">
        <v>28823</v>
      </c>
      <c r="G3662" s="8"/>
      <c r="H3662" s="8" t="s">
        <v>16056</v>
      </c>
      <c r="I3662" s="8"/>
    </row>
    <row r="3663" customHeight="1" spans="1:9">
      <c r="A3663" s="6" t="s">
        <v>28824</v>
      </c>
      <c r="B3663" s="6" t="s">
        <v>28825</v>
      </c>
      <c r="C3663" s="6" t="s">
        <v>19988</v>
      </c>
      <c r="D3663" s="6"/>
      <c r="E3663" s="6"/>
      <c r="F3663" s="6" t="s">
        <v>28826</v>
      </c>
      <c r="G3663" s="6"/>
      <c r="H3663" s="6" t="s">
        <v>15985</v>
      </c>
      <c r="I3663" s="6"/>
    </row>
    <row r="3664" customHeight="1" spans="1:9">
      <c r="A3664" s="8" t="s">
        <v>28827</v>
      </c>
      <c r="B3664" s="8" t="s">
        <v>28828</v>
      </c>
      <c r="C3664" s="8" t="s">
        <v>16129</v>
      </c>
      <c r="D3664" s="8"/>
      <c r="E3664" s="8"/>
      <c r="F3664" s="8" t="s">
        <v>28829</v>
      </c>
      <c r="G3664" s="8"/>
      <c r="H3664" s="8" t="s">
        <v>15985</v>
      </c>
      <c r="I3664" s="8"/>
    </row>
    <row r="3665" customHeight="1" spans="1:9">
      <c r="A3665" s="6" t="s">
        <v>28830</v>
      </c>
      <c r="B3665" s="6" t="s">
        <v>28831</v>
      </c>
      <c r="C3665" s="6" t="s">
        <v>16197</v>
      </c>
      <c r="D3665" s="6"/>
      <c r="E3665" s="6"/>
      <c r="F3665" s="6" t="s">
        <v>28832</v>
      </c>
      <c r="G3665" s="6"/>
      <c r="H3665" s="6" t="s">
        <v>16197</v>
      </c>
      <c r="I3665" s="6"/>
    </row>
    <row r="3666" customHeight="1" spans="1:9">
      <c r="A3666" s="8" t="s">
        <v>28833</v>
      </c>
      <c r="B3666" s="8" t="s">
        <v>28834</v>
      </c>
      <c r="C3666" s="8" t="s">
        <v>16923</v>
      </c>
      <c r="D3666" s="8"/>
      <c r="E3666" s="8"/>
      <c r="F3666" s="8" t="s">
        <v>28835</v>
      </c>
      <c r="G3666" s="8"/>
      <c r="H3666" s="8" t="s">
        <v>15985</v>
      </c>
      <c r="I3666" s="8"/>
    </row>
    <row r="3667" customHeight="1" spans="1:9">
      <c r="A3667" s="6" t="s">
        <v>28836</v>
      </c>
      <c r="B3667" s="6" t="s">
        <v>28837</v>
      </c>
      <c r="C3667" s="6" t="s">
        <v>28838</v>
      </c>
      <c r="D3667" s="6"/>
      <c r="E3667" s="6"/>
      <c r="F3667" s="6" t="s">
        <v>28839</v>
      </c>
      <c r="G3667" s="6"/>
      <c r="H3667" s="6" t="s">
        <v>15985</v>
      </c>
      <c r="I3667" s="6"/>
    </row>
    <row r="3668" customHeight="1" spans="1:9">
      <c r="A3668" s="8" t="s">
        <v>28840</v>
      </c>
      <c r="B3668" s="8" t="s">
        <v>28841</v>
      </c>
      <c r="C3668" s="8" t="s">
        <v>28842</v>
      </c>
      <c r="D3668" s="8"/>
      <c r="E3668" s="8"/>
      <c r="F3668" s="8" t="s">
        <v>28843</v>
      </c>
      <c r="G3668" s="8"/>
      <c r="H3668" s="8" t="s">
        <v>15985</v>
      </c>
      <c r="I3668" s="8"/>
    </row>
    <row r="3669" customHeight="1" spans="1:9">
      <c r="A3669" s="6" t="s">
        <v>28844</v>
      </c>
      <c r="B3669" s="6" t="s">
        <v>28845</v>
      </c>
      <c r="C3669" s="6" t="s">
        <v>16129</v>
      </c>
      <c r="D3669" s="6"/>
      <c r="E3669" s="6"/>
      <c r="F3669" s="6" t="s">
        <v>28846</v>
      </c>
      <c r="G3669" s="6"/>
      <c r="H3669" s="6" t="s">
        <v>15985</v>
      </c>
      <c r="I3669" s="6"/>
    </row>
    <row r="3670" customHeight="1" spans="1:9">
      <c r="A3670" s="8" t="s">
        <v>28847</v>
      </c>
      <c r="B3670" s="8" t="s">
        <v>28848</v>
      </c>
      <c r="C3670" s="8" t="s">
        <v>16129</v>
      </c>
      <c r="D3670" s="8"/>
      <c r="E3670" s="8"/>
      <c r="F3670" s="8" t="s">
        <v>28849</v>
      </c>
      <c r="G3670" s="8"/>
      <c r="H3670" s="8" t="s">
        <v>15985</v>
      </c>
      <c r="I3670" s="8"/>
    </row>
    <row r="3671" customHeight="1" spans="1:9">
      <c r="A3671" s="6" t="s">
        <v>28850</v>
      </c>
      <c r="B3671" s="6"/>
      <c r="C3671" s="6" t="s">
        <v>28851</v>
      </c>
      <c r="D3671" s="6"/>
      <c r="E3671" s="6"/>
      <c r="F3671" s="6" t="s">
        <v>28852</v>
      </c>
      <c r="G3671" s="6"/>
      <c r="H3671" s="6" t="s">
        <v>15985</v>
      </c>
      <c r="I3671" s="6"/>
    </row>
    <row r="3672" customHeight="1" spans="1:9">
      <c r="A3672" s="8" t="s">
        <v>28853</v>
      </c>
      <c r="B3672" s="8" t="s">
        <v>28854</v>
      </c>
      <c r="C3672" s="8" t="s">
        <v>16139</v>
      </c>
      <c r="D3672" s="8"/>
      <c r="E3672" s="8"/>
      <c r="F3672" s="8" t="s">
        <v>28855</v>
      </c>
      <c r="G3672" s="8"/>
      <c r="H3672" s="8" t="s">
        <v>16139</v>
      </c>
      <c r="I3672" s="8"/>
    </row>
    <row r="3673" customHeight="1" spans="1:9">
      <c r="A3673" s="6" t="s">
        <v>28856</v>
      </c>
      <c r="B3673" s="6" t="s">
        <v>28857</v>
      </c>
      <c r="C3673" s="6" t="s">
        <v>22904</v>
      </c>
      <c r="D3673" s="6"/>
      <c r="E3673" s="6"/>
      <c r="F3673" s="6" t="s">
        <v>28858</v>
      </c>
      <c r="G3673" s="6"/>
      <c r="H3673" s="6" t="s">
        <v>15985</v>
      </c>
      <c r="I3673" s="6"/>
    </row>
    <row r="3674" customHeight="1" spans="1:9">
      <c r="A3674" s="8" t="s">
        <v>28859</v>
      </c>
      <c r="B3674" s="8" t="s">
        <v>21674</v>
      </c>
      <c r="C3674" s="8" t="s">
        <v>28860</v>
      </c>
      <c r="D3674" s="8"/>
      <c r="E3674" s="8"/>
      <c r="F3674" s="8" t="s">
        <v>28861</v>
      </c>
      <c r="G3674" s="8"/>
      <c r="H3674" s="8" t="s">
        <v>16024</v>
      </c>
      <c r="I3674" s="8"/>
    </row>
    <row r="3675" customHeight="1" spans="1:9">
      <c r="A3675" s="6" t="s">
        <v>28862</v>
      </c>
      <c r="B3675" s="6" t="s">
        <v>28863</v>
      </c>
      <c r="C3675" s="6" t="s">
        <v>28864</v>
      </c>
      <c r="D3675" s="6"/>
      <c r="E3675" s="6"/>
      <c r="F3675" s="6" t="s">
        <v>28865</v>
      </c>
      <c r="G3675" s="6"/>
      <c r="H3675" s="6" t="s">
        <v>15985</v>
      </c>
      <c r="I3675" s="6"/>
    </row>
    <row r="3676" customHeight="1" spans="1:9">
      <c r="A3676" s="8" t="s">
        <v>28866</v>
      </c>
      <c r="B3676" s="8" t="s">
        <v>28867</v>
      </c>
      <c r="C3676" s="8" t="s">
        <v>22108</v>
      </c>
      <c r="D3676" s="8"/>
      <c r="E3676" s="8"/>
      <c r="F3676" s="8" t="s">
        <v>28868</v>
      </c>
      <c r="G3676" s="8"/>
      <c r="H3676" s="8" t="s">
        <v>15985</v>
      </c>
      <c r="I3676" s="8"/>
    </row>
    <row r="3677" customHeight="1" spans="1:9">
      <c r="A3677" s="6" t="s">
        <v>28869</v>
      </c>
      <c r="B3677" s="6" t="s">
        <v>28870</v>
      </c>
      <c r="C3677" s="6" t="s">
        <v>22298</v>
      </c>
      <c r="D3677" s="6"/>
      <c r="E3677" s="6"/>
      <c r="F3677" s="6" t="s">
        <v>28871</v>
      </c>
      <c r="G3677" s="6"/>
      <c r="H3677" s="6" t="s">
        <v>15965</v>
      </c>
      <c r="I3677" s="6"/>
    </row>
    <row r="3678" customHeight="1" spans="1:9">
      <c r="A3678" s="8" t="s">
        <v>28872</v>
      </c>
      <c r="B3678" s="8" t="s">
        <v>28873</v>
      </c>
      <c r="C3678" s="8" t="s">
        <v>18420</v>
      </c>
      <c r="D3678" s="8"/>
      <c r="E3678" s="8"/>
      <c r="F3678" s="8" t="s">
        <v>28874</v>
      </c>
      <c r="G3678" s="8"/>
      <c r="H3678" s="8" t="s">
        <v>16024</v>
      </c>
      <c r="I3678" s="8"/>
    </row>
    <row r="3679" customHeight="1" spans="1:9">
      <c r="A3679" s="6" t="s">
        <v>28875</v>
      </c>
      <c r="B3679" s="6" t="s">
        <v>28876</v>
      </c>
      <c r="C3679" s="6" t="s">
        <v>23905</v>
      </c>
      <c r="D3679" s="6"/>
      <c r="E3679" s="6"/>
      <c r="F3679" s="6" t="s">
        <v>28877</v>
      </c>
      <c r="G3679" s="6"/>
      <c r="H3679" s="6" t="s">
        <v>15985</v>
      </c>
      <c r="I3679" s="6"/>
    </row>
    <row r="3680" customHeight="1" spans="1:9">
      <c r="A3680" s="8" t="s">
        <v>28878</v>
      </c>
      <c r="B3680" s="8" t="s">
        <v>28879</v>
      </c>
      <c r="C3680" s="8" t="s">
        <v>16094</v>
      </c>
      <c r="D3680" s="8"/>
      <c r="E3680" s="8"/>
      <c r="F3680" s="8" t="s">
        <v>28880</v>
      </c>
      <c r="G3680" s="8"/>
      <c r="H3680" s="8" t="s">
        <v>16094</v>
      </c>
      <c r="I3680" s="8"/>
    </row>
    <row r="3681" customHeight="1" spans="1:9">
      <c r="A3681" s="6" t="s">
        <v>28881</v>
      </c>
      <c r="B3681" s="6" t="s">
        <v>28882</v>
      </c>
      <c r="C3681" s="6" t="s">
        <v>24637</v>
      </c>
      <c r="D3681" s="6"/>
      <c r="E3681" s="6"/>
      <c r="F3681" s="6" t="s">
        <v>28883</v>
      </c>
      <c r="G3681" s="6"/>
      <c r="H3681" s="6" t="s">
        <v>15985</v>
      </c>
      <c r="I3681" s="6"/>
    </row>
    <row r="3682" customHeight="1" spans="1:9">
      <c r="A3682" s="8" t="s">
        <v>28884</v>
      </c>
      <c r="B3682" s="8" t="s">
        <v>28885</v>
      </c>
      <c r="C3682" s="8" t="s">
        <v>22866</v>
      </c>
      <c r="D3682" s="8"/>
      <c r="E3682" s="8"/>
      <c r="F3682" s="8" t="s">
        <v>28886</v>
      </c>
      <c r="G3682" s="8"/>
      <c r="H3682" s="8" t="s">
        <v>15985</v>
      </c>
      <c r="I3682" s="8"/>
    </row>
    <row r="3683" customHeight="1" spans="1:9">
      <c r="A3683" s="6" t="s">
        <v>28887</v>
      </c>
      <c r="B3683" s="6" t="s">
        <v>28888</v>
      </c>
      <c r="C3683" s="6" t="s">
        <v>23951</v>
      </c>
      <c r="D3683" s="6"/>
      <c r="E3683" s="6"/>
      <c r="F3683" s="6" t="s">
        <v>28889</v>
      </c>
      <c r="G3683" s="6"/>
      <c r="H3683" s="6" t="s">
        <v>15970</v>
      </c>
      <c r="I3683" s="6"/>
    </row>
    <row r="3684" customHeight="1" spans="1:9">
      <c r="A3684" s="8" t="s">
        <v>28890</v>
      </c>
      <c r="B3684" s="8" t="s">
        <v>28891</v>
      </c>
      <c r="C3684" s="8" t="s">
        <v>16081</v>
      </c>
      <c r="D3684" s="8"/>
      <c r="E3684" s="8"/>
      <c r="F3684" s="8" t="s">
        <v>28892</v>
      </c>
      <c r="G3684" s="8"/>
      <c r="H3684" s="8" t="s">
        <v>16081</v>
      </c>
      <c r="I3684" s="8"/>
    </row>
    <row r="3685" customHeight="1" spans="1:9">
      <c r="A3685" s="6" t="s">
        <v>28893</v>
      </c>
      <c r="B3685" s="6" t="s">
        <v>28894</v>
      </c>
      <c r="C3685" s="6" t="s">
        <v>22866</v>
      </c>
      <c r="D3685" s="6"/>
      <c r="E3685" s="6"/>
      <c r="F3685" s="6" t="s">
        <v>28895</v>
      </c>
      <c r="G3685" s="6"/>
      <c r="H3685" s="6" t="s">
        <v>15985</v>
      </c>
      <c r="I3685" s="6"/>
    </row>
    <row r="3686" customHeight="1" spans="1:9">
      <c r="A3686" s="8" t="s">
        <v>28896</v>
      </c>
      <c r="B3686" s="8" t="s">
        <v>28897</v>
      </c>
      <c r="C3686" s="8" t="s">
        <v>22703</v>
      </c>
      <c r="D3686" s="8"/>
      <c r="E3686" s="8"/>
      <c r="F3686" s="8" t="s">
        <v>28898</v>
      </c>
      <c r="G3686" s="8"/>
      <c r="H3686" s="8" t="s">
        <v>15985</v>
      </c>
      <c r="I3686" s="8"/>
    </row>
    <row r="3687" customHeight="1" spans="1:9">
      <c r="A3687" s="6" t="s">
        <v>28899</v>
      </c>
      <c r="B3687" s="6" t="s">
        <v>28900</v>
      </c>
      <c r="C3687" s="6" t="s">
        <v>22108</v>
      </c>
      <c r="D3687" s="6"/>
      <c r="E3687" s="6"/>
      <c r="F3687" s="6" t="s">
        <v>28901</v>
      </c>
      <c r="G3687" s="6"/>
      <c r="H3687" s="6" t="s">
        <v>15985</v>
      </c>
      <c r="I3687" s="6"/>
    </row>
    <row r="3688" customHeight="1" spans="1:9">
      <c r="A3688" s="8" t="s">
        <v>28902</v>
      </c>
      <c r="B3688" s="8" t="s">
        <v>28903</v>
      </c>
      <c r="C3688" s="8" t="s">
        <v>16081</v>
      </c>
      <c r="D3688" s="8"/>
      <c r="E3688" s="8"/>
      <c r="F3688" s="8" t="s">
        <v>28904</v>
      </c>
      <c r="G3688" s="8"/>
      <c r="H3688" s="8" t="s">
        <v>16081</v>
      </c>
      <c r="I3688" s="8"/>
    </row>
    <row r="3689" customHeight="1" spans="1:9">
      <c r="A3689" s="6" t="s">
        <v>28905</v>
      </c>
      <c r="B3689" s="6" t="s">
        <v>28906</v>
      </c>
      <c r="C3689" s="6" t="s">
        <v>16129</v>
      </c>
      <c r="D3689" s="6"/>
      <c r="E3689" s="6"/>
      <c r="F3689" s="6" t="s">
        <v>28907</v>
      </c>
      <c r="G3689" s="6"/>
      <c r="H3689" s="6" t="s">
        <v>15985</v>
      </c>
      <c r="I3689" s="6"/>
    </row>
    <row r="3690" customHeight="1" spans="1:9">
      <c r="A3690" s="8" t="s">
        <v>28908</v>
      </c>
      <c r="B3690" s="8" t="s">
        <v>28909</v>
      </c>
      <c r="C3690" s="8" t="s">
        <v>16129</v>
      </c>
      <c r="D3690" s="8"/>
      <c r="E3690" s="8"/>
      <c r="F3690" s="8" t="s">
        <v>28910</v>
      </c>
      <c r="G3690" s="8"/>
      <c r="H3690" s="8" t="s">
        <v>15985</v>
      </c>
      <c r="I3690" s="8"/>
    </row>
    <row r="3691" customHeight="1" spans="1:9">
      <c r="A3691" s="6" t="s">
        <v>28911</v>
      </c>
      <c r="B3691" s="6" t="s">
        <v>26548</v>
      </c>
      <c r="C3691" s="6" t="s">
        <v>28912</v>
      </c>
      <c r="D3691" s="6"/>
      <c r="E3691" s="6"/>
      <c r="F3691" s="6" t="s">
        <v>28913</v>
      </c>
      <c r="G3691" s="6"/>
      <c r="H3691" s="6" t="s">
        <v>15985</v>
      </c>
      <c r="I3691" s="6"/>
    </row>
    <row r="3692" customHeight="1" spans="1:9">
      <c r="A3692" s="8" t="s">
        <v>28914</v>
      </c>
      <c r="B3692" s="8" t="s">
        <v>28915</v>
      </c>
      <c r="C3692" s="8" t="s">
        <v>16139</v>
      </c>
      <c r="D3692" s="8"/>
      <c r="E3692" s="8"/>
      <c r="F3692" s="8" t="s">
        <v>28916</v>
      </c>
      <c r="G3692" s="8"/>
      <c r="H3692" s="8" t="s">
        <v>16139</v>
      </c>
      <c r="I3692" s="8"/>
    </row>
    <row r="3693" customHeight="1" spans="1:9">
      <c r="A3693" s="6" t="s">
        <v>28917</v>
      </c>
      <c r="B3693" s="6" t="s">
        <v>28918</v>
      </c>
      <c r="C3693" s="6" t="s">
        <v>16129</v>
      </c>
      <c r="D3693" s="6"/>
      <c r="E3693" s="6"/>
      <c r="F3693" s="6" t="s">
        <v>28919</v>
      </c>
      <c r="G3693" s="6"/>
      <c r="H3693" s="6" t="s">
        <v>15985</v>
      </c>
      <c r="I3693" s="6"/>
    </row>
    <row r="3694" customHeight="1" spans="1:9">
      <c r="A3694" s="8" t="s">
        <v>28920</v>
      </c>
      <c r="B3694" s="8" t="s">
        <v>28921</v>
      </c>
      <c r="C3694" s="8" t="s">
        <v>28922</v>
      </c>
      <c r="D3694" s="8"/>
      <c r="E3694" s="8"/>
      <c r="F3694" s="8" t="s">
        <v>28923</v>
      </c>
      <c r="G3694" s="8"/>
      <c r="H3694" s="8" t="s">
        <v>15985</v>
      </c>
      <c r="I3694" s="8"/>
    </row>
    <row r="3695" customHeight="1" spans="1:9">
      <c r="A3695" s="6" t="s">
        <v>28924</v>
      </c>
      <c r="B3695" s="6" t="s">
        <v>28925</v>
      </c>
      <c r="C3695" s="6" t="s">
        <v>16129</v>
      </c>
      <c r="D3695" s="6"/>
      <c r="E3695" s="6"/>
      <c r="F3695" s="6" t="s">
        <v>28926</v>
      </c>
      <c r="G3695" s="6"/>
      <c r="H3695" s="6" t="s">
        <v>15985</v>
      </c>
      <c r="I3695" s="6"/>
    </row>
    <row r="3696" customHeight="1" spans="1:9">
      <c r="A3696" s="8" t="s">
        <v>28927</v>
      </c>
      <c r="B3696" s="8" t="s">
        <v>24579</v>
      </c>
      <c r="C3696" s="8" t="s">
        <v>16139</v>
      </c>
      <c r="D3696" s="8"/>
      <c r="E3696" s="8"/>
      <c r="F3696" s="8" t="s">
        <v>28928</v>
      </c>
      <c r="G3696" s="8"/>
      <c r="H3696" s="8" t="s">
        <v>16139</v>
      </c>
      <c r="I3696" s="8"/>
    </row>
    <row r="3697" customHeight="1" spans="1:9">
      <c r="A3697" s="6" t="s">
        <v>28929</v>
      </c>
      <c r="B3697" s="6" t="s">
        <v>28930</v>
      </c>
      <c r="C3697" s="6" t="s">
        <v>17256</v>
      </c>
      <c r="D3697" s="6"/>
      <c r="E3697" s="6"/>
      <c r="F3697" s="6" t="s">
        <v>28931</v>
      </c>
      <c r="G3697" s="6"/>
      <c r="H3697" s="6" t="s">
        <v>17256</v>
      </c>
      <c r="I3697" s="6"/>
    </row>
    <row r="3698" customHeight="1" spans="1:9">
      <c r="A3698" s="8" t="s">
        <v>28932</v>
      </c>
      <c r="B3698" s="8" t="s">
        <v>28933</v>
      </c>
      <c r="C3698" s="8" t="s">
        <v>16129</v>
      </c>
      <c r="D3698" s="8"/>
      <c r="E3698" s="8"/>
      <c r="F3698" s="8" t="s">
        <v>28934</v>
      </c>
      <c r="G3698" s="8"/>
      <c r="H3698" s="8" t="s">
        <v>15985</v>
      </c>
      <c r="I3698" s="8"/>
    </row>
    <row r="3699" customHeight="1" spans="1:9">
      <c r="A3699" s="6" t="s">
        <v>28935</v>
      </c>
      <c r="B3699" s="6" t="s">
        <v>28936</v>
      </c>
      <c r="C3699" s="6" t="s">
        <v>16612</v>
      </c>
      <c r="D3699" s="6"/>
      <c r="E3699" s="6"/>
      <c r="F3699" s="6" t="s">
        <v>28937</v>
      </c>
      <c r="G3699" s="6"/>
      <c r="H3699" s="6" t="s">
        <v>16139</v>
      </c>
      <c r="I3699" s="6"/>
    </row>
    <row r="3700" customHeight="1" spans="1:9">
      <c r="A3700" s="8" t="s">
        <v>28938</v>
      </c>
      <c r="B3700" s="8" t="s">
        <v>28939</v>
      </c>
      <c r="C3700" s="8" t="s">
        <v>16056</v>
      </c>
      <c r="D3700" s="8"/>
      <c r="E3700" s="8"/>
      <c r="F3700" s="8" t="s">
        <v>28940</v>
      </c>
      <c r="G3700" s="8"/>
      <c r="H3700" s="8" t="s">
        <v>16056</v>
      </c>
      <c r="I3700" s="8"/>
    </row>
    <row r="3701" customHeight="1" spans="1:9">
      <c r="A3701" s="6" t="s">
        <v>28941</v>
      </c>
      <c r="B3701" s="6" t="s">
        <v>28942</v>
      </c>
      <c r="C3701" s="6" t="s">
        <v>26865</v>
      </c>
      <c r="D3701" s="6"/>
      <c r="E3701" s="6"/>
      <c r="F3701" s="6" t="s">
        <v>28943</v>
      </c>
      <c r="G3701" s="6"/>
      <c r="H3701" s="6" t="s">
        <v>15985</v>
      </c>
      <c r="I3701" s="6"/>
    </row>
    <row r="3702" customHeight="1" spans="1:9">
      <c r="A3702" s="8" t="s">
        <v>28944</v>
      </c>
      <c r="B3702" s="8" t="s">
        <v>28945</v>
      </c>
      <c r="C3702" s="8" t="s">
        <v>15959</v>
      </c>
      <c r="D3702" s="8"/>
      <c r="E3702" s="8"/>
      <c r="F3702" s="8" t="s">
        <v>28946</v>
      </c>
      <c r="G3702" s="8"/>
      <c r="H3702" s="8" t="s">
        <v>15959</v>
      </c>
      <c r="I3702" s="8"/>
    </row>
    <row r="3703" customHeight="1" spans="1:9">
      <c r="A3703" s="6" t="s">
        <v>28947</v>
      </c>
      <c r="B3703" s="6"/>
      <c r="C3703" s="6" t="s">
        <v>15996</v>
      </c>
      <c r="D3703" s="6"/>
      <c r="E3703" s="6"/>
      <c r="F3703" s="6" t="s">
        <v>28948</v>
      </c>
      <c r="G3703" s="6"/>
      <c r="H3703" s="6"/>
      <c r="I3703" s="6"/>
    </row>
    <row r="3704" customHeight="1" spans="1:9">
      <c r="A3704" s="8" t="s">
        <v>28949</v>
      </c>
      <c r="B3704" s="8" t="s">
        <v>28950</v>
      </c>
      <c r="C3704" s="8" t="s">
        <v>16129</v>
      </c>
      <c r="D3704" s="8"/>
      <c r="E3704" s="8"/>
      <c r="F3704" s="8" t="s">
        <v>28951</v>
      </c>
      <c r="G3704" s="8"/>
      <c r="H3704" s="8" t="s">
        <v>15985</v>
      </c>
      <c r="I3704" s="8"/>
    </row>
    <row r="3705" customHeight="1" spans="1:9">
      <c r="A3705" s="6" t="s">
        <v>28952</v>
      </c>
      <c r="B3705" s="6" t="s">
        <v>28953</v>
      </c>
      <c r="C3705" s="6" t="s">
        <v>18420</v>
      </c>
      <c r="D3705" s="6"/>
      <c r="E3705" s="6"/>
      <c r="F3705" s="6" t="s">
        <v>28954</v>
      </c>
      <c r="G3705" s="6"/>
      <c r="H3705" s="6" t="s">
        <v>16024</v>
      </c>
      <c r="I3705" s="6"/>
    </row>
    <row r="3706" customHeight="1" spans="1:9">
      <c r="A3706" s="8" t="s">
        <v>28955</v>
      </c>
      <c r="B3706" s="8" t="s">
        <v>28956</v>
      </c>
      <c r="C3706" s="8" t="s">
        <v>28957</v>
      </c>
      <c r="D3706" s="8"/>
      <c r="E3706" s="8"/>
      <c r="F3706" s="8" t="s">
        <v>28958</v>
      </c>
      <c r="G3706" s="8"/>
      <c r="H3706" s="8" t="s">
        <v>15985</v>
      </c>
      <c r="I3706" s="8"/>
    </row>
    <row r="3707" customHeight="1" spans="1:9">
      <c r="A3707" s="6" t="s">
        <v>28959</v>
      </c>
      <c r="B3707" s="6" t="s">
        <v>28960</v>
      </c>
      <c r="C3707" s="6" t="s">
        <v>21572</v>
      </c>
      <c r="D3707" s="6"/>
      <c r="E3707" s="6"/>
      <c r="F3707" s="6" t="s">
        <v>28961</v>
      </c>
      <c r="G3707" s="6"/>
      <c r="H3707" s="6" t="s">
        <v>16184</v>
      </c>
      <c r="I3707" s="6"/>
    </row>
    <row r="3708" customHeight="1" spans="1:9">
      <c r="A3708" s="8" t="s">
        <v>28962</v>
      </c>
      <c r="B3708" s="8" t="s">
        <v>28963</v>
      </c>
      <c r="C3708" s="8" t="s">
        <v>16129</v>
      </c>
      <c r="D3708" s="8"/>
      <c r="E3708" s="8"/>
      <c r="F3708" s="8" t="s">
        <v>28964</v>
      </c>
      <c r="G3708" s="8"/>
      <c r="H3708" s="8" t="s">
        <v>15985</v>
      </c>
      <c r="I3708" s="8"/>
    </row>
    <row r="3709" customHeight="1" spans="1:9">
      <c r="A3709" s="6" t="s">
        <v>28965</v>
      </c>
      <c r="B3709" s="6" t="s">
        <v>28966</v>
      </c>
      <c r="C3709" s="6" t="s">
        <v>18420</v>
      </c>
      <c r="D3709" s="6"/>
      <c r="E3709" s="6"/>
      <c r="F3709" s="6" t="s">
        <v>28967</v>
      </c>
      <c r="G3709" s="6"/>
      <c r="H3709" s="6" t="s">
        <v>16024</v>
      </c>
      <c r="I3709" s="6"/>
    </row>
    <row r="3710" customHeight="1" spans="1:9">
      <c r="A3710" s="8" t="s">
        <v>28968</v>
      </c>
      <c r="B3710" s="8" t="s">
        <v>28969</v>
      </c>
      <c r="C3710" s="8" t="s">
        <v>16117</v>
      </c>
      <c r="D3710" s="8"/>
      <c r="E3710" s="8"/>
      <c r="F3710" s="8" t="s">
        <v>28970</v>
      </c>
      <c r="G3710" s="8"/>
      <c r="H3710" s="8" t="s">
        <v>15970</v>
      </c>
      <c r="I3710" s="8"/>
    </row>
    <row r="3711" customHeight="1" spans="1:9">
      <c r="A3711" s="6" t="s">
        <v>28971</v>
      </c>
      <c r="B3711" s="6" t="s">
        <v>28972</v>
      </c>
      <c r="C3711" s="6" t="s">
        <v>28973</v>
      </c>
      <c r="D3711" s="6"/>
      <c r="E3711" s="6"/>
      <c r="F3711" s="6" t="s">
        <v>28974</v>
      </c>
      <c r="G3711" s="6"/>
      <c r="H3711" s="6" t="s">
        <v>16348</v>
      </c>
      <c r="I3711" s="6"/>
    </row>
    <row r="3712" customHeight="1" spans="1:9">
      <c r="A3712" s="8" t="s">
        <v>28975</v>
      </c>
      <c r="B3712" s="8" t="s">
        <v>28976</v>
      </c>
      <c r="C3712" s="8" t="s">
        <v>15959</v>
      </c>
      <c r="D3712" s="8"/>
      <c r="E3712" s="8"/>
      <c r="F3712" s="8" t="s">
        <v>28977</v>
      </c>
      <c r="G3712" s="8"/>
      <c r="H3712" s="8" t="s">
        <v>15959</v>
      </c>
      <c r="I3712" s="8"/>
    </row>
    <row r="3713" customHeight="1" spans="1:9">
      <c r="A3713" s="6" t="s">
        <v>28978</v>
      </c>
      <c r="B3713" s="6" t="s">
        <v>28979</v>
      </c>
      <c r="C3713" s="6" t="s">
        <v>16129</v>
      </c>
      <c r="D3713" s="6"/>
      <c r="E3713" s="6"/>
      <c r="F3713" s="6" t="s">
        <v>28980</v>
      </c>
      <c r="G3713" s="6"/>
      <c r="H3713" s="6" t="s">
        <v>15985</v>
      </c>
      <c r="I3713" s="6"/>
    </row>
    <row r="3714" customHeight="1" spans="1:9">
      <c r="A3714" s="8" t="s">
        <v>24351</v>
      </c>
      <c r="B3714" s="8" t="s">
        <v>24352</v>
      </c>
      <c r="C3714" s="8" t="s">
        <v>16129</v>
      </c>
      <c r="D3714" s="8"/>
      <c r="E3714" s="8"/>
      <c r="F3714" s="8" t="s">
        <v>28981</v>
      </c>
      <c r="G3714" s="8"/>
      <c r="H3714" s="8" t="s">
        <v>15985</v>
      </c>
      <c r="I3714" s="8"/>
    </row>
    <row r="3715" customHeight="1" spans="1:9">
      <c r="A3715" s="6" t="s">
        <v>28982</v>
      </c>
      <c r="B3715" s="6" t="s">
        <v>28983</v>
      </c>
      <c r="C3715" s="6" t="s">
        <v>16129</v>
      </c>
      <c r="D3715" s="6"/>
      <c r="E3715" s="6"/>
      <c r="F3715" s="6" t="s">
        <v>28984</v>
      </c>
      <c r="G3715" s="6"/>
      <c r="H3715" s="6" t="s">
        <v>15985</v>
      </c>
      <c r="I3715" s="6"/>
    </row>
    <row r="3716" customHeight="1" spans="1:9">
      <c r="A3716" s="8" t="s">
        <v>28985</v>
      </c>
      <c r="B3716" s="8" t="s">
        <v>28986</v>
      </c>
      <c r="C3716" s="8" t="s">
        <v>28987</v>
      </c>
      <c r="D3716" s="8"/>
      <c r="E3716" s="8"/>
      <c r="F3716" s="8" t="s">
        <v>28988</v>
      </c>
      <c r="G3716" s="8"/>
      <c r="H3716" s="8" t="s">
        <v>15985</v>
      </c>
      <c r="I3716" s="8"/>
    </row>
    <row r="3717" customHeight="1" spans="1:9">
      <c r="A3717" s="6" t="s">
        <v>28989</v>
      </c>
      <c r="B3717" s="6" t="s">
        <v>28990</v>
      </c>
      <c r="C3717" s="6" t="s">
        <v>16139</v>
      </c>
      <c r="D3717" s="6"/>
      <c r="E3717" s="6"/>
      <c r="F3717" s="6" t="s">
        <v>28991</v>
      </c>
      <c r="G3717" s="6"/>
      <c r="H3717" s="6" t="s">
        <v>16139</v>
      </c>
      <c r="I3717" s="6"/>
    </row>
    <row r="3718" customHeight="1" spans="1:9">
      <c r="A3718" s="8" t="s">
        <v>28992</v>
      </c>
      <c r="B3718" s="8" t="s">
        <v>28993</v>
      </c>
      <c r="C3718" s="8" t="s">
        <v>16129</v>
      </c>
      <c r="D3718" s="8"/>
      <c r="E3718" s="8"/>
      <c r="F3718" s="8" t="s">
        <v>28994</v>
      </c>
      <c r="G3718" s="8"/>
      <c r="H3718" s="8" t="s">
        <v>15985</v>
      </c>
      <c r="I3718" s="8"/>
    </row>
    <row r="3719" customHeight="1" spans="1:9">
      <c r="A3719" s="6" t="s">
        <v>28995</v>
      </c>
      <c r="B3719" s="6" t="s">
        <v>28996</v>
      </c>
      <c r="C3719" s="6" t="s">
        <v>28997</v>
      </c>
      <c r="D3719" s="6"/>
      <c r="E3719" s="6"/>
      <c r="F3719" s="6" t="s">
        <v>28998</v>
      </c>
      <c r="G3719" s="6"/>
      <c r="H3719" s="6"/>
      <c r="I3719" s="6"/>
    </row>
    <row r="3720" customHeight="1" spans="1:9">
      <c r="A3720" s="8" t="s">
        <v>28999</v>
      </c>
      <c r="B3720" s="8" t="s">
        <v>29000</v>
      </c>
      <c r="C3720" s="8" t="s">
        <v>16129</v>
      </c>
      <c r="D3720" s="8"/>
      <c r="E3720" s="8"/>
      <c r="F3720" s="8" t="s">
        <v>29001</v>
      </c>
      <c r="G3720" s="8"/>
      <c r="H3720" s="8" t="s">
        <v>15985</v>
      </c>
      <c r="I3720" s="8"/>
    </row>
    <row r="3721" customHeight="1" spans="1:9">
      <c r="A3721" s="6" t="s">
        <v>29002</v>
      </c>
      <c r="B3721" s="6" t="s">
        <v>29003</v>
      </c>
      <c r="C3721" s="6" t="s">
        <v>16129</v>
      </c>
      <c r="D3721" s="6"/>
      <c r="E3721" s="6"/>
      <c r="F3721" s="6" t="s">
        <v>29004</v>
      </c>
      <c r="G3721" s="6"/>
      <c r="H3721" s="6" t="s">
        <v>15985</v>
      </c>
      <c r="I3721" s="6"/>
    </row>
    <row r="3722" customHeight="1" spans="1:9">
      <c r="A3722" s="8" t="s">
        <v>29005</v>
      </c>
      <c r="B3722" s="8" t="s">
        <v>29006</v>
      </c>
      <c r="C3722" s="8" t="s">
        <v>16024</v>
      </c>
      <c r="D3722" s="8"/>
      <c r="E3722" s="8"/>
      <c r="F3722" s="8" t="s">
        <v>29007</v>
      </c>
      <c r="G3722" s="8"/>
      <c r="H3722" s="8" t="s">
        <v>16024</v>
      </c>
      <c r="I3722" s="8"/>
    </row>
    <row r="3723" customHeight="1" spans="1:9">
      <c r="A3723" s="6" t="s">
        <v>29008</v>
      </c>
      <c r="B3723" s="6" t="s">
        <v>29009</v>
      </c>
      <c r="C3723" s="6" t="s">
        <v>18762</v>
      </c>
      <c r="D3723" s="6"/>
      <c r="E3723" s="6"/>
      <c r="F3723" s="6" t="s">
        <v>29010</v>
      </c>
      <c r="G3723" s="6"/>
      <c r="H3723" s="6" t="s">
        <v>16024</v>
      </c>
      <c r="I3723" s="6"/>
    </row>
    <row r="3724" customHeight="1" spans="1:9">
      <c r="A3724" s="8" t="s">
        <v>29011</v>
      </c>
      <c r="B3724" s="8" t="s">
        <v>29012</v>
      </c>
      <c r="C3724" s="8" t="s">
        <v>17597</v>
      </c>
      <c r="D3724" s="8"/>
      <c r="E3724" s="8"/>
      <c r="F3724" s="8" t="s">
        <v>29013</v>
      </c>
      <c r="G3724" s="8"/>
      <c r="H3724" s="8" t="s">
        <v>16390</v>
      </c>
      <c r="I3724" s="8"/>
    </row>
    <row r="3725" customHeight="1" spans="1:9">
      <c r="A3725" s="6" t="s">
        <v>29014</v>
      </c>
      <c r="B3725" s="6" t="s">
        <v>29015</v>
      </c>
      <c r="C3725" s="6" t="s">
        <v>16129</v>
      </c>
      <c r="D3725" s="6"/>
      <c r="E3725" s="6"/>
      <c r="F3725" s="6" t="s">
        <v>29016</v>
      </c>
      <c r="G3725" s="6"/>
      <c r="H3725" s="6" t="s">
        <v>15985</v>
      </c>
      <c r="I3725" s="6"/>
    </row>
    <row r="3726" customHeight="1" spans="1:9">
      <c r="A3726" s="8" t="s">
        <v>29017</v>
      </c>
      <c r="B3726" s="8" t="s">
        <v>29018</v>
      </c>
      <c r="C3726" s="8" t="s">
        <v>16129</v>
      </c>
      <c r="D3726" s="8"/>
      <c r="E3726" s="8"/>
      <c r="F3726" s="8" t="s">
        <v>29019</v>
      </c>
      <c r="G3726" s="8"/>
      <c r="H3726" s="8" t="s">
        <v>15985</v>
      </c>
      <c r="I3726" s="8"/>
    </row>
    <row r="3727" customHeight="1" spans="1:9">
      <c r="A3727" s="6" t="s">
        <v>29020</v>
      </c>
      <c r="B3727" s="6" t="s">
        <v>29021</v>
      </c>
      <c r="C3727" s="6" t="s">
        <v>15970</v>
      </c>
      <c r="D3727" s="6"/>
      <c r="E3727" s="6"/>
      <c r="F3727" s="6" t="s">
        <v>29022</v>
      </c>
      <c r="G3727" s="6"/>
      <c r="H3727" s="6" t="s">
        <v>15970</v>
      </c>
      <c r="I3727" s="6"/>
    </row>
    <row r="3728" customHeight="1" spans="1:9">
      <c r="A3728" s="8" t="s">
        <v>29023</v>
      </c>
      <c r="B3728" s="8"/>
      <c r="C3728" s="8" t="s">
        <v>29024</v>
      </c>
      <c r="D3728" s="8"/>
      <c r="E3728" s="8"/>
      <c r="F3728" s="8" t="s">
        <v>29025</v>
      </c>
      <c r="G3728" s="8"/>
      <c r="H3728" s="8" t="s">
        <v>15985</v>
      </c>
      <c r="I3728" s="8"/>
    </row>
    <row r="3729" customHeight="1" spans="1:9">
      <c r="A3729" s="6" t="s">
        <v>29026</v>
      </c>
      <c r="B3729" s="6" t="s">
        <v>29027</v>
      </c>
      <c r="C3729" s="6" t="s">
        <v>29028</v>
      </c>
      <c r="D3729" s="6"/>
      <c r="E3729" s="6"/>
      <c r="F3729" s="6" t="s">
        <v>29029</v>
      </c>
      <c r="G3729" s="6"/>
      <c r="H3729" s="6" t="s">
        <v>15990</v>
      </c>
      <c r="I3729" s="6"/>
    </row>
    <row r="3730" customHeight="1" spans="1:9">
      <c r="A3730" s="8" t="s">
        <v>29030</v>
      </c>
      <c r="B3730" s="8" t="s">
        <v>29031</v>
      </c>
      <c r="C3730" s="8" t="s">
        <v>29032</v>
      </c>
      <c r="D3730" s="8"/>
      <c r="E3730" s="8"/>
      <c r="F3730" s="8" t="s">
        <v>29033</v>
      </c>
      <c r="G3730" s="8"/>
      <c r="H3730" s="8" t="s">
        <v>15985</v>
      </c>
      <c r="I3730" s="8"/>
    </row>
    <row r="3731" customHeight="1" spans="1:9">
      <c r="A3731" s="6" t="s">
        <v>29034</v>
      </c>
      <c r="B3731" s="6" t="s">
        <v>29035</v>
      </c>
      <c r="C3731" s="6" t="s">
        <v>16129</v>
      </c>
      <c r="D3731" s="6"/>
      <c r="E3731" s="6"/>
      <c r="F3731" s="6" t="s">
        <v>29036</v>
      </c>
      <c r="G3731" s="6"/>
      <c r="H3731" s="6" t="s">
        <v>15985</v>
      </c>
      <c r="I3731" s="6"/>
    </row>
    <row r="3732" customHeight="1" spans="1:9">
      <c r="A3732" s="8" t="s">
        <v>29037</v>
      </c>
      <c r="B3732" s="8" t="s">
        <v>29038</v>
      </c>
      <c r="C3732" s="8" t="s">
        <v>15959</v>
      </c>
      <c r="D3732" s="8"/>
      <c r="E3732" s="8"/>
      <c r="F3732" s="8" t="s">
        <v>29039</v>
      </c>
      <c r="G3732" s="8"/>
      <c r="H3732" s="8" t="s">
        <v>15959</v>
      </c>
      <c r="I3732" s="8"/>
    </row>
    <row r="3733" customHeight="1" spans="1:9">
      <c r="A3733" s="6" t="s">
        <v>29040</v>
      </c>
      <c r="B3733" s="6" t="s">
        <v>29041</v>
      </c>
      <c r="C3733" s="6" t="s">
        <v>15975</v>
      </c>
      <c r="D3733" s="6"/>
      <c r="E3733" s="6"/>
      <c r="F3733" s="6" t="s">
        <v>29042</v>
      </c>
      <c r="G3733" s="6"/>
      <c r="H3733" s="6" t="s">
        <v>15975</v>
      </c>
      <c r="I3733" s="6"/>
    </row>
    <row r="3734" customHeight="1" spans="1:9">
      <c r="A3734" s="8" t="s">
        <v>29043</v>
      </c>
      <c r="B3734" s="8" t="s">
        <v>29044</v>
      </c>
      <c r="C3734" s="8" t="s">
        <v>18762</v>
      </c>
      <c r="D3734" s="8"/>
      <c r="E3734" s="8"/>
      <c r="F3734" s="8" t="s">
        <v>29045</v>
      </c>
      <c r="G3734" s="8"/>
      <c r="H3734" s="8" t="s">
        <v>16024</v>
      </c>
      <c r="I3734" s="8"/>
    </row>
    <row r="3735" customHeight="1" spans="1:9">
      <c r="A3735" s="6" t="s">
        <v>29046</v>
      </c>
      <c r="B3735" s="6" t="s">
        <v>29047</v>
      </c>
      <c r="C3735" s="6" t="s">
        <v>29048</v>
      </c>
      <c r="D3735" s="6"/>
      <c r="E3735" s="6"/>
      <c r="F3735" s="6" t="s">
        <v>29049</v>
      </c>
      <c r="G3735" s="6"/>
      <c r="H3735" s="6" t="s">
        <v>16514</v>
      </c>
      <c r="I3735" s="6"/>
    </row>
    <row r="3736" customHeight="1" spans="1:9">
      <c r="A3736" s="8" t="s">
        <v>29050</v>
      </c>
      <c r="B3736" s="8" t="s">
        <v>29051</v>
      </c>
      <c r="C3736" s="8" t="s">
        <v>29052</v>
      </c>
      <c r="D3736" s="8"/>
      <c r="E3736" s="8"/>
      <c r="F3736" s="8" t="s">
        <v>29053</v>
      </c>
      <c r="G3736" s="8"/>
      <c r="H3736" s="8" t="s">
        <v>15985</v>
      </c>
      <c r="I3736" s="8"/>
    </row>
    <row r="3737" customHeight="1" spans="1:9">
      <c r="A3737" s="6" t="s">
        <v>29054</v>
      </c>
      <c r="B3737" s="6" t="s">
        <v>22308</v>
      </c>
      <c r="C3737" s="6" t="s">
        <v>16029</v>
      </c>
      <c r="D3737" s="6"/>
      <c r="E3737" s="6"/>
      <c r="F3737" s="6" t="s">
        <v>29055</v>
      </c>
      <c r="G3737" s="6"/>
      <c r="H3737" s="6" t="s">
        <v>16029</v>
      </c>
      <c r="I3737" s="6"/>
    </row>
    <row r="3738" customHeight="1" spans="1:9">
      <c r="A3738" s="8" t="s">
        <v>29056</v>
      </c>
      <c r="B3738" s="8"/>
      <c r="C3738" s="8" t="s">
        <v>29057</v>
      </c>
      <c r="D3738" s="8"/>
      <c r="E3738" s="8"/>
      <c r="F3738" s="8" t="s">
        <v>29058</v>
      </c>
      <c r="G3738" s="8"/>
      <c r="H3738" s="8"/>
      <c r="I3738" s="8"/>
    </row>
    <row r="3739" customHeight="1" spans="1:9">
      <c r="A3739" s="6" t="s">
        <v>29059</v>
      </c>
      <c r="B3739" s="6" t="s">
        <v>29060</v>
      </c>
      <c r="C3739" s="6" t="s">
        <v>29061</v>
      </c>
      <c r="D3739" s="6"/>
      <c r="E3739" s="6"/>
      <c r="F3739" s="6" t="s">
        <v>29062</v>
      </c>
      <c r="G3739" s="6"/>
      <c r="H3739" s="6" t="s">
        <v>17575</v>
      </c>
      <c r="I3739" s="6"/>
    </row>
    <row r="3740" customHeight="1" spans="1:9">
      <c r="A3740" s="8" t="s">
        <v>29063</v>
      </c>
      <c r="B3740" s="8" t="s">
        <v>29064</v>
      </c>
      <c r="C3740" s="8" t="s">
        <v>29065</v>
      </c>
      <c r="D3740" s="8"/>
      <c r="E3740" s="8"/>
      <c r="F3740" s="8" t="s">
        <v>29066</v>
      </c>
      <c r="G3740" s="8"/>
      <c r="H3740" s="8" t="s">
        <v>15985</v>
      </c>
      <c r="I3740" s="8"/>
    </row>
    <row r="3741" customHeight="1" spans="1:9">
      <c r="A3741" s="6" t="s">
        <v>29067</v>
      </c>
      <c r="B3741" s="6" t="s">
        <v>29068</v>
      </c>
      <c r="C3741" s="6" t="s">
        <v>18420</v>
      </c>
      <c r="D3741" s="6"/>
      <c r="E3741" s="6"/>
      <c r="F3741" s="6" t="s">
        <v>29069</v>
      </c>
      <c r="G3741" s="6"/>
      <c r="H3741" s="6" t="s">
        <v>16024</v>
      </c>
      <c r="I3741" s="6"/>
    </row>
    <row r="3742" customHeight="1" spans="1:9">
      <c r="A3742" s="8" t="s">
        <v>29070</v>
      </c>
      <c r="B3742" s="8" t="s">
        <v>25826</v>
      </c>
      <c r="C3742" s="8" t="s">
        <v>29071</v>
      </c>
      <c r="D3742" s="8"/>
      <c r="E3742" s="8"/>
      <c r="F3742" s="8" t="s">
        <v>29072</v>
      </c>
      <c r="G3742" s="8"/>
      <c r="H3742" s="8" t="s">
        <v>15985</v>
      </c>
      <c r="I3742" s="8"/>
    </row>
    <row r="3743" customHeight="1" spans="1:9">
      <c r="A3743" s="6" t="s">
        <v>29073</v>
      </c>
      <c r="B3743" s="6" t="s">
        <v>29074</v>
      </c>
      <c r="C3743" s="6" t="s">
        <v>16129</v>
      </c>
      <c r="D3743" s="6"/>
      <c r="E3743" s="6"/>
      <c r="F3743" s="6" t="s">
        <v>29075</v>
      </c>
      <c r="G3743" s="6"/>
      <c r="H3743" s="6" t="s">
        <v>15985</v>
      </c>
      <c r="I3743" s="6"/>
    </row>
    <row r="3744" customHeight="1" spans="1:9">
      <c r="A3744" s="8" t="s">
        <v>29076</v>
      </c>
      <c r="B3744" s="8" t="s">
        <v>29077</v>
      </c>
      <c r="C3744" s="8" t="s">
        <v>16129</v>
      </c>
      <c r="D3744" s="8"/>
      <c r="E3744" s="8"/>
      <c r="F3744" s="8" t="s">
        <v>29078</v>
      </c>
      <c r="G3744" s="8"/>
      <c r="H3744" s="8" t="s">
        <v>15985</v>
      </c>
      <c r="I3744" s="8"/>
    </row>
    <row r="3745" customHeight="1" spans="1:9">
      <c r="A3745" s="6" t="s">
        <v>29079</v>
      </c>
      <c r="B3745" s="6" t="s">
        <v>29080</v>
      </c>
      <c r="C3745" s="6" t="s">
        <v>16129</v>
      </c>
      <c r="D3745" s="6"/>
      <c r="E3745" s="6"/>
      <c r="F3745" s="6" t="s">
        <v>29081</v>
      </c>
      <c r="G3745" s="6"/>
      <c r="H3745" s="6" t="s">
        <v>15985</v>
      </c>
      <c r="I3745" s="6"/>
    </row>
    <row r="3746" customHeight="1" spans="1:9">
      <c r="A3746" s="8" t="s">
        <v>29082</v>
      </c>
      <c r="B3746" s="8" t="s">
        <v>29083</v>
      </c>
      <c r="C3746" s="8" t="s">
        <v>16129</v>
      </c>
      <c r="D3746" s="8"/>
      <c r="E3746" s="8"/>
      <c r="F3746" s="8" t="s">
        <v>29084</v>
      </c>
      <c r="G3746" s="8"/>
      <c r="H3746" s="8" t="s">
        <v>15985</v>
      </c>
      <c r="I3746" s="8"/>
    </row>
    <row r="3747" customHeight="1" spans="1:9">
      <c r="A3747" s="6" t="s">
        <v>29085</v>
      </c>
      <c r="B3747" s="6" t="s">
        <v>29086</v>
      </c>
      <c r="C3747" s="6" t="s">
        <v>16197</v>
      </c>
      <c r="D3747" s="6"/>
      <c r="E3747" s="6"/>
      <c r="F3747" s="6" t="s">
        <v>29087</v>
      </c>
      <c r="G3747" s="6"/>
      <c r="H3747" s="6" t="s">
        <v>16197</v>
      </c>
      <c r="I3747" s="6"/>
    </row>
    <row r="3748" customHeight="1" spans="1:9">
      <c r="A3748" s="8" t="s">
        <v>29088</v>
      </c>
      <c r="B3748" s="8" t="s">
        <v>29089</v>
      </c>
      <c r="C3748" s="8" t="s">
        <v>15980</v>
      </c>
      <c r="D3748" s="8"/>
      <c r="E3748" s="8"/>
      <c r="F3748" s="8" t="s">
        <v>29090</v>
      </c>
      <c r="G3748" s="8"/>
      <c r="H3748" s="8" t="s">
        <v>15980</v>
      </c>
      <c r="I3748" s="8"/>
    </row>
    <row r="3749" customHeight="1" spans="1:9">
      <c r="A3749" s="6" t="s">
        <v>29091</v>
      </c>
      <c r="B3749" s="6" t="s">
        <v>29092</v>
      </c>
      <c r="C3749" s="6" t="s">
        <v>16129</v>
      </c>
      <c r="D3749" s="6"/>
      <c r="E3749" s="6"/>
      <c r="F3749" s="6" t="s">
        <v>29093</v>
      </c>
      <c r="G3749" s="6"/>
      <c r="H3749" s="6" t="s">
        <v>15985</v>
      </c>
      <c r="I3749" s="6"/>
    </row>
    <row r="3750" customHeight="1" spans="1:9">
      <c r="A3750" s="8" t="s">
        <v>29094</v>
      </c>
      <c r="B3750" s="8" t="s">
        <v>29095</v>
      </c>
      <c r="C3750" s="8" t="s">
        <v>29096</v>
      </c>
      <c r="D3750" s="8"/>
      <c r="E3750" s="8"/>
      <c r="F3750" s="8" t="s">
        <v>29097</v>
      </c>
      <c r="G3750" s="8"/>
      <c r="H3750" s="8" t="s">
        <v>15959</v>
      </c>
      <c r="I3750" s="8"/>
    </row>
    <row r="3751" customHeight="1" spans="1:9">
      <c r="A3751" s="6" t="s">
        <v>29098</v>
      </c>
      <c r="B3751" s="6" t="s">
        <v>29099</v>
      </c>
      <c r="C3751" s="6" t="s">
        <v>16011</v>
      </c>
      <c r="D3751" s="6"/>
      <c r="E3751" s="6"/>
      <c r="F3751" s="6" t="s">
        <v>29100</v>
      </c>
      <c r="G3751" s="6"/>
      <c r="H3751" s="6" t="s">
        <v>16011</v>
      </c>
      <c r="I3751" s="6"/>
    </row>
    <row r="3752" customHeight="1" spans="1:9">
      <c r="A3752" s="8" t="s">
        <v>29101</v>
      </c>
      <c r="B3752" s="8" t="s">
        <v>29102</v>
      </c>
      <c r="C3752" s="8" t="s">
        <v>16081</v>
      </c>
      <c r="D3752" s="8"/>
      <c r="E3752" s="8" t="s">
        <v>29103</v>
      </c>
      <c r="F3752" s="8" t="s">
        <v>29104</v>
      </c>
      <c r="G3752" s="8"/>
      <c r="H3752" s="8" t="s">
        <v>16081</v>
      </c>
      <c r="I3752" s="8"/>
    </row>
    <row r="3753" customHeight="1" spans="1:9">
      <c r="A3753" s="6" t="s">
        <v>29105</v>
      </c>
      <c r="B3753" s="6" t="s">
        <v>29106</v>
      </c>
      <c r="C3753" s="6" t="s">
        <v>16129</v>
      </c>
      <c r="D3753" s="6"/>
      <c r="E3753" s="6"/>
      <c r="F3753" s="6" t="s">
        <v>29107</v>
      </c>
      <c r="G3753" s="6"/>
      <c r="H3753" s="6" t="s">
        <v>15985</v>
      </c>
      <c r="I3753" s="6"/>
    </row>
    <row r="3754" customHeight="1" spans="1:9">
      <c r="A3754" s="8" t="s">
        <v>29108</v>
      </c>
      <c r="B3754" s="8" t="s">
        <v>29109</v>
      </c>
      <c r="C3754" s="8" t="s">
        <v>29110</v>
      </c>
      <c r="D3754" s="8"/>
      <c r="E3754" s="8"/>
      <c r="F3754" s="8" t="s">
        <v>29111</v>
      </c>
      <c r="G3754" s="8"/>
      <c r="H3754" s="8" t="s">
        <v>16039</v>
      </c>
      <c r="I3754" s="8"/>
    </row>
    <row r="3755" customHeight="1" spans="1:9">
      <c r="A3755" s="6" t="s">
        <v>29112</v>
      </c>
      <c r="B3755" s="6" t="s">
        <v>29113</v>
      </c>
      <c r="C3755" s="6" t="s">
        <v>18420</v>
      </c>
      <c r="D3755" s="6"/>
      <c r="E3755" s="6"/>
      <c r="F3755" s="6" t="s">
        <v>29114</v>
      </c>
      <c r="G3755" s="6"/>
      <c r="H3755" s="6" t="s">
        <v>16024</v>
      </c>
      <c r="I3755" s="6"/>
    </row>
    <row r="3756" customHeight="1" spans="1:9">
      <c r="A3756" s="8" t="s">
        <v>29115</v>
      </c>
      <c r="B3756" s="8" t="s">
        <v>29116</v>
      </c>
      <c r="C3756" s="8" t="s">
        <v>29117</v>
      </c>
      <c r="D3756" s="8"/>
      <c r="E3756" s="8"/>
      <c r="F3756" s="8" t="s">
        <v>29118</v>
      </c>
      <c r="G3756" s="8"/>
      <c r="H3756" s="8" t="s">
        <v>15965</v>
      </c>
      <c r="I3756" s="8"/>
    </row>
    <row r="3757" customHeight="1" spans="1:9">
      <c r="A3757" s="6" t="s">
        <v>29119</v>
      </c>
      <c r="B3757" s="6" t="s">
        <v>29120</v>
      </c>
      <c r="C3757" s="6" t="s">
        <v>16129</v>
      </c>
      <c r="D3757" s="6"/>
      <c r="E3757" s="6"/>
      <c r="F3757" s="6" t="s">
        <v>29121</v>
      </c>
      <c r="G3757" s="6"/>
      <c r="H3757" s="6" t="s">
        <v>15985</v>
      </c>
      <c r="I3757" s="6"/>
    </row>
    <row r="3758" customHeight="1" spans="1:9">
      <c r="A3758" s="8" t="s">
        <v>29122</v>
      </c>
      <c r="B3758" s="8" t="s">
        <v>29123</v>
      </c>
      <c r="C3758" s="8" t="s">
        <v>18970</v>
      </c>
      <c r="D3758" s="8"/>
      <c r="E3758" s="8"/>
      <c r="F3758" s="8" t="s">
        <v>29124</v>
      </c>
      <c r="G3758" s="8"/>
      <c r="H3758" s="8" t="s">
        <v>15959</v>
      </c>
      <c r="I3758" s="8"/>
    </row>
    <row r="3759" customHeight="1" spans="1:9">
      <c r="A3759" s="6" t="s">
        <v>29125</v>
      </c>
      <c r="B3759" s="6" t="s">
        <v>29126</v>
      </c>
      <c r="C3759" s="6" t="s">
        <v>19803</v>
      </c>
      <c r="D3759" s="6"/>
      <c r="E3759" s="6"/>
      <c r="F3759" s="6" t="s">
        <v>29127</v>
      </c>
      <c r="G3759" s="6"/>
      <c r="H3759" s="6" t="s">
        <v>15980</v>
      </c>
      <c r="I3759" s="6"/>
    </row>
    <row r="3760" customHeight="1" spans="1:9">
      <c r="A3760" s="8" t="s">
        <v>29128</v>
      </c>
      <c r="B3760" s="8" t="s">
        <v>29129</v>
      </c>
      <c r="C3760" s="8" t="s">
        <v>29130</v>
      </c>
      <c r="D3760" s="8"/>
      <c r="E3760" s="8"/>
      <c r="F3760" s="8" t="s">
        <v>29131</v>
      </c>
      <c r="G3760" s="8"/>
      <c r="H3760" s="8" t="s">
        <v>16024</v>
      </c>
      <c r="I3760" s="8"/>
    </row>
    <row r="3761" customHeight="1" spans="1:9">
      <c r="A3761" s="6" t="s">
        <v>29132</v>
      </c>
      <c r="B3761" s="6" t="s">
        <v>29133</v>
      </c>
      <c r="C3761" s="6" t="s">
        <v>18420</v>
      </c>
      <c r="D3761" s="6"/>
      <c r="E3761" s="6"/>
      <c r="F3761" s="6" t="s">
        <v>29134</v>
      </c>
      <c r="G3761" s="6"/>
      <c r="H3761" s="6" t="s">
        <v>16024</v>
      </c>
      <c r="I3761" s="6"/>
    </row>
    <row r="3762" customHeight="1" spans="1:9">
      <c r="A3762" s="8" t="s">
        <v>29135</v>
      </c>
      <c r="B3762" s="8" t="s">
        <v>29136</v>
      </c>
      <c r="C3762" s="8" t="s">
        <v>16129</v>
      </c>
      <c r="D3762" s="8"/>
      <c r="E3762" s="8"/>
      <c r="F3762" s="8" t="s">
        <v>29137</v>
      </c>
      <c r="G3762" s="8"/>
      <c r="H3762" s="8" t="s">
        <v>15985</v>
      </c>
      <c r="I3762" s="8"/>
    </row>
    <row r="3763" customHeight="1" spans="1:9">
      <c r="A3763" s="6" t="s">
        <v>29138</v>
      </c>
      <c r="B3763" s="6" t="s">
        <v>29139</v>
      </c>
      <c r="C3763" s="6" t="s">
        <v>16129</v>
      </c>
      <c r="D3763" s="6"/>
      <c r="E3763" s="6"/>
      <c r="F3763" s="6" t="s">
        <v>29140</v>
      </c>
      <c r="G3763" s="6"/>
      <c r="H3763" s="6" t="s">
        <v>15985</v>
      </c>
      <c r="I3763" s="6"/>
    </row>
    <row r="3764" customHeight="1" spans="1:9">
      <c r="A3764" s="8" t="s">
        <v>29141</v>
      </c>
      <c r="B3764" s="8" t="s">
        <v>29142</v>
      </c>
      <c r="C3764" s="8" t="s">
        <v>15965</v>
      </c>
      <c r="D3764" s="8"/>
      <c r="E3764" s="8"/>
      <c r="F3764" s="8" t="s">
        <v>29143</v>
      </c>
      <c r="G3764" s="8"/>
      <c r="H3764" s="8" t="s">
        <v>15965</v>
      </c>
      <c r="I3764" s="8"/>
    </row>
    <row r="3765" customHeight="1" spans="1:9">
      <c r="A3765" s="6" t="s">
        <v>29144</v>
      </c>
      <c r="B3765" s="6" t="s">
        <v>29145</v>
      </c>
      <c r="C3765" s="6" t="s">
        <v>25364</v>
      </c>
      <c r="D3765" s="6"/>
      <c r="E3765" s="6"/>
      <c r="F3765" s="6" t="s">
        <v>29146</v>
      </c>
      <c r="G3765" s="6"/>
      <c r="H3765" s="6" t="s">
        <v>15985</v>
      </c>
      <c r="I3765" s="6"/>
    </row>
    <row r="3766" customHeight="1" spans="1:9">
      <c r="A3766" s="8" t="s">
        <v>29147</v>
      </c>
      <c r="B3766" s="8" t="s">
        <v>29148</v>
      </c>
      <c r="C3766" s="8" t="s">
        <v>17338</v>
      </c>
      <c r="D3766" s="8"/>
      <c r="E3766" s="8"/>
      <c r="F3766" s="8" t="s">
        <v>29149</v>
      </c>
      <c r="G3766" s="8"/>
      <c r="H3766" s="8" t="s">
        <v>16056</v>
      </c>
      <c r="I3766" s="8"/>
    </row>
    <row r="3767" customHeight="1" spans="1:9">
      <c r="A3767" s="6" t="s">
        <v>29150</v>
      </c>
      <c r="B3767" s="6" t="s">
        <v>29151</v>
      </c>
      <c r="C3767" s="6" t="s">
        <v>16029</v>
      </c>
      <c r="D3767" s="6"/>
      <c r="E3767" s="6"/>
      <c r="F3767" s="6" t="s">
        <v>29152</v>
      </c>
      <c r="G3767" s="6"/>
      <c r="H3767" s="6" t="s">
        <v>16029</v>
      </c>
      <c r="I3767" s="6"/>
    </row>
    <row r="3768" customHeight="1" spans="1:9">
      <c r="A3768" s="8" t="s">
        <v>29153</v>
      </c>
      <c r="B3768" s="8" t="s">
        <v>29154</v>
      </c>
      <c r="C3768" s="8" t="s">
        <v>17377</v>
      </c>
      <c r="D3768" s="8"/>
      <c r="E3768" s="8"/>
      <c r="F3768" s="8" t="s">
        <v>29155</v>
      </c>
      <c r="G3768" s="8"/>
      <c r="H3768" s="8" t="s">
        <v>17377</v>
      </c>
      <c r="I3768" s="8"/>
    </row>
    <row r="3769" customHeight="1" spans="1:9">
      <c r="A3769" s="6" t="s">
        <v>29156</v>
      </c>
      <c r="B3769" s="6" t="s">
        <v>29157</v>
      </c>
      <c r="C3769" s="6" t="s">
        <v>20069</v>
      </c>
      <c r="D3769" s="6"/>
      <c r="E3769" s="6"/>
      <c r="F3769" s="6" t="s">
        <v>29158</v>
      </c>
      <c r="G3769" s="6"/>
      <c r="H3769" s="6" t="s">
        <v>16144</v>
      </c>
      <c r="I3769" s="6"/>
    </row>
    <row r="3770" customHeight="1" spans="1:9">
      <c r="A3770" s="8" t="s">
        <v>29159</v>
      </c>
      <c r="B3770" s="8" t="s">
        <v>29160</v>
      </c>
      <c r="C3770" s="8" t="s">
        <v>17256</v>
      </c>
      <c r="D3770" s="8"/>
      <c r="E3770" s="8"/>
      <c r="F3770" s="8" t="s">
        <v>29161</v>
      </c>
      <c r="G3770" s="8"/>
      <c r="H3770" s="8" t="s">
        <v>17256</v>
      </c>
      <c r="I3770" s="8"/>
    </row>
    <row r="3771" customHeight="1" spans="1:9">
      <c r="A3771" s="6" t="s">
        <v>29162</v>
      </c>
      <c r="B3771" s="6" t="s">
        <v>29163</v>
      </c>
      <c r="C3771" s="6" t="s">
        <v>16034</v>
      </c>
      <c r="D3771" s="6"/>
      <c r="E3771" s="6"/>
      <c r="F3771" s="6" t="s">
        <v>29164</v>
      </c>
      <c r="G3771" s="6"/>
      <c r="H3771" s="6" t="s">
        <v>16034</v>
      </c>
      <c r="I3771" s="6"/>
    </row>
    <row r="3772" customHeight="1" spans="1:9">
      <c r="A3772" s="8" t="s">
        <v>29165</v>
      </c>
      <c r="B3772" s="8" t="s">
        <v>29166</v>
      </c>
      <c r="C3772" s="8" t="s">
        <v>16348</v>
      </c>
      <c r="D3772" s="8"/>
      <c r="E3772" s="8"/>
      <c r="F3772" s="8" t="s">
        <v>29167</v>
      </c>
      <c r="G3772" s="8"/>
      <c r="H3772" s="8" t="s">
        <v>16348</v>
      </c>
      <c r="I3772" s="8"/>
    </row>
    <row r="3773" customHeight="1" spans="1:9">
      <c r="A3773" s="6" t="s">
        <v>29168</v>
      </c>
      <c r="B3773" s="6" t="s">
        <v>29169</v>
      </c>
      <c r="C3773" s="6" t="s">
        <v>29170</v>
      </c>
      <c r="D3773" s="6"/>
      <c r="E3773" s="6"/>
      <c r="F3773" s="6" t="s">
        <v>29171</v>
      </c>
      <c r="G3773" s="6"/>
      <c r="H3773" s="6" t="s">
        <v>15975</v>
      </c>
      <c r="I3773" s="6"/>
    </row>
    <row r="3774" customHeight="1" spans="1:9">
      <c r="A3774" s="8" t="s">
        <v>29172</v>
      </c>
      <c r="B3774" s="8" t="s">
        <v>29173</v>
      </c>
      <c r="C3774" s="8" t="s">
        <v>15959</v>
      </c>
      <c r="D3774" s="8"/>
      <c r="E3774" s="8"/>
      <c r="F3774" s="8" t="s">
        <v>29174</v>
      </c>
      <c r="G3774" s="8"/>
      <c r="H3774" s="8" t="s">
        <v>15959</v>
      </c>
      <c r="I3774" s="8"/>
    </row>
    <row r="3775" customHeight="1" spans="1:9">
      <c r="A3775" s="6" t="s">
        <v>29175</v>
      </c>
      <c r="B3775" s="6" t="s">
        <v>29176</v>
      </c>
      <c r="C3775" s="6" t="s">
        <v>20751</v>
      </c>
      <c r="D3775" s="6"/>
      <c r="E3775" s="6"/>
      <c r="F3775" s="6" t="s">
        <v>29177</v>
      </c>
      <c r="G3775" s="6"/>
      <c r="H3775" s="6" t="s">
        <v>15985</v>
      </c>
      <c r="I3775" s="6"/>
    </row>
    <row r="3776" customHeight="1" spans="1:9">
      <c r="A3776" s="8" t="s">
        <v>29178</v>
      </c>
      <c r="B3776" s="8" t="s">
        <v>29179</v>
      </c>
      <c r="C3776" s="8" t="s">
        <v>19753</v>
      </c>
      <c r="D3776" s="8"/>
      <c r="E3776" s="8"/>
      <c r="F3776" s="8" t="s">
        <v>29180</v>
      </c>
      <c r="G3776" s="8"/>
      <c r="H3776" s="8" t="s">
        <v>15985</v>
      </c>
      <c r="I3776" s="8"/>
    </row>
    <row r="3777" customHeight="1" spans="1:9">
      <c r="A3777" s="6" t="s">
        <v>29181</v>
      </c>
      <c r="B3777" s="6"/>
      <c r="C3777" s="6" t="s">
        <v>15996</v>
      </c>
      <c r="D3777" s="6"/>
      <c r="E3777" s="6"/>
      <c r="F3777" s="6" t="s">
        <v>29182</v>
      </c>
      <c r="G3777" s="6"/>
      <c r="H3777" s="6"/>
      <c r="I3777" s="6"/>
    </row>
    <row r="3778" customHeight="1" spans="1:9">
      <c r="A3778" s="8" t="s">
        <v>29183</v>
      </c>
      <c r="B3778" s="8" t="s">
        <v>29184</v>
      </c>
      <c r="C3778" s="8" t="s">
        <v>23480</v>
      </c>
      <c r="D3778" s="8"/>
      <c r="E3778" s="8"/>
      <c r="F3778" s="8" t="s">
        <v>29185</v>
      </c>
      <c r="G3778" s="8"/>
      <c r="H3778" s="8" t="s">
        <v>15985</v>
      </c>
      <c r="I3778" s="8"/>
    </row>
    <row r="3779" customHeight="1" spans="1:9">
      <c r="A3779" s="6" t="s">
        <v>29186</v>
      </c>
      <c r="B3779" s="6" t="s">
        <v>29187</v>
      </c>
      <c r="C3779" s="6" t="s">
        <v>18420</v>
      </c>
      <c r="D3779" s="6"/>
      <c r="E3779" s="6"/>
      <c r="F3779" s="6" t="s">
        <v>29188</v>
      </c>
      <c r="G3779" s="6"/>
      <c r="H3779" s="6" t="s">
        <v>16024</v>
      </c>
      <c r="I3779" s="6"/>
    </row>
    <row r="3780" customHeight="1" spans="1:9">
      <c r="A3780" s="8" t="s">
        <v>29189</v>
      </c>
      <c r="B3780" s="8" t="s">
        <v>29190</v>
      </c>
      <c r="C3780" s="8" t="s">
        <v>15959</v>
      </c>
      <c r="D3780" s="8"/>
      <c r="E3780" s="8"/>
      <c r="F3780" s="8" t="s">
        <v>29191</v>
      </c>
      <c r="G3780" s="8"/>
      <c r="H3780" s="8" t="s">
        <v>15959</v>
      </c>
      <c r="I3780" s="8"/>
    </row>
    <row r="3781" customHeight="1" spans="1:9">
      <c r="A3781" s="6" t="s">
        <v>29192</v>
      </c>
      <c r="B3781" s="6" t="s">
        <v>28542</v>
      </c>
      <c r="C3781" s="6" t="s">
        <v>29193</v>
      </c>
      <c r="D3781" s="6"/>
      <c r="E3781" s="6"/>
      <c r="F3781" s="6" t="s">
        <v>29194</v>
      </c>
      <c r="G3781" s="6"/>
      <c r="H3781" s="6" t="s">
        <v>15985</v>
      </c>
      <c r="I3781" s="6"/>
    </row>
    <row r="3782" customHeight="1" spans="1:9">
      <c r="A3782" s="8" t="s">
        <v>29195</v>
      </c>
      <c r="B3782" s="8" t="s">
        <v>29196</v>
      </c>
      <c r="C3782" s="8" t="s">
        <v>22298</v>
      </c>
      <c r="D3782" s="8"/>
      <c r="E3782" s="8"/>
      <c r="F3782" s="8" t="s">
        <v>29197</v>
      </c>
      <c r="G3782" s="8"/>
      <c r="H3782" s="8" t="s">
        <v>15965</v>
      </c>
      <c r="I3782" s="8"/>
    </row>
    <row r="3783" customHeight="1" spans="1:9">
      <c r="A3783" s="6" t="s">
        <v>29198</v>
      </c>
      <c r="B3783" s="6"/>
      <c r="C3783" s="6" t="s">
        <v>15996</v>
      </c>
      <c r="D3783" s="6"/>
      <c r="E3783" s="6"/>
      <c r="F3783" s="6" t="s">
        <v>29199</v>
      </c>
      <c r="G3783" s="6"/>
      <c r="H3783" s="6"/>
      <c r="I3783" s="6"/>
    </row>
    <row r="3784" customHeight="1" spans="1:9">
      <c r="A3784" s="8" t="s">
        <v>29200</v>
      </c>
      <c r="B3784" s="8" t="s">
        <v>29201</v>
      </c>
      <c r="C3784" s="8" t="s">
        <v>16139</v>
      </c>
      <c r="D3784" s="8"/>
      <c r="E3784" s="8"/>
      <c r="F3784" s="8" t="s">
        <v>29202</v>
      </c>
      <c r="G3784" s="8"/>
      <c r="H3784" s="8" t="s">
        <v>16139</v>
      </c>
      <c r="I3784" s="8"/>
    </row>
    <row r="3785" customHeight="1" spans="1:9">
      <c r="A3785" s="6" t="s">
        <v>29203</v>
      </c>
      <c r="B3785" s="6" t="s">
        <v>29204</v>
      </c>
      <c r="C3785" s="6" t="s">
        <v>29205</v>
      </c>
      <c r="D3785" s="6"/>
      <c r="E3785" s="6"/>
      <c r="F3785" s="6" t="s">
        <v>29206</v>
      </c>
      <c r="G3785" s="6"/>
      <c r="H3785" s="6" t="s">
        <v>15959</v>
      </c>
      <c r="I3785" s="6"/>
    </row>
    <row r="3786" customHeight="1" spans="1:9">
      <c r="A3786" s="8" t="s">
        <v>29207</v>
      </c>
      <c r="B3786" s="8" t="s">
        <v>29208</v>
      </c>
      <c r="C3786" s="8" t="s">
        <v>16612</v>
      </c>
      <c r="D3786" s="8"/>
      <c r="E3786" s="8"/>
      <c r="F3786" s="8" t="s">
        <v>29209</v>
      </c>
      <c r="G3786" s="8"/>
      <c r="H3786" s="8" t="s">
        <v>16139</v>
      </c>
      <c r="I3786" s="8"/>
    </row>
    <row r="3787" customHeight="1" spans="1:9">
      <c r="A3787" s="6" t="s">
        <v>29210</v>
      </c>
      <c r="B3787" s="6"/>
      <c r="C3787" s="6" t="s">
        <v>29211</v>
      </c>
      <c r="D3787" s="6"/>
      <c r="E3787" s="6"/>
      <c r="F3787" s="6" t="s">
        <v>29212</v>
      </c>
      <c r="G3787" s="6"/>
      <c r="H3787" s="6"/>
      <c r="I3787" s="6"/>
    </row>
    <row r="3788" customHeight="1" spans="1:9">
      <c r="A3788" s="8" t="s">
        <v>29213</v>
      </c>
      <c r="B3788" s="8" t="s">
        <v>29214</v>
      </c>
      <c r="C3788" s="8" t="s">
        <v>29215</v>
      </c>
      <c r="D3788" s="8"/>
      <c r="E3788" s="8"/>
      <c r="F3788" s="8" t="s">
        <v>29216</v>
      </c>
      <c r="G3788" s="8"/>
      <c r="H3788" s="8" t="s">
        <v>15985</v>
      </c>
      <c r="I3788" s="8"/>
    </row>
    <row r="3789" customHeight="1" spans="1:9">
      <c r="A3789" s="6" t="s">
        <v>29217</v>
      </c>
      <c r="B3789" s="6" t="s">
        <v>29218</v>
      </c>
      <c r="C3789" s="6" t="s">
        <v>29219</v>
      </c>
      <c r="D3789" s="6"/>
      <c r="E3789" s="6"/>
      <c r="F3789" s="6" t="s">
        <v>29220</v>
      </c>
      <c r="G3789" s="6"/>
      <c r="H3789" s="6" t="s">
        <v>16826</v>
      </c>
      <c r="I3789" s="6"/>
    </row>
    <row r="3790" customHeight="1" spans="1:9">
      <c r="A3790" s="8" t="s">
        <v>29221</v>
      </c>
      <c r="B3790" s="8" t="s">
        <v>29222</v>
      </c>
      <c r="C3790" s="8" t="s">
        <v>16255</v>
      </c>
      <c r="D3790" s="8"/>
      <c r="E3790" s="8"/>
      <c r="F3790" s="8" t="s">
        <v>29223</v>
      </c>
      <c r="G3790" s="8"/>
      <c r="H3790" s="8"/>
      <c r="I3790" s="8"/>
    </row>
    <row r="3791" customHeight="1" spans="1:9">
      <c r="A3791" s="6" t="s">
        <v>29224</v>
      </c>
      <c r="B3791" s="6" t="s">
        <v>29225</v>
      </c>
      <c r="C3791" s="6" t="s">
        <v>29226</v>
      </c>
      <c r="D3791" s="6"/>
      <c r="E3791" s="6"/>
      <c r="F3791" s="6" t="s">
        <v>29227</v>
      </c>
      <c r="G3791" s="6"/>
      <c r="H3791" s="6" t="s">
        <v>15985</v>
      </c>
      <c r="I3791" s="6"/>
    </row>
    <row r="3792" customHeight="1" spans="1:9">
      <c r="A3792" s="8" t="s">
        <v>29228</v>
      </c>
      <c r="B3792" s="8"/>
      <c r="C3792" s="8" t="s">
        <v>29229</v>
      </c>
      <c r="D3792" s="8"/>
      <c r="E3792" s="8"/>
      <c r="F3792" s="8" t="s">
        <v>29230</v>
      </c>
      <c r="G3792" s="8"/>
      <c r="H3792" s="8"/>
      <c r="I3792" s="8"/>
    </row>
    <row r="3793" customHeight="1" spans="1:9">
      <c r="A3793" s="6" t="s">
        <v>29231</v>
      </c>
      <c r="B3793" s="6" t="s">
        <v>29232</v>
      </c>
      <c r="C3793" s="6" t="s">
        <v>19491</v>
      </c>
      <c r="D3793" s="6"/>
      <c r="E3793" s="6"/>
      <c r="F3793" s="6" t="s">
        <v>29233</v>
      </c>
      <c r="G3793" s="6"/>
      <c r="H3793" s="6" t="s">
        <v>15985</v>
      </c>
      <c r="I3793" s="6"/>
    </row>
    <row r="3794" customHeight="1" spans="1:9">
      <c r="A3794" s="8" t="s">
        <v>29234</v>
      </c>
      <c r="B3794" s="8" t="s">
        <v>29235</v>
      </c>
      <c r="C3794" s="8" t="s">
        <v>29236</v>
      </c>
      <c r="D3794" s="8"/>
      <c r="E3794" s="8"/>
      <c r="F3794" s="8" t="s">
        <v>29237</v>
      </c>
      <c r="G3794" s="8"/>
      <c r="H3794" s="8" t="s">
        <v>15985</v>
      </c>
      <c r="I3794" s="8"/>
    </row>
    <row r="3795" customHeight="1" spans="1:9">
      <c r="A3795" s="6" t="s">
        <v>29238</v>
      </c>
      <c r="B3795" s="6" t="s">
        <v>29239</v>
      </c>
      <c r="C3795" s="6" t="s">
        <v>29240</v>
      </c>
      <c r="D3795" s="6"/>
      <c r="E3795" s="6"/>
      <c r="F3795" s="6" t="s">
        <v>29241</v>
      </c>
      <c r="G3795" s="6"/>
      <c r="H3795" s="6" t="s">
        <v>15985</v>
      </c>
      <c r="I3795" s="6"/>
    </row>
    <row r="3796" customHeight="1" spans="1:9">
      <c r="A3796" s="8" t="s">
        <v>29242</v>
      </c>
      <c r="B3796" s="8" t="s">
        <v>29243</v>
      </c>
      <c r="C3796" s="8" t="s">
        <v>16129</v>
      </c>
      <c r="D3796" s="8"/>
      <c r="E3796" s="8"/>
      <c r="F3796" s="8" t="s">
        <v>29244</v>
      </c>
      <c r="G3796" s="8"/>
      <c r="H3796" s="8" t="s">
        <v>15985</v>
      </c>
      <c r="I3796" s="8"/>
    </row>
    <row r="3797" customHeight="1" spans="1:9">
      <c r="A3797" s="6" t="s">
        <v>29245</v>
      </c>
      <c r="B3797" s="6" t="s">
        <v>29246</v>
      </c>
      <c r="C3797" s="6" t="s">
        <v>29247</v>
      </c>
      <c r="D3797" s="6"/>
      <c r="E3797" s="6"/>
      <c r="F3797" s="6" t="s">
        <v>29248</v>
      </c>
      <c r="G3797" s="6"/>
      <c r="H3797" s="6" t="s">
        <v>17256</v>
      </c>
      <c r="I3797" s="6"/>
    </row>
    <row r="3798" customHeight="1" spans="1:9">
      <c r="A3798" s="8" t="s">
        <v>29249</v>
      </c>
      <c r="B3798" s="8" t="s">
        <v>29250</v>
      </c>
      <c r="C3798" s="8" t="s">
        <v>29251</v>
      </c>
      <c r="D3798" s="8"/>
      <c r="E3798" s="8" t="s">
        <v>29252</v>
      </c>
      <c r="F3798" s="8" t="s">
        <v>29253</v>
      </c>
      <c r="G3798" s="8"/>
      <c r="H3798" s="8" t="s">
        <v>16361</v>
      </c>
      <c r="I3798" s="8"/>
    </row>
    <row r="3799" customHeight="1" spans="1:9">
      <c r="A3799" s="6" t="s">
        <v>29254</v>
      </c>
      <c r="B3799" s="6" t="s">
        <v>29255</v>
      </c>
      <c r="C3799" s="6"/>
      <c r="D3799" s="6"/>
      <c r="E3799" s="6"/>
      <c r="F3799" s="6" t="s">
        <v>29256</v>
      </c>
      <c r="G3799" s="6"/>
      <c r="H3799" s="6" t="s">
        <v>17377</v>
      </c>
      <c r="I3799" s="6"/>
    </row>
    <row r="3800" customHeight="1" spans="1:9">
      <c r="A3800" s="8" t="s">
        <v>29257</v>
      </c>
      <c r="B3800" s="8" t="s">
        <v>29258</v>
      </c>
      <c r="C3800" s="8" t="s">
        <v>29259</v>
      </c>
      <c r="D3800" s="8"/>
      <c r="E3800" s="8" t="s">
        <v>29260</v>
      </c>
      <c r="F3800" s="8" t="s">
        <v>29261</v>
      </c>
      <c r="G3800" s="8"/>
      <c r="H3800" s="8" t="s">
        <v>16029</v>
      </c>
      <c r="I3800" s="8"/>
    </row>
    <row r="3801" customHeight="1" spans="1:9">
      <c r="A3801" s="6" t="s">
        <v>29262</v>
      </c>
      <c r="B3801" s="6"/>
      <c r="C3801" s="6" t="s">
        <v>15996</v>
      </c>
      <c r="D3801" s="6"/>
      <c r="E3801" s="6"/>
      <c r="F3801" s="6" t="s">
        <v>29263</v>
      </c>
      <c r="G3801" s="6"/>
      <c r="H3801" s="6"/>
      <c r="I3801" s="6"/>
    </row>
    <row r="3802" customHeight="1" spans="1:9">
      <c r="A3802" s="8" t="s">
        <v>29264</v>
      </c>
      <c r="B3802" s="8" t="s">
        <v>29265</v>
      </c>
      <c r="C3802" s="8" t="s">
        <v>16056</v>
      </c>
      <c r="D3802" s="8"/>
      <c r="E3802" s="8"/>
      <c r="F3802" s="8" t="s">
        <v>29266</v>
      </c>
      <c r="G3802" s="8"/>
      <c r="H3802" s="8" t="s">
        <v>16056</v>
      </c>
      <c r="I3802" s="8"/>
    </row>
    <row r="3803" customHeight="1" spans="1:9">
      <c r="A3803" s="6" t="s">
        <v>29267</v>
      </c>
      <c r="B3803" s="6" t="s">
        <v>29268</v>
      </c>
      <c r="C3803" s="6" t="s">
        <v>29269</v>
      </c>
      <c r="D3803" s="6"/>
      <c r="E3803" s="6"/>
      <c r="F3803" s="6" t="s">
        <v>29270</v>
      </c>
      <c r="G3803" s="6"/>
      <c r="H3803" s="6" t="s">
        <v>19537</v>
      </c>
      <c r="I3803" s="6"/>
    </row>
    <row r="3804" customHeight="1" spans="1:9">
      <c r="A3804" s="8" t="s">
        <v>29271</v>
      </c>
      <c r="B3804" s="8" t="s">
        <v>29272</v>
      </c>
      <c r="C3804" s="8" t="s">
        <v>29273</v>
      </c>
      <c r="D3804" s="8"/>
      <c r="E3804" s="8"/>
      <c r="F3804" s="8" t="s">
        <v>29274</v>
      </c>
      <c r="G3804" s="8"/>
      <c r="H3804" s="8" t="s">
        <v>16348</v>
      </c>
      <c r="I3804" s="8"/>
    </row>
    <row r="3805" customHeight="1" spans="1:9">
      <c r="A3805" s="6" t="s">
        <v>29275</v>
      </c>
      <c r="B3805" s="6"/>
      <c r="C3805" s="6" t="s">
        <v>29276</v>
      </c>
      <c r="D3805" s="6"/>
      <c r="E3805" s="6"/>
      <c r="F3805" s="6" t="s">
        <v>29277</v>
      </c>
      <c r="G3805" s="6"/>
      <c r="H3805" s="6" t="s">
        <v>15985</v>
      </c>
      <c r="I3805" s="6"/>
    </row>
    <row r="3806" customHeight="1" spans="1:9">
      <c r="A3806" s="8" t="s">
        <v>29278</v>
      </c>
      <c r="B3806" s="8" t="s">
        <v>29279</v>
      </c>
      <c r="C3806" s="8" t="s">
        <v>16129</v>
      </c>
      <c r="D3806" s="8"/>
      <c r="E3806" s="8"/>
      <c r="F3806" s="8" t="s">
        <v>29280</v>
      </c>
      <c r="G3806" s="8"/>
      <c r="H3806" s="8" t="s">
        <v>15985</v>
      </c>
      <c r="I3806" s="8"/>
    </row>
    <row r="3807" customHeight="1" spans="1:9">
      <c r="A3807" s="6" t="s">
        <v>29281</v>
      </c>
      <c r="B3807" s="6" t="s">
        <v>29282</v>
      </c>
      <c r="C3807" s="6" t="s">
        <v>29283</v>
      </c>
      <c r="D3807" s="6"/>
      <c r="E3807" s="6"/>
      <c r="F3807" s="6" t="s">
        <v>29284</v>
      </c>
      <c r="G3807" s="6"/>
      <c r="H3807" s="6" t="s">
        <v>16361</v>
      </c>
      <c r="I3807" s="6"/>
    </row>
    <row r="3808" customHeight="1" spans="1:9">
      <c r="A3808" s="8" t="s">
        <v>29285</v>
      </c>
      <c r="B3808" s="8" t="s">
        <v>29286</v>
      </c>
      <c r="C3808" s="8" t="s">
        <v>19811</v>
      </c>
      <c r="D3808" s="8"/>
      <c r="E3808" s="8"/>
      <c r="F3808" s="8" t="s">
        <v>29287</v>
      </c>
      <c r="G3808" s="8"/>
      <c r="H3808" s="8" t="s">
        <v>15975</v>
      </c>
      <c r="I3808" s="8"/>
    </row>
    <row r="3809" customHeight="1" spans="1:9">
      <c r="A3809" s="6" t="s">
        <v>29288</v>
      </c>
      <c r="B3809" s="6"/>
      <c r="C3809" s="6" t="s">
        <v>29289</v>
      </c>
      <c r="D3809" s="6"/>
      <c r="E3809" s="6"/>
      <c r="F3809" s="6" t="s">
        <v>29290</v>
      </c>
      <c r="G3809" s="6"/>
      <c r="H3809" s="6"/>
      <c r="I3809" s="6"/>
    </row>
    <row r="3810" customHeight="1" spans="1:9">
      <c r="A3810" s="8" t="s">
        <v>29291</v>
      </c>
      <c r="B3810" s="8"/>
      <c r="C3810" s="8" t="s">
        <v>15996</v>
      </c>
      <c r="D3810" s="8"/>
      <c r="E3810" s="8"/>
      <c r="F3810" s="8" t="s">
        <v>29292</v>
      </c>
      <c r="G3810" s="8"/>
      <c r="H3810" s="8"/>
      <c r="I3810" s="8"/>
    </row>
    <row r="3811" customHeight="1" spans="1:9">
      <c r="A3811" s="6" t="s">
        <v>29293</v>
      </c>
      <c r="B3811" s="6" t="s">
        <v>21107</v>
      </c>
      <c r="C3811" s="6" t="s">
        <v>29294</v>
      </c>
      <c r="D3811" s="6"/>
      <c r="E3811" s="6"/>
      <c r="F3811" s="6" t="s">
        <v>29295</v>
      </c>
      <c r="G3811" s="6"/>
      <c r="H3811" s="6" t="s">
        <v>15985</v>
      </c>
      <c r="I3811" s="6"/>
    </row>
    <row r="3812" customHeight="1" spans="1:9">
      <c r="A3812" s="8" t="s">
        <v>29296</v>
      </c>
      <c r="B3812" s="8" t="s">
        <v>22052</v>
      </c>
      <c r="C3812" s="8" t="s">
        <v>29297</v>
      </c>
      <c r="D3812" s="8"/>
      <c r="E3812" s="8"/>
      <c r="F3812" s="8" t="s">
        <v>29298</v>
      </c>
      <c r="G3812" s="8"/>
      <c r="H3812" s="8" t="s">
        <v>15985</v>
      </c>
      <c r="I3812" s="8"/>
    </row>
    <row r="3813" customHeight="1" spans="1:9">
      <c r="A3813" s="6" t="s">
        <v>29299</v>
      </c>
      <c r="B3813" s="6" t="s">
        <v>29300</v>
      </c>
      <c r="C3813" s="6" t="s">
        <v>29301</v>
      </c>
      <c r="D3813" s="6"/>
      <c r="E3813" s="6"/>
      <c r="F3813" s="6" t="s">
        <v>29302</v>
      </c>
      <c r="G3813" s="6"/>
      <c r="H3813" s="6" t="s">
        <v>16029</v>
      </c>
      <c r="I3813" s="6"/>
    </row>
    <row r="3814" customHeight="1" spans="1:9">
      <c r="A3814" s="8" t="s">
        <v>29303</v>
      </c>
      <c r="B3814" s="8" t="s">
        <v>17474</v>
      </c>
      <c r="C3814" s="8" t="s">
        <v>16129</v>
      </c>
      <c r="D3814" s="8"/>
      <c r="E3814" s="8"/>
      <c r="F3814" s="8" t="s">
        <v>29304</v>
      </c>
      <c r="G3814" s="8"/>
      <c r="H3814" s="8" t="s">
        <v>15985</v>
      </c>
      <c r="I3814" s="8"/>
    </row>
    <row r="3815" customHeight="1" spans="1:9">
      <c r="A3815" s="6" t="s">
        <v>29305</v>
      </c>
      <c r="B3815" s="6"/>
      <c r="C3815" s="6" t="s">
        <v>15996</v>
      </c>
      <c r="D3815" s="6"/>
      <c r="E3815" s="6"/>
      <c r="F3815" s="6" t="s">
        <v>29306</v>
      </c>
      <c r="G3815" s="6"/>
      <c r="H3815" s="6"/>
      <c r="I3815" s="6"/>
    </row>
    <row r="3816" customHeight="1" spans="1:9">
      <c r="A3816" s="8" t="s">
        <v>29307</v>
      </c>
      <c r="B3816" s="8" t="s">
        <v>29308</v>
      </c>
      <c r="C3816" s="8" t="s">
        <v>29309</v>
      </c>
      <c r="D3816" s="8"/>
      <c r="E3816" s="8"/>
      <c r="F3816" s="8" t="s">
        <v>29310</v>
      </c>
      <c r="G3816" s="8"/>
      <c r="H3816" s="8" t="s">
        <v>15985</v>
      </c>
      <c r="I3816" s="8"/>
    </row>
    <row r="3817" customHeight="1" spans="1:9">
      <c r="A3817" s="6" t="s">
        <v>29311</v>
      </c>
      <c r="B3817" s="6" t="s">
        <v>29312</v>
      </c>
      <c r="C3817" s="6" t="s">
        <v>29297</v>
      </c>
      <c r="D3817" s="6"/>
      <c r="E3817" s="6"/>
      <c r="F3817" s="6" t="s">
        <v>29313</v>
      </c>
      <c r="G3817" s="6"/>
      <c r="H3817" s="6" t="s">
        <v>15980</v>
      </c>
      <c r="I3817" s="6"/>
    </row>
    <row r="3818" customHeight="1" spans="1:9">
      <c r="A3818" s="8" t="s">
        <v>29314</v>
      </c>
      <c r="B3818" s="8" t="s">
        <v>29315</v>
      </c>
      <c r="C3818" s="8" t="s">
        <v>19390</v>
      </c>
      <c r="D3818" s="8"/>
      <c r="E3818" s="8"/>
      <c r="F3818" s="8" t="s">
        <v>29316</v>
      </c>
      <c r="G3818" s="8"/>
      <c r="H3818" s="8" t="s">
        <v>15985</v>
      </c>
      <c r="I3818" s="8"/>
    </row>
    <row r="3819" customHeight="1" spans="1:9">
      <c r="A3819" s="6" t="s">
        <v>29317</v>
      </c>
      <c r="B3819" s="6"/>
      <c r="C3819" s="6" t="s">
        <v>29318</v>
      </c>
      <c r="D3819" s="6"/>
      <c r="E3819" s="6"/>
      <c r="F3819" s="6" t="s">
        <v>29319</v>
      </c>
      <c r="G3819" s="6"/>
      <c r="H3819" s="6" t="s">
        <v>15985</v>
      </c>
      <c r="I3819" s="6"/>
    </row>
    <row r="3820" customHeight="1" spans="1:9">
      <c r="A3820" s="8" t="s">
        <v>29320</v>
      </c>
      <c r="B3820" s="8" t="s">
        <v>29321</v>
      </c>
      <c r="C3820" s="8" t="s">
        <v>15980</v>
      </c>
      <c r="D3820" s="8"/>
      <c r="E3820" s="8"/>
      <c r="F3820" s="8" t="s">
        <v>29322</v>
      </c>
      <c r="G3820" s="8"/>
      <c r="H3820" s="8" t="s">
        <v>15985</v>
      </c>
      <c r="I3820" s="8"/>
    </row>
    <row r="3821" customHeight="1" spans="1:9">
      <c r="A3821" s="6" t="s">
        <v>29323</v>
      </c>
      <c r="B3821" s="6" t="s">
        <v>29324</v>
      </c>
      <c r="C3821" s="6" t="s">
        <v>29325</v>
      </c>
      <c r="D3821" s="6"/>
      <c r="E3821" s="6"/>
      <c r="F3821" s="6" t="s">
        <v>29326</v>
      </c>
      <c r="G3821" s="6"/>
      <c r="H3821" s="6" t="s">
        <v>16348</v>
      </c>
      <c r="I3821" s="6"/>
    </row>
    <row r="3822" customHeight="1" spans="1:9">
      <c r="A3822" s="8" t="s">
        <v>29327</v>
      </c>
      <c r="B3822" s="8" t="s">
        <v>29328</v>
      </c>
      <c r="C3822" s="8" t="s">
        <v>16129</v>
      </c>
      <c r="D3822" s="8"/>
      <c r="E3822" s="8"/>
      <c r="F3822" s="8" t="s">
        <v>29329</v>
      </c>
      <c r="G3822" s="8"/>
      <c r="H3822" s="8" t="s">
        <v>15985</v>
      </c>
      <c r="I3822" s="8"/>
    </row>
    <row r="3823" customHeight="1" spans="1:9">
      <c r="A3823" s="6" t="s">
        <v>29330</v>
      </c>
      <c r="B3823" s="6" t="s">
        <v>29331</v>
      </c>
      <c r="C3823" s="6" t="s">
        <v>29332</v>
      </c>
      <c r="D3823" s="6"/>
      <c r="E3823" s="6"/>
      <c r="F3823" s="6" t="s">
        <v>29333</v>
      </c>
      <c r="G3823" s="6"/>
      <c r="H3823" s="6" t="s">
        <v>16197</v>
      </c>
      <c r="I3823" s="6"/>
    </row>
    <row r="3824" customHeight="1" spans="1:9">
      <c r="A3824" s="8" t="s">
        <v>29334</v>
      </c>
      <c r="B3824" s="8" t="s">
        <v>29335</v>
      </c>
      <c r="C3824" s="8" t="s">
        <v>16129</v>
      </c>
      <c r="D3824" s="8"/>
      <c r="E3824" s="8"/>
      <c r="F3824" s="8" t="s">
        <v>29336</v>
      </c>
      <c r="G3824" s="8"/>
      <c r="H3824" s="8" t="s">
        <v>15985</v>
      </c>
      <c r="I3824" s="8"/>
    </row>
    <row r="3825" customHeight="1" spans="1:9">
      <c r="A3825" s="6" t="s">
        <v>29337</v>
      </c>
      <c r="B3825" s="6" t="s">
        <v>29338</v>
      </c>
      <c r="C3825" s="6" t="s">
        <v>29339</v>
      </c>
      <c r="D3825" s="6"/>
      <c r="E3825" s="6"/>
      <c r="F3825" s="6" t="s">
        <v>29340</v>
      </c>
      <c r="G3825" s="6"/>
      <c r="H3825" s="6" t="s">
        <v>15985</v>
      </c>
      <c r="I3825" s="6"/>
    </row>
    <row r="3826" customHeight="1" spans="1:9">
      <c r="A3826" s="8" t="s">
        <v>29341</v>
      </c>
      <c r="B3826" s="8" t="s">
        <v>29342</v>
      </c>
      <c r="C3826" s="8" t="s">
        <v>29343</v>
      </c>
      <c r="D3826" s="8"/>
      <c r="E3826" s="8"/>
      <c r="F3826" s="8" t="s">
        <v>29344</v>
      </c>
      <c r="G3826" s="8"/>
      <c r="H3826" s="8" t="s">
        <v>16102</v>
      </c>
      <c r="I3826" s="8"/>
    </row>
    <row r="3827" customHeight="1" spans="1:9">
      <c r="A3827" s="6" t="s">
        <v>29345</v>
      </c>
      <c r="B3827" s="6" t="s">
        <v>29346</v>
      </c>
      <c r="C3827" s="6" t="s">
        <v>22138</v>
      </c>
      <c r="D3827" s="6"/>
      <c r="E3827" s="6"/>
      <c r="F3827" s="6" t="s">
        <v>29347</v>
      </c>
      <c r="G3827" s="6"/>
      <c r="H3827" s="6" t="s">
        <v>15985</v>
      </c>
      <c r="I3827" s="6"/>
    </row>
    <row r="3828" customHeight="1" spans="1:9">
      <c r="A3828" s="8" t="s">
        <v>29348</v>
      </c>
      <c r="B3828" s="8"/>
      <c r="C3828" s="8" t="s">
        <v>29349</v>
      </c>
      <c r="D3828" s="8"/>
      <c r="E3828" s="8"/>
      <c r="F3828" s="8" t="s">
        <v>29350</v>
      </c>
      <c r="G3828" s="8"/>
      <c r="H3828" s="8"/>
      <c r="I3828" s="8"/>
    </row>
    <row r="3829" customHeight="1" spans="1:9">
      <c r="A3829" s="6" t="s">
        <v>29351</v>
      </c>
      <c r="B3829" s="6" t="s">
        <v>29086</v>
      </c>
      <c r="C3829" s="6" t="s">
        <v>16197</v>
      </c>
      <c r="D3829" s="6"/>
      <c r="E3829" s="6"/>
      <c r="F3829" s="6" t="s">
        <v>29352</v>
      </c>
      <c r="G3829" s="6"/>
      <c r="H3829" s="6" t="s">
        <v>16197</v>
      </c>
      <c r="I3829" s="6"/>
    </row>
    <row r="3830" customHeight="1" spans="1:9">
      <c r="A3830" s="8" t="s">
        <v>29353</v>
      </c>
      <c r="B3830" s="8" t="s">
        <v>29354</v>
      </c>
      <c r="C3830" s="8" t="s">
        <v>29355</v>
      </c>
      <c r="D3830" s="8"/>
      <c r="E3830" s="8"/>
      <c r="F3830" s="8" t="s">
        <v>29356</v>
      </c>
      <c r="G3830" s="8"/>
      <c r="H3830" s="8" t="s">
        <v>16348</v>
      </c>
      <c r="I3830" s="8"/>
    </row>
    <row r="3831" customHeight="1" spans="1:9">
      <c r="A3831" s="6" t="s">
        <v>29357</v>
      </c>
      <c r="B3831" s="6"/>
      <c r="C3831" s="6" t="s">
        <v>29358</v>
      </c>
      <c r="D3831" s="6"/>
      <c r="E3831" s="6"/>
      <c r="F3831" s="6" t="s">
        <v>29359</v>
      </c>
      <c r="G3831" s="6"/>
      <c r="H3831" s="6" t="s">
        <v>15985</v>
      </c>
      <c r="I3831" s="6"/>
    </row>
    <row r="3832" customHeight="1" spans="1:9">
      <c r="A3832" s="8" t="s">
        <v>29360</v>
      </c>
      <c r="B3832" s="8" t="s">
        <v>29361</v>
      </c>
      <c r="C3832" s="8" t="s">
        <v>16129</v>
      </c>
      <c r="D3832" s="8"/>
      <c r="E3832" s="8"/>
      <c r="F3832" s="8" t="s">
        <v>29362</v>
      </c>
      <c r="G3832" s="8"/>
      <c r="H3832" s="8" t="s">
        <v>15985</v>
      </c>
      <c r="I3832" s="8"/>
    </row>
    <row r="3833" customHeight="1" spans="1:9">
      <c r="A3833" s="6" t="s">
        <v>29363</v>
      </c>
      <c r="B3833" s="6" t="s">
        <v>29364</v>
      </c>
      <c r="C3833" s="6" t="s">
        <v>29365</v>
      </c>
      <c r="D3833" s="6"/>
      <c r="E3833" s="6"/>
      <c r="F3833" s="6" t="s">
        <v>29366</v>
      </c>
      <c r="G3833" s="6"/>
      <c r="H3833" s="6" t="s">
        <v>15985</v>
      </c>
      <c r="I3833" s="6"/>
    </row>
    <row r="3834" customHeight="1" spans="1:9">
      <c r="A3834" s="8" t="s">
        <v>29367</v>
      </c>
      <c r="B3834" s="8" t="s">
        <v>29368</v>
      </c>
      <c r="C3834" s="8" t="s">
        <v>29369</v>
      </c>
      <c r="D3834" s="8"/>
      <c r="E3834" s="8"/>
      <c r="F3834" s="8" t="s">
        <v>29370</v>
      </c>
      <c r="G3834" s="8"/>
      <c r="H3834" s="8" t="s">
        <v>16539</v>
      </c>
      <c r="I3834" s="8"/>
    </row>
    <row r="3835" customHeight="1" spans="1:9">
      <c r="A3835" s="6" t="s">
        <v>29371</v>
      </c>
      <c r="B3835" s="6" t="s">
        <v>29372</v>
      </c>
      <c r="C3835" s="6" t="s">
        <v>16197</v>
      </c>
      <c r="D3835" s="6"/>
      <c r="E3835" s="6"/>
      <c r="F3835" s="6" t="s">
        <v>29373</v>
      </c>
      <c r="G3835" s="6"/>
      <c r="H3835" s="6" t="s">
        <v>16197</v>
      </c>
      <c r="I3835" s="6"/>
    </row>
    <row r="3836" customHeight="1" spans="1:9">
      <c r="A3836" s="8" t="s">
        <v>29374</v>
      </c>
      <c r="B3836" s="8" t="s">
        <v>29375</v>
      </c>
      <c r="C3836" s="8" t="s">
        <v>29376</v>
      </c>
      <c r="D3836" s="8"/>
      <c r="E3836" s="8"/>
      <c r="F3836" s="8" t="s">
        <v>29377</v>
      </c>
      <c r="G3836" s="8"/>
      <c r="H3836" s="8"/>
      <c r="I3836" s="8"/>
    </row>
    <row r="3837" customHeight="1" spans="1:9">
      <c r="A3837" s="6" t="s">
        <v>29378</v>
      </c>
      <c r="B3837" s="6" t="s">
        <v>27878</v>
      </c>
      <c r="C3837" s="6" t="s">
        <v>18412</v>
      </c>
      <c r="D3837" s="6"/>
      <c r="E3837" s="6"/>
      <c r="F3837" s="6" t="s">
        <v>29379</v>
      </c>
      <c r="G3837" s="6"/>
      <c r="H3837" s="6" t="s">
        <v>15975</v>
      </c>
      <c r="I3837" s="6"/>
    </row>
    <row r="3838" customHeight="1" spans="1:9">
      <c r="A3838" s="8" t="s">
        <v>29380</v>
      </c>
      <c r="B3838" s="8" t="s">
        <v>29381</v>
      </c>
      <c r="C3838" s="8" t="s">
        <v>29382</v>
      </c>
      <c r="D3838" s="8"/>
      <c r="E3838" s="8"/>
      <c r="F3838" s="8" t="s">
        <v>29383</v>
      </c>
      <c r="G3838" s="8"/>
      <c r="H3838" s="8"/>
      <c r="I3838" s="8"/>
    </row>
    <row r="3839" customHeight="1" spans="1:9">
      <c r="A3839" s="6" t="s">
        <v>29384</v>
      </c>
      <c r="B3839" s="6" t="s">
        <v>29385</v>
      </c>
      <c r="C3839" s="6" t="s">
        <v>29386</v>
      </c>
      <c r="D3839" s="6"/>
      <c r="E3839" s="6"/>
      <c r="F3839" s="6" t="s">
        <v>29387</v>
      </c>
      <c r="G3839" s="6"/>
      <c r="H3839" s="6" t="s">
        <v>15985</v>
      </c>
      <c r="I3839" s="6"/>
    </row>
    <row r="3840" customHeight="1" spans="1:9">
      <c r="A3840" s="8" t="s">
        <v>29388</v>
      </c>
      <c r="B3840" s="8" t="s">
        <v>29389</v>
      </c>
      <c r="C3840" s="8" t="s">
        <v>16473</v>
      </c>
      <c r="D3840" s="8"/>
      <c r="E3840" s="8"/>
      <c r="F3840" s="8" t="s">
        <v>29390</v>
      </c>
      <c r="G3840" s="8"/>
      <c r="H3840" s="8" t="s">
        <v>15985</v>
      </c>
      <c r="I3840" s="8"/>
    </row>
    <row r="3841" customHeight="1" spans="1:9">
      <c r="A3841" s="6" t="s">
        <v>29391</v>
      </c>
      <c r="B3841" s="6" t="s">
        <v>26165</v>
      </c>
      <c r="C3841" s="6" t="s">
        <v>16197</v>
      </c>
      <c r="D3841" s="6"/>
      <c r="E3841" s="6"/>
      <c r="F3841" s="6" t="s">
        <v>29392</v>
      </c>
      <c r="G3841" s="6"/>
      <c r="H3841" s="6" t="s">
        <v>16197</v>
      </c>
      <c r="I3841" s="6"/>
    </row>
    <row r="3842" customHeight="1" spans="1:9">
      <c r="A3842" s="8" t="s">
        <v>29393</v>
      </c>
      <c r="B3842" s="8"/>
      <c r="C3842" s="8" t="s">
        <v>29394</v>
      </c>
      <c r="D3842" s="8"/>
      <c r="E3842" s="8"/>
      <c r="F3842" s="8" t="s">
        <v>29395</v>
      </c>
      <c r="G3842" s="8"/>
      <c r="H3842" s="8" t="s">
        <v>15985</v>
      </c>
      <c r="I3842" s="8"/>
    </row>
    <row r="3843" customHeight="1" spans="1:9">
      <c r="A3843" s="6" t="s">
        <v>29396</v>
      </c>
      <c r="B3843" s="6" t="s">
        <v>29397</v>
      </c>
      <c r="C3843" s="6" t="s">
        <v>29398</v>
      </c>
      <c r="D3843" s="6"/>
      <c r="E3843" s="6"/>
      <c r="F3843" s="6" t="s">
        <v>29399</v>
      </c>
      <c r="G3843" s="6"/>
      <c r="H3843" s="6" t="s">
        <v>16024</v>
      </c>
      <c r="I3843" s="6"/>
    </row>
    <row r="3844" customHeight="1" spans="1:9">
      <c r="A3844" s="8" t="s">
        <v>29400</v>
      </c>
      <c r="B3844" s="8" t="s">
        <v>29401</v>
      </c>
      <c r="C3844" s="8" t="s">
        <v>16514</v>
      </c>
      <c r="D3844" s="8"/>
      <c r="E3844" s="8"/>
      <c r="F3844" s="8" t="s">
        <v>29402</v>
      </c>
      <c r="G3844" s="8"/>
      <c r="H3844" s="8" t="s">
        <v>16514</v>
      </c>
      <c r="I3844" s="8"/>
    </row>
    <row r="3845" customHeight="1" spans="1:9">
      <c r="A3845" s="6" t="s">
        <v>29403</v>
      </c>
      <c r="B3845" s="6" t="s">
        <v>29404</v>
      </c>
      <c r="C3845" s="6" t="s">
        <v>29405</v>
      </c>
      <c r="D3845" s="6"/>
      <c r="E3845" s="6"/>
      <c r="F3845" s="6" t="s">
        <v>29406</v>
      </c>
      <c r="G3845" s="6"/>
      <c r="H3845" s="6" t="s">
        <v>18204</v>
      </c>
      <c r="I3845" s="6"/>
    </row>
    <row r="3846" customHeight="1" spans="1:9">
      <c r="A3846" s="8" t="s">
        <v>29407</v>
      </c>
      <c r="B3846" s="8" t="s">
        <v>29408</v>
      </c>
      <c r="C3846" s="8" t="s">
        <v>18204</v>
      </c>
      <c r="D3846" s="8"/>
      <c r="E3846" s="8"/>
      <c r="F3846" s="8" t="s">
        <v>29409</v>
      </c>
      <c r="G3846" s="8"/>
      <c r="H3846" s="8"/>
      <c r="I3846" s="8"/>
    </row>
    <row r="3847" customHeight="1" spans="1:9">
      <c r="A3847" s="6" t="s">
        <v>29410</v>
      </c>
      <c r="B3847" s="6" t="s">
        <v>29411</v>
      </c>
      <c r="C3847" s="6" t="s">
        <v>29412</v>
      </c>
      <c r="D3847" s="6"/>
      <c r="E3847" s="6"/>
      <c r="F3847" s="6" t="s">
        <v>29413</v>
      </c>
      <c r="G3847" s="6"/>
      <c r="H3847" s="6" t="s">
        <v>15959</v>
      </c>
      <c r="I3847" s="6"/>
    </row>
    <row r="3848" customHeight="1" spans="1:9">
      <c r="A3848" s="8" t="s">
        <v>29414</v>
      </c>
      <c r="B3848" s="8"/>
      <c r="C3848" s="8" t="s">
        <v>29415</v>
      </c>
      <c r="D3848" s="8"/>
      <c r="E3848" s="8"/>
      <c r="F3848" s="8" t="s">
        <v>29416</v>
      </c>
      <c r="G3848" s="8"/>
      <c r="H3848" s="8"/>
      <c r="I3848" s="8"/>
    </row>
    <row r="3849" customHeight="1" spans="1:9">
      <c r="A3849" s="6" t="s">
        <v>29417</v>
      </c>
      <c r="B3849" s="6" t="s">
        <v>29418</v>
      </c>
      <c r="C3849" s="6" t="s">
        <v>29419</v>
      </c>
      <c r="D3849" s="6"/>
      <c r="E3849" s="6"/>
      <c r="F3849" s="6" t="s">
        <v>29420</v>
      </c>
      <c r="G3849" s="6"/>
      <c r="H3849" s="6" t="s">
        <v>15985</v>
      </c>
      <c r="I3849" s="6"/>
    </row>
    <row r="3850" customHeight="1" spans="1:9">
      <c r="A3850" s="8" t="s">
        <v>29421</v>
      </c>
      <c r="B3850" s="8" t="s">
        <v>29422</v>
      </c>
      <c r="C3850" s="8" t="s">
        <v>29423</v>
      </c>
      <c r="D3850" s="8"/>
      <c r="E3850" s="8"/>
      <c r="F3850" s="8" t="s">
        <v>29424</v>
      </c>
      <c r="G3850" s="8"/>
      <c r="H3850" s="8" t="s">
        <v>15985</v>
      </c>
      <c r="I3850" s="8"/>
    </row>
    <row r="3851" customHeight="1" spans="1:9">
      <c r="A3851" s="6" t="s">
        <v>29425</v>
      </c>
      <c r="B3851" s="6" t="s">
        <v>29426</v>
      </c>
      <c r="C3851" s="6" t="s">
        <v>20751</v>
      </c>
      <c r="D3851" s="6"/>
      <c r="E3851" s="6"/>
      <c r="F3851" s="6" t="s">
        <v>29427</v>
      </c>
      <c r="G3851" s="6"/>
      <c r="H3851" s="6" t="s">
        <v>16348</v>
      </c>
      <c r="I3851" s="6"/>
    </row>
    <row r="3852" customHeight="1" spans="1:9">
      <c r="A3852" s="8" t="s">
        <v>29428</v>
      </c>
      <c r="B3852" s="8" t="s">
        <v>29429</v>
      </c>
      <c r="C3852" s="8" t="s">
        <v>29430</v>
      </c>
      <c r="D3852" s="8"/>
      <c r="E3852" s="8"/>
      <c r="F3852" s="8" t="s">
        <v>29431</v>
      </c>
      <c r="G3852" s="8"/>
      <c r="H3852" s="8" t="s">
        <v>16168</v>
      </c>
      <c r="I3852" s="8"/>
    </row>
    <row r="3853" customHeight="1" spans="1:9">
      <c r="A3853" s="6" t="s">
        <v>29432</v>
      </c>
      <c r="B3853" s="6" t="s">
        <v>29433</v>
      </c>
      <c r="C3853" s="6" t="s">
        <v>29434</v>
      </c>
      <c r="D3853" s="6"/>
      <c r="E3853" s="6"/>
      <c r="F3853" s="6" t="s">
        <v>29435</v>
      </c>
      <c r="G3853" s="6"/>
      <c r="H3853" s="6" t="s">
        <v>15985</v>
      </c>
      <c r="I3853" s="6"/>
    </row>
    <row r="3854" customHeight="1" spans="1:9">
      <c r="A3854" s="8" t="s">
        <v>29436</v>
      </c>
      <c r="B3854" s="8" t="s">
        <v>29437</v>
      </c>
      <c r="C3854" s="8" t="s">
        <v>29438</v>
      </c>
      <c r="D3854" s="8"/>
      <c r="E3854" s="8"/>
      <c r="F3854" s="8" t="s">
        <v>29439</v>
      </c>
      <c r="G3854" s="8"/>
      <c r="H3854" s="8" t="s">
        <v>15985</v>
      </c>
      <c r="I3854" s="8"/>
    </row>
    <row r="3855" customHeight="1" spans="1:9">
      <c r="A3855" s="6" t="s">
        <v>29440</v>
      </c>
      <c r="B3855" s="6" t="s">
        <v>29441</v>
      </c>
      <c r="C3855" s="6" t="s">
        <v>17953</v>
      </c>
      <c r="D3855" s="6"/>
      <c r="E3855" s="6"/>
      <c r="F3855" s="6" t="s">
        <v>29442</v>
      </c>
      <c r="G3855" s="6"/>
      <c r="H3855" s="6" t="s">
        <v>16144</v>
      </c>
      <c r="I3855" s="6"/>
    </row>
    <row r="3856" customHeight="1" spans="1:9">
      <c r="A3856" s="8" t="s">
        <v>29443</v>
      </c>
      <c r="B3856" s="8"/>
      <c r="C3856" s="8" t="s">
        <v>29444</v>
      </c>
      <c r="D3856" s="8"/>
      <c r="E3856" s="8"/>
      <c r="F3856" s="8" t="s">
        <v>29445</v>
      </c>
      <c r="G3856" s="8"/>
      <c r="H3856" s="8"/>
      <c r="I3856" s="8"/>
    </row>
    <row r="3857" customHeight="1" spans="1:9">
      <c r="A3857" s="6" t="s">
        <v>29446</v>
      </c>
      <c r="B3857" s="6" t="s">
        <v>29447</v>
      </c>
      <c r="C3857" s="6" t="s">
        <v>29448</v>
      </c>
      <c r="D3857" s="6"/>
      <c r="E3857" s="6"/>
      <c r="F3857" s="6" t="s">
        <v>29449</v>
      </c>
      <c r="G3857" s="6"/>
      <c r="H3857" s="6" t="s">
        <v>16197</v>
      </c>
      <c r="I3857" s="6"/>
    </row>
    <row r="3858" customHeight="1" spans="1:9">
      <c r="A3858" s="8" t="s">
        <v>29450</v>
      </c>
      <c r="B3858" s="8" t="s">
        <v>29451</v>
      </c>
      <c r="C3858" s="8" t="s">
        <v>29452</v>
      </c>
      <c r="D3858" s="8"/>
      <c r="E3858" s="8"/>
      <c r="F3858" s="8" t="s">
        <v>29453</v>
      </c>
      <c r="G3858" s="8"/>
      <c r="H3858" s="8" t="s">
        <v>15959</v>
      </c>
      <c r="I3858" s="8"/>
    </row>
    <row r="3859" customHeight="1" spans="1:9">
      <c r="A3859" s="6" t="s">
        <v>29454</v>
      </c>
      <c r="B3859" s="6"/>
      <c r="C3859" s="6" t="s">
        <v>29455</v>
      </c>
      <c r="D3859" s="6"/>
      <c r="E3859" s="6"/>
      <c r="F3859" s="6" t="s">
        <v>29456</v>
      </c>
      <c r="G3859" s="6"/>
      <c r="H3859" s="6"/>
      <c r="I3859" s="6"/>
    </row>
    <row r="3860" customHeight="1" spans="1:9">
      <c r="A3860" s="8" t="s">
        <v>29457</v>
      </c>
      <c r="B3860" s="8"/>
      <c r="C3860" s="8" t="s">
        <v>16011</v>
      </c>
      <c r="D3860" s="8"/>
      <c r="E3860" s="8"/>
      <c r="F3860" s="8" t="s">
        <v>29458</v>
      </c>
      <c r="G3860" s="8"/>
      <c r="H3860" s="8"/>
      <c r="I3860" s="8"/>
    </row>
    <row r="3861" customHeight="1" spans="1:9">
      <c r="A3861" s="6" t="s">
        <v>29459</v>
      </c>
      <c r="B3861" s="6" t="s">
        <v>29460</v>
      </c>
      <c r="C3861" s="6" t="s">
        <v>22060</v>
      </c>
      <c r="D3861" s="6"/>
      <c r="E3861" s="6"/>
      <c r="F3861" s="6" t="s">
        <v>29461</v>
      </c>
      <c r="G3861" s="6"/>
      <c r="H3861" s="6" t="s">
        <v>19537</v>
      </c>
      <c r="I3861" s="6"/>
    </row>
    <row r="3862" customHeight="1" spans="1:9">
      <c r="A3862" s="8" t="s">
        <v>29462</v>
      </c>
      <c r="B3862" s="8"/>
      <c r="C3862" s="8" t="s">
        <v>29463</v>
      </c>
      <c r="D3862" s="8"/>
      <c r="E3862" s="8"/>
      <c r="F3862" s="8" t="s">
        <v>29464</v>
      </c>
      <c r="G3862" s="8"/>
      <c r="H3862" s="8" t="s">
        <v>15980</v>
      </c>
      <c r="I3862" s="8"/>
    </row>
    <row r="3863" customHeight="1" spans="1:9">
      <c r="A3863" s="6" t="s">
        <v>29465</v>
      </c>
      <c r="B3863" s="6" t="s">
        <v>29466</v>
      </c>
      <c r="C3863" s="6" t="s">
        <v>29467</v>
      </c>
      <c r="D3863" s="6"/>
      <c r="E3863" s="6"/>
      <c r="F3863" s="6" t="s">
        <v>29468</v>
      </c>
      <c r="G3863" s="6"/>
      <c r="H3863" s="6"/>
      <c r="I3863" s="6"/>
    </row>
    <row r="3864" customHeight="1" spans="1:9">
      <c r="A3864" s="8" t="s">
        <v>29469</v>
      </c>
      <c r="B3864" s="8"/>
      <c r="C3864" s="8" t="s">
        <v>19670</v>
      </c>
      <c r="D3864" s="8"/>
      <c r="E3864" s="8"/>
      <c r="F3864" s="8" t="s">
        <v>6001</v>
      </c>
      <c r="G3864" s="8"/>
      <c r="H3864" s="8"/>
      <c r="I3864" s="8"/>
    </row>
    <row r="3865" customHeight="1" spans="1:9">
      <c r="A3865" s="6" t="s">
        <v>29470</v>
      </c>
      <c r="B3865" s="6" t="s">
        <v>29471</v>
      </c>
      <c r="C3865" s="6" t="s">
        <v>19863</v>
      </c>
      <c r="D3865" s="6"/>
      <c r="E3865" s="6"/>
      <c r="F3865" s="6" t="s">
        <v>29472</v>
      </c>
      <c r="G3865" s="6"/>
      <c r="H3865" s="6"/>
      <c r="I3865" s="6"/>
    </row>
    <row r="3866" customHeight="1" spans="1:9">
      <c r="A3866" s="8" t="s">
        <v>29473</v>
      </c>
      <c r="B3866" s="8" t="s">
        <v>29474</v>
      </c>
      <c r="C3866" s="8" t="s">
        <v>22060</v>
      </c>
      <c r="D3866" s="8"/>
      <c r="E3866" s="8"/>
      <c r="F3866" s="8" t="s">
        <v>29475</v>
      </c>
      <c r="G3866" s="8"/>
      <c r="H3866" s="8" t="s">
        <v>19537</v>
      </c>
      <c r="I3866" s="8"/>
    </row>
    <row r="3867" customHeight="1" spans="1:9">
      <c r="A3867" s="6" t="s">
        <v>29476</v>
      </c>
      <c r="B3867" s="6" t="s">
        <v>29477</v>
      </c>
      <c r="C3867" s="6" t="s">
        <v>16056</v>
      </c>
      <c r="D3867" s="6"/>
      <c r="E3867" s="6"/>
      <c r="F3867" s="6" t="s">
        <v>29478</v>
      </c>
      <c r="G3867" s="6"/>
      <c r="H3867" s="6"/>
      <c r="I3867" s="6"/>
    </row>
    <row r="3868" customHeight="1" spans="1:9">
      <c r="A3868" s="8" t="s">
        <v>29479</v>
      </c>
      <c r="B3868" s="8" t="s">
        <v>29480</v>
      </c>
      <c r="C3868" s="8" t="s">
        <v>16129</v>
      </c>
      <c r="D3868" s="8"/>
      <c r="E3868" s="8"/>
      <c r="F3868" s="8" t="s">
        <v>29481</v>
      </c>
      <c r="G3868" s="8"/>
      <c r="H3868" s="8" t="s">
        <v>15985</v>
      </c>
      <c r="I3868" s="8"/>
    </row>
    <row r="3869" customHeight="1" spans="1:9">
      <c r="A3869" s="6" t="s">
        <v>29482</v>
      </c>
      <c r="B3869" s="6" t="s">
        <v>29483</v>
      </c>
      <c r="C3869" s="6" t="s">
        <v>27602</v>
      </c>
      <c r="D3869" s="6"/>
      <c r="E3869" s="6"/>
      <c r="F3869" s="6" t="s">
        <v>29484</v>
      </c>
      <c r="G3869" s="6"/>
      <c r="H3869" s="6" t="s">
        <v>17293</v>
      </c>
      <c r="I3869" s="6"/>
    </row>
    <row r="3870" customHeight="1" spans="1:9">
      <c r="A3870" s="8" t="s">
        <v>29485</v>
      </c>
      <c r="B3870" s="8" t="s">
        <v>29486</v>
      </c>
      <c r="C3870" s="8" t="s">
        <v>16514</v>
      </c>
      <c r="D3870" s="8"/>
      <c r="E3870" s="8"/>
      <c r="F3870" s="8" t="s">
        <v>29487</v>
      </c>
      <c r="G3870" s="8"/>
      <c r="H3870" s="8" t="s">
        <v>16514</v>
      </c>
      <c r="I3870" s="8"/>
    </row>
    <row r="3871" customHeight="1" spans="1:9">
      <c r="A3871" s="6" t="s">
        <v>29488</v>
      </c>
      <c r="B3871" s="6" t="s">
        <v>29489</v>
      </c>
      <c r="C3871" s="6" t="s">
        <v>16144</v>
      </c>
      <c r="D3871" s="6"/>
      <c r="E3871" s="6"/>
      <c r="F3871" s="6" t="s">
        <v>29490</v>
      </c>
      <c r="G3871" s="6"/>
      <c r="H3871" s="6" t="s">
        <v>16144</v>
      </c>
      <c r="I3871" s="6"/>
    </row>
    <row r="3872" customHeight="1" spans="1:9">
      <c r="A3872" s="8" t="s">
        <v>29491</v>
      </c>
      <c r="B3872" s="8" t="s">
        <v>29492</v>
      </c>
      <c r="C3872" s="8" t="s">
        <v>16184</v>
      </c>
      <c r="D3872" s="8"/>
      <c r="E3872" s="8"/>
      <c r="F3872" s="8" t="s">
        <v>29493</v>
      </c>
      <c r="G3872" s="8"/>
      <c r="H3872" s="8"/>
      <c r="I3872" s="8"/>
    </row>
    <row r="3873" customHeight="1" spans="1:9">
      <c r="A3873" s="6" t="s">
        <v>29494</v>
      </c>
      <c r="B3873" s="6" t="s">
        <v>29495</v>
      </c>
      <c r="C3873" s="6" t="s">
        <v>29496</v>
      </c>
      <c r="D3873" s="6"/>
      <c r="E3873" s="6"/>
      <c r="F3873" s="6" t="s">
        <v>29497</v>
      </c>
      <c r="G3873" s="6"/>
      <c r="H3873" s="6"/>
      <c r="I3873" s="6"/>
    </row>
    <row r="3874" customHeight="1" spans="1:9">
      <c r="A3874" s="8" t="s">
        <v>29498</v>
      </c>
      <c r="B3874" s="8"/>
      <c r="C3874" s="8" t="s">
        <v>29499</v>
      </c>
      <c r="D3874" s="8"/>
      <c r="E3874" s="8"/>
      <c r="F3874" s="8" t="s">
        <v>29500</v>
      </c>
      <c r="G3874" s="8"/>
      <c r="H3874" s="8" t="s">
        <v>15959</v>
      </c>
      <c r="I3874" s="8"/>
    </row>
    <row r="3875" customHeight="1" spans="1:9">
      <c r="A3875" s="6" t="s">
        <v>29501</v>
      </c>
      <c r="B3875" s="6" t="s">
        <v>29502</v>
      </c>
      <c r="C3875" s="6" t="s">
        <v>29332</v>
      </c>
      <c r="D3875" s="6"/>
      <c r="E3875" s="6"/>
      <c r="F3875" s="6" t="s">
        <v>29503</v>
      </c>
      <c r="G3875" s="6"/>
      <c r="H3875" s="6" t="s">
        <v>16197</v>
      </c>
      <c r="I3875" s="6"/>
    </row>
    <row r="3876" customHeight="1" spans="1:9">
      <c r="A3876" s="8" t="s">
        <v>29504</v>
      </c>
      <c r="B3876" s="8" t="s">
        <v>29505</v>
      </c>
      <c r="C3876" s="8" t="s">
        <v>19469</v>
      </c>
      <c r="D3876" s="8"/>
      <c r="E3876" s="8"/>
      <c r="F3876" s="8" t="s">
        <v>29506</v>
      </c>
      <c r="G3876" s="8"/>
      <c r="H3876" s="8" t="s">
        <v>16024</v>
      </c>
      <c r="I3876" s="8"/>
    </row>
    <row r="3877" customHeight="1" spans="1:9">
      <c r="A3877" s="6" t="s">
        <v>29507</v>
      </c>
      <c r="B3877" s="6" t="s">
        <v>29508</v>
      </c>
      <c r="C3877" s="6" t="s">
        <v>16144</v>
      </c>
      <c r="D3877" s="6"/>
      <c r="E3877" s="6"/>
      <c r="F3877" s="6" t="s">
        <v>29509</v>
      </c>
      <c r="G3877" s="6"/>
      <c r="H3877" s="6" t="s">
        <v>16144</v>
      </c>
      <c r="I3877" s="6"/>
    </row>
    <row r="3878" customHeight="1" spans="1:9">
      <c r="A3878" s="8" t="s">
        <v>29510</v>
      </c>
      <c r="B3878" s="8" t="s">
        <v>29511</v>
      </c>
      <c r="C3878" s="8" t="s">
        <v>29512</v>
      </c>
      <c r="D3878" s="8"/>
      <c r="E3878" s="8"/>
      <c r="F3878" s="8" t="s">
        <v>29513</v>
      </c>
      <c r="G3878" s="8"/>
      <c r="H3878" s="8" t="s">
        <v>15985</v>
      </c>
      <c r="I3878" s="8"/>
    </row>
    <row r="3879" customHeight="1" spans="1:9">
      <c r="A3879" s="6" t="s">
        <v>29514</v>
      </c>
      <c r="B3879" s="6" t="s">
        <v>29515</v>
      </c>
      <c r="C3879" s="6" t="s">
        <v>29516</v>
      </c>
      <c r="D3879" s="6"/>
      <c r="E3879" s="6"/>
      <c r="F3879" s="6" t="s">
        <v>29517</v>
      </c>
      <c r="G3879" s="6"/>
      <c r="H3879" s="6" t="s">
        <v>15985</v>
      </c>
      <c r="I3879" s="6"/>
    </row>
    <row r="3880" customHeight="1" spans="1:9">
      <c r="A3880" s="8" t="s">
        <v>29518</v>
      </c>
      <c r="B3880" s="8" t="s">
        <v>29519</v>
      </c>
      <c r="C3880" s="8" t="s">
        <v>29520</v>
      </c>
      <c r="D3880" s="8"/>
      <c r="E3880" s="8"/>
      <c r="F3880" s="8" t="s">
        <v>29521</v>
      </c>
      <c r="G3880" s="8"/>
      <c r="H3880" s="8" t="s">
        <v>16197</v>
      </c>
      <c r="I3880" s="8"/>
    </row>
    <row r="3881" customHeight="1" spans="1:9">
      <c r="A3881" s="6" t="s">
        <v>29522</v>
      </c>
      <c r="B3881" s="6" t="s">
        <v>29523</v>
      </c>
      <c r="C3881" s="6" t="s">
        <v>28973</v>
      </c>
      <c r="D3881" s="6"/>
      <c r="E3881" s="6"/>
      <c r="F3881" s="6" t="s">
        <v>29524</v>
      </c>
      <c r="G3881" s="6"/>
      <c r="H3881" s="6" t="s">
        <v>16348</v>
      </c>
      <c r="I3881" s="6"/>
    </row>
    <row r="3882" customHeight="1" spans="1:9">
      <c r="A3882" s="8" t="s">
        <v>29525</v>
      </c>
      <c r="B3882" s="8" t="s">
        <v>29526</v>
      </c>
      <c r="C3882" s="8" t="s">
        <v>16184</v>
      </c>
      <c r="D3882" s="8"/>
      <c r="E3882" s="8"/>
      <c r="F3882" s="8" t="s">
        <v>29527</v>
      </c>
      <c r="G3882" s="8"/>
      <c r="H3882" s="8" t="s">
        <v>16184</v>
      </c>
      <c r="I3882" s="8"/>
    </row>
    <row r="3883" customHeight="1" spans="1:9">
      <c r="A3883" s="6" t="s">
        <v>29528</v>
      </c>
      <c r="B3883" s="6" t="s">
        <v>29529</v>
      </c>
      <c r="C3883" s="6" t="s">
        <v>29530</v>
      </c>
      <c r="D3883" s="6"/>
      <c r="E3883" s="6"/>
      <c r="F3883" s="6" t="s">
        <v>29531</v>
      </c>
      <c r="G3883" s="6"/>
      <c r="H3883" s="6" t="s">
        <v>16348</v>
      </c>
      <c r="I3883" s="6"/>
    </row>
    <row r="3884" customHeight="1" spans="1:9">
      <c r="A3884" s="8" t="s">
        <v>29532</v>
      </c>
      <c r="B3884" s="8" t="s">
        <v>29533</v>
      </c>
      <c r="C3884" s="8" t="s">
        <v>29382</v>
      </c>
      <c r="D3884" s="8"/>
      <c r="E3884" s="8"/>
      <c r="F3884" s="8" t="s">
        <v>29534</v>
      </c>
      <c r="G3884" s="8"/>
      <c r="H3884" s="8"/>
      <c r="I3884" s="8"/>
    </row>
    <row r="3885" customHeight="1" spans="1:9">
      <c r="A3885" s="6" t="s">
        <v>29535</v>
      </c>
      <c r="B3885" s="6" t="s">
        <v>29536</v>
      </c>
      <c r="C3885" s="6" t="s">
        <v>18263</v>
      </c>
      <c r="D3885" s="6"/>
      <c r="E3885" s="6"/>
      <c r="F3885" s="6" t="s">
        <v>29537</v>
      </c>
      <c r="G3885" s="6"/>
      <c r="H3885" s="6" t="s">
        <v>16024</v>
      </c>
      <c r="I3885" s="6"/>
    </row>
    <row r="3886" customHeight="1" spans="1:9">
      <c r="A3886" s="8" t="s">
        <v>29538</v>
      </c>
      <c r="B3886" s="8" t="s">
        <v>29539</v>
      </c>
      <c r="C3886" s="8" t="s">
        <v>29540</v>
      </c>
      <c r="D3886" s="8"/>
      <c r="E3886" s="8"/>
      <c r="F3886" s="8" t="s">
        <v>29541</v>
      </c>
      <c r="G3886" s="8"/>
      <c r="H3886" s="8" t="s">
        <v>15985</v>
      </c>
      <c r="I3886" s="8"/>
    </row>
    <row r="3887" customHeight="1" spans="1:9">
      <c r="A3887" s="6" t="s">
        <v>29542</v>
      </c>
      <c r="B3887" s="6" t="s">
        <v>29543</v>
      </c>
      <c r="C3887" s="6" t="s">
        <v>16847</v>
      </c>
      <c r="D3887" s="6"/>
      <c r="E3887" s="6"/>
      <c r="F3887" s="6" t="s">
        <v>29544</v>
      </c>
      <c r="G3887" s="6"/>
      <c r="H3887" s="6" t="s">
        <v>16539</v>
      </c>
      <c r="I3887" s="6"/>
    </row>
    <row r="3888" customHeight="1" spans="1:9">
      <c r="A3888" s="8" t="s">
        <v>29545</v>
      </c>
      <c r="B3888" s="8"/>
      <c r="C3888" s="8" t="s">
        <v>29546</v>
      </c>
      <c r="D3888" s="8"/>
      <c r="E3888" s="8"/>
      <c r="F3888" s="8" t="s">
        <v>29547</v>
      </c>
      <c r="G3888" s="8"/>
      <c r="H3888" s="8" t="s">
        <v>15985</v>
      </c>
      <c r="I3888" s="8"/>
    </row>
    <row r="3889" customHeight="1" spans="1:9">
      <c r="A3889" s="6" t="s">
        <v>29548</v>
      </c>
      <c r="B3889" s="6" t="s">
        <v>29549</v>
      </c>
      <c r="C3889" s="6" t="s">
        <v>29550</v>
      </c>
      <c r="D3889" s="6"/>
      <c r="E3889" s="6"/>
      <c r="F3889" s="6" t="s">
        <v>29551</v>
      </c>
      <c r="G3889" s="6"/>
      <c r="H3889" s="6" t="s">
        <v>15985</v>
      </c>
      <c r="I3889" s="6"/>
    </row>
    <row r="3890" customHeight="1" spans="1:9">
      <c r="A3890" s="8" t="s">
        <v>29552</v>
      </c>
      <c r="B3890" s="8" t="s">
        <v>29553</v>
      </c>
      <c r="C3890" s="8" t="s">
        <v>23940</v>
      </c>
      <c r="D3890" s="8"/>
      <c r="E3890" s="8"/>
      <c r="F3890" s="8" t="s">
        <v>29554</v>
      </c>
      <c r="G3890" s="8"/>
      <c r="H3890" s="8" t="s">
        <v>16539</v>
      </c>
      <c r="I3890" s="8"/>
    </row>
    <row r="3891" customHeight="1" spans="1:9">
      <c r="A3891" s="6" t="s">
        <v>29555</v>
      </c>
      <c r="B3891" s="6" t="s">
        <v>29556</v>
      </c>
      <c r="C3891" s="6" t="s">
        <v>29557</v>
      </c>
      <c r="D3891" s="6"/>
      <c r="E3891" s="6"/>
      <c r="F3891" s="6" t="s">
        <v>29558</v>
      </c>
      <c r="G3891" s="6"/>
      <c r="H3891" s="6" t="s">
        <v>15959</v>
      </c>
      <c r="I3891" s="6"/>
    </row>
    <row r="3892" customHeight="1" spans="1:9">
      <c r="A3892" s="8" t="s">
        <v>29559</v>
      </c>
      <c r="B3892" s="8" t="s">
        <v>29560</v>
      </c>
      <c r="C3892" s="8" t="s">
        <v>29561</v>
      </c>
      <c r="D3892" s="8"/>
      <c r="E3892" s="8"/>
      <c r="F3892" s="8" t="s">
        <v>29562</v>
      </c>
      <c r="G3892" s="8"/>
      <c r="H3892" s="8" t="s">
        <v>15965</v>
      </c>
      <c r="I3892" s="8"/>
    </row>
    <row r="3893" customHeight="1" spans="1:9">
      <c r="A3893" s="6" t="s">
        <v>29563</v>
      </c>
      <c r="B3893" s="6" t="s">
        <v>29564</v>
      </c>
      <c r="C3893" s="6" t="s">
        <v>29565</v>
      </c>
      <c r="D3893" s="6"/>
      <c r="E3893" s="6"/>
      <c r="F3893" s="6" t="s">
        <v>29566</v>
      </c>
      <c r="G3893" s="6"/>
      <c r="H3893" s="6" t="s">
        <v>16197</v>
      </c>
      <c r="I3893" s="6"/>
    </row>
    <row r="3894" customHeight="1" spans="1:9">
      <c r="A3894" s="8" t="s">
        <v>29567</v>
      </c>
      <c r="B3894" s="8" t="s">
        <v>16995</v>
      </c>
      <c r="C3894" s="8" t="s">
        <v>29568</v>
      </c>
      <c r="D3894" s="8"/>
      <c r="E3894" s="8"/>
      <c r="F3894" s="8" t="s">
        <v>29569</v>
      </c>
      <c r="G3894" s="8"/>
      <c r="H3894" s="8" t="s">
        <v>15985</v>
      </c>
      <c r="I3894" s="8"/>
    </row>
    <row r="3895" customHeight="1" spans="1:9">
      <c r="A3895" s="6" t="s">
        <v>29570</v>
      </c>
      <c r="B3895" s="6"/>
      <c r="C3895" s="6" t="s">
        <v>29571</v>
      </c>
      <c r="D3895" s="6"/>
      <c r="E3895" s="6"/>
      <c r="F3895" s="6" t="s">
        <v>29572</v>
      </c>
      <c r="G3895" s="6"/>
      <c r="H3895" s="6" t="s">
        <v>19537</v>
      </c>
      <c r="I3895" s="6"/>
    </row>
    <row r="3896" customHeight="1" spans="1:9">
      <c r="A3896" s="8" t="s">
        <v>29573</v>
      </c>
      <c r="B3896" s="8" t="s">
        <v>29574</v>
      </c>
      <c r="C3896" s="8" t="s">
        <v>17601</v>
      </c>
      <c r="D3896" s="8"/>
      <c r="E3896" s="8"/>
      <c r="F3896" s="8" t="s">
        <v>29575</v>
      </c>
      <c r="G3896" s="8"/>
      <c r="H3896" s="8" t="s">
        <v>16411</v>
      </c>
      <c r="I3896" s="8"/>
    </row>
    <row r="3897" customHeight="1" spans="1:9">
      <c r="A3897" s="6" t="s">
        <v>29576</v>
      </c>
      <c r="B3897" s="6" t="s">
        <v>29577</v>
      </c>
      <c r="C3897" s="6" t="s">
        <v>29578</v>
      </c>
      <c r="D3897" s="6"/>
      <c r="E3897" s="6"/>
      <c r="F3897" s="6" t="s">
        <v>29579</v>
      </c>
      <c r="G3897" s="6"/>
      <c r="H3897" s="6" t="s">
        <v>15985</v>
      </c>
      <c r="I3897" s="6"/>
    </row>
    <row r="3898" customHeight="1" spans="1:9">
      <c r="A3898" s="8" t="s">
        <v>29580</v>
      </c>
      <c r="B3898" s="8" t="s">
        <v>29581</v>
      </c>
      <c r="C3898" s="8" t="s">
        <v>29582</v>
      </c>
      <c r="D3898" s="8"/>
      <c r="E3898" s="8"/>
      <c r="F3898" s="8" t="s">
        <v>29583</v>
      </c>
      <c r="G3898" s="8"/>
      <c r="H3898" s="8"/>
      <c r="I3898" s="8"/>
    </row>
    <row r="3899" customHeight="1" spans="1:9">
      <c r="A3899" s="6" t="s">
        <v>29584</v>
      </c>
      <c r="B3899" s="6" t="s">
        <v>29585</v>
      </c>
      <c r="C3899" s="6" t="s">
        <v>29586</v>
      </c>
      <c r="D3899" s="6"/>
      <c r="E3899" s="6"/>
      <c r="F3899" s="6" t="s">
        <v>29587</v>
      </c>
      <c r="G3899" s="6"/>
      <c r="H3899" s="6" t="s">
        <v>16024</v>
      </c>
      <c r="I3899" s="6"/>
    </row>
    <row r="3900" customHeight="1" spans="1:9">
      <c r="A3900" s="8" t="s">
        <v>29588</v>
      </c>
      <c r="B3900" s="8" t="s">
        <v>29589</v>
      </c>
      <c r="C3900" s="8" t="s">
        <v>15959</v>
      </c>
      <c r="D3900" s="8"/>
      <c r="E3900" s="8"/>
      <c r="F3900" s="8" t="s">
        <v>29590</v>
      </c>
      <c r="G3900" s="8"/>
      <c r="H3900" s="8" t="s">
        <v>15959</v>
      </c>
      <c r="I3900" s="8"/>
    </row>
    <row r="3901" customHeight="1" spans="1:9">
      <c r="A3901" s="6" t="s">
        <v>29591</v>
      </c>
      <c r="B3901" s="6"/>
      <c r="C3901" s="6"/>
      <c r="D3901" s="6"/>
      <c r="E3901" s="6"/>
      <c r="F3901" s="6" t="s">
        <v>29592</v>
      </c>
      <c r="G3901" s="6"/>
      <c r="H3901" s="6"/>
      <c r="I3901" s="6"/>
    </row>
    <row r="3902" customHeight="1" spans="1:9">
      <c r="A3902" s="8" t="s">
        <v>29593</v>
      </c>
      <c r="B3902" s="8"/>
      <c r="C3902" s="8"/>
      <c r="D3902" s="8"/>
      <c r="E3902" s="8"/>
      <c r="F3902" s="8" t="s">
        <v>29594</v>
      </c>
      <c r="G3902" s="8"/>
      <c r="H3902" s="8"/>
      <c r="I3902" s="8"/>
    </row>
    <row r="3903" customHeight="1" spans="1:9">
      <c r="A3903" s="6" t="s">
        <v>29595</v>
      </c>
      <c r="B3903" s="6" t="s">
        <v>29596</v>
      </c>
      <c r="C3903" s="6" t="s">
        <v>29597</v>
      </c>
      <c r="D3903" s="6"/>
      <c r="E3903" s="6"/>
      <c r="F3903" s="6" t="s">
        <v>29598</v>
      </c>
      <c r="G3903" s="6"/>
      <c r="H3903" s="6"/>
      <c r="I3903" s="6"/>
    </row>
    <row r="3904" customHeight="1" spans="1:9">
      <c r="A3904" s="8" t="s">
        <v>29599</v>
      </c>
      <c r="B3904" s="8" t="s">
        <v>29600</v>
      </c>
      <c r="C3904" s="8" t="s">
        <v>29601</v>
      </c>
      <c r="D3904" s="8"/>
      <c r="E3904" s="8"/>
      <c r="F3904" s="8" t="s">
        <v>29602</v>
      </c>
      <c r="G3904" s="8"/>
      <c r="H3904" s="8" t="s">
        <v>15985</v>
      </c>
      <c r="I3904" s="8"/>
    </row>
    <row r="3905" customHeight="1" spans="1:9">
      <c r="A3905" s="6" t="s">
        <v>29603</v>
      </c>
      <c r="B3905" s="6" t="s">
        <v>29604</v>
      </c>
      <c r="C3905" s="6" t="s">
        <v>29605</v>
      </c>
      <c r="D3905" s="6"/>
      <c r="E3905" s="6"/>
      <c r="F3905" s="6" t="s">
        <v>29606</v>
      </c>
      <c r="G3905" s="6"/>
      <c r="H3905" s="6"/>
      <c r="I3905" s="6"/>
    </row>
    <row r="3906" customHeight="1" spans="1:9">
      <c r="A3906" s="8" t="s">
        <v>29607</v>
      </c>
      <c r="B3906" s="8"/>
      <c r="C3906" s="8" t="s">
        <v>16938</v>
      </c>
      <c r="D3906" s="8"/>
      <c r="E3906" s="8"/>
      <c r="F3906" s="8" t="s">
        <v>29608</v>
      </c>
      <c r="G3906" s="8"/>
      <c r="H3906" s="8"/>
      <c r="I3906" s="8"/>
    </row>
    <row r="3907" customHeight="1" spans="1:9">
      <c r="A3907" s="6" t="s">
        <v>29609</v>
      </c>
      <c r="B3907" s="6" t="s">
        <v>29610</v>
      </c>
      <c r="C3907" s="6" t="s">
        <v>29611</v>
      </c>
      <c r="D3907" s="6"/>
      <c r="E3907" s="6"/>
      <c r="F3907" s="6" t="s">
        <v>29612</v>
      </c>
      <c r="G3907" s="6"/>
      <c r="H3907" s="6" t="s">
        <v>16168</v>
      </c>
      <c r="I3907" s="6"/>
    </row>
    <row r="3908" customHeight="1" spans="1:9">
      <c r="A3908" s="8" t="s">
        <v>29613</v>
      </c>
      <c r="B3908" s="8"/>
      <c r="C3908" s="8" t="s">
        <v>29614</v>
      </c>
      <c r="D3908" s="8"/>
      <c r="E3908" s="8"/>
      <c r="F3908" s="8" t="s">
        <v>29615</v>
      </c>
      <c r="G3908" s="8"/>
      <c r="H3908" s="8"/>
      <c r="I3908" s="8"/>
    </row>
    <row r="3909" customHeight="1" spans="1:9">
      <c r="A3909" s="6" t="s">
        <v>29616</v>
      </c>
      <c r="B3909" s="6" t="s">
        <v>29617</v>
      </c>
      <c r="C3909" s="6" t="s">
        <v>29618</v>
      </c>
      <c r="D3909" s="6"/>
      <c r="E3909" s="6"/>
      <c r="F3909" s="6" t="s">
        <v>29619</v>
      </c>
      <c r="G3909" s="6"/>
      <c r="H3909" s="6" t="s">
        <v>15985</v>
      </c>
      <c r="I3909" s="6"/>
    </row>
    <row r="3910" customHeight="1" spans="1:9">
      <c r="A3910" s="8" t="s">
        <v>29620</v>
      </c>
      <c r="B3910" s="8" t="s">
        <v>29621</v>
      </c>
      <c r="C3910" s="8" t="s">
        <v>19537</v>
      </c>
      <c r="D3910" s="8"/>
      <c r="E3910" s="8"/>
      <c r="F3910" s="8" t="s">
        <v>29622</v>
      </c>
      <c r="G3910" s="8"/>
      <c r="H3910" s="8" t="s">
        <v>19537</v>
      </c>
      <c r="I3910" s="8"/>
    </row>
    <row r="3911" customHeight="1" spans="1:9">
      <c r="A3911" s="6" t="s">
        <v>29623</v>
      </c>
      <c r="B3911" s="6" t="s">
        <v>21069</v>
      </c>
      <c r="C3911" s="6" t="s">
        <v>16197</v>
      </c>
      <c r="D3911" s="6"/>
      <c r="E3911" s="6"/>
      <c r="F3911" s="6" t="s">
        <v>29624</v>
      </c>
      <c r="G3911" s="6"/>
      <c r="H3911" s="6" t="s">
        <v>16197</v>
      </c>
      <c r="I3911" s="6"/>
    </row>
    <row r="3912" customHeight="1" spans="1:9">
      <c r="A3912" s="8" t="s">
        <v>29625</v>
      </c>
      <c r="B3912" s="8" t="s">
        <v>29626</v>
      </c>
      <c r="C3912" s="8" t="s">
        <v>29627</v>
      </c>
      <c r="D3912" s="8"/>
      <c r="E3912" s="8"/>
      <c r="F3912" s="8" t="s">
        <v>29628</v>
      </c>
      <c r="G3912" s="8"/>
      <c r="H3912" s="8" t="s">
        <v>15959</v>
      </c>
      <c r="I3912" s="8"/>
    </row>
    <row r="3913" customHeight="1" spans="1:9">
      <c r="A3913" s="6" t="s">
        <v>29629</v>
      </c>
      <c r="B3913" s="6" t="s">
        <v>29630</v>
      </c>
      <c r="C3913" s="6" t="s">
        <v>29631</v>
      </c>
      <c r="D3913" s="6"/>
      <c r="E3913" s="6"/>
      <c r="F3913" s="6" t="s">
        <v>29632</v>
      </c>
      <c r="G3913" s="6"/>
      <c r="H3913" s="6" t="s">
        <v>17575</v>
      </c>
      <c r="I3913" s="6"/>
    </row>
    <row r="3914" customHeight="1" spans="1:9">
      <c r="A3914" s="8" t="s">
        <v>29633</v>
      </c>
      <c r="B3914" s="8" t="s">
        <v>29634</v>
      </c>
      <c r="C3914" s="8" t="s">
        <v>17377</v>
      </c>
      <c r="D3914" s="8"/>
      <c r="E3914" s="8" t="s">
        <v>29635</v>
      </c>
      <c r="F3914" s="8" t="s">
        <v>29636</v>
      </c>
      <c r="G3914" s="8"/>
      <c r="H3914" s="8" t="s">
        <v>17377</v>
      </c>
      <c r="I3914" s="8"/>
    </row>
    <row r="3915" customHeight="1" spans="1:9">
      <c r="A3915" s="6" t="s">
        <v>29637</v>
      </c>
      <c r="B3915" s="6" t="s">
        <v>29638</v>
      </c>
      <c r="C3915" s="6" t="s">
        <v>16129</v>
      </c>
      <c r="D3915" s="6"/>
      <c r="E3915" s="6"/>
      <c r="F3915" s="6" t="s">
        <v>29639</v>
      </c>
      <c r="G3915" s="6"/>
      <c r="H3915" s="6" t="s">
        <v>15985</v>
      </c>
      <c r="I3915" s="6"/>
    </row>
    <row r="3916" customHeight="1" spans="1:9">
      <c r="A3916" s="8" t="s">
        <v>29640</v>
      </c>
      <c r="B3916" s="8" t="s">
        <v>29641</v>
      </c>
      <c r="C3916" s="8" t="s">
        <v>29642</v>
      </c>
      <c r="D3916" s="8"/>
      <c r="E3916" s="8"/>
      <c r="F3916" s="8" t="s">
        <v>29643</v>
      </c>
      <c r="G3916" s="8"/>
      <c r="H3916" s="8" t="s">
        <v>16144</v>
      </c>
      <c r="I3916" s="8"/>
    </row>
    <row r="3917" customHeight="1" spans="1:9">
      <c r="A3917" s="6" t="s">
        <v>29644</v>
      </c>
      <c r="B3917" s="6" t="s">
        <v>29645</v>
      </c>
      <c r="C3917" s="6" t="s">
        <v>29646</v>
      </c>
      <c r="D3917" s="6"/>
      <c r="E3917" s="6" t="s">
        <v>29647</v>
      </c>
      <c r="F3917" s="6" t="s">
        <v>29648</v>
      </c>
      <c r="G3917" s="6"/>
      <c r="H3917" s="6" t="s">
        <v>17256</v>
      </c>
      <c r="I3917" s="6"/>
    </row>
    <row r="3918" customHeight="1" spans="1:9">
      <c r="A3918" s="8" t="s">
        <v>29649</v>
      </c>
      <c r="B3918" s="8" t="s">
        <v>29650</v>
      </c>
      <c r="C3918" s="8" t="s">
        <v>29651</v>
      </c>
      <c r="D3918" s="8"/>
      <c r="E3918" s="8"/>
      <c r="F3918" s="8" t="s">
        <v>29652</v>
      </c>
      <c r="G3918" s="8"/>
      <c r="H3918" s="8" t="s">
        <v>16197</v>
      </c>
      <c r="I3918" s="8"/>
    </row>
    <row r="3919" customHeight="1" spans="1:9">
      <c r="A3919" s="6" t="s">
        <v>29653</v>
      </c>
      <c r="B3919" s="6"/>
      <c r="C3919" s="6" t="s">
        <v>29654</v>
      </c>
      <c r="D3919" s="6"/>
      <c r="E3919" s="6"/>
      <c r="F3919" s="6" t="s">
        <v>29655</v>
      </c>
      <c r="G3919" s="6"/>
      <c r="H3919" s="6"/>
      <c r="I3919" s="6"/>
    </row>
    <row r="3920" customHeight="1" spans="1:9">
      <c r="A3920" s="8" t="s">
        <v>29656</v>
      </c>
      <c r="B3920" s="8" t="s">
        <v>29657</v>
      </c>
      <c r="C3920" s="8" t="s">
        <v>29658</v>
      </c>
      <c r="D3920" s="8"/>
      <c r="E3920" s="8"/>
      <c r="F3920" s="8" t="s">
        <v>29659</v>
      </c>
      <c r="G3920" s="8"/>
      <c r="H3920" s="8"/>
      <c r="I3920" s="8"/>
    </row>
    <row r="3921" customHeight="1" spans="1:9">
      <c r="A3921" s="6" t="s">
        <v>29660</v>
      </c>
      <c r="B3921" s="6" t="s">
        <v>29661</v>
      </c>
      <c r="C3921" s="6" t="s">
        <v>29662</v>
      </c>
      <c r="D3921" s="6"/>
      <c r="E3921" s="6"/>
      <c r="F3921" s="6" t="s">
        <v>29663</v>
      </c>
      <c r="G3921" s="6"/>
      <c r="H3921" s="6"/>
      <c r="I3921" s="6"/>
    </row>
    <row r="3922" customHeight="1" spans="1:9">
      <c r="A3922" s="8" t="s">
        <v>29664</v>
      </c>
      <c r="B3922" s="8" t="s">
        <v>29665</v>
      </c>
      <c r="C3922" s="8" t="s">
        <v>18978</v>
      </c>
      <c r="D3922" s="8"/>
      <c r="E3922" s="8" t="s">
        <v>29666</v>
      </c>
      <c r="F3922" s="8" t="s">
        <v>29667</v>
      </c>
      <c r="G3922" s="8"/>
      <c r="H3922" s="8"/>
      <c r="I3922" s="8"/>
    </row>
    <row r="3923" customHeight="1" spans="1:9">
      <c r="A3923" s="6" t="s">
        <v>29668</v>
      </c>
      <c r="B3923" s="6" t="s">
        <v>29669</v>
      </c>
      <c r="C3923" s="6" t="s">
        <v>29670</v>
      </c>
      <c r="D3923" s="6"/>
      <c r="E3923" s="6"/>
      <c r="F3923" s="6" t="s">
        <v>29671</v>
      </c>
      <c r="G3923" s="6"/>
      <c r="H3923" s="6" t="s">
        <v>17256</v>
      </c>
      <c r="I3923" s="6"/>
    </row>
    <row r="3924" customHeight="1" spans="1:9">
      <c r="A3924" s="8" t="s">
        <v>29672</v>
      </c>
      <c r="B3924" s="8" t="s">
        <v>29673</v>
      </c>
      <c r="C3924" s="8" t="s">
        <v>29674</v>
      </c>
      <c r="D3924" s="8"/>
      <c r="E3924" s="8"/>
      <c r="F3924" s="8" t="s">
        <v>29675</v>
      </c>
      <c r="G3924" s="8"/>
      <c r="H3924" s="8" t="s">
        <v>17256</v>
      </c>
      <c r="I3924" s="8"/>
    </row>
    <row r="3925" customHeight="1" spans="1:9">
      <c r="A3925" s="6" t="s">
        <v>29676</v>
      </c>
      <c r="B3925" s="6" t="s">
        <v>29677</v>
      </c>
      <c r="C3925" s="6" t="s">
        <v>29678</v>
      </c>
      <c r="D3925" s="6"/>
      <c r="E3925" s="6" t="s">
        <v>29679</v>
      </c>
      <c r="F3925" s="6" t="s">
        <v>29680</v>
      </c>
      <c r="G3925" s="6"/>
      <c r="H3925" s="6" t="s">
        <v>19537</v>
      </c>
      <c r="I3925" s="6"/>
    </row>
    <row r="3926" customHeight="1" spans="1:9">
      <c r="A3926" s="8" t="s">
        <v>29681</v>
      </c>
      <c r="B3926" s="8" t="s">
        <v>29682</v>
      </c>
      <c r="C3926" s="8" t="s">
        <v>29683</v>
      </c>
      <c r="D3926" s="8"/>
      <c r="E3926" s="8"/>
      <c r="F3926" s="8" t="s">
        <v>29684</v>
      </c>
      <c r="G3926" s="8"/>
      <c r="H3926" s="8" t="s">
        <v>15985</v>
      </c>
      <c r="I3926" s="8"/>
    </row>
    <row r="3927" customHeight="1" spans="1:9">
      <c r="A3927" s="6" t="s">
        <v>29685</v>
      </c>
      <c r="B3927" s="6" t="s">
        <v>29686</v>
      </c>
      <c r="C3927" s="6" t="s">
        <v>29687</v>
      </c>
      <c r="D3927" s="6"/>
      <c r="E3927" s="6"/>
      <c r="F3927" s="6" t="s">
        <v>29688</v>
      </c>
      <c r="G3927" s="6"/>
      <c r="H3927" s="6" t="s">
        <v>16102</v>
      </c>
      <c r="I3927" s="6"/>
    </row>
    <row r="3928" customHeight="1" spans="1:9">
      <c r="A3928" s="8" t="s">
        <v>29689</v>
      </c>
      <c r="B3928" s="8" t="s">
        <v>29690</v>
      </c>
      <c r="C3928" s="8" t="s">
        <v>29691</v>
      </c>
      <c r="D3928" s="8"/>
      <c r="E3928" s="8"/>
      <c r="F3928" s="8" t="s">
        <v>29692</v>
      </c>
      <c r="G3928" s="8"/>
      <c r="H3928" s="8" t="s">
        <v>16144</v>
      </c>
      <c r="I3928" s="8"/>
    </row>
    <row r="3929" customHeight="1" spans="1:9">
      <c r="A3929" s="6" t="s">
        <v>29693</v>
      </c>
      <c r="B3929" s="6" t="s">
        <v>29694</v>
      </c>
      <c r="C3929" s="6" t="s">
        <v>29695</v>
      </c>
      <c r="D3929" s="6"/>
      <c r="E3929" s="6"/>
      <c r="F3929" s="6" t="s">
        <v>29696</v>
      </c>
      <c r="G3929" s="6"/>
      <c r="H3929" s="6" t="s">
        <v>15990</v>
      </c>
      <c r="I3929" s="6"/>
    </row>
    <row r="3930" customHeight="1" spans="1:9">
      <c r="A3930" s="8" t="s">
        <v>29697</v>
      </c>
      <c r="B3930" s="8" t="s">
        <v>29698</v>
      </c>
      <c r="C3930" s="8" t="s">
        <v>29699</v>
      </c>
      <c r="D3930" s="8"/>
      <c r="E3930" s="8"/>
      <c r="F3930" s="8" t="s">
        <v>29700</v>
      </c>
      <c r="G3930" s="8"/>
      <c r="H3930" s="8" t="s">
        <v>17575</v>
      </c>
      <c r="I3930" s="8"/>
    </row>
    <row r="3931" customHeight="1" spans="1:9">
      <c r="A3931" s="6" t="s">
        <v>29701</v>
      </c>
      <c r="B3931" s="6" t="s">
        <v>29702</v>
      </c>
      <c r="C3931" s="6" t="s">
        <v>29703</v>
      </c>
      <c r="D3931" s="6"/>
      <c r="E3931" s="6"/>
      <c r="F3931" s="6" t="s">
        <v>29704</v>
      </c>
      <c r="G3931" s="6"/>
      <c r="H3931" s="6" t="s">
        <v>15985</v>
      </c>
      <c r="I3931" s="6"/>
    </row>
    <row r="3932" customHeight="1" spans="1:9">
      <c r="A3932" s="8" t="s">
        <v>29705</v>
      </c>
      <c r="B3932" s="8" t="s">
        <v>29706</v>
      </c>
      <c r="C3932" s="8" t="s">
        <v>18048</v>
      </c>
      <c r="D3932" s="8"/>
      <c r="E3932" s="8"/>
      <c r="F3932" s="8" t="s">
        <v>29707</v>
      </c>
      <c r="G3932" s="8"/>
      <c r="H3932" s="8"/>
      <c r="I3932" s="8"/>
    </row>
    <row r="3933" customHeight="1" spans="1:9">
      <c r="A3933" s="6" t="s">
        <v>29708</v>
      </c>
      <c r="B3933" s="6" t="s">
        <v>29709</v>
      </c>
      <c r="C3933" s="6" t="s">
        <v>16197</v>
      </c>
      <c r="D3933" s="6"/>
      <c r="E3933" s="6"/>
      <c r="F3933" s="6" t="s">
        <v>29710</v>
      </c>
      <c r="G3933" s="6"/>
      <c r="H3933" s="6" t="s">
        <v>16197</v>
      </c>
      <c r="I3933" s="6"/>
    </row>
    <row r="3934" customHeight="1" spans="1:9">
      <c r="A3934" s="8" t="s">
        <v>29711</v>
      </c>
      <c r="B3934" s="8" t="s">
        <v>29712</v>
      </c>
      <c r="C3934" s="8" t="s">
        <v>29713</v>
      </c>
      <c r="D3934" s="8"/>
      <c r="E3934" s="8"/>
      <c r="F3934" s="8" t="s">
        <v>29714</v>
      </c>
      <c r="G3934" s="8"/>
      <c r="H3934" s="8" t="s">
        <v>16411</v>
      </c>
      <c r="I3934" s="8"/>
    </row>
    <row r="3935" customHeight="1" spans="1:9">
      <c r="A3935" s="6" t="s">
        <v>29715</v>
      </c>
      <c r="B3935" s="6" t="s">
        <v>29716</v>
      </c>
      <c r="C3935" s="6" t="s">
        <v>29717</v>
      </c>
      <c r="D3935" s="6"/>
      <c r="E3935" s="6"/>
      <c r="F3935" s="6" t="s">
        <v>29718</v>
      </c>
      <c r="G3935" s="6"/>
      <c r="H3935" s="6" t="s">
        <v>15959</v>
      </c>
      <c r="I3935" s="6"/>
    </row>
    <row r="3936" customHeight="1" spans="1:9">
      <c r="A3936" s="8" t="s">
        <v>29719</v>
      </c>
      <c r="B3936" s="8" t="s">
        <v>29720</v>
      </c>
      <c r="C3936" s="8" t="s">
        <v>29721</v>
      </c>
      <c r="D3936" s="8"/>
      <c r="E3936" s="8"/>
      <c r="F3936" s="8" t="s">
        <v>29722</v>
      </c>
      <c r="G3936" s="8"/>
      <c r="H3936" s="8" t="s">
        <v>16081</v>
      </c>
      <c r="I3936" s="8"/>
    </row>
    <row r="3937" customHeight="1" spans="1:9">
      <c r="A3937" s="6" t="s">
        <v>29723</v>
      </c>
      <c r="B3937" s="6" t="s">
        <v>29724</v>
      </c>
      <c r="C3937" s="6" t="s">
        <v>19707</v>
      </c>
      <c r="D3937" s="6"/>
      <c r="E3937" s="6"/>
      <c r="F3937" s="6" t="s">
        <v>29725</v>
      </c>
      <c r="G3937" s="6"/>
      <c r="H3937" s="6"/>
      <c r="I3937" s="6"/>
    </row>
    <row r="3938" customHeight="1" spans="1:9">
      <c r="A3938" s="8" t="s">
        <v>29726</v>
      </c>
      <c r="B3938" s="8"/>
      <c r="C3938" s="8" t="s">
        <v>29727</v>
      </c>
      <c r="D3938" s="8"/>
      <c r="E3938" s="8"/>
      <c r="F3938" s="8" t="s">
        <v>29728</v>
      </c>
      <c r="G3938" s="8"/>
      <c r="H3938" s="8"/>
      <c r="I3938" s="8"/>
    </row>
    <row r="3939" customHeight="1" spans="1:9">
      <c r="A3939" s="6" t="s">
        <v>29729</v>
      </c>
      <c r="B3939" s="6"/>
      <c r="C3939" s="6" t="s">
        <v>29730</v>
      </c>
      <c r="D3939" s="6"/>
      <c r="E3939" s="6"/>
      <c r="F3939" s="6" t="s">
        <v>29731</v>
      </c>
      <c r="G3939" s="6"/>
      <c r="H3939" s="6"/>
      <c r="I3939" s="6"/>
    </row>
    <row r="3940" customHeight="1" spans="1:9">
      <c r="A3940" s="8" t="s">
        <v>29732</v>
      </c>
      <c r="B3940" s="8" t="s">
        <v>29733</v>
      </c>
      <c r="C3940" s="8" t="s">
        <v>29734</v>
      </c>
      <c r="D3940" s="8"/>
      <c r="E3940" s="8"/>
      <c r="F3940" s="8" t="s">
        <v>29735</v>
      </c>
      <c r="G3940" s="8"/>
      <c r="H3940" s="8"/>
      <c r="I3940" s="8"/>
    </row>
    <row r="3941" customHeight="1" spans="1:9">
      <c r="A3941" s="6" t="s">
        <v>29736</v>
      </c>
      <c r="B3941" s="6" t="s">
        <v>29737</v>
      </c>
      <c r="C3941" s="6" t="s">
        <v>29738</v>
      </c>
      <c r="D3941" s="6"/>
      <c r="E3941" s="6"/>
      <c r="F3941" s="6" t="s">
        <v>29739</v>
      </c>
      <c r="G3941" s="6"/>
      <c r="H3941" s="6" t="s">
        <v>16139</v>
      </c>
      <c r="I3941" s="6"/>
    </row>
    <row r="3942" customHeight="1" spans="1:9">
      <c r="A3942" s="8" t="s">
        <v>29740</v>
      </c>
      <c r="B3942" s="8" t="s">
        <v>29741</v>
      </c>
      <c r="C3942" s="8" t="s">
        <v>29742</v>
      </c>
      <c r="D3942" s="8"/>
      <c r="E3942" s="8"/>
      <c r="F3942" s="8" t="s">
        <v>29743</v>
      </c>
      <c r="G3942" s="8"/>
      <c r="H3942" s="8" t="s">
        <v>15985</v>
      </c>
      <c r="I3942" s="8"/>
    </row>
    <row r="3943" customHeight="1" spans="1:9">
      <c r="A3943" s="6" t="s">
        <v>29744</v>
      </c>
      <c r="B3943" s="6" t="s">
        <v>29641</v>
      </c>
      <c r="C3943" s="6" t="s">
        <v>17953</v>
      </c>
      <c r="D3943" s="6"/>
      <c r="E3943" s="6"/>
      <c r="F3943" s="6" t="s">
        <v>29745</v>
      </c>
      <c r="G3943" s="6"/>
      <c r="H3943" s="6" t="s">
        <v>16144</v>
      </c>
      <c r="I3943" s="6"/>
    </row>
    <row r="3944" customHeight="1" spans="1:9">
      <c r="A3944" s="8" t="s">
        <v>29746</v>
      </c>
      <c r="B3944" s="8" t="s">
        <v>29747</v>
      </c>
      <c r="C3944" s="8" t="s">
        <v>29748</v>
      </c>
      <c r="D3944" s="8"/>
      <c r="E3944" s="8"/>
      <c r="F3944" s="8" t="s">
        <v>29749</v>
      </c>
      <c r="G3944" s="8"/>
      <c r="H3944" s="8" t="s">
        <v>17575</v>
      </c>
      <c r="I3944" s="8"/>
    </row>
    <row r="3945" customHeight="1" spans="1:9">
      <c r="A3945" s="6" t="s">
        <v>29750</v>
      </c>
      <c r="B3945" s="6" t="s">
        <v>29751</v>
      </c>
      <c r="C3945" s="6" t="s">
        <v>29752</v>
      </c>
      <c r="D3945" s="6"/>
      <c r="E3945" s="6"/>
      <c r="F3945" s="6" t="s">
        <v>29753</v>
      </c>
      <c r="G3945" s="6"/>
      <c r="H3945" s="6" t="s">
        <v>15985</v>
      </c>
      <c r="I3945" s="6"/>
    </row>
    <row r="3946" customHeight="1" spans="1:9">
      <c r="A3946" s="8" t="s">
        <v>29754</v>
      </c>
      <c r="B3946" s="8" t="s">
        <v>29755</v>
      </c>
      <c r="C3946" s="8" t="s">
        <v>29756</v>
      </c>
      <c r="D3946" s="8"/>
      <c r="E3946" s="8"/>
      <c r="F3946" s="8" t="s">
        <v>29757</v>
      </c>
      <c r="G3946" s="8"/>
      <c r="H3946" s="8" t="s">
        <v>17575</v>
      </c>
      <c r="I3946" s="8"/>
    </row>
    <row r="3947" customHeight="1" spans="1:9">
      <c r="A3947" s="6" t="s">
        <v>29758</v>
      </c>
      <c r="B3947" s="6" t="s">
        <v>29759</v>
      </c>
      <c r="C3947" s="6" t="s">
        <v>29760</v>
      </c>
      <c r="D3947" s="6"/>
      <c r="E3947" s="6"/>
      <c r="F3947" s="6" t="s">
        <v>29761</v>
      </c>
      <c r="G3947" s="6"/>
      <c r="H3947" s="6" t="s">
        <v>15985</v>
      </c>
      <c r="I3947" s="6"/>
    </row>
    <row r="3948" customHeight="1" spans="1:9">
      <c r="A3948" s="8" t="s">
        <v>29762</v>
      </c>
      <c r="B3948" s="8" t="s">
        <v>29763</v>
      </c>
      <c r="C3948" s="8" t="s">
        <v>29764</v>
      </c>
      <c r="D3948" s="8"/>
      <c r="E3948" s="8"/>
      <c r="F3948" s="8" t="s">
        <v>29765</v>
      </c>
      <c r="G3948" s="8"/>
      <c r="H3948" s="8" t="s">
        <v>15985</v>
      </c>
      <c r="I3948" s="8"/>
    </row>
    <row r="3949" customHeight="1" spans="1:9">
      <c r="A3949" s="6" t="s">
        <v>29766</v>
      </c>
      <c r="B3949" s="6"/>
      <c r="C3949" s="6" t="s">
        <v>16473</v>
      </c>
      <c r="D3949" s="6"/>
      <c r="E3949" s="6"/>
      <c r="F3949" s="6" t="s">
        <v>29767</v>
      </c>
      <c r="G3949" s="6"/>
      <c r="H3949" s="6" t="s">
        <v>15985</v>
      </c>
      <c r="I3949" s="6"/>
    </row>
    <row r="3950" customHeight="1" spans="1:9">
      <c r="A3950" s="8" t="s">
        <v>29768</v>
      </c>
      <c r="B3950" s="8" t="s">
        <v>29769</v>
      </c>
      <c r="C3950" s="8" t="s">
        <v>29770</v>
      </c>
      <c r="D3950" s="8"/>
      <c r="E3950" s="8"/>
      <c r="F3950" s="8" t="s">
        <v>29771</v>
      </c>
      <c r="G3950" s="8"/>
      <c r="H3950" s="8"/>
      <c r="I3950" s="8"/>
    </row>
    <row r="3951" customHeight="1" spans="1:9">
      <c r="A3951" s="6" t="s">
        <v>29772</v>
      </c>
      <c r="B3951" s="6" t="s">
        <v>29773</v>
      </c>
      <c r="C3951" s="6" t="s">
        <v>29774</v>
      </c>
      <c r="D3951" s="6"/>
      <c r="E3951" s="6"/>
      <c r="F3951" s="6" t="s">
        <v>29775</v>
      </c>
      <c r="G3951" s="6"/>
      <c r="H3951" s="6"/>
      <c r="I3951" s="6"/>
    </row>
    <row r="3952" customHeight="1" spans="1:9">
      <c r="A3952" s="8" t="s">
        <v>29776</v>
      </c>
      <c r="B3952" s="8" t="s">
        <v>29777</v>
      </c>
      <c r="C3952" s="8" t="s">
        <v>29778</v>
      </c>
      <c r="D3952" s="8"/>
      <c r="E3952" s="8"/>
      <c r="F3952" s="8" t="s">
        <v>29779</v>
      </c>
      <c r="G3952" s="8"/>
      <c r="H3952" s="8" t="s">
        <v>15985</v>
      </c>
      <c r="I3952" s="8"/>
    </row>
    <row r="3953" customHeight="1" spans="1:9">
      <c r="A3953" s="6" t="s">
        <v>29780</v>
      </c>
      <c r="B3953" s="6" t="s">
        <v>29781</v>
      </c>
      <c r="C3953" s="6" t="s">
        <v>29782</v>
      </c>
      <c r="D3953" s="6"/>
      <c r="E3953" s="6"/>
      <c r="F3953" s="6" t="s">
        <v>29783</v>
      </c>
      <c r="G3953" s="6"/>
      <c r="H3953" s="6" t="s">
        <v>15985</v>
      </c>
      <c r="I3953" s="6"/>
    </row>
    <row r="3954" customHeight="1" spans="1:9">
      <c r="A3954" s="8" t="s">
        <v>29784</v>
      </c>
      <c r="B3954" s="8" t="s">
        <v>29785</v>
      </c>
      <c r="C3954" s="8" t="s">
        <v>29786</v>
      </c>
      <c r="D3954" s="8"/>
      <c r="E3954" s="8"/>
      <c r="F3954" s="8" t="s">
        <v>29787</v>
      </c>
      <c r="G3954" s="8"/>
      <c r="H3954" s="8" t="s">
        <v>15985</v>
      </c>
      <c r="I3954" s="8"/>
    </row>
    <row r="3955" customHeight="1" spans="1:9">
      <c r="A3955" s="6" t="s">
        <v>29788</v>
      </c>
      <c r="B3955" s="6" t="s">
        <v>29789</v>
      </c>
      <c r="C3955" s="6" t="s">
        <v>17416</v>
      </c>
      <c r="D3955" s="6"/>
      <c r="E3955" s="6"/>
      <c r="F3955" s="6" t="s">
        <v>29790</v>
      </c>
      <c r="G3955" s="6"/>
      <c r="H3955" s="6"/>
      <c r="I3955" s="6"/>
    </row>
    <row r="3956" customHeight="1" spans="1:9">
      <c r="A3956" s="8" t="s">
        <v>29791</v>
      </c>
      <c r="B3956" s="8" t="s">
        <v>29792</v>
      </c>
      <c r="C3956" s="8" t="s">
        <v>29793</v>
      </c>
      <c r="D3956" s="8"/>
      <c r="E3956" s="8"/>
      <c r="F3956" s="8" t="s">
        <v>29794</v>
      </c>
      <c r="G3956" s="8"/>
      <c r="H3956" s="8" t="s">
        <v>15985</v>
      </c>
      <c r="I3956" s="8"/>
    </row>
    <row r="3957" customHeight="1" spans="1:9">
      <c r="A3957" s="6" t="s">
        <v>29795</v>
      </c>
      <c r="B3957" s="6"/>
      <c r="C3957" s="6" t="s">
        <v>29796</v>
      </c>
      <c r="D3957" s="6"/>
      <c r="E3957" s="6"/>
      <c r="F3957" s="6" t="s">
        <v>29797</v>
      </c>
      <c r="G3957" s="6"/>
      <c r="H3957" s="6"/>
      <c r="I3957" s="6"/>
    </row>
    <row r="3958" customHeight="1" spans="1:9">
      <c r="A3958" s="8" t="s">
        <v>29798</v>
      </c>
      <c r="B3958" s="8" t="s">
        <v>29799</v>
      </c>
      <c r="C3958" s="8" t="s">
        <v>16129</v>
      </c>
      <c r="D3958" s="8"/>
      <c r="E3958" s="8"/>
      <c r="F3958" s="8" t="s">
        <v>29800</v>
      </c>
      <c r="G3958" s="8"/>
      <c r="H3958" s="8" t="s">
        <v>15985</v>
      </c>
      <c r="I3958" s="8"/>
    </row>
    <row r="3959" customHeight="1" spans="1:9">
      <c r="A3959" s="6" t="s">
        <v>29801</v>
      </c>
      <c r="B3959" s="6" t="s">
        <v>29802</v>
      </c>
      <c r="C3959" s="6" t="s">
        <v>29803</v>
      </c>
      <c r="D3959" s="6"/>
      <c r="E3959" s="6"/>
      <c r="F3959" s="6" t="s">
        <v>29804</v>
      </c>
      <c r="G3959" s="6"/>
      <c r="H3959" s="6" t="s">
        <v>15965</v>
      </c>
      <c r="I3959" s="6"/>
    </row>
    <row r="3960" customHeight="1" spans="1:9">
      <c r="A3960" s="8" t="s">
        <v>29805</v>
      </c>
      <c r="B3960" s="8"/>
      <c r="C3960" s="8" t="s">
        <v>29806</v>
      </c>
      <c r="D3960" s="8"/>
      <c r="E3960" s="8"/>
      <c r="F3960" s="8" t="s">
        <v>29807</v>
      </c>
      <c r="G3960" s="8"/>
      <c r="H3960" s="8"/>
      <c r="I3960" s="8"/>
    </row>
    <row r="3961" customHeight="1" spans="1:9">
      <c r="A3961" s="6" t="s">
        <v>29808</v>
      </c>
      <c r="B3961" s="6" t="s">
        <v>29809</v>
      </c>
      <c r="C3961" s="6" t="s">
        <v>16129</v>
      </c>
      <c r="D3961" s="6"/>
      <c r="E3961" s="6"/>
      <c r="F3961" s="6" t="s">
        <v>29810</v>
      </c>
      <c r="G3961" s="6"/>
      <c r="H3961" s="6" t="s">
        <v>15985</v>
      </c>
      <c r="I3961" s="6"/>
    </row>
    <row r="3962" customHeight="1" spans="1:9">
      <c r="A3962" s="8" t="s">
        <v>29811</v>
      </c>
      <c r="B3962" s="8" t="s">
        <v>29812</v>
      </c>
      <c r="C3962" s="8" t="s">
        <v>19585</v>
      </c>
      <c r="D3962" s="8"/>
      <c r="E3962" s="8"/>
      <c r="F3962" s="8" t="s">
        <v>29813</v>
      </c>
      <c r="G3962" s="8"/>
      <c r="H3962" s="8" t="s">
        <v>16826</v>
      </c>
      <c r="I3962" s="8"/>
    </row>
    <row r="3963" customHeight="1" spans="1:9">
      <c r="A3963" s="6" t="s">
        <v>29814</v>
      </c>
      <c r="B3963" s="6" t="s">
        <v>29815</v>
      </c>
      <c r="C3963" s="6" t="s">
        <v>29816</v>
      </c>
      <c r="D3963" s="6"/>
      <c r="E3963" s="6"/>
      <c r="F3963" s="6" t="s">
        <v>29817</v>
      </c>
      <c r="G3963" s="6"/>
      <c r="H3963" s="6" t="s">
        <v>18204</v>
      </c>
      <c r="I3963" s="6"/>
    </row>
    <row r="3964" customHeight="1" spans="1:9">
      <c r="A3964" s="8" t="s">
        <v>29818</v>
      </c>
      <c r="B3964" s="8" t="s">
        <v>29819</v>
      </c>
      <c r="C3964" s="8" t="s">
        <v>19988</v>
      </c>
      <c r="D3964" s="8"/>
      <c r="E3964" s="8"/>
      <c r="F3964" s="8" t="s">
        <v>29820</v>
      </c>
      <c r="G3964" s="8"/>
      <c r="H3964" s="8" t="s">
        <v>15985</v>
      </c>
      <c r="I3964" s="8"/>
    </row>
    <row r="3965" customHeight="1" spans="1:9">
      <c r="A3965" s="6" t="s">
        <v>29821</v>
      </c>
      <c r="B3965" s="6" t="s">
        <v>29822</v>
      </c>
      <c r="C3965" s="6" t="s">
        <v>29823</v>
      </c>
      <c r="D3965" s="6"/>
      <c r="E3965" s="6"/>
      <c r="F3965" s="6" t="s">
        <v>29824</v>
      </c>
      <c r="G3965" s="6"/>
      <c r="H3965" s="6" t="s">
        <v>15985</v>
      </c>
      <c r="I3965" s="6"/>
    </row>
    <row r="3966" customHeight="1" spans="1:9">
      <c r="A3966" s="8" t="s">
        <v>29825</v>
      </c>
      <c r="B3966" s="8" t="s">
        <v>29826</v>
      </c>
      <c r="C3966" s="8" t="s">
        <v>29703</v>
      </c>
      <c r="D3966" s="8"/>
      <c r="E3966" s="8"/>
      <c r="F3966" s="8" t="s">
        <v>29827</v>
      </c>
      <c r="G3966" s="8"/>
      <c r="H3966" s="8" t="s">
        <v>15985</v>
      </c>
      <c r="I3966" s="8"/>
    </row>
    <row r="3967" customHeight="1" spans="1:9">
      <c r="A3967" s="6" t="s">
        <v>29828</v>
      </c>
      <c r="B3967" s="6" t="s">
        <v>29829</v>
      </c>
      <c r="C3967" s="6" t="s">
        <v>29830</v>
      </c>
      <c r="D3967" s="6"/>
      <c r="E3967" s="6"/>
      <c r="F3967" s="6" t="s">
        <v>29831</v>
      </c>
      <c r="G3967" s="6"/>
      <c r="H3967" s="6" t="s">
        <v>17575</v>
      </c>
      <c r="I3967" s="6"/>
    </row>
    <row r="3968" customHeight="1" spans="1:9">
      <c r="A3968" s="8" t="s">
        <v>29832</v>
      </c>
      <c r="B3968" s="8" t="s">
        <v>29833</v>
      </c>
      <c r="C3968" s="8" t="s">
        <v>29834</v>
      </c>
      <c r="D3968" s="8"/>
      <c r="E3968" s="8"/>
      <c r="F3968" s="8" t="s">
        <v>29835</v>
      </c>
      <c r="G3968" s="8"/>
      <c r="H3968" s="8" t="s">
        <v>15965</v>
      </c>
      <c r="I3968" s="8"/>
    </row>
    <row r="3969" customHeight="1" spans="1:9">
      <c r="A3969" s="6" t="s">
        <v>29836</v>
      </c>
      <c r="B3969" s="6" t="s">
        <v>22052</v>
      </c>
      <c r="C3969" s="6" t="s">
        <v>18523</v>
      </c>
      <c r="D3969" s="6"/>
      <c r="E3969" s="6"/>
      <c r="F3969" s="6" t="s">
        <v>29837</v>
      </c>
      <c r="G3969" s="6"/>
      <c r="H3969" s="6" t="s">
        <v>15985</v>
      </c>
      <c r="I3969" s="6"/>
    </row>
    <row r="3970" customHeight="1" spans="1:9">
      <c r="A3970" s="8" t="s">
        <v>29838</v>
      </c>
      <c r="B3970" s="8" t="s">
        <v>29839</v>
      </c>
      <c r="C3970" s="8" t="s">
        <v>29840</v>
      </c>
      <c r="D3970" s="8"/>
      <c r="E3970" s="8"/>
      <c r="F3970" s="8" t="s">
        <v>29841</v>
      </c>
      <c r="G3970" s="8"/>
      <c r="H3970" s="8"/>
      <c r="I3970" s="8"/>
    </row>
    <row r="3971" customHeight="1" spans="1:9">
      <c r="A3971" s="6" t="s">
        <v>29842</v>
      </c>
      <c r="B3971" s="6" t="s">
        <v>29843</v>
      </c>
      <c r="C3971" s="6" t="s">
        <v>29844</v>
      </c>
      <c r="D3971" s="6"/>
      <c r="E3971" s="6"/>
      <c r="F3971" s="6" t="s">
        <v>29845</v>
      </c>
      <c r="G3971" s="6"/>
      <c r="H3971" s="6" t="s">
        <v>18204</v>
      </c>
      <c r="I3971" s="6"/>
    </row>
    <row r="3972" customHeight="1" spans="1:9">
      <c r="A3972" s="8" t="s">
        <v>29846</v>
      </c>
      <c r="B3972" s="8" t="s">
        <v>29847</v>
      </c>
      <c r="C3972" s="8" t="s">
        <v>17256</v>
      </c>
      <c r="D3972" s="8"/>
      <c r="E3972" s="8"/>
      <c r="F3972" s="8" t="s">
        <v>29848</v>
      </c>
      <c r="G3972" s="8"/>
      <c r="H3972" s="8" t="s">
        <v>17256</v>
      </c>
      <c r="I3972" s="8"/>
    </row>
    <row r="3973" customHeight="1" spans="1:9">
      <c r="A3973" s="6" t="s">
        <v>29849</v>
      </c>
      <c r="B3973" s="6" t="s">
        <v>29850</v>
      </c>
      <c r="C3973" s="6" t="s">
        <v>29851</v>
      </c>
      <c r="D3973" s="6"/>
      <c r="E3973" s="6"/>
      <c r="F3973" s="6" t="s">
        <v>29852</v>
      </c>
      <c r="G3973" s="6"/>
      <c r="H3973" s="6" t="s">
        <v>15985</v>
      </c>
      <c r="I3973" s="6"/>
    </row>
    <row r="3974" customHeight="1" spans="1:9">
      <c r="A3974" s="8" t="s">
        <v>29853</v>
      </c>
      <c r="B3974" s="8" t="s">
        <v>29854</v>
      </c>
      <c r="C3974" s="8" t="s">
        <v>29855</v>
      </c>
      <c r="D3974" s="8"/>
      <c r="E3974" s="8"/>
      <c r="F3974" s="8" t="s">
        <v>29856</v>
      </c>
      <c r="G3974" s="8"/>
      <c r="H3974" s="8" t="s">
        <v>15985</v>
      </c>
      <c r="I3974" s="8"/>
    </row>
    <row r="3975" customHeight="1" spans="1:9">
      <c r="A3975" s="6" t="s">
        <v>29857</v>
      </c>
      <c r="B3975" s="6" t="s">
        <v>29858</v>
      </c>
      <c r="C3975" s="6" t="s">
        <v>29859</v>
      </c>
      <c r="D3975" s="6"/>
      <c r="E3975" s="6"/>
      <c r="F3975" s="6" t="s">
        <v>29860</v>
      </c>
      <c r="G3975" s="6"/>
      <c r="H3975" s="6" t="s">
        <v>15985</v>
      </c>
      <c r="I3975" s="6"/>
    </row>
    <row r="3976" customHeight="1" spans="1:9">
      <c r="A3976" s="8" t="s">
        <v>29861</v>
      </c>
      <c r="B3976" s="8" t="s">
        <v>29862</v>
      </c>
      <c r="C3976" s="8" t="s">
        <v>29863</v>
      </c>
      <c r="D3976" s="8"/>
      <c r="E3976" s="8"/>
      <c r="F3976" s="8" t="s">
        <v>29864</v>
      </c>
      <c r="G3976" s="8"/>
      <c r="H3976" s="8" t="s">
        <v>15959</v>
      </c>
      <c r="I3976" s="8"/>
    </row>
    <row r="3977" customHeight="1" spans="1:9">
      <c r="A3977" s="6" t="s">
        <v>29865</v>
      </c>
      <c r="B3977" s="6" t="s">
        <v>29866</v>
      </c>
      <c r="C3977" s="6" t="s">
        <v>29867</v>
      </c>
      <c r="D3977" s="6"/>
      <c r="E3977" s="6"/>
      <c r="F3977" s="6" t="s">
        <v>29868</v>
      </c>
      <c r="G3977" s="6"/>
      <c r="H3977" s="6" t="s">
        <v>15985</v>
      </c>
      <c r="I3977" s="6"/>
    </row>
    <row r="3978" customHeight="1" spans="1:9">
      <c r="A3978" s="8" t="s">
        <v>29869</v>
      </c>
      <c r="B3978" s="8" t="s">
        <v>29870</v>
      </c>
      <c r="C3978" s="8" t="s">
        <v>29871</v>
      </c>
      <c r="D3978" s="8"/>
      <c r="E3978" s="8"/>
      <c r="F3978" s="8" t="s">
        <v>29872</v>
      </c>
      <c r="G3978" s="8"/>
      <c r="H3978" s="8" t="s">
        <v>15985</v>
      </c>
      <c r="I3978" s="8"/>
    </row>
    <row r="3979" customHeight="1" spans="1:9">
      <c r="A3979" s="6" t="s">
        <v>29873</v>
      </c>
      <c r="B3979" s="6" t="s">
        <v>29874</v>
      </c>
      <c r="C3979" s="6" t="s">
        <v>16197</v>
      </c>
      <c r="D3979" s="6"/>
      <c r="E3979" s="6"/>
      <c r="F3979" s="6" t="s">
        <v>29875</v>
      </c>
      <c r="G3979" s="6"/>
      <c r="H3979" s="6" t="s">
        <v>16197</v>
      </c>
      <c r="I3979" s="6"/>
    </row>
    <row r="3980" customHeight="1" spans="1:9">
      <c r="A3980" s="8" t="s">
        <v>29876</v>
      </c>
      <c r="B3980" s="8" t="s">
        <v>29877</v>
      </c>
      <c r="C3980" s="8" t="s">
        <v>19253</v>
      </c>
      <c r="D3980" s="8"/>
      <c r="E3980" s="8"/>
      <c r="F3980" s="8" t="s">
        <v>29878</v>
      </c>
      <c r="G3980" s="8"/>
      <c r="H3980" s="8" t="s">
        <v>16361</v>
      </c>
      <c r="I3980" s="8"/>
    </row>
    <row r="3981" customHeight="1" spans="1:9">
      <c r="A3981" s="6" t="s">
        <v>29879</v>
      </c>
      <c r="B3981" s="6" t="s">
        <v>29880</v>
      </c>
      <c r="C3981" s="6" t="s">
        <v>19398</v>
      </c>
      <c r="D3981" s="6"/>
      <c r="E3981" s="6"/>
      <c r="F3981" s="6" t="s">
        <v>29881</v>
      </c>
      <c r="G3981" s="6"/>
      <c r="H3981" s="6" t="s">
        <v>16168</v>
      </c>
      <c r="I3981" s="6"/>
    </row>
    <row r="3982" customHeight="1" spans="1:9">
      <c r="A3982" s="8" t="s">
        <v>29882</v>
      </c>
      <c r="B3982" s="8" t="s">
        <v>29883</v>
      </c>
      <c r="C3982" s="8" t="s">
        <v>29884</v>
      </c>
      <c r="D3982" s="8"/>
      <c r="E3982" s="8"/>
      <c r="F3982" s="8" t="s">
        <v>29885</v>
      </c>
      <c r="G3982" s="8"/>
      <c r="H3982" s="8" t="s">
        <v>15985</v>
      </c>
      <c r="I3982" s="8"/>
    </row>
    <row r="3983" customHeight="1" spans="1:9">
      <c r="A3983" s="6" t="s">
        <v>29886</v>
      </c>
      <c r="B3983" s="6" t="s">
        <v>29887</v>
      </c>
      <c r="C3983" s="6" t="s">
        <v>29888</v>
      </c>
      <c r="D3983" s="6"/>
      <c r="E3983" s="6"/>
      <c r="F3983" s="6" t="s">
        <v>29889</v>
      </c>
      <c r="G3983" s="6"/>
      <c r="H3983" s="6" t="s">
        <v>18204</v>
      </c>
      <c r="I3983" s="6"/>
    </row>
    <row r="3984" customHeight="1" spans="1:9">
      <c r="A3984" s="8" t="s">
        <v>29890</v>
      </c>
      <c r="B3984" s="8" t="s">
        <v>29891</v>
      </c>
      <c r="C3984" s="8" t="s">
        <v>29892</v>
      </c>
      <c r="D3984" s="8"/>
      <c r="E3984" s="8"/>
      <c r="F3984" s="8" t="s">
        <v>29893</v>
      </c>
      <c r="G3984" s="8"/>
      <c r="H3984" s="8" t="s">
        <v>15985</v>
      </c>
      <c r="I3984" s="8"/>
    </row>
    <row r="3985" customHeight="1" spans="1:9">
      <c r="A3985" s="6" t="s">
        <v>29894</v>
      </c>
      <c r="B3985" s="6" t="s">
        <v>29895</v>
      </c>
      <c r="C3985" s="6" t="s">
        <v>16808</v>
      </c>
      <c r="D3985" s="6"/>
      <c r="E3985" s="6"/>
      <c r="F3985" s="6" t="s">
        <v>29896</v>
      </c>
      <c r="G3985" s="6"/>
      <c r="H3985" s="6" t="s">
        <v>16539</v>
      </c>
      <c r="I3985" s="6"/>
    </row>
    <row r="3986" customHeight="1" spans="1:9">
      <c r="A3986" s="8" t="s">
        <v>29897</v>
      </c>
      <c r="B3986" s="8" t="s">
        <v>29898</v>
      </c>
      <c r="C3986" s="8" t="s">
        <v>29899</v>
      </c>
      <c r="D3986" s="8"/>
      <c r="E3986" s="8"/>
      <c r="F3986" s="8" t="s">
        <v>29900</v>
      </c>
      <c r="G3986" s="8"/>
      <c r="H3986" s="8" t="s">
        <v>16673</v>
      </c>
      <c r="I3986" s="8"/>
    </row>
    <row r="3987" customHeight="1" spans="1:9">
      <c r="A3987" s="6" t="s">
        <v>29901</v>
      </c>
      <c r="B3987" s="6"/>
      <c r="C3987" s="6" t="s">
        <v>29902</v>
      </c>
      <c r="D3987" s="6"/>
      <c r="E3987" s="6"/>
      <c r="F3987" s="6" t="s">
        <v>29903</v>
      </c>
      <c r="G3987" s="6"/>
      <c r="H3987" s="6"/>
      <c r="I3987" s="6"/>
    </row>
    <row r="3988" customHeight="1" spans="1:9">
      <c r="A3988" s="8" t="s">
        <v>29904</v>
      </c>
      <c r="B3988" s="8" t="s">
        <v>29905</v>
      </c>
      <c r="C3988" s="8" t="s">
        <v>29906</v>
      </c>
      <c r="D3988" s="8"/>
      <c r="E3988" s="8"/>
      <c r="F3988" s="8" t="s">
        <v>29907</v>
      </c>
      <c r="G3988" s="8"/>
      <c r="H3988" s="8" t="s">
        <v>16539</v>
      </c>
      <c r="I3988" s="8"/>
    </row>
    <row r="3989" customHeight="1" spans="1:9">
      <c r="A3989" s="6" t="s">
        <v>29908</v>
      </c>
      <c r="B3989" s="6" t="s">
        <v>29909</v>
      </c>
      <c r="C3989" s="6" t="s">
        <v>29910</v>
      </c>
      <c r="D3989" s="6"/>
      <c r="E3989" s="6"/>
      <c r="F3989" s="6" t="s">
        <v>29911</v>
      </c>
      <c r="G3989" s="6"/>
      <c r="H3989" s="6" t="s">
        <v>15985</v>
      </c>
      <c r="I3989" s="6"/>
    </row>
    <row r="3990" customHeight="1" spans="1:9">
      <c r="A3990" s="8" t="s">
        <v>29912</v>
      </c>
      <c r="B3990" s="8" t="s">
        <v>29913</v>
      </c>
      <c r="C3990" s="8" t="s">
        <v>29914</v>
      </c>
      <c r="D3990" s="8"/>
      <c r="E3990" s="8"/>
      <c r="F3990" s="8" t="s">
        <v>29915</v>
      </c>
      <c r="G3990" s="8"/>
      <c r="H3990" s="8" t="s">
        <v>15985</v>
      </c>
      <c r="I3990" s="8"/>
    </row>
    <row r="3991" customHeight="1" spans="1:9">
      <c r="A3991" s="6" t="s">
        <v>29916</v>
      </c>
      <c r="B3991" s="6" t="s">
        <v>29917</v>
      </c>
      <c r="C3991" s="6" t="s">
        <v>29918</v>
      </c>
      <c r="D3991" s="6"/>
      <c r="E3991" s="6"/>
      <c r="F3991" s="6" t="s">
        <v>29919</v>
      </c>
      <c r="G3991" s="6"/>
      <c r="H3991" s="6" t="s">
        <v>15985</v>
      </c>
      <c r="I3991" s="6"/>
    </row>
    <row r="3992" customHeight="1" spans="1:9">
      <c r="A3992" s="8" t="s">
        <v>29920</v>
      </c>
      <c r="B3992" s="8" t="s">
        <v>29921</v>
      </c>
      <c r="C3992" s="8" t="s">
        <v>29922</v>
      </c>
      <c r="D3992" s="8"/>
      <c r="E3992" s="8"/>
      <c r="F3992" s="8" t="s">
        <v>29923</v>
      </c>
      <c r="G3992" s="8"/>
      <c r="H3992" s="8" t="s">
        <v>16390</v>
      </c>
      <c r="I3992" s="8"/>
    </row>
    <row r="3993" customHeight="1" spans="1:9">
      <c r="A3993" s="6" t="s">
        <v>29924</v>
      </c>
      <c r="B3993" s="6" t="s">
        <v>29925</v>
      </c>
      <c r="C3993" s="6" t="s">
        <v>20751</v>
      </c>
      <c r="D3993" s="6"/>
      <c r="E3993" s="6"/>
      <c r="F3993" s="6" t="s">
        <v>29926</v>
      </c>
      <c r="G3993" s="6"/>
      <c r="H3993" s="6" t="s">
        <v>16348</v>
      </c>
      <c r="I3993" s="6"/>
    </row>
    <row r="3994" customHeight="1" spans="1:9">
      <c r="A3994" s="8" t="s">
        <v>29927</v>
      </c>
      <c r="B3994" s="8" t="s">
        <v>29928</v>
      </c>
      <c r="C3994" s="8" t="s">
        <v>29929</v>
      </c>
      <c r="D3994" s="8"/>
      <c r="E3994" s="8"/>
      <c r="F3994" s="8" t="s">
        <v>29930</v>
      </c>
      <c r="G3994" s="8"/>
      <c r="H3994" s="8" t="s">
        <v>16029</v>
      </c>
      <c r="I3994" s="8"/>
    </row>
    <row r="3995" customHeight="1" spans="1:9">
      <c r="A3995" s="6" t="s">
        <v>29931</v>
      </c>
      <c r="B3995" s="6" t="s">
        <v>29932</v>
      </c>
      <c r="C3995" s="6" t="s">
        <v>29933</v>
      </c>
      <c r="D3995" s="6"/>
      <c r="E3995" s="6"/>
      <c r="F3995" s="6" t="s">
        <v>29934</v>
      </c>
      <c r="G3995" s="6"/>
      <c r="H3995" s="6" t="s">
        <v>17575</v>
      </c>
      <c r="I3995" s="6"/>
    </row>
    <row r="3996" customHeight="1" spans="1:9">
      <c r="A3996" s="8" t="s">
        <v>29935</v>
      </c>
      <c r="B3996" s="8" t="s">
        <v>29936</v>
      </c>
      <c r="C3996" s="8" t="s">
        <v>29937</v>
      </c>
      <c r="D3996" s="8"/>
      <c r="E3996" s="8"/>
      <c r="F3996" s="8" t="s">
        <v>29938</v>
      </c>
      <c r="G3996" s="8"/>
      <c r="H3996" s="8" t="s">
        <v>15985</v>
      </c>
      <c r="I3996" s="8"/>
    </row>
    <row r="3997" customHeight="1" spans="1:9">
      <c r="A3997" s="6" t="s">
        <v>29939</v>
      </c>
      <c r="B3997" s="6" t="s">
        <v>29940</v>
      </c>
      <c r="C3997" s="6" t="s">
        <v>29941</v>
      </c>
      <c r="D3997" s="6"/>
      <c r="E3997" s="6"/>
      <c r="F3997" s="6" t="s">
        <v>29942</v>
      </c>
      <c r="G3997" s="6"/>
      <c r="H3997" s="6" t="s">
        <v>16034</v>
      </c>
      <c r="I3997" s="6"/>
    </row>
    <row r="3998" customHeight="1" spans="1:9">
      <c r="A3998" s="8" t="s">
        <v>29943</v>
      </c>
      <c r="B3998" s="8" t="s">
        <v>29944</v>
      </c>
      <c r="C3998" s="8" t="s">
        <v>29945</v>
      </c>
      <c r="D3998" s="8"/>
      <c r="E3998" s="8" t="s">
        <v>18259</v>
      </c>
      <c r="F3998" s="8" t="s">
        <v>29946</v>
      </c>
      <c r="G3998" s="8"/>
      <c r="H3998" s="8" t="s">
        <v>16081</v>
      </c>
      <c r="I3998" s="8"/>
    </row>
    <row r="3999" customHeight="1" spans="1:9">
      <c r="A3999" s="6" t="s">
        <v>29947</v>
      </c>
      <c r="B3999" s="6" t="s">
        <v>29948</v>
      </c>
      <c r="C3999" s="6" t="s">
        <v>21451</v>
      </c>
      <c r="D3999" s="6"/>
      <c r="E3999" s="6"/>
      <c r="F3999" s="6" t="s">
        <v>29949</v>
      </c>
      <c r="G3999" s="6"/>
      <c r="H3999" s="6" t="s">
        <v>16361</v>
      </c>
      <c r="I3999" s="6"/>
    </row>
    <row r="4000" customHeight="1" spans="1:9">
      <c r="A4000" s="8" t="s">
        <v>29950</v>
      </c>
      <c r="B4000" s="8" t="s">
        <v>29874</v>
      </c>
      <c r="C4000" s="8" t="s">
        <v>16197</v>
      </c>
      <c r="D4000" s="8"/>
      <c r="E4000" s="8"/>
      <c r="F4000" s="8" t="s">
        <v>29951</v>
      </c>
      <c r="G4000" s="8"/>
      <c r="H4000" s="8" t="s">
        <v>16197</v>
      </c>
      <c r="I4000" s="8"/>
    </row>
    <row r="4001" customHeight="1" spans="1:9">
      <c r="A4001" s="6" t="s">
        <v>29952</v>
      </c>
      <c r="B4001" s="6" t="s">
        <v>29953</v>
      </c>
      <c r="C4001" s="6" t="s">
        <v>29954</v>
      </c>
      <c r="D4001" s="6"/>
      <c r="E4001" s="6"/>
      <c r="F4001" s="6" t="s">
        <v>29955</v>
      </c>
      <c r="G4001" s="6"/>
      <c r="H4001" s="6" t="s">
        <v>16039</v>
      </c>
      <c r="I4001" s="6"/>
    </row>
    <row r="4002" customHeight="1" spans="1:9">
      <c r="A4002" s="8" t="s">
        <v>29956</v>
      </c>
      <c r="B4002" s="8" t="s">
        <v>29957</v>
      </c>
      <c r="C4002" s="8" t="s">
        <v>29958</v>
      </c>
      <c r="D4002" s="8"/>
      <c r="E4002" s="8"/>
      <c r="F4002" s="8" t="s">
        <v>29959</v>
      </c>
      <c r="G4002" s="8"/>
      <c r="H4002" s="8" t="s">
        <v>18204</v>
      </c>
      <c r="I4002" s="8"/>
    </row>
    <row r="4003" customHeight="1" spans="1:9">
      <c r="A4003" s="6" t="s">
        <v>29960</v>
      </c>
      <c r="B4003" s="6"/>
      <c r="C4003" s="6" t="s">
        <v>29961</v>
      </c>
      <c r="D4003" s="6"/>
      <c r="E4003" s="6"/>
      <c r="F4003" s="6" t="s">
        <v>29962</v>
      </c>
      <c r="G4003" s="6"/>
      <c r="H4003" s="6"/>
      <c r="I4003" s="6"/>
    </row>
    <row r="4004" customHeight="1" spans="1:9">
      <c r="A4004" s="8" t="s">
        <v>29963</v>
      </c>
      <c r="B4004" s="8" t="s">
        <v>29964</v>
      </c>
      <c r="C4004" s="8" t="s">
        <v>29965</v>
      </c>
      <c r="D4004" s="8"/>
      <c r="E4004" s="8"/>
      <c r="F4004" s="8" t="s">
        <v>29966</v>
      </c>
      <c r="G4004" s="8"/>
      <c r="H4004" s="8" t="s">
        <v>18204</v>
      </c>
      <c r="I4004" s="8"/>
    </row>
    <row r="4005" customHeight="1" spans="1:9">
      <c r="A4005" s="6" t="s">
        <v>29967</v>
      </c>
      <c r="B4005" s="6" t="s">
        <v>29968</v>
      </c>
      <c r="C4005" s="6" t="s">
        <v>29969</v>
      </c>
      <c r="D4005" s="6"/>
      <c r="E4005" s="6"/>
      <c r="F4005" s="6" t="s">
        <v>29970</v>
      </c>
      <c r="G4005" s="6"/>
      <c r="H4005" s="6" t="s">
        <v>18204</v>
      </c>
      <c r="I4005" s="6"/>
    </row>
    <row r="4006" customHeight="1" spans="1:9">
      <c r="A4006" s="8" t="s">
        <v>29971</v>
      </c>
      <c r="B4006" s="8" t="s">
        <v>29972</v>
      </c>
      <c r="C4006" s="8" t="s">
        <v>29973</v>
      </c>
      <c r="D4006" s="8"/>
      <c r="E4006" s="8"/>
      <c r="F4006" s="8" t="s">
        <v>29974</v>
      </c>
      <c r="G4006" s="8"/>
      <c r="H4006" s="8" t="s">
        <v>18204</v>
      </c>
      <c r="I4006" s="8"/>
    </row>
    <row r="4007" customHeight="1" spans="1:9">
      <c r="A4007" s="6" t="s">
        <v>29975</v>
      </c>
      <c r="B4007" s="6" t="s">
        <v>23237</v>
      </c>
      <c r="C4007" s="6" t="s">
        <v>21645</v>
      </c>
      <c r="D4007" s="6"/>
      <c r="E4007" s="6"/>
      <c r="F4007" s="6" t="s">
        <v>29976</v>
      </c>
      <c r="G4007" s="6"/>
      <c r="H4007" s="6" t="s">
        <v>15980</v>
      </c>
      <c r="I4007" s="6"/>
    </row>
    <row r="4008" customHeight="1" spans="1:9">
      <c r="A4008" s="8" t="s">
        <v>29977</v>
      </c>
      <c r="B4008" s="8" t="s">
        <v>29978</v>
      </c>
      <c r="C4008" s="8" t="s">
        <v>29979</v>
      </c>
      <c r="D4008" s="8"/>
      <c r="E4008" s="8"/>
      <c r="F4008" s="8" t="s">
        <v>29980</v>
      </c>
      <c r="G4008" s="8"/>
      <c r="H4008" s="8" t="s">
        <v>16102</v>
      </c>
      <c r="I4008" s="8"/>
    </row>
    <row r="4009" customHeight="1" spans="1:9">
      <c r="A4009" s="6" t="s">
        <v>29981</v>
      </c>
      <c r="B4009" s="6"/>
      <c r="C4009" s="6" t="s">
        <v>29982</v>
      </c>
      <c r="D4009" s="6"/>
      <c r="E4009" s="6"/>
      <c r="F4009" s="6" t="s">
        <v>29983</v>
      </c>
      <c r="G4009" s="6"/>
      <c r="H4009" s="6" t="s">
        <v>15998</v>
      </c>
      <c r="I4009" s="6"/>
    </row>
    <row r="4010" customHeight="1" spans="1:9">
      <c r="A4010" s="8" t="s">
        <v>29984</v>
      </c>
      <c r="B4010" s="8" t="s">
        <v>29985</v>
      </c>
      <c r="C4010" s="8" t="s">
        <v>29986</v>
      </c>
      <c r="D4010" s="8"/>
      <c r="E4010" s="8"/>
      <c r="F4010" s="8" t="s">
        <v>29987</v>
      </c>
      <c r="G4010" s="8"/>
      <c r="H4010" s="8" t="s">
        <v>18204</v>
      </c>
      <c r="I4010" s="8"/>
    </row>
    <row r="4011" customHeight="1" spans="1:9">
      <c r="A4011" s="6" t="s">
        <v>29988</v>
      </c>
      <c r="B4011" s="6" t="s">
        <v>29989</v>
      </c>
      <c r="C4011" s="6" t="s">
        <v>29990</v>
      </c>
      <c r="D4011" s="6"/>
      <c r="E4011" s="6"/>
      <c r="F4011" s="6" t="s">
        <v>29991</v>
      </c>
      <c r="G4011" s="6"/>
      <c r="H4011" s="6" t="s">
        <v>16056</v>
      </c>
      <c r="I4011" s="6"/>
    </row>
    <row r="4012" customHeight="1" spans="1:9">
      <c r="A4012" s="8" t="s">
        <v>29992</v>
      </c>
      <c r="B4012" s="8" t="s">
        <v>29993</v>
      </c>
      <c r="C4012" s="8" t="s">
        <v>29994</v>
      </c>
      <c r="D4012" s="8"/>
      <c r="E4012" s="8"/>
      <c r="F4012" s="8" t="s">
        <v>29995</v>
      </c>
      <c r="G4012" s="8"/>
      <c r="H4012" s="8" t="s">
        <v>16034</v>
      </c>
      <c r="I4012" s="8"/>
    </row>
    <row r="4013" customHeight="1" spans="1:9">
      <c r="A4013" s="6" t="s">
        <v>29996</v>
      </c>
      <c r="B4013" s="6" t="s">
        <v>29997</v>
      </c>
      <c r="C4013" s="6" t="s">
        <v>29998</v>
      </c>
      <c r="D4013" s="6"/>
      <c r="E4013" s="6"/>
      <c r="F4013" s="6" t="s">
        <v>29999</v>
      </c>
      <c r="G4013" s="6"/>
      <c r="H4013" s="6" t="s">
        <v>15975</v>
      </c>
      <c r="I4013" s="6"/>
    </row>
    <row r="4014" customHeight="1" spans="1:9">
      <c r="A4014" s="8" t="s">
        <v>30000</v>
      </c>
      <c r="B4014" s="8" t="s">
        <v>30001</v>
      </c>
      <c r="C4014" s="8" t="s">
        <v>30002</v>
      </c>
      <c r="D4014" s="8"/>
      <c r="E4014" s="8"/>
      <c r="F4014" s="8" t="s">
        <v>30003</v>
      </c>
      <c r="G4014" s="8"/>
      <c r="H4014" s="8" t="s">
        <v>15959</v>
      </c>
      <c r="I4014" s="8"/>
    </row>
    <row r="4015" customHeight="1" spans="1:9">
      <c r="A4015" s="6" t="s">
        <v>30004</v>
      </c>
      <c r="B4015" s="6"/>
      <c r="C4015" s="6" t="s">
        <v>30005</v>
      </c>
      <c r="D4015" s="6"/>
      <c r="E4015" s="6"/>
      <c r="F4015" s="6" t="s">
        <v>30006</v>
      </c>
      <c r="G4015" s="6"/>
      <c r="H4015" s="6"/>
      <c r="I4015" s="6"/>
    </row>
    <row r="4016" customHeight="1" spans="1:9">
      <c r="A4016" s="8" t="s">
        <v>30007</v>
      </c>
      <c r="B4016" s="8" t="s">
        <v>30008</v>
      </c>
      <c r="C4016" s="8" t="s">
        <v>30009</v>
      </c>
      <c r="D4016" s="8"/>
      <c r="E4016" s="8"/>
      <c r="F4016" s="8" t="s">
        <v>30010</v>
      </c>
      <c r="G4016" s="8"/>
      <c r="H4016" s="8" t="s">
        <v>16034</v>
      </c>
      <c r="I4016" s="8"/>
    </row>
    <row r="4017" customHeight="1" spans="1:9">
      <c r="A4017" s="6" t="s">
        <v>30011</v>
      </c>
      <c r="B4017" s="6" t="s">
        <v>30012</v>
      </c>
      <c r="C4017" s="6" t="s">
        <v>16029</v>
      </c>
      <c r="D4017" s="6"/>
      <c r="E4017" s="6"/>
      <c r="F4017" s="6" t="s">
        <v>30013</v>
      </c>
      <c r="G4017" s="6"/>
      <c r="H4017" s="6" t="s">
        <v>16029</v>
      </c>
      <c r="I4017" s="6"/>
    </row>
    <row r="4018" customHeight="1" spans="1:9">
      <c r="A4018" s="8" t="s">
        <v>30014</v>
      </c>
      <c r="B4018" s="8" t="s">
        <v>30015</v>
      </c>
      <c r="C4018" s="8" t="s">
        <v>30016</v>
      </c>
      <c r="D4018" s="8"/>
      <c r="E4018" s="8"/>
      <c r="F4018" s="8" t="s">
        <v>30017</v>
      </c>
      <c r="G4018" s="8"/>
      <c r="H4018" s="8" t="s">
        <v>15985</v>
      </c>
      <c r="I4018" s="8"/>
    </row>
    <row r="4019" customHeight="1" spans="1:9">
      <c r="A4019" s="6" t="s">
        <v>30018</v>
      </c>
      <c r="B4019" s="6" t="s">
        <v>30019</v>
      </c>
      <c r="C4019" s="6" t="s">
        <v>30020</v>
      </c>
      <c r="D4019" s="6"/>
      <c r="E4019" s="6"/>
      <c r="F4019" s="6" t="s">
        <v>30021</v>
      </c>
      <c r="G4019" s="6"/>
      <c r="H4019" s="6" t="s">
        <v>15985</v>
      </c>
      <c r="I4019" s="6"/>
    </row>
    <row r="4020" customHeight="1" spans="1:9">
      <c r="A4020" s="8" t="s">
        <v>30022</v>
      </c>
      <c r="B4020" s="8" t="s">
        <v>30023</v>
      </c>
      <c r="C4020" s="8" t="s">
        <v>30024</v>
      </c>
      <c r="D4020" s="8"/>
      <c r="E4020" s="8" t="s">
        <v>19452</v>
      </c>
      <c r="F4020" s="8" t="s">
        <v>30025</v>
      </c>
      <c r="G4020" s="8"/>
      <c r="H4020" s="8" t="s">
        <v>15965</v>
      </c>
      <c r="I4020" s="8"/>
    </row>
    <row r="4021" customHeight="1" spans="1:9">
      <c r="A4021" s="6" t="s">
        <v>30026</v>
      </c>
      <c r="B4021" s="6" t="s">
        <v>30027</v>
      </c>
      <c r="C4021" s="6" t="s">
        <v>24637</v>
      </c>
      <c r="D4021" s="6"/>
      <c r="E4021" s="6"/>
      <c r="F4021" s="6" t="s">
        <v>30028</v>
      </c>
      <c r="G4021" s="6"/>
      <c r="H4021" s="6" t="s">
        <v>15985</v>
      </c>
      <c r="I4021" s="6"/>
    </row>
    <row r="4022" customHeight="1" spans="1:9">
      <c r="A4022" s="8" t="s">
        <v>30029</v>
      </c>
      <c r="B4022" s="8" t="s">
        <v>30030</v>
      </c>
      <c r="C4022" s="8" t="s">
        <v>30031</v>
      </c>
      <c r="D4022" s="8"/>
      <c r="E4022" s="8"/>
      <c r="F4022" s="8" t="s">
        <v>30032</v>
      </c>
      <c r="G4022" s="8"/>
      <c r="H4022" s="8" t="s">
        <v>15985</v>
      </c>
      <c r="I4022" s="8"/>
    </row>
    <row r="4023" customHeight="1" spans="1:9">
      <c r="A4023" s="6" t="s">
        <v>30033</v>
      </c>
      <c r="B4023" s="6" t="s">
        <v>30034</v>
      </c>
      <c r="C4023" s="6" t="s">
        <v>30035</v>
      </c>
      <c r="D4023" s="6"/>
      <c r="E4023" s="6"/>
      <c r="F4023" s="6" t="s">
        <v>30036</v>
      </c>
      <c r="G4023" s="6"/>
      <c r="H4023" s="6" t="s">
        <v>18204</v>
      </c>
      <c r="I4023" s="6"/>
    </row>
    <row r="4024" customHeight="1" spans="1:9">
      <c r="A4024" s="8" t="s">
        <v>30037</v>
      </c>
      <c r="B4024" s="8" t="s">
        <v>30038</v>
      </c>
      <c r="C4024" s="8" t="s">
        <v>30039</v>
      </c>
      <c r="D4024" s="8"/>
      <c r="E4024" s="8"/>
      <c r="F4024" s="8" t="s">
        <v>30040</v>
      </c>
      <c r="G4024" s="8"/>
      <c r="H4024" s="8" t="s">
        <v>16011</v>
      </c>
      <c r="I4024" s="8"/>
    </row>
    <row r="4025" customHeight="1" spans="1:9">
      <c r="A4025" s="6" t="s">
        <v>30041</v>
      </c>
      <c r="B4025" s="6" t="s">
        <v>26564</v>
      </c>
      <c r="C4025" s="6" t="s">
        <v>17256</v>
      </c>
      <c r="D4025" s="6"/>
      <c r="E4025" s="6"/>
      <c r="F4025" s="6" t="s">
        <v>30042</v>
      </c>
      <c r="G4025" s="6"/>
      <c r="H4025" s="6" t="s">
        <v>17256</v>
      </c>
      <c r="I4025" s="6"/>
    </row>
    <row r="4026" customHeight="1" spans="1:9">
      <c r="A4026" s="8" t="s">
        <v>30043</v>
      </c>
      <c r="B4026" s="8" t="s">
        <v>30044</v>
      </c>
      <c r="C4026" s="8" t="s">
        <v>30045</v>
      </c>
      <c r="D4026" s="8"/>
      <c r="E4026" s="8"/>
      <c r="F4026" s="8" t="s">
        <v>30046</v>
      </c>
      <c r="G4026" s="8"/>
      <c r="H4026" s="8" t="s">
        <v>15985</v>
      </c>
      <c r="I4026" s="8"/>
    </row>
    <row r="4027" customHeight="1" spans="1:9">
      <c r="A4027" s="6" t="s">
        <v>30047</v>
      </c>
      <c r="B4027" s="6"/>
      <c r="C4027" s="6" t="s">
        <v>30048</v>
      </c>
      <c r="D4027" s="6"/>
      <c r="E4027" s="6"/>
      <c r="F4027" s="6" t="s">
        <v>30049</v>
      </c>
      <c r="G4027" s="6"/>
      <c r="H4027" s="6"/>
      <c r="I4027" s="6"/>
    </row>
    <row r="4028" customHeight="1" spans="1:9">
      <c r="A4028" s="8" t="s">
        <v>30050</v>
      </c>
      <c r="B4028" s="8" t="s">
        <v>30051</v>
      </c>
      <c r="C4028" s="8" t="s">
        <v>20751</v>
      </c>
      <c r="D4028" s="8"/>
      <c r="E4028" s="8"/>
      <c r="F4028" s="8" t="s">
        <v>30052</v>
      </c>
      <c r="G4028" s="8"/>
      <c r="H4028" s="8" t="s">
        <v>16348</v>
      </c>
      <c r="I4028" s="8"/>
    </row>
    <row r="4029" customHeight="1" spans="1:9">
      <c r="A4029" s="6" t="s">
        <v>30053</v>
      </c>
      <c r="B4029" s="6"/>
      <c r="C4029" s="6" t="s">
        <v>30054</v>
      </c>
      <c r="D4029" s="6"/>
      <c r="E4029" s="6"/>
      <c r="F4029" s="6" t="s">
        <v>30055</v>
      </c>
      <c r="G4029" s="6"/>
      <c r="H4029" s="6"/>
      <c r="I4029" s="6"/>
    </row>
    <row r="4030" customHeight="1" spans="1:9">
      <c r="A4030" s="8" t="s">
        <v>30056</v>
      </c>
      <c r="B4030" s="8"/>
      <c r="C4030" s="8" t="s">
        <v>30057</v>
      </c>
      <c r="D4030" s="8"/>
      <c r="E4030" s="8"/>
      <c r="F4030" s="8" t="s">
        <v>30058</v>
      </c>
      <c r="G4030" s="8"/>
      <c r="H4030" s="8"/>
      <c r="I4030" s="8"/>
    </row>
    <row r="4031" customHeight="1" spans="1:9">
      <c r="A4031" s="6" t="s">
        <v>30059</v>
      </c>
      <c r="B4031" s="6"/>
      <c r="C4031" s="6" t="s">
        <v>30060</v>
      </c>
      <c r="D4031" s="6"/>
      <c r="E4031" s="6"/>
      <c r="F4031" s="6" t="s">
        <v>30061</v>
      </c>
      <c r="G4031" s="6"/>
      <c r="H4031" s="6"/>
      <c r="I4031" s="6"/>
    </row>
    <row r="4032" customHeight="1" spans="1:9">
      <c r="A4032" s="8" t="s">
        <v>30062</v>
      </c>
      <c r="B4032" s="8"/>
      <c r="C4032" s="8" t="s">
        <v>30063</v>
      </c>
      <c r="D4032" s="8"/>
      <c r="E4032" s="8"/>
      <c r="F4032" s="8" t="s">
        <v>30064</v>
      </c>
      <c r="G4032" s="8"/>
      <c r="H4032" s="8"/>
      <c r="I4032" s="8"/>
    </row>
    <row r="4033" customHeight="1" spans="1:9">
      <c r="A4033" s="6" t="s">
        <v>30065</v>
      </c>
      <c r="B4033" s="6" t="s">
        <v>30066</v>
      </c>
      <c r="C4033" s="6" t="s">
        <v>19581</v>
      </c>
      <c r="D4033" s="6"/>
      <c r="E4033" s="6"/>
      <c r="F4033" s="6" t="s">
        <v>30067</v>
      </c>
      <c r="G4033" s="6"/>
      <c r="H4033" s="6" t="s">
        <v>15985</v>
      </c>
      <c r="I4033" s="6"/>
    </row>
    <row r="4034" customHeight="1" spans="1:9">
      <c r="A4034" s="8" t="s">
        <v>30068</v>
      </c>
      <c r="B4034" s="8" t="s">
        <v>30069</v>
      </c>
      <c r="C4034" s="8" t="s">
        <v>20751</v>
      </c>
      <c r="D4034" s="8"/>
      <c r="E4034" s="8"/>
      <c r="F4034" s="8" t="s">
        <v>30070</v>
      </c>
      <c r="G4034" s="8"/>
      <c r="H4034" s="8" t="s">
        <v>16348</v>
      </c>
      <c r="I4034" s="8"/>
    </row>
    <row r="4035" customHeight="1" spans="1:9">
      <c r="A4035" s="6" t="s">
        <v>30071</v>
      </c>
      <c r="B4035" s="6" t="s">
        <v>30072</v>
      </c>
      <c r="C4035" s="6" t="s">
        <v>22400</v>
      </c>
      <c r="D4035" s="6"/>
      <c r="E4035" s="6"/>
      <c r="F4035" s="6" t="s">
        <v>30073</v>
      </c>
      <c r="G4035" s="6"/>
      <c r="H4035" s="6" t="s">
        <v>16024</v>
      </c>
      <c r="I4035" s="6"/>
    </row>
    <row r="4036" customHeight="1" spans="1:9">
      <c r="A4036" s="8" t="s">
        <v>30074</v>
      </c>
      <c r="B4036" s="8" t="s">
        <v>30075</v>
      </c>
      <c r="C4036" s="8" t="s">
        <v>30076</v>
      </c>
      <c r="D4036" s="8"/>
      <c r="E4036" s="8"/>
      <c r="F4036" s="8" t="s">
        <v>30077</v>
      </c>
      <c r="G4036" s="8"/>
      <c r="H4036" s="8" t="s">
        <v>16361</v>
      </c>
      <c r="I4036" s="8"/>
    </row>
    <row r="4037" customHeight="1" spans="1:9">
      <c r="A4037" s="6" t="s">
        <v>30078</v>
      </c>
      <c r="B4037" s="6" t="s">
        <v>30079</v>
      </c>
      <c r="C4037" s="6" t="s">
        <v>30080</v>
      </c>
      <c r="D4037" s="6"/>
      <c r="E4037" s="6"/>
      <c r="F4037" s="6" t="s">
        <v>30081</v>
      </c>
      <c r="G4037" s="6"/>
      <c r="H4037" s="6" t="s">
        <v>16361</v>
      </c>
      <c r="I4037" s="6"/>
    </row>
    <row r="4038" customHeight="1" spans="1:9">
      <c r="A4038" s="8" t="s">
        <v>30082</v>
      </c>
      <c r="B4038" s="8" t="s">
        <v>30083</v>
      </c>
      <c r="C4038" s="8" t="s">
        <v>30084</v>
      </c>
      <c r="D4038" s="8"/>
      <c r="E4038" s="8"/>
      <c r="F4038" s="8" t="s">
        <v>30085</v>
      </c>
      <c r="G4038" s="8"/>
      <c r="H4038" s="8" t="s">
        <v>15985</v>
      </c>
      <c r="I4038" s="8"/>
    </row>
    <row r="4039" customHeight="1" spans="1:9">
      <c r="A4039" s="6" t="s">
        <v>30086</v>
      </c>
      <c r="B4039" s="6" t="s">
        <v>30087</v>
      </c>
      <c r="C4039" s="6" t="s">
        <v>18527</v>
      </c>
      <c r="D4039" s="6"/>
      <c r="E4039" s="6"/>
      <c r="F4039" s="6" t="s">
        <v>30088</v>
      </c>
      <c r="G4039" s="6"/>
      <c r="H4039" s="6" t="s">
        <v>16361</v>
      </c>
      <c r="I4039" s="6"/>
    </row>
    <row r="4040" customHeight="1" spans="1:9">
      <c r="A4040" s="8" t="s">
        <v>30089</v>
      </c>
      <c r="B4040" s="8" t="s">
        <v>30090</v>
      </c>
      <c r="C4040" s="8" t="s">
        <v>30091</v>
      </c>
      <c r="D4040" s="8"/>
      <c r="E4040" s="8"/>
      <c r="F4040" s="8" t="s">
        <v>30092</v>
      </c>
      <c r="G4040" s="8"/>
      <c r="H4040" s="8" t="s">
        <v>15985</v>
      </c>
      <c r="I4040" s="8"/>
    </row>
    <row r="4041" customHeight="1" spans="1:9">
      <c r="A4041" s="6" t="s">
        <v>30093</v>
      </c>
      <c r="B4041" s="6" t="s">
        <v>30094</v>
      </c>
      <c r="C4041" s="6" t="s">
        <v>30095</v>
      </c>
      <c r="D4041" s="6"/>
      <c r="E4041" s="6"/>
      <c r="F4041" s="6" t="s">
        <v>30096</v>
      </c>
      <c r="G4041" s="6"/>
      <c r="H4041" s="6" t="s">
        <v>17256</v>
      </c>
      <c r="I4041" s="6"/>
    </row>
    <row r="4042" customHeight="1" spans="1:9">
      <c r="A4042" s="8" t="s">
        <v>30097</v>
      </c>
      <c r="B4042" s="8" t="s">
        <v>30098</v>
      </c>
      <c r="C4042" s="8" t="s">
        <v>30099</v>
      </c>
      <c r="D4042" s="8"/>
      <c r="E4042" s="8"/>
      <c r="F4042" s="8" t="s">
        <v>30100</v>
      </c>
      <c r="G4042" s="8"/>
      <c r="H4042" s="8" t="s">
        <v>15985</v>
      </c>
      <c r="I4042" s="8"/>
    </row>
    <row r="4043" customHeight="1" spans="1:9">
      <c r="A4043" s="6" t="s">
        <v>30101</v>
      </c>
      <c r="B4043" s="6" t="s">
        <v>30102</v>
      </c>
      <c r="C4043" s="6" t="s">
        <v>30103</v>
      </c>
      <c r="D4043" s="6"/>
      <c r="E4043" s="6"/>
      <c r="F4043" s="6" t="s">
        <v>30104</v>
      </c>
      <c r="G4043" s="6"/>
      <c r="H4043" s="6" t="s">
        <v>15985</v>
      </c>
      <c r="I4043" s="6"/>
    </row>
    <row r="4044" customHeight="1" spans="1:9">
      <c r="A4044" s="8" t="s">
        <v>30105</v>
      </c>
      <c r="B4044" s="8" t="s">
        <v>30106</v>
      </c>
      <c r="C4044" s="8" t="s">
        <v>16473</v>
      </c>
      <c r="D4044" s="8"/>
      <c r="E4044" s="8"/>
      <c r="F4044" s="8" t="s">
        <v>30107</v>
      </c>
      <c r="G4044" s="8"/>
      <c r="H4044" s="8" t="s">
        <v>15985</v>
      </c>
      <c r="I4044" s="8"/>
    </row>
    <row r="4045" customHeight="1" spans="1:9">
      <c r="A4045" s="6" t="s">
        <v>30108</v>
      </c>
      <c r="B4045" s="6" t="s">
        <v>30109</v>
      </c>
      <c r="C4045" s="6" t="s">
        <v>17597</v>
      </c>
      <c r="D4045" s="6"/>
      <c r="E4045" s="6"/>
      <c r="F4045" s="6" t="s">
        <v>30110</v>
      </c>
      <c r="G4045" s="6"/>
      <c r="H4045" s="6" t="s">
        <v>16390</v>
      </c>
      <c r="I4045" s="6"/>
    </row>
    <row r="4046" customHeight="1" spans="1:9">
      <c r="A4046" s="8" t="s">
        <v>30111</v>
      </c>
      <c r="B4046" s="8" t="s">
        <v>30112</v>
      </c>
      <c r="C4046" s="8" t="s">
        <v>16105</v>
      </c>
      <c r="D4046" s="8"/>
      <c r="E4046" s="8"/>
      <c r="F4046" s="8" t="s">
        <v>30113</v>
      </c>
      <c r="G4046" s="8"/>
      <c r="H4046" s="8" t="s">
        <v>15985</v>
      </c>
      <c r="I4046" s="8"/>
    </row>
    <row r="4047" customHeight="1" spans="1:9">
      <c r="A4047" s="6" t="s">
        <v>30114</v>
      </c>
      <c r="B4047" s="6" t="s">
        <v>30115</v>
      </c>
      <c r="C4047" s="6" t="s">
        <v>18263</v>
      </c>
      <c r="D4047" s="6"/>
      <c r="E4047" s="6"/>
      <c r="F4047" s="6" t="s">
        <v>30116</v>
      </c>
      <c r="G4047" s="6"/>
      <c r="H4047" s="6" t="s">
        <v>16024</v>
      </c>
      <c r="I4047" s="6"/>
    </row>
    <row r="4048" customHeight="1" spans="1:9">
      <c r="A4048" s="8" t="s">
        <v>30117</v>
      </c>
      <c r="B4048" s="8" t="s">
        <v>30118</v>
      </c>
      <c r="C4048" s="8" t="s">
        <v>30119</v>
      </c>
      <c r="D4048" s="8"/>
      <c r="E4048" s="8"/>
      <c r="F4048" s="8" t="s">
        <v>30120</v>
      </c>
      <c r="G4048" s="8"/>
      <c r="H4048" s="8" t="s">
        <v>16348</v>
      </c>
      <c r="I4048" s="8"/>
    </row>
    <row r="4049" customHeight="1" spans="1:9">
      <c r="A4049" s="6" t="s">
        <v>30121</v>
      </c>
      <c r="B4049" s="6" t="s">
        <v>30122</v>
      </c>
      <c r="C4049" s="6" t="s">
        <v>30123</v>
      </c>
      <c r="D4049" s="6"/>
      <c r="E4049" s="6"/>
      <c r="F4049" s="6" t="s">
        <v>30124</v>
      </c>
      <c r="G4049" s="6"/>
      <c r="H4049" s="6" t="s">
        <v>16390</v>
      </c>
      <c r="I4049" s="6"/>
    </row>
    <row r="4050" customHeight="1" spans="1:9">
      <c r="A4050" s="8" t="s">
        <v>30125</v>
      </c>
      <c r="B4050" s="8" t="s">
        <v>30126</v>
      </c>
      <c r="C4050" s="8" t="s">
        <v>30127</v>
      </c>
      <c r="D4050" s="8"/>
      <c r="E4050" s="8"/>
      <c r="F4050" s="8" t="s">
        <v>30128</v>
      </c>
      <c r="G4050" s="8"/>
      <c r="H4050" s="8" t="s">
        <v>16348</v>
      </c>
      <c r="I4050" s="8"/>
    </row>
    <row r="4051" customHeight="1" spans="1:9">
      <c r="A4051" s="6" t="s">
        <v>30129</v>
      </c>
      <c r="B4051" s="6" t="s">
        <v>30130</v>
      </c>
      <c r="C4051" s="6" t="s">
        <v>30131</v>
      </c>
      <c r="D4051" s="6"/>
      <c r="E4051" s="6"/>
      <c r="F4051" s="6" t="s">
        <v>30132</v>
      </c>
      <c r="G4051" s="6"/>
      <c r="H4051" s="6" t="s">
        <v>16024</v>
      </c>
      <c r="I4051" s="6"/>
    </row>
    <row r="4052" customHeight="1" spans="1:9">
      <c r="A4052" s="8" t="s">
        <v>30133</v>
      </c>
      <c r="B4052" s="8"/>
      <c r="C4052" s="8" t="s">
        <v>30134</v>
      </c>
      <c r="D4052" s="8"/>
      <c r="E4052" s="8"/>
      <c r="F4052" s="8" t="s">
        <v>30135</v>
      </c>
      <c r="G4052" s="8"/>
      <c r="H4052" s="8" t="s">
        <v>15985</v>
      </c>
      <c r="I4052" s="8"/>
    </row>
    <row r="4053" customHeight="1" spans="1:9">
      <c r="A4053" s="6" t="s">
        <v>30136</v>
      </c>
      <c r="B4053" s="6" t="s">
        <v>30137</v>
      </c>
      <c r="C4053" s="6" t="s">
        <v>22060</v>
      </c>
      <c r="D4053" s="6"/>
      <c r="E4053" s="6"/>
      <c r="F4053" s="6" t="s">
        <v>30138</v>
      </c>
      <c r="G4053" s="6"/>
      <c r="H4053" s="6" t="s">
        <v>19537</v>
      </c>
      <c r="I4053" s="6"/>
    </row>
    <row r="4054" customHeight="1" spans="1:9">
      <c r="A4054" s="8" t="s">
        <v>30139</v>
      </c>
      <c r="B4054" s="8" t="s">
        <v>30140</v>
      </c>
      <c r="C4054" s="8" t="s">
        <v>30141</v>
      </c>
      <c r="D4054" s="8"/>
      <c r="E4054" s="8"/>
      <c r="F4054" s="8" t="s">
        <v>30142</v>
      </c>
      <c r="G4054" s="8"/>
      <c r="H4054" s="8" t="s">
        <v>15985</v>
      </c>
      <c r="I4054" s="8"/>
    </row>
    <row r="4055" customHeight="1" spans="1:9">
      <c r="A4055" s="6" t="s">
        <v>30143</v>
      </c>
      <c r="B4055" s="6" t="s">
        <v>30144</v>
      </c>
      <c r="C4055" s="6" t="s">
        <v>30145</v>
      </c>
      <c r="D4055" s="6"/>
      <c r="E4055" s="6"/>
      <c r="F4055" s="6" t="s">
        <v>30146</v>
      </c>
      <c r="G4055" s="6"/>
      <c r="H4055" s="6"/>
      <c r="I4055" s="6"/>
    </row>
    <row r="4056" customHeight="1" spans="1:9">
      <c r="A4056" s="8" t="s">
        <v>30147</v>
      </c>
      <c r="B4056" s="8" t="s">
        <v>30148</v>
      </c>
      <c r="C4056" s="8" t="s">
        <v>15980</v>
      </c>
      <c r="D4056" s="8"/>
      <c r="E4056" s="8"/>
      <c r="F4056" s="8" t="s">
        <v>30149</v>
      </c>
      <c r="G4056" s="8"/>
      <c r="H4056" s="8" t="s">
        <v>15985</v>
      </c>
      <c r="I4056" s="8"/>
    </row>
    <row r="4057" customHeight="1" spans="1:9">
      <c r="A4057" s="6" t="s">
        <v>30150</v>
      </c>
      <c r="B4057" s="6" t="s">
        <v>30151</v>
      </c>
      <c r="C4057" s="6" t="s">
        <v>30152</v>
      </c>
      <c r="D4057" s="6"/>
      <c r="E4057" s="6"/>
      <c r="F4057" s="6" t="s">
        <v>30153</v>
      </c>
      <c r="G4057" s="6"/>
      <c r="H4057" s="6" t="s">
        <v>16024</v>
      </c>
      <c r="I4057" s="6"/>
    </row>
    <row r="4058" customHeight="1" spans="1:9">
      <c r="A4058" s="8" t="s">
        <v>30154</v>
      </c>
      <c r="B4058" s="8" t="s">
        <v>30155</v>
      </c>
      <c r="C4058" s="8" t="s">
        <v>27221</v>
      </c>
      <c r="D4058" s="8"/>
      <c r="E4058" s="8"/>
      <c r="F4058" s="8" t="s">
        <v>30156</v>
      </c>
      <c r="G4058" s="8"/>
      <c r="H4058" s="8" t="s">
        <v>15985</v>
      </c>
      <c r="I4058" s="8"/>
    </row>
    <row r="4059" customHeight="1" spans="1:9">
      <c r="A4059" s="6" t="s">
        <v>30157</v>
      </c>
      <c r="B4059" s="6" t="s">
        <v>30158</v>
      </c>
      <c r="C4059" s="6" t="s">
        <v>30159</v>
      </c>
      <c r="D4059" s="6"/>
      <c r="E4059" s="6"/>
      <c r="F4059" s="6" t="s">
        <v>30160</v>
      </c>
      <c r="G4059" s="6"/>
      <c r="H4059" s="6" t="s">
        <v>16024</v>
      </c>
      <c r="I4059" s="6"/>
    </row>
    <row r="4060" customHeight="1" spans="1:9">
      <c r="A4060" s="8" t="s">
        <v>30161</v>
      </c>
      <c r="B4060" s="8" t="s">
        <v>30162</v>
      </c>
      <c r="C4060" s="8" t="s">
        <v>18766</v>
      </c>
      <c r="D4060" s="8"/>
      <c r="E4060" s="8"/>
      <c r="F4060" s="8" t="s">
        <v>30163</v>
      </c>
      <c r="G4060" s="8"/>
      <c r="H4060" s="8" t="s">
        <v>15985</v>
      </c>
      <c r="I4060" s="8"/>
    </row>
    <row r="4061" customHeight="1" spans="1:9">
      <c r="A4061" s="6" t="s">
        <v>30164</v>
      </c>
      <c r="B4061" s="6" t="s">
        <v>30165</v>
      </c>
      <c r="C4061" s="6" t="s">
        <v>16197</v>
      </c>
      <c r="D4061" s="6"/>
      <c r="E4061" s="6"/>
      <c r="F4061" s="6" t="s">
        <v>30166</v>
      </c>
      <c r="G4061" s="6"/>
      <c r="H4061" s="6" t="s">
        <v>16197</v>
      </c>
      <c r="I4061" s="6"/>
    </row>
    <row r="4062" customHeight="1" spans="1:9">
      <c r="A4062" s="8" t="s">
        <v>30167</v>
      </c>
      <c r="B4062" s="8" t="s">
        <v>30168</v>
      </c>
      <c r="C4062" s="8" t="s">
        <v>30169</v>
      </c>
      <c r="D4062" s="8"/>
      <c r="E4062" s="8"/>
      <c r="F4062" s="8" t="s">
        <v>30170</v>
      </c>
      <c r="G4062" s="8"/>
      <c r="H4062" s="8" t="s">
        <v>17256</v>
      </c>
      <c r="I4062" s="8"/>
    </row>
    <row r="4063" customHeight="1" spans="1:9">
      <c r="A4063" s="6" t="s">
        <v>30171</v>
      </c>
      <c r="B4063" s="6"/>
      <c r="C4063" s="6" t="s">
        <v>30172</v>
      </c>
      <c r="D4063" s="6"/>
      <c r="E4063" s="6"/>
      <c r="F4063" s="6" t="s">
        <v>30173</v>
      </c>
      <c r="G4063" s="6"/>
      <c r="H4063" s="6" t="s">
        <v>16144</v>
      </c>
      <c r="I4063" s="6"/>
    </row>
    <row r="4064" customHeight="1" spans="1:9">
      <c r="A4064" s="8" t="s">
        <v>30174</v>
      </c>
      <c r="B4064" s="8"/>
      <c r="C4064" s="8" t="s">
        <v>18766</v>
      </c>
      <c r="D4064" s="8"/>
      <c r="E4064" s="8"/>
      <c r="F4064" s="8" t="s">
        <v>277</v>
      </c>
      <c r="G4064" s="8"/>
      <c r="H4064" s="8"/>
      <c r="I4064" s="8"/>
    </row>
    <row r="4065" customHeight="1" spans="1:9">
      <c r="A4065" s="6" t="s">
        <v>30175</v>
      </c>
      <c r="B4065" s="6"/>
      <c r="C4065" s="6" t="s">
        <v>30176</v>
      </c>
      <c r="D4065" s="6"/>
      <c r="E4065" s="6"/>
      <c r="F4065" s="6" t="s">
        <v>30177</v>
      </c>
      <c r="G4065" s="6"/>
      <c r="H4065" s="6" t="s">
        <v>16444</v>
      </c>
      <c r="I4065" s="6"/>
    </row>
    <row r="4066" customHeight="1" spans="1:9">
      <c r="A4066" s="8" t="s">
        <v>30178</v>
      </c>
      <c r="B4066" s="8"/>
      <c r="C4066" s="8" t="s">
        <v>15996</v>
      </c>
      <c r="D4066" s="8"/>
      <c r="E4066" s="8"/>
      <c r="F4066" s="8" t="s">
        <v>30179</v>
      </c>
      <c r="G4066" s="8"/>
      <c r="H4066" s="8"/>
      <c r="I4066" s="8"/>
    </row>
    <row r="4067" customHeight="1" spans="1:9">
      <c r="A4067" s="6" t="s">
        <v>30180</v>
      </c>
      <c r="B4067" s="6"/>
      <c r="C4067" s="6" t="s">
        <v>15996</v>
      </c>
      <c r="D4067" s="6"/>
      <c r="E4067" s="6"/>
      <c r="F4067" s="6" t="s">
        <v>30181</v>
      </c>
      <c r="G4067" s="6"/>
      <c r="H4067" s="6" t="s">
        <v>15998</v>
      </c>
      <c r="I4067" s="6"/>
    </row>
    <row r="4068" customHeight="1" spans="1:9">
      <c r="A4068" s="8" t="s">
        <v>30182</v>
      </c>
      <c r="B4068" s="8"/>
      <c r="C4068" s="8" t="s">
        <v>15996</v>
      </c>
      <c r="D4068" s="8"/>
      <c r="E4068" s="8"/>
      <c r="F4068" s="8" t="s">
        <v>30183</v>
      </c>
      <c r="G4068" s="8"/>
      <c r="H4068" s="8" t="s">
        <v>16444</v>
      </c>
      <c r="I4068" s="8"/>
    </row>
    <row r="4069" customHeight="1" spans="1:9">
      <c r="A4069" s="6" t="s">
        <v>30184</v>
      </c>
      <c r="B4069" s="6"/>
      <c r="C4069" s="6" t="s">
        <v>29289</v>
      </c>
      <c r="D4069" s="6"/>
      <c r="E4069" s="6"/>
      <c r="F4069" s="6" t="s">
        <v>30185</v>
      </c>
      <c r="G4069" s="6"/>
      <c r="H4069" s="6" t="s">
        <v>15998</v>
      </c>
      <c r="I4069" s="6"/>
    </row>
    <row r="4070" customHeight="1" spans="1:9">
      <c r="A4070" s="8" t="s">
        <v>30186</v>
      </c>
      <c r="B4070" s="8"/>
      <c r="C4070" s="8" t="s">
        <v>29289</v>
      </c>
      <c r="D4070" s="8"/>
      <c r="E4070" s="8"/>
      <c r="F4070" s="8" t="s">
        <v>30187</v>
      </c>
      <c r="G4070" s="8"/>
      <c r="H4070" s="8"/>
      <c r="I4070" s="8"/>
    </row>
    <row r="4071" customHeight="1" spans="1:9">
      <c r="A4071" s="6" t="s">
        <v>30188</v>
      </c>
      <c r="B4071" s="6"/>
      <c r="C4071" s="6" t="s">
        <v>30189</v>
      </c>
      <c r="D4071" s="6"/>
      <c r="E4071" s="6"/>
      <c r="F4071" s="6" t="s">
        <v>30190</v>
      </c>
      <c r="G4071" s="6"/>
      <c r="H4071" s="6" t="s">
        <v>16636</v>
      </c>
      <c r="I4071" s="6"/>
    </row>
    <row r="4072" customHeight="1" spans="1:9">
      <c r="A4072" s="8" t="s">
        <v>30191</v>
      </c>
      <c r="B4072" s="8"/>
      <c r="C4072" s="8" t="s">
        <v>30192</v>
      </c>
      <c r="D4072" s="8"/>
      <c r="E4072" s="8"/>
      <c r="F4072" s="8" t="s">
        <v>30193</v>
      </c>
      <c r="G4072" s="8"/>
      <c r="H4072" s="8"/>
      <c r="I4072" s="8"/>
    </row>
    <row r="4073" customHeight="1" spans="1:9">
      <c r="A4073" s="6" t="s">
        <v>30194</v>
      </c>
      <c r="B4073" s="6"/>
      <c r="C4073" s="6" t="s">
        <v>30195</v>
      </c>
      <c r="D4073" s="6"/>
      <c r="E4073" s="6"/>
      <c r="F4073" s="6" t="s">
        <v>30196</v>
      </c>
      <c r="G4073" s="6"/>
      <c r="H4073" s="6"/>
      <c r="I4073" s="6"/>
    </row>
    <row r="4074" customHeight="1" spans="1:9">
      <c r="A4074" s="8" t="s">
        <v>30197</v>
      </c>
      <c r="B4074" s="8"/>
      <c r="C4074" s="8" t="s">
        <v>30198</v>
      </c>
      <c r="D4074" s="8"/>
      <c r="E4074" s="8"/>
      <c r="F4074" s="8" t="s">
        <v>30199</v>
      </c>
      <c r="G4074" s="8"/>
      <c r="H4074" s="8" t="s">
        <v>30200</v>
      </c>
      <c r="I4074" s="8"/>
    </row>
    <row r="4075" customHeight="1" spans="1:9">
      <c r="A4075" s="6" t="s">
        <v>30201</v>
      </c>
      <c r="B4075" s="6"/>
      <c r="C4075" s="6" t="s">
        <v>16473</v>
      </c>
      <c r="D4075" s="6"/>
      <c r="E4075" s="6"/>
      <c r="F4075" s="6" t="s">
        <v>30202</v>
      </c>
      <c r="G4075" s="6"/>
      <c r="H4075" s="6"/>
      <c r="I4075" s="6"/>
    </row>
    <row r="4076" customHeight="1" spans="1:9">
      <c r="A4076" s="8" t="s">
        <v>30203</v>
      </c>
      <c r="B4076" s="8"/>
      <c r="C4076" s="8" t="s">
        <v>30204</v>
      </c>
      <c r="D4076" s="8"/>
      <c r="E4076" s="8"/>
      <c r="F4076" s="8" t="s">
        <v>30205</v>
      </c>
      <c r="G4076" s="8"/>
      <c r="H4076" s="8"/>
      <c r="I4076" s="8"/>
    </row>
    <row r="4077" customHeight="1" spans="1:9">
      <c r="A4077" s="6" t="s">
        <v>30206</v>
      </c>
      <c r="B4077" s="6"/>
      <c r="C4077" s="6" t="s">
        <v>30204</v>
      </c>
      <c r="D4077" s="6"/>
      <c r="E4077" s="6"/>
      <c r="F4077" s="6" t="s">
        <v>30207</v>
      </c>
      <c r="G4077" s="6"/>
      <c r="H4077" s="6"/>
      <c r="I4077" s="6"/>
    </row>
    <row r="4078" customHeight="1" spans="1:9">
      <c r="A4078" s="8" t="s">
        <v>30208</v>
      </c>
      <c r="B4078" s="8"/>
      <c r="C4078" s="8" t="s">
        <v>30204</v>
      </c>
      <c r="D4078" s="8"/>
      <c r="E4078" s="8"/>
      <c r="F4078" s="8" t="s">
        <v>30209</v>
      </c>
      <c r="G4078" s="8"/>
      <c r="H4078" s="8"/>
      <c r="I4078" s="8"/>
    </row>
    <row r="4079" customHeight="1" spans="1:9">
      <c r="A4079" s="6" t="s">
        <v>30210</v>
      </c>
      <c r="B4079" s="6"/>
      <c r="C4079" s="6" t="s">
        <v>30211</v>
      </c>
      <c r="D4079" s="6"/>
      <c r="E4079" s="6"/>
      <c r="F4079" s="6" t="s">
        <v>30212</v>
      </c>
      <c r="G4079" s="6"/>
      <c r="H4079" s="6" t="s">
        <v>30200</v>
      </c>
      <c r="I4079" s="6"/>
    </row>
    <row r="4080" customHeight="1" spans="1:9">
      <c r="A4080" s="8" t="s">
        <v>30213</v>
      </c>
      <c r="B4080" s="8"/>
      <c r="C4080" s="8" t="s">
        <v>30214</v>
      </c>
      <c r="D4080" s="8"/>
      <c r="E4080" s="8"/>
      <c r="F4080" s="8" t="s">
        <v>30215</v>
      </c>
      <c r="G4080" s="8"/>
      <c r="H4080" s="8" t="s">
        <v>30200</v>
      </c>
      <c r="I4080" s="8"/>
    </row>
    <row r="4081" customHeight="1" spans="1:9">
      <c r="A4081" s="6" t="s">
        <v>30216</v>
      </c>
      <c r="B4081" s="6" t="s">
        <v>30217</v>
      </c>
      <c r="C4081" s="6" t="s">
        <v>30218</v>
      </c>
      <c r="D4081" s="6"/>
      <c r="E4081" s="6"/>
      <c r="F4081" s="6" t="s">
        <v>30219</v>
      </c>
      <c r="G4081" s="6"/>
      <c r="H4081" s="6" t="s">
        <v>16024</v>
      </c>
      <c r="I4081" s="6"/>
    </row>
    <row r="4082" customHeight="1" spans="1:9">
      <c r="A4082" s="8" t="s">
        <v>30220</v>
      </c>
      <c r="B4082" s="8" t="s">
        <v>30221</v>
      </c>
      <c r="C4082" s="8" t="s">
        <v>30222</v>
      </c>
      <c r="D4082" s="8"/>
      <c r="E4082" s="8"/>
      <c r="F4082" s="8" t="s">
        <v>30223</v>
      </c>
      <c r="G4082" s="8"/>
      <c r="H4082" s="8" t="s">
        <v>16024</v>
      </c>
      <c r="I4082" s="8"/>
    </row>
    <row r="4083" customHeight="1" spans="1:9">
      <c r="A4083" s="6" t="s">
        <v>30224</v>
      </c>
      <c r="B4083" s="6" t="s">
        <v>30225</v>
      </c>
      <c r="C4083" s="6" t="s">
        <v>30226</v>
      </c>
      <c r="D4083" s="6"/>
      <c r="E4083" s="6"/>
      <c r="F4083" s="6" t="s">
        <v>30227</v>
      </c>
      <c r="G4083" s="6"/>
      <c r="H4083" s="6" t="s">
        <v>16390</v>
      </c>
      <c r="I4083" s="6"/>
    </row>
    <row r="4084" customHeight="1" spans="1:9">
      <c r="A4084" s="8" t="s">
        <v>30228</v>
      </c>
      <c r="B4084" s="8" t="s">
        <v>30229</v>
      </c>
      <c r="C4084" s="8" t="s">
        <v>19531</v>
      </c>
      <c r="D4084" s="8"/>
      <c r="E4084" s="8"/>
      <c r="F4084" s="8" t="s">
        <v>30230</v>
      </c>
      <c r="G4084" s="8"/>
      <c r="H4084" s="8" t="s">
        <v>16024</v>
      </c>
      <c r="I4084" s="8"/>
    </row>
    <row r="4085" customHeight="1" spans="1:9">
      <c r="A4085" s="6" t="s">
        <v>30231</v>
      </c>
      <c r="B4085" s="6" t="s">
        <v>30232</v>
      </c>
      <c r="C4085" s="6" t="s">
        <v>30233</v>
      </c>
      <c r="D4085" s="6"/>
      <c r="E4085" s="6"/>
      <c r="F4085" s="6" t="s">
        <v>30234</v>
      </c>
      <c r="G4085" s="6"/>
      <c r="H4085" s="6" t="s">
        <v>15959</v>
      </c>
      <c r="I4085" s="6"/>
    </row>
    <row r="4086" customHeight="1" spans="1:9">
      <c r="A4086" s="8" t="s">
        <v>30235</v>
      </c>
      <c r="B4086" s="8" t="s">
        <v>30126</v>
      </c>
      <c r="C4086" s="8" t="s">
        <v>30236</v>
      </c>
      <c r="D4086" s="8"/>
      <c r="E4086" s="8"/>
      <c r="F4086" s="8" t="s">
        <v>30237</v>
      </c>
      <c r="G4086" s="8"/>
      <c r="H4086" s="8" t="s">
        <v>16348</v>
      </c>
      <c r="I4086" s="8"/>
    </row>
    <row r="4087" customHeight="1" spans="1:9">
      <c r="A4087" s="6" t="s">
        <v>30238</v>
      </c>
      <c r="B4087" s="6" t="s">
        <v>30239</v>
      </c>
      <c r="C4087" s="6" t="s">
        <v>20038</v>
      </c>
      <c r="D4087" s="6"/>
      <c r="E4087" s="6"/>
      <c r="F4087" s="6" t="s">
        <v>30240</v>
      </c>
      <c r="G4087" s="6"/>
      <c r="H4087" s="6" t="s">
        <v>16102</v>
      </c>
      <c r="I4087" s="6"/>
    </row>
    <row r="4088" customHeight="1" spans="1:9">
      <c r="A4088" s="8" t="s">
        <v>30241</v>
      </c>
      <c r="B4088" s="8" t="s">
        <v>30242</v>
      </c>
      <c r="C4088" s="8" t="s">
        <v>17256</v>
      </c>
      <c r="D4088" s="8"/>
      <c r="E4088" s="8"/>
      <c r="F4088" s="8" t="s">
        <v>30243</v>
      </c>
      <c r="G4088" s="8"/>
      <c r="H4088" s="8" t="s">
        <v>17256</v>
      </c>
      <c r="I4088" s="8"/>
    </row>
    <row r="4089" customHeight="1" spans="1:9">
      <c r="A4089" s="6" t="s">
        <v>30244</v>
      </c>
      <c r="B4089" s="6" t="s">
        <v>30245</v>
      </c>
      <c r="C4089" s="6" t="s">
        <v>30246</v>
      </c>
      <c r="D4089" s="6"/>
      <c r="E4089" s="6"/>
      <c r="F4089" s="6" t="s">
        <v>30247</v>
      </c>
      <c r="G4089" s="6"/>
      <c r="H4089" s="6" t="s">
        <v>15959</v>
      </c>
      <c r="I4089" s="6"/>
    </row>
    <row r="4090" customHeight="1" spans="1:9">
      <c r="A4090" s="8" t="s">
        <v>30248</v>
      </c>
      <c r="B4090" s="8" t="s">
        <v>30249</v>
      </c>
      <c r="C4090" s="8" t="s">
        <v>30250</v>
      </c>
      <c r="D4090" s="8"/>
      <c r="E4090" s="8"/>
      <c r="F4090" s="8" t="s">
        <v>30251</v>
      </c>
      <c r="G4090" s="8"/>
      <c r="H4090" s="8" t="s">
        <v>19537</v>
      </c>
      <c r="I4090" s="8"/>
    </row>
    <row r="4091" customHeight="1" spans="1:9">
      <c r="A4091" s="6" t="s">
        <v>30252</v>
      </c>
      <c r="B4091" s="6" t="s">
        <v>30253</v>
      </c>
      <c r="C4091" s="6" t="s">
        <v>30254</v>
      </c>
      <c r="D4091" s="6"/>
      <c r="E4091" s="6"/>
      <c r="F4091" s="6" t="s">
        <v>30255</v>
      </c>
      <c r="G4091" s="6"/>
      <c r="H4091" s="6" t="s">
        <v>16168</v>
      </c>
      <c r="I4091" s="6"/>
    </row>
    <row r="4092" customHeight="1" spans="1:9">
      <c r="A4092" s="8" t="s">
        <v>30256</v>
      </c>
      <c r="B4092" s="8" t="s">
        <v>30257</v>
      </c>
      <c r="C4092" s="8" t="s">
        <v>30258</v>
      </c>
      <c r="D4092" s="8"/>
      <c r="E4092" s="8"/>
      <c r="F4092" s="8" t="s">
        <v>30259</v>
      </c>
      <c r="G4092" s="8"/>
      <c r="H4092" s="8" t="s">
        <v>16826</v>
      </c>
      <c r="I4092" s="8"/>
    </row>
    <row r="4093" customHeight="1" spans="1:9">
      <c r="A4093" s="6" t="s">
        <v>30260</v>
      </c>
      <c r="B4093" s="6" t="s">
        <v>30261</v>
      </c>
      <c r="C4093" s="6" t="s">
        <v>16144</v>
      </c>
      <c r="D4093" s="6"/>
      <c r="E4093" s="6"/>
      <c r="F4093" s="6" t="s">
        <v>30262</v>
      </c>
      <c r="G4093" s="6"/>
      <c r="H4093" s="6" t="s">
        <v>16144</v>
      </c>
      <c r="I4093" s="6"/>
    </row>
    <row r="4094" customHeight="1" spans="1:9">
      <c r="A4094" s="8" t="s">
        <v>30263</v>
      </c>
      <c r="B4094" s="8" t="s">
        <v>30264</v>
      </c>
      <c r="C4094" s="8" t="s">
        <v>30265</v>
      </c>
      <c r="D4094" s="8"/>
      <c r="E4094" s="8"/>
      <c r="F4094" s="8" t="s">
        <v>30266</v>
      </c>
      <c r="G4094" s="8"/>
      <c r="H4094" s="8" t="s">
        <v>16034</v>
      </c>
      <c r="I4094" s="8"/>
    </row>
    <row r="4095" customHeight="1" spans="1:9">
      <c r="A4095" s="6" t="s">
        <v>30267</v>
      </c>
      <c r="B4095" s="6" t="s">
        <v>30268</v>
      </c>
      <c r="C4095" s="6" t="s">
        <v>30269</v>
      </c>
      <c r="D4095" s="6"/>
      <c r="E4095" s="6"/>
      <c r="F4095" s="6" t="s">
        <v>30270</v>
      </c>
      <c r="G4095" s="6"/>
      <c r="H4095" s="6" t="s">
        <v>16514</v>
      </c>
      <c r="I4095" s="6"/>
    </row>
    <row r="4096" customHeight="1" spans="1:9">
      <c r="A4096" s="8" t="s">
        <v>30271</v>
      </c>
      <c r="B4096" s="8" t="s">
        <v>30272</v>
      </c>
      <c r="C4096" s="8" t="s">
        <v>15959</v>
      </c>
      <c r="D4096" s="8"/>
      <c r="E4096" s="8"/>
      <c r="F4096" s="8" t="s">
        <v>30273</v>
      </c>
      <c r="G4096" s="8"/>
      <c r="H4096" s="8" t="s">
        <v>15959</v>
      </c>
      <c r="I4096" s="8"/>
    </row>
    <row r="4097" customHeight="1" spans="1:9">
      <c r="A4097" s="6" t="s">
        <v>30274</v>
      </c>
      <c r="B4097" s="6" t="s">
        <v>30275</v>
      </c>
      <c r="C4097" s="6" t="s">
        <v>30276</v>
      </c>
      <c r="D4097" s="6"/>
      <c r="E4097" s="6"/>
      <c r="F4097" s="6" t="s">
        <v>30277</v>
      </c>
      <c r="G4097" s="6"/>
      <c r="H4097" s="6" t="s">
        <v>16139</v>
      </c>
      <c r="I4097" s="6"/>
    </row>
    <row r="4098" customHeight="1" spans="1:9">
      <c r="A4098" s="8" t="s">
        <v>30278</v>
      </c>
      <c r="B4098" s="8" t="s">
        <v>30279</v>
      </c>
      <c r="C4098" s="8" t="s">
        <v>30280</v>
      </c>
      <c r="D4098" s="8"/>
      <c r="E4098" s="8"/>
      <c r="F4098" s="8" t="s">
        <v>30281</v>
      </c>
      <c r="G4098" s="8"/>
      <c r="H4098" s="8" t="s">
        <v>16390</v>
      </c>
      <c r="I4098" s="8"/>
    </row>
    <row r="4099" customHeight="1" spans="1:9">
      <c r="A4099" s="6" t="s">
        <v>30282</v>
      </c>
      <c r="B4099" s="6" t="s">
        <v>30283</v>
      </c>
      <c r="C4099" s="6" t="s">
        <v>30284</v>
      </c>
      <c r="D4099" s="6"/>
      <c r="E4099" s="6"/>
      <c r="F4099" s="6" t="s">
        <v>30285</v>
      </c>
      <c r="G4099" s="6"/>
      <c r="H4099" s="6" t="s">
        <v>15959</v>
      </c>
      <c r="I4099" s="6"/>
    </row>
    <row r="4100" customHeight="1" spans="1:9">
      <c r="A4100" s="8" t="s">
        <v>30286</v>
      </c>
      <c r="B4100" s="8" t="s">
        <v>30287</v>
      </c>
      <c r="C4100" s="8" t="s">
        <v>18762</v>
      </c>
      <c r="D4100" s="8"/>
      <c r="E4100" s="8"/>
      <c r="F4100" s="8" t="s">
        <v>30288</v>
      </c>
      <c r="G4100" s="8"/>
      <c r="H4100" s="8" t="s">
        <v>16024</v>
      </c>
      <c r="I4100" s="8"/>
    </row>
    <row r="4101" customHeight="1" spans="1:9">
      <c r="A4101" s="6" t="s">
        <v>30289</v>
      </c>
      <c r="B4101" s="6" t="s">
        <v>30290</v>
      </c>
      <c r="C4101" s="6" t="s">
        <v>19112</v>
      </c>
      <c r="D4101" s="6"/>
      <c r="E4101" s="6"/>
      <c r="F4101" s="6" t="s">
        <v>30291</v>
      </c>
      <c r="G4101" s="6"/>
      <c r="H4101" s="6" t="s">
        <v>16024</v>
      </c>
      <c r="I4101" s="6"/>
    </row>
    <row r="4102" customHeight="1" spans="1:9">
      <c r="A4102" s="8" t="s">
        <v>30292</v>
      </c>
      <c r="B4102" s="8" t="s">
        <v>30293</v>
      </c>
      <c r="C4102" s="8" t="s">
        <v>26069</v>
      </c>
      <c r="D4102" s="8"/>
      <c r="E4102" s="8"/>
      <c r="F4102" s="8" t="s">
        <v>30294</v>
      </c>
      <c r="G4102" s="8"/>
      <c r="H4102" s="8" t="s">
        <v>16348</v>
      </c>
      <c r="I4102" s="8"/>
    </row>
    <row r="4103" customHeight="1" spans="1:9">
      <c r="A4103" s="6" t="s">
        <v>30295</v>
      </c>
      <c r="B4103" s="6" t="s">
        <v>30296</v>
      </c>
      <c r="C4103" s="6" t="s">
        <v>30297</v>
      </c>
      <c r="D4103" s="6"/>
      <c r="E4103" s="6"/>
      <c r="F4103" s="6" t="s">
        <v>30298</v>
      </c>
      <c r="G4103" s="6"/>
      <c r="H4103" s="6" t="s">
        <v>16348</v>
      </c>
      <c r="I4103" s="6"/>
    </row>
    <row r="4104" customHeight="1" spans="1:9">
      <c r="A4104" s="8" t="s">
        <v>30299</v>
      </c>
      <c r="B4104" s="8" t="s">
        <v>30300</v>
      </c>
      <c r="C4104" s="8" t="s">
        <v>30301</v>
      </c>
      <c r="D4104" s="8"/>
      <c r="E4104" s="8"/>
      <c r="F4104" s="8" t="s">
        <v>30302</v>
      </c>
      <c r="G4104" s="8"/>
      <c r="H4104" s="8" t="s">
        <v>15959</v>
      </c>
      <c r="I4104" s="8"/>
    </row>
    <row r="4105" customHeight="1" spans="1:9">
      <c r="A4105" s="6" t="s">
        <v>30303</v>
      </c>
      <c r="B4105" s="6" t="s">
        <v>30304</v>
      </c>
      <c r="C4105" s="6" t="s">
        <v>30305</v>
      </c>
      <c r="D4105" s="6"/>
      <c r="E4105" s="6"/>
      <c r="F4105" s="6" t="s">
        <v>30306</v>
      </c>
      <c r="G4105" s="6"/>
      <c r="H4105" s="6" t="s">
        <v>16144</v>
      </c>
      <c r="I4105" s="6"/>
    </row>
    <row r="4106" customHeight="1" spans="1:9">
      <c r="A4106" s="8" t="s">
        <v>30307</v>
      </c>
      <c r="B4106" s="8" t="s">
        <v>30308</v>
      </c>
      <c r="C4106" s="8" t="s">
        <v>30309</v>
      </c>
      <c r="D4106" s="8"/>
      <c r="E4106" s="8"/>
      <c r="F4106" s="8" t="s">
        <v>30310</v>
      </c>
      <c r="G4106" s="8"/>
      <c r="H4106" s="8" t="s">
        <v>15959</v>
      </c>
      <c r="I4106" s="8"/>
    </row>
    <row r="4107" customHeight="1" spans="1:9">
      <c r="A4107" s="6" t="s">
        <v>30311</v>
      </c>
      <c r="B4107" s="6" t="s">
        <v>30312</v>
      </c>
      <c r="C4107" s="6" t="s">
        <v>30313</v>
      </c>
      <c r="D4107" s="6"/>
      <c r="E4107" s="6"/>
      <c r="F4107" s="6" t="s">
        <v>30314</v>
      </c>
      <c r="G4107" s="6"/>
      <c r="H4107" s="6" t="s">
        <v>16348</v>
      </c>
      <c r="I4107" s="6"/>
    </row>
    <row r="4108" customHeight="1" spans="1:9">
      <c r="A4108" s="8" t="s">
        <v>30315</v>
      </c>
      <c r="B4108" s="8"/>
      <c r="C4108" s="8" t="s">
        <v>16011</v>
      </c>
      <c r="D4108" s="8"/>
      <c r="E4108" s="8"/>
      <c r="F4108" s="8" t="s">
        <v>30316</v>
      </c>
      <c r="G4108" s="8"/>
      <c r="H4108" s="8"/>
      <c r="I4108" s="8"/>
    </row>
    <row r="4109" customHeight="1" spans="1:9">
      <c r="A4109" s="6" t="s">
        <v>30317</v>
      </c>
      <c r="B4109" s="6" t="s">
        <v>30318</v>
      </c>
      <c r="C4109" s="6" t="s">
        <v>30319</v>
      </c>
      <c r="D4109" s="6"/>
      <c r="E4109" s="6"/>
      <c r="F4109" s="6" t="s">
        <v>30320</v>
      </c>
      <c r="G4109" s="6"/>
      <c r="H4109" s="6" t="s">
        <v>19537</v>
      </c>
      <c r="I4109" s="6"/>
    </row>
    <row r="4110" customHeight="1" spans="1:9">
      <c r="A4110" s="8" t="s">
        <v>30321</v>
      </c>
      <c r="B4110" s="8" t="s">
        <v>30322</v>
      </c>
      <c r="C4110" s="8" t="s">
        <v>30323</v>
      </c>
      <c r="D4110" s="8"/>
      <c r="E4110" s="8"/>
      <c r="F4110" s="8" t="s">
        <v>30324</v>
      </c>
      <c r="G4110" s="8"/>
      <c r="H4110" s="8" t="s">
        <v>16024</v>
      </c>
      <c r="I4110" s="8"/>
    </row>
    <row r="4111" customHeight="1" spans="1:9">
      <c r="A4111" s="6" t="s">
        <v>30325</v>
      </c>
      <c r="B4111" s="6" t="s">
        <v>30326</v>
      </c>
      <c r="C4111" s="6" t="s">
        <v>30327</v>
      </c>
      <c r="D4111" s="6"/>
      <c r="E4111" s="6"/>
      <c r="F4111" s="6" t="s">
        <v>30328</v>
      </c>
      <c r="G4111" s="6"/>
      <c r="H4111" s="6" t="s">
        <v>16348</v>
      </c>
      <c r="I4111" s="6"/>
    </row>
    <row r="4112" customHeight="1" spans="1:9">
      <c r="A4112" s="8" t="s">
        <v>30329</v>
      </c>
      <c r="B4112" s="8" t="s">
        <v>30330</v>
      </c>
      <c r="C4112" s="8" t="s">
        <v>30331</v>
      </c>
      <c r="D4112" s="8"/>
      <c r="E4112" s="8"/>
      <c r="F4112" s="8" t="s">
        <v>30332</v>
      </c>
      <c r="G4112" s="8"/>
      <c r="H4112" s="8" t="s">
        <v>15959</v>
      </c>
      <c r="I4112" s="8"/>
    </row>
    <row r="4113" customHeight="1" spans="1:9">
      <c r="A4113" s="6" t="s">
        <v>30333</v>
      </c>
      <c r="B4113" s="6" t="s">
        <v>30334</v>
      </c>
      <c r="C4113" s="6" t="s">
        <v>30335</v>
      </c>
      <c r="D4113" s="6"/>
      <c r="E4113" s="6"/>
      <c r="F4113" s="6" t="s">
        <v>30336</v>
      </c>
      <c r="G4113" s="6"/>
      <c r="H4113" s="6" t="s">
        <v>16348</v>
      </c>
      <c r="I4113" s="6"/>
    </row>
    <row r="4114" customHeight="1" spans="1:9">
      <c r="A4114" s="8" t="s">
        <v>30337</v>
      </c>
      <c r="B4114" s="8" t="s">
        <v>30338</v>
      </c>
      <c r="C4114" s="8" t="s">
        <v>30339</v>
      </c>
      <c r="D4114" s="8"/>
      <c r="E4114" s="8" t="s">
        <v>18737</v>
      </c>
      <c r="F4114" s="8" t="s">
        <v>30340</v>
      </c>
      <c r="G4114" s="8"/>
      <c r="H4114" s="8" t="s">
        <v>16024</v>
      </c>
      <c r="I4114" s="8"/>
    </row>
    <row r="4115" customHeight="1" spans="1:9">
      <c r="A4115" s="6" t="s">
        <v>30341</v>
      </c>
      <c r="B4115" s="6" t="s">
        <v>30342</v>
      </c>
      <c r="C4115" s="6" t="s">
        <v>18752</v>
      </c>
      <c r="D4115" s="6"/>
      <c r="E4115" s="6"/>
      <c r="F4115" s="6" t="s">
        <v>30343</v>
      </c>
      <c r="G4115" s="6"/>
      <c r="H4115" s="6" t="s">
        <v>16139</v>
      </c>
      <c r="I4115" s="6"/>
    </row>
    <row r="4116" customHeight="1" spans="1:9">
      <c r="A4116" s="8" t="s">
        <v>30344</v>
      </c>
      <c r="B4116" s="8" t="s">
        <v>30345</v>
      </c>
      <c r="C4116" s="8" t="s">
        <v>30346</v>
      </c>
      <c r="D4116" s="8"/>
      <c r="E4116" s="8" t="s">
        <v>30347</v>
      </c>
      <c r="F4116" s="8" t="s">
        <v>30348</v>
      </c>
      <c r="G4116" s="8"/>
      <c r="H4116" s="8" t="s">
        <v>17256</v>
      </c>
      <c r="I4116" s="8"/>
    </row>
    <row r="4117" customHeight="1" spans="1:9">
      <c r="A4117" s="6" t="s">
        <v>30349</v>
      </c>
      <c r="B4117" s="6" t="s">
        <v>30350</v>
      </c>
      <c r="C4117" s="6" t="s">
        <v>30351</v>
      </c>
      <c r="D4117" s="6"/>
      <c r="E4117" s="6"/>
      <c r="F4117" s="6" t="s">
        <v>30352</v>
      </c>
      <c r="G4117" s="6"/>
      <c r="H4117" s="6" t="s">
        <v>16024</v>
      </c>
      <c r="I4117" s="6"/>
    </row>
    <row r="4118" customHeight="1" spans="1:9">
      <c r="A4118" s="8" t="s">
        <v>30353</v>
      </c>
      <c r="B4118" s="8" t="s">
        <v>30354</v>
      </c>
      <c r="C4118" s="8" t="s">
        <v>30355</v>
      </c>
      <c r="D4118" s="8"/>
      <c r="E4118" s="8" t="s">
        <v>18653</v>
      </c>
      <c r="F4118" s="8" t="s">
        <v>30356</v>
      </c>
      <c r="G4118" s="8"/>
      <c r="H4118" s="8"/>
      <c r="I4118" s="8"/>
    </row>
    <row r="4119" customHeight="1" spans="1:9">
      <c r="A4119" s="6" t="s">
        <v>30357</v>
      </c>
      <c r="B4119" s="6" t="s">
        <v>30358</v>
      </c>
      <c r="C4119" s="6" t="s">
        <v>30359</v>
      </c>
      <c r="D4119" s="6"/>
      <c r="E4119" s="6"/>
      <c r="F4119" s="6" t="s">
        <v>30360</v>
      </c>
      <c r="G4119" s="6"/>
      <c r="H4119" s="6" t="s">
        <v>16197</v>
      </c>
      <c r="I4119" s="6"/>
    </row>
    <row r="4120" customHeight="1" spans="1:9">
      <c r="A4120" s="8" t="s">
        <v>30361</v>
      </c>
      <c r="B4120" s="8" t="s">
        <v>30362</v>
      </c>
      <c r="C4120" s="8" t="s">
        <v>30363</v>
      </c>
      <c r="D4120" s="8"/>
      <c r="E4120" s="8"/>
      <c r="F4120" s="8" t="s">
        <v>30364</v>
      </c>
      <c r="G4120" s="8"/>
      <c r="H4120" s="8" t="s">
        <v>15959</v>
      </c>
      <c r="I4120" s="8"/>
    </row>
    <row r="4121" customHeight="1" spans="1:9">
      <c r="A4121" s="6" t="s">
        <v>30365</v>
      </c>
      <c r="B4121" s="6" t="s">
        <v>30366</v>
      </c>
      <c r="C4121" s="6" t="s">
        <v>30367</v>
      </c>
      <c r="D4121" s="6"/>
      <c r="E4121" s="6"/>
      <c r="F4121" s="6" t="s">
        <v>30368</v>
      </c>
      <c r="G4121" s="6"/>
      <c r="H4121" s="6" t="s">
        <v>16197</v>
      </c>
      <c r="I4121" s="6"/>
    </row>
    <row r="4122" customHeight="1" spans="1:9">
      <c r="A4122" s="8" t="s">
        <v>30369</v>
      </c>
      <c r="B4122" s="8" t="s">
        <v>30370</v>
      </c>
      <c r="C4122" s="8" t="s">
        <v>30371</v>
      </c>
      <c r="D4122" s="8"/>
      <c r="E4122" s="8"/>
      <c r="F4122" s="8" t="s">
        <v>30372</v>
      </c>
      <c r="G4122" s="8"/>
      <c r="H4122" s="8" t="s">
        <v>16144</v>
      </c>
      <c r="I4122" s="8"/>
    </row>
    <row r="4123" customHeight="1" spans="1:9">
      <c r="A4123" s="6" t="s">
        <v>30373</v>
      </c>
      <c r="B4123" s="6" t="s">
        <v>30374</v>
      </c>
      <c r="C4123" s="6" t="s">
        <v>30375</v>
      </c>
      <c r="D4123" s="6"/>
      <c r="E4123" s="6"/>
      <c r="F4123" s="6" t="s">
        <v>30376</v>
      </c>
      <c r="G4123" s="6"/>
      <c r="H4123" s="6"/>
      <c r="I4123" s="6"/>
    </row>
    <row r="4124" customHeight="1" spans="1:9">
      <c r="A4124" s="8" t="s">
        <v>30377</v>
      </c>
      <c r="B4124" s="8" t="s">
        <v>30378</v>
      </c>
      <c r="C4124" s="8" t="s">
        <v>30379</v>
      </c>
      <c r="D4124" s="8"/>
      <c r="E4124" s="8"/>
      <c r="F4124" s="8" t="s">
        <v>30380</v>
      </c>
      <c r="G4124" s="8"/>
      <c r="H4124" s="8" t="s">
        <v>15959</v>
      </c>
      <c r="I4124" s="8"/>
    </row>
    <row r="4125" customHeight="1" spans="1:9">
      <c r="A4125" s="6" t="s">
        <v>30381</v>
      </c>
      <c r="B4125" s="6" t="s">
        <v>30382</v>
      </c>
      <c r="C4125" s="6" t="s">
        <v>28997</v>
      </c>
      <c r="D4125" s="6"/>
      <c r="E4125" s="6"/>
      <c r="F4125" s="6" t="s">
        <v>30383</v>
      </c>
      <c r="G4125" s="6"/>
      <c r="H4125" s="6"/>
      <c r="I4125" s="6"/>
    </row>
    <row r="4126" customHeight="1" spans="1:9">
      <c r="A4126" s="8" t="s">
        <v>30384</v>
      </c>
      <c r="B4126" s="8" t="s">
        <v>30385</v>
      </c>
      <c r="C4126" s="8" t="s">
        <v>15959</v>
      </c>
      <c r="D4126" s="8"/>
      <c r="E4126" s="8"/>
      <c r="F4126" s="8" t="s">
        <v>30386</v>
      </c>
      <c r="G4126" s="8"/>
      <c r="H4126" s="8" t="s">
        <v>15959</v>
      </c>
      <c r="I4126" s="8"/>
    </row>
    <row r="4127" customHeight="1" spans="1:9">
      <c r="A4127" s="6" t="s">
        <v>30387</v>
      </c>
      <c r="B4127" s="6" t="s">
        <v>30388</v>
      </c>
      <c r="C4127" s="6" t="s">
        <v>19537</v>
      </c>
      <c r="D4127" s="6"/>
      <c r="E4127" s="6"/>
      <c r="F4127" s="6" t="s">
        <v>30389</v>
      </c>
      <c r="G4127" s="6"/>
      <c r="H4127" s="6" t="s">
        <v>19537</v>
      </c>
      <c r="I4127" s="6"/>
    </row>
    <row r="4128" customHeight="1" spans="1:9">
      <c r="A4128" s="8" t="s">
        <v>30390</v>
      </c>
      <c r="B4128" s="8" t="s">
        <v>30391</v>
      </c>
      <c r="C4128" s="8" t="s">
        <v>30392</v>
      </c>
      <c r="D4128" s="8"/>
      <c r="E4128" s="8"/>
      <c r="F4128" s="8" t="s">
        <v>30393</v>
      </c>
      <c r="G4128" s="8"/>
      <c r="H4128" s="8" t="s">
        <v>19537</v>
      </c>
      <c r="I4128" s="8"/>
    </row>
    <row r="4129" customHeight="1" spans="1:9">
      <c r="A4129" s="6" t="s">
        <v>30394</v>
      </c>
      <c r="B4129" s="6"/>
      <c r="C4129" s="6" t="s">
        <v>16129</v>
      </c>
      <c r="D4129" s="6"/>
      <c r="E4129" s="6"/>
      <c r="F4129" s="6" t="s">
        <v>30395</v>
      </c>
      <c r="G4129" s="6"/>
      <c r="H4129" s="6" t="s">
        <v>15985</v>
      </c>
      <c r="I4129" s="6"/>
    </row>
    <row r="4130" customHeight="1" spans="1:9">
      <c r="A4130" s="8" t="s">
        <v>30396</v>
      </c>
      <c r="B4130" s="8" t="s">
        <v>30397</v>
      </c>
      <c r="C4130" s="8" t="s">
        <v>30398</v>
      </c>
      <c r="D4130" s="8"/>
      <c r="E4130" s="8"/>
      <c r="F4130" s="8" t="s">
        <v>30399</v>
      </c>
      <c r="G4130" s="8"/>
      <c r="H4130" s="8" t="s">
        <v>16024</v>
      </c>
      <c r="I4130" s="8"/>
    </row>
    <row r="4131" customHeight="1" spans="1:9">
      <c r="A4131" s="6" t="s">
        <v>30400</v>
      </c>
      <c r="B4131" s="6" t="s">
        <v>30401</v>
      </c>
      <c r="C4131" s="6" t="s">
        <v>30402</v>
      </c>
      <c r="D4131" s="6"/>
      <c r="E4131" s="6"/>
      <c r="F4131" s="6" t="s">
        <v>30403</v>
      </c>
      <c r="G4131" s="6"/>
      <c r="H4131" s="6" t="s">
        <v>16144</v>
      </c>
      <c r="I4131" s="6"/>
    </row>
    <row r="4132" customHeight="1" spans="1:9">
      <c r="A4132" s="8" t="s">
        <v>30404</v>
      </c>
      <c r="B4132" s="8" t="s">
        <v>30405</v>
      </c>
      <c r="C4132" s="8" t="s">
        <v>30406</v>
      </c>
      <c r="D4132" s="8"/>
      <c r="E4132" s="8"/>
      <c r="F4132" s="8" t="s">
        <v>30407</v>
      </c>
      <c r="G4132" s="8"/>
      <c r="H4132" s="8" t="s">
        <v>16390</v>
      </c>
      <c r="I4132" s="8"/>
    </row>
    <row r="4133" customHeight="1" spans="1:9">
      <c r="A4133" s="6" t="s">
        <v>30408</v>
      </c>
      <c r="B4133" s="6" t="s">
        <v>30409</v>
      </c>
      <c r="C4133" s="6" t="s">
        <v>30410</v>
      </c>
      <c r="D4133" s="6"/>
      <c r="E4133" s="6"/>
      <c r="F4133" s="6" t="s">
        <v>30411</v>
      </c>
      <c r="G4133" s="6"/>
      <c r="H4133" s="6" t="s">
        <v>15985</v>
      </c>
      <c r="I4133" s="6"/>
    </row>
    <row r="4134" customHeight="1" spans="1:9">
      <c r="A4134" s="8" t="s">
        <v>30412</v>
      </c>
      <c r="B4134" s="8" t="s">
        <v>30413</v>
      </c>
      <c r="C4134" s="8" t="s">
        <v>30414</v>
      </c>
      <c r="D4134" s="8"/>
      <c r="E4134" s="8"/>
      <c r="F4134" s="8" t="s">
        <v>30415</v>
      </c>
      <c r="G4134" s="8"/>
      <c r="H4134" s="8" t="s">
        <v>15959</v>
      </c>
      <c r="I4134" s="8"/>
    </row>
    <row r="4135" customHeight="1" spans="1:9">
      <c r="A4135" s="6" t="s">
        <v>30416</v>
      </c>
      <c r="B4135" s="6" t="s">
        <v>30417</v>
      </c>
      <c r="C4135" s="6" t="s">
        <v>19054</v>
      </c>
      <c r="D4135" s="6"/>
      <c r="E4135" s="6"/>
      <c r="F4135" s="6" t="s">
        <v>30418</v>
      </c>
      <c r="G4135" s="6"/>
      <c r="H4135" s="6" t="s">
        <v>16390</v>
      </c>
      <c r="I4135" s="6"/>
    </row>
    <row r="4136" customHeight="1" spans="1:9">
      <c r="A4136" s="8" t="s">
        <v>30419</v>
      </c>
      <c r="B4136" s="8" t="s">
        <v>30420</v>
      </c>
      <c r="C4136" s="8" t="s">
        <v>30421</v>
      </c>
      <c r="D4136" s="8"/>
      <c r="E4136" s="8"/>
      <c r="F4136" s="8" t="s">
        <v>30422</v>
      </c>
      <c r="G4136" s="8"/>
      <c r="H4136" s="8" t="s">
        <v>15985</v>
      </c>
      <c r="I4136" s="8"/>
    </row>
    <row r="4137" customHeight="1" spans="1:9">
      <c r="A4137" s="6" t="s">
        <v>30423</v>
      </c>
      <c r="B4137" s="6" t="s">
        <v>30424</v>
      </c>
      <c r="C4137" s="6" t="s">
        <v>30425</v>
      </c>
      <c r="D4137" s="6"/>
      <c r="E4137" s="6"/>
      <c r="F4137" s="6" t="s">
        <v>30426</v>
      </c>
      <c r="G4137" s="6"/>
      <c r="H4137" s="6" t="s">
        <v>15965</v>
      </c>
      <c r="I4137" s="6"/>
    </row>
    <row r="4138" customHeight="1" spans="1:9">
      <c r="A4138" s="8" t="s">
        <v>30427</v>
      </c>
      <c r="B4138" s="8" t="s">
        <v>30428</v>
      </c>
      <c r="C4138" s="8" t="s">
        <v>16473</v>
      </c>
      <c r="D4138" s="8"/>
      <c r="E4138" s="8"/>
      <c r="F4138" s="8" t="s">
        <v>30429</v>
      </c>
      <c r="G4138" s="8"/>
      <c r="H4138" s="8" t="s">
        <v>15985</v>
      </c>
      <c r="I4138" s="8"/>
    </row>
    <row r="4139" customHeight="1" spans="1:9">
      <c r="A4139" s="6" t="s">
        <v>30430</v>
      </c>
      <c r="B4139" s="6" t="s">
        <v>30431</v>
      </c>
      <c r="C4139" s="6" t="s">
        <v>30432</v>
      </c>
      <c r="D4139" s="6"/>
      <c r="E4139" s="6"/>
      <c r="F4139" s="6" t="s">
        <v>30433</v>
      </c>
      <c r="G4139" s="6"/>
      <c r="H4139" s="6" t="s">
        <v>16514</v>
      </c>
      <c r="I4139" s="6"/>
    </row>
    <row r="4140" customHeight="1" spans="1:9">
      <c r="A4140" s="8" t="s">
        <v>30434</v>
      </c>
      <c r="B4140" s="8" t="s">
        <v>30435</v>
      </c>
      <c r="C4140" s="8" t="s">
        <v>30436</v>
      </c>
      <c r="D4140" s="8"/>
      <c r="E4140" s="8"/>
      <c r="F4140" s="8" t="s">
        <v>30437</v>
      </c>
      <c r="G4140" s="8"/>
      <c r="H4140" s="8" t="s">
        <v>16102</v>
      </c>
      <c r="I4140" s="8"/>
    </row>
    <row r="4141" customHeight="1" spans="1:9">
      <c r="A4141" s="6" t="s">
        <v>30438</v>
      </c>
      <c r="B4141" s="6" t="s">
        <v>30439</v>
      </c>
      <c r="C4141" s="6" t="s">
        <v>30440</v>
      </c>
      <c r="D4141" s="6"/>
      <c r="E4141" s="6"/>
      <c r="F4141" s="6" t="s">
        <v>30441</v>
      </c>
      <c r="G4141" s="6"/>
      <c r="H4141" s="6" t="s">
        <v>16102</v>
      </c>
      <c r="I4141" s="6"/>
    </row>
    <row r="4142" customHeight="1" spans="1:9">
      <c r="A4142" s="8" t="s">
        <v>30442</v>
      </c>
      <c r="B4142" s="8" t="s">
        <v>30443</v>
      </c>
      <c r="C4142" s="8" t="s">
        <v>16029</v>
      </c>
      <c r="D4142" s="8"/>
      <c r="E4142" s="8"/>
      <c r="F4142" s="8" t="s">
        <v>30444</v>
      </c>
      <c r="G4142" s="8"/>
      <c r="H4142" s="8" t="s">
        <v>16029</v>
      </c>
      <c r="I4142" s="8"/>
    </row>
    <row r="4143" customHeight="1" spans="1:9">
      <c r="A4143" s="6" t="s">
        <v>30445</v>
      </c>
      <c r="B4143" s="6" t="s">
        <v>30446</v>
      </c>
      <c r="C4143" s="6" t="s">
        <v>30447</v>
      </c>
      <c r="D4143" s="6"/>
      <c r="E4143" s="6"/>
      <c r="F4143" s="6" t="s">
        <v>30448</v>
      </c>
      <c r="G4143" s="6"/>
      <c r="H4143" s="6" t="s">
        <v>16390</v>
      </c>
      <c r="I4143" s="6"/>
    </row>
    <row r="4144" customHeight="1" spans="1:9">
      <c r="A4144" s="8" t="s">
        <v>30449</v>
      </c>
      <c r="B4144" s="8" t="s">
        <v>30450</v>
      </c>
      <c r="C4144" s="8" t="s">
        <v>30451</v>
      </c>
      <c r="D4144" s="8"/>
      <c r="E4144" s="8"/>
      <c r="F4144" s="8" t="s">
        <v>30452</v>
      </c>
      <c r="G4144" s="8"/>
      <c r="H4144" s="8" t="s">
        <v>15959</v>
      </c>
      <c r="I4144" s="8"/>
    </row>
    <row r="4145" customHeight="1" spans="1:9">
      <c r="A4145" s="6" t="s">
        <v>30453</v>
      </c>
      <c r="B4145" s="6" t="s">
        <v>30454</v>
      </c>
      <c r="C4145" s="6" t="s">
        <v>30455</v>
      </c>
      <c r="D4145" s="6"/>
      <c r="E4145" s="6"/>
      <c r="F4145" s="6" t="s">
        <v>30456</v>
      </c>
      <c r="G4145" s="6"/>
      <c r="H4145" s="6" t="s">
        <v>16390</v>
      </c>
      <c r="I4145" s="6"/>
    </row>
    <row r="4146" customHeight="1" spans="1:9">
      <c r="A4146" s="8" t="s">
        <v>30457</v>
      </c>
      <c r="B4146" s="8" t="s">
        <v>30458</v>
      </c>
      <c r="C4146" s="8" t="s">
        <v>30459</v>
      </c>
      <c r="D4146" s="8"/>
      <c r="E4146" s="8" t="s">
        <v>30460</v>
      </c>
      <c r="F4146" s="8" t="s">
        <v>30461</v>
      </c>
      <c r="G4146" s="8"/>
      <c r="H4146" s="8" t="s">
        <v>17256</v>
      </c>
      <c r="I4146" s="8"/>
    </row>
    <row r="4147" customHeight="1" spans="1:9">
      <c r="A4147" s="6" t="s">
        <v>30462</v>
      </c>
      <c r="B4147" s="6" t="s">
        <v>30463</v>
      </c>
      <c r="C4147" s="6" t="s">
        <v>30464</v>
      </c>
      <c r="D4147" s="6"/>
      <c r="E4147" s="6"/>
      <c r="F4147" s="6" t="s">
        <v>30465</v>
      </c>
      <c r="G4147" s="6"/>
      <c r="H4147" s="6"/>
      <c r="I4147" s="6"/>
    </row>
    <row r="4148" customHeight="1" spans="1:9">
      <c r="A4148" s="8" t="s">
        <v>30466</v>
      </c>
      <c r="B4148" s="8" t="s">
        <v>30467</v>
      </c>
      <c r="C4148" s="8" t="s">
        <v>30468</v>
      </c>
      <c r="D4148" s="8"/>
      <c r="E4148" s="8"/>
      <c r="F4148" s="8" t="s">
        <v>30469</v>
      </c>
      <c r="G4148" s="8"/>
      <c r="H4148" s="8" t="s">
        <v>15985</v>
      </c>
      <c r="I4148" s="8"/>
    </row>
    <row r="4149" customHeight="1" spans="1:9">
      <c r="A4149" s="6" t="s">
        <v>30470</v>
      </c>
      <c r="B4149" s="6" t="s">
        <v>30471</v>
      </c>
      <c r="C4149" s="6" t="s">
        <v>30472</v>
      </c>
      <c r="D4149" s="6"/>
      <c r="E4149" s="6"/>
      <c r="F4149" s="6" t="s">
        <v>30473</v>
      </c>
      <c r="G4149" s="6"/>
      <c r="H4149" s="6" t="s">
        <v>16168</v>
      </c>
      <c r="I4149" s="6"/>
    </row>
    <row r="4150" customHeight="1" spans="1:9">
      <c r="A4150" s="8" t="s">
        <v>30474</v>
      </c>
      <c r="B4150" s="8" t="s">
        <v>30475</v>
      </c>
      <c r="C4150" s="8" t="s">
        <v>30476</v>
      </c>
      <c r="D4150" s="8"/>
      <c r="E4150" s="8"/>
      <c r="F4150" s="8" t="s">
        <v>30477</v>
      </c>
      <c r="G4150" s="8"/>
      <c r="H4150" s="8" t="s">
        <v>15959</v>
      </c>
      <c r="I4150" s="8"/>
    </row>
    <row r="4151" customHeight="1" spans="1:9">
      <c r="A4151" s="6" t="s">
        <v>30478</v>
      </c>
      <c r="B4151" s="6" t="s">
        <v>30479</v>
      </c>
      <c r="C4151" s="6" t="s">
        <v>30480</v>
      </c>
      <c r="D4151" s="6"/>
      <c r="E4151" s="6"/>
      <c r="F4151" s="6" t="s">
        <v>30481</v>
      </c>
      <c r="G4151" s="6"/>
      <c r="H4151" s="6" t="s">
        <v>15985</v>
      </c>
      <c r="I4151" s="6"/>
    </row>
    <row r="4152" customHeight="1" spans="1:9">
      <c r="A4152" s="8" t="s">
        <v>30482</v>
      </c>
      <c r="B4152" s="8" t="s">
        <v>30483</v>
      </c>
      <c r="C4152" s="8" t="s">
        <v>30484</v>
      </c>
      <c r="D4152" s="8"/>
      <c r="E4152" s="8"/>
      <c r="F4152" s="8" t="s">
        <v>30485</v>
      </c>
      <c r="G4152" s="8"/>
      <c r="H4152" s="8" t="s">
        <v>17293</v>
      </c>
      <c r="I4152" s="8"/>
    </row>
  </sheetData>
  <autoFilter xmlns:etc="http://www.wps.cn/officeDocument/2017/etCustomData" ref="A2:I4152" etc:filterBottomFollowUsedRange="0">
    <extLst/>
  </autoFilter>
  <mergeCells count="1">
    <mergeCell ref="A1:I1"/>
  </mergeCells>
  <dataValidations count="1">
    <dataValidation type="list" allowBlank="1" error="Chọn nhà xe trong danh sách" prompt="Chọn nhà xe quen của khách này" sqref="I3:I5000">
      <formula1>'🚛 NHÀ XE'!$A$3:$A$200</formula1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5"/>
  <sheetViews>
    <sheetView showGridLines="0" workbookViewId="0">
      <pane ySplit="2" topLeftCell="A69" activePane="bottomLeft" state="frozen"/>
      <selection/>
      <selection pane="bottomLeft" activeCell="A1" sqref="A1:J1"/>
    </sheetView>
  </sheetViews>
  <sheetFormatPr defaultColWidth="8.67619047619048" defaultRowHeight="15" outlineLevelCol="5"/>
  <cols>
    <col min="1" max="1" width="26" style="1" customWidth="1"/>
    <col min="2" max="2" width="16" style="1" customWidth="1"/>
    <col min="3" max="4" width="14" style="1" customWidth="1"/>
    <col min="5" max="5" width="20" style="1" customWidth="1"/>
    <col min="6" max="6" width="18" style="1" customWidth="1"/>
  </cols>
  <sheetData>
    <row r="1" ht="21.75" customHeight="1" spans="1:6">
      <c r="A1" s="14" t="s">
        <v>30486</v>
      </c>
      <c r="B1" s="14"/>
      <c r="C1" s="14"/>
      <c r="D1" s="14"/>
      <c r="E1" s="14"/>
      <c r="F1" s="14"/>
    </row>
    <row r="2" customHeight="1" spans="1:6">
      <c r="A2" s="20" t="s">
        <v>30487</v>
      </c>
      <c r="B2" s="20" t="s">
        <v>30488</v>
      </c>
      <c r="C2" s="20" t="s">
        <v>30489</v>
      </c>
      <c r="D2" s="20" t="s">
        <v>30490</v>
      </c>
      <c r="E2" s="20" t="s">
        <v>30491</v>
      </c>
      <c r="F2" s="20" t="s">
        <v>2529</v>
      </c>
    </row>
    <row r="3" customHeight="1" spans="1:6">
      <c r="A3" s="21" t="s">
        <v>30492</v>
      </c>
      <c r="B3" s="21" t="s">
        <v>30493</v>
      </c>
      <c r="C3" s="21" t="s">
        <v>30494</v>
      </c>
      <c r="D3" s="21"/>
      <c r="E3" s="21"/>
      <c r="F3" s="21"/>
    </row>
    <row r="4" customHeight="1" spans="1:6">
      <c r="A4" s="22" t="s">
        <v>30495</v>
      </c>
      <c r="B4" s="22" t="s">
        <v>30493</v>
      </c>
      <c r="C4" s="22" t="s">
        <v>30496</v>
      </c>
      <c r="D4" s="22"/>
      <c r="E4" s="22"/>
      <c r="F4" s="22"/>
    </row>
    <row r="5" customHeight="1" spans="1:6">
      <c r="A5" s="21" t="s">
        <v>30497</v>
      </c>
      <c r="B5" s="21" t="s">
        <v>30493</v>
      </c>
      <c r="C5" s="21" t="s">
        <v>30498</v>
      </c>
      <c r="D5" s="21"/>
      <c r="E5" s="21"/>
      <c r="F5" s="21"/>
    </row>
    <row r="6" customHeight="1" spans="1:6">
      <c r="A6" s="22" t="s">
        <v>30499</v>
      </c>
      <c r="B6" s="22" t="s">
        <v>30493</v>
      </c>
      <c r="C6" s="22"/>
      <c r="D6" s="22"/>
      <c r="E6" s="22"/>
      <c r="F6" s="22"/>
    </row>
    <row r="7" customHeight="1" spans="1:6">
      <c r="A7" s="21" t="s">
        <v>30500</v>
      </c>
      <c r="B7" s="21" t="s">
        <v>30493</v>
      </c>
      <c r="C7" s="21" t="s">
        <v>30498</v>
      </c>
      <c r="D7" s="21"/>
      <c r="E7" s="21"/>
      <c r="F7" s="21"/>
    </row>
    <row r="8" customHeight="1" spans="1:6">
      <c r="A8" s="22" t="s">
        <v>30501</v>
      </c>
      <c r="B8" s="22" t="s">
        <v>30493</v>
      </c>
      <c r="C8" s="22"/>
      <c r="D8" s="22"/>
      <c r="E8" s="22"/>
      <c r="F8" s="22"/>
    </row>
    <row r="9" customHeight="1" spans="1:6">
      <c r="A9" s="21" t="s">
        <v>30502</v>
      </c>
      <c r="B9" s="21" t="s">
        <v>30493</v>
      </c>
      <c r="C9" s="21" t="s">
        <v>30503</v>
      </c>
      <c r="D9" s="21"/>
      <c r="E9" s="21"/>
      <c r="F9" s="21"/>
    </row>
    <row r="10" customHeight="1" spans="1:6">
      <c r="A10" s="22" t="s">
        <v>30504</v>
      </c>
      <c r="B10" s="22" t="s">
        <v>30493</v>
      </c>
      <c r="C10" s="22" t="s">
        <v>30505</v>
      </c>
      <c r="D10" s="22"/>
      <c r="E10" s="22"/>
      <c r="F10" s="22"/>
    </row>
    <row r="11" customHeight="1" spans="1:6">
      <c r="A11" s="21" t="s">
        <v>30506</v>
      </c>
      <c r="B11" s="21" t="s">
        <v>30493</v>
      </c>
      <c r="C11" s="21"/>
      <c r="D11" s="21"/>
      <c r="E11" s="21"/>
      <c r="F11" s="21"/>
    </row>
    <row r="12" customHeight="1" spans="1:6">
      <c r="A12" s="22" t="s">
        <v>30507</v>
      </c>
      <c r="B12" s="22" t="s">
        <v>30493</v>
      </c>
      <c r="C12" s="22" t="s">
        <v>30508</v>
      </c>
      <c r="D12" s="22"/>
      <c r="E12" s="22"/>
      <c r="F12" s="22"/>
    </row>
    <row r="13" customHeight="1" spans="1:6">
      <c r="A13" s="21" t="s">
        <v>30509</v>
      </c>
      <c r="B13" s="21" t="s">
        <v>30493</v>
      </c>
      <c r="C13" s="21"/>
      <c r="D13" s="21"/>
      <c r="E13" s="21"/>
      <c r="F13" s="21"/>
    </row>
    <row r="14" customHeight="1" spans="1:6">
      <c r="A14" s="22" t="s">
        <v>30510</v>
      </c>
      <c r="B14" s="22" t="s">
        <v>30493</v>
      </c>
      <c r="C14" s="22"/>
      <c r="D14" s="22"/>
      <c r="E14" s="22"/>
      <c r="F14" s="22"/>
    </row>
    <row r="15" customHeight="1" spans="1:6">
      <c r="A15" s="21" t="s">
        <v>30511</v>
      </c>
      <c r="B15" s="21" t="s">
        <v>30493</v>
      </c>
      <c r="C15" s="21"/>
      <c r="D15" s="21"/>
      <c r="E15" s="21"/>
      <c r="F15" s="21"/>
    </row>
    <row r="16" customHeight="1" spans="1:6">
      <c r="A16" s="22" t="s">
        <v>30512</v>
      </c>
      <c r="B16" s="22" t="s">
        <v>30493</v>
      </c>
      <c r="C16" s="22"/>
      <c r="D16" s="22"/>
      <c r="E16" s="22"/>
      <c r="F16" s="22"/>
    </row>
    <row r="17" customHeight="1" spans="1:6">
      <c r="A17" s="21" t="s">
        <v>30513</v>
      </c>
      <c r="B17" s="21" t="s">
        <v>30493</v>
      </c>
      <c r="C17" s="21"/>
      <c r="D17" s="21"/>
      <c r="E17" s="21"/>
      <c r="F17" s="21"/>
    </row>
    <row r="18" customHeight="1" spans="1:6">
      <c r="A18" s="22" t="s">
        <v>30514</v>
      </c>
      <c r="B18" s="22" t="s">
        <v>30493</v>
      </c>
      <c r="C18" s="22"/>
      <c r="D18" s="22"/>
      <c r="E18" s="22"/>
      <c r="F18" s="22"/>
    </row>
    <row r="19" customHeight="1" spans="1:6">
      <c r="A19" s="21" t="s">
        <v>30515</v>
      </c>
      <c r="B19" s="21" t="s">
        <v>30493</v>
      </c>
      <c r="C19" s="21"/>
      <c r="D19" s="21"/>
      <c r="E19" s="21"/>
      <c r="F19" s="21"/>
    </row>
    <row r="20" customHeight="1" spans="1:6">
      <c r="A20" s="22" t="s">
        <v>30516</v>
      </c>
      <c r="B20" s="22" t="s">
        <v>30493</v>
      </c>
      <c r="C20" s="22"/>
      <c r="D20" s="22"/>
      <c r="E20" s="22"/>
      <c r="F20" s="22"/>
    </row>
    <row r="21" customHeight="1" spans="1:6">
      <c r="A21" s="21" t="s">
        <v>30517</v>
      </c>
      <c r="B21" s="21" t="s">
        <v>30493</v>
      </c>
      <c r="C21" s="21"/>
      <c r="D21" s="21"/>
      <c r="E21" s="21"/>
      <c r="F21" s="21"/>
    </row>
    <row r="22" customHeight="1" spans="1:6">
      <c r="A22" s="22" t="s">
        <v>30518</v>
      </c>
      <c r="B22" s="22" t="s">
        <v>30493</v>
      </c>
      <c r="C22" s="22"/>
      <c r="D22" s="22"/>
      <c r="E22" s="22"/>
      <c r="F22" s="22"/>
    </row>
    <row r="23" customHeight="1" spans="1:6">
      <c r="A23" s="21" t="s">
        <v>30519</v>
      </c>
      <c r="B23" s="21" t="s">
        <v>30493</v>
      </c>
      <c r="C23" s="21"/>
      <c r="D23" s="21"/>
      <c r="E23" s="21"/>
      <c r="F23" s="21"/>
    </row>
    <row r="24" customHeight="1" spans="1:6">
      <c r="A24" s="22" t="s">
        <v>30520</v>
      </c>
      <c r="B24" s="22" t="s">
        <v>30493</v>
      </c>
      <c r="C24" s="22"/>
      <c r="D24" s="22"/>
      <c r="E24" s="22"/>
      <c r="F24" s="22"/>
    </row>
    <row r="25" customHeight="1" spans="1:6">
      <c r="A25" s="21" t="s">
        <v>30521</v>
      </c>
      <c r="B25" s="21" t="s">
        <v>30493</v>
      </c>
      <c r="C25" s="21"/>
      <c r="D25" s="21"/>
      <c r="E25" s="21"/>
      <c r="F25" s="21"/>
    </row>
    <row r="26" customHeight="1" spans="1:6">
      <c r="A26" s="22" t="s">
        <v>30522</v>
      </c>
      <c r="B26" s="22" t="s">
        <v>30493</v>
      </c>
      <c r="C26" s="22" t="s">
        <v>30498</v>
      </c>
      <c r="D26" s="22"/>
      <c r="E26" s="22"/>
      <c r="F26" s="22"/>
    </row>
    <row r="27" customHeight="1" spans="1:6">
      <c r="A27" s="21" t="s">
        <v>30523</v>
      </c>
      <c r="B27" s="21" t="s">
        <v>30493</v>
      </c>
      <c r="C27" s="21"/>
      <c r="D27" s="21"/>
      <c r="E27" s="21"/>
      <c r="F27" s="21"/>
    </row>
    <row r="28" customHeight="1" spans="1:6">
      <c r="A28" s="22" t="s">
        <v>30524</v>
      </c>
      <c r="B28" s="22" t="s">
        <v>30493</v>
      </c>
      <c r="C28" s="22"/>
      <c r="D28" s="22"/>
      <c r="E28" s="22"/>
      <c r="F28" s="22"/>
    </row>
    <row r="29" customHeight="1" spans="1:6">
      <c r="A29" s="21" t="s">
        <v>30525</v>
      </c>
      <c r="B29" s="21" t="s">
        <v>30493</v>
      </c>
      <c r="C29" s="21"/>
      <c r="D29" s="21"/>
      <c r="E29" s="21"/>
      <c r="F29" s="21"/>
    </row>
    <row r="30" customHeight="1" spans="1:6">
      <c r="A30" s="22" t="s">
        <v>30526</v>
      </c>
      <c r="B30" s="22" t="s">
        <v>30493</v>
      </c>
      <c r="C30" s="22"/>
      <c r="D30" s="22"/>
      <c r="E30" s="22"/>
      <c r="F30" s="22"/>
    </row>
    <row r="31" customHeight="1" spans="1:6">
      <c r="A31" s="21" t="s">
        <v>30527</v>
      </c>
      <c r="B31" s="21" t="s">
        <v>30493</v>
      </c>
      <c r="C31" s="21"/>
      <c r="D31" s="21"/>
      <c r="E31" s="21"/>
      <c r="F31" s="21"/>
    </row>
    <row r="32" customHeight="1" spans="1:6">
      <c r="A32" s="22" t="s">
        <v>30528</v>
      </c>
      <c r="B32" s="22" t="s">
        <v>30493</v>
      </c>
      <c r="C32" s="22"/>
      <c r="D32" s="22"/>
      <c r="E32" s="22"/>
      <c r="F32" s="22"/>
    </row>
    <row r="33" customHeight="1" spans="1:6">
      <c r="A33" s="21" t="s">
        <v>30529</v>
      </c>
      <c r="B33" s="21" t="s">
        <v>30493</v>
      </c>
      <c r="C33" s="21" t="s">
        <v>30498</v>
      </c>
      <c r="D33" s="21"/>
      <c r="E33" s="21"/>
      <c r="F33" s="21"/>
    </row>
    <row r="34" customHeight="1" spans="1:6">
      <c r="A34" s="22" t="s">
        <v>30530</v>
      </c>
      <c r="B34" s="22" t="s">
        <v>30493</v>
      </c>
      <c r="C34" s="22"/>
      <c r="D34" s="22"/>
      <c r="E34" s="22"/>
      <c r="F34" s="22"/>
    </row>
    <row r="35" customHeight="1" spans="1:6">
      <c r="A35" s="21" t="s">
        <v>30531</v>
      </c>
      <c r="B35" s="21" t="s">
        <v>30493</v>
      </c>
      <c r="C35" s="21"/>
      <c r="D35" s="21"/>
      <c r="E35" s="21"/>
      <c r="F35" s="21"/>
    </row>
    <row r="36" customHeight="1" spans="1:6">
      <c r="A36" s="22" t="s">
        <v>30532</v>
      </c>
      <c r="B36" s="22" t="s">
        <v>30493</v>
      </c>
      <c r="C36" s="22"/>
      <c r="D36" s="22"/>
      <c r="E36" s="22"/>
      <c r="F36" s="22"/>
    </row>
    <row r="37" customHeight="1" spans="1:6">
      <c r="A37" s="21" t="s">
        <v>30533</v>
      </c>
      <c r="B37" s="21" t="s">
        <v>30493</v>
      </c>
      <c r="C37" s="21"/>
      <c r="D37" s="21"/>
      <c r="E37" s="21"/>
      <c r="F37" s="21"/>
    </row>
    <row r="38" customHeight="1" spans="1:6">
      <c r="A38" s="22" t="s">
        <v>30534</v>
      </c>
      <c r="B38" s="22" t="s">
        <v>30493</v>
      </c>
      <c r="C38" s="22"/>
      <c r="D38" s="22"/>
      <c r="E38" s="22"/>
      <c r="F38" s="22"/>
    </row>
    <row r="39" customHeight="1" spans="1:6">
      <c r="A39" s="21" t="s">
        <v>30535</v>
      </c>
      <c r="B39" s="21" t="s">
        <v>30493</v>
      </c>
      <c r="C39" s="21"/>
      <c r="D39" s="21"/>
      <c r="E39" s="21"/>
      <c r="F39" s="21"/>
    </row>
    <row r="40" customHeight="1" spans="1:6">
      <c r="A40" s="22" t="s">
        <v>30536</v>
      </c>
      <c r="B40" s="22" t="s">
        <v>30493</v>
      </c>
      <c r="C40" s="22"/>
      <c r="D40" s="22"/>
      <c r="E40" s="22"/>
      <c r="F40" s="22"/>
    </row>
    <row r="41" customHeight="1" spans="1:6">
      <c r="A41" s="21" t="s">
        <v>30537</v>
      </c>
      <c r="B41" s="21" t="s">
        <v>30493</v>
      </c>
      <c r="C41" s="21"/>
      <c r="D41" s="21"/>
      <c r="E41" s="21"/>
      <c r="F41" s="21"/>
    </row>
    <row r="42" customHeight="1" spans="1:6">
      <c r="A42" s="22" t="s">
        <v>30538</v>
      </c>
      <c r="B42" s="22" t="s">
        <v>30493</v>
      </c>
      <c r="C42" s="22" t="s">
        <v>30539</v>
      </c>
      <c r="D42" s="22"/>
      <c r="E42" s="22"/>
      <c r="F42" s="22"/>
    </row>
    <row r="43" customHeight="1" spans="1:6">
      <c r="A43" s="21" t="s">
        <v>30540</v>
      </c>
      <c r="B43" s="21" t="s">
        <v>30493</v>
      </c>
      <c r="C43" s="21"/>
      <c r="D43" s="21"/>
      <c r="E43" s="21"/>
      <c r="F43" s="21"/>
    </row>
    <row r="44" customHeight="1" spans="1:6">
      <c r="A44" s="22" t="s">
        <v>30541</v>
      </c>
      <c r="B44" s="22" t="s">
        <v>30493</v>
      </c>
      <c r="C44" s="22"/>
      <c r="D44" s="22"/>
      <c r="E44" s="22"/>
      <c r="F44" s="22"/>
    </row>
    <row r="45" customHeight="1" spans="1:6">
      <c r="A45" s="21" t="s">
        <v>30542</v>
      </c>
      <c r="B45" s="21" t="s">
        <v>30493</v>
      </c>
      <c r="C45" s="21"/>
      <c r="D45" s="21"/>
      <c r="E45" s="21"/>
      <c r="F45" s="21"/>
    </row>
    <row r="46" customHeight="1" spans="1:6">
      <c r="A46" s="22" t="s">
        <v>30543</v>
      </c>
      <c r="B46" s="22" t="s">
        <v>30493</v>
      </c>
      <c r="C46" s="22"/>
      <c r="D46" s="22"/>
      <c r="E46" s="22"/>
      <c r="F46" s="22"/>
    </row>
    <row r="47" customHeight="1" spans="1:6">
      <c r="A47" s="21" t="s">
        <v>30544</v>
      </c>
      <c r="B47" s="21" t="s">
        <v>30493</v>
      </c>
      <c r="C47" s="21"/>
      <c r="D47" s="21"/>
      <c r="E47" s="21"/>
      <c r="F47" s="21"/>
    </row>
    <row r="48" customHeight="1" spans="1:6">
      <c r="A48" s="22" t="s">
        <v>30545</v>
      </c>
      <c r="B48" s="22" t="s">
        <v>30493</v>
      </c>
      <c r="C48" s="22"/>
      <c r="D48" s="22"/>
      <c r="E48" s="22"/>
      <c r="F48" s="22"/>
    </row>
    <row r="49" customHeight="1" spans="1:6">
      <c r="A49" s="21" t="s">
        <v>30546</v>
      </c>
      <c r="B49" s="21" t="s">
        <v>30493</v>
      </c>
      <c r="C49" s="21"/>
      <c r="D49" s="21"/>
      <c r="E49" s="21"/>
      <c r="F49" s="21"/>
    </row>
    <row r="50" customHeight="1" spans="1:6">
      <c r="A50" s="22" t="s">
        <v>30547</v>
      </c>
      <c r="B50" s="22" t="s">
        <v>30493</v>
      </c>
      <c r="C50" s="22" t="s">
        <v>30548</v>
      </c>
      <c r="D50" s="22"/>
      <c r="E50" s="22"/>
      <c r="F50" s="22"/>
    </row>
    <row r="51" customHeight="1" spans="1:6">
      <c r="A51" s="21" t="s">
        <v>30549</v>
      </c>
      <c r="B51" s="21" t="s">
        <v>30493</v>
      </c>
      <c r="C51" s="21"/>
      <c r="D51" s="21"/>
      <c r="E51" s="21"/>
      <c r="F51" s="21"/>
    </row>
    <row r="52" customHeight="1" spans="1:6">
      <c r="A52" s="22" t="s">
        <v>30550</v>
      </c>
      <c r="B52" s="22" t="s">
        <v>30493</v>
      </c>
      <c r="C52" s="22"/>
      <c r="D52" s="22"/>
      <c r="E52" s="22"/>
      <c r="F52" s="22"/>
    </row>
    <row r="53" customHeight="1" spans="1:6">
      <c r="A53" s="21" t="s">
        <v>30551</v>
      </c>
      <c r="B53" s="21" t="s">
        <v>30493</v>
      </c>
      <c r="C53" s="21"/>
      <c r="D53" s="21"/>
      <c r="E53" s="21"/>
      <c r="F53" s="21"/>
    </row>
    <row r="54" customHeight="1" spans="1:6">
      <c r="A54" s="22" t="s">
        <v>30552</v>
      </c>
      <c r="B54" s="22" t="s">
        <v>30493</v>
      </c>
      <c r="C54" s="22"/>
      <c r="D54" s="22"/>
      <c r="E54" s="22"/>
      <c r="F54" s="22"/>
    </row>
    <row r="55" customHeight="1" spans="1:6">
      <c r="A55" s="21" t="s">
        <v>30553</v>
      </c>
      <c r="B55" s="21" t="s">
        <v>30493</v>
      </c>
      <c r="C55" s="21"/>
      <c r="D55" s="21"/>
      <c r="E55" s="21"/>
      <c r="F55" s="21"/>
    </row>
    <row r="56" customHeight="1" spans="1:6">
      <c r="A56" s="22" t="s">
        <v>30554</v>
      </c>
      <c r="B56" s="22" t="s">
        <v>30493</v>
      </c>
      <c r="C56" s="22"/>
      <c r="D56" s="22"/>
      <c r="E56" s="22"/>
      <c r="F56" s="22"/>
    </row>
    <row r="57" customHeight="1" spans="1:6">
      <c r="A57" s="21" t="s">
        <v>30555</v>
      </c>
      <c r="B57" s="21" t="s">
        <v>30493</v>
      </c>
      <c r="C57" s="21" t="s">
        <v>30556</v>
      </c>
      <c r="D57" s="21"/>
      <c r="E57" s="21"/>
      <c r="F57" s="21"/>
    </row>
    <row r="58" customHeight="1" spans="1:6">
      <c r="A58" s="22" t="s">
        <v>30557</v>
      </c>
      <c r="B58" s="22" t="s">
        <v>30493</v>
      </c>
      <c r="C58" s="22" t="s">
        <v>30556</v>
      </c>
      <c r="D58" s="22"/>
      <c r="E58" s="22"/>
      <c r="F58" s="22"/>
    </row>
    <row r="59" customHeight="1" spans="1:6">
      <c r="A59" s="21" t="s">
        <v>30558</v>
      </c>
      <c r="B59" s="21" t="s">
        <v>30493</v>
      </c>
      <c r="C59" s="21" t="s">
        <v>30559</v>
      </c>
      <c r="D59" s="21"/>
      <c r="E59" s="21"/>
      <c r="F59" s="21"/>
    </row>
    <row r="60" customHeight="1" spans="1:6">
      <c r="A60" s="22" t="s">
        <v>30560</v>
      </c>
      <c r="B60" s="22" t="s">
        <v>30493</v>
      </c>
      <c r="C60" s="22"/>
      <c r="D60" s="22"/>
      <c r="E60" s="22"/>
      <c r="F60" s="22"/>
    </row>
    <row r="61" customHeight="1" spans="1:6">
      <c r="A61" s="21" t="s">
        <v>30561</v>
      </c>
      <c r="B61" s="21" t="s">
        <v>30493</v>
      </c>
      <c r="C61" s="21"/>
      <c r="D61" s="21"/>
      <c r="E61" s="21"/>
      <c r="F61" s="21"/>
    </row>
    <row r="62" customHeight="1" spans="1:6">
      <c r="A62" s="22" t="s">
        <v>30562</v>
      </c>
      <c r="B62" s="22" t="s">
        <v>30493</v>
      </c>
      <c r="C62" s="22"/>
      <c r="D62" s="22"/>
      <c r="E62" s="22"/>
      <c r="F62" s="22"/>
    </row>
    <row r="63" customHeight="1" spans="1:6">
      <c r="A63" s="21" t="s">
        <v>30563</v>
      </c>
      <c r="B63" s="21" t="s">
        <v>30493</v>
      </c>
      <c r="C63" s="21" t="s">
        <v>30498</v>
      </c>
      <c r="D63" s="21"/>
      <c r="E63" s="21"/>
      <c r="F63" s="21"/>
    </row>
    <row r="64" customHeight="1" spans="1:6">
      <c r="A64" s="22" t="s">
        <v>30564</v>
      </c>
      <c r="B64" s="22" t="s">
        <v>30493</v>
      </c>
      <c r="C64" s="22" t="s">
        <v>30505</v>
      </c>
      <c r="D64" s="22"/>
      <c r="E64" s="22"/>
      <c r="F64" s="22"/>
    </row>
    <row r="65" customHeight="1" spans="1:6">
      <c r="A65" s="21" t="s">
        <v>30565</v>
      </c>
      <c r="B65" s="21" t="s">
        <v>30493</v>
      </c>
      <c r="C65" s="21"/>
      <c r="D65" s="21"/>
      <c r="E65" s="21"/>
      <c r="F65" s="21"/>
    </row>
    <row r="66" customHeight="1" spans="1:6">
      <c r="A66" s="22" t="s">
        <v>30566</v>
      </c>
      <c r="B66" s="22" t="s">
        <v>30493</v>
      </c>
      <c r="C66" s="22"/>
      <c r="D66" s="22"/>
      <c r="E66" s="22"/>
      <c r="F66" s="22"/>
    </row>
    <row r="67" customHeight="1" spans="1:6">
      <c r="A67" s="21" t="s">
        <v>30567</v>
      </c>
      <c r="B67" s="21" t="s">
        <v>30493</v>
      </c>
      <c r="C67" s="21"/>
      <c r="D67" s="21"/>
      <c r="E67" s="21"/>
      <c r="F67" s="21"/>
    </row>
    <row r="68" customHeight="1" spans="1:6">
      <c r="A68" s="22" t="s">
        <v>30568</v>
      </c>
      <c r="B68" s="22" t="s">
        <v>30493</v>
      </c>
      <c r="C68" s="22"/>
      <c r="D68" s="22"/>
      <c r="E68" s="22"/>
      <c r="F68" s="22"/>
    </row>
    <row r="69" customHeight="1" spans="1:6">
      <c r="A69" s="21" t="s">
        <v>30569</v>
      </c>
      <c r="B69" s="21" t="s">
        <v>30493</v>
      </c>
      <c r="C69" s="21"/>
      <c r="D69" s="21"/>
      <c r="E69" s="21"/>
      <c r="F69" s="21"/>
    </row>
    <row r="70" customHeight="1" spans="1:6">
      <c r="A70" s="22" t="s">
        <v>30570</v>
      </c>
      <c r="B70" s="22" t="s">
        <v>30493</v>
      </c>
      <c r="C70" s="22"/>
      <c r="D70" s="22"/>
      <c r="E70" s="22"/>
      <c r="F70" s="22"/>
    </row>
    <row r="71" customHeight="1" spans="1:6">
      <c r="A71" s="21" t="s">
        <v>30571</v>
      </c>
      <c r="B71" s="21" t="s">
        <v>30493</v>
      </c>
      <c r="C71" s="21"/>
      <c r="D71" s="21"/>
      <c r="E71" s="21"/>
      <c r="F71" s="21"/>
    </row>
    <row r="72" customHeight="1" spans="1:6">
      <c r="A72" s="22" t="s">
        <v>30572</v>
      </c>
      <c r="B72" s="22" t="s">
        <v>30493</v>
      </c>
      <c r="C72" s="22"/>
      <c r="D72" s="22"/>
      <c r="E72" s="22"/>
      <c r="F72" s="22"/>
    </row>
    <row r="73" customHeight="1" spans="1:6">
      <c r="A73" s="21" t="s">
        <v>30573</v>
      </c>
      <c r="B73" s="21" t="s">
        <v>30493</v>
      </c>
      <c r="C73" s="21"/>
      <c r="D73" s="21"/>
      <c r="E73" s="21"/>
      <c r="F73" s="21"/>
    </row>
    <row r="74" customHeight="1" spans="1:6">
      <c r="A74" s="22" t="s">
        <v>30574</v>
      </c>
      <c r="B74" s="22" t="s">
        <v>30493</v>
      </c>
      <c r="C74" s="22"/>
      <c r="D74" s="22"/>
      <c r="E74" s="22"/>
      <c r="F74" s="22"/>
    </row>
    <row r="75" customHeight="1" spans="1:6">
      <c r="A75" s="21" t="s">
        <v>30575</v>
      </c>
      <c r="B75" s="21" t="s">
        <v>30493</v>
      </c>
      <c r="C75" s="21" t="s">
        <v>30576</v>
      </c>
      <c r="D75" s="21"/>
      <c r="E75" s="21"/>
      <c r="F75" s="21"/>
    </row>
    <row r="76" customHeight="1" spans="1:6">
      <c r="A76" s="22" t="s">
        <v>30577</v>
      </c>
      <c r="B76" s="22" t="s">
        <v>30493</v>
      </c>
      <c r="C76" s="22" t="s">
        <v>30576</v>
      </c>
      <c r="D76" s="22"/>
      <c r="E76" s="22"/>
      <c r="F76" s="22"/>
    </row>
    <row r="77" customHeight="1" spans="1:6">
      <c r="A77" s="21" t="s">
        <v>30578</v>
      </c>
      <c r="B77" s="21" t="s">
        <v>30493</v>
      </c>
      <c r="C77" s="21"/>
      <c r="D77" s="21"/>
      <c r="E77" s="21"/>
      <c r="F77" s="21"/>
    </row>
    <row r="78" customHeight="1" spans="1:6">
      <c r="A78" s="22" t="s">
        <v>30579</v>
      </c>
      <c r="B78" s="22" t="s">
        <v>30493</v>
      </c>
      <c r="C78" s="22"/>
      <c r="D78" s="22"/>
      <c r="E78" s="22"/>
      <c r="F78" s="22"/>
    </row>
    <row r="79" customHeight="1" spans="1:6">
      <c r="A79" s="21" t="s">
        <v>30580</v>
      </c>
      <c r="B79" s="21" t="s">
        <v>30493</v>
      </c>
      <c r="C79" s="21"/>
      <c r="D79" s="21"/>
      <c r="E79" s="21"/>
      <c r="F79" s="21"/>
    </row>
    <row r="80" customHeight="1" spans="1:6">
      <c r="A80" s="22" t="s">
        <v>30581</v>
      </c>
      <c r="B80" s="22" t="s">
        <v>30493</v>
      </c>
      <c r="C80" s="22"/>
      <c r="D80" s="22"/>
      <c r="E80" s="22"/>
      <c r="F80" s="22"/>
    </row>
    <row r="81" customHeight="1" spans="1:6">
      <c r="A81" s="21" t="s">
        <v>30582</v>
      </c>
      <c r="B81" s="21" t="s">
        <v>30493</v>
      </c>
      <c r="C81" s="21"/>
      <c r="D81" s="21"/>
      <c r="E81" s="21"/>
      <c r="F81" s="21"/>
    </row>
    <row r="82" customHeight="1" spans="1:6">
      <c r="A82" s="22" t="s">
        <v>30583</v>
      </c>
      <c r="B82" s="22" t="s">
        <v>30493</v>
      </c>
      <c r="C82" s="22"/>
      <c r="D82" s="22"/>
      <c r="E82" s="22"/>
      <c r="F82" s="22"/>
    </row>
    <row r="83" customHeight="1" spans="1:6">
      <c r="A83" s="21" t="s">
        <v>30584</v>
      </c>
      <c r="B83" s="21" t="s">
        <v>30493</v>
      </c>
      <c r="C83" s="21"/>
      <c r="D83" s="21"/>
      <c r="E83" s="21"/>
      <c r="F83" s="21"/>
    </row>
    <row r="84" customHeight="1" spans="1:6">
      <c r="A84" s="22" t="s">
        <v>30585</v>
      </c>
      <c r="B84" s="22" t="s">
        <v>30493</v>
      </c>
      <c r="C84" s="22"/>
      <c r="D84" s="22"/>
      <c r="E84" s="22"/>
      <c r="F84" s="22"/>
    </row>
    <row r="85" customHeight="1" spans="1:6">
      <c r="A85" s="21" t="s">
        <v>30586</v>
      </c>
      <c r="B85" s="21" t="s">
        <v>30493</v>
      </c>
      <c r="C85" s="21" t="s">
        <v>30556</v>
      </c>
      <c r="D85" s="21"/>
      <c r="E85" s="21"/>
      <c r="F85" s="21"/>
    </row>
    <row r="86" customHeight="1" spans="1:6">
      <c r="A86" s="22" t="s">
        <v>30587</v>
      </c>
      <c r="B86" s="22" t="s">
        <v>30493</v>
      </c>
      <c r="C86" s="22"/>
      <c r="D86" s="22"/>
      <c r="E86" s="22"/>
      <c r="F86" s="22"/>
    </row>
    <row r="87" customHeight="1" spans="1:6">
      <c r="A87" s="21" t="s">
        <v>30588</v>
      </c>
      <c r="B87" s="21" t="s">
        <v>30493</v>
      </c>
      <c r="C87" s="21"/>
      <c r="D87" s="21"/>
      <c r="E87" s="21"/>
      <c r="F87" s="21"/>
    </row>
    <row r="88" customHeight="1" spans="1:6">
      <c r="A88" s="22" t="s">
        <v>30589</v>
      </c>
      <c r="B88" s="22" t="s">
        <v>30493</v>
      </c>
      <c r="C88" s="22"/>
      <c r="D88" s="22"/>
      <c r="E88" s="22"/>
      <c r="F88" s="22"/>
    </row>
    <row r="89" customHeight="1" spans="1:6">
      <c r="A89" s="21" t="s">
        <v>30590</v>
      </c>
      <c r="B89" s="21" t="s">
        <v>30493</v>
      </c>
      <c r="C89" s="21"/>
      <c r="D89" s="21"/>
      <c r="E89" s="21"/>
      <c r="F89" s="21"/>
    </row>
    <row r="90" customHeight="1" spans="1:6">
      <c r="A90" s="22" t="s">
        <v>30591</v>
      </c>
      <c r="B90" s="22" t="s">
        <v>30493</v>
      </c>
      <c r="C90" s="22"/>
      <c r="D90" s="22"/>
      <c r="E90" s="22"/>
      <c r="F90" s="22"/>
    </row>
    <row r="91" customHeight="1" spans="1:6">
      <c r="A91" s="21" t="s">
        <v>30592</v>
      </c>
      <c r="B91" s="21" t="s">
        <v>30493</v>
      </c>
      <c r="C91" s="21" t="s">
        <v>30505</v>
      </c>
      <c r="D91" s="21"/>
      <c r="E91" s="21"/>
      <c r="F91" s="21"/>
    </row>
    <row r="92" customHeight="1" spans="1:6">
      <c r="A92" s="22" t="s">
        <v>30593</v>
      </c>
      <c r="B92" s="22" t="s">
        <v>30493</v>
      </c>
      <c r="C92" s="22" t="s">
        <v>30505</v>
      </c>
      <c r="D92" s="22"/>
      <c r="E92" s="22"/>
      <c r="F92" s="22"/>
    </row>
    <row r="93" customHeight="1" spans="1:6">
      <c r="A93" s="21" t="s">
        <v>30594</v>
      </c>
      <c r="B93" s="21" t="s">
        <v>30493</v>
      </c>
      <c r="C93" s="21"/>
      <c r="D93" s="21"/>
      <c r="E93" s="21"/>
      <c r="F93" s="21"/>
    </row>
    <row r="94" customHeight="1" spans="1:6">
      <c r="A94" s="22" t="s">
        <v>30595</v>
      </c>
      <c r="B94" s="22" t="s">
        <v>30493</v>
      </c>
      <c r="C94" s="22"/>
      <c r="D94" s="22"/>
      <c r="E94" s="22"/>
      <c r="F94" s="22"/>
    </row>
    <row r="95" customHeight="1" spans="1:6">
      <c r="A95" s="21" t="s">
        <v>30596</v>
      </c>
      <c r="B95" s="21" t="s">
        <v>30493</v>
      </c>
      <c r="C95" s="21"/>
      <c r="D95" s="21"/>
      <c r="E95" s="21"/>
      <c r="F95" s="21"/>
    </row>
    <row r="96" customHeight="1" spans="1:6">
      <c r="A96" s="22" t="s">
        <v>30597</v>
      </c>
      <c r="B96" s="22" t="s">
        <v>30493</v>
      </c>
      <c r="C96" s="22"/>
      <c r="D96" s="22"/>
      <c r="E96" s="22"/>
      <c r="F96" s="22"/>
    </row>
    <row r="97" customHeight="1" spans="1:6">
      <c r="A97" s="21" t="s">
        <v>30598</v>
      </c>
      <c r="B97" s="21" t="s">
        <v>30493</v>
      </c>
      <c r="C97" s="21"/>
      <c r="D97" s="21"/>
      <c r="E97" s="21"/>
      <c r="F97" s="21"/>
    </row>
    <row r="98" customHeight="1" spans="1:6">
      <c r="A98" s="22" t="s">
        <v>30599</v>
      </c>
      <c r="B98" s="22" t="s">
        <v>30493</v>
      </c>
      <c r="C98" s="22"/>
      <c r="D98" s="22"/>
      <c r="E98" s="22"/>
      <c r="F98" s="22"/>
    </row>
    <row r="99" customHeight="1" spans="1:6">
      <c r="A99" s="21" t="s">
        <v>30600</v>
      </c>
      <c r="B99" s="21" t="s">
        <v>30493</v>
      </c>
      <c r="C99" s="21"/>
      <c r="D99" s="21"/>
      <c r="E99" s="21"/>
      <c r="F99" s="21"/>
    </row>
    <row r="100" customHeight="1" spans="1:6">
      <c r="A100" s="22" t="s">
        <v>30601</v>
      </c>
      <c r="B100" s="22" t="s">
        <v>30493</v>
      </c>
      <c r="C100" s="22"/>
      <c r="D100" s="22"/>
      <c r="E100" s="22"/>
      <c r="F100" s="22"/>
    </row>
    <row r="101" customHeight="1" spans="1:6">
      <c r="A101" s="21" t="s">
        <v>30602</v>
      </c>
      <c r="B101" s="21" t="s">
        <v>30493</v>
      </c>
      <c r="C101" s="21"/>
      <c r="D101" s="21"/>
      <c r="E101" s="21"/>
      <c r="F101" s="21"/>
    </row>
    <row r="102" customHeight="1" spans="1:6">
      <c r="A102" s="22" t="s">
        <v>30603</v>
      </c>
      <c r="B102" s="22" t="s">
        <v>30493</v>
      </c>
      <c r="C102" s="22"/>
      <c r="D102" s="22"/>
      <c r="E102" s="22"/>
      <c r="F102" s="22"/>
    </row>
    <row r="103" customHeight="1" spans="1:6">
      <c r="A103" s="21" t="s">
        <v>30604</v>
      </c>
      <c r="B103" s="21" t="s">
        <v>30493</v>
      </c>
      <c r="C103" s="21"/>
      <c r="D103" s="21"/>
      <c r="E103" s="21"/>
      <c r="F103" s="21"/>
    </row>
    <row r="104" customHeight="1" spans="1:6">
      <c r="A104" s="22" t="s">
        <v>30605</v>
      </c>
      <c r="B104" s="22" t="s">
        <v>30493</v>
      </c>
      <c r="C104" s="22" t="s">
        <v>30498</v>
      </c>
      <c r="D104" s="22"/>
      <c r="E104" s="22"/>
      <c r="F104" s="22"/>
    </row>
    <row r="105" customHeight="1" spans="1:6">
      <c r="A105" s="21" t="s">
        <v>30606</v>
      </c>
      <c r="B105" s="21" t="s">
        <v>30493</v>
      </c>
      <c r="C105" s="21"/>
      <c r="D105" s="21"/>
      <c r="E105" s="21"/>
      <c r="F105" s="21"/>
    </row>
    <row r="106" customHeight="1" spans="1:6">
      <c r="A106" s="22" t="s">
        <v>30607</v>
      </c>
      <c r="B106" s="22" t="s">
        <v>30608</v>
      </c>
      <c r="C106" s="22" t="s">
        <v>30609</v>
      </c>
      <c r="D106" s="22"/>
      <c r="E106" s="22"/>
      <c r="F106" s="22"/>
    </row>
    <row r="107" customHeight="1" spans="1:6">
      <c r="A107" s="21" t="s">
        <v>30610</v>
      </c>
      <c r="B107" s="21" t="s">
        <v>30608</v>
      </c>
      <c r="C107" s="21" t="s">
        <v>30539</v>
      </c>
      <c r="D107" s="21"/>
      <c r="E107" s="21"/>
      <c r="F107" s="21"/>
    </row>
    <row r="108" customHeight="1" spans="1:6">
      <c r="A108" s="22" t="s">
        <v>30611</v>
      </c>
      <c r="B108" s="22" t="s">
        <v>30608</v>
      </c>
      <c r="C108" s="22" t="s">
        <v>30498</v>
      </c>
      <c r="D108" s="22"/>
      <c r="E108" s="22"/>
      <c r="F108" s="22"/>
    </row>
    <row r="109" customHeight="1" spans="1:6">
      <c r="A109" s="21" t="s">
        <v>30612</v>
      </c>
      <c r="B109" s="21" t="s">
        <v>30608</v>
      </c>
      <c r="C109" s="21" t="s">
        <v>30613</v>
      </c>
      <c r="D109" s="21"/>
      <c r="E109" s="21"/>
      <c r="F109" s="21"/>
    </row>
    <row r="110" customHeight="1" spans="1:6">
      <c r="A110" s="22" t="s">
        <v>30614</v>
      </c>
      <c r="B110" s="22" t="s">
        <v>30608</v>
      </c>
      <c r="C110" s="22" t="s">
        <v>30615</v>
      </c>
      <c r="D110" s="22"/>
      <c r="E110" s="22"/>
      <c r="F110" s="22"/>
    </row>
    <row r="111" customHeight="1" spans="1:6">
      <c r="A111" s="21" t="s">
        <v>30616</v>
      </c>
      <c r="B111" s="21" t="s">
        <v>30608</v>
      </c>
      <c r="C111" s="21" t="s">
        <v>30539</v>
      </c>
      <c r="D111" s="21"/>
      <c r="E111" s="21"/>
      <c r="F111" s="21"/>
    </row>
    <row r="112" customHeight="1" spans="1:6">
      <c r="A112" s="22" t="s">
        <v>30617</v>
      </c>
      <c r="B112" s="22" t="s">
        <v>30608</v>
      </c>
      <c r="C112" s="22" t="s">
        <v>30618</v>
      </c>
      <c r="D112" s="22"/>
      <c r="E112" s="22"/>
      <c r="F112" s="22"/>
    </row>
    <row r="113" customHeight="1" spans="1:6">
      <c r="A113" s="21" t="s">
        <v>30619</v>
      </c>
      <c r="B113" s="21" t="s">
        <v>30608</v>
      </c>
      <c r="C113" s="21" t="s">
        <v>30620</v>
      </c>
      <c r="D113" s="21"/>
      <c r="E113" s="21"/>
      <c r="F113" s="21"/>
    </row>
    <row r="114" customHeight="1" spans="1:6">
      <c r="A114" s="22" t="s">
        <v>30621</v>
      </c>
      <c r="B114" s="22" t="s">
        <v>30608</v>
      </c>
      <c r="C114" s="22" t="s">
        <v>30505</v>
      </c>
      <c r="D114" s="22"/>
      <c r="E114" s="22"/>
      <c r="F114" s="22"/>
    </row>
    <row r="115" customHeight="1" spans="1:6">
      <c r="A115" s="21" t="s">
        <v>30622</v>
      </c>
      <c r="B115" s="21" t="s">
        <v>30608</v>
      </c>
      <c r="C115" s="21" t="s">
        <v>30505</v>
      </c>
      <c r="D115" s="21"/>
      <c r="E115" s="21"/>
      <c r="F115" s="21"/>
    </row>
    <row r="116" customHeight="1" spans="1:6">
      <c r="A116" s="22" t="s">
        <v>30623</v>
      </c>
      <c r="B116" s="22" t="s">
        <v>30608</v>
      </c>
      <c r="C116" s="22" t="s">
        <v>30505</v>
      </c>
      <c r="D116" s="22"/>
      <c r="E116" s="22"/>
      <c r="F116" s="22"/>
    </row>
    <row r="117" customHeight="1" spans="1:6">
      <c r="A117" s="21" t="s">
        <v>30624</v>
      </c>
      <c r="B117" s="21" t="s">
        <v>30608</v>
      </c>
      <c r="C117" s="21" t="s">
        <v>30505</v>
      </c>
      <c r="D117" s="21"/>
      <c r="E117" s="21"/>
      <c r="F117" s="21"/>
    </row>
    <row r="118" customHeight="1" spans="1:6">
      <c r="A118" s="22" t="s">
        <v>30625</v>
      </c>
      <c r="B118" s="22" t="s">
        <v>30608</v>
      </c>
      <c r="C118" s="22" t="s">
        <v>30626</v>
      </c>
      <c r="D118" s="22"/>
      <c r="E118" s="22"/>
      <c r="F118" s="22"/>
    </row>
    <row r="119" customHeight="1" spans="1:6">
      <c r="A119" s="21" t="s">
        <v>30627</v>
      </c>
      <c r="B119" s="21" t="s">
        <v>30608</v>
      </c>
      <c r="C119" s="21" t="s">
        <v>30505</v>
      </c>
      <c r="D119" s="21"/>
      <c r="E119" s="21"/>
      <c r="F119" s="21"/>
    </row>
    <row r="120" customHeight="1" spans="1:6">
      <c r="A120" s="22" t="s">
        <v>30628</v>
      </c>
      <c r="B120" s="22" t="s">
        <v>30608</v>
      </c>
      <c r="C120" s="22" t="s">
        <v>30498</v>
      </c>
      <c r="D120" s="22"/>
      <c r="E120" s="22"/>
      <c r="F120" s="22"/>
    </row>
    <row r="121" customHeight="1" spans="1:6">
      <c r="A121" s="21" t="s">
        <v>30629</v>
      </c>
      <c r="B121" s="21" t="s">
        <v>30608</v>
      </c>
      <c r="C121" s="21"/>
      <c r="D121" s="21"/>
      <c r="E121" s="21"/>
      <c r="F121" s="21"/>
    </row>
    <row r="122" customHeight="1" spans="1:6">
      <c r="A122" s="22" t="s">
        <v>30630</v>
      </c>
      <c r="B122" s="22" t="s">
        <v>30608</v>
      </c>
      <c r="C122" s="22" t="s">
        <v>30539</v>
      </c>
      <c r="D122" s="22"/>
      <c r="E122" s="22"/>
      <c r="F122" s="22"/>
    </row>
    <row r="123" customHeight="1" spans="1:6">
      <c r="A123" s="21" t="s">
        <v>30631</v>
      </c>
      <c r="B123" s="21" t="s">
        <v>30608</v>
      </c>
      <c r="C123" s="21" t="s">
        <v>30539</v>
      </c>
      <c r="D123" s="21"/>
      <c r="E123" s="21"/>
      <c r="F123" s="21"/>
    </row>
    <row r="124" customHeight="1" spans="1:6">
      <c r="A124" s="22" t="s">
        <v>30632</v>
      </c>
      <c r="B124" s="22" t="s">
        <v>30608</v>
      </c>
      <c r="C124" s="22" t="s">
        <v>30633</v>
      </c>
      <c r="D124" s="22"/>
      <c r="E124" s="22"/>
      <c r="F124" s="22"/>
    </row>
    <row r="125" customHeight="1" spans="1:6">
      <c r="A125" s="21" t="s">
        <v>30634</v>
      </c>
      <c r="B125" s="21" t="s">
        <v>30608</v>
      </c>
      <c r="C125" s="21" t="s">
        <v>30503</v>
      </c>
      <c r="D125" s="21"/>
      <c r="E125" s="21"/>
      <c r="F125" s="21"/>
    </row>
    <row r="126" customHeight="1" spans="1:6">
      <c r="A126" s="22" t="s">
        <v>30635</v>
      </c>
      <c r="B126" s="22" t="s">
        <v>30608</v>
      </c>
      <c r="C126" s="22" t="s">
        <v>30498</v>
      </c>
      <c r="D126" s="22"/>
      <c r="E126" s="22"/>
      <c r="F126" s="22"/>
    </row>
    <row r="127" customHeight="1" spans="1:6">
      <c r="A127" s="21" t="s">
        <v>30636</v>
      </c>
      <c r="B127" s="21" t="s">
        <v>30608</v>
      </c>
      <c r="C127" s="21"/>
      <c r="D127" s="21"/>
      <c r="E127" s="21"/>
      <c r="F127" s="21"/>
    </row>
    <row r="128" customHeight="1" spans="1:6">
      <c r="A128" s="22" t="s">
        <v>30637</v>
      </c>
      <c r="B128" s="22" t="s">
        <v>30608</v>
      </c>
      <c r="C128" s="22" t="s">
        <v>30539</v>
      </c>
      <c r="D128" s="22"/>
      <c r="E128" s="22"/>
      <c r="F128" s="22"/>
    </row>
    <row r="129" customHeight="1" spans="1:6">
      <c r="A129" s="21" t="s">
        <v>30638</v>
      </c>
      <c r="B129" s="21" t="s">
        <v>30608</v>
      </c>
      <c r="C129" s="21"/>
      <c r="D129" s="21"/>
      <c r="E129" s="21"/>
      <c r="F129" s="21"/>
    </row>
    <row r="130" customHeight="1" spans="1:6">
      <c r="A130" s="22" t="s">
        <v>30639</v>
      </c>
      <c r="B130" s="22" t="s">
        <v>30608</v>
      </c>
      <c r="C130" s="22"/>
      <c r="D130" s="22"/>
      <c r="E130" s="22"/>
      <c r="F130" s="22"/>
    </row>
    <row r="131" customHeight="1" spans="1:6">
      <c r="A131" s="21" t="s">
        <v>30640</v>
      </c>
      <c r="B131" s="21" t="s">
        <v>30608</v>
      </c>
      <c r="C131" s="21" t="s">
        <v>30539</v>
      </c>
      <c r="D131" s="21"/>
      <c r="E131" s="21"/>
      <c r="F131" s="21"/>
    </row>
    <row r="132" customHeight="1" spans="1:6">
      <c r="A132" s="22" t="s">
        <v>30641</v>
      </c>
      <c r="B132" s="22" t="s">
        <v>30608</v>
      </c>
      <c r="C132" s="22" t="s">
        <v>30503</v>
      </c>
      <c r="D132" s="22"/>
      <c r="E132" s="22"/>
      <c r="F132" s="22"/>
    </row>
    <row r="133" customHeight="1" spans="1:6">
      <c r="A133" s="21" t="s">
        <v>30642</v>
      </c>
      <c r="B133" s="21" t="s">
        <v>30608</v>
      </c>
      <c r="C133" s="21" t="s">
        <v>30503</v>
      </c>
      <c r="D133" s="21"/>
      <c r="E133" s="21"/>
      <c r="F133" s="21"/>
    </row>
    <row r="134" customHeight="1" spans="1:6">
      <c r="A134" s="22" t="s">
        <v>30643</v>
      </c>
      <c r="B134" s="22" t="s">
        <v>30608</v>
      </c>
      <c r="C134" s="22" t="s">
        <v>30503</v>
      </c>
      <c r="D134" s="22"/>
      <c r="E134" s="22"/>
      <c r="F134" s="22"/>
    </row>
    <row r="135" customHeight="1" spans="1:6">
      <c r="A135" s="21" t="s">
        <v>30644</v>
      </c>
      <c r="B135" s="21" t="s">
        <v>30608</v>
      </c>
      <c r="C135" s="21" t="s">
        <v>30503</v>
      </c>
      <c r="D135" s="21"/>
      <c r="E135" s="21"/>
      <c r="F135" s="21"/>
    </row>
    <row r="136" customHeight="1" spans="1:6">
      <c r="A136" s="22" t="s">
        <v>30645</v>
      </c>
      <c r="B136" s="22" t="s">
        <v>30608</v>
      </c>
      <c r="C136" s="22" t="s">
        <v>30503</v>
      </c>
      <c r="D136" s="22"/>
      <c r="E136" s="22"/>
      <c r="F136" s="22"/>
    </row>
    <row r="137" customHeight="1" spans="1:6">
      <c r="A137" s="21" t="s">
        <v>30526</v>
      </c>
      <c r="B137" s="21" t="s">
        <v>30608</v>
      </c>
      <c r="C137" s="21" t="s">
        <v>30505</v>
      </c>
      <c r="D137" s="21"/>
      <c r="E137" s="21"/>
      <c r="F137" s="21"/>
    </row>
    <row r="138" customHeight="1" spans="1:6">
      <c r="A138" s="22" t="s">
        <v>30646</v>
      </c>
      <c r="B138" s="22" t="s">
        <v>30608</v>
      </c>
      <c r="C138" s="22" t="s">
        <v>30539</v>
      </c>
      <c r="D138" s="22"/>
      <c r="E138" s="22"/>
      <c r="F138" s="22"/>
    </row>
    <row r="139" customHeight="1" spans="1:6">
      <c r="A139" s="21" t="s">
        <v>30647</v>
      </c>
      <c r="B139" s="21" t="s">
        <v>30608</v>
      </c>
      <c r="C139" s="21" t="s">
        <v>30648</v>
      </c>
      <c r="D139" s="21"/>
      <c r="E139" s="21"/>
      <c r="F139" s="21"/>
    </row>
    <row r="140" customHeight="1" spans="1:6">
      <c r="A140" s="22" t="s">
        <v>30649</v>
      </c>
      <c r="B140" s="22" t="s">
        <v>30608</v>
      </c>
      <c r="C140" s="22" t="s">
        <v>30650</v>
      </c>
      <c r="D140" s="22"/>
      <c r="E140" s="22"/>
      <c r="F140" s="22"/>
    </row>
    <row r="141" customHeight="1" spans="1:6">
      <c r="A141" s="21" t="s">
        <v>30651</v>
      </c>
      <c r="B141" s="21" t="s">
        <v>30608</v>
      </c>
      <c r="C141" s="21" t="s">
        <v>30652</v>
      </c>
      <c r="D141" s="21"/>
      <c r="E141" s="21"/>
      <c r="F141" s="21"/>
    </row>
    <row r="142" customHeight="1" spans="1:6">
      <c r="A142" s="22" t="s">
        <v>30653</v>
      </c>
      <c r="B142" s="22" t="s">
        <v>30608</v>
      </c>
      <c r="C142" s="22"/>
      <c r="D142" s="22"/>
      <c r="E142" s="22"/>
      <c r="F142" s="22"/>
    </row>
    <row r="143" customHeight="1" spans="1:6">
      <c r="A143" s="21" t="s">
        <v>30654</v>
      </c>
      <c r="B143" s="21" t="s">
        <v>30608</v>
      </c>
      <c r="C143" s="21"/>
      <c r="D143" s="21"/>
      <c r="E143" s="21"/>
      <c r="F143" s="21"/>
    </row>
    <row r="144" customHeight="1" spans="1:6">
      <c r="A144" s="22" t="s">
        <v>30655</v>
      </c>
      <c r="B144" s="22" t="s">
        <v>30608</v>
      </c>
      <c r="C144" s="22" t="s">
        <v>30539</v>
      </c>
      <c r="D144" s="22"/>
      <c r="E144" s="22"/>
      <c r="F144" s="22"/>
    </row>
    <row r="145" customHeight="1" spans="1:6">
      <c r="A145" s="21" t="s">
        <v>30656</v>
      </c>
      <c r="B145" s="21" t="s">
        <v>30608</v>
      </c>
      <c r="C145" s="21"/>
      <c r="D145" s="21"/>
      <c r="E145" s="21"/>
      <c r="F145" s="21"/>
    </row>
    <row r="146" customHeight="1" spans="1:6">
      <c r="A146" s="22" t="s">
        <v>30657</v>
      </c>
      <c r="B146" s="22" t="s">
        <v>30608</v>
      </c>
      <c r="C146" s="22" t="s">
        <v>30505</v>
      </c>
      <c r="D146" s="22"/>
      <c r="E146" s="22"/>
      <c r="F146" s="22"/>
    </row>
    <row r="147" customHeight="1" spans="1:6">
      <c r="A147" s="21" t="s">
        <v>30658</v>
      </c>
      <c r="B147" s="21" t="s">
        <v>30608</v>
      </c>
      <c r="C147" s="21"/>
      <c r="D147" s="21"/>
      <c r="E147" s="21"/>
      <c r="F147" s="21"/>
    </row>
    <row r="148" customHeight="1" spans="1:6">
      <c r="A148" s="22" t="s">
        <v>30659</v>
      </c>
      <c r="B148" s="22" t="s">
        <v>30608</v>
      </c>
      <c r="C148" s="22" t="s">
        <v>30609</v>
      </c>
      <c r="D148" s="22"/>
      <c r="E148" s="22"/>
      <c r="F148" s="22"/>
    </row>
    <row r="149" customHeight="1" spans="1:6">
      <c r="A149" s="21" t="s">
        <v>30660</v>
      </c>
      <c r="B149" s="21" t="s">
        <v>30608</v>
      </c>
      <c r="C149" s="21" t="s">
        <v>30661</v>
      </c>
      <c r="D149" s="21"/>
      <c r="E149" s="21"/>
      <c r="F149" s="21"/>
    </row>
    <row r="150" customHeight="1" spans="1:6">
      <c r="A150" s="22" t="s">
        <v>30662</v>
      </c>
      <c r="B150" s="22" t="s">
        <v>30608</v>
      </c>
      <c r="C150" s="22" t="s">
        <v>30503</v>
      </c>
      <c r="D150" s="22"/>
      <c r="E150" s="22"/>
      <c r="F150" s="22"/>
    </row>
    <row r="151" customHeight="1" spans="1:6">
      <c r="A151" s="21" t="s">
        <v>30663</v>
      </c>
      <c r="B151" s="21" t="s">
        <v>30608</v>
      </c>
      <c r="C151" s="21" t="s">
        <v>30539</v>
      </c>
      <c r="D151" s="21"/>
      <c r="E151" s="21"/>
      <c r="F151" s="21"/>
    </row>
    <row r="152" customHeight="1" spans="1:6">
      <c r="A152" s="22" t="s">
        <v>30664</v>
      </c>
      <c r="B152" s="22" t="s">
        <v>30608</v>
      </c>
      <c r="C152" s="22" t="s">
        <v>30498</v>
      </c>
      <c r="D152" s="22"/>
      <c r="E152" s="22"/>
      <c r="F152" s="22"/>
    </row>
    <row r="153" customHeight="1" spans="1:6">
      <c r="A153" s="21" t="s">
        <v>30665</v>
      </c>
      <c r="B153" s="21" t="s">
        <v>30608</v>
      </c>
      <c r="C153" s="21" t="s">
        <v>30498</v>
      </c>
      <c r="D153" s="21"/>
      <c r="E153" s="21"/>
      <c r="F153" s="21"/>
    </row>
    <row r="154" customHeight="1" spans="1:6">
      <c r="A154" s="22" t="s">
        <v>30666</v>
      </c>
      <c r="B154" s="22" t="s">
        <v>30608</v>
      </c>
      <c r="C154" s="22" t="s">
        <v>30539</v>
      </c>
      <c r="D154" s="22"/>
      <c r="E154" s="22"/>
      <c r="F154" s="22"/>
    </row>
    <row r="155" customHeight="1" spans="1:6">
      <c r="A155" s="21" t="s">
        <v>30667</v>
      </c>
      <c r="B155" s="21" t="s">
        <v>30608</v>
      </c>
      <c r="C155" s="21" t="s">
        <v>30498</v>
      </c>
      <c r="D155" s="21"/>
      <c r="E155" s="21"/>
      <c r="F155" s="21"/>
    </row>
    <row r="156" customHeight="1" spans="1:6">
      <c r="A156" s="22" t="s">
        <v>30668</v>
      </c>
      <c r="B156" s="22" t="s">
        <v>30608</v>
      </c>
      <c r="C156" s="22" t="s">
        <v>30498</v>
      </c>
      <c r="D156" s="22"/>
      <c r="E156" s="22"/>
      <c r="F156" s="22"/>
    </row>
    <row r="157" customHeight="1" spans="1:6">
      <c r="A157" s="21" t="s">
        <v>30669</v>
      </c>
      <c r="B157" s="21" t="s">
        <v>30608</v>
      </c>
      <c r="C157" s="21"/>
      <c r="D157" s="21"/>
      <c r="E157" s="21"/>
      <c r="F157" s="21"/>
    </row>
    <row r="158" customHeight="1" spans="1:6">
      <c r="A158" s="22" t="s">
        <v>30670</v>
      </c>
      <c r="B158" s="22" t="s">
        <v>30608</v>
      </c>
      <c r="C158" s="22" t="s">
        <v>30539</v>
      </c>
      <c r="D158" s="22"/>
      <c r="E158" s="22"/>
      <c r="F158" s="22"/>
    </row>
    <row r="159" customHeight="1" spans="1:6">
      <c r="A159" s="21" t="s">
        <v>30671</v>
      </c>
      <c r="B159" s="21" t="s">
        <v>30608</v>
      </c>
      <c r="C159" s="21" t="s">
        <v>30672</v>
      </c>
      <c r="D159" s="21"/>
      <c r="E159" s="21"/>
      <c r="F159" s="21"/>
    </row>
    <row r="160" customHeight="1" spans="1:6">
      <c r="A160" s="22" t="s">
        <v>30673</v>
      </c>
      <c r="B160" s="22" t="s">
        <v>30608</v>
      </c>
      <c r="C160" s="22" t="s">
        <v>30674</v>
      </c>
      <c r="D160" s="22"/>
      <c r="E160" s="22"/>
      <c r="F160" s="22"/>
    </row>
    <row r="161" customHeight="1" spans="1:6">
      <c r="A161" s="21" t="s">
        <v>30675</v>
      </c>
      <c r="B161" s="21" t="s">
        <v>30608</v>
      </c>
      <c r="C161" s="21" t="s">
        <v>30676</v>
      </c>
      <c r="D161" s="21"/>
      <c r="E161" s="21"/>
      <c r="F161" s="21"/>
    </row>
    <row r="162" customHeight="1" spans="1:6">
      <c r="A162" s="22" t="s">
        <v>30677</v>
      </c>
      <c r="B162" s="22" t="s">
        <v>30608</v>
      </c>
      <c r="C162" s="22" t="s">
        <v>30678</v>
      </c>
      <c r="D162" s="22"/>
      <c r="E162" s="22"/>
      <c r="F162" s="22"/>
    </row>
    <row r="163" customHeight="1" spans="1:6">
      <c r="A163" s="21" t="s">
        <v>30679</v>
      </c>
      <c r="B163" s="21" t="s">
        <v>30608</v>
      </c>
      <c r="C163" s="21" t="s">
        <v>30680</v>
      </c>
      <c r="D163" s="21"/>
      <c r="E163" s="21"/>
      <c r="F163" s="21"/>
    </row>
    <row r="164" customHeight="1" spans="1:6">
      <c r="A164" s="22" t="s">
        <v>30681</v>
      </c>
      <c r="B164" s="22" t="s">
        <v>30608</v>
      </c>
      <c r="C164" s="22" t="s">
        <v>30682</v>
      </c>
      <c r="D164" s="22"/>
      <c r="E164" s="22"/>
      <c r="F164" s="22"/>
    </row>
    <row r="165" customHeight="1" spans="1:6">
      <c r="A165" s="21" t="s">
        <v>30683</v>
      </c>
      <c r="B165" s="21" t="s">
        <v>30608</v>
      </c>
      <c r="C165" s="21"/>
      <c r="D165" s="21"/>
      <c r="E165" s="21"/>
      <c r="F165" s="21"/>
    </row>
    <row r="166" customHeight="1" spans="1:6">
      <c r="A166" s="22" t="s">
        <v>30684</v>
      </c>
      <c r="B166" s="22" t="s">
        <v>30608</v>
      </c>
      <c r="C166" s="22" t="s">
        <v>30498</v>
      </c>
      <c r="D166" s="22"/>
      <c r="E166" s="22"/>
      <c r="F166" s="22"/>
    </row>
    <row r="167" customHeight="1" spans="1:6">
      <c r="A167" s="21" t="s">
        <v>30685</v>
      </c>
      <c r="B167" s="21" t="s">
        <v>30608</v>
      </c>
      <c r="C167" s="21"/>
      <c r="D167" s="21"/>
      <c r="E167" s="21"/>
      <c r="F167" s="21"/>
    </row>
    <row r="168" customHeight="1" spans="1:6">
      <c r="A168" s="22" t="s">
        <v>30686</v>
      </c>
      <c r="B168" s="22" t="s">
        <v>30608</v>
      </c>
      <c r="C168" s="22" t="s">
        <v>30687</v>
      </c>
      <c r="D168" s="22"/>
      <c r="E168" s="22"/>
      <c r="F168" s="22"/>
    </row>
    <row r="169" customHeight="1" spans="1:6">
      <c r="A169" s="21" t="s">
        <v>30688</v>
      </c>
      <c r="B169" s="21" t="s">
        <v>30608</v>
      </c>
      <c r="C169" s="21" t="s">
        <v>30498</v>
      </c>
      <c r="D169" s="21"/>
      <c r="E169" s="21"/>
      <c r="F169" s="21"/>
    </row>
    <row r="170" customHeight="1" spans="1:6">
      <c r="A170" s="22" t="s">
        <v>30689</v>
      </c>
      <c r="B170" s="22" t="s">
        <v>30608</v>
      </c>
      <c r="C170" s="22"/>
      <c r="D170" s="22"/>
      <c r="E170" s="22"/>
      <c r="F170" s="22"/>
    </row>
    <row r="171" customHeight="1" spans="1:6">
      <c r="A171" s="21" t="s">
        <v>30690</v>
      </c>
      <c r="B171" s="21" t="s">
        <v>30608</v>
      </c>
      <c r="C171" s="21"/>
      <c r="D171" s="21"/>
      <c r="E171" s="21"/>
      <c r="F171" s="21"/>
    </row>
    <row r="172" customHeight="1" spans="1:6">
      <c r="A172" s="22" t="s">
        <v>30691</v>
      </c>
      <c r="B172" s="22" t="s">
        <v>30608</v>
      </c>
      <c r="C172" s="22" t="s">
        <v>30505</v>
      </c>
      <c r="D172" s="22"/>
      <c r="E172" s="22"/>
      <c r="F172" s="22"/>
    </row>
    <row r="173" customHeight="1" spans="1:6">
      <c r="A173" s="21" t="s">
        <v>30692</v>
      </c>
      <c r="B173" s="21" t="s">
        <v>30608</v>
      </c>
      <c r="C173" s="21" t="s">
        <v>30505</v>
      </c>
      <c r="D173" s="21"/>
      <c r="E173" s="21"/>
      <c r="F173" s="21"/>
    </row>
    <row r="174" customHeight="1" spans="1:6">
      <c r="A174" s="22" t="s">
        <v>30693</v>
      </c>
      <c r="B174" s="22" t="s">
        <v>30608</v>
      </c>
      <c r="C174" s="22"/>
      <c r="D174" s="22"/>
      <c r="E174" s="22"/>
      <c r="F174" s="22"/>
    </row>
    <row r="175" customHeight="1" spans="1:6">
      <c r="A175" s="21" t="s">
        <v>30694</v>
      </c>
      <c r="B175" s="21" t="s">
        <v>30608</v>
      </c>
      <c r="C175" s="21" t="s">
        <v>30508</v>
      </c>
      <c r="D175" s="21"/>
      <c r="E175" s="21"/>
      <c r="F175" s="21"/>
    </row>
    <row r="176" customHeight="1" spans="1:6">
      <c r="A176" s="22" t="s">
        <v>30695</v>
      </c>
      <c r="B176" s="22" t="s">
        <v>30608</v>
      </c>
      <c r="C176" s="22" t="s">
        <v>30633</v>
      </c>
      <c r="D176" s="22"/>
      <c r="E176" s="22"/>
      <c r="F176" s="22"/>
    </row>
    <row r="177" customHeight="1" spans="1:6">
      <c r="A177" s="21" t="s">
        <v>30696</v>
      </c>
      <c r="B177" s="21" t="s">
        <v>30608</v>
      </c>
      <c r="C177" s="21" t="s">
        <v>30633</v>
      </c>
      <c r="D177" s="21"/>
      <c r="E177" s="21"/>
      <c r="F177" s="21"/>
    </row>
    <row r="178" customHeight="1" spans="1:6">
      <c r="A178" s="22" t="s">
        <v>30697</v>
      </c>
      <c r="B178" s="22" t="s">
        <v>30608</v>
      </c>
      <c r="C178" s="22" t="s">
        <v>30539</v>
      </c>
      <c r="D178" s="22"/>
      <c r="E178" s="22"/>
      <c r="F178" s="22"/>
    </row>
    <row r="179" customHeight="1" spans="1:6">
      <c r="A179" s="21" t="s">
        <v>30698</v>
      </c>
      <c r="B179" s="21" t="s">
        <v>30608</v>
      </c>
      <c r="C179" s="21" t="s">
        <v>30633</v>
      </c>
      <c r="D179" s="21"/>
      <c r="E179" s="21"/>
      <c r="F179" s="21"/>
    </row>
    <row r="180" customHeight="1" spans="1:6">
      <c r="A180" s="22" t="s">
        <v>30699</v>
      </c>
      <c r="B180" s="22" t="s">
        <v>30608</v>
      </c>
      <c r="C180" s="22" t="s">
        <v>30648</v>
      </c>
      <c r="D180" s="22"/>
      <c r="E180" s="22"/>
      <c r="F180" s="22"/>
    </row>
    <row r="181" customHeight="1" spans="1:6">
      <c r="A181" s="21" t="s">
        <v>30700</v>
      </c>
      <c r="B181" s="21" t="s">
        <v>30608</v>
      </c>
      <c r="C181" s="21" t="s">
        <v>30498</v>
      </c>
      <c r="D181" s="21"/>
      <c r="E181" s="21"/>
      <c r="F181" s="21"/>
    </row>
    <row r="182" customHeight="1" spans="1:6">
      <c r="A182" s="22" t="s">
        <v>30701</v>
      </c>
      <c r="B182" s="22" t="s">
        <v>30608</v>
      </c>
      <c r="C182" s="22" t="s">
        <v>30498</v>
      </c>
      <c r="D182" s="22"/>
      <c r="E182" s="22"/>
      <c r="F182" s="22"/>
    </row>
    <row r="183" customHeight="1" spans="1:6">
      <c r="A183" s="21" t="s">
        <v>30702</v>
      </c>
      <c r="B183" s="21" t="s">
        <v>30608</v>
      </c>
      <c r="C183" s="21"/>
      <c r="D183" s="21"/>
      <c r="E183" s="21"/>
      <c r="F183" s="21"/>
    </row>
    <row r="184" customHeight="1" spans="1:6">
      <c r="A184" s="22" t="s">
        <v>30703</v>
      </c>
      <c r="B184" s="22" t="s">
        <v>30608</v>
      </c>
      <c r="C184" s="22"/>
      <c r="D184" s="22"/>
      <c r="E184" s="22"/>
      <c r="F184" s="22"/>
    </row>
    <row r="185" customHeight="1" spans="1:6">
      <c r="A185" s="21" t="s">
        <v>30704</v>
      </c>
      <c r="B185" s="21" t="s">
        <v>30608</v>
      </c>
      <c r="C185" s="21"/>
      <c r="D185" s="21"/>
      <c r="E185" s="21"/>
      <c r="F185" s="21"/>
    </row>
  </sheetData>
  <autoFilter xmlns:etc="http://www.wps.cn/officeDocument/2017/etCustomData" ref="A2:F185" etc:filterBottomFollowUsedRange="0">
    <extLst/>
  </autoFilter>
  <mergeCells count="1">
    <mergeCell ref="A1:F1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81"/>
  <sheetViews>
    <sheetView showGridLines="0" workbookViewId="0">
      <pane ySplit="2" topLeftCell="A24" activePane="bottomLeft" state="frozen"/>
      <selection/>
      <selection pane="bottomLeft" activeCell="A1" sqref="A1:O1"/>
    </sheetView>
  </sheetViews>
  <sheetFormatPr defaultColWidth="8.67619047619048" defaultRowHeight="15"/>
  <cols>
    <col min="3" max="3" width="24" style="1" customWidth="1"/>
    <col min="15" max="15" width="46" style="1" customWidth="1"/>
  </cols>
  <sheetData>
    <row r="1" customHeight="1" spans="1:15">
      <c r="A1" s="14" t="s">
        <v>30705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</row>
    <row r="2" customHeight="1" spans="1:15">
      <c r="A2" s="15" t="s">
        <v>69</v>
      </c>
      <c r="B2" s="15" t="s">
        <v>2517</v>
      </c>
      <c r="C2" s="15" t="s">
        <v>2518</v>
      </c>
      <c r="D2" s="15" t="s">
        <v>82</v>
      </c>
      <c r="E2" s="15" t="s">
        <v>2521</v>
      </c>
      <c r="F2" s="15" t="s">
        <v>16</v>
      </c>
      <c r="G2" s="15" t="s">
        <v>2522</v>
      </c>
      <c r="H2" s="15" t="s">
        <v>2523</v>
      </c>
      <c r="I2" s="15" t="s">
        <v>2524</v>
      </c>
      <c r="J2" s="15" t="s">
        <v>2525</v>
      </c>
      <c r="K2" s="15" t="s">
        <v>2526</v>
      </c>
      <c r="L2" s="15" t="s">
        <v>2527</v>
      </c>
      <c r="M2" s="15" t="s">
        <v>2528</v>
      </c>
      <c r="N2" s="15" t="s">
        <v>2529</v>
      </c>
      <c r="O2" s="15" t="s">
        <v>2530</v>
      </c>
    </row>
    <row r="3" customHeight="1" spans="1:15">
      <c r="A3" s="16"/>
      <c r="B3" s="16"/>
      <c r="C3" s="17" t="s">
        <v>2531</v>
      </c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</row>
    <row r="4" customHeight="1" spans="1:15">
      <c r="A4" s="8" t="s">
        <v>30706</v>
      </c>
      <c r="B4" s="8" t="s">
        <v>119</v>
      </c>
      <c r="C4" s="8" t="s">
        <v>30707</v>
      </c>
      <c r="D4" s="8" t="s">
        <v>2564</v>
      </c>
      <c r="E4" s="8"/>
      <c r="F4" s="8" t="s">
        <v>1531</v>
      </c>
      <c r="G4" s="8"/>
      <c r="H4" s="8"/>
      <c r="I4" s="8"/>
      <c r="J4" s="8"/>
      <c r="K4" s="8"/>
      <c r="L4" s="8"/>
      <c r="M4" s="8" t="s">
        <v>30708</v>
      </c>
      <c r="N4" s="8"/>
      <c r="O4" s="8" t="s">
        <v>30709</v>
      </c>
    </row>
    <row r="5" customHeight="1" spans="1:15">
      <c r="A5" s="6" t="s">
        <v>30710</v>
      </c>
      <c r="B5" s="6" t="s">
        <v>119</v>
      </c>
      <c r="C5" s="6" t="s">
        <v>30711</v>
      </c>
      <c r="D5" s="6" t="s">
        <v>2599</v>
      </c>
      <c r="E5" s="6"/>
      <c r="F5" s="6" t="s">
        <v>15842</v>
      </c>
      <c r="G5" s="6"/>
      <c r="H5" s="6"/>
      <c r="I5" s="6"/>
      <c r="J5" s="6"/>
      <c r="K5" s="6"/>
      <c r="L5" s="6"/>
      <c r="M5" s="6"/>
      <c r="N5" s="6"/>
      <c r="O5" s="6" t="s">
        <v>30712</v>
      </c>
    </row>
    <row r="6" customHeight="1" spans="1:15">
      <c r="A6" s="8" t="s">
        <v>30713</v>
      </c>
      <c r="B6" s="8" t="s">
        <v>119</v>
      </c>
      <c r="C6" s="8" t="s">
        <v>2613</v>
      </c>
      <c r="D6" s="8" t="s">
        <v>2599</v>
      </c>
      <c r="E6" s="8"/>
      <c r="F6" s="8" t="s">
        <v>1531</v>
      </c>
      <c r="G6" s="8"/>
      <c r="H6" s="8"/>
      <c r="I6" s="8"/>
      <c r="J6" s="8"/>
      <c r="K6" s="8"/>
      <c r="L6" s="8"/>
      <c r="M6" s="8" t="s">
        <v>30714</v>
      </c>
      <c r="N6" s="8"/>
      <c r="O6" s="8" t="s">
        <v>30715</v>
      </c>
    </row>
    <row r="7" customHeight="1" spans="1:15">
      <c r="A7" s="16"/>
      <c r="B7" s="16"/>
      <c r="C7" s="17" t="s">
        <v>2694</v>
      </c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</row>
    <row r="8" customHeight="1" spans="1:15">
      <c r="A8" s="8" t="s">
        <v>30716</v>
      </c>
      <c r="B8" s="8" t="s">
        <v>153</v>
      </c>
      <c r="C8" s="8" t="s">
        <v>30717</v>
      </c>
      <c r="D8" s="8" t="s">
        <v>2721</v>
      </c>
      <c r="E8" s="8"/>
      <c r="F8" s="8" t="s">
        <v>24</v>
      </c>
      <c r="G8" s="8"/>
      <c r="H8" s="8"/>
      <c r="I8" s="8"/>
      <c r="J8" s="8"/>
      <c r="K8" s="8"/>
      <c r="L8" s="8"/>
      <c r="M8" s="8"/>
      <c r="N8" s="8"/>
      <c r="O8" s="8" t="s">
        <v>30718</v>
      </c>
    </row>
    <row r="9" customHeight="1" spans="1:15">
      <c r="A9" s="6" t="s">
        <v>30719</v>
      </c>
      <c r="B9" s="6" t="s">
        <v>153</v>
      </c>
      <c r="C9" s="6" t="s">
        <v>14526</v>
      </c>
      <c r="D9" s="6" t="s">
        <v>2742</v>
      </c>
      <c r="E9" s="6"/>
      <c r="F9" s="6" t="s">
        <v>24</v>
      </c>
      <c r="G9" s="6"/>
      <c r="H9" s="6"/>
      <c r="I9" s="6"/>
      <c r="J9" s="6"/>
      <c r="K9" s="6"/>
      <c r="L9" s="6"/>
      <c r="M9" s="6"/>
      <c r="N9" s="6"/>
      <c r="O9" s="6" t="s">
        <v>30720</v>
      </c>
    </row>
    <row r="10" customHeight="1" spans="1:15">
      <c r="A10" s="8" t="s">
        <v>30721</v>
      </c>
      <c r="B10" s="8" t="s">
        <v>153</v>
      </c>
      <c r="C10" s="8" t="s">
        <v>30722</v>
      </c>
      <c r="D10" s="8" t="s">
        <v>2772</v>
      </c>
      <c r="E10" s="8"/>
      <c r="F10" s="8" t="s">
        <v>2372</v>
      </c>
      <c r="G10" s="8"/>
      <c r="H10" s="8"/>
      <c r="I10" s="8"/>
      <c r="J10" s="8"/>
      <c r="K10" s="8"/>
      <c r="L10" s="8"/>
      <c r="M10" s="8"/>
      <c r="N10" s="8"/>
      <c r="O10" s="8" t="s">
        <v>30723</v>
      </c>
    </row>
    <row r="11" customHeight="1" spans="1:15">
      <c r="A11" s="6" t="s">
        <v>30724</v>
      </c>
      <c r="B11" s="6" t="s">
        <v>153</v>
      </c>
      <c r="C11" s="6" t="s">
        <v>30725</v>
      </c>
      <c r="D11" s="6" t="s">
        <v>2772</v>
      </c>
      <c r="E11" s="6"/>
      <c r="F11" s="6" t="s">
        <v>24</v>
      </c>
      <c r="G11" s="6"/>
      <c r="H11" s="6"/>
      <c r="I11" s="6"/>
      <c r="J11" s="6"/>
      <c r="K11" s="6"/>
      <c r="L11" s="6"/>
      <c r="M11" s="6"/>
      <c r="N11" s="6"/>
      <c r="O11" s="6" t="s">
        <v>30726</v>
      </c>
    </row>
    <row r="12" customHeight="1" spans="1:15">
      <c r="A12" s="8" t="s">
        <v>30727</v>
      </c>
      <c r="B12" s="8" t="s">
        <v>153</v>
      </c>
      <c r="C12" s="8" t="s">
        <v>30728</v>
      </c>
      <c r="D12" s="8" t="s">
        <v>2772</v>
      </c>
      <c r="E12" s="8"/>
      <c r="F12" s="8" t="s">
        <v>24</v>
      </c>
      <c r="G12" s="8"/>
      <c r="H12" s="8"/>
      <c r="I12" s="8"/>
      <c r="J12" s="8"/>
      <c r="K12" s="8"/>
      <c r="L12" s="8"/>
      <c r="M12" s="8"/>
      <c r="N12" s="8"/>
      <c r="O12" s="8" t="s">
        <v>30729</v>
      </c>
    </row>
    <row r="13" customHeight="1" spans="1:15">
      <c r="A13" s="6" t="s">
        <v>30730</v>
      </c>
      <c r="B13" s="6" t="s">
        <v>153</v>
      </c>
      <c r="C13" s="6" t="s">
        <v>30731</v>
      </c>
      <c r="D13" s="6" t="s">
        <v>2772</v>
      </c>
      <c r="E13" s="6"/>
      <c r="F13" s="6" t="s">
        <v>24</v>
      </c>
      <c r="G13" s="6"/>
      <c r="H13" s="6"/>
      <c r="I13" s="6"/>
      <c r="J13" s="6"/>
      <c r="K13" s="6"/>
      <c r="L13" s="6"/>
      <c r="M13" s="6"/>
      <c r="N13" s="6"/>
      <c r="O13" s="6" t="s">
        <v>30732</v>
      </c>
    </row>
    <row r="14" customHeight="1" spans="1:15">
      <c r="A14" s="8" t="s">
        <v>30733</v>
      </c>
      <c r="B14" s="8" t="s">
        <v>153</v>
      </c>
      <c r="C14" s="8" t="s">
        <v>2839</v>
      </c>
      <c r="D14" s="8" t="s">
        <v>2836</v>
      </c>
      <c r="E14" s="8"/>
      <c r="F14" s="8" t="s">
        <v>24</v>
      </c>
      <c r="G14" s="8"/>
      <c r="H14" s="8"/>
      <c r="I14" s="8"/>
      <c r="J14" s="8"/>
      <c r="K14" s="8"/>
      <c r="L14" s="8"/>
      <c r="M14" s="8"/>
      <c r="N14" s="8"/>
      <c r="O14" s="8" t="s">
        <v>30734</v>
      </c>
    </row>
    <row r="15" customHeight="1" spans="1:15">
      <c r="A15" s="6" t="s">
        <v>30735</v>
      </c>
      <c r="B15" s="6" t="s">
        <v>153</v>
      </c>
      <c r="C15" s="6" t="s">
        <v>30736</v>
      </c>
      <c r="D15" s="6" t="s">
        <v>2836</v>
      </c>
      <c r="E15" s="6"/>
      <c r="F15" s="6" t="s">
        <v>15842</v>
      </c>
      <c r="G15" s="6"/>
      <c r="H15" s="6"/>
      <c r="I15" s="6"/>
      <c r="J15" s="6"/>
      <c r="K15" s="6"/>
      <c r="L15" s="6"/>
      <c r="M15" s="6"/>
      <c r="N15" s="6"/>
      <c r="O15" s="6" t="s">
        <v>30737</v>
      </c>
    </row>
    <row r="16" customHeight="1" spans="1:15">
      <c r="A16" s="8" t="s">
        <v>30738</v>
      </c>
      <c r="B16" s="8" t="s">
        <v>153</v>
      </c>
      <c r="C16" s="8" t="s">
        <v>30739</v>
      </c>
      <c r="D16" s="8" t="s">
        <v>2836</v>
      </c>
      <c r="E16" s="8"/>
      <c r="F16" s="8" t="s">
        <v>24</v>
      </c>
      <c r="G16" s="8"/>
      <c r="H16" s="8"/>
      <c r="I16" s="8"/>
      <c r="J16" s="8"/>
      <c r="K16" s="8"/>
      <c r="L16" s="8"/>
      <c r="M16" s="8"/>
      <c r="N16" s="8"/>
      <c r="O16" s="8" t="s">
        <v>30740</v>
      </c>
    </row>
    <row r="17" customHeight="1" spans="1:15">
      <c r="A17" s="6" t="s">
        <v>30741</v>
      </c>
      <c r="B17" s="6" t="s">
        <v>153</v>
      </c>
      <c r="C17" s="6" t="s">
        <v>30742</v>
      </c>
      <c r="D17" s="6" t="s">
        <v>2836</v>
      </c>
      <c r="E17" s="6"/>
      <c r="F17" s="6" t="s">
        <v>1531</v>
      </c>
      <c r="G17" s="6"/>
      <c r="H17" s="6"/>
      <c r="I17" s="6"/>
      <c r="J17" s="6"/>
      <c r="K17" s="6"/>
      <c r="L17" s="6"/>
      <c r="M17" s="6"/>
      <c r="N17" s="6"/>
      <c r="O17" s="6" t="s">
        <v>30743</v>
      </c>
    </row>
    <row r="18" customHeight="1" spans="1:15">
      <c r="A18" s="8" t="s">
        <v>30744</v>
      </c>
      <c r="B18" s="8" t="s">
        <v>153</v>
      </c>
      <c r="C18" s="8" t="s">
        <v>30745</v>
      </c>
      <c r="D18" s="8" t="s">
        <v>2950</v>
      </c>
      <c r="E18" s="8"/>
      <c r="F18" s="8" t="s">
        <v>24</v>
      </c>
      <c r="G18" s="8"/>
      <c r="H18" s="8"/>
      <c r="I18" s="8"/>
      <c r="J18" s="8"/>
      <c r="K18" s="8"/>
      <c r="L18" s="8"/>
      <c r="M18" s="8"/>
      <c r="N18" s="8"/>
      <c r="O18" s="8" t="s">
        <v>30746</v>
      </c>
    </row>
    <row r="19" customHeight="1" spans="1:15">
      <c r="A19" s="6" t="s">
        <v>30747</v>
      </c>
      <c r="B19" s="6" t="s">
        <v>153</v>
      </c>
      <c r="C19" s="6" t="s">
        <v>30748</v>
      </c>
      <c r="D19" s="6" t="s">
        <v>2950</v>
      </c>
      <c r="E19" s="6"/>
      <c r="F19" s="6" t="s">
        <v>1531</v>
      </c>
      <c r="G19" s="6"/>
      <c r="H19" s="6"/>
      <c r="I19" s="6"/>
      <c r="J19" s="6"/>
      <c r="K19" s="6"/>
      <c r="L19" s="6"/>
      <c r="M19" s="6"/>
      <c r="N19" s="6"/>
      <c r="O19" s="6" t="s">
        <v>30749</v>
      </c>
    </row>
    <row r="20" customHeight="1" spans="1:15">
      <c r="A20" s="8" t="s">
        <v>30750</v>
      </c>
      <c r="B20" s="8" t="s">
        <v>153</v>
      </c>
      <c r="C20" s="8" t="s">
        <v>30751</v>
      </c>
      <c r="D20" s="8" t="s">
        <v>3001</v>
      </c>
      <c r="E20" s="8"/>
      <c r="F20" s="8" t="s">
        <v>1531</v>
      </c>
      <c r="G20" s="8"/>
      <c r="H20" s="8"/>
      <c r="I20" s="8"/>
      <c r="J20" s="8"/>
      <c r="K20" s="8"/>
      <c r="L20" s="8"/>
      <c r="M20" s="8"/>
      <c r="N20" s="8"/>
      <c r="O20" s="8" t="s">
        <v>30752</v>
      </c>
    </row>
    <row r="21" customHeight="1" spans="1:15">
      <c r="A21" s="16"/>
      <c r="B21" s="16"/>
      <c r="C21" s="17" t="s">
        <v>3030</v>
      </c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</row>
    <row r="22" customHeight="1" spans="1:15">
      <c r="A22" s="8" t="s">
        <v>30753</v>
      </c>
      <c r="B22" s="8" t="s">
        <v>277</v>
      </c>
      <c r="C22" s="8" t="s">
        <v>30754</v>
      </c>
      <c r="D22" s="8" t="s">
        <v>3237</v>
      </c>
      <c r="E22" s="8"/>
      <c r="F22" s="8" t="s">
        <v>1375</v>
      </c>
      <c r="G22" s="8"/>
      <c r="H22" s="8"/>
      <c r="I22" s="8"/>
      <c r="J22" s="8"/>
      <c r="K22" s="8"/>
      <c r="L22" s="8"/>
      <c r="M22" s="8"/>
      <c r="N22" s="8"/>
      <c r="O22" s="8" t="s">
        <v>30755</v>
      </c>
    </row>
    <row r="23" customHeight="1" spans="1:15">
      <c r="A23" s="6" t="s">
        <v>30756</v>
      </c>
      <c r="B23" s="6" t="s">
        <v>277</v>
      </c>
      <c r="C23" s="6" t="s">
        <v>3032</v>
      </c>
      <c r="D23" s="6" t="s">
        <v>3033</v>
      </c>
      <c r="E23" s="6"/>
      <c r="F23" s="6" t="s">
        <v>24</v>
      </c>
      <c r="G23" s="6"/>
      <c r="H23" s="6"/>
      <c r="I23" s="6"/>
      <c r="J23" s="6"/>
      <c r="K23" s="6"/>
      <c r="L23" s="6"/>
      <c r="M23" s="6"/>
      <c r="N23" s="6"/>
      <c r="O23" s="6" t="s">
        <v>30757</v>
      </c>
    </row>
    <row r="24" customHeight="1" spans="1:15">
      <c r="A24" s="8" t="s">
        <v>30758</v>
      </c>
      <c r="B24" s="8" t="s">
        <v>277</v>
      </c>
      <c r="C24" s="8" t="s">
        <v>3032</v>
      </c>
      <c r="D24" s="8" t="s">
        <v>3033</v>
      </c>
      <c r="E24" s="8"/>
      <c r="F24" s="8" t="s">
        <v>24</v>
      </c>
      <c r="G24" s="8"/>
      <c r="H24" s="8"/>
      <c r="I24" s="8"/>
      <c r="J24" s="8"/>
      <c r="K24" s="8"/>
      <c r="L24" s="8"/>
      <c r="M24" s="8"/>
      <c r="N24" s="8"/>
      <c r="O24" s="8" t="s">
        <v>30759</v>
      </c>
    </row>
    <row r="25" customHeight="1" spans="1:15">
      <c r="A25" s="6" t="s">
        <v>30760</v>
      </c>
      <c r="B25" s="6" t="s">
        <v>277</v>
      </c>
      <c r="C25" s="6" t="s">
        <v>30761</v>
      </c>
      <c r="D25" s="6" t="s">
        <v>3033</v>
      </c>
      <c r="E25" s="6"/>
      <c r="F25" s="6" t="s">
        <v>24</v>
      </c>
      <c r="G25" s="6"/>
      <c r="H25" s="6"/>
      <c r="I25" s="6"/>
      <c r="J25" s="6"/>
      <c r="K25" s="6"/>
      <c r="L25" s="6"/>
      <c r="M25" s="6"/>
      <c r="N25" s="6"/>
      <c r="O25" s="6" t="s">
        <v>30762</v>
      </c>
    </row>
    <row r="26" customHeight="1" spans="1:15">
      <c r="A26" s="8" t="s">
        <v>30763</v>
      </c>
      <c r="B26" s="8" t="s">
        <v>277</v>
      </c>
      <c r="C26" s="8" t="s">
        <v>3046</v>
      </c>
      <c r="D26" s="8" t="s">
        <v>3033</v>
      </c>
      <c r="E26" s="8"/>
      <c r="F26" s="8" t="s">
        <v>24</v>
      </c>
      <c r="G26" s="8"/>
      <c r="H26" s="8"/>
      <c r="I26" s="8"/>
      <c r="J26" s="8"/>
      <c r="K26" s="8"/>
      <c r="L26" s="8"/>
      <c r="M26" s="8"/>
      <c r="N26" s="8"/>
      <c r="O26" s="8" t="s">
        <v>30764</v>
      </c>
    </row>
    <row r="27" customHeight="1" spans="1:15">
      <c r="A27" s="6" t="s">
        <v>30765</v>
      </c>
      <c r="B27" s="6" t="s">
        <v>277</v>
      </c>
      <c r="C27" s="6" t="s">
        <v>30766</v>
      </c>
      <c r="D27" s="6" t="s">
        <v>3033</v>
      </c>
      <c r="E27" s="6"/>
      <c r="F27" s="6" t="s">
        <v>1375</v>
      </c>
      <c r="G27" s="6"/>
      <c r="H27" s="6"/>
      <c r="I27" s="6"/>
      <c r="J27" s="6"/>
      <c r="K27" s="6"/>
      <c r="L27" s="6"/>
      <c r="M27" s="6"/>
      <c r="N27" s="6"/>
      <c r="O27" s="6" t="s">
        <v>30767</v>
      </c>
    </row>
    <row r="28" customHeight="1" spans="1:15">
      <c r="A28" s="8" t="s">
        <v>30768</v>
      </c>
      <c r="B28" s="8" t="s">
        <v>277</v>
      </c>
      <c r="C28" s="8" t="s">
        <v>30769</v>
      </c>
      <c r="D28" s="8" t="s">
        <v>2836</v>
      </c>
      <c r="E28" s="8"/>
      <c r="F28" s="8" t="s">
        <v>15842</v>
      </c>
      <c r="G28" s="8"/>
      <c r="H28" s="8"/>
      <c r="I28" s="8"/>
      <c r="J28" s="8"/>
      <c r="K28" s="8"/>
      <c r="L28" s="8"/>
      <c r="M28" s="8"/>
      <c r="N28" s="8"/>
      <c r="O28" s="8" t="s">
        <v>30770</v>
      </c>
    </row>
    <row r="29" customHeight="1" spans="1:15">
      <c r="A29" s="6" t="s">
        <v>30771</v>
      </c>
      <c r="B29" s="6" t="s">
        <v>277</v>
      </c>
      <c r="C29" s="6" t="s">
        <v>30772</v>
      </c>
      <c r="D29" s="6" t="s">
        <v>2836</v>
      </c>
      <c r="E29" s="6"/>
      <c r="F29" s="6" t="s">
        <v>1531</v>
      </c>
      <c r="G29" s="6"/>
      <c r="H29" s="6"/>
      <c r="I29" s="6"/>
      <c r="J29" s="6"/>
      <c r="K29" s="6"/>
      <c r="L29" s="6"/>
      <c r="M29" s="6"/>
      <c r="N29" s="6"/>
      <c r="O29" s="6" t="s">
        <v>30773</v>
      </c>
    </row>
    <row r="30" customHeight="1" spans="1:15">
      <c r="A30" s="8" t="s">
        <v>30774</v>
      </c>
      <c r="B30" s="8" t="s">
        <v>277</v>
      </c>
      <c r="C30" s="8" t="s">
        <v>30775</v>
      </c>
      <c r="D30" s="8" t="s">
        <v>3083</v>
      </c>
      <c r="E30" s="8"/>
      <c r="F30" s="8" t="s">
        <v>24</v>
      </c>
      <c r="G30" s="8"/>
      <c r="H30" s="8"/>
      <c r="I30" s="8"/>
      <c r="J30" s="8"/>
      <c r="K30" s="8"/>
      <c r="L30" s="8"/>
      <c r="M30" s="8"/>
      <c r="N30" s="8"/>
      <c r="O30" s="8" t="s">
        <v>30776</v>
      </c>
    </row>
    <row r="31" customHeight="1" spans="1:15">
      <c r="A31" s="6" t="s">
        <v>30777</v>
      </c>
      <c r="B31" s="6" t="s">
        <v>277</v>
      </c>
      <c r="C31" s="6" t="s">
        <v>3411</v>
      </c>
      <c r="D31" s="6" t="s">
        <v>3083</v>
      </c>
      <c r="E31" s="6"/>
      <c r="F31" s="6" t="s">
        <v>24</v>
      </c>
      <c r="G31" s="6"/>
      <c r="H31" s="6"/>
      <c r="I31" s="6"/>
      <c r="J31" s="6"/>
      <c r="K31" s="6"/>
      <c r="L31" s="6"/>
      <c r="M31" s="6"/>
      <c r="N31" s="6"/>
      <c r="O31" s="6" t="s">
        <v>30778</v>
      </c>
    </row>
    <row r="32" customHeight="1" spans="1:15">
      <c r="A32" s="8" t="s">
        <v>30779</v>
      </c>
      <c r="B32" s="8" t="s">
        <v>277</v>
      </c>
      <c r="C32" s="8" t="s">
        <v>30780</v>
      </c>
      <c r="D32" s="8" t="s">
        <v>3083</v>
      </c>
      <c r="E32" s="8"/>
      <c r="F32" s="8" t="s">
        <v>1689</v>
      </c>
      <c r="G32" s="8"/>
      <c r="H32" s="8"/>
      <c r="I32" s="8"/>
      <c r="J32" s="8"/>
      <c r="K32" s="8"/>
      <c r="L32" s="8"/>
      <c r="M32" s="8"/>
      <c r="N32" s="8"/>
      <c r="O32" s="8" t="s">
        <v>30781</v>
      </c>
    </row>
    <row r="33" customHeight="1" spans="1:15">
      <c r="A33" s="6" t="s">
        <v>30782</v>
      </c>
      <c r="B33" s="6" t="s">
        <v>277</v>
      </c>
      <c r="C33" s="6" t="s">
        <v>30783</v>
      </c>
      <c r="D33" s="6" t="s">
        <v>3083</v>
      </c>
      <c r="E33" s="6"/>
      <c r="F33" s="6" t="s">
        <v>1531</v>
      </c>
      <c r="G33" s="6"/>
      <c r="H33" s="6"/>
      <c r="I33" s="6"/>
      <c r="J33" s="6"/>
      <c r="K33" s="6"/>
      <c r="L33" s="6"/>
      <c r="M33" s="6"/>
      <c r="N33" s="6"/>
      <c r="O33" s="6" t="s">
        <v>30784</v>
      </c>
    </row>
    <row r="34" customHeight="1" spans="1:15">
      <c r="A34" s="8" t="s">
        <v>30785</v>
      </c>
      <c r="B34" s="8" t="s">
        <v>277</v>
      </c>
      <c r="C34" s="8" t="s">
        <v>30786</v>
      </c>
      <c r="D34" s="8" t="s">
        <v>3684</v>
      </c>
      <c r="E34" s="8"/>
      <c r="F34" s="8" t="s">
        <v>1531</v>
      </c>
      <c r="G34" s="8"/>
      <c r="H34" s="8"/>
      <c r="I34" s="8"/>
      <c r="J34" s="8"/>
      <c r="K34" s="8"/>
      <c r="L34" s="8"/>
      <c r="M34" s="8"/>
      <c r="N34" s="8"/>
      <c r="O34" s="8" t="s">
        <v>30787</v>
      </c>
    </row>
    <row r="35" customHeight="1" spans="1:15">
      <c r="A35" s="6" t="s">
        <v>30788</v>
      </c>
      <c r="B35" s="6" t="s">
        <v>277</v>
      </c>
      <c r="C35" s="6" t="s">
        <v>30789</v>
      </c>
      <c r="D35" s="6" t="s">
        <v>3128</v>
      </c>
      <c r="E35" s="6"/>
      <c r="F35" s="6" t="s">
        <v>24</v>
      </c>
      <c r="G35" s="6"/>
      <c r="H35" s="6"/>
      <c r="I35" s="6"/>
      <c r="J35" s="6"/>
      <c r="K35" s="6"/>
      <c r="L35" s="6"/>
      <c r="M35" s="6"/>
      <c r="N35" s="6"/>
      <c r="O35" s="6" t="s">
        <v>30790</v>
      </c>
    </row>
    <row r="36" customHeight="1" spans="1:15">
      <c r="A36" s="8" t="s">
        <v>30791</v>
      </c>
      <c r="B36" s="8" t="s">
        <v>277</v>
      </c>
      <c r="C36" s="8" t="s">
        <v>30792</v>
      </c>
      <c r="D36" s="8" t="s">
        <v>3128</v>
      </c>
      <c r="E36" s="8"/>
      <c r="F36" s="8" t="s">
        <v>1531</v>
      </c>
      <c r="G36" s="8"/>
      <c r="H36" s="8"/>
      <c r="I36" s="8"/>
      <c r="J36" s="8"/>
      <c r="K36" s="8"/>
      <c r="L36" s="8"/>
      <c r="M36" s="8"/>
      <c r="N36" s="8"/>
      <c r="O36" s="8" t="s">
        <v>30793</v>
      </c>
    </row>
    <row r="37" customHeight="1" spans="1:15">
      <c r="A37" s="6" t="s">
        <v>30794</v>
      </c>
      <c r="B37" s="6" t="s">
        <v>277</v>
      </c>
      <c r="C37" s="6" t="s">
        <v>30795</v>
      </c>
      <c r="D37" s="6" t="s">
        <v>3154</v>
      </c>
      <c r="E37" s="6"/>
      <c r="F37" s="6" t="s">
        <v>1531</v>
      </c>
      <c r="G37" s="6"/>
      <c r="H37" s="6"/>
      <c r="I37" s="6"/>
      <c r="J37" s="6"/>
      <c r="K37" s="6"/>
      <c r="L37" s="6"/>
      <c r="M37" s="6"/>
      <c r="N37" s="6"/>
      <c r="O37" s="6" t="s">
        <v>30796</v>
      </c>
    </row>
    <row r="38" customHeight="1" spans="1:15">
      <c r="A38" s="16"/>
      <c r="B38" s="16"/>
      <c r="C38" s="17" t="s">
        <v>3160</v>
      </c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</row>
    <row r="39" customHeight="1" spans="1:15">
      <c r="A39" s="6" t="s">
        <v>30797</v>
      </c>
      <c r="B39" s="6" t="s">
        <v>329</v>
      </c>
      <c r="C39" s="6" t="s">
        <v>3206</v>
      </c>
      <c r="D39" s="6" t="s">
        <v>3207</v>
      </c>
      <c r="E39" s="6"/>
      <c r="F39" s="6" t="s">
        <v>24</v>
      </c>
      <c r="G39" s="6"/>
      <c r="H39" s="6"/>
      <c r="I39" s="6"/>
      <c r="J39" s="6"/>
      <c r="K39" s="6"/>
      <c r="L39" s="6"/>
      <c r="M39" s="6"/>
      <c r="N39" s="6"/>
      <c r="O39" s="6" t="s">
        <v>30798</v>
      </c>
    </row>
    <row r="40" customHeight="1" spans="1:15">
      <c r="A40" s="8" t="s">
        <v>30799</v>
      </c>
      <c r="B40" s="8" t="s">
        <v>329</v>
      </c>
      <c r="C40" s="8" t="s">
        <v>3236</v>
      </c>
      <c r="D40" s="8" t="s">
        <v>3237</v>
      </c>
      <c r="E40" s="8"/>
      <c r="F40" s="8" t="s">
        <v>24</v>
      </c>
      <c r="G40" s="8"/>
      <c r="H40" s="8"/>
      <c r="I40" s="8"/>
      <c r="J40" s="8"/>
      <c r="K40" s="8"/>
      <c r="L40" s="8"/>
      <c r="M40" s="8"/>
      <c r="N40" s="8"/>
      <c r="O40" s="8" t="s">
        <v>30800</v>
      </c>
    </row>
    <row r="41" customHeight="1" spans="1:15">
      <c r="A41" s="6" t="s">
        <v>30801</v>
      </c>
      <c r="B41" s="6" t="s">
        <v>329</v>
      </c>
      <c r="C41" s="6" t="s">
        <v>3242</v>
      </c>
      <c r="D41" s="6" t="s">
        <v>3237</v>
      </c>
      <c r="E41" s="6"/>
      <c r="F41" s="6" t="s">
        <v>24</v>
      </c>
      <c r="G41" s="6"/>
      <c r="H41" s="6"/>
      <c r="I41" s="6"/>
      <c r="J41" s="6"/>
      <c r="K41" s="6"/>
      <c r="L41" s="6"/>
      <c r="M41" s="6"/>
      <c r="N41" s="6"/>
      <c r="O41" s="6" t="s">
        <v>30802</v>
      </c>
    </row>
    <row r="42" customHeight="1" spans="1:15">
      <c r="A42" s="8" t="s">
        <v>30803</v>
      </c>
      <c r="B42" s="8" t="s">
        <v>329</v>
      </c>
      <c r="C42" s="8" t="s">
        <v>3313</v>
      </c>
      <c r="D42" s="8" t="s">
        <v>2828</v>
      </c>
      <c r="E42" s="8"/>
      <c r="F42" s="8" t="s">
        <v>24</v>
      </c>
      <c r="G42" s="8"/>
      <c r="H42" s="8"/>
      <c r="I42" s="8"/>
      <c r="J42" s="8"/>
      <c r="K42" s="8"/>
      <c r="L42" s="8"/>
      <c r="M42" s="8"/>
      <c r="N42" s="8"/>
      <c r="O42" s="8" t="s">
        <v>30804</v>
      </c>
    </row>
    <row r="43" customHeight="1" spans="1:15">
      <c r="A43" s="6" t="s">
        <v>30805</v>
      </c>
      <c r="B43" s="6" t="s">
        <v>329</v>
      </c>
      <c r="C43" s="6" t="s">
        <v>30806</v>
      </c>
      <c r="D43" s="6" t="s">
        <v>2549</v>
      </c>
      <c r="E43" s="6"/>
      <c r="F43" s="6" t="s">
        <v>24</v>
      </c>
      <c r="G43" s="6"/>
      <c r="H43" s="6"/>
      <c r="I43" s="6"/>
      <c r="J43" s="6"/>
      <c r="K43" s="6"/>
      <c r="L43" s="6"/>
      <c r="M43" s="6"/>
      <c r="N43" s="6"/>
      <c r="O43" s="6" t="s">
        <v>30807</v>
      </c>
    </row>
    <row r="44" customHeight="1" spans="1:15">
      <c r="A44" s="8" t="s">
        <v>30808</v>
      </c>
      <c r="B44" s="8" t="s">
        <v>329</v>
      </c>
      <c r="C44" s="8" t="s">
        <v>30809</v>
      </c>
      <c r="D44" s="8" t="s">
        <v>2549</v>
      </c>
      <c r="E44" s="8"/>
      <c r="F44" s="8" t="s">
        <v>15842</v>
      </c>
      <c r="G44" s="8"/>
      <c r="H44" s="8"/>
      <c r="I44" s="8"/>
      <c r="J44" s="8"/>
      <c r="K44" s="8"/>
      <c r="L44" s="8"/>
      <c r="M44" s="8"/>
      <c r="N44" s="8"/>
      <c r="O44" s="8" t="s">
        <v>30810</v>
      </c>
    </row>
    <row r="45" customHeight="1" spans="1:15">
      <c r="A45" s="6" t="s">
        <v>30811</v>
      </c>
      <c r="B45" s="6" t="s">
        <v>329</v>
      </c>
      <c r="C45" s="6" t="s">
        <v>30812</v>
      </c>
      <c r="D45" s="6" t="s">
        <v>2549</v>
      </c>
      <c r="E45" s="6"/>
      <c r="F45" s="6" t="s">
        <v>24</v>
      </c>
      <c r="G45" s="6"/>
      <c r="H45" s="6"/>
      <c r="I45" s="6"/>
      <c r="J45" s="6"/>
      <c r="K45" s="6"/>
      <c r="L45" s="6"/>
      <c r="M45" s="6"/>
      <c r="N45" s="6"/>
      <c r="O45" s="6" t="s">
        <v>30813</v>
      </c>
    </row>
    <row r="46" customHeight="1" spans="1:15">
      <c r="A46" s="8" t="s">
        <v>30814</v>
      </c>
      <c r="B46" s="8" t="s">
        <v>329</v>
      </c>
      <c r="C46" s="8" t="s">
        <v>30815</v>
      </c>
      <c r="D46" s="8" t="s">
        <v>2549</v>
      </c>
      <c r="E46" s="8"/>
      <c r="F46" s="8" t="s">
        <v>1531</v>
      </c>
      <c r="G46" s="8"/>
      <c r="H46" s="8"/>
      <c r="I46" s="8"/>
      <c r="J46" s="8"/>
      <c r="K46" s="8"/>
      <c r="L46" s="8"/>
      <c r="M46" s="8"/>
      <c r="N46" s="8"/>
      <c r="O46" s="8" t="s">
        <v>30816</v>
      </c>
    </row>
    <row r="47" customHeight="1" spans="1:15">
      <c r="A47" s="6" t="s">
        <v>30817</v>
      </c>
      <c r="B47" s="6" t="s">
        <v>329</v>
      </c>
      <c r="C47" s="6" t="s">
        <v>30818</v>
      </c>
      <c r="D47" s="6" t="s">
        <v>2564</v>
      </c>
      <c r="E47" s="6"/>
      <c r="F47" s="6" t="s">
        <v>24</v>
      </c>
      <c r="G47" s="6"/>
      <c r="H47" s="6"/>
      <c r="I47" s="6"/>
      <c r="J47" s="6"/>
      <c r="K47" s="6"/>
      <c r="L47" s="6"/>
      <c r="M47" s="6"/>
      <c r="N47" s="6"/>
      <c r="O47" s="6" t="s">
        <v>30819</v>
      </c>
    </row>
    <row r="48" customHeight="1" spans="1:15">
      <c r="A48" s="8" t="s">
        <v>30820</v>
      </c>
      <c r="B48" s="8" t="s">
        <v>329</v>
      </c>
      <c r="C48" s="8" t="s">
        <v>30821</v>
      </c>
      <c r="D48" s="8" t="s">
        <v>3470</v>
      </c>
      <c r="E48" s="8"/>
      <c r="F48" s="8" t="s">
        <v>1531</v>
      </c>
      <c r="G48" s="8"/>
      <c r="H48" s="8"/>
      <c r="I48" s="8"/>
      <c r="J48" s="8"/>
      <c r="K48" s="8"/>
      <c r="L48" s="8"/>
      <c r="M48" s="8"/>
      <c r="N48" s="8"/>
      <c r="O48" s="8" t="s">
        <v>30822</v>
      </c>
    </row>
    <row r="49" customHeight="1" spans="1:15">
      <c r="A49" s="6" t="s">
        <v>30823</v>
      </c>
      <c r="B49" s="6" t="s">
        <v>329</v>
      </c>
      <c r="C49" s="6" t="s">
        <v>30824</v>
      </c>
      <c r="D49" s="6" t="s">
        <v>3500</v>
      </c>
      <c r="E49" s="6"/>
      <c r="F49" s="6" t="s">
        <v>1531</v>
      </c>
      <c r="G49" s="6"/>
      <c r="H49" s="6"/>
      <c r="I49" s="6"/>
      <c r="J49" s="6"/>
      <c r="K49" s="6"/>
      <c r="L49" s="6"/>
      <c r="M49" s="6"/>
      <c r="N49" s="6"/>
      <c r="O49" s="6" t="s">
        <v>30825</v>
      </c>
    </row>
    <row r="50" customHeight="1" spans="1:15">
      <c r="A50" s="8" t="s">
        <v>30826</v>
      </c>
      <c r="B50" s="8" t="s">
        <v>329</v>
      </c>
      <c r="C50" s="8" t="s">
        <v>30827</v>
      </c>
      <c r="D50" s="8" t="s">
        <v>2989</v>
      </c>
      <c r="E50" s="8"/>
      <c r="F50" s="8" t="s">
        <v>24</v>
      </c>
      <c r="G50" s="8"/>
      <c r="H50" s="8"/>
      <c r="I50" s="8"/>
      <c r="J50" s="8"/>
      <c r="K50" s="8"/>
      <c r="L50" s="8"/>
      <c r="M50" s="8"/>
      <c r="N50" s="8"/>
      <c r="O50" s="8" t="s">
        <v>30828</v>
      </c>
    </row>
    <row r="51" customHeight="1" spans="1:15">
      <c r="A51" s="16"/>
      <c r="B51" s="16"/>
      <c r="C51" s="17" t="s">
        <v>3552</v>
      </c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</row>
    <row r="52" customHeight="1" spans="1:15">
      <c r="A52" s="8" t="s">
        <v>30829</v>
      </c>
      <c r="B52" s="8" t="s">
        <v>432</v>
      </c>
      <c r="C52" s="8" t="s">
        <v>30830</v>
      </c>
      <c r="D52" s="8" t="s">
        <v>3500</v>
      </c>
      <c r="E52" s="8"/>
      <c r="F52" s="8" t="s">
        <v>24</v>
      </c>
      <c r="G52" s="8"/>
      <c r="H52" s="8"/>
      <c r="I52" s="8"/>
      <c r="J52" s="8"/>
      <c r="K52" s="8"/>
      <c r="L52" s="8"/>
      <c r="M52" s="8"/>
      <c r="N52" s="8"/>
      <c r="O52" s="8" t="s">
        <v>30831</v>
      </c>
    </row>
    <row r="53" customHeight="1" spans="1:15">
      <c r="A53" s="6" t="s">
        <v>30832</v>
      </c>
      <c r="B53" s="6" t="s">
        <v>432</v>
      </c>
      <c r="C53" s="6" t="s">
        <v>30833</v>
      </c>
      <c r="D53" s="6" t="s">
        <v>3581</v>
      </c>
      <c r="E53" s="6"/>
      <c r="F53" s="6" t="s">
        <v>24</v>
      </c>
      <c r="G53" s="6"/>
      <c r="H53" s="6"/>
      <c r="I53" s="6"/>
      <c r="J53" s="6"/>
      <c r="K53" s="6"/>
      <c r="L53" s="6"/>
      <c r="M53" s="6"/>
      <c r="N53" s="6"/>
      <c r="O53" s="6" t="s">
        <v>30834</v>
      </c>
    </row>
    <row r="54" customHeight="1" spans="1:15">
      <c r="A54" s="16"/>
      <c r="B54" s="16"/>
      <c r="C54" s="17" t="s">
        <v>3591</v>
      </c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</row>
    <row r="55" customHeight="1" spans="1:15">
      <c r="A55" s="6" t="s">
        <v>30835</v>
      </c>
      <c r="B55" s="6" t="s">
        <v>450</v>
      </c>
      <c r="C55" s="6" t="s">
        <v>30836</v>
      </c>
      <c r="D55" s="6" t="s">
        <v>2836</v>
      </c>
      <c r="E55" s="6"/>
      <c r="F55" s="6" t="s">
        <v>24</v>
      </c>
      <c r="G55" s="6"/>
      <c r="H55" s="6"/>
      <c r="I55" s="6"/>
      <c r="J55" s="6"/>
      <c r="K55" s="6"/>
      <c r="L55" s="6"/>
      <c r="M55" s="6"/>
      <c r="N55" s="6"/>
      <c r="O55" s="6" t="s">
        <v>30837</v>
      </c>
    </row>
    <row r="56" customHeight="1" spans="1:15">
      <c r="A56" s="8" t="s">
        <v>30838</v>
      </c>
      <c r="B56" s="8" t="s">
        <v>450</v>
      </c>
      <c r="C56" s="8" t="s">
        <v>30839</v>
      </c>
      <c r="D56" s="8" t="s">
        <v>2629</v>
      </c>
      <c r="E56" s="8"/>
      <c r="F56" s="8" t="s">
        <v>24</v>
      </c>
      <c r="G56" s="8"/>
      <c r="H56" s="8"/>
      <c r="I56" s="8"/>
      <c r="J56" s="8"/>
      <c r="K56" s="8"/>
      <c r="L56" s="8"/>
      <c r="M56" s="8"/>
      <c r="N56" s="8"/>
      <c r="O56" s="8" t="s">
        <v>30840</v>
      </c>
    </row>
    <row r="57" customHeight="1" spans="1:15">
      <c r="A57" s="6" t="s">
        <v>30841</v>
      </c>
      <c r="B57" s="6" t="s">
        <v>450</v>
      </c>
      <c r="C57" s="6" t="s">
        <v>3761</v>
      </c>
      <c r="D57" s="6" t="s">
        <v>3762</v>
      </c>
      <c r="E57" s="6"/>
      <c r="F57" s="6" t="s">
        <v>1689</v>
      </c>
      <c r="G57" s="6"/>
      <c r="H57" s="6"/>
      <c r="I57" s="6"/>
      <c r="J57" s="6"/>
      <c r="K57" s="6"/>
      <c r="L57" s="6"/>
      <c r="M57" s="6"/>
      <c r="N57" s="6"/>
      <c r="O57" s="6" t="s">
        <v>30842</v>
      </c>
    </row>
    <row r="58" customHeight="1" spans="1:15">
      <c r="A58" s="8" t="s">
        <v>30843</v>
      </c>
      <c r="B58" s="8" t="s">
        <v>450</v>
      </c>
      <c r="C58" s="8" t="s">
        <v>30844</v>
      </c>
      <c r="D58" s="8" t="s">
        <v>13366</v>
      </c>
      <c r="E58" s="8"/>
      <c r="F58" s="8" t="s">
        <v>24</v>
      </c>
      <c r="G58" s="8"/>
      <c r="H58" s="8"/>
      <c r="I58" s="8"/>
      <c r="J58" s="8"/>
      <c r="K58" s="8"/>
      <c r="L58" s="8"/>
      <c r="M58" s="8" t="s">
        <v>30845</v>
      </c>
      <c r="N58" s="8"/>
      <c r="O58" s="8" t="s">
        <v>30846</v>
      </c>
    </row>
    <row r="59" customHeight="1" spans="1:15">
      <c r="A59" s="6" t="s">
        <v>30847</v>
      </c>
      <c r="B59" s="6" t="s">
        <v>450</v>
      </c>
      <c r="C59" s="6" t="s">
        <v>30848</v>
      </c>
      <c r="D59" s="6" t="s">
        <v>13366</v>
      </c>
      <c r="E59" s="6"/>
      <c r="F59" s="6" t="s">
        <v>24</v>
      </c>
      <c r="G59" s="6"/>
      <c r="H59" s="6"/>
      <c r="I59" s="6"/>
      <c r="J59" s="6"/>
      <c r="K59" s="6"/>
      <c r="L59" s="6"/>
      <c r="M59" s="6" t="s">
        <v>30849</v>
      </c>
      <c r="N59" s="6"/>
      <c r="O59" s="6" t="s">
        <v>30850</v>
      </c>
    </row>
    <row r="60" customHeight="1" spans="1:15">
      <c r="A60" s="8" t="s">
        <v>30851</v>
      </c>
      <c r="B60" s="8" t="s">
        <v>450</v>
      </c>
      <c r="C60" s="8" t="s">
        <v>30852</v>
      </c>
      <c r="D60" s="8" t="s">
        <v>13366</v>
      </c>
      <c r="E60" s="8"/>
      <c r="F60" s="8" t="s">
        <v>24</v>
      </c>
      <c r="G60" s="8"/>
      <c r="H60" s="8"/>
      <c r="I60" s="8"/>
      <c r="J60" s="8"/>
      <c r="K60" s="8"/>
      <c r="L60" s="8"/>
      <c r="M60" s="8" t="s">
        <v>30853</v>
      </c>
      <c r="N60" s="8"/>
      <c r="O60" s="8" t="s">
        <v>30854</v>
      </c>
    </row>
    <row r="61" customHeight="1" spans="1:15">
      <c r="A61" s="16"/>
      <c r="B61" s="16"/>
      <c r="C61" s="17" t="s">
        <v>3780</v>
      </c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</row>
    <row r="62" customHeight="1" spans="1:15">
      <c r="A62" s="8" t="s">
        <v>30855</v>
      </c>
      <c r="B62" s="8" t="s">
        <v>501</v>
      </c>
      <c r="C62" s="8" t="s">
        <v>3815</v>
      </c>
      <c r="D62" s="8" t="s">
        <v>2828</v>
      </c>
      <c r="E62" s="8"/>
      <c r="F62" s="8" t="s">
        <v>24</v>
      </c>
      <c r="G62" s="8"/>
      <c r="H62" s="8"/>
      <c r="I62" s="8"/>
      <c r="J62" s="8"/>
      <c r="K62" s="8"/>
      <c r="L62" s="8"/>
      <c r="M62" s="8"/>
      <c r="N62" s="8"/>
      <c r="O62" s="8" t="s">
        <v>30856</v>
      </c>
    </row>
    <row r="63" customHeight="1" spans="1:15">
      <c r="A63" s="16"/>
      <c r="B63" s="16"/>
      <c r="C63" s="17" t="s">
        <v>3829</v>
      </c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</row>
    <row r="64" customHeight="1" spans="1:15">
      <c r="A64" s="8" t="s">
        <v>30857</v>
      </c>
      <c r="B64" s="8" t="s">
        <v>527</v>
      </c>
      <c r="C64" s="8" t="s">
        <v>15474</v>
      </c>
      <c r="D64" s="8" t="s">
        <v>3852</v>
      </c>
      <c r="E64" s="8"/>
      <c r="F64" s="8" t="s">
        <v>24</v>
      </c>
      <c r="G64" s="8"/>
      <c r="H64" s="8"/>
      <c r="I64" s="8"/>
      <c r="J64" s="8"/>
      <c r="K64" s="8"/>
      <c r="L64" s="8"/>
      <c r="M64" s="8"/>
      <c r="N64" s="8"/>
      <c r="O64" s="8" t="s">
        <v>30858</v>
      </c>
    </row>
    <row r="65" customHeight="1" spans="1:15">
      <c r="A65" s="6" t="s">
        <v>30859</v>
      </c>
      <c r="B65" s="6" t="s">
        <v>527</v>
      </c>
      <c r="C65" s="6" t="s">
        <v>11236</v>
      </c>
      <c r="D65" s="6" t="s">
        <v>3886</v>
      </c>
      <c r="E65" s="6"/>
      <c r="F65" s="6" t="s">
        <v>24</v>
      </c>
      <c r="G65" s="6"/>
      <c r="H65" s="6"/>
      <c r="I65" s="6"/>
      <c r="J65" s="6"/>
      <c r="K65" s="6"/>
      <c r="L65" s="6"/>
      <c r="M65" s="6"/>
      <c r="N65" s="6"/>
      <c r="O65" s="6" t="s">
        <v>30860</v>
      </c>
    </row>
    <row r="66" customHeight="1" spans="1:15">
      <c r="A66" s="16"/>
      <c r="B66" s="16"/>
      <c r="C66" s="17" t="s">
        <v>3955</v>
      </c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</row>
    <row r="67" customHeight="1" spans="1:15">
      <c r="A67" s="6" t="s">
        <v>30861</v>
      </c>
      <c r="B67" s="6" t="s">
        <v>554</v>
      </c>
      <c r="C67" s="6" t="s">
        <v>30862</v>
      </c>
      <c r="D67" s="6" t="s">
        <v>3184</v>
      </c>
      <c r="E67" s="6"/>
      <c r="F67" s="6" t="s">
        <v>24</v>
      </c>
      <c r="G67" s="6"/>
      <c r="H67" s="6"/>
      <c r="I67" s="6"/>
      <c r="J67" s="6"/>
      <c r="K67" s="6"/>
      <c r="L67" s="6"/>
      <c r="M67" s="6"/>
      <c r="N67" s="6"/>
      <c r="O67" s="6" t="s">
        <v>30863</v>
      </c>
    </row>
    <row r="68" customHeight="1" spans="1:15">
      <c r="A68" s="8" t="s">
        <v>30864</v>
      </c>
      <c r="B68" s="8" t="s">
        <v>554</v>
      </c>
      <c r="C68" s="8" t="s">
        <v>30865</v>
      </c>
      <c r="D68" s="8" t="s">
        <v>2761</v>
      </c>
      <c r="E68" s="8"/>
      <c r="F68" s="8" t="s">
        <v>24</v>
      </c>
      <c r="G68" s="8"/>
      <c r="H68" s="8"/>
      <c r="I68" s="8"/>
      <c r="J68" s="8"/>
      <c r="K68" s="8"/>
      <c r="L68" s="8"/>
      <c r="M68" s="8"/>
      <c r="N68" s="8"/>
      <c r="O68" s="8" t="s">
        <v>30866</v>
      </c>
    </row>
    <row r="69" customHeight="1" spans="1:15">
      <c r="A69" s="6" t="s">
        <v>30867</v>
      </c>
      <c r="B69" s="6" t="s">
        <v>554</v>
      </c>
      <c r="C69" s="6" t="s">
        <v>30868</v>
      </c>
      <c r="D69" s="6" t="s">
        <v>3237</v>
      </c>
      <c r="E69" s="6"/>
      <c r="F69" s="6" t="s">
        <v>24</v>
      </c>
      <c r="G69" s="6"/>
      <c r="H69" s="6"/>
      <c r="I69" s="6"/>
      <c r="J69" s="6"/>
      <c r="K69" s="6"/>
      <c r="L69" s="6"/>
      <c r="M69" s="6"/>
      <c r="N69" s="6"/>
      <c r="O69" s="6" t="s">
        <v>30869</v>
      </c>
    </row>
    <row r="70" customHeight="1" spans="1:15">
      <c r="A70" s="8" t="s">
        <v>30870</v>
      </c>
      <c r="B70" s="8" t="s">
        <v>554</v>
      </c>
      <c r="C70" s="8" t="s">
        <v>30871</v>
      </c>
      <c r="D70" s="8" t="s">
        <v>2823</v>
      </c>
      <c r="E70" s="8"/>
      <c r="F70" s="8" t="s">
        <v>24</v>
      </c>
      <c r="G70" s="8"/>
      <c r="H70" s="8"/>
      <c r="I70" s="8"/>
      <c r="J70" s="8"/>
      <c r="K70" s="8"/>
      <c r="L70" s="8"/>
      <c r="M70" s="8"/>
      <c r="N70" s="8"/>
      <c r="O70" s="8" t="s">
        <v>30872</v>
      </c>
    </row>
    <row r="71" customHeight="1" spans="1:15">
      <c r="A71" s="16"/>
      <c r="B71" s="16"/>
      <c r="C71" s="17" t="s">
        <v>4119</v>
      </c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</row>
    <row r="72" customHeight="1" spans="1:15">
      <c r="A72" s="8" t="s">
        <v>30873</v>
      </c>
      <c r="B72" s="8" t="s">
        <v>596</v>
      </c>
      <c r="C72" s="8" t="s">
        <v>13768</v>
      </c>
      <c r="D72" s="8" t="s">
        <v>3170</v>
      </c>
      <c r="E72" s="8"/>
      <c r="F72" s="8" t="s">
        <v>24</v>
      </c>
      <c r="G72" s="8"/>
      <c r="H72" s="8"/>
      <c r="I72" s="8"/>
      <c r="J72" s="8"/>
      <c r="K72" s="8"/>
      <c r="L72" s="8"/>
      <c r="M72" s="8"/>
      <c r="N72" s="8"/>
      <c r="O72" s="8" t="s">
        <v>30874</v>
      </c>
    </row>
    <row r="73" customHeight="1" spans="1:15">
      <c r="A73" s="6" t="s">
        <v>30875</v>
      </c>
      <c r="B73" s="6" t="s">
        <v>596</v>
      </c>
      <c r="C73" s="6" t="s">
        <v>30876</v>
      </c>
      <c r="D73" s="6" t="s">
        <v>3170</v>
      </c>
      <c r="E73" s="6"/>
      <c r="F73" s="6" t="s">
        <v>24</v>
      </c>
      <c r="G73" s="6"/>
      <c r="H73" s="6"/>
      <c r="I73" s="6"/>
      <c r="J73" s="6"/>
      <c r="K73" s="6"/>
      <c r="L73" s="6"/>
      <c r="M73" s="6"/>
      <c r="N73" s="6"/>
      <c r="O73" s="6" t="s">
        <v>30877</v>
      </c>
    </row>
    <row r="74" customHeight="1" spans="1:15">
      <c r="A74" s="8" t="s">
        <v>30878</v>
      </c>
      <c r="B74" s="8" t="s">
        <v>596</v>
      </c>
      <c r="C74" s="8" t="s">
        <v>30879</v>
      </c>
      <c r="D74" s="8" t="s">
        <v>4145</v>
      </c>
      <c r="E74" s="8"/>
      <c r="F74" s="8" t="s">
        <v>1375</v>
      </c>
      <c r="G74" s="8"/>
      <c r="H74" s="8"/>
      <c r="I74" s="8"/>
      <c r="J74" s="8"/>
      <c r="K74" s="8"/>
      <c r="L74" s="8"/>
      <c r="M74" s="8"/>
      <c r="N74" s="8"/>
      <c r="O74" s="8" t="s">
        <v>30880</v>
      </c>
    </row>
    <row r="75" customHeight="1" spans="1:15">
      <c r="A75" s="6" t="s">
        <v>30881</v>
      </c>
      <c r="B75" s="6" t="s">
        <v>596</v>
      </c>
      <c r="C75" s="6" t="s">
        <v>30882</v>
      </c>
      <c r="D75" s="6" t="s">
        <v>4145</v>
      </c>
      <c r="E75" s="6"/>
      <c r="F75" s="6" t="s">
        <v>24</v>
      </c>
      <c r="G75" s="6"/>
      <c r="H75" s="6"/>
      <c r="I75" s="6"/>
      <c r="J75" s="6"/>
      <c r="K75" s="6"/>
      <c r="L75" s="6"/>
      <c r="M75" s="6"/>
      <c r="N75" s="6"/>
      <c r="O75" s="6" t="s">
        <v>30883</v>
      </c>
    </row>
    <row r="76" customHeight="1" spans="1:15">
      <c r="A76" s="16"/>
      <c r="B76" s="16"/>
      <c r="C76" s="17" t="s">
        <v>4710</v>
      </c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</row>
    <row r="77" customHeight="1" spans="1:15">
      <c r="A77" s="6" t="s">
        <v>1063</v>
      </c>
      <c r="B77" s="6" t="s">
        <v>1052</v>
      </c>
      <c r="C77" s="6"/>
      <c r="D77" s="6"/>
      <c r="E77" s="6" t="s">
        <v>124</v>
      </c>
      <c r="F77" s="6" t="s">
        <v>121</v>
      </c>
      <c r="G77" s="6"/>
      <c r="H77" s="6"/>
      <c r="I77" s="6"/>
      <c r="J77" s="6"/>
      <c r="K77" s="6"/>
      <c r="L77" s="6"/>
      <c r="M77" s="6" t="s">
        <v>4499</v>
      </c>
      <c r="N77" s="6"/>
      <c r="O77" s="6" t="s">
        <v>1064</v>
      </c>
    </row>
    <row r="78" customHeight="1" spans="1:15">
      <c r="A78" s="16"/>
      <c r="B78" s="16"/>
      <c r="C78" s="17" t="s">
        <v>4484</v>
      </c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</row>
    <row r="79" customHeight="1" spans="1:15">
      <c r="A79" s="6" t="s">
        <v>30884</v>
      </c>
      <c r="B79" s="6"/>
      <c r="C79" s="6"/>
      <c r="D79" s="6"/>
      <c r="E79" s="6"/>
      <c r="F79" s="6" t="s">
        <v>24</v>
      </c>
      <c r="G79" s="6"/>
      <c r="H79" s="6"/>
      <c r="I79" s="6"/>
      <c r="J79" s="6"/>
      <c r="K79" s="6"/>
      <c r="L79" s="6"/>
      <c r="M79" s="6"/>
      <c r="N79" s="6"/>
      <c r="O79" s="6" t="s">
        <v>30885</v>
      </c>
    </row>
    <row r="80" customHeight="1" spans="1:15">
      <c r="A80" s="8" t="s">
        <v>30886</v>
      </c>
      <c r="B80" s="8"/>
      <c r="C80" s="8" t="s">
        <v>30887</v>
      </c>
      <c r="D80" s="8"/>
      <c r="E80" s="8"/>
      <c r="F80" s="8" t="s">
        <v>24</v>
      </c>
      <c r="G80" s="8"/>
      <c r="H80" s="8"/>
      <c r="I80" s="8"/>
      <c r="J80" s="8"/>
      <c r="K80" s="8"/>
      <c r="L80" s="8"/>
      <c r="M80" s="8"/>
      <c r="N80" s="8"/>
      <c r="O80" s="8" t="s">
        <v>30888</v>
      </c>
    </row>
    <row r="81" customHeight="1" spans="1:15">
      <c r="A81" s="6" t="s">
        <v>30889</v>
      </c>
      <c r="B81" s="6"/>
      <c r="C81" s="6" t="s">
        <v>30890</v>
      </c>
      <c r="D81" s="6"/>
      <c r="E81" s="6" t="s">
        <v>30891</v>
      </c>
      <c r="F81" s="6" t="s">
        <v>24</v>
      </c>
      <c r="G81" s="6"/>
      <c r="H81" s="6"/>
      <c r="I81" s="6"/>
      <c r="J81" s="6"/>
      <c r="K81" s="6"/>
      <c r="L81" s="6"/>
      <c r="M81" s="6" t="s">
        <v>30892</v>
      </c>
      <c r="N81" s="6"/>
      <c r="O81" s="6" t="s">
        <v>30893</v>
      </c>
    </row>
  </sheetData>
  <autoFilter xmlns:etc="http://www.wps.cn/officeDocument/2017/etCustomData" ref="A2:O81" etc:filterBottomFollowUsedRange="0">
    <extLst/>
  </autoFilter>
  <mergeCells count="1">
    <mergeCell ref="A1:O1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80"/>
  <sheetViews>
    <sheetView showGridLines="0" workbookViewId="0">
      <pane ySplit="2" topLeftCell="A3" activePane="bottomLeft" state="frozen"/>
      <selection/>
      <selection pane="bottomLeft" activeCell="A1" sqref="A1:O1"/>
    </sheetView>
  </sheetViews>
  <sheetFormatPr defaultColWidth="8.67619047619048" defaultRowHeight="15"/>
  <cols>
    <col min="3" max="3" width="24" style="1" customWidth="1"/>
    <col min="15" max="15" width="46" style="1" customWidth="1"/>
  </cols>
  <sheetData>
    <row r="1" ht="18.75" customHeight="1" spans="1:15">
      <c r="A1" s="19" t="s">
        <v>30894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</row>
    <row r="2" customHeight="1" spans="1:15">
      <c r="A2" s="15" t="s">
        <v>69</v>
      </c>
      <c r="B2" s="15" t="s">
        <v>2517</v>
      </c>
      <c r="C2" s="15" t="s">
        <v>2518</v>
      </c>
      <c r="D2" s="15" t="s">
        <v>82</v>
      </c>
      <c r="E2" s="15" t="s">
        <v>2521</v>
      </c>
      <c r="F2" s="15" t="s">
        <v>16</v>
      </c>
      <c r="G2" s="15" t="s">
        <v>2522</v>
      </c>
      <c r="H2" s="15" t="s">
        <v>2523</v>
      </c>
      <c r="I2" s="15" t="s">
        <v>2524</v>
      </c>
      <c r="J2" s="15" t="s">
        <v>2525</v>
      </c>
      <c r="K2" s="15" t="s">
        <v>2526</v>
      </c>
      <c r="L2" s="15" t="s">
        <v>2527</v>
      </c>
      <c r="M2" s="15" t="s">
        <v>2528</v>
      </c>
      <c r="N2" s="15" t="s">
        <v>2529</v>
      </c>
      <c r="O2" s="15" t="s">
        <v>2530</v>
      </c>
    </row>
    <row r="3" customHeight="1" spans="1:15">
      <c r="A3" s="16"/>
      <c r="B3" s="16"/>
      <c r="C3" s="17" t="s">
        <v>2531</v>
      </c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</row>
    <row r="4" customHeight="1" spans="1:15">
      <c r="A4" s="8" t="s">
        <v>30895</v>
      </c>
      <c r="B4" s="8" t="s">
        <v>119</v>
      </c>
      <c r="C4" s="8" t="s">
        <v>30896</v>
      </c>
      <c r="D4" s="8" t="s">
        <v>2534</v>
      </c>
      <c r="E4" s="8"/>
      <c r="F4" s="8" t="s">
        <v>24</v>
      </c>
      <c r="G4" s="8"/>
      <c r="H4" s="8"/>
      <c r="I4" s="8"/>
      <c r="J4" s="8"/>
      <c r="K4" s="8"/>
      <c r="L4" s="8"/>
      <c r="M4" s="8"/>
      <c r="N4" s="8"/>
      <c r="O4" s="8" t="s">
        <v>30897</v>
      </c>
    </row>
    <row r="5" customHeight="1" spans="1:15">
      <c r="A5" s="6" t="s">
        <v>30898</v>
      </c>
      <c r="B5" s="6" t="s">
        <v>119</v>
      </c>
      <c r="C5" s="6" t="s">
        <v>30899</v>
      </c>
      <c r="D5" s="6" t="s">
        <v>2564</v>
      </c>
      <c r="E5" s="6"/>
      <c r="F5" s="6" t="s">
        <v>24</v>
      </c>
      <c r="G5" s="6"/>
      <c r="H5" s="6"/>
      <c r="I5" s="6"/>
      <c r="J5" s="6"/>
      <c r="K5" s="6"/>
      <c r="L5" s="6"/>
      <c r="M5" s="6"/>
      <c r="N5" s="6"/>
      <c r="O5" s="6" t="s">
        <v>30900</v>
      </c>
    </row>
    <row r="6" customHeight="1" spans="1:15">
      <c r="A6" s="8" t="s">
        <v>30901</v>
      </c>
      <c r="B6" s="8" t="s">
        <v>119</v>
      </c>
      <c r="C6" s="8" t="s">
        <v>30902</v>
      </c>
      <c r="D6" s="8" t="s">
        <v>2599</v>
      </c>
      <c r="E6" s="8"/>
      <c r="F6" s="8" t="s">
        <v>24</v>
      </c>
      <c r="G6" s="8"/>
      <c r="H6" s="8"/>
      <c r="I6" s="8"/>
      <c r="J6" s="8"/>
      <c r="K6" s="8"/>
      <c r="L6" s="8"/>
      <c r="M6" s="8" t="s">
        <v>30903</v>
      </c>
      <c r="N6" s="8"/>
      <c r="O6" s="8" t="s">
        <v>30904</v>
      </c>
    </row>
    <row r="7" customHeight="1" spans="1:15">
      <c r="A7" s="6" t="s">
        <v>30905</v>
      </c>
      <c r="B7" s="6" t="s">
        <v>119</v>
      </c>
      <c r="C7" s="6" t="s">
        <v>30906</v>
      </c>
      <c r="D7" s="6" t="s">
        <v>2599</v>
      </c>
      <c r="E7" s="6"/>
      <c r="F7" s="6" t="s">
        <v>24</v>
      </c>
      <c r="G7" s="6"/>
      <c r="H7" s="6"/>
      <c r="I7" s="6"/>
      <c r="J7" s="6"/>
      <c r="K7" s="6"/>
      <c r="L7" s="6"/>
      <c r="M7" s="6"/>
      <c r="N7" s="6"/>
      <c r="O7" s="6" t="s">
        <v>30907</v>
      </c>
    </row>
    <row r="8" customHeight="1" spans="1:15">
      <c r="A8" s="8" t="s">
        <v>30908</v>
      </c>
      <c r="B8" s="8" t="s">
        <v>119</v>
      </c>
      <c r="C8" s="8" t="s">
        <v>30909</v>
      </c>
      <c r="D8" s="8" t="s">
        <v>2629</v>
      </c>
      <c r="E8" s="8"/>
      <c r="F8" s="8" t="s">
        <v>24</v>
      </c>
      <c r="G8" s="8"/>
      <c r="H8" s="8"/>
      <c r="I8" s="8"/>
      <c r="J8" s="8"/>
      <c r="K8" s="8"/>
      <c r="L8" s="8"/>
      <c r="M8" s="8"/>
      <c r="N8" s="8"/>
      <c r="O8" s="8" t="s">
        <v>30910</v>
      </c>
    </row>
    <row r="9" customHeight="1" spans="1:15">
      <c r="A9" s="6" t="s">
        <v>30911</v>
      </c>
      <c r="B9" s="6" t="s">
        <v>119</v>
      </c>
      <c r="C9" s="6" t="s">
        <v>30912</v>
      </c>
      <c r="D9" s="6" t="s">
        <v>2629</v>
      </c>
      <c r="E9" s="6"/>
      <c r="F9" s="6" t="s">
        <v>24</v>
      </c>
      <c r="G9" s="6"/>
      <c r="H9" s="6"/>
      <c r="I9" s="6"/>
      <c r="J9" s="6"/>
      <c r="K9" s="6"/>
      <c r="L9" s="6"/>
      <c r="M9" s="6"/>
      <c r="N9" s="6"/>
      <c r="O9" s="6" t="s">
        <v>30913</v>
      </c>
    </row>
    <row r="10" customHeight="1" spans="1:15">
      <c r="A10" s="8" t="s">
        <v>30914</v>
      </c>
      <c r="B10" s="8" t="s">
        <v>119</v>
      </c>
      <c r="C10" s="8" t="s">
        <v>30915</v>
      </c>
      <c r="D10" s="8" t="s">
        <v>2651</v>
      </c>
      <c r="E10" s="8"/>
      <c r="F10" s="8" t="s">
        <v>24</v>
      </c>
      <c r="G10" s="8"/>
      <c r="H10" s="8"/>
      <c r="I10" s="8"/>
      <c r="J10" s="8"/>
      <c r="K10" s="8"/>
      <c r="L10" s="8"/>
      <c r="M10" s="8"/>
      <c r="N10" s="8"/>
      <c r="O10" s="8" t="s">
        <v>30916</v>
      </c>
    </row>
    <row r="11" customHeight="1" spans="1:15">
      <c r="A11" s="6" t="s">
        <v>30917</v>
      </c>
      <c r="B11" s="6" t="s">
        <v>119</v>
      </c>
      <c r="C11" s="6" t="s">
        <v>2662</v>
      </c>
      <c r="D11" s="6" t="s">
        <v>2663</v>
      </c>
      <c r="E11" s="6" t="s">
        <v>30918</v>
      </c>
      <c r="F11" s="6" t="s">
        <v>24</v>
      </c>
      <c r="G11" s="6"/>
      <c r="H11" s="6"/>
      <c r="I11" s="6"/>
      <c r="J11" s="6"/>
      <c r="K11" s="6"/>
      <c r="L11" s="6"/>
      <c r="M11" s="6"/>
      <c r="N11" s="6"/>
      <c r="O11" s="6" t="s">
        <v>30919</v>
      </c>
    </row>
    <row r="12" customHeight="1" spans="1:15">
      <c r="A12" s="8" t="s">
        <v>30920</v>
      </c>
      <c r="B12" s="8" t="s">
        <v>119</v>
      </c>
      <c r="C12" s="8" t="s">
        <v>2662</v>
      </c>
      <c r="D12" s="8" t="s">
        <v>2663</v>
      </c>
      <c r="E12" s="8"/>
      <c r="F12" s="8" t="s">
        <v>24</v>
      </c>
      <c r="G12" s="8"/>
      <c r="H12" s="8"/>
      <c r="I12" s="8"/>
      <c r="J12" s="8"/>
      <c r="K12" s="8"/>
      <c r="L12" s="8"/>
      <c r="M12" s="8"/>
      <c r="N12" s="8"/>
      <c r="O12" s="8" t="s">
        <v>30921</v>
      </c>
    </row>
    <row r="13" customHeight="1" spans="1:15">
      <c r="A13" s="6" t="s">
        <v>30922</v>
      </c>
      <c r="B13" s="6" t="s">
        <v>119</v>
      </c>
      <c r="C13" s="6" t="s">
        <v>2662</v>
      </c>
      <c r="D13" s="6" t="s">
        <v>2663</v>
      </c>
      <c r="E13" s="6" t="s">
        <v>30923</v>
      </c>
      <c r="F13" s="6" t="s">
        <v>24</v>
      </c>
      <c r="G13" s="6"/>
      <c r="H13" s="6"/>
      <c r="I13" s="6"/>
      <c r="J13" s="6"/>
      <c r="K13" s="6"/>
      <c r="L13" s="6"/>
      <c r="M13" s="6"/>
      <c r="N13" s="6"/>
      <c r="O13" s="6" t="s">
        <v>30924</v>
      </c>
    </row>
    <row r="14" customHeight="1" spans="1:15">
      <c r="A14" s="8" t="s">
        <v>30925</v>
      </c>
      <c r="B14" s="8" t="s">
        <v>119</v>
      </c>
      <c r="C14" s="8" t="s">
        <v>2662</v>
      </c>
      <c r="D14" s="8" t="s">
        <v>2663</v>
      </c>
      <c r="E14" s="8" t="s">
        <v>30926</v>
      </c>
      <c r="F14" s="8" t="s">
        <v>24</v>
      </c>
      <c r="G14" s="8"/>
      <c r="H14" s="8"/>
      <c r="I14" s="8"/>
      <c r="J14" s="8"/>
      <c r="K14" s="8"/>
      <c r="L14" s="8"/>
      <c r="M14" s="8"/>
      <c r="N14" s="8"/>
      <c r="O14" s="8" t="s">
        <v>30927</v>
      </c>
    </row>
    <row r="15" customHeight="1" spans="1:15">
      <c r="A15" s="6" t="s">
        <v>30928</v>
      </c>
      <c r="B15" s="6" t="s">
        <v>119</v>
      </c>
      <c r="C15" s="6" t="s">
        <v>30929</v>
      </c>
      <c r="D15" s="6"/>
      <c r="E15" s="6"/>
      <c r="F15" s="6" t="s">
        <v>24</v>
      </c>
      <c r="G15" s="6"/>
      <c r="H15" s="6"/>
      <c r="I15" s="6"/>
      <c r="J15" s="6"/>
      <c r="K15" s="6"/>
      <c r="L15" s="6"/>
      <c r="M15" s="6"/>
      <c r="N15" s="6"/>
      <c r="O15" s="6" t="s">
        <v>30930</v>
      </c>
    </row>
    <row r="16" customHeight="1" spans="1:15">
      <c r="A16" s="16"/>
      <c r="B16" s="16"/>
      <c r="C16" s="17" t="s">
        <v>2694</v>
      </c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</row>
    <row r="17" customHeight="1" spans="1:15">
      <c r="A17" s="6" t="s">
        <v>30931</v>
      </c>
      <c r="B17" s="6" t="s">
        <v>153</v>
      </c>
      <c r="C17" s="6" t="s">
        <v>2706</v>
      </c>
      <c r="D17" s="6" t="s">
        <v>2707</v>
      </c>
      <c r="E17" s="6"/>
      <c r="F17" s="6" t="s">
        <v>24</v>
      </c>
      <c r="G17" s="6"/>
      <c r="H17" s="6"/>
      <c r="I17" s="6"/>
      <c r="J17" s="6"/>
      <c r="K17" s="6"/>
      <c r="L17" s="6"/>
      <c r="M17" s="6"/>
      <c r="N17" s="6"/>
      <c r="O17" s="6" t="s">
        <v>30932</v>
      </c>
    </row>
    <row r="18" customHeight="1" spans="1:15">
      <c r="A18" s="8" t="s">
        <v>30933</v>
      </c>
      <c r="B18" s="8" t="s">
        <v>153</v>
      </c>
      <c r="C18" s="8" t="s">
        <v>30934</v>
      </c>
      <c r="D18" s="8" t="s">
        <v>2721</v>
      </c>
      <c r="E18" s="8"/>
      <c r="F18" s="8" t="s">
        <v>24</v>
      </c>
      <c r="G18" s="8"/>
      <c r="H18" s="8"/>
      <c r="I18" s="8"/>
      <c r="J18" s="8"/>
      <c r="K18" s="8"/>
      <c r="L18" s="8"/>
      <c r="M18" s="8"/>
      <c r="N18" s="8"/>
      <c r="O18" s="8" t="s">
        <v>30935</v>
      </c>
    </row>
    <row r="19" customHeight="1" spans="1:15">
      <c r="A19" s="6" t="s">
        <v>30936</v>
      </c>
      <c r="B19" s="6" t="s">
        <v>153</v>
      </c>
      <c r="C19" s="6" t="s">
        <v>30937</v>
      </c>
      <c r="D19" s="6" t="s">
        <v>2721</v>
      </c>
      <c r="E19" s="6"/>
      <c r="F19" s="6" t="s">
        <v>24</v>
      </c>
      <c r="G19" s="6"/>
      <c r="H19" s="6"/>
      <c r="I19" s="6"/>
      <c r="J19" s="6"/>
      <c r="K19" s="6"/>
      <c r="L19" s="6"/>
      <c r="M19" s="6"/>
      <c r="N19" s="6"/>
      <c r="O19" s="6" t="s">
        <v>30938</v>
      </c>
    </row>
    <row r="20" customHeight="1" spans="1:15">
      <c r="A20" s="8" t="s">
        <v>30939</v>
      </c>
      <c r="B20" s="8" t="s">
        <v>153</v>
      </c>
      <c r="C20" s="8" t="s">
        <v>30940</v>
      </c>
      <c r="D20" s="8" t="s">
        <v>2772</v>
      </c>
      <c r="E20" s="8"/>
      <c r="F20" s="8" t="s">
        <v>24</v>
      </c>
      <c r="G20" s="8"/>
      <c r="H20" s="8"/>
      <c r="I20" s="8"/>
      <c r="J20" s="8"/>
      <c r="K20" s="8"/>
      <c r="L20" s="8"/>
      <c r="M20" s="8"/>
      <c r="N20" s="8"/>
      <c r="O20" s="8" t="s">
        <v>30941</v>
      </c>
    </row>
    <row r="21" customHeight="1" spans="1:15">
      <c r="A21" s="6" t="s">
        <v>30942</v>
      </c>
      <c r="B21" s="6" t="s">
        <v>153</v>
      </c>
      <c r="C21" s="6" t="s">
        <v>30943</v>
      </c>
      <c r="D21" s="6" t="s">
        <v>7509</v>
      </c>
      <c r="E21" s="6"/>
      <c r="F21" s="6" t="s">
        <v>24</v>
      </c>
      <c r="G21" s="6"/>
      <c r="H21" s="6"/>
      <c r="I21" s="6"/>
      <c r="J21" s="6"/>
      <c r="K21" s="6"/>
      <c r="L21" s="6"/>
      <c r="M21" s="6"/>
      <c r="N21" s="6"/>
      <c r="O21" s="6" t="s">
        <v>30944</v>
      </c>
    </row>
    <row r="22" customHeight="1" spans="1:15">
      <c r="A22" s="8" t="s">
        <v>30945</v>
      </c>
      <c r="B22" s="8" t="s">
        <v>153</v>
      </c>
      <c r="C22" s="8" t="s">
        <v>30946</v>
      </c>
      <c r="D22" s="8" t="s">
        <v>7509</v>
      </c>
      <c r="E22" s="8"/>
      <c r="F22" s="8" t="s">
        <v>24</v>
      </c>
      <c r="G22" s="8"/>
      <c r="H22" s="8"/>
      <c r="I22" s="8"/>
      <c r="J22" s="8"/>
      <c r="K22" s="8"/>
      <c r="L22" s="8"/>
      <c r="M22" s="8"/>
      <c r="N22" s="8"/>
      <c r="O22" s="8" t="s">
        <v>30947</v>
      </c>
    </row>
    <row r="23" customHeight="1" spans="1:15">
      <c r="A23" s="6" t="s">
        <v>30948</v>
      </c>
      <c r="B23" s="6" t="s">
        <v>153</v>
      </c>
      <c r="C23" s="6" t="s">
        <v>30949</v>
      </c>
      <c r="D23" s="6" t="s">
        <v>2828</v>
      </c>
      <c r="E23" s="6"/>
      <c r="F23" s="6" t="s">
        <v>24</v>
      </c>
      <c r="G23" s="6"/>
      <c r="H23" s="6"/>
      <c r="I23" s="6"/>
      <c r="J23" s="6"/>
      <c r="K23" s="6"/>
      <c r="L23" s="6"/>
      <c r="M23" s="6"/>
      <c r="N23" s="6"/>
      <c r="O23" s="6" t="s">
        <v>30950</v>
      </c>
    </row>
    <row r="24" customHeight="1" spans="1:15">
      <c r="A24" s="8" t="s">
        <v>30951</v>
      </c>
      <c r="B24" s="8" t="s">
        <v>153</v>
      </c>
      <c r="C24" s="8" t="s">
        <v>30952</v>
      </c>
      <c r="D24" s="8" t="s">
        <v>2836</v>
      </c>
      <c r="E24" s="8"/>
      <c r="F24" s="8" t="s">
        <v>24</v>
      </c>
      <c r="G24" s="8"/>
      <c r="H24" s="8"/>
      <c r="I24" s="8"/>
      <c r="J24" s="8"/>
      <c r="K24" s="8"/>
      <c r="L24" s="8"/>
      <c r="M24" s="8"/>
      <c r="N24" s="8"/>
      <c r="O24" s="8" t="s">
        <v>30953</v>
      </c>
    </row>
    <row r="25" customHeight="1" spans="1:15">
      <c r="A25" s="6" t="s">
        <v>30954</v>
      </c>
      <c r="B25" s="6" t="s">
        <v>153</v>
      </c>
      <c r="C25" s="6" t="s">
        <v>30955</v>
      </c>
      <c r="D25" s="6" t="s">
        <v>2836</v>
      </c>
      <c r="E25" s="6"/>
      <c r="F25" s="6" t="s">
        <v>24</v>
      </c>
      <c r="G25" s="6"/>
      <c r="H25" s="6"/>
      <c r="I25" s="6"/>
      <c r="J25" s="6"/>
      <c r="K25" s="6"/>
      <c r="L25" s="6"/>
      <c r="M25" s="6"/>
      <c r="N25" s="6"/>
      <c r="O25" s="6" t="s">
        <v>30956</v>
      </c>
    </row>
    <row r="26" customHeight="1" spans="1:15">
      <c r="A26" s="8" t="s">
        <v>30957</v>
      </c>
      <c r="B26" s="8" t="s">
        <v>153</v>
      </c>
      <c r="C26" s="8" t="s">
        <v>30958</v>
      </c>
      <c r="D26" s="8" t="s">
        <v>2836</v>
      </c>
      <c r="E26" s="8"/>
      <c r="F26" s="8" t="s">
        <v>24</v>
      </c>
      <c r="G26" s="8"/>
      <c r="H26" s="8"/>
      <c r="I26" s="8"/>
      <c r="J26" s="8"/>
      <c r="K26" s="8"/>
      <c r="L26" s="8"/>
      <c r="M26" s="8"/>
      <c r="N26" s="8"/>
      <c r="O26" s="8" t="s">
        <v>30959</v>
      </c>
    </row>
    <row r="27" customHeight="1" spans="1:15">
      <c r="A27" s="6" t="s">
        <v>30960</v>
      </c>
      <c r="B27" s="6" t="s">
        <v>153</v>
      </c>
      <c r="C27" s="6" t="s">
        <v>30961</v>
      </c>
      <c r="D27" s="6" t="s">
        <v>2836</v>
      </c>
      <c r="E27" s="6"/>
      <c r="F27" s="6" t="s">
        <v>24</v>
      </c>
      <c r="G27" s="6"/>
      <c r="H27" s="6"/>
      <c r="I27" s="6"/>
      <c r="J27" s="6"/>
      <c r="K27" s="6"/>
      <c r="L27" s="6"/>
      <c r="M27" s="6"/>
      <c r="N27" s="6"/>
      <c r="O27" s="6" t="s">
        <v>30962</v>
      </c>
    </row>
    <row r="28" customHeight="1" spans="1:15">
      <c r="A28" s="8" t="s">
        <v>30963</v>
      </c>
      <c r="B28" s="8" t="s">
        <v>153</v>
      </c>
      <c r="C28" s="8" t="s">
        <v>30964</v>
      </c>
      <c r="D28" s="8" t="s">
        <v>2950</v>
      </c>
      <c r="E28" s="8"/>
      <c r="F28" s="8" t="s">
        <v>24</v>
      </c>
      <c r="G28" s="8"/>
      <c r="H28" s="8"/>
      <c r="I28" s="8"/>
      <c r="J28" s="8"/>
      <c r="K28" s="8"/>
      <c r="L28" s="8"/>
      <c r="M28" s="8"/>
      <c r="N28" s="8"/>
      <c r="O28" s="8" t="s">
        <v>30965</v>
      </c>
    </row>
    <row r="29" customHeight="1" spans="1:15">
      <c r="A29" s="6" t="s">
        <v>30966</v>
      </c>
      <c r="B29" s="6" t="s">
        <v>153</v>
      </c>
      <c r="C29" s="6" t="s">
        <v>30967</v>
      </c>
      <c r="D29" s="6" t="s">
        <v>2950</v>
      </c>
      <c r="E29" s="6"/>
      <c r="F29" s="6" t="s">
        <v>24</v>
      </c>
      <c r="G29" s="6"/>
      <c r="H29" s="6"/>
      <c r="I29" s="6"/>
      <c r="J29" s="6"/>
      <c r="K29" s="6"/>
      <c r="L29" s="6"/>
      <c r="M29" s="6"/>
      <c r="N29" s="6"/>
      <c r="O29" s="6" t="s">
        <v>30968</v>
      </c>
    </row>
    <row r="30" customHeight="1" spans="1:15">
      <c r="A30" s="8" t="s">
        <v>30969</v>
      </c>
      <c r="B30" s="8" t="s">
        <v>153</v>
      </c>
      <c r="C30" s="8" t="s">
        <v>30970</v>
      </c>
      <c r="D30" s="8" t="s">
        <v>2950</v>
      </c>
      <c r="E30" s="8"/>
      <c r="F30" s="8" t="s">
        <v>24</v>
      </c>
      <c r="G30" s="8"/>
      <c r="H30" s="8"/>
      <c r="I30" s="8"/>
      <c r="J30" s="8"/>
      <c r="K30" s="8"/>
      <c r="L30" s="8"/>
      <c r="M30" s="8"/>
      <c r="N30" s="8"/>
      <c r="O30" s="8" t="s">
        <v>30971</v>
      </c>
    </row>
    <row r="31" customHeight="1" spans="1:15">
      <c r="A31" s="6" t="s">
        <v>30972</v>
      </c>
      <c r="B31" s="6" t="s">
        <v>153</v>
      </c>
      <c r="C31" s="6" t="s">
        <v>30973</v>
      </c>
      <c r="D31" s="6" t="s">
        <v>2950</v>
      </c>
      <c r="E31" s="6"/>
      <c r="F31" s="6" t="s">
        <v>24</v>
      </c>
      <c r="G31" s="6"/>
      <c r="H31" s="6"/>
      <c r="I31" s="6"/>
      <c r="J31" s="6"/>
      <c r="K31" s="6"/>
      <c r="L31" s="6"/>
      <c r="M31" s="6"/>
      <c r="N31" s="6"/>
      <c r="O31" s="6" t="s">
        <v>30974</v>
      </c>
    </row>
    <row r="32" customHeight="1" spans="1:15">
      <c r="A32" s="8" t="s">
        <v>30975</v>
      </c>
      <c r="B32" s="8" t="s">
        <v>153</v>
      </c>
      <c r="C32" s="8" t="s">
        <v>30976</v>
      </c>
      <c r="D32" s="8" t="s">
        <v>3001</v>
      </c>
      <c r="E32" s="8"/>
      <c r="F32" s="8" t="s">
        <v>24</v>
      </c>
      <c r="G32" s="8"/>
      <c r="H32" s="8"/>
      <c r="I32" s="8"/>
      <c r="J32" s="8"/>
      <c r="K32" s="8"/>
      <c r="L32" s="8"/>
      <c r="M32" s="8"/>
      <c r="N32" s="8"/>
      <c r="O32" s="8" t="s">
        <v>30977</v>
      </c>
    </row>
    <row r="33" customHeight="1" spans="1:15">
      <c r="A33" s="6" t="s">
        <v>30978</v>
      </c>
      <c r="B33" s="6" t="s">
        <v>153</v>
      </c>
      <c r="C33" s="6" t="s">
        <v>30979</v>
      </c>
      <c r="D33" s="6" t="s">
        <v>3001</v>
      </c>
      <c r="E33" s="6"/>
      <c r="F33" s="6" t="s">
        <v>24</v>
      </c>
      <c r="G33" s="6"/>
      <c r="H33" s="6"/>
      <c r="I33" s="6"/>
      <c r="J33" s="6"/>
      <c r="K33" s="6"/>
      <c r="L33" s="6"/>
      <c r="M33" s="6"/>
      <c r="N33" s="6"/>
      <c r="O33" s="6" t="s">
        <v>30980</v>
      </c>
    </row>
    <row r="34" customHeight="1" spans="1:15">
      <c r="A34" s="16"/>
      <c r="B34" s="16"/>
      <c r="C34" s="17" t="s">
        <v>3007</v>
      </c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</row>
    <row r="35" customHeight="1" spans="1:15">
      <c r="A35" s="6" t="s">
        <v>30981</v>
      </c>
      <c r="B35" s="6" t="s">
        <v>251</v>
      </c>
      <c r="C35" s="6" t="s">
        <v>30982</v>
      </c>
      <c r="D35" s="6"/>
      <c r="E35" s="6"/>
      <c r="F35" s="6" t="s">
        <v>24</v>
      </c>
      <c r="G35" s="6"/>
      <c r="H35" s="6"/>
      <c r="I35" s="6"/>
      <c r="J35" s="6"/>
      <c r="K35" s="6"/>
      <c r="L35" s="6"/>
      <c r="M35" s="6"/>
      <c r="N35" s="6"/>
      <c r="O35" s="6" t="s">
        <v>30983</v>
      </c>
    </row>
    <row r="36" customHeight="1" spans="1:15">
      <c r="A36" s="16"/>
      <c r="B36" s="16"/>
      <c r="C36" s="17" t="s">
        <v>3030</v>
      </c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</row>
    <row r="37" customHeight="1" spans="1:15">
      <c r="A37" s="6" t="s">
        <v>30984</v>
      </c>
      <c r="B37" s="6" t="s">
        <v>277</v>
      </c>
      <c r="C37" s="6" t="s">
        <v>30985</v>
      </c>
      <c r="D37" s="6" t="s">
        <v>3237</v>
      </c>
      <c r="E37" s="6"/>
      <c r="F37" s="6" t="s">
        <v>24</v>
      </c>
      <c r="G37" s="6"/>
      <c r="H37" s="6"/>
      <c r="I37" s="6"/>
      <c r="J37" s="6"/>
      <c r="K37" s="6"/>
      <c r="L37" s="6"/>
      <c r="M37" s="6"/>
      <c r="N37" s="6"/>
      <c r="O37" s="6" t="s">
        <v>30986</v>
      </c>
    </row>
    <row r="38" customHeight="1" spans="1:15">
      <c r="A38" s="8" t="s">
        <v>30987</v>
      </c>
      <c r="B38" s="8" t="s">
        <v>277</v>
      </c>
      <c r="C38" s="8" t="s">
        <v>3032</v>
      </c>
      <c r="D38" s="8" t="s">
        <v>3033</v>
      </c>
      <c r="E38" s="8"/>
      <c r="F38" s="8" t="s">
        <v>24</v>
      </c>
      <c r="G38" s="8"/>
      <c r="H38" s="8"/>
      <c r="I38" s="8"/>
      <c r="J38" s="8"/>
      <c r="K38" s="8"/>
      <c r="L38" s="8"/>
      <c r="M38" s="8"/>
      <c r="N38" s="8"/>
      <c r="O38" s="8" t="s">
        <v>30988</v>
      </c>
    </row>
    <row r="39" customHeight="1" spans="1:15">
      <c r="A39" s="6" t="s">
        <v>30989</v>
      </c>
      <c r="B39" s="6" t="s">
        <v>277</v>
      </c>
      <c r="C39" s="6" t="s">
        <v>30990</v>
      </c>
      <c r="D39" s="6" t="s">
        <v>2659</v>
      </c>
      <c r="E39" s="6"/>
      <c r="F39" s="6" t="s">
        <v>24</v>
      </c>
      <c r="G39" s="6"/>
      <c r="H39" s="6"/>
      <c r="I39" s="6"/>
      <c r="J39" s="6"/>
      <c r="K39" s="6"/>
      <c r="L39" s="6"/>
      <c r="M39" s="6"/>
      <c r="N39" s="6"/>
      <c r="O39" s="6" t="s">
        <v>30991</v>
      </c>
    </row>
    <row r="40" customHeight="1" spans="1:15">
      <c r="A40" s="16"/>
      <c r="B40" s="16"/>
      <c r="C40" s="17" t="s">
        <v>3160</v>
      </c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</row>
    <row r="41" customHeight="1" spans="1:15">
      <c r="A41" s="6" t="s">
        <v>30992</v>
      </c>
      <c r="B41" s="6" t="s">
        <v>329</v>
      </c>
      <c r="C41" s="6" t="s">
        <v>30993</v>
      </c>
      <c r="D41" s="6" t="s">
        <v>3207</v>
      </c>
      <c r="E41" s="6"/>
      <c r="F41" s="6" t="s">
        <v>24</v>
      </c>
      <c r="G41" s="6"/>
      <c r="H41" s="6"/>
      <c r="I41" s="6"/>
      <c r="J41" s="6"/>
      <c r="K41" s="6"/>
      <c r="L41" s="6"/>
      <c r="M41" s="6"/>
      <c r="N41" s="6"/>
      <c r="O41" s="6" t="s">
        <v>30994</v>
      </c>
    </row>
    <row r="42" customHeight="1" spans="1:15">
      <c r="A42" s="8" t="s">
        <v>30995</v>
      </c>
      <c r="B42" s="8" t="s">
        <v>329</v>
      </c>
      <c r="C42" s="8" t="s">
        <v>5632</v>
      </c>
      <c r="D42" s="8" t="s">
        <v>3207</v>
      </c>
      <c r="E42" s="8"/>
      <c r="F42" s="8" t="s">
        <v>24</v>
      </c>
      <c r="G42" s="8"/>
      <c r="H42" s="8"/>
      <c r="I42" s="8"/>
      <c r="J42" s="8"/>
      <c r="K42" s="8"/>
      <c r="L42" s="8"/>
      <c r="M42" s="8"/>
      <c r="N42" s="8"/>
      <c r="O42" s="8" t="s">
        <v>30996</v>
      </c>
    </row>
    <row r="43" customHeight="1" spans="1:15">
      <c r="A43" s="6" t="s">
        <v>30997</v>
      </c>
      <c r="B43" s="6" t="s">
        <v>329</v>
      </c>
      <c r="C43" s="6" t="s">
        <v>30998</v>
      </c>
      <c r="D43" s="6" t="s">
        <v>3033</v>
      </c>
      <c r="E43" s="6"/>
      <c r="F43" s="6" t="s">
        <v>24</v>
      </c>
      <c r="G43" s="6"/>
      <c r="H43" s="6"/>
      <c r="I43" s="6"/>
      <c r="J43" s="6"/>
      <c r="K43" s="6"/>
      <c r="L43" s="6"/>
      <c r="M43" s="6"/>
      <c r="N43" s="6"/>
      <c r="O43" s="6" t="s">
        <v>30999</v>
      </c>
    </row>
    <row r="44" customHeight="1" spans="1:15">
      <c r="A44" s="8" t="s">
        <v>31000</v>
      </c>
      <c r="B44" s="8" t="s">
        <v>329</v>
      </c>
      <c r="C44" s="8" t="s">
        <v>31001</v>
      </c>
      <c r="D44" s="8" t="s">
        <v>2823</v>
      </c>
      <c r="E44" s="8"/>
      <c r="F44" s="8" t="s">
        <v>24</v>
      </c>
      <c r="G44" s="8"/>
      <c r="H44" s="8"/>
      <c r="I44" s="8"/>
      <c r="J44" s="8"/>
      <c r="K44" s="8"/>
      <c r="L44" s="8"/>
      <c r="M44" s="8"/>
      <c r="N44" s="8"/>
      <c r="O44" s="8" t="s">
        <v>31002</v>
      </c>
    </row>
    <row r="45" customHeight="1" spans="1:15">
      <c r="A45" s="6" t="s">
        <v>31003</v>
      </c>
      <c r="B45" s="6" t="s">
        <v>329</v>
      </c>
      <c r="C45" s="6" t="s">
        <v>31004</v>
      </c>
      <c r="D45" s="6" t="s">
        <v>2828</v>
      </c>
      <c r="E45" s="6"/>
      <c r="F45" s="6" t="s">
        <v>24</v>
      </c>
      <c r="G45" s="6"/>
      <c r="H45" s="6"/>
      <c r="I45" s="6"/>
      <c r="J45" s="6"/>
      <c r="K45" s="6"/>
      <c r="L45" s="6"/>
      <c r="M45" s="6"/>
      <c r="N45" s="6"/>
      <c r="O45" s="6" t="s">
        <v>31005</v>
      </c>
    </row>
    <row r="46" customHeight="1" spans="1:15">
      <c r="A46" s="8" t="s">
        <v>31006</v>
      </c>
      <c r="B46" s="8" t="s">
        <v>329</v>
      </c>
      <c r="C46" s="8" t="s">
        <v>31007</v>
      </c>
      <c r="D46" s="8" t="s">
        <v>2549</v>
      </c>
      <c r="E46" s="8"/>
      <c r="F46" s="8" t="s">
        <v>24</v>
      </c>
      <c r="G46" s="8"/>
      <c r="H46" s="8"/>
      <c r="I46" s="8"/>
      <c r="J46" s="8"/>
      <c r="K46" s="8"/>
      <c r="L46" s="8"/>
      <c r="M46" s="8"/>
      <c r="N46" s="8"/>
      <c r="O46" s="8" t="s">
        <v>31008</v>
      </c>
    </row>
    <row r="47" customHeight="1" spans="1:15">
      <c r="A47" s="6" t="s">
        <v>31009</v>
      </c>
      <c r="B47" s="6" t="s">
        <v>329</v>
      </c>
      <c r="C47" s="6" t="s">
        <v>31010</v>
      </c>
      <c r="D47" s="6" t="s">
        <v>2564</v>
      </c>
      <c r="E47" s="6"/>
      <c r="F47" s="6" t="s">
        <v>24</v>
      </c>
      <c r="G47" s="6"/>
      <c r="H47" s="6"/>
      <c r="I47" s="6"/>
      <c r="J47" s="6"/>
      <c r="K47" s="6"/>
      <c r="L47" s="6"/>
      <c r="M47" s="6"/>
      <c r="N47" s="6"/>
      <c r="O47" s="6" t="s">
        <v>31011</v>
      </c>
    </row>
    <row r="48" customHeight="1" spans="1:15">
      <c r="A48" s="8" t="s">
        <v>31012</v>
      </c>
      <c r="B48" s="8" t="s">
        <v>329</v>
      </c>
      <c r="C48" s="8" t="s">
        <v>31013</v>
      </c>
      <c r="D48" s="8" t="s">
        <v>2564</v>
      </c>
      <c r="E48" s="8"/>
      <c r="F48" s="8" t="s">
        <v>24</v>
      </c>
      <c r="G48" s="8"/>
      <c r="H48" s="8"/>
      <c r="I48" s="8"/>
      <c r="J48" s="8"/>
      <c r="K48" s="8"/>
      <c r="L48" s="8"/>
      <c r="M48" s="8"/>
      <c r="N48" s="8"/>
      <c r="O48" s="8" t="s">
        <v>31014</v>
      </c>
    </row>
    <row r="49" customHeight="1" spans="1:15">
      <c r="A49" s="6" t="s">
        <v>31015</v>
      </c>
      <c r="B49" s="6" t="s">
        <v>329</v>
      </c>
      <c r="C49" s="6" t="s">
        <v>31016</v>
      </c>
      <c r="D49" s="6" t="s">
        <v>3500</v>
      </c>
      <c r="E49" s="6"/>
      <c r="F49" s="6" t="s">
        <v>121</v>
      </c>
      <c r="G49" s="6"/>
      <c r="H49" s="6"/>
      <c r="I49" s="6"/>
      <c r="J49" s="6"/>
      <c r="K49" s="6"/>
      <c r="L49" s="6"/>
      <c r="M49" s="6"/>
      <c r="N49" s="6"/>
      <c r="O49" s="6" t="s">
        <v>31017</v>
      </c>
    </row>
    <row r="50" customHeight="1" spans="1:15">
      <c r="A50" s="16"/>
      <c r="B50" s="16"/>
      <c r="C50" s="17" t="s">
        <v>3552</v>
      </c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</row>
    <row r="51" customHeight="1" spans="1:15">
      <c r="A51" s="6" t="s">
        <v>31018</v>
      </c>
      <c r="B51" s="6" t="s">
        <v>432</v>
      </c>
      <c r="C51" s="6" t="s">
        <v>31019</v>
      </c>
      <c r="D51" s="6" t="s">
        <v>3500</v>
      </c>
      <c r="E51" s="6"/>
      <c r="F51" s="6" t="s">
        <v>121</v>
      </c>
      <c r="G51" s="6"/>
      <c r="H51" s="6"/>
      <c r="I51" s="6"/>
      <c r="J51" s="6"/>
      <c r="K51" s="6"/>
      <c r="L51" s="6"/>
      <c r="M51" s="6"/>
      <c r="N51" s="6"/>
      <c r="O51" s="6" t="s">
        <v>31020</v>
      </c>
    </row>
    <row r="52" customHeight="1" spans="1:15">
      <c r="A52" s="16"/>
      <c r="B52" s="16"/>
      <c r="C52" s="17" t="s">
        <v>3591</v>
      </c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</row>
    <row r="53" customHeight="1" spans="1:15">
      <c r="A53" s="6" t="s">
        <v>31021</v>
      </c>
      <c r="B53" s="6" t="s">
        <v>450</v>
      </c>
      <c r="C53" s="6" t="s">
        <v>31022</v>
      </c>
      <c r="D53" s="6" t="s">
        <v>2836</v>
      </c>
      <c r="E53" s="6"/>
      <c r="F53" s="6" t="s">
        <v>15842</v>
      </c>
      <c r="G53" s="6"/>
      <c r="H53" s="6"/>
      <c r="I53" s="6"/>
      <c r="J53" s="6"/>
      <c r="K53" s="6"/>
      <c r="L53" s="6"/>
      <c r="M53" s="6"/>
      <c r="N53" s="6"/>
      <c r="O53" s="6" t="s">
        <v>31023</v>
      </c>
    </row>
    <row r="54" customHeight="1" spans="1:15">
      <c r="A54" s="8" t="s">
        <v>31024</v>
      </c>
      <c r="B54" s="8" t="s">
        <v>450</v>
      </c>
      <c r="C54" s="8" t="s">
        <v>31025</v>
      </c>
      <c r="D54" s="8" t="s">
        <v>2836</v>
      </c>
      <c r="E54" s="8"/>
      <c r="F54" s="8" t="s">
        <v>1531</v>
      </c>
      <c r="G54" s="8"/>
      <c r="H54" s="8"/>
      <c r="I54" s="8"/>
      <c r="J54" s="8"/>
      <c r="K54" s="8"/>
      <c r="L54" s="8"/>
      <c r="M54" s="8"/>
      <c r="N54" s="8"/>
      <c r="O54" s="8" t="s">
        <v>31026</v>
      </c>
    </row>
    <row r="55" customHeight="1" spans="1:15">
      <c r="A55" s="6" t="s">
        <v>31027</v>
      </c>
      <c r="B55" s="6" t="s">
        <v>450</v>
      </c>
      <c r="C55" s="6" t="s">
        <v>31028</v>
      </c>
      <c r="D55" s="6" t="s">
        <v>3684</v>
      </c>
      <c r="E55" s="6"/>
      <c r="F55" s="6" t="s">
        <v>24</v>
      </c>
      <c r="G55" s="6"/>
      <c r="H55" s="6"/>
      <c r="I55" s="6"/>
      <c r="J55" s="6"/>
      <c r="K55" s="6"/>
      <c r="L55" s="6"/>
      <c r="M55" s="6"/>
      <c r="N55" s="6"/>
      <c r="O55" s="6" t="s">
        <v>31029</v>
      </c>
    </row>
    <row r="56" customHeight="1" spans="1:15">
      <c r="A56" s="8" t="s">
        <v>31030</v>
      </c>
      <c r="B56" s="8" t="s">
        <v>450</v>
      </c>
      <c r="C56" s="8" t="s">
        <v>31031</v>
      </c>
      <c r="D56" s="8" t="s">
        <v>3684</v>
      </c>
      <c r="E56" s="8"/>
      <c r="F56" s="8" t="s">
        <v>24</v>
      </c>
      <c r="G56" s="8"/>
      <c r="H56" s="8"/>
      <c r="I56" s="8"/>
      <c r="J56" s="8"/>
      <c r="K56" s="8"/>
      <c r="L56" s="8"/>
      <c r="M56" s="8"/>
      <c r="N56" s="8"/>
      <c r="O56" s="8" t="s">
        <v>31032</v>
      </c>
    </row>
    <row r="57" customHeight="1" spans="1:15">
      <c r="A57" s="6" t="s">
        <v>31033</v>
      </c>
      <c r="B57" s="6" t="s">
        <v>450</v>
      </c>
      <c r="C57" s="6" t="s">
        <v>31034</v>
      </c>
      <c r="D57" s="6" t="s">
        <v>2629</v>
      </c>
      <c r="E57" s="6"/>
      <c r="F57" s="6" t="s">
        <v>24</v>
      </c>
      <c r="G57" s="6"/>
      <c r="H57" s="6"/>
      <c r="I57" s="6"/>
      <c r="J57" s="6"/>
      <c r="K57" s="6"/>
      <c r="L57" s="6"/>
      <c r="M57" s="6"/>
      <c r="N57" s="6"/>
      <c r="O57" s="6" t="s">
        <v>31035</v>
      </c>
    </row>
    <row r="58" customHeight="1" spans="1:15">
      <c r="A58" s="8" t="s">
        <v>31036</v>
      </c>
      <c r="B58" s="8" t="s">
        <v>450</v>
      </c>
      <c r="C58" s="8" t="s">
        <v>31037</v>
      </c>
      <c r="D58" s="8" t="s">
        <v>2629</v>
      </c>
      <c r="E58" s="8"/>
      <c r="F58" s="8" t="s">
        <v>24</v>
      </c>
      <c r="G58" s="8"/>
      <c r="H58" s="8"/>
      <c r="I58" s="8"/>
      <c r="J58" s="8"/>
      <c r="K58" s="8"/>
      <c r="L58" s="8"/>
      <c r="M58" s="8"/>
      <c r="N58" s="8"/>
      <c r="O58" s="8" t="s">
        <v>31038</v>
      </c>
    </row>
    <row r="59" customHeight="1" spans="1:15">
      <c r="A59" s="6" t="s">
        <v>31039</v>
      </c>
      <c r="B59" s="6" t="s">
        <v>450</v>
      </c>
      <c r="C59" s="6" t="s">
        <v>3761</v>
      </c>
      <c r="D59" s="6" t="s">
        <v>3762</v>
      </c>
      <c r="E59" s="6"/>
      <c r="F59" s="6" t="s">
        <v>1689</v>
      </c>
      <c r="G59" s="6"/>
      <c r="H59" s="6"/>
      <c r="I59" s="6"/>
      <c r="J59" s="6"/>
      <c r="K59" s="6"/>
      <c r="L59" s="6"/>
      <c r="M59" s="6"/>
      <c r="N59" s="6"/>
      <c r="O59" s="6" t="s">
        <v>31040</v>
      </c>
    </row>
    <row r="60" customHeight="1" spans="1:15">
      <c r="A60" s="8" t="s">
        <v>31041</v>
      </c>
      <c r="B60" s="8" t="s">
        <v>450</v>
      </c>
      <c r="C60" s="8" t="s">
        <v>31042</v>
      </c>
      <c r="D60" s="8"/>
      <c r="E60" s="8"/>
      <c r="F60" s="8" t="s">
        <v>24</v>
      </c>
      <c r="G60" s="8"/>
      <c r="H60" s="8"/>
      <c r="I60" s="8"/>
      <c r="J60" s="8"/>
      <c r="K60" s="8"/>
      <c r="L60" s="8"/>
      <c r="M60" s="8"/>
      <c r="N60" s="8"/>
      <c r="O60" s="8" t="s">
        <v>31043</v>
      </c>
    </row>
    <row r="61" customHeight="1" spans="1:15">
      <c r="A61" s="6" t="s">
        <v>31044</v>
      </c>
      <c r="B61" s="6" t="s">
        <v>450</v>
      </c>
      <c r="C61" s="6" t="s">
        <v>31045</v>
      </c>
      <c r="D61" s="6"/>
      <c r="E61" s="6"/>
      <c r="F61" s="6" t="s">
        <v>24</v>
      </c>
      <c r="G61" s="6"/>
      <c r="H61" s="6"/>
      <c r="I61" s="6"/>
      <c r="J61" s="6"/>
      <c r="K61" s="6"/>
      <c r="L61" s="6"/>
      <c r="M61" s="6"/>
      <c r="N61" s="6"/>
      <c r="O61" s="6" t="s">
        <v>31046</v>
      </c>
    </row>
    <row r="62" customHeight="1" spans="1:15">
      <c r="A62" s="16"/>
      <c r="B62" s="16"/>
      <c r="C62" s="17" t="s">
        <v>3829</v>
      </c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</row>
    <row r="63" customHeight="1" spans="1:15">
      <c r="A63" s="6" t="s">
        <v>31047</v>
      </c>
      <c r="B63" s="6" t="s">
        <v>527</v>
      </c>
      <c r="C63" s="6" t="s">
        <v>3831</v>
      </c>
      <c r="D63" s="6" t="s">
        <v>2828</v>
      </c>
      <c r="E63" s="6"/>
      <c r="F63" s="6" t="s">
        <v>24</v>
      </c>
      <c r="G63" s="6"/>
      <c r="H63" s="6"/>
      <c r="I63" s="6"/>
      <c r="J63" s="6"/>
      <c r="K63" s="6"/>
      <c r="L63" s="6"/>
      <c r="M63" s="6" t="s">
        <v>31048</v>
      </c>
      <c r="N63" s="6"/>
      <c r="O63" s="6" t="s">
        <v>31049</v>
      </c>
    </row>
    <row r="64" customHeight="1" spans="1:15">
      <c r="A64" s="8" t="s">
        <v>31050</v>
      </c>
      <c r="B64" s="8" t="s">
        <v>527</v>
      </c>
      <c r="C64" s="8" t="s">
        <v>31051</v>
      </c>
      <c r="D64" s="8" t="s">
        <v>2828</v>
      </c>
      <c r="E64" s="8"/>
      <c r="F64" s="8" t="s">
        <v>24</v>
      </c>
      <c r="G64" s="8"/>
      <c r="H64" s="8"/>
      <c r="I64" s="8"/>
      <c r="J64" s="8"/>
      <c r="K64" s="8"/>
      <c r="L64" s="8"/>
      <c r="M64" s="8"/>
      <c r="N64" s="8"/>
      <c r="O64" s="8" t="s">
        <v>31052</v>
      </c>
    </row>
    <row r="65" customHeight="1" spans="1:15">
      <c r="A65" s="6" t="s">
        <v>31053</v>
      </c>
      <c r="B65" s="6" t="s">
        <v>527</v>
      </c>
      <c r="C65" s="6" t="s">
        <v>31054</v>
      </c>
      <c r="D65" s="6" t="s">
        <v>3106</v>
      </c>
      <c r="E65" s="6"/>
      <c r="F65" s="6" t="s">
        <v>24</v>
      </c>
      <c r="G65" s="6"/>
      <c r="H65" s="6"/>
      <c r="I65" s="6"/>
      <c r="J65" s="6"/>
      <c r="K65" s="6"/>
      <c r="L65" s="6"/>
      <c r="M65" s="6"/>
      <c r="N65" s="6"/>
      <c r="O65" s="6" t="s">
        <v>31055</v>
      </c>
    </row>
    <row r="66" customHeight="1" spans="1:15">
      <c r="A66" s="8" t="s">
        <v>31056</v>
      </c>
      <c r="B66" s="8" t="s">
        <v>527</v>
      </c>
      <c r="C66" s="8" t="s">
        <v>15474</v>
      </c>
      <c r="D66" s="8" t="s">
        <v>3852</v>
      </c>
      <c r="E66" s="8"/>
      <c r="F66" s="8" t="s">
        <v>121</v>
      </c>
      <c r="G66" s="8"/>
      <c r="H66" s="8"/>
      <c r="I66" s="8"/>
      <c r="J66" s="8"/>
      <c r="K66" s="8"/>
      <c r="L66" s="8"/>
      <c r="M66" s="8"/>
      <c r="N66" s="8"/>
      <c r="O66" s="8" t="s">
        <v>31057</v>
      </c>
    </row>
    <row r="67" customHeight="1" spans="1:15">
      <c r="A67" s="6" t="s">
        <v>31058</v>
      </c>
      <c r="B67" s="6" t="s">
        <v>527</v>
      </c>
      <c r="C67" s="6" t="s">
        <v>31059</v>
      </c>
      <c r="D67" s="6" t="s">
        <v>3886</v>
      </c>
      <c r="E67" s="6"/>
      <c r="F67" s="6" t="s">
        <v>24</v>
      </c>
      <c r="G67" s="6"/>
      <c r="H67" s="6"/>
      <c r="I67" s="6"/>
      <c r="J67" s="6"/>
      <c r="K67" s="6"/>
      <c r="L67" s="6"/>
      <c r="M67" s="6"/>
      <c r="N67" s="6"/>
      <c r="O67" s="6" t="s">
        <v>31060</v>
      </c>
    </row>
    <row r="68" customHeight="1" spans="1:15">
      <c r="A68" s="8" t="s">
        <v>31061</v>
      </c>
      <c r="B68" s="8" t="s">
        <v>527</v>
      </c>
      <c r="C68" s="8" t="s">
        <v>31062</v>
      </c>
      <c r="D68" s="8" t="s">
        <v>3928</v>
      </c>
      <c r="E68" s="8"/>
      <c r="F68" s="8" t="s">
        <v>24</v>
      </c>
      <c r="G68" s="8"/>
      <c r="H68" s="8"/>
      <c r="I68" s="8"/>
      <c r="J68" s="8"/>
      <c r="K68" s="8"/>
      <c r="L68" s="8"/>
      <c r="M68" s="8"/>
      <c r="N68" s="8"/>
      <c r="O68" s="8" t="s">
        <v>31063</v>
      </c>
    </row>
    <row r="69" customHeight="1" spans="1:15">
      <c r="A69" s="16"/>
      <c r="B69" s="16"/>
      <c r="C69" s="17" t="s">
        <v>3955</v>
      </c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</row>
    <row r="70" customHeight="1" spans="1:15">
      <c r="A70" s="8" t="s">
        <v>31064</v>
      </c>
      <c r="B70" s="8" t="s">
        <v>554</v>
      </c>
      <c r="C70" s="8" t="s">
        <v>31065</v>
      </c>
      <c r="D70" s="8" t="s">
        <v>3184</v>
      </c>
      <c r="E70" s="8"/>
      <c r="F70" s="8" t="s">
        <v>24</v>
      </c>
      <c r="G70" s="8"/>
      <c r="H70" s="8"/>
      <c r="I70" s="8"/>
      <c r="J70" s="8"/>
      <c r="K70" s="8"/>
      <c r="L70" s="8"/>
      <c r="M70" s="8"/>
      <c r="N70" s="8"/>
      <c r="O70" s="8" t="s">
        <v>31066</v>
      </c>
    </row>
    <row r="71" customHeight="1" spans="1:15">
      <c r="A71" s="6" t="s">
        <v>31067</v>
      </c>
      <c r="B71" s="6" t="s">
        <v>554</v>
      </c>
      <c r="C71" s="6" t="s">
        <v>31068</v>
      </c>
      <c r="D71" s="6" t="s">
        <v>3237</v>
      </c>
      <c r="E71" s="6"/>
      <c r="F71" s="6" t="s">
        <v>24</v>
      </c>
      <c r="G71" s="6"/>
      <c r="H71" s="6"/>
      <c r="I71" s="6"/>
      <c r="J71" s="6"/>
      <c r="K71" s="6"/>
      <c r="L71" s="6"/>
      <c r="M71" s="6"/>
      <c r="N71" s="6"/>
      <c r="O71" s="6" t="s">
        <v>31069</v>
      </c>
    </row>
    <row r="72" customHeight="1" spans="1:15">
      <c r="A72" s="8" t="s">
        <v>31070</v>
      </c>
      <c r="B72" s="8" t="s">
        <v>554</v>
      </c>
      <c r="C72" s="8" t="s">
        <v>31071</v>
      </c>
      <c r="D72" s="8" t="s">
        <v>3237</v>
      </c>
      <c r="E72" s="8"/>
      <c r="F72" s="8" t="s">
        <v>24</v>
      </c>
      <c r="G72" s="8"/>
      <c r="H72" s="8"/>
      <c r="I72" s="8"/>
      <c r="J72" s="8"/>
      <c r="K72" s="8"/>
      <c r="L72" s="8"/>
      <c r="M72" s="8"/>
      <c r="N72" s="8"/>
      <c r="O72" s="8" t="s">
        <v>31072</v>
      </c>
    </row>
    <row r="73" customHeight="1" spans="1:15">
      <c r="A73" s="6" t="s">
        <v>31073</v>
      </c>
      <c r="B73" s="6" t="s">
        <v>554</v>
      </c>
      <c r="C73" s="6" t="s">
        <v>7101</v>
      </c>
      <c r="D73" s="6" t="s">
        <v>2828</v>
      </c>
      <c r="E73" s="6"/>
      <c r="F73" s="6" t="s">
        <v>24</v>
      </c>
      <c r="G73" s="6"/>
      <c r="H73" s="6"/>
      <c r="I73" s="6"/>
      <c r="J73" s="6"/>
      <c r="K73" s="6"/>
      <c r="L73" s="6"/>
      <c r="M73" s="6" t="s">
        <v>31074</v>
      </c>
      <c r="N73" s="6"/>
      <c r="O73" s="6" t="s">
        <v>31075</v>
      </c>
    </row>
    <row r="74" customHeight="1" spans="1:15">
      <c r="A74" s="16"/>
      <c r="B74" s="16"/>
      <c r="C74" s="17" t="s">
        <v>4119</v>
      </c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</row>
    <row r="75" customHeight="1" spans="1:15">
      <c r="A75" s="6" t="s">
        <v>31076</v>
      </c>
      <c r="B75" s="6" t="s">
        <v>596</v>
      </c>
      <c r="C75" s="6" t="s">
        <v>31077</v>
      </c>
      <c r="D75" s="6" t="s">
        <v>4145</v>
      </c>
      <c r="E75" s="6"/>
      <c r="F75" s="6" t="s">
        <v>24</v>
      </c>
      <c r="G75" s="6"/>
      <c r="H75" s="6"/>
      <c r="I75" s="6"/>
      <c r="J75" s="6"/>
      <c r="K75" s="6"/>
      <c r="L75" s="6"/>
      <c r="M75" s="6"/>
      <c r="N75" s="6"/>
      <c r="O75" s="6" t="s">
        <v>31078</v>
      </c>
    </row>
    <row r="76" customHeight="1" spans="1:15">
      <c r="A76" s="16"/>
      <c r="B76" s="16"/>
      <c r="C76" s="17" t="s">
        <v>4484</v>
      </c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</row>
    <row r="77" customHeight="1" spans="1:15">
      <c r="A77" s="6" t="s">
        <v>31079</v>
      </c>
      <c r="B77" s="6"/>
      <c r="C77" s="6" t="s">
        <v>31080</v>
      </c>
      <c r="D77" s="6"/>
      <c r="E77" s="6"/>
      <c r="F77" s="6" t="s">
        <v>24</v>
      </c>
      <c r="G77" s="6"/>
      <c r="H77" s="6"/>
      <c r="I77" s="6"/>
      <c r="J77" s="6"/>
      <c r="K77" s="6"/>
      <c r="L77" s="6"/>
      <c r="M77" s="6"/>
      <c r="N77" s="6"/>
      <c r="O77" s="6" t="s">
        <v>31081</v>
      </c>
    </row>
    <row r="78" customHeight="1" spans="1:15">
      <c r="A78" s="8" t="s">
        <v>31082</v>
      </c>
      <c r="B78" s="8"/>
      <c r="C78" s="8" t="s">
        <v>31083</v>
      </c>
      <c r="D78" s="8"/>
      <c r="E78" s="8"/>
      <c r="F78" s="8" t="s">
        <v>24</v>
      </c>
      <c r="G78" s="8"/>
      <c r="H78" s="8"/>
      <c r="I78" s="8"/>
      <c r="J78" s="8"/>
      <c r="K78" s="8"/>
      <c r="L78" s="8"/>
      <c r="M78" s="8"/>
      <c r="N78" s="8"/>
      <c r="O78" s="8" t="s">
        <v>31084</v>
      </c>
    </row>
    <row r="79" customHeight="1" spans="1:15">
      <c r="A79" s="6" t="s">
        <v>31085</v>
      </c>
      <c r="B79" s="6"/>
      <c r="C79" s="6" t="s">
        <v>31083</v>
      </c>
      <c r="D79" s="6"/>
      <c r="E79" s="6"/>
      <c r="F79" s="6" t="s">
        <v>24</v>
      </c>
      <c r="G79" s="6"/>
      <c r="H79" s="6"/>
      <c r="I79" s="6"/>
      <c r="J79" s="6"/>
      <c r="K79" s="6"/>
      <c r="L79" s="6"/>
      <c r="M79" s="6"/>
      <c r="N79" s="6"/>
      <c r="O79" s="6" t="s">
        <v>31086</v>
      </c>
    </row>
    <row r="80" customHeight="1" spans="1:15">
      <c r="A80" s="8" t="s">
        <v>31087</v>
      </c>
      <c r="B80" s="8"/>
      <c r="C80" s="8" t="s">
        <v>31088</v>
      </c>
      <c r="D80" s="8"/>
      <c r="E80" s="8"/>
      <c r="F80" s="8" t="s">
        <v>24</v>
      </c>
      <c r="G80" s="8"/>
      <c r="H80" s="8"/>
      <c r="I80" s="8"/>
      <c r="J80" s="8"/>
      <c r="K80" s="8"/>
      <c r="L80" s="8"/>
      <c r="M80" s="8"/>
      <c r="N80" s="8"/>
      <c r="O80" s="8" t="s">
        <v>31089</v>
      </c>
    </row>
  </sheetData>
  <autoFilter xmlns:etc="http://www.wps.cn/officeDocument/2017/etCustomData" ref="A2:O80" etc:filterBottomFollowUsedRange="0">
    <extLst/>
  </autoFilter>
  <mergeCells count="1">
    <mergeCell ref="A1:O1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23"/>
  <sheetViews>
    <sheetView showGridLines="0" workbookViewId="0">
      <pane ySplit="2" topLeftCell="A3" activePane="bottomLeft" state="frozen"/>
      <selection/>
      <selection pane="bottomLeft" activeCell="I23" sqref="I23"/>
    </sheetView>
  </sheetViews>
  <sheetFormatPr defaultColWidth="8.67619047619048" defaultRowHeight="15"/>
  <cols>
    <col min="3" max="3" width="24" style="1" customWidth="1"/>
    <col min="16" max="16" width="46" style="1" customWidth="1"/>
  </cols>
  <sheetData>
    <row r="1" customHeight="1" spans="1:16">
      <c r="A1" s="14" t="s">
        <v>31090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customHeight="1" spans="1:16">
      <c r="A2" s="15" t="s">
        <v>69</v>
      </c>
      <c r="B2" s="15" t="s">
        <v>2517</v>
      </c>
      <c r="C2" s="15" t="s">
        <v>2518</v>
      </c>
      <c r="D2" s="15" t="s">
        <v>82</v>
      </c>
      <c r="E2" s="15" t="s">
        <v>31091</v>
      </c>
      <c r="F2" s="15" t="s">
        <v>2521</v>
      </c>
      <c r="G2" s="15" t="s">
        <v>16</v>
      </c>
      <c r="H2" s="15" t="s">
        <v>2522</v>
      </c>
      <c r="I2" s="15" t="s">
        <v>2523</v>
      </c>
      <c r="J2" s="15" t="s">
        <v>2524</v>
      </c>
      <c r="K2" s="15" t="s">
        <v>2525</v>
      </c>
      <c r="L2" s="15" t="s">
        <v>2526</v>
      </c>
      <c r="M2" s="15" t="s">
        <v>2527</v>
      </c>
      <c r="N2" s="15" t="s">
        <v>2528</v>
      </c>
      <c r="O2" s="15" t="s">
        <v>2529</v>
      </c>
      <c r="P2" s="15" t="s">
        <v>2530</v>
      </c>
    </row>
    <row r="3" customHeight="1" spans="1:16">
      <c r="A3" s="16"/>
      <c r="B3" s="16"/>
      <c r="C3" s="17" t="s">
        <v>2531</v>
      </c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</row>
    <row r="4" customHeight="1" spans="1:16">
      <c r="A4" s="8" t="s">
        <v>31092</v>
      </c>
      <c r="B4" s="8" t="s">
        <v>119</v>
      </c>
      <c r="C4" s="8" t="s">
        <v>31093</v>
      </c>
      <c r="D4" s="8" t="s">
        <v>2564</v>
      </c>
      <c r="E4" s="8" t="s">
        <v>31094</v>
      </c>
      <c r="F4" s="8" t="s">
        <v>124</v>
      </c>
      <c r="G4" s="8" t="s">
        <v>24</v>
      </c>
      <c r="H4" s="8"/>
      <c r="I4" s="8"/>
      <c r="J4" s="8"/>
      <c r="K4" s="8"/>
      <c r="L4" s="8"/>
      <c r="M4" s="8"/>
      <c r="N4" s="8"/>
      <c r="O4" s="8"/>
      <c r="P4" s="8" t="s">
        <v>31095</v>
      </c>
    </row>
    <row r="5" customHeight="1" spans="1:16">
      <c r="A5" s="6" t="s">
        <v>31096</v>
      </c>
      <c r="B5" s="6" t="s">
        <v>119</v>
      </c>
      <c r="C5" s="6" t="s">
        <v>31097</v>
      </c>
      <c r="D5" s="6" t="s">
        <v>2599</v>
      </c>
      <c r="E5" s="6" t="s">
        <v>31098</v>
      </c>
      <c r="F5" s="6" t="s">
        <v>31099</v>
      </c>
      <c r="G5" s="6" t="s">
        <v>24</v>
      </c>
      <c r="H5" s="6"/>
      <c r="I5" s="6"/>
      <c r="J5" s="6"/>
      <c r="K5" s="6"/>
      <c r="L5" s="6"/>
      <c r="M5" s="6"/>
      <c r="N5" s="6" t="s">
        <v>31098</v>
      </c>
      <c r="O5" s="6"/>
      <c r="P5" s="6" t="s">
        <v>31100</v>
      </c>
    </row>
    <row r="6" customHeight="1" spans="1:16">
      <c r="A6" s="8" t="s">
        <v>1201</v>
      </c>
      <c r="B6" s="8" t="s">
        <v>119</v>
      </c>
      <c r="C6" s="8" t="s">
        <v>2662</v>
      </c>
      <c r="D6" s="8" t="s">
        <v>2663</v>
      </c>
      <c r="E6" s="8" t="s">
        <v>31101</v>
      </c>
      <c r="F6" s="8" t="s">
        <v>137</v>
      </c>
      <c r="G6" s="8" t="s">
        <v>121</v>
      </c>
      <c r="H6" s="8"/>
      <c r="I6" s="8"/>
      <c r="J6" s="8"/>
      <c r="K6" s="8"/>
      <c r="L6" s="8"/>
      <c r="M6" s="8"/>
      <c r="N6" s="8"/>
      <c r="O6" s="8"/>
      <c r="P6" s="8" t="s">
        <v>1202</v>
      </c>
    </row>
    <row r="7" customHeight="1" spans="1:16">
      <c r="A7" s="6" t="s">
        <v>1204</v>
      </c>
      <c r="B7" s="6" t="s">
        <v>119</v>
      </c>
      <c r="C7" s="6" t="s">
        <v>2662</v>
      </c>
      <c r="D7" s="6" t="s">
        <v>2663</v>
      </c>
      <c r="E7" s="6" t="s">
        <v>31102</v>
      </c>
      <c r="F7" s="6" t="s">
        <v>120</v>
      </c>
      <c r="G7" s="6" t="s">
        <v>121</v>
      </c>
      <c r="H7" s="6"/>
      <c r="I7" s="6"/>
      <c r="J7" s="6"/>
      <c r="K7" s="6"/>
      <c r="L7" s="6"/>
      <c r="M7" s="6"/>
      <c r="N7" s="6"/>
      <c r="O7" s="6"/>
      <c r="P7" s="6" t="s">
        <v>1205</v>
      </c>
    </row>
    <row r="8" customHeight="1" spans="1:16">
      <c r="A8" s="8" t="s">
        <v>31103</v>
      </c>
      <c r="B8" s="8" t="s">
        <v>119</v>
      </c>
      <c r="C8" s="8" t="s">
        <v>31104</v>
      </c>
      <c r="D8" s="8" t="s">
        <v>2663</v>
      </c>
      <c r="E8" s="8" t="s">
        <v>31105</v>
      </c>
      <c r="F8" s="8" t="s">
        <v>120</v>
      </c>
      <c r="G8" s="8" t="s">
        <v>24</v>
      </c>
      <c r="H8" s="8"/>
      <c r="I8" s="8"/>
      <c r="J8" s="8"/>
      <c r="K8" s="8"/>
      <c r="L8" s="8"/>
      <c r="M8" s="8"/>
      <c r="N8" s="8" t="s">
        <v>31106</v>
      </c>
      <c r="O8" s="8"/>
      <c r="P8" s="8" t="s">
        <v>31107</v>
      </c>
    </row>
    <row r="9" customHeight="1" spans="1:16">
      <c r="A9" s="6" t="s">
        <v>31108</v>
      </c>
      <c r="B9" s="6" t="s">
        <v>119</v>
      </c>
      <c r="C9" s="6" t="s">
        <v>31109</v>
      </c>
      <c r="D9" s="6" t="s">
        <v>2686</v>
      </c>
      <c r="E9" s="6" t="s">
        <v>31110</v>
      </c>
      <c r="F9" s="6" t="s">
        <v>120</v>
      </c>
      <c r="G9" s="6" t="s">
        <v>24</v>
      </c>
      <c r="H9" s="6"/>
      <c r="I9" s="6"/>
      <c r="J9" s="6"/>
      <c r="K9" s="6"/>
      <c r="L9" s="6"/>
      <c r="M9" s="6"/>
      <c r="N9" s="6"/>
      <c r="O9" s="6"/>
      <c r="P9" s="6" t="s">
        <v>31111</v>
      </c>
    </row>
    <row r="10" customHeight="1" spans="1:16">
      <c r="A10" s="16"/>
      <c r="B10" s="16"/>
      <c r="C10" s="17" t="s">
        <v>2694</v>
      </c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</row>
    <row r="11" customHeight="1" spans="1:16">
      <c r="A11" s="6" t="s">
        <v>31112</v>
      </c>
      <c r="B11" s="6" t="s">
        <v>153</v>
      </c>
      <c r="C11" s="6" t="s">
        <v>12385</v>
      </c>
      <c r="D11" s="6" t="s">
        <v>2772</v>
      </c>
      <c r="E11" s="6" t="s">
        <v>31113</v>
      </c>
      <c r="F11" s="6" t="s">
        <v>31114</v>
      </c>
      <c r="G11" s="6" t="s">
        <v>24</v>
      </c>
      <c r="H11" s="6"/>
      <c r="I11" s="6"/>
      <c r="J11" s="6"/>
      <c r="K11" s="6"/>
      <c r="L11" s="6"/>
      <c r="M11" s="6"/>
      <c r="N11" s="6"/>
      <c r="O11" s="6"/>
      <c r="P11" s="6" t="s">
        <v>31115</v>
      </c>
    </row>
    <row r="12" customHeight="1" spans="1:16">
      <c r="A12" s="8" t="s">
        <v>31116</v>
      </c>
      <c r="B12" s="8" t="s">
        <v>153</v>
      </c>
      <c r="C12" s="8" t="s">
        <v>31117</v>
      </c>
      <c r="D12" s="8" t="s">
        <v>2772</v>
      </c>
      <c r="E12" s="8" t="s">
        <v>31118</v>
      </c>
      <c r="F12" s="8" t="s">
        <v>31119</v>
      </c>
      <c r="G12" s="8" t="s">
        <v>24</v>
      </c>
      <c r="H12" s="8"/>
      <c r="I12" s="8"/>
      <c r="J12" s="8"/>
      <c r="K12" s="8"/>
      <c r="L12" s="8"/>
      <c r="M12" s="8"/>
      <c r="N12" s="8"/>
      <c r="O12" s="8"/>
      <c r="P12" s="8" t="s">
        <v>31120</v>
      </c>
    </row>
    <row r="13" customHeight="1" spans="1:16">
      <c r="A13" s="6" t="s">
        <v>31121</v>
      </c>
      <c r="B13" s="6" t="s">
        <v>153</v>
      </c>
      <c r="C13" s="6" t="s">
        <v>31122</v>
      </c>
      <c r="D13" s="6" t="s">
        <v>2772</v>
      </c>
      <c r="E13" s="6" t="s">
        <v>31113</v>
      </c>
      <c r="F13" s="6" t="s">
        <v>124</v>
      </c>
      <c r="G13" s="6" t="s">
        <v>24</v>
      </c>
      <c r="H13" s="6"/>
      <c r="I13" s="6"/>
      <c r="J13" s="6"/>
      <c r="K13" s="6"/>
      <c r="L13" s="6"/>
      <c r="M13" s="6"/>
      <c r="N13" s="6"/>
      <c r="O13" s="6"/>
      <c r="P13" s="6" t="s">
        <v>31123</v>
      </c>
    </row>
    <row r="14" customHeight="1" spans="1:16">
      <c r="A14" s="8" t="s">
        <v>31124</v>
      </c>
      <c r="B14" s="8" t="s">
        <v>153</v>
      </c>
      <c r="C14" s="8" t="s">
        <v>31125</v>
      </c>
      <c r="D14" s="8" t="s">
        <v>7509</v>
      </c>
      <c r="E14" s="8" t="s">
        <v>31126</v>
      </c>
      <c r="F14" s="8" t="s">
        <v>31127</v>
      </c>
      <c r="G14" s="8" t="s">
        <v>24</v>
      </c>
      <c r="H14" s="8"/>
      <c r="I14" s="8"/>
      <c r="J14" s="8"/>
      <c r="K14" s="8"/>
      <c r="L14" s="8"/>
      <c r="M14" s="8"/>
      <c r="N14" s="8"/>
      <c r="O14" s="8"/>
      <c r="P14" s="8" t="s">
        <v>31128</v>
      </c>
    </row>
    <row r="15" customHeight="1" spans="1:16">
      <c r="A15" s="6" t="s">
        <v>921</v>
      </c>
      <c r="B15" s="6" t="s">
        <v>153</v>
      </c>
      <c r="C15" s="6" t="s">
        <v>31125</v>
      </c>
      <c r="D15" s="6" t="s">
        <v>7509</v>
      </c>
      <c r="E15" s="6" t="s">
        <v>31129</v>
      </c>
      <c r="F15" s="6" t="s">
        <v>124</v>
      </c>
      <c r="G15" s="6" t="s">
        <v>121</v>
      </c>
      <c r="H15" s="6"/>
      <c r="I15" s="6"/>
      <c r="J15" s="6"/>
      <c r="K15" s="6"/>
      <c r="L15" s="6"/>
      <c r="M15" s="6"/>
      <c r="N15" s="6"/>
      <c r="O15" s="6"/>
      <c r="P15" s="6" t="s">
        <v>922</v>
      </c>
    </row>
    <row r="16" customHeight="1" spans="1:16">
      <c r="A16" s="8" t="s">
        <v>31130</v>
      </c>
      <c r="B16" s="8" t="s">
        <v>153</v>
      </c>
      <c r="C16" s="8" t="s">
        <v>2827</v>
      </c>
      <c r="D16" s="8" t="s">
        <v>2828</v>
      </c>
      <c r="E16" s="8"/>
      <c r="F16" s="8" t="s">
        <v>124</v>
      </c>
      <c r="G16" s="8" t="s">
        <v>24</v>
      </c>
      <c r="H16" s="8"/>
      <c r="I16" s="8"/>
      <c r="J16" s="8"/>
      <c r="K16" s="8"/>
      <c r="L16" s="8"/>
      <c r="M16" s="8"/>
      <c r="N16" s="8"/>
      <c r="O16" s="8"/>
      <c r="P16" s="8" t="s">
        <v>31131</v>
      </c>
    </row>
    <row r="17" customHeight="1" spans="1:16">
      <c r="A17" s="6" t="s">
        <v>31132</v>
      </c>
      <c r="B17" s="6" t="s">
        <v>153</v>
      </c>
      <c r="C17" s="6" t="s">
        <v>31133</v>
      </c>
      <c r="D17" s="6" t="s">
        <v>2836</v>
      </c>
      <c r="E17" s="6"/>
      <c r="F17" s="6" t="s">
        <v>124</v>
      </c>
      <c r="G17" s="6" t="s">
        <v>24</v>
      </c>
      <c r="H17" s="6"/>
      <c r="I17" s="6"/>
      <c r="J17" s="6"/>
      <c r="K17" s="6"/>
      <c r="L17" s="6"/>
      <c r="M17" s="6"/>
      <c r="N17" s="6"/>
      <c r="O17" s="6" t="s">
        <v>12472</v>
      </c>
      <c r="P17" s="6" t="s">
        <v>31134</v>
      </c>
    </row>
    <row r="18" customHeight="1" spans="1:16">
      <c r="A18" s="8" t="s">
        <v>31135</v>
      </c>
      <c r="B18" s="8" t="s">
        <v>153</v>
      </c>
      <c r="C18" s="8" t="s">
        <v>31136</v>
      </c>
      <c r="D18" s="8" t="s">
        <v>2836</v>
      </c>
      <c r="E18" s="8" t="s">
        <v>31137</v>
      </c>
      <c r="F18" s="8" t="s">
        <v>31119</v>
      </c>
      <c r="G18" s="8" t="s">
        <v>24</v>
      </c>
      <c r="H18" s="8"/>
      <c r="I18" s="8"/>
      <c r="J18" s="8"/>
      <c r="K18" s="8"/>
      <c r="L18" s="8"/>
      <c r="M18" s="8"/>
      <c r="N18" s="8"/>
      <c r="O18" s="8"/>
      <c r="P18" s="8" t="s">
        <v>31138</v>
      </c>
    </row>
    <row r="19" customHeight="1" spans="1:16">
      <c r="A19" s="6" t="s">
        <v>31139</v>
      </c>
      <c r="B19" s="6" t="s">
        <v>153</v>
      </c>
      <c r="C19" s="6" t="s">
        <v>31140</v>
      </c>
      <c r="D19" s="6" t="s">
        <v>2950</v>
      </c>
      <c r="E19" s="6" t="s">
        <v>31141</v>
      </c>
      <c r="F19" s="6" t="s">
        <v>31142</v>
      </c>
      <c r="G19" s="6" t="s">
        <v>24</v>
      </c>
      <c r="H19" s="6"/>
      <c r="I19" s="6"/>
      <c r="J19" s="6"/>
      <c r="K19" s="6"/>
      <c r="L19" s="6"/>
      <c r="M19" s="6"/>
      <c r="N19" s="6" t="s">
        <v>31141</v>
      </c>
      <c r="O19" s="6"/>
      <c r="P19" s="6" t="s">
        <v>31143</v>
      </c>
    </row>
    <row r="20" customHeight="1" spans="1:16">
      <c r="A20" s="8" t="s">
        <v>31144</v>
      </c>
      <c r="B20" s="8" t="s">
        <v>153</v>
      </c>
      <c r="C20" s="8" t="s">
        <v>31145</v>
      </c>
      <c r="D20" s="8" t="s">
        <v>2950</v>
      </c>
      <c r="E20" s="8" t="s">
        <v>31146</v>
      </c>
      <c r="F20" s="8" t="s">
        <v>31119</v>
      </c>
      <c r="G20" s="8" t="s">
        <v>24</v>
      </c>
      <c r="H20" s="8"/>
      <c r="I20" s="8"/>
      <c r="J20" s="8"/>
      <c r="K20" s="8"/>
      <c r="L20" s="8"/>
      <c r="M20" s="8"/>
      <c r="N20" s="8" t="s">
        <v>31146</v>
      </c>
      <c r="O20" s="8"/>
      <c r="P20" s="8" t="s">
        <v>31147</v>
      </c>
    </row>
    <row r="21" customHeight="1" spans="1:16">
      <c r="A21" s="6" t="s">
        <v>31148</v>
      </c>
      <c r="B21" s="6" t="s">
        <v>153</v>
      </c>
      <c r="C21" s="6" t="s">
        <v>31145</v>
      </c>
      <c r="D21" s="6" t="s">
        <v>2950</v>
      </c>
      <c r="E21" s="6" t="s">
        <v>31146</v>
      </c>
      <c r="F21" s="6" t="s">
        <v>124</v>
      </c>
      <c r="G21" s="6" t="s">
        <v>24</v>
      </c>
      <c r="H21" s="6"/>
      <c r="I21" s="6"/>
      <c r="J21" s="6"/>
      <c r="K21" s="6"/>
      <c r="L21" s="6"/>
      <c r="M21" s="6"/>
      <c r="N21" s="6" t="s">
        <v>31146</v>
      </c>
      <c r="O21" s="6"/>
      <c r="P21" s="6" t="s">
        <v>31149</v>
      </c>
    </row>
    <row r="22" customHeight="1" spans="1:16">
      <c r="A22" s="8" t="s">
        <v>31150</v>
      </c>
      <c r="B22" s="8" t="s">
        <v>153</v>
      </c>
      <c r="C22" s="8" t="s">
        <v>2980</v>
      </c>
      <c r="D22" s="8" t="s">
        <v>2981</v>
      </c>
      <c r="E22" s="8" t="s">
        <v>31151</v>
      </c>
      <c r="F22" s="8" t="s">
        <v>124</v>
      </c>
      <c r="G22" s="8" t="s">
        <v>24</v>
      </c>
      <c r="H22" s="8"/>
      <c r="I22" s="8"/>
      <c r="J22" s="8"/>
      <c r="K22" s="8"/>
      <c r="L22" s="8"/>
      <c r="M22" s="8"/>
      <c r="N22" s="8" t="s">
        <v>31151</v>
      </c>
      <c r="O22" s="8"/>
      <c r="P22" s="8" t="s">
        <v>31152</v>
      </c>
    </row>
    <row r="23" customHeight="1" spans="1:16">
      <c r="A23" s="6" t="s">
        <v>31153</v>
      </c>
      <c r="B23" s="6" t="s">
        <v>153</v>
      </c>
      <c r="C23" s="6" t="s">
        <v>31154</v>
      </c>
      <c r="D23" s="6" t="s">
        <v>31155</v>
      </c>
      <c r="E23" s="6" t="s">
        <v>31156</v>
      </c>
      <c r="F23" s="6" t="s">
        <v>31157</v>
      </c>
      <c r="G23" s="6" t="s">
        <v>24</v>
      </c>
      <c r="H23" s="6"/>
      <c r="I23" s="6"/>
      <c r="J23" s="6"/>
      <c r="K23" s="6"/>
      <c r="L23" s="6"/>
      <c r="M23" s="6"/>
      <c r="N23" s="6"/>
      <c r="O23" s="6"/>
      <c r="P23" s="6" t="s">
        <v>31158</v>
      </c>
    </row>
    <row r="24" customHeight="1" spans="1:16">
      <c r="A24" s="8" t="s">
        <v>31159</v>
      </c>
      <c r="B24" s="8" t="s">
        <v>153</v>
      </c>
      <c r="C24" s="8" t="s">
        <v>2988</v>
      </c>
      <c r="D24" s="8" t="s">
        <v>2989</v>
      </c>
      <c r="E24" s="8"/>
      <c r="F24" s="8" t="s">
        <v>124</v>
      </c>
      <c r="G24" s="8" t="s">
        <v>24</v>
      </c>
      <c r="H24" s="8"/>
      <c r="I24" s="8"/>
      <c r="J24" s="8"/>
      <c r="K24" s="8"/>
      <c r="L24" s="8"/>
      <c r="M24" s="8"/>
      <c r="N24" s="8"/>
      <c r="O24" s="8"/>
      <c r="P24" s="8" t="s">
        <v>31160</v>
      </c>
    </row>
    <row r="25" customHeight="1" spans="1:16">
      <c r="A25" s="6" t="s">
        <v>31161</v>
      </c>
      <c r="B25" s="6" t="s">
        <v>153</v>
      </c>
      <c r="C25" s="6" t="s">
        <v>31162</v>
      </c>
      <c r="D25" s="6" t="s">
        <v>2989</v>
      </c>
      <c r="E25" s="6" t="s">
        <v>31163</v>
      </c>
      <c r="F25" s="6" t="s">
        <v>137</v>
      </c>
      <c r="G25" s="6" t="s">
        <v>24</v>
      </c>
      <c r="H25" s="6"/>
      <c r="I25" s="6"/>
      <c r="J25" s="6"/>
      <c r="K25" s="6"/>
      <c r="L25" s="6"/>
      <c r="M25" s="6"/>
      <c r="N25" s="6"/>
      <c r="O25" s="6"/>
      <c r="P25" s="6" t="s">
        <v>31164</v>
      </c>
    </row>
    <row r="26" customHeight="1" spans="1:16">
      <c r="A26" s="16"/>
      <c r="B26" s="16"/>
      <c r="C26" s="17" t="s">
        <v>3030</v>
      </c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</row>
    <row r="27" customHeight="1" spans="1:16">
      <c r="A27" s="6" t="s">
        <v>31165</v>
      </c>
      <c r="B27" s="6" t="s">
        <v>277</v>
      </c>
      <c r="C27" s="6" t="s">
        <v>31166</v>
      </c>
      <c r="D27" s="6" t="s">
        <v>3237</v>
      </c>
      <c r="E27" s="6" t="s">
        <v>31167</v>
      </c>
      <c r="F27" s="6" t="s">
        <v>31142</v>
      </c>
      <c r="G27" s="6" t="s">
        <v>24</v>
      </c>
      <c r="H27" s="6"/>
      <c r="I27" s="6"/>
      <c r="J27" s="6"/>
      <c r="K27" s="6"/>
      <c r="L27" s="6"/>
      <c r="M27" s="6"/>
      <c r="N27" s="6"/>
      <c r="O27" s="6"/>
      <c r="P27" s="6" t="s">
        <v>31168</v>
      </c>
    </row>
    <row r="28" customHeight="1" spans="1:16">
      <c r="A28" s="8" t="s">
        <v>31169</v>
      </c>
      <c r="B28" s="8" t="s">
        <v>277</v>
      </c>
      <c r="C28" s="8" t="s">
        <v>14862</v>
      </c>
      <c r="D28" s="8" t="s">
        <v>3033</v>
      </c>
      <c r="E28" s="8" t="s">
        <v>31170</v>
      </c>
      <c r="F28" s="8" t="s">
        <v>31171</v>
      </c>
      <c r="G28" s="8" t="s">
        <v>24</v>
      </c>
      <c r="H28" s="8"/>
      <c r="I28" s="8"/>
      <c r="J28" s="8"/>
      <c r="K28" s="8"/>
      <c r="L28" s="8"/>
      <c r="M28" s="8"/>
      <c r="N28" s="8"/>
      <c r="O28" s="8"/>
      <c r="P28" s="8" t="s">
        <v>31172</v>
      </c>
    </row>
    <row r="29" customHeight="1" spans="1:16">
      <c r="A29" s="6" t="s">
        <v>31173</v>
      </c>
      <c r="B29" s="6" t="s">
        <v>277</v>
      </c>
      <c r="C29" s="6" t="s">
        <v>31174</v>
      </c>
      <c r="D29" s="6" t="s">
        <v>3083</v>
      </c>
      <c r="E29" s="6"/>
      <c r="F29" s="6" t="s">
        <v>124</v>
      </c>
      <c r="G29" s="6" t="s">
        <v>24</v>
      </c>
      <c r="H29" s="6"/>
      <c r="I29" s="6"/>
      <c r="J29" s="6"/>
      <c r="K29" s="6"/>
      <c r="L29" s="6"/>
      <c r="M29" s="6"/>
      <c r="N29" s="6"/>
      <c r="O29" s="6"/>
      <c r="P29" s="6" t="s">
        <v>31175</v>
      </c>
    </row>
    <row r="30" customHeight="1" spans="1:16">
      <c r="A30" s="8" t="s">
        <v>31176</v>
      </c>
      <c r="B30" s="8" t="s">
        <v>277</v>
      </c>
      <c r="C30" s="8" t="s">
        <v>31177</v>
      </c>
      <c r="D30" s="8" t="s">
        <v>3083</v>
      </c>
      <c r="E30" s="8" t="s">
        <v>31178</v>
      </c>
      <c r="F30" s="8" t="s">
        <v>124</v>
      </c>
      <c r="G30" s="8" t="s">
        <v>24</v>
      </c>
      <c r="H30" s="8"/>
      <c r="I30" s="8"/>
      <c r="J30" s="8"/>
      <c r="K30" s="8"/>
      <c r="L30" s="8"/>
      <c r="M30" s="8"/>
      <c r="N30" s="8"/>
      <c r="O30" s="8"/>
      <c r="P30" s="8" t="s">
        <v>31179</v>
      </c>
    </row>
    <row r="31" customHeight="1" spans="1:16">
      <c r="A31" s="6" t="s">
        <v>31180</v>
      </c>
      <c r="B31" s="6" t="s">
        <v>277</v>
      </c>
      <c r="C31" s="6" t="s">
        <v>31181</v>
      </c>
      <c r="D31" s="6" t="s">
        <v>3083</v>
      </c>
      <c r="E31" s="6" t="s">
        <v>31178</v>
      </c>
      <c r="F31" s="6" t="s">
        <v>137</v>
      </c>
      <c r="G31" s="6" t="s">
        <v>24</v>
      </c>
      <c r="H31" s="6"/>
      <c r="I31" s="6"/>
      <c r="J31" s="6"/>
      <c r="K31" s="6"/>
      <c r="L31" s="6"/>
      <c r="M31" s="6"/>
      <c r="N31" s="6"/>
      <c r="O31" s="6"/>
      <c r="P31" s="6" t="s">
        <v>31182</v>
      </c>
    </row>
    <row r="32" customHeight="1" spans="1:16">
      <c r="A32" s="8" t="s">
        <v>31183</v>
      </c>
      <c r="B32" s="8" t="s">
        <v>277</v>
      </c>
      <c r="C32" s="8" t="s">
        <v>3112</v>
      </c>
      <c r="D32" s="8" t="s">
        <v>2659</v>
      </c>
      <c r="E32" s="8"/>
      <c r="F32" s="8" t="s">
        <v>252</v>
      </c>
      <c r="G32" s="8" t="s">
        <v>121</v>
      </c>
      <c r="H32" s="8"/>
      <c r="I32" s="8"/>
      <c r="J32" s="8"/>
      <c r="K32" s="8"/>
      <c r="L32" s="8"/>
      <c r="M32" s="8"/>
      <c r="N32" s="8"/>
      <c r="O32" s="8"/>
      <c r="P32" s="8" t="s">
        <v>31184</v>
      </c>
    </row>
    <row r="33" customHeight="1" spans="1:16">
      <c r="A33" s="6" t="s">
        <v>31185</v>
      </c>
      <c r="B33" s="6" t="s">
        <v>277</v>
      </c>
      <c r="C33" s="6" t="s">
        <v>3112</v>
      </c>
      <c r="D33" s="6" t="s">
        <v>2659</v>
      </c>
      <c r="E33" s="6" t="s">
        <v>31186</v>
      </c>
      <c r="F33" s="6" t="s">
        <v>124</v>
      </c>
      <c r="G33" s="6" t="s">
        <v>24</v>
      </c>
      <c r="H33" s="6"/>
      <c r="I33" s="6"/>
      <c r="J33" s="6"/>
      <c r="K33" s="6"/>
      <c r="L33" s="6"/>
      <c r="M33" s="6"/>
      <c r="N33" s="6" t="s">
        <v>31186</v>
      </c>
      <c r="O33" s="6"/>
      <c r="P33" s="6" t="s">
        <v>31187</v>
      </c>
    </row>
    <row r="34" customHeight="1" spans="1:16">
      <c r="A34" s="8" t="s">
        <v>31188</v>
      </c>
      <c r="B34" s="8" t="s">
        <v>277</v>
      </c>
      <c r="C34" s="8" t="s">
        <v>10462</v>
      </c>
      <c r="D34" s="8" t="s">
        <v>3500</v>
      </c>
      <c r="E34" s="8"/>
      <c r="F34" s="8" t="s">
        <v>252</v>
      </c>
      <c r="G34" s="8" t="s">
        <v>24</v>
      </c>
      <c r="H34" s="8"/>
      <c r="I34" s="8"/>
      <c r="J34" s="8"/>
      <c r="K34" s="8"/>
      <c r="L34" s="8"/>
      <c r="M34" s="8"/>
      <c r="N34" s="8"/>
      <c r="O34" s="8"/>
      <c r="P34" s="8" t="s">
        <v>31189</v>
      </c>
    </row>
    <row r="35" customHeight="1" spans="1:16">
      <c r="A35" s="6" t="s">
        <v>31190</v>
      </c>
      <c r="B35" s="6" t="s">
        <v>277</v>
      </c>
      <c r="C35" s="6" t="s">
        <v>31191</v>
      </c>
      <c r="D35" s="6" t="s">
        <v>3500</v>
      </c>
      <c r="E35" s="6" t="s">
        <v>31186</v>
      </c>
      <c r="F35" s="6" t="s">
        <v>124</v>
      </c>
      <c r="G35" s="6" t="s">
        <v>24</v>
      </c>
      <c r="H35" s="6"/>
      <c r="I35" s="6"/>
      <c r="J35" s="6"/>
      <c r="K35" s="6"/>
      <c r="L35" s="6"/>
      <c r="M35" s="6"/>
      <c r="N35" s="6" t="s">
        <v>31186</v>
      </c>
      <c r="O35" s="6"/>
      <c r="P35" s="6" t="s">
        <v>31192</v>
      </c>
    </row>
    <row r="36" customHeight="1" spans="1:16">
      <c r="A36" s="8" t="s">
        <v>31193</v>
      </c>
      <c r="B36" s="8" t="s">
        <v>277</v>
      </c>
      <c r="C36" s="8" t="s">
        <v>31191</v>
      </c>
      <c r="D36" s="8" t="s">
        <v>3500</v>
      </c>
      <c r="E36" s="8" t="s">
        <v>31194</v>
      </c>
      <c r="F36" s="8" t="s">
        <v>120</v>
      </c>
      <c r="G36" s="8" t="s">
        <v>24</v>
      </c>
      <c r="H36" s="8"/>
      <c r="I36" s="8"/>
      <c r="J36" s="8"/>
      <c r="K36" s="8"/>
      <c r="L36" s="8"/>
      <c r="M36" s="8"/>
      <c r="N36" s="8"/>
      <c r="O36" s="8"/>
      <c r="P36" s="8" t="s">
        <v>31195</v>
      </c>
    </row>
    <row r="37" customHeight="1" spans="1:16">
      <c r="A37" s="6" t="s">
        <v>31196</v>
      </c>
      <c r="B37" s="6" t="s">
        <v>277</v>
      </c>
      <c r="C37" s="6" t="s">
        <v>31197</v>
      </c>
      <c r="D37" s="6" t="s">
        <v>3154</v>
      </c>
      <c r="E37" s="6" t="s">
        <v>31198</v>
      </c>
      <c r="F37" s="6" t="s">
        <v>124</v>
      </c>
      <c r="G37" s="6" t="s">
        <v>24</v>
      </c>
      <c r="H37" s="6"/>
      <c r="I37" s="6"/>
      <c r="J37" s="6"/>
      <c r="K37" s="6"/>
      <c r="L37" s="6"/>
      <c r="M37" s="6"/>
      <c r="N37" s="6"/>
      <c r="O37" s="6"/>
      <c r="P37" s="6" t="s">
        <v>31199</v>
      </c>
    </row>
    <row r="38" customHeight="1" spans="1:16">
      <c r="A38" s="8" t="s">
        <v>31200</v>
      </c>
      <c r="B38" s="8" t="s">
        <v>277</v>
      </c>
      <c r="C38" s="8" t="s">
        <v>31201</v>
      </c>
      <c r="D38" s="8" t="s">
        <v>3154</v>
      </c>
      <c r="E38" s="8" t="s">
        <v>31198</v>
      </c>
      <c r="F38" s="8" t="s">
        <v>120</v>
      </c>
      <c r="G38" s="8" t="s">
        <v>24</v>
      </c>
      <c r="H38" s="8"/>
      <c r="I38" s="8"/>
      <c r="J38" s="8"/>
      <c r="K38" s="8"/>
      <c r="L38" s="8"/>
      <c r="M38" s="8"/>
      <c r="N38" s="8"/>
      <c r="O38" s="8"/>
      <c r="P38" s="8" t="s">
        <v>31202</v>
      </c>
    </row>
    <row r="39" customHeight="1" spans="1:16">
      <c r="A39" s="6" t="s">
        <v>31203</v>
      </c>
      <c r="B39" s="6" t="s">
        <v>277</v>
      </c>
      <c r="C39" s="6" t="s">
        <v>31204</v>
      </c>
      <c r="D39" s="6" t="s">
        <v>3154</v>
      </c>
      <c r="E39" s="6"/>
      <c r="F39" s="6" t="s">
        <v>124</v>
      </c>
      <c r="G39" s="6" t="s">
        <v>24</v>
      </c>
      <c r="H39" s="6"/>
      <c r="I39" s="6"/>
      <c r="J39" s="6"/>
      <c r="K39" s="6"/>
      <c r="L39" s="6"/>
      <c r="M39" s="6"/>
      <c r="N39" s="6" t="s">
        <v>31205</v>
      </c>
      <c r="O39" s="6"/>
      <c r="P39" s="6" t="s">
        <v>31206</v>
      </c>
    </row>
    <row r="40" customHeight="1" spans="1:16">
      <c r="A40" s="16"/>
      <c r="B40" s="16"/>
      <c r="C40" s="17" t="s">
        <v>3160</v>
      </c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</row>
    <row r="41" customHeight="1" spans="1:16">
      <c r="A41" s="6" t="s">
        <v>31207</v>
      </c>
      <c r="B41" s="6" t="s">
        <v>329</v>
      </c>
      <c r="C41" s="6" t="s">
        <v>31208</v>
      </c>
      <c r="D41" s="6" t="s">
        <v>3237</v>
      </c>
      <c r="E41" s="6"/>
      <c r="F41" s="6"/>
      <c r="G41" s="6" t="s">
        <v>24</v>
      </c>
      <c r="H41" s="6"/>
      <c r="I41" s="6"/>
      <c r="J41" s="6"/>
      <c r="K41" s="6"/>
      <c r="L41" s="6"/>
      <c r="M41" s="6"/>
      <c r="N41" s="6"/>
      <c r="O41" s="6"/>
      <c r="P41" s="6" t="s">
        <v>31209</v>
      </c>
    </row>
    <row r="42" customHeight="1" spans="1:16">
      <c r="A42" s="8" t="s">
        <v>31210</v>
      </c>
      <c r="B42" s="8" t="s">
        <v>329</v>
      </c>
      <c r="C42" s="8" t="s">
        <v>3273</v>
      </c>
      <c r="D42" s="8" t="s">
        <v>3033</v>
      </c>
      <c r="E42" s="8" t="s">
        <v>31211</v>
      </c>
      <c r="F42" s="8" t="s">
        <v>120</v>
      </c>
      <c r="G42" s="8" t="s">
        <v>24</v>
      </c>
      <c r="H42" s="8"/>
      <c r="I42" s="8"/>
      <c r="J42" s="8"/>
      <c r="K42" s="8"/>
      <c r="L42" s="8"/>
      <c r="M42" s="8"/>
      <c r="N42" s="8" t="s">
        <v>31212</v>
      </c>
      <c r="O42" s="8"/>
      <c r="P42" s="8" t="s">
        <v>31213</v>
      </c>
    </row>
    <row r="43" customHeight="1" spans="1:16">
      <c r="A43" s="6" t="s">
        <v>31214</v>
      </c>
      <c r="B43" s="6" t="s">
        <v>329</v>
      </c>
      <c r="C43" s="6" t="s">
        <v>31215</v>
      </c>
      <c r="D43" s="6" t="s">
        <v>3033</v>
      </c>
      <c r="E43" s="6" t="s">
        <v>31216</v>
      </c>
      <c r="F43" s="6" t="s">
        <v>120</v>
      </c>
      <c r="G43" s="6" t="s">
        <v>24</v>
      </c>
      <c r="H43" s="6"/>
      <c r="I43" s="6"/>
      <c r="J43" s="6"/>
      <c r="K43" s="6"/>
      <c r="L43" s="6"/>
      <c r="M43" s="6"/>
      <c r="N43" s="6"/>
      <c r="O43" s="6"/>
      <c r="P43" s="6" t="s">
        <v>31217</v>
      </c>
    </row>
    <row r="44" customHeight="1" spans="1:16">
      <c r="A44" s="8" t="s">
        <v>31218</v>
      </c>
      <c r="B44" s="8" t="s">
        <v>329</v>
      </c>
      <c r="C44" s="8" t="s">
        <v>15068</v>
      </c>
      <c r="D44" s="8" t="s">
        <v>3033</v>
      </c>
      <c r="E44" s="8" t="s">
        <v>31219</v>
      </c>
      <c r="F44" s="8" t="s">
        <v>120</v>
      </c>
      <c r="G44" s="8" t="s">
        <v>24</v>
      </c>
      <c r="H44" s="8"/>
      <c r="I44" s="8"/>
      <c r="J44" s="8"/>
      <c r="K44" s="8"/>
      <c r="L44" s="8"/>
      <c r="M44" s="8"/>
      <c r="N44" s="8"/>
      <c r="O44" s="8"/>
      <c r="P44" s="8" t="s">
        <v>31220</v>
      </c>
    </row>
    <row r="45" customHeight="1" spans="1:16">
      <c r="A45" s="6" t="s">
        <v>31221</v>
      </c>
      <c r="B45" s="6" t="s">
        <v>329</v>
      </c>
      <c r="C45" s="6" t="s">
        <v>15092</v>
      </c>
      <c r="D45" s="6" t="s">
        <v>2828</v>
      </c>
      <c r="E45" s="6" t="s">
        <v>31222</v>
      </c>
      <c r="F45" s="6" t="s">
        <v>31171</v>
      </c>
      <c r="G45" s="6" t="s">
        <v>24</v>
      </c>
      <c r="H45" s="6"/>
      <c r="I45" s="6"/>
      <c r="J45" s="6"/>
      <c r="K45" s="6"/>
      <c r="L45" s="6"/>
      <c r="M45" s="6"/>
      <c r="N45" s="6"/>
      <c r="O45" s="6"/>
      <c r="P45" s="6" t="s">
        <v>31223</v>
      </c>
    </row>
    <row r="46" customHeight="1" spans="1:16">
      <c r="A46" s="8" t="s">
        <v>31224</v>
      </c>
      <c r="B46" s="8" t="s">
        <v>329</v>
      </c>
      <c r="C46" s="8" t="s">
        <v>31225</v>
      </c>
      <c r="D46" s="8" t="s">
        <v>2549</v>
      </c>
      <c r="E46" s="8" t="s">
        <v>31226</v>
      </c>
      <c r="F46" s="8" t="s">
        <v>120</v>
      </c>
      <c r="G46" s="8" t="s">
        <v>24</v>
      </c>
      <c r="H46" s="8"/>
      <c r="I46" s="8"/>
      <c r="J46" s="8"/>
      <c r="K46" s="8"/>
      <c r="L46" s="8"/>
      <c r="M46" s="8"/>
      <c r="N46" s="8" t="s">
        <v>31227</v>
      </c>
      <c r="O46" s="8"/>
      <c r="P46" s="8" t="s">
        <v>31228</v>
      </c>
    </row>
    <row r="47" customHeight="1" spans="1:16">
      <c r="A47" s="6" t="s">
        <v>31229</v>
      </c>
      <c r="B47" s="6" t="s">
        <v>329</v>
      </c>
      <c r="C47" s="6" t="s">
        <v>14949</v>
      </c>
      <c r="D47" s="6" t="s">
        <v>3083</v>
      </c>
      <c r="E47" s="6"/>
      <c r="F47" s="6" t="s">
        <v>124</v>
      </c>
      <c r="G47" s="6" t="s">
        <v>24</v>
      </c>
      <c r="H47" s="6"/>
      <c r="I47" s="6"/>
      <c r="J47" s="6"/>
      <c r="K47" s="6"/>
      <c r="L47" s="6"/>
      <c r="M47" s="6"/>
      <c r="N47" s="6"/>
      <c r="O47" s="6"/>
      <c r="P47" s="6" t="s">
        <v>31230</v>
      </c>
    </row>
    <row r="48" customHeight="1" spans="1:16">
      <c r="A48" s="8" t="s">
        <v>31231</v>
      </c>
      <c r="B48" s="8" t="s">
        <v>329</v>
      </c>
      <c r="C48" s="8" t="s">
        <v>31232</v>
      </c>
      <c r="D48" s="8" t="s">
        <v>2564</v>
      </c>
      <c r="E48" s="8"/>
      <c r="F48" s="8" t="s">
        <v>252</v>
      </c>
      <c r="G48" s="8" t="s">
        <v>121</v>
      </c>
      <c r="H48" s="8"/>
      <c r="I48" s="8"/>
      <c r="J48" s="8"/>
      <c r="K48" s="8"/>
      <c r="L48" s="8"/>
      <c r="M48" s="8"/>
      <c r="N48" s="8"/>
      <c r="O48" s="8"/>
      <c r="P48" s="8" t="s">
        <v>31233</v>
      </c>
    </row>
    <row r="49" customHeight="1" spans="1:16">
      <c r="A49" s="6" t="s">
        <v>31234</v>
      </c>
      <c r="B49" s="6" t="s">
        <v>329</v>
      </c>
      <c r="C49" s="6" t="s">
        <v>31232</v>
      </c>
      <c r="D49" s="6" t="s">
        <v>2564</v>
      </c>
      <c r="E49" s="6" t="s">
        <v>31235</v>
      </c>
      <c r="F49" s="6" t="s">
        <v>124</v>
      </c>
      <c r="G49" s="6" t="s">
        <v>24</v>
      </c>
      <c r="H49" s="6"/>
      <c r="I49" s="6"/>
      <c r="J49" s="6"/>
      <c r="K49" s="6"/>
      <c r="L49" s="6"/>
      <c r="M49" s="6"/>
      <c r="N49" s="6" t="s">
        <v>31236</v>
      </c>
      <c r="O49" s="6"/>
      <c r="P49" s="6" t="s">
        <v>31237</v>
      </c>
    </row>
    <row r="50" customHeight="1" spans="1:16">
      <c r="A50" s="8" t="s">
        <v>31238</v>
      </c>
      <c r="B50" s="8" t="s">
        <v>329</v>
      </c>
      <c r="C50" s="8" t="s">
        <v>3437</v>
      </c>
      <c r="D50" s="8" t="s">
        <v>2564</v>
      </c>
      <c r="E50" s="8"/>
      <c r="F50" s="8" t="s">
        <v>252</v>
      </c>
      <c r="G50" s="8" t="s">
        <v>121</v>
      </c>
      <c r="H50" s="8"/>
      <c r="I50" s="8"/>
      <c r="J50" s="8"/>
      <c r="K50" s="8"/>
      <c r="L50" s="8"/>
      <c r="M50" s="8"/>
      <c r="N50" s="8"/>
      <c r="O50" s="8"/>
      <c r="P50" s="8" t="s">
        <v>31239</v>
      </c>
    </row>
    <row r="51" customHeight="1" spans="1:16">
      <c r="A51" s="6" t="s">
        <v>31240</v>
      </c>
      <c r="B51" s="6" t="s">
        <v>329</v>
      </c>
      <c r="C51" s="6" t="s">
        <v>13102</v>
      </c>
      <c r="D51" s="6" t="s">
        <v>3470</v>
      </c>
      <c r="E51" s="6"/>
      <c r="F51" s="6"/>
      <c r="G51" s="6" t="s">
        <v>24</v>
      </c>
      <c r="H51" s="6"/>
      <c r="I51" s="6"/>
      <c r="J51" s="6"/>
      <c r="K51" s="6"/>
      <c r="L51" s="6"/>
      <c r="M51" s="6"/>
      <c r="N51" s="6" t="s">
        <v>31241</v>
      </c>
      <c r="O51" s="6"/>
      <c r="P51" s="6" t="s">
        <v>31242</v>
      </c>
    </row>
    <row r="52" customHeight="1" spans="1:16">
      <c r="A52" s="8" t="s">
        <v>31243</v>
      </c>
      <c r="B52" s="8" t="s">
        <v>329</v>
      </c>
      <c r="C52" s="8" t="s">
        <v>10744</v>
      </c>
      <c r="D52" s="8" t="s">
        <v>3470</v>
      </c>
      <c r="E52" s="8"/>
      <c r="F52" s="8"/>
      <c r="G52" s="8" t="s">
        <v>121</v>
      </c>
      <c r="H52" s="8"/>
      <c r="I52" s="8"/>
      <c r="J52" s="8"/>
      <c r="K52" s="8"/>
      <c r="L52" s="8"/>
      <c r="M52" s="8"/>
      <c r="N52" s="8"/>
      <c r="O52" s="8"/>
      <c r="P52" s="8" t="s">
        <v>31244</v>
      </c>
    </row>
    <row r="53" customHeight="1" spans="1:16">
      <c r="A53" s="6" t="s">
        <v>31245</v>
      </c>
      <c r="B53" s="6" t="s">
        <v>329</v>
      </c>
      <c r="C53" s="6" t="s">
        <v>31246</v>
      </c>
      <c r="D53" s="6" t="s">
        <v>3470</v>
      </c>
      <c r="E53" s="6" t="s">
        <v>31247</v>
      </c>
      <c r="F53" s="6" t="s">
        <v>31248</v>
      </c>
      <c r="G53" s="6" t="s">
        <v>24</v>
      </c>
      <c r="H53" s="6"/>
      <c r="I53" s="6"/>
      <c r="J53" s="6"/>
      <c r="K53" s="6"/>
      <c r="L53" s="6"/>
      <c r="M53" s="6"/>
      <c r="N53" s="6"/>
      <c r="O53" s="6"/>
      <c r="P53" s="6" t="s">
        <v>31249</v>
      </c>
    </row>
    <row r="54" customHeight="1" spans="1:16">
      <c r="A54" s="8" t="s">
        <v>31250</v>
      </c>
      <c r="B54" s="8" t="s">
        <v>329</v>
      </c>
      <c r="C54" s="8" t="s">
        <v>31251</v>
      </c>
      <c r="D54" s="8" t="s">
        <v>3470</v>
      </c>
      <c r="E54" s="8" t="s">
        <v>31252</v>
      </c>
      <c r="F54" s="8" t="s">
        <v>120</v>
      </c>
      <c r="G54" s="8" t="s">
        <v>24</v>
      </c>
      <c r="H54" s="8"/>
      <c r="I54" s="8"/>
      <c r="J54" s="8"/>
      <c r="K54" s="8"/>
      <c r="L54" s="8"/>
      <c r="M54" s="8"/>
      <c r="N54" s="8"/>
      <c r="O54" s="8"/>
      <c r="P54" s="8" t="s">
        <v>31253</v>
      </c>
    </row>
    <row r="55" customHeight="1" spans="1:16">
      <c r="A55" s="6" t="s">
        <v>31254</v>
      </c>
      <c r="B55" s="6" t="s">
        <v>329</v>
      </c>
      <c r="C55" s="6" t="s">
        <v>10762</v>
      </c>
      <c r="D55" s="6" t="s">
        <v>3128</v>
      </c>
      <c r="E55" s="6" t="s">
        <v>31255</v>
      </c>
      <c r="F55" s="6" t="s">
        <v>120</v>
      </c>
      <c r="G55" s="6" t="s">
        <v>24</v>
      </c>
      <c r="H55" s="6"/>
      <c r="I55" s="6"/>
      <c r="J55" s="6"/>
      <c r="K55" s="6"/>
      <c r="L55" s="6"/>
      <c r="M55" s="6"/>
      <c r="N55" s="6"/>
      <c r="O55" s="6"/>
      <c r="P55" s="6" t="s">
        <v>31256</v>
      </c>
    </row>
    <row r="56" customHeight="1" spans="1:16">
      <c r="A56" s="8" t="s">
        <v>330</v>
      </c>
      <c r="B56" s="8" t="s">
        <v>329</v>
      </c>
      <c r="C56" s="8" t="s">
        <v>30830</v>
      </c>
      <c r="D56" s="8" t="s">
        <v>3500</v>
      </c>
      <c r="E56" s="8" t="s">
        <v>31257</v>
      </c>
      <c r="F56" s="8" t="s">
        <v>120</v>
      </c>
      <c r="G56" s="8" t="s">
        <v>121</v>
      </c>
      <c r="H56" s="8"/>
      <c r="I56" s="8"/>
      <c r="J56" s="8"/>
      <c r="K56" s="8"/>
      <c r="L56" s="8"/>
      <c r="M56" s="8"/>
      <c r="N56" s="8"/>
      <c r="O56" s="8"/>
      <c r="P56" s="8" t="s">
        <v>331</v>
      </c>
    </row>
    <row r="57" customHeight="1" spans="1:16">
      <c r="A57" s="6" t="s">
        <v>332</v>
      </c>
      <c r="B57" s="6" t="s">
        <v>329</v>
      </c>
      <c r="C57" s="6" t="s">
        <v>10773</v>
      </c>
      <c r="D57" s="6" t="s">
        <v>3500</v>
      </c>
      <c r="E57" s="6" t="s">
        <v>31257</v>
      </c>
      <c r="F57" s="6" t="s">
        <v>120</v>
      </c>
      <c r="G57" s="6" t="s">
        <v>121</v>
      </c>
      <c r="H57" s="6"/>
      <c r="I57" s="6"/>
      <c r="J57" s="6"/>
      <c r="K57" s="6"/>
      <c r="L57" s="6"/>
      <c r="M57" s="6"/>
      <c r="N57" s="6"/>
      <c r="O57" s="6"/>
      <c r="P57" s="6" t="s">
        <v>333</v>
      </c>
    </row>
    <row r="58" customHeight="1" spans="1:16">
      <c r="A58" s="8" t="s">
        <v>368</v>
      </c>
      <c r="B58" s="8" t="s">
        <v>329</v>
      </c>
      <c r="C58" s="8" t="s">
        <v>10773</v>
      </c>
      <c r="D58" s="8" t="s">
        <v>3500</v>
      </c>
      <c r="E58" s="8" t="s">
        <v>31257</v>
      </c>
      <c r="F58" s="8" t="s">
        <v>137</v>
      </c>
      <c r="G58" s="8" t="s">
        <v>121</v>
      </c>
      <c r="H58" s="8"/>
      <c r="I58" s="8"/>
      <c r="J58" s="8"/>
      <c r="K58" s="8"/>
      <c r="L58" s="8"/>
      <c r="M58" s="8"/>
      <c r="N58" s="8"/>
      <c r="O58" s="8"/>
      <c r="P58" s="8" t="s">
        <v>369</v>
      </c>
    </row>
    <row r="59" customHeight="1" spans="1:16">
      <c r="A59" s="6" t="s">
        <v>31258</v>
      </c>
      <c r="B59" s="6" t="s">
        <v>329</v>
      </c>
      <c r="C59" s="6" t="s">
        <v>31259</v>
      </c>
      <c r="D59" s="6" t="s">
        <v>2989</v>
      </c>
      <c r="E59" s="6" t="s">
        <v>31260</v>
      </c>
      <c r="F59" s="6"/>
      <c r="G59" s="6" t="s">
        <v>24</v>
      </c>
      <c r="H59" s="6"/>
      <c r="I59" s="6"/>
      <c r="J59" s="6"/>
      <c r="K59" s="6"/>
      <c r="L59" s="6"/>
      <c r="M59" s="6"/>
      <c r="N59" s="6" t="s">
        <v>31260</v>
      </c>
      <c r="O59" s="6"/>
      <c r="P59" s="6" t="s">
        <v>31261</v>
      </c>
    </row>
    <row r="60" customHeight="1" spans="1:16">
      <c r="A60" s="8" t="s">
        <v>31262</v>
      </c>
      <c r="B60" s="8" t="s">
        <v>329</v>
      </c>
      <c r="C60" s="8" t="s">
        <v>31263</v>
      </c>
      <c r="D60" s="8" t="s">
        <v>2989</v>
      </c>
      <c r="E60" s="8" t="s">
        <v>31257</v>
      </c>
      <c r="F60" s="8" t="s">
        <v>31264</v>
      </c>
      <c r="G60" s="8" t="s">
        <v>24</v>
      </c>
      <c r="H60" s="8"/>
      <c r="I60" s="8"/>
      <c r="J60" s="8"/>
      <c r="K60" s="8"/>
      <c r="L60" s="8"/>
      <c r="M60" s="8"/>
      <c r="N60" s="8"/>
      <c r="O60" s="8"/>
      <c r="P60" s="8" t="s">
        <v>31265</v>
      </c>
    </row>
    <row r="61" customHeight="1" spans="1:16">
      <c r="A61" s="6" t="s">
        <v>31266</v>
      </c>
      <c r="B61" s="6" t="s">
        <v>329</v>
      </c>
      <c r="C61" s="6" t="s">
        <v>30827</v>
      </c>
      <c r="D61" s="6" t="s">
        <v>2989</v>
      </c>
      <c r="E61" s="6" t="s">
        <v>31267</v>
      </c>
      <c r="F61" s="6"/>
      <c r="G61" s="6" t="s">
        <v>31268</v>
      </c>
      <c r="H61" s="6"/>
      <c r="I61" s="6"/>
      <c r="J61" s="6"/>
      <c r="K61" s="6"/>
      <c r="L61" s="6"/>
      <c r="M61" s="6"/>
      <c r="N61" s="6"/>
      <c r="O61" s="6"/>
      <c r="P61" s="6" t="s">
        <v>31269</v>
      </c>
    </row>
    <row r="62" customHeight="1" spans="1:16">
      <c r="A62" s="8" t="s">
        <v>31270</v>
      </c>
      <c r="B62" s="8" t="s">
        <v>329</v>
      </c>
      <c r="C62" s="8" t="s">
        <v>31271</v>
      </c>
      <c r="D62" s="8" t="s">
        <v>2989</v>
      </c>
      <c r="E62" s="8" t="s">
        <v>31257</v>
      </c>
      <c r="F62" s="8" t="s">
        <v>31272</v>
      </c>
      <c r="G62" s="8" t="s">
        <v>24</v>
      </c>
      <c r="H62" s="8"/>
      <c r="I62" s="8"/>
      <c r="J62" s="8"/>
      <c r="K62" s="8"/>
      <c r="L62" s="8"/>
      <c r="M62" s="8"/>
      <c r="N62" s="8"/>
      <c r="O62" s="8"/>
      <c r="P62" s="8" t="s">
        <v>31273</v>
      </c>
    </row>
    <row r="63" customHeight="1" spans="1:16">
      <c r="A63" s="6" t="s">
        <v>31274</v>
      </c>
      <c r="B63" s="6" t="s">
        <v>329</v>
      </c>
      <c r="C63" s="6" t="s">
        <v>10828</v>
      </c>
      <c r="D63" s="6" t="s">
        <v>2989</v>
      </c>
      <c r="E63" s="6" t="s">
        <v>31275</v>
      </c>
      <c r="F63" s="6" t="s">
        <v>137</v>
      </c>
      <c r="G63" s="6" t="s">
        <v>24</v>
      </c>
      <c r="H63" s="6"/>
      <c r="I63" s="6"/>
      <c r="J63" s="6"/>
      <c r="K63" s="6"/>
      <c r="L63" s="6"/>
      <c r="M63" s="6"/>
      <c r="N63" s="6" t="s">
        <v>31275</v>
      </c>
      <c r="O63" s="6"/>
      <c r="P63" s="6" t="s">
        <v>31276</v>
      </c>
    </row>
    <row r="64" customHeight="1" spans="1:16">
      <c r="A64" s="8" t="s">
        <v>31277</v>
      </c>
      <c r="B64" s="8" t="s">
        <v>329</v>
      </c>
      <c r="C64" s="8" t="s">
        <v>31278</v>
      </c>
      <c r="D64" s="8" t="s">
        <v>3543</v>
      </c>
      <c r="E64" s="8" t="s">
        <v>31279</v>
      </c>
      <c r="F64" s="8" t="s">
        <v>137</v>
      </c>
      <c r="G64" s="8" t="s">
        <v>24</v>
      </c>
      <c r="H64" s="8"/>
      <c r="I64" s="8"/>
      <c r="J64" s="8"/>
      <c r="K64" s="8"/>
      <c r="L64" s="8"/>
      <c r="M64" s="8"/>
      <c r="N64" s="8"/>
      <c r="O64" s="8"/>
      <c r="P64" s="8" t="s">
        <v>31280</v>
      </c>
    </row>
    <row r="65" customHeight="1" spans="1:16">
      <c r="A65" s="16"/>
      <c r="B65" s="16"/>
      <c r="C65" s="17" t="s">
        <v>3552</v>
      </c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</row>
    <row r="66" customHeight="1" spans="1:16">
      <c r="A66" s="8" t="s">
        <v>31281</v>
      </c>
      <c r="B66" s="8" t="s">
        <v>432</v>
      </c>
      <c r="C66" s="8" t="s">
        <v>31282</v>
      </c>
      <c r="D66" s="8" t="s">
        <v>2828</v>
      </c>
      <c r="E66" s="8"/>
      <c r="F66" s="8"/>
      <c r="G66" s="8" t="s">
        <v>24</v>
      </c>
      <c r="H66" s="8"/>
      <c r="I66" s="8"/>
      <c r="J66" s="8"/>
      <c r="K66" s="8"/>
      <c r="L66" s="8"/>
      <c r="M66" s="8"/>
      <c r="N66" s="8"/>
      <c r="O66" s="8"/>
      <c r="P66" s="8" t="s">
        <v>31283</v>
      </c>
    </row>
    <row r="67" customHeight="1" spans="1:16">
      <c r="A67" s="6" t="s">
        <v>31284</v>
      </c>
      <c r="B67" s="6" t="s">
        <v>432</v>
      </c>
      <c r="C67" s="6" t="s">
        <v>31285</v>
      </c>
      <c r="D67" s="6" t="s">
        <v>13022</v>
      </c>
      <c r="E67" s="6" t="s">
        <v>31286</v>
      </c>
      <c r="F67" s="6" t="s">
        <v>120</v>
      </c>
      <c r="G67" s="6" t="s">
        <v>24</v>
      </c>
      <c r="H67" s="6"/>
      <c r="I67" s="6"/>
      <c r="J67" s="6"/>
      <c r="K67" s="6"/>
      <c r="L67" s="6"/>
      <c r="M67" s="6"/>
      <c r="N67" s="6" t="s">
        <v>31286</v>
      </c>
      <c r="O67" s="6"/>
      <c r="P67" s="6" t="s">
        <v>31287</v>
      </c>
    </row>
    <row r="68" customHeight="1" spans="1:16">
      <c r="A68" s="8" t="s">
        <v>430</v>
      </c>
      <c r="B68" s="8" t="s">
        <v>432</v>
      </c>
      <c r="C68" s="8" t="s">
        <v>10773</v>
      </c>
      <c r="D68" s="8" t="s">
        <v>3500</v>
      </c>
      <c r="E68" s="8" t="s">
        <v>31288</v>
      </c>
      <c r="F68" s="8" t="s">
        <v>124</v>
      </c>
      <c r="G68" s="8" t="s">
        <v>121</v>
      </c>
      <c r="H68" s="8"/>
      <c r="I68" s="8"/>
      <c r="J68" s="8"/>
      <c r="K68" s="8"/>
      <c r="L68" s="8"/>
      <c r="M68" s="8"/>
      <c r="N68" s="8" t="s">
        <v>31288</v>
      </c>
      <c r="O68" s="8"/>
      <c r="P68" s="8" t="s">
        <v>431</v>
      </c>
    </row>
    <row r="69" customHeight="1" spans="1:16">
      <c r="A69" s="6" t="s">
        <v>31289</v>
      </c>
      <c r="B69" s="6" t="s">
        <v>432</v>
      </c>
      <c r="C69" s="6" t="s">
        <v>30833</v>
      </c>
      <c r="D69" s="6" t="s">
        <v>3581</v>
      </c>
      <c r="E69" s="6" t="s">
        <v>31255</v>
      </c>
      <c r="F69" s="6" t="s">
        <v>120</v>
      </c>
      <c r="G69" s="6" t="s">
        <v>24</v>
      </c>
      <c r="H69" s="6"/>
      <c r="I69" s="6"/>
      <c r="J69" s="6"/>
      <c r="K69" s="6"/>
      <c r="L69" s="6"/>
      <c r="M69" s="6"/>
      <c r="N69" s="6"/>
      <c r="O69" s="6"/>
      <c r="P69" s="6" t="s">
        <v>31290</v>
      </c>
    </row>
    <row r="70" customHeight="1" spans="1:16">
      <c r="A70" s="16"/>
      <c r="B70" s="16"/>
      <c r="C70" s="17" t="s">
        <v>3591</v>
      </c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</row>
    <row r="71" customHeight="1" spans="1:16">
      <c r="A71" s="6" t="s">
        <v>31291</v>
      </c>
      <c r="B71" s="6" t="s">
        <v>450</v>
      </c>
      <c r="C71" s="6" t="s">
        <v>31292</v>
      </c>
      <c r="D71" s="6" t="s">
        <v>2836</v>
      </c>
      <c r="E71" s="6" t="s">
        <v>31293</v>
      </c>
      <c r="F71" s="6" t="s">
        <v>31119</v>
      </c>
      <c r="G71" s="6" t="s">
        <v>24</v>
      </c>
      <c r="H71" s="6"/>
      <c r="I71" s="6"/>
      <c r="J71" s="6"/>
      <c r="K71" s="6"/>
      <c r="L71" s="6"/>
      <c r="M71" s="6"/>
      <c r="N71" s="6"/>
      <c r="O71" s="6"/>
      <c r="P71" s="6" t="s">
        <v>31294</v>
      </c>
    </row>
    <row r="72" customHeight="1" spans="1:16">
      <c r="A72" s="8" t="s">
        <v>31295</v>
      </c>
      <c r="B72" s="8" t="s">
        <v>450</v>
      </c>
      <c r="C72" s="8" t="s">
        <v>31296</v>
      </c>
      <c r="D72" s="8" t="s">
        <v>3684</v>
      </c>
      <c r="E72" s="8"/>
      <c r="F72" s="8" t="s">
        <v>124</v>
      </c>
      <c r="G72" s="8" t="s">
        <v>24</v>
      </c>
      <c r="H72" s="8"/>
      <c r="I72" s="8"/>
      <c r="J72" s="8"/>
      <c r="K72" s="8"/>
      <c r="L72" s="8"/>
      <c r="M72" s="8"/>
      <c r="N72" s="8"/>
      <c r="O72" s="8"/>
      <c r="P72" s="8" t="s">
        <v>31297</v>
      </c>
    </row>
    <row r="73" customHeight="1" spans="1:16">
      <c r="A73" s="6" t="s">
        <v>31298</v>
      </c>
      <c r="B73" s="6" t="s">
        <v>450</v>
      </c>
      <c r="C73" s="6" t="s">
        <v>31299</v>
      </c>
      <c r="D73" s="6" t="s">
        <v>3684</v>
      </c>
      <c r="E73" s="6" t="s">
        <v>31300</v>
      </c>
      <c r="F73" s="6" t="s">
        <v>31301</v>
      </c>
      <c r="G73" s="6" t="s">
        <v>24</v>
      </c>
      <c r="H73" s="6"/>
      <c r="I73" s="6"/>
      <c r="J73" s="6"/>
      <c r="K73" s="6"/>
      <c r="L73" s="6"/>
      <c r="M73" s="6"/>
      <c r="N73" s="6" t="s">
        <v>31302</v>
      </c>
      <c r="O73" s="6"/>
      <c r="P73" s="6" t="s">
        <v>31303</v>
      </c>
    </row>
    <row r="74" customHeight="1" spans="1:16">
      <c r="A74" s="8" t="s">
        <v>31304</v>
      </c>
      <c r="B74" s="8" t="s">
        <v>450</v>
      </c>
      <c r="C74" s="8" t="s">
        <v>31305</v>
      </c>
      <c r="D74" s="8" t="s">
        <v>2629</v>
      </c>
      <c r="E74" s="8" t="s">
        <v>31306</v>
      </c>
      <c r="F74" s="8" t="s">
        <v>31307</v>
      </c>
      <c r="G74" s="8" t="s">
        <v>24</v>
      </c>
      <c r="H74" s="8"/>
      <c r="I74" s="8"/>
      <c r="J74" s="8"/>
      <c r="K74" s="8"/>
      <c r="L74" s="8"/>
      <c r="M74" s="8"/>
      <c r="N74" s="8"/>
      <c r="O74" s="8"/>
      <c r="P74" s="8" t="s">
        <v>31308</v>
      </c>
    </row>
    <row r="75" customHeight="1" spans="1:16">
      <c r="A75" s="6" t="s">
        <v>31309</v>
      </c>
      <c r="B75" s="6" t="s">
        <v>450</v>
      </c>
      <c r="C75" s="6" t="s">
        <v>3734</v>
      </c>
      <c r="D75" s="6" t="s">
        <v>3128</v>
      </c>
      <c r="E75" s="6"/>
      <c r="F75" s="6" t="s">
        <v>137</v>
      </c>
      <c r="G75" s="6" t="s">
        <v>24</v>
      </c>
      <c r="H75" s="6"/>
      <c r="I75" s="6"/>
      <c r="J75" s="6"/>
      <c r="K75" s="6"/>
      <c r="L75" s="6"/>
      <c r="M75" s="6"/>
      <c r="N75" s="6"/>
      <c r="O75" s="6"/>
      <c r="P75" s="6" t="s">
        <v>31310</v>
      </c>
    </row>
    <row r="76" customHeight="1" spans="1:16">
      <c r="A76" s="8" t="s">
        <v>31311</v>
      </c>
      <c r="B76" s="8" t="s">
        <v>450</v>
      </c>
      <c r="C76" s="8" t="s">
        <v>3746</v>
      </c>
      <c r="D76" s="8" t="s">
        <v>3500</v>
      </c>
      <c r="E76" s="8"/>
      <c r="F76" s="8" t="s">
        <v>137</v>
      </c>
      <c r="G76" s="8" t="s">
        <v>24</v>
      </c>
      <c r="H76" s="8"/>
      <c r="I76" s="8"/>
      <c r="J76" s="8"/>
      <c r="K76" s="8"/>
      <c r="L76" s="8"/>
      <c r="M76" s="8"/>
      <c r="N76" s="8"/>
      <c r="O76" s="8"/>
      <c r="P76" s="8" t="s">
        <v>31312</v>
      </c>
    </row>
    <row r="77" customHeight="1" spans="1:16">
      <c r="A77" s="6" t="s">
        <v>31313</v>
      </c>
      <c r="B77" s="6" t="s">
        <v>450</v>
      </c>
      <c r="C77" s="6" t="s">
        <v>13365</v>
      </c>
      <c r="D77" s="6" t="s">
        <v>13366</v>
      </c>
      <c r="E77" s="6"/>
      <c r="F77" s="6" t="s">
        <v>120</v>
      </c>
      <c r="G77" s="6" t="s">
        <v>24</v>
      </c>
      <c r="H77" s="6"/>
      <c r="I77" s="6"/>
      <c r="J77" s="6"/>
      <c r="K77" s="6"/>
      <c r="L77" s="6"/>
      <c r="M77" s="6"/>
      <c r="N77" s="6"/>
      <c r="O77" s="6"/>
      <c r="P77" s="6" t="s">
        <v>31314</v>
      </c>
    </row>
    <row r="78" customHeight="1" spans="1:16">
      <c r="A78" s="8" t="s">
        <v>31315</v>
      </c>
      <c r="B78" s="8" t="s">
        <v>450</v>
      </c>
      <c r="C78" s="8" t="s">
        <v>13231</v>
      </c>
      <c r="D78" s="8"/>
      <c r="E78" s="8" t="s">
        <v>31316</v>
      </c>
      <c r="F78" s="8" t="s">
        <v>120</v>
      </c>
      <c r="G78" s="8" t="s">
        <v>24</v>
      </c>
      <c r="H78" s="8"/>
      <c r="I78" s="8"/>
      <c r="J78" s="8"/>
      <c r="K78" s="8"/>
      <c r="L78" s="8"/>
      <c r="M78" s="8"/>
      <c r="N78" s="8"/>
      <c r="O78" s="8"/>
      <c r="P78" s="8" t="s">
        <v>31317</v>
      </c>
    </row>
    <row r="79" customHeight="1" spans="1:16">
      <c r="A79" s="6" t="s">
        <v>31318</v>
      </c>
      <c r="B79" s="6" t="s">
        <v>450</v>
      </c>
      <c r="C79" s="6" t="s">
        <v>13250</v>
      </c>
      <c r="D79" s="6"/>
      <c r="E79" s="6" t="s">
        <v>31300</v>
      </c>
      <c r="F79" s="6" t="s">
        <v>120</v>
      </c>
      <c r="G79" s="6" t="s">
        <v>24</v>
      </c>
      <c r="H79" s="6"/>
      <c r="I79" s="6"/>
      <c r="J79" s="6"/>
      <c r="K79" s="6"/>
      <c r="L79" s="6"/>
      <c r="M79" s="6"/>
      <c r="N79" s="6" t="s">
        <v>31302</v>
      </c>
      <c r="O79" s="6"/>
      <c r="P79" s="6" t="s">
        <v>31319</v>
      </c>
    </row>
    <row r="80" customHeight="1" spans="1:16">
      <c r="A80" s="16"/>
      <c r="B80" s="16"/>
      <c r="C80" s="17" t="s">
        <v>3780</v>
      </c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</row>
    <row r="81" customHeight="1" spans="1:16">
      <c r="A81" s="6" t="s">
        <v>31320</v>
      </c>
      <c r="B81" s="6" t="s">
        <v>501</v>
      </c>
      <c r="C81" s="6" t="s">
        <v>13391</v>
      </c>
      <c r="D81" s="6" t="s">
        <v>3792</v>
      </c>
      <c r="E81" s="6"/>
      <c r="F81" s="6"/>
      <c r="G81" s="6" t="s">
        <v>121</v>
      </c>
      <c r="H81" s="6"/>
      <c r="I81" s="6"/>
      <c r="J81" s="6"/>
      <c r="K81" s="6"/>
      <c r="L81" s="6"/>
      <c r="M81" s="6"/>
      <c r="N81" s="6"/>
      <c r="O81" s="6"/>
      <c r="P81" s="6" t="s">
        <v>31321</v>
      </c>
    </row>
    <row r="82" customHeight="1" spans="1:16">
      <c r="A82" s="16"/>
      <c r="B82" s="16"/>
      <c r="C82" s="17" t="s">
        <v>3829</v>
      </c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</row>
    <row r="83" customHeight="1" spans="1:16">
      <c r="A83" s="6" t="s">
        <v>31322</v>
      </c>
      <c r="B83" s="6" t="s">
        <v>527</v>
      </c>
      <c r="C83" s="6" t="s">
        <v>31323</v>
      </c>
      <c r="D83" s="6" t="s">
        <v>3852</v>
      </c>
      <c r="E83" s="6" t="s">
        <v>31324</v>
      </c>
      <c r="F83" s="6" t="s">
        <v>31325</v>
      </c>
      <c r="G83" s="6" t="s">
        <v>24</v>
      </c>
      <c r="H83" s="6"/>
      <c r="I83" s="6"/>
      <c r="J83" s="6"/>
      <c r="K83" s="6"/>
      <c r="L83" s="6"/>
      <c r="M83" s="6"/>
      <c r="N83" s="6"/>
      <c r="O83" s="6"/>
      <c r="P83" s="6" t="s">
        <v>31326</v>
      </c>
    </row>
    <row r="84" customHeight="1" spans="1:16">
      <c r="A84" s="8" t="s">
        <v>31327</v>
      </c>
      <c r="B84" s="8" t="s">
        <v>527</v>
      </c>
      <c r="C84" s="8" t="s">
        <v>3914</v>
      </c>
      <c r="D84" s="8" t="s">
        <v>3886</v>
      </c>
      <c r="E84" s="8" t="s">
        <v>31328</v>
      </c>
      <c r="F84" s="8" t="s">
        <v>31307</v>
      </c>
      <c r="G84" s="8" t="s">
        <v>24</v>
      </c>
      <c r="H84" s="8"/>
      <c r="I84" s="8"/>
      <c r="J84" s="8"/>
      <c r="K84" s="8"/>
      <c r="L84" s="8"/>
      <c r="M84" s="8"/>
      <c r="N84" s="8"/>
      <c r="O84" s="8"/>
      <c r="P84" s="8" t="s">
        <v>31329</v>
      </c>
    </row>
    <row r="85" customHeight="1" spans="1:16">
      <c r="A85" s="6" t="s">
        <v>31330</v>
      </c>
      <c r="B85" s="6" t="s">
        <v>527</v>
      </c>
      <c r="C85" s="6" t="s">
        <v>15509</v>
      </c>
      <c r="D85" s="6" t="s">
        <v>3928</v>
      </c>
      <c r="E85" s="6" t="s">
        <v>31331</v>
      </c>
      <c r="F85" s="6" t="s">
        <v>120</v>
      </c>
      <c r="G85" s="6" t="s">
        <v>24</v>
      </c>
      <c r="H85" s="6"/>
      <c r="I85" s="6"/>
      <c r="J85" s="6"/>
      <c r="K85" s="6"/>
      <c r="L85" s="6"/>
      <c r="M85" s="6"/>
      <c r="N85" s="6"/>
      <c r="O85" s="6"/>
      <c r="P85" s="6" t="s">
        <v>31332</v>
      </c>
    </row>
    <row r="86" customHeight="1" spans="1:16">
      <c r="A86" s="16"/>
      <c r="B86" s="16"/>
      <c r="C86" s="17" t="s">
        <v>3955</v>
      </c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</row>
    <row r="87" customHeight="1" spans="1:16">
      <c r="A87" s="6" t="s">
        <v>31333</v>
      </c>
      <c r="B87" s="6" t="s">
        <v>554</v>
      </c>
      <c r="C87" s="6" t="s">
        <v>31334</v>
      </c>
      <c r="D87" s="6" t="s">
        <v>3170</v>
      </c>
      <c r="E87" s="6" t="s">
        <v>31167</v>
      </c>
      <c r="F87" s="6" t="s">
        <v>124</v>
      </c>
      <c r="G87" s="6" t="s">
        <v>24</v>
      </c>
      <c r="H87" s="6"/>
      <c r="I87" s="6"/>
      <c r="J87" s="6"/>
      <c r="K87" s="6"/>
      <c r="L87" s="6"/>
      <c r="M87" s="6"/>
      <c r="N87" s="6"/>
      <c r="O87" s="6"/>
      <c r="P87" s="6" t="s">
        <v>31335</v>
      </c>
    </row>
    <row r="88" customHeight="1" spans="1:16">
      <c r="A88" s="8" t="s">
        <v>31336</v>
      </c>
      <c r="B88" s="8" t="s">
        <v>554</v>
      </c>
      <c r="C88" s="8" t="s">
        <v>31337</v>
      </c>
      <c r="D88" s="8" t="s">
        <v>3170</v>
      </c>
      <c r="E88" s="8"/>
      <c r="F88" s="8" t="s">
        <v>124</v>
      </c>
      <c r="G88" s="8" t="s">
        <v>24</v>
      </c>
      <c r="H88" s="8"/>
      <c r="I88" s="8"/>
      <c r="J88" s="8"/>
      <c r="K88" s="8"/>
      <c r="L88" s="8"/>
      <c r="M88" s="8"/>
      <c r="N88" s="8"/>
      <c r="O88" s="8"/>
      <c r="P88" s="8" t="s">
        <v>31338</v>
      </c>
    </row>
    <row r="89" customHeight="1" spans="1:16">
      <c r="A89" s="6" t="s">
        <v>31339</v>
      </c>
      <c r="B89" s="6" t="s">
        <v>554</v>
      </c>
      <c r="C89" s="6" t="s">
        <v>31340</v>
      </c>
      <c r="D89" s="6" t="s">
        <v>2761</v>
      </c>
      <c r="E89" s="6" t="s">
        <v>31167</v>
      </c>
      <c r="F89" s="6" t="s">
        <v>31119</v>
      </c>
      <c r="G89" s="6" t="s">
        <v>24</v>
      </c>
      <c r="H89" s="6"/>
      <c r="I89" s="6"/>
      <c r="J89" s="6"/>
      <c r="K89" s="6"/>
      <c r="L89" s="6"/>
      <c r="M89" s="6"/>
      <c r="N89" s="6"/>
      <c r="O89" s="6"/>
      <c r="P89" s="6" t="s">
        <v>31341</v>
      </c>
    </row>
    <row r="90" customHeight="1" spans="1:16">
      <c r="A90" s="8" t="s">
        <v>31342</v>
      </c>
      <c r="B90" s="8" t="s">
        <v>554</v>
      </c>
      <c r="C90" s="8" t="s">
        <v>31343</v>
      </c>
      <c r="D90" s="8" t="s">
        <v>3237</v>
      </c>
      <c r="E90" s="8" t="s">
        <v>31344</v>
      </c>
      <c r="F90" s="8" t="s">
        <v>31345</v>
      </c>
      <c r="G90" s="8" t="s">
        <v>24</v>
      </c>
      <c r="H90" s="8"/>
      <c r="I90" s="8"/>
      <c r="J90" s="8"/>
      <c r="K90" s="8"/>
      <c r="L90" s="8"/>
      <c r="M90" s="8"/>
      <c r="N90" s="8"/>
      <c r="O90" s="8"/>
      <c r="P90" s="8" t="s">
        <v>31346</v>
      </c>
    </row>
    <row r="91" customHeight="1" spans="1:16">
      <c r="A91" s="6" t="s">
        <v>31347</v>
      </c>
      <c r="B91" s="6" t="s">
        <v>554</v>
      </c>
      <c r="C91" s="6" t="s">
        <v>31348</v>
      </c>
      <c r="D91" s="6" t="s">
        <v>2823</v>
      </c>
      <c r="E91" s="6"/>
      <c r="F91" s="6" t="s">
        <v>124</v>
      </c>
      <c r="G91" s="6" t="s">
        <v>24</v>
      </c>
      <c r="H91" s="6"/>
      <c r="I91" s="6"/>
      <c r="J91" s="6"/>
      <c r="K91" s="6"/>
      <c r="L91" s="6"/>
      <c r="M91" s="6"/>
      <c r="N91" s="6"/>
      <c r="O91" s="6"/>
      <c r="P91" s="6" t="s">
        <v>31349</v>
      </c>
    </row>
    <row r="92" customHeight="1" spans="1:16">
      <c r="A92" s="16"/>
      <c r="B92" s="16"/>
      <c r="C92" s="17" t="s">
        <v>4119</v>
      </c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</row>
    <row r="93" customHeight="1" spans="1:16">
      <c r="A93" s="6" t="s">
        <v>31350</v>
      </c>
      <c r="B93" s="6" t="s">
        <v>596</v>
      </c>
      <c r="C93" s="6" t="s">
        <v>31351</v>
      </c>
      <c r="D93" s="6" t="s">
        <v>3163</v>
      </c>
      <c r="E93" s="6" t="s">
        <v>31352</v>
      </c>
      <c r="F93" s="6" t="s">
        <v>124</v>
      </c>
      <c r="G93" s="6" t="s">
        <v>24</v>
      </c>
      <c r="H93" s="6"/>
      <c r="I93" s="6"/>
      <c r="J93" s="6"/>
      <c r="K93" s="6"/>
      <c r="L93" s="6"/>
      <c r="M93" s="6"/>
      <c r="N93" s="6"/>
      <c r="O93" s="6"/>
      <c r="P93" s="6" t="s">
        <v>31353</v>
      </c>
    </row>
    <row r="94" customHeight="1" spans="1:16">
      <c r="A94" s="8" t="s">
        <v>31354</v>
      </c>
      <c r="B94" s="8" t="s">
        <v>596</v>
      </c>
      <c r="C94" s="8" t="s">
        <v>31355</v>
      </c>
      <c r="D94" s="8" t="s">
        <v>3163</v>
      </c>
      <c r="E94" s="8" t="s">
        <v>31352</v>
      </c>
      <c r="F94" s="8" t="s">
        <v>137</v>
      </c>
      <c r="G94" s="8" t="s">
        <v>24</v>
      </c>
      <c r="H94" s="8"/>
      <c r="I94" s="8"/>
      <c r="J94" s="8"/>
      <c r="K94" s="8"/>
      <c r="L94" s="8"/>
      <c r="M94" s="8"/>
      <c r="N94" s="8"/>
      <c r="O94" s="8"/>
      <c r="P94" s="8" t="s">
        <v>31356</v>
      </c>
    </row>
    <row r="95" customHeight="1" spans="1:16">
      <c r="A95" s="6" t="s">
        <v>31357</v>
      </c>
      <c r="B95" s="6" t="s">
        <v>596</v>
      </c>
      <c r="C95" s="6" t="s">
        <v>31358</v>
      </c>
      <c r="D95" s="6" t="s">
        <v>3170</v>
      </c>
      <c r="E95" s="6" t="s">
        <v>31359</v>
      </c>
      <c r="F95" s="6" t="s">
        <v>124</v>
      </c>
      <c r="G95" s="6" t="s">
        <v>24</v>
      </c>
      <c r="H95" s="6"/>
      <c r="I95" s="6"/>
      <c r="J95" s="6"/>
      <c r="K95" s="6"/>
      <c r="L95" s="6"/>
      <c r="M95" s="6"/>
      <c r="N95" s="6" t="s">
        <v>31360</v>
      </c>
      <c r="O95" s="6"/>
      <c r="P95" s="6" t="s">
        <v>31361</v>
      </c>
    </row>
    <row r="96" customHeight="1" spans="1:16">
      <c r="A96" s="8" t="s">
        <v>31362</v>
      </c>
      <c r="B96" s="8" t="s">
        <v>596</v>
      </c>
      <c r="C96" s="8" t="s">
        <v>13768</v>
      </c>
      <c r="D96" s="8" t="s">
        <v>3170</v>
      </c>
      <c r="E96" s="8" t="s">
        <v>31359</v>
      </c>
      <c r="F96" s="8" t="s">
        <v>31363</v>
      </c>
      <c r="G96" s="8" t="s">
        <v>24</v>
      </c>
      <c r="H96" s="8"/>
      <c r="I96" s="8"/>
      <c r="J96" s="8"/>
      <c r="K96" s="8"/>
      <c r="L96" s="8"/>
      <c r="M96" s="8"/>
      <c r="N96" s="8"/>
      <c r="O96" s="8"/>
      <c r="P96" s="8" t="s">
        <v>31364</v>
      </c>
    </row>
    <row r="97" customHeight="1" spans="1:16">
      <c r="A97" s="6" t="s">
        <v>31365</v>
      </c>
      <c r="B97" s="6" t="s">
        <v>596</v>
      </c>
      <c r="C97" s="6" t="s">
        <v>30882</v>
      </c>
      <c r="D97" s="6" t="s">
        <v>4145</v>
      </c>
      <c r="E97" s="6" t="s">
        <v>31366</v>
      </c>
      <c r="F97" s="6" t="s">
        <v>31367</v>
      </c>
      <c r="G97" s="6" t="s">
        <v>24</v>
      </c>
      <c r="H97" s="6"/>
      <c r="I97" s="6"/>
      <c r="J97" s="6"/>
      <c r="K97" s="6"/>
      <c r="L97" s="6"/>
      <c r="M97" s="6"/>
      <c r="N97" s="6"/>
      <c r="O97" s="6"/>
      <c r="P97" s="6" t="s">
        <v>31368</v>
      </c>
    </row>
    <row r="98" customHeight="1" spans="1:16">
      <c r="A98" s="16"/>
      <c r="B98" s="16"/>
      <c r="C98" s="17" t="s">
        <v>4291</v>
      </c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</row>
    <row r="99" customHeight="1" spans="1:16">
      <c r="A99" s="6" t="s">
        <v>31369</v>
      </c>
      <c r="B99" s="6" t="s">
        <v>660</v>
      </c>
      <c r="C99" s="6" t="s">
        <v>31370</v>
      </c>
      <c r="D99" s="6" t="s">
        <v>2599</v>
      </c>
      <c r="E99" s="6" t="s">
        <v>31371</v>
      </c>
      <c r="F99" s="6" t="s">
        <v>31372</v>
      </c>
      <c r="G99" s="6" t="s">
        <v>24</v>
      </c>
      <c r="H99" s="6"/>
      <c r="I99" s="6"/>
      <c r="J99" s="6"/>
      <c r="K99" s="6"/>
      <c r="L99" s="6"/>
      <c r="M99" s="6"/>
      <c r="N99" s="6" t="s">
        <v>31371</v>
      </c>
      <c r="O99" s="6"/>
      <c r="P99" s="6" t="s">
        <v>31373</v>
      </c>
    </row>
    <row r="100" customHeight="1" spans="1:16">
      <c r="A100" s="8" t="s">
        <v>31374</v>
      </c>
      <c r="B100" s="8" t="s">
        <v>660</v>
      </c>
      <c r="C100" s="8" t="s">
        <v>4841</v>
      </c>
      <c r="D100" s="8"/>
      <c r="E100" s="8" t="s">
        <v>31375</v>
      </c>
      <c r="F100" s="8" t="s">
        <v>120</v>
      </c>
      <c r="G100" s="8" t="s">
        <v>24</v>
      </c>
      <c r="H100" s="8"/>
      <c r="I100" s="8"/>
      <c r="J100" s="8"/>
      <c r="K100" s="8"/>
      <c r="L100" s="8"/>
      <c r="M100" s="8"/>
      <c r="N100" s="8"/>
      <c r="O100" s="8"/>
      <c r="P100" s="8" t="s">
        <v>31376</v>
      </c>
    </row>
    <row r="101" customHeight="1" spans="1:16">
      <c r="A101" s="16"/>
      <c r="B101" s="16"/>
      <c r="C101" s="17" t="s">
        <v>4308</v>
      </c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</row>
    <row r="102" customHeight="1" spans="1:16">
      <c r="A102" s="8" t="s">
        <v>31377</v>
      </c>
      <c r="B102" s="8" t="s">
        <v>706</v>
      </c>
      <c r="C102" s="8" t="s">
        <v>31378</v>
      </c>
      <c r="D102" s="8" t="s">
        <v>3106</v>
      </c>
      <c r="E102" s="8" t="s">
        <v>31379</v>
      </c>
      <c r="F102" s="8" t="s">
        <v>31119</v>
      </c>
      <c r="G102" s="8" t="s">
        <v>24</v>
      </c>
      <c r="H102" s="8"/>
      <c r="I102" s="8"/>
      <c r="J102" s="8"/>
      <c r="K102" s="8"/>
      <c r="L102" s="8"/>
      <c r="M102" s="8"/>
      <c r="N102" s="8" t="s">
        <v>4320</v>
      </c>
      <c r="O102" s="8"/>
      <c r="P102" s="8" t="s">
        <v>31380</v>
      </c>
    </row>
    <row r="103" customHeight="1" spans="1:16">
      <c r="A103" s="16"/>
      <c r="B103" s="16"/>
      <c r="C103" s="17" t="s">
        <v>4383</v>
      </c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</row>
    <row r="104" customHeight="1" spans="1:16">
      <c r="A104" s="8" t="s">
        <v>31381</v>
      </c>
      <c r="B104" s="8" t="s">
        <v>4385</v>
      </c>
      <c r="C104" s="8" t="s">
        <v>31382</v>
      </c>
      <c r="D104" s="8" t="s">
        <v>3106</v>
      </c>
      <c r="E104" s="8" t="s">
        <v>31383</v>
      </c>
      <c r="F104" s="8"/>
      <c r="G104" s="8" t="s">
        <v>24</v>
      </c>
      <c r="H104" s="8"/>
      <c r="I104" s="8"/>
      <c r="J104" s="8"/>
      <c r="K104" s="8"/>
      <c r="L104" s="8"/>
      <c r="M104" s="8"/>
      <c r="N104" s="8"/>
      <c r="O104" s="8"/>
      <c r="P104" s="8" t="s">
        <v>31384</v>
      </c>
    </row>
    <row r="105" customHeight="1" spans="1:16">
      <c r="A105" s="16"/>
      <c r="B105" s="16"/>
      <c r="C105" s="17" t="s">
        <v>4484</v>
      </c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</row>
    <row r="106" customHeight="1" spans="1:16">
      <c r="A106" s="8" t="s">
        <v>31385</v>
      </c>
      <c r="B106" s="8"/>
      <c r="C106" s="8"/>
      <c r="D106" s="8"/>
      <c r="E106" s="8" t="s">
        <v>31386</v>
      </c>
      <c r="F106" s="8"/>
      <c r="G106" s="8" t="s">
        <v>24</v>
      </c>
      <c r="H106" s="8"/>
      <c r="I106" s="8"/>
      <c r="J106" s="8"/>
      <c r="K106" s="8"/>
      <c r="L106" s="8"/>
      <c r="M106" s="8"/>
      <c r="N106" s="8"/>
      <c r="O106" s="8"/>
      <c r="P106" s="8" t="s">
        <v>31387</v>
      </c>
    </row>
    <row r="107" customHeight="1" spans="1:16">
      <c r="A107" s="6" t="s">
        <v>31388</v>
      </c>
      <c r="B107" s="6"/>
      <c r="C107" s="6"/>
      <c r="D107" s="6"/>
      <c r="E107" s="6" t="s">
        <v>31389</v>
      </c>
      <c r="F107" s="6" t="s">
        <v>120</v>
      </c>
      <c r="G107" s="6" t="s">
        <v>24</v>
      </c>
      <c r="H107" s="6"/>
      <c r="I107" s="6"/>
      <c r="J107" s="6"/>
      <c r="K107" s="6"/>
      <c r="L107" s="6"/>
      <c r="M107" s="6"/>
      <c r="N107" s="6"/>
      <c r="O107" s="6"/>
      <c r="P107" s="6" t="s">
        <v>31390</v>
      </c>
    </row>
    <row r="108" customHeight="1" spans="1:16">
      <c r="A108" s="8" t="s">
        <v>31391</v>
      </c>
      <c r="B108" s="8"/>
      <c r="C108" s="8" t="s">
        <v>4549</v>
      </c>
      <c r="D108" s="8"/>
      <c r="E108" s="8" t="s">
        <v>31392</v>
      </c>
      <c r="F108" s="8" t="s">
        <v>120</v>
      </c>
      <c r="G108" s="8" t="s">
        <v>24</v>
      </c>
      <c r="H108" s="8"/>
      <c r="I108" s="8"/>
      <c r="J108" s="8"/>
      <c r="K108" s="8"/>
      <c r="L108" s="8"/>
      <c r="M108" s="8"/>
      <c r="N108" s="8"/>
      <c r="O108" s="8"/>
      <c r="P108" s="8" t="s">
        <v>31393</v>
      </c>
    </row>
    <row r="109" customHeight="1" spans="1:16">
      <c r="A109" s="6" t="s">
        <v>31394</v>
      </c>
      <c r="B109" s="6"/>
      <c r="C109" s="6" t="s">
        <v>31395</v>
      </c>
      <c r="D109" s="6"/>
      <c r="E109" s="6" t="s">
        <v>31396</v>
      </c>
      <c r="F109" s="6" t="s">
        <v>31397</v>
      </c>
      <c r="G109" s="6" t="s">
        <v>24</v>
      </c>
      <c r="H109" s="6"/>
      <c r="I109" s="6"/>
      <c r="J109" s="6"/>
      <c r="K109" s="6"/>
      <c r="L109" s="6"/>
      <c r="M109" s="6"/>
      <c r="N109" s="6"/>
      <c r="O109" s="6"/>
      <c r="P109" s="6" t="s">
        <v>31398</v>
      </c>
    </row>
    <row r="110" customHeight="1" spans="1:16">
      <c r="A110" s="8" t="s">
        <v>31399</v>
      </c>
      <c r="B110" s="8"/>
      <c r="C110" s="8" t="s">
        <v>31400</v>
      </c>
      <c r="D110" s="8"/>
      <c r="E110" s="8"/>
      <c r="F110" s="8" t="s">
        <v>124</v>
      </c>
      <c r="G110" s="8" t="s">
        <v>24</v>
      </c>
      <c r="H110" s="8"/>
      <c r="I110" s="8"/>
      <c r="J110" s="8"/>
      <c r="K110" s="8"/>
      <c r="L110" s="8"/>
      <c r="M110" s="8"/>
      <c r="N110" s="8"/>
      <c r="O110" s="8"/>
      <c r="P110" s="8" t="s">
        <v>31401</v>
      </c>
    </row>
    <row r="111" customHeight="1" spans="1:16">
      <c r="A111" s="6" t="s">
        <v>31402</v>
      </c>
      <c r="B111" s="6"/>
      <c r="C111" s="6" t="s">
        <v>31403</v>
      </c>
      <c r="D111" s="6"/>
      <c r="E111" s="6" t="s">
        <v>31404</v>
      </c>
      <c r="F111" s="6"/>
      <c r="G111" s="6" t="s">
        <v>121</v>
      </c>
      <c r="H111" s="6"/>
      <c r="I111" s="6"/>
      <c r="J111" s="6"/>
      <c r="K111" s="6"/>
      <c r="L111" s="6"/>
      <c r="M111" s="6"/>
      <c r="N111" s="6"/>
      <c r="O111" s="6"/>
      <c r="P111" s="6" t="s">
        <v>31405</v>
      </c>
    </row>
    <row r="112" customHeight="1" spans="1:16">
      <c r="A112" s="8" t="s">
        <v>31406</v>
      </c>
      <c r="B112" s="8"/>
      <c r="C112" s="8" t="s">
        <v>31403</v>
      </c>
      <c r="D112" s="8"/>
      <c r="E112" s="8" t="s">
        <v>31407</v>
      </c>
      <c r="F112" s="8" t="s">
        <v>137</v>
      </c>
      <c r="G112" s="8" t="s">
        <v>24</v>
      </c>
      <c r="H112" s="8"/>
      <c r="I112" s="8"/>
      <c r="J112" s="8"/>
      <c r="K112" s="8"/>
      <c r="L112" s="8"/>
      <c r="M112" s="8"/>
      <c r="N112" s="8"/>
      <c r="O112" s="8"/>
      <c r="P112" s="8" t="s">
        <v>31408</v>
      </c>
    </row>
    <row r="113" customHeight="1" spans="1:16">
      <c r="A113" s="6" t="s">
        <v>31409</v>
      </c>
      <c r="B113" s="6"/>
      <c r="C113" s="6" t="s">
        <v>31403</v>
      </c>
      <c r="D113" s="6"/>
      <c r="E113" s="6" t="s">
        <v>31410</v>
      </c>
      <c r="F113" s="6" t="s">
        <v>137</v>
      </c>
      <c r="G113" s="6" t="s">
        <v>24</v>
      </c>
      <c r="H113" s="6"/>
      <c r="I113" s="6"/>
      <c r="J113" s="6"/>
      <c r="K113" s="6"/>
      <c r="L113" s="6"/>
      <c r="M113" s="6"/>
      <c r="N113" s="6"/>
      <c r="O113" s="6"/>
      <c r="P113" s="6" t="s">
        <v>31411</v>
      </c>
    </row>
    <row r="114" customHeight="1" spans="1:16">
      <c r="A114" s="8" t="s">
        <v>31412</v>
      </c>
      <c r="B114" s="8"/>
      <c r="C114" s="8" t="s">
        <v>31403</v>
      </c>
      <c r="D114" s="8"/>
      <c r="E114" s="8" t="s">
        <v>31413</v>
      </c>
      <c r="F114" s="8" t="s">
        <v>124</v>
      </c>
      <c r="G114" s="8" t="s">
        <v>24</v>
      </c>
      <c r="H114" s="8"/>
      <c r="I114" s="8"/>
      <c r="J114" s="8"/>
      <c r="K114" s="8"/>
      <c r="L114" s="8"/>
      <c r="M114" s="8"/>
      <c r="N114" s="8"/>
      <c r="O114" s="8"/>
      <c r="P114" s="8" t="s">
        <v>31414</v>
      </c>
    </row>
    <row r="115" customHeight="1" spans="1:16">
      <c r="A115" s="6" t="s">
        <v>31415</v>
      </c>
      <c r="B115" s="6"/>
      <c r="C115" s="6" t="s">
        <v>31416</v>
      </c>
      <c r="D115" s="6"/>
      <c r="E115" s="6" t="s">
        <v>31417</v>
      </c>
      <c r="F115" s="6"/>
      <c r="G115" s="6" t="s">
        <v>24</v>
      </c>
      <c r="H115" s="6"/>
      <c r="I115" s="6"/>
      <c r="J115" s="6"/>
      <c r="K115" s="6"/>
      <c r="L115" s="6"/>
      <c r="M115" s="6"/>
      <c r="N115" s="6"/>
      <c r="O115" s="6"/>
      <c r="P115" s="6" t="s">
        <v>31418</v>
      </c>
    </row>
    <row r="116" customHeight="1" spans="1:16">
      <c r="A116" s="8" t="s">
        <v>31419</v>
      </c>
      <c r="B116" s="8"/>
      <c r="C116" s="8" t="s">
        <v>31420</v>
      </c>
      <c r="D116" s="8"/>
      <c r="E116" s="8" t="s">
        <v>31421</v>
      </c>
      <c r="F116" s="8"/>
      <c r="G116" s="8" t="s">
        <v>24</v>
      </c>
      <c r="H116" s="8"/>
      <c r="I116" s="8"/>
      <c r="J116" s="8"/>
      <c r="K116" s="8"/>
      <c r="L116" s="8"/>
      <c r="M116" s="8"/>
      <c r="N116" s="8"/>
      <c r="O116" s="8"/>
      <c r="P116" s="8" t="s">
        <v>31422</v>
      </c>
    </row>
    <row r="117" customHeight="1" spans="1:16">
      <c r="A117" s="6" t="s">
        <v>31423</v>
      </c>
      <c r="B117" s="6"/>
      <c r="C117" s="6" t="s">
        <v>31424</v>
      </c>
      <c r="D117" s="6"/>
      <c r="E117" s="6"/>
      <c r="F117" s="6" t="s">
        <v>120</v>
      </c>
      <c r="G117" s="6" t="s">
        <v>24</v>
      </c>
      <c r="H117" s="6"/>
      <c r="I117" s="6"/>
      <c r="J117" s="6"/>
      <c r="K117" s="6"/>
      <c r="L117" s="6"/>
      <c r="M117" s="6"/>
      <c r="N117" s="6"/>
      <c r="O117" s="6"/>
      <c r="P117" s="6" t="s">
        <v>31425</v>
      </c>
    </row>
    <row r="118" customHeight="1" spans="1:16">
      <c r="A118" s="8" t="s">
        <v>31426</v>
      </c>
      <c r="B118" s="8"/>
      <c r="C118" s="8" t="s">
        <v>31088</v>
      </c>
      <c r="D118" s="8"/>
      <c r="E118" s="8"/>
      <c r="F118" s="8" t="s">
        <v>120</v>
      </c>
      <c r="G118" s="8" t="s">
        <v>24</v>
      </c>
      <c r="H118" s="8"/>
      <c r="I118" s="8"/>
      <c r="J118" s="8"/>
      <c r="K118" s="8"/>
      <c r="L118" s="8"/>
      <c r="M118" s="8"/>
      <c r="N118" s="8"/>
      <c r="O118" s="8"/>
      <c r="P118" s="8" t="s">
        <v>31427</v>
      </c>
    </row>
    <row r="119" customHeight="1" spans="1:16">
      <c r="A119" s="6" t="s">
        <v>31428</v>
      </c>
      <c r="B119" s="6"/>
      <c r="C119" s="6" t="s">
        <v>4616</v>
      </c>
      <c r="D119" s="6"/>
      <c r="E119" s="6" t="s">
        <v>31429</v>
      </c>
      <c r="F119" s="6" t="s">
        <v>120</v>
      </c>
      <c r="G119" s="6" t="s">
        <v>24</v>
      </c>
      <c r="H119" s="6"/>
      <c r="I119" s="6"/>
      <c r="J119" s="6"/>
      <c r="K119" s="6"/>
      <c r="L119" s="6"/>
      <c r="M119" s="6"/>
      <c r="N119" s="6" t="s">
        <v>31430</v>
      </c>
      <c r="O119" s="6"/>
      <c r="P119" s="6" t="s">
        <v>31431</v>
      </c>
    </row>
    <row r="120" customHeight="1" spans="1:16">
      <c r="A120" s="8" t="s">
        <v>31432</v>
      </c>
      <c r="B120" s="8"/>
      <c r="C120" s="8" t="s">
        <v>4698</v>
      </c>
      <c r="D120" s="8"/>
      <c r="E120" s="8"/>
      <c r="F120" s="8" t="s">
        <v>124</v>
      </c>
      <c r="G120" s="8" t="s">
        <v>24</v>
      </c>
      <c r="H120" s="8"/>
      <c r="I120" s="8"/>
      <c r="J120" s="8"/>
      <c r="K120" s="8"/>
      <c r="L120" s="8"/>
      <c r="M120" s="8"/>
      <c r="N120" s="8"/>
      <c r="O120" s="8"/>
      <c r="P120" s="8" t="s">
        <v>31433</v>
      </c>
    </row>
    <row r="121" customHeight="1" spans="1:16">
      <c r="A121" s="6" t="s">
        <v>31434</v>
      </c>
      <c r="B121" s="6"/>
      <c r="C121" s="6" t="s">
        <v>31435</v>
      </c>
      <c r="D121" s="6"/>
      <c r="E121" s="6" t="s">
        <v>31436</v>
      </c>
      <c r="F121" s="6" t="s">
        <v>137</v>
      </c>
      <c r="G121" s="6" t="s">
        <v>24</v>
      </c>
      <c r="H121" s="6"/>
      <c r="I121" s="6"/>
      <c r="J121" s="6"/>
      <c r="K121" s="6"/>
      <c r="L121" s="6"/>
      <c r="M121" s="6"/>
      <c r="N121" s="6"/>
      <c r="O121" s="6"/>
      <c r="P121" s="6" t="s">
        <v>31437</v>
      </c>
    </row>
    <row r="122" customHeight="1" spans="1:16">
      <c r="A122" s="8" t="s">
        <v>31438</v>
      </c>
      <c r="B122" s="8"/>
      <c r="C122" s="8" t="s">
        <v>31439</v>
      </c>
      <c r="D122" s="8"/>
      <c r="E122" s="8"/>
      <c r="F122" s="8" t="s">
        <v>124</v>
      </c>
      <c r="G122" s="8" t="s">
        <v>24</v>
      </c>
      <c r="H122" s="8"/>
      <c r="I122" s="8"/>
      <c r="J122" s="8"/>
      <c r="K122" s="8"/>
      <c r="L122" s="8"/>
      <c r="M122" s="8"/>
      <c r="N122" s="8"/>
      <c r="O122" s="8"/>
      <c r="P122" s="8" t="s">
        <v>31440</v>
      </c>
    </row>
    <row r="123" customHeight="1" spans="1:16">
      <c r="A123" s="6" t="s">
        <v>31441</v>
      </c>
      <c r="B123" s="6"/>
      <c r="C123" s="6" t="s">
        <v>31439</v>
      </c>
      <c r="D123" s="6"/>
      <c r="E123" s="6"/>
      <c r="F123" s="6" t="s">
        <v>124</v>
      </c>
      <c r="G123" s="6" t="s">
        <v>24</v>
      </c>
      <c r="H123" s="6"/>
      <c r="I123" s="6"/>
      <c r="J123" s="6"/>
      <c r="K123" s="6"/>
      <c r="L123" s="6"/>
      <c r="M123" s="6"/>
      <c r="N123" s="6"/>
      <c r="O123" s="6"/>
      <c r="P123" s="6" t="s">
        <v>31442</v>
      </c>
    </row>
  </sheetData>
  <autoFilter xmlns:etc="http://www.wps.cn/officeDocument/2017/etCustomData" ref="A2:P123" etc:filterBottomFollowUsedRange="0">
    <extLst/>
  </autoFilter>
  <mergeCells count="1">
    <mergeCell ref="A1:P1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21"/>
  <sheetViews>
    <sheetView showGridLines="0" workbookViewId="0">
      <pane ySplit="2" topLeftCell="A3" activePane="bottomLeft" state="frozen"/>
      <selection/>
      <selection pane="bottomLeft" activeCell="A1" sqref="A1:P1"/>
    </sheetView>
  </sheetViews>
  <sheetFormatPr defaultColWidth="8.67619047619048" defaultRowHeight="15"/>
  <cols>
    <col min="3" max="3" width="24" style="1" customWidth="1"/>
    <col min="16" max="16" width="46" style="1" customWidth="1"/>
  </cols>
  <sheetData>
    <row r="1" customHeight="1" spans="1:16">
      <c r="A1" s="14" t="s">
        <v>31443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customHeight="1" spans="1:16">
      <c r="A2" s="15" t="s">
        <v>69</v>
      </c>
      <c r="B2" s="15" t="s">
        <v>2517</v>
      </c>
      <c r="C2" s="15" t="s">
        <v>2518</v>
      </c>
      <c r="D2" s="15" t="s">
        <v>82</v>
      </c>
      <c r="E2" s="15" t="s">
        <v>31091</v>
      </c>
      <c r="F2" s="15" t="s">
        <v>2521</v>
      </c>
      <c r="G2" s="15" t="s">
        <v>16</v>
      </c>
      <c r="H2" s="15" t="s">
        <v>2522</v>
      </c>
      <c r="I2" s="15" t="s">
        <v>2523</v>
      </c>
      <c r="J2" s="15" t="s">
        <v>2524</v>
      </c>
      <c r="K2" s="15" t="s">
        <v>2525</v>
      </c>
      <c r="L2" s="15" t="s">
        <v>2526</v>
      </c>
      <c r="M2" s="15" t="s">
        <v>2527</v>
      </c>
      <c r="N2" s="15" t="s">
        <v>2528</v>
      </c>
      <c r="O2" s="15" t="s">
        <v>2529</v>
      </c>
      <c r="P2" s="15" t="s">
        <v>2530</v>
      </c>
    </row>
    <row r="3" customHeight="1" spans="1:16">
      <c r="A3" s="16"/>
      <c r="B3" s="16"/>
      <c r="C3" s="17" t="s">
        <v>2531</v>
      </c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</row>
    <row r="4" customHeight="1" spans="1:16">
      <c r="A4" s="8" t="s">
        <v>31444</v>
      </c>
      <c r="B4" s="8" t="s">
        <v>119</v>
      </c>
      <c r="C4" s="8" t="s">
        <v>30899</v>
      </c>
      <c r="D4" s="8" t="s">
        <v>2564</v>
      </c>
      <c r="E4" s="8"/>
      <c r="F4" s="8" t="s">
        <v>124</v>
      </c>
      <c r="G4" s="8" t="s">
        <v>24</v>
      </c>
      <c r="H4" s="8"/>
      <c r="I4" s="18">
        <v>70000</v>
      </c>
      <c r="J4" s="18">
        <v>80000</v>
      </c>
      <c r="K4" s="18">
        <v>90000</v>
      </c>
      <c r="L4" s="8"/>
      <c r="M4" s="8"/>
      <c r="N4" s="8"/>
      <c r="O4" s="8"/>
      <c r="P4" s="8" t="s">
        <v>31445</v>
      </c>
    </row>
    <row r="5" customHeight="1" spans="1:16">
      <c r="A5" s="6" t="s">
        <v>31446</v>
      </c>
      <c r="B5" s="6" t="s">
        <v>119</v>
      </c>
      <c r="C5" s="6" t="s">
        <v>31097</v>
      </c>
      <c r="D5" s="6" t="s">
        <v>2599</v>
      </c>
      <c r="E5" s="6" t="s">
        <v>31447</v>
      </c>
      <c r="F5" s="6" t="s">
        <v>31448</v>
      </c>
      <c r="G5" s="6" t="s">
        <v>24</v>
      </c>
      <c r="H5" s="6"/>
      <c r="I5" s="18">
        <v>130000</v>
      </c>
      <c r="J5" s="18">
        <v>150000</v>
      </c>
      <c r="K5" s="18">
        <v>170000</v>
      </c>
      <c r="L5" s="6"/>
      <c r="M5" s="6"/>
      <c r="N5" s="6" t="s">
        <v>31447</v>
      </c>
      <c r="O5" s="6"/>
      <c r="P5" s="6" t="s">
        <v>31449</v>
      </c>
    </row>
    <row r="6" customHeight="1" spans="1:16">
      <c r="A6" s="8" t="s">
        <v>31450</v>
      </c>
      <c r="B6" s="8" t="s">
        <v>119</v>
      </c>
      <c r="C6" s="8" t="s">
        <v>31451</v>
      </c>
      <c r="D6" s="8" t="s">
        <v>2663</v>
      </c>
      <c r="E6" s="8" t="s">
        <v>31452</v>
      </c>
      <c r="F6" s="8" t="s">
        <v>31453</v>
      </c>
      <c r="G6" s="8" t="s">
        <v>24</v>
      </c>
      <c r="H6" s="8"/>
      <c r="I6" s="18">
        <v>150000</v>
      </c>
      <c r="J6" s="18">
        <v>160000</v>
      </c>
      <c r="K6" s="18">
        <v>180000</v>
      </c>
      <c r="L6" s="8"/>
      <c r="M6" s="8"/>
      <c r="N6" s="8"/>
      <c r="O6" s="8"/>
      <c r="P6" s="8" t="s">
        <v>31454</v>
      </c>
    </row>
    <row r="7" customHeight="1" spans="1:16">
      <c r="A7" s="6" t="s">
        <v>31455</v>
      </c>
      <c r="B7" s="6" t="s">
        <v>119</v>
      </c>
      <c r="C7" s="6" t="s">
        <v>31109</v>
      </c>
      <c r="D7" s="6" t="s">
        <v>2686</v>
      </c>
      <c r="E7" s="6" t="s">
        <v>31456</v>
      </c>
      <c r="F7" s="6" t="s">
        <v>120</v>
      </c>
      <c r="G7" s="6" t="s">
        <v>24</v>
      </c>
      <c r="H7" s="6"/>
      <c r="I7" s="18">
        <v>70000</v>
      </c>
      <c r="J7" s="18">
        <v>80000</v>
      </c>
      <c r="K7" s="18">
        <v>90000</v>
      </c>
      <c r="L7" s="6"/>
      <c r="M7" s="6"/>
      <c r="N7" s="6"/>
      <c r="O7" s="6"/>
      <c r="P7" s="6" t="s">
        <v>31457</v>
      </c>
    </row>
    <row r="8" customHeight="1" spans="1:16">
      <c r="A8" s="16"/>
      <c r="B8" s="16"/>
      <c r="C8" s="17" t="s">
        <v>2694</v>
      </c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</row>
    <row r="9" customHeight="1" spans="1:16">
      <c r="A9" s="6" t="s">
        <v>31458</v>
      </c>
      <c r="B9" s="6" t="s">
        <v>153</v>
      </c>
      <c r="C9" s="6" t="s">
        <v>31459</v>
      </c>
      <c r="D9" s="6" t="s">
        <v>2715</v>
      </c>
      <c r="E9" s="6"/>
      <c r="F9" s="6" t="s">
        <v>137</v>
      </c>
      <c r="G9" s="6" t="s">
        <v>121</v>
      </c>
      <c r="H9" s="6"/>
      <c r="I9" s="6"/>
      <c r="J9" s="6"/>
      <c r="K9" s="6"/>
      <c r="L9" s="6"/>
      <c r="M9" s="6"/>
      <c r="N9" s="6"/>
      <c r="O9" s="6"/>
      <c r="P9" s="6" t="s">
        <v>31460</v>
      </c>
    </row>
    <row r="10" customHeight="1" spans="1:16">
      <c r="A10" s="8" t="s">
        <v>31461</v>
      </c>
      <c r="B10" s="8" t="s">
        <v>153</v>
      </c>
      <c r="C10" s="8" t="s">
        <v>12302</v>
      </c>
      <c r="D10" s="8" t="s">
        <v>2721</v>
      </c>
      <c r="E10" s="8" t="s">
        <v>31462</v>
      </c>
      <c r="F10" s="8" t="s">
        <v>31463</v>
      </c>
      <c r="G10" s="8" t="s">
        <v>24</v>
      </c>
      <c r="H10" s="8"/>
      <c r="I10" s="18">
        <v>45000</v>
      </c>
      <c r="J10" s="18">
        <v>50000</v>
      </c>
      <c r="K10" s="18">
        <v>60000</v>
      </c>
      <c r="L10" s="8"/>
      <c r="M10" s="8"/>
      <c r="N10" s="8"/>
      <c r="O10" s="8"/>
      <c r="P10" s="8" t="s">
        <v>31464</v>
      </c>
    </row>
    <row r="11" customHeight="1" spans="1:16">
      <c r="A11" s="6" t="s">
        <v>31465</v>
      </c>
      <c r="B11" s="6" t="s">
        <v>153</v>
      </c>
      <c r="C11" s="6" t="s">
        <v>14526</v>
      </c>
      <c r="D11" s="6" t="s">
        <v>2742</v>
      </c>
      <c r="E11" s="6" t="s">
        <v>31466</v>
      </c>
      <c r="F11" s="6" t="s">
        <v>31248</v>
      </c>
      <c r="G11" s="6" t="s">
        <v>24</v>
      </c>
      <c r="H11" s="6"/>
      <c r="I11" s="18">
        <v>40000</v>
      </c>
      <c r="J11" s="18">
        <v>50000</v>
      </c>
      <c r="K11" s="18">
        <v>60000</v>
      </c>
      <c r="L11" s="6"/>
      <c r="M11" s="6"/>
      <c r="N11" s="6" t="s">
        <v>31466</v>
      </c>
      <c r="O11" s="6"/>
      <c r="P11" s="6" t="s">
        <v>31467</v>
      </c>
    </row>
    <row r="12" customHeight="1" spans="1:16">
      <c r="A12" s="8" t="s">
        <v>31468</v>
      </c>
      <c r="B12" s="8" t="s">
        <v>153</v>
      </c>
      <c r="C12" s="8" t="s">
        <v>31469</v>
      </c>
      <c r="D12" s="8" t="s">
        <v>2772</v>
      </c>
      <c r="E12" s="8" t="s">
        <v>31470</v>
      </c>
      <c r="F12" s="8" t="s">
        <v>31471</v>
      </c>
      <c r="G12" s="8" t="s">
        <v>24</v>
      </c>
      <c r="H12" s="8"/>
      <c r="I12" s="18">
        <v>75000</v>
      </c>
      <c r="J12" s="18">
        <v>85000</v>
      </c>
      <c r="K12" s="18">
        <v>95000</v>
      </c>
      <c r="L12" s="8"/>
      <c r="M12" s="8"/>
      <c r="N12" s="8"/>
      <c r="O12" s="8"/>
      <c r="P12" s="8" t="s">
        <v>31472</v>
      </c>
    </row>
    <row r="13" customHeight="1" spans="1:16">
      <c r="A13" s="6" t="s">
        <v>31473</v>
      </c>
      <c r="B13" s="6" t="s">
        <v>153</v>
      </c>
      <c r="C13" s="6" t="s">
        <v>2827</v>
      </c>
      <c r="D13" s="6" t="s">
        <v>2828</v>
      </c>
      <c r="E13" s="6"/>
      <c r="F13" s="6" t="s">
        <v>124</v>
      </c>
      <c r="G13" s="6" t="s">
        <v>24</v>
      </c>
      <c r="H13" s="6"/>
      <c r="I13" s="18">
        <v>50000</v>
      </c>
      <c r="J13" s="18">
        <v>60000</v>
      </c>
      <c r="K13" s="18">
        <v>70000</v>
      </c>
      <c r="L13" s="6"/>
      <c r="M13" s="6"/>
      <c r="N13" s="6"/>
      <c r="O13" s="6"/>
      <c r="P13" s="6" t="s">
        <v>31474</v>
      </c>
    </row>
    <row r="14" customHeight="1" spans="1:16">
      <c r="A14" s="8" t="s">
        <v>31475</v>
      </c>
      <c r="B14" s="8" t="s">
        <v>153</v>
      </c>
      <c r="C14" s="8" t="s">
        <v>10071</v>
      </c>
      <c r="D14" s="8" t="s">
        <v>2836</v>
      </c>
      <c r="E14" s="8" t="s">
        <v>31447</v>
      </c>
      <c r="F14" s="8" t="s">
        <v>31476</v>
      </c>
      <c r="G14" s="8" t="s">
        <v>24</v>
      </c>
      <c r="H14" s="8"/>
      <c r="I14" s="18">
        <v>65000</v>
      </c>
      <c r="J14" s="18">
        <v>75000</v>
      </c>
      <c r="K14" s="18">
        <v>90000</v>
      </c>
      <c r="L14" s="8"/>
      <c r="M14" s="8"/>
      <c r="N14" s="8"/>
      <c r="O14" s="8"/>
      <c r="P14" s="8" t="s">
        <v>31477</v>
      </c>
    </row>
    <row r="15" customHeight="1" spans="1:16">
      <c r="A15" s="6" t="s">
        <v>31478</v>
      </c>
      <c r="B15" s="6" t="s">
        <v>153</v>
      </c>
      <c r="C15" s="6" t="s">
        <v>14617</v>
      </c>
      <c r="D15" s="6" t="s">
        <v>2836</v>
      </c>
      <c r="E15" s="6" t="s">
        <v>31479</v>
      </c>
      <c r="F15" s="6" t="s">
        <v>31480</v>
      </c>
      <c r="G15" s="6" t="s">
        <v>24</v>
      </c>
      <c r="H15" s="6"/>
      <c r="I15" s="18">
        <v>80000</v>
      </c>
      <c r="J15" s="18">
        <v>90000</v>
      </c>
      <c r="K15" s="18">
        <v>100000</v>
      </c>
      <c r="L15" s="6"/>
      <c r="M15" s="6"/>
      <c r="N15" s="6"/>
      <c r="O15" s="6"/>
      <c r="P15" s="6" t="s">
        <v>31481</v>
      </c>
    </row>
    <row r="16" customHeight="1" spans="1:16">
      <c r="A16" s="8" t="s">
        <v>31482</v>
      </c>
      <c r="B16" s="8" t="s">
        <v>153</v>
      </c>
      <c r="C16" s="8" t="s">
        <v>31483</v>
      </c>
      <c r="D16" s="8" t="s">
        <v>3083</v>
      </c>
      <c r="E16" s="8" t="s">
        <v>31484</v>
      </c>
      <c r="F16" s="8" t="s">
        <v>120</v>
      </c>
      <c r="G16" s="8" t="s">
        <v>24</v>
      </c>
      <c r="H16" s="8"/>
      <c r="I16" s="18">
        <v>150000</v>
      </c>
      <c r="J16" s="18">
        <v>160000</v>
      </c>
      <c r="K16" s="18">
        <v>180000</v>
      </c>
      <c r="L16" s="8"/>
      <c r="M16" s="8"/>
      <c r="N16" s="8"/>
      <c r="O16" s="8"/>
      <c r="P16" s="8" t="s">
        <v>31485</v>
      </c>
    </row>
    <row r="17" customHeight="1" spans="1:16">
      <c r="A17" s="6" t="s">
        <v>31486</v>
      </c>
      <c r="B17" s="6" t="s">
        <v>153</v>
      </c>
      <c r="C17" s="6" t="s">
        <v>31487</v>
      </c>
      <c r="D17" s="6" t="s">
        <v>2950</v>
      </c>
      <c r="E17" s="6" t="s">
        <v>31488</v>
      </c>
      <c r="F17" s="6" t="s">
        <v>31489</v>
      </c>
      <c r="G17" s="6" t="s">
        <v>24</v>
      </c>
      <c r="H17" s="6"/>
      <c r="I17" s="18">
        <v>100000</v>
      </c>
      <c r="J17" s="18">
        <v>110000</v>
      </c>
      <c r="K17" s="18">
        <v>120000</v>
      </c>
      <c r="L17" s="6"/>
      <c r="M17" s="6"/>
      <c r="N17" s="6"/>
      <c r="O17" s="6"/>
      <c r="P17" s="6" t="s">
        <v>31490</v>
      </c>
    </row>
    <row r="18" customHeight="1" spans="1:16">
      <c r="A18" s="8" t="s">
        <v>31491</v>
      </c>
      <c r="B18" s="8" t="s">
        <v>153</v>
      </c>
      <c r="C18" s="8" t="s">
        <v>31492</v>
      </c>
      <c r="D18" s="8" t="s">
        <v>2659</v>
      </c>
      <c r="E18" s="8" t="s">
        <v>31493</v>
      </c>
      <c r="F18" s="8" t="s">
        <v>31494</v>
      </c>
      <c r="G18" s="8" t="s">
        <v>24</v>
      </c>
      <c r="H18" s="8"/>
      <c r="I18" s="18">
        <v>180000</v>
      </c>
      <c r="J18" s="18">
        <v>190000</v>
      </c>
      <c r="K18" s="18">
        <v>200000</v>
      </c>
      <c r="L18" s="8"/>
      <c r="M18" s="8"/>
      <c r="N18" s="8" t="s">
        <v>31493</v>
      </c>
      <c r="O18" s="8"/>
      <c r="P18" s="8" t="s">
        <v>31495</v>
      </c>
    </row>
    <row r="19" customHeight="1" spans="1:16">
      <c r="A19" s="6" t="s">
        <v>31496</v>
      </c>
      <c r="B19" s="6" t="s">
        <v>153</v>
      </c>
      <c r="C19" s="6" t="s">
        <v>31154</v>
      </c>
      <c r="D19" s="6" t="s">
        <v>31155</v>
      </c>
      <c r="E19" s="6" t="s">
        <v>31156</v>
      </c>
      <c r="F19" s="6" t="s">
        <v>31157</v>
      </c>
      <c r="G19" s="6" t="s">
        <v>24</v>
      </c>
      <c r="H19" s="6"/>
      <c r="I19" s="18">
        <v>270000</v>
      </c>
      <c r="J19" s="18">
        <v>300000</v>
      </c>
      <c r="K19" s="18">
        <v>330000</v>
      </c>
      <c r="L19" s="6"/>
      <c r="M19" s="6"/>
      <c r="N19" s="6"/>
      <c r="O19" s="6"/>
      <c r="P19" s="6" t="s">
        <v>31497</v>
      </c>
    </row>
    <row r="20" customHeight="1" spans="1:16">
      <c r="A20" s="8" t="s">
        <v>31498</v>
      </c>
      <c r="B20" s="8" t="s">
        <v>153</v>
      </c>
      <c r="C20" s="8" t="s">
        <v>2988</v>
      </c>
      <c r="D20" s="8" t="s">
        <v>2989</v>
      </c>
      <c r="E20" s="8"/>
      <c r="F20" s="8" t="s">
        <v>137</v>
      </c>
      <c r="G20" s="8" t="s">
        <v>24</v>
      </c>
      <c r="H20" s="8"/>
      <c r="I20" s="8"/>
      <c r="J20" s="8"/>
      <c r="K20" s="8"/>
      <c r="L20" s="8"/>
      <c r="M20" s="8"/>
      <c r="N20" s="8"/>
      <c r="O20" s="8"/>
      <c r="P20" s="8" t="s">
        <v>31499</v>
      </c>
    </row>
    <row r="21" customHeight="1" spans="1:16">
      <c r="A21" s="16"/>
      <c r="B21" s="16"/>
      <c r="C21" s="17" t="s">
        <v>3030</v>
      </c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</row>
    <row r="22" customHeight="1" spans="1:16">
      <c r="A22" s="8" t="s">
        <v>31500</v>
      </c>
      <c r="B22" s="8" t="s">
        <v>277</v>
      </c>
      <c r="C22" s="8" t="s">
        <v>13713</v>
      </c>
      <c r="D22" s="8" t="s">
        <v>3237</v>
      </c>
      <c r="E22" s="8" t="s">
        <v>31501</v>
      </c>
      <c r="F22" s="8" t="s">
        <v>137</v>
      </c>
      <c r="G22" s="8" t="s">
        <v>24</v>
      </c>
      <c r="H22" s="8"/>
      <c r="I22" s="18">
        <v>70000</v>
      </c>
      <c r="J22" s="18">
        <v>80000</v>
      </c>
      <c r="K22" s="18">
        <v>90000</v>
      </c>
      <c r="L22" s="8"/>
      <c r="M22" s="8"/>
      <c r="N22" s="8" t="s">
        <v>31501</v>
      </c>
      <c r="O22" s="8"/>
      <c r="P22" s="8" t="s">
        <v>31502</v>
      </c>
    </row>
    <row r="23" customHeight="1" spans="1:16">
      <c r="A23" s="6" t="s">
        <v>31503</v>
      </c>
      <c r="B23" s="6" t="s">
        <v>277</v>
      </c>
      <c r="C23" s="6" t="s">
        <v>14862</v>
      </c>
      <c r="D23" s="6" t="s">
        <v>3033</v>
      </c>
      <c r="E23" s="6" t="s">
        <v>31504</v>
      </c>
      <c r="F23" s="6" t="s">
        <v>31505</v>
      </c>
      <c r="G23" s="6" t="s">
        <v>24</v>
      </c>
      <c r="H23" s="6"/>
      <c r="I23" s="18">
        <v>95000</v>
      </c>
      <c r="J23" s="18">
        <v>105000</v>
      </c>
      <c r="K23" s="18">
        <v>115000</v>
      </c>
      <c r="L23" s="6"/>
      <c r="M23" s="6"/>
      <c r="N23" s="6"/>
      <c r="O23" s="6"/>
      <c r="P23" s="6" t="s">
        <v>31506</v>
      </c>
    </row>
    <row r="24" customHeight="1" spans="1:16">
      <c r="A24" s="8" t="s">
        <v>31507</v>
      </c>
      <c r="B24" s="8" t="s">
        <v>277</v>
      </c>
      <c r="C24" s="8" t="s">
        <v>31508</v>
      </c>
      <c r="D24" s="8" t="s">
        <v>3083</v>
      </c>
      <c r="E24" s="8" t="s">
        <v>31509</v>
      </c>
      <c r="F24" s="8" t="s">
        <v>31510</v>
      </c>
      <c r="G24" s="8" t="s">
        <v>24</v>
      </c>
      <c r="H24" s="8"/>
      <c r="I24" s="18">
        <v>100000</v>
      </c>
      <c r="J24" s="18">
        <v>110000</v>
      </c>
      <c r="K24" s="18">
        <v>120000</v>
      </c>
      <c r="L24" s="8"/>
      <c r="M24" s="8"/>
      <c r="N24" s="8" t="s">
        <v>31509</v>
      </c>
      <c r="O24" s="8"/>
      <c r="P24" s="8" t="s">
        <v>31511</v>
      </c>
    </row>
    <row r="25" customHeight="1" spans="1:16">
      <c r="A25" s="6" t="s">
        <v>31512</v>
      </c>
      <c r="B25" s="6" t="s">
        <v>277</v>
      </c>
      <c r="C25" s="6" t="s">
        <v>14955</v>
      </c>
      <c r="D25" s="6" t="s">
        <v>2564</v>
      </c>
      <c r="E25" s="6"/>
      <c r="F25" s="6" t="s">
        <v>124</v>
      </c>
      <c r="G25" s="6" t="s">
        <v>24</v>
      </c>
      <c r="H25" s="6"/>
      <c r="I25" s="18">
        <v>100000</v>
      </c>
      <c r="J25" s="18">
        <v>110000</v>
      </c>
      <c r="K25" s="18">
        <v>120000</v>
      </c>
      <c r="L25" s="6"/>
      <c r="M25" s="6"/>
      <c r="N25" s="6"/>
      <c r="O25" s="6"/>
      <c r="P25" s="6" t="s">
        <v>31513</v>
      </c>
    </row>
    <row r="26" customHeight="1" spans="1:16">
      <c r="A26" s="8" t="s">
        <v>31514</v>
      </c>
      <c r="B26" s="8" t="s">
        <v>277</v>
      </c>
      <c r="C26" s="8" t="s">
        <v>3112</v>
      </c>
      <c r="D26" s="8" t="s">
        <v>2659</v>
      </c>
      <c r="E26" s="8"/>
      <c r="F26" s="8" t="s">
        <v>124</v>
      </c>
      <c r="G26" s="8" t="s">
        <v>24</v>
      </c>
      <c r="H26" s="8"/>
      <c r="I26" s="8"/>
      <c r="J26" s="8"/>
      <c r="K26" s="8"/>
      <c r="L26" s="8"/>
      <c r="M26" s="8"/>
      <c r="N26" s="8"/>
      <c r="O26" s="8"/>
      <c r="P26" s="8" t="s">
        <v>31515</v>
      </c>
    </row>
    <row r="27" customHeight="1" spans="1:16">
      <c r="A27" s="6" t="s">
        <v>31516</v>
      </c>
      <c r="B27" s="6" t="s">
        <v>277</v>
      </c>
      <c r="C27" s="6" t="s">
        <v>30789</v>
      </c>
      <c r="D27" s="6" t="s">
        <v>3128</v>
      </c>
      <c r="E27" s="6"/>
      <c r="F27" s="6" t="s">
        <v>124</v>
      </c>
      <c r="G27" s="6" t="s">
        <v>24</v>
      </c>
      <c r="H27" s="6"/>
      <c r="I27" s="18">
        <v>150000</v>
      </c>
      <c r="J27" s="18">
        <v>160000</v>
      </c>
      <c r="K27" s="18">
        <v>180000</v>
      </c>
      <c r="L27" s="6"/>
      <c r="M27" s="6"/>
      <c r="N27" s="6"/>
      <c r="O27" s="6"/>
      <c r="P27" s="6" t="s">
        <v>31517</v>
      </c>
    </row>
    <row r="28" customHeight="1" spans="1:16">
      <c r="A28" s="8" t="s">
        <v>31518</v>
      </c>
      <c r="B28" s="8" t="s">
        <v>277</v>
      </c>
      <c r="C28" s="8" t="s">
        <v>10462</v>
      </c>
      <c r="D28" s="8" t="s">
        <v>3500</v>
      </c>
      <c r="E28" s="8"/>
      <c r="F28" s="8" t="s">
        <v>252</v>
      </c>
      <c r="G28" s="8" t="s">
        <v>24</v>
      </c>
      <c r="H28" s="8"/>
      <c r="I28" s="8"/>
      <c r="J28" s="8"/>
      <c r="K28" s="8"/>
      <c r="L28" s="8"/>
      <c r="M28" s="8"/>
      <c r="N28" s="8"/>
      <c r="O28" s="8"/>
      <c r="P28" s="8" t="s">
        <v>31519</v>
      </c>
    </row>
    <row r="29" customHeight="1" spans="1:16">
      <c r="A29" s="6" t="s">
        <v>31520</v>
      </c>
      <c r="B29" s="6" t="s">
        <v>277</v>
      </c>
      <c r="C29" s="6" t="s">
        <v>31191</v>
      </c>
      <c r="D29" s="6" t="s">
        <v>3500</v>
      </c>
      <c r="E29" s="6" t="s">
        <v>31521</v>
      </c>
      <c r="F29" s="6" t="s">
        <v>120</v>
      </c>
      <c r="G29" s="6" t="s">
        <v>24</v>
      </c>
      <c r="H29" s="6"/>
      <c r="I29" s="18">
        <v>80000</v>
      </c>
      <c r="J29" s="18">
        <v>90000</v>
      </c>
      <c r="K29" s="18">
        <v>100000</v>
      </c>
      <c r="L29" s="6"/>
      <c r="M29" s="6"/>
      <c r="N29" s="6"/>
      <c r="O29" s="6"/>
      <c r="P29" s="6" t="s">
        <v>31522</v>
      </c>
    </row>
    <row r="30" customHeight="1" spans="1:16">
      <c r="A30" s="8" t="s">
        <v>31523</v>
      </c>
      <c r="B30" s="8" t="s">
        <v>277</v>
      </c>
      <c r="C30" s="8" t="s">
        <v>31524</v>
      </c>
      <c r="D30" s="8" t="s">
        <v>3154</v>
      </c>
      <c r="E30" s="8" t="s">
        <v>31525</v>
      </c>
      <c r="F30" s="8" t="s">
        <v>31453</v>
      </c>
      <c r="G30" s="8" t="s">
        <v>24</v>
      </c>
      <c r="H30" s="8"/>
      <c r="I30" s="18">
        <v>150000</v>
      </c>
      <c r="J30" s="18">
        <v>170000</v>
      </c>
      <c r="K30" s="18">
        <v>190000</v>
      </c>
      <c r="L30" s="8"/>
      <c r="M30" s="8"/>
      <c r="N30" s="8"/>
      <c r="O30" s="8"/>
      <c r="P30" s="8" t="s">
        <v>31526</v>
      </c>
    </row>
    <row r="31" customHeight="1" spans="1:16">
      <c r="A31" s="6" t="s">
        <v>31527</v>
      </c>
      <c r="B31" s="6" t="s">
        <v>277</v>
      </c>
      <c r="C31" s="6"/>
      <c r="D31" s="6"/>
      <c r="E31" s="6" t="s">
        <v>31528</v>
      </c>
      <c r="F31" s="6" t="s">
        <v>124</v>
      </c>
      <c r="G31" s="6" t="s">
        <v>24</v>
      </c>
      <c r="H31" s="6"/>
      <c r="I31" s="6"/>
      <c r="J31" s="6"/>
      <c r="K31" s="6"/>
      <c r="L31" s="6"/>
      <c r="M31" s="6"/>
      <c r="N31" s="6" t="s">
        <v>31529</v>
      </c>
      <c r="O31" s="6"/>
      <c r="P31" s="6" t="s">
        <v>31530</v>
      </c>
    </row>
    <row r="32" customHeight="1" spans="1:16">
      <c r="A32" s="16"/>
      <c r="B32" s="16"/>
      <c r="C32" s="17" t="s">
        <v>3160</v>
      </c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</row>
    <row r="33" customHeight="1" spans="1:16">
      <c r="A33" s="6" t="s">
        <v>31531</v>
      </c>
      <c r="B33" s="6" t="s">
        <v>329</v>
      </c>
      <c r="C33" s="6" t="s">
        <v>31208</v>
      </c>
      <c r="D33" s="6" t="s">
        <v>3237</v>
      </c>
      <c r="E33" s="6"/>
      <c r="F33" s="6"/>
      <c r="G33" s="6" t="s">
        <v>24</v>
      </c>
      <c r="H33" s="6"/>
      <c r="I33" s="18">
        <v>50000</v>
      </c>
      <c r="J33" s="18">
        <v>55000</v>
      </c>
      <c r="K33" s="18">
        <v>60000</v>
      </c>
      <c r="L33" s="6"/>
      <c r="M33" s="6"/>
      <c r="N33" s="6"/>
      <c r="O33" s="6"/>
      <c r="P33" s="6" t="s">
        <v>31532</v>
      </c>
    </row>
    <row r="34" customHeight="1" spans="1:16">
      <c r="A34" s="8" t="s">
        <v>31533</v>
      </c>
      <c r="B34" s="8" t="s">
        <v>329</v>
      </c>
      <c r="C34" s="8" t="s">
        <v>3273</v>
      </c>
      <c r="D34" s="8" t="s">
        <v>3033</v>
      </c>
      <c r="E34" s="8" t="s">
        <v>31534</v>
      </c>
      <c r="F34" s="8" t="s">
        <v>120</v>
      </c>
      <c r="G34" s="8" t="s">
        <v>24</v>
      </c>
      <c r="H34" s="8"/>
      <c r="I34" s="18">
        <v>40000</v>
      </c>
      <c r="J34" s="18">
        <v>50000</v>
      </c>
      <c r="K34" s="18">
        <v>60000</v>
      </c>
      <c r="L34" s="8"/>
      <c r="M34" s="8"/>
      <c r="N34" s="8"/>
      <c r="O34" s="8"/>
      <c r="P34" s="8" t="s">
        <v>31535</v>
      </c>
    </row>
    <row r="35" customHeight="1" spans="1:16">
      <c r="A35" s="6" t="s">
        <v>31536</v>
      </c>
      <c r="B35" s="6" t="s">
        <v>329</v>
      </c>
      <c r="C35" s="6" t="s">
        <v>31537</v>
      </c>
      <c r="D35" s="6" t="s">
        <v>3033</v>
      </c>
      <c r="E35" s="6" t="s">
        <v>31538</v>
      </c>
      <c r="F35" s="6" t="s">
        <v>120</v>
      </c>
      <c r="G35" s="6" t="s">
        <v>24</v>
      </c>
      <c r="H35" s="6"/>
      <c r="I35" s="18">
        <v>40000</v>
      </c>
      <c r="J35" s="18">
        <v>50000</v>
      </c>
      <c r="K35" s="18">
        <v>60000</v>
      </c>
      <c r="L35" s="6"/>
      <c r="M35" s="6"/>
      <c r="N35" s="6"/>
      <c r="O35" s="6"/>
      <c r="P35" s="6" t="s">
        <v>31539</v>
      </c>
    </row>
    <row r="36" customHeight="1" spans="1:16">
      <c r="A36" s="8" t="s">
        <v>31540</v>
      </c>
      <c r="B36" s="8" t="s">
        <v>329</v>
      </c>
      <c r="C36" s="8" t="s">
        <v>31541</v>
      </c>
      <c r="D36" s="8" t="s">
        <v>3033</v>
      </c>
      <c r="E36" s="8" t="s">
        <v>31542</v>
      </c>
      <c r="F36" s="8" t="s">
        <v>120</v>
      </c>
      <c r="G36" s="8" t="s">
        <v>24</v>
      </c>
      <c r="H36" s="8"/>
      <c r="I36" s="18">
        <v>40000</v>
      </c>
      <c r="J36" s="18">
        <v>50000</v>
      </c>
      <c r="K36" s="18">
        <v>60000</v>
      </c>
      <c r="L36" s="8"/>
      <c r="M36" s="8"/>
      <c r="N36" s="8" t="s">
        <v>31543</v>
      </c>
      <c r="O36" s="8"/>
      <c r="P36" s="8" t="s">
        <v>31544</v>
      </c>
    </row>
    <row r="37" customHeight="1" spans="1:16">
      <c r="A37" s="6" t="s">
        <v>31545</v>
      </c>
      <c r="B37" s="6" t="s">
        <v>329</v>
      </c>
      <c r="C37" s="6" t="s">
        <v>15068</v>
      </c>
      <c r="D37" s="6" t="s">
        <v>3033</v>
      </c>
      <c r="E37" s="6" t="s">
        <v>31546</v>
      </c>
      <c r="F37" s="6" t="s">
        <v>120</v>
      </c>
      <c r="G37" s="6" t="s">
        <v>24</v>
      </c>
      <c r="H37" s="6"/>
      <c r="I37" s="18">
        <v>35000</v>
      </c>
      <c r="J37" s="18">
        <v>40000</v>
      </c>
      <c r="K37" s="18">
        <v>50000</v>
      </c>
      <c r="L37" s="6"/>
      <c r="M37" s="6"/>
      <c r="N37" s="6"/>
      <c r="O37" s="6"/>
      <c r="P37" s="6" t="s">
        <v>31547</v>
      </c>
    </row>
    <row r="38" customHeight="1" spans="1:16">
      <c r="A38" s="8" t="s">
        <v>31548</v>
      </c>
      <c r="B38" s="8" t="s">
        <v>329</v>
      </c>
      <c r="C38" s="8" t="s">
        <v>15092</v>
      </c>
      <c r="D38" s="8" t="s">
        <v>2828</v>
      </c>
      <c r="E38" s="8" t="s">
        <v>31549</v>
      </c>
      <c r="F38" s="8" t="s">
        <v>31550</v>
      </c>
      <c r="G38" s="8" t="s">
        <v>24</v>
      </c>
      <c r="H38" s="8"/>
      <c r="I38" s="18">
        <v>95000</v>
      </c>
      <c r="J38" s="18">
        <v>105000</v>
      </c>
      <c r="K38" s="18">
        <v>115000</v>
      </c>
      <c r="L38" s="8"/>
      <c r="M38" s="8"/>
      <c r="N38" s="8"/>
      <c r="O38" s="8"/>
      <c r="P38" s="8" t="s">
        <v>31551</v>
      </c>
    </row>
    <row r="39" customHeight="1" spans="1:16">
      <c r="A39" s="6" t="s">
        <v>31552</v>
      </c>
      <c r="B39" s="6" t="s">
        <v>329</v>
      </c>
      <c r="C39" s="6" t="s">
        <v>31553</v>
      </c>
      <c r="D39" s="6" t="s">
        <v>2549</v>
      </c>
      <c r="E39" s="6" t="s">
        <v>31554</v>
      </c>
      <c r="F39" s="6" t="s">
        <v>31505</v>
      </c>
      <c r="G39" s="6" t="s">
        <v>24</v>
      </c>
      <c r="H39" s="6"/>
      <c r="I39" s="18">
        <v>95000</v>
      </c>
      <c r="J39" s="18">
        <v>105000</v>
      </c>
      <c r="K39" s="18">
        <v>115000</v>
      </c>
      <c r="L39" s="6"/>
      <c r="M39" s="6"/>
      <c r="N39" s="6" t="s">
        <v>31555</v>
      </c>
      <c r="O39" s="6"/>
      <c r="P39" s="6" t="s">
        <v>31556</v>
      </c>
    </row>
    <row r="40" customHeight="1" spans="1:16">
      <c r="A40" s="8" t="s">
        <v>31557</v>
      </c>
      <c r="B40" s="8" t="s">
        <v>329</v>
      </c>
      <c r="C40" s="8" t="s">
        <v>31225</v>
      </c>
      <c r="D40" s="8" t="s">
        <v>2549</v>
      </c>
      <c r="E40" s="8" t="s">
        <v>31558</v>
      </c>
      <c r="F40" s="8" t="s">
        <v>120</v>
      </c>
      <c r="G40" s="8" t="s">
        <v>24</v>
      </c>
      <c r="H40" s="8"/>
      <c r="I40" s="18">
        <v>80000</v>
      </c>
      <c r="J40" s="18">
        <v>90000</v>
      </c>
      <c r="K40" s="18">
        <v>100000</v>
      </c>
      <c r="L40" s="8"/>
      <c r="M40" s="8"/>
      <c r="N40" s="8" t="s">
        <v>31559</v>
      </c>
      <c r="O40" s="8"/>
      <c r="P40" s="8" t="s">
        <v>31560</v>
      </c>
    </row>
    <row r="41" customHeight="1" spans="1:16">
      <c r="A41" s="6" t="s">
        <v>31561</v>
      </c>
      <c r="B41" s="6" t="s">
        <v>329</v>
      </c>
      <c r="C41" s="6" t="s">
        <v>31562</v>
      </c>
      <c r="D41" s="6" t="s">
        <v>2549</v>
      </c>
      <c r="E41" s="6"/>
      <c r="F41" s="6" t="s">
        <v>124</v>
      </c>
      <c r="G41" s="6" t="s">
        <v>24</v>
      </c>
      <c r="H41" s="6"/>
      <c r="I41" s="18">
        <v>90000</v>
      </c>
      <c r="J41" s="18">
        <v>100000</v>
      </c>
      <c r="K41" s="18">
        <v>110000</v>
      </c>
      <c r="L41" s="6"/>
      <c r="M41" s="6"/>
      <c r="N41" s="6"/>
      <c r="O41" s="6"/>
      <c r="P41" s="6" t="s">
        <v>31563</v>
      </c>
    </row>
    <row r="42" customHeight="1" spans="1:16">
      <c r="A42" s="8" t="s">
        <v>31564</v>
      </c>
      <c r="B42" s="8" t="s">
        <v>329</v>
      </c>
      <c r="C42" s="8" t="s">
        <v>14949</v>
      </c>
      <c r="D42" s="8" t="s">
        <v>3083</v>
      </c>
      <c r="E42" s="8"/>
      <c r="F42" s="8" t="s">
        <v>124</v>
      </c>
      <c r="G42" s="8" t="s">
        <v>24</v>
      </c>
      <c r="H42" s="8"/>
      <c r="I42" s="18">
        <v>130000</v>
      </c>
      <c r="J42" s="18">
        <v>140000</v>
      </c>
      <c r="K42" s="18">
        <v>150000</v>
      </c>
      <c r="L42" s="8"/>
      <c r="M42" s="8"/>
      <c r="N42" s="8"/>
      <c r="O42" s="8"/>
      <c r="P42" s="8" t="s">
        <v>31565</v>
      </c>
    </row>
    <row r="43" customHeight="1" spans="1:16">
      <c r="A43" s="6" t="s">
        <v>31566</v>
      </c>
      <c r="B43" s="6" t="s">
        <v>329</v>
      </c>
      <c r="C43" s="6" t="s">
        <v>31567</v>
      </c>
      <c r="D43" s="6" t="s">
        <v>3083</v>
      </c>
      <c r="E43" s="6" t="s">
        <v>31568</v>
      </c>
      <c r="F43" s="6" t="s">
        <v>31363</v>
      </c>
      <c r="G43" s="6" t="s">
        <v>24</v>
      </c>
      <c r="H43" s="6"/>
      <c r="I43" s="18">
        <v>130000</v>
      </c>
      <c r="J43" s="18">
        <v>140000</v>
      </c>
      <c r="K43" s="18">
        <v>150000</v>
      </c>
      <c r="L43" s="6"/>
      <c r="M43" s="6"/>
      <c r="N43" s="6"/>
      <c r="O43" s="6"/>
      <c r="P43" s="6" t="s">
        <v>31569</v>
      </c>
    </row>
    <row r="44" customHeight="1" spans="1:16">
      <c r="A44" s="8" t="s">
        <v>31570</v>
      </c>
      <c r="B44" s="8" t="s">
        <v>329</v>
      </c>
      <c r="C44" s="8" t="s">
        <v>31232</v>
      </c>
      <c r="D44" s="8" t="s">
        <v>2564</v>
      </c>
      <c r="E44" s="8" t="s">
        <v>31571</v>
      </c>
      <c r="F44" s="8" t="s">
        <v>124</v>
      </c>
      <c r="G44" s="8" t="s">
        <v>24</v>
      </c>
      <c r="H44" s="8"/>
      <c r="I44" s="18">
        <v>90000</v>
      </c>
      <c r="J44" s="18">
        <v>100000</v>
      </c>
      <c r="K44" s="18">
        <v>110000</v>
      </c>
      <c r="L44" s="8"/>
      <c r="M44" s="8"/>
      <c r="N44" s="8" t="s">
        <v>31572</v>
      </c>
      <c r="O44" s="8"/>
      <c r="P44" s="8" t="s">
        <v>31573</v>
      </c>
    </row>
    <row r="45" customHeight="1" spans="1:16">
      <c r="A45" s="6" t="s">
        <v>31574</v>
      </c>
      <c r="B45" s="6" t="s">
        <v>329</v>
      </c>
      <c r="C45" s="6" t="s">
        <v>13102</v>
      </c>
      <c r="D45" s="6" t="s">
        <v>3470</v>
      </c>
      <c r="E45" s="6"/>
      <c r="F45" s="6"/>
      <c r="G45" s="6" t="s">
        <v>24</v>
      </c>
      <c r="H45" s="6"/>
      <c r="I45" s="6"/>
      <c r="J45" s="6"/>
      <c r="K45" s="6"/>
      <c r="L45" s="6"/>
      <c r="M45" s="6"/>
      <c r="N45" s="6" t="s">
        <v>31575</v>
      </c>
      <c r="O45" s="6"/>
      <c r="P45" s="6" t="s">
        <v>31576</v>
      </c>
    </row>
    <row r="46" customHeight="1" spans="1:16">
      <c r="A46" s="8" t="s">
        <v>31577</v>
      </c>
      <c r="B46" s="8" t="s">
        <v>329</v>
      </c>
      <c r="C46" s="8" t="s">
        <v>31578</v>
      </c>
      <c r="D46" s="8" t="s">
        <v>3470</v>
      </c>
      <c r="E46" s="8" t="s">
        <v>31579</v>
      </c>
      <c r="F46" s="8" t="s">
        <v>31510</v>
      </c>
      <c r="G46" s="8" t="s">
        <v>24</v>
      </c>
      <c r="H46" s="8"/>
      <c r="I46" s="18">
        <v>100000</v>
      </c>
      <c r="J46" s="18">
        <v>110000</v>
      </c>
      <c r="K46" s="18">
        <v>120000</v>
      </c>
      <c r="L46" s="8"/>
      <c r="M46" s="8"/>
      <c r="N46" s="8" t="s">
        <v>31579</v>
      </c>
      <c r="O46" s="8"/>
      <c r="P46" s="8" t="s">
        <v>31580</v>
      </c>
    </row>
    <row r="47" customHeight="1" spans="1:16">
      <c r="A47" s="6" t="s">
        <v>31581</v>
      </c>
      <c r="B47" s="6" t="s">
        <v>329</v>
      </c>
      <c r="C47" s="6" t="s">
        <v>10762</v>
      </c>
      <c r="D47" s="6" t="s">
        <v>3128</v>
      </c>
      <c r="E47" s="6" t="s">
        <v>31582</v>
      </c>
      <c r="F47" s="6" t="s">
        <v>120</v>
      </c>
      <c r="G47" s="6" t="s">
        <v>24</v>
      </c>
      <c r="H47" s="6"/>
      <c r="I47" s="18">
        <v>100000</v>
      </c>
      <c r="J47" s="18">
        <v>110000</v>
      </c>
      <c r="K47" s="18">
        <v>120000</v>
      </c>
      <c r="L47" s="6"/>
      <c r="M47" s="6"/>
      <c r="N47" s="6"/>
      <c r="O47" s="6"/>
      <c r="P47" s="6" t="s">
        <v>31583</v>
      </c>
    </row>
    <row r="48" customHeight="1" spans="1:16">
      <c r="A48" s="8" t="s">
        <v>31584</v>
      </c>
      <c r="B48" s="8" t="s">
        <v>329</v>
      </c>
      <c r="C48" s="8" t="s">
        <v>31263</v>
      </c>
      <c r="D48" s="8" t="s">
        <v>2989</v>
      </c>
      <c r="E48" s="8" t="s">
        <v>31585</v>
      </c>
      <c r="F48" s="8" t="s">
        <v>31142</v>
      </c>
      <c r="G48" s="8" t="s">
        <v>24</v>
      </c>
      <c r="H48" s="8"/>
      <c r="I48" s="18">
        <v>50000</v>
      </c>
      <c r="J48" s="18">
        <v>60000</v>
      </c>
      <c r="K48" s="18">
        <v>70000</v>
      </c>
      <c r="L48" s="8"/>
      <c r="M48" s="8"/>
      <c r="N48" s="8"/>
      <c r="O48" s="8"/>
      <c r="P48" s="8" t="s">
        <v>31586</v>
      </c>
    </row>
    <row r="49" customHeight="1" spans="1:16">
      <c r="A49" s="6" t="s">
        <v>31587</v>
      </c>
      <c r="B49" s="6" t="s">
        <v>329</v>
      </c>
      <c r="C49" s="6" t="s">
        <v>30827</v>
      </c>
      <c r="D49" s="6" t="s">
        <v>2989</v>
      </c>
      <c r="E49" s="6"/>
      <c r="F49" s="6" t="s">
        <v>124</v>
      </c>
      <c r="G49" s="6" t="s">
        <v>24</v>
      </c>
      <c r="H49" s="6"/>
      <c r="I49" s="18">
        <v>50000</v>
      </c>
      <c r="J49" s="18">
        <v>60000</v>
      </c>
      <c r="K49" s="18">
        <v>70000</v>
      </c>
      <c r="L49" s="6"/>
      <c r="M49" s="6"/>
      <c r="N49" s="6"/>
      <c r="O49" s="6"/>
      <c r="P49" s="6" t="s">
        <v>31588</v>
      </c>
    </row>
    <row r="50" customHeight="1" spans="1:16">
      <c r="A50" s="8" t="s">
        <v>31589</v>
      </c>
      <c r="B50" s="8" t="s">
        <v>329</v>
      </c>
      <c r="C50" s="8" t="s">
        <v>10828</v>
      </c>
      <c r="D50" s="8" t="s">
        <v>2989</v>
      </c>
      <c r="E50" s="8" t="s">
        <v>31590</v>
      </c>
      <c r="F50" s="8" t="s">
        <v>137</v>
      </c>
      <c r="G50" s="8" t="s">
        <v>24</v>
      </c>
      <c r="H50" s="8"/>
      <c r="I50" s="18">
        <v>720000</v>
      </c>
      <c r="J50" s="18">
        <v>770000</v>
      </c>
      <c r="K50" s="18">
        <v>850000</v>
      </c>
      <c r="L50" s="8"/>
      <c r="M50" s="8"/>
      <c r="N50" s="8" t="s">
        <v>31591</v>
      </c>
      <c r="O50" s="8"/>
      <c r="P50" s="8" t="s">
        <v>31592</v>
      </c>
    </row>
    <row r="51" customHeight="1" spans="1:16">
      <c r="A51" s="6" t="s">
        <v>31593</v>
      </c>
      <c r="B51" s="6" t="s">
        <v>329</v>
      </c>
      <c r="C51" s="6" t="s">
        <v>31594</v>
      </c>
      <c r="D51" s="6" t="s">
        <v>3539</v>
      </c>
      <c r="E51" s="6" t="s">
        <v>31595</v>
      </c>
      <c r="F51" s="6"/>
      <c r="G51" s="6" t="s">
        <v>121</v>
      </c>
      <c r="H51" s="6"/>
      <c r="I51" s="18">
        <v>260000</v>
      </c>
      <c r="J51" s="18">
        <v>280000</v>
      </c>
      <c r="K51" s="18">
        <v>300000</v>
      </c>
      <c r="L51" s="6"/>
      <c r="M51" s="6"/>
      <c r="N51" s="6"/>
      <c r="O51" s="6"/>
      <c r="P51" s="6" t="s">
        <v>31596</v>
      </c>
    </row>
    <row r="52" customHeight="1" spans="1:16">
      <c r="A52" s="8" t="s">
        <v>31597</v>
      </c>
      <c r="B52" s="8" t="s">
        <v>329</v>
      </c>
      <c r="C52" s="8" t="s">
        <v>31278</v>
      </c>
      <c r="D52" s="8" t="s">
        <v>3543</v>
      </c>
      <c r="E52" s="8" t="s">
        <v>31598</v>
      </c>
      <c r="F52" s="8" t="s">
        <v>137</v>
      </c>
      <c r="G52" s="8" t="s">
        <v>24</v>
      </c>
      <c r="H52" s="8"/>
      <c r="I52" s="18">
        <v>400000</v>
      </c>
      <c r="J52" s="18">
        <v>450000</v>
      </c>
      <c r="K52" s="18">
        <v>500000</v>
      </c>
      <c r="L52" s="8"/>
      <c r="M52" s="8"/>
      <c r="N52" s="8" t="s">
        <v>31598</v>
      </c>
      <c r="O52" s="8"/>
      <c r="P52" s="8" t="s">
        <v>31599</v>
      </c>
    </row>
    <row r="53" customHeight="1" spans="1:16">
      <c r="A53" s="16"/>
      <c r="B53" s="16"/>
      <c r="C53" s="17" t="s">
        <v>3552</v>
      </c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</row>
    <row r="54" customHeight="1" spans="1:16">
      <c r="A54" s="8" t="s">
        <v>441</v>
      </c>
      <c r="B54" s="8" t="s">
        <v>432</v>
      </c>
      <c r="C54" s="8" t="s">
        <v>10620</v>
      </c>
      <c r="D54" s="8" t="s">
        <v>13022</v>
      </c>
      <c r="E54" s="8"/>
      <c r="F54" s="8" t="s">
        <v>124</v>
      </c>
      <c r="G54" s="8" t="s">
        <v>121</v>
      </c>
      <c r="H54" s="8"/>
      <c r="I54" s="8"/>
      <c r="J54" s="8"/>
      <c r="K54" s="8"/>
      <c r="L54" s="8"/>
      <c r="M54" s="8"/>
      <c r="N54" s="8"/>
      <c r="O54" s="8"/>
      <c r="P54" s="8" t="s">
        <v>442</v>
      </c>
    </row>
    <row r="55" customHeight="1" spans="1:16">
      <c r="A55" s="6" t="s">
        <v>31600</v>
      </c>
      <c r="B55" s="6" t="s">
        <v>432</v>
      </c>
      <c r="C55" s="6" t="s">
        <v>31285</v>
      </c>
      <c r="D55" s="6" t="s">
        <v>13022</v>
      </c>
      <c r="E55" s="6" t="s">
        <v>31601</v>
      </c>
      <c r="F55" s="6" t="s">
        <v>31119</v>
      </c>
      <c r="G55" s="6" t="s">
        <v>24</v>
      </c>
      <c r="H55" s="6"/>
      <c r="I55" s="18">
        <v>110000</v>
      </c>
      <c r="J55" s="18">
        <v>120000</v>
      </c>
      <c r="K55" s="18">
        <v>130000</v>
      </c>
      <c r="L55" s="6"/>
      <c r="M55" s="6"/>
      <c r="N55" s="6" t="s">
        <v>31601</v>
      </c>
      <c r="O55" s="6"/>
      <c r="P55" s="6" t="s">
        <v>31602</v>
      </c>
    </row>
    <row r="56" customHeight="1" spans="1:16">
      <c r="A56" s="8" t="s">
        <v>31603</v>
      </c>
      <c r="B56" s="8" t="s">
        <v>432</v>
      </c>
      <c r="C56" s="8" t="s">
        <v>30833</v>
      </c>
      <c r="D56" s="8" t="s">
        <v>3581</v>
      </c>
      <c r="E56" s="8" t="s">
        <v>31604</v>
      </c>
      <c r="F56" s="8" t="s">
        <v>120</v>
      </c>
      <c r="G56" s="8" t="s">
        <v>24</v>
      </c>
      <c r="H56" s="8"/>
      <c r="I56" s="18">
        <v>250000</v>
      </c>
      <c r="J56" s="18">
        <v>270000</v>
      </c>
      <c r="K56" s="18">
        <v>300000</v>
      </c>
      <c r="L56" s="8"/>
      <c r="M56" s="8"/>
      <c r="N56" s="8"/>
      <c r="O56" s="8"/>
      <c r="P56" s="8" t="s">
        <v>31605</v>
      </c>
    </row>
    <row r="57" customHeight="1" spans="1:16">
      <c r="A57" s="16"/>
      <c r="B57" s="16"/>
      <c r="C57" s="17" t="s">
        <v>3591</v>
      </c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</row>
    <row r="58" customHeight="1" spans="1:16">
      <c r="A58" s="8" t="s">
        <v>31606</v>
      </c>
      <c r="B58" s="8" t="s">
        <v>450</v>
      </c>
      <c r="C58" s="8" t="s">
        <v>31607</v>
      </c>
      <c r="D58" s="8" t="s">
        <v>2836</v>
      </c>
      <c r="E58" s="8" t="s">
        <v>31608</v>
      </c>
      <c r="F58" s="8" t="s">
        <v>31609</v>
      </c>
      <c r="G58" s="8" t="s">
        <v>24</v>
      </c>
      <c r="H58" s="8"/>
      <c r="I58" s="18">
        <v>120000</v>
      </c>
      <c r="J58" s="18">
        <v>140000</v>
      </c>
      <c r="K58" s="18">
        <v>160000</v>
      </c>
      <c r="L58" s="8"/>
      <c r="M58" s="8"/>
      <c r="N58" s="8"/>
      <c r="O58" s="8"/>
      <c r="P58" s="8" t="s">
        <v>31610</v>
      </c>
    </row>
    <row r="59" customHeight="1" spans="1:16">
      <c r="A59" s="6" t="s">
        <v>31611</v>
      </c>
      <c r="B59" s="6" t="s">
        <v>450</v>
      </c>
      <c r="C59" s="6" t="s">
        <v>31612</v>
      </c>
      <c r="D59" s="6" t="s">
        <v>3684</v>
      </c>
      <c r="E59" s="6"/>
      <c r="F59" s="6" t="s">
        <v>124</v>
      </c>
      <c r="G59" s="6" t="s">
        <v>24</v>
      </c>
      <c r="H59" s="6"/>
      <c r="I59" s="18">
        <v>120000</v>
      </c>
      <c r="J59" s="18">
        <v>130000</v>
      </c>
      <c r="K59" s="18">
        <v>140000</v>
      </c>
      <c r="L59" s="6"/>
      <c r="M59" s="6"/>
      <c r="N59" s="6"/>
      <c r="O59" s="6"/>
      <c r="P59" s="6" t="s">
        <v>31613</v>
      </c>
    </row>
    <row r="60" customHeight="1" spans="1:16">
      <c r="A60" s="8" t="s">
        <v>31614</v>
      </c>
      <c r="B60" s="8" t="s">
        <v>450</v>
      </c>
      <c r="C60" s="8" t="s">
        <v>31615</v>
      </c>
      <c r="D60" s="8" t="s">
        <v>2629</v>
      </c>
      <c r="E60" s="8" t="s">
        <v>31608</v>
      </c>
      <c r="F60" s="8" t="s">
        <v>31616</v>
      </c>
      <c r="G60" s="8" t="s">
        <v>24</v>
      </c>
      <c r="H60" s="8"/>
      <c r="I60" s="8"/>
      <c r="J60" s="8"/>
      <c r="K60" s="8"/>
      <c r="L60" s="8"/>
      <c r="M60" s="8"/>
      <c r="N60" s="8"/>
      <c r="O60" s="8"/>
      <c r="P60" s="8" t="s">
        <v>31617</v>
      </c>
    </row>
    <row r="61" customHeight="1" spans="1:16">
      <c r="A61" s="6" t="s">
        <v>31618</v>
      </c>
      <c r="B61" s="6" t="s">
        <v>450</v>
      </c>
      <c r="C61" s="6" t="s">
        <v>3734</v>
      </c>
      <c r="D61" s="6" t="s">
        <v>3128</v>
      </c>
      <c r="E61" s="6"/>
      <c r="F61" s="6" t="s">
        <v>137</v>
      </c>
      <c r="G61" s="6" t="s">
        <v>24</v>
      </c>
      <c r="H61" s="6"/>
      <c r="I61" s="18">
        <v>850000</v>
      </c>
      <c r="J61" s="18">
        <v>900000</v>
      </c>
      <c r="K61" s="18">
        <v>950000</v>
      </c>
      <c r="L61" s="6"/>
      <c r="M61" s="6"/>
      <c r="N61" s="6"/>
      <c r="O61" s="6"/>
      <c r="P61" s="6" t="s">
        <v>31619</v>
      </c>
    </row>
    <row r="62" customHeight="1" spans="1:16">
      <c r="A62" s="8" t="s">
        <v>31620</v>
      </c>
      <c r="B62" s="8" t="s">
        <v>450</v>
      </c>
      <c r="C62" s="8" t="s">
        <v>3743</v>
      </c>
      <c r="D62" s="8" t="s">
        <v>3500</v>
      </c>
      <c r="E62" s="8" t="s">
        <v>31621</v>
      </c>
      <c r="F62" s="8" t="s">
        <v>124</v>
      </c>
      <c r="G62" s="8" t="s">
        <v>24</v>
      </c>
      <c r="H62" s="8"/>
      <c r="I62" s="18">
        <v>100000</v>
      </c>
      <c r="J62" s="18">
        <v>120000</v>
      </c>
      <c r="K62" s="18">
        <v>140000</v>
      </c>
      <c r="L62" s="8"/>
      <c r="M62" s="8"/>
      <c r="N62" s="8"/>
      <c r="O62" s="8"/>
      <c r="P62" s="8" t="s">
        <v>31622</v>
      </c>
    </row>
    <row r="63" customHeight="1" spans="1:16">
      <c r="A63" s="6" t="s">
        <v>31623</v>
      </c>
      <c r="B63" s="6" t="s">
        <v>450</v>
      </c>
      <c r="C63" s="6" t="s">
        <v>3746</v>
      </c>
      <c r="D63" s="6" t="s">
        <v>3500</v>
      </c>
      <c r="E63" s="6"/>
      <c r="F63" s="6" t="s">
        <v>137</v>
      </c>
      <c r="G63" s="6" t="s">
        <v>24</v>
      </c>
      <c r="H63" s="6"/>
      <c r="I63" s="18">
        <v>240000</v>
      </c>
      <c r="J63" s="18">
        <v>260000</v>
      </c>
      <c r="K63" s="18">
        <v>280000</v>
      </c>
      <c r="L63" s="6"/>
      <c r="M63" s="6"/>
      <c r="N63" s="6"/>
      <c r="O63" s="6"/>
      <c r="P63" s="6" t="s">
        <v>31624</v>
      </c>
    </row>
    <row r="64" customHeight="1" spans="1:16">
      <c r="A64" s="8" t="s">
        <v>31625</v>
      </c>
      <c r="B64" s="8" t="s">
        <v>450</v>
      </c>
      <c r="C64" s="8" t="s">
        <v>3761</v>
      </c>
      <c r="D64" s="8" t="s">
        <v>3762</v>
      </c>
      <c r="E64" s="8"/>
      <c r="F64" s="8" t="s">
        <v>124</v>
      </c>
      <c r="G64" s="8" t="s">
        <v>24</v>
      </c>
      <c r="H64" s="8"/>
      <c r="I64" s="18">
        <v>130000</v>
      </c>
      <c r="J64" s="18">
        <v>140000</v>
      </c>
      <c r="K64" s="18">
        <v>150000</v>
      </c>
      <c r="L64" s="8"/>
      <c r="M64" s="8"/>
      <c r="N64" s="8"/>
      <c r="O64" s="8"/>
      <c r="P64" s="8" t="s">
        <v>31626</v>
      </c>
    </row>
    <row r="65" customHeight="1" spans="1:16">
      <c r="A65" s="6" t="s">
        <v>31627</v>
      </c>
      <c r="B65" s="6" t="s">
        <v>450</v>
      </c>
      <c r="C65" s="6" t="s">
        <v>13365</v>
      </c>
      <c r="D65" s="6" t="s">
        <v>13366</v>
      </c>
      <c r="E65" s="6" t="s">
        <v>31628</v>
      </c>
      <c r="F65" s="6" t="s">
        <v>120</v>
      </c>
      <c r="G65" s="6" t="s">
        <v>24</v>
      </c>
      <c r="H65" s="6"/>
      <c r="I65" s="18">
        <v>470000</v>
      </c>
      <c r="J65" s="18">
        <v>500000</v>
      </c>
      <c r="K65" s="18">
        <v>550000</v>
      </c>
      <c r="L65" s="6"/>
      <c r="M65" s="6"/>
      <c r="N65" s="6" t="s">
        <v>31629</v>
      </c>
      <c r="O65" s="6"/>
      <c r="P65" s="6" t="s">
        <v>31630</v>
      </c>
    </row>
    <row r="66" customHeight="1" spans="1:16">
      <c r="A66" s="8" t="s">
        <v>31631</v>
      </c>
      <c r="B66" s="8" t="s">
        <v>450</v>
      </c>
      <c r="C66" s="8" t="s">
        <v>13231</v>
      </c>
      <c r="D66" s="8"/>
      <c r="E66" s="8" t="s">
        <v>31632</v>
      </c>
      <c r="F66" s="8" t="s">
        <v>120</v>
      </c>
      <c r="G66" s="8" t="s">
        <v>24</v>
      </c>
      <c r="H66" s="8"/>
      <c r="I66" s="18">
        <v>130000</v>
      </c>
      <c r="J66" s="18">
        <v>140000</v>
      </c>
      <c r="K66" s="18">
        <v>150000</v>
      </c>
      <c r="L66" s="8"/>
      <c r="M66" s="8"/>
      <c r="N66" s="8"/>
      <c r="O66" s="8"/>
      <c r="P66" s="8" t="s">
        <v>31633</v>
      </c>
    </row>
    <row r="67" customHeight="1" spans="1:16">
      <c r="A67" s="6" t="s">
        <v>31634</v>
      </c>
      <c r="B67" s="6" t="s">
        <v>450</v>
      </c>
      <c r="C67" s="6" t="s">
        <v>13250</v>
      </c>
      <c r="D67" s="6"/>
      <c r="E67" s="6" t="s">
        <v>31608</v>
      </c>
      <c r="F67" s="6" t="s">
        <v>120</v>
      </c>
      <c r="G67" s="6" t="s">
        <v>24</v>
      </c>
      <c r="H67" s="6"/>
      <c r="I67" s="18">
        <v>130000</v>
      </c>
      <c r="J67" s="18">
        <v>140000</v>
      </c>
      <c r="K67" s="18">
        <v>150000</v>
      </c>
      <c r="L67" s="6"/>
      <c r="M67" s="6"/>
      <c r="N67" s="6" t="s">
        <v>31635</v>
      </c>
      <c r="O67" s="6"/>
      <c r="P67" s="6" t="s">
        <v>31636</v>
      </c>
    </row>
    <row r="68" customHeight="1" spans="1:16">
      <c r="A68" s="16"/>
      <c r="B68" s="16"/>
      <c r="C68" s="17" t="s">
        <v>3780</v>
      </c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</row>
    <row r="69" customHeight="1" spans="1:16">
      <c r="A69" s="6" t="s">
        <v>31637</v>
      </c>
      <c r="B69" s="6" t="s">
        <v>501</v>
      </c>
      <c r="C69" s="6" t="s">
        <v>31638</v>
      </c>
      <c r="D69" s="6" t="s">
        <v>2828</v>
      </c>
      <c r="E69" s="6" t="s">
        <v>31639</v>
      </c>
      <c r="F69" s="6" t="s">
        <v>31363</v>
      </c>
      <c r="G69" s="6" t="s">
        <v>24</v>
      </c>
      <c r="H69" s="6"/>
      <c r="I69" s="18">
        <v>50000</v>
      </c>
      <c r="J69" s="18">
        <v>55000</v>
      </c>
      <c r="K69" s="18">
        <v>60000</v>
      </c>
      <c r="L69" s="6"/>
      <c r="M69" s="6"/>
      <c r="N69" s="6"/>
      <c r="O69" s="6"/>
      <c r="P69" s="6" t="s">
        <v>31640</v>
      </c>
    </row>
    <row r="70" customHeight="1" spans="1:16">
      <c r="A70" s="8" t="s">
        <v>31641</v>
      </c>
      <c r="B70" s="8" t="s">
        <v>501</v>
      </c>
      <c r="C70" s="8" t="s">
        <v>11126</v>
      </c>
      <c r="D70" s="8" t="s">
        <v>2828</v>
      </c>
      <c r="E70" s="8" t="s">
        <v>31642</v>
      </c>
      <c r="F70" s="8" t="s">
        <v>120</v>
      </c>
      <c r="G70" s="8" t="s">
        <v>24</v>
      </c>
      <c r="H70" s="8"/>
      <c r="I70" s="8"/>
      <c r="J70" s="8"/>
      <c r="K70" s="8"/>
      <c r="L70" s="8"/>
      <c r="M70" s="8"/>
      <c r="N70" s="8"/>
      <c r="O70" s="8"/>
      <c r="P70" s="8" t="s">
        <v>31643</v>
      </c>
    </row>
    <row r="71" customHeight="1" spans="1:16">
      <c r="A71" s="16"/>
      <c r="B71" s="16"/>
      <c r="C71" s="17" t="s">
        <v>3829</v>
      </c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</row>
    <row r="72" customHeight="1" spans="1:16">
      <c r="A72" s="8" t="s">
        <v>31644</v>
      </c>
      <c r="B72" s="8" t="s">
        <v>527</v>
      </c>
      <c r="C72" s="8" t="s">
        <v>3851</v>
      </c>
      <c r="D72" s="8" t="s">
        <v>3852</v>
      </c>
      <c r="E72" s="8"/>
      <c r="F72" s="8" t="s">
        <v>124</v>
      </c>
      <c r="G72" s="8" t="s">
        <v>24</v>
      </c>
      <c r="H72" s="8"/>
      <c r="I72" s="18">
        <v>80000</v>
      </c>
      <c r="J72" s="18">
        <v>90000</v>
      </c>
      <c r="K72" s="18">
        <v>100000</v>
      </c>
      <c r="L72" s="8"/>
      <c r="M72" s="8"/>
      <c r="N72" s="8"/>
      <c r="O72" s="8"/>
      <c r="P72" s="8" t="s">
        <v>31645</v>
      </c>
    </row>
    <row r="73" customHeight="1" spans="1:16">
      <c r="A73" s="6" t="s">
        <v>31646</v>
      </c>
      <c r="B73" s="6" t="s">
        <v>527</v>
      </c>
      <c r="C73" s="6" t="s">
        <v>3914</v>
      </c>
      <c r="D73" s="6" t="s">
        <v>3886</v>
      </c>
      <c r="E73" s="6" t="s">
        <v>31647</v>
      </c>
      <c r="F73" s="6" t="s">
        <v>31648</v>
      </c>
      <c r="G73" s="6" t="s">
        <v>24</v>
      </c>
      <c r="H73" s="6"/>
      <c r="I73" s="18">
        <v>120000</v>
      </c>
      <c r="J73" s="18">
        <v>130000</v>
      </c>
      <c r="K73" s="18">
        <v>140000</v>
      </c>
      <c r="L73" s="6"/>
      <c r="M73" s="6"/>
      <c r="N73" s="6"/>
      <c r="O73" s="6"/>
      <c r="P73" s="6" t="s">
        <v>31649</v>
      </c>
    </row>
    <row r="74" customHeight="1" spans="1:16">
      <c r="A74" s="8" t="s">
        <v>31650</v>
      </c>
      <c r="B74" s="8" t="s">
        <v>527</v>
      </c>
      <c r="C74" s="8" t="s">
        <v>11236</v>
      </c>
      <c r="D74" s="8" t="s">
        <v>3886</v>
      </c>
      <c r="E74" s="8" t="s">
        <v>31651</v>
      </c>
      <c r="F74" s="8" t="s">
        <v>31307</v>
      </c>
      <c r="G74" s="8" t="s">
        <v>24</v>
      </c>
      <c r="H74" s="8"/>
      <c r="I74" s="18">
        <v>160000</v>
      </c>
      <c r="J74" s="18">
        <v>180000</v>
      </c>
      <c r="K74" s="18">
        <v>200000</v>
      </c>
      <c r="L74" s="8"/>
      <c r="M74" s="8"/>
      <c r="N74" s="8"/>
      <c r="O74" s="8"/>
      <c r="P74" s="8" t="s">
        <v>31652</v>
      </c>
    </row>
    <row r="75" customHeight="1" spans="1:16">
      <c r="A75" s="6" t="s">
        <v>31653</v>
      </c>
      <c r="B75" s="6" t="s">
        <v>527</v>
      </c>
      <c r="C75" s="6" t="s">
        <v>15509</v>
      </c>
      <c r="D75" s="6" t="s">
        <v>3928</v>
      </c>
      <c r="E75" s="6" t="s">
        <v>31654</v>
      </c>
      <c r="F75" s="6" t="s">
        <v>120</v>
      </c>
      <c r="G75" s="6" t="s">
        <v>24</v>
      </c>
      <c r="H75" s="6"/>
      <c r="I75" s="18">
        <v>60000</v>
      </c>
      <c r="J75" s="18">
        <v>70000</v>
      </c>
      <c r="K75" s="18">
        <v>80000</v>
      </c>
      <c r="L75" s="6"/>
      <c r="M75" s="6"/>
      <c r="N75" s="6"/>
      <c r="O75" s="6"/>
      <c r="P75" s="6" t="s">
        <v>31655</v>
      </c>
    </row>
    <row r="76" customHeight="1" spans="1:16">
      <c r="A76" s="16"/>
      <c r="B76" s="16"/>
      <c r="C76" s="17" t="s">
        <v>3955</v>
      </c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</row>
    <row r="77" customHeight="1" spans="1:16">
      <c r="A77" s="6" t="s">
        <v>31656</v>
      </c>
      <c r="B77" s="6" t="s">
        <v>554</v>
      </c>
      <c r="C77" s="6" t="s">
        <v>31337</v>
      </c>
      <c r="D77" s="6" t="s">
        <v>3170</v>
      </c>
      <c r="E77" s="6"/>
      <c r="F77" s="6" t="s">
        <v>124</v>
      </c>
      <c r="G77" s="6" t="s">
        <v>24</v>
      </c>
      <c r="H77" s="6"/>
      <c r="I77" s="18">
        <v>50000</v>
      </c>
      <c r="J77" s="18">
        <v>55000</v>
      </c>
      <c r="K77" s="18">
        <v>60000</v>
      </c>
      <c r="L77" s="6"/>
      <c r="M77" s="6"/>
      <c r="N77" s="6"/>
      <c r="O77" s="6"/>
      <c r="P77" s="6" t="s">
        <v>31657</v>
      </c>
    </row>
    <row r="78" customHeight="1" spans="1:16">
      <c r="A78" s="8" t="s">
        <v>31658</v>
      </c>
      <c r="B78" s="8" t="s">
        <v>554</v>
      </c>
      <c r="C78" s="8" t="s">
        <v>31659</v>
      </c>
      <c r="D78" s="8" t="s">
        <v>3184</v>
      </c>
      <c r="E78" s="8"/>
      <c r="F78" s="8" t="s">
        <v>31660</v>
      </c>
      <c r="G78" s="8" t="s">
        <v>24</v>
      </c>
      <c r="H78" s="8"/>
      <c r="I78" s="18">
        <v>40000</v>
      </c>
      <c r="J78" s="18">
        <v>45000</v>
      </c>
      <c r="K78" s="18">
        <v>50000</v>
      </c>
      <c r="L78" s="8"/>
      <c r="M78" s="8"/>
      <c r="N78" s="8"/>
      <c r="O78" s="8"/>
      <c r="P78" s="8" t="s">
        <v>31661</v>
      </c>
    </row>
    <row r="79" customHeight="1" spans="1:16">
      <c r="A79" s="6" t="s">
        <v>31662</v>
      </c>
      <c r="B79" s="6" t="s">
        <v>554</v>
      </c>
      <c r="C79" s="6" t="s">
        <v>31663</v>
      </c>
      <c r="D79" s="6" t="s">
        <v>3237</v>
      </c>
      <c r="E79" s="6" t="s">
        <v>31664</v>
      </c>
      <c r="F79" s="6" t="s">
        <v>31119</v>
      </c>
      <c r="G79" s="6" t="s">
        <v>24</v>
      </c>
      <c r="H79" s="6"/>
      <c r="I79" s="18">
        <v>40000</v>
      </c>
      <c r="J79" s="18">
        <v>45000</v>
      </c>
      <c r="K79" s="18">
        <v>50000</v>
      </c>
      <c r="L79" s="6"/>
      <c r="M79" s="6"/>
      <c r="N79" s="6"/>
      <c r="O79" s="6"/>
      <c r="P79" s="6" t="s">
        <v>31665</v>
      </c>
    </row>
    <row r="80" customHeight="1" spans="1:16">
      <c r="A80" s="16"/>
      <c r="B80" s="16"/>
      <c r="C80" s="17" t="s">
        <v>4119</v>
      </c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</row>
    <row r="81" customHeight="1" spans="1:16">
      <c r="A81" s="6" t="s">
        <v>31666</v>
      </c>
      <c r="B81" s="6" t="s">
        <v>596</v>
      </c>
      <c r="C81" s="6" t="s">
        <v>31667</v>
      </c>
      <c r="D81" s="6" t="s">
        <v>3163</v>
      </c>
      <c r="E81" s="6"/>
      <c r="F81" s="6" t="s">
        <v>124</v>
      </c>
      <c r="G81" s="6" t="s">
        <v>24</v>
      </c>
      <c r="H81" s="6"/>
      <c r="I81" s="6"/>
      <c r="J81" s="6"/>
      <c r="K81" s="18">
        <v>60000</v>
      </c>
      <c r="L81" s="6"/>
      <c r="M81" s="6"/>
      <c r="N81" s="6"/>
      <c r="O81" s="6"/>
      <c r="P81" s="6" t="s">
        <v>31668</v>
      </c>
    </row>
    <row r="82" customHeight="1" spans="1:16">
      <c r="A82" s="8" t="s">
        <v>31669</v>
      </c>
      <c r="B82" s="8" t="s">
        <v>596</v>
      </c>
      <c r="C82" s="8" t="s">
        <v>31670</v>
      </c>
      <c r="D82" s="8" t="s">
        <v>3163</v>
      </c>
      <c r="E82" s="8"/>
      <c r="F82" s="8" t="s">
        <v>137</v>
      </c>
      <c r="G82" s="8" t="s">
        <v>24</v>
      </c>
      <c r="H82" s="8"/>
      <c r="I82" s="18">
        <v>40000</v>
      </c>
      <c r="J82" s="18">
        <v>50000</v>
      </c>
      <c r="K82" s="18">
        <v>60000</v>
      </c>
      <c r="L82" s="8"/>
      <c r="M82" s="8"/>
      <c r="N82" s="8"/>
      <c r="O82" s="8"/>
      <c r="P82" s="8" t="s">
        <v>31671</v>
      </c>
    </row>
    <row r="83" customHeight="1" spans="1:16">
      <c r="A83" s="6" t="s">
        <v>31672</v>
      </c>
      <c r="B83" s="6" t="s">
        <v>596</v>
      </c>
      <c r="C83" s="6" t="s">
        <v>31673</v>
      </c>
      <c r="D83" s="6" t="s">
        <v>3170</v>
      </c>
      <c r="E83" s="6" t="s">
        <v>31674</v>
      </c>
      <c r="F83" s="6" t="s">
        <v>31363</v>
      </c>
      <c r="G83" s="6" t="s">
        <v>24</v>
      </c>
      <c r="H83" s="6"/>
      <c r="I83" s="18">
        <v>45000</v>
      </c>
      <c r="J83" s="18">
        <v>50000</v>
      </c>
      <c r="K83" s="18">
        <v>55000</v>
      </c>
      <c r="L83" s="6"/>
      <c r="M83" s="6"/>
      <c r="N83" s="6"/>
      <c r="O83" s="6"/>
      <c r="P83" s="6" t="s">
        <v>31675</v>
      </c>
    </row>
    <row r="84" customHeight="1" spans="1:16">
      <c r="A84" s="8" t="s">
        <v>31676</v>
      </c>
      <c r="B84" s="8" t="s">
        <v>596</v>
      </c>
      <c r="C84" s="8" t="s">
        <v>31677</v>
      </c>
      <c r="D84" s="8" t="s">
        <v>4145</v>
      </c>
      <c r="E84" s="8" t="s">
        <v>31678</v>
      </c>
      <c r="F84" s="8" t="s">
        <v>31679</v>
      </c>
      <c r="G84" s="8" t="s">
        <v>24</v>
      </c>
      <c r="H84" s="8"/>
      <c r="I84" s="18">
        <v>40000</v>
      </c>
      <c r="J84" s="18">
        <v>45000</v>
      </c>
      <c r="K84" s="18">
        <v>50000</v>
      </c>
      <c r="L84" s="8"/>
      <c r="M84" s="8"/>
      <c r="N84" s="8" t="s">
        <v>31678</v>
      </c>
      <c r="O84" s="8"/>
      <c r="P84" s="8" t="s">
        <v>31680</v>
      </c>
    </row>
    <row r="85" customHeight="1" spans="1:16">
      <c r="A85" s="6" t="s">
        <v>31681</v>
      </c>
      <c r="B85" s="6" t="s">
        <v>596</v>
      </c>
      <c r="C85" s="6" t="s">
        <v>14918</v>
      </c>
      <c r="D85" s="6" t="s">
        <v>3083</v>
      </c>
      <c r="E85" s="6"/>
      <c r="F85" s="6" t="s">
        <v>124</v>
      </c>
      <c r="G85" s="6" t="s">
        <v>24</v>
      </c>
      <c r="H85" s="6"/>
      <c r="I85" s="18">
        <v>90000</v>
      </c>
      <c r="J85" s="18">
        <v>100000</v>
      </c>
      <c r="K85" s="18">
        <v>110000</v>
      </c>
      <c r="L85" s="6"/>
      <c r="M85" s="6"/>
      <c r="N85" s="6"/>
      <c r="O85" s="6"/>
      <c r="P85" s="6" t="s">
        <v>31682</v>
      </c>
    </row>
    <row r="86" customHeight="1" spans="1:16">
      <c r="A86" s="8" t="s">
        <v>31683</v>
      </c>
      <c r="B86" s="8" t="s">
        <v>596</v>
      </c>
      <c r="C86" s="8" t="s">
        <v>31684</v>
      </c>
      <c r="D86" s="8" t="s">
        <v>3083</v>
      </c>
      <c r="E86" s="8" t="s">
        <v>31685</v>
      </c>
      <c r="F86" s="8" t="s">
        <v>137</v>
      </c>
      <c r="G86" s="8" t="s">
        <v>24</v>
      </c>
      <c r="H86" s="8"/>
      <c r="I86" s="18">
        <v>70000</v>
      </c>
      <c r="J86" s="18">
        <v>80000</v>
      </c>
      <c r="K86" s="18">
        <v>90000</v>
      </c>
      <c r="L86" s="8"/>
      <c r="M86" s="8"/>
      <c r="N86" s="8"/>
      <c r="O86" s="8"/>
      <c r="P86" s="8" t="s">
        <v>31686</v>
      </c>
    </row>
    <row r="87" customHeight="1" spans="1:16">
      <c r="A87" s="16"/>
      <c r="B87" s="16"/>
      <c r="C87" s="17" t="s">
        <v>4291</v>
      </c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</row>
    <row r="88" customHeight="1" spans="1:16">
      <c r="A88" s="8" t="s">
        <v>31687</v>
      </c>
      <c r="B88" s="8" t="s">
        <v>660</v>
      </c>
      <c r="C88" s="8" t="s">
        <v>31688</v>
      </c>
      <c r="D88" s="8" t="s">
        <v>2564</v>
      </c>
      <c r="E88" s="8" t="s">
        <v>31689</v>
      </c>
      <c r="F88" s="8" t="s">
        <v>120</v>
      </c>
      <c r="G88" s="8" t="s">
        <v>24</v>
      </c>
      <c r="H88" s="8"/>
      <c r="I88" s="18">
        <v>450000</v>
      </c>
      <c r="J88" s="18">
        <v>470000</v>
      </c>
      <c r="K88" s="18">
        <v>500000</v>
      </c>
      <c r="L88" s="8"/>
      <c r="M88" s="8"/>
      <c r="N88" s="8"/>
      <c r="O88" s="8"/>
      <c r="P88" s="8" t="s">
        <v>31690</v>
      </c>
    </row>
    <row r="89" customHeight="1" spans="1:16">
      <c r="A89" s="6" t="s">
        <v>31691</v>
      </c>
      <c r="B89" s="6" t="s">
        <v>660</v>
      </c>
      <c r="C89" s="6" t="s">
        <v>4298</v>
      </c>
      <c r="D89" s="6" t="s">
        <v>2599</v>
      </c>
      <c r="E89" s="6"/>
      <c r="F89" s="6" t="s">
        <v>137</v>
      </c>
      <c r="G89" s="6" t="s">
        <v>24</v>
      </c>
      <c r="H89" s="6"/>
      <c r="I89" s="18">
        <v>850000</v>
      </c>
      <c r="J89" s="18">
        <v>950000</v>
      </c>
      <c r="K89" s="18">
        <v>1050000</v>
      </c>
      <c r="L89" s="6"/>
      <c r="M89" s="6"/>
      <c r="N89" s="6"/>
      <c r="O89" s="6"/>
      <c r="P89" s="6" t="s">
        <v>31692</v>
      </c>
    </row>
    <row r="90" customHeight="1" spans="1:16">
      <c r="A90" s="8" t="s">
        <v>31693</v>
      </c>
      <c r="B90" s="8" t="s">
        <v>660</v>
      </c>
      <c r="C90" s="8" t="s">
        <v>4841</v>
      </c>
      <c r="D90" s="8"/>
      <c r="E90" s="8" t="s">
        <v>31694</v>
      </c>
      <c r="F90" s="8" t="s">
        <v>120</v>
      </c>
      <c r="G90" s="8" t="s">
        <v>24</v>
      </c>
      <c r="H90" s="8"/>
      <c r="I90" s="18">
        <v>350000</v>
      </c>
      <c r="J90" s="18">
        <v>380000</v>
      </c>
      <c r="K90" s="18">
        <v>400000</v>
      </c>
      <c r="L90" s="8"/>
      <c r="M90" s="8"/>
      <c r="N90" s="8"/>
      <c r="O90" s="8"/>
      <c r="P90" s="8" t="s">
        <v>31695</v>
      </c>
    </row>
    <row r="91" customHeight="1" spans="1:16">
      <c r="A91" s="16"/>
      <c r="B91" s="16"/>
      <c r="C91" s="17" t="s">
        <v>4308</v>
      </c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</row>
    <row r="92" customHeight="1" spans="1:16">
      <c r="A92" s="8" t="s">
        <v>31696</v>
      </c>
      <c r="B92" s="8" t="s">
        <v>706</v>
      </c>
      <c r="C92" s="8" t="s">
        <v>31378</v>
      </c>
      <c r="D92" s="8" t="s">
        <v>3106</v>
      </c>
      <c r="E92" s="8" t="s">
        <v>31697</v>
      </c>
      <c r="F92" s="8" t="s">
        <v>31119</v>
      </c>
      <c r="G92" s="8" t="s">
        <v>24</v>
      </c>
      <c r="H92" s="8"/>
      <c r="I92" s="8"/>
      <c r="J92" s="8"/>
      <c r="K92" s="8"/>
      <c r="L92" s="8"/>
      <c r="M92" s="8"/>
      <c r="N92" s="8" t="s">
        <v>4320</v>
      </c>
      <c r="O92" s="8"/>
      <c r="P92" s="8" t="s">
        <v>31698</v>
      </c>
    </row>
    <row r="93" customHeight="1" spans="1:16">
      <c r="A93" s="16"/>
      <c r="B93" s="16"/>
      <c r="C93" s="17" t="s">
        <v>4383</v>
      </c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</row>
    <row r="94" customHeight="1" spans="1:16">
      <c r="A94" s="8" t="s">
        <v>31699</v>
      </c>
      <c r="B94" s="8" t="s">
        <v>4385</v>
      </c>
      <c r="C94" s="8" t="s">
        <v>31700</v>
      </c>
      <c r="D94" s="8" t="s">
        <v>3886</v>
      </c>
      <c r="E94" s="8"/>
      <c r="F94" s="8"/>
      <c r="G94" s="8" t="s">
        <v>24</v>
      </c>
      <c r="H94" s="8"/>
      <c r="I94" s="8"/>
      <c r="J94" s="8"/>
      <c r="K94" s="8"/>
      <c r="L94" s="8"/>
      <c r="M94" s="8"/>
      <c r="N94" s="8"/>
      <c r="O94" s="8"/>
      <c r="P94" s="8" t="s">
        <v>31701</v>
      </c>
    </row>
    <row r="95" customHeight="1" spans="1:16">
      <c r="A95" s="6" t="s">
        <v>31702</v>
      </c>
      <c r="B95" s="6" t="s">
        <v>4385</v>
      </c>
      <c r="C95" s="6" t="s">
        <v>31703</v>
      </c>
      <c r="D95" s="6" t="s">
        <v>31704</v>
      </c>
      <c r="E95" s="6" t="s">
        <v>31705</v>
      </c>
      <c r="F95" s="6"/>
      <c r="G95" s="6" t="s">
        <v>24</v>
      </c>
      <c r="H95" s="6"/>
      <c r="I95" s="6"/>
      <c r="J95" s="6"/>
      <c r="K95" s="6"/>
      <c r="L95" s="6"/>
      <c r="M95" s="6"/>
      <c r="N95" s="6"/>
      <c r="O95" s="6"/>
      <c r="P95" s="6" t="s">
        <v>31706</v>
      </c>
    </row>
    <row r="96" customHeight="1" spans="1:16">
      <c r="A96" s="16"/>
      <c r="B96" s="16"/>
      <c r="C96" s="17" t="s">
        <v>4484</v>
      </c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</row>
    <row r="97" customHeight="1" spans="1:16">
      <c r="A97" s="6" t="s">
        <v>31707</v>
      </c>
      <c r="B97" s="6"/>
      <c r="C97" s="6"/>
      <c r="D97" s="6"/>
      <c r="E97" s="6" t="s">
        <v>31708</v>
      </c>
      <c r="F97" s="6"/>
      <c r="G97" s="6" t="s">
        <v>24</v>
      </c>
      <c r="H97" s="6"/>
      <c r="I97" s="6"/>
      <c r="J97" s="6"/>
      <c r="K97" s="6"/>
      <c r="L97" s="6"/>
      <c r="M97" s="6"/>
      <c r="N97" s="6"/>
      <c r="O97" s="6"/>
      <c r="P97" s="6" t="s">
        <v>31709</v>
      </c>
    </row>
    <row r="98" customHeight="1" spans="1:16">
      <c r="A98" s="8" t="s">
        <v>31710</v>
      </c>
      <c r="B98" s="8"/>
      <c r="C98" s="8"/>
      <c r="D98" s="8"/>
      <c r="E98" s="8" t="s">
        <v>31674</v>
      </c>
      <c r="F98" s="8" t="s">
        <v>124</v>
      </c>
      <c r="G98" s="8" t="s">
        <v>24</v>
      </c>
      <c r="H98" s="8"/>
      <c r="I98" s="18">
        <v>60000</v>
      </c>
      <c r="J98" s="18">
        <v>70000</v>
      </c>
      <c r="K98" s="18">
        <v>80000</v>
      </c>
      <c r="L98" s="8"/>
      <c r="M98" s="8"/>
      <c r="N98" s="8" t="s">
        <v>31360</v>
      </c>
      <c r="O98" s="8"/>
      <c r="P98" s="8" t="s">
        <v>31711</v>
      </c>
    </row>
    <row r="99" customHeight="1" spans="1:16">
      <c r="A99" s="6" t="s">
        <v>31712</v>
      </c>
      <c r="B99" s="6"/>
      <c r="C99" s="6"/>
      <c r="D99" s="6"/>
      <c r="E99" s="6" t="s">
        <v>31713</v>
      </c>
      <c r="F99" s="6" t="s">
        <v>120</v>
      </c>
      <c r="G99" s="6" t="s">
        <v>24</v>
      </c>
      <c r="H99" s="6"/>
      <c r="I99" s="18">
        <v>30000</v>
      </c>
      <c r="J99" s="18">
        <v>35000</v>
      </c>
      <c r="K99" s="18">
        <v>40000</v>
      </c>
      <c r="L99" s="6"/>
      <c r="M99" s="6"/>
      <c r="N99" s="6"/>
      <c r="O99" s="6"/>
      <c r="P99" s="6" t="s">
        <v>31714</v>
      </c>
    </row>
    <row r="100" customHeight="1" spans="1:16">
      <c r="A100" s="16"/>
      <c r="B100" s="16"/>
      <c r="C100" s="17" t="s">
        <v>4453</v>
      </c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</row>
    <row r="101" customHeight="1" spans="1:16">
      <c r="A101" s="6" t="s">
        <v>31715</v>
      </c>
      <c r="B101" s="6" t="s">
        <v>4455</v>
      </c>
      <c r="C101" s="6" t="s">
        <v>31716</v>
      </c>
      <c r="D101" s="6"/>
      <c r="E101" s="6"/>
      <c r="F101" s="6" t="s">
        <v>137</v>
      </c>
      <c r="G101" s="6" t="s">
        <v>24</v>
      </c>
      <c r="H101" s="6"/>
      <c r="I101" s="18">
        <v>110000</v>
      </c>
      <c r="J101" s="18">
        <v>130000</v>
      </c>
      <c r="K101" s="18">
        <v>150000</v>
      </c>
      <c r="L101" s="6"/>
      <c r="M101" s="6"/>
      <c r="N101" s="6" t="s">
        <v>31717</v>
      </c>
      <c r="O101" s="6"/>
      <c r="P101" s="6" t="s">
        <v>31718</v>
      </c>
    </row>
    <row r="102" customHeight="1" spans="1:16">
      <c r="A102" s="16"/>
      <c r="B102" s="16"/>
      <c r="C102" s="17" t="s">
        <v>4484</v>
      </c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</row>
    <row r="103" customHeight="1" spans="1:16">
      <c r="A103" s="6" t="s">
        <v>31719</v>
      </c>
      <c r="B103" s="6"/>
      <c r="C103" s="6" t="s">
        <v>4549</v>
      </c>
      <c r="D103" s="6"/>
      <c r="E103" s="6"/>
      <c r="F103" s="6" t="s">
        <v>124</v>
      </c>
      <c r="G103" s="6" t="s">
        <v>24</v>
      </c>
      <c r="H103" s="6"/>
      <c r="I103" s="6"/>
      <c r="J103" s="6"/>
      <c r="K103" s="6"/>
      <c r="L103" s="6"/>
      <c r="M103" s="6"/>
      <c r="N103" s="6"/>
      <c r="O103" s="6"/>
      <c r="P103" s="6" t="s">
        <v>31720</v>
      </c>
    </row>
    <row r="104" customHeight="1" spans="1:16">
      <c r="A104" s="8" t="s">
        <v>31721</v>
      </c>
      <c r="B104" s="8"/>
      <c r="C104" s="8" t="s">
        <v>31722</v>
      </c>
      <c r="D104" s="8"/>
      <c r="E104" s="8" t="s">
        <v>31723</v>
      </c>
      <c r="F104" s="8" t="s">
        <v>120</v>
      </c>
      <c r="G104" s="8" t="s">
        <v>24</v>
      </c>
      <c r="H104" s="8"/>
      <c r="I104" s="18">
        <v>450000</v>
      </c>
      <c r="J104" s="18">
        <v>470000</v>
      </c>
      <c r="K104" s="18">
        <v>500000</v>
      </c>
      <c r="L104" s="8"/>
      <c r="M104" s="8"/>
      <c r="N104" s="8"/>
      <c r="O104" s="8"/>
      <c r="P104" s="8" t="s">
        <v>31724</v>
      </c>
    </row>
    <row r="105" customHeight="1" spans="1:16">
      <c r="A105" s="6" t="s">
        <v>31725</v>
      </c>
      <c r="B105" s="6"/>
      <c r="C105" s="6" t="s">
        <v>31395</v>
      </c>
      <c r="D105" s="6"/>
      <c r="E105" s="6" t="s">
        <v>31726</v>
      </c>
      <c r="F105" s="6" t="s">
        <v>31679</v>
      </c>
      <c r="G105" s="6" t="s">
        <v>24</v>
      </c>
      <c r="H105" s="6"/>
      <c r="I105" s="18">
        <v>40000</v>
      </c>
      <c r="J105" s="18">
        <v>45000</v>
      </c>
      <c r="K105" s="18">
        <v>50000</v>
      </c>
      <c r="L105" s="6"/>
      <c r="M105" s="6"/>
      <c r="N105" s="6"/>
      <c r="O105" s="6"/>
      <c r="P105" s="6" t="s">
        <v>31727</v>
      </c>
    </row>
    <row r="106" customHeight="1" spans="1:16">
      <c r="A106" s="8" t="s">
        <v>31728</v>
      </c>
      <c r="B106" s="8"/>
      <c r="C106" s="8" t="s">
        <v>31400</v>
      </c>
      <c r="D106" s="8"/>
      <c r="E106" s="8"/>
      <c r="F106" s="8" t="s">
        <v>124</v>
      </c>
      <c r="G106" s="8" t="s">
        <v>24</v>
      </c>
      <c r="H106" s="8"/>
      <c r="I106" s="8"/>
      <c r="J106" s="8"/>
      <c r="K106" s="18">
        <v>60000</v>
      </c>
      <c r="L106" s="8"/>
      <c r="M106" s="8"/>
      <c r="N106" s="8"/>
      <c r="O106" s="8"/>
      <c r="P106" s="8" t="s">
        <v>31729</v>
      </c>
    </row>
    <row r="107" customHeight="1" spans="1:16">
      <c r="A107" s="6" t="s">
        <v>31730</v>
      </c>
      <c r="B107" s="6"/>
      <c r="C107" s="6" t="s">
        <v>31731</v>
      </c>
      <c r="D107" s="6"/>
      <c r="E107" s="6" t="s">
        <v>31732</v>
      </c>
      <c r="F107" s="6" t="s">
        <v>120</v>
      </c>
      <c r="G107" s="6" t="s">
        <v>24</v>
      </c>
      <c r="H107" s="6"/>
      <c r="I107" s="18">
        <v>90000</v>
      </c>
      <c r="J107" s="18">
        <v>100000</v>
      </c>
      <c r="K107" s="18">
        <v>110000</v>
      </c>
      <c r="L107" s="6"/>
      <c r="M107" s="6"/>
      <c r="N107" s="6"/>
      <c r="O107" s="6"/>
      <c r="P107" s="6" t="s">
        <v>31733</v>
      </c>
    </row>
    <row r="108" customHeight="1" spans="1:16">
      <c r="A108" s="8" t="s">
        <v>31734</v>
      </c>
      <c r="B108" s="8"/>
      <c r="C108" s="8" t="s">
        <v>31735</v>
      </c>
      <c r="D108" s="8"/>
      <c r="E108" s="8" t="s">
        <v>31736</v>
      </c>
      <c r="F108" s="8" t="s">
        <v>31737</v>
      </c>
      <c r="G108" s="8" t="s">
        <v>24</v>
      </c>
      <c r="H108" s="8"/>
      <c r="I108" s="8"/>
      <c r="J108" s="8"/>
      <c r="K108" s="8"/>
      <c r="L108" s="8"/>
      <c r="M108" s="8"/>
      <c r="N108" s="8"/>
      <c r="O108" s="8"/>
      <c r="P108" s="8" t="s">
        <v>31738</v>
      </c>
    </row>
    <row r="109" customHeight="1" spans="1:16">
      <c r="A109" s="16"/>
      <c r="B109" s="16"/>
      <c r="C109" s="17" t="s">
        <v>14137</v>
      </c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</row>
    <row r="110" customHeight="1" spans="1:16">
      <c r="A110" s="8" t="s">
        <v>31739</v>
      </c>
      <c r="B110" s="8" t="s">
        <v>2282</v>
      </c>
      <c r="C110" s="8" t="s">
        <v>31740</v>
      </c>
      <c r="D110" s="8"/>
      <c r="E110" s="8" t="s">
        <v>31741</v>
      </c>
      <c r="F110" s="8" t="s">
        <v>124</v>
      </c>
      <c r="G110" s="8" t="s">
        <v>24</v>
      </c>
      <c r="H110" s="8"/>
      <c r="I110" s="18">
        <v>90000</v>
      </c>
      <c r="J110" s="18">
        <v>100000</v>
      </c>
      <c r="K110" s="18">
        <v>110000</v>
      </c>
      <c r="L110" s="8"/>
      <c r="M110" s="8"/>
      <c r="N110" s="8"/>
      <c r="O110" s="8"/>
      <c r="P110" s="8" t="s">
        <v>31742</v>
      </c>
    </row>
    <row r="111" customHeight="1" spans="1:16">
      <c r="A111" s="16"/>
      <c r="B111" s="16"/>
      <c r="C111" s="17" t="s">
        <v>4484</v>
      </c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</row>
    <row r="112" customHeight="1" spans="1:16">
      <c r="A112" s="8" t="s">
        <v>31743</v>
      </c>
      <c r="B112" s="8"/>
      <c r="C112" s="8" t="s">
        <v>7904</v>
      </c>
      <c r="D112" s="8"/>
      <c r="E112" s="8" t="s">
        <v>31744</v>
      </c>
      <c r="F112" s="8"/>
      <c r="G112" s="8" t="s">
        <v>24</v>
      </c>
      <c r="H112" s="8"/>
      <c r="I112" s="8"/>
      <c r="J112" s="8"/>
      <c r="K112" s="8"/>
      <c r="L112" s="8"/>
      <c r="M112" s="8"/>
      <c r="N112" s="8"/>
      <c r="O112" s="8"/>
      <c r="P112" s="8" t="s">
        <v>31745</v>
      </c>
    </row>
    <row r="113" customHeight="1" spans="1:16">
      <c r="A113" s="6" t="s">
        <v>31746</v>
      </c>
      <c r="B113" s="6"/>
      <c r="C113" s="6" t="s">
        <v>31424</v>
      </c>
      <c r="D113" s="6"/>
      <c r="E113" s="6"/>
      <c r="F113" s="6" t="s">
        <v>120</v>
      </c>
      <c r="G113" s="6" t="s">
        <v>24</v>
      </c>
      <c r="H113" s="6"/>
      <c r="I113" s="18">
        <v>120000</v>
      </c>
      <c r="J113" s="18">
        <v>130000</v>
      </c>
      <c r="K113" s="18">
        <v>150000</v>
      </c>
      <c r="L113" s="6"/>
      <c r="M113" s="6"/>
      <c r="N113" s="6"/>
      <c r="O113" s="6"/>
      <c r="P113" s="6" t="s">
        <v>31747</v>
      </c>
    </row>
    <row r="114" customHeight="1" spans="1:16">
      <c r="A114" s="8" t="s">
        <v>31748</v>
      </c>
      <c r="B114" s="8"/>
      <c r="C114" s="8" t="s">
        <v>31088</v>
      </c>
      <c r="D114" s="8"/>
      <c r="E114" s="8"/>
      <c r="F114" s="8" t="s">
        <v>120</v>
      </c>
      <c r="G114" s="8" t="s">
        <v>24</v>
      </c>
      <c r="H114" s="8"/>
      <c r="I114" s="18">
        <v>160000</v>
      </c>
      <c r="J114" s="18">
        <v>180000</v>
      </c>
      <c r="K114" s="18">
        <v>200000</v>
      </c>
      <c r="L114" s="8"/>
      <c r="M114" s="8"/>
      <c r="N114" s="8"/>
      <c r="O114" s="8"/>
      <c r="P114" s="8" t="s">
        <v>31749</v>
      </c>
    </row>
    <row r="115" customHeight="1" spans="1:16">
      <c r="A115" s="6" t="s">
        <v>31750</v>
      </c>
      <c r="B115" s="6"/>
      <c r="C115" s="6" t="s">
        <v>4616</v>
      </c>
      <c r="D115" s="6"/>
      <c r="E115" s="6" t="s">
        <v>31751</v>
      </c>
      <c r="F115" s="6" t="s">
        <v>120</v>
      </c>
      <c r="G115" s="6" t="s">
        <v>24</v>
      </c>
      <c r="H115" s="6"/>
      <c r="I115" s="6"/>
      <c r="J115" s="6"/>
      <c r="K115" s="6"/>
      <c r="L115" s="6"/>
      <c r="M115" s="6"/>
      <c r="N115" s="6" t="s">
        <v>31430</v>
      </c>
      <c r="O115" s="6"/>
      <c r="P115" s="6" t="s">
        <v>31752</v>
      </c>
    </row>
    <row r="116" customHeight="1" spans="1:16">
      <c r="A116" s="8" t="s">
        <v>31753</v>
      </c>
      <c r="B116" s="8"/>
      <c r="C116" s="8" t="s">
        <v>4698</v>
      </c>
      <c r="D116" s="8"/>
      <c r="E116" s="8"/>
      <c r="F116" s="8" t="s">
        <v>124</v>
      </c>
      <c r="G116" s="8" t="s">
        <v>24</v>
      </c>
      <c r="H116" s="8"/>
      <c r="I116" s="8"/>
      <c r="J116" s="8"/>
      <c r="K116" s="8"/>
      <c r="L116" s="8"/>
      <c r="M116" s="8"/>
      <c r="N116" s="8"/>
      <c r="O116" s="8"/>
      <c r="P116" s="8" t="s">
        <v>31754</v>
      </c>
    </row>
    <row r="117" customHeight="1" spans="1:16">
      <c r="A117" s="6" t="s">
        <v>31755</v>
      </c>
      <c r="B117" s="6"/>
      <c r="C117" s="6" t="s">
        <v>31756</v>
      </c>
      <c r="D117" s="6"/>
      <c r="E117" s="6" t="s">
        <v>31757</v>
      </c>
      <c r="F117" s="6" t="s">
        <v>137</v>
      </c>
      <c r="G117" s="6" t="s">
        <v>24</v>
      </c>
      <c r="H117" s="6"/>
      <c r="I117" s="18">
        <v>280000</v>
      </c>
      <c r="J117" s="18">
        <v>300000</v>
      </c>
      <c r="K117" s="18">
        <v>350000</v>
      </c>
      <c r="L117" s="6"/>
      <c r="M117" s="6"/>
      <c r="N117" s="6" t="s">
        <v>31757</v>
      </c>
      <c r="O117" s="6"/>
      <c r="P117" s="6" t="s">
        <v>31758</v>
      </c>
    </row>
    <row r="118" customHeight="1" spans="1:16">
      <c r="A118" s="8" t="s">
        <v>31759</v>
      </c>
      <c r="B118" s="8"/>
      <c r="C118" s="8" t="s">
        <v>31435</v>
      </c>
      <c r="D118" s="8"/>
      <c r="E118" s="8" t="s">
        <v>31760</v>
      </c>
      <c r="F118" s="8" t="s">
        <v>137</v>
      </c>
      <c r="G118" s="8" t="s">
        <v>24</v>
      </c>
      <c r="H118" s="8"/>
      <c r="I118" s="18">
        <v>460000</v>
      </c>
      <c r="J118" s="18">
        <v>500000</v>
      </c>
      <c r="K118" s="18">
        <v>550000</v>
      </c>
      <c r="L118" s="8"/>
      <c r="M118" s="8"/>
      <c r="N118" s="8"/>
      <c r="O118" s="8"/>
      <c r="P118" s="8" t="s">
        <v>31761</v>
      </c>
    </row>
    <row r="119" customHeight="1" spans="1:16">
      <c r="A119" s="6" t="s">
        <v>31762</v>
      </c>
      <c r="B119" s="6"/>
      <c r="C119" s="6" t="s">
        <v>31763</v>
      </c>
      <c r="D119" s="6"/>
      <c r="E119" s="6" t="s">
        <v>31764</v>
      </c>
      <c r="F119" s="6" t="s">
        <v>31765</v>
      </c>
      <c r="G119" s="6" t="s">
        <v>24</v>
      </c>
      <c r="H119" s="6"/>
      <c r="I119" s="18">
        <v>110000</v>
      </c>
      <c r="J119" s="18">
        <v>120000</v>
      </c>
      <c r="K119" s="18">
        <v>130000</v>
      </c>
      <c r="L119" s="6"/>
      <c r="M119" s="6"/>
      <c r="N119" s="6"/>
      <c r="O119" s="6"/>
      <c r="P119" s="6" t="s">
        <v>31766</v>
      </c>
    </row>
    <row r="120" customHeight="1" spans="1:16">
      <c r="A120" s="8" t="s">
        <v>31767</v>
      </c>
      <c r="B120" s="8"/>
      <c r="C120" s="8" t="s">
        <v>31439</v>
      </c>
      <c r="D120" s="8"/>
      <c r="E120" s="8"/>
      <c r="F120" s="8" t="s">
        <v>124</v>
      </c>
      <c r="G120" s="8" t="s">
        <v>24</v>
      </c>
      <c r="H120" s="8"/>
      <c r="I120" s="18">
        <v>110000</v>
      </c>
      <c r="J120" s="18">
        <v>120000</v>
      </c>
      <c r="K120" s="18">
        <v>130000</v>
      </c>
      <c r="L120" s="8"/>
      <c r="M120" s="8"/>
      <c r="N120" s="8"/>
      <c r="O120" s="8"/>
      <c r="P120" s="8" t="s">
        <v>31768</v>
      </c>
    </row>
    <row r="121" customHeight="1" spans="1:16">
      <c r="A121" s="6" t="s">
        <v>31769</v>
      </c>
      <c r="B121" s="6"/>
      <c r="C121" s="6" t="s">
        <v>31770</v>
      </c>
      <c r="D121" s="6"/>
      <c r="E121" s="6" t="s">
        <v>31771</v>
      </c>
      <c r="F121" s="6" t="s">
        <v>31772</v>
      </c>
      <c r="G121" s="6" t="s">
        <v>24</v>
      </c>
      <c r="H121" s="6"/>
      <c r="I121" s="18">
        <v>100000</v>
      </c>
      <c r="J121" s="18">
        <v>110000</v>
      </c>
      <c r="K121" s="18">
        <v>120000</v>
      </c>
      <c r="L121" s="6"/>
      <c r="M121" s="6"/>
      <c r="N121" s="6"/>
      <c r="O121" s="6"/>
      <c r="P121" s="6" t="s">
        <v>31773</v>
      </c>
    </row>
  </sheetData>
  <autoFilter xmlns:etc="http://www.wps.cn/officeDocument/2017/etCustomData" ref="A2:P121" etc:filterBottomFollowUsedRange="0">
    <extLst/>
  </autoFilter>
  <mergeCells count="1">
    <mergeCell ref="A1:P1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086"/>
  <sheetViews>
    <sheetView workbookViewId="0">
      <selection activeCell="A1" sqref="A1:J1"/>
    </sheetView>
  </sheetViews>
  <sheetFormatPr defaultColWidth="8.67619047619048" defaultRowHeight="15"/>
  <sheetData>
    <row r="1" customHeight="1" spans="1:15">
      <c r="A1" s="12" t="s">
        <v>69</v>
      </c>
      <c r="B1" s="12" t="s">
        <v>81</v>
      </c>
      <c r="C1" s="12" t="s">
        <v>2520</v>
      </c>
      <c r="D1" s="12" t="s">
        <v>16</v>
      </c>
      <c r="E1" s="12" t="s">
        <v>2522</v>
      </c>
      <c r="F1" s="12" t="s">
        <v>2523</v>
      </c>
      <c r="G1" s="12" t="s">
        <v>2524</v>
      </c>
      <c r="H1" s="12" t="s">
        <v>2525</v>
      </c>
      <c r="I1" s="12" t="s">
        <v>2526</v>
      </c>
      <c r="J1" s="12" t="s">
        <v>82</v>
      </c>
      <c r="L1" s="1">
        <v>0</v>
      </c>
      <c r="N1" s="1">
        <v>0</v>
      </c>
    </row>
    <row r="2" customHeight="1" spans="1:15">
      <c r="A2" s="1" t="str">
        <f>IF('🔩 PISTON'!A3="","",'🔩 PISTON'!A3)</f>
        <v/>
      </c>
      <c r="B2" s="1" t="str">
        <f>IF('🔩 PISTON'!A3="","","Piston "&amp;'🔩 PISTON'!U3)</f>
        <v/>
      </c>
      <c r="C2" s="1" t="str">
        <f>IF('🔩 PISTON'!A3="","","Piston")</f>
        <v/>
      </c>
      <c r="D2" s="1" t="str">
        <f>IF('🔩 PISTON'!A3="","",'🔩 PISTON'!L3)</f>
        <v/>
      </c>
      <c r="E2" s="1" t="str">
        <f>IF('🔩 PISTON'!A3="","",'🔩 PISTON'!M3)</f>
        <v/>
      </c>
      <c r="F2" s="1" t="str">
        <f>IF('🔩 PISTON'!A3="","",'🔩 PISTON'!N3)</f>
        <v/>
      </c>
      <c r="G2" s="1" t="str">
        <f>IF('🔩 PISTON'!A3="","",'🔩 PISTON'!O3)</f>
        <v/>
      </c>
      <c r="H2" s="1" t="str">
        <f>IF('🔩 PISTON'!A3="","",'🔩 PISTON'!P3)</f>
        <v/>
      </c>
      <c r="I2" s="1" t="str">
        <f>IF('🔩 PISTON'!A3="","",'🔩 PISTON'!Q3)</f>
        <v/>
      </c>
      <c r="J2" s="1" t="str">
        <f>IF('🔩 PISTON'!A3="","",'🔩 PISTON'!D3)</f>
        <v/>
      </c>
      <c r="L2" s="1">
        <f>N(L1)+IF(AND('🔎 TRA CỨU NHANH'!$C$2&lt;&gt;"",OR(ISNUMBER(SEARCH('🔎 TRA CỨU NHANH'!$C$2,$A2)),ISNUMBER(SEARCH('🔎 TRA CỨU NHANH'!$C$2,$B2)))),1,0)</f>
        <v>0</v>
      </c>
      <c r="M2" s="1" t="str">
        <f t="shared" ref="M2:M65" si="0">IF(L2&gt;N(L1),L2,"")</f>
        <v/>
      </c>
      <c r="N2" s="1">
        <f>N(N1)+IF(AND('💰 BÁO GIÁ'!$C$27&lt;&gt;"",OR(ISNUMBER(SEARCH('💰 BÁO GIÁ'!$C$27,$A2)),ISNUMBER(SEARCH('💰 BÁO GIÁ'!$C$27,$B2)))),1,0)</f>
        <v>0</v>
      </c>
      <c r="O2" s="1" t="str">
        <f t="shared" ref="O2:O65" si="1">IF(N2&gt;N(N1),N2,"")</f>
        <v/>
      </c>
    </row>
    <row r="3" customHeight="1" spans="1:15">
      <c r="A3" s="1" t="str">
        <f>IF('🔩 PISTON'!A4="","",'🔩 PISTON'!A4)</f>
        <v>HH0600</v>
      </c>
      <c r="B3" s="1" t="str">
        <f>IF('🔩 PISTON'!A4="","","Piston "&amp;'🔩 PISTON'!U4)</f>
        <v>Piston HINO DM100 · ĐK90 (A) - IZUMI</v>
      </c>
      <c r="C3" s="1" t="str">
        <f>IF('🔩 PISTON'!A4="","","Piston")</f>
        <v>Piston</v>
      </c>
      <c r="D3" s="1" t="str">
        <f>IF('🔩 PISTON'!A4="","",'🔩 PISTON'!L4)</f>
        <v>Bộ 6</v>
      </c>
      <c r="E3" s="13">
        <f>IF('🔩 PISTON'!A4="","",'🔩 PISTON'!M4)</f>
        <v>0</v>
      </c>
      <c r="F3" s="13">
        <f>IF('🔩 PISTON'!A4="","",'🔩 PISTON'!N4)</f>
        <v>0</v>
      </c>
      <c r="G3" s="13">
        <f>IF('🔩 PISTON'!A4="","",'🔩 PISTON'!O4)</f>
        <v>0</v>
      </c>
      <c r="H3" s="13">
        <f>IF('🔩 PISTON'!A4="","",'🔩 PISTON'!P4)</f>
        <v>0</v>
      </c>
      <c r="I3" s="13">
        <f>IF('🔩 PISTON'!A4="","",'🔩 PISTON'!Q4)</f>
        <v>0</v>
      </c>
      <c r="J3" s="1">
        <f>IF('🔩 PISTON'!A4="","",'🔩 PISTON'!D4)</f>
        <v>90</v>
      </c>
      <c r="L3" s="1">
        <f>N(L2)+IF(AND('🔎 TRA CỨU NHANH'!$C$2&lt;&gt;"",OR(ISNUMBER(SEARCH('🔎 TRA CỨU NHANH'!$C$2,$A3)),ISNUMBER(SEARCH('🔎 TRA CỨU NHANH'!$C$2,$B3)))),1,0)</f>
        <v>0</v>
      </c>
      <c r="M3" s="1" t="str">
        <f t="shared" si="0"/>
        <v/>
      </c>
      <c r="N3" s="1">
        <f>N(N2)+IF(AND('💰 BÁO GIÁ'!$C$27&lt;&gt;"",OR(ISNUMBER(SEARCH('💰 BÁO GIÁ'!$C$27,$A3)),ISNUMBER(SEARCH('💰 BÁO GIÁ'!$C$27,$B3)))),1,0)</f>
        <v>0</v>
      </c>
      <c r="O3" s="1" t="str">
        <f t="shared" si="1"/>
        <v/>
      </c>
    </row>
    <row r="4" customHeight="1" spans="1:15">
      <c r="A4" s="1" t="str">
        <f>IF('🔩 PISTON'!A5="","",'🔩 PISTON'!A5)</f>
        <v>HH082015</v>
      </c>
      <c r="B4" s="1" t="str">
        <f>IF('🔩 PISTON'!A5="","","Piston "&amp;'🔩 PISTON'!U5)</f>
        <v>Piston HINO DM100 · ĐK90 (A) - IKAZU</v>
      </c>
      <c r="C4" s="1" t="str">
        <f>IF('🔩 PISTON'!A5="","","Piston")</f>
        <v>Piston</v>
      </c>
      <c r="D4" s="1" t="str">
        <f>IF('🔩 PISTON'!A5="","",'🔩 PISTON'!L5)</f>
        <v>Bộ 6</v>
      </c>
      <c r="E4" s="13">
        <f>IF('🔩 PISTON'!A5="","",'🔩 PISTON'!M5)</f>
        <v>0</v>
      </c>
      <c r="F4" s="13">
        <f>IF('🔩 PISTON'!A5="","",'🔩 PISTON'!N5)</f>
        <v>0</v>
      </c>
      <c r="G4" s="13">
        <f>IF('🔩 PISTON'!A5="","",'🔩 PISTON'!O5)</f>
        <v>0</v>
      </c>
      <c r="H4" s="13">
        <f>IF('🔩 PISTON'!A5="","",'🔩 PISTON'!P5)</f>
        <v>0</v>
      </c>
      <c r="I4" s="13">
        <f>IF('🔩 PISTON'!A5="","",'🔩 PISTON'!Q5)</f>
        <v>0</v>
      </c>
      <c r="J4" s="1">
        <f>IF('🔩 PISTON'!A5="","",'🔩 PISTON'!D5)</f>
        <v>90</v>
      </c>
      <c r="L4" s="1">
        <f>N(L3)+IF(AND('🔎 TRA CỨU NHANH'!$C$2&lt;&gt;"",OR(ISNUMBER(SEARCH('🔎 TRA CỨU NHANH'!$C$2,$A4)),ISNUMBER(SEARCH('🔎 TRA CỨU NHANH'!$C$2,$B4)))),1,0)</f>
        <v>0</v>
      </c>
      <c r="M4" s="1" t="str">
        <f t="shared" si="0"/>
        <v/>
      </c>
      <c r="N4" s="1">
        <f>N(N3)+IF(AND('💰 BÁO GIÁ'!$C$27&lt;&gt;"",OR(ISNUMBER(SEARCH('💰 BÁO GIÁ'!$C$27,$A4)),ISNUMBER(SEARCH('💰 BÁO GIÁ'!$C$27,$B4)))),1,0)</f>
        <v>0</v>
      </c>
      <c r="O4" s="1" t="str">
        <f t="shared" si="1"/>
        <v/>
      </c>
    </row>
    <row r="5" customHeight="1" spans="1:15">
      <c r="A5" s="1" t="str">
        <f>IF('🔩 PISTON'!A6="","",'🔩 PISTON'!A6)</f>
        <v>HH083874</v>
      </c>
      <c r="B5" s="1" t="str">
        <f>IF('🔩 PISTON'!A6="","","Piston "&amp;'🔩 PISTON'!U6)</f>
        <v>Piston HINO EC100 · ĐK97 0 kiềng gang - IKAZU</v>
      </c>
      <c r="C5" s="1" t="str">
        <f>IF('🔩 PISTON'!A6="","","Piston")</f>
        <v>Piston</v>
      </c>
      <c r="D5" s="1" t="str">
        <f>IF('🔩 PISTON'!A6="","",'🔩 PISTON'!L6)</f>
        <v>Bộ 6</v>
      </c>
      <c r="E5" s="13">
        <f>IF('🔩 PISTON'!A6="","",'🔩 PISTON'!M6)</f>
        <v>0</v>
      </c>
      <c r="F5" s="13">
        <f>IF('🔩 PISTON'!A6="","",'🔩 PISTON'!N6)</f>
        <v>0</v>
      </c>
      <c r="G5" s="13">
        <f>IF('🔩 PISTON'!A6="","",'🔩 PISTON'!O6)</f>
        <v>0</v>
      </c>
      <c r="H5" s="13">
        <f>IF('🔩 PISTON'!A6="","",'🔩 PISTON'!P6)</f>
        <v>0</v>
      </c>
      <c r="I5" s="13">
        <f>IF('🔩 PISTON'!A6="","",'🔩 PISTON'!Q6)</f>
        <v>0</v>
      </c>
      <c r="J5" s="1">
        <f>IF('🔩 PISTON'!A6="","",'🔩 PISTON'!D6)</f>
        <v>97</v>
      </c>
      <c r="L5" s="1">
        <f>N(L4)+IF(AND('🔎 TRA CỨU NHANH'!$C$2&lt;&gt;"",OR(ISNUMBER(SEARCH('🔎 TRA CỨU NHANH'!$C$2,$A5)),ISNUMBER(SEARCH('🔎 TRA CỨU NHANH'!$C$2,$B5)))),1,0)</f>
        <v>0</v>
      </c>
      <c r="M5" s="1" t="str">
        <f t="shared" si="0"/>
        <v/>
      </c>
      <c r="N5" s="1">
        <f>N(N4)+IF(AND('💰 BÁO GIÁ'!$C$27&lt;&gt;"",OR(ISNUMBER(SEARCH('💰 BÁO GIÁ'!$C$27,$A5)),ISNUMBER(SEARCH('💰 BÁO GIÁ'!$C$27,$B5)))),1,0)</f>
        <v>0</v>
      </c>
      <c r="O5" s="1" t="str">
        <f t="shared" si="1"/>
        <v/>
      </c>
    </row>
    <row r="6" customHeight="1" spans="1:15">
      <c r="A6" s="1" t="str">
        <f>IF('🔩 PISTON'!A7="","",'🔩 PISTON'!A7)</f>
        <v>HH070788</v>
      </c>
      <c r="B6" s="1" t="str">
        <f>IF('🔩 PISTON'!A7="","","Piston "&amp;'🔩 PISTON'!U7)</f>
        <v>Piston HINO W04C-T/W06C-T · ĐK104 (A) - IZUMI</v>
      </c>
      <c r="C6" s="1" t="str">
        <f>IF('🔩 PISTON'!A7="","","Piston")</f>
        <v>Piston</v>
      </c>
      <c r="D6" s="1" t="str">
        <f>IF('🔩 PISTON'!A7="","",'🔩 PISTON'!L7)</f>
        <v>Bộ 4</v>
      </c>
      <c r="E6" s="13">
        <f>IF('🔩 PISTON'!A7="","",'🔩 PISTON'!M7)</f>
        <v>0</v>
      </c>
      <c r="F6" s="13">
        <f>IF('🔩 PISTON'!A7="","",'🔩 PISTON'!N7)</f>
        <v>0</v>
      </c>
      <c r="G6" s="13">
        <f>IF('🔩 PISTON'!A7="","",'🔩 PISTON'!O7)</f>
        <v>0</v>
      </c>
      <c r="H6" s="13">
        <f>IF('🔩 PISTON'!A7="","",'🔩 PISTON'!P7)</f>
        <v>0</v>
      </c>
      <c r="I6" s="13">
        <f>IF('🔩 PISTON'!A7="","",'🔩 PISTON'!Q7)</f>
        <v>0</v>
      </c>
      <c r="J6" s="1">
        <f>IF('🔩 PISTON'!A7="","",'🔩 PISTON'!D7)</f>
        <v>104</v>
      </c>
      <c r="L6" s="1">
        <f>N(L5)+IF(AND('🔎 TRA CỨU NHANH'!$C$2&lt;&gt;"",OR(ISNUMBER(SEARCH('🔎 TRA CỨU NHANH'!$C$2,$A6)),ISNUMBER(SEARCH('🔎 TRA CỨU NHANH'!$C$2,$B6)))),1,0)</f>
        <v>0</v>
      </c>
      <c r="M6" s="1" t="str">
        <f t="shared" si="0"/>
        <v/>
      </c>
      <c r="N6" s="1">
        <f>N(N5)+IF(AND('💰 BÁO GIÁ'!$C$27&lt;&gt;"",OR(ISNUMBER(SEARCH('💰 BÁO GIÁ'!$C$27,$A6)),ISNUMBER(SEARCH('💰 BÁO GIÁ'!$C$27,$B6)))),1,0)</f>
        <v>0</v>
      </c>
      <c r="O6" s="1" t="str">
        <f t="shared" si="1"/>
        <v/>
      </c>
    </row>
    <row r="7" customHeight="1" spans="1:15">
      <c r="A7" s="1" t="str">
        <f>IF('🔩 PISTON'!A8="","",'🔩 PISTON'!A8)</f>
        <v>HH00270</v>
      </c>
      <c r="B7" s="1" t="str">
        <f>IF('🔩 PISTON'!A8="","","Piston "&amp;'🔩 PISTON'!U8)</f>
        <v>Piston HINO W04D · ĐK104 (A) - IZUMI</v>
      </c>
      <c r="C7" s="1" t="str">
        <f>IF('🔩 PISTON'!A8="","","Piston")</f>
        <v>Piston</v>
      </c>
      <c r="D7" s="1" t="str">
        <f>IF('🔩 PISTON'!A8="","",'🔩 PISTON'!L8)</f>
        <v>Bộ 4</v>
      </c>
      <c r="E7" s="1">
        <f>IF('🔩 PISTON'!A8="","",'🔩 PISTON'!M8)</f>
        <v>0</v>
      </c>
      <c r="F7" s="1">
        <f>IF('🔩 PISTON'!A8="","",'🔩 PISTON'!N8)</f>
        <v>0</v>
      </c>
      <c r="G7" s="1">
        <f>IF('🔩 PISTON'!A8="","",'🔩 PISTON'!O8)</f>
        <v>0</v>
      </c>
      <c r="H7" s="1">
        <f>IF('🔩 PISTON'!A8="","",'🔩 PISTON'!P8)</f>
        <v>0</v>
      </c>
      <c r="I7" s="1">
        <f>IF('🔩 PISTON'!A8="","",'🔩 PISTON'!Q8)</f>
        <v>0</v>
      </c>
      <c r="J7" s="1">
        <f>IF('🔩 PISTON'!A8="","",'🔩 PISTON'!D8)</f>
        <v>104</v>
      </c>
      <c r="L7" s="1">
        <f>N(L6)+IF(AND('🔎 TRA CỨU NHANH'!$C$2&lt;&gt;"",OR(ISNUMBER(SEARCH('🔎 TRA CỨU NHANH'!$C$2,$A7)),ISNUMBER(SEARCH('🔎 TRA CỨU NHANH'!$C$2,$B7)))),1,0)</f>
        <v>0</v>
      </c>
      <c r="M7" s="1" t="str">
        <f t="shared" si="0"/>
        <v/>
      </c>
      <c r="N7" s="1">
        <f>N(N6)+IF(AND('💰 BÁO GIÁ'!$C$27&lt;&gt;"",OR(ISNUMBER(SEARCH('💰 BÁO GIÁ'!$C$27,$A7)),ISNUMBER(SEARCH('💰 BÁO GIÁ'!$C$27,$B7)))),1,0)</f>
        <v>0</v>
      </c>
      <c r="O7" s="1" t="str">
        <f t="shared" si="1"/>
        <v/>
      </c>
    </row>
    <row r="8" customHeight="1" spans="1:15">
      <c r="A8" s="1" t="str">
        <f>IF('🔩 PISTON'!A9="","",'🔩 PISTON'!A9)</f>
        <v>HH082312</v>
      </c>
      <c r="B8" s="1" t="str">
        <f>IF('🔩 PISTON'!A9="","","Piston "&amp;'🔩 PISTON'!U9)</f>
        <v>Piston HINO W04D-T · ĐK104 (A) - IKAZU</v>
      </c>
      <c r="C8" s="1" t="str">
        <f>IF('🔩 PISTON'!A9="","","Piston")</f>
        <v>Piston</v>
      </c>
      <c r="D8" s="1" t="str">
        <f>IF('🔩 PISTON'!A9="","",'🔩 PISTON'!L9)</f>
        <v>Bộ 4</v>
      </c>
      <c r="E8" s="1">
        <f>IF('🔩 PISTON'!A9="","",'🔩 PISTON'!M9)</f>
        <v>0</v>
      </c>
      <c r="F8" s="1">
        <f>IF('🔩 PISTON'!A9="","",'🔩 PISTON'!N9)</f>
        <v>0</v>
      </c>
      <c r="G8" s="1">
        <f>IF('🔩 PISTON'!A9="","",'🔩 PISTON'!O9)</f>
        <v>0</v>
      </c>
      <c r="H8" s="1">
        <f>IF('🔩 PISTON'!A9="","",'🔩 PISTON'!P9)</f>
        <v>0</v>
      </c>
      <c r="I8" s="1">
        <f>IF('🔩 PISTON'!A9="","",'🔩 PISTON'!Q9)</f>
        <v>0</v>
      </c>
      <c r="J8" s="1">
        <f>IF('🔩 PISTON'!A9="","",'🔩 PISTON'!D9)</f>
        <v>104</v>
      </c>
      <c r="L8" s="1">
        <f>N(L7)+IF(AND('🔎 TRA CỨU NHANH'!$C$2&lt;&gt;"",OR(ISNUMBER(SEARCH('🔎 TRA CỨU NHANH'!$C$2,$A8)),ISNUMBER(SEARCH('🔎 TRA CỨU NHANH'!$C$2,$B8)))),1,0)</f>
        <v>0</v>
      </c>
      <c r="M8" s="1" t="str">
        <f t="shared" si="0"/>
        <v/>
      </c>
      <c r="N8" s="1">
        <f>N(N7)+IF(AND('💰 BÁO GIÁ'!$C$27&lt;&gt;"",OR(ISNUMBER(SEARCH('💰 BÁO GIÁ'!$C$27,$A8)),ISNUMBER(SEARCH('💰 BÁO GIÁ'!$C$27,$B8)))),1,0)</f>
        <v>0</v>
      </c>
      <c r="O8" s="1" t="str">
        <f t="shared" si="1"/>
        <v/>
      </c>
    </row>
    <row r="9" customHeight="1" spans="1:15">
      <c r="A9" s="1" t="str">
        <f>IF('🔩 PISTON'!A10="","",'🔩 PISTON'!A10)</f>
        <v/>
      </c>
      <c r="B9" s="1" t="str">
        <f>IF('🔩 PISTON'!A10="","","Piston "&amp;'🔩 PISTON'!U10)</f>
        <v/>
      </c>
      <c r="C9" s="1" t="str">
        <f>IF('🔩 PISTON'!A10="","","Piston")</f>
        <v/>
      </c>
      <c r="D9" s="1" t="str">
        <f>IF('🔩 PISTON'!A10="","",'🔩 PISTON'!L10)</f>
        <v/>
      </c>
      <c r="E9" s="1" t="str">
        <f>IF('🔩 PISTON'!A10="","",'🔩 PISTON'!M10)</f>
        <v/>
      </c>
      <c r="F9" s="1" t="str">
        <f>IF('🔩 PISTON'!A10="","",'🔩 PISTON'!N10)</f>
        <v/>
      </c>
      <c r="G9" s="1" t="str">
        <f>IF('🔩 PISTON'!A10="","",'🔩 PISTON'!O10)</f>
        <v/>
      </c>
      <c r="H9" s="1" t="str">
        <f>IF('🔩 PISTON'!A10="","",'🔩 PISTON'!P10)</f>
        <v/>
      </c>
      <c r="I9" s="1" t="str">
        <f>IF('🔩 PISTON'!A10="","",'🔩 PISTON'!Q10)</f>
        <v/>
      </c>
      <c r="J9" s="1" t="str">
        <f>IF('🔩 PISTON'!A10="","",'🔩 PISTON'!D10)</f>
        <v/>
      </c>
      <c r="L9" s="1">
        <f>N(L8)+IF(AND('🔎 TRA CỨU NHANH'!$C$2&lt;&gt;"",OR(ISNUMBER(SEARCH('🔎 TRA CỨU NHANH'!$C$2,$A9)),ISNUMBER(SEARCH('🔎 TRA CỨU NHANH'!$C$2,$B9)))),1,0)</f>
        <v>0</v>
      </c>
      <c r="M9" s="1" t="str">
        <f t="shared" si="0"/>
        <v/>
      </c>
      <c r="N9" s="1">
        <f>N(N8)+IF(AND('💰 BÁO GIÁ'!$C$27&lt;&gt;"",OR(ISNUMBER(SEARCH('💰 BÁO GIÁ'!$C$27,$A9)),ISNUMBER(SEARCH('💰 BÁO GIÁ'!$C$27,$B9)))),1,0)</f>
        <v>0</v>
      </c>
      <c r="O9" s="1" t="str">
        <f t="shared" si="1"/>
        <v/>
      </c>
    </row>
    <row r="10" customHeight="1" spans="1:15">
      <c r="A10" s="1" t="str">
        <f>IF('🔩 PISTON'!A11="","",'🔩 PISTON'!A11)</f>
        <v/>
      </c>
      <c r="B10" s="1" t="str">
        <f>IF('🔩 PISTON'!A11="","","Piston "&amp;'🔩 PISTON'!U11)</f>
        <v/>
      </c>
      <c r="C10" s="1" t="str">
        <f>IF('🔩 PISTON'!A11="","","Piston")</f>
        <v/>
      </c>
      <c r="D10" s="1" t="str">
        <f>IF('🔩 PISTON'!A11="","",'🔩 PISTON'!L11)</f>
        <v/>
      </c>
      <c r="E10" s="1" t="str">
        <f>IF('🔩 PISTON'!A11="","",'🔩 PISTON'!M11)</f>
        <v/>
      </c>
      <c r="F10" s="1" t="str">
        <f>IF('🔩 PISTON'!A11="","",'🔩 PISTON'!N11)</f>
        <v/>
      </c>
      <c r="G10" s="1" t="str">
        <f>IF('🔩 PISTON'!A11="","",'🔩 PISTON'!O11)</f>
        <v/>
      </c>
      <c r="H10" s="1" t="str">
        <f>IF('🔩 PISTON'!A11="","",'🔩 PISTON'!P11)</f>
        <v/>
      </c>
      <c r="I10" s="1" t="str">
        <f>IF('🔩 PISTON'!A11="","",'🔩 PISTON'!Q11)</f>
        <v/>
      </c>
      <c r="J10" s="1" t="str">
        <f>IF('🔩 PISTON'!A11="","",'🔩 PISTON'!D11)</f>
        <v/>
      </c>
      <c r="L10" s="1">
        <f>N(L9)+IF(AND('🔎 TRA CỨU NHANH'!$C$2&lt;&gt;"",OR(ISNUMBER(SEARCH('🔎 TRA CỨU NHANH'!$C$2,$A10)),ISNUMBER(SEARCH('🔎 TRA CỨU NHANH'!$C$2,$B10)))),1,0)</f>
        <v>0</v>
      </c>
      <c r="M10" s="1" t="str">
        <f t="shared" si="0"/>
        <v/>
      </c>
      <c r="N10" s="1">
        <f>N(N9)+IF(AND('💰 BÁO GIÁ'!$C$27&lt;&gt;"",OR(ISNUMBER(SEARCH('💰 BÁO GIÁ'!$C$27,$A10)),ISNUMBER(SEARCH('💰 BÁO GIÁ'!$C$27,$B10)))),1,0)</f>
        <v>0</v>
      </c>
      <c r="O10" s="1" t="str">
        <f t="shared" si="1"/>
        <v/>
      </c>
    </row>
    <row r="11" customHeight="1" spans="1:15">
      <c r="A11" s="1" t="str">
        <f>IF('🔩 PISTON'!A12="","",'🔩 PISTON'!A12)</f>
        <v>HH082313</v>
      </c>
      <c r="B11" s="1" t="str">
        <f>IF('🔩 PISTON'!A12="","","Piston "&amp;'🔩 PISTON'!U12)</f>
        <v>Piston HINO W06D/W04D · ĐK104 (A) - IKAZU</v>
      </c>
      <c r="C11" s="1" t="str">
        <f>IF('🔩 PISTON'!A12="","","Piston")</f>
        <v>Piston</v>
      </c>
      <c r="D11" s="1" t="str">
        <f>IF('🔩 PISTON'!A12="","",'🔩 PISTON'!L12)</f>
        <v>Bộ 6</v>
      </c>
      <c r="E11" s="1">
        <f>IF('🔩 PISTON'!A12="","",'🔩 PISTON'!M12)</f>
        <v>0</v>
      </c>
      <c r="F11" s="1">
        <f>IF('🔩 PISTON'!A12="","",'🔩 PISTON'!N12)</f>
        <v>0</v>
      </c>
      <c r="G11" s="1">
        <f>IF('🔩 PISTON'!A12="","",'🔩 PISTON'!O12)</f>
        <v>0</v>
      </c>
      <c r="H11" s="1">
        <f>IF('🔩 PISTON'!A12="","",'🔩 PISTON'!P12)</f>
        <v>0</v>
      </c>
      <c r="I11" s="1">
        <f>IF('🔩 PISTON'!A12="","",'🔩 PISTON'!Q12)</f>
        <v>0</v>
      </c>
      <c r="J11" s="1">
        <f>IF('🔩 PISTON'!A12="","",'🔩 PISTON'!D12)</f>
        <v>104</v>
      </c>
      <c r="L11" s="1">
        <f>N(L10)+IF(AND('🔎 TRA CỨU NHANH'!$C$2&lt;&gt;"",OR(ISNUMBER(SEARCH('🔎 TRA CỨU NHANH'!$C$2,$A11)),ISNUMBER(SEARCH('🔎 TRA CỨU NHANH'!$C$2,$B11)))),1,0)</f>
        <v>0</v>
      </c>
      <c r="M11" s="1" t="str">
        <f t="shared" si="0"/>
        <v/>
      </c>
      <c r="N11" s="1">
        <f>N(N10)+IF(AND('💰 BÁO GIÁ'!$C$27&lt;&gt;"",OR(ISNUMBER(SEARCH('💰 BÁO GIÁ'!$C$27,$A11)),ISNUMBER(SEARCH('💰 BÁO GIÁ'!$C$27,$B11)))),1,0)</f>
        <v>0</v>
      </c>
      <c r="O11" s="1" t="str">
        <f t="shared" si="1"/>
        <v/>
      </c>
    </row>
    <row r="12" customHeight="1" spans="1:15">
      <c r="A12" s="1" t="str">
        <f>IF('🔩 PISTON'!A13="","",'🔩 PISTON'!A13)</f>
        <v>HH082006</v>
      </c>
      <c r="B12" s="1" t="str">
        <f>IF('🔩 PISTON'!A13="","","Piston "&amp;'🔩 PISTON'!U13)</f>
        <v>Piston HINO W06D/W04D · ĐK104 (A) - IKAZU</v>
      </c>
      <c r="C12" s="1" t="str">
        <f>IF('🔩 PISTON'!A13="","","Piston")</f>
        <v>Piston</v>
      </c>
      <c r="D12" s="1" t="str">
        <f>IF('🔩 PISTON'!A13="","",'🔩 PISTON'!L13)</f>
        <v>Bộ 6</v>
      </c>
      <c r="E12" s="1">
        <f>IF('🔩 PISTON'!A13="","",'🔩 PISTON'!M13)</f>
        <v>0</v>
      </c>
      <c r="F12" s="1">
        <f>IF('🔩 PISTON'!A13="","",'🔩 PISTON'!N13)</f>
        <v>0</v>
      </c>
      <c r="G12" s="1">
        <f>IF('🔩 PISTON'!A13="","",'🔩 PISTON'!O13)</f>
        <v>0</v>
      </c>
      <c r="H12" s="1">
        <f>IF('🔩 PISTON'!A13="","",'🔩 PISTON'!P13)</f>
        <v>0</v>
      </c>
      <c r="I12" s="1">
        <f>IF('🔩 PISTON'!A13="","",'🔩 PISTON'!Q13)</f>
        <v>0</v>
      </c>
      <c r="J12" s="1">
        <f>IF('🔩 PISTON'!A13="","",'🔩 PISTON'!D13)</f>
        <v>104</v>
      </c>
      <c r="L12" s="1">
        <f>N(L11)+IF(AND('🔎 TRA CỨU NHANH'!$C$2&lt;&gt;"",OR(ISNUMBER(SEARCH('🔎 TRA CỨU NHANH'!$C$2,$A12)),ISNUMBER(SEARCH('🔎 TRA CỨU NHANH'!$C$2,$B12)))),1,0)</f>
        <v>0</v>
      </c>
      <c r="M12" s="1" t="str">
        <f t="shared" si="0"/>
        <v/>
      </c>
      <c r="N12" s="1">
        <f>N(N11)+IF(AND('💰 BÁO GIÁ'!$C$27&lt;&gt;"",OR(ISNUMBER(SEARCH('💰 BÁO GIÁ'!$C$27,$A12)),ISNUMBER(SEARCH('💰 BÁO GIÁ'!$C$27,$B12)))),1,0)</f>
        <v>0</v>
      </c>
      <c r="O12" s="1" t="str">
        <f t="shared" si="1"/>
        <v/>
      </c>
    </row>
    <row r="13" customHeight="1" spans="1:15">
      <c r="A13" s="1" t="str">
        <f>IF('🔩 PISTON'!A14="","",'🔩 PISTON'!A14)</f>
        <v/>
      </c>
      <c r="B13" s="1" t="str">
        <f>IF('🔩 PISTON'!A14="","","Piston "&amp;'🔩 PISTON'!U14)</f>
        <v/>
      </c>
      <c r="C13" s="1" t="str">
        <f>IF('🔩 PISTON'!A14="","","Piston")</f>
        <v/>
      </c>
      <c r="D13" s="1" t="str">
        <f>IF('🔩 PISTON'!A14="","",'🔩 PISTON'!L14)</f>
        <v/>
      </c>
      <c r="E13" s="1" t="str">
        <f>IF('🔩 PISTON'!A14="","",'🔩 PISTON'!M14)</f>
        <v/>
      </c>
      <c r="F13" s="1" t="str">
        <f>IF('🔩 PISTON'!A14="","",'🔩 PISTON'!N14)</f>
        <v/>
      </c>
      <c r="G13" s="1" t="str">
        <f>IF('🔩 PISTON'!A14="","",'🔩 PISTON'!O14)</f>
        <v/>
      </c>
      <c r="H13" s="1" t="str">
        <f>IF('🔩 PISTON'!A14="","",'🔩 PISTON'!P14)</f>
        <v/>
      </c>
      <c r="I13" s="1" t="str">
        <f>IF('🔩 PISTON'!A14="","",'🔩 PISTON'!Q14)</f>
        <v/>
      </c>
      <c r="J13" s="1" t="str">
        <f>IF('🔩 PISTON'!A14="","",'🔩 PISTON'!D14)</f>
        <v/>
      </c>
      <c r="L13" s="1">
        <f>N(L12)+IF(AND('🔎 TRA CỨU NHANH'!$C$2&lt;&gt;"",OR(ISNUMBER(SEARCH('🔎 TRA CỨU NHANH'!$C$2,$A13)),ISNUMBER(SEARCH('🔎 TRA CỨU NHANH'!$C$2,$B13)))),1,0)</f>
        <v>0</v>
      </c>
      <c r="M13" s="1" t="str">
        <f t="shared" si="0"/>
        <v/>
      </c>
      <c r="N13" s="1">
        <f>N(N12)+IF(AND('💰 BÁO GIÁ'!$C$27&lt;&gt;"",OR(ISNUMBER(SEARCH('💰 BÁO GIÁ'!$C$27,$A13)),ISNUMBER(SEARCH('💰 BÁO GIÁ'!$C$27,$B13)))),1,0)</f>
        <v>0</v>
      </c>
      <c r="O13" s="1" t="str">
        <f t="shared" si="1"/>
        <v/>
      </c>
    </row>
    <row r="14" customHeight="1" spans="1:15">
      <c r="A14" s="1" t="str">
        <f>IF('🔩 PISTON'!A15="","",'🔩 PISTON'!A15)</f>
        <v/>
      </c>
      <c r="B14" s="1" t="str">
        <f>IF('🔩 PISTON'!A15="","","Piston "&amp;'🔩 PISTON'!U15)</f>
        <v/>
      </c>
      <c r="C14" s="1" t="str">
        <f>IF('🔩 PISTON'!A15="","","Piston")</f>
        <v/>
      </c>
      <c r="D14" s="1" t="str">
        <f>IF('🔩 PISTON'!A15="","",'🔩 PISTON'!L15)</f>
        <v/>
      </c>
      <c r="E14" s="1" t="str">
        <f>IF('🔩 PISTON'!A15="","",'🔩 PISTON'!M15)</f>
        <v/>
      </c>
      <c r="F14" s="1" t="str">
        <f>IF('🔩 PISTON'!A15="","",'🔩 PISTON'!N15)</f>
        <v/>
      </c>
      <c r="G14" s="1" t="str">
        <f>IF('🔩 PISTON'!A15="","",'🔩 PISTON'!O15)</f>
        <v/>
      </c>
      <c r="H14" s="1" t="str">
        <f>IF('🔩 PISTON'!A15="","",'🔩 PISTON'!P15)</f>
        <v/>
      </c>
      <c r="I14" s="1" t="str">
        <f>IF('🔩 PISTON'!A15="","",'🔩 PISTON'!Q15)</f>
        <v/>
      </c>
      <c r="J14" s="1" t="str">
        <f>IF('🔩 PISTON'!A15="","",'🔩 PISTON'!D15)</f>
        <v/>
      </c>
      <c r="L14" s="1">
        <f>N(L13)+IF(AND('🔎 TRA CỨU NHANH'!$C$2&lt;&gt;"",OR(ISNUMBER(SEARCH('🔎 TRA CỨU NHANH'!$C$2,$A14)),ISNUMBER(SEARCH('🔎 TRA CỨU NHANH'!$C$2,$B14)))),1,0)</f>
        <v>0</v>
      </c>
      <c r="M14" s="1" t="str">
        <f t="shared" si="0"/>
        <v/>
      </c>
      <c r="N14" s="1">
        <f>N(N13)+IF(AND('💰 BÁO GIÁ'!$C$27&lt;&gt;"",OR(ISNUMBER(SEARCH('💰 BÁO GIÁ'!$C$27,$A14)),ISNUMBER(SEARCH('💰 BÁO GIÁ'!$C$27,$B14)))),1,0)</f>
        <v>0</v>
      </c>
      <c r="O14" s="1" t="str">
        <f t="shared" si="1"/>
        <v/>
      </c>
    </row>
    <row r="15" customHeight="1" spans="1:15">
      <c r="A15" s="1" t="str">
        <f>IF('🔩 PISTON'!A16="","",'🔩 PISTON'!A16)</f>
        <v/>
      </c>
      <c r="B15" s="1" t="str">
        <f>IF('🔩 PISTON'!A16="","","Piston "&amp;'🔩 PISTON'!U16)</f>
        <v/>
      </c>
      <c r="C15" s="1" t="str">
        <f>IF('🔩 PISTON'!A16="","","Piston")</f>
        <v/>
      </c>
      <c r="D15" s="1" t="str">
        <f>IF('🔩 PISTON'!A16="","",'🔩 PISTON'!L16)</f>
        <v/>
      </c>
      <c r="E15" s="1" t="str">
        <f>IF('🔩 PISTON'!A16="","",'🔩 PISTON'!M16)</f>
        <v/>
      </c>
      <c r="F15" s="1" t="str">
        <f>IF('🔩 PISTON'!A16="","",'🔩 PISTON'!N16)</f>
        <v/>
      </c>
      <c r="G15" s="1" t="str">
        <f>IF('🔩 PISTON'!A16="","",'🔩 PISTON'!O16)</f>
        <v/>
      </c>
      <c r="H15" s="1" t="str">
        <f>IF('🔩 PISTON'!A16="","",'🔩 PISTON'!P16)</f>
        <v/>
      </c>
      <c r="I15" s="1" t="str">
        <f>IF('🔩 PISTON'!A16="","",'🔩 PISTON'!Q16)</f>
        <v/>
      </c>
      <c r="J15" s="1" t="str">
        <f>IF('🔩 PISTON'!A16="","",'🔩 PISTON'!D16)</f>
        <v/>
      </c>
      <c r="L15" s="1">
        <f>N(L14)+IF(AND('🔎 TRA CỨU NHANH'!$C$2&lt;&gt;"",OR(ISNUMBER(SEARCH('🔎 TRA CỨU NHANH'!$C$2,$A15)),ISNUMBER(SEARCH('🔎 TRA CỨU NHANH'!$C$2,$B15)))),1,0)</f>
        <v>0</v>
      </c>
      <c r="M15" s="1" t="str">
        <f t="shared" si="0"/>
        <v/>
      </c>
      <c r="N15" s="1">
        <f>N(N14)+IF(AND('💰 BÁO GIÁ'!$C$27&lt;&gt;"",OR(ISNUMBER(SEARCH('💰 BÁO GIÁ'!$C$27,$A15)),ISNUMBER(SEARCH('💰 BÁO GIÁ'!$C$27,$B15)))),1,0)</f>
        <v>0</v>
      </c>
      <c r="O15" s="1" t="str">
        <f t="shared" si="1"/>
        <v/>
      </c>
    </row>
    <row r="16" customHeight="1" spans="1:15">
      <c r="A16" s="1" t="str">
        <f>IF('🔩 PISTON'!A17="","",'🔩 PISTON'!A17)</f>
        <v/>
      </c>
      <c r="B16" s="1" t="str">
        <f>IF('🔩 PISTON'!A17="","","Piston "&amp;'🔩 PISTON'!U17)</f>
        <v/>
      </c>
      <c r="C16" s="1" t="str">
        <f>IF('🔩 PISTON'!A17="","","Piston")</f>
        <v/>
      </c>
      <c r="D16" s="1" t="str">
        <f>IF('🔩 PISTON'!A17="","",'🔩 PISTON'!L17)</f>
        <v/>
      </c>
      <c r="E16" s="1" t="str">
        <f>IF('🔩 PISTON'!A17="","",'🔩 PISTON'!M17)</f>
        <v/>
      </c>
      <c r="F16" s="1" t="str">
        <f>IF('🔩 PISTON'!A17="","",'🔩 PISTON'!N17)</f>
        <v/>
      </c>
      <c r="G16" s="1" t="str">
        <f>IF('🔩 PISTON'!A17="","",'🔩 PISTON'!O17)</f>
        <v/>
      </c>
      <c r="H16" s="1" t="str">
        <f>IF('🔩 PISTON'!A17="","",'🔩 PISTON'!P17)</f>
        <v/>
      </c>
      <c r="I16" s="1" t="str">
        <f>IF('🔩 PISTON'!A17="","",'🔩 PISTON'!Q17)</f>
        <v/>
      </c>
      <c r="J16" s="1" t="str">
        <f>IF('🔩 PISTON'!A17="","",'🔩 PISTON'!D17)</f>
        <v/>
      </c>
      <c r="L16" s="1">
        <f>N(L15)+IF(AND('🔎 TRA CỨU NHANH'!$C$2&lt;&gt;"",OR(ISNUMBER(SEARCH('🔎 TRA CỨU NHANH'!$C$2,$A16)),ISNUMBER(SEARCH('🔎 TRA CỨU NHANH'!$C$2,$B16)))),1,0)</f>
        <v>0</v>
      </c>
      <c r="M16" s="1" t="str">
        <f t="shared" si="0"/>
        <v/>
      </c>
      <c r="N16" s="1">
        <f>N(N15)+IF(AND('💰 BÁO GIÁ'!$C$27&lt;&gt;"",OR(ISNUMBER(SEARCH('💰 BÁO GIÁ'!$C$27,$A16)),ISNUMBER(SEARCH('💰 BÁO GIÁ'!$C$27,$B16)))),1,0)</f>
        <v>0</v>
      </c>
      <c r="O16" s="1" t="str">
        <f t="shared" si="1"/>
        <v/>
      </c>
    </row>
    <row r="17" customHeight="1" spans="1:15">
      <c r="A17" s="1" t="str">
        <f>IF('🔩 PISTON'!A18="","",'🔩 PISTON'!A18)</f>
        <v>HH068738</v>
      </c>
      <c r="B17" s="1" t="str">
        <f>IF('🔩 PISTON'!A18="","","Piston "&amp;'🔩 PISTON'!U18)</f>
        <v>Piston HINO H06C · ĐK108 (A) - IZUMI</v>
      </c>
      <c r="C17" s="1" t="str">
        <f>IF('🔩 PISTON'!A18="","","Piston")</f>
        <v>Piston</v>
      </c>
      <c r="D17" s="1" t="str">
        <f>IF('🔩 PISTON'!A18="","",'🔩 PISTON'!L18)</f>
        <v>Bộ 6</v>
      </c>
      <c r="E17" s="1">
        <f>IF('🔩 PISTON'!A18="","",'🔩 PISTON'!M18)</f>
        <v>0</v>
      </c>
      <c r="F17" s="1">
        <f>IF('🔩 PISTON'!A18="","",'🔩 PISTON'!N18)</f>
        <v>0</v>
      </c>
      <c r="G17" s="1">
        <f>IF('🔩 PISTON'!A18="","",'🔩 PISTON'!O18)</f>
        <v>0</v>
      </c>
      <c r="H17" s="1">
        <f>IF('🔩 PISTON'!A18="","",'🔩 PISTON'!P18)</f>
        <v>0</v>
      </c>
      <c r="I17" s="1">
        <f>IF('🔩 PISTON'!A18="","",'🔩 PISTON'!Q18)</f>
        <v>0</v>
      </c>
      <c r="J17" s="1">
        <f>IF('🔩 PISTON'!A18="","",'🔩 PISTON'!D18)</f>
        <v>108</v>
      </c>
      <c r="L17" s="1">
        <f>N(L16)+IF(AND('🔎 TRA CỨU NHANH'!$C$2&lt;&gt;"",OR(ISNUMBER(SEARCH('🔎 TRA CỨU NHANH'!$C$2,$A17)),ISNUMBER(SEARCH('🔎 TRA CỨU NHANH'!$C$2,$B17)))),1,0)</f>
        <v>0</v>
      </c>
      <c r="M17" s="1" t="str">
        <f t="shared" si="0"/>
        <v/>
      </c>
      <c r="N17" s="1">
        <f>N(N16)+IF(AND('💰 BÁO GIÁ'!$C$27&lt;&gt;"",OR(ISNUMBER(SEARCH('💰 BÁO GIÁ'!$C$27,$A17)),ISNUMBER(SEARCH('💰 BÁO GIÁ'!$C$27,$B17)))),1,0)</f>
        <v>0</v>
      </c>
      <c r="O17" s="1" t="str">
        <f t="shared" si="1"/>
        <v/>
      </c>
    </row>
    <row r="18" customHeight="1" spans="1:15">
      <c r="A18" s="1" t="str">
        <f>IF('🔩 PISTON'!A19="","",'🔩 PISTON'!A19)</f>
        <v>HH076960</v>
      </c>
      <c r="B18" s="1" t="str">
        <f>IF('🔩 PISTON'!A19="","","Piston "&amp;'🔩 PISTON'!U19)</f>
        <v>Piston HINO H06C-T · ĐK108 (A)+(O) - IZUMI</v>
      </c>
      <c r="C18" s="1" t="str">
        <f>IF('🔩 PISTON'!A19="","","Piston")</f>
        <v>Piston</v>
      </c>
      <c r="D18" s="1" t="str">
        <f>IF('🔩 PISTON'!A19="","",'🔩 PISTON'!L19)</f>
        <v>Bộ 6</v>
      </c>
      <c r="E18" s="1">
        <f>IF('🔩 PISTON'!A19="","",'🔩 PISTON'!M19)</f>
        <v>0</v>
      </c>
      <c r="F18" s="1">
        <f>IF('🔩 PISTON'!A19="","",'🔩 PISTON'!N19)</f>
        <v>0</v>
      </c>
      <c r="G18" s="1">
        <f>IF('🔩 PISTON'!A19="","",'🔩 PISTON'!O19)</f>
        <v>0</v>
      </c>
      <c r="H18" s="1">
        <f>IF('🔩 PISTON'!A19="","",'🔩 PISTON'!P19)</f>
        <v>0</v>
      </c>
      <c r="I18" s="1">
        <f>IF('🔩 PISTON'!A19="","",'🔩 PISTON'!Q19)</f>
        <v>0</v>
      </c>
      <c r="J18" s="1">
        <f>IF('🔩 PISTON'!A19="","",'🔩 PISTON'!D19)</f>
        <v>108</v>
      </c>
      <c r="L18" s="1">
        <f>N(L17)+IF(AND('🔎 TRA CỨU NHANH'!$C$2&lt;&gt;"",OR(ISNUMBER(SEARCH('🔎 TRA CỨU NHANH'!$C$2,$A18)),ISNUMBER(SEARCH('🔎 TRA CỨU NHANH'!$C$2,$B18)))),1,0)</f>
        <v>0</v>
      </c>
      <c r="M18" s="1" t="str">
        <f t="shared" si="0"/>
        <v/>
      </c>
      <c r="N18" s="1">
        <f>N(N17)+IF(AND('💰 BÁO GIÁ'!$C$27&lt;&gt;"",OR(ISNUMBER(SEARCH('💰 BÁO GIÁ'!$C$27,$A18)),ISNUMBER(SEARCH('💰 BÁO GIÁ'!$C$27,$B18)))),1,0)</f>
        <v>0</v>
      </c>
      <c r="O18" s="1" t="str">
        <f t="shared" si="1"/>
        <v/>
      </c>
    </row>
    <row r="19" customHeight="1" spans="1:15">
      <c r="A19" s="1" t="str">
        <f>IF('🔩 PISTON'!A20="","",'🔩 PISTON'!A20)</f>
        <v>HH071862</v>
      </c>
      <c r="B19" s="1" t="str">
        <f>IF('🔩 PISTON'!A20="","","Piston "&amp;'🔩 PISTON'!U20)</f>
        <v>Piston HINO H06C-TA · ĐK108 (A) - IZUMI</v>
      </c>
      <c r="C19" s="1" t="str">
        <f>IF('🔩 PISTON'!A20="","","Piston")</f>
        <v>Piston</v>
      </c>
      <c r="D19" s="1" t="str">
        <f>IF('🔩 PISTON'!A20="","",'🔩 PISTON'!L20)</f>
        <v>Bộ 6</v>
      </c>
      <c r="E19" s="1">
        <f>IF('🔩 PISTON'!A20="","",'🔩 PISTON'!M20)</f>
        <v>0</v>
      </c>
      <c r="F19" s="1">
        <f>IF('🔩 PISTON'!A20="","",'🔩 PISTON'!N20)</f>
        <v>0</v>
      </c>
      <c r="G19" s="1">
        <f>IF('🔩 PISTON'!A20="","",'🔩 PISTON'!O20)</f>
        <v>0</v>
      </c>
      <c r="H19" s="1">
        <f>IF('🔩 PISTON'!A20="","",'🔩 PISTON'!P20)</f>
        <v>0</v>
      </c>
      <c r="I19" s="1">
        <f>IF('🔩 PISTON'!A20="","",'🔩 PISTON'!Q20)</f>
        <v>0</v>
      </c>
      <c r="J19" s="1">
        <f>IF('🔩 PISTON'!A20="","",'🔩 PISTON'!D20)</f>
        <v>108</v>
      </c>
      <c r="L19" s="1">
        <f>N(L18)+IF(AND('🔎 TRA CỨU NHANH'!$C$2&lt;&gt;"",OR(ISNUMBER(SEARCH('🔎 TRA CỨU NHANH'!$C$2,$A19)),ISNUMBER(SEARCH('🔎 TRA CỨU NHANH'!$C$2,$B19)))),1,0)</f>
        <v>0</v>
      </c>
      <c r="M19" s="1" t="str">
        <f t="shared" si="0"/>
        <v/>
      </c>
      <c r="N19" s="1">
        <f>N(N18)+IF(AND('💰 BÁO GIÁ'!$C$27&lt;&gt;"",OR(ISNUMBER(SEARCH('💰 BÁO GIÁ'!$C$27,$A19)),ISNUMBER(SEARCH('💰 BÁO GIÁ'!$C$27,$B19)))),1,0)</f>
        <v>0</v>
      </c>
      <c r="O19" s="1" t="str">
        <f t="shared" si="1"/>
        <v/>
      </c>
    </row>
    <row r="20" customHeight="1" spans="1:15">
      <c r="A20" s="1" t="str">
        <f>IF('🔩 PISTON'!A21="","",'🔩 PISTON'!A21)</f>
        <v>HH0279</v>
      </c>
      <c r="B20" s="1" t="str">
        <f>IF('🔩 PISTON'!A21="","","Piston "&amp;'🔩 PISTON'!U21)</f>
        <v>Piston HINO DS50 · ĐK110 0 kiềng gang - IZUMI</v>
      </c>
      <c r="C20" s="1" t="str">
        <f>IF('🔩 PISTON'!A21="","","Piston")</f>
        <v>Piston</v>
      </c>
      <c r="D20" s="1" t="str">
        <f>IF('🔩 PISTON'!A21="","",'🔩 PISTON'!L21)</f>
        <v>Cái</v>
      </c>
      <c r="E20" s="1">
        <f>IF('🔩 PISTON'!A21="","",'🔩 PISTON'!M21)</f>
        <v>0</v>
      </c>
      <c r="F20" s="1">
        <f>IF('🔩 PISTON'!A21="","",'🔩 PISTON'!N21)</f>
        <v>0</v>
      </c>
      <c r="G20" s="1">
        <f>IF('🔩 PISTON'!A21="","",'🔩 PISTON'!O21)</f>
        <v>0</v>
      </c>
      <c r="H20" s="1">
        <f>IF('🔩 PISTON'!A21="","",'🔩 PISTON'!P21)</f>
        <v>0</v>
      </c>
      <c r="I20" s="1">
        <f>IF('🔩 PISTON'!A21="","",'🔩 PISTON'!Q21)</f>
        <v>0</v>
      </c>
      <c r="J20" s="1">
        <f>IF('🔩 PISTON'!A21="","",'🔩 PISTON'!D21)</f>
        <v>110</v>
      </c>
      <c r="L20" s="1">
        <f>N(L19)+IF(AND('🔎 TRA CỨU NHANH'!$C$2&lt;&gt;"",OR(ISNUMBER(SEARCH('🔎 TRA CỨU NHANH'!$C$2,$A20)),ISNUMBER(SEARCH('🔎 TRA CỨU NHANH'!$C$2,$B20)))),1,0)</f>
        <v>0</v>
      </c>
      <c r="M20" s="1" t="str">
        <f t="shared" si="0"/>
        <v/>
      </c>
      <c r="N20" s="1">
        <f>N(N19)+IF(AND('💰 BÁO GIÁ'!$C$27&lt;&gt;"",OR(ISNUMBER(SEARCH('💰 BÁO GIÁ'!$C$27,$A20)),ISNUMBER(SEARCH('💰 BÁO GIÁ'!$C$27,$B20)))),1,0)</f>
        <v>0</v>
      </c>
      <c r="O20" s="1" t="str">
        <f t="shared" si="1"/>
        <v/>
      </c>
    </row>
    <row r="21" customHeight="1" spans="1:15">
      <c r="A21" s="1" t="str">
        <f>IF('🔩 PISTON'!A22="","",'🔩 PISTON'!A22)</f>
        <v>HH070478</v>
      </c>
      <c r="B21" s="1" t="str">
        <f>IF('🔩 PISTON'!A22="","","Piston "&amp;'🔩 PISTON'!U22)</f>
        <v>Piston HINO EH700 · ĐK110 (A) - IZUMI</v>
      </c>
      <c r="C21" s="1" t="str">
        <f>IF('🔩 PISTON'!A22="","","Piston")</f>
        <v>Piston</v>
      </c>
      <c r="D21" s="1" t="str">
        <f>IF('🔩 PISTON'!A22="","",'🔩 PISTON'!L22)</f>
        <v>Bộ 6</v>
      </c>
      <c r="E21" s="1">
        <f>IF('🔩 PISTON'!A22="","",'🔩 PISTON'!M22)</f>
        <v>0</v>
      </c>
      <c r="F21" s="1">
        <f>IF('🔩 PISTON'!A22="","",'🔩 PISTON'!N22)</f>
        <v>0</v>
      </c>
      <c r="G21" s="1">
        <f>IF('🔩 PISTON'!A22="","",'🔩 PISTON'!O22)</f>
        <v>0</v>
      </c>
      <c r="H21" s="1">
        <f>IF('🔩 PISTON'!A22="","",'🔩 PISTON'!P22)</f>
        <v>0</v>
      </c>
      <c r="I21" s="1">
        <f>IF('🔩 PISTON'!A22="","",'🔩 PISTON'!Q22)</f>
        <v>0</v>
      </c>
      <c r="J21" s="1">
        <f>IF('🔩 PISTON'!A22="","",'🔩 PISTON'!D22)</f>
        <v>110</v>
      </c>
      <c r="L21" s="1">
        <f>N(L20)+IF(AND('🔎 TRA CỨU NHANH'!$C$2&lt;&gt;"",OR(ISNUMBER(SEARCH('🔎 TRA CỨU NHANH'!$C$2,$A21)),ISNUMBER(SEARCH('🔎 TRA CỨU NHANH'!$C$2,$B21)))),1,0)</f>
        <v>0</v>
      </c>
      <c r="M21" s="1" t="str">
        <f t="shared" si="0"/>
        <v/>
      </c>
      <c r="N21" s="1">
        <f>N(N20)+IF(AND('💰 BÁO GIÁ'!$C$27&lt;&gt;"",OR(ISNUMBER(SEARCH('💰 BÁO GIÁ'!$C$27,$A21)),ISNUMBER(SEARCH('💰 BÁO GIÁ'!$C$27,$B21)))),1,0)</f>
        <v>0</v>
      </c>
      <c r="O21" s="1" t="str">
        <f t="shared" si="1"/>
        <v/>
      </c>
    </row>
    <row r="22" customHeight="1" spans="1:15">
      <c r="A22" s="1" t="str">
        <f>IF('🔩 PISTON'!A23="","",'🔩 PISTON'!A23)</f>
        <v>HH070477</v>
      </c>
      <c r="B22" s="1" t="str">
        <f>IF('🔩 PISTON'!A23="","","Piston "&amp;'🔩 PISTON'!U23)</f>
        <v>Piston HINO EH700-T · ĐK110 (A) - IZUMI</v>
      </c>
      <c r="C22" s="1" t="str">
        <f>IF('🔩 PISTON'!A23="","","Piston")</f>
        <v>Piston</v>
      </c>
      <c r="D22" s="1" t="str">
        <f>IF('🔩 PISTON'!A23="","",'🔩 PISTON'!L23)</f>
        <v>Bộ 6</v>
      </c>
      <c r="E22" s="1">
        <f>IF('🔩 PISTON'!A23="","",'🔩 PISTON'!M23)</f>
        <v>0</v>
      </c>
      <c r="F22" s="1">
        <f>IF('🔩 PISTON'!A23="","",'🔩 PISTON'!N23)</f>
        <v>0</v>
      </c>
      <c r="G22" s="1">
        <f>IF('🔩 PISTON'!A23="","",'🔩 PISTON'!O23)</f>
        <v>0</v>
      </c>
      <c r="H22" s="1">
        <f>IF('🔩 PISTON'!A23="","",'🔩 PISTON'!P23)</f>
        <v>0</v>
      </c>
      <c r="I22" s="1">
        <f>IF('🔩 PISTON'!A23="","",'🔩 PISTON'!Q23)</f>
        <v>0</v>
      </c>
      <c r="J22" s="1">
        <f>IF('🔩 PISTON'!A23="","",'🔩 PISTON'!D23)</f>
        <v>110</v>
      </c>
      <c r="L22" s="1">
        <f>N(L21)+IF(AND('🔎 TRA CỨU NHANH'!$C$2&lt;&gt;"",OR(ISNUMBER(SEARCH('🔎 TRA CỨU NHANH'!$C$2,$A22)),ISNUMBER(SEARCH('🔎 TRA CỨU NHANH'!$C$2,$B22)))),1,0)</f>
        <v>0</v>
      </c>
      <c r="M22" s="1" t="str">
        <f t="shared" si="0"/>
        <v/>
      </c>
      <c r="N22" s="1">
        <f>N(N21)+IF(AND('💰 BÁO GIÁ'!$C$27&lt;&gt;"",OR(ISNUMBER(SEARCH('💰 BÁO GIÁ'!$C$27,$A22)),ISNUMBER(SEARCH('💰 BÁO GIÁ'!$C$27,$B22)))),1,0)</f>
        <v>0</v>
      </c>
      <c r="O22" s="1" t="str">
        <f t="shared" si="1"/>
        <v/>
      </c>
    </row>
    <row r="23" customHeight="1" spans="1:15">
      <c r="A23" s="1" t="str">
        <f>IF('🔩 PISTON'!A24="","",'🔩 PISTON'!A24)</f>
        <v>HH070475</v>
      </c>
      <c r="B23" s="1" t="str">
        <f>IF('🔩 PISTON'!A24="","","Piston "&amp;'🔩 PISTON'!U24)</f>
        <v>Piston HINO H07C (NEW) · ĐK110 (A) - IZUMI</v>
      </c>
      <c r="C23" s="1" t="str">
        <f>IF('🔩 PISTON'!A24="","","Piston")</f>
        <v>Piston</v>
      </c>
      <c r="D23" s="1" t="str">
        <f>IF('🔩 PISTON'!A24="","",'🔩 PISTON'!L24)</f>
        <v>Bộ 6</v>
      </c>
      <c r="E23" s="1">
        <f>IF('🔩 PISTON'!A24="","",'🔩 PISTON'!M24)</f>
        <v>0</v>
      </c>
      <c r="F23" s="1">
        <f>IF('🔩 PISTON'!A24="","",'🔩 PISTON'!N24)</f>
        <v>0</v>
      </c>
      <c r="G23" s="1">
        <f>IF('🔩 PISTON'!A24="","",'🔩 PISTON'!O24)</f>
        <v>0</v>
      </c>
      <c r="H23" s="1">
        <f>IF('🔩 PISTON'!A24="","",'🔩 PISTON'!P24)</f>
        <v>0</v>
      </c>
      <c r="I23" s="1">
        <f>IF('🔩 PISTON'!A24="","",'🔩 PISTON'!Q24)</f>
        <v>0</v>
      </c>
      <c r="J23" s="1">
        <f>IF('🔩 PISTON'!A24="","",'🔩 PISTON'!D24)</f>
        <v>110</v>
      </c>
      <c r="L23" s="1">
        <f>N(L22)+IF(AND('🔎 TRA CỨU NHANH'!$C$2&lt;&gt;"",OR(ISNUMBER(SEARCH('🔎 TRA CỨU NHANH'!$C$2,$A23)),ISNUMBER(SEARCH('🔎 TRA CỨU NHANH'!$C$2,$B23)))),1,0)</f>
        <v>0</v>
      </c>
      <c r="M23" s="1" t="str">
        <f t="shared" si="0"/>
        <v/>
      </c>
      <c r="N23" s="1">
        <f>N(N22)+IF(AND('💰 BÁO GIÁ'!$C$27&lt;&gt;"",OR(ISNUMBER(SEARCH('💰 BÁO GIÁ'!$C$27,$A23)),ISNUMBER(SEARCH('💰 BÁO GIÁ'!$C$27,$B23)))),1,0)</f>
        <v>0</v>
      </c>
      <c r="O23" s="1" t="str">
        <f t="shared" si="1"/>
        <v/>
      </c>
    </row>
    <row r="24" customHeight="1" spans="1:15">
      <c r="A24" s="1" t="str">
        <f>IF('🔩 PISTON'!A25="","",'🔩 PISTON'!A25)</f>
        <v>HH081682</v>
      </c>
      <c r="B24" s="1" t="str">
        <f>IF('🔩 PISTON'!A25="","","Piston "&amp;'🔩 PISTON'!U25)</f>
        <v>Piston HINO H07C (OLD) · ĐK110 (A) - IKAZU</v>
      </c>
      <c r="C24" s="1" t="str">
        <f>IF('🔩 PISTON'!A25="","","Piston")</f>
        <v>Piston</v>
      </c>
      <c r="D24" s="1" t="str">
        <f>IF('🔩 PISTON'!A25="","",'🔩 PISTON'!L25)</f>
        <v>Bộ 6</v>
      </c>
      <c r="E24" s="1">
        <f>IF('🔩 PISTON'!A25="","",'🔩 PISTON'!M25)</f>
        <v>0</v>
      </c>
      <c r="F24" s="1">
        <f>IF('🔩 PISTON'!A25="","",'🔩 PISTON'!N25)</f>
        <v>0</v>
      </c>
      <c r="G24" s="1">
        <f>IF('🔩 PISTON'!A25="","",'🔩 PISTON'!O25)</f>
        <v>0</v>
      </c>
      <c r="H24" s="1">
        <f>IF('🔩 PISTON'!A25="","",'🔩 PISTON'!P25)</f>
        <v>0</v>
      </c>
      <c r="I24" s="1">
        <f>IF('🔩 PISTON'!A25="","",'🔩 PISTON'!Q25)</f>
        <v>0</v>
      </c>
      <c r="J24" s="1">
        <f>IF('🔩 PISTON'!A25="","",'🔩 PISTON'!D25)</f>
        <v>110</v>
      </c>
      <c r="L24" s="1">
        <f>N(L23)+IF(AND('🔎 TRA CỨU NHANH'!$C$2&lt;&gt;"",OR(ISNUMBER(SEARCH('🔎 TRA CỨU NHANH'!$C$2,$A24)),ISNUMBER(SEARCH('🔎 TRA CỨU NHANH'!$C$2,$B24)))),1,0)</f>
        <v>0</v>
      </c>
      <c r="M24" s="1" t="str">
        <f t="shared" si="0"/>
        <v/>
      </c>
      <c r="N24" s="1">
        <f>N(N23)+IF(AND('💰 BÁO GIÁ'!$C$27&lt;&gt;"",OR(ISNUMBER(SEARCH('💰 BÁO GIÁ'!$C$27,$A24)),ISNUMBER(SEARCH('💰 BÁO GIÁ'!$C$27,$B24)))),1,0)</f>
        <v>0</v>
      </c>
      <c r="O24" s="1" t="str">
        <f t="shared" si="1"/>
        <v/>
      </c>
    </row>
    <row r="25" customHeight="1" spans="1:15">
      <c r="A25" s="1" t="str">
        <f>IF('🔩 PISTON'!A27="","",'🔩 PISTON'!A27)</f>
        <v>HH070808</v>
      </c>
      <c r="B25" s="1" t="str">
        <f>IF('🔩 PISTON'!A27="","","Piston "&amp;'🔩 PISTON'!U27)</f>
        <v>Piston HINO H07C-2 · ĐK110 (A) - IZUMI</v>
      </c>
      <c r="C25" s="1" t="str">
        <f>IF('🔩 PISTON'!A27="","","Piston")</f>
        <v>Piston</v>
      </c>
      <c r="D25" s="1" t="str">
        <f>IF('🔩 PISTON'!A27="","",'🔩 PISTON'!L27)</f>
        <v>Bộ 6</v>
      </c>
      <c r="E25" s="1">
        <f>IF('🔩 PISTON'!A27="","",'🔩 PISTON'!M27)</f>
        <v>0</v>
      </c>
      <c r="F25" s="1">
        <f>IF('🔩 PISTON'!A27="","",'🔩 PISTON'!N27)</f>
        <v>0</v>
      </c>
      <c r="G25" s="1">
        <f>IF('🔩 PISTON'!A27="","",'🔩 PISTON'!O27)</f>
        <v>0</v>
      </c>
      <c r="H25" s="1">
        <f>IF('🔩 PISTON'!A27="","",'🔩 PISTON'!P27)</f>
        <v>0</v>
      </c>
      <c r="I25" s="1">
        <f>IF('🔩 PISTON'!A27="","",'🔩 PISTON'!Q27)</f>
        <v>0</v>
      </c>
      <c r="J25" s="1">
        <f>IF('🔩 PISTON'!A27="","",'🔩 PISTON'!D27)</f>
        <v>110</v>
      </c>
      <c r="L25" s="1">
        <f>N(L24)+IF(AND('🔎 TRA CỨU NHANH'!$C$2&lt;&gt;"",OR(ISNUMBER(SEARCH('🔎 TRA CỨU NHANH'!$C$2,$A25)),ISNUMBER(SEARCH('🔎 TRA CỨU NHANH'!$C$2,$B25)))),1,0)</f>
        <v>0</v>
      </c>
      <c r="M25" s="1" t="str">
        <f t="shared" si="0"/>
        <v/>
      </c>
      <c r="N25" s="1">
        <f>N(N24)+IF(AND('💰 BÁO GIÁ'!$C$27&lt;&gt;"",OR(ISNUMBER(SEARCH('💰 BÁO GIÁ'!$C$27,$A25)),ISNUMBER(SEARCH('💰 BÁO GIÁ'!$C$27,$B25)))),1,0)</f>
        <v>0</v>
      </c>
      <c r="O25" s="1" t="str">
        <f t="shared" si="1"/>
        <v/>
      </c>
    </row>
    <row r="26" customHeight="1" spans="1:15">
      <c r="A26" s="1" t="str">
        <f>IF('🔩 PISTON'!A28="","",'🔩 PISTON'!A28)</f>
        <v/>
      </c>
      <c r="B26" s="1" t="str">
        <f>IF('🔩 PISTON'!A28="","","Piston "&amp;'🔩 PISTON'!U28)</f>
        <v/>
      </c>
      <c r="C26" s="1" t="str">
        <f>IF('🔩 PISTON'!A28="","","Piston")</f>
        <v/>
      </c>
      <c r="D26" s="1" t="str">
        <f>IF('🔩 PISTON'!A28="","",'🔩 PISTON'!L28)</f>
        <v/>
      </c>
      <c r="E26" s="1" t="str">
        <f>IF('🔩 PISTON'!A28="","",'🔩 PISTON'!M28)</f>
        <v/>
      </c>
      <c r="F26" s="1" t="str">
        <f>IF('🔩 PISTON'!A28="","",'🔩 PISTON'!N28)</f>
        <v/>
      </c>
      <c r="G26" s="1" t="str">
        <f>IF('🔩 PISTON'!A28="","",'🔩 PISTON'!O28)</f>
        <v/>
      </c>
      <c r="H26" s="1" t="str">
        <f>IF('🔩 PISTON'!A28="","",'🔩 PISTON'!P28)</f>
        <v/>
      </c>
      <c r="I26" s="1" t="str">
        <f>IF('🔩 PISTON'!A28="","",'🔩 PISTON'!Q28)</f>
        <v/>
      </c>
      <c r="J26" s="1" t="str">
        <f>IF('🔩 PISTON'!A28="","",'🔩 PISTON'!D28)</f>
        <v/>
      </c>
      <c r="L26" s="1">
        <f>N(L25)+IF(AND('🔎 TRA CỨU NHANH'!$C$2&lt;&gt;"",OR(ISNUMBER(SEARCH('🔎 TRA CỨU NHANH'!$C$2,$A26)),ISNUMBER(SEARCH('🔎 TRA CỨU NHANH'!$C$2,$B26)))),1,0)</f>
        <v>0</v>
      </c>
      <c r="M26" s="1" t="str">
        <f t="shared" si="0"/>
        <v/>
      </c>
      <c r="N26" s="1">
        <f>N(N25)+IF(AND('💰 BÁO GIÁ'!$C$27&lt;&gt;"",OR(ISNUMBER(SEARCH('💰 BÁO GIÁ'!$C$27,$A26)),ISNUMBER(SEARCH('💰 BÁO GIÁ'!$C$27,$B26)))),1,0)</f>
        <v>0</v>
      </c>
      <c r="O26" s="1" t="str">
        <f t="shared" si="1"/>
        <v/>
      </c>
    </row>
    <row r="27" customHeight="1" spans="1:15">
      <c r="A27" s="1" t="str">
        <f>IF('🔩 PISTON'!A29="","",'🔩 PISTON'!A29)</f>
        <v/>
      </c>
      <c r="B27" s="1" t="str">
        <f>IF('🔩 PISTON'!A29="","","Piston "&amp;'🔩 PISTON'!U29)</f>
        <v/>
      </c>
      <c r="C27" s="1" t="str">
        <f>IF('🔩 PISTON'!A29="","","Piston")</f>
        <v/>
      </c>
      <c r="D27" s="1" t="str">
        <f>IF('🔩 PISTON'!A29="","",'🔩 PISTON'!L29)</f>
        <v/>
      </c>
      <c r="E27" s="1" t="str">
        <f>IF('🔩 PISTON'!A29="","",'🔩 PISTON'!M29)</f>
        <v/>
      </c>
      <c r="F27" s="1" t="str">
        <f>IF('🔩 PISTON'!A29="","",'🔩 PISTON'!N29)</f>
        <v/>
      </c>
      <c r="G27" s="1" t="str">
        <f>IF('🔩 PISTON'!A29="","",'🔩 PISTON'!O29)</f>
        <v/>
      </c>
      <c r="H27" s="1" t="str">
        <f>IF('🔩 PISTON'!A29="","",'🔩 PISTON'!P29)</f>
        <v/>
      </c>
      <c r="I27" s="1" t="str">
        <f>IF('🔩 PISTON'!A29="","",'🔩 PISTON'!Q29)</f>
        <v/>
      </c>
      <c r="J27" s="1" t="str">
        <f>IF('🔩 PISTON'!A29="","",'🔩 PISTON'!D29)</f>
        <v/>
      </c>
      <c r="L27" s="1">
        <f>N(L26)+IF(AND('🔎 TRA CỨU NHANH'!$C$2&lt;&gt;"",OR(ISNUMBER(SEARCH('🔎 TRA CỨU NHANH'!$C$2,$A27)),ISNUMBER(SEARCH('🔎 TRA CỨU NHANH'!$C$2,$B27)))),1,0)</f>
        <v>0</v>
      </c>
      <c r="M27" s="1" t="str">
        <f t="shared" si="0"/>
        <v/>
      </c>
      <c r="N27" s="1">
        <f>N(N26)+IF(AND('💰 BÁO GIÁ'!$C$27&lt;&gt;"",OR(ISNUMBER(SEARCH('💰 BÁO GIÁ'!$C$27,$A27)),ISNUMBER(SEARCH('💰 BÁO GIÁ'!$C$27,$B27)))),1,0)</f>
        <v>0</v>
      </c>
      <c r="O27" s="1" t="str">
        <f t="shared" si="1"/>
        <v/>
      </c>
    </row>
    <row r="28" customHeight="1" spans="1:15">
      <c r="A28" s="1" t="str">
        <f>IF('🔩 PISTON'!A30="","",'🔩 PISTON'!A30)</f>
        <v>HH070473</v>
      </c>
      <c r="B28" s="1" t="str">
        <f>IF('🔩 PISTON'!A30="","","Piston "&amp;'🔩 PISTON'!U30)</f>
        <v>Piston HINO H07D-NEW · ĐK110 (A) - IZUMI</v>
      </c>
      <c r="C28" s="1" t="str">
        <f>IF('🔩 PISTON'!A30="","","Piston")</f>
        <v>Piston</v>
      </c>
      <c r="D28" s="1" t="str">
        <f>IF('🔩 PISTON'!A30="","",'🔩 PISTON'!L30)</f>
        <v>Bộ 6</v>
      </c>
      <c r="E28" s="1">
        <f>IF('🔩 PISTON'!A30="","",'🔩 PISTON'!M30)</f>
        <v>0</v>
      </c>
      <c r="F28" s="1">
        <f>IF('🔩 PISTON'!A30="","",'🔩 PISTON'!N30)</f>
        <v>0</v>
      </c>
      <c r="G28" s="1">
        <f>IF('🔩 PISTON'!A30="","",'🔩 PISTON'!O30)</f>
        <v>0</v>
      </c>
      <c r="H28" s="1">
        <f>IF('🔩 PISTON'!A30="","",'🔩 PISTON'!P30)</f>
        <v>0</v>
      </c>
      <c r="I28" s="1">
        <f>IF('🔩 PISTON'!A30="","",'🔩 PISTON'!Q30)</f>
        <v>0</v>
      </c>
      <c r="J28" s="1">
        <f>IF('🔩 PISTON'!A30="","",'🔩 PISTON'!D30)</f>
        <v>110</v>
      </c>
      <c r="L28" s="1">
        <f>N(L27)+IF(AND('🔎 TRA CỨU NHANH'!$C$2&lt;&gt;"",OR(ISNUMBER(SEARCH('🔎 TRA CỨU NHANH'!$C$2,$A28)),ISNUMBER(SEARCH('🔎 TRA CỨU NHANH'!$C$2,$B28)))),1,0)</f>
        <v>0</v>
      </c>
      <c r="M28" s="1" t="str">
        <f t="shared" si="0"/>
        <v/>
      </c>
      <c r="N28" s="1">
        <f>N(N27)+IF(AND('💰 BÁO GIÁ'!$C$27&lt;&gt;"",OR(ISNUMBER(SEARCH('💰 BÁO GIÁ'!$C$27,$A28)),ISNUMBER(SEARCH('💰 BÁO GIÁ'!$C$27,$B28)))),1,0)</f>
        <v>0</v>
      </c>
      <c r="O28" s="1" t="str">
        <f t="shared" si="1"/>
        <v/>
      </c>
    </row>
    <row r="29" customHeight="1" spans="1:15">
      <c r="A29" s="1" t="str">
        <f>IF('🔩 PISTON'!A31="","",'🔩 PISTON'!A31)</f>
        <v>HH075633</v>
      </c>
      <c r="B29" s="1" t="str">
        <f>IF('🔩 PISTON'!A31="","","Piston "&amp;'🔩 PISTON'!U31)</f>
        <v>Piston HINO J05E/J08E · ĐK112 (A)+(O) - MAHLE</v>
      </c>
      <c r="C29" s="1" t="str">
        <f>IF('🔩 PISTON'!A31="","","Piston")</f>
        <v>Piston</v>
      </c>
      <c r="D29" s="1" t="str">
        <f>IF('🔩 PISTON'!A31="","",'🔩 PISTON'!L31)</f>
        <v>Bộ 4</v>
      </c>
      <c r="E29" s="13">
        <f>IF('🔩 PISTON'!A31="","",'🔩 PISTON'!M31)</f>
        <v>0</v>
      </c>
      <c r="F29" s="13">
        <f>IF('🔩 PISTON'!A31="","",'🔩 PISTON'!N31)</f>
        <v>0</v>
      </c>
      <c r="G29" s="13">
        <f>IF('🔩 PISTON'!A31="","",'🔩 PISTON'!O31)</f>
        <v>0</v>
      </c>
      <c r="H29" s="13">
        <f>IF('🔩 PISTON'!A31="","",'🔩 PISTON'!P31)</f>
        <v>0</v>
      </c>
      <c r="I29" s="13">
        <f>IF('🔩 PISTON'!A31="","",'🔩 PISTON'!Q31)</f>
        <v>0</v>
      </c>
      <c r="J29" s="1">
        <f>IF('🔩 PISTON'!A31="","",'🔩 PISTON'!D31)</f>
        <v>112</v>
      </c>
      <c r="L29" s="1">
        <f>N(L28)+IF(AND('🔎 TRA CỨU NHANH'!$C$2&lt;&gt;"",OR(ISNUMBER(SEARCH('🔎 TRA CỨU NHANH'!$C$2,$A29)),ISNUMBER(SEARCH('🔎 TRA CỨU NHANH'!$C$2,$B29)))),1,0)</f>
        <v>0</v>
      </c>
      <c r="M29" s="1" t="str">
        <f t="shared" si="0"/>
        <v/>
      </c>
      <c r="N29" s="1">
        <f>N(N28)+IF(AND('💰 BÁO GIÁ'!$C$27&lt;&gt;"",OR(ISNUMBER(SEARCH('💰 BÁO GIÁ'!$C$27,$A29)),ISNUMBER(SEARCH('💰 BÁO GIÁ'!$C$27,$B29)))),1,0)</f>
        <v>0</v>
      </c>
      <c r="O29" s="1" t="str">
        <f t="shared" si="1"/>
        <v/>
      </c>
    </row>
    <row r="30" customHeight="1" spans="1:15">
      <c r="A30" s="1" t="str">
        <f>IF('🔩 PISTON'!A34="","",'🔩 PISTON'!A34)</f>
        <v>HH079464</v>
      </c>
      <c r="B30" s="1" t="str">
        <f>IF('🔩 PISTON'!A34="","","Piston "&amp;'🔩 PISTON'!U34)</f>
        <v>Piston HINO J05ETA (gang) · ĐK112  - IKAZU</v>
      </c>
      <c r="C30" s="1" t="str">
        <f>IF('🔩 PISTON'!A34="","","Piston")</f>
        <v>Piston</v>
      </c>
      <c r="D30" s="1" t="str">
        <f>IF('🔩 PISTON'!A34="","",'🔩 PISTON'!L34)</f>
        <v>Bộ 4</v>
      </c>
      <c r="E30" s="1">
        <f>IF('🔩 PISTON'!A34="","",'🔩 PISTON'!M34)</f>
        <v>0</v>
      </c>
      <c r="F30" s="1">
        <f>IF('🔩 PISTON'!A34="","",'🔩 PISTON'!N34)</f>
        <v>0</v>
      </c>
      <c r="G30" s="1">
        <f>IF('🔩 PISTON'!A34="","",'🔩 PISTON'!O34)</f>
        <v>0</v>
      </c>
      <c r="H30" s="1">
        <f>IF('🔩 PISTON'!A34="","",'🔩 PISTON'!P34)</f>
        <v>0</v>
      </c>
      <c r="I30" s="1">
        <f>IF('🔩 PISTON'!A34="","",'🔩 PISTON'!Q34)</f>
        <v>0</v>
      </c>
      <c r="J30" s="1">
        <f>IF('🔩 PISTON'!A34="","",'🔩 PISTON'!D34)</f>
        <v>112</v>
      </c>
      <c r="L30" s="1">
        <f>N(L29)+IF(AND('🔎 TRA CỨU NHANH'!$C$2&lt;&gt;"",OR(ISNUMBER(SEARCH('🔎 TRA CỨU NHANH'!$C$2,$A30)),ISNUMBER(SEARCH('🔎 TRA CỨU NHANH'!$C$2,$B30)))),1,0)</f>
        <v>0</v>
      </c>
      <c r="M30" s="1" t="str">
        <f t="shared" si="0"/>
        <v/>
      </c>
      <c r="N30" s="1">
        <f>N(N29)+IF(AND('💰 BÁO GIÁ'!$C$27&lt;&gt;"",OR(ISNUMBER(SEARCH('💰 BÁO GIÁ'!$C$27,$A30)),ISNUMBER(SEARCH('💰 BÁO GIÁ'!$C$27,$B30)))),1,0)</f>
        <v>0</v>
      </c>
      <c r="O30" s="1" t="str">
        <f t="shared" si="1"/>
        <v/>
      </c>
    </row>
    <row r="31" customHeight="1" spans="1:15">
      <c r="A31" s="1" t="str">
        <f>IF('🔩 PISTON'!A35="","",'🔩 PISTON'!A35)</f>
        <v>HH083527</v>
      </c>
      <c r="B31" s="1" t="str">
        <f>IF('🔩 PISTON'!A35="","","Piston "&amp;'🔩 PISTON'!U35)</f>
        <v>Piston HINO J05ETA (gang) · ĐK112  - IKAZU</v>
      </c>
      <c r="C31" s="1" t="str">
        <f>IF('🔩 PISTON'!A35="","","Piston")</f>
        <v>Piston</v>
      </c>
      <c r="D31" s="1" t="str">
        <f>IF('🔩 PISTON'!A35="","",'🔩 PISTON'!L35)</f>
        <v>Bộ 4</v>
      </c>
      <c r="E31" s="1">
        <f>IF('🔩 PISTON'!A35="","",'🔩 PISTON'!M35)</f>
        <v>0</v>
      </c>
      <c r="F31" s="1">
        <f>IF('🔩 PISTON'!A35="","",'🔩 PISTON'!N35)</f>
        <v>0</v>
      </c>
      <c r="G31" s="1">
        <f>IF('🔩 PISTON'!A35="","",'🔩 PISTON'!O35)</f>
        <v>0</v>
      </c>
      <c r="H31" s="1">
        <f>IF('🔩 PISTON'!A35="","",'🔩 PISTON'!P35)</f>
        <v>0</v>
      </c>
      <c r="I31" s="1">
        <f>IF('🔩 PISTON'!A35="","",'🔩 PISTON'!Q35)</f>
        <v>0</v>
      </c>
      <c r="J31" s="1">
        <f>IF('🔩 PISTON'!A35="","",'🔩 PISTON'!D35)</f>
        <v>112</v>
      </c>
      <c r="L31" s="1">
        <f>N(L30)+IF(AND('🔎 TRA CỨU NHANH'!$C$2&lt;&gt;"",OR(ISNUMBER(SEARCH('🔎 TRA CỨU NHANH'!$C$2,$A31)),ISNUMBER(SEARCH('🔎 TRA CỨU NHANH'!$C$2,$B31)))),1,0)</f>
        <v>0</v>
      </c>
      <c r="M31" s="1" t="str">
        <f t="shared" si="0"/>
        <v/>
      </c>
      <c r="N31" s="1">
        <f>N(N30)+IF(AND('💰 BÁO GIÁ'!$C$27&lt;&gt;"",OR(ISNUMBER(SEARCH('💰 BÁO GIÁ'!$C$27,$A31)),ISNUMBER(SEARCH('💰 BÁO GIÁ'!$C$27,$B31)))),1,0)</f>
        <v>0</v>
      </c>
      <c r="O31" s="1" t="str">
        <f t="shared" si="1"/>
        <v/>
      </c>
    </row>
    <row r="32" customHeight="1" spans="1:15">
      <c r="A32" s="1" t="str">
        <f>IF('🔩 PISTON'!A36="","",'🔩 PISTON'!A36)</f>
        <v/>
      </c>
      <c r="B32" s="1" t="str">
        <f>IF('🔩 PISTON'!A36="","","Piston "&amp;'🔩 PISTON'!U36)</f>
        <v/>
      </c>
      <c r="C32" s="1" t="str">
        <f>IF('🔩 PISTON'!A36="","","Piston")</f>
        <v/>
      </c>
      <c r="D32" s="1" t="str">
        <f>IF('🔩 PISTON'!A36="","",'🔩 PISTON'!L36)</f>
        <v/>
      </c>
      <c r="E32" s="1" t="str">
        <f>IF('🔩 PISTON'!A36="","",'🔩 PISTON'!M36)</f>
        <v/>
      </c>
      <c r="F32" s="1" t="str">
        <f>IF('🔩 PISTON'!A36="","",'🔩 PISTON'!N36)</f>
        <v/>
      </c>
      <c r="G32" s="1" t="str">
        <f>IF('🔩 PISTON'!A36="","",'🔩 PISTON'!O36)</f>
        <v/>
      </c>
      <c r="H32" s="1" t="str">
        <f>IF('🔩 PISTON'!A36="","",'🔩 PISTON'!P36)</f>
        <v/>
      </c>
      <c r="I32" s="1" t="str">
        <f>IF('🔩 PISTON'!A36="","",'🔩 PISTON'!Q36)</f>
        <v/>
      </c>
      <c r="J32" s="1" t="str">
        <f>IF('🔩 PISTON'!A36="","",'🔩 PISTON'!D36)</f>
        <v/>
      </c>
      <c r="L32" s="1">
        <f>N(L31)+IF(AND('🔎 TRA CỨU NHANH'!$C$2&lt;&gt;"",OR(ISNUMBER(SEARCH('🔎 TRA CỨU NHANH'!$C$2,$A32)),ISNUMBER(SEARCH('🔎 TRA CỨU NHANH'!$C$2,$B32)))),1,0)</f>
        <v>0</v>
      </c>
      <c r="M32" s="1" t="str">
        <f t="shared" si="0"/>
        <v/>
      </c>
      <c r="N32" s="1">
        <f>N(N31)+IF(AND('💰 BÁO GIÁ'!$C$27&lt;&gt;"",OR(ISNUMBER(SEARCH('💰 BÁO GIÁ'!$C$27,$A32)),ISNUMBER(SEARCH('💰 BÁO GIÁ'!$C$27,$B32)))),1,0)</f>
        <v>0</v>
      </c>
      <c r="O32" s="1" t="str">
        <f t="shared" si="1"/>
        <v/>
      </c>
    </row>
    <row r="33" customHeight="1" spans="1:15">
      <c r="A33" s="1" t="str">
        <f>IF('🔩 PISTON'!A37="","",'🔩 PISTON'!A37)</f>
        <v/>
      </c>
      <c r="B33" s="1" t="str">
        <f>IF('🔩 PISTON'!A37="","","Piston "&amp;'🔩 PISTON'!U37)</f>
        <v/>
      </c>
      <c r="C33" s="1" t="str">
        <f>IF('🔩 PISTON'!A37="","","Piston")</f>
        <v/>
      </c>
      <c r="D33" s="1" t="str">
        <f>IF('🔩 PISTON'!A37="","",'🔩 PISTON'!L37)</f>
        <v/>
      </c>
      <c r="E33" s="1" t="str">
        <f>IF('🔩 PISTON'!A37="","",'🔩 PISTON'!M37)</f>
        <v/>
      </c>
      <c r="F33" s="1" t="str">
        <f>IF('🔩 PISTON'!A37="","",'🔩 PISTON'!N37)</f>
        <v/>
      </c>
      <c r="G33" s="1" t="str">
        <f>IF('🔩 PISTON'!A37="","",'🔩 PISTON'!O37)</f>
        <v/>
      </c>
      <c r="H33" s="1" t="str">
        <f>IF('🔩 PISTON'!A37="","",'🔩 PISTON'!P37)</f>
        <v/>
      </c>
      <c r="I33" s="1" t="str">
        <f>IF('🔩 PISTON'!A37="","",'🔩 PISTON'!Q37)</f>
        <v/>
      </c>
      <c r="J33" s="1" t="str">
        <f>IF('🔩 PISTON'!A37="","",'🔩 PISTON'!D37)</f>
        <v/>
      </c>
      <c r="L33" s="1">
        <f>N(L32)+IF(AND('🔎 TRA CỨU NHANH'!$C$2&lt;&gt;"",OR(ISNUMBER(SEARCH('🔎 TRA CỨU NHANH'!$C$2,$A33)),ISNUMBER(SEARCH('🔎 TRA CỨU NHANH'!$C$2,$B33)))),1,0)</f>
        <v>0</v>
      </c>
      <c r="M33" s="1" t="str">
        <f t="shared" si="0"/>
        <v/>
      </c>
      <c r="N33" s="1">
        <f>N(N32)+IF(AND('💰 BÁO GIÁ'!$C$27&lt;&gt;"",OR(ISNUMBER(SEARCH('💰 BÁO GIÁ'!$C$27,$A33)),ISNUMBER(SEARCH('💰 BÁO GIÁ'!$C$27,$B33)))),1,0)</f>
        <v>0</v>
      </c>
      <c r="O33" s="1" t="str">
        <f t="shared" si="1"/>
        <v/>
      </c>
    </row>
    <row r="34" customHeight="1" spans="1:15">
      <c r="A34" s="1" t="str">
        <f>IF('🔩 PISTON'!A38="","",'🔩 PISTON'!A38)</f>
        <v/>
      </c>
      <c r="B34" s="1" t="str">
        <f>IF('🔩 PISTON'!A38="","","Piston "&amp;'🔩 PISTON'!U38)</f>
        <v/>
      </c>
      <c r="C34" s="1" t="str">
        <f>IF('🔩 PISTON'!A38="","","Piston")</f>
        <v/>
      </c>
      <c r="D34" s="1" t="str">
        <f>IF('🔩 PISTON'!A38="","",'🔩 PISTON'!L38)</f>
        <v/>
      </c>
      <c r="E34" s="1" t="str">
        <f>IF('🔩 PISTON'!A38="","",'🔩 PISTON'!M38)</f>
        <v/>
      </c>
      <c r="F34" s="1" t="str">
        <f>IF('🔩 PISTON'!A38="","",'🔩 PISTON'!N38)</f>
        <v/>
      </c>
      <c r="G34" s="1" t="str">
        <f>IF('🔩 PISTON'!A38="","",'🔩 PISTON'!O38)</f>
        <v/>
      </c>
      <c r="H34" s="1" t="str">
        <f>IF('🔩 PISTON'!A38="","",'🔩 PISTON'!P38)</f>
        <v/>
      </c>
      <c r="I34" s="1" t="str">
        <f>IF('🔩 PISTON'!A38="","",'🔩 PISTON'!Q38)</f>
        <v/>
      </c>
      <c r="J34" s="1" t="str">
        <f>IF('🔩 PISTON'!A38="","",'🔩 PISTON'!D38)</f>
        <v/>
      </c>
      <c r="L34" s="1">
        <f>N(L33)+IF(AND('🔎 TRA CỨU NHANH'!$C$2&lt;&gt;"",OR(ISNUMBER(SEARCH('🔎 TRA CỨU NHANH'!$C$2,$A34)),ISNUMBER(SEARCH('🔎 TRA CỨU NHANH'!$C$2,$B34)))),1,0)</f>
        <v>0</v>
      </c>
      <c r="M34" s="1" t="str">
        <f t="shared" si="0"/>
        <v/>
      </c>
      <c r="N34" s="1">
        <f>N(N33)+IF(AND('💰 BÁO GIÁ'!$C$27&lt;&gt;"",OR(ISNUMBER(SEARCH('💰 BÁO GIÁ'!$C$27,$A34)),ISNUMBER(SEARCH('💰 BÁO GIÁ'!$C$27,$B34)))),1,0)</f>
        <v>0</v>
      </c>
      <c r="O34" s="1" t="str">
        <f t="shared" si="1"/>
        <v/>
      </c>
    </row>
    <row r="35" customHeight="1" spans="1:15">
      <c r="A35" s="1" t="str">
        <f>IF('🔩 PISTON'!A39="","",'🔩 PISTON'!A39)</f>
        <v>HH070479</v>
      </c>
      <c r="B35" s="1" t="str">
        <f>IF('🔩 PISTON'!A39="","","Piston "&amp;'🔩 PISTON'!U39)</f>
        <v>Piston HINO J08C · ĐK114 (A) - IZUMI</v>
      </c>
      <c r="C35" s="1" t="str">
        <f>IF('🔩 PISTON'!A39="","","Piston")</f>
        <v>Piston</v>
      </c>
      <c r="D35" s="1" t="str">
        <f>IF('🔩 PISTON'!A39="","",'🔩 PISTON'!L39)</f>
        <v>Cái</v>
      </c>
      <c r="E35" s="1">
        <f>IF('🔩 PISTON'!A39="","",'🔩 PISTON'!M39)</f>
        <v>0</v>
      </c>
      <c r="F35" s="1">
        <f>IF('🔩 PISTON'!A39="","",'🔩 PISTON'!N39)</f>
        <v>0</v>
      </c>
      <c r="G35" s="1">
        <f>IF('🔩 PISTON'!A39="","",'🔩 PISTON'!O39)</f>
        <v>0</v>
      </c>
      <c r="H35" s="1">
        <f>IF('🔩 PISTON'!A39="","",'🔩 PISTON'!P39)</f>
        <v>0</v>
      </c>
      <c r="I35" s="1">
        <f>IF('🔩 PISTON'!A39="","",'🔩 PISTON'!Q39)</f>
        <v>0</v>
      </c>
      <c r="J35" s="1">
        <f>IF('🔩 PISTON'!A39="","",'🔩 PISTON'!D39)</f>
        <v>114</v>
      </c>
      <c r="L35" s="1">
        <f>N(L34)+IF(AND('🔎 TRA CỨU NHANH'!$C$2&lt;&gt;"",OR(ISNUMBER(SEARCH('🔎 TRA CỨU NHANH'!$C$2,$A35)),ISNUMBER(SEARCH('🔎 TRA CỨU NHANH'!$C$2,$B35)))),1,0)</f>
        <v>0</v>
      </c>
      <c r="M35" s="1" t="str">
        <f t="shared" si="0"/>
        <v/>
      </c>
      <c r="N35" s="1">
        <f>N(N34)+IF(AND('💰 BÁO GIÁ'!$C$27&lt;&gt;"",OR(ISNUMBER(SEARCH('💰 BÁO GIÁ'!$C$27,$A35)),ISNUMBER(SEARCH('💰 BÁO GIÁ'!$C$27,$B35)))),1,0)</f>
        <v>0</v>
      </c>
      <c r="O35" s="1" t="str">
        <f t="shared" si="1"/>
        <v/>
      </c>
    </row>
    <row r="36" customHeight="1" spans="1:15">
      <c r="A36" s="1" t="str">
        <f>IF('🔩 PISTON'!A40="","",'🔩 PISTON'!A40)</f>
        <v>HH073911</v>
      </c>
      <c r="B36" s="1" t="str">
        <f>IF('🔩 PISTON'!A40="","","Piston "&amp;'🔩 PISTON'!U40)</f>
        <v>Piston HINO J08C · ĐK114 (A) - IZUMI</v>
      </c>
      <c r="C36" s="1" t="str">
        <f>IF('🔩 PISTON'!A40="","","Piston")</f>
        <v>Piston</v>
      </c>
      <c r="D36" s="1" t="str">
        <f>IF('🔩 PISTON'!A40="","",'🔩 PISTON'!L40)</f>
        <v>Bộ 6</v>
      </c>
      <c r="E36" s="1">
        <f>IF('🔩 PISTON'!A40="","",'🔩 PISTON'!M40)</f>
        <v>0</v>
      </c>
      <c r="F36" s="1">
        <f>IF('🔩 PISTON'!A40="","",'🔩 PISTON'!N40)</f>
        <v>0</v>
      </c>
      <c r="G36" s="1">
        <f>IF('🔩 PISTON'!A40="","",'🔩 PISTON'!O40)</f>
        <v>0</v>
      </c>
      <c r="H36" s="1">
        <f>IF('🔩 PISTON'!A40="","",'🔩 PISTON'!P40)</f>
        <v>0</v>
      </c>
      <c r="I36" s="1">
        <f>IF('🔩 PISTON'!A40="","",'🔩 PISTON'!Q40)</f>
        <v>0</v>
      </c>
      <c r="J36" s="1">
        <f>IF('🔩 PISTON'!A40="","",'🔩 PISTON'!D40)</f>
        <v>114</v>
      </c>
      <c r="L36" s="1">
        <f>N(L35)+IF(AND('🔎 TRA CỨU NHANH'!$C$2&lt;&gt;"",OR(ISNUMBER(SEARCH('🔎 TRA CỨU NHANH'!$C$2,$A36)),ISNUMBER(SEARCH('🔎 TRA CỨU NHANH'!$C$2,$B36)))),1,0)</f>
        <v>0</v>
      </c>
      <c r="M36" s="1" t="str">
        <f t="shared" si="0"/>
        <v/>
      </c>
      <c r="N36" s="1">
        <f>N(N35)+IF(AND('💰 BÁO GIÁ'!$C$27&lt;&gt;"",OR(ISNUMBER(SEARCH('💰 BÁO GIÁ'!$C$27,$A36)),ISNUMBER(SEARCH('💰 BÁO GIÁ'!$C$27,$B36)))),1,0)</f>
        <v>0</v>
      </c>
      <c r="O36" s="1" t="str">
        <f t="shared" si="1"/>
        <v/>
      </c>
    </row>
    <row r="37" customHeight="1" spans="1:15">
      <c r="A37" s="1" t="str">
        <f>IF('🔩 PISTON'!A42="","",'🔩 PISTON'!A42)</f>
        <v>HH072017</v>
      </c>
      <c r="B37" s="1" t="str">
        <f>IF('🔩 PISTON'!A42="","","Piston "&amp;'🔩 PISTON'!U42)</f>
        <v>Piston HINO J08C-2 · ĐK114 (A) - IZUMI</v>
      </c>
      <c r="C37" s="1" t="str">
        <f>IF('🔩 PISTON'!A42="","","Piston")</f>
        <v>Piston</v>
      </c>
      <c r="D37" s="1" t="str">
        <f>IF('🔩 PISTON'!A42="","",'🔩 PISTON'!L42)</f>
        <v>Bộ 6</v>
      </c>
      <c r="E37" s="1">
        <f>IF('🔩 PISTON'!A42="","",'🔩 PISTON'!M42)</f>
        <v>0</v>
      </c>
      <c r="F37" s="1">
        <f>IF('🔩 PISTON'!A42="","",'🔩 PISTON'!N42)</f>
        <v>0</v>
      </c>
      <c r="G37" s="1">
        <f>IF('🔩 PISTON'!A42="","",'🔩 PISTON'!O42)</f>
        <v>0</v>
      </c>
      <c r="H37" s="1">
        <f>IF('🔩 PISTON'!A42="","",'🔩 PISTON'!P42)</f>
        <v>0</v>
      </c>
      <c r="I37" s="1">
        <f>IF('🔩 PISTON'!A42="","",'🔩 PISTON'!Q42)</f>
        <v>0</v>
      </c>
      <c r="J37" s="1">
        <f>IF('🔩 PISTON'!A42="","",'🔩 PISTON'!D42)</f>
        <v>114</v>
      </c>
      <c r="L37" s="1">
        <f>N(L36)+IF(AND('🔎 TRA CỨU NHANH'!$C$2&lt;&gt;"",OR(ISNUMBER(SEARCH('🔎 TRA CỨU NHANH'!$C$2,$A37)),ISNUMBER(SEARCH('🔎 TRA CỨU NHANH'!$C$2,$B37)))),1,0)</f>
        <v>0</v>
      </c>
      <c r="M37" s="1" t="str">
        <f t="shared" si="0"/>
        <v/>
      </c>
      <c r="N37" s="1">
        <f>N(N36)+IF(AND('💰 BÁO GIÁ'!$C$27&lt;&gt;"",OR(ISNUMBER(SEARCH('💰 BÁO GIÁ'!$C$27,$A37)),ISNUMBER(SEARCH('💰 BÁO GIÁ'!$C$27,$B37)))),1,0)</f>
        <v>0</v>
      </c>
      <c r="O37" s="1" t="str">
        <f t="shared" si="1"/>
        <v/>
      </c>
    </row>
    <row r="38" customHeight="1" spans="1:15">
      <c r="A38" s="1" t="str">
        <f>IF('🔩 PISTON'!A43="","",'🔩 PISTON'!A43)</f>
        <v/>
      </c>
      <c r="B38" s="1" t="str">
        <f>IF('🔩 PISTON'!A43="","","Piston "&amp;'🔩 PISTON'!U43)</f>
        <v/>
      </c>
      <c r="C38" s="1" t="str">
        <f>IF('🔩 PISTON'!A43="","","Piston")</f>
        <v/>
      </c>
      <c r="D38" s="1" t="str">
        <f>IF('🔩 PISTON'!A43="","",'🔩 PISTON'!L43)</f>
        <v/>
      </c>
      <c r="E38" s="1" t="str">
        <f>IF('🔩 PISTON'!A43="","",'🔩 PISTON'!M43)</f>
        <v/>
      </c>
      <c r="F38" s="1" t="str">
        <f>IF('🔩 PISTON'!A43="","",'🔩 PISTON'!N43)</f>
        <v/>
      </c>
      <c r="G38" s="1" t="str">
        <f>IF('🔩 PISTON'!A43="","",'🔩 PISTON'!O43)</f>
        <v/>
      </c>
      <c r="H38" s="1" t="str">
        <f>IF('🔩 PISTON'!A43="","",'🔩 PISTON'!P43)</f>
        <v/>
      </c>
      <c r="I38" s="1" t="str">
        <f>IF('🔩 PISTON'!A43="","",'🔩 PISTON'!Q43)</f>
        <v/>
      </c>
      <c r="J38" s="1" t="str">
        <f>IF('🔩 PISTON'!A43="","",'🔩 PISTON'!D43)</f>
        <v/>
      </c>
      <c r="L38" s="1">
        <f>N(L37)+IF(AND('🔎 TRA CỨU NHANH'!$C$2&lt;&gt;"",OR(ISNUMBER(SEARCH('🔎 TRA CỨU NHANH'!$C$2,$A38)),ISNUMBER(SEARCH('🔎 TRA CỨU NHANH'!$C$2,$B38)))),1,0)</f>
        <v>0</v>
      </c>
      <c r="M38" s="1" t="str">
        <f t="shared" si="0"/>
        <v/>
      </c>
      <c r="N38" s="1">
        <f>N(N37)+IF(AND('💰 BÁO GIÁ'!$C$27&lt;&gt;"",OR(ISNUMBER(SEARCH('💰 BÁO GIÁ'!$C$27,$A38)),ISNUMBER(SEARCH('💰 BÁO GIÁ'!$C$27,$B38)))),1,0)</f>
        <v>0</v>
      </c>
      <c r="O38" s="1" t="str">
        <f t="shared" si="1"/>
        <v/>
      </c>
    </row>
    <row r="39" customHeight="1" spans="1:15">
      <c r="A39" s="1" t="str">
        <f>IF('🔩 PISTON'!A44="","",'🔩 PISTON'!A44)</f>
        <v>HH082321</v>
      </c>
      <c r="B39" s="1" t="str">
        <f>IF('🔩 PISTON'!A44="","","Piston "&amp;'🔩 PISTON'!U44)</f>
        <v>Piston HINO J08C-T/J05C-T · ĐK114 (A)+(O) - IKAZU</v>
      </c>
      <c r="C39" s="1" t="str">
        <f>IF('🔩 PISTON'!A44="","","Piston")</f>
        <v>Piston</v>
      </c>
      <c r="D39" s="1" t="str">
        <f>IF('🔩 PISTON'!A44="","",'🔩 PISTON'!L44)</f>
        <v>Bộ 6</v>
      </c>
      <c r="E39" s="1">
        <f>IF('🔩 PISTON'!A44="","",'🔩 PISTON'!M44)</f>
        <v>0</v>
      </c>
      <c r="F39" s="1">
        <f>IF('🔩 PISTON'!A44="","",'🔩 PISTON'!N44)</f>
        <v>0</v>
      </c>
      <c r="G39" s="1">
        <f>IF('🔩 PISTON'!A44="","",'🔩 PISTON'!O44)</f>
        <v>0</v>
      </c>
      <c r="H39" s="1">
        <f>IF('🔩 PISTON'!A44="","",'🔩 PISTON'!P44)</f>
        <v>0</v>
      </c>
      <c r="I39" s="1">
        <f>IF('🔩 PISTON'!A44="","",'🔩 PISTON'!Q44)</f>
        <v>0</v>
      </c>
      <c r="J39" s="1">
        <f>IF('🔩 PISTON'!A44="","",'🔩 PISTON'!D44)</f>
        <v>114</v>
      </c>
      <c r="L39" s="1">
        <f>N(L38)+IF(AND('🔎 TRA CỨU NHANH'!$C$2&lt;&gt;"",OR(ISNUMBER(SEARCH('🔎 TRA CỨU NHANH'!$C$2,$A39)),ISNUMBER(SEARCH('🔎 TRA CỨU NHANH'!$C$2,$B39)))),1,0)</f>
        <v>0</v>
      </c>
      <c r="M39" s="1" t="str">
        <f t="shared" si="0"/>
        <v/>
      </c>
      <c r="N39" s="1">
        <f>N(N38)+IF(AND('💰 BÁO GIÁ'!$C$27&lt;&gt;"",OR(ISNUMBER(SEARCH('💰 BÁO GIÁ'!$C$27,$A39)),ISNUMBER(SEARCH('💰 BÁO GIÁ'!$C$27,$B39)))),1,0)</f>
        <v>0</v>
      </c>
      <c r="O39" s="1" t="str">
        <f t="shared" si="1"/>
        <v/>
      </c>
    </row>
    <row r="40" customHeight="1" spans="1:15">
      <c r="A40" s="1" t="str">
        <f>IF('🔩 PISTON'!A45="","",'🔩 PISTON'!A45)</f>
        <v/>
      </c>
      <c r="B40" s="1" t="str">
        <f>IF('🔩 PISTON'!A45="","","Piston "&amp;'🔩 PISTON'!U45)</f>
        <v/>
      </c>
      <c r="C40" s="1" t="str">
        <f>IF('🔩 PISTON'!A45="","","Piston")</f>
        <v/>
      </c>
      <c r="D40" s="1" t="str">
        <f>IF('🔩 PISTON'!A45="","",'🔩 PISTON'!L45)</f>
        <v/>
      </c>
      <c r="E40" s="1" t="str">
        <f>IF('🔩 PISTON'!A45="","",'🔩 PISTON'!M45)</f>
        <v/>
      </c>
      <c r="F40" s="1" t="str">
        <f>IF('🔩 PISTON'!A45="","",'🔩 PISTON'!N45)</f>
        <v/>
      </c>
      <c r="G40" s="1" t="str">
        <f>IF('🔩 PISTON'!A45="","",'🔩 PISTON'!O45)</f>
        <v/>
      </c>
      <c r="H40" s="1" t="str">
        <f>IF('🔩 PISTON'!A45="","",'🔩 PISTON'!P45)</f>
        <v/>
      </c>
      <c r="I40" s="1" t="str">
        <f>IF('🔩 PISTON'!A45="","",'🔩 PISTON'!Q45)</f>
        <v/>
      </c>
      <c r="J40" s="1" t="str">
        <f>IF('🔩 PISTON'!A45="","",'🔩 PISTON'!D45)</f>
        <v/>
      </c>
      <c r="L40" s="1">
        <f>N(L39)+IF(AND('🔎 TRA CỨU NHANH'!$C$2&lt;&gt;"",OR(ISNUMBER(SEARCH('🔎 TRA CỨU NHANH'!$C$2,$A40)),ISNUMBER(SEARCH('🔎 TRA CỨU NHANH'!$C$2,$B40)))),1,0)</f>
        <v>0</v>
      </c>
      <c r="M40" s="1" t="str">
        <f t="shared" si="0"/>
        <v/>
      </c>
      <c r="N40" s="1">
        <f>N(N39)+IF(AND('💰 BÁO GIÁ'!$C$27&lt;&gt;"",OR(ISNUMBER(SEARCH('💰 BÁO GIÁ'!$C$27,$A40)),ISNUMBER(SEARCH('💰 BÁO GIÁ'!$C$27,$B40)))),1,0)</f>
        <v>0</v>
      </c>
      <c r="O40" s="1" t="str">
        <f t="shared" si="1"/>
        <v/>
      </c>
    </row>
    <row r="41" customHeight="1" spans="1:15">
      <c r="A41" s="1" t="str">
        <f>IF('🔩 PISTON'!A46="","",'🔩 PISTON'!A46)</f>
        <v>HH00267</v>
      </c>
      <c r="B41" s="1" t="str">
        <f>IF('🔩 PISTON'!A46="","","Piston "&amp;'🔩 PISTON'!U46)</f>
        <v>Piston HINO EL100 · ĐK116 (A) - IKAZU</v>
      </c>
      <c r="C41" s="1" t="str">
        <f>IF('🔩 PISTON'!A46="","","Piston")</f>
        <v>Piston</v>
      </c>
      <c r="D41" s="1" t="str">
        <f>IF('🔩 PISTON'!A46="","",'🔩 PISTON'!L46)</f>
        <v>Bộ 6</v>
      </c>
      <c r="E41" s="1">
        <f>IF('🔩 PISTON'!A46="","",'🔩 PISTON'!M46)</f>
        <v>0</v>
      </c>
      <c r="F41" s="1">
        <f>IF('🔩 PISTON'!A46="","",'🔩 PISTON'!N46)</f>
        <v>0</v>
      </c>
      <c r="G41" s="1">
        <f>IF('🔩 PISTON'!A46="","",'🔩 PISTON'!O46)</f>
        <v>0</v>
      </c>
      <c r="H41" s="1">
        <f>IF('🔩 PISTON'!A46="","",'🔩 PISTON'!P46)</f>
        <v>0</v>
      </c>
      <c r="I41" s="1">
        <f>IF('🔩 PISTON'!A46="","",'🔩 PISTON'!Q46)</f>
        <v>0</v>
      </c>
      <c r="J41" s="1">
        <f>IF('🔩 PISTON'!A46="","",'🔩 PISTON'!D46)</f>
        <v>116</v>
      </c>
      <c r="L41" s="1">
        <f>N(L40)+IF(AND('🔎 TRA CỨU NHANH'!$C$2&lt;&gt;"",OR(ISNUMBER(SEARCH('🔎 TRA CỨU NHANH'!$C$2,$A41)),ISNUMBER(SEARCH('🔎 TRA CỨU NHANH'!$C$2,$B41)))),1,0)</f>
        <v>0</v>
      </c>
      <c r="M41" s="1" t="str">
        <f t="shared" si="0"/>
        <v/>
      </c>
      <c r="N41" s="1">
        <f>N(N40)+IF(AND('💰 BÁO GIÁ'!$C$27&lt;&gt;"",OR(ISNUMBER(SEARCH('💰 BÁO GIÁ'!$C$27,$A41)),ISNUMBER(SEARCH('💰 BÁO GIÁ'!$C$27,$B41)))),1,0)</f>
        <v>0</v>
      </c>
      <c r="O41" s="1" t="str">
        <f t="shared" si="1"/>
        <v/>
      </c>
    </row>
    <row r="42" customHeight="1" spans="1:15">
      <c r="A42" s="1" t="str">
        <f>IF('🔩 PISTON'!A48="","",'🔩 PISTON'!A48)</f>
        <v/>
      </c>
      <c r="B42" s="1" t="str">
        <f>IF('🔩 PISTON'!A48="","","Piston "&amp;'🔩 PISTON'!U48)</f>
        <v/>
      </c>
      <c r="C42" s="1" t="str">
        <f>IF('🔩 PISTON'!A48="","","Piston")</f>
        <v/>
      </c>
      <c r="D42" s="1" t="str">
        <f>IF('🔩 PISTON'!A48="","",'🔩 PISTON'!L48)</f>
        <v/>
      </c>
      <c r="E42" s="1" t="str">
        <f>IF('🔩 PISTON'!A48="","",'🔩 PISTON'!M48)</f>
        <v/>
      </c>
      <c r="F42" s="1" t="str">
        <f>IF('🔩 PISTON'!A48="","",'🔩 PISTON'!N48)</f>
        <v/>
      </c>
      <c r="G42" s="1" t="str">
        <f>IF('🔩 PISTON'!A48="","",'🔩 PISTON'!O48)</f>
        <v/>
      </c>
      <c r="H42" s="1" t="str">
        <f>IF('🔩 PISTON'!A48="","",'🔩 PISTON'!P48)</f>
        <v/>
      </c>
      <c r="I42" s="1" t="str">
        <f>IF('🔩 PISTON'!A48="","",'🔩 PISTON'!Q48)</f>
        <v/>
      </c>
      <c r="J42" s="1" t="str">
        <f>IF('🔩 PISTON'!A48="","",'🔩 PISTON'!D48)</f>
        <v/>
      </c>
      <c r="L42" s="1">
        <f>N(L41)+IF(AND('🔎 TRA CỨU NHANH'!$C$2&lt;&gt;"",OR(ISNUMBER(SEARCH('🔎 TRA CỨU NHANH'!$C$2,$A42)),ISNUMBER(SEARCH('🔎 TRA CỨU NHANH'!$C$2,$B42)))),1,0)</f>
        <v>0</v>
      </c>
      <c r="M42" s="1" t="str">
        <f t="shared" si="0"/>
        <v/>
      </c>
      <c r="N42" s="1">
        <f>N(N41)+IF(AND('💰 BÁO GIÁ'!$C$27&lt;&gt;"",OR(ISNUMBER(SEARCH('💰 BÁO GIÁ'!$C$27,$A42)),ISNUMBER(SEARCH('💰 BÁO GIÁ'!$C$27,$B42)))),1,0)</f>
        <v>0</v>
      </c>
      <c r="O42" s="1" t="str">
        <f t="shared" si="1"/>
        <v/>
      </c>
    </row>
    <row r="43" customHeight="1" spans="1:15">
      <c r="A43" s="1" t="str">
        <f>IF('🔩 PISTON'!A49="","",'🔩 PISTON'!A49)</f>
        <v/>
      </c>
      <c r="B43" s="1" t="str">
        <f>IF('🔩 PISTON'!A49="","","Piston "&amp;'🔩 PISTON'!U49)</f>
        <v/>
      </c>
      <c r="C43" s="1" t="str">
        <f>IF('🔩 PISTON'!A49="","","Piston")</f>
        <v/>
      </c>
      <c r="D43" s="1" t="str">
        <f>IF('🔩 PISTON'!A49="","",'🔩 PISTON'!L49)</f>
        <v/>
      </c>
      <c r="E43" s="1" t="str">
        <f>IF('🔩 PISTON'!A49="","",'🔩 PISTON'!M49)</f>
        <v/>
      </c>
      <c r="F43" s="1" t="str">
        <f>IF('🔩 PISTON'!A49="","",'🔩 PISTON'!N49)</f>
        <v/>
      </c>
      <c r="G43" s="1" t="str">
        <f>IF('🔩 PISTON'!A49="","",'🔩 PISTON'!O49)</f>
        <v/>
      </c>
      <c r="H43" s="1" t="str">
        <f>IF('🔩 PISTON'!A49="","",'🔩 PISTON'!P49)</f>
        <v/>
      </c>
      <c r="I43" s="1" t="str">
        <f>IF('🔩 PISTON'!A49="","",'🔩 PISTON'!Q49)</f>
        <v/>
      </c>
      <c r="J43" s="1" t="str">
        <f>IF('🔩 PISTON'!A49="","",'🔩 PISTON'!D49)</f>
        <v/>
      </c>
      <c r="L43" s="1">
        <f>N(L42)+IF(AND('🔎 TRA CỨU NHANH'!$C$2&lt;&gt;"",OR(ISNUMBER(SEARCH('🔎 TRA CỨU NHANH'!$C$2,$A43)),ISNUMBER(SEARCH('🔎 TRA CỨU NHANH'!$C$2,$B43)))),1,0)</f>
        <v>0</v>
      </c>
      <c r="M43" s="1" t="str">
        <f t="shared" si="0"/>
        <v/>
      </c>
      <c r="N43" s="1">
        <f>N(N42)+IF(AND('💰 BÁO GIÁ'!$C$27&lt;&gt;"",OR(ISNUMBER(SEARCH('💰 BÁO GIÁ'!$C$27,$A43)),ISNUMBER(SEARCH('💰 BÁO GIÁ'!$C$27,$B43)))),1,0)</f>
        <v>0</v>
      </c>
      <c r="O43" s="1" t="str">
        <f t="shared" si="1"/>
        <v/>
      </c>
    </row>
    <row r="44" customHeight="1" spans="1:15">
      <c r="A44" s="1" t="str">
        <f>IF('🔩 PISTON'!A50="","",'🔩 PISTON'!A50)</f>
        <v/>
      </c>
      <c r="B44" s="1" t="str">
        <f>IF('🔩 PISTON'!A50="","","Piston "&amp;'🔩 PISTON'!U50)</f>
        <v/>
      </c>
      <c r="C44" s="1" t="str">
        <f>IF('🔩 PISTON'!A50="","","Piston")</f>
        <v/>
      </c>
      <c r="D44" s="1" t="str">
        <f>IF('🔩 PISTON'!A50="","",'🔩 PISTON'!L50)</f>
        <v/>
      </c>
      <c r="E44" s="1" t="str">
        <f>IF('🔩 PISTON'!A50="","",'🔩 PISTON'!M50)</f>
        <v/>
      </c>
      <c r="F44" s="1" t="str">
        <f>IF('🔩 PISTON'!A50="","",'🔩 PISTON'!N50)</f>
        <v/>
      </c>
      <c r="G44" s="1" t="str">
        <f>IF('🔩 PISTON'!A50="","",'🔩 PISTON'!O50)</f>
        <v/>
      </c>
      <c r="H44" s="1" t="str">
        <f>IF('🔩 PISTON'!A50="","",'🔩 PISTON'!P50)</f>
        <v/>
      </c>
      <c r="I44" s="1" t="str">
        <f>IF('🔩 PISTON'!A50="","",'🔩 PISTON'!Q50)</f>
        <v/>
      </c>
      <c r="J44" s="1" t="str">
        <f>IF('🔩 PISTON'!A50="","",'🔩 PISTON'!D50)</f>
        <v/>
      </c>
      <c r="L44" s="1">
        <f>N(L43)+IF(AND('🔎 TRA CỨU NHANH'!$C$2&lt;&gt;"",OR(ISNUMBER(SEARCH('🔎 TRA CỨU NHANH'!$C$2,$A44)),ISNUMBER(SEARCH('🔎 TRA CỨU NHANH'!$C$2,$B44)))),1,0)</f>
        <v>0</v>
      </c>
      <c r="M44" s="1" t="str">
        <f t="shared" si="0"/>
        <v/>
      </c>
      <c r="N44" s="1">
        <f>N(N43)+IF(AND('💰 BÁO GIÁ'!$C$27&lt;&gt;"",OR(ISNUMBER(SEARCH('💰 BÁO GIÁ'!$C$27,$A44)),ISNUMBER(SEARCH('💰 BÁO GIÁ'!$C$27,$B44)))),1,0)</f>
        <v>0</v>
      </c>
      <c r="O44" s="1" t="str">
        <f t="shared" si="1"/>
        <v/>
      </c>
    </row>
    <row r="45" customHeight="1" spans="1:15">
      <c r="A45" s="1" t="str">
        <f>IF('🔩 PISTON'!A51="","",'🔩 PISTON'!A51)</f>
        <v/>
      </c>
      <c r="B45" s="1" t="str">
        <f>IF('🔩 PISTON'!A51="","","Piston "&amp;'🔩 PISTON'!U51)</f>
        <v/>
      </c>
      <c r="C45" s="1" t="str">
        <f>IF('🔩 PISTON'!A51="","","Piston")</f>
        <v/>
      </c>
      <c r="D45" s="1" t="str">
        <f>IF('🔩 PISTON'!A51="","",'🔩 PISTON'!L51)</f>
        <v/>
      </c>
      <c r="E45" s="1" t="str">
        <f>IF('🔩 PISTON'!A51="","",'🔩 PISTON'!M51)</f>
        <v/>
      </c>
      <c r="F45" s="1" t="str">
        <f>IF('🔩 PISTON'!A51="","",'🔩 PISTON'!N51)</f>
        <v/>
      </c>
      <c r="G45" s="1" t="str">
        <f>IF('🔩 PISTON'!A51="","",'🔩 PISTON'!O51)</f>
        <v/>
      </c>
      <c r="H45" s="1" t="str">
        <f>IF('🔩 PISTON'!A51="","",'🔩 PISTON'!P51)</f>
        <v/>
      </c>
      <c r="I45" s="1" t="str">
        <f>IF('🔩 PISTON'!A51="","",'🔩 PISTON'!Q51)</f>
        <v/>
      </c>
      <c r="J45" s="1" t="str">
        <f>IF('🔩 PISTON'!A51="","",'🔩 PISTON'!D51)</f>
        <v/>
      </c>
      <c r="L45" s="1">
        <f>N(L44)+IF(AND('🔎 TRA CỨU NHANH'!$C$2&lt;&gt;"",OR(ISNUMBER(SEARCH('🔎 TRA CỨU NHANH'!$C$2,$A45)),ISNUMBER(SEARCH('🔎 TRA CỨU NHANH'!$C$2,$B45)))),1,0)</f>
        <v>0</v>
      </c>
      <c r="M45" s="1" t="str">
        <f t="shared" si="0"/>
        <v/>
      </c>
      <c r="N45" s="1">
        <f>N(N44)+IF(AND('💰 BÁO GIÁ'!$C$27&lt;&gt;"",OR(ISNUMBER(SEARCH('💰 BÁO GIÁ'!$C$27,$A45)),ISNUMBER(SEARCH('💰 BÁO GIÁ'!$C$27,$B45)))),1,0)</f>
        <v>0</v>
      </c>
      <c r="O45" s="1" t="str">
        <f t="shared" si="1"/>
        <v/>
      </c>
    </row>
    <row r="46" customHeight="1" spans="1:15">
      <c r="A46" s="1" t="str">
        <f>IF('🔩 PISTON'!A52="","",'🔩 PISTON'!A52)</f>
        <v>HH070480</v>
      </c>
      <c r="B46" s="1" t="str">
        <f>IF('🔩 PISTON'!A52="","","Piston "&amp;'🔩 PISTON'!U52)</f>
        <v>Piston HINO P09C · ĐK120 (A)+(O) - IZUMI</v>
      </c>
      <c r="C46" s="1" t="str">
        <f>IF('🔩 PISTON'!A52="","","Piston")</f>
        <v>Piston</v>
      </c>
      <c r="D46" s="1" t="str">
        <f>IF('🔩 PISTON'!A52="","",'🔩 PISTON'!L52)</f>
        <v>Cái</v>
      </c>
      <c r="E46" s="1">
        <f>IF('🔩 PISTON'!A52="","",'🔩 PISTON'!M52)</f>
        <v>0</v>
      </c>
      <c r="F46" s="1">
        <f>IF('🔩 PISTON'!A52="","",'🔩 PISTON'!N52)</f>
        <v>0</v>
      </c>
      <c r="G46" s="1">
        <f>IF('🔩 PISTON'!A52="","",'🔩 PISTON'!O52)</f>
        <v>0</v>
      </c>
      <c r="H46" s="1">
        <f>IF('🔩 PISTON'!A52="","",'🔩 PISTON'!P52)</f>
        <v>0</v>
      </c>
      <c r="I46" s="1">
        <f>IF('🔩 PISTON'!A52="","",'🔩 PISTON'!Q52)</f>
        <v>0</v>
      </c>
      <c r="J46" s="1">
        <f>IF('🔩 PISTON'!A52="","",'🔩 PISTON'!D52)</f>
        <v>120</v>
      </c>
      <c r="L46" s="1">
        <f>N(L45)+IF(AND('🔎 TRA CỨU NHANH'!$C$2&lt;&gt;"",OR(ISNUMBER(SEARCH('🔎 TRA CỨU NHANH'!$C$2,$A46)),ISNUMBER(SEARCH('🔎 TRA CỨU NHANH'!$C$2,$B46)))),1,0)</f>
        <v>0</v>
      </c>
      <c r="M46" s="1" t="str">
        <f t="shared" si="0"/>
        <v/>
      </c>
      <c r="N46" s="1">
        <f>N(N45)+IF(AND('💰 BÁO GIÁ'!$C$27&lt;&gt;"",OR(ISNUMBER(SEARCH('💰 BÁO GIÁ'!$C$27,$A46)),ISNUMBER(SEARCH('💰 BÁO GIÁ'!$C$27,$B46)))),1,0)</f>
        <v>0</v>
      </c>
      <c r="O46" s="1" t="str">
        <f t="shared" si="1"/>
        <v/>
      </c>
    </row>
    <row r="47" customHeight="1" spans="1:15">
      <c r="A47" s="1" t="str">
        <f>IF('🔩 PISTON'!A53="","",'🔩 PISTON'!A53)</f>
        <v/>
      </c>
      <c r="B47" s="1" t="str">
        <f>IF('🔩 PISTON'!A53="","","Piston "&amp;'🔩 PISTON'!U53)</f>
        <v/>
      </c>
      <c r="C47" s="1" t="str">
        <f>IF('🔩 PISTON'!A53="","","Piston")</f>
        <v/>
      </c>
      <c r="D47" s="1" t="str">
        <f>IF('🔩 PISTON'!A53="","",'🔩 PISTON'!L53)</f>
        <v/>
      </c>
      <c r="E47" s="1" t="str">
        <f>IF('🔩 PISTON'!A53="","",'🔩 PISTON'!M53)</f>
        <v/>
      </c>
      <c r="F47" s="1" t="str">
        <f>IF('🔩 PISTON'!A53="","",'🔩 PISTON'!N53)</f>
        <v/>
      </c>
      <c r="G47" s="1" t="str">
        <f>IF('🔩 PISTON'!A53="","",'🔩 PISTON'!O53)</f>
        <v/>
      </c>
      <c r="H47" s="1" t="str">
        <f>IF('🔩 PISTON'!A53="","",'🔩 PISTON'!P53)</f>
        <v/>
      </c>
      <c r="I47" s="1" t="str">
        <f>IF('🔩 PISTON'!A53="","",'🔩 PISTON'!Q53)</f>
        <v/>
      </c>
      <c r="J47" s="1" t="str">
        <f>IF('🔩 PISTON'!A53="","",'🔩 PISTON'!D53)</f>
        <v/>
      </c>
      <c r="L47" s="1">
        <f>N(L46)+IF(AND('🔎 TRA CỨU NHANH'!$C$2&lt;&gt;"",OR(ISNUMBER(SEARCH('🔎 TRA CỨU NHANH'!$C$2,$A47)),ISNUMBER(SEARCH('🔎 TRA CỨU NHANH'!$C$2,$B47)))),1,0)</f>
        <v>0</v>
      </c>
      <c r="M47" s="1" t="str">
        <f t="shared" si="0"/>
        <v/>
      </c>
      <c r="N47" s="1">
        <f>N(N46)+IF(AND('💰 BÁO GIÁ'!$C$27&lt;&gt;"",OR(ISNUMBER(SEARCH('💰 BÁO GIÁ'!$C$27,$A47)),ISNUMBER(SEARCH('💰 BÁO GIÁ'!$C$27,$B47)))),1,0)</f>
        <v>0</v>
      </c>
      <c r="O47" s="1" t="str">
        <f t="shared" si="1"/>
        <v/>
      </c>
    </row>
    <row r="48" customHeight="1" spans="1:15">
      <c r="A48" s="1" t="str">
        <f>IF('🔩 PISTON'!A54="","",'🔩 PISTON'!A54)</f>
        <v/>
      </c>
      <c r="B48" s="1" t="str">
        <f>IF('🔩 PISTON'!A54="","","Piston "&amp;'🔩 PISTON'!U54)</f>
        <v/>
      </c>
      <c r="C48" s="1" t="str">
        <f>IF('🔩 PISTON'!A54="","","Piston")</f>
        <v/>
      </c>
      <c r="D48" s="1" t="str">
        <f>IF('🔩 PISTON'!A54="","",'🔩 PISTON'!L54)</f>
        <v/>
      </c>
      <c r="E48" s="1" t="str">
        <f>IF('🔩 PISTON'!A54="","",'🔩 PISTON'!M54)</f>
        <v/>
      </c>
      <c r="F48" s="1" t="str">
        <f>IF('🔩 PISTON'!A54="","",'🔩 PISTON'!N54)</f>
        <v/>
      </c>
      <c r="G48" s="1" t="str">
        <f>IF('🔩 PISTON'!A54="","",'🔩 PISTON'!O54)</f>
        <v/>
      </c>
      <c r="H48" s="1" t="str">
        <f>IF('🔩 PISTON'!A54="","",'🔩 PISTON'!P54)</f>
        <v/>
      </c>
      <c r="I48" s="1" t="str">
        <f>IF('🔩 PISTON'!A54="","",'🔩 PISTON'!Q54)</f>
        <v/>
      </c>
      <c r="J48" s="1" t="str">
        <f>IF('🔩 PISTON'!A54="","",'🔩 PISTON'!D54)</f>
        <v/>
      </c>
      <c r="L48" s="1">
        <f>N(L47)+IF(AND('🔎 TRA CỨU NHANH'!$C$2&lt;&gt;"",OR(ISNUMBER(SEARCH('🔎 TRA CỨU NHANH'!$C$2,$A48)),ISNUMBER(SEARCH('🔎 TRA CỨU NHANH'!$C$2,$B48)))),1,0)</f>
        <v>0</v>
      </c>
      <c r="M48" s="1" t="str">
        <f t="shared" si="0"/>
        <v/>
      </c>
      <c r="N48" s="1">
        <f>N(N47)+IF(AND('💰 BÁO GIÁ'!$C$27&lt;&gt;"",OR(ISNUMBER(SEARCH('💰 BÁO GIÁ'!$C$27,$A48)),ISNUMBER(SEARCH('💰 BÁO GIÁ'!$C$27,$B48)))),1,0)</f>
        <v>0</v>
      </c>
      <c r="O48" s="1" t="str">
        <f t="shared" si="1"/>
        <v/>
      </c>
    </row>
    <row r="49" customHeight="1" spans="1:15">
      <c r="A49" s="1" t="str">
        <f>IF('🔩 PISTON'!A55="","",'🔩 PISTON'!A55)</f>
        <v/>
      </c>
      <c r="B49" s="1" t="str">
        <f>IF('🔩 PISTON'!A55="","","Piston "&amp;'🔩 PISTON'!U55)</f>
        <v/>
      </c>
      <c r="C49" s="1" t="str">
        <f>IF('🔩 PISTON'!A55="","","Piston")</f>
        <v/>
      </c>
      <c r="D49" s="1" t="str">
        <f>IF('🔩 PISTON'!A55="","",'🔩 PISTON'!L55)</f>
        <v/>
      </c>
      <c r="E49" s="1" t="str">
        <f>IF('🔩 PISTON'!A55="","",'🔩 PISTON'!M55)</f>
        <v/>
      </c>
      <c r="F49" s="1" t="str">
        <f>IF('🔩 PISTON'!A55="","",'🔩 PISTON'!N55)</f>
        <v/>
      </c>
      <c r="G49" s="1" t="str">
        <f>IF('🔩 PISTON'!A55="","",'🔩 PISTON'!O55)</f>
        <v/>
      </c>
      <c r="H49" s="1" t="str">
        <f>IF('🔩 PISTON'!A55="","",'🔩 PISTON'!P55)</f>
        <v/>
      </c>
      <c r="I49" s="1" t="str">
        <f>IF('🔩 PISTON'!A55="","",'🔩 PISTON'!Q55)</f>
        <v/>
      </c>
      <c r="J49" s="1" t="str">
        <f>IF('🔩 PISTON'!A55="","",'🔩 PISTON'!D55)</f>
        <v/>
      </c>
      <c r="L49" s="1">
        <f>N(L48)+IF(AND('🔎 TRA CỨU NHANH'!$C$2&lt;&gt;"",OR(ISNUMBER(SEARCH('🔎 TRA CỨU NHANH'!$C$2,$A49)),ISNUMBER(SEARCH('🔎 TRA CỨU NHANH'!$C$2,$B49)))),1,0)</f>
        <v>0</v>
      </c>
      <c r="M49" s="1" t="str">
        <f t="shared" si="0"/>
        <v/>
      </c>
      <c r="N49" s="1">
        <f>N(N48)+IF(AND('💰 BÁO GIÁ'!$C$27&lt;&gt;"",OR(ISNUMBER(SEARCH('💰 BÁO GIÁ'!$C$27,$A49)),ISNUMBER(SEARCH('💰 BÁO GIÁ'!$C$27,$B49)))),1,0)</f>
        <v>0</v>
      </c>
      <c r="O49" s="1" t="str">
        <f t="shared" si="1"/>
        <v/>
      </c>
    </row>
    <row r="50" customHeight="1" spans="1:15">
      <c r="A50" s="1" t="str">
        <f>IF('🔩 PISTON'!A56="","",'🔩 PISTON'!A56)</f>
        <v/>
      </c>
      <c r="B50" s="1" t="str">
        <f>IF('🔩 PISTON'!A56="","","Piston "&amp;'🔩 PISTON'!U56)</f>
        <v/>
      </c>
      <c r="C50" s="1" t="str">
        <f>IF('🔩 PISTON'!A56="","","Piston")</f>
        <v/>
      </c>
      <c r="D50" s="1" t="str">
        <f>IF('🔩 PISTON'!A56="","",'🔩 PISTON'!L56)</f>
        <v/>
      </c>
      <c r="E50" s="1" t="str">
        <f>IF('🔩 PISTON'!A56="","",'🔩 PISTON'!M56)</f>
        <v/>
      </c>
      <c r="F50" s="1" t="str">
        <f>IF('🔩 PISTON'!A56="","",'🔩 PISTON'!N56)</f>
        <v/>
      </c>
      <c r="G50" s="1" t="str">
        <f>IF('🔩 PISTON'!A56="","",'🔩 PISTON'!O56)</f>
        <v/>
      </c>
      <c r="H50" s="1" t="str">
        <f>IF('🔩 PISTON'!A56="","",'🔩 PISTON'!P56)</f>
        <v/>
      </c>
      <c r="I50" s="1" t="str">
        <f>IF('🔩 PISTON'!A56="","",'🔩 PISTON'!Q56)</f>
        <v/>
      </c>
      <c r="J50" s="1" t="str">
        <f>IF('🔩 PISTON'!A56="","",'🔩 PISTON'!D56)</f>
        <v/>
      </c>
      <c r="L50" s="1">
        <f>N(L49)+IF(AND('🔎 TRA CỨU NHANH'!$C$2&lt;&gt;"",OR(ISNUMBER(SEARCH('🔎 TRA CỨU NHANH'!$C$2,$A50)),ISNUMBER(SEARCH('🔎 TRA CỨU NHANH'!$C$2,$B50)))),1,0)</f>
        <v>0</v>
      </c>
      <c r="M50" s="1" t="str">
        <f t="shared" si="0"/>
        <v/>
      </c>
      <c r="N50" s="1">
        <f>N(N49)+IF(AND('💰 BÁO GIÁ'!$C$27&lt;&gt;"",OR(ISNUMBER(SEARCH('💰 BÁO GIÁ'!$C$27,$A50)),ISNUMBER(SEARCH('💰 BÁO GIÁ'!$C$27,$B50)))),1,0)</f>
        <v>0</v>
      </c>
      <c r="O50" s="1" t="str">
        <f t="shared" si="1"/>
        <v/>
      </c>
    </row>
    <row r="51" customHeight="1" spans="1:15">
      <c r="A51" s="1" t="str">
        <f>IF('🔩 PISTON'!A57="","",'🔩 PISTON'!A57)</f>
        <v/>
      </c>
      <c r="B51" s="1" t="str">
        <f>IF('🔩 PISTON'!A57="","","Piston "&amp;'🔩 PISTON'!U57)</f>
        <v/>
      </c>
      <c r="C51" s="1" t="str">
        <f>IF('🔩 PISTON'!A57="","","Piston")</f>
        <v/>
      </c>
      <c r="D51" s="1" t="str">
        <f>IF('🔩 PISTON'!A57="","",'🔩 PISTON'!L57)</f>
        <v/>
      </c>
      <c r="E51" s="1" t="str">
        <f>IF('🔩 PISTON'!A57="","",'🔩 PISTON'!M57)</f>
        <v/>
      </c>
      <c r="F51" s="1" t="str">
        <f>IF('🔩 PISTON'!A57="","",'🔩 PISTON'!N57)</f>
        <v/>
      </c>
      <c r="G51" s="1" t="str">
        <f>IF('🔩 PISTON'!A57="","",'🔩 PISTON'!O57)</f>
        <v/>
      </c>
      <c r="H51" s="1" t="str">
        <f>IF('🔩 PISTON'!A57="","",'🔩 PISTON'!P57)</f>
        <v/>
      </c>
      <c r="I51" s="1" t="str">
        <f>IF('🔩 PISTON'!A57="","",'🔩 PISTON'!Q57)</f>
        <v/>
      </c>
      <c r="J51" s="1" t="str">
        <f>IF('🔩 PISTON'!A57="","",'🔩 PISTON'!D57)</f>
        <v/>
      </c>
      <c r="L51" s="1">
        <f>N(L50)+IF(AND('🔎 TRA CỨU NHANH'!$C$2&lt;&gt;"",OR(ISNUMBER(SEARCH('🔎 TRA CỨU NHANH'!$C$2,$A51)),ISNUMBER(SEARCH('🔎 TRA CỨU NHANH'!$C$2,$B51)))),1,0)</f>
        <v>0</v>
      </c>
      <c r="M51" s="1" t="str">
        <f t="shared" si="0"/>
        <v/>
      </c>
      <c r="N51" s="1">
        <f>N(N50)+IF(AND('💰 BÁO GIÁ'!$C$27&lt;&gt;"",OR(ISNUMBER(SEARCH('💰 BÁO GIÁ'!$C$27,$A51)),ISNUMBER(SEARCH('💰 BÁO GIÁ'!$C$27,$B51)))),1,0)</f>
        <v>0</v>
      </c>
      <c r="O51" s="1" t="str">
        <f t="shared" si="1"/>
        <v/>
      </c>
    </row>
    <row r="52" customHeight="1" spans="1:15">
      <c r="A52" s="1" t="str">
        <f>IF('🔩 PISTON'!A58="","",'🔩 PISTON'!A58)</f>
        <v/>
      </c>
      <c r="B52" s="1" t="str">
        <f>IF('🔩 PISTON'!A58="","","Piston "&amp;'🔩 PISTON'!U58)</f>
        <v/>
      </c>
      <c r="C52" s="1" t="str">
        <f>IF('🔩 PISTON'!A58="","","Piston")</f>
        <v/>
      </c>
      <c r="D52" s="1" t="str">
        <f>IF('🔩 PISTON'!A58="","",'🔩 PISTON'!L58)</f>
        <v/>
      </c>
      <c r="E52" s="1" t="str">
        <f>IF('🔩 PISTON'!A58="","",'🔩 PISTON'!M58)</f>
        <v/>
      </c>
      <c r="F52" s="1" t="str">
        <f>IF('🔩 PISTON'!A58="","",'🔩 PISTON'!N58)</f>
        <v/>
      </c>
      <c r="G52" s="1" t="str">
        <f>IF('🔩 PISTON'!A58="","",'🔩 PISTON'!O58)</f>
        <v/>
      </c>
      <c r="H52" s="1" t="str">
        <f>IF('🔩 PISTON'!A58="","",'🔩 PISTON'!P58)</f>
        <v/>
      </c>
      <c r="I52" s="1" t="str">
        <f>IF('🔩 PISTON'!A58="","",'🔩 PISTON'!Q58)</f>
        <v/>
      </c>
      <c r="J52" s="1" t="str">
        <f>IF('🔩 PISTON'!A58="","",'🔩 PISTON'!D58)</f>
        <v/>
      </c>
      <c r="L52" s="1">
        <f>N(L51)+IF(AND('🔎 TRA CỨU NHANH'!$C$2&lt;&gt;"",OR(ISNUMBER(SEARCH('🔎 TRA CỨU NHANH'!$C$2,$A52)),ISNUMBER(SEARCH('🔎 TRA CỨU NHANH'!$C$2,$B52)))),1,0)</f>
        <v>0</v>
      </c>
      <c r="M52" s="1" t="str">
        <f t="shared" si="0"/>
        <v/>
      </c>
      <c r="N52" s="1">
        <f>N(N51)+IF(AND('💰 BÁO GIÁ'!$C$27&lt;&gt;"",OR(ISNUMBER(SEARCH('💰 BÁO GIÁ'!$C$27,$A52)),ISNUMBER(SEARCH('💰 BÁO GIÁ'!$C$27,$B52)))),1,0)</f>
        <v>0</v>
      </c>
      <c r="O52" s="1" t="str">
        <f t="shared" si="1"/>
        <v/>
      </c>
    </row>
    <row r="53" customHeight="1" spans="1:15">
      <c r="A53" s="1" t="str">
        <f>IF('🔩 PISTON'!A59="","",'🔩 PISTON'!A59)</f>
        <v/>
      </c>
      <c r="B53" s="1" t="str">
        <f>IF('🔩 PISTON'!A59="","","Piston "&amp;'🔩 PISTON'!U59)</f>
        <v/>
      </c>
      <c r="C53" s="1" t="str">
        <f>IF('🔩 PISTON'!A59="","","Piston")</f>
        <v/>
      </c>
      <c r="D53" s="1" t="str">
        <f>IF('🔩 PISTON'!A59="","",'🔩 PISTON'!L59)</f>
        <v/>
      </c>
      <c r="E53" s="1" t="str">
        <f>IF('🔩 PISTON'!A59="","",'🔩 PISTON'!M59)</f>
        <v/>
      </c>
      <c r="F53" s="1" t="str">
        <f>IF('🔩 PISTON'!A59="","",'🔩 PISTON'!N59)</f>
        <v/>
      </c>
      <c r="G53" s="1" t="str">
        <f>IF('🔩 PISTON'!A59="","",'🔩 PISTON'!O59)</f>
        <v/>
      </c>
      <c r="H53" s="1" t="str">
        <f>IF('🔩 PISTON'!A59="","",'🔩 PISTON'!P59)</f>
        <v/>
      </c>
      <c r="I53" s="1" t="str">
        <f>IF('🔩 PISTON'!A59="","",'🔩 PISTON'!Q59)</f>
        <v/>
      </c>
      <c r="J53" s="1" t="str">
        <f>IF('🔩 PISTON'!A59="","",'🔩 PISTON'!D59)</f>
        <v/>
      </c>
      <c r="L53" s="1">
        <f>N(L52)+IF(AND('🔎 TRA CỨU NHANH'!$C$2&lt;&gt;"",OR(ISNUMBER(SEARCH('🔎 TRA CỨU NHANH'!$C$2,$A53)),ISNUMBER(SEARCH('🔎 TRA CỨU NHANH'!$C$2,$B53)))),1,0)</f>
        <v>0</v>
      </c>
      <c r="M53" s="1" t="str">
        <f t="shared" si="0"/>
        <v/>
      </c>
      <c r="N53" s="1">
        <f>N(N52)+IF(AND('💰 BÁO GIÁ'!$C$27&lt;&gt;"",OR(ISNUMBER(SEARCH('💰 BÁO GIÁ'!$C$27,$A53)),ISNUMBER(SEARCH('💰 BÁO GIÁ'!$C$27,$B53)))),1,0)</f>
        <v>0</v>
      </c>
      <c r="O53" s="1" t="str">
        <f t="shared" si="1"/>
        <v/>
      </c>
    </row>
    <row r="54" customHeight="1" spans="1:15">
      <c r="A54" s="1" t="str">
        <f>IF('🔩 PISTON'!A60="","",'🔩 PISTON'!A60)</f>
        <v/>
      </c>
      <c r="B54" s="1" t="str">
        <f>IF('🔩 PISTON'!A60="","","Piston "&amp;'🔩 PISTON'!U60)</f>
        <v/>
      </c>
      <c r="C54" s="1" t="str">
        <f>IF('🔩 PISTON'!A60="","","Piston")</f>
        <v/>
      </c>
      <c r="D54" s="1" t="str">
        <f>IF('🔩 PISTON'!A60="","",'🔩 PISTON'!L60)</f>
        <v/>
      </c>
      <c r="E54" s="1" t="str">
        <f>IF('🔩 PISTON'!A60="","",'🔩 PISTON'!M60)</f>
        <v/>
      </c>
      <c r="F54" s="1" t="str">
        <f>IF('🔩 PISTON'!A60="","",'🔩 PISTON'!N60)</f>
        <v/>
      </c>
      <c r="G54" s="1" t="str">
        <f>IF('🔩 PISTON'!A60="","",'🔩 PISTON'!O60)</f>
        <v/>
      </c>
      <c r="H54" s="1" t="str">
        <f>IF('🔩 PISTON'!A60="","",'🔩 PISTON'!P60)</f>
        <v/>
      </c>
      <c r="I54" s="1" t="str">
        <f>IF('🔩 PISTON'!A60="","",'🔩 PISTON'!Q60)</f>
        <v/>
      </c>
      <c r="J54" s="1" t="str">
        <f>IF('🔩 PISTON'!A60="","",'🔩 PISTON'!D60)</f>
        <v/>
      </c>
      <c r="L54" s="1">
        <f>N(L53)+IF(AND('🔎 TRA CỨU NHANH'!$C$2&lt;&gt;"",OR(ISNUMBER(SEARCH('🔎 TRA CỨU NHANH'!$C$2,$A54)),ISNUMBER(SEARCH('🔎 TRA CỨU NHANH'!$C$2,$B54)))),1,0)</f>
        <v>0</v>
      </c>
      <c r="M54" s="1" t="str">
        <f t="shared" si="0"/>
        <v/>
      </c>
      <c r="N54" s="1">
        <f>N(N53)+IF(AND('💰 BÁO GIÁ'!$C$27&lt;&gt;"",OR(ISNUMBER(SEARCH('💰 BÁO GIÁ'!$C$27,$A54)),ISNUMBER(SEARCH('💰 BÁO GIÁ'!$C$27,$B54)))),1,0)</f>
        <v>0</v>
      </c>
      <c r="O54" s="1" t="str">
        <f t="shared" si="1"/>
        <v/>
      </c>
    </row>
    <row r="55" customHeight="1" spans="1:15">
      <c r="A55" s="1" t="str">
        <f>IF('🔩 PISTON'!A61="","",'🔩 PISTON'!A61)</f>
        <v/>
      </c>
      <c r="B55" s="1" t="str">
        <f>IF('🔩 PISTON'!A61="","","Piston "&amp;'🔩 PISTON'!U61)</f>
        <v/>
      </c>
      <c r="C55" s="1" t="str">
        <f>IF('🔩 PISTON'!A61="","","Piston")</f>
        <v/>
      </c>
      <c r="D55" s="1" t="str">
        <f>IF('🔩 PISTON'!A61="","",'🔩 PISTON'!L61)</f>
        <v/>
      </c>
      <c r="E55" s="1" t="str">
        <f>IF('🔩 PISTON'!A61="","",'🔩 PISTON'!M61)</f>
        <v/>
      </c>
      <c r="F55" s="1" t="str">
        <f>IF('🔩 PISTON'!A61="","",'🔩 PISTON'!N61)</f>
        <v/>
      </c>
      <c r="G55" s="1" t="str">
        <f>IF('🔩 PISTON'!A61="","",'🔩 PISTON'!O61)</f>
        <v/>
      </c>
      <c r="H55" s="1" t="str">
        <f>IF('🔩 PISTON'!A61="","",'🔩 PISTON'!P61)</f>
        <v/>
      </c>
      <c r="I55" s="1" t="str">
        <f>IF('🔩 PISTON'!A61="","",'🔩 PISTON'!Q61)</f>
        <v/>
      </c>
      <c r="J55" s="1" t="str">
        <f>IF('🔩 PISTON'!A61="","",'🔩 PISTON'!D61)</f>
        <v/>
      </c>
      <c r="L55" s="1">
        <f>N(L54)+IF(AND('🔎 TRA CỨU NHANH'!$C$2&lt;&gt;"",OR(ISNUMBER(SEARCH('🔎 TRA CỨU NHANH'!$C$2,$A55)),ISNUMBER(SEARCH('🔎 TRA CỨU NHANH'!$C$2,$B55)))),1,0)</f>
        <v>0</v>
      </c>
      <c r="M55" s="1" t="str">
        <f t="shared" si="0"/>
        <v/>
      </c>
      <c r="N55" s="1">
        <f>N(N54)+IF(AND('💰 BÁO GIÁ'!$C$27&lt;&gt;"",OR(ISNUMBER(SEARCH('💰 BÁO GIÁ'!$C$27,$A55)),ISNUMBER(SEARCH('💰 BÁO GIÁ'!$C$27,$B55)))),1,0)</f>
        <v>0</v>
      </c>
      <c r="O55" s="1" t="str">
        <f t="shared" si="1"/>
        <v/>
      </c>
    </row>
    <row r="56" customHeight="1" spans="1:15">
      <c r="A56" s="1" t="str">
        <f>IF('🔩 PISTON'!A62="","",'🔩 PISTON'!A62)</f>
        <v/>
      </c>
      <c r="B56" s="1" t="str">
        <f>IF('🔩 PISTON'!A62="","","Piston "&amp;'🔩 PISTON'!U62)</f>
        <v/>
      </c>
      <c r="C56" s="1" t="str">
        <f>IF('🔩 PISTON'!A62="","","Piston")</f>
        <v/>
      </c>
      <c r="D56" s="1" t="str">
        <f>IF('🔩 PISTON'!A62="","",'🔩 PISTON'!L62)</f>
        <v/>
      </c>
      <c r="E56" s="1" t="str">
        <f>IF('🔩 PISTON'!A62="","",'🔩 PISTON'!M62)</f>
        <v/>
      </c>
      <c r="F56" s="1" t="str">
        <f>IF('🔩 PISTON'!A62="","",'🔩 PISTON'!N62)</f>
        <v/>
      </c>
      <c r="G56" s="1" t="str">
        <f>IF('🔩 PISTON'!A62="","",'🔩 PISTON'!O62)</f>
        <v/>
      </c>
      <c r="H56" s="1" t="str">
        <f>IF('🔩 PISTON'!A62="","",'🔩 PISTON'!P62)</f>
        <v/>
      </c>
      <c r="I56" s="1" t="str">
        <f>IF('🔩 PISTON'!A62="","",'🔩 PISTON'!Q62)</f>
        <v/>
      </c>
      <c r="J56" s="1" t="str">
        <f>IF('🔩 PISTON'!A62="","",'🔩 PISTON'!D62)</f>
        <v/>
      </c>
      <c r="L56" s="1">
        <f>N(L55)+IF(AND('🔎 TRA CỨU NHANH'!$C$2&lt;&gt;"",OR(ISNUMBER(SEARCH('🔎 TRA CỨU NHANH'!$C$2,$A56)),ISNUMBER(SEARCH('🔎 TRA CỨU NHANH'!$C$2,$B56)))),1,0)</f>
        <v>0</v>
      </c>
      <c r="M56" s="1" t="str">
        <f t="shared" si="0"/>
        <v/>
      </c>
      <c r="N56" s="1">
        <f>N(N55)+IF(AND('💰 BÁO GIÁ'!$C$27&lt;&gt;"",OR(ISNUMBER(SEARCH('💰 BÁO GIÁ'!$C$27,$A56)),ISNUMBER(SEARCH('💰 BÁO GIÁ'!$C$27,$B56)))),1,0)</f>
        <v>0</v>
      </c>
      <c r="O56" s="1" t="str">
        <f t="shared" si="1"/>
        <v/>
      </c>
    </row>
    <row r="57" customHeight="1" spans="1:15">
      <c r="A57" s="1" t="str">
        <f>IF('🔩 PISTON'!A63="","",'🔩 PISTON'!A63)</f>
        <v/>
      </c>
      <c r="B57" s="1" t="str">
        <f>IF('🔩 PISTON'!A63="","","Piston "&amp;'🔩 PISTON'!U63)</f>
        <v/>
      </c>
      <c r="C57" s="1" t="str">
        <f>IF('🔩 PISTON'!A63="","","Piston")</f>
        <v/>
      </c>
      <c r="D57" s="1" t="str">
        <f>IF('🔩 PISTON'!A63="","",'🔩 PISTON'!L63)</f>
        <v/>
      </c>
      <c r="E57" s="1" t="str">
        <f>IF('🔩 PISTON'!A63="","",'🔩 PISTON'!M63)</f>
        <v/>
      </c>
      <c r="F57" s="1" t="str">
        <f>IF('🔩 PISTON'!A63="","",'🔩 PISTON'!N63)</f>
        <v/>
      </c>
      <c r="G57" s="1" t="str">
        <f>IF('🔩 PISTON'!A63="","",'🔩 PISTON'!O63)</f>
        <v/>
      </c>
      <c r="H57" s="1" t="str">
        <f>IF('🔩 PISTON'!A63="","",'🔩 PISTON'!P63)</f>
        <v/>
      </c>
      <c r="I57" s="1" t="str">
        <f>IF('🔩 PISTON'!A63="","",'🔩 PISTON'!Q63)</f>
        <v/>
      </c>
      <c r="J57" s="1" t="str">
        <f>IF('🔩 PISTON'!A63="","",'🔩 PISTON'!D63)</f>
        <v/>
      </c>
      <c r="L57" s="1">
        <f>N(L56)+IF(AND('🔎 TRA CỨU NHANH'!$C$2&lt;&gt;"",OR(ISNUMBER(SEARCH('🔎 TRA CỨU NHANH'!$C$2,$A57)),ISNUMBER(SEARCH('🔎 TRA CỨU NHANH'!$C$2,$B57)))),1,0)</f>
        <v>0</v>
      </c>
      <c r="M57" s="1" t="str">
        <f t="shared" si="0"/>
        <v/>
      </c>
      <c r="N57" s="1">
        <f>N(N56)+IF(AND('💰 BÁO GIÁ'!$C$27&lt;&gt;"",OR(ISNUMBER(SEARCH('💰 BÁO GIÁ'!$C$27,$A57)),ISNUMBER(SEARCH('💰 BÁO GIÁ'!$C$27,$B57)))),1,0)</f>
        <v>0</v>
      </c>
      <c r="O57" s="1" t="str">
        <f t="shared" si="1"/>
        <v/>
      </c>
    </row>
    <row r="58" customHeight="1" spans="1:15">
      <c r="A58" s="1" t="str">
        <f>IF('🔩 PISTON'!A64="","",'🔩 PISTON'!A64)</f>
        <v/>
      </c>
      <c r="B58" s="1" t="str">
        <f>IF('🔩 PISTON'!A64="","","Piston "&amp;'🔩 PISTON'!U64)</f>
        <v/>
      </c>
      <c r="C58" s="1" t="str">
        <f>IF('🔩 PISTON'!A64="","","Piston")</f>
        <v/>
      </c>
      <c r="D58" s="1" t="str">
        <f>IF('🔩 PISTON'!A64="","",'🔩 PISTON'!L64)</f>
        <v/>
      </c>
      <c r="E58" s="1" t="str">
        <f>IF('🔩 PISTON'!A64="","",'🔩 PISTON'!M64)</f>
        <v/>
      </c>
      <c r="F58" s="1" t="str">
        <f>IF('🔩 PISTON'!A64="","",'🔩 PISTON'!N64)</f>
        <v/>
      </c>
      <c r="G58" s="1" t="str">
        <f>IF('🔩 PISTON'!A64="","",'🔩 PISTON'!O64)</f>
        <v/>
      </c>
      <c r="H58" s="1" t="str">
        <f>IF('🔩 PISTON'!A64="","",'🔩 PISTON'!P64)</f>
        <v/>
      </c>
      <c r="I58" s="1" t="str">
        <f>IF('🔩 PISTON'!A64="","",'🔩 PISTON'!Q64)</f>
        <v/>
      </c>
      <c r="J58" s="1" t="str">
        <f>IF('🔩 PISTON'!A64="","",'🔩 PISTON'!D64)</f>
        <v/>
      </c>
      <c r="L58" s="1">
        <f>N(L57)+IF(AND('🔎 TRA CỨU NHANH'!$C$2&lt;&gt;"",OR(ISNUMBER(SEARCH('🔎 TRA CỨU NHANH'!$C$2,$A58)),ISNUMBER(SEARCH('🔎 TRA CỨU NHANH'!$C$2,$B58)))),1,0)</f>
        <v>0</v>
      </c>
      <c r="M58" s="1" t="str">
        <f t="shared" si="0"/>
        <v/>
      </c>
      <c r="N58" s="1">
        <f>N(N57)+IF(AND('💰 BÁO GIÁ'!$C$27&lt;&gt;"",OR(ISNUMBER(SEARCH('💰 BÁO GIÁ'!$C$27,$A58)),ISNUMBER(SEARCH('💰 BÁO GIÁ'!$C$27,$B58)))),1,0)</f>
        <v>0</v>
      </c>
      <c r="O58" s="1" t="str">
        <f t="shared" si="1"/>
        <v/>
      </c>
    </row>
    <row r="59" customHeight="1" spans="1:15">
      <c r="A59" s="1" t="str">
        <f>IF('🔩 PISTON'!A65="","",'🔩 PISTON'!A65)</f>
        <v/>
      </c>
      <c r="B59" s="1" t="str">
        <f>IF('🔩 PISTON'!A65="","","Piston "&amp;'🔩 PISTON'!U65)</f>
        <v/>
      </c>
      <c r="C59" s="1" t="str">
        <f>IF('🔩 PISTON'!A65="","","Piston")</f>
        <v/>
      </c>
      <c r="D59" s="1" t="str">
        <f>IF('🔩 PISTON'!A65="","",'🔩 PISTON'!L65)</f>
        <v/>
      </c>
      <c r="E59" s="1" t="str">
        <f>IF('🔩 PISTON'!A65="","",'🔩 PISTON'!M65)</f>
        <v/>
      </c>
      <c r="F59" s="1" t="str">
        <f>IF('🔩 PISTON'!A65="","",'🔩 PISTON'!N65)</f>
        <v/>
      </c>
      <c r="G59" s="1" t="str">
        <f>IF('🔩 PISTON'!A65="","",'🔩 PISTON'!O65)</f>
        <v/>
      </c>
      <c r="H59" s="1" t="str">
        <f>IF('🔩 PISTON'!A65="","",'🔩 PISTON'!P65)</f>
        <v/>
      </c>
      <c r="I59" s="1" t="str">
        <f>IF('🔩 PISTON'!A65="","",'🔩 PISTON'!Q65)</f>
        <v/>
      </c>
      <c r="J59" s="1" t="str">
        <f>IF('🔩 PISTON'!A65="","",'🔩 PISTON'!D65)</f>
        <v/>
      </c>
      <c r="L59" s="1">
        <f>N(L58)+IF(AND('🔎 TRA CỨU NHANH'!$C$2&lt;&gt;"",OR(ISNUMBER(SEARCH('🔎 TRA CỨU NHANH'!$C$2,$A59)),ISNUMBER(SEARCH('🔎 TRA CỨU NHANH'!$C$2,$B59)))),1,0)</f>
        <v>0</v>
      </c>
      <c r="M59" s="1" t="str">
        <f t="shared" si="0"/>
        <v/>
      </c>
      <c r="N59" s="1">
        <f>N(N58)+IF(AND('💰 BÁO GIÁ'!$C$27&lt;&gt;"",OR(ISNUMBER(SEARCH('💰 BÁO GIÁ'!$C$27,$A59)),ISNUMBER(SEARCH('💰 BÁO GIÁ'!$C$27,$B59)))),1,0)</f>
        <v>0</v>
      </c>
      <c r="O59" s="1" t="str">
        <f t="shared" si="1"/>
        <v/>
      </c>
    </row>
    <row r="60" customHeight="1" spans="1:15">
      <c r="A60" s="1" t="str">
        <f>IF('🔩 PISTON'!A66="","",'🔩 PISTON'!A66)</f>
        <v/>
      </c>
      <c r="B60" s="1" t="str">
        <f>IF('🔩 PISTON'!A66="","","Piston "&amp;'🔩 PISTON'!U66)</f>
        <v/>
      </c>
      <c r="C60" s="1" t="str">
        <f>IF('🔩 PISTON'!A66="","","Piston")</f>
        <v/>
      </c>
      <c r="D60" s="1" t="str">
        <f>IF('🔩 PISTON'!A66="","",'🔩 PISTON'!L66)</f>
        <v/>
      </c>
      <c r="E60" s="1" t="str">
        <f>IF('🔩 PISTON'!A66="","",'🔩 PISTON'!M66)</f>
        <v/>
      </c>
      <c r="F60" s="1" t="str">
        <f>IF('🔩 PISTON'!A66="","",'🔩 PISTON'!N66)</f>
        <v/>
      </c>
      <c r="G60" s="1" t="str">
        <f>IF('🔩 PISTON'!A66="","",'🔩 PISTON'!O66)</f>
        <v/>
      </c>
      <c r="H60" s="1" t="str">
        <f>IF('🔩 PISTON'!A66="","",'🔩 PISTON'!P66)</f>
        <v/>
      </c>
      <c r="I60" s="1" t="str">
        <f>IF('🔩 PISTON'!A66="","",'🔩 PISTON'!Q66)</f>
        <v/>
      </c>
      <c r="J60" s="1" t="str">
        <f>IF('🔩 PISTON'!A66="","",'🔩 PISTON'!D66)</f>
        <v/>
      </c>
      <c r="L60" s="1">
        <f>N(L59)+IF(AND('🔎 TRA CỨU NHANH'!$C$2&lt;&gt;"",OR(ISNUMBER(SEARCH('🔎 TRA CỨU NHANH'!$C$2,$A60)),ISNUMBER(SEARCH('🔎 TRA CỨU NHANH'!$C$2,$B60)))),1,0)</f>
        <v>0</v>
      </c>
      <c r="M60" s="1" t="str">
        <f t="shared" si="0"/>
        <v/>
      </c>
      <c r="N60" s="1">
        <f>N(N59)+IF(AND('💰 BÁO GIÁ'!$C$27&lt;&gt;"",OR(ISNUMBER(SEARCH('💰 BÁO GIÁ'!$C$27,$A60)),ISNUMBER(SEARCH('💰 BÁO GIÁ'!$C$27,$B60)))),1,0)</f>
        <v>0</v>
      </c>
      <c r="O60" s="1" t="str">
        <f t="shared" si="1"/>
        <v/>
      </c>
    </row>
    <row r="61" customHeight="1" spans="1:15">
      <c r="A61" s="1" t="str">
        <f>IF('🔩 PISTON'!A67="","",'🔩 PISTON'!A67)</f>
        <v/>
      </c>
      <c r="B61" s="1" t="str">
        <f>IF('🔩 PISTON'!A67="","","Piston "&amp;'🔩 PISTON'!U67)</f>
        <v/>
      </c>
      <c r="C61" s="1" t="str">
        <f>IF('🔩 PISTON'!A67="","","Piston")</f>
        <v/>
      </c>
      <c r="D61" s="1" t="str">
        <f>IF('🔩 PISTON'!A67="","",'🔩 PISTON'!L67)</f>
        <v/>
      </c>
      <c r="E61" s="1" t="str">
        <f>IF('🔩 PISTON'!A67="","",'🔩 PISTON'!M67)</f>
        <v/>
      </c>
      <c r="F61" s="1" t="str">
        <f>IF('🔩 PISTON'!A67="","",'🔩 PISTON'!N67)</f>
        <v/>
      </c>
      <c r="G61" s="1" t="str">
        <f>IF('🔩 PISTON'!A67="","",'🔩 PISTON'!O67)</f>
        <v/>
      </c>
      <c r="H61" s="1" t="str">
        <f>IF('🔩 PISTON'!A67="","",'🔩 PISTON'!P67)</f>
        <v/>
      </c>
      <c r="I61" s="1" t="str">
        <f>IF('🔩 PISTON'!A67="","",'🔩 PISTON'!Q67)</f>
        <v/>
      </c>
      <c r="J61" s="1" t="str">
        <f>IF('🔩 PISTON'!A67="","",'🔩 PISTON'!D67)</f>
        <v/>
      </c>
      <c r="L61" s="1">
        <f>N(L60)+IF(AND('🔎 TRA CỨU NHANH'!$C$2&lt;&gt;"",OR(ISNUMBER(SEARCH('🔎 TRA CỨU NHANH'!$C$2,$A61)),ISNUMBER(SEARCH('🔎 TRA CỨU NHANH'!$C$2,$B61)))),1,0)</f>
        <v>0</v>
      </c>
      <c r="M61" s="1" t="str">
        <f t="shared" si="0"/>
        <v/>
      </c>
      <c r="N61" s="1">
        <f>N(N60)+IF(AND('💰 BÁO GIÁ'!$C$27&lt;&gt;"",OR(ISNUMBER(SEARCH('💰 BÁO GIÁ'!$C$27,$A61)),ISNUMBER(SEARCH('💰 BÁO GIÁ'!$C$27,$B61)))),1,0)</f>
        <v>0</v>
      </c>
      <c r="O61" s="1" t="str">
        <f t="shared" si="1"/>
        <v/>
      </c>
    </row>
    <row r="62" customHeight="1" spans="1:15">
      <c r="A62" s="1" t="str">
        <f>IF('🔩 PISTON'!A68="","",'🔩 PISTON'!A68)</f>
        <v/>
      </c>
      <c r="B62" s="1" t="str">
        <f>IF('🔩 PISTON'!A68="","","Piston "&amp;'🔩 PISTON'!U68)</f>
        <v/>
      </c>
      <c r="C62" s="1" t="str">
        <f>IF('🔩 PISTON'!A68="","","Piston")</f>
        <v/>
      </c>
      <c r="D62" s="1" t="str">
        <f>IF('🔩 PISTON'!A68="","",'🔩 PISTON'!L68)</f>
        <v/>
      </c>
      <c r="E62" s="1" t="str">
        <f>IF('🔩 PISTON'!A68="","",'🔩 PISTON'!M68)</f>
        <v/>
      </c>
      <c r="F62" s="1" t="str">
        <f>IF('🔩 PISTON'!A68="","",'🔩 PISTON'!N68)</f>
        <v/>
      </c>
      <c r="G62" s="1" t="str">
        <f>IF('🔩 PISTON'!A68="","",'🔩 PISTON'!O68)</f>
        <v/>
      </c>
      <c r="H62" s="1" t="str">
        <f>IF('🔩 PISTON'!A68="","",'🔩 PISTON'!P68)</f>
        <v/>
      </c>
      <c r="I62" s="1" t="str">
        <f>IF('🔩 PISTON'!A68="","",'🔩 PISTON'!Q68)</f>
        <v/>
      </c>
      <c r="J62" s="1" t="str">
        <f>IF('🔩 PISTON'!A68="","",'🔩 PISTON'!D68)</f>
        <v/>
      </c>
      <c r="L62" s="1">
        <f>N(L61)+IF(AND('🔎 TRA CỨU NHANH'!$C$2&lt;&gt;"",OR(ISNUMBER(SEARCH('🔎 TRA CỨU NHANH'!$C$2,$A62)),ISNUMBER(SEARCH('🔎 TRA CỨU NHANH'!$C$2,$B62)))),1,0)</f>
        <v>0</v>
      </c>
      <c r="M62" s="1" t="str">
        <f t="shared" si="0"/>
        <v/>
      </c>
      <c r="N62" s="1">
        <f>N(N61)+IF(AND('💰 BÁO GIÁ'!$C$27&lt;&gt;"",OR(ISNUMBER(SEARCH('💰 BÁO GIÁ'!$C$27,$A62)),ISNUMBER(SEARCH('💰 BÁO GIÁ'!$C$27,$B62)))),1,0)</f>
        <v>0</v>
      </c>
      <c r="O62" s="1" t="str">
        <f t="shared" si="1"/>
        <v/>
      </c>
    </row>
    <row r="63" customHeight="1" spans="1:15">
      <c r="A63" s="1" t="str">
        <f>IF('🔩 PISTON'!A69="","",'🔩 PISTON'!A69)</f>
        <v/>
      </c>
      <c r="B63" s="1" t="str">
        <f>IF('🔩 PISTON'!A69="","","Piston "&amp;'🔩 PISTON'!U69)</f>
        <v/>
      </c>
      <c r="C63" s="1" t="str">
        <f>IF('🔩 PISTON'!A69="","","Piston")</f>
        <v/>
      </c>
      <c r="D63" s="1" t="str">
        <f>IF('🔩 PISTON'!A69="","",'🔩 PISTON'!L69)</f>
        <v/>
      </c>
      <c r="E63" s="1" t="str">
        <f>IF('🔩 PISTON'!A69="","",'🔩 PISTON'!M69)</f>
        <v/>
      </c>
      <c r="F63" s="1" t="str">
        <f>IF('🔩 PISTON'!A69="","",'🔩 PISTON'!N69)</f>
        <v/>
      </c>
      <c r="G63" s="1" t="str">
        <f>IF('🔩 PISTON'!A69="","",'🔩 PISTON'!O69)</f>
        <v/>
      </c>
      <c r="H63" s="1" t="str">
        <f>IF('🔩 PISTON'!A69="","",'🔩 PISTON'!P69)</f>
        <v/>
      </c>
      <c r="I63" s="1" t="str">
        <f>IF('🔩 PISTON'!A69="","",'🔩 PISTON'!Q69)</f>
        <v/>
      </c>
      <c r="J63" s="1" t="str">
        <f>IF('🔩 PISTON'!A69="","",'🔩 PISTON'!D69)</f>
        <v/>
      </c>
      <c r="L63" s="1">
        <f>N(L62)+IF(AND('🔎 TRA CỨU NHANH'!$C$2&lt;&gt;"",OR(ISNUMBER(SEARCH('🔎 TRA CỨU NHANH'!$C$2,$A63)),ISNUMBER(SEARCH('🔎 TRA CỨU NHANH'!$C$2,$B63)))),1,0)</f>
        <v>0</v>
      </c>
      <c r="M63" s="1" t="str">
        <f t="shared" si="0"/>
        <v/>
      </c>
      <c r="N63" s="1">
        <f>N(N62)+IF(AND('💰 BÁO GIÁ'!$C$27&lt;&gt;"",OR(ISNUMBER(SEARCH('💰 BÁO GIÁ'!$C$27,$A63)),ISNUMBER(SEARCH('💰 BÁO GIÁ'!$C$27,$B63)))),1,0)</f>
        <v>0</v>
      </c>
      <c r="O63" s="1" t="str">
        <f t="shared" si="1"/>
        <v/>
      </c>
    </row>
    <row r="64" customHeight="1" spans="1:15">
      <c r="A64" s="1" t="str">
        <f>IF('🔩 PISTON'!A70="","",'🔩 PISTON'!A70)</f>
        <v/>
      </c>
      <c r="B64" s="1" t="str">
        <f>IF('🔩 PISTON'!A70="","","Piston "&amp;'🔩 PISTON'!U70)</f>
        <v/>
      </c>
      <c r="C64" s="1" t="str">
        <f>IF('🔩 PISTON'!A70="","","Piston")</f>
        <v/>
      </c>
      <c r="D64" s="1" t="str">
        <f>IF('🔩 PISTON'!A70="","",'🔩 PISTON'!L70)</f>
        <v/>
      </c>
      <c r="E64" s="1" t="str">
        <f>IF('🔩 PISTON'!A70="","",'🔩 PISTON'!M70)</f>
        <v/>
      </c>
      <c r="F64" s="1" t="str">
        <f>IF('🔩 PISTON'!A70="","",'🔩 PISTON'!N70)</f>
        <v/>
      </c>
      <c r="G64" s="1" t="str">
        <f>IF('🔩 PISTON'!A70="","",'🔩 PISTON'!O70)</f>
        <v/>
      </c>
      <c r="H64" s="1" t="str">
        <f>IF('🔩 PISTON'!A70="","",'🔩 PISTON'!P70)</f>
        <v/>
      </c>
      <c r="I64" s="1" t="str">
        <f>IF('🔩 PISTON'!A70="","",'🔩 PISTON'!Q70)</f>
        <v/>
      </c>
      <c r="J64" s="1" t="str">
        <f>IF('🔩 PISTON'!A70="","",'🔩 PISTON'!D70)</f>
        <v/>
      </c>
      <c r="L64" s="1">
        <f>N(L63)+IF(AND('🔎 TRA CỨU NHANH'!$C$2&lt;&gt;"",OR(ISNUMBER(SEARCH('🔎 TRA CỨU NHANH'!$C$2,$A64)),ISNUMBER(SEARCH('🔎 TRA CỨU NHANH'!$C$2,$B64)))),1,0)</f>
        <v>0</v>
      </c>
      <c r="M64" s="1" t="str">
        <f t="shared" si="0"/>
        <v/>
      </c>
      <c r="N64" s="1">
        <f>N(N63)+IF(AND('💰 BÁO GIÁ'!$C$27&lt;&gt;"",OR(ISNUMBER(SEARCH('💰 BÁO GIÁ'!$C$27,$A64)),ISNUMBER(SEARCH('💰 BÁO GIÁ'!$C$27,$B64)))),1,0)</f>
        <v>0</v>
      </c>
      <c r="O64" s="1" t="str">
        <f t="shared" si="1"/>
        <v/>
      </c>
    </row>
    <row r="65" customHeight="1" spans="1:15">
      <c r="A65" s="1" t="str">
        <f>IF('🔩 PISTON'!A71="","",'🔩 PISTON'!A71)</f>
        <v/>
      </c>
      <c r="B65" s="1" t="str">
        <f>IF('🔩 PISTON'!A71="","","Piston "&amp;'🔩 PISTON'!U71)</f>
        <v/>
      </c>
      <c r="C65" s="1" t="str">
        <f>IF('🔩 PISTON'!A71="","","Piston")</f>
        <v/>
      </c>
      <c r="D65" s="1" t="str">
        <f>IF('🔩 PISTON'!A71="","",'🔩 PISTON'!L71)</f>
        <v/>
      </c>
      <c r="E65" s="1" t="str">
        <f>IF('🔩 PISTON'!A71="","",'🔩 PISTON'!M71)</f>
        <v/>
      </c>
      <c r="F65" s="1" t="str">
        <f>IF('🔩 PISTON'!A71="","",'🔩 PISTON'!N71)</f>
        <v/>
      </c>
      <c r="G65" s="1" t="str">
        <f>IF('🔩 PISTON'!A71="","",'🔩 PISTON'!O71)</f>
        <v/>
      </c>
      <c r="H65" s="1" t="str">
        <f>IF('🔩 PISTON'!A71="","",'🔩 PISTON'!P71)</f>
        <v/>
      </c>
      <c r="I65" s="1" t="str">
        <f>IF('🔩 PISTON'!A71="","",'🔩 PISTON'!Q71)</f>
        <v/>
      </c>
      <c r="J65" s="1" t="str">
        <f>IF('🔩 PISTON'!A71="","",'🔩 PISTON'!D71)</f>
        <v/>
      </c>
      <c r="L65" s="1">
        <f>N(L64)+IF(AND('🔎 TRA CỨU NHANH'!$C$2&lt;&gt;"",OR(ISNUMBER(SEARCH('🔎 TRA CỨU NHANH'!$C$2,$A65)),ISNUMBER(SEARCH('🔎 TRA CỨU NHANH'!$C$2,$B65)))),1,0)</f>
        <v>0</v>
      </c>
      <c r="M65" s="1" t="str">
        <f t="shared" si="0"/>
        <v/>
      </c>
      <c r="N65" s="1">
        <f>N(N64)+IF(AND('💰 BÁO GIÁ'!$C$27&lt;&gt;"",OR(ISNUMBER(SEARCH('💰 BÁO GIÁ'!$C$27,$A65)),ISNUMBER(SEARCH('💰 BÁO GIÁ'!$C$27,$B65)))),1,0)</f>
        <v>0</v>
      </c>
      <c r="O65" s="1" t="str">
        <f t="shared" si="1"/>
        <v/>
      </c>
    </row>
    <row r="66" customHeight="1" spans="1:15">
      <c r="A66" s="1" t="str">
        <f>IF('🔩 PISTON'!A72="","",'🔩 PISTON'!A72)</f>
        <v/>
      </c>
      <c r="B66" s="1" t="str">
        <f>IF('🔩 PISTON'!A72="","","Piston "&amp;'🔩 PISTON'!U72)</f>
        <v/>
      </c>
      <c r="C66" s="1" t="str">
        <f>IF('🔩 PISTON'!A72="","","Piston")</f>
        <v/>
      </c>
      <c r="D66" s="1" t="str">
        <f>IF('🔩 PISTON'!A72="","",'🔩 PISTON'!L72)</f>
        <v/>
      </c>
      <c r="E66" s="1" t="str">
        <f>IF('🔩 PISTON'!A72="","",'🔩 PISTON'!M72)</f>
        <v/>
      </c>
      <c r="F66" s="1" t="str">
        <f>IF('🔩 PISTON'!A72="","",'🔩 PISTON'!N72)</f>
        <v/>
      </c>
      <c r="G66" s="1" t="str">
        <f>IF('🔩 PISTON'!A72="","",'🔩 PISTON'!O72)</f>
        <v/>
      </c>
      <c r="H66" s="1" t="str">
        <f>IF('🔩 PISTON'!A72="","",'🔩 PISTON'!P72)</f>
        <v/>
      </c>
      <c r="I66" s="1" t="str">
        <f>IF('🔩 PISTON'!A72="","",'🔩 PISTON'!Q72)</f>
        <v/>
      </c>
      <c r="J66" s="1" t="str">
        <f>IF('🔩 PISTON'!A72="","",'🔩 PISTON'!D72)</f>
        <v/>
      </c>
      <c r="L66" s="1">
        <f>N(L65)+IF(AND('🔎 TRA CỨU NHANH'!$C$2&lt;&gt;"",OR(ISNUMBER(SEARCH('🔎 TRA CỨU NHANH'!$C$2,$A66)),ISNUMBER(SEARCH('🔎 TRA CỨU NHANH'!$C$2,$B66)))),1,0)</f>
        <v>0</v>
      </c>
      <c r="M66" s="1" t="str">
        <f t="shared" ref="M66:M129" si="2">IF(L66&gt;N(L65),L66,"")</f>
        <v/>
      </c>
      <c r="N66" s="1">
        <f>N(N65)+IF(AND('💰 BÁO GIÁ'!$C$27&lt;&gt;"",OR(ISNUMBER(SEARCH('💰 BÁO GIÁ'!$C$27,$A66)),ISNUMBER(SEARCH('💰 BÁO GIÁ'!$C$27,$B66)))),1,0)</f>
        <v>0</v>
      </c>
      <c r="O66" s="1" t="str">
        <f t="shared" ref="O66:O129" si="3">IF(N66&gt;N(N65),N66,"")</f>
        <v/>
      </c>
    </row>
    <row r="67" customHeight="1" spans="1:15">
      <c r="A67" s="1" t="str">
        <f>IF('🔩 PISTON'!A73="","",'🔩 PISTON'!A73)</f>
        <v/>
      </c>
      <c r="B67" s="1" t="str">
        <f>IF('🔩 PISTON'!A73="","","Piston "&amp;'🔩 PISTON'!U73)</f>
        <v/>
      </c>
      <c r="C67" s="1" t="str">
        <f>IF('🔩 PISTON'!A73="","","Piston")</f>
        <v/>
      </c>
      <c r="D67" s="1" t="str">
        <f>IF('🔩 PISTON'!A73="","",'🔩 PISTON'!L73)</f>
        <v/>
      </c>
      <c r="E67" s="1" t="str">
        <f>IF('🔩 PISTON'!A73="","",'🔩 PISTON'!M73)</f>
        <v/>
      </c>
      <c r="F67" s="1" t="str">
        <f>IF('🔩 PISTON'!A73="","",'🔩 PISTON'!N73)</f>
        <v/>
      </c>
      <c r="G67" s="1" t="str">
        <f>IF('🔩 PISTON'!A73="","",'🔩 PISTON'!O73)</f>
        <v/>
      </c>
      <c r="H67" s="1" t="str">
        <f>IF('🔩 PISTON'!A73="","",'🔩 PISTON'!P73)</f>
        <v/>
      </c>
      <c r="I67" s="1" t="str">
        <f>IF('🔩 PISTON'!A73="","",'🔩 PISTON'!Q73)</f>
        <v/>
      </c>
      <c r="J67" s="1" t="str">
        <f>IF('🔩 PISTON'!A73="","",'🔩 PISTON'!D73)</f>
        <v/>
      </c>
      <c r="L67" s="1">
        <f>N(L66)+IF(AND('🔎 TRA CỨU NHANH'!$C$2&lt;&gt;"",OR(ISNUMBER(SEARCH('🔎 TRA CỨU NHANH'!$C$2,$A67)),ISNUMBER(SEARCH('🔎 TRA CỨU NHANH'!$C$2,$B67)))),1,0)</f>
        <v>0</v>
      </c>
      <c r="M67" s="1" t="str">
        <f t="shared" si="2"/>
        <v/>
      </c>
      <c r="N67" s="1">
        <f>N(N66)+IF(AND('💰 BÁO GIÁ'!$C$27&lt;&gt;"",OR(ISNUMBER(SEARCH('💰 BÁO GIÁ'!$C$27,$A67)),ISNUMBER(SEARCH('💰 BÁO GIÁ'!$C$27,$B67)))),1,0)</f>
        <v>0</v>
      </c>
      <c r="O67" s="1" t="str">
        <f t="shared" si="3"/>
        <v/>
      </c>
    </row>
    <row r="68" customHeight="1" spans="1:15">
      <c r="A68" s="1" t="str">
        <f>IF('🔩 PISTON'!A74="","",'🔩 PISTON'!A74)</f>
        <v/>
      </c>
      <c r="B68" s="1" t="str">
        <f>IF('🔩 PISTON'!A74="","","Piston "&amp;'🔩 PISTON'!U74)</f>
        <v/>
      </c>
      <c r="C68" s="1" t="str">
        <f>IF('🔩 PISTON'!A74="","","Piston")</f>
        <v/>
      </c>
      <c r="D68" s="1" t="str">
        <f>IF('🔩 PISTON'!A74="","",'🔩 PISTON'!L74)</f>
        <v/>
      </c>
      <c r="E68" s="1" t="str">
        <f>IF('🔩 PISTON'!A74="","",'🔩 PISTON'!M74)</f>
        <v/>
      </c>
      <c r="F68" s="1" t="str">
        <f>IF('🔩 PISTON'!A74="","",'🔩 PISTON'!N74)</f>
        <v/>
      </c>
      <c r="G68" s="1" t="str">
        <f>IF('🔩 PISTON'!A74="","",'🔩 PISTON'!O74)</f>
        <v/>
      </c>
      <c r="H68" s="1" t="str">
        <f>IF('🔩 PISTON'!A74="","",'🔩 PISTON'!P74)</f>
        <v/>
      </c>
      <c r="I68" s="1" t="str">
        <f>IF('🔩 PISTON'!A74="","",'🔩 PISTON'!Q74)</f>
        <v/>
      </c>
      <c r="J68" s="1" t="str">
        <f>IF('🔩 PISTON'!A74="","",'🔩 PISTON'!D74)</f>
        <v/>
      </c>
      <c r="L68" s="1">
        <f>N(L67)+IF(AND('🔎 TRA CỨU NHANH'!$C$2&lt;&gt;"",OR(ISNUMBER(SEARCH('🔎 TRA CỨU NHANH'!$C$2,$A68)),ISNUMBER(SEARCH('🔎 TRA CỨU NHANH'!$C$2,$B68)))),1,0)</f>
        <v>0</v>
      </c>
      <c r="M68" s="1" t="str">
        <f t="shared" si="2"/>
        <v/>
      </c>
      <c r="N68" s="1">
        <f>N(N67)+IF(AND('💰 BÁO GIÁ'!$C$27&lt;&gt;"",OR(ISNUMBER(SEARCH('💰 BÁO GIÁ'!$C$27,$A68)),ISNUMBER(SEARCH('💰 BÁO GIÁ'!$C$27,$B68)))),1,0)</f>
        <v>0</v>
      </c>
      <c r="O68" s="1" t="str">
        <f t="shared" si="3"/>
        <v/>
      </c>
    </row>
    <row r="69" customHeight="1" spans="1:15">
      <c r="A69" s="1" t="str">
        <f>IF('🔩 PISTON'!A75="","",'🔩 PISTON'!A75)</f>
        <v/>
      </c>
      <c r="B69" s="1" t="str">
        <f>IF('🔩 PISTON'!A75="","","Piston "&amp;'🔩 PISTON'!U75)</f>
        <v/>
      </c>
      <c r="C69" s="1" t="str">
        <f>IF('🔩 PISTON'!A75="","","Piston")</f>
        <v/>
      </c>
      <c r="D69" s="1" t="str">
        <f>IF('🔩 PISTON'!A75="","",'🔩 PISTON'!L75)</f>
        <v/>
      </c>
      <c r="E69" s="1" t="str">
        <f>IF('🔩 PISTON'!A75="","",'🔩 PISTON'!M75)</f>
        <v/>
      </c>
      <c r="F69" s="1" t="str">
        <f>IF('🔩 PISTON'!A75="","",'🔩 PISTON'!N75)</f>
        <v/>
      </c>
      <c r="G69" s="1" t="str">
        <f>IF('🔩 PISTON'!A75="","",'🔩 PISTON'!O75)</f>
        <v/>
      </c>
      <c r="H69" s="1" t="str">
        <f>IF('🔩 PISTON'!A75="","",'🔩 PISTON'!P75)</f>
        <v/>
      </c>
      <c r="I69" s="1" t="str">
        <f>IF('🔩 PISTON'!A75="","",'🔩 PISTON'!Q75)</f>
        <v/>
      </c>
      <c r="J69" s="1" t="str">
        <f>IF('🔩 PISTON'!A75="","",'🔩 PISTON'!D75)</f>
        <v/>
      </c>
      <c r="L69" s="1">
        <f>N(L68)+IF(AND('🔎 TRA CỨU NHANH'!$C$2&lt;&gt;"",OR(ISNUMBER(SEARCH('🔎 TRA CỨU NHANH'!$C$2,$A69)),ISNUMBER(SEARCH('🔎 TRA CỨU NHANH'!$C$2,$B69)))),1,0)</f>
        <v>0</v>
      </c>
      <c r="M69" s="1" t="str">
        <f t="shared" si="2"/>
        <v/>
      </c>
      <c r="N69" s="1">
        <f>N(N68)+IF(AND('💰 BÁO GIÁ'!$C$27&lt;&gt;"",OR(ISNUMBER(SEARCH('💰 BÁO GIÁ'!$C$27,$A69)),ISNUMBER(SEARCH('💰 BÁO GIÁ'!$C$27,$B69)))),1,0)</f>
        <v>0</v>
      </c>
      <c r="O69" s="1" t="str">
        <f t="shared" si="3"/>
        <v/>
      </c>
    </row>
    <row r="70" customHeight="1" spans="1:15">
      <c r="A70" s="1" t="str">
        <f>IF('🔩 PISTON'!A76="","",'🔩 PISTON'!A76)</f>
        <v/>
      </c>
      <c r="B70" s="1" t="str">
        <f>IF('🔩 PISTON'!A76="","","Piston "&amp;'🔩 PISTON'!U76)</f>
        <v/>
      </c>
      <c r="C70" s="1" t="str">
        <f>IF('🔩 PISTON'!A76="","","Piston")</f>
        <v/>
      </c>
      <c r="D70" s="1" t="str">
        <f>IF('🔩 PISTON'!A76="","",'🔩 PISTON'!L76)</f>
        <v/>
      </c>
      <c r="E70" s="1" t="str">
        <f>IF('🔩 PISTON'!A76="","",'🔩 PISTON'!M76)</f>
        <v/>
      </c>
      <c r="F70" s="1" t="str">
        <f>IF('🔩 PISTON'!A76="","",'🔩 PISTON'!N76)</f>
        <v/>
      </c>
      <c r="G70" s="1" t="str">
        <f>IF('🔩 PISTON'!A76="","",'🔩 PISTON'!O76)</f>
        <v/>
      </c>
      <c r="H70" s="1" t="str">
        <f>IF('🔩 PISTON'!A76="","",'🔩 PISTON'!P76)</f>
        <v/>
      </c>
      <c r="I70" s="1" t="str">
        <f>IF('🔩 PISTON'!A76="","",'🔩 PISTON'!Q76)</f>
        <v/>
      </c>
      <c r="J70" s="1" t="str">
        <f>IF('🔩 PISTON'!A76="","",'🔩 PISTON'!D76)</f>
        <v/>
      </c>
      <c r="L70" s="1">
        <f>N(L69)+IF(AND('🔎 TRA CỨU NHANH'!$C$2&lt;&gt;"",OR(ISNUMBER(SEARCH('🔎 TRA CỨU NHANH'!$C$2,$A70)),ISNUMBER(SEARCH('🔎 TRA CỨU NHANH'!$C$2,$B70)))),1,0)</f>
        <v>0</v>
      </c>
      <c r="M70" s="1" t="str">
        <f t="shared" si="2"/>
        <v/>
      </c>
      <c r="N70" s="1">
        <f>N(N69)+IF(AND('💰 BÁO GIÁ'!$C$27&lt;&gt;"",OR(ISNUMBER(SEARCH('💰 BÁO GIÁ'!$C$27,$A70)),ISNUMBER(SEARCH('💰 BÁO GIÁ'!$C$27,$B70)))),1,0)</f>
        <v>0</v>
      </c>
      <c r="O70" s="1" t="str">
        <f t="shared" si="3"/>
        <v/>
      </c>
    </row>
    <row r="71" customHeight="1" spans="1:15">
      <c r="A71" s="1" t="str">
        <f>IF('🔩 PISTON'!A77="","",'🔩 PISTON'!A77)</f>
        <v/>
      </c>
      <c r="B71" s="1" t="str">
        <f>IF('🔩 PISTON'!A77="","","Piston "&amp;'🔩 PISTON'!U77)</f>
        <v/>
      </c>
      <c r="C71" s="1" t="str">
        <f>IF('🔩 PISTON'!A77="","","Piston")</f>
        <v/>
      </c>
      <c r="D71" s="1" t="str">
        <f>IF('🔩 PISTON'!A77="","",'🔩 PISTON'!L77)</f>
        <v/>
      </c>
      <c r="E71" s="1" t="str">
        <f>IF('🔩 PISTON'!A77="","",'🔩 PISTON'!M77)</f>
        <v/>
      </c>
      <c r="F71" s="1" t="str">
        <f>IF('🔩 PISTON'!A77="","",'🔩 PISTON'!N77)</f>
        <v/>
      </c>
      <c r="G71" s="1" t="str">
        <f>IF('🔩 PISTON'!A77="","",'🔩 PISTON'!O77)</f>
        <v/>
      </c>
      <c r="H71" s="1" t="str">
        <f>IF('🔩 PISTON'!A77="","",'🔩 PISTON'!P77)</f>
        <v/>
      </c>
      <c r="I71" s="1" t="str">
        <f>IF('🔩 PISTON'!A77="","",'🔩 PISTON'!Q77)</f>
        <v/>
      </c>
      <c r="J71" s="1" t="str">
        <f>IF('🔩 PISTON'!A77="","",'🔩 PISTON'!D77)</f>
        <v/>
      </c>
      <c r="L71" s="1">
        <f>N(L70)+IF(AND('🔎 TRA CỨU NHANH'!$C$2&lt;&gt;"",OR(ISNUMBER(SEARCH('🔎 TRA CỨU NHANH'!$C$2,$A71)),ISNUMBER(SEARCH('🔎 TRA CỨU NHANH'!$C$2,$B71)))),1,0)</f>
        <v>0</v>
      </c>
      <c r="M71" s="1" t="str">
        <f t="shared" si="2"/>
        <v/>
      </c>
      <c r="N71" s="1">
        <f>N(N70)+IF(AND('💰 BÁO GIÁ'!$C$27&lt;&gt;"",OR(ISNUMBER(SEARCH('💰 BÁO GIÁ'!$C$27,$A71)),ISNUMBER(SEARCH('💰 BÁO GIÁ'!$C$27,$B71)))),1,0)</f>
        <v>0</v>
      </c>
      <c r="O71" s="1" t="str">
        <f t="shared" si="3"/>
        <v/>
      </c>
    </row>
    <row r="72" customHeight="1" spans="1:15">
      <c r="A72" s="1" t="str">
        <f>IF('🔩 PISTON'!A78="","",'🔩 PISTON'!A78)</f>
        <v/>
      </c>
      <c r="B72" s="1" t="str">
        <f>IF('🔩 PISTON'!A78="","","Piston "&amp;'🔩 PISTON'!U78)</f>
        <v/>
      </c>
      <c r="C72" s="1" t="str">
        <f>IF('🔩 PISTON'!A78="","","Piston")</f>
        <v/>
      </c>
      <c r="D72" s="1" t="str">
        <f>IF('🔩 PISTON'!A78="","",'🔩 PISTON'!L78)</f>
        <v/>
      </c>
      <c r="E72" s="1" t="str">
        <f>IF('🔩 PISTON'!A78="","",'🔩 PISTON'!M78)</f>
        <v/>
      </c>
      <c r="F72" s="1" t="str">
        <f>IF('🔩 PISTON'!A78="","",'🔩 PISTON'!N78)</f>
        <v/>
      </c>
      <c r="G72" s="1" t="str">
        <f>IF('🔩 PISTON'!A78="","",'🔩 PISTON'!O78)</f>
        <v/>
      </c>
      <c r="H72" s="1" t="str">
        <f>IF('🔩 PISTON'!A78="","",'🔩 PISTON'!P78)</f>
        <v/>
      </c>
      <c r="I72" s="1" t="str">
        <f>IF('🔩 PISTON'!A78="","",'🔩 PISTON'!Q78)</f>
        <v/>
      </c>
      <c r="J72" s="1" t="str">
        <f>IF('🔩 PISTON'!A78="","",'🔩 PISTON'!D78)</f>
        <v/>
      </c>
      <c r="L72" s="1">
        <f>N(L71)+IF(AND('🔎 TRA CỨU NHANH'!$C$2&lt;&gt;"",OR(ISNUMBER(SEARCH('🔎 TRA CỨU NHANH'!$C$2,$A72)),ISNUMBER(SEARCH('🔎 TRA CỨU NHANH'!$C$2,$B72)))),1,0)</f>
        <v>0</v>
      </c>
      <c r="M72" s="1" t="str">
        <f t="shared" si="2"/>
        <v/>
      </c>
      <c r="N72" s="1">
        <f>N(N71)+IF(AND('💰 BÁO GIÁ'!$C$27&lt;&gt;"",OR(ISNUMBER(SEARCH('💰 BÁO GIÁ'!$C$27,$A72)),ISNUMBER(SEARCH('💰 BÁO GIÁ'!$C$27,$B72)))),1,0)</f>
        <v>0</v>
      </c>
      <c r="O72" s="1" t="str">
        <f t="shared" si="3"/>
        <v/>
      </c>
    </row>
    <row r="73" customHeight="1" spans="1:15">
      <c r="A73" s="1" t="str">
        <f>IF('🔩 PISTON'!A79="","",'🔩 PISTON'!A79)</f>
        <v/>
      </c>
      <c r="B73" s="1" t="str">
        <f>IF('🔩 PISTON'!A79="","","Piston "&amp;'🔩 PISTON'!U79)</f>
        <v/>
      </c>
      <c r="C73" s="1" t="str">
        <f>IF('🔩 PISTON'!A79="","","Piston")</f>
        <v/>
      </c>
      <c r="D73" s="1" t="str">
        <f>IF('🔩 PISTON'!A79="","",'🔩 PISTON'!L79)</f>
        <v/>
      </c>
      <c r="E73" s="1" t="str">
        <f>IF('🔩 PISTON'!A79="","",'🔩 PISTON'!M79)</f>
        <v/>
      </c>
      <c r="F73" s="1" t="str">
        <f>IF('🔩 PISTON'!A79="","",'🔩 PISTON'!N79)</f>
        <v/>
      </c>
      <c r="G73" s="1" t="str">
        <f>IF('🔩 PISTON'!A79="","",'🔩 PISTON'!O79)</f>
        <v/>
      </c>
      <c r="H73" s="1" t="str">
        <f>IF('🔩 PISTON'!A79="","",'🔩 PISTON'!P79)</f>
        <v/>
      </c>
      <c r="I73" s="1" t="str">
        <f>IF('🔩 PISTON'!A79="","",'🔩 PISTON'!Q79)</f>
        <v/>
      </c>
      <c r="J73" s="1" t="str">
        <f>IF('🔩 PISTON'!A79="","",'🔩 PISTON'!D79)</f>
        <v/>
      </c>
      <c r="L73" s="1">
        <f>N(L72)+IF(AND('🔎 TRA CỨU NHANH'!$C$2&lt;&gt;"",OR(ISNUMBER(SEARCH('🔎 TRA CỨU NHANH'!$C$2,$A73)),ISNUMBER(SEARCH('🔎 TRA CỨU NHANH'!$C$2,$B73)))),1,0)</f>
        <v>0</v>
      </c>
      <c r="M73" s="1" t="str">
        <f t="shared" si="2"/>
        <v/>
      </c>
      <c r="N73" s="1">
        <f>N(N72)+IF(AND('💰 BÁO GIÁ'!$C$27&lt;&gt;"",OR(ISNUMBER(SEARCH('💰 BÁO GIÁ'!$C$27,$A73)),ISNUMBER(SEARCH('💰 BÁO GIÁ'!$C$27,$B73)))),1,0)</f>
        <v>0</v>
      </c>
      <c r="O73" s="1" t="str">
        <f t="shared" si="3"/>
        <v/>
      </c>
    </row>
    <row r="74" customHeight="1" spans="1:15">
      <c r="A74" s="1" t="str">
        <f>IF('🔩 PISTON'!A80="","",'🔩 PISTON'!A80)</f>
        <v>HH071407</v>
      </c>
      <c r="B74" s="1" t="str">
        <f>IF('🔩 PISTON'!A80="","","Piston "&amp;'🔩 PISTON'!U80)</f>
        <v>Piston ISUZU 3KC1 · ĐK74 0 kiềng gang - IZUMI</v>
      </c>
      <c r="C74" s="1" t="str">
        <f>IF('🔩 PISTON'!A80="","","Piston")</f>
        <v>Piston</v>
      </c>
      <c r="D74" s="1" t="str">
        <f>IF('🔩 PISTON'!A80="","",'🔩 PISTON'!L80)</f>
        <v>Cái</v>
      </c>
      <c r="E74" s="1">
        <f>IF('🔩 PISTON'!A80="","",'🔩 PISTON'!M80)</f>
        <v>0</v>
      </c>
      <c r="F74" s="1">
        <f>IF('🔩 PISTON'!A80="","",'🔩 PISTON'!N80)</f>
        <v>0</v>
      </c>
      <c r="G74" s="1">
        <f>IF('🔩 PISTON'!A80="","",'🔩 PISTON'!O80)</f>
        <v>0</v>
      </c>
      <c r="H74" s="1">
        <f>IF('🔩 PISTON'!A80="","",'🔩 PISTON'!P80)</f>
        <v>0</v>
      </c>
      <c r="I74" s="1">
        <f>IF('🔩 PISTON'!A80="","",'🔩 PISTON'!Q80)</f>
        <v>0</v>
      </c>
      <c r="J74" s="1">
        <f>IF('🔩 PISTON'!A80="","",'🔩 PISTON'!D80)</f>
        <v>74</v>
      </c>
      <c r="L74" s="1">
        <f>N(L73)+IF(AND('🔎 TRA CỨU NHANH'!$C$2&lt;&gt;"",OR(ISNUMBER(SEARCH('🔎 TRA CỨU NHANH'!$C$2,$A74)),ISNUMBER(SEARCH('🔎 TRA CỨU NHANH'!$C$2,$B74)))),1,0)</f>
        <v>0</v>
      </c>
      <c r="M74" s="1" t="str">
        <f t="shared" si="2"/>
        <v/>
      </c>
      <c r="N74" s="1">
        <f>N(N73)+IF(AND('💰 BÁO GIÁ'!$C$27&lt;&gt;"",OR(ISNUMBER(SEARCH('💰 BÁO GIÁ'!$C$27,$A74)),ISNUMBER(SEARCH('💰 BÁO GIÁ'!$C$27,$B74)))),1,0)</f>
        <v>0</v>
      </c>
      <c r="O74" s="1" t="str">
        <f t="shared" si="3"/>
        <v/>
      </c>
    </row>
    <row r="75" customHeight="1" spans="1:15">
      <c r="A75" s="1" t="str">
        <f>IF('🔩 PISTON'!A82="","",'🔩 PISTON'!A82)</f>
        <v/>
      </c>
      <c r="B75" s="1" t="str">
        <f>IF('🔩 PISTON'!A82="","","Piston "&amp;'🔩 PISTON'!U82)</f>
        <v/>
      </c>
      <c r="C75" s="1" t="str">
        <f>IF('🔩 PISTON'!A82="","","Piston")</f>
        <v/>
      </c>
      <c r="D75" s="1" t="str">
        <f>IF('🔩 PISTON'!A82="","",'🔩 PISTON'!L82)</f>
        <v/>
      </c>
      <c r="E75" s="1" t="str">
        <f>IF('🔩 PISTON'!A82="","",'🔩 PISTON'!M82)</f>
        <v/>
      </c>
      <c r="F75" s="1" t="str">
        <f>IF('🔩 PISTON'!A82="","",'🔩 PISTON'!N82)</f>
        <v/>
      </c>
      <c r="G75" s="1" t="str">
        <f>IF('🔩 PISTON'!A82="","",'🔩 PISTON'!O82)</f>
        <v/>
      </c>
      <c r="H75" s="1" t="str">
        <f>IF('🔩 PISTON'!A82="","",'🔩 PISTON'!P82)</f>
        <v/>
      </c>
      <c r="I75" s="1" t="str">
        <f>IF('🔩 PISTON'!A82="","",'🔩 PISTON'!Q82)</f>
        <v/>
      </c>
      <c r="J75" s="1" t="str">
        <f>IF('🔩 PISTON'!A82="","",'🔩 PISTON'!D82)</f>
        <v/>
      </c>
      <c r="L75" s="1">
        <f>N(L74)+IF(AND('🔎 TRA CỨU NHANH'!$C$2&lt;&gt;"",OR(ISNUMBER(SEARCH('🔎 TRA CỨU NHANH'!$C$2,$A75)),ISNUMBER(SEARCH('🔎 TRA CỨU NHANH'!$C$2,$B75)))),1,0)</f>
        <v>0</v>
      </c>
      <c r="M75" s="1" t="str">
        <f t="shared" si="2"/>
        <v/>
      </c>
      <c r="N75" s="1">
        <f>N(N74)+IF(AND('💰 BÁO GIÁ'!$C$27&lt;&gt;"",OR(ISNUMBER(SEARCH('💰 BÁO GIÁ'!$C$27,$A75)),ISNUMBER(SEARCH('💰 BÁO GIÁ'!$C$27,$B75)))),1,0)</f>
        <v>0</v>
      </c>
      <c r="O75" s="1" t="str">
        <f t="shared" si="3"/>
        <v/>
      </c>
    </row>
    <row r="76" customHeight="1" spans="1:15">
      <c r="A76" s="1" t="str">
        <f>IF('🔩 PISTON'!A83="","",'🔩 PISTON'!A83)</f>
        <v>HH074379</v>
      </c>
      <c r="B76" s="1" t="str">
        <f>IF('🔩 PISTON'!A83="","","Piston "&amp;'🔩 PISTON'!U83)</f>
        <v>Piston ISUZU 3LB1 · ĐK77.4 0 kiềng gang - IZUMI</v>
      </c>
      <c r="C76" s="1" t="str">
        <f>IF('🔩 PISTON'!A83="","","Piston")</f>
        <v>Piston</v>
      </c>
      <c r="D76" s="1" t="str">
        <f>IF('🔩 PISTON'!A83="","",'🔩 PISTON'!L83)</f>
        <v>Cái</v>
      </c>
      <c r="E76" s="1">
        <f>IF('🔩 PISTON'!A83="","",'🔩 PISTON'!M83)</f>
        <v>0</v>
      </c>
      <c r="F76" s="1">
        <f>IF('🔩 PISTON'!A83="","",'🔩 PISTON'!N83)</f>
        <v>0</v>
      </c>
      <c r="G76" s="1">
        <f>IF('🔩 PISTON'!A83="","",'🔩 PISTON'!O83)</f>
        <v>0</v>
      </c>
      <c r="H76" s="1">
        <f>IF('🔩 PISTON'!A83="","",'🔩 PISTON'!P83)</f>
        <v>0</v>
      </c>
      <c r="I76" s="1">
        <f>IF('🔩 PISTON'!A83="","",'🔩 PISTON'!Q83)</f>
        <v>0</v>
      </c>
      <c r="J76" s="1">
        <f>IF('🔩 PISTON'!A83="","",'🔩 PISTON'!D83)</f>
        <v>77.4</v>
      </c>
      <c r="L76" s="1">
        <f>N(L75)+IF(AND('🔎 TRA CỨU NHANH'!$C$2&lt;&gt;"",OR(ISNUMBER(SEARCH('🔎 TRA CỨU NHANH'!$C$2,$A76)),ISNUMBER(SEARCH('🔎 TRA CỨU NHANH'!$C$2,$B76)))),1,0)</f>
        <v>0</v>
      </c>
      <c r="M76" s="1" t="str">
        <f t="shared" si="2"/>
        <v/>
      </c>
      <c r="N76" s="1">
        <f>N(N75)+IF(AND('💰 BÁO GIÁ'!$C$27&lt;&gt;"",OR(ISNUMBER(SEARCH('💰 BÁO GIÁ'!$C$27,$A76)),ISNUMBER(SEARCH('💰 BÁO GIÁ'!$C$27,$B76)))),1,0)</f>
        <v>0</v>
      </c>
      <c r="O76" s="1" t="str">
        <f t="shared" si="3"/>
        <v/>
      </c>
    </row>
    <row r="77" customHeight="1" spans="1:15">
      <c r="A77" s="1" t="str">
        <f>IF('🔩 PISTON'!A85="","",'🔩 PISTON'!A85)</f>
        <v>HH082325</v>
      </c>
      <c r="B77" s="1" t="str">
        <f>IF('🔩 PISTON'!A85="","","Piston "&amp;'🔩 PISTON'!U85)</f>
        <v>Piston ISUZU 4LC1 · ĐK77.4 0 kiềng gang -  NICE IN</v>
      </c>
      <c r="C77" s="1" t="str">
        <f>IF('🔩 PISTON'!A85="","","Piston")</f>
        <v>Piston</v>
      </c>
      <c r="D77" s="1" t="str">
        <f>IF('🔩 PISTON'!A85="","",'🔩 PISTON'!L85)</f>
        <v>Bộ 4</v>
      </c>
      <c r="E77" s="1">
        <f>IF('🔩 PISTON'!A85="","",'🔩 PISTON'!M85)</f>
        <v>0</v>
      </c>
      <c r="F77" s="1">
        <f>IF('🔩 PISTON'!A85="","",'🔩 PISTON'!N85)</f>
        <v>0</v>
      </c>
      <c r="G77" s="1">
        <f>IF('🔩 PISTON'!A85="","",'🔩 PISTON'!O85)</f>
        <v>0</v>
      </c>
      <c r="H77" s="1">
        <f>IF('🔩 PISTON'!A85="","",'🔩 PISTON'!P85)</f>
        <v>0</v>
      </c>
      <c r="I77" s="1">
        <f>IF('🔩 PISTON'!A85="","",'🔩 PISTON'!Q85)</f>
        <v>0</v>
      </c>
      <c r="J77" s="1">
        <f>IF('🔩 PISTON'!A85="","",'🔩 PISTON'!D85)</f>
        <v>77.4</v>
      </c>
      <c r="L77" s="1">
        <f>N(L76)+IF(AND('🔎 TRA CỨU NHANH'!$C$2&lt;&gt;"",OR(ISNUMBER(SEARCH('🔎 TRA CỨU NHANH'!$C$2,$A77)),ISNUMBER(SEARCH('🔎 TRA CỨU NHANH'!$C$2,$B77)))),1,0)</f>
        <v>0</v>
      </c>
      <c r="M77" s="1" t="str">
        <f t="shared" si="2"/>
        <v/>
      </c>
      <c r="N77" s="1">
        <f>N(N76)+IF(AND('💰 BÁO GIÁ'!$C$27&lt;&gt;"",OR(ISNUMBER(SEARCH('💰 BÁO GIÁ'!$C$27,$A77)),ISNUMBER(SEARCH('💰 BÁO GIÁ'!$C$27,$B77)))),1,0)</f>
        <v>0</v>
      </c>
      <c r="O77" s="1" t="str">
        <f t="shared" si="3"/>
        <v/>
      </c>
    </row>
    <row r="78" customHeight="1" spans="1:15">
      <c r="A78" s="1" t="str">
        <f>IF('🔩 PISTON'!A86="","",'🔩 PISTON'!A86)</f>
        <v/>
      </c>
      <c r="B78" s="1" t="str">
        <f>IF('🔩 PISTON'!A86="","","Piston "&amp;'🔩 PISTON'!U86)</f>
        <v/>
      </c>
      <c r="C78" s="1" t="str">
        <f>IF('🔩 PISTON'!A86="","","Piston")</f>
        <v/>
      </c>
      <c r="D78" s="1" t="str">
        <f>IF('🔩 PISTON'!A86="","",'🔩 PISTON'!L86)</f>
        <v/>
      </c>
      <c r="E78" s="1" t="str">
        <f>IF('🔩 PISTON'!A86="","",'🔩 PISTON'!M86)</f>
        <v/>
      </c>
      <c r="F78" s="1" t="str">
        <f>IF('🔩 PISTON'!A86="","",'🔩 PISTON'!N86)</f>
        <v/>
      </c>
      <c r="G78" s="1" t="str">
        <f>IF('🔩 PISTON'!A86="","",'🔩 PISTON'!O86)</f>
        <v/>
      </c>
      <c r="H78" s="1" t="str">
        <f>IF('🔩 PISTON'!A86="","",'🔩 PISTON'!P86)</f>
        <v/>
      </c>
      <c r="I78" s="1" t="str">
        <f>IF('🔩 PISTON'!A86="","",'🔩 PISTON'!Q86)</f>
        <v/>
      </c>
      <c r="J78" s="1" t="str">
        <f>IF('🔩 PISTON'!A86="","",'🔩 PISTON'!D86)</f>
        <v/>
      </c>
      <c r="L78" s="1">
        <f>N(L77)+IF(AND('🔎 TRA CỨU NHANH'!$C$2&lt;&gt;"",OR(ISNUMBER(SEARCH('🔎 TRA CỨU NHANH'!$C$2,$A78)),ISNUMBER(SEARCH('🔎 TRA CỨU NHANH'!$C$2,$B78)))),1,0)</f>
        <v>0</v>
      </c>
      <c r="M78" s="1" t="str">
        <f t="shared" si="2"/>
        <v/>
      </c>
      <c r="N78" s="1">
        <f>N(N77)+IF(AND('💰 BÁO GIÁ'!$C$27&lt;&gt;"",OR(ISNUMBER(SEARCH('💰 BÁO GIÁ'!$C$27,$A78)),ISNUMBER(SEARCH('💰 BÁO GIÁ'!$C$27,$B78)))),1,0)</f>
        <v>0</v>
      </c>
      <c r="O78" s="1" t="str">
        <f t="shared" si="3"/>
        <v/>
      </c>
    </row>
    <row r="79" customHeight="1" spans="1:15">
      <c r="A79" s="1" t="str">
        <f>IF('🔩 PISTON'!A87="","",'🔩 PISTON'!A87)</f>
        <v>HH068730</v>
      </c>
      <c r="B79" s="1" t="str">
        <f>IF('🔩 PISTON'!A87="","","Piston "&amp;'🔩 PISTON'!U87)</f>
        <v>Piston ISUZU 3KR1 · ĐK81 0 kiềng gang - IZUMI</v>
      </c>
      <c r="C79" s="1" t="str">
        <f>IF('🔩 PISTON'!A87="","","Piston")</f>
        <v>Piston</v>
      </c>
      <c r="D79" s="1" t="str">
        <f>IF('🔩 PISTON'!A87="","",'🔩 PISTON'!L87)</f>
        <v>Cái</v>
      </c>
      <c r="E79" s="1">
        <f>IF('🔩 PISTON'!A87="","",'🔩 PISTON'!M87)</f>
        <v>0</v>
      </c>
      <c r="F79" s="1">
        <f>IF('🔩 PISTON'!A87="","",'🔩 PISTON'!N87)</f>
        <v>0</v>
      </c>
      <c r="G79" s="1">
        <f>IF('🔩 PISTON'!A87="","",'🔩 PISTON'!O87)</f>
        <v>0</v>
      </c>
      <c r="H79" s="1">
        <f>IF('🔩 PISTON'!A87="","",'🔩 PISTON'!P87)</f>
        <v>0</v>
      </c>
      <c r="I79" s="1">
        <f>IF('🔩 PISTON'!A87="","",'🔩 PISTON'!Q87)</f>
        <v>0</v>
      </c>
      <c r="J79" s="1">
        <f>IF('🔩 PISTON'!A87="","",'🔩 PISTON'!D87)</f>
        <v>81</v>
      </c>
      <c r="L79" s="1">
        <f>N(L78)+IF(AND('🔎 TRA CỨU NHANH'!$C$2&lt;&gt;"",OR(ISNUMBER(SEARCH('🔎 TRA CỨU NHANH'!$C$2,$A79)),ISNUMBER(SEARCH('🔎 TRA CỨU NHANH'!$C$2,$B79)))),1,0)</f>
        <v>0</v>
      </c>
      <c r="M79" s="1" t="str">
        <f t="shared" si="2"/>
        <v/>
      </c>
      <c r="N79" s="1">
        <f>N(N78)+IF(AND('💰 BÁO GIÁ'!$C$27&lt;&gt;"",OR(ISNUMBER(SEARCH('💰 BÁO GIÁ'!$C$27,$A79)),ISNUMBER(SEARCH('💰 BÁO GIÁ'!$C$27,$B79)))),1,0)</f>
        <v>0</v>
      </c>
      <c r="O79" s="1" t="str">
        <f t="shared" si="3"/>
        <v/>
      </c>
    </row>
    <row r="80" customHeight="1" spans="1:15">
      <c r="A80" s="1" t="str">
        <f>IF('🔩 PISTON'!A88="","",'🔩 PISTON'!A88)</f>
        <v>HH068733</v>
      </c>
      <c r="B80" s="1" t="str">
        <f>IF('🔩 PISTON'!A88="","","Piston "&amp;'🔩 PISTON'!U88)</f>
        <v>Piston ISUZU 3KR2 · ĐK81 0 kiềng gang - IZUMI</v>
      </c>
      <c r="C80" s="1" t="str">
        <f>IF('🔩 PISTON'!A88="","","Piston")</f>
        <v>Piston</v>
      </c>
      <c r="D80" s="1" t="str">
        <f>IF('🔩 PISTON'!A88="","",'🔩 PISTON'!L88)</f>
        <v>Cái</v>
      </c>
      <c r="E80" s="1">
        <f>IF('🔩 PISTON'!A88="","",'🔩 PISTON'!M88)</f>
        <v>0</v>
      </c>
      <c r="F80" s="1">
        <f>IF('🔩 PISTON'!A88="","",'🔩 PISTON'!N88)</f>
        <v>0</v>
      </c>
      <c r="G80" s="1">
        <f>IF('🔩 PISTON'!A88="","",'🔩 PISTON'!O88)</f>
        <v>0</v>
      </c>
      <c r="H80" s="1">
        <f>IF('🔩 PISTON'!A88="","",'🔩 PISTON'!P88)</f>
        <v>0</v>
      </c>
      <c r="I80" s="1">
        <f>IF('🔩 PISTON'!A88="","",'🔩 PISTON'!Q88)</f>
        <v>0</v>
      </c>
      <c r="J80" s="1">
        <f>IF('🔩 PISTON'!A88="","",'🔩 PISTON'!D88)</f>
        <v>81</v>
      </c>
      <c r="L80" s="1">
        <f>N(L79)+IF(AND('🔎 TRA CỨU NHANH'!$C$2&lt;&gt;"",OR(ISNUMBER(SEARCH('🔎 TRA CỨU NHANH'!$C$2,$A80)),ISNUMBER(SEARCH('🔎 TRA CỨU NHANH'!$C$2,$B80)))),1,0)</f>
        <v>0</v>
      </c>
      <c r="M80" s="1" t="str">
        <f t="shared" si="2"/>
        <v/>
      </c>
      <c r="N80" s="1">
        <f>N(N79)+IF(AND('💰 BÁO GIÁ'!$C$27&lt;&gt;"",OR(ISNUMBER(SEARCH('💰 BÁO GIÁ'!$C$27,$A80)),ISNUMBER(SEARCH('💰 BÁO GIÁ'!$C$27,$B80)))),1,0)</f>
        <v>0</v>
      </c>
      <c r="O80" s="1" t="str">
        <f t="shared" si="3"/>
        <v/>
      </c>
    </row>
    <row r="81" customHeight="1" spans="1:15">
      <c r="A81" s="1" t="str">
        <f>IF('🔩 PISTON'!A89="","",'🔩 PISTON'!A89)</f>
        <v>HH0296</v>
      </c>
      <c r="B81" s="1" t="str">
        <f>IF('🔩 PISTON'!A89="","","Piston "&amp;'🔩 PISTON'!U89)</f>
        <v>Piston ISUZU 3LD1 · ĐK83 0 kiềng gang </v>
      </c>
      <c r="C81" s="1" t="str">
        <f>IF('🔩 PISTON'!A89="","","Piston")</f>
        <v>Piston</v>
      </c>
      <c r="D81" s="1" t="str">
        <f>IF('🔩 PISTON'!A89="","",'🔩 PISTON'!L89)</f>
        <v>Cái</v>
      </c>
      <c r="E81" s="1">
        <f>IF('🔩 PISTON'!A89="","",'🔩 PISTON'!M89)</f>
        <v>0</v>
      </c>
      <c r="F81" s="1">
        <f>IF('🔩 PISTON'!A89="","",'🔩 PISTON'!N89)</f>
        <v>0</v>
      </c>
      <c r="G81" s="1">
        <f>IF('🔩 PISTON'!A89="","",'🔩 PISTON'!O89)</f>
        <v>0</v>
      </c>
      <c r="H81" s="1">
        <f>IF('🔩 PISTON'!A89="","",'🔩 PISTON'!P89)</f>
        <v>0</v>
      </c>
      <c r="I81" s="1">
        <f>IF('🔩 PISTON'!A89="","",'🔩 PISTON'!Q89)</f>
        <v>0</v>
      </c>
      <c r="J81" s="1">
        <f>IF('🔩 PISTON'!A89="","",'🔩 PISTON'!D89)</f>
        <v>83</v>
      </c>
      <c r="L81" s="1">
        <f>N(L80)+IF(AND('🔎 TRA CỨU NHANH'!$C$2&lt;&gt;"",OR(ISNUMBER(SEARCH('🔎 TRA CỨU NHANH'!$C$2,$A81)),ISNUMBER(SEARCH('🔎 TRA CỨU NHANH'!$C$2,$B81)))),1,0)</f>
        <v>0</v>
      </c>
      <c r="M81" s="1" t="str">
        <f t="shared" si="2"/>
        <v/>
      </c>
      <c r="N81" s="1">
        <f>N(N80)+IF(AND('💰 BÁO GIÁ'!$C$27&lt;&gt;"",OR(ISNUMBER(SEARCH('💰 BÁO GIÁ'!$C$27,$A81)),ISNUMBER(SEARCH('💰 BÁO GIÁ'!$C$27,$B81)))),1,0)</f>
        <v>0</v>
      </c>
      <c r="O81" s="1" t="str">
        <f t="shared" si="3"/>
        <v/>
      </c>
    </row>
    <row r="82" customHeight="1" spans="1:15">
      <c r="A82" s="1" t="str">
        <f>IF('🔩 PISTON'!A91="","",'🔩 PISTON'!A91)</f>
        <v>HH075076</v>
      </c>
      <c r="B82" s="1" t="str">
        <f>IF('🔩 PISTON'!A91="","","Piston "&amp;'🔩 PISTON'!U91)</f>
        <v>Piston ISUZU 3LD2 · ĐK83 0 kiềng gang - IZUMI</v>
      </c>
      <c r="C82" s="1" t="str">
        <f>IF('🔩 PISTON'!A91="","","Piston")</f>
        <v>Piston</v>
      </c>
      <c r="D82" s="1" t="str">
        <f>IF('🔩 PISTON'!A91="","",'🔩 PISTON'!L91)</f>
        <v>Cái</v>
      </c>
      <c r="E82" s="1">
        <f>IF('🔩 PISTON'!A91="","",'🔩 PISTON'!M91)</f>
        <v>0</v>
      </c>
      <c r="F82" s="1">
        <f>IF('🔩 PISTON'!A91="","",'🔩 PISTON'!N91)</f>
        <v>0</v>
      </c>
      <c r="G82" s="1">
        <f>IF('🔩 PISTON'!A91="","",'🔩 PISTON'!O91)</f>
        <v>0</v>
      </c>
      <c r="H82" s="1">
        <f>IF('🔩 PISTON'!A91="","",'🔩 PISTON'!P91)</f>
        <v>0</v>
      </c>
      <c r="I82" s="1">
        <f>IF('🔩 PISTON'!A91="","",'🔩 PISTON'!Q91)</f>
        <v>0</v>
      </c>
      <c r="J82" s="1">
        <f>IF('🔩 PISTON'!A91="","",'🔩 PISTON'!D91)</f>
        <v>83</v>
      </c>
      <c r="L82" s="1">
        <f>N(L81)+IF(AND('🔎 TRA CỨU NHANH'!$C$2&lt;&gt;"",OR(ISNUMBER(SEARCH('🔎 TRA CỨU NHANH'!$C$2,$A82)),ISNUMBER(SEARCH('🔎 TRA CỨU NHANH'!$C$2,$B82)))),1,0)</f>
        <v>0</v>
      </c>
      <c r="M82" s="1" t="str">
        <f t="shared" si="2"/>
        <v/>
      </c>
      <c r="N82" s="1">
        <f>N(N81)+IF(AND('💰 BÁO GIÁ'!$C$27&lt;&gt;"",OR(ISNUMBER(SEARCH('💰 BÁO GIÁ'!$C$27,$A82)),ISNUMBER(SEARCH('💰 BÁO GIÁ'!$C$27,$B82)))),1,0)</f>
        <v>0</v>
      </c>
      <c r="O82" s="1" t="str">
        <f t="shared" si="3"/>
        <v/>
      </c>
    </row>
    <row r="83" customHeight="1" spans="1:15">
      <c r="A83" s="1" t="str">
        <f>IF('🔩 PISTON'!A92="","",'🔩 PISTON'!A92)</f>
        <v/>
      </c>
      <c r="B83" s="1" t="str">
        <f>IF('🔩 PISTON'!A92="","","Piston "&amp;'🔩 PISTON'!U92)</f>
        <v/>
      </c>
      <c r="C83" s="1" t="str">
        <f>IF('🔩 PISTON'!A92="","","Piston")</f>
        <v/>
      </c>
      <c r="D83" s="1" t="str">
        <f>IF('🔩 PISTON'!A92="","",'🔩 PISTON'!L92)</f>
        <v/>
      </c>
      <c r="E83" s="1" t="str">
        <f>IF('🔩 PISTON'!A92="","",'🔩 PISTON'!M92)</f>
        <v/>
      </c>
      <c r="F83" s="1" t="str">
        <f>IF('🔩 PISTON'!A92="","",'🔩 PISTON'!N92)</f>
        <v/>
      </c>
      <c r="G83" s="1" t="str">
        <f>IF('🔩 PISTON'!A92="","",'🔩 PISTON'!O92)</f>
        <v/>
      </c>
      <c r="H83" s="1" t="str">
        <f>IF('🔩 PISTON'!A92="","",'🔩 PISTON'!P92)</f>
        <v/>
      </c>
      <c r="I83" s="1" t="str">
        <f>IF('🔩 PISTON'!A92="","",'🔩 PISTON'!Q92)</f>
        <v/>
      </c>
      <c r="J83" s="1" t="str">
        <f>IF('🔩 PISTON'!A92="","",'🔩 PISTON'!D92)</f>
        <v/>
      </c>
      <c r="L83" s="1">
        <f>N(L82)+IF(AND('🔎 TRA CỨU NHANH'!$C$2&lt;&gt;"",OR(ISNUMBER(SEARCH('🔎 TRA CỨU NHANH'!$C$2,$A83)),ISNUMBER(SEARCH('🔎 TRA CỨU NHANH'!$C$2,$B83)))),1,0)</f>
        <v>0</v>
      </c>
      <c r="M83" s="1" t="str">
        <f t="shared" si="2"/>
        <v/>
      </c>
      <c r="N83" s="1">
        <f>N(N82)+IF(AND('💰 BÁO GIÁ'!$C$27&lt;&gt;"",OR(ISNUMBER(SEARCH('💰 BÁO GIÁ'!$C$27,$A83)),ISNUMBER(SEARCH('💰 BÁO GIÁ'!$C$27,$B83)))),1,0)</f>
        <v>0</v>
      </c>
      <c r="O83" s="1" t="str">
        <f t="shared" si="3"/>
        <v/>
      </c>
    </row>
    <row r="84" customHeight="1" spans="1:15">
      <c r="A84" s="1" t="str">
        <f>IF('🔩 PISTON'!A93="","",'🔩 PISTON'!A93)</f>
        <v>HH083871</v>
      </c>
      <c r="B84" s="1" t="str">
        <f>IF('🔩 PISTON'!A93="","","Piston "&amp;'🔩 PISTON'!U93)</f>
        <v>Piston ISUZU 4LE1 · ĐK85 0 kiềng gang - IKAZU</v>
      </c>
      <c r="C84" s="1" t="str">
        <f>IF('🔩 PISTON'!A93="","","Piston")</f>
        <v>Piston</v>
      </c>
      <c r="D84" s="1" t="str">
        <f>IF('🔩 PISTON'!A93="","",'🔩 PISTON'!L93)</f>
        <v>Bộ 4</v>
      </c>
      <c r="E84" s="1">
        <f>IF('🔩 PISTON'!A93="","",'🔩 PISTON'!M93)</f>
        <v>0</v>
      </c>
      <c r="F84" s="1">
        <f>IF('🔩 PISTON'!A93="","",'🔩 PISTON'!N93)</f>
        <v>0</v>
      </c>
      <c r="G84" s="1">
        <f>IF('🔩 PISTON'!A93="","",'🔩 PISTON'!O93)</f>
        <v>0</v>
      </c>
      <c r="H84" s="1">
        <f>IF('🔩 PISTON'!A93="","",'🔩 PISTON'!P93)</f>
        <v>0</v>
      </c>
      <c r="I84" s="1">
        <f>IF('🔩 PISTON'!A93="","",'🔩 PISTON'!Q93)</f>
        <v>0</v>
      </c>
      <c r="J84" s="1">
        <f>IF('🔩 PISTON'!A93="","",'🔩 PISTON'!D93)</f>
        <v>85</v>
      </c>
      <c r="L84" s="1">
        <f>N(L83)+IF(AND('🔎 TRA CỨU NHANH'!$C$2&lt;&gt;"",OR(ISNUMBER(SEARCH('🔎 TRA CỨU NHANH'!$C$2,$A84)),ISNUMBER(SEARCH('🔎 TRA CỨU NHANH'!$C$2,$B84)))),1,0)</f>
        <v>0</v>
      </c>
      <c r="M84" s="1" t="str">
        <f t="shared" si="2"/>
        <v/>
      </c>
      <c r="N84" s="1">
        <f>N(N83)+IF(AND('💰 BÁO GIÁ'!$C$27&lt;&gt;"",OR(ISNUMBER(SEARCH('💰 BÁO GIÁ'!$C$27,$A84)),ISNUMBER(SEARCH('💰 BÁO GIÁ'!$C$27,$B84)))),1,0)</f>
        <v>0</v>
      </c>
      <c r="O84" s="1" t="str">
        <f t="shared" si="3"/>
        <v/>
      </c>
    </row>
    <row r="85" customHeight="1" spans="1:15">
      <c r="A85" s="1" t="str">
        <f>IF('🔩 PISTON'!A94="","",'🔩 PISTON'!A94)</f>
        <v/>
      </c>
      <c r="B85" s="1" t="str">
        <f>IF('🔩 PISTON'!A94="","","Piston "&amp;'🔩 PISTON'!U94)</f>
        <v/>
      </c>
      <c r="C85" s="1" t="str">
        <f>IF('🔩 PISTON'!A94="","","Piston")</f>
        <v/>
      </c>
      <c r="D85" s="1" t="str">
        <f>IF('🔩 PISTON'!A94="","",'🔩 PISTON'!L94)</f>
        <v/>
      </c>
      <c r="E85" s="1" t="str">
        <f>IF('🔩 PISTON'!A94="","",'🔩 PISTON'!M94)</f>
        <v/>
      </c>
      <c r="F85" s="1" t="str">
        <f>IF('🔩 PISTON'!A94="","",'🔩 PISTON'!N94)</f>
        <v/>
      </c>
      <c r="G85" s="1" t="str">
        <f>IF('🔩 PISTON'!A94="","",'🔩 PISTON'!O94)</f>
        <v/>
      </c>
      <c r="H85" s="1" t="str">
        <f>IF('🔩 PISTON'!A94="","",'🔩 PISTON'!P94)</f>
        <v/>
      </c>
      <c r="I85" s="1" t="str">
        <f>IF('🔩 PISTON'!A94="","",'🔩 PISTON'!Q94)</f>
        <v/>
      </c>
      <c r="J85" s="1" t="str">
        <f>IF('🔩 PISTON'!A94="","",'🔩 PISTON'!D94)</f>
        <v/>
      </c>
      <c r="L85" s="1">
        <f>N(L84)+IF(AND('🔎 TRA CỨU NHANH'!$C$2&lt;&gt;"",OR(ISNUMBER(SEARCH('🔎 TRA CỨU NHANH'!$C$2,$A85)),ISNUMBER(SEARCH('🔎 TRA CỨU NHANH'!$C$2,$B85)))),1,0)</f>
        <v>0</v>
      </c>
      <c r="M85" s="1" t="str">
        <f t="shared" si="2"/>
        <v/>
      </c>
      <c r="N85" s="1">
        <f>N(N84)+IF(AND('💰 BÁO GIÁ'!$C$27&lt;&gt;"",OR(ISNUMBER(SEARCH('💰 BÁO GIÁ'!$C$27,$A85)),ISNUMBER(SEARCH('💰 BÁO GIÁ'!$C$27,$B85)))),1,0)</f>
        <v>0</v>
      </c>
      <c r="O85" s="1" t="str">
        <f t="shared" si="3"/>
        <v/>
      </c>
    </row>
    <row r="86" customHeight="1" spans="1:15">
      <c r="A86" s="1" t="str">
        <f>IF('🔩 PISTON'!A95="","",'🔩 PISTON'!A95)</f>
        <v>HH076886</v>
      </c>
      <c r="B86" s="1" t="str">
        <f>IF('🔩 PISTON'!A95="","","Piston "&amp;'🔩 PISTON'!U95)</f>
        <v>Piston ISUZU 4LE2 · ĐK85 0 kiềng gang - IZUMI</v>
      </c>
      <c r="C86" s="1" t="str">
        <f>IF('🔩 PISTON'!A95="","","Piston")</f>
        <v>Piston</v>
      </c>
      <c r="D86" s="1" t="str">
        <f>IF('🔩 PISTON'!A95="","",'🔩 PISTON'!L95)</f>
        <v>Bộ 4</v>
      </c>
      <c r="E86" s="1">
        <f>IF('🔩 PISTON'!A95="","",'🔩 PISTON'!M95)</f>
        <v>0</v>
      </c>
      <c r="F86" s="1">
        <f>IF('🔩 PISTON'!A95="","",'🔩 PISTON'!N95)</f>
        <v>0</v>
      </c>
      <c r="G86" s="1">
        <f>IF('🔩 PISTON'!A95="","",'🔩 PISTON'!O95)</f>
        <v>0</v>
      </c>
      <c r="H86" s="1">
        <f>IF('🔩 PISTON'!A95="","",'🔩 PISTON'!P95)</f>
        <v>0</v>
      </c>
      <c r="I86" s="1">
        <f>IF('🔩 PISTON'!A95="","",'🔩 PISTON'!Q95)</f>
        <v>0</v>
      </c>
      <c r="J86" s="1">
        <f>IF('🔩 PISTON'!A95="","",'🔩 PISTON'!D95)</f>
        <v>85</v>
      </c>
      <c r="L86" s="1">
        <f>N(L85)+IF(AND('🔎 TRA CỨU NHANH'!$C$2&lt;&gt;"",OR(ISNUMBER(SEARCH('🔎 TRA CỨU NHANH'!$C$2,$A86)),ISNUMBER(SEARCH('🔎 TRA CỨU NHANH'!$C$2,$B86)))),1,0)</f>
        <v>0</v>
      </c>
      <c r="M86" s="1" t="str">
        <f t="shared" si="2"/>
        <v/>
      </c>
      <c r="N86" s="1">
        <f>N(N85)+IF(AND('💰 BÁO GIÁ'!$C$27&lt;&gt;"",OR(ISNUMBER(SEARCH('💰 BÁO GIÁ'!$C$27,$A86)),ISNUMBER(SEARCH('💰 BÁO GIÁ'!$C$27,$B86)))),1,0)</f>
        <v>0</v>
      </c>
      <c r="O86" s="1" t="str">
        <f t="shared" si="3"/>
        <v/>
      </c>
    </row>
    <row r="87" customHeight="1" spans="1:15">
      <c r="A87" s="1" t="str">
        <f>IF('🔩 PISTON'!A98="","",'🔩 PISTON'!A98)</f>
        <v>HH071254</v>
      </c>
      <c r="B87" s="1" t="str">
        <f>IF('🔩 PISTON'!A98="","","Piston "&amp;'🔩 PISTON'!U98)</f>
        <v>Piston ISUZU 4LE2-NEW · ĐK85 (A) - IZUMI</v>
      </c>
      <c r="C87" s="1" t="str">
        <f>IF('🔩 PISTON'!A98="","","Piston")</f>
        <v>Piston</v>
      </c>
      <c r="D87" s="1" t="str">
        <f>IF('🔩 PISTON'!A98="","",'🔩 PISTON'!L98)</f>
        <v>Bộ 4</v>
      </c>
      <c r="E87" s="1">
        <f>IF('🔩 PISTON'!A98="","",'🔩 PISTON'!M98)</f>
        <v>0</v>
      </c>
      <c r="F87" s="1">
        <f>IF('🔩 PISTON'!A98="","",'🔩 PISTON'!N98)</f>
        <v>0</v>
      </c>
      <c r="G87" s="1">
        <f>IF('🔩 PISTON'!A98="","",'🔩 PISTON'!O98)</f>
        <v>0</v>
      </c>
      <c r="H87" s="1">
        <f>IF('🔩 PISTON'!A98="","",'🔩 PISTON'!P98)</f>
        <v>0</v>
      </c>
      <c r="I87" s="1">
        <f>IF('🔩 PISTON'!A98="","",'🔩 PISTON'!Q98)</f>
        <v>0</v>
      </c>
      <c r="J87" s="1">
        <f>IF('🔩 PISTON'!A98="","",'🔩 PISTON'!D98)</f>
        <v>85</v>
      </c>
      <c r="L87" s="1">
        <f>N(L86)+IF(AND('🔎 TRA CỨU NHANH'!$C$2&lt;&gt;"",OR(ISNUMBER(SEARCH('🔎 TRA CỨU NHANH'!$C$2,$A87)),ISNUMBER(SEARCH('🔎 TRA CỨU NHANH'!$C$2,$B87)))),1,0)</f>
        <v>0</v>
      </c>
      <c r="M87" s="1" t="str">
        <f t="shared" si="2"/>
        <v/>
      </c>
      <c r="N87" s="1">
        <f>N(N86)+IF(AND('💰 BÁO GIÁ'!$C$27&lt;&gt;"",OR(ISNUMBER(SEARCH('💰 BÁO GIÁ'!$C$27,$A87)),ISNUMBER(SEARCH('💰 BÁO GIÁ'!$C$27,$B87)))),1,0)</f>
        <v>0</v>
      </c>
      <c r="O87" s="1" t="str">
        <f t="shared" si="3"/>
        <v/>
      </c>
    </row>
    <row r="88" customHeight="1" spans="1:15">
      <c r="A88" s="1" t="str">
        <f>IF('🔩 PISTON'!A100="","",'🔩 PISTON'!A100)</f>
        <v>HH083520</v>
      </c>
      <c r="B88" s="1" t="str">
        <f>IF('🔩 PISTON'!A100="","","Piston "&amp;'🔩 PISTON'!U100)</f>
        <v>Piston ISUZU C240 /C190 (3 bạc) · ĐK86 (A) - IKAZU</v>
      </c>
      <c r="C88" s="1" t="str">
        <f>IF('🔩 PISTON'!A100="","","Piston")</f>
        <v>Piston</v>
      </c>
      <c r="D88" s="1" t="str">
        <f>IF('🔩 PISTON'!A100="","",'🔩 PISTON'!L100)</f>
        <v>Bộ 4</v>
      </c>
      <c r="E88" s="1">
        <f>IF('🔩 PISTON'!A100="","",'🔩 PISTON'!M100)</f>
        <v>0</v>
      </c>
      <c r="F88" s="1">
        <f>IF('🔩 PISTON'!A100="","",'🔩 PISTON'!N100)</f>
        <v>0</v>
      </c>
      <c r="G88" s="1">
        <f>IF('🔩 PISTON'!A100="","",'🔩 PISTON'!O100)</f>
        <v>0</v>
      </c>
      <c r="H88" s="1">
        <f>IF('🔩 PISTON'!A100="","",'🔩 PISTON'!P100)</f>
        <v>0</v>
      </c>
      <c r="I88" s="1">
        <f>IF('🔩 PISTON'!A100="","",'🔩 PISTON'!Q100)</f>
        <v>0</v>
      </c>
      <c r="J88" s="1">
        <f>IF('🔩 PISTON'!A100="","",'🔩 PISTON'!D100)</f>
        <v>86</v>
      </c>
      <c r="L88" s="1">
        <f>N(L87)+IF(AND('🔎 TRA CỨU NHANH'!$C$2&lt;&gt;"",OR(ISNUMBER(SEARCH('🔎 TRA CỨU NHANH'!$C$2,$A88)),ISNUMBER(SEARCH('🔎 TRA CỨU NHANH'!$C$2,$B88)))),1,0)</f>
        <v>0</v>
      </c>
      <c r="M88" s="1" t="str">
        <f t="shared" si="2"/>
        <v/>
      </c>
      <c r="N88" s="1">
        <f>N(N87)+IF(AND('💰 BÁO GIÁ'!$C$27&lt;&gt;"",OR(ISNUMBER(SEARCH('💰 BÁO GIÁ'!$C$27,$A88)),ISNUMBER(SEARCH('💰 BÁO GIÁ'!$C$27,$B88)))),1,0)</f>
        <v>0</v>
      </c>
      <c r="O88" s="1" t="str">
        <f t="shared" si="3"/>
        <v/>
      </c>
    </row>
    <row r="89" customHeight="1" spans="1:15">
      <c r="A89" s="1" t="str">
        <f>IF('🔩 PISTON'!A105="","",'🔩 PISTON'!A105)</f>
        <v/>
      </c>
      <c r="B89" s="1" t="str">
        <f>IF('🔩 PISTON'!A105="","","Piston "&amp;'🔩 PISTON'!U105)</f>
        <v/>
      </c>
      <c r="C89" s="1" t="str">
        <f>IF('🔩 PISTON'!A105="","","Piston")</f>
        <v/>
      </c>
      <c r="D89" s="1" t="str">
        <f>IF('🔩 PISTON'!A105="","",'🔩 PISTON'!L105)</f>
        <v/>
      </c>
      <c r="E89" s="1" t="str">
        <f>IF('🔩 PISTON'!A105="","",'🔩 PISTON'!M105)</f>
        <v/>
      </c>
      <c r="F89" s="1" t="str">
        <f>IF('🔩 PISTON'!A105="","",'🔩 PISTON'!N105)</f>
        <v/>
      </c>
      <c r="G89" s="1" t="str">
        <f>IF('🔩 PISTON'!A105="","",'🔩 PISTON'!O105)</f>
        <v/>
      </c>
      <c r="H89" s="1" t="str">
        <f>IF('🔩 PISTON'!A105="","",'🔩 PISTON'!P105)</f>
        <v/>
      </c>
      <c r="I89" s="1" t="str">
        <f>IF('🔩 PISTON'!A105="","",'🔩 PISTON'!Q105)</f>
        <v/>
      </c>
      <c r="J89" s="1" t="str">
        <f>IF('🔩 PISTON'!A105="","",'🔩 PISTON'!D105)</f>
        <v/>
      </c>
      <c r="L89" s="1">
        <f>N(L88)+IF(AND('🔎 TRA CỨU NHANH'!$C$2&lt;&gt;"",OR(ISNUMBER(SEARCH('🔎 TRA CỨU NHANH'!$C$2,$A89)),ISNUMBER(SEARCH('🔎 TRA CỨU NHANH'!$C$2,$B89)))),1,0)</f>
        <v>0</v>
      </c>
      <c r="M89" s="1" t="str">
        <f t="shared" si="2"/>
        <v/>
      </c>
      <c r="N89" s="1">
        <f>N(N88)+IF(AND('💰 BÁO GIÁ'!$C$27&lt;&gt;"",OR(ISNUMBER(SEARCH('💰 BÁO GIÁ'!$C$27,$A89)),ISNUMBER(SEARCH('💰 BÁO GIÁ'!$C$27,$B89)))),1,0)</f>
        <v>0</v>
      </c>
      <c r="O89" s="1" t="str">
        <f t="shared" si="3"/>
        <v/>
      </c>
    </row>
    <row r="90" customHeight="1" spans="1:15">
      <c r="A90" s="1" t="str">
        <f>IF('🔩 PISTON'!A106="","",'🔩 PISTON'!A106)</f>
        <v>HH080586</v>
      </c>
      <c r="B90" s="1" t="str">
        <f>IF('🔩 PISTON'!A106="","","Piston "&amp;'🔩 PISTON'!U106)</f>
        <v>Piston ISUZU C240-2 (4 bạc) · ĐK86 (A) - IKAZU</v>
      </c>
      <c r="C90" s="1" t="str">
        <f>IF('🔩 PISTON'!A106="","","Piston")</f>
        <v>Piston</v>
      </c>
      <c r="D90" s="1" t="str">
        <f>IF('🔩 PISTON'!A106="","",'🔩 PISTON'!L106)</f>
        <v>Bộ 4</v>
      </c>
      <c r="E90" s="1">
        <f>IF('🔩 PISTON'!A106="","",'🔩 PISTON'!M106)</f>
        <v>0</v>
      </c>
      <c r="F90" s="1">
        <f>IF('🔩 PISTON'!A106="","",'🔩 PISTON'!N106)</f>
        <v>0</v>
      </c>
      <c r="G90" s="1">
        <f>IF('🔩 PISTON'!A106="","",'🔩 PISTON'!O106)</f>
        <v>0</v>
      </c>
      <c r="H90" s="1">
        <f>IF('🔩 PISTON'!A106="","",'🔩 PISTON'!P106)</f>
        <v>0</v>
      </c>
      <c r="I90" s="1">
        <f>IF('🔩 PISTON'!A106="","",'🔩 PISTON'!Q106)</f>
        <v>0</v>
      </c>
      <c r="J90" s="1">
        <f>IF('🔩 PISTON'!A106="","",'🔩 PISTON'!D106)</f>
        <v>86</v>
      </c>
      <c r="L90" s="1">
        <f>N(L89)+IF(AND('🔎 TRA CỨU NHANH'!$C$2&lt;&gt;"",OR(ISNUMBER(SEARCH('🔎 TRA CỨU NHANH'!$C$2,$A90)),ISNUMBER(SEARCH('🔎 TRA CỨU NHANH'!$C$2,$B90)))),1,0)</f>
        <v>0</v>
      </c>
      <c r="M90" s="1" t="str">
        <f t="shared" si="2"/>
        <v/>
      </c>
      <c r="N90" s="1">
        <f>N(N89)+IF(AND('💰 BÁO GIÁ'!$C$27&lt;&gt;"",OR(ISNUMBER(SEARCH('💰 BÁO GIÁ'!$C$27,$A90)),ISNUMBER(SEARCH('💰 BÁO GIÁ'!$C$27,$B90)))),1,0)</f>
        <v>0</v>
      </c>
      <c r="O90" s="1" t="str">
        <f t="shared" si="3"/>
        <v/>
      </c>
    </row>
    <row r="91" customHeight="1" spans="1:15">
      <c r="A91" s="1" t="e">
        <f>IF('🔩 PISTON'!#REF!="","",'🔩 PISTON'!#REF!)</f>
        <v>#REF!</v>
      </c>
      <c r="B91" s="1" t="e">
        <f>IF('🔩 PISTON'!#REF!="","","Piston "&amp;'🔩 PISTON'!#REF!)</f>
        <v>#REF!</v>
      </c>
      <c r="C91" s="1" t="e">
        <f>IF('🔩 PISTON'!#REF!="","","Piston")</f>
        <v>#REF!</v>
      </c>
      <c r="D91" s="1" t="e">
        <f>IF('🔩 PISTON'!#REF!="","",'🔩 PISTON'!#REF!)</f>
        <v>#REF!</v>
      </c>
      <c r="E91" s="1" t="e">
        <f>IF('🔩 PISTON'!#REF!="","",'🔩 PISTON'!#REF!)</f>
        <v>#REF!</v>
      </c>
      <c r="F91" s="1" t="e">
        <f>IF('🔩 PISTON'!#REF!="","",'🔩 PISTON'!#REF!)</f>
        <v>#REF!</v>
      </c>
      <c r="G91" s="1" t="e">
        <f>IF('🔩 PISTON'!#REF!="","",'🔩 PISTON'!#REF!)</f>
        <v>#REF!</v>
      </c>
      <c r="H91" s="1" t="e">
        <f>IF('🔩 PISTON'!#REF!="","",'🔩 PISTON'!#REF!)</f>
        <v>#REF!</v>
      </c>
      <c r="I91" s="1" t="e">
        <f>IF('🔩 PISTON'!#REF!="","",'🔩 PISTON'!#REF!)</f>
        <v>#REF!</v>
      </c>
      <c r="J91" s="1" t="e">
        <f>IF('🔩 PISTON'!#REF!="","",'🔩 PISTON'!#REF!)</f>
        <v>#REF!</v>
      </c>
      <c r="L91" s="1">
        <f>N(L90)+IF(AND('🔎 TRA CỨU NHANH'!$C$2&lt;&gt;"",OR(ISNUMBER(SEARCH('🔎 TRA CỨU NHANH'!$C$2,$A91)),ISNUMBER(SEARCH('🔎 TRA CỨU NHANH'!$C$2,$B91)))),1,0)</f>
        <v>0</v>
      </c>
      <c r="M91" s="1" t="str">
        <f t="shared" si="2"/>
        <v/>
      </c>
      <c r="N91" s="1">
        <f>N(N90)+IF(AND('💰 BÁO GIÁ'!$C$27&lt;&gt;"",OR(ISNUMBER(SEARCH('💰 BÁO GIÁ'!$C$27,$A91)),ISNUMBER(SEARCH('💰 BÁO GIÁ'!$C$27,$B91)))),1,0)</f>
        <v>0</v>
      </c>
      <c r="O91" s="1" t="str">
        <f t="shared" si="3"/>
        <v/>
      </c>
    </row>
    <row r="92" customHeight="1" spans="1:15">
      <c r="A92" s="1" t="str">
        <f>IF('🔩 PISTON'!A108="","",'🔩 PISTON'!A108)</f>
        <v>HH00412</v>
      </c>
      <c r="B92" s="1" t="str">
        <f>IF('🔩 PISTON'!A108="","","Piston "&amp;'🔩 PISTON'!U108)</f>
        <v>Piston ISUZU C240-OLD 3AB1 (4G) · ĐK86 (A) - IZUMI</v>
      </c>
      <c r="C92" s="1" t="str">
        <f>IF('🔩 PISTON'!A108="","","Piston")</f>
        <v>Piston</v>
      </c>
      <c r="D92" s="1" t="str">
        <f>IF('🔩 PISTON'!A108="","",'🔩 PISTON'!L108)</f>
        <v>Bộ 4</v>
      </c>
      <c r="E92" s="1">
        <f>IF('🔩 PISTON'!A108="","",'🔩 PISTON'!M108)</f>
        <v>0</v>
      </c>
      <c r="F92" s="1">
        <f>IF('🔩 PISTON'!A108="","",'🔩 PISTON'!N108)</f>
        <v>0</v>
      </c>
      <c r="G92" s="1">
        <f>IF('🔩 PISTON'!A108="","",'🔩 PISTON'!O108)</f>
        <v>0</v>
      </c>
      <c r="H92" s="1">
        <f>IF('🔩 PISTON'!A108="","",'🔩 PISTON'!P108)</f>
        <v>0</v>
      </c>
      <c r="I92" s="1">
        <f>IF('🔩 PISTON'!A108="","",'🔩 PISTON'!Q108)</f>
        <v>0</v>
      </c>
      <c r="J92" s="1">
        <f>IF('🔩 PISTON'!A108="","",'🔩 PISTON'!D108)</f>
        <v>86</v>
      </c>
      <c r="L92" s="1">
        <f>N(L91)+IF(AND('🔎 TRA CỨU NHANH'!$C$2&lt;&gt;"",OR(ISNUMBER(SEARCH('🔎 TRA CỨU NHANH'!$C$2,$A92)),ISNUMBER(SEARCH('🔎 TRA CỨU NHANH'!$C$2,$B92)))),1,0)</f>
        <v>0</v>
      </c>
      <c r="M92" s="1" t="str">
        <f t="shared" si="2"/>
        <v/>
      </c>
      <c r="N92" s="1">
        <f>N(N91)+IF(AND('💰 BÁO GIÁ'!$C$27&lt;&gt;"",OR(ISNUMBER(SEARCH('💰 BÁO GIÁ'!$C$27,$A92)),ISNUMBER(SEARCH('💰 BÁO GIÁ'!$C$27,$B92)))),1,0)</f>
        <v>0</v>
      </c>
      <c r="O92" s="1" t="str">
        <f t="shared" si="3"/>
        <v/>
      </c>
    </row>
    <row r="93" customHeight="1" spans="1:15">
      <c r="A93" s="1" t="str">
        <f>IF('🔩 PISTON'!A110="","",'🔩 PISTON'!A110)</f>
        <v>HH070976</v>
      </c>
      <c r="B93" s="1" t="str">
        <f>IF('🔩 PISTON'!A110="","","Piston "&amp;'🔩 PISTON'!U110)</f>
        <v>Piston ISUZU 4JC1 · ĐK88 (A) - IZUMI</v>
      </c>
      <c r="C93" s="1" t="str">
        <f>IF('🔩 PISTON'!A110="","","Piston")</f>
        <v>Piston</v>
      </c>
      <c r="D93" s="1" t="str">
        <f>IF('🔩 PISTON'!A110="","",'🔩 PISTON'!L110)</f>
        <v>Bộ 4</v>
      </c>
      <c r="E93" s="1">
        <f>IF('🔩 PISTON'!A110="","",'🔩 PISTON'!M110)</f>
        <v>0</v>
      </c>
      <c r="F93" s="1">
        <f>IF('🔩 PISTON'!A110="","",'🔩 PISTON'!N110)</f>
        <v>0</v>
      </c>
      <c r="G93" s="1">
        <f>IF('🔩 PISTON'!A110="","",'🔩 PISTON'!O110)</f>
        <v>0</v>
      </c>
      <c r="H93" s="1">
        <f>IF('🔩 PISTON'!A110="","",'🔩 PISTON'!P110)</f>
        <v>0</v>
      </c>
      <c r="I93" s="1">
        <f>IF('🔩 PISTON'!A110="","",'🔩 PISTON'!Q110)</f>
        <v>0</v>
      </c>
      <c r="J93" s="1">
        <f>IF('🔩 PISTON'!A110="","",'🔩 PISTON'!D110)</f>
        <v>88</v>
      </c>
      <c r="L93" s="1">
        <f>N(L92)+IF(AND('🔎 TRA CỨU NHANH'!$C$2&lt;&gt;"",OR(ISNUMBER(SEARCH('🔎 TRA CỨU NHANH'!$C$2,$A93)),ISNUMBER(SEARCH('🔎 TRA CỨU NHANH'!$C$2,$B93)))),1,0)</f>
        <v>0</v>
      </c>
      <c r="M93" s="1" t="str">
        <f t="shared" si="2"/>
        <v/>
      </c>
      <c r="N93" s="1">
        <f>N(N92)+IF(AND('💰 BÁO GIÁ'!$C$27&lt;&gt;"",OR(ISNUMBER(SEARCH('💰 BÁO GIÁ'!$C$27,$A93)),ISNUMBER(SEARCH('💰 BÁO GIÁ'!$C$27,$B93)))),1,0)</f>
        <v>0</v>
      </c>
      <c r="O93" s="1" t="str">
        <f t="shared" si="3"/>
        <v/>
      </c>
    </row>
    <row r="94" customHeight="1" spans="1:15">
      <c r="A94" s="1" t="str">
        <f>IF('🔩 PISTON'!A114="","",'🔩 PISTON'!A114)</f>
        <v>HH070814</v>
      </c>
      <c r="B94" s="1" t="str">
        <f>IF('🔩 PISTON'!A114="","","Piston "&amp;'🔩 PISTON'!U114)</f>
        <v>Piston ISUZU C223 · ĐK88 (A) - IZUMI</v>
      </c>
      <c r="C94" s="1" t="str">
        <f>IF('🔩 PISTON'!A114="","","Piston")</f>
        <v>Piston</v>
      </c>
      <c r="D94" s="1" t="str">
        <f>IF('🔩 PISTON'!A114="","",'🔩 PISTON'!L114)</f>
        <v>Bộ 4</v>
      </c>
      <c r="E94" s="1">
        <f>IF('🔩 PISTON'!A114="","",'🔩 PISTON'!M114)</f>
        <v>0</v>
      </c>
      <c r="F94" s="1">
        <f>IF('🔩 PISTON'!A114="","",'🔩 PISTON'!N114)</f>
        <v>0</v>
      </c>
      <c r="G94" s="1">
        <f>IF('🔩 PISTON'!A114="","",'🔩 PISTON'!O114)</f>
        <v>0</v>
      </c>
      <c r="H94" s="1">
        <f>IF('🔩 PISTON'!A114="","",'🔩 PISTON'!P114)</f>
        <v>0</v>
      </c>
      <c r="I94" s="1">
        <f>IF('🔩 PISTON'!A114="","",'🔩 PISTON'!Q114)</f>
        <v>0</v>
      </c>
      <c r="J94" s="1">
        <f>IF('🔩 PISTON'!A114="","",'🔩 PISTON'!D114)</f>
        <v>88</v>
      </c>
      <c r="L94" s="1">
        <f>N(L93)+IF(AND('🔎 TRA CỨU NHANH'!$C$2&lt;&gt;"",OR(ISNUMBER(SEARCH('🔎 TRA CỨU NHANH'!$C$2,$A94)),ISNUMBER(SEARCH('🔎 TRA CỨU NHANH'!$C$2,$B94)))),1,0)</f>
        <v>0</v>
      </c>
      <c r="M94" s="1" t="str">
        <f t="shared" si="2"/>
        <v/>
      </c>
      <c r="N94" s="1">
        <f>N(N93)+IF(AND('💰 BÁO GIÁ'!$C$27&lt;&gt;"",OR(ISNUMBER(SEARCH('💰 BÁO GIÁ'!$C$27,$A94)),ISNUMBER(SEARCH('💰 BÁO GIÁ'!$C$27,$B94)))),1,0)</f>
        <v>0</v>
      </c>
      <c r="O94" s="1" t="str">
        <f t="shared" si="3"/>
        <v/>
      </c>
    </row>
    <row r="95" customHeight="1" spans="1:15">
      <c r="A95" s="1" t="str">
        <f>IF('🔩 PISTON'!A116="","",'🔩 PISTON'!A116)</f>
        <v/>
      </c>
      <c r="B95" s="1" t="str">
        <f>IF('🔩 PISTON'!A116="","","Piston "&amp;'🔩 PISTON'!U116)</f>
        <v/>
      </c>
      <c r="C95" s="1" t="str">
        <f>IF('🔩 PISTON'!A116="","","Piston")</f>
        <v/>
      </c>
      <c r="D95" s="1" t="str">
        <f>IF('🔩 PISTON'!A116="","",'🔩 PISTON'!L116)</f>
        <v/>
      </c>
      <c r="E95" s="1" t="str">
        <f>IF('🔩 PISTON'!A116="","",'🔩 PISTON'!M116)</f>
        <v/>
      </c>
      <c r="F95" s="1" t="str">
        <f>IF('🔩 PISTON'!A116="","",'🔩 PISTON'!N116)</f>
        <v/>
      </c>
      <c r="G95" s="1" t="str">
        <f>IF('🔩 PISTON'!A116="","",'🔩 PISTON'!O116)</f>
        <v/>
      </c>
      <c r="H95" s="1" t="str">
        <f>IF('🔩 PISTON'!A116="","",'🔩 PISTON'!P116)</f>
        <v/>
      </c>
      <c r="I95" s="1" t="str">
        <f>IF('🔩 PISTON'!A116="","",'🔩 PISTON'!Q116)</f>
        <v/>
      </c>
      <c r="J95" s="1" t="str">
        <f>IF('🔩 PISTON'!A116="","",'🔩 PISTON'!D116)</f>
        <v/>
      </c>
      <c r="L95" s="1">
        <f>N(L94)+IF(AND('🔎 TRA CỨU NHANH'!$C$2&lt;&gt;"",OR(ISNUMBER(SEARCH('🔎 TRA CỨU NHANH'!$C$2,$A95)),ISNUMBER(SEARCH('🔎 TRA CỨU NHANH'!$C$2,$B95)))),1,0)</f>
        <v>0</v>
      </c>
      <c r="M95" s="1" t="str">
        <f t="shared" si="2"/>
        <v/>
      </c>
      <c r="N95" s="1">
        <f>N(N94)+IF(AND('💰 BÁO GIÁ'!$C$27&lt;&gt;"",OR(ISNUMBER(SEARCH('💰 BÁO GIÁ'!$C$27,$A95)),ISNUMBER(SEARCH('💰 BÁO GIÁ'!$C$27,$B95)))),1,0)</f>
        <v>0</v>
      </c>
      <c r="O95" s="1" t="str">
        <f t="shared" si="3"/>
        <v/>
      </c>
    </row>
    <row r="96" customHeight="1" spans="1:15">
      <c r="A96" s="1" t="str">
        <f>IF('🔩 PISTON'!A117="","",'🔩 PISTON'!A117)</f>
        <v/>
      </c>
      <c r="B96" s="1" t="str">
        <f>IF('🔩 PISTON'!A117="","","Piston "&amp;'🔩 PISTON'!U117)</f>
        <v/>
      </c>
      <c r="C96" s="1" t="str">
        <f>IF('🔩 PISTON'!A117="","","Piston")</f>
        <v/>
      </c>
      <c r="D96" s="1" t="str">
        <f>IF('🔩 PISTON'!A117="","",'🔩 PISTON'!L117)</f>
        <v/>
      </c>
      <c r="E96" s="1" t="str">
        <f>IF('🔩 PISTON'!A117="","",'🔩 PISTON'!M117)</f>
        <v/>
      </c>
      <c r="F96" s="1" t="str">
        <f>IF('🔩 PISTON'!A117="","",'🔩 PISTON'!N117)</f>
        <v/>
      </c>
      <c r="G96" s="1" t="str">
        <f>IF('🔩 PISTON'!A117="","",'🔩 PISTON'!O117)</f>
        <v/>
      </c>
      <c r="H96" s="1" t="str">
        <f>IF('🔩 PISTON'!A117="","",'🔩 PISTON'!P117)</f>
        <v/>
      </c>
      <c r="I96" s="1" t="str">
        <f>IF('🔩 PISTON'!A117="","",'🔩 PISTON'!Q117)</f>
        <v/>
      </c>
      <c r="J96" s="1" t="str">
        <f>IF('🔩 PISTON'!A117="","",'🔩 PISTON'!D117)</f>
        <v/>
      </c>
      <c r="L96" s="1">
        <f>N(L95)+IF(AND('🔎 TRA CỨU NHANH'!$C$2&lt;&gt;"",OR(ISNUMBER(SEARCH('🔎 TRA CỨU NHANH'!$C$2,$A96)),ISNUMBER(SEARCH('🔎 TRA CỨU NHANH'!$C$2,$B96)))),1,0)</f>
        <v>0</v>
      </c>
      <c r="M96" s="1" t="str">
        <f t="shared" si="2"/>
        <v/>
      </c>
      <c r="N96" s="1">
        <f>N(N95)+IF(AND('💰 BÁO GIÁ'!$C$27&lt;&gt;"",OR(ISNUMBER(SEARCH('💰 BÁO GIÁ'!$C$27,$A96)),ISNUMBER(SEARCH('💰 BÁO GIÁ'!$C$27,$B96)))),1,0)</f>
        <v>0</v>
      </c>
      <c r="O96" s="1" t="str">
        <f t="shared" si="3"/>
        <v/>
      </c>
    </row>
    <row r="97" customHeight="1" spans="1:15">
      <c r="A97" s="1" t="str">
        <f>IF('🔩 PISTON'!A118="","",'🔩 PISTON'!A118)</f>
        <v/>
      </c>
      <c r="B97" s="1" t="str">
        <f>IF('🔩 PISTON'!A118="","","Piston "&amp;'🔩 PISTON'!U118)</f>
        <v/>
      </c>
      <c r="C97" s="1" t="str">
        <f>IF('🔩 PISTON'!A118="","","Piston")</f>
        <v/>
      </c>
      <c r="D97" s="1" t="str">
        <f>IF('🔩 PISTON'!A118="","",'🔩 PISTON'!L118)</f>
        <v/>
      </c>
      <c r="E97" s="1" t="str">
        <f>IF('🔩 PISTON'!A118="","",'🔩 PISTON'!M118)</f>
        <v/>
      </c>
      <c r="F97" s="1" t="str">
        <f>IF('🔩 PISTON'!A118="","",'🔩 PISTON'!N118)</f>
        <v/>
      </c>
      <c r="G97" s="1" t="str">
        <f>IF('🔩 PISTON'!A118="","",'🔩 PISTON'!O118)</f>
        <v/>
      </c>
      <c r="H97" s="1" t="str">
        <f>IF('🔩 PISTON'!A118="","",'🔩 PISTON'!P118)</f>
        <v/>
      </c>
      <c r="I97" s="1" t="str">
        <f>IF('🔩 PISTON'!A118="","",'🔩 PISTON'!Q118)</f>
        <v/>
      </c>
      <c r="J97" s="1" t="str">
        <f>IF('🔩 PISTON'!A118="","",'🔩 PISTON'!D118)</f>
        <v/>
      </c>
      <c r="L97" s="1">
        <f>N(L96)+IF(AND('🔎 TRA CỨU NHANH'!$C$2&lt;&gt;"",OR(ISNUMBER(SEARCH('🔎 TRA CỨU NHANH'!$C$2,$A97)),ISNUMBER(SEARCH('🔎 TRA CỨU NHANH'!$C$2,$B97)))),1,0)</f>
        <v>0</v>
      </c>
      <c r="M97" s="1" t="str">
        <f t="shared" si="2"/>
        <v/>
      </c>
      <c r="N97" s="1">
        <f>N(N96)+IF(AND('💰 BÁO GIÁ'!$C$27&lt;&gt;"",OR(ISNUMBER(SEARCH('💰 BÁO GIÁ'!$C$27,$A97)),ISNUMBER(SEARCH('💰 BÁO GIÁ'!$C$27,$B97)))),1,0)</f>
        <v>0</v>
      </c>
      <c r="O97" s="1" t="str">
        <f t="shared" si="3"/>
        <v/>
      </c>
    </row>
    <row r="98" customHeight="1" spans="1:15">
      <c r="A98" s="1" t="str">
        <f>IF('🔩 PISTON'!A119="","",'🔩 PISTON'!A119)</f>
        <v/>
      </c>
      <c r="B98" s="1" t="str">
        <f>IF('🔩 PISTON'!A119="","","Piston "&amp;'🔩 PISTON'!U119)</f>
        <v/>
      </c>
      <c r="C98" s="1" t="str">
        <f>IF('🔩 PISTON'!A119="","","Piston")</f>
        <v/>
      </c>
      <c r="D98" s="1" t="str">
        <f>IF('🔩 PISTON'!A119="","",'🔩 PISTON'!L119)</f>
        <v/>
      </c>
      <c r="E98" s="1" t="str">
        <f>IF('🔩 PISTON'!A119="","",'🔩 PISTON'!M119)</f>
        <v/>
      </c>
      <c r="F98" s="1" t="str">
        <f>IF('🔩 PISTON'!A119="","",'🔩 PISTON'!N119)</f>
        <v/>
      </c>
      <c r="G98" s="1" t="str">
        <f>IF('🔩 PISTON'!A119="","",'🔩 PISTON'!O119)</f>
        <v/>
      </c>
      <c r="H98" s="1" t="str">
        <f>IF('🔩 PISTON'!A119="","",'🔩 PISTON'!P119)</f>
        <v/>
      </c>
      <c r="I98" s="1" t="str">
        <f>IF('🔩 PISTON'!A119="","",'🔩 PISTON'!Q119)</f>
        <v/>
      </c>
      <c r="J98" s="1" t="str">
        <f>IF('🔩 PISTON'!A119="","",'🔩 PISTON'!D119)</f>
        <v/>
      </c>
      <c r="L98" s="1">
        <f>N(L97)+IF(AND('🔎 TRA CỨU NHANH'!$C$2&lt;&gt;"",OR(ISNUMBER(SEARCH('🔎 TRA CỨU NHANH'!$C$2,$A98)),ISNUMBER(SEARCH('🔎 TRA CỨU NHANH'!$C$2,$B98)))),1,0)</f>
        <v>0</v>
      </c>
      <c r="M98" s="1" t="str">
        <f t="shared" si="2"/>
        <v/>
      </c>
      <c r="N98" s="1">
        <f>N(N97)+IF(AND('💰 BÁO GIÁ'!$C$27&lt;&gt;"",OR(ISNUMBER(SEARCH('💰 BÁO GIÁ'!$C$27,$A98)),ISNUMBER(SEARCH('💰 BÁO GIÁ'!$C$27,$B98)))),1,0)</f>
        <v>0</v>
      </c>
      <c r="O98" s="1" t="str">
        <f t="shared" si="3"/>
        <v/>
      </c>
    </row>
    <row r="99" customHeight="1" spans="1:15">
      <c r="A99" s="1" t="str">
        <f>IF('🔩 PISTON'!A120="","",'🔩 PISTON'!A120)</f>
        <v/>
      </c>
      <c r="B99" s="1" t="str">
        <f>IF('🔩 PISTON'!A120="","","Piston "&amp;'🔩 PISTON'!U120)</f>
        <v/>
      </c>
      <c r="C99" s="1" t="str">
        <f>IF('🔩 PISTON'!A120="","","Piston")</f>
        <v/>
      </c>
      <c r="D99" s="1" t="str">
        <f>IF('🔩 PISTON'!A120="","",'🔩 PISTON'!L120)</f>
        <v/>
      </c>
      <c r="E99" s="1" t="str">
        <f>IF('🔩 PISTON'!A120="","",'🔩 PISTON'!M120)</f>
        <v/>
      </c>
      <c r="F99" s="1" t="str">
        <f>IF('🔩 PISTON'!A120="","",'🔩 PISTON'!N120)</f>
        <v/>
      </c>
      <c r="G99" s="1" t="str">
        <f>IF('🔩 PISTON'!A120="","",'🔩 PISTON'!O120)</f>
        <v/>
      </c>
      <c r="H99" s="1" t="str">
        <f>IF('🔩 PISTON'!A120="","",'🔩 PISTON'!P120)</f>
        <v/>
      </c>
      <c r="I99" s="1" t="str">
        <f>IF('🔩 PISTON'!A120="","",'🔩 PISTON'!Q120)</f>
        <v/>
      </c>
      <c r="J99" s="1" t="str">
        <f>IF('🔩 PISTON'!A120="","",'🔩 PISTON'!D120)</f>
        <v/>
      </c>
      <c r="L99" s="1">
        <f>N(L98)+IF(AND('🔎 TRA CỨU NHANH'!$C$2&lt;&gt;"",OR(ISNUMBER(SEARCH('🔎 TRA CỨU NHANH'!$C$2,$A99)),ISNUMBER(SEARCH('🔎 TRA CỨU NHANH'!$C$2,$B99)))),1,0)</f>
        <v>0</v>
      </c>
      <c r="M99" s="1" t="str">
        <f t="shared" si="2"/>
        <v/>
      </c>
      <c r="N99" s="1">
        <f>N(N98)+IF(AND('💰 BÁO GIÁ'!$C$27&lt;&gt;"",OR(ISNUMBER(SEARCH('💰 BÁO GIÁ'!$C$27,$A99)),ISNUMBER(SEARCH('💰 BÁO GIÁ'!$C$27,$B99)))),1,0)</f>
        <v>0</v>
      </c>
      <c r="O99" s="1" t="str">
        <f t="shared" si="3"/>
        <v/>
      </c>
    </row>
    <row r="100" customHeight="1" spans="1:15">
      <c r="A100" s="1" t="str">
        <f>IF('🔩 PISTON'!A121="","",'🔩 PISTON'!A121)</f>
        <v>HH083697</v>
      </c>
      <c r="B100" s="1" t="str">
        <f>IF('🔩 PISTON'!A121="","","Piston "&amp;'🔩 PISTON'!U121)</f>
        <v>Piston ISUZU 4DA1/ 4JB1 · ĐK93  </v>
      </c>
      <c r="C100" s="1" t="str">
        <f>IF('🔩 PISTON'!A121="","","Piston")</f>
        <v>Piston</v>
      </c>
      <c r="D100" s="1" t="str">
        <f>IF('🔩 PISTON'!A121="","",'🔩 PISTON'!L121)</f>
        <v>Bộ 4</v>
      </c>
      <c r="E100" s="1">
        <f>IF('🔩 PISTON'!A121="","",'🔩 PISTON'!M121)</f>
        <v>0</v>
      </c>
      <c r="F100" s="1">
        <f>IF('🔩 PISTON'!A121="","",'🔩 PISTON'!N121)</f>
        <v>0</v>
      </c>
      <c r="G100" s="1">
        <f>IF('🔩 PISTON'!A121="","",'🔩 PISTON'!O121)</f>
        <v>0</v>
      </c>
      <c r="H100" s="1">
        <f>IF('🔩 PISTON'!A121="","",'🔩 PISTON'!P121)</f>
        <v>0</v>
      </c>
      <c r="I100" s="1">
        <f>IF('🔩 PISTON'!A121="","",'🔩 PISTON'!Q121)</f>
        <v>0</v>
      </c>
      <c r="J100" s="1">
        <f>IF('🔩 PISTON'!A121="","",'🔩 PISTON'!D121)</f>
        <v>93</v>
      </c>
      <c r="L100" s="1">
        <f>N(L99)+IF(AND('🔎 TRA CỨU NHANH'!$C$2&lt;&gt;"",OR(ISNUMBER(SEARCH('🔎 TRA CỨU NHANH'!$C$2,$A100)),ISNUMBER(SEARCH('🔎 TRA CỨU NHANH'!$C$2,$B100)))),1,0)</f>
        <v>0</v>
      </c>
      <c r="M100" s="1" t="str">
        <f t="shared" si="2"/>
        <v/>
      </c>
      <c r="N100" s="1">
        <f>N(N99)+IF(AND('💰 BÁO GIÁ'!$C$27&lt;&gt;"",OR(ISNUMBER(SEARCH('💰 BÁO GIÁ'!$C$27,$A100)),ISNUMBER(SEARCH('💰 BÁO GIÁ'!$C$27,$B100)))),1,0)</f>
        <v>0</v>
      </c>
      <c r="O100" s="1" t="str">
        <f t="shared" si="3"/>
        <v/>
      </c>
    </row>
    <row r="101" customHeight="1" spans="1:15">
      <c r="A101" s="1" t="str">
        <f>IF('🔩 PISTON'!A122="","",'🔩 PISTON'!A122)</f>
        <v>HH071052</v>
      </c>
      <c r="B101" s="1" t="str">
        <f>IF('🔩 PISTON'!A122="","","Piston "&amp;'🔩 PISTON'!U122)</f>
        <v>Piston ISUZU 4JA1-L · ĐK93 (A) - IZUMI</v>
      </c>
      <c r="C101" s="1" t="str">
        <f>IF('🔩 PISTON'!A122="","","Piston")</f>
        <v>Piston</v>
      </c>
      <c r="D101" s="1" t="str">
        <f>IF('🔩 PISTON'!A122="","",'🔩 PISTON'!L122)</f>
        <v>Bộ 4</v>
      </c>
      <c r="E101" s="1">
        <f>IF('🔩 PISTON'!A122="","",'🔩 PISTON'!M122)</f>
        <v>0</v>
      </c>
      <c r="F101" s="1">
        <f>IF('🔩 PISTON'!A122="","",'🔩 PISTON'!N122)</f>
        <v>0</v>
      </c>
      <c r="G101" s="1">
        <f>IF('🔩 PISTON'!A122="","",'🔩 PISTON'!O122)</f>
        <v>0</v>
      </c>
      <c r="H101" s="1">
        <f>IF('🔩 PISTON'!A122="","",'🔩 PISTON'!P122)</f>
        <v>0</v>
      </c>
      <c r="I101" s="1">
        <f>IF('🔩 PISTON'!A122="","",'🔩 PISTON'!Q122)</f>
        <v>0</v>
      </c>
      <c r="J101" s="1">
        <f>IF('🔩 PISTON'!A122="","",'🔩 PISTON'!D122)</f>
        <v>93</v>
      </c>
      <c r="L101" s="1">
        <f>N(L100)+IF(AND('🔎 TRA CỨU NHANH'!$C$2&lt;&gt;"",OR(ISNUMBER(SEARCH('🔎 TRA CỨU NHANH'!$C$2,$A101)),ISNUMBER(SEARCH('🔎 TRA CỨU NHANH'!$C$2,$B101)))),1,0)</f>
        <v>0</v>
      </c>
      <c r="M101" s="1" t="str">
        <f t="shared" si="2"/>
        <v/>
      </c>
      <c r="N101" s="1">
        <f>N(N100)+IF(AND('💰 BÁO GIÁ'!$C$27&lt;&gt;"",OR(ISNUMBER(SEARCH('💰 BÁO GIÁ'!$C$27,$A101)),ISNUMBER(SEARCH('💰 BÁO GIÁ'!$C$27,$B101)))),1,0)</f>
        <v>0</v>
      </c>
      <c r="O101" s="1" t="str">
        <f t="shared" si="3"/>
        <v/>
      </c>
    </row>
    <row r="102" customHeight="1" spans="1:15">
      <c r="A102" s="1" t="str">
        <f>IF('🔩 PISTON'!A124="","",'🔩 PISTON'!A124)</f>
        <v/>
      </c>
      <c r="B102" s="1" t="str">
        <f>IF('🔩 PISTON'!A124="","","Piston "&amp;'🔩 PISTON'!U124)</f>
        <v/>
      </c>
      <c r="C102" s="1" t="str">
        <f>IF('🔩 PISTON'!A124="","","Piston")</f>
        <v/>
      </c>
      <c r="D102" s="1" t="str">
        <f>IF('🔩 PISTON'!A124="","",'🔩 PISTON'!L124)</f>
        <v/>
      </c>
      <c r="E102" s="1" t="str">
        <f>IF('🔩 PISTON'!A124="","",'🔩 PISTON'!M124)</f>
        <v/>
      </c>
      <c r="F102" s="1" t="str">
        <f>IF('🔩 PISTON'!A124="","",'🔩 PISTON'!N124)</f>
        <v/>
      </c>
      <c r="G102" s="1" t="str">
        <f>IF('🔩 PISTON'!A124="","",'🔩 PISTON'!O124)</f>
        <v/>
      </c>
      <c r="H102" s="1" t="str">
        <f>IF('🔩 PISTON'!A124="","",'🔩 PISTON'!P124)</f>
        <v/>
      </c>
      <c r="I102" s="1" t="str">
        <f>IF('🔩 PISTON'!A124="","",'🔩 PISTON'!Q124)</f>
        <v/>
      </c>
      <c r="J102" s="1" t="str">
        <f>IF('🔩 PISTON'!A124="","",'🔩 PISTON'!D124)</f>
        <v/>
      </c>
      <c r="L102" s="1">
        <f>N(L101)+IF(AND('🔎 TRA CỨU NHANH'!$C$2&lt;&gt;"",OR(ISNUMBER(SEARCH('🔎 TRA CỨU NHANH'!$C$2,$A102)),ISNUMBER(SEARCH('🔎 TRA CỨU NHANH'!$C$2,$B102)))),1,0)</f>
        <v>0</v>
      </c>
      <c r="M102" s="1" t="str">
        <f t="shared" si="2"/>
        <v/>
      </c>
      <c r="N102" s="1">
        <f>N(N101)+IF(AND('💰 BÁO GIÁ'!$C$27&lt;&gt;"",OR(ISNUMBER(SEARCH('💰 BÁO GIÁ'!$C$27,$A102)),ISNUMBER(SEARCH('💰 BÁO GIÁ'!$C$27,$B102)))),1,0)</f>
        <v>0</v>
      </c>
      <c r="O102" s="1" t="str">
        <f t="shared" si="3"/>
        <v/>
      </c>
    </row>
    <row r="103" customHeight="1" spans="1:15">
      <c r="A103" s="1" t="e">
        <f>IF('🔩 PISTON'!#REF!="","",'🔩 PISTON'!#REF!)</f>
        <v>#REF!</v>
      </c>
      <c r="B103" s="1" t="e">
        <f>IF('🔩 PISTON'!#REF!="","","Piston "&amp;'🔩 PISTON'!#REF!)</f>
        <v>#REF!</v>
      </c>
      <c r="C103" s="1" t="e">
        <f>IF('🔩 PISTON'!#REF!="","","Piston")</f>
        <v>#REF!</v>
      </c>
      <c r="D103" s="1" t="e">
        <f>IF('🔩 PISTON'!#REF!="","",'🔩 PISTON'!#REF!)</f>
        <v>#REF!</v>
      </c>
      <c r="E103" s="1" t="e">
        <f>IF('🔩 PISTON'!#REF!="","",'🔩 PISTON'!#REF!)</f>
        <v>#REF!</v>
      </c>
      <c r="F103" s="1" t="e">
        <f>IF('🔩 PISTON'!#REF!="","",'🔩 PISTON'!#REF!)</f>
        <v>#REF!</v>
      </c>
      <c r="G103" s="1" t="e">
        <f>IF('🔩 PISTON'!#REF!="","",'🔩 PISTON'!#REF!)</f>
        <v>#REF!</v>
      </c>
      <c r="H103" s="1" t="e">
        <f>IF('🔩 PISTON'!#REF!="","",'🔩 PISTON'!#REF!)</f>
        <v>#REF!</v>
      </c>
      <c r="I103" s="1" t="e">
        <f>IF('🔩 PISTON'!#REF!="","",'🔩 PISTON'!#REF!)</f>
        <v>#REF!</v>
      </c>
      <c r="J103" s="1" t="e">
        <f>IF('🔩 PISTON'!#REF!="","",'🔩 PISTON'!#REF!)</f>
        <v>#REF!</v>
      </c>
      <c r="L103" s="1">
        <f>N(L102)+IF(AND('🔎 TRA CỨU NHANH'!$C$2&lt;&gt;"",OR(ISNUMBER(SEARCH('🔎 TRA CỨU NHANH'!$C$2,$A103)),ISNUMBER(SEARCH('🔎 TRA CỨU NHANH'!$C$2,$B103)))),1,0)</f>
        <v>0</v>
      </c>
      <c r="M103" s="1" t="str">
        <f t="shared" si="2"/>
        <v/>
      </c>
      <c r="N103" s="1">
        <f>N(N102)+IF(AND('💰 BÁO GIÁ'!$C$27&lt;&gt;"",OR(ISNUMBER(SEARCH('💰 BÁO GIÁ'!$C$27,$A103)),ISNUMBER(SEARCH('💰 BÁO GIÁ'!$C$27,$B103)))),1,0)</f>
        <v>0</v>
      </c>
      <c r="O103" s="1" t="str">
        <f t="shared" si="3"/>
        <v/>
      </c>
    </row>
    <row r="104" customHeight="1" spans="1:15">
      <c r="A104" s="1" t="str">
        <f>IF('🔩 PISTON'!A125="","",'🔩 PISTON'!A125)</f>
        <v>HH075233</v>
      </c>
      <c r="B104" s="1" t="str">
        <f>IF('🔩 PISTON'!A125="","","Piston "&amp;'🔩 PISTON'!U125)</f>
        <v>Piston ISUZU 4JA1-T · ĐK93 (A) - IKAZU</v>
      </c>
      <c r="C104" s="1" t="str">
        <f>IF('🔩 PISTON'!A125="","","Piston")</f>
        <v>Piston</v>
      </c>
      <c r="D104" s="1" t="str">
        <f>IF('🔩 PISTON'!A125="","",'🔩 PISTON'!L125)</f>
        <v>Bộ 4</v>
      </c>
      <c r="E104" s="13">
        <f>IF('🔩 PISTON'!A125="","",'🔩 PISTON'!M125)</f>
        <v>0</v>
      </c>
      <c r="F104" s="13">
        <f>IF('🔩 PISTON'!A125="","",'🔩 PISTON'!N125)</f>
        <v>0</v>
      </c>
      <c r="G104" s="13">
        <f>IF('🔩 PISTON'!A125="","",'🔩 PISTON'!O125)</f>
        <v>0</v>
      </c>
      <c r="H104" s="13">
        <f>IF('🔩 PISTON'!A125="","",'🔩 PISTON'!P125)</f>
        <v>0</v>
      </c>
      <c r="I104" s="13">
        <f>IF('🔩 PISTON'!A125="","",'🔩 PISTON'!Q125)</f>
        <v>0</v>
      </c>
      <c r="J104" s="1">
        <f>IF('🔩 PISTON'!A125="","",'🔩 PISTON'!D125)</f>
        <v>93</v>
      </c>
      <c r="L104" s="1">
        <f>N(L103)+IF(AND('🔎 TRA CỨU NHANH'!$C$2&lt;&gt;"",OR(ISNUMBER(SEARCH('🔎 TRA CỨU NHANH'!$C$2,$A104)),ISNUMBER(SEARCH('🔎 TRA CỨU NHANH'!$C$2,$B104)))),1,0)</f>
        <v>0</v>
      </c>
      <c r="M104" s="1" t="str">
        <f t="shared" si="2"/>
        <v/>
      </c>
      <c r="N104" s="1">
        <f>N(N103)+IF(AND('💰 BÁO GIÁ'!$C$27&lt;&gt;"",OR(ISNUMBER(SEARCH('💰 BÁO GIÁ'!$C$27,$A104)),ISNUMBER(SEARCH('💰 BÁO GIÁ'!$C$27,$B104)))),1,0)</f>
        <v>0</v>
      </c>
      <c r="O104" s="1" t="str">
        <f t="shared" si="3"/>
        <v/>
      </c>
    </row>
    <row r="105" customHeight="1" spans="1:15">
      <c r="A105" s="1" t="str">
        <f>IF('🔩 PISTON'!A126="","",'🔩 PISTON'!A126)</f>
        <v>HH080595</v>
      </c>
      <c r="B105" s="1" t="str">
        <f>IF('🔩 PISTON'!A126="","","Piston "&amp;'🔩 PISTON'!U126)</f>
        <v>Piston ISUZU 4JB1-N / 493 NKR/JMC · ĐK93 (A) - IKAZU</v>
      </c>
      <c r="C105" s="1" t="str">
        <f>IF('🔩 PISTON'!A126="","","Piston")</f>
        <v>Piston</v>
      </c>
      <c r="D105" s="1" t="str">
        <f>IF('🔩 PISTON'!A126="","",'🔩 PISTON'!L126)</f>
        <v>Bộ 4</v>
      </c>
      <c r="E105" s="1">
        <f>IF('🔩 PISTON'!A126="","",'🔩 PISTON'!M126)</f>
        <v>0</v>
      </c>
      <c r="F105" s="1">
        <f>IF('🔩 PISTON'!A126="","",'🔩 PISTON'!N126)</f>
        <v>0</v>
      </c>
      <c r="G105" s="1">
        <f>IF('🔩 PISTON'!A126="","",'🔩 PISTON'!O126)</f>
        <v>0</v>
      </c>
      <c r="H105" s="1">
        <f>IF('🔩 PISTON'!A126="","",'🔩 PISTON'!P126)</f>
        <v>0</v>
      </c>
      <c r="I105" s="1">
        <f>IF('🔩 PISTON'!A126="","",'🔩 PISTON'!Q126)</f>
        <v>0</v>
      </c>
      <c r="J105" s="1">
        <f>IF('🔩 PISTON'!A126="","",'🔩 PISTON'!D126)</f>
        <v>93</v>
      </c>
      <c r="L105" s="1">
        <f>N(L104)+IF(AND('🔎 TRA CỨU NHANH'!$C$2&lt;&gt;"",OR(ISNUMBER(SEARCH('🔎 TRA CỨU NHANH'!$C$2,$A105)),ISNUMBER(SEARCH('🔎 TRA CỨU NHANH'!$C$2,$B105)))),1,0)</f>
        <v>0</v>
      </c>
      <c r="M105" s="1" t="str">
        <f t="shared" si="2"/>
        <v/>
      </c>
      <c r="N105" s="1">
        <f>N(N104)+IF(AND('💰 BÁO GIÁ'!$C$27&lt;&gt;"",OR(ISNUMBER(SEARCH('💰 BÁO GIÁ'!$C$27,$A105)),ISNUMBER(SEARCH('💰 BÁO GIÁ'!$C$27,$B105)))),1,0)</f>
        <v>0</v>
      </c>
      <c r="O105" s="1" t="str">
        <f t="shared" si="3"/>
        <v/>
      </c>
    </row>
    <row r="106" customHeight="1" spans="1:15">
      <c r="A106" s="1" t="str">
        <f>IF('🔩 PISTON'!A128="","",'🔩 PISTON'!A128)</f>
        <v>HH075715</v>
      </c>
      <c r="B106" s="1" t="str">
        <f>IF('🔩 PISTON'!A128="","","Piston "&amp;'🔩 PISTON'!U128)</f>
        <v>Piston ISUZU 4JB1-N2 /493 · ĐK93 (A) </v>
      </c>
      <c r="C106" s="1" t="str">
        <f>IF('🔩 PISTON'!A128="","","Piston")</f>
        <v>Piston</v>
      </c>
      <c r="D106" s="1" t="str">
        <f>IF('🔩 PISTON'!A128="","",'🔩 PISTON'!L128)</f>
        <v>Bộ 4</v>
      </c>
      <c r="E106" s="1">
        <f>IF('🔩 PISTON'!A128="","",'🔩 PISTON'!M128)</f>
        <v>0</v>
      </c>
      <c r="F106" s="1">
        <f>IF('🔩 PISTON'!A128="","",'🔩 PISTON'!N128)</f>
        <v>0</v>
      </c>
      <c r="G106" s="1">
        <f>IF('🔩 PISTON'!A128="","",'🔩 PISTON'!O128)</f>
        <v>0</v>
      </c>
      <c r="H106" s="1">
        <f>IF('🔩 PISTON'!A128="","",'🔩 PISTON'!P128)</f>
        <v>0</v>
      </c>
      <c r="I106" s="1">
        <f>IF('🔩 PISTON'!A128="","",'🔩 PISTON'!Q128)</f>
        <v>0</v>
      </c>
      <c r="J106" s="1">
        <f>IF('🔩 PISTON'!A128="","",'🔩 PISTON'!D128)</f>
        <v>93</v>
      </c>
      <c r="L106" s="1">
        <f>N(L105)+IF(AND('🔎 TRA CỨU NHANH'!$C$2&lt;&gt;"",OR(ISNUMBER(SEARCH('🔎 TRA CỨU NHANH'!$C$2,$A106)),ISNUMBER(SEARCH('🔎 TRA CỨU NHANH'!$C$2,$B106)))),1,0)</f>
        <v>0</v>
      </c>
      <c r="M106" s="1" t="str">
        <f t="shared" si="2"/>
        <v/>
      </c>
      <c r="N106" s="1">
        <f>N(N105)+IF(AND('💰 BÁO GIÁ'!$C$27&lt;&gt;"",OR(ISNUMBER(SEARCH('💰 BÁO GIÁ'!$C$27,$A106)),ISNUMBER(SEARCH('💰 BÁO GIÁ'!$C$27,$B106)))),1,0)</f>
        <v>0</v>
      </c>
      <c r="O106" s="1" t="str">
        <f t="shared" si="3"/>
        <v/>
      </c>
    </row>
    <row r="107" customHeight="1" spans="1:15">
      <c r="A107" s="1" t="str">
        <f>IF('🔩 PISTON'!A130="","",'🔩 PISTON'!A130)</f>
        <v>HH081745</v>
      </c>
      <c r="B107" s="1" t="str">
        <f>IF('🔩 PISTON'!A130="","","Piston "&amp;'🔩 PISTON'!U130)</f>
        <v>Piston ISUZU 4JB1-T · ĐK93 (A) -  NICE IN</v>
      </c>
      <c r="C107" s="1" t="str">
        <f>IF('🔩 PISTON'!A130="","","Piston")</f>
        <v>Piston</v>
      </c>
      <c r="D107" s="1" t="str">
        <f>IF('🔩 PISTON'!A130="","",'🔩 PISTON'!L130)</f>
        <v>Bộ 4</v>
      </c>
      <c r="E107" s="1">
        <f>IF('🔩 PISTON'!A130="","",'🔩 PISTON'!M130)</f>
        <v>0</v>
      </c>
      <c r="F107" s="1">
        <f>IF('🔩 PISTON'!A130="","",'🔩 PISTON'!N130)</f>
        <v>0</v>
      </c>
      <c r="G107" s="1">
        <f>IF('🔩 PISTON'!A130="","",'🔩 PISTON'!O130)</f>
        <v>0</v>
      </c>
      <c r="H107" s="1">
        <f>IF('🔩 PISTON'!A130="","",'🔩 PISTON'!P130)</f>
        <v>0</v>
      </c>
      <c r="I107" s="1">
        <f>IF('🔩 PISTON'!A130="","",'🔩 PISTON'!Q130)</f>
        <v>0</v>
      </c>
      <c r="J107" s="1">
        <f>IF('🔩 PISTON'!A130="","",'🔩 PISTON'!D130)</f>
        <v>93</v>
      </c>
      <c r="L107" s="1">
        <f>N(L106)+IF(AND('🔎 TRA CỨU NHANH'!$C$2&lt;&gt;"",OR(ISNUMBER(SEARCH('🔎 TRA CỨU NHANH'!$C$2,$A107)),ISNUMBER(SEARCH('🔎 TRA CỨU NHANH'!$C$2,$B107)))),1,0)</f>
        <v>0</v>
      </c>
      <c r="M107" s="1" t="str">
        <f t="shared" si="2"/>
        <v/>
      </c>
      <c r="N107" s="1">
        <f>N(N106)+IF(AND('💰 BÁO GIÁ'!$C$27&lt;&gt;"",OR(ISNUMBER(SEARCH('💰 BÁO GIÁ'!$C$27,$A107)),ISNUMBER(SEARCH('💰 BÁO GIÁ'!$C$27,$B107)))),1,0)</f>
        <v>0</v>
      </c>
      <c r="O107" s="1" t="str">
        <f t="shared" si="3"/>
        <v/>
      </c>
    </row>
    <row r="108" customHeight="1" spans="1:15">
      <c r="A108" s="1" t="str">
        <f>IF('🔩 PISTON'!A132="","",'🔩 PISTON'!A132)</f>
        <v>HH070815</v>
      </c>
      <c r="B108" s="1" t="str">
        <f>IF('🔩 PISTON'!A132="","","Piston "&amp;'🔩 PISTON'!U132)</f>
        <v>Piston ISUZU 4JB1-T2 · ĐK93 (A) - IZUMI</v>
      </c>
      <c r="C108" s="1" t="str">
        <f>IF('🔩 PISTON'!A132="","","Piston")</f>
        <v>Piston</v>
      </c>
      <c r="D108" s="1" t="str">
        <f>IF('🔩 PISTON'!A132="","",'🔩 PISTON'!L132)</f>
        <v>Bộ 4</v>
      </c>
      <c r="E108" s="1">
        <f>IF('🔩 PISTON'!A132="","",'🔩 PISTON'!M132)</f>
        <v>0</v>
      </c>
      <c r="F108" s="1">
        <f>IF('🔩 PISTON'!A132="","",'🔩 PISTON'!N132)</f>
        <v>0</v>
      </c>
      <c r="G108" s="1">
        <f>IF('🔩 PISTON'!A132="","",'🔩 PISTON'!O132)</f>
        <v>0</v>
      </c>
      <c r="H108" s="1">
        <f>IF('🔩 PISTON'!A132="","",'🔩 PISTON'!P132)</f>
        <v>0</v>
      </c>
      <c r="I108" s="1">
        <f>IF('🔩 PISTON'!A132="","",'🔩 PISTON'!Q132)</f>
        <v>0</v>
      </c>
      <c r="J108" s="1">
        <f>IF('🔩 PISTON'!A132="","",'🔩 PISTON'!D132)</f>
        <v>93</v>
      </c>
      <c r="L108" s="1">
        <f>N(L107)+IF(AND('🔎 TRA CỨU NHANH'!$C$2&lt;&gt;"",OR(ISNUMBER(SEARCH('🔎 TRA CỨU NHANH'!$C$2,$A108)),ISNUMBER(SEARCH('🔎 TRA CỨU NHANH'!$C$2,$B108)))),1,0)</f>
        <v>0</v>
      </c>
      <c r="M108" s="1" t="str">
        <f t="shared" si="2"/>
        <v/>
      </c>
      <c r="N108" s="1">
        <f>N(N107)+IF(AND('💰 BÁO GIÁ'!$C$27&lt;&gt;"",OR(ISNUMBER(SEARCH('💰 BÁO GIÁ'!$C$27,$A108)),ISNUMBER(SEARCH('💰 BÁO GIÁ'!$C$27,$B108)))),1,0)</f>
        <v>0</v>
      </c>
      <c r="O108" s="1" t="str">
        <f t="shared" si="3"/>
        <v/>
      </c>
    </row>
    <row r="109" customHeight="1" spans="1:15">
      <c r="A109" s="1" t="str">
        <f>IF('🔩 PISTON'!A133="","",'🔩 PISTON'!A133)</f>
        <v/>
      </c>
      <c r="B109" s="1" t="str">
        <f>IF('🔩 PISTON'!A133="","","Piston "&amp;'🔩 PISTON'!U133)</f>
        <v/>
      </c>
      <c r="C109" s="1" t="str">
        <f>IF('🔩 PISTON'!A133="","","Piston")</f>
        <v/>
      </c>
      <c r="D109" s="1" t="str">
        <f>IF('🔩 PISTON'!A133="","",'🔩 PISTON'!L133)</f>
        <v/>
      </c>
      <c r="E109" s="1" t="str">
        <f>IF('🔩 PISTON'!A133="","",'🔩 PISTON'!M133)</f>
        <v/>
      </c>
      <c r="F109" s="1" t="str">
        <f>IF('🔩 PISTON'!A133="","",'🔩 PISTON'!N133)</f>
        <v/>
      </c>
      <c r="G109" s="1" t="str">
        <f>IF('🔩 PISTON'!A133="","",'🔩 PISTON'!O133)</f>
        <v/>
      </c>
      <c r="H109" s="1" t="str">
        <f>IF('🔩 PISTON'!A133="","",'🔩 PISTON'!P133)</f>
        <v/>
      </c>
      <c r="I109" s="1" t="str">
        <f>IF('🔩 PISTON'!A133="","",'🔩 PISTON'!Q133)</f>
        <v/>
      </c>
      <c r="J109" s="1" t="str">
        <f>IF('🔩 PISTON'!A133="","",'🔩 PISTON'!D133)</f>
        <v/>
      </c>
      <c r="L109" s="1">
        <f>N(L108)+IF(AND('🔎 TRA CỨU NHANH'!$C$2&lt;&gt;"",OR(ISNUMBER(SEARCH('🔎 TRA CỨU NHANH'!$C$2,$A109)),ISNUMBER(SEARCH('🔎 TRA CỨU NHANH'!$C$2,$B109)))),1,0)</f>
        <v>0</v>
      </c>
      <c r="M109" s="1" t="str">
        <f t="shared" si="2"/>
        <v/>
      </c>
      <c r="N109" s="1">
        <f>N(N108)+IF(AND('💰 BÁO GIÁ'!$C$27&lt;&gt;"",OR(ISNUMBER(SEARCH('💰 BÁO GIÁ'!$C$27,$A109)),ISNUMBER(SEARCH('💰 BÁO GIÁ'!$C$27,$B109)))),1,0)</f>
        <v>0</v>
      </c>
      <c r="O109" s="1" t="str">
        <f t="shared" si="3"/>
        <v/>
      </c>
    </row>
    <row r="110" customHeight="1" spans="1:15">
      <c r="A110" s="1" t="str">
        <f>IF('🔩 PISTON'!A134="","",'🔩 PISTON'!A134)</f>
        <v>HH075728</v>
      </c>
      <c r="B110" s="1" t="str">
        <f>IF('🔩 PISTON'!A134="","","Piston "&amp;'🔩 PISTON'!U134)</f>
        <v>Piston ISUZU 4JG1 · ĐK95.4 (A) - MAHLE</v>
      </c>
      <c r="C110" s="1" t="str">
        <f>IF('🔩 PISTON'!A134="","","Piston")</f>
        <v>Piston</v>
      </c>
      <c r="D110" s="1" t="str">
        <f>IF('🔩 PISTON'!A134="","",'🔩 PISTON'!L134)</f>
        <v>Bộ 4</v>
      </c>
      <c r="E110" s="1">
        <f>IF('🔩 PISTON'!A134="","",'🔩 PISTON'!M134)</f>
        <v>0</v>
      </c>
      <c r="F110" s="1">
        <f>IF('🔩 PISTON'!A134="","",'🔩 PISTON'!N134)</f>
        <v>0</v>
      </c>
      <c r="G110" s="1">
        <f>IF('🔩 PISTON'!A134="","",'🔩 PISTON'!O134)</f>
        <v>0</v>
      </c>
      <c r="H110" s="1">
        <f>IF('🔩 PISTON'!A134="","",'🔩 PISTON'!P134)</f>
        <v>0</v>
      </c>
      <c r="I110" s="1">
        <f>IF('🔩 PISTON'!A134="","",'🔩 PISTON'!Q134)</f>
        <v>0</v>
      </c>
      <c r="J110" s="1">
        <f>IF('🔩 PISTON'!A134="","",'🔩 PISTON'!D134)</f>
        <v>95.4</v>
      </c>
      <c r="L110" s="1">
        <f>N(L109)+IF(AND('🔎 TRA CỨU NHANH'!$C$2&lt;&gt;"",OR(ISNUMBER(SEARCH('🔎 TRA CỨU NHANH'!$C$2,$A110)),ISNUMBER(SEARCH('🔎 TRA CỨU NHANH'!$C$2,$B110)))),1,0)</f>
        <v>0</v>
      </c>
      <c r="M110" s="1" t="str">
        <f t="shared" si="2"/>
        <v/>
      </c>
      <c r="N110" s="1">
        <f>N(N109)+IF(AND('💰 BÁO GIÁ'!$C$27&lt;&gt;"",OR(ISNUMBER(SEARCH('💰 BÁO GIÁ'!$C$27,$A110)),ISNUMBER(SEARCH('💰 BÁO GIÁ'!$C$27,$B110)))),1,0)</f>
        <v>0</v>
      </c>
      <c r="O110" s="1" t="str">
        <f t="shared" si="3"/>
        <v/>
      </c>
    </row>
    <row r="111" customHeight="1" spans="1:15">
      <c r="A111" s="1" t="str">
        <f>IF('🔩 PISTON'!A137="","",'🔩 PISTON'!A137)</f>
        <v>HH072317</v>
      </c>
      <c r="B111" s="1" t="str">
        <f>IF('🔩 PISTON'!A137="","","Piston "&amp;'🔩 PISTON'!U137)</f>
        <v>Piston ISUZU 4JG2-T · ĐK95.4 (A)+(O) - IZUMI</v>
      </c>
      <c r="C111" s="1" t="str">
        <f>IF('🔩 PISTON'!A137="","","Piston")</f>
        <v>Piston</v>
      </c>
      <c r="D111" s="1" t="str">
        <f>IF('🔩 PISTON'!A137="","",'🔩 PISTON'!L137)</f>
        <v>Bộ 4</v>
      </c>
      <c r="E111" s="1">
        <f>IF('🔩 PISTON'!A137="","",'🔩 PISTON'!M137)</f>
        <v>0</v>
      </c>
      <c r="F111" s="1">
        <f>IF('🔩 PISTON'!A137="","",'🔩 PISTON'!N137)</f>
        <v>0</v>
      </c>
      <c r="G111" s="1">
        <f>IF('🔩 PISTON'!A137="","",'🔩 PISTON'!O137)</f>
        <v>0</v>
      </c>
      <c r="H111" s="1">
        <f>IF('🔩 PISTON'!A137="","",'🔩 PISTON'!P137)</f>
        <v>0</v>
      </c>
      <c r="I111" s="1">
        <f>IF('🔩 PISTON'!A137="","",'🔩 PISTON'!Q137)</f>
        <v>0</v>
      </c>
      <c r="J111" s="1">
        <f>IF('🔩 PISTON'!A137="","",'🔩 PISTON'!D137)</f>
        <v>95.4</v>
      </c>
      <c r="L111" s="1">
        <f>N(L110)+IF(AND('🔎 TRA CỨU NHANH'!$C$2&lt;&gt;"",OR(ISNUMBER(SEARCH('🔎 TRA CỨU NHANH'!$C$2,$A111)),ISNUMBER(SEARCH('🔎 TRA CỨU NHANH'!$C$2,$B111)))),1,0)</f>
        <v>0</v>
      </c>
      <c r="M111" s="1" t="str">
        <f t="shared" si="2"/>
        <v/>
      </c>
      <c r="N111" s="1">
        <f>N(N110)+IF(AND('💰 BÁO GIÁ'!$C$27&lt;&gt;"",OR(ISNUMBER(SEARCH('💰 BÁO GIÁ'!$C$27,$A111)),ISNUMBER(SEARCH('💰 BÁO GIÁ'!$C$27,$B111)))),1,0)</f>
        <v>0</v>
      </c>
      <c r="O111" s="1" t="str">
        <f t="shared" si="3"/>
        <v/>
      </c>
    </row>
    <row r="112" customHeight="1" spans="1:15">
      <c r="A112" s="1" t="str">
        <f>IF('🔩 PISTON'!A138="","",'🔩 PISTON'!A138)</f>
        <v>HH083523</v>
      </c>
      <c r="B112" s="1" t="str">
        <f>IF('🔩 PISTON'!A138="","","Piston "&amp;'🔩 PISTON'!U138)</f>
        <v>Piston ISUZU 4JG2-T · ĐK95.4 (A) - IKAZU</v>
      </c>
      <c r="C112" s="1" t="str">
        <f>IF('🔩 PISTON'!A138="","","Piston")</f>
        <v>Piston</v>
      </c>
      <c r="D112" s="1" t="str">
        <f>IF('🔩 PISTON'!A138="","",'🔩 PISTON'!L138)</f>
        <v>Bộ 4</v>
      </c>
      <c r="E112" s="1">
        <f>IF('🔩 PISTON'!A138="","",'🔩 PISTON'!M138)</f>
        <v>0</v>
      </c>
      <c r="F112" s="1">
        <f>IF('🔩 PISTON'!A138="","",'🔩 PISTON'!N138)</f>
        <v>0</v>
      </c>
      <c r="G112" s="1">
        <f>IF('🔩 PISTON'!A138="","",'🔩 PISTON'!O138)</f>
        <v>0</v>
      </c>
      <c r="H112" s="1">
        <f>IF('🔩 PISTON'!A138="","",'🔩 PISTON'!P138)</f>
        <v>0</v>
      </c>
      <c r="I112" s="1">
        <f>IF('🔩 PISTON'!A138="","",'🔩 PISTON'!Q138)</f>
        <v>0</v>
      </c>
      <c r="J112" s="1">
        <f>IF('🔩 PISTON'!A138="","",'🔩 PISTON'!D138)</f>
        <v>95.4</v>
      </c>
      <c r="L112" s="1">
        <f>N(L111)+IF(AND('🔎 TRA CỨU NHANH'!$C$2&lt;&gt;"",OR(ISNUMBER(SEARCH('🔎 TRA CỨU NHANH'!$C$2,$A112)),ISNUMBER(SEARCH('🔎 TRA CỨU NHANH'!$C$2,$B112)))),1,0)</f>
        <v>0</v>
      </c>
      <c r="M112" s="1" t="str">
        <f t="shared" si="2"/>
        <v/>
      </c>
      <c r="N112" s="1">
        <f>N(N111)+IF(AND('💰 BÁO GIÁ'!$C$27&lt;&gt;"",OR(ISNUMBER(SEARCH('💰 BÁO GIÁ'!$C$27,$A112)),ISNUMBER(SEARCH('💰 BÁO GIÁ'!$C$27,$B112)))),1,0)</f>
        <v>0</v>
      </c>
      <c r="O112" s="1" t="str">
        <f t="shared" si="3"/>
        <v/>
      </c>
    </row>
    <row r="113" customHeight="1" spans="1:15">
      <c r="A113" s="1" t="str">
        <f>IF('🔩 PISTON'!A139="","",'🔩 PISTON'!A139)</f>
        <v>HH079255</v>
      </c>
      <c r="B113" s="1" t="str">
        <f>IF('🔩 PISTON'!A139="","","Piston "&amp;'🔩 PISTON'!U139)</f>
        <v>Piston ISUZU 4JH1 · ĐK95.4 (A)+(O) </v>
      </c>
      <c r="C113" s="1" t="str">
        <f>IF('🔩 PISTON'!A139="","","Piston")</f>
        <v>Piston</v>
      </c>
      <c r="D113" s="1" t="str">
        <f>IF('🔩 PISTON'!A139="","",'🔩 PISTON'!L139)</f>
        <v>Bộ 4</v>
      </c>
      <c r="E113" s="1">
        <f>IF('🔩 PISTON'!A139="","",'🔩 PISTON'!M139)</f>
        <v>0</v>
      </c>
      <c r="F113" s="1">
        <f>IF('🔩 PISTON'!A139="","",'🔩 PISTON'!N139)</f>
        <v>0</v>
      </c>
      <c r="G113" s="1">
        <f>IF('🔩 PISTON'!A139="","",'🔩 PISTON'!O139)</f>
        <v>0</v>
      </c>
      <c r="H113" s="1">
        <f>IF('🔩 PISTON'!A139="","",'🔩 PISTON'!P139)</f>
        <v>0</v>
      </c>
      <c r="I113" s="1">
        <f>IF('🔩 PISTON'!A139="","",'🔩 PISTON'!Q139)</f>
        <v>0</v>
      </c>
      <c r="J113" s="1">
        <f>IF('🔩 PISTON'!A139="","",'🔩 PISTON'!D139)</f>
        <v>95.4</v>
      </c>
      <c r="L113" s="1">
        <f>N(L112)+IF(AND('🔎 TRA CỨU NHANH'!$C$2&lt;&gt;"",OR(ISNUMBER(SEARCH('🔎 TRA CỨU NHANH'!$C$2,$A113)),ISNUMBER(SEARCH('🔎 TRA CỨU NHANH'!$C$2,$B113)))),1,0)</f>
        <v>0</v>
      </c>
      <c r="M113" s="1" t="str">
        <f t="shared" si="2"/>
        <v/>
      </c>
      <c r="N113" s="1">
        <f>N(N112)+IF(AND('💰 BÁO GIÁ'!$C$27&lt;&gt;"",OR(ISNUMBER(SEARCH('💰 BÁO GIÁ'!$C$27,$A113)),ISNUMBER(SEARCH('💰 BÁO GIÁ'!$C$27,$B113)))),1,0)</f>
        <v>0</v>
      </c>
      <c r="O113" s="1" t="str">
        <f t="shared" si="3"/>
        <v/>
      </c>
    </row>
    <row r="114" customHeight="1" spans="1:15">
      <c r="A114" s="1" t="str">
        <f>IF('🔩 PISTON'!A140="","",'🔩 PISTON'!A140)</f>
        <v/>
      </c>
      <c r="B114" s="1" t="str">
        <f>IF('🔩 PISTON'!A140="","","Piston "&amp;'🔩 PISTON'!U140)</f>
        <v/>
      </c>
      <c r="C114" s="1" t="str">
        <f>IF('🔩 PISTON'!A140="","","Piston")</f>
        <v/>
      </c>
      <c r="D114" s="1" t="str">
        <f>IF('🔩 PISTON'!A140="","",'🔩 PISTON'!L140)</f>
        <v/>
      </c>
      <c r="E114" s="1" t="str">
        <f>IF('🔩 PISTON'!A140="","",'🔩 PISTON'!M140)</f>
        <v/>
      </c>
      <c r="F114" s="1" t="str">
        <f>IF('🔩 PISTON'!A140="","",'🔩 PISTON'!N140)</f>
        <v/>
      </c>
      <c r="G114" s="1" t="str">
        <f>IF('🔩 PISTON'!A140="","",'🔩 PISTON'!O140)</f>
        <v/>
      </c>
      <c r="H114" s="1" t="str">
        <f>IF('🔩 PISTON'!A140="","",'🔩 PISTON'!P140)</f>
        <v/>
      </c>
      <c r="I114" s="1" t="str">
        <f>IF('🔩 PISTON'!A140="","",'🔩 PISTON'!Q140)</f>
        <v/>
      </c>
      <c r="J114" s="1" t="str">
        <f>IF('🔩 PISTON'!A140="","",'🔩 PISTON'!D140)</f>
        <v/>
      </c>
      <c r="L114" s="1">
        <f>N(L113)+IF(AND('🔎 TRA CỨU NHANH'!$C$2&lt;&gt;"",OR(ISNUMBER(SEARCH('🔎 TRA CỨU NHANH'!$C$2,$A114)),ISNUMBER(SEARCH('🔎 TRA CỨU NHANH'!$C$2,$B114)))),1,0)</f>
        <v>0</v>
      </c>
      <c r="M114" s="1" t="str">
        <f t="shared" si="2"/>
        <v/>
      </c>
      <c r="N114" s="1">
        <f>N(N113)+IF(AND('💰 BÁO GIÁ'!$C$27&lt;&gt;"",OR(ISNUMBER(SEARCH('💰 BÁO GIÁ'!$C$27,$A114)),ISNUMBER(SEARCH('💰 BÁO GIÁ'!$C$27,$B114)))),1,0)</f>
        <v>0</v>
      </c>
      <c r="O114" s="1" t="str">
        <f t="shared" si="3"/>
        <v/>
      </c>
    </row>
    <row r="115" customHeight="1" spans="1:15">
      <c r="A115" s="1" t="str">
        <f>IF('🔩 PISTON'!A141="","",'🔩 PISTON'!A141)</f>
        <v/>
      </c>
      <c r="B115" s="1" t="str">
        <f>IF('🔩 PISTON'!A141="","","Piston "&amp;'🔩 PISTON'!U141)</f>
        <v/>
      </c>
      <c r="C115" s="1" t="str">
        <f>IF('🔩 PISTON'!A141="","","Piston")</f>
        <v/>
      </c>
      <c r="D115" s="1" t="str">
        <f>IF('🔩 PISTON'!A141="","",'🔩 PISTON'!L141)</f>
        <v/>
      </c>
      <c r="E115" s="1" t="str">
        <f>IF('🔩 PISTON'!A141="","",'🔩 PISTON'!M141)</f>
        <v/>
      </c>
      <c r="F115" s="1" t="str">
        <f>IF('🔩 PISTON'!A141="","",'🔩 PISTON'!N141)</f>
        <v/>
      </c>
      <c r="G115" s="1" t="str">
        <f>IF('🔩 PISTON'!A141="","",'🔩 PISTON'!O141)</f>
        <v/>
      </c>
      <c r="H115" s="1" t="str">
        <f>IF('🔩 PISTON'!A141="","",'🔩 PISTON'!P141)</f>
        <v/>
      </c>
      <c r="I115" s="1" t="str">
        <f>IF('🔩 PISTON'!A141="","",'🔩 PISTON'!Q141)</f>
        <v/>
      </c>
      <c r="J115" s="1" t="str">
        <f>IF('🔩 PISTON'!A141="","",'🔩 PISTON'!D141)</f>
        <v/>
      </c>
      <c r="L115" s="1">
        <f>N(L114)+IF(AND('🔎 TRA CỨU NHANH'!$C$2&lt;&gt;"",OR(ISNUMBER(SEARCH('🔎 TRA CỨU NHANH'!$C$2,$A115)),ISNUMBER(SEARCH('🔎 TRA CỨU NHANH'!$C$2,$B115)))),1,0)</f>
        <v>0</v>
      </c>
      <c r="M115" s="1" t="str">
        <f t="shared" si="2"/>
        <v/>
      </c>
      <c r="N115" s="1">
        <f>N(N114)+IF(AND('💰 BÁO GIÁ'!$C$27&lt;&gt;"",OR(ISNUMBER(SEARCH('💰 BÁO GIÁ'!$C$27,$A115)),ISNUMBER(SEARCH('💰 BÁO GIÁ'!$C$27,$B115)))),1,0)</f>
        <v>0</v>
      </c>
      <c r="O115" s="1" t="str">
        <f t="shared" si="3"/>
        <v/>
      </c>
    </row>
    <row r="116" customHeight="1" spans="1:15">
      <c r="A116" s="1" t="str">
        <f>IF('🔩 PISTON'!A142="","",'🔩 PISTON'!A142)</f>
        <v>HH082317</v>
      </c>
      <c r="B116" s="1" t="str">
        <f>IF('🔩 PISTON'!A142="","","Piston "&amp;'🔩 PISTON'!U142)</f>
        <v>Piston ISUZU 4JJ1 · ĐK95.4 (A)+(O) - IKAZU</v>
      </c>
      <c r="C116" s="1" t="str">
        <f>IF('🔩 PISTON'!A142="","","Piston")</f>
        <v>Piston</v>
      </c>
      <c r="D116" s="1" t="str">
        <f>IF('🔩 PISTON'!A142="","",'🔩 PISTON'!L142)</f>
        <v>Bộ 4</v>
      </c>
      <c r="E116" s="1">
        <f>IF('🔩 PISTON'!A142="","",'🔩 PISTON'!M142)</f>
        <v>0</v>
      </c>
      <c r="F116" s="1">
        <f>IF('🔩 PISTON'!A142="","",'🔩 PISTON'!N142)</f>
        <v>0</v>
      </c>
      <c r="G116" s="1">
        <f>IF('🔩 PISTON'!A142="","",'🔩 PISTON'!O142)</f>
        <v>0</v>
      </c>
      <c r="H116" s="1">
        <f>IF('🔩 PISTON'!A142="","",'🔩 PISTON'!P142)</f>
        <v>0</v>
      </c>
      <c r="I116" s="1">
        <f>IF('🔩 PISTON'!A142="","",'🔩 PISTON'!Q142)</f>
        <v>0</v>
      </c>
      <c r="J116" s="1">
        <f>IF('🔩 PISTON'!A142="","",'🔩 PISTON'!D142)</f>
        <v>95.4</v>
      </c>
      <c r="L116" s="1">
        <f>N(L115)+IF(AND('🔎 TRA CỨU NHANH'!$C$2&lt;&gt;"",OR(ISNUMBER(SEARCH('🔎 TRA CỨU NHANH'!$C$2,$A116)),ISNUMBER(SEARCH('🔎 TRA CỨU NHANH'!$C$2,$B116)))),1,0)</f>
        <v>0</v>
      </c>
      <c r="M116" s="1" t="str">
        <f t="shared" si="2"/>
        <v/>
      </c>
      <c r="N116" s="1">
        <f>N(N115)+IF(AND('💰 BÁO GIÁ'!$C$27&lt;&gt;"",OR(ISNUMBER(SEARCH('💰 BÁO GIÁ'!$C$27,$A116)),ISNUMBER(SEARCH('💰 BÁO GIÁ'!$C$27,$B116)))),1,0)</f>
        <v>0</v>
      </c>
      <c r="O116" s="1" t="str">
        <f t="shared" si="3"/>
        <v/>
      </c>
    </row>
    <row r="117" customHeight="1" spans="1:15">
      <c r="A117" s="1" t="str">
        <f>IF('🔩 PISTON'!A144="","",'🔩 PISTON'!A144)</f>
        <v>HH070499</v>
      </c>
      <c r="B117" s="1" t="str">
        <f>IF('🔩 PISTON'!A144="","","Piston "&amp;'🔩 PISTON'!U144)</f>
        <v>Piston ISUZU 4JJ1 · ĐK95.4 (A)+(O) - IZUMI</v>
      </c>
      <c r="C117" s="1" t="str">
        <f>IF('🔩 PISTON'!A144="","","Piston")</f>
        <v>Piston</v>
      </c>
      <c r="D117" s="1" t="str">
        <f>IF('🔩 PISTON'!A144="","",'🔩 PISTON'!L144)</f>
        <v>Bộ 4</v>
      </c>
      <c r="E117" s="1">
        <f>IF('🔩 PISTON'!A144="","",'🔩 PISTON'!M144)</f>
        <v>0</v>
      </c>
      <c r="F117" s="1">
        <f>IF('🔩 PISTON'!A144="","",'🔩 PISTON'!N144)</f>
        <v>0</v>
      </c>
      <c r="G117" s="1">
        <f>IF('🔩 PISTON'!A144="","",'🔩 PISTON'!O144)</f>
        <v>0</v>
      </c>
      <c r="H117" s="1">
        <f>IF('🔩 PISTON'!A144="","",'🔩 PISTON'!P144)</f>
        <v>0</v>
      </c>
      <c r="I117" s="1">
        <f>IF('🔩 PISTON'!A144="","",'🔩 PISTON'!Q144)</f>
        <v>0</v>
      </c>
      <c r="J117" s="1">
        <f>IF('🔩 PISTON'!A144="","",'🔩 PISTON'!D144)</f>
        <v>95.4</v>
      </c>
      <c r="L117" s="1">
        <f>N(L116)+IF(AND('🔎 TRA CỨU NHANH'!$C$2&lt;&gt;"",OR(ISNUMBER(SEARCH('🔎 TRA CỨU NHANH'!$C$2,$A117)),ISNUMBER(SEARCH('🔎 TRA CỨU NHANH'!$C$2,$B117)))),1,0)</f>
        <v>0</v>
      </c>
      <c r="M117" s="1" t="str">
        <f t="shared" si="2"/>
        <v/>
      </c>
      <c r="N117" s="1">
        <f>N(N116)+IF(AND('💰 BÁO GIÁ'!$C$27&lt;&gt;"",OR(ISNUMBER(SEARCH('💰 BÁO GIÁ'!$C$27,$A117)),ISNUMBER(SEARCH('💰 BÁO GIÁ'!$C$27,$B117)))),1,0)</f>
        <v>0</v>
      </c>
      <c r="O117" s="1" t="str">
        <f t="shared" si="3"/>
        <v/>
      </c>
    </row>
    <row r="118" customHeight="1" spans="1:15">
      <c r="A118" s="1" t="str">
        <f>IF('🔩 PISTON'!A146="","",'🔩 PISTON'!A146)</f>
        <v/>
      </c>
      <c r="B118" s="1" t="str">
        <f>IF('🔩 PISTON'!A146="","","Piston "&amp;'🔩 PISTON'!U146)</f>
        <v/>
      </c>
      <c r="C118" s="1" t="str">
        <f>IF('🔩 PISTON'!A146="","","Piston")</f>
        <v/>
      </c>
      <c r="D118" s="1" t="str">
        <f>IF('🔩 PISTON'!A146="","",'🔩 PISTON'!L146)</f>
        <v/>
      </c>
      <c r="E118" s="1" t="str">
        <f>IF('🔩 PISTON'!A146="","",'🔩 PISTON'!M146)</f>
        <v/>
      </c>
      <c r="F118" s="1" t="str">
        <f>IF('🔩 PISTON'!A146="","",'🔩 PISTON'!N146)</f>
        <v/>
      </c>
      <c r="G118" s="1" t="str">
        <f>IF('🔩 PISTON'!A146="","",'🔩 PISTON'!O146)</f>
        <v/>
      </c>
      <c r="H118" s="1" t="str">
        <f>IF('🔩 PISTON'!A146="","",'🔩 PISTON'!P146)</f>
        <v/>
      </c>
      <c r="I118" s="1" t="str">
        <f>IF('🔩 PISTON'!A146="","",'🔩 PISTON'!Q146)</f>
        <v/>
      </c>
      <c r="J118" s="1" t="str">
        <f>IF('🔩 PISTON'!A146="","",'🔩 PISTON'!D146)</f>
        <v/>
      </c>
      <c r="L118" s="1">
        <f>N(L117)+IF(AND('🔎 TRA CỨU NHANH'!$C$2&lt;&gt;"",OR(ISNUMBER(SEARCH('🔎 TRA CỨU NHANH'!$C$2,$A118)),ISNUMBER(SEARCH('🔎 TRA CỨU NHANH'!$C$2,$B118)))),1,0)</f>
        <v>0</v>
      </c>
      <c r="M118" s="1" t="str">
        <f t="shared" si="2"/>
        <v/>
      </c>
      <c r="N118" s="1">
        <f>N(N117)+IF(AND('💰 BÁO GIÁ'!$C$27&lt;&gt;"",OR(ISNUMBER(SEARCH('💰 BÁO GIÁ'!$C$27,$A118)),ISNUMBER(SEARCH('💰 BÁO GIÁ'!$C$27,$B118)))),1,0)</f>
        <v>0</v>
      </c>
      <c r="O118" s="1" t="str">
        <f t="shared" si="3"/>
        <v/>
      </c>
    </row>
    <row r="119" customHeight="1" spans="1:15">
      <c r="A119" s="1" t="str">
        <f>IF('🔩 PISTON'!A147="","",'🔩 PISTON'!A147)</f>
        <v>HH082315</v>
      </c>
      <c r="B119" s="1" t="str">
        <f>IF('🔩 PISTON'!A147="","","Piston "&amp;'🔩 PISTON'!U147)</f>
        <v>Piston ISUZU D500/4BA1/C330  · ĐK98 (A) - IKAZU</v>
      </c>
      <c r="C119" s="1" t="str">
        <f>IF('🔩 PISTON'!A147="","","Piston")</f>
        <v>Piston</v>
      </c>
      <c r="D119" s="1" t="str">
        <f>IF('🔩 PISTON'!A147="","",'🔩 PISTON'!L147)</f>
        <v>Bộ 4</v>
      </c>
      <c r="E119" s="1">
        <f>IF('🔩 PISTON'!A147="","",'🔩 PISTON'!M147)</f>
        <v>0</v>
      </c>
      <c r="F119" s="1">
        <f>IF('🔩 PISTON'!A147="","",'🔩 PISTON'!N147)</f>
        <v>0</v>
      </c>
      <c r="G119" s="1">
        <f>IF('🔩 PISTON'!A147="","",'🔩 PISTON'!O147)</f>
        <v>0</v>
      </c>
      <c r="H119" s="1">
        <f>IF('🔩 PISTON'!A147="","",'🔩 PISTON'!P147)</f>
        <v>0</v>
      </c>
      <c r="I119" s="1">
        <f>IF('🔩 PISTON'!A147="","",'🔩 PISTON'!Q147)</f>
        <v>0</v>
      </c>
      <c r="J119" s="1">
        <f>IF('🔩 PISTON'!A147="","",'🔩 PISTON'!D147)</f>
        <v>98</v>
      </c>
      <c r="L119" s="1">
        <f>N(L118)+IF(AND('🔎 TRA CỨU NHANH'!$C$2&lt;&gt;"",OR(ISNUMBER(SEARCH('🔎 TRA CỨU NHANH'!$C$2,$A119)),ISNUMBER(SEARCH('🔎 TRA CỨU NHANH'!$C$2,$B119)))),1,0)</f>
        <v>0</v>
      </c>
      <c r="M119" s="1" t="str">
        <f t="shared" si="2"/>
        <v/>
      </c>
      <c r="N119" s="1">
        <f>N(N118)+IF(AND('💰 BÁO GIÁ'!$C$27&lt;&gt;"",OR(ISNUMBER(SEARCH('💰 BÁO GIÁ'!$C$27,$A119)),ISNUMBER(SEARCH('💰 BÁO GIÁ'!$C$27,$B119)))),1,0)</f>
        <v>0</v>
      </c>
      <c r="O119" s="1" t="str">
        <f t="shared" si="3"/>
        <v/>
      </c>
    </row>
    <row r="120" customHeight="1" spans="1:15">
      <c r="A120" s="1" t="str">
        <f>IF('🔩 PISTON'!A149="","",'🔩 PISTON'!A149)</f>
        <v>HH081463</v>
      </c>
      <c r="B120" s="1" t="str">
        <f>IF('🔩 PISTON'!A149="","","Piston "&amp;'🔩 PISTON'!U149)</f>
        <v>Piston ISUZU  DA120/DA220 (4 Bạc ) · ĐK100 (A) - IKAZU</v>
      </c>
      <c r="C120" s="1" t="str">
        <f>IF('🔩 PISTON'!A149="","","Piston")</f>
        <v>Piston</v>
      </c>
      <c r="D120" s="1" t="str">
        <f>IF('🔩 PISTON'!A149="","",'🔩 PISTON'!L149)</f>
        <v>Bộ 6</v>
      </c>
      <c r="E120" s="1">
        <f>IF('🔩 PISTON'!A149="","",'🔩 PISTON'!M149)</f>
        <v>0</v>
      </c>
      <c r="F120" s="1">
        <f>IF('🔩 PISTON'!A149="","",'🔩 PISTON'!N149)</f>
        <v>0</v>
      </c>
      <c r="G120" s="1">
        <f>IF('🔩 PISTON'!A149="","",'🔩 PISTON'!O149)</f>
        <v>0</v>
      </c>
      <c r="H120" s="1">
        <f>IF('🔩 PISTON'!A149="","",'🔩 PISTON'!P149)</f>
        <v>0</v>
      </c>
      <c r="I120" s="1">
        <f>IF('🔩 PISTON'!A149="","",'🔩 PISTON'!Q149)</f>
        <v>0</v>
      </c>
      <c r="J120" s="1">
        <f>IF('🔩 PISTON'!A149="","",'🔩 PISTON'!D149)</f>
        <v>100</v>
      </c>
      <c r="L120" s="1">
        <f>N(L119)+IF(AND('🔎 TRA CỨU NHANH'!$C$2&lt;&gt;"",OR(ISNUMBER(SEARCH('🔎 TRA CỨU NHANH'!$C$2,$A120)),ISNUMBER(SEARCH('🔎 TRA CỨU NHANH'!$C$2,$B120)))),1,0)</f>
        <v>0</v>
      </c>
      <c r="M120" s="1" t="str">
        <f t="shared" si="2"/>
        <v/>
      </c>
      <c r="N120" s="1">
        <f>N(N119)+IF(AND('💰 BÁO GIÁ'!$C$27&lt;&gt;"",OR(ISNUMBER(SEARCH('💰 BÁO GIÁ'!$C$27,$A120)),ISNUMBER(SEARCH('💰 BÁO GIÁ'!$C$27,$B120)))),1,0)</f>
        <v>0</v>
      </c>
      <c r="O120" s="1" t="str">
        <f t="shared" si="3"/>
        <v/>
      </c>
    </row>
    <row r="121" customHeight="1" spans="1:15">
      <c r="A121" s="1" t="str">
        <f>IF('🔩 PISTON'!A151="","",'🔩 PISTON'!A151)</f>
        <v/>
      </c>
      <c r="B121" s="1" t="str">
        <f>IF('🔩 PISTON'!A151="","","Piston "&amp;'🔩 PISTON'!U151)</f>
        <v/>
      </c>
      <c r="C121" s="1" t="str">
        <f>IF('🔩 PISTON'!A151="","","Piston")</f>
        <v/>
      </c>
      <c r="D121" s="1" t="str">
        <f>IF('🔩 PISTON'!A151="","",'🔩 PISTON'!L151)</f>
        <v/>
      </c>
      <c r="E121" s="1" t="str">
        <f>IF('🔩 PISTON'!A151="","",'🔩 PISTON'!M151)</f>
        <v/>
      </c>
      <c r="F121" s="1" t="str">
        <f>IF('🔩 PISTON'!A151="","",'🔩 PISTON'!N151)</f>
        <v/>
      </c>
      <c r="G121" s="1" t="str">
        <f>IF('🔩 PISTON'!A151="","",'🔩 PISTON'!O151)</f>
        <v/>
      </c>
      <c r="H121" s="1" t="str">
        <f>IF('🔩 PISTON'!A151="","",'🔩 PISTON'!P151)</f>
        <v/>
      </c>
      <c r="I121" s="1" t="str">
        <f>IF('🔩 PISTON'!A151="","",'🔩 PISTON'!Q151)</f>
        <v/>
      </c>
      <c r="J121" s="1" t="str">
        <f>IF('🔩 PISTON'!A151="","",'🔩 PISTON'!D151)</f>
        <v/>
      </c>
      <c r="L121" s="1">
        <f>N(L120)+IF(AND('🔎 TRA CỨU NHANH'!$C$2&lt;&gt;"",OR(ISNUMBER(SEARCH('🔎 TRA CỨU NHANH'!$C$2,$A121)),ISNUMBER(SEARCH('🔎 TRA CỨU NHANH'!$C$2,$B121)))),1,0)</f>
        <v>0</v>
      </c>
      <c r="M121" s="1" t="str">
        <f t="shared" si="2"/>
        <v/>
      </c>
      <c r="N121" s="1">
        <f>N(N120)+IF(AND('💰 BÁO GIÁ'!$C$27&lt;&gt;"",OR(ISNUMBER(SEARCH('💰 BÁO GIÁ'!$C$27,$A121)),ISNUMBER(SEARCH('💰 BÁO GIÁ'!$C$27,$B121)))),1,0)</f>
        <v>0</v>
      </c>
      <c r="O121" s="1" t="str">
        <f t="shared" si="3"/>
        <v/>
      </c>
    </row>
    <row r="122" customHeight="1" spans="1:15">
      <c r="A122" s="1" t="str">
        <f>IF('🔩 PISTON'!A152="","",'🔩 PISTON'!A152)</f>
        <v/>
      </c>
      <c r="B122" s="1" t="str">
        <f>IF('🔩 PISTON'!A152="","","Piston "&amp;'🔩 PISTON'!U152)</f>
        <v/>
      </c>
      <c r="C122" s="1" t="str">
        <f>IF('🔩 PISTON'!A152="","","Piston")</f>
        <v/>
      </c>
      <c r="D122" s="1" t="str">
        <f>IF('🔩 PISTON'!A152="","",'🔩 PISTON'!L152)</f>
        <v/>
      </c>
      <c r="E122" s="1" t="str">
        <f>IF('🔩 PISTON'!A152="","",'🔩 PISTON'!M152)</f>
        <v/>
      </c>
      <c r="F122" s="1" t="str">
        <f>IF('🔩 PISTON'!A152="","",'🔩 PISTON'!N152)</f>
        <v/>
      </c>
      <c r="G122" s="1" t="str">
        <f>IF('🔩 PISTON'!A152="","",'🔩 PISTON'!O152)</f>
        <v/>
      </c>
      <c r="H122" s="1" t="str">
        <f>IF('🔩 PISTON'!A152="","",'🔩 PISTON'!P152)</f>
        <v/>
      </c>
      <c r="I122" s="1" t="str">
        <f>IF('🔩 PISTON'!A152="","",'🔩 PISTON'!Q152)</f>
        <v/>
      </c>
      <c r="J122" s="1" t="str">
        <f>IF('🔩 PISTON'!A152="","",'🔩 PISTON'!D152)</f>
        <v/>
      </c>
      <c r="L122" s="1">
        <f>N(L121)+IF(AND('🔎 TRA CỨU NHANH'!$C$2&lt;&gt;"",OR(ISNUMBER(SEARCH('🔎 TRA CỨU NHANH'!$C$2,$A122)),ISNUMBER(SEARCH('🔎 TRA CỨU NHANH'!$C$2,$B122)))),1,0)</f>
        <v>0</v>
      </c>
      <c r="M122" s="1" t="str">
        <f t="shared" si="2"/>
        <v/>
      </c>
      <c r="N122" s="1">
        <f>N(N121)+IF(AND('💰 BÁO GIÁ'!$C$27&lt;&gt;"",OR(ISNUMBER(SEARCH('💰 BÁO GIÁ'!$C$27,$A122)),ISNUMBER(SEARCH('💰 BÁO GIÁ'!$C$27,$B122)))),1,0)</f>
        <v>0</v>
      </c>
      <c r="O122" s="1" t="str">
        <f t="shared" si="3"/>
        <v/>
      </c>
    </row>
    <row r="123" customHeight="1" spans="1:15">
      <c r="A123" s="1" t="str">
        <f>IF('🔩 PISTON'!A153="","",'🔩 PISTON'!A153)</f>
        <v/>
      </c>
      <c r="B123" s="1" t="str">
        <f>IF('🔩 PISTON'!A153="","","Piston "&amp;'🔩 PISTON'!U153)</f>
        <v/>
      </c>
      <c r="C123" s="1" t="str">
        <f>IF('🔩 PISTON'!A153="","","Piston")</f>
        <v/>
      </c>
      <c r="D123" s="1" t="str">
        <f>IF('🔩 PISTON'!A153="","",'🔩 PISTON'!L153)</f>
        <v/>
      </c>
      <c r="E123" s="1" t="str">
        <f>IF('🔩 PISTON'!A153="","",'🔩 PISTON'!M153)</f>
        <v/>
      </c>
      <c r="F123" s="1" t="str">
        <f>IF('🔩 PISTON'!A153="","",'🔩 PISTON'!N153)</f>
        <v/>
      </c>
      <c r="G123" s="1" t="str">
        <f>IF('🔩 PISTON'!A153="","",'🔩 PISTON'!O153)</f>
        <v/>
      </c>
      <c r="H123" s="1" t="str">
        <f>IF('🔩 PISTON'!A153="","",'🔩 PISTON'!P153)</f>
        <v/>
      </c>
      <c r="I123" s="1" t="str">
        <f>IF('🔩 PISTON'!A153="","",'🔩 PISTON'!Q153)</f>
        <v/>
      </c>
      <c r="J123" s="1" t="str">
        <f>IF('🔩 PISTON'!A153="","",'🔩 PISTON'!D153)</f>
        <v/>
      </c>
      <c r="L123" s="1">
        <f>N(L122)+IF(AND('🔎 TRA CỨU NHANH'!$C$2&lt;&gt;"",OR(ISNUMBER(SEARCH('🔎 TRA CỨU NHANH'!$C$2,$A123)),ISNUMBER(SEARCH('🔎 TRA CỨU NHANH'!$C$2,$B123)))),1,0)</f>
        <v>0</v>
      </c>
      <c r="M123" s="1" t="str">
        <f t="shared" si="2"/>
        <v/>
      </c>
      <c r="N123" s="1">
        <f>N(N122)+IF(AND('💰 BÁO GIÁ'!$C$27&lt;&gt;"",OR(ISNUMBER(SEARCH('💰 BÁO GIÁ'!$C$27,$A123)),ISNUMBER(SEARCH('💰 BÁO GIÁ'!$C$27,$B123)))),1,0)</f>
        <v>0</v>
      </c>
      <c r="O123" s="1" t="str">
        <f t="shared" si="3"/>
        <v/>
      </c>
    </row>
    <row r="124" customHeight="1" spans="1:15">
      <c r="A124" s="1" t="str">
        <f>IF('🔩 PISTON'!A154="","",'🔩 PISTON'!A154)</f>
        <v>HH083136</v>
      </c>
      <c r="B124" s="1" t="str">
        <f>IF('🔩 PISTON'!A154="","","Piston "&amp;'🔩 PISTON'!U154)</f>
        <v>Piston ISUZU 4BC2 · ĐK102 (A) - IKAZU</v>
      </c>
      <c r="C124" s="1" t="str">
        <f>IF('🔩 PISTON'!A154="","","Piston")</f>
        <v>Piston</v>
      </c>
      <c r="D124" s="1" t="str">
        <f>IF('🔩 PISTON'!A154="","",'🔩 PISTON'!L154)</f>
        <v>Bộ 4</v>
      </c>
      <c r="E124" s="1">
        <f>IF('🔩 PISTON'!A154="","",'🔩 PISTON'!M154)</f>
        <v>0</v>
      </c>
      <c r="F124" s="1">
        <f>IF('🔩 PISTON'!A154="","",'🔩 PISTON'!N154)</f>
        <v>0</v>
      </c>
      <c r="G124" s="1">
        <f>IF('🔩 PISTON'!A154="","",'🔩 PISTON'!O154)</f>
        <v>0</v>
      </c>
      <c r="H124" s="1">
        <f>IF('🔩 PISTON'!A154="","",'🔩 PISTON'!P154)</f>
        <v>0</v>
      </c>
      <c r="I124" s="1">
        <f>IF('🔩 PISTON'!A154="","",'🔩 PISTON'!Q154)</f>
        <v>0</v>
      </c>
      <c r="J124" s="1">
        <f>IF('🔩 PISTON'!A154="","",'🔩 PISTON'!D154)</f>
        <v>102</v>
      </c>
      <c r="L124" s="1">
        <f>N(L123)+IF(AND('🔎 TRA CỨU NHANH'!$C$2&lt;&gt;"",OR(ISNUMBER(SEARCH('🔎 TRA CỨU NHANH'!$C$2,$A124)),ISNUMBER(SEARCH('🔎 TRA CỨU NHANH'!$C$2,$B124)))),1,0)</f>
        <v>0</v>
      </c>
      <c r="M124" s="1" t="str">
        <f t="shared" si="2"/>
        <v/>
      </c>
      <c r="N124" s="1">
        <f>N(N123)+IF(AND('💰 BÁO GIÁ'!$C$27&lt;&gt;"",OR(ISNUMBER(SEARCH('💰 BÁO GIÁ'!$C$27,$A124)),ISNUMBER(SEARCH('💰 BÁO GIÁ'!$C$27,$B124)))),1,0)</f>
        <v>0</v>
      </c>
      <c r="O124" s="1" t="str">
        <f t="shared" si="3"/>
        <v/>
      </c>
    </row>
    <row r="125" customHeight="1" spans="1:15">
      <c r="A125" s="1" t="str">
        <f>IF('🔩 PISTON'!A156="","",'🔩 PISTON'!A156)</f>
        <v>HH070413</v>
      </c>
      <c r="B125" s="1" t="str">
        <f>IF('🔩 PISTON'!A156="","","Piston "&amp;'🔩 PISTON'!U156)</f>
        <v>Piston ISUZU 4BD1/6BD1 · ĐK102 (A) - NSP</v>
      </c>
      <c r="C125" s="1" t="str">
        <f>IF('🔩 PISTON'!A156="","","Piston")</f>
        <v>Piston</v>
      </c>
      <c r="D125" s="1" t="str">
        <f>IF('🔩 PISTON'!A156="","",'🔩 PISTON'!L156)</f>
        <v>Bộ 4</v>
      </c>
      <c r="E125" s="1">
        <f>IF('🔩 PISTON'!A156="","",'🔩 PISTON'!M156)</f>
        <v>0</v>
      </c>
      <c r="F125" s="1">
        <f>IF('🔩 PISTON'!A156="","",'🔩 PISTON'!N156)</f>
        <v>0</v>
      </c>
      <c r="G125" s="1">
        <f>IF('🔩 PISTON'!A156="","",'🔩 PISTON'!O156)</f>
        <v>0</v>
      </c>
      <c r="H125" s="1">
        <f>IF('🔩 PISTON'!A156="","",'🔩 PISTON'!P156)</f>
        <v>0</v>
      </c>
      <c r="I125" s="1">
        <f>IF('🔩 PISTON'!A156="","",'🔩 PISTON'!Q156)</f>
        <v>0</v>
      </c>
      <c r="J125" s="1">
        <f>IF('🔩 PISTON'!A156="","",'🔩 PISTON'!D156)</f>
        <v>102</v>
      </c>
      <c r="L125" s="1">
        <f>N(L124)+IF(AND('🔎 TRA CỨU NHANH'!$C$2&lt;&gt;"",OR(ISNUMBER(SEARCH('🔎 TRA CỨU NHANH'!$C$2,$A125)),ISNUMBER(SEARCH('🔎 TRA CỨU NHANH'!$C$2,$B125)))),1,0)</f>
        <v>0</v>
      </c>
      <c r="M125" s="1" t="str">
        <f t="shared" si="2"/>
        <v/>
      </c>
      <c r="N125" s="1">
        <f>N(N124)+IF(AND('💰 BÁO GIÁ'!$C$27&lt;&gt;"",OR(ISNUMBER(SEARCH('💰 BÁO GIÁ'!$C$27,$A125)),ISNUMBER(SEARCH('💰 BÁO GIÁ'!$C$27,$B125)))),1,0)</f>
        <v>0</v>
      </c>
      <c r="O125" s="1" t="str">
        <f t="shared" si="3"/>
        <v/>
      </c>
    </row>
    <row r="126" customHeight="1" spans="1:15">
      <c r="A126" s="1" t="str">
        <f>IF('🔩 PISTON'!A159="","",'🔩 PISTON'!A159)</f>
        <v>HH080580</v>
      </c>
      <c r="B126" s="1" t="str">
        <f>IF('🔩 PISTON'!A159="","","Piston "&amp;'🔩 PISTON'!U159)</f>
        <v>Piston ISUZU 4BD1-T/6BD1-T · ĐK102 (A) - IKAZU</v>
      </c>
      <c r="C126" s="1" t="str">
        <f>IF('🔩 PISTON'!A159="","","Piston")</f>
        <v>Piston</v>
      </c>
      <c r="D126" s="1" t="str">
        <f>IF('🔩 PISTON'!A159="","",'🔩 PISTON'!L159)</f>
        <v>Bộ 4</v>
      </c>
      <c r="E126" s="1">
        <f>IF('🔩 PISTON'!A159="","",'🔩 PISTON'!M159)</f>
        <v>0</v>
      </c>
      <c r="F126" s="1">
        <f>IF('🔩 PISTON'!A159="","",'🔩 PISTON'!N159)</f>
        <v>0</v>
      </c>
      <c r="G126" s="1">
        <f>IF('🔩 PISTON'!A159="","",'🔩 PISTON'!O159)</f>
        <v>0</v>
      </c>
      <c r="H126" s="1">
        <f>IF('🔩 PISTON'!A159="","",'🔩 PISTON'!P159)</f>
        <v>0</v>
      </c>
      <c r="I126" s="1">
        <f>IF('🔩 PISTON'!A159="","",'🔩 PISTON'!Q159)</f>
        <v>0</v>
      </c>
      <c r="J126" s="1">
        <f>IF('🔩 PISTON'!A159="","",'🔩 PISTON'!D159)</f>
        <v>102</v>
      </c>
      <c r="L126" s="1">
        <f>N(L125)+IF(AND('🔎 TRA CỨU NHANH'!$C$2&lt;&gt;"",OR(ISNUMBER(SEARCH('🔎 TRA CỨU NHANH'!$C$2,$A126)),ISNUMBER(SEARCH('🔎 TRA CỨU NHANH'!$C$2,$B126)))),1,0)</f>
        <v>0</v>
      </c>
      <c r="M126" s="1" t="str">
        <f t="shared" si="2"/>
        <v/>
      </c>
      <c r="N126" s="1">
        <f>N(N125)+IF(AND('💰 BÁO GIÁ'!$C$27&lt;&gt;"",OR(ISNUMBER(SEARCH('💰 BÁO GIÁ'!$C$27,$A126)),ISNUMBER(SEARCH('💰 BÁO GIÁ'!$C$27,$B126)))),1,0)</f>
        <v>0</v>
      </c>
      <c r="O126" s="1" t="str">
        <f t="shared" si="3"/>
        <v/>
      </c>
    </row>
    <row r="127" customHeight="1" spans="1:15">
      <c r="A127" s="1" t="str">
        <f>IF('🔩 PISTON'!A162="","",'🔩 PISTON'!A162)</f>
        <v/>
      </c>
      <c r="B127" s="1" t="str">
        <f>IF('🔩 PISTON'!A162="","","Piston "&amp;'🔩 PISTON'!U162)</f>
        <v/>
      </c>
      <c r="C127" s="1" t="str">
        <f>IF('🔩 PISTON'!A162="","","Piston")</f>
        <v/>
      </c>
      <c r="D127" s="1" t="str">
        <f>IF('🔩 PISTON'!A162="","",'🔩 PISTON'!L162)</f>
        <v/>
      </c>
      <c r="E127" s="1" t="str">
        <f>IF('🔩 PISTON'!A162="","",'🔩 PISTON'!M162)</f>
        <v/>
      </c>
      <c r="F127" s="1" t="str">
        <f>IF('🔩 PISTON'!A162="","",'🔩 PISTON'!N162)</f>
        <v/>
      </c>
      <c r="G127" s="1" t="str">
        <f>IF('🔩 PISTON'!A162="","",'🔩 PISTON'!O162)</f>
        <v/>
      </c>
      <c r="H127" s="1" t="str">
        <f>IF('🔩 PISTON'!A162="","",'🔩 PISTON'!P162)</f>
        <v/>
      </c>
      <c r="I127" s="1" t="str">
        <f>IF('🔩 PISTON'!A162="","",'🔩 PISTON'!Q162)</f>
        <v/>
      </c>
      <c r="J127" s="1" t="str">
        <f>IF('🔩 PISTON'!A162="","",'🔩 PISTON'!D162)</f>
        <v/>
      </c>
      <c r="L127" s="1">
        <f>N(L126)+IF(AND('🔎 TRA CỨU NHANH'!$C$2&lt;&gt;"",OR(ISNUMBER(SEARCH('🔎 TRA CỨU NHANH'!$C$2,$A127)),ISNUMBER(SEARCH('🔎 TRA CỨU NHANH'!$C$2,$B127)))),1,0)</f>
        <v>0</v>
      </c>
      <c r="M127" s="1" t="str">
        <f t="shared" si="2"/>
        <v/>
      </c>
      <c r="N127" s="1">
        <f>N(N126)+IF(AND('💰 BÁO GIÁ'!$C$27&lt;&gt;"",OR(ISNUMBER(SEARCH('💰 BÁO GIÁ'!$C$27,$A127)),ISNUMBER(SEARCH('💰 BÁO GIÁ'!$C$27,$B127)))),1,0)</f>
        <v>0</v>
      </c>
      <c r="O127" s="1" t="str">
        <f t="shared" si="3"/>
        <v/>
      </c>
    </row>
    <row r="128" customHeight="1" spans="1:15">
      <c r="A128" s="1" t="str">
        <f>IF('🔩 PISTON'!A163="","",'🔩 PISTON'!A163)</f>
        <v>HH070406</v>
      </c>
      <c r="B128" s="1" t="str">
        <f>IF('🔩 PISTON'!A163="","","Piston "&amp;'🔩 PISTON'!U163)</f>
        <v>Piston ISUZU 6BB1 · ĐK102 (A) - NSP</v>
      </c>
      <c r="C128" s="1" t="str">
        <f>IF('🔩 PISTON'!A163="","","Piston")</f>
        <v>Piston</v>
      </c>
      <c r="D128" s="1" t="str">
        <f>IF('🔩 PISTON'!A163="","",'🔩 PISTON'!L163)</f>
        <v>Bộ 6</v>
      </c>
      <c r="E128" s="1">
        <f>IF('🔩 PISTON'!A163="","",'🔩 PISTON'!M163)</f>
        <v>0</v>
      </c>
      <c r="F128" s="1">
        <f>IF('🔩 PISTON'!A163="","",'🔩 PISTON'!N163)</f>
        <v>0</v>
      </c>
      <c r="G128" s="1">
        <f>IF('🔩 PISTON'!A163="","",'🔩 PISTON'!O163)</f>
        <v>0</v>
      </c>
      <c r="H128" s="1">
        <f>IF('🔩 PISTON'!A163="","",'🔩 PISTON'!P163)</f>
        <v>0</v>
      </c>
      <c r="I128" s="1">
        <f>IF('🔩 PISTON'!A163="","",'🔩 PISTON'!Q163)</f>
        <v>0</v>
      </c>
      <c r="J128" s="1">
        <f>IF('🔩 PISTON'!A163="","",'🔩 PISTON'!D163)</f>
        <v>102</v>
      </c>
      <c r="L128" s="1">
        <f>N(L127)+IF(AND('🔎 TRA CỨU NHANH'!$C$2&lt;&gt;"",OR(ISNUMBER(SEARCH('🔎 TRA CỨU NHANH'!$C$2,$A128)),ISNUMBER(SEARCH('🔎 TRA CỨU NHANH'!$C$2,$B128)))),1,0)</f>
        <v>0</v>
      </c>
      <c r="M128" s="1" t="str">
        <f t="shared" si="2"/>
        <v/>
      </c>
      <c r="N128" s="1">
        <f>N(N127)+IF(AND('💰 BÁO GIÁ'!$C$27&lt;&gt;"",OR(ISNUMBER(SEARCH('💰 BÁO GIÁ'!$C$27,$A128)),ISNUMBER(SEARCH('💰 BÁO GIÁ'!$C$27,$B128)))),1,0)</f>
        <v>0</v>
      </c>
      <c r="O128" s="1" t="str">
        <f t="shared" si="3"/>
        <v/>
      </c>
    </row>
    <row r="129" customHeight="1" spans="1:15">
      <c r="A129" s="1" t="str">
        <f>IF('🔩 PISTON'!A165="","",'🔩 PISTON'!A165)</f>
        <v>HH081157</v>
      </c>
      <c r="B129" s="1" t="str">
        <f>IF('🔩 PISTON'!A165="","","Piston "&amp;'🔩 PISTON'!U165)</f>
        <v>Piston ISUZU 6BB1-NEW · ĐK102 (A) - IKAZU</v>
      </c>
      <c r="C129" s="1" t="str">
        <f>IF('🔩 PISTON'!A165="","","Piston")</f>
        <v>Piston</v>
      </c>
      <c r="D129" s="1" t="str">
        <f>IF('🔩 PISTON'!A165="","",'🔩 PISTON'!L165)</f>
        <v>Bộ 6</v>
      </c>
      <c r="E129" s="1">
        <f>IF('🔩 PISTON'!A165="","",'🔩 PISTON'!M165)</f>
        <v>0</v>
      </c>
      <c r="F129" s="1">
        <f>IF('🔩 PISTON'!A165="","",'🔩 PISTON'!N165)</f>
        <v>0</v>
      </c>
      <c r="G129" s="1">
        <f>IF('🔩 PISTON'!A165="","",'🔩 PISTON'!O165)</f>
        <v>0</v>
      </c>
      <c r="H129" s="1">
        <f>IF('🔩 PISTON'!A165="","",'🔩 PISTON'!P165)</f>
        <v>0</v>
      </c>
      <c r="I129" s="1">
        <f>IF('🔩 PISTON'!A165="","",'🔩 PISTON'!Q165)</f>
        <v>0</v>
      </c>
      <c r="J129" s="1">
        <f>IF('🔩 PISTON'!A165="","",'🔩 PISTON'!D165)</f>
        <v>102</v>
      </c>
      <c r="L129" s="1">
        <f>N(L128)+IF(AND('🔎 TRA CỨU NHANH'!$C$2&lt;&gt;"",OR(ISNUMBER(SEARCH('🔎 TRA CỨU NHANH'!$C$2,$A129)),ISNUMBER(SEARCH('🔎 TRA CỨU NHANH'!$C$2,$B129)))),1,0)</f>
        <v>0</v>
      </c>
      <c r="M129" s="1" t="str">
        <f t="shared" si="2"/>
        <v/>
      </c>
      <c r="N129" s="1">
        <f>N(N128)+IF(AND('💰 BÁO GIÁ'!$C$27&lt;&gt;"",OR(ISNUMBER(SEARCH('💰 BÁO GIÁ'!$C$27,$A129)),ISNUMBER(SEARCH('💰 BÁO GIÁ'!$C$27,$B129)))),1,0)</f>
        <v>0</v>
      </c>
      <c r="O129" s="1" t="str">
        <f t="shared" si="3"/>
        <v/>
      </c>
    </row>
    <row r="130" customHeight="1" spans="1:15">
      <c r="A130" s="1" t="str">
        <f>IF('🔩 PISTON'!A166="","",'🔩 PISTON'!A166)</f>
        <v/>
      </c>
      <c r="B130" s="1" t="str">
        <f>IF('🔩 PISTON'!A166="","","Piston "&amp;'🔩 PISTON'!U166)</f>
        <v/>
      </c>
      <c r="C130" s="1" t="str">
        <f>IF('🔩 PISTON'!A166="","","Piston")</f>
        <v/>
      </c>
      <c r="D130" s="1" t="str">
        <f>IF('🔩 PISTON'!A166="","",'🔩 PISTON'!L166)</f>
        <v/>
      </c>
      <c r="E130" s="1" t="str">
        <f>IF('🔩 PISTON'!A166="","",'🔩 PISTON'!M166)</f>
        <v/>
      </c>
      <c r="F130" s="1" t="str">
        <f>IF('🔩 PISTON'!A166="","",'🔩 PISTON'!N166)</f>
        <v/>
      </c>
      <c r="G130" s="1" t="str">
        <f>IF('🔩 PISTON'!A166="","",'🔩 PISTON'!O166)</f>
        <v/>
      </c>
      <c r="H130" s="1" t="str">
        <f>IF('🔩 PISTON'!A166="","",'🔩 PISTON'!P166)</f>
        <v/>
      </c>
      <c r="I130" s="1" t="str">
        <f>IF('🔩 PISTON'!A166="","",'🔩 PISTON'!Q166)</f>
        <v/>
      </c>
      <c r="J130" s="1" t="str">
        <f>IF('🔩 PISTON'!A166="","",'🔩 PISTON'!D166)</f>
        <v/>
      </c>
      <c r="L130" s="1">
        <f>N(L129)+IF(AND('🔎 TRA CỨU NHANH'!$C$2&lt;&gt;"",OR(ISNUMBER(SEARCH('🔎 TRA CỨU NHANH'!$C$2,$A130)),ISNUMBER(SEARCH('🔎 TRA CỨU NHANH'!$C$2,$B130)))),1,0)</f>
        <v>0</v>
      </c>
      <c r="M130" s="1" t="str">
        <f t="shared" ref="M130:M193" si="4">IF(L130&gt;N(L129),L130,"")</f>
        <v/>
      </c>
      <c r="N130" s="1">
        <f>N(N129)+IF(AND('💰 BÁO GIÁ'!$C$27&lt;&gt;"",OR(ISNUMBER(SEARCH('💰 BÁO GIÁ'!$C$27,$A130)),ISNUMBER(SEARCH('💰 BÁO GIÁ'!$C$27,$B130)))),1,0)</f>
        <v>0</v>
      </c>
      <c r="O130" s="1" t="str">
        <f t="shared" ref="O130:O193" si="5">IF(N130&gt;N(N129),N130,"")</f>
        <v/>
      </c>
    </row>
    <row r="131" customHeight="1" spans="1:15">
      <c r="A131" s="1" t="str">
        <f>IF('🔩 PISTON'!A167="","",'🔩 PISTON'!A167)</f>
        <v/>
      </c>
      <c r="B131" s="1" t="str">
        <f>IF('🔩 PISTON'!A167="","","Piston "&amp;'🔩 PISTON'!U167)</f>
        <v/>
      </c>
      <c r="C131" s="1" t="str">
        <f>IF('🔩 PISTON'!A167="","","Piston")</f>
        <v/>
      </c>
      <c r="D131" s="1" t="str">
        <f>IF('🔩 PISTON'!A167="","",'🔩 PISTON'!L167)</f>
        <v/>
      </c>
      <c r="E131" s="1" t="str">
        <f>IF('🔩 PISTON'!A167="","",'🔩 PISTON'!M167)</f>
        <v/>
      </c>
      <c r="F131" s="1" t="str">
        <f>IF('🔩 PISTON'!A167="","",'🔩 PISTON'!N167)</f>
        <v/>
      </c>
      <c r="G131" s="1" t="str">
        <f>IF('🔩 PISTON'!A167="","",'🔩 PISTON'!O167)</f>
        <v/>
      </c>
      <c r="H131" s="1" t="str">
        <f>IF('🔩 PISTON'!A167="","",'🔩 PISTON'!P167)</f>
        <v/>
      </c>
      <c r="I131" s="1" t="str">
        <f>IF('🔩 PISTON'!A167="","",'🔩 PISTON'!Q167)</f>
        <v/>
      </c>
      <c r="J131" s="1" t="str">
        <f>IF('🔩 PISTON'!A167="","",'🔩 PISTON'!D167)</f>
        <v/>
      </c>
      <c r="L131" s="1">
        <f>N(L130)+IF(AND('🔎 TRA CỨU NHANH'!$C$2&lt;&gt;"",OR(ISNUMBER(SEARCH('🔎 TRA CỨU NHANH'!$C$2,$A131)),ISNUMBER(SEARCH('🔎 TRA CỨU NHANH'!$C$2,$B131)))),1,0)</f>
        <v>0</v>
      </c>
      <c r="M131" s="1" t="str">
        <f t="shared" si="4"/>
        <v/>
      </c>
      <c r="N131" s="1">
        <f>N(N130)+IF(AND('💰 BÁO GIÁ'!$C$27&lt;&gt;"",OR(ISNUMBER(SEARCH('💰 BÁO GIÁ'!$C$27,$A131)),ISNUMBER(SEARCH('💰 BÁO GIÁ'!$C$27,$B131)))),1,0)</f>
        <v>0</v>
      </c>
      <c r="O131" s="1" t="str">
        <f t="shared" si="5"/>
        <v/>
      </c>
    </row>
    <row r="132" customHeight="1" spans="1:15">
      <c r="A132" s="1" t="str">
        <f>IF('🔩 PISTON'!A168="","",'🔩 PISTON'!A168)</f>
        <v/>
      </c>
      <c r="B132" s="1" t="str">
        <f>IF('🔩 PISTON'!A168="","","Piston "&amp;'🔩 PISTON'!U168)</f>
        <v/>
      </c>
      <c r="C132" s="1" t="str">
        <f>IF('🔩 PISTON'!A168="","","Piston")</f>
        <v/>
      </c>
      <c r="D132" s="1" t="str">
        <f>IF('🔩 PISTON'!A168="","",'🔩 PISTON'!L168)</f>
        <v/>
      </c>
      <c r="E132" s="1" t="str">
        <f>IF('🔩 PISTON'!A168="","",'🔩 PISTON'!M168)</f>
        <v/>
      </c>
      <c r="F132" s="1" t="str">
        <f>IF('🔩 PISTON'!A168="","",'🔩 PISTON'!N168)</f>
        <v/>
      </c>
      <c r="G132" s="1" t="str">
        <f>IF('🔩 PISTON'!A168="","",'🔩 PISTON'!O168)</f>
        <v/>
      </c>
      <c r="H132" s="1" t="str">
        <f>IF('🔩 PISTON'!A168="","",'🔩 PISTON'!P168)</f>
        <v/>
      </c>
      <c r="I132" s="1" t="str">
        <f>IF('🔩 PISTON'!A168="","",'🔩 PISTON'!Q168)</f>
        <v/>
      </c>
      <c r="J132" s="1" t="str">
        <f>IF('🔩 PISTON'!A168="","",'🔩 PISTON'!D168)</f>
        <v/>
      </c>
      <c r="L132" s="1">
        <f>N(L131)+IF(AND('🔎 TRA CỨU NHANH'!$C$2&lt;&gt;"",OR(ISNUMBER(SEARCH('🔎 TRA CỨU NHANH'!$C$2,$A132)),ISNUMBER(SEARCH('🔎 TRA CỨU NHANH'!$C$2,$B132)))),1,0)</f>
        <v>0</v>
      </c>
      <c r="M132" s="1" t="str">
        <f t="shared" si="4"/>
        <v/>
      </c>
      <c r="N132" s="1">
        <f>N(N131)+IF(AND('💰 BÁO GIÁ'!$C$27&lt;&gt;"",OR(ISNUMBER(SEARCH('💰 BÁO GIÁ'!$C$27,$A132)),ISNUMBER(SEARCH('💰 BÁO GIÁ'!$C$27,$B132)))),1,0)</f>
        <v>0</v>
      </c>
      <c r="O132" s="1" t="str">
        <f t="shared" si="5"/>
        <v/>
      </c>
    </row>
    <row r="133" customHeight="1" spans="1:15">
      <c r="A133" s="1" t="str">
        <f>IF('🔩 PISTON'!A169="","",'🔩 PISTON'!A169)</f>
        <v/>
      </c>
      <c r="B133" s="1" t="str">
        <f>IF('🔩 PISTON'!A169="","","Piston "&amp;'🔩 PISTON'!U169)</f>
        <v/>
      </c>
      <c r="C133" s="1" t="str">
        <f>IF('🔩 PISTON'!A169="","","Piston")</f>
        <v/>
      </c>
      <c r="D133" s="1" t="str">
        <f>IF('🔩 PISTON'!A169="","",'🔩 PISTON'!L169)</f>
        <v/>
      </c>
      <c r="E133" s="1" t="str">
        <f>IF('🔩 PISTON'!A169="","",'🔩 PISTON'!M169)</f>
        <v/>
      </c>
      <c r="F133" s="1" t="str">
        <f>IF('🔩 PISTON'!A169="","",'🔩 PISTON'!N169)</f>
        <v/>
      </c>
      <c r="G133" s="1" t="str">
        <f>IF('🔩 PISTON'!A169="","",'🔩 PISTON'!O169)</f>
        <v/>
      </c>
      <c r="H133" s="1" t="str">
        <f>IF('🔩 PISTON'!A169="","",'🔩 PISTON'!P169)</f>
        <v/>
      </c>
      <c r="I133" s="1" t="str">
        <f>IF('🔩 PISTON'!A169="","",'🔩 PISTON'!Q169)</f>
        <v/>
      </c>
      <c r="J133" s="1" t="str">
        <f>IF('🔩 PISTON'!A169="","",'🔩 PISTON'!D169)</f>
        <v/>
      </c>
      <c r="L133" s="1">
        <f>N(L132)+IF(AND('🔎 TRA CỨU NHANH'!$C$2&lt;&gt;"",OR(ISNUMBER(SEARCH('🔎 TRA CỨU NHANH'!$C$2,$A133)),ISNUMBER(SEARCH('🔎 TRA CỨU NHANH'!$C$2,$B133)))),1,0)</f>
        <v>0</v>
      </c>
      <c r="M133" s="1" t="str">
        <f t="shared" si="4"/>
        <v/>
      </c>
      <c r="N133" s="1">
        <f>N(N132)+IF(AND('💰 BÁO GIÁ'!$C$27&lt;&gt;"",OR(ISNUMBER(SEARCH('💰 BÁO GIÁ'!$C$27,$A133)),ISNUMBER(SEARCH('💰 BÁO GIÁ'!$C$27,$B133)))),1,0)</f>
        <v>0</v>
      </c>
      <c r="O133" s="1" t="str">
        <f t="shared" si="5"/>
        <v/>
      </c>
    </row>
    <row r="134" customHeight="1" spans="1:15">
      <c r="A134" s="1" t="str">
        <f>IF('🔩 PISTON'!A170="","",'🔩 PISTON'!A170)</f>
        <v/>
      </c>
      <c r="B134" s="1" t="str">
        <f>IF('🔩 PISTON'!A170="","","Piston "&amp;'🔩 PISTON'!U170)</f>
        <v/>
      </c>
      <c r="C134" s="1" t="str">
        <f>IF('🔩 PISTON'!A170="","","Piston")</f>
        <v/>
      </c>
      <c r="D134" s="1" t="str">
        <f>IF('🔩 PISTON'!A170="","",'🔩 PISTON'!L170)</f>
        <v/>
      </c>
      <c r="E134" s="1" t="str">
        <f>IF('🔩 PISTON'!A170="","",'🔩 PISTON'!M170)</f>
        <v/>
      </c>
      <c r="F134" s="1" t="str">
        <f>IF('🔩 PISTON'!A170="","",'🔩 PISTON'!N170)</f>
        <v/>
      </c>
      <c r="G134" s="1" t="str">
        <f>IF('🔩 PISTON'!A170="","",'🔩 PISTON'!O170)</f>
        <v/>
      </c>
      <c r="H134" s="1" t="str">
        <f>IF('🔩 PISTON'!A170="","",'🔩 PISTON'!P170)</f>
        <v/>
      </c>
      <c r="I134" s="1" t="str">
        <f>IF('🔩 PISTON'!A170="","",'🔩 PISTON'!Q170)</f>
        <v/>
      </c>
      <c r="J134" s="1" t="str">
        <f>IF('🔩 PISTON'!A170="","",'🔩 PISTON'!D170)</f>
        <v/>
      </c>
      <c r="L134" s="1">
        <f>N(L133)+IF(AND('🔎 TRA CỨU NHANH'!$C$2&lt;&gt;"",OR(ISNUMBER(SEARCH('🔎 TRA CỨU NHANH'!$C$2,$A134)),ISNUMBER(SEARCH('🔎 TRA CỨU NHANH'!$C$2,$B134)))),1,0)</f>
        <v>0</v>
      </c>
      <c r="M134" s="1" t="str">
        <f t="shared" si="4"/>
        <v/>
      </c>
      <c r="N134" s="1">
        <f>N(N133)+IF(AND('💰 BÁO GIÁ'!$C$27&lt;&gt;"",OR(ISNUMBER(SEARCH('💰 BÁO GIÁ'!$C$27,$A134)),ISNUMBER(SEARCH('💰 BÁO GIÁ'!$C$27,$B134)))),1,0)</f>
        <v>0</v>
      </c>
      <c r="O134" s="1" t="str">
        <f t="shared" si="5"/>
        <v/>
      </c>
    </row>
    <row r="135" customHeight="1" spans="1:15">
      <c r="A135" s="1" t="e">
        <f>IF('🔩 PISTON'!#REF!="","",'🔩 PISTON'!#REF!)</f>
        <v>#REF!</v>
      </c>
      <c r="B135" s="1" t="e">
        <f>IF('🔩 PISTON'!#REF!="","","Piston "&amp;'🔩 PISTON'!#REF!)</f>
        <v>#REF!</v>
      </c>
      <c r="C135" s="1" t="e">
        <f>IF('🔩 PISTON'!#REF!="","","Piston")</f>
        <v>#REF!</v>
      </c>
      <c r="D135" s="1" t="e">
        <f>IF('🔩 PISTON'!#REF!="","",'🔩 PISTON'!#REF!)</f>
        <v>#REF!</v>
      </c>
      <c r="E135" s="1" t="e">
        <f>IF('🔩 PISTON'!#REF!="","",'🔩 PISTON'!#REF!)</f>
        <v>#REF!</v>
      </c>
      <c r="F135" s="1" t="e">
        <f>IF('🔩 PISTON'!#REF!="","",'🔩 PISTON'!#REF!)</f>
        <v>#REF!</v>
      </c>
      <c r="G135" s="1" t="e">
        <f>IF('🔩 PISTON'!#REF!="","",'🔩 PISTON'!#REF!)</f>
        <v>#REF!</v>
      </c>
      <c r="H135" s="1" t="e">
        <f>IF('🔩 PISTON'!#REF!="","",'🔩 PISTON'!#REF!)</f>
        <v>#REF!</v>
      </c>
      <c r="I135" s="1" t="e">
        <f>IF('🔩 PISTON'!#REF!="","",'🔩 PISTON'!#REF!)</f>
        <v>#REF!</v>
      </c>
      <c r="J135" s="1" t="e">
        <f>IF('🔩 PISTON'!#REF!="","",'🔩 PISTON'!#REF!)</f>
        <v>#REF!</v>
      </c>
      <c r="L135" s="1">
        <f>N(L134)+IF(AND('🔎 TRA CỨU NHANH'!$C$2&lt;&gt;"",OR(ISNUMBER(SEARCH('🔎 TRA CỨU NHANH'!$C$2,$A135)),ISNUMBER(SEARCH('🔎 TRA CỨU NHANH'!$C$2,$B135)))),1,0)</f>
        <v>0</v>
      </c>
      <c r="M135" s="1" t="str">
        <f t="shared" si="4"/>
        <v/>
      </c>
      <c r="N135" s="1">
        <f>N(N134)+IF(AND('💰 BÁO GIÁ'!$C$27&lt;&gt;"",OR(ISNUMBER(SEARCH('💰 BÁO GIÁ'!$C$27,$A135)),ISNUMBER(SEARCH('💰 BÁO GIÁ'!$C$27,$B135)))),1,0)</f>
        <v>0</v>
      </c>
      <c r="O135" s="1" t="str">
        <f t="shared" si="5"/>
        <v/>
      </c>
    </row>
    <row r="136" customHeight="1" spans="1:15">
      <c r="A136" s="1" t="str">
        <f>IF('🔩 PISTON'!A172="","",'🔩 PISTON'!A172)</f>
        <v/>
      </c>
      <c r="B136" s="1" t="str">
        <f>IF('🔩 PISTON'!A172="","","Piston "&amp;'🔩 PISTON'!U172)</f>
        <v/>
      </c>
      <c r="C136" s="1" t="str">
        <f>IF('🔩 PISTON'!A172="","","Piston")</f>
        <v/>
      </c>
      <c r="D136" s="1" t="str">
        <f>IF('🔩 PISTON'!A172="","",'🔩 PISTON'!L172)</f>
        <v/>
      </c>
      <c r="E136" s="1" t="str">
        <f>IF('🔩 PISTON'!A172="","",'🔩 PISTON'!M172)</f>
        <v/>
      </c>
      <c r="F136" s="1" t="str">
        <f>IF('🔩 PISTON'!A172="","",'🔩 PISTON'!N172)</f>
        <v/>
      </c>
      <c r="G136" s="1" t="str">
        <f>IF('🔩 PISTON'!A172="","",'🔩 PISTON'!O172)</f>
        <v/>
      </c>
      <c r="H136" s="1" t="str">
        <f>IF('🔩 PISTON'!A172="","",'🔩 PISTON'!P172)</f>
        <v/>
      </c>
      <c r="I136" s="1" t="str">
        <f>IF('🔩 PISTON'!A172="","",'🔩 PISTON'!Q172)</f>
        <v/>
      </c>
      <c r="J136" s="1" t="str">
        <f>IF('🔩 PISTON'!A172="","",'🔩 PISTON'!D172)</f>
        <v/>
      </c>
      <c r="L136" s="1">
        <f>N(L135)+IF(AND('🔎 TRA CỨU NHANH'!$C$2&lt;&gt;"",OR(ISNUMBER(SEARCH('🔎 TRA CỨU NHANH'!$C$2,$A136)),ISNUMBER(SEARCH('🔎 TRA CỨU NHANH'!$C$2,$B136)))),1,0)</f>
        <v>0</v>
      </c>
      <c r="M136" s="1" t="str">
        <f t="shared" si="4"/>
        <v/>
      </c>
      <c r="N136" s="1">
        <f>N(N135)+IF(AND('💰 BÁO GIÁ'!$C$27&lt;&gt;"",OR(ISNUMBER(SEARCH('💰 BÁO GIÁ'!$C$27,$A136)),ISNUMBER(SEARCH('💰 BÁO GIÁ'!$C$27,$B136)))),1,0)</f>
        <v>0</v>
      </c>
      <c r="O136" s="1" t="str">
        <f t="shared" si="5"/>
        <v/>
      </c>
    </row>
    <row r="137" customHeight="1" spans="1:15">
      <c r="A137" s="1" t="str">
        <f>IF('🔩 PISTON'!A173="","",'🔩 PISTON'!A173)</f>
        <v/>
      </c>
      <c r="B137" s="1" t="str">
        <f>IF('🔩 PISTON'!A173="","","Piston "&amp;'🔩 PISTON'!U173)</f>
        <v/>
      </c>
      <c r="C137" s="1" t="str">
        <f>IF('🔩 PISTON'!A173="","","Piston")</f>
        <v/>
      </c>
      <c r="D137" s="1" t="str">
        <f>IF('🔩 PISTON'!A173="","",'🔩 PISTON'!L173)</f>
        <v/>
      </c>
      <c r="E137" s="1" t="str">
        <f>IF('🔩 PISTON'!A173="","",'🔩 PISTON'!M173)</f>
        <v/>
      </c>
      <c r="F137" s="1" t="str">
        <f>IF('🔩 PISTON'!A173="","",'🔩 PISTON'!N173)</f>
        <v/>
      </c>
      <c r="G137" s="1" t="str">
        <f>IF('🔩 PISTON'!A173="","",'🔩 PISTON'!O173)</f>
        <v/>
      </c>
      <c r="H137" s="1" t="str">
        <f>IF('🔩 PISTON'!A173="","",'🔩 PISTON'!P173)</f>
        <v/>
      </c>
      <c r="I137" s="1" t="str">
        <f>IF('🔩 PISTON'!A173="","",'🔩 PISTON'!Q173)</f>
        <v/>
      </c>
      <c r="J137" s="1" t="str">
        <f>IF('🔩 PISTON'!A173="","",'🔩 PISTON'!D173)</f>
        <v/>
      </c>
      <c r="L137" s="1">
        <f>N(L136)+IF(AND('🔎 TRA CỨU NHANH'!$C$2&lt;&gt;"",OR(ISNUMBER(SEARCH('🔎 TRA CỨU NHANH'!$C$2,$A137)),ISNUMBER(SEARCH('🔎 TRA CỨU NHANH'!$C$2,$B137)))),1,0)</f>
        <v>0</v>
      </c>
      <c r="M137" s="1" t="str">
        <f t="shared" si="4"/>
        <v/>
      </c>
      <c r="N137" s="1">
        <f>N(N136)+IF(AND('💰 BÁO GIÁ'!$C$27&lt;&gt;"",OR(ISNUMBER(SEARCH('💰 BÁO GIÁ'!$C$27,$A137)),ISNUMBER(SEARCH('💰 BÁO GIÁ'!$C$27,$B137)))),1,0)</f>
        <v>0</v>
      </c>
      <c r="O137" s="1" t="str">
        <f t="shared" si="5"/>
        <v/>
      </c>
    </row>
    <row r="138" customHeight="1" spans="1:15">
      <c r="A138" s="1" t="str">
        <f>IF('🔩 PISTON'!A174="","",'🔩 PISTON'!A174)</f>
        <v>HH070335</v>
      </c>
      <c r="B138" s="1" t="str">
        <f>IF('🔩 PISTON'!A174="","","Piston "&amp;'🔩 PISTON'!U174)</f>
        <v>Piston ISUZU 4BG1-TC/6BG1-TC · ĐK105 (A)+(O) - IZUMI</v>
      </c>
      <c r="C138" s="1" t="str">
        <f>IF('🔩 PISTON'!A174="","","Piston")</f>
        <v>Piston</v>
      </c>
      <c r="D138" s="1" t="str">
        <f>IF('🔩 PISTON'!A174="","",'🔩 PISTON'!L174)</f>
        <v>Bộ 4</v>
      </c>
      <c r="E138" s="1">
        <f>IF('🔩 PISTON'!A174="","",'🔩 PISTON'!M174)</f>
        <v>0</v>
      </c>
      <c r="F138" s="1">
        <f>IF('🔩 PISTON'!A174="","",'🔩 PISTON'!N174)</f>
        <v>0</v>
      </c>
      <c r="G138" s="1">
        <f>IF('🔩 PISTON'!A174="","",'🔩 PISTON'!O174)</f>
        <v>0</v>
      </c>
      <c r="H138" s="1">
        <f>IF('🔩 PISTON'!A174="","",'🔩 PISTON'!P174)</f>
        <v>0</v>
      </c>
      <c r="I138" s="1">
        <f>IF('🔩 PISTON'!A174="","",'🔩 PISTON'!Q174)</f>
        <v>0</v>
      </c>
      <c r="J138" s="1">
        <f>IF('🔩 PISTON'!A174="","",'🔩 PISTON'!D174)</f>
        <v>105</v>
      </c>
      <c r="L138" s="1">
        <f>N(L137)+IF(AND('🔎 TRA CỨU NHANH'!$C$2&lt;&gt;"",OR(ISNUMBER(SEARCH('🔎 TRA CỨU NHANH'!$C$2,$A138)),ISNUMBER(SEARCH('🔎 TRA CỨU NHANH'!$C$2,$B138)))),1,0)</f>
        <v>0</v>
      </c>
      <c r="M138" s="1" t="str">
        <f t="shared" si="4"/>
        <v/>
      </c>
      <c r="N138" s="1">
        <f>N(N137)+IF(AND('💰 BÁO GIÁ'!$C$27&lt;&gt;"",OR(ISNUMBER(SEARCH('💰 BÁO GIÁ'!$C$27,$A138)),ISNUMBER(SEARCH('💰 BÁO GIÁ'!$C$27,$B138)))),1,0)</f>
        <v>0</v>
      </c>
      <c r="O138" s="1" t="str">
        <f t="shared" si="5"/>
        <v/>
      </c>
    </row>
    <row r="139" customHeight="1" spans="1:15">
      <c r="A139" s="1" t="str">
        <f>IF('🔩 PISTON'!A175="","",'🔩 PISTON'!A175)</f>
        <v>HH081290</v>
      </c>
      <c r="B139" s="1" t="str">
        <f>IF('🔩 PISTON'!A175="","","Piston "&amp;'🔩 PISTON'!U175)</f>
        <v>Piston ISUZU 4BG1-TC2 · ĐK105 (A)+(O) - IKAZU</v>
      </c>
      <c r="C139" s="1" t="str">
        <f>IF('🔩 PISTON'!A175="","","Piston")</f>
        <v>Piston</v>
      </c>
      <c r="D139" s="1" t="str">
        <f>IF('🔩 PISTON'!A175="","",'🔩 PISTON'!L175)</f>
        <v>Bộ 4</v>
      </c>
      <c r="E139" s="1">
        <f>IF('🔩 PISTON'!A175="","",'🔩 PISTON'!M175)</f>
        <v>0</v>
      </c>
      <c r="F139" s="1">
        <f>IF('🔩 PISTON'!A175="","",'🔩 PISTON'!N175)</f>
        <v>0</v>
      </c>
      <c r="G139" s="1">
        <f>IF('🔩 PISTON'!A175="","",'🔩 PISTON'!O175)</f>
        <v>0</v>
      </c>
      <c r="H139" s="1">
        <f>IF('🔩 PISTON'!A175="","",'🔩 PISTON'!P175)</f>
        <v>0</v>
      </c>
      <c r="I139" s="1">
        <f>IF('🔩 PISTON'!A175="","",'🔩 PISTON'!Q175)</f>
        <v>0</v>
      </c>
      <c r="J139" s="1">
        <f>IF('🔩 PISTON'!A175="","",'🔩 PISTON'!D175)</f>
        <v>105</v>
      </c>
      <c r="L139" s="1">
        <f>N(L138)+IF(AND('🔎 TRA CỨU NHANH'!$C$2&lt;&gt;"",OR(ISNUMBER(SEARCH('🔎 TRA CỨU NHANH'!$C$2,$A139)),ISNUMBER(SEARCH('🔎 TRA CỨU NHANH'!$C$2,$B139)))),1,0)</f>
        <v>0</v>
      </c>
      <c r="M139" s="1" t="str">
        <f t="shared" si="4"/>
        <v/>
      </c>
      <c r="N139" s="1">
        <f>N(N138)+IF(AND('💰 BÁO GIÁ'!$C$27&lt;&gt;"",OR(ISNUMBER(SEARCH('💰 BÁO GIÁ'!$C$27,$A139)),ISNUMBER(SEARCH('💰 BÁO GIÁ'!$C$27,$B139)))),1,0)</f>
        <v>0</v>
      </c>
      <c r="O139" s="1" t="str">
        <f t="shared" si="5"/>
        <v/>
      </c>
    </row>
    <row r="140" customHeight="1" spans="1:15">
      <c r="A140" s="1" t="str">
        <f>IF('🔩 PISTON'!A178="","",'🔩 PISTON'!A178)</f>
        <v>HH080372</v>
      </c>
      <c r="B140" s="1" t="str">
        <f>IF('🔩 PISTON'!A178="","","Piston "&amp;'🔩 PISTON'!U178)</f>
        <v>Piston ISUZU 6BF-1 · ĐK105 (A) - IKAZU</v>
      </c>
      <c r="C140" s="1" t="str">
        <f>IF('🔩 PISTON'!A178="","","Piston")</f>
        <v>Piston</v>
      </c>
      <c r="D140" s="1" t="str">
        <f>IF('🔩 PISTON'!A178="","",'🔩 PISTON'!L178)</f>
        <v>Bộ 6</v>
      </c>
      <c r="E140" s="1">
        <f>IF('🔩 PISTON'!A178="","",'🔩 PISTON'!M178)</f>
        <v>0</v>
      </c>
      <c r="F140" s="1">
        <f>IF('🔩 PISTON'!A178="","",'🔩 PISTON'!N178)</f>
        <v>0</v>
      </c>
      <c r="G140" s="1">
        <f>IF('🔩 PISTON'!A178="","",'🔩 PISTON'!O178)</f>
        <v>0</v>
      </c>
      <c r="H140" s="1">
        <f>IF('🔩 PISTON'!A178="","",'🔩 PISTON'!P178)</f>
        <v>0</v>
      </c>
      <c r="I140" s="1">
        <f>IF('🔩 PISTON'!A178="","",'🔩 PISTON'!Q178)</f>
        <v>0</v>
      </c>
      <c r="J140" s="1">
        <f>IF('🔩 PISTON'!A178="","",'🔩 PISTON'!D178)</f>
        <v>105</v>
      </c>
      <c r="L140" s="1">
        <f>N(L139)+IF(AND('🔎 TRA CỨU NHANH'!$C$2&lt;&gt;"",OR(ISNUMBER(SEARCH('🔎 TRA CỨU NHANH'!$C$2,$A140)),ISNUMBER(SEARCH('🔎 TRA CỨU NHANH'!$C$2,$B140)))),1,0)</f>
        <v>0</v>
      </c>
      <c r="M140" s="1" t="str">
        <f t="shared" si="4"/>
        <v/>
      </c>
      <c r="N140" s="1">
        <f>N(N139)+IF(AND('💰 BÁO GIÁ'!$C$27&lt;&gt;"",OR(ISNUMBER(SEARCH('💰 BÁO GIÁ'!$C$27,$A140)),ISNUMBER(SEARCH('💰 BÁO GIÁ'!$C$27,$B140)))),1,0)</f>
        <v>0</v>
      </c>
      <c r="O140" s="1" t="str">
        <f t="shared" si="5"/>
        <v/>
      </c>
    </row>
    <row r="141" customHeight="1" spans="1:15">
      <c r="A141" s="1" t="str">
        <f>IF('🔩 PISTON'!A179="","",'🔩 PISTON'!A179)</f>
        <v>HH082200</v>
      </c>
      <c r="B141" s="1" t="str">
        <f>IF('🔩 PISTON'!A179="","","Piston "&amp;'🔩 PISTON'!U179)</f>
        <v>Piston ISUZU 6BG1 · ĐK105 (A)+(O) - IKAZU</v>
      </c>
      <c r="C141" s="1" t="str">
        <f>IF('🔩 PISTON'!A179="","","Piston")</f>
        <v>Piston</v>
      </c>
      <c r="D141" s="1" t="str">
        <f>IF('🔩 PISTON'!A179="","",'🔩 PISTON'!L179)</f>
        <v>Bộ 6</v>
      </c>
      <c r="E141" s="1">
        <f>IF('🔩 PISTON'!A179="","",'🔩 PISTON'!M179)</f>
        <v>850000</v>
      </c>
      <c r="F141" s="1">
        <f>IF('🔩 PISTON'!A179="","",'🔩 PISTON'!N179)</f>
        <v>0</v>
      </c>
      <c r="G141" s="1">
        <f>IF('🔩 PISTON'!A179="","",'🔩 PISTON'!O179)</f>
        <v>0</v>
      </c>
      <c r="H141" s="1">
        <f>IF('🔩 PISTON'!A179="","",'🔩 PISTON'!P179)</f>
        <v>0</v>
      </c>
      <c r="I141" s="1">
        <f>IF('🔩 PISTON'!A179="","",'🔩 PISTON'!Q179)</f>
        <v>0</v>
      </c>
      <c r="J141" s="1">
        <f>IF('🔩 PISTON'!A179="","",'🔩 PISTON'!D179)</f>
        <v>105</v>
      </c>
      <c r="L141" s="1">
        <f>N(L140)+IF(AND('🔎 TRA CỨU NHANH'!$C$2&lt;&gt;"",OR(ISNUMBER(SEARCH('🔎 TRA CỨU NHANH'!$C$2,$A141)),ISNUMBER(SEARCH('🔎 TRA CỨU NHANH'!$C$2,$B141)))),1,0)</f>
        <v>0</v>
      </c>
      <c r="M141" s="1" t="str">
        <f t="shared" si="4"/>
        <v/>
      </c>
      <c r="N141" s="1">
        <f>N(N140)+IF(AND('💰 BÁO GIÁ'!$C$27&lt;&gt;"",OR(ISNUMBER(SEARCH('💰 BÁO GIÁ'!$C$27,$A141)),ISNUMBER(SEARCH('💰 BÁO GIÁ'!$C$27,$B141)))),1,0)</f>
        <v>0</v>
      </c>
      <c r="O141" s="1" t="str">
        <f t="shared" si="5"/>
        <v/>
      </c>
    </row>
    <row r="142" customHeight="1" spans="1:15">
      <c r="A142" s="1" t="str">
        <f>IF('🔩 PISTON'!A182="","",'🔩 PISTON'!A182)</f>
        <v/>
      </c>
      <c r="B142" s="1" t="str">
        <f>IF('🔩 PISTON'!A182="","","Piston "&amp;'🔩 PISTON'!U182)</f>
        <v/>
      </c>
      <c r="C142" s="1" t="str">
        <f>IF('🔩 PISTON'!A182="","","Piston")</f>
        <v/>
      </c>
      <c r="D142" s="1" t="str">
        <f>IF('🔩 PISTON'!A182="","",'🔩 PISTON'!L182)</f>
        <v/>
      </c>
      <c r="E142" s="1" t="str">
        <f>IF('🔩 PISTON'!A182="","",'🔩 PISTON'!M182)</f>
        <v/>
      </c>
      <c r="F142" s="1" t="str">
        <f>IF('🔩 PISTON'!A182="","",'🔩 PISTON'!N182)</f>
        <v/>
      </c>
      <c r="G142" s="1" t="str">
        <f>IF('🔩 PISTON'!A182="","",'🔩 PISTON'!O182)</f>
        <v/>
      </c>
      <c r="H142" s="1" t="str">
        <f>IF('🔩 PISTON'!A182="","",'🔩 PISTON'!P182)</f>
        <v/>
      </c>
      <c r="I142" s="1" t="str">
        <f>IF('🔩 PISTON'!A182="","",'🔩 PISTON'!Q182)</f>
        <v/>
      </c>
      <c r="J142" s="1" t="str">
        <f>IF('🔩 PISTON'!A182="","",'🔩 PISTON'!D182)</f>
        <v/>
      </c>
      <c r="L142" s="1">
        <f>N(L141)+IF(AND('🔎 TRA CỨU NHANH'!$C$2&lt;&gt;"",OR(ISNUMBER(SEARCH('🔎 TRA CỨU NHANH'!$C$2,$A142)),ISNUMBER(SEARCH('🔎 TRA CỨU NHANH'!$C$2,$B142)))),1,0)</f>
        <v>0</v>
      </c>
      <c r="M142" s="1" t="str">
        <f t="shared" si="4"/>
        <v/>
      </c>
      <c r="N142" s="1">
        <f>N(N141)+IF(AND('💰 BÁO GIÁ'!$C$27&lt;&gt;"",OR(ISNUMBER(SEARCH('💰 BÁO GIÁ'!$C$27,$A142)),ISNUMBER(SEARCH('💰 BÁO GIÁ'!$C$27,$B142)))),1,0)</f>
        <v>0</v>
      </c>
      <c r="O142" s="1" t="str">
        <f t="shared" si="5"/>
        <v/>
      </c>
    </row>
    <row r="143" customHeight="1" spans="1:15">
      <c r="A143" s="1" t="str">
        <f>IF('🔩 PISTON'!A183="","",'🔩 PISTON'!A183)</f>
        <v>HH076378</v>
      </c>
      <c r="B143" s="1" t="str">
        <f>IF('🔩 PISTON'!A183="","","Piston "&amp;'🔩 PISTON'!U183)</f>
        <v>Piston ISUZU 6BG1-T · ĐK105 (A)+(O) - IZUMI</v>
      </c>
      <c r="C143" s="1" t="str">
        <f>IF('🔩 PISTON'!A183="","","Piston")</f>
        <v>Piston</v>
      </c>
      <c r="D143" s="1" t="str">
        <f>IF('🔩 PISTON'!A183="","",'🔩 PISTON'!L183)</f>
        <v>Bộ 6</v>
      </c>
      <c r="E143" s="1">
        <f>IF('🔩 PISTON'!A183="","",'🔩 PISTON'!M183)</f>
        <v>0</v>
      </c>
      <c r="F143" s="1">
        <f>IF('🔩 PISTON'!A183="","",'🔩 PISTON'!N183)</f>
        <v>0</v>
      </c>
      <c r="G143" s="1">
        <f>IF('🔩 PISTON'!A183="","",'🔩 PISTON'!O183)</f>
        <v>0</v>
      </c>
      <c r="H143" s="1">
        <f>IF('🔩 PISTON'!A183="","",'🔩 PISTON'!P183)</f>
        <v>0</v>
      </c>
      <c r="I143" s="1">
        <f>IF('🔩 PISTON'!A183="","",'🔩 PISTON'!Q183)</f>
        <v>0</v>
      </c>
      <c r="J143" s="1">
        <f>IF('🔩 PISTON'!A183="","",'🔩 PISTON'!D183)</f>
        <v>105</v>
      </c>
      <c r="L143" s="1">
        <f>N(L142)+IF(AND('🔎 TRA CỨU NHANH'!$C$2&lt;&gt;"",OR(ISNUMBER(SEARCH('🔎 TRA CỨU NHANH'!$C$2,$A143)),ISNUMBER(SEARCH('🔎 TRA CỨU NHANH'!$C$2,$B143)))),1,0)</f>
        <v>0</v>
      </c>
      <c r="M143" s="1" t="str">
        <f t="shared" si="4"/>
        <v/>
      </c>
      <c r="N143" s="1">
        <f>N(N142)+IF(AND('💰 BÁO GIÁ'!$C$27&lt;&gt;"",OR(ISNUMBER(SEARCH('💰 BÁO GIÁ'!$C$27,$A143)),ISNUMBER(SEARCH('💰 BÁO GIÁ'!$C$27,$B143)))),1,0)</f>
        <v>0</v>
      </c>
      <c r="O143" s="1" t="str">
        <f t="shared" si="5"/>
        <v/>
      </c>
    </row>
    <row r="144" customHeight="1" spans="1:15">
      <c r="A144" s="1" t="str">
        <f>IF('🔩 PISTON'!A184="","",'🔩 PISTON'!A184)</f>
        <v>HH070999</v>
      </c>
      <c r="B144" s="1" t="str">
        <f>IF('🔩 PISTON'!A184="","","Piston "&amp;'🔩 PISTON'!U184)</f>
        <v>Piston ISUZU 6BG1-TC · ĐK105 (A)+(O) - NSP</v>
      </c>
      <c r="C144" s="1" t="str">
        <f>IF('🔩 PISTON'!A184="","","Piston")</f>
        <v>Piston</v>
      </c>
      <c r="D144" s="1" t="str">
        <f>IF('🔩 PISTON'!A184="","",'🔩 PISTON'!L184)</f>
        <v>Bộ 6</v>
      </c>
      <c r="E144" s="1">
        <f>IF('🔩 PISTON'!A184="","",'🔩 PISTON'!M184)</f>
        <v>0</v>
      </c>
      <c r="F144" s="1">
        <f>IF('🔩 PISTON'!A184="","",'🔩 PISTON'!N184)</f>
        <v>0</v>
      </c>
      <c r="G144" s="1">
        <f>IF('🔩 PISTON'!A184="","",'🔩 PISTON'!O184)</f>
        <v>0</v>
      </c>
      <c r="H144" s="1">
        <f>IF('🔩 PISTON'!A184="","",'🔩 PISTON'!P184)</f>
        <v>0</v>
      </c>
      <c r="I144" s="1">
        <f>IF('🔩 PISTON'!A184="","",'🔩 PISTON'!Q184)</f>
        <v>0</v>
      </c>
      <c r="J144" s="1">
        <f>IF('🔩 PISTON'!A184="","",'🔩 PISTON'!D184)</f>
        <v>105</v>
      </c>
      <c r="L144" s="1">
        <f>N(L143)+IF(AND('🔎 TRA CỨU NHANH'!$C$2&lt;&gt;"",OR(ISNUMBER(SEARCH('🔎 TRA CỨU NHANH'!$C$2,$A144)),ISNUMBER(SEARCH('🔎 TRA CỨU NHANH'!$C$2,$B144)))),1,0)</f>
        <v>0</v>
      </c>
      <c r="M144" s="1" t="str">
        <f t="shared" si="4"/>
        <v/>
      </c>
      <c r="N144" s="1">
        <f>N(N143)+IF(AND('💰 BÁO GIÁ'!$C$27&lt;&gt;"",OR(ISNUMBER(SEARCH('💰 BÁO GIÁ'!$C$27,$A144)),ISNUMBER(SEARCH('💰 BÁO GIÁ'!$C$27,$B144)))),1,0)</f>
        <v>0</v>
      </c>
      <c r="O144" s="1" t="str">
        <f t="shared" si="5"/>
        <v/>
      </c>
    </row>
    <row r="145" customHeight="1" spans="1:15">
      <c r="A145" s="1" t="e">
        <f>IF('🔩 PISTON'!#REF!="","",'🔩 PISTON'!#REF!)</f>
        <v>#REF!</v>
      </c>
      <c r="B145" s="1" t="e">
        <f>IF('🔩 PISTON'!#REF!="","","Piston "&amp;'🔩 PISTON'!#REF!)</f>
        <v>#REF!</v>
      </c>
      <c r="C145" s="1" t="e">
        <f>IF('🔩 PISTON'!#REF!="","","Piston")</f>
        <v>#REF!</v>
      </c>
      <c r="D145" s="1" t="e">
        <f>IF('🔩 PISTON'!#REF!="","",'🔩 PISTON'!#REF!)</f>
        <v>#REF!</v>
      </c>
      <c r="E145" s="1" t="e">
        <f>IF('🔩 PISTON'!#REF!="","",'🔩 PISTON'!#REF!)</f>
        <v>#REF!</v>
      </c>
      <c r="F145" s="1" t="e">
        <f>IF('🔩 PISTON'!#REF!="","",'🔩 PISTON'!#REF!)</f>
        <v>#REF!</v>
      </c>
      <c r="G145" s="1" t="e">
        <f>IF('🔩 PISTON'!#REF!="","",'🔩 PISTON'!#REF!)</f>
        <v>#REF!</v>
      </c>
      <c r="H145" s="1" t="e">
        <f>IF('🔩 PISTON'!#REF!="","",'🔩 PISTON'!#REF!)</f>
        <v>#REF!</v>
      </c>
      <c r="I145" s="1" t="e">
        <f>IF('🔩 PISTON'!#REF!="","",'🔩 PISTON'!#REF!)</f>
        <v>#REF!</v>
      </c>
      <c r="J145" s="1" t="e">
        <f>IF('🔩 PISTON'!#REF!="","",'🔩 PISTON'!#REF!)</f>
        <v>#REF!</v>
      </c>
      <c r="L145" s="1">
        <f>N(L144)+IF(AND('🔎 TRA CỨU NHANH'!$C$2&lt;&gt;"",OR(ISNUMBER(SEARCH('🔎 TRA CỨU NHANH'!$C$2,$A145)),ISNUMBER(SEARCH('🔎 TRA CỨU NHANH'!$C$2,$B145)))),1,0)</f>
        <v>0</v>
      </c>
      <c r="M145" s="1" t="str">
        <f t="shared" si="4"/>
        <v/>
      </c>
      <c r="N145" s="1">
        <f>N(N144)+IF(AND('💰 BÁO GIÁ'!$C$27&lt;&gt;"",OR(ISNUMBER(SEARCH('💰 BÁO GIÁ'!$C$27,$A145)),ISNUMBER(SEARCH('💰 BÁO GIÁ'!$C$27,$B145)))),1,0)</f>
        <v>0</v>
      </c>
      <c r="O145" s="1" t="str">
        <f t="shared" si="5"/>
        <v/>
      </c>
    </row>
    <row r="146" customHeight="1" spans="1:15">
      <c r="A146" s="1" t="str">
        <f>IF('🔩 PISTON'!A186="","",'🔩 PISTON'!A186)</f>
        <v/>
      </c>
      <c r="B146" s="1" t="str">
        <f>IF('🔩 PISTON'!A186="","","Piston "&amp;'🔩 PISTON'!U186)</f>
        <v/>
      </c>
      <c r="C146" s="1" t="str">
        <f>IF('🔩 PISTON'!A186="","","Piston")</f>
        <v/>
      </c>
      <c r="D146" s="1" t="str">
        <f>IF('🔩 PISTON'!A186="","",'🔩 PISTON'!L186)</f>
        <v/>
      </c>
      <c r="E146" s="1" t="str">
        <f>IF('🔩 PISTON'!A186="","",'🔩 PISTON'!M186)</f>
        <v/>
      </c>
      <c r="F146" s="1" t="str">
        <f>IF('🔩 PISTON'!A186="","",'🔩 PISTON'!N186)</f>
        <v/>
      </c>
      <c r="G146" s="1" t="str">
        <f>IF('🔩 PISTON'!A186="","",'🔩 PISTON'!O186)</f>
        <v/>
      </c>
      <c r="H146" s="1" t="str">
        <f>IF('🔩 PISTON'!A186="","",'🔩 PISTON'!P186)</f>
        <v/>
      </c>
      <c r="I146" s="1" t="str">
        <f>IF('🔩 PISTON'!A186="","",'🔩 PISTON'!Q186)</f>
        <v/>
      </c>
      <c r="J146" s="1" t="str">
        <f>IF('🔩 PISTON'!A186="","",'🔩 PISTON'!D186)</f>
        <v/>
      </c>
      <c r="L146" s="1">
        <f>N(L145)+IF(AND('🔎 TRA CỨU NHANH'!$C$2&lt;&gt;"",OR(ISNUMBER(SEARCH('🔎 TRA CỨU NHANH'!$C$2,$A146)),ISNUMBER(SEARCH('🔎 TRA CỨU NHANH'!$C$2,$B146)))),1,0)</f>
        <v>0</v>
      </c>
      <c r="M146" s="1" t="str">
        <f t="shared" si="4"/>
        <v/>
      </c>
      <c r="N146" s="1">
        <f>N(N145)+IF(AND('💰 BÁO GIÁ'!$C$27&lt;&gt;"",OR(ISNUMBER(SEARCH('💰 BÁO GIÁ'!$C$27,$A146)),ISNUMBER(SEARCH('💰 BÁO GIÁ'!$C$27,$B146)))),1,0)</f>
        <v>0</v>
      </c>
      <c r="O146" s="1" t="str">
        <f t="shared" si="5"/>
        <v/>
      </c>
    </row>
    <row r="147" customHeight="1" spans="1:15">
      <c r="A147" s="1" t="str">
        <f>IF('🔩 PISTON'!A187="","",'🔩 PISTON'!A187)</f>
        <v/>
      </c>
      <c r="B147" s="1" t="str">
        <f>IF('🔩 PISTON'!A187="","","Piston "&amp;'🔩 PISTON'!U187)</f>
        <v/>
      </c>
      <c r="C147" s="1" t="str">
        <f>IF('🔩 PISTON'!A187="","","Piston")</f>
        <v/>
      </c>
      <c r="D147" s="1" t="str">
        <f>IF('🔩 PISTON'!A187="","",'🔩 PISTON'!L187)</f>
        <v/>
      </c>
      <c r="E147" s="1" t="str">
        <f>IF('🔩 PISTON'!A187="","",'🔩 PISTON'!M187)</f>
        <v/>
      </c>
      <c r="F147" s="1" t="str">
        <f>IF('🔩 PISTON'!A187="","",'🔩 PISTON'!N187)</f>
        <v/>
      </c>
      <c r="G147" s="1" t="str">
        <f>IF('🔩 PISTON'!A187="","",'🔩 PISTON'!O187)</f>
        <v/>
      </c>
      <c r="H147" s="1" t="str">
        <f>IF('🔩 PISTON'!A187="","",'🔩 PISTON'!P187)</f>
        <v/>
      </c>
      <c r="I147" s="1" t="str">
        <f>IF('🔩 PISTON'!A187="","",'🔩 PISTON'!Q187)</f>
        <v/>
      </c>
      <c r="J147" s="1" t="str">
        <f>IF('🔩 PISTON'!A187="","",'🔩 PISTON'!D187)</f>
        <v/>
      </c>
      <c r="L147" s="1">
        <f>N(L146)+IF(AND('🔎 TRA CỨU NHANH'!$C$2&lt;&gt;"",OR(ISNUMBER(SEARCH('🔎 TRA CỨU NHANH'!$C$2,$A147)),ISNUMBER(SEARCH('🔎 TRA CỨU NHANH'!$C$2,$B147)))),1,0)</f>
        <v>0</v>
      </c>
      <c r="M147" s="1" t="str">
        <f t="shared" si="4"/>
        <v/>
      </c>
      <c r="N147" s="1">
        <f>N(N146)+IF(AND('💰 BÁO GIÁ'!$C$27&lt;&gt;"",OR(ISNUMBER(SEARCH('💰 BÁO GIÁ'!$C$27,$A147)),ISNUMBER(SEARCH('💰 BÁO GIÁ'!$C$27,$B147)))),1,0)</f>
        <v>0</v>
      </c>
      <c r="O147" s="1" t="str">
        <f t="shared" si="5"/>
        <v/>
      </c>
    </row>
    <row r="148" customHeight="1" spans="1:15">
      <c r="A148" s="1" t="str">
        <f>IF('🔩 PISTON'!A188="","",'🔩 PISTON'!A188)</f>
        <v/>
      </c>
      <c r="B148" s="1" t="str">
        <f>IF('🔩 PISTON'!A188="","","Piston "&amp;'🔩 PISTON'!U188)</f>
        <v/>
      </c>
      <c r="C148" s="1" t="str">
        <f>IF('🔩 PISTON'!A188="","","Piston")</f>
        <v/>
      </c>
      <c r="D148" s="1" t="str">
        <f>IF('🔩 PISTON'!A188="","",'🔩 PISTON'!L188)</f>
        <v/>
      </c>
      <c r="E148" s="1" t="str">
        <f>IF('🔩 PISTON'!A188="","",'🔩 PISTON'!M188)</f>
        <v/>
      </c>
      <c r="F148" s="1" t="str">
        <f>IF('🔩 PISTON'!A188="","",'🔩 PISTON'!N188)</f>
        <v/>
      </c>
      <c r="G148" s="1" t="str">
        <f>IF('🔩 PISTON'!A188="","",'🔩 PISTON'!O188)</f>
        <v/>
      </c>
      <c r="H148" s="1" t="str">
        <f>IF('🔩 PISTON'!A188="","",'🔩 PISTON'!P188)</f>
        <v/>
      </c>
      <c r="I148" s="1" t="str">
        <f>IF('🔩 PISTON'!A188="","",'🔩 PISTON'!Q188)</f>
        <v/>
      </c>
      <c r="J148" s="1" t="str">
        <f>IF('🔩 PISTON'!A188="","",'🔩 PISTON'!D188)</f>
        <v/>
      </c>
      <c r="L148" s="1">
        <f>N(L147)+IF(AND('🔎 TRA CỨU NHANH'!$C$2&lt;&gt;"",OR(ISNUMBER(SEARCH('🔎 TRA CỨU NHANH'!$C$2,$A148)),ISNUMBER(SEARCH('🔎 TRA CỨU NHANH'!$C$2,$B148)))),1,0)</f>
        <v>0</v>
      </c>
      <c r="M148" s="1" t="str">
        <f t="shared" si="4"/>
        <v/>
      </c>
      <c r="N148" s="1">
        <f>N(N147)+IF(AND('💰 BÁO GIÁ'!$C$27&lt;&gt;"",OR(ISNUMBER(SEARCH('💰 BÁO GIÁ'!$C$27,$A148)),ISNUMBER(SEARCH('💰 BÁO GIÁ'!$C$27,$B148)))),1,0)</f>
        <v>0</v>
      </c>
      <c r="O148" s="1" t="str">
        <f t="shared" si="5"/>
        <v/>
      </c>
    </row>
    <row r="149" customHeight="1" spans="1:15">
      <c r="A149" s="1" t="str">
        <f>IF('🔩 PISTON'!A189="","",'🔩 PISTON'!A189)</f>
        <v>HH076811</v>
      </c>
      <c r="B149" s="1" t="str">
        <f>IF('🔩 PISTON'!A189="","","Piston "&amp;'🔩 PISTON'!U189)</f>
        <v>Piston ISUZU 6HE1-T · ĐK110 (A)+(O) - IZUMI</v>
      </c>
      <c r="C149" s="1" t="str">
        <f>IF('🔩 PISTON'!A189="","","Piston")</f>
        <v>Piston</v>
      </c>
      <c r="D149" s="1" t="str">
        <f>IF('🔩 PISTON'!A189="","",'🔩 PISTON'!L189)</f>
        <v>Bộ 6</v>
      </c>
      <c r="E149" s="1">
        <f>IF('🔩 PISTON'!A189="","",'🔩 PISTON'!M189)</f>
        <v>0</v>
      </c>
      <c r="F149" s="1">
        <f>IF('🔩 PISTON'!A189="","",'🔩 PISTON'!N189)</f>
        <v>0</v>
      </c>
      <c r="G149" s="1">
        <f>IF('🔩 PISTON'!A189="","",'🔩 PISTON'!O189)</f>
        <v>0</v>
      </c>
      <c r="H149" s="1">
        <f>IF('🔩 PISTON'!A189="","",'🔩 PISTON'!P189)</f>
        <v>0</v>
      </c>
      <c r="I149" s="1">
        <f>IF('🔩 PISTON'!A189="","",'🔩 PISTON'!Q189)</f>
        <v>0</v>
      </c>
      <c r="J149" s="1">
        <f>IF('🔩 PISTON'!A189="","",'🔩 PISTON'!D189)</f>
        <v>110</v>
      </c>
      <c r="L149" s="1">
        <f>N(L148)+IF(AND('🔎 TRA CỨU NHANH'!$C$2&lt;&gt;"",OR(ISNUMBER(SEARCH('🔎 TRA CỨU NHANH'!$C$2,$A149)),ISNUMBER(SEARCH('🔎 TRA CỨU NHANH'!$C$2,$B149)))),1,0)</f>
        <v>0</v>
      </c>
      <c r="M149" s="1" t="str">
        <f t="shared" si="4"/>
        <v/>
      </c>
      <c r="N149" s="1">
        <f>N(N148)+IF(AND('💰 BÁO GIÁ'!$C$27&lt;&gt;"",OR(ISNUMBER(SEARCH('💰 BÁO GIÁ'!$C$27,$A149)),ISNUMBER(SEARCH('💰 BÁO GIÁ'!$C$27,$B149)))),1,0)</f>
        <v>0</v>
      </c>
      <c r="O149" s="1" t="str">
        <f t="shared" si="5"/>
        <v/>
      </c>
    </row>
    <row r="150" customHeight="1" spans="1:15">
      <c r="A150" s="1" t="str">
        <f>IF('🔩 PISTON'!A190="","",'🔩 PISTON'!A190)</f>
        <v/>
      </c>
      <c r="B150" s="1" t="str">
        <f>IF('🔩 PISTON'!A190="","","Piston "&amp;'🔩 PISTON'!U190)</f>
        <v/>
      </c>
      <c r="C150" s="1" t="str">
        <f>IF('🔩 PISTON'!A190="","","Piston")</f>
        <v/>
      </c>
      <c r="D150" s="1" t="str">
        <f>IF('🔩 PISTON'!A190="","",'🔩 PISTON'!L190)</f>
        <v/>
      </c>
      <c r="E150" s="1" t="str">
        <f>IF('🔩 PISTON'!A190="","",'🔩 PISTON'!M190)</f>
        <v/>
      </c>
      <c r="F150" s="1" t="str">
        <f>IF('🔩 PISTON'!A190="","",'🔩 PISTON'!N190)</f>
        <v/>
      </c>
      <c r="G150" s="1" t="str">
        <f>IF('🔩 PISTON'!A190="","",'🔩 PISTON'!O190)</f>
        <v/>
      </c>
      <c r="H150" s="1" t="str">
        <f>IF('🔩 PISTON'!A190="","",'🔩 PISTON'!P190)</f>
        <v/>
      </c>
      <c r="I150" s="1" t="str">
        <f>IF('🔩 PISTON'!A190="","",'🔩 PISTON'!Q190)</f>
        <v/>
      </c>
      <c r="J150" s="1" t="str">
        <f>IF('🔩 PISTON'!A190="","",'🔩 PISTON'!D190)</f>
        <v/>
      </c>
      <c r="L150" s="1">
        <f>N(L149)+IF(AND('🔎 TRA CỨU NHANH'!$C$2&lt;&gt;"",OR(ISNUMBER(SEARCH('🔎 TRA CỨU NHANH'!$C$2,$A150)),ISNUMBER(SEARCH('🔎 TRA CỨU NHANH'!$C$2,$B150)))),1,0)</f>
        <v>0</v>
      </c>
      <c r="M150" s="1" t="str">
        <f t="shared" si="4"/>
        <v/>
      </c>
      <c r="N150" s="1">
        <f>N(N149)+IF(AND('💰 BÁO GIÁ'!$C$27&lt;&gt;"",OR(ISNUMBER(SEARCH('💰 BÁO GIÁ'!$C$27,$A150)),ISNUMBER(SEARCH('💰 BÁO GIÁ'!$C$27,$B150)))),1,0)</f>
        <v>0</v>
      </c>
      <c r="O150" s="1" t="str">
        <f t="shared" si="5"/>
        <v/>
      </c>
    </row>
    <row r="151" customHeight="1" spans="1:15">
      <c r="A151" s="1" t="str">
        <f>IF('🔩 PISTON'!A191="","",'🔩 PISTON'!A191)</f>
        <v>HH071040</v>
      </c>
      <c r="B151" s="1" t="str">
        <f>IF('🔩 PISTON'!A191="","","Piston "&amp;'🔩 PISTON'!U191)</f>
        <v>Piston ISUZU 4HF1-NEW · ĐK112 (A) - IZUMI</v>
      </c>
      <c r="C151" s="1" t="str">
        <f>IF('🔩 PISTON'!A191="","","Piston")</f>
        <v>Piston</v>
      </c>
      <c r="D151" s="1" t="str">
        <f>IF('🔩 PISTON'!A191="","",'🔩 PISTON'!L191)</f>
        <v>Bộ 4</v>
      </c>
      <c r="E151" s="1">
        <f>IF('🔩 PISTON'!A191="","",'🔩 PISTON'!M191)</f>
        <v>0</v>
      </c>
      <c r="F151" s="1">
        <f>IF('🔩 PISTON'!A191="","",'🔩 PISTON'!N191)</f>
        <v>0</v>
      </c>
      <c r="G151" s="1">
        <f>IF('🔩 PISTON'!A191="","",'🔩 PISTON'!O191)</f>
        <v>0</v>
      </c>
      <c r="H151" s="1">
        <f>IF('🔩 PISTON'!A191="","",'🔩 PISTON'!P191)</f>
        <v>0</v>
      </c>
      <c r="I151" s="1">
        <f>IF('🔩 PISTON'!A191="","",'🔩 PISTON'!Q191)</f>
        <v>0</v>
      </c>
      <c r="J151" s="1">
        <f>IF('🔩 PISTON'!A191="","",'🔩 PISTON'!D191)</f>
        <v>112</v>
      </c>
      <c r="L151" s="1">
        <f>N(L150)+IF(AND('🔎 TRA CỨU NHANH'!$C$2&lt;&gt;"",OR(ISNUMBER(SEARCH('🔎 TRA CỨU NHANH'!$C$2,$A151)),ISNUMBER(SEARCH('🔎 TRA CỨU NHANH'!$C$2,$B151)))),1,0)</f>
        <v>0</v>
      </c>
      <c r="M151" s="1" t="str">
        <f t="shared" si="4"/>
        <v/>
      </c>
      <c r="N151" s="1">
        <f>N(N150)+IF(AND('💰 BÁO GIÁ'!$C$27&lt;&gt;"",OR(ISNUMBER(SEARCH('💰 BÁO GIÁ'!$C$27,$A151)),ISNUMBER(SEARCH('💰 BÁO GIÁ'!$C$27,$B151)))),1,0)</f>
        <v>0</v>
      </c>
      <c r="O151" s="1" t="str">
        <f t="shared" si="5"/>
        <v/>
      </c>
    </row>
    <row r="152" customHeight="1" spans="1:15">
      <c r="A152" s="1" t="str">
        <f>IF('🔩 PISTON'!A192="","",'🔩 PISTON'!A192)</f>
        <v>HH081154</v>
      </c>
      <c r="B152" s="1" t="str">
        <f>IF('🔩 PISTON'!A192="","","Piston "&amp;'🔩 PISTON'!U192)</f>
        <v>Piston ISUZU 4HF1-T · ĐK112 (A) - IKAZU</v>
      </c>
      <c r="C152" s="1" t="str">
        <f>IF('🔩 PISTON'!A192="","","Piston")</f>
        <v>Piston</v>
      </c>
      <c r="D152" s="1" t="str">
        <f>IF('🔩 PISTON'!A192="","",'🔩 PISTON'!L192)</f>
        <v>Bộ 4</v>
      </c>
      <c r="E152" s="1">
        <f>IF('🔩 PISTON'!A192="","",'🔩 PISTON'!M192)</f>
        <v>0</v>
      </c>
      <c r="F152" s="1">
        <f>IF('🔩 PISTON'!A192="","",'🔩 PISTON'!N192)</f>
        <v>0</v>
      </c>
      <c r="G152" s="1">
        <f>IF('🔩 PISTON'!A192="","",'🔩 PISTON'!O192)</f>
        <v>0</v>
      </c>
      <c r="H152" s="1">
        <f>IF('🔩 PISTON'!A192="","",'🔩 PISTON'!P192)</f>
        <v>0</v>
      </c>
      <c r="I152" s="1">
        <f>IF('🔩 PISTON'!A192="","",'🔩 PISTON'!Q192)</f>
        <v>0</v>
      </c>
      <c r="J152" s="1">
        <f>IF('🔩 PISTON'!A192="","",'🔩 PISTON'!D192)</f>
        <v>112</v>
      </c>
      <c r="L152" s="1">
        <f>N(L151)+IF(AND('🔎 TRA CỨU NHANH'!$C$2&lt;&gt;"",OR(ISNUMBER(SEARCH('🔎 TRA CỨU NHANH'!$C$2,$A152)),ISNUMBER(SEARCH('🔎 TRA CỨU NHANH'!$C$2,$B152)))),1,0)</f>
        <v>0</v>
      </c>
      <c r="M152" s="1" t="str">
        <f t="shared" si="4"/>
        <v/>
      </c>
      <c r="N152" s="1">
        <f>N(N151)+IF(AND('💰 BÁO GIÁ'!$C$27&lt;&gt;"",OR(ISNUMBER(SEARCH('💰 BÁO GIÁ'!$C$27,$A152)),ISNUMBER(SEARCH('💰 BÁO GIÁ'!$C$27,$B152)))),1,0)</f>
        <v>0</v>
      </c>
      <c r="O152" s="1" t="str">
        <f t="shared" si="5"/>
        <v/>
      </c>
    </row>
    <row r="153" customHeight="1" spans="1:15">
      <c r="A153" s="1" t="str">
        <f>IF('🔩 PISTON'!A193="","",'🔩 PISTON'!A193)</f>
        <v/>
      </c>
      <c r="B153" s="1" t="str">
        <f>IF('🔩 PISTON'!A193="","","Piston "&amp;'🔩 PISTON'!U193)</f>
        <v/>
      </c>
      <c r="C153" s="1" t="str">
        <f>IF('🔩 PISTON'!A193="","","Piston")</f>
        <v/>
      </c>
      <c r="D153" s="1" t="str">
        <f>IF('🔩 PISTON'!A193="","",'🔩 PISTON'!L193)</f>
        <v/>
      </c>
      <c r="E153" s="1" t="str">
        <f>IF('🔩 PISTON'!A193="","",'🔩 PISTON'!M193)</f>
        <v/>
      </c>
      <c r="F153" s="1" t="str">
        <f>IF('🔩 PISTON'!A193="","",'🔩 PISTON'!N193)</f>
        <v/>
      </c>
      <c r="G153" s="1" t="str">
        <f>IF('🔩 PISTON'!A193="","",'🔩 PISTON'!O193)</f>
        <v/>
      </c>
      <c r="H153" s="1" t="str">
        <f>IF('🔩 PISTON'!A193="","",'🔩 PISTON'!P193)</f>
        <v/>
      </c>
      <c r="I153" s="1" t="str">
        <f>IF('🔩 PISTON'!A193="","",'🔩 PISTON'!Q193)</f>
        <v/>
      </c>
      <c r="J153" s="1" t="str">
        <f>IF('🔩 PISTON'!A193="","",'🔩 PISTON'!D193)</f>
        <v/>
      </c>
      <c r="L153" s="1">
        <f>N(L152)+IF(AND('🔎 TRA CỨU NHANH'!$C$2&lt;&gt;"",OR(ISNUMBER(SEARCH('🔎 TRA CỨU NHANH'!$C$2,$A153)),ISNUMBER(SEARCH('🔎 TRA CỨU NHANH'!$C$2,$B153)))),1,0)</f>
        <v>0</v>
      </c>
      <c r="M153" s="1" t="str">
        <f t="shared" si="4"/>
        <v/>
      </c>
      <c r="N153" s="1">
        <f>N(N152)+IF(AND('💰 BÁO GIÁ'!$C$27&lt;&gt;"",OR(ISNUMBER(SEARCH('💰 BÁO GIÁ'!$C$27,$A153)),ISNUMBER(SEARCH('💰 BÁO GIÁ'!$C$27,$B153)))),1,0)</f>
        <v>0</v>
      </c>
      <c r="O153" s="1" t="str">
        <f t="shared" si="5"/>
        <v/>
      </c>
    </row>
    <row r="154" customHeight="1" spans="1:15">
      <c r="A154" s="1" t="str">
        <f>IF('🔩 PISTON'!A194="","",'🔩 PISTON'!A194)</f>
        <v>HH081236</v>
      </c>
      <c r="B154" s="1" t="str">
        <f>IF('🔩 PISTON'!A194="","","Piston "&amp;'🔩 PISTON'!U194)</f>
        <v>Piston ISUZU 4HG1-T · ĐK115 (A) - IKAZU</v>
      </c>
      <c r="C154" s="1" t="str">
        <f>IF('🔩 PISTON'!A194="","","Piston")</f>
        <v>Piston</v>
      </c>
      <c r="D154" s="1" t="str">
        <f>IF('🔩 PISTON'!A194="","",'🔩 PISTON'!L194)</f>
        <v>Bộ 4</v>
      </c>
      <c r="E154" s="1">
        <f>IF('🔩 PISTON'!A194="","",'🔩 PISTON'!M194)</f>
        <v>0</v>
      </c>
      <c r="F154" s="1">
        <f>IF('🔩 PISTON'!A194="","",'🔩 PISTON'!N194)</f>
        <v>0</v>
      </c>
      <c r="G154" s="1">
        <f>IF('🔩 PISTON'!A194="","",'🔩 PISTON'!O194)</f>
        <v>0</v>
      </c>
      <c r="H154" s="1">
        <f>IF('🔩 PISTON'!A194="","",'🔩 PISTON'!P194)</f>
        <v>0</v>
      </c>
      <c r="I154" s="1">
        <f>IF('🔩 PISTON'!A194="","",'🔩 PISTON'!Q194)</f>
        <v>0</v>
      </c>
      <c r="J154" s="1">
        <f>IF('🔩 PISTON'!A194="","",'🔩 PISTON'!D194)</f>
        <v>115</v>
      </c>
      <c r="L154" s="1">
        <f>N(L153)+IF(AND('🔎 TRA CỨU NHANH'!$C$2&lt;&gt;"",OR(ISNUMBER(SEARCH('🔎 TRA CỨU NHANH'!$C$2,$A154)),ISNUMBER(SEARCH('🔎 TRA CỨU NHANH'!$C$2,$B154)))),1,0)</f>
        <v>0</v>
      </c>
      <c r="M154" s="1" t="str">
        <f t="shared" si="4"/>
        <v/>
      </c>
      <c r="N154" s="1">
        <f>N(N153)+IF(AND('💰 BÁO GIÁ'!$C$27&lt;&gt;"",OR(ISNUMBER(SEARCH('💰 BÁO GIÁ'!$C$27,$A154)),ISNUMBER(SEARCH('💰 BÁO GIÁ'!$C$27,$B154)))),1,0)</f>
        <v>0</v>
      </c>
      <c r="O154" s="1" t="str">
        <f t="shared" si="5"/>
        <v/>
      </c>
    </row>
    <row r="155" customHeight="1" spans="1:15">
      <c r="A155" s="1" t="str">
        <f>IF('🔩 PISTON'!A195="","",'🔩 PISTON'!A195)</f>
        <v/>
      </c>
      <c r="B155" s="1" t="str">
        <f>IF('🔩 PISTON'!A195="","","Piston "&amp;'🔩 PISTON'!U195)</f>
        <v/>
      </c>
      <c r="C155" s="1" t="str">
        <f>IF('🔩 PISTON'!A195="","","Piston")</f>
        <v/>
      </c>
      <c r="D155" s="1" t="str">
        <f>IF('🔩 PISTON'!A195="","",'🔩 PISTON'!L195)</f>
        <v/>
      </c>
      <c r="E155" s="1" t="str">
        <f>IF('🔩 PISTON'!A195="","",'🔩 PISTON'!M195)</f>
        <v/>
      </c>
      <c r="F155" s="1" t="str">
        <f>IF('🔩 PISTON'!A195="","",'🔩 PISTON'!N195)</f>
        <v/>
      </c>
      <c r="G155" s="1" t="str">
        <f>IF('🔩 PISTON'!A195="","",'🔩 PISTON'!O195)</f>
        <v/>
      </c>
      <c r="H155" s="1" t="str">
        <f>IF('🔩 PISTON'!A195="","",'🔩 PISTON'!P195)</f>
        <v/>
      </c>
      <c r="I155" s="1" t="str">
        <f>IF('🔩 PISTON'!A195="","",'🔩 PISTON'!Q195)</f>
        <v/>
      </c>
      <c r="J155" s="1" t="str">
        <f>IF('🔩 PISTON'!A195="","",'🔩 PISTON'!D195)</f>
        <v/>
      </c>
      <c r="L155" s="1">
        <f>N(L154)+IF(AND('🔎 TRA CỨU NHANH'!$C$2&lt;&gt;"",OR(ISNUMBER(SEARCH('🔎 TRA CỨU NHANH'!$C$2,$A155)),ISNUMBER(SEARCH('🔎 TRA CỨU NHANH'!$C$2,$B155)))),1,0)</f>
        <v>0</v>
      </c>
      <c r="M155" s="1" t="str">
        <f t="shared" si="4"/>
        <v/>
      </c>
      <c r="N155" s="1">
        <f>N(N154)+IF(AND('💰 BÁO GIÁ'!$C$27&lt;&gt;"",OR(ISNUMBER(SEARCH('💰 BÁO GIÁ'!$C$27,$A155)),ISNUMBER(SEARCH('💰 BÁO GIÁ'!$C$27,$B155)))),1,0)</f>
        <v>0</v>
      </c>
      <c r="O155" s="1" t="str">
        <f t="shared" si="5"/>
        <v/>
      </c>
    </row>
    <row r="156" customHeight="1" spans="1:15">
      <c r="A156" s="1" t="str">
        <f>IF('🔩 PISTON'!A196="","",'🔩 PISTON'!A196)</f>
        <v>HH070492</v>
      </c>
      <c r="B156" s="1" t="str">
        <f>IF('🔩 PISTON'!A196="","","Piston "&amp;'🔩 PISTON'!U196)</f>
        <v>Piston ISUZU 4HJ1/8V · ĐK115 (A)+(O) - IZUMI</v>
      </c>
      <c r="C156" s="1" t="str">
        <f>IF('🔩 PISTON'!A196="","","Piston")</f>
        <v>Piston</v>
      </c>
      <c r="D156" s="1" t="str">
        <f>IF('🔩 PISTON'!A196="","",'🔩 PISTON'!L196)</f>
        <v>Bộ 4</v>
      </c>
      <c r="E156" s="1">
        <f>IF('🔩 PISTON'!A196="","",'🔩 PISTON'!M196)</f>
        <v>0</v>
      </c>
      <c r="F156" s="1">
        <f>IF('🔩 PISTON'!A196="","",'🔩 PISTON'!N196)</f>
        <v>0</v>
      </c>
      <c r="G156" s="1">
        <f>IF('🔩 PISTON'!A196="","",'🔩 PISTON'!O196)</f>
        <v>0</v>
      </c>
      <c r="H156" s="1">
        <f>IF('🔩 PISTON'!A196="","",'🔩 PISTON'!P196)</f>
        <v>0</v>
      </c>
      <c r="I156" s="1">
        <f>IF('🔩 PISTON'!A196="","",'🔩 PISTON'!Q196)</f>
        <v>0</v>
      </c>
      <c r="J156" s="1">
        <f>IF('🔩 PISTON'!A196="","",'🔩 PISTON'!D196)</f>
        <v>115</v>
      </c>
      <c r="L156" s="1">
        <f>N(L155)+IF(AND('🔎 TRA CỨU NHANH'!$C$2&lt;&gt;"",OR(ISNUMBER(SEARCH('🔎 TRA CỨU NHANH'!$C$2,$A156)),ISNUMBER(SEARCH('🔎 TRA CỨU NHANH'!$C$2,$B156)))),1,0)</f>
        <v>0</v>
      </c>
      <c r="M156" s="1" t="str">
        <f t="shared" si="4"/>
        <v/>
      </c>
      <c r="N156" s="1">
        <f>N(N155)+IF(AND('💰 BÁO GIÁ'!$C$27&lt;&gt;"",OR(ISNUMBER(SEARCH('💰 BÁO GIÁ'!$C$27,$A156)),ISNUMBER(SEARCH('💰 BÁO GIÁ'!$C$27,$B156)))),1,0)</f>
        <v>0</v>
      </c>
      <c r="O156" s="1" t="str">
        <f t="shared" si="5"/>
        <v/>
      </c>
    </row>
    <row r="157" customHeight="1" spans="1:15">
      <c r="A157" s="1" t="str">
        <f>IF('🔩 PISTON'!A197="","",'🔩 PISTON'!A197)</f>
        <v/>
      </c>
      <c r="B157" s="1" t="str">
        <f>IF('🔩 PISTON'!A197="","","Piston "&amp;'🔩 PISTON'!U197)</f>
        <v/>
      </c>
      <c r="C157" s="1" t="str">
        <f>IF('🔩 PISTON'!A197="","","Piston")</f>
        <v/>
      </c>
      <c r="D157" s="1" t="str">
        <f>IF('🔩 PISTON'!A197="","",'🔩 PISTON'!L197)</f>
        <v/>
      </c>
      <c r="E157" s="1" t="str">
        <f>IF('🔩 PISTON'!A197="","",'🔩 PISTON'!M197)</f>
        <v/>
      </c>
      <c r="F157" s="1" t="str">
        <f>IF('🔩 PISTON'!A197="","",'🔩 PISTON'!N197)</f>
        <v/>
      </c>
      <c r="G157" s="1" t="str">
        <f>IF('🔩 PISTON'!A197="","",'🔩 PISTON'!O197)</f>
        <v/>
      </c>
      <c r="H157" s="1" t="str">
        <f>IF('🔩 PISTON'!A197="","",'🔩 PISTON'!P197)</f>
        <v/>
      </c>
      <c r="I157" s="1" t="str">
        <f>IF('🔩 PISTON'!A197="","",'🔩 PISTON'!Q197)</f>
        <v/>
      </c>
      <c r="J157" s="1" t="str">
        <f>IF('🔩 PISTON'!A197="","",'🔩 PISTON'!D197)</f>
        <v/>
      </c>
      <c r="L157" s="1">
        <f>N(L156)+IF(AND('🔎 TRA CỨU NHANH'!$C$2&lt;&gt;"",OR(ISNUMBER(SEARCH('🔎 TRA CỨU NHANH'!$C$2,$A157)),ISNUMBER(SEARCH('🔎 TRA CỨU NHANH'!$C$2,$B157)))),1,0)</f>
        <v>0</v>
      </c>
      <c r="M157" s="1" t="str">
        <f t="shared" si="4"/>
        <v/>
      </c>
      <c r="N157" s="1">
        <f>N(N156)+IF(AND('💰 BÁO GIÁ'!$C$27&lt;&gt;"",OR(ISNUMBER(SEARCH('💰 BÁO GIÁ'!$C$27,$A157)),ISNUMBER(SEARCH('💰 BÁO GIÁ'!$C$27,$B157)))),1,0)</f>
        <v>0</v>
      </c>
      <c r="O157" s="1" t="str">
        <f t="shared" si="5"/>
        <v/>
      </c>
    </row>
    <row r="158" customHeight="1" spans="1:15">
      <c r="A158" s="1" t="str">
        <f>IF('🔩 PISTON'!A198="","",'🔩 PISTON'!A198)</f>
        <v/>
      </c>
      <c r="B158" s="1" t="str">
        <f>IF('🔩 PISTON'!A198="","","Piston "&amp;'🔩 PISTON'!U198)</f>
        <v/>
      </c>
      <c r="C158" s="1" t="str">
        <f>IF('🔩 PISTON'!A198="","","Piston")</f>
        <v/>
      </c>
      <c r="D158" s="1" t="str">
        <f>IF('🔩 PISTON'!A198="","",'🔩 PISTON'!L198)</f>
        <v/>
      </c>
      <c r="E158" s="1" t="str">
        <f>IF('🔩 PISTON'!A198="","",'🔩 PISTON'!M198)</f>
        <v/>
      </c>
      <c r="F158" s="1" t="str">
        <f>IF('🔩 PISTON'!A198="","",'🔩 PISTON'!N198)</f>
        <v/>
      </c>
      <c r="G158" s="1" t="str">
        <f>IF('🔩 PISTON'!A198="","",'🔩 PISTON'!O198)</f>
        <v/>
      </c>
      <c r="H158" s="1" t="str">
        <f>IF('🔩 PISTON'!A198="","",'🔩 PISTON'!P198)</f>
        <v/>
      </c>
      <c r="I158" s="1" t="str">
        <f>IF('🔩 PISTON'!A198="","",'🔩 PISTON'!Q198)</f>
        <v/>
      </c>
      <c r="J158" s="1" t="str">
        <f>IF('🔩 PISTON'!A198="","",'🔩 PISTON'!D198)</f>
        <v/>
      </c>
      <c r="L158" s="1">
        <f>N(L157)+IF(AND('🔎 TRA CỨU NHANH'!$C$2&lt;&gt;"",OR(ISNUMBER(SEARCH('🔎 TRA CỨU NHANH'!$C$2,$A158)),ISNUMBER(SEARCH('🔎 TRA CỨU NHANH'!$C$2,$B158)))),1,0)</f>
        <v>0</v>
      </c>
      <c r="M158" s="1" t="str">
        <f t="shared" si="4"/>
        <v/>
      </c>
      <c r="N158" s="1">
        <f>N(N157)+IF(AND('💰 BÁO GIÁ'!$C$27&lt;&gt;"",OR(ISNUMBER(SEARCH('💰 BÁO GIÁ'!$C$27,$A158)),ISNUMBER(SEARCH('💰 BÁO GIÁ'!$C$27,$B158)))),1,0)</f>
        <v>0</v>
      </c>
      <c r="O158" s="1" t="str">
        <f t="shared" si="5"/>
        <v/>
      </c>
    </row>
    <row r="159" customHeight="1" spans="1:15">
      <c r="A159" s="1" t="str">
        <f>IF('🔩 PISTON'!A199="","",'🔩 PISTON'!A199)</f>
        <v/>
      </c>
      <c r="B159" s="1" t="str">
        <f>IF('🔩 PISTON'!A199="","","Piston "&amp;'🔩 PISTON'!U199)</f>
        <v/>
      </c>
      <c r="C159" s="1" t="str">
        <f>IF('🔩 PISTON'!A199="","","Piston")</f>
        <v/>
      </c>
      <c r="D159" s="1" t="str">
        <f>IF('🔩 PISTON'!A199="","",'🔩 PISTON'!L199)</f>
        <v/>
      </c>
      <c r="E159" s="1" t="str">
        <f>IF('🔩 PISTON'!A199="","",'🔩 PISTON'!M199)</f>
        <v/>
      </c>
      <c r="F159" s="1" t="str">
        <f>IF('🔩 PISTON'!A199="","",'🔩 PISTON'!N199)</f>
        <v/>
      </c>
      <c r="G159" s="1" t="str">
        <f>IF('🔩 PISTON'!A199="","",'🔩 PISTON'!O199)</f>
        <v/>
      </c>
      <c r="H159" s="1" t="str">
        <f>IF('🔩 PISTON'!A199="","",'🔩 PISTON'!P199)</f>
        <v/>
      </c>
      <c r="I159" s="1" t="str">
        <f>IF('🔩 PISTON'!A199="","",'🔩 PISTON'!Q199)</f>
        <v/>
      </c>
      <c r="J159" s="1" t="str">
        <f>IF('🔩 PISTON'!A199="","",'🔩 PISTON'!D199)</f>
        <v/>
      </c>
      <c r="L159" s="1">
        <f>N(L158)+IF(AND('🔎 TRA CỨU NHANH'!$C$2&lt;&gt;"",OR(ISNUMBER(SEARCH('🔎 TRA CỨU NHANH'!$C$2,$A159)),ISNUMBER(SEARCH('🔎 TRA CỨU NHANH'!$C$2,$B159)))),1,0)</f>
        <v>0</v>
      </c>
      <c r="M159" s="1" t="str">
        <f t="shared" si="4"/>
        <v/>
      </c>
      <c r="N159" s="1">
        <f>N(N158)+IF(AND('💰 BÁO GIÁ'!$C$27&lt;&gt;"",OR(ISNUMBER(SEARCH('💰 BÁO GIÁ'!$C$27,$A159)),ISNUMBER(SEARCH('💰 BÁO GIÁ'!$C$27,$B159)))),1,0)</f>
        <v>0</v>
      </c>
      <c r="O159" s="1" t="str">
        <f t="shared" si="5"/>
        <v/>
      </c>
    </row>
    <row r="160" customHeight="1" spans="1:15">
      <c r="A160" s="1" t="str">
        <f>IF('🔩 PISTON'!A200="","",'🔩 PISTON'!A200)</f>
        <v/>
      </c>
      <c r="B160" s="1" t="str">
        <f>IF('🔩 PISTON'!A200="","","Piston "&amp;'🔩 PISTON'!U200)</f>
        <v/>
      </c>
      <c r="C160" s="1" t="str">
        <f>IF('🔩 PISTON'!A200="","","Piston")</f>
        <v/>
      </c>
      <c r="D160" s="1" t="str">
        <f>IF('🔩 PISTON'!A200="","",'🔩 PISTON'!L200)</f>
        <v/>
      </c>
      <c r="E160" s="1" t="str">
        <f>IF('🔩 PISTON'!A200="","",'🔩 PISTON'!M200)</f>
        <v/>
      </c>
      <c r="F160" s="1" t="str">
        <f>IF('🔩 PISTON'!A200="","",'🔩 PISTON'!N200)</f>
        <v/>
      </c>
      <c r="G160" s="1" t="str">
        <f>IF('🔩 PISTON'!A200="","",'🔩 PISTON'!O200)</f>
        <v/>
      </c>
      <c r="H160" s="1" t="str">
        <f>IF('🔩 PISTON'!A200="","",'🔩 PISTON'!P200)</f>
        <v/>
      </c>
      <c r="I160" s="1" t="str">
        <f>IF('🔩 PISTON'!A200="","",'🔩 PISTON'!Q200)</f>
        <v/>
      </c>
      <c r="J160" s="1" t="str">
        <f>IF('🔩 PISTON'!A200="","",'🔩 PISTON'!D200)</f>
        <v/>
      </c>
      <c r="L160" s="1">
        <f>N(L159)+IF(AND('🔎 TRA CỨU NHANH'!$C$2&lt;&gt;"",OR(ISNUMBER(SEARCH('🔎 TRA CỨU NHANH'!$C$2,$A160)),ISNUMBER(SEARCH('🔎 TRA CỨU NHANH'!$C$2,$B160)))),1,0)</f>
        <v>0</v>
      </c>
      <c r="M160" s="1" t="str">
        <f t="shared" si="4"/>
        <v/>
      </c>
      <c r="N160" s="1">
        <f>N(N159)+IF(AND('💰 BÁO GIÁ'!$C$27&lt;&gt;"",OR(ISNUMBER(SEARCH('💰 BÁO GIÁ'!$C$27,$A160)),ISNUMBER(SEARCH('💰 BÁO GIÁ'!$C$27,$B160)))),1,0)</f>
        <v>0</v>
      </c>
      <c r="O160" s="1" t="str">
        <f t="shared" si="5"/>
        <v/>
      </c>
    </row>
    <row r="161" customHeight="1" spans="1:15">
      <c r="A161" s="1" t="str">
        <f>IF('🔩 PISTON'!A201="","",'🔩 PISTON'!A201)</f>
        <v>HH071042</v>
      </c>
      <c r="B161" s="1" t="str">
        <f>IF('🔩 PISTON'!A201="","","Piston "&amp;'🔩 PISTON'!U201)</f>
        <v>Piston ISUZU 4HL1/6HL1 · ĐK115 (A)+(O) - IZUMI</v>
      </c>
      <c r="C161" s="1" t="str">
        <f>IF('🔩 PISTON'!A201="","","Piston")</f>
        <v>Piston</v>
      </c>
      <c r="D161" s="1" t="str">
        <f>IF('🔩 PISTON'!A201="","",'🔩 PISTON'!L201)</f>
        <v>Bộ 4</v>
      </c>
      <c r="E161" s="1">
        <f>IF('🔩 PISTON'!A201="","",'🔩 PISTON'!M201)</f>
        <v>0</v>
      </c>
      <c r="F161" s="1">
        <f>IF('🔩 PISTON'!A201="","",'🔩 PISTON'!N201)</f>
        <v>0</v>
      </c>
      <c r="G161" s="1">
        <f>IF('🔩 PISTON'!A201="","",'🔩 PISTON'!O201)</f>
        <v>0</v>
      </c>
      <c r="H161" s="1">
        <f>IF('🔩 PISTON'!A201="","",'🔩 PISTON'!P201)</f>
        <v>0</v>
      </c>
      <c r="I161" s="1">
        <f>IF('🔩 PISTON'!A201="","",'🔩 PISTON'!Q201)</f>
        <v>0</v>
      </c>
      <c r="J161" s="1">
        <f>IF('🔩 PISTON'!A201="","",'🔩 PISTON'!D201)</f>
        <v>115</v>
      </c>
      <c r="L161" s="1">
        <f>N(L160)+IF(AND('🔎 TRA CỨU NHANH'!$C$2&lt;&gt;"",OR(ISNUMBER(SEARCH('🔎 TRA CỨU NHANH'!$C$2,$A161)),ISNUMBER(SEARCH('🔎 TRA CỨU NHANH'!$C$2,$B161)))),1,0)</f>
        <v>0</v>
      </c>
      <c r="M161" s="1" t="str">
        <f t="shared" si="4"/>
        <v/>
      </c>
      <c r="N161" s="1">
        <f>N(N160)+IF(AND('💰 BÁO GIÁ'!$C$27&lt;&gt;"",OR(ISNUMBER(SEARCH('💰 BÁO GIÁ'!$C$27,$A161)),ISNUMBER(SEARCH('💰 BÁO GIÁ'!$C$27,$B161)))),1,0)</f>
        <v>0</v>
      </c>
      <c r="O161" s="1" t="str">
        <f t="shared" si="5"/>
        <v/>
      </c>
    </row>
    <row r="162" customHeight="1" spans="1:15">
      <c r="A162" s="1" t="str">
        <f>IF('🔩 PISTON'!A202="","",'🔩 PISTON'!A202)</f>
        <v>HH076810</v>
      </c>
      <c r="B162" s="1" t="str">
        <f>IF('🔩 PISTON'!A202="","","Piston "&amp;'🔩 PISTON'!U202)</f>
        <v>Piston ISUZU 4HL1 · ĐK115 (A)+(O) - IZUMI</v>
      </c>
      <c r="C162" s="1" t="str">
        <f>IF('🔩 PISTON'!A202="","","Piston")</f>
        <v>Piston</v>
      </c>
      <c r="D162" s="1" t="str">
        <f>IF('🔩 PISTON'!A202="","",'🔩 PISTON'!L202)</f>
        <v>Bộ 4</v>
      </c>
      <c r="E162" s="1">
        <f>IF('🔩 PISTON'!A202="","",'🔩 PISTON'!M202)</f>
        <v>0</v>
      </c>
      <c r="F162" s="1">
        <f>IF('🔩 PISTON'!A202="","",'🔩 PISTON'!N202)</f>
        <v>0</v>
      </c>
      <c r="G162" s="1">
        <f>IF('🔩 PISTON'!A202="","",'🔩 PISTON'!O202)</f>
        <v>0</v>
      </c>
      <c r="H162" s="1">
        <f>IF('🔩 PISTON'!A202="","",'🔩 PISTON'!P202)</f>
        <v>0</v>
      </c>
      <c r="I162" s="1">
        <f>IF('🔩 PISTON'!A202="","",'🔩 PISTON'!Q202)</f>
        <v>0</v>
      </c>
      <c r="J162" s="1">
        <f>IF('🔩 PISTON'!A202="","",'🔩 PISTON'!D202)</f>
        <v>115</v>
      </c>
      <c r="L162" s="1">
        <f>N(L161)+IF(AND('🔎 TRA CỨU NHANH'!$C$2&lt;&gt;"",OR(ISNUMBER(SEARCH('🔎 TRA CỨU NHANH'!$C$2,$A162)),ISNUMBER(SEARCH('🔎 TRA CỨU NHANH'!$C$2,$B162)))),1,0)</f>
        <v>0</v>
      </c>
      <c r="M162" s="1" t="str">
        <f t="shared" si="4"/>
        <v/>
      </c>
      <c r="N162" s="1">
        <f>N(N161)+IF(AND('💰 BÁO GIÁ'!$C$27&lt;&gt;"",OR(ISNUMBER(SEARCH('💰 BÁO GIÁ'!$C$27,$A162)),ISNUMBER(SEARCH('💰 BÁO GIÁ'!$C$27,$B162)))),1,0)</f>
        <v>0</v>
      </c>
      <c r="O162" s="1" t="str">
        <f t="shared" si="5"/>
        <v/>
      </c>
    </row>
    <row r="163" customHeight="1" spans="1:15">
      <c r="A163" s="1" t="str">
        <f>IF('🔩 PISTON'!A203="","",'🔩 PISTON'!A203)</f>
        <v>HH00401</v>
      </c>
      <c r="B163" s="1" t="str">
        <f>IF('🔩 PISTON'!A203="","","Piston "&amp;'🔩 PISTON'!U203)</f>
        <v>Piston ISUZU 6HH1 · ĐK115 (A) - IZUMI</v>
      </c>
      <c r="C163" s="1" t="str">
        <f>IF('🔩 PISTON'!A203="","","Piston")</f>
        <v>Piston</v>
      </c>
      <c r="D163" s="1" t="str">
        <f>IF('🔩 PISTON'!A203="","",'🔩 PISTON'!L203)</f>
        <v>Bộ 4</v>
      </c>
      <c r="E163" s="1">
        <f>IF('🔩 PISTON'!A203="","",'🔩 PISTON'!M203)</f>
        <v>0</v>
      </c>
      <c r="F163" s="1">
        <f>IF('🔩 PISTON'!A203="","",'🔩 PISTON'!N203)</f>
        <v>0</v>
      </c>
      <c r="G163" s="1">
        <f>IF('🔩 PISTON'!A203="","",'🔩 PISTON'!O203)</f>
        <v>0</v>
      </c>
      <c r="H163" s="1">
        <f>IF('🔩 PISTON'!A203="","",'🔩 PISTON'!P203)</f>
        <v>0</v>
      </c>
      <c r="I163" s="1">
        <f>IF('🔩 PISTON'!A203="","",'🔩 PISTON'!Q203)</f>
        <v>0</v>
      </c>
      <c r="J163" s="1">
        <f>IF('🔩 PISTON'!A203="","",'🔩 PISTON'!D203)</f>
        <v>115</v>
      </c>
      <c r="L163" s="1">
        <f>N(L162)+IF(AND('🔎 TRA CỨU NHANH'!$C$2&lt;&gt;"",OR(ISNUMBER(SEARCH('🔎 TRA CỨU NHANH'!$C$2,$A163)),ISNUMBER(SEARCH('🔎 TRA CỨU NHANH'!$C$2,$B163)))),1,0)</f>
        <v>0</v>
      </c>
      <c r="M163" s="1" t="str">
        <f t="shared" si="4"/>
        <v/>
      </c>
      <c r="N163" s="1">
        <f>N(N162)+IF(AND('💰 BÁO GIÁ'!$C$27&lt;&gt;"",OR(ISNUMBER(SEARCH('💰 BÁO GIÁ'!$C$27,$A163)),ISNUMBER(SEARCH('💰 BÁO GIÁ'!$C$27,$B163)))),1,0)</f>
        <v>0</v>
      </c>
      <c r="O163" s="1" t="str">
        <f t="shared" si="5"/>
        <v/>
      </c>
    </row>
    <row r="164" customHeight="1" spans="1:15">
      <c r="A164" s="1" t="str">
        <f>IF('🔩 PISTON'!A205="","",'🔩 PISTON'!A205)</f>
        <v/>
      </c>
      <c r="B164" s="1" t="str">
        <f>IF('🔩 PISTON'!A205="","","Piston "&amp;'🔩 PISTON'!U205)</f>
        <v/>
      </c>
      <c r="C164" s="1" t="str">
        <f>IF('🔩 PISTON'!A205="","","Piston")</f>
        <v/>
      </c>
      <c r="D164" s="1" t="str">
        <f>IF('🔩 PISTON'!A205="","",'🔩 PISTON'!L205)</f>
        <v/>
      </c>
      <c r="E164" s="1" t="str">
        <f>IF('🔩 PISTON'!A205="","",'🔩 PISTON'!M205)</f>
        <v/>
      </c>
      <c r="F164" s="1" t="str">
        <f>IF('🔩 PISTON'!A205="","",'🔩 PISTON'!N205)</f>
        <v/>
      </c>
      <c r="G164" s="1" t="str">
        <f>IF('🔩 PISTON'!A205="","",'🔩 PISTON'!O205)</f>
        <v/>
      </c>
      <c r="H164" s="1" t="str">
        <f>IF('🔩 PISTON'!A205="","",'🔩 PISTON'!P205)</f>
        <v/>
      </c>
      <c r="I164" s="1" t="str">
        <f>IF('🔩 PISTON'!A205="","",'🔩 PISTON'!Q205)</f>
        <v/>
      </c>
      <c r="J164" s="1" t="str">
        <f>IF('🔩 PISTON'!A205="","",'🔩 PISTON'!D205)</f>
        <v/>
      </c>
      <c r="L164" s="1">
        <f>N(L163)+IF(AND('🔎 TRA CỨU NHANH'!$C$2&lt;&gt;"",OR(ISNUMBER(SEARCH('🔎 TRA CỨU NHANH'!$C$2,$A164)),ISNUMBER(SEARCH('🔎 TRA CỨU NHANH'!$C$2,$B164)))),1,0)</f>
        <v>0</v>
      </c>
      <c r="M164" s="1" t="str">
        <f t="shared" si="4"/>
        <v/>
      </c>
      <c r="N164" s="1">
        <f>N(N163)+IF(AND('💰 BÁO GIÁ'!$C$27&lt;&gt;"",OR(ISNUMBER(SEARCH('💰 BÁO GIÁ'!$C$27,$A164)),ISNUMBER(SEARCH('💰 BÁO GIÁ'!$C$27,$B164)))),1,0)</f>
        <v>0</v>
      </c>
      <c r="O164" s="1" t="str">
        <f t="shared" si="5"/>
        <v/>
      </c>
    </row>
    <row r="165" customHeight="1" spans="1:15">
      <c r="A165" s="1" t="str">
        <f>IF('🔩 PISTON'!A206="","",'🔩 PISTON'!A206)</f>
        <v>HH072449</v>
      </c>
      <c r="B165" s="1" t="str">
        <f>IF('🔩 PISTON'!A206="","","Piston "&amp;'🔩 PISTON'!U206)</f>
        <v>Piston ISUZU 6HK1-AC/4HK1-AC · ĐK115 (A)+(O) - NSP</v>
      </c>
      <c r="C165" s="1" t="str">
        <f>IF('🔩 PISTON'!A206="","","Piston")</f>
        <v>Piston</v>
      </c>
      <c r="D165" s="1" t="str">
        <f>IF('🔩 PISTON'!A206="","",'🔩 PISTON'!L206)</f>
        <v>Bộ 6</v>
      </c>
      <c r="E165" s="1">
        <f>IF('🔩 PISTON'!A206="","",'🔩 PISTON'!M206)</f>
        <v>0</v>
      </c>
      <c r="F165" s="1">
        <f>IF('🔩 PISTON'!A206="","",'🔩 PISTON'!N206)</f>
        <v>0</v>
      </c>
      <c r="G165" s="1">
        <f>IF('🔩 PISTON'!A206="","",'🔩 PISTON'!O206)</f>
        <v>0</v>
      </c>
      <c r="H165" s="1">
        <f>IF('🔩 PISTON'!A206="","",'🔩 PISTON'!P206)</f>
        <v>0</v>
      </c>
      <c r="I165" s="1">
        <f>IF('🔩 PISTON'!A206="","",'🔩 PISTON'!Q206)</f>
        <v>0</v>
      </c>
      <c r="J165" s="1">
        <f>IF('🔩 PISTON'!A206="","",'🔩 PISTON'!D206)</f>
        <v>115</v>
      </c>
      <c r="L165" s="1">
        <f>N(L164)+IF(AND('🔎 TRA CỨU NHANH'!$C$2&lt;&gt;"",OR(ISNUMBER(SEARCH('🔎 TRA CỨU NHANH'!$C$2,$A165)),ISNUMBER(SEARCH('🔎 TRA CỨU NHANH'!$C$2,$B165)))),1,0)</f>
        <v>0</v>
      </c>
      <c r="M165" s="1" t="str">
        <f t="shared" si="4"/>
        <v/>
      </c>
      <c r="N165" s="1">
        <f>N(N164)+IF(AND('💰 BÁO GIÁ'!$C$27&lt;&gt;"",OR(ISNUMBER(SEARCH('💰 BÁO GIÁ'!$C$27,$A165)),ISNUMBER(SEARCH('💰 BÁO GIÁ'!$C$27,$B165)))),1,0)</f>
        <v>0</v>
      </c>
      <c r="O165" s="1" t="str">
        <f t="shared" si="5"/>
        <v/>
      </c>
    </row>
    <row r="166" customHeight="1" spans="1:15">
      <c r="A166" s="1" t="str">
        <f>IF('🔩 PISTON'!A207="","",'🔩 PISTON'!A207)</f>
        <v>HH075639</v>
      </c>
      <c r="B166" s="1" t="str">
        <f>IF('🔩 PISTON'!A207="","","Piston "&amp;'🔩 PISTON'!U207)</f>
        <v>Piston ISUZU 6HK1-TC · ĐK115 (A)+(O) - MAHLE</v>
      </c>
      <c r="C166" s="1" t="str">
        <f>IF('🔩 PISTON'!A207="","","Piston")</f>
        <v>Piston</v>
      </c>
      <c r="D166" s="1" t="str">
        <f>IF('🔩 PISTON'!A207="","",'🔩 PISTON'!L207)</f>
        <v>Bộ 6</v>
      </c>
      <c r="E166" s="1">
        <f>IF('🔩 PISTON'!A207="","",'🔩 PISTON'!M207)</f>
        <v>0</v>
      </c>
      <c r="F166" s="1">
        <f>IF('🔩 PISTON'!A207="","",'🔩 PISTON'!N207)</f>
        <v>0</v>
      </c>
      <c r="G166" s="1">
        <f>IF('🔩 PISTON'!A207="","",'🔩 PISTON'!O207)</f>
        <v>0</v>
      </c>
      <c r="H166" s="1">
        <f>IF('🔩 PISTON'!A207="","",'🔩 PISTON'!P207)</f>
        <v>0</v>
      </c>
      <c r="I166" s="1">
        <f>IF('🔩 PISTON'!A207="","",'🔩 PISTON'!Q207)</f>
        <v>0</v>
      </c>
      <c r="J166" s="1">
        <f>IF('🔩 PISTON'!A207="","",'🔩 PISTON'!D207)</f>
        <v>115</v>
      </c>
      <c r="L166" s="1">
        <f>N(L165)+IF(AND('🔎 TRA CỨU NHANH'!$C$2&lt;&gt;"",OR(ISNUMBER(SEARCH('🔎 TRA CỨU NHANH'!$C$2,$A166)),ISNUMBER(SEARCH('🔎 TRA CỨU NHANH'!$C$2,$B166)))),1,0)</f>
        <v>0</v>
      </c>
      <c r="M166" s="1" t="str">
        <f t="shared" si="4"/>
        <v/>
      </c>
      <c r="N166" s="1">
        <f>N(N165)+IF(AND('💰 BÁO GIÁ'!$C$27&lt;&gt;"",OR(ISNUMBER(SEARCH('💰 BÁO GIÁ'!$C$27,$A166)),ISNUMBER(SEARCH('💰 BÁO GIÁ'!$C$27,$B166)))),1,0)</f>
        <v>0</v>
      </c>
      <c r="O166" s="1" t="str">
        <f t="shared" si="5"/>
        <v/>
      </c>
    </row>
    <row r="167" customHeight="1" spans="1:15">
      <c r="A167" s="1" t="str">
        <f>IF('🔩 PISTON'!A210="","",'🔩 PISTON'!A210)</f>
        <v>HH075634</v>
      </c>
      <c r="B167" s="1" t="str">
        <f>IF('🔩 PISTON'!A210="","","Piston "&amp;'🔩 PISTON'!U210)</f>
        <v>Piston ISUZU 6HK2/6HK1 · ĐK115 (A)+(O) - MAHLE</v>
      </c>
      <c r="C167" s="1" t="str">
        <f>IF('🔩 PISTON'!A210="","","Piston")</f>
        <v>Piston</v>
      </c>
      <c r="D167" s="1" t="str">
        <f>IF('🔩 PISTON'!A210="","",'🔩 PISTON'!L210)</f>
        <v>Bộ 6</v>
      </c>
      <c r="E167" s="1">
        <f>IF('🔩 PISTON'!A210="","",'🔩 PISTON'!M210)</f>
        <v>0</v>
      </c>
      <c r="F167" s="1">
        <f>IF('🔩 PISTON'!A210="","",'🔩 PISTON'!N210)</f>
        <v>0</v>
      </c>
      <c r="G167" s="1">
        <f>IF('🔩 PISTON'!A210="","",'🔩 PISTON'!O210)</f>
        <v>0</v>
      </c>
      <c r="H167" s="1">
        <f>IF('🔩 PISTON'!A210="","",'🔩 PISTON'!P210)</f>
        <v>0</v>
      </c>
      <c r="I167" s="1">
        <f>IF('🔩 PISTON'!A210="","",'🔩 PISTON'!Q210)</f>
        <v>0</v>
      </c>
      <c r="J167" s="1">
        <f>IF('🔩 PISTON'!A210="","",'🔩 PISTON'!D210)</f>
        <v>115</v>
      </c>
      <c r="L167" s="1">
        <f>N(L166)+IF(AND('🔎 TRA CỨU NHANH'!$C$2&lt;&gt;"",OR(ISNUMBER(SEARCH('🔎 TRA CỨU NHANH'!$C$2,$A167)),ISNUMBER(SEARCH('🔎 TRA CỨU NHANH'!$C$2,$B167)))),1,0)</f>
        <v>0</v>
      </c>
      <c r="M167" s="1" t="str">
        <f t="shared" si="4"/>
        <v/>
      </c>
      <c r="N167" s="1">
        <f>N(N166)+IF(AND('💰 BÁO GIÁ'!$C$27&lt;&gt;"",OR(ISNUMBER(SEARCH('💰 BÁO GIÁ'!$C$27,$A167)),ISNUMBER(SEARCH('💰 BÁO GIÁ'!$C$27,$B167)))),1,0)</f>
        <v>0</v>
      </c>
      <c r="O167" s="1" t="str">
        <f t="shared" si="5"/>
        <v/>
      </c>
    </row>
    <row r="168" customHeight="1" spans="1:15">
      <c r="A168" s="1" t="str">
        <f>IF('🔩 PISTON'!A213="","",'🔩 PISTON'!A213)</f>
        <v/>
      </c>
      <c r="B168" s="1" t="str">
        <f>IF('🔩 PISTON'!A213="","","Piston "&amp;'🔩 PISTON'!U213)</f>
        <v/>
      </c>
      <c r="C168" s="1" t="str">
        <f>IF('🔩 PISTON'!A213="","","Piston")</f>
        <v/>
      </c>
      <c r="D168" s="1" t="str">
        <f>IF('🔩 PISTON'!A213="","",'🔩 PISTON'!L213)</f>
        <v/>
      </c>
      <c r="E168" s="1" t="str">
        <f>IF('🔩 PISTON'!A213="","",'🔩 PISTON'!M213)</f>
        <v/>
      </c>
      <c r="F168" s="1" t="str">
        <f>IF('🔩 PISTON'!A213="","",'🔩 PISTON'!N213)</f>
        <v/>
      </c>
      <c r="G168" s="1" t="str">
        <f>IF('🔩 PISTON'!A213="","",'🔩 PISTON'!O213)</f>
        <v/>
      </c>
      <c r="H168" s="1" t="str">
        <f>IF('🔩 PISTON'!A213="","",'🔩 PISTON'!P213)</f>
        <v/>
      </c>
      <c r="I168" s="1" t="str">
        <f>IF('🔩 PISTON'!A213="","",'🔩 PISTON'!Q213)</f>
        <v/>
      </c>
      <c r="J168" s="1" t="str">
        <f>IF('🔩 PISTON'!A213="","",'🔩 PISTON'!D213)</f>
        <v/>
      </c>
      <c r="L168" s="1">
        <f>N(L167)+IF(AND('🔎 TRA CỨU NHANH'!$C$2&lt;&gt;"",OR(ISNUMBER(SEARCH('🔎 TRA CỨU NHANH'!$C$2,$A168)),ISNUMBER(SEARCH('🔎 TRA CỨU NHANH'!$C$2,$B168)))),1,0)</f>
        <v>0</v>
      </c>
      <c r="M168" s="1" t="str">
        <f t="shared" si="4"/>
        <v/>
      </c>
      <c r="N168" s="1">
        <f>N(N167)+IF(AND('💰 BÁO GIÁ'!$C$27&lt;&gt;"",OR(ISNUMBER(SEARCH('💰 BÁO GIÁ'!$C$27,$A168)),ISNUMBER(SEARCH('💰 BÁO GIÁ'!$C$27,$B168)))),1,0)</f>
        <v>0</v>
      </c>
      <c r="O168" s="1" t="str">
        <f t="shared" si="5"/>
        <v/>
      </c>
    </row>
    <row r="169" customHeight="1" spans="1:15">
      <c r="A169" s="1" t="str">
        <f>IF('🔩 PISTON'!A214="","",'🔩 PISTON'!A214)</f>
        <v/>
      </c>
      <c r="B169" s="1" t="str">
        <f>IF('🔩 PISTON'!A214="","","Piston "&amp;'🔩 PISTON'!U214)</f>
        <v/>
      </c>
      <c r="C169" s="1" t="str">
        <f>IF('🔩 PISTON'!A214="","","Piston")</f>
        <v/>
      </c>
      <c r="D169" s="1" t="str">
        <f>IF('🔩 PISTON'!A214="","",'🔩 PISTON'!L214)</f>
        <v/>
      </c>
      <c r="E169" s="1" t="str">
        <f>IF('🔩 PISTON'!A214="","",'🔩 PISTON'!M214)</f>
        <v/>
      </c>
      <c r="F169" s="1" t="str">
        <f>IF('🔩 PISTON'!A214="","",'🔩 PISTON'!N214)</f>
        <v/>
      </c>
      <c r="G169" s="1" t="str">
        <f>IF('🔩 PISTON'!A214="","",'🔩 PISTON'!O214)</f>
        <v/>
      </c>
      <c r="H169" s="1" t="str">
        <f>IF('🔩 PISTON'!A214="","",'🔩 PISTON'!P214)</f>
        <v/>
      </c>
      <c r="I169" s="1" t="str">
        <f>IF('🔩 PISTON'!A214="","",'🔩 PISTON'!Q214)</f>
        <v/>
      </c>
      <c r="J169" s="1" t="str">
        <f>IF('🔩 PISTON'!A214="","",'🔩 PISTON'!D214)</f>
        <v/>
      </c>
      <c r="L169" s="1">
        <f>N(L168)+IF(AND('🔎 TRA CỨU NHANH'!$C$2&lt;&gt;"",OR(ISNUMBER(SEARCH('🔎 TRA CỨU NHANH'!$C$2,$A169)),ISNUMBER(SEARCH('🔎 TRA CỨU NHANH'!$C$2,$B169)))),1,0)</f>
        <v>0</v>
      </c>
      <c r="M169" s="1" t="str">
        <f t="shared" si="4"/>
        <v/>
      </c>
      <c r="N169" s="1">
        <f>N(N168)+IF(AND('💰 BÁO GIÁ'!$C$27&lt;&gt;"",OR(ISNUMBER(SEARCH('💰 BÁO GIÁ'!$C$27,$A169)),ISNUMBER(SEARCH('💰 BÁO GIÁ'!$C$27,$B169)))),1,0)</f>
        <v>0</v>
      </c>
      <c r="O169" s="1" t="str">
        <f t="shared" si="5"/>
        <v/>
      </c>
    </row>
    <row r="170" customHeight="1" spans="1:15">
      <c r="A170" s="1" t="str">
        <f>IF('🔩 PISTON'!A215="","",'🔩 PISTON'!A215)</f>
        <v/>
      </c>
      <c r="B170" s="1" t="str">
        <f>IF('🔩 PISTON'!A215="","","Piston "&amp;'🔩 PISTON'!U215)</f>
        <v/>
      </c>
      <c r="C170" s="1" t="str">
        <f>IF('🔩 PISTON'!A215="","","Piston")</f>
        <v/>
      </c>
      <c r="D170" s="1" t="str">
        <f>IF('🔩 PISTON'!A215="","",'🔩 PISTON'!L215)</f>
        <v/>
      </c>
      <c r="E170" s="1" t="str">
        <f>IF('🔩 PISTON'!A215="","",'🔩 PISTON'!M215)</f>
        <v/>
      </c>
      <c r="F170" s="1" t="str">
        <f>IF('🔩 PISTON'!A215="","",'🔩 PISTON'!N215)</f>
        <v/>
      </c>
      <c r="G170" s="1" t="str">
        <f>IF('🔩 PISTON'!A215="","",'🔩 PISTON'!O215)</f>
        <v/>
      </c>
      <c r="H170" s="1" t="str">
        <f>IF('🔩 PISTON'!A215="","",'🔩 PISTON'!P215)</f>
        <v/>
      </c>
      <c r="I170" s="1" t="str">
        <f>IF('🔩 PISTON'!A215="","",'🔩 PISTON'!Q215)</f>
        <v/>
      </c>
      <c r="J170" s="1" t="str">
        <f>IF('🔩 PISTON'!A215="","",'🔩 PISTON'!D215)</f>
        <v/>
      </c>
      <c r="L170" s="1">
        <f>N(L169)+IF(AND('🔎 TRA CỨU NHANH'!$C$2&lt;&gt;"",OR(ISNUMBER(SEARCH('🔎 TRA CỨU NHANH'!$C$2,$A170)),ISNUMBER(SEARCH('🔎 TRA CỨU NHANH'!$C$2,$B170)))),1,0)</f>
        <v>0</v>
      </c>
      <c r="M170" s="1" t="str">
        <f t="shared" si="4"/>
        <v/>
      </c>
      <c r="N170" s="1">
        <f>N(N169)+IF(AND('💰 BÁO GIÁ'!$C$27&lt;&gt;"",OR(ISNUMBER(SEARCH('💰 BÁO GIÁ'!$C$27,$A170)),ISNUMBER(SEARCH('💰 BÁO GIÁ'!$C$27,$B170)))),1,0)</f>
        <v>0</v>
      </c>
      <c r="O170" s="1" t="str">
        <f t="shared" si="5"/>
        <v/>
      </c>
    </row>
    <row r="171" customHeight="1" spans="1:15">
      <c r="A171" s="1" t="str">
        <f>IF('🔩 PISTON'!A216="","",'🔩 PISTON'!A216)</f>
        <v/>
      </c>
      <c r="B171" s="1" t="str">
        <f>IF('🔩 PISTON'!A216="","","Piston "&amp;'🔩 PISTON'!U216)</f>
        <v/>
      </c>
      <c r="C171" s="1" t="str">
        <f>IF('🔩 PISTON'!A216="","","Piston")</f>
        <v/>
      </c>
      <c r="D171" s="1" t="str">
        <f>IF('🔩 PISTON'!A216="","",'🔩 PISTON'!L216)</f>
        <v/>
      </c>
      <c r="E171" s="1" t="str">
        <f>IF('🔩 PISTON'!A216="","",'🔩 PISTON'!M216)</f>
        <v/>
      </c>
      <c r="F171" s="1" t="str">
        <f>IF('🔩 PISTON'!A216="","",'🔩 PISTON'!N216)</f>
        <v/>
      </c>
      <c r="G171" s="1" t="str">
        <f>IF('🔩 PISTON'!A216="","",'🔩 PISTON'!O216)</f>
        <v/>
      </c>
      <c r="H171" s="1" t="str">
        <f>IF('🔩 PISTON'!A216="","",'🔩 PISTON'!P216)</f>
        <v/>
      </c>
      <c r="I171" s="1" t="str">
        <f>IF('🔩 PISTON'!A216="","",'🔩 PISTON'!Q216)</f>
        <v/>
      </c>
      <c r="J171" s="1" t="str">
        <f>IF('🔩 PISTON'!A216="","",'🔩 PISTON'!D216)</f>
        <v/>
      </c>
      <c r="L171" s="1">
        <f>N(L170)+IF(AND('🔎 TRA CỨU NHANH'!$C$2&lt;&gt;"",OR(ISNUMBER(SEARCH('🔎 TRA CỨU NHANH'!$C$2,$A171)),ISNUMBER(SEARCH('🔎 TRA CỨU NHANH'!$C$2,$B171)))),1,0)</f>
        <v>0</v>
      </c>
      <c r="M171" s="1" t="str">
        <f t="shared" si="4"/>
        <v/>
      </c>
      <c r="N171" s="1">
        <f>N(N170)+IF(AND('💰 BÁO GIÁ'!$C$27&lt;&gt;"",OR(ISNUMBER(SEARCH('💰 BÁO GIÁ'!$C$27,$A171)),ISNUMBER(SEARCH('💰 BÁO GIÁ'!$C$27,$B171)))),1,0)</f>
        <v>0</v>
      </c>
      <c r="O171" s="1" t="str">
        <f t="shared" si="5"/>
        <v/>
      </c>
    </row>
    <row r="172" customHeight="1" spans="1:15">
      <c r="A172" s="1" t="str">
        <f>IF('🔩 PISTON'!A217="","",'🔩 PISTON'!A217)</f>
        <v/>
      </c>
      <c r="B172" s="1" t="str">
        <f>IF('🔩 PISTON'!A217="","","Piston "&amp;'🔩 PISTON'!U217)</f>
        <v/>
      </c>
      <c r="C172" s="1" t="str">
        <f>IF('🔩 PISTON'!A217="","","Piston")</f>
        <v/>
      </c>
      <c r="D172" s="1" t="str">
        <f>IF('🔩 PISTON'!A217="","",'🔩 PISTON'!L217)</f>
        <v/>
      </c>
      <c r="E172" s="1" t="str">
        <f>IF('🔩 PISTON'!A217="","",'🔩 PISTON'!M217)</f>
        <v/>
      </c>
      <c r="F172" s="1" t="str">
        <f>IF('🔩 PISTON'!A217="","",'🔩 PISTON'!N217)</f>
        <v/>
      </c>
      <c r="G172" s="1" t="str">
        <f>IF('🔩 PISTON'!A217="","",'🔩 PISTON'!O217)</f>
        <v/>
      </c>
      <c r="H172" s="1" t="str">
        <f>IF('🔩 PISTON'!A217="","",'🔩 PISTON'!P217)</f>
        <v/>
      </c>
      <c r="I172" s="1" t="str">
        <f>IF('🔩 PISTON'!A217="","",'🔩 PISTON'!Q217)</f>
        <v/>
      </c>
      <c r="J172" s="1" t="str">
        <f>IF('🔩 PISTON'!A217="","",'🔩 PISTON'!D217)</f>
        <v/>
      </c>
      <c r="L172" s="1">
        <f>N(L171)+IF(AND('🔎 TRA CỨU NHANH'!$C$2&lt;&gt;"",OR(ISNUMBER(SEARCH('🔎 TRA CỨU NHANH'!$C$2,$A172)),ISNUMBER(SEARCH('🔎 TRA CỨU NHANH'!$C$2,$B172)))),1,0)</f>
        <v>0</v>
      </c>
      <c r="M172" s="1" t="str">
        <f t="shared" si="4"/>
        <v/>
      </c>
      <c r="N172" s="1">
        <f>N(N171)+IF(AND('💰 BÁO GIÁ'!$C$27&lt;&gt;"",OR(ISNUMBER(SEARCH('💰 BÁO GIÁ'!$C$27,$A172)),ISNUMBER(SEARCH('💰 BÁO GIÁ'!$C$27,$B172)))),1,0)</f>
        <v>0</v>
      </c>
      <c r="O172" s="1" t="str">
        <f t="shared" si="5"/>
        <v/>
      </c>
    </row>
    <row r="173" customHeight="1" spans="1:15">
      <c r="A173" s="1" t="str">
        <f>IF('🔩 PISTON'!A218="","",'🔩 PISTON'!A218)</f>
        <v/>
      </c>
      <c r="B173" s="1" t="str">
        <f>IF('🔩 PISTON'!A218="","","Piston "&amp;'🔩 PISTON'!U218)</f>
        <v/>
      </c>
      <c r="C173" s="1" t="str">
        <f>IF('🔩 PISTON'!A218="","","Piston")</f>
        <v/>
      </c>
      <c r="D173" s="1" t="str">
        <f>IF('🔩 PISTON'!A218="","",'🔩 PISTON'!L218)</f>
        <v/>
      </c>
      <c r="E173" s="1" t="str">
        <f>IF('🔩 PISTON'!A218="","",'🔩 PISTON'!M218)</f>
        <v/>
      </c>
      <c r="F173" s="1" t="str">
        <f>IF('🔩 PISTON'!A218="","",'🔩 PISTON'!N218)</f>
        <v/>
      </c>
      <c r="G173" s="1" t="str">
        <f>IF('🔩 PISTON'!A218="","",'🔩 PISTON'!O218)</f>
        <v/>
      </c>
      <c r="H173" s="1" t="str">
        <f>IF('🔩 PISTON'!A218="","",'🔩 PISTON'!P218)</f>
        <v/>
      </c>
      <c r="I173" s="1" t="str">
        <f>IF('🔩 PISTON'!A218="","",'🔩 PISTON'!Q218)</f>
        <v/>
      </c>
      <c r="J173" s="1" t="str">
        <f>IF('🔩 PISTON'!A218="","",'🔩 PISTON'!D218)</f>
        <v/>
      </c>
      <c r="L173" s="1">
        <f>N(L172)+IF(AND('🔎 TRA CỨU NHANH'!$C$2&lt;&gt;"",OR(ISNUMBER(SEARCH('🔎 TRA CỨU NHANH'!$C$2,$A173)),ISNUMBER(SEARCH('🔎 TRA CỨU NHANH'!$C$2,$B173)))),1,0)</f>
        <v>0</v>
      </c>
      <c r="M173" s="1" t="str">
        <f t="shared" si="4"/>
        <v/>
      </c>
      <c r="N173" s="1">
        <f>N(N172)+IF(AND('💰 BÁO GIÁ'!$C$27&lt;&gt;"",OR(ISNUMBER(SEARCH('💰 BÁO GIÁ'!$C$27,$A173)),ISNUMBER(SEARCH('💰 BÁO GIÁ'!$C$27,$B173)))),1,0)</f>
        <v>0</v>
      </c>
      <c r="O173" s="1" t="str">
        <f t="shared" si="5"/>
        <v/>
      </c>
    </row>
    <row r="174" customHeight="1" spans="1:15">
      <c r="A174" s="1" t="str">
        <f>IF('🔩 PISTON'!A219="","",'🔩 PISTON'!A219)</f>
        <v/>
      </c>
      <c r="B174" s="1" t="str">
        <f>IF('🔩 PISTON'!A219="","","Piston "&amp;'🔩 PISTON'!U219)</f>
        <v/>
      </c>
      <c r="C174" s="1" t="str">
        <f>IF('🔩 PISTON'!A219="","","Piston")</f>
        <v/>
      </c>
      <c r="D174" s="1" t="str">
        <f>IF('🔩 PISTON'!A219="","",'🔩 PISTON'!L219)</f>
        <v/>
      </c>
      <c r="E174" s="1" t="str">
        <f>IF('🔩 PISTON'!A219="","",'🔩 PISTON'!M219)</f>
        <v/>
      </c>
      <c r="F174" s="1" t="str">
        <f>IF('🔩 PISTON'!A219="","",'🔩 PISTON'!N219)</f>
        <v/>
      </c>
      <c r="G174" s="1" t="str">
        <f>IF('🔩 PISTON'!A219="","",'🔩 PISTON'!O219)</f>
        <v/>
      </c>
      <c r="H174" s="1" t="str">
        <f>IF('🔩 PISTON'!A219="","",'🔩 PISTON'!P219)</f>
        <v/>
      </c>
      <c r="I174" s="1" t="str">
        <f>IF('🔩 PISTON'!A219="","",'🔩 PISTON'!Q219)</f>
        <v/>
      </c>
      <c r="J174" s="1" t="str">
        <f>IF('🔩 PISTON'!A219="","",'🔩 PISTON'!D219)</f>
        <v/>
      </c>
      <c r="L174" s="1">
        <f>N(L173)+IF(AND('🔎 TRA CỨU NHANH'!$C$2&lt;&gt;"",OR(ISNUMBER(SEARCH('🔎 TRA CỨU NHANH'!$C$2,$A174)),ISNUMBER(SEARCH('🔎 TRA CỨU NHANH'!$C$2,$B174)))),1,0)</f>
        <v>0</v>
      </c>
      <c r="M174" s="1" t="str">
        <f t="shared" si="4"/>
        <v/>
      </c>
      <c r="N174" s="1">
        <f>N(N173)+IF(AND('💰 BÁO GIÁ'!$C$27&lt;&gt;"",OR(ISNUMBER(SEARCH('💰 BÁO GIÁ'!$C$27,$A174)),ISNUMBER(SEARCH('💰 BÁO GIÁ'!$C$27,$B174)))),1,0)</f>
        <v>0</v>
      </c>
      <c r="O174" s="1" t="str">
        <f t="shared" si="5"/>
        <v/>
      </c>
    </row>
    <row r="175" customHeight="1" spans="1:15">
      <c r="A175" s="1" t="str">
        <f>IF('🔩 PISTON'!A220="","",'🔩 PISTON'!A220)</f>
        <v/>
      </c>
      <c r="B175" s="1" t="str">
        <f>IF('🔩 PISTON'!A220="","","Piston "&amp;'🔩 PISTON'!U220)</f>
        <v/>
      </c>
      <c r="C175" s="1" t="str">
        <f>IF('🔩 PISTON'!A220="","","Piston")</f>
        <v/>
      </c>
      <c r="D175" s="1" t="str">
        <f>IF('🔩 PISTON'!A220="","",'🔩 PISTON'!L220)</f>
        <v/>
      </c>
      <c r="E175" s="1" t="str">
        <f>IF('🔩 PISTON'!A220="","",'🔩 PISTON'!M220)</f>
        <v/>
      </c>
      <c r="F175" s="1" t="str">
        <f>IF('🔩 PISTON'!A220="","",'🔩 PISTON'!N220)</f>
        <v/>
      </c>
      <c r="G175" s="1" t="str">
        <f>IF('🔩 PISTON'!A220="","",'🔩 PISTON'!O220)</f>
        <v/>
      </c>
      <c r="H175" s="1" t="str">
        <f>IF('🔩 PISTON'!A220="","",'🔩 PISTON'!P220)</f>
        <v/>
      </c>
      <c r="I175" s="1" t="str">
        <f>IF('🔩 PISTON'!A220="","",'🔩 PISTON'!Q220)</f>
        <v/>
      </c>
      <c r="J175" s="1" t="str">
        <f>IF('🔩 PISTON'!A220="","",'🔩 PISTON'!D220)</f>
        <v/>
      </c>
      <c r="L175" s="1">
        <f>N(L174)+IF(AND('🔎 TRA CỨU NHANH'!$C$2&lt;&gt;"",OR(ISNUMBER(SEARCH('🔎 TRA CỨU NHANH'!$C$2,$A175)),ISNUMBER(SEARCH('🔎 TRA CỨU NHANH'!$C$2,$B175)))),1,0)</f>
        <v>0</v>
      </c>
      <c r="M175" s="1" t="str">
        <f t="shared" si="4"/>
        <v/>
      </c>
      <c r="N175" s="1">
        <f>N(N174)+IF(AND('💰 BÁO GIÁ'!$C$27&lt;&gt;"",OR(ISNUMBER(SEARCH('💰 BÁO GIÁ'!$C$27,$A175)),ISNUMBER(SEARCH('💰 BÁO GIÁ'!$C$27,$B175)))),1,0)</f>
        <v>0</v>
      </c>
      <c r="O175" s="1" t="str">
        <f t="shared" si="5"/>
        <v/>
      </c>
    </row>
    <row r="176" customHeight="1" spans="1:15">
      <c r="A176" s="1" t="str">
        <f>IF('🔩 PISTON'!A221="","",'🔩 PISTON'!A221)</f>
        <v/>
      </c>
      <c r="B176" s="1" t="str">
        <f>IF('🔩 PISTON'!A221="","","Piston "&amp;'🔩 PISTON'!U221)</f>
        <v/>
      </c>
      <c r="C176" s="1" t="str">
        <f>IF('🔩 PISTON'!A221="","","Piston")</f>
        <v/>
      </c>
      <c r="D176" s="1" t="str">
        <f>IF('🔩 PISTON'!A221="","",'🔩 PISTON'!L221)</f>
        <v/>
      </c>
      <c r="E176" s="1" t="str">
        <f>IF('🔩 PISTON'!A221="","",'🔩 PISTON'!M221)</f>
        <v/>
      </c>
      <c r="F176" s="1" t="str">
        <f>IF('🔩 PISTON'!A221="","",'🔩 PISTON'!N221)</f>
        <v/>
      </c>
      <c r="G176" s="1" t="str">
        <f>IF('🔩 PISTON'!A221="","",'🔩 PISTON'!O221)</f>
        <v/>
      </c>
      <c r="H176" s="1" t="str">
        <f>IF('🔩 PISTON'!A221="","",'🔩 PISTON'!P221)</f>
        <v/>
      </c>
      <c r="I176" s="1" t="str">
        <f>IF('🔩 PISTON'!A221="","",'🔩 PISTON'!Q221)</f>
        <v/>
      </c>
      <c r="J176" s="1" t="str">
        <f>IF('🔩 PISTON'!A221="","",'🔩 PISTON'!D221)</f>
        <v/>
      </c>
      <c r="L176" s="1">
        <f>N(L175)+IF(AND('🔎 TRA CỨU NHANH'!$C$2&lt;&gt;"",OR(ISNUMBER(SEARCH('🔎 TRA CỨU NHANH'!$C$2,$A176)),ISNUMBER(SEARCH('🔎 TRA CỨU NHANH'!$C$2,$B176)))),1,0)</f>
        <v>0</v>
      </c>
      <c r="M176" s="1" t="str">
        <f t="shared" si="4"/>
        <v/>
      </c>
      <c r="N176" s="1">
        <f>N(N175)+IF(AND('💰 BÁO GIÁ'!$C$27&lt;&gt;"",OR(ISNUMBER(SEARCH('💰 BÁO GIÁ'!$C$27,$A176)),ISNUMBER(SEARCH('💰 BÁO GIÁ'!$C$27,$B176)))),1,0)</f>
        <v>0</v>
      </c>
      <c r="O176" s="1" t="str">
        <f t="shared" si="5"/>
        <v/>
      </c>
    </row>
    <row r="177" customHeight="1" spans="1:15">
      <c r="A177" s="1" t="str">
        <f>IF('🔩 PISTON'!A222="","",'🔩 PISTON'!A222)</f>
        <v/>
      </c>
      <c r="B177" s="1" t="str">
        <f>IF('🔩 PISTON'!A222="","","Piston "&amp;'🔩 PISTON'!U222)</f>
        <v/>
      </c>
      <c r="C177" s="1" t="str">
        <f>IF('🔩 PISTON'!A222="","","Piston")</f>
        <v/>
      </c>
      <c r="D177" s="1" t="str">
        <f>IF('🔩 PISTON'!A222="","",'🔩 PISTON'!L222)</f>
        <v/>
      </c>
      <c r="E177" s="1" t="str">
        <f>IF('🔩 PISTON'!A222="","",'🔩 PISTON'!M222)</f>
        <v/>
      </c>
      <c r="F177" s="1" t="str">
        <f>IF('🔩 PISTON'!A222="","",'🔩 PISTON'!N222)</f>
        <v/>
      </c>
      <c r="G177" s="1" t="str">
        <f>IF('🔩 PISTON'!A222="","",'🔩 PISTON'!O222)</f>
        <v/>
      </c>
      <c r="H177" s="1" t="str">
        <f>IF('🔩 PISTON'!A222="","",'🔩 PISTON'!P222)</f>
        <v/>
      </c>
      <c r="I177" s="1" t="str">
        <f>IF('🔩 PISTON'!A222="","",'🔩 PISTON'!Q222)</f>
        <v/>
      </c>
      <c r="J177" s="1" t="str">
        <f>IF('🔩 PISTON'!A222="","",'🔩 PISTON'!D222)</f>
        <v/>
      </c>
      <c r="L177" s="1">
        <f>N(L176)+IF(AND('🔎 TRA CỨU NHANH'!$C$2&lt;&gt;"",OR(ISNUMBER(SEARCH('🔎 TRA CỨU NHANH'!$C$2,$A177)),ISNUMBER(SEARCH('🔎 TRA CỨU NHANH'!$C$2,$B177)))),1,0)</f>
        <v>0</v>
      </c>
      <c r="M177" s="1" t="str">
        <f t="shared" si="4"/>
        <v/>
      </c>
      <c r="N177" s="1">
        <f>N(N176)+IF(AND('💰 BÁO GIÁ'!$C$27&lt;&gt;"",OR(ISNUMBER(SEARCH('💰 BÁO GIÁ'!$C$27,$A177)),ISNUMBER(SEARCH('💰 BÁO GIÁ'!$C$27,$B177)))),1,0)</f>
        <v>0</v>
      </c>
      <c r="O177" s="1" t="str">
        <f t="shared" si="5"/>
        <v/>
      </c>
    </row>
    <row r="178" customHeight="1" spans="1:15">
      <c r="A178" s="1" t="str">
        <f>IF('🔩 PISTON'!A223="","",'🔩 PISTON'!A223)</f>
        <v/>
      </c>
      <c r="B178" s="1" t="str">
        <f>IF('🔩 PISTON'!A223="","","Piston "&amp;'🔩 PISTON'!U223)</f>
        <v/>
      </c>
      <c r="C178" s="1" t="str">
        <f>IF('🔩 PISTON'!A223="","","Piston")</f>
        <v/>
      </c>
      <c r="D178" s="1" t="str">
        <f>IF('🔩 PISTON'!A223="","",'🔩 PISTON'!L223)</f>
        <v/>
      </c>
      <c r="E178" s="1" t="str">
        <f>IF('🔩 PISTON'!A223="","",'🔩 PISTON'!M223)</f>
        <v/>
      </c>
      <c r="F178" s="1" t="str">
        <f>IF('🔩 PISTON'!A223="","",'🔩 PISTON'!N223)</f>
        <v/>
      </c>
      <c r="G178" s="1" t="str">
        <f>IF('🔩 PISTON'!A223="","",'🔩 PISTON'!O223)</f>
        <v/>
      </c>
      <c r="H178" s="1" t="str">
        <f>IF('🔩 PISTON'!A223="","",'🔩 PISTON'!P223)</f>
        <v/>
      </c>
      <c r="I178" s="1" t="str">
        <f>IF('🔩 PISTON'!A223="","",'🔩 PISTON'!Q223)</f>
        <v/>
      </c>
      <c r="J178" s="1" t="str">
        <f>IF('🔩 PISTON'!A223="","",'🔩 PISTON'!D223)</f>
        <v/>
      </c>
      <c r="L178" s="1">
        <f>N(L177)+IF(AND('🔎 TRA CỨU NHANH'!$C$2&lt;&gt;"",OR(ISNUMBER(SEARCH('🔎 TRA CỨU NHANH'!$C$2,$A178)),ISNUMBER(SEARCH('🔎 TRA CỨU NHANH'!$C$2,$B178)))),1,0)</f>
        <v>0</v>
      </c>
      <c r="M178" s="1" t="str">
        <f t="shared" si="4"/>
        <v/>
      </c>
      <c r="N178" s="1">
        <f>N(N177)+IF(AND('💰 BÁO GIÁ'!$C$27&lt;&gt;"",OR(ISNUMBER(SEARCH('💰 BÁO GIÁ'!$C$27,$A178)),ISNUMBER(SEARCH('💰 BÁO GIÁ'!$C$27,$B178)))),1,0)</f>
        <v>0</v>
      </c>
      <c r="O178" s="1" t="str">
        <f t="shared" si="5"/>
        <v/>
      </c>
    </row>
    <row r="179" customHeight="1" spans="1:15">
      <c r="A179" s="1" t="str">
        <f>IF('🔩 PISTON'!A224="","",'🔩 PISTON'!A224)</f>
        <v/>
      </c>
      <c r="B179" s="1" t="str">
        <f>IF('🔩 PISTON'!A224="","","Piston "&amp;'🔩 PISTON'!U224)</f>
        <v/>
      </c>
      <c r="C179" s="1" t="str">
        <f>IF('🔩 PISTON'!A224="","","Piston")</f>
        <v/>
      </c>
      <c r="D179" s="1" t="str">
        <f>IF('🔩 PISTON'!A224="","",'🔩 PISTON'!L224)</f>
        <v/>
      </c>
      <c r="E179" s="1" t="str">
        <f>IF('🔩 PISTON'!A224="","",'🔩 PISTON'!M224)</f>
        <v/>
      </c>
      <c r="F179" s="1" t="str">
        <f>IF('🔩 PISTON'!A224="","",'🔩 PISTON'!N224)</f>
        <v/>
      </c>
      <c r="G179" s="1" t="str">
        <f>IF('🔩 PISTON'!A224="","",'🔩 PISTON'!O224)</f>
        <v/>
      </c>
      <c r="H179" s="1" t="str">
        <f>IF('🔩 PISTON'!A224="","",'🔩 PISTON'!P224)</f>
        <v/>
      </c>
      <c r="I179" s="1" t="str">
        <f>IF('🔩 PISTON'!A224="","",'🔩 PISTON'!Q224)</f>
        <v/>
      </c>
      <c r="J179" s="1" t="str">
        <f>IF('🔩 PISTON'!A224="","",'🔩 PISTON'!D224)</f>
        <v/>
      </c>
      <c r="L179" s="1">
        <f>N(L178)+IF(AND('🔎 TRA CỨU NHANH'!$C$2&lt;&gt;"",OR(ISNUMBER(SEARCH('🔎 TRA CỨU NHANH'!$C$2,$A179)),ISNUMBER(SEARCH('🔎 TRA CỨU NHANH'!$C$2,$B179)))),1,0)</f>
        <v>0</v>
      </c>
      <c r="M179" s="1" t="str">
        <f t="shared" si="4"/>
        <v/>
      </c>
      <c r="N179" s="1">
        <f>N(N178)+IF(AND('💰 BÁO GIÁ'!$C$27&lt;&gt;"",OR(ISNUMBER(SEARCH('💰 BÁO GIÁ'!$C$27,$A179)),ISNUMBER(SEARCH('💰 BÁO GIÁ'!$C$27,$B179)))),1,0)</f>
        <v>0</v>
      </c>
      <c r="O179" s="1" t="str">
        <f t="shared" si="5"/>
        <v/>
      </c>
    </row>
    <row r="180" customHeight="1" spans="1:15">
      <c r="A180" s="1" t="str">
        <f>IF('🔩 PISTON'!A225="","",'🔩 PISTON'!A225)</f>
        <v/>
      </c>
      <c r="B180" s="1" t="str">
        <f>IF('🔩 PISTON'!A225="","","Piston "&amp;'🔩 PISTON'!U225)</f>
        <v/>
      </c>
      <c r="C180" s="1" t="str">
        <f>IF('🔩 PISTON'!A225="","","Piston")</f>
        <v/>
      </c>
      <c r="D180" s="1" t="str">
        <f>IF('🔩 PISTON'!A225="","",'🔩 PISTON'!L225)</f>
        <v/>
      </c>
      <c r="E180" s="1" t="str">
        <f>IF('🔩 PISTON'!A225="","",'🔩 PISTON'!M225)</f>
        <v/>
      </c>
      <c r="F180" s="1" t="str">
        <f>IF('🔩 PISTON'!A225="","",'🔩 PISTON'!N225)</f>
        <v/>
      </c>
      <c r="G180" s="1" t="str">
        <f>IF('🔩 PISTON'!A225="","",'🔩 PISTON'!O225)</f>
        <v/>
      </c>
      <c r="H180" s="1" t="str">
        <f>IF('🔩 PISTON'!A225="","",'🔩 PISTON'!P225)</f>
        <v/>
      </c>
      <c r="I180" s="1" t="str">
        <f>IF('🔩 PISTON'!A225="","",'🔩 PISTON'!Q225)</f>
        <v/>
      </c>
      <c r="J180" s="1" t="str">
        <f>IF('🔩 PISTON'!A225="","",'🔩 PISTON'!D225)</f>
        <v/>
      </c>
      <c r="L180" s="1">
        <f>N(L179)+IF(AND('🔎 TRA CỨU NHANH'!$C$2&lt;&gt;"",OR(ISNUMBER(SEARCH('🔎 TRA CỨU NHANH'!$C$2,$A180)),ISNUMBER(SEARCH('🔎 TRA CỨU NHANH'!$C$2,$B180)))),1,0)</f>
        <v>0</v>
      </c>
      <c r="M180" s="1" t="str">
        <f t="shared" si="4"/>
        <v/>
      </c>
      <c r="N180" s="1">
        <f>N(N179)+IF(AND('💰 BÁO GIÁ'!$C$27&lt;&gt;"",OR(ISNUMBER(SEARCH('💰 BÁO GIÁ'!$C$27,$A180)),ISNUMBER(SEARCH('💰 BÁO GIÁ'!$C$27,$B180)))),1,0)</f>
        <v>0</v>
      </c>
      <c r="O180" s="1" t="str">
        <f t="shared" si="5"/>
        <v/>
      </c>
    </row>
    <row r="181" customHeight="1" spans="1:15">
      <c r="A181" s="1" t="str">
        <f>IF('🔩 PISTON'!A226="","",'🔩 PISTON'!A226)</f>
        <v/>
      </c>
      <c r="B181" s="1" t="str">
        <f>IF('🔩 PISTON'!A226="","","Piston "&amp;'🔩 PISTON'!U226)</f>
        <v/>
      </c>
      <c r="C181" s="1" t="str">
        <f>IF('🔩 PISTON'!A226="","","Piston")</f>
        <v/>
      </c>
      <c r="D181" s="1" t="str">
        <f>IF('🔩 PISTON'!A226="","",'🔩 PISTON'!L226)</f>
        <v/>
      </c>
      <c r="E181" s="1" t="str">
        <f>IF('🔩 PISTON'!A226="","",'🔩 PISTON'!M226)</f>
        <v/>
      </c>
      <c r="F181" s="1" t="str">
        <f>IF('🔩 PISTON'!A226="","",'🔩 PISTON'!N226)</f>
        <v/>
      </c>
      <c r="G181" s="1" t="str">
        <f>IF('🔩 PISTON'!A226="","",'🔩 PISTON'!O226)</f>
        <v/>
      </c>
      <c r="H181" s="1" t="str">
        <f>IF('🔩 PISTON'!A226="","",'🔩 PISTON'!P226)</f>
        <v/>
      </c>
      <c r="I181" s="1" t="str">
        <f>IF('🔩 PISTON'!A226="","",'🔩 PISTON'!Q226)</f>
        <v/>
      </c>
      <c r="J181" s="1" t="str">
        <f>IF('🔩 PISTON'!A226="","",'🔩 PISTON'!D226)</f>
        <v/>
      </c>
      <c r="L181" s="1">
        <f>N(L180)+IF(AND('🔎 TRA CỨU NHANH'!$C$2&lt;&gt;"",OR(ISNUMBER(SEARCH('🔎 TRA CỨU NHANH'!$C$2,$A181)),ISNUMBER(SEARCH('🔎 TRA CỨU NHANH'!$C$2,$B181)))),1,0)</f>
        <v>0</v>
      </c>
      <c r="M181" s="1" t="str">
        <f t="shared" si="4"/>
        <v/>
      </c>
      <c r="N181" s="1">
        <f>N(N180)+IF(AND('💰 BÁO GIÁ'!$C$27&lt;&gt;"",OR(ISNUMBER(SEARCH('💰 BÁO GIÁ'!$C$27,$A181)),ISNUMBER(SEARCH('💰 BÁO GIÁ'!$C$27,$B181)))),1,0)</f>
        <v>0</v>
      </c>
      <c r="O181" s="1" t="str">
        <f t="shared" si="5"/>
        <v/>
      </c>
    </row>
    <row r="182" customHeight="1" spans="1:15">
      <c r="A182" s="1" t="str">
        <f>IF('🔩 PISTON'!A227="","",'🔩 PISTON'!A227)</f>
        <v/>
      </c>
      <c r="B182" s="1" t="str">
        <f>IF('🔩 PISTON'!A227="","","Piston "&amp;'🔩 PISTON'!U227)</f>
        <v/>
      </c>
      <c r="C182" s="1" t="str">
        <f>IF('🔩 PISTON'!A227="","","Piston")</f>
        <v/>
      </c>
      <c r="D182" s="1" t="str">
        <f>IF('🔩 PISTON'!A227="","",'🔩 PISTON'!L227)</f>
        <v/>
      </c>
      <c r="E182" s="1" t="str">
        <f>IF('🔩 PISTON'!A227="","",'🔩 PISTON'!M227)</f>
        <v/>
      </c>
      <c r="F182" s="1" t="str">
        <f>IF('🔩 PISTON'!A227="","",'🔩 PISTON'!N227)</f>
        <v/>
      </c>
      <c r="G182" s="1" t="str">
        <f>IF('🔩 PISTON'!A227="","",'🔩 PISTON'!O227)</f>
        <v/>
      </c>
      <c r="H182" s="1" t="str">
        <f>IF('🔩 PISTON'!A227="","",'🔩 PISTON'!P227)</f>
        <v/>
      </c>
      <c r="I182" s="1" t="str">
        <f>IF('🔩 PISTON'!A227="","",'🔩 PISTON'!Q227)</f>
        <v/>
      </c>
      <c r="J182" s="1" t="str">
        <f>IF('🔩 PISTON'!A227="","",'🔩 PISTON'!D227)</f>
        <v/>
      </c>
      <c r="L182" s="1">
        <f>N(L181)+IF(AND('🔎 TRA CỨU NHANH'!$C$2&lt;&gt;"",OR(ISNUMBER(SEARCH('🔎 TRA CỨU NHANH'!$C$2,$A182)),ISNUMBER(SEARCH('🔎 TRA CỨU NHANH'!$C$2,$B182)))),1,0)</f>
        <v>0</v>
      </c>
      <c r="M182" s="1" t="str">
        <f t="shared" si="4"/>
        <v/>
      </c>
      <c r="N182" s="1">
        <f>N(N181)+IF(AND('💰 BÁO GIÁ'!$C$27&lt;&gt;"",OR(ISNUMBER(SEARCH('💰 BÁO GIÁ'!$C$27,$A182)),ISNUMBER(SEARCH('💰 BÁO GIÁ'!$C$27,$B182)))),1,0)</f>
        <v>0</v>
      </c>
      <c r="O182" s="1" t="str">
        <f t="shared" si="5"/>
        <v/>
      </c>
    </row>
    <row r="183" customHeight="1" spans="1:15">
      <c r="A183" s="1" t="str">
        <f>IF('🔩 PISTON'!A228="","",'🔩 PISTON'!A228)</f>
        <v/>
      </c>
      <c r="B183" s="1" t="str">
        <f>IF('🔩 PISTON'!A228="","","Piston "&amp;'🔩 PISTON'!U228)</f>
        <v/>
      </c>
      <c r="C183" s="1" t="str">
        <f>IF('🔩 PISTON'!A228="","","Piston")</f>
        <v/>
      </c>
      <c r="D183" s="1" t="str">
        <f>IF('🔩 PISTON'!A228="","",'🔩 PISTON'!L228)</f>
        <v/>
      </c>
      <c r="E183" s="1" t="str">
        <f>IF('🔩 PISTON'!A228="","",'🔩 PISTON'!M228)</f>
        <v/>
      </c>
      <c r="F183" s="1" t="str">
        <f>IF('🔩 PISTON'!A228="","",'🔩 PISTON'!N228)</f>
        <v/>
      </c>
      <c r="G183" s="1" t="str">
        <f>IF('🔩 PISTON'!A228="","",'🔩 PISTON'!O228)</f>
        <v/>
      </c>
      <c r="H183" s="1" t="str">
        <f>IF('🔩 PISTON'!A228="","",'🔩 PISTON'!P228)</f>
        <v/>
      </c>
      <c r="I183" s="1" t="str">
        <f>IF('🔩 PISTON'!A228="","",'🔩 PISTON'!Q228)</f>
        <v/>
      </c>
      <c r="J183" s="1" t="str">
        <f>IF('🔩 PISTON'!A228="","",'🔩 PISTON'!D228)</f>
        <v/>
      </c>
      <c r="L183" s="1">
        <f>N(L182)+IF(AND('🔎 TRA CỨU NHANH'!$C$2&lt;&gt;"",OR(ISNUMBER(SEARCH('🔎 TRA CỨU NHANH'!$C$2,$A183)),ISNUMBER(SEARCH('🔎 TRA CỨU NHANH'!$C$2,$B183)))),1,0)</f>
        <v>0</v>
      </c>
      <c r="M183" s="1" t="str">
        <f t="shared" si="4"/>
        <v/>
      </c>
      <c r="N183" s="1">
        <f>N(N182)+IF(AND('💰 BÁO GIÁ'!$C$27&lt;&gt;"",OR(ISNUMBER(SEARCH('💰 BÁO GIÁ'!$C$27,$A183)),ISNUMBER(SEARCH('💰 BÁO GIÁ'!$C$27,$B183)))),1,0)</f>
        <v>0</v>
      </c>
      <c r="O183" s="1" t="str">
        <f t="shared" si="5"/>
        <v/>
      </c>
    </row>
    <row r="184" customHeight="1" spans="1:15">
      <c r="A184" s="1" t="str">
        <f>IF('🔩 PISTON'!A229="","",'🔩 PISTON'!A229)</f>
        <v/>
      </c>
      <c r="B184" s="1" t="str">
        <f>IF('🔩 PISTON'!A229="","","Piston "&amp;'🔩 PISTON'!U229)</f>
        <v/>
      </c>
      <c r="C184" s="1" t="str">
        <f>IF('🔩 PISTON'!A229="","","Piston")</f>
        <v/>
      </c>
      <c r="D184" s="1" t="str">
        <f>IF('🔩 PISTON'!A229="","",'🔩 PISTON'!L229)</f>
        <v/>
      </c>
      <c r="E184" s="1" t="str">
        <f>IF('🔩 PISTON'!A229="","",'🔩 PISTON'!M229)</f>
        <v/>
      </c>
      <c r="F184" s="1" t="str">
        <f>IF('🔩 PISTON'!A229="","",'🔩 PISTON'!N229)</f>
        <v/>
      </c>
      <c r="G184" s="1" t="str">
        <f>IF('🔩 PISTON'!A229="","",'🔩 PISTON'!O229)</f>
        <v/>
      </c>
      <c r="H184" s="1" t="str">
        <f>IF('🔩 PISTON'!A229="","",'🔩 PISTON'!P229)</f>
        <v/>
      </c>
      <c r="I184" s="1" t="str">
        <f>IF('🔩 PISTON'!A229="","",'🔩 PISTON'!Q229)</f>
        <v/>
      </c>
      <c r="J184" s="1" t="str">
        <f>IF('🔩 PISTON'!A229="","",'🔩 PISTON'!D229)</f>
        <v/>
      </c>
      <c r="L184" s="1">
        <f>N(L183)+IF(AND('🔎 TRA CỨU NHANH'!$C$2&lt;&gt;"",OR(ISNUMBER(SEARCH('🔎 TRA CỨU NHANH'!$C$2,$A184)),ISNUMBER(SEARCH('🔎 TRA CỨU NHANH'!$C$2,$B184)))),1,0)</f>
        <v>0</v>
      </c>
      <c r="M184" s="1" t="str">
        <f t="shared" si="4"/>
        <v/>
      </c>
      <c r="N184" s="1">
        <f>N(N183)+IF(AND('💰 BÁO GIÁ'!$C$27&lt;&gt;"",OR(ISNUMBER(SEARCH('💰 BÁO GIÁ'!$C$27,$A184)),ISNUMBER(SEARCH('💰 BÁO GIÁ'!$C$27,$B184)))),1,0)</f>
        <v>0</v>
      </c>
      <c r="O184" s="1" t="str">
        <f t="shared" si="5"/>
        <v/>
      </c>
    </row>
    <row r="185" customHeight="1" spans="1:15">
      <c r="A185" s="1" t="str">
        <f>IF('🔩 PISTON'!A230="","",'🔩 PISTON'!A230)</f>
        <v/>
      </c>
      <c r="B185" s="1" t="str">
        <f>IF('🔩 PISTON'!A230="","","Piston "&amp;'🔩 PISTON'!U230)</f>
        <v/>
      </c>
      <c r="C185" s="1" t="str">
        <f>IF('🔩 PISTON'!A230="","","Piston")</f>
        <v/>
      </c>
      <c r="D185" s="1" t="str">
        <f>IF('🔩 PISTON'!A230="","",'🔩 PISTON'!L230)</f>
        <v/>
      </c>
      <c r="E185" s="1" t="str">
        <f>IF('🔩 PISTON'!A230="","",'🔩 PISTON'!M230)</f>
        <v/>
      </c>
      <c r="F185" s="1" t="str">
        <f>IF('🔩 PISTON'!A230="","",'🔩 PISTON'!N230)</f>
        <v/>
      </c>
      <c r="G185" s="1" t="str">
        <f>IF('🔩 PISTON'!A230="","",'🔩 PISTON'!O230)</f>
        <v/>
      </c>
      <c r="H185" s="1" t="str">
        <f>IF('🔩 PISTON'!A230="","",'🔩 PISTON'!P230)</f>
        <v/>
      </c>
      <c r="I185" s="1" t="str">
        <f>IF('🔩 PISTON'!A230="","",'🔩 PISTON'!Q230)</f>
        <v/>
      </c>
      <c r="J185" s="1" t="str">
        <f>IF('🔩 PISTON'!A230="","",'🔩 PISTON'!D230)</f>
        <v/>
      </c>
      <c r="L185" s="1">
        <f>N(L184)+IF(AND('🔎 TRA CỨU NHANH'!$C$2&lt;&gt;"",OR(ISNUMBER(SEARCH('🔎 TRA CỨU NHANH'!$C$2,$A185)),ISNUMBER(SEARCH('🔎 TRA CỨU NHANH'!$C$2,$B185)))),1,0)</f>
        <v>0</v>
      </c>
      <c r="M185" s="1" t="str">
        <f t="shared" si="4"/>
        <v/>
      </c>
      <c r="N185" s="1">
        <f>N(N184)+IF(AND('💰 BÁO GIÁ'!$C$27&lt;&gt;"",OR(ISNUMBER(SEARCH('💰 BÁO GIÁ'!$C$27,$A185)),ISNUMBER(SEARCH('💰 BÁO GIÁ'!$C$27,$B185)))),1,0)</f>
        <v>0</v>
      </c>
      <c r="O185" s="1" t="str">
        <f t="shared" si="5"/>
        <v/>
      </c>
    </row>
    <row r="186" customHeight="1" spans="1:15">
      <c r="A186" s="1" t="str">
        <f>IF('🔩 PISTON'!A231="","",'🔩 PISTON'!A231)</f>
        <v/>
      </c>
      <c r="B186" s="1" t="str">
        <f>IF('🔩 PISTON'!A231="","","Piston "&amp;'🔩 PISTON'!U231)</f>
        <v/>
      </c>
      <c r="C186" s="1" t="str">
        <f>IF('🔩 PISTON'!A231="","","Piston")</f>
        <v/>
      </c>
      <c r="D186" s="1" t="str">
        <f>IF('🔩 PISTON'!A231="","",'🔩 PISTON'!L231)</f>
        <v/>
      </c>
      <c r="E186" s="1" t="str">
        <f>IF('🔩 PISTON'!A231="","",'🔩 PISTON'!M231)</f>
        <v/>
      </c>
      <c r="F186" s="1" t="str">
        <f>IF('🔩 PISTON'!A231="","",'🔩 PISTON'!N231)</f>
        <v/>
      </c>
      <c r="G186" s="1" t="str">
        <f>IF('🔩 PISTON'!A231="","",'🔩 PISTON'!O231)</f>
        <v/>
      </c>
      <c r="H186" s="1" t="str">
        <f>IF('🔩 PISTON'!A231="","",'🔩 PISTON'!P231)</f>
        <v/>
      </c>
      <c r="I186" s="1" t="str">
        <f>IF('🔩 PISTON'!A231="","",'🔩 PISTON'!Q231)</f>
        <v/>
      </c>
      <c r="J186" s="1" t="str">
        <f>IF('🔩 PISTON'!A231="","",'🔩 PISTON'!D231)</f>
        <v/>
      </c>
      <c r="L186" s="1">
        <f>N(L185)+IF(AND('🔎 TRA CỨU NHANH'!$C$2&lt;&gt;"",OR(ISNUMBER(SEARCH('🔎 TRA CỨU NHANH'!$C$2,$A186)),ISNUMBER(SEARCH('🔎 TRA CỨU NHANH'!$C$2,$B186)))),1,0)</f>
        <v>0</v>
      </c>
      <c r="M186" s="1" t="str">
        <f t="shared" si="4"/>
        <v/>
      </c>
      <c r="N186" s="1">
        <f>N(N185)+IF(AND('💰 BÁO GIÁ'!$C$27&lt;&gt;"",OR(ISNUMBER(SEARCH('💰 BÁO GIÁ'!$C$27,$A186)),ISNUMBER(SEARCH('💰 BÁO GIÁ'!$C$27,$B186)))),1,0)</f>
        <v>0</v>
      </c>
      <c r="O186" s="1" t="str">
        <f t="shared" si="5"/>
        <v/>
      </c>
    </row>
    <row r="187" customHeight="1" spans="1:15">
      <c r="A187" s="1" t="str">
        <f>IF('🔩 PISTON'!A232="","",'🔩 PISTON'!A232)</f>
        <v/>
      </c>
      <c r="B187" s="1" t="str">
        <f>IF('🔩 PISTON'!A232="","","Piston "&amp;'🔩 PISTON'!U232)</f>
        <v/>
      </c>
      <c r="C187" s="1" t="str">
        <f>IF('🔩 PISTON'!A232="","","Piston")</f>
        <v/>
      </c>
      <c r="D187" s="1" t="str">
        <f>IF('🔩 PISTON'!A232="","",'🔩 PISTON'!L232)</f>
        <v/>
      </c>
      <c r="E187" s="1" t="str">
        <f>IF('🔩 PISTON'!A232="","",'🔩 PISTON'!M232)</f>
        <v/>
      </c>
      <c r="F187" s="1" t="str">
        <f>IF('🔩 PISTON'!A232="","",'🔩 PISTON'!N232)</f>
        <v/>
      </c>
      <c r="G187" s="1" t="str">
        <f>IF('🔩 PISTON'!A232="","",'🔩 PISTON'!O232)</f>
        <v/>
      </c>
      <c r="H187" s="1" t="str">
        <f>IF('🔩 PISTON'!A232="","",'🔩 PISTON'!P232)</f>
        <v/>
      </c>
      <c r="I187" s="1" t="str">
        <f>IF('🔩 PISTON'!A232="","",'🔩 PISTON'!Q232)</f>
        <v/>
      </c>
      <c r="J187" s="1" t="str">
        <f>IF('🔩 PISTON'!A232="","",'🔩 PISTON'!D232)</f>
        <v/>
      </c>
      <c r="L187" s="1">
        <f>N(L186)+IF(AND('🔎 TRA CỨU NHANH'!$C$2&lt;&gt;"",OR(ISNUMBER(SEARCH('🔎 TRA CỨU NHANH'!$C$2,$A187)),ISNUMBER(SEARCH('🔎 TRA CỨU NHANH'!$C$2,$B187)))),1,0)</f>
        <v>0</v>
      </c>
      <c r="M187" s="1" t="str">
        <f t="shared" si="4"/>
        <v/>
      </c>
      <c r="N187" s="1">
        <f>N(N186)+IF(AND('💰 BÁO GIÁ'!$C$27&lt;&gt;"",OR(ISNUMBER(SEARCH('💰 BÁO GIÁ'!$C$27,$A187)),ISNUMBER(SEARCH('💰 BÁO GIÁ'!$C$27,$B187)))),1,0)</f>
        <v>0</v>
      </c>
      <c r="O187" s="1" t="str">
        <f t="shared" si="5"/>
        <v/>
      </c>
    </row>
    <row r="188" customHeight="1" spans="1:15">
      <c r="A188" s="1" t="str">
        <f>IF('🔩 PISTON'!A233="","",'🔩 PISTON'!A233)</f>
        <v/>
      </c>
      <c r="B188" s="1" t="str">
        <f>IF('🔩 PISTON'!A233="","","Piston "&amp;'🔩 PISTON'!U233)</f>
        <v/>
      </c>
      <c r="C188" s="1" t="str">
        <f>IF('🔩 PISTON'!A233="","","Piston")</f>
        <v/>
      </c>
      <c r="D188" s="1" t="str">
        <f>IF('🔩 PISTON'!A233="","",'🔩 PISTON'!L233)</f>
        <v/>
      </c>
      <c r="E188" s="1" t="str">
        <f>IF('🔩 PISTON'!A233="","",'🔩 PISTON'!M233)</f>
        <v/>
      </c>
      <c r="F188" s="1" t="str">
        <f>IF('🔩 PISTON'!A233="","",'🔩 PISTON'!N233)</f>
        <v/>
      </c>
      <c r="G188" s="1" t="str">
        <f>IF('🔩 PISTON'!A233="","",'🔩 PISTON'!O233)</f>
        <v/>
      </c>
      <c r="H188" s="1" t="str">
        <f>IF('🔩 PISTON'!A233="","",'🔩 PISTON'!P233)</f>
        <v/>
      </c>
      <c r="I188" s="1" t="str">
        <f>IF('🔩 PISTON'!A233="","",'🔩 PISTON'!Q233)</f>
        <v/>
      </c>
      <c r="J188" s="1" t="str">
        <f>IF('🔩 PISTON'!A233="","",'🔩 PISTON'!D233)</f>
        <v/>
      </c>
      <c r="L188" s="1">
        <f>N(L187)+IF(AND('🔎 TRA CỨU NHANH'!$C$2&lt;&gt;"",OR(ISNUMBER(SEARCH('🔎 TRA CỨU NHANH'!$C$2,$A188)),ISNUMBER(SEARCH('🔎 TRA CỨU NHANH'!$C$2,$B188)))),1,0)</f>
        <v>0</v>
      </c>
      <c r="M188" s="1" t="str">
        <f t="shared" si="4"/>
        <v/>
      </c>
      <c r="N188" s="1">
        <f>N(N187)+IF(AND('💰 BÁO GIÁ'!$C$27&lt;&gt;"",OR(ISNUMBER(SEARCH('💰 BÁO GIÁ'!$C$27,$A188)),ISNUMBER(SEARCH('💰 BÁO GIÁ'!$C$27,$B188)))),1,0)</f>
        <v>0</v>
      </c>
      <c r="O188" s="1" t="str">
        <f t="shared" si="5"/>
        <v/>
      </c>
    </row>
    <row r="189" customHeight="1" spans="1:15">
      <c r="A189" s="1" t="str">
        <f>IF('🔩 PISTON'!A234="","",'🔩 PISTON'!A234)</f>
        <v/>
      </c>
      <c r="B189" s="1" t="str">
        <f>IF('🔩 PISTON'!A234="","","Piston "&amp;'🔩 PISTON'!U234)</f>
        <v/>
      </c>
      <c r="C189" s="1" t="str">
        <f>IF('🔩 PISTON'!A234="","","Piston")</f>
        <v/>
      </c>
      <c r="D189" s="1" t="str">
        <f>IF('🔩 PISTON'!A234="","",'🔩 PISTON'!L234)</f>
        <v/>
      </c>
      <c r="E189" s="1" t="str">
        <f>IF('🔩 PISTON'!A234="","",'🔩 PISTON'!M234)</f>
        <v/>
      </c>
      <c r="F189" s="1" t="str">
        <f>IF('🔩 PISTON'!A234="","",'🔩 PISTON'!N234)</f>
        <v/>
      </c>
      <c r="G189" s="1" t="str">
        <f>IF('🔩 PISTON'!A234="","",'🔩 PISTON'!O234)</f>
        <v/>
      </c>
      <c r="H189" s="1" t="str">
        <f>IF('🔩 PISTON'!A234="","",'🔩 PISTON'!P234)</f>
        <v/>
      </c>
      <c r="I189" s="1" t="str">
        <f>IF('🔩 PISTON'!A234="","",'🔩 PISTON'!Q234)</f>
        <v/>
      </c>
      <c r="J189" s="1" t="str">
        <f>IF('🔩 PISTON'!A234="","",'🔩 PISTON'!D234)</f>
        <v/>
      </c>
      <c r="L189" s="1">
        <f>N(L188)+IF(AND('🔎 TRA CỨU NHANH'!$C$2&lt;&gt;"",OR(ISNUMBER(SEARCH('🔎 TRA CỨU NHANH'!$C$2,$A189)),ISNUMBER(SEARCH('🔎 TRA CỨU NHANH'!$C$2,$B189)))),1,0)</f>
        <v>0</v>
      </c>
      <c r="M189" s="1" t="str">
        <f t="shared" si="4"/>
        <v/>
      </c>
      <c r="N189" s="1">
        <f>N(N188)+IF(AND('💰 BÁO GIÁ'!$C$27&lt;&gt;"",OR(ISNUMBER(SEARCH('💰 BÁO GIÁ'!$C$27,$A189)),ISNUMBER(SEARCH('💰 BÁO GIÁ'!$C$27,$B189)))),1,0)</f>
        <v>0</v>
      </c>
      <c r="O189" s="1" t="str">
        <f t="shared" si="5"/>
        <v/>
      </c>
    </row>
    <row r="190" customHeight="1" spans="1:15">
      <c r="A190" s="1" t="str">
        <f>IF('🔩 PISTON'!A235="","",'🔩 PISTON'!A235)</f>
        <v/>
      </c>
      <c r="B190" s="1" t="str">
        <f>IF('🔩 PISTON'!A235="","","Piston "&amp;'🔩 PISTON'!U235)</f>
        <v/>
      </c>
      <c r="C190" s="1" t="str">
        <f>IF('🔩 PISTON'!A235="","","Piston")</f>
        <v/>
      </c>
      <c r="D190" s="1" t="str">
        <f>IF('🔩 PISTON'!A235="","",'🔩 PISTON'!L235)</f>
        <v/>
      </c>
      <c r="E190" s="1" t="str">
        <f>IF('🔩 PISTON'!A235="","",'🔩 PISTON'!M235)</f>
        <v/>
      </c>
      <c r="F190" s="1" t="str">
        <f>IF('🔩 PISTON'!A235="","",'🔩 PISTON'!N235)</f>
        <v/>
      </c>
      <c r="G190" s="1" t="str">
        <f>IF('🔩 PISTON'!A235="","",'🔩 PISTON'!O235)</f>
        <v/>
      </c>
      <c r="H190" s="1" t="str">
        <f>IF('🔩 PISTON'!A235="","",'🔩 PISTON'!P235)</f>
        <v/>
      </c>
      <c r="I190" s="1" t="str">
        <f>IF('🔩 PISTON'!A235="","",'🔩 PISTON'!Q235)</f>
        <v/>
      </c>
      <c r="J190" s="1" t="str">
        <f>IF('🔩 PISTON'!A235="","",'🔩 PISTON'!D235)</f>
        <v/>
      </c>
      <c r="L190" s="1">
        <f>N(L189)+IF(AND('🔎 TRA CỨU NHANH'!$C$2&lt;&gt;"",OR(ISNUMBER(SEARCH('🔎 TRA CỨU NHANH'!$C$2,$A190)),ISNUMBER(SEARCH('🔎 TRA CỨU NHANH'!$C$2,$B190)))),1,0)</f>
        <v>0</v>
      </c>
      <c r="M190" s="1" t="str">
        <f t="shared" si="4"/>
        <v/>
      </c>
      <c r="N190" s="1">
        <f>N(N189)+IF(AND('💰 BÁO GIÁ'!$C$27&lt;&gt;"",OR(ISNUMBER(SEARCH('💰 BÁO GIÁ'!$C$27,$A190)),ISNUMBER(SEARCH('💰 BÁO GIÁ'!$C$27,$B190)))),1,0)</f>
        <v>0</v>
      </c>
      <c r="O190" s="1" t="str">
        <f t="shared" si="5"/>
        <v/>
      </c>
    </row>
    <row r="191" customHeight="1" spans="1:15">
      <c r="A191" s="1" t="str">
        <f>IF('🔩 PISTON'!A236="","",'🔩 PISTON'!A236)</f>
        <v/>
      </c>
      <c r="B191" s="1" t="str">
        <f>IF('🔩 PISTON'!A236="","","Piston "&amp;'🔩 PISTON'!U236)</f>
        <v/>
      </c>
      <c r="C191" s="1" t="str">
        <f>IF('🔩 PISTON'!A236="","","Piston")</f>
        <v/>
      </c>
      <c r="D191" s="1" t="str">
        <f>IF('🔩 PISTON'!A236="","",'🔩 PISTON'!L236)</f>
        <v/>
      </c>
      <c r="E191" s="1" t="str">
        <f>IF('🔩 PISTON'!A236="","",'🔩 PISTON'!M236)</f>
        <v/>
      </c>
      <c r="F191" s="1" t="str">
        <f>IF('🔩 PISTON'!A236="","",'🔩 PISTON'!N236)</f>
        <v/>
      </c>
      <c r="G191" s="1" t="str">
        <f>IF('🔩 PISTON'!A236="","",'🔩 PISTON'!O236)</f>
        <v/>
      </c>
      <c r="H191" s="1" t="str">
        <f>IF('🔩 PISTON'!A236="","",'🔩 PISTON'!P236)</f>
        <v/>
      </c>
      <c r="I191" s="1" t="str">
        <f>IF('🔩 PISTON'!A236="","",'🔩 PISTON'!Q236)</f>
        <v/>
      </c>
      <c r="J191" s="1" t="str">
        <f>IF('🔩 PISTON'!A236="","",'🔩 PISTON'!D236)</f>
        <v/>
      </c>
      <c r="L191" s="1">
        <f>N(L190)+IF(AND('🔎 TRA CỨU NHANH'!$C$2&lt;&gt;"",OR(ISNUMBER(SEARCH('🔎 TRA CỨU NHANH'!$C$2,$A191)),ISNUMBER(SEARCH('🔎 TRA CỨU NHANH'!$C$2,$B191)))),1,0)</f>
        <v>0</v>
      </c>
      <c r="M191" s="1" t="str">
        <f t="shared" si="4"/>
        <v/>
      </c>
      <c r="N191" s="1">
        <f>N(N190)+IF(AND('💰 BÁO GIÁ'!$C$27&lt;&gt;"",OR(ISNUMBER(SEARCH('💰 BÁO GIÁ'!$C$27,$A191)),ISNUMBER(SEARCH('💰 BÁO GIÁ'!$C$27,$B191)))),1,0)</f>
        <v>0</v>
      </c>
      <c r="O191" s="1" t="str">
        <f t="shared" si="5"/>
        <v/>
      </c>
    </row>
    <row r="192" customHeight="1" spans="1:15">
      <c r="A192" s="1" t="str">
        <f>IF('🔩 PISTON'!A237="","",'🔩 PISTON'!A237)</f>
        <v/>
      </c>
      <c r="B192" s="1" t="str">
        <f>IF('🔩 PISTON'!A237="","","Piston "&amp;'🔩 PISTON'!U237)</f>
        <v/>
      </c>
      <c r="C192" s="1" t="str">
        <f>IF('🔩 PISTON'!A237="","","Piston")</f>
        <v/>
      </c>
      <c r="D192" s="1" t="str">
        <f>IF('🔩 PISTON'!A237="","",'🔩 PISTON'!L237)</f>
        <v/>
      </c>
      <c r="E192" s="1" t="str">
        <f>IF('🔩 PISTON'!A237="","",'🔩 PISTON'!M237)</f>
        <v/>
      </c>
      <c r="F192" s="1" t="str">
        <f>IF('🔩 PISTON'!A237="","",'🔩 PISTON'!N237)</f>
        <v/>
      </c>
      <c r="G192" s="1" t="str">
        <f>IF('🔩 PISTON'!A237="","",'🔩 PISTON'!O237)</f>
        <v/>
      </c>
      <c r="H192" s="1" t="str">
        <f>IF('🔩 PISTON'!A237="","",'🔩 PISTON'!P237)</f>
        <v/>
      </c>
      <c r="I192" s="1" t="str">
        <f>IF('🔩 PISTON'!A237="","",'🔩 PISTON'!Q237)</f>
        <v/>
      </c>
      <c r="J192" s="1" t="str">
        <f>IF('🔩 PISTON'!A237="","",'🔩 PISTON'!D237)</f>
        <v/>
      </c>
      <c r="L192" s="1">
        <f>N(L191)+IF(AND('🔎 TRA CỨU NHANH'!$C$2&lt;&gt;"",OR(ISNUMBER(SEARCH('🔎 TRA CỨU NHANH'!$C$2,$A192)),ISNUMBER(SEARCH('🔎 TRA CỨU NHANH'!$C$2,$B192)))),1,0)</f>
        <v>0</v>
      </c>
      <c r="M192" s="1" t="str">
        <f t="shared" si="4"/>
        <v/>
      </c>
      <c r="N192" s="1">
        <f>N(N191)+IF(AND('💰 BÁO GIÁ'!$C$27&lt;&gt;"",OR(ISNUMBER(SEARCH('💰 BÁO GIÁ'!$C$27,$A192)),ISNUMBER(SEARCH('💰 BÁO GIÁ'!$C$27,$B192)))),1,0)</f>
        <v>0</v>
      </c>
      <c r="O192" s="1" t="str">
        <f t="shared" si="5"/>
        <v/>
      </c>
    </row>
    <row r="193" customHeight="1" spans="1:15">
      <c r="A193" s="1" t="str">
        <f>IF('🔩 PISTON'!A238="","",'🔩 PISTON'!A238)</f>
        <v/>
      </c>
      <c r="B193" s="1" t="str">
        <f>IF('🔩 PISTON'!A238="","","Piston "&amp;'🔩 PISTON'!U238)</f>
        <v/>
      </c>
      <c r="C193" s="1" t="str">
        <f>IF('🔩 PISTON'!A238="","","Piston")</f>
        <v/>
      </c>
      <c r="D193" s="1" t="str">
        <f>IF('🔩 PISTON'!A238="","",'🔩 PISTON'!L238)</f>
        <v/>
      </c>
      <c r="E193" s="1" t="str">
        <f>IF('🔩 PISTON'!A238="","",'🔩 PISTON'!M238)</f>
        <v/>
      </c>
      <c r="F193" s="1" t="str">
        <f>IF('🔩 PISTON'!A238="","",'🔩 PISTON'!N238)</f>
        <v/>
      </c>
      <c r="G193" s="1" t="str">
        <f>IF('🔩 PISTON'!A238="","",'🔩 PISTON'!O238)</f>
        <v/>
      </c>
      <c r="H193" s="1" t="str">
        <f>IF('🔩 PISTON'!A238="","",'🔩 PISTON'!P238)</f>
        <v/>
      </c>
      <c r="I193" s="1" t="str">
        <f>IF('🔩 PISTON'!A238="","",'🔩 PISTON'!Q238)</f>
        <v/>
      </c>
      <c r="J193" s="1" t="str">
        <f>IF('🔩 PISTON'!A238="","",'🔩 PISTON'!D238)</f>
        <v/>
      </c>
      <c r="L193" s="1">
        <f>N(L192)+IF(AND('🔎 TRA CỨU NHANH'!$C$2&lt;&gt;"",OR(ISNUMBER(SEARCH('🔎 TRA CỨU NHANH'!$C$2,$A193)),ISNUMBER(SEARCH('🔎 TRA CỨU NHANH'!$C$2,$B193)))),1,0)</f>
        <v>0</v>
      </c>
      <c r="M193" s="1" t="str">
        <f t="shared" si="4"/>
        <v/>
      </c>
      <c r="N193" s="1">
        <f>N(N192)+IF(AND('💰 BÁO GIÁ'!$C$27&lt;&gt;"",OR(ISNUMBER(SEARCH('💰 BÁO GIÁ'!$C$27,$A193)),ISNUMBER(SEARCH('💰 BÁO GIÁ'!$C$27,$B193)))),1,0)</f>
        <v>0</v>
      </c>
      <c r="O193" s="1" t="str">
        <f t="shared" si="5"/>
        <v/>
      </c>
    </row>
    <row r="194" customHeight="1" spans="1:15">
      <c r="A194" s="1" t="str">
        <f>IF('🔩 PISTON'!A239="","",'🔩 PISTON'!A239)</f>
        <v/>
      </c>
      <c r="B194" s="1" t="str">
        <f>IF('🔩 PISTON'!A239="","","Piston "&amp;'🔩 PISTON'!U239)</f>
        <v/>
      </c>
      <c r="C194" s="1" t="str">
        <f>IF('🔩 PISTON'!A239="","","Piston")</f>
        <v/>
      </c>
      <c r="D194" s="1" t="str">
        <f>IF('🔩 PISTON'!A239="","",'🔩 PISTON'!L239)</f>
        <v/>
      </c>
      <c r="E194" s="1" t="str">
        <f>IF('🔩 PISTON'!A239="","",'🔩 PISTON'!M239)</f>
        <v/>
      </c>
      <c r="F194" s="1" t="str">
        <f>IF('🔩 PISTON'!A239="","",'🔩 PISTON'!N239)</f>
        <v/>
      </c>
      <c r="G194" s="1" t="str">
        <f>IF('🔩 PISTON'!A239="","",'🔩 PISTON'!O239)</f>
        <v/>
      </c>
      <c r="H194" s="1" t="str">
        <f>IF('🔩 PISTON'!A239="","",'🔩 PISTON'!P239)</f>
        <v/>
      </c>
      <c r="I194" s="1" t="str">
        <f>IF('🔩 PISTON'!A239="","",'🔩 PISTON'!Q239)</f>
        <v/>
      </c>
      <c r="J194" s="1" t="str">
        <f>IF('🔩 PISTON'!A239="","",'🔩 PISTON'!D239)</f>
        <v/>
      </c>
      <c r="L194" s="1">
        <f>N(L193)+IF(AND('🔎 TRA CỨU NHANH'!$C$2&lt;&gt;"",OR(ISNUMBER(SEARCH('🔎 TRA CỨU NHANH'!$C$2,$A194)),ISNUMBER(SEARCH('🔎 TRA CỨU NHANH'!$C$2,$B194)))),1,0)</f>
        <v>0</v>
      </c>
      <c r="M194" s="1" t="str">
        <f t="shared" ref="M194:M257" si="6">IF(L194&gt;N(L193),L194,"")</f>
        <v/>
      </c>
      <c r="N194" s="1">
        <f>N(N193)+IF(AND('💰 BÁO GIÁ'!$C$27&lt;&gt;"",OR(ISNUMBER(SEARCH('💰 BÁO GIÁ'!$C$27,$A194)),ISNUMBER(SEARCH('💰 BÁO GIÁ'!$C$27,$B194)))),1,0)</f>
        <v>0</v>
      </c>
      <c r="O194" s="1" t="str">
        <f t="shared" ref="O194:O257" si="7">IF(N194&gt;N(N193),N194,"")</f>
        <v/>
      </c>
    </row>
    <row r="195" customHeight="1" spans="1:15">
      <c r="A195" s="1" t="str">
        <f>IF('🔩 PISTON'!A240="","",'🔩 PISTON'!A240)</f>
        <v/>
      </c>
      <c r="B195" s="1" t="str">
        <f>IF('🔩 PISTON'!A240="","","Piston "&amp;'🔩 PISTON'!U240)</f>
        <v/>
      </c>
      <c r="C195" s="1" t="str">
        <f>IF('🔩 PISTON'!A240="","","Piston")</f>
        <v/>
      </c>
      <c r="D195" s="1" t="str">
        <f>IF('🔩 PISTON'!A240="","",'🔩 PISTON'!L240)</f>
        <v/>
      </c>
      <c r="E195" s="1" t="str">
        <f>IF('🔩 PISTON'!A240="","",'🔩 PISTON'!M240)</f>
        <v/>
      </c>
      <c r="F195" s="1" t="str">
        <f>IF('🔩 PISTON'!A240="","",'🔩 PISTON'!N240)</f>
        <v/>
      </c>
      <c r="G195" s="1" t="str">
        <f>IF('🔩 PISTON'!A240="","",'🔩 PISTON'!O240)</f>
        <v/>
      </c>
      <c r="H195" s="1" t="str">
        <f>IF('🔩 PISTON'!A240="","",'🔩 PISTON'!P240)</f>
        <v/>
      </c>
      <c r="I195" s="1" t="str">
        <f>IF('🔩 PISTON'!A240="","",'🔩 PISTON'!Q240)</f>
        <v/>
      </c>
      <c r="J195" s="1" t="str">
        <f>IF('🔩 PISTON'!A240="","",'🔩 PISTON'!D240)</f>
        <v/>
      </c>
      <c r="L195" s="1">
        <f>N(L194)+IF(AND('🔎 TRA CỨU NHANH'!$C$2&lt;&gt;"",OR(ISNUMBER(SEARCH('🔎 TRA CỨU NHANH'!$C$2,$A195)),ISNUMBER(SEARCH('🔎 TRA CỨU NHANH'!$C$2,$B195)))),1,0)</f>
        <v>0</v>
      </c>
      <c r="M195" s="1" t="str">
        <f t="shared" si="6"/>
        <v/>
      </c>
      <c r="N195" s="1">
        <f>N(N194)+IF(AND('💰 BÁO GIÁ'!$C$27&lt;&gt;"",OR(ISNUMBER(SEARCH('💰 BÁO GIÁ'!$C$27,$A195)),ISNUMBER(SEARCH('💰 BÁO GIÁ'!$C$27,$B195)))),1,0)</f>
        <v>0</v>
      </c>
      <c r="O195" s="1" t="str">
        <f t="shared" si="7"/>
        <v/>
      </c>
    </row>
    <row r="196" customHeight="1" spans="1:15">
      <c r="A196" s="1" t="str">
        <f>IF('🔩 PISTON'!A241="","",'🔩 PISTON'!A241)</f>
        <v/>
      </c>
      <c r="B196" s="1" t="str">
        <f>IF('🔩 PISTON'!A241="","","Piston "&amp;'🔩 PISTON'!U241)</f>
        <v/>
      </c>
      <c r="C196" s="1" t="str">
        <f>IF('🔩 PISTON'!A241="","","Piston")</f>
        <v/>
      </c>
      <c r="D196" s="1" t="str">
        <f>IF('🔩 PISTON'!A241="","",'🔩 PISTON'!L241)</f>
        <v/>
      </c>
      <c r="E196" s="1" t="str">
        <f>IF('🔩 PISTON'!A241="","",'🔩 PISTON'!M241)</f>
        <v/>
      </c>
      <c r="F196" s="1" t="str">
        <f>IF('🔩 PISTON'!A241="","",'🔩 PISTON'!N241)</f>
        <v/>
      </c>
      <c r="G196" s="1" t="str">
        <f>IF('🔩 PISTON'!A241="","",'🔩 PISTON'!O241)</f>
        <v/>
      </c>
      <c r="H196" s="1" t="str">
        <f>IF('🔩 PISTON'!A241="","",'🔩 PISTON'!P241)</f>
        <v/>
      </c>
      <c r="I196" s="1" t="str">
        <f>IF('🔩 PISTON'!A241="","",'🔩 PISTON'!Q241)</f>
        <v/>
      </c>
      <c r="J196" s="1" t="str">
        <f>IF('🔩 PISTON'!A241="","",'🔩 PISTON'!D241)</f>
        <v/>
      </c>
      <c r="L196" s="1">
        <f>N(L195)+IF(AND('🔎 TRA CỨU NHANH'!$C$2&lt;&gt;"",OR(ISNUMBER(SEARCH('🔎 TRA CỨU NHANH'!$C$2,$A196)),ISNUMBER(SEARCH('🔎 TRA CỨU NHANH'!$C$2,$B196)))),1,0)</f>
        <v>0</v>
      </c>
      <c r="M196" s="1" t="str">
        <f t="shared" si="6"/>
        <v/>
      </c>
      <c r="N196" s="1">
        <f>N(N195)+IF(AND('💰 BÁO GIÁ'!$C$27&lt;&gt;"",OR(ISNUMBER(SEARCH('💰 BÁO GIÁ'!$C$27,$A196)),ISNUMBER(SEARCH('💰 BÁO GIÁ'!$C$27,$B196)))),1,0)</f>
        <v>0</v>
      </c>
      <c r="O196" s="1" t="str">
        <f t="shared" si="7"/>
        <v/>
      </c>
    </row>
    <row r="197" customHeight="1" spans="1:15">
      <c r="A197" s="1" t="str">
        <f>IF('🔩 PISTON'!A242="","",'🔩 PISTON'!A242)</f>
        <v/>
      </c>
      <c r="B197" s="1" t="str">
        <f>IF('🔩 PISTON'!A242="","","Piston "&amp;'🔩 PISTON'!U242)</f>
        <v/>
      </c>
      <c r="C197" s="1" t="str">
        <f>IF('🔩 PISTON'!A242="","","Piston")</f>
        <v/>
      </c>
      <c r="D197" s="1" t="str">
        <f>IF('🔩 PISTON'!A242="","",'🔩 PISTON'!L242)</f>
        <v/>
      </c>
      <c r="E197" s="1" t="str">
        <f>IF('🔩 PISTON'!A242="","",'🔩 PISTON'!M242)</f>
        <v/>
      </c>
      <c r="F197" s="1" t="str">
        <f>IF('🔩 PISTON'!A242="","",'🔩 PISTON'!N242)</f>
        <v/>
      </c>
      <c r="G197" s="1" t="str">
        <f>IF('🔩 PISTON'!A242="","",'🔩 PISTON'!O242)</f>
        <v/>
      </c>
      <c r="H197" s="1" t="str">
        <f>IF('🔩 PISTON'!A242="","",'🔩 PISTON'!P242)</f>
        <v/>
      </c>
      <c r="I197" s="1" t="str">
        <f>IF('🔩 PISTON'!A242="","",'🔩 PISTON'!Q242)</f>
        <v/>
      </c>
      <c r="J197" s="1" t="str">
        <f>IF('🔩 PISTON'!A242="","",'🔩 PISTON'!D242)</f>
        <v/>
      </c>
      <c r="L197" s="1">
        <f>N(L196)+IF(AND('🔎 TRA CỨU NHANH'!$C$2&lt;&gt;"",OR(ISNUMBER(SEARCH('🔎 TRA CỨU NHANH'!$C$2,$A197)),ISNUMBER(SEARCH('🔎 TRA CỨU NHANH'!$C$2,$B197)))),1,0)</f>
        <v>0</v>
      </c>
      <c r="M197" s="1" t="str">
        <f t="shared" si="6"/>
        <v/>
      </c>
      <c r="N197" s="1">
        <f>N(N196)+IF(AND('💰 BÁO GIÁ'!$C$27&lt;&gt;"",OR(ISNUMBER(SEARCH('💰 BÁO GIÁ'!$C$27,$A197)),ISNUMBER(SEARCH('💰 BÁO GIÁ'!$C$27,$B197)))),1,0)</f>
        <v>0</v>
      </c>
      <c r="O197" s="1" t="str">
        <f t="shared" si="7"/>
        <v/>
      </c>
    </row>
    <row r="198" customHeight="1" spans="1:15">
      <c r="A198" s="1" t="str">
        <f>IF('🔩 PISTON'!A243="","",'🔩 PISTON'!A243)</f>
        <v/>
      </c>
      <c r="B198" s="1" t="str">
        <f>IF('🔩 PISTON'!A243="","","Piston "&amp;'🔩 PISTON'!U243)</f>
        <v/>
      </c>
      <c r="C198" s="1" t="str">
        <f>IF('🔩 PISTON'!A243="","","Piston")</f>
        <v/>
      </c>
      <c r="D198" s="1" t="str">
        <f>IF('🔩 PISTON'!A243="","",'🔩 PISTON'!L243)</f>
        <v/>
      </c>
      <c r="E198" s="1" t="str">
        <f>IF('🔩 PISTON'!A243="","",'🔩 PISTON'!M243)</f>
        <v/>
      </c>
      <c r="F198" s="1" t="str">
        <f>IF('🔩 PISTON'!A243="","",'🔩 PISTON'!N243)</f>
        <v/>
      </c>
      <c r="G198" s="1" t="str">
        <f>IF('🔩 PISTON'!A243="","",'🔩 PISTON'!O243)</f>
        <v/>
      </c>
      <c r="H198" s="1" t="str">
        <f>IF('🔩 PISTON'!A243="","",'🔩 PISTON'!P243)</f>
        <v/>
      </c>
      <c r="I198" s="1" t="str">
        <f>IF('🔩 PISTON'!A243="","",'🔩 PISTON'!Q243)</f>
        <v/>
      </c>
      <c r="J198" s="1" t="str">
        <f>IF('🔩 PISTON'!A243="","",'🔩 PISTON'!D243)</f>
        <v/>
      </c>
      <c r="L198" s="1">
        <f>N(L197)+IF(AND('🔎 TRA CỨU NHANH'!$C$2&lt;&gt;"",OR(ISNUMBER(SEARCH('🔎 TRA CỨU NHANH'!$C$2,$A198)),ISNUMBER(SEARCH('🔎 TRA CỨU NHANH'!$C$2,$B198)))),1,0)</f>
        <v>0</v>
      </c>
      <c r="M198" s="1" t="str">
        <f t="shared" si="6"/>
        <v/>
      </c>
      <c r="N198" s="1">
        <f>N(N197)+IF(AND('💰 BÁO GIÁ'!$C$27&lt;&gt;"",OR(ISNUMBER(SEARCH('💰 BÁO GIÁ'!$C$27,$A198)),ISNUMBER(SEARCH('💰 BÁO GIÁ'!$C$27,$B198)))),1,0)</f>
        <v>0</v>
      </c>
      <c r="O198" s="1" t="str">
        <f t="shared" si="7"/>
        <v/>
      </c>
    </row>
    <row r="199" customHeight="1" spans="1:15">
      <c r="A199" s="1" t="str">
        <f>IF('🔩 PISTON'!A244="","",'🔩 PISTON'!A244)</f>
        <v/>
      </c>
      <c r="B199" s="1" t="str">
        <f>IF('🔩 PISTON'!A244="","","Piston "&amp;'🔩 PISTON'!U244)</f>
        <v/>
      </c>
      <c r="C199" s="1" t="str">
        <f>IF('🔩 PISTON'!A244="","","Piston")</f>
        <v/>
      </c>
      <c r="D199" s="1" t="str">
        <f>IF('🔩 PISTON'!A244="","",'🔩 PISTON'!L244)</f>
        <v/>
      </c>
      <c r="E199" s="1" t="str">
        <f>IF('🔩 PISTON'!A244="","",'🔩 PISTON'!M244)</f>
        <v/>
      </c>
      <c r="F199" s="1" t="str">
        <f>IF('🔩 PISTON'!A244="","",'🔩 PISTON'!N244)</f>
        <v/>
      </c>
      <c r="G199" s="1" t="str">
        <f>IF('🔩 PISTON'!A244="","",'🔩 PISTON'!O244)</f>
        <v/>
      </c>
      <c r="H199" s="1" t="str">
        <f>IF('🔩 PISTON'!A244="","",'🔩 PISTON'!P244)</f>
        <v/>
      </c>
      <c r="I199" s="1" t="str">
        <f>IF('🔩 PISTON'!A244="","",'🔩 PISTON'!Q244)</f>
        <v/>
      </c>
      <c r="J199" s="1" t="str">
        <f>IF('🔩 PISTON'!A244="","",'🔩 PISTON'!D244)</f>
        <v/>
      </c>
      <c r="L199" s="1">
        <f>N(L198)+IF(AND('🔎 TRA CỨU NHANH'!$C$2&lt;&gt;"",OR(ISNUMBER(SEARCH('🔎 TRA CỨU NHANH'!$C$2,$A199)),ISNUMBER(SEARCH('🔎 TRA CỨU NHANH'!$C$2,$B199)))),1,0)</f>
        <v>0</v>
      </c>
      <c r="M199" s="1" t="str">
        <f t="shared" si="6"/>
        <v/>
      </c>
      <c r="N199" s="1">
        <f>N(N198)+IF(AND('💰 BÁO GIÁ'!$C$27&lt;&gt;"",OR(ISNUMBER(SEARCH('💰 BÁO GIÁ'!$C$27,$A199)),ISNUMBER(SEARCH('💰 BÁO GIÁ'!$C$27,$B199)))),1,0)</f>
        <v>0</v>
      </c>
      <c r="O199" s="1" t="str">
        <f t="shared" si="7"/>
        <v/>
      </c>
    </row>
    <row r="200" customHeight="1" spans="1:15">
      <c r="A200" s="1" t="e">
        <f>IF('🔩 PISTON'!#REF!="","",'🔩 PISTON'!#REF!)</f>
        <v>#REF!</v>
      </c>
      <c r="B200" s="1" t="e">
        <f>IF('🔩 PISTON'!#REF!="","","Piston "&amp;'🔩 PISTON'!#REF!)</f>
        <v>#REF!</v>
      </c>
      <c r="C200" s="1" t="e">
        <f>IF('🔩 PISTON'!#REF!="","","Piston")</f>
        <v>#REF!</v>
      </c>
      <c r="D200" s="1" t="e">
        <f>IF('🔩 PISTON'!#REF!="","",'🔩 PISTON'!#REF!)</f>
        <v>#REF!</v>
      </c>
      <c r="E200" s="1" t="e">
        <f>IF('🔩 PISTON'!#REF!="","",'🔩 PISTON'!#REF!)</f>
        <v>#REF!</v>
      </c>
      <c r="F200" s="1" t="e">
        <f>IF('🔩 PISTON'!#REF!="","",'🔩 PISTON'!#REF!)</f>
        <v>#REF!</v>
      </c>
      <c r="G200" s="1" t="e">
        <f>IF('🔩 PISTON'!#REF!="","",'🔩 PISTON'!#REF!)</f>
        <v>#REF!</v>
      </c>
      <c r="H200" s="1" t="e">
        <f>IF('🔩 PISTON'!#REF!="","",'🔩 PISTON'!#REF!)</f>
        <v>#REF!</v>
      </c>
      <c r="I200" s="1" t="e">
        <f>IF('🔩 PISTON'!#REF!="","",'🔩 PISTON'!#REF!)</f>
        <v>#REF!</v>
      </c>
      <c r="J200" s="1" t="e">
        <f>IF('🔩 PISTON'!#REF!="","",'🔩 PISTON'!#REF!)</f>
        <v>#REF!</v>
      </c>
      <c r="L200" s="1">
        <f>N(L199)+IF(AND('🔎 TRA CỨU NHANH'!$C$2&lt;&gt;"",OR(ISNUMBER(SEARCH('🔎 TRA CỨU NHANH'!$C$2,$A200)),ISNUMBER(SEARCH('🔎 TRA CỨU NHANH'!$C$2,$B200)))),1,0)</f>
        <v>0</v>
      </c>
      <c r="M200" s="1" t="str">
        <f t="shared" si="6"/>
        <v/>
      </c>
      <c r="N200" s="1">
        <f>N(N199)+IF(AND('💰 BÁO GIÁ'!$C$27&lt;&gt;"",OR(ISNUMBER(SEARCH('💰 BÁO GIÁ'!$C$27,$A200)),ISNUMBER(SEARCH('💰 BÁO GIÁ'!$C$27,$B200)))),1,0)</f>
        <v>0</v>
      </c>
      <c r="O200" s="1" t="str">
        <f t="shared" si="7"/>
        <v/>
      </c>
    </row>
    <row r="201" customHeight="1" spans="1:15">
      <c r="A201" s="1" t="str">
        <f>IF('🔩 PISTON'!A245="","",'🔩 PISTON'!A245)</f>
        <v/>
      </c>
      <c r="B201" s="1" t="str">
        <f>IF('🔩 PISTON'!A245="","","Piston "&amp;'🔩 PISTON'!U245)</f>
        <v/>
      </c>
      <c r="C201" s="1" t="str">
        <f>IF('🔩 PISTON'!A245="","","Piston")</f>
        <v/>
      </c>
      <c r="D201" s="1" t="str">
        <f>IF('🔩 PISTON'!A245="","",'🔩 PISTON'!L245)</f>
        <v/>
      </c>
      <c r="E201" s="1" t="str">
        <f>IF('🔩 PISTON'!A245="","",'🔩 PISTON'!M245)</f>
        <v/>
      </c>
      <c r="F201" s="1" t="str">
        <f>IF('🔩 PISTON'!A245="","",'🔩 PISTON'!N245)</f>
        <v/>
      </c>
      <c r="G201" s="1" t="str">
        <f>IF('🔩 PISTON'!A245="","",'🔩 PISTON'!O245)</f>
        <v/>
      </c>
      <c r="H201" s="1" t="str">
        <f>IF('🔩 PISTON'!A245="","",'🔩 PISTON'!P245)</f>
        <v/>
      </c>
      <c r="I201" s="1" t="str">
        <f>IF('🔩 PISTON'!A245="","",'🔩 PISTON'!Q245)</f>
        <v/>
      </c>
      <c r="J201" s="1" t="str">
        <f>IF('🔩 PISTON'!A245="","",'🔩 PISTON'!D245)</f>
        <v/>
      </c>
      <c r="L201" s="1">
        <f>N(L200)+IF(AND('🔎 TRA CỨU NHANH'!$C$2&lt;&gt;"",OR(ISNUMBER(SEARCH('🔎 TRA CỨU NHANH'!$C$2,$A201)),ISNUMBER(SEARCH('🔎 TRA CỨU NHANH'!$C$2,$B201)))),1,0)</f>
        <v>0</v>
      </c>
      <c r="M201" s="1" t="str">
        <f t="shared" si="6"/>
        <v/>
      </c>
      <c r="N201" s="1">
        <f>N(N200)+IF(AND('💰 BÁO GIÁ'!$C$27&lt;&gt;"",OR(ISNUMBER(SEARCH('💰 BÁO GIÁ'!$C$27,$A201)),ISNUMBER(SEARCH('💰 BÁO GIÁ'!$C$27,$B201)))),1,0)</f>
        <v>0</v>
      </c>
      <c r="O201" s="1" t="str">
        <f t="shared" si="7"/>
        <v/>
      </c>
    </row>
    <row r="202" customHeight="1" spans="1:15">
      <c r="A202" s="1" t="str">
        <f>IF('🔩 PISTON'!A246="","",'🔩 PISTON'!A246)</f>
        <v/>
      </c>
      <c r="B202" s="1" t="str">
        <f>IF('🔩 PISTON'!A246="","","Piston "&amp;'🔩 PISTON'!U246)</f>
        <v/>
      </c>
      <c r="C202" s="1" t="str">
        <f>IF('🔩 PISTON'!A246="","","Piston")</f>
        <v/>
      </c>
      <c r="D202" s="1" t="str">
        <f>IF('🔩 PISTON'!A246="","",'🔩 PISTON'!L246)</f>
        <v/>
      </c>
      <c r="E202" s="1" t="str">
        <f>IF('🔩 PISTON'!A246="","",'🔩 PISTON'!M246)</f>
        <v/>
      </c>
      <c r="F202" s="1" t="str">
        <f>IF('🔩 PISTON'!A246="","",'🔩 PISTON'!N246)</f>
        <v/>
      </c>
      <c r="G202" s="1" t="str">
        <f>IF('🔩 PISTON'!A246="","",'🔩 PISTON'!O246)</f>
        <v/>
      </c>
      <c r="H202" s="1" t="str">
        <f>IF('🔩 PISTON'!A246="","",'🔩 PISTON'!P246)</f>
        <v/>
      </c>
      <c r="I202" s="1" t="str">
        <f>IF('🔩 PISTON'!A246="","",'🔩 PISTON'!Q246)</f>
        <v/>
      </c>
      <c r="J202" s="1" t="str">
        <f>IF('🔩 PISTON'!A246="","",'🔩 PISTON'!D246)</f>
        <v/>
      </c>
      <c r="L202" s="1">
        <f>N(L201)+IF(AND('🔎 TRA CỨU NHANH'!$C$2&lt;&gt;"",OR(ISNUMBER(SEARCH('🔎 TRA CỨU NHANH'!$C$2,$A202)),ISNUMBER(SEARCH('🔎 TRA CỨU NHANH'!$C$2,$B202)))),1,0)</f>
        <v>0</v>
      </c>
      <c r="M202" s="1" t="str">
        <f t="shared" si="6"/>
        <v/>
      </c>
      <c r="N202" s="1">
        <f>N(N201)+IF(AND('💰 BÁO GIÁ'!$C$27&lt;&gt;"",OR(ISNUMBER(SEARCH('💰 BÁO GIÁ'!$C$27,$A202)),ISNUMBER(SEARCH('💰 BÁO GIÁ'!$C$27,$B202)))),1,0)</f>
        <v>0</v>
      </c>
      <c r="O202" s="1" t="str">
        <f t="shared" si="7"/>
        <v/>
      </c>
    </row>
    <row r="203" customHeight="1" spans="1:15">
      <c r="A203" s="1" t="str">
        <f>IF('🔩 PISTON'!A247="","",'🔩 PISTON'!A247)</f>
        <v/>
      </c>
      <c r="B203" s="1" t="str">
        <f>IF('🔩 PISTON'!A247="","","Piston "&amp;'🔩 PISTON'!U247)</f>
        <v/>
      </c>
      <c r="C203" s="1" t="str">
        <f>IF('🔩 PISTON'!A247="","","Piston")</f>
        <v/>
      </c>
      <c r="D203" s="1" t="str">
        <f>IF('🔩 PISTON'!A247="","",'🔩 PISTON'!L247)</f>
        <v/>
      </c>
      <c r="E203" s="1" t="str">
        <f>IF('🔩 PISTON'!A247="","",'🔩 PISTON'!M247)</f>
        <v/>
      </c>
      <c r="F203" s="1" t="str">
        <f>IF('🔩 PISTON'!A247="","",'🔩 PISTON'!N247)</f>
        <v/>
      </c>
      <c r="G203" s="1" t="str">
        <f>IF('🔩 PISTON'!A247="","",'🔩 PISTON'!O247)</f>
        <v/>
      </c>
      <c r="H203" s="1" t="str">
        <f>IF('🔩 PISTON'!A247="","",'🔩 PISTON'!P247)</f>
        <v/>
      </c>
      <c r="I203" s="1" t="str">
        <f>IF('🔩 PISTON'!A247="","",'🔩 PISTON'!Q247)</f>
        <v/>
      </c>
      <c r="J203" s="1" t="str">
        <f>IF('🔩 PISTON'!A247="","",'🔩 PISTON'!D247)</f>
        <v/>
      </c>
      <c r="L203" s="1">
        <f>N(L202)+IF(AND('🔎 TRA CỨU NHANH'!$C$2&lt;&gt;"",OR(ISNUMBER(SEARCH('🔎 TRA CỨU NHANH'!$C$2,$A203)),ISNUMBER(SEARCH('🔎 TRA CỨU NHANH'!$C$2,$B203)))),1,0)</f>
        <v>0</v>
      </c>
      <c r="M203" s="1" t="str">
        <f t="shared" si="6"/>
        <v/>
      </c>
      <c r="N203" s="1">
        <f>N(N202)+IF(AND('💰 BÁO GIÁ'!$C$27&lt;&gt;"",OR(ISNUMBER(SEARCH('💰 BÁO GIÁ'!$C$27,$A203)),ISNUMBER(SEARCH('💰 BÁO GIÁ'!$C$27,$B203)))),1,0)</f>
        <v>0</v>
      </c>
      <c r="O203" s="1" t="str">
        <f t="shared" si="7"/>
        <v/>
      </c>
    </row>
    <row r="204" customHeight="1" spans="1:15">
      <c r="A204" s="1" t="str">
        <f>IF('🔩 PISTON'!A248="","",'🔩 PISTON'!A248)</f>
        <v/>
      </c>
      <c r="B204" s="1" t="str">
        <f>IF('🔩 PISTON'!A248="","","Piston "&amp;'🔩 PISTON'!U248)</f>
        <v/>
      </c>
      <c r="C204" s="1" t="str">
        <f>IF('🔩 PISTON'!A248="","","Piston")</f>
        <v/>
      </c>
      <c r="D204" s="1" t="str">
        <f>IF('🔩 PISTON'!A248="","",'🔩 PISTON'!L248)</f>
        <v/>
      </c>
      <c r="E204" s="1" t="str">
        <f>IF('🔩 PISTON'!A248="","",'🔩 PISTON'!M248)</f>
        <v/>
      </c>
      <c r="F204" s="1" t="str">
        <f>IF('🔩 PISTON'!A248="","",'🔩 PISTON'!N248)</f>
        <v/>
      </c>
      <c r="G204" s="1" t="str">
        <f>IF('🔩 PISTON'!A248="","",'🔩 PISTON'!O248)</f>
        <v/>
      </c>
      <c r="H204" s="1" t="str">
        <f>IF('🔩 PISTON'!A248="","",'🔩 PISTON'!P248)</f>
        <v/>
      </c>
      <c r="I204" s="1" t="str">
        <f>IF('🔩 PISTON'!A248="","",'🔩 PISTON'!Q248)</f>
        <v/>
      </c>
      <c r="J204" s="1" t="str">
        <f>IF('🔩 PISTON'!A248="","",'🔩 PISTON'!D248)</f>
        <v/>
      </c>
      <c r="L204" s="1">
        <f>N(L203)+IF(AND('🔎 TRA CỨU NHANH'!$C$2&lt;&gt;"",OR(ISNUMBER(SEARCH('🔎 TRA CỨU NHANH'!$C$2,$A204)),ISNUMBER(SEARCH('🔎 TRA CỨU NHANH'!$C$2,$B204)))),1,0)</f>
        <v>0</v>
      </c>
      <c r="M204" s="1" t="str">
        <f t="shared" si="6"/>
        <v/>
      </c>
      <c r="N204" s="1">
        <f>N(N203)+IF(AND('💰 BÁO GIÁ'!$C$27&lt;&gt;"",OR(ISNUMBER(SEARCH('💰 BÁO GIÁ'!$C$27,$A204)),ISNUMBER(SEARCH('💰 BÁO GIÁ'!$C$27,$B204)))),1,0)</f>
        <v>0</v>
      </c>
      <c r="O204" s="1" t="str">
        <f t="shared" si="7"/>
        <v/>
      </c>
    </row>
    <row r="205" customHeight="1" spans="1:15">
      <c r="A205" s="1" t="str">
        <f>IF('🔩 PISTON'!A249="","",'🔩 PISTON'!A249)</f>
        <v/>
      </c>
      <c r="B205" s="1" t="str">
        <f>IF('🔩 PISTON'!A249="","","Piston "&amp;'🔩 PISTON'!U249)</f>
        <v/>
      </c>
      <c r="C205" s="1" t="str">
        <f>IF('🔩 PISTON'!A249="","","Piston")</f>
        <v/>
      </c>
      <c r="D205" s="1" t="str">
        <f>IF('🔩 PISTON'!A249="","",'🔩 PISTON'!L249)</f>
        <v/>
      </c>
      <c r="E205" s="1" t="str">
        <f>IF('🔩 PISTON'!A249="","",'🔩 PISTON'!M249)</f>
        <v/>
      </c>
      <c r="F205" s="1" t="str">
        <f>IF('🔩 PISTON'!A249="","",'🔩 PISTON'!N249)</f>
        <v/>
      </c>
      <c r="G205" s="1" t="str">
        <f>IF('🔩 PISTON'!A249="","",'🔩 PISTON'!O249)</f>
        <v/>
      </c>
      <c r="H205" s="1" t="str">
        <f>IF('🔩 PISTON'!A249="","",'🔩 PISTON'!P249)</f>
        <v/>
      </c>
      <c r="I205" s="1" t="str">
        <f>IF('🔩 PISTON'!A249="","",'🔩 PISTON'!Q249)</f>
        <v/>
      </c>
      <c r="J205" s="1" t="str">
        <f>IF('🔩 PISTON'!A249="","",'🔩 PISTON'!D249)</f>
        <v/>
      </c>
      <c r="L205" s="1">
        <f>N(L204)+IF(AND('🔎 TRA CỨU NHANH'!$C$2&lt;&gt;"",OR(ISNUMBER(SEARCH('🔎 TRA CỨU NHANH'!$C$2,$A205)),ISNUMBER(SEARCH('🔎 TRA CỨU NHANH'!$C$2,$B205)))),1,0)</f>
        <v>0</v>
      </c>
      <c r="M205" s="1" t="str">
        <f t="shared" si="6"/>
        <v/>
      </c>
      <c r="N205" s="1">
        <f>N(N204)+IF(AND('💰 BÁO GIÁ'!$C$27&lt;&gt;"",OR(ISNUMBER(SEARCH('💰 BÁO GIÁ'!$C$27,$A205)),ISNUMBER(SEARCH('💰 BÁO GIÁ'!$C$27,$B205)))),1,0)</f>
        <v>0</v>
      </c>
      <c r="O205" s="1" t="str">
        <f t="shared" si="7"/>
        <v/>
      </c>
    </row>
    <row r="206" customHeight="1" spans="1:15">
      <c r="A206" s="1" t="str">
        <f>IF('🔩 PISTON'!A250="","",'🔩 PISTON'!A250)</f>
        <v/>
      </c>
      <c r="B206" s="1" t="str">
        <f>IF('🔩 PISTON'!A250="","","Piston "&amp;'🔩 PISTON'!U250)</f>
        <v/>
      </c>
      <c r="C206" s="1" t="str">
        <f>IF('🔩 PISTON'!A250="","","Piston")</f>
        <v/>
      </c>
      <c r="D206" s="1" t="str">
        <f>IF('🔩 PISTON'!A250="","",'🔩 PISTON'!L250)</f>
        <v/>
      </c>
      <c r="E206" s="1" t="str">
        <f>IF('🔩 PISTON'!A250="","",'🔩 PISTON'!M250)</f>
        <v/>
      </c>
      <c r="F206" s="1" t="str">
        <f>IF('🔩 PISTON'!A250="","",'🔩 PISTON'!N250)</f>
        <v/>
      </c>
      <c r="G206" s="1" t="str">
        <f>IF('🔩 PISTON'!A250="","",'🔩 PISTON'!O250)</f>
        <v/>
      </c>
      <c r="H206" s="1" t="str">
        <f>IF('🔩 PISTON'!A250="","",'🔩 PISTON'!P250)</f>
        <v/>
      </c>
      <c r="I206" s="1" t="str">
        <f>IF('🔩 PISTON'!A250="","",'🔩 PISTON'!Q250)</f>
        <v/>
      </c>
      <c r="J206" s="1" t="str">
        <f>IF('🔩 PISTON'!A250="","",'🔩 PISTON'!D250)</f>
        <v/>
      </c>
      <c r="L206" s="1">
        <f>N(L205)+IF(AND('🔎 TRA CỨU NHANH'!$C$2&lt;&gt;"",OR(ISNUMBER(SEARCH('🔎 TRA CỨU NHANH'!$C$2,$A206)),ISNUMBER(SEARCH('🔎 TRA CỨU NHANH'!$C$2,$B206)))),1,0)</f>
        <v>0</v>
      </c>
      <c r="M206" s="1" t="str">
        <f t="shared" si="6"/>
        <v/>
      </c>
      <c r="N206" s="1">
        <f>N(N205)+IF(AND('💰 BÁO GIÁ'!$C$27&lt;&gt;"",OR(ISNUMBER(SEARCH('💰 BÁO GIÁ'!$C$27,$A206)),ISNUMBER(SEARCH('💰 BÁO GIÁ'!$C$27,$B206)))),1,0)</f>
        <v>0</v>
      </c>
      <c r="O206" s="1" t="str">
        <f t="shared" si="7"/>
        <v/>
      </c>
    </row>
    <row r="207" customHeight="1" spans="1:15">
      <c r="A207" s="1" t="str">
        <f>IF('🔩 PISTON'!A251="","",'🔩 PISTON'!A251)</f>
        <v/>
      </c>
      <c r="B207" s="1" t="str">
        <f>IF('🔩 PISTON'!A251="","","Piston "&amp;'🔩 PISTON'!U251)</f>
        <v/>
      </c>
      <c r="C207" s="1" t="str">
        <f>IF('🔩 PISTON'!A251="","","Piston")</f>
        <v/>
      </c>
      <c r="D207" s="1" t="str">
        <f>IF('🔩 PISTON'!A251="","",'🔩 PISTON'!L251)</f>
        <v/>
      </c>
      <c r="E207" s="1" t="str">
        <f>IF('🔩 PISTON'!A251="","",'🔩 PISTON'!M251)</f>
        <v/>
      </c>
      <c r="F207" s="1" t="str">
        <f>IF('🔩 PISTON'!A251="","",'🔩 PISTON'!N251)</f>
        <v/>
      </c>
      <c r="G207" s="1" t="str">
        <f>IF('🔩 PISTON'!A251="","",'🔩 PISTON'!O251)</f>
        <v/>
      </c>
      <c r="H207" s="1" t="str">
        <f>IF('🔩 PISTON'!A251="","",'🔩 PISTON'!P251)</f>
        <v/>
      </c>
      <c r="I207" s="1" t="str">
        <f>IF('🔩 PISTON'!A251="","",'🔩 PISTON'!Q251)</f>
        <v/>
      </c>
      <c r="J207" s="1" t="str">
        <f>IF('🔩 PISTON'!A251="","",'🔩 PISTON'!D251)</f>
        <v/>
      </c>
      <c r="L207" s="1">
        <f>N(L206)+IF(AND('🔎 TRA CỨU NHANH'!$C$2&lt;&gt;"",OR(ISNUMBER(SEARCH('🔎 TRA CỨU NHANH'!$C$2,$A207)),ISNUMBER(SEARCH('🔎 TRA CỨU NHANH'!$C$2,$B207)))),1,0)</f>
        <v>0</v>
      </c>
      <c r="M207" s="1" t="str">
        <f t="shared" si="6"/>
        <v/>
      </c>
      <c r="N207" s="1">
        <f>N(N206)+IF(AND('💰 BÁO GIÁ'!$C$27&lt;&gt;"",OR(ISNUMBER(SEARCH('💰 BÁO GIÁ'!$C$27,$A207)),ISNUMBER(SEARCH('💰 BÁO GIÁ'!$C$27,$B207)))),1,0)</f>
        <v>0</v>
      </c>
      <c r="O207" s="1" t="str">
        <f t="shared" si="7"/>
        <v/>
      </c>
    </row>
    <row r="208" customHeight="1" spans="1:15">
      <c r="A208" s="1" t="str">
        <f>IF('🔩 PISTON'!A252="","",'🔩 PISTON'!A252)</f>
        <v/>
      </c>
      <c r="B208" s="1" t="str">
        <f>IF('🔩 PISTON'!A252="","","Piston "&amp;'🔩 PISTON'!U252)</f>
        <v/>
      </c>
      <c r="C208" s="1" t="str">
        <f>IF('🔩 PISTON'!A252="","","Piston")</f>
        <v/>
      </c>
      <c r="D208" s="1" t="str">
        <f>IF('🔩 PISTON'!A252="","",'🔩 PISTON'!L252)</f>
        <v/>
      </c>
      <c r="E208" s="1" t="str">
        <f>IF('🔩 PISTON'!A252="","",'🔩 PISTON'!M252)</f>
        <v/>
      </c>
      <c r="F208" s="1" t="str">
        <f>IF('🔩 PISTON'!A252="","",'🔩 PISTON'!N252)</f>
        <v/>
      </c>
      <c r="G208" s="1" t="str">
        <f>IF('🔩 PISTON'!A252="","",'🔩 PISTON'!O252)</f>
        <v/>
      </c>
      <c r="H208" s="1" t="str">
        <f>IF('🔩 PISTON'!A252="","",'🔩 PISTON'!P252)</f>
        <v/>
      </c>
      <c r="I208" s="1" t="str">
        <f>IF('🔩 PISTON'!A252="","",'🔩 PISTON'!Q252)</f>
        <v/>
      </c>
      <c r="J208" s="1" t="str">
        <f>IF('🔩 PISTON'!A252="","",'🔩 PISTON'!D252)</f>
        <v/>
      </c>
      <c r="L208" s="1">
        <f>N(L207)+IF(AND('🔎 TRA CỨU NHANH'!$C$2&lt;&gt;"",OR(ISNUMBER(SEARCH('🔎 TRA CỨU NHANH'!$C$2,$A208)),ISNUMBER(SEARCH('🔎 TRA CỨU NHANH'!$C$2,$B208)))),1,0)</f>
        <v>0</v>
      </c>
      <c r="M208" s="1" t="str">
        <f t="shared" si="6"/>
        <v/>
      </c>
      <c r="N208" s="1">
        <f>N(N207)+IF(AND('💰 BÁO GIÁ'!$C$27&lt;&gt;"",OR(ISNUMBER(SEARCH('💰 BÁO GIÁ'!$C$27,$A208)),ISNUMBER(SEARCH('💰 BÁO GIÁ'!$C$27,$B208)))),1,0)</f>
        <v>0</v>
      </c>
      <c r="O208" s="1" t="str">
        <f t="shared" si="7"/>
        <v/>
      </c>
    </row>
    <row r="209" customHeight="1" spans="1:15">
      <c r="A209" s="1" t="str">
        <f>IF('🔩 PISTON'!A253="","",'🔩 PISTON'!A253)</f>
        <v/>
      </c>
      <c r="B209" s="1" t="str">
        <f>IF('🔩 PISTON'!A253="","","Piston "&amp;'🔩 PISTON'!U253)</f>
        <v/>
      </c>
      <c r="C209" s="1" t="str">
        <f>IF('🔩 PISTON'!A253="","","Piston")</f>
        <v/>
      </c>
      <c r="D209" s="1" t="str">
        <f>IF('🔩 PISTON'!A253="","",'🔩 PISTON'!L253)</f>
        <v/>
      </c>
      <c r="E209" s="1" t="str">
        <f>IF('🔩 PISTON'!A253="","",'🔩 PISTON'!M253)</f>
        <v/>
      </c>
      <c r="F209" s="1" t="str">
        <f>IF('🔩 PISTON'!A253="","",'🔩 PISTON'!N253)</f>
        <v/>
      </c>
      <c r="G209" s="1" t="str">
        <f>IF('🔩 PISTON'!A253="","",'🔩 PISTON'!O253)</f>
        <v/>
      </c>
      <c r="H209" s="1" t="str">
        <f>IF('🔩 PISTON'!A253="","",'🔩 PISTON'!P253)</f>
        <v/>
      </c>
      <c r="I209" s="1" t="str">
        <f>IF('🔩 PISTON'!A253="","",'🔩 PISTON'!Q253)</f>
        <v/>
      </c>
      <c r="J209" s="1" t="str">
        <f>IF('🔩 PISTON'!A253="","",'🔩 PISTON'!D253)</f>
        <v/>
      </c>
      <c r="L209" s="1">
        <f>N(L208)+IF(AND('🔎 TRA CỨU NHANH'!$C$2&lt;&gt;"",OR(ISNUMBER(SEARCH('🔎 TRA CỨU NHANH'!$C$2,$A209)),ISNUMBER(SEARCH('🔎 TRA CỨU NHANH'!$C$2,$B209)))),1,0)</f>
        <v>0</v>
      </c>
      <c r="M209" s="1" t="str">
        <f t="shared" si="6"/>
        <v/>
      </c>
      <c r="N209" s="1">
        <f>N(N208)+IF(AND('💰 BÁO GIÁ'!$C$27&lt;&gt;"",OR(ISNUMBER(SEARCH('💰 BÁO GIÁ'!$C$27,$A209)),ISNUMBER(SEARCH('💰 BÁO GIÁ'!$C$27,$B209)))),1,0)</f>
        <v>0</v>
      </c>
      <c r="O209" s="1" t="str">
        <f t="shared" si="7"/>
        <v/>
      </c>
    </row>
    <row r="210" customHeight="1" spans="1:15">
      <c r="A210" s="1" t="str">
        <f>IF('🔩 PISTON'!A254="","",'🔩 PISTON'!A254)</f>
        <v/>
      </c>
      <c r="B210" s="1" t="str">
        <f>IF('🔩 PISTON'!A254="","","Piston "&amp;'🔩 PISTON'!U254)</f>
        <v/>
      </c>
      <c r="C210" s="1" t="str">
        <f>IF('🔩 PISTON'!A254="","","Piston")</f>
        <v/>
      </c>
      <c r="D210" s="1" t="str">
        <f>IF('🔩 PISTON'!A254="","",'🔩 PISTON'!L254)</f>
        <v/>
      </c>
      <c r="E210" s="1" t="str">
        <f>IF('🔩 PISTON'!A254="","",'🔩 PISTON'!M254)</f>
        <v/>
      </c>
      <c r="F210" s="1" t="str">
        <f>IF('🔩 PISTON'!A254="","",'🔩 PISTON'!N254)</f>
        <v/>
      </c>
      <c r="G210" s="1" t="str">
        <f>IF('🔩 PISTON'!A254="","",'🔩 PISTON'!O254)</f>
        <v/>
      </c>
      <c r="H210" s="1" t="str">
        <f>IF('🔩 PISTON'!A254="","",'🔩 PISTON'!P254)</f>
        <v/>
      </c>
      <c r="I210" s="1" t="str">
        <f>IF('🔩 PISTON'!A254="","",'🔩 PISTON'!Q254)</f>
        <v/>
      </c>
      <c r="J210" s="1" t="str">
        <f>IF('🔩 PISTON'!A254="","",'🔩 PISTON'!D254)</f>
        <v/>
      </c>
      <c r="L210" s="1">
        <f>N(L209)+IF(AND('🔎 TRA CỨU NHANH'!$C$2&lt;&gt;"",OR(ISNUMBER(SEARCH('🔎 TRA CỨU NHANH'!$C$2,$A210)),ISNUMBER(SEARCH('🔎 TRA CỨU NHANH'!$C$2,$B210)))),1,0)</f>
        <v>0</v>
      </c>
      <c r="M210" s="1" t="str">
        <f t="shared" si="6"/>
        <v/>
      </c>
      <c r="N210" s="1">
        <f>N(N209)+IF(AND('💰 BÁO GIÁ'!$C$27&lt;&gt;"",OR(ISNUMBER(SEARCH('💰 BÁO GIÁ'!$C$27,$A210)),ISNUMBER(SEARCH('💰 BÁO GIÁ'!$C$27,$B210)))),1,0)</f>
        <v>0</v>
      </c>
      <c r="O210" s="1" t="str">
        <f t="shared" si="7"/>
        <v/>
      </c>
    </row>
    <row r="211" customHeight="1" spans="1:15">
      <c r="A211" s="1" t="str">
        <f>IF('🔩 PISTON'!A255="","",'🔩 PISTON'!A255)</f>
        <v/>
      </c>
      <c r="B211" s="1" t="str">
        <f>IF('🔩 PISTON'!A255="","","Piston "&amp;'🔩 PISTON'!U255)</f>
        <v/>
      </c>
      <c r="C211" s="1" t="str">
        <f>IF('🔩 PISTON'!A255="","","Piston")</f>
        <v/>
      </c>
      <c r="D211" s="1" t="str">
        <f>IF('🔩 PISTON'!A255="","",'🔩 PISTON'!L255)</f>
        <v/>
      </c>
      <c r="E211" s="1" t="str">
        <f>IF('🔩 PISTON'!A255="","",'🔩 PISTON'!M255)</f>
        <v/>
      </c>
      <c r="F211" s="1" t="str">
        <f>IF('🔩 PISTON'!A255="","",'🔩 PISTON'!N255)</f>
        <v/>
      </c>
      <c r="G211" s="1" t="str">
        <f>IF('🔩 PISTON'!A255="","",'🔩 PISTON'!O255)</f>
        <v/>
      </c>
      <c r="H211" s="1" t="str">
        <f>IF('🔩 PISTON'!A255="","",'🔩 PISTON'!P255)</f>
        <v/>
      </c>
      <c r="I211" s="1" t="str">
        <f>IF('🔩 PISTON'!A255="","",'🔩 PISTON'!Q255)</f>
        <v/>
      </c>
      <c r="J211" s="1" t="str">
        <f>IF('🔩 PISTON'!A255="","",'🔩 PISTON'!D255)</f>
        <v/>
      </c>
      <c r="L211" s="1">
        <f>N(L210)+IF(AND('🔎 TRA CỨU NHANH'!$C$2&lt;&gt;"",OR(ISNUMBER(SEARCH('🔎 TRA CỨU NHANH'!$C$2,$A211)),ISNUMBER(SEARCH('🔎 TRA CỨU NHANH'!$C$2,$B211)))),1,0)</f>
        <v>0</v>
      </c>
      <c r="M211" s="1" t="str">
        <f t="shared" si="6"/>
        <v/>
      </c>
      <c r="N211" s="1">
        <f>N(N210)+IF(AND('💰 BÁO GIÁ'!$C$27&lt;&gt;"",OR(ISNUMBER(SEARCH('💰 BÁO GIÁ'!$C$27,$A211)),ISNUMBER(SEARCH('💰 BÁO GIÁ'!$C$27,$B211)))),1,0)</f>
        <v>0</v>
      </c>
      <c r="O211" s="1" t="str">
        <f t="shared" si="7"/>
        <v/>
      </c>
    </row>
    <row r="212" customHeight="1" spans="1:15">
      <c r="A212" s="1" t="str">
        <f>IF('🔩 PISTON'!A256="","",'🔩 PISTON'!A256)</f>
        <v/>
      </c>
      <c r="B212" s="1" t="str">
        <f>IF('🔩 PISTON'!A256="","","Piston "&amp;'🔩 PISTON'!U256)</f>
        <v/>
      </c>
      <c r="C212" s="1" t="str">
        <f>IF('🔩 PISTON'!A256="","","Piston")</f>
        <v/>
      </c>
      <c r="D212" s="1" t="str">
        <f>IF('🔩 PISTON'!A256="","",'🔩 PISTON'!L256)</f>
        <v/>
      </c>
      <c r="E212" s="1" t="str">
        <f>IF('🔩 PISTON'!A256="","",'🔩 PISTON'!M256)</f>
        <v/>
      </c>
      <c r="F212" s="1" t="str">
        <f>IF('🔩 PISTON'!A256="","",'🔩 PISTON'!N256)</f>
        <v/>
      </c>
      <c r="G212" s="1" t="str">
        <f>IF('🔩 PISTON'!A256="","",'🔩 PISTON'!O256)</f>
        <v/>
      </c>
      <c r="H212" s="1" t="str">
        <f>IF('🔩 PISTON'!A256="","",'🔩 PISTON'!P256)</f>
        <v/>
      </c>
      <c r="I212" s="1" t="str">
        <f>IF('🔩 PISTON'!A256="","",'🔩 PISTON'!Q256)</f>
        <v/>
      </c>
      <c r="J212" s="1" t="str">
        <f>IF('🔩 PISTON'!A256="","",'🔩 PISTON'!D256)</f>
        <v/>
      </c>
      <c r="L212" s="1">
        <f>N(L211)+IF(AND('🔎 TRA CỨU NHANH'!$C$2&lt;&gt;"",OR(ISNUMBER(SEARCH('🔎 TRA CỨU NHANH'!$C$2,$A212)),ISNUMBER(SEARCH('🔎 TRA CỨU NHANH'!$C$2,$B212)))),1,0)</f>
        <v>0</v>
      </c>
      <c r="M212" s="1" t="str">
        <f t="shared" si="6"/>
        <v/>
      </c>
      <c r="N212" s="1">
        <f>N(N211)+IF(AND('💰 BÁO GIÁ'!$C$27&lt;&gt;"",OR(ISNUMBER(SEARCH('💰 BÁO GIÁ'!$C$27,$A212)),ISNUMBER(SEARCH('💰 BÁO GIÁ'!$C$27,$B212)))),1,0)</f>
        <v>0</v>
      </c>
      <c r="O212" s="1" t="str">
        <f t="shared" si="7"/>
        <v/>
      </c>
    </row>
    <row r="213" customHeight="1" spans="1:15">
      <c r="A213" s="1" t="str">
        <f>IF('🔩 PISTON'!A257="","",'🔩 PISTON'!A257)</f>
        <v/>
      </c>
      <c r="B213" s="1" t="str">
        <f>IF('🔩 PISTON'!A257="","","Piston "&amp;'🔩 PISTON'!U257)</f>
        <v/>
      </c>
      <c r="C213" s="1" t="str">
        <f>IF('🔩 PISTON'!A257="","","Piston")</f>
        <v/>
      </c>
      <c r="D213" s="1" t="str">
        <f>IF('🔩 PISTON'!A257="","",'🔩 PISTON'!L257)</f>
        <v/>
      </c>
      <c r="E213" s="1" t="str">
        <f>IF('🔩 PISTON'!A257="","",'🔩 PISTON'!M257)</f>
        <v/>
      </c>
      <c r="F213" s="1" t="str">
        <f>IF('🔩 PISTON'!A257="","",'🔩 PISTON'!N257)</f>
        <v/>
      </c>
      <c r="G213" s="1" t="str">
        <f>IF('🔩 PISTON'!A257="","",'🔩 PISTON'!O257)</f>
        <v/>
      </c>
      <c r="H213" s="1" t="str">
        <f>IF('🔩 PISTON'!A257="","",'🔩 PISTON'!P257)</f>
        <v/>
      </c>
      <c r="I213" s="1" t="str">
        <f>IF('🔩 PISTON'!A257="","",'🔩 PISTON'!Q257)</f>
        <v/>
      </c>
      <c r="J213" s="1" t="str">
        <f>IF('🔩 PISTON'!A257="","",'🔩 PISTON'!D257)</f>
        <v/>
      </c>
      <c r="L213" s="1">
        <f>N(L212)+IF(AND('🔎 TRA CỨU NHANH'!$C$2&lt;&gt;"",OR(ISNUMBER(SEARCH('🔎 TRA CỨU NHANH'!$C$2,$A213)),ISNUMBER(SEARCH('🔎 TRA CỨU NHANH'!$C$2,$B213)))),1,0)</f>
        <v>0</v>
      </c>
      <c r="M213" s="1" t="str">
        <f t="shared" si="6"/>
        <v/>
      </c>
      <c r="N213" s="1">
        <f>N(N212)+IF(AND('💰 BÁO GIÁ'!$C$27&lt;&gt;"",OR(ISNUMBER(SEARCH('💰 BÁO GIÁ'!$C$27,$A213)),ISNUMBER(SEARCH('💰 BÁO GIÁ'!$C$27,$B213)))),1,0)</f>
        <v>0</v>
      </c>
      <c r="O213" s="1" t="str">
        <f t="shared" si="7"/>
        <v/>
      </c>
    </row>
    <row r="214" customHeight="1" spans="1:15">
      <c r="A214" s="1" t="str">
        <f>IF('🔩 PISTON'!A258="","",'🔩 PISTON'!A258)</f>
        <v/>
      </c>
      <c r="B214" s="1" t="str">
        <f>IF('🔩 PISTON'!A258="","","Piston "&amp;'🔩 PISTON'!U258)</f>
        <v/>
      </c>
      <c r="C214" s="1" t="str">
        <f>IF('🔩 PISTON'!A258="","","Piston")</f>
        <v/>
      </c>
      <c r="D214" s="1" t="str">
        <f>IF('🔩 PISTON'!A258="","",'🔩 PISTON'!L258)</f>
        <v/>
      </c>
      <c r="E214" s="1" t="str">
        <f>IF('🔩 PISTON'!A258="","",'🔩 PISTON'!M258)</f>
        <v/>
      </c>
      <c r="F214" s="1" t="str">
        <f>IF('🔩 PISTON'!A258="","",'🔩 PISTON'!N258)</f>
        <v/>
      </c>
      <c r="G214" s="1" t="str">
        <f>IF('🔩 PISTON'!A258="","",'🔩 PISTON'!O258)</f>
        <v/>
      </c>
      <c r="H214" s="1" t="str">
        <f>IF('🔩 PISTON'!A258="","",'🔩 PISTON'!P258)</f>
        <v/>
      </c>
      <c r="I214" s="1" t="str">
        <f>IF('🔩 PISTON'!A258="","",'🔩 PISTON'!Q258)</f>
        <v/>
      </c>
      <c r="J214" s="1" t="str">
        <f>IF('🔩 PISTON'!A258="","",'🔩 PISTON'!D258)</f>
        <v/>
      </c>
      <c r="L214" s="1">
        <f>N(L213)+IF(AND('🔎 TRA CỨU NHANH'!$C$2&lt;&gt;"",OR(ISNUMBER(SEARCH('🔎 TRA CỨU NHANH'!$C$2,$A214)),ISNUMBER(SEARCH('🔎 TRA CỨU NHANH'!$C$2,$B214)))),1,0)</f>
        <v>0</v>
      </c>
      <c r="M214" s="1" t="str">
        <f t="shared" si="6"/>
        <v/>
      </c>
      <c r="N214" s="1">
        <f>N(N213)+IF(AND('💰 BÁO GIÁ'!$C$27&lt;&gt;"",OR(ISNUMBER(SEARCH('💰 BÁO GIÁ'!$C$27,$A214)),ISNUMBER(SEARCH('💰 BÁO GIÁ'!$C$27,$B214)))),1,0)</f>
        <v>0</v>
      </c>
      <c r="O214" s="1" t="str">
        <f t="shared" si="7"/>
        <v/>
      </c>
    </row>
    <row r="215" customHeight="1" spans="1:15">
      <c r="A215" s="1" t="str">
        <f>IF('🔩 PISTON'!A259="","",'🔩 PISTON'!A259)</f>
        <v/>
      </c>
      <c r="B215" s="1" t="str">
        <f>IF('🔩 PISTON'!A259="","","Piston "&amp;'🔩 PISTON'!U259)</f>
        <v/>
      </c>
      <c r="C215" s="1" t="str">
        <f>IF('🔩 PISTON'!A259="","","Piston")</f>
        <v/>
      </c>
      <c r="D215" s="1" t="str">
        <f>IF('🔩 PISTON'!A259="","",'🔩 PISTON'!L259)</f>
        <v/>
      </c>
      <c r="E215" s="1" t="str">
        <f>IF('🔩 PISTON'!A259="","",'🔩 PISTON'!M259)</f>
        <v/>
      </c>
      <c r="F215" s="1" t="str">
        <f>IF('🔩 PISTON'!A259="","",'🔩 PISTON'!N259)</f>
        <v/>
      </c>
      <c r="G215" s="1" t="str">
        <f>IF('🔩 PISTON'!A259="","",'🔩 PISTON'!O259)</f>
        <v/>
      </c>
      <c r="H215" s="1" t="str">
        <f>IF('🔩 PISTON'!A259="","",'🔩 PISTON'!P259)</f>
        <v/>
      </c>
      <c r="I215" s="1" t="str">
        <f>IF('🔩 PISTON'!A259="","",'🔩 PISTON'!Q259)</f>
        <v/>
      </c>
      <c r="J215" s="1" t="str">
        <f>IF('🔩 PISTON'!A259="","",'🔩 PISTON'!D259)</f>
        <v/>
      </c>
      <c r="L215" s="1">
        <f>N(L214)+IF(AND('🔎 TRA CỨU NHANH'!$C$2&lt;&gt;"",OR(ISNUMBER(SEARCH('🔎 TRA CỨU NHANH'!$C$2,$A215)),ISNUMBER(SEARCH('🔎 TRA CỨU NHANH'!$C$2,$B215)))),1,0)</f>
        <v>0</v>
      </c>
      <c r="M215" s="1" t="str">
        <f t="shared" si="6"/>
        <v/>
      </c>
      <c r="N215" s="1">
        <f>N(N214)+IF(AND('💰 BÁO GIÁ'!$C$27&lt;&gt;"",OR(ISNUMBER(SEARCH('💰 BÁO GIÁ'!$C$27,$A215)),ISNUMBER(SEARCH('💰 BÁO GIÁ'!$C$27,$B215)))),1,0)</f>
        <v>0</v>
      </c>
      <c r="O215" s="1" t="str">
        <f t="shared" si="7"/>
        <v/>
      </c>
    </row>
    <row r="216" customHeight="1" spans="1:15">
      <c r="A216" s="1" t="str">
        <f>IF('🔩 PISTON'!A260="","",'🔩 PISTON'!A260)</f>
        <v/>
      </c>
      <c r="B216" s="1" t="str">
        <f>IF('🔩 PISTON'!A260="","","Piston "&amp;'🔩 PISTON'!U260)</f>
        <v/>
      </c>
      <c r="C216" s="1" t="str">
        <f>IF('🔩 PISTON'!A260="","","Piston")</f>
        <v/>
      </c>
      <c r="D216" s="1" t="str">
        <f>IF('🔩 PISTON'!A260="","",'🔩 PISTON'!L260)</f>
        <v/>
      </c>
      <c r="E216" s="1" t="str">
        <f>IF('🔩 PISTON'!A260="","",'🔩 PISTON'!M260)</f>
        <v/>
      </c>
      <c r="F216" s="1" t="str">
        <f>IF('🔩 PISTON'!A260="","",'🔩 PISTON'!N260)</f>
        <v/>
      </c>
      <c r="G216" s="1" t="str">
        <f>IF('🔩 PISTON'!A260="","",'🔩 PISTON'!O260)</f>
        <v/>
      </c>
      <c r="H216" s="1" t="str">
        <f>IF('🔩 PISTON'!A260="","",'🔩 PISTON'!P260)</f>
        <v/>
      </c>
      <c r="I216" s="1" t="str">
        <f>IF('🔩 PISTON'!A260="","",'🔩 PISTON'!Q260)</f>
        <v/>
      </c>
      <c r="J216" s="1" t="str">
        <f>IF('🔩 PISTON'!A260="","",'🔩 PISTON'!D260)</f>
        <v/>
      </c>
      <c r="L216" s="1">
        <f>N(L215)+IF(AND('🔎 TRA CỨU NHANH'!$C$2&lt;&gt;"",OR(ISNUMBER(SEARCH('🔎 TRA CỨU NHANH'!$C$2,$A216)),ISNUMBER(SEARCH('🔎 TRA CỨU NHANH'!$C$2,$B216)))),1,0)</f>
        <v>0</v>
      </c>
      <c r="M216" s="1" t="str">
        <f t="shared" si="6"/>
        <v/>
      </c>
      <c r="N216" s="1">
        <f>N(N215)+IF(AND('💰 BÁO GIÁ'!$C$27&lt;&gt;"",OR(ISNUMBER(SEARCH('💰 BÁO GIÁ'!$C$27,$A216)),ISNUMBER(SEARCH('💰 BÁO GIÁ'!$C$27,$B216)))),1,0)</f>
        <v>0</v>
      </c>
      <c r="O216" s="1" t="str">
        <f t="shared" si="7"/>
        <v/>
      </c>
    </row>
    <row r="217" customHeight="1" spans="1:15">
      <c r="A217" s="1" t="str">
        <f>IF('🔩 PISTON'!A261="","",'🔩 PISTON'!A261)</f>
        <v/>
      </c>
      <c r="B217" s="1" t="str">
        <f>IF('🔩 PISTON'!A261="","","Piston "&amp;'🔩 PISTON'!U261)</f>
        <v/>
      </c>
      <c r="C217" s="1" t="str">
        <f>IF('🔩 PISTON'!A261="","","Piston")</f>
        <v/>
      </c>
      <c r="D217" s="1" t="str">
        <f>IF('🔩 PISTON'!A261="","",'🔩 PISTON'!L261)</f>
        <v/>
      </c>
      <c r="E217" s="1" t="str">
        <f>IF('🔩 PISTON'!A261="","",'🔩 PISTON'!M261)</f>
        <v/>
      </c>
      <c r="F217" s="1" t="str">
        <f>IF('🔩 PISTON'!A261="","",'🔩 PISTON'!N261)</f>
        <v/>
      </c>
      <c r="G217" s="1" t="str">
        <f>IF('🔩 PISTON'!A261="","",'🔩 PISTON'!O261)</f>
        <v/>
      </c>
      <c r="H217" s="1" t="str">
        <f>IF('🔩 PISTON'!A261="","",'🔩 PISTON'!P261)</f>
        <v/>
      </c>
      <c r="I217" s="1" t="str">
        <f>IF('🔩 PISTON'!A261="","",'🔩 PISTON'!Q261)</f>
        <v/>
      </c>
      <c r="J217" s="1" t="str">
        <f>IF('🔩 PISTON'!A261="","",'🔩 PISTON'!D261)</f>
        <v/>
      </c>
      <c r="L217" s="1">
        <f>N(L216)+IF(AND('🔎 TRA CỨU NHANH'!$C$2&lt;&gt;"",OR(ISNUMBER(SEARCH('🔎 TRA CỨU NHANH'!$C$2,$A217)),ISNUMBER(SEARCH('🔎 TRA CỨU NHANH'!$C$2,$B217)))),1,0)</f>
        <v>0</v>
      </c>
      <c r="M217" s="1" t="str">
        <f t="shared" si="6"/>
        <v/>
      </c>
      <c r="N217" s="1">
        <f>N(N216)+IF(AND('💰 BÁO GIÁ'!$C$27&lt;&gt;"",OR(ISNUMBER(SEARCH('💰 BÁO GIÁ'!$C$27,$A217)),ISNUMBER(SEARCH('💰 BÁO GIÁ'!$C$27,$B217)))),1,0)</f>
        <v>0</v>
      </c>
      <c r="O217" s="1" t="str">
        <f t="shared" si="7"/>
        <v/>
      </c>
    </row>
    <row r="218" customHeight="1" spans="1:15">
      <c r="A218" s="1" t="str">
        <f>IF('🔩 PISTON'!A262="","",'🔩 PISTON'!A262)</f>
        <v/>
      </c>
      <c r="B218" s="1" t="str">
        <f>IF('🔩 PISTON'!A262="","","Piston "&amp;'🔩 PISTON'!U262)</f>
        <v/>
      </c>
      <c r="C218" s="1" t="str">
        <f>IF('🔩 PISTON'!A262="","","Piston")</f>
        <v/>
      </c>
      <c r="D218" s="1" t="str">
        <f>IF('🔩 PISTON'!A262="","",'🔩 PISTON'!L262)</f>
        <v/>
      </c>
      <c r="E218" s="1" t="str">
        <f>IF('🔩 PISTON'!A262="","",'🔩 PISTON'!M262)</f>
        <v/>
      </c>
      <c r="F218" s="1" t="str">
        <f>IF('🔩 PISTON'!A262="","",'🔩 PISTON'!N262)</f>
        <v/>
      </c>
      <c r="G218" s="1" t="str">
        <f>IF('🔩 PISTON'!A262="","",'🔩 PISTON'!O262)</f>
        <v/>
      </c>
      <c r="H218" s="1" t="str">
        <f>IF('🔩 PISTON'!A262="","",'🔩 PISTON'!P262)</f>
        <v/>
      </c>
      <c r="I218" s="1" t="str">
        <f>IF('🔩 PISTON'!A262="","",'🔩 PISTON'!Q262)</f>
        <v/>
      </c>
      <c r="J218" s="1" t="str">
        <f>IF('🔩 PISTON'!A262="","",'🔩 PISTON'!D262)</f>
        <v/>
      </c>
      <c r="L218" s="1">
        <f>N(L217)+IF(AND('🔎 TRA CỨU NHANH'!$C$2&lt;&gt;"",OR(ISNUMBER(SEARCH('🔎 TRA CỨU NHANH'!$C$2,$A218)),ISNUMBER(SEARCH('🔎 TRA CỨU NHANH'!$C$2,$B218)))),1,0)</f>
        <v>0</v>
      </c>
      <c r="M218" s="1" t="str">
        <f t="shared" si="6"/>
        <v/>
      </c>
      <c r="N218" s="1">
        <f>N(N217)+IF(AND('💰 BÁO GIÁ'!$C$27&lt;&gt;"",OR(ISNUMBER(SEARCH('💰 BÁO GIÁ'!$C$27,$A218)),ISNUMBER(SEARCH('💰 BÁO GIÁ'!$C$27,$B218)))),1,0)</f>
        <v>0</v>
      </c>
      <c r="O218" s="1" t="str">
        <f t="shared" si="7"/>
        <v/>
      </c>
    </row>
    <row r="219" customHeight="1" spans="1:15">
      <c r="A219" s="1" t="str">
        <f>IF('🔩 PISTON'!A263="","",'🔩 PISTON'!A263)</f>
        <v/>
      </c>
      <c r="B219" s="1" t="str">
        <f>IF('🔩 PISTON'!A263="","","Piston "&amp;'🔩 PISTON'!U263)</f>
        <v/>
      </c>
      <c r="C219" s="1" t="str">
        <f>IF('🔩 PISTON'!A263="","","Piston")</f>
        <v/>
      </c>
      <c r="D219" s="1" t="str">
        <f>IF('🔩 PISTON'!A263="","",'🔩 PISTON'!L263)</f>
        <v/>
      </c>
      <c r="E219" s="1" t="str">
        <f>IF('🔩 PISTON'!A263="","",'🔩 PISTON'!M263)</f>
        <v/>
      </c>
      <c r="F219" s="1" t="str">
        <f>IF('🔩 PISTON'!A263="","",'🔩 PISTON'!N263)</f>
        <v/>
      </c>
      <c r="G219" s="1" t="str">
        <f>IF('🔩 PISTON'!A263="","",'🔩 PISTON'!O263)</f>
        <v/>
      </c>
      <c r="H219" s="1" t="str">
        <f>IF('🔩 PISTON'!A263="","",'🔩 PISTON'!P263)</f>
        <v/>
      </c>
      <c r="I219" s="1" t="str">
        <f>IF('🔩 PISTON'!A263="","",'🔩 PISTON'!Q263)</f>
        <v/>
      </c>
      <c r="J219" s="1" t="str">
        <f>IF('🔩 PISTON'!A263="","",'🔩 PISTON'!D263)</f>
        <v/>
      </c>
      <c r="L219" s="1">
        <f>N(L218)+IF(AND('🔎 TRA CỨU NHANH'!$C$2&lt;&gt;"",OR(ISNUMBER(SEARCH('🔎 TRA CỨU NHANH'!$C$2,$A219)),ISNUMBER(SEARCH('🔎 TRA CỨU NHANH'!$C$2,$B219)))),1,0)</f>
        <v>0</v>
      </c>
      <c r="M219" s="1" t="str">
        <f t="shared" si="6"/>
        <v/>
      </c>
      <c r="N219" s="1">
        <f>N(N218)+IF(AND('💰 BÁO GIÁ'!$C$27&lt;&gt;"",OR(ISNUMBER(SEARCH('💰 BÁO GIÁ'!$C$27,$A219)),ISNUMBER(SEARCH('💰 BÁO GIÁ'!$C$27,$B219)))),1,0)</f>
        <v>0</v>
      </c>
      <c r="O219" s="1" t="str">
        <f t="shared" si="7"/>
        <v/>
      </c>
    </row>
    <row r="220" customHeight="1" spans="1:15">
      <c r="A220" s="1" t="str">
        <f>IF('🔩 PISTON'!A264="","",'🔩 PISTON'!A264)</f>
        <v/>
      </c>
      <c r="B220" s="1" t="str">
        <f>IF('🔩 PISTON'!A264="","","Piston "&amp;'🔩 PISTON'!U264)</f>
        <v/>
      </c>
      <c r="C220" s="1" t="str">
        <f>IF('🔩 PISTON'!A264="","","Piston")</f>
        <v/>
      </c>
      <c r="D220" s="1" t="str">
        <f>IF('🔩 PISTON'!A264="","",'🔩 PISTON'!L264)</f>
        <v/>
      </c>
      <c r="E220" s="1" t="str">
        <f>IF('🔩 PISTON'!A264="","",'🔩 PISTON'!M264)</f>
        <v/>
      </c>
      <c r="F220" s="1" t="str">
        <f>IF('🔩 PISTON'!A264="","",'🔩 PISTON'!N264)</f>
        <v/>
      </c>
      <c r="G220" s="1" t="str">
        <f>IF('🔩 PISTON'!A264="","",'🔩 PISTON'!O264)</f>
        <v/>
      </c>
      <c r="H220" s="1" t="str">
        <f>IF('🔩 PISTON'!A264="","",'🔩 PISTON'!P264)</f>
        <v/>
      </c>
      <c r="I220" s="1" t="str">
        <f>IF('🔩 PISTON'!A264="","",'🔩 PISTON'!Q264)</f>
        <v/>
      </c>
      <c r="J220" s="1" t="str">
        <f>IF('🔩 PISTON'!A264="","",'🔩 PISTON'!D264)</f>
        <v/>
      </c>
      <c r="L220" s="1">
        <f>N(L219)+IF(AND('🔎 TRA CỨU NHANH'!$C$2&lt;&gt;"",OR(ISNUMBER(SEARCH('🔎 TRA CỨU NHANH'!$C$2,$A220)),ISNUMBER(SEARCH('🔎 TRA CỨU NHANH'!$C$2,$B220)))),1,0)</f>
        <v>0</v>
      </c>
      <c r="M220" s="1" t="str">
        <f t="shared" si="6"/>
        <v/>
      </c>
      <c r="N220" s="1">
        <f>N(N219)+IF(AND('💰 BÁO GIÁ'!$C$27&lt;&gt;"",OR(ISNUMBER(SEARCH('💰 BÁO GIÁ'!$C$27,$A220)),ISNUMBER(SEARCH('💰 BÁO GIÁ'!$C$27,$B220)))),1,0)</f>
        <v>0</v>
      </c>
      <c r="O220" s="1" t="str">
        <f t="shared" si="7"/>
        <v/>
      </c>
    </row>
    <row r="221" customHeight="1" spans="1:15">
      <c r="A221" s="1" t="str">
        <f>IF('🔩 PISTON'!A265="","",'🔩 PISTON'!A265)</f>
        <v/>
      </c>
      <c r="B221" s="1" t="str">
        <f>IF('🔩 PISTON'!A265="","","Piston "&amp;'🔩 PISTON'!U265)</f>
        <v/>
      </c>
      <c r="C221" s="1" t="str">
        <f>IF('🔩 PISTON'!A265="","","Piston")</f>
        <v/>
      </c>
      <c r="D221" s="1" t="str">
        <f>IF('🔩 PISTON'!A265="","",'🔩 PISTON'!L265)</f>
        <v/>
      </c>
      <c r="E221" s="1" t="str">
        <f>IF('🔩 PISTON'!A265="","",'🔩 PISTON'!M265)</f>
        <v/>
      </c>
      <c r="F221" s="1" t="str">
        <f>IF('🔩 PISTON'!A265="","",'🔩 PISTON'!N265)</f>
        <v/>
      </c>
      <c r="G221" s="1" t="str">
        <f>IF('🔩 PISTON'!A265="","",'🔩 PISTON'!O265)</f>
        <v/>
      </c>
      <c r="H221" s="1" t="str">
        <f>IF('🔩 PISTON'!A265="","",'🔩 PISTON'!P265)</f>
        <v/>
      </c>
      <c r="I221" s="1" t="str">
        <f>IF('🔩 PISTON'!A265="","",'🔩 PISTON'!Q265)</f>
        <v/>
      </c>
      <c r="J221" s="1" t="str">
        <f>IF('🔩 PISTON'!A265="","",'🔩 PISTON'!D265)</f>
        <v/>
      </c>
      <c r="L221" s="1">
        <f>N(L220)+IF(AND('🔎 TRA CỨU NHANH'!$C$2&lt;&gt;"",OR(ISNUMBER(SEARCH('🔎 TRA CỨU NHANH'!$C$2,$A221)),ISNUMBER(SEARCH('🔎 TRA CỨU NHANH'!$C$2,$B221)))),1,0)</f>
        <v>0</v>
      </c>
      <c r="M221" s="1" t="str">
        <f t="shared" si="6"/>
        <v/>
      </c>
      <c r="N221" s="1">
        <f>N(N220)+IF(AND('💰 BÁO GIÁ'!$C$27&lt;&gt;"",OR(ISNUMBER(SEARCH('💰 BÁO GIÁ'!$C$27,$A221)),ISNUMBER(SEARCH('💰 BÁO GIÁ'!$C$27,$B221)))),1,0)</f>
        <v>0</v>
      </c>
      <c r="O221" s="1" t="str">
        <f t="shared" si="7"/>
        <v/>
      </c>
    </row>
    <row r="222" customHeight="1" spans="1:15">
      <c r="A222" s="1" t="str">
        <f>IF('🔩 PISTON'!A266="","",'🔩 PISTON'!A266)</f>
        <v/>
      </c>
      <c r="B222" s="1" t="str">
        <f>IF('🔩 PISTON'!A266="","","Piston "&amp;'🔩 PISTON'!U266)</f>
        <v/>
      </c>
      <c r="C222" s="1" t="str">
        <f>IF('🔩 PISTON'!A266="","","Piston")</f>
        <v/>
      </c>
      <c r="D222" s="1" t="str">
        <f>IF('🔩 PISTON'!A266="","",'🔩 PISTON'!L266)</f>
        <v/>
      </c>
      <c r="E222" s="1" t="str">
        <f>IF('🔩 PISTON'!A266="","",'🔩 PISTON'!M266)</f>
        <v/>
      </c>
      <c r="F222" s="1" t="str">
        <f>IF('🔩 PISTON'!A266="","",'🔩 PISTON'!N266)</f>
        <v/>
      </c>
      <c r="G222" s="1" t="str">
        <f>IF('🔩 PISTON'!A266="","",'🔩 PISTON'!O266)</f>
        <v/>
      </c>
      <c r="H222" s="1" t="str">
        <f>IF('🔩 PISTON'!A266="","",'🔩 PISTON'!P266)</f>
        <v/>
      </c>
      <c r="I222" s="1" t="str">
        <f>IF('🔩 PISTON'!A266="","",'🔩 PISTON'!Q266)</f>
        <v/>
      </c>
      <c r="J222" s="1" t="str">
        <f>IF('🔩 PISTON'!A266="","",'🔩 PISTON'!D266)</f>
        <v/>
      </c>
      <c r="L222" s="1">
        <f>N(L221)+IF(AND('🔎 TRA CỨU NHANH'!$C$2&lt;&gt;"",OR(ISNUMBER(SEARCH('🔎 TRA CỨU NHANH'!$C$2,$A222)),ISNUMBER(SEARCH('🔎 TRA CỨU NHANH'!$C$2,$B222)))),1,0)</f>
        <v>0</v>
      </c>
      <c r="M222" s="1" t="str">
        <f t="shared" si="6"/>
        <v/>
      </c>
      <c r="N222" s="1">
        <f>N(N221)+IF(AND('💰 BÁO GIÁ'!$C$27&lt;&gt;"",OR(ISNUMBER(SEARCH('💰 BÁO GIÁ'!$C$27,$A222)),ISNUMBER(SEARCH('💰 BÁO GIÁ'!$C$27,$B222)))),1,0)</f>
        <v>0</v>
      </c>
      <c r="O222" s="1" t="str">
        <f t="shared" si="7"/>
        <v/>
      </c>
    </row>
    <row r="223" customHeight="1" spans="1:15">
      <c r="A223" s="1" t="str">
        <f>IF('🔩 PISTON'!A267="","",'🔩 PISTON'!A267)</f>
        <v/>
      </c>
      <c r="B223" s="1" t="str">
        <f>IF('🔩 PISTON'!A267="","","Piston "&amp;'🔩 PISTON'!U267)</f>
        <v/>
      </c>
      <c r="C223" s="1" t="str">
        <f>IF('🔩 PISTON'!A267="","","Piston")</f>
        <v/>
      </c>
      <c r="D223" s="1" t="str">
        <f>IF('🔩 PISTON'!A267="","",'🔩 PISTON'!L267)</f>
        <v/>
      </c>
      <c r="E223" s="1" t="str">
        <f>IF('🔩 PISTON'!A267="","",'🔩 PISTON'!M267)</f>
        <v/>
      </c>
      <c r="F223" s="1" t="str">
        <f>IF('🔩 PISTON'!A267="","",'🔩 PISTON'!N267)</f>
        <v/>
      </c>
      <c r="G223" s="1" t="str">
        <f>IF('🔩 PISTON'!A267="","",'🔩 PISTON'!O267)</f>
        <v/>
      </c>
      <c r="H223" s="1" t="str">
        <f>IF('🔩 PISTON'!A267="","",'🔩 PISTON'!P267)</f>
        <v/>
      </c>
      <c r="I223" s="1" t="str">
        <f>IF('🔩 PISTON'!A267="","",'🔩 PISTON'!Q267)</f>
        <v/>
      </c>
      <c r="J223" s="1" t="str">
        <f>IF('🔩 PISTON'!A267="","",'🔩 PISTON'!D267)</f>
        <v/>
      </c>
      <c r="L223" s="1">
        <f>N(L222)+IF(AND('🔎 TRA CỨU NHANH'!$C$2&lt;&gt;"",OR(ISNUMBER(SEARCH('🔎 TRA CỨU NHANH'!$C$2,$A223)),ISNUMBER(SEARCH('🔎 TRA CỨU NHANH'!$C$2,$B223)))),1,0)</f>
        <v>0</v>
      </c>
      <c r="M223" s="1" t="str">
        <f t="shared" si="6"/>
        <v/>
      </c>
      <c r="N223" s="1">
        <f>N(N222)+IF(AND('💰 BÁO GIÁ'!$C$27&lt;&gt;"",OR(ISNUMBER(SEARCH('💰 BÁO GIÁ'!$C$27,$A223)),ISNUMBER(SEARCH('💰 BÁO GIÁ'!$C$27,$B223)))),1,0)</f>
        <v>0</v>
      </c>
      <c r="O223" s="1" t="str">
        <f t="shared" si="7"/>
        <v/>
      </c>
    </row>
    <row r="224" customHeight="1" spans="1:15">
      <c r="A224" s="1" t="str">
        <f>IF('🔩 PISTON'!A268="","",'🔩 PISTON'!A268)</f>
        <v/>
      </c>
      <c r="B224" s="1" t="str">
        <f>IF('🔩 PISTON'!A268="","","Piston "&amp;'🔩 PISTON'!U268)</f>
        <v/>
      </c>
      <c r="C224" s="1" t="str">
        <f>IF('🔩 PISTON'!A268="","","Piston")</f>
        <v/>
      </c>
      <c r="D224" s="1" t="str">
        <f>IF('🔩 PISTON'!A268="","",'🔩 PISTON'!L268)</f>
        <v/>
      </c>
      <c r="E224" s="1" t="str">
        <f>IF('🔩 PISTON'!A268="","",'🔩 PISTON'!M268)</f>
        <v/>
      </c>
      <c r="F224" s="1" t="str">
        <f>IF('🔩 PISTON'!A268="","",'🔩 PISTON'!N268)</f>
        <v/>
      </c>
      <c r="G224" s="1" t="str">
        <f>IF('🔩 PISTON'!A268="","",'🔩 PISTON'!O268)</f>
        <v/>
      </c>
      <c r="H224" s="1" t="str">
        <f>IF('🔩 PISTON'!A268="","",'🔩 PISTON'!P268)</f>
        <v/>
      </c>
      <c r="I224" s="1" t="str">
        <f>IF('🔩 PISTON'!A268="","",'🔩 PISTON'!Q268)</f>
        <v/>
      </c>
      <c r="J224" s="1" t="str">
        <f>IF('🔩 PISTON'!A268="","",'🔩 PISTON'!D268)</f>
        <v/>
      </c>
      <c r="L224" s="1">
        <f>N(L223)+IF(AND('🔎 TRA CỨU NHANH'!$C$2&lt;&gt;"",OR(ISNUMBER(SEARCH('🔎 TRA CỨU NHANH'!$C$2,$A224)),ISNUMBER(SEARCH('🔎 TRA CỨU NHANH'!$C$2,$B224)))),1,0)</f>
        <v>0</v>
      </c>
      <c r="M224" s="1" t="str">
        <f t="shared" si="6"/>
        <v/>
      </c>
      <c r="N224" s="1">
        <f>N(N223)+IF(AND('💰 BÁO GIÁ'!$C$27&lt;&gt;"",OR(ISNUMBER(SEARCH('💰 BÁO GIÁ'!$C$27,$A224)),ISNUMBER(SEARCH('💰 BÁO GIÁ'!$C$27,$B224)))),1,0)</f>
        <v>0</v>
      </c>
      <c r="O224" s="1" t="str">
        <f t="shared" si="7"/>
        <v/>
      </c>
    </row>
    <row r="225" customHeight="1" spans="1:15">
      <c r="A225" s="1" t="str">
        <f>IF('🔩 PISTON'!A269="","",'🔩 PISTON'!A269)</f>
        <v/>
      </c>
      <c r="B225" s="1" t="str">
        <f>IF('🔩 PISTON'!A269="","","Piston "&amp;'🔩 PISTON'!U269)</f>
        <v/>
      </c>
      <c r="C225" s="1" t="str">
        <f>IF('🔩 PISTON'!A269="","","Piston")</f>
        <v/>
      </c>
      <c r="D225" s="1" t="str">
        <f>IF('🔩 PISTON'!A269="","",'🔩 PISTON'!L269)</f>
        <v/>
      </c>
      <c r="E225" s="1" t="str">
        <f>IF('🔩 PISTON'!A269="","",'🔩 PISTON'!M269)</f>
        <v/>
      </c>
      <c r="F225" s="1" t="str">
        <f>IF('🔩 PISTON'!A269="","",'🔩 PISTON'!N269)</f>
        <v/>
      </c>
      <c r="G225" s="1" t="str">
        <f>IF('🔩 PISTON'!A269="","",'🔩 PISTON'!O269)</f>
        <v/>
      </c>
      <c r="H225" s="1" t="str">
        <f>IF('🔩 PISTON'!A269="","",'🔩 PISTON'!P269)</f>
        <v/>
      </c>
      <c r="I225" s="1" t="str">
        <f>IF('🔩 PISTON'!A269="","",'🔩 PISTON'!Q269)</f>
        <v/>
      </c>
      <c r="J225" s="1" t="str">
        <f>IF('🔩 PISTON'!A269="","",'🔩 PISTON'!D269)</f>
        <v/>
      </c>
      <c r="L225" s="1">
        <f>N(L224)+IF(AND('🔎 TRA CỨU NHANH'!$C$2&lt;&gt;"",OR(ISNUMBER(SEARCH('🔎 TRA CỨU NHANH'!$C$2,$A225)),ISNUMBER(SEARCH('🔎 TRA CỨU NHANH'!$C$2,$B225)))),1,0)</f>
        <v>0</v>
      </c>
      <c r="M225" s="1" t="str">
        <f t="shared" si="6"/>
        <v/>
      </c>
      <c r="N225" s="1">
        <f>N(N224)+IF(AND('💰 BÁO GIÁ'!$C$27&lt;&gt;"",OR(ISNUMBER(SEARCH('💰 BÁO GIÁ'!$C$27,$A225)),ISNUMBER(SEARCH('💰 BÁO GIÁ'!$C$27,$B225)))),1,0)</f>
        <v>0</v>
      </c>
      <c r="O225" s="1" t="str">
        <f t="shared" si="7"/>
        <v/>
      </c>
    </row>
    <row r="226" customHeight="1" spans="1:15">
      <c r="A226" s="1" t="str">
        <f>IF('🔩 PISTON'!A270="","",'🔩 PISTON'!A270)</f>
        <v>HH00411</v>
      </c>
      <c r="B226" s="1" t="str">
        <f>IF('🔩 PISTON'!A270="","","Piston "&amp;'🔩 PISTON'!U270)</f>
        <v>Piston KOMATSU 4D95-S · ĐK95 (A) - IZUMI</v>
      </c>
      <c r="C226" s="1" t="str">
        <f>IF('🔩 PISTON'!A270="","","Piston")</f>
        <v>Piston</v>
      </c>
      <c r="D226" s="1" t="str">
        <f>IF('🔩 PISTON'!A270="","",'🔩 PISTON'!L270)</f>
        <v>Bộ 4</v>
      </c>
      <c r="E226" s="13">
        <f>IF('🔩 PISTON'!A270="","",'🔩 PISTON'!M270)</f>
        <v>0</v>
      </c>
      <c r="F226" s="13">
        <f>IF('🔩 PISTON'!A270="","",'🔩 PISTON'!N270)</f>
        <v>0</v>
      </c>
      <c r="G226" s="13">
        <f>IF('🔩 PISTON'!A270="","",'🔩 PISTON'!O270)</f>
        <v>0</v>
      </c>
      <c r="H226" s="13">
        <f>IF('🔩 PISTON'!A270="","",'🔩 PISTON'!P270)</f>
        <v>0</v>
      </c>
      <c r="I226" s="13">
        <f>IF('🔩 PISTON'!A270="","",'🔩 PISTON'!Q270)</f>
        <v>0</v>
      </c>
      <c r="J226" s="1">
        <f>IF('🔩 PISTON'!A270="","",'🔩 PISTON'!D270)</f>
        <v>95</v>
      </c>
      <c r="L226" s="1">
        <f>N(L225)+IF(AND('🔎 TRA CỨU NHANH'!$C$2&lt;&gt;"",OR(ISNUMBER(SEARCH('🔎 TRA CỨU NHANH'!$C$2,$A226)),ISNUMBER(SEARCH('🔎 TRA CỨU NHANH'!$C$2,$B226)))),1,0)</f>
        <v>0</v>
      </c>
      <c r="M226" s="1" t="str">
        <f t="shared" si="6"/>
        <v/>
      </c>
      <c r="N226" s="1">
        <f>N(N225)+IF(AND('💰 BÁO GIÁ'!$C$27&lt;&gt;"",OR(ISNUMBER(SEARCH('💰 BÁO GIÁ'!$C$27,$A226)),ISNUMBER(SEARCH('💰 BÁO GIÁ'!$C$27,$B226)))),1,0)</f>
        <v>0</v>
      </c>
      <c r="O226" s="1" t="str">
        <f t="shared" si="7"/>
        <v/>
      </c>
    </row>
    <row r="227" customHeight="1" spans="1:15">
      <c r="A227" s="1" t="str">
        <f>IF('🔩 PISTON'!A271="","",'🔩 PISTON'!A271)</f>
        <v/>
      </c>
      <c r="B227" s="1" t="str">
        <f>IF('🔩 PISTON'!A271="","","Piston "&amp;'🔩 PISTON'!U271)</f>
        <v/>
      </c>
      <c r="C227" s="1" t="str">
        <f>IF('🔩 PISTON'!A271="","","Piston")</f>
        <v/>
      </c>
      <c r="D227" s="1" t="str">
        <f>IF('🔩 PISTON'!A271="","",'🔩 PISTON'!L271)</f>
        <v/>
      </c>
      <c r="E227" s="1" t="str">
        <f>IF('🔩 PISTON'!A271="","",'🔩 PISTON'!M271)</f>
        <v/>
      </c>
      <c r="F227" s="1" t="str">
        <f>IF('🔩 PISTON'!A271="","",'🔩 PISTON'!N271)</f>
        <v/>
      </c>
      <c r="G227" s="1" t="str">
        <f>IF('🔩 PISTON'!A271="","",'🔩 PISTON'!O271)</f>
        <v/>
      </c>
      <c r="H227" s="1" t="str">
        <f>IF('🔩 PISTON'!A271="","",'🔩 PISTON'!P271)</f>
        <v/>
      </c>
      <c r="I227" s="1" t="str">
        <f>IF('🔩 PISTON'!A271="","",'🔩 PISTON'!Q271)</f>
        <v/>
      </c>
      <c r="J227" s="1" t="str">
        <f>IF('🔩 PISTON'!A271="","",'🔩 PISTON'!D271)</f>
        <v/>
      </c>
      <c r="L227" s="1">
        <f>N(L226)+IF(AND('🔎 TRA CỨU NHANH'!$C$2&lt;&gt;"",OR(ISNUMBER(SEARCH('🔎 TRA CỨU NHANH'!$C$2,$A227)),ISNUMBER(SEARCH('🔎 TRA CỨU NHANH'!$C$2,$B227)))),1,0)</f>
        <v>0</v>
      </c>
      <c r="M227" s="1" t="str">
        <f t="shared" si="6"/>
        <v/>
      </c>
      <c r="N227" s="1">
        <f>N(N226)+IF(AND('💰 BÁO GIÁ'!$C$27&lt;&gt;"",OR(ISNUMBER(SEARCH('💰 BÁO GIÁ'!$C$27,$A227)),ISNUMBER(SEARCH('💰 BÁO GIÁ'!$C$27,$B227)))),1,0)</f>
        <v>0</v>
      </c>
      <c r="O227" s="1" t="str">
        <f t="shared" si="7"/>
        <v/>
      </c>
    </row>
    <row r="228" customHeight="1" spans="1:15">
      <c r="A228" s="1" t="str">
        <f>IF('🔩 PISTON'!A272="","",'🔩 PISTON'!A272)</f>
        <v/>
      </c>
      <c r="B228" s="1" t="str">
        <f>IF('🔩 PISTON'!A272="","","Piston "&amp;'🔩 PISTON'!U272)</f>
        <v/>
      </c>
      <c r="C228" s="1" t="str">
        <f>IF('🔩 PISTON'!A272="","","Piston")</f>
        <v/>
      </c>
      <c r="D228" s="1" t="str">
        <f>IF('🔩 PISTON'!A272="","",'🔩 PISTON'!L272)</f>
        <v/>
      </c>
      <c r="E228" s="1" t="str">
        <f>IF('🔩 PISTON'!A272="","",'🔩 PISTON'!M272)</f>
        <v/>
      </c>
      <c r="F228" s="1" t="str">
        <f>IF('🔩 PISTON'!A272="","",'🔩 PISTON'!N272)</f>
        <v/>
      </c>
      <c r="G228" s="1" t="str">
        <f>IF('🔩 PISTON'!A272="","",'🔩 PISTON'!O272)</f>
        <v/>
      </c>
      <c r="H228" s="1" t="str">
        <f>IF('🔩 PISTON'!A272="","",'🔩 PISTON'!P272)</f>
        <v/>
      </c>
      <c r="I228" s="1" t="str">
        <f>IF('🔩 PISTON'!A272="","",'🔩 PISTON'!Q272)</f>
        <v/>
      </c>
      <c r="J228" s="1" t="str">
        <f>IF('🔩 PISTON'!A272="","",'🔩 PISTON'!D272)</f>
        <v/>
      </c>
      <c r="L228" s="1">
        <f>N(L227)+IF(AND('🔎 TRA CỨU NHANH'!$C$2&lt;&gt;"",OR(ISNUMBER(SEARCH('🔎 TRA CỨU NHANH'!$C$2,$A228)),ISNUMBER(SEARCH('🔎 TRA CỨU NHANH'!$C$2,$B228)))),1,0)</f>
        <v>0</v>
      </c>
      <c r="M228" s="1" t="str">
        <f t="shared" si="6"/>
        <v/>
      </c>
      <c r="N228" s="1">
        <f>N(N227)+IF(AND('💰 BÁO GIÁ'!$C$27&lt;&gt;"",OR(ISNUMBER(SEARCH('💰 BÁO GIÁ'!$C$27,$A228)),ISNUMBER(SEARCH('💰 BÁO GIÁ'!$C$27,$B228)))),1,0)</f>
        <v>0</v>
      </c>
      <c r="O228" s="1" t="str">
        <f t="shared" si="7"/>
        <v/>
      </c>
    </row>
    <row r="229" customHeight="1" spans="1:15">
      <c r="A229" s="1" t="str">
        <f>IF('🔩 PISTON'!A273="","",'🔩 PISTON'!A273)</f>
        <v>HH00064</v>
      </c>
      <c r="B229" s="1" t="str">
        <f>IF('🔩 PISTON'!A273="","","Piston "&amp;'🔩 PISTON'!U273)</f>
        <v>Piston KOMATSU 4D95K · ĐK95 (A) - IZUMI</v>
      </c>
      <c r="C229" s="1" t="str">
        <f>IF('🔩 PISTON'!A273="","","Piston")</f>
        <v>Piston</v>
      </c>
      <c r="D229" s="1" t="str">
        <f>IF('🔩 PISTON'!A273="","",'🔩 PISTON'!L273)</f>
        <v>Bộ 4</v>
      </c>
      <c r="E229" s="13">
        <f>IF('🔩 PISTON'!A273="","",'🔩 PISTON'!M273)</f>
        <v>0</v>
      </c>
      <c r="F229" s="13">
        <f>IF('🔩 PISTON'!A273="","",'🔩 PISTON'!N273)</f>
        <v>0</v>
      </c>
      <c r="G229" s="13">
        <f>IF('🔩 PISTON'!A273="","",'🔩 PISTON'!O273)</f>
        <v>0</v>
      </c>
      <c r="H229" s="13">
        <f>IF('🔩 PISTON'!A273="","",'🔩 PISTON'!P273)</f>
        <v>0</v>
      </c>
      <c r="I229" s="13">
        <f>IF('🔩 PISTON'!A273="","",'🔩 PISTON'!Q273)</f>
        <v>0</v>
      </c>
      <c r="J229" s="1">
        <f>IF('🔩 PISTON'!A273="","",'🔩 PISTON'!D273)</f>
        <v>95</v>
      </c>
      <c r="L229" s="1">
        <f>N(L228)+IF(AND('🔎 TRA CỨU NHANH'!$C$2&lt;&gt;"",OR(ISNUMBER(SEARCH('🔎 TRA CỨU NHANH'!$C$2,$A229)),ISNUMBER(SEARCH('🔎 TRA CỨU NHANH'!$C$2,$B229)))),1,0)</f>
        <v>0</v>
      </c>
      <c r="M229" s="1" t="str">
        <f t="shared" si="6"/>
        <v/>
      </c>
      <c r="N229" s="1">
        <f>N(N228)+IF(AND('💰 BÁO GIÁ'!$C$27&lt;&gt;"",OR(ISNUMBER(SEARCH('💰 BÁO GIÁ'!$C$27,$A229)),ISNUMBER(SEARCH('💰 BÁO GIÁ'!$C$27,$B229)))),1,0)</f>
        <v>0</v>
      </c>
      <c r="O229" s="1" t="str">
        <f t="shared" si="7"/>
        <v/>
      </c>
    </row>
    <row r="230" customHeight="1" spans="1:15">
      <c r="A230" s="1" t="str">
        <f>IF('🔩 PISTON'!A274="","",'🔩 PISTON'!A274)</f>
        <v>HH070375</v>
      </c>
      <c r="B230" s="1" t="str">
        <f>IF('🔩 PISTON'!A274="","","Piston "&amp;'🔩 PISTON'!U274)</f>
        <v>Piston KOMATSU 4D95L-1 · ĐK95 (A) - IZUMI</v>
      </c>
      <c r="C230" s="1" t="str">
        <f>IF('🔩 PISTON'!A274="","","Piston")</f>
        <v>Piston</v>
      </c>
      <c r="D230" s="1" t="str">
        <f>IF('🔩 PISTON'!A274="","",'🔩 PISTON'!L274)</f>
        <v>Bộ 4</v>
      </c>
      <c r="E230" s="13">
        <f>IF('🔩 PISTON'!A274="","",'🔩 PISTON'!M274)</f>
        <v>0</v>
      </c>
      <c r="F230" s="13">
        <f>IF('🔩 PISTON'!A274="","",'🔩 PISTON'!N274)</f>
        <v>0</v>
      </c>
      <c r="G230" s="13">
        <f>IF('🔩 PISTON'!A274="","",'🔩 PISTON'!O274)</f>
        <v>0</v>
      </c>
      <c r="H230" s="13">
        <f>IF('🔩 PISTON'!A274="","",'🔩 PISTON'!P274)</f>
        <v>0</v>
      </c>
      <c r="I230" s="13">
        <f>IF('🔩 PISTON'!A274="","",'🔩 PISTON'!Q274)</f>
        <v>0</v>
      </c>
      <c r="J230" s="1">
        <f>IF('🔩 PISTON'!A274="","",'🔩 PISTON'!D274)</f>
        <v>95</v>
      </c>
      <c r="L230" s="1">
        <f>N(L229)+IF(AND('🔎 TRA CỨU NHANH'!$C$2&lt;&gt;"",OR(ISNUMBER(SEARCH('🔎 TRA CỨU NHANH'!$C$2,$A230)),ISNUMBER(SEARCH('🔎 TRA CỨU NHANH'!$C$2,$B230)))),1,0)</f>
        <v>0</v>
      </c>
      <c r="M230" s="1" t="str">
        <f t="shared" si="6"/>
        <v/>
      </c>
      <c r="N230" s="1">
        <f>N(N229)+IF(AND('💰 BÁO GIÁ'!$C$27&lt;&gt;"",OR(ISNUMBER(SEARCH('💰 BÁO GIÁ'!$C$27,$A230)),ISNUMBER(SEARCH('💰 BÁO GIÁ'!$C$27,$B230)))),1,0)</f>
        <v>0</v>
      </c>
      <c r="O230" s="1" t="str">
        <f t="shared" si="7"/>
        <v/>
      </c>
    </row>
    <row r="231" customHeight="1" spans="1:15">
      <c r="A231" s="1" t="str">
        <f>IF('🔩 PISTON'!A275="","",'🔩 PISTON'!A275)</f>
        <v/>
      </c>
      <c r="B231" s="1" t="str">
        <f>IF('🔩 PISTON'!A275="","","Piston "&amp;'🔩 PISTON'!U275)</f>
        <v/>
      </c>
      <c r="C231" s="1" t="str">
        <f>IF('🔩 PISTON'!A275="","","Piston")</f>
        <v/>
      </c>
      <c r="D231" s="1" t="str">
        <f>IF('🔩 PISTON'!A275="","",'🔩 PISTON'!L275)</f>
        <v/>
      </c>
      <c r="E231" s="1" t="str">
        <f>IF('🔩 PISTON'!A275="","",'🔩 PISTON'!M275)</f>
        <v/>
      </c>
      <c r="F231" s="1" t="str">
        <f>IF('🔩 PISTON'!A275="","",'🔩 PISTON'!N275)</f>
        <v/>
      </c>
      <c r="G231" s="1" t="str">
        <f>IF('🔩 PISTON'!A275="","",'🔩 PISTON'!O275)</f>
        <v/>
      </c>
      <c r="H231" s="1" t="str">
        <f>IF('🔩 PISTON'!A275="","",'🔩 PISTON'!P275)</f>
        <v/>
      </c>
      <c r="I231" s="1" t="str">
        <f>IF('🔩 PISTON'!A275="","",'🔩 PISTON'!Q275)</f>
        <v/>
      </c>
      <c r="J231" s="1" t="str">
        <f>IF('🔩 PISTON'!A275="","",'🔩 PISTON'!D275)</f>
        <v/>
      </c>
      <c r="L231" s="1">
        <f>N(L230)+IF(AND('🔎 TRA CỨU NHANH'!$C$2&lt;&gt;"",OR(ISNUMBER(SEARCH('🔎 TRA CỨU NHANH'!$C$2,$A231)),ISNUMBER(SEARCH('🔎 TRA CỨU NHANH'!$C$2,$B231)))),1,0)</f>
        <v>0</v>
      </c>
      <c r="M231" s="1" t="str">
        <f t="shared" si="6"/>
        <v/>
      </c>
      <c r="N231" s="1">
        <f>N(N230)+IF(AND('💰 BÁO GIÁ'!$C$27&lt;&gt;"",OR(ISNUMBER(SEARCH('💰 BÁO GIÁ'!$C$27,$A231)),ISNUMBER(SEARCH('💰 BÁO GIÁ'!$C$27,$B231)))),1,0)</f>
        <v>0</v>
      </c>
      <c r="O231" s="1" t="str">
        <f t="shared" si="7"/>
        <v/>
      </c>
    </row>
    <row r="232" customHeight="1" spans="1:15">
      <c r="A232" s="1" t="str">
        <f>IF('🔩 PISTON'!A276="","",'🔩 PISTON'!A276)</f>
        <v/>
      </c>
      <c r="B232" s="1" t="str">
        <f>IF('🔩 PISTON'!A276="","","Piston "&amp;'🔩 PISTON'!U276)</f>
        <v/>
      </c>
      <c r="C232" s="1" t="str">
        <f>IF('🔩 PISTON'!A276="","","Piston")</f>
        <v/>
      </c>
      <c r="D232" s="1" t="str">
        <f>IF('🔩 PISTON'!A276="","",'🔩 PISTON'!L276)</f>
        <v/>
      </c>
      <c r="E232" s="1" t="str">
        <f>IF('🔩 PISTON'!A276="","",'🔩 PISTON'!M276)</f>
        <v/>
      </c>
      <c r="F232" s="1" t="str">
        <f>IF('🔩 PISTON'!A276="","",'🔩 PISTON'!N276)</f>
        <v/>
      </c>
      <c r="G232" s="1" t="str">
        <f>IF('🔩 PISTON'!A276="","",'🔩 PISTON'!O276)</f>
        <v/>
      </c>
      <c r="H232" s="1" t="str">
        <f>IF('🔩 PISTON'!A276="","",'🔩 PISTON'!P276)</f>
        <v/>
      </c>
      <c r="I232" s="1" t="str">
        <f>IF('🔩 PISTON'!A276="","",'🔩 PISTON'!Q276)</f>
        <v/>
      </c>
      <c r="J232" s="1" t="str">
        <f>IF('🔩 PISTON'!A276="","",'🔩 PISTON'!D276)</f>
        <v/>
      </c>
      <c r="L232" s="1">
        <f>N(L231)+IF(AND('🔎 TRA CỨU NHANH'!$C$2&lt;&gt;"",OR(ISNUMBER(SEARCH('🔎 TRA CỨU NHANH'!$C$2,$A232)),ISNUMBER(SEARCH('🔎 TRA CỨU NHANH'!$C$2,$B232)))),1,0)</f>
        <v>0</v>
      </c>
      <c r="M232" s="1" t="str">
        <f t="shared" si="6"/>
        <v/>
      </c>
      <c r="N232" s="1">
        <f>N(N231)+IF(AND('💰 BÁO GIÁ'!$C$27&lt;&gt;"",OR(ISNUMBER(SEARCH('💰 BÁO GIÁ'!$C$27,$A232)),ISNUMBER(SEARCH('💰 BÁO GIÁ'!$C$27,$B232)))),1,0)</f>
        <v>0</v>
      </c>
      <c r="O232" s="1" t="str">
        <f t="shared" si="7"/>
        <v/>
      </c>
    </row>
    <row r="233" customHeight="1" spans="1:15">
      <c r="A233" s="1" t="str">
        <f>IF('🔩 PISTON'!A277="","",'🔩 PISTON'!A277)</f>
        <v/>
      </c>
      <c r="B233" s="1" t="str">
        <f>IF('🔩 PISTON'!A277="","","Piston "&amp;'🔩 PISTON'!U277)</f>
        <v/>
      </c>
      <c r="C233" s="1" t="str">
        <f>IF('🔩 PISTON'!A277="","","Piston")</f>
        <v/>
      </c>
      <c r="D233" s="1" t="str">
        <f>IF('🔩 PISTON'!A277="","",'🔩 PISTON'!L277)</f>
        <v/>
      </c>
      <c r="E233" s="1" t="str">
        <f>IF('🔩 PISTON'!A277="","",'🔩 PISTON'!M277)</f>
        <v/>
      </c>
      <c r="F233" s="1" t="str">
        <f>IF('🔩 PISTON'!A277="","",'🔩 PISTON'!N277)</f>
        <v/>
      </c>
      <c r="G233" s="1" t="str">
        <f>IF('🔩 PISTON'!A277="","",'🔩 PISTON'!O277)</f>
        <v/>
      </c>
      <c r="H233" s="1" t="str">
        <f>IF('🔩 PISTON'!A277="","",'🔩 PISTON'!P277)</f>
        <v/>
      </c>
      <c r="I233" s="1" t="str">
        <f>IF('🔩 PISTON'!A277="","",'🔩 PISTON'!Q277)</f>
        <v/>
      </c>
      <c r="J233" s="1" t="str">
        <f>IF('🔩 PISTON'!A277="","",'🔩 PISTON'!D277)</f>
        <v/>
      </c>
      <c r="L233" s="1">
        <f>N(L232)+IF(AND('🔎 TRA CỨU NHANH'!$C$2&lt;&gt;"",OR(ISNUMBER(SEARCH('🔎 TRA CỨU NHANH'!$C$2,$A233)),ISNUMBER(SEARCH('🔎 TRA CỨU NHANH'!$C$2,$B233)))),1,0)</f>
        <v>0</v>
      </c>
      <c r="M233" s="1" t="str">
        <f t="shared" si="6"/>
        <v/>
      </c>
      <c r="N233" s="1">
        <f>N(N232)+IF(AND('💰 BÁO GIÁ'!$C$27&lt;&gt;"",OR(ISNUMBER(SEARCH('💰 BÁO GIÁ'!$C$27,$A233)),ISNUMBER(SEARCH('💰 BÁO GIÁ'!$C$27,$B233)))),1,0)</f>
        <v>0</v>
      </c>
      <c r="O233" s="1" t="str">
        <f t="shared" si="7"/>
        <v/>
      </c>
    </row>
    <row r="234" customHeight="1" spans="1:15">
      <c r="A234" s="1" t="str">
        <f>IF('🔩 PISTON'!A278="","",'🔩 PISTON'!A278)</f>
        <v>HH00065</v>
      </c>
      <c r="B234" s="1" t="str">
        <f>IF('🔩 PISTON'!A278="","","Piston "&amp;'🔩 PISTON'!U278)</f>
        <v>Piston KOMATSU S4D95 D30 · ĐK95 (A) - IZUMI</v>
      </c>
      <c r="C234" s="1" t="str">
        <f>IF('🔩 PISTON'!A278="","","Piston")</f>
        <v>Piston</v>
      </c>
      <c r="D234" s="1" t="str">
        <f>IF('🔩 PISTON'!A278="","",'🔩 PISTON'!L278)</f>
        <v>Bộ 4</v>
      </c>
      <c r="E234" s="13">
        <f>IF('🔩 PISTON'!A278="","",'🔩 PISTON'!M278)</f>
        <v>0</v>
      </c>
      <c r="F234" s="13">
        <f>IF('🔩 PISTON'!A278="","",'🔩 PISTON'!N278)</f>
        <v>0</v>
      </c>
      <c r="G234" s="13">
        <f>IF('🔩 PISTON'!A278="","",'🔩 PISTON'!O278)</f>
        <v>0</v>
      </c>
      <c r="H234" s="13">
        <f>IF('🔩 PISTON'!A278="","",'🔩 PISTON'!P278)</f>
        <v>0</v>
      </c>
      <c r="I234" s="13">
        <f>IF('🔩 PISTON'!A278="","",'🔩 PISTON'!Q278)</f>
        <v>0</v>
      </c>
      <c r="J234" s="1">
        <f>IF('🔩 PISTON'!A278="","",'🔩 PISTON'!D278)</f>
        <v>95</v>
      </c>
      <c r="L234" s="1">
        <f>N(L233)+IF(AND('🔎 TRA CỨU NHANH'!$C$2&lt;&gt;"",OR(ISNUMBER(SEARCH('🔎 TRA CỨU NHANH'!$C$2,$A234)),ISNUMBER(SEARCH('🔎 TRA CỨU NHANH'!$C$2,$B234)))),1,0)</f>
        <v>0</v>
      </c>
      <c r="M234" s="1" t="str">
        <f t="shared" si="6"/>
        <v/>
      </c>
      <c r="N234" s="1">
        <f>N(N233)+IF(AND('💰 BÁO GIÁ'!$C$27&lt;&gt;"",OR(ISNUMBER(SEARCH('💰 BÁO GIÁ'!$C$27,$A234)),ISNUMBER(SEARCH('💰 BÁO GIÁ'!$C$27,$B234)))),1,0)</f>
        <v>0</v>
      </c>
      <c r="O234" s="1" t="str">
        <f t="shared" si="7"/>
        <v/>
      </c>
    </row>
    <row r="235" customHeight="1" spans="1:15">
      <c r="A235" s="1" t="str">
        <f>IF('🔩 PISTON'!A279="","",'🔩 PISTON'!A279)</f>
        <v>HH070340</v>
      </c>
      <c r="B235" s="1" t="str">
        <f>IF('🔩 PISTON'!A279="","","Piston "&amp;'🔩 PISTON'!U279)</f>
        <v>Piston KOMATSU S4D95L-1 · ĐK95 (A) </v>
      </c>
      <c r="C235" s="1" t="str">
        <f>IF('🔩 PISTON'!A279="","","Piston")</f>
        <v>Piston</v>
      </c>
      <c r="D235" s="1" t="str">
        <f>IF('🔩 PISTON'!A279="","",'🔩 PISTON'!L279)</f>
        <v>Bộ 4</v>
      </c>
      <c r="E235" s="13">
        <f>IF('🔩 PISTON'!A279="","",'🔩 PISTON'!M279)</f>
        <v>0</v>
      </c>
      <c r="F235" s="13">
        <f>IF('🔩 PISTON'!A279="","",'🔩 PISTON'!N279)</f>
        <v>0</v>
      </c>
      <c r="G235" s="13">
        <f>IF('🔩 PISTON'!A279="","",'🔩 PISTON'!O279)</f>
        <v>0</v>
      </c>
      <c r="H235" s="13">
        <f>IF('🔩 PISTON'!A279="","",'🔩 PISTON'!P279)</f>
        <v>0</v>
      </c>
      <c r="I235" s="13">
        <f>IF('🔩 PISTON'!A279="","",'🔩 PISTON'!Q279)</f>
        <v>0</v>
      </c>
      <c r="J235" s="1">
        <f>IF('🔩 PISTON'!A279="","",'🔩 PISTON'!D279)</f>
        <v>95</v>
      </c>
      <c r="L235" s="1">
        <f>N(L234)+IF(AND('🔎 TRA CỨU NHANH'!$C$2&lt;&gt;"",OR(ISNUMBER(SEARCH('🔎 TRA CỨU NHANH'!$C$2,$A235)),ISNUMBER(SEARCH('🔎 TRA CỨU NHANH'!$C$2,$B235)))),1,0)</f>
        <v>0</v>
      </c>
      <c r="M235" s="1" t="str">
        <f t="shared" si="6"/>
        <v/>
      </c>
      <c r="N235" s="1">
        <f>N(N234)+IF(AND('💰 BÁO GIÁ'!$C$27&lt;&gt;"",OR(ISNUMBER(SEARCH('💰 BÁO GIÁ'!$C$27,$A235)),ISNUMBER(SEARCH('💰 BÁO GIÁ'!$C$27,$B235)))),1,0)</f>
        <v>0</v>
      </c>
      <c r="O235" s="1" t="str">
        <f t="shared" si="7"/>
        <v/>
      </c>
    </row>
    <row r="236" customHeight="1" spans="1:15">
      <c r="A236" s="1" t="str">
        <f>IF('🔩 PISTON'!A280="","",'🔩 PISTON'!A280)</f>
        <v/>
      </c>
      <c r="B236" s="1" t="str">
        <f>IF('🔩 PISTON'!A280="","","Piston "&amp;'🔩 PISTON'!U280)</f>
        <v/>
      </c>
      <c r="C236" s="1" t="str">
        <f>IF('🔩 PISTON'!A280="","","Piston")</f>
        <v/>
      </c>
      <c r="D236" s="1" t="str">
        <f>IF('🔩 PISTON'!A280="","",'🔩 PISTON'!L280)</f>
        <v/>
      </c>
      <c r="E236" s="1" t="str">
        <f>IF('🔩 PISTON'!A280="","",'🔩 PISTON'!M280)</f>
        <v/>
      </c>
      <c r="F236" s="1" t="str">
        <f>IF('🔩 PISTON'!A280="","",'🔩 PISTON'!N280)</f>
        <v/>
      </c>
      <c r="G236" s="1" t="str">
        <f>IF('🔩 PISTON'!A280="","",'🔩 PISTON'!O280)</f>
        <v/>
      </c>
      <c r="H236" s="1" t="str">
        <f>IF('🔩 PISTON'!A280="","",'🔩 PISTON'!P280)</f>
        <v/>
      </c>
      <c r="I236" s="1" t="str">
        <f>IF('🔩 PISTON'!A280="","",'🔩 PISTON'!Q280)</f>
        <v/>
      </c>
      <c r="J236" s="1" t="str">
        <f>IF('🔩 PISTON'!A280="","",'🔩 PISTON'!D280)</f>
        <v/>
      </c>
      <c r="L236" s="1">
        <f>N(L235)+IF(AND('🔎 TRA CỨU NHANH'!$C$2&lt;&gt;"",OR(ISNUMBER(SEARCH('🔎 TRA CỨU NHANH'!$C$2,$A236)),ISNUMBER(SEARCH('🔎 TRA CỨU NHANH'!$C$2,$B236)))),1,0)</f>
        <v>0</v>
      </c>
      <c r="M236" s="1" t="str">
        <f t="shared" si="6"/>
        <v/>
      </c>
      <c r="N236" s="1">
        <f>N(N235)+IF(AND('💰 BÁO GIÁ'!$C$27&lt;&gt;"",OR(ISNUMBER(SEARCH('💰 BÁO GIÁ'!$C$27,$A236)),ISNUMBER(SEARCH('💰 BÁO GIÁ'!$C$27,$B236)))),1,0)</f>
        <v>0</v>
      </c>
      <c r="O236" s="1" t="str">
        <f t="shared" si="7"/>
        <v/>
      </c>
    </row>
    <row r="237" customHeight="1" spans="1:15">
      <c r="A237" s="1" t="str">
        <f>IF('🔩 PISTON'!A281="","",'🔩 PISTON'!A281)</f>
        <v/>
      </c>
      <c r="B237" s="1" t="str">
        <f>IF('🔩 PISTON'!A281="","","Piston "&amp;'🔩 PISTON'!U281)</f>
        <v/>
      </c>
      <c r="C237" s="1" t="str">
        <f>IF('🔩 PISTON'!A281="","","Piston")</f>
        <v/>
      </c>
      <c r="D237" s="1" t="str">
        <f>IF('🔩 PISTON'!A281="","",'🔩 PISTON'!L281)</f>
        <v/>
      </c>
      <c r="E237" s="1" t="str">
        <f>IF('🔩 PISTON'!A281="","",'🔩 PISTON'!M281)</f>
        <v/>
      </c>
      <c r="F237" s="1" t="str">
        <f>IF('🔩 PISTON'!A281="","",'🔩 PISTON'!N281)</f>
        <v/>
      </c>
      <c r="G237" s="1" t="str">
        <f>IF('🔩 PISTON'!A281="","",'🔩 PISTON'!O281)</f>
        <v/>
      </c>
      <c r="H237" s="1" t="str">
        <f>IF('🔩 PISTON'!A281="","",'🔩 PISTON'!P281)</f>
        <v/>
      </c>
      <c r="I237" s="1" t="str">
        <f>IF('🔩 PISTON'!A281="","",'🔩 PISTON'!Q281)</f>
        <v/>
      </c>
      <c r="J237" s="1" t="str">
        <f>IF('🔩 PISTON'!A281="","",'🔩 PISTON'!D281)</f>
        <v/>
      </c>
      <c r="L237" s="1">
        <f>N(L236)+IF(AND('🔎 TRA CỨU NHANH'!$C$2&lt;&gt;"",OR(ISNUMBER(SEARCH('🔎 TRA CỨU NHANH'!$C$2,$A237)),ISNUMBER(SEARCH('🔎 TRA CỨU NHANH'!$C$2,$B237)))),1,0)</f>
        <v>0</v>
      </c>
      <c r="M237" s="1" t="str">
        <f t="shared" si="6"/>
        <v/>
      </c>
      <c r="N237" s="1">
        <f>N(N236)+IF(AND('💰 BÁO GIÁ'!$C$27&lt;&gt;"",OR(ISNUMBER(SEARCH('💰 BÁO GIÁ'!$C$27,$A237)),ISNUMBER(SEARCH('💰 BÁO GIÁ'!$C$27,$B237)))),1,0)</f>
        <v>0</v>
      </c>
      <c r="O237" s="1" t="str">
        <f t="shared" si="7"/>
        <v/>
      </c>
    </row>
    <row r="238" customHeight="1" spans="1:15">
      <c r="A238" s="1" t="str">
        <f>IF('🔩 PISTON'!A282="","",'🔩 PISTON'!A282)</f>
        <v/>
      </c>
      <c r="B238" s="1" t="str">
        <f>IF('🔩 PISTON'!A282="","","Piston "&amp;'🔩 PISTON'!U282)</f>
        <v/>
      </c>
      <c r="C238" s="1" t="str">
        <f>IF('🔩 PISTON'!A282="","","Piston")</f>
        <v/>
      </c>
      <c r="D238" s="1" t="str">
        <f>IF('🔩 PISTON'!A282="","",'🔩 PISTON'!L282)</f>
        <v/>
      </c>
      <c r="E238" s="1" t="str">
        <f>IF('🔩 PISTON'!A282="","",'🔩 PISTON'!M282)</f>
        <v/>
      </c>
      <c r="F238" s="1" t="str">
        <f>IF('🔩 PISTON'!A282="","",'🔩 PISTON'!N282)</f>
        <v/>
      </c>
      <c r="G238" s="1" t="str">
        <f>IF('🔩 PISTON'!A282="","",'🔩 PISTON'!O282)</f>
        <v/>
      </c>
      <c r="H238" s="1" t="str">
        <f>IF('🔩 PISTON'!A282="","",'🔩 PISTON'!P282)</f>
        <v/>
      </c>
      <c r="I238" s="1" t="str">
        <f>IF('🔩 PISTON'!A282="","",'🔩 PISTON'!Q282)</f>
        <v/>
      </c>
      <c r="J238" s="1" t="str">
        <f>IF('🔩 PISTON'!A282="","",'🔩 PISTON'!D282)</f>
        <v/>
      </c>
      <c r="L238" s="1">
        <f>N(L237)+IF(AND('🔎 TRA CỨU NHANH'!$C$2&lt;&gt;"",OR(ISNUMBER(SEARCH('🔎 TRA CỨU NHANH'!$C$2,$A238)),ISNUMBER(SEARCH('🔎 TRA CỨU NHANH'!$C$2,$B238)))),1,0)</f>
        <v>0</v>
      </c>
      <c r="M238" s="1" t="str">
        <f t="shared" si="6"/>
        <v/>
      </c>
      <c r="N238" s="1">
        <f>N(N237)+IF(AND('💰 BÁO GIÁ'!$C$27&lt;&gt;"",OR(ISNUMBER(SEARCH('💰 BÁO GIÁ'!$C$27,$A238)),ISNUMBER(SEARCH('💰 BÁO GIÁ'!$C$27,$B238)))),1,0)</f>
        <v>0</v>
      </c>
      <c r="O238" s="1" t="str">
        <f t="shared" si="7"/>
        <v/>
      </c>
    </row>
    <row r="239" customHeight="1" spans="1:15">
      <c r="A239" s="1" t="str">
        <f>IF('🔩 PISTON'!A283="","",'🔩 PISTON'!A283)</f>
        <v/>
      </c>
      <c r="B239" s="1" t="str">
        <f>IF('🔩 PISTON'!A283="","","Piston "&amp;'🔩 PISTON'!U283)</f>
        <v/>
      </c>
      <c r="C239" s="1" t="str">
        <f>IF('🔩 PISTON'!A283="","","Piston")</f>
        <v/>
      </c>
      <c r="D239" s="1" t="str">
        <f>IF('🔩 PISTON'!A283="","",'🔩 PISTON'!L283)</f>
        <v/>
      </c>
      <c r="E239" s="1" t="str">
        <f>IF('🔩 PISTON'!A283="","",'🔩 PISTON'!M283)</f>
        <v/>
      </c>
      <c r="F239" s="1" t="str">
        <f>IF('🔩 PISTON'!A283="","",'🔩 PISTON'!N283)</f>
        <v/>
      </c>
      <c r="G239" s="1" t="str">
        <f>IF('🔩 PISTON'!A283="","",'🔩 PISTON'!O283)</f>
        <v/>
      </c>
      <c r="H239" s="1" t="str">
        <f>IF('🔩 PISTON'!A283="","",'🔩 PISTON'!P283)</f>
        <v/>
      </c>
      <c r="I239" s="1" t="str">
        <f>IF('🔩 PISTON'!A283="","",'🔩 PISTON'!Q283)</f>
        <v/>
      </c>
      <c r="J239" s="1" t="str">
        <f>IF('🔩 PISTON'!A283="","",'🔩 PISTON'!D283)</f>
        <v/>
      </c>
      <c r="L239" s="1">
        <f>N(L238)+IF(AND('🔎 TRA CỨU NHANH'!$C$2&lt;&gt;"",OR(ISNUMBER(SEARCH('🔎 TRA CỨU NHANH'!$C$2,$A239)),ISNUMBER(SEARCH('🔎 TRA CỨU NHANH'!$C$2,$B239)))),1,0)</f>
        <v>0</v>
      </c>
      <c r="M239" s="1" t="str">
        <f t="shared" si="6"/>
        <v/>
      </c>
      <c r="N239" s="1">
        <f>N(N238)+IF(AND('💰 BÁO GIÁ'!$C$27&lt;&gt;"",OR(ISNUMBER(SEARCH('💰 BÁO GIÁ'!$C$27,$A239)),ISNUMBER(SEARCH('💰 BÁO GIÁ'!$C$27,$B239)))),1,0)</f>
        <v>0</v>
      </c>
      <c r="O239" s="1" t="str">
        <f t="shared" si="7"/>
        <v/>
      </c>
    </row>
    <row r="240" customHeight="1" spans="1:15">
      <c r="A240" s="1" t="str">
        <f>IF('🔩 PISTON'!A284="","",'🔩 PISTON'!A284)</f>
        <v/>
      </c>
      <c r="B240" s="1" t="str">
        <f>IF('🔩 PISTON'!A284="","","Piston "&amp;'🔩 PISTON'!U284)</f>
        <v/>
      </c>
      <c r="C240" s="1" t="str">
        <f>IF('🔩 PISTON'!A284="","","Piston")</f>
        <v/>
      </c>
      <c r="D240" s="1" t="str">
        <f>IF('🔩 PISTON'!A284="","",'🔩 PISTON'!L284)</f>
        <v/>
      </c>
      <c r="E240" s="1" t="str">
        <f>IF('🔩 PISTON'!A284="","",'🔩 PISTON'!M284)</f>
        <v/>
      </c>
      <c r="F240" s="1" t="str">
        <f>IF('🔩 PISTON'!A284="","",'🔩 PISTON'!N284)</f>
        <v/>
      </c>
      <c r="G240" s="1" t="str">
        <f>IF('🔩 PISTON'!A284="","",'🔩 PISTON'!O284)</f>
        <v/>
      </c>
      <c r="H240" s="1" t="str">
        <f>IF('🔩 PISTON'!A284="","",'🔩 PISTON'!P284)</f>
        <v/>
      </c>
      <c r="I240" s="1" t="str">
        <f>IF('🔩 PISTON'!A284="","",'🔩 PISTON'!Q284)</f>
        <v/>
      </c>
      <c r="J240" s="1" t="str">
        <f>IF('🔩 PISTON'!A284="","",'🔩 PISTON'!D284)</f>
        <v/>
      </c>
      <c r="L240" s="1">
        <f>N(L239)+IF(AND('🔎 TRA CỨU NHANH'!$C$2&lt;&gt;"",OR(ISNUMBER(SEARCH('🔎 TRA CỨU NHANH'!$C$2,$A240)),ISNUMBER(SEARCH('🔎 TRA CỨU NHANH'!$C$2,$B240)))),1,0)</f>
        <v>0</v>
      </c>
      <c r="M240" s="1" t="str">
        <f t="shared" si="6"/>
        <v/>
      </c>
      <c r="N240" s="1">
        <f>N(N239)+IF(AND('💰 BÁO GIÁ'!$C$27&lt;&gt;"",OR(ISNUMBER(SEARCH('💰 BÁO GIÁ'!$C$27,$A240)),ISNUMBER(SEARCH('💰 BÁO GIÁ'!$C$27,$B240)))),1,0)</f>
        <v>0</v>
      </c>
      <c r="O240" s="1" t="str">
        <f t="shared" si="7"/>
        <v/>
      </c>
    </row>
    <row r="241" customHeight="1" spans="1:15">
      <c r="A241" s="1" t="str">
        <f>IF('🔩 PISTON'!A285="","",'🔩 PISTON'!A285)</f>
        <v/>
      </c>
      <c r="B241" s="1" t="str">
        <f>IF('🔩 PISTON'!A285="","","Piston "&amp;'🔩 PISTON'!U285)</f>
        <v/>
      </c>
      <c r="C241" s="1" t="str">
        <f>IF('🔩 PISTON'!A285="","","Piston")</f>
        <v/>
      </c>
      <c r="D241" s="1" t="str">
        <f>IF('🔩 PISTON'!A285="","",'🔩 PISTON'!L285)</f>
        <v/>
      </c>
      <c r="E241" s="1" t="str">
        <f>IF('🔩 PISTON'!A285="","",'🔩 PISTON'!M285)</f>
        <v/>
      </c>
      <c r="F241" s="1" t="str">
        <f>IF('🔩 PISTON'!A285="","",'🔩 PISTON'!N285)</f>
        <v/>
      </c>
      <c r="G241" s="1" t="str">
        <f>IF('🔩 PISTON'!A285="","",'🔩 PISTON'!O285)</f>
        <v/>
      </c>
      <c r="H241" s="1" t="str">
        <f>IF('🔩 PISTON'!A285="","",'🔩 PISTON'!P285)</f>
        <v/>
      </c>
      <c r="I241" s="1" t="str">
        <f>IF('🔩 PISTON'!A285="","",'🔩 PISTON'!Q285)</f>
        <v/>
      </c>
      <c r="J241" s="1" t="str">
        <f>IF('🔩 PISTON'!A285="","",'🔩 PISTON'!D285)</f>
        <v/>
      </c>
      <c r="L241" s="1">
        <f>N(L240)+IF(AND('🔎 TRA CỨU NHANH'!$C$2&lt;&gt;"",OR(ISNUMBER(SEARCH('🔎 TRA CỨU NHANH'!$C$2,$A241)),ISNUMBER(SEARCH('🔎 TRA CỨU NHANH'!$C$2,$B241)))),1,0)</f>
        <v>0</v>
      </c>
      <c r="M241" s="1" t="str">
        <f t="shared" si="6"/>
        <v/>
      </c>
      <c r="N241" s="1">
        <f>N(N240)+IF(AND('💰 BÁO GIÁ'!$C$27&lt;&gt;"",OR(ISNUMBER(SEARCH('💰 BÁO GIÁ'!$C$27,$A241)),ISNUMBER(SEARCH('💰 BÁO GIÁ'!$C$27,$B241)))),1,0)</f>
        <v>0</v>
      </c>
      <c r="O241" s="1" t="str">
        <f t="shared" si="7"/>
        <v/>
      </c>
    </row>
    <row r="242" customHeight="1" spans="1:15">
      <c r="A242" s="1" t="str">
        <f>IF('🔩 PISTON'!A286="","",'🔩 PISTON'!A286)</f>
        <v/>
      </c>
      <c r="B242" s="1" t="str">
        <f>IF('🔩 PISTON'!A286="","","Piston "&amp;'🔩 PISTON'!U286)</f>
        <v/>
      </c>
      <c r="C242" s="1" t="str">
        <f>IF('🔩 PISTON'!A286="","","Piston")</f>
        <v/>
      </c>
      <c r="D242" s="1" t="str">
        <f>IF('🔩 PISTON'!A286="","",'🔩 PISTON'!L286)</f>
        <v/>
      </c>
      <c r="E242" s="1" t="str">
        <f>IF('🔩 PISTON'!A286="","",'🔩 PISTON'!M286)</f>
        <v/>
      </c>
      <c r="F242" s="1" t="str">
        <f>IF('🔩 PISTON'!A286="","",'🔩 PISTON'!N286)</f>
        <v/>
      </c>
      <c r="G242" s="1" t="str">
        <f>IF('🔩 PISTON'!A286="","",'🔩 PISTON'!O286)</f>
        <v/>
      </c>
      <c r="H242" s="1" t="str">
        <f>IF('🔩 PISTON'!A286="","",'🔩 PISTON'!P286)</f>
        <v/>
      </c>
      <c r="I242" s="1" t="str">
        <f>IF('🔩 PISTON'!A286="","",'🔩 PISTON'!Q286)</f>
        <v/>
      </c>
      <c r="J242" s="1" t="str">
        <f>IF('🔩 PISTON'!A286="","",'🔩 PISTON'!D286)</f>
        <v/>
      </c>
      <c r="L242" s="1">
        <f>N(L241)+IF(AND('🔎 TRA CỨU NHANH'!$C$2&lt;&gt;"",OR(ISNUMBER(SEARCH('🔎 TRA CỨU NHANH'!$C$2,$A242)),ISNUMBER(SEARCH('🔎 TRA CỨU NHANH'!$C$2,$B242)))),1,0)</f>
        <v>0</v>
      </c>
      <c r="M242" s="1" t="str">
        <f t="shared" si="6"/>
        <v/>
      </c>
      <c r="N242" s="1">
        <f>N(N241)+IF(AND('💰 BÁO GIÁ'!$C$27&lt;&gt;"",OR(ISNUMBER(SEARCH('💰 BÁO GIÁ'!$C$27,$A242)),ISNUMBER(SEARCH('💰 BÁO GIÁ'!$C$27,$B242)))),1,0)</f>
        <v>0</v>
      </c>
      <c r="O242" s="1" t="str">
        <f t="shared" si="7"/>
        <v/>
      </c>
    </row>
    <row r="243" customHeight="1" spans="1:15">
      <c r="A243" s="1" t="str">
        <f>IF('🔩 PISTON'!A287="","",'🔩 PISTON'!A287)</f>
        <v/>
      </c>
      <c r="B243" s="1" t="str">
        <f>IF('🔩 PISTON'!A287="","","Piston "&amp;'🔩 PISTON'!U287)</f>
        <v/>
      </c>
      <c r="C243" s="1" t="str">
        <f>IF('🔩 PISTON'!A287="","","Piston")</f>
        <v/>
      </c>
      <c r="D243" s="1" t="str">
        <f>IF('🔩 PISTON'!A287="","",'🔩 PISTON'!L287)</f>
        <v/>
      </c>
      <c r="E243" s="1" t="str">
        <f>IF('🔩 PISTON'!A287="","",'🔩 PISTON'!M287)</f>
        <v/>
      </c>
      <c r="F243" s="1" t="str">
        <f>IF('🔩 PISTON'!A287="","",'🔩 PISTON'!N287)</f>
        <v/>
      </c>
      <c r="G243" s="1" t="str">
        <f>IF('🔩 PISTON'!A287="","",'🔩 PISTON'!O287)</f>
        <v/>
      </c>
      <c r="H243" s="1" t="str">
        <f>IF('🔩 PISTON'!A287="","",'🔩 PISTON'!P287)</f>
        <v/>
      </c>
      <c r="I243" s="1" t="str">
        <f>IF('🔩 PISTON'!A287="","",'🔩 PISTON'!Q287)</f>
        <v/>
      </c>
      <c r="J243" s="1" t="str">
        <f>IF('🔩 PISTON'!A287="","",'🔩 PISTON'!D287)</f>
        <v/>
      </c>
      <c r="L243" s="1">
        <f>N(L242)+IF(AND('🔎 TRA CỨU NHANH'!$C$2&lt;&gt;"",OR(ISNUMBER(SEARCH('🔎 TRA CỨU NHANH'!$C$2,$A243)),ISNUMBER(SEARCH('🔎 TRA CỨU NHANH'!$C$2,$B243)))),1,0)</f>
        <v>0</v>
      </c>
      <c r="M243" s="1" t="str">
        <f t="shared" si="6"/>
        <v/>
      </c>
      <c r="N243" s="1">
        <f>N(N242)+IF(AND('💰 BÁO GIÁ'!$C$27&lt;&gt;"",OR(ISNUMBER(SEARCH('💰 BÁO GIÁ'!$C$27,$A243)),ISNUMBER(SEARCH('💰 BÁO GIÁ'!$C$27,$B243)))),1,0)</f>
        <v>0</v>
      </c>
      <c r="O243" s="1" t="str">
        <f t="shared" si="7"/>
        <v/>
      </c>
    </row>
    <row r="244" customHeight="1" spans="1:15">
      <c r="A244" s="1" t="str">
        <f>IF('🔩 PISTON'!A288="","",'🔩 PISTON'!A288)</f>
        <v/>
      </c>
      <c r="B244" s="1" t="str">
        <f>IF('🔩 PISTON'!A288="","","Piston "&amp;'🔩 PISTON'!U288)</f>
        <v/>
      </c>
      <c r="C244" s="1" t="str">
        <f>IF('🔩 PISTON'!A288="","","Piston")</f>
        <v/>
      </c>
      <c r="D244" s="1" t="str">
        <f>IF('🔩 PISTON'!A288="","",'🔩 PISTON'!L288)</f>
        <v/>
      </c>
      <c r="E244" s="1" t="str">
        <f>IF('🔩 PISTON'!A288="","",'🔩 PISTON'!M288)</f>
        <v/>
      </c>
      <c r="F244" s="1" t="str">
        <f>IF('🔩 PISTON'!A288="","",'🔩 PISTON'!N288)</f>
        <v/>
      </c>
      <c r="G244" s="1" t="str">
        <f>IF('🔩 PISTON'!A288="","",'🔩 PISTON'!O288)</f>
        <v/>
      </c>
      <c r="H244" s="1" t="str">
        <f>IF('🔩 PISTON'!A288="","",'🔩 PISTON'!P288)</f>
        <v/>
      </c>
      <c r="I244" s="1" t="str">
        <f>IF('🔩 PISTON'!A288="","",'🔩 PISTON'!Q288)</f>
        <v/>
      </c>
      <c r="J244" s="1" t="str">
        <f>IF('🔩 PISTON'!A288="","",'🔩 PISTON'!D288)</f>
        <v/>
      </c>
      <c r="L244" s="1">
        <f>N(L243)+IF(AND('🔎 TRA CỨU NHANH'!$C$2&lt;&gt;"",OR(ISNUMBER(SEARCH('🔎 TRA CỨU NHANH'!$C$2,$A244)),ISNUMBER(SEARCH('🔎 TRA CỨU NHANH'!$C$2,$B244)))),1,0)</f>
        <v>0</v>
      </c>
      <c r="M244" s="1" t="str">
        <f t="shared" si="6"/>
        <v/>
      </c>
      <c r="N244" s="1">
        <f>N(N243)+IF(AND('💰 BÁO GIÁ'!$C$27&lt;&gt;"",OR(ISNUMBER(SEARCH('💰 BÁO GIÁ'!$C$27,$A244)),ISNUMBER(SEARCH('💰 BÁO GIÁ'!$C$27,$B244)))),1,0)</f>
        <v>0</v>
      </c>
      <c r="O244" s="1" t="str">
        <f t="shared" si="7"/>
        <v/>
      </c>
    </row>
    <row r="245" customHeight="1" spans="1:15">
      <c r="A245" s="1" t="str">
        <f>IF('🔩 PISTON'!A289="","",'🔩 PISTON'!A289)</f>
        <v/>
      </c>
      <c r="B245" s="1" t="str">
        <f>IF('🔩 PISTON'!A289="","","Piston "&amp;'🔩 PISTON'!U289)</f>
        <v/>
      </c>
      <c r="C245" s="1" t="str">
        <f>IF('🔩 PISTON'!A289="","","Piston")</f>
        <v/>
      </c>
      <c r="D245" s="1" t="str">
        <f>IF('🔩 PISTON'!A289="","",'🔩 PISTON'!L289)</f>
        <v/>
      </c>
      <c r="E245" s="1" t="str">
        <f>IF('🔩 PISTON'!A289="","",'🔩 PISTON'!M289)</f>
        <v/>
      </c>
      <c r="F245" s="1" t="str">
        <f>IF('🔩 PISTON'!A289="","",'🔩 PISTON'!N289)</f>
        <v/>
      </c>
      <c r="G245" s="1" t="str">
        <f>IF('🔩 PISTON'!A289="","",'🔩 PISTON'!O289)</f>
        <v/>
      </c>
      <c r="H245" s="1" t="str">
        <f>IF('🔩 PISTON'!A289="","",'🔩 PISTON'!P289)</f>
        <v/>
      </c>
      <c r="I245" s="1" t="str">
        <f>IF('🔩 PISTON'!A289="","",'🔩 PISTON'!Q289)</f>
        <v/>
      </c>
      <c r="J245" s="1" t="str">
        <f>IF('🔩 PISTON'!A289="","",'🔩 PISTON'!D289)</f>
        <v/>
      </c>
      <c r="L245" s="1">
        <f>N(L244)+IF(AND('🔎 TRA CỨU NHANH'!$C$2&lt;&gt;"",OR(ISNUMBER(SEARCH('🔎 TRA CỨU NHANH'!$C$2,$A245)),ISNUMBER(SEARCH('🔎 TRA CỨU NHANH'!$C$2,$B245)))),1,0)</f>
        <v>0</v>
      </c>
      <c r="M245" s="1" t="str">
        <f t="shared" si="6"/>
        <v/>
      </c>
      <c r="N245" s="1">
        <f>N(N244)+IF(AND('💰 BÁO GIÁ'!$C$27&lt;&gt;"",OR(ISNUMBER(SEARCH('💰 BÁO GIÁ'!$C$27,$A245)),ISNUMBER(SEARCH('💰 BÁO GIÁ'!$C$27,$B245)))),1,0)</f>
        <v>0</v>
      </c>
      <c r="O245" s="1" t="str">
        <f t="shared" si="7"/>
        <v/>
      </c>
    </row>
    <row r="246" customHeight="1" spans="1:15">
      <c r="A246" s="1" t="str">
        <f>IF('🔩 PISTON'!A290="","",'🔩 PISTON'!A290)</f>
        <v/>
      </c>
      <c r="B246" s="1" t="str">
        <f>IF('🔩 PISTON'!A290="","","Piston "&amp;'🔩 PISTON'!U290)</f>
        <v/>
      </c>
      <c r="C246" s="1" t="str">
        <f>IF('🔩 PISTON'!A290="","","Piston")</f>
        <v/>
      </c>
      <c r="D246" s="1" t="str">
        <f>IF('🔩 PISTON'!A290="","",'🔩 PISTON'!L290)</f>
        <v/>
      </c>
      <c r="E246" s="1" t="str">
        <f>IF('🔩 PISTON'!A290="","",'🔩 PISTON'!M290)</f>
        <v/>
      </c>
      <c r="F246" s="1" t="str">
        <f>IF('🔩 PISTON'!A290="","",'🔩 PISTON'!N290)</f>
        <v/>
      </c>
      <c r="G246" s="1" t="str">
        <f>IF('🔩 PISTON'!A290="","",'🔩 PISTON'!O290)</f>
        <v/>
      </c>
      <c r="H246" s="1" t="str">
        <f>IF('🔩 PISTON'!A290="","",'🔩 PISTON'!P290)</f>
        <v/>
      </c>
      <c r="I246" s="1" t="str">
        <f>IF('🔩 PISTON'!A290="","",'🔩 PISTON'!Q290)</f>
        <v/>
      </c>
      <c r="J246" s="1" t="str">
        <f>IF('🔩 PISTON'!A290="","",'🔩 PISTON'!D290)</f>
        <v/>
      </c>
      <c r="L246" s="1">
        <f>N(L245)+IF(AND('🔎 TRA CỨU NHANH'!$C$2&lt;&gt;"",OR(ISNUMBER(SEARCH('🔎 TRA CỨU NHANH'!$C$2,$A246)),ISNUMBER(SEARCH('🔎 TRA CỨU NHANH'!$C$2,$B246)))),1,0)</f>
        <v>0</v>
      </c>
      <c r="M246" s="1" t="str">
        <f t="shared" si="6"/>
        <v/>
      </c>
      <c r="N246" s="1">
        <f>N(N245)+IF(AND('💰 BÁO GIÁ'!$C$27&lt;&gt;"",OR(ISNUMBER(SEARCH('💰 BÁO GIÁ'!$C$27,$A246)),ISNUMBER(SEARCH('💰 BÁO GIÁ'!$C$27,$B246)))),1,0)</f>
        <v>0</v>
      </c>
      <c r="O246" s="1" t="str">
        <f t="shared" si="7"/>
        <v/>
      </c>
    </row>
    <row r="247" customHeight="1" spans="1:15">
      <c r="A247" s="1" t="str">
        <f>IF('🔩 PISTON'!A291="","",'🔩 PISTON'!A291)</f>
        <v/>
      </c>
      <c r="B247" s="1" t="str">
        <f>IF('🔩 PISTON'!A291="","","Piston "&amp;'🔩 PISTON'!U291)</f>
        <v/>
      </c>
      <c r="C247" s="1" t="str">
        <f>IF('🔩 PISTON'!A291="","","Piston")</f>
        <v/>
      </c>
      <c r="D247" s="1" t="str">
        <f>IF('🔩 PISTON'!A291="","",'🔩 PISTON'!L291)</f>
        <v/>
      </c>
      <c r="E247" s="1" t="str">
        <f>IF('🔩 PISTON'!A291="","",'🔩 PISTON'!M291)</f>
        <v/>
      </c>
      <c r="F247" s="1" t="str">
        <f>IF('🔩 PISTON'!A291="","",'🔩 PISTON'!N291)</f>
        <v/>
      </c>
      <c r="G247" s="1" t="str">
        <f>IF('🔩 PISTON'!A291="","",'🔩 PISTON'!O291)</f>
        <v/>
      </c>
      <c r="H247" s="1" t="str">
        <f>IF('🔩 PISTON'!A291="","",'🔩 PISTON'!P291)</f>
        <v/>
      </c>
      <c r="I247" s="1" t="str">
        <f>IF('🔩 PISTON'!A291="","",'🔩 PISTON'!Q291)</f>
        <v/>
      </c>
      <c r="J247" s="1" t="str">
        <f>IF('🔩 PISTON'!A291="","",'🔩 PISTON'!D291)</f>
        <v/>
      </c>
      <c r="L247" s="1">
        <f>N(L246)+IF(AND('🔎 TRA CỨU NHANH'!$C$2&lt;&gt;"",OR(ISNUMBER(SEARCH('🔎 TRA CỨU NHANH'!$C$2,$A247)),ISNUMBER(SEARCH('🔎 TRA CỨU NHANH'!$C$2,$B247)))),1,0)</f>
        <v>0</v>
      </c>
      <c r="M247" s="1" t="str">
        <f t="shared" si="6"/>
        <v/>
      </c>
      <c r="N247" s="1">
        <f>N(N246)+IF(AND('💰 BÁO GIÁ'!$C$27&lt;&gt;"",OR(ISNUMBER(SEARCH('💰 BÁO GIÁ'!$C$27,$A247)),ISNUMBER(SEARCH('💰 BÁO GIÁ'!$C$27,$B247)))),1,0)</f>
        <v>0</v>
      </c>
      <c r="O247" s="1" t="str">
        <f t="shared" si="7"/>
        <v/>
      </c>
    </row>
    <row r="248" customHeight="1" spans="1:15">
      <c r="A248" s="1" t="str">
        <f>IF('🔩 PISTON'!A292="","",'🔩 PISTON'!A292)</f>
        <v/>
      </c>
      <c r="B248" s="1" t="str">
        <f>IF('🔩 PISTON'!A292="","","Piston "&amp;'🔩 PISTON'!U292)</f>
        <v/>
      </c>
      <c r="C248" s="1" t="str">
        <f>IF('🔩 PISTON'!A292="","","Piston")</f>
        <v/>
      </c>
      <c r="D248" s="1" t="str">
        <f>IF('🔩 PISTON'!A292="","",'🔩 PISTON'!L292)</f>
        <v/>
      </c>
      <c r="E248" s="1" t="str">
        <f>IF('🔩 PISTON'!A292="","",'🔩 PISTON'!M292)</f>
        <v/>
      </c>
      <c r="F248" s="1" t="str">
        <f>IF('🔩 PISTON'!A292="","",'🔩 PISTON'!N292)</f>
        <v/>
      </c>
      <c r="G248" s="1" t="str">
        <f>IF('🔩 PISTON'!A292="","",'🔩 PISTON'!O292)</f>
        <v/>
      </c>
      <c r="H248" s="1" t="str">
        <f>IF('🔩 PISTON'!A292="","",'🔩 PISTON'!P292)</f>
        <v/>
      </c>
      <c r="I248" s="1" t="str">
        <f>IF('🔩 PISTON'!A292="","",'🔩 PISTON'!Q292)</f>
        <v/>
      </c>
      <c r="J248" s="1" t="str">
        <f>IF('🔩 PISTON'!A292="","",'🔩 PISTON'!D292)</f>
        <v/>
      </c>
      <c r="L248" s="1">
        <f>N(L247)+IF(AND('🔎 TRA CỨU NHANH'!$C$2&lt;&gt;"",OR(ISNUMBER(SEARCH('🔎 TRA CỨU NHANH'!$C$2,$A248)),ISNUMBER(SEARCH('🔎 TRA CỨU NHANH'!$C$2,$B248)))),1,0)</f>
        <v>0</v>
      </c>
      <c r="M248" s="1" t="str">
        <f t="shared" si="6"/>
        <v/>
      </c>
      <c r="N248" s="1">
        <f>N(N247)+IF(AND('💰 BÁO GIÁ'!$C$27&lt;&gt;"",OR(ISNUMBER(SEARCH('💰 BÁO GIÁ'!$C$27,$A248)),ISNUMBER(SEARCH('💰 BÁO GIÁ'!$C$27,$B248)))),1,0)</f>
        <v>0</v>
      </c>
      <c r="O248" s="1" t="str">
        <f t="shared" si="7"/>
        <v/>
      </c>
    </row>
    <row r="249" customHeight="1" spans="1:15">
      <c r="A249" s="1" t="str">
        <f>IF('🔩 PISTON'!A293="","",'🔩 PISTON'!A293)</f>
        <v/>
      </c>
      <c r="B249" s="1" t="str">
        <f>IF('🔩 PISTON'!A293="","","Piston "&amp;'🔩 PISTON'!U293)</f>
        <v/>
      </c>
      <c r="C249" s="1" t="str">
        <f>IF('🔩 PISTON'!A293="","","Piston")</f>
        <v/>
      </c>
      <c r="D249" s="1" t="str">
        <f>IF('🔩 PISTON'!A293="","",'🔩 PISTON'!L293)</f>
        <v/>
      </c>
      <c r="E249" s="1" t="str">
        <f>IF('🔩 PISTON'!A293="","",'🔩 PISTON'!M293)</f>
        <v/>
      </c>
      <c r="F249" s="1" t="str">
        <f>IF('🔩 PISTON'!A293="","",'🔩 PISTON'!N293)</f>
        <v/>
      </c>
      <c r="G249" s="1" t="str">
        <f>IF('🔩 PISTON'!A293="","",'🔩 PISTON'!O293)</f>
        <v/>
      </c>
      <c r="H249" s="1" t="str">
        <f>IF('🔩 PISTON'!A293="","",'🔩 PISTON'!P293)</f>
        <v/>
      </c>
      <c r="I249" s="1" t="str">
        <f>IF('🔩 PISTON'!A293="","",'🔩 PISTON'!Q293)</f>
        <v/>
      </c>
      <c r="J249" s="1" t="str">
        <f>IF('🔩 PISTON'!A293="","",'🔩 PISTON'!D293)</f>
        <v/>
      </c>
      <c r="L249" s="1">
        <f>N(L248)+IF(AND('🔎 TRA CỨU NHANH'!$C$2&lt;&gt;"",OR(ISNUMBER(SEARCH('🔎 TRA CỨU NHANH'!$C$2,$A249)),ISNUMBER(SEARCH('🔎 TRA CỨU NHANH'!$C$2,$B249)))),1,0)</f>
        <v>0</v>
      </c>
      <c r="M249" s="1" t="str">
        <f t="shared" si="6"/>
        <v/>
      </c>
      <c r="N249" s="1">
        <f>N(N248)+IF(AND('💰 BÁO GIÁ'!$C$27&lt;&gt;"",OR(ISNUMBER(SEARCH('💰 BÁO GIÁ'!$C$27,$A249)),ISNUMBER(SEARCH('💰 BÁO GIÁ'!$C$27,$B249)))),1,0)</f>
        <v>0</v>
      </c>
      <c r="O249" s="1" t="str">
        <f t="shared" si="7"/>
        <v/>
      </c>
    </row>
    <row r="250" customHeight="1" spans="1:15">
      <c r="A250" s="1" t="str">
        <f>IF('🔩 PISTON'!A294="","",'🔩 PISTON'!A294)</f>
        <v/>
      </c>
      <c r="B250" s="1" t="str">
        <f>IF('🔩 PISTON'!A294="","","Piston "&amp;'🔩 PISTON'!U294)</f>
        <v/>
      </c>
      <c r="C250" s="1" t="str">
        <f>IF('🔩 PISTON'!A294="","","Piston")</f>
        <v/>
      </c>
      <c r="D250" s="1" t="str">
        <f>IF('🔩 PISTON'!A294="","",'🔩 PISTON'!L294)</f>
        <v/>
      </c>
      <c r="E250" s="1" t="str">
        <f>IF('🔩 PISTON'!A294="","",'🔩 PISTON'!M294)</f>
        <v/>
      </c>
      <c r="F250" s="1" t="str">
        <f>IF('🔩 PISTON'!A294="","",'🔩 PISTON'!N294)</f>
        <v/>
      </c>
      <c r="G250" s="1" t="str">
        <f>IF('🔩 PISTON'!A294="","",'🔩 PISTON'!O294)</f>
        <v/>
      </c>
      <c r="H250" s="1" t="str">
        <f>IF('🔩 PISTON'!A294="","",'🔩 PISTON'!P294)</f>
        <v/>
      </c>
      <c r="I250" s="1" t="str">
        <f>IF('🔩 PISTON'!A294="","",'🔩 PISTON'!Q294)</f>
        <v/>
      </c>
      <c r="J250" s="1" t="str">
        <f>IF('🔩 PISTON'!A294="","",'🔩 PISTON'!D294)</f>
        <v/>
      </c>
      <c r="L250" s="1">
        <f>N(L249)+IF(AND('🔎 TRA CỨU NHANH'!$C$2&lt;&gt;"",OR(ISNUMBER(SEARCH('🔎 TRA CỨU NHANH'!$C$2,$A250)),ISNUMBER(SEARCH('🔎 TRA CỨU NHANH'!$C$2,$B250)))),1,0)</f>
        <v>0</v>
      </c>
      <c r="M250" s="1" t="str">
        <f t="shared" si="6"/>
        <v/>
      </c>
      <c r="N250" s="1">
        <f>N(N249)+IF(AND('💰 BÁO GIÁ'!$C$27&lt;&gt;"",OR(ISNUMBER(SEARCH('💰 BÁO GIÁ'!$C$27,$A250)),ISNUMBER(SEARCH('💰 BÁO GIÁ'!$C$27,$B250)))),1,0)</f>
        <v>0</v>
      </c>
      <c r="O250" s="1" t="str">
        <f t="shared" si="7"/>
        <v/>
      </c>
    </row>
    <row r="251" customHeight="1" spans="1:15">
      <c r="A251" s="1" t="str">
        <f>IF('🔩 PISTON'!A295="","",'🔩 PISTON'!A295)</f>
        <v/>
      </c>
      <c r="B251" s="1" t="str">
        <f>IF('🔩 PISTON'!A295="","","Piston "&amp;'🔩 PISTON'!U295)</f>
        <v/>
      </c>
      <c r="C251" s="1" t="str">
        <f>IF('🔩 PISTON'!A295="","","Piston")</f>
        <v/>
      </c>
      <c r="D251" s="1" t="str">
        <f>IF('🔩 PISTON'!A295="","",'🔩 PISTON'!L295)</f>
        <v/>
      </c>
      <c r="E251" s="1" t="str">
        <f>IF('🔩 PISTON'!A295="","",'🔩 PISTON'!M295)</f>
        <v/>
      </c>
      <c r="F251" s="1" t="str">
        <f>IF('🔩 PISTON'!A295="","",'🔩 PISTON'!N295)</f>
        <v/>
      </c>
      <c r="G251" s="1" t="str">
        <f>IF('🔩 PISTON'!A295="","",'🔩 PISTON'!O295)</f>
        <v/>
      </c>
      <c r="H251" s="1" t="str">
        <f>IF('🔩 PISTON'!A295="","",'🔩 PISTON'!P295)</f>
        <v/>
      </c>
      <c r="I251" s="1" t="str">
        <f>IF('🔩 PISTON'!A295="","",'🔩 PISTON'!Q295)</f>
        <v/>
      </c>
      <c r="J251" s="1" t="str">
        <f>IF('🔩 PISTON'!A295="","",'🔩 PISTON'!D295)</f>
        <v/>
      </c>
      <c r="L251" s="1">
        <f>N(L250)+IF(AND('🔎 TRA CỨU NHANH'!$C$2&lt;&gt;"",OR(ISNUMBER(SEARCH('🔎 TRA CỨU NHANH'!$C$2,$A251)),ISNUMBER(SEARCH('🔎 TRA CỨU NHANH'!$C$2,$B251)))),1,0)</f>
        <v>0</v>
      </c>
      <c r="M251" s="1" t="str">
        <f t="shared" si="6"/>
        <v/>
      </c>
      <c r="N251" s="1">
        <f>N(N250)+IF(AND('💰 BÁO GIÁ'!$C$27&lt;&gt;"",OR(ISNUMBER(SEARCH('💰 BÁO GIÁ'!$C$27,$A251)),ISNUMBER(SEARCH('💰 BÁO GIÁ'!$C$27,$B251)))),1,0)</f>
        <v>0</v>
      </c>
      <c r="O251" s="1" t="str">
        <f t="shared" si="7"/>
        <v/>
      </c>
    </row>
    <row r="252" customHeight="1" spans="1:15">
      <c r="A252" s="1" t="str">
        <f>IF('🔩 PISTON'!A296="","",'🔩 PISTON'!A296)</f>
        <v/>
      </c>
      <c r="B252" s="1" t="str">
        <f>IF('🔩 PISTON'!A296="","","Piston "&amp;'🔩 PISTON'!U296)</f>
        <v/>
      </c>
      <c r="C252" s="1" t="str">
        <f>IF('🔩 PISTON'!A296="","","Piston")</f>
        <v/>
      </c>
      <c r="D252" s="1" t="str">
        <f>IF('🔩 PISTON'!A296="","",'🔩 PISTON'!L296)</f>
        <v/>
      </c>
      <c r="E252" s="1" t="str">
        <f>IF('🔩 PISTON'!A296="","",'🔩 PISTON'!M296)</f>
        <v/>
      </c>
      <c r="F252" s="1" t="str">
        <f>IF('🔩 PISTON'!A296="","",'🔩 PISTON'!N296)</f>
        <v/>
      </c>
      <c r="G252" s="1" t="str">
        <f>IF('🔩 PISTON'!A296="","",'🔩 PISTON'!O296)</f>
        <v/>
      </c>
      <c r="H252" s="1" t="str">
        <f>IF('🔩 PISTON'!A296="","",'🔩 PISTON'!P296)</f>
        <v/>
      </c>
      <c r="I252" s="1" t="str">
        <f>IF('🔩 PISTON'!A296="","",'🔩 PISTON'!Q296)</f>
        <v/>
      </c>
      <c r="J252" s="1" t="str">
        <f>IF('🔩 PISTON'!A296="","",'🔩 PISTON'!D296)</f>
        <v/>
      </c>
      <c r="L252" s="1">
        <f>N(L251)+IF(AND('🔎 TRA CỨU NHANH'!$C$2&lt;&gt;"",OR(ISNUMBER(SEARCH('🔎 TRA CỨU NHANH'!$C$2,$A252)),ISNUMBER(SEARCH('🔎 TRA CỨU NHANH'!$C$2,$B252)))),1,0)</f>
        <v>0</v>
      </c>
      <c r="M252" s="1" t="str">
        <f t="shared" si="6"/>
        <v/>
      </c>
      <c r="N252" s="1">
        <f>N(N251)+IF(AND('💰 BÁO GIÁ'!$C$27&lt;&gt;"",OR(ISNUMBER(SEARCH('💰 BÁO GIÁ'!$C$27,$A252)),ISNUMBER(SEARCH('💰 BÁO GIÁ'!$C$27,$B252)))),1,0)</f>
        <v>0</v>
      </c>
      <c r="O252" s="1" t="str">
        <f t="shared" si="7"/>
        <v/>
      </c>
    </row>
    <row r="253" customHeight="1" spans="1:15">
      <c r="A253" s="1" t="str">
        <f>IF('🔩 PISTON'!A297="","",'🔩 PISTON'!A297)</f>
        <v/>
      </c>
      <c r="B253" s="1" t="str">
        <f>IF('🔩 PISTON'!A297="","","Piston "&amp;'🔩 PISTON'!U297)</f>
        <v/>
      </c>
      <c r="C253" s="1" t="str">
        <f>IF('🔩 PISTON'!A297="","","Piston")</f>
        <v/>
      </c>
      <c r="D253" s="1" t="str">
        <f>IF('🔩 PISTON'!A297="","",'🔩 PISTON'!L297)</f>
        <v/>
      </c>
      <c r="E253" s="1" t="str">
        <f>IF('🔩 PISTON'!A297="","",'🔩 PISTON'!M297)</f>
        <v/>
      </c>
      <c r="F253" s="1" t="str">
        <f>IF('🔩 PISTON'!A297="","",'🔩 PISTON'!N297)</f>
        <v/>
      </c>
      <c r="G253" s="1" t="str">
        <f>IF('🔩 PISTON'!A297="","",'🔩 PISTON'!O297)</f>
        <v/>
      </c>
      <c r="H253" s="1" t="str">
        <f>IF('🔩 PISTON'!A297="","",'🔩 PISTON'!P297)</f>
        <v/>
      </c>
      <c r="I253" s="1" t="str">
        <f>IF('🔩 PISTON'!A297="","",'🔩 PISTON'!Q297)</f>
        <v/>
      </c>
      <c r="J253" s="1" t="str">
        <f>IF('🔩 PISTON'!A297="","",'🔩 PISTON'!D297)</f>
        <v/>
      </c>
      <c r="L253" s="1">
        <f>N(L252)+IF(AND('🔎 TRA CỨU NHANH'!$C$2&lt;&gt;"",OR(ISNUMBER(SEARCH('🔎 TRA CỨU NHANH'!$C$2,$A253)),ISNUMBER(SEARCH('🔎 TRA CỨU NHANH'!$C$2,$B253)))),1,0)</f>
        <v>0</v>
      </c>
      <c r="M253" s="1" t="str">
        <f t="shared" si="6"/>
        <v/>
      </c>
      <c r="N253" s="1">
        <f>N(N252)+IF(AND('💰 BÁO GIÁ'!$C$27&lt;&gt;"",OR(ISNUMBER(SEARCH('💰 BÁO GIÁ'!$C$27,$A253)),ISNUMBER(SEARCH('💰 BÁO GIÁ'!$C$27,$B253)))),1,0)</f>
        <v>0</v>
      </c>
      <c r="O253" s="1" t="str">
        <f t="shared" si="7"/>
        <v/>
      </c>
    </row>
    <row r="254" customHeight="1" spans="1:15">
      <c r="A254" s="1" t="str">
        <f>IF('🔩 PISTON'!A298="","",'🔩 PISTON'!A298)</f>
        <v/>
      </c>
      <c r="B254" s="1" t="str">
        <f>IF('🔩 PISTON'!A298="","","Piston "&amp;'🔩 PISTON'!U298)</f>
        <v/>
      </c>
      <c r="C254" s="1" t="str">
        <f>IF('🔩 PISTON'!A298="","","Piston")</f>
        <v/>
      </c>
      <c r="D254" s="1" t="str">
        <f>IF('🔩 PISTON'!A298="","",'🔩 PISTON'!L298)</f>
        <v/>
      </c>
      <c r="E254" s="1" t="str">
        <f>IF('🔩 PISTON'!A298="","",'🔩 PISTON'!M298)</f>
        <v/>
      </c>
      <c r="F254" s="1" t="str">
        <f>IF('🔩 PISTON'!A298="","",'🔩 PISTON'!N298)</f>
        <v/>
      </c>
      <c r="G254" s="1" t="str">
        <f>IF('🔩 PISTON'!A298="","",'🔩 PISTON'!O298)</f>
        <v/>
      </c>
      <c r="H254" s="1" t="str">
        <f>IF('🔩 PISTON'!A298="","",'🔩 PISTON'!P298)</f>
        <v/>
      </c>
      <c r="I254" s="1" t="str">
        <f>IF('🔩 PISTON'!A298="","",'🔩 PISTON'!Q298)</f>
        <v/>
      </c>
      <c r="J254" s="1" t="str">
        <f>IF('🔩 PISTON'!A298="","",'🔩 PISTON'!D298)</f>
        <v/>
      </c>
      <c r="L254" s="1">
        <f>N(L253)+IF(AND('🔎 TRA CỨU NHANH'!$C$2&lt;&gt;"",OR(ISNUMBER(SEARCH('🔎 TRA CỨU NHANH'!$C$2,$A254)),ISNUMBER(SEARCH('🔎 TRA CỨU NHANH'!$C$2,$B254)))),1,0)</f>
        <v>0</v>
      </c>
      <c r="M254" s="1" t="str">
        <f t="shared" si="6"/>
        <v/>
      </c>
      <c r="N254" s="1">
        <f>N(N253)+IF(AND('💰 BÁO GIÁ'!$C$27&lt;&gt;"",OR(ISNUMBER(SEARCH('💰 BÁO GIÁ'!$C$27,$A254)),ISNUMBER(SEARCH('💰 BÁO GIÁ'!$C$27,$B254)))),1,0)</f>
        <v>0</v>
      </c>
      <c r="O254" s="1" t="str">
        <f t="shared" si="7"/>
        <v/>
      </c>
    </row>
    <row r="255" customHeight="1" spans="1:15">
      <c r="A255" s="1" t="str">
        <f>IF('🔩 PISTON'!A299="","",'🔩 PISTON'!A299)</f>
        <v/>
      </c>
      <c r="B255" s="1" t="str">
        <f>IF('🔩 PISTON'!A299="","","Piston "&amp;'🔩 PISTON'!U299)</f>
        <v/>
      </c>
      <c r="C255" s="1" t="str">
        <f>IF('🔩 PISTON'!A299="","","Piston")</f>
        <v/>
      </c>
      <c r="D255" s="1" t="str">
        <f>IF('🔩 PISTON'!A299="","",'🔩 PISTON'!L299)</f>
        <v/>
      </c>
      <c r="E255" s="1" t="str">
        <f>IF('🔩 PISTON'!A299="","",'🔩 PISTON'!M299)</f>
        <v/>
      </c>
      <c r="F255" s="1" t="str">
        <f>IF('🔩 PISTON'!A299="","",'🔩 PISTON'!N299)</f>
        <v/>
      </c>
      <c r="G255" s="1" t="str">
        <f>IF('🔩 PISTON'!A299="","",'🔩 PISTON'!O299)</f>
        <v/>
      </c>
      <c r="H255" s="1" t="str">
        <f>IF('🔩 PISTON'!A299="","",'🔩 PISTON'!P299)</f>
        <v/>
      </c>
      <c r="I255" s="1" t="str">
        <f>IF('🔩 PISTON'!A299="","",'🔩 PISTON'!Q299)</f>
        <v/>
      </c>
      <c r="J255" s="1" t="str">
        <f>IF('🔩 PISTON'!A299="","",'🔩 PISTON'!D299)</f>
        <v/>
      </c>
      <c r="L255" s="1">
        <f>N(L254)+IF(AND('🔎 TRA CỨU NHANH'!$C$2&lt;&gt;"",OR(ISNUMBER(SEARCH('🔎 TRA CỨU NHANH'!$C$2,$A255)),ISNUMBER(SEARCH('🔎 TRA CỨU NHANH'!$C$2,$B255)))),1,0)</f>
        <v>0</v>
      </c>
      <c r="M255" s="1" t="str">
        <f t="shared" si="6"/>
        <v/>
      </c>
      <c r="N255" s="1">
        <f>N(N254)+IF(AND('💰 BÁO GIÁ'!$C$27&lt;&gt;"",OR(ISNUMBER(SEARCH('💰 BÁO GIÁ'!$C$27,$A255)),ISNUMBER(SEARCH('💰 BÁO GIÁ'!$C$27,$B255)))),1,0)</f>
        <v>0</v>
      </c>
      <c r="O255" s="1" t="str">
        <f t="shared" si="7"/>
        <v/>
      </c>
    </row>
    <row r="256" customHeight="1" spans="1:15">
      <c r="A256" s="1" t="str">
        <f>IF('🔩 PISTON'!A300="","",'🔩 PISTON'!A300)</f>
        <v/>
      </c>
      <c r="B256" s="1" t="str">
        <f>IF('🔩 PISTON'!A300="","","Piston "&amp;'🔩 PISTON'!U300)</f>
        <v/>
      </c>
      <c r="C256" s="1" t="str">
        <f>IF('🔩 PISTON'!A300="","","Piston")</f>
        <v/>
      </c>
      <c r="D256" s="1" t="str">
        <f>IF('🔩 PISTON'!A300="","",'🔩 PISTON'!L300)</f>
        <v/>
      </c>
      <c r="E256" s="1" t="str">
        <f>IF('🔩 PISTON'!A300="","",'🔩 PISTON'!M300)</f>
        <v/>
      </c>
      <c r="F256" s="1" t="str">
        <f>IF('🔩 PISTON'!A300="","",'🔩 PISTON'!N300)</f>
        <v/>
      </c>
      <c r="G256" s="1" t="str">
        <f>IF('🔩 PISTON'!A300="","",'🔩 PISTON'!O300)</f>
        <v/>
      </c>
      <c r="H256" s="1" t="str">
        <f>IF('🔩 PISTON'!A300="","",'🔩 PISTON'!P300)</f>
        <v/>
      </c>
      <c r="I256" s="1" t="str">
        <f>IF('🔩 PISTON'!A300="","",'🔩 PISTON'!Q300)</f>
        <v/>
      </c>
      <c r="J256" s="1" t="str">
        <f>IF('🔩 PISTON'!A300="","",'🔩 PISTON'!D300)</f>
        <v/>
      </c>
      <c r="L256" s="1">
        <f>N(L255)+IF(AND('🔎 TRA CỨU NHANH'!$C$2&lt;&gt;"",OR(ISNUMBER(SEARCH('🔎 TRA CỨU NHANH'!$C$2,$A256)),ISNUMBER(SEARCH('🔎 TRA CỨU NHANH'!$C$2,$B256)))),1,0)</f>
        <v>0</v>
      </c>
      <c r="M256" s="1" t="str">
        <f t="shared" si="6"/>
        <v/>
      </c>
      <c r="N256" s="1">
        <f>N(N255)+IF(AND('💰 BÁO GIÁ'!$C$27&lt;&gt;"",OR(ISNUMBER(SEARCH('💰 BÁO GIÁ'!$C$27,$A256)),ISNUMBER(SEARCH('💰 BÁO GIÁ'!$C$27,$B256)))),1,0)</f>
        <v>0</v>
      </c>
      <c r="O256" s="1" t="str">
        <f t="shared" si="7"/>
        <v/>
      </c>
    </row>
    <row r="257" customHeight="1" spans="1:15">
      <c r="A257" s="1" t="str">
        <f>IF('🔩 PISTON'!A301="","",'🔩 PISTON'!A301)</f>
        <v/>
      </c>
      <c r="B257" s="1" t="str">
        <f>IF('🔩 PISTON'!A301="","","Piston "&amp;'🔩 PISTON'!U301)</f>
        <v/>
      </c>
      <c r="C257" s="1" t="str">
        <f>IF('🔩 PISTON'!A301="","","Piston")</f>
        <v/>
      </c>
      <c r="D257" s="1" t="str">
        <f>IF('🔩 PISTON'!A301="","",'🔩 PISTON'!L301)</f>
        <v/>
      </c>
      <c r="E257" s="1" t="str">
        <f>IF('🔩 PISTON'!A301="","",'🔩 PISTON'!M301)</f>
        <v/>
      </c>
      <c r="F257" s="1" t="str">
        <f>IF('🔩 PISTON'!A301="","",'🔩 PISTON'!N301)</f>
        <v/>
      </c>
      <c r="G257" s="1" t="str">
        <f>IF('🔩 PISTON'!A301="","",'🔩 PISTON'!O301)</f>
        <v/>
      </c>
      <c r="H257" s="1" t="str">
        <f>IF('🔩 PISTON'!A301="","",'🔩 PISTON'!P301)</f>
        <v/>
      </c>
      <c r="I257" s="1" t="str">
        <f>IF('🔩 PISTON'!A301="","",'🔩 PISTON'!Q301)</f>
        <v/>
      </c>
      <c r="J257" s="1" t="str">
        <f>IF('🔩 PISTON'!A301="","",'🔩 PISTON'!D301)</f>
        <v/>
      </c>
      <c r="L257" s="1">
        <f>N(L256)+IF(AND('🔎 TRA CỨU NHANH'!$C$2&lt;&gt;"",OR(ISNUMBER(SEARCH('🔎 TRA CỨU NHANH'!$C$2,$A257)),ISNUMBER(SEARCH('🔎 TRA CỨU NHANH'!$C$2,$B257)))),1,0)</f>
        <v>0</v>
      </c>
      <c r="M257" s="1" t="str">
        <f t="shared" si="6"/>
        <v/>
      </c>
      <c r="N257" s="1">
        <f>N(N256)+IF(AND('💰 BÁO GIÁ'!$C$27&lt;&gt;"",OR(ISNUMBER(SEARCH('💰 BÁO GIÁ'!$C$27,$A257)),ISNUMBER(SEARCH('💰 BÁO GIÁ'!$C$27,$B257)))),1,0)</f>
        <v>0</v>
      </c>
      <c r="O257" s="1" t="str">
        <f t="shared" si="7"/>
        <v/>
      </c>
    </row>
    <row r="258" customHeight="1" spans="1:15">
      <c r="A258" s="1" t="str">
        <f>IF('🔩 PISTON'!A302="","",'🔩 PISTON'!A302)</f>
        <v/>
      </c>
      <c r="B258" s="1" t="str">
        <f>IF('🔩 PISTON'!A302="","","Piston "&amp;'🔩 PISTON'!U302)</f>
        <v/>
      </c>
      <c r="C258" s="1" t="str">
        <f>IF('🔩 PISTON'!A302="","","Piston")</f>
        <v/>
      </c>
      <c r="D258" s="1" t="str">
        <f>IF('🔩 PISTON'!A302="","",'🔩 PISTON'!L302)</f>
        <v/>
      </c>
      <c r="E258" s="1" t="str">
        <f>IF('🔩 PISTON'!A302="","",'🔩 PISTON'!M302)</f>
        <v/>
      </c>
      <c r="F258" s="1" t="str">
        <f>IF('🔩 PISTON'!A302="","",'🔩 PISTON'!N302)</f>
        <v/>
      </c>
      <c r="G258" s="1" t="str">
        <f>IF('🔩 PISTON'!A302="","",'🔩 PISTON'!O302)</f>
        <v/>
      </c>
      <c r="H258" s="1" t="str">
        <f>IF('🔩 PISTON'!A302="","",'🔩 PISTON'!P302)</f>
        <v/>
      </c>
      <c r="I258" s="1" t="str">
        <f>IF('🔩 PISTON'!A302="","",'🔩 PISTON'!Q302)</f>
        <v/>
      </c>
      <c r="J258" s="1" t="str">
        <f>IF('🔩 PISTON'!A302="","",'🔩 PISTON'!D302)</f>
        <v/>
      </c>
      <c r="L258" s="1">
        <f>N(L257)+IF(AND('🔎 TRA CỨU NHANH'!$C$2&lt;&gt;"",OR(ISNUMBER(SEARCH('🔎 TRA CỨU NHANH'!$C$2,$A258)),ISNUMBER(SEARCH('🔎 TRA CỨU NHANH'!$C$2,$B258)))),1,0)</f>
        <v>0</v>
      </c>
      <c r="M258" s="1" t="str">
        <f t="shared" ref="M258:M321" si="8">IF(L258&gt;N(L257),L258,"")</f>
        <v/>
      </c>
      <c r="N258" s="1">
        <f>N(N257)+IF(AND('💰 BÁO GIÁ'!$C$27&lt;&gt;"",OR(ISNUMBER(SEARCH('💰 BÁO GIÁ'!$C$27,$A258)),ISNUMBER(SEARCH('💰 BÁO GIÁ'!$C$27,$B258)))),1,0)</f>
        <v>0</v>
      </c>
      <c r="O258" s="1" t="str">
        <f t="shared" ref="O258:O321" si="9">IF(N258&gt;N(N257),N258,"")</f>
        <v/>
      </c>
    </row>
    <row r="259" customHeight="1" spans="1:15">
      <c r="A259" s="1" t="str">
        <f>IF('🔩 PISTON'!A303="","",'🔩 PISTON'!A303)</f>
        <v/>
      </c>
      <c r="B259" s="1" t="str">
        <f>IF('🔩 PISTON'!A303="","","Piston "&amp;'🔩 PISTON'!U303)</f>
        <v/>
      </c>
      <c r="C259" s="1" t="str">
        <f>IF('🔩 PISTON'!A303="","","Piston")</f>
        <v/>
      </c>
      <c r="D259" s="1" t="str">
        <f>IF('🔩 PISTON'!A303="","",'🔩 PISTON'!L303)</f>
        <v/>
      </c>
      <c r="E259" s="1" t="str">
        <f>IF('🔩 PISTON'!A303="","",'🔩 PISTON'!M303)</f>
        <v/>
      </c>
      <c r="F259" s="1" t="str">
        <f>IF('🔩 PISTON'!A303="","",'🔩 PISTON'!N303)</f>
        <v/>
      </c>
      <c r="G259" s="1" t="str">
        <f>IF('🔩 PISTON'!A303="","",'🔩 PISTON'!O303)</f>
        <v/>
      </c>
      <c r="H259" s="1" t="str">
        <f>IF('🔩 PISTON'!A303="","",'🔩 PISTON'!P303)</f>
        <v/>
      </c>
      <c r="I259" s="1" t="str">
        <f>IF('🔩 PISTON'!A303="","",'🔩 PISTON'!Q303)</f>
        <v/>
      </c>
      <c r="J259" s="1" t="str">
        <f>IF('🔩 PISTON'!A303="","",'🔩 PISTON'!D303)</f>
        <v/>
      </c>
      <c r="L259" s="1">
        <f>N(L258)+IF(AND('🔎 TRA CỨU NHANH'!$C$2&lt;&gt;"",OR(ISNUMBER(SEARCH('🔎 TRA CỨU NHANH'!$C$2,$A259)),ISNUMBER(SEARCH('🔎 TRA CỨU NHANH'!$C$2,$B259)))),1,0)</f>
        <v>0</v>
      </c>
      <c r="M259" s="1" t="str">
        <f t="shared" si="8"/>
        <v/>
      </c>
      <c r="N259" s="1">
        <f>N(N258)+IF(AND('💰 BÁO GIÁ'!$C$27&lt;&gt;"",OR(ISNUMBER(SEARCH('💰 BÁO GIÁ'!$C$27,$A259)),ISNUMBER(SEARCH('💰 BÁO GIÁ'!$C$27,$B259)))),1,0)</f>
        <v>0</v>
      </c>
      <c r="O259" s="1" t="str">
        <f t="shared" si="9"/>
        <v/>
      </c>
    </row>
    <row r="260" customHeight="1" spans="1:15">
      <c r="A260" s="1" t="str">
        <f>IF('🔩 PISTON'!A304="","",'🔩 PISTON'!A304)</f>
        <v/>
      </c>
      <c r="B260" s="1" t="str">
        <f>IF('🔩 PISTON'!A304="","","Piston "&amp;'🔩 PISTON'!U304)</f>
        <v/>
      </c>
      <c r="C260" s="1" t="str">
        <f>IF('🔩 PISTON'!A304="","","Piston")</f>
        <v/>
      </c>
      <c r="D260" s="1" t="str">
        <f>IF('🔩 PISTON'!A304="","",'🔩 PISTON'!L304)</f>
        <v/>
      </c>
      <c r="E260" s="1" t="str">
        <f>IF('🔩 PISTON'!A304="","",'🔩 PISTON'!M304)</f>
        <v/>
      </c>
      <c r="F260" s="1" t="str">
        <f>IF('🔩 PISTON'!A304="","",'🔩 PISTON'!N304)</f>
        <v/>
      </c>
      <c r="G260" s="1" t="str">
        <f>IF('🔩 PISTON'!A304="","",'🔩 PISTON'!O304)</f>
        <v/>
      </c>
      <c r="H260" s="1" t="str">
        <f>IF('🔩 PISTON'!A304="","",'🔩 PISTON'!P304)</f>
        <v/>
      </c>
      <c r="I260" s="1" t="str">
        <f>IF('🔩 PISTON'!A304="","",'🔩 PISTON'!Q304)</f>
        <v/>
      </c>
      <c r="J260" s="1" t="str">
        <f>IF('🔩 PISTON'!A304="","",'🔩 PISTON'!D304)</f>
        <v/>
      </c>
      <c r="L260" s="1">
        <f>N(L259)+IF(AND('🔎 TRA CỨU NHANH'!$C$2&lt;&gt;"",OR(ISNUMBER(SEARCH('🔎 TRA CỨU NHANH'!$C$2,$A260)),ISNUMBER(SEARCH('🔎 TRA CỨU NHANH'!$C$2,$B260)))),1,0)</f>
        <v>0</v>
      </c>
      <c r="M260" s="1" t="str">
        <f t="shared" si="8"/>
        <v/>
      </c>
      <c r="N260" s="1">
        <f>N(N259)+IF(AND('💰 BÁO GIÁ'!$C$27&lt;&gt;"",OR(ISNUMBER(SEARCH('💰 BÁO GIÁ'!$C$27,$A260)),ISNUMBER(SEARCH('💰 BÁO GIÁ'!$C$27,$B260)))),1,0)</f>
        <v>0</v>
      </c>
      <c r="O260" s="1" t="str">
        <f t="shared" si="9"/>
        <v/>
      </c>
    </row>
    <row r="261" customHeight="1" spans="1:15">
      <c r="A261" s="1" t="str">
        <f>IF('🔩 PISTON'!A305="","",'🔩 PISTON'!A305)</f>
        <v/>
      </c>
      <c r="B261" s="1" t="str">
        <f>IF('🔩 PISTON'!A305="","","Piston "&amp;'🔩 PISTON'!U305)</f>
        <v/>
      </c>
      <c r="C261" s="1" t="str">
        <f>IF('🔩 PISTON'!A305="","","Piston")</f>
        <v/>
      </c>
      <c r="D261" s="1" t="str">
        <f>IF('🔩 PISTON'!A305="","",'🔩 PISTON'!L305)</f>
        <v/>
      </c>
      <c r="E261" s="1" t="str">
        <f>IF('🔩 PISTON'!A305="","",'🔩 PISTON'!M305)</f>
        <v/>
      </c>
      <c r="F261" s="1" t="str">
        <f>IF('🔩 PISTON'!A305="","",'🔩 PISTON'!N305)</f>
        <v/>
      </c>
      <c r="G261" s="1" t="str">
        <f>IF('🔩 PISTON'!A305="","",'🔩 PISTON'!O305)</f>
        <v/>
      </c>
      <c r="H261" s="1" t="str">
        <f>IF('🔩 PISTON'!A305="","",'🔩 PISTON'!P305)</f>
        <v/>
      </c>
      <c r="I261" s="1" t="str">
        <f>IF('🔩 PISTON'!A305="","",'🔩 PISTON'!Q305)</f>
        <v/>
      </c>
      <c r="J261" s="1" t="str">
        <f>IF('🔩 PISTON'!A305="","",'🔩 PISTON'!D305)</f>
        <v/>
      </c>
      <c r="L261" s="1">
        <f>N(L260)+IF(AND('🔎 TRA CỨU NHANH'!$C$2&lt;&gt;"",OR(ISNUMBER(SEARCH('🔎 TRA CỨU NHANH'!$C$2,$A261)),ISNUMBER(SEARCH('🔎 TRA CỨU NHANH'!$C$2,$B261)))),1,0)</f>
        <v>0</v>
      </c>
      <c r="M261" s="1" t="str">
        <f t="shared" si="8"/>
        <v/>
      </c>
      <c r="N261" s="1">
        <f>N(N260)+IF(AND('💰 BÁO GIÁ'!$C$27&lt;&gt;"",OR(ISNUMBER(SEARCH('💰 BÁO GIÁ'!$C$27,$A261)),ISNUMBER(SEARCH('💰 BÁO GIÁ'!$C$27,$B261)))),1,0)</f>
        <v>0</v>
      </c>
      <c r="O261" s="1" t="str">
        <f t="shared" si="9"/>
        <v/>
      </c>
    </row>
    <row r="262" customHeight="1" spans="1:15">
      <c r="A262" s="1" t="str">
        <f>IF('🔩 PISTON'!A306="","",'🔩 PISTON'!A306)</f>
        <v/>
      </c>
      <c r="B262" s="1" t="str">
        <f>IF('🔩 PISTON'!A306="","","Piston "&amp;'🔩 PISTON'!U306)</f>
        <v/>
      </c>
      <c r="C262" s="1" t="str">
        <f>IF('🔩 PISTON'!A306="","","Piston")</f>
        <v/>
      </c>
      <c r="D262" s="1" t="str">
        <f>IF('🔩 PISTON'!A306="","",'🔩 PISTON'!L306)</f>
        <v/>
      </c>
      <c r="E262" s="1" t="str">
        <f>IF('🔩 PISTON'!A306="","",'🔩 PISTON'!M306)</f>
        <v/>
      </c>
      <c r="F262" s="1" t="str">
        <f>IF('🔩 PISTON'!A306="","",'🔩 PISTON'!N306)</f>
        <v/>
      </c>
      <c r="G262" s="1" t="str">
        <f>IF('🔩 PISTON'!A306="","",'🔩 PISTON'!O306)</f>
        <v/>
      </c>
      <c r="H262" s="1" t="str">
        <f>IF('🔩 PISTON'!A306="","",'🔩 PISTON'!P306)</f>
        <v/>
      </c>
      <c r="I262" s="1" t="str">
        <f>IF('🔩 PISTON'!A306="","",'🔩 PISTON'!Q306)</f>
        <v/>
      </c>
      <c r="J262" s="1" t="str">
        <f>IF('🔩 PISTON'!A306="","",'🔩 PISTON'!D306)</f>
        <v/>
      </c>
      <c r="L262" s="1">
        <f>N(L261)+IF(AND('🔎 TRA CỨU NHANH'!$C$2&lt;&gt;"",OR(ISNUMBER(SEARCH('🔎 TRA CỨU NHANH'!$C$2,$A262)),ISNUMBER(SEARCH('🔎 TRA CỨU NHANH'!$C$2,$B262)))),1,0)</f>
        <v>0</v>
      </c>
      <c r="M262" s="1" t="str">
        <f t="shared" si="8"/>
        <v/>
      </c>
      <c r="N262" s="1">
        <f>N(N261)+IF(AND('💰 BÁO GIÁ'!$C$27&lt;&gt;"",OR(ISNUMBER(SEARCH('💰 BÁO GIÁ'!$C$27,$A262)),ISNUMBER(SEARCH('💰 BÁO GIÁ'!$C$27,$B262)))),1,0)</f>
        <v>0</v>
      </c>
      <c r="O262" s="1" t="str">
        <f t="shared" si="9"/>
        <v/>
      </c>
    </row>
    <row r="263" customHeight="1" spans="1:15">
      <c r="A263" s="1" t="str">
        <f>IF('🔩 PISTON'!A307="","",'🔩 PISTON'!A307)</f>
        <v/>
      </c>
      <c r="B263" s="1" t="str">
        <f>IF('🔩 PISTON'!A307="","","Piston "&amp;'🔩 PISTON'!U307)</f>
        <v/>
      </c>
      <c r="C263" s="1" t="str">
        <f>IF('🔩 PISTON'!A307="","","Piston")</f>
        <v/>
      </c>
      <c r="D263" s="1" t="str">
        <f>IF('🔩 PISTON'!A307="","",'🔩 PISTON'!L307)</f>
        <v/>
      </c>
      <c r="E263" s="1" t="str">
        <f>IF('🔩 PISTON'!A307="","",'🔩 PISTON'!M307)</f>
        <v/>
      </c>
      <c r="F263" s="1" t="str">
        <f>IF('🔩 PISTON'!A307="","",'🔩 PISTON'!N307)</f>
        <v/>
      </c>
      <c r="G263" s="1" t="str">
        <f>IF('🔩 PISTON'!A307="","",'🔩 PISTON'!O307)</f>
        <v/>
      </c>
      <c r="H263" s="1" t="str">
        <f>IF('🔩 PISTON'!A307="","",'🔩 PISTON'!P307)</f>
        <v/>
      </c>
      <c r="I263" s="1" t="str">
        <f>IF('🔩 PISTON'!A307="","",'🔩 PISTON'!Q307)</f>
        <v/>
      </c>
      <c r="J263" s="1" t="str">
        <f>IF('🔩 PISTON'!A307="","",'🔩 PISTON'!D307)</f>
        <v/>
      </c>
      <c r="L263" s="1">
        <f>N(L262)+IF(AND('🔎 TRA CỨU NHANH'!$C$2&lt;&gt;"",OR(ISNUMBER(SEARCH('🔎 TRA CỨU NHANH'!$C$2,$A263)),ISNUMBER(SEARCH('🔎 TRA CỨU NHANH'!$C$2,$B263)))),1,0)</f>
        <v>0</v>
      </c>
      <c r="M263" s="1" t="str">
        <f t="shared" si="8"/>
        <v/>
      </c>
      <c r="N263" s="1">
        <f>N(N262)+IF(AND('💰 BÁO GIÁ'!$C$27&lt;&gt;"",OR(ISNUMBER(SEARCH('💰 BÁO GIÁ'!$C$27,$A263)),ISNUMBER(SEARCH('💰 BÁO GIÁ'!$C$27,$B263)))),1,0)</f>
        <v>0</v>
      </c>
      <c r="O263" s="1" t="str">
        <f t="shared" si="9"/>
        <v/>
      </c>
    </row>
    <row r="264" customHeight="1" spans="1:15">
      <c r="A264" s="1" t="str">
        <f>IF('🔩 PISTON'!A308="","",'🔩 PISTON'!A308)</f>
        <v/>
      </c>
      <c r="B264" s="1" t="str">
        <f>IF('🔩 PISTON'!A308="","","Piston "&amp;'🔩 PISTON'!U308)</f>
        <v/>
      </c>
      <c r="C264" s="1" t="str">
        <f>IF('🔩 PISTON'!A308="","","Piston")</f>
        <v/>
      </c>
      <c r="D264" s="1" t="str">
        <f>IF('🔩 PISTON'!A308="","",'🔩 PISTON'!L308)</f>
        <v/>
      </c>
      <c r="E264" s="1" t="str">
        <f>IF('🔩 PISTON'!A308="","",'🔩 PISTON'!M308)</f>
        <v/>
      </c>
      <c r="F264" s="1" t="str">
        <f>IF('🔩 PISTON'!A308="","",'🔩 PISTON'!N308)</f>
        <v/>
      </c>
      <c r="G264" s="1" t="str">
        <f>IF('🔩 PISTON'!A308="","",'🔩 PISTON'!O308)</f>
        <v/>
      </c>
      <c r="H264" s="1" t="str">
        <f>IF('🔩 PISTON'!A308="","",'🔩 PISTON'!P308)</f>
        <v/>
      </c>
      <c r="I264" s="1" t="str">
        <f>IF('🔩 PISTON'!A308="","",'🔩 PISTON'!Q308)</f>
        <v/>
      </c>
      <c r="J264" s="1" t="str">
        <f>IF('🔩 PISTON'!A308="","",'🔩 PISTON'!D308)</f>
        <v/>
      </c>
      <c r="L264" s="1">
        <f>N(L263)+IF(AND('🔎 TRA CỨU NHANH'!$C$2&lt;&gt;"",OR(ISNUMBER(SEARCH('🔎 TRA CỨU NHANH'!$C$2,$A264)),ISNUMBER(SEARCH('🔎 TRA CỨU NHANH'!$C$2,$B264)))),1,0)</f>
        <v>0</v>
      </c>
      <c r="M264" s="1" t="str">
        <f t="shared" si="8"/>
        <v/>
      </c>
      <c r="N264" s="1">
        <f>N(N263)+IF(AND('💰 BÁO GIÁ'!$C$27&lt;&gt;"",OR(ISNUMBER(SEARCH('💰 BÁO GIÁ'!$C$27,$A264)),ISNUMBER(SEARCH('💰 BÁO GIÁ'!$C$27,$B264)))),1,0)</f>
        <v>0</v>
      </c>
      <c r="O264" s="1" t="str">
        <f t="shared" si="9"/>
        <v/>
      </c>
    </row>
    <row r="265" customHeight="1" spans="1:15">
      <c r="A265" s="1" t="str">
        <f>IF('🔩 PISTON'!A309="","",'🔩 PISTON'!A309)</f>
        <v/>
      </c>
      <c r="B265" s="1" t="str">
        <f>IF('🔩 PISTON'!A309="","","Piston "&amp;'🔩 PISTON'!U309)</f>
        <v/>
      </c>
      <c r="C265" s="1" t="str">
        <f>IF('🔩 PISTON'!A309="","","Piston")</f>
        <v/>
      </c>
      <c r="D265" s="1" t="str">
        <f>IF('🔩 PISTON'!A309="","",'🔩 PISTON'!L309)</f>
        <v/>
      </c>
      <c r="E265" s="1" t="str">
        <f>IF('🔩 PISTON'!A309="","",'🔩 PISTON'!M309)</f>
        <v/>
      </c>
      <c r="F265" s="1" t="str">
        <f>IF('🔩 PISTON'!A309="","",'🔩 PISTON'!N309)</f>
        <v/>
      </c>
      <c r="G265" s="1" t="str">
        <f>IF('🔩 PISTON'!A309="","",'🔩 PISTON'!O309)</f>
        <v/>
      </c>
      <c r="H265" s="1" t="str">
        <f>IF('🔩 PISTON'!A309="","",'🔩 PISTON'!P309)</f>
        <v/>
      </c>
      <c r="I265" s="1" t="str">
        <f>IF('🔩 PISTON'!A309="","",'🔩 PISTON'!Q309)</f>
        <v/>
      </c>
      <c r="J265" s="1" t="str">
        <f>IF('🔩 PISTON'!A309="","",'🔩 PISTON'!D309)</f>
        <v/>
      </c>
      <c r="L265" s="1">
        <f>N(L264)+IF(AND('🔎 TRA CỨU NHANH'!$C$2&lt;&gt;"",OR(ISNUMBER(SEARCH('🔎 TRA CỨU NHANH'!$C$2,$A265)),ISNUMBER(SEARCH('🔎 TRA CỨU NHANH'!$C$2,$B265)))),1,0)</f>
        <v>0</v>
      </c>
      <c r="M265" s="1" t="str">
        <f t="shared" si="8"/>
        <v/>
      </c>
      <c r="N265" s="1">
        <f>N(N264)+IF(AND('💰 BÁO GIÁ'!$C$27&lt;&gt;"",OR(ISNUMBER(SEARCH('💰 BÁO GIÁ'!$C$27,$A265)),ISNUMBER(SEARCH('💰 BÁO GIÁ'!$C$27,$B265)))),1,0)</f>
        <v>0</v>
      </c>
      <c r="O265" s="1" t="str">
        <f t="shared" si="9"/>
        <v/>
      </c>
    </row>
    <row r="266" customHeight="1" spans="1:15">
      <c r="A266" s="1" t="str">
        <f>IF('🔩 PISTON'!A310="","",'🔩 PISTON'!A310)</f>
        <v/>
      </c>
      <c r="B266" s="1" t="str">
        <f>IF('🔩 PISTON'!A310="","","Piston "&amp;'🔩 PISTON'!U310)</f>
        <v/>
      </c>
      <c r="C266" s="1" t="str">
        <f>IF('🔩 PISTON'!A310="","","Piston")</f>
        <v/>
      </c>
      <c r="D266" s="1" t="str">
        <f>IF('🔩 PISTON'!A310="","",'🔩 PISTON'!L310)</f>
        <v/>
      </c>
      <c r="E266" s="1" t="str">
        <f>IF('🔩 PISTON'!A310="","",'🔩 PISTON'!M310)</f>
        <v/>
      </c>
      <c r="F266" s="1" t="str">
        <f>IF('🔩 PISTON'!A310="","",'🔩 PISTON'!N310)</f>
        <v/>
      </c>
      <c r="G266" s="1" t="str">
        <f>IF('🔩 PISTON'!A310="","",'🔩 PISTON'!O310)</f>
        <v/>
      </c>
      <c r="H266" s="1" t="str">
        <f>IF('🔩 PISTON'!A310="","",'🔩 PISTON'!P310)</f>
        <v/>
      </c>
      <c r="I266" s="1" t="str">
        <f>IF('🔩 PISTON'!A310="","",'🔩 PISTON'!Q310)</f>
        <v/>
      </c>
      <c r="J266" s="1" t="str">
        <f>IF('🔩 PISTON'!A310="","",'🔩 PISTON'!D310)</f>
        <v/>
      </c>
      <c r="L266" s="1">
        <f>N(L265)+IF(AND('🔎 TRA CỨU NHANH'!$C$2&lt;&gt;"",OR(ISNUMBER(SEARCH('🔎 TRA CỨU NHANH'!$C$2,$A266)),ISNUMBER(SEARCH('🔎 TRA CỨU NHANH'!$C$2,$B266)))),1,0)</f>
        <v>0</v>
      </c>
      <c r="M266" s="1" t="str">
        <f t="shared" si="8"/>
        <v/>
      </c>
      <c r="N266" s="1">
        <f>N(N265)+IF(AND('💰 BÁO GIÁ'!$C$27&lt;&gt;"",OR(ISNUMBER(SEARCH('💰 BÁO GIÁ'!$C$27,$A266)),ISNUMBER(SEARCH('💰 BÁO GIÁ'!$C$27,$B266)))),1,0)</f>
        <v>0</v>
      </c>
      <c r="O266" s="1" t="str">
        <f t="shared" si="9"/>
        <v/>
      </c>
    </row>
    <row r="267" customHeight="1" spans="1:15">
      <c r="A267" s="1" t="str">
        <f>IF('🔩 PISTON'!A311="","",'🔩 PISTON'!A311)</f>
        <v/>
      </c>
      <c r="B267" s="1" t="str">
        <f>IF('🔩 PISTON'!A311="","","Piston "&amp;'🔩 PISTON'!U311)</f>
        <v/>
      </c>
      <c r="C267" s="1" t="str">
        <f>IF('🔩 PISTON'!A311="","","Piston")</f>
        <v/>
      </c>
      <c r="D267" s="1" t="str">
        <f>IF('🔩 PISTON'!A311="","",'🔩 PISTON'!L311)</f>
        <v/>
      </c>
      <c r="E267" s="1" t="str">
        <f>IF('🔩 PISTON'!A311="","",'🔩 PISTON'!M311)</f>
        <v/>
      </c>
      <c r="F267" s="1" t="str">
        <f>IF('🔩 PISTON'!A311="","",'🔩 PISTON'!N311)</f>
        <v/>
      </c>
      <c r="G267" s="1" t="str">
        <f>IF('🔩 PISTON'!A311="","",'🔩 PISTON'!O311)</f>
        <v/>
      </c>
      <c r="H267" s="1" t="str">
        <f>IF('🔩 PISTON'!A311="","",'🔩 PISTON'!P311)</f>
        <v/>
      </c>
      <c r="I267" s="1" t="str">
        <f>IF('🔩 PISTON'!A311="","",'🔩 PISTON'!Q311)</f>
        <v/>
      </c>
      <c r="J267" s="1" t="str">
        <f>IF('🔩 PISTON'!A311="","",'🔩 PISTON'!D311)</f>
        <v/>
      </c>
      <c r="L267" s="1">
        <f>N(L266)+IF(AND('🔎 TRA CỨU NHANH'!$C$2&lt;&gt;"",OR(ISNUMBER(SEARCH('🔎 TRA CỨU NHANH'!$C$2,$A267)),ISNUMBER(SEARCH('🔎 TRA CỨU NHANH'!$C$2,$B267)))),1,0)</f>
        <v>0</v>
      </c>
      <c r="M267" s="1" t="str">
        <f t="shared" si="8"/>
        <v/>
      </c>
      <c r="N267" s="1">
        <f>N(N266)+IF(AND('💰 BÁO GIÁ'!$C$27&lt;&gt;"",OR(ISNUMBER(SEARCH('💰 BÁO GIÁ'!$C$27,$A267)),ISNUMBER(SEARCH('💰 BÁO GIÁ'!$C$27,$B267)))),1,0)</f>
        <v>0</v>
      </c>
      <c r="O267" s="1" t="str">
        <f t="shared" si="9"/>
        <v/>
      </c>
    </row>
    <row r="268" customHeight="1" spans="1:15">
      <c r="A268" s="1" t="str">
        <f>IF('🔩 PISTON'!A312="","",'🔩 PISTON'!A312)</f>
        <v/>
      </c>
      <c r="B268" s="1" t="str">
        <f>IF('🔩 PISTON'!A312="","","Piston "&amp;'🔩 PISTON'!U312)</f>
        <v/>
      </c>
      <c r="C268" s="1" t="str">
        <f>IF('🔩 PISTON'!A312="","","Piston")</f>
        <v/>
      </c>
      <c r="D268" s="1" t="str">
        <f>IF('🔩 PISTON'!A312="","",'🔩 PISTON'!L312)</f>
        <v/>
      </c>
      <c r="E268" s="1" t="str">
        <f>IF('🔩 PISTON'!A312="","",'🔩 PISTON'!M312)</f>
        <v/>
      </c>
      <c r="F268" s="1" t="str">
        <f>IF('🔩 PISTON'!A312="","",'🔩 PISTON'!N312)</f>
        <v/>
      </c>
      <c r="G268" s="1" t="str">
        <f>IF('🔩 PISTON'!A312="","",'🔩 PISTON'!O312)</f>
        <v/>
      </c>
      <c r="H268" s="1" t="str">
        <f>IF('🔩 PISTON'!A312="","",'🔩 PISTON'!P312)</f>
        <v/>
      </c>
      <c r="I268" s="1" t="str">
        <f>IF('🔩 PISTON'!A312="","",'🔩 PISTON'!Q312)</f>
        <v/>
      </c>
      <c r="J268" s="1" t="str">
        <f>IF('🔩 PISTON'!A312="","",'🔩 PISTON'!D312)</f>
        <v/>
      </c>
      <c r="L268" s="1">
        <f>N(L267)+IF(AND('🔎 TRA CỨU NHANH'!$C$2&lt;&gt;"",OR(ISNUMBER(SEARCH('🔎 TRA CỨU NHANH'!$C$2,$A268)),ISNUMBER(SEARCH('🔎 TRA CỨU NHANH'!$C$2,$B268)))),1,0)</f>
        <v>0</v>
      </c>
      <c r="M268" s="1" t="str">
        <f t="shared" si="8"/>
        <v/>
      </c>
      <c r="N268" s="1">
        <f>N(N267)+IF(AND('💰 BÁO GIÁ'!$C$27&lt;&gt;"",OR(ISNUMBER(SEARCH('💰 BÁO GIÁ'!$C$27,$A268)),ISNUMBER(SEARCH('💰 BÁO GIÁ'!$C$27,$B268)))),1,0)</f>
        <v>0</v>
      </c>
      <c r="O268" s="1" t="str">
        <f t="shared" si="9"/>
        <v/>
      </c>
    </row>
    <row r="269" customHeight="1" spans="1:15">
      <c r="A269" s="1" t="str">
        <f>IF('🔩 PISTON'!A313="","",'🔩 PISTON'!A313)</f>
        <v/>
      </c>
      <c r="B269" s="1" t="str">
        <f>IF('🔩 PISTON'!A313="","","Piston "&amp;'🔩 PISTON'!U313)</f>
        <v/>
      </c>
      <c r="C269" s="1" t="str">
        <f>IF('🔩 PISTON'!A313="","","Piston")</f>
        <v/>
      </c>
      <c r="D269" s="1" t="str">
        <f>IF('🔩 PISTON'!A313="","",'🔩 PISTON'!L313)</f>
        <v/>
      </c>
      <c r="E269" s="1" t="str">
        <f>IF('🔩 PISTON'!A313="","",'🔩 PISTON'!M313)</f>
        <v/>
      </c>
      <c r="F269" s="1" t="str">
        <f>IF('🔩 PISTON'!A313="","",'🔩 PISTON'!N313)</f>
        <v/>
      </c>
      <c r="G269" s="1" t="str">
        <f>IF('🔩 PISTON'!A313="","",'🔩 PISTON'!O313)</f>
        <v/>
      </c>
      <c r="H269" s="1" t="str">
        <f>IF('🔩 PISTON'!A313="","",'🔩 PISTON'!P313)</f>
        <v/>
      </c>
      <c r="I269" s="1" t="str">
        <f>IF('🔩 PISTON'!A313="","",'🔩 PISTON'!Q313)</f>
        <v/>
      </c>
      <c r="J269" s="1" t="str">
        <f>IF('🔩 PISTON'!A313="","",'🔩 PISTON'!D313)</f>
        <v/>
      </c>
      <c r="L269" s="1">
        <f>N(L268)+IF(AND('🔎 TRA CỨU NHANH'!$C$2&lt;&gt;"",OR(ISNUMBER(SEARCH('🔎 TRA CỨU NHANH'!$C$2,$A269)),ISNUMBER(SEARCH('🔎 TRA CỨU NHANH'!$C$2,$B269)))),1,0)</f>
        <v>0</v>
      </c>
      <c r="M269" s="1" t="str">
        <f t="shared" si="8"/>
        <v/>
      </c>
      <c r="N269" s="1">
        <f>N(N268)+IF(AND('💰 BÁO GIÁ'!$C$27&lt;&gt;"",OR(ISNUMBER(SEARCH('💰 BÁO GIÁ'!$C$27,$A269)),ISNUMBER(SEARCH('💰 BÁO GIÁ'!$C$27,$B269)))),1,0)</f>
        <v>0</v>
      </c>
      <c r="O269" s="1" t="str">
        <f t="shared" si="9"/>
        <v/>
      </c>
    </row>
    <row r="270" customHeight="1" spans="1:15">
      <c r="A270" s="1" t="str">
        <f>IF('🔩 PISTON'!A314="","",'🔩 PISTON'!A314)</f>
        <v/>
      </c>
      <c r="B270" s="1" t="str">
        <f>IF('🔩 PISTON'!A314="","","Piston "&amp;'🔩 PISTON'!U314)</f>
        <v/>
      </c>
      <c r="C270" s="1" t="str">
        <f>IF('🔩 PISTON'!A314="","","Piston")</f>
        <v/>
      </c>
      <c r="D270" s="1" t="str">
        <f>IF('🔩 PISTON'!A314="","",'🔩 PISTON'!L314)</f>
        <v/>
      </c>
      <c r="E270" s="1" t="str">
        <f>IF('🔩 PISTON'!A314="","",'🔩 PISTON'!M314)</f>
        <v/>
      </c>
      <c r="F270" s="1" t="str">
        <f>IF('🔩 PISTON'!A314="","",'🔩 PISTON'!N314)</f>
        <v/>
      </c>
      <c r="G270" s="1" t="str">
        <f>IF('🔩 PISTON'!A314="","",'🔩 PISTON'!O314)</f>
        <v/>
      </c>
      <c r="H270" s="1" t="str">
        <f>IF('🔩 PISTON'!A314="","",'🔩 PISTON'!P314)</f>
        <v/>
      </c>
      <c r="I270" s="1" t="str">
        <f>IF('🔩 PISTON'!A314="","",'🔩 PISTON'!Q314)</f>
        <v/>
      </c>
      <c r="J270" s="1" t="str">
        <f>IF('🔩 PISTON'!A314="","",'🔩 PISTON'!D314)</f>
        <v/>
      </c>
      <c r="L270" s="1">
        <f>N(L269)+IF(AND('🔎 TRA CỨU NHANH'!$C$2&lt;&gt;"",OR(ISNUMBER(SEARCH('🔎 TRA CỨU NHANH'!$C$2,$A270)),ISNUMBER(SEARCH('🔎 TRA CỨU NHANH'!$C$2,$B270)))),1,0)</f>
        <v>0</v>
      </c>
      <c r="M270" s="1" t="str">
        <f t="shared" si="8"/>
        <v/>
      </c>
      <c r="N270" s="1">
        <f>N(N269)+IF(AND('💰 BÁO GIÁ'!$C$27&lt;&gt;"",OR(ISNUMBER(SEARCH('💰 BÁO GIÁ'!$C$27,$A270)),ISNUMBER(SEARCH('💰 BÁO GIÁ'!$C$27,$B270)))),1,0)</f>
        <v>0</v>
      </c>
      <c r="O270" s="1" t="str">
        <f t="shared" si="9"/>
        <v/>
      </c>
    </row>
    <row r="271" customHeight="1" spans="1:15">
      <c r="A271" s="1" t="str">
        <f>IF('🔩 PISTON'!A315="","",'🔩 PISTON'!A315)</f>
        <v/>
      </c>
      <c r="B271" s="1" t="str">
        <f>IF('🔩 PISTON'!A315="","","Piston "&amp;'🔩 PISTON'!U315)</f>
        <v/>
      </c>
      <c r="C271" s="1" t="str">
        <f>IF('🔩 PISTON'!A315="","","Piston")</f>
        <v/>
      </c>
      <c r="D271" s="1" t="str">
        <f>IF('🔩 PISTON'!A315="","",'🔩 PISTON'!L315)</f>
        <v/>
      </c>
      <c r="E271" s="1" t="str">
        <f>IF('🔩 PISTON'!A315="","",'🔩 PISTON'!M315)</f>
        <v/>
      </c>
      <c r="F271" s="1" t="str">
        <f>IF('🔩 PISTON'!A315="","",'🔩 PISTON'!N315)</f>
        <v/>
      </c>
      <c r="G271" s="1" t="str">
        <f>IF('🔩 PISTON'!A315="","",'🔩 PISTON'!O315)</f>
        <v/>
      </c>
      <c r="H271" s="1" t="str">
        <f>IF('🔩 PISTON'!A315="","",'🔩 PISTON'!P315)</f>
        <v/>
      </c>
      <c r="I271" s="1" t="str">
        <f>IF('🔩 PISTON'!A315="","",'🔩 PISTON'!Q315)</f>
        <v/>
      </c>
      <c r="J271" s="1" t="str">
        <f>IF('🔩 PISTON'!A315="","",'🔩 PISTON'!D315)</f>
        <v/>
      </c>
      <c r="L271" s="1">
        <f>N(L270)+IF(AND('🔎 TRA CỨU NHANH'!$C$2&lt;&gt;"",OR(ISNUMBER(SEARCH('🔎 TRA CỨU NHANH'!$C$2,$A271)),ISNUMBER(SEARCH('🔎 TRA CỨU NHANH'!$C$2,$B271)))),1,0)</f>
        <v>0</v>
      </c>
      <c r="M271" s="1" t="str">
        <f t="shared" si="8"/>
        <v/>
      </c>
      <c r="N271" s="1">
        <f>N(N270)+IF(AND('💰 BÁO GIÁ'!$C$27&lt;&gt;"",OR(ISNUMBER(SEARCH('💰 BÁO GIÁ'!$C$27,$A271)),ISNUMBER(SEARCH('💰 BÁO GIÁ'!$C$27,$B271)))),1,0)</f>
        <v>0</v>
      </c>
      <c r="O271" s="1" t="str">
        <f t="shared" si="9"/>
        <v/>
      </c>
    </row>
    <row r="272" customHeight="1" spans="1:15">
      <c r="A272" s="1" t="str">
        <f>IF('🔩 PISTON'!A316="","",'🔩 PISTON'!A316)</f>
        <v/>
      </c>
      <c r="B272" s="1" t="str">
        <f>IF('🔩 PISTON'!A316="","","Piston "&amp;'🔩 PISTON'!U316)</f>
        <v/>
      </c>
      <c r="C272" s="1" t="str">
        <f>IF('🔩 PISTON'!A316="","","Piston")</f>
        <v/>
      </c>
      <c r="D272" s="1" t="str">
        <f>IF('🔩 PISTON'!A316="","",'🔩 PISTON'!L316)</f>
        <v/>
      </c>
      <c r="E272" s="1" t="str">
        <f>IF('🔩 PISTON'!A316="","",'🔩 PISTON'!M316)</f>
        <v/>
      </c>
      <c r="F272" s="1" t="str">
        <f>IF('🔩 PISTON'!A316="","",'🔩 PISTON'!N316)</f>
        <v/>
      </c>
      <c r="G272" s="1" t="str">
        <f>IF('🔩 PISTON'!A316="","",'🔩 PISTON'!O316)</f>
        <v/>
      </c>
      <c r="H272" s="1" t="str">
        <f>IF('🔩 PISTON'!A316="","",'🔩 PISTON'!P316)</f>
        <v/>
      </c>
      <c r="I272" s="1" t="str">
        <f>IF('🔩 PISTON'!A316="","",'🔩 PISTON'!Q316)</f>
        <v/>
      </c>
      <c r="J272" s="1" t="str">
        <f>IF('🔩 PISTON'!A316="","",'🔩 PISTON'!D316)</f>
        <v/>
      </c>
      <c r="L272" s="1">
        <f>N(L271)+IF(AND('🔎 TRA CỨU NHANH'!$C$2&lt;&gt;"",OR(ISNUMBER(SEARCH('🔎 TRA CỨU NHANH'!$C$2,$A272)),ISNUMBER(SEARCH('🔎 TRA CỨU NHANH'!$C$2,$B272)))),1,0)</f>
        <v>0</v>
      </c>
      <c r="M272" s="1" t="str">
        <f t="shared" si="8"/>
        <v/>
      </c>
      <c r="N272" s="1">
        <f>N(N271)+IF(AND('💰 BÁO GIÁ'!$C$27&lt;&gt;"",OR(ISNUMBER(SEARCH('💰 BÁO GIÁ'!$C$27,$A272)),ISNUMBER(SEARCH('💰 BÁO GIÁ'!$C$27,$B272)))),1,0)</f>
        <v>0</v>
      </c>
      <c r="O272" s="1" t="str">
        <f t="shared" si="9"/>
        <v/>
      </c>
    </row>
    <row r="273" customHeight="1" spans="1:15">
      <c r="A273" s="1" t="str">
        <f>IF('🔩 PISTON'!A317="","",'🔩 PISTON'!A317)</f>
        <v/>
      </c>
      <c r="B273" s="1" t="str">
        <f>IF('🔩 PISTON'!A317="","","Piston "&amp;'🔩 PISTON'!U317)</f>
        <v/>
      </c>
      <c r="C273" s="1" t="str">
        <f>IF('🔩 PISTON'!A317="","","Piston")</f>
        <v/>
      </c>
      <c r="D273" s="1" t="str">
        <f>IF('🔩 PISTON'!A317="","",'🔩 PISTON'!L317)</f>
        <v/>
      </c>
      <c r="E273" s="1" t="str">
        <f>IF('🔩 PISTON'!A317="","",'🔩 PISTON'!M317)</f>
        <v/>
      </c>
      <c r="F273" s="1" t="str">
        <f>IF('🔩 PISTON'!A317="","",'🔩 PISTON'!N317)</f>
        <v/>
      </c>
      <c r="G273" s="1" t="str">
        <f>IF('🔩 PISTON'!A317="","",'🔩 PISTON'!O317)</f>
        <v/>
      </c>
      <c r="H273" s="1" t="str">
        <f>IF('🔩 PISTON'!A317="","",'🔩 PISTON'!P317)</f>
        <v/>
      </c>
      <c r="I273" s="1" t="str">
        <f>IF('🔩 PISTON'!A317="","",'🔩 PISTON'!Q317)</f>
        <v/>
      </c>
      <c r="J273" s="1" t="str">
        <f>IF('🔩 PISTON'!A317="","",'🔩 PISTON'!D317)</f>
        <v/>
      </c>
      <c r="L273" s="1">
        <f>N(L272)+IF(AND('🔎 TRA CỨU NHANH'!$C$2&lt;&gt;"",OR(ISNUMBER(SEARCH('🔎 TRA CỨU NHANH'!$C$2,$A273)),ISNUMBER(SEARCH('🔎 TRA CỨU NHANH'!$C$2,$B273)))),1,0)</f>
        <v>0</v>
      </c>
      <c r="M273" s="1" t="str">
        <f t="shared" si="8"/>
        <v/>
      </c>
      <c r="N273" s="1">
        <f>N(N272)+IF(AND('💰 BÁO GIÁ'!$C$27&lt;&gt;"",OR(ISNUMBER(SEARCH('💰 BÁO GIÁ'!$C$27,$A273)),ISNUMBER(SEARCH('💰 BÁO GIÁ'!$C$27,$B273)))),1,0)</f>
        <v>0</v>
      </c>
      <c r="O273" s="1" t="str">
        <f t="shared" si="9"/>
        <v/>
      </c>
    </row>
    <row r="274" customHeight="1" spans="1:15">
      <c r="A274" s="1" t="str">
        <f>IF('🔩 PISTON'!A318="","",'🔩 PISTON'!A318)</f>
        <v/>
      </c>
      <c r="B274" s="1" t="str">
        <f>IF('🔩 PISTON'!A318="","","Piston "&amp;'🔩 PISTON'!U318)</f>
        <v/>
      </c>
      <c r="C274" s="1" t="str">
        <f>IF('🔩 PISTON'!A318="","","Piston")</f>
        <v/>
      </c>
      <c r="D274" s="1" t="str">
        <f>IF('🔩 PISTON'!A318="","",'🔩 PISTON'!L318)</f>
        <v/>
      </c>
      <c r="E274" s="1" t="str">
        <f>IF('🔩 PISTON'!A318="","",'🔩 PISTON'!M318)</f>
        <v/>
      </c>
      <c r="F274" s="1" t="str">
        <f>IF('🔩 PISTON'!A318="","",'🔩 PISTON'!N318)</f>
        <v/>
      </c>
      <c r="G274" s="1" t="str">
        <f>IF('🔩 PISTON'!A318="","",'🔩 PISTON'!O318)</f>
        <v/>
      </c>
      <c r="H274" s="1" t="str">
        <f>IF('🔩 PISTON'!A318="","",'🔩 PISTON'!P318)</f>
        <v/>
      </c>
      <c r="I274" s="1" t="str">
        <f>IF('🔩 PISTON'!A318="","",'🔩 PISTON'!Q318)</f>
        <v/>
      </c>
      <c r="J274" s="1" t="str">
        <f>IF('🔩 PISTON'!A318="","",'🔩 PISTON'!D318)</f>
        <v/>
      </c>
      <c r="L274" s="1">
        <f>N(L273)+IF(AND('🔎 TRA CỨU NHANH'!$C$2&lt;&gt;"",OR(ISNUMBER(SEARCH('🔎 TRA CỨU NHANH'!$C$2,$A274)),ISNUMBER(SEARCH('🔎 TRA CỨU NHANH'!$C$2,$B274)))),1,0)</f>
        <v>0</v>
      </c>
      <c r="M274" s="1" t="str">
        <f t="shared" si="8"/>
        <v/>
      </c>
      <c r="N274" s="1">
        <f>N(N273)+IF(AND('💰 BÁO GIÁ'!$C$27&lt;&gt;"",OR(ISNUMBER(SEARCH('💰 BÁO GIÁ'!$C$27,$A274)),ISNUMBER(SEARCH('💰 BÁO GIÁ'!$C$27,$B274)))),1,0)</f>
        <v>0</v>
      </c>
      <c r="O274" s="1" t="str">
        <f t="shared" si="9"/>
        <v/>
      </c>
    </row>
    <row r="275" customHeight="1" spans="1:15">
      <c r="A275" s="1" t="str">
        <f>IF('🔩 PISTON'!A319="","",'🔩 PISTON'!A319)</f>
        <v/>
      </c>
      <c r="B275" s="1" t="str">
        <f>IF('🔩 PISTON'!A319="","","Piston "&amp;'🔩 PISTON'!U319)</f>
        <v/>
      </c>
      <c r="C275" s="1" t="str">
        <f>IF('🔩 PISTON'!A319="","","Piston")</f>
        <v/>
      </c>
      <c r="D275" s="1" t="str">
        <f>IF('🔩 PISTON'!A319="","",'🔩 PISTON'!L319)</f>
        <v/>
      </c>
      <c r="E275" s="1" t="str">
        <f>IF('🔩 PISTON'!A319="","",'🔩 PISTON'!M319)</f>
        <v/>
      </c>
      <c r="F275" s="1" t="str">
        <f>IF('🔩 PISTON'!A319="","",'🔩 PISTON'!N319)</f>
        <v/>
      </c>
      <c r="G275" s="1" t="str">
        <f>IF('🔩 PISTON'!A319="","",'🔩 PISTON'!O319)</f>
        <v/>
      </c>
      <c r="H275" s="1" t="str">
        <f>IF('🔩 PISTON'!A319="","",'🔩 PISTON'!P319)</f>
        <v/>
      </c>
      <c r="I275" s="1" t="str">
        <f>IF('🔩 PISTON'!A319="","",'🔩 PISTON'!Q319)</f>
        <v/>
      </c>
      <c r="J275" s="1" t="str">
        <f>IF('🔩 PISTON'!A319="","",'🔩 PISTON'!D319)</f>
        <v/>
      </c>
      <c r="L275" s="1">
        <f>N(L274)+IF(AND('🔎 TRA CỨU NHANH'!$C$2&lt;&gt;"",OR(ISNUMBER(SEARCH('🔎 TRA CỨU NHANH'!$C$2,$A275)),ISNUMBER(SEARCH('🔎 TRA CỨU NHANH'!$C$2,$B275)))),1,0)</f>
        <v>0</v>
      </c>
      <c r="M275" s="1" t="str">
        <f t="shared" si="8"/>
        <v/>
      </c>
      <c r="N275" s="1">
        <f>N(N274)+IF(AND('💰 BÁO GIÁ'!$C$27&lt;&gt;"",OR(ISNUMBER(SEARCH('💰 BÁO GIÁ'!$C$27,$A275)),ISNUMBER(SEARCH('💰 BÁO GIÁ'!$C$27,$B275)))),1,0)</f>
        <v>0</v>
      </c>
      <c r="O275" s="1" t="str">
        <f t="shared" si="9"/>
        <v/>
      </c>
    </row>
    <row r="276" customHeight="1" spans="1:15">
      <c r="A276" s="1" t="str">
        <f>IF('🔩 PISTON'!A320="","",'🔩 PISTON'!A320)</f>
        <v/>
      </c>
      <c r="B276" s="1" t="str">
        <f>IF('🔩 PISTON'!A320="","","Piston "&amp;'🔩 PISTON'!U320)</f>
        <v/>
      </c>
      <c r="C276" s="1" t="str">
        <f>IF('🔩 PISTON'!A320="","","Piston")</f>
        <v/>
      </c>
      <c r="D276" s="1" t="str">
        <f>IF('🔩 PISTON'!A320="","",'🔩 PISTON'!L320)</f>
        <v/>
      </c>
      <c r="E276" s="1" t="str">
        <f>IF('🔩 PISTON'!A320="","",'🔩 PISTON'!M320)</f>
        <v/>
      </c>
      <c r="F276" s="1" t="str">
        <f>IF('🔩 PISTON'!A320="","",'🔩 PISTON'!N320)</f>
        <v/>
      </c>
      <c r="G276" s="1" t="str">
        <f>IF('🔩 PISTON'!A320="","",'🔩 PISTON'!O320)</f>
        <v/>
      </c>
      <c r="H276" s="1" t="str">
        <f>IF('🔩 PISTON'!A320="","",'🔩 PISTON'!P320)</f>
        <v/>
      </c>
      <c r="I276" s="1" t="str">
        <f>IF('🔩 PISTON'!A320="","",'🔩 PISTON'!Q320)</f>
        <v/>
      </c>
      <c r="J276" s="1" t="str">
        <f>IF('🔩 PISTON'!A320="","",'🔩 PISTON'!D320)</f>
        <v/>
      </c>
      <c r="L276" s="1">
        <f>N(L275)+IF(AND('🔎 TRA CỨU NHANH'!$C$2&lt;&gt;"",OR(ISNUMBER(SEARCH('🔎 TRA CỨU NHANH'!$C$2,$A276)),ISNUMBER(SEARCH('🔎 TRA CỨU NHANH'!$C$2,$B276)))),1,0)</f>
        <v>0</v>
      </c>
      <c r="M276" s="1" t="str">
        <f t="shared" si="8"/>
        <v/>
      </c>
      <c r="N276" s="1">
        <f>N(N275)+IF(AND('💰 BÁO GIÁ'!$C$27&lt;&gt;"",OR(ISNUMBER(SEARCH('💰 BÁO GIÁ'!$C$27,$A276)),ISNUMBER(SEARCH('💰 BÁO GIÁ'!$C$27,$B276)))),1,0)</f>
        <v>0</v>
      </c>
      <c r="O276" s="1" t="str">
        <f t="shared" si="9"/>
        <v/>
      </c>
    </row>
    <row r="277" customHeight="1" spans="1:15">
      <c r="A277" s="1" t="str">
        <f>IF('🔩 PISTON'!A321="","",'🔩 PISTON'!A321)</f>
        <v/>
      </c>
      <c r="B277" s="1" t="str">
        <f>IF('🔩 PISTON'!A321="","","Piston "&amp;'🔩 PISTON'!U321)</f>
        <v/>
      </c>
      <c r="C277" s="1" t="str">
        <f>IF('🔩 PISTON'!A321="","","Piston")</f>
        <v/>
      </c>
      <c r="D277" s="1" t="str">
        <f>IF('🔩 PISTON'!A321="","",'🔩 PISTON'!L321)</f>
        <v/>
      </c>
      <c r="E277" s="1" t="str">
        <f>IF('🔩 PISTON'!A321="","",'🔩 PISTON'!M321)</f>
        <v/>
      </c>
      <c r="F277" s="1" t="str">
        <f>IF('🔩 PISTON'!A321="","",'🔩 PISTON'!N321)</f>
        <v/>
      </c>
      <c r="G277" s="1" t="str">
        <f>IF('🔩 PISTON'!A321="","",'🔩 PISTON'!O321)</f>
        <v/>
      </c>
      <c r="H277" s="1" t="str">
        <f>IF('🔩 PISTON'!A321="","",'🔩 PISTON'!P321)</f>
        <v/>
      </c>
      <c r="I277" s="1" t="str">
        <f>IF('🔩 PISTON'!A321="","",'🔩 PISTON'!Q321)</f>
        <v/>
      </c>
      <c r="J277" s="1" t="str">
        <f>IF('🔩 PISTON'!A321="","",'🔩 PISTON'!D321)</f>
        <v/>
      </c>
      <c r="L277" s="1">
        <f>N(L276)+IF(AND('🔎 TRA CỨU NHANH'!$C$2&lt;&gt;"",OR(ISNUMBER(SEARCH('🔎 TRA CỨU NHANH'!$C$2,$A277)),ISNUMBER(SEARCH('🔎 TRA CỨU NHANH'!$C$2,$B277)))),1,0)</f>
        <v>0</v>
      </c>
      <c r="M277" s="1" t="str">
        <f t="shared" si="8"/>
        <v/>
      </c>
      <c r="N277" s="1">
        <f>N(N276)+IF(AND('💰 BÁO GIÁ'!$C$27&lt;&gt;"",OR(ISNUMBER(SEARCH('💰 BÁO GIÁ'!$C$27,$A277)),ISNUMBER(SEARCH('💰 BÁO GIÁ'!$C$27,$B277)))),1,0)</f>
        <v>0</v>
      </c>
      <c r="O277" s="1" t="str">
        <f t="shared" si="9"/>
        <v/>
      </c>
    </row>
    <row r="278" customHeight="1" spans="1:15">
      <c r="A278" s="1" t="str">
        <f>IF('🔩 PISTON'!A322="","",'🔩 PISTON'!A322)</f>
        <v/>
      </c>
      <c r="B278" s="1" t="str">
        <f>IF('🔩 PISTON'!A322="","","Piston "&amp;'🔩 PISTON'!U322)</f>
        <v/>
      </c>
      <c r="C278" s="1" t="str">
        <f>IF('🔩 PISTON'!A322="","","Piston")</f>
        <v/>
      </c>
      <c r="D278" s="1" t="str">
        <f>IF('🔩 PISTON'!A322="","",'🔩 PISTON'!L322)</f>
        <v/>
      </c>
      <c r="E278" s="1" t="str">
        <f>IF('🔩 PISTON'!A322="","",'🔩 PISTON'!M322)</f>
        <v/>
      </c>
      <c r="F278" s="1" t="str">
        <f>IF('🔩 PISTON'!A322="","",'🔩 PISTON'!N322)</f>
        <v/>
      </c>
      <c r="G278" s="1" t="str">
        <f>IF('🔩 PISTON'!A322="","",'🔩 PISTON'!O322)</f>
        <v/>
      </c>
      <c r="H278" s="1" t="str">
        <f>IF('🔩 PISTON'!A322="","",'🔩 PISTON'!P322)</f>
        <v/>
      </c>
      <c r="I278" s="1" t="str">
        <f>IF('🔩 PISTON'!A322="","",'🔩 PISTON'!Q322)</f>
        <v/>
      </c>
      <c r="J278" s="1" t="str">
        <f>IF('🔩 PISTON'!A322="","",'🔩 PISTON'!D322)</f>
        <v/>
      </c>
      <c r="L278" s="1">
        <f>N(L277)+IF(AND('🔎 TRA CỨU NHANH'!$C$2&lt;&gt;"",OR(ISNUMBER(SEARCH('🔎 TRA CỨU NHANH'!$C$2,$A278)),ISNUMBER(SEARCH('🔎 TRA CỨU NHANH'!$C$2,$B278)))),1,0)</f>
        <v>0</v>
      </c>
      <c r="M278" s="1" t="str">
        <f t="shared" si="8"/>
        <v/>
      </c>
      <c r="N278" s="1">
        <f>N(N277)+IF(AND('💰 BÁO GIÁ'!$C$27&lt;&gt;"",OR(ISNUMBER(SEARCH('💰 BÁO GIÁ'!$C$27,$A278)),ISNUMBER(SEARCH('💰 BÁO GIÁ'!$C$27,$B278)))),1,0)</f>
        <v>0</v>
      </c>
      <c r="O278" s="1" t="str">
        <f t="shared" si="9"/>
        <v/>
      </c>
    </row>
    <row r="279" customHeight="1" spans="1:15">
      <c r="A279" s="1" t="str">
        <f>IF('🔩 PISTON'!A323="","",'🔩 PISTON'!A323)</f>
        <v/>
      </c>
      <c r="B279" s="1" t="str">
        <f>IF('🔩 PISTON'!A323="","","Piston "&amp;'🔩 PISTON'!U323)</f>
        <v/>
      </c>
      <c r="C279" s="1" t="str">
        <f>IF('🔩 PISTON'!A323="","","Piston")</f>
        <v/>
      </c>
      <c r="D279" s="1" t="str">
        <f>IF('🔩 PISTON'!A323="","",'🔩 PISTON'!L323)</f>
        <v/>
      </c>
      <c r="E279" s="1" t="str">
        <f>IF('🔩 PISTON'!A323="","",'🔩 PISTON'!M323)</f>
        <v/>
      </c>
      <c r="F279" s="1" t="str">
        <f>IF('🔩 PISTON'!A323="","",'🔩 PISTON'!N323)</f>
        <v/>
      </c>
      <c r="G279" s="1" t="str">
        <f>IF('🔩 PISTON'!A323="","",'🔩 PISTON'!O323)</f>
        <v/>
      </c>
      <c r="H279" s="1" t="str">
        <f>IF('🔩 PISTON'!A323="","",'🔩 PISTON'!P323)</f>
        <v/>
      </c>
      <c r="I279" s="1" t="str">
        <f>IF('🔩 PISTON'!A323="","",'🔩 PISTON'!Q323)</f>
        <v/>
      </c>
      <c r="J279" s="1" t="str">
        <f>IF('🔩 PISTON'!A323="","",'🔩 PISTON'!D323)</f>
        <v/>
      </c>
      <c r="L279" s="1">
        <f>N(L278)+IF(AND('🔎 TRA CỨU NHANH'!$C$2&lt;&gt;"",OR(ISNUMBER(SEARCH('🔎 TRA CỨU NHANH'!$C$2,$A279)),ISNUMBER(SEARCH('🔎 TRA CỨU NHANH'!$C$2,$B279)))),1,0)</f>
        <v>0</v>
      </c>
      <c r="M279" s="1" t="str">
        <f t="shared" si="8"/>
        <v/>
      </c>
      <c r="N279" s="1">
        <f>N(N278)+IF(AND('💰 BÁO GIÁ'!$C$27&lt;&gt;"",OR(ISNUMBER(SEARCH('💰 BÁO GIÁ'!$C$27,$A279)),ISNUMBER(SEARCH('💰 BÁO GIÁ'!$C$27,$B279)))),1,0)</f>
        <v>0</v>
      </c>
      <c r="O279" s="1" t="str">
        <f t="shared" si="9"/>
        <v/>
      </c>
    </row>
    <row r="280" customHeight="1" spans="1:15">
      <c r="A280" s="1" t="str">
        <f>IF('🔩 PISTON'!A324="","",'🔩 PISTON'!A324)</f>
        <v/>
      </c>
      <c r="B280" s="1" t="str">
        <f>IF('🔩 PISTON'!A324="","","Piston "&amp;'🔩 PISTON'!U324)</f>
        <v/>
      </c>
      <c r="C280" s="1" t="str">
        <f>IF('🔩 PISTON'!A324="","","Piston")</f>
        <v/>
      </c>
      <c r="D280" s="1" t="str">
        <f>IF('🔩 PISTON'!A324="","",'🔩 PISTON'!L324)</f>
        <v/>
      </c>
      <c r="E280" s="1" t="str">
        <f>IF('🔩 PISTON'!A324="","",'🔩 PISTON'!M324)</f>
        <v/>
      </c>
      <c r="F280" s="1" t="str">
        <f>IF('🔩 PISTON'!A324="","",'🔩 PISTON'!N324)</f>
        <v/>
      </c>
      <c r="G280" s="1" t="str">
        <f>IF('🔩 PISTON'!A324="","",'🔩 PISTON'!O324)</f>
        <v/>
      </c>
      <c r="H280" s="1" t="str">
        <f>IF('🔩 PISTON'!A324="","",'🔩 PISTON'!P324)</f>
        <v/>
      </c>
      <c r="I280" s="1" t="str">
        <f>IF('🔩 PISTON'!A324="","",'🔩 PISTON'!Q324)</f>
        <v/>
      </c>
      <c r="J280" s="1" t="str">
        <f>IF('🔩 PISTON'!A324="","",'🔩 PISTON'!D324)</f>
        <v/>
      </c>
      <c r="L280" s="1">
        <f>N(L279)+IF(AND('🔎 TRA CỨU NHANH'!$C$2&lt;&gt;"",OR(ISNUMBER(SEARCH('🔎 TRA CỨU NHANH'!$C$2,$A280)),ISNUMBER(SEARCH('🔎 TRA CỨU NHANH'!$C$2,$B280)))),1,0)</f>
        <v>0</v>
      </c>
      <c r="M280" s="1" t="str">
        <f t="shared" si="8"/>
        <v/>
      </c>
      <c r="N280" s="1">
        <f>N(N279)+IF(AND('💰 BÁO GIÁ'!$C$27&lt;&gt;"",OR(ISNUMBER(SEARCH('💰 BÁO GIÁ'!$C$27,$A280)),ISNUMBER(SEARCH('💰 BÁO GIÁ'!$C$27,$B280)))),1,0)</f>
        <v>0</v>
      </c>
      <c r="O280" s="1" t="str">
        <f t="shared" si="9"/>
        <v/>
      </c>
    </row>
    <row r="281" customHeight="1" spans="1:15">
      <c r="A281" s="1" t="str">
        <f>IF('🔩 PISTON'!A325="","",'🔩 PISTON'!A325)</f>
        <v/>
      </c>
      <c r="B281" s="1" t="str">
        <f>IF('🔩 PISTON'!A325="","","Piston "&amp;'🔩 PISTON'!U325)</f>
        <v/>
      </c>
      <c r="C281" s="1" t="str">
        <f>IF('🔩 PISTON'!A325="","","Piston")</f>
        <v/>
      </c>
      <c r="D281" s="1" t="str">
        <f>IF('🔩 PISTON'!A325="","",'🔩 PISTON'!L325)</f>
        <v/>
      </c>
      <c r="E281" s="1" t="str">
        <f>IF('🔩 PISTON'!A325="","",'🔩 PISTON'!M325)</f>
        <v/>
      </c>
      <c r="F281" s="1" t="str">
        <f>IF('🔩 PISTON'!A325="","",'🔩 PISTON'!N325)</f>
        <v/>
      </c>
      <c r="G281" s="1" t="str">
        <f>IF('🔩 PISTON'!A325="","",'🔩 PISTON'!O325)</f>
        <v/>
      </c>
      <c r="H281" s="1" t="str">
        <f>IF('🔩 PISTON'!A325="","",'🔩 PISTON'!P325)</f>
        <v/>
      </c>
      <c r="I281" s="1" t="str">
        <f>IF('🔩 PISTON'!A325="","",'🔩 PISTON'!Q325)</f>
        <v/>
      </c>
      <c r="J281" s="1" t="str">
        <f>IF('🔩 PISTON'!A325="","",'🔩 PISTON'!D325)</f>
        <v/>
      </c>
      <c r="L281" s="1">
        <f>N(L280)+IF(AND('🔎 TRA CỨU NHANH'!$C$2&lt;&gt;"",OR(ISNUMBER(SEARCH('🔎 TRA CỨU NHANH'!$C$2,$A281)),ISNUMBER(SEARCH('🔎 TRA CỨU NHANH'!$C$2,$B281)))),1,0)</f>
        <v>0</v>
      </c>
      <c r="M281" s="1" t="str">
        <f t="shared" si="8"/>
        <v/>
      </c>
      <c r="N281" s="1">
        <f>N(N280)+IF(AND('💰 BÁO GIÁ'!$C$27&lt;&gt;"",OR(ISNUMBER(SEARCH('💰 BÁO GIÁ'!$C$27,$A281)),ISNUMBER(SEARCH('💰 BÁO GIÁ'!$C$27,$B281)))),1,0)</f>
        <v>0</v>
      </c>
      <c r="O281" s="1" t="str">
        <f t="shared" si="9"/>
        <v/>
      </c>
    </row>
    <row r="282" customHeight="1" spans="1:15">
      <c r="A282" s="1" t="str">
        <f>IF('🔩 PISTON'!A326="","",'🔩 PISTON'!A326)</f>
        <v/>
      </c>
      <c r="B282" s="1" t="str">
        <f>IF('🔩 PISTON'!A326="","","Piston "&amp;'🔩 PISTON'!U326)</f>
        <v/>
      </c>
      <c r="C282" s="1" t="str">
        <f>IF('🔩 PISTON'!A326="","","Piston")</f>
        <v/>
      </c>
      <c r="D282" s="1" t="str">
        <f>IF('🔩 PISTON'!A326="","",'🔩 PISTON'!L326)</f>
        <v/>
      </c>
      <c r="E282" s="1" t="str">
        <f>IF('🔩 PISTON'!A326="","",'🔩 PISTON'!M326)</f>
        <v/>
      </c>
      <c r="F282" s="1" t="str">
        <f>IF('🔩 PISTON'!A326="","",'🔩 PISTON'!N326)</f>
        <v/>
      </c>
      <c r="G282" s="1" t="str">
        <f>IF('🔩 PISTON'!A326="","",'🔩 PISTON'!O326)</f>
        <v/>
      </c>
      <c r="H282" s="1" t="str">
        <f>IF('🔩 PISTON'!A326="","",'🔩 PISTON'!P326)</f>
        <v/>
      </c>
      <c r="I282" s="1" t="str">
        <f>IF('🔩 PISTON'!A326="","",'🔩 PISTON'!Q326)</f>
        <v/>
      </c>
      <c r="J282" s="1" t="str">
        <f>IF('🔩 PISTON'!A326="","",'🔩 PISTON'!D326)</f>
        <v/>
      </c>
      <c r="L282" s="1">
        <f>N(L281)+IF(AND('🔎 TRA CỨU NHANH'!$C$2&lt;&gt;"",OR(ISNUMBER(SEARCH('🔎 TRA CỨU NHANH'!$C$2,$A282)),ISNUMBER(SEARCH('🔎 TRA CỨU NHANH'!$C$2,$B282)))),1,0)</f>
        <v>0</v>
      </c>
      <c r="M282" s="1" t="str">
        <f t="shared" si="8"/>
        <v/>
      </c>
      <c r="N282" s="1">
        <f>N(N281)+IF(AND('💰 BÁO GIÁ'!$C$27&lt;&gt;"",OR(ISNUMBER(SEARCH('💰 BÁO GIÁ'!$C$27,$A282)),ISNUMBER(SEARCH('💰 BÁO GIÁ'!$C$27,$B282)))),1,0)</f>
        <v>0</v>
      </c>
      <c r="O282" s="1" t="str">
        <f t="shared" si="9"/>
        <v/>
      </c>
    </row>
    <row r="283" customHeight="1" spans="1:15">
      <c r="A283" s="1" t="str">
        <f>IF('🔩 PISTON'!A327="","",'🔩 PISTON'!A327)</f>
        <v/>
      </c>
      <c r="B283" s="1" t="str">
        <f>IF('🔩 PISTON'!A327="","","Piston "&amp;'🔩 PISTON'!U327)</f>
        <v/>
      </c>
      <c r="C283" s="1" t="str">
        <f>IF('🔩 PISTON'!A327="","","Piston")</f>
        <v/>
      </c>
      <c r="D283" s="1" t="str">
        <f>IF('🔩 PISTON'!A327="","",'🔩 PISTON'!L327)</f>
        <v/>
      </c>
      <c r="E283" s="1" t="str">
        <f>IF('🔩 PISTON'!A327="","",'🔩 PISTON'!M327)</f>
        <v/>
      </c>
      <c r="F283" s="1" t="str">
        <f>IF('🔩 PISTON'!A327="","",'🔩 PISTON'!N327)</f>
        <v/>
      </c>
      <c r="G283" s="1" t="str">
        <f>IF('🔩 PISTON'!A327="","",'🔩 PISTON'!O327)</f>
        <v/>
      </c>
      <c r="H283" s="1" t="str">
        <f>IF('🔩 PISTON'!A327="","",'🔩 PISTON'!P327)</f>
        <v/>
      </c>
      <c r="I283" s="1" t="str">
        <f>IF('🔩 PISTON'!A327="","",'🔩 PISTON'!Q327)</f>
        <v/>
      </c>
      <c r="J283" s="1" t="str">
        <f>IF('🔩 PISTON'!A327="","",'🔩 PISTON'!D327)</f>
        <v/>
      </c>
      <c r="L283" s="1">
        <f>N(L282)+IF(AND('🔎 TRA CỨU NHANH'!$C$2&lt;&gt;"",OR(ISNUMBER(SEARCH('🔎 TRA CỨU NHANH'!$C$2,$A283)),ISNUMBER(SEARCH('🔎 TRA CỨU NHANH'!$C$2,$B283)))),1,0)</f>
        <v>0</v>
      </c>
      <c r="M283" s="1" t="str">
        <f t="shared" si="8"/>
        <v/>
      </c>
      <c r="N283" s="1">
        <f>N(N282)+IF(AND('💰 BÁO GIÁ'!$C$27&lt;&gt;"",OR(ISNUMBER(SEARCH('💰 BÁO GIÁ'!$C$27,$A283)),ISNUMBER(SEARCH('💰 BÁO GIÁ'!$C$27,$B283)))),1,0)</f>
        <v>0</v>
      </c>
      <c r="O283" s="1" t="str">
        <f t="shared" si="9"/>
        <v/>
      </c>
    </row>
    <row r="284" customHeight="1" spans="1:15">
      <c r="A284" s="1" t="str">
        <f>IF('🔩 PISTON'!A328="","",'🔩 PISTON'!A328)</f>
        <v/>
      </c>
      <c r="B284" s="1" t="str">
        <f>IF('🔩 PISTON'!A328="","","Piston "&amp;'🔩 PISTON'!U328)</f>
        <v/>
      </c>
      <c r="C284" s="1" t="str">
        <f>IF('🔩 PISTON'!A328="","","Piston")</f>
        <v/>
      </c>
      <c r="D284" s="1" t="str">
        <f>IF('🔩 PISTON'!A328="","",'🔩 PISTON'!L328)</f>
        <v/>
      </c>
      <c r="E284" s="1" t="str">
        <f>IF('🔩 PISTON'!A328="","",'🔩 PISTON'!M328)</f>
        <v/>
      </c>
      <c r="F284" s="1" t="str">
        <f>IF('🔩 PISTON'!A328="","",'🔩 PISTON'!N328)</f>
        <v/>
      </c>
      <c r="G284" s="1" t="str">
        <f>IF('🔩 PISTON'!A328="","",'🔩 PISTON'!O328)</f>
        <v/>
      </c>
      <c r="H284" s="1" t="str">
        <f>IF('🔩 PISTON'!A328="","",'🔩 PISTON'!P328)</f>
        <v/>
      </c>
      <c r="I284" s="1" t="str">
        <f>IF('🔩 PISTON'!A328="","",'🔩 PISTON'!Q328)</f>
        <v/>
      </c>
      <c r="J284" s="1" t="str">
        <f>IF('🔩 PISTON'!A328="","",'🔩 PISTON'!D328)</f>
        <v/>
      </c>
      <c r="L284" s="1">
        <f>N(L283)+IF(AND('🔎 TRA CỨU NHANH'!$C$2&lt;&gt;"",OR(ISNUMBER(SEARCH('🔎 TRA CỨU NHANH'!$C$2,$A284)),ISNUMBER(SEARCH('🔎 TRA CỨU NHANH'!$C$2,$B284)))),1,0)</f>
        <v>0</v>
      </c>
      <c r="M284" s="1" t="str">
        <f t="shared" si="8"/>
        <v/>
      </c>
      <c r="N284" s="1">
        <f>N(N283)+IF(AND('💰 BÁO GIÁ'!$C$27&lt;&gt;"",OR(ISNUMBER(SEARCH('💰 BÁO GIÁ'!$C$27,$A284)),ISNUMBER(SEARCH('💰 BÁO GIÁ'!$C$27,$B284)))),1,0)</f>
        <v>0</v>
      </c>
      <c r="O284" s="1" t="str">
        <f t="shared" si="9"/>
        <v/>
      </c>
    </row>
    <row r="285" customHeight="1" spans="1:15">
      <c r="A285" s="1" t="str">
        <f>IF('🔩 PISTON'!A329="","",'🔩 PISTON'!A329)</f>
        <v/>
      </c>
      <c r="B285" s="1" t="str">
        <f>IF('🔩 PISTON'!A329="","","Piston "&amp;'🔩 PISTON'!U329)</f>
        <v/>
      </c>
      <c r="C285" s="1" t="str">
        <f>IF('🔩 PISTON'!A329="","","Piston")</f>
        <v/>
      </c>
      <c r="D285" s="1" t="str">
        <f>IF('🔩 PISTON'!A329="","",'🔩 PISTON'!L329)</f>
        <v/>
      </c>
      <c r="E285" s="1" t="str">
        <f>IF('🔩 PISTON'!A329="","",'🔩 PISTON'!M329)</f>
        <v/>
      </c>
      <c r="F285" s="1" t="str">
        <f>IF('🔩 PISTON'!A329="","",'🔩 PISTON'!N329)</f>
        <v/>
      </c>
      <c r="G285" s="1" t="str">
        <f>IF('🔩 PISTON'!A329="","",'🔩 PISTON'!O329)</f>
        <v/>
      </c>
      <c r="H285" s="1" t="str">
        <f>IF('🔩 PISTON'!A329="","",'🔩 PISTON'!P329)</f>
        <v/>
      </c>
      <c r="I285" s="1" t="str">
        <f>IF('🔩 PISTON'!A329="","",'🔩 PISTON'!Q329)</f>
        <v/>
      </c>
      <c r="J285" s="1" t="str">
        <f>IF('🔩 PISTON'!A329="","",'🔩 PISTON'!D329)</f>
        <v/>
      </c>
      <c r="L285" s="1">
        <f>N(L284)+IF(AND('🔎 TRA CỨU NHANH'!$C$2&lt;&gt;"",OR(ISNUMBER(SEARCH('🔎 TRA CỨU NHANH'!$C$2,$A285)),ISNUMBER(SEARCH('🔎 TRA CỨU NHANH'!$C$2,$B285)))),1,0)</f>
        <v>0</v>
      </c>
      <c r="M285" s="1" t="str">
        <f t="shared" si="8"/>
        <v/>
      </c>
      <c r="N285" s="1">
        <f>N(N284)+IF(AND('💰 BÁO GIÁ'!$C$27&lt;&gt;"",OR(ISNUMBER(SEARCH('💰 BÁO GIÁ'!$C$27,$A285)),ISNUMBER(SEARCH('💰 BÁO GIÁ'!$C$27,$B285)))),1,0)</f>
        <v>0</v>
      </c>
      <c r="O285" s="1" t="str">
        <f t="shared" si="9"/>
        <v/>
      </c>
    </row>
    <row r="286" customHeight="1" spans="1:15">
      <c r="A286" s="1" t="str">
        <f>IF('🔩 PISTON'!A330="","",'🔩 PISTON'!A330)</f>
        <v/>
      </c>
      <c r="B286" s="1" t="str">
        <f>IF('🔩 PISTON'!A330="","","Piston "&amp;'🔩 PISTON'!U330)</f>
        <v/>
      </c>
      <c r="C286" s="1" t="str">
        <f>IF('🔩 PISTON'!A330="","","Piston")</f>
        <v/>
      </c>
      <c r="D286" s="1" t="str">
        <f>IF('🔩 PISTON'!A330="","",'🔩 PISTON'!L330)</f>
        <v/>
      </c>
      <c r="E286" s="1" t="str">
        <f>IF('🔩 PISTON'!A330="","",'🔩 PISTON'!M330)</f>
        <v/>
      </c>
      <c r="F286" s="1" t="str">
        <f>IF('🔩 PISTON'!A330="","",'🔩 PISTON'!N330)</f>
        <v/>
      </c>
      <c r="G286" s="1" t="str">
        <f>IF('🔩 PISTON'!A330="","",'🔩 PISTON'!O330)</f>
        <v/>
      </c>
      <c r="H286" s="1" t="str">
        <f>IF('🔩 PISTON'!A330="","",'🔩 PISTON'!P330)</f>
        <v/>
      </c>
      <c r="I286" s="1" t="str">
        <f>IF('🔩 PISTON'!A330="","",'🔩 PISTON'!Q330)</f>
        <v/>
      </c>
      <c r="J286" s="1" t="str">
        <f>IF('🔩 PISTON'!A330="","",'🔩 PISTON'!D330)</f>
        <v/>
      </c>
      <c r="L286" s="1">
        <f>N(L285)+IF(AND('🔎 TRA CỨU NHANH'!$C$2&lt;&gt;"",OR(ISNUMBER(SEARCH('🔎 TRA CỨU NHANH'!$C$2,$A286)),ISNUMBER(SEARCH('🔎 TRA CỨU NHANH'!$C$2,$B286)))),1,0)</f>
        <v>0</v>
      </c>
      <c r="M286" s="1" t="str">
        <f t="shared" si="8"/>
        <v/>
      </c>
      <c r="N286" s="1">
        <f>N(N285)+IF(AND('💰 BÁO GIÁ'!$C$27&lt;&gt;"",OR(ISNUMBER(SEARCH('💰 BÁO GIÁ'!$C$27,$A286)),ISNUMBER(SEARCH('💰 BÁO GIÁ'!$C$27,$B286)))),1,0)</f>
        <v>0</v>
      </c>
      <c r="O286" s="1" t="str">
        <f t="shared" si="9"/>
        <v/>
      </c>
    </row>
    <row r="287" customHeight="1" spans="1:15">
      <c r="A287" s="1" t="str">
        <f>IF('🔩 PISTON'!A331="","",'🔩 PISTON'!A331)</f>
        <v/>
      </c>
      <c r="B287" s="1" t="str">
        <f>IF('🔩 PISTON'!A331="","","Piston "&amp;'🔩 PISTON'!U331)</f>
        <v/>
      </c>
      <c r="C287" s="1" t="str">
        <f>IF('🔩 PISTON'!A331="","","Piston")</f>
        <v/>
      </c>
      <c r="D287" s="1" t="str">
        <f>IF('🔩 PISTON'!A331="","",'🔩 PISTON'!L331)</f>
        <v/>
      </c>
      <c r="E287" s="1" t="str">
        <f>IF('🔩 PISTON'!A331="","",'🔩 PISTON'!M331)</f>
        <v/>
      </c>
      <c r="F287" s="1" t="str">
        <f>IF('🔩 PISTON'!A331="","",'🔩 PISTON'!N331)</f>
        <v/>
      </c>
      <c r="G287" s="1" t="str">
        <f>IF('🔩 PISTON'!A331="","",'🔩 PISTON'!O331)</f>
        <v/>
      </c>
      <c r="H287" s="1" t="str">
        <f>IF('🔩 PISTON'!A331="","",'🔩 PISTON'!P331)</f>
        <v/>
      </c>
      <c r="I287" s="1" t="str">
        <f>IF('🔩 PISTON'!A331="","",'🔩 PISTON'!Q331)</f>
        <v/>
      </c>
      <c r="J287" s="1" t="str">
        <f>IF('🔩 PISTON'!A331="","",'🔩 PISTON'!D331)</f>
        <v/>
      </c>
      <c r="L287" s="1">
        <f>N(L286)+IF(AND('🔎 TRA CỨU NHANH'!$C$2&lt;&gt;"",OR(ISNUMBER(SEARCH('🔎 TRA CỨU NHANH'!$C$2,$A287)),ISNUMBER(SEARCH('🔎 TRA CỨU NHANH'!$C$2,$B287)))),1,0)</f>
        <v>0</v>
      </c>
      <c r="M287" s="1" t="str">
        <f t="shared" si="8"/>
        <v/>
      </c>
      <c r="N287" s="1">
        <f>N(N286)+IF(AND('💰 BÁO GIÁ'!$C$27&lt;&gt;"",OR(ISNUMBER(SEARCH('💰 BÁO GIÁ'!$C$27,$A287)),ISNUMBER(SEARCH('💰 BÁO GIÁ'!$C$27,$B287)))),1,0)</f>
        <v>0</v>
      </c>
      <c r="O287" s="1" t="str">
        <f t="shared" si="9"/>
        <v/>
      </c>
    </row>
    <row r="288" customHeight="1" spans="1:15">
      <c r="A288" s="1" t="str">
        <f>IF('🔩 PISTON'!A332="","",'🔩 PISTON'!A332)</f>
        <v/>
      </c>
      <c r="B288" s="1" t="str">
        <f>IF('🔩 PISTON'!A332="","","Piston "&amp;'🔩 PISTON'!U332)</f>
        <v/>
      </c>
      <c r="C288" s="1" t="str">
        <f>IF('🔩 PISTON'!A332="","","Piston")</f>
        <v/>
      </c>
      <c r="D288" s="1" t="str">
        <f>IF('🔩 PISTON'!A332="","",'🔩 PISTON'!L332)</f>
        <v/>
      </c>
      <c r="E288" s="1" t="str">
        <f>IF('🔩 PISTON'!A332="","",'🔩 PISTON'!M332)</f>
        <v/>
      </c>
      <c r="F288" s="1" t="str">
        <f>IF('🔩 PISTON'!A332="","",'🔩 PISTON'!N332)</f>
        <v/>
      </c>
      <c r="G288" s="1" t="str">
        <f>IF('🔩 PISTON'!A332="","",'🔩 PISTON'!O332)</f>
        <v/>
      </c>
      <c r="H288" s="1" t="str">
        <f>IF('🔩 PISTON'!A332="","",'🔩 PISTON'!P332)</f>
        <v/>
      </c>
      <c r="I288" s="1" t="str">
        <f>IF('🔩 PISTON'!A332="","",'🔩 PISTON'!Q332)</f>
        <v/>
      </c>
      <c r="J288" s="1" t="str">
        <f>IF('🔩 PISTON'!A332="","",'🔩 PISTON'!D332)</f>
        <v/>
      </c>
      <c r="L288" s="1">
        <f>N(L287)+IF(AND('🔎 TRA CỨU NHANH'!$C$2&lt;&gt;"",OR(ISNUMBER(SEARCH('🔎 TRA CỨU NHANH'!$C$2,$A288)),ISNUMBER(SEARCH('🔎 TRA CỨU NHANH'!$C$2,$B288)))),1,0)</f>
        <v>0</v>
      </c>
      <c r="M288" s="1" t="str">
        <f t="shared" si="8"/>
        <v/>
      </c>
      <c r="N288" s="1">
        <f>N(N287)+IF(AND('💰 BÁO GIÁ'!$C$27&lt;&gt;"",OR(ISNUMBER(SEARCH('💰 BÁO GIÁ'!$C$27,$A288)),ISNUMBER(SEARCH('💰 BÁO GIÁ'!$C$27,$B288)))),1,0)</f>
        <v>0</v>
      </c>
      <c r="O288" s="1" t="str">
        <f t="shared" si="9"/>
        <v/>
      </c>
    </row>
    <row r="289" customHeight="1" spans="1:15">
      <c r="A289" s="1" t="str">
        <f>IF('🔩 PISTON'!A333="","",'🔩 PISTON'!A333)</f>
        <v/>
      </c>
      <c r="B289" s="1" t="str">
        <f>IF('🔩 PISTON'!A333="","","Piston "&amp;'🔩 PISTON'!U333)</f>
        <v/>
      </c>
      <c r="C289" s="1" t="str">
        <f>IF('🔩 PISTON'!A333="","","Piston")</f>
        <v/>
      </c>
      <c r="D289" s="1" t="str">
        <f>IF('🔩 PISTON'!A333="","",'🔩 PISTON'!L333)</f>
        <v/>
      </c>
      <c r="E289" s="1" t="str">
        <f>IF('🔩 PISTON'!A333="","",'🔩 PISTON'!M333)</f>
        <v/>
      </c>
      <c r="F289" s="1" t="str">
        <f>IF('🔩 PISTON'!A333="","",'🔩 PISTON'!N333)</f>
        <v/>
      </c>
      <c r="G289" s="1" t="str">
        <f>IF('🔩 PISTON'!A333="","",'🔩 PISTON'!O333)</f>
        <v/>
      </c>
      <c r="H289" s="1" t="str">
        <f>IF('🔩 PISTON'!A333="","",'🔩 PISTON'!P333)</f>
        <v/>
      </c>
      <c r="I289" s="1" t="str">
        <f>IF('🔩 PISTON'!A333="","",'🔩 PISTON'!Q333)</f>
        <v/>
      </c>
      <c r="J289" s="1" t="str">
        <f>IF('🔩 PISTON'!A333="","",'🔩 PISTON'!D333)</f>
        <v/>
      </c>
      <c r="L289" s="1">
        <f>N(L288)+IF(AND('🔎 TRA CỨU NHANH'!$C$2&lt;&gt;"",OR(ISNUMBER(SEARCH('🔎 TRA CỨU NHANH'!$C$2,$A289)),ISNUMBER(SEARCH('🔎 TRA CỨU NHANH'!$C$2,$B289)))),1,0)</f>
        <v>0</v>
      </c>
      <c r="M289" s="1" t="str">
        <f t="shared" si="8"/>
        <v/>
      </c>
      <c r="N289" s="1">
        <f>N(N288)+IF(AND('💰 BÁO GIÁ'!$C$27&lt;&gt;"",OR(ISNUMBER(SEARCH('💰 BÁO GIÁ'!$C$27,$A289)),ISNUMBER(SEARCH('💰 BÁO GIÁ'!$C$27,$B289)))),1,0)</f>
        <v>0</v>
      </c>
      <c r="O289" s="1" t="str">
        <f t="shared" si="9"/>
        <v/>
      </c>
    </row>
    <row r="290" customHeight="1" spans="1:15">
      <c r="A290" s="1" t="str">
        <f>IF('🔩 PISTON'!A334="","",'🔩 PISTON'!A334)</f>
        <v/>
      </c>
      <c r="B290" s="1" t="str">
        <f>IF('🔩 PISTON'!A334="","","Piston "&amp;'🔩 PISTON'!U334)</f>
        <v/>
      </c>
      <c r="C290" s="1" t="str">
        <f>IF('🔩 PISTON'!A334="","","Piston")</f>
        <v/>
      </c>
      <c r="D290" s="1" t="str">
        <f>IF('🔩 PISTON'!A334="","",'🔩 PISTON'!L334)</f>
        <v/>
      </c>
      <c r="E290" s="1" t="str">
        <f>IF('🔩 PISTON'!A334="","",'🔩 PISTON'!M334)</f>
        <v/>
      </c>
      <c r="F290" s="1" t="str">
        <f>IF('🔩 PISTON'!A334="","",'🔩 PISTON'!N334)</f>
        <v/>
      </c>
      <c r="G290" s="1" t="str">
        <f>IF('🔩 PISTON'!A334="","",'🔩 PISTON'!O334)</f>
        <v/>
      </c>
      <c r="H290" s="1" t="str">
        <f>IF('🔩 PISTON'!A334="","",'🔩 PISTON'!P334)</f>
        <v/>
      </c>
      <c r="I290" s="1" t="str">
        <f>IF('🔩 PISTON'!A334="","",'🔩 PISTON'!Q334)</f>
        <v/>
      </c>
      <c r="J290" s="1" t="str">
        <f>IF('🔩 PISTON'!A334="","",'🔩 PISTON'!D334)</f>
        <v/>
      </c>
      <c r="L290" s="1">
        <f>N(L289)+IF(AND('🔎 TRA CỨU NHANH'!$C$2&lt;&gt;"",OR(ISNUMBER(SEARCH('🔎 TRA CỨU NHANH'!$C$2,$A290)),ISNUMBER(SEARCH('🔎 TRA CỨU NHANH'!$C$2,$B290)))),1,0)</f>
        <v>0</v>
      </c>
      <c r="M290" s="1" t="str">
        <f t="shared" si="8"/>
        <v/>
      </c>
      <c r="N290" s="1">
        <f>N(N289)+IF(AND('💰 BÁO GIÁ'!$C$27&lt;&gt;"",OR(ISNUMBER(SEARCH('💰 BÁO GIÁ'!$C$27,$A290)),ISNUMBER(SEARCH('💰 BÁO GIÁ'!$C$27,$B290)))),1,0)</f>
        <v>0</v>
      </c>
      <c r="O290" s="1" t="str">
        <f t="shared" si="9"/>
        <v/>
      </c>
    </row>
    <row r="291" customHeight="1" spans="1:15">
      <c r="A291" s="1" t="str">
        <f>IF('🔩 PISTON'!A335="","",'🔩 PISTON'!A335)</f>
        <v/>
      </c>
      <c r="B291" s="1" t="str">
        <f>IF('🔩 PISTON'!A335="","","Piston "&amp;'🔩 PISTON'!U335)</f>
        <v/>
      </c>
      <c r="C291" s="1" t="str">
        <f>IF('🔩 PISTON'!A335="","","Piston")</f>
        <v/>
      </c>
      <c r="D291" s="1" t="str">
        <f>IF('🔩 PISTON'!A335="","",'🔩 PISTON'!L335)</f>
        <v/>
      </c>
      <c r="E291" s="1" t="str">
        <f>IF('🔩 PISTON'!A335="","",'🔩 PISTON'!M335)</f>
        <v/>
      </c>
      <c r="F291" s="1" t="str">
        <f>IF('🔩 PISTON'!A335="","",'🔩 PISTON'!N335)</f>
        <v/>
      </c>
      <c r="G291" s="1" t="str">
        <f>IF('🔩 PISTON'!A335="","",'🔩 PISTON'!O335)</f>
        <v/>
      </c>
      <c r="H291" s="1" t="str">
        <f>IF('🔩 PISTON'!A335="","",'🔩 PISTON'!P335)</f>
        <v/>
      </c>
      <c r="I291" s="1" t="str">
        <f>IF('🔩 PISTON'!A335="","",'🔩 PISTON'!Q335)</f>
        <v/>
      </c>
      <c r="J291" s="1" t="str">
        <f>IF('🔩 PISTON'!A335="","",'🔩 PISTON'!D335)</f>
        <v/>
      </c>
      <c r="L291" s="1">
        <f>N(L290)+IF(AND('🔎 TRA CỨU NHANH'!$C$2&lt;&gt;"",OR(ISNUMBER(SEARCH('🔎 TRA CỨU NHANH'!$C$2,$A291)),ISNUMBER(SEARCH('🔎 TRA CỨU NHANH'!$C$2,$B291)))),1,0)</f>
        <v>0</v>
      </c>
      <c r="M291" s="1" t="str">
        <f t="shared" si="8"/>
        <v/>
      </c>
      <c r="N291" s="1">
        <f>N(N290)+IF(AND('💰 BÁO GIÁ'!$C$27&lt;&gt;"",OR(ISNUMBER(SEARCH('💰 BÁO GIÁ'!$C$27,$A291)),ISNUMBER(SEARCH('💰 BÁO GIÁ'!$C$27,$B291)))),1,0)</f>
        <v>0</v>
      </c>
      <c r="O291" s="1" t="str">
        <f t="shared" si="9"/>
        <v/>
      </c>
    </row>
    <row r="292" customHeight="1" spans="1:15">
      <c r="A292" s="1" t="str">
        <f>IF('🔩 PISTON'!A336="","",'🔩 PISTON'!A336)</f>
        <v/>
      </c>
      <c r="B292" s="1" t="str">
        <f>IF('🔩 PISTON'!A336="","","Piston "&amp;'🔩 PISTON'!U336)</f>
        <v/>
      </c>
      <c r="C292" s="1" t="str">
        <f>IF('🔩 PISTON'!A336="","","Piston")</f>
        <v/>
      </c>
      <c r="D292" s="1" t="str">
        <f>IF('🔩 PISTON'!A336="","",'🔩 PISTON'!L336)</f>
        <v/>
      </c>
      <c r="E292" s="1" t="str">
        <f>IF('🔩 PISTON'!A336="","",'🔩 PISTON'!M336)</f>
        <v/>
      </c>
      <c r="F292" s="1" t="str">
        <f>IF('🔩 PISTON'!A336="","",'🔩 PISTON'!N336)</f>
        <v/>
      </c>
      <c r="G292" s="1" t="str">
        <f>IF('🔩 PISTON'!A336="","",'🔩 PISTON'!O336)</f>
        <v/>
      </c>
      <c r="H292" s="1" t="str">
        <f>IF('🔩 PISTON'!A336="","",'🔩 PISTON'!P336)</f>
        <v/>
      </c>
      <c r="I292" s="1" t="str">
        <f>IF('🔩 PISTON'!A336="","",'🔩 PISTON'!Q336)</f>
        <v/>
      </c>
      <c r="J292" s="1" t="str">
        <f>IF('🔩 PISTON'!A336="","",'🔩 PISTON'!D336)</f>
        <v/>
      </c>
      <c r="L292" s="1">
        <f>N(L291)+IF(AND('🔎 TRA CỨU NHANH'!$C$2&lt;&gt;"",OR(ISNUMBER(SEARCH('🔎 TRA CỨU NHANH'!$C$2,$A292)),ISNUMBER(SEARCH('🔎 TRA CỨU NHANH'!$C$2,$B292)))),1,0)</f>
        <v>0</v>
      </c>
      <c r="M292" s="1" t="str">
        <f t="shared" si="8"/>
        <v/>
      </c>
      <c r="N292" s="1">
        <f>N(N291)+IF(AND('💰 BÁO GIÁ'!$C$27&lt;&gt;"",OR(ISNUMBER(SEARCH('💰 BÁO GIÁ'!$C$27,$A292)),ISNUMBER(SEARCH('💰 BÁO GIÁ'!$C$27,$B292)))),1,0)</f>
        <v>0</v>
      </c>
      <c r="O292" s="1" t="str">
        <f t="shared" si="9"/>
        <v/>
      </c>
    </row>
    <row r="293" customHeight="1" spans="1:15">
      <c r="A293" s="1" t="str">
        <f>IF('🔩 PISTON'!A337="","",'🔩 PISTON'!A337)</f>
        <v/>
      </c>
      <c r="B293" s="1" t="str">
        <f>IF('🔩 PISTON'!A337="","","Piston "&amp;'🔩 PISTON'!U337)</f>
        <v/>
      </c>
      <c r="C293" s="1" t="str">
        <f>IF('🔩 PISTON'!A337="","","Piston")</f>
        <v/>
      </c>
      <c r="D293" s="1" t="str">
        <f>IF('🔩 PISTON'!A337="","",'🔩 PISTON'!L337)</f>
        <v/>
      </c>
      <c r="E293" s="1" t="str">
        <f>IF('🔩 PISTON'!A337="","",'🔩 PISTON'!M337)</f>
        <v/>
      </c>
      <c r="F293" s="1" t="str">
        <f>IF('🔩 PISTON'!A337="","",'🔩 PISTON'!N337)</f>
        <v/>
      </c>
      <c r="G293" s="1" t="str">
        <f>IF('🔩 PISTON'!A337="","",'🔩 PISTON'!O337)</f>
        <v/>
      </c>
      <c r="H293" s="1" t="str">
        <f>IF('🔩 PISTON'!A337="","",'🔩 PISTON'!P337)</f>
        <v/>
      </c>
      <c r="I293" s="1" t="str">
        <f>IF('🔩 PISTON'!A337="","",'🔩 PISTON'!Q337)</f>
        <v/>
      </c>
      <c r="J293" s="1" t="str">
        <f>IF('🔩 PISTON'!A337="","",'🔩 PISTON'!D337)</f>
        <v/>
      </c>
      <c r="L293" s="1">
        <f>N(L292)+IF(AND('🔎 TRA CỨU NHANH'!$C$2&lt;&gt;"",OR(ISNUMBER(SEARCH('🔎 TRA CỨU NHANH'!$C$2,$A293)),ISNUMBER(SEARCH('🔎 TRA CỨU NHANH'!$C$2,$B293)))),1,0)</f>
        <v>0</v>
      </c>
      <c r="M293" s="1" t="str">
        <f t="shared" si="8"/>
        <v/>
      </c>
      <c r="N293" s="1">
        <f>N(N292)+IF(AND('💰 BÁO GIÁ'!$C$27&lt;&gt;"",OR(ISNUMBER(SEARCH('💰 BÁO GIÁ'!$C$27,$A293)),ISNUMBER(SEARCH('💰 BÁO GIÁ'!$C$27,$B293)))),1,0)</f>
        <v>0</v>
      </c>
      <c r="O293" s="1" t="str">
        <f t="shared" si="9"/>
        <v/>
      </c>
    </row>
    <row r="294" customHeight="1" spans="1:15">
      <c r="A294" s="1" t="str">
        <f>IF('🔩 PISTON'!A338="","",'🔩 PISTON'!A338)</f>
        <v/>
      </c>
      <c r="B294" s="1" t="str">
        <f>IF('🔩 PISTON'!A338="","","Piston "&amp;'🔩 PISTON'!U338)</f>
        <v/>
      </c>
      <c r="C294" s="1" t="str">
        <f>IF('🔩 PISTON'!A338="","","Piston")</f>
        <v/>
      </c>
      <c r="D294" s="1" t="str">
        <f>IF('🔩 PISTON'!A338="","",'🔩 PISTON'!L338)</f>
        <v/>
      </c>
      <c r="E294" s="1" t="str">
        <f>IF('🔩 PISTON'!A338="","",'🔩 PISTON'!M338)</f>
        <v/>
      </c>
      <c r="F294" s="1" t="str">
        <f>IF('🔩 PISTON'!A338="","",'🔩 PISTON'!N338)</f>
        <v/>
      </c>
      <c r="G294" s="1" t="str">
        <f>IF('🔩 PISTON'!A338="","",'🔩 PISTON'!O338)</f>
        <v/>
      </c>
      <c r="H294" s="1" t="str">
        <f>IF('🔩 PISTON'!A338="","",'🔩 PISTON'!P338)</f>
        <v/>
      </c>
      <c r="I294" s="1" t="str">
        <f>IF('🔩 PISTON'!A338="","",'🔩 PISTON'!Q338)</f>
        <v/>
      </c>
      <c r="J294" s="1" t="str">
        <f>IF('🔩 PISTON'!A338="","",'🔩 PISTON'!D338)</f>
        <v/>
      </c>
      <c r="L294" s="1">
        <f>N(L293)+IF(AND('🔎 TRA CỨU NHANH'!$C$2&lt;&gt;"",OR(ISNUMBER(SEARCH('🔎 TRA CỨU NHANH'!$C$2,$A294)),ISNUMBER(SEARCH('🔎 TRA CỨU NHANH'!$C$2,$B294)))),1,0)</f>
        <v>0</v>
      </c>
      <c r="M294" s="1" t="str">
        <f t="shared" si="8"/>
        <v/>
      </c>
      <c r="N294" s="1">
        <f>N(N293)+IF(AND('💰 BÁO GIÁ'!$C$27&lt;&gt;"",OR(ISNUMBER(SEARCH('💰 BÁO GIÁ'!$C$27,$A294)),ISNUMBER(SEARCH('💰 BÁO GIÁ'!$C$27,$B294)))),1,0)</f>
        <v>0</v>
      </c>
      <c r="O294" s="1" t="str">
        <f t="shared" si="9"/>
        <v/>
      </c>
    </row>
    <row r="295" customHeight="1" spans="1:15">
      <c r="A295" s="1" t="str">
        <f>IF('🔩 PISTON'!A339="","",'🔩 PISTON'!A339)</f>
        <v/>
      </c>
      <c r="B295" s="1" t="str">
        <f>IF('🔩 PISTON'!A339="","","Piston "&amp;'🔩 PISTON'!U339)</f>
        <v/>
      </c>
      <c r="C295" s="1" t="str">
        <f>IF('🔩 PISTON'!A339="","","Piston")</f>
        <v/>
      </c>
      <c r="D295" s="1" t="str">
        <f>IF('🔩 PISTON'!A339="","",'🔩 PISTON'!L339)</f>
        <v/>
      </c>
      <c r="E295" s="1" t="str">
        <f>IF('🔩 PISTON'!A339="","",'🔩 PISTON'!M339)</f>
        <v/>
      </c>
      <c r="F295" s="1" t="str">
        <f>IF('🔩 PISTON'!A339="","",'🔩 PISTON'!N339)</f>
        <v/>
      </c>
      <c r="G295" s="1" t="str">
        <f>IF('🔩 PISTON'!A339="","",'🔩 PISTON'!O339)</f>
        <v/>
      </c>
      <c r="H295" s="1" t="str">
        <f>IF('🔩 PISTON'!A339="","",'🔩 PISTON'!P339)</f>
        <v/>
      </c>
      <c r="I295" s="1" t="str">
        <f>IF('🔩 PISTON'!A339="","",'🔩 PISTON'!Q339)</f>
        <v/>
      </c>
      <c r="J295" s="1" t="str">
        <f>IF('🔩 PISTON'!A339="","",'🔩 PISTON'!D339)</f>
        <v/>
      </c>
      <c r="L295" s="1">
        <f>N(L294)+IF(AND('🔎 TRA CỨU NHANH'!$C$2&lt;&gt;"",OR(ISNUMBER(SEARCH('🔎 TRA CỨU NHANH'!$C$2,$A295)),ISNUMBER(SEARCH('🔎 TRA CỨU NHANH'!$C$2,$B295)))),1,0)</f>
        <v>0</v>
      </c>
      <c r="M295" s="1" t="str">
        <f t="shared" si="8"/>
        <v/>
      </c>
      <c r="N295" s="1">
        <f>N(N294)+IF(AND('💰 BÁO GIÁ'!$C$27&lt;&gt;"",OR(ISNUMBER(SEARCH('💰 BÁO GIÁ'!$C$27,$A295)),ISNUMBER(SEARCH('💰 BÁO GIÁ'!$C$27,$B295)))),1,0)</f>
        <v>0</v>
      </c>
      <c r="O295" s="1" t="str">
        <f t="shared" si="9"/>
        <v/>
      </c>
    </row>
    <row r="296" customHeight="1" spans="1:15">
      <c r="A296" s="1" t="str">
        <f>IF('🔩 PISTON'!A340="","",'🔩 PISTON'!A340)</f>
        <v/>
      </c>
      <c r="B296" s="1" t="str">
        <f>IF('🔩 PISTON'!A340="","","Piston "&amp;'🔩 PISTON'!U340)</f>
        <v/>
      </c>
      <c r="C296" s="1" t="str">
        <f>IF('🔩 PISTON'!A340="","","Piston")</f>
        <v/>
      </c>
      <c r="D296" s="1" t="str">
        <f>IF('🔩 PISTON'!A340="","",'🔩 PISTON'!L340)</f>
        <v/>
      </c>
      <c r="E296" s="1" t="str">
        <f>IF('🔩 PISTON'!A340="","",'🔩 PISTON'!M340)</f>
        <v/>
      </c>
      <c r="F296" s="1" t="str">
        <f>IF('🔩 PISTON'!A340="","",'🔩 PISTON'!N340)</f>
        <v/>
      </c>
      <c r="G296" s="1" t="str">
        <f>IF('🔩 PISTON'!A340="","",'🔩 PISTON'!O340)</f>
        <v/>
      </c>
      <c r="H296" s="1" t="str">
        <f>IF('🔩 PISTON'!A340="","",'🔩 PISTON'!P340)</f>
        <v/>
      </c>
      <c r="I296" s="1" t="str">
        <f>IF('🔩 PISTON'!A340="","",'🔩 PISTON'!Q340)</f>
        <v/>
      </c>
      <c r="J296" s="1" t="str">
        <f>IF('🔩 PISTON'!A340="","",'🔩 PISTON'!D340)</f>
        <v/>
      </c>
      <c r="L296" s="1">
        <f>N(L295)+IF(AND('🔎 TRA CỨU NHANH'!$C$2&lt;&gt;"",OR(ISNUMBER(SEARCH('🔎 TRA CỨU NHANH'!$C$2,$A296)),ISNUMBER(SEARCH('🔎 TRA CỨU NHANH'!$C$2,$B296)))),1,0)</f>
        <v>0</v>
      </c>
      <c r="M296" s="1" t="str">
        <f t="shared" si="8"/>
        <v/>
      </c>
      <c r="N296" s="1">
        <f>N(N295)+IF(AND('💰 BÁO GIÁ'!$C$27&lt;&gt;"",OR(ISNUMBER(SEARCH('💰 BÁO GIÁ'!$C$27,$A296)),ISNUMBER(SEARCH('💰 BÁO GIÁ'!$C$27,$B296)))),1,0)</f>
        <v>0</v>
      </c>
      <c r="O296" s="1" t="str">
        <f t="shared" si="9"/>
        <v/>
      </c>
    </row>
    <row r="297" customHeight="1" spans="1:15">
      <c r="A297" s="1" t="str">
        <f>IF('🔩 PISTON'!A341="","",'🔩 PISTON'!A341)</f>
        <v/>
      </c>
      <c r="B297" s="1" t="str">
        <f>IF('🔩 PISTON'!A341="","","Piston "&amp;'🔩 PISTON'!U341)</f>
        <v/>
      </c>
      <c r="C297" s="1" t="str">
        <f>IF('🔩 PISTON'!A341="","","Piston")</f>
        <v/>
      </c>
      <c r="D297" s="1" t="str">
        <f>IF('🔩 PISTON'!A341="","",'🔩 PISTON'!L341)</f>
        <v/>
      </c>
      <c r="E297" s="1" t="str">
        <f>IF('🔩 PISTON'!A341="","",'🔩 PISTON'!M341)</f>
        <v/>
      </c>
      <c r="F297" s="1" t="str">
        <f>IF('🔩 PISTON'!A341="","",'🔩 PISTON'!N341)</f>
        <v/>
      </c>
      <c r="G297" s="1" t="str">
        <f>IF('🔩 PISTON'!A341="","",'🔩 PISTON'!O341)</f>
        <v/>
      </c>
      <c r="H297" s="1" t="str">
        <f>IF('🔩 PISTON'!A341="","",'🔩 PISTON'!P341)</f>
        <v/>
      </c>
      <c r="I297" s="1" t="str">
        <f>IF('🔩 PISTON'!A341="","",'🔩 PISTON'!Q341)</f>
        <v/>
      </c>
      <c r="J297" s="1" t="str">
        <f>IF('🔩 PISTON'!A341="","",'🔩 PISTON'!D341)</f>
        <v/>
      </c>
      <c r="L297" s="1">
        <f>N(L296)+IF(AND('🔎 TRA CỨU NHANH'!$C$2&lt;&gt;"",OR(ISNUMBER(SEARCH('🔎 TRA CỨU NHANH'!$C$2,$A297)),ISNUMBER(SEARCH('🔎 TRA CỨU NHANH'!$C$2,$B297)))),1,0)</f>
        <v>0</v>
      </c>
      <c r="M297" s="1" t="str">
        <f t="shared" si="8"/>
        <v/>
      </c>
      <c r="N297" s="1">
        <f>N(N296)+IF(AND('💰 BÁO GIÁ'!$C$27&lt;&gt;"",OR(ISNUMBER(SEARCH('💰 BÁO GIÁ'!$C$27,$A297)),ISNUMBER(SEARCH('💰 BÁO GIÁ'!$C$27,$B297)))),1,0)</f>
        <v>0</v>
      </c>
      <c r="O297" s="1" t="str">
        <f t="shared" si="9"/>
        <v/>
      </c>
    </row>
    <row r="298" customHeight="1" spans="1:15">
      <c r="A298" s="1" t="str">
        <f>IF('🔩 PISTON'!A342="","",'🔩 PISTON'!A342)</f>
        <v/>
      </c>
      <c r="B298" s="1" t="str">
        <f>IF('🔩 PISTON'!A342="","","Piston "&amp;'🔩 PISTON'!U342)</f>
        <v/>
      </c>
      <c r="C298" s="1" t="str">
        <f>IF('🔩 PISTON'!A342="","","Piston")</f>
        <v/>
      </c>
      <c r="D298" s="1" t="str">
        <f>IF('🔩 PISTON'!A342="","",'🔩 PISTON'!L342)</f>
        <v/>
      </c>
      <c r="E298" s="1" t="str">
        <f>IF('🔩 PISTON'!A342="","",'🔩 PISTON'!M342)</f>
        <v/>
      </c>
      <c r="F298" s="1" t="str">
        <f>IF('🔩 PISTON'!A342="","",'🔩 PISTON'!N342)</f>
        <v/>
      </c>
      <c r="G298" s="1" t="str">
        <f>IF('🔩 PISTON'!A342="","",'🔩 PISTON'!O342)</f>
        <v/>
      </c>
      <c r="H298" s="1" t="str">
        <f>IF('🔩 PISTON'!A342="","",'🔩 PISTON'!P342)</f>
        <v/>
      </c>
      <c r="I298" s="1" t="str">
        <f>IF('🔩 PISTON'!A342="","",'🔩 PISTON'!Q342)</f>
        <v/>
      </c>
      <c r="J298" s="1" t="str">
        <f>IF('🔩 PISTON'!A342="","",'🔩 PISTON'!D342)</f>
        <v/>
      </c>
      <c r="L298" s="1">
        <f>N(L297)+IF(AND('🔎 TRA CỨU NHANH'!$C$2&lt;&gt;"",OR(ISNUMBER(SEARCH('🔎 TRA CỨU NHANH'!$C$2,$A298)),ISNUMBER(SEARCH('🔎 TRA CỨU NHANH'!$C$2,$B298)))),1,0)</f>
        <v>0</v>
      </c>
      <c r="M298" s="1" t="str">
        <f t="shared" si="8"/>
        <v/>
      </c>
      <c r="N298" s="1">
        <f>N(N297)+IF(AND('💰 BÁO GIÁ'!$C$27&lt;&gt;"",OR(ISNUMBER(SEARCH('💰 BÁO GIÁ'!$C$27,$A298)),ISNUMBER(SEARCH('💰 BÁO GIÁ'!$C$27,$B298)))),1,0)</f>
        <v>0</v>
      </c>
      <c r="O298" s="1" t="str">
        <f t="shared" si="9"/>
        <v/>
      </c>
    </row>
    <row r="299" customHeight="1" spans="1:15">
      <c r="A299" s="1" t="str">
        <f>IF('🔩 PISTON'!A343="","",'🔩 PISTON'!A343)</f>
        <v/>
      </c>
      <c r="B299" s="1" t="str">
        <f>IF('🔩 PISTON'!A343="","","Piston "&amp;'🔩 PISTON'!U343)</f>
        <v/>
      </c>
      <c r="C299" s="1" t="str">
        <f>IF('🔩 PISTON'!A343="","","Piston")</f>
        <v/>
      </c>
      <c r="D299" s="1" t="str">
        <f>IF('🔩 PISTON'!A343="","",'🔩 PISTON'!L343)</f>
        <v/>
      </c>
      <c r="E299" s="1" t="str">
        <f>IF('🔩 PISTON'!A343="","",'🔩 PISTON'!M343)</f>
        <v/>
      </c>
      <c r="F299" s="1" t="str">
        <f>IF('🔩 PISTON'!A343="","",'🔩 PISTON'!N343)</f>
        <v/>
      </c>
      <c r="G299" s="1" t="str">
        <f>IF('🔩 PISTON'!A343="","",'🔩 PISTON'!O343)</f>
        <v/>
      </c>
      <c r="H299" s="1" t="str">
        <f>IF('🔩 PISTON'!A343="","",'🔩 PISTON'!P343)</f>
        <v/>
      </c>
      <c r="I299" s="1" t="str">
        <f>IF('🔩 PISTON'!A343="","",'🔩 PISTON'!Q343)</f>
        <v/>
      </c>
      <c r="J299" s="1" t="str">
        <f>IF('🔩 PISTON'!A343="","",'🔩 PISTON'!D343)</f>
        <v/>
      </c>
      <c r="L299" s="1">
        <f>N(L298)+IF(AND('🔎 TRA CỨU NHANH'!$C$2&lt;&gt;"",OR(ISNUMBER(SEARCH('🔎 TRA CỨU NHANH'!$C$2,$A299)),ISNUMBER(SEARCH('🔎 TRA CỨU NHANH'!$C$2,$B299)))),1,0)</f>
        <v>0</v>
      </c>
      <c r="M299" s="1" t="str">
        <f t="shared" si="8"/>
        <v/>
      </c>
      <c r="N299" s="1">
        <f>N(N298)+IF(AND('💰 BÁO GIÁ'!$C$27&lt;&gt;"",OR(ISNUMBER(SEARCH('💰 BÁO GIÁ'!$C$27,$A299)),ISNUMBER(SEARCH('💰 BÁO GIÁ'!$C$27,$B299)))),1,0)</f>
        <v>0</v>
      </c>
      <c r="O299" s="1" t="str">
        <f t="shared" si="9"/>
        <v/>
      </c>
    </row>
    <row r="300" customHeight="1" spans="1:15">
      <c r="A300" s="1" t="str">
        <f>IF('🔩 PISTON'!A344="","",'🔩 PISTON'!A344)</f>
        <v/>
      </c>
      <c r="B300" s="1" t="str">
        <f>IF('🔩 PISTON'!A344="","","Piston "&amp;'🔩 PISTON'!U344)</f>
        <v/>
      </c>
      <c r="C300" s="1" t="str">
        <f>IF('🔩 PISTON'!A344="","","Piston")</f>
        <v/>
      </c>
      <c r="D300" s="1" t="str">
        <f>IF('🔩 PISTON'!A344="","",'🔩 PISTON'!L344)</f>
        <v/>
      </c>
      <c r="E300" s="1" t="str">
        <f>IF('🔩 PISTON'!A344="","",'🔩 PISTON'!M344)</f>
        <v/>
      </c>
      <c r="F300" s="1" t="str">
        <f>IF('🔩 PISTON'!A344="","",'🔩 PISTON'!N344)</f>
        <v/>
      </c>
      <c r="G300" s="1" t="str">
        <f>IF('🔩 PISTON'!A344="","",'🔩 PISTON'!O344)</f>
        <v/>
      </c>
      <c r="H300" s="1" t="str">
        <f>IF('🔩 PISTON'!A344="","",'🔩 PISTON'!P344)</f>
        <v/>
      </c>
      <c r="I300" s="1" t="str">
        <f>IF('🔩 PISTON'!A344="","",'🔩 PISTON'!Q344)</f>
        <v/>
      </c>
      <c r="J300" s="1" t="str">
        <f>IF('🔩 PISTON'!A344="","",'🔩 PISTON'!D344)</f>
        <v/>
      </c>
      <c r="L300" s="1">
        <f>N(L299)+IF(AND('🔎 TRA CỨU NHANH'!$C$2&lt;&gt;"",OR(ISNUMBER(SEARCH('🔎 TRA CỨU NHANH'!$C$2,$A300)),ISNUMBER(SEARCH('🔎 TRA CỨU NHANH'!$C$2,$B300)))),1,0)</f>
        <v>0</v>
      </c>
      <c r="M300" s="1" t="str">
        <f t="shared" si="8"/>
        <v/>
      </c>
      <c r="N300" s="1">
        <f>N(N299)+IF(AND('💰 BÁO GIÁ'!$C$27&lt;&gt;"",OR(ISNUMBER(SEARCH('💰 BÁO GIÁ'!$C$27,$A300)),ISNUMBER(SEARCH('💰 BÁO GIÁ'!$C$27,$B300)))),1,0)</f>
        <v>0</v>
      </c>
      <c r="O300" s="1" t="str">
        <f t="shared" si="9"/>
        <v/>
      </c>
    </row>
    <row r="301" customHeight="1" spans="1:15">
      <c r="A301" s="1" t="str">
        <f>IF('🔩 PISTON'!A345="","",'🔩 PISTON'!A345)</f>
        <v/>
      </c>
      <c r="B301" s="1" t="str">
        <f>IF('🔩 PISTON'!A345="","","Piston "&amp;'🔩 PISTON'!U345)</f>
        <v/>
      </c>
      <c r="C301" s="1" t="str">
        <f>IF('🔩 PISTON'!A345="","","Piston")</f>
        <v/>
      </c>
      <c r="D301" s="1" t="str">
        <f>IF('🔩 PISTON'!A345="","",'🔩 PISTON'!L345)</f>
        <v/>
      </c>
      <c r="E301" s="1" t="str">
        <f>IF('🔩 PISTON'!A345="","",'🔩 PISTON'!M345)</f>
        <v/>
      </c>
      <c r="F301" s="1" t="str">
        <f>IF('🔩 PISTON'!A345="","",'🔩 PISTON'!N345)</f>
        <v/>
      </c>
      <c r="G301" s="1" t="str">
        <f>IF('🔩 PISTON'!A345="","",'🔩 PISTON'!O345)</f>
        <v/>
      </c>
      <c r="H301" s="1" t="str">
        <f>IF('🔩 PISTON'!A345="","",'🔩 PISTON'!P345)</f>
        <v/>
      </c>
      <c r="I301" s="1" t="str">
        <f>IF('🔩 PISTON'!A345="","",'🔩 PISTON'!Q345)</f>
        <v/>
      </c>
      <c r="J301" s="1" t="str">
        <f>IF('🔩 PISTON'!A345="","",'🔩 PISTON'!D345)</f>
        <v/>
      </c>
      <c r="L301" s="1">
        <f>N(L300)+IF(AND('🔎 TRA CỨU NHANH'!$C$2&lt;&gt;"",OR(ISNUMBER(SEARCH('🔎 TRA CỨU NHANH'!$C$2,$A301)),ISNUMBER(SEARCH('🔎 TRA CỨU NHANH'!$C$2,$B301)))),1,0)</f>
        <v>0</v>
      </c>
      <c r="M301" s="1" t="str">
        <f t="shared" si="8"/>
        <v/>
      </c>
      <c r="N301" s="1">
        <f>N(N300)+IF(AND('💰 BÁO GIÁ'!$C$27&lt;&gt;"",OR(ISNUMBER(SEARCH('💰 BÁO GIÁ'!$C$27,$A301)),ISNUMBER(SEARCH('💰 BÁO GIÁ'!$C$27,$B301)))),1,0)</f>
        <v>0</v>
      </c>
      <c r="O301" s="1" t="str">
        <f t="shared" si="9"/>
        <v/>
      </c>
    </row>
    <row r="302" customHeight="1" spans="1:15">
      <c r="A302" s="1" t="str">
        <f>IF('🔩 PISTON'!A346="","",'🔩 PISTON'!A346)</f>
        <v/>
      </c>
      <c r="B302" s="1" t="str">
        <f>IF('🔩 PISTON'!A346="","","Piston "&amp;'🔩 PISTON'!U346)</f>
        <v/>
      </c>
      <c r="C302" s="1" t="str">
        <f>IF('🔩 PISTON'!A346="","","Piston")</f>
        <v/>
      </c>
      <c r="D302" s="1" t="str">
        <f>IF('🔩 PISTON'!A346="","",'🔩 PISTON'!L346)</f>
        <v/>
      </c>
      <c r="E302" s="1" t="str">
        <f>IF('🔩 PISTON'!A346="","",'🔩 PISTON'!M346)</f>
        <v/>
      </c>
      <c r="F302" s="1" t="str">
        <f>IF('🔩 PISTON'!A346="","",'🔩 PISTON'!N346)</f>
        <v/>
      </c>
      <c r="G302" s="1" t="str">
        <f>IF('🔩 PISTON'!A346="","",'🔩 PISTON'!O346)</f>
        <v/>
      </c>
      <c r="H302" s="1" t="str">
        <f>IF('🔩 PISTON'!A346="","",'🔩 PISTON'!P346)</f>
        <v/>
      </c>
      <c r="I302" s="1" t="str">
        <f>IF('🔩 PISTON'!A346="","",'🔩 PISTON'!Q346)</f>
        <v/>
      </c>
      <c r="J302" s="1" t="str">
        <f>IF('🔩 PISTON'!A346="","",'🔩 PISTON'!D346)</f>
        <v/>
      </c>
      <c r="L302" s="1">
        <f>N(L301)+IF(AND('🔎 TRA CỨU NHANH'!$C$2&lt;&gt;"",OR(ISNUMBER(SEARCH('🔎 TRA CỨU NHANH'!$C$2,$A302)),ISNUMBER(SEARCH('🔎 TRA CỨU NHANH'!$C$2,$B302)))),1,0)</f>
        <v>0</v>
      </c>
      <c r="M302" s="1" t="str">
        <f t="shared" si="8"/>
        <v/>
      </c>
      <c r="N302" s="1">
        <f>N(N301)+IF(AND('💰 BÁO GIÁ'!$C$27&lt;&gt;"",OR(ISNUMBER(SEARCH('💰 BÁO GIÁ'!$C$27,$A302)),ISNUMBER(SEARCH('💰 BÁO GIÁ'!$C$27,$B302)))),1,0)</f>
        <v>0</v>
      </c>
      <c r="O302" s="1" t="str">
        <f t="shared" si="9"/>
        <v/>
      </c>
    </row>
    <row r="303" customHeight="1" spans="1:15">
      <c r="A303" s="1" t="str">
        <f>IF('🔩 PISTON'!A347="","",'🔩 PISTON'!A347)</f>
        <v/>
      </c>
      <c r="B303" s="1" t="str">
        <f>IF('🔩 PISTON'!A347="","","Piston "&amp;'🔩 PISTON'!U347)</f>
        <v/>
      </c>
      <c r="C303" s="1" t="str">
        <f>IF('🔩 PISTON'!A347="","","Piston")</f>
        <v/>
      </c>
      <c r="D303" s="1" t="str">
        <f>IF('🔩 PISTON'!A347="","",'🔩 PISTON'!L347)</f>
        <v/>
      </c>
      <c r="E303" s="1" t="str">
        <f>IF('🔩 PISTON'!A347="","",'🔩 PISTON'!M347)</f>
        <v/>
      </c>
      <c r="F303" s="1" t="str">
        <f>IF('🔩 PISTON'!A347="","",'🔩 PISTON'!N347)</f>
        <v/>
      </c>
      <c r="G303" s="1" t="str">
        <f>IF('🔩 PISTON'!A347="","",'🔩 PISTON'!O347)</f>
        <v/>
      </c>
      <c r="H303" s="1" t="str">
        <f>IF('🔩 PISTON'!A347="","",'🔩 PISTON'!P347)</f>
        <v/>
      </c>
      <c r="I303" s="1" t="str">
        <f>IF('🔩 PISTON'!A347="","",'🔩 PISTON'!Q347)</f>
        <v/>
      </c>
      <c r="J303" s="1" t="str">
        <f>IF('🔩 PISTON'!A347="","",'🔩 PISTON'!D347)</f>
        <v/>
      </c>
      <c r="L303" s="1">
        <f>N(L302)+IF(AND('🔎 TRA CỨU NHANH'!$C$2&lt;&gt;"",OR(ISNUMBER(SEARCH('🔎 TRA CỨU NHANH'!$C$2,$A303)),ISNUMBER(SEARCH('🔎 TRA CỨU NHANH'!$C$2,$B303)))),1,0)</f>
        <v>0</v>
      </c>
      <c r="M303" s="1" t="str">
        <f t="shared" si="8"/>
        <v/>
      </c>
      <c r="N303" s="1">
        <f>N(N302)+IF(AND('💰 BÁO GIÁ'!$C$27&lt;&gt;"",OR(ISNUMBER(SEARCH('💰 BÁO GIÁ'!$C$27,$A303)),ISNUMBER(SEARCH('💰 BÁO GIÁ'!$C$27,$B303)))),1,0)</f>
        <v>0</v>
      </c>
      <c r="O303" s="1" t="str">
        <f t="shared" si="9"/>
        <v/>
      </c>
    </row>
    <row r="304" customHeight="1" spans="1:15">
      <c r="A304" s="1" t="str">
        <f>IF('🔩 PISTON'!A348="","",'🔩 PISTON'!A348)</f>
        <v/>
      </c>
      <c r="B304" s="1" t="str">
        <f>IF('🔩 PISTON'!A348="","","Piston "&amp;'🔩 PISTON'!U348)</f>
        <v/>
      </c>
      <c r="C304" s="1" t="str">
        <f>IF('🔩 PISTON'!A348="","","Piston")</f>
        <v/>
      </c>
      <c r="D304" s="1" t="str">
        <f>IF('🔩 PISTON'!A348="","",'🔩 PISTON'!L348)</f>
        <v/>
      </c>
      <c r="E304" s="1" t="str">
        <f>IF('🔩 PISTON'!A348="","",'🔩 PISTON'!M348)</f>
        <v/>
      </c>
      <c r="F304" s="1" t="str">
        <f>IF('🔩 PISTON'!A348="","",'🔩 PISTON'!N348)</f>
        <v/>
      </c>
      <c r="G304" s="1" t="str">
        <f>IF('🔩 PISTON'!A348="","",'🔩 PISTON'!O348)</f>
        <v/>
      </c>
      <c r="H304" s="1" t="str">
        <f>IF('🔩 PISTON'!A348="","",'🔩 PISTON'!P348)</f>
        <v/>
      </c>
      <c r="I304" s="1" t="str">
        <f>IF('🔩 PISTON'!A348="","",'🔩 PISTON'!Q348)</f>
        <v/>
      </c>
      <c r="J304" s="1" t="str">
        <f>IF('🔩 PISTON'!A348="","",'🔩 PISTON'!D348)</f>
        <v/>
      </c>
      <c r="L304" s="1">
        <f>N(L303)+IF(AND('🔎 TRA CỨU NHANH'!$C$2&lt;&gt;"",OR(ISNUMBER(SEARCH('🔎 TRA CỨU NHANH'!$C$2,$A304)),ISNUMBER(SEARCH('🔎 TRA CỨU NHANH'!$C$2,$B304)))),1,0)</f>
        <v>0</v>
      </c>
      <c r="M304" s="1" t="str">
        <f t="shared" si="8"/>
        <v/>
      </c>
      <c r="N304" s="1">
        <f>N(N303)+IF(AND('💰 BÁO GIÁ'!$C$27&lt;&gt;"",OR(ISNUMBER(SEARCH('💰 BÁO GIÁ'!$C$27,$A304)),ISNUMBER(SEARCH('💰 BÁO GIÁ'!$C$27,$B304)))),1,0)</f>
        <v>0</v>
      </c>
      <c r="O304" s="1" t="str">
        <f t="shared" si="9"/>
        <v/>
      </c>
    </row>
    <row r="305" customHeight="1" spans="1:15">
      <c r="A305" s="1" t="str">
        <f>IF('🔩 PISTON'!A349="","",'🔩 PISTON'!A349)</f>
        <v/>
      </c>
      <c r="B305" s="1" t="str">
        <f>IF('🔩 PISTON'!A349="","","Piston "&amp;'🔩 PISTON'!U349)</f>
        <v/>
      </c>
      <c r="C305" s="1" t="str">
        <f>IF('🔩 PISTON'!A349="","","Piston")</f>
        <v/>
      </c>
      <c r="D305" s="1" t="str">
        <f>IF('🔩 PISTON'!A349="","",'🔩 PISTON'!L349)</f>
        <v/>
      </c>
      <c r="E305" s="1" t="str">
        <f>IF('🔩 PISTON'!A349="","",'🔩 PISTON'!M349)</f>
        <v/>
      </c>
      <c r="F305" s="1" t="str">
        <f>IF('🔩 PISTON'!A349="","",'🔩 PISTON'!N349)</f>
        <v/>
      </c>
      <c r="G305" s="1" t="str">
        <f>IF('🔩 PISTON'!A349="","",'🔩 PISTON'!O349)</f>
        <v/>
      </c>
      <c r="H305" s="1" t="str">
        <f>IF('🔩 PISTON'!A349="","",'🔩 PISTON'!P349)</f>
        <v/>
      </c>
      <c r="I305" s="1" t="str">
        <f>IF('🔩 PISTON'!A349="","",'🔩 PISTON'!Q349)</f>
        <v/>
      </c>
      <c r="J305" s="1" t="str">
        <f>IF('🔩 PISTON'!A349="","",'🔩 PISTON'!D349)</f>
        <v/>
      </c>
      <c r="L305" s="1">
        <f>N(L304)+IF(AND('🔎 TRA CỨU NHANH'!$C$2&lt;&gt;"",OR(ISNUMBER(SEARCH('🔎 TRA CỨU NHANH'!$C$2,$A305)),ISNUMBER(SEARCH('🔎 TRA CỨU NHANH'!$C$2,$B305)))),1,0)</f>
        <v>0</v>
      </c>
      <c r="M305" s="1" t="str">
        <f t="shared" si="8"/>
        <v/>
      </c>
      <c r="N305" s="1">
        <f>N(N304)+IF(AND('💰 BÁO GIÁ'!$C$27&lt;&gt;"",OR(ISNUMBER(SEARCH('💰 BÁO GIÁ'!$C$27,$A305)),ISNUMBER(SEARCH('💰 BÁO GIÁ'!$C$27,$B305)))),1,0)</f>
        <v>0</v>
      </c>
      <c r="O305" s="1" t="str">
        <f t="shared" si="9"/>
        <v/>
      </c>
    </row>
    <row r="306" customHeight="1" spans="1:15">
      <c r="A306" s="1" t="str">
        <f>IF('🔩 PISTON'!A350="","",'🔩 PISTON'!A350)</f>
        <v>HH083644</v>
      </c>
      <c r="B306" s="1" t="str">
        <f>IF('🔩 PISTON'!A350="","","Piston "&amp;'🔩 PISTON'!U350)</f>
        <v>Piston MITSUBISHI S4S/ S6S-D/3406 · ĐK94  - HENWEN</v>
      </c>
      <c r="C306" s="1" t="str">
        <f>IF('🔩 PISTON'!A350="","","Piston")</f>
        <v>Piston</v>
      </c>
      <c r="D306" s="1" t="str">
        <f>IF('🔩 PISTON'!A350="","",'🔩 PISTON'!L350)</f>
        <v>Bộ 4</v>
      </c>
      <c r="E306" s="13">
        <f>IF('🔩 PISTON'!A350="","",'🔩 PISTON'!M350)</f>
        <v>0</v>
      </c>
      <c r="F306" s="13">
        <f>IF('🔩 PISTON'!A350="","",'🔩 PISTON'!N350)</f>
        <v>0</v>
      </c>
      <c r="G306" s="13">
        <f>IF('🔩 PISTON'!A350="","",'🔩 PISTON'!O350)</f>
        <v>0</v>
      </c>
      <c r="H306" s="13">
        <f>IF('🔩 PISTON'!A350="","",'🔩 PISTON'!P350)</f>
        <v>0</v>
      </c>
      <c r="I306" s="13">
        <f>IF('🔩 PISTON'!A350="","",'🔩 PISTON'!Q350)</f>
        <v>0</v>
      </c>
      <c r="J306" s="1">
        <f>IF('🔩 PISTON'!A350="","",'🔩 PISTON'!D350)</f>
        <v>94</v>
      </c>
      <c r="L306" s="1">
        <f>N(L305)+IF(AND('🔎 TRA CỨU NHANH'!$C$2&lt;&gt;"",OR(ISNUMBER(SEARCH('🔎 TRA CỨU NHANH'!$C$2,$A306)),ISNUMBER(SEARCH('🔎 TRA CỨU NHANH'!$C$2,$B306)))),1,0)</f>
        <v>0</v>
      </c>
      <c r="M306" s="1" t="str">
        <f t="shared" si="8"/>
        <v/>
      </c>
      <c r="N306" s="1">
        <f>N(N305)+IF(AND('💰 BÁO GIÁ'!$C$27&lt;&gt;"",OR(ISNUMBER(SEARCH('💰 BÁO GIÁ'!$C$27,$A306)),ISNUMBER(SEARCH('💰 BÁO GIÁ'!$C$27,$B306)))),1,0)</f>
        <v>0</v>
      </c>
      <c r="O306" s="1" t="str">
        <f t="shared" si="9"/>
        <v/>
      </c>
    </row>
    <row r="307" customHeight="1" spans="1:15">
      <c r="A307" s="1" t="str">
        <f>IF('🔩 PISTON'!A351="","",'🔩 PISTON'!A351)</f>
        <v/>
      </c>
      <c r="B307" s="1" t="str">
        <f>IF('🔩 PISTON'!A351="","","Piston "&amp;'🔩 PISTON'!U351)</f>
        <v/>
      </c>
      <c r="C307" s="1" t="str">
        <f>IF('🔩 PISTON'!A351="","","Piston")</f>
        <v/>
      </c>
      <c r="D307" s="1" t="str">
        <f>IF('🔩 PISTON'!A351="","",'🔩 PISTON'!L351)</f>
        <v/>
      </c>
      <c r="E307" s="1" t="str">
        <f>IF('🔩 PISTON'!A351="","",'🔩 PISTON'!M351)</f>
        <v/>
      </c>
      <c r="F307" s="1" t="str">
        <f>IF('🔩 PISTON'!A351="","",'🔩 PISTON'!N351)</f>
        <v/>
      </c>
      <c r="G307" s="1" t="str">
        <f>IF('🔩 PISTON'!A351="","",'🔩 PISTON'!O351)</f>
        <v/>
      </c>
      <c r="H307" s="1" t="str">
        <f>IF('🔩 PISTON'!A351="","",'🔩 PISTON'!P351)</f>
        <v/>
      </c>
      <c r="I307" s="1" t="str">
        <f>IF('🔩 PISTON'!A351="","",'🔩 PISTON'!Q351)</f>
        <v/>
      </c>
      <c r="J307" s="1" t="str">
        <f>IF('🔩 PISTON'!A351="","",'🔩 PISTON'!D351)</f>
        <v/>
      </c>
      <c r="L307" s="1">
        <f>N(L306)+IF(AND('🔎 TRA CỨU NHANH'!$C$2&lt;&gt;"",OR(ISNUMBER(SEARCH('🔎 TRA CỨU NHANH'!$C$2,$A307)),ISNUMBER(SEARCH('🔎 TRA CỨU NHANH'!$C$2,$B307)))),1,0)</f>
        <v>0</v>
      </c>
      <c r="M307" s="1" t="str">
        <f t="shared" si="8"/>
        <v/>
      </c>
      <c r="N307" s="1">
        <f>N(N306)+IF(AND('💰 BÁO GIÁ'!$C$27&lt;&gt;"",OR(ISNUMBER(SEARCH('💰 BÁO GIÁ'!$C$27,$A307)),ISNUMBER(SEARCH('💰 BÁO GIÁ'!$C$27,$B307)))),1,0)</f>
        <v>0</v>
      </c>
      <c r="O307" s="1" t="str">
        <f t="shared" si="9"/>
        <v/>
      </c>
    </row>
    <row r="308" customHeight="1" spans="1:15">
      <c r="A308" s="1" t="str">
        <f>IF('🔩 PISTON'!A352="","",'🔩 PISTON'!A352)</f>
        <v/>
      </c>
      <c r="B308" s="1" t="str">
        <f>IF('🔩 PISTON'!A352="","","Piston "&amp;'🔩 PISTON'!U352)</f>
        <v/>
      </c>
      <c r="C308" s="1" t="str">
        <f>IF('🔩 PISTON'!A352="","","Piston")</f>
        <v/>
      </c>
      <c r="D308" s="1" t="str">
        <f>IF('🔩 PISTON'!A352="","",'🔩 PISTON'!L352)</f>
        <v/>
      </c>
      <c r="E308" s="1" t="str">
        <f>IF('🔩 PISTON'!A352="","",'🔩 PISTON'!M352)</f>
        <v/>
      </c>
      <c r="F308" s="1" t="str">
        <f>IF('🔩 PISTON'!A352="","",'🔩 PISTON'!N352)</f>
        <v/>
      </c>
      <c r="G308" s="1" t="str">
        <f>IF('🔩 PISTON'!A352="","",'🔩 PISTON'!O352)</f>
        <v/>
      </c>
      <c r="H308" s="1" t="str">
        <f>IF('🔩 PISTON'!A352="","",'🔩 PISTON'!P352)</f>
        <v/>
      </c>
      <c r="I308" s="1" t="str">
        <f>IF('🔩 PISTON'!A352="","",'🔩 PISTON'!Q352)</f>
        <v/>
      </c>
      <c r="J308" s="1" t="str">
        <f>IF('🔩 PISTON'!A352="","",'🔩 PISTON'!D352)</f>
        <v/>
      </c>
      <c r="L308" s="1">
        <f>N(L307)+IF(AND('🔎 TRA CỨU NHANH'!$C$2&lt;&gt;"",OR(ISNUMBER(SEARCH('🔎 TRA CỨU NHANH'!$C$2,$A308)),ISNUMBER(SEARCH('🔎 TRA CỨU NHANH'!$C$2,$B308)))),1,0)</f>
        <v>0</v>
      </c>
      <c r="M308" s="1" t="str">
        <f t="shared" si="8"/>
        <v/>
      </c>
      <c r="N308" s="1">
        <f>N(N307)+IF(AND('💰 BÁO GIÁ'!$C$27&lt;&gt;"",OR(ISNUMBER(SEARCH('💰 BÁO GIÁ'!$C$27,$A308)),ISNUMBER(SEARCH('💰 BÁO GIÁ'!$C$27,$B308)))),1,0)</f>
        <v>0</v>
      </c>
      <c r="O308" s="1" t="str">
        <f t="shared" si="9"/>
        <v/>
      </c>
    </row>
    <row r="309" customHeight="1" spans="1:15">
      <c r="A309" s="1" t="str">
        <f>IF('🔩 PISTON'!A353="","",'🔩 PISTON'!A353)</f>
        <v/>
      </c>
      <c r="B309" s="1" t="str">
        <f>IF('🔩 PISTON'!A353="","","Piston "&amp;'🔩 PISTON'!U353)</f>
        <v/>
      </c>
      <c r="C309" s="1" t="str">
        <f>IF('🔩 PISTON'!A353="","","Piston")</f>
        <v/>
      </c>
      <c r="D309" s="1" t="str">
        <f>IF('🔩 PISTON'!A353="","",'🔩 PISTON'!L353)</f>
        <v/>
      </c>
      <c r="E309" s="1" t="str">
        <f>IF('🔩 PISTON'!A353="","",'🔩 PISTON'!M353)</f>
        <v/>
      </c>
      <c r="F309" s="1" t="str">
        <f>IF('🔩 PISTON'!A353="","",'🔩 PISTON'!N353)</f>
        <v/>
      </c>
      <c r="G309" s="1" t="str">
        <f>IF('🔩 PISTON'!A353="","",'🔩 PISTON'!O353)</f>
        <v/>
      </c>
      <c r="H309" s="1" t="str">
        <f>IF('🔩 PISTON'!A353="","",'🔩 PISTON'!P353)</f>
        <v/>
      </c>
      <c r="I309" s="1" t="str">
        <f>IF('🔩 PISTON'!A353="","",'🔩 PISTON'!Q353)</f>
        <v/>
      </c>
      <c r="J309" s="1" t="str">
        <f>IF('🔩 PISTON'!A353="","",'🔩 PISTON'!D353)</f>
        <v/>
      </c>
      <c r="L309" s="1">
        <f>N(L308)+IF(AND('🔎 TRA CỨU NHANH'!$C$2&lt;&gt;"",OR(ISNUMBER(SEARCH('🔎 TRA CỨU NHANH'!$C$2,$A309)),ISNUMBER(SEARCH('🔎 TRA CỨU NHANH'!$C$2,$B309)))),1,0)</f>
        <v>0</v>
      </c>
      <c r="M309" s="1" t="str">
        <f t="shared" si="8"/>
        <v/>
      </c>
      <c r="N309" s="1">
        <f>N(N308)+IF(AND('💰 BÁO GIÁ'!$C$27&lt;&gt;"",OR(ISNUMBER(SEARCH('💰 BÁO GIÁ'!$C$27,$A309)),ISNUMBER(SEARCH('💰 BÁO GIÁ'!$C$27,$B309)))),1,0)</f>
        <v>0</v>
      </c>
      <c r="O309" s="1" t="str">
        <f t="shared" si="9"/>
        <v/>
      </c>
    </row>
    <row r="310" customHeight="1" spans="1:15">
      <c r="A310" s="1" t="str">
        <f>IF('🔩 PISTON'!A354="","",'🔩 PISTON'!A354)</f>
        <v/>
      </c>
      <c r="B310" s="1" t="str">
        <f>IF('🔩 PISTON'!A354="","","Piston "&amp;'🔩 PISTON'!U354)</f>
        <v/>
      </c>
      <c r="C310" s="1" t="str">
        <f>IF('🔩 PISTON'!A354="","","Piston")</f>
        <v/>
      </c>
      <c r="D310" s="1" t="str">
        <f>IF('🔩 PISTON'!A354="","",'🔩 PISTON'!L354)</f>
        <v/>
      </c>
      <c r="E310" s="1" t="str">
        <f>IF('🔩 PISTON'!A354="","",'🔩 PISTON'!M354)</f>
        <v/>
      </c>
      <c r="F310" s="1" t="str">
        <f>IF('🔩 PISTON'!A354="","",'🔩 PISTON'!N354)</f>
        <v/>
      </c>
      <c r="G310" s="1" t="str">
        <f>IF('🔩 PISTON'!A354="","",'🔩 PISTON'!O354)</f>
        <v/>
      </c>
      <c r="H310" s="1" t="str">
        <f>IF('🔩 PISTON'!A354="","",'🔩 PISTON'!P354)</f>
        <v/>
      </c>
      <c r="I310" s="1" t="str">
        <f>IF('🔩 PISTON'!A354="","",'🔩 PISTON'!Q354)</f>
        <v/>
      </c>
      <c r="J310" s="1" t="str">
        <f>IF('🔩 PISTON'!A354="","",'🔩 PISTON'!D354)</f>
        <v/>
      </c>
      <c r="L310" s="1">
        <f>N(L309)+IF(AND('🔎 TRA CỨU NHANH'!$C$2&lt;&gt;"",OR(ISNUMBER(SEARCH('🔎 TRA CỨU NHANH'!$C$2,$A310)),ISNUMBER(SEARCH('🔎 TRA CỨU NHANH'!$C$2,$B310)))),1,0)</f>
        <v>0</v>
      </c>
      <c r="M310" s="1" t="str">
        <f t="shared" si="8"/>
        <v/>
      </c>
      <c r="N310" s="1">
        <f>N(N309)+IF(AND('💰 BÁO GIÁ'!$C$27&lt;&gt;"",OR(ISNUMBER(SEARCH('💰 BÁO GIÁ'!$C$27,$A310)),ISNUMBER(SEARCH('💰 BÁO GIÁ'!$C$27,$B310)))),1,0)</f>
        <v>0</v>
      </c>
      <c r="O310" s="1" t="str">
        <f t="shared" si="9"/>
        <v/>
      </c>
    </row>
    <row r="311" customHeight="1" spans="1:15">
      <c r="A311" s="1" t="str">
        <f>IF('🔩 PISTON'!A355="","",'🔩 PISTON'!A355)</f>
        <v/>
      </c>
      <c r="B311" s="1" t="str">
        <f>IF('🔩 PISTON'!A355="","","Piston "&amp;'🔩 PISTON'!U355)</f>
        <v/>
      </c>
      <c r="C311" s="1" t="str">
        <f>IF('🔩 PISTON'!A355="","","Piston")</f>
        <v/>
      </c>
      <c r="D311" s="1" t="str">
        <f>IF('🔩 PISTON'!A355="","",'🔩 PISTON'!L355)</f>
        <v/>
      </c>
      <c r="E311" s="1" t="str">
        <f>IF('🔩 PISTON'!A355="","",'🔩 PISTON'!M355)</f>
        <v/>
      </c>
      <c r="F311" s="1" t="str">
        <f>IF('🔩 PISTON'!A355="","",'🔩 PISTON'!N355)</f>
        <v/>
      </c>
      <c r="G311" s="1" t="str">
        <f>IF('🔩 PISTON'!A355="","",'🔩 PISTON'!O355)</f>
        <v/>
      </c>
      <c r="H311" s="1" t="str">
        <f>IF('🔩 PISTON'!A355="","",'🔩 PISTON'!P355)</f>
        <v/>
      </c>
      <c r="I311" s="1" t="str">
        <f>IF('🔩 PISTON'!A355="","",'🔩 PISTON'!Q355)</f>
        <v/>
      </c>
      <c r="J311" s="1" t="str">
        <f>IF('🔩 PISTON'!A355="","",'🔩 PISTON'!D355)</f>
        <v/>
      </c>
      <c r="L311" s="1">
        <f>N(L310)+IF(AND('🔎 TRA CỨU NHANH'!$C$2&lt;&gt;"",OR(ISNUMBER(SEARCH('🔎 TRA CỨU NHANH'!$C$2,$A311)),ISNUMBER(SEARCH('🔎 TRA CỨU NHANH'!$C$2,$B311)))),1,0)</f>
        <v>0</v>
      </c>
      <c r="M311" s="1" t="str">
        <f t="shared" si="8"/>
        <v/>
      </c>
      <c r="N311" s="1">
        <f>N(N310)+IF(AND('💰 BÁO GIÁ'!$C$27&lt;&gt;"",OR(ISNUMBER(SEARCH('💰 BÁO GIÁ'!$C$27,$A311)),ISNUMBER(SEARCH('💰 BÁO GIÁ'!$C$27,$B311)))),1,0)</f>
        <v>0</v>
      </c>
      <c r="O311" s="1" t="str">
        <f t="shared" si="9"/>
        <v/>
      </c>
    </row>
    <row r="312" customHeight="1" spans="1:15">
      <c r="A312" s="1" t="str">
        <f>IF('🔩 PISTON'!A356="","",'🔩 PISTON'!A356)</f>
        <v/>
      </c>
      <c r="B312" s="1" t="str">
        <f>IF('🔩 PISTON'!A356="","","Piston "&amp;'🔩 PISTON'!U356)</f>
        <v/>
      </c>
      <c r="C312" s="1" t="str">
        <f>IF('🔩 PISTON'!A356="","","Piston")</f>
        <v/>
      </c>
      <c r="D312" s="1" t="str">
        <f>IF('🔩 PISTON'!A356="","",'🔩 PISTON'!L356)</f>
        <v/>
      </c>
      <c r="E312" s="1" t="str">
        <f>IF('🔩 PISTON'!A356="","",'🔩 PISTON'!M356)</f>
        <v/>
      </c>
      <c r="F312" s="1" t="str">
        <f>IF('🔩 PISTON'!A356="","",'🔩 PISTON'!N356)</f>
        <v/>
      </c>
      <c r="G312" s="1" t="str">
        <f>IF('🔩 PISTON'!A356="","",'🔩 PISTON'!O356)</f>
        <v/>
      </c>
      <c r="H312" s="1" t="str">
        <f>IF('🔩 PISTON'!A356="","",'🔩 PISTON'!P356)</f>
        <v/>
      </c>
      <c r="I312" s="1" t="str">
        <f>IF('🔩 PISTON'!A356="","",'🔩 PISTON'!Q356)</f>
        <v/>
      </c>
      <c r="J312" s="1" t="str">
        <f>IF('🔩 PISTON'!A356="","",'🔩 PISTON'!D356)</f>
        <v/>
      </c>
      <c r="L312" s="1">
        <f>N(L311)+IF(AND('🔎 TRA CỨU NHANH'!$C$2&lt;&gt;"",OR(ISNUMBER(SEARCH('🔎 TRA CỨU NHANH'!$C$2,$A312)),ISNUMBER(SEARCH('🔎 TRA CỨU NHANH'!$C$2,$B312)))),1,0)</f>
        <v>0</v>
      </c>
      <c r="M312" s="1" t="str">
        <f t="shared" si="8"/>
        <v/>
      </c>
      <c r="N312" s="1">
        <f>N(N311)+IF(AND('💰 BÁO GIÁ'!$C$27&lt;&gt;"",OR(ISNUMBER(SEARCH('💰 BÁO GIÁ'!$C$27,$A312)),ISNUMBER(SEARCH('💰 BÁO GIÁ'!$C$27,$B312)))),1,0)</f>
        <v>0</v>
      </c>
      <c r="O312" s="1" t="str">
        <f t="shared" si="9"/>
        <v/>
      </c>
    </row>
    <row r="313" customHeight="1" spans="1:15">
      <c r="A313" s="1" t="str">
        <f>IF('🔩 PISTON'!A357="","",'🔩 PISTON'!A357)</f>
        <v/>
      </c>
      <c r="B313" s="1" t="str">
        <f>IF('🔩 PISTON'!A357="","","Piston "&amp;'🔩 PISTON'!U357)</f>
        <v/>
      </c>
      <c r="C313" s="1" t="str">
        <f>IF('🔩 PISTON'!A357="","","Piston")</f>
        <v/>
      </c>
      <c r="D313" s="1" t="str">
        <f>IF('🔩 PISTON'!A357="","",'🔩 PISTON'!L357)</f>
        <v/>
      </c>
      <c r="E313" s="1" t="str">
        <f>IF('🔩 PISTON'!A357="","",'🔩 PISTON'!M357)</f>
        <v/>
      </c>
      <c r="F313" s="1" t="str">
        <f>IF('🔩 PISTON'!A357="","",'🔩 PISTON'!N357)</f>
        <v/>
      </c>
      <c r="G313" s="1" t="str">
        <f>IF('🔩 PISTON'!A357="","",'🔩 PISTON'!O357)</f>
        <v/>
      </c>
      <c r="H313" s="1" t="str">
        <f>IF('🔩 PISTON'!A357="","",'🔩 PISTON'!P357)</f>
        <v/>
      </c>
      <c r="I313" s="1" t="str">
        <f>IF('🔩 PISTON'!A357="","",'🔩 PISTON'!Q357)</f>
        <v/>
      </c>
      <c r="J313" s="1" t="str">
        <f>IF('🔩 PISTON'!A357="","",'🔩 PISTON'!D357)</f>
        <v/>
      </c>
      <c r="L313" s="1">
        <f>N(L312)+IF(AND('🔎 TRA CỨU NHANH'!$C$2&lt;&gt;"",OR(ISNUMBER(SEARCH('🔎 TRA CỨU NHANH'!$C$2,$A313)),ISNUMBER(SEARCH('🔎 TRA CỨU NHANH'!$C$2,$B313)))),1,0)</f>
        <v>0</v>
      </c>
      <c r="M313" s="1" t="str">
        <f t="shared" si="8"/>
        <v/>
      </c>
      <c r="N313" s="1">
        <f>N(N312)+IF(AND('💰 BÁO GIÁ'!$C$27&lt;&gt;"",OR(ISNUMBER(SEARCH('💰 BÁO GIÁ'!$C$27,$A313)),ISNUMBER(SEARCH('💰 BÁO GIÁ'!$C$27,$B313)))),1,0)</f>
        <v>0</v>
      </c>
      <c r="O313" s="1" t="str">
        <f t="shared" si="9"/>
        <v/>
      </c>
    </row>
    <row r="314" customHeight="1" spans="1:15">
      <c r="A314" s="1" t="str">
        <f>IF('🔩 PISTON'!A358="","",'🔩 PISTON'!A358)</f>
        <v/>
      </c>
      <c r="B314" s="1" t="str">
        <f>IF('🔩 PISTON'!A358="","","Piston "&amp;'🔩 PISTON'!U358)</f>
        <v/>
      </c>
      <c r="C314" s="1" t="str">
        <f>IF('🔩 PISTON'!A358="","","Piston")</f>
        <v/>
      </c>
      <c r="D314" s="1" t="str">
        <f>IF('🔩 PISTON'!A358="","",'🔩 PISTON'!L358)</f>
        <v/>
      </c>
      <c r="E314" s="1" t="str">
        <f>IF('🔩 PISTON'!A358="","",'🔩 PISTON'!M358)</f>
        <v/>
      </c>
      <c r="F314" s="1" t="str">
        <f>IF('🔩 PISTON'!A358="","",'🔩 PISTON'!N358)</f>
        <v/>
      </c>
      <c r="G314" s="1" t="str">
        <f>IF('🔩 PISTON'!A358="","",'🔩 PISTON'!O358)</f>
        <v/>
      </c>
      <c r="H314" s="1" t="str">
        <f>IF('🔩 PISTON'!A358="","",'🔩 PISTON'!P358)</f>
        <v/>
      </c>
      <c r="I314" s="1" t="str">
        <f>IF('🔩 PISTON'!A358="","",'🔩 PISTON'!Q358)</f>
        <v/>
      </c>
      <c r="J314" s="1" t="str">
        <f>IF('🔩 PISTON'!A358="","",'🔩 PISTON'!D358)</f>
        <v/>
      </c>
      <c r="L314" s="1">
        <f>N(L313)+IF(AND('🔎 TRA CỨU NHANH'!$C$2&lt;&gt;"",OR(ISNUMBER(SEARCH('🔎 TRA CỨU NHANH'!$C$2,$A314)),ISNUMBER(SEARCH('🔎 TRA CỨU NHANH'!$C$2,$B314)))),1,0)</f>
        <v>0</v>
      </c>
      <c r="M314" s="1" t="str">
        <f t="shared" si="8"/>
        <v/>
      </c>
      <c r="N314" s="1">
        <f>N(N313)+IF(AND('💰 BÁO GIÁ'!$C$27&lt;&gt;"",OR(ISNUMBER(SEARCH('💰 BÁO GIÁ'!$C$27,$A314)),ISNUMBER(SEARCH('💰 BÁO GIÁ'!$C$27,$B314)))),1,0)</f>
        <v>0</v>
      </c>
      <c r="O314" s="1" t="str">
        <f t="shared" si="9"/>
        <v/>
      </c>
    </row>
    <row r="315" customHeight="1" spans="1:15">
      <c r="A315" s="1" t="str">
        <f>IF('🔩 PISTON'!A359="","",'🔩 PISTON'!A359)</f>
        <v/>
      </c>
      <c r="B315" s="1" t="str">
        <f>IF('🔩 PISTON'!A359="","","Piston "&amp;'🔩 PISTON'!U359)</f>
        <v/>
      </c>
      <c r="C315" s="1" t="str">
        <f>IF('🔩 PISTON'!A359="","","Piston")</f>
        <v/>
      </c>
      <c r="D315" s="1" t="str">
        <f>IF('🔩 PISTON'!A359="","",'🔩 PISTON'!L359)</f>
        <v/>
      </c>
      <c r="E315" s="1" t="str">
        <f>IF('🔩 PISTON'!A359="","",'🔩 PISTON'!M359)</f>
        <v/>
      </c>
      <c r="F315" s="1" t="str">
        <f>IF('🔩 PISTON'!A359="","",'🔩 PISTON'!N359)</f>
        <v/>
      </c>
      <c r="G315" s="1" t="str">
        <f>IF('🔩 PISTON'!A359="","",'🔩 PISTON'!O359)</f>
        <v/>
      </c>
      <c r="H315" s="1" t="str">
        <f>IF('🔩 PISTON'!A359="","",'🔩 PISTON'!P359)</f>
        <v/>
      </c>
      <c r="I315" s="1" t="str">
        <f>IF('🔩 PISTON'!A359="","",'🔩 PISTON'!Q359)</f>
        <v/>
      </c>
      <c r="J315" s="1" t="str">
        <f>IF('🔩 PISTON'!A359="","",'🔩 PISTON'!D359)</f>
        <v/>
      </c>
      <c r="L315" s="1">
        <f>N(L314)+IF(AND('🔎 TRA CỨU NHANH'!$C$2&lt;&gt;"",OR(ISNUMBER(SEARCH('🔎 TRA CỨU NHANH'!$C$2,$A315)),ISNUMBER(SEARCH('🔎 TRA CỨU NHANH'!$C$2,$B315)))),1,0)</f>
        <v>0</v>
      </c>
      <c r="M315" s="1" t="str">
        <f t="shared" si="8"/>
        <v/>
      </c>
      <c r="N315" s="1">
        <f>N(N314)+IF(AND('💰 BÁO GIÁ'!$C$27&lt;&gt;"",OR(ISNUMBER(SEARCH('💰 BÁO GIÁ'!$C$27,$A315)),ISNUMBER(SEARCH('💰 BÁO GIÁ'!$C$27,$B315)))),1,0)</f>
        <v>0</v>
      </c>
      <c r="O315" s="1" t="str">
        <f t="shared" si="9"/>
        <v/>
      </c>
    </row>
    <row r="316" customHeight="1" spans="1:15">
      <c r="A316" s="1" t="str">
        <f>IF('🔩 PISTON'!A360="","",'🔩 PISTON'!A360)</f>
        <v/>
      </c>
      <c r="B316" s="1" t="str">
        <f>IF('🔩 PISTON'!A360="","","Piston "&amp;'🔩 PISTON'!U360)</f>
        <v/>
      </c>
      <c r="C316" s="1" t="str">
        <f>IF('🔩 PISTON'!A360="","","Piston")</f>
        <v/>
      </c>
      <c r="D316" s="1" t="str">
        <f>IF('🔩 PISTON'!A360="","",'🔩 PISTON'!L360)</f>
        <v/>
      </c>
      <c r="E316" s="1" t="str">
        <f>IF('🔩 PISTON'!A360="","",'🔩 PISTON'!M360)</f>
        <v/>
      </c>
      <c r="F316" s="1" t="str">
        <f>IF('🔩 PISTON'!A360="","",'🔩 PISTON'!N360)</f>
        <v/>
      </c>
      <c r="G316" s="1" t="str">
        <f>IF('🔩 PISTON'!A360="","",'🔩 PISTON'!O360)</f>
        <v/>
      </c>
      <c r="H316" s="1" t="str">
        <f>IF('🔩 PISTON'!A360="","",'🔩 PISTON'!P360)</f>
        <v/>
      </c>
      <c r="I316" s="1" t="str">
        <f>IF('🔩 PISTON'!A360="","",'🔩 PISTON'!Q360)</f>
        <v/>
      </c>
      <c r="J316" s="1" t="str">
        <f>IF('🔩 PISTON'!A360="","",'🔩 PISTON'!D360)</f>
        <v/>
      </c>
      <c r="L316" s="1">
        <f>N(L315)+IF(AND('🔎 TRA CỨU NHANH'!$C$2&lt;&gt;"",OR(ISNUMBER(SEARCH('🔎 TRA CỨU NHANH'!$C$2,$A316)),ISNUMBER(SEARCH('🔎 TRA CỨU NHANH'!$C$2,$B316)))),1,0)</f>
        <v>0</v>
      </c>
      <c r="M316" s="1" t="str">
        <f t="shared" si="8"/>
        <v/>
      </c>
      <c r="N316" s="1">
        <f>N(N315)+IF(AND('💰 BÁO GIÁ'!$C$27&lt;&gt;"",OR(ISNUMBER(SEARCH('💰 BÁO GIÁ'!$C$27,$A316)),ISNUMBER(SEARCH('💰 BÁO GIÁ'!$C$27,$B316)))),1,0)</f>
        <v>0</v>
      </c>
      <c r="O316" s="1" t="str">
        <f t="shared" si="9"/>
        <v/>
      </c>
    </row>
    <row r="317" customHeight="1" spans="1:15">
      <c r="A317" s="1" t="str">
        <f>IF('🔩 PISTON'!A361="","",'🔩 PISTON'!A361)</f>
        <v/>
      </c>
      <c r="B317" s="1" t="str">
        <f>IF('🔩 PISTON'!A361="","","Piston "&amp;'🔩 PISTON'!U361)</f>
        <v/>
      </c>
      <c r="C317" s="1" t="str">
        <f>IF('🔩 PISTON'!A361="","","Piston")</f>
        <v/>
      </c>
      <c r="D317" s="1" t="str">
        <f>IF('🔩 PISTON'!A361="","",'🔩 PISTON'!L361)</f>
        <v/>
      </c>
      <c r="E317" s="1" t="str">
        <f>IF('🔩 PISTON'!A361="","",'🔩 PISTON'!M361)</f>
        <v/>
      </c>
      <c r="F317" s="1" t="str">
        <f>IF('🔩 PISTON'!A361="","",'🔩 PISTON'!N361)</f>
        <v/>
      </c>
      <c r="G317" s="1" t="str">
        <f>IF('🔩 PISTON'!A361="","",'🔩 PISTON'!O361)</f>
        <v/>
      </c>
      <c r="H317" s="1" t="str">
        <f>IF('🔩 PISTON'!A361="","",'🔩 PISTON'!P361)</f>
        <v/>
      </c>
      <c r="I317" s="1" t="str">
        <f>IF('🔩 PISTON'!A361="","",'🔩 PISTON'!Q361)</f>
        <v/>
      </c>
      <c r="J317" s="1" t="str">
        <f>IF('🔩 PISTON'!A361="","",'🔩 PISTON'!D361)</f>
        <v/>
      </c>
      <c r="L317" s="1">
        <f>N(L316)+IF(AND('🔎 TRA CỨU NHANH'!$C$2&lt;&gt;"",OR(ISNUMBER(SEARCH('🔎 TRA CỨU NHANH'!$C$2,$A317)),ISNUMBER(SEARCH('🔎 TRA CỨU NHANH'!$C$2,$B317)))),1,0)</f>
        <v>0</v>
      </c>
      <c r="M317" s="1" t="str">
        <f t="shared" si="8"/>
        <v/>
      </c>
      <c r="N317" s="1">
        <f>N(N316)+IF(AND('💰 BÁO GIÁ'!$C$27&lt;&gt;"",OR(ISNUMBER(SEARCH('💰 BÁO GIÁ'!$C$27,$A317)),ISNUMBER(SEARCH('💰 BÁO GIÁ'!$C$27,$B317)))),1,0)</f>
        <v>0</v>
      </c>
      <c r="O317" s="1" t="str">
        <f t="shared" si="9"/>
        <v/>
      </c>
    </row>
    <row r="318" customHeight="1" spans="1:15">
      <c r="A318" s="1" t="str">
        <f>IF('🔩 PISTON'!A362="","",'🔩 PISTON'!A362)</f>
        <v/>
      </c>
      <c r="B318" s="1" t="str">
        <f>IF('🔩 PISTON'!A362="","","Piston "&amp;'🔩 PISTON'!U362)</f>
        <v/>
      </c>
      <c r="C318" s="1" t="str">
        <f>IF('🔩 PISTON'!A362="","","Piston")</f>
        <v/>
      </c>
      <c r="D318" s="1" t="str">
        <f>IF('🔩 PISTON'!A362="","",'🔩 PISTON'!L362)</f>
        <v/>
      </c>
      <c r="E318" s="1" t="str">
        <f>IF('🔩 PISTON'!A362="","",'🔩 PISTON'!M362)</f>
        <v/>
      </c>
      <c r="F318" s="1" t="str">
        <f>IF('🔩 PISTON'!A362="","",'🔩 PISTON'!N362)</f>
        <v/>
      </c>
      <c r="G318" s="1" t="str">
        <f>IF('🔩 PISTON'!A362="","",'🔩 PISTON'!O362)</f>
        <v/>
      </c>
      <c r="H318" s="1" t="str">
        <f>IF('🔩 PISTON'!A362="","",'🔩 PISTON'!P362)</f>
        <v/>
      </c>
      <c r="I318" s="1" t="str">
        <f>IF('🔩 PISTON'!A362="","",'🔩 PISTON'!Q362)</f>
        <v/>
      </c>
      <c r="J318" s="1" t="str">
        <f>IF('🔩 PISTON'!A362="","",'🔩 PISTON'!D362)</f>
        <v/>
      </c>
      <c r="L318" s="1">
        <f>N(L317)+IF(AND('🔎 TRA CỨU NHANH'!$C$2&lt;&gt;"",OR(ISNUMBER(SEARCH('🔎 TRA CỨU NHANH'!$C$2,$A318)),ISNUMBER(SEARCH('🔎 TRA CỨU NHANH'!$C$2,$B318)))),1,0)</f>
        <v>0</v>
      </c>
      <c r="M318" s="1" t="str">
        <f t="shared" si="8"/>
        <v/>
      </c>
      <c r="N318" s="1">
        <f>N(N317)+IF(AND('💰 BÁO GIÁ'!$C$27&lt;&gt;"",OR(ISNUMBER(SEARCH('💰 BÁO GIÁ'!$C$27,$A318)),ISNUMBER(SEARCH('💰 BÁO GIÁ'!$C$27,$B318)))),1,0)</f>
        <v>0</v>
      </c>
      <c r="O318" s="1" t="str">
        <f t="shared" si="9"/>
        <v/>
      </c>
    </row>
    <row r="319" customHeight="1" spans="1:15">
      <c r="A319" s="1" t="str">
        <f>IF('🔩 PISTON'!A363="","",'🔩 PISTON'!A363)</f>
        <v/>
      </c>
      <c r="B319" s="1" t="str">
        <f>IF('🔩 PISTON'!A363="","","Piston "&amp;'🔩 PISTON'!U363)</f>
        <v/>
      </c>
      <c r="C319" s="1" t="str">
        <f>IF('🔩 PISTON'!A363="","","Piston")</f>
        <v/>
      </c>
      <c r="D319" s="1" t="str">
        <f>IF('🔩 PISTON'!A363="","",'🔩 PISTON'!L363)</f>
        <v/>
      </c>
      <c r="E319" s="1" t="str">
        <f>IF('🔩 PISTON'!A363="","",'🔩 PISTON'!M363)</f>
        <v/>
      </c>
      <c r="F319" s="1" t="str">
        <f>IF('🔩 PISTON'!A363="","",'🔩 PISTON'!N363)</f>
        <v/>
      </c>
      <c r="G319" s="1" t="str">
        <f>IF('🔩 PISTON'!A363="","",'🔩 PISTON'!O363)</f>
        <v/>
      </c>
      <c r="H319" s="1" t="str">
        <f>IF('🔩 PISTON'!A363="","",'🔩 PISTON'!P363)</f>
        <v/>
      </c>
      <c r="I319" s="1" t="str">
        <f>IF('🔩 PISTON'!A363="","",'🔩 PISTON'!Q363)</f>
        <v/>
      </c>
      <c r="J319" s="1" t="str">
        <f>IF('🔩 PISTON'!A363="","",'🔩 PISTON'!D363)</f>
        <v/>
      </c>
      <c r="L319" s="1">
        <f>N(L318)+IF(AND('🔎 TRA CỨU NHANH'!$C$2&lt;&gt;"",OR(ISNUMBER(SEARCH('🔎 TRA CỨU NHANH'!$C$2,$A319)),ISNUMBER(SEARCH('🔎 TRA CỨU NHANH'!$C$2,$B319)))),1,0)</f>
        <v>0</v>
      </c>
      <c r="M319" s="1" t="str">
        <f t="shared" si="8"/>
        <v/>
      </c>
      <c r="N319" s="1">
        <f>N(N318)+IF(AND('💰 BÁO GIÁ'!$C$27&lt;&gt;"",OR(ISNUMBER(SEARCH('💰 BÁO GIÁ'!$C$27,$A319)),ISNUMBER(SEARCH('💰 BÁO GIÁ'!$C$27,$B319)))),1,0)</f>
        <v>0</v>
      </c>
      <c r="O319" s="1" t="str">
        <f t="shared" si="9"/>
        <v/>
      </c>
    </row>
    <row r="320" customHeight="1" spans="1:15">
      <c r="A320" s="1" t="str">
        <f>IF('🔩 PISTON'!A364="","",'🔩 PISTON'!A364)</f>
        <v/>
      </c>
      <c r="B320" s="1" t="str">
        <f>IF('🔩 PISTON'!A364="","","Piston "&amp;'🔩 PISTON'!U364)</f>
        <v/>
      </c>
      <c r="C320" s="1" t="str">
        <f>IF('🔩 PISTON'!A364="","","Piston")</f>
        <v/>
      </c>
      <c r="D320" s="1" t="str">
        <f>IF('🔩 PISTON'!A364="","",'🔩 PISTON'!L364)</f>
        <v/>
      </c>
      <c r="E320" s="1" t="str">
        <f>IF('🔩 PISTON'!A364="","",'🔩 PISTON'!M364)</f>
        <v/>
      </c>
      <c r="F320" s="1" t="str">
        <f>IF('🔩 PISTON'!A364="","",'🔩 PISTON'!N364)</f>
        <v/>
      </c>
      <c r="G320" s="1" t="str">
        <f>IF('🔩 PISTON'!A364="","",'🔩 PISTON'!O364)</f>
        <v/>
      </c>
      <c r="H320" s="1" t="str">
        <f>IF('🔩 PISTON'!A364="","",'🔩 PISTON'!P364)</f>
        <v/>
      </c>
      <c r="I320" s="1" t="str">
        <f>IF('🔩 PISTON'!A364="","",'🔩 PISTON'!Q364)</f>
        <v/>
      </c>
      <c r="J320" s="1" t="str">
        <f>IF('🔩 PISTON'!A364="","",'🔩 PISTON'!D364)</f>
        <v/>
      </c>
      <c r="L320" s="1">
        <f>N(L319)+IF(AND('🔎 TRA CỨU NHANH'!$C$2&lt;&gt;"",OR(ISNUMBER(SEARCH('🔎 TRA CỨU NHANH'!$C$2,$A320)),ISNUMBER(SEARCH('🔎 TRA CỨU NHANH'!$C$2,$B320)))),1,0)</f>
        <v>0</v>
      </c>
      <c r="M320" s="1" t="str">
        <f t="shared" si="8"/>
        <v/>
      </c>
      <c r="N320" s="1">
        <f>N(N319)+IF(AND('💰 BÁO GIÁ'!$C$27&lt;&gt;"",OR(ISNUMBER(SEARCH('💰 BÁO GIÁ'!$C$27,$A320)),ISNUMBER(SEARCH('💰 BÁO GIÁ'!$C$27,$B320)))),1,0)</f>
        <v>0</v>
      </c>
      <c r="O320" s="1" t="str">
        <f t="shared" si="9"/>
        <v/>
      </c>
    </row>
    <row r="321" customHeight="1" spans="1:15">
      <c r="A321" s="1" t="str">
        <f>IF('🔩 PISTON'!A365="","",'🔩 PISTON'!A365)</f>
        <v/>
      </c>
      <c r="B321" s="1" t="str">
        <f>IF('🔩 PISTON'!A365="","","Piston "&amp;'🔩 PISTON'!U365)</f>
        <v/>
      </c>
      <c r="C321" s="1" t="str">
        <f>IF('🔩 PISTON'!A365="","","Piston")</f>
        <v/>
      </c>
      <c r="D321" s="1" t="str">
        <f>IF('🔩 PISTON'!A365="","",'🔩 PISTON'!L365)</f>
        <v/>
      </c>
      <c r="E321" s="1" t="str">
        <f>IF('🔩 PISTON'!A365="","",'🔩 PISTON'!M365)</f>
        <v/>
      </c>
      <c r="F321" s="1" t="str">
        <f>IF('🔩 PISTON'!A365="","",'🔩 PISTON'!N365)</f>
        <v/>
      </c>
      <c r="G321" s="1" t="str">
        <f>IF('🔩 PISTON'!A365="","",'🔩 PISTON'!O365)</f>
        <v/>
      </c>
      <c r="H321" s="1" t="str">
        <f>IF('🔩 PISTON'!A365="","",'🔩 PISTON'!P365)</f>
        <v/>
      </c>
      <c r="I321" s="1" t="str">
        <f>IF('🔩 PISTON'!A365="","",'🔩 PISTON'!Q365)</f>
        <v/>
      </c>
      <c r="J321" s="1" t="str">
        <f>IF('🔩 PISTON'!A365="","",'🔩 PISTON'!D365)</f>
        <v/>
      </c>
      <c r="L321" s="1">
        <f>N(L320)+IF(AND('🔎 TRA CỨU NHANH'!$C$2&lt;&gt;"",OR(ISNUMBER(SEARCH('🔎 TRA CỨU NHANH'!$C$2,$A321)),ISNUMBER(SEARCH('🔎 TRA CỨU NHANH'!$C$2,$B321)))),1,0)</f>
        <v>0</v>
      </c>
      <c r="M321" s="1" t="str">
        <f t="shared" si="8"/>
        <v/>
      </c>
      <c r="N321" s="1">
        <f>N(N320)+IF(AND('💰 BÁO GIÁ'!$C$27&lt;&gt;"",OR(ISNUMBER(SEARCH('💰 BÁO GIÁ'!$C$27,$A321)),ISNUMBER(SEARCH('💰 BÁO GIÁ'!$C$27,$B321)))),1,0)</f>
        <v>0</v>
      </c>
      <c r="O321" s="1" t="str">
        <f t="shared" si="9"/>
        <v/>
      </c>
    </row>
    <row r="322" customHeight="1" spans="1:15">
      <c r="A322" s="1" t="str">
        <f>IF('🔩 PISTON'!A366="","",'🔩 PISTON'!A366)</f>
        <v/>
      </c>
      <c r="B322" s="1" t="str">
        <f>IF('🔩 PISTON'!A366="","","Piston "&amp;'🔩 PISTON'!U366)</f>
        <v/>
      </c>
      <c r="C322" s="1" t="str">
        <f>IF('🔩 PISTON'!A366="","","Piston")</f>
        <v/>
      </c>
      <c r="D322" s="1" t="str">
        <f>IF('🔩 PISTON'!A366="","",'🔩 PISTON'!L366)</f>
        <v/>
      </c>
      <c r="E322" s="1" t="str">
        <f>IF('🔩 PISTON'!A366="","",'🔩 PISTON'!M366)</f>
        <v/>
      </c>
      <c r="F322" s="1" t="str">
        <f>IF('🔩 PISTON'!A366="","",'🔩 PISTON'!N366)</f>
        <v/>
      </c>
      <c r="G322" s="1" t="str">
        <f>IF('🔩 PISTON'!A366="","",'🔩 PISTON'!O366)</f>
        <v/>
      </c>
      <c r="H322" s="1" t="str">
        <f>IF('🔩 PISTON'!A366="","",'🔩 PISTON'!P366)</f>
        <v/>
      </c>
      <c r="I322" s="1" t="str">
        <f>IF('🔩 PISTON'!A366="","",'🔩 PISTON'!Q366)</f>
        <v/>
      </c>
      <c r="J322" s="1" t="str">
        <f>IF('🔩 PISTON'!A366="","",'🔩 PISTON'!D366)</f>
        <v/>
      </c>
      <c r="L322" s="1">
        <f>N(L321)+IF(AND('🔎 TRA CỨU NHANH'!$C$2&lt;&gt;"",OR(ISNUMBER(SEARCH('🔎 TRA CỨU NHANH'!$C$2,$A322)),ISNUMBER(SEARCH('🔎 TRA CỨU NHANH'!$C$2,$B322)))),1,0)</f>
        <v>0</v>
      </c>
      <c r="M322" s="1" t="str">
        <f t="shared" ref="M322:M385" si="10">IF(L322&gt;N(L321),L322,"")</f>
        <v/>
      </c>
      <c r="N322" s="1">
        <f>N(N321)+IF(AND('💰 BÁO GIÁ'!$C$27&lt;&gt;"",OR(ISNUMBER(SEARCH('💰 BÁO GIÁ'!$C$27,$A322)),ISNUMBER(SEARCH('💰 BÁO GIÁ'!$C$27,$B322)))),1,0)</f>
        <v>0</v>
      </c>
      <c r="O322" s="1" t="str">
        <f t="shared" ref="O322:O385" si="11">IF(N322&gt;N(N321),N322,"")</f>
        <v/>
      </c>
    </row>
    <row r="323" customHeight="1" spans="1:15">
      <c r="A323" s="1" t="str">
        <f>IF('🔩 PISTON'!A367="","",'🔩 PISTON'!A367)</f>
        <v/>
      </c>
      <c r="B323" s="1" t="str">
        <f>IF('🔩 PISTON'!A367="","","Piston "&amp;'🔩 PISTON'!U367)</f>
        <v/>
      </c>
      <c r="C323" s="1" t="str">
        <f>IF('🔩 PISTON'!A367="","","Piston")</f>
        <v/>
      </c>
      <c r="D323" s="1" t="str">
        <f>IF('🔩 PISTON'!A367="","",'🔩 PISTON'!L367)</f>
        <v/>
      </c>
      <c r="E323" s="1" t="str">
        <f>IF('🔩 PISTON'!A367="","",'🔩 PISTON'!M367)</f>
        <v/>
      </c>
      <c r="F323" s="1" t="str">
        <f>IF('🔩 PISTON'!A367="","",'🔩 PISTON'!N367)</f>
        <v/>
      </c>
      <c r="G323" s="1" t="str">
        <f>IF('🔩 PISTON'!A367="","",'🔩 PISTON'!O367)</f>
        <v/>
      </c>
      <c r="H323" s="1" t="str">
        <f>IF('🔩 PISTON'!A367="","",'🔩 PISTON'!P367)</f>
        <v/>
      </c>
      <c r="I323" s="1" t="str">
        <f>IF('🔩 PISTON'!A367="","",'🔩 PISTON'!Q367)</f>
        <v/>
      </c>
      <c r="J323" s="1" t="str">
        <f>IF('🔩 PISTON'!A367="","",'🔩 PISTON'!D367)</f>
        <v/>
      </c>
      <c r="L323" s="1">
        <f>N(L322)+IF(AND('🔎 TRA CỨU NHANH'!$C$2&lt;&gt;"",OR(ISNUMBER(SEARCH('🔎 TRA CỨU NHANH'!$C$2,$A323)),ISNUMBER(SEARCH('🔎 TRA CỨU NHANH'!$C$2,$B323)))),1,0)</f>
        <v>0</v>
      </c>
      <c r="M323" s="1" t="str">
        <f t="shared" si="10"/>
        <v/>
      </c>
      <c r="N323" s="1">
        <f>N(N322)+IF(AND('💰 BÁO GIÁ'!$C$27&lt;&gt;"",OR(ISNUMBER(SEARCH('💰 BÁO GIÁ'!$C$27,$A323)),ISNUMBER(SEARCH('💰 BÁO GIÁ'!$C$27,$B323)))),1,0)</f>
        <v>0</v>
      </c>
      <c r="O323" s="1" t="str">
        <f t="shared" si="11"/>
        <v/>
      </c>
    </row>
    <row r="324" customHeight="1" spans="1:15">
      <c r="A324" s="1" t="str">
        <f>IF('🔩 PISTON'!A368="","",'🔩 PISTON'!A368)</f>
        <v>HH080377</v>
      </c>
      <c r="B324" s="1" t="str">
        <f>IF('🔩 PISTON'!A368="","","Piston "&amp;'🔩 PISTON'!U368)</f>
        <v>Piston MITSUBISHI D4AE/4D31 · ĐK100 (A) - IKAZU</v>
      </c>
      <c r="C324" s="1" t="str">
        <f>IF('🔩 PISTON'!A368="","","Piston")</f>
        <v>Piston</v>
      </c>
      <c r="D324" s="1" t="str">
        <f>IF('🔩 PISTON'!A368="","",'🔩 PISTON'!L368)</f>
        <v>Bộ 4</v>
      </c>
      <c r="E324" s="1">
        <f>IF('🔩 PISTON'!A368="","",'🔩 PISTON'!M368)</f>
        <v>0</v>
      </c>
      <c r="F324" s="1">
        <f>IF('🔩 PISTON'!A368="","",'🔩 PISTON'!N368)</f>
        <v>0</v>
      </c>
      <c r="G324" s="1">
        <f>IF('🔩 PISTON'!A368="","",'🔩 PISTON'!O368)</f>
        <v>0</v>
      </c>
      <c r="H324" s="1">
        <f>IF('🔩 PISTON'!A368="","",'🔩 PISTON'!P368)</f>
        <v>0</v>
      </c>
      <c r="I324" s="1">
        <f>IF('🔩 PISTON'!A368="","",'🔩 PISTON'!Q368)</f>
        <v>0</v>
      </c>
      <c r="J324" s="1">
        <f>IF('🔩 PISTON'!A368="","",'🔩 PISTON'!D368)</f>
        <v>100</v>
      </c>
      <c r="L324" s="1">
        <f>N(L323)+IF(AND('🔎 TRA CỨU NHANH'!$C$2&lt;&gt;"",OR(ISNUMBER(SEARCH('🔎 TRA CỨU NHANH'!$C$2,$A324)),ISNUMBER(SEARCH('🔎 TRA CỨU NHANH'!$C$2,$B324)))),1,0)</f>
        <v>0</v>
      </c>
      <c r="M324" s="1" t="str">
        <f t="shared" si="10"/>
        <v/>
      </c>
      <c r="N324" s="1">
        <f>N(N323)+IF(AND('💰 BÁO GIÁ'!$C$27&lt;&gt;"",OR(ISNUMBER(SEARCH('💰 BÁO GIÁ'!$C$27,$A324)),ISNUMBER(SEARCH('💰 BÁO GIÁ'!$C$27,$B324)))),1,0)</f>
        <v>0</v>
      </c>
      <c r="O324" s="1" t="str">
        <f t="shared" si="11"/>
        <v/>
      </c>
    </row>
    <row r="325" customHeight="1" spans="1:15">
      <c r="A325" s="1" t="str">
        <f>IF('🔩 PISTON'!A369="","",'🔩 PISTON'!A369)</f>
        <v>HH084373</v>
      </c>
      <c r="B325" s="1" t="str">
        <f>IF('🔩 PISTON'!A369="","","Piston "&amp;'🔩 PISTON'!U369)</f>
        <v>Piston MITSUBISHI D4AL MIGHTY II · ĐK100 (A) - IKAZU</v>
      </c>
      <c r="C325" s="1" t="str">
        <f>IF('🔩 PISTON'!A369="","","Piston")</f>
        <v>Piston</v>
      </c>
      <c r="D325" s="1" t="str">
        <f>IF('🔩 PISTON'!A369="","",'🔩 PISTON'!L369)</f>
        <v>Bộ 4</v>
      </c>
      <c r="E325" s="1">
        <f>IF('🔩 PISTON'!A369="","",'🔩 PISTON'!M369)</f>
        <v>0</v>
      </c>
      <c r="F325" s="1">
        <f>IF('🔩 PISTON'!A369="","",'🔩 PISTON'!N369)</f>
        <v>0</v>
      </c>
      <c r="G325" s="1">
        <f>IF('🔩 PISTON'!A369="","",'🔩 PISTON'!O369)</f>
        <v>0</v>
      </c>
      <c r="H325" s="1">
        <f>IF('🔩 PISTON'!A369="","",'🔩 PISTON'!P369)</f>
        <v>0</v>
      </c>
      <c r="I325" s="1">
        <f>IF('🔩 PISTON'!A369="","",'🔩 PISTON'!Q369)</f>
        <v>0</v>
      </c>
      <c r="J325" s="1">
        <f>IF('🔩 PISTON'!A369="","",'🔩 PISTON'!D369)</f>
        <v>100</v>
      </c>
      <c r="L325" s="1">
        <f>N(L324)+IF(AND('🔎 TRA CỨU NHANH'!$C$2&lt;&gt;"",OR(ISNUMBER(SEARCH('🔎 TRA CỨU NHANH'!$C$2,$A325)),ISNUMBER(SEARCH('🔎 TRA CỨU NHANH'!$C$2,$B325)))),1,0)</f>
        <v>0</v>
      </c>
      <c r="M325" s="1" t="str">
        <f t="shared" si="10"/>
        <v/>
      </c>
      <c r="N325" s="1">
        <f>N(N324)+IF(AND('💰 BÁO GIÁ'!$C$27&lt;&gt;"",OR(ISNUMBER(SEARCH('💰 BÁO GIÁ'!$C$27,$A325)),ISNUMBER(SEARCH('💰 BÁO GIÁ'!$C$27,$B325)))),1,0)</f>
        <v>0</v>
      </c>
      <c r="O325" s="1" t="str">
        <f t="shared" si="11"/>
        <v/>
      </c>
    </row>
    <row r="326" customHeight="1" spans="1:15">
      <c r="A326" s="1" t="str">
        <f>IF('🔩 PISTON'!A370="","",'🔩 PISTON'!A370)</f>
        <v/>
      </c>
      <c r="B326" s="1" t="str">
        <f>IF('🔩 PISTON'!A370="","","Piston "&amp;'🔩 PISTON'!U370)</f>
        <v/>
      </c>
      <c r="C326" s="1" t="str">
        <f>IF('🔩 PISTON'!A370="","","Piston")</f>
        <v/>
      </c>
      <c r="D326" s="1" t="str">
        <f>IF('🔩 PISTON'!A370="","",'🔩 PISTON'!L370)</f>
        <v/>
      </c>
      <c r="E326" s="1" t="str">
        <f>IF('🔩 PISTON'!A370="","",'🔩 PISTON'!M370)</f>
        <v/>
      </c>
      <c r="F326" s="1" t="str">
        <f>IF('🔩 PISTON'!A370="","",'🔩 PISTON'!N370)</f>
        <v/>
      </c>
      <c r="G326" s="1" t="str">
        <f>IF('🔩 PISTON'!A370="","",'🔩 PISTON'!O370)</f>
        <v/>
      </c>
      <c r="H326" s="1" t="str">
        <f>IF('🔩 PISTON'!A370="","",'🔩 PISTON'!P370)</f>
        <v/>
      </c>
      <c r="I326" s="1" t="str">
        <f>IF('🔩 PISTON'!A370="","",'🔩 PISTON'!Q370)</f>
        <v/>
      </c>
      <c r="J326" s="1" t="str">
        <f>IF('🔩 PISTON'!A370="","",'🔩 PISTON'!D370)</f>
        <v/>
      </c>
      <c r="L326" s="1">
        <f>N(L325)+IF(AND('🔎 TRA CỨU NHANH'!$C$2&lt;&gt;"",OR(ISNUMBER(SEARCH('🔎 TRA CỨU NHANH'!$C$2,$A326)),ISNUMBER(SEARCH('🔎 TRA CỨU NHANH'!$C$2,$B326)))),1,0)</f>
        <v>0</v>
      </c>
      <c r="M326" s="1" t="str">
        <f t="shared" si="10"/>
        <v/>
      </c>
      <c r="N326" s="1">
        <f>N(N325)+IF(AND('💰 BÁO GIÁ'!$C$27&lt;&gt;"",OR(ISNUMBER(SEARCH('💰 BÁO GIÁ'!$C$27,$A326)),ISNUMBER(SEARCH('💰 BÁO GIÁ'!$C$27,$B326)))),1,0)</f>
        <v>0</v>
      </c>
      <c r="O326" s="1" t="str">
        <f t="shared" si="11"/>
        <v/>
      </c>
    </row>
    <row r="327" customHeight="1" spans="1:15">
      <c r="A327" s="1" t="str">
        <f>IF('🔩 PISTON'!A371="","",'🔩 PISTON'!A371)</f>
        <v/>
      </c>
      <c r="B327" s="1" t="str">
        <f>IF('🔩 PISTON'!A371="","","Piston "&amp;'🔩 PISTON'!U371)</f>
        <v/>
      </c>
      <c r="C327" s="1" t="str">
        <f>IF('🔩 PISTON'!A371="","","Piston")</f>
        <v/>
      </c>
      <c r="D327" s="1" t="str">
        <f>IF('🔩 PISTON'!A371="","",'🔩 PISTON'!L371)</f>
        <v/>
      </c>
      <c r="E327" s="1" t="str">
        <f>IF('🔩 PISTON'!A371="","",'🔩 PISTON'!M371)</f>
        <v/>
      </c>
      <c r="F327" s="1" t="str">
        <f>IF('🔩 PISTON'!A371="","",'🔩 PISTON'!N371)</f>
        <v/>
      </c>
      <c r="G327" s="1" t="str">
        <f>IF('🔩 PISTON'!A371="","",'🔩 PISTON'!O371)</f>
        <v/>
      </c>
      <c r="H327" s="1" t="str">
        <f>IF('🔩 PISTON'!A371="","",'🔩 PISTON'!P371)</f>
        <v/>
      </c>
      <c r="I327" s="1" t="str">
        <f>IF('🔩 PISTON'!A371="","",'🔩 PISTON'!Q371)</f>
        <v/>
      </c>
      <c r="J327" s="1" t="str">
        <f>IF('🔩 PISTON'!A371="","",'🔩 PISTON'!D371)</f>
        <v/>
      </c>
      <c r="L327" s="1">
        <f>N(L326)+IF(AND('🔎 TRA CỨU NHANH'!$C$2&lt;&gt;"",OR(ISNUMBER(SEARCH('🔎 TRA CỨU NHANH'!$C$2,$A327)),ISNUMBER(SEARCH('🔎 TRA CỨU NHANH'!$C$2,$B327)))),1,0)</f>
        <v>0</v>
      </c>
      <c r="M327" s="1" t="str">
        <f t="shared" si="10"/>
        <v/>
      </c>
      <c r="N327" s="1">
        <f>N(N326)+IF(AND('💰 BÁO GIÁ'!$C$27&lt;&gt;"",OR(ISNUMBER(SEARCH('💰 BÁO GIÁ'!$C$27,$A327)),ISNUMBER(SEARCH('💰 BÁO GIÁ'!$C$27,$B327)))),1,0)</f>
        <v>0</v>
      </c>
      <c r="O327" s="1" t="str">
        <f t="shared" si="11"/>
        <v/>
      </c>
    </row>
    <row r="328" customHeight="1" spans="1:15">
      <c r="A328" s="1" t="str">
        <f>IF('🔩 PISTON'!A372="","",'🔩 PISTON'!A372)</f>
        <v/>
      </c>
      <c r="B328" s="1" t="str">
        <f>IF('🔩 PISTON'!A372="","","Piston "&amp;'🔩 PISTON'!U372)</f>
        <v/>
      </c>
      <c r="C328" s="1" t="str">
        <f>IF('🔩 PISTON'!A372="","","Piston")</f>
        <v/>
      </c>
      <c r="D328" s="1" t="str">
        <f>IF('🔩 PISTON'!A372="","",'🔩 PISTON'!L372)</f>
        <v/>
      </c>
      <c r="E328" s="1" t="str">
        <f>IF('🔩 PISTON'!A372="","",'🔩 PISTON'!M372)</f>
        <v/>
      </c>
      <c r="F328" s="1" t="str">
        <f>IF('🔩 PISTON'!A372="","",'🔩 PISTON'!N372)</f>
        <v/>
      </c>
      <c r="G328" s="1" t="str">
        <f>IF('🔩 PISTON'!A372="","",'🔩 PISTON'!O372)</f>
        <v/>
      </c>
      <c r="H328" s="1" t="str">
        <f>IF('🔩 PISTON'!A372="","",'🔩 PISTON'!P372)</f>
        <v/>
      </c>
      <c r="I328" s="1" t="str">
        <f>IF('🔩 PISTON'!A372="","",'🔩 PISTON'!Q372)</f>
        <v/>
      </c>
      <c r="J328" s="1" t="str">
        <f>IF('🔩 PISTON'!A372="","",'🔩 PISTON'!D372)</f>
        <v/>
      </c>
      <c r="L328" s="1">
        <f>N(L327)+IF(AND('🔎 TRA CỨU NHANH'!$C$2&lt;&gt;"",OR(ISNUMBER(SEARCH('🔎 TRA CỨU NHANH'!$C$2,$A328)),ISNUMBER(SEARCH('🔎 TRA CỨU NHANH'!$C$2,$B328)))),1,0)</f>
        <v>0</v>
      </c>
      <c r="M328" s="1" t="str">
        <f t="shared" si="10"/>
        <v/>
      </c>
      <c r="N328" s="1">
        <f>N(N327)+IF(AND('💰 BÁO GIÁ'!$C$27&lt;&gt;"",OR(ISNUMBER(SEARCH('💰 BÁO GIÁ'!$C$27,$A328)),ISNUMBER(SEARCH('💰 BÁO GIÁ'!$C$27,$B328)))),1,0)</f>
        <v>0</v>
      </c>
      <c r="O328" s="1" t="str">
        <f t="shared" si="11"/>
        <v/>
      </c>
    </row>
    <row r="329" customHeight="1" spans="1:15">
      <c r="A329" s="1" t="str">
        <f>IF('🔩 PISTON'!A373="","",'🔩 PISTON'!A373)</f>
        <v/>
      </c>
      <c r="B329" s="1" t="str">
        <f>IF('🔩 PISTON'!A373="","","Piston "&amp;'🔩 PISTON'!U373)</f>
        <v/>
      </c>
      <c r="C329" s="1" t="str">
        <f>IF('🔩 PISTON'!A373="","","Piston")</f>
        <v/>
      </c>
      <c r="D329" s="1" t="str">
        <f>IF('🔩 PISTON'!A373="","",'🔩 PISTON'!L373)</f>
        <v/>
      </c>
      <c r="E329" s="1" t="str">
        <f>IF('🔩 PISTON'!A373="","",'🔩 PISTON'!M373)</f>
        <v/>
      </c>
      <c r="F329" s="1" t="str">
        <f>IF('🔩 PISTON'!A373="","",'🔩 PISTON'!N373)</f>
        <v/>
      </c>
      <c r="G329" s="1" t="str">
        <f>IF('🔩 PISTON'!A373="","",'🔩 PISTON'!O373)</f>
        <v/>
      </c>
      <c r="H329" s="1" t="str">
        <f>IF('🔩 PISTON'!A373="","",'🔩 PISTON'!P373)</f>
        <v/>
      </c>
      <c r="I329" s="1" t="str">
        <f>IF('🔩 PISTON'!A373="","",'🔩 PISTON'!Q373)</f>
        <v/>
      </c>
      <c r="J329" s="1" t="str">
        <f>IF('🔩 PISTON'!A373="","",'🔩 PISTON'!D373)</f>
        <v/>
      </c>
      <c r="L329" s="1">
        <f>N(L328)+IF(AND('🔎 TRA CỨU NHANH'!$C$2&lt;&gt;"",OR(ISNUMBER(SEARCH('🔎 TRA CỨU NHANH'!$C$2,$A329)),ISNUMBER(SEARCH('🔎 TRA CỨU NHANH'!$C$2,$B329)))),1,0)</f>
        <v>0</v>
      </c>
      <c r="M329" s="1" t="str">
        <f t="shared" si="10"/>
        <v/>
      </c>
      <c r="N329" s="1">
        <f>N(N328)+IF(AND('💰 BÁO GIÁ'!$C$27&lt;&gt;"",OR(ISNUMBER(SEARCH('💰 BÁO GIÁ'!$C$27,$A329)),ISNUMBER(SEARCH('💰 BÁO GIÁ'!$C$27,$B329)))),1,0)</f>
        <v>0</v>
      </c>
      <c r="O329" s="1" t="str">
        <f t="shared" si="11"/>
        <v/>
      </c>
    </row>
    <row r="330" customHeight="1" spans="1:15">
      <c r="A330" s="1" t="str">
        <f>IF('🔩 PISTON'!A374="","",'🔩 PISTON'!A374)</f>
        <v/>
      </c>
      <c r="B330" s="1" t="str">
        <f>IF('🔩 PISTON'!A374="","","Piston "&amp;'🔩 PISTON'!U374)</f>
        <v/>
      </c>
      <c r="C330" s="1" t="str">
        <f>IF('🔩 PISTON'!A374="","","Piston")</f>
        <v/>
      </c>
      <c r="D330" s="1" t="str">
        <f>IF('🔩 PISTON'!A374="","",'🔩 PISTON'!L374)</f>
        <v/>
      </c>
      <c r="E330" s="1" t="str">
        <f>IF('🔩 PISTON'!A374="","",'🔩 PISTON'!M374)</f>
        <v/>
      </c>
      <c r="F330" s="1" t="str">
        <f>IF('🔩 PISTON'!A374="","",'🔩 PISTON'!N374)</f>
        <v/>
      </c>
      <c r="G330" s="1" t="str">
        <f>IF('🔩 PISTON'!A374="","",'🔩 PISTON'!O374)</f>
        <v/>
      </c>
      <c r="H330" s="1" t="str">
        <f>IF('🔩 PISTON'!A374="","",'🔩 PISTON'!P374)</f>
        <v/>
      </c>
      <c r="I330" s="1" t="str">
        <f>IF('🔩 PISTON'!A374="","",'🔩 PISTON'!Q374)</f>
        <v/>
      </c>
      <c r="J330" s="1" t="str">
        <f>IF('🔩 PISTON'!A374="","",'🔩 PISTON'!D374)</f>
        <v/>
      </c>
      <c r="L330" s="1">
        <f>N(L329)+IF(AND('🔎 TRA CỨU NHANH'!$C$2&lt;&gt;"",OR(ISNUMBER(SEARCH('🔎 TRA CỨU NHANH'!$C$2,$A330)),ISNUMBER(SEARCH('🔎 TRA CỨU NHANH'!$C$2,$B330)))),1,0)</f>
        <v>0</v>
      </c>
      <c r="M330" s="1" t="str">
        <f t="shared" si="10"/>
        <v/>
      </c>
      <c r="N330" s="1">
        <f>N(N329)+IF(AND('💰 BÁO GIÁ'!$C$27&lt;&gt;"",OR(ISNUMBER(SEARCH('💰 BÁO GIÁ'!$C$27,$A330)),ISNUMBER(SEARCH('💰 BÁO GIÁ'!$C$27,$B330)))),1,0)</f>
        <v>0</v>
      </c>
      <c r="O330" s="1" t="str">
        <f t="shared" si="11"/>
        <v/>
      </c>
    </row>
    <row r="331" customHeight="1" spans="1:15">
      <c r="A331" s="1" t="str">
        <f>IF('🔩 PISTON'!A375="","",'🔩 PISTON'!A375)</f>
        <v/>
      </c>
      <c r="B331" s="1" t="str">
        <f>IF('🔩 PISTON'!A375="","","Piston "&amp;'🔩 PISTON'!U375)</f>
        <v/>
      </c>
      <c r="C331" s="1" t="str">
        <f>IF('🔩 PISTON'!A375="","","Piston")</f>
        <v/>
      </c>
      <c r="D331" s="1" t="str">
        <f>IF('🔩 PISTON'!A375="","",'🔩 PISTON'!L375)</f>
        <v/>
      </c>
      <c r="E331" s="1" t="str">
        <f>IF('🔩 PISTON'!A375="","",'🔩 PISTON'!M375)</f>
        <v/>
      </c>
      <c r="F331" s="1" t="str">
        <f>IF('🔩 PISTON'!A375="","",'🔩 PISTON'!N375)</f>
        <v/>
      </c>
      <c r="G331" s="1" t="str">
        <f>IF('🔩 PISTON'!A375="","",'🔩 PISTON'!O375)</f>
        <v/>
      </c>
      <c r="H331" s="1" t="str">
        <f>IF('🔩 PISTON'!A375="","",'🔩 PISTON'!P375)</f>
        <v/>
      </c>
      <c r="I331" s="1" t="str">
        <f>IF('🔩 PISTON'!A375="","",'🔩 PISTON'!Q375)</f>
        <v/>
      </c>
      <c r="J331" s="1" t="str">
        <f>IF('🔩 PISTON'!A375="","",'🔩 PISTON'!D375)</f>
        <v/>
      </c>
      <c r="L331" s="1">
        <f>N(L330)+IF(AND('🔎 TRA CỨU NHANH'!$C$2&lt;&gt;"",OR(ISNUMBER(SEARCH('🔎 TRA CỨU NHANH'!$C$2,$A331)),ISNUMBER(SEARCH('🔎 TRA CỨU NHANH'!$C$2,$B331)))),1,0)</f>
        <v>0</v>
      </c>
      <c r="M331" s="1" t="str">
        <f t="shared" si="10"/>
        <v/>
      </c>
      <c r="N331" s="1">
        <f>N(N330)+IF(AND('💰 BÁO GIÁ'!$C$27&lt;&gt;"",OR(ISNUMBER(SEARCH('💰 BÁO GIÁ'!$C$27,$A331)),ISNUMBER(SEARCH('💰 BÁO GIÁ'!$C$27,$B331)))),1,0)</f>
        <v>0</v>
      </c>
      <c r="O331" s="1" t="str">
        <f t="shared" si="11"/>
        <v/>
      </c>
    </row>
    <row r="332" customHeight="1" spans="1:15">
      <c r="A332" s="1" t="str">
        <f>IF('🔩 PISTON'!A376="","",'🔩 PISTON'!A376)</f>
        <v/>
      </c>
      <c r="B332" s="1" t="str">
        <f>IF('🔩 PISTON'!A376="","","Piston "&amp;'🔩 PISTON'!U376)</f>
        <v/>
      </c>
      <c r="C332" s="1" t="str">
        <f>IF('🔩 PISTON'!A376="","","Piston")</f>
        <v/>
      </c>
      <c r="D332" s="1" t="str">
        <f>IF('🔩 PISTON'!A376="","",'🔩 PISTON'!L376)</f>
        <v/>
      </c>
      <c r="E332" s="1" t="str">
        <f>IF('🔩 PISTON'!A376="","",'🔩 PISTON'!M376)</f>
        <v/>
      </c>
      <c r="F332" s="1" t="str">
        <f>IF('🔩 PISTON'!A376="","",'🔩 PISTON'!N376)</f>
        <v/>
      </c>
      <c r="G332" s="1" t="str">
        <f>IF('🔩 PISTON'!A376="","",'🔩 PISTON'!O376)</f>
        <v/>
      </c>
      <c r="H332" s="1" t="str">
        <f>IF('🔩 PISTON'!A376="","",'🔩 PISTON'!P376)</f>
        <v/>
      </c>
      <c r="I332" s="1" t="str">
        <f>IF('🔩 PISTON'!A376="","",'🔩 PISTON'!Q376)</f>
        <v/>
      </c>
      <c r="J332" s="1" t="str">
        <f>IF('🔩 PISTON'!A376="","",'🔩 PISTON'!D376)</f>
        <v/>
      </c>
      <c r="L332" s="1">
        <f>N(L331)+IF(AND('🔎 TRA CỨU NHANH'!$C$2&lt;&gt;"",OR(ISNUMBER(SEARCH('🔎 TRA CỨU NHANH'!$C$2,$A332)),ISNUMBER(SEARCH('🔎 TRA CỨU NHANH'!$C$2,$B332)))),1,0)</f>
        <v>0</v>
      </c>
      <c r="M332" s="1" t="str">
        <f t="shared" si="10"/>
        <v/>
      </c>
      <c r="N332" s="1">
        <f>N(N331)+IF(AND('💰 BÁO GIÁ'!$C$27&lt;&gt;"",OR(ISNUMBER(SEARCH('💰 BÁO GIÁ'!$C$27,$A332)),ISNUMBER(SEARCH('💰 BÁO GIÁ'!$C$27,$B332)))),1,0)</f>
        <v>0</v>
      </c>
      <c r="O332" s="1" t="str">
        <f t="shared" si="11"/>
        <v/>
      </c>
    </row>
    <row r="333" customHeight="1" spans="1:15">
      <c r="A333" s="1" t="str">
        <f>IF('🔩 PISTON'!A377="","",'🔩 PISTON'!A377)</f>
        <v>HH074940        </v>
      </c>
      <c r="B333" s="1" t="str">
        <f>IF('🔩 PISTON'!A377="","","Piston "&amp;'🔩 PISTON'!U377)</f>
        <v>Piston MITSUBISHI 4D32-NEW, D4AF · ĐK104 (A) - IKAZU</v>
      </c>
      <c r="C333" s="1" t="str">
        <f>IF('🔩 PISTON'!A377="","","Piston")</f>
        <v>Piston</v>
      </c>
      <c r="D333" s="1" t="str">
        <f>IF('🔩 PISTON'!A377="","",'🔩 PISTON'!L377)</f>
        <v>Bộ 4</v>
      </c>
      <c r="E333" s="1">
        <f>IF('🔩 PISTON'!A377="","",'🔩 PISTON'!M377)</f>
        <v>0</v>
      </c>
      <c r="F333" s="1">
        <f>IF('🔩 PISTON'!A377="","",'🔩 PISTON'!N377)</f>
        <v>0</v>
      </c>
      <c r="G333" s="1">
        <f>IF('🔩 PISTON'!A377="","",'🔩 PISTON'!O377)</f>
        <v>0</v>
      </c>
      <c r="H333" s="1">
        <f>IF('🔩 PISTON'!A377="","",'🔩 PISTON'!P377)</f>
        <v>0</v>
      </c>
      <c r="I333" s="1">
        <f>IF('🔩 PISTON'!A377="","",'🔩 PISTON'!Q377)</f>
        <v>0</v>
      </c>
      <c r="J333" s="1">
        <f>IF('🔩 PISTON'!A377="","",'🔩 PISTON'!D377)</f>
        <v>104</v>
      </c>
      <c r="L333" s="1">
        <f>N(L332)+IF(AND('🔎 TRA CỨU NHANH'!$C$2&lt;&gt;"",OR(ISNUMBER(SEARCH('🔎 TRA CỨU NHANH'!$C$2,$A333)),ISNUMBER(SEARCH('🔎 TRA CỨU NHANH'!$C$2,$B333)))),1,0)</f>
        <v>0</v>
      </c>
      <c r="M333" s="1" t="str">
        <f t="shared" si="10"/>
        <v/>
      </c>
      <c r="N333" s="1">
        <f>N(N332)+IF(AND('💰 BÁO GIÁ'!$C$27&lt;&gt;"",OR(ISNUMBER(SEARCH('💰 BÁO GIÁ'!$C$27,$A333)),ISNUMBER(SEARCH('💰 BÁO GIÁ'!$C$27,$B333)))),1,0)</f>
        <v>0</v>
      </c>
      <c r="O333" s="1" t="str">
        <f t="shared" si="11"/>
        <v/>
      </c>
    </row>
    <row r="334" customHeight="1" spans="1:15">
      <c r="A334" s="1" t="str">
        <f>IF('🔩 PISTON'!A378="","",'🔩 PISTON'!A378)</f>
        <v/>
      </c>
      <c r="B334" s="1" t="str">
        <f>IF('🔩 PISTON'!A378="","","Piston "&amp;'🔩 PISTON'!U378)</f>
        <v/>
      </c>
      <c r="C334" s="1" t="str">
        <f>IF('🔩 PISTON'!A378="","","Piston")</f>
        <v/>
      </c>
      <c r="D334" s="1" t="str">
        <f>IF('🔩 PISTON'!A378="","",'🔩 PISTON'!L378)</f>
        <v/>
      </c>
      <c r="E334" s="1" t="str">
        <f>IF('🔩 PISTON'!A378="","",'🔩 PISTON'!M378)</f>
        <v/>
      </c>
      <c r="F334" s="1" t="str">
        <f>IF('🔩 PISTON'!A378="","",'🔩 PISTON'!N378)</f>
        <v/>
      </c>
      <c r="G334" s="1" t="str">
        <f>IF('🔩 PISTON'!A378="","",'🔩 PISTON'!O378)</f>
        <v/>
      </c>
      <c r="H334" s="1" t="str">
        <f>IF('🔩 PISTON'!A378="","",'🔩 PISTON'!P378)</f>
        <v/>
      </c>
      <c r="I334" s="1" t="str">
        <f>IF('🔩 PISTON'!A378="","",'🔩 PISTON'!Q378)</f>
        <v/>
      </c>
      <c r="J334" s="1" t="str">
        <f>IF('🔩 PISTON'!A378="","",'🔩 PISTON'!D378)</f>
        <v/>
      </c>
      <c r="L334" s="1">
        <f>N(L333)+IF(AND('🔎 TRA CỨU NHANH'!$C$2&lt;&gt;"",OR(ISNUMBER(SEARCH('🔎 TRA CỨU NHANH'!$C$2,$A334)),ISNUMBER(SEARCH('🔎 TRA CỨU NHANH'!$C$2,$B334)))),1,0)</f>
        <v>0</v>
      </c>
      <c r="M334" s="1" t="str">
        <f t="shared" si="10"/>
        <v/>
      </c>
      <c r="N334" s="1">
        <f>N(N333)+IF(AND('💰 BÁO GIÁ'!$C$27&lt;&gt;"",OR(ISNUMBER(SEARCH('💰 BÁO GIÁ'!$C$27,$A334)),ISNUMBER(SEARCH('💰 BÁO GIÁ'!$C$27,$B334)))),1,0)</f>
        <v>0</v>
      </c>
      <c r="O334" s="1" t="str">
        <f t="shared" si="11"/>
        <v/>
      </c>
    </row>
    <row r="335" customHeight="1" spans="1:15">
      <c r="A335" s="1" t="str">
        <f>IF('🔩 PISTON'!A379="","",'🔩 PISTON'!A379)</f>
        <v/>
      </c>
      <c r="B335" s="1" t="str">
        <f>IF('🔩 PISTON'!A379="","","Piston "&amp;'🔩 PISTON'!U379)</f>
        <v/>
      </c>
      <c r="C335" s="1" t="str">
        <f>IF('🔩 PISTON'!A379="","","Piston")</f>
        <v/>
      </c>
      <c r="D335" s="1" t="str">
        <f>IF('🔩 PISTON'!A379="","",'🔩 PISTON'!L379)</f>
        <v/>
      </c>
      <c r="E335" s="1" t="str">
        <f>IF('🔩 PISTON'!A379="","",'🔩 PISTON'!M379)</f>
        <v/>
      </c>
      <c r="F335" s="1" t="str">
        <f>IF('🔩 PISTON'!A379="","",'🔩 PISTON'!N379)</f>
        <v/>
      </c>
      <c r="G335" s="1" t="str">
        <f>IF('🔩 PISTON'!A379="","",'🔩 PISTON'!O379)</f>
        <v/>
      </c>
      <c r="H335" s="1" t="str">
        <f>IF('🔩 PISTON'!A379="","",'🔩 PISTON'!P379)</f>
        <v/>
      </c>
      <c r="I335" s="1" t="str">
        <f>IF('🔩 PISTON'!A379="","",'🔩 PISTON'!Q379)</f>
        <v/>
      </c>
      <c r="J335" s="1" t="str">
        <f>IF('🔩 PISTON'!A379="","",'🔩 PISTON'!D379)</f>
        <v/>
      </c>
      <c r="L335" s="1">
        <f>N(L334)+IF(AND('🔎 TRA CỨU NHANH'!$C$2&lt;&gt;"",OR(ISNUMBER(SEARCH('🔎 TRA CỨU NHANH'!$C$2,$A335)),ISNUMBER(SEARCH('🔎 TRA CỨU NHANH'!$C$2,$B335)))),1,0)</f>
        <v>0</v>
      </c>
      <c r="M335" s="1" t="str">
        <f t="shared" si="10"/>
        <v/>
      </c>
      <c r="N335" s="1">
        <f>N(N334)+IF(AND('💰 BÁO GIÁ'!$C$27&lt;&gt;"",OR(ISNUMBER(SEARCH('💰 BÁO GIÁ'!$C$27,$A335)),ISNUMBER(SEARCH('💰 BÁO GIÁ'!$C$27,$B335)))),1,0)</f>
        <v>0</v>
      </c>
      <c r="O335" s="1" t="str">
        <f t="shared" si="11"/>
        <v/>
      </c>
    </row>
    <row r="336" customHeight="1" spans="1:15">
      <c r="A336" s="1" t="str">
        <f>IF('🔩 PISTON'!A380="","",'🔩 PISTON'!A380)</f>
        <v/>
      </c>
      <c r="B336" s="1" t="str">
        <f>IF('🔩 PISTON'!A380="","","Piston "&amp;'🔩 PISTON'!U380)</f>
        <v/>
      </c>
      <c r="C336" s="1" t="str">
        <f>IF('🔩 PISTON'!A380="","","Piston")</f>
        <v/>
      </c>
      <c r="D336" s="1" t="str">
        <f>IF('🔩 PISTON'!A380="","",'🔩 PISTON'!L380)</f>
        <v/>
      </c>
      <c r="E336" s="1" t="str">
        <f>IF('🔩 PISTON'!A380="","",'🔩 PISTON'!M380)</f>
        <v/>
      </c>
      <c r="F336" s="1" t="str">
        <f>IF('🔩 PISTON'!A380="","",'🔩 PISTON'!N380)</f>
        <v/>
      </c>
      <c r="G336" s="1" t="str">
        <f>IF('🔩 PISTON'!A380="","",'🔩 PISTON'!O380)</f>
        <v/>
      </c>
      <c r="H336" s="1" t="str">
        <f>IF('🔩 PISTON'!A380="","",'🔩 PISTON'!P380)</f>
        <v/>
      </c>
      <c r="I336" s="1" t="str">
        <f>IF('🔩 PISTON'!A380="","",'🔩 PISTON'!Q380)</f>
        <v/>
      </c>
      <c r="J336" s="1" t="str">
        <f>IF('🔩 PISTON'!A380="","",'🔩 PISTON'!D380)</f>
        <v/>
      </c>
      <c r="L336" s="1">
        <f>N(L335)+IF(AND('🔎 TRA CỨU NHANH'!$C$2&lt;&gt;"",OR(ISNUMBER(SEARCH('🔎 TRA CỨU NHANH'!$C$2,$A336)),ISNUMBER(SEARCH('🔎 TRA CỨU NHANH'!$C$2,$B336)))),1,0)</f>
        <v>0</v>
      </c>
      <c r="M336" s="1" t="str">
        <f t="shared" si="10"/>
        <v/>
      </c>
      <c r="N336" s="1">
        <f>N(N335)+IF(AND('💰 BÁO GIÁ'!$C$27&lt;&gt;"",OR(ISNUMBER(SEARCH('💰 BÁO GIÁ'!$C$27,$A336)),ISNUMBER(SEARCH('💰 BÁO GIÁ'!$C$27,$B336)))),1,0)</f>
        <v>0</v>
      </c>
      <c r="O336" s="1" t="str">
        <f t="shared" si="11"/>
        <v/>
      </c>
    </row>
    <row r="337" customHeight="1" spans="1:15">
      <c r="A337" s="1" t="str">
        <f>IF('🔩 PISTON'!A381="","",'🔩 PISTON'!A381)</f>
        <v/>
      </c>
      <c r="B337" s="1" t="str">
        <f>IF('🔩 PISTON'!A381="","","Piston "&amp;'🔩 PISTON'!U381)</f>
        <v/>
      </c>
      <c r="C337" s="1" t="str">
        <f>IF('🔩 PISTON'!A381="","","Piston")</f>
        <v/>
      </c>
      <c r="D337" s="1" t="str">
        <f>IF('🔩 PISTON'!A381="","",'🔩 PISTON'!L381)</f>
        <v/>
      </c>
      <c r="E337" s="1" t="str">
        <f>IF('🔩 PISTON'!A381="","",'🔩 PISTON'!M381)</f>
        <v/>
      </c>
      <c r="F337" s="1" t="str">
        <f>IF('🔩 PISTON'!A381="","",'🔩 PISTON'!N381)</f>
        <v/>
      </c>
      <c r="G337" s="1" t="str">
        <f>IF('🔩 PISTON'!A381="","",'🔩 PISTON'!O381)</f>
        <v/>
      </c>
      <c r="H337" s="1" t="str">
        <f>IF('🔩 PISTON'!A381="","",'🔩 PISTON'!P381)</f>
        <v/>
      </c>
      <c r="I337" s="1" t="str">
        <f>IF('🔩 PISTON'!A381="","",'🔩 PISTON'!Q381)</f>
        <v/>
      </c>
      <c r="J337" s="1" t="str">
        <f>IF('🔩 PISTON'!A381="","",'🔩 PISTON'!D381)</f>
        <v/>
      </c>
      <c r="L337" s="1">
        <f>N(L336)+IF(AND('🔎 TRA CỨU NHANH'!$C$2&lt;&gt;"",OR(ISNUMBER(SEARCH('🔎 TRA CỨU NHANH'!$C$2,$A337)),ISNUMBER(SEARCH('🔎 TRA CỨU NHANH'!$C$2,$B337)))),1,0)</f>
        <v>0</v>
      </c>
      <c r="M337" s="1" t="str">
        <f t="shared" si="10"/>
        <v/>
      </c>
      <c r="N337" s="1">
        <f>N(N336)+IF(AND('💰 BÁO GIÁ'!$C$27&lt;&gt;"",OR(ISNUMBER(SEARCH('💰 BÁO GIÁ'!$C$27,$A337)),ISNUMBER(SEARCH('💰 BÁO GIÁ'!$C$27,$B337)))),1,0)</f>
        <v>0</v>
      </c>
      <c r="O337" s="1" t="str">
        <f t="shared" si="11"/>
        <v/>
      </c>
    </row>
    <row r="338" customHeight="1" spans="1:15">
      <c r="A338" s="1" t="str">
        <f>IF('🔩 PISTON'!A382="","",'🔩 PISTON'!A382)</f>
        <v/>
      </c>
      <c r="B338" s="1" t="str">
        <f>IF('🔩 PISTON'!A382="","","Piston "&amp;'🔩 PISTON'!U382)</f>
        <v/>
      </c>
      <c r="C338" s="1" t="str">
        <f>IF('🔩 PISTON'!A382="","","Piston")</f>
        <v/>
      </c>
      <c r="D338" s="1" t="str">
        <f>IF('🔩 PISTON'!A382="","",'🔩 PISTON'!L382)</f>
        <v/>
      </c>
      <c r="E338" s="1" t="str">
        <f>IF('🔩 PISTON'!A382="","",'🔩 PISTON'!M382)</f>
        <v/>
      </c>
      <c r="F338" s="1" t="str">
        <f>IF('🔩 PISTON'!A382="","",'🔩 PISTON'!N382)</f>
        <v/>
      </c>
      <c r="G338" s="1" t="str">
        <f>IF('🔩 PISTON'!A382="","",'🔩 PISTON'!O382)</f>
        <v/>
      </c>
      <c r="H338" s="1" t="str">
        <f>IF('🔩 PISTON'!A382="","",'🔩 PISTON'!P382)</f>
        <v/>
      </c>
      <c r="I338" s="1" t="str">
        <f>IF('🔩 PISTON'!A382="","",'🔩 PISTON'!Q382)</f>
        <v/>
      </c>
      <c r="J338" s="1" t="str">
        <f>IF('🔩 PISTON'!A382="","",'🔩 PISTON'!D382)</f>
        <v/>
      </c>
      <c r="L338" s="1">
        <f>N(L337)+IF(AND('🔎 TRA CỨU NHANH'!$C$2&lt;&gt;"",OR(ISNUMBER(SEARCH('🔎 TRA CỨU NHANH'!$C$2,$A338)),ISNUMBER(SEARCH('🔎 TRA CỨU NHANH'!$C$2,$B338)))),1,0)</f>
        <v>0</v>
      </c>
      <c r="M338" s="1" t="str">
        <f t="shared" si="10"/>
        <v/>
      </c>
      <c r="N338" s="1">
        <f>N(N337)+IF(AND('💰 BÁO GIÁ'!$C$27&lt;&gt;"",OR(ISNUMBER(SEARCH('💰 BÁO GIÁ'!$C$27,$A338)),ISNUMBER(SEARCH('💰 BÁO GIÁ'!$C$27,$B338)))),1,0)</f>
        <v>0</v>
      </c>
      <c r="O338" s="1" t="str">
        <f t="shared" si="11"/>
        <v/>
      </c>
    </row>
    <row r="339" customHeight="1" spans="1:15">
      <c r="A339" s="1" t="str">
        <f>IF('🔩 PISTON'!A383="","",'🔩 PISTON'!A383)</f>
        <v/>
      </c>
      <c r="B339" s="1" t="str">
        <f>IF('🔩 PISTON'!A383="","","Piston "&amp;'🔩 PISTON'!U383)</f>
        <v/>
      </c>
      <c r="C339" s="1" t="str">
        <f>IF('🔩 PISTON'!A383="","","Piston")</f>
        <v/>
      </c>
      <c r="D339" s="1" t="str">
        <f>IF('🔩 PISTON'!A383="","",'🔩 PISTON'!L383)</f>
        <v/>
      </c>
      <c r="E339" s="1" t="str">
        <f>IF('🔩 PISTON'!A383="","",'🔩 PISTON'!M383)</f>
        <v/>
      </c>
      <c r="F339" s="1" t="str">
        <f>IF('🔩 PISTON'!A383="","",'🔩 PISTON'!N383)</f>
        <v/>
      </c>
      <c r="G339" s="1" t="str">
        <f>IF('🔩 PISTON'!A383="","",'🔩 PISTON'!O383)</f>
        <v/>
      </c>
      <c r="H339" s="1" t="str">
        <f>IF('🔩 PISTON'!A383="","",'🔩 PISTON'!P383)</f>
        <v/>
      </c>
      <c r="I339" s="1" t="str">
        <f>IF('🔩 PISTON'!A383="","",'🔩 PISTON'!Q383)</f>
        <v/>
      </c>
      <c r="J339" s="1" t="str">
        <f>IF('🔩 PISTON'!A383="","",'🔩 PISTON'!D383)</f>
        <v/>
      </c>
      <c r="L339" s="1">
        <f>N(L338)+IF(AND('🔎 TRA CỨU NHANH'!$C$2&lt;&gt;"",OR(ISNUMBER(SEARCH('🔎 TRA CỨU NHANH'!$C$2,$A339)),ISNUMBER(SEARCH('🔎 TRA CỨU NHANH'!$C$2,$B339)))),1,0)</f>
        <v>0</v>
      </c>
      <c r="M339" s="1" t="str">
        <f t="shared" si="10"/>
        <v/>
      </c>
      <c r="N339" s="1">
        <f>N(N338)+IF(AND('💰 BÁO GIÁ'!$C$27&lt;&gt;"",OR(ISNUMBER(SEARCH('💰 BÁO GIÁ'!$C$27,$A339)),ISNUMBER(SEARCH('💰 BÁO GIÁ'!$C$27,$B339)))),1,0)</f>
        <v>0</v>
      </c>
      <c r="O339" s="1" t="str">
        <f t="shared" si="11"/>
        <v/>
      </c>
    </row>
    <row r="340" customHeight="1" spans="1:15">
      <c r="A340" s="1" t="str">
        <f>IF('🔩 PISTON'!A384="","",'🔩 PISTON'!A384)</f>
        <v/>
      </c>
      <c r="B340" s="1" t="str">
        <f>IF('🔩 PISTON'!A384="","","Piston "&amp;'🔩 PISTON'!U384)</f>
        <v/>
      </c>
      <c r="C340" s="1" t="str">
        <f>IF('🔩 PISTON'!A384="","","Piston")</f>
        <v/>
      </c>
      <c r="D340" s="1" t="str">
        <f>IF('🔩 PISTON'!A384="","",'🔩 PISTON'!L384)</f>
        <v/>
      </c>
      <c r="E340" s="1" t="str">
        <f>IF('🔩 PISTON'!A384="","",'🔩 PISTON'!M384)</f>
        <v/>
      </c>
      <c r="F340" s="1" t="str">
        <f>IF('🔩 PISTON'!A384="","",'🔩 PISTON'!N384)</f>
        <v/>
      </c>
      <c r="G340" s="1" t="str">
        <f>IF('🔩 PISTON'!A384="","",'🔩 PISTON'!O384)</f>
        <v/>
      </c>
      <c r="H340" s="1" t="str">
        <f>IF('🔩 PISTON'!A384="","",'🔩 PISTON'!P384)</f>
        <v/>
      </c>
      <c r="I340" s="1" t="str">
        <f>IF('🔩 PISTON'!A384="","",'🔩 PISTON'!Q384)</f>
        <v/>
      </c>
      <c r="J340" s="1" t="str">
        <f>IF('🔩 PISTON'!A384="","",'🔩 PISTON'!D384)</f>
        <v/>
      </c>
      <c r="L340" s="1">
        <f>N(L339)+IF(AND('🔎 TRA CỨU NHANH'!$C$2&lt;&gt;"",OR(ISNUMBER(SEARCH('🔎 TRA CỨU NHANH'!$C$2,$A340)),ISNUMBER(SEARCH('🔎 TRA CỨU NHANH'!$C$2,$B340)))),1,0)</f>
        <v>0</v>
      </c>
      <c r="M340" s="1" t="str">
        <f t="shared" si="10"/>
        <v/>
      </c>
      <c r="N340" s="1">
        <f>N(N339)+IF(AND('💰 BÁO GIÁ'!$C$27&lt;&gt;"",OR(ISNUMBER(SEARCH('💰 BÁO GIÁ'!$C$27,$A340)),ISNUMBER(SEARCH('💰 BÁO GIÁ'!$C$27,$B340)))),1,0)</f>
        <v>0</v>
      </c>
      <c r="O340" s="1" t="str">
        <f t="shared" si="11"/>
        <v/>
      </c>
    </row>
    <row r="341" customHeight="1" spans="1:15">
      <c r="A341" s="1" t="str">
        <f>IF('🔩 PISTON'!A385="","",'🔩 PISTON'!A385)</f>
        <v/>
      </c>
      <c r="B341" s="1" t="str">
        <f>IF('🔩 PISTON'!A385="","","Piston "&amp;'🔩 PISTON'!U385)</f>
        <v/>
      </c>
      <c r="C341" s="1" t="str">
        <f>IF('🔩 PISTON'!A385="","","Piston")</f>
        <v/>
      </c>
      <c r="D341" s="1" t="str">
        <f>IF('🔩 PISTON'!A385="","",'🔩 PISTON'!L385)</f>
        <v/>
      </c>
      <c r="E341" s="1" t="str">
        <f>IF('🔩 PISTON'!A385="","",'🔩 PISTON'!M385)</f>
        <v/>
      </c>
      <c r="F341" s="1" t="str">
        <f>IF('🔩 PISTON'!A385="","",'🔩 PISTON'!N385)</f>
        <v/>
      </c>
      <c r="G341" s="1" t="str">
        <f>IF('🔩 PISTON'!A385="","",'🔩 PISTON'!O385)</f>
        <v/>
      </c>
      <c r="H341" s="1" t="str">
        <f>IF('🔩 PISTON'!A385="","",'🔩 PISTON'!P385)</f>
        <v/>
      </c>
      <c r="I341" s="1" t="str">
        <f>IF('🔩 PISTON'!A385="","",'🔩 PISTON'!Q385)</f>
        <v/>
      </c>
      <c r="J341" s="1" t="str">
        <f>IF('🔩 PISTON'!A385="","",'🔩 PISTON'!D385)</f>
        <v/>
      </c>
      <c r="L341" s="1">
        <f>N(L340)+IF(AND('🔎 TRA CỨU NHANH'!$C$2&lt;&gt;"",OR(ISNUMBER(SEARCH('🔎 TRA CỨU NHANH'!$C$2,$A341)),ISNUMBER(SEARCH('🔎 TRA CỨU NHANH'!$C$2,$B341)))),1,0)</f>
        <v>0</v>
      </c>
      <c r="M341" s="1" t="str">
        <f t="shared" si="10"/>
        <v/>
      </c>
      <c r="N341" s="1">
        <f>N(N340)+IF(AND('💰 BÁO GIÁ'!$C$27&lt;&gt;"",OR(ISNUMBER(SEARCH('💰 BÁO GIÁ'!$C$27,$A341)),ISNUMBER(SEARCH('💰 BÁO GIÁ'!$C$27,$B341)))),1,0)</f>
        <v>0</v>
      </c>
      <c r="O341" s="1" t="str">
        <f t="shared" si="11"/>
        <v/>
      </c>
    </row>
    <row r="342" customHeight="1" spans="1:15">
      <c r="A342" s="1" t="str">
        <f>IF('🔩 PISTON'!A386="","",'🔩 PISTON'!A386)</f>
        <v/>
      </c>
      <c r="B342" s="1" t="str">
        <f>IF('🔩 PISTON'!A386="","","Piston "&amp;'🔩 PISTON'!U386)</f>
        <v/>
      </c>
      <c r="C342" s="1" t="str">
        <f>IF('🔩 PISTON'!A386="","","Piston")</f>
        <v/>
      </c>
      <c r="D342" s="1" t="str">
        <f>IF('🔩 PISTON'!A386="","",'🔩 PISTON'!L386)</f>
        <v/>
      </c>
      <c r="E342" s="1" t="str">
        <f>IF('🔩 PISTON'!A386="","",'🔩 PISTON'!M386)</f>
        <v/>
      </c>
      <c r="F342" s="1" t="str">
        <f>IF('🔩 PISTON'!A386="","",'🔩 PISTON'!N386)</f>
        <v/>
      </c>
      <c r="G342" s="1" t="str">
        <f>IF('🔩 PISTON'!A386="","",'🔩 PISTON'!O386)</f>
        <v/>
      </c>
      <c r="H342" s="1" t="str">
        <f>IF('🔩 PISTON'!A386="","",'🔩 PISTON'!P386)</f>
        <v/>
      </c>
      <c r="I342" s="1" t="str">
        <f>IF('🔩 PISTON'!A386="","",'🔩 PISTON'!Q386)</f>
        <v/>
      </c>
      <c r="J342" s="1" t="str">
        <f>IF('🔩 PISTON'!A386="","",'🔩 PISTON'!D386)</f>
        <v/>
      </c>
      <c r="L342" s="1">
        <f>N(L341)+IF(AND('🔎 TRA CỨU NHANH'!$C$2&lt;&gt;"",OR(ISNUMBER(SEARCH('🔎 TRA CỨU NHANH'!$C$2,$A342)),ISNUMBER(SEARCH('🔎 TRA CỨU NHANH'!$C$2,$B342)))),1,0)</f>
        <v>0</v>
      </c>
      <c r="M342" s="1" t="str">
        <f t="shared" si="10"/>
        <v/>
      </c>
      <c r="N342" s="1">
        <f>N(N341)+IF(AND('💰 BÁO GIÁ'!$C$27&lt;&gt;"",OR(ISNUMBER(SEARCH('💰 BÁO GIÁ'!$C$27,$A342)),ISNUMBER(SEARCH('💰 BÁO GIÁ'!$C$27,$B342)))),1,0)</f>
        <v>0</v>
      </c>
      <c r="O342" s="1" t="str">
        <f t="shared" si="11"/>
        <v/>
      </c>
    </row>
    <row r="343" customHeight="1" spans="1:15">
      <c r="A343" s="1" t="str">
        <f>IF('🔩 PISTON'!A387="","",'🔩 PISTON'!A387)</f>
        <v/>
      </c>
      <c r="B343" s="1" t="str">
        <f>IF('🔩 PISTON'!A387="","","Piston "&amp;'🔩 PISTON'!U387)</f>
        <v/>
      </c>
      <c r="C343" s="1" t="str">
        <f>IF('🔩 PISTON'!A387="","","Piston")</f>
        <v/>
      </c>
      <c r="D343" s="1" t="str">
        <f>IF('🔩 PISTON'!A387="","",'🔩 PISTON'!L387)</f>
        <v/>
      </c>
      <c r="E343" s="1" t="str">
        <f>IF('🔩 PISTON'!A387="","",'🔩 PISTON'!M387)</f>
        <v/>
      </c>
      <c r="F343" s="1" t="str">
        <f>IF('🔩 PISTON'!A387="","",'🔩 PISTON'!N387)</f>
        <v/>
      </c>
      <c r="G343" s="1" t="str">
        <f>IF('🔩 PISTON'!A387="","",'🔩 PISTON'!O387)</f>
        <v/>
      </c>
      <c r="H343" s="1" t="str">
        <f>IF('🔩 PISTON'!A387="","",'🔩 PISTON'!P387)</f>
        <v/>
      </c>
      <c r="I343" s="1" t="str">
        <f>IF('🔩 PISTON'!A387="","",'🔩 PISTON'!Q387)</f>
        <v/>
      </c>
      <c r="J343" s="1" t="str">
        <f>IF('🔩 PISTON'!A387="","",'🔩 PISTON'!D387)</f>
        <v/>
      </c>
      <c r="L343" s="1">
        <f>N(L342)+IF(AND('🔎 TRA CỨU NHANH'!$C$2&lt;&gt;"",OR(ISNUMBER(SEARCH('🔎 TRA CỨU NHANH'!$C$2,$A343)),ISNUMBER(SEARCH('🔎 TRA CỨU NHANH'!$C$2,$B343)))),1,0)</f>
        <v>0</v>
      </c>
      <c r="M343" s="1" t="str">
        <f t="shared" si="10"/>
        <v/>
      </c>
      <c r="N343" s="1">
        <f>N(N342)+IF(AND('💰 BÁO GIÁ'!$C$27&lt;&gt;"",OR(ISNUMBER(SEARCH('💰 BÁO GIÁ'!$C$27,$A343)),ISNUMBER(SEARCH('💰 BÁO GIÁ'!$C$27,$B343)))),1,0)</f>
        <v>0</v>
      </c>
      <c r="O343" s="1" t="str">
        <f t="shared" si="11"/>
        <v/>
      </c>
    </row>
    <row r="344" customHeight="1" spans="1:15">
      <c r="A344" s="1" t="str">
        <f>IF('🔩 PISTON'!A388="","",'🔩 PISTON'!A388)</f>
        <v/>
      </c>
      <c r="B344" s="1" t="str">
        <f>IF('🔩 PISTON'!A388="","","Piston "&amp;'🔩 PISTON'!U388)</f>
        <v/>
      </c>
      <c r="C344" s="1" t="str">
        <f>IF('🔩 PISTON'!A388="","","Piston")</f>
        <v/>
      </c>
      <c r="D344" s="1" t="str">
        <f>IF('🔩 PISTON'!A388="","",'🔩 PISTON'!L388)</f>
        <v/>
      </c>
      <c r="E344" s="1" t="str">
        <f>IF('🔩 PISTON'!A388="","",'🔩 PISTON'!M388)</f>
        <v/>
      </c>
      <c r="F344" s="1" t="str">
        <f>IF('🔩 PISTON'!A388="","",'🔩 PISTON'!N388)</f>
        <v/>
      </c>
      <c r="G344" s="1" t="str">
        <f>IF('🔩 PISTON'!A388="","",'🔩 PISTON'!O388)</f>
        <v/>
      </c>
      <c r="H344" s="1" t="str">
        <f>IF('🔩 PISTON'!A388="","",'🔩 PISTON'!P388)</f>
        <v/>
      </c>
      <c r="I344" s="1" t="str">
        <f>IF('🔩 PISTON'!A388="","",'🔩 PISTON'!Q388)</f>
        <v/>
      </c>
      <c r="J344" s="1" t="str">
        <f>IF('🔩 PISTON'!A388="","",'🔩 PISTON'!D388)</f>
        <v/>
      </c>
      <c r="L344" s="1">
        <f>N(L343)+IF(AND('🔎 TRA CỨU NHANH'!$C$2&lt;&gt;"",OR(ISNUMBER(SEARCH('🔎 TRA CỨU NHANH'!$C$2,$A344)),ISNUMBER(SEARCH('🔎 TRA CỨU NHANH'!$C$2,$B344)))),1,0)</f>
        <v>0</v>
      </c>
      <c r="M344" s="1" t="str">
        <f t="shared" si="10"/>
        <v/>
      </c>
      <c r="N344" s="1">
        <f>N(N343)+IF(AND('💰 BÁO GIÁ'!$C$27&lt;&gt;"",OR(ISNUMBER(SEARCH('💰 BÁO GIÁ'!$C$27,$A344)),ISNUMBER(SEARCH('💰 BÁO GIÁ'!$C$27,$B344)))),1,0)</f>
        <v>0</v>
      </c>
      <c r="O344" s="1" t="str">
        <f t="shared" si="11"/>
        <v/>
      </c>
    </row>
    <row r="345" customHeight="1" spans="1:15">
      <c r="A345" s="1" t="str">
        <f>IF('🔩 PISTON'!A389="","",'🔩 PISTON'!A389)</f>
        <v/>
      </c>
      <c r="B345" s="1" t="str">
        <f>IF('🔩 PISTON'!A389="","","Piston "&amp;'🔩 PISTON'!U389)</f>
        <v/>
      </c>
      <c r="C345" s="1" t="str">
        <f>IF('🔩 PISTON'!A389="","","Piston")</f>
        <v/>
      </c>
      <c r="D345" s="1" t="str">
        <f>IF('🔩 PISTON'!A389="","",'🔩 PISTON'!L389)</f>
        <v/>
      </c>
      <c r="E345" s="1" t="str">
        <f>IF('🔩 PISTON'!A389="","",'🔩 PISTON'!M389)</f>
        <v/>
      </c>
      <c r="F345" s="1" t="str">
        <f>IF('🔩 PISTON'!A389="","",'🔩 PISTON'!N389)</f>
        <v/>
      </c>
      <c r="G345" s="1" t="str">
        <f>IF('🔩 PISTON'!A389="","",'🔩 PISTON'!O389)</f>
        <v/>
      </c>
      <c r="H345" s="1" t="str">
        <f>IF('🔩 PISTON'!A389="","",'🔩 PISTON'!P389)</f>
        <v/>
      </c>
      <c r="I345" s="1" t="str">
        <f>IF('🔩 PISTON'!A389="","",'🔩 PISTON'!Q389)</f>
        <v/>
      </c>
      <c r="J345" s="1" t="str">
        <f>IF('🔩 PISTON'!A389="","",'🔩 PISTON'!D389)</f>
        <v/>
      </c>
      <c r="L345" s="1">
        <f>N(L344)+IF(AND('🔎 TRA CỨU NHANH'!$C$2&lt;&gt;"",OR(ISNUMBER(SEARCH('🔎 TRA CỨU NHANH'!$C$2,$A345)),ISNUMBER(SEARCH('🔎 TRA CỨU NHANH'!$C$2,$B345)))),1,0)</f>
        <v>0</v>
      </c>
      <c r="M345" s="1" t="str">
        <f t="shared" si="10"/>
        <v/>
      </c>
      <c r="N345" s="1">
        <f>N(N344)+IF(AND('💰 BÁO GIÁ'!$C$27&lt;&gt;"",OR(ISNUMBER(SEARCH('💰 BÁO GIÁ'!$C$27,$A345)),ISNUMBER(SEARCH('💰 BÁO GIÁ'!$C$27,$B345)))),1,0)</f>
        <v>0</v>
      </c>
      <c r="O345" s="1" t="str">
        <f t="shared" si="11"/>
        <v/>
      </c>
    </row>
    <row r="346" customHeight="1" spans="1:15">
      <c r="A346" s="1" t="str">
        <f>IF('🔩 PISTON'!A390="","",'🔩 PISTON'!A390)</f>
        <v/>
      </c>
      <c r="B346" s="1" t="str">
        <f>IF('🔩 PISTON'!A390="","","Piston "&amp;'🔩 PISTON'!U390)</f>
        <v/>
      </c>
      <c r="C346" s="1" t="str">
        <f>IF('🔩 PISTON'!A390="","","Piston")</f>
        <v/>
      </c>
      <c r="D346" s="1" t="str">
        <f>IF('🔩 PISTON'!A390="","",'🔩 PISTON'!L390)</f>
        <v/>
      </c>
      <c r="E346" s="1" t="str">
        <f>IF('🔩 PISTON'!A390="","",'🔩 PISTON'!M390)</f>
        <v/>
      </c>
      <c r="F346" s="1" t="str">
        <f>IF('🔩 PISTON'!A390="","",'🔩 PISTON'!N390)</f>
        <v/>
      </c>
      <c r="G346" s="1" t="str">
        <f>IF('🔩 PISTON'!A390="","",'🔩 PISTON'!O390)</f>
        <v/>
      </c>
      <c r="H346" s="1" t="str">
        <f>IF('🔩 PISTON'!A390="","",'🔩 PISTON'!P390)</f>
        <v/>
      </c>
      <c r="I346" s="1" t="str">
        <f>IF('🔩 PISTON'!A390="","",'🔩 PISTON'!Q390)</f>
        <v/>
      </c>
      <c r="J346" s="1" t="str">
        <f>IF('🔩 PISTON'!A390="","",'🔩 PISTON'!D390)</f>
        <v/>
      </c>
      <c r="L346" s="1">
        <f>N(L345)+IF(AND('🔎 TRA CỨU NHANH'!$C$2&lt;&gt;"",OR(ISNUMBER(SEARCH('🔎 TRA CỨU NHANH'!$C$2,$A346)),ISNUMBER(SEARCH('🔎 TRA CỨU NHANH'!$C$2,$B346)))),1,0)</f>
        <v>0</v>
      </c>
      <c r="M346" s="1" t="str">
        <f t="shared" si="10"/>
        <v/>
      </c>
      <c r="N346" s="1">
        <f>N(N345)+IF(AND('💰 BÁO GIÁ'!$C$27&lt;&gt;"",OR(ISNUMBER(SEARCH('💰 BÁO GIÁ'!$C$27,$A346)),ISNUMBER(SEARCH('💰 BÁO GIÁ'!$C$27,$B346)))),1,0)</f>
        <v>0</v>
      </c>
      <c r="O346" s="1" t="str">
        <f t="shared" si="11"/>
        <v/>
      </c>
    </row>
    <row r="347" customHeight="1" spans="1:15">
      <c r="A347" s="1" t="str">
        <f>IF('🔩 PISTON'!A391="","",'🔩 PISTON'!A391)</f>
        <v/>
      </c>
      <c r="B347" s="1" t="str">
        <f>IF('🔩 PISTON'!A391="","","Piston "&amp;'🔩 PISTON'!U391)</f>
        <v/>
      </c>
      <c r="C347" s="1" t="str">
        <f>IF('🔩 PISTON'!A391="","","Piston")</f>
        <v/>
      </c>
      <c r="D347" s="1" t="str">
        <f>IF('🔩 PISTON'!A391="","",'🔩 PISTON'!L391)</f>
        <v/>
      </c>
      <c r="E347" s="1" t="str">
        <f>IF('🔩 PISTON'!A391="","",'🔩 PISTON'!M391)</f>
        <v/>
      </c>
      <c r="F347" s="1" t="str">
        <f>IF('🔩 PISTON'!A391="","",'🔩 PISTON'!N391)</f>
        <v/>
      </c>
      <c r="G347" s="1" t="str">
        <f>IF('🔩 PISTON'!A391="","",'🔩 PISTON'!O391)</f>
        <v/>
      </c>
      <c r="H347" s="1" t="str">
        <f>IF('🔩 PISTON'!A391="","",'🔩 PISTON'!P391)</f>
        <v/>
      </c>
      <c r="I347" s="1" t="str">
        <f>IF('🔩 PISTON'!A391="","",'🔩 PISTON'!Q391)</f>
        <v/>
      </c>
      <c r="J347" s="1" t="str">
        <f>IF('🔩 PISTON'!A391="","",'🔩 PISTON'!D391)</f>
        <v/>
      </c>
      <c r="L347" s="1">
        <f>N(L346)+IF(AND('🔎 TRA CỨU NHANH'!$C$2&lt;&gt;"",OR(ISNUMBER(SEARCH('🔎 TRA CỨU NHANH'!$C$2,$A347)),ISNUMBER(SEARCH('🔎 TRA CỨU NHANH'!$C$2,$B347)))),1,0)</f>
        <v>0</v>
      </c>
      <c r="M347" s="1" t="str">
        <f t="shared" si="10"/>
        <v/>
      </c>
      <c r="N347" s="1">
        <f>N(N346)+IF(AND('💰 BÁO GIÁ'!$C$27&lt;&gt;"",OR(ISNUMBER(SEARCH('💰 BÁO GIÁ'!$C$27,$A347)),ISNUMBER(SEARCH('💰 BÁO GIÁ'!$C$27,$B347)))),1,0)</f>
        <v>0</v>
      </c>
      <c r="O347" s="1" t="str">
        <f t="shared" si="11"/>
        <v/>
      </c>
    </row>
    <row r="348" customHeight="1" spans="1:15">
      <c r="A348" s="1" t="str">
        <f>IF('🔩 PISTON'!A392="","",'🔩 PISTON'!A392)</f>
        <v/>
      </c>
      <c r="B348" s="1" t="str">
        <f>IF('🔩 PISTON'!A392="","","Piston "&amp;'🔩 PISTON'!U392)</f>
        <v/>
      </c>
      <c r="C348" s="1" t="str">
        <f>IF('🔩 PISTON'!A392="","","Piston")</f>
        <v/>
      </c>
      <c r="D348" s="1" t="str">
        <f>IF('🔩 PISTON'!A392="","",'🔩 PISTON'!L392)</f>
        <v/>
      </c>
      <c r="E348" s="1" t="str">
        <f>IF('🔩 PISTON'!A392="","",'🔩 PISTON'!M392)</f>
        <v/>
      </c>
      <c r="F348" s="1" t="str">
        <f>IF('🔩 PISTON'!A392="","",'🔩 PISTON'!N392)</f>
        <v/>
      </c>
      <c r="G348" s="1" t="str">
        <f>IF('🔩 PISTON'!A392="","",'🔩 PISTON'!O392)</f>
        <v/>
      </c>
      <c r="H348" s="1" t="str">
        <f>IF('🔩 PISTON'!A392="","",'🔩 PISTON'!P392)</f>
        <v/>
      </c>
      <c r="I348" s="1" t="str">
        <f>IF('🔩 PISTON'!A392="","",'🔩 PISTON'!Q392)</f>
        <v/>
      </c>
      <c r="J348" s="1" t="str">
        <f>IF('🔩 PISTON'!A392="","",'🔩 PISTON'!D392)</f>
        <v/>
      </c>
      <c r="L348" s="1">
        <f>N(L347)+IF(AND('🔎 TRA CỨU NHANH'!$C$2&lt;&gt;"",OR(ISNUMBER(SEARCH('🔎 TRA CỨU NHANH'!$C$2,$A348)),ISNUMBER(SEARCH('🔎 TRA CỨU NHANH'!$C$2,$B348)))),1,0)</f>
        <v>0</v>
      </c>
      <c r="M348" s="1" t="str">
        <f t="shared" si="10"/>
        <v/>
      </c>
      <c r="N348" s="1">
        <f>N(N347)+IF(AND('💰 BÁO GIÁ'!$C$27&lt;&gt;"",OR(ISNUMBER(SEARCH('💰 BÁO GIÁ'!$C$27,$A348)),ISNUMBER(SEARCH('💰 BÁO GIÁ'!$C$27,$B348)))),1,0)</f>
        <v>0</v>
      </c>
      <c r="O348" s="1" t="str">
        <f t="shared" si="11"/>
        <v/>
      </c>
    </row>
    <row r="349" customHeight="1" spans="1:15">
      <c r="A349" s="1" t="str">
        <f>IF('🔩 PISTON'!A393="","",'🔩 PISTON'!A393)</f>
        <v/>
      </c>
      <c r="B349" s="1" t="str">
        <f>IF('🔩 PISTON'!A393="","","Piston "&amp;'🔩 PISTON'!U393)</f>
        <v/>
      </c>
      <c r="C349" s="1" t="str">
        <f>IF('🔩 PISTON'!A393="","","Piston")</f>
        <v/>
      </c>
      <c r="D349" s="1" t="str">
        <f>IF('🔩 PISTON'!A393="","",'🔩 PISTON'!L393)</f>
        <v/>
      </c>
      <c r="E349" s="1" t="str">
        <f>IF('🔩 PISTON'!A393="","",'🔩 PISTON'!M393)</f>
        <v/>
      </c>
      <c r="F349" s="1" t="str">
        <f>IF('🔩 PISTON'!A393="","",'🔩 PISTON'!N393)</f>
        <v/>
      </c>
      <c r="G349" s="1" t="str">
        <f>IF('🔩 PISTON'!A393="","",'🔩 PISTON'!O393)</f>
        <v/>
      </c>
      <c r="H349" s="1" t="str">
        <f>IF('🔩 PISTON'!A393="","",'🔩 PISTON'!P393)</f>
        <v/>
      </c>
      <c r="I349" s="1" t="str">
        <f>IF('🔩 PISTON'!A393="","",'🔩 PISTON'!Q393)</f>
        <v/>
      </c>
      <c r="J349" s="1" t="str">
        <f>IF('🔩 PISTON'!A393="","",'🔩 PISTON'!D393)</f>
        <v/>
      </c>
      <c r="L349" s="1">
        <f>N(L348)+IF(AND('🔎 TRA CỨU NHANH'!$C$2&lt;&gt;"",OR(ISNUMBER(SEARCH('🔎 TRA CỨU NHANH'!$C$2,$A349)),ISNUMBER(SEARCH('🔎 TRA CỨU NHANH'!$C$2,$B349)))),1,0)</f>
        <v>0</v>
      </c>
      <c r="M349" s="1" t="str">
        <f t="shared" si="10"/>
        <v/>
      </c>
      <c r="N349" s="1">
        <f>N(N348)+IF(AND('💰 BÁO GIÁ'!$C$27&lt;&gt;"",OR(ISNUMBER(SEARCH('💰 BÁO GIÁ'!$C$27,$A349)),ISNUMBER(SEARCH('💰 BÁO GIÁ'!$C$27,$B349)))),1,0)</f>
        <v>0</v>
      </c>
      <c r="O349" s="1" t="str">
        <f t="shared" si="11"/>
        <v/>
      </c>
    </row>
    <row r="350" customHeight="1" spans="1:15">
      <c r="A350" s="1" t="str">
        <f>IF('🔩 PISTON'!A394="","",'🔩 PISTON'!A394)</f>
        <v/>
      </c>
      <c r="B350" s="1" t="str">
        <f>IF('🔩 PISTON'!A394="","","Piston "&amp;'🔩 PISTON'!U394)</f>
        <v/>
      </c>
      <c r="C350" s="1" t="str">
        <f>IF('🔩 PISTON'!A394="","","Piston")</f>
        <v/>
      </c>
      <c r="D350" s="1" t="str">
        <f>IF('🔩 PISTON'!A394="","",'🔩 PISTON'!L394)</f>
        <v/>
      </c>
      <c r="E350" s="1" t="str">
        <f>IF('🔩 PISTON'!A394="","",'🔩 PISTON'!M394)</f>
        <v/>
      </c>
      <c r="F350" s="1" t="str">
        <f>IF('🔩 PISTON'!A394="","",'🔩 PISTON'!N394)</f>
        <v/>
      </c>
      <c r="G350" s="1" t="str">
        <f>IF('🔩 PISTON'!A394="","",'🔩 PISTON'!O394)</f>
        <v/>
      </c>
      <c r="H350" s="1" t="str">
        <f>IF('🔩 PISTON'!A394="","",'🔩 PISTON'!P394)</f>
        <v/>
      </c>
      <c r="I350" s="1" t="str">
        <f>IF('🔩 PISTON'!A394="","",'🔩 PISTON'!Q394)</f>
        <v/>
      </c>
      <c r="J350" s="1" t="str">
        <f>IF('🔩 PISTON'!A394="","",'🔩 PISTON'!D394)</f>
        <v/>
      </c>
      <c r="L350" s="1">
        <f>N(L349)+IF(AND('🔎 TRA CỨU NHANH'!$C$2&lt;&gt;"",OR(ISNUMBER(SEARCH('🔎 TRA CỨU NHANH'!$C$2,$A350)),ISNUMBER(SEARCH('🔎 TRA CỨU NHANH'!$C$2,$B350)))),1,0)</f>
        <v>0</v>
      </c>
      <c r="M350" s="1" t="str">
        <f t="shared" si="10"/>
        <v/>
      </c>
      <c r="N350" s="1">
        <f>N(N349)+IF(AND('💰 BÁO GIÁ'!$C$27&lt;&gt;"",OR(ISNUMBER(SEARCH('💰 BÁO GIÁ'!$C$27,$A350)),ISNUMBER(SEARCH('💰 BÁO GIÁ'!$C$27,$B350)))),1,0)</f>
        <v>0</v>
      </c>
      <c r="O350" s="1" t="str">
        <f t="shared" si="11"/>
        <v/>
      </c>
    </row>
    <row r="351" customHeight="1" spans="1:15">
      <c r="A351" s="1" t="str">
        <f>IF('🔩 PISTON'!A395="","",'🔩 PISTON'!A395)</f>
        <v/>
      </c>
      <c r="B351" s="1" t="str">
        <f>IF('🔩 PISTON'!A395="","","Piston "&amp;'🔩 PISTON'!U395)</f>
        <v/>
      </c>
      <c r="C351" s="1" t="str">
        <f>IF('🔩 PISTON'!A395="","","Piston")</f>
        <v/>
      </c>
      <c r="D351" s="1" t="str">
        <f>IF('🔩 PISTON'!A395="","",'🔩 PISTON'!L395)</f>
        <v/>
      </c>
      <c r="E351" s="1" t="str">
        <f>IF('🔩 PISTON'!A395="","",'🔩 PISTON'!M395)</f>
        <v/>
      </c>
      <c r="F351" s="1" t="str">
        <f>IF('🔩 PISTON'!A395="","",'🔩 PISTON'!N395)</f>
        <v/>
      </c>
      <c r="G351" s="1" t="str">
        <f>IF('🔩 PISTON'!A395="","",'🔩 PISTON'!O395)</f>
        <v/>
      </c>
      <c r="H351" s="1" t="str">
        <f>IF('🔩 PISTON'!A395="","",'🔩 PISTON'!P395)</f>
        <v/>
      </c>
      <c r="I351" s="1" t="str">
        <f>IF('🔩 PISTON'!A395="","",'🔩 PISTON'!Q395)</f>
        <v/>
      </c>
      <c r="J351" s="1" t="str">
        <f>IF('🔩 PISTON'!A395="","",'🔩 PISTON'!D395)</f>
        <v/>
      </c>
      <c r="L351" s="1">
        <f>N(L350)+IF(AND('🔎 TRA CỨU NHANH'!$C$2&lt;&gt;"",OR(ISNUMBER(SEARCH('🔎 TRA CỨU NHANH'!$C$2,$A351)),ISNUMBER(SEARCH('🔎 TRA CỨU NHANH'!$C$2,$B351)))),1,0)</f>
        <v>0</v>
      </c>
      <c r="M351" s="1" t="str">
        <f t="shared" si="10"/>
        <v/>
      </c>
      <c r="N351" s="1">
        <f>N(N350)+IF(AND('💰 BÁO GIÁ'!$C$27&lt;&gt;"",OR(ISNUMBER(SEARCH('💰 BÁO GIÁ'!$C$27,$A351)),ISNUMBER(SEARCH('💰 BÁO GIÁ'!$C$27,$B351)))),1,0)</f>
        <v>0</v>
      </c>
      <c r="O351" s="1" t="str">
        <f t="shared" si="11"/>
        <v/>
      </c>
    </row>
    <row r="352" customHeight="1" spans="1:15">
      <c r="A352" s="1" t="str">
        <f>IF('🔩 PISTON'!A396="","",'🔩 PISTON'!A396)</f>
        <v/>
      </c>
      <c r="B352" s="1" t="str">
        <f>IF('🔩 PISTON'!A396="","","Piston "&amp;'🔩 PISTON'!U396)</f>
        <v/>
      </c>
      <c r="C352" s="1" t="str">
        <f>IF('🔩 PISTON'!A396="","","Piston")</f>
        <v/>
      </c>
      <c r="D352" s="1" t="str">
        <f>IF('🔩 PISTON'!A396="","",'🔩 PISTON'!L396)</f>
        <v/>
      </c>
      <c r="E352" s="1" t="str">
        <f>IF('🔩 PISTON'!A396="","",'🔩 PISTON'!M396)</f>
        <v/>
      </c>
      <c r="F352" s="1" t="str">
        <f>IF('🔩 PISTON'!A396="","",'🔩 PISTON'!N396)</f>
        <v/>
      </c>
      <c r="G352" s="1" t="str">
        <f>IF('🔩 PISTON'!A396="","",'🔩 PISTON'!O396)</f>
        <v/>
      </c>
      <c r="H352" s="1" t="str">
        <f>IF('🔩 PISTON'!A396="","",'🔩 PISTON'!P396)</f>
        <v/>
      </c>
      <c r="I352" s="1" t="str">
        <f>IF('🔩 PISTON'!A396="","",'🔩 PISTON'!Q396)</f>
        <v/>
      </c>
      <c r="J352" s="1" t="str">
        <f>IF('🔩 PISTON'!A396="","",'🔩 PISTON'!D396)</f>
        <v/>
      </c>
      <c r="L352" s="1">
        <f>N(L351)+IF(AND('🔎 TRA CỨU NHANH'!$C$2&lt;&gt;"",OR(ISNUMBER(SEARCH('🔎 TRA CỨU NHANH'!$C$2,$A352)),ISNUMBER(SEARCH('🔎 TRA CỨU NHANH'!$C$2,$B352)))),1,0)</f>
        <v>0</v>
      </c>
      <c r="M352" s="1" t="str">
        <f t="shared" si="10"/>
        <v/>
      </c>
      <c r="N352" s="1">
        <f>N(N351)+IF(AND('💰 BÁO GIÁ'!$C$27&lt;&gt;"",OR(ISNUMBER(SEARCH('💰 BÁO GIÁ'!$C$27,$A352)),ISNUMBER(SEARCH('💰 BÁO GIÁ'!$C$27,$B352)))),1,0)</f>
        <v>0</v>
      </c>
      <c r="O352" s="1" t="str">
        <f t="shared" si="11"/>
        <v/>
      </c>
    </row>
    <row r="353" customHeight="1" spans="1:15">
      <c r="A353" s="1" t="str">
        <f>IF('🔩 PISTON'!A397="","",'🔩 PISTON'!A397)</f>
        <v/>
      </c>
      <c r="B353" s="1" t="str">
        <f>IF('🔩 PISTON'!A397="","","Piston "&amp;'🔩 PISTON'!U397)</f>
        <v/>
      </c>
      <c r="C353" s="1" t="str">
        <f>IF('🔩 PISTON'!A397="","","Piston")</f>
        <v/>
      </c>
      <c r="D353" s="1" t="str">
        <f>IF('🔩 PISTON'!A397="","",'🔩 PISTON'!L397)</f>
        <v/>
      </c>
      <c r="E353" s="1" t="str">
        <f>IF('🔩 PISTON'!A397="","",'🔩 PISTON'!M397)</f>
        <v/>
      </c>
      <c r="F353" s="1" t="str">
        <f>IF('🔩 PISTON'!A397="","",'🔩 PISTON'!N397)</f>
        <v/>
      </c>
      <c r="G353" s="1" t="str">
        <f>IF('🔩 PISTON'!A397="","",'🔩 PISTON'!O397)</f>
        <v/>
      </c>
      <c r="H353" s="1" t="str">
        <f>IF('🔩 PISTON'!A397="","",'🔩 PISTON'!P397)</f>
        <v/>
      </c>
      <c r="I353" s="1" t="str">
        <f>IF('🔩 PISTON'!A397="","",'🔩 PISTON'!Q397)</f>
        <v/>
      </c>
      <c r="J353" s="1" t="str">
        <f>IF('🔩 PISTON'!A397="","",'🔩 PISTON'!D397)</f>
        <v/>
      </c>
      <c r="L353" s="1">
        <f>N(L352)+IF(AND('🔎 TRA CỨU NHANH'!$C$2&lt;&gt;"",OR(ISNUMBER(SEARCH('🔎 TRA CỨU NHANH'!$C$2,$A353)),ISNUMBER(SEARCH('🔎 TRA CỨU NHANH'!$C$2,$B353)))),1,0)</f>
        <v>0</v>
      </c>
      <c r="M353" s="1" t="str">
        <f t="shared" si="10"/>
        <v/>
      </c>
      <c r="N353" s="1">
        <f>N(N352)+IF(AND('💰 BÁO GIÁ'!$C$27&lt;&gt;"",OR(ISNUMBER(SEARCH('💰 BÁO GIÁ'!$C$27,$A353)),ISNUMBER(SEARCH('💰 BÁO GIÁ'!$C$27,$B353)))),1,0)</f>
        <v>0</v>
      </c>
      <c r="O353" s="1" t="str">
        <f t="shared" si="11"/>
        <v/>
      </c>
    </row>
    <row r="354" customHeight="1" spans="1:15">
      <c r="A354" s="1" t="str">
        <f>IF('🔩 PISTON'!A398="","",'🔩 PISTON'!A398)</f>
        <v/>
      </c>
      <c r="B354" s="1" t="str">
        <f>IF('🔩 PISTON'!A398="","","Piston "&amp;'🔩 PISTON'!U398)</f>
        <v/>
      </c>
      <c r="C354" s="1" t="str">
        <f>IF('🔩 PISTON'!A398="","","Piston")</f>
        <v/>
      </c>
      <c r="D354" s="1" t="str">
        <f>IF('🔩 PISTON'!A398="","",'🔩 PISTON'!L398)</f>
        <v/>
      </c>
      <c r="E354" s="1" t="str">
        <f>IF('🔩 PISTON'!A398="","",'🔩 PISTON'!M398)</f>
        <v/>
      </c>
      <c r="F354" s="1" t="str">
        <f>IF('🔩 PISTON'!A398="","",'🔩 PISTON'!N398)</f>
        <v/>
      </c>
      <c r="G354" s="1" t="str">
        <f>IF('🔩 PISTON'!A398="","",'🔩 PISTON'!O398)</f>
        <v/>
      </c>
      <c r="H354" s="1" t="str">
        <f>IF('🔩 PISTON'!A398="","",'🔩 PISTON'!P398)</f>
        <v/>
      </c>
      <c r="I354" s="1" t="str">
        <f>IF('🔩 PISTON'!A398="","",'🔩 PISTON'!Q398)</f>
        <v/>
      </c>
      <c r="J354" s="1" t="str">
        <f>IF('🔩 PISTON'!A398="","",'🔩 PISTON'!D398)</f>
        <v/>
      </c>
      <c r="L354" s="1">
        <f>N(L353)+IF(AND('🔎 TRA CỨU NHANH'!$C$2&lt;&gt;"",OR(ISNUMBER(SEARCH('🔎 TRA CỨU NHANH'!$C$2,$A354)),ISNUMBER(SEARCH('🔎 TRA CỨU NHANH'!$C$2,$B354)))),1,0)</f>
        <v>0</v>
      </c>
      <c r="M354" s="1" t="str">
        <f t="shared" si="10"/>
        <v/>
      </c>
      <c r="N354" s="1">
        <f>N(N353)+IF(AND('💰 BÁO GIÁ'!$C$27&lt;&gt;"",OR(ISNUMBER(SEARCH('💰 BÁO GIÁ'!$C$27,$A354)),ISNUMBER(SEARCH('💰 BÁO GIÁ'!$C$27,$B354)))),1,0)</f>
        <v>0</v>
      </c>
      <c r="O354" s="1" t="str">
        <f t="shared" si="11"/>
        <v/>
      </c>
    </row>
    <row r="355" customHeight="1" spans="1:15">
      <c r="A355" s="1" t="str">
        <f>IF('🔩 PISTON'!A399="","",'🔩 PISTON'!A399)</f>
        <v/>
      </c>
      <c r="B355" s="1" t="str">
        <f>IF('🔩 PISTON'!A399="","","Piston "&amp;'🔩 PISTON'!U399)</f>
        <v/>
      </c>
      <c r="C355" s="1" t="str">
        <f>IF('🔩 PISTON'!A399="","","Piston")</f>
        <v/>
      </c>
      <c r="D355" s="1" t="str">
        <f>IF('🔩 PISTON'!A399="","",'🔩 PISTON'!L399)</f>
        <v/>
      </c>
      <c r="E355" s="1" t="str">
        <f>IF('🔩 PISTON'!A399="","",'🔩 PISTON'!M399)</f>
        <v/>
      </c>
      <c r="F355" s="1" t="str">
        <f>IF('🔩 PISTON'!A399="","",'🔩 PISTON'!N399)</f>
        <v/>
      </c>
      <c r="G355" s="1" t="str">
        <f>IF('🔩 PISTON'!A399="","",'🔩 PISTON'!O399)</f>
        <v/>
      </c>
      <c r="H355" s="1" t="str">
        <f>IF('🔩 PISTON'!A399="","",'🔩 PISTON'!P399)</f>
        <v/>
      </c>
      <c r="I355" s="1" t="str">
        <f>IF('🔩 PISTON'!A399="","",'🔩 PISTON'!Q399)</f>
        <v/>
      </c>
      <c r="J355" s="1" t="str">
        <f>IF('🔩 PISTON'!A399="","",'🔩 PISTON'!D399)</f>
        <v/>
      </c>
      <c r="L355" s="1">
        <f>N(L354)+IF(AND('🔎 TRA CỨU NHANH'!$C$2&lt;&gt;"",OR(ISNUMBER(SEARCH('🔎 TRA CỨU NHANH'!$C$2,$A355)),ISNUMBER(SEARCH('🔎 TRA CỨU NHANH'!$C$2,$B355)))),1,0)</f>
        <v>0</v>
      </c>
      <c r="M355" s="1" t="str">
        <f t="shared" si="10"/>
        <v/>
      </c>
      <c r="N355" s="1">
        <f>N(N354)+IF(AND('💰 BÁO GIÁ'!$C$27&lt;&gt;"",OR(ISNUMBER(SEARCH('💰 BÁO GIÁ'!$C$27,$A355)),ISNUMBER(SEARCH('💰 BÁO GIÁ'!$C$27,$B355)))),1,0)</f>
        <v>0</v>
      </c>
      <c r="O355" s="1" t="str">
        <f t="shared" si="11"/>
        <v/>
      </c>
    </row>
    <row r="356" customHeight="1" spans="1:15">
      <c r="A356" s="1" t="str">
        <f>IF('🔩 PISTON'!A400="","",'🔩 PISTON'!A400)</f>
        <v/>
      </c>
      <c r="B356" s="1" t="str">
        <f>IF('🔩 PISTON'!A400="","","Piston "&amp;'🔩 PISTON'!U400)</f>
        <v/>
      </c>
      <c r="C356" s="1" t="str">
        <f>IF('🔩 PISTON'!A400="","","Piston")</f>
        <v/>
      </c>
      <c r="D356" s="1" t="str">
        <f>IF('🔩 PISTON'!A400="","",'🔩 PISTON'!L400)</f>
        <v/>
      </c>
      <c r="E356" s="1" t="str">
        <f>IF('🔩 PISTON'!A400="","",'🔩 PISTON'!M400)</f>
        <v/>
      </c>
      <c r="F356" s="1" t="str">
        <f>IF('🔩 PISTON'!A400="","",'🔩 PISTON'!N400)</f>
        <v/>
      </c>
      <c r="G356" s="1" t="str">
        <f>IF('🔩 PISTON'!A400="","",'🔩 PISTON'!O400)</f>
        <v/>
      </c>
      <c r="H356" s="1" t="str">
        <f>IF('🔩 PISTON'!A400="","",'🔩 PISTON'!P400)</f>
        <v/>
      </c>
      <c r="I356" s="1" t="str">
        <f>IF('🔩 PISTON'!A400="","",'🔩 PISTON'!Q400)</f>
        <v/>
      </c>
      <c r="J356" s="1" t="str">
        <f>IF('🔩 PISTON'!A400="","",'🔩 PISTON'!D400)</f>
        <v/>
      </c>
      <c r="L356" s="1">
        <f>N(L355)+IF(AND('🔎 TRA CỨU NHANH'!$C$2&lt;&gt;"",OR(ISNUMBER(SEARCH('🔎 TRA CỨU NHANH'!$C$2,$A356)),ISNUMBER(SEARCH('🔎 TRA CỨU NHANH'!$C$2,$B356)))),1,0)</f>
        <v>0</v>
      </c>
      <c r="M356" s="1" t="str">
        <f t="shared" si="10"/>
        <v/>
      </c>
      <c r="N356" s="1">
        <f>N(N355)+IF(AND('💰 BÁO GIÁ'!$C$27&lt;&gt;"",OR(ISNUMBER(SEARCH('💰 BÁO GIÁ'!$C$27,$A356)),ISNUMBER(SEARCH('💰 BÁO GIÁ'!$C$27,$B356)))),1,0)</f>
        <v>0</v>
      </c>
      <c r="O356" s="1" t="str">
        <f t="shared" si="11"/>
        <v/>
      </c>
    </row>
    <row r="357" customHeight="1" spans="1:15">
      <c r="A357" s="1" t="str">
        <f>IF('🔩 PISTON'!A401="","",'🔩 PISTON'!A401)</f>
        <v/>
      </c>
      <c r="B357" s="1" t="str">
        <f>IF('🔩 PISTON'!A401="","","Piston "&amp;'🔩 PISTON'!U401)</f>
        <v/>
      </c>
      <c r="C357" s="1" t="str">
        <f>IF('🔩 PISTON'!A401="","","Piston")</f>
        <v/>
      </c>
      <c r="D357" s="1" t="str">
        <f>IF('🔩 PISTON'!A401="","",'🔩 PISTON'!L401)</f>
        <v/>
      </c>
      <c r="E357" s="1" t="str">
        <f>IF('🔩 PISTON'!A401="","",'🔩 PISTON'!M401)</f>
        <v/>
      </c>
      <c r="F357" s="1" t="str">
        <f>IF('🔩 PISTON'!A401="","",'🔩 PISTON'!N401)</f>
        <v/>
      </c>
      <c r="G357" s="1" t="str">
        <f>IF('🔩 PISTON'!A401="","",'🔩 PISTON'!O401)</f>
        <v/>
      </c>
      <c r="H357" s="1" t="str">
        <f>IF('🔩 PISTON'!A401="","",'🔩 PISTON'!P401)</f>
        <v/>
      </c>
      <c r="I357" s="1" t="str">
        <f>IF('🔩 PISTON'!A401="","",'🔩 PISTON'!Q401)</f>
        <v/>
      </c>
      <c r="J357" s="1" t="str">
        <f>IF('🔩 PISTON'!A401="","",'🔩 PISTON'!D401)</f>
        <v/>
      </c>
      <c r="L357" s="1">
        <f>N(L356)+IF(AND('🔎 TRA CỨU NHANH'!$C$2&lt;&gt;"",OR(ISNUMBER(SEARCH('🔎 TRA CỨU NHANH'!$C$2,$A357)),ISNUMBER(SEARCH('🔎 TRA CỨU NHANH'!$C$2,$B357)))),1,0)</f>
        <v>0</v>
      </c>
      <c r="M357" s="1" t="str">
        <f t="shared" si="10"/>
        <v/>
      </c>
      <c r="N357" s="1">
        <f>N(N356)+IF(AND('💰 BÁO GIÁ'!$C$27&lt;&gt;"",OR(ISNUMBER(SEARCH('💰 BÁO GIÁ'!$C$27,$A357)),ISNUMBER(SEARCH('💰 BÁO GIÁ'!$C$27,$B357)))),1,0)</f>
        <v>0</v>
      </c>
      <c r="O357" s="1" t="str">
        <f t="shared" si="11"/>
        <v/>
      </c>
    </row>
    <row r="358" customHeight="1" spans="1:15">
      <c r="A358" s="1" t="str">
        <f>IF('🔩 PISTON'!A402="","",'🔩 PISTON'!A402)</f>
        <v/>
      </c>
      <c r="B358" s="1" t="str">
        <f>IF('🔩 PISTON'!A402="","","Piston "&amp;'🔩 PISTON'!U402)</f>
        <v/>
      </c>
      <c r="C358" s="1" t="str">
        <f>IF('🔩 PISTON'!A402="","","Piston")</f>
        <v/>
      </c>
      <c r="D358" s="1" t="str">
        <f>IF('🔩 PISTON'!A402="","",'🔩 PISTON'!L402)</f>
        <v/>
      </c>
      <c r="E358" s="1" t="str">
        <f>IF('🔩 PISTON'!A402="","",'🔩 PISTON'!M402)</f>
        <v/>
      </c>
      <c r="F358" s="1" t="str">
        <f>IF('🔩 PISTON'!A402="","",'🔩 PISTON'!N402)</f>
        <v/>
      </c>
      <c r="G358" s="1" t="str">
        <f>IF('🔩 PISTON'!A402="","",'🔩 PISTON'!O402)</f>
        <v/>
      </c>
      <c r="H358" s="1" t="str">
        <f>IF('🔩 PISTON'!A402="","",'🔩 PISTON'!P402)</f>
        <v/>
      </c>
      <c r="I358" s="1" t="str">
        <f>IF('🔩 PISTON'!A402="","",'🔩 PISTON'!Q402)</f>
        <v/>
      </c>
      <c r="J358" s="1" t="str">
        <f>IF('🔩 PISTON'!A402="","",'🔩 PISTON'!D402)</f>
        <v/>
      </c>
      <c r="L358" s="1">
        <f>N(L357)+IF(AND('🔎 TRA CỨU NHANH'!$C$2&lt;&gt;"",OR(ISNUMBER(SEARCH('🔎 TRA CỨU NHANH'!$C$2,$A358)),ISNUMBER(SEARCH('🔎 TRA CỨU NHANH'!$C$2,$B358)))),1,0)</f>
        <v>0</v>
      </c>
      <c r="M358" s="1" t="str">
        <f t="shared" si="10"/>
        <v/>
      </c>
      <c r="N358" s="1">
        <f>N(N357)+IF(AND('💰 BÁO GIÁ'!$C$27&lt;&gt;"",OR(ISNUMBER(SEARCH('💰 BÁO GIÁ'!$C$27,$A358)),ISNUMBER(SEARCH('💰 BÁO GIÁ'!$C$27,$B358)))),1,0)</f>
        <v>0</v>
      </c>
      <c r="O358" s="1" t="str">
        <f t="shared" si="11"/>
        <v/>
      </c>
    </row>
    <row r="359" customHeight="1" spans="1:15">
      <c r="A359" s="1" t="str">
        <f>IF('🔩 PISTON'!A403="","",'🔩 PISTON'!A403)</f>
        <v/>
      </c>
      <c r="B359" s="1" t="str">
        <f>IF('🔩 PISTON'!A403="","","Piston "&amp;'🔩 PISTON'!U403)</f>
        <v/>
      </c>
      <c r="C359" s="1" t="str">
        <f>IF('🔩 PISTON'!A403="","","Piston")</f>
        <v/>
      </c>
      <c r="D359" s="1" t="str">
        <f>IF('🔩 PISTON'!A403="","",'🔩 PISTON'!L403)</f>
        <v/>
      </c>
      <c r="E359" s="1" t="str">
        <f>IF('🔩 PISTON'!A403="","",'🔩 PISTON'!M403)</f>
        <v/>
      </c>
      <c r="F359" s="1" t="str">
        <f>IF('🔩 PISTON'!A403="","",'🔩 PISTON'!N403)</f>
        <v/>
      </c>
      <c r="G359" s="1" t="str">
        <f>IF('🔩 PISTON'!A403="","",'🔩 PISTON'!O403)</f>
        <v/>
      </c>
      <c r="H359" s="1" t="str">
        <f>IF('🔩 PISTON'!A403="","",'🔩 PISTON'!P403)</f>
        <v/>
      </c>
      <c r="I359" s="1" t="str">
        <f>IF('🔩 PISTON'!A403="","",'🔩 PISTON'!Q403)</f>
        <v/>
      </c>
      <c r="J359" s="1" t="str">
        <f>IF('🔩 PISTON'!A403="","",'🔩 PISTON'!D403)</f>
        <v/>
      </c>
      <c r="L359" s="1">
        <f>N(L358)+IF(AND('🔎 TRA CỨU NHANH'!$C$2&lt;&gt;"",OR(ISNUMBER(SEARCH('🔎 TRA CỨU NHANH'!$C$2,$A359)),ISNUMBER(SEARCH('🔎 TRA CỨU NHANH'!$C$2,$B359)))),1,0)</f>
        <v>0</v>
      </c>
      <c r="M359" s="1" t="str">
        <f t="shared" si="10"/>
        <v/>
      </c>
      <c r="N359" s="1">
        <f>N(N358)+IF(AND('💰 BÁO GIÁ'!$C$27&lt;&gt;"",OR(ISNUMBER(SEARCH('💰 BÁO GIÁ'!$C$27,$A359)),ISNUMBER(SEARCH('💰 BÁO GIÁ'!$C$27,$B359)))),1,0)</f>
        <v>0</v>
      </c>
      <c r="O359" s="1" t="str">
        <f t="shared" si="11"/>
        <v/>
      </c>
    </row>
    <row r="360" customHeight="1" spans="1:15">
      <c r="A360" s="1" t="str">
        <f>IF('🔩 PISTON'!A404="","",'🔩 PISTON'!A404)</f>
        <v/>
      </c>
      <c r="B360" s="1" t="str">
        <f>IF('🔩 PISTON'!A404="","","Piston "&amp;'🔩 PISTON'!U404)</f>
        <v/>
      </c>
      <c r="C360" s="1" t="str">
        <f>IF('🔩 PISTON'!A404="","","Piston")</f>
        <v/>
      </c>
      <c r="D360" s="1" t="str">
        <f>IF('🔩 PISTON'!A404="","",'🔩 PISTON'!L404)</f>
        <v/>
      </c>
      <c r="E360" s="1" t="str">
        <f>IF('🔩 PISTON'!A404="","",'🔩 PISTON'!M404)</f>
        <v/>
      </c>
      <c r="F360" s="1" t="str">
        <f>IF('🔩 PISTON'!A404="","",'🔩 PISTON'!N404)</f>
        <v/>
      </c>
      <c r="G360" s="1" t="str">
        <f>IF('🔩 PISTON'!A404="","",'🔩 PISTON'!O404)</f>
        <v/>
      </c>
      <c r="H360" s="1" t="str">
        <f>IF('🔩 PISTON'!A404="","",'🔩 PISTON'!P404)</f>
        <v/>
      </c>
      <c r="I360" s="1" t="str">
        <f>IF('🔩 PISTON'!A404="","",'🔩 PISTON'!Q404)</f>
        <v/>
      </c>
      <c r="J360" s="1" t="str">
        <f>IF('🔩 PISTON'!A404="","",'🔩 PISTON'!D404)</f>
        <v/>
      </c>
      <c r="L360" s="1">
        <f>N(L359)+IF(AND('🔎 TRA CỨU NHANH'!$C$2&lt;&gt;"",OR(ISNUMBER(SEARCH('🔎 TRA CỨU NHANH'!$C$2,$A360)),ISNUMBER(SEARCH('🔎 TRA CỨU NHANH'!$C$2,$B360)))),1,0)</f>
        <v>0</v>
      </c>
      <c r="M360" s="1" t="str">
        <f t="shared" si="10"/>
        <v/>
      </c>
      <c r="N360" s="1">
        <f>N(N359)+IF(AND('💰 BÁO GIÁ'!$C$27&lt;&gt;"",OR(ISNUMBER(SEARCH('💰 BÁO GIÁ'!$C$27,$A360)),ISNUMBER(SEARCH('💰 BÁO GIÁ'!$C$27,$B360)))),1,0)</f>
        <v>0</v>
      </c>
      <c r="O360" s="1" t="str">
        <f t="shared" si="11"/>
        <v/>
      </c>
    </row>
    <row r="361" customHeight="1" spans="1:15">
      <c r="A361" s="1" t="str">
        <f>IF('🔩 PISTON'!A405="","",'🔩 PISTON'!A405)</f>
        <v/>
      </c>
      <c r="B361" s="1" t="str">
        <f>IF('🔩 PISTON'!A405="","","Piston "&amp;'🔩 PISTON'!U405)</f>
        <v/>
      </c>
      <c r="C361" s="1" t="str">
        <f>IF('🔩 PISTON'!A405="","","Piston")</f>
        <v/>
      </c>
      <c r="D361" s="1" t="str">
        <f>IF('🔩 PISTON'!A405="","",'🔩 PISTON'!L405)</f>
        <v/>
      </c>
      <c r="E361" s="1" t="str">
        <f>IF('🔩 PISTON'!A405="","",'🔩 PISTON'!M405)</f>
        <v/>
      </c>
      <c r="F361" s="1" t="str">
        <f>IF('🔩 PISTON'!A405="","",'🔩 PISTON'!N405)</f>
        <v/>
      </c>
      <c r="G361" s="1" t="str">
        <f>IF('🔩 PISTON'!A405="","",'🔩 PISTON'!O405)</f>
        <v/>
      </c>
      <c r="H361" s="1" t="str">
        <f>IF('🔩 PISTON'!A405="","",'🔩 PISTON'!P405)</f>
        <v/>
      </c>
      <c r="I361" s="1" t="str">
        <f>IF('🔩 PISTON'!A405="","",'🔩 PISTON'!Q405)</f>
        <v/>
      </c>
      <c r="J361" s="1" t="str">
        <f>IF('🔩 PISTON'!A405="","",'🔩 PISTON'!D405)</f>
        <v/>
      </c>
      <c r="L361" s="1">
        <f>N(L360)+IF(AND('🔎 TRA CỨU NHANH'!$C$2&lt;&gt;"",OR(ISNUMBER(SEARCH('🔎 TRA CỨU NHANH'!$C$2,$A361)),ISNUMBER(SEARCH('🔎 TRA CỨU NHANH'!$C$2,$B361)))),1,0)</f>
        <v>0</v>
      </c>
      <c r="M361" s="1" t="str">
        <f t="shared" si="10"/>
        <v/>
      </c>
      <c r="N361" s="1">
        <f>N(N360)+IF(AND('💰 BÁO GIÁ'!$C$27&lt;&gt;"",OR(ISNUMBER(SEARCH('💰 BÁO GIÁ'!$C$27,$A361)),ISNUMBER(SEARCH('💰 BÁO GIÁ'!$C$27,$B361)))),1,0)</f>
        <v>0</v>
      </c>
      <c r="O361" s="1" t="str">
        <f t="shared" si="11"/>
        <v/>
      </c>
    </row>
    <row r="362" customHeight="1" spans="1:15">
      <c r="A362" s="1" t="str">
        <f>IF('🔩 PISTON'!A406="","",'🔩 PISTON'!A406)</f>
        <v/>
      </c>
      <c r="B362" s="1" t="str">
        <f>IF('🔩 PISTON'!A406="","","Piston "&amp;'🔩 PISTON'!U406)</f>
        <v/>
      </c>
      <c r="C362" s="1" t="str">
        <f>IF('🔩 PISTON'!A406="","","Piston")</f>
        <v/>
      </c>
      <c r="D362" s="1" t="str">
        <f>IF('🔩 PISTON'!A406="","",'🔩 PISTON'!L406)</f>
        <v/>
      </c>
      <c r="E362" s="1" t="str">
        <f>IF('🔩 PISTON'!A406="","",'🔩 PISTON'!M406)</f>
        <v/>
      </c>
      <c r="F362" s="1" t="str">
        <f>IF('🔩 PISTON'!A406="","",'🔩 PISTON'!N406)</f>
        <v/>
      </c>
      <c r="G362" s="1" t="str">
        <f>IF('🔩 PISTON'!A406="","",'🔩 PISTON'!O406)</f>
        <v/>
      </c>
      <c r="H362" s="1" t="str">
        <f>IF('🔩 PISTON'!A406="","",'🔩 PISTON'!P406)</f>
        <v/>
      </c>
      <c r="I362" s="1" t="str">
        <f>IF('🔩 PISTON'!A406="","",'🔩 PISTON'!Q406)</f>
        <v/>
      </c>
      <c r="J362" s="1" t="str">
        <f>IF('🔩 PISTON'!A406="","",'🔩 PISTON'!D406)</f>
        <v/>
      </c>
      <c r="L362" s="1">
        <f>N(L361)+IF(AND('🔎 TRA CỨU NHANH'!$C$2&lt;&gt;"",OR(ISNUMBER(SEARCH('🔎 TRA CỨU NHANH'!$C$2,$A362)),ISNUMBER(SEARCH('🔎 TRA CỨU NHANH'!$C$2,$B362)))),1,0)</f>
        <v>0</v>
      </c>
      <c r="M362" s="1" t="str">
        <f t="shared" si="10"/>
        <v/>
      </c>
      <c r="N362" s="1">
        <f>N(N361)+IF(AND('💰 BÁO GIÁ'!$C$27&lt;&gt;"",OR(ISNUMBER(SEARCH('💰 BÁO GIÁ'!$C$27,$A362)),ISNUMBER(SEARCH('💰 BÁO GIÁ'!$C$27,$B362)))),1,0)</f>
        <v>0</v>
      </c>
      <c r="O362" s="1" t="str">
        <f t="shared" si="11"/>
        <v/>
      </c>
    </row>
    <row r="363" customHeight="1" spans="1:15">
      <c r="A363" s="1" t="str">
        <f>IF('🔩 PISTON'!A407="","",'🔩 PISTON'!A407)</f>
        <v/>
      </c>
      <c r="B363" s="1" t="str">
        <f>IF('🔩 PISTON'!A407="","","Piston "&amp;'🔩 PISTON'!U407)</f>
        <v/>
      </c>
      <c r="C363" s="1" t="str">
        <f>IF('🔩 PISTON'!A407="","","Piston")</f>
        <v/>
      </c>
      <c r="D363" s="1" t="str">
        <f>IF('🔩 PISTON'!A407="","",'🔩 PISTON'!L407)</f>
        <v/>
      </c>
      <c r="E363" s="1" t="str">
        <f>IF('🔩 PISTON'!A407="","",'🔩 PISTON'!M407)</f>
        <v/>
      </c>
      <c r="F363" s="1" t="str">
        <f>IF('🔩 PISTON'!A407="","",'🔩 PISTON'!N407)</f>
        <v/>
      </c>
      <c r="G363" s="1" t="str">
        <f>IF('🔩 PISTON'!A407="","",'🔩 PISTON'!O407)</f>
        <v/>
      </c>
      <c r="H363" s="1" t="str">
        <f>IF('🔩 PISTON'!A407="","",'🔩 PISTON'!P407)</f>
        <v/>
      </c>
      <c r="I363" s="1" t="str">
        <f>IF('🔩 PISTON'!A407="","",'🔩 PISTON'!Q407)</f>
        <v/>
      </c>
      <c r="J363" s="1" t="str">
        <f>IF('🔩 PISTON'!A407="","",'🔩 PISTON'!D407)</f>
        <v/>
      </c>
      <c r="L363" s="1">
        <f>N(L362)+IF(AND('🔎 TRA CỨU NHANH'!$C$2&lt;&gt;"",OR(ISNUMBER(SEARCH('🔎 TRA CỨU NHANH'!$C$2,$A363)),ISNUMBER(SEARCH('🔎 TRA CỨU NHANH'!$C$2,$B363)))),1,0)</f>
        <v>0</v>
      </c>
      <c r="M363" s="1" t="str">
        <f t="shared" si="10"/>
        <v/>
      </c>
      <c r="N363" s="1">
        <f>N(N362)+IF(AND('💰 BÁO GIÁ'!$C$27&lt;&gt;"",OR(ISNUMBER(SEARCH('💰 BÁO GIÁ'!$C$27,$A363)),ISNUMBER(SEARCH('💰 BÁO GIÁ'!$C$27,$B363)))),1,0)</f>
        <v>0</v>
      </c>
      <c r="O363" s="1" t="str">
        <f t="shared" si="11"/>
        <v/>
      </c>
    </row>
    <row r="364" customHeight="1" spans="1:15">
      <c r="A364" s="1" t="str">
        <f>IF('🔩 PISTON'!A408="","",'🔩 PISTON'!A408)</f>
        <v/>
      </c>
      <c r="B364" s="1" t="str">
        <f>IF('🔩 PISTON'!A408="","","Piston "&amp;'🔩 PISTON'!U408)</f>
        <v/>
      </c>
      <c r="C364" s="1" t="str">
        <f>IF('🔩 PISTON'!A408="","","Piston")</f>
        <v/>
      </c>
      <c r="D364" s="1" t="str">
        <f>IF('🔩 PISTON'!A408="","",'🔩 PISTON'!L408)</f>
        <v/>
      </c>
      <c r="E364" s="1" t="str">
        <f>IF('🔩 PISTON'!A408="","",'🔩 PISTON'!M408)</f>
        <v/>
      </c>
      <c r="F364" s="1" t="str">
        <f>IF('🔩 PISTON'!A408="","",'🔩 PISTON'!N408)</f>
        <v/>
      </c>
      <c r="G364" s="1" t="str">
        <f>IF('🔩 PISTON'!A408="","",'🔩 PISTON'!O408)</f>
        <v/>
      </c>
      <c r="H364" s="1" t="str">
        <f>IF('🔩 PISTON'!A408="","",'🔩 PISTON'!P408)</f>
        <v/>
      </c>
      <c r="I364" s="1" t="str">
        <f>IF('🔩 PISTON'!A408="","",'🔩 PISTON'!Q408)</f>
        <v/>
      </c>
      <c r="J364" s="1" t="str">
        <f>IF('🔩 PISTON'!A408="","",'🔩 PISTON'!D408)</f>
        <v/>
      </c>
      <c r="L364" s="1">
        <f>N(L363)+IF(AND('🔎 TRA CỨU NHANH'!$C$2&lt;&gt;"",OR(ISNUMBER(SEARCH('🔎 TRA CỨU NHANH'!$C$2,$A364)),ISNUMBER(SEARCH('🔎 TRA CỨU NHANH'!$C$2,$B364)))),1,0)</f>
        <v>0</v>
      </c>
      <c r="M364" s="1" t="str">
        <f t="shared" si="10"/>
        <v/>
      </c>
      <c r="N364" s="1">
        <f>N(N363)+IF(AND('💰 BÁO GIÁ'!$C$27&lt;&gt;"",OR(ISNUMBER(SEARCH('💰 BÁO GIÁ'!$C$27,$A364)),ISNUMBER(SEARCH('💰 BÁO GIÁ'!$C$27,$B364)))),1,0)</f>
        <v>0</v>
      </c>
      <c r="O364" s="1" t="str">
        <f t="shared" si="11"/>
        <v/>
      </c>
    </row>
    <row r="365" customHeight="1" spans="1:15">
      <c r="A365" s="1" t="str">
        <f>IF('🔩 PISTON'!A409="","",'🔩 PISTON'!A409)</f>
        <v/>
      </c>
      <c r="B365" s="1" t="str">
        <f>IF('🔩 PISTON'!A409="","","Piston "&amp;'🔩 PISTON'!U409)</f>
        <v/>
      </c>
      <c r="C365" s="1" t="str">
        <f>IF('🔩 PISTON'!A409="","","Piston")</f>
        <v/>
      </c>
      <c r="D365" s="1" t="str">
        <f>IF('🔩 PISTON'!A409="","",'🔩 PISTON'!L409)</f>
        <v/>
      </c>
      <c r="E365" s="1" t="str">
        <f>IF('🔩 PISTON'!A409="","",'🔩 PISTON'!M409)</f>
        <v/>
      </c>
      <c r="F365" s="1" t="str">
        <f>IF('🔩 PISTON'!A409="","",'🔩 PISTON'!N409)</f>
        <v/>
      </c>
      <c r="G365" s="1" t="str">
        <f>IF('🔩 PISTON'!A409="","",'🔩 PISTON'!O409)</f>
        <v/>
      </c>
      <c r="H365" s="1" t="str">
        <f>IF('🔩 PISTON'!A409="","",'🔩 PISTON'!P409)</f>
        <v/>
      </c>
      <c r="I365" s="1" t="str">
        <f>IF('🔩 PISTON'!A409="","",'🔩 PISTON'!Q409)</f>
        <v/>
      </c>
      <c r="J365" s="1" t="str">
        <f>IF('🔩 PISTON'!A409="","",'🔩 PISTON'!D409)</f>
        <v/>
      </c>
      <c r="L365" s="1">
        <f>N(L364)+IF(AND('🔎 TRA CỨU NHANH'!$C$2&lt;&gt;"",OR(ISNUMBER(SEARCH('🔎 TRA CỨU NHANH'!$C$2,$A365)),ISNUMBER(SEARCH('🔎 TRA CỨU NHANH'!$C$2,$B365)))),1,0)</f>
        <v>0</v>
      </c>
      <c r="M365" s="1" t="str">
        <f t="shared" si="10"/>
        <v/>
      </c>
      <c r="N365" s="1">
        <f>N(N364)+IF(AND('💰 BÁO GIÁ'!$C$27&lt;&gt;"",OR(ISNUMBER(SEARCH('💰 BÁO GIÁ'!$C$27,$A365)),ISNUMBER(SEARCH('💰 BÁO GIÁ'!$C$27,$B365)))),1,0)</f>
        <v>0</v>
      </c>
      <c r="O365" s="1" t="str">
        <f t="shared" si="11"/>
        <v/>
      </c>
    </row>
    <row r="366" customHeight="1" spans="1:15">
      <c r="A366" s="1" t="str">
        <f>IF('🔩 PISTON'!A410="","",'🔩 PISTON'!A410)</f>
        <v/>
      </c>
      <c r="B366" s="1" t="str">
        <f>IF('🔩 PISTON'!A410="","","Piston "&amp;'🔩 PISTON'!U410)</f>
        <v/>
      </c>
      <c r="C366" s="1" t="str">
        <f>IF('🔩 PISTON'!A410="","","Piston")</f>
        <v/>
      </c>
      <c r="D366" s="1" t="str">
        <f>IF('🔩 PISTON'!A410="","",'🔩 PISTON'!L410)</f>
        <v/>
      </c>
      <c r="E366" s="1" t="str">
        <f>IF('🔩 PISTON'!A410="","",'🔩 PISTON'!M410)</f>
        <v/>
      </c>
      <c r="F366" s="1" t="str">
        <f>IF('🔩 PISTON'!A410="","",'🔩 PISTON'!N410)</f>
        <v/>
      </c>
      <c r="G366" s="1" t="str">
        <f>IF('🔩 PISTON'!A410="","",'🔩 PISTON'!O410)</f>
        <v/>
      </c>
      <c r="H366" s="1" t="str">
        <f>IF('🔩 PISTON'!A410="","",'🔩 PISTON'!P410)</f>
        <v/>
      </c>
      <c r="I366" s="1" t="str">
        <f>IF('🔩 PISTON'!A410="","",'🔩 PISTON'!Q410)</f>
        <v/>
      </c>
      <c r="J366" s="1" t="str">
        <f>IF('🔩 PISTON'!A410="","",'🔩 PISTON'!D410)</f>
        <v/>
      </c>
      <c r="L366" s="1">
        <f>N(L365)+IF(AND('🔎 TRA CỨU NHANH'!$C$2&lt;&gt;"",OR(ISNUMBER(SEARCH('🔎 TRA CỨU NHANH'!$C$2,$A366)),ISNUMBER(SEARCH('🔎 TRA CỨU NHANH'!$C$2,$B366)))),1,0)</f>
        <v>0</v>
      </c>
      <c r="M366" s="1" t="str">
        <f t="shared" si="10"/>
        <v/>
      </c>
      <c r="N366" s="1">
        <f>N(N365)+IF(AND('💰 BÁO GIÁ'!$C$27&lt;&gt;"",OR(ISNUMBER(SEARCH('💰 BÁO GIÁ'!$C$27,$A366)),ISNUMBER(SEARCH('💰 BÁO GIÁ'!$C$27,$B366)))),1,0)</f>
        <v>0</v>
      </c>
      <c r="O366" s="1" t="str">
        <f t="shared" si="11"/>
        <v/>
      </c>
    </row>
    <row r="367" customHeight="1" spans="1:15">
      <c r="A367" s="1" t="str">
        <f>IF('🔩 PISTON'!A411="","",'🔩 PISTON'!A411)</f>
        <v/>
      </c>
      <c r="B367" s="1" t="str">
        <f>IF('🔩 PISTON'!A411="","","Piston "&amp;'🔩 PISTON'!U411)</f>
        <v/>
      </c>
      <c r="C367" s="1" t="str">
        <f>IF('🔩 PISTON'!A411="","","Piston")</f>
        <v/>
      </c>
      <c r="D367" s="1" t="str">
        <f>IF('🔩 PISTON'!A411="","",'🔩 PISTON'!L411)</f>
        <v/>
      </c>
      <c r="E367" s="1" t="str">
        <f>IF('🔩 PISTON'!A411="","",'🔩 PISTON'!M411)</f>
        <v/>
      </c>
      <c r="F367" s="1" t="str">
        <f>IF('🔩 PISTON'!A411="","",'🔩 PISTON'!N411)</f>
        <v/>
      </c>
      <c r="G367" s="1" t="str">
        <f>IF('🔩 PISTON'!A411="","",'🔩 PISTON'!O411)</f>
        <v/>
      </c>
      <c r="H367" s="1" t="str">
        <f>IF('🔩 PISTON'!A411="","",'🔩 PISTON'!P411)</f>
        <v/>
      </c>
      <c r="I367" s="1" t="str">
        <f>IF('🔩 PISTON'!A411="","",'🔩 PISTON'!Q411)</f>
        <v/>
      </c>
      <c r="J367" s="1" t="str">
        <f>IF('🔩 PISTON'!A411="","",'🔩 PISTON'!D411)</f>
        <v/>
      </c>
      <c r="L367" s="1">
        <f>N(L366)+IF(AND('🔎 TRA CỨU NHANH'!$C$2&lt;&gt;"",OR(ISNUMBER(SEARCH('🔎 TRA CỨU NHANH'!$C$2,$A367)),ISNUMBER(SEARCH('🔎 TRA CỨU NHANH'!$C$2,$B367)))),1,0)</f>
        <v>0</v>
      </c>
      <c r="M367" s="1" t="str">
        <f t="shared" si="10"/>
        <v/>
      </c>
      <c r="N367" s="1">
        <f>N(N366)+IF(AND('💰 BÁO GIÁ'!$C$27&lt;&gt;"",OR(ISNUMBER(SEARCH('💰 BÁO GIÁ'!$C$27,$A367)),ISNUMBER(SEARCH('💰 BÁO GIÁ'!$C$27,$B367)))),1,0)</f>
        <v>0</v>
      </c>
      <c r="O367" s="1" t="str">
        <f t="shared" si="11"/>
        <v/>
      </c>
    </row>
    <row r="368" customHeight="1" spans="1:15">
      <c r="A368" s="1" t="str">
        <f>IF('🔩 PISTON'!A412="","",'🔩 PISTON'!A412)</f>
        <v/>
      </c>
      <c r="B368" s="1" t="str">
        <f>IF('🔩 PISTON'!A412="","","Piston "&amp;'🔩 PISTON'!U412)</f>
        <v/>
      </c>
      <c r="C368" s="1" t="str">
        <f>IF('🔩 PISTON'!A412="","","Piston")</f>
        <v/>
      </c>
      <c r="D368" s="1" t="str">
        <f>IF('🔩 PISTON'!A412="","",'🔩 PISTON'!L412)</f>
        <v/>
      </c>
      <c r="E368" s="1" t="str">
        <f>IF('🔩 PISTON'!A412="","",'🔩 PISTON'!M412)</f>
        <v/>
      </c>
      <c r="F368" s="1" t="str">
        <f>IF('🔩 PISTON'!A412="","",'🔩 PISTON'!N412)</f>
        <v/>
      </c>
      <c r="G368" s="1" t="str">
        <f>IF('🔩 PISTON'!A412="","",'🔩 PISTON'!O412)</f>
        <v/>
      </c>
      <c r="H368" s="1" t="str">
        <f>IF('🔩 PISTON'!A412="","",'🔩 PISTON'!P412)</f>
        <v/>
      </c>
      <c r="I368" s="1" t="str">
        <f>IF('🔩 PISTON'!A412="","",'🔩 PISTON'!Q412)</f>
        <v/>
      </c>
      <c r="J368" s="1" t="str">
        <f>IF('🔩 PISTON'!A412="","",'🔩 PISTON'!D412)</f>
        <v/>
      </c>
      <c r="L368" s="1">
        <f>N(L367)+IF(AND('🔎 TRA CỨU NHANH'!$C$2&lt;&gt;"",OR(ISNUMBER(SEARCH('🔎 TRA CỨU NHANH'!$C$2,$A368)),ISNUMBER(SEARCH('🔎 TRA CỨU NHANH'!$C$2,$B368)))),1,0)</f>
        <v>0</v>
      </c>
      <c r="M368" s="1" t="str">
        <f t="shared" si="10"/>
        <v/>
      </c>
      <c r="N368" s="1">
        <f>N(N367)+IF(AND('💰 BÁO GIÁ'!$C$27&lt;&gt;"",OR(ISNUMBER(SEARCH('💰 BÁO GIÁ'!$C$27,$A368)),ISNUMBER(SEARCH('💰 BÁO GIÁ'!$C$27,$B368)))),1,0)</f>
        <v>0</v>
      </c>
      <c r="O368" s="1" t="str">
        <f t="shared" si="11"/>
        <v/>
      </c>
    </row>
    <row r="369" customHeight="1" spans="1:15">
      <c r="A369" s="1" t="str">
        <f>IF('🔩 PISTON'!A413="","",'🔩 PISTON'!A413)</f>
        <v/>
      </c>
      <c r="B369" s="1" t="str">
        <f>IF('🔩 PISTON'!A413="","","Piston "&amp;'🔩 PISTON'!U413)</f>
        <v/>
      </c>
      <c r="C369" s="1" t="str">
        <f>IF('🔩 PISTON'!A413="","","Piston")</f>
        <v/>
      </c>
      <c r="D369" s="1" t="str">
        <f>IF('🔩 PISTON'!A413="","",'🔩 PISTON'!L413)</f>
        <v/>
      </c>
      <c r="E369" s="1" t="str">
        <f>IF('🔩 PISTON'!A413="","",'🔩 PISTON'!M413)</f>
        <v/>
      </c>
      <c r="F369" s="1" t="str">
        <f>IF('🔩 PISTON'!A413="","",'🔩 PISTON'!N413)</f>
        <v/>
      </c>
      <c r="G369" s="1" t="str">
        <f>IF('🔩 PISTON'!A413="","",'🔩 PISTON'!O413)</f>
        <v/>
      </c>
      <c r="H369" s="1" t="str">
        <f>IF('🔩 PISTON'!A413="","",'🔩 PISTON'!P413)</f>
        <v/>
      </c>
      <c r="I369" s="1" t="str">
        <f>IF('🔩 PISTON'!A413="","",'🔩 PISTON'!Q413)</f>
        <v/>
      </c>
      <c r="J369" s="1" t="str">
        <f>IF('🔩 PISTON'!A413="","",'🔩 PISTON'!D413)</f>
        <v/>
      </c>
      <c r="L369" s="1">
        <f>N(L368)+IF(AND('🔎 TRA CỨU NHANH'!$C$2&lt;&gt;"",OR(ISNUMBER(SEARCH('🔎 TRA CỨU NHANH'!$C$2,$A369)),ISNUMBER(SEARCH('🔎 TRA CỨU NHANH'!$C$2,$B369)))),1,0)</f>
        <v>0</v>
      </c>
      <c r="M369" s="1" t="str">
        <f t="shared" si="10"/>
        <v/>
      </c>
      <c r="N369" s="1">
        <f>N(N368)+IF(AND('💰 BÁO GIÁ'!$C$27&lt;&gt;"",OR(ISNUMBER(SEARCH('💰 BÁO GIÁ'!$C$27,$A369)),ISNUMBER(SEARCH('💰 BÁO GIÁ'!$C$27,$B369)))),1,0)</f>
        <v>0</v>
      </c>
      <c r="O369" s="1" t="str">
        <f t="shared" si="11"/>
        <v/>
      </c>
    </row>
    <row r="370" customHeight="1" spans="1:15">
      <c r="A370" s="1" t="str">
        <f>IF('🔩 PISTON'!A414="","",'🔩 PISTON'!A414)</f>
        <v/>
      </c>
      <c r="B370" s="1" t="str">
        <f>IF('🔩 PISTON'!A414="","","Piston "&amp;'🔩 PISTON'!U414)</f>
        <v/>
      </c>
      <c r="C370" s="1" t="str">
        <f>IF('🔩 PISTON'!A414="","","Piston")</f>
        <v/>
      </c>
      <c r="D370" s="1" t="str">
        <f>IF('🔩 PISTON'!A414="","",'🔩 PISTON'!L414)</f>
        <v/>
      </c>
      <c r="E370" s="1" t="str">
        <f>IF('🔩 PISTON'!A414="","",'🔩 PISTON'!M414)</f>
        <v/>
      </c>
      <c r="F370" s="1" t="str">
        <f>IF('🔩 PISTON'!A414="","",'🔩 PISTON'!N414)</f>
        <v/>
      </c>
      <c r="G370" s="1" t="str">
        <f>IF('🔩 PISTON'!A414="","",'🔩 PISTON'!O414)</f>
        <v/>
      </c>
      <c r="H370" s="1" t="str">
        <f>IF('🔩 PISTON'!A414="","",'🔩 PISTON'!P414)</f>
        <v/>
      </c>
      <c r="I370" s="1" t="str">
        <f>IF('🔩 PISTON'!A414="","",'🔩 PISTON'!Q414)</f>
        <v/>
      </c>
      <c r="J370" s="1" t="str">
        <f>IF('🔩 PISTON'!A414="","",'🔩 PISTON'!D414)</f>
        <v/>
      </c>
      <c r="L370" s="1">
        <f>N(L369)+IF(AND('🔎 TRA CỨU NHANH'!$C$2&lt;&gt;"",OR(ISNUMBER(SEARCH('🔎 TRA CỨU NHANH'!$C$2,$A370)),ISNUMBER(SEARCH('🔎 TRA CỨU NHANH'!$C$2,$B370)))),1,0)</f>
        <v>0</v>
      </c>
      <c r="M370" s="1" t="str">
        <f t="shared" si="10"/>
        <v/>
      </c>
      <c r="N370" s="1">
        <f>N(N369)+IF(AND('💰 BÁO GIÁ'!$C$27&lt;&gt;"",OR(ISNUMBER(SEARCH('💰 BÁO GIÁ'!$C$27,$A370)),ISNUMBER(SEARCH('💰 BÁO GIÁ'!$C$27,$B370)))),1,0)</f>
        <v>0</v>
      </c>
      <c r="O370" s="1" t="str">
        <f t="shared" si="11"/>
        <v/>
      </c>
    </row>
    <row r="371" customHeight="1" spans="1:15">
      <c r="A371" s="1" t="str">
        <f>IF('🔩 PISTON'!A415="","",'🔩 PISTON'!A415)</f>
        <v/>
      </c>
      <c r="B371" s="1" t="str">
        <f>IF('🔩 PISTON'!A415="","","Piston "&amp;'🔩 PISTON'!U415)</f>
        <v/>
      </c>
      <c r="C371" s="1" t="str">
        <f>IF('🔩 PISTON'!A415="","","Piston")</f>
        <v/>
      </c>
      <c r="D371" s="1" t="str">
        <f>IF('🔩 PISTON'!A415="","",'🔩 PISTON'!L415)</f>
        <v/>
      </c>
      <c r="E371" s="1" t="str">
        <f>IF('🔩 PISTON'!A415="","",'🔩 PISTON'!M415)</f>
        <v/>
      </c>
      <c r="F371" s="1" t="str">
        <f>IF('🔩 PISTON'!A415="","",'🔩 PISTON'!N415)</f>
        <v/>
      </c>
      <c r="G371" s="1" t="str">
        <f>IF('🔩 PISTON'!A415="","",'🔩 PISTON'!O415)</f>
        <v/>
      </c>
      <c r="H371" s="1" t="str">
        <f>IF('🔩 PISTON'!A415="","",'🔩 PISTON'!P415)</f>
        <v/>
      </c>
      <c r="I371" s="1" t="str">
        <f>IF('🔩 PISTON'!A415="","",'🔩 PISTON'!Q415)</f>
        <v/>
      </c>
      <c r="J371" s="1" t="str">
        <f>IF('🔩 PISTON'!A415="","",'🔩 PISTON'!D415)</f>
        <v/>
      </c>
      <c r="L371" s="1">
        <f>N(L370)+IF(AND('🔎 TRA CỨU NHANH'!$C$2&lt;&gt;"",OR(ISNUMBER(SEARCH('🔎 TRA CỨU NHANH'!$C$2,$A371)),ISNUMBER(SEARCH('🔎 TRA CỨU NHANH'!$C$2,$B371)))),1,0)</f>
        <v>0</v>
      </c>
      <c r="M371" s="1" t="str">
        <f t="shared" si="10"/>
        <v/>
      </c>
      <c r="N371" s="1">
        <f>N(N370)+IF(AND('💰 BÁO GIÁ'!$C$27&lt;&gt;"",OR(ISNUMBER(SEARCH('💰 BÁO GIÁ'!$C$27,$A371)),ISNUMBER(SEARCH('💰 BÁO GIÁ'!$C$27,$B371)))),1,0)</f>
        <v>0</v>
      </c>
      <c r="O371" s="1" t="str">
        <f t="shared" si="11"/>
        <v/>
      </c>
    </row>
    <row r="372" customHeight="1" spans="1:15">
      <c r="A372" s="1" t="str">
        <f>IF('🔩 PISTON'!A416="","",'🔩 PISTON'!A416)</f>
        <v/>
      </c>
      <c r="B372" s="1" t="str">
        <f>IF('🔩 PISTON'!A416="","","Piston "&amp;'🔩 PISTON'!U416)</f>
        <v/>
      </c>
      <c r="C372" s="1" t="str">
        <f>IF('🔩 PISTON'!A416="","","Piston")</f>
        <v/>
      </c>
      <c r="D372" s="1" t="str">
        <f>IF('🔩 PISTON'!A416="","",'🔩 PISTON'!L416)</f>
        <v/>
      </c>
      <c r="E372" s="1" t="str">
        <f>IF('🔩 PISTON'!A416="","",'🔩 PISTON'!M416)</f>
        <v/>
      </c>
      <c r="F372" s="1" t="str">
        <f>IF('🔩 PISTON'!A416="","",'🔩 PISTON'!N416)</f>
        <v/>
      </c>
      <c r="G372" s="1" t="str">
        <f>IF('🔩 PISTON'!A416="","",'🔩 PISTON'!O416)</f>
        <v/>
      </c>
      <c r="H372" s="1" t="str">
        <f>IF('🔩 PISTON'!A416="","",'🔩 PISTON'!P416)</f>
        <v/>
      </c>
      <c r="I372" s="1" t="str">
        <f>IF('🔩 PISTON'!A416="","",'🔩 PISTON'!Q416)</f>
        <v/>
      </c>
      <c r="J372" s="1" t="str">
        <f>IF('🔩 PISTON'!A416="","",'🔩 PISTON'!D416)</f>
        <v/>
      </c>
      <c r="L372" s="1">
        <f>N(L371)+IF(AND('🔎 TRA CỨU NHANH'!$C$2&lt;&gt;"",OR(ISNUMBER(SEARCH('🔎 TRA CỨU NHANH'!$C$2,$A372)),ISNUMBER(SEARCH('🔎 TRA CỨU NHANH'!$C$2,$B372)))),1,0)</f>
        <v>0</v>
      </c>
      <c r="M372" s="1" t="str">
        <f t="shared" si="10"/>
        <v/>
      </c>
      <c r="N372" s="1">
        <f>N(N371)+IF(AND('💰 BÁO GIÁ'!$C$27&lt;&gt;"",OR(ISNUMBER(SEARCH('💰 BÁO GIÁ'!$C$27,$A372)),ISNUMBER(SEARCH('💰 BÁO GIÁ'!$C$27,$B372)))),1,0)</f>
        <v>0</v>
      </c>
      <c r="O372" s="1" t="str">
        <f t="shared" si="11"/>
        <v/>
      </c>
    </row>
    <row r="373" customHeight="1" spans="1:15">
      <c r="A373" s="1" t="str">
        <f>IF('🔩 PISTON'!A417="","",'🔩 PISTON'!A417)</f>
        <v/>
      </c>
      <c r="B373" s="1" t="str">
        <f>IF('🔩 PISTON'!A417="","","Piston "&amp;'🔩 PISTON'!U417)</f>
        <v/>
      </c>
      <c r="C373" s="1" t="str">
        <f>IF('🔩 PISTON'!A417="","","Piston")</f>
        <v/>
      </c>
      <c r="D373" s="1" t="str">
        <f>IF('🔩 PISTON'!A417="","",'🔩 PISTON'!L417)</f>
        <v/>
      </c>
      <c r="E373" s="1" t="str">
        <f>IF('🔩 PISTON'!A417="","",'🔩 PISTON'!M417)</f>
        <v/>
      </c>
      <c r="F373" s="1" t="str">
        <f>IF('🔩 PISTON'!A417="","",'🔩 PISTON'!N417)</f>
        <v/>
      </c>
      <c r="G373" s="1" t="str">
        <f>IF('🔩 PISTON'!A417="","",'🔩 PISTON'!O417)</f>
        <v/>
      </c>
      <c r="H373" s="1" t="str">
        <f>IF('🔩 PISTON'!A417="","",'🔩 PISTON'!P417)</f>
        <v/>
      </c>
      <c r="I373" s="1" t="str">
        <f>IF('🔩 PISTON'!A417="","",'🔩 PISTON'!Q417)</f>
        <v/>
      </c>
      <c r="J373" s="1" t="str">
        <f>IF('🔩 PISTON'!A417="","",'🔩 PISTON'!D417)</f>
        <v/>
      </c>
      <c r="L373" s="1">
        <f>N(L372)+IF(AND('🔎 TRA CỨU NHANH'!$C$2&lt;&gt;"",OR(ISNUMBER(SEARCH('🔎 TRA CỨU NHANH'!$C$2,$A373)),ISNUMBER(SEARCH('🔎 TRA CỨU NHANH'!$C$2,$B373)))),1,0)</f>
        <v>0</v>
      </c>
      <c r="M373" s="1" t="str">
        <f t="shared" si="10"/>
        <v/>
      </c>
      <c r="N373" s="1">
        <f>N(N372)+IF(AND('💰 BÁO GIÁ'!$C$27&lt;&gt;"",OR(ISNUMBER(SEARCH('💰 BÁO GIÁ'!$C$27,$A373)),ISNUMBER(SEARCH('💰 BÁO GIÁ'!$C$27,$B373)))),1,0)</f>
        <v>0</v>
      </c>
      <c r="O373" s="1" t="str">
        <f t="shared" si="11"/>
        <v/>
      </c>
    </row>
    <row r="374" customHeight="1" spans="1:15">
      <c r="A374" s="1" t="str">
        <f>IF('🔩 PISTON'!A418="","",'🔩 PISTON'!A418)</f>
        <v/>
      </c>
      <c r="B374" s="1" t="str">
        <f>IF('🔩 PISTON'!A418="","","Piston "&amp;'🔩 PISTON'!U418)</f>
        <v/>
      </c>
      <c r="C374" s="1" t="str">
        <f>IF('🔩 PISTON'!A418="","","Piston")</f>
        <v/>
      </c>
      <c r="D374" s="1" t="str">
        <f>IF('🔩 PISTON'!A418="","",'🔩 PISTON'!L418)</f>
        <v/>
      </c>
      <c r="E374" s="1" t="str">
        <f>IF('🔩 PISTON'!A418="","",'🔩 PISTON'!M418)</f>
        <v/>
      </c>
      <c r="F374" s="1" t="str">
        <f>IF('🔩 PISTON'!A418="","",'🔩 PISTON'!N418)</f>
        <v/>
      </c>
      <c r="G374" s="1" t="str">
        <f>IF('🔩 PISTON'!A418="","",'🔩 PISTON'!O418)</f>
        <v/>
      </c>
      <c r="H374" s="1" t="str">
        <f>IF('🔩 PISTON'!A418="","",'🔩 PISTON'!P418)</f>
        <v/>
      </c>
      <c r="I374" s="1" t="str">
        <f>IF('🔩 PISTON'!A418="","",'🔩 PISTON'!Q418)</f>
        <v/>
      </c>
      <c r="J374" s="1" t="str">
        <f>IF('🔩 PISTON'!A418="","",'🔩 PISTON'!D418)</f>
        <v/>
      </c>
      <c r="L374" s="1">
        <f>N(L373)+IF(AND('🔎 TRA CỨU NHANH'!$C$2&lt;&gt;"",OR(ISNUMBER(SEARCH('🔎 TRA CỨU NHANH'!$C$2,$A374)),ISNUMBER(SEARCH('🔎 TRA CỨU NHANH'!$C$2,$B374)))),1,0)</f>
        <v>0</v>
      </c>
      <c r="M374" s="1" t="str">
        <f t="shared" si="10"/>
        <v/>
      </c>
      <c r="N374" s="1">
        <f>N(N373)+IF(AND('💰 BÁO GIÁ'!$C$27&lt;&gt;"",OR(ISNUMBER(SEARCH('💰 BÁO GIÁ'!$C$27,$A374)),ISNUMBER(SEARCH('💰 BÁO GIÁ'!$C$27,$B374)))),1,0)</f>
        <v>0</v>
      </c>
      <c r="O374" s="1" t="str">
        <f t="shared" si="11"/>
        <v/>
      </c>
    </row>
    <row r="375" customHeight="1" spans="1:15">
      <c r="A375" s="1" t="str">
        <f>IF('🔩 PISTON'!A419="","",'🔩 PISTON'!A419)</f>
        <v/>
      </c>
      <c r="B375" s="1" t="str">
        <f>IF('🔩 PISTON'!A419="","","Piston "&amp;'🔩 PISTON'!U419)</f>
        <v/>
      </c>
      <c r="C375" s="1" t="str">
        <f>IF('🔩 PISTON'!A419="","","Piston")</f>
        <v/>
      </c>
      <c r="D375" s="1" t="str">
        <f>IF('🔩 PISTON'!A419="","",'🔩 PISTON'!L419)</f>
        <v/>
      </c>
      <c r="E375" s="1" t="str">
        <f>IF('🔩 PISTON'!A419="","",'🔩 PISTON'!M419)</f>
        <v/>
      </c>
      <c r="F375" s="1" t="str">
        <f>IF('🔩 PISTON'!A419="","",'🔩 PISTON'!N419)</f>
        <v/>
      </c>
      <c r="G375" s="1" t="str">
        <f>IF('🔩 PISTON'!A419="","",'🔩 PISTON'!O419)</f>
        <v/>
      </c>
      <c r="H375" s="1" t="str">
        <f>IF('🔩 PISTON'!A419="","",'🔩 PISTON'!P419)</f>
        <v/>
      </c>
      <c r="I375" s="1" t="str">
        <f>IF('🔩 PISTON'!A419="","",'🔩 PISTON'!Q419)</f>
        <v/>
      </c>
      <c r="J375" s="1" t="str">
        <f>IF('🔩 PISTON'!A419="","",'🔩 PISTON'!D419)</f>
        <v/>
      </c>
      <c r="L375" s="1">
        <f>N(L374)+IF(AND('🔎 TRA CỨU NHANH'!$C$2&lt;&gt;"",OR(ISNUMBER(SEARCH('🔎 TRA CỨU NHANH'!$C$2,$A375)),ISNUMBER(SEARCH('🔎 TRA CỨU NHANH'!$C$2,$B375)))),1,0)</f>
        <v>0</v>
      </c>
      <c r="M375" s="1" t="str">
        <f t="shared" si="10"/>
        <v/>
      </c>
      <c r="N375" s="1">
        <f>N(N374)+IF(AND('💰 BÁO GIÁ'!$C$27&lt;&gt;"",OR(ISNUMBER(SEARCH('💰 BÁO GIÁ'!$C$27,$A375)),ISNUMBER(SEARCH('💰 BÁO GIÁ'!$C$27,$B375)))),1,0)</f>
        <v>0</v>
      </c>
      <c r="O375" s="1" t="str">
        <f t="shared" si="11"/>
        <v/>
      </c>
    </row>
    <row r="376" customHeight="1" spans="1:15">
      <c r="A376" s="1" t="str">
        <f>IF('🔩 PISTON'!A420="","",'🔩 PISTON'!A420)</f>
        <v/>
      </c>
      <c r="B376" s="1" t="str">
        <f>IF('🔩 PISTON'!A420="","","Piston "&amp;'🔩 PISTON'!U420)</f>
        <v/>
      </c>
      <c r="C376" s="1" t="str">
        <f>IF('🔩 PISTON'!A420="","","Piston")</f>
        <v/>
      </c>
      <c r="D376" s="1" t="str">
        <f>IF('🔩 PISTON'!A420="","",'🔩 PISTON'!L420)</f>
        <v/>
      </c>
      <c r="E376" s="1" t="str">
        <f>IF('🔩 PISTON'!A420="","",'🔩 PISTON'!M420)</f>
        <v/>
      </c>
      <c r="F376" s="1" t="str">
        <f>IF('🔩 PISTON'!A420="","",'🔩 PISTON'!N420)</f>
        <v/>
      </c>
      <c r="G376" s="1" t="str">
        <f>IF('🔩 PISTON'!A420="","",'🔩 PISTON'!O420)</f>
        <v/>
      </c>
      <c r="H376" s="1" t="str">
        <f>IF('🔩 PISTON'!A420="","",'🔩 PISTON'!P420)</f>
        <v/>
      </c>
      <c r="I376" s="1" t="str">
        <f>IF('🔩 PISTON'!A420="","",'🔩 PISTON'!Q420)</f>
        <v/>
      </c>
      <c r="J376" s="1" t="str">
        <f>IF('🔩 PISTON'!A420="","",'🔩 PISTON'!D420)</f>
        <v/>
      </c>
      <c r="L376" s="1">
        <f>N(L375)+IF(AND('🔎 TRA CỨU NHANH'!$C$2&lt;&gt;"",OR(ISNUMBER(SEARCH('🔎 TRA CỨU NHANH'!$C$2,$A376)),ISNUMBER(SEARCH('🔎 TRA CỨU NHANH'!$C$2,$B376)))),1,0)</f>
        <v>0</v>
      </c>
      <c r="M376" s="1" t="str">
        <f t="shared" si="10"/>
        <v/>
      </c>
      <c r="N376" s="1">
        <f>N(N375)+IF(AND('💰 BÁO GIÁ'!$C$27&lt;&gt;"",OR(ISNUMBER(SEARCH('💰 BÁO GIÁ'!$C$27,$A376)),ISNUMBER(SEARCH('💰 BÁO GIÁ'!$C$27,$B376)))),1,0)</f>
        <v>0</v>
      </c>
      <c r="O376" s="1" t="str">
        <f t="shared" si="11"/>
        <v/>
      </c>
    </row>
    <row r="377" customHeight="1" spans="1:15">
      <c r="A377" s="1" t="str">
        <f>IF('🔩 PISTON'!A421="","",'🔩 PISTON'!A421)</f>
        <v/>
      </c>
      <c r="B377" s="1" t="str">
        <f>IF('🔩 PISTON'!A421="","","Piston "&amp;'🔩 PISTON'!U421)</f>
        <v/>
      </c>
      <c r="C377" s="1" t="str">
        <f>IF('🔩 PISTON'!A421="","","Piston")</f>
        <v/>
      </c>
      <c r="D377" s="1" t="str">
        <f>IF('🔩 PISTON'!A421="","",'🔩 PISTON'!L421)</f>
        <v/>
      </c>
      <c r="E377" s="1" t="str">
        <f>IF('🔩 PISTON'!A421="","",'🔩 PISTON'!M421)</f>
        <v/>
      </c>
      <c r="F377" s="1" t="str">
        <f>IF('🔩 PISTON'!A421="","",'🔩 PISTON'!N421)</f>
        <v/>
      </c>
      <c r="G377" s="1" t="str">
        <f>IF('🔩 PISTON'!A421="","",'🔩 PISTON'!O421)</f>
        <v/>
      </c>
      <c r="H377" s="1" t="str">
        <f>IF('🔩 PISTON'!A421="","",'🔩 PISTON'!P421)</f>
        <v/>
      </c>
      <c r="I377" s="1" t="str">
        <f>IF('🔩 PISTON'!A421="","",'🔩 PISTON'!Q421)</f>
        <v/>
      </c>
      <c r="J377" s="1" t="str">
        <f>IF('🔩 PISTON'!A421="","",'🔩 PISTON'!D421)</f>
        <v/>
      </c>
      <c r="L377" s="1">
        <f>N(L376)+IF(AND('🔎 TRA CỨU NHANH'!$C$2&lt;&gt;"",OR(ISNUMBER(SEARCH('🔎 TRA CỨU NHANH'!$C$2,$A377)),ISNUMBER(SEARCH('🔎 TRA CỨU NHANH'!$C$2,$B377)))),1,0)</f>
        <v>0</v>
      </c>
      <c r="M377" s="1" t="str">
        <f t="shared" si="10"/>
        <v/>
      </c>
      <c r="N377" s="1">
        <f>N(N376)+IF(AND('💰 BÁO GIÁ'!$C$27&lt;&gt;"",OR(ISNUMBER(SEARCH('💰 BÁO GIÁ'!$C$27,$A377)),ISNUMBER(SEARCH('💰 BÁO GIÁ'!$C$27,$B377)))),1,0)</f>
        <v>0</v>
      </c>
      <c r="O377" s="1" t="str">
        <f t="shared" si="11"/>
        <v/>
      </c>
    </row>
    <row r="378" customHeight="1" spans="1:15">
      <c r="A378" s="1" t="str">
        <f>IF('🔩 PISTON'!A422="","",'🔩 PISTON'!A422)</f>
        <v/>
      </c>
      <c r="B378" s="1" t="str">
        <f>IF('🔩 PISTON'!A422="","","Piston "&amp;'🔩 PISTON'!U422)</f>
        <v/>
      </c>
      <c r="C378" s="1" t="str">
        <f>IF('🔩 PISTON'!A422="","","Piston")</f>
        <v/>
      </c>
      <c r="D378" s="1" t="str">
        <f>IF('🔩 PISTON'!A422="","",'🔩 PISTON'!L422)</f>
        <v/>
      </c>
      <c r="E378" s="1" t="str">
        <f>IF('🔩 PISTON'!A422="","",'🔩 PISTON'!M422)</f>
        <v/>
      </c>
      <c r="F378" s="1" t="str">
        <f>IF('🔩 PISTON'!A422="","",'🔩 PISTON'!N422)</f>
        <v/>
      </c>
      <c r="G378" s="1" t="str">
        <f>IF('🔩 PISTON'!A422="","",'🔩 PISTON'!O422)</f>
        <v/>
      </c>
      <c r="H378" s="1" t="str">
        <f>IF('🔩 PISTON'!A422="","",'🔩 PISTON'!P422)</f>
        <v/>
      </c>
      <c r="I378" s="1" t="str">
        <f>IF('🔩 PISTON'!A422="","",'🔩 PISTON'!Q422)</f>
        <v/>
      </c>
      <c r="J378" s="1" t="str">
        <f>IF('🔩 PISTON'!A422="","",'🔩 PISTON'!D422)</f>
        <v/>
      </c>
      <c r="L378" s="1">
        <f>N(L377)+IF(AND('🔎 TRA CỨU NHANH'!$C$2&lt;&gt;"",OR(ISNUMBER(SEARCH('🔎 TRA CỨU NHANH'!$C$2,$A378)),ISNUMBER(SEARCH('🔎 TRA CỨU NHANH'!$C$2,$B378)))),1,0)</f>
        <v>0</v>
      </c>
      <c r="M378" s="1" t="str">
        <f t="shared" si="10"/>
        <v/>
      </c>
      <c r="N378" s="1">
        <f>N(N377)+IF(AND('💰 BÁO GIÁ'!$C$27&lt;&gt;"",OR(ISNUMBER(SEARCH('💰 BÁO GIÁ'!$C$27,$A378)),ISNUMBER(SEARCH('💰 BÁO GIÁ'!$C$27,$B378)))),1,0)</f>
        <v>0</v>
      </c>
      <c r="O378" s="1" t="str">
        <f t="shared" si="11"/>
        <v/>
      </c>
    </row>
    <row r="379" customHeight="1" spans="1:15">
      <c r="A379" s="1" t="str">
        <f>IF('🔩 PISTON'!A423="","",'🔩 PISTON'!A423)</f>
        <v/>
      </c>
      <c r="B379" s="1" t="str">
        <f>IF('🔩 PISTON'!A423="","","Piston "&amp;'🔩 PISTON'!U423)</f>
        <v/>
      </c>
      <c r="C379" s="1" t="str">
        <f>IF('🔩 PISTON'!A423="","","Piston")</f>
        <v/>
      </c>
      <c r="D379" s="1" t="str">
        <f>IF('🔩 PISTON'!A423="","",'🔩 PISTON'!L423)</f>
        <v/>
      </c>
      <c r="E379" s="1" t="str">
        <f>IF('🔩 PISTON'!A423="","",'🔩 PISTON'!M423)</f>
        <v/>
      </c>
      <c r="F379" s="1" t="str">
        <f>IF('🔩 PISTON'!A423="","",'🔩 PISTON'!N423)</f>
        <v/>
      </c>
      <c r="G379" s="1" t="str">
        <f>IF('🔩 PISTON'!A423="","",'🔩 PISTON'!O423)</f>
        <v/>
      </c>
      <c r="H379" s="1" t="str">
        <f>IF('🔩 PISTON'!A423="","",'🔩 PISTON'!P423)</f>
        <v/>
      </c>
      <c r="I379" s="1" t="str">
        <f>IF('🔩 PISTON'!A423="","",'🔩 PISTON'!Q423)</f>
        <v/>
      </c>
      <c r="J379" s="1" t="str">
        <f>IF('🔩 PISTON'!A423="","",'🔩 PISTON'!D423)</f>
        <v/>
      </c>
      <c r="L379" s="1">
        <f>N(L378)+IF(AND('🔎 TRA CỨU NHANH'!$C$2&lt;&gt;"",OR(ISNUMBER(SEARCH('🔎 TRA CỨU NHANH'!$C$2,$A379)),ISNUMBER(SEARCH('🔎 TRA CỨU NHANH'!$C$2,$B379)))),1,0)</f>
        <v>0</v>
      </c>
      <c r="M379" s="1" t="str">
        <f t="shared" si="10"/>
        <v/>
      </c>
      <c r="N379" s="1">
        <f>N(N378)+IF(AND('💰 BÁO GIÁ'!$C$27&lt;&gt;"",OR(ISNUMBER(SEARCH('💰 BÁO GIÁ'!$C$27,$A379)),ISNUMBER(SEARCH('💰 BÁO GIÁ'!$C$27,$B379)))),1,0)</f>
        <v>0</v>
      </c>
      <c r="O379" s="1" t="str">
        <f t="shared" si="11"/>
        <v/>
      </c>
    </row>
    <row r="380" customHeight="1" spans="1:15">
      <c r="A380" s="1" t="str">
        <f>IF('🔩 PISTON'!A424="","",'🔩 PISTON'!A424)</f>
        <v/>
      </c>
      <c r="B380" s="1" t="str">
        <f>IF('🔩 PISTON'!A424="","","Piston "&amp;'🔩 PISTON'!U424)</f>
        <v/>
      </c>
      <c r="C380" s="1" t="str">
        <f>IF('🔩 PISTON'!A424="","","Piston")</f>
        <v/>
      </c>
      <c r="D380" s="1" t="str">
        <f>IF('🔩 PISTON'!A424="","",'🔩 PISTON'!L424)</f>
        <v/>
      </c>
      <c r="E380" s="1" t="str">
        <f>IF('🔩 PISTON'!A424="","",'🔩 PISTON'!M424)</f>
        <v/>
      </c>
      <c r="F380" s="1" t="str">
        <f>IF('🔩 PISTON'!A424="","",'🔩 PISTON'!N424)</f>
        <v/>
      </c>
      <c r="G380" s="1" t="str">
        <f>IF('🔩 PISTON'!A424="","",'🔩 PISTON'!O424)</f>
        <v/>
      </c>
      <c r="H380" s="1" t="str">
        <f>IF('🔩 PISTON'!A424="","",'🔩 PISTON'!P424)</f>
        <v/>
      </c>
      <c r="I380" s="1" t="str">
        <f>IF('🔩 PISTON'!A424="","",'🔩 PISTON'!Q424)</f>
        <v/>
      </c>
      <c r="J380" s="1" t="str">
        <f>IF('🔩 PISTON'!A424="","",'🔩 PISTON'!D424)</f>
        <v/>
      </c>
      <c r="L380" s="1">
        <f>N(L379)+IF(AND('🔎 TRA CỨU NHANH'!$C$2&lt;&gt;"",OR(ISNUMBER(SEARCH('🔎 TRA CỨU NHANH'!$C$2,$A380)),ISNUMBER(SEARCH('🔎 TRA CỨU NHANH'!$C$2,$B380)))),1,0)</f>
        <v>0</v>
      </c>
      <c r="M380" s="1" t="str">
        <f t="shared" si="10"/>
        <v/>
      </c>
      <c r="N380" s="1">
        <f>N(N379)+IF(AND('💰 BÁO GIÁ'!$C$27&lt;&gt;"",OR(ISNUMBER(SEARCH('💰 BÁO GIÁ'!$C$27,$A380)),ISNUMBER(SEARCH('💰 BÁO GIÁ'!$C$27,$B380)))),1,0)</f>
        <v>0</v>
      </c>
      <c r="O380" s="1" t="str">
        <f t="shared" si="11"/>
        <v/>
      </c>
    </row>
    <row r="381" customHeight="1" spans="1:15">
      <c r="A381" s="1" t="str">
        <f>IF('🔩 PISTON'!A425="","",'🔩 PISTON'!A425)</f>
        <v/>
      </c>
      <c r="B381" s="1" t="str">
        <f>IF('🔩 PISTON'!A425="","","Piston "&amp;'🔩 PISTON'!U425)</f>
        <v/>
      </c>
      <c r="C381" s="1" t="str">
        <f>IF('🔩 PISTON'!A425="","","Piston")</f>
        <v/>
      </c>
      <c r="D381" s="1" t="str">
        <f>IF('🔩 PISTON'!A425="","",'🔩 PISTON'!L425)</f>
        <v/>
      </c>
      <c r="E381" s="1" t="str">
        <f>IF('🔩 PISTON'!A425="","",'🔩 PISTON'!M425)</f>
        <v/>
      </c>
      <c r="F381" s="1" t="str">
        <f>IF('🔩 PISTON'!A425="","",'🔩 PISTON'!N425)</f>
        <v/>
      </c>
      <c r="G381" s="1" t="str">
        <f>IF('🔩 PISTON'!A425="","",'🔩 PISTON'!O425)</f>
        <v/>
      </c>
      <c r="H381" s="1" t="str">
        <f>IF('🔩 PISTON'!A425="","",'🔩 PISTON'!P425)</f>
        <v/>
      </c>
      <c r="I381" s="1" t="str">
        <f>IF('🔩 PISTON'!A425="","",'🔩 PISTON'!Q425)</f>
        <v/>
      </c>
      <c r="J381" s="1" t="str">
        <f>IF('🔩 PISTON'!A425="","",'🔩 PISTON'!D425)</f>
        <v/>
      </c>
      <c r="L381" s="1">
        <f>N(L380)+IF(AND('🔎 TRA CỨU NHANH'!$C$2&lt;&gt;"",OR(ISNUMBER(SEARCH('🔎 TRA CỨU NHANH'!$C$2,$A381)),ISNUMBER(SEARCH('🔎 TRA CỨU NHANH'!$C$2,$B381)))),1,0)</f>
        <v>0</v>
      </c>
      <c r="M381" s="1" t="str">
        <f t="shared" si="10"/>
        <v/>
      </c>
      <c r="N381" s="1">
        <f>N(N380)+IF(AND('💰 BÁO GIÁ'!$C$27&lt;&gt;"",OR(ISNUMBER(SEARCH('💰 BÁO GIÁ'!$C$27,$A381)),ISNUMBER(SEARCH('💰 BÁO GIÁ'!$C$27,$B381)))),1,0)</f>
        <v>0</v>
      </c>
      <c r="O381" s="1" t="str">
        <f t="shared" si="11"/>
        <v/>
      </c>
    </row>
    <row r="382" customHeight="1" spans="1:15">
      <c r="A382" s="1" t="str">
        <f>IF('🔩 PISTON'!A426="","",'🔩 PISTON'!A426)</f>
        <v/>
      </c>
      <c r="B382" s="1" t="str">
        <f>IF('🔩 PISTON'!A426="","","Piston "&amp;'🔩 PISTON'!U426)</f>
        <v/>
      </c>
      <c r="C382" s="1" t="str">
        <f>IF('🔩 PISTON'!A426="","","Piston")</f>
        <v/>
      </c>
      <c r="D382" s="1" t="str">
        <f>IF('🔩 PISTON'!A426="","",'🔩 PISTON'!L426)</f>
        <v/>
      </c>
      <c r="E382" s="1" t="str">
        <f>IF('🔩 PISTON'!A426="","",'🔩 PISTON'!M426)</f>
        <v/>
      </c>
      <c r="F382" s="1" t="str">
        <f>IF('🔩 PISTON'!A426="","",'🔩 PISTON'!N426)</f>
        <v/>
      </c>
      <c r="G382" s="1" t="str">
        <f>IF('🔩 PISTON'!A426="","",'🔩 PISTON'!O426)</f>
        <v/>
      </c>
      <c r="H382" s="1" t="str">
        <f>IF('🔩 PISTON'!A426="","",'🔩 PISTON'!P426)</f>
        <v/>
      </c>
      <c r="I382" s="1" t="str">
        <f>IF('🔩 PISTON'!A426="","",'🔩 PISTON'!Q426)</f>
        <v/>
      </c>
      <c r="J382" s="1" t="str">
        <f>IF('🔩 PISTON'!A426="","",'🔩 PISTON'!D426)</f>
        <v/>
      </c>
      <c r="L382" s="1">
        <f>N(L381)+IF(AND('🔎 TRA CỨU NHANH'!$C$2&lt;&gt;"",OR(ISNUMBER(SEARCH('🔎 TRA CỨU NHANH'!$C$2,$A382)),ISNUMBER(SEARCH('🔎 TRA CỨU NHANH'!$C$2,$B382)))),1,0)</f>
        <v>0</v>
      </c>
      <c r="M382" s="1" t="str">
        <f t="shared" si="10"/>
        <v/>
      </c>
      <c r="N382" s="1">
        <f>N(N381)+IF(AND('💰 BÁO GIÁ'!$C$27&lt;&gt;"",OR(ISNUMBER(SEARCH('💰 BÁO GIÁ'!$C$27,$A382)),ISNUMBER(SEARCH('💰 BÁO GIÁ'!$C$27,$B382)))),1,0)</f>
        <v>0</v>
      </c>
      <c r="O382" s="1" t="str">
        <f t="shared" si="11"/>
        <v/>
      </c>
    </row>
    <row r="383" customHeight="1" spans="1:15">
      <c r="A383" s="1" t="str">
        <f>IF('🔩 PISTON'!A427="","",'🔩 PISTON'!A427)</f>
        <v/>
      </c>
      <c r="B383" s="1" t="str">
        <f>IF('🔩 PISTON'!A427="","","Piston "&amp;'🔩 PISTON'!U427)</f>
        <v/>
      </c>
      <c r="C383" s="1" t="str">
        <f>IF('🔩 PISTON'!A427="","","Piston")</f>
        <v/>
      </c>
      <c r="D383" s="1" t="str">
        <f>IF('🔩 PISTON'!A427="","",'🔩 PISTON'!L427)</f>
        <v/>
      </c>
      <c r="E383" s="1" t="str">
        <f>IF('🔩 PISTON'!A427="","",'🔩 PISTON'!M427)</f>
        <v/>
      </c>
      <c r="F383" s="1" t="str">
        <f>IF('🔩 PISTON'!A427="","",'🔩 PISTON'!N427)</f>
        <v/>
      </c>
      <c r="G383" s="1" t="str">
        <f>IF('🔩 PISTON'!A427="","",'🔩 PISTON'!O427)</f>
        <v/>
      </c>
      <c r="H383" s="1" t="str">
        <f>IF('🔩 PISTON'!A427="","",'🔩 PISTON'!P427)</f>
        <v/>
      </c>
      <c r="I383" s="1" t="str">
        <f>IF('🔩 PISTON'!A427="","",'🔩 PISTON'!Q427)</f>
        <v/>
      </c>
      <c r="J383" s="1" t="str">
        <f>IF('🔩 PISTON'!A427="","",'🔩 PISTON'!D427)</f>
        <v/>
      </c>
      <c r="L383" s="1">
        <f>N(L382)+IF(AND('🔎 TRA CỨU NHANH'!$C$2&lt;&gt;"",OR(ISNUMBER(SEARCH('🔎 TRA CỨU NHANH'!$C$2,$A383)),ISNUMBER(SEARCH('🔎 TRA CỨU NHANH'!$C$2,$B383)))),1,0)</f>
        <v>0</v>
      </c>
      <c r="M383" s="1" t="str">
        <f t="shared" si="10"/>
        <v/>
      </c>
      <c r="N383" s="1">
        <f>N(N382)+IF(AND('💰 BÁO GIÁ'!$C$27&lt;&gt;"",OR(ISNUMBER(SEARCH('💰 BÁO GIÁ'!$C$27,$A383)),ISNUMBER(SEARCH('💰 BÁO GIÁ'!$C$27,$B383)))),1,0)</f>
        <v>0</v>
      </c>
      <c r="O383" s="1" t="str">
        <f t="shared" si="11"/>
        <v/>
      </c>
    </row>
    <row r="384" customHeight="1" spans="1:15">
      <c r="A384" s="1" t="str">
        <f>IF('🔩 PISTON'!A428="","",'🔩 PISTON'!A428)</f>
        <v/>
      </c>
      <c r="B384" s="1" t="str">
        <f>IF('🔩 PISTON'!A428="","","Piston "&amp;'🔩 PISTON'!U428)</f>
        <v/>
      </c>
      <c r="C384" s="1" t="str">
        <f>IF('🔩 PISTON'!A428="","","Piston")</f>
        <v/>
      </c>
      <c r="D384" s="1" t="str">
        <f>IF('🔩 PISTON'!A428="","",'🔩 PISTON'!L428)</f>
        <v/>
      </c>
      <c r="E384" s="1" t="str">
        <f>IF('🔩 PISTON'!A428="","",'🔩 PISTON'!M428)</f>
        <v/>
      </c>
      <c r="F384" s="1" t="str">
        <f>IF('🔩 PISTON'!A428="","",'🔩 PISTON'!N428)</f>
        <v/>
      </c>
      <c r="G384" s="1" t="str">
        <f>IF('🔩 PISTON'!A428="","",'🔩 PISTON'!O428)</f>
        <v/>
      </c>
      <c r="H384" s="1" t="str">
        <f>IF('🔩 PISTON'!A428="","",'🔩 PISTON'!P428)</f>
        <v/>
      </c>
      <c r="I384" s="1" t="str">
        <f>IF('🔩 PISTON'!A428="","",'🔩 PISTON'!Q428)</f>
        <v/>
      </c>
      <c r="J384" s="1" t="str">
        <f>IF('🔩 PISTON'!A428="","",'🔩 PISTON'!D428)</f>
        <v/>
      </c>
      <c r="L384" s="1">
        <f>N(L383)+IF(AND('🔎 TRA CỨU NHANH'!$C$2&lt;&gt;"",OR(ISNUMBER(SEARCH('🔎 TRA CỨU NHANH'!$C$2,$A384)),ISNUMBER(SEARCH('🔎 TRA CỨU NHANH'!$C$2,$B384)))),1,0)</f>
        <v>0</v>
      </c>
      <c r="M384" s="1" t="str">
        <f t="shared" si="10"/>
        <v/>
      </c>
      <c r="N384" s="1">
        <f>N(N383)+IF(AND('💰 BÁO GIÁ'!$C$27&lt;&gt;"",OR(ISNUMBER(SEARCH('💰 BÁO GIÁ'!$C$27,$A384)),ISNUMBER(SEARCH('💰 BÁO GIÁ'!$C$27,$B384)))),1,0)</f>
        <v>0</v>
      </c>
      <c r="O384" s="1" t="str">
        <f t="shared" si="11"/>
        <v/>
      </c>
    </row>
    <row r="385" customHeight="1" spans="1:15">
      <c r="A385" s="1" t="str">
        <f>IF('🔩 PISTON'!A429="","",'🔩 PISTON'!A429)</f>
        <v/>
      </c>
      <c r="B385" s="1" t="str">
        <f>IF('🔩 PISTON'!A429="","","Piston "&amp;'🔩 PISTON'!U429)</f>
        <v/>
      </c>
      <c r="C385" s="1" t="str">
        <f>IF('🔩 PISTON'!A429="","","Piston")</f>
        <v/>
      </c>
      <c r="D385" s="1" t="str">
        <f>IF('🔩 PISTON'!A429="","",'🔩 PISTON'!L429)</f>
        <v/>
      </c>
      <c r="E385" s="1" t="str">
        <f>IF('🔩 PISTON'!A429="","",'🔩 PISTON'!M429)</f>
        <v/>
      </c>
      <c r="F385" s="1" t="str">
        <f>IF('🔩 PISTON'!A429="","",'🔩 PISTON'!N429)</f>
        <v/>
      </c>
      <c r="G385" s="1" t="str">
        <f>IF('🔩 PISTON'!A429="","",'🔩 PISTON'!O429)</f>
        <v/>
      </c>
      <c r="H385" s="1" t="str">
        <f>IF('🔩 PISTON'!A429="","",'🔩 PISTON'!P429)</f>
        <v/>
      </c>
      <c r="I385" s="1" t="str">
        <f>IF('🔩 PISTON'!A429="","",'🔩 PISTON'!Q429)</f>
        <v/>
      </c>
      <c r="J385" s="1" t="str">
        <f>IF('🔩 PISTON'!A429="","",'🔩 PISTON'!D429)</f>
        <v/>
      </c>
      <c r="L385" s="1">
        <f>N(L384)+IF(AND('🔎 TRA CỨU NHANH'!$C$2&lt;&gt;"",OR(ISNUMBER(SEARCH('🔎 TRA CỨU NHANH'!$C$2,$A385)),ISNUMBER(SEARCH('🔎 TRA CỨU NHANH'!$C$2,$B385)))),1,0)</f>
        <v>0</v>
      </c>
      <c r="M385" s="1" t="str">
        <f t="shared" si="10"/>
        <v/>
      </c>
      <c r="N385" s="1">
        <f>N(N384)+IF(AND('💰 BÁO GIÁ'!$C$27&lt;&gt;"",OR(ISNUMBER(SEARCH('💰 BÁO GIÁ'!$C$27,$A385)),ISNUMBER(SEARCH('💰 BÁO GIÁ'!$C$27,$B385)))),1,0)</f>
        <v>0</v>
      </c>
      <c r="O385" s="1" t="str">
        <f t="shared" si="11"/>
        <v/>
      </c>
    </row>
    <row r="386" customHeight="1" spans="1:15">
      <c r="A386" s="1" t="str">
        <f>IF('🔩 PISTON'!A430="","",'🔩 PISTON'!A430)</f>
        <v/>
      </c>
      <c r="B386" s="1" t="str">
        <f>IF('🔩 PISTON'!A430="","","Piston "&amp;'🔩 PISTON'!U430)</f>
        <v/>
      </c>
      <c r="C386" s="1" t="str">
        <f>IF('🔩 PISTON'!A430="","","Piston")</f>
        <v/>
      </c>
      <c r="D386" s="1" t="str">
        <f>IF('🔩 PISTON'!A430="","",'🔩 PISTON'!L430)</f>
        <v/>
      </c>
      <c r="E386" s="1" t="str">
        <f>IF('🔩 PISTON'!A430="","",'🔩 PISTON'!M430)</f>
        <v/>
      </c>
      <c r="F386" s="1" t="str">
        <f>IF('🔩 PISTON'!A430="","",'🔩 PISTON'!N430)</f>
        <v/>
      </c>
      <c r="G386" s="1" t="str">
        <f>IF('🔩 PISTON'!A430="","",'🔩 PISTON'!O430)</f>
        <v/>
      </c>
      <c r="H386" s="1" t="str">
        <f>IF('🔩 PISTON'!A430="","",'🔩 PISTON'!P430)</f>
        <v/>
      </c>
      <c r="I386" s="1" t="str">
        <f>IF('🔩 PISTON'!A430="","",'🔩 PISTON'!Q430)</f>
        <v/>
      </c>
      <c r="J386" s="1" t="str">
        <f>IF('🔩 PISTON'!A430="","",'🔩 PISTON'!D430)</f>
        <v/>
      </c>
      <c r="L386" s="1">
        <f>N(L385)+IF(AND('🔎 TRA CỨU NHANH'!$C$2&lt;&gt;"",OR(ISNUMBER(SEARCH('🔎 TRA CỨU NHANH'!$C$2,$A386)),ISNUMBER(SEARCH('🔎 TRA CỨU NHANH'!$C$2,$B386)))),1,0)</f>
        <v>0</v>
      </c>
      <c r="M386" s="1" t="str">
        <f t="shared" ref="M386:M449" si="12">IF(L386&gt;N(L385),L386,"")</f>
        <v/>
      </c>
      <c r="N386" s="1">
        <f>N(N385)+IF(AND('💰 BÁO GIÁ'!$C$27&lt;&gt;"",OR(ISNUMBER(SEARCH('💰 BÁO GIÁ'!$C$27,$A386)),ISNUMBER(SEARCH('💰 BÁO GIÁ'!$C$27,$B386)))),1,0)</f>
        <v>0</v>
      </c>
      <c r="O386" s="1" t="str">
        <f t="shared" ref="O386:O449" si="13">IF(N386&gt;N(N385),N386,"")</f>
        <v/>
      </c>
    </row>
    <row r="387" customHeight="1" spans="1:15">
      <c r="A387" s="1" t="str">
        <f>IF('🔩 PISTON'!A431="","",'🔩 PISTON'!A431)</f>
        <v/>
      </c>
      <c r="B387" s="1" t="str">
        <f>IF('🔩 PISTON'!A431="","","Piston "&amp;'🔩 PISTON'!U431)</f>
        <v/>
      </c>
      <c r="C387" s="1" t="str">
        <f>IF('🔩 PISTON'!A431="","","Piston")</f>
        <v/>
      </c>
      <c r="D387" s="1" t="str">
        <f>IF('🔩 PISTON'!A431="","",'🔩 PISTON'!L431)</f>
        <v/>
      </c>
      <c r="E387" s="1" t="str">
        <f>IF('🔩 PISTON'!A431="","",'🔩 PISTON'!M431)</f>
        <v/>
      </c>
      <c r="F387" s="1" t="str">
        <f>IF('🔩 PISTON'!A431="","",'🔩 PISTON'!N431)</f>
        <v/>
      </c>
      <c r="G387" s="1" t="str">
        <f>IF('🔩 PISTON'!A431="","",'🔩 PISTON'!O431)</f>
        <v/>
      </c>
      <c r="H387" s="1" t="str">
        <f>IF('🔩 PISTON'!A431="","",'🔩 PISTON'!P431)</f>
        <v/>
      </c>
      <c r="I387" s="1" t="str">
        <f>IF('🔩 PISTON'!A431="","",'🔩 PISTON'!Q431)</f>
        <v/>
      </c>
      <c r="J387" s="1" t="str">
        <f>IF('🔩 PISTON'!A431="","",'🔩 PISTON'!D431)</f>
        <v/>
      </c>
      <c r="L387" s="1">
        <f>N(L386)+IF(AND('🔎 TRA CỨU NHANH'!$C$2&lt;&gt;"",OR(ISNUMBER(SEARCH('🔎 TRA CỨU NHANH'!$C$2,$A387)),ISNUMBER(SEARCH('🔎 TRA CỨU NHANH'!$C$2,$B387)))),1,0)</f>
        <v>0</v>
      </c>
      <c r="M387" s="1" t="str">
        <f t="shared" si="12"/>
        <v/>
      </c>
      <c r="N387" s="1">
        <f>N(N386)+IF(AND('💰 BÁO GIÁ'!$C$27&lt;&gt;"",OR(ISNUMBER(SEARCH('💰 BÁO GIÁ'!$C$27,$A387)),ISNUMBER(SEARCH('💰 BÁO GIÁ'!$C$27,$B387)))),1,0)</f>
        <v>0</v>
      </c>
      <c r="O387" s="1" t="str">
        <f t="shared" si="13"/>
        <v/>
      </c>
    </row>
    <row r="388" customHeight="1" spans="1:15">
      <c r="A388" s="1" t="str">
        <f>IF('🔩 PISTON'!A432="","",'🔩 PISTON'!A432)</f>
        <v/>
      </c>
      <c r="B388" s="1" t="str">
        <f>IF('🔩 PISTON'!A432="","","Piston "&amp;'🔩 PISTON'!U432)</f>
        <v/>
      </c>
      <c r="C388" s="1" t="str">
        <f>IF('🔩 PISTON'!A432="","","Piston")</f>
        <v/>
      </c>
      <c r="D388" s="1" t="str">
        <f>IF('🔩 PISTON'!A432="","",'🔩 PISTON'!L432)</f>
        <v/>
      </c>
      <c r="E388" s="1" t="str">
        <f>IF('🔩 PISTON'!A432="","",'🔩 PISTON'!M432)</f>
        <v/>
      </c>
      <c r="F388" s="1" t="str">
        <f>IF('🔩 PISTON'!A432="","",'🔩 PISTON'!N432)</f>
        <v/>
      </c>
      <c r="G388" s="1" t="str">
        <f>IF('🔩 PISTON'!A432="","",'🔩 PISTON'!O432)</f>
        <v/>
      </c>
      <c r="H388" s="1" t="str">
        <f>IF('🔩 PISTON'!A432="","",'🔩 PISTON'!P432)</f>
        <v/>
      </c>
      <c r="I388" s="1" t="str">
        <f>IF('🔩 PISTON'!A432="","",'🔩 PISTON'!Q432)</f>
        <v/>
      </c>
      <c r="J388" s="1" t="str">
        <f>IF('🔩 PISTON'!A432="","",'🔩 PISTON'!D432)</f>
        <v/>
      </c>
      <c r="L388" s="1">
        <f>N(L387)+IF(AND('🔎 TRA CỨU NHANH'!$C$2&lt;&gt;"",OR(ISNUMBER(SEARCH('🔎 TRA CỨU NHANH'!$C$2,$A388)),ISNUMBER(SEARCH('🔎 TRA CỨU NHANH'!$C$2,$B388)))),1,0)</f>
        <v>0</v>
      </c>
      <c r="M388" s="1" t="str">
        <f t="shared" si="12"/>
        <v/>
      </c>
      <c r="N388" s="1">
        <f>N(N387)+IF(AND('💰 BÁO GIÁ'!$C$27&lt;&gt;"",OR(ISNUMBER(SEARCH('💰 BÁO GIÁ'!$C$27,$A388)),ISNUMBER(SEARCH('💰 BÁO GIÁ'!$C$27,$B388)))),1,0)</f>
        <v>0</v>
      </c>
      <c r="O388" s="1" t="str">
        <f t="shared" si="13"/>
        <v/>
      </c>
    </row>
    <row r="389" customHeight="1" spans="1:15">
      <c r="A389" s="1" t="str">
        <f>IF('🔩 PISTON'!A433="","",'🔩 PISTON'!A433)</f>
        <v/>
      </c>
      <c r="B389" s="1" t="str">
        <f>IF('🔩 PISTON'!A433="","","Piston "&amp;'🔩 PISTON'!U433)</f>
        <v/>
      </c>
      <c r="C389" s="1" t="str">
        <f>IF('🔩 PISTON'!A433="","","Piston")</f>
        <v/>
      </c>
      <c r="D389" s="1" t="str">
        <f>IF('🔩 PISTON'!A433="","",'🔩 PISTON'!L433)</f>
        <v/>
      </c>
      <c r="E389" s="1" t="str">
        <f>IF('🔩 PISTON'!A433="","",'🔩 PISTON'!M433)</f>
        <v/>
      </c>
      <c r="F389" s="1" t="str">
        <f>IF('🔩 PISTON'!A433="","",'🔩 PISTON'!N433)</f>
        <v/>
      </c>
      <c r="G389" s="1" t="str">
        <f>IF('🔩 PISTON'!A433="","",'🔩 PISTON'!O433)</f>
        <v/>
      </c>
      <c r="H389" s="1" t="str">
        <f>IF('🔩 PISTON'!A433="","",'🔩 PISTON'!P433)</f>
        <v/>
      </c>
      <c r="I389" s="1" t="str">
        <f>IF('🔩 PISTON'!A433="","",'🔩 PISTON'!Q433)</f>
        <v/>
      </c>
      <c r="J389" s="1" t="str">
        <f>IF('🔩 PISTON'!A433="","",'🔩 PISTON'!D433)</f>
        <v/>
      </c>
      <c r="L389" s="1">
        <f>N(L388)+IF(AND('🔎 TRA CỨU NHANH'!$C$2&lt;&gt;"",OR(ISNUMBER(SEARCH('🔎 TRA CỨU NHANH'!$C$2,$A389)),ISNUMBER(SEARCH('🔎 TRA CỨU NHANH'!$C$2,$B389)))),1,0)</f>
        <v>0</v>
      </c>
      <c r="M389" s="1" t="str">
        <f t="shared" si="12"/>
        <v/>
      </c>
      <c r="N389" s="1">
        <f>N(N388)+IF(AND('💰 BÁO GIÁ'!$C$27&lt;&gt;"",OR(ISNUMBER(SEARCH('💰 BÁO GIÁ'!$C$27,$A389)),ISNUMBER(SEARCH('💰 BÁO GIÁ'!$C$27,$B389)))),1,0)</f>
        <v>0</v>
      </c>
      <c r="O389" s="1" t="str">
        <f t="shared" si="13"/>
        <v/>
      </c>
    </row>
    <row r="390" customHeight="1" spans="1:15">
      <c r="A390" s="1" t="str">
        <f>IF('🔩 PISTON'!A434="","",'🔩 PISTON'!A434)</f>
        <v/>
      </c>
      <c r="B390" s="1" t="str">
        <f>IF('🔩 PISTON'!A434="","","Piston "&amp;'🔩 PISTON'!U434)</f>
        <v/>
      </c>
      <c r="C390" s="1" t="str">
        <f>IF('🔩 PISTON'!A434="","","Piston")</f>
        <v/>
      </c>
      <c r="D390" s="1" t="str">
        <f>IF('🔩 PISTON'!A434="","",'🔩 PISTON'!L434)</f>
        <v/>
      </c>
      <c r="E390" s="1" t="str">
        <f>IF('🔩 PISTON'!A434="","",'🔩 PISTON'!M434)</f>
        <v/>
      </c>
      <c r="F390" s="1" t="str">
        <f>IF('🔩 PISTON'!A434="","",'🔩 PISTON'!N434)</f>
        <v/>
      </c>
      <c r="G390" s="1" t="str">
        <f>IF('🔩 PISTON'!A434="","",'🔩 PISTON'!O434)</f>
        <v/>
      </c>
      <c r="H390" s="1" t="str">
        <f>IF('🔩 PISTON'!A434="","",'🔩 PISTON'!P434)</f>
        <v/>
      </c>
      <c r="I390" s="1" t="str">
        <f>IF('🔩 PISTON'!A434="","",'🔩 PISTON'!Q434)</f>
        <v/>
      </c>
      <c r="J390" s="1" t="str">
        <f>IF('🔩 PISTON'!A434="","",'🔩 PISTON'!D434)</f>
        <v/>
      </c>
      <c r="L390" s="1">
        <f>N(L389)+IF(AND('🔎 TRA CỨU NHANH'!$C$2&lt;&gt;"",OR(ISNUMBER(SEARCH('🔎 TRA CỨU NHANH'!$C$2,$A390)),ISNUMBER(SEARCH('🔎 TRA CỨU NHANH'!$C$2,$B390)))),1,0)</f>
        <v>0</v>
      </c>
      <c r="M390" s="1" t="str">
        <f t="shared" si="12"/>
        <v/>
      </c>
      <c r="N390" s="1">
        <f>N(N389)+IF(AND('💰 BÁO GIÁ'!$C$27&lt;&gt;"",OR(ISNUMBER(SEARCH('💰 BÁO GIÁ'!$C$27,$A390)),ISNUMBER(SEARCH('💰 BÁO GIÁ'!$C$27,$B390)))),1,0)</f>
        <v>0</v>
      </c>
      <c r="O390" s="1" t="str">
        <f t="shared" si="13"/>
        <v/>
      </c>
    </row>
    <row r="391" customHeight="1" spans="1:15">
      <c r="A391" s="1" t="str">
        <f>IF('🔩 PISTON'!A435="","",'🔩 PISTON'!A435)</f>
        <v/>
      </c>
      <c r="B391" s="1" t="str">
        <f>IF('🔩 PISTON'!A435="","","Piston "&amp;'🔩 PISTON'!U435)</f>
        <v/>
      </c>
      <c r="C391" s="1" t="str">
        <f>IF('🔩 PISTON'!A435="","","Piston")</f>
        <v/>
      </c>
      <c r="D391" s="1" t="str">
        <f>IF('🔩 PISTON'!A435="","",'🔩 PISTON'!L435)</f>
        <v/>
      </c>
      <c r="E391" s="1" t="str">
        <f>IF('🔩 PISTON'!A435="","",'🔩 PISTON'!M435)</f>
        <v/>
      </c>
      <c r="F391" s="1" t="str">
        <f>IF('🔩 PISTON'!A435="","",'🔩 PISTON'!N435)</f>
        <v/>
      </c>
      <c r="G391" s="1" t="str">
        <f>IF('🔩 PISTON'!A435="","",'🔩 PISTON'!O435)</f>
        <v/>
      </c>
      <c r="H391" s="1" t="str">
        <f>IF('🔩 PISTON'!A435="","",'🔩 PISTON'!P435)</f>
        <v/>
      </c>
      <c r="I391" s="1" t="str">
        <f>IF('🔩 PISTON'!A435="","",'🔩 PISTON'!Q435)</f>
        <v/>
      </c>
      <c r="J391" s="1" t="str">
        <f>IF('🔩 PISTON'!A435="","",'🔩 PISTON'!D435)</f>
        <v/>
      </c>
      <c r="L391" s="1">
        <f>N(L390)+IF(AND('🔎 TRA CỨU NHANH'!$C$2&lt;&gt;"",OR(ISNUMBER(SEARCH('🔎 TRA CỨU NHANH'!$C$2,$A391)),ISNUMBER(SEARCH('🔎 TRA CỨU NHANH'!$C$2,$B391)))),1,0)</f>
        <v>0</v>
      </c>
      <c r="M391" s="1" t="str">
        <f t="shared" si="12"/>
        <v/>
      </c>
      <c r="N391" s="1">
        <f>N(N390)+IF(AND('💰 BÁO GIÁ'!$C$27&lt;&gt;"",OR(ISNUMBER(SEARCH('💰 BÁO GIÁ'!$C$27,$A391)),ISNUMBER(SEARCH('💰 BÁO GIÁ'!$C$27,$B391)))),1,0)</f>
        <v>0</v>
      </c>
      <c r="O391" s="1" t="str">
        <f t="shared" si="13"/>
        <v/>
      </c>
    </row>
    <row r="392" customHeight="1" spans="1:15">
      <c r="A392" s="1" t="str">
        <f>IF('🔩 PISTON'!A436="","",'🔩 PISTON'!A436)</f>
        <v/>
      </c>
      <c r="B392" s="1" t="str">
        <f>IF('🔩 PISTON'!A436="","","Piston "&amp;'🔩 PISTON'!U436)</f>
        <v/>
      </c>
      <c r="C392" s="1" t="str">
        <f>IF('🔩 PISTON'!A436="","","Piston")</f>
        <v/>
      </c>
      <c r="D392" s="1" t="str">
        <f>IF('🔩 PISTON'!A436="","",'🔩 PISTON'!L436)</f>
        <v/>
      </c>
      <c r="E392" s="1" t="str">
        <f>IF('🔩 PISTON'!A436="","",'🔩 PISTON'!M436)</f>
        <v/>
      </c>
      <c r="F392" s="1" t="str">
        <f>IF('🔩 PISTON'!A436="","",'🔩 PISTON'!N436)</f>
        <v/>
      </c>
      <c r="G392" s="1" t="str">
        <f>IF('🔩 PISTON'!A436="","",'🔩 PISTON'!O436)</f>
        <v/>
      </c>
      <c r="H392" s="1" t="str">
        <f>IF('🔩 PISTON'!A436="","",'🔩 PISTON'!P436)</f>
        <v/>
      </c>
      <c r="I392" s="1" t="str">
        <f>IF('🔩 PISTON'!A436="","",'🔩 PISTON'!Q436)</f>
        <v/>
      </c>
      <c r="J392" s="1" t="str">
        <f>IF('🔩 PISTON'!A436="","",'🔩 PISTON'!D436)</f>
        <v/>
      </c>
      <c r="L392" s="1">
        <f>N(L391)+IF(AND('🔎 TRA CỨU NHANH'!$C$2&lt;&gt;"",OR(ISNUMBER(SEARCH('🔎 TRA CỨU NHANH'!$C$2,$A392)),ISNUMBER(SEARCH('🔎 TRA CỨU NHANH'!$C$2,$B392)))),1,0)</f>
        <v>0</v>
      </c>
      <c r="M392" s="1" t="str">
        <f t="shared" si="12"/>
        <v/>
      </c>
      <c r="N392" s="1">
        <f>N(N391)+IF(AND('💰 BÁO GIÁ'!$C$27&lt;&gt;"",OR(ISNUMBER(SEARCH('💰 BÁO GIÁ'!$C$27,$A392)),ISNUMBER(SEARCH('💰 BÁO GIÁ'!$C$27,$B392)))),1,0)</f>
        <v>0</v>
      </c>
      <c r="O392" s="1" t="str">
        <f t="shared" si="13"/>
        <v/>
      </c>
    </row>
    <row r="393" customHeight="1" spans="1:15">
      <c r="A393" s="1" t="str">
        <f>IF('🔩 PISTON'!A437="","",'🔩 PISTON'!A437)</f>
        <v/>
      </c>
      <c r="B393" s="1" t="str">
        <f>IF('🔩 PISTON'!A437="","","Piston "&amp;'🔩 PISTON'!U437)</f>
        <v/>
      </c>
      <c r="C393" s="1" t="str">
        <f>IF('🔩 PISTON'!A437="","","Piston")</f>
        <v/>
      </c>
      <c r="D393" s="1" t="str">
        <f>IF('🔩 PISTON'!A437="","",'🔩 PISTON'!L437)</f>
        <v/>
      </c>
      <c r="E393" s="1" t="str">
        <f>IF('🔩 PISTON'!A437="","",'🔩 PISTON'!M437)</f>
        <v/>
      </c>
      <c r="F393" s="1" t="str">
        <f>IF('🔩 PISTON'!A437="","",'🔩 PISTON'!N437)</f>
        <v/>
      </c>
      <c r="G393" s="1" t="str">
        <f>IF('🔩 PISTON'!A437="","",'🔩 PISTON'!O437)</f>
        <v/>
      </c>
      <c r="H393" s="1" t="str">
        <f>IF('🔩 PISTON'!A437="","",'🔩 PISTON'!P437)</f>
        <v/>
      </c>
      <c r="I393" s="1" t="str">
        <f>IF('🔩 PISTON'!A437="","",'🔩 PISTON'!Q437)</f>
        <v/>
      </c>
      <c r="J393" s="1" t="str">
        <f>IF('🔩 PISTON'!A437="","",'🔩 PISTON'!D437)</f>
        <v/>
      </c>
      <c r="L393" s="1">
        <f>N(L392)+IF(AND('🔎 TRA CỨU NHANH'!$C$2&lt;&gt;"",OR(ISNUMBER(SEARCH('🔎 TRA CỨU NHANH'!$C$2,$A393)),ISNUMBER(SEARCH('🔎 TRA CỨU NHANH'!$C$2,$B393)))),1,0)</f>
        <v>0</v>
      </c>
      <c r="M393" s="1" t="str">
        <f t="shared" si="12"/>
        <v/>
      </c>
      <c r="N393" s="1">
        <f>N(N392)+IF(AND('💰 BÁO GIÁ'!$C$27&lt;&gt;"",OR(ISNUMBER(SEARCH('💰 BÁO GIÁ'!$C$27,$A393)),ISNUMBER(SEARCH('💰 BÁO GIÁ'!$C$27,$B393)))),1,0)</f>
        <v>0</v>
      </c>
      <c r="O393" s="1" t="str">
        <f t="shared" si="13"/>
        <v/>
      </c>
    </row>
    <row r="394" customHeight="1" spans="1:15">
      <c r="A394" s="1" t="str">
        <f>IF('🔩 PISTON'!A438="","",'🔩 PISTON'!A438)</f>
        <v/>
      </c>
      <c r="B394" s="1" t="str">
        <f>IF('🔩 PISTON'!A438="","","Piston "&amp;'🔩 PISTON'!U438)</f>
        <v/>
      </c>
      <c r="C394" s="1" t="str">
        <f>IF('🔩 PISTON'!A438="","","Piston")</f>
        <v/>
      </c>
      <c r="D394" s="1" t="str">
        <f>IF('🔩 PISTON'!A438="","",'🔩 PISTON'!L438)</f>
        <v/>
      </c>
      <c r="E394" s="1" t="str">
        <f>IF('🔩 PISTON'!A438="","",'🔩 PISTON'!M438)</f>
        <v/>
      </c>
      <c r="F394" s="1" t="str">
        <f>IF('🔩 PISTON'!A438="","",'🔩 PISTON'!N438)</f>
        <v/>
      </c>
      <c r="G394" s="1" t="str">
        <f>IF('🔩 PISTON'!A438="","",'🔩 PISTON'!O438)</f>
        <v/>
      </c>
      <c r="H394" s="1" t="str">
        <f>IF('🔩 PISTON'!A438="","",'🔩 PISTON'!P438)</f>
        <v/>
      </c>
      <c r="I394" s="1" t="str">
        <f>IF('🔩 PISTON'!A438="","",'🔩 PISTON'!Q438)</f>
        <v/>
      </c>
      <c r="J394" s="1" t="str">
        <f>IF('🔩 PISTON'!A438="","",'🔩 PISTON'!D438)</f>
        <v/>
      </c>
      <c r="L394" s="1">
        <f>N(L393)+IF(AND('🔎 TRA CỨU NHANH'!$C$2&lt;&gt;"",OR(ISNUMBER(SEARCH('🔎 TRA CỨU NHANH'!$C$2,$A394)),ISNUMBER(SEARCH('🔎 TRA CỨU NHANH'!$C$2,$B394)))),1,0)</f>
        <v>0</v>
      </c>
      <c r="M394" s="1" t="str">
        <f t="shared" si="12"/>
        <v/>
      </c>
      <c r="N394" s="1">
        <f>N(N393)+IF(AND('💰 BÁO GIÁ'!$C$27&lt;&gt;"",OR(ISNUMBER(SEARCH('💰 BÁO GIÁ'!$C$27,$A394)),ISNUMBER(SEARCH('💰 BÁO GIÁ'!$C$27,$B394)))),1,0)</f>
        <v>0</v>
      </c>
      <c r="O394" s="1" t="str">
        <f t="shared" si="13"/>
        <v/>
      </c>
    </row>
    <row r="395" customHeight="1" spans="1:15">
      <c r="A395" s="1" t="str">
        <f>IF('🔩 PISTON'!A439="","",'🔩 PISTON'!A439)</f>
        <v/>
      </c>
      <c r="B395" s="1" t="str">
        <f>IF('🔩 PISTON'!A439="","","Piston "&amp;'🔩 PISTON'!U439)</f>
        <v/>
      </c>
      <c r="C395" s="1" t="str">
        <f>IF('🔩 PISTON'!A439="","","Piston")</f>
        <v/>
      </c>
      <c r="D395" s="1" t="str">
        <f>IF('🔩 PISTON'!A439="","",'🔩 PISTON'!L439)</f>
        <v/>
      </c>
      <c r="E395" s="1" t="str">
        <f>IF('🔩 PISTON'!A439="","",'🔩 PISTON'!M439)</f>
        <v/>
      </c>
      <c r="F395" s="1" t="str">
        <f>IF('🔩 PISTON'!A439="","",'🔩 PISTON'!N439)</f>
        <v/>
      </c>
      <c r="G395" s="1" t="str">
        <f>IF('🔩 PISTON'!A439="","",'🔩 PISTON'!O439)</f>
        <v/>
      </c>
      <c r="H395" s="1" t="str">
        <f>IF('🔩 PISTON'!A439="","",'🔩 PISTON'!P439)</f>
        <v/>
      </c>
      <c r="I395" s="1" t="str">
        <f>IF('🔩 PISTON'!A439="","",'🔩 PISTON'!Q439)</f>
        <v/>
      </c>
      <c r="J395" s="1" t="str">
        <f>IF('🔩 PISTON'!A439="","",'🔩 PISTON'!D439)</f>
        <v/>
      </c>
      <c r="L395" s="1">
        <f>N(L394)+IF(AND('🔎 TRA CỨU NHANH'!$C$2&lt;&gt;"",OR(ISNUMBER(SEARCH('🔎 TRA CỨU NHANH'!$C$2,$A395)),ISNUMBER(SEARCH('🔎 TRA CỨU NHANH'!$C$2,$B395)))),1,0)</f>
        <v>0</v>
      </c>
      <c r="M395" s="1" t="str">
        <f t="shared" si="12"/>
        <v/>
      </c>
      <c r="N395" s="1">
        <f>N(N394)+IF(AND('💰 BÁO GIÁ'!$C$27&lt;&gt;"",OR(ISNUMBER(SEARCH('💰 BÁO GIÁ'!$C$27,$A395)),ISNUMBER(SEARCH('💰 BÁO GIÁ'!$C$27,$B395)))),1,0)</f>
        <v>0</v>
      </c>
      <c r="O395" s="1" t="str">
        <f t="shared" si="13"/>
        <v/>
      </c>
    </row>
    <row r="396" customHeight="1" spans="1:15">
      <c r="A396" s="1" t="str">
        <f>IF('🔩 PISTON'!A440="","",'🔩 PISTON'!A440)</f>
        <v/>
      </c>
      <c r="B396" s="1" t="str">
        <f>IF('🔩 PISTON'!A440="","","Piston "&amp;'🔩 PISTON'!U440)</f>
        <v/>
      </c>
      <c r="C396" s="1" t="str">
        <f>IF('🔩 PISTON'!A440="","","Piston")</f>
        <v/>
      </c>
      <c r="D396" s="1" t="str">
        <f>IF('🔩 PISTON'!A440="","",'🔩 PISTON'!L440)</f>
        <v/>
      </c>
      <c r="E396" s="1" t="str">
        <f>IF('🔩 PISTON'!A440="","",'🔩 PISTON'!M440)</f>
        <v/>
      </c>
      <c r="F396" s="1" t="str">
        <f>IF('🔩 PISTON'!A440="","",'🔩 PISTON'!N440)</f>
        <v/>
      </c>
      <c r="G396" s="1" t="str">
        <f>IF('🔩 PISTON'!A440="","",'🔩 PISTON'!O440)</f>
        <v/>
      </c>
      <c r="H396" s="1" t="str">
        <f>IF('🔩 PISTON'!A440="","",'🔩 PISTON'!P440)</f>
        <v/>
      </c>
      <c r="I396" s="1" t="str">
        <f>IF('🔩 PISTON'!A440="","",'🔩 PISTON'!Q440)</f>
        <v/>
      </c>
      <c r="J396" s="1" t="str">
        <f>IF('🔩 PISTON'!A440="","",'🔩 PISTON'!D440)</f>
        <v/>
      </c>
      <c r="L396" s="1">
        <f>N(L395)+IF(AND('🔎 TRA CỨU NHANH'!$C$2&lt;&gt;"",OR(ISNUMBER(SEARCH('🔎 TRA CỨU NHANH'!$C$2,$A396)),ISNUMBER(SEARCH('🔎 TRA CỨU NHANH'!$C$2,$B396)))),1,0)</f>
        <v>0</v>
      </c>
      <c r="M396" s="1" t="str">
        <f t="shared" si="12"/>
        <v/>
      </c>
      <c r="N396" s="1">
        <f>N(N395)+IF(AND('💰 BÁO GIÁ'!$C$27&lt;&gt;"",OR(ISNUMBER(SEARCH('💰 BÁO GIÁ'!$C$27,$A396)),ISNUMBER(SEARCH('💰 BÁO GIÁ'!$C$27,$B396)))),1,0)</f>
        <v>0</v>
      </c>
      <c r="O396" s="1" t="str">
        <f t="shared" si="13"/>
        <v/>
      </c>
    </row>
    <row r="397" customHeight="1" spans="1:15">
      <c r="A397" s="1" t="str">
        <f>IF('🔩 PISTON'!A441="","",'🔩 PISTON'!A441)</f>
        <v/>
      </c>
      <c r="B397" s="1" t="str">
        <f>IF('🔩 PISTON'!A441="","","Piston "&amp;'🔩 PISTON'!U441)</f>
        <v/>
      </c>
      <c r="C397" s="1" t="str">
        <f>IF('🔩 PISTON'!A441="","","Piston")</f>
        <v/>
      </c>
      <c r="D397" s="1" t="str">
        <f>IF('🔩 PISTON'!A441="","",'🔩 PISTON'!L441)</f>
        <v/>
      </c>
      <c r="E397" s="1" t="str">
        <f>IF('🔩 PISTON'!A441="","",'🔩 PISTON'!M441)</f>
        <v/>
      </c>
      <c r="F397" s="1" t="str">
        <f>IF('🔩 PISTON'!A441="","",'🔩 PISTON'!N441)</f>
        <v/>
      </c>
      <c r="G397" s="1" t="str">
        <f>IF('🔩 PISTON'!A441="","",'🔩 PISTON'!O441)</f>
        <v/>
      </c>
      <c r="H397" s="1" t="str">
        <f>IF('🔩 PISTON'!A441="","",'🔩 PISTON'!P441)</f>
        <v/>
      </c>
      <c r="I397" s="1" t="str">
        <f>IF('🔩 PISTON'!A441="","",'🔩 PISTON'!Q441)</f>
        <v/>
      </c>
      <c r="J397" s="1" t="str">
        <f>IF('🔩 PISTON'!A441="","",'🔩 PISTON'!D441)</f>
        <v/>
      </c>
      <c r="L397" s="1">
        <f>N(L396)+IF(AND('🔎 TRA CỨU NHANH'!$C$2&lt;&gt;"",OR(ISNUMBER(SEARCH('🔎 TRA CỨU NHANH'!$C$2,$A397)),ISNUMBER(SEARCH('🔎 TRA CỨU NHANH'!$C$2,$B397)))),1,0)</f>
        <v>0</v>
      </c>
      <c r="M397" s="1" t="str">
        <f t="shared" si="12"/>
        <v/>
      </c>
      <c r="N397" s="1">
        <f>N(N396)+IF(AND('💰 BÁO GIÁ'!$C$27&lt;&gt;"",OR(ISNUMBER(SEARCH('💰 BÁO GIÁ'!$C$27,$A397)),ISNUMBER(SEARCH('💰 BÁO GIÁ'!$C$27,$B397)))),1,0)</f>
        <v>0</v>
      </c>
      <c r="O397" s="1" t="str">
        <f t="shared" si="13"/>
        <v/>
      </c>
    </row>
    <row r="398" customHeight="1" spans="1:15">
      <c r="A398" s="1" t="str">
        <f>IF('🔩 PISTON'!A442="","",'🔩 PISTON'!A442)</f>
        <v/>
      </c>
      <c r="B398" s="1" t="str">
        <f>IF('🔩 PISTON'!A442="","","Piston "&amp;'🔩 PISTON'!U442)</f>
        <v/>
      </c>
      <c r="C398" s="1" t="str">
        <f>IF('🔩 PISTON'!A442="","","Piston")</f>
        <v/>
      </c>
      <c r="D398" s="1" t="str">
        <f>IF('🔩 PISTON'!A442="","",'🔩 PISTON'!L442)</f>
        <v/>
      </c>
      <c r="E398" s="1" t="str">
        <f>IF('🔩 PISTON'!A442="","",'🔩 PISTON'!M442)</f>
        <v/>
      </c>
      <c r="F398" s="1" t="str">
        <f>IF('🔩 PISTON'!A442="","",'🔩 PISTON'!N442)</f>
        <v/>
      </c>
      <c r="G398" s="1" t="str">
        <f>IF('🔩 PISTON'!A442="","",'🔩 PISTON'!O442)</f>
        <v/>
      </c>
      <c r="H398" s="1" t="str">
        <f>IF('🔩 PISTON'!A442="","",'🔩 PISTON'!P442)</f>
        <v/>
      </c>
      <c r="I398" s="1" t="str">
        <f>IF('🔩 PISTON'!A442="","",'🔩 PISTON'!Q442)</f>
        <v/>
      </c>
      <c r="J398" s="1" t="str">
        <f>IF('🔩 PISTON'!A442="","",'🔩 PISTON'!D442)</f>
        <v/>
      </c>
      <c r="L398" s="1">
        <f>N(L397)+IF(AND('🔎 TRA CỨU NHANH'!$C$2&lt;&gt;"",OR(ISNUMBER(SEARCH('🔎 TRA CỨU NHANH'!$C$2,$A398)),ISNUMBER(SEARCH('🔎 TRA CỨU NHANH'!$C$2,$B398)))),1,0)</f>
        <v>0</v>
      </c>
      <c r="M398" s="1" t="str">
        <f t="shared" si="12"/>
        <v/>
      </c>
      <c r="N398" s="1">
        <f>N(N397)+IF(AND('💰 BÁO GIÁ'!$C$27&lt;&gt;"",OR(ISNUMBER(SEARCH('💰 BÁO GIÁ'!$C$27,$A398)),ISNUMBER(SEARCH('💰 BÁO GIÁ'!$C$27,$B398)))),1,0)</f>
        <v>0</v>
      </c>
      <c r="O398" s="1" t="str">
        <f t="shared" si="13"/>
        <v/>
      </c>
    </row>
    <row r="399" customHeight="1" spans="1:15">
      <c r="A399" s="1" t="str">
        <f>IF('🔩 PISTON'!A443="","",'🔩 PISTON'!A443)</f>
        <v/>
      </c>
      <c r="B399" s="1" t="str">
        <f>IF('🔩 PISTON'!A443="","","Piston "&amp;'🔩 PISTON'!U443)</f>
        <v/>
      </c>
      <c r="C399" s="1" t="str">
        <f>IF('🔩 PISTON'!A443="","","Piston")</f>
        <v/>
      </c>
      <c r="D399" s="1" t="str">
        <f>IF('🔩 PISTON'!A443="","",'🔩 PISTON'!L443)</f>
        <v/>
      </c>
      <c r="E399" s="1" t="str">
        <f>IF('🔩 PISTON'!A443="","",'🔩 PISTON'!M443)</f>
        <v/>
      </c>
      <c r="F399" s="1" t="str">
        <f>IF('🔩 PISTON'!A443="","",'🔩 PISTON'!N443)</f>
        <v/>
      </c>
      <c r="G399" s="1" t="str">
        <f>IF('🔩 PISTON'!A443="","",'🔩 PISTON'!O443)</f>
        <v/>
      </c>
      <c r="H399" s="1" t="str">
        <f>IF('🔩 PISTON'!A443="","",'🔩 PISTON'!P443)</f>
        <v/>
      </c>
      <c r="I399" s="1" t="str">
        <f>IF('🔩 PISTON'!A443="","",'🔩 PISTON'!Q443)</f>
        <v/>
      </c>
      <c r="J399" s="1" t="str">
        <f>IF('🔩 PISTON'!A443="","",'🔩 PISTON'!D443)</f>
        <v/>
      </c>
      <c r="L399" s="1">
        <f>N(L398)+IF(AND('🔎 TRA CỨU NHANH'!$C$2&lt;&gt;"",OR(ISNUMBER(SEARCH('🔎 TRA CỨU NHANH'!$C$2,$A399)),ISNUMBER(SEARCH('🔎 TRA CỨU NHANH'!$C$2,$B399)))),1,0)</f>
        <v>0</v>
      </c>
      <c r="M399" s="1" t="str">
        <f t="shared" si="12"/>
        <v/>
      </c>
      <c r="N399" s="1">
        <f>N(N398)+IF(AND('💰 BÁO GIÁ'!$C$27&lt;&gt;"",OR(ISNUMBER(SEARCH('💰 BÁO GIÁ'!$C$27,$A399)),ISNUMBER(SEARCH('💰 BÁO GIÁ'!$C$27,$B399)))),1,0)</f>
        <v>0</v>
      </c>
      <c r="O399" s="1" t="str">
        <f t="shared" si="13"/>
        <v/>
      </c>
    </row>
    <row r="400" customHeight="1" spans="1:15">
      <c r="A400" s="1" t="str">
        <f>IF('🔩 PISTON'!A444="","",'🔩 PISTON'!A444)</f>
        <v/>
      </c>
      <c r="B400" s="1" t="str">
        <f>IF('🔩 PISTON'!A444="","","Piston "&amp;'🔩 PISTON'!U444)</f>
        <v/>
      </c>
      <c r="C400" s="1" t="str">
        <f>IF('🔩 PISTON'!A444="","","Piston")</f>
        <v/>
      </c>
      <c r="D400" s="1" t="str">
        <f>IF('🔩 PISTON'!A444="","",'🔩 PISTON'!L444)</f>
        <v/>
      </c>
      <c r="E400" s="1" t="str">
        <f>IF('🔩 PISTON'!A444="","",'🔩 PISTON'!M444)</f>
        <v/>
      </c>
      <c r="F400" s="1" t="str">
        <f>IF('🔩 PISTON'!A444="","",'🔩 PISTON'!N444)</f>
        <v/>
      </c>
      <c r="G400" s="1" t="str">
        <f>IF('🔩 PISTON'!A444="","",'🔩 PISTON'!O444)</f>
        <v/>
      </c>
      <c r="H400" s="1" t="str">
        <f>IF('🔩 PISTON'!A444="","",'🔩 PISTON'!P444)</f>
        <v/>
      </c>
      <c r="I400" s="1" t="str">
        <f>IF('🔩 PISTON'!A444="","",'🔩 PISTON'!Q444)</f>
        <v/>
      </c>
      <c r="J400" s="1" t="str">
        <f>IF('🔩 PISTON'!A444="","",'🔩 PISTON'!D444)</f>
        <v/>
      </c>
      <c r="L400" s="1">
        <f>N(L399)+IF(AND('🔎 TRA CỨU NHANH'!$C$2&lt;&gt;"",OR(ISNUMBER(SEARCH('🔎 TRA CỨU NHANH'!$C$2,$A400)),ISNUMBER(SEARCH('🔎 TRA CỨU NHANH'!$C$2,$B400)))),1,0)</f>
        <v>0</v>
      </c>
      <c r="M400" s="1" t="str">
        <f t="shared" si="12"/>
        <v/>
      </c>
      <c r="N400" s="1">
        <f>N(N399)+IF(AND('💰 BÁO GIÁ'!$C$27&lt;&gt;"",OR(ISNUMBER(SEARCH('💰 BÁO GIÁ'!$C$27,$A400)),ISNUMBER(SEARCH('💰 BÁO GIÁ'!$C$27,$B400)))),1,0)</f>
        <v>0</v>
      </c>
      <c r="O400" s="1" t="str">
        <f t="shared" si="13"/>
        <v/>
      </c>
    </row>
    <row r="401" customHeight="1" spans="1:15">
      <c r="A401" s="1" t="str">
        <f>IF('🔩 PISTON'!A445="","",'🔩 PISTON'!A445)</f>
        <v/>
      </c>
      <c r="B401" s="1" t="str">
        <f>IF('🔩 PISTON'!A445="","","Piston "&amp;'🔩 PISTON'!U445)</f>
        <v/>
      </c>
      <c r="C401" s="1" t="str">
        <f>IF('🔩 PISTON'!A445="","","Piston")</f>
        <v/>
      </c>
      <c r="D401" s="1" t="str">
        <f>IF('🔩 PISTON'!A445="","",'🔩 PISTON'!L445)</f>
        <v/>
      </c>
      <c r="E401" s="1" t="str">
        <f>IF('🔩 PISTON'!A445="","",'🔩 PISTON'!M445)</f>
        <v/>
      </c>
      <c r="F401" s="1" t="str">
        <f>IF('🔩 PISTON'!A445="","",'🔩 PISTON'!N445)</f>
        <v/>
      </c>
      <c r="G401" s="1" t="str">
        <f>IF('🔩 PISTON'!A445="","",'🔩 PISTON'!O445)</f>
        <v/>
      </c>
      <c r="H401" s="1" t="str">
        <f>IF('🔩 PISTON'!A445="","",'🔩 PISTON'!P445)</f>
        <v/>
      </c>
      <c r="I401" s="1" t="str">
        <f>IF('🔩 PISTON'!A445="","",'🔩 PISTON'!Q445)</f>
        <v/>
      </c>
      <c r="J401" s="1" t="str">
        <f>IF('🔩 PISTON'!A445="","",'🔩 PISTON'!D445)</f>
        <v/>
      </c>
      <c r="L401" s="1">
        <f>N(L400)+IF(AND('🔎 TRA CỨU NHANH'!$C$2&lt;&gt;"",OR(ISNUMBER(SEARCH('🔎 TRA CỨU NHANH'!$C$2,$A401)),ISNUMBER(SEARCH('🔎 TRA CỨU NHANH'!$C$2,$B401)))),1,0)</f>
        <v>0</v>
      </c>
      <c r="M401" s="1" t="str">
        <f t="shared" si="12"/>
        <v/>
      </c>
      <c r="N401" s="1">
        <f>N(N400)+IF(AND('💰 BÁO GIÁ'!$C$27&lt;&gt;"",OR(ISNUMBER(SEARCH('💰 BÁO GIÁ'!$C$27,$A401)),ISNUMBER(SEARCH('💰 BÁO GIÁ'!$C$27,$B401)))),1,0)</f>
        <v>0</v>
      </c>
      <c r="O401" s="1" t="str">
        <f t="shared" si="13"/>
        <v/>
      </c>
    </row>
    <row r="402" customHeight="1" spans="1:15">
      <c r="A402" s="1" t="str">
        <f>IF('🔩 PISTON'!A446="","",'🔩 PISTON'!A446)</f>
        <v/>
      </c>
      <c r="B402" s="1" t="str">
        <f>IF('🔩 PISTON'!A446="","","Piston "&amp;'🔩 PISTON'!U446)</f>
        <v/>
      </c>
      <c r="C402" s="1" t="str">
        <f>IF('🔩 PISTON'!A446="","","Piston")</f>
        <v/>
      </c>
      <c r="D402" s="1" t="str">
        <f>IF('🔩 PISTON'!A446="","",'🔩 PISTON'!L446)</f>
        <v/>
      </c>
      <c r="E402" s="1" t="str">
        <f>IF('🔩 PISTON'!A446="","",'🔩 PISTON'!M446)</f>
        <v/>
      </c>
      <c r="F402" s="1" t="str">
        <f>IF('🔩 PISTON'!A446="","",'🔩 PISTON'!N446)</f>
        <v/>
      </c>
      <c r="G402" s="1" t="str">
        <f>IF('🔩 PISTON'!A446="","",'🔩 PISTON'!O446)</f>
        <v/>
      </c>
      <c r="H402" s="1" t="str">
        <f>IF('🔩 PISTON'!A446="","",'🔩 PISTON'!P446)</f>
        <v/>
      </c>
      <c r="I402" s="1" t="str">
        <f>IF('🔩 PISTON'!A446="","",'🔩 PISTON'!Q446)</f>
        <v/>
      </c>
      <c r="J402" s="1" t="str">
        <f>IF('🔩 PISTON'!A446="","",'🔩 PISTON'!D446)</f>
        <v/>
      </c>
      <c r="L402" s="1">
        <f>N(L401)+IF(AND('🔎 TRA CỨU NHANH'!$C$2&lt;&gt;"",OR(ISNUMBER(SEARCH('🔎 TRA CỨU NHANH'!$C$2,$A402)),ISNUMBER(SEARCH('🔎 TRA CỨU NHANH'!$C$2,$B402)))),1,0)</f>
        <v>0</v>
      </c>
      <c r="M402" s="1" t="str">
        <f t="shared" si="12"/>
        <v/>
      </c>
      <c r="N402" s="1">
        <f>N(N401)+IF(AND('💰 BÁO GIÁ'!$C$27&lt;&gt;"",OR(ISNUMBER(SEARCH('💰 BÁO GIÁ'!$C$27,$A402)),ISNUMBER(SEARCH('💰 BÁO GIÁ'!$C$27,$B402)))),1,0)</f>
        <v>0</v>
      </c>
      <c r="O402" s="1" t="str">
        <f t="shared" si="13"/>
        <v/>
      </c>
    </row>
    <row r="403" customHeight="1" spans="1:15">
      <c r="A403" s="1" t="str">
        <f>IF('🔩 PISTON'!A447="","",'🔩 PISTON'!A447)</f>
        <v/>
      </c>
      <c r="B403" s="1" t="str">
        <f>IF('🔩 PISTON'!A447="","","Piston "&amp;'🔩 PISTON'!U447)</f>
        <v/>
      </c>
      <c r="C403" s="1" t="str">
        <f>IF('🔩 PISTON'!A447="","","Piston")</f>
        <v/>
      </c>
      <c r="D403" s="1" t="str">
        <f>IF('🔩 PISTON'!A447="","",'🔩 PISTON'!L447)</f>
        <v/>
      </c>
      <c r="E403" s="1" t="str">
        <f>IF('🔩 PISTON'!A447="","",'🔩 PISTON'!M447)</f>
        <v/>
      </c>
      <c r="F403" s="1" t="str">
        <f>IF('🔩 PISTON'!A447="","",'🔩 PISTON'!N447)</f>
        <v/>
      </c>
      <c r="G403" s="1" t="str">
        <f>IF('🔩 PISTON'!A447="","",'🔩 PISTON'!O447)</f>
        <v/>
      </c>
      <c r="H403" s="1" t="str">
        <f>IF('🔩 PISTON'!A447="","",'🔩 PISTON'!P447)</f>
        <v/>
      </c>
      <c r="I403" s="1" t="str">
        <f>IF('🔩 PISTON'!A447="","",'🔩 PISTON'!Q447)</f>
        <v/>
      </c>
      <c r="J403" s="1" t="str">
        <f>IF('🔩 PISTON'!A447="","",'🔩 PISTON'!D447)</f>
        <v/>
      </c>
      <c r="L403" s="1">
        <f>N(L402)+IF(AND('🔎 TRA CỨU NHANH'!$C$2&lt;&gt;"",OR(ISNUMBER(SEARCH('🔎 TRA CỨU NHANH'!$C$2,$A403)),ISNUMBER(SEARCH('🔎 TRA CỨU NHANH'!$C$2,$B403)))),1,0)</f>
        <v>0</v>
      </c>
      <c r="M403" s="1" t="str">
        <f t="shared" si="12"/>
        <v/>
      </c>
      <c r="N403" s="1">
        <f>N(N402)+IF(AND('💰 BÁO GIÁ'!$C$27&lt;&gt;"",OR(ISNUMBER(SEARCH('💰 BÁO GIÁ'!$C$27,$A403)),ISNUMBER(SEARCH('💰 BÁO GIÁ'!$C$27,$B403)))),1,0)</f>
        <v>0</v>
      </c>
      <c r="O403" s="1" t="str">
        <f t="shared" si="13"/>
        <v/>
      </c>
    </row>
    <row r="404" customHeight="1" spans="1:15">
      <c r="A404" s="1" t="str">
        <f>IF('🔩 PISTON'!A448="","",'🔩 PISTON'!A448)</f>
        <v/>
      </c>
      <c r="B404" s="1" t="str">
        <f>IF('🔩 PISTON'!A448="","","Piston "&amp;'🔩 PISTON'!U448)</f>
        <v/>
      </c>
      <c r="C404" s="1" t="str">
        <f>IF('🔩 PISTON'!A448="","","Piston")</f>
        <v/>
      </c>
      <c r="D404" s="1" t="str">
        <f>IF('🔩 PISTON'!A448="","",'🔩 PISTON'!L448)</f>
        <v/>
      </c>
      <c r="E404" s="1" t="str">
        <f>IF('🔩 PISTON'!A448="","",'🔩 PISTON'!M448)</f>
        <v/>
      </c>
      <c r="F404" s="1" t="str">
        <f>IF('🔩 PISTON'!A448="","",'🔩 PISTON'!N448)</f>
        <v/>
      </c>
      <c r="G404" s="1" t="str">
        <f>IF('🔩 PISTON'!A448="","",'🔩 PISTON'!O448)</f>
        <v/>
      </c>
      <c r="H404" s="1" t="str">
        <f>IF('🔩 PISTON'!A448="","",'🔩 PISTON'!P448)</f>
        <v/>
      </c>
      <c r="I404" s="1" t="str">
        <f>IF('🔩 PISTON'!A448="","",'🔩 PISTON'!Q448)</f>
        <v/>
      </c>
      <c r="J404" s="1" t="str">
        <f>IF('🔩 PISTON'!A448="","",'🔩 PISTON'!D448)</f>
        <v/>
      </c>
      <c r="L404" s="1">
        <f>N(L403)+IF(AND('🔎 TRA CỨU NHANH'!$C$2&lt;&gt;"",OR(ISNUMBER(SEARCH('🔎 TRA CỨU NHANH'!$C$2,$A404)),ISNUMBER(SEARCH('🔎 TRA CỨU NHANH'!$C$2,$B404)))),1,0)</f>
        <v>0</v>
      </c>
      <c r="M404" s="1" t="str">
        <f t="shared" si="12"/>
        <v/>
      </c>
      <c r="N404" s="1">
        <f>N(N403)+IF(AND('💰 BÁO GIÁ'!$C$27&lt;&gt;"",OR(ISNUMBER(SEARCH('💰 BÁO GIÁ'!$C$27,$A404)),ISNUMBER(SEARCH('💰 BÁO GIÁ'!$C$27,$B404)))),1,0)</f>
        <v>0</v>
      </c>
      <c r="O404" s="1" t="str">
        <f t="shared" si="13"/>
        <v/>
      </c>
    </row>
    <row r="405" customHeight="1" spans="1:15">
      <c r="A405" s="1" t="str">
        <f>IF('🔩 PISTON'!A449="","",'🔩 PISTON'!A449)</f>
        <v/>
      </c>
      <c r="B405" s="1" t="str">
        <f>IF('🔩 PISTON'!A449="","","Piston "&amp;'🔩 PISTON'!U449)</f>
        <v/>
      </c>
      <c r="C405" s="1" t="str">
        <f>IF('🔩 PISTON'!A449="","","Piston")</f>
        <v/>
      </c>
      <c r="D405" s="1" t="str">
        <f>IF('🔩 PISTON'!A449="","",'🔩 PISTON'!L449)</f>
        <v/>
      </c>
      <c r="E405" s="1" t="str">
        <f>IF('🔩 PISTON'!A449="","",'🔩 PISTON'!M449)</f>
        <v/>
      </c>
      <c r="F405" s="1" t="str">
        <f>IF('🔩 PISTON'!A449="","",'🔩 PISTON'!N449)</f>
        <v/>
      </c>
      <c r="G405" s="1" t="str">
        <f>IF('🔩 PISTON'!A449="","",'🔩 PISTON'!O449)</f>
        <v/>
      </c>
      <c r="H405" s="1" t="str">
        <f>IF('🔩 PISTON'!A449="","",'🔩 PISTON'!P449)</f>
        <v/>
      </c>
      <c r="I405" s="1" t="str">
        <f>IF('🔩 PISTON'!A449="","",'🔩 PISTON'!Q449)</f>
        <v/>
      </c>
      <c r="J405" s="1" t="str">
        <f>IF('🔩 PISTON'!A449="","",'🔩 PISTON'!D449)</f>
        <v/>
      </c>
      <c r="L405" s="1">
        <f>N(L404)+IF(AND('🔎 TRA CỨU NHANH'!$C$2&lt;&gt;"",OR(ISNUMBER(SEARCH('🔎 TRA CỨU NHANH'!$C$2,$A405)),ISNUMBER(SEARCH('🔎 TRA CỨU NHANH'!$C$2,$B405)))),1,0)</f>
        <v>0</v>
      </c>
      <c r="M405" s="1" t="str">
        <f t="shared" si="12"/>
        <v/>
      </c>
      <c r="N405" s="1">
        <f>N(N404)+IF(AND('💰 BÁO GIÁ'!$C$27&lt;&gt;"",OR(ISNUMBER(SEARCH('💰 BÁO GIÁ'!$C$27,$A405)),ISNUMBER(SEARCH('💰 BÁO GIÁ'!$C$27,$B405)))),1,0)</f>
        <v>0</v>
      </c>
      <c r="O405" s="1" t="str">
        <f t="shared" si="13"/>
        <v/>
      </c>
    </row>
    <row r="406" customHeight="1" spans="1:15">
      <c r="A406" s="1" t="str">
        <f>IF('🔩 PISTON'!A450="","",'🔩 PISTON'!A450)</f>
        <v/>
      </c>
      <c r="B406" s="1" t="str">
        <f>IF('🔩 PISTON'!A450="","","Piston "&amp;'🔩 PISTON'!U450)</f>
        <v/>
      </c>
      <c r="C406" s="1" t="str">
        <f>IF('🔩 PISTON'!A450="","","Piston")</f>
        <v/>
      </c>
      <c r="D406" s="1" t="str">
        <f>IF('🔩 PISTON'!A450="","",'🔩 PISTON'!L450)</f>
        <v/>
      </c>
      <c r="E406" s="1" t="str">
        <f>IF('🔩 PISTON'!A450="","",'🔩 PISTON'!M450)</f>
        <v/>
      </c>
      <c r="F406" s="1" t="str">
        <f>IF('🔩 PISTON'!A450="","",'🔩 PISTON'!N450)</f>
        <v/>
      </c>
      <c r="G406" s="1" t="str">
        <f>IF('🔩 PISTON'!A450="","",'🔩 PISTON'!O450)</f>
        <v/>
      </c>
      <c r="H406" s="1" t="str">
        <f>IF('🔩 PISTON'!A450="","",'🔩 PISTON'!P450)</f>
        <v/>
      </c>
      <c r="I406" s="1" t="str">
        <f>IF('🔩 PISTON'!A450="","",'🔩 PISTON'!Q450)</f>
        <v/>
      </c>
      <c r="J406" s="1" t="str">
        <f>IF('🔩 PISTON'!A450="","",'🔩 PISTON'!D450)</f>
        <v/>
      </c>
      <c r="L406" s="1">
        <f>N(L405)+IF(AND('🔎 TRA CỨU NHANH'!$C$2&lt;&gt;"",OR(ISNUMBER(SEARCH('🔎 TRA CỨU NHANH'!$C$2,$A406)),ISNUMBER(SEARCH('🔎 TRA CỨU NHANH'!$C$2,$B406)))),1,0)</f>
        <v>0</v>
      </c>
      <c r="M406" s="1" t="str">
        <f t="shared" si="12"/>
        <v/>
      </c>
      <c r="N406" s="1">
        <f>N(N405)+IF(AND('💰 BÁO GIÁ'!$C$27&lt;&gt;"",OR(ISNUMBER(SEARCH('💰 BÁO GIÁ'!$C$27,$A406)),ISNUMBER(SEARCH('💰 BÁO GIÁ'!$C$27,$B406)))),1,0)</f>
        <v>0</v>
      </c>
      <c r="O406" s="1" t="str">
        <f t="shared" si="13"/>
        <v/>
      </c>
    </row>
    <row r="407" customHeight="1" spans="1:15">
      <c r="A407" s="1" t="str">
        <f>IF('🔩 PISTON'!A451="","",'🔩 PISTON'!A451)</f>
        <v/>
      </c>
      <c r="B407" s="1" t="str">
        <f>IF('🔩 PISTON'!A451="","","Piston "&amp;'🔩 PISTON'!U451)</f>
        <v/>
      </c>
      <c r="C407" s="1" t="str">
        <f>IF('🔩 PISTON'!A451="","","Piston")</f>
        <v/>
      </c>
      <c r="D407" s="1" t="str">
        <f>IF('🔩 PISTON'!A451="","",'🔩 PISTON'!L451)</f>
        <v/>
      </c>
      <c r="E407" s="1" t="str">
        <f>IF('🔩 PISTON'!A451="","",'🔩 PISTON'!M451)</f>
        <v/>
      </c>
      <c r="F407" s="1" t="str">
        <f>IF('🔩 PISTON'!A451="","",'🔩 PISTON'!N451)</f>
        <v/>
      </c>
      <c r="G407" s="1" t="str">
        <f>IF('🔩 PISTON'!A451="","",'🔩 PISTON'!O451)</f>
        <v/>
      </c>
      <c r="H407" s="1" t="str">
        <f>IF('🔩 PISTON'!A451="","",'🔩 PISTON'!P451)</f>
        <v/>
      </c>
      <c r="I407" s="1" t="str">
        <f>IF('🔩 PISTON'!A451="","",'🔩 PISTON'!Q451)</f>
        <v/>
      </c>
      <c r="J407" s="1" t="str">
        <f>IF('🔩 PISTON'!A451="","",'🔩 PISTON'!D451)</f>
        <v/>
      </c>
      <c r="L407" s="1">
        <f>N(L406)+IF(AND('🔎 TRA CỨU NHANH'!$C$2&lt;&gt;"",OR(ISNUMBER(SEARCH('🔎 TRA CỨU NHANH'!$C$2,$A407)),ISNUMBER(SEARCH('🔎 TRA CỨU NHANH'!$C$2,$B407)))),1,0)</f>
        <v>0</v>
      </c>
      <c r="M407" s="1" t="str">
        <f t="shared" si="12"/>
        <v/>
      </c>
      <c r="N407" s="1">
        <f>N(N406)+IF(AND('💰 BÁO GIÁ'!$C$27&lt;&gt;"",OR(ISNUMBER(SEARCH('💰 BÁO GIÁ'!$C$27,$A407)),ISNUMBER(SEARCH('💰 BÁO GIÁ'!$C$27,$B407)))),1,0)</f>
        <v>0</v>
      </c>
      <c r="O407" s="1" t="str">
        <f t="shared" si="13"/>
        <v/>
      </c>
    </row>
    <row r="408" customHeight="1" spans="1:15">
      <c r="A408" s="1" t="str">
        <f>IF('🔩 PISTON'!A452="","",'🔩 PISTON'!A452)</f>
        <v/>
      </c>
      <c r="B408" s="1" t="str">
        <f>IF('🔩 PISTON'!A452="","","Piston "&amp;'🔩 PISTON'!U452)</f>
        <v/>
      </c>
      <c r="C408" s="1" t="str">
        <f>IF('🔩 PISTON'!A452="","","Piston")</f>
        <v/>
      </c>
      <c r="D408" s="1" t="str">
        <f>IF('🔩 PISTON'!A452="","",'🔩 PISTON'!L452)</f>
        <v/>
      </c>
      <c r="E408" s="1" t="str">
        <f>IF('🔩 PISTON'!A452="","",'🔩 PISTON'!M452)</f>
        <v/>
      </c>
      <c r="F408" s="1" t="str">
        <f>IF('🔩 PISTON'!A452="","",'🔩 PISTON'!N452)</f>
        <v/>
      </c>
      <c r="G408" s="1" t="str">
        <f>IF('🔩 PISTON'!A452="","",'🔩 PISTON'!O452)</f>
        <v/>
      </c>
      <c r="H408" s="1" t="str">
        <f>IF('🔩 PISTON'!A452="","",'🔩 PISTON'!P452)</f>
        <v/>
      </c>
      <c r="I408" s="1" t="str">
        <f>IF('🔩 PISTON'!A452="","",'🔩 PISTON'!Q452)</f>
        <v/>
      </c>
      <c r="J408" s="1" t="str">
        <f>IF('🔩 PISTON'!A452="","",'🔩 PISTON'!D452)</f>
        <v/>
      </c>
      <c r="L408" s="1">
        <f>N(L407)+IF(AND('🔎 TRA CỨU NHANH'!$C$2&lt;&gt;"",OR(ISNUMBER(SEARCH('🔎 TRA CỨU NHANH'!$C$2,$A408)),ISNUMBER(SEARCH('🔎 TRA CỨU NHANH'!$C$2,$B408)))),1,0)</f>
        <v>0</v>
      </c>
      <c r="M408" s="1" t="str">
        <f t="shared" si="12"/>
        <v/>
      </c>
      <c r="N408" s="1">
        <f>N(N407)+IF(AND('💰 BÁO GIÁ'!$C$27&lt;&gt;"",OR(ISNUMBER(SEARCH('💰 BÁO GIÁ'!$C$27,$A408)),ISNUMBER(SEARCH('💰 BÁO GIÁ'!$C$27,$B408)))),1,0)</f>
        <v>0</v>
      </c>
      <c r="O408" s="1" t="str">
        <f t="shared" si="13"/>
        <v/>
      </c>
    </row>
    <row r="409" customHeight="1" spans="1:15">
      <c r="A409" s="1" t="str">
        <f>IF('🔩 PISTON'!A453="","",'🔩 PISTON'!A453)</f>
        <v/>
      </c>
      <c r="B409" s="1" t="str">
        <f>IF('🔩 PISTON'!A453="","","Piston "&amp;'🔩 PISTON'!U453)</f>
        <v/>
      </c>
      <c r="C409" s="1" t="str">
        <f>IF('🔩 PISTON'!A453="","","Piston")</f>
        <v/>
      </c>
      <c r="D409" s="1" t="str">
        <f>IF('🔩 PISTON'!A453="","",'🔩 PISTON'!L453)</f>
        <v/>
      </c>
      <c r="E409" s="1" t="str">
        <f>IF('🔩 PISTON'!A453="","",'🔩 PISTON'!M453)</f>
        <v/>
      </c>
      <c r="F409" s="1" t="str">
        <f>IF('🔩 PISTON'!A453="","",'🔩 PISTON'!N453)</f>
        <v/>
      </c>
      <c r="G409" s="1" t="str">
        <f>IF('🔩 PISTON'!A453="","",'🔩 PISTON'!O453)</f>
        <v/>
      </c>
      <c r="H409" s="1" t="str">
        <f>IF('🔩 PISTON'!A453="","",'🔩 PISTON'!P453)</f>
        <v/>
      </c>
      <c r="I409" s="1" t="str">
        <f>IF('🔩 PISTON'!A453="","",'🔩 PISTON'!Q453)</f>
        <v/>
      </c>
      <c r="J409" s="1" t="str">
        <f>IF('🔩 PISTON'!A453="","",'🔩 PISTON'!D453)</f>
        <v/>
      </c>
      <c r="L409" s="1">
        <f>N(L408)+IF(AND('🔎 TRA CỨU NHANH'!$C$2&lt;&gt;"",OR(ISNUMBER(SEARCH('🔎 TRA CỨU NHANH'!$C$2,$A409)),ISNUMBER(SEARCH('🔎 TRA CỨU NHANH'!$C$2,$B409)))),1,0)</f>
        <v>0</v>
      </c>
      <c r="M409" s="1" t="str">
        <f t="shared" si="12"/>
        <v/>
      </c>
      <c r="N409" s="1">
        <f>N(N408)+IF(AND('💰 BÁO GIÁ'!$C$27&lt;&gt;"",OR(ISNUMBER(SEARCH('💰 BÁO GIÁ'!$C$27,$A409)),ISNUMBER(SEARCH('💰 BÁO GIÁ'!$C$27,$B409)))),1,0)</f>
        <v>0</v>
      </c>
      <c r="O409" s="1" t="str">
        <f t="shared" si="13"/>
        <v/>
      </c>
    </row>
    <row r="410" customHeight="1" spans="1:15">
      <c r="A410" s="1" t="str">
        <f>IF('🔩 PISTON'!A454="","",'🔩 PISTON'!A454)</f>
        <v/>
      </c>
      <c r="B410" s="1" t="str">
        <f>IF('🔩 PISTON'!A454="","","Piston "&amp;'🔩 PISTON'!U454)</f>
        <v/>
      </c>
      <c r="C410" s="1" t="str">
        <f>IF('🔩 PISTON'!A454="","","Piston")</f>
        <v/>
      </c>
      <c r="D410" s="1" t="str">
        <f>IF('🔩 PISTON'!A454="","",'🔩 PISTON'!L454)</f>
        <v/>
      </c>
      <c r="E410" s="1" t="str">
        <f>IF('🔩 PISTON'!A454="","",'🔩 PISTON'!M454)</f>
        <v/>
      </c>
      <c r="F410" s="1" t="str">
        <f>IF('🔩 PISTON'!A454="","",'🔩 PISTON'!N454)</f>
        <v/>
      </c>
      <c r="G410" s="1" t="str">
        <f>IF('🔩 PISTON'!A454="","",'🔩 PISTON'!O454)</f>
        <v/>
      </c>
      <c r="H410" s="1" t="str">
        <f>IF('🔩 PISTON'!A454="","",'🔩 PISTON'!P454)</f>
        <v/>
      </c>
      <c r="I410" s="1" t="str">
        <f>IF('🔩 PISTON'!A454="","",'🔩 PISTON'!Q454)</f>
        <v/>
      </c>
      <c r="J410" s="1" t="str">
        <f>IF('🔩 PISTON'!A454="","",'🔩 PISTON'!D454)</f>
        <v/>
      </c>
      <c r="L410" s="1">
        <f>N(L409)+IF(AND('🔎 TRA CỨU NHANH'!$C$2&lt;&gt;"",OR(ISNUMBER(SEARCH('🔎 TRA CỨU NHANH'!$C$2,$A410)),ISNUMBER(SEARCH('🔎 TRA CỨU NHANH'!$C$2,$B410)))),1,0)</f>
        <v>0</v>
      </c>
      <c r="M410" s="1" t="str">
        <f t="shared" si="12"/>
        <v/>
      </c>
      <c r="N410" s="1">
        <f>N(N409)+IF(AND('💰 BÁO GIÁ'!$C$27&lt;&gt;"",OR(ISNUMBER(SEARCH('💰 BÁO GIÁ'!$C$27,$A410)),ISNUMBER(SEARCH('💰 BÁO GIÁ'!$C$27,$B410)))),1,0)</f>
        <v>0</v>
      </c>
      <c r="O410" s="1" t="str">
        <f t="shared" si="13"/>
        <v/>
      </c>
    </row>
    <row r="411" customHeight="1" spans="1:15">
      <c r="A411" s="1" t="str">
        <f>IF('🔩 PISTON'!A455="","",'🔩 PISTON'!A455)</f>
        <v/>
      </c>
      <c r="B411" s="1" t="str">
        <f>IF('🔩 PISTON'!A455="","","Piston "&amp;'🔩 PISTON'!U455)</f>
        <v/>
      </c>
      <c r="C411" s="1" t="str">
        <f>IF('🔩 PISTON'!A455="","","Piston")</f>
        <v/>
      </c>
      <c r="D411" s="1" t="str">
        <f>IF('🔩 PISTON'!A455="","",'🔩 PISTON'!L455)</f>
        <v/>
      </c>
      <c r="E411" s="1" t="str">
        <f>IF('🔩 PISTON'!A455="","",'🔩 PISTON'!M455)</f>
        <v/>
      </c>
      <c r="F411" s="1" t="str">
        <f>IF('🔩 PISTON'!A455="","",'🔩 PISTON'!N455)</f>
        <v/>
      </c>
      <c r="G411" s="1" t="str">
        <f>IF('🔩 PISTON'!A455="","",'🔩 PISTON'!O455)</f>
        <v/>
      </c>
      <c r="H411" s="1" t="str">
        <f>IF('🔩 PISTON'!A455="","",'🔩 PISTON'!P455)</f>
        <v/>
      </c>
      <c r="I411" s="1" t="str">
        <f>IF('🔩 PISTON'!A455="","",'🔩 PISTON'!Q455)</f>
        <v/>
      </c>
      <c r="J411" s="1" t="str">
        <f>IF('🔩 PISTON'!A455="","",'🔩 PISTON'!D455)</f>
        <v/>
      </c>
      <c r="L411" s="1">
        <f>N(L410)+IF(AND('🔎 TRA CỨU NHANH'!$C$2&lt;&gt;"",OR(ISNUMBER(SEARCH('🔎 TRA CỨU NHANH'!$C$2,$A411)),ISNUMBER(SEARCH('🔎 TRA CỨU NHANH'!$C$2,$B411)))),1,0)</f>
        <v>0</v>
      </c>
      <c r="M411" s="1" t="str">
        <f t="shared" si="12"/>
        <v/>
      </c>
      <c r="N411" s="1">
        <f>N(N410)+IF(AND('💰 BÁO GIÁ'!$C$27&lt;&gt;"",OR(ISNUMBER(SEARCH('💰 BÁO GIÁ'!$C$27,$A411)),ISNUMBER(SEARCH('💰 BÁO GIÁ'!$C$27,$B411)))),1,0)</f>
        <v>0</v>
      </c>
      <c r="O411" s="1" t="str">
        <f t="shared" si="13"/>
        <v/>
      </c>
    </row>
    <row r="412" customHeight="1" spans="1:15">
      <c r="A412" s="1" t="str">
        <f>IF('🔩 PISTON'!A456="","",'🔩 PISTON'!A456)</f>
        <v/>
      </c>
      <c r="B412" s="1" t="str">
        <f>IF('🔩 PISTON'!A456="","","Piston "&amp;'🔩 PISTON'!U456)</f>
        <v/>
      </c>
      <c r="C412" s="1" t="str">
        <f>IF('🔩 PISTON'!A456="","","Piston")</f>
        <v/>
      </c>
      <c r="D412" s="1" t="str">
        <f>IF('🔩 PISTON'!A456="","",'🔩 PISTON'!L456)</f>
        <v/>
      </c>
      <c r="E412" s="1" t="str">
        <f>IF('🔩 PISTON'!A456="","",'🔩 PISTON'!M456)</f>
        <v/>
      </c>
      <c r="F412" s="1" t="str">
        <f>IF('🔩 PISTON'!A456="","",'🔩 PISTON'!N456)</f>
        <v/>
      </c>
      <c r="G412" s="1" t="str">
        <f>IF('🔩 PISTON'!A456="","",'🔩 PISTON'!O456)</f>
        <v/>
      </c>
      <c r="H412" s="1" t="str">
        <f>IF('🔩 PISTON'!A456="","",'🔩 PISTON'!P456)</f>
        <v/>
      </c>
      <c r="I412" s="1" t="str">
        <f>IF('🔩 PISTON'!A456="","",'🔩 PISTON'!Q456)</f>
        <v/>
      </c>
      <c r="J412" s="1" t="str">
        <f>IF('🔩 PISTON'!A456="","",'🔩 PISTON'!D456)</f>
        <v/>
      </c>
      <c r="L412" s="1">
        <f>N(L411)+IF(AND('🔎 TRA CỨU NHANH'!$C$2&lt;&gt;"",OR(ISNUMBER(SEARCH('🔎 TRA CỨU NHANH'!$C$2,$A412)),ISNUMBER(SEARCH('🔎 TRA CỨU NHANH'!$C$2,$B412)))),1,0)</f>
        <v>0</v>
      </c>
      <c r="M412" s="1" t="str">
        <f t="shared" si="12"/>
        <v/>
      </c>
      <c r="N412" s="1">
        <f>N(N411)+IF(AND('💰 BÁO GIÁ'!$C$27&lt;&gt;"",OR(ISNUMBER(SEARCH('💰 BÁO GIÁ'!$C$27,$A412)),ISNUMBER(SEARCH('💰 BÁO GIÁ'!$C$27,$B412)))),1,0)</f>
        <v>0</v>
      </c>
      <c r="O412" s="1" t="str">
        <f t="shared" si="13"/>
        <v/>
      </c>
    </row>
    <row r="413" customHeight="1" spans="1:15">
      <c r="A413" s="1" t="str">
        <f>IF('🔩 PISTON'!A457="","",'🔩 PISTON'!A457)</f>
        <v/>
      </c>
      <c r="B413" s="1" t="str">
        <f>IF('🔩 PISTON'!A457="","","Piston "&amp;'🔩 PISTON'!U457)</f>
        <v/>
      </c>
      <c r="C413" s="1" t="str">
        <f>IF('🔩 PISTON'!A457="","","Piston")</f>
        <v/>
      </c>
      <c r="D413" s="1" t="str">
        <f>IF('🔩 PISTON'!A457="","",'🔩 PISTON'!L457)</f>
        <v/>
      </c>
      <c r="E413" s="1" t="str">
        <f>IF('🔩 PISTON'!A457="","",'🔩 PISTON'!M457)</f>
        <v/>
      </c>
      <c r="F413" s="1" t="str">
        <f>IF('🔩 PISTON'!A457="","",'🔩 PISTON'!N457)</f>
        <v/>
      </c>
      <c r="G413" s="1" t="str">
        <f>IF('🔩 PISTON'!A457="","",'🔩 PISTON'!O457)</f>
        <v/>
      </c>
      <c r="H413" s="1" t="str">
        <f>IF('🔩 PISTON'!A457="","",'🔩 PISTON'!P457)</f>
        <v/>
      </c>
      <c r="I413" s="1" t="str">
        <f>IF('🔩 PISTON'!A457="","",'🔩 PISTON'!Q457)</f>
        <v/>
      </c>
      <c r="J413" s="1" t="str">
        <f>IF('🔩 PISTON'!A457="","",'🔩 PISTON'!D457)</f>
        <v/>
      </c>
      <c r="L413" s="1">
        <f>N(L412)+IF(AND('🔎 TRA CỨU NHANH'!$C$2&lt;&gt;"",OR(ISNUMBER(SEARCH('🔎 TRA CỨU NHANH'!$C$2,$A413)),ISNUMBER(SEARCH('🔎 TRA CỨU NHANH'!$C$2,$B413)))),1,0)</f>
        <v>0</v>
      </c>
      <c r="M413" s="1" t="str">
        <f t="shared" si="12"/>
        <v/>
      </c>
      <c r="N413" s="1">
        <f>N(N412)+IF(AND('💰 BÁO GIÁ'!$C$27&lt;&gt;"",OR(ISNUMBER(SEARCH('💰 BÁO GIÁ'!$C$27,$A413)),ISNUMBER(SEARCH('💰 BÁO GIÁ'!$C$27,$B413)))),1,0)</f>
        <v>0</v>
      </c>
      <c r="O413" s="1" t="str">
        <f t="shared" si="13"/>
        <v/>
      </c>
    </row>
    <row r="414" customHeight="1" spans="1:15">
      <c r="A414" s="1" t="str">
        <f>IF('🔩 PISTON'!A458="","",'🔩 PISTON'!A458)</f>
        <v/>
      </c>
      <c r="B414" s="1" t="str">
        <f>IF('🔩 PISTON'!A458="","","Piston "&amp;'🔩 PISTON'!U458)</f>
        <v/>
      </c>
      <c r="C414" s="1" t="str">
        <f>IF('🔩 PISTON'!A458="","","Piston")</f>
        <v/>
      </c>
      <c r="D414" s="1" t="str">
        <f>IF('🔩 PISTON'!A458="","",'🔩 PISTON'!L458)</f>
        <v/>
      </c>
      <c r="E414" s="1" t="str">
        <f>IF('🔩 PISTON'!A458="","",'🔩 PISTON'!M458)</f>
        <v/>
      </c>
      <c r="F414" s="1" t="str">
        <f>IF('🔩 PISTON'!A458="","",'🔩 PISTON'!N458)</f>
        <v/>
      </c>
      <c r="G414" s="1" t="str">
        <f>IF('🔩 PISTON'!A458="","",'🔩 PISTON'!O458)</f>
        <v/>
      </c>
      <c r="H414" s="1" t="str">
        <f>IF('🔩 PISTON'!A458="","",'🔩 PISTON'!P458)</f>
        <v/>
      </c>
      <c r="I414" s="1" t="str">
        <f>IF('🔩 PISTON'!A458="","",'🔩 PISTON'!Q458)</f>
        <v/>
      </c>
      <c r="J414" s="1" t="str">
        <f>IF('🔩 PISTON'!A458="","",'🔩 PISTON'!D458)</f>
        <v/>
      </c>
      <c r="L414" s="1">
        <f>N(L413)+IF(AND('🔎 TRA CỨU NHANH'!$C$2&lt;&gt;"",OR(ISNUMBER(SEARCH('🔎 TRA CỨU NHANH'!$C$2,$A414)),ISNUMBER(SEARCH('🔎 TRA CỨU NHANH'!$C$2,$B414)))),1,0)</f>
        <v>0</v>
      </c>
      <c r="M414" s="1" t="str">
        <f t="shared" si="12"/>
        <v/>
      </c>
      <c r="N414" s="1">
        <f>N(N413)+IF(AND('💰 BÁO GIÁ'!$C$27&lt;&gt;"",OR(ISNUMBER(SEARCH('💰 BÁO GIÁ'!$C$27,$A414)),ISNUMBER(SEARCH('💰 BÁO GIÁ'!$C$27,$B414)))),1,0)</f>
        <v>0</v>
      </c>
      <c r="O414" s="1" t="str">
        <f t="shared" si="13"/>
        <v/>
      </c>
    </row>
    <row r="415" customHeight="1" spans="1:15">
      <c r="A415" s="1" t="str">
        <f>IF('🔩 PISTON'!A459="","",'🔩 PISTON'!A459)</f>
        <v/>
      </c>
      <c r="B415" s="1" t="str">
        <f>IF('🔩 PISTON'!A459="","","Piston "&amp;'🔩 PISTON'!U459)</f>
        <v/>
      </c>
      <c r="C415" s="1" t="str">
        <f>IF('🔩 PISTON'!A459="","","Piston")</f>
        <v/>
      </c>
      <c r="D415" s="1" t="str">
        <f>IF('🔩 PISTON'!A459="","",'🔩 PISTON'!L459)</f>
        <v/>
      </c>
      <c r="E415" s="1" t="str">
        <f>IF('🔩 PISTON'!A459="","",'🔩 PISTON'!M459)</f>
        <v/>
      </c>
      <c r="F415" s="1" t="str">
        <f>IF('🔩 PISTON'!A459="","",'🔩 PISTON'!N459)</f>
        <v/>
      </c>
      <c r="G415" s="1" t="str">
        <f>IF('🔩 PISTON'!A459="","",'🔩 PISTON'!O459)</f>
        <v/>
      </c>
      <c r="H415" s="1" t="str">
        <f>IF('🔩 PISTON'!A459="","",'🔩 PISTON'!P459)</f>
        <v/>
      </c>
      <c r="I415" s="1" t="str">
        <f>IF('🔩 PISTON'!A459="","",'🔩 PISTON'!Q459)</f>
        <v/>
      </c>
      <c r="J415" s="1" t="str">
        <f>IF('🔩 PISTON'!A459="","",'🔩 PISTON'!D459)</f>
        <v/>
      </c>
      <c r="L415" s="1">
        <f>N(L414)+IF(AND('🔎 TRA CỨU NHANH'!$C$2&lt;&gt;"",OR(ISNUMBER(SEARCH('🔎 TRA CỨU NHANH'!$C$2,$A415)),ISNUMBER(SEARCH('🔎 TRA CỨU NHANH'!$C$2,$B415)))),1,0)</f>
        <v>0</v>
      </c>
      <c r="M415" s="1" t="str">
        <f t="shared" si="12"/>
        <v/>
      </c>
      <c r="N415" s="1">
        <f>N(N414)+IF(AND('💰 BÁO GIÁ'!$C$27&lt;&gt;"",OR(ISNUMBER(SEARCH('💰 BÁO GIÁ'!$C$27,$A415)),ISNUMBER(SEARCH('💰 BÁO GIÁ'!$C$27,$B415)))),1,0)</f>
        <v>0</v>
      </c>
      <c r="O415" s="1" t="str">
        <f t="shared" si="13"/>
        <v/>
      </c>
    </row>
    <row r="416" customHeight="1" spans="1:15">
      <c r="A416" s="1" t="str">
        <f>IF('🔩 PISTON'!A460="","",'🔩 PISTON'!A460)</f>
        <v/>
      </c>
      <c r="B416" s="1" t="str">
        <f>IF('🔩 PISTON'!A460="","","Piston "&amp;'🔩 PISTON'!U460)</f>
        <v/>
      </c>
      <c r="C416" s="1" t="str">
        <f>IF('🔩 PISTON'!A460="","","Piston")</f>
        <v/>
      </c>
      <c r="D416" s="1" t="str">
        <f>IF('🔩 PISTON'!A460="","",'🔩 PISTON'!L460)</f>
        <v/>
      </c>
      <c r="E416" s="1" t="str">
        <f>IF('🔩 PISTON'!A460="","",'🔩 PISTON'!M460)</f>
        <v/>
      </c>
      <c r="F416" s="1" t="str">
        <f>IF('🔩 PISTON'!A460="","",'🔩 PISTON'!N460)</f>
        <v/>
      </c>
      <c r="G416" s="1" t="str">
        <f>IF('🔩 PISTON'!A460="","",'🔩 PISTON'!O460)</f>
        <v/>
      </c>
      <c r="H416" s="1" t="str">
        <f>IF('🔩 PISTON'!A460="","",'🔩 PISTON'!P460)</f>
        <v/>
      </c>
      <c r="I416" s="1" t="str">
        <f>IF('🔩 PISTON'!A460="","",'🔩 PISTON'!Q460)</f>
        <v/>
      </c>
      <c r="J416" s="1" t="str">
        <f>IF('🔩 PISTON'!A460="","",'🔩 PISTON'!D460)</f>
        <v/>
      </c>
      <c r="L416" s="1">
        <f>N(L415)+IF(AND('🔎 TRA CỨU NHANH'!$C$2&lt;&gt;"",OR(ISNUMBER(SEARCH('🔎 TRA CỨU NHANH'!$C$2,$A416)),ISNUMBER(SEARCH('🔎 TRA CỨU NHANH'!$C$2,$B416)))),1,0)</f>
        <v>0</v>
      </c>
      <c r="M416" s="1" t="str">
        <f t="shared" si="12"/>
        <v/>
      </c>
      <c r="N416" s="1">
        <f>N(N415)+IF(AND('💰 BÁO GIÁ'!$C$27&lt;&gt;"",OR(ISNUMBER(SEARCH('💰 BÁO GIÁ'!$C$27,$A416)),ISNUMBER(SEARCH('💰 BÁO GIÁ'!$C$27,$B416)))),1,0)</f>
        <v>0</v>
      </c>
      <c r="O416" s="1" t="str">
        <f t="shared" si="13"/>
        <v/>
      </c>
    </row>
    <row r="417" customHeight="1" spans="1:15">
      <c r="A417" s="1" t="str">
        <f>IF('🔩 PISTON'!A461="","",'🔩 PISTON'!A461)</f>
        <v/>
      </c>
      <c r="B417" s="1" t="str">
        <f>IF('🔩 PISTON'!A461="","","Piston "&amp;'🔩 PISTON'!U461)</f>
        <v/>
      </c>
      <c r="C417" s="1" t="str">
        <f>IF('🔩 PISTON'!A461="","","Piston")</f>
        <v/>
      </c>
      <c r="D417" s="1" t="str">
        <f>IF('🔩 PISTON'!A461="","",'🔩 PISTON'!L461)</f>
        <v/>
      </c>
      <c r="E417" s="1" t="str">
        <f>IF('🔩 PISTON'!A461="","",'🔩 PISTON'!M461)</f>
        <v/>
      </c>
      <c r="F417" s="1" t="str">
        <f>IF('🔩 PISTON'!A461="","",'🔩 PISTON'!N461)</f>
        <v/>
      </c>
      <c r="G417" s="1" t="str">
        <f>IF('🔩 PISTON'!A461="","",'🔩 PISTON'!O461)</f>
        <v/>
      </c>
      <c r="H417" s="1" t="str">
        <f>IF('🔩 PISTON'!A461="","",'🔩 PISTON'!P461)</f>
        <v/>
      </c>
      <c r="I417" s="1" t="str">
        <f>IF('🔩 PISTON'!A461="","",'🔩 PISTON'!Q461)</f>
        <v/>
      </c>
      <c r="J417" s="1" t="str">
        <f>IF('🔩 PISTON'!A461="","",'🔩 PISTON'!D461)</f>
        <v/>
      </c>
      <c r="L417" s="1">
        <f>N(L416)+IF(AND('🔎 TRA CỨU NHANH'!$C$2&lt;&gt;"",OR(ISNUMBER(SEARCH('🔎 TRA CỨU NHANH'!$C$2,$A417)),ISNUMBER(SEARCH('🔎 TRA CỨU NHANH'!$C$2,$B417)))),1,0)</f>
        <v>0</v>
      </c>
      <c r="M417" s="1" t="str">
        <f t="shared" si="12"/>
        <v/>
      </c>
      <c r="N417" s="1">
        <f>N(N416)+IF(AND('💰 BÁO GIÁ'!$C$27&lt;&gt;"",OR(ISNUMBER(SEARCH('💰 BÁO GIÁ'!$C$27,$A417)),ISNUMBER(SEARCH('💰 BÁO GIÁ'!$C$27,$B417)))),1,0)</f>
        <v>0</v>
      </c>
      <c r="O417" s="1" t="str">
        <f t="shared" si="13"/>
        <v/>
      </c>
    </row>
    <row r="418" customHeight="1" spans="1:15">
      <c r="A418" s="1" t="str">
        <f>IF('🔩 PISTON'!A462="","",'🔩 PISTON'!A462)</f>
        <v/>
      </c>
      <c r="B418" s="1" t="str">
        <f>IF('🔩 PISTON'!A462="","","Piston "&amp;'🔩 PISTON'!U462)</f>
        <v/>
      </c>
      <c r="C418" s="1" t="str">
        <f>IF('🔩 PISTON'!A462="","","Piston")</f>
        <v/>
      </c>
      <c r="D418" s="1" t="str">
        <f>IF('🔩 PISTON'!A462="","",'🔩 PISTON'!L462)</f>
        <v/>
      </c>
      <c r="E418" s="1" t="str">
        <f>IF('🔩 PISTON'!A462="","",'🔩 PISTON'!M462)</f>
        <v/>
      </c>
      <c r="F418" s="1" t="str">
        <f>IF('🔩 PISTON'!A462="","",'🔩 PISTON'!N462)</f>
        <v/>
      </c>
      <c r="G418" s="1" t="str">
        <f>IF('🔩 PISTON'!A462="","",'🔩 PISTON'!O462)</f>
        <v/>
      </c>
      <c r="H418" s="1" t="str">
        <f>IF('🔩 PISTON'!A462="","",'🔩 PISTON'!P462)</f>
        <v/>
      </c>
      <c r="I418" s="1" t="str">
        <f>IF('🔩 PISTON'!A462="","",'🔩 PISTON'!Q462)</f>
        <v/>
      </c>
      <c r="J418" s="1" t="str">
        <f>IF('🔩 PISTON'!A462="","",'🔩 PISTON'!D462)</f>
        <v/>
      </c>
      <c r="L418" s="1">
        <f>N(L417)+IF(AND('🔎 TRA CỨU NHANH'!$C$2&lt;&gt;"",OR(ISNUMBER(SEARCH('🔎 TRA CỨU NHANH'!$C$2,$A418)),ISNUMBER(SEARCH('🔎 TRA CỨU NHANH'!$C$2,$B418)))),1,0)</f>
        <v>0</v>
      </c>
      <c r="M418" s="1" t="str">
        <f t="shared" si="12"/>
        <v/>
      </c>
      <c r="N418" s="1">
        <f>N(N417)+IF(AND('💰 BÁO GIÁ'!$C$27&lt;&gt;"",OR(ISNUMBER(SEARCH('💰 BÁO GIÁ'!$C$27,$A418)),ISNUMBER(SEARCH('💰 BÁO GIÁ'!$C$27,$B418)))),1,0)</f>
        <v>0</v>
      </c>
      <c r="O418" s="1" t="str">
        <f t="shared" si="13"/>
        <v/>
      </c>
    </row>
    <row r="419" customHeight="1" spans="1:15">
      <c r="A419" s="1" t="str">
        <f>IF('🔩 PISTON'!A463="","",'🔩 PISTON'!A463)</f>
        <v/>
      </c>
      <c r="B419" s="1" t="str">
        <f>IF('🔩 PISTON'!A463="","","Piston "&amp;'🔩 PISTON'!U463)</f>
        <v/>
      </c>
      <c r="C419" s="1" t="str">
        <f>IF('🔩 PISTON'!A463="","","Piston")</f>
        <v/>
      </c>
      <c r="D419" s="1" t="str">
        <f>IF('🔩 PISTON'!A463="","",'🔩 PISTON'!L463)</f>
        <v/>
      </c>
      <c r="E419" s="1" t="str">
        <f>IF('🔩 PISTON'!A463="","",'🔩 PISTON'!M463)</f>
        <v/>
      </c>
      <c r="F419" s="1" t="str">
        <f>IF('🔩 PISTON'!A463="","",'🔩 PISTON'!N463)</f>
        <v/>
      </c>
      <c r="G419" s="1" t="str">
        <f>IF('🔩 PISTON'!A463="","",'🔩 PISTON'!O463)</f>
        <v/>
      </c>
      <c r="H419" s="1" t="str">
        <f>IF('🔩 PISTON'!A463="","",'🔩 PISTON'!P463)</f>
        <v/>
      </c>
      <c r="I419" s="1" t="str">
        <f>IF('🔩 PISTON'!A463="","",'🔩 PISTON'!Q463)</f>
        <v/>
      </c>
      <c r="J419" s="1" t="str">
        <f>IF('🔩 PISTON'!A463="","",'🔩 PISTON'!D463)</f>
        <v/>
      </c>
      <c r="L419" s="1">
        <f>N(L418)+IF(AND('🔎 TRA CỨU NHANH'!$C$2&lt;&gt;"",OR(ISNUMBER(SEARCH('🔎 TRA CỨU NHANH'!$C$2,$A419)),ISNUMBER(SEARCH('🔎 TRA CỨU NHANH'!$C$2,$B419)))),1,0)</f>
        <v>0</v>
      </c>
      <c r="M419" s="1" t="str">
        <f t="shared" si="12"/>
        <v/>
      </c>
      <c r="N419" s="1">
        <f>N(N418)+IF(AND('💰 BÁO GIÁ'!$C$27&lt;&gt;"",OR(ISNUMBER(SEARCH('💰 BÁO GIÁ'!$C$27,$A419)),ISNUMBER(SEARCH('💰 BÁO GIÁ'!$C$27,$B419)))),1,0)</f>
        <v>0</v>
      </c>
      <c r="O419" s="1" t="str">
        <f t="shared" si="13"/>
        <v/>
      </c>
    </row>
    <row r="420" customHeight="1" spans="1:15">
      <c r="A420" s="1" t="str">
        <f>IF('🔩 PISTON'!A464="","",'🔩 PISTON'!A464)</f>
        <v/>
      </c>
      <c r="B420" s="1" t="str">
        <f>IF('🔩 PISTON'!A464="","","Piston "&amp;'🔩 PISTON'!U464)</f>
        <v/>
      </c>
      <c r="C420" s="1" t="str">
        <f>IF('🔩 PISTON'!A464="","","Piston")</f>
        <v/>
      </c>
      <c r="D420" s="1" t="str">
        <f>IF('🔩 PISTON'!A464="","",'🔩 PISTON'!L464)</f>
        <v/>
      </c>
      <c r="E420" s="1" t="str">
        <f>IF('🔩 PISTON'!A464="","",'🔩 PISTON'!M464)</f>
        <v/>
      </c>
      <c r="F420" s="1" t="str">
        <f>IF('🔩 PISTON'!A464="","",'🔩 PISTON'!N464)</f>
        <v/>
      </c>
      <c r="G420" s="1" t="str">
        <f>IF('🔩 PISTON'!A464="","",'🔩 PISTON'!O464)</f>
        <v/>
      </c>
      <c r="H420" s="1" t="str">
        <f>IF('🔩 PISTON'!A464="","",'🔩 PISTON'!P464)</f>
        <v/>
      </c>
      <c r="I420" s="1" t="str">
        <f>IF('🔩 PISTON'!A464="","",'🔩 PISTON'!Q464)</f>
        <v/>
      </c>
      <c r="J420" s="1" t="str">
        <f>IF('🔩 PISTON'!A464="","",'🔩 PISTON'!D464)</f>
        <v/>
      </c>
      <c r="L420" s="1">
        <f>N(L419)+IF(AND('🔎 TRA CỨU NHANH'!$C$2&lt;&gt;"",OR(ISNUMBER(SEARCH('🔎 TRA CỨU NHANH'!$C$2,$A420)),ISNUMBER(SEARCH('🔎 TRA CỨU NHANH'!$C$2,$B420)))),1,0)</f>
        <v>0</v>
      </c>
      <c r="M420" s="1" t="str">
        <f t="shared" si="12"/>
        <v/>
      </c>
      <c r="N420" s="1">
        <f>N(N419)+IF(AND('💰 BÁO GIÁ'!$C$27&lt;&gt;"",OR(ISNUMBER(SEARCH('💰 BÁO GIÁ'!$C$27,$A420)),ISNUMBER(SEARCH('💰 BÁO GIÁ'!$C$27,$B420)))),1,0)</f>
        <v>0</v>
      </c>
      <c r="O420" s="1" t="str">
        <f t="shared" si="13"/>
        <v/>
      </c>
    </row>
    <row r="421" customHeight="1" spans="1:15">
      <c r="A421" s="1" t="str">
        <f>IF('🔩 PISTON'!A465="","",'🔩 PISTON'!A465)</f>
        <v/>
      </c>
      <c r="B421" s="1" t="str">
        <f>IF('🔩 PISTON'!A465="","","Piston "&amp;'🔩 PISTON'!U465)</f>
        <v/>
      </c>
      <c r="C421" s="1" t="str">
        <f>IF('🔩 PISTON'!A465="","","Piston")</f>
        <v/>
      </c>
      <c r="D421" s="1" t="str">
        <f>IF('🔩 PISTON'!A465="","",'🔩 PISTON'!L465)</f>
        <v/>
      </c>
      <c r="E421" s="1" t="str">
        <f>IF('🔩 PISTON'!A465="","",'🔩 PISTON'!M465)</f>
        <v/>
      </c>
      <c r="F421" s="1" t="str">
        <f>IF('🔩 PISTON'!A465="","",'🔩 PISTON'!N465)</f>
        <v/>
      </c>
      <c r="G421" s="1" t="str">
        <f>IF('🔩 PISTON'!A465="","",'🔩 PISTON'!O465)</f>
        <v/>
      </c>
      <c r="H421" s="1" t="str">
        <f>IF('🔩 PISTON'!A465="","",'🔩 PISTON'!P465)</f>
        <v/>
      </c>
      <c r="I421" s="1" t="str">
        <f>IF('🔩 PISTON'!A465="","",'🔩 PISTON'!Q465)</f>
        <v/>
      </c>
      <c r="J421" s="1" t="str">
        <f>IF('🔩 PISTON'!A465="","",'🔩 PISTON'!D465)</f>
        <v/>
      </c>
      <c r="L421" s="1">
        <f>N(L420)+IF(AND('🔎 TRA CỨU NHANH'!$C$2&lt;&gt;"",OR(ISNUMBER(SEARCH('🔎 TRA CỨU NHANH'!$C$2,$A421)),ISNUMBER(SEARCH('🔎 TRA CỨU NHANH'!$C$2,$B421)))),1,0)</f>
        <v>0</v>
      </c>
      <c r="M421" s="1" t="str">
        <f t="shared" si="12"/>
        <v/>
      </c>
      <c r="N421" s="1">
        <f>N(N420)+IF(AND('💰 BÁO GIÁ'!$C$27&lt;&gt;"",OR(ISNUMBER(SEARCH('💰 BÁO GIÁ'!$C$27,$A421)),ISNUMBER(SEARCH('💰 BÁO GIÁ'!$C$27,$B421)))),1,0)</f>
        <v>0</v>
      </c>
      <c r="O421" s="1" t="str">
        <f t="shared" si="13"/>
        <v/>
      </c>
    </row>
    <row r="422" customHeight="1" spans="1:15">
      <c r="A422" s="1" t="str">
        <f>IF('🔩 PISTON'!A466="","",'🔩 PISTON'!A466)</f>
        <v/>
      </c>
      <c r="B422" s="1" t="str">
        <f>IF('🔩 PISTON'!A466="","","Piston "&amp;'🔩 PISTON'!U466)</f>
        <v/>
      </c>
      <c r="C422" s="1" t="str">
        <f>IF('🔩 PISTON'!A466="","","Piston")</f>
        <v/>
      </c>
      <c r="D422" s="1" t="str">
        <f>IF('🔩 PISTON'!A466="","",'🔩 PISTON'!L466)</f>
        <v/>
      </c>
      <c r="E422" s="1" t="str">
        <f>IF('🔩 PISTON'!A466="","",'🔩 PISTON'!M466)</f>
        <v/>
      </c>
      <c r="F422" s="1" t="str">
        <f>IF('🔩 PISTON'!A466="","",'🔩 PISTON'!N466)</f>
        <v/>
      </c>
      <c r="G422" s="1" t="str">
        <f>IF('🔩 PISTON'!A466="","",'🔩 PISTON'!O466)</f>
        <v/>
      </c>
      <c r="H422" s="1" t="str">
        <f>IF('🔩 PISTON'!A466="","",'🔩 PISTON'!P466)</f>
        <v/>
      </c>
      <c r="I422" s="1" t="str">
        <f>IF('🔩 PISTON'!A466="","",'🔩 PISTON'!Q466)</f>
        <v/>
      </c>
      <c r="J422" s="1" t="str">
        <f>IF('🔩 PISTON'!A466="","",'🔩 PISTON'!D466)</f>
        <v/>
      </c>
      <c r="L422" s="1">
        <f>N(L421)+IF(AND('🔎 TRA CỨU NHANH'!$C$2&lt;&gt;"",OR(ISNUMBER(SEARCH('🔎 TRA CỨU NHANH'!$C$2,$A422)),ISNUMBER(SEARCH('🔎 TRA CỨU NHANH'!$C$2,$B422)))),1,0)</f>
        <v>0</v>
      </c>
      <c r="M422" s="1" t="str">
        <f t="shared" si="12"/>
        <v/>
      </c>
      <c r="N422" s="1">
        <f>N(N421)+IF(AND('💰 BÁO GIÁ'!$C$27&lt;&gt;"",OR(ISNUMBER(SEARCH('💰 BÁO GIÁ'!$C$27,$A422)),ISNUMBER(SEARCH('💰 BÁO GIÁ'!$C$27,$B422)))),1,0)</f>
        <v>0</v>
      </c>
      <c r="O422" s="1" t="str">
        <f t="shared" si="13"/>
        <v/>
      </c>
    </row>
    <row r="423" customHeight="1" spans="1:15">
      <c r="A423" s="1" t="str">
        <f>IF('🔩 PISTON'!A467="","",'🔩 PISTON'!A467)</f>
        <v/>
      </c>
      <c r="B423" s="1" t="str">
        <f>IF('🔩 PISTON'!A467="","","Piston "&amp;'🔩 PISTON'!U467)</f>
        <v/>
      </c>
      <c r="C423" s="1" t="str">
        <f>IF('🔩 PISTON'!A467="","","Piston")</f>
        <v/>
      </c>
      <c r="D423" s="1" t="str">
        <f>IF('🔩 PISTON'!A467="","",'🔩 PISTON'!L467)</f>
        <v/>
      </c>
      <c r="E423" s="1" t="str">
        <f>IF('🔩 PISTON'!A467="","",'🔩 PISTON'!M467)</f>
        <v/>
      </c>
      <c r="F423" s="1" t="str">
        <f>IF('🔩 PISTON'!A467="","",'🔩 PISTON'!N467)</f>
        <v/>
      </c>
      <c r="G423" s="1" t="str">
        <f>IF('🔩 PISTON'!A467="","",'🔩 PISTON'!O467)</f>
        <v/>
      </c>
      <c r="H423" s="1" t="str">
        <f>IF('🔩 PISTON'!A467="","",'🔩 PISTON'!P467)</f>
        <v/>
      </c>
      <c r="I423" s="1" t="str">
        <f>IF('🔩 PISTON'!A467="","",'🔩 PISTON'!Q467)</f>
        <v/>
      </c>
      <c r="J423" s="1" t="str">
        <f>IF('🔩 PISTON'!A467="","",'🔩 PISTON'!D467)</f>
        <v/>
      </c>
      <c r="L423" s="1">
        <f>N(L422)+IF(AND('🔎 TRA CỨU NHANH'!$C$2&lt;&gt;"",OR(ISNUMBER(SEARCH('🔎 TRA CỨU NHANH'!$C$2,$A423)),ISNUMBER(SEARCH('🔎 TRA CỨU NHANH'!$C$2,$B423)))),1,0)</f>
        <v>0</v>
      </c>
      <c r="M423" s="1" t="str">
        <f t="shared" si="12"/>
        <v/>
      </c>
      <c r="N423" s="1">
        <f>N(N422)+IF(AND('💰 BÁO GIÁ'!$C$27&lt;&gt;"",OR(ISNUMBER(SEARCH('💰 BÁO GIÁ'!$C$27,$A423)),ISNUMBER(SEARCH('💰 BÁO GIÁ'!$C$27,$B423)))),1,0)</f>
        <v>0</v>
      </c>
      <c r="O423" s="1" t="str">
        <f t="shared" si="13"/>
        <v/>
      </c>
    </row>
    <row r="424" customHeight="1" spans="1:15">
      <c r="A424" s="1" t="str">
        <f>IF('🔩 PISTON'!A468="","",'🔩 PISTON'!A468)</f>
        <v/>
      </c>
      <c r="B424" s="1" t="str">
        <f>IF('🔩 PISTON'!A468="","","Piston "&amp;'🔩 PISTON'!U468)</f>
        <v/>
      </c>
      <c r="C424" s="1" t="str">
        <f>IF('🔩 PISTON'!A468="","","Piston")</f>
        <v/>
      </c>
      <c r="D424" s="1" t="str">
        <f>IF('🔩 PISTON'!A468="","",'🔩 PISTON'!L468)</f>
        <v/>
      </c>
      <c r="E424" s="1" t="str">
        <f>IF('🔩 PISTON'!A468="","",'🔩 PISTON'!M468)</f>
        <v/>
      </c>
      <c r="F424" s="1" t="str">
        <f>IF('🔩 PISTON'!A468="","",'🔩 PISTON'!N468)</f>
        <v/>
      </c>
      <c r="G424" s="1" t="str">
        <f>IF('🔩 PISTON'!A468="","",'🔩 PISTON'!O468)</f>
        <v/>
      </c>
      <c r="H424" s="1" t="str">
        <f>IF('🔩 PISTON'!A468="","",'🔩 PISTON'!P468)</f>
        <v/>
      </c>
      <c r="I424" s="1" t="str">
        <f>IF('🔩 PISTON'!A468="","",'🔩 PISTON'!Q468)</f>
        <v/>
      </c>
      <c r="J424" s="1" t="str">
        <f>IF('🔩 PISTON'!A468="","",'🔩 PISTON'!D468)</f>
        <v/>
      </c>
      <c r="L424" s="1">
        <f>N(L423)+IF(AND('🔎 TRA CỨU NHANH'!$C$2&lt;&gt;"",OR(ISNUMBER(SEARCH('🔎 TRA CỨU NHANH'!$C$2,$A424)),ISNUMBER(SEARCH('🔎 TRA CỨU NHANH'!$C$2,$B424)))),1,0)</f>
        <v>0</v>
      </c>
      <c r="M424" s="1" t="str">
        <f t="shared" si="12"/>
        <v/>
      </c>
      <c r="N424" s="1">
        <f>N(N423)+IF(AND('💰 BÁO GIÁ'!$C$27&lt;&gt;"",OR(ISNUMBER(SEARCH('💰 BÁO GIÁ'!$C$27,$A424)),ISNUMBER(SEARCH('💰 BÁO GIÁ'!$C$27,$B424)))),1,0)</f>
        <v>0</v>
      </c>
      <c r="O424" s="1" t="str">
        <f t="shared" si="13"/>
        <v/>
      </c>
    </row>
    <row r="425" customHeight="1" spans="1:15">
      <c r="A425" s="1" t="str">
        <f>IF('🔩 PISTON'!A469="","",'🔩 PISTON'!A469)</f>
        <v/>
      </c>
      <c r="B425" s="1" t="str">
        <f>IF('🔩 PISTON'!A469="","","Piston "&amp;'🔩 PISTON'!U469)</f>
        <v/>
      </c>
      <c r="C425" s="1" t="str">
        <f>IF('🔩 PISTON'!A469="","","Piston")</f>
        <v/>
      </c>
      <c r="D425" s="1" t="str">
        <f>IF('🔩 PISTON'!A469="","",'🔩 PISTON'!L469)</f>
        <v/>
      </c>
      <c r="E425" s="1" t="str">
        <f>IF('🔩 PISTON'!A469="","",'🔩 PISTON'!M469)</f>
        <v/>
      </c>
      <c r="F425" s="1" t="str">
        <f>IF('🔩 PISTON'!A469="","",'🔩 PISTON'!N469)</f>
        <v/>
      </c>
      <c r="G425" s="1" t="str">
        <f>IF('🔩 PISTON'!A469="","",'🔩 PISTON'!O469)</f>
        <v/>
      </c>
      <c r="H425" s="1" t="str">
        <f>IF('🔩 PISTON'!A469="","",'🔩 PISTON'!P469)</f>
        <v/>
      </c>
      <c r="I425" s="1" t="str">
        <f>IF('🔩 PISTON'!A469="","",'🔩 PISTON'!Q469)</f>
        <v/>
      </c>
      <c r="J425" s="1" t="str">
        <f>IF('🔩 PISTON'!A469="","",'🔩 PISTON'!D469)</f>
        <v/>
      </c>
      <c r="L425" s="1">
        <f>N(L424)+IF(AND('🔎 TRA CỨU NHANH'!$C$2&lt;&gt;"",OR(ISNUMBER(SEARCH('🔎 TRA CỨU NHANH'!$C$2,$A425)),ISNUMBER(SEARCH('🔎 TRA CỨU NHANH'!$C$2,$B425)))),1,0)</f>
        <v>0</v>
      </c>
      <c r="M425" s="1" t="str">
        <f t="shared" si="12"/>
        <v/>
      </c>
      <c r="N425" s="1">
        <f>N(N424)+IF(AND('💰 BÁO GIÁ'!$C$27&lt;&gt;"",OR(ISNUMBER(SEARCH('💰 BÁO GIÁ'!$C$27,$A425)),ISNUMBER(SEARCH('💰 BÁO GIÁ'!$C$27,$B425)))),1,0)</f>
        <v>0</v>
      </c>
      <c r="O425" s="1" t="str">
        <f t="shared" si="13"/>
        <v/>
      </c>
    </row>
    <row r="426" customHeight="1" spans="1:15">
      <c r="A426" s="1" t="str">
        <f>IF('🔩 PISTON'!A470="","",'🔩 PISTON'!A470)</f>
        <v/>
      </c>
      <c r="B426" s="1" t="str">
        <f>IF('🔩 PISTON'!A470="","","Piston "&amp;'🔩 PISTON'!U470)</f>
        <v/>
      </c>
      <c r="C426" s="1" t="str">
        <f>IF('🔩 PISTON'!A470="","","Piston")</f>
        <v/>
      </c>
      <c r="D426" s="1" t="str">
        <f>IF('🔩 PISTON'!A470="","",'🔩 PISTON'!L470)</f>
        <v/>
      </c>
      <c r="E426" s="1" t="str">
        <f>IF('🔩 PISTON'!A470="","",'🔩 PISTON'!M470)</f>
        <v/>
      </c>
      <c r="F426" s="1" t="str">
        <f>IF('🔩 PISTON'!A470="","",'🔩 PISTON'!N470)</f>
        <v/>
      </c>
      <c r="G426" s="1" t="str">
        <f>IF('🔩 PISTON'!A470="","",'🔩 PISTON'!O470)</f>
        <v/>
      </c>
      <c r="H426" s="1" t="str">
        <f>IF('🔩 PISTON'!A470="","",'🔩 PISTON'!P470)</f>
        <v/>
      </c>
      <c r="I426" s="1" t="str">
        <f>IF('🔩 PISTON'!A470="","",'🔩 PISTON'!Q470)</f>
        <v/>
      </c>
      <c r="J426" s="1" t="str">
        <f>IF('🔩 PISTON'!A470="","",'🔩 PISTON'!D470)</f>
        <v/>
      </c>
      <c r="L426" s="1">
        <f>N(L425)+IF(AND('🔎 TRA CỨU NHANH'!$C$2&lt;&gt;"",OR(ISNUMBER(SEARCH('🔎 TRA CỨU NHANH'!$C$2,$A426)),ISNUMBER(SEARCH('🔎 TRA CỨU NHANH'!$C$2,$B426)))),1,0)</f>
        <v>0</v>
      </c>
      <c r="M426" s="1" t="str">
        <f t="shared" si="12"/>
        <v/>
      </c>
      <c r="N426" s="1">
        <f>N(N425)+IF(AND('💰 BÁO GIÁ'!$C$27&lt;&gt;"",OR(ISNUMBER(SEARCH('💰 BÁO GIÁ'!$C$27,$A426)),ISNUMBER(SEARCH('💰 BÁO GIÁ'!$C$27,$B426)))),1,0)</f>
        <v>0</v>
      </c>
      <c r="O426" s="1" t="str">
        <f t="shared" si="13"/>
        <v/>
      </c>
    </row>
    <row r="427" customHeight="1" spans="1:15">
      <c r="A427" s="1" t="str">
        <f>IF('🔩 PISTON'!A471="","",'🔩 PISTON'!A471)</f>
        <v/>
      </c>
      <c r="B427" s="1" t="str">
        <f>IF('🔩 PISTON'!A471="","","Piston "&amp;'🔩 PISTON'!U471)</f>
        <v/>
      </c>
      <c r="C427" s="1" t="str">
        <f>IF('🔩 PISTON'!A471="","","Piston")</f>
        <v/>
      </c>
      <c r="D427" s="1" t="str">
        <f>IF('🔩 PISTON'!A471="","",'🔩 PISTON'!L471)</f>
        <v/>
      </c>
      <c r="E427" s="1" t="str">
        <f>IF('🔩 PISTON'!A471="","",'🔩 PISTON'!M471)</f>
        <v/>
      </c>
      <c r="F427" s="1" t="str">
        <f>IF('🔩 PISTON'!A471="","",'🔩 PISTON'!N471)</f>
        <v/>
      </c>
      <c r="G427" s="1" t="str">
        <f>IF('🔩 PISTON'!A471="","",'🔩 PISTON'!O471)</f>
        <v/>
      </c>
      <c r="H427" s="1" t="str">
        <f>IF('🔩 PISTON'!A471="","",'🔩 PISTON'!P471)</f>
        <v/>
      </c>
      <c r="I427" s="1" t="str">
        <f>IF('🔩 PISTON'!A471="","",'🔩 PISTON'!Q471)</f>
        <v/>
      </c>
      <c r="J427" s="1" t="str">
        <f>IF('🔩 PISTON'!A471="","",'🔩 PISTON'!D471)</f>
        <v/>
      </c>
      <c r="L427" s="1">
        <f>N(L426)+IF(AND('🔎 TRA CỨU NHANH'!$C$2&lt;&gt;"",OR(ISNUMBER(SEARCH('🔎 TRA CỨU NHANH'!$C$2,$A427)),ISNUMBER(SEARCH('🔎 TRA CỨU NHANH'!$C$2,$B427)))),1,0)</f>
        <v>0</v>
      </c>
      <c r="M427" s="1" t="str">
        <f t="shared" si="12"/>
        <v/>
      </c>
      <c r="N427" s="1">
        <f>N(N426)+IF(AND('💰 BÁO GIÁ'!$C$27&lt;&gt;"",OR(ISNUMBER(SEARCH('💰 BÁO GIÁ'!$C$27,$A427)),ISNUMBER(SEARCH('💰 BÁO GIÁ'!$C$27,$B427)))),1,0)</f>
        <v>0</v>
      </c>
      <c r="O427" s="1" t="str">
        <f t="shared" si="13"/>
        <v/>
      </c>
    </row>
    <row r="428" customHeight="1" spans="1:15">
      <c r="A428" s="1" t="str">
        <f>IF('🔩 PISTON'!A472="","",'🔩 PISTON'!A472)</f>
        <v/>
      </c>
      <c r="B428" s="1" t="str">
        <f>IF('🔩 PISTON'!A472="","","Piston "&amp;'🔩 PISTON'!U472)</f>
        <v/>
      </c>
      <c r="C428" s="1" t="str">
        <f>IF('🔩 PISTON'!A472="","","Piston")</f>
        <v/>
      </c>
      <c r="D428" s="1" t="str">
        <f>IF('🔩 PISTON'!A472="","",'🔩 PISTON'!L472)</f>
        <v/>
      </c>
      <c r="E428" s="1" t="str">
        <f>IF('🔩 PISTON'!A472="","",'🔩 PISTON'!M472)</f>
        <v/>
      </c>
      <c r="F428" s="1" t="str">
        <f>IF('🔩 PISTON'!A472="","",'🔩 PISTON'!N472)</f>
        <v/>
      </c>
      <c r="G428" s="1" t="str">
        <f>IF('🔩 PISTON'!A472="","",'🔩 PISTON'!O472)</f>
        <v/>
      </c>
      <c r="H428" s="1" t="str">
        <f>IF('🔩 PISTON'!A472="","",'🔩 PISTON'!P472)</f>
        <v/>
      </c>
      <c r="I428" s="1" t="str">
        <f>IF('🔩 PISTON'!A472="","",'🔩 PISTON'!Q472)</f>
        <v/>
      </c>
      <c r="J428" s="1" t="str">
        <f>IF('🔩 PISTON'!A472="","",'🔩 PISTON'!D472)</f>
        <v/>
      </c>
      <c r="L428" s="1">
        <f>N(L427)+IF(AND('🔎 TRA CỨU NHANH'!$C$2&lt;&gt;"",OR(ISNUMBER(SEARCH('🔎 TRA CỨU NHANH'!$C$2,$A428)),ISNUMBER(SEARCH('🔎 TRA CỨU NHANH'!$C$2,$B428)))),1,0)</f>
        <v>0</v>
      </c>
      <c r="M428" s="1" t="str">
        <f t="shared" si="12"/>
        <v/>
      </c>
      <c r="N428" s="1">
        <f>N(N427)+IF(AND('💰 BÁO GIÁ'!$C$27&lt;&gt;"",OR(ISNUMBER(SEARCH('💰 BÁO GIÁ'!$C$27,$A428)),ISNUMBER(SEARCH('💰 BÁO GIÁ'!$C$27,$B428)))),1,0)</f>
        <v>0</v>
      </c>
      <c r="O428" s="1" t="str">
        <f t="shared" si="13"/>
        <v/>
      </c>
    </row>
    <row r="429" customHeight="1" spans="1:15">
      <c r="A429" s="1" t="str">
        <f>IF('🔩 PISTON'!A473="","",'🔩 PISTON'!A473)</f>
        <v/>
      </c>
      <c r="B429" s="1" t="str">
        <f>IF('🔩 PISTON'!A473="","","Piston "&amp;'🔩 PISTON'!U473)</f>
        <v/>
      </c>
      <c r="C429" s="1" t="str">
        <f>IF('🔩 PISTON'!A473="","","Piston")</f>
        <v/>
      </c>
      <c r="D429" s="1" t="str">
        <f>IF('🔩 PISTON'!A473="","",'🔩 PISTON'!L473)</f>
        <v/>
      </c>
      <c r="E429" s="1" t="str">
        <f>IF('🔩 PISTON'!A473="","",'🔩 PISTON'!M473)</f>
        <v/>
      </c>
      <c r="F429" s="1" t="str">
        <f>IF('🔩 PISTON'!A473="","",'🔩 PISTON'!N473)</f>
        <v/>
      </c>
      <c r="G429" s="1" t="str">
        <f>IF('🔩 PISTON'!A473="","",'🔩 PISTON'!O473)</f>
        <v/>
      </c>
      <c r="H429" s="1" t="str">
        <f>IF('🔩 PISTON'!A473="","",'🔩 PISTON'!P473)</f>
        <v/>
      </c>
      <c r="I429" s="1" t="str">
        <f>IF('🔩 PISTON'!A473="","",'🔩 PISTON'!Q473)</f>
        <v/>
      </c>
      <c r="J429" s="1" t="str">
        <f>IF('🔩 PISTON'!A473="","",'🔩 PISTON'!D473)</f>
        <v/>
      </c>
      <c r="L429" s="1">
        <f>N(L428)+IF(AND('🔎 TRA CỨU NHANH'!$C$2&lt;&gt;"",OR(ISNUMBER(SEARCH('🔎 TRA CỨU NHANH'!$C$2,$A429)),ISNUMBER(SEARCH('🔎 TRA CỨU NHANH'!$C$2,$B429)))),1,0)</f>
        <v>0</v>
      </c>
      <c r="M429" s="1" t="str">
        <f t="shared" si="12"/>
        <v/>
      </c>
      <c r="N429" s="1">
        <f>N(N428)+IF(AND('💰 BÁO GIÁ'!$C$27&lt;&gt;"",OR(ISNUMBER(SEARCH('💰 BÁO GIÁ'!$C$27,$A429)),ISNUMBER(SEARCH('💰 BÁO GIÁ'!$C$27,$B429)))),1,0)</f>
        <v>0</v>
      </c>
      <c r="O429" s="1" t="str">
        <f t="shared" si="13"/>
        <v/>
      </c>
    </row>
    <row r="430" customHeight="1" spans="1:15">
      <c r="A430" s="1" t="str">
        <f>IF('🔩 PISTON'!A474="","",'🔩 PISTON'!A474)</f>
        <v/>
      </c>
      <c r="B430" s="1" t="str">
        <f>IF('🔩 PISTON'!A474="","","Piston "&amp;'🔩 PISTON'!U474)</f>
        <v/>
      </c>
      <c r="C430" s="1" t="str">
        <f>IF('🔩 PISTON'!A474="","","Piston")</f>
        <v/>
      </c>
      <c r="D430" s="1" t="str">
        <f>IF('🔩 PISTON'!A474="","",'🔩 PISTON'!L474)</f>
        <v/>
      </c>
      <c r="E430" s="1" t="str">
        <f>IF('🔩 PISTON'!A474="","",'🔩 PISTON'!M474)</f>
        <v/>
      </c>
      <c r="F430" s="1" t="str">
        <f>IF('🔩 PISTON'!A474="","",'🔩 PISTON'!N474)</f>
        <v/>
      </c>
      <c r="G430" s="1" t="str">
        <f>IF('🔩 PISTON'!A474="","",'🔩 PISTON'!O474)</f>
        <v/>
      </c>
      <c r="H430" s="1" t="str">
        <f>IF('🔩 PISTON'!A474="","",'🔩 PISTON'!P474)</f>
        <v/>
      </c>
      <c r="I430" s="1" t="str">
        <f>IF('🔩 PISTON'!A474="","",'🔩 PISTON'!Q474)</f>
        <v/>
      </c>
      <c r="J430" s="1" t="str">
        <f>IF('🔩 PISTON'!A474="","",'🔩 PISTON'!D474)</f>
        <v/>
      </c>
      <c r="L430" s="1">
        <f>N(L429)+IF(AND('🔎 TRA CỨU NHANH'!$C$2&lt;&gt;"",OR(ISNUMBER(SEARCH('🔎 TRA CỨU NHANH'!$C$2,$A430)),ISNUMBER(SEARCH('🔎 TRA CỨU NHANH'!$C$2,$B430)))),1,0)</f>
        <v>0</v>
      </c>
      <c r="M430" s="1" t="str">
        <f t="shared" si="12"/>
        <v/>
      </c>
      <c r="N430" s="1">
        <f>N(N429)+IF(AND('💰 BÁO GIÁ'!$C$27&lt;&gt;"",OR(ISNUMBER(SEARCH('💰 BÁO GIÁ'!$C$27,$A430)),ISNUMBER(SEARCH('💰 BÁO GIÁ'!$C$27,$B430)))),1,0)</f>
        <v>0</v>
      </c>
      <c r="O430" s="1" t="str">
        <f t="shared" si="13"/>
        <v/>
      </c>
    </row>
    <row r="431" customHeight="1" spans="1:15">
      <c r="A431" s="1" t="str">
        <f>IF('🔩 PISTON'!A475="","",'🔩 PISTON'!A475)</f>
        <v/>
      </c>
      <c r="B431" s="1" t="str">
        <f>IF('🔩 PISTON'!A475="","","Piston "&amp;'🔩 PISTON'!U475)</f>
        <v/>
      </c>
      <c r="C431" s="1" t="str">
        <f>IF('🔩 PISTON'!A475="","","Piston")</f>
        <v/>
      </c>
      <c r="D431" s="1" t="str">
        <f>IF('🔩 PISTON'!A475="","",'🔩 PISTON'!L475)</f>
        <v/>
      </c>
      <c r="E431" s="1" t="str">
        <f>IF('🔩 PISTON'!A475="","",'🔩 PISTON'!M475)</f>
        <v/>
      </c>
      <c r="F431" s="1" t="str">
        <f>IF('🔩 PISTON'!A475="","",'🔩 PISTON'!N475)</f>
        <v/>
      </c>
      <c r="G431" s="1" t="str">
        <f>IF('🔩 PISTON'!A475="","",'🔩 PISTON'!O475)</f>
        <v/>
      </c>
      <c r="H431" s="1" t="str">
        <f>IF('🔩 PISTON'!A475="","",'🔩 PISTON'!P475)</f>
        <v/>
      </c>
      <c r="I431" s="1" t="str">
        <f>IF('🔩 PISTON'!A475="","",'🔩 PISTON'!Q475)</f>
        <v/>
      </c>
      <c r="J431" s="1" t="str">
        <f>IF('🔩 PISTON'!A475="","",'🔩 PISTON'!D475)</f>
        <v/>
      </c>
      <c r="L431" s="1">
        <f>N(L430)+IF(AND('🔎 TRA CỨU NHANH'!$C$2&lt;&gt;"",OR(ISNUMBER(SEARCH('🔎 TRA CỨU NHANH'!$C$2,$A431)),ISNUMBER(SEARCH('🔎 TRA CỨU NHANH'!$C$2,$B431)))),1,0)</f>
        <v>0</v>
      </c>
      <c r="M431" s="1" t="str">
        <f t="shared" si="12"/>
        <v/>
      </c>
      <c r="N431" s="1">
        <f>N(N430)+IF(AND('💰 BÁO GIÁ'!$C$27&lt;&gt;"",OR(ISNUMBER(SEARCH('💰 BÁO GIÁ'!$C$27,$A431)),ISNUMBER(SEARCH('💰 BÁO GIÁ'!$C$27,$B431)))),1,0)</f>
        <v>0</v>
      </c>
      <c r="O431" s="1" t="str">
        <f t="shared" si="13"/>
        <v/>
      </c>
    </row>
    <row r="432" customHeight="1" spans="1:15">
      <c r="A432" s="1" t="str">
        <f>IF('🔩 PISTON'!A476="","",'🔩 PISTON'!A476)</f>
        <v/>
      </c>
      <c r="B432" s="1" t="str">
        <f>IF('🔩 PISTON'!A476="","","Piston "&amp;'🔩 PISTON'!U476)</f>
        <v/>
      </c>
      <c r="C432" s="1" t="str">
        <f>IF('🔩 PISTON'!A476="","","Piston")</f>
        <v/>
      </c>
      <c r="D432" s="1" t="str">
        <f>IF('🔩 PISTON'!A476="","",'🔩 PISTON'!L476)</f>
        <v/>
      </c>
      <c r="E432" s="1" t="str">
        <f>IF('🔩 PISTON'!A476="","",'🔩 PISTON'!M476)</f>
        <v/>
      </c>
      <c r="F432" s="1" t="str">
        <f>IF('🔩 PISTON'!A476="","",'🔩 PISTON'!N476)</f>
        <v/>
      </c>
      <c r="G432" s="1" t="str">
        <f>IF('🔩 PISTON'!A476="","",'🔩 PISTON'!O476)</f>
        <v/>
      </c>
      <c r="H432" s="1" t="str">
        <f>IF('🔩 PISTON'!A476="","",'🔩 PISTON'!P476)</f>
        <v/>
      </c>
      <c r="I432" s="1" t="str">
        <f>IF('🔩 PISTON'!A476="","",'🔩 PISTON'!Q476)</f>
        <v/>
      </c>
      <c r="J432" s="1" t="str">
        <f>IF('🔩 PISTON'!A476="","",'🔩 PISTON'!D476)</f>
        <v/>
      </c>
      <c r="L432" s="1">
        <f>N(L431)+IF(AND('🔎 TRA CỨU NHANH'!$C$2&lt;&gt;"",OR(ISNUMBER(SEARCH('🔎 TRA CỨU NHANH'!$C$2,$A432)),ISNUMBER(SEARCH('🔎 TRA CỨU NHANH'!$C$2,$B432)))),1,0)</f>
        <v>0</v>
      </c>
      <c r="M432" s="1" t="str">
        <f t="shared" si="12"/>
        <v/>
      </c>
      <c r="N432" s="1">
        <f>N(N431)+IF(AND('💰 BÁO GIÁ'!$C$27&lt;&gt;"",OR(ISNUMBER(SEARCH('💰 BÁO GIÁ'!$C$27,$A432)),ISNUMBER(SEARCH('💰 BÁO GIÁ'!$C$27,$B432)))),1,0)</f>
        <v>0</v>
      </c>
      <c r="O432" s="1" t="str">
        <f t="shared" si="13"/>
        <v/>
      </c>
    </row>
    <row r="433" customHeight="1" spans="1:15">
      <c r="A433" s="1" t="str">
        <f>IF('🔩 PISTON'!A477="","",'🔩 PISTON'!A477)</f>
        <v/>
      </c>
      <c r="B433" s="1" t="str">
        <f>IF('🔩 PISTON'!A477="","","Piston "&amp;'🔩 PISTON'!U477)</f>
        <v/>
      </c>
      <c r="C433" s="1" t="str">
        <f>IF('🔩 PISTON'!A477="","","Piston")</f>
        <v/>
      </c>
      <c r="D433" s="1" t="str">
        <f>IF('🔩 PISTON'!A477="","",'🔩 PISTON'!L477)</f>
        <v/>
      </c>
      <c r="E433" s="1" t="str">
        <f>IF('🔩 PISTON'!A477="","",'🔩 PISTON'!M477)</f>
        <v/>
      </c>
      <c r="F433" s="1" t="str">
        <f>IF('🔩 PISTON'!A477="","",'🔩 PISTON'!N477)</f>
        <v/>
      </c>
      <c r="G433" s="1" t="str">
        <f>IF('🔩 PISTON'!A477="","",'🔩 PISTON'!O477)</f>
        <v/>
      </c>
      <c r="H433" s="1" t="str">
        <f>IF('🔩 PISTON'!A477="","",'🔩 PISTON'!P477)</f>
        <v/>
      </c>
      <c r="I433" s="1" t="str">
        <f>IF('🔩 PISTON'!A477="","",'🔩 PISTON'!Q477)</f>
        <v/>
      </c>
      <c r="J433" s="1" t="str">
        <f>IF('🔩 PISTON'!A477="","",'🔩 PISTON'!D477)</f>
        <v/>
      </c>
      <c r="L433" s="1">
        <f>N(L432)+IF(AND('🔎 TRA CỨU NHANH'!$C$2&lt;&gt;"",OR(ISNUMBER(SEARCH('🔎 TRA CỨU NHANH'!$C$2,$A433)),ISNUMBER(SEARCH('🔎 TRA CỨU NHANH'!$C$2,$B433)))),1,0)</f>
        <v>0</v>
      </c>
      <c r="M433" s="1" t="str">
        <f t="shared" si="12"/>
        <v/>
      </c>
      <c r="N433" s="1">
        <f>N(N432)+IF(AND('💰 BÁO GIÁ'!$C$27&lt;&gt;"",OR(ISNUMBER(SEARCH('💰 BÁO GIÁ'!$C$27,$A433)),ISNUMBER(SEARCH('💰 BÁO GIÁ'!$C$27,$B433)))),1,0)</f>
        <v>0</v>
      </c>
      <c r="O433" s="1" t="str">
        <f t="shared" si="13"/>
        <v/>
      </c>
    </row>
    <row r="434" customHeight="1" spans="1:15">
      <c r="A434" s="1" t="str">
        <f>IF('🔩 PISTON'!A478="","",'🔩 PISTON'!A478)</f>
        <v/>
      </c>
      <c r="B434" s="1" t="str">
        <f>IF('🔩 PISTON'!A478="","","Piston "&amp;'🔩 PISTON'!U478)</f>
        <v/>
      </c>
      <c r="C434" s="1" t="str">
        <f>IF('🔩 PISTON'!A478="","","Piston")</f>
        <v/>
      </c>
      <c r="D434" s="1" t="str">
        <f>IF('🔩 PISTON'!A478="","",'🔩 PISTON'!L478)</f>
        <v/>
      </c>
      <c r="E434" s="1" t="str">
        <f>IF('🔩 PISTON'!A478="","",'🔩 PISTON'!M478)</f>
        <v/>
      </c>
      <c r="F434" s="1" t="str">
        <f>IF('🔩 PISTON'!A478="","",'🔩 PISTON'!N478)</f>
        <v/>
      </c>
      <c r="G434" s="1" t="str">
        <f>IF('🔩 PISTON'!A478="","",'🔩 PISTON'!O478)</f>
        <v/>
      </c>
      <c r="H434" s="1" t="str">
        <f>IF('🔩 PISTON'!A478="","",'🔩 PISTON'!P478)</f>
        <v/>
      </c>
      <c r="I434" s="1" t="str">
        <f>IF('🔩 PISTON'!A478="","",'🔩 PISTON'!Q478)</f>
        <v/>
      </c>
      <c r="J434" s="1" t="str">
        <f>IF('🔩 PISTON'!A478="","",'🔩 PISTON'!D478)</f>
        <v/>
      </c>
      <c r="L434" s="1">
        <f>N(L433)+IF(AND('🔎 TRA CỨU NHANH'!$C$2&lt;&gt;"",OR(ISNUMBER(SEARCH('🔎 TRA CỨU NHANH'!$C$2,$A434)),ISNUMBER(SEARCH('🔎 TRA CỨU NHANH'!$C$2,$B434)))),1,0)</f>
        <v>0</v>
      </c>
      <c r="M434" s="1" t="str">
        <f t="shared" si="12"/>
        <v/>
      </c>
      <c r="N434" s="1">
        <f>N(N433)+IF(AND('💰 BÁO GIÁ'!$C$27&lt;&gt;"",OR(ISNUMBER(SEARCH('💰 BÁO GIÁ'!$C$27,$A434)),ISNUMBER(SEARCH('💰 BÁO GIÁ'!$C$27,$B434)))),1,0)</f>
        <v>0</v>
      </c>
      <c r="O434" s="1" t="str">
        <f t="shared" si="13"/>
        <v/>
      </c>
    </row>
    <row r="435" customHeight="1" spans="1:15">
      <c r="A435" s="1" t="str">
        <f>IF('🔩 PISTON'!A479="","",'🔩 PISTON'!A479)</f>
        <v/>
      </c>
      <c r="B435" s="1" t="str">
        <f>IF('🔩 PISTON'!A479="","","Piston "&amp;'🔩 PISTON'!U479)</f>
        <v/>
      </c>
      <c r="C435" s="1" t="str">
        <f>IF('🔩 PISTON'!A479="","","Piston")</f>
        <v/>
      </c>
      <c r="D435" s="1" t="str">
        <f>IF('🔩 PISTON'!A479="","",'🔩 PISTON'!L479)</f>
        <v/>
      </c>
      <c r="E435" s="1" t="str">
        <f>IF('🔩 PISTON'!A479="","",'🔩 PISTON'!M479)</f>
        <v/>
      </c>
      <c r="F435" s="1" t="str">
        <f>IF('🔩 PISTON'!A479="","",'🔩 PISTON'!N479)</f>
        <v/>
      </c>
      <c r="G435" s="1" t="str">
        <f>IF('🔩 PISTON'!A479="","",'🔩 PISTON'!O479)</f>
        <v/>
      </c>
      <c r="H435" s="1" t="str">
        <f>IF('🔩 PISTON'!A479="","",'🔩 PISTON'!P479)</f>
        <v/>
      </c>
      <c r="I435" s="1" t="str">
        <f>IF('🔩 PISTON'!A479="","",'🔩 PISTON'!Q479)</f>
        <v/>
      </c>
      <c r="J435" s="1" t="str">
        <f>IF('🔩 PISTON'!A479="","",'🔩 PISTON'!D479)</f>
        <v/>
      </c>
      <c r="L435" s="1">
        <f>N(L434)+IF(AND('🔎 TRA CỨU NHANH'!$C$2&lt;&gt;"",OR(ISNUMBER(SEARCH('🔎 TRA CỨU NHANH'!$C$2,$A435)),ISNUMBER(SEARCH('🔎 TRA CỨU NHANH'!$C$2,$B435)))),1,0)</f>
        <v>0</v>
      </c>
      <c r="M435" s="1" t="str">
        <f t="shared" si="12"/>
        <v/>
      </c>
      <c r="N435" s="1">
        <f>N(N434)+IF(AND('💰 BÁO GIÁ'!$C$27&lt;&gt;"",OR(ISNUMBER(SEARCH('💰 BÁO GIÁ'!$C$27,$A435)),ISNUMBER(SEARCH('💰 BÁO GIÁ'!$C$27,$B435)))),1,0)</f>
        <v>0</v>
      </c>
      <c r="O435" s="1" t="str">
        <f t="shared" si="13"/>
        <v/>
      </c>
    </row>
    <row r="436" customHeight="1" spans="1:15">
      <c r="A436" s="1" t="str">
        <f>IF('🔩 PISTON'!A480="","",'🔩 PISTON'!A480)</f>
        <v/>
      </c>
      <c r="B436" s="1" t="str">
        <f>IF('🔩 PISTON'!A480="","","Piston "&amp;'🔩 PISTON'!U480)</f>
        <v/>
      </c>
      <c r="C436" s="1" t="str">
        <f>IF('🔩 PISTON'!A480="","","Piston")</f>
        <v/>
      </c>
      <c r="D436" s="1" t="str">
        <f>IF('🔩 PISTON'!A480="","",'🔩 PISTON'!L480)</f>
        <v/>
      </c>
      <c r="E436" s="1" t="str">
        <f>IF('🔩 PISTON'!A480="","",'🔩 PISTON'!M480)</f>
        <v/>
      </c>
      <c r="F436" s="1" t="str">
        <f>IF('🔩 PISTON'!A480="","",'🔩 PISTON'!N480)</f>
        <v/>
      </c>
      <c r="G436" s="1" t="str">
        <f>IF('🔩 PISTON'!A480="","",'🔩 PISTON'!O480)</f>
        <v/>
      </c>
      <c r="H436" s="1" t="str">
        <f>IF('🔩 PISTON'!A480="","",'🔩 PISTON'!P480)</f>
        <v/>
      </c>
      <c r="I436" s="1" t="str">
        <f>IF('🔩 PISTON'!A480="","",'🔩 PISTON'!Q480)</f>
        <v/>
      </c>
      <c r="J436" s="1" t="str">
        <f>IF('🔩 PISTON'!A480="","",'🔩 PISTON'!D480)</f>
        <v/>
      </c>
      <c r="L436" s="1">
        <f>N(L435)+IF(AND('🔎 TRA CỨU NHANH'!$C$2&lt;&gt;"",OR(ISNUMBER(SEARCH('🔎 TRA CỨU NHANH'!$C$2,$A436)),ISNUMBER(SEARCH('🔎 TRA CỨU NHANH'!$C$2,$B436)))),1,0)</f>
        <v>0</v>
      </c>
      <c r="M436" s="1" t="str">
        <f t="shared" si="12"/>
        <v/>
      </c>
      <c r="N436" s="1">
        <f>N(N435)+IF(AND('💰 BÁO GIÁ'!$C$27&lt;&gt;"",OR(ISNUMBER(SEARCH('💰 BÁO GIÁ'!$C$27,$A436)),ISNUMBER(SEARCH('💰 BÁO GIÁ'!$C$27,$B436)))),1,0)</f>
        <v>0</v>
      </c>
      <c r="O436" s="1" t="str">
        <f t="shared" si="13"/>
        <v/>
      </c>
    </row>
    <row r="437" customHeight="1" spans="1:15">
      <c r="A437" s="1" t="str">
        <f>IF('🔩 PISTON'!A481="","",'🔩 PISTON'!A481)</f>
        <v/>
      </c>
      <c r="B437" s="1" t="str">
        <f>IF('🔩 PISTON'!A481="","","Piston "&amp;'🔩 PISTON'!U481)</f>
        <v/>
      </c>
      <c r="C437" s="1" t="str">
        <f>IF('🔩 PISTON'!A481="","","Piston")</f>
        <v/>
      </c>
      <c r="D437" s="1" t="str">
        <f>IF('🔩 PISTON'!A481="","",'🔩 PISTON'!L481)</f>
        <v/>
      </c>
      <c r="E437" s="1" t="str">
        <f>IF('🔩 PISTON'!A481="","",'🔩 PISTON'!M481)</f>
        <v/>
      </c>
      <c r="F437" s="1" t="str">
        <f>IF('🔩 PISTON'!A481="","",'🔩 PISTON'!N481)</f>
        <v/>
      </c>
      <c r="G437" s="1" t="str">
        <f>IF('🔩 PISTON'!A481="","",'🔩 PISTON'!O481)</f>
        <v/>
      </c>
      <c r="H437" s="1" t="str">
        <f>IF('🔩 PISTON'!A481="","",'🔩 PISTON'!P481)</f>
        <v/>
      </c>
      <c r="I437" s="1" t="str">
        <f>IF('🔩 PISTON'!A481="","",'🔩 PISTON'!Q481)</f>
        <v/>
      </c>
      <c r="J437" s="1" t="str">
        <f>IF('🔩 PISTON'!A481="","",'🔩 PISTON'!D481)</f>
        <v/>
      </c>
      <c r="L437" s="1">
        <f>N(L436)+IF(AND('🔎 TRA CỨU NHANH'!$C$2&lt;&gt;"",OR(ISNUMBER(SEARCH('🔎 TRA CỨU NHANH'!$C$2,$A437)),ISNUMBER(SEARCH('🔎 TRA CỨU NHANH'!$C$2,$B437)))),1,0)</f>
        <v>0</v>
      </c>
      <c r="M437" s="1" t="str">
        <f t="shared" si="12"/>
        <v/>
      </c>
      <c r="N437" s="1">
        <f>N(N436)+IF(AND('💰 BÁO GIÁ'!$C$27&lt;&gt;"",OR(ISNUMBER(SEARCH('💰 BÁO GIÁ'!$C$27,$A437)),ISNUMBER(SEARCH('💰 BÁO GIÁ'!$C$27,$B437)))),1,0)</f>
        <v>0</v>
      </c>
      <c r="O437" s="1" t="str">
        <f t="shared" si="13"/>
        <v/>
      </c>
    </row>
    <row r="438" customHeight="1" spans="1:15">
      <c r="A438" s="1" t="str">
        <f>IF('🔩 PISTON'!A482="","",'🔩 PISTON'!A482)</f>
        <v/>
      </c>
      <c r="B438" s="1" t="str">
        <f>IF('🔩 PISTON'!A482="","","Piston "&amp;'🔩 PISTON'!U482)</f>
        <v/>
      </c>
      <c r="C438" s="1" t="str">
        <f>IF('🔩 PISTON'!A482="","","Piston")</f>
        <v/>
      </c>
      <c r="D438" s="1" t="str">
        <f>IF('🔩 PISTON'!A482="","",'🔩 PISTON'!L482)</f>
        <v/>
      </c>
      <c r="E438" s="1" t="str">
        <f>IF('🔩 PISTON'!A482="","",'🔩 PISTON'!M482)</f>
        <v/>
      </c>
      <c r="F438" s="1" t="str">
        <f>IF('🔩 PISTON'!A482="","",'🔩 PISTON'!N482)</f>
        <v/>
      </c>
      <c r="G438" s="1" t="str">
        <f>IF('🔩 PISTON'!A482="","",'🔩 PISTON'!O482)</f>
        <v/>
      </c>
      <c r="H438" s="1" t="str">
        <f>IF('🔩 PISTON'!A482="","",'🔩 PISTON'!P482)</f>
        <v/>
      </c>
      <c r="I438" s="1" t="str">
        <f>IF('🔩 PISTON'!A482="","",'🔩 PISTON'!Q482)</f>
        <v/>
      </c>
      <c r="J438" s="1" t="str">
        <f>IF('🔩 PISTON'!A482="","",'🔩 PISTON'!D482)</f>
        <v/>
      </c>
      <c r="L438" s="1">
        <f>N(L437)+IF(AND('🔎 TRA CỨU NHANH'!$C$2&lt;&gt;"",OR(ISNUMBER(SEARCH('🔎 TRA CỨU NHANH'!$C$2,$A438)),ISNUMBER(SEARCH('🔎 TRA CỨU NHANH'!$C$2,$B438)))),1,0)</f>
        <v>0</v>
      </c>
      <c r="M438" s="1" t="str">
        <f t="shared" si="12"/>
        <v/>
      </c>
      <c r="N438" s="1">
        <f>N(N437)+IF(AND('💰 BÁO GIÁ'!$C$27&lt;&gt;"",OR(ISNUMBER(SEARCH('💰 BÁO GIÁ'!$C$27,$A438)),ISNUMBER(SEARCH('💰 BÁO GIÁ'!$C$27,$B438)))),1,0)</f>
        <v>0</v>
      </c>
      <c r="O438" s="1" t="str">
        <f t="shared" si="13"/>
        <v/>
      </c>
    </row>
    <row r="439" customHeight="1" spans="1:15">
      <c r="A439" s="1" t="str">
        <f>IF('🔩 PISTON'!A483="","",'🔩 PISTON'!A483)</f>
        <v/>
      </c>
      <c r="B439" s="1" t="str">
        <f>IF('🔩 PISTON'!A483="","","Piston "&amp;'🔩 PISTON'!U483)</f>
        <v/>
      </c>
      <c r="C439" s="1" t="str">
        <f>IF('🔩 PISTON'!A483="","","Piston")</f>
        <v/>
      </c>
      <c r="D439" s="1" t="str">
        <f>IF('🔩 PISTON'!A483="","",'🔩 PISTON'!L483)</f>
        <v/>
      </c>
      <c r="E439" s="1" t="str">
        <f>IF('🔩 PISTON'!A483="","",'🔩 PISTON'!M483)</f>
        <v/>
      </c>
      <c r="F439" s="1" t="str">
        <f>IF('🔩 PISTON'!A483="","",'🔩 PISTON'!N483)</f>
        <v/>
      </c>
      <c r="G439" s="1" t="str">
        <f>IF('🔩 PISTON'!A483="","",'🔩 PISTON'!O483)</f>
        <v/>
      </c>
      <c r="H439" s="1" t="str">
        <f>IF('🔩 PISTON'!A483="","",'🔩 PISTON'!P483)</f>
        <v/>
      </c>
      <c r="I439" s="1" t="str">
        <f>IF('🔩 PISTON'!A483="","",'🔩 PISTON'!Q483)</f>
        <v/>
      </c>
      <c r="J439" s="1" t="str">
        <f>IF('🔩 PISTON'!A483="","",'🔩 PISTON'!D483)</f>
        <v/>
      </c>
      <c r="L439" s="1">
        <f>N(L438)+IF(AND('🔎 TRA CỨU NHANH'!$C$2&lt;&gt;"",OR(ISNUMBER(SEARCH('🔎 TRA CỨU NHANH'!$C$2,$A439)),ISNUMBER(SEARCH('🔎 TRA CỨU NHANH'!$C$2,$B439)))),1,0)</f>
        <v>0</v>
      </c>
      <c r="M439" s="1" t="str">
        <f t="shared" si="12"/>
        <v/>
      </c>
      <c r="N439" s="1">
        <f>N(N438)+IF(AND('💰 BÁO GIÁ'!$C$27&lt;&gt;"",OR(ISNUMBER(SEARCH('💰 BÁO GIÁ'!$C$27,$A439)),ISNUMBER(SEARCH('💰 BÁO GIÁ'!$C$27,$B439)))),1,0)</f>
        <v>0</v>
      </c>
      <c r="O439" s="1" t="str">
        <f t="shared" si="13"/>
        <v/>
      </c>
    </row>
    <row r="440" customHeight="1" spans="1:15">
      <c r="A440" s="1" t="str">
        <f>IF('🔩 PISTON'!A484="","",'🔩 PISTON'!A484)</f>
        <v/>
      </c>
      <c r="B440" s="1" t="str">
        <f>IF('🔩 PISTON'!A484="","","Piston "&amp;'🔩 PISTON'!U484)</f>
        <v/>
      </c>
      <c r="C440" s="1" t="str">
        <f>IF('🔩 PISTON'!A484="","","Piston")</f>
        <v/>
      </c>
      <c r="D440" s="1" t="str">
        <f>IF('🔩 PISTON'!A484="","",'🔩 PISTON'!L484)</f>
        <v/>
      </c>
      <c r="E440" s="1" t="str">
        <f>IF('🔩 PISTON'!A484="","",'🔩 PISTON'!M484)</f>
        <v/>
      </c>
      <c r="F440" s="1" t="str">
        <f>IF('🔩 PISTON'!A484="","",'🔩 PISTON'!N484)</f>
        <v/>
      </c>
      <c r="G440" s="1" t="str">
        <f>IF('🔩 PISTON'!A484="","",'🔩 PISTON'!O484)</f>
        <v/>
      </c>
      <c r="H440" s="1" t="str">
        <f>IF('🔩 PISTON'!A484="","",'🔩 PISTON'!P484)</f>
        <v/>
      </c>
      <c r="I440" s="1" t="str">
        <f>IF('🔩 PISTON'!A484="","",'🔩 PISTON'!Q484)</f>
        <v/>
      </c>
      <c r="J440" s="1" t="str">
        <f>IF('🔩 PISTON'!A484="","",'🔩 PISTON'!D484)</f>
        <v/>
      </c>
      <c r="L440" s="1">
        <f>N(L439)+IF(AND('🔎 TRA CỨU NHANH'!$C$2&lt;&gt;"",OR(ISNUMBER(SEARCH('🔎 TRA CỨU NHANH'!$C$2,$A440)),ISNUMBER(SEARCH('🔎 TRA CỨU NHANH'!$C$2,$B440)))),1,0)</f>
        <v>0</v>
      </c>
      <c r="M440" s="1" t="str">
        <f t="shared" si="12"/>
        <v/>
      </c>
      <c r="N440" s="1">
        <f>N(N439)+IF(AND('💰 BÁO GIÁ'!$C$27&lt;&gt;"",OR(ISNUMBER(SEARCH('💰 BÁO GIÁ'!$C$27,$A440)),ISNUMBER(SEARCH('💰 BÁO GIÁ'!$C$27,$B440)))),1,0)</f>
        <v>0</v>
      </c>
      <c r="O440" s="1" t="str">
        <f t="shared" si="13"/>
        <v/>
      </c>
    </row>
    <row r="441" customHeight="1" spans="1:15">
      <c r="A441" s="1" t="str">
        <f>IF('🔩 PISTON'!A485="","",'🔩 PISTON'!A485)</f>
        <v/>
      </c>
      <c r="B441" s="1" t="str">
        <f>IF('🔩 PISTON'!A485="","","Piston "&amp;'🔩 PISTON'!U485)</f>
        <v/>
      </c>
      <c r="C441" s="1" t="str">
        <f>IF('🔩 PISTON'!A485="","","Piston")</f>
        <v/>
      </c>
      <c r="D441" s="1" t="str">
        <f>IF('🔩 PISTON'!A485="","",'🔩 PISTON'!L485)</f>
        <v/>
      </c>
      <c r="E441" s="1" t="str">
        <f>IF('🔩 PISTON'!A485="","",'🔩 PISTON'!M485)</f>
        <v/>
      </c>
      <c r="F441" s="1" t="str">
        <f>IF('🔩 PISTON'!A485="","",'🔩 PISTON'!N485)</f>
        <v/>
      </c>
      <c r="G441" s="1" t="str">
        <f>IF('🔩 PISTON'!A485="","",'🔩 PISTON'!O485)</f>
        <v/>
      </c>
      <c r="H441" s="1" t="str">
        <f>IF('🔩 PISTON'!A485="","",'🔩 PISTON'!P485)</f>
        <v/>
      </c>
      <c r="I441" s="1" t="str">
        <f>IF('🔩 PISTON'!A485="","",'🔩 PISTON'!Q485)</f>
        <v/>
      </c>
      <c r="J441" s="1" t="str">
        <f>IF('🔩 PISTON'!A485="","",'🔩 PISTON'!D485)</f>
        <v/>
      </c>
      <c r="L441" s="1">
        <f>N(L440)+IF(AND('🔎 TRA CỨU NHANH'!$C$2&lt;&gt;"",OR(ISNUMBER(SEARCH('🔎 TRA CỨU NHANH'!$C$2,$A441)),ISNUMBER(SEARCH('🔎 TRA CỨU NHANH'!$C$2,$B441)))),1,0)</f>
        <v>0</v>
      </c>
      <c r="M441" s="1" t="str">
        <f t="shared" si="12"/>
        <v/>
      </c>
      <c r="N441" s="1">
        <f>N(N440)+IF(AND('💰 BÁO GIÁ'!$C$27&lt;&gt;"",OR(ISNUMBER(SEARCH('💰 BÁO GIÁ'!$C$27,$A441)),ISNUMBER(SEARCH('💰 BÁO GIÁ'!$C$27,$B441)))),1,0)</f>
        <v>0</v>
      </c>
      <c r="O441" s="1" t="str">
        <f t="shared" si="13"/>
        <v/>
      </c>
    </row>
    <row r="442" customHeight="1" spans="1:15">
      <c r="A442" s="1" t="str">
        <f>IF('🔩 PISTON'!A486="","",'🔩 PISTON'!A486)</f>
        <v/>
      </c>
      <c r="B442" s="1" t="str">
        <f>IF('🔩 PISTON'!A486="","","Piston "&amp;'🔩 PISTON'!U486)</f>
        <v/>
      </c>
      <c r="C442" s="1" t="str">
        <f>IF('🔩 PISTON'!A486="","","Piston")</f>
        <v/>
      </c>
      <c r="D442" s="1" t="str">
        <f>IF('🔩 PISTON'!A486="","",'🔩 PISTON'!L486)</f>
        <v/>
      </c>
      <c r="E442" s="1" t="str">
        <f>IF('🔩 PISTON'!A486="","",'🔩 PISTON'!M486)</f>
        <v/>
      </c>
      <c r="F442" s="1" t="str">
        <f>IF('🔩 PISTON'!A486="","",'🔩 PISTON'!N486)</f>
        <v/>
      </c>
      <c r="G442" s="1" t="str">
        <f>IF('🔩 PISTON'!A486="","",'🔩 PISTON'!O486)</f>
        <v/>
      </c>
      <c r="H442" s="1" t="str">
        <f>IF('🔩 PISTON'!A486="","",'🔩 PISTON'!P486)</f>
        <v/>
      </c>
      <c r="I442" s="1" t="str">
        <f>IF('🔩 PISTON'!A486="","",'🔩 PISTON'!Q486)</f>
        <v/>
      </c>
      <c r="J442" s="1" t="str">
        <f>IF('🔩 PISTON'!A486="","",'🔩 PISTON'!D486)</f>
        <v/>
      </c>
      <c r="L442" s="1">
        <f>N(L441)+IF(AND('🔎 TRA CỨU NHANH'!$C$2&lt;&gt;"",OR(ISNUMBER(SEARCH('🔎 TRA CỨU NHANH'!$C$2,$A442)),ISNUMBER(SEARCH('🔎 TRA CỨU NHANH'!$C$2,$B442)))),1,0)</f>
        <v>0</v>
      </c>
      <c r="M442" s="1" t="str">
        <f t="shared" si="12"/>
        <v/>
      </c>
      <c r="N442" s="1">
        <f>N(N441)+IF(AND('💰 BÁO GIÁ'!$C$27&lt;&gt;"",OR(ISNUMBER(SEARCH('💰 BÁO GIÁ'!$C$27,$A442)),ISNUMBER(SEARCH('💰 BÁO GIÁ'!$C$27,$B442)))),1,0)</f>
        <v>0</v>
      </c>
      <c r="O442" s="1" t="str">
        <f t="shared" si="13"/>
        <v/>
      </c>
    </row>
    <row r="443" customHeight="1" spans="1:15">
      <c r="A443" s="1" t="str">
        <f>IF('🔩 PISTON'!A487="","",'🔩 PISTON'!A487)</f>
        <v/>
      </c>
      <c r="B443" s="1" t="str">
        <f>IF('🔩 PISTON'!A487="","","Piston "&amp;'🔩 PISTON'!U487)</f>
        <v/>
      </c>
      <c r="C443" s="1" t="str">
        <f>IF('🔩 PISTON'!A487="","","Piston")</f>
        <v/>
      </c>
      <c r="D443" s="1" t="str">
        <f>IF('🔩 PISTON'!A487="","",'🔩 PISTON'!L487)</f>
        <v/>
      </c>
      <c r="E443" s="1" t="str">
        <f>IF('🔩 PISTON'!A487="","",'🔩 PISTON'!M487)</f>
        <v/>
      </c>
      <c r="F443" s="1" t="str">
        <f>IF('🔩 PISTON'!A487="","",'🔩 PISTON'!N487)</f>
        <v/>
      </c>
      <c r="G443" s="1" t="str">
        <f>IF('🔩 PISTON'!A487="","",'🔩 PISTON'!O487)</f>
        <v/>
      </c>
      <c r="H443" s="1" t="str">
        <f>IF('🔩 PISTON'!A487="","",'🔩 PISTON'!P487)</f>
        <v/>
      </c>
      <c r="I443" s="1" t="str">
        <f>IF('🔩 PISTON'!A487="","",'🔩 PISTON'!Q487)</f>
        <v/>
      </c>
      <c r="J443" s="1" t="str">
        <f>IF('🔩 PISTON'!A487="","",'🔩 PISTON'!D487)</f>
        <v/>
      </c>
      <c r="L443" s="1">
        <f>N(L442)+IF(AND('🔎 TRA CỨU NHANH'!$C$2&lt;&gt;"",OR(ISNUMBER(SEARCH('🔎 TRA CỨU NHANH'!$C$2,$A443)),ISNUMBER(SEARCH('🔎 TRA CỨU NHANH'!$C$2,$B443)))),1,0)</f>
        <v>0</v>
      </c>
      <c r="M443" s="1" t="str">
        <f t="shared" si="12"/>
        <v/>
      </c>
      <c r="N443" s="1">
        <f>N(N442)+IF(AND('💰 BÁO GIÁ'!$C$27&lt;&gt;"",OR(ISNUMBER(SEARCH('💰 BÁO GIÁ'!$C$27,$A443)),ISNUMBER(SEARCH('💰 BÁO GIÁ'!$C$27,$B443)))),1,0)</f>
        <v>0</v>
      </c>
      <c r="O443" s="1" t="str">
        <f t="shared" si="13"/>
        <v/>
      </c>
    </row>
    <row r="444" customHeight="1" spans="1:15">
      <c r="A444" s="1" t="str">
        <f>IF('🔩 PISTON'!A488="","",'🔩 PISTON'!A488)</f>
        <v/>
      </c>
      <c r="B444" s="1" t="str">
        <f>IF('🔩 PISTON'!A488="","","Piston "&amp;'🔩 PISTON'!U488)</f>
        <v/>
      </c>
      <c r="C444" s="1" t="str">
        <f>IF('🔩 PISTON'!A488="","","Piston")</f>
        <v/>
      </c>
      <c r="D444" s="1" t="str">
        <f>IF('🔩 PISTON'!A488="","",'🔩 PISTON'!L488)</f>
        <v/>
      </c>
      <c r="E444" s="1" t="str">
        <f>IF('🔩 PISTON'!A488="","",'🔩 PISTON'!M488)</f>
        <v/>
      </c>
      <c r="F444" s="1" t="str">
        <f>IF('🔩 PISTON'!A488="","",'🔩 PISTON'!N488)</f>
        <v/>
      </c>
      <c r="G444" s="1" t="str">
        <f>IF('🔩 PISTON'!A488="","",'🔩 PISTON'!O488)</f>
        <v/>
      </c>
      <c r="H444" s="1" t="str">
        <f>IF('🔩 PISTON'!A488="","",'🔩 PISTON'!P488)</f>
        <v/>
      </c>
      <c r="I444" s="1" t="str">
        <f>IF('🔩 PISTON'!A488="","",'🔩 PISTON'!Q488)</f>
        <v/>
      </c>
      <c r="J444" s="1" t="str">
        <f>IF('🔩 PISTON'!A488="","",'🔩 PISTON'!D488)</f>
        <v/>
      </c>
      <c r="L444" s="1">
        <f>N(L443)+IF(AND('🔎 TRA CỨU NHANH'!$C$2&lt;&gt;"",OR(ISNUMBER(SEARCH('🔎 TRA CỨU NHANH'!$C$2,$A444)),ISNUMBER(SEARCH('🔎 TRA CỨU NHANH'!$C$2,$B444)))),1,0)</f>
        <v>0</v>
      </c>
      <c r="M444" s="1" t="str">
        <f t="shared" si="12"/>
        <v/>
      </c>
      <c r="N444" s="1">
        <f>N(N443)+IF(AND('💰 BÁO GIÁ'!$C$27&lt;&gt;"",OR(ISNUMBER(SEARCH('💰 BÁO GIÁ'!$C$27,$A444)),ISNUMBER(SEARCH('💰 BÁO GIÁ'!$C$27,$B444)))),1,0)</f>
        <v>0</v>
      </c>
      <c r="O444" s="1" t="str">
        <f t="shared" si="13"/>
        <v/>
      </c>
    </row>
    <row r="445" customHeight="1" spans="1:15">
      <c r="A445" s="1" t="str">
        <f>IF('🔩 PISTON'!A489="","",'🔩 PISTON'!A489)</f>
        <v/>
      </c>
      <c r="B445" s="1" t="str">
        <f>IF('🔩 PISTON'!A489="","","Piston "&amp;'🔩 PISTON'!U489)</f>
        <v/>
      </c>
      <c r="C445" s="1" t="str">
        <f>IF('🔩 PISTON'!A489="","","Piston")</f>
        <v/>
      </c>
      <c r="D445" s="1" t="str">
        <f>IF('🔩 PISTON'!A489="","",'🔩 PISTON'!L489)</f>
        <v/>
      </c>
      <c r="E445" s="1" t="str">
        <f>IF('🔩 PISTON'!A489="","",'🔩 PISTON'!M489)</f>
        <v/>
      </c>
      <c r="F445" s="1" t="str">
        <f>IF('🔩 PISTON'!A489="","",'🔩 PISTON'!N489)</f>
        <v/>
      </c>
      <c r="G445" s="1" t="str">
        <f>IF('🔩 PISTON'!A489="","",'🔩 PISTON'!O489)</f>
        <v/>
      </c>
      <c r="H445" s="1" t="str">
        <f>IF('🔩 PISTON'!A489="","",'🔩 PISTON'!P489)</f>
        <v/>
      </c>
      <c r="I445" s="1" t="str">
        <f>IF('🔩 PISTON'!A489="","",'🔩 PISTON'!Q489)</f>
        <v/>
      </c>
      <c r="J445" s="1" t="str">
        <f>IF('🔩 PISTON'!A489="","",'🔩 PISTON'!D489)</f>
        <v/>
      </c>
      <c r="L445" s="1">
        <f>N(L444)+IF(AND('🔎 TRA CỨU NHANH'!$C$2&lt;&gt;"",OR(ISNUMBER(SEARCH('🔎 TRA CỨU NHANH'!$C$2,$A445)),ISNUMBER(SEARCH('🔎 TRA CỨU NHANH'!$C$2,$B445)))),1,0)</f>
        <v>0</v>
      </c>
      <c r="M445" s="1" t="str">
        <f t="shared" si="12"/>
        <v/>
      </c>
      <c r="N445" s="1">
        <f>N(N444)+IF(AND('💰 BÁO GIÁ'!$C$27&lt;&gt;"",OR(ISNUMBER(SEARCH('💰 BÁO GIÁ'!$C$27,$A445)),ISNUMBER(SEARCH('💰 BÁO GIÁ'!$C$27,$B445)))),1,0)</f>
        <v>0</v>
      </c>
      <c r="O445" s="1" t="str">
        <f t="shared" si="13"/>
        <v/>
      </c>
    </row>
    <row r="446" customHeight="1" spans="1:15">
      <c r="A446" s="1" t="str">
        <f>IF('🔩 PISTON'!A490="","",'🔩 PISTON'!A490)</f>
        <v/>
      </c>
      <c r="B446" s="1" t="str">
        <f>IF('🔩 PISTON'!A490="","","Piston "&amp;'🔩 PISTON'!U490)</f>
        <v/>
      </c>
      <c r="C446" s="1" t="str">
        <f>IF('🔩 PISTON'!A490="","","Piston")</f>
        <v/>
      </c>
      <c r="D446" s="1" t="str">
        <f>IF('🔩 PISTON'!A490="","",'🔩 PISTON'!L490)</f>
        <v/>
      </c>
      <c r="E446" s="1" t="str">
        <f>IF('🔩 PISTON'!A490="","",'🔩 PISTON'!M490)</f>
        <v/>
      </c>
      <c r="F446" s="1" t="str">
        <f>IF('🔩 PISTON'!A490="","",'🔩 PISTON'!N490)</f>
        <v/>
      </c>
      <c r="G446" s="1" t="str">
        <f>IF('🔩 PISTON'!A490="","",'🔩 PISTON'!O490)</f>
        <v/>
      </c>
      <c r="H446" s="1" t="str">
        <f>IF('🔩 PISTON'!A490="","",'🔩 PISTON'!P490)</f>
        <v/>
      </c>
      <c r="I446" s="1" t="str">
        <f>IF('🔩 PISTON'!A490="","",'🔩 PISTON'!Q490)</f>
        <v/>
      </c>
      <c r="J446" s="1" t="str">
        <f>IF('🔩 PISTON'!A490="","",'🔩 PISTON'!D490)</f>
        <v/>
      </c>
      <c r="L446" s="1">
        <f>N(L445)+IF(AND('🔎 TRA CỨU NHANH'!$C$2&lt;&gt;"",OR(ISNUMBER(SEARCH('🔎 TRA CỨU NHANH'!$C$2,$A446)),ISNUMBER(SEARCH('🔎 TRA CỨU NHANH'!$C$2,$B446)))),1,0)</f>
        <v>0</v>
      </c>
      <c r="M446" s="1" t="str">
        <f t="shared" si="12"/>
        <v/>
      </c>
      <c r="N446" s="1">
        <f>N(N445)+IF(AND('💰 BÁO GIÁ'!$C$27&lt;&gt;"",OR(ISNUMBER(SEARCH('💰 BÁO GIÁ'!$C$27,$A446)),ISNUMBER(SEARCH('💰 BÁO GIÁ'!$C$27,$B446)))),1,0)</f>
        <v>0</v>
      </c>
      <c r="O446" s="1" t="str">
        <f t="shared" si="13"/>
        <v/>
      </c>
    </row>
    <row r="447" customHeight="1" spans="1:15">
      <c r="A447" s="1" t="str">
        <f>IF('🔩 PISTON'!A491="","",'🔩 PISTON'!A491)</f>
        <v/>
      </c>
      <c r="B447" s="1" t="str">
        <f>IF('🔩 PISTON'!A491="","","Piston "&amp;'🔩 PISTON'!U491)</f>
        <v/>
      </c>
      <c r="C447" s="1" t="str">
        <f>IF('🔩 PISTON'!A491="","","Piston")</f>
        <v/>
      </c>
      <c r="D447" s="1" t="str">
        <f>IF('🔩 PISTON'!A491="","",'🔩 PISTON'!L491)</f>
        <v/>
      </c>
      <c r="E447" s="1" t="str">
        <f>IF('🔩 PISTON'!A491="","",'🔩 PISTON'!M491)</f>
        <v/>
      </c>
      <c r="F447" s="1" t="str">
        <f>IF('🔩 PISTON'!A491="","",'🔩 PISTON'!N491)</f>
        <v/>
      </c>
      <c r="G447" s="1" t="str">
        <f>IF('🔩 PISTON'!A491="","",'🔩 PISTON'!O491)</f>
        <v/>
      </c>
      <c r="H447" s="1" t="str">
        <f>IF('🔩 PISTON'!A491="","",'🔩 PISTON'!P491)</f>
        <v/>
      </c>
      <c r="I447" s="1" t="str">
        <f>IF('🔩 PISTON'!A491="","",'🔩 PISTON'!Q491)</f>
        <v/>
      </c>
      <c r="J447" s="1" t="str">
        <f>IF('🔩 PISTON'!A491="","",'🔩 PISTON'!D491)</f>
        <v/>
      </c>
      <c r="L447" s="1">
        <f>N(L446)+IF(AND('🔎 TRA CỨU NHANH'!$C$2&lt;&gt;"",OR(ISNUMBER(SEARCH('🔎 TRA CỨU NHANH'!$C$2,$A447)),ISNUMBER(SEARCH('🔎 TRA CỨU NHANH'!$C$2,$B447)))),1,0)</f>
        <v>0</v>
      </c>
      <c r="M447" s="1" t="str">
        <f t="shared" si="12"/>
        <v/>
      </c>
      <c r="N447" s="1">
        <f>N(N446)+IF(AND('💰 BÁO GIÁ'!$C$27&lt;&gt;"",OR(ISNUMBER(SEARCH('💰 BÁO GIÁ'!$C$27,$A447)),ISNUMBER(SEARCH('💰 BÁO GIÁ'!$C$27,$B447)))),1,0)</f>
        <v>0</v>
      </c>
      <c r="O447" s="1" t="str">
        <f t="shared" si="13"/>
        <v/>
      </c>
    </row>
    <row r="448" customHeight="1" spans="1:15">
      <c r="A448" s="1" t="str">
        <f>IF('🔩 PISTON'!A492="","",'🔩 PISTON'!A492)</f>
        <v/>
      </c>
      <c r="B448" s="1" t="str">
        <f>IF('🔩 PISTON'!A492="","","Piston "&amp;'🔩 PISTON'!U492)</f>
        <v/>
      </c>
      <c r="C448" s="1" t="str">
        <f>IF('🔩 PISTON'!A492="","","Piston")</f>
        <v/>
      </c>
      <c r="D448" s="1" t="str">
        <f>IF('🔩 PISTON'!A492="","",'🔩 PISTON'!L492)</f>
        <v/>
      </c>
      <c r="E448" s="1" t="str">
        <f>IF('🔩 PISTON'!A492="","",'🔩 PISTON'!M492)</f>
        <v/>
      </c>
      <c r="F448" s="1" t="str">
        <f>IF('🔩 PISTON'!A492="","",'🔩 PISTON'!N492)</f>
        <v/>
      </c>
      <c r="G448" s="1" t="str">
        <f>IF('🔩 PISTON'!A492="","",'🔩 PISTON'!O492)</f>
        <v/>
      </c>
      <c r="H448" s="1" t="str">
        <f>IF('🔩 PISTON'!A492="","",'🔩 PISTON'!P492)</f>
        <v/>
      </c>
      <c r="I448" s="1" t="str">
        <f>IF('🔩 PISTON'!A492="","",'🔩 PISTON'!Q492)</f>
        <v/>
      </c>
      <c r="J448" s="1" t="str">
        <f>IF('🔩 PISTON'!A492="","",'🔩 PISTON'!D492)</f>
        <v/>
      </c>
      <c r="L448" s="1">
        <f>N(L447)+IF(AND('🔎 TRA CỨU NHANH'!$C$2&lt;&gt;"",OR(ISNUMBER(SEARCH('🔎 TRA CỨU NHANH'!$C$2,$A448)),ISNUMBER(SEARCH('🔎 TRA CỨU NHANH'!$C$2,$B448)))),1,0)</f>
        <v>0</v>
      </c>
      <c r="M448" s="1" t="str">
        <f t="shared" si="12"/>
        <v/>
      </c>
      <c r="N448" s="1">
        <f>N(N447)+IF(AND('💰 BÁO GIÁ'!$C$27&lt;&gt;"",OR(ISNUMBER(SEARCH('💰 BÁO GIÁ'!$C$27,$A448)),ISNUMBER(SEARCH('💰 BÁO GIÁ'!$C$27,$B448)))),1,0)</f>
        <v>0</v>
      </c>
      <c r="O448" s="1" t="str">
        <f t="shared" si="13"/>
        <v/>
      </c>
    </row>
    <row r="449" customHeight="1" spans="1:15">
      <c r="A449" s="1" t="str">
        <f>IF('🔩 PISTON'!A493="","",'🔩 PISTON'!A493)</f>
        <v/>
      </c>
      <c r="B449" s="1" t="str">
        <f>IF('🔩 PISTON'!A493="","","Piston "&amp;'🔩 PISTON'!U493)</f>
        <v/>
      </c>
      <c r="C449" s="1" t="str">
        <f>IF('🔩 PISTON'!A493="","","Piston")</f>
        <v/>
      </c>
      <c r="D449" s="1" t="str">
        <f>IF('🔩 PISTON'!A493="","",'🔩 PISTON'!L493)</f>
        <v/>
      </c>
      <c r="E449" s="1" t="str">
        <f>IF('🔩 PISTON'!A493="","",'🔩 PISTON'!M493)</f>
        <v/>
      </c>
      <c r="F449" s="1" t="str">
        <f>IF('🔩 PISTON'!A493="","",'🔩 PISTON'!N493)</f>
        <v/>
      </c>
      <c r="G449" s="1" t="str">
        <f>IF('🔩 PISTON'!A493="","",'🔩 PISTON'!O493)</f>
        <v/>
      </c>
      <c r="H449" s="1" t="str">
        <f>IF('🔩 PISTON'!A493="","",'🔩 PISTON'!P493)</f>
        <v/>
      </c>
      <c r="I449" s="1" t="str">
        <f>IF('🔩 PISTON'!A493="","",'🔩 PISTON'!Q493)</f>
        <v/>
      </c>
      <c r="J449" s="1" t="str">
        <f>IF('🔩 PISTON'!A493="","",'🔩 PISTON'!D493)</f>
        <v/>
      </c>
      <c r="L449" s="1">
        <f>N(L448)+IF(AND('🔎 TRA CỨU NHANH'!$C$2&lt;&gt;"",OR(ISNUMBER(SEARCH('🔎 TRA CỨU NHANH'!$C$2,$A449)),ISNUMBER(SEARCH('🔎 TRA CỨU NHANH'!$C$2,$B449)))),1,0)</f>
        <v>0</v>
      </c>
      <c r="M449" s="1" t="str">
        <f t="shared" si="12"/>
        <v/>
      </c>
      <c r="N449" s="1">
        <f>N(N448)+IF(AND('💰 BÁO GIÁ'!$C$27&lt;&gt;"",OR(ISNUMBER(SEARCH('💰 BÁO GIÁ'!$C$27,$A449)),ISNUMBER(SEARCH('💰 BÁO GIÁ'!$C$27,$B449)))),1,0)</f>
        <v>0</v>
      </c>
      <c r="O449" s="1" t="str">
        <f t="shared" si="13"/>
        <v/>
      </c>
    </row>
    <row r="450" customHeight="1" spans="1:15">
      <c r="A450" s="1" t="str">
        <f>IF('🔩 PISTON'!A494="","",'🔩 PISTON'!A494)</f>
        <v/>
      </c>
      <c r="B450" s="1" t="str">
        <f>IF('🔩 PISTON'!A494="","","Piston "&amp;'🔩 PISTON'!U494)</f>
        <v/>
      </c>
      <c r="C450" s="1" t="str">
        <f>IF('🔩 PISTON'!A494="","","Piston")</f>
        <v/>
      </c>
      <c r="D450" s="1" t="str">
        <f>IF('🔩 PISTON'!A494="","",'🔩 PISTON'!L494)</f>
        <v/>
      </c>
      <c r="E450" s="1" t="str">
        <f>IF('🔩 PISTON'!A494="","",'🔩 PISTON'!M494)</f>
        <v/>
      </c>
      <c r="F450" s="1" t="str">
        <f>IF('🔩 PISTON'!A494="","",'🔩 PISTON'!N494)</f>
        <v/>
      </c>
      <c r="G450" s="1" t="str">
        <f>IF('🔩 PISTON'!A494="","",'🔩 PISTON'!O494)</f>
        <v/>
      </c>
      <c r="H450" s="1" t="str">
        <f>IF('🔩 PISTON'!A494="","",'🔩 PISTON'!P494)</f>
        <v/>
      </c>
      <c r="I450" s="1" t="str">
        <f>IF('🔩 PISTON'!A494="","",'🔩 PISTON'!Q494)</f>
        <v/>
      </c>
      <c r="J450" s="1" t="str">
        <f>IF('🔩 PISTON'!A494="","",'🔩 PISTON'!D494)</f>
        <v/>
      </c>
      <c r="L450" s="1">
        <f>N(L449)+IF(AND('🔎 TRA CỨU NHANH'!$C$2&lt;&gt;"",OR(ISNUMBER(SEARCH('🔎 TRA CỨU NHANH'!$C$2,$A450)),ISNUMBER(SEARCH('🔎 TRA CỨU NHANH'!$C$2,$B450)))),1,0)</f>
        <v>0</v>
      </c>
      <c r="M450" s="1" t="str">
        <f t="shared" ref="M450:M513" si="14">IF(L450&gt;N(L449),L450,"")</f>
        <v/>
      </c>
      <c r="N450" s="1">
        <f>N(N449)+IF(AND('💰 BÁO GIÁ'!$C$27&lt;&gt;"",OR(ISNUMBER(SEARCH('💰 BÁO GIÁ'!$C$27,$A450)),ISNUMBER(SEARCH('💰 BÁO GIÁ'!$C$27,$B450)))),1,0)</f>
        <v>0</v>
      </c>
      <c r="O450" s="1" t="str">
        <f t="shared" ref="O450:O513" si="15">IF(N450&gt;N(N449),N450,"")</f>
        <v/>
      </c>
    </row>
    <row r="451" customHeight="1" spans="1:15">
      <c r="A451" s="1" t="str">
        <f>IF('🔩 PISTON'!A495="","",'🔩 PISTON'!A495)</f>
        <v/>
      </c>
      <c r="B451" s="1" t="str">
        <f>IF('🔩 PISTON'!A495="","","Piston "&amp;'🔩 PISTON'!U495)</f>
        <v/>
      </c>
      <c r="C451" s="1" t="str">
        <f>IF('🔩 PISTON'!A495="","","Piston")</f>
        <v/>
      </c>
      <c r="D451" s="1" t="str">
        <f>IF('🔩 PISTON'!A495="","",'🔩 PISTON'!L495)</f>
        <v/>
      </c>
      <c r="E451" s="1" t="str">
        <f>IF('🔩 PISTON'!A495="","",'🔩 PISTON'!M495)</f>
        <v/>
      </c>
      <c r="F451" s="1" t="str">
        <f>IF('🔩 PISTON'!A495="","",'🔩 PISTON'!N495)</f>
        <v/>
      </c>
      <c r="G451" s="1" t="str">
        <f>IF('🔩 PISTON'!A495="","",'🔩 PISTON'!O495)</f>
        <v/>
      </c>
      <c r="H451" s="1" t="str">
        <f>IF('🔩 PISTON'!A495="","",'🔩 PISTON'!P495)</f>
        <v/>
      </c>
      <c r="I451" s="1" t="str">
        <f>IF('🔩 PISTON'!A495="","",'🔩 PISTON'!Q495)</f>
        <v/>
      </c>
      <c r="J451" s="1" t="str">
        <f>IF('🔩 PISTON'!A495="","",'🔩 PISTON'!D495)</f>
        <v/>
      </c>
      <c r="L451" s="1">
        <f>N(L450)+IF(AND('🔎 TRA CỨU NHANH'!$C$2&lt;&gt;"",OR(ISNUMBER(SEARCH('🔎 TRA CỨU NHANH'!$C$2,$A451)),ISNUMBER(SEARCH('🔎 TRA CỨU NHANH'!$C$2,$B451)))),1,0)</f>
        <v>0</v>
      </c>
      <c r="M451" s="1" t="str">
        <f t="shared" si="14"/>
        <v/>
      </c>
      <c r="N451" s="1">
        <f>N(N450)+IF(AND('💰 BÁO GIÁ'!$C$27&lt;&gt;"",OR(ISNUMBER(SEARCH('💰 BÁO GIÁ'!$C$27,$A451)),ISNUMBER(SEARCH('💰 BÁO GIÁ'!$C$27,$B451)))),1,0)</f>
        <v>0</v>
      </c>
      <c r="O451" s="1" t="str">
        <f t="shared" si="15"/>
        <v/>
      </c>
    </row>
    <row r="452" customHeight="1" spans="1:15">
      <c r="A452" s="1" t="str">
        <f>IF('🔩 PISTON'!A496="","",'🔩 PISTON'!A496)</f>
        <v/>
      </c>
      <c r="B452" s="1" t="str">
        <f>IF('🔩 PISTON'!A496="","","Piston "&amp;'🔩 PISTON'!U496)</f>
        <v/>
      </c>
      <c r="C452" s="1" t="str">
        <f>IF('🔩 PISTON'!A496="","","Piston")</f>
        <v/>
      </c>
      <c r="D452" s="1" t="str">
        <f>IF('🔩 PISTON'!A496="","",'🔩 PISTON'!L496)</f>
        <v/>
      </c>
      <c r="E452" s="1" t="str">
        <f>IF('🔩 PISTON'!A496="","",'🔩 PISTON'!M496)</f>
        <v/>
      </c>
      <c r="F452" s="1" t="str">
        <f>IF('🔩 PISTON'!A496="","",'🔩 PISTON'!N496)</f>
        <v/>
      </c>
      <c r="G452" s="1" t="str">
        <f>IF('🔩 PISTON'!A496="","",'🔩 PISTON'!O496)</f>
        <v/>
      </c>
      <c r="H452" s="1" t="str">
        <f>IF('🔩 PISTON'!A496="","",'🔩 PISTON'!P496)</f>
        <v/>
      </c>
      <c r="I452" s="1" t="str">
        <f>IF('🔩 PISTON'!A496="","",'🔩 PISTON'!Q496)</f>
        <v/>
      </c>
      <c r="J452" s="1" t="str">
        <f>IF('🔩 PISTON'!A496="","",'🔩 PISTON'!D496)</f>
        <v/>
      </c>
      <c r="L452" s="1">
        <f>N(L451)+IF(AND('🔎 TRA CỨU NHANH'!$C$2&lt;&gt;"",OR(ISNUMBER(SEARCH('🔎 TRA CỨU NHANH'!$C$2,$A452)),ISNUMBER(SEARCH('🔎 TRA CỨU NHANH'!$C$2,$B452)))),1,0)</f>
        <v>0</v>
      </c>
      <c r="M452" s="1" t="str">
        <f t="shared" si="14"/>
        <v/>
      </c>
      <c r="N452" s="1">
        <f>N(N451)+IF(AND('💰 BÁO GIÁ'!$C$27&lt;&gt;"",OR(ISNUMBER(SEARCH('💰 BÁO GIÁ'!$C$27,$A452)),ISNUMBER(SEARCH('💰 BÁO GIÁ'!$C$27,$B452)))),1,0)</f>
        <v>0</v>
      </c>
      <c r="O452" s="1" t="str">
        <f t="shared" si="15"/>
        <v/>
      </c>
    </row>
    <row r="453" customHeight="1" spans="1:15">
      <c r="A453" s="1" t="str">
        <f>IF('🔩 PISTON'!A497="","",'🔩 PISTON'!A497)</f>
        <v/>
      </c>
      <c r="B453" s="1" t="str">
        <f>IF('🔩 PISTON'!A497="","","Piston "&amp;'🔩 PISTON'!U497)</f>
        <v/>
      </c>
      <c r="C453" s="1" t="str">
        <f>IF('🔩 PISTON'!A497="","","Piston")</f>
        <v/>
      </c>
      <c r="D453" s="1" t="str">
        <f>IF('🔩 PISTON'!A497="","",'🔩 PISTON'!L497)</f>
        <v/>
      </c>
      <c r="E453" s="1" t="str">
        <f>IF('🔩 PISTON'!A497="","",'🔩 PISTON'!M497)</f>
        <v/>
      </c>
      <c r="F453" s="1" t="str">
        <f>IF('🔩 PISTON'!A497="","",'🔩 PISTON'!N497)</f>
        <v/>
      </c>
      <c r="G453" s="1" t="str">
        <f>IF('🔩 PISTON'!A497="","",'🔩 PISTON'!O497)</f>
        <v/>
      </c>
      <c r="H453" s="1" t="str">
        <f>IF('🔩 PISTON'!A497="","",'🔩 PISTON'!P497)</f>
        <v/>
      </c>
      <c r="I453" s="1" t="str">
        <f>IF('🔩 PISTON'!A497="","",'🔩 PISTON'!Q497)</f>
        <v/>
      </c>
      <c r="J453" s="1" t="str">
        <f>IF('🔩 PISTON'!A497="","",'🔩 PISTON'!D497)</f>
        <v/>
      </c>
      <c r="L453" s="1">
        <f>N(L452)+IF(AND('🔎 TRA CỨU NHANH'!$C$2&lt;&gt;"",OR(ISNUMBER(SEARCH('🔎 TRA CỨU NHANH'!$C$2,$A453)),ISNUMBER(SEARCH('🔎 TRA CỨU NHANH'!$C$2,$B453)))),1,0)</f>
        <v>0</v>
      </c>
      <c r="M453" s="1" t="str">
        <f t="shared" si="14"/>
        <v/>
      </c>
      <c r="N453" s="1">
        <f>N(N452)+IF(AND('💰 BÁO GIÁ'!$C$27&lt;&gt;"",OR(ISNUMBER(SEARCH('💰 BÁO GIÁ'!$C$27,$A453)),ISNUMBER(SEARCH('💰 BÁO GIÁ'!$C$27,$B453)))),1,0)</f>
        <v>0</v>
      </c>
      <c r="O453" s="1" t="str">
        <f t="shared" si="15"/>
        <v/>
      </c>
    </row>
    <row r="454" customHeight="1" spans="1:15">
      <c r="A454" s="1" t="str">
        <f>IF('🔩 PISTON'!A498="","",'🔩 PISTON'!A498)</f>
        <v/>
      </c>
      <c r="B454" s="1" t="str">
        <f>IF('🔩 PISTON'!A498="","","Piston "&amp;'🔩 PISTON'!U498)</f>
        <v/>
      </c>
      <c r="C454" s="1" t="str">
        <f>IF('🔩 PISTON'!A498="","","Piston")</f>
        <v/>
      </c>
      <c r="D454" s="1" t="str">
        <f>IF('🔩 PISTON'!A498="","",'🔩 PISTON'!L498)</f>
        <v/>
      </c>
      <c r="E454" s="1" t="str">
        <f>IF('🔩 PISTON'!A498="","",'🔩 PISTON'!M498)</f>
        <v/>
      </c>
      <c r="F454" s="1" t="str">
        <f>IF('🔩 PISTON'!A498="","",'🔩 PISTON'!N498)</f>
        <v/>
      </c>
      <c r="G454" s="1" t="str">
        <f>IF('🔩 PISTON'!A498="","",'🔩 PISTON'!O498)</f>
        <v/>
      </c>
      <c r="H454" s="1" t="str">
        <f>IF('🔩 PISTON'!A498="","",'🔩 PISTON'!P498)</f>
        <v/>
      </c>
      <c r="I454" s="1" t="str">
        <f>IF('🔩 PISTON'!A498="","",'🔩 PISTON'!Q498)</f>
        <v/>
      </c>
      <c r="J454" s="1" t="str">
        <f>IF('🔩 PISTON'!A498="","",'🔩 PISTON'!D498)</f>
        <v/>
      </c>
      <c r="L454" s="1">
        <f>N(L453)+IF(AND('🔎 TRA CỨU NHANH'!$C$2&lt;&gt;"",OR(ISNUMBER(SEARCH('🔎 TRA CỨU NHANH'!$C$2,$A454)),ISNUMBER(SEARCH('🔎 TRA CỨU NHANH'!$C$2,$B454)))),1,0)</f>
        <v>0</v>
      </c>
      <c r="M454" s="1" t="str">
        <f t="shared" si="14"/>
        <v/>
      </c>
      <c r="N454" s="1">
        <f>N(N453)+IF(AND('💰 BÁO GIÁ'!$C$27&lt;&gt;"",OR(ISNUMBER(SEARCH('💰 BÁO GIÁ'!$C$27,$A454)),ISNUMBER(SEARCH('💰 BÁO GIÁ'!$C$27,$B454)))),1,0)</f>
        <v>0</v>
      </c>
      <c r="O454" s="1" t="str">
        <f t="shared" si="15"/>
        <v/>
      </c>
    </row>
    <row r="455" customHeight="1" spans="1:15">
      <c r="A455" s="1" t="str">
        <f>IF('🔩 PISTON'!A499="","",'🔩 PISTON'!A499)</f>
        <v/>
      </c>
      <c r="B455" s="1" t="str">
        <f>IF('🔩 PISTON'!A499="","","Piston "&amp;'🔩 PISTON'!U499)</f>
        <v/>
      </c>
      <c r="C455" s="1" t="str">
        <f>IF('🔩 PISTON'!A499="","","Piston")</f>
        <v/>
      </c>
      <c r="D455" s="1" t="str">
        <f>IF('🔩 PISTON'!A499="","",'🔩 PISTON'!L499)</f>
        <v/>
      </c>
      <c r="E455" s="1" t="str">
        <f>IF('🔩 PISTON'!A499="","",'🔩 PISTON'!M499)</f>
        <v/>
      </c>
      <c r="F455" s="1" t="str">
        <f>IF('🔩 PISTON'!A499="","",'🔩 PISTON'!N499)</f>
        <v/>
      </c>
      <c r="G455" s="1" t="str">
        <f>IF('🔩 PISTON'!A499="","",'🔩 PISTON'!O499)</f>
        <v/>
      </c>
      <c r="H455" s="1" t="str">
        <f>IF('🔩 PISTON'!A499="","",'🔩 PISTON'!P499)</f>
        <v/>
      </c>
      <c r="I455" s="1" t="str">
        <f>IF('🔩 PISTON'!A499="","",'🔩 PISTON'!Q499)</f>
        <v/>
      </c>
      <c r="J455" s="1" t="str">
        <f>IF('🔩 PISTON'!A499="","",'🔩 PISTON'!D499)</f>
        <v/>
      </c>
      <c r="L455" s="1">
        <f>N(L454)+IF(AND('🔎 TRA CỨU NHANH'!$C$2&lt;&gt;"",OR(ISNUMBER(SEARCH('🔎 TRA CỨU NHANH'!$C$2,$A455)),ISNUMBER(SEARCH('🔎 TRA CỨU NHANH'!$C$2,$B455)))),1,0)</f>
        <v>0</v>
      </c>
      <c r="M455" s="1" t="str">
        <f t="shared" si="14"/>
        <v/>
      </c>
      <c r="N455" s="1">
        <f>N(N454)+IF(AND('💰 BÁO GIÁ'!$C$27&lt;&gt;"",OR(ISNUMBER(SEARCH('💰 BÁO GIÁ'!$C$27,$A455)),ISNUMBER(SEARCH('💰 BÁO GIÁ'!$C$27,$B455)))),1,0)</f>
        <v>0</v>
      </c>
      <c r="O455" s="1" t="str">
        <f t="shared" si="15"/>
        <v/>
      </c>
    </row>
    <row r="456" customHeight="1" spans="1:15">
      <c r="A456" s="1" t="str">
        <f>IF('🔩 PISTON'!A500="","",'🔩 PISTON'!A500)</f>
        <v/>
      </c>
      <c r="B456" s="1" t="str">
        <f>IF('🔩 PISTON'!A500="","","Piston "&amp;'🔩 PISTON'!U500)</f>
        <v/>
      </c>
      <c r="C456" s="1" t="str">
        <f>IF('🔩 PISTON'!A500="","","Piston")</f>
        <v/>
      </c>
      <c r="D456" s="1" t="str">
        <f>IF('🔩 PISTON'!A500="","",'🔩 PISTON'!L500)</f>
        <v/>
      </c>
      <c r="E456" s="1" t="str">
        <f>IF('🔩 PISTON'!A500="","",'🔩 PISTON'!M500)</f>
        <v/>
      </c>
      <c r="F456" s="1" t="str">
        <f>IF('🔩 PISTON'!A500="","",'🔩 PISTON'!N500)</f>
        <v/>
      </c>
      <c r="G456" s="1" t="str">
        <f>IF('🔩 PISTON'!A500="","",'🔩 PISTON'!O500)</f>
        <v/>
      </c>
      <c r="H456" s="1" t="str">
        <f>IF('🔩 PISTON'!A500="","",'🔩 PISTON'!P500)</f>
        <v/>
      </c>
      <c r="I456" s="1" t="str">
        <f>IF('🔩 PISTON'!A500="","",'🔩 PISTON'!Q500)</f>
        <v/>
      </c>
      <c r="J456" s="1" t="str">
        <f>IF('🔩 PISTON'!A500="","",'🔩 PISTON'!D500)</f>
        <v/>
      </c>
      <c r="L456" s="1">
        <f>N(L455)+IF(AND('🔎 TRA CỨU NHANH'!$C$2&lt;&gt;"",OR(ISNUMBER(SEARCH('🔎 TRA CỨU NHANH'!$C$2,$A456)),ISNUMBER(SEARCH('🔎 TRA CỨU NHANH'!$C$2,$B456)))),1,0)</f>
        <v>0</v>
      </c>
      <c r="M456" s="1" t="str">
        <f t="shared" si="14"/>
        <v/>
      </c>
      <c r="N456" s="1">
        <f>N(N455)+IF(AND('💰 BÁO GIÁ'!$C$27&lt;&gt;"",OR(ISNUMBER(SEARCH('💰 BÁO GIÁ'!$C$27,$A456)),ISNUMBER(SEARCH('💰 BÁO GIÁ'!$C$27,$B456)))),1,0)</f>
        <v>0</v>
      </c>
      <c r="O456" s="1" t="str">
        <f t="shared" si="15"/>
        <v/>
      </c>
    </row>
    <row r="457" customHeight="1" spans="1:15">
      <c r="A457" s="1" t="str">
        <f>IF('🔩 PISTON'!A501="","",'🔩 PISTON'!A501)</f>
        <v/>
      </c>
      <c r="B457" s="1" t="str">
        <f>IF('🔩 PISTON'!A501="","","Piston "&amp;'🔩 PISTON'!U501)</f>
        <v/>
      </c>
      <c r="C457" s="1" t="str">
        <f>IF('🔩 PISTON'!A501="","","Piston")</f>
        <v/>
      </c>
      <c r="D457" s="1" t="str">
        <f>IF('🔩 PISTON'!A501="","",'🔩 PISTON'!L501)</f>
        <v/>
      </c>
      <c r="E457" s="1" t="str">
        <f>IF('🔩 PISTON'!A501="","",'🔩 PISTON'!M501)</f>
        <v/>
      </c>
      <c r="F457" s="1" t="str">
        <f>IF('🔩 PISTON'!A501="","",'🔩 PISTON'!N501)</f>
        <v/>
      </c>
      <c r="G457" s="1" t="str">
        <f>IF('🔩 PISTON'!A501="","",'🔩 PISTON'!O501)</f>
        <v/>
      </c>
      <c r="H457" s="1" t="str">
        <f>IF('🔩 PISTON'!A501="","",'🔩 PISTON'!P501)</f>
        <v/>
      </c>
      <c r="I457" s="1" t="str">
        <f>IF('🔩 PISTON'!A501="","",'🔩 PISTON'!Q501)</f>
        <v/>
      </c>
      <c r="J457" s="1" t="str">
        <f>IF('🔩 PISTON'!A501="","",'🔩 PISTON'!D501)</f>
        <v/>
      </c>
      <c r="L457" s="1">
        <f>N(L456)+IF(AND('🔎 TRA CỨU NHANH'!$C$2&lt;&gt;"",OR(ISNUMBER(SEARCH('🔎 TRA CỨU NHANH'!$C$2,$A457)),ISNUMBER(SEARCH('🔎 TRA CỨU NHANH'!$C$2,$B457)))),1,0)</f>
        <v>0</v>
      </c>
      <c r="M457" s="1" t="str">
        <f t="shared" si="14"/>
        <v/>
      </c>
      <c r="N457" s="1">
        <f>N(N456)+IF(AND('💰 BÁO GIÁ'!$C$27&lt;&gt;"",OR(ISNUMBER(SEARCH('💰 BÁO GIÁ'!$C$27,$A457)),ISNUMBER(SEARCH('💰 BÁO GIÁ'!$C$27,$B457)))),1,0)</f>
        <v>0</v>
      </c>
      <c r="O457" s="1" t="str">
        <f t="shared" si="15"/>
        <v/>
      </c>
    </row>
    <row r="458" customHeight="1" spans="1:15">
      <c r="A458" s="1" t="str">
        <f>IF('🔩 PISTON'!A502="","",'🔩 PISTON'!A502)</f>
        <v/>
      </c>
      <c r="B458" s="1" t="str">
        <f>IF('🔩 PISTON'!A502="","","Piston "&amp;'🔩 PISTON'!U502)</f>
        <v/>
      </c>
      <c r="C458" s="1" t="str">
        <f>IF('🔩 PISTON'!A502="","","Piston")</f>
        <v/>
      </c>
      <c r="D458" s="1" t="str">
        <f>IF('🔩 PISTON'!A502="","",'🔩 PISTON'!L502)</f>
        <v/>
      </c>
      <c r="E458" s="1" t="str">
        <f>IF('🔩 PISTON'!A502="","",'🔩 PISTON'!M502)</f>
        <v/>
      </c>
      <c r="F458" s="1" t="str">
        <f>IF('🔩 PISTON'!A502="","",'🔩 PISTON'!N502)</f>
        <v/>
      </c>
      <c r="G458" s="1" t="str">
        <f>IF('🔩 PISTON'!A502="","",'🔩 PISTON'!O502)</f>
        <v/>
      </c>
      <c r="H458" s="1" t="str">
        <f>IF('🔩 PISTON'!A502="","",'🔩 PISTON'!P502)</f>
        <v/>
      </c>
      <c r="I458" s="1" t="str">
        <f>IF('🔩 PISTON'!A502="","",'🔩 PISTON'!Q502)</f>
        <v/>
      </c>
      <c r="J458" s="1" t="str">
        <f>IF('🔩 PISTON'!A502="","",'🔩 PISTON'!D502)</f>
        <v/>
      </c>
      <c r="L458" s="1">
        <f>N(L457)+IF(AND('🔎 TRA CỨU NHANH'!$C$2&lt;&gt;"",OR(ISNUMBER(SEARCH('🔎 TRA CỨU NHANH'!$C$2,$A458)),ISNUMBER(SEARCH('🔎 TRA CỨU NHANH'!$C$2,$B458)))),1,0)</f>
        <v>0</v>
      </c>
      <c r="M458" s="1" t="str">
        <f t="shared" si="14"/>
        <v/>
      </c>
      <c r="N458" s="1">
        <f>N(N457)+IF(AND('💰 BÁO GIÁ'!$C$27&lt;&gt;"",OR(ISNUMBER(SEARCH('💰 BÁO GIÁ'!$C$27,$A458)),ISNUMBER(SEARCH('💰 BÁO GIÁ'!$C$27,$B458)))),1,0)</f>
        <v>0</v>
      </c>
      <c r="O458" s="1" t="str">
        <f t="shared" si="15"/>
        <v/>
      </c>
    </row>
    <row r="459" customHeight="1" spans="1:15">
      <c r="A459" s="1" t="str">
        <f>IF('🔩 PISTON'!A503="","",'🔩 PISTON'!A503)</f>
        <v/>
      </c>
      <c r="B459" s="1" t="str">
        <f>IF('🔩 PISTON'!A503="","","Piston "&amp;'🔩 PISTON'!U503)</f>
        <v/>
      </c>
      <c r="C459" s="1" t="str">
        <f>IF('🔩 PISTON'!A503="","","Piston")</f>
        <v/>
      </c>
      <c r="D459" s="1" t="str">
        <f>IF('🔩 PISTON'!A503="","",'🔩 PISTON'!L503)</f>
        <v/>
      </c>
      <c r="E459" s="1" t="str">
        <f>IF('🔩 PISTON'!A503="","",'🔩 PISTON'!M503)</f>
        <v/>
      </c>
      <c r="F459" s="1" t="str">
        <f>IF('🔩 PISTON'!A503="","",'🔩 PISTON'!N503)</f>
        <v/>
      </c>
      <c r="G459" s="1" t="str">
        <f>IF('🔩 PISTON'!A503="","",'🔩 PISTON'!O503)</f>
        <v/>
      </c>
      <c r="H459" s="1" t="str">
        <f>IF('🔩 PISTON'!A503="","",'🔩 PISTON'!P503)</f>
        <v/>
      </c>
      <c r="I459" s="1" t="str">
        <f>IF('🔩 PISTON'!A503="","",'🔩 PISTON'!Q503)</f>
        <v/>
      </c>
      <c r="J459" s="1" t="str">
        <f>IF('🔩 PISTON'!A503="","",'🔩 PISTON'!D503)</f>
        <v/>
      </c>
      <c r="L459" s="1">
        <f>N(L458)+IF(AND('🔎 TRA CỨU NHANH'!$C$2&lt;&gt;"",OR(ISNUMBER(SEARCH('🔎 TRA CỨU NHANH'!$C$2,$A459)),ISNUMBER(SEARCH('🔎 TRA CỨU NHANH'!$C$2,$B459)))),1,0)</f>
        <v>0</v>
      </c>
      <c r="M459" s="1" t="str">
        <f t="shared" si="14"/>
        <v/>
      </c>
      <c r="N459" s="1">
        <f>N(N458)+IF(AND('💰 BÁO GIÁ'!$C$27&lt;&gt;"",OR(ISNUMBER(SEARCH('💰 BÁO GIÁ'!$C$27,$A459)),ISNUMBER(SEARCH('💰 BÁO GIÁ'!$C$27,$B459)))),1,0)</f>
        <v>0</v>
      </c>
      <c r="O459" s="1" t="str">
        <f t="shared" si="15"/>
        <v/>
      </c>
    </row>
    <row r="460" customHeight="1" spans="1:15">
      <c r="A460" s="1" t="str">
        <f>IF('🔩 PISTON'!A504="","",'🔩 PISTON'!A504)</f>
        <v/>
      </c>
      <c r="B460" s="1" t="str">
        <f>IF('🔩 PISTON'!A504="","","Piston "&amp;'🔩 PISTON'!U504)</f>
        <v/>
      </c>
      <c r="C460" s="1" t="str">
        <f>IF('🔩 PISTON'!A504="","","Piston")</f>
        <v/>
      </c>
      <c r="D460" s="1" t="str">
        <f>IF('🔩 PISTON'!A504="","",'🔩 PISTON'!L504)</f>
        <v/>
      </c>
      <c r="E460" s="1" t="str">
        <f>IF('🔩 PISTON'!A504="","",'🔩 PISTON'!M504)</f>
        <v/>
      </c>
      <c r="F460" s="1" t="str">
        <f>IF('🔩 PISTON'!A504="","",'🔩 PISTON'!N504)</f>
        <v/>
      </c>
      <c r="G460" s="1" t="str">
        <f>IF('🔩 PISTON'!A504="","",'🔩 PISTON'!O504)</f>
        <v/>
      </c>
      <c r="H460" s="1" t="str">
        <f>IF('🔩 PISTON'!A504="","",'🔩 PISTON'!P504)</f>
        <v/>
      </c>
      <c r="I460" s="1" t="str">
        <f>IF('🔩 PISTON'!A504="","",'🔩 PISTON'!Q504)</f>
        <v/>
      </c>
      <c r="J460" s="1" t="str">
        <f>IF('🔩 PISTON'!A504="","",'🔩 PISTON'!D504)</f>
        <v/>
      </c>
      <c r="L460" s="1">
        <f>N(L459)+IF(AND('🔎 TRA CỨU NHANH'!$C$2&lt;&gt;"",OR(ISNUMBER(SEARCH('🔎 TRA CỨU NHANH'!$C$2,$A460)),ISNUMBER(SEARCH('🔎 TRA CỨU NHANH'!$C$2,$B460)))),1,0)</f>
        <v>0</v>
      </c>
      <c r="M460" s="1" t="str">
        <f t="shared" si="14"/>
        <v/>
      </c>
      <c r="N460" s="1">
        <f>N(N459)+IF(AND('💰 BÁO GIÁ'!$C$27&lt;&gt;"",OR(ISNUMBER(SEARCH('💰 BÁO GIÁ'!$C$27,$A460)),ISNUMBER(SEARCH('💰 BÁO GIÁ'!$C$27,$B460)))),1,0)</f>
        <v>0</v>
      </c>
      <c r="O460" s="1" t="str">
        <f t="shared" si="15"/>
        <v/>
      </c>
    </row>
    <row r="461" customHeight="1" spans="1:15">
      <c r="A461" s="1" t="str">
        <f>IF('🔩 PISTON'!A505="","",'🔩 PISTON'!A505)</f>
        <v/>
      </c>
      <c r="B461" s="1" t="str">
        <f>IF('🔩 PISTON'!A505="","","Piston "&amp;'🔩 PISTON'!U505)</f>
        <v/>
      </c>
      <c r="C461" s="1" t="str">
        <f>IF('🔩 PISTON'!A505="","","Piston")</f>
        <v/>
      </c>
      <c r="D461" s="1" t="str">
        <f>IF('🔩 PISTON'!A505="","",'🔩 PISTON'!L505)</f>
        <v/>
      </c>
      <c r="E461" s="1" t="str">
        <f>IF('🔩 PISTON'!A505="","",'🔩 PISTON'!M505)</f>
        <v/>
      </c>
      <c r="F461" s="1" t="str">
        <f>IF('🔩 PISTON'!A505="","",'🔩 PISTON'!N505)</f>
        <v/>
      </c>
      <c r="G461" s="1" t="str">
        <f>IF('🔩 PISTON'!A505="","",'🔩 PISTON'!O505)</f>
        <v/>
      </c>
      <c r="H461" s="1" t="str">
        <f>IF('🔩 PISTON'!A505="","",'🔩 PISTON'!P505)</f>
        <v/>
      </c>
      <c r="I461" s="1" t="str">
        <f>IF('🔩 PISTON'!A505="","",'🔩 PISTON'!Q505)</f>
        <v/>
      </c>
      <c r="J461" s="1" t="str">
        <f>IF('🔩 PISTON'!A505="","",'🔩 PISTON'!D505)</f>
        <v/>
      </c>
      <c r="L461" s="1">
        <f>N(L460)+IF(AND('🔎 TRA CỨU NHANH'!$C$2&lt;&gt;"",OR(ISNUMBER(SEARCH('🔎 TRA CỨU NHANH'!$C$2,$A461)),ISNUMBER(SEARCH('🔎 TRA CỨU NHANH'!$C$2,$B461)))),1,0)</f>
        <v>0</v>
      </c>
      <c r="M461" s="1" t="str">
        <f t="shared" si="14"/>
        <v/>
      </c>
      <c r="N461" s="1">
        <f>N(N460)+IF(AND('💰 BÁO GIÁ'!$C$27&lt;&gt;"",OR(ISNUMBER(SEARCH('💰 BÁO GIÁ'!$C$27,$A461)),ISNUMBER(SEARCH('💰 BÁO GIÁ'!$C$27,$B461)))),1,0)</f>
        <v>0</v>
      </c>
      <c r="O461" s="1" t="str">
        <f t="shared" si="15"/>
        <v/>
      </c>
    </row>
    <row r="462" customHeight="1" spans="1:15">
      <c r="A462" s="1" t="str">
        <f>IF('🔩 PISTON'!A506="","",'🔩 PISTON'!A506)</f>
        <v/>
      </c>
      <c r="B462" s="1" t="str">
        <f>IF('🔩 PISTON'!A506="","","Piston "&amp;'🔩 PISTON'!U506)</f>
        <v/>
      </c>
      <c r="C462" s="1" t="str">
        <f>IF('🔩 PISTON'!A506="","","Piston")</f>
        <v/>
      </c>
      <c r="D462" s="1" t="str">
        <f>IF('🔩 PISTON'!A506="","",'🔩 PISTON'!L506)</f>
        <v/>
      </c>
      <c r="E462" s="1" t="str">
        <f>IF('🔩 PISTON'!A506="","",'🔩 PISTON'!M506)</f>
        <v/>
      </c>
      <c r="F462" s="1" t="str">
        <f>IF('🔩 PISTON'!A506="","",'🔩 PISTON'!N506)</f>
        <v/>
      </c>
      <c r="G462" s="1" t="str">
        <f>IF('🔩 PISTON'!A506="","",'🔩 PISTON'!O506)</f>
        <v/>
      </c>
      <c r="H462" s="1" t="str">
        <f>IF('🔩 PISTON'!A506="","",'🔩 PISTON'!P506)</f>
        <v/>
      </c>
      <c r="I462" s="1" t="str">
        <f>IF('🔩 PISTON'!A506="","",'🔩 PISTON'!Q506)</f>
        <v/>
      </c>
      <c r="J462" s="1" t="str">
        <f>IF('🔩 PISTON'!A506="","",'🔩 PISTON'!D506)</f>
        <v/>
      </c>
      <c r="L462" s="1">
        <f>N(L461)+IF(AND('🔎 TRA CỨU NHANH'!$C$2&lt;&gt;"",OR(ISNUMBER(SEARCH('🔎 TRA CỨU NHANH'!$C$2,$A462)),ISNUMBER(SEARCH('🔎 TRA CỨU NHANH'!$C$2,$B462)))),1,0)</f>
        <v>0</v>
      </c>
      <c r="M462" s="1" t="str">
        <f t="shared" si="14"/>
        <v/>
      </c>
      <c r="N462" s="1">
        <f>N(N461)+IF(AND('💰 BÁO GIÁ'!$C$27&lt;&gt;"",OR(ISNUMBER(SEARCH('💰 BÁO GIÁ'!$C$27,$A462)),ISNUMBER(SEARCH('💰 BÁO GIÁ'!$C$27,$B462)))),1,0)</f>
        <v>0</v>
      </c>
      <c r="O462" s="1" t="str">
        <f t="shared" si="15"/>
        <v/>
      </c>
    </row>
    <row r="463" customHeight="1" spans="1:15">
      <c r="A463" s="1" t="str">
        <f>IF('🔩 PISTON'!A507="","",'🔩 PISTON'!A507)</f>
        <v/>
      </c>
      <c r="B463" s="1" t="str">
        <f>IF('🔩 PISTON'!A507="","","Piston "&amp;'🔩 PISTON'!U507)</f>
        <v/>
      </c>
      <c r="C463" s="1" t="str">
        <f>IF('🔩 PISTON'!A507="","","Piston")</f>
        <v/>
      </c>
      <c r="D463" s="1" t="str">
        <f>IF('🔩 PISTON'!A507="","",'🔩 PISTON'!L507)</f>
        <v/>
      </c>
      <c r="E463" s="1" t="str">
        <f>IF('🔩 PISTON'!A507="","",'🔩 PISTON'!M507)</f>
        <v/>
      </c>
      <c r="F463" s="1" t="str">
        <f>IF('🔩 PISTON'!A507="","",'🔩 PISTON'!N507)</f>
        <v/>
      </c>
      <c r="G463" s="1" t="str">
        <f>IF('🔩 PISTON'!A507="","",'🔩 PISTON'!O507)</f>
        <v/>
      </c>
      <c r="H463" s="1" t="str">
        <f>IF('🔩 PISTON'!A507="","",'🔩 PISTON'!P507)</f>
        <v/>
      </c>
      <c r="I463" s="1" t="str">
        <f>IF('🔩 PISTON'!A507="","",'🔩 PISTON'!Q507)</f>
        <v/>
      </c>
      <c r="J463" s="1" t="str">
        <f>IF('🔩 PISTON'!A507="","",'🔩 PISTON'!D507)</f>
        <v/>
      </c>
      <c r="L463" s="1">
        <f>N(L462)+IF(AND('🔎 TRA CỨU NHANH'!$C$2&lt;&gt;"",OR(ISNUMBER(SEARCH('🔎 TRA CỨU NHANH'!$C$2,$A463)),ISNUMBER(SEARCH('🔎 TRA CỨU NHANH'!$C$2,$B463)))),1,0)</f>
        <v>0</v>
      </c>
      <c r="M463" s="1" t="str">
        <f t="shared" si="14"/>
        <v/>
      </c>
      <c r="N463" s="1">
        <f>N(N462)+IF(AND('💰 BÁO GIÁ'!$C$27&lt;&gt;"",OR(ISNUMBER(SEARCH('💰 BÁO GIÁ'!$C$27,$A463)),ISNUMBER(SEARCH('💰 BÁO GIÁ'!$C$27,$B463)))),1,0)</f>
        <v>0</v>
      </c>
      <c r="O463" s="1" t="str">
        <f t="shared" si="15"/>
        <v/>
      </c>
    </row>
    <row r="464" customHeight="1" spans="1:15">
      <c r="A464" s="1" t="str">
        <f>IF('🔩 PISTON'!A508="","",'🔩 PISTON'!A508)</f>
        <v/>
      </c>
      <c r="B464" s="1" t="str">
        <f>IF('🔩 PISTON'!A508="","","Piston "&amp;'🔩 PISTON'!U508)</f>
        <v/>
      </c>
      <c r="C464" s="1" t="str">
        <f>IF('🔩 PISTON'!A508="","","Piston")</f>
        <v/>
      </c>
      <c r="D464" s="1" t="str">
        <f>IF('🔩 PISTON'!A508="","",'🔩 PISTON'!L508)</f>
        <v/>
      </c>
      <c r="E464" s="1" t="str">
        <f>IF('🔩 PISTON'!A508="","",'🔩 PISTON'!M508)</f>
        <v/>
      </c>
      <c r="F464" s="1" t="str">
        <f>IF('🔩 PISTON'!A508="","",'🔩 PISTON'!N508)</f>
        <v/>
      </c>
      <c r="G464" s="1" t="str">
        <f>IF('🔩 PISTON'!A508="","",'🔩 PISTON'!O508)</f>
        <v/>
      </c>
      <c r="H464" s="1" t="str">
        <f>IF('🔩 PISTON'!A508="","",'🔩 PISTON'!P508)</f>
        <v/>
      </c>
      <c r="I464" s="1" t="str">
        <f>IF('🔩 PISTON'!A508="","",'🔩 PISTON'!Q508)</f>
        <v/>
      </c>
      <c r="J464" s="1" t="str">
        <f>IF('🔩 PISTON'!A508="","",'🔩 PISTON'!D508)</f>
        <v/>
      </c>
      <c r="L464" s="1">
        <f>N(L463)+IF(AND('🔎 TRA CỨU NHANH'!$C$2&lt;&gt;"",OR(ISNUMBER(SEARCH('🔎 TRA CỨU NHANH'!$C$2,$A464)),ISNUMBER(SEARCH('🔎 TRA CỨU NHANH'!$C$2,$B464)))),1,0)</f>
        <v>0</v>
      </c>
      <c r="M464" s="1" t="str">
        <f t="shared" si="14"/>
        <v/>
      </c>
      <c r="N464" s="1">
        <f>N(N463)+IF(AND('💰 BÁO GIÁ'!$C$27&lt;&gt;"",OR(ISNUMBER(SEARCH('💰 BÁO GIÁ'!$C$27,$A464)),ISNUMBER(SEARCH('💰 BÁO GIÁ'!$C$27,$B464)))),1,0)</f>
        <v>0</v>
      </c>
      <c r="O464" s="1" t="str">
        <f t="shared" si="15"/>
        <v/>
      </c>
    </row>
    <row r="465" customHeight="1" spans="1:15">
      <c r="A465" s="1" t="str">
        <f>IF('🔩 PISTON'!A509="","",'🔩 PISTON'!A509)</f>
        <v/>
      </c>
      <c r="B465" s="1" t="str">
        <f>IF('🔩 PISTON'!A509="","","Piston "&amp;'🔩 PISTON'!U509)</f>
        <v/>
      </c>
      <c r="C465" s="1" t="str">
        <f>IF('🔩 PISTON'!A509="","","Piston")</f>
        <v/>
      </c>
      <c r="D465" s="1" t="str">
        <f>IF('🔩 PISTON'!A509="","",'🔩 PISTON'!L509)</f>
        <v/>
      </c>
      <c r="E465" s="1" t="str">
        <f>IF('🔩 PISTON'!A509="","",'🔩 PISTON'!M509)</f>
        <v/>
      </c>
      <c r="F465" s="1" t="str">
        <f>IF('🔩 PISTON'!A509="","",'🔩 PISTON'!N509)</f>
        <v/>
      </c>
      <c r="G465" s="1" t="str">
        <f>IF('🔩 PISTON'!A509="","",'🔩 PISTON'!O509)</f>
        <v/>
      </c>
      <c r="H465" s="1" t="str">
        <f>IF('🔩 PISTON'!A509="","",'🔩 PISTON'!P509)</f>
        <v/>
      </c>
      <c r="I465" s="1" t="str">
        <f>IF('🔩 PISTON'!A509="","",'🔩 PISTON'!Q509)</f>
        <v/>
      </c>
      <c r="J465" s="1" t="str">
        <f>IF('🔩 PISTON'!A509="","",'🔩 PISTON'!D509)</f>
        <v/>
      </c>
      <c r="L465" s="1">
        <f>N(L464)+IF(AND('🔎 TRA CỨU NHANH'!$C$2&lt;&gt;"",OR(ISNUMBER(SEARCH('🔎 TRA CỨU NHANH'!$C$2,$A465)),ISNUMBER(SEARCH('🔎 TRA CỨU NHANH'!$C$2,$B465)))),1,0)</f>
        <v>0</v>
      </c>
      <c r="M465" s="1" t="str">
        <f t="shared" si="14"/>
        <v/>
      </c>
      <c r="N465" s="1">
        <f>N(N464)+IF(AND('💰 BÁO GIÁ'!$C$27&lt;&gt;"",OR(ISNUMBER(SEARCH('💰 BÁO GIÁ'!$C$27,$A465)),ISNUMBER(SEARCH('💰 BÁO GIÁ'!$C$27,$B465)))),1,0)</f>
        <v>0</v>
      </c>
      <c r="O465" s="1" t="str">
        <f t="shared" si="15"/>
        <v/>
      </c>
    </row>
    <row r="466" customHeight="1" spans="1:15">
      <c r="A466" s="1" t="str">
        <f>IF('🔩 PISTON'!A510="","",'🔩 PISTON'!A510)</f>
        <v/>
      </c>
      <c r="B466" s="1" t="str">
        <f>IF('🔩 PISTON'!A510="","","Piston "&amp;'🔩 PISTON'!U510)</f>
        <v/>
      </c>
      <c r="C466" s="1" t="str">
        <f>IF('🔩 PISTON'!A510="","","Piston")</f>
        <v/>
      </c>
      <c r="D466" s="1" t="str">
        <f>IF('🔩 PISTON'!A510="","",'🔩 PISTON'!L510)</f>
        <v/>
      </c>
      <c r="E466" s="1" t="str">
        <f>IF('🔩 PISTON'!A510="","",'🔩 PISTON'!M510)</f>
        <v/>
      </c>
      <c r="F466" s="1" t="str">
        <f>IF('🔩 PISTON'!A510="","",'🔩 PISTON'!N510)</f>
        <v/>
      </c>
      <c r="G466" s="1" t="str">
        <f>IF('🔩 PISTON'!A510="","",'🔩 PISTON'!O510)</f>
        <v/>
      </c>
      <c r="H466" s="1" t="str">
        <f>IF('🔩 PISTON'!A510="","",'🔩 PISTON'!P510)</f>
        <v/>
      </c>
      <c r="I466" s="1" t="str">
        <f>IF('🔩 PISTON'!A510="","",'🔩 PISTON'!Q510)</f>
        <v/>
      </c>
      <c r="J466" s="1" t="str">
        <f>IF('🔩 PISTON'!A510="","",'🔩 PISTON'!D510)</f>
        <v/>
      </c>
      <c r="L466" s="1">
        <f>N(L465)+IF(AND('🔎 TRA CỨU NHANH'!$C$2&lt;&gt;"",OR(ISNUMBER(SEARCH('🔎 TRA CỨU NHANH'!$C$2,$A466)),ISNUMBER(SEARCH('🔎 TRA CỨU NHANH'!$C$2,$B466)))),1,0)</f>
        <v>0</v>
      </c>
      <c r="M466" s="1" t="str">
        <f t="shared" si="14"/>
        <v/>
      </c>
      <c r="N466" s="1">
        <f>N(N465)+IF(AND('💰 BÁO GIÁ'!$C$27&lt;&gt;"",OR(ISNUMBER(SEARCH('💰 BÁO GIÁ'!$C$27,$A466)),ISNUMBER(SEARCH('💰 BÁO GIÁ'!$C$27,$B466)))),1,0)</f>
        <v>0</v>
      </c>
      <c r="O466" s="1" t="str">
        <f t="shared" si="15"/>
        <v/>
      </c>
    </row>
    <row r="467" customHeight="1" spans="1:15">
      <c r="A467" s="1" t="str">
        <f>IF('🔩 PISTON'!A511="","",'🔩 PISTON'!A511)</f>
        <v/>
      </c>
      <c r="B467" s="1" t="str">
        <f>IF('🔩 PISTON'!A511="","","Piston "&amp;'🔩 PISTON'!U511)</f>
        <v/>
      </c>
      <c r="C467" s="1" t="str">
        <f>IF('🔩 PISTON'!A511="","","Piston")</f>
        <v/>
      </c>
      <c r="D467" s="1" t="str">
        <f>IF('🔩 PISTON'!A511="","",'🔩 PISTON'!L511)</f>
        <v/>
      </c>
      <c r="E467" s="1" t="str">
        <f>IF('🔩 PISTON'!A511="","",'🔩 PISTON'!M511)</f>
        <v/>
      </c>
      <c r="F467" s="1" t="str">
        <f>IF('🔩 PISTON'!A511="","",'🔩 PISTON'!N511)</f>
        <v/>
      </c>
      <c r="G467" s="1" t="str">
        <f>IF('🔩 PISTON'!A511="","",'🔩 PISTON'!O511)</f>
        <v/>
      </c>
      <c r="H467" s="1" t="str">
        <f>IF('🔩 PISTON'!A511="","",'🔩 PISTON'!P511)</f>
        <v/>
      </c>
      <c r="I467" s="1" t="str">
        <f>IF('🔩 PISTON'!A511="","",'🔩 PISTON'!Q511)</f>
        <v/>
      </c>
      <c r="J467" s="1" t="str">
        <f>IF('🔩 PISTON'!A511="","",'🔩 PISTON'!D511)</f>
        <v/>
      </c>
      <c r="L467" s="1">
        <f>N(L466)+IF(AND('🔎 TRA CỨU NHANH'!$C$2&lt;&gt;"",OR(ISNUMBER(SEARCH('🔎 TRA CỨU NHANH'!$C$2,$A467)),ISNUMBER(SEARCH('🔎 TRA CỨU NHANH'!$C$2,$B467)))),1,0)</f>
        <v>0</v>
      </c>
      <c r="M467" s="1" t="str">
        <f t="shared" si="14"/>
        <v/>
      </c>
      <c r="N467" s="1">
        <f>N(N466)+IF(AND('💰 BÁO GIÁ'!$C$27&lt;&gt;"",OR(ISNUMBER(SEARCH('💰 BÁO GIÁ'!$C$27,$A467)),ISNUMBER(SEARCH('💰 BÁO GIÁ'!$C$27,$B467)))),1,0)</f>
        <v>0</v>
      </c>
      <c r="O467" s="1" t="str">
        <f t="shared" si="15"/>
        <v/>
      </c>
    </row>
    <row r="468" customHeight="1" spans="1:15">
      <c r="A468" s="1" t="str">
        <f>IF('🔩 PISTON'!A512="","",'🔩 PISTON'!A512)</f>
        <v/>
      </c>
      <c r="B468" s="1" t="str">
        <f>IF('🔩 PISTON'!A512="","","Piston "&amp;'🔩 PISTON'!U512)</f>
        <v/>
      </c>
      <c r="C468" s="1" t="str">
        <f>IF('🔩 PISTON'!A512="","","Piston")</f>
        <v/>
      </c>
      <c r="D468" s="1" t="str">
        <f>IF('🔩 PISTON'!A512="","",'🔩 PISTON'!L512)</f>
        <v/>
      </c>
      <c r="E468" s="1" t="str">
        <f>IF('🔩 PISTON'!A512="","",'🔩 PISTON'!M512)</f>
        <v/>
      </c>
      <c r="F468" s="1" t="str">
        <f>IF('🔩 PISTON'!A512="","",'🔩 PISTON'!N512)</f>
        <v/>
      </c>
      <c r="G468" s="1" t="str">
        <f>IF('🔩 PISTON'!A512="","",'🔩 PISTON'!O512)</f>
        <v/>
      </c>
      <c r="H468" s="1" t="str">
        <f>IF('🔩 PISTON'!A512="","",'🔩 PISTON'!P512)</f>
        <v/>
      </c>
      <c r="I468" s="1" t="str">
        <f>IF('🔩 PISTON'!A512="","",'🔩 PISTON'!Q512)</f>
        <v/>
      </c>
      <c r="J468" s="1" t="str">
        <f>IF('🔩 PISTON'!A512="","",'🔩 PISTON'!D512)</f>
        <v/>
      </c>
      <c r="L468" s="1">
        <f>N(L467)+IF(AND('🔎 TRA CỨU NHANH'!$C$2&lt;&gt;"",OR(ISNUMBER(SEARCH('🔎 TRA CỨU NHANH'!$C$2,$A468)),ISNUMBER(SEARCH('🔎 TRA CỨU NHANH'!$C$2,$B468)))),1,0)</f>
        <v>0</v>
      </c>
      <c r="M468" s="1" t="str">
        <f t="shared" si="14"/>
        <v/>
      </c>
      <c r="N468" s="1">
        <f>N(N467)+IF(AND('💰 BÁO GIÁ'!$C$27&lt;&gt;"",OR(ISNUMBER(SEARCH('💰 BÁO GIÁ'!$C$27,$A468)),ISNUMBER(SEARCH('💰 BÁO GIÁ'!$C$27,$B468)))),1,0)</f>
        <v>0</v>
      </c>
      <c r="O468" s="1" t="str">
        <f t="shared" si="15"/>
        <v/>
      </c>
    </row>
    <row r="469" customHeight="1" spans="1:15">
      <c r="A469" s="1" t="str">
        <f>IF('🔩 PISTON'!A513="","",'🔩 PISTON'!A513)</f>
        <v/>
      </c>
      <c r="B469" s="1" t="str">
        <f>IF('🔩 PISTON'!A513="","","Piston "&amp;'🔩 PISTON'!U513)</f>
        <v/>
      </c>
      <c r="C469" s="1" t="str">
        <f>IF('🔩 PISTON'!A513="","","Piston")</f>
        <v/>
      </c>
      <c r="D469" s="1" t="str">
        <f>IF('🔩 PISTON'!A513="","",'🔩 PISTON'!L513)</f>
        <v/>
      </c>
      <c r="E469" s="1" t="str">
        <f>IF('🔩 PISTON'!A513="","",'🔩 PISTON'!M513)</f>
        <v/>
      </c>
      <c r="F469" s="1" t="str">
        <f>IF('🔩 PISTON'!A513="","",'🔩 PISTON'!N513)</f>
        <v/>
      </c>
      <c r="G469" s="1" t="str">
        <f>IF('🔩 PISTON'!A513="","",'🔩 PISTON'!O513)</f>
        <v/>
      </c>
      <c r="H469" s="1" t="str">
        <f>IF('🔩 PISTON'!A513="","",'🔩 PISTON'!P513)</f>
        <v/>
      </c>
      <c r="I469" s="1" t="str">
        <f>IF('🔩 PISTON'!A513="","",'🔩 PISTON'!Q513)</f>
        <v/>
      </c>
      <c r="J469" s="1" t="str">
        <f>IF('🔩 PISTON'!A513="","",'🔩 PISTON'!D513)</f>
        <v/>
      </c>
      <c r="L469" s="1">
        <f>N(L468)+IF(AND('🔎 TRA CỨU NHANH'!$C$2&lt;&gt;"",OR(ISNUMBER(SEARCH('🔎 TRA CỨU NHANH'!$C$2,$A469)),ISNUMBER(SEARCH('🔎 TRA CỨU NHANH'!$C$2,$B469)))),1,0)</f>
        <v>0</v>
      </c>
      <c r="M469" s="1" t="str">
        <f t="shared" si="14"/>
        <v/>
      </c>
      <c r="N469" s="1">
        <f>N(N468)+IF(AND('💰 BÁO GIÁ'!$C$27&lt;&gt;"",OR(ISNUMBER(SEARCH('💰 BÁO GIÁ'!$C$27,$A469)),ISNUMBER(SEARCH('💰 BÁO GIÁ'!$C$27,$B469)))),1,0)</f>
        <v>0</v>
      </c>
      <c r="O469" s="1" t="str">
        <f t="shared" si="15"/>
        <v/>
      </c>
    </row>
    <row r="470" customHeight="1" spans="1:15">
      <c r="A470" s="1" t="str">
        <f>IF('🔩 PISTON'!A514="","",'🔩 PISTON'!A514)</f>
        <v/>
      </c>
      <c r="B470" s="1" t="str">
        <f>IF('🔩 PISTON'!A514="","","Piston "&amp;'🔩 PISTON'!U514)</f>
        <v/>
      </c>
      <c r="C470" s="1" t="str">
        <f>IF('🔩 PISTON'!A514="","","Piston")</f>
        <v/>
      </c>
      <c r="D470" s="1" t="str">
        <f>IF('🔩 PISTON'!A514="","",'🔩 PISTON'!L514)</f>
        <v/>
      </c>
      <c r="E470" s="1" t="str">
        <f>IF('🔩 PISTON'!A514="","",'🔩 PISTON'!M514)</f>
        <v/>
      </c>
      <c r="F470" s="1" t="str">
        <f>IF('🔩 PISTON'!A514="","",'🔩 PISTON'!N514)</f>
        <v/>
      </c>
      <c r="G470" s="1" t="str">
        <f>IF('🔩 PISTON'!A514="","",'🔩 PISTON'!O514)</f>
        <v/>
      </c>
      <c r="H470" s="1" t="str">
        <f>IF('🔩 PISTON'!A514="","",'🔩 PISTON'!P514)</f>
        <v/>
      </c>
      <c r="I470" s="1" t="str">
        <f>IF('🔩 PISTON'!A514="","",'🔩 PISTON'!Q514)</f>
        <v/>
      </c>
      <c r="J470" s="1" t="str">
        <f>IF('🔩 PISTON'!A514="","",'🔩 PISTON'!D514)</f>
        <v/>
      </c>
      <c r="L470" s="1">
        <f>N(L469)+IF(AND('🔎 TRA CỨU NHANH'!$C$2&lt;&gt;"",OR(ISNUMBER(SEARCH('🔎 TRA CỨU NHANH'!$C$2,$A470)),ISNUMBER(SEARCH('🔎 TRA CỨU NHANH'!$C$2,$B470)))),1,0)</f>
        <v>0</v>
      </c>
      <c r="M470" s="1" t="str">
        <f t="shared" si="14"/>
        <v/>
      </c>
      <c r="N470" s="1">
        <f>N(N469)+IF(AND('💰 BÁO GIÁ'!$C$27&lt;&gt;"",OR(ISNUMBER(SEARCH('💰 BÁO GIÁ'!$C$27,$A470)),ISNUMBER(SEARCH('💰 BÁO GIÁ'!$C$27,$B470)))),1,0)</f>
        <v>0</v>
      </c>
      <c r="O470" s="1" t="str">
        <f t="shared" si="15"/>
        <v/>
      </c>
    </row>
    <row r="471" customHeight="1" spans="1:15">
      <c r="A471" s="1" t="str">
        <f>IF('🔩 PISTON'!A515="","",'🔩 PISTON'!A515)</f>
        <v/>
      </c>
      <c r="B471" s="1" t="str">
        <f>IF('🔩 PISTON'!A515="","","Piston "&amp;'🔩 PISTON'!U515)</f>
        <v/>
      </c>
      <c r="C471" s="1" t="str">
        <f>IF('🔩 PISTON'!A515="","","Piston")</f>
        <v/>
      </c>
      <c r="D471" s="1" t="str">
        <f>IF('🔩 PISTON'!A515="","",'🔩 PISTON'!L515)</f>
        <v/>
      </c>
      <c r="E471" s="1" t="str">
        <f>IF('🔩 PISTON'!A515="","",'🔩 PISTON'!M515)</f>
        <v/>
      </c>
      <c r="F471" s="1" t="str">
        <f>IF('🔩 PISTON'!A515="","",'🔩 PISTON'!N515)</f>
        <v/>
      </c>
      <c r="G471" s="1" t="str">
        <f>IF('🔩 PISTON'!A515="","",'🔩 PISTON'!O515)</f>
        <v/>
      </c>
      <c r="H471" s="1" t="str">
        <f>IF('🔩 PISTON'!A515="","",'🔩 PISTON'!P515)</f>
        <v/>
      </c>
      <c r="I471" s="1" t="str">
        <f>IF('🔩 PISTON'!A515="","",'🔩 PISTON'!Q515)</f>
        <v/>
      </c>
      <c r="J471" s="1" t="str">
        <f>IF('🔩 PISTON'!A515="","",'🔩 PISTON'!D515)</f>
        <v/>
      </c>
      <c r="L471" s="1">
        <f>N(L470)+IF(AND('🔎 TRA CỨU NHANH'!$C$2&lt;&gt;"",OR(ISNUMBER(SEARCH('🔎 TRA CỨU NHANH'!$C$2,$A471)),ISNUMBER(SEARCH('🔎 TRA CỨU NHANH'!$C$2,$B471)))),1,0)</f>
        <v>0</v>
      </c>
      <c r="M471" s="1" t="str">
        <f t="shared" si="14"/>
        <v/>
      </c>
      <c r="N471" s="1">
        <f>N(N470)+IF(AND('💰 BÁO GIÁ'!$C$27&lt;&gt;"",OR(ISNUMBER(SEARCH('💰 BÁO GIÁ'!$C$27,$A471)),ISNUMBER(SEARCH('💰 BÁO GIÁ'!$C$27,$B471)))),1,0)</f>
        <v>0</v>
      </c>
      <c r="O471" s="1" t="str">
        <f t="shared" si="15"/>
        <v/>
      </c>
    </row>
    <row r="472" customHeight="1" spans="1:15">
      <c r="A472" s="1" t="str">
        <f>IF('🔩 PISTON'!A516="","",'🔩 PISTON'!A516)</f>
        <v/>
      </c>
      <c r="B472" s="1" t="str">
        <f>IF('🔩 PISTON'!A516="","","Piston "&amp;'🔩 PISTON'!U516)</f>
        <v/>
      </c>
      <c r="C472" s="1" t="str">
        <f>IF('🔩 PISTON'!A516="","","Piston")</f>
        <v/>
      </c>
      <c r="D472" s="1" t="str">
        <f>IF('🔩 PISTON'!A516="","",'🔩 PISTON'!L516)</f>
        <v/>
      </c>
      <c r="E472" s="1" t="str">
        <f>IF('🔩 PISTON'!A516="","",'🔩 PISTON'!M516)</f>
        <v/>
      </c>
      <c r="F472" s="1" t="str">
        <f>IF('🔩 PISTON'!A516="","",'🔩 PISTON'!N516)</f>
        <v/>
      </c>
      <c r="G472" s="1" t="str">
        <f>IF('🔩 PISTON'!A516="","",'🔩 PISTON'!O516)</f>
        <v/>
      </c>
      <c r="H472" s="1" t="str">
        <f>IF('🔩 PISTON'!A516="","",'🔩 PISTON'!P516)</f>
        <v/>
      </c>
      <c r="I472" s="1" t="str">
        <f>IF('🔩 PISTON'!A516="","",'🔩 PISTON'!Q516)</f>
        <v/>
      </c>
      <c r="J472" s="1" t="str">
        <f>IF('🔩 PISTON'!A516="","",'🔩 PISTON'!D516)</f>
        <v/>
      </c>
      <c r="L472" s="1">
        <f>N(L471)+IF(AND('🔎 TRA CỨU NHANH'!$C$2&lt;&gt;"",OR(ISNUMBER(SEARCH('🔎 TRA CỨU NHANH'!$C$2,$A472)),ISNUMBER(SEARCH('🔎 TRA CỨU NHANH'!$C$2,$B472)))),1,0)</f>
        <v>0</v>
      </c>
      <c r="M472" s="1" t="str">
        <f t="shared" si="14"/>
        <v/>
      </c>
      <c r="N472" s="1">
        <f>N(N471)+IF(AND('💰 BÁO GIÁ'!$C$27&lt;&gt;"",OR(ISNUMBER(SEARCH('💰 BÁO GIÁ'!$C$27,$A472)),ISNUMBER(SEARCH('💰 BÁO GIÁ'!$C$27,$B472)))),1,0)</f>
        <v>0</v>
      </c>
      <c r="O472" s="1" t="str">
        <f t="shared" si="15"/>
        <v/>
      </c>
    </row>
    <row r="473" customHeight="1" spans="1:15">
      <c r="A473" s="1" t="str">
        <f>IF('🔩 PISTON'!A517="","",'🔩 PISTON'!A517)</f>
        <v/>
      </c>
      <c r="B473" s="1" t="str">
        <f>IF('🔩 PISTON'!A517="","","Piston "&amp;'🔩 PISTON'!U517)</f>
        <v/>
      </c>
      <c r="C473" s="1" t="str">
        <f>IF('🔩 PISTON'!A517="","","Piston")</f>
        <v/>
      </c>
      <c r="D473" s="1" t="str">
        <f>IF('🔩 PISTON'!A517="","",'🔩 PISTON'!L517)</f>
        <v/>
      </c>
      <c r="E473" s="1" t="str">
        <f>IF('🔩 PISTON'!A517="","",'🔩 PISTON'!M517)</f>
        <v/>
      </c>
      <c r="F473" s="1" t="str">
        <f>IF('🔩 PISTON'!A517="","",'🔩 PISTON'!N517)</f>
        <v/>
      </c>
      <c r="G473" s="1" t="str">
        <f>IF('🔩 PISTON'!A517="","",'🔩 PISTON'!O517)</f>
        <v/>
      </c>
      <c r="H473" s="1" t="str">
        <f>IF('🔩 PISTON'!A517="","",'🔩 PISTON'!P517)</f>
        <v/>
      </c>
      <c r="I473" s="1" t="str">
        <f>IF('🔩 PISTON'!A517="","",'🔩 PISTON'!Q517)</f>
        <v/>
      </c>
      <c r="J473" s="1" t="str">
        <f>IF('🔩 PISTON'!A517="","",'🔩 PISTON'!D517)</f>
        <v/>
      </c>
      <c r="L473" s="1">
        <f>N(L472)+IF(AND('🔎 TRA CỨU NHANH'!$C$2&lt;&gt;"",OR(ISNUMBER(SEARCH('🔎 TRA CỨU NHANH'!$C$2,$A473)),ISNUMBER(SEARCH('🔎 TRA CỨU NHANH'!$C$2,$B473)))),1,0)</f>
        <v>0</v>
      </c>
      <c r="M473" s="1" t="str">
        <f t="shared" si="14"/>
        <v/>
      </c>
      <c r="N473" s="1">
        <f>N(N472)+IF(AND('💰 BÁO GIÁ'!$C$27&lt;&gt;"",OR(ISNUMBER(SEARCH('💰 BÁO GIÁ'!$C$27,$A473)),ISNUMBER(SEARCH('💰 BÁO GIÁ'!$C$27,$B473)))),1,0)</f>
        <v>0</v>
      </c>
      <c r="O473" s="1" t="str">
        <f t="shared" si="15"/>
        <v/>
      </c>
    </row>
    <row r="474" customHeight="1" spans="1:15">
      <c r="A474" s="1" t="str">
        <f>IF('🔩 PISTON'!A518="","",'🔩 PISTON'!A518)</f>
        <v/>
      </c>
      <c r="B474" s="1" t="str">
        <f>IF('🔩 PISTON'!A518="","","Piston "&amp;'🔩 PISTON'!U518)</f>
        <v/>
      </c>
      <c r="C474" s="1" t="str">
        <f>IF('🔩 PISTON'!A518="","","Piston")</f>
        <v/>
      </c>
      <c r="D474" s="1" t="str">
        <f>IF('🔩 PISTON'!A518="","",'🔩 PISTON'!L518)</f>
        <v/>
      </c>
      <c r="E474" s="1" t="str">
        <f>IF('🔩 PISTON'!A518="","",'🔩 PISTON'!M518)</f>
        <v/>
      </c>
      <c r="F474" s="1" t="str">
        <f>IF('🔩 PISTON'!A518="","",'🔩 PISTON'!N518)</f>
        <v/>
      </c>
      <c r="G474" s="1" t="str">
        <f>IF('🔩 PISTON'!A518="","",'🔩 PISTON'!O518)</f>
        <v/>
      </c>
      <c r="H474" s="1" t="str">
        <f>IF('🔩 PISTON'!A518="","",'🔩 PISTON'!P518)</f>
        <v/>
      </c>
      <c r="I474" s="1" t="str">
        <f>IF('🔩 PISTON'!A518="","",'🔩 PISTON'!Q518)</f>
        <v/>
      </c>
      <c r="J474" s="1" t="str">
        <f>IF('🔩 PISTON'!A518="","",'🔩 PISTON'!D518)</f>
        <v/>
      </c>
      <c r="L474" s="1">
        <f>N(L473)+IF(AND('🔎 TRA CỨU NHANH'!$C$2&lt;&gt;"",OR(ISNUMBER(SEARCH('🔎 TRA CỨU NHANH'!$C$2,$A474)),ISNUMBER(SEARCH('🔎 TRA CỨU NHANH'!$C$2,$B474)))),1,0)</f>
        <v>0</v>
      </c>
      <c r="M474" s="1" t="str">
        <f t="shared" si="14"/>
        <v/>
      </c>
      <c r="N474" s="1">
        <f>N(N473)+IF(AND('💰 BÁO GIÁ'!$C$27&lt;&gt;"",OR(ISNUMBER(SEARCH('💰 BÁO GIÁ'!$C$27,$A474)),ISNUMBER(SEARCH('💰 BÁO GIÁ'!$C$27,$B474)))),1,0)</f>
        <v>0</v>
      </c>
      <c r="O474" s="1" t="str">
        <f t="shared" si="15"/>
        <v/>
      </c>
    </row>
    <row r="475" customHeight="1" spans="1:15">
      <c r="A475" s="1" t="str">
        <f>IF('🔩 PISTON'!A519="","",'🔩 PISTON'!A519)</f>
        <v/>
      </c>
      <c r="B475" s="1" t="str">
        <f>IF('🔩 PISTON'!A519="","","Piston "&amp;'🔩 PISTON'!U519)</f>
        <v/>
      </c>
      <c r="C475" s="1" t="str">
        <f>IF('🔩 PISTON'!A519="","","Piston")</f>
        <v/>
      </c>
      <c r="D475" s="1" t="str">
        <f>IF('🔩 PISTON'!A519="","",'🔩 PISTON'!L519)</f>
        <v/>
      </c>
      <c r="E475" s="1" t="str">
        <f>IF('🔩 PISTON'!A519="","",'🔩 PISTON'!M519)</f>
        <v/>
      </c>
      <c r="F475" s="1" t="str">
        <f>IF('🔩 PISTON'!A519="","",'🔩 PISTON'!N519)</f>
        <v/>
      </c>
      <c r="G475" s="1" t="str">
        <f>IF('🔩 PISTON'!A519="","",'🔩 PISTON'!O519)</f>
        <v/>
      </c>
      <c r="H475" s="1" t="str">
        <f>IF('🔩 PISTON'!A519="","",'🔩 PISTON'!P519)</f>
        <v/>
      </c>
      <c r="I475" s="1" t="str">
        <f>IF('🔩 PISTON'!A519="","",'🔩 PISTON'!Q519)</f>
        <v/>
      </c>
      <c r="J475" s="1" t="str">
        <f>IF('🔩 PISTON'!A519="","",'🔩 PISTON'!D519)</f>
        <v/>
      </c>
      <c r="L475" s="1">
        <f>N(L474)+IF(AND('🔎 TRA CỨU NHANH'!$C$2&lt;&gt;"",OR(ISNUMBER(SEARCH('🔎 TRA CỨU NHANH'!$C$2,$A475)),ISNUMBER(SEARCH('🔎 TRA CỨU NHANH'!$C$2,$B475)))),1,0)</f>
        <v>0</v>
      </c>
      <c r="M475" s="1" t="str">
        <f t="shared" si="14"/>
        <v/>
      </c>
      <c r="N475" s="1">
        <f>N(N474)+IF(AND('💰 BÁO GIÁ'!$C$27&lt;&gt;"",OR(ISNUMBER(SEARCH('💰 BÁO GIÁ'!$C$27,$A475)),ISNUMBER(SEARCH('💰 BÁO GIÁ'!$C$27,$B475)))),1,0)</f>
        <v>0</v>
      </c>
      <c r="O475" s="1" t="str">
        <f t="shared" si="15"/>
        <v/>
      </c>
    </row>
    <row r="476" customHeight="1" spans="1:15">
      <c r="A476" s="1" t="str">
        <f>IF('🔩 PISTON'!A520="","",'🔩 PISTON'!A520)</f>
        <v/>
      </c>
      <c r="B476" s="1" t="str">
        <f>IF('🔩 PISTON'!A520="","","Piston "&amp;'🔩 PISTON'!U520)</f>
        <v/>
      </c>
      <c r="C476" s="1" t="str">
        <f>IF('🔩 PISTON'!A520="","","Piston")</f>
        <v/>
      </c>
      <c r="D476" s="1" t="str">
        <f>IF('🔩 PISTON'!A520="","",'🔩 PISTON'!L520)</f>
        <v/>
      </c>
      <c r="E476" s="1" t="str">
        <f>IF('🔩 PISTON'!A520="","",'🔩 PISTON'!M520)</f>
        <v/>
      </c>
      <c r="F476" s="1" t="str">
        <f>IF('🔩 PISTON'!A520="","",'🔩 PISTON'!N520)</f>
        <v/>
      </c>
      <c r="G476" s="1" t="str">
        <f>IF('🔩 PISTON'!A520="","",'🔩 PISTON'!O520)</f>
        <v/>
      </c>
      <c r="H476" s="1" t="str">
        <f>IF('🔩 PISTON'!A520="","",'🔩 PISTON'!P520)</f>
        <v/>
      </c>
      <c r="I476" s="1" t="str">
        <f>IF('🔩 PISTON'!A520="","",'🔩 PISTON'!Q520)</f>
        <v/>
      </c>
      <c r="J476" s="1" t="str">
        <f>IF('🔩 PISTON'!A520="","",'🔩 PISTON'!D520)</f>
        <v/>
      </c>
      <c r="L476" s="1">
        <f>N(L475)+IF(AND('🔎 TRA CỨU NHANH'!$C$2&lt;&gt;"",OR(ISNUMBER(SEARCH('🔎 TRA CỨU NHANH'!$C$2,$A476)),ISNUMBER(SEARCH('🔎 TRA CỨU NHANH'!$C$2,$B476)))),1,0)</f>
        <v>0</v>
      </c>
      <c r="M476" s="1" t="str">
        <f t="shared" si="14"/>
        <v/>
      </c>
      <c r="N476" s="1">
        <f>N(N475)+IF(AND('💰 BÁO GIÁ'!$C$27&lt;&gt;"",OR(ISNUMBER(SEARCH('💰 BÁO GIÁ'!$C$27,$A476)),ISNUMBER(SEARCH('💰 BÁO GIÁ'!$C$27,$B476)))),1,0)</f>
        <v>0</v>
      </c>
      <c r="O476" s="1" t="str">
        <f t="shared" si="15"/>
        <v/>
      </c>
    </row>
    <row r="477" customHeight="1" spans="1:15">
      <c r="A477" s="1" t="str">
        <f>IF('🔩 PISTON'!A521="","",'🔩 PISTON'!A521)</f>
        <v/>
      </c>
      <c r="B477" s="1" t="str">
        <f>IF('🔩 PISTON'!A521="","","Piston "&amp;'🔩 PISTON'!U521)</f>
        <v/>
      </c>
      <c r="C477" s="1" t="str">
        <f>IF('🔩 PISTON'!A521="","","Piston")</f>
        <v/>
      </c>
      <c r="D477" s="1" t="str">
        <f>IF('🔩 PISTON'!A521="","",'🔩 PISTON'!L521)</f>
        <v/>
      </c>
      <c r="E477" s="1" t="str">
        <f>IF('🔩 PISTON'!A521="","",'🔩 PISTON'!M521)</f>
        <v/>
      </c>
      <c r="F477" s="1" t="str">
        <f>IF('🔩 PISTON'!A521="","",'🔩 PISTON'!N521)</f>
        <v/>
      </c>
      <c r="G477" s="1" t="str">
        <f>IF('🔩 PISTON'!A521="","",'🔩 PISTON'!O521)</f>
        <v/>
      </c>
      <c r="H477" s="1" t="str">
        <f>IF('🔩 PISTON'!A521="","",'🔩 PISTON'!P521)</f>
        <v/>
      </c>
      <c r="I477" s="1" t="str">
        <f>IF('🔩 PISTON'!A521="","",'🔩 PISTON'!Q521)</f>
        <v/>
      </c>
      <c r="J477" s="1" t="str">
        <f>IF('🔩 PISTON'!A521="","",'🔩 PISTON'!D521)</f>
        <v/>
      </c>
      <c r="L477" s="1">
        <f>N(L476)+IF(AND('🔎 TRA CỨU NHANH'!$C$2&lt;&gt;"",OR(ISNUMBER(SEARCH('🔎 TRA CỨU NHANH'!$C$2,$A477)),ISNUMBER(SEARCH('🔎 TRA CỨU NHANH'!$C$2,$B477)))),1,0)</f>
        <v>0</v>
      </c>
      <c r="M477" s="1" t="str">
        <f t="shared" si="14"/>
        <v/>
      </c>
      <c r="N477" s="1">
        <f>N(N476)+IF(AND('💰 BÁO GIÁ'!$C$27&lt;&gt;"",OR(ISNUMBER(SEARCH('💰 BÁO GIÁ'!$C$27,$A477)),ISNUMBER(SEARCH('💰 BÁO GIÁ'!$C$27,$B477)))),1,0)</f>
        <v>0</v>
      </c>
      <c r="O477" s="1" t="str">
        <f t="shared" si="15"/>
        <v/>
      </c>
    </row>
    <row r="478" customHeight="1" spans="1:15">
      <c r="A478" s="1" t="str">
        <f>IF('🔩 PISTON'!A522="","",'🔩 PISTON'!A522)</f>
        <v/>
      </c>
      <c r="B478" s="1" t="str">
        <f>IF('🔩 PISTON'!A522="","","Piston "&amp;'🔩 PISTON'!U522)</f>
        <v/>
      </c>
      <c r="C478" s="1" t="str">
        <f>IF('🔩 PISTON'!A522="","","Piston")</f>
        <v/>
      </c>
      <c r="D478" s="1" t="str">
        <f>IF('🔩 PISTON'!A522="","",'🔩 PISTON'!L522)</f>
        <v/>
      </c>
      <c r="E478" s="1" t="str">
        <f>IF('🔩 PISTON'!A522="","",'🔩 PISTON'!M522)</f>
        <v/>
      </c>
      <c r="F478" s="1" t="str">
        <f>IF('🔩 PISTON'!A522="","",'🔩 PISTON'!N522)</f>
        <v/>
      </c>
      <c r="G478" s="1" t="str">
        <f>IF('🔩 PISTON'!A522="","",'🔩 PISTON'!O522)</f>
        <v/>
      </c>
      <c r="H478" s="1" t="str">
        <f>IF('🔩 PISTON'!A522="","",'🔩 PISTON'!P522)</f>
        <v/>
      </c>
      <c r="I478" s="1" t="str">
        <f>IF('🔩 PISTON'!A522="","",'🔩 PISTON'!Q522)</f>
        <v/>
      </c>
      <c r="J478" s="1" t="str">
        <f>IF('🔩 PISTON'!A522="","",'🔩 PISTON'!D522)</f>
        <v/>
      </c>
      <c r="L478" s="1">
        <f>N(L477)+IF(AND('🔎 TRA CỨU NHANH'!$C$2&lt;&gt;"",OR(ISNUMBER(SEARCH('🔎 TRA CỨU NHANH'!$C$2,$A478)),ISNUMBER(SEARCH('🔎 TRA CỨU NHANH'!$C$2,$B478)))),1,0)</f>
        <v>0</v>
      </c>
      <c r="M478" s="1" t="str">
        <f t="shared" si="14"/>
        <v/>
      </c>
      <c r="N478" s="1">
        <f>N(N477)+IF(AND('💰 BÁO GIÁ'!$C$27&lt;&gt;"",OR(ISNUMBER(SEARCH('💰 BÁO GIÁ'!$C$27,$A478)),ISNUMBER(SEARCH('💰 BÁO GIÁ'!$C$27,$B478)))),1,0)</f>
        <v>0</v>
      </c>
      <c r="O478" s="1" t="str">
        <f t="shared" si="15"/>
        <v/>
      </c>
    </row>
    <row r="479" customHeight="1" spans="1:15">
      <c r="A479" s="1" t="str">
        <f>IF('🔩 PISTON'!A523="","",'🔩 PISTON'!A523)</f>
        <v/>
      </c>
      <c r="B479" s="1" t="str">
        <f>IF('🔩 PISTON'!A523="","","Piston "&amp;'🔩 PISTON'!U523)</f>
        <v/>
      </c>
      <c r="C479" s="1" t="str">
        <f>IF('🔩 PISTON'!A523="","","Piston")</f>
        <v/>
      </c>
      <c r="D479" s="1" t="str">
        <f>IF('🔩 PISTON'!A523="","",'🔩 PISTON'!L523)</f>
        <v/>
      </c>
      <c r="E479" s="1" t="str">
        <f>IF('🔩 PISTON'!A523="","",'🔩 PISTON'!M523)</f>
        <v/>
      </c>
      <c r="F479" s="1" t="str">
        <f>IF('🔩 PISTON'!A523="","",'🔩 PISTON'!N523)</f>
        <v/>
      </c>
      <c r="G479" s="1" t="str">
        <f>IF('🔩 PISTON'!A523="","",'🔩 PISTON'!O523)</f>
        <v/>
      </c>
      <c r="H479" s="1" t="str">
        <f>IF('🔩 PISTON'!A523="","",'🔩 PISTON'!P523)</f>
        <v/>
      </c>
      <c r="I479" s="1" t="str">
        <f>IF('🔩 PISTON'!A523="","",'🔩 PISTON'!Q523)</f>
        <v/>
      </c>
      <c r="J479" s="1" t="str">
        <f>IF('🔩 PISTON'!A523="","",'🔩 PISTON'!D523)</f>
        <v/>
      </c>
      <c r="L479" s="1">
        <f>N(L478)+IF(AND('🔎 TRA CỨU NHANH'!$C$2&lt;&gt;"",OR(ISNUMBER(SEARCH('🔎 TRA CỨU NHANH'!$C$2,$A479)),ISNUMBER(SEARCH('🔎 TRA CỨU NHANH'!$C$2,$B479)))),1,0)</f>
        <v>0</v>
      </c>
      <c r="M479" s="1" t="str">
        <f t="shared" si="14"/>
        <v/>
      </c>
      <c r="N479" s="1">
        <f>N(N478)+IF(AND('💰 BÁO GIÁ'!$C$27&lt;&gt;"",OR(ISNUMBER(SEARCH('💰 BÁO GIÁ'!$C$27,$A479)),ISNUMBER(SEARCH('💰 BÁO GIÁ'!$C$27,$B479)))),1,0)</f>
        <v>0</v>
      </c>
      <c r="O479" s="1" t="str">
        <f t="shared" si="15"/>
        <v/>
      </c>
    </row>
    <row r="480" customHeight="1" spans="1:15">
      <c r="A480" s="1" t="str">
        <f>IF('🔩 PISTON'!A524="","",'🔩 PISTON'!A524)</f>
        <v/>
      </c>
      <c r="B480" s="1" t="str">
        <f>IF('🔩 PISTON'!A524="","","Piston "&amp;'🔩 PISTON'!U524)</f>
        <v/>
      </c>
      <c r="C480" s="1" t="str">
        <f>IF('🔩 PISTON'!A524="","","Piston")</f>
        <v/>
      </c>
      <c r="D480" s="1" t="str">
        <f>IF('🔩 PISTON'!A524="","",'🔩 PISTON'!L524)</f>
        <v/>
      </c>
      <c r="E480" s="1" t="str">
        <f>IF('🔩 PISTON'!A524="","",'🔩 PISTON'!M524)</f>
        <v/>
      </c>
      <c r="F480" s="1" t="str">
        <f>IF('🔩 PISTON'!A524="","",'🔩 PISTON'!N524)</f>
        <v/>
      </c>
      <c r="G480" s="1" t="str">
        <f>IF('🔩 PISTON'!A524="","",'🔩 PISTON'!O524)</f>
        <v/>
      </c>
      <c r="H480" s="1" t="str">
        <f>IF('🔩 PISTON'!A524="","",'🔩 PISTON'!P524)</f>
        <v/>
      </c>
      <c r="I480" s="1" t="str">
        <f>IF('🔩 PISTON'!A524="","",'🔩 PISTON'!Q524)</f>
        <v/>
      </c>
      <c r="J480" s="1" t="str">
        <f>IF('🔩 PISTON'!A524="","",'🔩 PISTON'!D524)</f>
        <v/>
      </c>
      <c r="L480" s="1">
        <f>N(L479)+IF(AND('🔎 TRA CỨU NHANH'!$C$2&lt;&gt;"",OR(ISNUMBER(SEARCH('🔎 TRA CỨU NHANH'!$C$2,$A480)),ISNUMBER(SEARCH('🔎 TRA CỨU NHANH'!$C$2,$B480)))),1,0)</f>
        <v>0</v>
      </c>
      <c r="M480" s="1" t="str">
        <f t="shared" si="14"/>
        <v/>
      </c>
      <c r="N480" s="1">
        <f>N(N479)+IF(AND('💰 BÁO GIÁ'!$C$27&lt;&gt;"",OR(ISNUMBER(SEARCH('💰 BÁO GIÁ'!$C$27,$A480)),ISNUMBER(SEARCH('💰 BÁO GIÁ'!$C$27,$B480)))),1,0)</f>
        <v>0</v>
      </c>
      <c r="O480" s="1" t="str">
        <f t="shared" si="15"/>
        <v/>
      </c>
    </row>
    <row r="481" customHeight="1" spans="1:15">
      <c r="A481" s="1" t="str">
        <f>IF('🔩 PISTON'!A525="","",'🔩 PISTON'!A525)</f>
        <v/>
      </c>
      <c r="B481" s="1" t="str">
        <f>IF('🔩 PISTON'!A525="","","Piston "&amp;'🔩 PISTON'!U525)</f>
        <v/>
      </c>
      <c r="C481" s="1" t="str">
        <f>IF('🔩 PISTON'!A525="","","Piston")</f>
        <v/>
      </c>
      <c r="D481" s="1" t="str">
        <f>IF('🔩 PISTON'!A525="","",'🔩 PISTON'!L525)</f>
        <v/>
      </c>
      <c r="E481" s="1" t="str">
        <f>IF('🔩 PISTON'!A525="","",'🔩 PISTON'!M525)</f>
        <v/>
      </c>
      <c r="F481" s="1" t="str">
        <f>IF('🔩 PISTON'!A525="","",'🔩 PISTON'!N525)</f>
        <v/>
      </c>
      <c r="G481" s="1" t="str">
        <f>IF('🔩 PISTON'!A525="","",'🔩 PISTON'!O525)</f>
        <v/>
      </c>
      <c r="H481" s="1" t="str">
        <f>IF('🔩 PISTON'!A525="","",'🔩 PISTON'!P525)</f>
        <v/>
      </c>
      <c r="I481" s="1" t="str">
        <f>IF('🔩 PISTON'!A525="","",'🔩 PISTON'!Q525)</f>
        <v/>
      </c>
      <c r="J481" s="1" t="str">
        <f>IF('🔩 PISTON'!A525="","",'🔩 PISTON'!D525)</f>
        <v/>
      </c>
      <c r="L481" s="1">
        <f>N(L480)+IF(AND('🔎 TRA CỨU NHANH'!$C$2&lt;&gt;"",OR(ISNUMBER(SEARCH('🔎 TRA CỨU NHANH'!$C$2,$A481)),ISNUMBER(SEARCH('🔎 TRA CỨU NHANH'!$C$2,$B481)))),1,0)</f>
        <v>0</v>
      </c>
      <c r="M481" s="1" t="str">
        <f t="shared" si="14"/>
        <v/>
      </c>
      <c r="N481" s="1">
        <f>N(N480)+IF(AND('💰 BÁO GIÁ'!$C$27&lt;&gt;"",OR(ISNUMBER(SEARCH('💰 BÁO GIÁ'!$C$27,$A481)),ISNUMBER(SEARCH('💰 BÁO GIÁ'!$C$27,$B481)))),1,0)</f>
        <v>0</v>
      </c>
      <c r="O481" s="1" t="str">
        <f t="shared" si="15"/>
        <v/>
      </c>
    </row>
    <row r="482" customHeight="1" spans="1:15">
      <c r="A482" s="1" t="str">
        <f>IF('🔩 PISTON'!A526="","",'🔩 PISTON'!A526)</f>
        <v/>
      </c>
      <c r="B482" s="1" t="str">
        <f>IF('🔩 PISTON'!A526="","","Piston "&amp;'🔩 PISTON'!U526)</f>
        <v/>
      </c>
      <c r="C482" s="1" t="str">
        <f>IF('🔩 PISTON'!A526="","","Piston")</f>
        <v/>
      </c>
      <c r="D482" s="1" t="str">
        <f>IF('🔩 PISTON'!A526="","",'🔩 PISTON'!L526)</f>
        <v/>
      </c>
      <c r="E482" s="1" t="str">
        <f>IF('🔩 PISTON'!A526="","",'🔩 PISTON'!M526)</f>
        <v/>
      </c>
      <c r="F482" s="1" t="str">
        <f>IF('🔩 PISTON'!A526="","",'🔩 PISTON'!N526)</f>
        <v/>
      </c>
      <c r="G482" s="1" t="str">
        <f>IF('🔩 PISTON'!A526="","",'🔩 PISTON'!O526)</f>
        <v/>
      </c>
      <c r="H482" s="1" t="str">
        <f>IF('🔩 PISTON'!A526="","",'🔩 PISTON'!P526)</f>
        <v/>
      </c>
      <c r="I482" s="1" t="str">
        <f>IF('🔩 PISTON'!A526="","",'🔩 PISTON'!Q526)</f>
        <v/>
      </c>
      <c r="J482" s="1" t="str">
        <f>IF('🔩 PISTON'!A526="","",'🔩 PISTON'!D526)</f>
        <v/>
      </c>
      <c r="L482" s="1">
        <f>N(L481)+IF(AND('🔎 TRA CỨU NHANH'!$C$2&lt;&gt;"",OR(ISNUMBER(SEARCH('🔎 TRA CỨU NHANH'!$C$2,$A482)),ISNUMBER(SEARCH('🔎 TRA CỨU NHANH'!$C$2,$B482)))),1,0)</f>
        <v>0</v>
      </c>
      <c r="M482" s="1" t="str">
        <f t="shared" si="14"/>
        <v/>
      </c>
      <c r="N482" s="1">
        <f>N(N481)+IF(AND('💰 BÁO GIÁ'!$C$27&lt;&gt;"",OR(ISNUMBER(SEARCH('💰 BÁO GIÁ'!$C$27,$A482)),ISNUMBER(SEARCH('💰 BÁO GIÁ'!$C$27,$B482)))),1,0)</f>
        <v>0</v>
      </c>
      <c r="O482" s="1" t="str">
        <f t="shared" si="15"/>
        <v/>
      </c>
    </row>
    <row r="483" customHeight="1" spans="1:15">
      <c r="A483" s="1" t="str">
        <f>IF('🔩 PISTON'!A527="","",'🔩 PISTON'!A527)</f>
        <v/>
      </c>
      <c r="B483" s="1" t="str">
        <f>IF('🔩 PISTON'!A527="","","Piston "&amp;'🔩 PISTON'!U527)</f>
        <v/>
      </c>
      <c r="C483" s="1" t="str">
        <f>IF('🔩 PISTON'!A527="","","Piston")</f>
        <v/>
      </c>
      <c r="D483" s="1" t="str">
        <f>IF('🔩 PISTON'!A527="","",'🔩 PISTON'!L527)</f>
        <v/>
      </c>
      <c r="E483" s="1" t="str">
        <f>IF('🔩 PISTON'!A527="","",'🔩 PISTON'!M527)</f>
        <v/>
      </c>
      <c r="F483" s="1" t="str">
        <f>IF('🔩 PISTON'!A527="","",'🔩 PISTON'!N527)</f>
        <v/>
      </c>
      <c r="G483" s="1" t="str">
        <f>IF('🔩 PISTON'!A527="","",'🔩 PISTON'!O527)</f>
        <v/>
      </c>
      <c r="H483" s="1" t="str">
        <f>IF('🔩 PISTON'!A527="","",'🔩 PISTON'!P527)</f>
        <v/>
      </c>
      <c r="I483" s="1" t="str">
        <f>IF('🔩 PISTON'!A527="","",'🔩 PISTON'!Q527)</f>
        <v/>
      </c>
      <c r="J483" s="1" t="str">
        <f>IF('🔩 PISTON'!A527="","",'🔩 PISTON'!D527)</f>
        <v/>
      </c>
      <c r="L483" s="1">
        <f>N(L482)+IF(AND('🔎 TRA CỨU NHANH'!$C$2&lt;&gt;"",OR(ISNUMBER(SEARCH('🔎 TRA CỨU NHANH'!$C$2,$A483)),ISNUMBER(SEARCH('🔎 TRA CỨU NHANH'!$C$2,$B483)))),1,0)</f>
        <v>0</v>
      </c>
      <c r="M483" s="1" t="str">
        <f t="shared" si="14"/>
        <v/>
      </c>
      <c r="N483" s="1">
        <f>N(N482)+IF(AND('💰 BÁO GIÁ'!$C$27&lt;&gt;"",OR(ISNUMBER(SEARCH('💰 BÁO GIÁ'!$C$27,$A483)),ISNUMBER(SEARCH('💰 BÁO GIÁ'!$C$27,$B483)))),1,0)</f>
        <v>0</v>
      </c>
      <c r="O483" s="1" t="str">
        <f t="shared" si="15"/>
        <v/>
      </c>
    </row>
    <row r="484" customHeight="1" spans="1:15">
      <c r="A484" s="1" t="str">
        <f>IF('🔩 PISTON'!A528="","",'🔩 PISTON'!A528)</f>
        <v/>
      </c>
      <c r="B484" s="1" t="str">
        <f>IF('🔩 PISTON'!A528="","","Piston "&amp;'🔩 PISTON'!U528)</f>
        <v/>
      </c>
      <c r="C484" s="1" t="str">
        <f>IF('🔩 PISTON'!A528="","","Piston")</f>
        <v/>
      </c>
      <c r="D484" s="1" t="str">
        <f>IF('🔩 PISTON'!A528="","",'🔩 PISTON'!L528)</f>
        <v/>
      </c>
      <c r="E484" s="1" t="str">
        <f>IF('🔩 PISTON'!A528="","",'🔩 PISTON'!M528)</f>
        <v/>
      </c>
      <c r="F484" s="1" t="str">
        <f>IF('🔩 PISTON'!A528="","",'🔩 PISTON'!N528)</f>
        <v/>
      </c>
      <c r="G484" s="1" t="str">
        <f>IF('🔩 PISTON'!A528="","",'🔩 PISTON'!O528)</f>
        <v/>
      </c>
      <c r="H484" s="1" t="str">
        <f>IF('🔩 PISTON'!A528="","",'🔩 PISTON'!P528)</f>
        <v/>
      </c>
      <c r="I484" s="1" t="str">
        <f>IF('🔩 PISTON'!A528="","",'🔩 PISTON'!Q528)</f>
        <v/>
      </c>
      <c r="J484" s="1" t="str">
        <f>IF('🔩 PISTON'!A528="","",'🔩 PISTON'!D528)</f>
        <v/>
      </c>
      <c r="L484" s="1">
        <f>N(L483)+IF(AND('🔎 TRA CỨU NHANH'!$C$2&lt;&gt;"",OR(ISNUMBER(SEARCH('🔎 TRA CỨU NHANH'!$C$2,$A484)),ISNUMBER(SEARCH('🔎 TRA CỨU NHANH'!$C$2,$B484)))),1,0)</f>
        <v>0</v>
      </c>
      <c r="M484" s="1" t="str">
        <f t="shared" si="14"/>
        <v/>
      </c>
      <c r="N484" s="1">
        <f>N(N483)+IF(AND('💰 BÁO GIÁ'!$C$27&lt;&gt;"",OR(ISNUMBER(SEARCH('💰 BÁO GIÁ'!$C$27,$A484)),ISNUMBER(SEARCH('💰 BÁO GIÁ'!$C$27,$B484)))),1,0)</f>
        <v>0</v>
      </c>
      <c r="O484" s="1" t="str">
        <f t="shared" si="15"/>
        <v/>
      </c>
    </row>
    <row r="485" customHeight="1" spans="1:15">
      <c r="A485" s="1" t="str">
        <f>IF('🔩 PISTON'!A529="","",'🔩 PISTON'!A529)</f>
        <v/>
      </c>
      <c r="B485" s="1" t="str">
        <f>IF('🔩 PISTON'!A529="","","Piston "&amp;'🔩 PISTON'!U529)</f>
        <v/>
      </c>
      <c r="C485" s="1" t="str">
        <f>IF('🔩 PISTON'!A529="","","Piston")</f>
        <v/>
      </c>
      <c r="D485" s="1" t="str">
        <f>IF('🔩 PISTON'!A529="","",'🔩 PISTON'!L529)</f>
        <v/>
      </c>
      <c r="E485" s="1" t="str">
        <f>IF('🔩 PISTON'!A529="","",'🔩 PISTON'!M529)</f>
        <v/>
      </c>
      <c r="F485" s="1" t="str">
        <f>IF('🔩 PISTON'!A529="","",'🔩 PISTON'!N529)</f>
        <v/>
      </c>
      <c r="G485" s="1" t="str">
        <f>IF('🔩 PISTON'!A529="","",'🔩 PISTON'!O529)</f>
        <v/>
      </c>
      <c r="H485" s="1" t="str">
        <f>IF('🔩 PISTON'!A529="","",'🔩 PISTON'!P529)</f>
        <v/>
      </c>
      <c r="I485" s="1" t="str">
        <f>IF('🔩 PISTON'!A529="","",'🔩 PISTON'!Q529)</f>
        <v/>
      </c>
      <c r="J485" s="1" t="str">
        <f>IF('🔩 PISTON'!A529="","",'🔩 PISTON'!D529)</f>
        <v/>
      </c>
      <c r="L485" s="1">
        <f>N(L484)+IF(AND('🔎 TRA CỨU NHANH'!$C$2&lt;&gt;"",OR(ISNUMBER(SEARCH('🔎 TRA CỨU NHANH'!$C$2,$A485)),ISNUMBER(SEARCH('🔎 TRA CỨU NHANH'!$C$2,$B485)))),1,0)</f>
        <v>0</v>
      </c>
      <c r="M485" s="1" t="str">
        <f t="shared" si="14"/>
        <v/>
      </c>
      <c r="N485" s="1">
        <f>N(N484)+IF(AND('💰 BÁO GIÁ'!$C$27&lt;&gt;"",OR(ISNUMBER(SEARCH('💰 BÁO GIÁ'!$C$27,$A485)),ISNUMBER(SEARCH('💰 BÁO GIÁ'!$C$27,$B485)))),1,0)</f>
        <v>0</v>
      </c>
      <c r="O485" s="1" t="str">
        <f t="shared" si="15"/>
        <v/>
      </c>
    </row>
    <row r="486" customHeight="1" spans="1:15">
      <c r="A486" s="1" t="str">
        <f>IF('🔩 PISTON'!A530="","",'🔩 PISTON'!A530)</f>
        <v/>
      </c>
      <c r="B486" s="1" t="str">
        <f>IF('🔩 PISTON'!A530="","","Piston "&amp;'🔩 PISTON'!U530)</f>
        <v/>
      </c>
      <c r="C486" s="1" t="str">
        <f>IF('🔩 PISTON'!A530="","","Piston")</f>
        <v/>
      </c>
      <c r="D486" s="1" t="str">
        <f>IF('🔩 PISTON'!A530="","",'🔩 PISTON'!L530)</f>
        <v/>
      </c>
      <c r="E486" s="1" t="str">
        <f>IF('🔩 PISTON'!A530="","",'🔩 PISTON'!M530)</f>
        <v/>
      </c>
      <c r="F486" s="1" t="str">
        <f>IF('🔩 PISTON'!A530="","",'🔩 PISTON'!N530)</f>
        <v/>
      </c>
      <c r="G486" s="1" t="str">
        <f>IF('🔩 PISTON'!A530="","",'🔩 PISTON'!O530)</f>
        <v/>
      </c>
      <c r="H486" s="1" t="str">
        <f>IF('🔩 PISTON'!A530="","",'🔩 PISTON'!P530)</f>
        <v/>
      </c>
      <c r="I486" s="1" t="str">
        <f>IF('🔩 PISTON'!A530="","",'🔩 PISTON'!Q530)</f>
        <v/>
      </c>
      <c r="J486" s="1" t="str">
        <f>IF('🔩 PISTON'!A530="","",'🔩 PISTON'!D530)</f>
        <v/>
      </c>
      <c r="L486" s="1">
        <f>N(L485)+IF(AND('🔎 TRA CỨU NHANH'!$C$2&lt;&gt;"",OR(ISNUMBER(SEARCH('🔎 TRA CỨU NHANH'!$C$2,$A486)),ISNUMBER(SEARCH('🔎 TRA CỨU NHANH'!$C$2,$B486)))),1,0)</f>
        <v>0</v>
      </c>
      <c r="M486" s="1" t="str">
        <f t="shared" si="14"/>
        <v/>
      </c>
      <c r="N486" s="1">
        <f>N(N485)+IF(AND('💰 BÁO GIÁ'!$C$27&lt;&gt;"",OR(ISNUMBER(SEARCH('💰 BÁO GIÁ'!$C$27,$A486)),ISNUMBER(SEARCH('💰 BÁO GIÁ'!$C$27,$B486)))),1,0)</f>
        <v>0</v>
      </c>
      <c r="O486" s="1" t="str">
        <f t="shared" si="15"/>
        <v/>
      </c>
    </row>
    <row r="487" customHeight="1" spans="1:15">
      <c r="A487" s="1" t="str">
        <f>IF('🔩 PISTON'!A531="","",'🔩 PISTON'!A531)</f>
        <v/>
      </c>
      <c r="B487" s="1" t="str">
        <f>IF('🔩 PISTON'!A531="","","Piston "&amp;'🔩 PISTON'!U531)</f>
        <v/>
      </c>
      <c r="C487" s="1" t="str">
        <f>IF('🔩 PISTON'!A531="","","Piston")</f>
        <v/>
      </c>
      <c r="D487" s="1" t="str">
        <f>IF('🔩 PISTON'!A531="","",'🔩 PISTON'!L531)</f>
        <v/>
      </c>
      <c r="E487" s="1" t="str">
        <f>IF('🔩 PISTON'!A531="","",'🔩 PISTON'!M531)</f>
        <v/>
      </c>
      <c r="F487" s="1" t="str">
        <f>IF('🔩 PISTON'!A531="","",'🔩 PISTON'!N531)</f>
        <v/>
      </c>
      <c r="G487" s="1" t="str">
        <f>IF('🔩 PISTON'!A531="","",'🔩 PISTON'!O531)</f>
        <v/>
      </c>
      <c r="H487" s="1" t="str">
        <f>IF('🔩 PISTON'!A531="","",'🔩 PISTON'!P531)</f>
        <v/>
      </c>
      <c r="I487" s="1" t="str">
        <f>IF('🔩 PISTON'!A531="","",'🔩 PISTON'!Q531)</f>
        <v/>
      </c>
      <c r="J487" s="1" t="str">
        <f>IF('🔩 PISTON'!A531="","",'🔩 PISTON'!D531)</f>
        <v/>
      </c>
      <c r="L487" s="1">
        <f>N(L486)+IF(AND('🔎 TRA CỨU NHANH'!$C$2&lt;&gt;"",OR(ISNUMBER(SEARCH('🔎 TRA CỨU NHANH'!$C$2,$A487)),ISNUMBER(SEARCH('🔎 TRA CỨU NHANH'!$C$2,$B487)))),1,0)</f>
        <v>0</v>
      </c>
      <c r="M487" s="1" t="str">
        <f t="shared" si="14"/>
        <v/>
      </c>
      <c r="N487" s="1">
        <f>N(N486)+IF(AND('💰 BÁO GIÁ'!$C$27&lt;&gt;"",OR(ISNUMBER(SEARCH('💰 BÁO GIÁ'!$C$27,$A487)),ISNUMBER(SEARCH('💰 BÁO GIÁ'!$C$27,$B487)))),1,0)</f>
        <v>0</v>
      </c>
      <c r="O487" s="1" t="str">
        <f t="shared" si="15"/>
        <v/>
      </c>
    </row>
    <row r="488" customHeight="1" spans="1:15">
      <c r="A488" s="1" t="str">
        <f>IF('🔩 PISTON'!A532="","",'🔩 PISTON'!A532)</f>
        <v/>
      </c>
      <c r="B488" s="1" t="str">
        <f>IF('🔩 PISTON'!A532="","","Piston "&amp;'🔩 PISTON'!U532)</f>
        <v/>
      </c>
      <c r="C488" s="1" t="str">
        <f>IF('🔩 PISTON'!A532="","","Piston")</f>
        <v/>
      </c>
      <c r="D488" s="1" t="str">
        <f>IF('🔩 PISTON'!A532="","",'🔩 PISTON'!L532)</f>
        <v/>
      </c>
      <c r="E488" s="1" t="str">
        <f>IF('🔩 PISTON'!A532="","",'🔩 PISTON'!M532)</f>
        <v/>
      </c>
      <c r="F488" s="1" t="str">
        <f>IF('🔩 PISTON'!A532="","",'🔩 PISTON'!N532)</f>
        <v/>
      </c>
      <c r="G488" s="1" t="str">
        <f>IF('🔩 PISTON'!A532="","",'🔩 PISTON'!O532)</f>
        <v/>
      </c>
      <c r="H488" s="1" t="str">
        <f>IF('🔩 PISTON'!A532="","",'🔩 PISTON'!P532)</f>
        <v/>
      </c>
      <c r="I488" s="1" t="str">
        <f>IF('🔩 PISTON'!A532="","",'🔩 PISTON'!Q532)</f>
        <v/>
      </c>
      <c r="J488" s="1" t="str">
        <f>IF('🔩 PISTON'!A532="","",'🔩 PISTON'!D532)</f>
        <v/>
      </c>
      <c r="L488" s="1">
        <f>N(L487)+IF(AND('🔎 TRA CỨU NHANH'!$C$2&lt;&gt;"",OR(ISNUMBER(SEARCH('🔎 TRA CỨU NHANH'!$C$2,$A488)),ISNUMBER(SEARCH('🔎 TRA CỨU NHANH'!$C$2,$B488)))),1,0)</f>
        <v>0</v>
      </c>
      <c r="M488" s="1" t="str">
        <f t="shared" si="14"/>
        <v/>
      </c>
      <c r="N488" s="1">
        <f>N(N487)+IF(AND('💰 BÁO GIÁ'!$C$27&lt;&gt;"",OR(ISNUMBER(SEARCH('💰 BÁO GIÁ'!$C$27,$A488)),ISNUMBER(SEARCH('💰 BÁO GIÁ'!$C$27,$B488)))),1,0)</f>
        <v>0</v>
      </c>
      <c r="O488" s="1" t="str">
        <f t="shared" si="15"/>
        <v/>
      </c>
    </row>
    <row r="489" customHeight="1" spans="1:15">
      <c r="A489" s="1" t="str">
        <f>IF('🔩 PISTON'!A533="","",'🔩 PISTON'!A533)</f>
        <v/>
      </c>
      <c r="B489" s="1" t="str">
        <f>IF('🔩 PISTON'!A533="","","Piston "&amp;'🔩 PISTON'!U533)</f>
        <v/>
      </c>
      <c r="C489" s="1" t="str">
        <f>IF('🔩 PISTON'!A533="","","Piston")</f>
        <v/>
      </c>
      <c r="D489" s="1" t="str">
        <f>IF('🔩 PISTON'!A533="","",'🔩 PISTON'!L533)</f>
        <v/>
      </c>
      <c r="E489" s="1" t="str">
        <f>IF('🔩 PISTON'!A533="","",'🔩 PISTON'!M533)</f>
        <v/>
      </c>
      <c r="F489" s="1" t="str">
        <f>IF('🔩 PISTON'!A533="","",'🔩 PISTON'!N533)</f>
        <v/>
      </c>
      <c r="G489" s="1" t="str">
        <f>IF('🔩 PISTON'!A533="","",'🔩 PISTON'!O533)</f>
        <v/>
      </c>
      <c r="H489" s="1" t="str">
        <f>IF('🔩 PISTON'!A533="","",'🔩 PISTON'!P533)</f>
        <v/>
      </c>
      <c r="I489" s="1" t="str">
        <f>IF('🔩 PISTON'!A533="","",'🔩 PISTON'!Q533)</f>
        <v/>
      </c>
      <c r="J489" s="1" t="str">
        <f>IF('🔩 PISTON'!A533="","",'🔩 PISTON'!D533)</f>
        <v/>
      </c>
      <c r="L489" s="1">
        <f>N(L488)+IF(AND('🔎 TRA CỨU NHANH'!$C$2&lt;&gt;"",OR(ISNUMBER(SEARCH('🔎 TRA CỨU NHANH'!$C$2,$A489)),ISNUMBER(SEARCH('🔎 TRA CỨU NHANH'!$C$2,$B489)))),1,0)</f>
        <v>0</v>
      </c>
      <c r="M489" s="1" t="str">
        <f t="shared" si="14"/>
        <v/>
      </c>
      <c r="N489" s="1">
        <f>N(N488)+IF(AND('💰 BÁO GIÁ'!$C$27&lt;&gt;"",OR(ISNUMBER(SEARCH('💰 BÁO GIÁ'!$C$27,$A489)),ISNUMBER(SEARCH('💰 BÁO GIÁ'!$C$27,$B489)))),1,0)</f>
        <v>0</v>
      </c>
      <c r="O489" s="1" t="str">
        <f t="shared" si="15"/>
        <v/>
      </c>
    </row>
    <row r="490" customHeight="1" spans="1:15">
      <c r="A490" s="1" t="str">
        <f>IF('🔩 PISTON'!A534="","",'🔩 PISTON'!A534)</f>
        <v/>
      </c>
      <c r="B490" s="1" t="str">
        <f>IF('🔩 PISTON'!A534="","","Piston "&amp;'🔩 PISTON'!U534)</f>
        <v/>
      </c>
      <c r="C490" s="1" t="str">
        <f>IF('🔩 PISTON'!A534="","","Piston")</f>
        <v/>
      </c>
      <c r="D490" s="1" t="str">
        <f>IF('🔩 PISTON'!A534="","",'🔩 PISTON'!L534)</f>
        <v/>
      </c>
      <c r="E490" s="1" t="str">
        <f>IF('🔩 PISTON'!A534="","",'🔩 PISTON'!M534)</f>
        <v/>
      </c>
      <c r="F490" s="1" t="str">
        <f>IF('🔩 PISTON'!A534="","",'🔩 PISTON'!N534)</f>
        <v/>
      </c>
      <c r="G490" s="1" t="str">
        <f>IF('🔩 PISTON'!A534="","",'🔩 PISTON'!O534)</f>
        <v/>
      </c>
      <c r="H490" s="1" t="str">
        <f>IF('🔩 PISTON'!A534="","",'🔩 PISTON'!P534)</f>
        <v/>
      </c>
      <c r="I490" s="1" t="str">
        <f>IF('🔩 PISTON'!A534="","",'🔩 PISTON'!Q534)</f>
        <v/>
      </c>
      <c r="J490" s="1" t="str">
        <f>IF('🔩 PISTON'!A534="","",'🔩 PISTON'!D534)</f>
        <v/>
      </c>
      <c r="L490" s="1">
        <f>N(L489)+IF(AND('🔎 TRA CỨU NHANH'!$C$2&lt;&gt;"",OR(ISNUMBER(SEARCH('🔎 TRA CỨU NHANH'!$C$2,$A490)),ISNUMBER(SEARCH('🔎 TRA CỨU NHANH'!$C$2,$B490)))),1,0)</f>
        <v>0</v>
      </c>
      <c r="M490" s="1" t="str">
        <f t="shared" si="14"/>
        <v/>
      </c>
      <c r="N490" s="1">
        <f>N(N489)+IF(AND('💰 BÁO GIÁ'!$C$27&lt;&gt;"",OR(ISNUMBER(SEARCH('💰 BÁO GIÁ'!$C$27,$A490)),ISNUMBER(SEARCH('💰 BÁO GIÁ'!$C$27,$B490)))),1,0)</f>
        <v>0</v>
      </c>
      <c r="O490" s="1" t="str">
        <f t="shared" si="15"/>
        <v/>
      </c>
    </row>
    <row r="491" customHeight="1" spans="1:15">
      <c r="A491" s="1" t="str">
        <f>IF('🔩 PISTON'!A535="","",'🔩 PISTON'!A535)</f>
        <v/>
      </c>
      <c r="B491" s="1" t="str">
        <f>IF('🔩 PISTON'!A535="","","Piston "&amp;'🔩 PISTON'!U535)</f>
        <v/>
      </c>
      <c r="C491" s="1" t="str">
        <f>IF('🔩 PISTON'!A535="","","Piston")</f>
        <v/>
      </c>
      <c r="D491" s="1" t="str">
        <f>IF('🔩 PISTON'!A535="","",'🔩 PISTON'!L535)</f>
        <v/>
      </c>
      <c r="E491" s="1" t="str">
        <f>IF('🔩 PISTON'!A535="","",'🔩 PISTON'!M535)</f>
        <v/>
      </c>
      <c r="F491" s="1" t="str">
        <f>IF('🔩 PISTON'!A535="","",'🔩 PISTON'!N535)</f>
        <v/>
      </c>
      <c r="G491" s="1" t="str">
        <f>IF('🔩 PISTON'!A535="","",'🔩 PISTON'!O535)</f>
        <v/>
      </c>
      <c r="H491" s="1" t="str">
        <f>IF('🔩 PISTON'!A535="","",'🔩 PISTON'!P535)</f>
        <v/>
      </c>
      <c r="I491" s="1" t="str">
        <f>IF('🔩 PISTON'!A535="","",'🔩 PISTON'!Q535)</f>
        <v/>
      </c>
      <c r="J491" s="1" t="str">
        <f>IF('🔩 PISTON'!A535="","",'🔩 PISTON'!D535)</f>
        <v/>
      </c>
      <c r="L491" s="1">
        <f>N(L490)+IF(AND('🔎 TRA CỨU NHANH'!$C$2&lt;&gt;"",OR(ISNUMBER(SEARCH('🔎 TRA CỨU NHANH'!$C$2,$A491)),ISNUMBER(SEARCH('🔎 TRA CỨU NHANH'!$C$2,$B491)))),1,0)</f>
        <v>0</v>
      </c>
      <c r="M491" s="1" t="str">
        <f t="shared" si="14"/>
        <v/>
      </c>
      <c r="N491" s="1">
        <f>N(N490)+IF(AND('💰 BÁO GIÁ'!$C$27&lt;&gt;"",OR(ISNUMBER(SEARCH('💰 BÁO GIÁ'!$C$27,$A491)),ISNUMBER(SEARCH('💰 BÁO GIÁ'!$C$27,$B491)))),1,0)</f>
        <v>0</v>
      </c>
      <c r="O491" s="1" t="str">
        <f t="shared" si="15"/>
        <v/>
      </c>
    </row>
    <row r="492" customHeight="1" spans="1:15">
      <c r="A492" s="1" t="str">
        <f>IF('🔩 PISTON'!A536="","",'🔩 PISTON'!A536)</f>
        <v/>
      </c>
      <c r="B492" s="1" t="str">
        <f>IF('🔩 PISTON'!A536="","","Piston "&amp;'🔩 PISTON'!U536)</f>
        <v/>
      </c>
      <c r="C492" s="1" t="str">
        <f>IF('🔩 PISTON'!A536="","","Piston")</f>
        <v/>
      </c>
      <c r="D492" s="1" t="str">
        <f>IF('🔩 PISTON'!A536="","",'🔩 PISTON'!L536)</f>
        <v/>
      </c>
      <c r="E492" s="1" t="str">
        <f>IF('🔩 PISTON'!A536="","",'🔩 PISTON'!M536)</f>
        <v/>
      </c>
      <c r="F492" s="1" t="str">
        <f>IF('🔩 PISTON'!A536="","",'🔩 PISTON'!N536)</f>
        <v/>
      </c>
      <c r="G492" s="1" t="str">
        <f>IF('🔩 PISTON'!A536="","",'🔩 PISTON'!O536)</f>
        <v/>
      </c>
      <c r="H492" s="1" t="str">
        <f>IF('🔩 PISTON'!A536="","",'🔩 PISTON'!P536)</f>
        <v/>
      </c>
      <c r="I492" s="1" t="str">
        <f>IF('🔩 PISTON'!A536="","",'🔩 PISTON'!Q536)</f>
        <v/>
      </c>
      <c r="J492" s="1" t="str">
        <f>IF('🔩 PISTON'!A536="","",'🔩 PISTON'!D536)</f>
        <v/>
      </c>
      <c r="L492" s="1">
        <f>N(L491)+IF(AND('🔎 TRA CỨU NHANH'!$C$2&lt;&gt;"",OR(ISNUMBER(SEARCH('🔎 TRA CỨU NHANH'!$C$2,$A492)),ISNUMBER(SEARCH('🔎 TRA CỨU NHANH'!$C$2,$B492)))),1,0)</f>
        <v>0</v>
      </c>
      <c r="M492" s="1" t="str">
        <f t="shared" si="14"/>
        <v/>
      </c>
      <c r="N492" s="1">
        <f>N(N491)+IF(AND('💰 BÁO GIÁ'!$C$27&lt;&gt;"",OR(ISNUMBER(SEARCH('💰 BÁO GIÁ'!$C$27,$A492)),ISNUMBER(SEARCH('💰 BÁO GIÁ'!$C$27,$B492)))),1,0)</f>
        <v>0</v>
      </c>
      <c r="O492" s="1" t="str">
        <f t="shared" si="15"/>
        <v/>
      </c>
    </row>
    <row r="493" customHeight="1" spans="1:15">
      <c r="A493" s="1" t="str">
        <f>IF('🔩 PISTON'!A537="","",'🔩 PISTON'!A537)</f>
        <v/>
      </c>
      <c r="B493" s="1" t="str">
        <f>IF('🔩 PISTON'!A537="","","Piston "&amp;'🔩 PISTON'!U537)</f>
        <v/>
      </c>
      <c r="C493" s="1" t="str">
        <f>IF('🔩 PISTON'!A537="","","Piston")</f>
        <v/>
      </c>
      <c r="D493" s="1" t="str">
        <f>IF('🔩 PISTON'!A537="","",'🔩 PISTON'!L537)</f>
        <v/>
      </c>
      <c r="E493" s="1" t="str">
        <f>IF('🔩 PISTON'!A537="","",'🔩 PISTON'!M537)</f>
        <v/>
      </c>
      <c r="F493" s="1" t="str">
        <f>IF('🔩 PISTON'!A537="","",'🔩 PISTON'!N537)</f>
        <v/>
      </c>
      <c r="G493" s="1" t="str">
        <f>IF('🔩 PISTON'!A537="","",'🔩 PISTON'!O537)</f>
        <v/>
      </c>
      <c r="H493" s="1" t="str">
        <f>IF('🔩 PISTON'!A537="","",'🔩 PISTON'!P537)</f>
        <v/>
      </c>
      <c r="I493" s="1" t="str">
        <f>IF('🔩 PISTON'!A537="","",'🔩 PISTON'!Q537)</f>
        <v/>
      </c>
      <c r="J493" s="1" t="str">
        <f>IF('🔩 PISTON'!A537="","",'🔩 PISTON'!D537)</f>
        <v/>
      </c>
      <c r="L493" s="1">
        <f>N(L492)+IF(AND('🔎 TRA CỨU NHANH'!$C$2&lt;&gt;"",OR(ISNUMBER(SEARCH('🔎 TRA CỨU NHANH'!$C$2,$A493)),ISNUMBER(SEARCH('🔎 TRA CỨU NHANH'!$C$2,$B493)))),1,0)</f>
        <v>0</v>
      </c>
      <c r="M493" s="1" t="str">
        <f t="shared" si="14"/>
        <v/>
      </c>
      <c r="N493" s="1">
        <f>N(N492)+IF(AND('💰 BÁO GIÁ'!$C$27&lt;&gt;"",OR(ISNUMBER(SEARCH('💰 BÁO GIÁ'!$C$27,$A493)),ISNUMBER(SEARCH('💰 BÁO GIÁ'!$C$27,$B493)))),1,0)</f>
        <v>0</v>
      </c>
      <c r="O493" s="1" t="str">
        <f t="shared" si="15"/>
        <v/>
      </c>
    </row>
    <row r="494" customHeight="1" spans="1:15">
      <c r="A494" s="1" t="str">
        <f>IF('🔩 PISTON'!A538="","",'🔩 PISTON'!A538)</f>
        <v/>
      </c>
      <c r="B494" s="1" t="str">
        <f>IF('🔩 PISTON'!A538="","","Piston "&amp;'🔩 PISTON'!U538)</f>
        <v/>
      </c>
      <c r="C494" s="1" t="str">
        <f>IF('🔩 PISTON'!A538="","","Piston")</f>
        <v/>
      </c>
      <c r="D494" s="1" t="str">
        <f>IF('🔩 PISTON'!A538="","",'🔩 PISTON'!L538)</f>
        <v/>
      </c>
      <c r="E494" s="1" t="str">
        <f>IF('🔩 PISTON'!A538="","",'🔩 PISTON'!M538)</f>
        <v/>
      </c>
      <c r="F494" s="1" t="str">
        <f>IF('🔩 PISTON'!A538="","",'🔩 PISTON'!N538)</f>
        <v/>
      </c>
      <c r="G494" s="1" t="str">
        <f>IF('🔩 PISTON'!A538="","",'🔩 PISTON'!O538)</f>
        <v/>
      </c>
      <c r="H494" s="1" t="str">
        <f>IF('🔩 PISTON'!A538="","",'🔩 PISTON'!P538)</f>
        <v/>
      </c>
      <c r="I494" s="1" t="str">
        <f>IF('🔩 PISTON'!A538="","",'🔩 PISTON'!Q538)</f>
        <v/>
      </c>
      <c r="J494" s="1" t="str">
        <f>IF('🔩 PISTON'!A538="","",'🔩 PISTON'!D538)</f>
        <v/>
      </c>
      <c r="L494" s="1">
        <f>N(L493)+IF(AND('🔎 TRA CỨU NHANH'!$C$2&lt;&gt;"",OR(ISNUMBER(SEARCH('🔎 TRA CỨU NHANH'!$C$2,$A494)),ISNUMBER(SEARCH('🔎 TRA CỨU NHANH'!$C$2,$B494)))),1,0)</f>
        <v>0</v>
      </c>
      <c r="M494" s="1" t="str">
        <f t="shared" si="14"/>
        <v/>
      </c>
      <c r="N494" s="1">
        <f>N(N493)+IF(AND('💰 BÁO GIÁ'!$C$27&lt;&gt;"",OR(ISNUMBER(SEARCH('💰 BÁO GIÁ'!$C$27,$A494)),ISNUMBER(SEARCH('💰 BÁO GIÁ'!$C$27,$B494)))),1,0)</f>
        <v>0</v>
      </c>
      <c r="O494" s="1" t="str">
        <f t="shared" si="15"/>
        <v/>
      </c>
    </row>
    <row r="495" customHeight="1" spans="1:15">
      <c r="A495" s="1" t="str">
        <f>IF('🔩 PISTON'!A539="","",'🔩 PISTON'!A539)</f>
        <v/>
      </c>
      <c r="B495" s="1" t="str">
        <f>IF('🔩 PISTON'!A539="","","Piston "&amp;'🔩 PISTON'!U539)</f>
        <v/>
      </c>
      <c r="C495" s="1" t="str">
        <f>IF('🔩 PISTON'!A539="","","Piston")</f>
        <v/>
      </c>
      <c r="D495" s="1" t="str">
        <f>IF('🔩 PISTON'!A539="","",'🔩 PISTON'!L539)</f>
        <v/>
      </c>
      <c r="E495" s="1" t="str">
        <f>IF('🔩 PISTON'!A539="","",'🔩 PISTON'!M539)</f>
        <v/>
      </c>
      <c r="F495" s="1" t="str">
        <f>IF('🔩 PISTON'!A539="","",'🔩 PISTON'!N539)</f>
        <v/>
      </c>
      <c r="G495" s="1" t="str">
        <f>IF('🔩 PISTON'!A539="","",'🔩 PISTON'!O539)</f>
        <v/>
      </c>
      <c r="H495" s="1" t="str">
        <f>IF('🔩 PISTON'!A539="","",'🔩 PISTON'!P539)</f>
        <v/>
      </c>
      <c r="I495" s="1" t="str">
        <f>IF('🔩 PISTON'!A539="","",'🔩 PISTON'!Q539)</f>
        <v/>
      </c>
      <c r="J495" s="1" t="str">
        <f>IF('🔩 PISTON'!A539="","",'🔩 PISTON'!D539)</f>
        <v/>
      </c>
      <c r="L495" s="1">
        <f>N(L494)+IF(AND('🔎 TRA CỨU NHANH'!$C$2&lt;&gt;"",OR(ISNUMBER(SEARCH('🔎 TRA CỨU NHANH'!$C$2,$A495)),ISNUMBER(SEARCH('🔎 TRA CỨU NHANH'!$C$2,$B495)))),1,0)</f>
        <v>0</v>
      </c>
      <c r="M495" s="1" t="str">
        <f t="shared" si="14"/>
        <v/>
      </c>
      <c r="N495" s="1">
        <f>N(N494)+IF(AND('💰 BÁO GIÁ'!$C$27&lt;&gt;"",OR(ISNUMBER(SEARCH('💰 BÁO GIÁ'!$C$27,$A495)),ISNUMBER(SEARCH('💰 BÁO GIÁ'!$C$27,$B495)))),1,0)</f>
        <v>0</v>
      </c>
      <c r="O495" s="1" t="str">
        <f t="shared" si="15"/>
        <v/>
      </c>
    </row>
    <row r="496" customHeight="1" spans="1:15">
      <c r="A496" s="1" t="str">
        <f>IF('🔩 PISTON'!A540="","",'🔩 PISTON'!A540)</f>
        <v/>
      </c>
      <c r="B496" s="1" t="str">
        <f>IF('🔩 PISTON'!A540="","","Piston "&amp;'🔩 PISTON'!U540)</f>
        <v/>
      </c>
      <c r="C496" s="1" t="str">
        <f>IF('🔩 PISTON'!A540="","","Piston")</f>
        <v/>
      </c>
      <c r="D496" s="1" t="str">
        <f>IF('🔩 PISTON'!A540="","",'🔩 PISTON'!L540)</f>
        <v/>
      </c>
      <c r="E496" s="1" t="str">
        <f>IF('🔩 PISTON'!A540="","",'🔩 PISTON'!M540)</f>
        <v/>
      </c>
      <c r="F496" s="1" t="str">
        <f>IF('🔩 PISTON'!A540="","",'🔩 PISTON'!N540)</f>
        <v/>
      </c>
      <c r="G496" s="1" t="str">
        <f>IF('🔩 PISTON'!A540="","",'🔩 PISTON'!O540)</f>
        <v/>
      </c>
      <c r="H496" s="1" t="str">
        <f>IF('🔩 PISTON'!A540="","",'🔩 PISTON'!P540)</f>
        <v/>
      </c>
      <c r="I496" s="1" t="str">
        <f>IF('🔩 PISTON'!A540="","",'🔩 PISTON'!Q540)</f>
        <v/>
      </c>
      <c r="J496" s="1" t="str">
        <f>IF('🔩 PISTON'!A540="","",'🔩 PISTON'!D540)</f>
        <v/>
      </c>
      <c r="L496" s="1">
        <f>N(L495)+IF(AND('🔎 TRA CỨU NHANH'!$C$2&lt;&gt;"",OR(ISNUMBER(SEARCH('🔎 TRA CỨU NHANH'!$C$2,$A496)),ISNUMBER(SEARCH('🔎 TRA CỨU NHANH'!$C$2,$B496)))),1,0)</f>
        <v>0</v>
      </c>
      <c r="M496" s="1" t="str">
        <f t="shared" si="14"/>
        <v/>
      </c>
      <c r="N496" s="1">
        <f>N(N495)+IF(AND('💰 BÁO GIÁ'!$C$27&lt;&gt;"",OR(ISNUMBER(SEARCH('💰 BÁO GIÁ'!$C$27,$A496)),ISNUMBER(SEARCH('💰 BÁO GIÁ'!$C$27,$B496)))),1,0)</f>
        <v>0</v>
      </c>
      <c r="O496" s="1" t="str">
        <f t="shared" si="15"/>
        <v/>
      </c>
    </row>
    <row r="497" customHeight="1" spans="1:15">
      <c r="A497" s="1" t="str">
        <f>IF('🔩 PISTON'!A541="","",'🔩 PISTON'!A541)</f>
        <v/>
      </c>
      <c r="B497" s="1" t="str">
        <f>IF('🔩 PISTON'!A541="","","Piston "&amp;'🔩 PISTON'!U541)</f>
        <v/>
      </c>
      <c r="C497" s="1" t="str">
        <f>IF('🔩 PISTON'!A541="","","Piston")</f>
        <v/>
      </c>
      <c r="D497" s="1" t="str">
        <f>IF('🔩 PISTON'!A541="","",'🔩 PISTON'!L541)</f>
        <v/>
      </c>
      <c r="E497" s="1" t="str">
        <f>IF('🔩 PISTON'!A541="","",'🔩 PISTON'!M541)</f>
        <v/>
      </c>
      <c r="F497" s="1" t="str">
        <f>IF('🔩 PISTON'!A541="","",'🔩 PISTON'!N541)</f>
        <v/>
      </c>
      <c r="G497" s="1" t="str">
        <f>IF('🔩 PISTON'!A541="","",'🔩 PISTON'!O541)</f>
        <v/>
      </c>
      <c r="H497" s="1" t="str">
        <f>IF('🔩 PISTON'!A541="","",'🔩 PISTON'!P541)</f>
        <v/>
      </c>
      <c r="I497" s="1" t="str">
        <f>IF('🔩 PISTON'!A541="","",'🔩 PISTON'!Q541)</f>
        <v/>
      </c>
      <c r="J497" s="1" t="str">
        <f>IF('🔩 PISTON'!A541="","",'🔩 PISTON'!D541)</f>
        <v/>
      </c>
      <c r="L497" s="1">
        <f>N(L496)+IF(AND('🔎 TRA CỨU NHANH'!$C$2&lt;&gt;"",OR(ISNUMBER(SEARCH('🔎 TRA CỨU NHANH'!$C$2,$A497)),ISNUMBER(SEARCH('🔎 TRA CỨU NHANH'!$C$2,$B497)))),1,0)</f>
        <v>0</v>
      </c>
      <c r="M497" s="1" t="str">
        <f t="shared" si="14"/>
        <v/>
      </c>
      <c r="N497" s="1">
        <f>N(N496)+IF(AND('💰 BÁO GIÁ'!$C$27&lt;&gt;"",OR(ISNUMBER(SEARCH('💰 BÁO GIÁ'!$C$27,$A497)),ISNUMBER(SEARCH('💰 BÁO GIÁ'!$C$27,$B497)))),1,0)</f>
        <v>0</v>
      </c>
      <c r="O497" s="1" t="str">
        <f t="shared" si="15"/>
        <v/>
      </c>
    </row>
    <row r="498" customHeight="1" spans="1:15">
      <c r="A498" s="1" t="str">
        <f>IF('🔩 PISTON'!A542="","",'🔩 PISTON'!A542)</f>
        <v/>
      </c>
      <c r="B498" s="1" t="str">
        <f>IF('🔩 PISTON'!A542="","","Piston "&amp;'🔩 PISTON'!U542)</f>
        <v/>
      </c>
      <c r="C498" s="1" t="str">
        <f>IF('🔩 PISTON'!A542="","","Piston")</f>
        <v/>
      </c>
      <c r="D498" s="1" t="str">
        <f>IF('🔩 PISTON'!A542="","",'🔩 PISTON'!L542)</f>
        <v/>
      </c>
      <c r="E498" s="1" t="str">
        <f>IF('🔩 PISTON'!A542="","",'🔩 PISTON'!M542)</f>
        <v/>
      </c>
      <c r="F498" s="1" t="str">
        <f>IF('🔩 PISTON'!A542="","",'🔩 PISTON'!N542)</f>
        <v/>
      </c>
      <c r="G498" s="1" t="str">
        <f>IF('🔩 PISTON'!A542="","",'🔩 PISTON'!O542)</f>
        <v/>
      </c>
      <c r="H498" s="1" t="str">
        <f>IF('🔩 PISTON'!A542="","",'🔩 PISTON'!P542)</f>
        <v/>
      </c>
      <c r="I498" s="1" t="str">
        <f>IF('🔩 PISTON'!A542="","",'🔩 PISTON'!Q542)</f>
        <v/>
      </c>
      <c r="J498" s="1" t="str">
        <f>IF('🔩 PISTON'!A542="","",'🔩 PISTON'!D542)</f>
        <v/>
      </c>
      <c r="L498" s="1">
        <f>N(L497)+IF(AND('🔎 TRA CỨU NHANH'!$C$2&lt;&gt;"",OR(ISNUMBER(SEARCH('🔎 TRA CỨU NHANH'!$C$2,$A498)),ISNUMBER(SEARCH('🔎 TRA CỨU NHANH'!$C$2,$B498)))),1,0)</f>
        <v>0</v>
      </c>
      <c r="M498" s="1" t="str">
        <f t="shared" si="14"/>
        <v/>
      </c>
      <c r="N498" s="1">
        <f>N(N497)+IF(AND('💰 BÁO GIÁ'!$C$27&lt;&gt;"",OR(ISNUMBER(SEARCH('💰 BÁO GIÁ'!$C$27,$A498)),ISNUMBER(SEARCH('💰 BÁO GIÁ'!$C$27,$B498)))),1,0)</f>
        <v>0</v>
      </c>
      <c r="O498" s="1" t="str">
        <f t="shared" si="15"/>
        <v/>
      </c>
    </row>
    <row r="499" customHeight="1" spans="1:15">
      <c r="A499" s="1" t="str">
        <f>IF('🔩 PISTON'!A543="","",'🔩 PISTON'!A543)</f>
        <v/>
      </c>
      <c r="B499" s="1" t="str">
        <f>IF('🔩 PISTON'!A543="","","Piston "&amp;'🔩 PISTON'!U543)</f>
        <v/>
      </c>
      <c r="C499" s="1" t="str">
        <f>IF('🔩 PISTON'!A543="","","Piston")</f>
        <v/>
      </c>
      <c r="D499" s="1" t="str">
        <f>IF('🔩 PISTON'!A543="","",'🔩 PISTON'!L543)</f>
        <v/>
      </c>
      <c r="E499" s="1" t="str">
        <f>IF('🔩 PISTON'!A543="","",'🔩 PISTON'!M543)</f>
        <v/>
      </c>
      <c r="F499" s="1" t="str">
        <f>IF('🔩 PISTON'!A543="","",'🔩 PISTON'!N543)</f>
        <v/>
      </c>
      <c r="G499" s="1" t="str">
        <f>IF('🔩 PISTON'!A543="","",'🔩 PISTON'!O543)</f>
        <v/>
      </c>
      <c r="H499" s="1" t="str">
        <f>IF('🔩 PISTON'!A543="","",'🔩 PISTON'!P543)</f>
        <v/>
      </c>
      <c r="I499" s="1" t="str">
        <f>IF('🔩 PISTON'!A543="","",'🔩 PISTON'!Q543)</f>
        <v/>
      </c>
      <c r="J499" s="1" t="str">
        <f>IF('🔩 PISTON'!A543="","",'🔩 PISTON'!D543)</f>
        <v/>
      </c>
      <c r="L499" s="1">
        <f>N(L498)+IF(AND('🔎 TRA CỨU NHANH'!$C$2&lt;&gt;"",OR(ISNUMBER(SEARCH('🔎 TRA CỨU NHANH'!$C$2,$A499)),ISNUMBER(SEARCH('🔎 TRA CỨU NHANH'!$C$2,$B499)))),1,0)</f>
        <v>0</v>
      </c>
      <c r="M499" s="1" t="str">
        <f t="shared" si="14"/>
        <v/>
      </c>
      <c r="N499" s="1">
        <f>N(N498)+IF(AND('💰 BÁO GIÁ'!$C$27&lt;&gt;"",OR(ISNUMBER(SEARCH('💰 BÁO GIÁ'!$C$27,$A499)),ISNUMBER(SEARCH('💰 BÁO GIÁ'!$C$27,$B499)))),1,0)</f>
        <v>0</v>
      </c>
      <c r="O499" s="1" t="str">
        <f t="shared" si="15"/>
        <v/>
      </c>
    </row>
    <row r="500" customHeight="1" spans="1:15">
      <c r="A500" s="1" t="str">
        <f>IF('🔩 PISTON'!A544="","",'🔩 PISTON'!A544)</f>
        <v/>
      </c>
      <c r="B500" s="1" t="str">
        <f>IF('🔩 PISTON'!A544="","","Piston "&amp;'🔩 PISTON'!U544)</f>
        <v/>
      </c>
      <c r="C500" s="1" t="str">
        <f>IF('🔩 PISTON'!A544="","","Piston")</f>
        <v/>
      </c>
      <c r="D500" s="1" t="str">
        <f>IF('🔩 PISTON'!A544="","",'🔩 PISTON'!L544)</f>
        <v/>
      </c>
      <c r="E500" s="1" t="str">
        <f>IF('🔩 PISTON'!A544="","",'🔩 PISTON'!M544)</f>
        <v/>
      </c>
      <c r="F500" s="1" t="str">
        <f>IF('🔩 PISTON'!A544="","",'🔩 PISTON'!N544)</f>
        <v/>
      </c>
      <c r="G500" s="1" t="str">
        <f>IF('🔩 PISTON'!A544="","",'🔩 PISTON'!O544)</f>
        <v/>
      </c>
      <c r="H500" s="1" t="str">
        <f>IF('🔩 PISTON'!A544="","",'🔩 PISTON'!P544)</f>
        <v/>
      </c>
      <c r="I500" s="1" t="str">
        <f>IF('🔩 PISTON'!A544="","",'🔩 PISTON'!Q544)</f>
        <v/>
      </c>
      <c r="J500" s="1" t="str">
        <f>IF('🔩 PISTON'!A544="","",'🔩 PISTON'!D544)</f>
        <v/>
      </c>
      <c r="L500" s="1">
        <f>N(L499)+IF(AND('🔎 TRA CỨU NHANH'!$C$2&lt;&gt;"",OR(ISNUMBER(SEARCH('🔎 TRA CỨU NHANH'!$C$2,$A500)),ISNUMBER(SEARCH('🔎 TRA CỨU NHANH'!$C$2,$B500)))),1,0)</f>
        <v>0</v>
      </c>
      <c r="M500" s="1" t="str">
        <f t="shared" si="14"/>
        <v/>
      </c>
      <c r="N500" s="1">
        <f>N(N499)+IF(AND('💰 BÁO GIÁ'!$C$27&lt;&gt;"",OR(ISNUMBER(SEARCH('💰 BÁO GIÁ'!$C$27,$A500)),ISNUMBER(SEARCH('💰 BÁO GIÁ'!$C$27,$B500)))),1,0)</f>
        <v>0</v>
      </c>
      <c r="O500" s="1" t="str">
        <f t="shared" si="15"/>
        <v/>
      </c>
    </row>
    <row r="501" customHeight="1" spans="1:15">
      <c r="A501" s="1" t="str">
        <f>IF('🔩 PISTON'!A545="","",'🔩 PISTON'!A545)</f>
        <v/>
      </c>
      <c r="B501" s="1" t="str">
        <f>IF('🔩 PISTON'!A545="","","Piston "&amp;'🔩 PISTON'!U545)</f>
        <v/>
      </c>
      <c r="C501" s="1" t="str">
        <f>IF('🔩 PISTON'!A545="","","Piston")</f>
        <v/>
      </c>
      <c r="D501" s="1" t="str">
        <f>IF('🔩 PISTON'!A545="","",'🔩 PISTON'!L545)</f>
        <v/>
      </c>
      <c r="E501" s="1" t="str">
        <f>IF('🔩 PISTON'!A545="","",'🔩 PISTON'!M545)</f>
        <v/>
      </c>
      <c r="F501" s="1" t="str">
        <f>IF('🔩 PISTON'!A545="","",'🔩 PISTON'!N545)</f>
        <v/>
      </c>
      <c r="G501" s="1" t="str">
        <f>IF('🔩 PISTON'!A545="","",'🔩 PISTON'!O545)</f>
        <v/>
      </c>
      <c r="H501" s="1" t="str">
        <f>IF('🔩 PISTON'!A545="","",'🔩 PISTON'!P545)</f>
        <v/>
      </c>
      <c r="I501" s="1" t="str">
        <f>IF('🔩 PISTON'!A545="","",'🔩 PISTON'!Q545)</f>
        <v/>
      </c>
      <c r="J501" s="1" t="str">
        <f>IF('🔩 PISTON'!A545="","",'🔩 PISTON'!D545)</f>
        <v/>
      </c>
      <c r="L501" s="1">
        <f>N(L500)+IF(AND('🔎 TRA CỨU NHANH'!$C$2&lt;&gt;"",OR(ISNUMBER(SEARCH('🔎 TRA CỨU NHANH'!$C$2,$A501)),ISNUMBER(SEARCH('🔎 TRA CỨU NHANH'!$C$2,$B501)))),1,0)</f>
        <v>0</v>
      </c>
      <c r="M501" s="1" t="str">
        <f t="shared" si="14"/>
        <v/>
      </c>
      <c r="N501" s="1">
        <f>N(N500)+IF(AND('💰 BÁO GIÁ'!$C$27&lt;&gt;"",OR(ISNUMBER(SEARCH('💰 BÁO GIÁ'!$C$27,$A501)),ISNUMBER(SEARCH('💰 BÁO GIÁ'!$C$27,$B501)))),1,0)</f>
        <v>0</v>
      </c>
      <c r="O501" s="1" t="str">
        <f t="shared" si="15"/>
        <v/>
      </c>
    </row>
    <row r="502" customHeight="1" spans="1:15">
      <c r="A502" s="1" t="str">
        <f>IF('🔩 PISTON'!A546="","",'🔩 PISTON'!A546)</f>
        <v/>
      </c>
      <c r="B502" s="1" t="str">
        <f>IF('🔩 PISTON'!A546="","","Piston "&amp;'🔩 PISTON'!U546)</f>
        <v/>
      </c>
      <c r="C502" s="1" t="str">
        <f>IF('🔩 PISTON'!A546="","","Piston")</f>
        <v/>
      </c>
      <c r="D502" s="1" t="str">
        <f>IF('🔩 PISTON'!A546="","",'🔩 PISTON'!L546)</f>
        <v/>
      </c>
      <c r="E502" s="1" t="str">
        <f>IF('🔩 PISTON'!A546="","",'🔩 PISTON'!M546)</f>
        <v/>
      </c>
      <c r="F502" s="1" t="str">
        <f>IF('🔩 PISTON'!A546="","",'🔩 PISTON'!N546)</f>
        <v/>
      </c>
      <c r="G502" s="1" t="str">
        <f>IF('🔩 PISTON'!A546="","",'🔩 PISTON'!O546)</f>
        <v/>
      </c>
      <c r="H502" s="1" t="str">
        <f>IF('🔩 PISTON'!A546="","",'🔩 PISTON'!P546)</f>
        <v/>
      </c>
      <c r="I502" s="1" t="str">
        <f>IF('🔩 PISTON'!A546="","",'🔩 PISTON'!Q546)</f>
        <v/>
      </c>
      <c r="J502" s="1" t="str">
        <f>IF('🔩 PISTON'!A546="","",'🔩 PISTON'!D546)</f>
        <v/>
      </c>
      <c r="L502" s="1">
        <f>N(L501)+IF(AND('🔎 TRA CỨU NHANH'!$C$2&lt;&gt;"",OR(ISNUMBER(SEARCH('🔎 TRA CỨU NHANH'!$C$2,$A502)),ISNUMBER(SEARCH('🔎 TRA CỨU NHANH'!$C$2,$B502)))),1,0)</f>
        <v>0</v>
      </c>
      <c r="M502" s="1" t="str">
        <f t="shared" si="14"/>
        <v/>
      </c>
      <c r="N502" s="1">
        <f>N(N501)+IF(AND('💰 BÁO GIÁ'!$C$27&lt;&gt;"",OR(ISNUMBER(SEARCH('💰 BÁO GIÁ'!$C$27,$A502)),ISNUMBER(SEARCH('💰 BÁO GIÁ'!$C$27,$B502)))),1,0)</f>
        <v>0</v>
      </c>
      <c r="O502" s="1" t="str">
        <f t="shared" si="15"/>
        <v/>
      </c>
    </row>
    <row r="503" customHeight="1" spans="1:15">
      <c r="A503" s="1" t="str">
        <f>IF('🔩 PISTON'!A547="","",'🔩 PISTON'!A547)</f>
        <v/>
      </c>
      <c r="B503" s="1" t="str">
        <f>IF('🔩 PISTON'!A547="","","Piston "&amp;'🔩 PISTON'!U547)</f>
        <v/>
      </c>
      <c r="C503" s="1" t="str">
        <f>IF('🔩 PISTON'!A547="","","Piston")</f>
        <v/>
      </c>
      <c r="D503" s="1" t="str">
        <f>IF('🔩 PISTON'!A547="","",'🔩 PISTON'!L547)</f>
        <v/>
      </c>
      <c r="E503" s="1" t="str">
        <f>IF('🔩 PISTON'!A547="","",'🔩 PISTON'!M547)</f>
        <v/>
      </c>
      <c r="F503" s="1" t="str">
        <f>IF('🔩 PISTON'!A547="","",'🔩 PISTON'!N547)</f>
        <v/>
      </c>
      <c r="G503" s="1" t="str">
        <f>IF('🔩 PISTON'!A547="","",'🔩 PISTON'!O547)</f>
        <v/>
      </c>
      <c r="H503" s="1" t="str">
        <f>IF('🔩 PISTON'!A547="","",'🔩 PISTON'!P547)</f>
        <v/>
      </c>
      <c r="I503" s="1" t="str">
        <f>IF('🔩 PISTON'!A547="","",'🔩 PISTON'!Q547)</f>
        <v/>
      </c>
      <c r="J503" s="1" t="str">
        <f>IF('🔩 PISTON'!A547="","",'🔩 PISTON'!D547)</f>
        <v/>
      </c>
      <c r="L503" s="1">
        <f>N(L502)+IF(AND('🔎 TRA CỨU NHANH'!$C$2&lt;&gt;"",OR(ISNUMBER(SEARCH('🔎 TRA CỨU NHANH'!$C$2,$A503)),ISNUMBER(SEARCH('🔎 TRA CỨU NHANH'!$C$2,$B503)))),1,0)</f>
        <v>0</v>
      </c>
      <c r="M503" s="1" t="str">
        <f t="shared" si="14"/>
        <v/>
      </c>
      <c r="N503" s="1">
        <f>N(N502)+IF(AND('💰 BÁO GIÁ'!$C$27&lt;&gt;"",OR(ISNUMBER(SEARCH('💰 BÁO GIÁ'!$C$27,$A503)),ISNUMBER(SEARCH('💰 BÁO GIÁ'!$C$27,$B503)))),1,0)</f>
        <v>0</v>
      </c>
      <c r="O503" s="1" t="str">
        <f t="shared" si="15"/>
        <v/>
      </c>
    </row>
    <row r="504" customHeight="1" spans="1:15">
      <c r="A504" s="1" t="str">
        <f>IF('🔩 PISTON'!A548="","",'🔩 PISTON'!A548)</f>
        <v/>
      </c>
      <c r="B504" s="1" t="str">
        <f>IF('🔩 PISTON'!A548="","","Piston "&amp;'🔩 PISTON'!U548)</f>
        <v/>
      </c>
      <c r="C504" s="1" t="str">
        <f>IF('🔩 PISTON'!A548="","","Piston")</f>
        <v/>
      </c>
      <c r="D504" s="1" t="str">
        <f>IF('🔩 PISTON'!A548="","",'🔩 PISTON'!L548)</f>
        <v/>
      </c>
      <c r="E504" s="1" t="str">
        <f>IF('🔩 PISTON'!A548="","",'🔩 PISTON'!M548)</f>
        <v/>
      </c>
      <c r="F504" s="1" t="str">
        <f>IF('🔩 PISTON'!A548="","",'🔩 PISTON'!N548)</f>
        <v/>
      </c>
      <c r="G504" s="1" t="str">
        <f>IF('🔩 PISTON'!A548="","",'🔩 PISTON'!O548)</f>
        <v/>
      </c>
      <c r="H504" s="1" t="str">
        <f>IF('🔩 PISTON'!A548="","",'🔩 PISTON'!P548)</f>
        <v/>
      </c>
      <c r="I504" s="1" t="str">
        <f>IF('🔩 PISTON'!A548="","",'🔩 PISTON'!Q548)</f>
        <v/>
      </c>
      <c r="J504" s="1" t="str">
        <f>IF('🔩 PISTON'!A548="","",'🔩 PISTON'!D548)</f>
        <v/>
      </c>
      <c r="L504" s="1">
        <f>N(L503)+IF(AND('🔎 TRA CỨU NHANH'!$C$2&lt;&gt;"",OR(ISNUMBER(SEARCH('🔎 TRA CỨU NHANH'!$C$2,$A504)),ISNUMBER(SEARCH('🔎 TRA CỨU NHANH'!$C$2,$B504)))),1,0)</f>
        <v>0</v>
      </c>
      <c r="M504" s="1" t="str">
        <f t="shared" si="14"/>
        <v/>
      </c>
      <c r="N504" s="1">
        <f>N(N503)+IF(AND('💰 BÁO GIÁ'!$C$27&lt;&gt;"",OR(ISNUMBER(SEARCH('💰 BÁO GIÁ'!$C$27,$A504)),ISNUMBER(SEARCH('💰 BÁO GIÁ'!$C$27,$B504)))),1,0)</f>
        <v>0</v>
      </c>
      <c r="O504" s="1" t="str">
        <f t="shared" si="15"/>
        <v/>
      </c>
    </row>
    <row r="505" customHeight="1" spans="1:15">
      <c r="A505" s="1" t="str">
        <f>IF('🔩 PISTON'!A549="","",'🔩 PISTON'!A549)</f>
        <v/>
      </c>
      <c r="B505" s="1" t="str">
        <f>IF('🔩 PISTON'!A549="","","Piston "&amp;'🔩 PISTON'!U549)</f>
        <v/>
      </c>
      <c r="C505" s="1" t="str">
        <f>IF('🔩 PISTON'!A549="","","Piston")</f>
        <v/>
      </c>
      <c r="D505" s="1" t="str">
        <f>IF('🔩 PISTON'!A549="","",'🔩 PISTON'!L549)</f>
        <v/>
      </c>
      <c r="E505" s="1" t="str">
        <f>IF('🔩 PISTON'!A549="","",'🔩 PISTON'!M549)</f>
        <v/>
      </c>
      <c r="F505" s="1" t="str">
        <f>IF('🔩 PISTON'!A549="","",'🔩 PISTON'!N549)</f>
        <v/>
      </c>
      <c r="G505" s="1" t="str">
        <f>IF('🔩 PISTON'!A549="","",'🔩 PISTON'!O549)</f>
        <v/>
      </c>
      <c r="H505" s="1" t="str">
        <f>IF('🔩 PISTON'!A549="","",'🔩 PISTON'!P549)</f>
        <v/>
      </c>
      <c r="I505" s="1" t="str">
        <f>IF('🔩 PISTON'!A549="","",'🔩 PISTON'!Q549)</f>
        <v/>
      </c>
      <c r="J505" s="1" t="str">
        <f>IF('🔩 PISTON'!A549="","",'🔩 PISTON'!D549)</f>
        <v/>
      </c>
      <c r="L505" s="1">
        <f>N(L504)+IF(AND('🔎 TRA CỨU NHANH'!$C$2&lt;&gt;"",OR(ISNUMBER(SEARCH('🔎 TRA CỨU NHANH'!$C$2,$A505)),ISNUMBER(SEARCH('🔎 TRA CỨU NHANH'!$C$2,$B505)))),1,0)</f>
        <v>0</v>
      </c>
      <c r="M505" s="1" t="str">
        <f t="shared" si="14"/>
        <v/>
      </c>
      <c r="N505" s="1">
        <f>N(N504)+IF(AND('💰 BÁO GIÁ'!$C$27&lt;&gt;"",OR(ISNUMBER(SEARCH('💰 BÁO GIÁ'!$C$27,$A505)),ISNUMBER(SEARCH('💰 BÁO GIÁ'!$C$27,$B505)))),1,0)</f>
        <v>0</v>
      </c>
      <c r="O505" s="1" t="str">
        <f t="shared" si="15"/>
        <v/>
      </c>
    </row>
    <row r="506" customHeight="1" spans="1:15">
      <c r="A506" s="1" t="str">
        <f>IF('🔩 PISTON'!A550="","",'🔩 PISTON'!A550)</f>
        <v/>
      </c>
      <c r="B506" s="1" t="str">
        <f>IF('🔩 PISTON'!A550="","","Piston "&amp;'🔩 PISTON'!U550)</f>
        <v/>
      </c>
      <c r="C506" s="1" t="str">
        <f>IF('🔩 PISTON'!A550="","","Piston")</f>
        <v/>
      </c>
      <c r="D506" s="1" t="str">
        <f>IF('🔩 PISTON'!A550="","",'🔩 PISTON'!L550)</f>
        <v/>
      </c>
      <c r="E506" s="1" t="str">
        <f>IF('🔩 PISTON'!A550="","",'🔩 PISTON'!M550)</f>
        <v/>
      </c>
      <c r="F506" s="1" t="str">
        <f>IF('🔩 PISTON'!A550="","",'🔩 PISTON'!N550)</f>
        <v/>
      </c>
      <c r="G506" s="1" t="str">
        <f>IF('🔩 PISTON'!A550="","",'🔩 PISTON'!O550)</f>
        <v/>
      </c>
      <c r="H506" s="1" t="str">
        <f>IF('🔩 PISTON'!A550="","",'🔩 PISTON'!P550)</f>
        <v/>
      </c>
      <c r="I506" s="1" t="str">
        <f>IF('🔩 PISTON'!A550="","",'🔩 PISTON'!Q550)</f>
        <v/>
      </c>
      <c r="J506" s="1" t="str">
        <f>IF('🔩 PISTON'!A550="","",'🔩 PISTON'!D550)</f>
        <v/>
      </c>
      <c r="L506" s="1">
        <f>N(L505)+IF(AND('🔎 TRA CỨU NHANH'!$C$2&lt;&gt;"",OR(ISNUMBER(SEARCH('🔎 TRA CỨU NHANH'!$C$2,$A506)),ISNUMBER(SEARCH('🔎 TRA CỨU NHANH'!$C$2,$B506)))),1,0)</f>
        <v>0</v>
      </c>
      <c r="M506" s="1" t="str">
        <f t="shared" si="14"/>
        <v/>
      </c>
      <c r="N506" s="1">
        <f>N(N505)+IF(AND('💰 BÁO GIÁ'!$C$27&lt;&gt;"",OR(ISNUMBER(SEARCH('💰 BÁO GIÁ'!$C$27,$A506)),ISNUMBER(SEARCH('💰 BÁO GIÁ'!$C$27,$B506)))),1,0)</f>
        <v>0</v>
      </c>
      <c r="O506" s="1" t="str">
        <f t="shared" si="15"/>
        <v/>
      </c>
    </row>
    <row r="507" customHeight="1" spans="1:15">
      <c r="A507" s="1" t="str">
        <f>IF('🔩 PISTON'!A551="","",'🔩 PISTON'!A551)</f>
        <v/>
      </c>
      <c r="B507" s="1" t="str">
        <f>IF('🔩 PISTON'!A551="","","Piston "&amp;'🔩 PISTON'!U551)</f>
        <v/>
      </c>
      <c r="C507" s="1" t="str">
        <f>IF('🔩 PISTON'!A551="","","Piston")</f>
        <v/>
      </c>
      <c r="D507" s="1" t="str">
        <f>IF('🔩 PISTON'!A551="","",'🔩 PISTON'!L551)</f>
        <v/>
      </c>
      <c r="E507" s="1" t="str">
        <f>IF('🔩 PISTON'!A551="","",'🔩 PISTON'!M551)</f>
        <v/>
      </c>
      <c r="F507" s="1" t="str">
        <f>IF('🔩 PISTON'!A551="","",'🔩 PISTON'!N551)</f>
        <v/>
      </c>
      <c r="G507" s="1" t="str">
        <f>IF('🔩 PISTON'!A551="","",'🔩 PISTON'!O551)</f>
        <v/>
      </c>
      <c r="H507" s="1" t="str">
        <f>IF('🔩 PISTON'!A551="","",'🔩 PISTON'!P551)</f>
        <v/>
      </c>
      <c r="I507" s="1" t="str">
        <f>IF('🔩 PISTON'!A551="","",'🔩 PISTON'!Q551)</f>
        <v/>
      </c>
      <c r="J507" s="1" t="str">
        <f>IF('🔩 PISTON'!A551="","",'🔩 PISTON'!D551)</f>
        <v/>
      </c>
      <c r="L507" s="1">
        <f>N(L506)+IF(AND('🔎 TRA CỨU NHANH'!$C$2&lt;&gt;"",OR(ISNUMBER(SEARCH('🔎 TRA CỨU NHANH'!$C$2,$A507)),ISNUMBER(SEARCH('🔎 TRA CỨU NHANH'!$C$2,$B507)))),1,0)</f>
        <v>0</v>
      </c>
      <c r="M507" s="1" t="str">
        <f t="shared" si="14"/>
        <v/>
      </c>
      <c r="N507" s="1">
        <f>N(N506)+IF(AND('💰 BÁO GIÁ'!$C$27&lt;&gt;"",OR(ISNUMBER(SEARCH('💰 BÁO GIÁ'!$C$27,$A507)),ISNUMBER(SEARCH('💰 BÁO GIÁ'!$C$27,$B507)))),1,0)</f>
        <v>0</v>
      </c>
      <c r="O507" s="1" t="str">
        <f t="shared" si="15"/>
        <v/>
      </c>
    </row>
    <row r="508" customHeight="1" spans="1:15">
      <c r="A508" s="1" t="str">
        <f>IF('🔩 PISTON'!A552="","",'🔩 PISTON'!A552)</f>
        <v/>
      </c>
      <c r="B508" s="1" t="str">
        <f>IF('🔩 PISTON'!A552="","","Piston "&amp;'🔩 PISTON'!U552)</f>
        <v/>
      </c>
      <c r="C508" s="1" t="str">
        <f>IF('🔩 PISTON'!A552="","","Piston")</f>
        <v/>
      </c>
      <c r="D508" s="1" t="str">
        <f>IF('🔩 PISTON'!A552="","",'🔩 PISTON'!L552)</f>
        <v/>
      </c>
      <c r="E508" s="1" t="str">
        <f>IF('🔩 PISTON'!A552="","",'🔩 PISTON'!M552)</f>
        <v/>
      </c>
      <c r="F508" s="1" t="str">
        <f>IF('🔩 PISTON'!A552="","",'🔩 PISTON'!N552)</f>
        <v/>
      </c>
      <c r="G508" s="1" t="str">
        <f>IF('🔩 PISTON'!A552="","",'🔩 PISTON'!O552)</f>
        <v/>
      </c>
      <c r="H508" s="1" t="str">
        <f>IF('🔩 PISTON'!A552="","",'🔩 PISTON'!P552)</f>
        <v/>
      </c>
      <c r="I508" s="1" t="str">
        <f>IF('🔩 PISTON'!A552="","",'🔩 PISTON'!Q552)</f>
        <v/>
      </c>
      <c r="J508" s="1" t="str">
        <f>IF('🔩 PISTON'!A552="","",'🔩 PISTON'!D552)</f>
        <v/>
      </c>
      <c r="L508" s="1">
        <f>N(L507)+IF(AND('🔎 TRA CỨU NHANH'!$C$2&lt;&gt;"",OR(ISNUMBER(SEARCH('🔎 TRA CỨU NHANH'!$C$2,$A508)),ISNUMBER(SEARCH('🔎 TRA CỨU NHANH'!$C$2,$B508)))),1,0)</f>
        <v>0</v>
      </c>
      <c r="M508" s="1" t="str">
        <f t="shared" si="14"/>
        <v/>
      </c>
      <c r="N508" s="1">
        <f>N(N507)+IF(AND('💰 BÁO GIÁ'!$C$27&lt;&gt;"",OR(ISNUMBER(SEARCH('💰 BÁO GIÁ'!$C$27,$A508)),ISNUMBER(SEARCH('💰 BÁO GIÁ'!$C$27,$B508)))),1,0)</f>
        <v>0</v>
      </c>
      <c r="O508" s="1" t="str">
        <f t="shared" si="15"/>
        <v/>
      </c>
    </row>
    <row r="509" customHeight="1" spans="1:15">
      <c r="A509" s="1" t="str">
        <f>IF('🔩 PISTON'!A553="","",'🔩 PISTON'!A553)</f>
        <v/>
      </c>
      <c r="B509" s="1" t="str">
        <f>IF('🔩 PISTON'!A553="","","Piston "&amp;'🔩 PISTON'!U553)</f>
        <v/>
      </c>
      <c r="C509" s="1" t="str">
        <f>IF('🔩 PISTON'!A553="","","Piston")</f>
        <v/>
      </c>
      <c r="D509" s="1" t="str">
        <f>IF('🔩 PISTON'!A553="","",'🔩 PISTON'!L553)</f>
        <v/>
      </c>
      <c r="E509" s="1" t="str">
        <f>IF('🔩 PISTON'!A553="","",'🔩 PISTON'!M553)</f>
        <v/>
      </c>
      <c r="F509" s="1" t="str">
        <f>IF('🔩 PISTON'!A553="","",'🔩 PISTON'!N553)</f>
        <v/>
      </c>
      <c r="G509" s="1" t="str">
        <f>IF('🔩 PISTON'!A553="","",'🔩 PISTON'!O553)</f>
        <v/>
      </c>
      <c r="H509" s="1" t="str">
        <f>IF('🔩 PISTON'!A553="","",'🔩 PISTON'!P553)</f>
        <v/>
      </c>
      <c r="I509" s="1" t="str">
        <f>IF('🔩 PISTON'!A553="","",'🔩 PISTON'!Q553)</f>
        <v/>
      </c>
      <c r="J509" s="1" t="str">
        <f>IF('🔩 PISTON'!A553="","",'🔩 PISTON'!D553)</f>
        <v/>
      </c>
      <c r="L509" s="1">
        <f>N(L508)+IF(AND('🔎 TRA CỨU NHANH'!$C$2&lt;&gt;"",OR(ISNUMBER(SEARCH('🔎 TRA CỨU NHANH'!$C$2,$A509)),ISNUMBER(SEARCH('🔎 TRA CỨU NHANH'!$C$2,$B509)))),1,0)</f>
        <v>0</v>
      </c>
      <c r="M509" s="1" t="str">
        <f t="shared" si="14"/>
        <v/>
      </c>
      <c r="N509" s="1">
        <f>N(N508)+IF(AND('💰 BÁO GIÁ'!$C$27&lt;&gt;"",OR(ISNUMBER(SEARCH('💰 BÁO GIÁ'!$C$27,$A509)),ISNUMBER(SEARCH('💰 BÁO GIÁ'!$C$27,$B509)))),1,0)</f>
        <v>0</v>
      </c>
      <c r="O509" s="1" t="str">
        <f t="shared" si="15"/>
        <v/>
      </c>
    </row>
    <row r="510" customHeight="1" spans="1:15">
      <c r="A510" s="1" t="str">
        <f>IF('🔩 PISTON'!A554="","",'🔩 PISTON'!A554)</f>
        <v/>
      </c>
      <c r="B510" s="1" t="str">
        <f>IF('🔩 PISTON'!A554="","","Piston "&amp;'🔩 PISTON'!U554)</f>
        <v/>
      </c>
      <c r="C510" s="1" t="str">
        <f>IF('🔩 PISTON'!A554="","","Piston")</f>
        <v/>
      </c>
      <c r="D510" s="1" t="str">
        <f>IF('🔩 PISTON'!A554="","",'🔩 PISTON'!L554)</f>
        <v/>
      </c>
      <c r="E510" s="1" t="str">
        <f>IF('🔩 PISTON'!A554="","",'🔩 PISTON'!M554)</f>
        <v/>
      </c>
      <c r="F510" s="1" t="str">
        <f>IF('🔩 PISTON'!A554="","",'🔩 PISTON'!N554)</f>
        <v/>
      </c>
      <c r="G510" s="1" t="str">
        <f>IF('🔩 PISTON'!A554="","",'🔩 PISTON'!O554)</f>
        <v/>
      </c>
      <c r="H510" s="1" t="str">
        <f>IF('🔩 PISTON'!A554="","",'🔩 PISTON'!P554)</f>
        <v/>
      </c>
      <c r="I510" s="1" t="str">
        <f>IF('🔩 PISTON'!A554="","",'🔩 PISTON'!Q554)</f>
        <v/>
      </c>
      <c r="J510" s="1" t="str">
        <f>IF('🔩 PISTON'!A554="","",'🔩 PISTON'!D554)</f>
        <v/>
      </c>
      <c r="L510" s="1">
        <f>N(L509)+IF(AND('🔎 TRA CỨU NHANH'!$C$2&lt;&gt;"",OR(ISNUMBER(SEARCH('🔎 TRA CỨU NHANH'!$C$2,$A510)),ISNUMBER(SEARCH('🔎 TRA CỨU NHANH'!$C$2,$B510)))),1,0)</f>
        <v>0</v>
      </c>
      <c r="M510" s="1" t="str">
        <f t="shared" si="14"/>
        <v/>
      </c>
      <c r="N510" s="1">
        <f>N(N509)+IF(AND('💰 BÁO GIÁ'!$C$27&lt;&gt;"",OR(ISNUMBER(SEARCH('💰 BÁO GIÁ'!$C$27,$A510)),ISNUMBER(SEARCH('💰 BÁO GIÁ'!$C$27,$B510)))),1,0)</f>
        <v>0</v>
      </c>
      <c r="O510" s="1" t="str">
        <f t="shared" si="15"/>
        <v/>
      </c>
    </row>
    <row r="511" customHeight="1" spans="1:15">
      <c r="A511" s="1" t="str">
        <f>IF('🔩 PISTON'!A555="","",'🔩 PISTON'!A555)</f>
        <v/>
      </c>
      <c r="B511" s="1" t="str">
        <f>IF('🔩 PISTON'!A555="","","Piston "&amp;'🔩 PISTON'!U555)</f>
        <v/>
      </c>
      <c r="C511" s="1" t="str">
        <f>IF('🔩 PISTON'!A555="","","Piston")</f>
        <v/>
      </c>
      <c r="D511" s="1" t="str">
        <f>IF('🔩 PISTON'!A555="","",'🔩 PISTON'!L555)</f>
        <v/>
      </c>
      <c r="E511" s="1" t="str">
        <f>IF('🔩 PISTON'!A555="","",'🔩 PISTON'!M555)</f>
        <v/>
      </c>
      <c r="F511" s="1" t="str">
        <f>IF('🔩 PISTON'!A555="","",'🔩 PISTON'!N555)</f>
        <v/>
      </c>
      <c r="G511" s="1" t="str">
        <f>IF('🔩 PISTON'!A555="","",'🔩 PISTON'!O555)</f>
        <v/>
      </c>
      <c r="H511" s="1" t="str">
        <f>IF('🔩 PISTON'!A555="","",'🔩 PISTON'!P555)</f>
        <v/>
      </c>
      <c r="I511" s="1" t="str">
        <f>IF('🔩 PISTON'!A555="","",'🔩 PISTON'!Q555)</f>
        <v/>
      </c>
      <c r="J511" s="1" t="str">
        <f>IF('🔩 PISTON'!A555="","",'🔩 PISTON'!D555)</f>
        <v/>
      </c>
      <c r="L511" s="1">
        <f>N(L510)+IF(AND('🔎 TRA CỨU NHANH'!$C$2&lt;&gt;"",OR(ISNUMBER(SEARCH('🔎 TRA CỨU NHANH'!$C$2,$A511)),ISNUMBER(SEARCH('🔎 TRA CỨU NHANH'!$C$2,$B511)))),1,0)</f>
        <v>0</v>
      </c>
      <c r="M511" s="1" t="str">
        <f t="shared" si="14"/>
        <v/>
      </c>
      <c r="N511" s="1">
        <f>N(N510)+IF(AND('💰 BÁO GIÁ'!$C$27&lt;&gt;"",OR(ISNUMBER(SEARCH('💰 BÁO GIÁ'!$C$27,$A511)),ISNUMBER(SEARCH('💰 BÁO GIÁ'!$C$27,$B511)))),1,0)</f>
        <v>0</v>
      </c>
      <c r="O511" s="1" t="str">
        <f t="shared" si="15"/>
        <v/>
      </c>
    </row>
    <row r="512" customHeight="1" spans="1:15">
      <c r="A512" s="1" t="str">
        <f>IF('🔩 PISTON'!A556="","",'🔩 PISTON'!A556)</f>
        <v/>
      </c>
      <c r="B512" s="1" t="str">
        <f>IF('🔩 PISTON'!A556="","","Piston "&amp;'🔩 PISTON'!U556)</f>
        <v/>
      </c>
      <c r="C512" s="1" t="str">
        <f>IF('🔩 PISTON'!A556="","","Piston")</f>
        <v/>
      </c>
      <c r="D512" s="1" t="str">
        <f>IF('🔩 PISTON'!A556="","",'🔩 PISTON'!L556)</f>
        <v/>
      </c>
      <c r="E512" s="1" t="str">
        <f>IF('🔩 PISTON'!A556="","",'🔩 PISTON'!M556)</f>
        <v/>
      </c>
      <c r="F512" s="1" t="str">
        <f>IF('🔩 PISTON'!A556="","",'🔩 PISTON'!N556)</f>
        <v/>
      </c>
      <c r="G512" s="1" t="str">
        <f>IF('🔩 PISTON'!A556="","",'🔩 PISTON'!O556)</f>
        <v/>
      </c>
      <c r="H512" s="1" t="str">
        <f>IF('🔩 PISTON'!A556="","",'🔩 PISTON'!P556)</f>
        <v/>
      </c>
      <c r="I512" s="1" t="str">
        <f>IF('🔩 PISTON'!A556="","",'🔩 PISTON'!Q556)</f>
        <v/>
      </c>
      <c r="J512" s="1" t="str">
        <f>IF('🔩 PISTON'!A556="","",'🔩 PISTON'!D556)</f>
        <v/>
      </c>
      <c r="L512" s="1">
        <f>N(L511)+IF(AND('🔎 TRA CỨU NHANH'!$C$2&lt;&gt;"",OR(ISNUMBER(SEARCH('🔎 TRA CỨU NHANH'!$C$2,$A512)),ISNUMBER(SEARCH('🔎 TRA CỨU NHANH'!$C$2,$B512)))),1,0)</f>
        <v>0</v>
      </c>
      <c r="M512" s="1" t="str">
        <f t="shared" si="14"/>
        <v/>
      </c>
      <c r="N512" s="1">
        <f>N(N511)+IF(AND('💰 BÁO GIÁ'!$C$27&lt;&gt;"",OR(ISNUMBER(SEARCH('💰 BÁO GIÁ'!$C$27,$A512)),ISNUMBER(SEARCH('💰 BÁO GIÁ'!$C$27,$B512)))),1,0)</f>
        <v>0</v>
      </c>
      <c r="O512" s="1" t="str">
        <f t="shared" si="15"/>
        <v/>
      </c>
    </row>
    <row r="513" customHeight="1" spans="1:15">
      <c r="A513" s="1" t="str">
        <f>IF('🔩 PISTON'!A557="","",'🔩 PISTON'!A557)</f>
        <v/>
      </c>
      <c r="B513" s="1" t="str">
        <f>IF('🔩 PISTON'!A557="","","Piston "&amp;'🔩 PISTON'!U557)</f>
        <v/>
      </c>
      <c r="C513" s="1" t="str">
        <f>IF('🔩 PISTON'!A557="","","Piston")</f>
        <v/>
      </c>
      <c r="D513" s="1" t="str">
        <f>IF('🔩 PISTON'!A557="","",'🔩 PISTON'!L557)</f>
        <v/>
      </c>
      <c r="E513" s="1" t="str">
        <f>IF('🔩 PISTON'!A557="","",'🔩 PISTON'!M557)</f>
        <v/>
      </c>
      <c r="F513" s="1" t="str">
        <f>IF('🔩 PISTON'!A557="","",'🔩 PISTON'!N557)</f>
        <v/>
      </c>
      <c r="G513" s="1" t="str">
        <f>IF('🔩 PISTON'!A557="","",'🔩 PISTON'!O557)</f>
        <v/>
      </c>
      <c r="H513" s="1" t="str">
        <f>IF('🔩 PISTON'!A557="","",'🔩 PISTON'!P557)</f>
        <v/>
      </c>
      <c r="I513" s="1" t="str">
        <f>IF('🔩 PISTON'!A557="","",'🔩 PISTON'!Q557)</f>
        <v/>
      </c>
      <c r="J513" s="1" t="str">
        <f>IF('🔩 PISTON'!A557="","",'🔩 PISTON'!D557)</f>
        <v/>
      </c>
      <c r="L513" s="1">
        <f>N(L512)+IF(AND('🔎 TRA CỨU NHANH'!$C$2&lt;&gt;"",OR(ISNUMBER(SEARCH('🔎 TRA CỨU NHANH'!$C$2,$A513)),ISNUMBER(SEARCH('🔎 TRA CỨU NHANH'!$C$2,$B513)))),1,0)</f>
        <v>0</v>
      </c>
      <c r="M513" s="1" t="str">
        <f t="shared" si="14"/>
        <v/>
      </c>
      <c r="N513" s="1">
        <f>N(N512)+IF(AND('💰 BÁO GIÁ'!$C$27&lt;&gt;"",OR(ISNUMBER(SEARCH('💰 BÁO GIÁ'!$C$27,$A513)),ISNUMBER(SEARCH('💰 BÁO GIÁ'!$C$27,$B513)))),1,0)</f>
        <v>0</v>
      </c>
      <c r="O513" s="1" t="str">
        <f t="shared" si="15"/>
        <v/>
      </c>
    </row>
    <row r="514" customHeight="1" spans="1:15">
      <c r="A514" s="1" t="str">
        <f>IF('🔩 PISTON'!A558="","",'🔩 PISTON'!A558)</f>
        <v/>
      </c>
      <c r="B514" s="1" t="str">
        <f>IF('🔩 PISTON'!A558="","","Piston "&amp;'🔩 PISTON'!U558)</f>
        <v/>
      </c>
      <c r="C514" s="1" t="str">
        <f>IF('🔩 PISTON'!A558="","","Piston")</f>
        <v/>
      </c>
      <c r="D514" s="1" t="str">
        <f>IF('🔩 PISTON'!A558="","",'🔩 PISTON'!L558)</f>
        <v/>
      </c>
      <c r="E514" s="1" t="str">
        <f>IF('🔩 PISTON'!A558="","",'🔩 PISTON'!M558)</f>
        <v/>
      </c>
      <c r="F514" s="1" t="str">
        <f>IF('🔩 PISTON'!A558="","",'🔩 PISTON'!N558)</f>
        <v/>
      </c>
      <c r="G514" s="1" t="str">
        <f>IF('🔩 PISTON'!A558="","",'🔩 PISTON'!O558)</f>
        <v/>
      </c>
      <c r="H514" s="1" t="str">
        <f>IF('🔩 PISTON'!A558="","",'🔩 PISTON'!P558)</f>
        <v/>
      </c>
      <c r="I514" s="1" t="str">
        <f>IF('🔩 PISTON'!A558="","",'🔩 PISTON'!Q558)</f>
        <v/>
      </c>
      <c r="J514" s="1" t="str">
        <f>IF('🔩 PISTON'!A558="","",'🔩 PISTON'!D558)</f>
        <v/>
      </c>
      <c r="L514" s="1">
        <f>N(L513)+IF(AND('🔎 TRA CỨU NHANH'!$C$2&lt;&gt;"",OR(ISNUMBER(SEARCH('🔎 TRA CỨU NHANH'!$C$2,$A514)),ISNUMBER(SEARCH('🔎 TRA CỨU NHANH'!$C$2,$B514)))),1,0)</f>
        <v>0</v>
      </c>
      <c r="M514" s="1" t="str">
        <f t="shared" ref="M514:M577" si="16">IF(L514&gt;N(L513),L514,"")</f>
        <v/>
      </c>
      <c r="N514" s="1">
        <f>N(N513)+IF(AND('💰 BÁO GIÁ'!$C$27&lt;&gt;"",OR(ISNUMBER(SEARCH('💰 BÁO GIÁ'!$C$27,$A514)),ISNUMBER(SEARCH('💰 BÁO GIÁ'!$C$27,$B514)))),1,0)</f>
        <v>0</v>
      </c>
      <c r="O514" s="1" t="str">
        <f t="shared" ref="O514:O577" si="17">IF(N514&gt;N(N513),N514,"")</f>
        <v/>
      </c>
    </row>
    <row r="515" customHeight="1" spans="1:15">
      <c r="A515" s="1" t="str">
        <f>IF('🔩 PISTON'!A559="","",'🔩 PISTON'!A559)</f>
        <v/>
      </c>
      <c r="B515" s="1" t="str">
        <f>IF('🔩 PISTON'!A559="","","Piston "&amp;'🔩 PISTON'!U559)</f>
        <v/>
      </c>
      <c r="C515" s="1" t="str">
        <f>IF('🔩 PISTON'!A559="","","Piston")</f>
        <v/>
      </c>
      <c r="D515" s="1" t="str">
        <f>IF('🔩 PISTON'!A559="","",'🔩 PISTON'!L559)</f>
        <v/>
      </c>
      <c r="E515" s="1" t="str">
        <f>IF('🔩 PISTON'!A559="","",'🔩 PISTON'!M559)</f>
        <v/>
      </c>
      <c r="F515" s="1" t="str">
        <f>IF('🔩 PISTON'!A559="","",'🔩 PISTON'!N559)</f>
        <v/>
      </c>
      <c r="G515" s="1" t="str">
        <f>IF('🔩 PISTON'!A559="","",'🔩 PISTON'!O559)</f>
        <v/>
      </c>
      <c r="H515" s="1" t="str">
        <f>IF('🔩 PISTON'!A559="","",'🔩 PISTON'!P559)</f>
        <v/>
      </c>
      <c r="I515" s="1" t="str">
        <f>IF('🔩 PISTON'!A559="","",'🔩 PISTON'!Q559)</f>
        <v/>
      </c>
      <c r="J515" s="1" t="str">
        <f>IF('🔩 PISTON'!A559="","",'🔩 PISTON'!D559)</f>
        <v/>
      </c>
      <c r="L515" s="1">
        <f>N(L514)+IF(AND('🔎 TRA CỨU NHANH'!$C$2&lt;&gt;"",OR(ISNUMBER(SEARCH('🔎 TRA CỨU NHANH'!$C$2,$A515)),ISNUMBER(SEARCH('🔎 TRA CỨU NHANH'!$C$2,$B515)))),1,0)</f>
        <v>0</v>
      </c>
      <c r="M515" s="1" t="str">
        <f t="shared" si="16"/>
        <v/>
      </c>
      <c r="N515" s="1">
        <f>N(N514)+IF(AND('💰 BÁO GIÁ'!$C$27&lt;&gt;"",OR(ISNUMBER(SEARCH('💰 BÁO GIÁ'!$C$27,$A515)),ISNUMBER(SEARCH('💰 BÁO GIÁ'!$C$27,$B515)))),1,0)</f>
        <v>0</v>
      </c>
      <c r="O515" s="1" t="str">
        <f t="shared" si="17"/>
        <v/>
      </c>
    </row>
    <row r="516" customHeight="1" spans="1:15">
      <c r="A516" s="1" t="str">
        <f>IF('🔩 PISTON'!A560="","",'🔩 PISTON'!A560)</f>
        <v/>
      </c>
      <c r="B516" s="1" t="str">
        <f>IF('🔩 PISTON'!A560="","","Piston "&amp;'🔩 PISTON'!U560)</f>
        <v/>
      </c>
      <c r="C516" s="1" t="str">
        <f>IF('🔩 PISTON'!A560="","","Piston")</f>
        <v/>
      </c>
      <c r="D516" s="1" t="str">
        <f>IF('🔩 PISTON'!A560="","",'🔩 PISTON'!L560)</f>
        <v/>
      </c>
      <c r="E516" s="1" t="str">
        <f>IF('🔩 PISTON'!A560="","",'🔩 PISTON'!M560)</f>
        <v/>
      </c>
      <c r="F516" s="1" t="str">
        <f>IF('🔩 PISTON'!A560="","",'🔩 PISTON'!N560)</f>
        <v/>
      </c>
      <c r="G516" s="1" t="str">
        <f>IF('🔩 PISTON'!A560="","",'🔩 PISTON'!O560)</f>
        <v/>
      </c>
      <c r="H516" s="1" t="str">
        <f>IF('🔩 PISTON'!A560="","",'🔩 PISTON'!P560)</f>
        <v/>
      </c>
      <c r="I516" s="1" t="str">
        <f>IF('🔩 PISTON'!A560="","",'🔩 PISTON'!Q560)</f>
        <v/>
      </c>
      <c r="J516" s="1" t="str">
        <f>IF('🔩 PISTON'!A560="","",'🔩 PISTON'!D560)</f>
        <v/>
      </c>
      <c r="L516" s="1">
        <f>N(L515)+IF(AND('🔎 TRA CỨU NHANH'!$C$2&lt;&gt;"",OR(ISNUMBER(SEARCH('🔎 TRA CỨU NHANH'!$C$2,$A516)),ISNUMBER(SEARCH('🔎 TRA CỨU NHANH'!$C$2,$B516)))),1,0)</f>
        <v>0</v>
      </c>
      <c r="M516" s="1" t="str">
        <f t="shared" si="16"/>
        <v/>
      </c>
      <c r="N516" s="1">
        <f>N(N515)+IF(AND('💰 BÁO GIÁ'!$C$27&lt;&gt;"",OR(ISNUMBER(SEARCH('💰 BÁO GIÁ'!$C$27,$A516)),ISNUMBER(SEARCH('💰 BÁO GIÁ'!$C$27,$B516)))),1,0)</f>
        <v>0</v>
      </c>
      <c r="O516" s="1" t="str">
        <f t="shared" si="17"/>
        <v/>
      </c>
    </row>
    <row r="517" customHeight="1" spans="1:15">
      <c r="A517" s="1" t="str">
        <f>IF('🔩 PISTON'!A561="","",'🔩 PISTON'!A561)</f>
        <v/>
      </c>
      <c r="B517" s="1" t="str">
        <f>IF('🔩 PISTON'!A561="","","Piston "&amp;'🔩 PISTON'!U561)</f>
        <v/>
      </c>
      <c r="C517" s="1" t="str">
        <f>IF('🔩 PISTON'!A561="","","Piston")</f>
        <v/>
      </c>
      <c r="D517" s="1" t="str">
        <f>IF('🔩 PISTON'!A561="","",'🔩 PISTON'!L561)</f>
        <v/>
      </c>
      <c r="E517" s="1" t="str">
        <f>IF('🔩 PISTON'!A561="","",'🔩 PISTON'!M561)</f>
        <v/>
      </c>
      <c r="F517" s="1" t="str">
        <f>IF('🔩 PISTON'!A561="","",'🔩 PISTON'!N561)</f>
        <v/>
      </c>
      <c r="G517" s="1" t="str">
        <f>IF('🔩 PISTON'!A561="","",'🔩 PISTON'!O561)</f>
        <v/>
      </c>
      <c r="H517" s="1" t="str">
        <f>IF('🔩 PISTON'!A561="","",'🔩 PISTON'!P561)</f>
        <v/>
      </c>
      <c r="I517" s="1" t="str">
        <f>IF('🔩 PISTON'!A561="","",'🔩 PISTON'!Q561)</f>
        <v/>
      </c>
      <c r="J517" s="1" t="str">
        <f>IF('🔩 PISTON'!A561="","",'🔩 PISTON'!D561)</f>
        <v/>
      </c>
      <c r="L517" s="1">
        <f>N(L516)+IF(AND('🔎 TRA CỨU NHANH'!$C$2&lt;&gt;"",OR(ISNUMBER(SEARCH('🔎 TRA CỨU NHANH'!$C$2,$A517)),ISNUMBER(SEARCH('🔎 TRA CỨU NHANH'!$C$2,$B517)))),1,0)</f>
        <v>0</v>
      </c>
      <c r="M517" s="1" t="str">
        <f t="shared" si="16"/>
        <v/>
      </c>
      <c r="N517" s="1">
        <f>N(N516)+IF(AND('💰 BÁO GIÁ'!$C$27&lt;&gt;"",OR(ISNUMBER(SEARCH('💰 BÁO GIÁ'!$C$27,$A517)),ISNUMBER(SEARCH('💰 BÁO GIÁ'!$C$27,$B517)))),1,0)</f>
        <v>0</v>
      </c>
      <c r="O517" s="1" t="str">
        <f t="shared" si="17"/>
        <v/>
      </c>
    </row>
    <row r="518" customHeight="1" spans="1:15">
      <c r="A518" s="1" t="str">
        <f>IF('🔩 PISTON'!A562="","",'🔩 PISTON'!A562)</f>
        <v/>
      </c>
      <c r="B518" s="1" t="str">
        <f>IF('🔩 PISTON'!A562="","","Piston "&amp;'🔩 PISTON'!U562)</f>
        <v/>
      </c>
      <c r="C518" s="1" t="str">
        <f>IF('🔩 PISTON'!A562="","","Piston")</f>
        <v/>
      </c>
      <c r="D518" s="1" t="str">
        <f>IF('🔩 PISTON'!A562="","",'🔩 PISTON'!L562)</f>
        <v/>
      </c>
      <c r="E518" s="1" t="str">
        <f>IF('🔩 PISTON'!A562="","",'🔩 PISTON'!M562)</f>
        <v/>
      </c>
      <c r="F518" s="1" t="str">
        <f>IF('🔩 PISTON'!A562="","",'🔩 PISTON'!N562)</f>
        <v/>
      </c>
      <c r="G518" s="1" t="str">
        <f>IF('🔩 PISTON'!A562="","",'🔩 PISTON'!O562)</f>
        <v/>
      </c>
      <c r="H518" s="1" t="str">
        <f>IF('🔩 PISTON'!A562="","",'🔩 PISTON'!P562)</f>
        <v/>
      </c>
      <c r="I518" s="1" t="str">
        <f>IF('🔩 PISTON'!A562="","",'🔩 PISTON'!Q562)</f>
        <v/>
      </c>
      <c r="J518" s="1" t="str">
        <f>IF('🔩 PISTON'!A562="","",'🔩 PISTON'!D562)</f>
        <v/>
      </c>
      <c r="L518" s="1">
        <f>N(L517)+IF(AND('🔎 TRA CỨU NHANH'!$C$2&lt;&gt;"",OR(ISNUMBER(SEARCH('🔎 TRA CỨU NHANH'!$C$2,$A518)),ISNUMBER(SEARCH('🔎 TRA CỨU NHANH'!$C$2,$B518)))),1,0)</f>
        <v>0</v>
      </c>
      <c r="M518" s="1" t="str">
        <f t="shared" si="16"/>
        <v/>
      </c>
      <c r="N518" s="1">
        <f>N(N517)+IF(AND('💰 BÁO GIÁ'!$C$27&lt;&gt;"",OR(ISNUMBER(SEARCH('💰 BÁO GIÁ'!$C$27,$A518)),ISNUMBER(SEARCH('💰 BÁO GIÁ'!$C$27,$B518)))),1,0)</f>
        <v>0</v>
      </c>
      <c r="O518" s="1" t="str">
        <f t="shared" si="17"/>
        <v/>
      </c>
    </row>
    <row r="519" customHeight="1" spans="1:15">
      <c r="A519" s="1" t="str">
        <f>IF('🔩 PISTON'!A563="","",'🔩 PISTON'!A563)</f>
        <v/>
      </c>
      <c r="B519" s="1" t="str">
        <f>IF('🔩 PISTON'!A563="","","Piston "&amp;'🔩 PISTON'!U563)</f>
        <v/>
      </c>
      <c r="C519" s="1" t="str">
        <f>IF('🔩 PISTON'!A563="","","Piston")</f>
        <v/>
      </c>
      <c r="D519" s="1" t="str">
        <f>IF('🔩 PISTON'!A563="","",'🔩 PISTON'!L563)</f>
        <v/>
      </c>
      <c r="E519" s="1" t="str">
        <f>IF('🔩 PISTON'!A563="","",'🔩 PISTON'!M563)</f>
        <v/>
      </c>
      <c r="F519" s="1" t="str">
        <f>IF('🔩 PISTON'!A563="","",'🔩 PISTON'!N563)</f>
        <v/>
      </c>
      <c r="G519" s="1" t="str">
        <f>IF('🔩 PISTON'!A563="","",'🔩 PISTON'!O563)</f>
        <v/>
      </c>
      <c r="H519" s="1" t="str">
        <f>IF('🔩 PISTON'!A563="","",'🔩 PISTON'!P563)</f>
        <v/>
      </c>
      <c r="I519" s="1" t="str">
        <f>IF('🔩 PISTON'!A563="","",'🔩 PISTON'!Q563)</f>
        <v/>
      </c>
      <c r="J519" s="1" t="str">
        <f>IF('🔩 PISTON'!A563="","",'🔩 PISTON'!D563)</f>
        <v/>
      </c>
      <c r="L519" s="1">
        <f>N(L518)+IF(AND('🔎 TRA CỨU NHANH'!$C$2&lt;&gt;"",OR(ISNUMBER(SEARCH('🔎 TRA CỨU NHANH'!$C$2,$A519)),ISNUMBER(SEARCH('🔎 TRA CỨU NHANH'!$C$2,$B519)))),1,0)</f>
        <v>0</v>
      </c>
      <c r="M519" s="1" t="str">
        <f t="shared" si="16"/>
        <v/>
      </c>
      <c r="N519" s="1">
        <f>N(N518)+IF(AND('💰 BÁO GIÁ'!$C$27&lt;&gt;"",OR(ISNUMBER(SEARCH('💰 BÁO GIÁ'!$C$27,$A519)),ISNUMBER(SEARCH('💰 BÁO GIÁ'!$C$27,$B519)))),1,0)</f>
        <v>0</v>
      </c>
      <c r="O519" s="1" t="str">
        <f t="shared" si="17"/>
        <v/>
      </c>
    </row>
    <row r="520" customHeight="1" spans="1:15">
      <c r="A520" s="1" t="str">
        <f>IF('🔩 PISTON'!A564="","",'🔩 PISTON'!A564)</f>
        <v/>
      </c>
      <c r="B520" s="1" t="str">
        <f>IF('🔩 PISTON'!A564="","","Piston "&amp;'🔩 PISTON'!U564)</f>
        <v/>
      </c>
      <c r="C520" s="1" t="str">
        <f>IF('🔩 PISTON'!A564="","","Piston")</f>
        <v/>
      </c>
      <c r="D520" s="1" t="str">
        <f>IF('🔩 PISTON'!A564="","",'🔩 PISTON'!L564)</f>
        <v/>
      </c>
      <c r="E520" s="1" t="str">
        <f>IF('🔩 PISTON'!A564="","",'🔩 PISTON'!M564)</f>
        <v/>
      </c>
      <c r="F520" s="1" t="str">
        <f>IF('🔩 PISTON'!A564="","",'🔩 PISTON'!N564)</f>
        <v/>
      </c>
      <c r="G520" s="1" t="str">
        <f>IF('🔩 PISTON'!A564="","",'🔩 PISTON'!O564)</f>
        <v/>
      </c>
      <c r="H520" s="1" t="str">
        <f>IF('🔩 PISTON'!A564="","",'🔩 PISTON'!P564)</f>
        <v/>
      </c>
      <c r="I520" s="1" t="str">
        <f>IF('🔩 PISTON'!A564="","",'🔩 PISTON'!Q564)</f>
        <v/>
      </c>
      <c r="J520" s="1" t="str">
        <f>IF('🔩 PISTON'!A564="","",'🔩 PISTON'!D564)</f>
        <v/>
      </c>
      <c r="L520" s="1">
        <f>N(L519)+IF(AND('🔎 TRA CỨU NHANH'!$C$2&lt;&gt;"",OR(ISNUMBER(SEARCH('🔎 TRA CỨU NHANH'!$C$2,$A520)),ISNUMBER(SEARCH('🔎 TRA CỨU NHANH'!$C$2,$B520)))),1,0)</f>
        <v>0</v>
      </c>
      <c r="M520" s="1" t="str">
        <f t="shared" si="16"/>
        <v/>
      </c>
      <c r="N520" s="1">
        <f>N(N519)+IF(AND('💰 BÁO GIÁ'!$C$27&lt;&gt;"",OR(ISNUMBER(SEARCH('💰 BÁO GIÁ'!$C$27,$A520)),ISNUMBER(SEARCH('💰 BÁO GIÁ'!$C$27,$B520)))),1,0)</f>
        <v>0</v>
      </c>
      <c r="O520" s="1" t="str">
        <f t="shared" si="17"/>
        <v/>
      </c>
    </row>
    <row r="521" customHeight="1" spans="1:15">
      <c r="A521" s="1" t="str">
        <f>IF('🔩 PISTON'!A565="","",'🔩 PISTON'!A565)</f>
        <v/>
      </c>
      <c r="B521" s="1" t="str">
        <f>IF('🔩 PISTON'!A565="","","Piston "&amp;'🔩 PISTON'!U565)</f>
        <v/>
      </c>
      <c r="C521" s="1" t="str">
        <f>IF('🔩 PISTON'!A565="","","Piston")</f>
        <v/>
      </c>
      <c r="D521" s="1" t="str">
        <f>IF('🔩 PISTON'!A565="","",'🔩 PISTON'!L565)</f>
        <v/>
      </c>
      <c r="E521" s="1" t="str">
        <f>IF('🔩 PISTON'!A565="","",'🔩 PISTON'!M565)</f>
        <v/>
      </c>
      <c r="F521" s="1" t="str">
        <f>IF('🔩 PISTON'!A565="","",'🔩 PISTON'!N565)</f>
        <v/>
      </c>
      <c r="G521" s="1" t="str">
        <f>IF('🔩 PISTON'!A565="","",'🔩 PISTON'!O565)</f>
        <v/>
      </c>
      <c r="H521" s="1" t="str">
        <f>IF('🔩 PISTON'!A565="","",'🔩 PISTON'!P565)</f>
        <v/>
      </c>
      <c r="I521" s="1" t="str">
        <f>IF('🔩 PISTON'!A565="","",'🔩 PISTON'!Q565)</f>
        <v/>
      </c>
      <c r="J521" s="1" t="str">
        <f>IF('🔩 PISTON'!A565="","",'🔩 PISTON'!D565)</f>
        <v/>
      </c>
      <c r="L521" s="1">
        <f>N(L520)+IF(AND('🔎 TRA CỨU NHANH'!$C$2&lt;&gt;"",OR(ISNUMBER(SEARCH('🔎 TRA CỨU NHANH'!$C$2,$A521)),ISNUMBER(SEARCH('🔎 TRA CỨU NHANH'!$C$2,$B521)))),1,0)</f>
        <v>0</v>
      </c>
      <c r="M521" s="1" t="str">
        <f t="shared" si="16"/>
        <v/>
      </c>
      <c r="N521" s="1">
        <f>N(N520)+IF(AND('💰 BÁO GIÁ'!$C$27&lt;&gt;"",OR(ISNUMBER(SEARCH('💰 BÁO GIÁ'!$C$27,$A521)),ISNUMBER(SEARCH('💰 BÁO GIÁ'!$C$27,$B521)))),1,0)</f>
        <v>0</v>
      </c>
      <c r="O521" s="1" t="str">
        <f t="shared" si="17"/>
        <v/>
      </c>
    </row>
    <row r="522" customHeight="1" spans="1:15">
      <c r="A522" s="1" t="str">
        <f>IF('🔩 PISTON'!A566="","",'🔩 PISTON'!A566)</f>
        <v/>
      </c>
      <c r="B522" s="1" t="str">
        <f>IF('🔩 PISTON'!A566="","","Piston "&amp;'🔩 PISTON'!U566)</f>
        <v/>
      </c>
      <c r="C522" s="1" t="str">
        <f>IF('🔩 PISTON'!A566="","","Piston")</f>
        <v/>
      </c>
      <c r="D522" s="1" t="str">
        <f>IF('🔩 PISTON'!A566="","",'🔩 PISTON'!L566)</f>
        <v/>
      </c>
      <c r="E522" s="1" t="str">
        <f>IF('🔩 PISTON'!A566="","",'🔩 PISTON'!M566)</f>
        <v/>
      </c>
      <c r="F522" s="1" t="str">
        <f>IF('🔩 PISTON'!A566="","",'🔩 PISTON'!N566)</f>
        <v/>
      </c>
      <c r="G522" s="1" t="str">
        <f>IF('🔩 PISTON'!A566="","",'🔩 PISTON'!O566)</f>
        <v/>
      </c>
      <c r="H522" s="1" t="str">
        <f>IF('🔩 PISTON'!A566="","",'🔩 PISTON'!P566)</f>
        <v/>
      </c>
      <c r="I522" s="1" t="str">
        <f>IF('🔩 PISTON'!A566="","",'🔩 PISTON'!Q566)</f>
        <v/>
      </c>
      <c r="J522" s="1" t="str">
        <f>IF('🔩 PISTON'!A566="","",'🔩 PISTON'!D566)</f>
        <v/>
      </c>
      <c r="L522" s="1">
        <f>N(L521)+IF(AND('🔎 TRA CỨU NHANH'!$C$2&lt;&gt;"",OR(ISNUMBER(SEARCH('🔎 TRA CỨU NHANH'!$C$2,$A522)),ISNUMBER(SEARCH('🔎 TRA CỨU NHANH'!$C$2,$B522)))),1,0)</f>
        <v>0</v>
      </c>
      <c r="M522" s="1" t="str">
        <f t="shared" si="16"/>
        <v/>
      </c>
      <c r="N522" s="1">
        <f>N(N521)+IF(AND('💰 BÁO GIÁ'!$C$27&lt;&gt;"",OR(ISNUMBER(SEARCH('💰 BÁO GIÁ'!$C$27,$A522)),ISNUMBER(SEARCH('💰 BÁO GIÁ'!$C$27,$B522)))),1,0)</f>
        <v>0</v>
      </c>
      <c r="O522" s="1" t="str">
        <f t="shared" si="17"/>
        <v/>
      </c>
    </row>
    <row r="523" customHeight="1" spans="1:15">
      <c r="A523" s="1" t="str">
        <f>IF('🔩 PISTON'!A567="","",'🔩 PISTON'!A567)</f>
        <v/>
      </c>
      <c r="B523" s="1" t="str">
        <f>IF('🔩 PISTON'!A567="","","Piston "&amp;'🔩 PISTON'!U567)</f>
        <v/>
      </c>
      <c r="C523" s="1" t="str">
        <f>IF('🔩 PISTON'!A567="","","Piston")</f>
        <v/>
      </c>
      <c r="D523" s="1" t="str">
        <f>IF('🔩 PISTON'!A567="","",'🔩 PISTON'!L567)</f>
        <v/>
      </c>
      <c r="E523" s="1" t="str">
        <f>IF('🔩 PISTON'!A567="","",'🔩 PISTON'!M567)</f>
        <v/>
      </c>
      <c r="F523" s="1" t="str">
        <f>IF('🔩 PISTON'!A567="","",'🔩 PISTON'!N567)</f>
        <v/>
      </c>
      <c r="G523" s="1" t="str">
        <f>IF('🔩 PISTON'!A567="","",'🔩 PISTON'!O567)</f>
        <v/>
      </c>
      <c r="H523" s="1" t="str">
        <f>IF('🔩 PISTON'!A567="","",'🔩 PISTON'!P567)</f>
        <v/>
      </c>
      <c r="I523" s="1" t="str">
        <f>IF('🔩 PISTON'!A567="","",'🔩 PISTON'!Q567)</f>
        <v/>
      </c>
      <c r="J523" s="1" t="str">
        <f>IF('🔩 PISTON'!A567="","",'🔩 PISTON'!D567)</f>
        <v/>
      </c>
      <c r="L523" s="1">
        <f>N(L522)+IF(AND('🔎 TRA CỨU NHANH'!$C$2&lt;&gt;"",OR(ISNUMBER(SEARCH('🔎 TRA CỨU NHANH'!$C$2,$A523)),ISNUMBER(SEARCH('🔎 TRA CỨU NHANH'!$C$2,$B523)))),1,0)</f>
        <v>0</v>
      </c>
      <c r="M523" s="1" t="str">
        <f t="shared" si="16"/>
        <v/>
      </c>
      <c r="N523" s="1">
        <f>N(N522)+IF(AND('💰 BÁO GIÁ'!$C$27&lt;&gt;"",OR(ISNUMBER(SEARCH('💰 BÁO GIÁ'!$C$27,$A523)),ISNUMBER(SEARCH('💰 BÁO GIÁ'!$C$27,$B523)))),1,0)</f>
        <v>0</v>
      </c>
      <c r="O523" s="1" t="str">
        <f t="shared" si="17"/>
        <v/>
      </c>
    </row>
    <row r="524" customHeight="1" spans="1:15">
      <c r="A524" s="1" t="str">
        <f>IF('🔩 PISTON'!A568="","",'🔩 PISTON'!A568)</f>
        <v/>
      </c>
      <c r="B524" s="1" t="str">
        <f>IF('🔩 PISTON'!A568="","","Piston "&amp;'🔩 PISTON'!U568)</f>
        <v/>
      </c>
      <c r="C524" s="1" t="str">
        <f>IF('🔩 PISTON'!A568="","","Piston")</f>
        <v/>
      </c>
      <c r="D524" s="1" t="str">
        <f>IF('🔩 PISTON'!A568="","",'🔩 PISTON'!L568)</f>
        <v/>
      </c>
      <c r="E524" s="1" t="str">
        <f>IF('🔩 PISTON'!A568="","",'🔩 PISTON'!M568)</f>
        <v/>
      </c>
      <c r="F524" s="1" t="str">
        <f>IF('🔩 PISTON'!A568="","",'🔩 PISTON'!N568)</f>
        <v/>
      </c>
      <c r="G524" s="1" t="str">
        <f>IF('🔩 PISTON'!A568="","",'🔩 PISTON'!O568)</f>
        <v/>
      </c>
      <c r="H524" s="1" t="str">
        <f>IF('🔩 PISTON'!A568="","",'🔩 PISTON'!P568)</f>
        <v/>
      </c>
      <c r="I524" s="1" t="str">
        <f>IF('🔩 PISTON'!A568="","",'🔩 PISTON'!Q568)</f>
        <v/>
      </c>
      <c r="J524" s="1" t="str">
        <f>IF('🔩 PISTON'!A568="","",'🔩 PISTON'!D568)</f>
        <v/>
      </c>
      <c r="L524" s="1">
        <f>N(L523)+IF(AND('🔎 TRA CỨU NHANH'!$C$2&lt;&gt;"",OR(ISNUMBER(SEARCH('🔎 TRA CỨU NHANH'!$C$2,$A524)),ISNUMBER(SEARCH('🔎 TRA CỨU NHANH'!$C$2,$B524)))),1,0)</f>
        <v>0</v>
      </c>
      <c r="M524" s="1" t="str">
        <f t="shared" si="16"/>
        <v/>
      </c>
      <c r="N524" s="1">
        <f>N(N523)+IF(AND('💰 BÁO GIÁ'!$C$27&lt;&gt;"",OR(ISNUMBER(SEARCH('💰 BÁO GIÁ'!$C$27,$A524)),ISNUMBER(SEARCH('💰 BÁO GIÁ'!$C$27,$B524)))),1,0)</f>
        <v>0</v>
      </c>
      <c r="O524" s="1" t="str">
        <f t="shared" si="17"/>
        <v/>
      </c>
    </row>
    <row r="525" customHeight="1" spans="1:15">
      <c r="A525" s="1" t="str">
        <f>IF('🔩 PISTON'!A569="","",'🔩 PISTON'!A569)</f>
        <v/>
      </c>
      <c r="B525" s="1" t="str">
        <f>IF('🔩 PISTON'!A569="","","Piston "&amp;'🔩 PISTON'!U569)</f>
        <v/>
      </c>
      <c r="C525" s="1" t="str">
        <f>IF('🔩 PISTON'!A569="","","Piston")</f>
        <v/>
      </c>
      <c r="D525" s="1" t="str">
        <f>IF('🔩 PISTON'!A569="","",'🔩 PISTON'!L569)</f>
        <v/>
      </c>
      <c r="E525" s="1" t="str">
        <f>IF('🔩 PISTON'!A569="","",'🔩 PISTON'!M569)</f>
        <v/>
      </c>
      <c r="F525" s="1" t="str">
        <f>IF('🔩 PISTON'!A569="","",'🔩 PISTON'!N569)</f>
        <v/>
      </c>
      <c r="G525" s="1" t="str">
        <f>IF('🔩 PISTON'!A569="","",'🔩 PISTON'!O569)</f>
        <v/>
      </c>
      <c r="H525" s="1" t="str">
        <f>IF('🔩 PISTON'!A569="","",'🔩 PISTON'!P569)</f>
        <v/>
      </c>
      <c r="I525" s="1" t="str">
        <f>IF('🔩 PISTON'!A569="","",'🔩 PISTON'!Q569)</f>
        <v/>
      </c>
      <c r="J525" s="1" t="str">
        <f>IF('🔩 PISTON'!A569="","",'🔩 PISTON'!D569)</f>
        <v/>
      </c>
      <c r="L525" s="1">
        <f>N(L524)+IF(AND('🔎 TRA CỨU NHANH'!$C$2&lt;&gt;"",OR(ISNUMBER(SEARCH('🔎 TRA CỨU NHANH'!$C$2,$A525)),ISNUMBER(SEARCH('🔎 TRA CỨU NHANH'!$C$2,$B525)))),1,0)</f>
        <v>0</v>
      </c>
      <c r="M525" s="1" t="str">
        <f t="shared" si="16"/>
        <v/>
      </c>
      <c r="N525" s="1">
        <f>N(N524)+IF(AND('💰 BÁO GIÁ'!$C$27&lt;&gt;"",OR(ISNUMBER(SEARCH('💰 BÁO GIÁ'!$C$27,$A525)),ISNUMBER(SEARCH('💰 BÁO GIÁ'!$C$27,$B525)))),1,0)</f>
        <v>0</v>
      </c>
      <c r="O525" s="1" t="str">
        <f t="shared" si="17"/>
        <v/>
      </c>
    </row>
    <row r="526" customHeight="1" spans="1:15">
      <c r="A526" s="1" t="str">
        <f>IF('🔩 PISTON'!A570="","",'🔩 PISTON'!A570)</f>
        <v/>
      </c>
      <c r="B526" s="1" t="str">
        <f>IF('🔩 PISTON'!A570="","","Piston "&amp;'🔩 PISTON'!U570)</f>
        <v/>
      </c>
      <c r="C526" s="1" t="str">
        <f>IF('🔩 PISTON'!A570="","","Piston")</f>
        <v/>
      </c>
      <c r="D526" s="1" t="str">
        <f>IF('🔩 PISTON'!A570="","",'🔩 PISTON'!L570)</f>
        <v/>
      </c>
      <c r="E526" s="1" t="str">
        <f>IF('🔩 PISTON'!A570="","",'🔩 PISTON'!M570)</f>
        <v/>
      </c>
      <c r="F526" s="1" t="str">
        <f>IF('🔩 PISTON'!A570="","",'🔩 PISTON'!N570)</f>
        <v/>
      </c>
      <c r="G526" s="1" t="str">
        <f>IF('🔩 PISTON'!A570="","",'🔩 PISTON'!O570)</f>
        <v/>
      </c>
      <c r="H526" s="1" t="str">
        <f>IF('🔩 PISTON'!A570="","",'🔩 PISTON'!P570)</f>
        <v/>
      </c>
      <c r="I526" s="1" t="str">
        <f>IF('🔩 PISTON'!A570="","",'🔩 PISTON'!Q570)</f>
        <v/>
      </c>
      <c r="J526" s="1" t="str">
        <f>IF('🔩 PISTON'!A570="","",'🔩 PISTON'!D570)</f>
        <v/>
      </c>
      <c r="L526" s="1">
        <f>N(L525)+IF(AND('🔎 TRA CỨU NHANH'!$C$2&lt;&gt;"",OR(ISNUMBER(SEARCH('🔎 TRA CỨU NHANH'!$C$2,$A526)),ISNUMBER(SEARCH('🔎 TRA CỨU NHANH'!$C$2,$B526)))),1,0)</f>
        <v>0</v>
      </c>
      <c r="M526" s="1" t="str">
        <f t="shared" si="16"/>
        <v/>
      </c>
      <c r="N526" s="1">
        <f>N(N525)+IF(AND('💰 BÁO GIÁ'!$C$27&lt;&gt;"",OR(ISNUMBER(SEARCH('💰 BÁO GIÁ'!$C$27,$A526)),ISNUMBER(SEARCH('💰 BÁO GIÁ'!$C$27,$B526)))),1,0)</f>
        <v>0</v>
      </c>
      <c r="O526" s="1" t="str">
        <f t="shared" si="17"/>
        <v/>
      </c>
    </row>
    <row r="527" customHeight="1" spans="1:15">
      <c r="A527" s="1" t="str">
        <f>IF('🔩 PISTON'!A571="","",'🔩 PISTON'!A571)</f>
        <v/>
      </c>
      <c r="B527" s="1" t="str">
        <f>IF('🔩 PISTON'!A571="","","Piston "&amp;'🔩 PISTON'!U571)</f>
        <v/>
      </c>
      <c r="C527" s="1" t="str">
        <f>IF('🔩 PISTON'!A571="","","Piston")</f>
        <v/>
      </c>
      <c r="D527" s="1" t="str">
        <f>IF('🔩 PISTON'!A571="","",'🔩 PISTON'!L571)</f>
        <v/>
      </c>
      <c r="E527" s="1" t="str">
        <f>IF('🔩 PISTON'!A571="","",'🔩 PISTON'!M571)</f>
        <v/>
      </c>
      <c r="F527" s="1" t="str">
        <f>IF('🔩 PISTON'!A571="","",'🔩 PISTON'!N571)</f>
        <v/>
      </c>
      <c r="G527" s="1" t="str">
        <f>IF('🔩 PISTON'!A571="","",'🔩 PISTON'!O571)</f>
        <v/>
      </c>
      <c r="H527" s="1" t="str">
        <f>IF('🔩 PISTON'!A571="","",'🔩 PISTON'!P571)</f>
        <v/>
      </c>
      <c r="I527" s="1" t="str">
        <f>IF('🔩 PISTON'!A571="","",'🔩 PISTON'!Q571)</f>
        <v/>
      </c>
      <c r="J527" s="1" t="str">
        <f>IF('🔩 PISTON'!A571="","",'🔩 PISTON'!D571)</f>
        <v/>
      </c>
      <c r="L527" s="1">
        <f>N(L526)+IF(AND('🔎 TRA CỨU NHANH'!$C$2&lt;&gt;"",OR(ISNUMBER(SEARCH('🔎 TRA CỨU NHANH'!$C$2,$A527)),ISNUMBER(SEARCH('🔎 TRA CỨU NHANH'!$C$2,$B527)))),1,0)</f>
        <v>0</v>
      </c>
      <c r="M527" s="1" t="str">
        <f t="shared" si="16"/>
        <v/>
      </c>
      <c r="N527" s="1">
        <f>N(N526)+IF(AND('💰 BÁO GIÁ'!$C$27&lt;&gt;"",OR(ISNUMBER(SEARCH('💰 BÁO GIÁ'!$C$27,$A527)),ISNUMBER(SEARCH('💰 BÁO GIÁ'!$C$27,$B527)))),1,0)</f>
        <v>0</v>
      </c>
      <c r="O527" s="1" t="str">
        <f t="shared" si="17"/>
        <v/>
      </c>
    </row>
    <row r="528" customHeight="1" spans="1:15">
      <c r="A528" s="1" t="str">
        <f>IF('🔩 PISTON'!A572="","",'🔩 PISTON'!A572)</f>
        <v/>
      </c>
      <c r="B528" s="1" t="str">
        <f>IF('🔩 PISTON'!A572="","","Piston "&amp;'🔩 PISTON'!U572)</f>
        <v/>
      </c>
      <c r="C528" s="1" t="str">
        <f>IF('🔩 PISTON'!A572="","","Piston")</f>
        <v/>
      </c>
      <c r="D528" s="1" t="str">
        <f>IF('🔩 PISTON'!A572="","",'🔩 PISTON'!L572)</f>
        <v/>
      </c>
      <c r="E528" s="1" t="str">
        <f>IF('🔩 PISTON'!A572="","",'🔩 PISTON'!M572)</f>
        <v/>
      </c>
      <c r="F528" s="1" t="str">
        <f>IF('🔩 PISTON'!A572="","",'🔩 PISTON'!N572)</f>
        <v/>
      </c>
      <c r="G528" s="1" t="str">
        <f>IF('🔩 PISTON'!A572="","",'🔩 PISTON'!O572)</f>
        <v/>
      </c>
      <c r="H528" s="1" t="str">
        <f>IF('🔩 PISTON'!A572="","",'🔩 PISTON'!P572)</f>
        <v/>
      </c>
      <c r="I528" s="1" t="str">
        <f>IF('🔩 PISTON'!A572="","",'🔩 PISTON'!Q572)</f>
        <v/>
      </c>
      <c r="J528" s="1" t="str">
        <f>IF('🔩 PISTON'!A572="","",'🔩 PISTON'!D572)</f>
        <v/>
      </c>
      <c r="L528" s="1">
        <f>N(L527)+IF(AND('🔎 TRA CỨU NHANH'!$C$2&lt;&gt;"",OR(ISNUMBER(SEARCH('🔎 TRA CỨU NHANH'!$C$2,$A528)),ISNUMBER(SEARCH('🔎 TRA CỨU NHANH'!$C$2,$B528)))),1,0)</f>
        <v>0</v>
      </c>
      <c r="M528" s="1" t="str">
        <f t="shared" si="16"/>
        <v/>
      </c>
      <c r="N528" s="1">
        <f>N(N527)+IF(AND('💰 BÁO GIÁ'!$C$27&lt;&gt;"",OR(ISNUMBER(SEARCH('💰 BÁO GIÁ'!$C$27,$A528)),ISNUMBER(SEARCH('💰 BÁO GIÁ'!$C$27,$B528)))),1,0)</f>
        <v>0</v>
      </c>
      <c r="O528" s="1" t="str">
        <f t="shared" si="17"/>
        <v/>
      </c>
    </row>
    <row r="529" customHeight="1" spans="1:15">
      <c r="A529" s="1" t="str">
        <f>IF('🔩 PISTON'!A573="","",'🔩 PISTON'!A573)</f>
        <v/>
      </c>
      <c r="B529" s="1" t="str">
        <f>IF('🔩 PISTON'!A573="","","Piston "&amp;'🔩 PISTON'!U573)</f>
        <v/>
      </c>
      <c r="C529" s="1" t="str">
        <f>IF('🔩 PISTON'!A573="","","Piston")</f>
        <v/>
      </c>
      <c r="D529" s="1" t="str">
        <f>IF('🔩 PISTON'!A573="","",'🔩 PISTON'!L573)</f>
        <v/>
      </c>
      <c r="E529" s="1" t="str">
        <f>IF('🔩 PISTON'!A573="","",'🔩 PISTON'!M573)</f>
        <v/>
      </c>
      <c r="F529" s="1" t="str">
        <f>IF('🔩 PISTON'!A573="","",'🔩 PISTON'!N573)</f>
        <v/>
      </c>
      <c r="G529" s="1" t="str">
        <f>IF('🔩 PISTON'!A573="","",'🔩 PISTON'!O573)</f>
        <v/>
      </c>
      <c r="H529" s="1" t="str">
        <f>IF('🔩 PISTON'!A573="","",'🔩 PISTON'!P573)</f>
        <v/>
      </c>
      <c r="I529" s="1" t="str">
        <f>IF('🔩 PISTON'!A573="","",'🔩 PISTON'!Q573)</f>
        <v/>
      </c>
      <c r="J529" s="1" t="str">
        <f>IF('🔩 PISTON'!A573="","",'🔩 PISTON'!D573)</f>
        <v/>
      </c>
      <c r="L529" s="1">
        <f>N(L528)+IF(AND('🔎 TRA CỨU NHANH'!$C$2&lt;&gt;"",OR(ISNUMBER(SEARCH('🔎 TRA CỨU NHANH'!$C$2,$A529)),ISNUMBER(SEARCH('🔎 TRA CỨU NHANH'!$C$2,$B529)))),1,0)</f>
        <v>0</v>
      </c>
      <c r="M529" s="1" t="str">
        <f t="shared" si="16"/>
        <v/>
      </c>
      <c r="N529" s="1">
        <f>N(N528)+IF(AND('💰 BÁO GIÁ'!$C$27&lt;&gt;"",OR(ISNUMBER(SEARCH('💰 BÁO GIÁ'!$C$27,$A529)),ISNUMBER(SEARCH('💰 BÁO GIÁ'!$C$27,$B529)))),1,0)</f>
        <v>0</v>
      </c>
      <c r="O529" s="1" t="str">
        <f t="shared" si="17"/>
        <v/>
      </c>
    </row>
    <row r="530" customHeight="1" spans="1:15">
      <c r="A530" s="1" t="str">
        <f>IF('🔩 PISTON'!A574="","",'🔩 PISTON'!A574)</f>
        <v/>
      </c>
      <c r="B530" s="1" t="str">
        <f>IF('🔩 PISTON'!A574="","","Piston "&amp;'🔩 PISTON'!U574)</f>
        <v/>
      </c>
      <c r="C530" s="1" t="str">
        <f>IF('🔩 PISTON'!A574="","","Piston")</f>
        <v/>
      </c>
      <c r="D530" s="1" t="str">
        <f>IF('🔩 PISTON'!A574="","",'🔩 PISTON'!L574)</f>
        <v/>
      </c>
      <c r="E530" s="1" t="str">
        <f>IF('🔩 PISTON'!A574="","",'🔩 PISTON'!M574)</f>
        <v/>
      </c>
      <c r="F530" s="1" t="str">
        <f>IF('🔩 PISTON'!A574="","",'🔩 PISTON'!N574)</f>
        <v/>
      </c>
      <c r="G530" s="1" t="str">
        <f>IF('🔩 PISTON'!A574="","",'🔩 PISTON'!O574)</f>
        <v/>
      </c>
      <c r="H530" s="1" t="str">
        <f>IF('🔩 PISTON'!A574="","",'🔩 PISTON'!P574)</f>
        <v/>
      </c>
      <c r="I530" s="1" t="str">
        <f>IF('🔩 PISTON'!A574="","",'🔩 PISTON'!Q574)</f>
        <v/>
      </c>
      <c r="J530" s="1" t="str">
        <f>IF('🔩 PISTON'!A574="","",'🔩 PISTON'!D574)</f>
        <v/>
      </c>
      <c r="L530" s="1">
        <f>N(L529)+IF(AND('🔎 TRA CỨU NHANH'!$C$2&lt;&gt;"",OR(ISNUMBER(SEARCH('🔎 TRA CỨU NHANH'!$C$2,$A530)),ISNUMBER(SEARCH('🔎 TRA CỨU NHANH'!$C$2,$B530)))),1,0)</f>
        <v>0</v>
      </c>
      <c r="M530" s="1" t="str">
        <f t="shared" si="16"/>
        <v/>
      </c>
      <c r="N530" s="1">
        <f>N(N529)+IF(AND('💰 BÁO GIÁ'!$C$27&lt;&gt;"",OR(ISNUMBER(SEARCH('💰 BÁO GIÁ'!$C$27,$A530)),ISNUMBER(SEARCH('💰 BÁO GIÁ'!$C$27,$B530)))),1,0)</f>
        <v>0</v>
      </c>
      <c r="O530" s="1" t="str">
        <f t="shared" si="17"/>
        <v/>
      </c>
    </row>
    <row r="531" customHeight="1" spans="1:15">
      <c r="A531" s="1" t="str">
        <f>IF('🔩 PISTON'!A575="","",'🔩 PISTON'!A575)</f>
        <v/>
      </c>
      <c r="B531" s="1" t="str">
        <f>IF('🔩 PISTON'!A575="","","Piston "&amp;'🔩 PISTON'!U575)</f>
        <v/>
      </c>
      <c r="C531" s="1" t="str">
        <f>IF('🔩 PISTON'!A575="","","Piston")</f>
        <v/>
      </c>
      <c r="D531" s="1" t="str">
        <f>IF('🔩 PISTON'!A575="","",'🔩 PISTON'!L575)</f>
        <v/>
      </c>
      <c r="E531" s="1" t="str">
        <f>IF('🔩 PISTON'!A575="","",'🔩 PISTON'!M575)</f>
        <v/>
      </c>
      <c r="F531" s="1" t="str">
        <f>IF('🔩 PISTON'!A575="","",'🔩 PISTON'!N575)</f>
        <v/>
      </c>
      <c r="G531" s="1" t="str">
        <f>IF('🔩 PISTON'!A575="","",'🔩 PISTON'!O575)</f>
        <v/>
      </c>
      <c r="H531" s="1" t="str">
        <f>IF('🔩 PISTON'!A575="","",'🔩 PISTON'!P575)</f>
        <v/>
      </c>
      <c r="I531" s="1" t="str">
        <f>IF('🔩 PISTON'!A575="","",'🔩 PISTON'!Q575)</f>
        <v/>
      </c>
      <c r="J531" s="1" t="str">
        <f>IF('🔩 PISTON'!A575="","",'🔩 PISTON'!D575)</f>
        <v/>
      </c>
      <c r="L531" s="1">
        <f>N(L530)+IF(AND('🔎 TRA CỨU NHANH'!$C$2&lt;&gt;"",OR(ISNUMBER(SEARCH('🔎 TRA CỨU NHANH'!$C$2,$A531)),ISNUMBER(SEARCH('🔎 TRA CỨU NHANH'!$C$2,$B531)))),1,0)</f>
        <v>0</v>
      </c>
      <c r="M531" s="1" t="str">
        <f t="shared" si="16"/>
        <v/>
      </c>
      <c r="N531" s="1">
        <f>N(N530)+IF(AND('💰 BÁO GIÁ'!$C$27&lt;&gt;"",OR(ISNUMBER(SEARCH('💰 BÁO GIÁ'!$C$27,$A531)),ISNUMBER(SEARCH('💰 BÁO GIÁ'!$C$27,$B531)))),1,0)</f>
        <v>0</v>
      </c>
      <c r="O531" s="1" t="str">
        <f t="shared" si="17"/>
        <v/>
      </c>
    </row>
    <row r="532" customHeight="1" spans="1:15">
      <c r="A532" s="1" t="str">
        <f>IF('🔩 PISTON'!A576="","",'🔩 PISTON'!A576)</f>
        <v/>
      </c>
      <c r="B532" s="1" t="str">
        <f>IF('🔩 PISTON'!A576="","","Piston "&amp;'🔩 PISTON'!U576)</f>
        <v/>
      </c>
      <c r="C532" s="1" t="str">
        <f>IF('🔩 PISTON'!A576="","","Piston")</f>
        <v/>
      </c>
      <c r="D532" s="1" t="str">
        <f>IF('🔩 PISTON'!A576="","",'🔩 PISTON'!L576)</f>
        <v/>
      </c>
      <c r="E532" s="1" t="str">
        <f>IF('🔩 PISTON'!A576="","",'🔩 PISTON'!M576)</f>
        <v/>
      </c>
      <c r="F532" s="1" t="str">
        <f>IF('🔩 PISTON'!A576="","",'🔩 PISTON'!N576)</f>
        <v/>
      </c>
      <c r="G532" s="1" t="str">
        <f>IF('🔩 PISTON'!A576="","",'🔩 PISTON'!O576)</f>
        <v/>
      </c>
      <c r="H532" s="1" t="str">
        <f>IF('🔩 PISTON'!A576="","",'🔩 PISTON'!P576)</f>
        <v/>
      </c>
      <c r="I532" s="1" t="str">
        <f>IF('🔩 PISTON'!A576="","",'🔩 PISTON'!Q576)</f>
        <v/>
      </c>
      <c r="J532" s="1" t="str">
        <f>IF('🔩 PISTON'!A576="","",'🔩 PISTON'!D576)</f>
        <v/>
      </c>
      <c r="L532" s="1">
        <f>N(L531)+IF(AND('🔎 TRA CỨU NHANH'!$C$2&lt;&gt;"",OR(ISNUMBER(SEARCH('🔎 TRA CỨU NHANH'!$C$2,$A532)),ISNUMBER(SEARCH('🔎 TRA CỨU NHANH'!$C$2,$B532)))),1,0)</f>
        <v>0</v>
      </c>
      <c r="M532" s="1" t="str">
        <f t="shared" si="16"/>
        <v/>
      </c>
      <c r="N532" s="1">
        <f>N(N531)+IF(AND('💰 BÁO GIÁ'!$C$27&lt;&gt;"",OR(ISNUMBER(SEARCH('💰 BÁO GIÁ'!$C$27,$A532)),ISNUMBER(SEARCH('💰 BÁO GIÁ'!$C$27,$B532)))),1,0)</f>
        <v>0</v>
      </c>
      <c r="O532" s="1" t="str">
        <f t="shared" si="17"/>
        <v/>
      </c>
    </row>
    <row r="533" customHeight="1" spans="1:15">
      <c r="A533" s="1" t="str">
        <f>IF('🔩 PISTON'!A577="","",'🔩 PISTON'!A577)</f>
        <v/>
      </c>
      <c r="B533" s="1" t="str">
        <f>IF('🔩 PISTON'!A577="","","Piston "&amp;'🔩 PISTON'!U577)</f>
        <v/>
      </c>
      <c r="C533" s="1" t="str">
        <f>IF('🔩 PISTON'!A577="","","Piston")</f>
        <v/>
      </c>
      <c r="D533" s="1" t="str">
        <f>IF('🔩 PISTON'!A577="","",'🔩 PISTON'!L577)</f>
        <v/>
      </c>
      <c r="E533" s="1" t="str">
        <f>IF('🔩 PISTON'!A577="","",'🔩 PISTON'!M577)</f>
        <v/>
      </c>
      <c r="F533" s="1" t="str">
        <f>IF('🔩 PISTON'!A577="","",'🔩 PISTON'!N577)</f>
        <v/>
      </c>
      <c r="G533" s="1" t="str">
        <f>IF('🔩 PISTON'!A577="","",'🔩 PISTON'!O577)</f>
        <v/>
      </c>
      <c r="H533" s="1" t="str">
        <f>IF('🔩 PISTON'!A577="","",'🔩 PISTON'!P577)</f>
        <v/>
      </c>
      <c r="I533" s="1" t="str">
        <f>IF('🔩 PISTON'!A577="","",'🔩 PISTON'!Q577)</f>
        <v/>
      </c>
      <c r="J533" s="1" t="str">
        <f>IF('🔩 PISTON'!A577="","",'🔩 PISTON'!D577)</f>
        <v/>
      </c>
      <c r="L533" s="1">
        <f>N(L532)+IF(AND('🔎 TRA CỨU NHANH'!$C$2&lt;&gt;"",OR(ISNUMBER(SEARCH('🔎 TRA CỨU NHANH'!$C$2,$A533)),ISNUMBER(SEARCH('🔎 TRA CỨU NHANH'!$C$2,$B533)))),1,0)</f>
        <v>0</v>
      </c>
      <c r="M533" s="1" t="str">
        <f t="shared" si="16"/>
        <v/>
      </c>
      <c r="N533" s="1">
        <f>N(N532)+IF(AND('💰 BÁO GIÁ'!$C$27&lt;&gt;"",OR(ISNUMBER(SEARCH('💰 BÁO GIÁ'!$C$27,$A533)),ISNUMBER(SEARCH('💰 BÁO GIÁ'!$C$27,$B533)))),1,0)</f>
        <v>0</v>
      </c>
      <c r="O533" s="1" t="str">
        <f t="shared" si="17"/>
        <v/>
      </c>
    </row>
    <row r="534" customHeight="1" spans="1:15">
      <c r="A534" s="1" t="str">
        <f>IF('🔩 PISTON'!A578="","",'🔩 PISTON'!A578)</f>
        <v/>
      </c>
      <c r="B534" s="1" t="str">
        <f>IF('🔩 PISTON'!A578="","","Piston "&amp;'🔩 PISTON'!U578)</f>
        <v/>
      </c>
      <c r="C534" s="1" t="str">
        <f>IF('🔩 PISTON'!A578="","","Piston")</f>
        <v/>
      </c>
      <c r="D534" s="1" t="str">
        <f>IF('🔩 PISTON'!A578="","",'🔩 PISTON'!L578)</f>
        <v/>
      </c>
      <c r="E534" s="1" t="str">
        <f>IF('🔩 PISTON'!A578="","",'🔩 PISTON'!M578)</f>
        <v/>
      </c>
      <c r="F534" s="1" t="str">
        <f>IF('🔩 PISTON'!A578="","",'🔩 PISTON'!N578)</f>
        <v/>
      </c>
      <c r="G534" s="1" t="str">
        <f>IF('🔩 PISTON'!A578="","",'🔩 PISTON'!O578)</f>
        <v/>
      </c>
      <c r="H534" s="1" t="str">
        <f>IF('🔩 PISTON'!A578="","",'🔩 PISTON'!P578)</f>
        <v/>
      </c>
      <c r="I534" s="1" t="str">
        <f>IF('🔩 PISTON'!A578="","",'🔩 PISTON'!Q578)</f>
        <v/>
      </c>
      <c r="J534" s="1" t="str">
        <f>IF('🔩 PISTON'!A578="","",'🔩 PISTON'!D578)</f>
        <v/>
      </c>
      <c r="L534" s="1">
        <f>N(L533)+IF(AND('🔎 TRA CỨU NHANH'!$C$2&lt;&gt;"",OR(ISNUMBER(SEARCH('🔎 TRA CỨU NHANH'!$C$2,$A534)),ISNUMBER(SEARCH('🔎 TRA CỨU NHANH'!$C$2,$B534)))),1,0)</f>
        <v>0</v>
      </c>
      <c r="M534" s="1" t="str">
        <f t="shared" si="16"/>
        <v/>
      </c>
      <c r="N534" s="1">
        <f>N(N533)+IF(AND('💰 BÁO GIÁ'!$C$27&lt;&gt;"",OR(ISNUMBER(SEARCH('💰 BÁO GIÁ'!$C$27,$A534)),ISNUMBER(SEARCH('💰 BÁO GIÁ'!$C$27,$B534)))),1,0)</f>
        <v>0</v>
      </c>
      <c r="O534" s="1" t="str">
        <f t="shared" si="17"/>
        <v/>
      </c>
    </row>
    <row r="535" customHeight="1" spans="1:15">
      <c r="A535" s="1" t="str">
        <f>IF('🔩 PISTON'!A579="","",'🔩 PISTON'!A579)</f>
        <v/>
      </c>
      <c r="B535" s="1" t="str">
        <f>IF('🔩 PISTON'!A579="","","Piston "&amp;'🔩 PISTON'!U579)</f>
        <v/>
      </c>
      <c r="C535" s="1" t="str">
        <f>IF('🔩 PISTON'!A579="","","Piston")</f>
        <v/>
      </c>
      <c r="D535" s="1" t="str">
        <f>IF('🔩 PISTON'!A579="","",'🔩 PISTON'!L579)</f>
        <v/>
      </c>
      <c r="E535" s="1" t="str">
        <f>IF('🔩 PISTON'!A579="","",'🔩 PISTON'!M579)</f>
        <v/>
      </c>
      <c r="F535" s="1" t="str">
        <f>IF('🔩 PISTON'!A579="","",'🔩 PISTON'!N579)</f>
        <v/>
      </c>
      <c r="G535" s="1" t="str">
        <f>IF('🔩 PISTON'!A579="","",'🔩 PISTON'!O579)</f>
        <v/>
      </c>
      <c r="H535" s="1" t="str">
        <f>IF('🔩 PISTON'!A579="","",'🔩 PISTON'!P579)</f>
        <v/>
      </c>
      <c r="I535" s="1" t="str">
        <f>IF('🔩 PISTON'!A579="","",'🔩 PISTON'!Q579)</f>
        <v/>
      </c>
      <c r="J535" s="1" t="str">
        <f>IF('🔩 PISTON'!A579="","",'🔩 PISTON'!D579)</f>
        <v/>
      </c>
      <c r="L535" s="1">
        <f>N(L534)+IF(AND('🔎 TRA CỨU NHANH'!$C$2&lt;&gt;"",OR(ISNUMBER(SEARCH('🔎 TRA CỨU NHANH'!$C$2,$A535)),ISNUMBER(SEARCH('🔎 TRA CỨU NHANH'!$C$2,$B535)))),1,0)</f>
        <v>0</v>
      </c>
      <c r="M535" s="1" t="str">
        <f t="shared" si="16"/>
        <v/>
      </c>
      <c r="N535" s="1">
        <f>N(N534)+IF(AND('💰 BÁO GIÁ'!$C$27&lt;&gt;"",OR(ISNUMBER(SEARCH('💰 BÁO GIÁ'!$C$27,$A535)),ISNUMBER(SEARCH('💰 BÁO GIÁ'!$C$27,$B535)))),1,0)</f>
        <v>0</v>
      </c>
      <c r="O535" s="1" t="str">
        <f t="shared" si="17"/>
        <v/>
      </c>
    </row>
    <row r="536" customHeight="1" spans="1:15">
      <c r="A536" s="1" t="str">
        <f>IF('🔩 PISTON'!A580="","",'🔩 PISTON'!A580)</f>
        <v/>
      </c>
      <c r="B536" s="1" t="str">
        <f>IF('🔩 PISTON'!A580="","","Piston "&amp;'🔩 PISTON'!U580)</f>
        <v/>
      </c>
      <c r="C536" s="1" t="str">
        <f>IF('🔩 PISTON'!A580="","","Piston")</f>
        <v/>
      </c>
      <c r="D536" s="1" t="str">
        <f>IF('🔩 PISTON'!A580="","",'🔩 PISTON'!L580)</f>
        <v/>
      </c>
      <c r="E536" s="1" t="str">
        <f>IF('🔩 PISTON'!A580="","",'🔩 PISTON'!M580)</f>
        <v/>
      </c>
      <c r="F536" s="1" t="str">
        <f>IF('🔩 PISTON'!A580="","",'🔩 PISTON'!N580)</f>
        <v/>
      </c>
      <c r="G536" s="1" t="str">
        <f>IF('🔩 PISTON'!A580="","",'🔩 PISTON'!O580)</f>
        <v/>
      </c>
      <c r="H536" s="1" t="str">
        <f>IF('🔩 PISTON'!A580="","",'🔩 PISTON'!P580)</f>
        <v/>
      </c>
      <c r="I536" s="1" t="str">
        <f>IF('🔩 PISTON'!A580="","",'🔩 PISTON'!Q580)</f>
        <v/>
      </c>
      <c r="J536" s="1" t="str">
        <f>IF('🔩 PISTON'!A580="","",'🔩 PISTON'!D580)</f>
        <v/>
      </c>
      <c r="L536" s="1">
        <f>N(L535)+IF(AND('🔎 TRA CỨU NHANH'!$C$2&lt;&gt;"",OR(ISNUMBER(SEARCH('🔎 TRA CỨU NHANH'!$C$2,$A536)),ISNUMBER(SEARCH('🔎 TRA CỨU NHANH'!$C$2,$B536)))),1,0)</f>
        <v>0</v>
      </c>
      <c r="M536" s="1" t="str">
        <f t="shared" si="16"/>
        <v/>
      </c>
      <c r="N536" s="1">
        <f>N(N535)+IF(AND('💰 BÁO GIÁ'!$C$27&lt;&gt;"",OR(ISNUMBER(SEARCH('💰 BÁO GIÁ'!$C$27,$A536)),ISNUMBER(SEARCH('💰 BÁO GIÁ'!$C$27,$B536)))),1,0)</f>
        <v>0</v>
      </c>
      <c r="O536" s="1" t="str">
        <f t="shared" si="17"/>
        <v/>
      </c>
    </row>
    <row r="537" customHeight="1" spans="1:15">
      <c r="A537" s="1" t="str">
        <f>IF('🔩 PISTON'!A581="","",'🔩 PISTON'!A581)</f>
        <v/>
      </c>
      <c r="B537" s="1" t="str">
        <f>IF('🔩 PISTON'!A581="","","Piston "&amp;'🔩 PISTON'!U581)</f>
        <v/>
      </c>
      <c r="C537" s="1" t="str">
        <f>IF('🔩 PISTON'!A581="","","Piston")</f>
        <v/>
      </c>
      <c r="D537" s="1" t="str">
        <f>IF('🔩 PISTON'!A581="","",'🔩 PISTON'!L581)</f>
        <v/>
      </c>
      <c r="E537" s="1" t="str">
        <f>IF('🔩 PISTON'!A581="","",'🔩 PISTON'!M581)</f>
        <v/>
      </c>
      <c r="F537" s="1" t="str">
        <f>IF('🔩 PISTON'!A581="","",'🔩 PISTON'!N581)</f>
        <v/>
      </c>
      <c r="G537" s="1" t="str">
        <f>IF('🔩 PISTON'!A581="","",'🔩 PISTON'!O581)</f>
        <v/>
      </c>
      <c r="H537" s="1" t="str">
        <f>IF('🔩 PISTON'!A581="","",'🔩 PISTON'!P581)</f>
        <v/>
      </c>
      <c r="I537" s="1" t="str">
        <f>IF('🔩 PISTON'!A581="","",'🔩 PISTON'!Q581)</f>
        <v/>
      </c>
      <c r="J537" s="1" t="str">
        <f>IF('🔩 PISTON'!A581="","",'🔩 PISTON'!D581)</f>
        <v/>
      </c>
      <c r="L537" s="1">
        <f>N(L536)+IF(AND('🔎 TRA CỨU NHANH'!$C$2&lt;&gt;"",OR(ISNUMBER(SEARCH('🔎 TRA CỨU NHANH'!$C$2,$A537)),ISNUMBER(SEARCH('🔎 TRA CỨU NHANH'!$C$2,$B537)))),1,0)</f>
        <v>0</v>
      </c>
      <c r="M537" s="1" t="str">
        <f t="shared" si="16"/>
        <v/>
      </c>
      <c r="N537" s="1">
        <f>N(N536)+IF(AND('💰 BÁO GIÁ'!$C$27&lt;&gt;"",OR(ISNUMBER(SEARCH('💰 BÁO GIÁ'!$C$27,$A537)),ISNUMBER(SEARCH('💰 BÁO GIÁ'!$C$27,$B537)))),1,0)</f>
        <v>0</v>
      </c>
      <c r="O537" s="1" t="str">
        <f t="shared" si="17"/>
        <v/>
      </c>
    </row>
    <row r="538" customHeight="1" spans="1:15">
      <c r="A538" s="1" t="str">
        <f>IF('🔩 PISTON'!A582="","",'🔩 PISTON'!A582)</f>
        <v/>
      </c>
      <c r="B538" s="1" t="str">
        <f>IF('🔩 PISTON'!A582="","","Piston "&amp;'🔩 PISTON'!U582)</f>
        <v/>
      </c>
      <c r="C538" s="1" t="str">
        <f>IF('🔩 PISTON'!A582="","","Piston")</f>
        <v/>
      </c>
      <c r="D538" s="1" t="str">
        <f>IF('🔩 PISTON'!A582="","",'🔩 PISTON'!L582)</f>
        <v/>
      </c>
      <c r="E538" s="1" t="str">
        <f>IF('🔩 PISTON'!A582="","",'🔩 PISTON'!M582)</f>
        <v/>
      </c>
      <c r="F538" s="1" t="str">
        <f>IF('🔩 PISTON'!A582="","",'🔩 PISTON'!N582)</f>
        <v/>
      </c>
      <c r="G538" s="1" t="str">
        <f>IF('🔩 PISTON'!A582="","",'🔩 PISTON'!O582)</f>
        <v/>
      </c>
      <c r="H538" s="1" t="str">
        <f>IF('🔩 PISTON'!A582="","",'🔩 PISTON'!P582)</f>
        <v/>
      </c>
      <c r="I538" s="1" t="str">
        <f>IF('🔩 PISTON'!A582="","",'🔩 PISTON'!Q582)</f>
        <v/>
      </c>
      <c r="J538" s="1" t="str">
        <f>IF('🔩 PISTON'!A582="","",'🔩 PISTON'!D582)</f>
        <v/>
      </c>
      <c r="L538" s="1">
        <f>N(L537)+IF(AND('🔎 TRA CỨU NHANH'!$C$2&lt;&gt;"",OR(ISNUMBER(SEARCH('🔎 TRA CỨU NHANH'!$C$2,$A538)),ISNUMBER(SEARCH('🔎 TRA CỨU NHANH'!$C$2,$B538)))),1,0)</f>
        <v>0</v>
      </c>
      <c r="M538" s="1" t="str">
        <f t="shared" si="16"/>
        <v/>
      </c>
      <c r="N538" s="1">
        <f>N(N537)+IF(AND('💰 BÁO GIÁ'!$C$27&lt;&gt;"",OR(ISNUMBER(SEARCH('💰 BÁO GIÁ'!$C$27,$A538)),ISNUMBER(SEARCH('💰 BÁO GIÁ'!$C$27,$B538)))),1,0)</f>
        <v>0</v>
      </c>
      <c r="O538" s="1" t="str">
        <f t="shared" si="17"/>
        <v/>
      </c>
    </row>
    <row r="539" customHeight="1" spans="1:15">
      <c r="A539" s="1" t="str">
        <f>IF('🔩 PISTON'!A583="","",'🔩 PISTON'!A583)</f>
        <v/>
      </c>
      <c r="B539" s="1" t="str">
        <f>IF('🔩 PISTON'!A583="","","Piston "&amp;'🔩 PISTON'!U583)</f>
        <v/>
      </c>
      <c r="C539" s="1" t="str">
        <f>IF('🔩 PISTON'!A583="","","Piston")</f>
        <v/>
      </c>
      <c r="D539" s="1" t="str">
        <f>IF('🔩 PISTON'!A583="","",'🔩 PISTON'!L583)</f>
        <v/>
      </c>
      <c r="E539" s="1" t="str">
        <f>IF('🔩 PISTON'!A583="","",'🔩 PISTON'!M583)</f>
        <v/>
      </c>
      <c r="F539" s="1" t="str">
        <f>IF('🔩 PISTON'!A583="","",'🔩 PISTON'!N583)</f>
        <v/>
      </c>
      <c r="G539" s="1" t="str">
        <f>IF('🔩 PISTON'!A583="","",'🔩 PISTON'!O583)</f>
        <v/>
      </c>
      <c r="H539" s="1" t="str">
        <f>IF('🔩 PISTON'!A583="","",'🔩 PISTON'!P583)</f>
        <v/>
      </c>
      <c r="I539" s="1" t="str">
        <f>IF('🔩 PISTON'!A583="","",'🔩 PISTON'!Q583)</f>
        <v/>
      </c>
      <c r="J539" s="1" t="str">
        <f>IF('🔩 PISTON'!A583="","",'🔩 PISTON'!D583)</f>
        <v/>
      </c>
      <c r="L539" s="1">
        <f>N(L538)+IF(AND('🔎 TRA CỨU NHANH'!$C$2&lt;&gt;"",OR(ISNUMBER(SEARCH('🔎 TRA CỨU NHANH'!$C$2,$A539)),ISNUMBER(SEARCH('🔎 TRA CỨU NHANH'!$C$2,$B539)))),1,0)</f>
        <v>0</v>
      </c>
      <c r="M539" s="1" t="str">
        <f t="shared" si="16"/>
        <v/>
      </c>
      <c r="N539" s="1">
        <f>N(N538)+IF(AND('💰 BÁO GIÁ'!$C$27&lt;&gt;"",OR(ISNUMBER(SEARCH('💰 BÁO GIÁ'!$C$27,$A539)),ISNUMBER(SEARCH('💰 BÁO GIÁ'!$C$27,$B539)))),1,0)</f>
        <v>0</v>
      </c>
      <c r="O539" s="1" t="str">
        <f t="shared" si="17"/>
        <v/>
      </c>
    </row>
    <row r="540" customHeight="1" spans="1:15">
      <c r="A540" s="1" t="str">
        <f>IF('🔩 PISTON'!A584="","",'🔩 PISTON'!A584)</f>
        <v/>
      </c>
      <c r="B540" s="1" t="str">
        <f>IF('🔩 PISTON'!A584="","","Piston "&amp;'🔩 PISTON'!U584)</f>
        <v/>
      </c>
      <c r="C540" s="1" t="str">
        <f>IF('🔩 PISTON'!A584="","","Piston")</f>
        <v/>
      </c>
      <c r="D540" s="1" t="str">
        <f>IF('🔩 PISTON'!A584="","",'🔩 PISTON'!L584)</f>
        <v/>
      </c>
      <c r="E540" s="1" t="str">
        <f>IF('🔩 PISTON'!A584="","",'🔩 PISTON'!M584)</f>
        <v/>
      </c>
      <c r="F540" s="1" t="str">
        <f>IF('🔩 PISTON'!A584="","",'🔩 PISTON'!N584)</f>
        <v/>
      </c>
      <c r="G540" s="1" t="str">
        <f>IF('🔩 PISTON'!A584="","",'🔩 PISTON'!O584)</f>
        <v/>
      </c>
      <c r="H540" s="1" t="str">
        <f>IF('🔩 PISTON'!A584="","",'🔩 PISTON'!P584)</f>
        <v/>
      </c>
      <c r="I540" s="1" t="str">
        <f>IF('🔩 PISTON'!A584="","",'🔩 PISTON'!Q584)</f>
        <v/>
      </c>
      <c r="J540" s="1" t="str">
        <f>IF('🔩 PISTON'!A584="","",'🔩 PISTON'!D584)</f>
        <v/>
      </c>
      <c r="L540" s="1">
        <f>N(L539)+IF(AND('🔎 TRA CỨU NHANH'!$C$2&lt;&gt;"",OR(ISNUMBER(SEARCH('🔎 TRA CỨU NHANH'!$C$2,$A540)),ISNUMBER(SEARCH('🔎 TRA CỨU NHANH'!$C$2,$B540)))),1,0)</f>
        <v>0</v>
      </c>
      <c r="M540" s="1" t="str">
        <f t="shared" si="16"/>
        <v/>
      </c>
      <c r="N540" s="1">
        <f>N(N539)+IF(AND('💰 BÁO GIÁ'!$C$27&lt;&gt;"",OR(ISNUMBER(SEARCH('💰 BÁO GIÁ'!$C$27,$A540)),ISNUMBER(SEARCH('💰 BÁO GIÁ'!$C$27,$B540)))),1,0)</f>
        <v>0</v>
      </c>
      <c r="O540" s="1" t="str">
        <f t="shared" si="17"/>
        <v/>
      </c>
    </row>
    <row r="541" customHeight="1" spans="1:15">
      <c r="A541" s="1" t="str">
        <f>IF('🔩 PISTON'!A585="","",'🔩 PISTON'!A585)</f>
        <v/>
      </c>
      <c r="B541" s="1" t="str">
        <f>IF('🔩 PISTON'!A585="","","Piston "&amp;'🔩 PISTON'!U585)</f>
        <v/>
      </c>
      <c r="C541" s="1" t="str">
        <f>IF('🔩 PISTON'!A585="","","Piston")</f>
        <v/>
      </c>
      <c r="D541" s="1" t="str">
        <f>IF('🔩 PISTON'!A585="","",'🔩 PISTON'!L585)</f>
        <v/>
      </c>
      <c r="E541" s="1" t="str">
        <f>IF('🔩 PISTON'!A585="","",'🔩 PISTON'!M585)</f>
        <v/>
      </c>
      <c r="F541" s="1" t="str">
        <f>IF('🔩 PISTON'!A585="","",'🔩 PISTON'!N585)</f>
        <v/>
      </c>
      <c r="G541" s="1" t="str">
        <f>IF('🔩 PISTON'!A585="","",'🔩 PISTON'!O585)</f>
        <v/>
      </c>
      <c r="H541" s="1" t="str">
        <f>IF('🔩 PISTON'!A585="","",'🔩 PISTON'!P585)</f>
        <v/>
      </c>
      <c r="I541" s="1" t="str">
        <f>IF('🔩 PISTON'!A585="","",'🔩 PISTON'!Q585)</f>
        <v/>
      </c>
      <c r="J541" s="1" t="str">
        <f>IF('🔩 PISTON'!A585="","",'🔩 PISTON'!D585)</f>
        <v/>
      </c>
      <c r="L541" s="1">
        <f>N(L540)+IF(AND('🔎 TRA CỨU NHANH'!$C$2&lt;&gt;"",OR(ISNUMBER(SEARCH('🔎 TRA CỨU NHANH'!$C$2,$A541)),ISNUMBER(SEARCH('🔎 TRA CỨU NHANH'!$C$2,$B541)))),1,0)</f>
        <v>0</v>
      </c>
      <c r="M541" s="1" t="str">
        <f t="shared" si="16"/>
        <v/>
      </c>
      <c r="N541" s="1">
        <f>N(N540)+IF(AND('💰 BÁO GIÁ'!$C$27&lt;&gt;"",OR(ISNUMBER(SEARCH('💰 BÁO GIÁ'!$C$27,$A541)),ISNUMBER(SEARCH('💰 BÁO GIÁ'!$C$27,$B541)))),1,0)</f>
        <v>0</v>
      </c>
      <c r="O541" s="1" t="str">
        <f t="shared" si="17"/>
        <v/>
      </c>
    </row>
    <row r="542" customHeight="1" spans="1:15">
      <c r="A542" s="1" t="str">
        <f>IF('🔩 PISTON'!A586="","",'🔩 PISTON'!A586)</f>
        <v/>
      </c>
      <c r="B542" s="1" t="str">
        <f>IF('🔩 PISTON'!A586="","","Piston "&amp;'🔩 PISTON'!U586)</f>
        <v/>
      </c>
      <c r="C542" s="1" t="str">
        <f>IF('🔩 PISTON'!A586="","","Piston")</f>
        <v/>
      </c>
      <c r="D542" s="1" t="str">
        <f>IF('🔩 PISTON'!A586="","",'🔩 PISTON'!L586)</f>
        <v/>
      </c>
      <c r="E542" s="1" t="str">
        <f>IF('🔩 PISTON'!A586="","",'🔩 PISTON'!M586)</f>
        <v/>
      </c>
      <c r="F542" s="1" t="str">
        <f>IF('🔩 PISTON'!A586="","",'🔩 PISTON'!N586)</f>
        <v/>
      </c>
      <c r="G542" s="1" t="str">
        <f>IF('🔩 PISTON'!A586="","",'🔩 PISTON'!O586)</f>
        <v/>
      </c>
      <c r="H542" s="1" t="str">
        <f>IF('🔩 PISTON'!A586="","",'🔩 PISTON'!P586)</f>
        <v/>
      </c>
      <c r="I542" s="1" t="str">
        <f>IF('🔩 PISTON'!A586="","",'🔩 PISTON'!Q586)</f>
        <v/>
      </c>
      <c r="J542" s="1" t="str">
        <f>IF('🔩 PISTON'!A586="","",'🔩 PISTON'!D586)</f>
        <v/>
      </c>
      <c r="L542" s="1">
        <f>N(L541)+IF(AND('🔎 TRA CỨU NHANH'!$C$2&lt;&gt;"",OR(ISNUMBER(SEARCH('🔎 TRA CỨU NHANH'!$C$2,$A542)),ISNUMBER(SEARCH('🔎 TRA CỨU NHANH'!$C$2,$B542)))),1,0)</f>
        <v>0</v>
      </c>
      <c r="M542" s="1" t="str">
        <f t="shared" si="16"/>
        <v/>
      </c>
      <c r="N542" s="1">
        <f>N(N541)+IF(AND('💰 BÁO GIÁ'!$C$27&lt;&gt;"",OR(ISNUMBER(SEARCH('💰 BÁO GIÁ'!$C$27,$A542)),ISNUMBER(SEARCH('💰 BÁO GIÁ'!$C$27,$B542)))),1,0)</f>
        <v>0</v>
      </c>
      <c r="O542" s="1" t="str">
        <f t="shared" si="17"/>
        <v/>
      </c>
    </row>
    <row r="543" customHeight="1" spans="1:15">
      <c r="A543" s="1" t="str">
        <f>IF('🔩 PISTON'!A587="","",'🔩 PISTON'!A587)</f>
        <v/>
      </c>
      <c r="B543" s="1" t="str">
        <f>IF('🔩 PISTON'!A587="","","Piston "&amp;'🔩 PISTON'!U587)</f>
        <v/>
      </c>
      <c r="C543" s="1" t="str">
        <f>IF('🔩 PISTON'!A587="","","Piston")</f>
        <v/>
      </c>
      <c r="D543" s="1" t="str">
        <f>IF('🔩 PISTON'!A587="","",'🔩 PISTON'!L587)</f>
        <v/>
      </c>
      <c r="E543" s="1" t="str">
        <f>IF('🔩 PISTON'!A587="","",'🔩 PISTON'!M587)</f>
        <v/>
      </c>
      <c r="F543" s="1" t="str">
        <f>IF('🔩 PISTON'!A587="","",'🔩 PISTON'!N587)</f>
        <v/>
      </c>
      <c r="G543" s="1" t="str">
        <f>IF('🔩 PISTON'!A587="","",'🔩 PISTON'!O587)</f>
        <v/>
      </c>
      <c r="H543" s="1" t="str">
        <f>IF('🔩 PISTON'!A587="","",'🔩 PISTON'!P587)</f>
        <v/>
      </c>
      <c r="I543" s="1" t="str">
        <f>IF('🔩 PISTON'!A587="","",'🔩 PISTON'!Q587)</f>
        <v/>
      </c>
      <c r="J543" s="1" t="str">
        <f>IF('🔩 PISTON'!A587="","",'🔩 PISTON'!D587)</f>
        <v/>
      </c>
      <c r="L543" s="1">
        <f>N(L542)+IF(AND('🔎 TRA CỨU NHANH'!$C$2&lt;&gt;"",OR(ISNUMBER(SEARCH('🔎 TRA CỨU NHANH'!$C$2,$A543)),ISNUMBER(SEARCH('🔎 TRA CỨU NHANH'!$C$2,$B543)))),1,0)</f>
        <v>0</v>
      </c>
      <c r="M543" s="1" t="str">
        <f t="shared" si="16"/>
        <v/>
      </c>
      <c r="N543" s="1">
        <f>N(N542)+IF(AND('💰 BÁO GIÁ'!$C$27&lt;&gt;"",OR(ISNUMBER(SEARCH('💰 BÁO GIÁ'!$C$27,$A543)),ISNUMBER(SEARCH('💰 BÁO GIÁ'!$C$27,$B543)))),1,0)</f>
        <v>0</v>
      </c>
      <c r="O543" s="1" t="str">
        <f t="shared" si="17"/>
        <v/>
      </c>
    </row>
    <row r="544" customHeight="1" spans="1:15">
      <c r="A544" s="1" t="str">
        <f>IF('🔩 PISTON'!A588="","",'🔩 PISTON'!A588)</f>
        <v/>
      </c>
      <c r="B544" s="1" t="str">
        <f>IF('🔩 PISTON'!A588="","","Piston "&amp;'🔩 PISTON'!U588)</f>
        <v/>
      </c>
      <c r="C544" s="1" t="str">
        <f>IF('🔩 PISTON'!A588="","","Piston")</f>
        <v/>
      </c>
      <c r="D544" s="1" t="str">
        <f>IF('🔩 PISTON'!A588="","",'🔩 PISTON'!L588)</f>
        <v/>
      </c>
      <c r="E544" s="1" t="str">
        <f>IF('🔩 PISTON'!A588="","",'🔩 PISTON'!M588)</f>
        <v/>
      </c>
      <c r="F544" s="1" t="str">
        <f>IF('🔩 PISTON'!A588="","",'🔩 PISTON'!N588)</f>
        <v/>
      </c>
      <c r="G544" s="1" t="str">
        <f>IF('🔩 PISTON'!A588="","",'🔩 PISTON'!O588)</f>
        <v/>
      </c>
      <c r="H544" s="1" t="str">
        <f>IF('🔩 PISTON'!A588="","",'🔩 PISTON'!P588)</f>
        <v/>
      </c>
      <c r="I544" s="1" t="str">
        <f>IF('🔩 PISTON'!A588="","",'🔩 PISTON'!Q588)</f>
        <v/>
      </c>
      <c r="J544" s="1" t="str">
        <f>IF('🔩 PISTON'!A588="","",'🔩 PISTON'!D588)</f>
        <v/>
      </c>
      <c r="L544" s="1">
        <f>N(L543)+IF(AND('🔎 TRA CỨU NHANH'!$C$2&lt;&gt;"",OR(ISNUMBER(SEARCH('🔎 TRA CỨU NHANH'!$C$2,$A544)),ISNUMBER(SEARCH('🔎 TRA CỨU NHANH'!$C$2,$B544)))),1,0)</f>
        <v>0</v>
      </c>
      <c r="M544" s="1" t="str">
        <f t="shared" si="16"/>
        <v/>
      </c>
      <c r="N544" s="1">
        <f>N(N543)+IF(AND('💰 BÁO GIÁ'!$C$27&lt;&gt;"",OR(ISNUMBER(SEARCH('💰 BÁO GIÁ'!$C$27,$A544)),ISNUMBER(SEARCH('💰 BÁO GIÁ'!$C$27,$B544)))),1,0)</f>
        <v>0</v>
      </c>
      <c r="O544" s="1" t="str">
        <f t="shared" si="17"/>
        <v/>
      </c>
    </row>
    <row r="545" customHeight="1" spans="1:15">
      <c r="A545" s="1" t="str">
        <f>IF('🔩 PISTON'!A589="","",'🔩 PISTON'!A589)</f>
        <v/>
      </c>
      <c r="B545" s="1" t="str">
        <f>IF('🔩 PISTON'!A589="","","Piston "&amp;'🔩 PISTON'!U589)</f>
        <v/>
      </c>
      <c r="C545" s="1" t="str">
        <f>IF('🔩 PISTON'!A589="","","Piston")</f>
        <v/>
      </c>
      <c r="D545" s="1" t="str">
        <f>IF('🔩 PISTON'!A589="","",'🔩 PISTON'!L589)</f>
        <v/>
      </c>
      <c r="E545" s="1" t="str">
        <f>IF('🔩 PISTON'!A589="","",'🔩 PISTON'!M589)</f>
        <v/>
      </c>
      <c r="F545" s="1" t="str">
        <f>IF('🔩 PISTON'!A589="","",'🔩 PISTON'!N589)</f>
        <v/>
      </c>
      <c r="G545" s="1" t="str">
        <f>IF('🔩 PISTON'!A589="","",'🔩 PISTON'!O589)</f>
        <v/>
      </c>
      <c r="H545" s="1" t="str">
        <f>IF('🔩 PISTON'!A589="","",'🔩 PISTON'!P589)</f>
        <v/>
      </c>
      <c r="I545" s="1" t="str">
        <f>IF('🔩 PISTON'!A589="","",'🔩 PISTON'!Q589)</f>
        <v/>
      </c>
      <c r="J545" s="1" t="str">
        <f>IF('🔩 PISTON'!A589="","",'🔩 PISTON'!D589)</f>
        <v/>
      </c>
      <c r="L545" s="1">
        <f>N(L544)+IF(AND('🔎 TRA CỨU NHANH'!$C$2&lt;&gt;"",OR(ISNUMBER(SEARCH('🔎 TRA CỨU NHANH'!$C$2,$A545)),ISNUMBER(SEARCH('🔎 TRA CỨU NHANH'!$C$2,$B545)))),1,0)</f>
        <v>0</v>
      </c>
      <c r="M545" s="1" t="str">
        <f t="shared" si="16"/>
        <v/>
      </c>
      <c r="N545" s="1">
        <f>N(N544)+IF(AND('💰 BÁO GIÁ'!$C$27&lt;&gt;"",OR(ISNUMBER(SEARCH('💰 BÁO GIÁ'!$C$27,$A545)),ISNUMBER(SEARCH('💰 BÁO GIÁ'!$C$27,$B545)))),1,0)</f>
        <v>0</v>
      </c>
      <c r="O545" s="1" t="str">
        <f t="shared" si="17"/>
        <v/>
      </c>
    </row>
    <row r="546" customHeight="1" spans="1:15">
      <c r="A546" s="1" t="str">
        <f>IF('🔩 PISTON'!A590="","",'🔩 PISTON'!A590)</f>
        <v/>
      </c>
      <c r="B546" s="1" t="str">
        <f>IF('🔩 PISTON'!A590="","","Piston "&amp;'🔩 PISTON'!U590)</f>
        <v/>
      </c>
      <c r="C546" s="1" t="str">
        <f>IF('🔩 PISTON'!A590="","","Piston")</f>
        <v/>
      </c>
      <c r="D546" s="1" t="str">
        <f>IF('🔩 PISTON'!A590="","",'🔩 PISTON'!L590)</f>
        <v/>
      </c>
      <c r="E546" s="1" t="str">
        <f>IF('🔩 PISTON'!A590="","",'🔩 PISTON'!M590)</f>
        <v/>
      </c>
      <c r="F546" s="1" t="str">
        <f>IF('🔩 PISTON'!A590="","",'🔩 PISTON'!N590)</f>
        <v/>
      </c>
      <c r="G546" s="1" t="str">
        <f>IF('🔩 PISTON'!A590="","",'🔩 PISTON'!O590)</f>
        <v/>
      </c>
      <c r="H546" s="1" t="str">
        <f>IF('🔩 PISTON'!A590="","",'🔩 PISTON'!P590)</f>
        <v/>
      </c>
      <c r="I546" s="1" t="str">
        <f>IF('🔩 PISTON'!A590="","",'🔩 PISTON'!Q590)</f>
        <v/>
      </c>
      <c r="J546" s="1" t="str">
        <f>IF('🔩 PISTON'!A590="","",'🔩 PISTON'!D590)</f>
        <v/>
      </c>
      <c r="L546" s="1">
        <f>N(L545)+IF(AND('🔎 TRA CỨU NHANH'!$C$2&lt;&gt;"",OR(ISNUMBER(SEARCH('🔎 TRA CỨU NHANH'!$C$2,$A546)),ISNUMBER(SEARCH('🔎 TRA CỨU NHANH'!$C$2,$B546)))),1,0)</f>
        <v>0</v>
      </c>
      <c r="M546" s="1" t="str">
        <f t="shared" si="16"/>
        <v/>
      </c>
      <c r="N546" s="1">
        <f>N(N545)+IF(AND('💰 BÁO GIÁ'!$C$27&lt;&gt;"",OR(ISNUMBER(SEARCH('💰 BÁO GIÁ'!$C$27,$A546)),ISNUMBER(SEARCH('💰 BÁO GIÁ'!$C$27,$B546)))),1,0)</f>
        <v>0</v>
      </c>
      <c r="O546" s="1" t="str">
        <f t="shared" si="17"/>
        <v/>
      </c>
    </row>
    <row r="547" customHeight="1" spans="1:15">
      <c r="A547" s="1" t="str">
        <f>IF('🔩 PISTON'!A591="","",'🔩 PISTON'!A591)</f>
        <v/>
      </c>
      <c r="B547" s="1" t="str">
        <f>IF('🔩 PISTON'!A591="","","Piston "&amp;'🔩 PISTON'!U591)</f>
        <v/>
      </c>
      <c r="C547" s="1" t="str">
        <f>IF('🔩 PISTON'!A591="","","Piston")</f>
        <v/>
      </c>
      <c r="D547" s="1" t="str">
        <f>IF('🔩 PISTON'!A591="","",'🔩 PISTON'!L591)</f>
        <v/>
      </c>
      <c r="E547" s="1" t="str">
        <f>IF('🔩 PISTON'!A591="","",'🔩 PISTON'!M591)</f>
        <v/>
      </c>
      <c r="F547" s="1" t="str">
        <f>IF('🔩 PISTON'!A591="","",'🔩 PISTON'!N591)</f>
        <v/>
      </c>
      <c r="G547" s="1" t="str">
        <f>IF('🔩 PISTON'!A591="","",'🔩 PISTON'!O591)</f>
        <v/>
      </c>
      <c r="H547" s="1" t="str">
        <f>IF('🔩 PISTON'!A591="","",'🔩 PISTON'!P591)</f>
        <v/>
      </c>
      <c r="I547" s="1" t="str">
        <f>IF('🔩 PISTON'!A591="","",'🔩 PISTON'!Q591)</f>
        <v/>
      </c>
      <c r="J547" s="1" t="str">
        <f>IF('🔩 PISTON'!A591="","",'🔩 PISTON'!D591)</f>
        <v/>
      </c>
      <c r="L547" s="1">
        <f>N(L546)+IF(AND('🔎 TRA CỨU NHANH'!$C$2&lt;&gt;"",OR(ISNUMBER(SEARCH('🔎 TRA CỨU NHANH'!$C$2,$A547)),ISNUMBER(SEARCH('🔎 TRA CỨU NHANH'!$C$2,$B547)))),1,0)</f>
        <v>0</v>
      </c>
      <c r="M547" s="1" t="str">
        <f t="shared" si="16"/>
        <v/>
      </c>
      <c r="N547" s="1">
        <f>N(N546)+IF(AND('💰 BÁO GIÁ'!$C$27&lt;&gt;"",OR(ISNUMBER(SEARCH('💰 BÁO GIÁ'!$C$27,$A547)),ISNUMBER(SEARCH('💰 BÁO GIÁ'!$C$27,$B547)))),1,0)</f>
        <v>0</v>
      </c>
      <c r="O547" s="1" t="str">
        <f t="shared" si="17"/>
        <v/>
      </c>
    </row>
    <row r="548" customHeight="1" spans="1:15">
      <c r="A548" s="1" t="str">
        <f>IF('🔩 PISTON'!A592="","",'🔩 PISTON'!A592)</f>
        <v/>
      </c>
      <c r="B548" s="1" t="str">
        <f>IF('🔩 PISTON'!A592="","","Piston "&amp;'🔩 PISTON'!U592)</f>
        <v/>
      </c>
      <c r="C548" s="1" t="str">
        <f>IF('🔩 PISTON'!A592="","","Piston")</f>
        <v/>
      </c>
      <c r="D548" s="1" t="str">
        <f>IF('🔩 PISTON'!A592="","",'🔩 PISTON'!L592)</f>
        <v/>
      </c>
      <c r="E548" s="1" t="str">
        <f>IF('🔩 PISTON'!A592="","",'🔩 PISTON'!M592)</f>
        <v/>
      </c>
      <c r="F548" s="1" t="str">
        <f>IF('🔩 PISTON'!A592="","",'🔩 PISTON'!N592)</f>
        <v/>
      </c>
      <c r="G548" s="1" t="str">
        <f>IF('🔩 PISTON'!A592="","",'🔩 PISTON'!O592)</f>
        <v/>
      </c>
      <c r="H548" s="1" t="str">
        <f>IF('🔩 PISTON'!A592="","",'🔩 PISTON'!P592)</f>
        <v/>
      </c>
      <c r="I548" s="1" t="str">
        <f>IF('🔩 PISTON'!A592="","",'🔩 PISTON'!Q592)</f>
        <v/>
      </c>
      <c r="J548" s="1" t="str">
        <f>IF('🔩 PISTON'!A592="","",'🔩 PISTON'!D592)</f>
        <v/>
      </c>
      <c r="L548" s="1">
        <f>N(L547)+IF(AND('🔎 TRA CỨU NHANH'!$C$2&lt;&gt;"",OR(ISNUMBER(SEARCH('🔎 TRA CỨU NHANH'!$C$2,$A548)),ISNUMBER(SEARCH('🔎 TRA CỨU NHANH'!$C$2,$B548)))),1,0)</f>
        <v>0</v>
      </c>
      <c r="M548" s="1" t="str">
        <f t="shared" si="16"/>
        <v/>
      </c>
      <c r="N548" s="1">
        <f>N(N547)+IF(AND('💰 BÁO GIÁ'!$C$27&lt;&gt;"",OR(ISNUMBER(SEARCH('💰 BÁO GIÁ'!$C$27,$A548)),ISNUMBER(SEARCH('💰 BÁO GIÁ'!$C$27,$B548)))),1,0)</f>
        <v>0</v>
      </c>
      <c r="O548" s="1" t="str">
        <f t="shared" si="17"/>
        <v/>
      </c>
    </row>
    <row r="549" customHeight="1" spans="1:15">
      <c r="A549" s="1" t="str">
        <f>IF('🔩 PISTON'!A593="","",'🔩 PISTON'!A593)</f>
        <v/>
      </c>
      <c r="B549" s="1" t="str">
        <f>IF('🔩 PISTON'!A593="","","Piston "&amp;'🔩 PISTON'!U593)</f>
        <v/>
      </c>
      <c r="C549" s="1" t="str">
        <f>IF('🔩 PISTON'!A593="","","Piston")</f>
        <v/>
      </c>
      <c r="D549" s="1" t="str">
        <f>IF('🔩 PISTON'!A593="","",'🔩 PISTON'!L593)</f>
        <v/>
      </c>
      <c r="E549" s="1" t="str">
        <f>IF('🔩 PISTON'!A593="","",'🔩 PISTON'!M593)</f>
        <v/>
      </c>
      <c r="F549" s="1" t="str">
        <f>IF('🔩 PISTON'!A593="","",'🔩 PISTON'!N593)</f>
        <v/>
      </c>
      <c r="G549" s="1" t="str">
        <f>IF('🔩 PISTON'!A593="","",'🔩 PISTON'!O593)</f>
        <v/>
      </c>
      <c r="H549" s="1" t="str">
        <f>IF('🔩 PISTON'!A593="","",'🔩 PISTON'!P593)</f>
        <v/>
      </c>
      <c r="I549" s="1" t="str">
        <f>IF('🔩 PISTON'!A593="","",'🔩 PISTON'!Q593)</f>
        <v/>
      </c>
      <c r="J549" s="1" t="str">
        <f>IF('🔩 PISTON'!A593="","",'🔩 PISTON'!D593)</f>
        <v/>
      </c>
      <c r="L549" s="1">
        <f>N(L548)+IF(AND('🔎 TRA CỨU NHANH'!$C$2&lt;&gt;"",OR(ISNUMBER(SEARCH('🔎 TRA CỨU NHANH'!$C$2,$A549)),ISNUMBER(SEARCH('🔎 TRA CỨU NHANH'!$C$2,$B549)))),1,0)</f>
        <v>0</v>
      </c>
      <c r="M549" s="1" t="str">
        <f t="shared" si="16"/>
        <v/>
      </c>
      <c r="N549" s="1">
        <f>N(N548)+IF(AND('💰 BÁO GIÁ'!$C$27&lt;&gt;"",OR(ISNUMBER(SEARCH('💰 BÁO GIÁ'!$C$27,$A549)),ISNUMBER(SEARCH('💰 BÁO GIÁ'!$C$27,$B549)))),1,0)</f>
        <v>0</v>
      </c>
      <c r="O549" s="1" t="str">
        <f t="shared" si="17"/>
        <v/>
      </c>
    </row>
    <row r="550" customHeight="1" spans="1:15">
      <c r="A550" s="1" t="str">
        <f>IF('🔩 PISTON'!A594="","",'🔩 PISTON'!A594)</f>
        <v/>
      </c>
      <c r="B550" s="1" t="str">
        <f>IF('🔩 PISTON'!A594="","","Piston "&amp;'🔩 PISTON'!U594)</f>
        <v/>
      </c>
      <c r="C550" s="1" t="str">
        <f>IF('🔩 PISTON'!A594="","","Piston")</f>
        <v/>
      </c>
      <c r="D550" s="1" t="str">
        <f>IF('🔩 PISTON'!A594="","",'🔩 PISTON'!L594)</f>
        <v/>
      </c>
      <c r="E550" s="1" t="str">
        <f>IF('🔩 PISTON'!A594="","",'🔩 PISTON'!M594)</f>
        <v/>
      </c>
      <c r="F550" s="1" t="str">
        <f>IF('🔩 PISTON'!A594="","",'🔩 PISTON'!N594)</f>
        <v/>
      </c>
      <c r="G550" s="1" t="str">
        <f>IF('🔩 PISTON'!A594="","",'🔩 PISTON'!O594)</f>
        <v/>
      </c>
      <c r="H550" s="1" t="str">
        <f>IF('🔩 PISTON'!A594="","",'🔩 PISTON'!P594)</f>
        <v/>
      </c>
      <c r="I550" s="1" t="str">
        <f>IF('🔩 PISTON'!A594="","",'🔩 PISTON'!Q594)</f>
        <v/>
      </c>
      <c r="J550" s="1" t="str">
        <f>IF('🔩 PISTON'!A594="","",'🔩 PISTON'!D594)</f>
        <v/>
      </c>
      <c r="L550" s="1">
        <f>N(L549)+IF(AND('🔎 TRA CỨU NHANH'!$C$2&lt;&gt;"",OR(ISNUMBER(SEARCH('🔎 TRA CỨU NHANH'!$C$2,$A550)),ISNUMBER(SEARCH('🔎 TRA CỨU NHANH'!$C$2,$B550)))),1,0)</f>
        <v>0</v>
      </c>
      <c r="M550" s="1" t="str">
        <f t="shared" si="16"/>
        <v/>
      </c>
      <c r="N550" s="1">
        <f>N(N549)+IF(AND('💰 BÁO GIÁ'!$C$27&lt;&gt;"",OR(ISNUMBER(SEARCH('💰 BÁO GIÁ'!$C$27,$A550)),ISNUMBER(SEARCH('💰 BÁO GIÁ'!$C$27,$B550)))),1,0)</f>
        <v>0</v>
      </c>
      <c r="O550" s="1" t="str">
        <f t="shared" si="17"/>
        <v/>
      </c>
    </row>
    <row r="551" customHeight="1" spans="1:15">
      <c r="A551" s="1" t="str">
        <f>IF('🔩 PISTON'!A595="","",'🔩 PISTON'!A595)</f>
        <v/>
      </c>
      <c r="B551" s="1" t="str">
        <f>IF('🔩 PISTON'!A595="","","Piston "&amp;'🔩 PISTON'!U595)</f>
        <v/>
      </c>
      <c r="C551" s="1" t="str">
        <f>IF('🔩 PISTON'!A595="","","Piston")</f>
        <v/>
      </c>
      <c r="D551" s="1" t="str">
        <f>IF('🔩 PISTON'!A595="","",'🔩 PISTON'!L595)</f>
        <v/>
      </c>
      <c r="E551" s="1" t="str">
        <f>IF('🔩 PISTON'!A595="","",'🔩 PISTON'!M595)</f>
        <v/>
      </c>
      <c r="F551" s="1" t="str">
        <f>IF('🔩 PISTON'!A595="","",'🔩 PISTON'!N595)</f>
        <v/>
      </c>
      <c r="G551" s="1" t="str">
        <f>IF('🔩 PISTON'!A595="","",'🔩 PISTON'!O595)</f>
        <v/>
      </c>
      <c r="H551" s="1" t="str">
        <f>IF('🔩 PISTON'!A595="","",'🔩 PISTON'!P595)</f>
        <v/>
      </c>
      <c r="I551" s="1" t="str">
        <f>IF('🔩 PISTON'!A595="","",'🔩 PISTON'!Q595)</f>
        <v/>
      </c>
      <c r="J551" s="1" t="str">
        <f>IF('🔩 PISTON'!A595="","",'🔩 PISTON'!D595)</f>
        <v/>
      </c>
      <c r="L551" s="1">
        <f>N(L550)+IF(AND('🔎 TRA CỨU NHANH'!$C$2&lt;&gt;"",OR(ISNUMBER(SEARCH('🔎 TRA CỨU NHANH'!$C$2,$A551)),ISNUMBER(SEARCH('🔎 TRA CỨU NHANH'!$C$2,$B551)))),1,0)</f>
        <v>0</v>
      </c>
      <c r="M551" s="1" t="str">
        <f t="shared" si="16"/>
        <v/>
      </c>
      <c r="N551" s="1">
        <f>N(N550)+IF(AND('💰 BÁO GIÁ'!$C$27&lt;&gt;"",OR(ISNUMBER(SEARCH('💰 BÁO GIÁ'!$C$27,$A551)),ISNUMBER(SEARCH('💰 BÁO GIÁ'!$C$27,$B551)))),1,0)</f>
        <v>0</v>
      </c>
      <c r="O551" s="1" t="str">
        <f t="shared" si="17"/>
        <v/>
      </c>
    </row>
    <row r="552" customHeight="1" spans="1:15">
      <c r="A552" s="1" t="str">
        <f>IF('🔩 PISTON'!A596="","",'🔩 PISTON'!A596)</f>
        <v/>
      </c>
      <c r="B552" s="1" t="str">
        <f>IF('🔩 PISTON'!A596="","","Piston "&amp;'🔩 PISTON'!U596)</f>
        <v/>
      </c>
      <c r="C552" s="1" t="str">
        <f>IF('🔩 PISTON'!A596="","","Piston")</f>
        <v/>
      </c>
      <c r="D552" s="1" t="str">
        <f>IF('🔩 PISTON'!A596="","",'🔩 PISTON'!L596)</f>
        <v/>
      </c>
      <c r="E552" s="1" t="str">
        <f>IF('🔩 PISTON'!A596="","",'🔩 PISTON'!M596)</f>
        <v/>
      </c>
      <c r="F552" s="1" t="str">
        <f>IF('🔩 PISTON'!A596="","",'🔩 PISTON'!N596)</f>
        <v/>
      </c>
      <c r="G552" s="1" t="str">
        <f>IF('🔩 PISTON'!A596="","",'🔩 PISTON'!O596)</f>
        <v/>
      </c>
      <c r="H552" s="1" t="str">
        <f>IF('🔩 PISTON'!A596="","",'🔩 PISTON'!P596)</f>
        <v/>
      </c>
      <c r="I552" s="1" t="str">
        <f>IF('🔩 PISTON'!A596="","",'🔩 PISTON'!Q596)</f>
        <v/>
      </c>
      <c r="J552" s="1" t="str">
        <f>IF('🔩 PISTON'!A596="","",'🔩 PISTON'!D596)</f>
        <v/>
      </c>
      <c r="L552" s="1">
        <f>N(L551)+IF(AND('🔎 TRA CỨU NHANH'!$C$2&lt;&gt;"",OR(ISNUMBER(SEARCH('🔎 TRA CỨU NHANH'!$C$2,$A552)),ISNUMBER(SEARCH('🔎 TRA CỨU NHANH'!$C$2,$B552)))),1,0)</f>
        <v>0</v>
      </c>
      <c r="M552" s="1" t="str">
        <f t="shared" si="16"/>
        <v/>
      </c>
      <c r="N552" s="1">
        <f>N(N551)+IF(AND('💰 BÁO GIÁ'!$C$27&lt;&gt;"",OR(ISNUMBER(SEARCH('💰 BÁO GIÁ'!$C$27,$A552)),ISNUMBER(SEARCH('💰 BÁO GIÁ'!$C$27,$B552)))),1,0)</f>
        <v>0</v>
      </c>
      <c r="O552" s="1" t="str">
        <f t="shared" si="17"/>
        <v/>
      </c>
    </row>
    <row r="553" customHeight="1" spans="1:15">
      <c r="A553" s="1" t="str">
        <f>IF('🔩 PISTON'!A597="","",'🔩 PISTON'!A597)</f>
        <v/>
      </c>
      <c r="B553" s="1" t="str">
        <f>IF('🔩 PISTON'!A597="","","Piston "&amp;'🔩 PISTON'!U597)</f>
        <v/>
      </c>
      <c r="C553" s="1" t="str">
        <f>IF('🔩 PISTON'!A597="","","Piston")</f>
        <v/>
      </c>
      <c r="D553" s="1" t="str">
        <f>IF('🔩 PISTON'!A597="","",'🔩 PISTON'!L597)</f>
        <v/>
      </c>
      <c r="E553" s="1" t="str">
        <f>IF('🔩 PISTON'!A597="","",'🔩 PISTON'!M597)</f>
        <v/>
      </c>
      <c r="F553" s="1" t="str">
        <f>IF('🔩 PISTON'!A597="","",'🔩 PISTON'!N597)</f>
        <v/>
      </c>
      <c r="G553" s="1" t="str">
        <f>IF('🔩 PISTON'!A597="","",'🔩 PISTON'!O597)</f>
        <v/>
      </c>
      <c r="H553" s="1" t="str">
        <f>IF('🔩 PISTON'!A597="","",'🔩 PISTON'!P597)</f>
        <v/>
      </c>
      <c r="I553" s="1" t="str">
        <f>IF('🔩 PISTON'!A597="","",'🔩 PISTON'!Q597)</f>
        <v/>
      </c>
      <c r="J553" s="1" t="str">
        <f>IF('🔩 PISTON'!A597="","",'🔩 PISTON'!D597)</f>
        <v/>
      </c>
      <c r="L553" s="1">
        <f>N(L552)+IF(AND('🔎 TRA CỨU NHANH'!$C$2&lt;&gt;"",OR(ISNUMBER(SEARCH('🔎 TRA CỨU NHANH'!$C$2,$A553)),ISNUMBER(SEARCH('🔎 TRA CỨU NHANH'!$C$2,$B553)))),1,0)</f>
        <v>0</v>
      </c>
      <c r="M553" s="1" t="str">
        <f t="shared" si="16"/>
        <v/>
      </c>
      <c r="N553" s="1">
        <f>N(N552)+IF(AND('💰 BÁO GIÁ'!$C$27&lt;&gt;"",OR(ISNUMBER(SEARCH('💰 BÁO GIÁ'!$C$27,$A553)),ISNUMBER(SEARCH('💰 BÁO GIÁ'!$C$27,$B553)))),1,0)</f>
        <v>0</v>
      </c>
      <c r="O553" s="1" t="str">
        <f t="shared" si="17"/>
        <v/>
      </c>
    </row>
    <row r="554" customHeight="1" spans="1:15">
      <c r="A554" s="1" t="str">
        <f>IF('🔩 PISTON'!A598="","",'🔩 PISTON'!A598)</f>
        <v/>
      </c>
      <c r="B554" s="1" t="str">
        <f>IF('🔩 PISTON'!A598="","","Piston "&amp;'🔩 PISTON'!U598)</f>
        <v/>
      </c>
      <c r="C554" s="1" t="str">
        <f>IF('🔩 PISTON'!A598="","","Piston")</f>
        <v/>
      </c>
      <c r="D554" s="1" t="str">
        <f>IF('🔩 PISTON'!A598="","",'🔩 PISTON'!L598)</f>
        <v/>
      </c>
      <c r="E554" s="1" t="str">
        <f>IF('🔩 PISTON'!A598="","",'🔩 PISTON'!M598)</f>
        <v/>
      </c>
      <c r="F554" s="1" t="str">
        <f>IF('🔩 PISTON'!A598="","",'🔩 PISTON'!N598)</f>
        <v/>
      </c>
      <c r="G554" s="1" t="str">
        <f>IF('🔩 PISTON'!A598="","",'🔩 PISTON'!O598)</f>
        <v/>
      </c>
      <c r="H554" s="1" t="str">
        <f>IF('🔩 PISTON'!A598="","",'🔩 PISTON'!P598)</f>
        <v/>
      </c>
      <c r="I554" s="1" t="str">
        <f>IF('🔩 PISTON'!A598="","",'🔩 PISTON'!Q598)</f>
        <v/>
      </c>
      <c r="J554" s="1" t="str">
        <f>IF('🔩 PISTON'!A598="","",'🔩 PISTON'!D598)</f>
        <v/>
      </c>
      <c r="L554" s="1">
        <f>N(L553)+IF(AND('🔎 TRA CỨU NHANH'!$C$2&lt;&gt;"",OR(ISNUMBER(SEARCH('🔎 TRA CỨU NHANH'!$C$2,$A554)),ISNUMBER(SEARCH('🔎 TRA CỨU NHANH'!$C$2,$B554)))),1,0)</f>
        <v>0</v>
      </c>
      <c r="M554" s="1" t="str">
        <f t="shared" si="16"/>
        <v/>
      </c>
      <c r="N554" s="1">
        <f>N(N553)+IF(AND('💰 BÁO GIÁ'!$C$27&lt;&gt;"",OR(ISNUMBER(SEARCH('💰 BÁO GIÁ'!$C$27,$A554)),ISNUMBER(SEARCH('💰 BÁO GIÁ'!$C$27,$B554)))),1,0)</f>
        <v>0</v>
      </c>
      <c r="O554" s="1" t="str">
        <f t="shared" si="17"/>
        <v/>
      </c>
    </row>
    <row r="555" customHeight="1" spans="1:15">
      <c r="A555" s="1" t="str">
        <f>IF('🔩 PISTON'!A599="","",'🔩 PISTON'!A599)</f>
        <v/>
      </c>
      <c r="B555" s="1" t="str">
        <f>IF('🔩 PISTON'!A599="","","Piston "&amp;'🔩 PISTON'!U599)</f>
        <v/>
      </c>
      <c r="C555" s="1" t="str">
        <f>IF('🔩 PISTON'!A599="","","Piston")</f>
        <v/>
      </c>
      <c r="D555" s="1" t="str">
        <f>IF('🔩 PISTON'!A599="","",'🔩 PISTON'!L599)</f>
        <v/>
      </c>
      <c r="E555" s="1" t="str">
        <f>IF('🔩 PISTON'!A599="","",'🔩 PISTON'!M599)</f>
        <v/>
      </c>
      <c r="F555" s="1" t="str">
        <f>IF('🔩 PISTON'!A599="","",'🔩 PISTON'!N599)</f>
        <v/>
      </c>
      <c r="G555" s="1" t="str">
        <f>IF('🔩 PISTON'!A599="","",'🔩 PISTON'!O599)</f>
        <v/>
      </c>
      <c r="H555" s="1" t="str">
        <f>IF('🔩 PISTON'!A599="","",'🔩 PISTON'!P599)</f>
        <v/>
      </c>
      <c r="I555" s="1" t="str">
        <f>IF('🔩 PISTON'!A599="","",'🔩 PISTON'!Q599)</f>
        <v/>
      </c>
      <c r="J555" s="1" t="str">
        <f>IF('🔩 PISTON'!A599="","",'🔩 PISTON'!D599)</f>
        <v/>
      </c>
      <c r="L555" s="1">
        <f>N(L554)+IF(AND('🔎 TRA CỨU NHANH'!$C$2&lt;&gt;"",OR(ISNUMBER(SEARCH('🔎 TRA CỨU NHANH'!$C$2,$A555)),ISNUMBER(SEARCH('🔎 TRA CỨU NHANH'!$C$2,$B555)))),1,0)</f>
        <v>0</v>
      </c>
      <c r="M555" s="1" t="str">
        <f t="shared" si="16"/>
        <v/>
      </c>
      <c r="N555" s="1">
        <f>N(N554)+IF(AND('💰 BÁO GIÁ'!$C$27&lt;&gt;"",OR(ISNUMBER(SEARCH('💰 BÁO GIÁ'!$C$27,$A555)),ISNUMBER(SEARCH('💰 BÁO GIÁ'!$C$27,$B555)))),1,0)</f>
        <v>0</v>
      </c>
      <c r="O555" s="1" t="str">
        <f t="shared" si="17"/>
        <v/>
      </c>
    </row>
    <row r="556" customHeight="1" spans="1:15">
      <c r="A556" s="1" t="str">
        <f>IF('🔩 PISTON'!A600="","",'🔩 PISTON'!A600)</f>
        <v/>
      </c>
      <c r="B556" s="1" t="str">
        <f>IF('🔩 PISTON'!A600="","","Piston "&amp;'🔩 PISTON'!U600)</f>
        <v/>
      </c>
      <c r="C556" s="1" t="str">
        <f>IF('🔩 PISTON'!A600="","","Piston")</f>
        <v/>
      </c>
      <c r="D556" s="1" t="str">
        <f>IF('🔩 PISTON'!A600="","",'🔩 PISTON'!L600)</f>
        <v/>
      </c>
      <c r="E556" s="1" t="str">
        <f>IF('🔩 PISTON'!A600="","",'🔩 PISTON'!M600)</f>
        <v/>
      </c>
      <c r="F556" s="1" t="str">
        <f>IF('🔩 PISTON'!A600="","",'🔩 PISTON'!N600)</f>
        <v/>
      </c>
      <c r="G556" s="1" t="str">
        <f>IF('🔩 PISTON'!A600="","",'🔩 PISTON'!O600)</f>
        <v/>
      </c>
      <c r="H556" s="1" t="str">
        <f>IF('🔩 PISTON'!A600="","",'🔩 PISTON'!P600)</f>
        <v/>
      </c>
      <c r="I556" s="1" t="str">
        <f>IF('🔩 PISTON'!A600="","",'🔩 PISTON'!Q600)</f>
        <v/>
      </c>
      <c r="J556" s="1" t="str">
        <f>IF('🔩 PISTON'!A600="","",'🔩 PISTON'!D600)</f>
        <v/>
      </c>
      <c r="L556" s="1">
        <f>N(L555)+IF(AND('🔎 TRA CỨU NHANH'!$C$2&lt;&gt;"",OR(ISNUMBER(SEARCH('🔎 TRA CỨU NHANH'!$C$2,$A556)),ISNUMBER(SEARCH('🔎 TRA CỨU NHANH'!$C$2,$B556)))),1,0)</f>
        <v>0</v>
      </c>
      <c r="M556" s="1" t="str">
        <f t="shared" si="16"/>
        <v/>
      </c>
      <c r="N556" s="1">
        <f>N(N555)+IF(AND('💰 BÁO GIÁ'!$C$27&lt;&gt;"",OR(ISNUMBER(SEARCH('💰 BÁO GIÁ'!$C$27,$A556)),ISNUMBER(SEARCH('💰 BÁO GIÁ'!$C$27,$B556)))),1,0)</f>
        <v>0</v>
      </c>
      <c r="O556" s="1" t="str">
        <f t="shared" si="17"/>
        <v/>
      </c>
    </row>
    <row r="557" customHeight="1" spans="1:15">
      <c r="A557" s="1" t="str">
        <f>IF('🔩 PISTON'!A601="","",'🔩 PISTON'!A601)</f>
        <v/>
      </c>
      <c r="B557" s="1" t="str">
        <f>IF('🔩 PISTON'!A601="","","Piston "&amp;'🔩 PISTON'!U601)</f>
        <v/>
      </c>
      <c r="C557" s="1" t="str">
        <f>IF('🔩 PISTON'!A601="","","Piston")</f>
        <v/>
      </c>
      <c r="D557" s="1" t="str">
        <f>IF('🔩 PISTON'!A601="","",'🔩 PISTON'!L601)</f>
        <v/>
      </c>
      <c r="E557" s="1" t="str">
        <f>IF('🔩 PISTON'!A601="","",'🔩 PISTON'!M601)</f>
        <v/>
      </c>
      <c r="F557" s="1" t="str">
        <f>IF('🔩 PISTON'!A601="","",'🔩 PISTON'!N601)</f>
        <v/>
      </c>
      <c r="G557" s="1" t="str">
        <f>IF('🔩 PISTON'!A601="","",'🔩 PISTON'!O601)</f>
        <v/>
      </c>
      <c r="H557" s="1" t="str">
        <f>IF('🔩 PISTON'!A601="","",'🔩 PISTON'!P601)</f>
        <v/>
      </c>
      <c r="I557" s="1" t="str">
        <f>IF('🔩 PISTON'!A601="","",'🔩 PISTON'!Q601)</f>
        <v/>
      </c>
      <c r="J557" s="1" t="str">
        <f>IF('🔩 PISTON'!A601="","",'🔩 PISTON'!D601)</f>
        <v/>
      </c>
      <c r="L557" s="1">
        <f>N(L556)+IF(AND('🔎 TRA CỨU NHANH'!$C$2&lt;&gt;"",OR(ISNUMBER(SEARCH('🔎 TRA CỨU NHANH'!$C$2,$A557)),ISNUMBER(SEARCH('🔎 TRA CỨU NHANH'!$C$2,$B557)))),1,0)</f>
        <v>0</v>
      </c>
      <c r="M557" s="1" t="str">
        <f t="shared" si="16"/>
        <v/>
      </c>
      <c r="N557" s="1">
        <f>N(N556)+IF(AND('💰 BÁO GIÁ'!$C$27&lt;&gt;"",OR(ISNUMBER(SEARCH('💰 BÁO GIÁ'!$C$27,$A557)),ISNUMBER(SEARCH('💰 BÁO GIÁ'!$C$27,$B557)))),1,0)</f>
        <v>0</v>
      </c>
      <c r="O557" s="1" t="str">
        <f t="shared" si="17"/>
        <v/>
      </c>
    </row>
    <row r="558" customHeight="1" spans="1:15">
      <c r="A558" s="1" t="str">
        <f>IF('🔩 PISTON'!A602="","",'🔩 PISTON'!A602)</f>
        <v/>
      </c>
      <c r="B558" s="1" t="str">
        <f>IF('🔩 PISTON'!A602="","","Piston "&amp;'🔩 PISTON'!U602)</f>
        <v/>
      </c>
      <c r="C558" s="1" t="str">
        <f>IF('🔩 PISTON'!A602="","","Piston")</f>
        <v/>
      </c>
      <c r="D558" s="1" t="str">
        <f>IF('🔩 PISTON'!A602="","",'🔩 PISTON'!L602)</f>
        <v/>
      </c>
      <c r="E558" s="1" t="str">
        <f>IF('🔩 PISTON'!A602="","",'🔩 PISTON'!M602)</f>
        <v/>
      </c>
      <c r="F558" s="1" t="str">
        <f>IF('🔩 PISTON'!A602="","",'🔩 PISTON'!N602)</f>
        <v/>
      </c>
      <c r="G558" s="1" t="str">
        <f>IF('🔩 PISTON'!A602="","",'🔩 PISTON'!O602)</f>
        <v/>
      </c>
      <c r="H558" s="1" t="str">
        <f>IF('🔩 PISTON'!A602="","",'🔩 PISTON'!P602)</f>
        <v/>
      </c>
      <c r="I558" s="1" t="str">
        <f>IF('🔩 PISTON'!A602="","",'🔩 PISTON'!Q602)</f>
        <v/>
      </c>
      <c r="J558" s="1" t="str">
        <f>IF('🔩 PISTON'!A602="","",'🔩 PISTON'!D602)</f>
        <v/>
      </c>
      <c r="L558" s="1">
        <f>N(L557)+IF(AND('🔎 TRA CỨU NHANH'!$C$2&lt;&gt;"",OR(ISNUMBER(SEARCH('🔎 TRA CỨU NHANH'!$C$2,$A558)),ISNUMBER(SEARCH('🔎 TRA CỨU NHANH'!$C$2,$B558)))),1,0)</f>
        <v>0</v>
      </c>
      <c r="M558" s="1" t="str">
        <f t="shared" si="16"/>
        <v/>
      </c>
      <c r="N558" s="1">
        <f>N(N557)+IF(AND('💰 BÁO GIÁ'!$C$27&lt;&gt;"",OR(ISNUMBER(SEARCH('💰 BÁO GIÁ'!$C$27,$A558)),ISNUMBER(SEARCH('💰 BÁO GIÁ'!$C$27,$B558)))),1,0)</f>
        <v>0</v>
      </c>
      <c r="O558" s="1" t="str">
        <f t="shared" si="17"/>
        <v/>
      </c>
    </row>
    <row r="559" customHeight="1" spans="1:15">
      <c r="A559" s="1" t="str">
        <f>IF('🔩 PISTON'!A603="","",'🔩 PISTON'!A603)</f>
        <v/>
      </c>
      <c r="B559" s="1" t="str">
        <f>IF('🔩 PISTON'!A603="","","Piston "&amp;'🔩 PISTON'!U603)</f>
        <v/>
      </c>
      <c r="C559" s="1" t="str">
        <f>IF('🔩 PISTON'!A603="","","Piston")</f>
        <v/>
      </c>
      <c r="D559" s="1" t="str">
        <f>IF('🔩 PISTON'!A603="","",'🔩 PISTON'!L603)</f>
        <v/>
      </c>
      <c r="E559" s="1" t="str">
        <f>IF('🔩 PISTON'!A603="","",'🔩 PISTON'!M603)</f>
        <v/>
      </c>
      <c r="F559" s="1" t="str">
        <f>IF('🔩 PISTON'!A603="","",'🔩 PISTON'!N603)</f>
        <v/>
      </c>
      <c r="G559" s="1" t="str">
        <f>IF('🔩 PISTON'!A603="","",'🔩 PISTON'!O603)</f>
        <v/>
      </c>
      <c r="H559" s="1" t="str">
        <f>IF('🔩 PISTON'!A603="","",'🔩 PISTON'!P603)</f>
        <v/>
      </c>
      <c r="I559" s="1" t="str">
        <f>IF('🔩 PISTON'!A603="","",'🔩 PISTON'!Q603)</f>
        <v/>
      </c>
      <c r="J559" s="1" t="str">
        <f>IF('🔩 PISTON'!A603="","",'🔩 PISTON'!D603)</f>
        <v/>
      </c>
      <c r="L559" s="1">
        <f>N(L558)+IF(AND('🔎 TRA CỨU NHANH'!$C$2&lt;&gt;"",OR(ISNUMBER(SEARCH('🔎 TRA CỨU NHANH'!$C$2,$A559)),ISNUMBER(SEARCH('🔎 TRA CỨU NHANH'!$C$2,$B559)))),1,0)</f>
        <v>0</v>
      </c>
      <c r="M559" s="1" t="str">
        <f t="shared" si="16"/>
        <v/>
      </c>
      <c r="N559" s="1">
        <f>N(N558)+IF(AND('💰 BÁO GIÁ'!$C$27&lt;&gt;"",OR(ISNUMBER(SEARCH('💰 BÁO GIÁ'!$C$27,$A559)),ISNUMBER(SEARCH('💰 BÁO GIÁ'!$C$27,$B559)))),1,0)</f>
        <v>0</v>
      </c>
      <c r="O559" s="1" t="str">
        <f t="shared" si="17"/>
        <v/>
      </c>
    </row>
    <row r="560" customHeight="1" spans="1:15">
      <c r="A560" s="1" t="str">
        <f>IF('🔩 PISTON'!A604="","",'🔩 PISTON'!A604)</f>
        <v/>
      </c>
      <c r="B560" s="1" t="str">
        <f>IF('🔩 PISTON'!A604="","","Piston "&amp;'🔩 PISTON'!U604)</f>
        <v/>
      </c>
      <c r="C560" s="1" t="str">
        <f>IF('🔩 PISTON'!A604="","","Piston")</f>
        <v/>
      </c>
      <c r="D560" s="1" t="str">
        <f>IF('🔩 PISTON'!A604="","",'🔩 PISTON'!L604)</f>
        <v/>
      </c>
      <c r="E560" s="1" t="str">
        <f>IF('🔩 PISTON'!A604="","",'🔩 PISTON'!M604)</f>
        <v/>
      </c>
      <c r="F560" s="1" t="str">
        <f>IF('🔩 PISTON'!A604="","",'🔩 PISTON'!N604)</f>
        <v/>
      </c>
      <c r="G560" s="1" t="str">
        <f>IF('🔩 PISTON'!A604="","",'🔩 PISTON'!O604)</f>
        <v/>
      </c>
      <c r="H560" s="1" t="str">
        <f>IF('🔩 PISTON'!A604="","",'🔩 PISTON'!P604)</f>
        <v/>
      </c>
      <c r="I560" s="1" t="str">
        <f>IF('🔩 PISTON'!A604="","",'🔩 PISTON'!Q604)</f>
        <v/>
      </c>
      <c r="J560" s="1" t="str">
        <f>IF('🔩 PISTON'!A604="","",'🔩 PISTON'!D604)</f>
        <v/>
      </c>
      <c r="L560" s="1">
        <f>N(L559)+IF(AND('🔎 TRA CỨU NHANH'!$C$2&lt;&gt;"",OR(ISNUMBER(SEARCH('🔎 TRA CỨU NHANH'!$C$2,$A560)),ISNUMBER(SEARCH('🔎 TRA CỨU NHANH'!$C$2,$B560)))),1,0)</f>
        <v>0</v>
      </c>
      <c r="M560" s="1" t="str">
        <f t="shared" si="16"/>
        <v/>
      </c>
      <c r="N560" s="1">
        <f>N(N559)+IF(AND('💰 BÁO GIÁ'!$C$27&lt;&gt;"",OR(ISNUMBER(SEARCH('💰 BÁO GIÁ'!$C$27,$A560)),ISNUMBER(SEARCH('💰 BÁO GIÁ'!$C$27,$B560)))),1,0)</f>
        <v>0</v>
      </c>
      <c r="O560" s="1" t="str">
        <f t="shared" si="17"/>
        <v/>
      </c>
    </row>
    <row r="561" customHeight="1" spans="1:15">
      <c r="A561" s="1" t="str">
        <f>IF('🔩 PISTON'!A605="","",'🔩 PISTON'!A605)</f>
        <v/>
      </c>
      <c r="B561" s="1" t="str">
        <f>IF('🔩 PISTON'!A605="","","Piston "&amp;'🔩 PISTON'!U605)</f>
        <v/>
      </c>
      <c r="C561" s="1" t="str">
        <f>IF('🔩 PISTON'!A605="","","Piston")</f>
        <v/>
      </c>
      <c r="D561" s="1" t="str">
        <f>IF('🔩 PISTON'!A605="","",'🔩 PISTON'!L605)</f>
        <v/>
      </c>
      <c r="E561" s="1" t="str">
        <f>IF('🔩 PISTON'!A605="","",'🔩 PISTON'!M605)</f>
        <v/>
      </c>
      <c r="F561" s="1" t="str">
        <f>IF('🔩 PISTON'!A605="","",'🔩 PISTON'!N605)</f>
        <v/>
      </c>
      <c r="G561" s="1" t="str">
        <f>IF('🔩 PISTON'!A605="","",'🔩 PISTON'!O605)</f>
        <v/>
      </c>
      <c r="H561" s="1" t="str">
        <f>IF('🔩 PISTON'!A605="","",'🔩 PISTON'!P605)</f>
        <v/>
      </c>
      <c r="I561" s="1" t="str">
        <f>IF('🔩 PISTON'!A605="","",'🔩 PISTON'!Q605)</f>
        <v/>
      </c>
      <c r="J561" s="1" t="str">
        <f>IF('🔩 PISTON'!A605="","",'🔩 PISTON'!D605)</f>
        <v/>
      </c>
      <c r="L561" s="1">
        <f>N(L560)+IF(AND('🔎 TRA CỨU NHANH'!$C$2&lt;&gt;"",OR(ISNUMBER(SEARCH('🔎 TRA CỨU NHANH'!$C$2,$A561)),ISNUMBER(SEARCH('🔎 TRA CỨU NHANH'!$C$2,$B561)))),1,0)</f>
        <v>0</v>
      </c>
      <c r="M561" s="1" t="str">
        <f t="shared" si="16"/>
        <v/>
      </c>
      <c r="N561" s="1">
        <f>N(N560)+IF(AND('💰 BÁO GIÁ'!$C$27&lt;&gt;"",OR(ISNUMBER(SEARCH('💰 BÁO GIÁ'!$C$27,$A561)),ISNUMBER(SEARCH('💰 BÁO GIÁ'!$C$27,$B561)))),1,0)</f>
        <v>0</v>
      </c>
      <c r="O561" s="1" t="str">
        <f t="shared" si="17"/>
        <v/>
      </c>
    </row>
    <row r="562" customHeight="1" spans="1:15">
      <c r="A562" s="1" t="str">
        <f>IF('🔩 PISTON'!A606="","",'🔩 PISTON'!A606)</f>
        <v/>
      </c>
      <c r="B562" s="1" t="str">
        <f>IF('🔩 PISTON'!A606="","","Piston "&amp;'🔩 PISTON'!U606)</f>
        <v/>
      </c>
      <c r="C562" s="1" t="str">
        <f>IF('🔩 PISTON'!A606="","","Piston")</f>
        <v/>
      </c>
      <c r="D562" s="1" t="str">
        <f>IF('🔩 PISTON'!A606="","",'🔩 PISTON'!L606)</f>
        <v/>
      </c>
      <c r="E562" s="1" t="str">
        <f>IF('🔩 PISTON'!A606="","",'🔩 PISTON'!M606)</f>
        <v/>
      </c>
      <c r="F562" s="1" t="str">
        <f>IF('🔩 PISTON'!A606="","",'🔩 PISTON'!N606)</f>
        <v/>
      </c>
      <c r="G562" s="1" t="str">
        <f>IF('🔩 PISTON'!A606="","",'🔩 PISTON'!O606)</f>
        <v/>
      </c>
      <c r="H562" s="1" t="str">
        <f>IF('🔩 PISTON'!A606="","",'🔩 PISTON'!P606)</f>
        <v/>
      </c>
      <c r="I562" s="1" t="str">
        <f>IF('🔩 PISTON'!A606="","",'🔩 PISTON'!Q606)</f>
        <v/>
      </c>
      <c r="J562" s="1" t="str">
        <f>IF('🔩 PISTON'!A606="","",'🔩 PISTON'!D606)</f>
        <v/>
      </c>
      <c r="L562" s="1">
        <f>N(L561)+IF(AND('🔎 TRA CỨU NHANH'!$C$2&lt;&gt;"",OR(ISNUMBER(SEARCH('🔎 TRA CỨU NHANH'!$C$2,$A562)),ISNUMBER(SEARCH('🔎 TRA CỨU NHANH'!$C$2,$B562)))),1,0)</f>
        <v>0</v>
      </c>
      <c r="M562" s="1" t="str">
        <f t="shared" si="16"/>
        <v/>
      </c>
      <c r="N562" s="1">
        <f>N(N561)+IF(AND('💰 BÁO GIÁ'!$C$27&lt;&gt;"",OR(ISNUMBER(SEARCH('💰 BÁO GIÁ'!$C$27,$A562)),ISNUMBER(SEARCH('💰 BÁO GIÁ'!$C$27,$B562)))),1,0)</f>
        <v>0</v>
      </c>
      <c r="O562" s="1" t="str">
        <f t="shared" si="17"/>
        <v/>
      </c>
    </row>
    <row r="563" customHeight="1" spans="1:15">
      <c r="A563" s="1" t="str">
        <f>IF('🔩 PISTON'!A607="","",'🔩 PISTON'!A607)</f>
        <v/>
      </c>
      <c r="B563" s="1" t="str">
        <f>IF('🔩 PISTON'!A607="","","Piston "&amp;'🔩 PISTON'!U607)</f>
        <v/>
      </c>
      <c r="C563" s="1" t="str">
        <f>IF('🔩 PISTON'!A607="","","Piston")</f>
        <v/>
      </c>
      <c r="D563" s="1" t="str">
        <f>IF('🔩 PISTON'!A607="","",'🔩 PISTON'!L607)</f>
        <v/>
      </c>
      <c r="E563" s="1" t="str">
        <f>IF('🔩 PISTON'!A607="","",'🔩 PISTON'!M607)</f>
        <v/>
      </c>
      <c r="F563" s="1" t="str">
        <f>IF('🔩 PISTON'!A607="","",'🔩 PISTON'!N607)</f>
        <v/>
      </c>
      <c r="G563" s="1" t="str">
        <f>IF('🔩 PISTON'!A607="","",'🔩 PISTON'!O607)</f>
        <v/>
      </c>
      <c r="H563" s="1" t="str">
        <f>IF('🔩 PISTON'!A607="","",'🔩 PISTON'!P607)</f>
        <v/>
      </c>
      <c r="I563" s="1" t="str">
        <f>IF('🔩 PISTON'!A607="","",'🔩 PISTON'!Q607)</f>
        <v/>
      </c>
      <c r="J563" s="1" t="str">
        <f>IF('🔩 PISTON'!A607="","",'🔩 PISTON'!D607)</f>
        <v/>
      </c>
      <c r="L563" s="1">
        <f>N(L562)+IF(AND('🔎 TRA CỨU NHANH'!$C$2&lt;&gt;"",OR(ISNUMBER(SEARCH('🔎 TRA CỨU NHANH'!$C$2,$A563)),ISNUMBER(SEARCH('🔎 TRA CỨU NHANH'!$C$2,$B563)))),1,0)</f>
        <v>0</v>
      </c>
      <c r="M563" s="1" t="str">
        <f t="shared" si="16"/>
        <v/>
      </c>
      <c r="N563" s="1">
        <f>N(N562)+IF(AND('💰 BÁO GIÁ'!$C$27&lt;&gt;"",OR(ISNUMBER(SEARCH('💰 BÁO GIÁ'!$C$27,$A563)),ISNUMBER(SEARCH('💰 BÁO GIÁ'!$C$27,$B563)))),1,0)</f>
        <v>0</v>
      </c>
      <c r="O563" s="1" t="str">
        <f t="shared" si="17"/>
        <v/>
      </c>
    </row>
    <row r="564" customHeight="1" spans="1:15">
      <c r="A564" s="1" t="str">
        <f>IF('🔩 PISTON'!A608="","",'🔩 PISTON'!A608)</f>
        <v/>
      </c>
      <c r="B564" s="1" t="str">
        <f>IF('🔩 PISTON'!A608="","","Piston "&amp;'🔩 PISTON'!U608)</f>
        <v/>
      </c>
      <c r="C564" s="1" t="str">
        <f>IF('🔩 PISTON'!A608="","","Piston")</f>
        <v/>
      </c>
      <c r="D564" s="1" t="str">
        <f>IF('🔩 PISTON'!A608="","",'🔩 PISTON'!L608)</f>
        <v/>
      </c>
      <c r="E564" s="1" t="str">
        <f>IF('🔩 PISTON'!A608="","",'🔩 PISTON'!M608)</f>
        <v/>
      </c>
      <c r="F564" s="1" t="str">
        <f>IF('🔩 PISTON'!A608="","",'🔩 PISTON'!N608)</f>
        <v/>
      </c>
      <c r="G564" s="1" t="str">
        <f>IF('🔩 PISTON'!A608="","",'🔩 PISTON'!O608)</f>
        <v/>
      </c>
      <c r="H564" s="1" t="str">
        <f>IF('🔩 PISTON'!A608="","",'🔩 PISTON'!P608)</f>
        <v/>
      </c>
      <c r="I564" s="1" t="str">
        <f>IF('🔩 PISTON'!A608="","",'🔩 PISTON'!Q608)</f>
        <v/>
      </c>
      <c r="J564" s="1" t="str">
        <f>IF('🔩 PISTON'!A608="","",'🔩 PISTON'!D608)</f>
        <v/>
      </c>
      <c r="L564" s="1">
        <f>N(L563)+IF(AND('🔎 TRA CỨU NHANH'!$C$2&lt;&gt;"",OR(ISNUMBER(SEARCH('🔎 TRA CỨU NHANH'!$C$2,$A564)),ISNUMBER(SEARCH('🔎 TRA CỨU NHANH'!$C$2,$B564)))),1,0)</f>
        <v>0</v>
      </c>
      <c r="M564" s="1" t="str">
        <f t="shared" si="16"/>
        <v/>
      </c>
      <c r="N564" s="1">
        <f>N(N563)+IF(AND('💰 BÁO GIÁ'!$C$27&lt;&gt;"",OR(ISNUMBER(SEARCH('💰 BÁO GIÁ'!$C$27,$A564)),ISNUMBER(SEARCH('💰 BÁO GIÁ'!$C$27,$B564)))),1,0)</f>
        <v>0</v>
      </c>
      <c r="O564" s="1" t="str">
        <f t="shared" si="17"/>
        <v/>
      </c>
    </row>
    <row r="565" customHeight="1" spans="1:15">
      <c r="A565" s="1" t="str">
        <f>IF('🔩 PISTON'!A609="","",'🔩 PISTON'!A609)</f>
        <v/>
      </c>
      <c r="B565" s="1" t="str">
        <f>IF('🔩 PISTON'!A609="","","Piston "&amp;'🔩 PISTON'!U609)</f>
        <v/>
      </c>
      <c r="C565" s="1" t="str">
        <f>IF('🔩 PISTON'!A609="","","Piston")</f>
        <v/>
      </c>
      <c r="D565" s="1" t="str">
        <f>IF('🔩 PISTON'!A609="","",'🔩 PISTON'!L609)</f>
        <v/>
      </c>
      <c r="E565" s="1" t="str">
        <f>IF('🔩 PISTON'!A609="","",'🔩 PISTON'!M609)</f>
        <v/>
      </c>
      <c r="F565" s="1" t="str">
        <f>IF('🔩 PISTON'!A609="","",'🔩 PISTON'!N609)</f>
        <v/>
      </c>
      <c r="G565" s="1" t="str">
        <f>IF('🔩 PISTON'!A609="","",'🔩 PISTON'!O609)</f>
        <v/>
      </c>
      <c r="H565" s="1" t="str">
        <f>IF('🔩 PISTON'!A609="","",'🔩 PISTON'!P609)</f>
        <v/>
      </c>
      <c r="I565" s="1" t="str">
        <f>IF('🔩 PISTON'!A609="","",'🔩 PISTON'!Q609)</f>
        <v/>
      </c>
      <c r="J565" s="1" t="str">
        <f>IF('🔩 PISTON'!A609="","",'🔩 PISTON'!D609)</f>
        <v/>
      </c>
      <c r="L565" s="1">
        <f>N(L564)+IF(AND('🔎 TRA CỨU NHANH'!$C$2&lt;&gt;"",OR(ISNUMBER(SEARCH('🔎 TRA CỨU NHANH'!$C$2,$A565)),ISNUMBER(SEARCH('🔎 TRA CỨU NHANH'!$C$2,$B565)))),1,0)</f>
        <v>0</v>
      </c>
      <c r="M565" s="1" t="str">
        <f t="shared" si="16"/>
        <v/>
      </c>
      <c r="N565" s="1">
        <f>N(N564)+IF(AND('💰 BÁO GIÁ'!$C$27&lt;&gt;"",OR(ISNUMBER(SEARCH('💰 BÁO GIÁ'!$C$27,$A565)),ISNUMBER(SEARCH('💰 BÁO GIÁ'!$C$27,$B565)))),1,0)</f>
        <v>0</v>
      </c>
      <c r="O565" s="1" t="str">
        <f t="shared" si="17"/>
        <v/>
      </c>
    </row>
    <row r="566" customHeight="1" spans="1:15">
      <c r="A566" s="1" t="str">
        <f>IF('🔩 PISTON'!A610="","",'🔩 PISTON'!A610)</f>
        <v/>
      </c>
      <c r="B566" s="1" t="str">
        <f>IF('🔩 PISTON'!A610="","","Piston "&amp;'🔩 PISTON'!U610)</f>
        <v/>
      </c>
      <c r="C566" s="1" t="str">
        <f>IF('🔩 PISTON'!A610="","","Piston")</f>
        <v/>
      </c>
      <c r="D566" s="1" t="str">
        <f>IF('🔩 PISTON'!A610="","",'🔩 PISTON'!L610)</f>
        <v/>
      </c>
      <c r="E566" s="1" t="str">
        <f>IF('🔩 PISTON'!A610="","",'🔩 PISTON'!M610)</f>
        <v/>
      </c>
      <c r="F566" s="1" t="str">
        <f>IF('🔩 PISTON'!A610="","",'🔩 PISTON'!N610)</f>
        <v/>
      </c>
      <c r="G566" s="1" t="str">
        <f>IF('🔩 PISTON'!A610="","",'🔩 PISTON'!O610)</f>
        <v/>
      </c>
      <c r="H566" s="1" t="str">
        <f>IF('🔩 PISTON'!A610="","",'🔩 PISTON'!P610)</f>
        <v/>
      </c>
      <c r="I566" s="1" t="str">
        <f>IF('🔩 PISTON'!A610="","",'🔩 PISTON'!Q610)</f>
        <v/>
      </c>
      <c r="J566" s="1" t="str">
        <f>IF('🔩 PISTON'!A610="","",'🔩 PISTON'!D610)</f>
        <v/>
      </c>
      <c r="L566" s="1">
        <f>N(L565)+IF(AND('🔎 TRA CỨU NHANH'!$C$2&lt;&gt;"",OR(ISNUMBER(SEARCH('🔎 TRA CỨU NHANH'!$C$2,$A566)),ISNUMBER(SEARCH('🔎 TRA CỨU NHANH'!$C$2,$B566)))),1,0)</f>
        <v>0</v>
      </c>
      <c r="M566" s="1" t="str">
        <f t="shared" si="16"/>
        <v/>
      </c>
      <c r="N566" s="1">
        <f>N(N565)+IF(AND('💰 BÁO GIÁ'!$C$27&lt;&gt;"",OR(ISNUMBER(SEARCH('💰 BÁO GIÁ'!$C$27,$A566)),ISNUMBER(SEARCH('💰 BÁO GIÁ'!$C$27,$B566)))),1,0)</f>
        <v>0</v>
      </c>
      <c r="O566" s="1" t="str">
        <f t="shared" si="17"/>
        <v/>
      </c>
    </row>
    <row r="567" customHeight="1" spans="1:15">
      <c r="A567" s="1" t="str">
        <f>IF('🔩 PISTON'!A611="","",'🔩 PISTON'!A611)</f>
        <v/>
      </c>
      <c r="B567" s="1" t="str">
        <f>IF('🔩 PISTON'!A611="","","Piston "&amp;'🔩 PISTON'!U611)</f>
        <v/>
      </c>
      <c r="C567" s="1" t="str">
        <f>IF('🔩 PISTON'!A611="","","Piston")</f>
        <v/>
      </c>
      <c r="D567" s="1" t="str">
        <f>IF('🔩 PISTON'!A611="","",'🔩 PISTON'!L611)</f>
        <v/>
      </c>
      <c r="E567" s="1" t="str">
        <f>IF('🔩 PISTON'!A611="","",'🔩 PISTON'!M611)</f>
        <v/>
      </c>
      <c r="F567" s="1" t="str">
        <f>IF('🔩 PISTON'!A611="","",'🔩 PISTON'!N611)</f>
        <v/>
      </c>
      <c r="G567" s="1" t="str">
        <f>IF('🔩 PISTON'!A611="","",'🔩 PISTON'!O611)</f>
        <v/>
      </c>
      <c r="H567" s="1" t="str">
        <f>IF('🔩 PISTON'!A611="","",'🔩 PISTON'!P611)</f>
        <v/>
      </c>
      <c r="I567" s="1" t="str">
        <f>IF('🔩 PISTON'!A611="","",'🔩 PISTON'!Q611)</f>
        <v/>
      </c>
      <c r="J567" s="1" t="str">
        <f>IF('🔩 PISTON'!A611="","",'🔩 PISTON'!D611)</f>
        <v/>
      </c>
      <c r="L567" s="1">
        <f>N(L566)+IF(AND('🔎 TRA CỨU NHANH'!$C$2&lt;&gt;"",OR(ISNUMBER(SEARCH('🔎 TRA CỨU NHANH'!$C$2,$A567)),ISNUMBER(SEARCH('🔎 TRA CỨU NHANH'!$C$2,$B567)))),1,0)</f>
        <v>0</v>
      </c>
      <c r="M567" s="1" t="str">
        <f t="shared" si="16"/>
        <v/>
      </c>
      <c r="N567" s="1">
        <f>N(N566)+IF(AND('💰 BÁO GIÁ'!$C$27&lt;&gt;"",OR(ISNUMBER(SEARCH('💰 BÁO GIÁ'!$C$27,$A567)),ISNUMBER(SEARCH('💰 BÁO GIÁ'!$C$27,$B567)))),1,0)</f>
        <v>0</v>
      </c>
      <c r="O567" s="1" t="str">
        <f t="shared" si="17"/>
        <v/>
      </c>
    </row>
    <row r="568" customHeight="1" spans="1:15">
      <c r="A568" s="1" t="str">
        <f>IF('🔩 PISTON'!A612="","",'🔩 PISTON'!A612)</f>
        <v/>
      </c>
      <c r="B568" s="1" t="str">
        <f>IF('🔩 PISTON'!A612="","","Piston "&amp;'🔩 PISTON'!U612)</f>
        <v/>
      </c>
      <c r="C568" s="1" t="str">
        <f>IF('🔩 PISTON'!A612="","","Piston")</f>
        <v/>
      </c>
      <c r="D568" s="1" t="str">
        <f>IF('🔩 PISTON'!A612="","",'🔩 PISTON'!L612)</f>
        <v/>
      </c>
      <c r="E568" s="1" t="str">
        <f>IF('🔩 PISTON'!A612="","",'🔩 PISTON'!M612)</f>
        <v/>
      </c>
      <c r="F568" s="1" t="str">
        <f>IF('🔩 PISTON'!A612="","",'🔩 PISTON'!N612)</f>
        <v/>
      </c>
      <c r="G568" s="1" t="str">
        <f>IF('🔩 PISTON'!A612="","",'🔩 PISTON'!O612)</f>
        <v/>
      </c>
      <c r="H568" s="1" t="str">
        <f>IF('🔩 PISTON'!A612="","",'🔩 PISTON'!P612)</f>
        <v/>
      </c>
      <c r="I568" s="1" t="str">
        <f>IF('🔩 PISTON'!A612="","",'🔩 PISTON'!Q612)</f>
        <v/>
      </c>
      <c r="J568" s="1" t="str">
        <f>IF('🔩 PISTON'!A612="","",'🔩 PISTON'!D612)</f>
        <v/>
      </c>
      <c r="L568" s="1">
        <f>N(L567)+IF(AND('🔎 TRA CỨU NHANH'!$C$2&lt;&gt;"",OR(ISNUMBER(SEARCH('🔎 TRA CỨU NHANH'!$C$2,$A568)),ISNUMBER(SEARCH('🔎 TRA CỨU NHANH'!$C$2,$B568)))),1,0)</f>
        <v>0</v>
      </c>
      <c r="M568" s="1" t="str">
        <f t="shared" si="16"/>
        <v/>
      </c>
      <c r="N568" s="1">
        <f>N(N567)+IF(AND('💰 BÁO GIÁ'!$C$27&lt;&gt;"",OR(ISNUMBER(SEARCH('💰 BÁO GIÁ'!$C$27,$A568)),ISNUMBER(SEARCH('💰 BÁO GIÁ'!$C$27,$B568)))),1,0)</f>
        <v>0</v>
      </c>
      <c r="O568" s="1" t="str">
        <f t="shared" si="17"/>
        <v/>
      </c>
    </row>
    <row r="569" customHeight="1" spans="1:15">
      <c r="A569" s="1" t="str">
        <f>IF('🔩 PISTON'!A613="","",'🔩 PISTON'!A613)</f>
        <v/>
      </c>
      <c r="B569" s="1" t="str">
        <f>IF('🔩 PISTON'!A613="","","Piston "&amp;'🔩 PISTON'!U613)</f>
        <v/>
      </c>
      <c r="C569" s="1" t="str">
        <f>IF('🔩 PISTON'!A613="","","Piston")</f>
        <v/>
      </c>
      <c r="D569" s="1" t="str">
        <f>IF('🔩 PISTON'!A613="","",'🔩 PISTON'!L613)</f>
        <v/>
      </c>
      <c r="E569" s="1" t="str">
        <f>IF('🔩 PISTON'!A613="","",'🔩 PISTON'!M613)</f>
        <v/>
      </c>
      <c r="F569" s="1" t="str">
        <f>IF('🔩 PISTON'!A613="","",'🔩 PISTON'!N613)</f>
        <v/>
      </c>
      <c r="G569" s="1" t="str">
        <f>IF('🔩 PISTON'!A613="","",'🔩 PISTON'!O613)</f>
        <v/>
      </c>
      <c r="H569" s="1" t="str">
        <f>IF('🔩 PISTON'!A613="","",'🔩 PISTON'!P613)</f>
        <v/>
      </c>
      <c r="I569" s="1" t="str">
        <f>IF('🔩 PISTON'!A613="","",'🔩 PISTON'!Q613)</f>
        <v/>
      </c>
      <c r="J569" s="1" t="str">
        <f>IF('🔩 PISTON'!A613="","",'🔩 PISTON'!D613)</f>
        <v/>
      </c>
      <c r="L569" s="1">
        <f>N(L568)+IF(AND('🔎 TRA CỨU NHANH'!$C$2&lt;&gt;"",OR(ISNUMBER(SEARCH('🔎 TRA CỨU NHANH'!$C$2,$A569)),ISNUMBER(SEARCH('🔎 TRA CỨU NHANH'!$C$2,$B569)))),1,0)</f>
        <v>0</v>
      </c>
      <c r="M569" s="1" t="str">
        <f t="shared" si="16"/>
        <v/>
      </c>
      <c r="N569" s="1">
        <f>N(N568)+IF(AND('💰 BÁO GIÁ'!$C$27&lt;&gt;"",OR(ISNUMBER(SEARCH('💰 BÁO GIÁ'!$C$27,$A569)),ISNUMBER(SEARCH('💰 BÁO GIÁ'!$C$27,$B569)))),1,0)</f>
        <v>0</v>
      </c>
      <c r="O569" s="1" t="str">
        <f t="shared" si="17"/>
        <v/>
      </c>
    </row>
    <row r="570" customHeight="1" spans="1:15">
      <c r="A570" s="1" t="str">
        <f>IF('🔩 PISTON'!A614="","",'🔩 PISTON'!A614)</f>
        <v/>
      </c>
      <c r="B570" s="1" t="str">
        <f>IF('🔩 PISTON'!A614="","","Piston "&amp;'🔩 PISTON'!U614)</f>
        <v/>
      </c>
      <c r="C570" s="1" t="str">
        <f>IF('🔩 PISTON'!A614="","","Piston")</f>
        <v/>
      </c>
      <c r="D570" s="1" t="str">
        <f>IF('🔩 PISTON'!A614="","",'🔩 PISTON'!L614)</f>
        <v/>
      </c>
      <c r="E570" s="1" t="str">
        <f>IF('🔩 PISTON'!A614="","",'🔩 PISTON'!M614)</f>
        <v/>
      </c>
      <c r="F570" s="1" t="str">
        <f>IF('🔩 PISTON'!A614="","",'🔩 PISTON'!N614)</f>
        <v/>
      </c>
      <c r="G570" s="1" t="str">
        <f>IF('🔩 PISTON'!A614="","",'🔩 PISTON'!O614)</f>
        <v/>
      </c>
      <c r="H570" s="1" t="str">
        <f>IF('🔩 PISTON'!A614="","",'🔩 PISTON'!P614)</f>
        <v/>
      </c>
      <c r="I570" s="1" t="str">
        <f>IF('🔩 PISTON'!A614="","",'🔩 PISTON'!Q614)</f>
        <v/>
      </c>
      <c r="J570" s="1" t="str">
        <f>IF('🔩 PISTON'!A614="","",'🔩 PISTON'!D614)</f>
        <v/>
      </c>
      <c r="L570" s="1">
        <f>N(L569)+IF(AND('🔎 TRA CỨU NHANH'!$C$2&lt;&gt;"",OR(ISNUMBER(SEARCH('🔎 TRA CỨU NHANH'!$C$2,$A570)),ISNUMBER(SEARCH('🔎 TRA CỨU NHANH'!$C$2,$B570)))),1,0)</f>
        <v>0</v>
      </c>
      <c r="M570" s="1" t="str">
        <f t="shared" si="16"/>
        <v/>
      </c>
      <c r="N570" s="1">
        <f>N(N569)+IF(AND('💰 BÁO GIÁ'!$C$27&lt;&gt;"",OR(ISNUMBER(SEARCH('💰 BÁO GIÁ'!$C$27,$A570)),ISNUMBER(SEARCH('💰 BÁO GIÁ'!$C$27,$B570)))),1,0)</f>
        <v>0</v>
      </c>
      <c r="O570" s="1" t="str">
        <f t="shared" si="17"/>
        <v/>
      </c>
    </row>
    <row r="571" customHeight="1" spans="1:15">
      <c r="A571" s="1" t="str">
        <f>IF('🔩 PISTON'!A615="","",'🔩 PISTON'!A615)</f>
        <v/>
      </c>
      <c r="B571" s="1" t="str">
        <f>IF('🔩 PISTON'!A615="","","Piston "&amp;'🔩 PISTON'!U615)</f>
        <v/>
      </c>
      <c r="C571" s="1" t="str">
        <f>IF('🔩 PISTON'!A615="","","Piston")</f>
        <v/>
      </c>
      <c r="D571" s="1" t="str">
        <f>IF('🔩 PISTON'!A615="","",'🔩 PISTON'!L615)</f>
        <v/>
      </c>
      <c r="E571" s="1" t="str">
        <f>IF('🔩 PISTON'!A615="","",'🔩 PISTON'!M615)</f>
        <v/>
      </c>
      <c r="F571" s="1" t="str">
        <f>IF('🔩 PISTON'!A615="","",'🔩 PISTON'!N615)</f>
        <v/>
      </c>
      <c r="G571" s="1" t="str">
        <f>IF('🔩 PISTON'!A615="","",'🔩 PISTON'!O615)</f>
        <v/>
      </c>
      <c r="H571" s="1" t="str">
        <f>IF('🔩 PISTON'!A615="","",'🔩 PISTON'!P615)</f>
        <v/>
      </c>
      <c r="I571" s="1" t="str">
        <f>IF('🔩 PISTON'!A615="","",'🔩 PISTON'!Q615)</f>
        <v/>
      </c>
      <c r="J571" s="1" t="str">
        <f>IF('🔩 PISTON'!A615="","",'🔩 PISTON'!D615)</f>
        <v/>
      </c>
      <c r="L571" s="1">
        <f>N(L570)+IF(AND('🔎 TRA CỨU NHANH'!$C$2&lt;&gt;"",OR(ISNUMBER(SEARCH('🔎 TRA CỨU NHANH'!$C$2,$A571)),ISNUMBER(SEARCH('🔎 TRA CỨU NHANH'!$C$2,$B571)))),1,0)</f>
        <v>0</v>
      </c>
      <c r="M571" s="1" t="str">
        <f t="shared" si="16"/>
        <v/>
      </c>
      <c r="N571" s="1">
        <f>N(N570)+IF(AND('💰 BÁO GIÁ'!$C$27&lt;&gt;"",OR(ISNUMBER(SEARCH('💰 BÁO GIÁ'!$C$27,$A571)),ISNUMBER(SEARCH('💰 BÁO GIÁ'!$C$27,$B571)))),1,0)</f>
        <v>0</v>
      </c>
      <c r="O571" s="1" t="str">
        <f t="shared" si="17"/>
        <v/>
      </c>
    </row>
    <row r="572" customHeight="1" spans="1:15">
      <c r="A572" s="1" t="str">
        <f>IF('🔩 PISTON'!A616="","",'🔩 PISTON'!A616)</f>
        <v/>
      </c>
      <c r="B572" s="1" t="str">
        <f>IF('🔩 PISTON'!A616="","","Piston "&amp;'🔩 PISTON'!U616)</f>
        <v/>
      </c>
      <c r="C572" s="1" t="str">
        <f>IF('🔩 PISTON'!A616="","","Piston")</f>
        <v/>
      </c>
      <c r="D572" s="1" t="str">
        <f>IF('🔩 PISTON'!A616="","",'🔩 PISTON'!L616)</f>
        <v/>
      </c>
      <c r="E572" s="1" t="str">
        <f>IF('🔩 PISTON'!A616="","",'🔩 PISTON'!M616)</f>
        <v/>
      </c>
      <c r="F572" s="1" t="str">
        <f>IF('🔩 PISTON'!A616="","",'🔩 PISTON'!N616)</f>
        <v/>
      </c>
      <c r="G572" s="1" t="str">
        <f>IF('🔩 PISTON'!A616="","",'🔩 PISTON'!O616)</f>
        <v/>
      </c>
      <c r="H572" s="1" t="str">
        <f>IF('🔩 PISTON'!A616="","",'🔩 PISTON'!P616)</f>
        <v/>
      </c>
      <c r="I572" s="1" t="str">
        <f>IF('🔩 PISTON'!A616="","",'🔩 PISTON'!Q616)</f>
        <v/>
      </c>
      <c r="J572" s="1" t="str">
        <f>IF('🔩 PISTON'!A616="","",'🔩 PISTON'!D616)</f>
        <v/>
      </c>
      <c r="L572" s="1">
        <f>N(L571)+IF(AND('🔎 TRA CỨU NHANH'!$C$2&lt;&gt;"",OR(ISNUMBER(SEARCH('🔎 TRA CỨU NHANH'!$C$2,$A572)),ISNUMBER(SEARCH('🔎 TRA CỨU NHANH'!$C$2,$B572)))),1,0)</f>
        <v>0</v>
      </c>
      <c r="M572" s="1" t="str">
        <f t="shared" si="16"/>
        <v/>
      </c>
      <c r="N572" s="1">
        <f>N(N571)+IF(AND('💰 BÁO GIÁ'!$C$27&lt;&gt;"",OR(ISNUMBER(SEARCH('💰 BÁO GIÁ'!$C$27,$A572)),ISNUMBER(SEARCH('💰 BÁO GIÁ'!$C$27,$B572)))),1,0)</f>
        <v>0</v>
      </c>
      <c r="O572" s="1" t="str">
        <f t="shared" si="17"/>
        <v/>
      </c>
    </row>
    <row r="573" customHeight="1" spans="1:15">
      <c r="A573" s="1" t="str">
        <f>IF('🔩 PISTON'!A617="","",'🔩 PISTON'!A617)</f>
        <v/>
      </c>
      <c r="B573" s="1" t="str">
        <f>IF('🔩 PISTON'!A617="","","Piston "&amp;'🔩 PISTON'!U617)</f>
        <v/>
      </c>
      <c r="C573" s="1" t="str">
        <f>IF('🔩 PISTON'!A617="","","Piston")</f>
        <v/>
      </c>
      <c r="D573" s="1" t="str">
        <f>IF('🔩 PISTON'!A617="","",'🔩 PISTON'!L617)</f>
        <v/>
      </c>
      <c r="E573" s="1" t="str">
        <f>IF('🔩 PISTON'!A617="","",'🔩 PISTON'!M617)</f>
        <v/>
      </c>
      <c r="F573" s="1" t="str">
        <f>IF('🔩 PISTON'!A617="","",'🔩 PISTON'!N617)</f>
        <v/>
      </c>
      <c r="G573" s="1" t="str">
        <f>IF('🔩 PISTON'!A617="","",'🔩 PISTON'!O617)</f>
        <v/>
      </c>
      <c r="H573" s="1" t="str">
        <f>IF('🔩 PISTON'!A617="","",'🔩 PISTON'!P617)</f>
        <v/>
      </c>
      <c r="I573" s="1" t="str">
        <f>IF('🔩 PISTON'!A617="","",'🔩 PISTON'!Q617)</f>
        <v/>
      </c>
      <c r="J573" s="1" t="str">
        <f>IF('🔩 PISTON'!A617="","",'🔩 PISTON'!D617)</f>
        <v/>
      </c>
      <c r="L573" s="1">
        <f>N(L572)+IF(AND('🔎 TRA CỨU NHANH'!$C$2&lt;&gt;"",OR(ISNUMBER(SEARCH('🔎 TRA CỨU NHANH'!$C$2,$A573)),ISNUMBER(SEARCH('🔎 TRA CỨU NHANH'!$C$2,$B573)))),1,0)</f>
        <v>0</v>
      </c>
      <c r="M573" s="1" t="str">
        <f t="shared" si="16"/>
        <v/>
      </c>
      <c r="N573" s="1">
        <f>N(N572)+IF(AND('💰 BÁO GIÁ'!$C$27&lt;&gt;"",OR(ISNUMBER(SEARCH('💰 BÁO GIÁ'!$C$27,$A573)),ISNUMBER(SEARCH('💰 BÁO GIÁ'!$C$27,$B573)))),1,0)</f>
        <v>0</v>
      </c>
      <c r="O573" s="1" t="str">
        <f t="shared" si="17"/>
        <v/>
      </c>
    </row>
    <row r="574" customHeight="1" spans="1:15">
      <c r="A574" s="1" t="str">
        <f>IF('🔩 PISTON'!A618="","",'🔩 PISTON'!A618)</f>
        <v/>
      </c>
      <c r="B574" s="1" t="str">
        <f>IF('🔩 PISTON'!A618="","","Piston "&amp;'🔩 PISTON'!U618)</f>
        <v/>
      </c>
      <c r="C574" s="1" t="str">
        <f>IF('🔩 PISTON'!A618="","","Piston")</f>
        <v/>
      </c>
      <c r="D574" s="1" t="str">
        <f>IF('🔩 PISTON'!A618="","",'🔩 PISTON'!L618)</f>
        <v/>
      </c>
      <c r="E574" s="1" t="str">
        <f>IF('🔩 PISTON'!A618="","",'🔩 PISTON'!M618)</f>
        <v/>
      </c>
      <c r="F574" s="1" t="str">
        <f>IF('🔩 PISTON'!A618="","",'🔩 PISTON'!N618)</f>
        <v/>
      </c>
      <c r="G574" s="1" t="str">
        <f>IF('🔩 PISTON'!A618="","",'🔩 PISTON'!O618)</f>
        <v/>
      </c>
      <c r="H574" s="1" t="str">
        <f>IF('🔩 PISTON'!A618="","",'🔩 PISTON'!P618)</f>
        <v/>
      </c>
      <c r="I574" s="1" t="str">
        <f>IF('🔩 PISTON'!A618="","",'🔩 PISTON'!Q618)</f>
        <v/>
      </c>
      <c r="J574" s="1" t="str">
        <f>IF('🔩 PISTON'!A618="","",'🔩 PISTON'!D618)</f>
        <v/>
      </c>
      <c r="L574" s="1">
        <f>N(L573)+IF(AND('🔎 TRA CỨU NHANH'!$C$2&lt;&gt;"",OR(ISNUMBER(SEARCH('🔎 TRA CỨU NHANH'!$C$2,$A574)),ISNUMBER(SEARCH('🔎 TRA CỨU NHANH'!$C$2,$B574)))),1,0)</f>
        <v>0</v>
      </c>
      <c r="M574" s="1" t="str">
        <f t="shared" si="16"/>
        <v/>
      </c>
      <c r="N574" s="1">
        <f>N(N573)+IF(AND('💰 BÁO GIÁ'!$C$27&lt;&gt;"",OR(ISNUMBER(SEARCH('💰 BÁO GIÁ'!$C$27,$A574)),ISNUMBER(SEARCH('💰 BÁO GIÁ'!$C$27,$B574)))),1,0)</f>
        <v>0</v>
      </c>
      <c r="O574" s="1" t="str">
        <f t="shared" si="17"/>
        <v/>
      </c>
    </row>
    <row r="575" customHeight="1" spans="1:15">
      <c r="A575" s="1" t="str">
        <f>IF('🔩 PISTON'!A619="","",'🔩 PISTON'!A619)</f>
        <v/>
      </c>
      <c r="B575" s="1" t="str">
        <f>IF('🔩 PISTON'!A619="","","Piston "&amp;'🔩 PISTON'!U619)</f>
        <v/>
      </c>
      <c r="C575" s="1" t="str">
        <f>IF('🔩 PISTON'!A619="","","Piston")</f>
        <v/>
      </c>
      <c r="D575" s="1" t="str">
        <f>IF('🔩 PISTON'!A619="","",'🔩 PISTON'!L619)</f>
        <v/>
      </c>
      <c r="E575" s="1" t="str">
        <f>IF('🔩 PISTON'!A619="","",'🔩 PISTON'!M619)</f>
        <v/>
      </c>
      <c r="F575" s="1" t="str">
        <f>IF('🔩 PISTON'!A619="","",'🔩 PISTON'!N619)</f>
        <v/>
      </c>
      <c r="G575" s="1" t="str">
        <f>IF('🔩 PISTON'!A619="","",'🔩 PISTON'!O619)</f>
        <v/>
      </c>
      <c r="H575" s="1" t="str">
        <f>IF('🔩 PISTON'!A619="","",'🔩 PISTON'!P619)</f>
        <v/>
      </c>
      <c r="I575" s="1" t="str">
        <f>IF('🔩 PISTON'!A619="","",'🔩 PISTON'!Q619)</f>
        <v/>
      </c>
      <c r="J575" s="1" t="str">
        <f>IF('🔩 PISTON'!A619="","",'🔩 PISTON'!D619)</f>
        <v/>
      </c>
      <c r="L575" s="1">
        <f>N(L574)+IF(AND('🔎 TRA CỨU NHANH'!$C$2&lt;&gt;"",OR(ISNUMBER(SEARCH('🔎 TRA CỨU NHANH'!$C$2,$A575)),ISNUMBER(SEARCH('🔎 TRA CỨU NHANH'!$C$2,$B575)))),1,0)</f>
        <v>0</v>
      </c>
      <c r="M575" s="1" t="str">
        <f t="shared" si="16"/>
        <v/>
      </c>
      <c r="N575" s="1">
        <f>N(N574)+IF(AND('💰 BÁO GIÁ'!$C$27&lt;&gt;"",OR(ISNUMBER(SEARCH('💰 BÁO GIÁ'!$C$27,$A575)),ISNUMBER(SEARCH('💰 BÁO GIÁ'!$C$27,$B575)))),1,0)</f>
        <v>0</v>
      </c>
      <c r="O575" s="1" t="str">
        <f t="shared" si="17"/>
        <v/>
      </c>
    </row>
    <row r="576" customHeight="1" spans="1:15">
      <c r="A576" s="1" t="str">
        <f>IF('🔩 PISTON'!A620="","",'🔩 PISTON'!A620)</f>
        <v/>
      </c>
      <c r="B576" s="1" t="str">
        <f>IF('🔩 PISTON'!A620="","","Piston "&amp;'🔩 PISTON'!U620)</f>
        <v/>
      </c>
      <c r="C576" s="1" t="str">
        <f>IF('🔩 PISTON'!A620="","","Piston")</f>
        <v/>
      </c>
      <c r="D576" s="1" t="str">
        <f>IF('🔩 PISTON'!A620="","",'🔩 PISTON'!L620)</f>
        <v/>
      </c>
      <c r="E576" s="1" t="str">
        <f>IF('🔩 PISTON'!A620="","",'🔩 PISTON'!M620)</f>
        <v/>
      </c>
      <c r="F576" s="1" t="str">
        <f>IF('🔩 PISTON'!A620="","",'🔩 PISTON'!N620)</f>
        <v/>
      </c>
      <c r="G576" s="1" t="str">
        <f>IF('🔩 PISTON'!A620="","",'🔩 PISTON'!O620)</f>
        <v/>
      </c>
      <c r="H576" s="1" t="str">
        <f>IF('🔩 PISTON'!A620="","",'🔩 PISTON'!P620)</f>
        <v/>
      </c>
      <c r="I576" s="1" t="str">
        <f>IF('🔩 PISTON'!A620="","",'🔩 PISTON'!Q620)</f>
        <v/>
      </c>
      <c r="J576" s="1" t="str">
        <f>IF('🔩 PISTON'!A620="","",'🔩 PISTON'!D620)</f>
        <v/>
      </c>
      <c r="L576" s="1">
        <f>N(L575)+IF(AND('🔎 TRA CỨU NHANH'!$C$2&lt;&gt;"",OR(ISNUMBER(SEARCH('🔎 TRA CỨU NHANH'!$C$2,$A576)),ISNUMBER(SEARCH('🔎 TRA CỨU NHANH'!$C$2,$B576)))),1,0)</f>
        <v>0</v>
      </c>
      <c r="M576" s="1" t="str">
        <f t="shared" si="16"/>
        <v/>
      </c>
      <c r="N576" s="1">
        <f>N(N575)+IF(AND('💰 BÁO GIÁ'!$C$27&lt;&gt;"",OR(ISNUMBER(SEARCH('💰 BÁO GIÁ'!$C$27,$A576)),ISNUMBER(SEARCH('💰 BÁO GIÁ'!$C$27,$B576)))),1,0)</f>
        <v>0</v>
      </c>
      <c r="O576" s="1" t="str">
        <f t="shared" si="17"/>
        <v/>
      </c>
    </row>
    <row r="577" customHeight="1" spans="1:15">
      <c r="A577" s="1" t="str">
        <f>IF('🔩 PISTON'!A621="","",'🔩 PISTON'!A621)</f>
        <v/>
      </c>
      <c r="B577" s="1" t="str">
        <f>IF('🔩 PISTON'!A621="","","Piston "&amp;'🔩 PISTON'!U621)</f>
        <v/>
      </c>
      <c r="C577" s="1" t="str">
        <f>IF('🔩 PISTON'!A621="","","Piston")</f>
        <v/>
      </c>
      <c r="D577" s="1" t="str">
        <f>IF('🔩 PISTON'!A621="","",'🔩 PISTON'!L621)</f>
        <v/>
      </c>
      <c r="E577" s="1" t="str">
        <f>IF('🔩 PISTON'!A621="","",'🔩 PISTON'!M621)</f>
        <v/>
      </c>
      <c r="F577" s="1" t="str">
        <f>IF('🔩 PISTON'!A621="","",'🔩 PISTON'!N621)</f>
        <v/>
      </c>
      <c r="G577" s="1" t="str">
        <f>IF('🔩 PISTON'!A621="","",'🔩 PISTON'!O621)</f>
        <v/>
      </c>
      <c r="H577" s="1" t="str">
        <f>IF('🔩 PISTON'!A621="","",'🔩 PISTON'!P621)</f>
        <v/>
      </c>
      <c r="I577" s="1" t="str">
        <f>IF('🔩 PISTON'!A621="","",'🔩 PISTON'!Q621)</f>
        <v/>
      </c>
      <c r="J577" s="1" t="str">
        <f>IF('🔩 PISTON'!A621="","",'🔩 PISTON'!D621)</f>
        <v/>
      </c>
      <c r="L577" s="1">
        <f>N(L576)+IF(AND('🔎 TRA CỨU NHANH'!$C$2&lt;&gt;"",OR(ISNUMBER(SEARCH('🔎 TRA CỨU NHANH'!$C$2,$A577)),ISNUMBER(SEARCH('🔎 TRA CỨU NHANH'!$C$2,$B577)))),1,0)</f>
        <v>0</v>
      </c>
      <c r="M577" s="1" t="str">
        <f t="shared" si="16"/>
        <v/>
      </c>
      <c r="N577" s="1">
        <f>N(N576)+IF(AND('💰 BÁO GIÁ'!$C$27&lt;&gt;"",OR(ISNUMBER(SEARCH('💰 BÁO GIÁ'!$C$27,$A577)),ISNUMBER(SEARCH('💰 BÁO GIÁ'!$C$27,$B577)))),1,0)</f>
        <v>0</v>
      </c>
      <c r="O577" s="1" t="str">
        <f t="shared" si="17"/>
        <v/>
      </c>
    </row>
    <row r="578" customHeight="1" spans="1:15">
      <c r="A578" s="1" t="str">
        <f>IF('🔩 PISTON'!A622="","",'🔩 PISTON'!A622)</f>
        <v/>
      </c>
      <c r="B578" s="1" t="str">
        <f>IF('🔩 PISTON'!A622="","","Piston "&amp;'🔩 PISTON'!U622)</f>
        <v/>
      </c>
      <c r="C578" s="1" t="str">
        <f>IF('🔩 PISTON'!A622="","","Piston")</f>
        <v/>
      </c>
      <c r="D578" s="1" t="str">
        <f>IF('🔩 PISTON'!A622="","",'🔩 PISTON'!L622)</f>
        <v/>
      </c>
      <c r="E578" s="1" t="str">
        <f>IF('🔩 PISTON'!A622="","",'🔩 PISTON'!M622)</f>
        <v/>
      </c>
      <c r="F578" s="1" t="str">
        <f>IF('🔩 PISTON'!A622="","",'🔩 PISTON'!N622)</f>
        <v/>
      </c>
      <c r="G578" s="1" t="str">
        <f>IF('🔩 PISTON'!A622="","",'🔩 PISTON'!O622)</f>
        <v/>
      </c>
      <c r="H578" s="1" t="str">
        <f>IF('🔩 PISTON'!A622="","",'🔩 PISTON'!P622)</f>
        <v/>
      </c>
      <c r="I578" s="1" t="str">
        <f>IF('🔩 PISTON'!A622="","",'🔩 PISTON'!Q622)</f>
        <v/>
      </c>
      <c r="J578" s="1" t="str">
        <f>IF('🔩 PISTON'!A622="","",'🔩 PISTON'!D622)</f>
        <v/>
      </c>
      <c r="L578" s="1">
        <f>N(L577)+IF(AND('🔎 TRA CỨU NHANH'!$C$2&lt;&gt;"",OR(ISNUMBER(SEARCH('🔎 TRA CỨU NHANH'!$C$2,$A578)),ISNUMBER(SEARCH('🔎 TRA CỨU NHANH'!$C$2,$B578)))),1,0)</f>
        <v>0</v>
      </c>
      <c r="M578" s="1" t="str">
        <f t="shared" ref="M578:M641" si="18">IF(L578&gt;N(L577),L578,"")</f>
        <v/>
      </c>
      <c r="N578" s="1">
        <f>N(N577)+IF(AND('💰 BÁO GIÁ'!$C$27&lt;&gt;"",OR(ISNUMBER(SEARCH('💰 BÁO GIÁ'!$C$27,$A578)),ISNUMBER(SEARCH('💰 BÁO GIÁ'!$C$27,$B578)))),1,0)</f>
        <v>0</v>
      </c>
      <c r="O578" s="1" t="str">
        <f t="shared" ref="O578:O641" si="19">IF(N578&gt;N(N577),N578,"")</f>
        <v/>
      </c>
    </row>
    <row r="579" customHeight="1" spans="1:15">
      <c r="A579" s="1" t="str">
        <f>IF('🔩 PISTON'!A623="","",'🔩 PISTON'!A623)</f>
        <v/>
      </c>
      <c r="B579" s="1" t="str">
        <f>IF('🔩 PISTON'!A623="","","Piston "&amp;'🔩 PISTON'!U623)</f>
        <v/>
      </c>
      <c r="C579" s="1" t="str">
        <f>IF('🔩 PISTON'!A623="","","Piston")</f>
        <v/>
      </c>
      <c r="D579" s="1" t="str">
        <f>IF('🔩 PISTON'!A623="","",'🔩 PISTON'!L623)</f>
        <v/>
      </c>
      <c r="E579" s="1" t="str">
        <f>IF('🔩 PISTON'!A623="","",'🔩 PISTON'!M623)</f>
        <v/>
      </c>
      <c r="F579" s="1" t="str">
        <f>IF('🔩 PISTON'!A623="","",'🔩 PISTON'!N623)</f>
        <v/>
      </c>
      <c r="G579" s="1" t="str">
        <f>IF('🔩 PISTON'!A623="","",'🔩 PISTON'!O623)</f>
        <v/>
      </c>
      <c r="H579" s="1" t="str">
        <f>IF('🔩 PISTON'!A623="","",'🔩 PISTON'!P623)</f>
        <v/>
      </c>
      <c r="I579" s="1" t="str">
        <f>IF('🔩 PISTON'!A623="","",'🔩 PISTON'!Q623)</f>
        <v/>
      </c>
      <c r="J579" s="1" t="str">
        <f>IF('🔩 PISTON'!A623="","",'🔩 PISTON'!D623)</f>
        <v/>
      </c>
      <c r="L579" s="1">
        <f>N(L578)+IF(AND('🔎 TRA CỨU NHANH'!$C$2&lt;&gt;"",OR(ISNUMBER(SEARCH('🔎 TRA CỨU NHANH'!$C$2,$A579)),ISNUMBER(SEARCH('🔎 TRA CỨU NHANH'!$C$2,$B579)))),1,0)</f>
        <v>0</v>
      </c>
      <c r="M579" s="1" t="str">
        <f t="shared" si="18"/>
        <v/>
      </c>
      <c r="N579" s="1">
        <f>N(N578)+IF(AND('💰 BÁO GIÁ'!$C$27&lt;&gt;"",OR(ISNUMBER(SEARCH('💰 BÁO GIÁ'!$C$27,$A579)),ISNUMBER(SEARCH('💰 BÁO GIÁ'!$C$27,$B579)))),1,0)</f>
        <v>0</v>
      </c>
      <c r="O579" s="1" t="str">
        <f t="shared" si="19"/>
        <v/>
      </c>
    </row>
    <row r="580" customHeight="1" spans="1:15">
      <c r="A580" s="1" t="str">
        <f>IF('🔩 PISTON'!A624="","",'🔩 PISTON'!A624)</f>
        <v/>
      </c>
      <c r="B580" s="1" t="str">
        <f>IF('🔩 PISTON'!A624="","","Piston "&amp;'🔩 PISTON'!U624)</f>
        <v/>
      </c>
      <c r="C580" s="1" t="str">
        <f>IF('🔩 PISTON'!A624="","","Piston")</f>
        <v/>
      </c>
      <c r="D580" s="1" t="str">
        <f>IF('🔩 PISTON'!A624="","",'🔩 PISTON'!L624)</f>
        <v/>
      </c>
      <c r="E580" s="1" t="str">
        <f>IF('🔩 PISTON'!A624="","",'🔩 PISTON'!M624)</f>
        <v/>
      </c>
      <c r="F580" s="1" t="str">
        <f>IF('🔩 PISTON'!A624="","",'🔩 PISTON'!N624)</f>
        <v/>
      </c>
      <c r="G580" s="1" t="str">
        <f>IF('🔩 PISTON'!A624="","",'🔩 PISTON'!O624)</f>
        <v/>
      </c>
      <c r="H580" s="1" t="str">
        <f>IF('🔩 PISTON'!A624="","",'🔩 PISTON'!P624)</f>
        <v/>
      </c>
      <c r="I580" s="1" t="str">
        <f>IF('🔩 PISTON'!A624="","",'🔩 PISTON'!Q624)</f>
        <v/>
      </c>
      <c r="J580" s="1" t="str">
        <f>IF('🔩 PISTON'!A624="","",'🔩 PISTON'!D624)</f>
        <v/>
      </c>
      <c r="L580" s="1">
        <f>N(L579)+IF(AND('🔎 TRA CỨU NHANH'!$C$2&lt;&gt;"",OR(ISNUMBER(SEARCH('🔎 TRA CỨU NHANH'!$C$2,$A580)),ISNUMBER(SEARCH('🔎 TRA CỨU NHANH'!$C$2,$B580)))),1,0)</f>
        <v>0</v>
      </c>
      <c r="M580" s="1" t="str">
        <f t="shared" si="18"/>
        <v/>
      </c>
      <c r="N580" s="1">
        <f>N(N579)+IF(AND('💰 BÁO GIÁ'!$C$27&lt;&gt;"",OR(ISNUMBER(SEARCH('💰 BÁO GIÁ'!$C$27,$A580)),ISNUMBER(SEARCH('💰 BÁO GIÁ'!$C$27,$B580)))),1,0)</f>
        <v>0</v>
      </c>
      <c r="O580" s="1" t="str">
        <f t="shared" si="19"/>
        <v/>
      </c>
    </row>
    <row r="581" customHeight="1" spans="1:15">
      <c r="A581" s="1" t="str">
        <f>IF('🔩 PISTON'!A625="","",'🔩 PISTON'!A625)</f>
        <v/>
      </c>
      <c r="B581" s="1" t="str">
        <f>IF('🔩 PISTON'!A625="","","Piston "&amp;'🔩 PISTON'!U625)</f>
        <v/>
      </c>
      <c r="C581" s="1" t="str">
        <f>IF('🔩 PISTON'!A625="","","Piston")</f>
        <v/>
      </c>
      <c r="D581" s="1" t="str">
        <f>IF('🔩 PISTON'!A625="","",'🔩 PISTON'!L625)</f>
        <v/>
      </c>
      <c r="E581" s="1" t="str">
        <f>IF('🔩 PISTON'!A625="","",'🔩 PISTON'!M625)</f>
        <v/>
      </c>
      <c r="F581" s="1" t="str">
        <f>IF('🔩 PISTON'!A625="","",'🔩 PISTON'!N625)</f>
        <v/>
      </c>
      <c r="G581" s="1" t="str">
        <f>IF('🔩 PISTON'!A625="","",'🔩 PISTON'!O625)</f>
        <v/>
      </c>
      <c r="H581" s="1" t="str">
        <f>IF('🔩 PISTON'!A625="","",'🔩 PISTON'!P625)</f>
        <v/>
      </c>
      <c r="I581" s="1" t="str">
        <f>IF('🔩 PISTON'!A625="","",'🔩 PISTON'!Q625)</f>
        <v/>
      </c>
      <c r="J581" s="1" t="str">
        <f>IF('🔩 PISTON'!A625="","",'🔩 PISTON'!D625)</f>
        <v/>
      </c>
      <c r="L581" s="1">
        <f>N(L580)+IF(AND('🔎 TRA CỨU NHANH'!$C$2&lt;&gt;"",OR(ISNUMBER(SEARCH('🔎 TRA CỨU NHANH'!$C$2,$A581)),ISNUMBER(SEARCH('🔎 TRA CỨU NHANH'!$C$2,$B581)))),1,0)</f>
        <v>0</v>
      </c>
      <c r="M581" s="1" t="str">
        <f t="shared" si="18"/>
        <v/>
      </c>
      <c r="N581" s="1">
        <f>N(N580)+IF(AND('💰 BÁO GIÁ'!$C$27&lt;&gt;"",OR(ISNUMBER(SEARCH('💰 BÁO GIÁ'!$C$27,$A581)),ISNUMBER(SEARCH('💰 BÁO GIÁ'!$C$27,$B581)))),1,0)</f>
        <v>0</v>
      </c>
      <c r="O581" s="1" t="str">
        <f t="shared" si="19"/>
        <v/>
      </c>
    </row>
    <row r="582" customHeight="1" spans="1:15">
      <c r="A582" s="1" t="str">
        <f>IF('🔩 PISTON'!A626="","",'🔩 PISTON'!A626)</f>
        <v/>
      </c>
      <c r="B582" s="1" t="str">
        <f>IF('🔩 PISTON'!A626="","","Piston "&amp;'🔩 PISTON'!U626)</f>
        <v/>
      </c>
      <c r="C582" s="1" t="str">
        <f>IF('🔩 PISTON'!A626="","","Piston")</f>
        <v/>
      </c>
      <c r="D582" s="1" t="str">
        <f>IF('🔩 PISTON'!A626="","",'🔩 PISTON'!L626)</f>
        <v/>
      </c>
      <c r="E582" s="1" t="str">
        <f>IF('🔩 PISTON'!A626="","",'🔩 PISTON'!M626)</f>
        <v/>
      </c>
      <c r="F582" s="1" t="str">
        <f>IF('🔩 PISTON'!A626="","",'🔩 PISTON'!N626)</f>
        <v/>
      </c>
      <c r="G582" s="1" t="str">
        <f>IF('🔩 PISTON'!A626="","",'🔩 PISTON'!O626)</f>
        <v/>
      </c>
      <c r="H582" s="1" t="str">
        <f>IF('🔩 PISTON'!A626="","",'🔩 PISTON'!P626)</f>
        <v/>
      </c>
      <c r="I582" s="1" t="str">
        <f>IF('🔩 PISTON'!A626="","",'🔩 PISTON'!Q626)</f>
        <v/>
      </c>
      <c r="J582" s="1" t="str">
        <f>IF('🔩 PISTON'!A626="","",'🔩 PISTON'!D626)</f>
        <v/>
      </c>
      <c r="L582" s="1">
        <f>N(L581)+IF(AND('🔎 TRA CỨU NHANH'!$C$2&lt;&gt;"",OR(ISNUMBER(SEARCH('🔎 TRA CỨU NHANH'!$C$2,$A582)),ISNUMBER(SEARCH('🔎 TRA CỨU NHANH'!$C$2,$B582)))),1,0)</f>
        <v>0</v>
      </c>
      <c r="M582" s="1" t="str">
        <f t="shared" si="18"/>
        <v/>
      </c>
      <c r="N582" s="1">
        <f>N(N581)+IF(AND('💰 BÁO GIÁ'!$C$27&lt;&gt;"",OR(ISNUMBER(SEARCH('💰 BÁO GIÁ'!$C$27,$A582)),ISNUMBER(SEARCH('💰 BÁO GIÁ'!$C$27,$B582)))),1,0)</f>
        <v>0</v>
      </c>
      <c r="O582" s="1" t="str">
        <f t="shared" si="19"/>
        <v/>
      </c>
    </row>
    <row r="583" customHeight="1" spans="1:15">
      <c r="A583" s="1" t="str">
        <f>IF('🔩 PISTON'!A627="","",'🔩 PISTON'!A627)</f>
        <v/>
      </c>
      <c r="B583" s="1" t="str">
        <f>IF('🔩 PISTON'!A627="","","Piston "&amp;'🔩 PISTON'!U627)</f>
        <v/>
      </c>
      <c r="C583" s="1" t="str">
        <f>IF('🔩 PISTON'!A627="","","Piston")</f>
        <v/>
      </c>
      <c r="D583" s="1" t="str">
        <f>IF('🔩 PISTON'!A627="","",'🔩 PISTON'!L627)</f>
        <v/>
      </c>
      <c r="E583" s="1" t="str">
        <f>IF('🔩 PISTON'!A627="","",'🔩 PISTON'!M627)</f>
        <v/>
      </c>
      <c r="F583" s="1" t="str">
        <f>IF('🔩 PISTON'!A627="","",'🔩 PISTON'!N627)</f>
        <v/>
      </c>
      <c r="G583" s="1" t="str">
        <f>IF('🔩 PISTON'!A627="","",'🔩 PISTON'!O627)</f>
        <v/>
      </c>
      <c r="H583" s="1" t="str">
        <f>IF('🔩 PISTON'!A627="","",'🔩 PISTON'!P627)</f>
        <v/>
      </c>
      <c r="I583" s="1" t="str">
        <f>IF('🔩 PISTON'!A627="","",'🔩 PISTON'!Q627)</f>
        <v/>
      </c>
      <c r="J583" s="1" t="str">
        <f>IF('🔩 PISTON'!A627="","",'🔩 PISTON'!D627)</f>
        <v/>
      </c>
      <c r="L583" s="1">
        <f>N(L582)+IF(AND('🔎 TRA CỨU NHANH'!$C$2&lt;&gt;"",OR(ISNUMBER(SEARCH('🔎 TRA CỨU NHANH'!$C$2,$A583)),ISNUMBER(SEARCH('🔎 TRA CỨU NHANH'!$C$2,$B583)))),1,0)</f>
        <v>0</v>
      </c>
      <c r="M583" s="1" t="str">
        <f t="shared" si="18"/>
        <v/>
      </c>
      <c r="N583" s="1">
        <f>N(N582)+IF(AND('💰 BÁO GIÁ'!$C$27&lt;&gt;"",OR(ISNUMBER(SEARCH('💰 BÁO GIÁ'!$C$27,$A583)),ISNUMBER(SEARCH('💰 BÁO GIÁ'!$C$27,$B583)))),1,0)</f>
        <v>0</v>
      </c>
      <c r="O583" s="1" t="str">
        <f t="shared" si="19"/>
        <v/>
      </c>
    </row>
    <row r="584" customHeight="1" spans="1:15">
      <c r="A584" s="1" t="str">
        <f>IF('🔩 PISTON'!A628="","",'🔩 PISTON'!A628)</f>
        <v/>
      </c>
      <c r="B584" s="1" t="str">
        <f>IF('🔩 PISTON'!A628="","","Piston "&amp;'🔩 PISTON'!U628)</f>
        <v/>
      </c>
      <c r="C584" s="1" t="str">
        <f>IF('🔩 PISTON'!A628="","","Piston")</f>
        <v/>
      </c>
      <c r="D584" s="1" t="str">
        <f>IF('🔩 PISTON'!A628="","",'🔩 PISTON'!L628)</f>
        <v/>
      </c>
      <c r="E584" s="1" t="str">
        <f>IF('🔩 PISTON'!A628="","",'🔩 PISTON'!M628)</f>
        <v/>
      </c>
      <c r="F584" s="1" t="str">
        <f>IF('🔩 PISTON'!A628="","",'🔩 PISTON'!N628)</f>
        <v/>
      </c>
      <c r="G584" s="1" t="str">
        <f>IF('🔩 PISTON'!A628="","",'🔩 PISTON'!O628)</f>
        <v/>
      </c>
      <c r="H584" s="1" t="str">
        <f>IF('🔩 PISTON'!A628="","",'🔩 PISTON'!P628)</f>
        <v/>
      </c>
      <c r="I584" s="1" t="str">
        <f>IF('🔩 PISTON'!A628="","",'🔩 PISTON'!Q628)</f>
        <v/>
      </c>
      <c r="J584" s="1" t="str">
        <f>IF('🔩 PISTON'!A628="","",'🔩 PISTON'!D628)</f>
        <v/>
      </c>
      <c r="L584" s="1">
        <f>N(L583)+IF(AND('🔎 TRA CỨU NHANH'!$C$2&lt;&gt;"",OR(ISNUMBER(SEARCH('🔎 TRA CỨU NHANH'!$C$2,$A584)),ISNUMBER(SEARCH('🔎 TRA CỨU NHANH'!$C$2,$B584)))),1,0)</f>
        <v>0</v>
      </c>
      <c r="M584" s="1" t="str">
        <f t="shared" si="18"/>
        <v/>
      </c>
      <c r="N584" s="1">
        <f>N(N583)+IF(AND('💰 BÁO GIÁ'!$C$27&lt;&gt;"",OR(ISNUMBER(SEARCH('💰 BÁO GIÁ'!$C$27,$A584)),ISNUMBER(SEARCH('💰 BÁO GIÁ'!$C$27,$B584)))),1,0)</f>
        <v>0</v>
      </c>
      <c r="O584" s="1" t="str">
        <f t="shared" si="19"/>
        <v/>
      </c>
    </row>
    <row r="585" customHeight="1" spans="1:15">
      <c r="A585" s="1" t="str">
        <f>IF('🔩 PISTON'!A629="","",'🔩 PISTON'!A629)</f>
        <v/>
      </c>
      <c r="B585" s="1" t="str">
        <f>IF('🔩 PISTON'!A629="","","Piston "&amp;'🔩 PISTON'!U629)</f>
        <v/>
      </c>
      <c r="C585" s="1" t="str">
        <f>IF('🔩 PISTON'!A629="","","Piston")</f>
        <v/>
      </c>
      <c r="D585" s="1" t="str">
        <f>IF('🔩 PISTON'!A629="","",'🔩 PISTON'!L629)</f>
        <v/>
      </c>
      <c r="E585" s="1" t="str">
        <f>IF('🔩 PISTON'!A629="","",'🔩 PISTON'!M629)</f>
        <v/>
      </c>
      <c r="F585" s="1" t="str">
        <f>IF('🔩 PISTON'!A629="","",'🔩 PISTON'!N629)</f>
        <v/>
      </c>
      <c r="G585" s="1" t="str">
        <f>IF('🔩 PISTON'!A629="","",'🔩 PISTON'!O629)</f>
        <v/>
      </c>
      <c r="H585" s="1" t="str">
        <f>IF('🔩 PISTON'!A629="","",'🔩 PISTON'!P629)</f>
        <v/>
      </c>
      <c r="I585" s="1" t="str">
        <f>IF('🔩 PISTON'!A629="","",'🔩 PISTON'!Q629)</f>
        <v/>
      </c>
      <c r="J585" s="1" t="str">
        <f>IF('🔩 PISTON'!A629="","",'🔩 PISTON'!D629)</f>
        <v/>
      </c>
      <c r="L585" s="1">
        <f>N(L584)+IF(AND('🔎 TRA CỨU NHANH'!$C$2&lt;&gt;"",OR(ISNUMBER(SEARCH('🔎 TRA CỨU NHANH'!$C$2,$A585)),ISNUMBER(SEARCH('🔎 TRA CỨU NHANH'!$C$2,$B585)))),1,0)</f>
        <v>0</v>
      </c>
      <c r="M585" s="1" t="str">
        <f t="shared" si="18"/>
        <v/>
      </c>
      <c r="N585" s="1">
        <f>N(N584)+IF(AND('💰 BÁO GIÁ'!$C$27&lt;&gt;"",OR(ISNUMBER(SEARCH('💰 BÁO GIÁ'!$C$27,$A585)),ISNUMBER(SEARCH('💰 BÁO GIÁ'!$C$27,$B585)))),1,0)</f>
        <v>0</v>
      </c>
      <c r="O585" s="1" t="str">
        <f t="shared" si="19"/>
        <v/>
      </c>
    </row>
    <row r="586" customHeight="1" spans="1:15">
      <c r="A586" s="1" t="str">
        <f>IF('🔩 PISTON'!A630="","",'🔩 PISTON'!A630)</f>
        <v/>
      </c>
      <c r="B586" s="1" t="str">
        <f>IF('🔩 PISTON'!A630="","","Piston "&amp;'🔩 PISTON'!U630)</f>
        <v/>
      </c>
      <c r="C586" s="1" t="str">
        <f>IF('🔩 PISTON'!A630="","","Piston")</f>
        <v/>
      </c>
      <c r="D586" s="1" t="str">
        <f>IF('🔩 PISTON'!A630="","",'🔩 PISTON'!L630)</f>
        <v/>
      </c>
      <c r="E586" s="1" t="str">
        <f>IF('🔩 PISTON'!A630="","",'🔩 PISTON'!M630)</f>
        <v/>
      </c>
      <c r="F586" s="1" t="str">
        <f>IF('🔩 PISTON'!A630="","",'🔩 PISTON'!N630)</f>
        <v/>
      </c>
      <c r="G586" s="1" t="str">
        <f>IF('🔩 PISTON'!A630="","",'🔩 PISTON'!O630)</f>
        <v/>
      </c>
      <c r="H586" s="1" t="str">
        <f>IF('🔩 PISTON'!A630="","",'🔩 PISTON'!P630)</f>
        <v/>
      </c>
      <c r="I586" s="1" t="str">
        <f>IF('🔩 PISTON'!A630="","",'🔩 PISTON'!Q630)</f>
        <v/>
      </c>
      <c r="J586" s="1" t="str">
        <f>IF('🔩 PISTON'!A630="","",'🔩 PISTON'!D630)</f>
        <v/>
      </c>
      <c r="L586" s="1">
        <f>N(L585)+IF(AND('🔎 TRA CỨU NHANH'!$C$2&lt;&gt;"",OR(ISNUMBER(SEARCH('🔎 TRA CỨU NHANH'!$C$2,$A586)),ISNUMBER(SEARCH('🔎 TRA CỨU NHANH'!$C$2,$B586)))),1,0)</f>
        <v>0</v>
      </c>
      <c r="M586" s="1" t="str">
        <f t="shared" si="18"/>
        <v/>
      </c>
      <c r="N586" s="1">
        <f>N(N585)+IF(AND('💰 BÁO GIÁ'!$C$27&lt;&gt;"",OR(ISNUMBER(SEARCH('💰 BÁO GIÁ'!$C$27,$A586)),ISNUMBER(SEARCH('💰 BÁO GIÁ'!$C$27,$B586)))),1,0)</f>
        <v>0</v>
      </c>
      <c r="O586" s="1" t="str">
        <f t="shared" si="19"/>
        <v/>
      </c>
    </row>
    <row r="587" customHeight="1" spans="1:15">
      <c r="A587" s="1" t="str">
        <f>IF('🔩 PISTON'!A631="","",'🔩 PISTON'!A631)</f>
        <v/>
      </c>
      <c r="B587" s="1" t="str">
        <f>IF('🔩 PISTON'!A631="","","Piston "&amp;'🔩 PISTON'!U631)</f>
        <v/>
      </c>
      <c r="C587" s="1" t="str">
        <f>IF('🔩 PISTON'!A631="","","Piston")</f>
        <v/>
      </c>
      <c r="D587" s="1" t="str">
        <f>IF('🔩 PISTON'!A631="","",'🔩 PISTON'!L631)</f>
        <v/>
      </c>
      <c r="E587" s="1" t="str">
        <f>IF('🔩 PISTON'!A631="","",'🔩 PISTON'!M631)</f>
        <v/>
      </c>
      <c r="F587" s="1" t="str">
        <f>IF('🔩 PISTON'!A631="","",'🔩 PISTON'!N631)</f>
        <v/>
      </c>
      <c r="G587" s="1" t="str">
        <f>IF('🔩 PISTON'!A631="","",'🔩 PISTON'!O631)</f>
        <v/>
      </c>
      <c r="H587" s="1" t="str">
        <f>IF('🔩 PISTON'!A631="","",'🔩 PISTON'!P631)</f>
        <v/>
      </c>
      <c r="I587" s="1" t="str">
        <f>IF('🔩 PISTON'!A631="","",'🔩 PISTON'!Q631)</f>
        <v/>
      </c>
      <c r="J587" s="1" t="str">
        <f>IF('🔩 PISTON'!A631="","",'🔩 PISTON'!D631)</f>
        <v/>
      </c>
      <c r="L587" s="1">
        <f>N(L586)+IF(AND('🔎 TRA CỨU NHANH'!$C$2&lt;&gt;"",OR(ISNUMBER(SEARCH('🔎 TRA CỨU NHANH'!$C$2,$A587)),ISNUMBER(SEARCH('🔎 TRA CỨU NHANH'!$C$2,$B587)))),1,0)</f>
        <v>0</v>
      </c>
      <c r="M587" s="1" t="str">
        <f t="shared" si="18"/>
        <v/>
      </c>
      <c r="N587" s="1">
        <f>N(N586)+IF(AND('💰 BÁO GIÁ'!$C$27&lt;&gt;"",OR(ISNUMBER(SEARCH('💰 BÁO GIÁ'!$C$27,$A587)),ISNUMBER(SEARCH('💰 BÁO GIÁ'!$C$27,$B587)))),1,0)</f>
        <v>0</v>
      </c>
      <c r="O587" s="1" t="str">
        <f t="shared" si="19"/>
        <v/>
      </c>
    </row>
    <row r="588" customHeight="1" spans="1:15">
      <c r="A588" s="1" t="str">
        <f>IF('🔩 PISTON'!A632="","",'🔩 PISTON'!A632)</f>
        <v>HH075578</v>
      </c>
      <c r="B588" s="1" t="str">
        <f>IF('🔩 PISTON'!A632="","","Piston "&amp;'🔩 PISTON'!U632)</f>
        <v>Piston DOOSAN/DAEWOO DL08 · ĐK108 (A)+(O) </v>
      </c>
      <c r="C588" s="1" t="str">
        <f>IF('🔩 PISTON'!A632="","","Piston")</f>
        <v>Piston</v>
      </c>
      <c r="D588" s="1" t="str">
        <f>IF('🔩 PISTON'!A632="","",'🔩 PISTON'!L632)</f>
        <v>Bộ 6</v>
      </c>
      <c r="E588" s="13">
        <f>IF('🔩 PISTON'!A632="","",'🔩 PISTON'!M632)</f>
        <v>0</v>
      </c>
      <c r="F588" s="13">
        <f>IF('🔩 PISTON'!A632="","",'🔩 PISTON'!N632)</f>
        <v>0</v>
      </c>
      <c r="G588" s="13">
        <f>IF('🔩 PISTON'!A632="","",'🔩 PISTON'!O632)</f>
        <v>0</v>
      </c>
      <c r="H588" s="13">
        <f>IF('🔩 PISTON'!A632="","",'🔩 PISTON'!P632)</f>
        <v>0</v>
      </c>
      <c r="I588" s="13">
        <f>IF('🔩 PISTON'!A632="","",'🔩 PISTON'!Q632)</f>
        <v>0</v>
      </c>
      <c r="J588" s="1">
        <f>IF('🔩 PISTON'!A632="","",'🔩 PISTON'!D632)</f>
        <v>108</v>
      </c>
      <c r="L588" s="1">
        <f>N(L587)+IF(AND('🔎 TRA CỨU NHANH'!$C$2&lt;&gt;"",OR(ISNUMBER(SEARCH('🔎 TRA CỨU NHANH'!$C$2,$A588)),ISNUMBER(SEARCH('🔎 TRA CỨU NHANH'!$C$2,$B588)))),1,0)</f>
        <v>0</v>
      </c>
      <c r="M588" s="1" t="str">
        <f t="shared" si="18"/>
        <v/>
      </c>
      <c r="N588" s="1">
        <f>N(N587)+IF(AND('💰 BÁO GIÁ'!$C$27&lt;&gt;"",OR(ISNUMBER(SEARCH('💰 BÁO GIÁ'!$C$27,$A588)),ISNUMBER(SEARCH('💰 BÁO GIÁ'!$C$27,$B588)))),1,0)</f>
        <v>0</v>
      </c>
      <c r="O588" s="1" t="str">
        <f t="shared" si="19"/>
        <v/>
      </c>
    </row>
    <row r="589" customHeight="1" spans="1:15">
      <c r="A589" s="1" t="str">
        <f>IF('🔩 PISTON'!A633="","",'🔩 PISTON'!A633)</f>
        <v/>
      </c>
      <c r="B589" s="1" t="str">
        <f>IF('🔩 PISTON'!A633="","","Piston "&amp;'🔩 PISTON'!U633)</f>
        <v/>
      </c>
      <c r="C589" s="1" t="str">
        <f>IF('🔩 PISTON'!A633="","","Piston")</f>
        <v/>
      </c>
      <c r="D589" s="1" t="str">
        <f>IF('🔩 PISTON'!A633="","",'🔩 PISTON'!L633)</f>
        <v/>
      </c>
      <c r="E589" s="1" t="str">
        <f>IF('🔩 PISTON'!A633="","",'🔩 PISTON'!M633)</f>
        <v/>
      </c>
      <c r="F589" s="1" t="str">
        <f>IF('🔩 PISTON'!A633="","",'🔩 PISTON'!N633)</f>
        <v/>
      </c>
      <c r="G589" s="1" t="str">
        <f>IF('🔩 PISTON'!A633="","",'🔩 PISTON'!O633)</f>
        <v/>
      </c>
      <c r="H589" s="1" t="str">
        <f>IF('🔩 PISTON'!A633="","",'🔩 PISTON'!P633)</f>
        <v/>
      </c>
      <c r="I589" s="1" t="str">
        <f>IF('🔩 PISTON'!A633="","",'🔩 PISTON'!Q633)</f>
        <v/>
      </c>
      <c r="J589" s="1" t="str">
        <f>IF('🔩 PISTON'!A633="","",'🔩 PISTON'!D633)</f>
        <v/>
      </c>
      <c r="L589" s="1">
        <f>N(L588)+IF(AND('🔎 TRA CỨU NHANH'!$C$2&lt;&gt;"",OR(ISNUMBER(SEARCH('🔎 TRA CỨU NHANH'!$C$2,$A589)),ISNUMBER(SEARCH('🔎 TRA CỨU NHANH'!$C$2,$B589)))),1,0)</f>
        <v>0</v>
      </c>
      <c r="M589" s="1" t="str">
        <f t="shared" si="18"/>
        <v/>
      </c>
      <c r="N589" s="1">
        <f>N(N588)+IF(AND('💰 BÁO GIÁ'!$C$27&lt;&gt;"",OR(ISNUMBER(SEARCH('💰 BÁO GIÁ'!$C$27,$A589)),ISNUMBER(SEARCH('💰 BÁO GIÁ'!$C$27,$B589)))),1,0)</f>
        <v>0</v>
      </c>
      <c r="O589" s="1" t="str">
        <f t="shared" si="19"/>
        <v/>
      </c>
    </row>
    <row r="590" customHeight="1" spans="1:15">
      <c r="A590" s="1" t="str">
        <f>IF('🔩 PISTON'!A634="","",'🔩 PISTON'!A634)</f>
        <v/>
      </c>
      <c r="B590" s="1" t="str">
        <f>IF('🔩 PISTON'!A634="","","Piston "&amp;'🔩 PISTON'!U634)</f>
        <v/>
      </c>
      <c r="C590" s="1" t="str">
        <f>IF('🔩 PISTON'!A634="","","Piston")</f>
        <v/>
      </c>
      <c r="D590" s="1" t="str">
        <f>IF('🔩 PISTON'!A634="","",'🔩 PISTON'!L634)</f>
        <v/>
      </c>
      <c r="E590" s="1" t="str">
        <f>IF('🔩 PISTON'!A634="","",'🔩 PISTON'!M634)</f>
        <v/>
      </c>
      <c r="F590" s="1" t="str">
        <f>IF('🔩 PISTON'!A634="","",'🔩 PISTON'!N634)</f>
        <v/>
      </c>
      <c r="G590" s="1" t="str">
        <f>IF('🔩 PISTON'!A634="","",'🔩 PISTON'!O634)</f>
        <v/>
      </c>
      <c r="H590" s="1" t="str">
        <f>IF('🔩 PISTON'!A634="","",'🔩 PISTON'!P634)</f>
        <v/>
      </c>
      <c r="I590" s="1" t="str">
        <f>IF('🔩 PISTON'!A634="","",'🔩 PISTON'!Q634)</f>
        <v/>
      </c>
      <c r="J590" s="1" t="str">
        <f>IF('🔩 PISTON'!A634="","",'🔩 PISTON'!D634)</f>
        <v/>
      </c>
      <c r="L590" s="1">
        <f>N(L589)+IF(AND('🔎 TRA CỨU NHANH'!$C$2&lt;&gt;"",OR(ISNUMBER(SEARCH('🔎 TRA CỨU NHANH'!$C$2,$A590)),ISNUMBER(SEARCH('🔎 TRA CỨU NHANH'!$C$2,$B590)))),1,0)</f>
        <v>0</v>
      </c>
      <c r="M590" s="1" t="str">
        <f t="shared" si="18"/>
        <v/>
      </c>
      <c r="N590" s="1">
        <f>N(N589)+IF(AND('💰 BÁO GIÁ'!$C$27&lt;&gt;"",OR(ISNUMBER(SEARCH('💰 BÁO GIÁ'!$C$27,$A590)),ISNUMBER(SEARCH('💰 BÁO GIÁ'!$C$27,$B590)))),1,0)</f>
        <v>0</v>
      </c>
      <c r="O590" s="1" t="str">
        <f t="shared" si="19"/>
        <v/>
      </c>
    </row>
    <row r="591" customHeight="1" spans="1:15">
      <c r="A591" s="1" t="str">
        <f>IF('🔩 PISTON'!A635="","",'🔩 PISTON'!A635)</f>
        <v/>
      </c>
      <c r="B591" s="1" t="str">
        <f>IF('🔩 PISTON'!A635="","","Piston "&amp;'🔩 PISTON'!U635)</f>
        <v/>
      </c>
      <c r="C591" s="1" t="str">
        <f>IF('🔩 PISTON'!A635="","","Piston")</f>
        <v/>
      </c>
      <c r="D591" s="1" t="str">
        <f>IF('🔩 PISTON'!A635="","",'🔩 PISTON'!L635)</f>
        <v/>
      </c>
      <c r="E591" s="1" t="str">
        <f>IF('🔩 PISTON'!A635="","",'🔩 PISTON'!M635)</f>
        <v/>
      </c>
      <c r="F591" s="1" t="str">
        <f>IF('🔩 PISTON'!A635="","",'🔩 PISTON'!N635)</f>
        <v/>
      </c>
      <c r="G591" s="1" t="str">
        <f>IF('🔩 PISTON'!A635="","",'🔩 PISTON'!O635)</f>
        <v/>
      </c>
      <c r="H591" s="1" t="str">
        <f>IF('🔩 PISTON'!A635="","",'🔩 PISTON'!P635)</f>
        <v/>
      </c>
      <c r="I591" s="1" t="str">
        <f>IF('🔩 PISTON'!A635="","",'🔩 PISTON'!Q635)</f>
        <v/>
      </c>
      <c r="J591" s="1" t="str">
        <f>IF('🔩 PISTON'!A635="","",'🔩 PISTON'!D635)</f>
        <v/>
      </c>
      <c r="L591" s="1">
        <f>N(L590)+IF(AND('🔎 TRA CỨU NHANH'!$C$2&lt;&gt;"",OR(ISNUMBER(SEARCH('🔎 TRA CỨU NHANH'!$C$2,$A591)),ISNUMBER(SEARCH('🔎 TRA CỨU NHANH'!$C$2,$B591)))),1,0)</f>
        <v>0</v>
      </c>
      <c r="M591" s="1" t="str">
        <f t="shared" si="18"/>
        <v/>
      </c>
      <c r="N591" s="1">
        <f>N(N590)+IF(AND('💰 BÁO GIÁ'!$C$27&lt;&gt;"",OR(ISNUMBER(SEARCH('💰 BÁO GIÁ'!$C$27,$A591)),ISNUMBER(SEARCH('💰 BÁO GIÁ'!$C$27,$B591)))),1,0)</f>
        <v>0</v>
      </c>
      <c r="O591" s="1" t="str">
        <f t="shared" si="19"/>
        <v/>
      </c>
    </row>
    <row r="592" customHeight="1" spans="1:15">
      <c r="A592" s="1" t="str">
        <f>IF('🔩 PISTON'!A636="","",'🔩 PISTON'!A636)</f>
        <v/>
      </c>
      <c r="B592" s="1" t="str">
        <f>IF('🔩 PISTON'!A636="","","Piston "&amp;'🔩 PISTON'!U636)</f>
        <v/>
      </c>
      <c r="C592" s="1" t="str">
        <f>IF('🔩 PISTON'!A636="","","Piston")</f>
        <v/>
      </c>
      <c r="D592" s="1" t="str">
        <f>IF('🔩 PISTON'!A636="","",'🔩 PISTON'!L636)</f>
        <v/>
      </c>
      <c r="E592" s="1" t="str">
        <f>IF('🔩 PISTON'!A636="","",'🔩 PISTON'!M636)</f>
        <v/>
      </c>
      <c r="F592" s="1" t="str">
        <f>IF('🔩 PISTON'!A636="","",'🔩 PISTON'!N636)</f>
        <v/>
      </c>
      <c r="G592" s="1" t="str">
        <f>IF('🔩 PISTON'!A636="","",'🔩 PISTON'!O636)</f>
        <v/>
      </c>
      <c r="H592" s="1" t="str">
        <f>IF('🔩 PISTON'!A636="","",'🔩 PISTON'!P636)</f>
        <v/>
      </c>
      <c r="I592" s="1" t="str">
        <f>IF('🔩 PISTON'!A636="","",'🔩 PISTON'!Q636)</f>
        <v/>
      </c>
      <c r="J592" s="1" t="str">
        <f>IF('🔩 PISTON'!A636="","",'🔩 PISTON'!D636)</f>
        <v/>
      </c>
      <c r="L592" s="1">
        <f>N(L591)+IF(AND('🔎 TRA CỨU NHANH'!$C$2&lt;&gt;"",OR(ISNUMBER(SEARCH('🔎 TRA CỨU NHANH'!$C$2,$A592)),ISNUMBER(SEARCH('🔎 TRA CỨU NHANH'!$C$2,$B592)))),1,0)</f>
        <v>0</v>
      </c>
      <c r="M592" s="1" t="str">
        <f t="shared" si="18"/>
        <v/>
      </c>
      <c r="N592" s="1">
        <f>N(N591)+IF(AND('💰 BÁO GIÁ'!$C$27&lt;&gt;"",OR(ISNUMBER(SEARCH('💰 BÁO GIÁ'!$C$27,$A592)),ISNUMBER(SEARCH('💰 BÁO GIÁ'!$C$27,$B592)))),1,0)</f>
        <v>0</v>
      </c>
      <c r="O592" s="1" t="str">
        <f t="shared" si="19"/>
        <v/>
      </c>
    </row>
    <row r="593" customHeight="1" spans="1:15">
      <c r="A593" s="1" t="str">
        <f>IF('🔩 PISTON'!A637="","",'🔩 PISTON'!A637)</f>
        <v/>
      </c>
      <c r="B593" s="1" t="str">
        <f>IF('🔩 PISTON'!A637="","","Piston "&amp;'🔩 PISTON'!U637)</f>
        <v/>
      </c>
      <c r="C593" s="1" t="str">
        <f>IF('🔩 PISTON'!A637="","","Piston")</f>
        <v/>
      </c>
      <c r="D593" s="1" t="str">
        <f>IF('🔩 PISTON'!A637="","",'🔩 PISTON'!L637)</f>
        <v/>
      </c>
      <c r="E593" s="1" t="str">
        <f>IF('🔩 PISTON'!A637="","",'🔩 PISTON'!M637)</f>
        <v/>
      </c>
      <c r="F593" s="1" t="str">
        <f>IF('🔩 PISTON'!A637="","",'🔩 PISTON'!N637)</f>
        <v/>
      </c>
      <c r="G593" s="1" t="str">
        <f>IF('🔩 PISTON'!A637="","",'🔩 PISTON'!O637)</f>
        <v/>
      </c>
      <c r="H593" s="1" t="str">
        <f>IF('🔩 PISTON'!A637="","",'🔩 PISTON'!P637)</f>
        <v/>
      </c>
      <c r="I593" s="1" t="str">
        <f>IF('🔩 PISTON'!A637="","",'🔩 PISTON'!Q637)</f>
        <v/>
      </c>
      <c r="J593" s="1" t="str">
        <f>IF('🔩 PISTON'!A637="","",'🔩 PISTON'!D637)</f>
        <v/>
      </c>
      <c r="L593" s="1">
        <f>N(L592)+IF(AND('🔎 TRA CỨU NHANH'!$C$2&lt;&gt;"",OR(ISNUMBER(SEARCH('🔎 TRA CỨU NHANH'!$C$2,$A593)),ISNUMBER(SEARCH('🔎 TRA CỨU NHANH'!$C$2,$B593)))),1,0)</f>
        <v>0</v>
      </c>
      <c r="M593" s="1" t="str">
        <f t="shared" si="18"/>
        <v/>
      </c>
      <c r="N593" s="1">
        <f>N(N592)+IF(AND('💰 BÁO GIÁ'!$C$27&lt;&gt;"",OR(ISNUMBER(SEARCH('💰 BÁO GIÁ'!$C$27,$A593)),ISNUMBER(SEARCH('💰 BÁO GIÁ'!$C$27,$B593)))),1,0)</f>
        <v>0</v>
      </c>
      <c r="O593" s="1" t="str">
        <f t="shared" si="19"/>
        <v/>
      </c>
    </row>
    <row r="594" customHeight="1" spans="1:15">
      <c r="A594" s="1" t="str">
        <f>IF('🔩 PISTON'!A638="","",'🔩 PISTON'!A638)</f>
        <v/>
      </c>
      <c r="B594" s="1" t="str">
        <f>IF('🔩 PISTON'!A638="","","Piston "&amp;'🔩 PISTON'!U638)</f>
        <v/>
      </c>
      <c r="C594" s="1" t="str">
        <f>IF('🔩 PISTON'!A638="","","Piston")</f>
        <v/>
      </c>
      <c r="D594" s="1" t="str">
        <f>IF('🔩 PISTON'!A638="","",'🔩 PISTON'!L638)</f>
        <v/>
      </c>
      <c r="E594" s="1" t="str">
        <f>IF('🔩 PISTON'!A638="","",'🔩 PISTON'!M638)</f>
        <v/>
      </c>
      <c r="F594" s="1" t="str">
        <f>IF('🔩 PISTON'!A638="","",'🔩 PISTON'!N638)</f>
        <v/>
      </c>
      <c r="G594" s="1" t="str">
        <f>IF('🔩 PISTON'!A638="","",'🔩 PISTON'!O638)</f>
        <v/>
      </c>
      <c r="H594" s="1" t="str">
        <f>IF('🔩 PISTON'!A638="","",'🔩 PISTON'!P638)</f>
        <v/>
      </c>
      <c r="I594" s="1" t="str">
        <f>IF('🔩 PISTON'!A638="","",'🔩 PISTON'!Q638)</f>
        <v/>
      </c>
      <c r="J594" s="1" t="str">
        <f>IF('🔩 PISTON'!A638="","",'🔩 PISTON'!D638)</f>
        <v/>
      </c>
      <c r="L594" s="1">
        <f>N(L593)+IF(AND('🔎 TRA CỨU NHANH'!$C$2&lt;&gt;"",OR(ISNUMBER(SEARCH('🔎 TRA CỨU NHANH'!$C$2,$A594)),ISNUMBER(SEARCH('🔎 TRA CỨU NHANH'!$C$2,$B594)))),1,0)</f>
        <v>0</v>
      </c>
      <c r="M594" s="1" t="str">
        <f t="shared" si="18"/>
        <v/>
      </c>
      <c r="N594" s="1">
        <f>N(N593)+IF(AND('💰 BÁO GIÁ'!$C$27&lt;&gt;"",OR(ISNUMBER(SEARCH('💰 BÁO GIÁ'!$C$27,$A594)),ISNUMBER(SEARCH('💰 BÁO GIÁ'!$C$27,$B594)))),1,0)</f>
        <v>0</v>
      </c>
      <c r="O594" s="1" t="str">
        <f t="shared" si="19"/>
        <v/>
      </c>
    </row>
    <row r="595" customHeight="1" spans="1:15">
      <c r="A595" s="1" t="str">
        <f>IF('🔩 PISTON'!A639="","",'🔩 PISTON'!A639)</f>
        <v/>
      </c>
      <c r="B595" s="1" t="str">
        <f>IF('🔩 PISTON'!A639="","","Piston "&amp;'🔩 PISTON'!U639)</f>
        <v/>
      </c>
      <c r="C595" s="1" t="str">
        <f>IF('🔩 PISTON'!A639="","","Piston")</f>
        <v/>
      </c>
      <c r="D595" s="1" t="str">
        <f>IF('🔩 PISTON'!A639="","",'🔩 PISTON'!L639)</f>
        <v/>
      </c>
      <c r="E595" s="1" t="str">
        <f>IF('🔩 PISTON'!A639="","",'🔩 PISTON'!M639)</f>
        <v/>
      </c>
      <c r="F595" s="1" t="str">
        <f>IF('🔩 PISTON'!A639="","",'🔩 PISTON'!N639)</f>
        <v/>
      </c>
      <c r="G595" s="1" t="str">
        <f>IF('🔩 PISTON'!A639="","",'🔩 PISTON'!O639)</f>
        <v/>
      </c>
      <c r="H595" s="1" t="str">
        <f>IF('🔩 PISTON'!A639="","",'🔩 PISTON'!P639)</f>
        <v/>
      </c>
      <c r="I595" s="1" t="str">
        <f>IF('🔩 PISTON'!A639="","",'🔩 PISTON'!Q639)</f>
        <v/>
      </c>
      <c r="J595" s="1" t="str">
        <f>IF('🔩 PISTON'!A639="","",'🔩 PISTON'!D639)</f>
        <v/>
      </c>
      <c r="L595" s="1">
        <f>N(L594)+IF(AND('🔎 TRA CỨU NHANH'!$C$2&lt;&gt;"",OR(ISNUMBER(SEARCH('🔎 TRA CỨU NHANH'!$C$2,$A595)),ISNUMBER(SEARCH('🔎 TRA CỨU NHANH'!$C$2,$B595)))),1,0)</f>
        <v>0</v>
      </c>
      <c r="M595" s="1" t="str">
        <f t="shared" si="18"/>
        <v/>
      </c>
      <c r="N595" s="1">
        <f>N(N594)+IF(AND('💰 BÁO GIÁ'!$C$27&lt;&gt;"",OR(ISNUMBER(SEARCH('💰 BÁO GIÁ'!$C$27,$A595)),ISNUMBER(SEARCH('💰 BÁO GIÁ'!$C$27,$B595)))),1,0)</f>
        <v>0</v>
      </c>
      <c r="O595" s="1" t="str">
        <f t="shared" si="19"/>
        <v/>
      </c>
    </row>
    <row r="596" customHeight="1" spans="1:15">
      <c r="A596" s="1" t="str">
        <f>IF('🔩 PISTON'!A640="","",'🔩 PISTON'!A640)</f>
        <v/>
      </c>
      <c r="B596" s="1" t="str">
        <f>IF('🔩 PISTON'!A640="","","Piston "&amp;'🔩 PISTON'!U640)</f>
        <v/>
      </c>
      <c r="C596" s="1" t="str">
        <f>IF('🔩 PISTON'!A640="","","Piston")</f>
        <v/>
      </c>
      <c r="D596" s="1" t="str">
        <f>IF('🔩 PISTON'!A640="","",'🔩 PISTON'!L640)</f>
        <v/>
      </c>
      <c r="E596" s="1" t="str">
        <f>IF('🔩 PISTON'!A640="","",'🔩 PISTON'!M640)</f>
        <v/>
      </c>
      <c r="F596" s="1" t="str">
        <f>IF('🔩 PISTON'!A640="","",'🔩 PISTON'!N640)</f>
        <v/>
      </c>
      <c r="G596" s="1" t="str">
        <f>IF('🔩 PISTON'!A640="","",'🔩 PISTON'!O640)</f>
        <v/>
      </c>
      <c r="H596" s="1" t="str">
        <f>IF('🔩 PISTON'!A640="","",'🔩 PISTON'!P640)</f>
        <v/>
      </c>
      <c r="I596" s="1" t="str">
        <f>IF('🔩 PISTON'!A640="","",'🔩 PISTON'!Q640)</f>
        <v/>
      </c>
      <c r="J596" s="1" t="str">
        <f>IF('🔩 PISTON'!A640="","",'🔩 PISTON'!D640)</f>
        <v/>
      </c>
      <c r="L596" s="1">
        <f>N(L595)+IF(AND('🔎 TRA CỨU NHANH'!$C$2&lt;&gt;"",OR(ISNUMBER(SEARCH('🔎 TRA CỨU NHANH'!$C$2,$A596)),ISNUMBER(SEARCH('🔎 TRA CỨU NHANH'!$C$2,$B596)))),1,0)</f>
        <v>0</v>
      </c>
      <c r="M596" s="1" t="str">
        <f t="shared" si="18"/>
        <v/>
      </c>
      <c r="N596" s="1">
        <f>N(N595)+IF(AND('💰 BÁO GIÁ'!$C$27&lt;&gt;"",OR(ISNUMBER(SEARCH('💰 BÁO GIÁ'!$C$27,$A596)),ISNUMBER(SEARCH('💰 BÁO GIÁ'!$C$27,$B596)))),1,0)</f>
        <v>0</v>
      </c>
      <c r="O596" s="1" t="str">
        <f t="shared" si="19"/>
        <v/>
      </c>
    </row>
    <row r="597" customHeight="1" spans="1:15">
      <c r="A597" s="1" t="str">
        <f>IF('🔩 PISTON'!A641="","",'🔩 PISTON'!A641)</f>
        <v/>
      </c>
      <c r="B597" s="1" t="str">
        <f>IF('🔩 PISTON'!A641="","","Piston "&amp;'🔩 PISTON'!U641)</f>
        <v/>
      </c>
      <c r="C597" s="1" t="str">
        <f>IF('🔩 PISTON'!A641="","","Piston")</f>
        <v/>
      </c>
      <c r="D597" s="1" t="str">
        <f>IF('🔩 PISTON'!A641="","",'🔩 PISTON'!L641)</f>
        <v/>
      </c>
      <c r="E597" s="1" t="str">
        <f>IF('🔩 PISTON'!A641="","",'🔩 PISTON'!M641)</f>
        <v/>
      </c>
      <c r="F597" s="1" t="str">
        <f>IF('🔩 PISTON'!A641="","",'🔩 PISTON'!N641)</f>
        <v/>
      </c>
      <c r="G597" s="1" t="str">
        <f>IF('🔩 PISTON'!A641="","",'🔩 PISTON'!O641)</f>
        <v/>
      </c>
      <c r="H597" s="1" t="str">
        <f>IF('🔩 PISTON'!A641="","",'🔩 PISTON'!P641)</f>
        <v/>
      </c>
      <c r="I597" s="1" t="str">
        <f>IF('🔩 PISTON'!A641="","",'🔩 PISTON'!Q641)</f>
        <v/>
      </c>
      <c r="J597" s="1" t="str">
        <f>IF('🔩 PISTON'!A641="","",'🔩 PISTON'!D641)</f>
        <v/>
      </c>
      <c r="L597" s="1">
        <f>N(L596)+IF(AND('🔎 TRA CỨU NHANH'!$C$2&lt;&gt;"",OR(ISNUMBER(SEARCH('🔎 TRA CỨU NHANH'!$C$2,$A597)),ISNUMBER(SEARCH('🔎 TRA CỨU NHANH'!$C$2,$B597)))),1,0)</f>
        <v>0</v>
      </c>
      <c r="M597" s="1" t="str">
        <f t="shared" si="18"/>
        <v/>
      </c>
      <c r="N597" s="1">
        <f>N(N596)+IF(AND('💰 BÁO GIÁ'!$C$27&lt;&gt;"",OR(ISNUMBER(SEARCH('💰 BÁO GIÁ'!$C$27,$A597)),ISNUMBER(SEARCH('💰 BÁO GIÁ'!$C$27,$B597)))),1,0)</f>
        <v>0</v>
      </c>
      <c r="O597" s="1" t="str">
        <f t="shared" si="19"/>
        <v/>
      </c>
    </row>
    <row r="598" customHeight="1" spans="1:15">
      <c r="A598" s="1" t="str">
        <f>IF('🔩 PISTON'!A642="","",'🔩 PISTON'!A642)</f>
        <v/>
      </c>
      <c r="B598" s="1" t="str">
        <f>IF('🔩 PISTON'!A642="","","Piston "&amp;'🔩 PISTON'!U642)</f>
        <v/>
      </c>
      <c r="C598" s="1" t="str">
        <f>IF('🔩 PISTON'!A642="","","Piston")</f>
        <v/>
      </c>
      <c r="D598" s="1" t="str">
        <f>IF('🔩 PISTON'!A642="","",'🔩 PISTON'!L642)</f>
        <v/>
      </c>
      <c r="E598" s="1" t="str">
        <f>IF('🔩 PISTON'!A642="","",'🔩 PISTON'!M642)</f>
        <v/>
      </c>
      <c r="F598" s="1" t="str">
        <f>IF('🔩 PISTON'!A642="","",'🔩 PISTON'!N642)</f>
        <v/>
      </c>
      <c r="G598" s="1" t="str">
        <f>IF('🔩 PISTON'!A642="","",'🔩 PISTON'!O642)</f>
        <v/>
      </c>
      <c r="H598" s="1" t="str">
        <f>IF('🔩 PISTON'!A642="","",'🔩 PISTON'!P642)</f>
        <v/>
      </c>
      <c r="I598" s="1" t="str">
        <f>IF('🔩 PISTON'!A642="","",'🔩 PISTON'!Q642)</f>
        <v/>
      </c>
      <c r="J598" s="1" t="str">
        <f>IF('🔩 PISTON'!A642="","",'🔩 PISTON'!D642)</f>
        <v/>
      </c>
      <c r="L598" s="1">
        <f>N(L597)+IF(AND('🔎 TRA CỨU NHANH'!$C$2&lt;&gt;"",OR(ISNUMBER(SEARCH('🔎 TRA CỨU NHANH'!$C$2,$A598)),ISNUMBER(SEARCH('🔎 TRA CỨU NHANH'!$C$2,$B598)))),1,0)</f>
        <v>0</v>
      </c>
      <c r="M598" s="1" t="str">
        <f t="shared" si="18"/>
        <v/>
      </c>
      <c r="N598" s="1">
        <f>N(N597)+IF(AND('💰 BÁO GIÁ'!$C$27&lt;&gt;"",OR(ISNUMBER(SEARCH('💰 BÁO GIÁ'!$C$27,$A598)),ISNUMBER(SEARCH('💰 BÁO GIÁ'!$C$27,$B598)))),1,0)</f>
        <v>0</v>
      </c>
      <c r="O598" s="1" t="str">
        <f t="shared" si="19"/>
        <v/>
      </c>
    </row>
    <row r="599" customHeight="1" spans="1:15">
      <c r="A599" s="1" t="str">
        <f>IF('🔩 PISTON'!A643="","",'🔩 PISTON'!A643)</f>
        <v/>
      </c>
      <c r="B599" s="1" t="str">
        <f>IF('🔩 PISTON'!A643="","","Piston "&amp;'🔩 PISTON'!U643)</f>
        <v/>
      </c>
      <c r="C599" s="1" t="str">
        <f>IF('🔩 PISTON'!A643="","","Piston")</f>
        <v/>
      </c>
      <c r="D599" s="1" t="str">
        <f>IF('🔩 PISTON'!A643="","",'🔩 PISTON'!L643)</f>
        <v/>
      </c>
      <c r="E599" s="1" t="str">
        <f>IF('🔩 PISTON'!A643="","",'🔩 PISTON'!M643)</f>
        <v/>
      </c>
      <c r="F599" s="1" t="str">
        <f>IF('🔩 PISTON'!A643="","",'🔩 PISTON'!N643)</f>
        <v/>
      </c>
      <c r="G599" s="1" t="str">
        <f>IF('🔩 PISTON'!A643="","",'🔩 PISTON'!O643)</f>
        <v/>
      </c>
      <c r="H599" s="1" t="str">
        <f>IF('🔩 PISTON'!A643="","",'🔩 PISTON'!P643)</f>
        <v/>
      </c>
      <c r="I599" s="1" t="str">
        <f>IF('🔩 PISTON'!A643="","",'🔩 PISTON'!Q643)</f>
        <v/>
      </c>
      <c r="J599" s="1" t="str">
        <f>IF('🔩 PISTON'!A643="","",'🔩 PISTON'!D643)</f>
        <v/>
      </c>
      <c r="L599" s="1">
        <f>N(L598)+IF(AND('🔎 TRA CỨU NHANH'!$C$2&lt;&gt;"",OR(ISNUMBER(SEARCH('🔎 TRA CỨU NHANH'!$C$2,$A599)),ISNUMBER(SEARCH('🔎 TRA CỨU NHANH'!$C$2,$B599)))),1,0)</f>
        <v>0</v>
      </c>
      <c r="M599" s="1" t="str">
        <f t="shared" si="18"/>
        <v/>
      </c>
      <c r="N599" s="1">
        <f>N(N598)+IF(AND('💰 BÁO GIÁ'!$C$27&lt;&gt;"",OR(ISNUMBER(SEARCH('💰 BÁO GIÁ'!$C$27,$A599)),ISNUMBER(SEARCH('💰 BÁO GIÁ'!$C$27,$B599)))),1,0)</f>
        <v>0</v>
      </c>
      <c r="O599" s="1" t="str">
        <f t="shared" si="19"/>
        <v/>
      </c>
    </row>
    <row r="600" customHeight="1" spans="1:15">
      <c r="A600" s="1" t="str">
        <f>IF('🔩 PISTON'!A644="","",'🔩 PISTON'!A644)</f>
        <v/>
      </c>
      <c r="B600" s="1" t="str">
        <f>IF('🔩 PISTON'!A644="","","Piston "&amp;'🔩 PISTON'!U644)</f>
        <v/>
      </c>
      <c r="C600" s="1" t="str">
        <f>IF('🔩 PISTON'!A644="","","Piston")</f>
        <v/>
      </c>
      <c r="D600" s="1" t="str">
        <f>IF('🔩 PISTON'!A644="","",'🔩 PISTON'!L644)</f>
        <v/>
      </c>
      <c r="E600" s="1" t="str">
        <f>IF('🔩 PISTON'!A644="","",'🔩 PISTON'!M644)</f>
        <v/>
      </c>
      <c r="F600" s="1" t="str">
        <f>IF('🔩 PISTON'!A644="","",'🔩 PISTON'!N644)</f>
        <v/>
      </c>
      <c r="G600" s="1" t="str">
        <f>IF('🔩 PISTON'!A644="","",'🔩 PISTON'!O644)</f>
        <v/>
      </c>
      <c r="H600" s="1" t="str">
        <f>IF('🔩 PISTON'!A644="","",'🔩 PISTON'!P644)</f>
        <v/>
      </c>
      <c r="I600" s="1" t="str">
        <f>IF('🔩 PISTON'!A644="","",'🔩 PISTON'!Q644)</f>
        <v/>
      </c>
      <c r="J600" s="1" t="str">
        <f>IF('🔩 PISTON'!A644="","",'🔩 PISTON'!D644)</f>
        <v/>
      </c>
      <c r="L600" s="1">
        <f>N(L599)+IF(AND('🔎 TRA CỨU NHANH'!$C$2&lt;&gt;"",OR(ISNUMBER(SEARCH('🔎 TRA CỨU NHANH'!$C$2,$A600)),ISNUMBER(SEARCH('🔎 TRA CỨU NHANH'!$C$2,$B600)))),1,0)</f>
        <v>0</v>
      </c>
      <c r="M600" s="1" t="str">
        <f t="shared" si="18"/>
        <v/>
      </c>
      <c r="N600" s="1">
        <f>N(N599)+IF(AND('💰 BÁO GIÁ'!$C$27&lt;&gt;"",OR(ISNUMBER(SEARCH('💰 BÁO GIÁ'!$C$27,$A600)),ISNUMBER(SEARCH('💰 BÁO GIÁ'!$C$27,$B600)))),1,0)</f>
        <v>0</v>
      </c>
      <c r="O600" s="1" t="str">
        <f t="shared" si="19"/>
        <v/>
      </c>
    </row>
    <row r="601" customHeight="1" spans="1:15">
      <c r="A601" s="1" t="str">
        <f>IF('🔩 PISTON'!A645="","",'🔩 PISTON'!A645)</f>
        <v/>
      </c>
      <c r="B601" s="1" t="str">
        <f>IF('🔩 PISTON'!A645="","","Piston "&amp;'🔩 PISTON'!U645)</f>
        <v/>
      </c>
      <c r="C601" s="1" t="str">
        <f>IF('🔩 PISTON'!A645="","","Piston")</f>
        <v/>
      </c>
      <c r="D601" s="1" t="str">
        <f>IF('🔩 PISTON'!A645="","",'🔩 PISTON'!L645)</f>
        <v/>
      </c>
      <c r="E601" s="1" t="str">
        <f>IF('🔩 PISTON'!A645="","",'🔩 PISTON'!M645)</f>
        <v/>
      </c>
      <c r="F601" s="1" t="str">
        <f>IF('🔩 PISTON'!A645="","",'🔩 PISTON'!N645)</f>
        <v/>
      </c>
      <c r="G601" s="1" t="str">
        <f>IF('🔩 PISTON'!A645="","",'🔩 PISTON'!O645)</f>
        <v/>
      </c>
      <c r="H601" s="1" t="str">
        <f>IF('🔩 PISTON'!A645="","",'🔩 PISTON'!P645)</f>
        <v/>
      </c>
      <c r="I601" s="1" t="str">
        <f>IF('🔩 PISTON'!A645="","",'🔩 PISTON'!Q645)</f>
        <v/>
      </c>
      <c r="J601" s="1" t="str">
        <f>IF('🔩 PISTON'!A645="","",'🔩 PISTON'!D645)</f>
        <v/>
      </c>
      <c r="L601" s="1">
        <f>N(L600)+IF(AND('🔎 TRA CỨU NHANH'!$C$2&lt;&gt;"",OR(ISNUMBER(SEARCH('🔎 TRA CỨU NHANH'!$C$2,$A601)),ISNUMBER(SEARCH('🔎 TRA CỨU NHANH'!$C$2,$B601)))),1,0)</f>
        <v>0</v>
      </c>
      <c r="M601" s="1" t="str">
        <f t="shared" si="18"/>
        <v/>
      </c>
      <c r="N601" s="1">
        <f>N(N600)+IF(AND('💰 BÁO GIÁ'!$C$27&lt;&gt;"",OR(ISNUMBER(SEARCH('💰 BÁO GIÁ'!$C$27,$A601)),ISNUMBER(SEARCH('💰 BÁO GIÁ'!$C$27,$B601)))),1,0)</f>
        <v>0</v>
      </c>
      <c r="O601" s="1" t="str">
        <f t="shared" si="19"/>
        <v/>
      </c>
    </row>
    <row r="602" customHeight="1" spans="1:15">
      <c r="A602" s="1" t="str">
        <f>IF('🔩 PISTON'!A646="","",'🔩 PISTON'!A646)</f>
        <v/>
      </c>
      <c r="B602" s="1" t="str">
        <f>IF('🔩 PISTON'!A646="","","Piston "&amp;'🔩 PISTON'!U646)</f>
        <v/>
      </c>
      <c r="C602" s="1" t="str">
        <f>IF('🔩 PISTON'!A646="","","Piston")</f>
        <v/>
      </c>
      <c r="D602" s="1" t="str">
        <f>IF('🔩 PISTON'!A646="","",'🔩 PISTON'!L646)</f>
        <v/>
      </c>
      <c r="E602" s="1" t="str">
        <f>IF('🔩 PISTON'!A646="","",'🔩 PISTON'!M646)</f>
        <v/>
      </c>
      <c r="F602" s="1" t="str">
        <f>IF('🔩 PISTON'!A646="","",'🔩 PISTON'!N646)</f>
        <v/>
      </c>
      <c r="G602" s="1" t="str">
        <f>IF('🔩 PISTON'!A646="","",'🔩 PISTON'!O646)</f>
        <v/>
      </c>
      <c r="H602" s="1" t="str">
        <f>IF('🔩 PISTON'!A646="","",'🔩 PISTON'!P646)</f>
        <v/>
      </c>
      <c r="I602" s="1" t="str">
        <f>IF('🔩 PISTON'!A646="","",'🔩 PISTON'!Q646)</f>
        <v/>
      </c>
      <c r="J602" s="1" t="str">
        <f>IF('🔩 PISTON'!A646="","",'🔩 PISTON'!D646)</f>
        <v/>
      </c>
      <c r="L602" s="1">
        <f>N(L601)+IF(AND('🔎 TRA CỨU NHANH'!$C$2&lt;&gt;"",OR(ISNUMBER(SEARCH('🔎 TRA CỨU NHANH'!$C$2,$A602)),ISNUMBER(SEARCH('🔎 TRA CỨU NHANH'!$C$2,$B602)))),1,0)</f>
        <v>0</v>
      </c>
      <c r="M602" s="1" t="str">
        <f t="shared" si="18"/>
        <v/>
      </c>
      <c r="N602" s="1">
        <f>N(N601)+IF(AND('💰 BÁO GIÁ'!$C$27&lt;&gt;"",OR(ISNUMBER(SEARCH('💰 BÁO GIÁ'!$C$27,$A602)),ISNUMBER(SEARCH('💰 BÁO GIÁ'!$C$27,$B602)))),1,0)</f>
        <v>0</v>
      </c>
      <c r="O602" s="1" t="str">
        <f t="shared" si="19"/>
        <v/>
      </c>
    </row>
    <row r="603" customHeight="1" spans="1:15">
      <c r="A603" s="1" t="str">
        <f>IF('🔩 PISTON'!A647="","",'🔩 PISTON'!A647)</f>
        <v/>
      </c>
      <c r="B603" s="1" t="str">
        <f>IF('🔩 PISTON'!A647="","","Piston "&amp;'🔩 PISTON'!U647)</f>
        <v/>
      </c>
      <c r="C603" s="1" t="str">
        <f>IF('🔩 PISTON'!A647="","","Piston")</f>
        <v/>
      </c>
      <c r="D603" s="1" t="str">
        <f>IF('🔩 PISTON'!A647="","",'🔩 PISTON'!L647)</f>
        <v/>
      </c>
      <c r="E603" s="1" t="str">
        <f>IF('🔩 PISTON'!A647="","",'🔩 PISTON'!M647)</f>
        <v/>
      </c>
      <c r="F603" s="1" t="str">
        <f>IF('🔩 PISTON'!A647="","",'🔩 PISTON'!N647)</f>
        <v/>
      </c>
      <c r="G603" s="1" t="str">
        <f>IF('🔩 PISTON'!A647="","",'🔩 PISTON'!O647)</f>
        <v/>
      </c>
      <c r="H603" s="1" t="str">
        <f>IF('🔩 PISTON'!A647="","",'🔩 PISTON'!P647)</f>
        <v/>
      </c>
      <c r="I603" s="1" t="str">
        <f>IF('🔩 PISTON'!A647="","",'🔩 PISTON'!Q647)</f>
        <v/>
      </c>
      <c r="J603" s="1" t="str">
        <f>IF('🔩 PISTON'!A647="","",'🔩 PISTON'!D647)</f>
        <v/>
      </c>
      <c r="L603" s="1">
        <f>N(L602)+IF(AND('🔎 TRA CỨU NHANH'!$C$2&lt;&gt;"",OR(ISNUMBER(SEARCH('🔎 TRA CỨU NHANH'!$C$2,$A603)),ISNUMBER(SEARCH('🔎 TRA CỨU NHANH'!$C$2,$B603)))),1,0)</f>
        <v>0</v>
      </c>
      <c r="M603" s="1" t="str">
        <f t="shared" si="18"/>
        <v/>
      </c>
      <c r="N603" s="1">
        <f>N(N602)+IF(AND('💰 BÁO GIÁ'!$C$27&lt;&gt;"",OR(ISNUMBER(SEARCH('💰 BÁO GIÁ'!$C$27,$A603)),ISNUMBER(SEARCH('💰 BÁO GIÁ'!$C$27,$B603)))),1,0)</f>
        <v>0</v>
      </c>
      <c r="O603" s="1" t="str">
        <f t="shared" si="19"/>
        <v/>
      </c>
    </row>
    <row r="604" customHeight="1" spans="1:15">
      <c r="A604" s="1" t="str">
        <f>IF('🔩 PISTON'!A648="","",'🔩 PISTON'!A648)</f>
        <v/>
      </c>
      <c r="B604" s="1" t="str">
        <f>IF('🔩 PISTON'!A648="","","Piston "&amp;'🔩 PISTON'!U648)</f>
        <v/>
      </c>
      <c r="C604" s="1" t="str">
        <f>IF('🔩 PISTON'!A648="","","Piston")</f>
        <v/>
      </c>
      <c r="D604" s="1" t="str">
        <f>IF('🔩 PISTON'!A648="","",'🔩 PISTON'!L648)</f>
        <v/>
      </c>
      <c r="E604" s="1" t="str">
        <f>IF('🔩 PISTON'!A648="","",'🔩 PISTON'!M648)</f>
        <v/>
      </c>
      <c r="F604" s="1" t="str">
        <f>IF('🔩 PISTON'!A648="","",'🔩 PISTON'!N648)</f>
        <v/>
      </c>
      <c r="G604" s="1" t="str">
        <f>IF('🔩 PISTON'!A648="","",'🔩 PISTON'!O648)</f>
        <v/>
      </c>
      <c r="H604" s="1" t="str">
        <f>IF('🔩 PISTON'!A648="","",'🔩 PISTON'!P648)</f>
        <v/>
      </c>
      <c r="I604" s="1" t="str">
        <f>IF('🔩 PISTON'!A648="","",'🔩 PISTON'!Q648)</f>
        <v/>
      </c>
      <c r="J604" s="1" t="str">
        <f>IF('🔩 PISTON'!A648="","",'🔩 PISTON'!D648)</f>
        <v/>
      </c>
      <c r="L604" s="1">
        <f>N(L603)+IF(AND('🔎 TRA CỨU NHANH'!$C$2&lt;&gt;"",OR(ISNUMBER(SEARCH('🔎 TRA CỨU NHANH'!$C$2,$A604)),ISNUMBER(SEARCH('🔎 TRA CỨU NHANH'!$C$2,$B604)))),1,0)</f>
        <v>0</v>
      </c>
      <c r="M604" s="1" t="str">
        <f t="shared" si="18"/>
        <v/>
      </c>
      <c r="N604" s="1">
        <f>N(N603)+IF(AND('💰 BÁO GIÁ'!$C$27&lt;&gt;"",OR(ISNUMBER(SEARCH('💰 BÁO GIÁ'!$C$27,$A604)),ISNUMBER(SEARCH('💰 BÁO GIÁ'!$C$27,$B604)))),1,0)</f>
        <v>0</v>
      </c>
      <c r="O604" s="1" t="str">
        <f t="shared" si="19"/>
        <v/>
      </c>
    </row>
    <row r="605" customHeight="1" spans="1:15">
      <c r="A605" s="1" t="str">
        <f>IF('🔩 PISTON'!A649="","",'🔩 PISTON'!A649)</f>
        <v/>
      </c>
      <c r="B605" s="1" t="str">
        <f>IF('🔩 PISTON'!A649="","","Piston "&amp;'🔩 PISTON'!U649)</f>
        <v/>
      </c>
      <c r="C605" s="1" t="str">
        <f>IF('🔩 PISTON'!A649="","","Piston")</f>
        <v/>
      </c>
      <c r="D605" s="1" t="str">
        <f>IF('🔩 PISTON'!A649="","",'🔩 PISTON'!L649)</f>
        <v/>
      </c>
      <c r="E605" s="1" t="str">
        <f>IF('🔩 PISTON'!A649="","",'🔩 PISTON'!M649)</f>
        <v/>
      </c>
      <c r="F605" s="1" t="str">
        <f>IF('🔩 PISTON'!A649="","",'🔩 PISTON'!N649)</f>
        <v/>
      </c>
      <c r="G605" s="1" t="str">
        <f>IF('🔩 PISTON'!A649="","",'🔩 PISTON'!O649)</f>
        <v/>
      </c>
      <c r="H605" s="1" t="str">
        <f>IF('🔩 PISTON'!A649="","",'🔩 PISTON'!P649)</f>
        <v/>
      </c>
      <c r="I605" s="1" t="str">
        <f>IF('🔩 PISTON'!A649="","",'🔩 PISTON'!Q649)</f>
        <v/>
      </c>
      <c r="J605" s="1" t="str">
        <f>IF('🔩 PISTON'!A649="","",'🔩 PISTON'!D649)</f>
        <v/>
      </c>
      <c r="L605" s="1">
        <f>N(L604)+IF(AND('🔎 TRA CỨU NHANH'!$C$2&lt;&gt;"",OR(ISNUMBER(SEARCH('🔎 TRA CỨU NHANH'!$C$2,$A605)),ISNUMBER(SEARCH('🔎 TRA CỨU NHANH'!$C$2,$B605)))),1,0)</f>
        <v>0</v>
      </c>
      <c r="M605" s="1" t="str">
        <f t="shared" si="18"/>
        <v/>
      </c>
      <c r="N605" s="1">
        <f>N(N604)+IF(AND('💰 BÁO GIÁ'!$C$27&lt;&gt;"",OR(ISNUMBER(SEARCH('💰 BÁO GIÁ'!$C$27,$A605)),ISNUMBER(SEARCH('💰 BÁO GIÁ'!$C$27,$B605)))),1,0)</f>
        <v>0</v>
      </c>
      <c r="O605" s="1" t="str">
        <f t="shared" si="19"/>
        <v/>
      </c>
    </row>
    <row r="606" customHeight="1" spans="1:15">
      <c r="A606" s="1" t="str">
        <f>IF('🔩 PISTON'!A650="","",'🔩 PISTON'!A650)</f>
        <v/>
      </c>
      <c r="B606" s="1" t="str">
        <f>IF('🔩 PISTON'!A650="","","Piston "&amp;'🔩 PISTON'!U650)</f>
        <v/>
      </c>
      <c r="C606" s="1" t="str">
        <f>IF('🔩 PISTON'!A650="","","Piston")</f>
        <v/>
      </c>
      <c r="D606" s="1" t="str">
        <f>IF('🔩 PISTON'!A650="","",'🔩 PISTON'!L650)</f>
        <v/>
      </c>
      <c r="E606" s="1" t="str">
        <f>IF('🔩 PISTON'!A650="","",'🔩 PISTON'!M650)</f>
        <v/>
      </c>
      <c r="F606" s="1" t="str">
        <f>IF('🔩 PISTON'!A650="","",'🔩 PISTON'!N650)</f>
        <v/>
      </c>
      <c r="G606" s="1" t="str">
        <f>IF('🔩 PISTON'!A650="","",'🔩 PISTON'!O650)</f>
        <v/>
      </c>
      <c r="H606" s="1" t="str">
        <f>IF('🔩 PISTON'!A650="","",'🔩 PISTON'!P650)</f>
        <v/>
      </c>
      <c r="I606" s="1" t="str">
        <f>IF('🔩 PISTON'!A650="","",'🔩 PISTON'!Q650)</f>
        <v/>
      </c>
      <c r="J606" s="1" t="str">
        <f>IF('🔩 PISTON'!A650="","",'🔩 PISTON'!D650)</f>
        <v/>
      </c>
      <c r="L606" s="1">
        <f>N(L605)+IF(AND('🔎 TRA CỨU NHANH'!$C$2&lt;&gt;"",OR(ISNUMBER(SEARCH('🔎 TRA CỨU NHANH'!$C$2,$A606)),ISNUMBER(SEARCH('🔎 TRA CỨU NHANH'!$C$2,$B606)))),1,0)</f>
        <v>0</v>
      </c>
      <c r="M606" s="1" t="str">
        <f t="shared" si="18"/>
        <v/>
      </c>
      <c r="N606" s="1">
        <f>N(N605)+IF(AND('💰 BÁO GIÁ'!$C$27&lt;&gt;"",OR(ISNUMBER(SEARCH('💰 BÁO GIÁ'!$C$27,$A606)),ISNUMBER(SEARCH('💰 BÁO GIÁ'!$C$27,$B606)))),1,0)</f>
        <v>0</v>
      </c>
      <c r="O606" s="1" t="str">
        <f t="shared" si="19"/>
        <v/>
      </c>
    </row>
    <row r="607" customHeight="1" spans="1:15">
      <c r="A607" s="1" t="str">
        <f>IF('🔩 PISTON'!A651="","",'🔩 PISTON'!A651)</f>
        <v/>
      </c>
      <c r="B607" s="1" t="str">
        <f>IF('🔩 PISTON'!A651="","","Piston "&amp;'🔩 PISTON'!U651)</f>
        <v/>
      </c>
      <c r="C607" s="1" t="str">
        <f>IF('🔩 PISTON'!A651="","","Piston")</f>
        <v/>
      </c>
      <c r="D607" s="1" t="str">
        <f>IF('🔩 PISTON'!A651="","",'🔩 PISTON'!L651)</f>
        <v/>
      </c>
      <c r="E607" s="1" t="str">
        <f>IF('🔩 PISTON'!A651="","",'🔩 PISTON'!M651)</f>
        <v/>
      </c>
      <c r="F607" s="1" t="str">
        <f>IF('🔩 PISTON'!A651="","",'🔩 PISTON'!N651)</f>
        <v/>
      </c>
      <c r="G607" s="1" t="str">
        <f>IF('🔩 PISTON'!A651="","",'🔩 PISTON'!O651)</f>
        <v/>
      </c>
      <c r="H607" s="1" t="str">
        <f>IF('🔩 PISTON'!A651="","",'🔩 PISTON'!P651)</f>
        <v/>
      </c>
      <c r="I607" s="1" t="str">
        <f>IF('🔩 PISTON'!A651="","",'🔩 PISTON'!Q651)</f>
        <v/>
      </c>
      <c r="J607" s="1" t="str">
        <f>IF('🔩 PISTON'!A651="","",'🔩 PISTON'!D651)</f>
        <v/>
      </c>
      <c r="L607" s="1">
        <f>N(L606)+IF(AND('🔎 TRA CỨU NHANH'!$C$2&lt;&gt;"",OR(ISNUMBER(SEARCH('🔎 TRA CỨU NHANH'!$C$2,$A607)),ISNUMBER(SEARCH('🔎 TRA CỨU NHANH'!$C$2,$B607)))),1,0)</f>
        <v>0</v>
      </c>
      <c r="M607" s="1" t="str">
        <f t="shared" si="18"/>
        <v/>
      </c>
      <c r="N607" s="1">
        <f>N(N606)+IF(AND('💰 BÁO GIÁ'!$C$27&lt;&gt;"",OR(ISNUMBER(SEARCH('💰 BÁO GIÁ'!$C$27,$A607)),ISNUMBER(SEARCH('💰 BÁO GIÁ'!$C$27,$B607)))),1,0)</f>
        <v>0</v>
      </c>
      <c r="O607" s="1" t="str">
        <f t="shared" si="19"/>
        <v/>
      </c>
    </row>
    <row r="608" customHeight="1" spans="1:15">
      <c r="A608" s="1" t="str">
        <f>IF('🔩 PISTON'!A652="","",'🔩 PISTON'!A652)</f>
        <v/>
      </c>
      <c r="B608" s="1" t="str">
        <f>IF('🔩 PISTON'!A652="","","Piston "&amp;'🔩 PISTON'!U652)</f>
        <v/>
      </c>
      <c r="C608" s="1" t="str">
        <f>IF('🔩 PISTON'!A652="","","Piston")</f>
        <v/>
      </c>
      <c r="D608" s="1" t="str">
        <f>IF('🔩 PISTON'!A652="","",'🔩 PISTON'!L652)</f>
        <v/>
      </c>
      <c r="E608" s="1" t="str">
        <f>IF('🔩 PISTON'!A652="","",'🔩 PISTON'!M652)</f>
        <v/>
      </c>
      <c r="F608" s="1" t="str">
        <f>IF('🔩 PISTON'!A652="","",'🔩 PISTON'!N652)</f>
        <v/>
      </c>
      <c r="G608" s="1" t="str">
        <f>IF('🔩 PISTON'!A652="","",'🔩 PISTON'!O652)</f>
        <v/>
      </c>
      <c r="H608" s="1" t="str">
        <f>IF('🔩 PISTON'!A652="","",'🔩 PISTON'!P652)</f>
        <v/>
      </c>
      <c r="I608" s="1" t="str">
        <f>IF('🔩 PISTON'!A652="","",'🔩 PISTON'!Q652)</f>
        <v/>
      </c>
      <c r="J608" s="1" t="str">
        <f>IF('🔩 PISTON'!A652="","",'🔩 PISTON'!D652)</f>
        <v/>
      </c>
      <c r="L608" s="1">
        <f>N(L607)+IF(AND('🔎 TRA CỨU NHANH'!$C$2&lt;&gt;"",OR(ISNUMBER(SEARCH('🔎 TRA CỨU NHANH'!$C$2,$A608)),ISNUMBER(SEARCH('🔎 TRA CỨU NHANH'!$C$2,$B608)))),1,0)</f>
        <v>0</v>
      </c>
      <c r="M608" s="1" t="str">
        <f t="shared" si="18"/>
        <v/>
      </c>
      <c r="N608" s="1">
        <f>N(N607)+IF(AND('💰 BÁO GIÁ'!$C$27&lt;&gt;"",OR(ISNUMBER(SEARCH('💰 BÁO GIÁ'!$C$27,$A608)),ISNUMBER(SEARCH('💰 BÁO GIÁ'!$C$27,$B608)))),1,0)</f>
        <v>0</v>
      </c>
      <c r="O608" s="1" t="str">
        <f t="shared" si="19"/>
        <v/>
      </c>
    </row>
    <row r="609" customHeight="1" spans="1:15">
      <c r="A609" s="1" t="str">
        <f>IF('🔩 PISTON'!A653="","",'🔩 PISTON'!A653)</f>
        <v/>
      </c>
      <c r="B609" s="1" t="str">
        <f>IF('🔩 PISTON'!A653="","","Piston "&amp;'🔩 PISTON'!U653)</f>
        <v/>
      </c>
      <c r="C609" s="1" t="str">
        <f>IF('🔩 PISTON'!A653="","","Piston")</f>
        <v/>
      </c>
      <c r="D609" s="1" t="str">
        <f>IF('🔩 PISTON'!A653="","",'🔩 PISTON'!L653)</f>
        <v/>
      </c>
      <c r="E609" s="1" t="str">
        <f>IF('🔩 PISTON'!A653="","",'🔩 PISTON'!M653)</f>
        <v/>
      </c>
      <c r="F609" s="1" t="str">
        <f>IF('🔩 PISTON'!A653="","",'🔩 PISTON'!N653)</f>
        <v/>
      </c>
      <c r="G609" s="1" t="str">
        <f>IF('🔩 PISTON'!A653="","",'🔩 PISTON'!O653)</f>
        <v/>
      </c>
      <c r="H609" s="1" t="str">
        <f>IF('🔩 PISTON'!A653="","",'🔩 PISTON'!P653)</f>
        <v/>
      </c>
      <c r="I609" s="1" t="str">
        <f>IF('🔩 PISTON'!A653="","",'🔩 PISTON'!Q653)</f>
        <v/>
      </c>
      <c r="J609" s="1" t="str">
        <f>IF('🔩 PISTON'!A653="","",'🔩 PISTON'!D653)</f>
        <v/>
      </c>
      <c r="L609" s="1">
        <f>N(L608)+IF(AND('🔎 TRA CỨU NHANH'!$C$2&lt;&gt;"",OR(ISNUMBER(SEARCH('🔎 TRA CỨU NHANH'!$C$2,$A609)),ISNUMBER(SEARCH('🔎 TRA CỨU NHANH'!$C$2,$B609)))),1,0)</f>
        <v>0</v>
      </c>
      <c r="M609" s="1" t="str">
        <f t="shared" si="18"/>
        <v/>
      </c>
      <c r="N609" s="1">
        <f>N(N608)+IF(AND('💰 BÁO GIÁ'!$C$27&lt;&gt;"",OR(ISNUMBER(SEARCH('💰 BÁO GIÁ'!$C$27,$A609)),ISNUMBER(SEARCH('💰 BÁO GIÁ'!$C$27,$B609)))),1,0)</f>
        <v>0</v>
      </c>
      <c r="O609" s="1" t="str">
        <f t="shared" si="19"/>
        <v/>
      </c>
    </row>
    <row r="610" customHeight="1" spans="1:15">
      <c r="A610" s="1" t="str">
        <f>IF('🔩 PISTON'!A654="","",'🔩 PISTON'!A654)</f>
        <v/>
      </c>
      <c r="B610" s="1" t="str">
        <f>IF('🔩 PISTON'!A654="","","Piston "&amp;'🔩 PISTON'!U654)</f>
        <v/>
      </c>
      <c r="C610" s="1" t="str">
        <f>IF('🔩 PISTON'!A654="","","Piston")</f>
        <v/>
      </c>
      <c r="D610" s="1" t="str">
        <f>IF('🔩 PISTON'!A654="","",'🔩 PISTON'!L654)</f>
        <v/>
      </c>
      <c r="E610" s="1" t="str">
        <f>IF('🔩 PISTON'!A654="","",'🔩 PISTON'!M654)</f>
        <v/>
      </c>
      <c r="F610" s="1" t="str">
        <f>IF('🔩 PISTON'!A654="","",'🔩 PISTON'!N654)</f>
        <v/>
      </c>
      <c r="G610" s="1" t="str">
        <f>IF('🔩 PISTON'!A654="","",'🔩 PISTON'!O654)</f>
        <v/>
      </c>
      <c r="H610" s="1" t="str">
        <f>IF('🔩 PISTON'!A654="","",'🔩 PISTON'!P654)</f>
        <v/>
      </c>
      <c r="I610" s="1" t="str">
        <f>IF('🔩 PISTON'!A654="","",'🔩 PISTON'!Q654)</f>
        <v/>
      </c>
      <c r="J610" s="1" t="str">
        <f>IF('🔩 PISTON'!A654="","",'🔩 PISTON'!D654)</f>
        <v/>
      </c>
      <c r="L610" s="1">
        <f>N(L609)+IF(AND('🔎 TRA CỨU NHANH'!$C$2&lt;&gt;"",OR(ISNUMBER(SEARCH('🔎 TRA CỨU NHANH'!$C$2,$A610)),ISNUMBER(SEARCH('🔎 TRA CỨU NHANH'!$C$2,$B610)))),1,0)</f>
        <v>0</v>
      </c>
      <c r="M610" s="1" t="str">
        <f t="shared" si="18"/>
        <v/>
      </c>
      <c r="N610" s="1">
        <f>N(N609)+IF(AND('💰 BÁO GIÁ'!$C$27&lt;&gt;"",OR(ISNUMBER(SEARCH('💰 BÁO GIÁ'!$C$27,$A610)),ISNUMBER(SEARCH('💰 BÁO GIÁ'!$C$27,$B610)))),1,0)</f>
        <v>0</v>
      </c>
      <c r="O610" s="1" t="str">
        <f t="shared" si="19"/>
        <v/>
      </c>
    </row>
    <row r="611" customHeight="1" spans="1:15">
      <c r="A611" s="1" t="str">
        <f>IF('🔩 PISTON'!A655="","",'🔩 PISTON'!A655)</f>
        <v/>
      </c>
      <c r="B611" s="1" t="str">
        <f>IF('🔩 PISTON'!A655="","","Piston "&amp;'🔩 PISTON'!U655)</f>
        <v/>
      </c>
      <c r="C611" s="1" t="str">
        <f>IF('🔩 PISTON'!A655="","","Piston")</f>
        <v/>
      </c>
      <c r="D611" s="1" t="str">
        <f>IF('🔩 PISTON'!A655="","",'🔩 PISTON'!L655)</f>
        <v/>
      </c>
      <c r="E611" s="1" t="str">
        <f>IF('🔩 PISTON'!A655="","",'🔩 PISTON'!M655)</f>
        <v/>
      </c>
      <c r="F611" s="1" t="str">
        <f>IF('🔩 PISTON'!A655="","",'🔩 PISTON'!N655)</f>
        <v/>
      </c>
      <c r="G611" s="1" t="str">
        <f>IF('🔩 PISTON'!A655="","",'🔩 PISTON'!O655)</f>
        <v/>
      </c>
      <c r="H611" s="1" t="str">
        <f>IF('🔩 PISTON'!A655="","",'🔩 PISTON'!P655)</f>
        <v/>
      </c>
      <c r="I611" s="1" t="str">
        <f>IF('🔩 PISTON'!A655="","",'🔩 PISTON'!Q655)</f>
        <v/>
      </c>
      <c r="J611" s="1" t="str">
        <f>IF('🔩 PISTON'!A655="","",'🔩 PISTON'!D655)</f>
        <v/>
      </c>
      <c r="L611" s="1">
        <f>N(L610)+IF(AND('🔎 TRA CỨU NHANH'!$C$2&lt;&gt;"",OR(ISNUMBER(SEARCH('🔎 TRA CỨU NHANH'!$C$2,$A611)),ISNUMBER(SEARCH('🔎 TRA CỨU NHANH'!$C$2,$B611)))),1,0)</f>
        <v>0</v>
      </c>
      <c r="M611" s="1" t="str">
        <f t="shared" si="18"/>
        <v/>
      </c>
      <c r="N611" s="1">
        <f>N(N610)+IF(AND('💰 BÁO GIÁ'!$C$27&lt;&gt;"",OR(ISNUMBER(SEARCH('💰 BÁO GIÁ'!$C$27,$A611)),ISNUMBER(SEARCH('💰 BÁO GIÁ'!$C$27,$B611)))),1,0)</f>
        <v>0</v>
      </c>
      <c r="O611" s="1" t="str">
        <f t="shared" si="19"/>
        <v/>
      </c>
    </row>
    <row r="612" customHeight="1" spans="1:15">
      <c r="A612" s="1" t="str">
        <f>IF('🔩 PISTON'!A656="","",'🔩 PISTON'!A656)</f>
        <v/>
      </c>
      <c r="B612" s="1" t="str">
        <f>IF('🔩 PISTON'!A656="","","Piston "&amp;'🔩 PISTON'!U656)</f>
        <v/>
      </c>
      <c r="C612" s="1" t="str">
        <f>IF('🔩 PISTON'!A656="","","Piston")</f>
        <v/>
      </c>
      <c r="D612" s="1" t="str">
        <f>IF('🔩 PISTON'!A656="","",'🔩 PISTON'!L656)</f>
        <v/>
      </c>
      <c r="E612" s="1" t="str">
        <f>IF('🔩 PISTON'!A656="","",'🔩 PISTON'!M656)</f>
        <v/>
      </c>
      <c r="F612" s="1" t="str">
        <f>IF('🔩 PISTON'!A656="","",'🔩 PISTON'!N656)</f>
        <v/>
      </c>
      <c r="G612" s="1" t="str">
        <f>IF('🔩 PISTON'!A656="","",'🔩 PISTON'!O656)</f>
        <v/>
      </c>
      <c r="H612" s="1" t="str">
        <f>IF('🔩 PISTON'!A656="","",'🔩 PISTON'!P656)</f>
        <v/>
      </c>
      <c r="I612" s="1" t="str">
        <f>IF('🔩 PISTON'!A656="","",'🔩 PISTON'!Q656)</f>
        <v/>
      </c>
      <c r="J612" s="1" t="str">
        <f>IF('🔩 PISTON'!A656="","",'🔩 PISTON'!D656)</f>
        <v/>
      </c>
      <c r="L612" s="1">
        <f>N(L611)+IF(AND('🔎 TRA CỨU NHANH'!$C$2&lt;&gt;"",OR(ISNUMBER(SEARCH('🔎 TRA CỨU NHANH'!$C$2,$A612)),ISNUMBER(SEARCH('🔎 TRA CỨU NHANH'!$C$2,$B612)))),1,0)</f>
        <v>0</v>
      </c>
      <c r="M612" s="1" t="str">
        <f t="shared" si="18"/>
        <v/>
      </c>
      <c r="N612" s="1">
        <f>N(N611)+IF(AND('💰 BÁO GIÁ'!$C$27&lt;&gt;"",OR(ISNUMBER(SEARCH('💰 BÁO GIÁ'!$C$27,$A612)),ISNUMBER(SEARCH('💰 BÁO GIÁ'!$C$27,$B612)))),1,0)</f>
        <v>0</v>
      </c>
      <c r="O612" s="1" t="str">
        <f t="shared" si="19"/>
        <v/>
      </c>
    </row>
    <row r="613" customHeight="1" spans="1:15">
      <c r="A613" s="1" t="str">
        <f>IF('🔩 PISTON'!A657="","",'🔩 PISTON'!A657)</f>
        <v/>
      </c>
      <c r="B613" s="1" t="str">
        <f>IF('🔩 PISTON'!A657="","","Piston "&amp;'🔩 PISTON'!U657)</f>
        <v/>
      </c>
      <c r="C613" s="1" t="str">
        <f>IF('🔩 PISTON'!A657="","","Piston")</f>
        <v/>
      </c>
      <c r="D613" s="1" t="str">
        <f>IF('🔩 PISTON'!A657="","",'🔩 PISTON'!L657)</f>
        <v/>
      </c>
      <c r="E613" s="1" t="str">
        <f>IF('🔩 PISTON'!A657="","",'🔩 PISTON'!M657)</f>
        <v/>
      </c>
      <c r="F613" s="1" t="str">
        <f>IF('🔩 PISTON'!A657="","",'🔩 PISTON'!N657)</f>
        <v/>
      </c>
      <c r="G613" s="1" t="str">
        <f>IF('🔩 PISTON'!A657="","",'🔩 PISTON'!O657)</f>
        <v/>
      </c>
      <c r="H613" s="1" t="str">
        <f>IF('🔩 PISTON'!A657="","",'🔩 PISTON'!P657)</f>
        <v/>
      </c>
      <c r="I613" s="1" t="str">
        <f>IF('🔩 PISTON'!A657="","",'🔩 PISTON'!Q657)</f>
        <v/>
      </c>
      <c r="J613" s="1" t="str">
        <f>IF('🔩 PISTON'!A657="","",'🔩 PISTON'!D657)</f>
        <v/>
      </c>
      <c r="L613" s="1">
        <f>N(L612)+IF(AND('🔎 TRA CỨU NHANH'!$C$2&lt;&gt;"",OR(ISNUMBER(SEARCH('🔎 TRA CỨU NHANH'!$C$2,$A613)),ISNUMBER(SEARCH('🔎 TRA CỨU NHANH'!$C$2,$B613)))),1,0)</f>
        <v>0</v>
      </c>
      <c r="M613" s="1" t="str">
        <f t="shared" si="18"/>
        <v/>
      </c>
      <c r="N613" s="1">
        <f>N(N612)+IF(AND('💰 BÁO GIÁ'!$C$27&lt;&gt;"",OR(ISNUMBER(SEARCH('💰 BÁO GIÁ'!$C$27,$A613)),ISNUMBER(SEARCH('💰 BÁO GIÁ'!$C$27,$B613)))),1,0)</f>
        <v>0</v>
      </c>
      <c r="O613" s="1" t="str">
        <f t="shared" si="19"/>
        <v/>
      </c>
    </row>
    <row r="614" customHeight="1" spans="1:15">
      <c r="A614" s="1" t="str">
        <f>IF('🔩 PISTON'!A658="","",'🔩 PISTON'!A658)</f>
        <v/>
      </c>
      <c r="B614" s="1" t="str">
        <f>IF('🔩 PISTON'!A658="","","Piston "&amp;'🔩 PISTON'!U658)</f>
        <v/>
      </c>
      <c r="C614" s="1" t="str">
        <f>IF('🔩 PISTON'!A658="","","Piston")</f>
        <v/>
      </c>
      <c r="D614" s="1" t="str">
        <f>IF('🔩 PISTON'!A658="","",'🔩 PISTON'!L658)</f>
        <v/>
      </c>
      <c r="E614" s="1" t="str">
        <f>IF('🔩 PISTON'!A658="","",'🔩 PISTON'!M658)</f>
        <v/>
      </c>
      <c r="F614" s="1" t="str">
        <f>IF('🔩 PISTON'!A658="","",'🔩 PISTON'!N658)</f>
        <v/>
      </c>
      <c r="G614" s="1" t="str">
        <f>IF('🔩 PISTON'!A658="","",'🔩 PISTON'!O658)</f>
        <v/>
      </c>
      <c r="H614" s="1" t="str">
        <f>IF('🔩 PISTON'!A658="","",'🔩 PISTON'!P658)</f>
        <v/>
      </c>
      <c r="I614" s="1" t="str">
        <f>IF('🔩 PISTON'!A658="","",'🔩 PISTON'!Q658)</f>
        <v/>
      </c>
      <c r="J614" s="1" t="str">
        <f>IF('🔩 PISTON'!A658="","",'🔩 PISTON'!D658)</f>
        <v/>
      </c>
      <c r="L614" s="1">
        <f>N(L613)+IF(AND('🔎 TRA CỨU NHANH'!$C$2&lt;&gt;"",OR(ISNUMBER(SEARCH('🔎 TRA CỨU NHANH'!$C$2,$A614)),ISNUMBER(SEARCH('🔎 TRA CỨU NHANH'!$C$2,$B614)))),1,0)</f>
        <v>0</v>
      </c>
      <c r="M614" s="1" t="str">
        <f t="shared" si="18"/>
        <v/>
      </c>
      <c r="N614" s="1">
        <f>N(N613)+IF(AND('💰 BÁO GIÁ'!$C$27&lt;&gt;"",OR(ISNUMBER(SEARCH('💰 BÁO GIÁ'!$C$27,$A614)),ISNUMBER(SEARCH('💰 BÁO GIÁ'!$C$27,$B614)))),1,0)</f>
        <v>0</v>
      </c>
      <c r="O614" s="1" t="str">
        <f t="shared" si="19"/>
        <v/>
      </c>
    </row>
    <row r="615" customHeight="1" spans="1:15">
      <c r="A615" s="1" t="str">
        <f>IF('🔩 PISTON'!A659="","",'🔩 PISTON'!A659)</f>
        <v/>
      </c>
      <c r="B615" s="1" t="str">
        <f>IF('🔩 PISTON'!A659="","","Piston "&amp;'🔩 PISTON'!U659)</f>
        <v/>
      </c>
      <c r="C615" s="1" t="str">
        <f>IF('🔩 PISTON'!A659="","","Piston")</f>
        <v/>
      </c>
      <c r="D615" s="1" t="str">
        <f>IF('🔩 PISTON'!A659="","",'🔩 PISTON'!L659)</f>
        <v/>
      </c>
      <c r="E615" s="1" t="str">
        <f>IF('🔩 PISTON'!A659="","",'🔩 PISTON'!M659)</f>
        <v/>
      </c>
      <c r="F615" s="1" t="str">
        <f>IF('🔩 PISTON'!A659="","",'🔩 PISTON'!N659)</f>
        <v/>
      </c>
      <c r="G615" s="1" t="str">
        <f>IF('🔩 PISTON'!A659="","",'🔩 PISTON'!O659)</f>
        <v/>
      </c>
      <c r="H615" s="1" t="str">
        <f>IF('🔩 PISTON'!A659="","",'🔩 PISTON'!P659)</f>
        <v/>
      </c>
      <c r="I615" s="1" t="str">
        <f>IF('🔩 PISTON'!A659="","",'🔩 PISTON'!Q659)</f>
        <v/>
      </c>
      <c r="J615" s="1" t="str">
        <f>IF('🔩 PISTON'!A659="","",'🔩 PISTON'!D659)</f>
        <v/>
      </c>
      <c r="L615" s="1">
        <f>N(L614)+IF(AND('🔎 TRA CỨU NHANH'!$C$2&lt;&gt;"",OR(ISNUMBER(SEARCH('🔎 TRA CỨU NHANH'!$C$2,$A615)),ISNUMBER(SEARCH('🔎 TRA CỨU NHANH'!$C$2,$B615)))),1,0)</f>
        <v>0</v>
      </c>
      <c r="M615" s="1" t="str">
        <f t="shared" si="18"/>
        <v/>
      </c>
      <c r="N615" s="1">
        <f>N(N614)+IF(AND('💰 BÁO GIÁ'!$C$27&lt;&gt;"",OR(ISNUMBER(SEARCH('💰 BÁO GIÁ'!$C$27,$A615)),ISNUMBER(SEARCH('💰 BÁO GIÁ'!$C$27,$B615)))),1,0)</f>
        <v>0</v>
      </c>
      <c r="O615" s="1" t="str">
        <f t="shared" si="19"/>
        <v/>
      </c>
    </row>
    <row r="616" customHeight="1" spans="1:15">
      <c r="A616" s="1" t="str">
        <f>IF('🔩 PISTON'!A660="","",'🔩 PISTON'!A660)</f>
        <v/>
      </c>
      <c r="B616" s="1" t="str">
        <f>IF('🔩 PISTON'!A660="","","Piston "&amp;'🔩 PISTON'!U660)</f>
        <v/>
      </c>
      <c r="C616" s="1" t="str">
        <f>IF('🔩 PISTON'!A660="","","Piston")</f>
        <v/>
      </c>
      <c r="D616" s="1" t="str">
        <f>IF('🔩 PISTON'!A660="","",'🔩 PISTON'!L660)</f>
        <v/>
      </c>
      <c r="E616" s="1" t="str">
        <f>IF('🔩 PISTON'!A660="","",'🔩 PISTON'!M660)</f>
        <v/>
      </c>
      <c r="F616" s="1" t="str">
        <f>IF('🔩 PISTON'!A660="","",'🔩 PISTON'!N660)</f>
        <v/>
      </c>
      <c r="G616" s="1" t="str">
        <f>IF('🔩 PISTON'!A660="","",'🔩 PISTON'!O660)</f>
        <v/>
      </c>
      <c r="H616" s="1" t="str">
        <f>IF('🔩 PISTON'!A660="","",'🔩 PISTON'!P660)</f>
        <v/>
      </c>
      <c r="I616" s="1" t="str">
        <f>IF('🔩 PISTON'!A660="","",'🔩 PISTON'!Q660)</f>
        <v/>
      </c>
      <c r="J616" s="1" t="str">
        <f>IF('🔩 PISTON'!A660="","",'🔩 PISTON'!D660)</f>
        <v/>
      </c>
      <c r="L616" s="1">
        <f>N(L615)+IF(AND('🔎 TRA CỨU NHANH'!$C$2&lt;&gt;"",OR(ISNUMBER(SEARCH('🔎 TRA CỨU NHANH'!$C$2,$A616)),ISNUMBER(SEARCH('🔎 TRA CỨU NHANH'!$C$2,$B616)))),1,0)</f>
        <v>0</v>
      </c>
      <c r="M616" s="1" t="str">
        <f t="shared" si="18"/>
        <v/>
      </c>
      <c r="N616" s="1">
        <f>N(N615)+IF(AND('💰 BÁO GIÁ'!$C$27&lt;&gt;"",OR(ISNUMBER(SEARCH('💰 BÁO GIÁ'!$C$27,$A616)),ISNUMBER(SEARCH('💰 BÁO GIÁ'!$C$27,$B616)))),1,0)</f>
        <v>0</v>
      </c>
      <c r="O616" s="1" t="str">
        <f t="shared" si="19"/>
        <v/>
      </c>
    </row>
    <row r="617" customHeight="1" spans="1:15">
      <c r="A617" s="1" t="str">
        <f>IF('🔩 PISTON'!A661="","",'🔩 PISTON'!A661)</f>
        <v/>
      </c>
      <c r="B617" s="1" t="str">
        <f>IF('🔩 PISTON'!A661="","","Piston "&amp;'🔩 PISTON'!U661)</f>
        <v/>
      </c>
      <c r="C617" s="1" t="str">
        <f>IF('🔩 PISTON'!A661="","","Piston")</f>
        <v/>
      </c>
      <c r="D617" s="1" t="str">
        <f>IF('🔩 PISTON'!A661="","",'🔩 PISTON'!L661)</f>
        <v/>
      </c>
      <c r="E617" s="1" t="str">
        <f>IF('🔩 PISTON'!A661="","",'🔩 PISTON'!M661)</f>
        <v/>
      </c>
      <c r="F617" s="1" t="str">
        <f>IF('🔩 PISTON'!A661="","",'🔩 PISTON'!N661)</f>
        <v/>
      </c>
      <c r="G617" s="1" t="str">
        <f>IF('🔩 PISTON'!A661="","",'🔩 PISTON'!O661)</f>
        <v/>
      </c>
      <c r="H617" s="1" t="str">
        <f>IF('🔩 PISTON'!A661="","",'🔩 PISTON'!P661)</f>
        <v/>
      </c>
      <c r="I617" s="1" t="str">
        <f>IF('🔩 PISTON'!A661="","",'🔩 PISTON'!Q661)</f>
        <v/>
      </c>
      <c r="J617" s="1" t="str">
        <f>IF('🔩 PISTON'!A661="","",'🔩 PISTON'!D661)</f>
        <v/>
      </c>
      <c r="L617" s="1">
        <f>N(L616)+IF(AND('🔎 TRA CỨU NHANH'!$C$2&lt;&gt;"",OR(ISNUMBER(SEARCH('🔎 TRA CỨU NHANH'!$C$2,$A617)),ISNUMBER(SEARCH('🔎 TRA CỨU NHANH'!$C$2,$B617)))),1,0)</f>
        <v>0</v>
      </c>
      <c r="M617" s="1" t="str">
        <f t="shared" si="18"/>
        <v/>
      </c>
      <c r="N617" s="1">
        <f>N(N616)+IF(AND('💰 BÁO GIÁ'!$C$27&lt;&gt;"",OR(ISNUMBER(SEARCH('💰 BÁO GIÁ'!$C$27,$A617)),ISNUMBER(SEARCH('💰 BÁO GIÁ'!$C$27,$B617)))),1,0)</f>
        <v>0</v>
      </c>
      <c r="O617" s="1" t="str">
        <f t="shared" si="19"/>
        <v/>
      </c>
    </row>
    <row r="618" customHeight="1" spans="1:15">
      <c r="A618" s="1" t="str">
        <f>IF('🔩 PISTON'!A662="","",'🔩 PISTON'!A662)</f>
        <v/>
      </c>
      <c r="B618" s="1" t="str">
        <f>IF('🔩 PISTON'!A662="","","Piston "&amp;'🔩 PISTON'!U662)</f>
        <v/>
      </c>
      <c r="C618" s="1" t="str">
        <f>IF('🔩 PISTON'!A662="","","Piston")</f>
        <v/>
      </c>
      <c r="D618" s="1" t="str">
        <f>IF('🔩 PISTON'!A662="","",'🔩 PISTON'!L662)</f>
        <v/>
      </c>
      <c r="E618" s="1" t="str">
        <f>IF('🔩 PISTON'!A662="","",'🔩 PISTON'!M662)</f>
        <v/>
      </c>
      <c r="F618" s="1" t="str">
        <f>IF('🔩 PISTON'!A662="","",'🔩 PISTON'!N662)</f>
        <v/>
      </c>
      <c r="G618" s="1" t="str">
        <f>IF('🔩 PISTON'!A662="","",'🔩 PISTON'!O662)</f>
        <v/>
      </c>
      <c r="H618" s="1" t="str">
        <f>IF('🔩 PISTON'!A662="","",'🔩 PISTON'!P662)</f>
        <v/>
      </c>
      <c r="I618" s="1" t="str">
        <f>IF('🔩 PISTON'!A662="","",'🔩 PISTON'!Q662)</f>
        <v/>
      </c>
      <c r="J618" s="1" t="str">
        <f>IF('🔩 PISTON'!A662="","",'🔩 PISTON'!D662)</f>
        <v/>
      </c>
      <c r="L618" s="1">
        <f>N(L617)+IF(AND('🔎 TRA CỨU NHANH'!$C$2&lt;&gt;"",OR(ISNUMBER(SEARCH('🔎 TRA CỨU NHANH'!$C$2,$A618)),ISNUMBER(SEARCH('🔎 TRA CỨU NHANH'!$C$2,$B618)))),1,0)</f>
        <v>0</v>
      </c>
      <c r="M618" s="1" t="str">
        <f t="shared" si="18"/>
        <v/>
      </c>
      <c r="N618" s="1">
        <f>N(N617)+IF(AND('💰 BÁO GIÁ'!$C$27&lt;&gt;"",OR(ISNUMBER(SEARCH('💰 BÁO GIÁ'!$C$27,$A618)),ISNUMBER(SEARCH('💰 BÁO GIÁ'!$C$27,$B618)))),1,0)</f>
        <v>0</v>
      </c>
      <c r="O618" s="1" t="str">
        <f t="shared" si="19"/>
        <v/>
      </c>
    </row>
    <row r="619" customHeight="1" spans="1:15">
      <c r="A619" s="1" t="str">
        <f>IF('🔩 PISTON'!A663="","",'🔩 PISTON'!A663)</f>
        <v/>
      </c>
      <c r="B619" s="1" t="str">
        <f>IF('🔩 PISTON'!A663="","","Piston "&amp;'🔩 PISTON'!U663)</f>
        <v/>
      </c>
      <c r="C619" s="1" t="str">
        <f>IF('🔩 PISTON'!A663="","","Piston")</f>
        <v/>
      </c>
      <c r="D619" s="1" t="str">
        <f>IF('🔩 PISTON'!A663="","",'🔩 PISTON'!L663)</f>
        <v/>
      </c>
      <c r="E619" s="1" t="str">
        <f>IF('🔩 PISTON'!A663="","",'🔩 PISTON'!M663)</f>
        <v/>
      </c>
      <c r="F619" s="1" t="str">
        <f>IF('🔩 PISTON'!A663="","",'🔩 PISTON'!N663)</f>
        <v/>
      </c>
      <c r="G619" s="1" t="str">
        <f>IF('🔩 PISTON'!A663="","",'🔩 PISTON'!O663)</f>
        <v/>
      </c>
      <c r="H619" s="1" t="str">
        <f>IF('🔩 PISTON'!A663="","",'🔩 PISTON'!P663)</f>
        <v/>
      </c>
      <c r="I619" s="1" t="str">
        <f>IF('🔩 PISTON'!A663="","",'🔩 PISTON'!Q663)</f>
        <v/>
      </c>
      <c r="J619" s="1" t="str">
        <f>IF('🔩 PISTON'!A663="","",'🔩 PISTON'!D663)</f>
        <v/>
      </c>
      <c r="L619" s="1">
        <f>N(L618)+IF(AND('🔎 TRA CỨU NHANH'!$C$2&lt;&gt;"",OR(ISNUMBER(SEARCH('🔎 TRA CỨU NHANH'!$C$2,$A619)),ISNUMBER(SEARCH('🔎 TRA CỨU NHANH'!$C$2,$B619)))),1,0)</f>
        <v>0</v>
      </c>
      <c r="M619" s="1" t="str">
        <f t="shared" si="18"/>
        <v/>
      </c>
      <c r="N619" s="1">
        <f>N(N618)+IF(AND('💰 BÁO GIÁ'!$C$27&lt;&gt;"",OR(ISNUMBER(SEARCH('💰 BÁO GIÁ'!$C$27,$A619)),ISNUMBER(SEARCH('💰 BÁO GIÁ'!$C$27,$B619)))),1,0)</f>
        <v>0</v>
      </c>
      <c r="O619" s="1" t="str">
        <f t="shared" si="19"/>
        <v/>
      </c>
    </row>
    <row r="620" customHeight="1" spans="1:15">
      <c r="A620" s="1" t="str">
        <f>IF('🔩 PISTON'!A664="","",'🔩 PISTON'!A664)</f>
        <v/>
      </c>
      <c r="B620" s="1" t="str">
        <f>IF('🔩 PISTON'!A664="","","Piston "&amp;'🔩 PISTON'!U664)</f>
        <v/>
      </c>
      <c r="C620" s="1" t="str">
        <f>IF('🔩 PISTON'!A664="","","Piston")</f>
        <v/>
      </c>
      <c r="D620" s="1" t="str">
        <f>IF('🔩 PISTON'!A664="","",'🔩 PISTON'!L664)</f>
        <v/>
      </c>
      <c r="E620" s="1" t="str">
        <f>IF('🔩 PISTON'!A664="","",'🔩 PISTON'!M664)</f>
        <v/>
      </c>
      <c r="F620" s="1" t="str">
        <f>IF('🔩 PISTON'!A664="","",'🔩 PISTON'!N664)</f>
        <v/>
      </c>
      <c r="G620" s="1" t="str">
        <f>IF('🔩 PISTON'!A664="","",'🔩 PISTON'!O664)</f>
        <v/>
      </c>
      <c r="H620" s="1" t="str">
        <f>IF('🔩 PISTON'!A664="","",'🔩 PISTON'!P664)</f>
        <v/>
      </c>
      <c r="I620" s="1" t="str">
        <f>IF('🔩 PISTON'!A664="","",'🔩 PISTON'!Q664)</f>
        <v/>
      </c>
      <c r="J620" s="1" t="str">
        <f>IF('🔩 PISTON'!A664="","",'🔩 PISTON'!D664)</f>
        <v/>
      </c>
      <c r="L620" s="1">
        <f>N(L619)+IF(AND('🔎 TRA CỨU NHANH'!$C$2&lt;&gt;"",OR(ISNUMBER(SEARCH('🔎 TRA CỨU NHANH'!$C$2,$A620)),ISNUMBER(SEARCH('🔎 TRA CỨU NHANH'!$C$2,$B620)))),1,0)</f>
        <v>0</v>
      </c>
      <c r="M620" s="1" t="str">
        <f t="shared" si="18"/>
        <v/>
      </c>
      <c r="N620" s="1">
        <f>N(N619)+IF(AND('💰 BÁO GIÁ'!$C$27&lt;&gt;"",OR(ISNUMBER(SEARCH('💰 BÁO GIÁ'!$C$27,$A620)),ISNUMBER(SEARCH('💰 BÁO GIÁ'!$C$27,$B620)))),1,0)</f>
        <v>0</v>
      </c>
      <c r="O620" s="1" t="str">
        <f t="shared" si="19"/>
        <v/>
      </c>
    </row>
    <row r="621" customHeight="1" spans="1:15">
      <c r="A621" s="1" t="str">
        <f>IF('🔩 PISTON'!A665="","",'🔩 PISTON'!A665)</f>
        <v/>
      </c>
      <c r="B621" s="1" t="str">
        <f>IF('🔩 PISTON'!A665="","","Piston "&amp;'🔩 PISTON'!U665)</f>
        <v/>
      </c>
      <c r="C621" s="1" t="str">
        <f>IF('🔩 PISTON'!A665="","","Piston")</f>
        <v/>
      </c>
      <c r="D621" s="1" t="str">
        <f>IF('🔩 PISTON'!A665="","",'🔩 PISTON'!L665)</f>
        <v/>
      </c>
      <c r="E621" s="1" t="str">
        <f>IF('🔩 PISTON'!A665="","",'🔩 PISTON'!M665)</f>
        <v/>
      </c>
      <c r="F621" s="1" t="str">
        <f>IF('🔩 PISTON'!A665="","",'🔩 PISTON'!N665)</f>
        <v/>
      </c>
      <c r="G621" s="1" t="str">
        <f>IF('🔩 PISTON'!A665="","",'🔩 PISTON'!O665)</f>
        <v/>
      </c>
      <c r="H621" s="1" t="str">
        <f>IF('🔩 PISTON'!A665="","",'🔩 PISTON'!P665)</f>
        <v/>
      </c>
      <c r="I621" s="1" t="str">
        <f>IF('🔩 PISTON'!A665="","",'🔩 PISTON'!Q665)</f>
        <v/>
      </c>
      <c r="J621" s="1" t="str">
        <f>IF('🔩 PISTON'!A665="","",'🔩 PISTON'!D665)</f>
        <v/>
      </c>
      <c r="L621" s="1">
        <f>N(L620)+IF(AND('🔎 TRA CỨU NHANH'!$C$2&lt;&gt;"",OR(ISNUMBER(SEARCH('🔎 TRA CỨU NHANH'!$C$2,$A621)),ISNUMBER(SEARCH('🔎 TRA CỨU NHANH'!$C$2,$B621)))),1,0)</f>
        <v>0</v>
      </c>
      <c r="M621" s="1" t="str">
        <f t="shared" si="18"/>
        <v/>
      </c>
      <c r="N621" s="1">
        <f>N(N620)+IF(AND('💰 BÁO GIÁ'!$C$27&lt;&gt;"",OR(ISNUMBER(SEARCH('💰 BÁO GIÁ'!$C$27,$A621)),ISNUMBER(SEARCH('💰 BÁO GIÁ'!$C$27,$B621)))),1,0)</f>
        <v>0</v>
      </c>
      <c r="O621" s="1" t="str">
        <f t="shared" si="19"/>
        <v/>
      </c>
    </row>
    <row r="622" customHeight="1" spans="1:15">
      <c r="A622" s="1" t="str">
        <f>IF('🔩 PISTON'!A666="","",'🔩 PISTON'!A666)</f>
        <v/>
      </c>
      <c r="B622" s="1" t="str">
        <f>IF('🔩 PISTON'!A666="","","Piston "&amp;'🔩 PISTON'!U666)</f>
        <v/>
      </c>
      <c r="C622" s="1" t="str">
        <f>IF('🔩 PISTON'!A666="","","Piston")</f>
        <v/>
      </c>
      <c r="D622" s="1" t="str">
        <f>IF('🔩 PISTON'!A666="","",'🔩 PISTON'!L666)</f>
        <v/>
      </c>
      <c r="E622" s="1" t="str">
        <f>IF('🔩 PISTON'!A666="","",'🔩 PISTON'!M666)</f>
        <v/>
      </c>
      <c r="F622" s="1" t="str">
        <f>IF('🔩 PISTON'!A666="","",'🔩 PISTON'!N666)</f>
        <v/>
      </c>
      <c r="G622" s="1" t="str">
        <f>IF('🔩 PISTON'!A666="","",'🔩 PISTON'!O666)</f>
        <v/>
      </c>
      <c r="H622" s="1" t="str">
        <f>IF('🔩 PISTON'!A666="","",'🔩 PISTON'!P666)</f>
        <v/>
      </c>
      <c r="I622" s="1" t="str">
        <f>IF('🔩 PISTON'!A666="","",'🔩 PISTON'!Q666)</f>
        <v/>
      </c>
      <c r="J622" s="1" t="str">
        <f>IF('🔩 PISTON'!A666="","",'🔩 PISTON'!D666)</f>
        <v/>
      </c>
      <c r="L622" s="1">
        <f>N(L621)+IF(AND('🔎 TRA CỨU NHANH'!$C$2&lt;&gt;"",OR(ISNUMBER(SEARCH('🔎 TRA CỨU NHANH'!$C$2,$A622)),ISNUMBER(SEARCH('🔎 TRA CỨU NHANH'!$C$2,$B622)))),1,0)</f>
        <v>0</v>
      </c>
      <c r="M622" s="1" t="str">
        <f t="shared" si="18"/>
        <v/>
      </c>
      <c r="N622" s="1">
        <f>N(N621)+IF(AND('💰 BÁO GIÁ'!$C$27&lt;&gt;"",OR(ISNUMBER(SEARCH('💰 BÁO GIÁ'!$C$27,$A622)),ISNUMBER(SEARCH('💰 BÁO GIÁ'!$C$27,$B622)))),1,0)</f>
        <v>0</v>
      </c>
      <c r="O622" s="1" t="str">
        <f t="shared" si="19"/>
        <v/>
      </c>
    </row>
    <row r="623" customHeight="1" spans="1:15">
      <c r="A623" s="1" t="str">
        <f>IF('🔩 PISTON'!A667="","",'🔩 PISTON'!A667)</f>
        <v/>
      </c>
      <c r="B623" s="1" t="str">
        <f>IF('🔩 PISTON'!A667="","","Piston "&amp;'🔩 PISTON'!U667)</f>
        <v/>
      </c>
      <c r="C623" s="1" t="str">
        <f>IF('🔩 PISTON'!A667="","","Piston")</f>
        <v/>
      </c>
      <c r="D623" s="1" t="str">
        <f>IF('🔩 PISTON'!A667="","",'🔩 PISTON'!L667)</f>
        <v/>
      </c>
      <c r="E623" s="1" t="str">
        <f>IF('🔩 PISTON'!A667="","",'🔩 PISTON'!M667)</f>
        <v/>
      </c>
      <c r="F623" s="1" t="str">
        <f>IF('🔩 PISTON'!A667="","",'🔩 PISTON'!N667)</f>
        <v/>
      </c>
      <c r="G623" s="1" t="str">
        <f>IF('🔩 PISTON'!A667="","",'🔩 PISTON'!O667)</f>
        <v/>
      </c>
      <c r="H623" s="1" t="str">
        <f>IF('🔩 PISTON'!A667="","",'🔩 PISTON'!P667)</f>
        <v/>
      </c>
      <c r="I623" s="1" t="str">
        <f>IF('🔩 PISTON'!A667="","",'🔩 PISTON'!Q667)</f>
        <v/>
      </c>
      <c r="J623" s="1" t="str">
        <f>IF('🔩 PISTON'!A667="","",'🔩 PISTON'!D667)</f>
        <v/>
      </c>
      <c r="L623" s="1">
        <f>N(L622)+IF(AND('🔎 TRA CỨU NHANH'!$C$2&lt;&gt;"",OR(ISNUMBER(SEARCH('🔎 TRA CỨU NHANH'!$C$2,$A623)),ISNUMBER(SEARCH('🔎 TRA CỨU NHANH'!$C$2,$B623)))),1,0)</f>
        <v>0</v>
      </c>
      <c r="M623" s="1" t="str">
        <f t="shared" si="18"/>
        <v/>
      </c>
      <c r="N623" s="1">
        <f>N(N622)+IF(AND('💰 BÁO GIÁ'!$C$27&lt;&gt;"",OR(ISNUMBER(SEARCH('💰 BÁO GIÁ'!$C$27,$A623)),ISNUMBER(SEARCH('💰 BÁO GIÁ'!$C$27,$B623)))),1,0)</f>
        <v>0</v>
      </c>
      <c r="O623" s="1" t="str">
        <f t="shared" si="19"/>
        <v/>
      </c>
    </row>
    <row r="624" customHeight="1" spans="1:15">
      <c r="A624" s="1" t="str">
        <f>IF('🔩 PISTON'!A668="","",'🔩 PISTON'!A668)</f>
        <v/>
      </c>
      <c r="B624" s="1" t="str">
        <f>IF('🔩 PISTON'!A668="","","Piston "&amp;'🔩 PISTON'!U668)</f>
        <v/>
      </c>
      <c r="C624" s="1" t="str">
        <f>IF('🔩 PISTON'!A668="","","Piston")</f>
        <v/>
      </c>
      <c r="D624" s="1" t="str">
        <f>IF('🔩 PISTON'!A668="","",'🔩 PISTON'!L668)</f>
        <v/>
      </c>
      <c r="E624" s="1" t="str">
        <f>IF('🔩 PISTON'!A668="","",'🔩 PISTON'!M668)</f>
        <v/>
      </c>
      <c r="F624" s="1" t="str">
        <f>IF('🔩 PISTON'!A668="","",'🔩 PISTON'!N668)</f>
        <v/>
      </c>
      <c r="G624" s="1" t="str">
        <f>IF('🔩 PISTON'!A668="","",'🔩 PISTON'!O668)</f>
        <v/>
      </c>
      <c r="H624" s="1" t="str">
        <f>IF('🔩 PISTON'!A668="","",'🔩 PISTON'!P668)</f>
        <v/>
      </c>
      <c r="I624" s="1" t="str">
        <f>IF('🔩 PISTON'!A668="","",'🔩 PISTON'!Q668)</f>
        <v/>
      </c>
      <c r="J624" s="1" t="str">
        <f>IF('🔩 PISTON'!A668="","",'🔩 PISTON'!D668)</f>
        <v/>
      </c>
      <c r="L624" s="1">
        <f>N(L623)+IF(AND('🔎 TRA CỨU NHANH'!$C$2&lt;&gt;"",OR(ISNUMBER(SEARCH('🔎 TRA CỨU NHANH'!$C$2,$A624)),ISNUMBER(SEARCH('🔎 TRA CỨU NHANH'!$C$2,$B624)))),1,0)</f>
        <v>0</v>
      </c>
      <c r="M624" s="1" t="str">
        <f t="shared" si="18"/>
        <v/>
      </c>
      <c r="N624" s="1">
        <f>N(N623)+IF(AND('💰 BÁO GIÁ'!$C$27&lt;&gt;"",OR(ISNUMBER(SEARCH('💰 BÁO GIÁ'!$C$27,$A624)),ISNUMBER(SEARCH('💰 BÁO GIÁ'!$C$27,$B624)))),1,0)</f>
        <v>0</v>
      </c>
      <c r="O624" s="1" t="str">
        <f t="shared" si="19"/>
        <v/>
      </c>
    </row>
    <row r="625" customHeight="1" spans="1:15">
      <c r="A625" s="1" t="str">
        <f>IF('🔩 PISTON'!A669="","",'🔩 PISTON'!A669)</f>
        <v/>
      </c>
      <c r="B625" s="1" t="str">
        <f>IF('🔩 PISTON'!A669="","","Piston "&amp;'🔩 PISTON'!U669)</f>
        <v/>
      </c>
      <c r="C625" s="1" t="str">
        <f>IF('🔩 PISTON'!A669="","","Piston")</f>
        <v/>
      </c>
      <c r="D625" s="1" t="str">
        <f>IF('🔩 PISTON'!A669="","",'🔩 PISTON'!L669)</f>
        <v/>
      </c>
      <c r="E625" s="1" t="str">
        <f>IF('🔩 PISTON'!A669="","",'🔩 PISTON'!M669)</f>
        <v/>
      </c>
      <c r="F625" s="1" t="str">
        <f>IF('🔩 PISTON'!A669="","",'🔩 PISTON'!N669)</f>
        <v/>
      </c>
      <c r="G625" s="1" t="str">
        <f>IF('🔩 PISTON'!A669="","",'🔩 PISTON'!O669)</f>
        <v/>
      </c>
      <c r="H625" s="1" t="str">
        <f>IF('🔩 PISTON'!A669="","",'🔩 PISTON'!P669)</f>
        <v/>
      </c>
      <c r="I625" s="1" t="str">
        <f>IF('🔩 PISTON'!A669="","",'🔩 PISTON'!Q669)</f>
        <v/>
      </c>
      <c r="J625" s="1" t="str">
        <f>IF('🔩 PISTON'!A669="","",'🔩 PISTON'!D669)</f>
        <v/>
      </c>
      <c r="L625" s="1">
        <f>N(L624)+IF(AND('🔎 TRA CỨU NHANH'!$C$2&lt;&gt;"",OR(ISNUMBER(SEARCH('🔎 TRA CỨU NHANH'!$C$2,$A625)),ISNUMBER(SEARCH('🔎 TRA CỨU NHANH'!$C$2,$B625)))),1,0)</f>
        <v>0</v>
      </c>
      <c r="M625" s="1" t="str">
        <f t="shared" si="18"/>
        <v/>
      </c>
      <c r="N625" s="1">
        <f>N(N624)+IF(AND('💰 BÁO GIÁ'!$C$27&lt;&gt;"",OR(ISNUMBER(SEARCH('💰 BÁO GIÁ'!$C$27,$A625)),ISNUMBER(SEARCH('💰 BÁO GIÁ'!$C$27,$B625)))),1,0)</f>
        <v>0</v>
      </c>
      <c r="O625" s="1" t="str">
        <f t="shared" si="19"/>
        <v/>
      </c>
    </row>
    <row r="626" customHeight="1" spans="1:15">
      <c r="A626" s="1" t="str">
        <f>IF('🔩 PISTON'!A670="","",'🔩 PISTON'!A670)</f>
        <v>HH081292</v>
      </c>
      <c r="B626" s="1" t="str">
        <f>IF('🔩 PISTON'!A670="","","Piston "&amp;'🔩 PISTON'!U670)</f>
        <v>Piston YANMAR 4D84 -3 /3D84-3 · ĐK84 (A) - IKAZU</v>
      </c>
      <c r="C626" s="1" t="str">
        <f>IF('🔩 PISTON'!A670="","","Piston")</f>
        <v>Piston</v>
      </c>
      <c r="D626" s="1" t="str">
        <f>IF('🔩 PISTON'!A670="","",'🔩 PISTON'!L670)</f>
        <v>Bộ 4</v>
      </c>
      <c r="E626" s="13">
        <f>IF('🔩 PISTON'!A670="","",'🔩 PISTON'!M670)</f>
        <v>0</v>
      </c>
      <c r="F626" s="13">
        <f>IF('🔩 PISTON'!A670="","",'🔩 PISTON'!N670)</f>
        <v>0</v>
      </c>
      <c r="G626" s="13">
        <f>IF('🔩 PISTON'!A670="","",'🔩 PISTON'!O670)</f>
        <v>0</v>
      </c>
      <c r="H626" s="13">
        <f>IF('🔩 PISTON'!A670="","",'🔩 PISTON'!P670)</f>
        <v>0</v>
      </c>
      <c r="I626" s="13">
        <f>IF('🔩 PISTON'!A670="","",'🔩 PISTON'!Q670)</f>
        <v>0</v>
      </c>
      <c r="J626" s="1">
        <f>IF('🔩 PISTON'!A670="","",'🔩 PISTON'!D670)</f>
        <v>84</v>
      </c>
      <c r="L626" s="1">
        <f>N(L625)+IF(AND('🔎 TRA CỨU NHANH'!$C$2&lt;&gt;"",OR(ISNUMBER(SEARCH('🔎 TRA CỨU NHANH'!$C$2,$A626)),ISNUMBER(SEARCH('🔎 TRA CỨU NHANH'!$C$2,$B626)))),1,0)</f>
        <v>0</v>
      </c>
      <c r="M626" s="1" t="str">
        <f t="shared" si="18"/>
        <v/>
      </c>
      <c r="N626" s="1">
        <f>N(N625)+IF(AND('💰 BÁO GIÁ'!$C$27&lt;&gt;"",OR(ISNUMBER(SEARCH('💰 BÁO GIÁ'!$C$27,$A626)),ISNUMBER(SEARCH('💰 BÁO GIÁ'!$C$27,$B626)))),1,0)</f>
        <v>0</v>
      </c>
      <c r="O626" s="1" t="str">
        <f t="shared" si="19"/>
        <v/>
      </c>
    </row>
    <row r="627" customHeight="1" spans="1:15">
      <c r="A627" s="1" t="str">
        <f>IF('🔩 PISTON'!A671="","",'🔩 PISTON'!A671)</f>
        <v/>
      </c>
      <c r="B627" s="1" t="str">
        <f>IF('🔩 PISTON'!A671="","","Piston "&amp;'🔩 PISTON'!U671)</f>
        <v/>
      </c>
      <c r="C627" s="1" t="str">
        <f>IF('🔩 PISTON'!A671="","","Piston")</f>
        <v/>
      </c>
      <c r="D627" s="1" t="str">
        <f>IF('🔩 PISTON'!A671="","",'🔩 PISTON'!L671)</f>
        <v/>
      </c>
      <c r="E627" s="1" t="str">
        <f>IF('🔩 PISTON'!A671="","",'🔩 PISTON'!M671)</f>
        <v/>
      </c>
      <c r="F627" s="1" t="str">
        <f>IF('🔩 PISTON'!A671="","",'🔩 PISTON'!N671)</f>
        <v/>
      </c>
      <c r="G627" s="1" t="str">
        <f>IF('🔩 PISTON'!A671="","",'🔩 PISTON'!O671)</f>
        <v/>
      </c>
      <c r="H627" s="1" t="str">
        <f>IF('🔩 PISTON'!A671="","",'🔩 PISTON'!P671)</f>
        <v/>
      </c>
      <c r="I627" s="1" t="str">
        <f>IF('🔩 PISTON'!A671="","",'🔩 PISTON'!Q671)</f>
        <v/>
      </c>
      <c r="J627" s="1" t="str">
        <f>IF('🔩 PISTON'!A671="","",'🔩 PISTON'!D671)</f>
        <v/>
      </c>
      <c r="L627" s="1">
        <f>N(L626)+IF(AND('🔎 TRA CỨU NHANH'!$C$2&lt;&gt;"",OR(ISNUMBER(SEARCH('🔎 TRA CỨU NHANH'!$C$2,$A627)),ISNUMBER(SEARCH('🔎 TRA CỨU NHANH'!$C$2,$B627)))),1,0)</f>
        <v>0</v>
      </c>
      <c r="M627" s="1" t="str">
        <f t="shared" si="18"/>
        <v/>
      </c>
      <c r="N627" s="1">
        <f>N(N626)+IF(AND('💰 BÁO GIÁ'!$C$27&lt;&gt;"",OR(ISNUMBER(SEARCH('💰 BÁO GIÁ'!$C$27,$A627)),ISNUMBER(SEARCH('💰 BÁO GIÁ'!$C$27,$B627)))),1,0)</f>
        <v>0</v>
      </c>
      <c r="O627" s="1" t="str">
        <f t="shared" si="19"/>
        <v/>
      </c>
    </row>
    <row r="628" customHeight="1" spans="1:15">
      <c r="A628" s="1" t="str">
        <f>IF('🔩 PISTON'!A672="","",'🔩 PISTON'!A672)</f>
        <v/>
      </c>
      <c r="B628" s="1" t="str">
        <f>IF('🔩 PISTON'!A672="","","Piston "&amp;'🔩 PISTON'!U672)</f>
        <v/>
      </c>
      <c r="C628" s="1" t="str">
        <f>IF('🔩 PISTON'!A672="","","Piston")</f>
        <v/>
      </c>
      <c r="D628" s="1" t="str">
        <f>IF('🔩 PISTON'!A672="","",'🔩 PISTON'!L672)</f>
        <v/>
      </c>
      <c r="E628" s="1" t="str">
        <f>IF('🔩 PISTON'!A672="","",'🔩 PISTON'!M672)</f>
        <v/>
      </c>
      <c r="F628" s="1" t="str">
        <f>IF('🔩 PISTON'!A672="","",'🔩 PISTON'!N672)</f>
        <v/>
      </c>
      <c r="G628" s="1" t="str">
        <f>IF('🔩 PISTON'!A672="","",'🔩 PISTON'!O672)</f>
        <v/>
      </c>
      <c r="H628" s="1" t="str">
        <f>IF('🔩 PISTON'!A672="","",'🔩 PISTON'!P672)</f>
        <v/>
      </c>
      <c r="I628" s="1" t="str">
        <f>IF('🔩 PISTON'!A672="","",'🔩 PISTON'!Q672)</f>
        <v/>
      </c>
      <c r="J628" s="1" t="str">
        <f>IF('🔩 PISTON'!A672="","",'🔩 PISTON'!D672)</f>
        <v/>
      </c>
      <c r="L628" s="1">
        <f>N(L627)+IF(AND('🔎 TRA CỨU NHANH'!$C$2&lt;&gt;"",OR(ISNUMBER(SEARCH('🔎 TRA CỨU NHANH'!$C$2,$A628)),ISNUMBER(SEARCH('🔎 TRA CỨU NHANH'!$C$2,$B628)))),1,0)</f>
        <v>0</v>
      </c>
      <c r="M628" s="1" t="str">
        <f t="shared" si="18"/>
        <v/>
      </c>
      <c r="N628" s="1">
        <f>N(N627)+IF(AND('💰 BÁO GIÁ'!$C$27&lt;&gt;"",OR(ISNUMBER(SEARCH('💰 BÁO GIÁ'!$C$27,$A628)),ISNUMBER(SEARCH('💰 BÁO GIÁ'!$C$27,$B628)))),1,0)</f>
        <v>0</v>
      </c>
      <c r="O628" s="1" t="str">
        <f t="shared" si="19"/>
        <v/>
      </c>
    </row>
    <row r="629" customHeight="1" spans="1:15">
      <c r="A629" s="1" t="str">
        <f>IF('🔩 PISTON'!A673="","",'🔩 PISTON'!A673)</f>
        <v/>
      </c>
      <c r="B629" s="1" t="str">
        <f>IF('🔩 PISTON'!A673="","","Piston "&amp;'🔩 PISTON'!U673)</f>
        <v/>
      </c>
      <c r="C629" s="1" t="str">
        <f>IF('🔩 PISTON'!A673="","","Piston")</f>
        <v/>
      </c>
      <c r="D629" s="1" t="str">
        <f>IF('🔩 PISTON'!A673="","",'🔩 PISTON'!L673)</f>
        <v/>
      </c>
      <c r="E629" s="1" t="str">
        <f>IF('🔩 PISTON'!A673="","",'🔩 PISTON'!M673)</f>
        <v/>
      </c>
      <c r="F629" s="1" t="str">
        <f>IF('🔩 PISTON'!A673="","",'🔩 PISTON'!N673)</f>
        <v/>
      </c>
      <c r="G629" s="1" t="str">
        <f>IF('🔩 PISTON'!A673="","",'🔩 PISTON'!O673)</f>
        <v/>
      </c>
      <c r="H629" s="1" t="str">
        <f>IF('🔩 PISTON'!A673="","",'🔩 PISTON'!P673)</f>
        <v/>
      </c>
      <c r="I629" s="1" t="str">
        <f>IF('🔩 PISTON'!A673="","",'🔩 PISTON'!Q673)</f>
        <v/>
      </c>
      <c r="J629" s="1" t="str">
        <f>IF('🔩 PISTON'!A673="","",'🔩 PISTON'!D673)</f>
        <v/>
      </c>
      <c r="L629" s="1">
        <f>N(L628)+IF(AND('🔎 TRA CỨU NHANH'!$C$2&lt;&gt;"",OR(ISNUMBER(SEARCH('🔎 TRA CỨU NHANH'!$C$2,$A629)),ISNUMBER(SEARCH('🔎 TRA CỨU NHANH'!$C$2,$B629)))),1,0)</f>
        <v>0</v>
      </c>
      <c r="M629" s="1" t="str">
        <f t="shared" si="18"/>
        <v/>
      </c>
      <c r="N629" s="1">
        <f>N(N628)+IF(AND('💰 BÁO GIÁ'!$C$27&lt;&gt;"",OR(ISNUMBER(SEARCH('💰 BÁO GIÁ'!$C$27,$A629)),ISNUMBER(SEARCH('💰 BÁO GIÁ'!$C$27,$B629)))),1,0)</f>
        <v>0</v>
      </c>
      <c r="O629" s="1" t="str">
        <f t="shared" si="19"/>
        <v/>
      </c>
    </row>
    <row r="630" customHeight="1" spans="1:15">
      <c r="A630" s="1" t="str">
        <f>IF('🔩 PISTON'!A674="","",'🔩 PISTON'!A674)</f>
        <v/>
      </c>
      <c r="B630" s="1" t="str">
        <f>IF('🔩 PISTON'!A674="","","Piston "&amp;'🔩 PISTON'!U674)</f>
        <v/>
      </c>
      <c r="C630" s="1" t="str">
        <f>IF('🔩 PISTON'!A674="","","Piston")</f>
        <v/>
      </c>
      <c r="D630" s="1" t="str">
        <f>IF('🔩 PISTON'!A674="","",'🔩 PISTON'!L674)</f>
        <v/>
      </c>
      <c r="E630" s="1" t="str">
        <f>IF('🔩 PISTON'!A674="","",'🔩 PISTON'!M674)</f>
        <v/>
      </c>
      <c r="F630" s="1" t="str">
        <f>IF('🔩 PISTON'!A674="","",'🔩 PISTON'!N674)</f>
        <v/>
      </c>
      <c r="G630" s="1" t="str">
        <f>IF('🔩 PISTON'!A674="","",'🔩 PISTON'!O674)</f>
        <v/>
      </c>
      <c r="H630" s="1" t="str">
        <f>IF('🔩 PISTON'!A674="","",'🔩 PISTON'!P674)</f>
        <v/>
      </c>
      <c r="I630" s="1" t="str">
        <f>IF('🔩 PISTON'!A674="","",'🔩 PISTON'!Q674)</f>
        <v/>
      </c>
      <c r="J630" s="1" t="str">
        <f>IF('🔩 PISTON'!A674="","",'🔩 PISTON'!D674)</f>
        <v/>
      </c>
      <c r="L630" s="1">
        <f>N(L629)+IF(AND('🔎 TRA CỨU NHANH'!$C$2&lt;&gt;"",OR(ISNUMBER(SEARCH('🔎 TRA CỨU NHANH'!$C$2,$A630)),ISNUMBER(SEARCH('🔎 TRA CỨU NHANH'!$C$2,$B630)))),1,0)</f>
        <v>0</v>
      </c>
      <c r="M630" s="1" t="str">
        <f t="shared" si="18"/>
        <v/>
      </c>
      <c r="N630" s="1">
        <f>N(N629)+IF(AND('💰 BÁO GIÁ'!$C$27&lt;&gt;"",OR(ISNUMBER(SEARCH('💰 BÁO GIÁ'!$C$27,$A630)),ISNUMBER(SEARCH('💰 BÁO GIÁ'!$C$27,$B630)))),1,0)</f>
        <v>0</v>
      </c>
      <c r="O630" s="1" t="str">
        <f t="shared" si="19"/>
        <v/>
      </c>
    </row>
    <row r="631" customHeight="1" spans="1:15">
      <c r="A631" s="1" t="str">
        <f>IF('🔩 PISTON'!A675="","",'🔩 PISTON'!A675)</f>
        <v/>
      </c>
      <c r="B631" s="1" t="str">
        <f>IF('🔩 PISTON'!A675="","","Piston "&amp;'🔩 PISTON'!U675)</f>
        <v/>
      </c>
      <c r="C631" s="1" t="str">
        <f>IF('🔩 PISTON'!A675="","","Piston")</f>
        <v/>
      </c>
      <c r="D631" s="1" t="str">
        <f>IF('🔩 PISTON'!A675="","",'🔩 PISTON'!L675)</f>
        <v/>
      </c>
      <c r="E631" s="1" t="str">
        <f>IF('🔩 PISTON'!A675="","",'🔩 PISTON'!M675)</f>
        <v/>
      </c>
      <c r="F631" s="1" t="str">
        <f>IF('🔩 PISTON'!A675="","",'🔩 PISTON'!N675)</f>
        <v/>
      </c>
      <c r="G631" s="1" t="str">
        <f>IF('🔩 PISTON'!A675="","",'🔩 PISTON'!O675)</f>
        <v/>
      </c>
      <c r="H631" s="1" t="str">
        <f>IF('🔩 PISTON'!A675="","",'🔩 PISTON'!P675)</f>
        <v/>
      </c>
      <c r="I631" s="1" t="str">
        <f>IF('🔩 PISTON'!A675="","",'🔩 PISTON'!Q675)</f>
        <v/>
      </c>
      <c r="J631" s="1" t="str">
        <f>IF('🔩 PISTON'!A675="","",'🔩 PISTON'!D675)</f>
        <v/>
      </c>
      <c r="L631" s="1">
        <f>N(L630)+IF(AND('🔎 TRA CỨU NHANH'!$C$2&lt;&gt;"",OR(ISNUMBER(SEARCH('🔎 TRA CỨU NHANH'!$C$2,$A631)),ISNUMBER(SEARCH('🔎 TRA CỨU NHANH'!$C$2,$B631)))),1,0)</f>
        <v>0</v>
      </c>
      <c r="M631" s="1" t="str">
        <f t="shared" si="18"/>
        <v/>
      </c>
      <c r="N631" s="1">
        <f>N(N630)+IF(AND('💰 BÁO GIÁ'!$C$27&lt;&gt;"",OR(ISNUMBER(SEARCH('💰 BÁO GIÁ'!$C$27,$A631)),ISNUMBER(SEARCH('💰 BÁO GIÁ'!$C$27,$B631)))),1,0)</f>
        <v>0</v>
      </c>
      <c r="O631" s="1" t="str">
        <f t="shared" si="19"/>
        <v/>
      </c>
    </row>
    <row r="632" customHeight="1" spans="1:15">
      <c r="A632" s="1" t="str">
        <f>IF('🔩 PISTON'!A676="","",'🔩 PISTON'!A676)</f>
        <v/>
      </c>
      <c r="B632" s="1" t="str">
        <f>IF('🔩 PISTON'!A676="","","Piston "&amp;'🔩 PISTON'!U676)</f>
        <v/>
      </c>
      <c r="C632" s="1" t="str">
        <f>IF('🔩 PISTON'!A676="","","Piston")</f>
        <v/>
      </c>
      <c r="D632" s="1" t="str">
        <f>IF('🔩 PISTON'!A676="","",'🔩 PISTON'!L676)</f>
        <v/>
      </c>
      <c r="E632" s="1" t="str">
        <f>IF('🔩 PISTON'!A676="","",'🔩 PISTON'!M676)</f>
        <v/>
      </c>
      <c r="F632" s="1" t="str">
        <f>IF('🔩 PISTON'!A676="","",'🔩 PISTON'!N676)</f>
        <v/>
      </c>
      <c r="G632" s="1" t="str">
        <f>IF('🔩 PISTON'!A676="","",'🔩 PISTON'!O676)</f>
        <v/>
      </c>
      <c r="H632" s="1" t="str">
        <f>IF('🔩 PISTON'!A676="","",'🔩 PISTON'!P676)</f>
        <v/>
      </c>
      <c r="I632" s="1" t="str">
        <f>IF('🔩 PISTON'!A676="","",'🔩 PISTON'!Q676)</f>
        <v/>
      </c>
      <c r="J632" s="1" t="str">
        <f>IF('🔩 PISTON'!A676="","",'🔩 PISTON'!D676)</f>
        <v/>
      </c>
      <c r="L632" s="1">
        <f>N(L631)+IF(AND('🔎 TRA CỨU NHANH'!$C$2&lt;&gt;"",OR(ISNUMBER(SEARCH('🔎 TRA CỨU NHANH'!$C$2,$A632)),ISNUMBER(SEARCH('🔎 TRA CỨU NHANH'!$C$2,$B632)))),1,0)</f>
        <v>0</v>
      </c>
      <c r="M632" s="1" t="str">
        <f t="shared" si="18"/>
        <v/>
      </c>
      <c r="N632" s="1">
        <f>N(N631)+IF(AND('💰 BÁO GIÁ'!$C$27&lt;&gt;"",OR(ISNUMBER(SEARCH('💰 BÁO GIÁ'!$C$27,$A632)),ISNUMBER(SEARCH('💰 BÁO GIÁ'!$C$27,$B632)))),1,0)</f>
        <v>0</v>
      </c>
      <c r="O632" s="1" t="str">
        <f t="shared" si="19"/>
        <v/>
      </c>
    </row>
    <row r="633" customHeight="1" spans="1:15">
      <c r="A633" s="1" t="str">
        <f>IF('🔩 PISTON'!A677="","",'🔩 PISTON'!A677)</f>
        <v/>
      </c>
      <c r="B633" s="1" t="str">
        <f>IF('🔩 PISTON'!A677="","","Piston "&amp;'🔩 PISTON'!U677)</f>
        <v/>
      </c>
      <c r="C633" s="1" t="str">
        <f>IF('🔩 PISTON'!A677="","","Piston")</f>
        <v/>
      </c>
      <c r="D633" s="1" t="str">
        <f>IF('🔩 PISTON'!A677="","",'🔩 PISTON'!L677)</f>
        <v/>
      </c>
      <c r="E633" s="1" t="str">
        <f>IF('🔩 PISTON'!A677="","",'🔩 PISTON'!M677)</f>
        <v/>
      </c>
      <c r="F633" s="1" t="str">
        <f>IF('🔩 PISTON'!A677="","",'🔩 PISTON'!N677)</f>
        <v/>
      </c>
      <c r="G633" s="1" t="str">
        <f>IF('🔩 PISTON'!A677="","",'🔩 PISTON'!O677)</f>
        <v/>
      </c>
      <c r="H633" s="1" t="str">
        <f>IF('🔩 PISTON'!A677="","",'🔩 PISTON'!P677)</f>
        <v/>
      </c>
      <c r="I633" s="1" t="str">
        <f>IF('🔩 PISTON'!A677="","",'🔩 PISTON'!Q677)</f>
        <v/>
      </c>
      <c r="J633" s="1" t="str">
        <f>IF('🔩 PISTON'!A677="","",'🔩 PISTON'!D677)</f>
        <v/>
      </c>
      <c r="L633" s="1">
        <f>N(L632)+IF(AND('🔎 TRA CỨU NHANH'!$C$2&lt;&gt;"",OR(ISNUMBER(SEARCH('🔎 TRA CỨU NHANH'!$C$2,$A633)),ISNUMBER(SEARCH('🔎 TRA CỨU NHANH'!$C$2,$B633)))),1,0)</f>
        <v>0</v>
      </c>
      <c r="M633" s="1" t="str">
        <f t="shared" si="18"/>
        <v/>
      </c>
      <c r="N633" s="1">
        <f>N(N632)+IF(AND('💰 BÁO GIÁ'!$C$27&lt;&gt;"",OR(ISNUMBER(SEARCH('💰 BÁO GIÁ'!$C$27,$A633)),ISNUMBER(SEARCH('💰 BÁO GIÁ'!$C$27,$B633)))),1,0)</f>
        <v>0</v>
      </c>
      <c r="O633" s="1" t="str">
        <f t="shared" si="19"/>
        <v/>
      </c>
    </row>
    <row r="634" customHeight="1" spans="1:15">
      <c r="A634" s="1" t="str">
        <f>IF('🔩 PISTON'!A678="","",'🔩 PISTON'!A678)</f>
        <v/>
      </c>
      <c r="B634" s="1" t="str">
        <f>IF('🔩 PISTON'!A678="","","Piston "&amp;'🔩 PISTON'!U678)</f>
        <v/>
      </c>
      <c r="C634" s="1" t="str">
        <f>IF('🔩 PISTON'!A678="","","Piston")</f>
        <v/>
      </c>
      <c r="D634" s="1" t="str">
        <f>IF('🔩 PISTON'!A678="","",'🔩 PISTON'!L678)</f>
        <v/>
      </c>
      <c r="E634" s="1" t="str">
        <f>IF('🔩 PISTON'!A678="","",'🔩 PISTON'!M678)</f>
        <v/>
      </c>
      <c r="F634" s="1" t="str">
        <f>IF('🔩 PISTON'!A678="","",'🔩 PISTON'!N678)</f>
        <v/>
      </c>
      <c r="G634" s="1" t="str">
        <f>IF('🔩 PISTON'!A678="","",'🔩 PISTON'!O678)</f>
        <v/>
      </c>
      <c r="H634" s="1" t="str">
        <f>IF('🔩 PISTON'!A678="","",'🔩 PISTON'!P678)</f>
        <v/>
      </c>
      <c r="I634" s="1" t="str">
        <f>IF('🔩 PISTON'!A678="","",'🔩 PISTON'!Q678)</f>
        <v/>
      </c>
      <c r="J634" s="1" t="str">
        <f>IF('🔩 PISTON'!A678="","",'🔩 PISTON'!D678)</f>
        <v/>
      </c>
      <c r="L634" s="1">
        <f>N(L633)+IF(AND('🔎 TRA CỨU NHANH'!$C$2&lt;&gt;"",OR(ISNUMBER(SEARCH('🔎 TRA CỨU NHANH'!$C$2,$A634)),ISNUMBER(SEARCH('🔎 TRA CỨU NHANH'!$C$2,$B634)))),1,0)</f>
        <v>0</v>
      </c>
      <c r="M634" s="1" t="str">
        <f t="shared" si="18"/>
        <v/>
      </c>
      <c r="N634" s="1">
        <f>N(N633)+IF(AND('💰 BÁO GIÁ'!$C$27&lt;&gt;"",OR(ISNUMBER(SEARCH('💰 BÁO GIÁ'!$C$27,$A634)),ISNUMBER(SEARCH('💰 BÁO GIÁ'!$C$27,$B634)))),1,0)</f>
        <v>0</v>
      </c>
      <c r="O634" s="1" t="str">
        <f t="shared" si="19"/>
        <v/>
      </c>
    </row>
    <row r="635" customHeight="1" spans="1:15">
      <c r="A635" s="1" t="str">
        <f>IF('🔩 PISTON'!A679="","",'🔩 PISTON'!A679)</f>
        <v/>
      </c>
      <c r="B635" s="1" t="str">
        <f>IF('🔩 PISTON'!A679="","","Piston "&amp;'🔩 PISTON'!U679)</f>
        <v/>
      </c>
      <c r="C635" s="1" t="str">
        <f>IF('🔩 PISTON'!A679="","","Piston")</f>
        <v/>
      </c>
      <c r="D635" s="1" t="str">
        <f>IF('🔩 PISTON'!A679="","",'🔩 PISTON'!L679)</f>
        <v/>
      </c>
      <c r="E635" s="1" t="str">
        <f>IF('🔩 PISTON'!A679="","",'🔩 PISTON'!M679)</f>
        <v/>
      </c>
      <c r="F635" s="1" t="str">
        <f>IF('🔩 PISTON'!A679="","",'🔩 PISTON'!N679)</f>
        <v/>
      </c>
      <c r="G635" s="1" t="str">
        <f>IF('🔩 PISTON'!A679="","",'🔩 PISTON'!O679)</f>
        <v/>
      </c>
      <c r="H635" s="1" t="str">
        <f>IF('🔩 PISTON'!A679="","",'🔩 PISTON'!P679)</f>
        <v/>
      </c>
      <c r="I635" s="1" t="str">
        <f>IF('🔩 PISTON'!A679="","",'🔩 PISTON'!Q679)</f>
        <v/>
      </c>
      <c r="J635" s="1" t="str">
        <f>IF('🔩 PISTON'!A679="","",'🔩 PISTON'!D679)</f>
        <v/>
      </c>
      <c r="L635" s="1">
        <f>N(L634)+IF(AND('🔎 TRA CỨU NHANH'!$C$2&lt;&gt;"",OR(ISNUMBER(SEARCH('🔎 TRA CỨU NHANH'!$C$2,$A635)),ISNUMBER(SEARCH('🔎 TRA CỨU NHANH'!$C$2,$B635)))),1,0)</f>
        <v>0</v>
      </c>
      <c r="M635" s="1" t="str">
        <f t="shared" si="18"/>
        <v/>
      </c>
      <c r="N635" s="1">
        <f>N(N634)+IF(AND('💰 BÁO GIÁ'!$C$27&lt;&gt;"",OR(ISNUMBER(SEARCH('💰 BÁO GIÁ'!$C$27,$A635)),ISNUMBER(SEARCH('💰 BÁO GIÁ'!$C$27,$B635)))),1,0)</f>
        <v>0</v>
      </c>
      <c r="O635" s="1" t="str">
        <f t="shared" si="19"/>
        <v/>
      </c>
    </row>
    <row r="636" customHeight="1" spans="1:15">
      <c r="A636" s="1" t="str">
        <f>IF('🔩 PISTON'!A680="","",'🔩 PISTON'!A680)</f>
        <v/>
      </c>
      <c r="B636" s="1" t="str">
        <f>IF('🔩 PISTON'!A680="","","Piston "&amp;'🔩 PISTON'!U680)</f>
        <v/>
      </c>
      <c r="C636" s="1" t="str">
        <f>IF('🔩 PISTON'!A680="","","Piston")</f>
        <v/>
      </c>
      <c r="D636" s="1" t="str">
        <f>IF('🔩 PISTON'!A680="","",'🔩 PISTON'!L680)</f>
        <v/>
      </c>
      <c r="E636" s="1" t="str">
        <f>IF('🔩 PISTON'!A680="","",'🔩 PISTON'!M680)</f>
        <v/>
      </c>
      <c r="F636" s="1" t="str">
        <f>IF('🔩 PISTON'!A680="","",'🔩 PISTON'!N680)</f>
        <v/>
      </c>
      <c r="G636" s="1" t="str">
        <f>IF('🔩 PISTON'!A680="","",'🔩 PISTON'!O680)</f>
        <v/>
      </c>
      <c r="H636" s="1" t="str">
        <f>IF('🔩 PISTON'!A680="","",'🔩 PISTON'!P680)</f>
        <v/>
      </c>
      <c r="I636" s="1" t="str">
        <f>IF('🔩 PISTON'!A680="","",'🔩 PISTON'!Q680)</f>
        <v/>
      </c>
      <c r="J636" s="1" t="str">
        <f>IF('🔩 PISTON'!A680="","",'🔩 PISTON'!D680)</f>
        <v/>
      </c>
      <c r="L636" s="1">
        <f>N(L635)+IF(AND('🔎 TRA CỨU NHANH'!$C$2&lt;&gt;"",OR(ISNUMBER(SEARCH('🔎 TRA CỨU NHANH'!$C$2,$A636)),ISNUMBER(SEARCH('🔎 TRA CỨU NHANH'!$C$2,$B636)))),1,0)</f>
        <v>0</v>
      </c>
      <c r="M636" s="1" t="str">
        <f t="shared" si="18"/>
        <v/>
      </c>
      <c r="N636" s="1">
        <f>N(N635)+IF(AND('💰 BÁO GIÁ'!$C$27&lt;&gt;"",OR(ISNUMBER(SEARCH('💰 BÁO GIÁ'!$C$27,$A636)),ISNUMBER(SEARCH('💰 BÁO GIÁ'!$C$27,$B636)))),1,0)</f>
        <v>0</v>
      </c>
      <c r="O636" s="1" t="str">
        <f t="shared" si="19"/>
        <v/>
      </c>
    </row>
    <row r="637" customHeight="1" spans="1:15">
      <c r="A637" s="1" t="str">
        <f>IF('🔩 PISTON'!A681="","",'🔩 PISTON'!A681)</f>
        <v/>
      </c>
      <c r="B637" s="1" t="str">
        <f>IF('🔩 PISTON'!A681="","","Piston "&amp;'🔩 PISTON'!U681)</f>
        <v/>
      </c>
      <c r="C637" s="1" t="str">
        <f>IF('🔩 PISTON'!A681="","","Piston")</f>
        <v/>
      </c>
      <c r="D637" s="1" t="str">
        <f>IF('🔩 PISTON'!A681="","",'🔩 PISTON'!L681)</f>
        <v/>
      </c>
      <c r="E637" s="1" t="str">
        <f>IF('🔩 PISTON'!A681="","",'🔩 PISTON'!M681)</f>
        <v/>
      </c>
      <c r="F637" s="1" t="str">
        <f>IF('🔩 PISTON'!A681="","",'🔩 PISTON'!N681)</f>
        <v/>
      </c>
      <c r="G637" s="1" t="str">
        <f>IF('🔩 PISTON'!A681="","",'🔩 PISTON'!O681)</f>
        <v/>
      </c>
      <c r="H637" s="1" t="str">
        <f>IF('🔩 PISTON'!A681="","",'🔩 PISTON'!P681)</f>
        <v/>
      </c>
      <c r="I637" s="1" t="str">
        <f>IF('🔩 PISTON'!A681="","",'🔩 PISTON'!Q681)</f>
        <v/>
      </c>
      <c r="J637" s="1" t="str">
        <f>IF('🔩 PISTON'!A681="","",'🔩 PISTON'!D681)</f>
        <v/>
      </c>
      <c r="L637" s="1">
        <f>N(L636)+IF(AND('🔎 TRA CỨU NHANH'!$C$2&lt;&gt;"",OR(ISNUMBER(SEARCH('🔎 TRA CỨU NHANH'!$C$2,$A637)),ISNUMBER(SEARCH('🔎 TRA CỨU NHANH'!$C$2,$B637)))),1,0)</f>
        <v>0</v>
      </c>
      <c r="M637" s="1" t="str">
        <f t="shared" si="18"/>
        <v/>
      </c>
      <c r="N637" s="1">
        <f>N(N636)+IF(AND('💰 BÁO GIÁ'!$C$27&lt;&gt;"",OR(ISNUMBER(SEARCH('💰 BÁO GIÁ'!$C$27,$A637)),ISNUMBER(SEARCH('💰 BÁO GIÁ'!$C$27,$B637)))),1,0)</f>
        <v>0</v>
      </c>
      <c r="O637" s="1" t="str">
        <f t="shared" si="19"/>
        <v/>
      </c>
    </row>
    <row r="638" customHeight="1" spans="1:15">
      <c r="A638" s="1" t="str">
        <f>IF('🔩 PISTON'!A682="","",'🔩 PISTON'!A682)</f>
        <v/>
      </c>
      <c r="B638" s="1" t="str">
        <f>IF('🔩 PISTON'!A682="","","Piston "&amp;'🔩 PISTON'!U682)</f>
        <v/>
      </c>
      <c r="C638" s="1" t="str">
        <f>IF('🔩 PISTON'!A682="","","Piston")</f>
        <v/>
      </c>
      <c r="D638" s="1" t="str">
        <f>IF('🔩 PISTON'!A682="","",'🔩 PISTON'!L682)</f>
        <v/>
      </c>
      <c r="E638" s="1" t="str">
        <f>IF('🔩 PISTON'!A682="","",'🔩 PISTON'!M682)</f>
        <v/>
      </c>
      <c r="F638" s="1" t="str">
        <f>IF('🔩 PISTON'!A682="","",'🔩 PISTON'!N682)</f>
        <v/>
      </c>
      <c r="G638" s="1" t="str">
        <f>IF('🔩 PISTON'!A682="","",'🔩 PISTON'!O682)</f>
        <v/>
      </c>
      <c r="H638" s="1" t="str">
        <f>IF('🔩 PISTON'!A682="","",'🔩 PISTON'!P682)</f>
        <v/>
      </c>
      <c r="I638" s="1" t="str">
        <f>IF('🔩 PISTON'!A682="","",'🔩 PISTON'!Q682)</f>
        <v/>
      </c>
      <c r="J638" s="1" t="str">
        <f>IF('🔩 PISTON'!A682="","",'🔩 PISTON'!D682)</f>
        <v/>
      </c>
      <c r="L638" s="1">
        <f>N(L637)+IF(AND('🔎 TRA CỨU NHANH'!$C$2&lt;&gt;"",OR(ISNUMBER(SEARCH('🔎 TRA CỨU NHANH'!$C$2,$A638)),ISNUMBER(SEARCH('🔎 TRA CỨU NHANH'!$C$2,$B638)))),1,0)</f>
        <v>0</v>
      </c>
      <c r="M638" s="1" t="str">
        <f t="shared" si="18"/>
        <v/>
      </c>
      <c r="N638" s="1">
        <f>N(N637)+IF(AND('💰 BÁO GIÁ'!$C$27&lt;&gt;"",OR(ISNUMBER(SEARCH('💰 BÁO GIÁ'!$C$27,$A638)),ISNUMBER(SEARCH('💰 BÁO GIÁ'!$C$27,$B638)))),1,0)</f>
        <v>0</v>
      </c>
      <c r="O638" s="1" t="str">
        <f t="shared" si="19"/>
        <v/>
      </c>
    </row>
    <row r="639" customHeight="1" spans="1:15">
      <c r="A639" s="1" t="str">
        <f>IF('🔩 PISTON'!A683="","",'🔩 PISTON'!A683)</f>
        <v/>
      </c>
      <c r="B639" s="1" t="str">
        <f>IF('🔩 PISTON'!A683="","","Piston "&amp;'🔩 PISTON'!U683)</f>
        <v/>
      </c>
      <c r="C639" s="1" t="str">
        <f>IF('🔩 PISTON'!A683="","","Piston")</f>
        <v/>
      </c>
      <c r="D639" s="1" t="str">
        <f>IF('🔩 PISTON'!A683="","",'🔩 PISTON'!L683)</f>
        <v/>
      </c>
      <c r="E639" s="1" t="str">
        <f>IF('🔩 PISTON'!A683="","",'🔩 PISTON'!M683)</f>
        <v/>
      </c>
      <c r="F639" s="1" t="str">
        <f>IF('🔩 PISTON'!A683="","",'🔩 PISTON'!N683)</f>
        <v/>
      </c>
      <c r="G639" s="1" t="str">
        <f>IF('🔩 PISTON'!A683="","",'🔩 PISTON'!O683)</f>
        <v/>
      </c>
      <c r="H639" s="1" t="str">
        <f>IF('🔩 PISTON'!A683="","",'🔩 PISTON'!P683)</f>
        <v/>
      </c>
      <c r="I639" s="1" t="str">
        <f>IF('🔩 PISTON'!A683="","",'🔩 PISTON'!Q683)</f>
        <v/>
      </c>
      <c r="J639" s="1" t="str">
        <f>IF('🔩 PISTON'!A683="","",'🔩 PISTON'!D683)</f>
        <v/>
      </c>
      <c r="L639" s="1">
        <f>N(L638)+IF(AND('🔎 TRA CỨU NHANH'!$C$2&lt;&gt;"",OR(ISNUMBER(SEARCH('🔎 TRA CỨU NHANH'!$C$2,$A639)),ISNUMBER(SEARCH('🔎 TRA CỨU NHANH'!$C$2,$B639)))),1,0)</f>
        <v>0</v>
      </c>
      <c r="M639" s="1" t="str">
        <f t="shared" si="18"/>
        <v/>
      </c>
      <c r="N639" s="1">
        <f>N(N638)+IF(AND('💰 BÁO GIÁ'!$C$27&lt;&gt;"",OR(ISNUMBER(SEARCH('💰 BÁO GIÁ'!$C$27,$A639)),ISNUMBER(SEARCH('💰 BÁO GIÁ'!$C$27,$B639)))),1,0)</f>
        <v>0</v>
      </c>
      <c r="O639" s="1" t="str">
        <f t="shared" si="19"/>
        <v/>
      </c>
    </row>
    <row r="640" customHeight="1" spans="1:15">
      <c r="A640" s="1" t="str">
        <f>IF('🔩 PISTON'!A684="","",'🔩 PISTON'!A684)</f>
        <v/>
      </c>
      <c r="B640" s="1" t="str">
        <f>IF('🔩 PISTON'!A684="","","Piston "&amp;'🔩 PISTON'!U684)</f>
        <v/>
      </c>
      <c r="C640" s="1" t="str">
        <f>IF('🔩 PISTON'!A684="","","Piston")</f>
        <v/>
      </c>
      <c r="D640" s="1" t="str">
        <f>IF('🔩 PISTON'!A684="","",'🔩 PISTON'!L684)</f>
        <v/>
      </c>
      <c r="E640" s="1" t="str">
        <f>IF('🔩 PISTON'!A684="","",'🔩 PISTON'!M684)</f>
        <v/>
      </c>
      <c r="F640" s="1" t="str">
        <f>IF('🔩 PISTON'!A684="","",'🔩 PISTON'!N684)</f>
        <v/>
      </c>
      <c r="G640" s="1" t="str">
        <f>IF('🔩 PISTON'!A684="","",'🔩 PISTON'!O684)</f>
        <v/>
      </c>
      <c r="H640" s="1" t="str">
        <f>IF('🔩 PISTON'!A684="","",'🔩 PISTON'!P684)</f>
        <v/>
      </c>
      <c r="I640" s="1" t="str">
        <f>IF('🔩 PISTON'!A684="","",'🔩 PISTON'!Q684)</f>
        <v/>
      </c>
      <c r="J640" s="1" t="str">
        <f>IF('🔩 PISTON'!A684="","",'🔩 PISTON'!D684)</f>
        <v/>
      </c>
      <c r="L640" s="1">
        <f>N(L639)+IF(AND('🔎 TRA CỨU NHANH'!$C$2&lt;&gt;"",OR(ISNUMBER(SEARCH('🔎 TRA CỨU NHANH'!$C$2,$A640)),ISNUMBER(SEARCH('🔎 TRA CỨU NHANH'!$C$2,$B640)))),1,0)</f>
        <v>0</v>
      </c>
      <c r="M640" s="1" t="str">
        <f t="shared" si="18"/>
        <v/>
      </c>
      <c r="N640" s="1">
        <f>N(N639)+IF(AND('💰 BÁO GIÁ'!$C$27&lt;&gt;"",OR(ISNUMBER(SEARCH('💰 BÁO GIÁ'!$C$27,$A640)),ISNUMBER(SEARCH('💰 BÁO GIÁ'!$C$27,$B640)))),1,0)</f>
        <v>0</v>
      </c>
      <c r="O640" s="1" t="str">
        <f t="shared" si="19"/>
        <v/>
      </c>
    </row>
    <row r="641" customHeight="1" spans="1:15">
      <c r="A641" s="1" t="str">
        <f>IF('🔩 PISTON'!A685="","",'🔩 PISTON'!A685)</f>
        <v/>
      </c>
      <c r="B641" s="1" t="str">
        <f>IF('🔩 PISTON'!A685="","","Piston "&amp;'🔩 PISTON'!U685)</f>
        <v/>
      </c>
      <c r="C641" s="1" t="str">
        <f>IF('🔩 PISTON'!A685="","","Piston")</f>
        <v/>
      </c>
      <c r="D641" s="1" t="str">
        <f>IF('🔩 PISTON'!A685="","",'🔩 PISTON'!L685)</f>
        <v/>
      </c>
      <c r="E641" s="1" t="str">
        <f>IF('🔩 PISTON'!A685="","",'🔩 PISTON'!M685)</f>
        <v/>
      </c>
      <c r="F641" s="1" t="str">
        <f>IF('🔩 PISTON'!A685="","",'🔩 PISTON'!N685)</f>
        <v/>
      </c>
      <c r="G641" s="1" t="str">
        <f>IF('🔩 PISTON'!A685="","",'🔩 PISTON'!O685)</f>
        <v/>
      </c>
      <c r="H641" s="1" t="str">
        <f>IF('🔩 PISTON'!A685="","",'🔩 PISTON'!P685)</f>
        <v/>
      </c>
      <c r="I641" s="1" t="str">
        <f>IF('🔩 PISTON'!A685="","",'🔩 PISTON'!Q685)</f>
        <v/>
      </c>
      <c r="J641" s="1" t="str">
        <f>IF('🔩 PISTON'!A685="","",'🔩 PISTON'!D685)</f>
        <v/>
      </c>
      <c r="L641" s="1">
        <f>N(L640)+IF(AND('🔎 TRA CỨU NHANH'!$C$2&lt;&gt;"",OR(ISNUMBER(SEARCH('🔎 TRA CỨU NHANH'!$C$2,$A641)),ISNUMBER(SEARCH('🔎 TRA CỨU NHANH'!$C$2,$B641)))),1,0)</f>
        <v>0</v>
      </c>
      <c r="M641" s="1" t="str">
        <f t="shared" si="18"/>
        <v/>
      </c>
      <c r="N641" s="1">
        <f>N(N640)+IF(AND('💰 BÁO GIÁ'!$C$27&lt;&gt;"",OR(ISNUMBER(SEARCH('💰 BÁO GIÁ'!$C$27,$A641)),ISNUMBER(SEARCH('💰 BÁO GIÁ'!$C$27,$B641)))),1,0)</f>
        <v>0</v>
      </c>
      <c r="O641" s="1" t="str">
        <f t="shared" si="19"/>
        <v/>
      </c>
    </row>
    <row r="642" customHeight="1" spans="1:15">
      <c r="A642" s="1" t="str">
        <f>IF('🔩 PISTON'!A686="","",'🔩 PISTON'!A686)</f>
        <v/>
      </c>
      <c r="B642" s="1" t="str">
        <f>IF('🔩 PISTON'!A686="","","Piston "&amp;'🔩 PISTON'!U686)</f>
        <v/>
      </c>
      <c r="C642" s="1" t="str">
        <f>IF('🔩 PISTON'!A686="","","Piston")</f>
        <v/>
      </c>
      <c r="D642" s="1" t="str">
        <f>IF('🔩 PISTON'!A686="","",'🔩 PISTON'!L686)</f>
        <v/>
      </c>
      <c r="E642" s="1" t="str">
        <f>IF('🔩 PISTON'!A686="","",'🔩 PISTON'!M686)</f>
        <v/>
      </c>
      <c r="F642" s="1" t="str">
        <f>IF('🔩 PISTON'!A686="","",'🔩 PISTON'!N686)</f>
        <v/>
      </c>
      <c r="G642" s="1" t="str">
        <f>IF('🔩 PISTON'!A686="","",'🔩 PISTON'!O686)</f>
        <v/>
      </c>
      <c r="H642" s="1" t="str">
        <f>IF('🔩 PISTON'!A686="","",'🔩 PISTON'!P686)</f>
        <v/>
      </c>
      <c r="I642" s="1" t="str">
        <f>IF('🔩 PISTON'!A686="","",'🔩 PISTON'!Q686)</f>
        <v/>
      </c>
      <c r="J642" s="1" t="str">
        <f>IF('🔩 PISTON'!A686="","",'🔩 PISTON'!D686)</f>
        <v/>
      </c>
      <c r="L642" s="1">
        <f>N(L641)+IF(AND('🔎 TRA CỨU NHANH'!$C$2&lt;&gt;"",OR(ISNUMBER(SEARCH('🔎 TRA CỨU NHANH'!$C$2,$A642)),ISNUMBER(SEARCH('🔎 TRA CỨU NHANH'!$C$2,$B642)))),1,0)</f>
        <v>0</v>
      </c>
      <c r="M642" s="1" t="str">
        <f t="shared" ref="M642:M705" si="20">IF(L642&gt;N(L641),L642,"")</f>
        <v/>
      </c>
      <c r="N642" s="1">
        <f>N(N641)+IF(AND('💰 BÁO GIÁ'!$C$27&lt;&gt;"",OR(ISNUMBER(SEARCH('💰 BÁO GIÁ'!$C$27,$A642)),ISNUMBER(SEARCH('💰 BÁO GIÁ'!$C$27,$B642)))),1,0)</f>
        <v>0</v>
      </c>
      <c r="O642" s="1" t="str">
        <f t="shared" ref="O642:O705" si="21">IF(N642&gt;N(N641),N642,"")</f>
        <v/>
      </c>
    </row>
    <row r="643" customHeight="1" spans="1:15">
      <c r="A643" s="1" t="str">
        <f>IF('🔩 PISTON'!A687="","",'🔩 PISTON'!A687)</f>
        <v/>
      </c>
      <c r="B643" s="1" t="str">
        <f>IF('🔩 PISTON'!A687="","","Piston "&amp;'🔩 PISTON'!U687)</f>
        <v/>
      </c>
      <c r="C643" s="1" t="str">
        <f>IF('🔩 PISTON'!A687="","","Piston")</f>
        <v/>
      </c>
      <c r="D643" s="1" t="str">
        <f>IF('🔩 PISTON'!A687="","",'🔩 PISTON'!L687)</f>
        <v/>
      </c>
      <c r="E643" s="1" t="str">
        <f>IF('🔩 PISTON'!A687="","",'🔩 PISTON'!M687)</f>
        <v/>
      </c>
      <c r="F643" s="1" t="str">
        <f>IF('🔩 PISTON'!A687="","",'🔩 PISTON'!N687)</f>
        <v/>
      </c>
      <c r="G643" s="1" t="str">
        <f>IF('🔩 PISTON'!A687="","",'🔩 PISTON'!O687)</f>
        <v/>
      </c>
      <c r="H643" s="1" t="str">
        <f>IF('🔩 PISTON'!A687="","",'🔩 PISTON'!P687)</f>
        <v/>
      </c>
      <c r="I643" s="1" t="str">
        <f>IF('🔩 PISTON'!A687="","",'🔩 PISTON'!Q687)</f>
        <v/>
      </c>
      <c r="J643" s="1" t="str">
        <f>IF('🔩 PISTON'!A687="","",'🔩 PISTON'!D687)</f>
        <v/>
      </c>
      <c r="L643" s="1">
        <f>N(L642)+IF(AND('🔎 TRA CỨU NHANH'!$C$2&lt;&gt;"",OR(ISNUMBER(SEARCH('🔎 TRA CỨU NHANH'!$C$2,$A643)),ISNUMBER(SEARCH('🔎 TRA CỨU NHANH'!$C$2,$B643)))),1,0)</f>
        <v>0</v>
      </c>
      <c r="M643" s="1" t="str">
        <f t="shared" si="20"/>
        <v/>
      </c>
      <c r="N643" s="1">
        <f>N(N642)+IF(AND('💰 BÁO GIÁ'!$C$27&lt;&gt;"",OR(ISNUMBER(SEARCH('💰 BÁO GIÁ'!$C$27,$A643)),ISNUMBER(SEARCH('💰 BÁO GIÁ'!$C$27,$B643)))),1,0)</f>
        <v>0</v>
      </c>
      <c r="O643" s="1" t="str">
        <f t="shared" si="21"/>
        <v/>
      </c>
    </row>
    <row r="644" customHeight="1" spans="1:15">
      <c r="A644" s="1" t="str">
        <f>IF('🔩 PISTON'!A688="","",'🔩 PISTON'!A688)</f>
        <v/>
      </c>
      <c r="B644" s="1" t="str">
        <f>IF('🔩 PISTON'!A688="","","Piston "&amp;'🔩 PISTON'!U688)</f>
        <v/>
      </c>
      <c r="C644" s="1" t="str">
        <f>IF('🔩 PISTON'!A688="","","Piston")</f>
        <v/>
      </c>
      <c r="D644" s="1" t="str">
        <f>IF('🔩 PISTON'!A688="","",'🔩 PISTON'!L688)</f>
        <v/>
      </c>
      <c r="E644" s="1" t="str">
        <f>IF('🔩 PISTON'!A688="","",'🔩 PISTON'!M688)</f>
        <v/>
      </c>
      <c r="F644" s="1" t="str">
        <f>IF('🔩 PISTON'!A688="","",'🔩 PISTON'!N688)</f>
        <v/>
      </c>
      <c r="G644" s="1" t="str">
        <f>IF('🔩 PISTON'!A688="","",'🔩 PISTON'!O688)</f>
        <v/>
      </c>
      <c r="H644" s="1" t="str">
        <f>IF('🔩 PISTON'!A688="","",'🔩 PISTON'!P688)</f>
        <v/>
      </c>
      <c r="I644" s="1" t="str">
        <f>IF('🔩 PISTON'!A688="","",'🔩 PISTON'!Q688)</f>
        <v/>
      </c>
      <c r="J644" s="1" t="str">
        <f>IF('🔩 PISTON'!A688="","",'🔩 PISTON'!D688)</f>
        <v/>
      </c>
      <c r="L644" s="1">
        <f>N(L643)+IF(AND('🔎 TRA CỨU NHANH'!$C$2&lt;&gt;"",OR(ISNUMBER(SEARCH('🔎 TRA CỨU NHANH'!$C$2,$A644)),ISNUMBER(SEARCH('🔎 TRA CỨU NHANH'!$C$2,$B644)))),1,0)</f>
        <v>0</v>
      </c>
      <c r="M644" s="1" t="str">
        <f t="shared" si="20"/>
        <v/>
      </c>
      <c r="N644" s="1">
        <f>N(N643)+IF(AND('💰 BÁO GIÁ'!$C$27&lt;&gt;"",OR(ISNUMBER(SEARCH('💰 BÁO GIÁ'!$C$27,$A644)),ISNUMBER(SEARCH('💰 BÁO GIÁ'!$C$27,$B644)))),1,0)</f>
        <v>0</v>
      </c>
      <c r="O644" s="1" t="str">
        <f t="shared" si="21"/>
        <v/>
      </c>
    </row>
    <row r="645" customHeight="1" spans="1:15">
      <c r="A645" s="1" t="str">
        <f>IF('🔩 PISTON'!A689="","",'🔩 PISTON'!A689)</f>
        <v/>
      </c>
      <c r="B645" s="1" t="str">
        <f>IF('🔩 PISTON'!A689="","","Piston "&amp;'🔩 PISTON'!U689)</f>
        <v/>
      </c>
      <c r="C645" s="1" t="str">
        <f>IF('🔩 PISTON'!A689="","","Piston")</f>
        <v/>
      </c>
      <c r="D645" s="1" t="str">
        <f>IF('🔩 PISTON'!A689="","",'🔩 PISTON'!L689)</f>
        <v/>
      </c>
      <c r="E645" s="1" t="str">
        <f>IF('🔩 PISTON'!A689="","",'🔩 PISTON'!M689)</f>
        <v/>
      </c>
      <c r="F645" s="1" t="str">
        <f>IF('🔩 PISTON'!A689="","",'🔩 PISTON'!N689)</f>
        <v/>
      </c>
      <c r="G645" s="1" t="str">
        <f>IF('🔩 PISTON'!A689="","",'🔩 PISTON'!O689)</f>
        <v/>
      </c>
      <c r="H645" s="1" t="str">
        <f>IF('🔩 PISTON'!A689="","",'🔩 PISTON'!P689)</f>
        <v/>
      </c>
      <c r="I645" s="1" t="str">
        <f>IF('🔩 PISTON'!A689="","",'🔩 PISTON'!Q689)</f>
        <v/>
      </c>
      <c r="J645" s="1" t="str">
        <f>IF('🔩 PISTON'!A689="","",'🔩 PISTON'!D689)</f>
        <v/>
      </c>
      <c r="L645" s="1">
        <f>N(L644)+IF(AND('🔎 TRA CỨU NHANH'!$C$2&lt;&gt;"",OR(ISNUMBER(SEARCH('🔎 TRA CỨU NHANH'!$C$2,$A645)),ISNUMBER(SEARCH('🔎 TRA CỨU NHANH'!$C$2,$B645)))),1,0)</f>
        <v>0</v>
      </c>
      <c r="M645" s="1" t="str">
        <f t="shared" si="20"/>
        <v/>
      </c>
      <c r="N645" s="1">
        <f>N(N644)+IF(AND('💰 BÁO GIÁ'!$C$27&lt;&gt;"",OR(ISNUMBER(SEARCH('💰 BÁO GIÁ'!$C$27,$A645)),ISNUMBER(SEARCH('💰 BÁO GIÁ'!$C$27,$B645)))),1,0)</f>
        <v>0</v>
      </c>
      <c r="O645" s="1" t="str">
        <f t="shared" si="21"/>
        <v/>
      </c>
    </row>
    <row r="646" customHeight="1" spans="1:15">
      <c r="A646" s="1" t="str">
        <f>IF('🔩 PISTON'!A690="","",'🔩 PISTON'!A690)</f>
        <v/>
      </c>
      <c r="B646" s="1" t="str">
        <f>IF('🔩 PISTON'!A690="","","Piston "&amp;'🔩 PISTON'!U690)</f>
        <v/>
      </c>
      <c r="C646" s="1" t="str">
        <f>IF('🔩 PISTON'!A690="","","Piston")</f>
        <v/>
      </c>
      <c r="D646" s="1" t="str">
        <f>IF('🔩 PISTON'!A690="","",'🔩 PISTON'!L690)</f>
        <v/>
      </c>
      <c r="E646" s="1" t="str">
        <f>IF('🔩 PISTON'!A690="","",'🔩 PISTON'!M690)</f>
        <v/>
      </c>
      <c r="F646" s="1" t="str">
        <f>IF('🔩 PISTON'!A690="","",'🔩 PISTON'!N690)</f>
        <v/>
      </c>
      <c r="G646" s="1" t="str">
        <f>IF('🔩 PISTON'!A690="","",'🔩 PISTON'!O690)</f>
        <v/>
      </c>
      <c r="H646" s="1" t="str">
        <f>IF('🔩 PISTON'!A690="","",'🔩 PISTON'!P690)</f>
        <v/>
      </c>
      <c r="I646" s="1" t="str">
        <f>IF('🔩 PISTON'!A690="","",'🔩 PISTON'!Q690)</f>
        <v/>
      </c>
      <c r="J646" s="1" t="str">
        <f>IF('🔩 PISTON'!A690="","",'🔩 PISTON'!D690)</f>
        <v/>
      </c>
      <c r="L646" s="1">
        <f>N(L645)+IF(AND('🔎 TRA CỨU NHANH'!$C$2&lt;&gt;"",OR(ISNUMBER(SEARCH('🔎 TRA CỨU NHANH'!$C$2,$A646)),ISNUMBER(SEARCH('🔎 TRA CỨU NHANH'!$C$2,$B646)))),1,0)</f>
        <v>0</v>
      </c>
      <c r="M646" s="1" t="str">
        <f t="shared" si="20"/>
        <v/>
      </c>
      <c r="N646" s="1">
        <f>N(N645)+IF(AND('💰 BÁO GIÁ'!$C$27&lt;&gt;"",OR(ISNUMBER(SEARCH('💰 BÁO GIÁ'!$C$27,$A646)),ISNUMBER(SEARCH('💰 BÁO GIÁ'!$C$27,$B646)))),1,0)</f>
        <v>0</v>
      </c>
      <c r="O646" s="1" t="str">
        <f t="shared" si="21"/>
        <v/>
      </c>
    </row>
    <row r="647" customHeight="1" spans="1:15">
      <c r="A647" s="1" t="str">
        <f>IF('🔩 PISTON'!A691="","",'🔩 PISTON'!A691)</f>
        <v/>
      </c>
      <c r="B647" s="1" t="str">
        <f>IF('🔩 PISTON'!A691="","","Piston "&amp;'🔩 PISTON'!U691)</f>
        <v/>
      </c>
      <c r="C647" s="1" t="str">
        <f>IF('🔩 PISTON'!A691="","","Piston")</f>
        <v/>
      </c>
      <c r="D647" s="1" t="str">
        <f>IF('🔩 PISTON'!A691="","",'🔩 PISTON'!L691)</f>
        <v/>
      </c>
      <c r="E647" s="1" t="str">
        <f>IF('🔩 PISTON'!A691="","",'🔩 PISTON'!M691)</f>
        <v/>
      </c>
      <c r="F647" s="1" t="str">
        <f>IF('🔩 PISTON'!A691="","",'🔩 PISTON'!N691)</f>
        <v/>
      </c>
      <c r="G647" s="1" t="str">
        <f>IF('🔩 PISTON'!A691="","",'🔩 PISTON'!O691)</f>
        <v/>
      </c>
      <c r="H647" s="1" t="str">
        <f>IF('🔩 PISTON'!A691="","",'🔩 PISTON'!P691)</f>
        <v/>
      </c>
      <c r="I647" s="1" t="str">
        <f>IF('🔩 PISTON'!A691="","",'🔩 PISTON'!Q691)</f>
        <v/>
      </c>
      <c r="J647" s="1" t="str">
        <f>IF('🔩 PISTON'!A691="","",'🔩 PISTON'!D691)</f>
        <v/>
      </c>
      <c r="L647" s="1">
        <f>N(L646)+IF(AND('🔎 TRA CỨU NHANH'!$C$2&lt;&gt;"",OR(ISNUMBER(SEARCH('🔎 TRA CỨU NHANH'!$C$2,$A647)),ISNUMBER(SEARCH('🔎 TRA CỨU NHANH'!$C$2,$B647)))),1,0)</f>
        <v>0</v>
      </c>
      <c r="M647" s="1" t="str">
        <f t="shared" si="20"/>
        <v/>
      </c>
      <c r="N647" s="1">
        <f>N(N646)+IF(AND('💰 BÁO GIÁ'!$C$27&lt;&gt;"",OR(ISNUMBER(SEARCH('💰 BÁO GIÁ'!$C$27,$A647)),ISNUMBER(SEARCH('💰 BÁO GIÁ'!$C$27,$B647)))),1,0)</f>
        <v>0</v>
      </c>
      <c r="O647" s="1" t="str">
        <f t="shared" si="21"/>
        <v/>
      </c>
    </row>
    <row r="648" customHeight="1" spans="1:15">
      <c r="A648" s="1" t="str">
        <f>IF('🔩 PISTON'!A692="","",'🔩 PISTON'!A692)</f>
        <v/>
      </c>
      <c r="B648" s="1" t="str">
        <f>IF('🔩 PISTON'!A692="","","Piston "&amp;'🔩 PISTON'!U692)</f>
        <v/>
      </c>
      <c r="C648" s="1" t="str">
        <f>IF('🔩 PISTON'!A692="","","Piston")</f>
        <v/>
      </c>
      <c r="D648" s="1" t="str">
        <f>IF('🔩 PISTON'!A692="","",'🔩 PISTON'!L692)</f>
        <v/>
      </c>
      <c r="E648" s="1" t="str">
        <f>IF('🔩 PISTON'!A692="","",'🔩 PISTON'!M692)</f>
        <v/>
      </c>
      <c r="F648" s="1" t="str">
        <f>IF('🔩 PISTON'!A692="","",'🔩 PISTON'!N692)</f>
        <v/>
      </c>
      <c r="G648" s="1" t="str">
        <f>IF('🔩 PISTON'!A692="","",'🔩 PISTON'!O692)</f>
        <v/>
      </c>
      <c r="H648" s="1" t="str">
        <f>IF('🔩 PISTON'!A692="","",'🔩 PISTON'!P692)</f>
        <v/>
      </c>
      <c r="I648" s="1" t="str">
        <f>IF('🔩 PISTON'!A692="","",'🔩 PISTON'!Q692)</f>
        <v/>
      </c>
      <c r="J648" s="1" t="str">
        <f>IF('🔩 PISTON'!A692="","",'🔩 PISTON'!D692)</f>
        <v/>
      </c>
      <c r="L648" s="1">
        <f>N(L647)+IF(AND('🔎 TRA CỨU NHANH'!$C$2&lt;&gt;"",OR(ISNUMBER(SEARCH('🔎 TRA CỨU NHANH'!$C$2,$A648)),ISNUMBER(SEARCH('🔎 TRA CỨU NHANH'!$C$2,$B648)))),1,0)</f>
        <v>0</v>
      </c>
      <c r="M648" s="1" t="str">
        <f t="shared" si="20"/>
        <v/>
      </c>
      <c r="N648" s="1">
        <f>N(N647)+IF(AND('💰 BÁO GIÁ'!$C$27&lt;&gt;"",OR(ISNUMBER(SEARCH('💰 BÁO GIÁ'!$C$27,$A648)),ISNUMBER(SEARCH('💰 BÁO GIÁ'!$C$27,$B648)))),1,0)</f>
        <v>0</v>
      </c>
      <c r="O648" s="1" t="str">
        <f t="shared" si="21"/>
        <v/>
      </c>
    </row>
    <row r="649" customHeight="1" spans="1:15">
      <c r="A649" s="1" t="str">
        <f>IF('🔩 PISTON'!A693="","",'🔩 PISTON'!A693)</f>
        <v/>
      </c>
      <c r="B649" s="1" t="str">
        <f>IF('🔩 PISTON'!A693="","","Piston "&amp;'🔩 PISTON'!U693)</f>
        <v/>
      </c>
      <c r="C649" s="1" t="str">
        <f>IF('🔩 PISTON'!A693="","","Piston")</f>
        <v/>
      </c>
      <c r="D649" s="1" t="str">
        <f>IF('🔩 PISTON'!A693="","",'🔩 PISTON'!L693)</f>
        <v/>
      </c>
      <c r="E649" s="1" t="str">
        <f>IF('🔩 PISTON'!A693="","",'🔩 PISTON'!M693)</f>
        <v/>
      </c>
      <c r="F649" s="1" t="str">
        <f>IF('🔩 PISTON'!A693="","",'🔩 PISTON'!N693)</f>
        <v/>
      </c>
      <c r="G649" s="1" t="str">
        <f>IF('🔩 PISTON'!A693="","",'🔩 PISTON'!O693)</f>
        <v/>
      </c>
      <c r="H649" s="1" t="str">
        <f>IF('🔩 PISTON'!A693="","",'🔩 PISTON'!P693)</f>
        <v/>
      </c>
      <c r="I649" s="1" t="str">
        <f>IF('🔩 PISTON'!A693="","",'🔩 PISTON'!Q693)</f>
        <v/>
      </c>
      <c r="J649" s="1" t="str">
        <f>IF('🔩 PISTON'!A693="","",'🔩 PISTON'!D693)</f>
        <v/>
      </c>
      <c r="L649" s="1">
        <f>N(L648)+IF(AND('🔎 TRA CỨU NHANH'!$C$2&lt;&gt;"",OR(ISNUMBER(SEARCH('🔎 TRA CỨU NHANH'!$C$2,$A649)),ISNUMBER(SEARCH('🔎 TRA CỨU NHANH'!$C$2,$B649)))),1,0)</f>
        <v>0</v>
      </c>
      <c r="M649" s="1" t="str">
        <f t="shared" si="20"/>
        <v/>
      </c>
      <c r="N649" s="1">
        <f>N(N648)+IF(AND('💰 BÁO GIÁ'!$C$27&lt;&gt;"",OR(ISNUMBER(SEARCH('💰 BÁO GIÁ'!$C$27,$A649)),ISNUMBER(SEARCH('💰 BÁO GIÁ'!$C$27,$B649)))),1,0)</f>
        <v>0</v>
      </c>
      <c r="O649" s="1" t="str">
        <f t="shared" si="21"/>
        <v/>
      </c>
    </row>
    <row r="650" customHeight="1" spans="1:15">
      <c r="A650" s="1" t="str">
        <f>IF('🔩 PISTON'!A694="","",'🔩 PISTON'!A694)</f>
        <v/>
      </c>
      <c r="B650" s="1" t="str">
        <f>IF('🔩 PISTON'!A694="","","Piston "&amp;'🔩 PISTON'!U694)</f>
        <v/>
      </c>
      <c r="C650" s="1" t="str">
        <f>IF('🔩 PISTON'!A694="","","Piston")</f>
        <v/>
      </c>
      <c r="D650" s="1" t="str">
        <f>IF('🔩 PISTON'!A694="","",'🔩 PISTON'!L694)</f>
        <v/>
      </c>
      <c r="E650" s="1" t="str">
        <f>IF('🔩 PISTON'!A694="","",'🔩 PISTON'!M694)</f>
        <v/>
      </c>
      <c r="F650" s="1" t="str">
        <f>IF('🔩 PISTON'!A694="","",'🔩 PISTON'!N694)</f>
        <v/>
      </c>
      <c r="G650" s="1" t="str">
        <f>IF('🔩 PISTON'!A694="","",'🔩 PISTON'!O694)</f>
        <v/>
      </c>
      <c r="H650" s="1" t="str">
        <f>IF('🔩 PISTON'!A694="","",'🔩 PISTON'!P694)</f>
        <v/>
      </c>
      <c r="I650" s="1" t="str">
        <f>IF('🔩 PISTON'!A694="","",'🔩 PISTON'!Q694)</f>
        <v/>
      </c>
      <c r="J650" s="1" t="str">
        <f>IF('🔩 PISTON'!A694="","",'🔩 PISTON'!D694)</f>
        <v/>
      </c>
      <c r="L650" s="1">
        <f>N(L649)+IF(AND('🔎 TRA CỨU NHANH'!$C$2&lt;&gt;"",OR(ISNUMBER(SEARCH('🔎 TRA CỨU NHANH'!$C$2,$A650)),ISNUMBER(SEARCH('🔎 TRA CỨU NHANH'!$C$2,$B650)))),1,0)</f>
        <v>0</v>
      </c>
      <c r="M650" s="1" t="str">
        <f t="shared" si="20"/>
        <v/>
      </c>
      <c r="N650" s="1">
        <f>N(N649)+IF(AND('💰 BÁO GIÁ'!$C$27&lt;&gt;"",OR(ISNUMBER(SEARCH('💰 BÁO GIÁ'!$C$27,$A650)),ISNUMBER(SEARCH('💰 BÁO GIÁ'!$C$27,$B650)))),1,0)</f>
        <v>0</v>
      </c>
      <c r="O650" s="1" t="str">
        <f t="shared" si="21"/>
        <v/>
      </c>
    </row>
    <row r="651" customHeight="1" spans="1:15">
      <c r="A651" s="1" t="str">
        <f>IF('🔩 PISTON'!A695="","",'🔩 PISTON'!A695)</f>
        <v/>
      </c>
      <c r="B651" s="1" t="str">
        <f>IF('🔩 PISTON'!A695="","","Piston "&amp;'🔩 PISTON'!U695)</f>
        <v/>
      </c>
      <c r="C651" s="1" t="str">
        <f>IF('🔩 PISTON'!A695="","","Piston")</f>
        <v/>
      </c>
      <c r="D651" s="1" t="str">
        <f>IF('🔩 PISTON'!A695="","",'🔩 PISTON'!L695)</f>
        <v/>
      </c>
      <c r="E651" s="1" t="str">
        <f>IF('🔩 PISTON'!A695="","",'🔩 PISTON'!M695)</f>
        <v/>
      </c>
      <c r="F651" s="1" t="str">
        <f>IF('🔩 PISTON'!A695="","",'🔩 PISTON'!N695)</f>
        <v/>
      </c>
      <c r="G651" s="1" t="str">
        <f>IF('🔩 PISTON'!A695="","",'🔩 PISTON'!O695)</f>
        <v/>
      </c>
      <c r="H651" s="1" t="str">
        <f>IF('🔩 PISTON'!A695="","",'🔩 PISTON'!P695)</f>
        <v/>
      </c>
      <c r="I651" s="1" t="str">
        <f>IF('🔩 PISTON'!A695="","",'🔩 PISTON'!Q695)</f>
        <v/>
      </c>
      <c r="J651" s="1" t="str">
        <f>IF('🔩 PISTON'!A695="","",'🔩 PISTON'!D695)</f>
        <v/>
      </c>
      <c r="L651" s="1">
        <f>N(L650)+IF(AND('🔎 TRA CỨU NHANH'!$C$2&lt;&gt;"",OR(ISNUMBER(SEARCH('🔎 TRA CỨU NHANH'!$C$2,$A651)),ISNUMBER(SEARCH('🔎 TRA CỨU NHANH'!$C$2,$B651)))),1,0)</f>
        <v>0</v>
      </c>
      <c r="M651" s="1" t="str">
        <f t="shared" si="20"/>
        <v/>
      </c>
      <c r="N651" s="1">
        <f>N(N650)+IF(AND('💰 BÁO GIÁ'!$C$27&lt;&gt;"",OR(ISNUMBER(SEARCH('💰 BÁO GIÁ'!$C$27,$A651)),ISNUMBER(SEARCH('💰 BÁO GIÁ'!$C$27,$B651)))),1,0)</f>
        <v>0</v>
      </c>
      <c r="O651" s="1" t="str">
        <f t="shared" si="21"/>
        <v/>
      </c>
    </row>
    <row r="652" customHeight="1" spans="1:15">
      <c r="A652" s="1" t="str">
        <f>IF('🔩 PISTON'!A696="","",'🔩 PISTON'!A696)</f>
        <v/>
      </c>
      <c r="B652" s="1" t="str">
        <f>IF('🔩 PISTON'!A696="","","Piston "&amp;'🔩 PISTON'!U696)</f>
        <v/>
      </c>
      <c r="C652" s="1" t="str">
        <f>IF('🔩 PISTON'!A696="","","Piston")</f>
        <v/>
      </c>
      <c r="D652" s="1" t="str">
        <f>IF('🔩 PISTON'!A696="","",'🔩 PISTON'!L696)</f>
        <v/>
      </c>
      <c r="E652" s="1" t="str">
        <f>IF('🔩 PISTON'!A696="","",'🔩 PISTON'!M696)</f>
        <v/>
      </c>
      <c r="F652" s="1" t="str">
        <f>IF('🔩 PISTON'!A696="","",'🔩 PISTON'!N696)</f>
        <v/>
      </c>
      <c r="G652" s="1" t="str">
        <f>IF('🔩 PISTON'!A696="","",'🔩 PISTON'!O696)</f>
        <v/>
      </c>
      <c r="H652" s="1" t="str">
        <f>IF('🔩 PISTON'!A696="","",'🔩 PISTON'!P696)</f>
        <v/>
      </c>
      <c r="I652" s="1" t="str">
        <f>IF('🔩 PISTON'!A696="","",'🔩 PISTON'!Q696)</f>
        <v/>
      </c>
      <c r="J652" s="1" t="str">
        <f>IF('🔩 PISTON'!A696="","",'🔩 PISTON'!D696)</f>
        <v/>
      </c>
      <c r="L652" s="1">
        <f>N(L651)+IF(AND('🔎 TRA CỨU NHANH'!$C$2&lt;&gt;"",OR(ISNUMBER(SEARCH('🔎 TRA CỨU NHANH'!$C$2,$A652)),ISNUMBER(SEARCH('🔎 TRA CỨU NHANH'!$C$2,$B652)))),1,0)</f>
        <v>0</v>
      </c>
      <c r="M652" s="1" t="str">
        <f t="shared" si="20"/>
        <v/>
      </c>
      <c r="N652" s="1">
        <f>N(N651)+IF(AND('💰 BÁO GIÁ'!$C$27&lt;&gt;"",OR(ISNUMBER(SEARCH('💰 BÁO GIÁ'!$C$27,$A652)),ISNUMBER(SEARCH('💰 BÁO GIÁ'!$C$27,$B652)))),1,0)</f>
        <v>0</v>
      </c>
      <c r="O652" s="1" t="str">
        <f t="shared" si="21"/>
        <v/>
      </c>
    </row>
    <row r="653" customHeight="1" spans="1:15">
      <c r="A653" s="1" t="str">
        <f>IF('🔩 PISTON'!A697="","",'🔩 PISTON'!A697)</f>
        <v/>
      </c>
      <c r="B653" s="1" t="str">
        <f>IF('🔩 PISTON'!A697="","","Piston "&amp;'🔩 PISTON'!U697)</f>
        <v/>
      </c>
      <c r="C653" s="1" t="str">
        <f>IF('🔩 PISTON'!A697="","","Piston")</f>
        <v/>
      </c>
      <c r="D653" s="1" t="str">
        <f>IF('🔩 PISTON'!A697="","",'🔩 PISTON'!L697)</f>
        <v/>
      </c>
      <c r="E653" s="1" t="str">
        <f>IF('🔩 PISTON'!A697="","",'🔩 PISTON'!M697)</f>
        <v/>
      </c>
      <c r="F653" s="1" t="str">
        <f>IF('🔩 PISTON'!A697="","",'🔩 PISTON'!N697)</f>
        <v/>
      </c>
      <c r="G653" s="1" t="str">
        <f>IF('🔩 PISTON'!A697="","",'🔩 PISTON'!O697)</f>
        <v/>
      </c>
      <c r="H653" s="1" t="str">
        <f>IF('🔩 PISTON'!A697="","",'🔩 PISTON'!P697)</f>
        <v/>
      </c>
      <c r="I653" s="1" t="str">
        <f>IF('🔩 PISTON'!A697="","",'🔩 PISTON'!Q697)</f>
        <v/>
      </c>
      <c r="J653" s="1" t="str">
        <f>IF('🔩 PISTON'!A697="","",'🔩 PISTON'!D697)</f>
        <v/>
      </c>
      <c r="L653" s="1">
        <f>N(L652)+IF(AND('🔎 TRA CỨU NHANH'!$C$2&lt;&gt;"",OR(ISNUMBER(SEARCH('🔎 TRA CỨU NHANH'!$C$2,$A653)),ISNUMBER(SEARCH('🔎 TRA CỨU NHANH'!$C$2,$B653)))),1,0)</f>
        <v>0</v>
      </c>
      <c r="M653" s="1" t="str">
        <f t="shared" si="20"/>
        <v/>
      </c>
      <c r="N653" s="1">
        <f>N(N652)+IF(AND('💰 BÁO GIÁ'!$C$27&lt;&gt;"",OR(ISNUMBER(SEARCH('💰 BÁO GIÁ'!$C$27,$A653)),ISNUMBER(SEARCH('💰 BÁO GIÁ'!$C$27,$B653)))),1,0)</f>
        <v>0</v>
      </c>
      <c r="O653" s="1" t="str">
        <f t="shared" si="21"/>
        <v/>
      </c>
    </row>
    <row r="654" customHeight="1" spans="1:15">
      <c r="A654" s="1" t="str">
        <f>IF('🔩 PISTON'!A698="","",'🔩 PISTON'!A698)</f>
        <v/>
      </c>
      <c r="B654" s="1" t="str">
        <f>IF('🔩 PISTON'!A698="","","Piston "&amp;'🔩 PISTON'!U698)</f>
        <v/>
      </c>
      <c r="C654" s="1" t="str">
        <f>IF('🔩 PISTON'!A698="","","Piston")</f>
        <v/>
      </c>
      <c r="D654" s="1" t="str">
        <f>IF('🔩 PISTON'!A698="","",'🔩 PISTON'!L698)</f>
        <v/>
      </c>
      <c r="E654" s="1" t="str">
        <f>IF('🔩 PISTON'!A698="","",'🔩 PISTON'!M698)</f>
        <v/>
      </c>
      <c r="F654" s="1" t="str">
        <f>IF('🔩 PISTON'!A698="","",'🔩 PISTON'!N698)</f>
        <v/>
      </c>
      <c r="G654" s="1" t="str">
        <f>IF('🔩 PISTON'!A698="","",'🔩 PISTON'!O698)</f>
        <v/>
      </c>
      <c r="H654" s="1" t="str">
        <f>IF('🔩 PISTON'!A698="","",'🔩 PISTON'!P698)</f>
        <v/>
      </c>
      <c r="I654" s="1" t="str">
        <f>IF('🔩 PISTON'!A698="","",'🔩 PISTON'!Q698)</f>
        <v/>
      </c>
      <c r="J654" s="1" t="str">
        <f>IF('🔩 PISTON'!A698="","",'🔩 PISTON'!D698)</f>
        <v/>
      </c>
      <c r="L654" s="1">
        <f>N(L653)+IF(AND('🔎 TRA CỨU NHANH'!$C$2&lt;&gt;"",OR(ISNUMBER(SEARCH('🔎 TRA CỨU NHANH'!$C$2,$A654)),ISNUMBER(SEARCH('🔎 TRA CỨU NHANH'!$C$2,$B654)))),1,0)</f>
        <v>0</v>
      </c>
      <c r="M654" s="1" t="str">
        <f t="shared" si="20"/>
        <v/>
      </c>
      <c r="N654" s="1">
        <f>N(N653)+IF(AND('💰 BÁO GIÁ'!$C$27&lt;&gt;"",OR(ISNUMBER(SEARCH('💰 BÁO GIÁ'!$C$27,$A654)),ISNUMBER(SEARCH('💰 BÁO GIÁ'!$C$27,$B654)))),1,0)</f>
        <v>0</v>
      </c>
      <c r="O654" s="1" t="str">
        <f t="shared" si="21"/>
        <v/>
      </c>
    </row>
    <row r="655" customHeight="1" spans="1:15">
      <c r="A655" s="1" t="str">
        <f>IF('🔩 PISTON'!A699="","",'🔩 PISTON'!A699)</f>
        <v/>
      </c>
      <c r="B655" s="1" t="str">
        <f>IF('🔩 PISTON'!A699="","","Piston "&amp;'🔩 PISTON'!U699)</f>
        <v/>
      </c>
      <c r="C655" s="1" t="str">
        <f>IF('🔩 PISTON'!A699="","","Piston")</f>
        <v/>
      </c>
      <c r="D655" s="1" t="str">
        <f>IF('🔩 PISTON'!A699="","",'🔩 PISTON'!L699)</f>
        <v/>
      </c>
      <c r="E655" s="1" t="str">
        <f>IF('🔩 PISTON'!A699="","",'🔩 PISTON'!M699)</f>
        <v/>
      </c>
      <c r="F655" s="1" t="str">
        <f>IF('🔩 PISTON'!A699="","",'🔩 PISTON'!N699)</f>
        <v/>
      </c>
      <c r="G655" s="1" t="str">
        <f>IF('🔩 PISTON'!A699="","",'🔩 PISTON'!O699)</f>
        <v/>
      </c>
      <c r="H655" s="1" t="str">
        <f>IF('🔩 PISTON'!A699="","",'🔩 PISTON'!P699)</f>
        <v/>
      </c>
      <c r="I655" s="1" t="str">
        <f>IF('🔩 PISTON'!A699="","",'🔩 PISTON'!Q699)</f>
        <v/>
      </c>
      <c r="J655" s="1" t="str">
        <f>IF('🔩 PISTON'!A699="","",'🔩 PISTON'!D699)</f>
        <v/>
      </c>
      <c r="L655" s="1">
        <f>N(L654)+IF(AND('🔎 TRA CỨU NHANH'!$C$2&lt;&gt;"",OR(ISNUMBER(SEARCH('🔎 TRA CỨU NHANH'!$C$2,$A655)),ISNUMBER(SEARCH('🔎 TRA CỨU NHANH'!$C$2,$B655)))),1,0)</f>
        <v>0</v>
      </c>
      <c r="M655" s="1" t="str">
        <f t="shared" si="20"/>
        <v/>
      </c>
      <c r="N655" s="1">
        <f>N(N654)+IF(AND('💰 BÁO GIÁ'!$C$27&lt;&gt;"",OR(ISNUMBER(SEARCH('💰 BÁO GIÁ'!$C$27,$A655)),ISNUMBER(SEARCH('💰 BÁO GIÁ'!$C$27,$B655)))),1,0)</f>
        <v>0</v>
      </c>
      <c r="O655" s="1" t="str">
        <f t="shared" si="21"/>
        <v/>
      </c>
    </row>
    <row r="656" customHeight="1" spans="1:15">
      <c r="A656" s="1" t="str">
        <f>IF('🔩 PISTON'!A700="","",'🔩 PISTON'!A700)</f>
        <v/>
      </c>
      <c r="B656" s="1" t="str">
        <f>IF('🔩 PISTON'!A700="","","Piston "&amp;'🔩 PISTON'!U700)</f>
        <v/>
      </c>
      <c r="C656" s="1" t="str">
        <f>IF('🔩 PISTON'!A700="","","Piston")</f>
        <v/>
      </c>
      <c r="D656" s="1" t="str">
        <f>IF('🔩 PISTON'!A700="","",'🔩 PISTON'!L700)</f>
        <v/>
      </c>
      <c r="E656" s="1" t="str">
        <f>IF('🔩 PISTON'!A700="","",'🔩 PISTON'!M700)</f>
        <v/>
      </c>
      <c r="F656" s="1" t="str">
        <f>IF('🔩 PISTON'!A700="","",'🔩 PISTON'!N700)</f>
        <v/>
      </c>
      <c r="G656" s="1" t="str">
        <f>IF('🔩 PISTON'!A700="","",'🔩 PISTON'!O700)</f>
        <v/>
      </c>
      <c r="H656" s="1" t="str">
        <f>IF('🔩 PISTON'!A700="","",'🔩 PISTON'!P700)</f>
        <v/>
      </c>
      <c r="I656" s="1" t="str">
        <f>IF('🔩 PISTON'!A700="","",'🔩 PISTON'!Q700)</f>
        <v/>
      </c>
      <c r="J656" s="1" t="str">
        <f>IF('🔩 PISTON'!A700="","",'🔩 PISTON'!D700)</f>
        <v/>
      </c>
      <c r="L656" s="1">
        <f>N(L655)+IF(AND('🔎 TRA CỨU NHANH'!$C$2&lt;&gt;"",OR(ISNUMBER(SEARCH('🔎 TRA CỨU NHANH'!$C$2,$A656)),ISNUMBER(SEARCH('🔎 TRA CỨU NHANH'!$C$2,$B656)))),1,0)</f>
        <v>0</v>
      </c>
      <c r="M656" s="1" t="str">
        <f t="shared" si="20"/>
        <v/>
      </c>
      <c r="N656" s="1">
        <f>N(N655)+IF(AND('💰 BÁO GIÁ'!$C$27&lt;&gt;"",OR(ISNUMBER(SEARCH('💰 BÁO GIÁ'!$C$27,$A656)),ISNUMBER(SEARCH('💰 BÁO GIÁ'!$C$27,$B656)))),1,0)</f>
        <v>0</v>
      </c>
      <c r="O656" s="1" t="str">
        <f t="shared" si="21"/>
        <v/>
      </c>
    </row>
    <row r="657" customHeight="1" spans="1:15">
      <c r="A657" s="1" t="str">
        <f>IF('🔩 PISTON'!A701="","",'🔩 PISTON'!A701)</f>
        <v/>
      </c>
      <c r="B657" s="1" t="str">
        <f>IF('🔩 PISTON'!A701="","","Piston "&amp;'🔩 PISTON'!U701)</f>
        <v/>
      </c>
      <c r="C657" s="1" t="str">
        <f>IF('🔩 PISTON'!A701="","","Piston")</f>
        <v/>
      </c>
      <c r="D657" s="1" t="str">
        <f>IF('🔩 PISTON'!A701="","",'🔩 PISTON'!L701)</f>
        <v/>
      </c>
      <c r="E657" s="1" t="str">
        <f>IF('🔩 PISTON'!A701="","",'🔩 PISTON'!M701)</f>
        <v/>
      </c>
      <c r="F657" s="1" t="str">
        <f>IF('🔩 PISTON'!A701="","",'🔩 PISTON'!N701)</f>
        <v/>
      </c>
      <c r="G657" s="1" t="str">
        <f>IF('🔩 PISTON'!A701="","",'🔩 PISTON'!O701)</f>
        <v/>
      </c>
      <c r="H657" s="1" t="str">
        <f>IF('🔩 PISTON'!A701="","",'🔩 PISTON'!P701)</f>
        <v/>
      </c>
      <c r="I657" s="1" t="str">
        <f>IF('🔩 PISTON'!A701="","",'🔩 PISTON'!Q701)</f>
        <v/>
      </c>
      <c r="J657" s="1" t="str">
        <f>IF('🔩 PISTON'!A701="","",'🔩 PISTON'!D701)</f>
        <v/>
      </c>
      <c r="L657" s="1">
        <f>N(L656)+IF(AND('🔎 TRA CỨU NHANH'!$C$2&lt;&gt;"",OR(ISNUMBER(SEARCH('🔎 TRA CỨU NHANH'!$C$2,$A657)),ISNUMBER(SEARCH('🔎 TRA CỨU NHANH'!$C$2,$B657)))),1,0)</f>
        <v>0</v>
      </c>
      <c r="M657" s="1" t="str">
        <f t="shared" si="20"/>
        <v/>
      </c>
      <c r="N657" s="1">
        <f>N(N656)+IF(AND('💰 BÁO GIÁ'!$C$27&lt;&gt;"",OR(ISNUMBER(SEARCH('💰 BÁO GIÁ'!$C$27,$A657)),ISNUMBER(SEARCH('💰 BÁO GIÁ'!$C$27,$B657)))),1,0)</f>
        <v>0</v>
      </c>
      <c r="O657" s="1" t="str">
        <f t="shared" si="21"/>
        <v/>
      </c>
    </row>
    <row r="658" customHeight="1" spans="1:15">
      <c r="A658" s="1" t="str">
        <f>IF('🔩 PISTON'!A702="","",'🔩 PISTON'!A702)</f>
        <v/>
      </c>
      <c r="B658" s="1" t="str">
        <f>IF('🔩 PISTON'!A702="","","Piston "&amp;'🔩 PISTON'!U702)</f>
        <v/>
      </c>
      <c r="C658" s="1" t="str">
        <f>IF('🔩 PISTON'!A702="","","Piston")</f>
        <v/>
      </c>
      <c r="D658" s="1" t="str">
        <f>IF('🔩 PISTON'!A702="","",'🔩 PISTON'!L702)</f>
        <v/>
      </c>
      <c r="E658" s="1" t="str">
        <f>IF('🔩 PISTON'!A702="","",'🔩 PISTON'!M702)</f>
        <v/>
      </c>
      <c r="F658" s="1" t="str">
        <f>IF('🔩 PISTON'!A702="","",'🔩 PISTON'!N702)</f>
        <v/>
      </c>
      <c r="G658" s="1" t="str">
        <f>IF('🔩 PISTON'!A702="","",'🔩 PISTON'!O702)</f>
        <v/>
      </c>
      <c r="H658" s="1" t="str">
        <f>IF('🔩 PISTON'!A702="","",'🔩 PISTON'!P702)</f>
        <v/>
      </c>
      <c r="I658" s="1" t="str">
        <f>IF('🔩 PISTON'!A702="","",'🔩 PISTON'!Q702)</f>
        <v/>
      </c>
      <c r="J658" s="1" t="str">
        <f>IF('🔩 PISTON'!A702="","",'🔩 PISTON'!D702)</f>
        <v/>
      </c>
      <c r="L658" s="1">
        <f>N(L657)+IF(AND('🔎 TRA CỨU NHANH'!$C$2&lt;&gt;"",OR(ISNUMBER(SEARCH('🔎 TRA CỨU NHANH'!$C$2,$A658)),ISNUMBER(SEARCH('🔎 TRA CỨU NHANH'!$C$2,$B658)))),1,0)</f>
        <v>0</v>
      </c>
      <c r="M658" s="1" t="str">
        <f t="shared" si="20"/>
        <v/>
      </c>
      <c r="N658" s="1">
        <f>N(N657)+IF(AND('💰 BÁO GIÁ'!$C$27&lt;&gt;"",OR(ISNUMBER(SEARCH('💰 BÁO GIÁ'!$C$27,$A658)),ISNUMBER(SEARCH('💰 BÁO GIÁ'!$C$27,$B658)))),1,0)</f>
        <v>0</v>
      </c>
      <c r="O658" s="1" t="str">
        <f t="shared" si="21"/>
        <v/>
      </c>
    </row>
    <row r="659" customHeight="1" spans="1:15">
      <c r="A659" s="1" t="str">
        <f>IF('🔩 PISTON'!A703="","",'🔩 PISTON'!A703)</f>
        <v/>
      </c>
      <c r="B659" s="1" t="str">
        <f>IF('🔩 PISTON'!A703="","","Piston "&amp;'🔩 PISTON'!U703)</f>
        <v/>
      </c>
      <c r="C659" s="1" t="str">
        <f>IF('🔩 PISTON'!A703="","","Piston")</f>
        <v/>
      </c>
      <c r="D659" s="1" t="str">
        <f>IF('🔩 PISTON'!A703="","",'🔩 PISTON'!L703)</f>
        <v/>
      </c>
      <c r="E659" s="1" t="str">
        <f>IF('🔩 PISTON'!A703="","",'🔩 PISTON'!M703)</f>
        <v/>
      </c>
      <c r="F659" s="1" t="str">
        <f>IF('🔩 PISTON'!A703="","",'🔩 PISTON'!N703)</f>
        <v/>
      </c>
      <c r="G659" s="1" t="str">
        <f>IF('🔩 PISTON'!A703="","",'🔩 PISTON'!O703)</f>
        <v/>
      </c>
      <c r="H659" s="1" t="str">
        <f>IF('🔩 PISTON'!A703="","",'🔩 PISTON'!P703)</f>
        <v/>
      </c>
      <c r="I659" s="1" t="str">
        <f>IF('🔩 PISTON'!A703="","",'🔩 PISTON'!Q703)</f>
        <v/>
      </c>
      <c r="J659" s="1" t="str">
        <f>IF('🔩 PISTON'!A703="","",'🔩 PISTON'!D703)</f>
        <v/>
      </c>
      <c r="L659" s="1">
        <f>N(L658)+IF(AND('🔎 TRA CỨU NHANH'!$C$2&lt;&gt;"",OR(ISNUMBER(SEARCH('🔎 TRA CỨU NHANH'!$C$2,$A659)),ISNUMBER(SEARCH('🔎 TRA CỨU NHANH'!$C$2,$B659)))),1,0)</f>
        <v>0</v>
      </c>
      <c r="M659" s="1" t="str">
        <f t="shared" si="20"/>
        <v/>
      </c>
      <c r="N659" s="1">
        <f>N(N658)+IF(AND('💰 BÁO GIÁ'!$C$27&lt;&gt;"",OR(ISNUMBER(SEARCH('💰 BÁO GIÁ'!$C$27,$A659)),ISNUMBER(SEARCH('💰 BÁO GIÁ'!$C$27,$B659)))),1,0)</f>
        <v>0</v>
      </c>
      <c r="O659" s="1" t="str">
        <f t="shared" si="21"/>
        <v/>
      </c>
    </row>
    <row r="660" customHeight="1" spans="1:15">
      <c r="A660" s="1" t="str">
        <f>IF('🔩 PISTON'!A704="","",'🔩 PISTON'!A704)</f>
        <v/>
      </c>
      <c r="B660" s="1" t="str">
        <f>IF('🔩 PISTON'!A704="","","Piston "&amp;'🔩 PISTON'!U704)</f>
        <v/>
      </c>
      <c r="C660" s="1" t="str">
        <f>IF('🔩 PISTON'!A704="","","Piston")</f>
        <v/>
      </c>
      <c r="D660" s="1" t="str">
        <f>IF('🔩 PISTON'!A704="","",'🔩 PISTON'!L704)</f>
        <v/>
      </c>
      <c r="E660" s="1" t="str">
        <f>IF('🔩 PISTON'!A704="","",'🔩 PISTON'!M704)</f>
        <v/>
      </c>
      <c r="F660" s="1" t="str">
        <f>IF('🔩 PISTON'!A704="","",'🔩 PISTON'!N704)</f>
        <v/>
      </c>
      <c r="G660" s="1" t="str">
        <f>IF('🔩 PISTON'!A704="","",'🔩 PISTON'!O704)</f>
        <v/>
      </c>
      <c r="H660" s="1" t="str">
        <f>IF('🔩 PISTON'!A704="","",'🔩 PISTON'!P704)</f>
        <v/>
      </c>
      <c r="I660" s="1" t="str">
        <f>IF('🔩 PISTON'!A704="","",'🔩 PISTON'!Q704)</f>
        <v/>
      </c>
      <c r="J660" s="1" t="str">
        <f>IF('🔩 PISTON'!A704="","",'🔩 PISTON'!D704)</f>
        <v/>
      </c>
      <c r="L660" s="1">
        <f>N(L659)+IF(AND('🔎 TRA CỨU NHANH'!$C$2&lt;&gt;"",OR(ISNUMBER(SEARCH('🔎 TRA CỨU NHANH'!$C$2,$A660)),ISNUMBER(SEARCH('🔎 TRA CỨU NHANH'!$C$2,$B660)))),1,0)</f>
        <v>0</v>
      </c>
      <c r="M660" s="1" t="str">
        <f t="shared" si="20"/>
        <v/>
      </c>
      <c r="N660" s="1">
        <f>N(N659)+IF(AND('💰 BÁO GIÁ'!$C$27&lt;&gt;"",OR(ISNUMBER(SEARCH('💰 BÁO GIÁ'!$C$27,$A660)),ISNUMBER(SEARCH('💰 BÁO GIÁ'!$C$27,$B660)))),1,0)</f>
        <v>0</v>
      </c>
      <c r="O660" s="1" t="str">
        <f t="shared" si="21"/>
        <v/>
      </c>
    </row>
    <row r="661" customHeight="1" spans="1:15">
      <c r="A661" s="1" t="str">
        <f>IF('🔩 PISTON'!A705="","",'🔩 PISTON'!A705)</f>
        <v/>
      </c>
      <c r="B661" s="1" t="str">
        <f>IF('🔩 PISTON'!A705="","","Piston "&amp;'🔩 PISTON'!U705)</f>
        <v/>
      </c>
      <c r="C661" s="1" t="str">
        <f>IF('🔩 PISTON'!A705="","","Piston")</f>
        <v/>
      </c>
      <c r="D661" s="1" t="str">
        <f>IF('🔩 PISTON'!A705="","",'🔩 PISTON'!L705)</f>
        <v/>
      </c>
      <c r="E661" s="1" t="str">
        <f>IF('🔩 PISTON'!A705="","",'🔩 PISTON'!M705)</f>
        <v/>
      </c>
      <c r="F661" s="1" t="str">
        <f>IF('🔩 PISTON'!A705="","",'🔩 PISTON'!N705)</f>
        <v/>
      </c>
      <c r="G661" s="1" t="str">
        <f>IF('🔩 PISTON'!A705="","",'🔩 PISTON'!O705)</f>
        <v/>
      </c>
      <c r="H661" s="1" t="str">
        <f>IF('🔩 PISTON'!A705="","",'🔩 PISTON'!P705)</f>
        <v/>
      </c>
      <c r="I661" s="1" t="str">
        <f>IF('🔩 PISTON'!A705="","",'🔩 PISTON'!Q705)</f>
        <v/>
      </c>
      <c r="J661" s="1" t="str">
        <f>IF('🔩 PISTON'!A705="","",'🔩 PISTON'!D705)</f>
        <v/>
      </c>
      <c r="L661" s="1">
        <f>N(L660)+IF(AND('🔎 TRA CỨU NHANH'!$C$2&lt;&gt;"",OR(ISNUMBER(SEARCH('🔎 TRA CỨU NHANH'!$C$2,$A661)),ISNUMBER(SEARCH('🔎 TRA CỨU NHANH'!$C$2,$B661)))),1,0)</f>
        <v>0</v>
      </c>
      <c r="M661" s="1" t="str">
        <f t="shared" si="20"/>
        <v/>
      </c>
      <c r="N661" s="1">
        <f>N(N660)+IF(AND('💰 BÁO GIÁ'!$C$27&lt;&gt;"",OR(ISNUMBER(SEARCH('💰 BÁO GIÁ'!$C$27,$A661)),ISNUMBER(SEARCH('💰 BÁO GIÁ'!$C$27,$B661)))),1,0)</f>
        <v>0</v>
      </c>
      <c r="O661" s="1" t="str">
        <f t="shared" si="21"/>
        <v/>
      </c>
    </row>
    <row r="662" customHeight="1" spans="1:15">
      <c r="A662" s="1" t="str">
        <f>IF('🔩 PISTON'!A706="","",'🔩 PISTON'!A706)</f>
        <v/>
      </c>
      <c r="B662" s="1" t="str">
        <f>IF('🔩 PISTON'!A706="","","Piston "&amp;'🔩 PISTON'!U706)</f>
        <v/>
      </c>
      <c r="C662" s="1" t="str">
        <f>IF('🔩 PISTON'!A706="","","Piston")</f>
        <v/>
      </c>
      <c r="D662" s="1" t="str">
        <f>IF('🔩 PISTON'!A706="","",'🔩 PISTON'!L706)</f>
        <v/>
      </c>
      <c r="E662" s="1" t="str">
        <f>IF('🔩 PISTON'!A706="","",'🔩 PISTON'!M706)</f>
        <v/>
      </c>
      <c r="F662" s="1" t="str">
        <f>IF('🔩 PISTON'!A706="","",'🔩 PISTON'!N706)</f>
        <v/>
      </c>
      <c r="G662" s="1" t="str">
        <f>IF('🔩 PISTON'!A706="","",'🔩 PISTON'!O706)</f>
        <v/>
      </c>
      <c r="H662" s="1" t="str">
        <f>IF('🔩 PISTON'!A706="","",'🔩 PISTON'!P706)</f>
        <v/>
      </c>
      <c r="I662" s="1" t="str">
        <f>IF('🔩 PISTON'!A706="","",'🔩 PISTON'!Q706)</f>
        <v/>
      </c>
      <c r="J662" s="1" t="str">
        <f>IF('🔩 PISTON'!A706="","",'🔩 PISTON'!D706)</f>
        <v/>
      </c>
      <c r="L662" s="1">
        <f>N(L661)+IF(AND('🔎 TRA CỨU NHANH'!$C$2&lt;&gt;"",OR(ISNUMBER(SEARCH('🔎 TRA CỨU NHANH'!$C$2,$A662)),ISNUMBER(SEARCH('🔎 TRA CỨU NHANH'!$C$2,$B662)))),1,0)</f>
        <v>0</v>
      </c>
      <c r="M662" s="1" t="str">
        <f t="shared" si="20"/>
        <v/>
      </c>
      <c r="N662" s="1">
        <f>N(N661)+IF(AND('💰 BÁO GIÁ'!$C$27&lt;&gt;"",OR(ISNUMBER(SEARCH('💰 BÁO GIÁ'!$C$27,$A662)),ISNUMBER(SEARCH('💰 BÁO GIÁ'!$C$27,$B662)))),1,0)</f>
        <v>0</v>
      </c>
      <c r="O662" s="1" t="str">
        <f t="shared" si="21"/>
        <v/>
      </c>
    </row>
    <row r="663" customHeight="1" spans="1:15">
      <c r="A663" s="1" t="str">
        <f>IF('🔩 PISTON'!A707="","",'🔩 PISTON'!A707)</f>
        <v/>
      </c>
      <c r="B663" s="1" t="str">
        <f>IF('🔩 PISTON'!A707="","","Piston "&amp;'🔩 PISTON'!U707)</f>
        <v/>
      </c>
      <c r="C663" s="1" t="str">
        <f>IF('🔩 PISTON'!A707="","","Piston")</f>
        <v/>
      </c>
      <c r="D663" s="1" t="str">
        <f>IF('🔩 PISTON'!A707="","",'🔩 PISTON'!L707)</f>
        <v/>
      </c>
      <c r="E663" s="1" t="str">
        <f>IF('🔩 PISTON'!A707="","",'🔩 PISTON'!M707)</f>
        <v/>
      </c>
      <c r="F663" s="1" t="str">
        <f>IF('🔩 PISTON'!A707="","",'🔩 PISTON'!N707)</f>
        <v/>
      </c>
      <c r="G663" s="1" t="str">
        <f>IF('🔩 PISTON'!A707="","",'🔩 PISTON'!O707)</f>
        <v/>
      </c>
      <c r="H663" s="1" t="str">
        <f>IF('🔩 PISTON'!A707="","",'🔩 PISTON'!P707)</f>
        <v/>
      </c>
      <c r="I663" s="1" t="str">
        <f>IF('🔩 PISTON'!A707="","",'🔩 PISTON'!Q707)</f>
        <v/>
      </c>
      <c r="J663" s="1" t="str">
        <f>IF('🔩 PISTON'!A707="","",'🔩 PISTON'!D707)</f>
        <v/>
      </c>
      <c r="L663" s="1">
        <f>N(L662)+IF(AND('🔎 TRA CỨU NHANH'!$C$2&lt;&gt;"",OR(ISNUMBER(SEARCH('🔎 TRA CỨU NHANH'!$C$2,$A663)),ISNUMBER(SEARCH('🔎 TRA CỨU NHANH'!$C$2,$B663)))),1,0)</f>
        <v>0</v>
      </c>
      <c r="M663" s="1" t="str">
        <f t="shared" si="20"/>
        <v/>
      </c>
      <c r="N663" s="1">
        <f>N(N662)+IF(AND('💰 BÁO GIÁ'!$C$27&lt;&gt;"",OR(ISNUMBER(SEARCH('💰 BÁO GIÁ'!$C$27,$A663)),ISNUMBER(SEARCH('💰 BÁO GIÁ'!$C$27,$B663)))),1,0)</f>
        <v>0</v>
      </c>
      <c r="O663" s="1" t="str">
        <f t="shared" si="21"/>
        <v/>
      </c>
    </row>
    <row r="664" customHeight="1" spans="1:15">
      <c r="A664" s="1" t="str">
        <f>IF('🔩 PISTON'!A708="","",'🔩 PISTON'!A708)</f>
        <v/>
      </c>
      <c r="B664" s="1" t="str">
        <f>IF('🔩 PISTON'!A708="","","Piston "&amp;'🔩 PISTON'!U708)</f>
        <v/>
      </c>
      <c r="C664" s="1" t="str">
        <f>IF('🔩 PISTON'!A708="","","Piston")</f>
        <v/>
      </c>
      <c r="D664" s="1" t="str">
        <f>IF('🔩 PISTON'!A708="","",'🔩 PISTON'!L708)</f>
        <v/>
      </c>
      <c r="E664" s="1" t="str">
        <f>IF('🔩 PISTON'!A708="","",'🔩 PISTON'!M708)</f>
        <v/>
      </c>
      <c r="F664" s="1" t="str">
        <f>IF('🔩 PISTON'!A708="","",'🔩 PISTON'!N708)</f>
        <v/>
      </c>
      <c r="G664" s="1" t="str">
        <f>IF('🔩 PISTON'!A708="","",'🔩 PISTON'!O708)</f>
        <v/>
      </c>
      <c r="H664" s="1" t="str">
        <f>IF('🔩 PISTON'!A708="","",'🔩 PISTON'!P708)</f>
        <v/>
      </c>
      <c r="I664" s="1" t="str">
        <f>IF('🔩 PISTON'!A708="","",'🔩 PISTON'!Q708)</f>
        <v/>
      </c>
      <c r="J664" s="1" t="str">
        <f>IF('🔩 PISTON'!A708="","",'🔩 PISTON'!D708)</f>
        <v/>
      </c>
      <c r="L664" s="1">
        <f>N(L663)+IF(AND('🔎 TRA CỨU NHANH'!$C$2&lt;&gt;"",OR(ISNUMBER(SEARCH('🔎 TRA CỨU NHANH'!$C$2,$A664)),ISNUMBER(SEARCH('🔎 TRA CỨU NHANH'!$C$2,$B664)))),1,0)</f>
        <v>0</v>
      </c>
      <c r="M664" s="1" t="str">
        <f t="shared" si="20"/>
        <v/>
      </c>
      <c r="N664" s="1">
        <f>N(N663)+IF(AND('💰 BÁO GIÁ'!$C$27&lt;&gt;"",OR(ISNUMBER(SEARCH('💰 BÁO GIÁ'!$C$27,$A664)),ISNUMBER(SEARCH('💰 BÁO GIÁ'!$C$27,$B664)))),1,0)</f>
        <v>0</v>
      </c>
      <c r="O664" s="1" t="str">
        <f t="shared" si="21"/>
        <v/>
      </c>
    </row>
    <row r="665" customHeight="1" spans="1:15">
      <c r="A665" s="1" t="str">
        <f>IF('🔩 PISTON'!A709="","",'🔩 PISTON'!A709)</f>
        <v/>
      </c>
      <c r="B665" s="1" t="str">
        <f>IF('🔩 PISTON'!A709="","","Piston "&amp;'🔩 PISTON'!U709)</f>
        <v/>
      </c>
      <c r="C665" s="1" t="str">
        <f>IF('🔩 PISTON'!A709="","","Piston")</f>
        <v/>
      </c>
      <c r="D665" s="1" t="str">
        <f>IF('🔩 PISTON'!A709="","",'🔩 PISTON'!L709)</f>
        <v/>
      </c>
      <c r="E665" s="1" t="str">
        <f>IF('🔩 PISTON'!A709="","",'🔩 PISTON'!M709)</f>
        <v/>
      </c>
      <c r="F665" s="1" t="str">
        <f>IF('🔩 PISTON'!A709="","",'🔩 PISTON'!N709)</f>
        <v/>
      </c>
      <c r="G665" s="1" t="str">
        <f>IF('🔩 PISTON'!A709="","",'🔩 PISTON'!O709)</f>
        <v/>
      </c>
      <c r="H665" s="1" t="str">
        <f>IF('🔩 PISTON'!A709="","",'🔩 PISTON'!P709)</f>
        <v/>
      </c>
      <c r="I665" s="1" t="str">
        <f>IF('🔩 PISTON'!A709="","",'🔩 PISTON'!Q709)</f>
        <v/>
      </c>
      <c r="J665" s="1" t="str">
        <f>IF('🔩 PISTON'!A709="","",'🔩 PISTON'!D709)</f>
        <v/>
      </c>
      <c r="L665" s="1">
        <f>N(L664)+IF(AND('🔎 TRA CỨU NHANH'!$C$2&lt;&gt;"",OR(ISNUMBER(SEARCH('🔎 TRA CỨU NHANH'!$C$2,$A665)),ISNUMBER(SEARCH('🔎 TRA CỨU NHANH'!$C$2,$B665)))),1,0)</f>
        <v>0</v>
      </c>
      <c r="M665" s="1" t="str">
        <f t="shared" si="20"/>
        <v/>
      </c>
      <c r="N665" s="1">
        <f>N(N664)+IF(AND('💰 BÁO GIÁ'!$C$27&lt;&gt;"",OR(ISNUMBER(SEARCH('💰 BÁO GIÁ'!$C$27,$A665)),ISNUMBER(SEARCH('💰 BÁO GIÁ'!$C$27,$B665)))),1,0)</f>
        <v>0</v>
      </c>
      <c r="O665" s="1" t="str">
        <f t="shared" si="21"/>
        <v/>
      </c>
    </row>
    <row r="666" customHeight="1" spans="1:15">
      <c r="A666" s="1" t="str">
        <f>IF('🔩 PISTON'!A710="","",'🔩 PISTON'!A710)</f>
        <v/>
      </c>
      <c r="B666" s="1" t="str">
        <f>IF('🔩 PISTON'!A710="","","Piston "&amp;'🔩 PISTON'!U710)</f>
        <v/>
      </c>
      <c r="C666" s="1" t="str">
        <f>IF('🔩 PISTON'!A710="","","Piston")</f>
        <v/>
      </c>
      <c r="D666" s="1" t="str">
        <f>IF('🔩 PISTON'!A710="","",'🔩 PISTON'!L710)</f>
        <v/>
      </c>
      <c r="E666" s="1" t="str">
        <f>IF('🔩 PISTON'!A710="","",'🔩 PISTON'!M710)</f>
        <v/>
      </c>
      <c r="F666" s="1" t="str">
        <f>IF('🔩 PISTON'!A710="","",'🔩 PISTON'!N710)</f>
        <v/>
      </c>
      <c r="G666" s="1" t="str">
        <f>IF('🔩 PISTON'!A710="","",'🔩 PISTON'!O710)</f>
        <v/>
      </c>
      <c r="H666" s="1" t="str">
        <f>IF('🔩 PISTON'!A710="","",'🔩 PISTON'!P710)</f>
        <v/>
      </c>
      <c r="I666" s="1" t="str">
        <f>IF('🔩 PISTON'!A710="","",'🔩 PISTON'!Q710)</f>
        <v/>
      </c>
      <c r="J666" s="1" t="str">
        <f>IF('🔩 PISTON'!A710="","",'🔩 PISTON'!D710)</f>
        <v/>
      </c>
      <c r="L666" s="1">
        <f>N(L665)+IF(AND('🔎 TRA CỨU NHANH'!$C$2&lt;&gt;"",OR(ISNUMBER(SEARCH('🔎 TRA CỨU NHANH'!$C$2,$A666)),ISNUMBER(SEARCH('🔎 TRA CỨU NHANH'!$C$2,$B666)))),1,0)</f>
        <v>0</v>
      </c>
      <c r="M666" s="1" t="str">
        <f t="shared" si="20"/>
        <v/>
      </c>
      <c r="N666" s="1">
        <f>N(N665)+IF(AND('💰 BÁO GIÁ'!$C$27&lt;&gt;"",OR(ISNUMBER(SEARCH('💰 BÁO GIÁ'!$C$27,$A666)),ISNUMBER(SEARCH('💰 BÁO GIÁ'!$C$27,$B666)))),1,0)</f>
        <v>0</v>
      </c>
      <c r="O666" s="1" t="str">
        <f t="shared" si="21"/>
        <v/>
      </c>
    </row>
    <row r="667" customHeight="1" spans="1:15">
      <c r="A667" s="1" t="str">
        <f>IF('🔩 PISTON'!A711="","",'🔩 PISTON'!A711)</f>
        <v/>
      </c>
      <c r="B667" s="1" t="str">
        <f>IF('🔩 PISTON'!A711="","","Piston "&amp;'🔩 PISTON'!U711)</f>
        <v/>
      </c>
      <c r="C667" s="1" t="str">
        <f>IF('🔩 PISTON'!A711="","","Piston")</f>
        <v/>
      </c>
      <c r="D667" s="1" t="str">
        <f>IF('🔩 PISTON'!A711="","",'🔩 PISTON'!L711)</f>
        <v/>
      </c>
      <c r="E667" s="1" t="str">
        <f>IF('🔩 PISTON'!A711="","",'🔩 PISTON'!M711)</f>
        <v/>
      </c>
      <c r="F667" s="1" t="str">
        <f>IF('🔩 PISTON'!A711="","",'🔩 PISTON'!N711)</f>
        <v/>
      </c>
      <c r="G667" s="1" t="str">
        <f>IF('🔩 PISTON'!A711="","",'🔩 PISTON'!O711)</f>
        <v/>
      </c>
      <c r="H667" s="1" t="str">
        <f>IF('🔩 PISTON'!A711="","",'🔩 PISTON'!P711)</f>
        <v/>
      </c>
      <c r="I667" s="1" t="str">
        <f>IF('🔩 PISTON'!A711="","",'🔩 PISTON'!Q711)</f>
        <v/>
      </c>
      <c r="J667" s="1" t="str">
        <f>IF('🔩 PISTON'!A711="","",'🔩 PISTON'!D711)</f>
        <v/>
      </c>
      <c r="L667" s="1">
        <f>N(L666)+IF(AND('🔎 TRA CỨU NHANH'!$C$2&lt;&gt;"",OR(ISNUMBER(SEARCH('🔎 TRA CỨU NHANH'!$C$2,$A667)),ISNUMBER(SEARCH('🔎 TRA CỨU NHANH'!$C$2,$B667)))),1,0)</f>
        <v>0</v>
      </c>
      <c r="M667" s="1" t="str">
        <f t="shared" si="20"/>
        <v/>
      </c>
      <c r="N667" s="1">
        <f>N(N666)+IF(AND('💰 BÁO GIÁ'!$C$27&lt;&gt;"",OR(ISNUMBER(SEARCH('💰 BÁO GIÁ'!$C$27,$A667)),ISNUMBER(SEARCH('💰 BÁO GIÁ'!$C$27,$B667)))),1,0)</f>
        <v>0</v>
      </c>
      <c r="O667" s="1" t="str">
        <f t="shared" si="21"/>
        <v/>
      </c>
    </row>
    <row r="668" customHeight="1" spans="1:15">
      <c r="A668" s="1" t="str">
        <f>IF('🔩 PISTON'!A712="","",'🔩 PISTON'!A712)</f>
        <v/>
      </c>
      <c r="B668" s="1" t="str">
        <f>IF('🔩 PISTON'!A712="","","Piston "&amp;'🔩 PISTON'!U712)</f>
        <v/>
      </c>
      <c r="C668" s="1" t="str">
        <f>IF('🔩 PISTON'!A712="","","Piston")</f>
        <v/>
      </c>
      <c r="D668" s="1" t="str">
        <f>IF('🔩 PISTON'!A712="","",'🔩 PISTON'!L712)</f>
        <v/>
      </c>
      <c r="E668" s="1" t="str">
        <f>IF('🔩 PISTON'!A712="","",'🔩 PISTON'!M712)</f>
        <v/>
      </c>
      <c r="F668" s="1" t="str">
        <f>IF('🔩 PISTON'!A712="","",'🔩 PISTON'!N712)</f>
        <v/>
      </c>
      <c r="G668" s="1" t="str">
        <f>IF('🔩 PISTON'!A712="","",'🔩 PISTON'!O712)</f>
        <v/>
      </c>
      <c r="H668" s="1" t="str">
        <f>IF('🔩 PISTON'!A712="","",'🔩 PISTON'!P712)</f>
        <v/>
      </c>
      <c r="I668" s="1" t="str">
        <f>IF('🔩 PISTON'!A712="","",'🔩 PISTON'!Q712)</f>
        <v/>
      </c>
      <c r="J668" s="1" t="str">
        <f>IF('🔩 PISTON'!A712="","",'🔩 PISTON'!D712)</f>
        <v/>
      </c>
      <c r="L668" s="1">
        <f>N(L667)+IF(AND('🔎 TRA CỨU NHANH'!$C$2&lt;&gt;"",OR(ISNUMBER(SEARCH('🔎 TRA CỨU NHANH'!$C$2,$A668)),ISNUMBER(SEARCH('🔎 TRA CỨU NHANH'!$C$2,$B668)))),1,0)</f>
        <v>0</v>
      </c>
      <c r="M668" s="1" t="str">
        <f t="shared" si="20"/>
        <v/>
      </c>
      <c r="N668" s="1">
        <f>N(N667)+IF(AND('💰 BÁO GIÁ'!$C$27&lt;&gt;"",OR(ISNUMBER(SEARCH('💰 BÁO GIÁ'!$C$27,$A668)),ISNUMBER(SEARCH('💰 BÁO GIÁ'!$C$27,$B668)))),1,0)</f>
        <v>0</v>
      </c>
      <c r="O668" s="1" t="str">
        <f t="shared" si="21"/>
        <v/>
      </c>
    </row>
    <row r="669" customHeight="1" spans="1:15">
      <c r="A669" s="1" t="str">
        <f>IF('🔩 PISTON'!A713="","",'🔩 PISTON'!A713)</f>
        <v/>
      </c>
      <c r="B669" s="1" t="str">
        <f>IF('🔩 PISTON'!A713="","","Piston "&amp;'🔩 PISTON'!U713)</f>
        <v/>
      </c>
      <c r="C669" s="1" t="str">
        <f>IF('🔩 PISTON'!A713="","","Piston")</f>
        <v/>
      </c>
      <c r="D669" s="1" t="str">
        <f>IF('🔩 PISTON'!A713="","",'🔩 PISTON'!L713)</f>
        <v/>
      </c>
      <c r="E669" s="1" t="str">
        <f>IF('🔩 PISTON'!A713="","",'🔩 PISTON'!M713)</f>
        <v/>
      </c>
      <c r="F669" s="1" t="str">
        <f>IF('🔩 PISTON'!A713="","",'🔩 PISTON'!N713)</f>
        <v/>
      </c>
      <c r="G669" s="1" t="str">
        <f>IF('🔩 PISTON'!A713="","",'🔩 PISTON'!O713)</f>
        <v/>
      </c>
      <c r="H669" s="1" t="str">
        <f>IF('🔩 PISTON'!A713="","",'🔩 PISTON'!P713)</f>
        <v/>
      </c>
      <c r="I669" s="1" t="str">
        <f>IF('🔩 PISTON'!A713="","",'🔩 PISTON'!Q713)</f>
        <v/>
      </c>
      <c r="J669" s="1" t="str">
        <f>IF('🔩 PISTON'!A713="","",'🔩 PISTON'!D713)</f>
        <v/>
      </c>
      <c r="L669" s="1">
        <f>N(L668)+IF(AND('🔎 TRA CỨU NHANH'!$C$2&lt;&gt;"",OR(ISNUMBER(SEARCH('🔎 TRA CỨU NHANH'!$C$2,$A669)),ISNUMBER(SEARCH('🔎 TRA CỨU NHANH'!$C$2,$B669)))),1,0)</f>
        <v>0</v>
      </c>
      <c r="M669" s="1" t="str">
        <f t="shared" si="20"/>
        <v/>
      </c>
      <c r="N669" s="1">
        <f>N(N668)+IF(AND('💰 BÁO GIÁ'!$C$27&lt;&gt;"",OR(ISNUMBER(SEARCH('💰 BÁO GIÁ'!$C$27,$A669)),ISNUMBER(SEARCH('💰 BÁO GIÁ'!$C$27,$B669)))),1,0)</f>
        <v>0</v>
      </c>
      <c r="O669" s="1" t="str">
        <f t="shared" si="21"/>
        <v/>
      </c>
    </row>
    <row r="670" customHeight="1" spans="1:15">
      <c r="A670" s="1" t="str">
        <f>IF('🔩 PISTON'!A714="","",'🔩 PISTON'!A714)</f>
        <v/>
      </c>
      <c r="B670" s="1" t="str">
        <f>IF('🔩 PISTON'!A714="","","Piston "&amp;'🔩 PISTON'!U714)</f>
        <v/>
      </c>
      <c r="C670" s="1" t="str">
        <f>IF('🔩 PISTON'!A714="","","Piston")</f>
        <v/>
      </c>
      <c r="D670" s="1" t="str">
        <f>IF('🔩 PISTON'!A714="","",'🔩 PISTON'!L714)</f>
        <v/>
      </c>
      <c r="E670" s="1" t="str">
        <f>IF('🔩 PISTON'!A714="","",'🔩 PISTON'!M714)</f>
        <v/>
      </c>
      <c r="F670" s="1" t="str">
        <f>IF('🔩 PISTON'!A714="","",'🔩 PISTON'!N714)</f>
        <v/>
      </c>
      <c r="G670" s="1" t="str">
        <f>IF('🔩 PISTON'!A714="","",'🔩 PISTON'!O714)</f>
        <v/>
      </c>
      <c r="H670" s="1" t="str">
        <f>IF('🔩 PISTON'!A714="","",'🔩 PISTON'!P714)</f>
        <v/>
      </c>
      <c r="I670" s="1" t="str">
        <f>IF('🔩 PISTON'!A714="","",'🔩 PISTON'!Q714)</f>
        <v/>
      </c>
      <c r="J670" s="1" t="str">
        <f>IF('🔩 PISTON'!A714="","",'🔩 PISTON'!D714)</f>
        <v/>
      </c>
      <c r="L670" s="1">
        <f>N(L669)+IF(AND('🔎 TRA CỨU NHANH'!$C$2&lt;&gt;"",OR(ISNUMBER(SEARCH('🔎 TRA CỨU NHANH'!$C$2,$A670)),ISNUMBER(SEARCH('🔎 TRA CỨU NHANH'!$C$2,$B670)))),1,0)</f>
        <v>0</v>
      </c>
      <c r="M670" s="1" t="str">
        <f t="shared" si="20"/>
        <v/>
      </c>
      <c r="N670" s="1">
        <f>N(N669)+IF(AND('💰 BÁO GIÁ'!$C$27&lt;&gt;"",OR(ISNUMBER(SEARCH('💰 BÁO GIÁ'!$C$27,$A670)),ISNUMBER(SEARCH('💰 BÁO GIÁ'!$C$27,$B670)))),1,0)</f>
        <v>0</v>
      </c>
      <c r="O670" s="1" t="str">
        <f t="shared" si="21"/>
        <v/>
      </c>
    </row>
    <row r="671" customHeight="1" spans="1:15">
      <c r="A671" s="1" t="str">
        <f>IF('🔩 PISTON'!A715="","",'🔩 PISTON'!A715)</f>
        <v/>
      </c>
      <c r="B671" s="1" t="str">
        <f>IF('🔩 PISTON'!A715="","","Piston "&amp;'🔩 PISTON'!U715)</f>
        <v/>
      </c>
      <c r="C671" s="1" t="str">
        <f>IF('🔩 PISTON'!A715="","","Piston")</f>
        <v/>
      </c>
      <c r="D671" s="1" t="str">
        <f>IF('🔩 PISTON'!A715="","",'🔩 PISTON'!L715)</f>
        <v/>
      </c>
      <c r="E671" s="1" t="str">
        <f>IF('🔩 PISTON'!A715="","",'🔩 PISTON'!M715)</f>
        <v/>
      </c>
      <c r="F671" s="1" t="str">
        <f>IF('🔩 PISTON'!A715="","",'🔩 PISTON'!N715)</f>
        <v/>
      </c>
      <c r="G671" s="1" t="str">
        <f>IF('🔩 PISTON'!A715="","",'🔩 PISTON'!O715)</f>
        <v/>
      </c>
      <c r="H671" s="1" t="str">
        <f>IF('🔩 PISTON'!A715="","",'🔩 PISTON'!P715)</f>
        <v/>
      </c>
      <c r="I671" s="1" t="str">
        <f>IF('🔩 PISTON'!A715="","",'🔩 PISTON'!Q715)</f>
        <v/>
      </c>
      <c r="J671" s="1" t="str">
        <f>IF('🔩 PISTON'!A715="","",'🔩 PISTON'!D715)</f>
        <v/>
      </c>
      <c r="L671" s="1">
        <f>N(L670)+IF(AND('🔎 TRA CỨU NHANH'!$C$2&lt;&gt;"",OR(ISNUMBER(SEARCH('🔎 TRA CỨU NHANH'!$C$2,$A671)),ISNUMBER(SEARCH('🔎 TRA CỨU NHANH'!$C$2,$B671)))),1,0)</f>
        <v>0</v>
      </c>
      <c r="M671" s="1" t="str">
        <f t="shared" si="20"/>
        <v/>
      </c>
      <c r="N671" s="1">
        <f>N(N670)+IF(AND('💰 BÁO GIÁ'!$C$27&lt;&gt;"",OR(ISNUMBER(SEARCH('💰 BÁO GIÁ'!$C$27,$A671)),ISNUMBER(SEARCH('💰 BÁO GIÁ'!$C$27,$B671)))),1,0)</f>
        <v>0</v>
      </c>
      <c r="O671" s="1" t="str">
        <f t="shared" si="21"/>
        <v/>
      </c>
    </row>
    <row r="672" customHeight="1" spans="1:15">
      <c r="A672" s="1" t="str">
        <f>IF('🔩 PISTON'!A716="","",'🔩 PISTON'!A716)</f>
        <v/>
      </c>
      <c r="B672" s="1" t="str">
        <f>IF('🔩 PISTON'!A716="","","Piston "&amp;'🔩 PISTON'!U716)</f>
        <v/>
      </c>
      <c r="C672" s="1" t="str">
        <f>IF('🔩 PISTON'!A716="","","Piston")</f>
        <v/>
      </c>
      <c r="D672" s="1" t="str">
        <f>IF('🔩 PISTON'!A716="","",'🔩 PISTON'!L716)</f>
        <v/>
      </c>
      <c r="E672" s="1" t="str">
        <f>IF('🔩 PISTON'!A716="","",'🔩 PISTON'!M716)</f>
        <v/>
      </c>
      <c r="F672" s="1" t="str">
        <f>IF('🔩 PISTON'!A716="","",'🔩 PISTON'!N716)</f>
        <v/>
      </c>
      <c r="G672" s="1" t="str">
        <f>IF('🔩 PISTON'!A716="","",'🔩 PISTON'!O716)</f>
        <v/>
      </c>
      <c r="H672" s="1" t="str">
        <f>IF('🔩 PISTON'!A716="","",'🔩 PISTON'!P716)</f>
        <v/>
      </c>
      <c r="I672" s="1" t="str">
        <f>IF('🔩 PISTON'!A716="","",'🔩 PISTON'!Q716)</f>
        <v/>
      </c>
      <c r="J672" s="1" t="str">
        <f>IF('🔩 PISTON'!A716="","",'🔩 PISTON'!D716)</f>
        <v/>
      </c>
      <c r="L672" s="1">
        <f>N(L671)+IF(AND('🔎 TRA CỨU NHANH'!$C$2&lt;&gt;"",OR(ISNUMBER(SEARCH('🔎 TRA CỨU NHANH'!$C$2,$A672)),ISNUMBER(SEARCH('🔎 TRA CỨU NHANH'!$C$2,$B672)))),1,0)</f>
        <v>0</v>
      </c>
      <c r="M672" s="1" t="str">
        <f t="shared" si="20"/>
        <v/>
      </c>
      <c r="N672" s="1">
        <f>N(N671)+IF(AND('💰 BÁO GIÁ'!$C$27&lt;&gt;"",OR(ISNUMBER(SEARCH('💰 BÁO GIÁ'!$C$27,$A672)),ISNUMBER(SEARCH('💰 BÁO GIÁ'!$C$27,$B672)))),1,0)</f>
        <v>0</v>
      </c>
      <c r="O672" s="1" t="str">
        <f t="shared" si="21"/>
        <v/>
      </c>
    </row>
    <row r="673" customHeight="1" spans="1:15">
      <c r="A673" s="1" t="str">
        <f>IF('🔩 PISTON'!A717="","",'🔩 PISTON'!A717)</f>
        <v/>
      </c>
      <c r="B673" s="1" t="str">
        <f>IF('🔩 PISTON'!A717="","","Piston "&amp;'🔩 PISTON'!U717)</f>
        <v/>
      </c>
      <c r="C673" s="1" t="str">
        <f>IF('🔩 PISTON'!A717="","","Piston")</f>
        <v/>
      </c>
      <c r="D673" s="1" t="str">
        <f>IF('🔩 PISTON'!A717="","",'🔩 PISTON'!L717)</f>
        <v/>
      </c>
      <c r="E673" s="1" t="str">
        <f>IF('🔩 PISTON'!A717="","",'🔩 PISTON'!M717)</f>
        <v/>
      </c>
      <c r="F673" s="1" t="str">
        <f>IF('🔩 PISTON'!A717="","",'🔩 PISTON'!N717)</f>
        <v/>
      </c>
      <c r="G673" s="1" t="str">
        <f>IF('🔩 PISTON'!A717="","",'🔩 PISTON'!O717)</f>
        <v/>
      </c>
      <c r="H673" s="1" t="str">
        <f>IF('🔩 PISTON'!A717="","",'🔩 PISTON'!P717)</f>
        <v/>
      </c>
      <c r="I673" s="1" t="str">
        <f>IF('🔩 PISTON'!A717="","",'🔩 PISTON'!Q717)</f>
        <v/>
      </c>
      <c r="J673" s="1" t="str">
        <f>IF('🔩 PISTON'!A717="","",'🔩 PISTON'!D717)</f>
        <v/>
      </c>
      <c r="L673" s="1">
        <f>N(L672)+IF(AND('🔎 TRA CỨU NHANH'!$C$2&lt;&gt;"",OR(ISNUMBER(SEARCH('🔎 TRA CỨU NHANH'!$C$2,$A673)),ISNUMBER(SEARCH('🔎 TRA CỨU NHANH'!$C$2,$B673)))),1,0)</f>
        <v>0</v>
      </c>
      <c r="M673" s="1" t="str">
        <f t="shared" si="20"/>
        <v/>
      </c>
      <c r="N673" s="1">
        <f>N(N672)+IF(AND('💰 BÁO GIÁ'!$C$27&lt;&gt;"",OR(ISNUMBER(SEARCH('💰 BÁO GIÁ'!$C$27,$A673)),ISNUMBER(SEARCH('💰 BÁO GIÁ'!$C$27,$B673)))),1,0)</f>
        <v>0</v>
      </c>
      <c r="O673" s="1" t="str">
        <f t="shared" si="21"/>
        <v/>
      </c>
    </row>
    <row r="674" customHeight="1" spans="1:15">
      <c r="A674" s="1" t="str">
        <f>IF('🔩 PISTON'!A718="","",'🔩 PISTON'!A718)</f>
        <v/>
      </c>
      <c r="B674" s="1" t="str">
        <f>IF('🔩 PISTON'!A718="","","Piston "&amp;'🔩 PISTON'!U718)</f>
        <v/>
      </c>
      <c r="C674" s="1" t="str">
        <f>IF('🔩 PISTON'!A718="","","Piston")</f>
        <v/>
      </c>
      <c r="D674" s="1" t="str">
        <f>IF('🔩 PISTON'!A718="","",'🔩 PISTON'!L718)</f>
        <v/>
      </c>
      <c r="E674" s="1" t="str">
        <f>IF('🔩 PISTON'!A718="","",'🔩 PISTON'!M718)</f>
        <v/>
      </c>
      <c r="F674" s="1" t="str">
        <f>IF('🔩 PISTON'!A718="","",'🔩 PISTON'!N718)</f>
        <v/>
      </c>
      <c r="G674" s="1" t="str">
        <f>IF('🔩 PISTON'!A718="","",'🔩 PISTON'!O718)</f>
        <v/>
      </c>
      <c r="H674" s="1" t="str">
        <f>IF('🔩 PISTON'!A718="","",'🔩 PISTON'!P718)</f>
        <v/>
      </c>
      <c r="I674" s="1" t="str">
        <f>IF('🔩 PISTON'!A718="","",'🔩 PISTON'!Q718)</f>
        <v/>
      </c>
      <c r="J674" s="1" t="str">
        <f>IF('🔩 PISTON'!A718="","",'🔩 PISTON'!D718)</f>
        <v/>
      </c>
      <c r="L674" s="1">
        <f>N(L673)+IF(AND('🔎 TRA CỨU NHANH'!$C$2&lt;&gt;"",OR(ISNUMBER(SEARCH('🔎 TRA CỨU NHANH'!$C$2,$A674)),ISNUMBER(SEARCH('🔎 TRA CỨU NHANH'!$C$2,$B674)))),1,0)</f>
        <v>0</v>
      </c>
      <c r="M674" s="1" t="str">
        <f t="shared" si="20"/>
        <v/>
      </c>
      <c r="N674" s="1">
        <f>N(N673)+IF(AND('💰 BÁO GIÁ'!$C$27&lt;&gt;"",OR(ISNUMBER(SEARCH('💰 BÁO GIÁ'!$C$27,$A674)),ISNUMBER(SEARCH('💰 BÁO GIÁ'!$C$27,$B674)))),1,0)</f>
        <v>0</v>
      </c>
      <c r="O674" s="1" t="str">
        <f t="shared" si="21"/>
        <v/>
      </c>
    </row>
    <row r="675" customHeight="1" spans="1:15">
      <c r="A675" s="1" t="str">
        <f>IF('🔩 PISTON'!A719="","",'🔩 PISTON'!A719)</f>
        <v/>
      </c>
      <c r="B675" s="1" t="str">
        <f>IF('🔩 PISTON'!A719="","","Piston "&amp;'🔩 PISTON'!U719)</f>
        <v/>
      </c>
      <c r="C675" s="1" t="str">
        <f>IF('🔩 PISTON'!A719="","","Piston")</f>
        <v/>
      </c>
      <c r="D675" s="1" t="str">
        <f>IF('🔩 PISTON'!A719="","",'🔩 PISTON'!L719)</f>
        <v/>
      </c>
      <c r="E675" s="1" t="str">
        <f>IF('🔩 PISTON'!A719="","",'🔩 PISTON'!M719)</f>
        <v/>
      </c>
      <c r="F675" s="1" t="str">
        <f>IF('🔩 PISTON'!A719="","",'🔩 PISTON'!N719)</f>
        <v/>
      </c>
      <c r="G675" s="1" t="str">
        <f>IF('🔩 PISTON'!A719="","",'🔩 PISTON'!O719)</f>
        <v/>
      </c>
      <c r="H675" s="1" t="str">
        <f>IF('🔩 PISTON'!A719="","",'🔩 PISTON'!P719)</f>
        <v/>
      </c>
      <c r="I675" s="1" t="str">
        <f>IF('🔩 PISTON'!A719="","",'🔩 PISTON'!Q719)</f>
        <v/>
      </c>
      <c r="J675" s="1" t="str">
        <f>IF('🔩 PISTON'!A719="","",'🔩 PISTON'!D719)</f>
        <v/>
      </c>
      <c r="L675" s="1">
        <f>N(L674)+IF(AND('🔎 TRA CỨU NHANH'!$C$2&lt;&gt;"",OR(ISNUMBER(SEARCH('🔎 TRA CỨU NHANH'!$C$2,$A675)),ISNUMBER(SEARCH('🔎 TRA CỨU NHANH'!$C$2,$B675)))),1,0)</f>
        <v>0</v>
      </c>
      <c r="M675" s="1" t="str">
        <f t="shared" si="20"/>
        <v/>
      </c>
      <c r="N675" s="1">
        <f>N(N674)+IF(AND('💰 BÁO GIÁ'!$C$27&lt;&gt;"",OR(ISNUMBER(SEARCH('💰 BÁO GIÁ'!$C$27,$A675)),ISNUMBER(SEARCH('💰 BÁO GIÁ'!$C$27,$B675)))),1,0)</f>
        <v>0</v>
      </c>
      <c r="O675" s="1" t="str">
        <f t="shared" si="21"/>
        <v/>
      </c>
    </row>
    <row r="676" customHeight="1" spans="1:15">
      <c r="A676" s="1" t="str">
        <f>IF('🔩 PISTON'!A720="","",'🔩 PISTON'!A720)</f>
        <v/>
      </c>
      <c r="B676" s="1" t="str">
        <f>IF('🔩 PISTON'!A720="","","Piston "&amp;'🔩 PISTON'!U720)</f>
        <v/>
      </c>
      <c r="C676" s="1" t="str">
        <f>IF('🔩 PISTON'!A720="","","Piston")</f>
        <v/>
      </c>
      <c r="D676" s="1" t="str">
        <f>IF('🔩 PISTON'!A720="","",'🔩 PISTON'!L720)</f>
        <v/>
      </c>
      <c r="E676" s="1" t="str">
        <f>IF('🔩 PISTON'!A720="","",'🔩 PISTON'!M720)</f>
        <v/>
      </c>
      <c r="F676" s="1" t="str">
        <f>IF('🔩 PISTON'!A720="","",'🔩 PISTON'!N720)</f>
        <v/>
      </c>
      <c r="G676" s="1" t="str">
        <f>IF('🔩 PISTON'!A720="","",'🔩 PISTON'!O720)</f>
        <v/>
      </c>
      <c r="H676" s="1" t="str">
        <f>IF('🔩 PISTON'!A720="","",'🔩 PISTON'!P720)</f>
        <v/>
      </c>
      <c r="I676" s="1" t="str">
        <f>IF('🔩 PISTON'!A720="","",'🔩 PISTON'!Q720)</f>
        <v/>
      </c>
      <c r="J676" s="1" t="str">
        <f>IF('🔩 PISTON'!A720="","",'🔩 PISTON'!D720)</f>
        <v/>
      </c>
      <c r="L676" s="1">
        <f>N(L675)+IF(AND('🔎 TRA CỨU NHANH'!$C$2&lt;&gt;"",OR(ISNUMBER(SEARCH('🔎 TRA CỨU NHANH'!$C$2,$A676)),ISNUMBER(SEARCH('🔎 TRA CỨU NHANH'!$C$2,$B676)))),1,0)</f>
        <v>0</v>
      </c>
      <c r="M676" s="1" t="str">
        <f t="shared" si="20"/>
        <v/>
      </c>
      <c r="N676" s="1">
        <f>N(N675)+IF(AND('💰 BÁO GIÁ'!$C$27&lt;&gt;"",OR(ISNUMBER(SEARCH('💰 BÁO GIÁ'!$C$27,$A676)),ISNUMBER(SEARCH('💰 BÁO GIÁ'!$C$27,$B676)))),1,0)</f>
        <v>0</v>
      </c>
      <c r="O676" s="1" t="str">
        <f t="shared" si="21"/>
        <v/>
      </c>
    </row>
    <row r="677" customHeight="1" spans="1:15">
      <c r="A677" s="1" t="str">
        <f>IF('🔩 PISTON'!A721="","",'🔩 PISTON'!A721)</f>
        <v/>
      </c>
      <c r="B677" s="1" t="str">
        <f>IF('🔩 PISTON'!A721="","","Piston "&amp;'🔩 PISTON'!U721)</f>
        <v/>
      </c>
      <c r="C677" s="1" t="str">
        <f>IF('🔩 PISTON'!A721="","","Piston")</f>
        <v/>
      </c>
      <c r="D677" s="1" t="str">
        <f>IF('🔩 PISTON'!A721="","",'🔩 PISTON'!L721)</f>
        <v/>
      </c>
      <c r="E677" s="1" t="str">
        <f>IF('🔩 PISTON'!A721="","",'🔩 PISTON'!M721)</f>
        <v/>
      </c>
      <c r="F677" s="1" t="str">
        <f>IF('🔩 PISTON'!A721="","",'🔩 PISTON'!N721)</f>
        <v/>
      </c>
      <c r="G677" s="1" t="str">
        <f>IF('🔩 PISTON'!A721="","",'🔩 PISTON'!O721)</f>
        <v/>
      </c>
      <c r="H677" s="1" t="str">
        <f>IF('🔩 PISTON'!A721="","",'🔩 PISTON'!P721)</f>
        <v/>
      </c>
      <c r="I677" s="1" t="str">
        <f>IF('🔩 PISTON'!A721="","",'🔩 PISTON'!Q721)</f>
        <v/>
      </c>
      <c r="J677" s="1" t="str">
        <f>IF('🔩 PISTON'!A721="","",'🔩 PISTON'!D721)</f>
        <v/>
      </c>
      <c r="L677" s="1">
        <f>N(L676)+IF(AND('🔎 TRA CỨU NHANH'!$C$2&lt;&gt;"",OR(ISNUMBER(SEARCH('🔎 TRA CỨU NHANH'!$C$2,$A677)),ISNUMBER(SEARCH('🔎 TRA CỨU NHANH'!$C$2,$B677)))),1,0)</f>
        <v>0</v>
      </c>
      <c r="M677" s="1" t="str">
        <f t="shared" si="20"/>
        <v/>
      </c>
      <c r="N677" s="1">
        <f>N(N676)+IF(AND('💰 BÁO GIÁ'!$C$27&lt;&gt;"",OR(ISNUMBER(SEARCH('💰 BÁO GIÁ'!$C$27,$A677)),ISNUMBER(SEARCH('💰 BÁO GIÁ'!$C$27,$B677)))),1,0)</f>
        <v>0</v>
      </c>
      <c r="O677" s="1" t="str">
        <f t="shared" si="21"/>
        <v/>
      </c>
    </row>
    <row r="678" customHeight="1" spans="1:15">
      <c r="A678" s="1" t="str">
        <f>IF('🔩 PISTON'!A722="","",'🔩 PISTON'!A722)</f>
        <v/>
      </c>
      <c r="B678" s="1" t="str">
        <f>IF('🔩 PISTON'!A722="","","Piston "&amp;'🔩 PISTON'!U722)</f>
        <v/>
      </c>
      <c r="C678" s="1" t="str">
        <f>IF('🔩 PISTON'!A722="","","Piston")</f>
        <v/>
      </c>
      <c r="D678" s="1" t="str">
        <f>IF('🔩 PISTON'!A722="","",'🔩 PISTON'!L722)</f>
        <v/>
      </c>
      <c r="E678" s="1" t="str">
        <f>IF('🔩 PISTON'!A722="","",'🔩 PISTON'!M722)</f>
        <v/>
      </c>
      <c r="F678" s="1" t="str">
        <f>IF('🔩 PISTON'!A722="","",'🔩 PISTON'!N722)</f>
        <v/>
      </c>
      <c r="G678" s="1" t="str">
        <f>IF('🔩 PISTON'!A722="","",'🔩 PISTON'!O722)</f>
        <v/>
      </c>
      <c r="H678" s="1" t="str">
        <f>IF('🔩 PISTON'!A722="","",'🔩 PISTON'!P722)</f>
        <v/>
      </c>
      <c r="I678" s="1" t="str">
        <f>IF('🔩 PISTON'!A722="","",'🔩 PISTON'!Q722)</f>
        <v/>
      </c>
      <c r="J678" s="1" t="str">
        <f>IF('🔩 PISTON'!A722="","",'🔩 PISTON'!D722)</f>
        <v/>
      </c>
      <c r="L678" s="1">
        <f>N(L677)+IF(AND('🔎 TRA CỨU NHANH'!$C$2&lt;&gt;"",OR(ISNUMBER(SEARCH('🔎 TRA CỨU NHANH'!$C$2,$A678)),ISNUMBER(SEARCH('🔎 TRA CỨU NHANH'!$C$2,$B678)))),1,0)</f>
        <v>0</v>
      </c>
      <c r="M678" s="1" t="str">
        <f t="shared" si="20"/>
        <v/>
      </c>
      <c r="N678" s="1">
        <f>N(N677)+IF(AND('💰 BÁO GIÁ'!$C$27&lt;&gt;"",OR(ISNUMBER(SEARCH('💰 BÁO GIÁ'!$C$27,$A678)),ISNUMBER(SEARCH('💰 BÁO GIÁ'!$C$27,$B678)))),1,0)</f>
        <v>0</v>
      </c>
      <c r="O678" s="1" t="str">
        <f t="shared" si="21"/>
        <v/>
      </c>
    </row>
    <row r="679" customHeight="1" spans="1:15">
      <c r="A679" s="1" t="str">
        <f>IF('🔩 PISTON'!A723="","",'🔩 PISTON'!A723)</f>
        <v/>
      </c>
      <c r="B679" s="1" t="str">
        <f>IF('🔩 PISTON'!A723="","","Piston "&amp;'🔩 PISTON'!U723)</f>
        <v/>
      </c>
      <c r="C679" s="1" t="str">
        <f>IF('🔩 PISTON'!A723="","","Piston")</f>
        <v/>
      </c>
      <c r="D679" s="1" t="str">
        <f>IF('🔩 PISTON'!A723="","",'🔩 PISTON'!L723)</f>
        <v/>
      </c>
      <c r="E679" s="1" t="str">
        <f>IF('🔩 PISTON'!A723="","",'🔩 PISTON'!M723)</f>
        <v/>
      </c>
      <c r="F679" s="1" t="str">
        <f>IF('🔩 PISTON'!A723="","",'🔩 PISTON'!N723)</f>
        <v/>
      </c>
      <c r="G679" s="1" t="str">
        <f>IF('🔩 PISTON'!A723="","",'🔩 PISTON'!O723)</f>
        <v/>
      </c>
      <c r="H679" s="1" t="str">
        <f>IF('🔩 PISTON'!A723="","",'🔩 PISTON'!P723)</f>
        <v/>
      </c>
      <c r="I679" s="1" t="str">
        <f>IF('🔩 PISTON'!A723="","",'🔩 PISTON'!Q723)</f>
        <v/>
      </c>
      <c r="J679" s="1" t="str">
        <f>IF('🔩 PISTON'!A723="","",'🔩 PISTON'!D723)</f>
        <v/>
      </c>
      <c r="L679" s="1">
        <f>N(L678)+IF(AND('🔎 TRA CỨU NHANH'!$C$2&lt;&gt;"",OR(ISNUMBER(SEARCH('🔎 TRA CỨU NHANH'!$C$2,$A679)),ISNUMBER(SEARCH('🔎 TRA CỨU NHANH'!$C$2,$B679)))),1,0)</f>
        <v>0</v>
      </c>
      <c r="M679" s="1" t="str">
        <f t="shared" si="20"/>
        <v/>
      </c>
      <c r="N679" s="1">
        <f>N(N678)+IF(AND('💰 BÁO GIÁ'!$C$27&lt;&gt;"",OR(ISNUMBER(SEARCH('💰 BÁO GIÁ'!$C$27,$A679)),ISNUMBER(SEARCH('💰 BÁO GIÁ'!$C$27,$B679)))),1,0)</f>
        <v>0</v>
      </c>
      <c r="O679" s="1" t="str">
        <f t="shared" si="21"/>
        <v/>
      </c>
    </row>
    <row r="680" customHeight="1" spans="1:15">
      <c r="A680" s="1" t="str">
        <f>IF('🔩 PISTON'!A724="","",'🔩 PISTON'!A724)</f>
        <v/>
      </c>
      <c r="B680" s="1" t="str">
        <f>IF('🔩 PISTON'!A724="","","Piston "&amp;'🔩 PISTON'!U724)</f>
        <v/>
      </c>
      <c r="C680" s="1" t="str">
        <f>IF('🔩 PISTON'!A724="","","Piston")</f>
        <v/>
      </c>
      <c r="D680" s="1" t="str">
        <f>IF('🔩 PISTON'!A724="","",'🔩 PISTON'!L724)</f>
        <v/>
      </c>
      <c r="E680" s="1" t="str">
        <f>IF('🔩 PISTON'!A724="","",'🔩 PISTON'!M724)</f>
        <v/>
      </c>
      <c r="F680" s="1" t="str">
        <f>IF('🔩 PISTON'!A724="","",'🔩 PISTON'!N724)</f>
        <v/>
      </c>
      <c r="G680" s="1" t="str">
        <f>IF('🔩 PISTON'!A724="","",'🔩 PISTON'!O724)</f>
        <v/>
      </c>
      <c r="H680" s="1" t="str">
        <f>IF('🔩 PISTON'!A724="","",'🔩 PISTON'!P724)</f>
        <v/>
      </c>
      <c r="I680" s="1" t="str">
        <f>IF('🔩 PISTON'!A724="","",'🔩 PISTON'!Q724)</f>
        <v/>
      </c>
      <c r="J680" s="1" t="str">
        <f>IF('🔩 PISTON'!A724="","",'🔩 PISTON'!D724)</f>
        <v/>
      </c>
      <c r="L680" s="1">
        <f>N(L679)+IF(AND('🔎 TRA CỨU NHANH'!$C$2&lt;&gt;"",OR(ISNUMBER(SEARCH('🔎 TRA CỨU NHANH'!$C$2,$A680)),ISNUMBER(SEARCH('🔎 TRA CỨU NHANH'!$C$2,$B680)))),1,0)</f>
        <v>0</v>
      </c>
      <c r="M680" s="1" t="str">
        <f t="shared" si="20"/>
        <v/>
      </c>
      <c r="N680" s="1">
        <f>N(N679)+IF(AND('💰 BÁO GIÁ'!$C$27&lt;&gt;"",OR(ISNUMBER(SEARCH('💰 BÁO GIÁ'!$C$27,$A680)),ISNUMBER(SEARCH('💰 BÁO GIÁ'!$C$27,$B680)))),1,0)</f>
        <v>0</v>
      </c>
      <c r="O680" s="1" t="str">
        <f t="shared" si="21"/>
        <v/>
      </c>
    </row>
    <row r="681" customHeight="1" spans="1:15">
      <c r="A681" s="1" t="str">
        <f>IF('🔩 PISTON'!A725="","",'🔩 PISTON'!A725)</f>
        <v/>
      </c>
      <c r="B681" s="1" t="str">
        <f>IF('🔩 PISTON'!A725="","","Piston "&amp;'🔩 PISTON'!U725)</f>
        <v/>
      </c>
      <c r="C681" s="1" t="str">
        <f>IF('🔩 PISTON'!A725="","","Piston")</f>
        <v/>
      </c>
      <c r="D681" s="1" t="str">
        <f>IF('🔩 PISTON'!A725="","",'🔩 PISTON'!L725)</f>
        <v/>
      </c>
      <c r="E681" s="1" t="str">
        <f>IF('🔩 PISTON'!A725="","",'🔩 PISTON'!M725)</f>
        <v/>
      </c>
      <c r="F681" s="1" t="str">
        <f>IF('🔩 PISTON'!A725="","",'🔩 PISTON'!N725)</f>
        <v/>
      </c>
      <c r="G681" s="1" t="str">
        <f>IF('🔩 PISTON'!A725="","",'🔩 PISTON'!O725)</f>
        <v/>
      </c>
      <c r="H681" s="1" t="str">
        <f>IF('🔩 PISTON'!A725="","",'🔩 PISTON'!P725)</f>
        <v/>
      </c>
      <c r="I681" s="1" t="str">
        <f>IF('🔩 PISTON'!A725="","",'🔩 PISTON'!Q725)</f>
        <v/>
      </c>
      <c r="J681" s="1" t="str">
        <f>IF('🔩 PISTON'!A725="","",'🔩 PISTON'!D725)</f>
        <v/>
      </c>
      <c r="L681" s="1">
        <f>N(L680)+IF(AND('🔎 TRA CỨU NHANH'!$C$2&lt;&gt;"",OR(ISNUMBER(SEARCH('🔎 TRA CỨU NHANH'!$C$2,$A681)),ISNUMBER(SEARCH('🔎 TRA CỨU NHANH'!$C$2,$B681)))),1,0)</f>
        <v>0</v>
      </c>
      <c r="M681" s="1" t="str">
        <f t="shared" si="20"/>
        <v/>
      </c>
      <c r="N681" s="1">
        <f>N(N680)+IF(AND('💰 BÁO GIÁ'!$C$27&lt;&gt;"",OR(ISNUMBER(SEARCH('💰 BÁO GIÁ'!$C$27,$A681)),ISNUMBER(SEARCH('💰 BÁO GIÁ'!$C$27,$B681)))),1,0)</f>
        <v>0</v>
      </c>
      <c r="O681" s="1" t="str">
        <f t="shared" si="21"/>
        <v/>
      </c>
    </row>
    <row r="682" customHeight="1" spans="1:15">
      <c r="A682" s="1" t="str">
        <f>IF('🔩 PISTON'!A726="","",'🔩 PISTON'!A726)</f>
        <v/>
      </c>
      <c r="B682" s="1" t="str">
        <f>IF('🔩 PISTON'!A726="","","Piston "&amp;'🔩 PISTON'!U726)</f>
        <v/>
      </c>
      <c r="C682" s="1" t="str">
        <f>IF('🔩 PISTON'!A726="","","Piston")</f>
        <v/>
      </c>
      <c r="D682" s="1" t="str">
        <f>IF('🔩 PISTON'!A726="","",'🔩 PISTON'!L726)</f>
        <v/>
      </c>
      <c r="E682" s="1" t="str">
        <f>IF('🔩 PISTON'!A726="","",'🔩 PISTON'!M726)</f>
        <v/>
      </c>
      <c r="F682" s="1" t="str">
        <f>IF('🔩 PISTON'!A726="","",'🔩 PISTON'!N726)</f>
        <v/>
      </c>
      <c r="G682" s="1" t="str">
        <f>IF('🔩 PISTON'!A726="","",'🔩 PISTON'!O726)</f>
        <v/>
      </c>
      <c r="H682" s="1" t="str">
        <f>IF('🔩 PISTON'!A726="","",'🔩 PISTON'!P726)</f>
        <v/>
      </c>
      <c r="I682" s="1" t="str">
        <f>IF('🔩 PISTON'!A726="","",'🔩 PISTON'!Q726)</f>
        <v/>
      </c>
      <c r="J682" s="1" t="str">
        <f>IF('🔩 PISTON'!A726="","",'🔩 PISTON'!D726)</f>
        <v/>
      </c>
      <c r="L682" s="1">
        <f>N(L681)+IF(AND('🔎 TRA CỨU NHANH'!$C$2&lt;&gt;"",OR(ISNUMBER(SEARCH('🔎 TRA CỨU NHANH'!$C$2,$A682)),ISNUMBER(SEARCH('🔎 TRA CỨU NHANH'!$C$2,$B682)))),1,0)</f>
        <v>0</v>
      </c>
      <c r="M682" s="1" t="str">
        <f t="shared" si="20"/>
        <v/>
      </c>
      <c r="N682" s="1">
        <f>N(N681)+IF(AND('💰 BÁO GIÁ'!$C$27&lt;&gt;"",OR(ISNUMBER(SEARCH('💰 BÁO GIÁ'!$C$27,$A682)),ISNUMBER(SEARCH('💰 BÁO GIÁ'!$C$27,$B682)))),1,0)</f>
        <v>0</v>
      </c>
      <c r="O682" s="1" t="str">
        <f t="shared" si="21"/>
        <v/>
      </c>
    </row>
    <row r="683" customHeight="1" spans="1:15">
      <c r="A683" s="1" t="str">
        <f>IF('🔩 PISTON'!A727="","",'🔩 PISTON'!A727)</f>
        <v/>
      </c>
      <c r="B683" s="1" t="str">
        <f>IF('🔩 PISTON'!A727="","","Piston "&amp;'🔩 PISTON'!U727)</f>
        <v/>
      </c>
      <c r="C683" s="1" t="str">
        <f>IF('🔩 PISTON'!A727="","","Piston")</f>
        <v/>
      </c>
      <c r="D683" s="1" t="str">
        <f>IF('🔩 PISTON'!A727="","",'🔩 PISTON'!L727)</f>
        <v/>
      </c>
      <c r="E683" s="1" t="str">
        <f>IF('🔩 PISTON'!A727="","",'🔩 PISTON'!M727)</f>
        <v/>
      </c>
      <c r="F683" s="1" t="str">
        <f>IF('🔩 PISTON'!A727="","",'🔩 PISTON'!N727)</f>
        <v/>
      </c>
      <c r="G683" s="1" t="str">
        <f>IF('🔩 PISTON'!A727="","",'🔩 PISTON'!O727)</f>
        <v/>
      </c>
      <c r="H683" s="1" t="str">
        <f>IF('🔩 PISTON'!A727="","",'🔩 PISTON'!P727)</f>
        <v/>
      </c>
      <c r="I683" s="1" t="str">
        <f>IF('🔩 PISTON'!A727="","",'🔩 PISTON'!Q727)</f>
        <v/>
      </c>
      <c r="J683" s="1" t="str">
        <f>IF('🔩 PISTON'!A727="","",'🔩 PISTON'!D727)</f>
        <v/>
      </c>
      <c r="L683" s="1">
        <f>N(L682)+IF(AND('🔎 TRA CỨU NHANH'!$C$2&lt;&gt;"",OR(ISNUMBER(SEARCH('🔎 TRA CỨU NHANH'!$C$2,$A683)),ISNUMBER(SEARCH('🔎 TRA CỨU NHANH'!$C$2,$B683)))),1,0)</f>
        <v>0</v>
      </c>
      <c r="M683" s="1" t="str">
        <f t="shared" si="20"/>
        <v/>
      </c>
      <c r="N683" s="1">
        <f>N(N682)+IF(AND('💰 BÁO GIÁ'!$C$27&lt;&gt;"",OR(ISNUMBER(SEARCH('💰 BÁO GIÁ'!$C$27,$A683)),ISNUMBER(SEARCH('💰 BÁO GIÁ'!$C$27,$B683)))),1,0)</f>
        <v>0</v>
      </c>
      <c r="O683" s="1" t="str">
        <f t="shared" si="21"/>
        <v/>
      </c>
    </row>
    <row r="684" customHeight="1" spans="1:15">
      <c r="A684" s="1" t="str">
        <f>IF('🔩 PISTON'!A728="","",'🔩 PISTON'!A728)</f>
        <v/>
      </c>
      <c r="B684" s="1" t="str">
        <f>IF('🔩 PISTON'!A728="","","Piston "&amp;'🔩 PISTON'!U728)</f>
        <v/>
      </c>
      <c r="C684" s="1" t="str">
        <f>IF('🔩 PISTON'!A728="","","Piston")</f>
        <v/>
      </c>
      <c r="D684" s="1" t="str">
        <f>IF('🔩 PISTON'!A728="","",'🔩 PISTON'!L728)</f>
        <v/>
      </c>
      <c r="E684" s="1" t="str">
        <f>IF('🔩 PISTON'!A728="","",'🔩 PISTON'!M728)</f>
        <v/>
      </c>
      <c r="F684" s="1" t="str">
        <f>IF('🔩 PISTON'!A728="","",'🔩 PISTON'!N728)</f>
        <v/>
      </c>
      <c r="G684" s="1" t="str">
        <f>IF('🔩 PISTON'!A728="","",'🔩 PISTON'!O728)</f>
        <v/>
      </c>
      <c r="H684" s="1" t="str">
        <f>IF('🔩 PISTON'!A728="","",'🔩 PISTON'!P728)</f>
        <v/>
      </c>
      <c r="I684" s="1" t="str">
        <f>IF('🔩 PISTON'!A728="","",'🔩 PISTON'!Q728)</f>
        <v/>
      </c>
      <c r="J684" s="1" t="str">
        <f>IF('🔩 PISTON'!A728="","",'🔩 PISTON'!D728)</f>
        <v/>
      </c>
      <c r="L684" s="1">
        <f>N(L683)+IF(AND('🔎 TRA CỨU NHANH'!$C$2&lt;&gt;"",OR(ISNUMBER(SEARCH('🔎 TRA CỨU NHANH'!$C$2,$A684)),ISNUMBER(SEARCH('🔎 TRA CỨU NHANH'!$C$2,$B684)))),1,0)</f>
        <v>0</v>
      </c>
      <c r="M684" s="1" t="str">
        <f t="shared" si="20"/>
        <v/>
      </c>
      <c r="N684" s="1">
        <f>N(N683)+IF(AND('💰 BÁO GIÁ'!$C$27&lt;&gt;"",OR(ISNUMBER(SEARCH('💰 BÁO GIÁ'!$C$27,$A684)),ISNUMBER(SEARCH('💰 BÁO GIÁ'!$C$27,$B684)))),1,0)</f>
        <v>0</v>
      </c>
      <c r="O684" s="1" t="str">
        <f t="shared" si="21"/>
        <v/>
      </c>
    </row>
    <row r="685" customHeight="1" spans="1:15">
      <c r="A685" s="1" t="str">
        <f>IF('🔩 PISTON'!A729="","",'🔩 PISTON'!A729)</f>
        <v/>
      </c>
      <c r="B685" s="1" t="str">
        <f>IF('🔩 PISTON'!A729="","","Piston "&amp;'🔩 PISTON'!U729)</f>
        <v/>
      </c>
      <c r="C685" s="1" t="str">
        <f>IF('🔩 PISTON'!A729="","","Piston")</f>
        <v/>
      </c>
      <c r="D685" s="1" t="str">
        <f>IF('🔩 PISTON'!A729="","",'🔩 PISTON'!L729)</f>
        <v/>
      </c>
      <c r="E685" s="1" t="str">
        <f>IF('🔩 PISTON'!A729="","",'🔩 PISTON'!M729)</f>
        <v/>
      </c>
      <c r="F685" s="1" t="str">
        <f>IF('🔩 PISTON'!A729="","",'🔩 PISTON'!N729)</f>
        <v/>
      </c>
      <c r="G685" s="1" t="str">
        <f>IF('🔩 PISTON'!A729="","",'🔩 PISTON'!O729)</f>
        <v/>
      </c>
      <c r="H685" s="1" t="str">
        <f>IF('🔩 PISTON'!A729="","",'🔩 PISTON'!P729)</f>
        <v/>
      </c>
      <c r="I685" s="1" t="str">
        <f>IF('🔩 PISTON'!A729="","",'🔩 PISTON'!Q729)</f>
        <v/>
      </c>
      <c r="J685" s="1" t="str">
        <f>IF('🔩 PISTON'!A729="","",'🔩 PISTON'!D729)</f>
        <v/>
      </c>
      <c r="L685" s="1">
        <f>N(L684)+IF(AND('🔎 TRA CỨU NHANH'!$C$2&lt;&gt;"",OR(ISNUMBER(SEARCH('🔎 TRA CỨU NHANH'!$C$2,$A685)),ISNUMBER(SEARCH('🔎 TRA CỨU NHANH'!$C$2,$B685)))),1,0)</f>
        <v>0</v>
      </c>
      <c r="M685" s="1" t="str">
        <f t="shared" si="20"/>
        <v/>
      </c>
      <c r="N685" s="1">
        <f>N(N684)+IF(AND('💰 BÁO GIÁ'!$C$27&lt;&gt;"",OR(ISNUMBER(SEARCH('💰 BÁO GIÁ'!$C$27,$A685)),ISNUMBER(SEARCH('💰 BÁO GIÁ'!$C$27,$B685)))),1,0)</f>
        <v>0</v>
      </c>
      <c r="O685" s="1" t="str">
        <f t="shared" si="21"/>
        <v/>
      </c>
    </row>
    <row r="686" customHeight="1" spans="1:15">
      <c r="A686" s="1" t="str">
        <f>IF('🔩 PISTON'!A730="","",'🔩 PISTON'!A730)</f>
        <v/>
      </c>
      <c r="B686" s="1" t="str">
        <f>IF('🔩 PISTON'!A730="","","Piston "&amp;'🔩 PISTON'!U730)</f>
        <v/>
      </c>
      <c r="C686" s="1" t="str">
        <f>IF('🔩 PISTON'!A730="","","Piston")</f>
        <v/>
      </c>
      <c r="D686" s="1" t="str">
        <f>IF('🔩 PISTON'!A730="","",'🔩 PISTON'!L730)</f>
        <v/>
      </c>
      <c r="E686" s="1" t="str">
        <f>IF('🔩 PISTON'!A730="","",'🔩 PISTON'!M730)</f>
        <v/>
      </c>
      <c r="F686" s="1" t="str">
        <f>IF('🔩 PISTON'!A730="","",'🔩 PISTON'!N730)</f>
        <v/>
      </c>
      <c r="G686" s="1" t="str">
        <f>IF('🔩 PISTON'!A730="","",'🔩 PISTON'!O730)</f>
        <v/>
      </c>
      <c r="H686" s="1" t="str">
        <f>IF('🔩 PISTON'!A730="","",'🔩 PISTON'!P730)</f>
        <v/>
      </c>
      <c r="I686" s="1" t="str">
        <f>IF('🔩 PISTON'!A730="","",'🔩 PISTON'!Q730)</f>
        <v/>
      </c>
      <c r="J686" s="1" t="str">
        <f>IF('🔩 PISTON'!A730="","",'🔩 PISTON'!D730)</f>
        <v/>
      </c>
      <c r="L686" s="1">
        <f>N(L685)+IF(AND('🔎 TRA CỨU NHANH'!$C$2&lt;&gt;"",OR(ISNUMBER(SEARCH('🔎 TRA CỨU NHANH'!$C$2,$A686)),ISNUMBER(SEARCH('🔎 TRA CỨU NHANH'!$C$2,$B686)))),1,0)</f>
        <v>0</v>
      </c>
      <c r="M686" s="1" t="str">
        <f t="shared" si="20"/>
        <v/>
      </c>
      <c r="N686" s="1">
        <f>N(N685)+IF(AND('💰 BÁO GIÁ'!$C$27&lt;&gt;"",OR(ISNUMBER(SEARCH('💰 BÁO GIÁ'!$C$27,$A686)),ISNUMBER(SEARCH('💰 BÁO GIÁ'!$C$27,$B686)))),1,0)</f>
        <v>0</v>
      </c>
      <c r="O686" s="1" t="str">
        <f t="shared" si="21"/>
        <v/>
      </c>
    </row>
    <row r="687" customHeight="1" spans="1:15">
      <c r="A687" s="1" t="str">
        <f>IF('🔩 PISTON'!A731="","",'🔩 PISTON'!A731)</f>
        <v/>
      </c>
      <c r="B687" s="1" t="str">
        <f>IF('🔩 PISTON'!A731="","","Piston "&amp;'🔩 PISTON'!U731)</f>
        <v/>
      </c>
      <c r="C687" s="1" t="str">
        <f>IF('🔩 PISTON'!A731="","","Piston")</f>
        <v/>
      </c>
      <c r="D687" s="1" t="str">
        <f>IF('🔩 PISTON'!A731="","",'🔩 PISTON'!L731)</f>
        <v/>
      </c>
      <c r="E687" s="1" t="str">
        <f>IF('🔩 PISTON'!A731="","",'🔩 PISTON'!M731)</f>
        <v/>
      </c>
      <c r="F687" s="1" t="str">
        <f>IF('🔩 PISTON'!A731="","",'🔩 PISTON'!N731)</f>
        <v/>
      </c>
      <c r="G687" s="1" t="str">
        <f>IF('🔩 PISTON'!A731="","",'🔩 PISTON'!O731)</f>
        <v/>
      </c>
      <c r="H687" s="1" t="str">
        <f>IF('🔩 PISTON'!A731="","",'🔩 PISTON'!P731)</f>
        <v/>
      </c>
      <c r="I687" s="1" t="str">
        <f>IF('🔩 PISTON'!A731="","",'🔩 PISTON'!Q731)</f>
        <v/>
      </c>
      <c r="J687" s="1" t="str">
        <f>IF('🔩 PISTON'!A731="","",'🔩 PISTON'!D731)</f>
        <v/>
      </c>
      <c r="L687" s="1">
        <f>N(L686)+IF(AND('🔎 TRA CỨU NHANH'!$C$2&lt;&gt;"",OR(ISNUMBER(SEARCH('🔎 TRA CỨU NHANH'!$C$2,$A687)),ISNUMBER(SEARCH('🔎 TRA CỨU NHANH'!$C$2,$B687)))),1,0)</f>
        <v>0</v>
      </c>
      <c r="M687" s="1" t="str">
        <f t="shared" si="20"/>
        <v/>
      </c>
      <c r="N687" s="1">
        <f>N(N686)+IF(AND('💰 BÁO GIÁ'!$C$27&lt;&gt;"",OR(ISNUMBER(SEARCH('💰 BÁO GIÁ'!$C$27,$A687)),ISNUMBER(SEARCH('💰 BÁO GIÁ'!$C$27,$B687)))),1,0)</f>
        <v>0</v>
      </c>
      <c r="O687" s="1" t="str">
        <f t="shared" si="21"/>
        <v/>
      </c>
    </row>
    <row r="688" customHeight="1" spans="1:15">
      <c r="A688" s="1" t="str">
        <f>IF('🔩 PISTON'!A732="","",'🔩 PISTON'!A732)</f>
        <v/>
      </c>
      <c r="B688" s="1" t="str">
        <f>IF('🔩 PISTON'!A732="","","Piston "&amp;'🔩 PISTON'!U732)</f>
        <v/>
      </c>
      <c r="C688" s="1" t="str">
        <f>IF('🔩 PISTON'!A732="","","Piston")</f>
        <v/>
      </c>
      <c r="D688" s="1" t="str">
        <f>IF('🔩 PISTON'!A732="","",'🔩 PISTON'!L732)</f>
        <v/>
      </c>
      <c r="E688" s="1" t="str">
        <f>IF('🔩 PISTON'!A732="","",'🔩 PISTON'!M732)</f>
        <v/>
      </c>
      <c r="F688" s="1" t="str">
        <f>IF('🔩 PISTON'!A732="","",'🔩 PISTON'!N732)</f>
        <v/>
      </c>
      <c r="G688" s="1" t="str">
        <f>IF('🔩 PISTON'!A732="","",'🔩 PISTON'!O732)</f>
        <v/>
      </c>
      <c r="H688" s="1" t="str">
        <f>IF('🔩 PISTON'!A732="","",'🔩 PISTON'!P732)</f>
        <v/>
      </c>
      <c r="I688" s="1" t="str">
        <f>IF('🔩 PISTON'!A732="","",'🔩 PISTON'!Q732)</f>
        <v/>
      </c>
      <c r="J688" s="1" t="str">
        <f>IF('🔩 PISTON'!A732="","",'🔩 PISTON'!D732)</f>
        <v/>
      </c>
      <c r="L688" s="1">
        <f>N(L687)+IF(AND('🔎 TRA CỨU NHANH'!$C$2&lt;&gt;"",OR(ISNUMBER(SEARCH('🔎 TRA CỨU NHANH'!$C$2,$A688)),ISNUMBER(SEARCH('🔎 TRA CỨU NHANH'!$C$2,$B688)))),1,0)</f>
        <v>0</v>
      </c>
      <c r="M688" s="1" t="str">
        <f t="shared" si="20"/>
        <v/>
      </c>
      <c r="N688" s="1">
        <f>N(N687)+IF(AND('💰 BÁO GIÁ'!$C$27&lt;&gt;"",OR(ISNUMBER(SEARCH('💰 BÁO GIÁ'!$C$27,$A688)),ISNUMBER(SEARCH('💰 BÁO GIÁ'!$C$27,$B688)))),1,0)</f>
        <v>0</v>
      </c>
      <c r="O688" s="1" t="str">
        <f t="shared" si="21"/>
        <v/>
      </c>
    </row>
    <row r="689" customHeight="1" spans="1:15">
      <c r="A689" s="1" t="str">
        <f>IF('🔩 PISTON'!A733="","",'🔩 PISTON'!A733)</f>
        <v/>
      </c>
      <c r="B689" s="1" t="str">
        <f>IF('🔩 PISTON'!A733="","","Piston "&amp;'🔩 PISTON'!U733)</f>
        <v/>
      </c>
      <c r="C689" s="1" t="str">
        <f>IF('🔩 PISTON'!A733="","","Piston")</f>
        <v/>
      </c>
      <c r="D689" s="1" t="str">
        <f>IF('🔩 PISTON'!A733="","",'🔩 PISTON'!L733)</f>
        <v/>
      </c>
      <c r="E689" s="1" t="str">
        <f>IF('🔩 PISTON'!A733="","",'🔩 PISTON'!M733)</f>
        <v/>
      </c>
      <c r="F689" s="1" t="str">
        <f>IF('🔩 PISTON'!A733="","",'🔩 PISTON'!N733)</f>
        <v/>
      </c>
      <c r="G689" s="1" t="str">
        <f>IF('🔩 PISTON'!A733="","",'🔩 PISTON'!O733)</f>
        <v/>
      </c>
      <c r="H689" s="1" t="str">
        <f>IF('🔩 PISTON'!A733="","",'🔩 PISTON'!P733)</f>
        <v/>
      </c>
      <c r="I689" s="1" t="str">
        <f>IF('🔩 PISTON'!A733="","",'🔩 PISTON'!Q733)</f>
        <v/>
      </c>
      <c r="J689" s="1" t="str">
        <f>IF('🔩 PISTON'!A733="","",'🔩 PISTON'!D733)</f>
        <v/>
      </c>
      <c r="L689" s="1">
        <f>N(L688)+IF(AND('🔎 TRA CỨU NHANH'!$C$2&lt;&gt;"",OR(ISNUMBER(SEARCH('🔎 TRA CỨU NHANH'!$C$2,$A689)),ISNUMBER(SEARCH('🔎 TRA CỨU NHANH'!$C$2,$B689)))),1,0)</f>
        <v>0</v>
      </c>
      <c r="M689" s="1" t="str">
        <f t="shared" si="20"/>
        <v/>
      </c>
      <c r="N689" s="1">
        <f>N(N688)+IF(AND('💰 BÁO GIÁ'!$C$27&lt;&gt;"",OR(ISNUMBER(SEARCH('💰 BÁO GIÁ'!$C$27,$A689)),ISNUMBER(SEARCH('💰 BÁO GIÁ'!$C$27,$B689)))),1,0)</f>
        <v>0</v>
      </c>
      <c r="O689" s="1" t="str">
        <f t="shared" si="21"/>
        <v/>
      </c>
    </row>
    <row r="690" customHeight="1" spans="1:15">
      <c r="A690" s="1" t="str">
        <f>IF('🔩 PISTON'!A734="","",'🔩 PISTON'!A734)</f>
        <v/>
      </c>
      <c r="B690" s="1" t="str">
        <f>IF('🔩 PISTON'!A734="","","Piston "&amp;'🔩 PISTON'!U734)</f>
        <v/>
      </c>
      <c r="C690" s="1" t="str">
        <f>IF('🔩 PISTON'!A734="","","Piston")</f>
        <v/>
      </c>
      <c r="D690" s="1" t="str">
        <f>IF('🔩 PISTON'!A734="","",'🔩 PISTON'!L734)</f>
        <v/>
      </c>
      <c r="E690" s="1" t="str">
        <f>IF('🔩 PISTON'!A734="","",'🔩 PISTON'!M734)</f>
        <v/>
      </c>
      <c r="F690" s="1" t="str">
        <f>IF('🔩 PISTON'!A734="","",'🔩 PISTON'!N734)</f>
        <v/>
      </c>
      <c r="G690" s="1" t="str">
        <f>IF('🔩 PISTON'!A734="","",'🔩 PISTON'!O734)</f>
        <v/>
      </c>
      <c r="H690" s="1" t="str">
        <f>IF('🔩 PISTON'!A734="","",'🔩 PISTON'!P734)</f>
        <v/>
      </c>
      <c r="I690" s="1" t="str">
        <f>IF('🔩 PISTON'!A734="","",'🔩 PISTON'!Q734)</f>
        <v/>
      </c>
      <c r="J690" s="1" t="str">
        <f>IF('🔩 PISTON'!A734="","",'🔩 PISTON'!D734)</f>
        <v/>
      </c>
      <c r="L690" s="1">
        <f>N(L689)+IF(AND('🔎 TRA CỨU NHANH'!$C$2&lt;&gt;"",OR(ISNUMBER(SEARCH('🔎 TRA CỨU NHANH'!$C$2,$A690)),ISNUMBER(SEARCH('🔎 TRA CỨU NHANH'!$C$2,$B690)))),1,0)</f>
        <v>0</v>
      </c>
      <c r="M690" s="1" t="str">
        <f t="shared" si="20"/>
        <v/>
      </c>
      <c r="N690" s="1">
        <f>N(N689)+IF(AND('💰 BÁO GIÁ'!$C$27&lt;&gt;"",OR(ISNUMBER(SEARCH('💰 BÁO GIÁ'!$C$27,$A690)),ISNUMBER(SEARCH('💰 BÁO GIÁ'!$C$27,$B690)))),1,0)</f>
        <v>0</v>
      </c>
      <c r="O690" s="1" t="str">
        <f t="shared" si="21"/>
        <v/>
      </c>
    </row>
    <row r="691" customHeight="1" spans="1:15">
      <c r="A691" s="1" t="str">
        <f>IF('🔩 PISTON'!A735="","",'🔩 PISTON'!A735)</f>
        <v/>
      </c>
      <c r="B691" s="1" t="str">
        <f>IF('🔩 PISTON'!A735="","","Piston "&amp;'🔩 PISTON'!U735)</f>
        <v/>
      </c>
      <c r="C691" s="1" t="str">
        <f>IF('🔩 PISTON'!A735="","","Piston")</f>
        <v/>
      </c>
      <c r="D691" s="1" t="str">
        <f>IF('🔩 PISTON'!A735="","",'🔩 PISTON'!L735)</f>
        <v/>
      </c>
      <c r="E691" s="1" t="str">
        <f>IF('🔩 PISTON'!A735="","",'🔩 PISTON'!M735)</f>
        <v/>
      </c>
      <c r="F691" s="1" t="str">
        <f>IF('🔩 PISTON'!A735="","",'🔩 PISTON'!N735)</f>
        <v/>
      </c>
      <c r="G691" s="1" t="str">
        <f>IF('🔩 PISTON'!A735="","",'🔩 PISTON'!O735)</f>
        <v/>
      </c>
      <c r="H691" s="1" t="str">
        <f>IF('🔩 PISTON'!A735="","",'🔩 PISTON'!P735)</f>
        <v/>
      </c>
      <c r="I691" s="1" t="str">
        <f>IF('🔩 PISTON'!A735="","",'🔩 PISTON'!Q735)</f>
        <v/>
      </c>
      <c r="J691" s="1" t="str">
        <f>IF('🔩 PISTON'!A735="","",'🔩 PISTON'!D735)</f>
        <v/>
      </c>
      <c r="L691" s="1">
        <f>N(L690)+IF(AND('🔎 TRA CỨU NHANH'!$C$2&lt;&gt;"",OR(ISNUMBER(SEARCH('🔎 TRA CỨU NHANH'!$C$2,$A691)),ISNUMBER(SEARCH('🔎 TRA CỨU NHANH'!$C$2,$B691)))),1,0)</f>
        <v>0</v>
      </c>
      <c r="M691" s="1" t="str">
        <f t="shared" si="20"/>
        <v/>
      </c>
      <c r="N691" s="1">
        <f>N(N690)+IF(AND('💰 BÁO GIÁ'!$C$27&lt;&gt;"",OR(ISNUMBER(SEARCH('💰 BÁO GIÁ'!$C$27,$A691)),ISNUMBER(SEARCH('💰 BÁO GIÁ'!$C$27,$B691)))),1,0)</f>
        <v>0</v>
      </c>
      <c r="O691" s="1" t="str">
        <f t="shared" si="21"/>
        <v/>
      </c>
    </row>
    <row r="692" customHeight="1" spans="1:15">
      <c r="A692" s="1" t="str">
        <f>IF('🔩 PISTON'!A736="","",'🔩 PISTON'!A736)</f>
        <v/>
      </c>
      <c r="B692" s="1" t="str">
        <f>IF('🔩 PISTON'!A736="","","Piston "&amp;'🔩 PISTON'!U736)</f>
        <v/>
      </c>
      <c r="C692" s="1" t="str">
        <f>IF('🔩 PISTON'!A736="","","Piston")</f>
        <v/>
      </c>
      <c r="D692" s="1" t="str">
        <f>IF('🔩 PISTON'!A736="","",'🔩 PISTON'!L736)</f>
        <v/>
      </c>
      <c r="E692" s="1" t="str">
        <f>IF('🔩 PISTON'!A736="","",'🔩 PISTON'!M736)</f>
        <v/>
      </c>
      <c r="F692" s="1" t="str">
        <f>IF('🔩 PISTON'!A736="","",'🔩 PISTON'!N736)</f>
        <v/>
      </c>
      <c r="G692" s="1" t="str">
        <f>IF('🔩 PISTON'!A736="","",'🔩 PISTON'!O736)</f>
        <v/>
      </c>
      <c r="H692" s="1" t="str">
        <f>IF('🔩 PISTON'!A736="","",'🔩 PISTON'!P736)</f>
        <v/>
      </c>
      <c r="I692" s="1" t="str">
        <f>IF('🔩 PISTON'!A736="","",'🔩 PISTON'!Q736)</f>
        <v/>
      </c>
      <c r="J692" s="1" t="str">
        <f>IF('🔩 PISTON'!A736="","",'🔩 PISTON'!D736)</f>
        <v/>
      </c>
      <c r="L692" s="1">
        <f>N(L691)+IF(AND('🔎 TRA CỨU NHANH'!$C$2&lt;&gt;"",OR(ISNUMBER(SEARCH('🔎 TRA CỨU NHANH'!$C$2,$A692)),ISNUMBER(SEARCH('🔎 TRA CỨU NHANH'!$C$2,$B692)))),1,0)</f>
        <v>0</v>
      </c>
      <c r="M692" s="1" t="str">
        <f t="shared" si="20"/>
        <v/>
      </c>
      <c r="N692" s="1">
        <f>N(N691)+IF(AND('💰 BÁO GIÁ'!$C$27&lt;&gt;"",OR(ISNUMBER(SEARCH('💰 BÁO GIÁ'!$C$27,$A692)),ISNUMBER(SEARCH('💰 BÁO GIÁ'!$C$27,$B692)))),1,0)</f>
        <v>0</v>
      </c>
      <c r="O692" s="1" t="str">
        <f t="shared" si="21"/>
        <v/>
      </c>
    </row>
    <row r="693" customHeight="1" spans="1:15">
      <c r="A693" s="1" t="str">
        <f>IF('🔩 PISTON'!A737="","",'🔩 PISTON'!A737)</f>
        <v/>
      </c>
      <c r="B693" s="1" t="str">
        <f>IF('🔩 PISTON'!A737="","","Piston "&amp;'🔩 PISTON'!U737)</f>
        <v/>
      </c>
      <c r="C693" s="1" t="str">
        <f>IF('🔩 PISTON'!A737="","","Piston")</f>
        <v/>
      </c>
      <c r="D693" s="1" t="str">
        <f>IF('🔩 PISTON'!A737="","",'🔩 PISTON'!L737)</f>
        <v/>
      </c>
      <c r="E693" s="1" t="str">
        <f>IF('🔩 PISTON'!A737="","",'🔩 PISTON'!M737)</f>
        <v/>
      </c>
      <c r="F693" s="1" t="str">
        <f>IF('🔩 PISTON'!A737="","",'🔩 PISTON'!N737)</f>
        <v/>
      </c>
      <c r="G693" s="1" t="str">
        <f>IF('🔩 PISTON'!A737="","",'🔩 PISTON'!O737)</f>
        <v/>
      </c>
      <c r="H693" s="1" t="str">
        <f>IF('🔩 PISTON'!A737="","",'🔩 PISTON'!P737)</f>
        <v/>
      </c>
      <c r="I693" s="1" t="str">
        <f>IF('🔩 PISTON'!A737="","",'🔩 PISTON'!Q737)</f>
        <v/>
      </c>
      <c r="J693" s="1" t="str">
        <f>IF('🔩 PISTON'!A737="","",'🔩 PISTON'!D737)</f>
        <v/>
      </c>
      <c r="L693" s="1">
        <f>N(L692)+IF(AND('🔎 TRA CỨU NHANH'!$C$2&lt;&gt;"",OR(ISNUMBER(SEARCH('🔎 TRA CỨU NHANH'!$C$2,$A693)),ISNUMBER(SEARCH('🔎 TRA CỨU NHANH'!$C$2,$B693)))),1,0)</f>
        <v>0</v>
      </c>
      <c r="M693" s="1" t="str">
        <f t="shared" si="20"/>
        <v/>
      </c>
      <c r="N693" s="1">
        <f>N(N692)+IF(AND('💰 BÁO GIÁ'!$C$27&lt;&gt;"",OR(ISNUMBER(SEARCH('💰 BÁO GIÁ'!$C$27,$A693)),ISNUMBER(SEARCH('💰 BÁO GIÁ'!$C$27,$B693)))),1,0)</f>
        <v>0</v>
      </c>
      <c r="O693" s="1" t="str">
        <f t="shared" si="21"/>
        <v/>
      </c>
    </row>
    <row r="694" customHeight="1" spans="1:15">
      <c r="A694" s="1" t="str">
        <f>IF('🔩 PISTON'!A738="","",'🔩 PISTON'!A738)</f>
        <v/>
      </c>
      <c r="B694" s="1" t="str">
        <f>IF('🔩 PISTON'!A738="","","Piston "&amp;'🔩 PISTON'!U738)</f>
        <v/>
      </c>
      <c r="C694" s="1" t="str">
        <f>IF('🔩 PISTON'!A738="","","Piston")</f>
        <v/>
      </c>
      <c r="D694" s="1" t="str">
        <f>IF('🔩 PISTON'!A738="","",'🔩 PISTON'!L738)</f>
        <v/>
      </c>
      <c r="E694" s="1" t="str">
        <f>IF('🔩 PISTON'!A738="","",'🔩 PISTON'!M738)</f>
        <v/>
      </c>
      <c r="F694" s="1" t="str">
        <f>IF('🔩 PISTON'!A738="","",'🔩 PISTON'!N738)</f>
        <v/>
      </c>
      <c r="G694" s="1" t="str">
        <f>IF('🔩 PISTON'!A738="","",'🔩 PISTON'!O738)</f>
        <v/>
      </c>
      <c r="H694" s="1" t="str">
        <f>IF('🔩 PISTON'!A738="","",'🔩 PISTON'!P738)</f>
        <v/>
      </c>
      <c r="I694" s="1" t="str">
        <f>IF('🔩 PISTON'!A738="","",'🔩 PISTON'!Q738)</f>
        <v/>
      </c>
      <c r="J694" s="1" t="str">
        <f>IF('🔩 PISTON'!A738="","",'🔩 PISTON'!D738)</f>
        <v/>
      </c>
      <c r="L694" s="1">
        <f>N(L693)+IF(AND('🔎 TRA CỨU NHANH'!$C$2&lt;&gt;"",OR(ISNUMBER(SEARCH('🔎 TRA CỨU NHANH'!$C$2,$A694)),ISNUMBER(SEARCH('🔎 TRA CỨU NHANH'!$C$2,$B694)))),1,0)</f>
        <v>0</v>
      </c>
      <c r="M694" s="1" t="str">
        <f t="shared" si="20"/>
        <v/>
      </c>
      <c r="N694" s="1">
        <f>N(N693)+IF(AND('💰 BÁO GIÁ'!$C$27&lt;&gt;"",OR(ISNUMBER(SEARCH('💰 BÁO GIÁ'!$C$27,$A694)),ISNUMBER(SEARCH('💰 BÁO GIÁ'!$C$27,$B694)))),1,0)</f>
        <v>0</v>
      </c>
      <c r="O694" s="1" t="str">
        <f t="shared" si="21"/>
        <v/>
      </c>
    </row>
    <row r="695" customHeight="1" spans="1:15">
      <c r="A695" s="1" t="str">
        <f>IF('🔩 PISTON'!A739="","",'🔩 PISTON'!A739)</f>
        <v/>
      </c>
      <c r="B695" s="1" t="str">
        <f>IF('🔩 PISTON'!A739="","","Piston "&amp;'🔩 PISTON'!U739)</f>
        <v/>
      </c>
      <c r="C695" s="1" t="str">
        <f>IF('🔩 PISTON'!A739="","","Piston")</f>
        <v/>
      </c>
      <c r="D695" s="1" t="str">
        <f>IF('🔩 PISTON'!A739="","",'🔩 PISTON'!L739)</f>
        <v/>
      </c>
      <c r="E695" s="1" t="str">
        <f>IF('🔩 PISTON'!A739="","",'🔩 PISTON'!M739)</f>
        <v/>
      </c>
      <c r="F695" s="1" t="str">
        <f>IF('🔩 PISTON'!A739="","",'🔩 PISTON'!N739)</f>
        <v/>
      </c>
      <c r="G695" s="1" t="str">
        <f>IF('🔩 PISTON'!A739="","",'🔩 PISTON'!O739)</f>
        <v/>
      </c>
      <c r="H695" s="1" t="str">
        <f>IF('🔩 PISTON'!A739="","",'🔩 PISTON'!P739)</f>
        <v/>
      </c>
      <c r="I695" s="1" t="str">
        <f>IF('🔩 PISTON'!A739="","",'🔩 PISTON'!Q739)</f>
        <v/>
      </c>
      <c r="J695" s="1" t="str">
        <f>IF('🔩 PISTON'!A739="","",'🔩 PISTON'!D739)</f>
        <v/>
      </c>
      <c r="L695" s="1">
        <f>N(L694)+IF(AND('🔎 TRA CỨU NHANH'!$C$2&lt;&gt;"",OR(ISNUMBER(SEARCH('🔎 TRA CỨU NHANH'!$C$2,$A695)),ISNUMBER(SEARCH('🔎 TRA CỨU NHANH'!$C$2,$B695)))),1,0)</f>
        <v>0</v>
      </c>
      <c r="M695" s="1" t="str">
        <f t="shared" si="20"/>
        <v/>
      </c>
      <c r="N695" s="1">
        <f>N(N694)+IF(AND('💰 BÁO GIÁ'!$C$27&lt;&gt;"",OR(ISNUMBER(SEARCH('💰 BÁO GIÁ'!$C$27,$A695)),ISNUMBER(SEARCH('💰 BÁO GIÁ'!$C$27,$B695)))),1,0)</f>
        <v>0</v>
      </c>
      <c r="O695" s="1" t="str">
        <f t="shared" si="21"/>
        <v/>
      </c>
    </row>
    <row r="696" customHeight="1" spans="1:15">
      <c r="A696" s="1" t="str">
        <f>IF('🔩 PISTON'!A740="","",'🔩 PISTON'!A740)</f>
        <v/>
      </c>
      <c r="B696" s="1" t="str">
        <f>IF('🔩 PISTON'!A740="","","Piston "&amp;'🔩 PISTON'!U740)</f>
        <v/>
      </c>
      <c r="C696" s="1" t="str">
        <f>IF('🔩 PISTON'!A740="","","Piston")</f>
        <v/>
      </c>
      <c r="D696" s="1" t="str">
        <f>IF('🔩 PISTON'!A740="","",'🔩 PISTON'!L740)</f>
        <v/>
      </c>
      <c r="E696" s="1" t="str">
        <f>IF('🔩 PISTON'!A740="","",'🔩 PISTON'!M740)</f>
        <v/>
      </c>
      <c r="F696" s="1" t="str">
        <f>IF('🔩 PISTON'!A740="","",'🔩 PISTON'!N740)</f>
        <v/>
      </c>
      <c r="G696" s="1" t="str">
        <f>IF('🔩 PISTON'!A740="","",'🔩 PISTON'!O740)</f>
        <v/>
      </c>
      <c r="H696" s="1" t="str">
        <f>IF('🔩 PISTON'!A740="","",'🔩 PISTON'!P740)</f>
        <v/>
      </c>
      <c r="I696" s="1" t="str">
        <f>IF('🔩 PISTON'!A740="","",'🔩 PISTON'!Q740)</f>
        <v/>
      </c>
      <c r="J696" s="1" t="str">
        <f>IF('🔩 PISTON'!A740="","",'🔩 PISTON'!D740)</f>
        <v/>
      </c>
      <c r="L696" s="1">
        <f>N(L695)+IF(AND('🔎 TRA CỨU NHANH'!$C$2&lt;&gt;"",OR(ISNUMBER(SEARCH('🔎 TRA CỨU NHANH'!$C$2,$A696)),ISNUMBER(SEARCH('🔎 TRA CỨU NHANH'!$C$2,$B696)))),1,0)</f>
        <v>0</v>
      </c>
      <c r="M696" s="1" t="str">
        <f t="shared" si="20"/>
        <v/>
      </c>
      <c r="N696" s="1">
        <f>N(N695)+IF(AND('💰 BÁO GIÁ'!$C$27&lt;&gt;"",OR(ISNUMBER(SEARCH('💰 BÁO GIÁ'!$C$27,$A696)),ISNUMBER(SEARCH('💰 BÁO GIÁ'!$C$27,$B696)))),1,0)</f>
        <v>0</v>
      </c>
      <c r="O696" s="1" t="str">
        <f t="shared" si="21"/>
        <v/>
      </c>
    </row>
    <row r="697" customHeight="1" spans="1:15">
      <c r="A697" s="1" t="str">
        <f>IF('🔩 PISTON'!A741="","",'🔩 PISTON'!A741)</f>
        <v/>
      </c>
      <c r="B697" s="1" t="str">
        <f>IF('🔩 PISTON'!A741="","","Piston "&amp;'🔩 PISTON'!U741)</f>
        <v/>
      </c>
      <c r="C697" s="1" t="str">
        <f>IF('🔩 PISTON'!A741="","","Piston")</f>
        <v/>
      </c>
      <c r="D697" s="1" t="str">
        <f>IF('🔩 PISTON'!A741="","",'🔩 PISTON'!L741)</f>
        <v/>
      </c>
      <c r="E697" s="1" t="str">
        <f>IF('🔩 PISTON'!A741="","",'🔩 PISTON'!M741)</f>
        <v/>
      </c>
      <c r="F697" s="1" t="str">
        <f>IF('🔩 PISTON'!A741="","",'🔩 PISTON'!N741)</f>
        <v/>
      </c>
      <c r="G697" s="1" t="str">
        <f>IF('🔩 PISTON'!A741="","",'🔩 PISTON'!O741)</f>
        <v/>
      </c>
      <c r="H697" s="1" t="str">
        <f>IF('🔩 PISTON'!A741="","",'🔩 PISTON'!P741)</f>
        <v/>
      </c>
      <c r="I697" s="1" t="str">
        <f>IF('🔩 PISTON'!A741="","",'🔩 PISTON'!Q741)</f>
        <v/>
      </c>
      <c r="J697" s="1" t="str">
        <f>IF('🔩 PISTON'!A741="","",'🔩 PISTON'!D741)</f>
        <v/>
      </c>
      <c r="L697" s="1">
        <f>N(L696)+IF(AND('🔎 TRA CỨU NHANH'!$C$2&lt;&gt;"",OR(ISNUMBER(SEARCH('🔎 TRA CỨU NHANH'!$C$2,$A697)),ISNUMBER(SEARCH('🔎 TRA CỨU NHANH'!$C$2,$B697)))),1,0)</f>
        <v>0</v>
      </c>
      <c r="M697" s="1" t="str">
        <f t="shared" si="20"/>
        <v/>
      </c>
      <c r="N697" s="1">
        <f>N(N696)+IF(AND('💰 BÁO GIÁ'!$C$27&lt;&gt;"",OR(ISNUMBER(SEARCH('💰 BÁO GIÁ'!$C$27,$A697)),ISNUMBER(SEARCH('💰 BÁO GIÁ'!$C$27,$B697)))),1,0)</f>
        <v>0</v>
      </c>
      <c r="O697" s="1" t="str">
        <f t="shared" si="21"/>
        <v/>
      </c>
    </row>
    <row r="698" customHeight="1" spans="1:15">
      <c r="A698" s="1" t="str">
        <f>IF('🔩 PISTON'!A742="","",'🔩 PISTON'!A742)</f>
        <v/>
      </c>
      <c r="B698" s="1" t="str">
        <f>IF('🔩 PISTON'!A742="","","Piston "&amp;'🔩 PISTON'!U742)</f>
        <v/>
      </c>
      <c r="C698" s="1" t="str">
        <f>IF('🔩 PISTON'!A742="","","Piston")</f>
        <v/>
      </c>
      <c r="D698" s="1" t="str">
        <f>IF('🔩 PISTON'!A742="","",'🔩 PISTON'!L742)</f>
        <v/>
      </c>
      <c r="E698" s="1" t="str">
        <f>IF('🔩 PISTON'!A742="","",'🔩 PISTON'!M742)</f>
        <v/>
      </c>
      <c r="F698" s="1" t="str">
        <f>IF('🔩 PISTON'!A742="","",'🔩 PISTON'!N742)</f>
        <v/>
      </c>
      <c r="G698" s="1" t="str">
        <f>IF('🔩 PISTON'!A742="","",'🔩 PISTON'!O742)</f>
        <v/>
      </c>
      <c r="H698" s="1" t="str">
        <f>IF('🔩 PISTON'!A742="","",'🔩 PISTON'!P742)</f>
        <v/>
      </c>
      <c r="I698" s="1" t="str">
        <f>IF('🔩 PISTON'!A742="","",'🔩 PISTON'!Q742)</f>
        <v/>
      </c>
      <c r="J698" s="1" t="str">
        <f>IF('🔩 PISTON'!A742="","",'🔩 PISTON'!D742)</f>
        <v/>
      </c>
      <c r="L698" s="1">
        <f>N(L697)+IF(AND('🔎 TRA CỨU NHANH'!$C$2&lt;&gt;"",OR(ISNUMBER(SEARCH('🔎 TRA CỨU NHANH'!$C$2,$A698)),ISNUMBER(SEARCH('🔎 TRA CỨU NHANH'!$C$2,$B698)))),1,0)</f>
        <v>0</v>
      </c>
      <c r="M698" s="1" t="str">
        <f t="shared" si="20"/>
        <v/>
      </c>
      <c r="N698" s="1">
        <f>N(N697)+IF(AND('💰 BÁO GIÁ'!$C$27&lt;&gt;"",OR(ISNUMBER(SEARCH('💰 BÁO GIÁ'!$C$27,$A698)),ISNUMBER(SEARCH('💰 BÁO GIÁ'!$C$27,$B698)))),1,0)</f>
        <v>0</v>
      </c>
      <c r="O698" s="1" t="str">
        <f t="shared" si="21"/>
        <v/>
      </c>
    </row>
    <row r="699" customHeight="1" spans="1:15">
      <c r="A699" s="1" t="str">
        <f>IF('🔩 PISTON'!A743="","",'🔩 PISTON'!A743)</f>
        <v/>
      </c>
      <c r="B699" s="1" t="str">
        <f>IF('🔩 PISTON'!A743="","","Piston "&amp;'🔩 PISTON'!U743)</f>
        <v/>
      </c>
      <c r="C699" s="1" t="str">
        <f>IF('🔩 PISTON'!A743="","","Piston")</f>
        <v/>
      </c>
      <c r="D699" s="1" t="str">
        <f>IF('🔩 PISTON'!A743="","",'🔩 PISTON'!L743)</f>
        <v/>
      </c>
      <c r="E699" s="1" t="str">
        <f>IF('🔩 PISTON'!A743="","",'🔩 PISTON'!M743)</f>
        <v/>
      </c>
      <c r="F699" s="1" t="str">
        <f>IF('🔩 PISTON'!A743="","",'🔩 PISTON'!N743)</f>
        <v/>
      </c>
      <c r="G699" s="1" t="str">
        <f>IF('🔩 PISTON'!A743="","",'🔩 PISTON'!O743)</f>
        <v/>
      </c>
      <c r="H699" s="1" t="str">
        <f>IF('🔩 PISTON'!A743="","",'🔩 PISTON'!P743)</f>
        <v/>
      </c>
      <c r="I699" s="1" t="str">
        <f>IF('🔩 PISTON'!A743="","",'🔩 PISTON'!Q743)</f>
        <v/>
      </c>
      <c r="J699" s="1" t="str">
        <f>IF('🔩 PISTON'!A743="","",'🔩 PISTON'!D743)</f>
        <v/>
      </c>
      <c r="L699" s="1">
        <f>N(L698)+IF(AND('🔎 TRA CỨU NHANH'!$C$2&lt;&gt;"",OR(ISNUMBER(SEARCH('🔎 TRA CỨU NHANH'!$C$2,$A699)),ISNUMBER(SEARCH('🔎 TRA CỨU NHANH'!$C$2,$B699)))),1,0)</f>
        <v>0</v>
      </c>
      <c r="M699" s="1" t="str">
        <f t="shared" si="20"/>
        <v/>
      </c>
      <c r="N699" s="1">
        <f>N(N698)+IF(AND('💰 BÁO GIÁ'!$C$27&lt;&gt;"",OR(ISNUMBER(SEARCH('💰 BÁO GIÁ'!$C$27,$A699)),ISNUMBER(SEARCH('💰 BÁO GIÁ'!$C$27,$B699)))),1,0)</f>
        <v>0</v>
      </c>
      <c r="O699" s="1" t="str">
        <f t="shared" si="21"/>
        <v/>
      </c>
    </row>
    <row r="700" customHeight="1" spans="1:15">
      <c r="A700" s="1" t="str">
        <f>IF('🔩 PISTON'!A744="","",'🔩 PISTON'!A744)</f>
        <v/>
      </c>
      <c r="B700" s="1" t="str">
        <f>IF('🔩 PISTON'!A744="","","Piston "&amp;'🔩 PISTON'!U744)</f>
        <v/>
      </c>
      <c r="C700" s="1" t="str">
        <f>IF('🔩 PISTON'!A744="","","Piston")</f>
        <v/>
      </c>
      <c r="D700" s="1" t="str">
        <f>IF('🔩 PISTON'!A744="","",'🔩 PISTON'!L744)</f>
        <v/>
      </c>
      <c r="E700" s="1" t="str">
        <f>IF('🔩 PISTON'!A744="","",'🔩 PISTON'!M744)</f>
        <v/>
      </c>
      <c r="F700" s="1" t="str">
        <f>IF('🔩 PISTON'!A744="","",'🔩 PISTON'!N744)</f>
        <v/>
      </c>
      <c r="G700" s="1" t="str">
        <f>IF('🔩 PISTON'!A744="","",'🔩 PISTON'!O744)</f>
        <v/>
      </c>
      <c r="H700" s="1" t="str">
        <f>IF('🔩 PISTON'!A744="","",'🔩 PISTON'!P744)</f>
        <v/>
      </c>
      <c r="I700" s="1" t="str">
        <f>IF('🔩 PISTON'!A744="","",'🔩 PISTON'!Q744)</f>
        <v/>
      </c>
      <c r="J700" s="1" t="str">
        <f>IF('🔩 PISTON'!A744="","",'🔩 PISTON'!D744)</f>
        <v/>
      </c>
      <c r="L700" s="1">
        <f>N(L699)+IF(AND('🔎 TRA CỨU NHANH'!$C$2&lt;&gt;"",OR(ISNUMBER(SEARCH('🔎 TRA CỨU NHANH'!$C$2,$A700)),ISNUMBER(SEARCH('🔎 TRA CỨU NHANH'!$C$2,$B700)))),1,0)</f>
        <v>0</v>
      </c>
      <c r="M700" s="1" t="str">
        <f t="shared" si="20"/>
        <v/>
      </c>
      <c r="N700" s="1">
        <f>N(N699)+IF(AND('💰 BÁO GIÁ'!$C$27&lt;&gt;"",OR(ISNUMBER(SEARCH('💰 BÁO GIÁ'!$C$27,$A700)),ISNUMBER(SEARCH('💰 BÁO GIÁ'!$C$27,$B700)))),1,0)</f>
        <v>0</v>
      </c>
      <c r="O700" s="1" t="str">
        <f t="shared" si="21"/>
        <v/>
      </c>
    </row>
    <row r="701" customHeight="1" spans="1:15">
      <c r="A701" s="1" t="str">
        <f>IF('🔩 PISTON'!A745="","",'🔩 PISTON'!A745)</f>
        <v/>
      </c>
      <c r="B701" s="1" t="str">
        <f>IF('🔩 PISTON'!A745="","","Piston "&amp;'🔩 PISTON'!U745)</f>
        <v/>
      </c>
      <c r="C701" s="1" t="str">
        <f>IF('🔩 PISTON'!A745="","","Piston")</f>
        <v/>
      </c>
      <c r="D701" s="1" t="str">
        <f>IF('🔩 PISTON'!A745="","",'🔩 PISTON'!L745)</f>
        <v/>
      </c>
      <c r="E701" s="1" t="str">
        <f>IF('🔩 PISTON'!A745="","",'🔩 PISTON'!M745)</f>
        <v/>
      </c>
      <c r="F701" s="1" t="str">
        <f>IF('🔩 PISTON'!A745="","",'🔩 PISTON'!N745)</f>
        <v/>
      </c>
      <c r="G701" s="1" t="str">
        <f>IF('🔩 PISTON'!A745="","",'🔩 PISTON'!O745)</f>
        <v/>
      </c>
      <c r="H701" s="1" t="str">
        <f>IF('🔩 PISTON'!A745="","",'🔩 PISTON'!P745)</f>
        <v/>
      </c>
      <c r="I701" s="1" t="str">
        <f>IF('🔩 PISTON'!A745="","",'🔩 PISTON'!Q745)</f>
        <v/>
      </c>
      <c r="J701" s="1" t="str">
        <f>IF('🔩 PISTON'!A745="","",'🔩 PISTON'!D745)</f>
        <v/>
      </c>
      <c r="L701" s="1">
        <f>N(L700)+IF(AND('🔎 TRA CỨU NHANH'!$C$2&lt;&gt;"",OR(ISNUMBER(SEARCH('🔎 TRA CỨU NHANH'!$C$2,$A701)),ISNUMBER(SEARCH('🔎 TRA CỨU NHANH'!$C$2,$B701)))),1,0)</f>
        <v>0</v>
      </c>
      <c r="M701" s="1" t="str">
        <f t="shared" si="20"/>
        <v/>
      </c>
      <c r="N701" s="1">
        <f>N(N700)+IF(AND('💰 BÁO GIÁ'!$C$27&lt;&gt;"",OR(ISNUMBER(SEARCH('💰 BÁO GIÁ'!$C$27,$A701)),ISNUMBER(SEARCH('💰 BÁO GIÁ'!$C$27,$B701)))),1,0)</f>
        <v>0</v>
      </c>
      <c r="O701" s="1" t="str">
        <f t="shared" si="21"/>
        <v/>
      </c>
    </row>
    <row r="702" customHeight="1" spans="1:15">
      <c r="A702" s="1" t="str">
        <f>IF('🔩 PISTON'!A746="","",'🔩 PISTON'!A746)</f>
        <v/>
      </c>
      <c r="B702" s="1" t="str">
        <f>IF('🔩 PISTON'!A746="","","Piston "&amp;'🔩 PISTON'!U746)</f>
        <v/>
      </c>
      <c r="C702" s="1" t="str">
        <f>IF('🔩 PISTON'!A746="","","Piston")</f>
        <v/>
      </c>
      <c r="D702" s="1" t="str">
        <f>IF('🔩 PISTON'!A746="","",'🔩 PISTON'!L746)</f>
        <v/>
      </c>
      <c r="E702" s="1" t="str">
        <f>IF('🔩 PISTON'!A746="","",'🔩 PISTON'!M746)</f>
        <v/>
      </c>
      <c r="F702" s="1" t="str">
        <f>IF('🔩 PISTON'!A746="","",'🔩 PISTON'!N746)</f>
        <v/>
      </c>
      <c r="G702" s="1" t="str">
        <f>IF('🔩 PISTON'!A746="","",'🔩 PISTON'!O746)</f>
        <v/>
      </c>
      <c r="H702" s="1" t="str">
        <f>IF('🔩 PISTON'!A746="","",'🔩 PISTON'!P746)</f>
        <v/>
      </c>
      <c r="I702" s="1" t="str">
        <f>IF('🔩 PISTON'!A746="","",'🔩 PISTON'!Q746)</f>
        <v/>
      </c>
      <c r="J702" s="1" t="str">
        <f>IF('🔩 PISTON'!A746="","",'🔩 PISTON'!D746)</f>
        <v/>
      </c>
      <c r="L702" s="1">
        <f>N(L701)+IF(AND('🔎 TRA CỨU NHANH'!$C$2&lt;&gt;"",OR(ISNUMBER(SEARCH('🔎 TRA CỨU NHANH'!$C$2,$A702)),ISNUMBER(SEARCH('🔎 TRA CỨU NHANH'!$C$2,$B702)))),1,0)</f>
        <v>0</v>
      </c>
      <c r="M702" s="1" t="str">
        <f t="shared" si="20"/>
        <v/>
      </c>
      <c r="N702" s="1">
        <f>N(N701)+IF(AND('💰 BÁO GIÁ'!$C$27&lt;&gt;"",OR(ISNUMBER(SEARCH('💰 BÁO GIÁ'!$C$27,$A702)),ISNUMBER(SEARCH('💰 BÁO GIÁ'!$C$27,$B702)))),1,0)</f>
        <v>0</v>
      </c>
      <c r="O702" s="1" t="str">
        <f t="shared" si="21"/>
        <v/>
      </c>
    </row>
    <row r="703" customHeight="1" spans="1:15">
      <c r="A703" s="1" t="str">
        <f>IF('🔩 PISTON'!A747="","",'🔩 PISTON'!A747)</f>
        <v/>
      </c>
      <c r="B703" s="1" t="str">
        <f>IF('🔩 PISTON'!A747="","","Piston "&amp;'🔩 PISTON'!U747)</f>
        <v/>
      </c>
      <c r="C703" s="1" t="str">
        <f>IF('🔩 PISTON'!A747="","","Piston")</f>
        <v/>
      </c>
      <c r="D703" s="1" t="str">
        <f>IF('🔩 PISTON'!A747="","",'🔩 PISTON'!L747)</f>
        <v/>
      </c>
      <c r="E703" s="1" t="str">
        <f>IF('🔩 PISTON'!A747="","",'🔩 PISTON'!M747)</f>
        <v/>
      </c>
      <c r="F703" s="1" t="str">
        <f>IF('🔩 PISTON'!A747="","",'🔩 PISTON'!N747)</f>
        <v/>
      </c>
      <c r="G703" s="1" t="str">
        <f>IF('🔩 PISTON'!A747="","",'🔩 PISTON'!O747)</f>
        <v/>
      </c>
      <c r="H703" s="1" t="str">
        <f>IF('🔩 PISTON'!A747="","",'🔩 PISTON'!P747)</f>
        <v/>
      </c>
      <c r="I703" s="1" t="str">
        <f>IF('🔩 PISTON'!A747="","",'🔩 PISTON'!Q747)</f>
        <v/>
      </c>
      <c r="J703" s="1" t="str">
        <f>IF('🔩 PISTON'!A747="","",'🔩 PISTON'!D747)</f>
        <v/>
      </c>
      <c r="L703" s="1">
        <f>N(L702)+IF(AND('🔎 TRA CỨU NHANH'!$C$2&lt;&gt;"",OR(ISNUMBER(SEARCH('🔎 TRA CỨU NHANH'!$C$2,$A703)),ISNUMBER(SEARCH('🔎 TRA CỨU NHANH'!$C$2,$B703)))),1,0)</f>
        <v>0</v>
      </c>
      <c r="M703" s="1" t="str">
        <f t="shared" si="20"/>
        <v/>
      </c>
      <c r="N703" s="1">
        <f>N(N702)+IF(AND('💰 BÁO GIÁ'!$C$27&lt;&gt;"",OR(ISNUMBER(SEARCH('💰 BÁO GIÁ'!$C$27,$A703)),ISNUMBER(SEARCH('💰 BÁO GIÁ'!$C$27,$B703)))),1,0)</f>
        <v>0</v>
      </c>
      <c r="O703" s="1" t="str">
        <f t="shared" si="21"/>
        <v/>
      </c>
    </row>
    <row r="704" customHeight="1" spans="1:15">
      <c r="A704" s="1" t="str">
        <f>IF('🔩 PISTON'!A748="","",'🔩 PISTON'!A748)</f>
        <v/>
      </c>
      <c r="B704" s="1" t="str">
        <f>IF('🔩 PISTON'!A748="","","Piston "&amp;'🔩 PISTON'!U748)</f>
        <v/>
      </c>
      <c r="C704" s="1" t="str">
        <f>IF('🔩 PISTON'!A748="","","Piston")</f>
        <v/>
      </c>
      <c r="D704" s="1" t="str">
        <f>IF('🔩 PISTON'!A748="","",'🔩 PISTON'!L748)</f>
        <v/>
      </c>
      <c r="E704" s="1" t="str">
        <f>IF('🔩 PISTON'!A748="","",'🔩 PISTON'!M748)</f>
        <v/>
      </c>
      <c r="F704" s="1" t="str">
        <f>IF('🔩 PISTON'!A748="","",'🔩 PISTON'!N748)</f>
        <v/>
      </c>
      <c r="G704" s="1" t="str">
        <f>IF('🔩 PISTON'!A748="","",'🔩 PISTON'!O748)</f>
        <v/>
      </c>
      <c r="H704" s="1" t="str">
        <f>IF('🔩 PISTON'!A748="","",'🔩 PISTON'!P748)</f>
        <v/>
      </c>
      <c r="I704" s="1" t="str">
        <f>IF('🔩 PISTON'!A748="","",'🔩 PISTON'!Q748)</f>
        <v/>
      </c>
      <c r="J704" s="1" t="str">
        <f>IF('🔩 PISTON'!A748="","",'🔩 PISTON'!D748)</f>
        <v/>
      </c>
      <c r="L704" s="1">
        <f>N(L703)+IF(AND('🔎 TRA CỨU NHANH'!$C$2&lt;&gt;"",OR(ISNUMBER(SEARCH('🔎 TRA CỨU NHANH'!$C$2,$A704)),ISNUMBER(SEARCH('🔎 TRA CỨU NHANH'!$C$2,$B704)))),1,0)</f>
        <v>0</v>
      </c>
      <c r="M704" s="1" t="str">
        <f t="shared" si="20"/>
        <v/>
      </c>
      <c r="N704" s="1">
        <f>N(N703)+IF(AND('💰 BÁO GIÁ'!$C$27&lt;&gt;"",OR(ISNUMBER(SEARCH('💰 BÁO GIÁ'!$C$27,$A704)),ISNUMBER(SEARCH('💰 BÁO GIÁ'!$C$27,$B704)))),1,0)</f>
        <v>0</v>
      </c>
      <c r="O704" s="1" t="str">
        <f t="shared" si="21"/>
        <v/>
      </c>
    </row>
    <row r="705" customHeight="1" spans="1:15">
      <c r="A705" s="1" t="str">
        <f>IF('🔩 PISTON'!A749="","",'🔩 PISTON'!A749)</f>
        <v/>
      </c>
      <c r="B705" s="1" t="str">
        <f>IF('🔩 PISTON'!A749="","","Piston "&amp;'🔩 PISTON'!U749)</f>
        <v/>
      </c>
      <c r="C705" s="1" t="str">
        <f>IF('🔩 PISTON'!A749="","","Piston")</f>
        <v/>
      </c>
      <c r="D705" s="1" t="str">
        <f>IF('🔩 PISTON'!A749="","",'🔩 PISTON'!L749)</f>
        <v/>
      </c>
      <c r="E705" s="1" t="str">
        <f>IF('🔩 PISTON'!A749="","",'🔩 PISTON'!M749)</f>
        <v/>
      </c>
      <c r="F705" s="1" t="str">
        <f>IF('🔩 PISTON'!A749="","",'🔩 PISTON'!N749)</f>
        <v/>
      </c>
      <c r="G705" s="1" t="str">
        <f>IF('🔩 PISTON'!A749="","",'🔩 PISTON'!O749)</f>
        <v/>
      </c>
      <c r="H705" s="1" t="str">
        <f>IF('🔩 PISTON'!A749="","",'🔩 PISTON'!P749)</f>
        <v/>
      </c>
      <c r="I705" s="1" t="str">
        <f>IF('🔩 PISTON'!A749="","",'🔩 PISTON'!Q749)</f>
        <v/>
      </c>
      <c r="J705" s="1" t="str">
        <f>IF('🔩 PISTON'!A749="","",'🔩 PISTON'!D749)</f>
        <v/>
      </c>
      <c r="L705" s="1">
        <f>N(L704)+IF(AND('🔎 TRA CỨU NHANH'!$C$2&lt;&gt;"",OR(ISNUMBER(SEARCH('🔎 TRA CỨU NHANH'!$C$2,$A705)),ISNUMBER(SEARCH('🔎 TRA CỨU NHANH'!$C$2,$B705)))),1,0)</f>
        <v>0</v>
      </c>
      <c r="M705" s="1" t="str">
        <f t="shared" si="20"/>
        <v/>
      </c>
      <c r="N705" s="1">
        <f>N(N704)+IF(AND('💰 BÁO GIÁ'!$C$27&lt;&gt;"",OR(ISNUMBER(SEARCH('💰 BÁO GIÁ'!$C$27,$A705)),ISNUMBER(SEARCH('💰 BÁO GIÁ'!$C$27,$B705)))),1,0)</f>
        <v>0</v>
      </c>
      <c r="O705" s="1" t="str">
        <f t="shared" si="21"/>
        <v/>
      </c>
    </row>
    <row r="706" customHeight="1" spans="1:15">
      <c r="A706" s="1" t="str">
        <f>IF('🔩 PISTON'!A750="","",'🔩 PISTON'!A750)</f>
        <v/>
      </c>
      <c r="B706" s="1" t="str">
        <f>IF('🔩 PISTON'!A750="","","Piston "&amp;'🔩 PISTON'!U750)</f>
        <v/>
      </c>
      <c r="C706" s="1" t="str">
        <f>IF('🔩 PISTON'!A750="","","Piston")</f>
        <v/>
      </c>
      <c r="D706" s="1" t="str">
        <f>IF('🔩 PISTON'!A750="","",'🔩 PISTON'!L750)</f>
        <v/>
      </c>
      <c r="E706" s="1" t="str">
        <f>IF('🔩 PISTON'!A750="","",'🔩 PISTON'!M750)</f>
        <v/>
      </c>
      <c r="F706" s="1" t="str">
        <f>IF('🔩 PISTON'!A750="","",'🔩 PISTON'!N750)</f>
        <v/>
      </c>
      <c r="G706" s="1" t="str">
        <f>IF('🔩 PISTON'!A750="","",'🔩 PISTON'!O750)</f>
        <v/>
      </c>
      <c r="H706" s="1" t="str">
        <f>IF('🔩 PISTON'!A750="","",'🔩 PISTON'!P750)</f>
        <v/>
      </c>
      <c r="I706" s="1" t="str">
        <f>IF('🔩 PISTON'!A750="","",'🔩 PISTON'!Q750)</f>
        <v/>
      </c>
      <c r="J706" s="1" t="str">
        <f>IF('🔩 PISTON'!A750="","",'🔩 PISTON'!D750)</f>
        <v/>
      </c>
      <c r="L706" s="1">
        <f>N(L705)+IF(AND('🔎 TRA CỨU NHANH'!$C$2&lt;&gt;"",OR(ISNUMBER(SEARCH('🔎 TRA CỨU NHANH'!$C$2,$A706)),ISNUMBER(SEARCH('🔎 TRA CỨU NHANH'!$C$2,$B706)))),1,0)</f>
        <v>0</v>
      </c>
      <c r="M706" s="1" t="str">
        <f t="shared" ref="M706:M769" si="22">IF(L706&gt;N(L705),L706,"")</f>
        <v/>
      </c>
      <c r="N706" s="1">
        <f>N(N705)+IF(AND('💰 BÁO GIÁ'!$C$27&lt;&gt;"",OR(ISNUMBER(SEARCH('💰 BÁO GIÁ'!$C$27,$A706)),ISNUMBER(SEARCH('💰 BÁO GIÁ'!$C$27,$B706)))),1,0)</f>
        <v>0</v>
      </c>
      <c r="O706" s="1" t="str">
        <f t="shared" ref="O706:O769" si="23">IF(N706&gt;N(N705),N706,"")</f>
        <v/>
      </c>
    </row>
    <row r="707" customHeight="1" spans="1:15">
      <c r="A707" s="1" t="str">
        <f>IF('🔩 PISTON'!A751="","",'🔩 PISTON'!A751)</f>
        <v/>
      </c>
      <c r="B707" s="1" t="str">
        <f>IF('🔩 PISTON'!A751="","","Piston "&amp;'🔩 PISTON'!U751)</f>
        <v/>
      </c>
      <c r="C707" s="1" t="str">
        <f>IF('🔩 PISTON'!A751="","","Piston")</f>
        <v/>
      </c>
      <c r="D707" s="1" t="str">
        <f>IF('🔩 PISTON'!A751="","",'🔩 PISTON'!L751)</f>
        <v/>
      </c>
      <c r="E707" s="1" t="str">
        <f>IF('🔩 PISTON'!A751="","",'🔩 PISTON'!M751)</f>
        <v/>
      </c>
      <c r="F707" s="1" t="str">
        <f>IF('🔩 PISTON'!A751="","",'🔩 PISTON'!N751)</f>
        <v/>
      </c>
      <c r="G707" s="1" t="str">
        <f>IF('🔩 PISTON'!A751="","",'🔩 PISTON'!O751)</f>
        <v/>
      </c>
      <c r="H707" s="1" t="str">
        <f>IF('🔩 PISTON'!A751="","",'🔩 PISTON'!P751)</f>
        <v/>
      </c>
      <c r="I707" s="1" t="str">
        <f>IF('🔩 PISTON'!A751="","",'🔩 PISTON'!Q751)</f>
        <v/>
      </c>
      <c r="J707" s="1" t="str">
        <f>IF('🔩 PISTON'!A751="","",'🔩 PISTON'!D751)</f>
        <v/>
      </c>
      <c r="L707" s="1">
        <f>N(L706)+IF(AND('🔎 TRA CỨU NHANH'!$C$2&lt;&gt;"",OR(ISNUMBER(SEARCH('🔎 TRA CỨU NHANH'!$C$2,$A707)),ISNUMBER(SEARCH('🔎 TRA CỨU NHANH'!$C$2,$B707)))),1,0)</f>
        <v>0</v>
      </c>
      <c r="M707" s="1" t="str">
        <f t="shared" si="22"/>
        <v/>
      </c>
      <c r="N707" s="1">
        <f>N(N706)+IF(AND('💰 BÁO GIÁ'!$C$27&lt;&gt;"",OR(ISNUMBER(SEARCH('💰 BÁO GIÁ'!$C$27,$A707)),ISNUMBER(SEARCH('💰 BÁO GIÁ'!$C$27,$B707)))),1,0)</f>
        <v>0</v>
      </c>
      <c r="O707" s="1" t="str">
        <f t="shared" si="23"/>
        <v/>
      </c>
    </row>
    <row r="708" customHeight="1" spans="1:15">
      <c r="A708" s="1" t="str">
        <f>IF('🔩 PISTON'!A752="","",'🔩 PISTON'!A752)</f>
        <v/>
      </c>
      <c r="B708" s="1" t="str">
        <f>IF('🔩 PISTON'!A752="","","Piston "&amp;'🔩 PISTON'!U752)</f>
        <v/>
      </c>
      <c r="C708" s="1" t="str">
        <f>IF('🔩 PISTON'!A752="","","Piston")</f>
        <v/>
      </c>
      <c r="D708" s="1" t="str">
        <f>IF('🔩 PISTON'!A752="","",'🔩 PISTON'!L752)</f>
        <v/>
      </c>
      <c r="E708" s="1" t="str">
        <f>IF('🔩 PISTON'!A752="","",'🔩 PISTON'!M752)</f>
        <v/>
      </c>
      <c r="F708" s="1" t="str">
        <f>IF('🔩 PISTON'!A752="","",'🔩 PISTON'!N752)</f>
        <v/>
      </c>
      <c r="G708" s="1" t="str">
        <f>IF('🔩 PISTON'!A752="","",'🔩 PISTON'!O752)</f>
        <v/>
      </c>
      <c r="H708" s="1" t="str">
        <f>IF('🔩 PISTON'!A752="","",'🔩 PISTON'!P752)</f>
        <v/>
      </c>
      <c r="I708" s="1" t="str">
        <f>IF('🔩 PISTON'!A752="","",'🔩 PISTON'!Q752)</f>
        <v/>
      </c>
      <c r="J708" s="1" t="str">
        <f>IF('🔩 PISTON'!A752="","",'🔩 PISTON'!D752)</f>
        <v/>
      </c>
      <c r="L708" s="1">
        <f>N(L707)+IF(AND('🔎 TRA CỨU NHANH'!$C$2&lt;&gt;"",OR(ISNUMBER(SEARCH('🔎 TRA CỨU NHANH'!$C$2,$A708)),ISNUMBER(SEARCH('🔎 TRA CỨU NHANH'!$C$2,$B708)))),1,0)</f>
        <v>0</v>
      </c>
      <c r="M708" s="1" t="str">
        <f t="shared" si="22"/>
        <v/>
      </c>
      <c r="N708" s="1">
        <f>N(N707)+IF(AND('💰 BÁO GIÁ'!$C$27&lt;&gt;"",OR(ISNUMBER(SEARCH('💰 BÁO GIÁ'!$C$27,$A708)),ISNUMBER(SEARCH('💰 BÁO GIÁ'!$C$27,$B708)))),1,0)</f>
        <v>0</v>
      </c>
      <c r="O708" s="1" t="str">
        <f t="shared" si="23"/>
        <v/>
      </c>
    </row>
    <row r="709" customHeight="1" spans="1:15">
      <c r="A709" s="1" t="str">
        <f>IF('🔩 PISTON'!A753="","",'🔩 PISTON'!A753)</f>
        <v/>
      </c>
      <c r="B709" s="1" t="str">
        <f>IF('🔩 PISTON'!A753="","","Piston "&amp;'🔩 PISTON'!U753)</f>
        <v/>
      </c>
      <c r="C709" s="1" t="str">
        <f>IF('🔩 PISTON'!A753="","","Piston")</f>
        <v/>
      </c>
      <c r="D709" s="1" t="str">
        <f>IF('🔩 PISTON'!A753="","",'🔩 PISTON'!L753)</f>
        <v/>
      </c>
      <c r="E709" s="1" t="str">
        <f>IF('🔩 PISTON'!A753="","",'🔩 PISTON'!M753)</f>
        <v/>
      </c>
      <c r="F709" s="1" t="str">
        <f>IF('🔩 PISTON'!A753="","",'🔩 PISTON'!N753)</f>
        <v/>
      </c>
      <c r="G709" s="1" t="str">
        <f>IF('🔩 PISTON'!A753="","",'🔩 PISTON'!O753)</f>
        <v/>
      </c>
      <c r="H709" s="1" t="str">
        <f>IF('🔩 PISTON'!A753="","",'🔩 PISTON'!P753)</f>
        <v/>
      </c>
      <c r="I709" s="1" t="str">
        <f>IF('🔩 PISTON'!A753="","",'🔩 PISTON'!Q753)</f>
        <v/>
      </c>
      <c r="J709" s="1" t="str">
        <f>IF('🔩 PISTON'!A753="","",'🔩 PISTON'!D753)</f>
        <v/>
      </c>
      <c r="L709" s="1">
        <f>N(L708)+IF(AND('🔎 TRA CỨU NHANH'!$C$2&lt;&gt;"",OR(ISNUMBER(SEARCH('🔎 TRA CỨU NHANH'!$C$2,$A709)),ISNUMBER(SEARCH('🔎 TRA CỨU NHANH'!$C$2,$B709)))),1,0)</f>
        <v>0</v>
      </c>
      <c r="M709" s="1" t="str">
        <f t="shared" si="22"/>
        <v/>
      </c>
      <c r="N709" s="1">
        <f>N(N708)+IF(AND('💰 BÁO GIÁ'!$C$27&lt;&gt;"",OR(ISNUMBER(SEARCH('💰 BÁO GIÁ'!$C$27,$A709)),ISNUMBER(SEARCH('💰 BÁO GIÁ'!$C$27,$B709)))),1,0)</f>
        <v>0</v>
      </c>
      <c r="O709" s="1" t="str">
        <f t="shared" si="23"/>
        <v/>
      </c>
    </row>
    <row r="710" customHeight="1" spans="1:15">
      <c r="A710" s="1" t="str">
        <f>IF('🔩 PISTON'!A754="","",'🔩 PISTON'!A754)</f>
        <v/>
      </c>
      <c r="B710" s="1" t="str">
        <f>IF('🔩 PISTON'!A754="","","Piston "&amp;'🔩 PISTON'!U754)</f>
        <v/>
      </c>
      <c r="C710" s="1" t="str">
        <f>IF('🔩 PISTON'!A754="","","Piston")</f>
        <v/>
      </c>
      <c r="D710" s="1" t="str">
        <f>IF('🔩 PISTON'!A754="","",'🔩 PISTON'!L754)</f>
        <v/>
      </c>
      <c r="E710" s="1" t="str">
        <f>IF('🔩 PISTON'!A754="","",'🔩 PISTON'!M754)</f>
        <v/>
      </c>
      <c r="F710" s="1" t="str">
        <f>IF('🔩 PISTON'!A754="","",'🔩 PISTON'!N754)</f>
        <v/>
      </c>
      <c r="G710" s="1" t="str">
        <f>IF('🔩 PISTON'!A754="","",'🔩 PISTON'!O754)</f>
        <v/>
      </c>
      <c r="H710" s="1" t="str">
        <f>IF('🔩 PISTON'!A754="","",'🔩 PISTON'!P754)</f>
        <v/>
      </c>
      <c r="I710" s="1" t="str">
        <f>IF('🔩 PISTON'!A754="","",'🔩 PISTON'!Q754)</f>
        <v/>
      </c>
      <c r="J710" s="1" t="str">
        <f>IF('🔩 PISTON'!A754="","",'🔩 PISTON'!D754)</f>
        <v/>
      </c>
      <c r="L710" s="1">
        <f>N(L709)+IF(AND('🔎 TRA CỨU NHANH'!$C$2&lt;&gt;"",OR(ISNUMBER(SEARCH('🔎 TRA CỨU NHANH'!$C$2,$A710)),ISNUMBER(SEARCH('🔎 TRA CỨU NHANH'!$C$2,$B710)))),1,0)</f>
        <v>0</v>
      </c>
      <c r="M710" s="1" t="str">
        <f t="shared" si="22"/>
        <v/>
      </c>
      <c r="N710" s="1">
        <f>N(N709)+IF(AND('💰 BÁO GIÁ'!$C$27&lt;&gt;"",OR(ISNUMBER(SEARCH('💰 BÁO GIÁ'!$C$27,$A710)),ISNUMBER(SEARCH('💰 BÁO GIÁ'!$C$27,$B710)))),1,0)</f>
        <v>0</v>
      </c>
      <c r="O710" s="1" t="str">
        <f t="shared" si="23"/>
        <v/>
      </c>
    </row>
    <row r="711" customHeight="1" spans="1:15">
      <c r="A711" s="1" t="str">
        <f>IF('🔩 PISTON'!A755="","",'🔩 PISTON'!A755)</f>
        <v/>
      </c>
      <c r="B711" s="1" t="str">
        <f>IF('🔩 PISTON'!A755="","","Piston "&amp;'🔩 PISTON'!U755)</f>
        <v/>
      </c>
      <c r="C711" s="1" t="str">
        <f>IF('🔩 PISTON'!A755="","","Piston")</f>
        <v/>
      </c>
      <c r="D711" s="1" t="str">
        <f>IF('🔩 PISTON'!A755="","",'🔩 PISTON'!L755)</f>
        <v/>
      </c>
      <c r="E711" s="1" t="str">
        <f>IF('🔩 PISTON'!A755="","",'🔩 PISTON'!M755)</f>
        <v/>
      </c>
      <c r="F711" s="1" t="str">
        <f>IF('🔩 PISTON'!A755="","",'🔩 PISTON'!N755)</f>
        <v/>
      </c>
      <c r="G711" s="1" t="str">
        <f>IF('🔩 PISTON'!A755="","",'🔩 PISTON'!O755)</f>
        <v/>
      </c>
      <c r="H711" s="1" t="str">
        <f>IF('🔩 PISTON'!A755="","",'🔩 PISTON'!P755)</f>
        <v/>
      </c>
      <c r="I711" s="1" t="str">
        <f>IF('🔩 PISTON'!A755="","",'🔩 PISTON'!Q755)</f>
        <v/>
      </c>
      <c r="J711" s="1" t="str">
        <f>IF('🔩 PISTON'!A755="","",'🔩 PISTON'!D755)</f>
        <v/>
      </c>
      <c r="L711" s="1">
        <f>N(L710)+IF(AND('🔎 TRA CỨU NHANH'!$C$2&lt;&gt;"",OR(ISNUMBER(SEARCH('🔎 TRA CỨU NHANH'!$C$2,$A711)),ISNUMBER(SEARCH('🔎 TRA CỨU NHANH'!$C$2,$B711)))),1,0)</f>
        <v>0</v>
      </c>
      <c r="M711" s="1" t="str">
        <f t="shared" si="22"/>
        <v/>
      </c>
      <c r="N711" s="1">
        <f>N(N710)+IF(AND('💰 BÁO GIÁ'!$C$27&lt;&gt;"",OR(ISNUMBER(SEARCH('💰 BÁO GIÁ'!$C$27,$A711)),ISNUMBER(SEARCH('💰 BÁO GIÁ'!$C$27,$B711)))),1,0)</f>
        <v>0</v>
      </c>
      <c r="O711" s="1" t="str">
        <f t="shared" si="23"/>
        <v/>
      </c>
    </row>
    <row r="712" customHeight="1" spans="1:15">
      <c r="A712" s="1" t="str">
        <f>IF('🔩 PISTON'!A756="","",'🔩 PISTON'!A756)</f>
        <v/>
      </c>
      <c r="B712" s="1" t="str">
        <f>IF('🔩 PISTON'!A756="","","Piston "&amp;'🔩 PISTON'!U756)</f>
        <v/>
      </c>
      <c r="C712" s="1" t="str">
        <f>IF('🔩 PISTON'!A756="","","Piston")</f>
        <v/>
      </c>
      <c r="D712" s="1" t="str">
        <f>IF('🔩 PISTON'!A756="","",'🔩 PISTON'!L756)</f>
        <v/>
      </c>
      <c r="E712" s="1" t="str">
        <f>IF('🔩 PISTON'!A756="","",'🔩 PISTON'!M756)</f>
        <v/>
      </c>
      <c r="F712" s="1" t="str">
        <f>IF('🔩 PISTON'!A756="","",'🔩 PISTON'!N756)</f>
        <v/>
      </c>
      <c r="G712" s="1" t="str">
        <f>IF('🔩 PISTON'!A756="","",'🔩 PISTON'!O756)</f>
        <v/>
      </c>
      <c r="H712" s="1" t="str">
        <f>IF('🔩 PISTON'!A756="","",'🔩 PISTON'!P756)</f>
        <v/>
      </c>
      <c r="I712" s="1" t="str">
        <f>IF('🔩 PISTON'!A756="","",'🔩 PISTON'!Q756)</f>
        <v/>
      </c>
      <c r="J712" s="1" t="str">
        <f>IF('🔩 PISTON'!A756="","",'🔩 PISTON'!D756)</f>
        <v/>
      </c>
      <c r="L712" s="1">
        <f>N(L711)+IF(AND('🔎 TRA CỨU NHANH'!$C$2&lt;&gt;"",OR(ISNUMBER(SEARCH('🔎 TRA CỨU NHANH'!$C$2,$A712)),ISNUMBER(SEARCH('🔎 TRA CỨU NHANH'!$C$2,$B712)))),1,0)</f>
        <v>0</v>
      </c>
      <c r="M712" s="1" t="str">
        <f t="shared" si="22"/>
        <v/>
      </c>
      <c r="N712" s="1">
        <f>N(N711)+IF(AND('💰 BÁO GIÁ'!$C$27&lt;&gt;"",OR(ISNUMBER(SEARCH('💰 BÁO GIÁ'!$C$27,$A712)),ISNUMBER(SEARCH('💰 BÁO GIÁ'!$C$27,$B712)))),1,0)</f>
        <v>0</v>
      </c>
      <c r="O712" s="1" t="str">
        <f t="shared" si="23"/>
        <v/>
      </c>
    </row>
    <row r="713" customHeight="1" spans="1:15">
      <c r="A713" s="1" t="str">
        <f>IF('🔩 PISTON'!A757="","",'🔩 PISTON'!A757)</f>
        <v/>
      </c>
      <c r="B713" s="1" t="str">
        <f>IF('🔩 PISTON'!A757="","","Piston "&amp;'🔩 PISTON'!U757)</f>
        <v/>
      </c>
      <c r="C713" s="1" t="str">
        <f>IF('🔩 PISTON'!A757="","","Piston")</f>
        <v/>
      </c>
      <c r="D713" s="1" t="str">
        <f>IF('🔩 PISTON'!A757="","",'🔩 PISTON'!L757)</f>
        <v/>
      </c>
      <c r="E713" s="1" t="str">
        <f>IF('🔩 PISTON'!A757="","",'🔩 PISTON'!M757)</f>
        <v/>
      </c>
      <c r="F713" s="1" t="str">
        <f>IF('🔩 PISTON'!A757="","",'🔩 PISTON'!N757)</f>
        <v/>
      </c>
      <c r="G713" s="1" t="str">
        <f>IF('🔩 PISTON'!A757="","",'🔩 PISTON'!O757)</f>
        <v/>
      </c>
      <c r="H713" s="1" t="str">
        <f>IF('🔩 PISTON'!A757="","",'🔩 PISTON'!P757)</f>
        <v/>
      </c>
      <c r="I713" s="1" t="str">
        <f>IF('🔩 PISTON'!A757="","",'🔩 PISTON'!Q757)</f>
        <v/>
      </c>
      <c r="J713" s="1" t="str">
        <f>IF('🔩 PISTON'!A757="","",'🔩 PISTON'!D757)</f>
        <v/>
      </c>
      <c r="L713" s="1">
        <f>N(L712)+IF(AND('🔎 TRA CỨU NHANH'!$C$2&lt;&gt;"",OR(ISNUMBER(SEARCH('🔎 TRA CỨU NHANH'!$C$2,$A713)),ISNUMBER(SEARCH('🔎 TRA CỨU NHANH'!$C$2,$B713)))),1,0)</f>
        <v>0</v>
      </c>
      <c r="M713" s="1" t="str">
        <f t="shared" si="22"/>
        <v/>
      </c>
      <c r="N713" s="1">
        <f>N(N712)+IF(AND('💰 BÁO GIÁ'!$C$27&lt;&gt;"",OR(ISNUMBER(SEARCH('💰 BÁO GIÁ'!$C$27,$A713)),ISNUMBER(SEARCH('💰 BÁO GIÁ'!$C$27,$B713)))),1,0)</f>
        <v>0</v>
      </c>
      <c r="O713" s="1" t="str">
        <f t="shared" si="23"/>
        <v/>
      </c>
    </row>
    <row r="714" customHeight="1" spans="1:15">
      <c r="A714" s="1" t="str">
        <f>IF('🔩 PISTON'!A758="","",'🔩 PISTON'!A758)</f>
        <v/>
      </c>
      <c r="B714" s="1" t="str">
        <f>IF('🔩 PISTON'!A758="","","Piston "&amp;'🔩 PISTON'!U758)</f>
        <v/>
      </c>
      <c r="C714" s="1" t="str">
        <f>IF('🔩 PISTON'!A758="","","Piston")</f>
        <v/>
      </c>
      <c r="D714" s="1" t="str">
        <f>IF('🔩 PISTON'!A758="","",'🔩 PISTON'!L758)</f>
        <v/>
      </c>
      <c r="E714" s="1" t="str">
        <f>IF('🔩 PISTON'!A758="","",'🔩 PISTON'!M758)</f>
        <v/>
      </c>
      <c r="F714" s="1" t="str">
        <f>IF('🔩 PISTON'!A758="","",'🔩 PISTON'!N758)</f>
        <v/>
      </c>
      <c r="G714" s="1" t="str">
        <f>IF('🔩 PISTON'!A758="","",'🔩 PISTON'!O758)</f>
        <v/>
      </c>
      <c r="H714" s="1" t="str">
        <f>IF('🔩 PISTON'!A758="","",'🔩 PISTON'!P758)</f>
        <v/>
      </c>
      <c r="I714" s="1" t="str">
        <f>IF('🔩 PISTON'!A758="","",'🔩 PISTON'!Q758)</f>
        <v/>
      </c>
      <c r="J714" s="1" t="str">
        <f>IF('🔩 PISTON'!A758="","",'🔩 PISTON'!D758)</f>
        <v/>
      </c>
      <c r="L714" s="1">
        <f>N(L713)+IF(AND('🔎 TRA CỨU NHANH'!$C$2&lt;&gt;"",OR(ISNUMBER(SEARCH('🔎 TRA CỨU NHANH'!$C$2,$A714)),ISNUMBER(SEARCH('🔎 TRA CỨU NHANH'!$C$2,$B714)))),1,0)</f>
        <v>0</v>
      </c>
      <c r="M714" s="1" t="str">
        <f t="shared" si="22"/>
        <v/>
      </c>
      <c r="N714" s="1">
        <f>N(N713)+IF(AND('💰 BÁO GIÁ'!$C$27&lt;&gt;"",OR(ISNUMBER(SEARCH('💰 BÁO GIÁ'!$C$27,$A714)),ISNUMBER(SEARCH('💰 BÁO GIÁ'!$C$27,$B714)))),1,0)</f>
        <v>0</v>
      </c>
      <c r="O714" s="1" t="str">
        <f t="shared" si="23"/>
        <v/>
      </c>
    </row>
    <row r="715" customHeight="1" spans="1:15">
      <c r="A715" s="1" t="str">
        <f>IF('🔩 PISTON'!A759="","",'🔩 PISTON'!A759)</f>
        <v/>
      </c>
      <c r="B715" s="1" t="str">
        <f>IF('🔩 PISTON'!A759="","","Piston "&amp;'🔩 PISTON'!U759)</f>
        <v/>
      </c>
      <c r="C715" s="1" t="str">
        <f>IF('🔩 PISTON'!A759="","","Piston")</f>
        <v/>
      </c>
      <c r="D715" s="1" t="str">
        <f>IF('🔩 PISTON'!A759="","",'🔩 PISTON'!L759)</f>
        <v/>
      </c>
      <c r="E715" s="1" t="str">
        <f>IF('🔩 PISTON'!A759="","",'🔩 PISTON'!M759)</f>
        <v/>
      </c>
      <c r="F715" s="1" t="str">
        <f>IF('🔩 PISTON'!A759="","",'🔩 PISTON'!N759)</f>
        <v/>
      </c>
      <c r="G715" s="1" t="str">
        <f>IF('🔩 PISTON'!A759="","",'🔩 PISTON'!O759)</f>
        <v/>
      </c>
      <c r="H715" s="1" t="str">
        <f>IF('🔩 PISTON'!A759="","",'🔩 PISTON'!P759)</f>
        <v/>
      </c>
      <c r="I715" s="1" t="str">
        <f>IF('🔩 PISTON'!A759="","",'🔩 PISTON'!Q759)</f>
        <v/>
      </c>
      <c r="J715" s="1" t="str">
        <f>IF('🔩 PISTON'!A759="","",'🔩 PISTON'!D759)</f>
        <v/>
      </c>
      <c r="L715" s="1">
        <f>N(L714)+IF(AND('🔎 TRA CỨU NHANH'!$C$2&lt;&gt;"",OR(ISNUMBER(SEARCH('🔎 TRA CỨU NHANH'!$C$2,$A715)),ISNUMBER(SEARCH('🔎 TRA CỨU NHANH'!$C$2,$B715)))),1,0)</f>
        <v>0</v>
      </c>
      <c r="M715" s="1" t="str">
        <f t="shared" si="22"/>
        <v/>
      </c>
      <c r="N715" s="1">
        <f>N(N714)+IF(AND('💰 BÁO GIÁ'!$C$27&lt;&gt;"",OR(ISNUMBER(SEARCH('💰 BÁO GIÁ'!$C$27,$A715)),ISNUMBER(SEARCH('💰 BÁO GIÁ'!$C$27,$B715)))),1,0)</f>
        <v>0</v>
      </c>
      <c r="O715" s="1" t="str">
        <f t="shared" si="23"/>
        <v/>
      </c>
    </row>
    <row r="716" customHeight="1" spans="1:15">
      <c r="A716" s="1" t="str">
        <f>IF('🔩 PISTON'!A760="","",'🔩 PISTON'!A760)</f>
        <v/>
      </c>
      <c r="B716" s="1" t="str">
        <f>IF('🔩 PISTON'!A760="","","Piston "&amp;'🔩 PISTON'!U760)</f>
        <v/>
      </c>
      <c r="C716" s="1" t="str">
        <f>IF('🔩 PISTON'!A760="","","Piston")</f>
        <v/>
      </c>
      <c r="D716" s="1" t="str">
        <f>IF('🔩 PISTON'!A760="","",'🔩 PISTON'!L760)</f>
        <v/>
      </c>
      <c r="E716" s="1" t="str">
        <f>IF('🔩 PISTON'!A760="","",'🔩 PISTON'!M760)</f>
        <v/>
      </c>
      <c r="F716" s="1" t="str">
        <f>IF('🔩 PISTON'!A760="","",'🔩 PISTON'!N760)</f>
        <v/>
      </c>
      <c r="G716" s="1" t="str">
        <f>IF('🔩 PISTON'!A760="","",'🔩 PISTON'!O760)</f>
        <v/>
      </c>
      <c r="H716" s="1" t="str">
        <f>IF('🔩 PISTON'!A760="","",'🔩 PISTON'!P760)</f>
        <v/>
      </c>
      <c r="I716" s="1" t="str">
        <f>IF('🔩 PISTON'!A760="","",'🔩 PISTON'!Q760)</f>
        <v/>
      </c>
      <c r="J716" s="1" t="str">
        <f>IF('🔩 PISTON'!A760="","",'🔩 PISTON'!D760)</f>
        <v/>
      </c>
      <c r="L716" s="1">
        <f>N(L715)+IF(AND('🔎 TRA CỨU NHANH'!$C$2&lt;&gt;"",OR(ISNUMBER(SEARCH('🔎 TRA CỨU NHANH'!$C$2,$A716)),ISNUMBER(SEARCH('🔎 TRA CỨU NHANH'!$C$2,$B716)))),1,0)</f>
        <v>0</v>
      </c>
      <c r="M716" s="1" t="str">
        <f t="shared" si="22"/>
        <v/>
      </c>
      <c r="N716" s="1">
        <f>N(N715)+IF(AND('💰 BÁO GIÁ'!$C$27&lt;&gt;"",OR(ISNUMBER(SEARCH('💰 BÁO GIÁ'!$C$27,$A716)),ISNUMBER(SEARCH('💰 BÁO GIÁ'!$C$27,$B716)))),1,0)</f>
        <v>0</v>
      </c>
      <c r="O716" s="1" t="str">
        <f t="shared" si="23"/>
        <v/>
      </c>
    </row>
    <row r="717" customHeight="1" spans="1:15">
      <c r="A717" s="1" t="str">
        <f>IF('🔩 PISTON'!A761="","",'🔩 PISTON'!A761)</f>
        <v/>
      </c>
      <c r="B717" s="1" t="str">
        <f>IF('🔩 PISTON'!A761="","","Piston "&amp;'🔩 PISTON'!U761)</f>
        <v/>
      </c>
      <c r="C717" s="1" t="str">
        <f>IF('🔩 PISTON'!A761="","","Piston")</f>
        <v/>
      </c>
      <c r="D717" s="1" t="str">
        <f>IF('🔩 PISTON'!A761="","",'🔩 PISTON'!L761)</f>
        <v/>
      </c>
      <c r="E717" s="1" t="str">
        <f>IF('🔩 PISTON'!A761="","",'🔩 PISTON'!M761)</f>
        <v/>
      </c>
      <c r="F717" s="1" t="str">
        <f>IF('🔩 PISTON'!A761="","",'🔩 PISTON'!N761)</f>
        <v/>
      </c>
      <c r="G717" s="1" t="str">
        <f>IF('🔩 PISTON'!A761="","",'🔩 PISTON'!O761)</f>
        <v/>
      </c>
      <c r="H717" s="1" t="str">
        <f>IF('🔩 PISTON'!A761="","",'🔩 PISTON'!P761)</f>
        <v/>
      </c>
      <c r="I717" s="1" t="str">
        <f>IF('🔩 PISTON'!A761="","",'🔩 PISTON'!Q761)</f>
        <v/>
      </c>
      <c r="J717" s="1" t="str">
        <f>IF('🔩 PISTON'!A761="","",'🔩 PISTON'!D761)</f>
        <v/>
      </c>
      <c r="L717" s="1">
        <f>N(L716)+IF(AND('🔎 TRA CỨU NHANH'!$C$2&lt;&gt;"",OR(ISNUMBER(SEARCH('🔎 TRA CỨU NHANH'!$C$2,$A717)),ISNUMBER(SEARCH('🔎 TRA CỨU NHANH'!$C$2,$B717)))),1,0)</f>
        <v>0</v>
      </c>
      <c r="M717" s="1" t="str">
        <f t="shared" si="22"/>
        <v/>
      </c>
      <c r="N717" s="1">
        <f>N(N716)+IF(AND('💰 BÁO GIÁ'!$C$27&lt;&gt;"",OR(ISNUMBER(SEARCH('💰 BÁO GIÁ'!$C$27,$A717)),ISNUMBER(SEARCH('💰 BÁO GIÁ'!$C$27,$B717)))),1,0)</f>
        <v>0</v>
      </c>
      <c r="O717" s="1" t="str">
        <f t="shared" si="23"/>
        <v/>
      </c>
    </row>
    <row r="718" customHeight="1" spans="1:15">
      <c r="A718" s="1" t="str">
        <f>IF('🔩 PISTON'!A762="","",'🔩 PISTON'!A762)</f>
        <v/>
      </c>
      <c r="B718" s="1" t="str">
        <f>IF('🔩 PISTON'!A762="","","Piston "&amp;'🔩 PISTON'!U762)</f>
        <v/>
      </c>
      <c r="C718" s="1" t="str">
        <f>IF('🔩 PISTON'!A762="","","Piston")</f>
        <v/>
      </c>
      <c r="D718" s="1" t="str">
        <f>IF('🔩 PISTON'!A762="","",'🔩 PISTON'!L762)</f>
        <v/>
      </c>
      <c r="E718" s="1" t="str">
        <f>IF('🔩 PISTON'!A762="","",'🔩 PISTON'!M762)</f>
        <v/>
      </c>
      <c r="F718" s="1" t="str">
        <f>IF('🔩 PISTON'!A762="","",'🔩 PISTON'!N762)</f>
        <v/>
      </c>
      <c r="G718" s="1" t="str">
        <f>IF('🔩 PISTON'!A762="","",'🔩 PISTON'!O762)</f>
        <v/>
      </c>
      <c r="H718" s="1" t="str">
        <f>IF('🔩 PISTON'!A762="","",'🔩 PISTON'!P762)</f>
        <v/>
      </c>
      <c r="I718" s="1" t="str">
        <f>IF('🔩 PISTON'!A762="","",'🔩 PISTON'!Q762)</f>
        <v/>
      </c>
      <c r="J718" s="1" t="str">
        <f>IF('🔩 PISTON'!A762="","",'🔩 PISTON'!D762)</f>
        <v/>
      </c>
      <c r="L718" s="1">
        <f>N(L717)+IF(AND('🔎 TRA CỨU NHANH'!$C$2&lt;&gt;"",OR(ISNUMBER(SEARCH('🔎 TRA CỨU NHANH'!$C$2,$A718)),ISNUMBER(SEARCH('🔎 TRA CỨU NHANH'!$C$2,$B718)))),1,0)</f>
        <v>0</v>
      </c>
      <c r="M718" s="1" t="str">
        <f t="shared" si="22"/>
        <v/>
      </c>
      <c r="N718" s="1">
        <f>N(N717)+IF(AND('💰 BÁO GIÁ'!$C$27&lt;&gt;"",OR(ISNUMBER(SEARCH('💰 BÁO GIÁ'!$C$27,$A718)),ISNUMBER(SEARCH('💰 BÁO GIÁ'!$C$27,$B718)))),1,0)</f>
        <v>0</v>
      </c>
      <c r="O718" s="1" t="str">
        <f t="shared" si="23"/>
        <v/>
      </c>
    </row>
    <row r="719" customHeight="1" spans="1:15">
      <c r="A719" s="1" t="str">
        <f>IF('🔩 PISTON'!A763="","",'🔩 PISTON'!A763)</f>
        <v/>
      </c>
      <c r="B719" s="1" t="str">
        <f>IF('🔩 PISTON'!A763="","","Piston "&amp;'🔩 PISTON'!U763)</f>
        <v/>
      </c>
      <c r="C719" s="1" t="str">
        <f>IF('🔩 PISTON'!A763="","","Piston")</f>
        <v/>
      </c>
      <c r="D719" s="1" t="str">
        <f>IF('🔩 PISTON'!A763="","",'🔩 PISTON'!L763)</f>
        <v/>
      </c>
      <c r="E719" s="1" t="str">
        <f>IF('🔩 PISTON'!A763="","",'🔩 PISTON'!M763)</f>
        <v/>
      </c>
      <c r="F719" s="1" t="str">
        <f>IF('🔩 PISTON'!A763="","",'🔩 PISTON'!N763)</f>
        <v/>
      </c>
      <c r="G719" s="1" t="str">
        <f>IF('🔩 PISTON'!A763="","",'🔩 PISTON'!O763)</f>
        <v/>
      </c>
      <c r="H719" s="1" t="str">
        <f>IF('🔩 PISTON'!A763="","",'🔩 PISTON'!P763)</f>
        <v/>
      </c>
      <c r="I719" s="1" t="str">
        <f>IF('🔩 PISTON'!A763="","",'🔩 PISTON'!Q763)</f>
        <v/>
      </c>
      <c r="J719" s="1" t="str">
        <f>IF('🔩 PISTON'!A763="","",'🔩 PISTON'!D763)</f>
        <v/>
      </c>
      <c r="L719" s="1">
        <f>N(L718)+IF(AND('🔎 TRA CỨU NHANH'!$C$2&lt;&gt;"",OR(ISNUMBER(SEARCH('🔎 TRA CỨU NHANH'!$C$2,$A719)),ISNUMBER(SEARCH('🔎 TRA CỨU NHANH'!$C$2,$B719)))),1,0)</f>
        <v>0</v>
      </c>
      <c r="M719" s="1" t="str">
        <f t="shared" si="22"/>
        <v/>
      </c>
      <c r="N719" s="1">
        <f>N(N718)+IF(AND('💰 BÁO GIÁ'!$C$27&lt;&gt;"",OR(ISNUMBER(SEARCH('💰 BÁO GIÁ'!$C$27,$A719)),ISNUMBER(SEARCH('💰 BÁO GIÁ'!$C$27,$B719)))),1,0)</f>
        <v>0</v>
      </c>
      <c r="O719" s="1" t="str">
        <f t="shared" si="23"/>
        <v/>
      </c>
    </row>
    <row r="720" customHeight="1" spans="1:15">
      <c r="A720" s="1" t="str">
        <f>IF('🔩 PISTON'!A764="","",'🔩 PISTON'!A764)</f>
        <v/>
      </c>
      <c r="B720" s="1" t="str">
        <f>IF('🔩 PISTON'!A764="","","Piston "&amp;'🔩 PISTON'!U764)</f>
        <v/>
      </c>
      <c r="C720" s="1" t="str">
        <f>IF('🔩 PISTON'!A764="","","Piston")</f>
        <v/>
      </c>
      <c r="D720" s="1" t="str">
        <f>IF('🔩 PISTON'!A764="","",'🔩 PISTON'!L764)</f>
        <v/>
      </c>
      <c r="E720" s="1" t="str">
        <f>IF('🔩 PISTON'!A764="","",'🔩 PISTON'!M764)</f>
        <v/>
      </c>
      <c r="F720" s="1" t="str">
        <f>IF('🔩 PISTON'!A764="","",'🔩 PISTON'!N764)</f>
        <v/>
      </c>
      <c r="G720" s="1" t="str">
        <f>IF('🔩 PISTON'!A764="","",'🔩 PISTON'!O764)</f>
        <v/>
      </c>
      <c r="H720" s="1" t="str">
        <f>IF('🔩 PISTON'!A764="","",'🔩 PISTON'!P764)</f>
        <v/>
      </c>
      <c r="I720" s="1" t="str">
        <f>IF('🔩 PISTON'!A764="","",'🔩 PISTON'!Q764)</f>
        <v/>
      </c>
      <c r="J720" s="1" t="str">
        <f>IF('🔩 PISTON'!A764="","",'🔩 PISTON'!D764)</f>
        <v/>
      </c>
      <c r="L720" s="1">
        <f>N(L719)+IF(AND('🔎 TRA CỨU NHANH'!$C$2&lt;&gt;"",OR(ISNUMBER(SEARCH('🔎 TRA CỨU NHANH'!$C$2,$A720)),ISNUMBER(SEARCH('🔎 TRA CỨU NHANH'!$C$2,$B720)))),1,0)</f>
        <v>0</v>
      </c>
      <c r="M720" s="1" t="str">
        <f t="shared" si="22"/>
        <v/>
      </c>
      <c r="N720" s="1">
        <f>N(N719)+IF(AND('💰 BÁO GIÁ'!$C$27&lt;&gt;"",OR(ISNUMBER(SEARCH('💰 BÁO GIÁ'!$C$27,$A720)),ISNUMBER(SEARCH('💰 BÁO GIÁ'!$C$27,$B720)))),1,0)</f>
        <v>0</v>
      </c>
      <c r="O720" s="1" t="str">
        <f t="shared" si="23"/>
        <v/>
      </c>
    </row>
    <row r="721" customHeight="1" spans="1:15">
      <c r="A721" s="1" t="str">
        <f>IF('🔩 PISTON'!A765="","",'🔩 PISTON'!A765)</f>
        <v/>
      </c>
      <c r="B721" s="1" t="str">
        <f>IF('🔩 PISTON'!A765="","","Piston "&amp;'🔩 PISTON'!U765)</f>
        <v/>
      </c>
      <c r="C721" s="1" t="str">
        <f>IF('🔩 PISTON'!A765="","","Piston")</f>
        <v/>
      </c>
      <c r="D721" s="1" t="str">
        <f>IF('🔩 PISTON'!A765="","",'🔩 PISTON'!L765)</f>
        <v/>
      </c>
      <c r="E721" s="1" t="str">
        <f>IF('🔩 PISTON'!A765="","",'🔩 PISTON'!M765)</f>
        <v/>
      </c>
      <c r="F721" s="1" t="str">
        <f>IF('🔩 PISTON'!A765="","",'🔩 PISTON'!N765)</f>
        <v/>
      </c>
      <c r="G721" s="1" t="str">
        <f>IF('🔩 PISTON'!A765="","",'🔩 PISTON'!O765)</f>
        <v/>
      </c>
      <c r="H721" s="1" t="str">
        <f>IF('🔩 PISTON'!A765="","",'🔩 PISTON'!P765)</f>
        <v/>
      </c>
      <c r="I721" s="1" t="str">
        <f>IF('🔩 PISTON'!A765="","",'🔩 PISTON'!Q765)</f>
        <v/>
      </c>
      <c r="J721" s="1" t="str">
        <f>IF('🔩 PISTON'!A765="","",'🔩 PISTON'!D765)</f>
        <v/>
      </c>
      <c r="L721" s="1">
        <f>N(L720)+IF(AND('🔎 TRA CỨU NHANH'!$C$2&lt;&gt;"",OR(ISNUMBER(SEARCH('🔎 TRA CỨU NHANH'!$C$2,$A721)),ISNUMBER(SEARCH('🔎 TRA CỨU NHANH'!$C$2,$B721)))),1,0)</f>
        <v>0</v>
      </c>
      <c r="M721" s="1" t="str">
        <f t="shared" si="22"/>
        <v/>
      </c>
      <c r="N721" s="1">
        <f>N(N720)+IF(AND('💰 BÁO GIÁ'!$C$27&lt;&gt;"",OR(ISNUMBER(SEARCH('💰 BÁO GIÁ'!$C$27,$A721)),ISNUMBER(SEARCH('💰 BÁO GIÁ'!$C$27,$B721)))),1,0)</f>
        <v>0</v>
      </c>
      <c r="O721" s="1" t="str">
        <f t="shared" si="23"/>
        <v/>
      </c>
    </row>
    <row r="722" customHeight="1" spans="1:15">
      <c r="A722" s="1" t="str">
        <f>IF('🔩 PISTON'!A766="","",'🔩 PISTON'!A766)</f>
        <v/>
      </c>
      <c r="B722" s="1" t="str">
        <f>IF('🔩 PISTON'!A766="","","Piston "&amp;'🔩 PISTON'!U766)</f>
        <v/>
      </c>
      <c r="C722" s="1" t="str">
        <f>IF('🔩 PISTON'!A766="","","Piston")</f>
        <v/>
      </c>
      <c r="D722" s="1" t="str">
        <f>IF('🔩 PISTON'!A766="","",'🔩 PISTON'!L766)</f>
        <v/>
      </c>
      <c r="E722" s="1" t="str">
        <f>IF('🔩 PISTON'!A766="","",'🔩 PISTON'!M766)</f>
        <v/>
      </c>
      <c r="F722" s="1" t="str">
        <f>IF('🔩 PISTON'!A766="","",'🔩 PISTON'!N766)</f>
        <v/>
      </c>
      <c r="G722" s="1" t="str">
        <f>IF('🔩 PISTON'!A766="","",'🔩 PISTON'!O766)</f>
        <v/>
      </c>
      <c r="H722" s="1" t="str">
        <f>IF('🔩 PISTON'!A766="","",'🔩 PISTON'!P766)</f>
        <v/>
      </c>
      <c r="I722" s="1" t="str">
        <f>IF('🔩 PISTON'!A766="","",'🔩 PISTON'!Q766)</f>
        <v/>
      </c>
      <c r="J722" s="1" t="str">
        <f>IF('🔩 PISTON'!A766="","",'🔩 PISTON'!D766)</f>
        <v/>
      </c>
      <c r="L722" s="1">
        <f>N(L721)+IF(AND('🔎 TRA CỨU NHANH'!$C$2&lt;&gt;"",OR(ISNUMBER(SEARCH('🔎 TRA CỨU NHANH'!$C$2,$A722)),ISNUMBER(SEARCH('🔎 TRA CỨU NHANH'!$C$2,$B722)))),1,0)</f>
        <v>0</v>
      </c>
      <c r="M722" s="1" t="str">
        <f t="shared" si="22"/>
        <v/>
      </c>
      <c r="N722" s="1">
        <f>N(N721)+IF(AND('💰 BÁO GIÁ'!$C$27&lt;&gt;"",OR(ISNUMBER(SEARCH('💰 BÁO GIÁ'!$C$27,$A722)),ISNUMBER(SEARCH('💰 BÁO GIÁ'!$C$27,$B722)))),1,0)</f>
        <v>0</v>
      </c>
      <c r="O722" s="1" t="str">
        <f t="shared" si="23"/>
        <v/>
      </c>
    </row>
    <row r="723" customHeight="1" spans="1:15">
      <c r="A723" s="1" t="str">
        <f>IF('🔩 PISTON'!A767="","",'🔩 PISTON'!A767)</f>
        <v/>
      </c>
      <c r="B723" s="1" t="str">
        <f>IF('🔩 PISTON'!A767="","","Piston "&amp;'🔩 PISTON'!U767)</f>
        <v/>
      </c>
      <c r="C723" s="1" t="str">
        <f>IF('🔩 PISTON'!A767="","","Piston")</f>
        <v/>
      </c>
      <c r="D723" s="1" t="str">
        <f>IF('🔩 PISTON'!A767="","",'🔩 PISTON'!L767)</f>
        <v/>
      </c>
      <c r="E723" s="1" t="str">
        <f>IF('🔩 PISTON'!A767="","",'🔩 PISTON'!M767)</f>
        <v/>
      </c>
      <c r="F723" s="1" t="str">
        <f>IF('🔩 PISTON'!A767="","",'🔩 PISTON'!N767)</f>
        <v/>
      </c>
      <c r="G723" s="1" t="str">
        <f>IF('🔩 PISTON'!A767="","",'🔩 PISTON'!O767)</f>
        <v/>
      </c>
      <c r="H723" s="1" t="str">
        <f>IF('🔩 PISTON'!A767="","",'🔩 PISTON'!P767)</f>
        <v/>
      </c>
      <c r="I723" s="1" t="str">
        <f>IF('🔩 PISTON'!A767="","",'🔩 PISTON'!Q767)</f>
        <v/>
      </c>
      <c r="J723" s="1" t="str">
        <f>IF('🔩 PISTON'!A767="","",'🔩 PISTON'!D767)</f>
        <v/>
      </c>
      <c r="L723" s="1">
        <f>N(L722)+IF(AND('🔎 TRA CỨU NHANH'!$C$2&lt;&gt;"",OR(ISNUMBER(SEARCH('🔎 TRA CỨU NHANH'!$C$2,$A723)),ISNUMBER(SEARCH('🔎 TRA CỨU NHANH'!$C$2,$B723)))),1,0)</f>
        <v>0</v>
      </c>
      <c r="M723" s="1" t="str">
        <f t="shared" si="22"/>
        <v/>
      </c>
      <c r="N723" s="1">
        <f>N(N722)+IF(AND('💰 BÁO GIÁ'!$C$27&lt;&gt;"",OR(ISNUMBER(SEARCH('💰 BÁO GIÁ'!$C$27,$A723)),ISNUMBER(SEARCH('💰 BÁO GIÁ'!$C$27,$B723)))),1,0)</f>
        <v>0</v>
      </c>
      <c r="O723" s="1" t="str">
        <f t="shared" si="23"/>
        <v/>
      </c>
    </row>
    <row r="724" customHeight="1" spans="1:15">
      <c r="A724" s="1" t="str">
        <f>IF('🔩 PISTON'!A768="","",'🔩 PISTON'!A768)</f>
        <v/>
      </c>
      <c r="B724" s="1" t="str">
        <f>IF('🔩 PISTON'!A768="","","Piston "&amp;'🔩 PISTON'!U768)</f>
        <v/>
      </c>
      <c r="C724" s="1" t="str">
        <f>IF('🔩 PISTON'!A768="","","Piston")</f>
        <v/>
      </c>
      <c r="D724" s="1" t="str">
        <f>IF('🔩 PISTON'!A768="","",'🔩 PISTON'!L768)</f>
        <v/>
      </c>
      <c r="E724" s="1" t="str">
        <f>IF('🔩 PISTON'!A768="","",'🔩 PISTON'!M768)</f>
        <v/>
      </c>
      <c r="F724" s="1" t="str">
        <f>IF('🔩 PISTON'!A768="","",'🔩 PISTON'!N768)</f>
        <v/>
      </c>
      <c r="G724" s="1" t="str">
        <f>IF('🔩 PISTON'!A768="","",'🔩 PISTON'!O768)</f>
        <v/>
      </c>
      <c r="H724" s="1" t="str">
        <f>IF('🔩 PISTON'!A768="","",'🔩 PISTON'!P768)</f>
        <v/>
      </c>
      <c r="I724" s="1" t="str">
        <f>IF('🔩 PISTON'!A768="","",'🔩 PISTON'!Q768)</f>
        <v/>
      </c>
      <c r="J724" s="1" t="str">
        <f>IF('🔩 PISTON'!A768="","",'🔩 PISTON'!D768)</f>
        <v/>
      </c>
      <c r="L724" s="1">
        <f>N(L723)+IF(AND('🔎 TRA CỨU NHANH'!$C$2&lt;&gt;"",OR(ISNUMBER(SEARCH('🔎 TRA CỨU NHANH'!$C$2,$A724)),ISNUMBER(SEARCH('🔎 TRA CỨU NHANH'!$C$2,$B724)))),1,0)</f>
        <v>0</v>
      </c>
      <c r="M724" s="1" t="str">
        <f t="shared" si="22"/>
        <v/>
      </c>
      <c r="N724" s="1">
        <f>N(N723)+IF(AND('💰 BÁO GIÁ'!$C$27&lt;&gt;"",OR(ISNUMBER(SEARCH('💰 BÁO GIÁ'!$C$27,$A724)),ISNUMBER(SEARCH('💰 BÁO GIÁ'!$C$27,$B724)))),1,0)</f>
        <v>0</v>
      </c>
      <c r="O724" s="1" t="str">
        <f t="shared" si="23"/>
        <v/>
      </c>
    </row>
    <row r="725" customHeight="1" spans="1:15">
      <c r="A725" s="1" t="str">
        <f>IF('🔩 PISTON'!A769="","",'🔩 PISTON'!A769)</f>
        <v/>
      </c>
      <c r="B725" s="1" t="str">
        <f>IF('🔩 PISTON'!A769="","","Piston "&amp;'🔩 PISTON'!U769)</f>
        <v/>
      </c>
      <c r="C725" s="1" t="str">
        <f>IF('🔩 PISTON'!A769="","","Piston")</f>
        <v/>
      </c>
      <c r="D725" s="1" t="str">
        <f>IF('🔩 PISTON'!A769="","",'🔩 PISTON'!L769)</f>
        <v/>
      </c>
      <c r="E725" s="1" t="str">
        <f>IF('🔩 PISTON'!A769="","",'🔩 PISTON'!M769)</f>
        <v/>
      </c>
      <c r="F725" s="1" t="str">
        <f>IF('🔩 PISTON'!A769="","",'🔩 PISTON'!N769)</f>
        <v/>
      </c>
      <c r="G725" s="1" t="str">
        <f>IF('🔩 PISTON'!A769="","",'🔩 PISTON'!O769)</f>
        <v/>
      </c>
      <c r="H725" s="1" t="str">
        <f>IF('🔩 PISTON'!A769="","",'🔩 PISTON'!P769)</f>
        <v/>
      </c>
      <c r="I725" s="1" t="str">
        <f>IF('🔩 PISTON'!A769="","",'🔩 PISTON'!Q769)</f>
        <v/>
      </c>
      <c r="J725" s="1" t="str">
        <f>IF('🔩 PISTON'!A769="","",'🔩 PISTON'!D769)</f>
        <v/>
      </c>
      <c r="L725" s="1">
        <f>N(L724)+IF(AND('🔎 TRA CỨU NHANH'!$C$2&lt;&gt;"",OR(ISNUMBER(SEARCH('🔎 TRA CỨU NHANH'!$C$2,$A725)),ISNUMBER(SEARCH('🔎 TRA CỨU NHANH'!$C$2,$B725)))),1,0)</f>
        <v>0</v>
      </c>
      <c r="M725" s="1" t="str">
        <f t="shared" si="22"/>
        <v/>
      </c>
      <c r="N725" s="1">
        <f>N(N724)+IF(AND('💰 BÁO GIÁ'!$C$27&lt;&gt;"",OR(ISNUMBER(SEARCH('💰 BÁO GIÁ'!$C$27,$A725)),ISNUMBER(SEARCH('💰 BÁO GIÁ'!$C$27,$B725)))),1,0)</f>
        <v>0</v>
      </c>
      <c r="O725" s="1" t="str">
        <f t="shared" si="23"/>
        <v/>
      </c>
    </row>
    <row r="726" customHeight="1" spans="1:15">
      <c r="A726" s="1" t="str">
        <f>IF('🔩 PISTON'!A770="","",'🔩 PISTON'!A770)</f>
        <v/>
      </c>
      <c r="B726" s="1" t="str">
        <f>IF('🔩 PISTON'!A770="","","Piston "&amp;'🔩 PISTON'!U770)</f>
        <v/>
      </c>
      <c r="C726" s="1" t="str">
        <f>IF('🔩 PISTON'!A770="","","Piston")</f>
        <v/>
      </c>
      <c r="D726" s="1" t="str">
        <f>IF('🔩 PISTON'!A770="","",'🔩 PISTON'!L770)</f>
        <v/>
      </c>
      <c r="E726" s="1" t="str">
        <f>IF('🔩 PISTON'!A770="","",'🔩 PISTON'!M770)</f>
        <v/>
      </c>
      <c r="F726" s="1" t="str">
        <f>IF('🔩 PISTON'!A770="","",'🔩 PISTON'!N770)</f>
        <v/>
      </c>
      <c r="G726" s="1" t="str">
        <f>IF('🔩 PISTON'!A770="","",'🔩 PISTON'!O770)</f>
        <v/>
      </c>
      <c r="H726" s="1" t="str">
        <f>IF('🔩 PISTON'!A770="","",'🔩 PISTON'!P770)</f>
        <v/>
      </c>
      <c r="I726" s="1" t="str">
        <f>IF('🔩 PISTON'!A770="","",'🔩 PISTON'!Q770)</f>
        <v/>
      </c>
      <c r="J726" s="1" t="str">
        <f>IF('🔩 PISTON'!A770="","",'🔩 PISTON'!D770)</f>
        <v/>
      </c>
      <c r="L726" s="1">
        <f>N(L725)+IF(AND('🔎 TRA CỨU NHANH'!$C$2&lt;&gt;"",OR(ISNUMBER(SEARCH('🔎 TRA CỨU NHANH'!$C$2,$A726)),ISNUMBER(SEARCH('🔎 TRA CỨU NHANH'!$C$2,$B726)))),1,0)</f>
        <v>0</v>
      </c>
      <c r="M726" s="1" t="str">
        <f t="shared" si="22"/>
        <v/>
      </c>
      <c r="N726" s="1">
        <f>N(N725)+IF(AND('💰 BÁO GIÁ'!$C$27&lt;&gt;"",OR(ISNUMBER(SEARCH('💰 BÁO GIÁ'!$C$27,$A726)),ISNUMBER(SEARCH('💰 BÁO GIÁ'!$C$27,$B726)))),1,0)</f>
        <v>0</v>
      </c>
      <c r="O726" s="1" t="str">
        <f t="shared" si="23"/>
        <v/>
      </c>
    </row>
    <row r="727" customHeight="1" spans="1:15">
      <c r="A727" s="1" t="str">
        <f>IF('🔩 PISTON'!A771="","",'🔩 PISTON'!A771)</f>
        <v/>
      </c>
      <c r="B727" s="1" t="str">
        <f>IF('🔩 PISTON'!A771="","","Piston "&amp;'🔩 PISTON'!U771)</f>
        <v/>
      </c>
      <c r="C727" s="1" t="str">
        <f>IF('🔩 PISTON'!A771="","","Piston")</f>
        <v/>
      </c>
      <c r="D727" s="1" t="str">
        <f>IF('🔩 PISTON'!A771="","",'🔩 PISTON'!L771)</f>
        <v/>
      </c>
      <c r="E727" s="1" t="str">
        <f>IF('🔩 PISTON'!A771="","",'🔩 PISTON'!M771)</f>
        <v/>
      </c>
      <c r="F727" s="1" t="str">
        <f>IF('🔩 PISTON'!A771="","",'🔩 PISTON'!N771)</f>
        <v/>
      </c>
      <c r="G727" s="1" t="str">
        <f>IF('🔩 PISTON'!A771="","",'🔩 PISTON'!O771)</f>
        <v/>
      </c>
      <c r="H727" s="1" t="str">
        <f>IF('🔩 PISTON'!A771="","",'🔩 PISTON'!P771)</f>
        <v/>
      </c>
      <c r="I727" s="1" t="str">
        <f>IF('🔩 PISTON'!A771="","",'🔩 PISTON'!Q771)</f>
        <v/>
      </c>
      <c r="J727" s="1" t="str">
        <f>IF('🔩 PISTON'!A771="","",'🔩 PISTON'!D771)</f>
        <v/>
      </c>
      <c r="L727" s="1">
        <f>N(L726)+IF(AND('🔎 TRA CỨU NHANH'!$C$2&lt;&gt;"",OR(ISNUMBER(SEARCH('🔎 TRA CỨU NHANH'!$C$2,$A727)),ISNUMBER(SEARCH('🔎 TRA CỨU NHANH'!$C$2,$B727)))),1,0)</f>
        <v>0</v>
      </c>
      <c r="M727" s="1" t="str">
        <f t="shared" si="22"/>
        <v/>
      </c>
      <c r="N727" s="1">
        <f>N(N726)+IF(AND('💰 BÁO GIÁ'!$C$27&lt;&gt;"",OR(ISNUMBER(SEARCH('💰 BÁO GIÁ'!$C$27,$A727)),ISNUMBER(SEARCH('💰 BÁO GIÁ'!$C$27,$B727)))),1,0)</f>
        <v>0</v>
      </c>
      <c r="O727" s="1" t="str">
        <f t="shared" si="23"/>
        <v/>
      </c>
    </row>
    <row r="728" customHeight="1" spans="1:15">
      <c r="A728" s="1" t="str">
        <f>IF('🔩 PISTON'!A772="","",'🔩 PISTON'!A772)</f>
        <v/>
      </c>
      <c r="B728" s="1" t="str">
        <f>IF('🔩 PISTON'!A772="","","Piston "&amp;'🔩 PISTON'!U772)</f>
        <v/>
      </c>
      <c r="C728" s="1" t="str">
        <f>IF('🔩 PISTON'!A772="","","Piston")</f>
        <v/>
      </c>
      <c r="D728" s="1" t="str">
        <f>IF('🔩 PISTON'!A772="","",'🔩 PISTON'!L772)</f>
        <v/>
      </c>
      <c r="E728" s="1" t="str">
        <f>IF('🔩 PISTON'!A772="","",'🔩 PISTON'!M772)</f>
        <v/>
      </c>
      <c r="F728" s="1" t="str">
        <f>IF('🔩 PISTON'!A772="","",'🔩 PISTON'!N772)</f>
        <v/>
      </c>
      <c r="G728" s="1" t="str">
        <f>IF('🔩 PISTON'!A772="","",'🔩 PISTON'!O772)</f>
        <v/>
      </c>
      <c r="H728" s="1" t="str">
        <f>IF('🔩 PISTON'!A772="","",'🔩 PISTON'!P772)</f>
        <v/>
      </c>
      <c r="I728" s="1" t="str">
        <f>IF('🔩 PISTON'!A772="","",'🔩 PISTON'!Q772)</f>
        <v/>
      </c>
      <c r="J728" s="1" t="str">
        <f>IF('🔩 PISTON'!A772="","",'🔩 PISTON'!D772)</f>
        <v/>
      </c>
      <c r="L728" s="1">
        <f>N(L727)+IF(AND('🔎 TRA CỨU NHANH'!$C$2&lt;&gt;"",OR(ISNUMBER(SEARCH('🔎 TRA CỨU NHANH'!$C$2,$A728)),ISNUMBER(SEARCH('🔎 TRA CỨU NHANH'!$C$2,$B728)))),1,0)</f>
        <v>0</v>
      </c>
      <c r="M728" s="1" t="str">
        <f t="shared" si="22"/>
        <v/>
      </c>
      <c r="N728" s="1">
        <f>N(N727)+IF(AND('💰 BÁO GIÁ'!$C$27&lt;&gt;"",OR(ISNUMBER(SEARCH('💰 BÁO GIÁ'!$C$27,$A728)),ISNUMBER(SEARCH('💰 BÁO GIÁ'!$C$27,$B728)))),1,0)</f>
        <v>0</v>
      </c>
      <c r="O728" s="1" t="str">
        <f t="shared" si="23"/>
        <v/>
      </c>
    </row>
    <row r="729" customHeight="1" spans="1:15">
      <c r="A729" s="1" t="str">
        <f>IF('🔩 PISTON'!A773="","",'🔩 PISTON'!A773)</f>
        <v/>
      </c>
      <c r="B729" s="1" t="str">
        <f>IF('🔩 PISTON'!A773="","","Piston "&amp;'🔩 PISTON'!U773)</f>
        <v/>
      </c>
      <c r="C729" s="1" t="str">
        <f>IF('🔩 PISTON'!A773="","","Piston")</f>
        <v/>
      </c>
      <c r="D729" s="1" t="str">
        <f>IF('🔩 PISTON'!A773="","",'🔩 PISTON'!L773)</f>
        <v/>
      </c>
      <c r="E729" s="1" t="str">
        <f>IF('🔩 PISTON'!A773="","",'🔩 PISTON'!M773)</f>
        <v/>
      </c>
      <c r="F729" s="1" t="str">
        <f>IF('🔩 PISTON'!A773="","",'🔩 PISTON'!N773)</f>
        <v/>
      </c>
      <c r="G729" s="1" t="str">
        <f>IF('🔩 PISTON'!A773="","",'🔩 PISTON'!O773)</f>
        <v/>
      </c>
      <c r="H729" s="1" t="str">
        <f>IF('🔩 PISTON'!A773="","",'🔩 PISTON'!P773)</f>
        <v/>
      </c>
      <c r="I729" s="1" t="str">
        <f>IF('🔩 PISTON'!A773="","",'🔩 PISTON'!Q773)</f>
        <v/>
      </c>
      <c r="J729" s="1" t="str">
        <f>IF('🔩 PISTON'!A773="","",'🔩 PISTON'!D773)</f>
        <v/>
      </c>
      <c r="L729" s="1">
        <f>N(L728)+IF(AND('🔎 TRA CỨU NHANH'!$C$2&lt;&gt;"",OR(ISNUMBER(SEARCH('🔎 TRA CỨU NHANH'!$C$2,$A729)),ISNUMBER(SEARCH('🔎 TRA CỨU NHANH'!$C$2,$B729)))),1,0)</f>
        <v>0</v>
      </c>
      <c r="M729" s="1" t="str">
        <f t="shared" si="22"/>
        <v/>
      </c>
      <c r="N729" s="1">
        <f>N(N728)+IF(AND('💰 BÁO GIÁ'!$C$27&lt;&gt;"",OR(ISNUMBER(SEARCH('💰 BÁO GIÁ'!$C$27,$A729)),ISNUMBER(SEARCH('💰 BÁO GIÁ'!$C$27,$B729)))),1,0)</f>
        <v>0</v>
      </c>
      <c r="O729" s="1" t="str">
        <f t="shared" si="23"/>
        <v/>
      </c>
    </row>
    <row r="730" customHeight="1" spans="1:15">
      <c r="A730" s="1" t="str">
        <f>IF('🔩 PISTON'!A774="","",'🔩 PISTON'!A774)</f>
        <v/>
      </c>
      <c r="B730" s="1" t="str">
        <f>IF('🔩 PISTON'!A774="","","Piston "&amp;'🔩 PISTON'!U774)</f>
        <v/>
      </c>
      <c r="C730" s="1" t="str">
        <f>IF('🔩 PISTON'!A774="","","Piston")</f>
        <v/>
      </c>
      <c r="D730" s="1" t="str">
        <f>IF('🔩 PISTON'!A774="","",'🔩 PISTON'!L774)</f>
        <v/>
      </c>
      <c r="E730" s="1" t="str">
        <f>IF('🔩 PISTON'!A774="","",'🔩 PISTON'!M774)</f>
        <v/>
      </c>
      <c r="F730" s="1" t="str">
        <f>IF('🔩 PISTON'!A774="","",'🔩 PISTON'!N774)</f>
        <v/>
      </c>
      <c r="G730" s="1" t="str">
        <f>IF('🔩 PISTON'!A774="","",'🔩 PISTON'!O774)</f>
        <v/>
      </c>
      <c r="H730" s="1" t="str">
        <f>IF('🔩 PISTON'!A774="","",'🔩 PISTON'!P774)</f>
        <v/>
      </c>
      <c r="I730" s="1" t="str">
        <f>IF('🔩 PISTON'!A774="","",'🔩 PISTON'!Q774)</f>
        <v/>
      </c>
      <c r="J730" s="1" t="str">
        <f>IF('🔩 PISTON'!A774="","",'🔩 PISTON'!D774)</f>
        <v/>
      </c>
      <c r="L730" s="1">
        <f>N(L729)+IF(AND('🔎 TRA CỨU NHANH'!$C$2&lt;&gt;"",OR(ISNUMBER(SEARCH('🔎 TRA CỨU NHANH'!$C$2,$A730)),ISNUMBER(SEARCH('🔎 TRA CỨU NHANH'!$C$2,$B730)))),1,0)</f>
        <v>0</v>
      </c>
      <c r="M730" s="1" t="str">
        <f t="shared" si="22"/>
        <v/>
      </c>
      <c r="N730" s="1">
        <f>N(N729)+IF(AND('💰 BÁO GIÁ'!$C$27&lt;&gt;"",OR(ISNUMBER(SEARCH('💰 BÁO GIÁ'!$C$27,$A730)),ISNUMBER(SEARCH('💰 BÁO GIÁ'!$C$27,$B730)))),1,0)</f>
        <v>0</v>
      </c>
      <c r="O730" s="1" t="str">
        <f t="shared" si="23"/>
        <v/>
      </c>
    </row>
    <row r="731" customHeight="1" spans="1:15">
      <c r="A731" s="1" t="str">
        <f>IF('🔩 PISTON'!A775="","",'🔩 PISTON'!A775)</f>
        <v/>
      </c>
      <c r="B731" s="1" t="str">
        <f>IF('🔩 PISTON'!A775="","","Piston "&amp;'🔩 PISTON'!U775)</f>
        <v/>
      </c>
      <c r="C731" s="1" t="str">
        <f>IF('🔩 PISTON'!A775="","","Piston")</f>
        <v/>
      </c>
      <c r="D731" s="1" t="str">
        <f>IF('🔩 PISTON'!A775="","",'🔩 PISTON'!L775)</f>
        <v/>
      </c>
      <c r="E731" s="1" t="str">
        <f>IF('🔩 PISTON'!A775="","",'🔩 PISTON'!M775)</f>
        <v/>
      </c>
      <c r="F731" s="1" t="str">
        <f>IF('🔩 PISTON'!A775="","",'🔩 PISTON'!N775)</f>
        <v/>
      </c>
      <c r="G731" s="1" t="str">
        <f>IF('🔩 PISTON'!A775="","",'🔩 PISTON'!O775)</f>
        <v/>
      </c>
      <c r="H731" s="1" t="str">
        <f>IF('🔩 PISTON'!A775="","",'🔩 PISTON'!P775)</f>
        <v/>
      </c>
      <c r="I731" s="1" t="str">
        <f>IF('🔩 PISTON'!A775="","",'🔩 PISTON'!Q775)</f>
        <v/>
      </c>
      <c r="J731" s="1" t="str">
        <f>IF('🔩 PISTON'!A775="","",'🔩 PISTON'!D775)</f>
        <v/>
      </c>
      <c r="L731" s="1">
        <f>N(L730)+IF(AND('🔎 TRA CỨU NHANH'!$C$2&lt;&gt;"",OR(ISNUMBER(SEARCH('🔎 TRA CỨU NHANH'!$C$2,$A731)),ISNUMBER(SEARCH('🔎 TRA CỨU NHANH'!$C$2,$B731)))),1,0)</f>
        <v>0</v>
      </c>
      <c r="M731" s="1" t="str">
        <f t="shared" si="22"/>
        <v/>
      </c>
      <c r="N731" s="1">
        <f>N(N730)+IF(AND('💰 BÁO GIÁ'!$C$27&lt;&gt;"",OR(ISNUMBER(SEARCH('💰 BÁO GIÁ'!$C$27,$A731)),ISNUMBER(SEARCH('💰 BÁO GIÁ'!$C$27,$B731)))),1,0)</f>
        <v>0</v>
      </c>
      <c r="O731" s="1" t="str">
        <f t="shared" si="23"/>
        <v/>
      </c>
    </row>
    <row r="732" customHeight="1" spans="1:15">
      <c r="A732" s="1" t="str">
        <f>IF('🔩 PISTON'!A776="","",'🔩 PISTON'!A776)</f>
        <v/>
      </c>
      <c r="B732" s="1" t="str">
        <f>IF('🔩 PISTON'!A776="","","Piston "&amp;'🔩 PISTON'!U776)</f>
        <v/>
      </c>
      <c r="C732" s="1" t="str">
        <f>IF('🔩 PISTON'!A776="","","Piston")</f>
        <v/>
      </c>
      <c r="D732" s="1" t="str">
        <f>IF('🔩 PISTON'!A776="","",'🔩 PISTON'!L776)</f>
        <v/>
      </c>
      <c r="E732" s="1" t="str">
        <f>IF('🔩 PISTON'!A776="","",'🔩 PISTON'!M776)</f>
        <v/>
      </c>
      <c r="F732" s="1" t="str">
        <f>IF('🔩 PISTON'!A776="","",'🔩 PISTON'!N776)</f>
        <v/>
      </c>
      <c r="G732" s="1" t="str">
        <f>IF('🔩 PISTON'!A776="","",'🔩 PISTON'!O776)</f>
        <v/>
      </c>
      <c r="H732" s="1" t="str">
        <f>IF('🔩 PISTON'!A776="","",'🔩 PISTON'!P776)</f>
        <v/>
      </c>
      <c r="I732" s="1" t="str">
        <f>IF('🔩 PISTON'!A776="","",'🔩 PISTON'!Q776)</f>
        <v/>
      </c>
      <c r="J732" s="1" t="str">
        <f>IF('🔩 PISTON'!A776="","",'🔩 PISTON'!D776)</f>
        <v/>
      </c>
      <c r="L732" s="1">
        <f>N(L731)+IF(AND('🔎 TRA CỨU NHANH'!$C$2&lt;&gt;"",OR(ISNUMBER(SEARCH('🔎 TRA CỨU NHANH'!$C$2,$A732)),ISNUMBER(SEARCH('🔎 TRA CỨU NHANH'!$C$2,$B732)))),1,0)</f>
        <v>0</v>
      </c>
      <c r="M732" s="1" t="str">
        <f t="shared" si="22"/>
        <v/>
      </c>
      <c r="N732" s="1">
        <f>N(N731)+IF(AND('💰 BÁO GIÁ'!$C$27&lt;&gt;"",OR(ISNUMBER(SEARCH('💰 BÁO GIÁ'!$C$27,$A732)),ISNUMBER(SEARCH('💰 BÁO GIÁ'!$C$27,$B732)))),1,0)</f>
        <v>0</v>
      </c>
      <c r="O732" s="1" t="str">
        <f t="shared" si="23"/>
        <v/>
      </c>
    </row>
    <row r="733" customHeight="1" spans="1:15">
      <c r="A733" s="1" t="str">
        <f>IF('🔩 PISTON'!A777="","",'🔩 PISTON'!A777)</f>
        <v/>
      </c>
      <c r="B733" s="1" t="str">
        <f>IF('🔩 PISTON'!A777="","","Piston "&amp;'🔩 PISTON'!U777)</f>
        <v/>
      </c>
      <c r="C733" s="1" t="str">
        <f>IF('🔩 PISTON'!A777="","","Piston")</f>
        <v/>
      </c>
      <c r="D733" s="1" t="str">
        <f>IF('🔩 PISTON'!A777="","",'🔩 PISTON'!L777)</f>
        <v/>
      </c>
      <c r="E733" s="1" t="str">
        <f>IF('🔩 PISTON'!A777="","",'🔩 PISTON'!M777)</f>
        <v/>
      </c>
      <c r="F733" s="1" t="str">
        <f>IF('🔩 PISTON'!A777="","",'🔩 PISTON'!N777)</f>
        <v/>
      </c>
      <c r="G733" s="1" t="str">
        <f>IF('🔩 PISTON'!A777="","",'🔩 PISTON'!O777)</f>
        <v/>
      </c>
      <c r="H733" s="1" t="str">
        <f>IF('🔩 PISTON'!A777="","",'🔩 PISTON'!P777)</f>
        <v/>
      </c>
      <c r="I733" s="1" t="str">
        <f>IF('🔩 PISTON'!A777="","",'🔩 PISTON'!Q777)</f>
        <v/>
      </c>
      <c r="J733" s="1" t="str">
        <f>IF('🔩 PISTON'!A777="","",'🔩 PISTON'!D777)</f>
        <v/>
      </c>
      <c r="L733" s="1">
        <f>N(L732)+IF(AND('🔎 TRA CỨU NHANH'!$C$2&lt;&gt;"",OR(ISNUMBER(SEARCH('🔎 TRA CỨU NHANH'!$C$2,$A733)),ISNUMBER(SEARCH('🔎 TRA CỨU NHANH'!$C$2,$B733)))),1,0)</f>
        <v>0</v>
      </c>
      <c r="M733" s="1" t="str">
        <f t="shared" si="22"/>
        <v/>
      </c>
      <c r="N733" s="1">
        <f>N(N732)+IF(AND('💰 BÁO GIÁ'!$C$27&lt;&gt;"",OR(ISNUMBER(SEARCH('💰 BÁO GIÁ'!$C$27,$A733)),ISNUMBER(SEARCH('💰 BÁO GIÁ'!$C$27,$B733)))),1,0)</f>
        <v>0</v>
      </c>
      <c r="O733" s="1" t="str">
        <f t="shared" si="23"/>
        <v/>
      </c>
    </row>
    <row r="734" customHeight="1" spans="1:15">
      <c r="A734" s="1" t="str">
        <f>IF('🔩 PISTON'!A778="","",'🔩 PISTON'!A778)</f>
        <v/>
      </c>
      <c r="B734" s="1" t="str">
        <f>IF('🔩 PISTON'!A778="","","Piston "&amp;'🔩 PISTON'!U778)</f>
        <v/>
      </c>
      <c r="C734" s="1" t="str">
        <f>IF('🔩 PISTON'!A778="","","Piston")</f>
        <v/>
      </c>
      <c r="D734" s="1" t="str">
        <f>IF('🔩 PISTON'!A778="","",'🔩 PISTON'!L778)</f>
        <v/>
      </c>
      <c r="E734" s="1" t="str">
        <f>IF('🔩 PISTON'!A778="","",'🔩 PISTON'!M778)</f>
        <v/>
      </c>
      <c r="F734" s="1" t="str">
        <f>IF('🔩 PISTON'!A778="","",'🔩 PISTON'!N778)</f>
        <v/>
      </c>
      <c r="G734" s="1" t="str">
        <f>IF('🔩 PISTON'!A778="","",'🔩 PISTON'!O778)</f>
        <v/>
      </c>
      <c r="H734" s="1" t="str">
        <f>IF('🔩 PISTON'!A778="","",'🔩 PISTON'!P778)</f>
        <v/>
      </c>
      <c r="I734" s="1" t="str">
        <f>IF('🔩 PISTON'!A778="","",'🔩 PISTON'!Q778)</f>
        <v/>
      </c>
      <c r="J734" s="1" t="str">
        <f>IF('🔩 PISTON'!A778="","",'🔩 PISTON'!D778)</f>
        <v/>
      </c>
      <c r="L734" s="1">
        <f>N(L733)+IF(AND('🔎 TRA CỨU NHANH'!$C$2&lt;&gt;"",OR(ISNUMBER(SEARCH('🔎 TRA CỨU NHANH'!$C$2,$A734)),ISNUMBER(SEARCH('🔎 TRA CỨU NHANH'!$C$2,$B734)))),1,0)</f>
        <v>0</v>
      </c>
      <c r="M734" s="1" t="str">
        <f t="shared" si="22"/>
        <v/>
      </c>
      <c r="N734" s="1">
        <f>N(N733)+IF(AND('💰 BÁO GIÁ'!$C$27&lt;&gt;"",OR(ISNUMBER(SEARCH('💰 BÁO GIÁ'!$C$27,$A734)),ISNUMBER(SEARCH('💰 BÁO GIÁ'!$C$27,$B734)))),1,0)</f>
        <v>0</v>
      </c>
      <c r="O734" s="1" t="str">
        <f t="shared" si="23"/>
        <v/>
      </c>
    </row>
    <row r="735" customHeight="1" spans="1:15">
      <c r="A735" s="1" t="str">
        <f>IF('🔩 PISTON'!A779="","",'🔩 PISTON'!A779)</f>
        <v/>
      </c>
      <c r="B735" s="1" t="str">
        <f>IF('🔩 PISTON'!A779="","","Piston "&amp;'🔩 PISTON'!U779)</f>
        <v/>
      </c>
      <c r="C735" s="1" t="str">
        <f>IF('🔩 PISTON'!A779="","","Piston")</f>
        <v/>
      </c>
      <c r="D735" s="1" t="str">
        <f>IF('🔩 PISTON'!A779="","",'🔩 PISTON'!L779)</f>
        <v/>
      </c>
      <c r="E735" s="1" t="str">
        <f>IF('🔩 PISTON'!A779="","",'🔩 PISTON'!M779)</f>
        <v/>
      </c>
      <c r="F735" s="1" t="str">
        <f>IF('🔩 PISTON'!A779="","",'🔩 PISTON'!N779)</f>
        <v/>
      </c>
      <c r="G735" s="1" t="str">
        <f>IF('🔩 PISTON'!A779="","",'🔩 PISTON'!O779)</f>
        <v/>
      </c>
      <c r="H735" s="1" t="str">
        <f>IF('🔩 PISTON'!A779="","",'🔩 PISTON'!P779)</f>
        <v/>
      </c>
      <c r="I735" s="1" t="str">
        <f>IF('🔩 PISTON'!A779="","",'🔩 PISTON'!Q779)</f>
        <v/>
      </c>
      <c r="J735" s="1" t="str">
        <f>IF('🔩 PISTON'!A779="","",'🔩 PISTON'!D779)</f>
        <v/>
      </c>
      <c r="L735" s="1">
        <f>N(L734)+IF(AND('🔎 TRA CỨU NHANH'!$C$2&lt;&gt;"",OR(ISNUMBER(SEARCH('🔎 TRA CỨU NHANH'!$C$2,$A735)),ISNUMBER(SEARCH('🔎 TRA CỨU NHANH'!$C$2,$B735)))),1,0)</f>
        <v>0</v>
      </c>
      <c r="M735" s="1" t="str">
        <f t="shared" si="22"/>
        <v/>
      </c>
      <c r="N735" s="1">
        <f>N(N734)+IF(AND('💰 BÁO GIÁ'!$C$27&lt;&gt;"",OR(ISNUMBER(SEARCH('💰 BÁO GIÁ'!$C$27,$A735)),ISNUMBER(SEARCH('💰 BÁO GIÁ'!$C$27,$B735)))),1,0)</f>
        <v>0</v>
      </c>
      <c r="O735" s="1" t="str">
        <f t="shared" si="23"/>
        <v/>
      </c>
    </row>
    <row r="736" customHeight="1" spans="1:15">
      <c r="A736" s="1" t="str">
        <f>IF('🔩 PISTON'!A780="","",'🔩 PISTON'!A780)</f>
        <v/>
      </c>
      <c r="B736" s="1" t="str">
        <f>IF('🔩 PISTON'!A780="","","Piston "&amp;'🔩 PISTON'!U780)</f>
        <v/>
      </c>
      <c r="C736" s="1" t="str">
        <f>IF('🔩 PISTON'!A780="","","Piston")</f>
        <v/>
      </c>
      <c r="D736" s="1" t="str">
        <f>IF('🔩 PISTON'!A780="","",'🔩 PISTON'!L780)</f>
        <v/>
      </c>
      <c r="E736" s="1" t="str">
        <f>IF('🔩 PISTON'!A780="","",'🔩 PISTON'!M780)</f>
        <v/>
      </c>
      <c r="F736" s="1" t="str">
        <f>IF('🔩 PISTON'!A780="","",'🔩 PISTON'!N780)</f>
        <v/>
      </c>
      <c r="G736" s="1" t="str">
        <f>IF('🔩 PISTON'!A780="","",'🔩 PISTON'!O780)</f>
        <v/>
      </c>
      <c r="H736" s="1" t="str">
        <f>IF('🔩 PISTON'!A780="","",'🔩 PISTON'!P780)</f>
        <v/>
      </c>
      <c r="I736" s="1" t="str">
        <f>IF('🔩 PISTON'!A780="","",'🔩 PISTON'!Q780)</f>
        <v/>
      </c>
      <c r="J736" s="1" t="str">
        <f>IF('🔩 PISTON'!A780="","",'🔩 PISTON'!D780)</f>
        <v/>
      </c>
      <c r="L736" s="1">
        <f>N(L735)+IF(AND('🔎 TRA CỨU NHANH'!$C$2&lt;&gt;"",OR(ISNUMBER(SEARCH('🔎 TRA CỨU NHANH'!$C$2,$A736)),ISNUMBER(SEARCH('🔎 TRA CỨU NHANH'!$C$2,$B736)))),1,0)</f>
        <v>0</v>
      </c>
      <c r="M736" s="1" t="str">
        <f t="shared" si="22"/>
        <v/>
      </c>
      <c r="N736" s="1">
        <f>N(N735)+IF(AND('💰 BÁO GIÁ'!$C$27&lt;&gt;"",OR(ISNUMBER(SEARCH('💰 BÁO GIÁ'!$C$27,$A736)),ISNUMBER(SEARCH('💰 BÁO GIÁ'!$C$27,$B736)))),1,0)</f>
        <v>0</v>
      </c>
      <c r="O736" s="1" t="str">
        <f t="shared" si="23"/>
        <v/>
      </c>
    </row>
    <row r="737" customHeight="1" spans="1:15">
      <c r="A737" s="1" t="str">
        <f>IF('🔩 PISTON'!A781="","",'🔩 PISTON'!A781)</f>
        <v/>
      </c>
      <c r="B737" s="1" t="str">
        <f>IF('🔩 PISTON'!A781="","","Piston "&amp;'🔩 PISTON'!U781)</f>
        <v/>
      </c>
      <c r="C737" s="1" t="str">
        <f>IF('🔩 PISTON'!A781="","","Piston")</f>
        <v/>
      </c>
      <c r="D737" s="1" t="str">
        <f>IF('🔩 PISTON'!A781="","",'🔩 PISTON'!L781)</f>
        <v/>
      </c>
      <c r="E737" s="1" t="str">
        <f>IF('🔩 PISTON'!A781="","",'🔩 PISTON'!M781)</f>
        <v/>
      </c>
      <c r="F737" s="1" t="str">
        <f>IF('🔩 PISTON'!A781="","",'🔩 PISTON'!N781)</f>
        <v/>
      </c>
      <c r="G737" s="1" t="str">
        <f>IF('🔩 PISTON'!A781="","",'🔩 PISTON'!O781)</f>
        <v/>
      </c>
      <c r="H737" s="1" t="str">
        <f>IF('🔩 PISTON'!A781="","",'🔩 PISTON'!P781)</f>
        <v/>
      </c>
      <c r="I737" s="1" t="str">
        <f>IF('🔩 PISTON'!A781="","",'🔩 PISTON'!Q781)</f>
        <v/>
      </c>
      <c r="J737" s="1" t="str">
        <f>IF('🔩 PISTON'!A781="","",'🔩 PISTON'!D781)</f>
        <v/>
      </c>
      <c r="L737" s="1">
        <f>N(L736)+IF(AND('🔎 TRA CỨU NHANH'!$C$2&lt;&gt;"",OR(ISNUMBER(SEARCH('🔎 TRA CỨU NHANH'!$C$2,$A737)),ISNUMBER(SEARCH('🔎 TRA CỨU NHANH'!$C$2,$B737)))),1,0)</f>
        <v>0</v>
      </c>
      <c r="M737" s="1" t="str">
        <f t="shared" si="22"/>
        <v/>
      </c>
      <c r="N737" s="1">
        <f>N(N736)+IF(AND('💰 BÁO GIÁ'!$C$27&lt;&gt;"",OR(ISNUMBER(SEARCH('💰 BÁO GIÁ'!$C$27,$A737)),ISNUMBER(SEARCH('💰 BÁO GIÁ'!$C$27,$B737)))),1,0)</f>
        <v>0</v>
      </c>
      <c r="O737" s="1" t="str">
        <f t="shared" si="23"/>
        <v/>
      </c>
    </row>
    <row r="738" customHeight="1" spans="1:15">
      <c r="A738" s="1" t="str">
        <f>IF('🔩 PISTON'!A782="","",'🔩 PISTON'!A782)</f>
        <v/>
      </c>
      <c r="B738" s="1" t="str">
        <f>IF('🔩 PISTON'!A782="","","Piston "&amp;'🔩 PISTON'!U782)</f>
        <v/>
      </c>
      <c r="C738" s="1" t="str">
        <f>IF('🔩 PISTON'!A782="","","Piston")</f>
        <v/>
      </c>
      <c r="D738" s="1" t="str">
        <f>IF('🔩 PISTON'!A782="","",'🔩 PISTON'!L782)</f>
        <v/>
      </c>
      <c r="E738" s="1" t="str">
        <f>IF('🔩 PISTON'!A782="","",'🔩 PISTON'!M782)</f>
        <v/>
      </c>
      <c r="F738" s="1" t="str">
        <f>IF('🔩 PISTON'!A782="","",'🔩 PISTON'!N782)</f>
        <v/>
      </c>
      <c r="G738" s="1" t="str">
        <f>IF('🔩 PISTON'!A782="","",'🔩 PISTON'!O782)</f>
        <v/>
      </c>
      <c r="H738" s="1" t="str">
        <f>IF('🔩 PISTON'!A782="","",'🔩 PISTON'!P782)</f>
        <v/>
      </c>
      <c r="I738" s="1" t="str">
        <f>IF('🔩 PISTON'!A782="","",'🔩 PISTON'!Q782)</f>
        <v/>
      </c>
      <c r="J738" s="1" t="str">
        <f>IF('🔩 PISTON'!A782="","",'🔩 PISTON'!D782)</f>
        <v/>
      </c>
      <c r="L738" s="1">
        <f>N(L737)+IF(AND('🔎 TRA CỨU NHANH'!$C$2&lt;&gt;"",OR(ISNUMBER(SEARCH('🔎 TRA CỨU NHANH'!$C$2,$A738)),ISNUMBER(SEARCH('🔎 TRA CỨU NHANH'!$C$2,$B738)))),1,0)</f>
        <v>0</v>
      </c>
      <c r="M738" s="1" t="str">
        <f t="shared" si="22"/>
        <v/>
      </c>
      <c r="N738" s="1">
        <f>N(N737)+IF(AND('💰 BÁO GIÁ'!$C$27&lt;&gt;"",OR(ISNUMBER(SEARCH('💰 BÁO GIÁ'!$C$27,$A738)),ISNUMBER(SEARCH('💰 BÁO GIÁ'!$C$27,$B738)))),1,0)</f>
        <v>0</v>
      </c>
      <c r="O738" s="1" t="str">
        <f t="shared" si="23"/>
        <v/>
      </c>
    </row>
    <row r="739" customHeight="1" spans="1:15">
      <c r="A739" s="1" t="str">
        <f>IF('🔩 PISTON'!A783="","",'🔩 PISTON'!A783)</f>
        <v/>
      </c>
      <c r="B739" s="1" t="str">
        <f>IF('🔩 PISTON'!A783="","","Piston "&amp;'🔩 PISTON'!U783)</f>
        <v/>
      </c>
      <c r="C739" s="1" t="str">
        <f>IF('🔩 PISTON'!A783="","","Piston")</f>
        <v/>
      </c>
      <c r="D739" s="1" t="str">
        <f>IF('🔩 PISTON'!A783="","",'🔩 PISTON'!L783)</f>
        <v/>
      </c>
      <c r="E739" s="1" t="str">
        <f>IF('🔩 PISTON'!A783="","",'🔩 PISTON'!M783)</f>
        <v/>
      </c>
      <c r="F739" s="1" t="str">
        <f>IF('🔩 PISTON'!A783="","",'🔩 PISTON'!N783)</f>
        <v/>
      </c>
      <c r="G739" s="1" t="str">
        <f>IF('🔩 PISTON'!A783="","",'🔩 PISTON'!O783)</f>
        <v/>
      </c>
      <c r="H739" s="1" t="str">
        <f>IF('🔩 PISTON'!A783="","",'🔩 PISTON'!P783)</f>
        <v/>
      </c>
      <c r="I739" s="1" t="str">
        <f>IF('🔩 PISTON'!A783="","",'🔩 PISTON'!Q783)</f>
        <v/>
      </c>
      <c r="J739" s="1" t="str">
        <f>IF('🔩 PISTON'!A783="","",'🔩 PISTON'!D783)</f>
        <v/>
      </c>
      <c r="L739" s="1">
        <f>N(L738)+IF(AND('🔎 TRA CỨU NHANH'!$C$2&lt;&gt;"",OR(ISNUMBER(SEARCH('🔎 TRA CỨU NHANH'!$C$2,$A739)),ISNUMBER(SEARCH('🔎 TRA CỨU NHANH'!$C$2,$B739)))),1,0)</f>
        <v>0</v>
      </c>
      <c r="M739" s="1" t="str">
        <f t="shared" si="22"/>
        <v/>
      </c>
      <c r="N739" s="1">
        <f>N(N738)+IF(AND('💰 BÁO GIÁ'!$C$27&lt;&gt;"",OR(ISNUMBER(SEARCH('💰 BÁO GIÁ'!$C$27,$A739)),ISNUMBER(SEARCH('💰 BÁO GIÁ'!$C$27,$B739)))),1,0)</f>
        <v>0</v>
      </c>
      <c r="O739" s="1" t="str">
        <f t="shared" si="23"/>
        <v/>
      </c>
    </row>
    <row r="740" customHeight="1" spans="1:15">
      <c r="A740" s="1" t="str">
        <f>IF('🔩 PISTON'!A784="","",'🔩 PISTON'!A784)</f>
        <v/>
      </c>
      <c r="B740" s="1" t="str">
        <f>IF('🔩 PISTON'!A784="","","Piston "&amp;'🔩 PISTON'!U784)</f>
        <v/>
      </c>
      <c r="C740" s="1" t="str">
        <f>IF('🔩 PISTON'!A784="","","Piston")</f>
        <v/>
      </c>
      <c r="D740" s="1" t="str">
        <f>IF('🔩 PISTON'!A784="","",'🔩 PISTON'!L784)</f>
        <v/>
      </c>
      <c r="E740" s="1" t="str">
        <f>IF('🔩 PISTON'!A784="","",'🔩 PISTON'!M784)</f>
        <v/>
      </c>
      <c r="F740" s="1" t="str">
        <f>IF('🔩 PISTON'!A784="","",'🔩 PISTON'!N784)</f>
        <v/>
      </c>
      <c r="G740" s="1" t="str">
        <f>IF('🔩 PISTON'!A784="","",'🔩 PISTON'!O784)</f>
        <v/>
      </c>
      <c r="H740" s="1" t="str">
        <f>IF('🔩 PISTON'!A784="","",'🔩 PISTON'!P784)</f>
        <v/>
      </c>
      <c r="I740" s="1" t="str">
        <f>IF('🔩 PISTON'!A784="","",'🔩 PISTON'!Q784)</f>
        <v/>
      </c>
      <c r="J740" s="1" t="str">
        <f>IF('🔩 PISTON'!A784="","",'🔩 PISTON'!D784)</f>
        <v/>
      </c>
      <c r="L740" s="1">
        <f>N(L739)+IF(AND('🔎 TRA CỨU NHANH'!$C$2&lt;&gt;"",OR(ISNUMBER(SEARCH('🔎 TRA CỨU NHANH'!$C$2,$A740)),ISNUMBER(SEARCH('🔎 TRA CỨU NHANH'!$C$2,$B740)))),1,0)</f>
        <v>0</v>
      </c>
      <c r="M740" s="1" t="str">
        <f t="shared" si="22"/>
        <v/>
      </c>
      <c r="N740" s="1">
        <f>N(N739)+IF(AND('💰 BÁO GIÁ'!$C$27&lt;&gt;"",OR(ISNUMBER(SEARCH('💰 BÁO GIÁ'!$C$27,$A740)),ISNUMBER(SEARCH('💰 BÁO GIÁ'!$C$27,$B740)))),1,0)</f>
        <v>0</v>
      </c>
      <c r="O740" s="1" t="str">
        <f t="shared" si="23"/>
        <v/>
      </c>
    </row>
    <row r="741" customHeight="1" spans="1:15">
      <c r="A741" s="1" t="str">
        <f>IF('🔩 PISTON'!A785="","",'🔩 PISTON'!A785)</f>
        <v/>
      </c>
      <c r="B741" s="1" t="str">
        <f>IF('🔩 PISTON'!A785="","","Piston "&amp;'🔩 PISTON'!U785)</f>
        <v/>
      </c>
      <c r="C741" s="1" t="str">
        <f>IF('🔩 PISTON'!A785="","","Piston")</f>
        <v/>
      </c>
      <c r="D741" s="1" t="str">
        <f>IF('🔩 PISTON'!A785="","",'🔩 PISTON'!L785)</f>
        <v/>
      </c>
      <c r="E741" s="1" t="str">
        <f>IF('🔩 PISTON'!A785="","",'🔩 PISTON'!M785)</f>
        <v/>
      </c>
      <c r="F741" s="1" t="str">
        <f>IF('🔩 PISTON'!A785="","",'🔩 PISTON'!N785)</f>
        <v/>
      </c>
      <c r="G741" s="1" t="str">
        <f>IF('🔩 PISTON'!A785="","",'🔩 PISTON'!O785)</f>
        <v/>
      </c>
      <c r="H741" s="1" t="str">
        <f>IF('🔩 PISTON'!A785="","",'🔩 PISTON'!P785)</f>
        <v/>
      </c>
      <c r="I741" s="1" t="str">
        <f>IF('🔩 PISTON'!A785="","",'🔩 PISTON'!Q785)</f>
        <v/>
      </c>
      <c r="J741" s="1" t="str">
        <f>IF('🔩 PISTON'!A785="","",'🔩 PISTON'!D785)</f>
        <v/>
      </c>
      <c r="L741" s="1">
        <f>N(L740)+IF(AND('🔎 TRA CỨU NHANH'!$C$2&lt;&gt;"",OR(ISNUMBER(SEARCH('🔎 TRA CỨU NHANH'!$C$2,$A741)),ISNUMBER(SEARCH('🔎 TRA CỨU NHANH'!$C$2,$B741)))),1,0)</f>
        <v>0</v>
      </c>
      <c r="M741" s="1" t="str">
        <f t="shared" si="22"/>
        <v/>
      </c>
      <c r="N741" s="1">
        <f>N(N740)+IF(AND('💰 BÁO GIÁ'!$C$27&lt;&gt;"",OR(ISNUMBER(SEARCH('💰 BÁO GIÁ'!$C$27,$A741)),ISNUMBER(SEARCH('💰 BÁO GIÁ'!$C$27,$B741)))),1,0)</f>
        <v>0</v>
      </c>
      <c r="O741" s="1" t="str">
        <f t="shared" si="23"/>
        <v/>
      </c>
    </row>
    <row r="742" customHeight="1" spans="1:15">
      <c r="A742" s="1" t="str">
        <f>IF('🔩 PISTON'!A786="","",'🔩 PISTON'!A786)</f>
        <v/>
      </c>
      <c r="B742" s="1" t="str">
        <f>IF('🔩 PISTON'!A786="","","Piston "&amp;'🔩 PISTON'!U786)</f>
        <v/>
      </c>
      <c r="C742" s="1" t="str">
        <f>IF('🔩 PISTON'!A786="","","Piston")</f>
        <v/>
      </c>
      <c r="D742" s="1" t="str">
        <f>IF('🔩 PISTON'!A786="","",'🔩 PISTON'!L786)</f>
        <v/>
      </c>
      <c r="E742" s="1" t="str">
        <f>IF('🔩 PISTON'!A786="","",'🔩 PISTON'!M786)</f>
        <v/>
      </c>
      <c r="F742" s="1" t="str">
        <f>IF('🔩 PISTON'!A786="","",'🔩 PISTON'!N786)</f>
        <v/>
      </c>
      <c r="G742" s="1" t="str">
        <f>IF('🔩 PISTON'!A786="","",'🔩 PISTON'!O786)</f>
        <v/>
      </c>
      <c r="H742" s="1" t="str">
        <f>IF('🔩 PISTON'!A786="","",'🔩 PISTON'!P786)</f>
        <v/>
      </c>
      <c r="I742" s="1" t="str">
        <f>IF('🔩 PISTON'!A786="","",'🔩 PISTON'!Q786)</f>
        <v/>
      </c>
      <c r="J742" s="1" t="str">
        <f>IF('🔩 PISTON'!A786="","",'🔩 PISTON'!D786)</f>
        <v/>
      </c>
      <c r="L742" s="1">
        <f>N(L741)+IF(AND('🔎 TRA CỨU NHANH'!$C$2&lt;&gt;"",OR(ISNUMBER(SEARCH('🔎 TRA CỨU NHANH'!$C$2,$A742)),ISNUMBER(SEARCH('🔎 TRA CỨU NHANH'!$C$2,$B742)))),1,0)</f>
        <v>0</v>
      </c>
      <c r="M742" s="1" t="str">
        <f t="shared" si="22"/>
        <v/>
      </c>
      <c r="N742" s="1">
        <f>N(N741)+IF(AND('💰 BÁO GIÁ'!$C$27&lt;&gt;"",OR(ISNUMBER(SEARCH('💰 BÁO GIÁ'!$C$27,$A742)),ISNUMBER(SEARCH('💰 BÁO GIÁ'!$C$27,$B742)))),1,0)</f>
        <v>0</v>
      </c>
      <c r="O742" s="1" t="str">
        <f t="shared" si="23"/>
        <v/>
      </c>
    </row>
    <row r="743" customHeight="1" spans="1:15">
      <c r="A743" s="1" t="str">
        <f>IF('🔩 PISTON'!A787="","",'🔩 PISTON'!A787)</f>
        <v/>
      </c>
      <c r="B743" s="1" t="str">
        <f>IF('🔩 PISTON'!A787="","","Piston "&amp;'🔩 PISTON'!U787)</f>
        <v/>
      </c>
      <c r="C743" s="1" t="str">
        <f>IF('🔩 PISTON'!A787="","","Piston")</f>
        <v/>
      </c>
      <c r="D743" s="1" t="str">
        <f>IF('🔩 PISTON'!A787="","",'🔩 PISTON'!L787)</f>
        <v/>
      </c>
      <c r="E743" s="1" t="str">
        <f>IF('🔩 PISTON'!A787="","",'🔩 PISTON'!M787)</f>
        <v/>
      </c>
      <c r="F743" s="1" t="str">
        <f>IF('🔩 PISTON'!A787="","",'🔩 PISTON'!N787)</f>
        <v/>
      </c>
      <c r="G743" s="1" t="str">
        <f>IF('🔩 PISTON'!A787="","",'🔩 PISTON'!O787)</f>
        <v/>
      </c>
      <c r="H743" s="1" t="str">
        <f>IF('🔩 PISTON'!A787="","",'🔩 PISTON'!P787)</f>
        <v/>
      </c>
      <c r="I743" s="1" t="str">
        <f>IF('🔩 PISTON'!A787="","",'🔩 PISTON'!Q787)</f>
        <v/>
      </c>
      <c r="J743" s="1" t="str">
        <f>IF('🔩 PISTON'!A787="","",'🔩 PISTON'!D787)</f>
        <v/>
      </c>
      <c r="L743" s="1">
        <f>N(L742)+IF(AND('🔎 TRA CỨU NHANH'!$C$2&lt;&gt;"",OR(ISNUMBER(SEARCH('🔎 TRA CỨU NHANH'!$C$2,$A743)),ISNUMBER(SEARCH('🔎 TRA CỨU NHANH'!$C$2,$B743)))),1,0)</f>
        <v>0</v>
      </c>
      <c r="M743" s="1" t="str">
        <f t="shared" si="22"/>
        <v/>
      </c>
      <c r="N743" s="1">
        <f>N(N742)+IF(AND('💰 BÁO GIÁ'!$C$27&lt;&gt;"",OR(ISNUMBER(SEARCH('💰 BÁO GIÁ'!$C$27,$A743)),ISNUMBER(SEARCH('💰 BÁO GIÁ'!$C$27,$B743)))),1,0)</f>
        <v>0</v>
      </c>
      <c r="O743" s="1" t="str">
        <f t="shared" si="23"/>
        <v/>
      </c>
    </row>
    <row r="744" customHeight="1" spans="1:15">
      <c r="A744" s="1" t="str">
        <f>IF('🔩 PISTON'!A788="","",'🔩 PISTON'!A788)</f>
        <v/>
      </c>
      <c r="B744" s="1" t="str">
        <f>IF('🔩 PISTON'!A788="","","Piston "&amp;'🔩 PISTON'!U788)</f>
        <v/>
      </c>
      <c r="C744" s="1" t="str">
        <f>IF('🔩 PISTON'!A788="","","Piston")</f>
        <v/>
      </c>
      <c r="D744" s="1" t="str">
        <f>IF('🔩 PISTON'!A788="","",'🔩 PISTON'!L788)</f>
        <v/>
      </c>
      <c r="E744" s="1" t="str">
        <f>IF('🔩 PISTON'!A788="","",'🔩 PISTON'!M788)</f>
        <v/>
      </c>
      <c r="F744" s="1" t="str">
        <f>IF('🔩 PISTON'!A788="","",'🔩 PISTON'!N788)</f>
        <v/>
      </c>
      <c r="G744" s="1" t="str">
        <f>IF('🔩 PISTON'!A788="","",'🔩 PISTON'!O788)</f>
        <v/>
      </c>
      <c r="H744" s="1" t="str">
        <f>IF('🔩 PISTON'!A788="","",'🔩 PISTON'!P788)</f>
        <v/>
      </c>
      <c r="I744" s="1" t="str">
        <f>IF('🔩 PISTON'!A788="","",'🔩 PISTON'!Q788)</f>
        <v/>
      </c>
      <c r="J744" s="1" t="str">
        <f>IF('🔩 PISTON'!A788="","",'🔩 PISTON'!D788)</f>
        <v/>
      </c>
      <c r="L744" s="1">
        <f>N(L743)+IF(AND('🔎 TRA CỨU NHANH'!$C$2&lt;&gt;"",OR(ISNUMBER(SEARCH('🔎 TRA CỨU NHANH'!$C$2,$A744)),ISNUMBER(SEARCH('🔎 TRA CỨU NHANH'!$C$2,$B744)))),1,0)</f>
        <v>0</v>
      </c>
      <c r="M744" s="1" t="str">
        <f t="shared" si="22"/>
        <v/>
      </c>
      <c r="N744" s="1">
        <f>N(N743)+IF(AND('💰 BÁO GIÁ'!$C$27&lt;&gt;"",OR(ISNUMBER(SEARCH('💰 BÁO GIÁ'!$C$27,$A744)),ISNUMBER(SEARCH('💰 BÁO GIÁ'!$C$27,$B744)))),1,0)</f>
        <v>0</v>
      </c>
      <c r="O744" s="1" t="str">
        <f t="shared" si="23"/>
        <v/>
      </c>
    </row>
    <row r="745" customHeight="1" spans="1:15">
      <c r="A745" s="1" t="str">
        <f>IF('🔩 PISTON'!A789="","",'🔩 PISTON'!A789)</f>
        <v/>
      </c>
      <c r="B745" s="1" t="str">
        <f>IF('🔩 PISTON'!A789="","","Piston "&amp;'🔩 PISTON'!U789)</f>
        <v/>
      </c>
      <c r="C745" s="1" t="str">
        <f>IF('🔩 PISTON'!A789="","","Piston")</f>
        <v/>
      </c>
      <c r="D745" s="1" t="str">
        <f>IF('🔩 PISTON'!A789="","",'🔩 PISTON'!L789)</f>
        <v/>
      </c>
      <c r="E745" s="1" t="str">
        <f>IF('🔩 PISTON'!A789="","",'🔩 PISTON'!M789)</f>
        <v/>
      </c>
      <c r="F745" s="1" t="str">
        <f>IF('🔩 PISTON'!A789="","",'🔩 PISTON'!N789)</f>
        <v/>
      </c>
      <c r="G745" s="1" t="str">
        <f>IF('🔩 PISTON'!A789="","",'🔩 PISTON'!O789)</f>
        <v/>
      </c>
      <c r="H745" s="1" t="str">
        <f>IF('🔩 PISTON'!A789="","",'🔩 PISTON'!P789)</f>
        <v/>
      </c>
      <c r="I745" s="1" t="str">
        <f>IF('🔩 PISTON'!A789="","",'🔩 PISTON'!Q789)</f>
        <v/>
      </c>
      <c r="J745" s="1" t="str">
        <f>IF('🔩 PISTON'!A789="","",'🔩 PISTON'!D789)</f>
        <v/>
      </c>
      <c r="L745" s="1">
        <f>N(L744)+IF(AND('🔎 TRA CỨU NHANH'!$C$2&lt;&gt;"",OR(ISNUMBER(SEARCH('🔎 TRA CỨU NHANH'!$C$2,$A745)),ISNUMBER(SEARCH('🔎 TRA CỨU NHANH'!$C$2,$B745)))),1,0)</f>
        <v>0</v>
      </c>
      <c r="M745" s="1" t="str">
        <f t="shared" si="22"/>
        <v/>
      </c>
      <c r="N745" s="1">
        <f>N(N744)+IF(AND('💰 BÁO GIÁ'!$C$27&lt;&gt;"",OR(ISNUMBER(SEARCH('💰 BÁO GIÁ'!$C$27,$A745)),ISNUMBER(SEARCH('💰 BÁO GIÁ'!$C$27,$B745)))),1,0)</f>
        <v>0</v>
      </c>
      <c r="O745" s="1" t="str">
        <f t="shared" si="23"/>
        <v/>
      </c>
    </row>
    <row r="746" customHeight="1" spans="1:15">
      <c r="A746" s="1" t="str">
        <f>IF('🔩 PISTON'!A790="","",'🔩 PISTON'!A790)</f>
        <v/>
      </c>
      <c r="B746" s="1" t="str">
        <f>IF('🔩 PISTON'!A790="","","Piston "&amp;'🔩 PISTON'!U790)</f>
        <v/>
      </c>
      <c r="C746" s="1" t="str">
        <f>IF('🔩 PISTON'!A790="","","Piston")</f>
        <v/>
      </c>
      <c r="D746" s="1" t="str">
        <f>IF('🔩 PISTON'!A790="","",'🔩 PISTON'!L790)</f>
        <v/>
      </c>
      <c r="E746" s="1" t="str">
        <f>IF('🔩 PISTON'!A790="","",'🔩 PISTON'!M790)</f>
        <v/>
      </c>
      <c r="F746" s="1" t="str">
        <f>IF('🔩 PISTON'!A790="","",'🔩 PISTON'!N790)</f>
        <v/>
      </c>
      <c r="G746" s="1" t="str">
        <f>IF('🔩 PISTON'!A790="","",'🔩 PISTON'!O790)</f>
        <v/>
      </c>
      <c r="H746" s="1" t="str">
        <f>IF('🔩 PISTON'!A790="","",'🔩 PISTON'!P790)</f>
        <v/>
      </c>
      <c r="I746" s="1" t="str">
        <f>IF('🔩 PISTON'!A790="","",'🔩 PISTON'!Q790)</f>
        <v/>
      </c>
      <c r="J746" s="1" t="str">
        <f>IF('🔩 PISTON'!A790="","",'🔩 PISTON'!D790)</f>
        <v/>
      </c>
      <c r="L746" s="1">
        <f>N(L745)+IF(AND('🔎 TRA CỨU NHANH'!$C$2&lt;&gt;"",OR(ISNUMBER(SEARCH('🔎 TRA CỨU NHANH'!$C$2,$A746)),ISNUMBER(SEARCH('🔎 TRA CỨU NHANH'!$C$2,$B746)))),1,0)</f>
        <v>0</v>
      </c>
      <c r="M746" s="1" t="str">
        <f t="shared" si="22"/>
        <v/>
      </c>
      <c r="N746" s="1">
        <f>N(N745)+IF(AND('💰 BÁO GIÁ'!$C$27&lt;&gt;"",OR(ISNUMBER(SEARCH('💰 BÁO GIÁ'!$C$27,$A746)),ISNUMBER(SEARCH('💰 BÁO GIÁ'!$C$27,$B746)))),1,0)</f>
        <v>0</v>
      </c>
      <c r="O746" s="1" t="str">
        <f t="shared" si="23"/>
        <v/>
      </c>
    </row>
    <row r="747" customHeight="1" spans="1:15">
      <c r="A747" s="1" t="str">
        <f>IF('🔩 PISTON'!A791="","",'🔩 PISTON'!A791)</f>
        <v/>
      </c>
      <c r="B747" s="1" t="str">
        <f>IF('🔩 PISTON'!A791="","","Piston "&amp;'🔩 PISTON'!U791)</f>
        <v/>
      </c>
      <c r="C747" s="1" t="str">
        <f>IF('🔩 PISTON'!A791="","","Piston")</f>
        <v/>
      </c>
      <c r="D747" s="1" t="str">
        <f>IF('🔩 PISTON'!A791="","",'🔩 PISTON'!L791)</f>
        <v/>
      </c>
      <c r="E747" s="1" t="str">
        <f>IF('🔩 PISTON'!A791="","",'🔩 PISTON'!M791)</f>
        <v/>
      </c>
      <c r="F747" s="1" t="str">
        <f>IF('🔩 PISTON'!A791="","",'🔩 PISTON'!N791)</f>
        <v/>
      </c>
      <c r="G747" s="1" t="str">
        <f>IF('🔩 PISTON'!A791="","",'🔩 PISTON'!O791)</f>
        <v/>
      </c>
      <c r="H747" s="1" t="str">
        <f>IF('🔩 PISTON'!A791="","",'🔩 PISTON'!P791)</f>
        <v/>
      </c>
      <c r="I747" s="1" t="str">
        <f>IF('🔩 PISTON'!A791="","",'🔩 PISTON'!Q791)</f>
        <v/>
      </c>
      <c r="J747" s="1" t="str">
        <f>IF('🔩 PISTON'!A791="","",'🔩 PISTON'!D791)</f>
        <v/>
      </c>
      <c r="L747" s="1">
        <f>N(L746)+IF(AND('🔎 TRA CỨU NHANH'!$C$2&lt;&gt;"",OR(ISNUMBER(SEARCH('🔎 TRA CỨU NHANH'!$C$2,$A747)),ISNUMBER(SEARCH('🔎 TRA CỨU NHANH'!$C$2,$B747)))),1,0)</f>
        <v>0</v>
      </c>
      <c r="M747" s="1" t="str">
        <f t="shared" si="22"/>
        <v/>
      </c>
      <c r="N747" s="1">
        <f>N(N746)+IF(AND('💰 BÁO GIÁ'!$C$27&lt;&gt;"",OR(ISNUMBER(SEARCH('💰 BÁO GIÁ'!$C$27,$A747)),ISNUMBER(SEARCH('💰 BÁO GIÁ'!$C$27,$B747)))),1,0)</f>
        <v>0</v>
      </c>
      <c r="O747" s="1" t="str">
        <f t="shared" si="23"/>
        <v/>
      </c>
    </row>
    <row r="748" customHeight="1" spans="1:15">
      <c r="A748" s="1" t="str">
        <f>IF('🔩 PISTON'!A792="","",'🔩 PISTON'!A792)</f>
        <v/>
      </c>
      <c r="B748" s="1" t="str">
        <f>IF('🔩 PISTON'!A792="","","Piston "&amp;'🔩 PISTON'!U792)</f>
        <v/>
      </c>
      <c r="C748" s="1" t="str">
        <f>IF('🔩 PISTON'!A792="","","Piston")</f>
        <v/>
      </c>
      <c r="D748" s="1" t="str">
        <f>IF('🔩 PISTON'!A792="","",'🔩 PISTON'!L792)</f>
        <v/>
      </c>
      <c r="E748" s="1" t="str">
        <f>IF('🔩 PISTON'!A792="","",'🔩 PISTON'!M792)</f>
        <v/>
      </c>
      <c r="F748" s="1" t="str">
        <f>IF('🔩 PISTON'!A792="","",'🔩 PISTON'!N792)</f>
        <v/>
      </c>
      <c r="G748" s="1" t="str">
        <f>IF('🔩 PISTON'!A792="","",'🔩 PISTON'!O792)</f>
        <v/>
      </c>
      <c r="H748" s="1" t="str">
        <f>IF('🔩 PISTON'!A792="","",'🔩 PISTON'!P792)</f>
        <v/>
      </c>
      <c r="I748" s="1" t="str">
        <f>IF('🔩 PISTON'!A792="","",'🔩 PISTON'!Q792)</f>
        <v/>
      </c>
      <c r="J748" s="1" t="str">
        <f>IF('🔩 PISTON'!A792="","",'🔩 PISTON'!D792)</f>
        <v/>
      </c>
      <c r="L748" s="1">
        <f>N(L747)+IF(AND('🔎 TRA CỨU NHANH'!$C$2&lt;&gt;"",OR(ISNUMBER(SEARCH('🔎 TRA CỨU NHANH'!$C$2,$A748)),ISNUMBER(SEARCH('🔎 TRA CỨU NHANH'!$C$2,$B748)))),1,0)</f>
        <v>0</v>
      </c>
      <c r="M748" s="1" t="str">
        <f t="shared" si="22"/>
        <v/>
      </c>
      <c r="N748" s="1">
        <f>N(N747)+IF(AND('💰 BÁO GIÁ'!$C$27&lt;&gt;"",OR(ISNUMBER(SEARCH('💰 BÁO GIÁ'!$C$27,$A748)),ISNUMBER(SEARCH('💰 BÁO GIÁ'!$C$27,$B748)))),1,0)</f>
        <v>0</v>
      </c>
      <c r="O748" s="1" t="str">
        <f t="shared" si="23"/>
        <v/>
      </c>
    </row>
    <row r="749" customHeight="1" spans="1:15">
      <c r="A749" s="1" t="str">
        <f>IF('🔩 PISTON'!A793="","",'🔩 PISTON'!A793)</f>
        <v/>
      </c>
      <c r="B749" s="1" t="str">
        <f>IF('🔩 PISTON'!A793="","","Piston "&amp;'🔩 PISTON'!U793)</f>
        <v/>
      </c>
      <c r="C749" s="1" t="str">
        <f>IF('🔩 PISTON'!A793="","","Piston")</f>
        <v/>
      </c>
      <c r="D749" s="1" t="str">
        <f>IF('🔩 PISTON'!A793="","",'🔩 PISTON'!L793)</f>
        <v/>
      </c>
      <c r="E749" s="1" t="str">
        <f>IF('🔩 PISTON'!A793="","",'🔩 PISTON'!M793)</f>
        <v/>
      </c>
      <c r="F749" s="1" t="str">
        <f>IF('🔩 PISTON'!A793="","",'🔩 PISTON'!N793)</f>
        <v/>
      </c>
      <c r="G749" s="1" t="str">
        <f>IF('🔩 PISTON'!A793="","",'🔩 PISTON'!O793)</f>
        <v/>
      </c>
      <c r="H749" s="1" t="str">
        <f>IF('🔩 PISTON'!A793="","",'🔩 PISTON'!P793)</f>
        <v/>
      </c>
      <c r="I749" s="1" t="str">
        <f>IF('🔩 PISTON'!A793="","",'🔩 PISTON'!Q793)</f>
        <v/>
      </c>
      <c r="J749" s="1" t="str">
        <f>IF('🔩 PISTON'!A793="","",'🔩 PISTON'!D793)</f>
        <v/>
      </c>
      <c r="L749" s="1">
        <f>N(L748)+IF(AND('🔎 TRA CỨU NHANH'!$C$2&lt;&gt;"",OR(ISNUMBER(SEARCH('🔎 TRA CỨU NHANH'!$C$2,$A749)),ISNUMBER(SEARCH('🔎 TRA CỨU NHANH'!$C$2,$B749)))),1,0)</f>
        <v>0</v>
      </c>
      <c r="M749" s="1" t="str">
        <f t="shared" si="22"/>
        <v/>
      </c>
      <c r="N749" s="1">
        <f>N(N748)+IF(AND('💰 BÁO GIÁ'!$C$27&lt;&gt;"",OR(ISNUMBER(SEARCH('💰 BÁO GIÁ'!$C$27,$A749)),ISNUMBER(SEARCH('💰 BÁO GIÁ'!$C$27,$B749)))),1,0)</f>
        <v>0</v>
      </c>
      <c r="O749" s="1" t="str">
        <f t="shared" si="23"/>
        <v/>
      </c>
    </row>
    <row r="750" customHeight="1" spans="1:15">
      <c r="A750" s="1" t="str">
        <f>IF('🔩 PISTON'!A794="","",'🔩 PISTON'!A794)</f>
        <v/>
      </c>
      <c r="B750" s="1" t="str">
        <f>IF('🔩 PISTON'!A794="","","Piston "&amp;'🔩 PISTON'!U794)</f>
        <v/>
      </c>
      <c r="C750" s="1" t="str">
        <f>IF('🔩 PISTON'!A794="","","Piston")</f>
        <v/>
      </c>
      <c r="D750" s="1" t="str">
        <f>IF('🔩 PISTON'!A794="","",'🔩 PISTON'!L794)</f>
        <v/>
      </c>
      <c r="E750" s="1" t="str">
        <f>IF('🔩 PISTON'!A794="","",'🔩 PISTON'!M794)</f>
        <v/>
      </c>
      <c r="F750" s="1" t="str">
        <f>IF('🔩 PISTON'!A794="","",'🔩 PISTON'!N794)</f>
        <v/>
      </c>
      <c r="G750" s="1" t="str">
        <f>IF('🔩 PISTON'!A794="","",'🔩 PISTON'!O794)</f>
        <v/>
      </c>
      <c r="H750" s="1" t="str">
        <f>IF('🔩 PISTON'!A794="","",'🔩 PISTON'!P794)</f>
        <v/>
      </c>
      <c r="I750" s="1" t="str">
        <f>IF('🔩 PISTON'!A794="","",'🔩 PISTON'!Q794)</f>
        <v/>
      </c>
      <c r="J750" s="1" t="str">
        <f>IF('🔩 PISTON'!A794="","",'🔩 PISTON'!D794)</f>
        <v/>
      </c>
      <c r="L750" s="1">
        <f>N(L749)+IF(AND('🔎 TRA CỨU NHANH'!$C$2&lt;&gt;"",OR(ISNUMBER(SEARCH('🔎 TRA CỨU NHANH'!$C$2,$A750)),ISNUMBER(SEARCH('🔎 TRA CỨU NHANH'!$C$2,$B750)))),1,0)</f>
        <v>0</v>
      </c>
      <c r="M750" s="1" t="str">
        <f t="shared" si="22"/>
        <v/>
      </c>
      <c r="N750" s="1">
        <f>N(N749)+IF(AND('💰 BÁO GIÁ'!$C$27&lt;&gt;"",OR(ISNUMBER(SEARCH('💰 BÁO GIÁ'!$C$27,$A750)),ISNUMBER(SEARCH('💰 BÁO GIÁ'!$C$27,$B750)))),1,0)</f>
        <v>0</v>
      </c>
      <c r="O750" s="1" t="str">
        <f t="shared" si="23"/>
        <v/>
      </c>
    </row>
    <row r="751" customHeight="1" spans="1:15">
      <c r="A751" s="1" t="str">
        <f>IF('🔩 PISTON'!A795="","",'🔩 PISTON'!A795)</f>
        <v/>
      </c>
      <c r="B751" s="1" t="str">
        <f>IF('🔩 PISTON'!A795="","","Piston "&amp;'🔩 PISTON'!U795)</f>
        <v/>
      </c>
      <c r="C751" s="1" t="str">
        <f>IF('🔩 PISTON'!A795="","","Piston")</f>
        <v/>
      </c>
      <c r="D751" s="1" t="str">
        <f>IF('🔩 PISTON'!A795="","",'🔩 PISTON'!L795)</f>
        <v/>
      </c>
      <c r="E751" s="1" t="str">
        <f>IF('🔩 PISTON'!A795="","",'🔩 PISTON'!M795)</f>
        <v/>
      </c>
      <c r="F751" s="1" t="str">
        <f>IF('🔩 PISTON'!A795="","",'🔩 PISTON'!N795)</f>
        <v/>
      </c>
      <c r="G751" s="1" t="str">
        <f>IF('🔩 PISTON'!A795="","",'🔩 PISTON'!O795)</f>
        <v/>
      </c>
      <c r="H751" s="1" t="str">
        <f>IF('🔩 PISTON'!A795="","",'🔩 PISTON'!P795)</f>
        <v/>
      </c>
      <c r="I751" s="1" t="str">
        <f>IF('🔩 PISTON'!A795="","",'🔩 PISTON'!Q795)</f>
        <v/>
      </c>
      <c r="J751" s="1" t="str">
        <f>IF('🔩 PISTON'!A795="","",'🔩 PISTON'!D795)</f>
        <v/>
      </c>
      <c r="L751" s="1">
        <f>N(L750)+IF(AND('🔎 TRA CỨU NHANH'!$C$2&lt;&gt;"",OR(ISNUMBER(SEARCH('🔎 TRA CỨU NHANH'!$C$2,$A751)),ISNUMBER(SEARCH('🔎 TRA CỨU NHANH'!$C$2,$B751)))),1,0)</f>
        <v>0</v>
      </c>
      <c r="M751" s="1" t="str">
        <f t="shared" si="22"/>
        <v/>
      </c>
      <c r="N751" s="1">
        <f>N(N750)+IF(AND('💰 BÁO GIÁ'!$C$27&lt;&gt;"",OR(ISNUMBER(SEARCH('💰 BÁO GIÁ'!$C$27,$A751)),ISNUMBER(SEARCH('💰 BÁO GIÁ'!$C$27,$B751)))),1,0)</f>
        <v>0</v>
      </c>
      <c r="O751" s="1" t="str">
        <f t="shared" si="23"/>
        <v/>
      </c>
    </row>
    <row r="752" customHeight="1" spans="1:15">
      <c r="A752" s="1" t="str">
        <f>IF('🔩 PISTON'!A796="","",'🔩 PISTON'!A796)</f>
        <v/>
      </c>
      <c r="B752" s="1" t="str">
        <f>IF('🔩 PISTON'!A796="","","Piston "&amp;'🔩 PISTON'!U796)</f>
        <v/>
      </c>
      <c r="C752" s="1" t="str">
        <f>IF('🔩 PISTON'!A796="","","Piston")</f>
        <v/>
      </c>
      <c r="D752" s="1" t="str">
        <f>IF('🔩 PISTON'!A796="","",'🔩 PISTON'!L796)</f>
        <v/>
      </c>
      <c r="E752" s="1" t="str">
        <f>IF('🔩 PISTON'!A796="","",'🔩 PISTON'!M796)</f>
        <v/>
      </c>
      <c r="F752" s="1" t="str">
        <f>IF('🔩 PISTON'!A796="","",'🔩 PISTON'!N796)</f>
        <v/>
      </c>
      <c r="G752" s="1" t="str">
        <f>IF('🔩 PISTON'!A796="","",'🔩 PISTON'!O796)</f>
        <v/>
      </c>
      <c r="H752" s="1" t="str">
        <f>IF('🔩 PISTON'!A796="","",'🔩 PISTON'!P796)</f>
        <v/>
      </c>
      <c r="I752" s="1" t="str">
        <f>IF('🔩 PISTON'!A796="","",'🔩 PISTON'!Q796)</f>
        <v/>
      </c>
      <c r="J752" s="1" t="str">
        <f>IF('🔩 PISTON'!A796="","",'🔩 PISTON'!D796)</f>
        <v/>
      </c>
      <c r="L752" s="1">
        <f>N(L751)+IF(AND('🔎 TRA CỨU NHANH'!$C$2&lt;&gt;"",OR(ISNUMBER(SEARCH('🔎 TRA CỨU NHANH'!$C$2,$A752)),ISNUMBER(SEARCH('🔎 TRA CỨU NHANH'!$C$2,$B752)))),1,0)</f>
        <v>0</v>
      </c>
      <c r="M752" s="1" t="str">
        <f t="shared" si="22"/>
        <v/>
      </c>
      <c r="N752" s="1">
        <f>N(N751)+IF(AND('💰 BÁO GIÁ'!$C$27&lt;&gt;"",OR(ISNUMBER(SEARCH('💰 BÁO GIÁ'!$C$27,$A752)),ISNUMBER(SEARCH('💰 BÁO GIÁ'!$C$27,$B752)))),1,0)</f>
        <v>0</v>
      </c>
      <c r="O752" s="1" t="str">
        <f t="shared" si="23"/>
        <v/>
      </c>
    </row>
    <row r="753" customHeight="1" spans="1:15">
      <c r="A753" s="1" t="str">
        <f>IF('🔩 PISTON'!A797="","",'🔩 PISTON'!A797)</f>
        <v/>
      </c>
      <c r="B753" s="1" t="str">
        <f>IF('🔩 PISTON'!A797="","","Piston "&amp;'🔩 PISTON'!U797)</f>
        <v/>
      </c>
      <c r="C753" s="1" t="str">
        <f>IF('🔩 PISTON'!A797="","","Piston")</f>
        <v/>
      </c>
      <c r="D753" s="1" t="str">
        <f>IF('🔩 PISTON'!A797="","",'🔩 PISTON'!L797)</f>
        <v/>
      </c>
      <c r="E753" s="1" t="str">
        <f>IF('🔩 PISTON'!A797="","",'🔩 PISTON'!M797)</f>
        <v/>
      </c>
      <c r="F753" s="1" t="str">
        <f>IF('🔩 PISTON'!A797="","",'🔩 PISTON'!N797)</f>
        <v/>
      </c>
      <c r="G753" s="1" t="str">
        <f>IF('🔩 PISTON'!A797="","",'🔩 PISTON'!O797)</f>
        <v/>
      </c>
      <c r="H753" s="1" t="str">
        <f>IF('🔩 PISTON'!A797="","",'🔩 PISTON'!P797)</f>
        <v/>
      </c>
      <c r="I753" s="1" t="str">
        <f>IF('🔩 PISTON'!A797="","",'🔩 PISTON'!Q797)</f>
        <v/>
      </c>
      <c r="J753" s="1" t="str">
        <f>IF('🔩 PISTON'!A797="","",'🔩 PISTON'!D797)</f>
        <v/>
      </c>
      <c r="L753" s="1">
        <f>N(L752)+IF(AND('🔎 TRA CỨU NHANH'!$C$2&lt;&gt;"",OR(ISNUMBER(SEARCH('🔎 TRA CỨU NHANH'!$C$2,$A753)),ISNUMBER(SEARCH('🔎 TRA CỨU NHANH'!$C$2,$B753)))),1,0)</f>
        <v>0</v>
      </c>
      <c r="M753" s="1" t="str">
        <f t="shared" si="22"/>
        <v/>
      </c>
      <c r="N753" s="1">
        <f>N(N752)+IF(AND('💰 BÁO GIÁ'!$C$27&lt;&gt;"",OR(ISNUMBER(SEARCH('💰 BÁO GIÁ'!$C$27,$A753)),ISNUMBER(SEARCH('💰 BÁO GIÁ'!$C$27,$B753)))),1,0)</f>
        <v>0</v>
      </c>
      <c r="O753" s="1" t="str">
        <f t="shared" si="23"/>
        <v/>
      </c>
    </row>
    <row r="754" customHeight="1" spans="1:15">
      <c r="A754" s="1" t="str">
        <f>IF('🔩 PISTON'!A798="","",'🔩 PISTON'!A798)</f>
        <v/>
      </c>
      <c r="B754" s="1" t="str">
        <f>IF('🔩 PISTON'!A798="","","Piston "&amp;'🔩 PISTON'!U798)</f>
        <v/>
      </c>
      <c r="C754" s="1" t="str">
        <f>IF('🔩 PISTON'!A798="","","Piston")</f>
        <v/>
      </c>
      <c r="D754" s="1" t="str">
        <f>IF('🔩 PISTON'!A798="","",'🔩 PISTON'!L798)</f>
        <v/>
      </c>
      <c r="E754" s="1" t="str">
        <f>IF('🔩 PISTON'!A798="","",'🔩 PISTON'!M798)</f>
        <v/>
      </c>
      <c r="F754" s="1" t="str">
        <f>IF('🔩 PISTON'!A798="","",'🔩 PISTON'!N798)</f>
        <v/>
      </c>
      <c r="G754" s="1" t="str">
        <f>IF('🔩 PISTON'!A798="","",'🔩 PISTON'!O798)</f>
        <v/>
      </c>
      <c r="H754" s="1" t="str">
        <f>IF('🔩 PISTON'!A798="","",'🔩 PISTON'!P798)</f>
        <v/>
      </c>
      <c r="I754" s="1" t="str">
        <f>IF('🔩 PISTON'!A798="","",'🔩 PISTON'!Q798)</f>
        <v/>
      </c>
      <c r="J754" s="1" t="str">
        <f>IF('🔩 PISTON'!A798="","",'🔩 PISTON'!D798)</f>
        <v/>
      </c>
      <c r="L754" s="1">
        <f>N(L753)+IF(AND('🔎 TRA CỨU NHANH'!$C$2&lt;&gt;"",OR(ISNUMBER(SEARCH('🔎 TRA CỨU NHANH'!$C$2,$A754)),ISNUMBER(SEARCH('🔎 TRA CỨU NHANH'!$C$2,$B754)))),1,0)</f>
        <v>0</v>
      </c>
      <c r="M754" s="1" t="str">
        <f t="shared" si="22"/>
        <v/>
      </c>
      <c r="N754" s="1">
        <f>N(N753)+IF(AND('💰 BÁO GIÁ'!$C$27&lt;&gt;"",OR(ISNUMBER(SEARCH('💰 BÁO GIÁ'!$C$27,$A754)),ISNUMBER(SEARCH('💰 BÁO GIÁ'!$C$27,$B754)))),1,0)</f>
        <v>0</v>
      </c>
      <c r="O754" s="1" t="str">
        <f t="shared" si="23"/>
        <v/>
      </c>
    </row>
    <row r="755" customHeight="1" spans="1:15">
      <c r="A755" s="1" t="str">
        <f>IF('🔩 PISTON'!A799="","",'🔩 PISTON'!A799)</f>
        <v/>
      </c>
      <c r="B755" s="1" t="str">
        <f>IF('🔩 PISTON'!A799="","","Piston "&amp;'🔩 PISTON'!U799)</f>
        <v/>
      </c>
      <c r="C755" s="1" t="str">
        <f>IF('🔩 PISTON'!A799="","","Piston")</f>
        <v/>
      </c>
      <c r="D755" s="1" t="str">
        <f>IF('🔩 PISTON'!A799="","",'🔩 PISTON'!L799)</f>
        <v/>
      </c>
      <c r="E755" s="1" t="str">
        <f>IF('🔩 PISTON'!A799="","",'🔩 PISTON'!M799)</f>
        <v/>
      </c>
      <c r="F755" s="1" t="str">
        <f>IF('🔩 PISTON'!A799="","",'🔩 PISTON'!N799)</f>
        <v/>
      </c>
      <c r="G755" s="1" t="str">
        <f>IF('🔩 PISTON'!A799="","",'🔩 PISTON'!O799)</f>
        <v/>
      </c>
      <c r="H755" s="1" t="str">
        <f>IF('🔩 PISTON'!A799="","",'🔩 PISTON'!P799)</f>
        <v/>
      </c>
      <c r="I755" s="1" t="str">
        <f>IF('🔩 PISTON'!A799="","",'🔩 PISTON'!Q799)</f>
        <v/>
      </c>
      <c r="J755" s="1" t="str">
        <f>IF('🔩 PISTON'!A799="","",'🔩 PISTON'!D799)</f>
        <v/>
      </c>
      <c r="L755" s="1">
        <f>N(L754)+IF(AND('🔎 TRA CỨU NHANH'!$C$2&lt;&gt;"",OR(ISNUMBER(SEARCH('🔎 TRA CỨU NHANH'!$C$2,$A755)),ISNUMBER(SEARCH('🔎 TRA CỨU NHANH'!$C$2,$B755)))),1,0)</f>
        <v>0</v>
      </c>
      <c r="M755" s="1" t="str">
        <f t="shared" si="22"/>
        <v/>
      </c>
      <c r="N755" s="1">
        <f>N(N754)+IF(AND('💰 BÁO GIÁ'!$C$27&lt;&gt;"",OR(ISNUMBER(SEARCH('💰 BÁO GIÁ'!$C$27,$A755)),ISNUMBER(SEARCH('💰 BÁO GIÁ'!$C$27,$B755)))),1,0)</f>
        <v>0</v>
      </c>
      <c r="O755" s="1" t="str">
        <f t="shared" si="23"/>
        <v/>
      </c>
    </row>
    <row r="756" customHeight="1" spans="1:15">
      <c r="A756" s="1" t="str">
        <f>IF('🔩 PISTON'!A800="","",'🔩 PISTON'!A800)</f>
        <v/>
      </c>
      <c r="B756" s="1" t="str">
        <f>IF('🔩 PISTON'!A800="","","Piston "&amp;'🔩 PISTON'!U800)</f>
        <v/>
      </c>
      <c r="C756" s="1" t="str">
        <f>IF('🔩 PISTON'!A800="","","Piston")</f>
        <v/>
      </c>
      <c r="D756" s="1" t="str">
        <f>IF('🔩 PISTON'!A800="","",'🔩 PISTON'!L800)</f>
        <v/>
      </c>
      <c r="E756" s="1" t="str">
        <f>IF('🔩 PISTON'!A800="","",'🔩 PISTON'!M800)</f>
        <v/>
      </c>
      <c r="F756" s="1" t="str">
        <f>IF('🔩 PISTON'!A800="","",'🔩 PISTON'!N800)</f>
        <v/>
      </c>
      <c r="G756" s="1" t="str">
        <f>IF('🔩 PISTON'!A800="","",'🔩 PISTON'!O800)</f>
        <v/>
      </c>
      <c r="H756" s="1" t="str">
        <f>IF('🔩 PISTON'!A800="","",'🔩 PISTON'!P800)</f>
        <v/>
      </c>
      <c r="I756" s="1" t="str">
        <f>IF('🔩 PISTON'!A800="","",'🔩 PISTON'!Q800)</f>
        <v/>
      </c>
      <c r="J756" s="1" t="str">
        <f>IF('🔩 PISTON'!A800="","",'🔩 PISTON'!D800)</f>
        <v/>
      </c>
      <c r="L756" s="1">
        <f>N(L755)+IF(AND('🔎 TRA CỨU NHANH'!$C$2&lt;&gt;"",OR(ISNUMBER(SEARCH('🔎 TRA CỨU NHANH'!$C$2,$A756)),ISNUMBER(SEARCH('🔎 TRA CỨU NHANH'!$C$2,$B756)))),1,0)</f>
        <v>0</v>
      </c>
      <c r="M756" s="1" t="str">
        <f t="shared" si="22"/>
        <v/>
      </c>
      <c r="N756" s="1">
        <f>N(N755)+IF(AND('💰 BÁO GIÁ'!$C$27&lt;&gt;"",OR(ISNUMBER(SEARCH('💰 BÁO GIÁ'!$C$27,$A756)),ISNUMBER(SEARCH('💰 BÁO GIÁ'!$C$27,$B756)))),1,0)</f>
        <v>0</v>
      </c>
      <c r="O756" s="1" t="str">
        <f t="shared" si="23"/>
        <v/>
      </c>
    </row>
    <row r="757" customHeight="1" spans="1:15">
      <c r="A757" s="1" t="str">
        <f>IF('🔩 PISTON'!A801="","",'🔩 PISTON'!A801)</f>
        <v/>
      </c>
      <c r="B757" s="1" t="str">
        <f>IF('🔩 PISTON'!A801="","","Piston "&amp;'🔩 PISTON'!U801)</f>
        <v/>
      </c>
      <c r="C757" s="1" t="str">
        <f>IF('🔩 PISTON'!A801="","","Piston")</f>
        <v/>
      </c>
      <c r="D757" s="1" t="str">
        <f>IF('🔩 PISTON'!A801="","",'🔩 PISTON'!L801)</f>
        <v/>
      </c>
      <c r="E757" s="1" t="str">
        <f>IF('🔩 PISTON'!A801="","",'🔩 PISTON'!M801)</f>
        <v/>
      </c>
      <c r="F757" s="1" t="str">
        <f>IF('🔩 PISTON'!A801="","",'🔩 PISTON'!N801)</f>
        <v/>
      </c>
      <c r="G757" s="1" t="str">
        <f>IF('🔩 PISTON'!A801="","",'🔩 PISTON'!O801)</f>
        <v/>
      </c>
      <c r="H757" s="1" t="str">
        <f>IF('🔩 PISTON'!A801="","",'🔩 PISTON'!P801)</f>
        <v/>
      </c>
      <c r="I757" s="1" t="str">
        <f>IF('🔩 PISTON'!A801="","",'🔩 PISTON'!Q801)</f>
        <v/>
      </c>
      <c r="J757" s="1" t="str">
        <f>IF('🔩 PISTON'!A801="","",'🔩 PISTON'!D801)</f>
        <v/>
      </c>
      <c r="L757" s="1">
        <f>N(L756)+IF(AND('🔎 TRA CỨU NHANH'!$C$2&lt;&gt;"",OR(ISNUMBER(SEARCH('🔎 TRA CỨU NHANH'!$C$2,$A757)),ISNUMBER(SEARCH('🔎 TRA CỨU NHANH'!$C$2,$B757)))),1,0)</f>
        <v>0</v>
      </c>
      <c r="M757" s="1" t="str">
        <f t="shared" si="22"/>
        <v/>
      </c>
      <c r="N757" s="1">
        <f>N(N756)+IF(AND('💰 BÁO GIÁ'!$C$27&lt;&gt;"",OR(ISNUMBER(SEARCH('💰 BÁO GIÁ'!$C$27,$A757)),ISNUMBER(SEARCH('💰 BÁO GIÁ'!$C$27,$B757)))),1,0)</f>
        <v>0</v>
      </c>
      <c r="O757" s="1" t="str">
        <f t="shared" si="23"/>
        <v/>
      </c>
    </row>
    <row r="758" customHeight="1" spans="1:15">
      <c r="A758" s="1" t="str">
        <f>IF('🔩 PISTON'!A802="","",'🔩 PISTON'!A802)</f>
        <v/>
      </c>
      <c r="B758" s="1" t="str">
        <f>IF('🔩 PISTON'!A802="","","Piston "&amp;'🔩 PISTON'!U802)</f>
        <v/>
      </c>
      <c r="C758" s="1" t="str">
        <f>IF('🔩 PISTON'!A802="","","Piston")</f>
        <v/>
      </c>
      <c r="D758" s="1" t="str">
        <f>IF('🔩 PISTON'!A802="","",'🔩 PISTON'!L802)</f>
        <v/>
      </c>
      <c r="E758" s="1" t="str">
        <f>IF('🔩 PISTON'!A802="","",'🔩 PISTON'!M802)</f>
        <v/>
      </c>
      <c r="F758" s="1" t="str">
        <f>IF('🔩 PISTON'!A802="","",'🔩 PISTON'!N802)</f>
        <v/>
      </c>
      <c r="G758" s="1" t="str">
        <f>IF('🔩 PISTON'!A802="","",'🔩 PISTON'!O802)</f>
        <v/>
      </c>
      <c r="H758" s="1" t="str">
        <f>IF('🔩 PISTON'!A802="","",'🔩 PISTON'!P802)</f>
        <v/>
      </c>
      <c r="I758" s="1" t="str">
        <f>IF('🔩 PISTON'!A802="","",'🔩 PISTON'!Q802)</f>
        <v/>
      </c>
      <c r="J758" s="1" t="str">
        <f>IF('🔩 PISTON'!A802="","",'🔩 PISTON'!D802)</f>
        <v/>
      </c>
      <c r="L758" s="1">
        <f>N(L757)+IF(AND('🔎 TRA CỨU NHANH'!$C$2&lt;&gt;"",OR(ISNUMBER(SEARCH('🔎 TRA CỨU NHANH'!$C$2,$A758)),ISNUMBER(SEARCH('🔎 TRA CỨU NHANH'!$C$2,$B758)))),1,0)</f>
        <v>0</v>
      </c>
      <c r="M758" s="1" t="str">
        <f t="shared" si="22"/>
        <v/>
      </c>
      <c r="N758" s="1">
        <f>N(N757)+IF(AND('💰 BÁO GIÁ'!$C$27&lt;&gt;"",OR(ISNUMBER(SEARCH('💰 BÁO GIÁ'!$C$27,$A758)),ISNUMBER(SEARCH('💰 BÁO GIÁ'!$C$27,$B758)))),1,0)</f>
        <v>0</v>
      </c>
      <c r="O758" s="1" t="str">
        <f t="shared" si="23"/>
        <v/>
      </c>
    </row>
    <row r="759" customHeight="1" spans="1:15">
      <c r="A759" s="1" t="str">
        <f>IF('🔩 PISTON'!A803="","",'🔩 PISTON'!A803)</f>
        <v/>
      </c>
      <c r="B759" s="1" t="str">
        <f>IF('🔩 PISTON'!A803="","","Piston "&amp;'🔩 PISTON'!U803)</f>
        <v/>
      </c>
      <c r="C759" s="1" t="str">
        <f>IF('🔩 PISTON'!A803="","","Piston")</f>
        <v/>
      </c>
      <c r="D759" s="1" t="str">
        <f>IF('🔩 PISTON'!A803="","",'🔩 PISTON'!L803)</f>
        <v/>
      </c>
      <c r="E759" s="1" t="str">
        <f>IF('🔩 PISTON'!A803="","",'🔩 PISTON'!M803)</f>
        <v/>
      </c>
      <c r="F759" s="1" t="str">
        <f>IF('🔩 PISTON'!A803="","",'🔩 PISTON'!N803)</f>
        <v/>
      </c>
      <c r="G759" s="1" t="str">
        <f>IF('🔩 PISTON'!A803="","",'🔩 PISTON'!O803)</f>
        <v/>
      </c>
      <c r="H759" s="1" t="str">
        <f>IF('🔩 PISTON'!A803="","",'🔩 PISTON'!P803)</f>
        <v/>
      </c>
      <c r="I759" s="1" t="str">
        <f>IF('🔩 PISTON'!A803="","",'🔩 PISTON'!Q803)</f>
        <v/>
      </c>
      <c r="J759" s="1" t="str">
        <f>IF('🔩 PISTON'!A803="","",'🔩 PISTON'!D803)</f>
        <v/>
      </c>
      <c r="L759" s="1">
        <f>N(L758)+IF(AND('🔎 TRA CỨU NHANH'!$C$2&lt;&gt;"",OR(ISNUMBER(SEARCH('🔎 TRA CỨU NHANH'!$C$2,$A759)),ISNUMBER(SEARCH('🔎 TRA CỨU NHANH'!$C$2,$B759)))),1,0)</f>
        <v>0</v>
      </c>
      <c r="M759" s="1" t="str">
        <f t="shared" si="22"/>
        <v/>
      </c>
      <c r="N759" s="1">
        <f>N(N758)+IF(AND('💰 BÁO GIÁ'!$C$27&lt;&gt;"",OR(ISNUMBER(SEARCH('💰 BÁO GIÁ'!$C$27,$A759)),ISNUMBER(SEARCH('💰 BÁO GIÁ'!$C$27,$B759)))),1,0)</f>
        <v>0</v>
      </c>
      <c r="O759" s="1" t="str">
        <f t="shared" si="23"/>
        <v/>
      </c>
    </row>
    <row r="760" customHeight="1" spans="1:15">
      <c r="A760" s="1" t="str">
        <f>IF('🔩 PISTON'!A804="","",'🔩 PISTON'!A804)</f>
        <v/>
      </c>
      <c r="B760" s="1" t="str">
        <f>IF('🔩 PISTON'!A804="","","Piston "&amp;'🔩 PISTON'!U804)</f>
        <v/>
      </c>
      <c r="C760" s="1" t="str">
        <f>IF('🔩 PISTON'!A804="","","Piston")</f>
        <v/>
      </c>
      <c r="D760" s="1" t="str">
        <f>IF('🔩 PISTON'!A804="","",'🔩 PISTON'!L804)</f>
        <v/>
      </c>
      <c r="E760" s="1" t="str">
        <f>IF('🔩 PISTON'!A804="","",'🔩 PISTON'!M804)</f>
        <v/>
      </c>
      <c r="F760" s="1" t="str">
        <f>IF('🔩 PISTON'!A804="","",'🔩 PISTON'!N804)</f>
        <v/>
      </c>
      <c r="G760" s="1" t="str">
        <f>IF('🔩 PISTON'!A804="","",'🔩 PISTON'!O804)</f>
        <v/>
      </c>
      <c r="H760" s="1" t="str">
        <f>IF('🔩 PISTON'!A804="","",'🔩 PISTON'!P804)</f>
        <v/>
      </c>
      <c r="I760" s="1" t="str">
        <f>IF('🔩 PISTON'!A804="","",'🔩 PISTON'!Q804)</f>
        <v/>
      </c>
      <c r="J760" s="1" t="str">
        <f>IF('🔩 PISTON'!A804="","",'🔩 PISTON'!D804)</f>
        <v/>
      </c>
      <c r="L760" s="1">
        <f>N(L759)+IF(AND('🔎 TRA CỨU NHANH'!$C$2&lt;&gt;"",OR(ISNUMBER(SEARCH('🔎 TRA CỨU NHANH'!$C$2,$A760)),ISNUMBER(SEARCH('🔎 TRA CỨU NHANH'!$C$2,$B760)))),1,0)</f>
        <v>0</v>
      </c>
      <c r="M760" s="1" t="str">
        <f t="shared" si="22"/>
        <v/>
      </c>
      <c r="N760" s="1">
        <f>N(N759)+IF(AND('💰 BÁO GIÁ'!$C$27&lt;&gt;"",OR(ISNUMBER(SEARCH('💰 BÁO GIÁ'!$C$27,$A760)),ISNUMBER(SEARCH('💰 BÁO GIÁ'!$C$27,$B760)))),1,0)</f>
        <v>0</v>
      </c>
      <c r="O760" s="1" t="str">
        <f t="shared" si="23"/>
        <v/>
      </c>
    </row>
    <row r="761" customHeight="1" spans="1:15">
      <c r="A761" s="1" t="str">
        <f>IF('🔩 PISTON'!A805="","",'🔩 PISTON'!A805)</f>
        <v/>
      </c>
      <c r="B761" s="1" t="str">
        <f>IF('🔩 PISTON'!A805="","","Piston "&amp;'🔩 PISTON'!U805)</f>
        <v/>
      </c>
      <c r="C761" s="1" t="str">
        <f>IF('🔩 PISTON'!A805="","","Piston")</f>
        <v/>
      </c>
      <c r="D761" s="1" t="str">
        <f>IF('🔩 PISTON'!A805="","",'🔩 PISTON'!L805)</f>
        <v/>
      </c>
      <c r="E761" s="1" t="str">
        <f>IF('🔩 PISTON'!A805="","",'🔩 PISTON'!M805)</f>
        <v/>
      </c>
      <c r="F761" s="1" t="str">
        <f>IF('🔩 PISTON'!A805="","",'🔩 PISTON'!N805)</f>
        <v/>
      </c>
      <c r="G761" s="1" t="str">
        <f>IF('🔩 PISTON'!A805="","",'🔩 PISTON'!O805)</f>
        <v/>
      </c>
      <c r="H761" s="1" t="str">
        <f>IF('🔩 PISTON'!A805="","",'🔩 PISTON'!P805)</f>
        <v/>
      </c>
      <c r="I761" s="1" t="str">
        <f>IF('🔩 PISTON'!A805="","",'🔩 PISTON'!Q805)</f>
        <v/>
      </c>
      <c r="J761" s="1" t="str">
        <f>IF('🔩 PISTON'!A805="","",'🔩 PISTON'!D805)</f>
        <v/>
      </c>
      <c r="L761" s="1">
        <f>N(L760)+IF(AND('🔎 TRA CỨU NHANH'!$C$2&lt;&gt;"",OR(ISNUMBER(SEARCH('🔎 TRA CỨU NHANH'!$C$2,$A761)),ISNUMBER(SEARCH('🔎 TRA CỨU NHANH'!$C$2,$B761)))),1,0)</f>
        <v>0</v>
      </c>
      <c r="M761" s="1" t="str">
        <f t="shared" si="22"/>
        <v/>
      </c>
      <c r="N761" s="1">
        <f>N(N760)+IF(AND('💰 BÁO GIÁ'!$C$27&lt;&gt;"",OR(ISNUMBER(SEARCH('💰 BÁO GIÁ'!$C$27,$A761)),ISNUMBER(SEARCH('💰 BÁO GIÁ'!$C$27,$B761)))),1,0)</f>
        <v>0</v>
      </c>
      <c r="O761" s="1" t="str">
        <f t="shared" si="23"/>
        <v/>
      </c>
    </row>
    <row r="762" customHeight="1" spans="1:15">
      <c r="A762" s="1" t="str">
        <f>IF('🔩 PISTON'!A806="","",'🔩 PISTON'!A806)</f>
        <v/>
      </c>
      <c r="B762" s="1" t="str">
        <f>IF('🔩 PISTON'!A806="","","Piston "&amp;'🔩 PISTON'!U806)</f>
        <v/>
      </c>
      <c r="C762" s="1" t="str">
        <f>IF('🔩 PISTON'!A806="","","Piston")</f>
        <v/>
      </c>
      <c r="D762" s="1" t="str">
        <f>IF('🔩 PISTON'!A806="","",'🔩 PISTON'!L806)</f>
        <v/>
      </c>
      <c r="E762" s="1" t="str">
        <f>IF('🔩 PISTON'!A806="","",'🔩 PISTON'!M806)</f>
        <v/>
      </c>
      <c r="F762" s="1" t="str">
        <f>IF('🔩 PISTON'!A806="","",'🔩 PISTON'!N806)</f>
        <v/>
      </c>
      <c r="G762" s="1" t="str">
        <f>IF('🔩 PISTON'!A806="","",'🔩 PISTON'!O806)</f>
        <v/>
      </c>
      <c r="H762" s="1" t="str">
        <f>IF('🔩 PISTON'!A806="","",'🔩 PISTON'!P806)</f>
        <v/>
      </c>
      <c r="I762" s="1" t="str">
        <f>IF('🔩 PISTON'!A806="","",'🔩 PISTON'!Q806)</f>
        <v/>
      </c>
      <c r="J762" s="1" t="str">
        <f>IF('🔩 PISTON'!A806="","",'🔩 PISTON'!D806)</f>
        <v/>
      </c>
      <c r="L762" s="1">
        <f>N(L761)+IF(AND('🔎 TRA CỨU NHANH'!$C$2&lt;&gt;"",OR(ISNUMBER(SEARCH('🔎 TRA CỨU NHANH'!$C$2,$A762)),ISNUMBER(SEARCH('🔎 TRA CỨU NHANH'!$C$2,$B762)))),1,0)</f>
        <v>0</v>
      </c>
      <c r="M762" s="1" t="str">
        <f t="shared" si="22"/>
        <v/>
      </c>
      <c r="N762" s="1">
        <f>N(N761)+IF(AND('💰 BÁO GIÁ'!$C$27&lt;&gt;"",OR(ISNUMBER(SEARCH('💰 BÁO GIÁ'!$C$27,$A762)),ISNUMBER(SEARCH('💰 BÁO GIÁ'!$C$27,$B762)))),1,0)</f>
        <v>0</v>
      </c>
      <c r="O762" s="1" t="str">
        <f t="shared" si="23"/>
        <v/>
      </c>
    </row>
    <row r="763" customHeight="1" spans="1:15">
      <c r="A763" s="1" t="str">
        <f>IF('🔩 PISTON'!A807="","",'🔩 PISTON'!A807)</f>
        <v/>
      </c>
      <c r="B763" s="1" t="str">
        <f>IF('🔩 PISTON'!A807="","","Piston "&amp;'🔩 PISTON'!U807)</f>
        <v/>
      </c>
      <c r="C763" s="1" t="str">
        <f>IF('🔩 PISTON'!A807="","","Piston")</f>
        <v/>
      </c>
      <c r="D763" s="1" t="str">
        <f>IF('🔩 PISTON'!A807="","",'🔩 PISTON'!L807)</f>
        <v/>
      </c>
      <c r="E763" s="1" t="str">
        <f>IF('🔩 PISTON'!A807="","",'🔩 PISTON'!M807)</f>
        <v/>
      </c>
      <c r="F763" s="1" t="str">
        <f>IF('🔩 PISTON'!A807="","",'🔩 PISTON'!N807)</f>
        <v/>
      </c>
      <c r="G763" s="1" t="str">
        <f>IF('🔩 PISTON'!A807="","",'🔩 PISTON'!O807)</f>
        <v/>
      </c>
      <c r="H763" s="1" t="str">
        <f>IF('🔩 PISTON'!A807="","",'🔩 PISTON'!P807)</f>
        <v/>
      </c>
      <c r="I763" s="1" t="str">
        <f>IF('🔩 PISTON'!A807="","",'🔩 PISTON'!Q807)</f>
        <v/>
      </c>
      <c r="J763" s="1" t="str">
        <f>IF('🔩 PISTON'!A807="","",'🔩 PISTON'!D807)</f>
        <v/>
      </c>
      <c r="L763" s="1">
        <f>N(L762)+IF(AND('🔎 TRA CỨU NHANH'!$C$2&lt;&gt;"",OR(ISNUMBER(SEARCH('🔎 TRA CỨU NHANH'!$C$2,$A763)),ISNUMBER(SEARCH('🔎 TRA CỨU NHANH'!$C$2,$B763)))),1,0)</f>
        <v>0</v>
      </c>
      <c r="M763" s="1" t="str">
        <f t="shared" si="22"/>
        <v/>
      </c>
      <c r="N763" s="1">
        <f>N(N762)+IF(AND('💰 BÁO GIÁ'!$C$27&lt;&gt;"",OR(ISNUMBER(SEARCH('💰 BÁO GIÁ'!$C$27,$A763)),ISNUMBER(SEARCH('💰 BÁO GIÁ'!$C$27,$B763)))),1,0)</f>
        <v>0</v>
      </c>
      <c r="O763" s="1" t="str">
        <f t="shared" si="23"/>
        <v/>
      </c>
    </row>
    <row r="764" customHeight="1" spans="1:15">
      <c r="A764" s="1" t="str">
        <f>IF('🔩 PISTON'!A808="","",'🔩 PISTON'!A808)</f>
        <v/>
      </c>
      <c r="B764" s="1" t="str">
        <f>IF('🔩 PISTON'!A808="","","Piston "&amp;'🔩 PISTON'!U808)</f>
        <v/>
      </c>
      <c r="C764" s="1" t="str">
        <f>IF('🔩 PISTON'!A808="","","Piston")</f>
        <v/>
      </c>
      <c r="D764" s="1" t="str">
        <f>IF('🔩 PISTON'!A808="","",'🔩 PISTON'!L808)</f>
        <v/>
      </c>
      <c r="E764" s="1" t="str">
        <f>IF('🔩 PISTON'!A808="","",'🔩 PISTON'!M808)</f>
        <v/>
      </c>
      <c r="F764" s="1" t="str">
        <f>IF('🔩 PISTON'!A808="","",'🔩 PISTON'!N808)</f>
        <v/>
      </c>
      <c r="G764" s="1" t="str">
        <f>IF('🔩 PISTON'!A808="","",'🔩 PISTON'!O808)</f>
        <v/>
      </c>
      <c r="H764" s="1" t="str">
        <f>IF('🔩 PISTON'!A808="","",'🔩 PISTON'!P808)</f>
        <v/>
      </c>
      <c r="I764" s="1" t="str">
        <f>IF('🔩 PISTON'!A808="","",'🔩 PISTON'!Q808)</f>
        <v/>
      </c>
      <c r="J764" s="1" t="str">
        <f>IF('🔩 PISTON'!A808="","",'🔩 PISTON'!D808)</f>
        <v/>
      </c>
      <c r="L764" s="1">
        <f>N(L763)+IF(AND('🔎 TRA CỨU NHANH'!$C$2&lt;&gt;"",OR(ISNUMBER(SEARCH('🔎 TRA CỨU NHANH'!$C$2,$A764)),ISNUMBER(SEARCH('🔎 TRA CỨU NHANH'!$C$2,$B764)))),1,0)</f>
        <v>0</v>
      </c>
      <c r="M764" s="1" t="str">
        <f t="shared" si="22"/>
        <v/>
      </c>
      <c r="N764" s="1">
        <f>N(N763)+IF(AND('💰 BÁO GIÁ'!$C$27&lt;&gt;"",OR(ISNUMBER(SEARCH('💰 BÁO GIÁ'!$C$27,$A764)),ISNUMBER(SEARCH('💰 BÁO GIÁ'!$C$27,$B764)))),1,0)</f>
        <v>0</v>
      </c>
      <c r="O764" s="1" t="str">
        <f t="shared" si="23"/>
        <v/>
      </c>
    </row>
    <row r="765" customHeight="1" spans="1:15">
      <c r="A765" s="1" t="str">
        <f>IF('🔩 PISTON'!A809="","",'🔩 PISTON'!A809)</f>
        <v/>
      </c>
      <c r="B765" s="1" t="str">
        <f>IF('🔩 PISTON'!A809="","","Piston "&amp;'🔩 PISTON'!U809)</f>
        <v/>
      </c>
      <c r="C765" s="1" t="str">
        <f>IF('🔩 PISTON'!A809="","","Piston")</f>
        <v/>
      </c>
      <c r="D765" s="1" t="str">
        <f>IF('🔩 PISTON'!A809="","",'🔩 PISTON'!L809)</f>
        <v/>
      </c>
      <c r="E765" s="1" t="str">
        <f>IF('🔩 PISTON'!A809="","",'🔩 PISTON'!M809)</f>
        <v/>
      </c>
      <c r="F765" s="1" t="str">
        <f>IF('🔩 PISTON'!A809="","",'🔩 PISTON'!N809)</f>
        <v/>
      </c>
      <c r="G765" s="1" t="str">
        <f>IF('🔩 PISTON'!A809="","",'🔩 PISTON'!O809)</f>
        <v/>
      </c>
      <c r="H765" s="1" t="str">
        <f>IF('🔩 PISTON'!A809="","",'🔩 PISTON'!P809)</f>
        <v/>
      </c>
      <c r="I765" s="1" t="str">
        <f>IF('🔩 PISTON'!A809="","",'🔩 PISTON'!Q809)</f>
        <v/>
      </c>
      <c r="J765" s="1" t="str">
        <f>IF('🔩 PISTON'!A809="","",'🔩 PISTON'!D809)</f>
        <v/>
      </c>
      <c r="L765" s="1">
        <f>N(L764)+IF(AND('🔎 TRA CỨU NHANH'!$C$2&lt;&gt;"",OR(ISNUMBER(SEARCH('🔎 TRA CỨU NHANH'!$C$2,$A765)),ISNUMBER(SEARCH('🔎 TRA CỨU NHANH'!$C$2,$B765)))),1,0)</f>
        <v>0</v>
      </c>
      <c r="M765" s="1" t="str">
        <f t="shared" si="22"/>
        <v/>
      </c>
      <c r="N765" s="1">
        <f>N(N764)+IF(AND('💰 BÁO GIÁ'!$C$27&lt;&gt;"",OR(ISNUMBER(SEARCH('💰 BÁO GIÁ'!$C$27,$A765)),ISNUMBER(SEARCH('💰 BÁO GIÁ'!$C$27,$B765)))),1,0)</f>
        <v>0</v>
      </c>
      <c r="O765" s="1" t="str">
        <f t="shared" si="23"/>
        <v/>
      </c>
    </row>
    <row r="766" customHeight="1" spans="1:15">
      <c r="A766" s="1" t="str">
        <f>IF('🔩 PISTON'!A810="","",'🔩 PISTON'!A810)</f>
        <v/>
      </c>
      <c r="B766" s="1" t="str">
        <f>IF('🔩 PISTON'!A810="","","Piston "&amp;'🔩 PISTON'!U810)</f>
        <v/>
      </c>
      <c r="C766" s="1" t="str">
        <f>IF('🔩 PISTON'!A810="","","Piston")</f>
        <v/>
      </c>
      <c r="D766" s="1" t="str">
        <f>IF('🔩 PISTON'!A810="","",'🔩 PISTON'!L810)</f>
        <v/>
      </c>
      <c r="E766" s="1" t="str">
        <f>IF('🔩 PISTON'!A810="","",'🔩 PISTON'!M810)</f>
        <v/>
      </c>
      <c r="F766" s="1" t="str">
        <f>IF('🔩 PISTON'!A810="","",'🔩 PISTON'!N810)</f>
        <v/>
      </c>
      <c r="G766" s="1" t="str">
        <f>IF('🔩 PISTON'!A810="","",'🔩 PISTON'!O810)</f>
        <v/>
      </c>
      <c r="H766" s="1" t="str">
        <f>IF('🔩 PISTON'!A810="","",'🔩 PISTON'!P810)</f>
        <v/>
      </c>
      <c r="I766" s="1" t="str">
        <f>IF('🔩 PISTON'!A810="","",'🔩 PISTON'!Q810)</f>
        <v/>
      </c>
      <c r="J766" s="1" t="str">
        <f>IF('🔩 PISTON'!A810="","",'🔩 PISTON'!D810)</f>
        <v/>
      </c>
      <c r="L766" s="1">
        <f>N(L765)+IF(AND('🔎 TRA CỨU NHANH'!$C$2&lt;&gt;"",OR(ISNUMBER(SEARCH('🔎 TRA CỨU NHANH'!$C$2,$A766)),ISNUMBER(SEARCH('🔎 TRA CỨU NHANH'!$C$2,$B766)))),1,0)</f>
        <v>0</v>
      </c>
      <c r="M766" s="1" t="str">
        <f t="shared" si="22"/>
        <v/>
      </c>
      <c r="N766" s="1">
        <f>N(N765)+IF(AND('💰 BÁO GIÁ'!$C$27&lt;&gt;"",OR(ISNUMBER(SEARCH('💰 BÁO GIÁ'!$C$27,$A766)),ISNUMBER(SEARCH('💰 BÁO GIÁ'!$C$27,$B766)))),1,0)</f>
        <v>0</v>
      </c>
      <c r="O766" s="1" t="str">
        <f t="shared" si="23"/>
        <v/>
      </c>
    </row>
    <row r="767" customHeight="1" spans="1:15">
      <c r="A767" s="1" t="str">
        <f>IF('🔩 PISTON'!A811="","",'🔩 PISTON'!A811)</f>
        <v/>
      </c>
      <c r="B767" s="1" t="str">
        <f>IF('🔩 PISTON'!A811="","","Piston "&amp;'🔩 PISTON'!U811)</f>
        <v/>
      </c>
      <c r="C767" s="1" t="str">
        <f>IF('🔩 PISTON'!A811="","","Piston")</f>
        <v/>
      </c>
      <c r="D767" s="1" t="str">
        <f>IF('🔩 PISTON'!A811="","",'🔩 PISTON'!L811)</f>
        <v/>
      </c>
      <c r="E767" s="1" t="str">
        <f>IF('🔩 PISTON'!A811="","",'🔩 PISTON'!M811)</f>
        <v/>
      </c>
      <c r="F767" s="1" t="str">
        <f>IF('🔩 PISTON'!A811="","",'🔩 PISTON'!N811)</f>
        <v/>
      </c>
      <c r="G767" s="1" t="str">
        <f>IF('🔩 PISTON'!A811="","",'🔩 PISTON'!O811)</f>
        <v/>
      </c>
      <c r="H767" s="1" t="str">
        <f>IF('🔩 PISTON'!A811="","",'🔩 PISTON'!P811)</f>
        <v/>
      </c>
      <c r="I767" s="1" t="str">
        <f>IF('🔩 PISTON'!A811="","",'🔩 PISTON'!Q811)</f>
        <v/>
      </c>
      <c r="J767" s="1" t="str">
        <f>IF('🔩 PISTON'!A811="","",'🔩 PISTON'!D811)</f>
        <v/>
      </c>
      <c r="L767" s="1">
        <f>N(L766)+IF(AND('🔎 TRA CỨU NHANH'!$C$2&lt;&gt;"",OR(ISNUMBER(SEARCH('🔎 TRA CỨU NHANH'!$C$2,$A767)),ISNUMBER(SEARCH('🔎 TRA CỨU NHANH'!$C$2,$B767)))),1,0)</f>
        <v>0</v>
      </c>
      <c r="M767" s="1" t="str">
        <f t="shared" si="22"/>
        <v/>
      </c>
      <c r="N767" s="1">
        <f>N(N766)+IF(AND('💰 BÁO GIÁ'!$C$27&lt;&gt;"",OR(ISNUMBER(SEARCH('💰 BÁO GIÁ'!$C$27,$A767)),ISNUMBER(SEARCH('💰 BÁO GIÁ'!$C$27,$B767)))),1,0)</f>
        <v>0</v>
      </c>
      <c r="O767" s="1" t="str">
        <f t="shared" si="23"/>
        <v/>
      </c>
    </row>
    <row r="768" customHeight="1" spans="1:15">
      <c r="A768" s="1" t="str">
        <f>IF('🔩 PISTON'!A812="","",'🔩 PISTON'!A812)</f>
        <v/>
      </c>
      <c r="B768" s="1" t="str">
        <f>IF('🔩 PISTON'!A812="","","Piston "&amp;'🔩 PISTON'!U812)</f>
        <v/>
      </c>
      <c r="C768" s="1" t="str">
        <f>IF('🔩 PISTON'!A812="","","Piston")</f>
        <v/>
      </c>
      <c r="D768" s="1" t="str">
        <f>IF('🔩 PISTON'!A812="","",'🔩 PISTON'!L812)</f>
        <v/>
      </c>
      <c r="E768" s="1" t="str">
        <f>IF('🔩 PISTON'!A812="","",'🔩 PISTON'!M812)</f>
        <v/>
      </c>
      <c r="F768" s="1" t="str">
        <f>IF('🔩 PISTON'!A812="","",'🔩 PISTON'!N812)</f>
        <v/>
      </c>
      <c r="G768" s="1" t="str">
        <f>IF('🔩 PISTON'!A812="","",'🔩 PISTON'!O812)</f>
        <v/>
      </c>
      <c r="H768" s="1" t="str">
        <f>IF('🔩 PISTON'!A812="","",'🔩 PISTON'!P812)</f>
        <v/>
      </c>
      <c r="I768" s="1" t="str">
        <f>IF('🔩 PISTON'!A812="","",'🔩 PISTON'!Q812)</f>
        <v/>
      </c>
      <c r="J768" s="1" t="str">
        <f>IF('🔩 PISTON'!A812="","",'🔩 PISTON'!D812)</f>
        <v/>
      </c>
      <c r="L768" s="1">
        <f>N(L767)+IF(AND('🔎 TRA CỨU NHANH'!$C$2&lt;&gt;"",OR(ISNUMBER(SEARCH('🔎 TRA CỨU NHANH'!$C$2,$A768)),ISNUMBER(SEARCH('🔎 TRA CỨU NHANH'!$C$2,$B768)))),1,0)</f>
        <v>0</v>
      </c>
      <c r="M768" s="1" t="str">
        <f t="shared" si="22"/>
        <v/>
      </c>
      <c r="N768" s="1">
        <f>N(N767)+IF(AND('💰 BÁO GIÁ'!$C$27&lt;&gt;"",OR(ISNUMBER(SEARCH('💰 BÁO GIÁ'!$C$27,$A768)),ISNUMBER(SEARCH('💰 BÁO GIÁ'!$C$27,$B768)))),1,0)</f>
        <v>0</v>
      </c>
      <c r="O768" s="1" t="str">
        <f t="shared" si="23"/>
        <v/>
      </c>
    </row>
    <row r="769" customHeight="1" spans="1:15">
      <c r="A769" s="1" t="str">
        <f>IF('🔩 PISTON'!A813="","",'🔩 PISTON'!A813)</f>
        <v/>
      </c>
      <c r="B769" s="1" t="str">
        <f>IF('🔩 PISTON'!A813="","","Piston "&amp;'🔩 PISTON'!U813)</f>
        <v/>
      </c>
      <c r="C769" s="1" t="str">
        <f>IF('🔩 PISTON'!A813="","","Piston")</f>
        <v/>
      </c>
      <c r="D769" s="1" t="str">
        <f>IF('🔩 PISTON'!A813="","",'🔩 PISTON'!L813)</f>
        <v/>
      </c>
      <c r="E769" s="1" t="str">
        <f>IF('🔩 PISTON'!A813="","",'🔩 PISTON'!M813)</f>
        <v/>
      </c>
      <c r="F769" s="1" t="str">
        <f>IF('🔩 PISTON'!A813="","",'🔩 PISTON'!N813)</f>
        <v/>
      </c>
      <c r="G769" s="1" t="str">
        <f>IF('🔩 PISTON'!A813="","",'🔩 PISTON'!O813)</f>
        <v/>
      </c>
      <c r="H769" s="1" t="str">
        <f>IF('🔩 PISTON'!A813="","",'🔩 PISTON'!P813)</f>
        <v/>
      </c>
      <c r="I769" s="1" t="str">
        <f>IF('🔩 PISTON'!A813="","",'🔩 PISTON'!Q813)</f>
        <v/>
      </c>
      <c r="J769" s="1" t="str">
        <f>IF('🔩 PISTON'!A813="","",'🔩 PISTON'!D813)</f>
        <v/>
      </c>
      <c r="L769" s="1">
        <f>N(L768)+IF(AND('🔎 TRA CỨU NHANH'!$C$2&lt;&gt;"",OR(ISNUMBER(SEARCH('🔎 TRA CỨU NHANH'!$C$2,$A769)),ISNUMBER(SEARCH('🔎 TRA CỨU NHANH'!$C$2,$B769)))),1,0)</f>
        <v>0</v>
      </c>
      <c r="M769" s="1" t="str">
        <f t="shared" si="22"/>
        <v/>
      </c>
      <c r="N769" s="1">
        <f>N(N768)+IF(AND('💰 BÁO GIÁ'!$C$27&lt;&gt;"",OR(ISNUMBER(SEARCH('💰 BÁO GIÁ'!$C$27,$A769)),ISNUMBER(SEARCH('💰 BÁO GIÁ'!$C$27,$B769)))),1,0)</f>
        <v>0</v>
      </c>
      <c r="O769" s="1" t="str">
        <f t="shared" si="23"/>
        <v/>
      </c>
    </row>
    <row r="770" customHeight="1" spans="1:15">
      <c r="A770" s="1" t="str">
        <f>IF('🔩 PISTON'!A814="","",'🔩 PISTON'!A814)</f>
        <v/>
      </c>
      <c r="B770" s="1" t="str">
        <f>IF('🔩 PISTON'!A814="","","Piston "&amp;'🔩 PISTON'!U814)</f>
        <v/>
      </c>
      <c r="C770" s="1" t="str">
        <f>IF('🔩 PISTON'!A814="","","Piston")</f>
        <v/>
      </c>
      <c r="D770" s="1" t="str">
        <f>IF('🔩 PISTON'!A814="","",'🔩 PISTON'!L814)</f>
        <v/>
      </c>
      <c r="E770" s="1" t="str">
        <f>IF('🔩 PISTON'!A814="","",'🔩 PISTON'!M814)</f>
        <v/>
      </c>
      <c r="F770" s="1" t="str">
        <f>IF('🔩 PISTON'!A814="","",'🔩 PISTON'!N814)</f>
        <v/>
      </c>
      <c r="G770" s="1" t="str">
        <f>IF('🔩 PISTON'!A814="","",'🔩 PISTON'!O814)</f>
        <v/>
      </c>
      <c r="H770" s="1" t="str">
        <f>IF('🔩 PISTON'!A814="","",'🔩 PISTON'!P814)</f>
        <v/>
      </c>
      <c r="I770" s="1" t="str">
        <f>IF('🔩 PISTON'!A814="","",'🔩 PISTON'!Q814)</f>
        <v/>
      </c>
      <c r="J770" s="1" t="str">
        <f>IF('🔩 PISTON'!A814="","",'🔩 PISTON'!D814)</f>
        <v/>
      </c>
      <c r="L770" s="1">
        <f>N(L769)+IF(AND('🔎 TRA CỨU NHANH'!$C$2&lt;&gt;"",OR(ISNUMBER(SEARCH('🔎 TRA CỨU NHANH'!$C$2,$A770)),ISNUMBER(SEARCH('🔎 TRA CỨU NHANH'!$C$2,$B770)))),1,0)</f>
        <v>0</v>
      </c>
      <c r="M770" s="1" t="str">
        <f t="shared" ref="M770:M833" si="24">IF(L770&gt;N(L769),L770,"")</f>
        <v/>
      </c>
      <c r="N770" s="1">
        <f>N(N769)+IF(AND('💰 BÁO GIÁ'!$C$27&lt;&gt;"",OR(ISNUMBER(SEARCH('💰 BÁO GIÁ'!$C$27,$A770)),ISNUMBER(SEARCH('💰 BÁO GIÁ'!$C$27,$B770)))),1,0)</f>
        <v>0</v>
      </c>
      <c r="O770" s="1" t="str">
        <f t="shared" ref="O770:O833" si="25">IF(N770&gt;N(N769),N770,"")</f>
        <v/>
      </c>
    </row>
    <row r="771" customHeight="1" spans="1:15">
      <c r="A771" s="1" t="str">
        <f>IF('🔩 PISTON'!A815="","",'🔩 PISTON'!A815)</f>
        <v/>
      </c>
      <c r="B771" s="1" t="str">
        <f>IF('🔩 PISTON'!A815="","","Piston "&amp;'🔩 PISTON'!U815)</f>
        <v/>
      </c>
      <c r="C771" s="1" t="str">
        <f>IF('🔩 PISTON'!A815="","","Piston")</f>
        <v/>
      </c>
      <c r="D771" s="1" t="str">
        <f>IF('🔩 PISTON'!A815="","",'🔩 PISTON'!L815)</f>
        <v/>
      </c>
      <c r="E771" s="1" t="str">
        <f>IF('🔩 PISTON'!A815="","",'🔩 PISTON'!M815)</f>
        <v/>
      </c>
      <c r="F771" s="1" t="str">
        <f>IF('🔩 PISTON'!A815="","",'🔩 PISTON'!N815)</f>
        <v/>
      </c>
      <c r="G771" s="1" t="str">
        <f>IF('🔩 PISTON'!A815="","",'🔩 PISTON'!O815)</f>
        <v/>
      </c>
      <c r="H771" s="1" t="str">
        <f>IF('🔩 PISTON'!A815="","",'🔩 PISTON'!P815)</f>
        <v/>
      </c>
      <c r="I771" s="1" t="str">
        <f>IF('🔩 PISTON'!A815="","",'🔩 PISTON'!Q815)</f>
        <v/>
      </c>
      <c r="J771" s="1" t="str">
        <f>IF('🔩 PISTON'!A815="","",'🔩 PISTON'!D815)</f>
        <v/>
      </c>
      <c r="L771" s="1">
        <f>N(L770)+IF(AND('🔎 TRA CỨU NHANH'!$C$2&lt;&gt;"",OR(ISNUMBER(SEARCH('🔎 TRA CỨU NHANH'!$C$2,$A771)),ISNUMBER(SEARCH('🔎 TRA CỨU NHANH'!$C$2,$B771)))),1,0)</f>
        <v>0</v>
      </c>
      <c r="M771" s="1" t="str">
        <f t="shared" si="24"/>
        <v/>
      </c>
      <c r="N771" s="1">
        <f>N(N770)+IF(AND('💰 BÁO GIÁ'!$C$27&lt;&gt;"",OR(ISNUMBER(SEARCH('💰 BÁO GIÁ'!$C$27,$A771)),ISNUMBER(SEARCH('💰 BÁO GIÁ'!$C$27,$B771)))),1,0)</f>
        <v>0</v>
      </c>
      <c r="O771" s="1" t="str">
        <f t="shared" si="25"/>
        <v/>
      </c>
    </row>
    <row r="772" customHeight="1" spans="1:15">
      <c r="A772" s="1" t="str">
        <f>IF('🔩 PISTON'!A816="","",'🔩 PISTON'!A816)</f>
        <v/>
      </c>
      <c r="B772" s="1" t="str">
        <f>IF('🔩 PISTON'!A816="","","Piston "&amp;'🔩 PISTON'!U816)</f>
        <v/>
      </c>
      <c r="C772" s="1" t="str">
        <f>IF('🔩 PISTON'!A816="","","Piston")</f>
        <v/>
      </c>
      <c r="D772" s="1" t="str">
        <f>IF('🔩 PISTON'!A816="","",'🔩 PISTON'!L816)</f>
        <v/>
      </c>
      <c r="E772" s="1" t="str">
        <f>IF('🔩 PISTON'!A816="","",'🔩 PISTON'!M816)</f>
        <v/>
      </c>
      <c r="F772" s="1" t="str">
        <f>IF('🔩 PISTON'!A816="","",'🔩 PISTON'!N816)</f>
        <v/>
      </c>
      <c r="G772" s="1" t="str">
        <f>IF('🔩 PISTON'!A816="","",'🔩 PISTON'!O816)</f>
        <v/>
      </c>
      <c r="H772" s="1" t="str">
        <f>IF('🔩 PISTON'!A816="","",'🔩 PISTON'!P816)</f>
        <v/>
      </c>
      <c r="I772" s="1" t="str">
        <f>IF('🔩 PISTON'!A816="","",'🔩 PISTON'!Q816)</f>
        <v/>
      </c>
      <c r="J772" s="1" t="str">
        <f>IF('🔩 PISTON'!A816="","",'🔩 PISTON'!D816)</f>
        <v/>
      </c>
      <c r="L772" s="1">
        <f>N(L771)+IF(AND('🔎 TRA CỨU NHANH'!$C$2&lt;&gt;"",OR(ISNUMBER(SEARCH('🔎 TRA CỨU NHANH'!$C$2,$A772)),ISNUMBER(SEARCH('🔎 TRA CỨU NHANH'!$C$2,$B772)))),1,0)</f>
        <v>0</v>
      </c>
      <c r="M772" s="1" t="str">
        <f t="shared" si="24"/>
        <v/>
      </c>
      <c r="N772" s="1">
        <f>N(N771)+IF(AND('💰 BÁO GIÁ'!$C$27&lt;&gt;"",OR(ISNUMBER(SEARCH('💰 BÁO GIÁ'!$C$27,$A772)),ISNUMBER(SEARCH('💰 BÁO GIÁ'!$C$27,$B772)))),1,0)</f>
        <v>0</v>
      </c>
      <c r="O772" s="1" t="str">
        <f t="shared" si="25"/>
        <v/>
      </c>
    </row>
    <row r="773" customHeight="1" spans="1:15">
      <c r="A773" s="1" t="str">
        <f>IF('🔩 PISTON'!A817="","",'🔩 PISTON'!A817)</f>
        <v/>
      </c>
      <c r="B773" s="1" t="str">
        <f>IF('🔩 PISTON'!A817="","","Piston "&amp;'🔩 PISTON'!U817)</f>
        <v/>
      </c>
      <c r="C773" s="1" t="str">
        <f>IF('🔩 PISTON'!A817="","","Piston")</f>
        <v/>
      </c>
      <c r="D773" s="1" t="str">
        <f>IF('🔩 PISTON'!A817="","",'🔩 PISTON'!L817)</f>
        <v/>
      </c>
      <c r="E773" s="1" t="str">
        <f>IF('🔩 PISTON'!A817="","",'🔩 PISTON'!M817)</f>
        <v/>
      </c>
      <c r="F773" s="1" t="str">
        <f>IF('🔩 PISTON'!A817="","",'🔩 PISTON'!N817)</f>
        <v/>
      </c>
      <c r="G773" s="1" t="str">
        <f>IF('🔩 PISTON'!A817="","",'🔩 PISTON'!O817)</f>
        <v/>
      </c>
      <c r="H773" s="1" t="str">
        <f>IF('🔩 PISTON'!A817="","",'🔩 PISTON'!P817)</f>
        <v/>
      </c>
      <c r="I773" s="1" t="str">
        <f>IF('🔩 PISTON'!A817="","",'🔩 PISTON'!Q817)</f>
        <v/>
      </c>
      <c r="J773" s="1" t="str">
        <f>IF('🔩 PISTON'!A817="","",'🔩 PISTON'!D817)</f>
        <v/>
      </c>
      <c r="L773" s="1">
        <f>N(L772)+IF(AND('🔎 TRA CỨU NHANH'!$C$2&lt;&gt;"",OR(ISNUMBER(SEARCH('🔎 TRA CỨU NHANH'!$C$2,$A773)),ISNUMBER(SEARCH('🔎 TRA CỨU NHANH'!$C$2,$B773)))),1,0)</f>
        <v>0</v>
      </c>
      <c r="M773" s="1" t="str">
        <f t="shared" si="24"/>
        <v/>
      </c>
      <c r="N773" s="1">
        <f>N(N772)+IF(AND('💰 BÁO GIÁ'!$C$27&lt;&gt;"",OR(ISNUMBER(SEARCH('💰 BÁO GIÁ'!$C$27,$A773)),ISNUMBER(SEARCH('💰 BÁO GIÁ'!$C$27,$B773)))),1,0)</f>
        <v>0</v>
      </c>
      <c r="O773" s="1" t="str">
        <f t="shared" si="25"/>
        <v/>
      </c>
    </row>
    <row r="774" customHeight="1" spans="1:15">
      <c r="A774" s="1" t="str">
        <f>IF('🔩 PISTON'!A818="","",'🔩 PISTON'!A818)</f>
        <v/>
      </c>
      <c r="B774" s="1" t="str">
        <f>IF('🔩 PISTON'!A818="","","Piston "&amp;'🔩 PISTON'!U818)</f>
        <v/>
      </c>
      <c r="C774" s="1" t="str">
        <f>IF('🔩 PISTON'!A818="","","Piston")</f>
        <v/>
      </c>
      <c r="D774" s="1" t="str">
        <f>IF('🔩 PISTON'!A818="","",'🔩 PISTON'!L818)</f>
        <v/>
      </c>
      <c r="E774" s="1" t="str">
        <f>IF('🔩 PISTON'!A818="","",'🔩 PISTON'!M818)</f>
        <v/>
      </c>
      <c r="F774" s="1" t="str">
        <f>IF('🔩 PISTON'!A818="","",'🔩 PISTON'!N818)</f>
        <v/>
      </c>
      <c r="G774" s="1" t="str">
        <f>IF('🔩 PISTON'!A818="","",'🔩 PISTON'!O818)</f>
        <v/>
      </c>
      <c r="H774" s="1" t="str">
        <f>IF('🔩 PISTON'!A818="","",'🔩 PISTON'!P818)</f>
        <v/>
      </c>
      <c r="I774" s="1" t="str">
        <f>IF('🔩 PISTON'!A818="","",'🔩 PISTON'!Q818)</f>
        <v/>
      </c>
      <c r="J774" s="1" t="str">
        <f>IF('🔩 PISTON'!A818="","",'🔩 PISTON'!D818)</f>
        <v/>
      </c>
      <c r="L774" s="1">
        <f>N(L773)+IF(AND('🔎 TRA CỨU NHANH'!$C$2&lt;&gt;"",OR(ISNUMBER(SEARCH('🔎 TRA CỨU NHANH'!$C$2,$A774)),ISNUMBER(SEARCH('🔎 TRA CỨU NHANH'!$C$2,$B774)))),1,0)</f>
        <v>0</v>
      </c>
      <c r="M774" s="1" t="str">
        <f t="shared" si="24"/>
        <v/>
      </c>
      <c r="N774" s="1">
        <f>N(N773)+IF(AND('💰 BÁO GIÁ'!$C$27&lt;&gt;"",OR(ISNUMBER(SEARCH('💰 BÁO GIÁ'!$C$27,$A774)),ISNUMBER(SEARCH('💰 BÁO GIÁ'!$C$27,$B774)))),1,0)</f>
        <v>0</v>
      </c>
      <c r="O774" s="1" t="str">
        <f t="shared" si="25"/>
        <v/>
      </c>
    </row>
    <row r="775" customHeight="1" spans="1:15">
      <c r="A775" s="1" t="str">
        <f>IF('🔩 PISTON'!A819="","",'🔩 PISTON'!A819)</f>
        <v/>
      </c>
      <c r="B775" s="1" t="str">
        <f>IF('🔩 PISTON'!A819="","","Piston "&amp;'🔩 PISTON'!U819)</f>
        <v/>
      </c>
      <c r="C775" s="1" t="str">
        <f>IF('🔩 PISTON'!A819="","","Piston")</f>
        <v/>
      </c>
      <c r="D775" s="1" t="str">
        <f>IF('🔩 PISTON'!A819="","",'🔩 PISTON'!L819)</f>
        <v/>
      </c>
      <c r="E775" s="1" t="str">
        <f>IF('🔩 PISTON'!A819="","",'🔩 PISTON'!M819)</f>
        <v/>
      </c>
      <c r="F775" s="1" t="str">
        <f>IF('🔩 PISTON'!A819="","",'🔩 PISTON'!N819)</f>
        <v/>
      </c>
      <c r="G775" s="1" t="str">
        <f>IF('🔩 PISTON'!A819="","",'🔩 PISTON'!O819)</f>
        <v/>
      </c>
      <c r="H775" s="1" t="str">
        <f>IF('🔩 PISTON'!A819="","",'🔩 PISTON'!P819)</f>
        <v/>
      </c>
      <c r="I775" s="1" t="str">
        <f>IF('🔩 PISTON'!A819="","",'🔩 PISTON'!Q819)</f>
        <v/>
      </c>
      <c r="J775" s="1" t="str">
        <f>IF('🔩 PISTON'!A819="","",'🔩 PISTON'!D819)</f>
        <v/>
      </c>
      <c r="L775" s="1">
        <f>N(L774)+IF(AND('🔎 TRA CỨU NHANH'!$C$2&lt;&gt;"",OR(ISNUMBER(SEARCH('🔎 TRA CỨU NHANH'!$C$2,$A775)),ISNUMBER(SEARCH('🔎 TRA CỨU NHANH'!$C$2,$B775)))),1,0)</f>
        <v>0</v>
      </c>
      <c r="M775" s="1" t="str">
        <f t="shared" si="24"/>
        <v/>
      </c>
      <c r="N775" s="1">
        <f>N(N774)+IF(AND('💰 BÁO GIÁ'!$C$27&lt;&gt;"",OR(ISNUMBER(SEARCH('💰 BÁO GIÁ'!$C$27,$A775)),ISNUMBER(SEARCH('💰 BÁO GIÁ'!$C$27,$B775)))),1,0)</f>
        <v>0</v>
      </c>
      <c r="O775" s="1" t="str">
        <f t="shared" si="25"/>
        <v/>
      </c>
    </row>
    <row r="776" customHeight="1" spans="1:15">
      <c r="A776" s="1" t="str">
        <f>IF('🔩 PISTON'!A820="","",'🔩 PISTON'!A820)</f>
        <v/>
      </c>
      <c r="B776" s="1" t="str">
        <f>IF('🔩 PISTON'!A820="","","Piston "&amp;'🔩 PISTON'!U820)</f>
        <v/>
      </c>
      <c r="C776" s="1" t="str">
        <f>IF('🔩 PISTON'!A820="","","Piston")</f>
        <v/>
      </c>
      <c r="D776" s="1" t="str">
        <f>IF('🔩 PISTON'!A820="","",'🔩 PISTON'!L820)</f>
        <v/>
      </c>
      <c r="E776" s="1" t="str">
        <f>IF('🔩 PISTON'!A820="","",'🔩 PISTON'!M820)</f>
        <v/>
      </c>
      <c r="F776" s="1" t="str">
        <f>IF('🔩 PISTON'!A820="","",'🔩 PISTON'!N820)</f>
        <v/>
      </c>
      <c r="G776" s="1" t="str">
        <f>IF('🔩 PISTON'!A820="","",'🔩 PISTON'!O820)</f>
        <v/>
      </c>
      <c r="H776" s="1" t="str">
        <f>IF('🔩 PISTON'!A820="","",'🔩 PISTON'!P820)</f>
        <v/>
      </c>
      <c r="I776" s="1" t="str">
        <f>IF('🔩 PISTON'!A820="","",'🔩 PISTON'!Q820)</f>
        <v/>
      </c>
      <c r="J776" s="1" t="str">
        <f>IF('🔩 PISTON'!A820="","",'🔩 PISTON'!D820)</f>
        <v/>
      </c>
      <c r="L776" s="1">
        <f>N(L775)+IF(AND('🔎 TRA CỨU NHANH'!$C$2&lt;&gt;"",OR(ISNUMBER(SEARCH('🔎 TRA CỨU NHANH'!$C$2,$A776)),ISNUMBER(SEARCH('🔎 TRA CỨU NHANH'!$C$2,$B776)))),1,0)</f>
        <v>0</v>
      </c>
      <c r="M776" s="1" t="str">
        <f t="shared" si="24"/>
        <v/>
      </c>
      <c r="N776" s="1">
        <f>N(N775)+IF(AND('💰 BÁO GIÁ'!$C$27&lt;&gt;"",OR(ISNUMBER(SEARCH('💰 BÁO GIÁ'!$C$27,$A776)),ISNUMBER(SEARCH('💰 BÁO GIÁ'!$C$27,$B776)))),1,0)</f>
        <v>0</v>
      </c>
      <c r="O776" s="1" t="str">
        <f t="shared" si="25"/>
        <v/>
      </c>
    </row>
    <row r="777" customHeight="1" spans="1:15">
      <c r="A777" s="1" t="str">
        <f>IF('🔩 PISTON'!A821="","",'🔩 PISTON'!A821)</f>
        <v/>
      </c>
      <c r="B777" s="1" t="str">
        <f>IF('🔩 PISTON'!A821="","","Piston "&amp;'🔩 PISTON'!U821)</f>
        <v/>
      </c>
      <c r="C777" s="1" t="str">
        <f>IF('🔩 PISTON'!A821="","","Piston")</f>
        <v/>
      </c>
      <c r="D777" s="1" t="str">
        <f>IF('🔩 PISTON'!A821="","",'🔩 PISTON'!L821)</f>
        <v/>
      </c>
      <c r="E777" s="1" t="str">
        <f>IF('🔩 PISTON'!A821="","",'🔩 PISTON'!M821)</f>
        <v/>
      </c>
      <c r="F777" s="1" t="str">
        <f>IF('🔩 PISTON'!A821="","",'🔩 PISTON'!N821)</f>
        <v/>
      </c>
      <c r="G777" s="1" t="str">
        <f>IF('🔩 PISTON'!A821="","",'🔩 PISTON'!O821)</f>
        <v/>
      </c>
      <c r="H777" s="1" t="str">
        <f>IF('🔩 PISTON'!A821="","",'🔩 PISTON'!P821)</f>
        <v/>
      </c>
      <c r="I777" s="1" t="str">
        <f>IF('🔩 PISTON'!A821="","",'🔩 PISTON'!Q821)</f>
        <v/>
      </c>
      <c r="J777" s="1" t="str">
        <f>IF('🔩 PISTON'!A821="","",'🔩 PISTON'!D821)</f>
        <v/>
      </c>
      <c r="L777" s="1">
        <f>N(L776)+IF(AND('🔎 TRA CỨU NHANH'!$C$2&lt;&gt;"",OR(ISNUMBER(SEARCH('🔎 TRA CỨU NHANH'!$C$2,$A777)),ISNUMBER(SEARCH('🔎 TRA CỨU NHANH'!$C$2,$B777)))),1,0)</f>
        <v>0</v>
      </c>
      <c r="M777" s="1" t="str">
        <f t="shared" si="24"/>
        <v/>
      </c>
      <c r="N777" s="1">
        <f>N(N776)+IF(AND('💰 BÁO GIÁ'!$C$27&lt;&gt;"",OR(ISNUMBER(SEARCH('💰 BÁO GIÁ'!$C$27,$A777)),ISNUMBER(SEARCH('💰 BÁO GIÁ'!$C$27,$B777)))),1,0)</f>
        <v>0</v>
      </c>
      <c r="O777" s="1" t="str">
        <f t="shared" si="25"/>
        <v/>
      </c>
    </row>
    <row r="778" customHeight="1" spans="1:15">
      <c r="A778" s="1" t="str">
        <f>IF('🔩 PISTON'!A822="","",'🔩 PISTON'!A822)</f>
        <v/>
      </c>
      <c r="B778" s="1" t="str">
        <f>IF('🔩 PISTON'!A822="","","Piston "&amp;'🔩 PISTON'!U822)</f>
        <v/>
      </c>
      <c r="C778" s="1" t="str">
        <f>IF('🔩 PISTON'!A822="","","Piston")</f>
        <v/>
      </c>
      <c r="D778" s="1" t="str">
        <f>IF('🔩 PISTON'!A822="","",'🔩 PISTON'!L822)</f>
        <v/>
      </c>
      <c r="E778" s="1" t="str">
        <f>IF('🔩 PISTON'!A822="","",'🔩 PISTON'!M822)</f>
        <v/>
      </c>
      <c r="F778" s="1" t="str">
        <f>IF('🔩 PISTON'!A822="","",'🔩 PISTON'!N822)</f>
        <v/>
      </c>
      <c r="G778" s="1" t="str">
        <f>IF('🔩 PISTON'!A822="","",'🔩 PISTON'!O822)</f>
        <v/>
      </c>
      <c r="H778" s="1" t="str">
        <f>IF('🔩 PISTON'!A822="","",'🔩 PISTON'!P822)</f>
        <v/>
      </c>
      <c r="I778" s="1" t="str">
        <f>IF('🔩 PISTON'!A822="","",'🔩 PISTON'!Q822)</f>
        <v/>
      </c>
      <c r="J778" s="1" t="str">
        <f>IF('🔩 PISTON'!A822="","",'🔩 PISTON'!D822)</f>
        <v/>
      </c>
      <c r="L778" s="1">
        <f>N(L777)+IF(AND('🔎 TRA CỨU NHANH'!$C$2&lt;&gt;"",OR(ISNUMBER(SEARCH('🔎 TRA CỨU NHANH'!$C$2,$A778)),ISNUMBER(SEARCH('🔎 TRA CỨU NHANH'!$C$2,$B778)))),1,0)</f>
        <v>0</v>
      </c>
      <c r="M778" s="1" t="str">
        <f t="shared" si="24"/>
        <v/>
      </c>
      <c r="N778" s="1">
        <f>N(N777)+IF(AND('💰 BÁO GIÁ'!$C$27&lt;&gt;"",OR(ISNUMBER(SEARCH('💰 BÁO GIÁ'!$C$27,$A778)),ISNUMBER(SEARCH('💰 BÁO GIÁ'!$C$27,$B778)))),1,0)</f>
        <v>0</v>
      </c>
      <c r="O778" s="1" t="str">
        <f t="shared" si="25"/>
        <v/>
      </c>
    </row>
    <row r="779" customHeight="1" spans="1:15">
      <c r="A779" s="1" t="str">
        <f>IF('🔩 PISTON'!A823="","",'🔩 PISTON'!A823)</f>
        <v/>
      </c>
      <c r="B779" s="1" t="str">
        <f>IF('🔩 PISTON'!A823="","","Piston "&amp;'🔩 PISTON'!U823)</f>
        <v/>
      </c>
      <c r="C779" s="1" t="str">
        <f>IF('🔩 PISTON'!A823="","","Piston")</f>
        <v/>
      </c>
      <c r="D779" s="1" t="str">
        <f>IF('🔩 PISTON'!A823="","",'🔩 PISTON'!L823)</f>
        <v/>
      </c>
      <c r="E779" s="1" t="str">
        <f>IF('🔩 PISTON'!A823="","",'🔩 PISTON'!M823)</f>
        <v/>
      </c>
      <c r="F779" s="1" t="str">
        <f>IF('🔩 PISTON'!A823="","",'🔩 PISTON'!N823)</f>
        <v/>
      </c>
      <c r="G779" s="1" t="str">
        <f>IF('🔩 PISTON'!A823="","",'🔩 PISTON'!O823)</f>
        <v/>
      </c>
      <c r="H779" s="1" t="str">
        <f>IF('🔩 PISTON'!A823="","",'🔩 PISTON'!P823)</f>
        <v/>
      </c>
      <c r="I779" s="1" t="str">
        <f>IF('🔩 PISTON'!A823="","",'🔩 PISTON'!Q823)</f>
        <v/>
      </c>
      <c r="J779" s="1" t="str">
        <f>IF('🔩 PISTON'!A823="","",'🔩 PISTON'!D823)</f>
        <v/>
      </c>
      <c r="L779" s="1">
        <f>N(L778)+IF(AND('🔎 TRA CỨU NHANH'!$C$2&lt;&gt;"",OR(ISNUMBER(SEARCH('🔎 TRA CỨU NHANH'!$C$2,$A779)),ISNUMBER(SEARCH('🔎 TRA CỨU NHANH'!$C$2,$B779)))),1,0)</f>
        <v>0</v>
      </c>
      <c r="M779" s="1" t="str">
        <f t="shared" si="24"/>
        <v/>
      </c>
      <c r="N779" s="1">
        <f>N(N778)+IF(AND('💰 BÁO GIÁ'!$C$27&lt;&gt;"",OR(ISNUMBER(SEARCH('💰 BÁO GIÁ'!$C$27,$A779)),ISNUMBER(SEARCH('💰 BÁO GIÁ'!$C$27,$B779)))),1,0)</f>
        <v>0</v>
      </c>
      <c r="O779" s="1" t="str">
        <f t="shared" si="25"/>
        <v/>
      </c>
    </row>
    <row r="780" customHeight="1" spans="1:15">
      <c r="A780" s="1" t="str">
        <f>IF('🔩 PISTON'!A824="","",'🔩 PISTON'!A824)</f>
        <v/>
      </c>
      <c r="B780" s="1" t="str">
        <f>IF('🔩 PISTON'!A824="","","Piston "&amp;'🔩 PISTON'!U824)</f>
        <v/>
      </c>
      <c r="C780" s="1" t="str">
        <f>IF('🔩 PISTON'!A824="","","Piston")</f>
        <v/>
      </c>
      <c r="D780" s="1" t="str">
        <f>IF('🔩 PISTON'!A824="","",'🔩 PISTON'!L824)</f>
        <v/>
      </c>
      <c r="E780" s="1" t="str">
        <f>IF('🔩 PISTON'!A824="","",'🔩 PISTON'!M824)</f>
        <v/>
      </c>
      <c r="F780" s="1" t="str">
        <f>IF('🔩 PISTON'!A824="","",'🔩 PISTON'!N824)</f>
        <v/>
      </c>
      <c r="G780" s="1" t="str">
        <f>IF('🔩 PISTON'!A824="","",'🔩 PISTON'!O824)</f>
        <v/>
      </c>
      <c r="H780" s="1" t="str">
        <f>IF('🔩 PISTON'!A824="","",'🔩 PISTON'!P824)</f>
        <v/>
      </c>
      <c r="I780" s="1" t="str">
        <f>IF('🔩 PISTON'!A824="","",'🔩 PISTON'!Q824)</f>
        <v/>
      </c>
      <c r="J780" s="1" t="str">
        <f>IF('🔩 PISTON'!A824="","",'🔩 PISTON'!D824)</f>
        <v/>
      </c>
      <c r="L780" s="1">
        <f>N(L779)+IF(AND('🔎 TRA CỨU NHANH'!$C$2&lt;&gt;"",OR(ISNUMBER(SEARCH('🔎 TRA CỨU NHANH'!$C$2,$A780)),ISNUMBER(SEARCH('🔎 TRA CỨU NHANH'!$C$2,$B780)))),1,0)</f>
        <v>0</v>
      </c>
      <c r="M780" s="1" t="str">
        <f t="shared" si="24"/>
        <v/>
      </c>
      <c r="N780" s="1">
        <f>N(N779)+IF(AND('💰 BÁO GIÁ'!$C$27&lt;&gt;"",OR(ISNUMBER(SEARCH('💰 BÁO GIÁ'!$C$27,$A780)),ISNUMBER(SEARCH('💰 BÁO GIÁ'!$C$27,$B780)))),1,0)</f>
        <v>0</v>
      </c>
      <c r="O780" s="1" t="str">
        <f t="shared" si="25"/>
        <v/>
      </c>
    </row>
    <row r="781" customHeight="1" spans="1:15">
      <c r="A781" s="1" t="str">
        <f>IF('🔩 PISTON'!A825="","",'🔩 PISTON'!A825)</f>
        <v/>
      </c>
      <c r="B781" s="1" t="str">
        <f>IF('🔩 PISTON'!A825="","","Piston "&amp;'🔩 PISTON'!U825)</f>
        <v/>
      </c>
      <c r="C781" s="1" t="str">
        <f>IF('🔩 PISTON'!A825="","","Piston")</f>
        <v/>
      </c>
      <c r="D781" s="1" t="str">
        <f>IF('🔩 PISTON'!A825="","",'🔩 PISTON'!L825)</f>
        <v/>
      </c>
      <c r="E781" s="1" t="str">
        <f>IF('🔩 PISTON'!A825="","",'🔩 PISTON'!M825)</f>
        <v/>
      </c>
      <c r="F781" s="1" t="str">
        <f>IF('🔩 PISTON'!A825="","",'🔩 PISTON'!N825)</f>
        <v/>
      </c>
      <c r="G781" s="1" t="str">
        <f>IF('🔩 PISTON'!A825="","",'🔩 PISTON'!O825)</f>
        <v/>
      </c>
      <c r="H781" s="1" t="str">
        <f>IF('🔩 PISTON'!A825="","",'🔩 PISTON'!P825)</f>
        <v/>
      </c>
      <c r="I781" s="1" t="str">
        <f>IF('🔩 PISTON'!A825="","",'🔩 PISTON'!Q825)</f>
        <v/>
      </c>
      <c r="J781" s="1" t="str">
        <f>IF('🔩 PISTON'!A825="","",'🔩 PISTON'!D825)</f>
        <v/>
      </c>
      <c r="L781" s="1">
        <f>N(L780)+IF(AND('🔎 TRA CỨU NHANH'!$C$2&lt;&gt;"",OR(ISNUMBER(SEARCH('🔎 TRA CỨU NHANH'!$C$2,$A781)),ISNUMBER(SEARCH('🔎 TRA CỨU NHANH'!$C$2,$B781)))),1,0)</f>
        <v>0</v>
      </c>
      <c r="M781" s="1" t="str">
        <f t="shared" si="24"/>
        <v/>
      </c>
      <c r="N781" s="1">
        <f>N(N780)+IF(AND('💰 BÁO GIÁ'!$C$27&lt;&gt;"",OR(ISNUMBER(SEARCH('💰 BÁO GIÁ'!$C$27,$A781)),ISNUMBER(SEARCH('💰 BÁO GIÁ'!$C$27,$B781)))),1,0)</f>
        <v>0</v>
      </c>
      <c r="O781" s="1" t="str">
        <f t="shared" si="25"/>
        <v/>
      </c>
    </row>
    <row r="782" customHeight="1" spans="1:15">
      <c r="A782" s="1" t="str">
        <f>IF('🔩 PISTON'!A826="","",'🔩 PISTON'!A826)</f>
        <v/>
      </c>
      <c r="B782" s="1" t="str">
        <f>IF('🔩 PISTON'!A826="","","Piston "&amp;'🔩 PISTON'!U826)</f>
        <v/>
      </c>
      <c r="C782" s="1" t="str">
        <f>IF('🔩 PISTON'!A826="","","Piston")</f>
        <v/>
      </c>
      <c r="D782" s="1" t="str">
        <f>IF('🔩 PISTON'!A826="","",'🔩 PISTON'!L826)</f>
        <v/>
      </c>
      <c r="E782" s="1" t="str">
        <f>IF('🔩 PISTON'!A826="","",'🔩 PISTON'!M826)</f>
        <v/>
      </c>
      <c r="F782" s="1" t="str">
        <f>IF('🔩 PISTON'!A826="","",'🔩 PISTON'!N826)</f>
        <v/>
      </c>
      <c r="G782" s="1" t="str">
        <f>IF('🔩 PISTON'!A826="","",'🔩 PISTON'!O826)</f>
        <v/>
      </c>
      <c r="H782" s="1" t="str">
        <f>IF('🔩 PISTON'!A826="","",'🔩 PISTON'!P826)</f>
        <v/>
      </c>
      <c r="I782" s="1" t="str">
        <f>IF('🔩 PISTON'!A826="","",'🔩 PISTON'!Q826)</f>
        <v/>
      </c>
      <c r="J782" s="1" t="str">
        <f>IF('🔩 PISTON'!A826="","",'🔩 PISTON'!D826)</f>
        <v/>
      </c>
      <c r="L782" s="1">
        <f>N(L781)+IF(AND('🔎 TRA CỨU NHANH'!$C$2&lt;&gt;"",OR(ISNUMBER(SEARCH('🔎 TRA CỨU NHANH'!$C$2,$A782)),ISNUMBER(SEARCH('🔎 TRA CỨU NHANH'!$C$2,$B782)))),1,0)</f>
        <v>0</v>
      </c>
      <c r="M782" s="1" t="str">
        <f t="shared" si="24"/>
        <v/>
      </c>
      <c r="N782" s="1">
        <f>N(N781)+IF(AND('💰 BÁO GIÁ'!$C$27&lt;&gt;"",OR(ISNUMBER(SEARCH('💰 BÁO GIÁ'!$C$27,$A782)),ISNUMBER(SEARCH('💰 BÁO GIÁ'!$C$27,$B782)))),1,0)</f>
        <v>0</v>
      </c>
      <c r="O782" s="1" t="str">
        <f t="shared" si="25"/>
        <v/>
      </c>
    </row>
    <row r="783" customHeight="1" spans="1:15">
      <c r="A783" s="1" t="str">
        <f>IF('🔩 PISTON'!A827="","",'🔩 PISTON'!A827)</f>
        <v/>
      </c>
      <c r="B783" s="1" t="str">
        <f>IF('🔩 PISTON'!A827="","","Piston "&amp;'🔩 PISTON'!U827)</f>
        <v/>
      </c>
      <c r="C783" s="1" t="str">
        <f>IF('🔩 PISTON'!A827="","","Piston")</f>
        <v/>
      </c>
      <c r="D783" s="1" t="str">
        <f>IF('🔩 PISTON'!A827="","",'🔩 PISTON'!L827)</f>
        <v/>
      </c>
      <c r="E783" s="1" t="str">
        <f>IF('🔩 PISTON'!A827="","",'🔩 PISTON'!M827)</f>
        <v/>
      </c>
      <c r="F783" s="1" t="str">
        <f>IF('🔩 PISTON'!A827="","",'🔩 PISTON'!N827)</f>
        <v/>
      </c>
      <c r="G783" s="1" t="str">
        <f>IF('🔩 PISTON'!A827="","",'🔩 PISTON'!O827)</f>
        <v/>
      </c>
      <c r="H783" s="1" t="str">
        <f>IF('🔩 PISTON'!A827="","",'🔩 PISTON'!P827)</f>
        <v/>
      </c>
      <c r="I783" s="1" t="str">
        <f>IF('🔩 PISTON'!A827="","",'🔩 PISTON'!Q827)</f>
        <v/>
      </c>
      <c r="J783" s="1" t="str">
        <f>IF('🔩 PISTON'!A827="","",'🔩 PISTON'!D827)</f>
        <v/>
      </c>
      <c r="L783" s="1">
        <f>N(L782)+IF(AND('🔎 TRA CỨU NHANH'!$C$2&lt;&gt;"",OR(ISNUMBER(SEARCH('🔎 TRA CỨU NHANH'!$C$2,$A783)),ISNUMBER(SEARCH('🔎 TRA CỨU NHANH'!$C$2,$B783)))),1,0)</f>
        <v>0</v>
      </c>
      <c r="M783" s="1" t="str">
        <f t="shared" si="24"/>
        <v/>
      </c>
      <c r="N783" s="1">
        <f>N(N782)+IF(AND('💰 BÁO GIÁ'!$C$27&lt;&gt;"",OR(ISNUMBER(SEARCH('💰 BÁO GIÁ'!$C$27,$A783)),ISNUMBER(SEARCH('💰 BÁO GIÁ'!$C$27,$B783)))),1,0)</f>
        <v>0</v>
      </c>
      <c r="O783" s="1" t="str">
        <f t="shared" si="25"/>
        <v/>
      </c>
    </row>
    <row r="784" customHeight="1" spans="1:15">
      <c r="A784" s="1" t="str">
        <f>IF('🔩 PISTON'!A828="","",'🔩 PISTON'!A828)</f>
        <v/>
      </c>
      <c r="B784" s="1" t="str">
        <f>IF('🔩 PISTON'!A828="","","Piston "&amp;'🔩 PISTON'!U828)</f>
        <v/>
      </c>
      <c r="C784" s="1" t="str">
        <f>IF('🔩 PISTON'!A828="","","Piston")</f>
        <v/>
      </c>
      <c r="D784" s="1" t="str">
        <f>IF('🔩 PISTON'!A828="","",'🔩 PISTON'!L828)</f>
        <v/>
      </c>
      <c r="E784" s="1" t="str">
        <f>IF('🔩 PISTON'!A828="","",'🔩 PISTON'!M828)</f>
        <v/>
      </c>
      <c r="F784" s="1" t="str">
        <f>IF('🔩 PISTON'!A828="","",'🔩 PISTON'!N828)</f>
        <v/>
      </c>
      <c r="G784" s="1" t="str">
        <f>IF('🔩 PISTON'!A828="","",'🔩 PISTON'!O828)</f>
        <v/>
      </c>
      <c r="H784" s="1" t="str">
        <f>IF('🔩 PISTON'!A828="","",'🔩 PISTON'!P828)</f>
        <v/>
      </c>
      <c r="I784" s="1" t="str">
        <f>IF('🔩 PISTON'!A828="","",'🔩 PISTON'!Q828)</f>
        <v/>
      </c>
      <c r="J784" s="1" t="str">
        <f>IF('🔩 PISTON'!A828="","",'🔩 PISTON'!D828)</f>
        <v/>
      </c>
      <c r="L784" s="1">
        <f>N(L783)+IF(AND('🔎 TRA CỨU NHANH'!$C$2&lt;&gt;"",OR(ISNUMBER(SEARCH('🔎 TRA CỨU NHANH'!$C$2,$A784)),ISNUMBER(SEARCH('🔎 TRA CỨU NHANH'!$C$2,$B784)))),1,0)</f>
        <v>0</v>
      </c>
      <c r="M784" s="1" t="str">
        <f t="shared" si="24"/>
        <v/>
      </c>
      <c r="N784" s="1">
        <f>N(N783)+IF(AND('💰 BÁO GIÁ'!$C$27&lt;&gt;"",OR(ISNUMBER(SEARCH('💰 BÁO GIÁ'!$C$27,$A784)),ISNUMBER(SEARCH('💰 BÁO GIÁ'!$C$27,$B784)))),1,0)</f>
        <v>0</v>
      </c>
      <c r="O784" s="1" t="str">
        <f t="shared" si="25"/>
        <v/>
      </c>
    </row>
    <row r="785" customHeight="1" spans="1:15">
      <c r="A785" s="1" t="str">
        <f>IF('🔩 PISTON'!A829="","",'🔩 PISTON'!A829)</f>
        <v/>
      </c>
      <c r="B785" s="1" t="str">
        <f>IF('🔩 PISTON'!A829="","","Piston "&amp;'🔩 PISTON'!U829)</f>
        <v/>
      </c>
      <c r="C785" s="1" t="str">
        <f>IF('🔩 PISTON'!A829="","","Piston")</f>
        <v/>
      </c>
      <c r="D785" s="1" t="str">
        <f>IF('🔩 PISTON'!A829="","",'🔩 PISTON'!L829)</f>
        <v/>
      </c>
      <c r="E785" s="1" t="str">
        <f>IF('🔩 PISTON'!A829="","",'🔩 PISTON'!M829)</f>
        <v/>
      </c>
      <c r="F785" s="1" t="str">
        <f>IF('🔩 PISTON'!A829="","",'🔩 PISTON'!N829)</f>
        <v/>
      </c>
      <c r="G785" s="1" t="str">
        <f>IF('🔩 PISTON'!A829="","",'🔩 PISTON'!O829)</f>
        <v/>
      </c>
      <c r="H785" s="1" t="str">
        <f>IF('🔩 PISTON'!A829="","",'🔩 PISTON'!P829)</f>
        <v/>
      </c>
      <c r="I785" s="1" t="str">
        <f>IF('🔩 PISTON'!A829="","",'🔩 PISTON'!Q829)</f>
        <v/>
      </c>
      <c r="J785" s="1" t="str">
        <f>IF('🔩 PISTON'!A829="","",'🔩 PISTON'!D829)</f>
        <v/>
      </c>
      <c r="L785" s="1">
        <f>N(L784)+IF(AND('🔎 TRA CỨU NHANH'!$C$2&lt;&gt;"",OR(ISNUMBER(SEARCH('🔎 TRA CỨU NHANH'!$C$2,$A785)),ISNUMBER(SEARCH('🔎 TRA CỨU NHANH'!$C$2,$B785)))),1,0)</f>
        <v>0</v>
      </c>
      <c r="M785" s="1" t="str">
        <f t="shared" si="24"/>
        <v/>
      </c>
      <c r="N785" s="1">
        <f>N(N784)+IF(AND('💰 BÁO GIÁ'!$C$27&lt;&gt;"",OR(ISNUMBER(SEARCH('💰 BÁO GIÁ'!$C$27,$A785)),ISNUMBER(SEARCH('💰 BÁO GIÁ'!$C$27,$B785)))),1,0)</f>
        <v>0</v>
      </c>
      <c r="O785" s="1" t="str">
        <f t="shared" si="25"/>
        <v/>
      </c>
    </row>
    <row r="786" customHeight="1" spans="1:15">
      <c r="A786" s="1" t="str">
        <f>IF('🔩 PISTON'!A830="","",'🔩 PISTON'!A830)</f>
        <v/>
      </c>
      <c r="B786" s="1" t="str">
        <f>IF('🔩 PISTON'!A830="","","Piston "&amp;'🔩 PISTON'!U830)</f>
        <v/>
      </c>
      <c r="C786" s="1" t="str">
        <f>IF('🔩 PISTON'!A830="","","Piston")</f>
        <v/>
      </c>
      <c r="D786" s="1" t="str">
        <f>IF('🔩 PISTON'!A830="","",'🔩 PISTON'!L830)</f>
        <v/>
      </c>
      <c r="E786" s="1" t="str">
        <f>IF('🔩 PISTON'!A830="","",'🔩 PISTON'!M830)</f>
        <v/>
      </c>
      <c r="F786" s="1" t="str">
        <f>IF('🔩 PISTON'!A830="","",'🔩 PISTON'!N830)</f>
        <v/>
      </c>
      <c r="G786" s="1" t="str">
        <f>IF('🔩 PISTON'!A830="","",'🔩 PISTON'!O830)</f>
        <v/>
      </c>
      <c r="H786" s="1" t="str">
        <f>IF('🔩 PISTON'!A830="","",'🔩 PISTON'!P830)</f>
        <v/>
      </c>
      <c r="I786" s="1" t="str">
        <f>IF('🔩 PISTON'!A830="","",'🔩 PISTON'!Q830)</f>
        <v/>
      </c>
      <c r="J786" s="1" t="str">
        <f>IF('🔩 PISTON'!A830="","",'🔩 PISTON'!D830)</f>
        <v/>
      </c>
      <c r="L786" s="1">
        <f>N(L785)+IF(AND('🔎 TRA CỨU NHANH'!$C$2&lt;&gt;"",OR(ISNUMBER(SEARCH('🔎 TRA CỨU NHANH'!$C$2,$A786)),ISNUMBER(SEARCH('🔎 TRA CỨU NHANH'!$C$2,$B786)))),1,0)</f>
        <v>0</v>
      </c>
      <c r="M786" s="1" t="str">
        <f t="shared" si="24"/>
        <v/>
      </c>
      <c r="N786" s="1">
        <f>N(N785)+IF(AND('💰 BÁO GIÁ'!$C$27&lt;&gt;"",OR(ISNUMBER(SEARCH('💰 BÁO GIÁ'!$C$27,$A786)),ISNUMBER(SEARCH('💰 BÁO GIÁ'!$C$27,$B786)))),1,0)</f>
        <v>0</v>
      </c>
      <c r="O786" s="1" t="str">
        <f t="shared" si="25"/>
        <v/>
      </c>
    </row>
    <row r="787" customHeight="1" spans="1:15">
      <c r="A787" s="1" t="str">
        <f>IF('🔩 PISTON'!A831="","",'🔩 PISTON'!A831)</f>
        <v/>
      </c>
      <c r="B787" s="1" t="str">
        <f>IF('🔩 PISTON'!A831="","","Piston "&amp;'🔩 PISTON'!U831)</f>
        <v/>
      </c>
      <c r="C787" s="1" t="str">
        <f>IF('🔩 PISTON'!A831="","","Piston")</f>
        <v/>
      </c>
      <c r="D787" s="1" t="str">
        <f>IF('🔩 PISTON'!A831="","",'🔩 PISTON'!L831)</f>
        <v/>
      </c>
      <c r="E787" s="1" t="str">
        <f>IF('🔩 PISTON'!A831="","",'🔩 PISTON'!M831)</f>
        <v/>
      </c>
      <c r="F787" s="1" t="str">
        <f>IF('🔩 PISTON'!A831="","",'🔩 PISTON'!N831)</f>
        <v/>
      </c>
      <c r="G787" s="1" t="str">
        <f>IF('🔩 PISTON'!A831="","",'🔩 PISTON'!O831)</f>
        <v/>
      </c>
      <c r="H787" s="1" t="str">
        <f>IF('🔩 PISTON'!A831="","",'🔩 PISTON'!P831)</f>
        <v/>
      </c>
      <c r="I787" s="1" t="str">
        <f>IF('🔩 PISTON'!A831="","",'🔩 PISTON'!Q831)</f>
        <v/>
      </c>
      <c r="J787" s="1" t="str">
        <f>IF('🔩 PISTON'!A831="","",'🔩 PISTON'!D831)</f>
        <v/>
      </c>
      <c r="L787" s="1">
        <f>N(L786)+IF(AND('🔎 TRA CỨU NHANH'!$C$2&lt;&gt;"",OR(ISNUMBER(SEARCH('🔎 TRA CỨU NHANH'!$C$2,$A787)),ISNUMBER(SEARCH('🔎 TRA CỨU NHANH'!$C$2,$B787)))),1,0)</f>
        <v>0</v>
      </c>
      <c r="M787" s="1" t="str">
        <f t="shared" si="24"/>
        <v/>
      </c>
      <c r="N787" s="1">
        <f>N(N786)+IF(AND('💰 BÁO GIÁ'!$C$27&lt;&gt;"",OR(ISNUMBER(SEARCH('💰 BÁO GIÁ'!$C$27,$A787)),ISNUMBER(SEARCH('💰 BÁO GIÁ'!$C$27,$B787)))),1,0)</f>
        <v>0</v>
      </c>
      <c r="O787" s="1" t="str">
        <f t="shared" si="25"/>
        <v/>
      </c>
    </row>
    <row r="788" customHeight="1" spans="1:15">
      <c r="A788" s="1" t="str">
        <f>IF('🔩 PISTON'!A832="","",'🔩 PISTON'!A832)</f>
        <v/>
      </c>
      <c r="B788" s="1" t="str">
        <f>IF('🔩 PISTON'!A832="","","Piston "&amp;'🔩 PISTON'!U832)</f>
        <v/>
      </c>
      <c r="C788" s="1" t="str">
        <f>IF('🔩 PISTON'!A832="","","Piston")</f>
        <v/>
      </c>
      <c r="D788" s="1" t="str">
        <f>IF('🔩 PISTON'!A832="","",'🔩 PISTON'!L832)</f>
        <v/>
      </c>
      <c r="E788" s="1" t="str">
        <f>IF('🔩 PISTON'!A832="","",'🔩 PISTON'!M832)</f>
        <v/>
      </c>
      <c r="F788" s="1" t="str">
        <f>IF('🔩 PISTON'!A832="","",'🔩 PISTON'!N832)</f>
        <v/>
      </c>
      <c r="G788" s="1" t="str">
        <f>IF('🔩 PISTON'!A832="","",'🔩 PISTON'!O832)</f>
        <v/>
      </c>
      <c r="H788" s="1" t="str">
        <f>IF('🔩 PISTON'!A832="","",'🔩 PISTON'!P832)</f>
        <v/>
      </c>
      <c r="I788" s="1" t="str">
        <f>IF('🔩 PISTON'!A832="","",'🔩 PISTON'!Q832)</f>
        <v/>
      </c>
      <c r="J788" s="1" t="str">
        <f>IF('🔩 PISTON'!A832="","",'🔩 PISTON'!D832)</f>
        <v/>
      </c>
      <c r="L788" s="1">
        <f>N(L787)+IF(AND('🔎 TRA CỨU NHANH'!$C$2&lt;&gt;"",OR(ISNUMBER(SEARCH('🔎 TRA CỨU NHANH'!$C$2,$A788)),ISNUMBER(SEARCH('🔎 TRA CỨU NHANH'!$C$2,$B788)))),1,0)</f>
        <v>0</v>
      </c>
      <c r="M788" s="1" t="str">
        <f t="shared" si="24"/>
        <v/>
      </c>
      <c r="N788" s="1">
        <f>N(N787)+IF(AND('💰 BÁO GIÁ'!$C$27&lt;&gt;"",OR(ISNUMBER(SEARCH('💰 BÁO GIÁ'!$C$27,$A788)),ISNUMBER(SEARCH('💰 BÁO GIÁ'!$C$27,$B788)))),1,0)</f>
        <v>0</v>
      </c>
      <c r="O788" s="1" t="str">
        <f t="shared" si="25"/>
        <v/>
      </c>
    </row>
    <row r="789" customHeight="1" spans="1:15">
      <c r="A789" s="1" t="str">
        <f>IF('🔩 PISTON'!A833="","",'🔩 PISTON'!A833)</f>
        <v/>
      </c>
      <c r="B789" s="1" t="str">
        <f>IF('🔩 PISTON'!A833="","","Piston "&amp;'🔩 PISTON'!U833)</f>
        <v/>
      </c>
      <c r="C789" s="1" t="str">
        <f>IF('🔩 PISTON'!A833="","","Piston")</f>
        <v/>
      </c>
      <c r="D789" s="1" t="str">
        <f>IF('🔩 PISTON'!A833="","",'🔩 PISTON'!L833)</f>
        <v/>
      </c>
      <c r="E789" s="1" t="str">
        <f>IF('🔩 PISTON'!A833="","",'🔩 PISTON'!M833)</f>
        <v/>
      </c>
      <c r="F789" s="1" t="str">
        <f>IF('🔩 PISTON'!A833="","",'🔩 PISTON'!N833)</f>
        <v/>
      </c>
      <c r="G789" s="1" t="str">
        <f>IF('🔩 PISTON'!A833="","",'🔩 PISTON'!O833)</f>
        <v/>
      </c>
      <c r="H789" s="1" t="str">
        <f>IF('🔩 PISTON'!A833="","",'🔩 PISTON'!P833)</f>
        <v/>
      </c>
      <c r="I789" s="1" t="str">
        <f>IF('🔩 PISTON'!A833="","",'🔩 PISTON'!Q833)</f>
        <v/>
      </c>
      <c r="J789" s="1" t="str">
        <f>IF('🔩 PISTON'!A833="","",'🔩 PISTON'!D833)</f>
        <v/>
      </c>
      <c r="L789" s="1">
        <f>N(L788)+IF(AND('🔎 TRA CỨU NHANH'!$C$2&lt;&gt;"",OR(ISNUMBER(SEARCH('🔎 TRA CỨU NHANH'!$C$2,$A789)),ISNUMBER(SEARCH('🔎 TRA CỨU NHANH'!$C$2,$B789)))),1,0)</f>
        <v>0</v>
      </c>
      <c r="M789" s="1" t="str">
        <f t="shared" si="24"/>
        <v/>
      </c>
      <c r="N789" s="1">
        <f>N(N788)+IF(AND('💰 BÁO GIÁ'!$C$27&lt;&gt;"",OR(ISNUMBER(SEARCH('💰 BÁO GIÁ'!$C$27,$A789)),ISNUMBER(SEARCH('💰 BÁO GIÁ'!$C$27,$B789)))),1,0)</f>
        <v>0</v>
      </c>
      <c r="O789" s="1" t="str">
        <f t="shared" si="25"/>
        <v/>
      </c>
    </row>
    <row r="790" customHeight="1" spans="1:15">
      <c r="A790" s="1" t="str">
        <f>IF('🔩 PISTON'!A834="","",'🔩 PISTON'!A834)</f>
        <v/>
      </c>
      <c r="B790" s="1" t="str">
        <f>IF('🔩 PISTON'!A834="","","Piston "&amp;'🔩 PISTON'!U834)</f>
        <v/>
      </c>
      <c r="C790" s="1" t="str">
        <f>IF('🔩 PISTON'!A834="","","Piston")</f>
        <v/>
      </c>
      <c r="D790" s="1" t="str">
        <f>IF('🔩 PISTON'!A834="","",'🔩 PISTON'!L834)</f>
        <v/>
      </c>
      <c r="E790" s="1" t="str">
        <f>IF('🔩 PISTON'!A834="","",'🔩 PISTON'!M834)</f>
        <v/>
      </c>
      <c r="F790" s="1" t="str">
        <f>IF('🔩 PISTON'!A834="","",'🔩 PISTON'!N834)</f>
        <v/>
      </c>
      <c r="G790" s="1" t="str">
        <f>IF('🔩 PISTON'!A834="","",'🔩 PISTON'!O834)</f>
        <v/>
      </c>
      <c r="H790" s="1" t="str">
        <f>IF('🔩 PISTON'!A834="","",'🔩 PISTON'!P834)</f>
        <v/>
      </c>
      <c r="I790" s="1" t="str">
        <f>IF('🔩 PISTON'!A834="","",'🔩 PISTON'!Q834)</f>
        <v/>
      </c>
      <c r="J790" s="1" t="str">
        <f>IF('🔩 PISTON'!A834="","",'🔩 PISTON'!D834)</f>
        <v/>
      </c>
      <c r="L790" s="1">
        <f>N(L789)+IF(AND('🔎 TRA CỨU NHANH'!$C$2&lt;&gt;"",OR(ISNUMBER(SEARCH('🔎 TRA CỨU NHANH'!$C$2,$A790)),ISNUMBER(SEARCH('🔎 TRA CỨU NHANH'!$C$2,$B790)))),1,0)</f>
        <v>0</v>
      </c>
      <c r="M790" s="1" t="str">
        <f t="shared" si="24"/>
        <v/>
      </c>
      <c r="N790" s="1">
        <f>N(N789)+IF(AND('💰 BÁO GIÁ'!$C$27&lt;&gt;"",OR(ISNUMBER(SEARCH('💰 BÁO GIÁ'!$C$27,$A790)),ISNUMBER(SEARCH('💰 BÁO GIÁ'!$C$27,$B790)))),1,0)</f>
        <v>0</v>
      </c>
      <c r="O790" s="1" t="str">
        <f t="shared" si="25"/>
        <v/>
      </c>
    </row>
    <row r="791" customHeight="1" spans="1:15">
      <c r="A791" s="1" t="str">
        <f>IF('🔩 PISTON'!A835="","",'🔩 PISTON'!A835)</f>
        <v/>
      </c>
      <c r="B791" s="1" t="str">
        <f>IF('🔩 PISTON'!A835="","","Piston "&amp;'🔩 PISTON'!U835)</f>
        <v/>
      </c>
      <c r="C791" s="1" t="str">
        <f>IF('🔩 PISTON'!A835="","","Piston")</f>
        <v/>
      </c>
      <c r="D791" s="1" t="str">
        <f>IF('🔩 PISTON'!A835="","",'🔩 PISTON'!L835)</f>
        <v/>
      </c>
      <c r="E791" s="1" t="str">
        <f>IF('🔩 PISTON'!A835="","",'🔩 PISTON'!M835)</f>
        <v/>
      </c>
      <c r="F791" s="1" t="str">
        <f>IF('🔩 PISTON'!A835="","",'🔩 PISTON'!N835)</f>
        <v/>
      </c>
      <c r="G791" s="1" t="str">
        <f>IF('🔩 PISTON'!A835="","",'🔩 PISTON'!O835)</f>
        <v/>
      </c>
      <c r="H791" s="1" t="str">
        <f>IF('🔩 PISTON'!A835="","",'🔩 PISTON'!P835)</f>
        <v/>
      </c>
      <c r="I791" s="1" t="str">
        <f>IF('🔩 PISTON'!A835="","",'🔩 PISTON'!Q835)</f>
        <v/>
      </c>
      <c r="J791" s="1" t="str">
        <f>IF('🔩 PISTON'!A835="","",'🔩 PISTON'!D835)</f>
        <v/>
      </c>
      <c r="L791" s="1">
        <f>N(L790)+IF(AND('🔎 TRA CỨU NHANH'!$C$2&lt;&gt;"",OR(ISNUMBER(SEARCH('🔎 TRA CỨU NHANH'!$C$2,$A791)),ISNUMBER(SEARCH('🔎 TRA CỨU NHANH'!$C$2,$B791)))),1,0)</f>
        <v>0</v>
      </c>
      <c r="M791" s="1" t="str">
        <f t="shared" si="24"/>
        <v/>
      </c>
      <c r="N791" s="1">
        <f>N(N790)+IF(AND('💰 BÁO GIÁ'!$C$27&lt;&gt;"",OR(ISNUMBER(SEARCH('💰 BÁO GIÁ'!$C$27,$A791)),ISNUMBER(SEARCH('💰 BÁO GIÁ'!$C$27,$B791)))),1,0)</f>
        <v>0</v>
      </c>
      <c r="O791" s="1" t="str">
        <f t="shared" si="25"/>
        <v/>
      </c>
    </row>
    <row r="792" customHeight="1" spans="1:15">
      <c r="A792" s="1" t="str">
        <f>IF('🔩 PISTON'!A836="","",'🔩 PISTON'!A836)</f>
        <v/>
      </c>
      <c r="B792" s="1" t="str">
        <f>IF('🔩 PISTON'!A836="","","Piston "&amp;'🔩 PISTON'!U836)</f>
        <v/>
      </c>
      <c r="C792" s="1" t="str">
        <f>IF('🔩 PISTON'!A836="","","Piston")</f>
        <v/>
      </c>
      <c r="D792" s="1" t="str">
        <f>IF('🔩 PISTON'!A836="","",'🔩 PISTON'!L836)</f>
        <v/>
      </c>
      <c r="E792" s="1" t="str">
        <f>IF('🔩 PISTON'!A836="","",'🔩 PISTON'!M836)</f>
        <v/>
      </c>
      <c r="F792" s="1" t="str">
        <f>IF('🔩 PISTON'!A836="","",'🔩 PISTON'!N836)</f>
        <v/>
      </c>
      <c r="G792" s="1" t="str">
        <f>IF('🔩 PISTON'!A836="","",'🔩 PISTON'!O836)</f>
        <v/>
      </c>
      <c r="H792" s="1" t="str">
        <f>IF('🔩 PISTON'!A836="","",'🔩 PISTON'!P836)</f>
        <v/>
      </c>
      <c r="I792" s="1" t="str">
        <f>IF('🔩 PISTON'!A836="","",'🔩 PISTON'!Q836)</f>
        <v/>
      </c>
      <c r="J792" s="1" t="str">
        <f>IF('🔩 PISTON'!A836="","",'🔩 PISTON'!D836)</f>
        <v/>
      </c>
      <c r="L792" s="1">
        <f>N(L791)+IF(AND('🔎 TRA CỨU NHANH'!$C$2&lt;&gt;"",OR(ISNUMBER(SEARCH('🔎 TRA CỨU NHANH'!$C$2,$A792)),ISNUMBER(SEARCH('🔎 TRA CỨU NHANH'!$C$2,$B792)))),1,0)</f>
        <v>0</v>
      </c>
      <c r="M792" s="1" t="str">
        <f t="shared" si="24"/>
        <v/>
      </c>
      <c r="N792" s="1">
        <f>N(N791)+IF(AND('💰 BÁO GIÁ'!$C$27&lt;&gt;"",OR(ISNUMBER(SEARCH('💰 BÁO GIÁ'!$C$27,$A792)),ISNUMBER(SEARCH('💰 BÁO GIÁ'!$C$27,$B792)))),1,0)</f>
        <v>0</v>
      </c>
      <c r="O792" s="1" t="str">
        <f t="shared" si="25"/>
        <v/>
      </c>
    </row>
    <row r="793" customHeight="1" spans="1:15">
      <c r="A793" s="1" t="str">
        <f>IF('🔩 PISTON'!A837="","",'🔩 PISTON'!A837)</f>
        <v/>
      </c>
      <c r="B793" s="1" t="str">
        <f>IF('🔩 PISTON'!A837="","","Piston "&amp;'🔩 PISTON'!U837)</f>
        <v/>
      </c>
      <c r="C793" s="1" t="str">
        <f>IF('🔩 PISTON'!A837="","","Piston")</f>
        <v/>
      </c>
      <c r="D793" s="1" t="str">
        <f>IF('🔩 PISTON'!A837="","",'🔩 PISTON'!L837)</f>
        <v/>
      </c>
      <c r="E793" s="1" t="str">
        <f>IF('🔩 PISTON'!A837="","",'🔩 PISTON'!M837)</f>
        <v/>
      </c>
      <c r="F793" s="1" t="str">
        <f>IF('🔩 PISTON'!A837="","",'🔩 PISTON'!N837)</f>
        <v/>
      </c>
      <c r="G793" s="1" t="str">
        <f>IF('🔩 PISTON'!A837="","",'🔩 PISTON'!O837)</f>
        <v/>
      </c>
      <c r="H793" s="1" t="str">
        <f>IF('🔩 PISTON'!A837="","",'🔩 PISTON'!P837)</f>
        <v/>
      </c>
      <c r="I793" s="1" t="str">
        <f>IF('🔩 PISTON'!A837="","",'🔩 PISTON'!Q837)</f>
        <v/>
      </c>
      <c r="J793" s="1" t="str">
        <f>IF('🔩 PISTON'!A837="","",'🔩 PISTON'!D837)</f>
        <v/>
      </c>
      <c r="L793" s="1">
        <f>N(L792)+IF(AND('🔎 TRA CỨU NHANH'!$C$2&lt;&gt;"",OR(ISNUMBER(SEARCH('🔎 TRA CỨU NHANH'!$C$2,$A793)),ISNUMBER(SEARCH('🔎 TRA CỨU NHANH'!$C$2,$B793)))),1,0)</f>
        <v>0</v>
      </c>
      <c r="M793" s="1" t="str">
        <f t="shared" si="24"/>
        <v/>
      </c>
      <c r="N793" s="1">
        <f>N(N792)+IF(AND('💰 BÁO GIÁ'!$C$27&lt;&gt;"",OR(ISNUMBER(SEARCH('💰 BÁO GIÁ'!$C$27,$A793)),ISNUMBER(SEARCH('💰 BÁO GIÁ'!$C$27,$B793)))),1,0)</f>
        <v>0</v>
      </c>
      <c r="O793" s="1" t="str">
        <f t="shared" si="25"/>
        <v/>
      </c>
    </row>
    <row r="794" customHeight="1" spans="1:15">
      <c r="A794" s="1" t="str">
        <f>IF('🔩 PISTON'!A838="","",'🔩 PISTON'!A838)</f>
        <v/>
      </c>
      <c r="B794" s="1" t="str">
        <f>IF('🔩 PISTON'!A838="","","Piston "&amp;'🔩 PISTON'!U838)</f>
        <v/>
      </c>
      <c r="C794" s="1" t="str">
        <f>IF('🔩 PISTON'!A838="","","Piston")</f>
        <v/>
      </c>
      <c r="D794" s="1" t="str">
        <f>IF('🔩 PISTON'!A838="","",'🔩 PISTON'!L838)</f>
        <v/>
      </c>
      <c r="E794" s="1" t="str">
        <f>IF('🔩 PISTON'!A838="","",'🔩 PISTON'!M838)</f>
        <v/>
      </c>
      <c r="F794" s="1" t="str">
        <f>IF('🔩 PISTON'!A838="","",'🔩 PISTON'!N838)</f>
        <v/>
      </c>
      <c r="G794" s="1" t="str">
        <f>IF('🔩 PISTON'!A838="","",'🔩 PISTON'!O838)</f>
        <v/>
      </c>
      <c r="H794" s="1" t="str">
        <f>IF('🔩 PISTON'!A838="","",'🔩 PISTON'!P838)</f>
        <v/>
      </c>
      <c r="I794" s="1" t="str">
        <f>IF('🔩 PISTON'!A838="","",'🔩 PISTON'!Q838)</f>
        <v/>
      </c>
      <c r="J794" s="1" t="str">
        <f>IF('🔩 PISTON'!A838="","",'🔩 PISTON'!D838)</f>
        <v/>
      </c>
      <c r="L794" s="1">
        <f>N(L793)+IF(AND('🔎 TRA CỨU NHANH'!$C$2&lt;&gt;"",OR(ISNUMBER(SEARCH('🔎 TRA CỨU NHANH'!$C$2,$A794)),ISNUMBER(SEARCH('🔎 TRA CỨU NHANH'!$C$2,$B794)))),1,0)</f>
        <v>0</v>
      </c>
      <c r="M794" s="1" t="str">
        <f t="shared" si="24"/>
        <v/>
      </c>
      <c r="N794" s="1">
        <f>N(N793)+IF(AND('💰 BÁO GIÁ'!$C$27&lt;&gt;"",OR(ISNUMBER(SEARCH('💰 BÁO GIÁ'!$C$27,$A794)),ISNUMBER(SEARCH('💰 BÁO GIÁ'!$C$27,$B794)))),1,0)</f>
        <v>0</v>
      </c>
      <c r="O794" s="1" t="str">
        <f t="shared" si="25"/>
        <v/>
      </c>
    </row>
    <row r="795" customHeight="1" spans="1:15">
      <c r="A795" s="1" t="str">
        <f>IF('🔩 PISTON'!A839="","",'🔩 PISTON'!A839)</f>
        <v/>
      </c>
      <c r="B795" s="1" t="str">
        <f>IF('🔩 PISTON'!A839="","","Piston "&amp;'🔩 PISTON'!U839)</f>
        <v/>
      </c>
      <c r="C795" s="1" t="str">
        <f>IF('🔩 PISTON'!A839="","","Piston")</f>
        <v/>
      </c>
      <c r="D795" s="1" t="str">
        <f>IF('🔩 PISTON'!A839="","",'🔩 PISTON'!L839)</f>
        <v/>
      </c>
      <c r="E795" s="1" t="str">
        <f>IF('🔩 PISTON'!A839="","",'🔩 PISTON'!M839)</f>
        <v/>
      </c>
      <c r="F795" s="1" t="str">
        <f>IF('🔩 PISTON'!A839="","",'🔩 PISTON'!N839)</f>
        <v/>
      </c>
      <c r="G795" s="1" t="str">
        <f>IF('🔩 PISTON'!A839="","",'🔩 PISTON'!O839)</f>
        <v/>
      </c>
      <c r="H795" s="1" t="str">
        <f>IF('🔩 PISTON'!A839="","",'🔩 PISTON'!P839)</f>
        <v/>
      </c>
      <c r="I795" s="1" t="str">
        <f>IF('🔩 PISTON'!A839="","",'🔩 PISTON'!Q839)</f>
        <v/>
      </c>
      <c r="J795" s="1" t="str">
        <f>IF('🔩 PISTON'!A839="","",'🔩 PISTON'!D839)</f>
        <v/>
      </c>
      <c r="L795" s="1">
        <f>N(L794)+IF(AND('🔎 TRA CỨU NHANH'!$C$2&lt;&gt;"",OR(ISNUMBER(SEARCH('🔎 TRA CỨU NHANH'!$C$2,$A795)),ISNUMBER(SEARCH('🔎 TRA CỨU NHANH'!$C$2,$B795)))),1,0)</f>
        <v>0</v>
      </c>
      <c r="M795" s="1" t="str">
        <f t="shared" si="24"/>
        <v/>
      </c>
      <c r="N795" s="1">
        <f>N(N794)+IF(AND('💰 BÁO GIÁ'!$C$27&lt;&gt;"",OR(ISNUMBER(SEARCH('💰 BÁO GIÁ'!$C$27,$A795)),ISNUMBER(SEARCH('💰 BÁO GIÁ'!$C$27,$B795)))),1,0)</f>
        <v>0</v>
      </c>
      <c r="O795" s="1" t="str">
        <f t="shared" si="25"/>
        <v/>
      </c>
    </row>
    <row r="796" customHeight="1" spans="1:15">
      <c r="A796" s="1" t="str">
        <f>IF('🔩 PISTON'!A840="","",'🔩 PISTON'!A840)</f>
        <v/>
      </c>
      <c r="B796" s="1" t="str">
        <f>IF('🔩 PISTON'!A840="","","Piston "&amp;'🔩 PISTON'!U840)</f>
        <v/>
      </c>
      <c r="C796" s="1" t="str">
        <f>IF('🔩 PISTON'!A840="","","Piston")</f>
        <v/>
      </c>
      <c r="D796" s="1" t="str">
        <f>IF('🔩 PISTON'!A840="","",'🔩 PISTON'!L840)</f>
        <v/>
      </c>
      <c r="E796" s="1" t="str">
        <f>IF('🔩 PISTON'!A840="","",'🔩 PISTON'!M840)</f>
        <v/>
      </c>
      <c r="F796" s="1" t="str">
        <f>IF('🔩 PISTON'!A840="","",'🔩 PISTON'!N840)</f>
        <v/>
      </c>
      <c r="G796" s="1" t="str">
        <f>IF('🔩 PISTON'!A840="","",'🔩 PISTON'!O840)</f>
        <v/>
      </c>
      <c r="H796" s="1" t="str">
        <f>IF('🔩 PISTON'!A840="","",'🔩 PISTON'!P840)</f>
        <v/>
      </c>
      <c r="I796" s="1" t="str">
        <f>IF('🔩 PISTON'!A840="","",'🔩 PISTON'!Q840)</f>
        <v/>
      </c>
      <c r="J796" s="1" t="str">
        <f>IF('🔩 PISTON'!A840="","",'🔩 PISTON'!D840)</f>
        <v/>
      </c>
      <c r="L796" s="1">
        <f>N(L795)+IF(AND('🔎 TRA CỨU NHANH'!$C$2&lt;&gt;"",OR(ISNUMBER(SEARCH('🔎 TRA CỨU NHANH'!$C$2,$A796)),ISNUMBER(SEARCH('🔎 TRA CỨU NHANH'!$C$2,$B796)))),1,0)</f>
        <v>0</v>
      </c>
      <c r="M796" s="1" t="str">
        <f t="shared" si="24"/>
        <v/>
      </c>
      <c r="N796" s="1">
        <f>N(N795)+IF(AND('💰 BÁO GIÁ'!$C$27&lt;&gt;"",OR(ISNUMBER(SEARCH('💰 BÁO GIÁ'!$C$27,$A796)),ISNUMBER(SEARCH('💰 BÁO GIÁ'!$C$27,$B796)))),1,0)</f>
        <v>0</v>
      </c>
      <c r="O796" s="1" t="str">
        <f t="shared" si="25"/>
        <v/>
      </c>
    </row>
    <row r="797" customHeight="1" spans="1:15">
      <c r="A797" s="1" t="str">
        <f>IF('🔩 PISTON'!A841="","",'🔩 PISTON'!A841)</f>
        <v/>
      </c>
      <c r="B797" s="1" t="str">
        <f>IF('🔩 PISTON'!A841="","","Piston "&amp;'🔩 PISTON'!U841)</f>
        <v/>
      </c>
      <c r="C797" s="1" t="str">
        <f>IF('🔩 PISTON'!A841="","","Piston")</f>
        <v/>
      </c>
      <c r="D797" s="1" t="str">
        <f>IF('🔩 PISTON'!A841="","",'🔩 PISTON'!L841)</f>
        <v/>
      </c>
      <c r="E797" s="1" t="str">
        <f>IF('🔩 PISTON'!A841="","",'🔩 PISTON'!M841)</f>
        <v/>
      </c>
      <c r="F797" s="1" t="str">
        <f>IF('🔩 PISTON'!A841="","",'🔩 PISTON'!N841)</f>
        <v/>
      </c>
      <c r="G797" s="1" t="str">
        <f>IF('🔩 PISTON'!A841="","",'🔩 PISTON'!O841)</f>
        <v/>
      </c>
      <c r="H797" s="1" t="str">
        <f>IF('🔩 PISTON'!A841="","",'🔩 PISTON'!P841)</f>
        <v/>
      </c>
      <c r="I797" s="1" t="str">
        <f>IF('🔩 PISTON'!A841="","",'🔩 PISTON'!Q841)</f>
        <v/>
      </c>
      <c r="J797" s="1" t="str">
        <f>IF('🔩 PISTON'!A841="","",'🔩 PISTON'!D841)</f>
        <v/>
      </c>
      <c r="L797" s="1">
        <f>N(L796)+IF(AND('🔎 TRA CỨU NHANH'!$C$2&lt;&gt;"",OR(ISNUMBER(SEARCH('🔎 TRA CỨU NHANH'!$C$2,$A797)),ISNUMBER(SEARCH('🔎 TRA CỨU NHANH'!$C$2,$B797)))),1,0)</f>
        <v>0</v>
      </c>
      <c r="M797" s="1" t="str">
        <f t="shared" si="24"/>
        <v/>
      </c>
      <c r="N797" s="1">
        <f>N(N796)+IF(AND('💰 BÁO GIÁ'!$C$27&lt;&gt;"",OR(ISNUMBER(SEARCH('💰 BÁO GIÁ'!$C$27,$A797)),ISNUMBER(SEARCH('💰 BÁO GIÁ'!$C$27,$B797)))),1,0)</f>
        <v>0</v>
      </c>
      <c r="O797" s="1" t="str">
        <f t="shared" si="25"/>
        <v/>
      </c>
    </row>
    <row r="798" customHeight="1" spans="1:15">
      <c r="A798" s="1" t="str">
        <f>IF('🔩 PISTON'!A842="","",'🔩 PISTON'!A842)</f>
        <v/>
      </c>
      <c r="B798" s="1" t="str">
        <f>IF('🔩 PISTON'!A842="","","Piston "&amp;'🔩 PISTON'!U842)</f>
        <v/>
      </c>
      <c r="C798" s="1" t="str">
        <f>IF('🔩 PISTON'!A842="","","Piston")</f>
        <v/>
      </c>
      <c r="D798" s="1" t="str">
        <f>IF('🔩 PISTON'!A842="","",'🔩 PISTON'!L842)</f>
        <v/>
      </c>
      <c r="E798" s="1" t="str">
        <f>IF('🔩 PISTON'!A842="","",'🔩 PISTON'!M842)</f>
        <v/>
      </c>
      <c r="F798" s="1" t="str">
        <f>IF('🔩 PISTON'!A842="","",'🔩 PISTON'!N842)</f>
        <v/>
      </c>
      <c r="G798" s="1" t="str">
        <f>IF('🔩 PISTON'!A842="","",'🔩 PISTON'!O842)</f>
        <v/>
      </c>
      <c r="H798" s="1" t="str">
        <f>IF('🔩 PISTON'!A842="","",'🔩 PISTON'!P842)</f>
        <v/>
      </c>
      <c r="I798" s="1" t="str">
        <f>IF('🔩 PISTON'!A842="","",'🔩 PISTON'!Q842)</f>
        <v/>
      </c>
      <c r="J798" s="1" t="str">
        <f>IF('🔩 PISTON'!A842="","",'🔩 PISTON'!D842)</f>
        <v/>
      </c>
      <c r="L798" s="1">
        <f>N(L797)+IF(AND('🔎 TRA CỨU NHANH'!$C$2&lt;&gt;"",OR(ISNUMBER(SEARCH('🔎 TRA CỨU NHANH'!$C$2,$A798)),ISNUMBER(SEARCH('🔎 TRA CỨU NHANH'!$C$2,$B798)))),1,0)</f>
        <v>0</v>
      </c>
      <c r="M798" s="1" t="str">
        <f t="shared" si="24"/>
        <v/>
      </c>
      <c r="N798" s="1">
        <f>N(N797)+IF(AND('💰 BÁO GIÁ'!$C$27&lt;&gt;"",OR(ISNUMBER(SEARCH('💰 BÁO GIÁ'!$C$27,$A798)),ISNUMBER(SEARCH('💰 BÁO GIÁ'!$C$27,$B798)))),1,0)</f>
        <v>0</v>
      </c>
      <c r="O798" s="1" t="str">
        <f t="shared" si="25"/>
        <v/>
      </c>
    </row>
    <row r="799" customHeight="1" spans="1:15">
      <c r="A799" s="1" t="str">
        <f>IF('🔩 PISTON'!A843="","",'🔩 PISTON'!A843)</f>
        <v/>
      </c>
      <c r="B799" s="1" t="str">
        <f>IF('🔩 PISTON'!A843="","","Piston "&amp;'🔩 PISTON'!U843)</f>
        <v/>
      </c>
      <c r="C799" s="1" t="str">
        <f>IF('🔩 PISTON'!A843="","","Piston")</f>
        <v/>
      </c>
      <c r="D799" s="1" t="str">
        <f>IF('🔩 PISTON'!A843="","",'🔩 PISTON'!L843)</f>
        <v/>
      </c>
      <c r="E799" s="1" t="str">
        <f>IF('🔩 PISTON'!A843="","",'🔩 PISTON'!M843)</f>
        <v/>
      </c>
      <c r="F799" s="1" t="str">
        <f>IF('🔩 PISTON'!A843="","",'🔩 PISTON'!N843)</f>
        <v/>
      </c>
      <c r="G799" s="1" t="str">
        <f>IF('🔩 PISTON'!A843="","",'🔩 PISTON'!O843)</f>
        <v/>
      </c>
      <c r="H799" s="1" t="str">
        <f>IF('🔩 PISTON'!A843="","",'🔩 PISTON'!P843)</f>
        <v/>
      </c>
      <c r="I799" s="1" t="str">
        <f>IF('🔩 PISTON'!A843="","",'🔩 PISTON'!Q843)</f>
        <v/>
      </c>
      <c r="J799" s="1" t="str">
        <f>IF('🔩 PISTON'!A843="","",'🔩 PISTON'!D843)</f>
        <v/>
      </c>
      <c r="L799" s="1">
        <f>N(L798)+IF(AND('🔎 TRA CỨU NHANH'!$C$2&lt;&gt;"",OR(ISNUMBER(SEARCH('🔎 TRA CỨU NHANH'!$C$2,$A799)),ISNUMBER(SEARCH('🔎 TRA CỨU NHANH'!$C$2,$B799)))),1,0)</f>
        <v>0</v>
      </c>
      <c r="M799" s="1" t="str">
        <f t="shared" si="24"/>
        <v/>
      </c>
      <c r="N799" s="1">
        <f>N(N798)+IF(AND('💰 BÁO GIÁ'!$C$27&lt;&gt;"",OR(ISNUMBER(SEARCH('💰 BÁO GIÁ'!$C$27,$A799)),ISNUMBER(SEARCH('💰 BÁO GIÁ'!$C$27,$B799)))),1,0)</f>
        <v>0</v>
      </c>
      <c r="O799" s="1" t="str">
        <f t="shared" si="25"/>
        <v/>
      </c>
    </row>
    <row r="800" customHeight="1" spans="1:15">
      <c r="A800" s="1" t="str">
        <f>IF('🔩 PISTON'!A844="","",'🔩 PISTON'!A844)</f>
        <v/>
      </c>
      <c r="B800" s="1" t="str">
        <f>IF('🔩 PISTON'!A844="","","Piston "&amp;'🔩 PISTON'!U844)</f>
        <v/>
      </c>
      <c r="C800" s="1" t="str">
        <f>IF('🔩 PISTON'!A844="","","Piston")</f>
        <v/>
      </c>
      <c r="D800" s="1" t="str">
        <f>IF('🔩 PISTON'!A844="","",'🔩 PISTON'!L844)</f>
        <v/>
      </c>
      <c r="E800" s="1" t="str">
        <f>IF('🔩 PISTON'!A844="","",'🔩 PISTON'!M844)</f>
        <v/>
      </c>
      <c r="F800" s="1" t="str">
        <f>IF('🔩 PISTON'!A844="","",'🔩 PISTON'!N844)</f>
        <v/>
      </c>
      <c r="G800" s="1" t="str">
        <f>IF('🔩 PISTON'!A844="","",'🔩 PISTON'!O844)</f>
        <v/>
      </c>
      <c r="H800" s="1" t="str">
        <f>IF('🔩 PISTON'!A844="","",'🔩 PISTON'!P844)</f>
        <v/>
      </c>
      <c r="I800" s="1" t="str">
        <f>IF('🔩 PISTON'!A844="","",'🔩 PISTON'!Q844)</f>
        <v/>
      </c>
      <c r="J800" s="1" t="str">
        <f>IF('🔩 PISTON'!A844="","",'🔩 PISTON'!D844)</f>
        <v/>
      </c>
      <c r="L800" s="1">
        <f>N(L799)+IF(AND('🔎 TRA CỨU NHANH'!$C$2&lt;&gt;"",OR(ISNUMBER(SEARCH('🔎 TRA CỨU NHANH'!$C$2,$A800)),ISNUMBER(SEARCH('🔎 TRA CỨU NHANH'!$C$2,$B800)))),1,0)</f>
        <v>0</v>
      </c>
      <c r="M800" s="1" t="str">
        <f t="shared" si="24"/>
        <v/>
      </c>
      <c r="N800" s="1">
        <f>N(N799)+IF(AND('💰 BÁO GIÁ'!$C$27&lt;&gt;"",OR(ISNUMBER(SEARCH('💰 BÁO GIÁ'!$C$27,$A800)),ISNUMBER(SEARCH('💰 BÁO GIÁ'!$C$27,$B800)))),1,0)</f>
        <v>0</v>
      </c>
      <c r="O800" s="1" t="str">
        <f t="shared" si="25"/>
        <v/>
      </c>
    </row>
    <row r="801" customHeight="1" spans="1:15">
      <c r="A801" s="1" t="str">
        <f>IF('🔩 PISTON'!A845="","",'🔩 PISTON'!A845)</f>
        <v/>
      </c>
      <c r="B801" s="1" t="str">
        <f>IF('🔩 PISTON'!A845="","","Piston "&amp;'🔩 PISTON'!U845)</f>
        <v/>
      </c>
      <c r="C801" s="1" t="str">
        <f>IF('🔩 PISTON'!A845="","","Piston")</f>
        <v/>
      </c>
      <c r="D801" s="1" t="str">
        <f>IF('🔩 PISTON'!A845="","",'🔩 PISTON'!L845)</f>
        <v/>
      </c>
      <c r="E801" s="1" t="str">
        <f>IF('🔩 PISTON'!A845="","",'🔩 PISTON'!M845)</f>
        <v/>
      </c>
      <c r="F801" s="1" t="str">
        <f>IF('🔩 PISTON'!A845="","",'🔩 PISTON'!N845)</f>
        <v/>
      </c>
      <c r="G801" s="1" t="str">
        <f>IF('🔩 PISTON'!A845="","",'🔩 PISTON'!O845)</f>
        <v/>
      </c>
      <c r="H801" s="1" t="str">
        <f>IF('🔩 PISTON'!A845="","",'🔩 PISTON'!P845)</f>
        <v/>
      </c>
      <c r="I801" s="1" t="str">
        <f>IF('🔩 PISTON'!A845="","",'🔩 PISTON'!Q845)</f>
        <v/>
      </c>
      <c r="J801" s="1" t="str">
        <f>IF('🔩 PISTON'!A845="","",'🔩 PISTON'!D845)</f>
        <v/>
      </c>
      <c r="L801" s="1">
        <f>N(L800)+IF(AND('🔎 TRA CỨU NHANH'!$C$2&lt;&gt;"",OR(ISNUMBER(SEARCH('🔎 TRA CỨU NHANH'!$C$2,$A801)),ISNUMBER(SEARCH('🔎 TRA CỨU NHANH'!$C$2,$B801)))),1,0)</f>
        <v>0</v>
      </c>
      <c r="M801" s="1" t="str">
        <f t="shared" si="24"/>
        <v/>
      </c>
      <c r="N801" s="1">
        <f>N(N800)+IF(AND('💰 BÁO GIÁ'!$C$27&lt;&gt;"",OR(ISNUMBER(SEARCH('💰 BÁO GIÁ'!$C$27,$A801)),ISNUMBER(SEARCH('💰 BÁO GIÁ'!$C$27,$B801)))),1,0)</f>
        <v>0</v>
      </c>
      <c r="O801" s="1" t="str">
        <f t="shared" si="25"/>
        <v/>
      </c>
    </row>
    <row r="802" customHeight="1" spans="1:15">
      <c r="A802" s="1" t="str">
        <f>IF('🔩 PISTON'!A846="","",'🔩 PISTON'!A846)</f>
        <v/>
      </c>
      <c r="B802" s="1" t="str">
        <f>IF('🔩 PISTON'!A846="","","Piston "&amp;'🔩 PISTON'!U846)</f>
        <v/>
      </c>
      <c r="C802" s="1" t="str">
        <f>IF('🔩 PISTON'!A846="","","Piston")</f>
        <v/>
      </c>
      <c r="D802" s="1" t="str">
        <f>IF('🔩 PISTON'!A846="","",'🔩 PISTON'!L846)</f>
        <v/>
      </c>
      <c r="E802" s="1" t="str">
        <f>IF('🔩 PISTON'!A846="","",'🔩 PISTON'!M846)</f>
        <v/>
      </c>
      <c r="F802" s="1" t="str">
        <f>IF('🔩 PISTON'!A846="","",'🔩 PISTON'!N846)</f>
        <v/>
      </c>
      <c r="G802" s="1" t="str">
        <f>IF('🔩 PISTON'!A846="","",'🔩 PISTON'!O846)</f>
        <v/>
      </c>
      <c r="H802" s="1" t="str">
        <f>IF('🔩 PISTON'!A846="","",'🔩 PISTON'!P846)</f>
        <v/>
      </c>
      <c r="I802" s="1" t="str">
        <f>IF('🔩 PISTON'!A846="","",'🔩 PISTON'!Q846)</f>
        <v/>
      </c>
      <c r="J802" s="1" t="str">
        <f>IF('🔩 PISTON'!A846="","",'🔩 PISTON'!D846)</f>
        <v/>
      </c>
      <c r="L802" s="1">
        <f>N(L801)+IF(AND('🔎 TRA CỨU NHANH'!$C$2&lt;&gt;"",OR(ISNUMBER(SEARCH('🔎 TRA CỨU NHANH'!$C$2,$A802)),ISNUMBER(SEARCH('🔎 TRA CỨU NHANH'!$C$2,$B802)))),1,0)</f>
        <v>0</v>
      </c>
      <c r="M802" s="1" t="str">
        <f t="shared" si="24"/>
        <v/>
      </c>
      <c r="N802" s="1">
        <f>N(N801)+IF(AND('💰 BÁO GIÁ'!$C$27&lt;&gt;"",OR(ISNUMBER(SEARCH('💰 BÁO GIÁ'!$C$27,$A802)),ISNUMBER(SEARCH('💰 BÁO GIÁ'!$C$27,$B802)))),1,0)</f>
        <v>0</v>
      </c>
      <c r="O802" s="1" t="str">
        <f t="shared" si="25"/>
        <v/>
      </c>
    </row>
    <row r="803" customHeight="1" spans="1:15">
      <c r="A803" s="1" t="str">
        <f>IF('🔩 PISTON'!A847="","",'🔩 PISTON'!A847)</f>
        <v/>
      </c>
      <c r="B803" s="1" t="str">
        <f>IF('🔩 PISTON'!A847="","","Piston "&amp;'🔩 PISTON'!U847)</f>
        <v/>
      </c>
      <c r="C803" s="1" t="str">
        <f>IF('🔩 PISTON'!A847="","","Piston")</f>
        <v/>
      </c>
      <c r="D803" s="1" t="str">
        <f>IF('🔩 PISTON'!A847="","",'🔩 PISTON'!L847)</f>
        <v/>
      </c>
      <c r="E803" s="1" t="str">
        <f>IF('🔩 PISTON'!A847="","",'🔩 PISTON'!M847)</f>
        <v/>
      </c>
      <c r="F803" s="1" t="str">
        <f>IF('🔩 PISTON'!A847="","",'🔩 PISTON'!N847)</f>
        <v/>
      </c>
      <c r="G803" s="1" t="str">
        <f>IF('🔩 PISTON'!A847="","",'🔩 PISTON'!O847)</f>
        <v/>
      </c>
      <c r="H803" s="1" t="str">
        <f>IF('🔩 PISTON'!A847="","",'🔩 PISTON'!P847)</f>
        <v/>
      </c>
      <c r="I803" s="1" t="str">
        <f>IF('🔩 PISTON'!A847="","",'🔩 PISTON'!Q847)</f>
        <v/>
      </c>
      <c r="J803" s="1" t="str">
        <f>IF('🔩 PISTON'!A847="","",'🔩 PISTON'!D847)</f>
        <v/>
      </c>
      <c r="L803" s="1">
        <f>N(L802)+IF(AND('🔎 TRA CỨU NHANH'!$C$2&lt;&gt;"",OR(ISNUMBER(SEARCH('🔎 TRA CỨU NHANH'!$C$2,$A803)),ISNUMBER(SEARCH('🔎 TRA CỨU NHANH'!$C$2,$B803)))),1,0)</f>
        <v>0</v>
      </c>
      <c r="M803" s="1" t="str">
        <f t="shared" si="24"/>
        <v/>
      </c>
      <c r="N803" s="1">
        <f>N(N802)+IF(AND('💰 BÁO GIÁ'!$C$27&lt;&gt;"",OR(ISNUMBER(SEARCH('💰 BÁO GIÁ'!$C$27,$A803)),ISNUMBER(SEARCH('💰 BÁO GIÁ'!$C$27,$B803)))),1,0)</f>
        <v>0</v>
      </c>
      <c r="O803" s="1" t="str">
        <f t="shared" si="25"/>
        <v/>
      </c>
    </row>
    <row r="804" customHeight="1" spans="1:15">
      <c r="A804" s="1" t="str">
        <f>IF('🔩 PISTON'!A848="","",'🔩 PISTON'!A848)</f>
        <v/>
      </c>
      <c r="B804" s="1" t="str">
        <f>IF('🔩 PISTON'!A848="","","Piston "&amp;'🔩 PISTON'!U848)</f>
        <v/>
      </c>
      <c r="C804" s="1" t="str">
        <f>IF('🔩 PISTON'!A848="","","Piston")</f>
        <v/>
      </c>
      <c r="D804" s="1" t="str">
        <f>IF('🔩 PISTON'!A848="","",'🔩 PISTON'!L848)</f>
        <v/>
      </c>
      <c r="E804" s="1" t="str">
        <f>IF('🔩 PISTON'!A848="","",'🔩 PISTON'!M848)</f>
        <v/>
      </c>
      <c r="F804" s="1" t="str">
        <f>IF('🔩 PISTON'!A848="","",'🔩 PISTON'!N848)</f>
        <v/>
      </c>
      <c r="G804" s="1" t="str">
        <f>IF('🔩 PISTON'!A848="","",'🔩 PISTON'!O848)</f>
        <v/>
      </c>
      <c r="H804" s="1" t="str">
        <f>IF('🔩 PISTON'!A848="","",'🔩 PISTON'!P848)</f>
        <v/>
      </c>
      <c r="I804" s="1" t="str">
        <f>IF('🔩 PISTON'!A848="","",'🔩 PISTON'!Q848)</f>
        <v/>
      </c>
      <c r="J804" s="1" t="str">
        <f>IF('🔩 PISTON'!A848="","",'🔩 PISTON'!D848)</f>
        <v/>
      </c>
      <c r="L804" s="1">
        <f>N(L803)+IF(AND('🔎 TRA CỨU NHANH'!$C$2&lt;&gt;"",OR(ISNUMBER(SEARCH('🔎 TRA CỨU NHANH'!$C$2,$A804)),ISNUMBER(SEARCH('🔎 TRA CỨU NHANH'!$C$2,$B804)))),1,0)</f>
        <v>0</v>
      </c>
      <c r="M804" s="1" t="str">
        <f t="shared" si="24"/>
        <v/>
      </c>
      <c r="N804" s="1">
        <f>N(N803)+IF(AND('💰 BÁO GIÁ'!$C$27&lt;&gt;"",OR(ISNUMBER(SEARCH('💰 BÁO GIÁ'!$C$27,$A804)),ISNUMBER(SEARCH('💰 BÁO GIÁ'!$C$27,$B804)))),1,0)</f>
        <v>0</v>
      </c>
      <c r="O804" s="1" t="str">
        <f t="shared" si="25"/>
        <v/>
      </c>
    </row>
    <row r="805" customHeight="1" spans="1:15">
      <c r="A805" s="1" t="str">
        <f>IF('🔩 PISTON'!A849="","",'🔩 PISTON'!A849)</f>
        <v/>
      </c>
      <c r="B805" s="1" t="str">
        <f>IF('🔩 PISTON'!A849="","","Piston "&amp;'🔩 PISTON'!U849)</f>
        <v/>
      </c>
      <c r="C805" s="1" t="str">
        <f>IF('🔩 PISTON'!A849="","","Piston")</f>
        <v/>
      </c>
      <c r="D805" s="1" t="str">
        <f>IF('🔩 PISTON'!A849="","",'🔩 PISTON'!L849)</f>
        <v/>
      </c>
      <c r="E805" s="1" t="str">
        <f>IF('🔩 PISTON'!A849="","",'🔩 PISTON'!M849)</f>
        <v/>
      </c>
      <c r="F805" s="1" t="str">
        <f>IF('🔩 PISTON'!A849="","",'🔩 PISTON'!N849)</f>
        <v/>
      </c>
      <c r="G805" s="1" t="str">
        <f>IF('🔩 PISTON'!A849="","",'🔩 PISTON'!O849)</f>
        <v/>
      </c>
      <c r="H805" s="1" t="str">
        <f>IF('🔩 PISTON'!A849="","",'🔩 PISTON'!P849)</f>
        <v/>
      </c>
      <c r="I805" s="1" t="str">
        <f>IF('🔩 PISTON'!A849="","",'🔩 PISTON'!Q849)</f>
        <v/>
      </c>
      <c r="J805" s="1" t="str">
        <f>IF('🔩 PISTON'!A849="","",'🔩 PISTON'!D849)</f>
        <v/>
      </c>
      <c r="L805" s="1">
        <f>N(L804)+IF(AND('🔎 TRA CỨU NHANH'!$C$2&lt;&gt;"",OR(ISNUMBER(SEARCH('🔎 TRA CỨU NHANH'!$C$2,$A805)),ISNUMBER(SEARCH('🔎 TRA CỨU NHANH'!$C$2,$B805)))),1,0)</f>
        <v>0</v>
      </c>
      <c r="M805" s="1" t="str">
        <f t="shared" si="24"/>
        <v/>
      </c>
      <c r="N805" s="1">
        <f>N(N804)+IF(AND('💰 BÁO GIÁ'!$C$27&lt;&gt;"",OR(ISNUMBER(SEARCH('💰 BÁO GIÁ'!$C$27,$A805)),ISNUMBER(SEARCH('💰 BÁO GIÁ'!$C$27,$B805)))),1,0)</f>
        <v>0</v>
      </c>
      <c r="O805" s="1" t="str">
        <f t="shared" si="25"/>
        <v/>
      </c>
    </row>
    <row r="806" customHeight="1" spans="1:15">
      <c r="A806" s="1" t="str">
        <f>IF('🔩 PISTON'!A850="","",'🔩 PISTON'!A850)</f>
        <v/>
      </c>
      <c r="B806" s="1" t="str">
        <f>IF('🔩 PISTON'!A850="","","Piston "&amp;'🔩 PISTON'!U850)</f>
        <v/>
      </c>
      <c r="C806" s="1" t="str">
        <f>IF('🔩 PISTON'!A850="","","Piston")</f>
        <v/>
      </c>
      <c r="D806" s="1" t="str">
        <f>IF('🔩 PISTON'!A850="","",'🔩 PISTON'!L850)</f>
        <v/>
      </c>
      <c r="E806" s="1" t="str">
        <f>IF('🔩 PISTON'!A850="","",'🔩 PISTON'!M850)</f>
        <v/>
      </c>
      <c r="F806" s="1" t="str">
        <f>IF('🔩 PISTON'!A850="","",'🔩 PISTON'!N850)</f>
        <v/>
      </c>
      <c r="G806" s="1" t="str">
        <f>IF('🔩 PISTON'!A850="","",'🔩 PISTON'!O850)</f>
        <v/>
      </c>
      <c r="H806" s="1" t="str">
        <f>IF('🔩 PISTON'!A850="","",'🔩 PISTON'!P850)</f>
        <v/>
      </c>
      <c r="I806" s="1" t="str">
        <f>IF('🔩 PISTON'!A850="","",'🔩 PISTON'!Q850)</f>
        <v/>
      </c>
      <c r="J806" s="1" t="str">
        <f>IF('🔩 PISTON'!A850="","",'🔩 PISTON'!D850)</f>
        <v/>
      </c>
      <c r="L806" s="1">
        <f>N(L805)+IF(AND('🔎 TRA CỨU NHANH'!$C$2&lt;&gt;"",OR(ISNUMBER(SEARCH('🔎 TRA CỨU NHANH'!$C$2,$A806)),ISNUMBER(SEARCH('🔎 TRA CỨU NHANH'!$C$2,$B806)))),1,0)</f>
        <v>0</v>
      </c>
      <c r="M806" s="1" t="str">
        <f t="shared" si="24"/>
        <v/>
      </c>
      <c r="N806" s="1">
        <f>N(N805)+IF(AND('💰 BÁO GIÁ'!$C$27&lt;&gt;"",OR(ISNUMBER(SEARCH('💰 BÁO GIÁ'!$C$27,$A806)),ISNUMBER(SEARCH('💰 BÁO GIÁ'!$C$27,$B806)))),1,0)</f>
        <v>0</v>
      </c>
      <c r="O806" s="1" t="str">
        <f t="shared" si="25"/>
        <v/>
      </c>
    </row>
    <row r="807" customHeight="1" spans="1:15">
      <c r="A807" s="1" t="str">
        <f>IF('🔩 PISTON'!A851="","",'🔩 PISTON'!A851)</f>
        <v/>
      </c>
      <c r="B807" s="1" t="str">
        <f>IF('🔩 PISTON'!A851="","","Piston "&amp;'🔩 PISTON'!U851)</f>
        <v/>
      </c>
      <c r="C807" s="1" t="str">
        <f>IF('🔩 PISTON'!A851="","","Piston")</f>
        <v/>
      </c>
      <c r="D807" s="1" t="str">
        <f>IF('🔩 PISTON'!A851="","",'🔩 PISTON'!L851)</f>
        <v/>
      </c>
      <c r="E807" s="1" t="str">
        <f>IF('🔩 PISTON'!A851="","",'🔩 PISTON'!M851)</f>
        <v/>
      </c>
      <c r="F807" s="1" t="str">
        <f>IF('🔩 PISTON'!A851="","",'🔩 PISTON'!N851)</f>
        <v/>
      </c>
      <c r="G807" s="1" t="str">
        <f>IF('🔩 PISTON'!A851="","",'🔩 PISTON'!O851)</f>
        <v/>
      </c>
      <c r="H807" s="1" t="str">
        <f>IF('🔩 PISTON'!A851="","",'🔩 PISTON'!P851)</f>
        <v/>
      </c>
      <c r="I807" s="1" t="str">
        <f>IF('🔩 PISTON'!A851="","",'🔩 PISTON'!Q851)</f>
        <v/>
      </c>
      <c r="J807" s="1" t="str">
        <f>IF('🔩 PISTON'!A851="","",'🔩 PISTON'!D851)</f>
        <v/>
      </c>
      <c r="L807" s="1">
        <f>N(L806)+IF(AND('🔎 TRA CỨU NHANH'!$C$2&lt;&gt;"",OR(ISNUMBER(SEARCH('🔎 TRA CỨU NHANH'!$C$2,$A807)),ISNUMBER(SEARCH('🔎 TRA CỨU NHANH'!$C$2,$B807)))),1,0)</f>
        <v>0</v>
      </c>
      <c r="M807" s="1" t="str">
        <f t="shared" si="24"/>
        <v/>
      </c>
      <c r="N807" s="1">
        <f>N(N806)+IF(AND('💰 BÁO GIÁ'!$C$27&lt;&gt;"",OR(ISNUMBER(SEARCH('💰 BÁO GIÁ'!$C$27,$A807)),ISNUMBER(SEARCH('💰 BÁO GIÁ'!$C$27,$B807)))),1,0)</f>
        <v>0</v>
      </c>
      <c r="O807" s="1" t="str">
        <f t="shared" si="25"/>
        <v/>
      </c>
    </row>
    <row r="808" customHeight="1" spans="1:15">
      <c r="A808" s="1" t="str">
        <f>IF('🔩 PISTON'!A852="","",'🔩 PISTON'!A852)</f>
        <v/>
      </c>
      <c r="B808" s="1" t="str">
        <f>IF('🔩 PISTON'!A852="","","Piston "&amp;'🔩 PISTON'!U852)</f>
        <v/>
      </c>
      <c r="C808" s="1" t="str">
        <f>IF('🔩 PISTON'!A852="","","Piston")</f>
        <v/>
      </c>
      <c r="D808" s="1" t="str">
        <f>IF('🔩 PISTON'!A852="","",'🔩 PISTON'!L852)</f>
        <v/>
      </c>
      <c r="E808" s="1" t="str">
        <f>IF('🔩 PISTON'!A852="","",'🔩 PISTON'!M852)</f>
        <v/>
      </c>
      <c r="F808" s="1" t="str">
        <f>IF('🔩 PISTON'!A852="","",'🔩 PISTON'!N852)</f>
        <v/>
      </c>
      <c r="G808" s="1" t="str">
        <f>IF('🔩 PISTON'!A852="","",'🔩 PISTON'!O852)</f>
        <v/>
      </c>
      <c r="H808" s="1" t="str">
        <f>IF('🔩 PISTON'!A852="","",'🔩 PISTON'!P852)</f>
        <v/>
      </c>
      <c r="I808" s="1" t="str">
        <f>IF('🔩 PISTON'!A852="","",'🔩 PISTON'!Q852)</f>
        <v/>
      </c>
      <c r="J808" s="1" t="str">
        <f>IF('🔩 PISTON'!A852="","",'🔩 PISTON'!D852)</f>
        <v/>
      </c>
      <c r="L808" s="1">
        <f>N(L807)+IF(AND('🔎 TRA CỨU NHANH'!$C$2&lt;&gt;"",OR(ISNUMBER(SEARCH('🔎 TRA CỨU NHANH'!$C$2,$A808)),ISNUMBER(SEARCH('🔎 TRA CỨU NHANH'!$C$2,$B808)))),1,0)</f>
        <v>0</v>
      </c>
      <c r="M808" s="1" t="str">
        <f t="shared" si="24"/>
        <v/>
      </c>
      <c r="N808" s="1">
        <f>N(N807)+IF(AND('💰 BÁO GIÁ'!$C$27&lt;&gt;"",OR(ISNUMBER(SEARCH('💰 BÁO GIÁ'!$C$27,$A808)),ISNUMBER(SEARCH('💰 BÁO GIÁ'!$C$27,$B808)))),1,0)</f>
        <v>0</v>
      </c>
      <c r="O808" s="1" t="str">
        <f t="shared" si="25"/>
        <v/>
      </c>
    </row>
    <row r="809" customHeight="1" spans="1:15">
      <c r="A809" s="1" t="str">
        <f>IF('🔩 PISTON'!A853="","",'🔩 PISTON'!A853)</f>
        <v/>
      </c>
      <c r="B809" s="1" t="str">
        <f>IF('🔩 PISTON'!A853="","","Piston "&amp;'🔩 PISTON'!U853)</f>
        <v/>
      </c>
      <c r="C809" s="1" t="str">
        <f>IF('🔩 PISTON'!A853="","","Piston")</f>
        <v/>
      </c>
      <c r="D809" s="1" t="str">
        <f>IF('🔩 PISTON'!A853="","",'🔩 PISTON'!L853)</f>
        <v/>
      </c>
      <c r="E809" s="1" t="str">
        <f>IF('🔩 PISTON'!A853="","",'🔩 PISTON'!M853)</f>
        <v/>
      </c>
      <c r="F809" s="1" t="str">
        <f>IF('🔩 PISTON'!A853="","",'🔩 PISTON'!N853)</f>
        <v/>
      </c>
      <c r="G809" s="1" t="str">
        <f>IF('🔩 PISTON'!A853="","",'🔩 PISTON'!O853)</f>
        <v/>
      </c>
      <c r="H809" s="1" t="str">
        <f>IF('🔩 PISTON'!A853="","",'🔩 PISTON'!P853)</f>
        <v/>
      </c>
      <c r="I809" s="1" t="str">
        <f>IF('🔩 PISTON'!A853="","",'🔩 PISTON'!Q853)</f>
        <v/>
      </c>
      <c r="J809" s="1" t="str">
        <f>IF('🔩 PISTON'!A853="","",'🔩 PISTON'!D853)</f>
        <v/>
      </c>
      <c r="L809" s="1">
        <f>N(L808)+IF(AND('🔎 TRA CỨU NHANH'!$C$2&lt;&gt;"",OR(ISNUMBER(SEARCH('🔎 TRA CỨU NHANH'!$C$2,$A809)),ISNUMBER(SEARCH('🔎 TRA CỨU NHANH'!$C$2,$B809)))),1,0)</f>
        <v>0</v>
      </c>
      <c r="M809" s="1" t="str">
        <f t="shared" si="24"/>
        <v/>
      </c>
      <c r="N809" s="1">
        <f>N(N808)+IF(AND('💰 BÁO GIÁ'!$C$27&lt;&gt;"",OR(ISNUMBER(SEARCH('💰 BÁO GIÁ'!$C$27,$A809)),ISNUMBER(SEARCH('💰 BÁO GIÁ'!$C$27,$B809)))),1,0)</f>
        <v>0</v>
      </c>
      <c r="O809" s="1" t="str">
        <f t="shared" si="25"/>
        <v/>
      </c>
    </row>
    <row r="810" customHeight="1" spans="1:15">
      <c r="A810" s="1" t="str">
        <f>IF('🔩 PISTON'!A854="","",'🔩 PISTON'!A854)</f>
        <v/>
      </c>
      <c r="B810" s="1" t="str">
        <f>IF('🔩 PISTON'!A854="","","Piston "&amp;'🔩 PISTON'!U854)</f>
        <v/>
      </c>
      <c r="C810" s="1" t="str">
        <f>IF('🔩 PISTON'!A854="","","Piston")</f>
        <v/>
      </c>
      <c r="D810" s="1" t="str">
        <f>IF('🔩 PISTON'!A854="","",'🔩 PISTON'!L854)</f>
        <v/>
      </c>
      <c r="E810" s="1" t="str">
        <f>IF('🔩 PISTON'!A854="","",'🔩 PISTON'!M854)</f>
        <v/>
      </c>
      <c r="F810" s="1" t="str">
        <f>IF('🔩 PISTON'!A854="","",'🔩 PISTON'!N854)</f>
        <v/>
      </c>
      <c r="G810" s="1" t="str">
        <f>IF('🔩 PISTON'!A854="","",'🔩 PISTON'!O854)</f>
        <v/>
      </c>
      <c r="H810" s="1" t="str">
        <f>IF('🔩 PISTON'!A854="","",'🔩 PISTON'!P854)</f>
        <v/>
      </c>
      <c r="I810" s="1" t="str">
        <f>IF('🔩 PISTON'!A854="","",'🔩 PISTON'!Q854)</f>
        <v/>
      </c>
      <c r="J810" s="1" t="str">
        <f>IF('🔩 PISTON'!A854="","",'🔩 PISTON'!D854)</f>
        <v/>
      </c>
      <c r="L810" s="1">
        <f>N(L809)+IF(AND('🔎 TRA CỨU NHANH'!$C$2&lt;&gt;"",OR(ISNUMBER(SEARCH('🔎 TRA CỨU NHANH'!$C$2,$A810)),ISNUMBER(SEARCH('🔎 TRA CỨU NHANH'!$C$2,$B810)))),1,0)</f>
        <v>0</v>
      </c>
      <c r="M810" s="1" t="str">
        <f t="shared" si="24"/>
        <v/>
      </c>
      <c r="N810" s="1">
        <f>N(N809)+IF(AND('💰 BÁO GIÁ'!$C$27&lt;&gt;"",OR(ISNUMBER(SEARCH('💰 BÁO GIÁ'!$C$27,$A810)),ISNUMBER(SEARCH('💰 BÁO GIÁ'!$C$27,$B810)))),1,0)</f>
        <v>0</v>
      </c>
      <c r="O810" s="1" t="str">
        <f t="shared" si="25"/>
        <v/>
      </c>
    </row>
    <row r="811" customHeight="1" spans="1:15">
      <c r="A811" s="1" t="str">
        <f>IF('🔩 PISTON'!A855="","",'🔩 PISTON'!A855)</f>
        <v/>
      </c>
      <c r="B811" s="1" t="str">
        <f>IF('🔩 PISTON'!A855="","","Piston "&amp;'🔩 PISTON'!U855)</f>
        <v/>
      </c>
      <c r="C811" s="1" t="str">
        <f>IF('🔩 PISTON'!A855="","","Piston")</f>
        <v/>
      </c>
      <c r="D811" s="1" t="str">
        <f>IF('🔩 PISTON'!A855="","",'🔩 PISTON'!L855)</f>
        <v/>
      </c>
      <c r="E811" s="1" t="str">
        <f>IF('🔩 PISTON'!A855="","",'🔩 PISTON'!M855)</f>
        <v/>
      </c>
      <c r="F811" s="1" t="str">
        <f>IF('🔩 PISTON'!A855="","",'🔩 PISTON'!N855)</f>
        <v/>
      </c>
      <c r="G811" s="1" t="str">
        <f>IF('🔩 PISTON'!A855="","",'🔩 PISTON'!O855)</f>
        <v/>
      </c>
      <c r="H811" s="1" t="str">
        <f>IF('🔩 PISTON'!A855="","",'🔩 PISTON'!P855)</f>
        <v/>
      </c>
      <c r="I811" s="1" t="str">
        <f>IF('🔩 PISTON'!A855="","",'🔩 PISTON'!Q855)</f>
        <v/>
      </c>
      <c r="J811" s="1" t="str">
        <f>IF('🔩 PISTON'!A855="","",'🔩 PISTON'!D855)</f>
        <v/>
      </c>
      <c r="L811" s="1">
        <f>N(L810)+IF(AND('🔎 TRA CỨU NHANH'!$C$2&lt;&gt;"",OR(ISNUMBER(SEARCH('🔎 TRA CỨU NHANH'!$C$2,$A811)),ISNUMBER(SEARCH('🔎 TRA CỨU NHANH'!$C$2,$B811)))),1,0)</f>
        <v>0</v>
      </c>
      <c r="M811" s="1" t="str">
        <f t="shared" si="24"/>
        <v/>
      </c>
      <c r="N811" s="1">
        <f>N(N810)+IF(AND('💰 BÁO GIÁ'!$C$27&lt;&gt;"",OR(ISNUMBER(SEARCH('💰 BÁO GIÁ'!$C$27,$A811)),ISNUMBER(SEARCH('💰 BÁO GIÁ'!$C$27,$B811)))),1,0)</f>
        <v>0</v>
      </c>
      <c r="O811" s="1" t="str">
        <f t="shared" si="25"/>
        <v/>
      </c>
    </row>
    <row r="812" customHeight="1" spans="1:15">
      <c r="A812" s="1" t="str">
        <f>IF('🔩 PISTON'!A856="","",'🔩 PISTON'!A856)</f>
        <v/>
      </c>
      <c r="B812" s="1" t="str">
        <f>IF('🔩 PISTON'!A856="","","Piston "&amp;'🔩 PISTON'!U856)</f>
        <v/>
      </c>
      <c r="C812" s="1" t="str">
        <f>IF('🔩 PISTON'!A856="","","Piston")</f>
        <v/>
      </c>
      <c r="D812" s="1" t="str">
        <f>IF('🔩 PISTON'!A856="","",'🔩 PISTON'!L856)</f>
        <v/>
      </c>
      <c r="E812" s="1" t="str">
        <f>IF('🔩 PISTON'!A856="","",'🔩 PISTON'!M856)</f>
        <v/>
      </c>
      <c r="F812" s="1" t="str">
        <f>IF('🔩 PISTON'!A856="","",'🔩 PISTON'!N856)</f>
        <v/>
      </c>
      <c r="G812" s="1" t="str">
        <f>IF('🔩 PISTON'!A856="","",'🔩 PISTON'!O856)</f>
        <v/>
      </c>
      <c r="H812" s="1" t="str">
        <f>IF('🔩 PISTON'!A856="","",'🔩 PISTON'!P856)</f>
        <v/>
      </c>
      <c r="I812" s="1" t="str">
        <f>IF('🔩 PISTON'!A856="","",'🔩 PISTON'!Q856)</f>
        <v/>
      </c>
      <c r="J812" s="1" t="str">
        <f>IF('🔩 PISTON'!A856="","",'🔩 PISTON'!D856)</f>
        <v/>
      </c>
      <c r="L812" s="1">
        <f>N(L811)+IF(AND('🔎 TRA CỨU NHANH'!$C$2&lt;&gt;"",OR(ISNUMBER(SEARCH('🔎 TRA CỨU NHANH'!$C$2,$A812)),ISNUMBER(SEARCH('🔎 TRA CỨU NHANH'!$C$2,$B812)))),1,0)</f>
        <v>0</v>
      </c>
      <c r="M812" s="1" t="str">
        <f t="shared" si="24"/>
        <v/>
      </c>
      <c r="N812" s="1">
        <f>N(N811)+IF(AND('💰 BÁO GIÁ'!$C$27&lt;&gt;"",OR(ISNUMBER(SEARCH('💰 BÁO GIÁ'!$C$27,$A812)),ISNUMBER(SEARCH('💰 BÁO GIÁ'!$C$27,$B812)))),1,0)</f>
        <v>0</v>
      </c>
      <c r="O812" s="1" t="str">
        <f t="shared" si="25"/>
        <v/>
      </c>
    </row>
    <row r="813" customHeight="1" spans="1:15">
      <c r="A813" s="1" t="str">
        <f>IF('🔩 PISTON'!A857="","",'🔩 PISTON'!A857)</f>
        <v/>
      </c>
      <c r="B813" s="1" t="str">
        <f>IF('🔩 PISTON'!A857="","","Piston "&amp;'🔩 PISTON'!U857)</f>
        <v/>
      </c>
      <c r="C813" s="1" t="str">
        <f>IF('🔩 PISTON'!A857="","","Piston")</f>
        <v/>
      </c>
      <c r="D813" s="1" t="str">
        <f>IF('🔩 PISTON'!A857="","",'🔩 PISTON'!L857)</f>
        <v/>
      </c>
      <c r="E813" s="1" t="str">
        <f>IF('🔩 PISTON'!A857="","",'🔩 PISTON'!M857)</f>
        <v/>
      </c>
      <c r="F813" s="1" t="str">
        <f>IF('🔩 PISTON'!A857="","",'🔩 PISTON'!N857)</f>
        <v/>
      </c>
      <c r="G813" s="1" t="str">
        <f>IF('🔩 PISTON'!A857="","",'🔩 PISTON'!O857)</f>
        <v/>
      </c>
      <c r="H813" s="1" t="str">
        <f>IF('🔩 PISTON'!A857="","",'🔩 PISTON'!P857)</f>
        <v/>
      </c>
      <c r="I813" s="1" t="str">
        <f>IF('🔩 PISTON'!A857="","",'🔩 PISTON'!Q857)</f>
        <v/>
      </c>
      <c r="J813" s="1" t="str">
        <f>IF('🔩 PISTON'!A857="","",'🔩 PISTON'!D857)</f>
        <v/>
      </c>
      <c r="L813" s="1">
        <f>N(L812)+IF(AND('🔎 TRA CỨU NHANH'!$C$2&lt;&gt;"",OR(ISNUMBER(SEARCH('🔎 TRA CỨU NHANH'!$C$2,$A813)),ISNUMBER(SEARCH('🔎 TRA CỨU NHANH'!$C$2,$B813)))),1,0)</f>
        <v>0</v>
      </c>
      <c r="M813" s="1" t="str">
        <f t="shared" si="24"/>
        <v/>
      </c>
      <c r="N813" s="1">
        <f>N(N812)+IF(AND('💰 BÁO GIÁ'!$C$27&lt;&gt;"",OR(ISNUMBER(SEARCH('💰 BÁO GIÁ'!$C$27,$A813)),ISNUMBER(SEARCH('💰 BÁO GIÁ'!$C$27,$B813)))),1,0)</f>
        <v>0</v>
      </c>
      <c r="O813" s="1" t="str">
        <f t="shared" si="25"/>
        <v/>
      </c>
    </row>
    <row r="814" customHeight="1" spans="1:15">
      <c r="A814" s="1" t="str">
        <f>IF('🔩 PISTON'!A858="","",'🔩 PISTON'!A858)</f>
        <v/>
      </c>
      <c r="B814" s="1" t="str">
        <f>IF('🔩 PISTON'!A858="","","Piston "&amp;'🔩 PISTON'!U858)</f>
        <v/>
      </c>
      <c r="C814" s="1" t="str">
        <f>IF('🔩 PISTON'!A858="","","Piston")</f>
        <v/>
      </c>
      <c r="D814" s="1" t="str">
        <f>IF('🔩 PISTON'!A858="","",'🔩 PISTON'!L858)</f>
        <v/>
      </c>
      <c r="E814" s="1" t="str">
        <f>IF('🔩 PISTON'!A858="","",'🔩 PISTON'!M858)</f>
        <v/>
      </c>
      <c r="F814" s="1" t="str">
        <f>IF('🔩 PISTON'!A858="","",'🔩 PISTON'!N858)</f>
        <v/>
      </c>
      <c r="G814" s="1" t="str">
        <f>IF('🔩 PISTON'!A858="","",'🔩 PISTON'!O858)</f>
        <v/>
      </c>
      <c r="H814" s="1" t="str">
        <f>IF('🔩 PISTON'!A858="","",'🔩 PISTON'!P858)</f>
        <v/>
      </c>
      <c r="I814" s="1" t="str">
        <f>IF('🔩 PISTON'!A858="","",'🔩 PISTON'!Q858)</f>
        <v/>
      </c>
      <c r="J814" s="1" t="str">
        <f>IF('🔩 PISTON'!A858="","",'🔩 PISTON'!D858)</f>
        <v/>
      </c>
      <c r="L814" s="1">
        <f>N(L813)+IF(AND('🔎 TRA CỨU NHANH'!$C$2&lt;&gt;"",OR(ISNUMBER(SEARCH('🔎 TRA CỨU NHANH'!$C$2,$A814)),ISNUMBER(SEARCH('🔎 TRA CỨU NHANH'!$C$2,$B814)))),1,0)</f>
        <v>0</v>
      </c>
      <c r="M814" s="1" t="str">
        <f t="shared" si="24"/>
        <v/>
      </c>
      <c r="N814" s="1">
        <f>N(N813)+IF(AND('💰 BÁO GIÁ'!$C$27&lt;&gt;"",OR(ISNUMBER(SEARCH('💰 BÁO GIÁ'!$C$27,$A814)),ISNUMBER(SEARCH('💰 BÁO GIÁ'!$C$27,$B814)))),1,0)</f>
        <v>0</v>
      </c>
      <c r="O814" s="1" t="str">
        <f t="shared" si="25"/>
        <v/>
      </c>
    </row>
    <row r="815" customHeight="1" spans="1:15">
      <c r="A815" s="1" t="str">
        <f>IF('🔩 PISTON'!A859="","",'🔩 PISTON'!A859)</f>
        <v/>
      </c>
      <c r="B815" s="1" t="str">
        <f>IF('🔩 PISTON'!A859="","","Piston "&amp;'🔩 PISTON'!U859)</f>
        <v/>
      </c>
      <c r="C815" s="1" t="str">
        <f>IF('🔩 PISTON'!A859="","","Piston")</f>
        <v/>
      </c>
      <c r="D815" s="1" t="str">
        <f>IF('🔩 PISTON'!A859="","",'🔩 PISTON'!L859)</f>
        <v/>
      </c>
      <c r="E815" s="1" t="str">
        <f>IF('🔩 PISTON'!A859="","",'🔩 PISTON'!M859)</f>
        <v/>
      </c>
      <c r="F815" s="1" t="str">
        <f>IF('🔩 PISTON'!A859="","",'🔩 PISTON'!N859)</f>
        <v/>
      </c>
      <c r="G815" s="1" t="str">
        <f>IF('🔩 PISTON'!A859="","",'🔩 PISTON'!O859)</f>
        <v/>
      </c>
      <c r="H815" s="1" t="str">
        <f>IF('🔩 PISTON'!A859="","",'🔩 PISTON'!P859)</f>
        <v/>
      </c>
      <c r="I815" s="1" t="str">
        <f>IF('🔩 PISTON'!A859="","",'🔩 PISTON'!Q859)</f>
        <v/>
      </c>
      <c r="J815" s="1" t="str">
        <f>IF('🔩 PISTON'!A859="","",'🔩 PISTON'!D859)</f>
        <v/>
      </c>
      <c r="L815" s="1">
        <f>N(L814)+IF(AND('🔎 TRA CỨU NHANH'!$C$2&lt;&gt;"",OR(ISNUMBER(SEARCH('🔎 TRA CỨU NHANH'!$C$2,$A815)),ISNUMBER(SEARCH('🔎 TRA CỨU NHANH'!$C$2,$B815)))),1,0)</f>
        <v>0</v>
      </c>
      <c r="M815" s="1" t="str">
        <f t="shared" si="24"/>
        <v/>
      </c>
      <c r="N815" s="1">
        <f>N(N814)+IF(AND('💰 BÁO GIÁ'!$C$27&lt;&gt;"",OR(ISNUMBER(SEARCH('💰 BÁO GIÁ'!$C$27,$A815)),ISNUMBER(SEARCH('💰 BÁO GIÁ'!$C$27,$B815)))),1,0)</f>
        <v>0</v>
      </c>
      <c r="O815" s="1" t="str">
        <f t="shared" si="25"/>
        <v/>
      </c>
    </row>
    <row r="816" customHeight="1" spans="1:15">
      <c r="A816" s="1" t="str">
        <f>IF('🔩 PISTON'!A860="","",'🔩 PISTON'!A860)</f>
        <v/>
      </c>
      <c r="B816" s="1" t="str">
        <f>IF('🔩 PISTON'!A860="","","Piston "&amp;'🔩 PISTON'!U860)</f>
        <v/>
      </c>
      <c r="C816" s="1" t="str">
        <f>IF('🔩 PISTON'!A860="","","Piston")</f>
        <v/>
      </c>
      <c r="D816" s="1" t="str">
        <f>IF('🔩 PISTON'!A860="","",'🔩 PISTON'!L860)</f>
        <v/>
      </c>
      <c r="E816" s="1" t="str">
        <f>IF('🔩 PISTON'!A860="","",'🔩 PISTON'!M860)</f>
        <v/>
      </c>
      <c r="F816" s="1" t="str">
        <f>IF('🔩 PISTON'!A860="","",'🔩 PISTON'!N860)</f>
        <v/>
      </c>
      <c r="G816" s="1" t="str">
        <f>IF('🔩 PISTON'!A860="","",'🔩 PISTON'!O860)</f>
        <v/>
      </c>
      <c r="H816" s="1" t="str">
        <f>IF('🔩 PISTON'!A860="","",'🔩 PISTON'!P860)</f>
        <v/>
      </c>
      <c r="I816" s="1" t="str">
        <f>IF('🔩 PISTON'!A860="","",'🔩 PISTON'!Q860)</f>
        <v/>
      </c>
      <c r="J816" s="1" t="str">
        <f>IF('🔩 PISTON'!A860="","",'🔩 PISTON'!D860)</f>
        <v/>
      </c>
      <c r="L816" s="1">
        <f>N(L815)+IF(AND('🔎 TRA CỨU NHANH'!$C$2&lt;&gt;"",OR(ISNUMBER(SEARCH('🔎 TRA CỨU NHANH'!$C$2,$A816)),ISNUMBER(SEARCH('🔎 TRA CỨU NHANH'!$C$2,$B816)))),1,0)</f>
        <v>0</v>
      </c>
      <c r="M816" s="1" t="str">
        <f t="shared" si="24"/>
        <v/>
      </c>
      <c r="N816" s="1">
        <f>N(N815)+IF(AND('💰 BÁO GIÁ'!$C$27&lt;&gt;"",OR(ISNUMBER(SEARCH('💰 BÁO GIÁ'!$C$27,$A816)),ISNUMBER(SEARCH('💰 BÁO GIÁ'!$C$27,$B816)))),1,0)</f>
        <v>0</v>
      </c>
      <c r="O816" s="1" t="str">
        <f t="shared" si="25"/>
        <v/>
      </c>
    </row>
    <row r="817" customHeight="1" spans="1:15">
      <c r="A817" s="1" t="str">
        <f>IF('🔩 PISTON'!A861="","",'🔩 PISTON'!A861)</f>
        <v/>
      </c>
      <c r="B817" s="1" t="str">
        <f>IF('🔩 PISTON'!A861="","","Piston "&amp;'🔩 PISTON'!U861)</f>
        <v/>
      </c>
      <c r="C817" s="1" t="str">
        <f>IF('🔩 PISTON'!A861="","","Piston")</f>
        <v/>
      </c>
      <c r="D817" s="1" t="str">
        <f>IF('🔩 PISTON'!A861="","",'🔩 PISTON'!L861)</f>
        <v/>
      </c>
      <c r="E817" s="1" t="str">
        <f>IF('🔩 PISTON'!A861="","",'🔩 PISTON'!M861)</f>
        <v/>
      </c>
      <c r="F817" s="1" t="str">
        <f>IF('🔩 PISTON'!A861="","",'🔩 PISTON'!N861)</f>
        <v/>
      </c>
      <c r="G817" s="1" t="str">
        <f>IF('🔩 PISTON'!A861="","",'🔩 PISTON'!O861)</f>
        <v/>
      </c>
      <c r="H817" s="1" t="str">
        <f>IF('🔩 PISTON'!A861="","",'🔩 PISTON'!P861)</f>
        <v/>
      </c>
      <c r="I817" s="1" t="str">
        <f>IF('🔩 PISTON'!A861="","",'🔩 PISTON'!Q861)</f>
        <v/>
      </c>
      <c r="J817" s="1" t="str">
        <f>IF('🔩 PISTON'!A861="","",'🔩 PISTON'!D861)</f>
        <v/>
      </c>
      <c r="L817" s="1">
        <f>N(L816)+IF(AND('🔎 TRA CỨU NHANH'!$C$2&lt;&gt;"",OR(ISNUMBER(SEARCH('🔎 TRA CỨU NHANH'!$C$2,$A817)),ISNUMBER(SEARCH('🔎 TRA CỨU NHANH'!$C$2,$B817)))),1,0)</f>
        <v>0</v>
      </c>
      <c r="M817" s="1" t="str">
        <f t="shared" si="24"/>
        <v/>
      </c>
      <c r="N817" s="1">
        <f>N(N816)+IF(AND('💰 BÁO GIÁ'!$C$27&lt;&gt;"",OR(ISNUMBER(SEARCH('💰 BÁO GIÁ'!$C$27,$A817)),ISNUMBER(SEARCH('💰 BÁO GIÁ'!$C$27,$B817)))),1,0)</f>
        <v>0</v>
      </c>
      <c r="O817" s="1" t="str">
        <f t="shared" si="25"/>
        <v/>
      </c>
    </row>
    <row r="818" customHeight="1" spans="1:15">
      <c r="A818" s="1" t="str">
        <f>IF('🔩 PISTON'!A862="","",'🔩 PISTON'!A862)</f>
        <v/>
      </c>
      <c r="B818" s="1" t="str">
        <f>IF('🔩 PISTON'!A862="","","Piston "&amp;'🔩 PISTON'!U862)</f>
        <v/>
      </c>
      <c r="C818" s="1" t="str">
        <f>IF('🔩 PISTON'!A862="","","Piston")</f>
        <v/>
      </c>
      <c r="D818" s="1" t="str">
        <f>IF('🔩 PISTON'!A862="","",'🔩 PISTON'!L862)</f>
        <v/>
      </c>
      <c r="E818" s="1" t="str">
        <f>IF('🔩 PISTON'!A862="","",'🔩 PISTON'!M862)</f>
        <v/>
      </c>
      <c r="F818" s="1" t="str">
        <f>IF('🔩 PISTON'!A862="","",'🔩 PISTON'!N862)</f>
        <v/>
      </c>
      <c r="G818" s="1" t="str">
        <f>IF('🔩 PISTON'!A862="","",'🔩 PISTON'!O862)</f>
        <v/>
      </c>
      <c r="H818" s="1" t="str">
        <f>IF('🔩 PISTON'!A862="","",'🔩 PISTON'!P862)</f>
        <v/>
      </c>
      <c r="I818" s="1" t="str">
        <f>IF('🔩 PISTON'!A862="","",'🔩 PISTON'!Q862)</f>
        <v/>
      </c>
      <c r="J818" s="1" t="str">
        <f>IF('🔩 PISTON'!A862="","",'🔩 PISTON'!D862)</f>
        <v/>
      </c>
      <c r="L818" s="1">
        <f>N(L817)+IF(AND('🔎 TRA CỨU NHANH'!$C$2&lt;&gt;"",OR(ISNUMBER(SEARCH('🔎 TRA CỨU NHANH'!$C$2,$A818)),ISNUMBER(SEARCH('🔎 TRA CỨU NHANH'!$C$2,$B818)))),1,0)</f>
        <v>0</v>
      </c>
      <c r="M818" s="1" t="str">
        <f t="shared" si="24"/>
        <v/>
      </c>
      <c r="N818" s="1">
        <f>N(N817)+IF(AND('💰 BÁO GIÁ'!$C$27&lt;&gt;"",OR(ISNUMBER(SEARCH('💰 BÁO GIÁ'!$C$27,$A818)),ISNUMBER(SEARCH('💰 BÁO GIÁ'!$C$27,$B818)))),1,0)</f>
        <v>0</v>
      </c>
      <c r="O818" s="1" t="str">
        <f t="shared" si="25"/>
        <v/>
      </c>
    </row>
    <row r="819" customHeight="1" spans="1:15">
      <c r="A819" s="1" t="str">
        <f>IF('🔩 PISTON'!A863="","",'🔩 PISTON'!A863)</f>
        <v/>
      </c>
      <c r="B819" s="1" t="str">
        <f>IF('🔩 PISTON'!A863="","","Piston "&amp;'🔩 PISTON'!U863)</f>
        <v/>
      </c>
      <c r="C819" s="1" t="str">
        <f>IF('🔩 PISTON'!A863="","","Piston")</f>
        <v/>
      </c>
      <c r="D819" s="1" t="str">
        <f>IF('🔩 PISTON'!A863="","",'🔩 PISTON'!L863)</f>
        <v/>
      </c>
      <c r="E819" s="1" t="str">
        <f>IF('🔩 PISTON'!A863="","",'🔩 PISTON'!M863)</f>
        <v/>
      </c>
      <c r="F819" s="1" t="str">
        <f>IF('🔩 PISTON'!A863="","",'🔩 PISTON'!N863)</f>
        <v/>
      </c>
      <c r="G819" s="1" t="str">
        <f>IF('🔩 PISTON'!A863="","",'🔩 PISTON'!O863)</f>
        <v/>
      </c>
      <c r="H819" s="1" t="str">
        <f>IF('🔩 PISTON'!A863="","",'🔩 PISTON'!P863)</f>
        <v/>
      </c>
      <c r="I819" s="1" t="str">
        <f>IF('🔩 PISTON'!A863="","",'🔩 PISTON'!Q863)</f>
        <v/>
      </c>
      <c r="J819" s="1" t="str">
        <f>IF('🔩 PISTON'!A863="","",'🔩 PISTON'!D863)</f>
        <v/>
      </c>
      <c r="L819" s="1">
        <f>N(L818)+IF(AND('🔎 TRA CỨU NHANH'!$C$2&lt;&gt;"",OR(ISNUMBER(SEARCH('🔎 TRA CỨU NHANH'!$C$2,$A819)),ISNUMBER(SEARCH('🔎 TRA CỨU NHANH'!$C$2,$B819)))),1,0)</f>
        <v>0</v>
      </c>
      <c r="M819" s="1" t="str">
        <f t="shared" si="24"/>
        <v/>
      </c>
      <c r="N819" s="1">
        <f>N(N818)+IF(AND('💰 BÁO GIÁ'!$C$27&lt;&gt;"",OR(ISNUMBER(SEARCH('💰 BÁO GIÁ'!$C$27,$A819)),ISNUMBER(SEARCH('💰 BÁO GIÁ'!$C$27,$B819)))),1,0)</f>
        <v>0</v>
      </c>
      <c r="O819" s="1" t="str">
        <f t="shared" si="25"/>
        <v/>
      </c>
    </row>
    <row r="820" customHeight="1" spans="1:15">
      <c r="A820" s="1" t="str">
        <f>IF('🔩 PISTON'!A864="","",'🔩 PISTON'!A864)</f>
        <v/>
      </c>
      <c r="B820" s="1" t="str">
        <f>IF('🔩 PISTON'!A864="","","Piston "&amp;'🔩 PISTON'!U864)</f>
        <v/>
      </c>
      <c r="C820" s="1" t="str">
        <f>IF('🔩 PISTON'!A864="","","Piston")</f>
        <v/>
      </c>
      <c r="D820" s="1" t="str">
        <f>IF('🔩 PISTON'!A864="","",'🔩 PISTON'!L864)</f>
        <v/>
      </c>
      <c r="E820" s="1" t="str">
        <f>IF('🔩 PISTON'!A864="","",'🔩 PISTON'!M864)</f>
        <v/>
      </c>
      <c r="F820" s="1" t="str">
        <f>IF('🔩 PISTON'!A864="","",'🔩 PISTON'!N864)</f>
        <v/>
      </c>
      <c r="G820" s="1" t="str">
        <f>IF('🔩 PISTON'!A864="","",'🔩 PISTON'!O864)</f>
        <v/>
      </c>
      <c r="H820" s="1" t="str">
        <f>IF('🔩 PISTON'!A864="","",'🔩 PISTON'!P864)</f>
        <v/>
      </c>
      <c r="I820" s="1" t="str">
        <f>IF('🔩 PISTON'!A864="","",'🔩 PISTON'!Q864)</f>
        <v/>
      </c>
      <c r="J820" s="1" t="str">
        <f>IF('🔩 PISTON'!A864="","",'🔩 PISTON'!D864)</f>
        <v/>
      </c>
      <c r="L820" s="1">
        <f>N(L819)+IF(AND('🔎 TRA CỨU NHANH'!$C$2&lt;&gt;"",OR(ISNUMBER(SEARCH('🔎 TRA CỨU NHANH'!$C$2,$A820)),ISNUMBER(SEARCH('🔎 TRA CỨU NHANH'!$C$2,$B820)))),1,0)</f>
        <v>0</v>
      </c>
      <c r="M820" s="1" t="str">
        <f t="shared" si="24"/>
        <v/>
      </c>
      <c r="N820" s="1">
        <f>N(N819)+IF(AND('💰 BÁO GIÁ'!$C$27&lt;&gt;"",OR(ISNUMBER(SEARCH('💰 BÁO GIÁ'!$C$27,$A820)),ISNUMBER(SEARCH('💰 BÁO GIÁ'!$C$27,$B820)))),1,0)</f>
        <v>0</v>
      </c>
      <c r="O820" s="1" t="str">
        <f t="shared" si="25"/>
        <v/>
      </c>
    </row>
    <row r="821" customHeight="1" spans="1:15">
      <c r="A821" s="1" t="str">
        <f>IF('🔩 PISTON'!A865="","",'🔩 PISTON'!A865)</f>
        <v/>
      </c>
      <c r="B821" s="1" t="str">
        <f>IF('🔩 PISTON'!A865="","","Piston "&amp;'🔩 PISTON'!U865)</f>
        <v/>
      </c>
      <c r="C821" s="1" t="str">
        <f>IF('🔩 PISTON'!A865="","","Piston")</f>
        <v/>
      </c>
      <c r="D821" s="1" t="str">
        <f>IF('🔩 PISTON'!A865="","",'🔩 PISTON'!L865)</f>
        <v/>
      </c>
      <c r="E821" s="1" t="str">
        <f>IF('🔩 PISTON'!A865="","",'🔩 PISTON'!M865)</f>
        <v/>
      </c>
      <c r="F821" s="1" t="str">
        <f>IF('🔩 PISTON'!A865="","",'🔩 PISTON'!N865)</f>
        <v/>
      </c>
      <c r="G821" s="1" t="str">
        <f>IF('🔩 PISTON'!A865="","",'🔩 PISTON'!O865)</f>
        <v/>
      </c>
      <c r="H821" s="1" t="str">
        <f>IF('🔩 PISTON'!A865="","",'🔩 PISTON'!P865)</f>
        <v/>
      </c>
      <c r="I821" s="1" t="str">
        <f>IF('🔩 PISTON'!A865="","",'🔩 PISTON'!Q865)</f>
        <v/>
      </c>
      <c r="J821" s="1" t="str">
        <f>IF('🔩 PISTON'!A865="","",'🔩 PISTON'!D865)</f>
        <v/>
      </c>
      <c r="L821" s="1">
        <f>N(L820)+IF(AND('🔎 TRA CỨU NHANH'!$C$2&lt;&gt;"",OR(ISNUMBER(SEARCH('🔎 TRA CỨU NHANH'!$C$2,$A821)),ISNUMBER(SEARCH('🔎 TRA CỨU NHANH'!$C$2,$B821)))),1,0)</f>
        <v>0</v>
      </c>
      <c r="M821" s="1" t="str">
        <f t="shared" si="24"/>
        <v/>
      </c>
      <c r="N821" s="1">
        <f>N(N820)+IF(AND('💰 BÁO GIÁ'!$C$27&lt;&gt;"",OR(ISNUMBER(SEARCH('💰 BÁO GIÁ'!$C$27,$A821)),ISNUMBER(SEARCH('💰 BÁO GIÁ'!$C$27,$B821)))),1,0)</f>
        <v>0</v>
      </c>
      <c r="O821" s="1" t="str">
        <f t="shared" si="25"/>
        <v/>
      </c>
    </row>
    <row r="822" customHeight="1" spans="1:15">
      <c r="A822" s="1" t="str">
        <f>IF('🔩 PISTON'!A866="","",'🔩 PISTON'!A866)</f>
        <v/>
      </c>
      <c r="B822" s="1" t="str">
        <f>IF('🔩 PISTON'!A866="","","Piston "&amp;'🔩 PISTON'!U866)</f>
        <v/>
      </c>
      <c r="C822" s="1" t="str">
        <f>IF('🔩 PISTON'!A866="","","Piston")</f>
        <v/>
      </c>
      <c r="D822" s="1" t="str">
        <f>IF('🔩 PISTON'!A866="","",'🔩 PISTON'!L866)</f>
        <v/>
      </c>
      <c r="E822" s="1" t="str">
        <f>IF('🔩 PISTON'!A866="","",'🔩 PISTON'!M866)</f>
        <v/>
      </c>
      <c r="F822" s="1" t="str">
        <f>IF('🔩 PISTON'!A866="","",'🔩 PISTON'!N866)</f>
        <v/>
      </c>
      <c r="G822" s="1" t="str">
        <f>IF('🔩 PISTON'!A866="","",'🔩 PISTON'!O866)</f>
        <v/>
      </c>
      <c r="H822" s="1" t="str">
        <f>IF('🔩 PISTON'!A866="","",'🔩 PISTON'!P866)</f>
        <v/>
      </c>
      <c r="I822" s="1" t="str">
        <f>IF('🔩 PISTON'!A866="","",'🔩 PISTON'!Q866)</f>
        <v/>
      </c>
      <c r="J822" s="1" t="str">
        <f>IF('🔩 PISTON'!A866="","",'🔩 PISTON'!D866)</f>
        <v/>
      </c>
      <c r="L822" s="1">
        <f>N(L821)+IF(AND('🔎 TRA CỨU NHANH'!$C$2&lt;&gt;"",OR(ISNUMBER(SEARCH('🔎 TRA CỨU NHANH'!$C$2,$A822)),ISNUMBER(SEARCH('🔎 TRA CỨU NHANH'!$C$2,$B822)))),1,0)</f>
        <v>0</v>
      </c>
      <c r="M822" s="1" t="str">
        <f t="shared" si="24"/>
        <v/>
      </c>
      <c r="N822" s="1">
        <f>N(N821)+IF(AND('💰 BÁO GIÁ'!$C$27&lt;&gt;"",OR(ISNUMBER(SEARCH('💰 BÁO GIÁ'!$C$27,$A822)),ISNUMBER(SEARCH('💰 BÁO GIÁ'!$C$27,$B822)))),1,0)</f>
        <v>0</v>
      </c>
      <c r="O822" s="1" t="str">
        <f t="shared" si="25"/>
        <v/>
      </c>
    </row>
    <row r="823" customHeight="1" spans="1:15">
      <c r="A823" s="1" t="str">
        <f>IF('🔩 PISTON'!A867="","",'🔩 PISTON'!A867)</f>
        <v/>
      </c>
      <c r="B823" s="1" t="str">
        <f>IF('🔩 PISTON'!A867="","","Piston "&amp;'🔩 PISTON'!U867)</f>
        <v/>
      </c>
      <c r="C823" s="1" t="str">
        <f>IF('🔩 PISTON'!A867="","","Piston")</f>
        <v/>
      </c>
      <c r="D823" s="1" t="str">
        <f>IF('🔩 PISTON'!A867="","",'🔩 PISTON'!L867)</f>
        <v/>
      </c>
      <c r="E823" s="1" t="str">
        <f>IF('🔩 PISTON'!A867="","",'🔩 PISTON'!M867)</f>
        <v/>
      </c>
      <c r="F823" s="1" t="str">
        <f>IF('🔩 PISTON'!A867="","",'🔩 PISTON'!N867)</f>
        <v/>
      </c>
      <c r="G823" s="1" t="str">
        <f>IF('🔩 PISTON'!A867="","",'🔩 PISTON'!O867)</f>
        <v/>
      </c>
      <c r="H823" s="1" t="str">
        <f>IF('🔩 PISTON'!A867="","",'🔩 PISTON'!P867)</f>
        <v/>
      </c>
      <c r="I823" s="1" t="str">
        <f>IF('🔩 PISTON'!A867="","",'🔩 PISTON'!Q867)</f>
        <v/>
      </c>
      <c r="J823" s="1" t="str">
        <f>IF('🔩 PISTON'!A867="","",'🔩 PISTON'!D867)</f>
        <v/>
      </c>
      <c r="L823" s="1">
        <f>N(L822)+IF(AND('🔎 TRA CỨU NHANH'!$C$2&lt;&gt;"",OR(ISNUMBER(SEARCH('🔎 TRA CỨU NHANH'!$C$2,$A823)),ISNUMBER(SEARCH('🔎 TRA CỨU NHANH'!$C$2,$B823)))),1,0)</f>
        <v>0</v>
      </c>
      <c r="M823" s="1" t="str">
        <f t="shared" si="24"/>
        <v/>
      </c>
      <c r="N823" s="1">
        <f>N(N822)+IF(AND('💰 BÁO GIÁ'!$C$27&lt;&gt;"",OR(ISNUMBER(SEARCH('💰 BÁO GIÁ'!$C$27,$A823)),ISNUMBER(SEARCH('💰 BÁO GIÁ'!$C$27,$B823)))),1,0)</f>
        <v>0</v>
      </c>
      <c r="O823" s="1" t="str">
        <f t="shared" si="25"/>
        <v/>
      </c>
    </row>
    <row r="824" customHeight="1" spans="1:15">
      <c r="A824" s="1" t="str">
        <f>IF('🔩 PISTON'!A868="","",'🔩 PISTON'!A868)</f>
        <v/>
      </c>
      <c r="B824" s="1" t="str">
        <f>IF('🔩 PISTON'!A868="","","Piston "&amp;'🔩 PISTON'!U868)</f>
        <v/>
      </c>
      <c r="C824" s="1" t="str">
        <f>IF('🔩 PISTON'!A868="","","Piston")</f>
        <v/>
      </c>
      <c r="D824" s="1" t="str">
        <f>IF('🔩 PISTON'!A868="","",'🔩 PISTON'!L868)</f>
        <v/>
      </c>
      <c r="E824" s="1" t="str">
        <f>IF('🔩 PISTON'!A868="","",'🔩 PISTON'!M868)</f>
        <v/>
      </c>
      <c r="F824" s="1" t="str">
        <f>IF('🔩 PISTON'!A868="","",'🔩 PISTON'!N868)</f>
        <v/>
      </c>
      <c r="G824" s="1" t="str">
        <f>IF('🔩 PISTON'!A868="","",'🔩 PISTON'!O868)</f>
        <v/>
      </c>
      <c r="H824" s="1" t="str">
        <f>IF('🔩 PISTON'!A868="","",'🔩 PISTON'!P868)</f>
        <v/>
      </c>
      <c r="I824" s="1" t="str">
        <f>IF('🔩 PISTON'!A868="","",'🔩 PISTON'!Q868)</f>
        <v/>
      </c>
      <c r="J824" s="1" t="str">
        <f>IF('🔩 PISTON'!A868="","",'🔩 PISTON'!D868)</f>
        <v/>
      </c>
      <c r="L824" s="1">
        <f>N(L823)+IF(AND('🔎 TRA CỨU NHANH'!$C$2&lt;&gt;"",OR(ISNUMBER(SEARCH('🔎 TRA CỨU NHANH'!$C$2,$A824)),ISNUMBER(SEARCH('🔎 TRA CỨU NHANH'!$C$2,$B824)))),1,0)</f>
        <v>0</v>
      </c>
      <c r="M824" s="1" t="str">
        <f t="shared" si="24"/>
        <v/>
      </c>
      <c r="N824" s="1">
        <f>N(N823)+IF(AND('💰 BÁO GIÁ'!$C$27&lt;&gt;"",OR(ISNUMBER(SEARCH('💰 BÁO GIÁ'!$C$27,$A824)),ISNUMBER(SEARCH('💰 BÁO GIÁ'!$C$27,$B824)))),1,0)</f>
        <v>0</v>
      </c>
      <c r="O824" s="1" t="str">
        <f t="shared" si="25"/>
        <v/>
      </c>
    </row>
    <row r="825" customHeight="1" spans="1:15">
      <c r="A825" s="1" t="str">
        <f>IF('🔩 PISTON'!A869="","",'🔩 PISTON'!A869)</f>
        <v/>
      </c>
      <c r="B825" s="1" t="str">
        <f>IF('🔩 PISTON'!A869="","","Piston "&amp;'🔩 PISTON'!U869)</f>
        <v/>
      </c>
      <c r="C825" s="1" t="str">
        <f>IF('🔩 PISTON'!A869="","","Piston")</f>
        <v/>
      </c>
      <c r="D825" s="1" t="str">
        <f>IF('🔩 PISTON'!A869="","",'🔩 PISTON'!L869)</f>
        <v/>
      </c>
      <c r="E825" s="1" t="str">
        <f>IF('🔩 PISTON'!A869="","",'🔩 PISTON'!M869)</f>
        <v/>
      </c>
      <c r="F825" s="1" t="str">
        <f>IF('🔩 PISTON'!A869="","",'🔩 PISTON'!N869)</f>
        <v/>
      </c>
      <c r="G825" s="1" t="str">
        <f>IF('🔩 PISTON'!A869="","",'🔩 PISTON'!O869)</f>
        <v/>
      </c>
      <c r="H825" s="1" t="str">
        <f>IF('🔩 PISTON'!A869="","",'🔩 PISTON'!P869)</f>
        <v/>
      </c>
      <c r="I825" s="1" t="str">
        <f>IF('🔩 PISTON'!A869="","",'🔩 PISTON'!Q869)</f>
        <v/>
      </c>
      <c r="J825" s="1" t="str">
        <f>IF('🔩 PISTON'!A869="","",'🔩 PISTON'!D869)</f>
        <v/>
      </c>
      <c r="L825" s="1">
        <f>N(L824)+IF(AND('🔎 TRA CỨU NHANH'!$C$2&lt;&gt;"",OR(ISNUMBER(SEARCH('🔎 TRA CỨU NHANH'!$C$2,$A825)),ISNUMBER(SEARCH('🔎 TRA CỨU NHANH'!$C$2,$B825)))),1,0)</f>
        <v>0</v>
      </c>
      <c r="M825" s="1" t="str">
        <f t="shared" si="24"/>
        <v/>
      </c>
      <c r="N825" s="1">
        <f>N(N824)+IF(AND('💰 BÁO GIÁ'!$C$27&lt;&gt;"",OR(ISNUMBER(SEARCH('💰 BÁO GIÁ'!$C$27,$A825)),ISNUMBER(SEARCH('💰 BÁO GIÁ'!$C$27,$B825)))),1,0)</f>
        <v>0</v>
      </c>
      <c r="O825" s="1" t="str">
        <f t="shared" si="25"/>
        <v/>
      </c>
    </row>
    <row r="826" customHeight="1" spans="1:15">
      <c r="A826" s="1" t="str">
        <f>IF('🔩 PISTON'!A870="","",'🔩 PISTON'!A870)</f>
        <v/>
      </c>
      <c r="B826" s="1" t="str">
        <f>IF('🔩 PISTON'!A870="","","Piston "&amp;'🔩 PISTON'!U870)</f>
        <v/>
      </c>
      <c r="C826" s="1" t="str">
        <f>IF('🔩 PISTON'!A870="","","Piston")</f>
        <v/>
      </c>
      <c r="D826" s="1" t="str">
        <f>IF('🔩 PISTON'!A870="","",'🔩 PISTON'!L870)</f>
        <v/>
      </c>
      <c r="E826" s="1" t="str">
        <f>IF('🔩 PISTON'!A870="","",'🔩 PISTON'!M870)</f>
        <v/>
      </c>
      <c r="F826" s="1" t="str">
        <f>IF('🔩 PISTON'!A870="","",'🔩 PISTON'!N870)</f>
        <v/>
      </c>
      <c r="G826" s="1" t="str">
        <f>IF('🔩 PISTON'!A870="","",'🔩 PISTON'!O870)</f>
        <v/>
      </c>
      <c r="H826" s="1" t="str">
        <f>IF('🔩 PISTON'!A870="","",'🔩 PISTON'!P870)</f>
        <v/>
      </c>
      <c r="I826" s="1" t="str">
        <f>IF('🔩 PISTON'!A870="","",'🔩 PISTON'!Q870)</f>
        <v/>
      </c>
      <c r="J826" s="1" t="str">
        <f>IF('🔩 PISTON'!A870="","",'🔩 PISTON'!D870)</f>
        <v/>
      </c>
      <c r="L826" s="1">
        <f>N(L825)+IF(AND('🔎 TRA CỨU NHANH'!$C$2&lt;&gt;"",OR(ISNUMBER(SEARCH('🔎 TRA CỨU NHANH'!$C$2,$A826)),ISNUMBER(SEARCH('🔎 TRA CỨU NHANH'!$C$2,$B826)))),1,0)</f>
        <v>0</v>
      </c>
      <c r="M826" s="1" t="str">
        <f t="shared" si="24"/>
        <v/>
      </c>
      <c r="N826" s="1">
        <f>N(N825)+IF(AND('💰 BÁO GIÁ'!$C$27&lt;&gt;"",OR(ISNUMBER(SEARCH('💰 BÁO GIÁ'!$C$27,$A826)),ISNUMBER(SEARCH('💰 BÁO GIÁ'!$C$27,$B826)))),1,0)</f>
        <v>0</v>
      </c>
      <c r="O826" s="1" t="str">
        <f t="shared" si="25"/>
        <v/>
      </c>
    </row>
    <row r="827" customHeight="1" spans="1:15">
      <c r="A827" s="1" t="str">
        <f>IF('🔩 PISTON'!A871="","",'🔩 PISTON'!A871)</f>
        <v/>
      </c>
      <c r="B827" s="1" t="str">
        <f>IF('🔩 PISTON'!A871="","","Piston "&amp;'🔩 PISTON'!U871)</f>
        <v/>
      </c>
      <c r="C827" s="1" t="str">
        <f>IF('🔩 PISTON'!A871="","","Piston")</f>
        <v/>
      </c>
      <c r="D827" s="1" t="str">
        <f>IF('🔩 PISTON'!A871="","",'🔩 PISTON'!L871)</f>
        <v/>
      </c>
      <c r="E827" s="1" t="str">
        <f>IF('🔩 PISTON'!A871="","",'🔩 PISTON'!M871)</f>
        <v/>
      </c>
      <c r="F827" s="1" t="str">
        <f>IF('🔩 PISTON'!A871="","",'🔩 PISTON'!N871)</f>
        <v/>
      </c>
      <c r="G827" s="1" t="str">
        <f>IF('🔩 PISTON'!A871="","",'🔩 PISTON'!O871)</f>
        <v/>
      </c>
      <c r="H827" s="1" t="str">
        <f>IF('🔩 PISTON'!A871="","",'🔩 PISTON'!P871)</f>
        <v/>
      </c>
      <c r="I827" s="1" t="str">
        <f>IF('🔩 PISTON'!A871="","",'🔩 PISTON'!Q871)</f>
        <v/>
      </c>
      <c r="J827" s="1" t="str">
        <f>IF('🔩 PISTON'!A871="","",'🔩 PISTON'!D871)</f>
        <v/>
      </c>
      <c r="L827" s="1">
        <f>N(L826)+IF(AND('🔎 TRA CỨU NHANH'!$C$2&lt;&gt;"",OR(ISNUMBER(SEARCH('🔎 TRA CỨU NHANH'!$C$2,$A827)),ISNUMBER(SEARCH('🔎 TRA CỨU NHANH'!$C$2,$B827)))),1,0)</f>
        <v>0</v>
      </c>
      <c r="M827" s="1" t="str">
        <f t="shared" si="24"/>
        <v/>
      </c>
      <c r="N827" s="1">
        <f>N(N826)+IF(AND('💰 BÁO GIÁ'!$C$27&lt;&gt;"",OR(ISNUMBER(SEARCH('💰 BÁO GIÁ'!$C$27,$A827)),ISNUMBER(SEARCH('💰 BÁO GIÁ'!$C$27,$B827)))),1,0)</f>
        <v>0</v>
      </c>
      <c r="O827" s="1" t="str">
        <f t="shared" si="25"/>
        <v/>
      </c>
    </row>
    <row r="828" customHeight="1" spans="1:15">
      <c r="A828" s="1" t="str">
        <f>IF('🔩 PISTON'!A872="","",'🔩 PISTON'!A872)</f>
        <v>HH0459</v>
      </c>
      <c r="B828" s="1" t="str">
        <f>IF('🔩 PISTON'!A872="","","Piston "&amp;'🔩 PISTON'!U872)</f>
        <v>Piston VOLVO BF6M1013/BF4M1013
 TAD721VE/TD720 · ĐK108  - NSP</v>
      </c>
      <c r="C828" s="1" t="str">
        <f>IF('🔩 PISTON'!A872="","","Piston")</f>
        <v>Piston</v>
      </c>
      <c r="D828" s="1" t="str">
        <f>IF('🔩 PISTON'!A872="","",'🔩 PISTON'!L872)</f>
        <v>Bộ 6</v>
      </c>
      <c r="E828" s="1">
        <f>IF('🔩 PISTON'!A872="","",'🔩 PISTON'!M872)</f>
        <v>0</v>
      </c>
      <c r="F828" s="1">
        <f>IF('🔩 PISTON'!A872="","",'🔩 PISTON'!N872)</f>
        <v>0</v>
      </c>
      <c r="G828" s="1">
        <f>IF('🔩 PISTON'!A872="","",'🔩 PISTON'!O872)</f>
        <v>0</v>
      </c>
      <c r="H828" s="1">
        <f>IF('🔩 PISTON'!A872="","",'🔩 PISTON'!P872)</f>
        <v>0</v>
      </c>
      <c r="I828" s="1">
        <f>IF('🔩 PISTON'!A872="","",'🔩 PISTON'!Q872)</f>
        <v>0</v>
      </c>
      <c r="J828" s="1">
        <f>IF('🔩 PISTON'!A872="","",'🔩 PISTON'!D872)</f>
        <v>108</v>
      </c>
      <c r="L828" s="1">
        <f>N(L827)+IF(AND('🔎 TRA CỨU NHANH'!$C$2&lt;&gt;"",OR(ISNUMBER(SEARCH('🔎 TRA CỨU NHANH'!$C$2,$A828)),ISNUMBER(SEARCH('🔎 TRA CỨU NHANH'!$C$2,$B828)))),1,0)</f>
        <v>0</v>
      </c>
      <c r="M828" s="1" t="str">
        <f t="shared" si="24"/>
        <v/>
      </c>
      <c r="N828" s="1">
        <f>N(N827)+IF(AND('💰 BÁO GIÁ'!$C$27&lt;&gt;"",OR(ISNUMBER(SEARCH('💰 BÁO GIÁ'!$C$27,$A828)),ISNUMBER(SEARCH('💰 BÁO GIÁ'!$C$27,$B828)))),1,0)</f>
        <v>0</v>
      </c>
      <c r="O828" s="1" t="str">
        <f t="shared" si="25"/>
        <v/>
      </c>
    </row>
    <row r="829" customHeight="1" spans="1:15">
      <c r="A829" s="1" t="str">
        <f>IF('🔩 PISTON'!A873="","",'🔩 PISTON'!A873)</f>
        <v/>
      </c>
      <c r="B829" s="1" t="str">
        <f>IF('🔩 PISTON'!A873="","","Piston "&amp;'🔩 PISTON'!U873)</f>
        <v/>
      </c>
      <c r="C829" s="1" t="str">
        <f>IF('🔩 PISTON'!A873="","","Piston")</f>
        <v/>
      </c>
      <c r="D829" s="1" t="str">
        <f>IF('🔩 PISTON'!A873="","",'🔩 PISTON'!L873)</f>
        <v/>
      </c>
      <c r="E829" s="1" t="str">
        <f>IF('🔩 PISTON'!A873="","",'🔩 PISTON'!M873)</f>
        <v/>
      </c>
      <c r="F829" s="1" t="str">
        <f>IF('🔩 PISTON'!A873="","",'🔩 PISTON'!N873)</f>
        <v/>
      </c>
      <c r="G829" s="1" t="str">
        <f>IF('🔩 PISTON'!A873="","",'🔩 PISTON'!O873)</f>
        <v/>
      </c>
      <c r="H829" s="1" t="str">
        <f>IF('🔩 PISTON'!A873="","",'🔩 PISTON'!P873)</f>
        <v/>
      </c>
      <c r="I829" s="1" t="str">
        <f>IF('🔩 PISTON'!A873="","",'🔩 PISTON'!Q873)</f>
        <v/>
      </c>
      <c r="J829" s="1" t="str">
        <f>IF('🔩 PISTON'!A873="","",'🔩 PISTON'!D873)</f>
        <v/>
      </c>
      <c r="L829" s="1">
        <f>N(L828)+IF(AND('🔎 TRA CỨU NHANH'!$C$2&lt;&gt;"",OR(ISNUMBER(SEARCH('🔎 TRA CỨU NHANH'!$C$2,$A829)),ISNUMBER(SEARCH('🔎 TRA CỨU NHANH'!$C$2,$B829)))),1,0)</f>
        <v>0</v>
      </c>
      <c r="M829" s="1" t="str">
        <f t="shared" si="24"/>
        <v/>
      </c>
      <c r="N829" s="1">
        <f>N(N828)+IF(AND('💰 BÁO GIÁ'!$C$27&lt;&gt;"",OR(ISNUMBER(SEARCH('💰 BÁO GIÁ'!$C$27,$A829)),ISNUMBER(SEARCH('💰 BÁO GIÁ'!$C$27,$B829)))),1,0)</f>
        <v>0</v>
      </c>
      <c r="O829" s="1" t="str">
        <f t="shared" si="25"/>
        <v/>
      </c>
    </row>
    <row r="830" customHeight="1" spans="1:15">
      <c r="A830" s="1" t="str">
        <f>IF('🔩 PISTON'!A874="","",'🔩 PISTON'!A874)</f>
        <v/>
      </c>
      <c r="B830" s="1" t="str">
        <f>IF('🔩 PISTON'!A874="","","Piston "&amp;'🔩 PISTON'!U874)</f>
        <v/>
      </c>
      <c r="C830" s="1" t="str">
        <f>IF('🔩 PISTON'!A874="","","Piston")</f>
        <v/>
      </c>
      <c r="D830" s="1" t="str">
        <f>IF('🔩 PISTON'!A874="","",'🔩 PISTON'!L874)</f>
        <v/>
      </c>
      <c r="E830" s="1" t="str">
        <f>IF('🔩 PISTON'!A874="","",'🔩 PISTON'!M874)</f>
        <v/>
      </c>
      <c r="F830" s="1" t="str">
        <f>IF('🔩 PISTON'!A874="","",'🔩 PISTON'!N874)</f>
        <v/>
      </c>
      <c r="G830" s="1" t="str">
        <f>IF('🔩 PISTON'!A874="","",'🔩 PISTON'!O874)</f>
        <v/>
      </c>
      <c r="H830" s="1" t="str">
        <f>IF('🔩 PISTON'!A874="","",'🔩 PISTON'!P874)</f>
        <v/>
      </c>
      <c r="I830" s="1" t="str">
        <f>IF('🔩 PISTON'!A874="","",'🔩 PISTON'!Q874)</f>
        <v/>
      </c>
      <c r="J830" s="1" t="str">
        <f>IF('🔩 PISTON'!A874="","",'🔩 PISTON'!D874)</f>
        <v/>
      </c>
      <c r="L830" s="1">
        <f>N(L829)+IF(AND('🔎 TRA CỨU NHANH'!$C$2&lt;&gt;"",OR(ISNUMBER(SEARCH('🔎 TRA CỨU NHANH'!$C$2,$A830)),ISNUMBER(SEARCH('🔎 TRA CỨU NHANH'!$C$2,$B830)))),1,0)</f>
        <v>0</v>
      </c>
      <c r="M830" s="1" t="str">
        <f t="shared" si="24"/>
        <v/>
      </c>
      <c r="N830" s="1">
        <f>N(N829)+IF(AND('💰 BÁO GIÁ'!$C$27&lt;&gt;"",OR(ISNUMBER(SEARCH('💰 BÁO GIÁ'!$C$27,$A830)),ISNUMBER(SEARCH('💰 BÁO GIÁ'!$C$27,$B830)))),1,0)</f>
        <v>0</v>
      </c>
      <c r="O830" s="1" t="str">
        <f t="shared" si="25"/>
        <v/>
      </c>
    </row>
    <row r="831" customHeight="1" spans="1:15">
      <c r="A831" s="1" t="str">
        <f>IF('🔩 PISTON'!A875="","",'🔩 PISTON'!A875)</f>
        <v/>
      </c>
      <c r="B831" s="1" t="str">
        <f>IF('🔩 PISTON'!A875="","","Piston "&amp;'🔩 PISTON'!U875)</f>
        <v/>
      </c>
      <c r="C831" s="1" t="str">
        <f>IF('🔩 PISTON'!A875="","","Piston")</f>
        <v/>
      </c>
      <c r="D831" s="1" t="str">
        <f>IF('🔩 PISTON'!A875="","",'🔩 PISTON'!L875)</f>
        <v/>
      </c>
      <c r="E831" s="1" t="str">
        <f>IF('🔩 PISTON'!A875="","",'🔩 PISTON'!M875)</f>
        <v/>
      </c>
      <c r="F831" s="1" t="str">
        <f>IF('🔩 PISTON'!A875="","",'🔩 PISTON'!N875)</f>
        <v/>
      </c>
      <c r="G831" s="1" t="str">
        <f>IF('🔩 PISTON'!A875="","",'🔩 PISTON'!O875)</f>
        <v/>
      </c>
      <c r="H831" s="1" t="str">
        <f>IF('🔩 PISTON'!A875="","",'🔩 PISTON'!P875)</f>
        <v/>
      </c>
      <c r="I831" s="1" t="str">
        <f>IF('🔩 PISTON'!A875="","",'🔩 PISTON'!Q875)</f>
        <v/>
      </c>
      <c r="J831" s="1" t="str">
        <f>IF('🔩 PISTON'!A875="","",'🔩 PISTON'!D875)</f>
        <v/>
      </c>
      <c r="L831" s="1">
        <f>N(L830)+IF(AND('🔎 TRA CỨU NHANH'!$C$2&lt;&gt;"",OR(ISNUMBER(SEARCH('🔎 TRA CỨU NHANH'!$C$2,$A831)),ISNUMBER(SEARCH('🔎 TRA CỨU NHANH'!$C$2,$B831)))),1,0)</f>
        <v>0</v>
      </c>
      <c r="M831" s="1" t="str">
        <f t="shared" si="24"/>
        <v/>
      </c>
      <c r="N831" s="1">
        <f>N(N830)+IF(AND('💰 BÁO GIÁ'!$C$27&lt;&gt;"",OR(ISNUMBER(SEARCH('💰 BÁO GIÁ'!$C$27,$A831)),ISNUMBER(SEARCH('💰 BÁO GIÁ'!$C$27,$B831)))),1,0)</f>
        <v>0</v>
      </c>
      <c r="O831" s="1" t="str">
        <f t="shared" si="25"/>
        <v/>
      </c>
    </row>
    <row r="832" customHeight="1" spans="1:15">
      <c r="A832" s="1" t="str">
        <f>IF('🔩 PISTON'!A876="","",'🔩 PISTON'!A876)</f>
        <v/>
      </c>
      <c r="B832" s="1" t="str">
        <f>IF('🔩 PISTON'!A876="","","Piston "&amp;'🔩 PISTON'!U876)</f>
        <v/>
      </c>
      <c r="C832" s="1" t="str">
        <f>IF('🔩 PISTON'!A876="","","Piston")</f>
        <v/>
      </c>
      <c r="D832" s="1" t="str">
        <f>IF('🔩 PISTON'!A876="","",'🔩 PISTON'!L876)</f>
        <v/>
      </c>
      <c r="E832" s="1" t="str">
        <f>IF('🔩 PISTON'!A876="","",'🔩 PISTON'!M876)</f>
        <v/>
      </c>
      <c r="F832" s="1" t="str">
        <f>IF('🔩 PISTON'!A876="","",'🔩 PISTON'!N876)</f>
        <v/>
      </c>
      <c r="G832" s="1" t="str">
        <f>IF('🔩 PISTON'!A876="","",'🔩 PISTON'!O876)</f>
        <v/>
      </c>
      <c r="H832" s="1" t="str">
        <f>IF('🔩 PISTON'!A876="","",'🔩 PISTON'!P876)</f>
        <v/>
      </c>
      <c r="I832" s="1" t="str">
        <f>IF('🔩 PISTON'!A876="","",'🔩 PISTON'!Q876)</f>
        <v/>
      </c>
      <c r="J832" s="1" t="str">
        <f>IF('🔩 PISTON'!A876="","",'🔩 PISTON'!D876)</f>
        <v/>
      </c>
      <c r="L832" s="1">
        <f>N(L831)+IF(AND('🔎 TRA CỨU NHANH'!$C$2&lt;&gt;"",OR(ISNUMBER(SEARCH('🔎 TRA CỨU NHANH'!$C$2,$A832)),ISNUMBER(SEARCH('🔎 TRA CỨU NHANH'!$C$2,$B832)))),1,0)</f>
        <v>0</v>
      </c>
      <c r="M832" s="1" t="str">
        <f t="shared" si="24"/>
        <v/>
      </c>
      <c r="N832" s="1">
        <f>N(N831)+IF(AND('💰 BÁO GIÁ'!$C$27&lt;&gt;"",OR(ISNUMBER(SEARCH('💰 BÁO GIÁ'!$C$27,$A832)),ISNUMBER(SEARCH('💰 BÁO GIÁ'!$C$27,$B832)))),1,0)</f>
        <v>0</v>
      </c>
      <c r="O832" s="1" t="str">
        <f t="shared" si="25"/>
        <v/>
      </c>
    </row>
    <row r="833" customHeight="1" spans="1:15">
      <c r="A833" s="1" t="str">
        <f>IF('🔩 PISTON'!A877="","",'🔩 PISTON'!A877)</f>
        <v/>
      </c>
      <c r="B833" s="1" t="str">
        <f>IF('🔩 PISTON'!A877="","","Piston "&amp;'🔩 PISTON'!U877)</f>
        <v/>
      </c>
      <c r="C833" s="1" t="str">
        <f>IF('🔩 PISTON'!A877="","","Piston")</f>
        <v/>
      </c>
      <c r="D833" s="1" t="str">
        <f>IF('🔩 PISTON'!A877="","",'🔩 PISTON'!L877)</f>
        <v/>
      </c>
      <c r="E833" s="1" t="str">
        <f>IF('🔩 PISTON'!A877="","",'🔩 PISTON'!M877)</f>
        <v/>
      </c>
      <c r="F833" s="1" t="str">
        <f>IF('🔩 PISTON'!A877="","",'🔩 PISTON'!N877)</f>
        <v/>
      </c>
      <c r="G833" s="1" t="str">
        <f>IF('🔩 PISTON'!A877="","",'🔩 PISTON'!O877)</f>
        <v/>
      </c>
      <c r="H833" s="1" t="str">
        <f>IF('🔩 PISTON'!A877="","",'🔩 PISTON'!P877)</f>
        <v/>
      </c>
      <c r="I833" s="1" t="str">
        <f>IF('🔩 PISTON'!A877="","",'🔩 PISTON'!Q877)</f>
        <v/>
      </c>
      <c r="J833" s="1" t="str">
        <f>IF('🔩 PISTON'!A877="","",'🔩 PISTON'!D877)</f>
        <v/>
      </c>
      <c r="L833" s="1">
        <f>N(L832)+IF(AND('🔎 TRA CỨU NHANH'!$C$2&lt;&gt;"",OR(ISNUMBER(SEARCH('🔎 TRA CỨU NHANH'!$C$2,$A833)),ISNUMBER(SEARCH('🔎 TRA CỨU NHANH'!$C$2,$B833)))),1,0)</f>
        <v>0</v>
      </c>
      <c r="M833" s="1" t="str">
        <f t="shared" si="24"/>
        <v/>
      </c>
      <c r="N833" s="1">
        <f>N(N832)+IF(AND('💰 BÁO GIÁ'!$C$27&lt;&gt;"",OR(ISNUMBER(SEARCH('💰 BÁO GIÁ'!$C$27,$A833)),ISNUMBER(SEARCH('💰 BÁO GIÁ'!$C$27,$B833)))),1,0)</f>
        <v>0</v>
      </c>
      <c r="O833" s="1" t="str">
        <f t="shared" si="25"/>
        <v/>
      </c>
    </row>
    <row r="834" customHeight="1" spans="1:15">
      <c r="A834" s="1" t="str">
        <f>IF('🔩 PISTON'!A878="","",'🔩 PISTON'!A878)</f>
        <v/>
      </c>
      <c r="B834" s="1" t="str">
        <f>IF('🔩 PISTON'!A878="","","Piston "&amp;'🔩 PISTON'!U878)</f>
        <v/>
      </c>
      <c r="C834" s="1" t="str">
        <f>IF('🔩 PISTON'!A878="","","Piston")</f>
        <v/>
      </c>
      <c r="D834" s="1" t="str">
        <f>IF('🔩 PISTON'!A878="","",'🔩 PISTON'!L878)</f>
        <v/>
      </c>
      <c r="E834" s="1" t="str">
        <f>IF('🔩 PISTON'!A878="","",'🔩 PISTON'!M878)</f>
        <v/>
      </c>
      <c r="F834" s="1" t="str">
        <f>IF('🔩 PISTON'!A878="","",'🔩 PISTON'!N878)</f>
        <v/>
      </c>
      <c r="G834" s="1" t="str">
        <f>IF('🔩 PISTON'!A878="","",'🔩 PISTON'!O878)</f>
        <v/>
      </c>
      <c r="H834" s="1" t="str">
        <f>IF('🔩 PISTON'!A878="","",'🔩 PISTON'!P878)</f>
        <v/>
      </c>
      <c r="I834" s="1" t="str">
        <f>IF('🔩 PISTON'!A878="","",'🔩 PISTON'!Q878)</f>
        <v/>
      </c>
      <c r="J834" s="1" t="str">
        <f>IF('🔩 PISTON'!A878="","",'🔩 PISTON'!D878)</f>
        <v/>
      </c>
      <c r="L834" s="1">
        <f>N(L833)+IF(AND('🔎 TRA CỨU NHANH'!$C$2&lt;&gt;"",OR(ISNUMBER(SEARCH('🔎 TRA CỨU NHANH'!$C$2,$A834)),ISNUMBER(SEARCH('🔎 TRA CỨU NHANH'!$C$2,$B834)))),1,0)</f>
        <v>0</v>
      </c>
      <c r="M834" s="1" t="str">
        <f t="shared" ref="M834:M897" si="26">IF(L834&gt;N(L833),L834,"")</f>
        <v/>
      </c>
      <c r="N834" s="1">
        <f>N(N833)+IF(AND('💰 BÁO GIÁ'!$C$27&lt;&gt;"",OR(ISNUMBER(SEARCH('💰 BÁO GIÁ'!$C$27,$A834)),ISNUMBER(SEARCH('💰 BÁO GIÁ'!$C$27,$B834)))),1,0)</f>
        <v>0</v>
      </c>
      <c r="O834" s="1" t="str">
        <f t="shared" ref="O834:O897" si="27">IF(N834&gt;N(N833),N834,"")</f>
        <v/>
      </c>
    </row>
    <row r="835" customHeight="1" spans="1:15">
      <c r="A835" s="1" t="str">
        <f>IF('🔩 PISTON'!A879="","",'🔩 PISTON'!A879)</f>
        <v/>
      </c>
      <c r="B835" s="1" t="str">
        <f>IF('🔩 PISTON'!A879="","","Piston "&amp;'🔩 PISTON'!U879)</f>
        <v/>
      </c>
      <c r="C835" s="1" t="str">
        <f>IF('🔩 PISTON'!A879="","","Piston")</f>
        <v/>
      </c>
      <c r="D835" s="1" t="str">
        <f>IF('🔩 PISTON'!A879="","",'🔩 PISTON'!L879)</f>
        <v/>
      </c>
      <c r="E835" s="1" t="str">
        <f>IF('🔩 PISTON'!A879="","",'🔩 PISTON'!M879)</f>
        <v/>
      </c>
      <c r="F835" s="1" t="str">
        <f>IF('🔩 PISTON'!A879="","",'🔩 PISTON'!N879)</f>
        <v/>
      </c>
      <c r="G835" s="1" t="str">
        <f>IF('🔩 PISTON'!A879="","",'🔩 PISTON'!O879)</f>
        <v/>
      </c>
      <c r="H835" s="1" t="str">
        <f>IF('🔩 PISTON'!A879="","",'🔩 PISTON'!P879)</f>
        <v/>
      </c>
      <c r="I835" s="1" t="str">
        <f>IF('🔩 PISTON'!A879="","",'🔩 PISTON'!Q879)</f>
        <v/>
      </c>
      <c r="J835" s="1" t="str">
        <f>IF('🔩 PISTON'!A879="","",'🔩 PISTON'!D879)</f>
        <v/>
      </c>
      <c r="L835" s="1">
        <f>N(L834)+IF(AND('🔎 TRA CỨU NHANH'!$C$2&lt;&gt;"",OR(ISNUMBER(SEARCH('🔎 TRA CỨU NHANH'!$C$2,$A835)),ISNUMBER(SEARCH('🔎 TRA CỨU NHANH'!$C$2,$B835)))),1,0)</f>
        <v>0</v>
      </c>
      <c r="M835" s="1" t="str">
        <f t="shared" si="26"/>
        <v/>
      </c>
      <c r="N835" s="1">
        <f>N(N834)+IF(AND('💰 BÁO GIÁ'!$C$27&lt;&gt;"",OR(ISNUMBER(SEARCH('💰 BÁO GIÁ'!$C$27,$A835)),ISNUMBER(SEARCH('💰 BÁO GIÁ'!$C$27,$B835)))),1,0)</f>
        <v>0</v>
      </c>
      <c r="O835" s="1" t="str">
        <f t="shared" si="27"/>
        <v/>
      </c>
    </row>
    <row r="836" customHeight="1" spans="1:15">
      <c r="A836" s="1" t="str">
        <f>IF('🔩 PISTON'!A880="","",'🔩 PISTON'!A880)</f>
        <v/>
      </c>
      <c r="B836" s="1" t="str">
        <f>IF('🔩 PISTON'!A880="","","Piston "&amp;'🔩 PISTON'!U880)</f>
        <v/>
      </c>
      <c r="C836" s="1" t="str">
        <f>IF('🔩 PISTON'!A880="","","Piston")</f>
        <v/>
      </c>
      <c r="D836" s="1" t="str">
        <f>IF('🔩 PISTON'!A880="","",'🔩 PISTON'!L880)</f>
        <v/>
      </c>
      <c r="E836" s="1" t="str">
        <f>IF('🔩 PISTON'!A880="","",'🔩 PISTON'!M880)</f>
        <v/>
      </c>
      <c r="F836" s="1" t="str">
        <f>IF('🔩 PISTON'!A880="","",'🔩 PISTON'!N880)</f>
        <v/>
      </c>
      <c r="G836" s="1" t="str">
        <f>IF('🔩 PISTON'!A880="","",'🔩 PISTON'!O880)</f>
        <v/>
      </c>
      <c r="H836" s="1" t="str">
        <f>IF('🔩 PISTON'!A880="","",'🔩 PISTON'!P880)</f>
        <v/>
      </c>
      <c r="I836" s="1" t="str">
        <f>IF('🔩 PISTON'!A880="","",'🔩 PISTON'!Q880)</f>
        <v/>
      </c>
      <c r="J836" s="1" t="str">
        <f>IF('🔩 PISTON'!A880="","",'🔩 PISTON'!D880)</f>
        <v/>
      </c>
      <c r="L836" s="1">
        <f>N(L835)+IF(AND('🔎 TRA CỨU NHANH'!$C$2&lt;&gt;"",OR(ISNUMBER(SEARCH('🔎 TRA CỨU NHANH'!$C$2,$A836)),ISNUMBER(SEARCH('🔎 TRA CỨU NHANH'!$C$2,$B836)))),1,0)</f>
        <v>0</v>
      </c>
      <c r="M836" s="1" t="str">
        <f t="shared" si="26"/>
        <v/>
      </c>
      <c r="N836" s="1">
        <f>N(N835)+IF(AND('💰 BÁO GIÁ'!$C$27&lt;&gt;"",OR(ISNUMBER(SEARCH('💰 BÁO GIÁ'!$C$27,$A836)),ISNUMBER(SEARCH('💰 BÁO GIÁ'!$C$27,$B836)))),1,0)</f>
        <v>0</v>
      </c>
      <c r="O836" s="1" t="str">
        <f t="shared" si="27"/>
        <v/>
      </c>
    </row>
    <row r="837" customHeight="1" spans="1:15">
      <c r="A837" s="1" t="str">
        <f>IF('🔩 PISTON'!A881="","",'🔩 PISTON'!A881)</f>
        <v/>
      </c>
      <c r="B837" s="1" t="str">
        <f>IF('🔩 PISTON'!A881="","","Piston "&amp;'🔩 PISTON'!U881)</f>
        <v/>
      </c>
      <c r="C837" s="1" t="str">
        <f>IF('🔩 PISTON'!A881="","","Piston")</f>
        <v/>
      </c>
      <c r="D837" s="1" t="str">
        <f>IF('🔩 PISTON'!A881="","",'🔩 PISTON'!L881)</f>
        <v/>
      </c>
      <c r="E837" s="1" t="str">
        <f>IF('🔩 PISTON'!A881="","",'🔩 PISTON'!M881)</f>
        <v/>
      </c>
      <c r="F837" s="1" t="str">
        <f>IF('🔩 PISTON'!A881="","",'🔩 PISTON'!N881)</f>
        <v/>
      </c>
      <c r="G837" s="1" t="str">
        <f>IF('🔩 PISTON'!A881="","",'🔩 PISTON'!O881)</f>
        <v/>
      </c>
      <c r="H837" s="1" t="str">
        <f>IF('🔩 PISTON'!A881="","",'🔩 PISTON'!P881)</f>
        <v/>
      </c>
      <c r="I837" s="1" t="str">
        <f>IF('🔩 PISTON'!A881="","",'🔩 PISTON'!Q881)</f>
        <v/>
      </c>
      <c r="J837" s="1" t="str">
        <f>IF('🔩 PISTON'!A881="","",'🔩 PISTON'!D881)</f>
        <v/>
      </c>
      <c r="L837" s="1">
        <f>N(L836)+IF(AND('🔎 TRA CỨU NHANH'!$C$2&lt;&gt;"",OR(ISNUMBER(SEARCH('🔎 TRA CỨU NHANH'!$C$2,$A837)),ISNUMBER(SEARCH('🔎 TRA CỨU NHANH'!$C$2,$B837)))),1,0)</f>
        <v>0</v>
      </c>
      <c r="M837" s="1" t="str">
        <f t="shared" si="26"/>
        <v/>
      </c>
      <c r="N837" s="1">
        <f>N(N836)+IF(AND('💰 BÁO GIÁ'!$C$27&lt;&gt;"",OR(ISNUMBER(SEARCH('💰 BÁO GIÁ'!$C$27,$A837)),ISNUMBER(SEARCH('💰 BÁO GIÁ'!$C$27,$B837)))),1,0)</f>
        <v>0</v>
      </c>
      <c r="O837" s="1" t="str">
        <f t="shared" si="27"/>
        <v/>
      </c>
    </row>
    <row r="838" customHeight="1" spans="1:15">
      <c r="A838" s="1" t="str">
        <f>IF('🔩 PISTON'!A882="","",'🔩 PISTON'!A882)</f>
        <v/>
      </c>
      <c r="B838" s="1" t="str">
        <f>IF('🔩 PISTON'!A882="","","Piston "&amp;'🔩 PISTON'!U882)</f>
        <v/>
      </c>
      <c r="C838" s="1" t="str">
        <f>IF('🔩 PISTON'!A882="","","Piston")</f>
        <v/>
      </c>
      <c r="D838" s="1" t="str">
        <f>IF('🔩 PISTON'!A882="","",'🔩 PISTON'!L882)</f>
        <v/>
      </c>
      <c r="E838" s="1" t="str">
        <f>IF('🔩 PISTON'!A882="","",'🔩 PISTON'!M882)</f>
        <v/>
      </c>
      <c r="F838" s="1" t="str">
        <f>IF('🔩 PISTON'!A882="","",'🔩 PISTON'!N882)</f>
        <v/>
      </c>
      <c r="G838" s="1" t="str">
        <f>IF('🔩 PISTON'!A882="","",'🔩 PISTON'!O882)</f>
        <v/>
      </c>
      <c r="H838" s="1" t="str">
        <f>IF('🔩 PISTON'!A882="","",'🔩 PISTON'!P882)</f>
        <v/>
      </c>
      <c r="I838" s="1" t="str">
        <f>IF('🔩 PISTON'!A882="","",'🔩 PISTON'!Q882)</f>
        <v/>
      </c>
      <c r="J838" s="1" t="str">
        <f>IF('🔩 PISTON'!A882="","",'🔩 PISTON'!D882)</f>
        <v/>
      </c>
      <c r="L838" s="1">
        <f>N(L837)+IF(AND('🔎 TRA CỨU NHANH'!$C$2&lt;&gt;"",OR(ISNUMBER(SEARCH('🔎 TRA CỨU NHANH'!$C$2,$A838)),ISNUMBER(SEARCH('🔎 TRA CỨU NHANH'!$C$2,$B838)))),1,0)</f>
        <v>0</v>
      </c>
      <c r="M838" s="1" t="str">
        <f t="shared" si="26"/>
        <v/>
      </c>
      <c r="N838" s="1">
        <f>N(N837)+IF(AND('💰 BÁO GIÁ'!$C$27&lt;&gt;"",OR(ISNUMBER(SEARCH('💰 BÁO GIÁ'!$C$27,$A838)),ISNUMBER(SEARCH('💰 BÁO GIÁ'!$C$27,$B838)))),1,0)</f>
        <v>0</v>
      </c>
      <c r="O838" s="1" t="str">
        <f t="shared" si="27"/>
        <v/>
      </c>
    </row>
    <row r="839" customHeight="1" spans="1:15">
      <c r="A839" s="1" t="str">
        <f>IF('🔩 PISTON'!A883="","",'🔩 PISTON'!A883)</f>
        <v/>
      </c>
      <c r="B839" s="1" t="str">
        <f>IF('🔩 PISTON'!A883="","","Piston "&amp;'🔩 PISTON'!U883)</f>
        <v/>
      </c>
      <c r="C839" s="1" t="str">
        <f>IF('🔩 PISTON'!A883="","","Piston")</f>
        <v/>
      </c>
      <c r="D839" s="1" t="str">
        <f>IF('🔩 PISTON'!A883="","",'🔩 PISTON'!L883)</f>
        <v/>
      </c>
      <c r="E839" s="1" t="str">
        <f>IF('🔩 PISTON'!A883="","",'🔩 PISTON'!M883)</f>
        <v/>
      </c>
      <c r="F839" s="1" t="str">
        <f>IF('🔩 PISTON'!A883="","",'🔩 PISTON'!N883)</f>
        <v/>
      </c>
      <c r="G839" s="1" t="str">
        <f>IF('🔩 PISTON'!A883="","",'🔩 PISTON'!O883)</f>
        <v/>
      </c>
      <c r="H839" s="1" t="str">
        <f>IF('🔩 PISTON'!A883="","",'🔩 PISTON'!P883)</f>
        <v/>
      </c>
      <c r="I839" s="1" t="str">
        <f>IF('🔩 PISTON'!A883="","",'🔩 PISTON'!Q883)</f>
        <v/>
      </c>
      <c r="J839" s="1" t="str">
        <f>IF('🔩 PISTON'!A883="","",'🔩 PISTON'!D883)</f>
        <v/>
      </c>
      <c r="L839" s="1">
        <f>N(L838)+IF(AND('🔎 TRA CỨU NHANH'!$C$2&lt;&gt;"",OR(ISNUMBER(SEARCH('🔎 TRA CỨU NHANH'!$C$2,$A839)),ISNUMBER(SEARCH('🔎 TRA CỨU NHANH'!$C$2,$B839)))),1,0)</f>
        <v>0</v>
      </c>
      <c r="M839" s="1" t="str">
        <f t="shared" si="26"/>
        <v/>
      </c>
      <c r="N839" s="1">
        <f>N(N838)+IF(AND('💰 BÁO GIÁ'!$C$27&lt;&gt;"",OR(ISNUMBER(SEARCH('💰 BÁO GIÁ'!$C$27,$A839)),ISNUMBER(SEARCH('💰 BÁO GIÁ'!$C$27,$B839)))),1,0)</f>
        <v>0</v>
      </c>
      <c r="O839" s="1" t="str">
        <f t="shared" si="27"/>
        <v/>
      </c>
    </row>
    <row r="840" customHeight="1" spans="1:15">
      <c r="A840" s="1" t="str">
        <f>IF('🔩 PISTON'!A884="","",'🔩 PISTON'!A884)</f>
        <v/>
      </c>
      <c r="B840" s="1" t="str">
        <f>IF('🔩 PISTON'!A884="","","Piston "&amp;'🔩 PISTON'!U884)</f>
        <v/>
      </c>
      <c r="C840" s="1" t="str">
        <f>IF('🔩 PISTON'!A884="","","Piston")</f>
        <v/>
      </c>
      <c r="D840" s="1" t="str">
        <f>IF('🔩 PISTON'!A884="","",'🔩 PISTON'!L884)</f>
        <v/>
      </c>
      <c r="E840" s="1" t="str">
        <f>IF('🔩 PISTON'!A884="","",'🔩 PISTON'!M884)</f>
        <v/>
      </c>
      <c r="F840" s="1" t="str">
        <f>IF('🔩 PISTON'!A884="","",'🔩 PISTON'!N884)</f>
        <v/>
      </c>
      <c r="G840" s="1" t="str">
        <f>IF('🔩 PISTON'!A884="","",'🔩 PISTON'!O884)</f>
        <v/>
      </c>
      <c r="H840" s="1" t="str">
        <f>IF('🔩 PISTON'!A884="","",'🔩 PISTON'!P884)</f>
        <v/>
      </c>
      <c r="I840" s="1" t="str">
        <f>IF('🔩 PISTON'!A884="","",'🔩 PISTON'!Q884)</f>
        <v/>
      </c>
      <c r="J840" s="1" t="str">
        <f>IF('🔩 PISTON'!A884="","",'🔩 PISTON'!D884)</f>
        <v/>
      </c>
      <c r="L840" s="1">
        <f>N(L839)+IF(AND('🔎 TRA CỨU NHANH'!$C$2&lt;&gt;"",OR(ISNUMBER(SEARCH('🔎 TRA CỨU NHANH'!$C$2,$A840)),ISNUMBER(SEARCH('🔎 TRA CỨU NHANH'!$C$2,$B840)))),1,0)</f>
        <v>0</v>
      </c>
      <c r="M840" s="1" t="str">
        <f t="shared" si="26"/>
        <v/>
      </c>
      <c r="N840" s="1">
        <f>N(N839)+IF(AND('💰 BÁO GIÁ'!$C$27&lt;&gt;"",OR(ISNUMBER(SEARCH('💰 BÁO GIÁ'!$C$27,$A840)),ISNUMBER(SEARCH('💰 BÁO GIÁ'!$C$27,$B840)))),1,0)</f>
        <v>0</v>
      </c>
      <c r="O840" s="1" t="str">
        <f t="shared" si="27"/>
        <v/>
      </c>
    </row>
    <row r="841" customHeight="1" spans="1:15">
      <c r="A841" s="1" t="str">
        <f>IF('🔩 PISTON'!A885="","",'🔩 PISTON'!A885)</f>
        <v/>
      </c>
      <c r="B841" s="1" t="str">
        <f>IF('🔩 PISTON'!A885="","","Piston "&amp;'🔩 PISTON'!U885)</f>
        <v/>
      </c>
      <c r="C841" s="1" t="str">
        <f>IF('🔩 PISTON'!A885="","","Piston")</f>
        <v/>
      </c>
      <c r="D841" s="1" t="str">
        <f>IF('🔩 PISTON'!A885="","",'🔩 PISTON'!L885)</f>
        <v/>
      </c>
      <c r="E841" s="1" t="str">
        <f>IF('🔩 PISTON'!A885="","",'🔩 PISTON'!M885)</f>
        <v/>
      </c>
      <c r="F841" s="1" t="str">
        <f>IF('🔩 PISTON'!A885="","",'🔩 PISTON'!N885)</f>
        <v/>
      </c>
      <c r="G841" s="1" t="str">
        <f>IF('🔩 PISTON'!A885="","",'🔩 PISTON'!O885)</f>
        <v/>
      </c>
      <c r="H841" s="1" t="str">
        <f>IF('🔩 PISTON'!A885="","",'🔩 PISTON'!P885)</f>
        <v/>
      </c>
      <c r="I841" s="1" t="str">
        <f>IF('🔩 PISTON'!A885="","",'🔩 PISTON'!Q885)</f>
        <v/>
      </c>
      <c r="J841" s="1" t="str">
        <f>IF('🔩 PISTON'!A885="","",'🔩 PISTON'!D885)</f>
        <v/>
      </c>
      <c r="L841" s="1">
        <f>N(L840)+IF(AND('🔎 TRA CỨU NHANH'!$C$2&lt;&gt;"",OR(ISNUMBER(SEARCH('🔎 TRA CỨU NHANH'!$C$2,$A841)),ISNUMBER(SEARCH('🔎 TRA CỨU NHANH'!$C$2,$B841)))),1,0)</f>
        <v>0</v>
      </c>
      <c r="M841" s="1" t="str">
        <f t="shared" si="26"/>
        <v/>
      </c>
      <c r="N841" s="1">
        <f>N(N840)+IF(AND('💰 BÁO GIÁ'!$C$27&lt;&gt;"",OR(ISNUMBER(SEARCH('💰 BÁO GIÁ'!$C$27,$A841)),ISNUMBER(SEARCH('💰 BÁO GIÁ'!$C$27,$B841)))),1,0)</f>
        <v>0</v>
      </c>
      <c r="O841" s="1" t="str">
        <f t="shared" si="27"/>
        <v/>
      </c>
    </row>
    <row r="842" customHeight="1" spans="1:15">
      <c r="A842" s="1" t="str">
        <f>IF('🔩 PISTON'!A886="","",'🔩 PISTON'!A886)</f>
        <v/>
      </c>
      <c r="B842" s="1" t="str">
        <f>IF('🔩 PISTON'!A886="","","Piston "&amp;'🔩 PISTON'!U886)</f>
        <v/>
      </c>
      <c r="C842" s="1" t="str">
        <f>IF('🔩 PISTON'!A886="","","Piston")</f>
        <v/>
      </c>
      <c r="D842" s="1" t="str">
        <f>IF('🔩 PISTON'!A886="","",'🔩 PISTON'!L886)</f>
        <v/>
      </c>
      <c r="E842" s="1" t="str">
        <f>IF('🔩 PISTON'!A886="","",'🔩 PISTON'!M886)</f>
        <v/>
      </c>
      <c r="F842" s="1" t="str">
        <f>IF('🔩 PISTON'!A886="","",'🔩 PISTON'!N886)</f>
        <v/>
      </c>
      <c r="G842" s="1" t="str">
        <f>IF('🔩 PISTON'!A886="","",'🔩 PISTON'!O886)</f>
        <v/>
      </c>
      <c r="H842" s="1" t="str">
        <f>IF('🔩 PISTON'!A886="","",'🔩 PISTON'!P886)</f>
        <v/>
      </c>
      <c r="I842" s="1" t="str">
        <f>IF('🔩 PISTON'!A886="","",'🔩 PISTON'!Q886)</f>
        <v/>
      </c>
      <c r="J842" s="1" t="str">
        <f>IF('🔩 PISTON'!A886="","",'🔩 PISTON'!D886)</f>
        <v/>
      </c>
      <c r="L842" s="1">
        <f>N(L841)+IF(AND('🔎 TRA CỨU NHANH'!$C$2&lt;&gt;"",OR(ISNUMBER(SEARCH('🔎 TRA CỨU NHANH'!$C$2,$A842)),ISNUMBER(SEARCH('🔎 TRA CỨU NHANH'!$C$2,$B842)))),1,0)</f>
        <v>0</v>
      </c>
      <c r="M842" s="1" t="str">
        <f t="shared" si="26"/>
        <v/>
      </c>
      <c r="N842" s="1">
        <f>N(N841)+IF(AND('💰 BÁO GIÁ'!$C$27&lt;&gt;"",OR(ISNUMBER(SEARCH('💰 BÁO GIÁ'!$C$27,$A842)),ISNUMBER(SEARCH('💰 BÁO GIÁ'!$C$27,$B842)))),1,0)</f>
        <v>0</v>
      </c>
      <c r="O842" s="1" t="str">
        <f t="shared" si="27"/>
        <v/>
      </c>
    </row>
    <row r="843" customHeight="1" spans="1:15">
      <c r="A843" s="1" t="str">
        <f>IF('🔩 PISTON'!A887="","",'🔩 PISTON'!A887)</f>
        <v/>
      </c>
      <c r="B843" s="1" t="str">
        <f>IF('🔩 PISTON'!A887="","","Piston "&amp;'🔩 PISTON'!U887)</f>
        <v/>
      </c>
      <c r="C843" s="1" t="str">
        <f>IF('🔩 PISTON'!A887="","","Piston")</f>
        <v/>
      </c>
      <c r="D843" s="1" t="str">
        <f>IF('🔩 PISTON'!A887="","",'🔩 PISTON'!L887)</f>
        <v/>
      </c>
      <c r="E843" s="1" t="str">
        <f>IF('🔩 PISTON'!A887="","",'🔩 PISTON'!M887)</f>
        <v/>
      </c>
      <c r="F843" s="1" t="str">
        <f>IF('🔩 PISTON'!A887="","",'🔩 PISTON'!N887)</f>
        <v/>
      </c>
      <c r="G843" s="1" t="str">
        <f>IF('🔩 PISTON'!A887="","",'🔩 PISTON'!O887)</f>
        <v/>
      </c>
      <c r="H843" s="1" t="str">
        <f>IF('🔩 PISTON'!A887="","",'🔩 PISTON'!P887)</f>
        <v/>
      </c>
      <c r="I843" s="1" t="str">
        <f>IF('🔩 PISTON'!A887="","",'🔩 PISTON'!Q887)</f>
        <v/>
      </c>
      <c r="J843" s="1" t="str">
        <f>IF('🔩 PISTON'!A887="","",'🔩 PISTON'!D887)</f>
        <v/>
      </c>
      <c r="L843" s="1">
        <f>N(L842)+IF(AND('🔎 TRA CỨU NHANH'!$C$2&lt;&gt;"",OR(ISNUMBER(SEARCH('🔎 TRA CỨU NHANH'!$C$2,$A843)),ISNUMBER(SEARCH('🔎 TRA CỨU NHANH'!$C$2,$B843)))),1,0)</f>
        <v>0</v>
      </c>
      <c r="M843" s="1" t="str">
        <f t="shared" si="26"/>
        <v/>
      </c>
      <c r="N843" s="1">
        <f>N(N842)+IF(AND('💰 BÁO GIÁ'!$C$27&lt;&gt;"",OR(ISNUMBER(SEARCH('💰 BÁO GIÁ'!$C$27,$A843)),ISNUMBER(SEARCH('💰 BÁO GIÁ'!$C$27,$B843)))),1,0)</f>
        <v>0</v>
      </c>
      <c r="O843" s="1" t="str">
        <f t="shared" si="27"/>
        <v/>
      </c>
    </row>
    <row r="844" customHeight="1" spans="1:15">
      <c r="A844" s="1" t="str">
        <f>IF('🔩 PISTON'!A888="","",'🔩 PISTON'!A888)</f>
        <v/>
      </c>
      <c r="B844" s="1" t="str">
        <f>IF('🔩 PISTON'!A888="","","Piston "&amp;'🔩 PISTON'!U888)</f>
        <v/>
      </c>
      <c r="C844" s="1" t="str">
        <f>IF('🔩 PISTON'!A888="","","Piston")</f>
        <v/>
      </c>
      <c r="D844" s="1" t="str">
        <f>IF('🔩 PISTON'!A888="","",'🔩 PISTON'!L888)</f>
        <v/>
      </c>
      <c r="E844" s="1" t="str">
        <f>IF('🔩 PISTON'!A888="","",'🔩 PISTON'!M888)</f>
        <v/>
      </c>
      <c r="F844" s="1" t="str">
        <f>IF('🔩 PISTON'!A888="","",'🔩 PISTON'!N888)</f>
        <v/>
      </c>
      <c r="G844" s="1" t="str">
        <f>IF('🔩 PISTON'!A888="","",'🔩 PISTON'!O888)</f>
        <v/>
      </c>
      <c r="H844" s="1" t="str">
        <f>IF('🔩 PISTON'!A888="","",'🔩 PISTON'!P888)</f>
        <v/>
      </c>
      <c r="I844" s="1" t="str">
        <f>IF('🔩 PISTON'!A888="","",'🔩 PISTON'!Q888)</f>
        <v/>
      </c>
      <c r="J844" s="1" t="str">
        <f>IF('🔩 PISTON'!A888="","",'🔩 PISTON'!D888)</f>
        <v/>
      </c>
      <c r="L844" s="1">
        <f>N(L843)+IF(AND('🔎 TRA CỨU NHANH'!$C$2&lt;&gt;"",OR(ISNUMBER(SEARCH('🔎 TRA CỨU NHANH'!$C$2,$A844)),ISNUMBER(SEARCH('🔎 TRA CỨU NHANH'!$C$2,$B844)))),1,0)</f>
        <v>0</v>
      </c>
      <c r="M844" s="1" t="str">
        <f t="shared" si="26"/>
        <v/>
      </c>
      <c r="N844" s="1">
        <f>N(N843)+IF(AND('💰 BÁO GIÁ'!$C$27&lt;&gt;"",OR(ISNUMBER(SEARCH('💰 BÁO GIÁ'!$C$27,$A844)),ISNUMBER(SEARCH('💰 BÁO GIÁ'!$C$27,$B844)))),1,0)</f>
        <v>0</v>
      </c>
      <c r="O844" s="1" t="str">
        <f t="shared" si="27"/>
        <v/>
      </c>
    </row>
    <row r="845" customHeight="1" spans="1:15">
      <c r="A845" s="1" t="str">
        <f>IF('🔩 PISTON'!A889="","",'🔩 PISTON'!A889)</f>
        <v/>
      </c>
      <c r="B845" s="1" t="str">
        <f>IF('🔩 PISTON'!A889="","","Piston "&amp;'🔩 PISTON'!U889)</f>
        <v/>
      </c>
      <c r="C845" s="1" t="str">
        <f>IF('🔩 PISTON'!A889="","","Piston")</f>
        <v/>
      </c>
      <c r="D845" s="1" t="str">
        <f>IF('🔩 PISTON'!A889="","",'🔩 PISTON'!L889)</f>
        <v/>
      </c>
      <c r="E845" s="1" t="str">
        <f>IF('🔩 PISTON'!A889="","",'🔩 PISTON'!M889)</f>
        <v/>
      </c>
      <c r="F845" s="1" t="str">
        <f>IF('🔩 PISTON'!A889="","",'🔩 PISTON'!N889)</f>
        <v/>
      </c>
      <c r="G845" s="1" t="str">
        <f>IF('🔩 PISTON'!A889="","",'🔩 PISTON'!O889)</f>
        <v/>
      </c>
      <c r="H845" s="1" t="str">
        <f>IF('🔩 PISTON'!A889="","",'🔩 PISTON'!P889)</f>
        <v/>
      </c>
      <c r="I845" s="1" t="str">
        <f>IF('🔩 PISTON'!A889="","",'🔩 PISTON'!Q889)</f>
        <v/>
      </c>
      <c r="J845" s="1" t="str">
        <f>IF('🔩 PISTON'!A889="","",'🔩 PISTON'!D889)</f>
        <v/>
      </c>
      <c r="L845" s="1">
        <f>N(L844)+IF(AND('🔎 TRA CỨU NHANH'!$C$2&lt;&gt;"",OR(ISNUMBER(SEARCH('🔎 TRA CỨU NHANH'!$C$2,$A845)),ISNUMBER(SEARCH('🔎 TRA CỨU NHANH'!$C$2,$B845)))),1,0)</f>
        <v>0</v>
      </c>
      <c r="M845" s="1" t="str">
        <f t="shared" si="26"/>
        <v/>
      </c>
      <c r="N845" s="1">
        <f>N(N844)+IF(AND('💰 BÁO GIÁ'!$C$27&lt;&gt;"",OR(ISNUMBER(SEARCH('💰 BÁO GIÁ'!$C$27,$A845)),ISNUMBER(SEARCH('💰 BÁO GIÁ'!$C$27,$B845)))),1,0)</f>
        <v>0</v>
      </c>
      <c r="O845" s="1" t="str">
        <f t="shared" si="27"/>
        <v/>
      </c>
    </row>
    <row r="846" customHeight="1" spans="1:15">
      <c r="A846" s="1" t="str">
        <f>IF('🔩 PISTON'!A890="","",'🔩 PISTON'!A890)</f>
        <v/>
      </c>
      <c r="B846" s="1" t="str">
        <f>IF('🔩 PISTON'!A890="","","Piston "&amp;'🔩 PISTON'!U890)</f>
        <v/>
      </c>
      <c r="C846" s="1" t="str">
        <f>IF('🔩 PISTON'!A890="","","Piston")</f>
        <v/>
      </c>
      <c r="D846" s="1" t="str">
        <f>IF('🔩 PISTON'!A890="","",'🔩 PISTON'!L890)</f>
        <v/>
      </c>
      <c r="E846" s="1" t="str">
        <f>IF('🔩 PISTON'!A890="","",'🔩 PISTON'!M890)</f>
        <v/>
      </c>
      <c r="F846" s="1" t="str">
        <f>IF('🔩 PISTON'!A890="","",'🔩 PISTON'!N890)</f>
        <v/>
      </c>
      <c r="G846" s="1" t="str">
        <f>IF('🔩 PISTON'!A890="","",'🔩 PISTON'!O890)</f>
        <v/>
      </c>
      <c r="H846" s="1" t="str">
        <f>IF('🔩 PISTON'!A890="","",'🔩 PISTON'!P890)</f>
        <v/>
      </c>
      <c r="I846" s="1" t="str">
        <f>IF('🔩 PISTON'!A890="","",'🔩 PISTON'!Q890)</f>
        <v/>
      </c>
      <c r="J846" s="1" t="str">
        <f>IF('🔩 PISTON'!A890="","",'🔩 PISTON'!D890)</f>
        <v/>
      </c>
      <c r="L846" s="1">
        <f>N(L845)+IF(AND('🔎 TRA CỨU NHANH'!$C$2&lt;&gt;"",OR(ISNUMBER(SEARCH('🔎 TRA CỨU NHANH'!$C$2,$A846)),ISNUMBER(SEARCH('🔎 TRA CỨU NHANH'!$C$2,$B846)))),1,0)</f>
        <v>0</v>
      </c>
      <c r="M846" s="1" t="str">
        <f t="shared" si="26"/>
        <v/>
      </c>
      <c r="N846" s="1">
        <f>N(N845)+IF(AND('💰 BÁO GIÁ'!$C$27&lt;&gt;"",OR(ISNUMBER(SEARCH('💰 BÁO GIÁ'!$C$27,$A846)),ISNUMBER(SEARCH('💰 BÁO GIÁ'!$C$27,$B846)))),1,0)</f>
        <v>0</v>
      </c>
      <c r="O846" s="1" t="str">
        <f t="shared" si="27"/>
        <v/>
      </c>
    </row>
    <row r="847" customHeight="1" spans="1:15">
      <c r="A847" s="1" t="str">
        <f>IF('🔩 PISTON'!A891="","",'🔩 PISTON'!A891)</f>
        <v/>
      </c>
      <c r="B847" s="1" t="str">
        <f>IF('🔩 PISTON'!A891="","","Piston "&amp;'🔩 PISTON'!U891)</f>
        <v/>
      </c>
      <c r="C847" s="1" t="str">
        <f>IF('🔩 PISTON'!A891="","","Piston")</f>
        <v/>
      </c>
      <c r="D847" s="1" t="str">
        <f>IF('🔩 PISTON'!A891="","",'🔩 PISTON'!L891)</f>
        <v/>
      </c>
      <c r="E847" s="1" t="str">
        <f>IF('🔩 PISTON'!A891="","",'🔩 PISTON'!M891)</f>
        <v/>
      </c>
      <c r="F847" s="1" t="str">
        <f>IF('🔩 PISTON'!A891="","",'🔩 PISTON'!N891)</f>
        <v/>
      </c>
      <c r="G847" s="1" t="str">
        <f>IF('🔩 PISTON'!A891="","",'🔩 PISTON'!O891)</f>
        <v/>
      </c>
      <c r="H847" s="1" t="str">
        <f>IF('🔩 PISTON'!A891="","",'🔩 PISTON'!P891)</f>
        <v/>
      </c>
      <c r="I847" s="1" t="str">
        <f>IF('🔩 PISTON'!A891="","",'🔩 PISTON'!Q891)</f>
        <v/>
      </c>
      <c r="J847" s="1" t="str">
        <f>IF('🔩 PISTON'!A891="","",'🔩 PISTON'!D891)</f>
        <v/>
      </c>
      <c r="L847" s="1">
        <f>N(L846)+IF(AND('🔎 TRA CỨU NHANH'!$C$2&lt;&gt;"",OR(ISNUMBER(SEARCH('🔎 TRA CỨU NHANH'!$C$2,$A847)),ISNUMBER(SEARCH('🔎 TRA CỨU NHANH'!$C$2,$B847)))),1,0)</f>
        <v>0</v>
      </c>
      <c r="M847" s="1" t="str">
        <f t="shared" si="26"/>
        <v/>
      </c>
      <c r="N847" s="1">
        <f>N(N846)+IF(AND('💰 BÁO GIÁ'!$C$27&lt;&gt;"",OR(ISNUMBER(SEARCH('💰 BÁO GIÁ'!$C$27,$A847)),ISNUMBER(SEARCH('💰 BÁO GIÁ'!$C$27,$B847)))),1,0)</f>
        <v>0</v>
      </c>
      <c r="O847" s="1" t="str">
        <f t="shared" si="27"/>
        <v/>
      </c>
    </row>
    <row r="848" customHeight="1" spans="1:15">
      <c r="A848" s="1" t="str">
        <f>IF('🔩 PISTON'!A892="","",'🔩 PISTON'!A892)</f>
        <v/>
      </c>
      <c r="B848" s="1" t="str">
        <f>IF('🔩 PISTON'!A892="","","Piston "&amp;'🔩 PISTON'!U892)</f>
        <v/>
      </c>
      <c r="C848" s="1" t="str">
        <f>IF('🔩 PISTON'!A892="","","Piston")</f>
        <v/>
      </c>
      <c r="D848" s="1" t="str">
        <f>IF('🔩 PISTON'!A892="","",'🔩 PISTON'!L892)</f>
        <v/>
      </c>
      <c r="E848" s="1" t="str">
        <f>IF('🔩 PISTON'!A892="","",'🔩 PISTON'!M892)</f>
        <v/>
      </c>
      <c r="F848" s="1" t="str">
        <f>IF('🔩 PISTON'!A892="","",'🔩 PISTON'!N892)</f>
        <v/>
      </c>
      <c r="G848" s="1" t="str">
        <f>IF('🔩 PISTON'!A892="","",'🔩 PISTON'!O892)</f>
        <v/>
      </c>
      <c r="H848" s="1" t="str">
        <f>IF('🔩 PISTON'!A892="","",'🔩 PISTON'!P892)</f>
        <v/>
      </c>
      <c r="I848" s="1" t="str">
        <f>IF('🔩 PISTON'!A892="","",'🔩 PISTON'!Q892)</f>
        <v/>
      </c>
      <c r="J848" s="1" t="str">
        <f>IF('🔩 PISTON'!A892="","",'🔩 PISTON'!D892)</f>
        <v/>
      </c>
      <c r="L848" s="1">
        <f>N(L847)+IF(AND('🔎 TRA CỨU NHANH'!$C$2&lt;&gt;"",OR(ISNUMBER(SEARCH('🔎 TRA CỨU NHANH'!$C$2,$A848)),ISNUMBER(SEARCH('🔎 TRA CỨU NHANH'!$C$2,$B848)))),1,0)</f>
        <v>0</v>
      </c>
      <c r="M848" s="1" t="str">
        <f t="shared" si="26"/>
        <v/>
      </c>
      <c r="N848" s="1">
        <f>N(N847)+IF(AND('💰 BÁO GIÁ'!$C$27&lt;&gt;"",OR(ISNUMBER(SEARCH('💰 BÁO GIÁ'!$C$27,$A848)),ISNUMBER(SEARCH('💰 BÁO GIÁ'!$C$27,$B848)))),1,0)</f>
        <v>0</v>
      </c>
      <c r="O848" s="1" t="str">
        <f t="shared" si="27"/>
        <v/>
      </c>
    </row>
    <row r="849" customHeight="1" spans="1:15">
      <c r="A849" s="1" t="str">
        <f>IF('🔩 PISTON'!A893="","",'🔩 PISTON'!A893)</f>
        <v/>
      </c>
      <c r="B849" s="1" t="str">
        <f>IF('🔩 PISTON'!A893="","","Piston "&amp;'🔩 PISTON'!U893)</f>
        <v/>
      </c>
      <c r="C849" s="1" t="str">
        <f>IF('🔩 PISTON'!A893="","","Piston")</f>
        <v/>
      </c>
      <c r="D849" s="1" t="str">
        <f>IF('🔩 PISTON'!A893="","",'🔩 PISTON'!L893)</f>
        <v/>
      </c>
      <c r="E849" s="1" t="str">
        <f>IF('🔩 PISTON'!A893="","",'🔩 PISTON'!M893)</f>
        <v/>
      </c>
      <c r="F849" s="1" t="str">
        <f>IF('🔩 PISTON'!A893="","",'🔩 PISTON'!N893)</f>
        <v/>
      </c>
      <c r="G849" s="1" t="str">
        <f>IF('🔩 PISTON'!A893="","",'🔩 PISTON'!O893)</f>
        <v/>
      </c>
      <c r="H849" s="1" t="str">
        <f>IF('🔩 PISTON'!A893="","",'🔩 PISTON'!P893)</f>
        <v/>
      </c>
      <c r="I849" s="1" t="str">
        <f>IF('🔩 PISTON'!A893="","",'🔩 PISTON'!Q893)</f>
        <v/>
      </c>
      <c r="J849" s="1" t="str">
        <f>IF('🔩 PISTON'!A893="","",'🔩 PISTON'!D893)</f>
        <v/>
      </c>
      <c r="L849" s="1">
        <f>N(L848)+IF(AND('🔎 TRA CỨU NHANH'!$C$2&lt;&gt;"",OR(ISNUMBER(SEARCH('🔎 TRA CỨU NHANH'!$C$2,$A849)),ISNUMBER(SEARCH('🔎 TRA CỨU NHANH'!$C$2,$B849)))),1,0)</f>
        <v>0</v>
      </c>
      <c r="M849" s="1" t="str">
        <f t="shared" si="26"/>
        <v/>
      </c>
      <c r="N849" s="1">
        <f>N(N848)+IF(AND('💰 BÁO GIÁ'!$C$27&lt;&gt;"",OR(ISNUMBER(SEARCH('💰 BÁO GIÁ'!$C$27,$A849)),ISNUMBER(SEARCH('💰 BÁO GIÁ'!$C$27,$B849)))),1,0)</f>
        <v>0</v>
      </c>
      <c r="O849" s="1" t="str">
        <f t="shared" si="27"/>
        <v/>
      </c>
    </row>
    <row r="850" customHeight="1" spans="1:15">
      <c r="A850" s="1" t="str">
        <f>IF('🔩 PISTON'!A894="","",'🔩 PISTON'!A894)</f>
        <v/>
      </c>
      <c r="B850" s="1" t="str">
        <f>IF('🔩 PISTON'!A894="","","Piston "&amp;'🔩 PISTON'!U894)</f>
        <v/>
      </c>
      <c r="C850" s="1" t="str">
        <f>IF('🔩 PISTON'!A894="","","Piston")</f>
        <v/>
      </c>
      <c r="D850" s="1" t="str">
        <f>IF('🔩 PISTON'!A894="","",'🔩 PISTON'!L894)</f>
        <v/>
      </c>
      <c r="E850" s="1" t="str">
        <f>IF('🔩 PISTON'!A894="","",'🔩 PISTON'!M894)</f>
        <v/>
      </c>
      <c r="F850" s="1" t="str">
        <f>IF('🔩 PISTON'!A894="","",'🔩 PISTON'!N894)</f>
        <v/>
      </c>
      <c r="G850" s="1" t="str">
        <f>IF('🔩 PISTON'!A894="","",'🔩 PISTON'!O894)</f>
        <v/>
      </c>
      <c r="H850" s="1" t="str">
        <f>IF('🔩 PISTON'!A894="","",'🔩 PISTON'!P894)</f>
        <v/>
      </c>
      <c r="I850" s="1" t="str">
        <f>IF('🔩 PISTON'!A894="","",'🔩 PISTON'!Q894)</f>
        <v/>
      </c>
      <c r="J850" s="1" t="str">
        <f>IF('🔩 PISTON'!A894="","",'🔩 PISTON'!D894)</f>
        <v/>
      </c>
      <c r="L850" s="1">
        <f>N(L849)+IF(AND('🔎 TRA CỨU NHANH'!$C$2&lt;&gt;"",OR(ISNUMBER(SEARCH('🔎 TRA CỨU NHANH'!$C$2,$A850)),ISNUMBER(SEARCH('🔎 TRA CỨU NHANH'!$C$2,$B850)))),1,0)</f>
        <v>0</v>
      </c>
      <c r="M850" s="1" t="str">
        <f t="shared" si="26"/>
        <v/>
      </c>
      <c r="N850" s="1">
        <f>N(N849)+IF(AND('💰 BÁO GIÁ'!$C$27&lt;&gt;"",OR(ISNUMBER(SEARCH('💰 BÁO GIÁ'!$C$27,$A850)),ISNUMBER(SEARCH('💰 BÁO GIÁ'!$C$27,$B850)))),1,0)</f>
        <v>0</v>
      </c>
      <c r="O850" s="1" t="str">
        <f t="shared" si="27"/>
        <v/>
      </c>
    </row>
    <row r="851" customHeight="1" spans="1:15">
      <c r="A851" s="1" t="str">
        <f>IF('🔩 PISTON'!A895="","",'🔩 PISTON'!A895)</f>
        <v/>
      </c>
      <c r="B851" s="1" t="str">
        <f>IF('🔩 PISTON'!A895="","","Piston "&amp;'🔩 PISTON'!U895)</f>
        <v/>
      </c>
      <c r="C851" s="1" t="str">
        <f>IF('🔩 PISTON'!A895="","","Piston")</f>
        <v/>
      </c>
      <c r="D851" s="1" t="str">
        <f>IF('🔩 PISTON'!A895="","",'🔩 PISTON'!L895)</f>
        <v/>
      </c>
      <c r="E851" s="1" t="str">
        <f>IF('🔩 PISTON'!A895="","",'🔩 PISTON'!M895)</f>
        <v/>
      </c>
      <c r="F851" s="1" t="str">
        <f>IF('🔩 PISTON'!A895="","",'🔩 PISTON'!N895)</f>
        <v/>
      </c>
      <c r="G851" s="1" t="str">
        <f>IF('🔩 PISTON'!A895="","",'🔩 PISTON'!O895)</f>
        <v/>
      </c>
      <c r="H851" s="1" t="str">
        <f>IF('🔩 PISTON'!A895="","",'🔩 PISTON'!P895)</f>
        <v/>
      </c>
      <c r="I851" s="1" t="str">
        <f>IF('🔩 PISTON'!A895="","",'🔩 PISTON'!Q895)</f>
        <v/>
      </c>
      <c r="J851" s="1" t="str">
        <f>IF('🔩 PISTON'!A895="","",'🔩 PISTON'!D895)</f>
        <v/>
      </c>
      <c r="L851" s="1">
        <f>N(L850)+IF(AND('🔎 TRA CỨU NHANH'!$C$2&lt;&gt;"",OR(ISNUMBER(SEARCH('🔎 TRA CỨU NHANH'!$C$2,$A851)),ISNUMBER(SEARCH('🔎 TRA CỨU NHANH'!$C$2,$B851)))),1,0)</f>
        <v>0</v>
      </c>
      <c r="M851" s="1" t="str">
        <f t="shared" si="26"/>
        <v/>
      </c>
      <c r="N851" s="1">
        <f>N(N850)+IF(AND('💰 BÁO GIÁ'!$C$27&lt;&gt;"",OR(ISNUMBER(SEARCH('💰 BÁO GIÁ'!$C$27,$A851)),ISNUMBER(SEARCH('💰 BÁO GIÁ'!$C$27,$B851)))),1,0)</f>
        <v>0</v>
      </c>
      <c r="O851" s="1" t="str">
        <f t="shared" si="27"/>
        <v/>
      </c>
    </row>
    <row r="852" customHeight="1" spans="1:15">
      <c r="A852" s="1" t="str">
        <f>IF('🔩 PISTON'!A896="","",'🔩 PISTON'!A896)</f>
        <v/>
      </c>
      <c r="B852" s="1" t="str">
        <f>IF('🔩 PISTON'!A896="","","Piston "&amp;'🔩 PISTON'!U896)</f>
        <v/>
      </c>
      <c r="C852" s="1" t="str">
        <f>IF('🔩 PISTON'!A896="","","Piston")</f>
        <v/>
      </c>
      <c r="D852" s="1" t="str">
        <f>IF('🔩 PISTON'!A896="","",'🔩 PISTON'!L896)</f>
        <v/>
      </c>
      <c r="E852" s="1" t="str">
        <f>IF('🔩 PISTON'!A896="","",'🔩 PISTON'!M896)</f>
        <v/>
      </c>
      <c r="F852" s="1" t="str">
        <f>IF('🔩 PISTON'!A896="","",'🔩 PISTON'!N896)</f>
        <v/>
      </c>
      <c r="G852" s="1" t="str">
        <f>IF('🔩 PISTON'!A896="","",'🔩 PISTON'!O896)</f>
        <v/>
      </c>
      <c r="H852" s="1" t="str">
        <f>IF('🔩 PISTON'!A896="","",'🔩 PISTON'!P896)</f>
        <v/>
      </c>
      <c r="I852" s="1" t="str">
        <f>IF('🔩 PISTON'!A896="","",'🔩 PISTON'!Q896)</f>
        <v/>
      </c>
      <c r="J852" s="1" t="str">
        <f>IF('🔩 PISTON'!A896="","",'🔩 PISTON'!D896)</f>
        <v/>
      </c>
      <c r="L852" s="1">
        <f>N(L851)+IF(AND('🔎 TRA CỨU NHANH'!$C$2&lt;&gt;"",OR(ISNUMBER(SEARCH('🔎 TRA CỨU NHANH'!$C$2,$A852)),ISNUMBER(SEARCH('🔎 TRA CỨU NHANH'!$C$2,$B852)))),1,0)</f>
        <v>0</v>
      </c>
      <c r="M852" s="1" t="str">
        <f t="shared" si="26"/>
        <v/>
      </c>
      <c r="N852" s="1">
        <f>N(N851)+IF(AND('💰 BÁO GIÁ'!$C$27&lt;&gt;"",OR(ISNUMBER(SEARCH('💰 BÁO GIÁ'!$C$27,$A852)),ISNUMBER(SEARCH('💰 BÁO GIÁ'!$C$27,$B852)))),1,0)</f>
        <v>0</v>
      </c>
      <c r="O852" s="1" t="str">
        <f t="shared" si="27"/>
        <v/>
      </c>
    </row>
    <row r="853" customHeight="1" spans="1:15">
      <c r="A853" s="1" t="str">
        <f>IF('🔩 PISTON'!A897="","",'🔩 PISTON'!A897)</f>
        <v/>
      </c>
      <c r="B853" s="1" t="str">
        <f>IF('🔩 PISTON'!A897="","","Piston "&amp;'🔩 PISTON'!U897)</f>
        <v/>
      </c>
      <c r="C853" s="1" t="str">
        <f>IF('🔩 PISTON'!A897="","","Piston")</f>
        <v/>
      </c>
      <c r="D853" s="1" t="str">
        <f>IF('🔩 PISTON'!A897="","",'🔩 PISTON'!L897)</f>
        <v/>
      </c>
      <c r="E853" s="1" t="str">
        <f>IF('🔩 PISTON'!A897="","",'🔩 PISTON'!M897)</f>
        <v/>
      </c>
      <c r="F853" s="1" t="str">
        <f>IF('🔩 PISTON'!A897="","",'🔩 PISTON'!N897)</f>
        <v/>
      </c>
      <c r="G853" s="1" t="str">
        <f>IF('🔩 PISTON'!A897="","",'🔩 PISTON'!O897)</f>
        <v/>
      </c>
      <c r="H853" s="1" t="str">
        <f>IF('🔩 PISTON'!A897="","",'🔩 PISTON'!P897)</f>
        <v/>
      </c>
      <c r="I853" s="1" t="str">
        <f>IF('🔩 PISTON'!A897="","",'🔩 PISTON'!Q897)</f>
        <v/>
      </c>
      <c r="J853" s="1" t="str">
        <f>IF('🔩 PISTON'!A897="","",'🔩 PISTON'!D897)</f>
        <v/>
      </c>
      <c r="L853" s="1">
        <f>N(L852)+IF(AND('🔎 TRA CỨU NHANH'!$C$2&lt;&gt;"",OR(ISNUMBER(SEARCH('🔎 TRA CỨU NHANH'!$C$2,$A853)),ISNUMBER(SEARCH('🔎 TRA CỨU NHANH'!$C$2,$B853)))),1,0)</f>
        <v>0</v>
      </c>
      <c r="M853" s="1" t="str">
        <f t="shared" si="26"/>
        <v/>
      </c>
      <c r="N853" s="1">
        <f>N(N852)+IF(AND('💰 BÁO GIÁ'!$C$27&lt;&gt;"",OR(ISNUMBER(SEARCH('💰 BÁO GIÁ'!$C$27,$A853)),ISNUMBER(SEARCH('💰 BÁO GIÁ'!$C$27,$B853)))),1,0)</f>
        <v>0</v>
      </c>
      <c r="O853" s="1" t="str">
        <f t="shared" si="27"/>
        <v/>
      </c>
    </row>
    <row r="854" customHeight="1" spans="1:15">
      <c r="A854" s="1" t="str">
        <f>IF('🔩 PISTON'!A898="","",'🔩 PISTON'!A898)</f>
        <v/>
      </c>
      <c r="B854" s="1" t="str">
        <f>IF('🔩 PISTON'!A898="","","Piston "&amp;'🔩 PISTON'!U898)</f>
        <v/>
      </c>
      <c r="C854" s="1" t="str">
        <f>IF('🔩 PISTON'!A898="","","Piston")</f>
        <v/>
      </c>
      <c r="D854" s="1" t="str">
        <f>IF('🔩 PISTON'!A898="","",'🔩 PISTON'!L898)</f>
        <v/>
      </c>
      <c r="E854" s="1" t="str">
        <f>IF('🔩 PISTON'!A898="","",'🔩 PISTON'!M898)</f>
        <v/>
      </c>
      <c r="F854" s="1" t="str">
        <f>IF('🔩 PISTON'!A898="","",'🔩 PISTON'!N898)</f>
        <v/>
      </c>
      <c r="G854" s="1" t="str">
        <f>IF('🔩 PISTON'!A898="","",'🔩 PISTON'!O898)</f>
        <v/>
      </c>
      <c r="H854" s="1" t="str">
        <f>IF('🔩 PISTON'!A898="","",'🔩 PISTON'!P898)</f>
        <v/>
      </c>
      <c r="I854" s="1" t="str">
        <f>IF('🔩 PISTON'!A898="","",'🔩 PISTON'!Q898)</f>
        <v/>
      </c>
      <c r="J854" s="1" t="str">
        <f>IF('🔩 PISTON'!A898="","",'🔩 PISTON'!D898)</f>
        <v/>
      </c>
      <c r="L854" s="1">
        <f>N(L853)+IF(AND('🔎 TRA CỨU NHANH'!$C$2&lt;&gt;"",OR(ISNUMBER(SEARCH('🔎 TRA CỨU NHANH'!$C$2,$A854)),ISNUMBER(SEARCH('🔎 TRA CỨU NHANH'!$C$2,$B854)))),1,0)</f>
        <v>0</v>
      </c>
      <c r="M854" s="1" t="str">
        <f t="shared" si="26"/>
        <v/>
      </c>
      <c r="N854" s="1">
        <f>N(N853)+IF(AND('💰 BÁO GIÁ'!$C$27&lt;&gt;"",OR(ISNUMBER(SEARCH('💰 BÁO GIÁ'!$C$27,$A854)),ISNUMBER(SEARCH('💰 BÁO GIÁ'!$C$27,$B854)))),1,0)</f>
        <v>0</v>
      </c>
      <c r="O854" s="1" t="str">
        <f t="shared" si="27"/>
        <v/>
      </c>
    </row>
    <row r="855" customHeight="1" spans="1:15">
      <c r="A855" s="1" t="str">
        <f>IF('🔩 PISTON'!A899="","",'🔩 PISTON'!A899)</f>
        <v/>
      </c>
      <c r="B855" s="1" t="str">
        <f>IF('🔩 PISTON'!A899="","","Piston "&amp;'🔩 PISTON'!U899)</f>
        <v/>
      </c>
      <c r="C855" s="1" t="str">
        <f>IF('🔩 PISTON'!A899="","","Piston")</f>
        <v/>
      </c>
      <c r="D855" s="1" t="str">
        <f>IF('🔩 PISTON'!A899="","",'🔩 PISTON'!L899)</f>
        <v/>
      </c>
      <c r="E855" s="1" t="str">
        <f>IF('🔩 PISTON'!A899="","",'🔩 PISTON'!M899)</f>
        <v/>
      </c>
      <c r="F855" s="1" t="str">
        <f>IF('🔩 PISTON'!A899="","",'🔩 PISTON'!N899)</f>
        <v/>
      </c>
      <c r="G855" s="1" t="str">
        <f>IF('🔩 PISTON'!A899="","",'🔩 PISTON'!O899)</f>
        <v/>
      </c>
      <c r="H855" s="1" t="str">
        <f>IF('🔩 PISTON'!A899="","",'🔩 PISTON'!P899)</f>
        <v/>
      </c>
      <c r="I855" s="1" t="str">
        <f>IF('🔩 PISTON'!A899="","",'🔩 PISTON'!Q899)</f>
        <v/>
      </c>
      <c r="J855" s="1" t="str">
        <f>IF('🔩 PISTON'!A899="","",'🔩 PISTON'!D899)</f>
        <v/>
      </c>
      <c r="L855" s="1">
        <f>N(L854)+IF(AND('🔎 TRA CỨU NHANH'!$C$2&lt;&gt;"",OR(ISNUMBER(SEARCH('🔎 TRA CỨU NHANH'!$C$2,$A855)),ISNUMBER(SEARCH('🔎 TRA CỨU NHANH'!$C$2,$B855)))),1,0)</f>
        <v>0</v>
      </c>
      <c r="M855" s="1" t="str">
        <f t="shared" si="26"/>
        <v/>
      </c>
      <c r="N855" s="1">
        <f>N(N854)+IF(AND('💰 BÁO GIÁ'!$C$27&lt;&gt;"",OR(ISNUMBER(SEARCH('💰 BÁO GIÁ'!$C$27,$A855)),ISNUMBER(SEARCH('💰 BÁO GIÁ'!$C$27,$B855)))),1,0)</f>
        <v>0</v>
      </c>
      <c r="O855" s="1" t="str">
        <f t="shared" si="27"/>
        <v/>
      </c>
    </row>
    <row r="856" customHeight="1" spans="1:15">
      <c r="A856" s="1" t="str">
        <f>IF('🔩 PISTON'!A900="","",'🔩 PISTON'!A900)</f>
        <v/>
      </c>
      <c r="B856" s="1" t="str">
        <f>IF('🔩 PISTON'!A900="","","Piston "&amp;'🔩 PISTON'!U900)</f>
        <v/>
      </c>
      <c r="C856" s="1" t="str">
        <f>IF('🔩 PISTON'!A900="","","Piston")</f>
        <v/>
      </c>
      <c r="D856" s="1" t="str">
        <f>IF('🔩 PISTON'!A900="","",'🔩 PISTON'!L900)</f>
        <v/>
      </c>
      <c r="E856" s="1" t="str">
        <f>IF('🔩 PISTON'!A900="","",'🔩 PISTON'!M900)</f>
        <v/>
      </c>
      <c r="F856" s="1" t="str">
        <f>IF('🔩 PISTON'!A900="","",'🔩 PISTON'!N900)</f>
        <v/>
      </c>
      <c r="G856" s="1" t="str">
        <f>IF('🔩 PISTON'!A900="","",'🔩 PISTON'!O900)</f>
        <v/>
      </c>
      <c r="H856" s="1" t="str">
        <f>IF('🔩 PISTON'!A900="","",'🔩 PISTON'!P900)</f>
        <v/>
      </c>
      <c r="I856" s="1" t="str">
        <f>IF('🔩 PISTON'!A900="","",'🔩 PISTON'!Q900)</f>
        <v/>
      </c>
      <c r="J856" s="1" t="str">
        <f>IF('🔩 PISTON'!A900="","",'🔩 PISTON'!D900)</f>
        <v/>
      </c>
      <c r="L856" s="1">
        <f>N(L855)+IF(AND('🔎 TRA CỨU NHANH'!$C$2&lt;&gt;"",OR(ISNUMBER(SEARCH('🔎 TRA CỨU NHANH'!$C$2,$A856)),ISNUMBER(SEARCH('🔎 TRA CỨU NHANH'!$C$2,$B856)))),1,0)</f>
        <v>0</v>
      </c>
      <c r="M856" s="1" t="str">
        <f t="shared" si="26"/>
        <v/>
      </c>
      <c r="N856" s="1">
        <f>N(N855)+IF(AND('💰 BÁO GIÁ'!$C$27&lt;&gt;"",OR(ISNUMBER(SEARCH('💰 BÁO GIÁ'!$C$27,$A856)),ISNUMBER(SEARCH('💰 BÁO GIÁ'!$C$27,$B856)))),1,0)</f>
        <v>0</v>
      </c>
      <c r="O856" s="1" t="str">
        <f t="shared" si="27"/>
        <v/>
      </c>
    </row>
    <row r="857" customHeight="1" spans="1:15">
      <c r="A857" s="1" t="str">
        <f>IF('🔩 PISTON'!A901="","",'🔩 PISTON'!A901)</f>
        <v/>
      </c>
      <c r="B857" s="1" t="str">
        <f>IF('🔩 PISTON'!A901="","","Piston "&amp;'🔩 PISTON'!U901)</f>
        <v/>
      </c>
      <c r="C857" s="1" t="str">
        <f>IF('🔩 PISTON'!A901="","","Piston")</f>
        <v/>
      </c>
      <c r="D857" s="1" t="str">
        <f>IF('🔩 PISTON'!A901="","",'🔩 PISTON'!L901)</f>
        <v/>
      </c>
      <c r="E857" s="1" t="str">
        <f>IF('🔩 PISTON'!A901="","",'🔩 PISTON'!M901)</f>
        <v/>
      </c>
      <c r="F857" s="1" t="str">
        <f>IF('🔩 PISTON'!A901="","",'🔩 PISTON'!N901)</f>
        <v/>
      </c>
      <c r="G857" s="1" t="str">
        <f>IF('🔩 PISTON'!A901="","",'🔩 PISTON'!O901)</f>
        <v/>
      </c>
      <c r="H857" s="1" t="str">
        <f>IF('🔩 PISTON'!A901="","",'🔩 PISTON'!P901)</f>
        <v/>
      </c>
      <c r="I857" s="1" t="str">
        <f>IF('🔩 PISTON'!A901="","",'🔩 PISTON'!Q901)</f>
        <v/>
      </c>
      <c r="J857" s="1" t="str">
        <f>IF('🔩 PISTON'!A901="","",'🔩 PISTON'!D901)</f>
        <v/>
      </c>
      <c r="L857" s="1">
        <f>N(L856)+IF(AND('🔎 TRA CỨU NHANH'!$C$2&lt;&gt;"",OR(ISNUMBER(SEARCH('🔎 TRA CỨU NHANH'!$C$2,$A857)),ISNUMBER(SEARCH('🔎 TRA CỨU NHANH'!$C$2,$B857)))),1,0)</f>
        <v>0</v>
      </c>
      <c r="M857" s="1" t="str">
        <f t="shared" si="26"/>
        <v/>
      </c>
      <c r="N857" s="1">
        <f>N(N856)+IF(AND('💰 BÁO GIÁ'!$C$27&lt;&gt;"",OR(ISNUMBER(SEARCH('💰 BÁO GIÁ'!$C$27,$A857)),ISNUMBER(SEARCH('💰 BÁO GIÁ'!$C$27,$B857)))),1,0)</f>
        <v>0</v>
      </c>
      <c r="O857" s="1" t="str">
        <f t="shared" si="27"/>
        <v/>
      </c>
    </row>
    <row r="858" customHeight="1" spans="1:15">
      <c r="A858" s="1" t="str">
        <f>IF('🔩 PISTON'!A902="","",'🔩 PISTON'!A902)</f>
        <v/>
      </c>
      <c r="B858" s="1" t="str">
        <f>IF('🔩 PISTON'!A902="","","Piston "&amp;'🔩 PISTON'!U902)</f>
        <v/>
      </c>
      <c r="C858" s="1" t="str">
        <f>IF('🔩 PISTON'!A902="","","Piston")</f>
        <v/>
      </c>
      <c r="D858" s="1" t="str">
        <f>IF('🔩 PISTON'!A902="","",'🔩 PISTON'!L902)</f>
        <v/>
      </c>
      <c r="E858" s="1" t="str">
        <f>IF('🔩 PISTON'!A902="","",'🔩 PISTON'!M902)</f>
        <v/>
      </c>
      <c r="F858" s="1" t="str">
        <f>IF('🔩 PISTON'!A902="","",'🔩 PISTON'!N902)</f>
        <v/>
      </c>
      <c r="G858" s="1" t="str">
        <f>IF('🔩 PISTON'!A902="","",'🔩 PISTON'!O902)</f>
        <v/>
      </c>
      <c r="H858" s="1" t="str">
        <f>IF('🔩 PISTON'!A902="","",'🔩 PISTON'!P902)</f>
        <v/>
      </c>
      <c r="I858" s="1" t="str">
        <f>IF('🔩 PISTON'!A902="","",'🔩 PISTON'!Q902)</f>
        <v/>
      </c>
      <c r="J858" s="1" t="str">
        <f>IF('🔩 PISTON'!A902="","",'🔩 PISTON'!D902)</f>
        <v/>
      </c>
      <c r="L858" s="1">
        <f>N(L857)+IF(AND('🔎 TRA CỨU NHANH'!$C$2&lt;&gt;"",OR(ISNUMBER(SEARCH('🔎 TRA CỨU NHANH'!$C$2,$A858)),ISNUMBER(SEARCH('🔎 TRA CỨU NHANH'!$C$2,$B858)))),1,0)</f>
        <v>0</v>
      </c>
      <c r="M858" s="1" t="str">
        <f t="shared" si="26"/>
        <v/>
      </c>
      <c r="N858" s="1">
        <f>N(N857)+IF(AND('💰 BÁO GIÁ'!$C$27&lt;&gt;"",OR(ISNUMBER(SEARCH('💰 BÁO GIÁ'!$C$27,$A858)),ISNUMBER(SEARCH('💰 BÁO GIÁ'!$C$27,$B858)))),1,0)</f>
        <v>0</v>
      </c>
      <c r="O858" s="1" t="str">
        <f t="shared" si="27"/>
        <v/>
      </c>
    </row>
    <row r="859" customHeight="1" spans="1:15">
      <c r="A859" s="1" t="str">
        <f>IF('🔩 PISTON'!A903="","",'🔩 PISTON'!A903)</f>
        <v/>
      </c>
      <c r="B859" s="1" t="str">
        <f>IF('🔩 PISTON'!A903="","","Piston "&amp;'🔩 PISTON'!U903)</f>
        <v/>
      </c>
      <c r="C859" s="1" t="str">
        <f>IF('🔩 PISTON'!A903="","","Piston")</f>
        <v/>
      </c>
      <c r="D859" s="1" t="str">
        <f>IF('🔩 PISTON'!A903="","",'🔩 PISTON'!L903)</f>
        <v/>
      </c>
      <c r="E859" s="1" t="str">
        <f>IF('🔩 PISTON'!A903="","",'🔩 PISTON'!M903)</f>
        <v/>
      </c>
      <c r="F859" s="1" t="str">
        <f>IF('🔩 PISTON'!A903="","",'🔩 PISTON'!N903)</f>
        <v/>
      </c>
      <c r="G859" s="1" t="str">
        <f>IF('🔩 PISTON'!A903="","",'🔩 PISTON'!O903)</f>
        <v/>
      </c>
      <c r="H859" s="1" t="str">
        <f>IF('🔩 PISTON'!A903="","",'🔩 PISTON'!P903)</f>
        <v/>
      </c>
      <c r="I859" s="1" t="str">
        <f>IF('🔩 PISTON'!A903="","",'🔩 PISTON'!Q903)</f>
        <v/>
      </c>
      <c r="J859" s="1" t="str">
        <f>IF('🔩 PISTON'!A903="","",'🔩 PISTON'!D903)</f>
        <v/>
      </c>
      <c r="L859" s="1">
        <f>N(L858)+IF(AND('🔎 TRA CỨU NHANH'!$C$2&lt;&gt;"",OR(ISNUMBER(SEARCH('🔎 TRA CỨU NHANH'!$C$2,$A859)),ISNUMBER(SEARCH('🔎 TRA CỨU NHANH'!$C$2,$B859)))),1,0)</f>
        <v>0</v>
      </c>
      <c r="M859" s="1" t="str">
        <f t="shared" si="26"/>
        <v/>
      </c>
      <c r="N859" s="1">
        <f>N(N858)+IF(AND('💰 BÁO GIÁ'!$C$27&lt;&gt;"",OR(ISNUMBER(SEARCH('💰 BÁO GIÁ'!$C$27,$A859)),ISNUMBER(SEARCH('💰 BÁO GIÁ'!$C$27,$B859)))),1,0)</f>
        <v>0</v>
      </c>
      <c r="O859" s="1" t="str">
        <f t="shared" si="27"/>
        <v/>
      </c>
    </row>
    <row r="860" customHeight="1" spans="1:15">
      <c r="A860" s="1" t="str">
        <f>IF('🔩 PISTON'!A904="","",'🔩 PISTON'!A904)</f>
        <v/>
      </c>
      <c r="B860" s="1" t="str">
        <f>IF('🔩 PISTON'!A904="","","Piston "&amp;'🔩 PISTON'!U904)</f>
        <v/>
      </c>
      <c r="C860" s="1" t="str">
        <f>IF('🔩 PISTON'!A904="","","Piston")</f>
        <v/>
      </c>
      <c r="D860" s="1" t="str">
        <f>IF('🔩 PISTON'!A904="","",'🔩 PISTON'!L904)</f>
        <v/>
      </c>
      <c r="E860" s="1" t="str">
        <f>IF('🔩 PISTON'!A904="","",'🔩 PISTON'!M904)</f>
        <v/>
      </c>
      <c r="F860" s="1" t="str">
        <f>IF('🔩 PISTON'!A904="","",'🔩 PISTON'!N904)</f>
        <v/>
      </c>
      <c r="G860" s="1" t="str">
        <f>IF('🔩 PISTON'!A904="","",'🔩 PISTON'!O904)</f>
        <v/>
      </c>
      <c r="H860" s="1" t="str">
        <f>IF('🔩 PISTON'!A904="","",'🔩 PISTON'!P904)</f>
        <v/>
      </c>
      <c r="I860" s="1" t="str">
        <f>IF('🔩 PISTON'!A904="","",'🔩 PISTON'!Q904)</f>
        <v/>
      </c>
      <c r="J860" s="1" t="str">
        <f>IF('🔩 PISTON'!A904="","",'🔩 PISTON'!D904)</f>
        <v/>
      </c>
      <c r="L860" s="1">
        <f>N(L859)+IF(AND('🔎 TRA CỨU NHANH'!$C$2&lt;&gt;"",OR(ISNUMBER(SEARCH('🔎 TRA CỨU NHANH'!$C$2,$A860)),ISNUMBER(SEARCH('🔎 TRA CỨU NHANH'!$C$2,$B860)))),1,0)</f>
        <v>0</v>
      </c>
      <c r="M860" s="1" t="str">
        <f t="shared" si="26"/>
        <v/>
      </c>
      <c r="N860" s="1">
        <f>N(N859)+IF(AND('💰 BÁO GIÁ'!$C$27&lt;&gt;"",OR(ISNUMBER(SEARCH('💰 BÁO GIÁ'!$C$27,$A860)),ISNUMBER(SEARCH('💰 BÁO GIÁ'!$C$27,$B860)))),1,0)</f>
        <v>0</v>
      </c>
      <c r="O860" s="1" t="str">
        <f t="shared" si="27"/>
        <v/>
      </c>
    </row>
    <row r="861" customHeight="1" spans="1:15">
      <c r="A861" s="1" t="str">
        <f>IF('🔩 PISTON'!A905="","",'🔩 PISTON'!A905)</f>
        <v/>
      </c>
      <c r="B861" s="1" t="str">
        <f>IF('🔩 PISTON'!A905="","","Piston "&amp;'🔩 PISTON'!U905)</f>
        <v/>
      </c>
      <c r="C861" s="1" t="str">
        <f>IF('🔩 PISTON'!A905="","","Piston")</f>
        <v/>
      </c>
      <c r="D861" s="1" t="str">
        <f>IF('🔩 PISTON'!A905="","",'🔩 PISTON'!L905)</f>
        <v/>
      </c>
      <c r="E861" s="1" t="str">
        <f>IF('🔩 PISTON'!A905="","",'🔩 PISTON'!M905)</f>
        <v/>
      </c>
      <c r="F861" s="1" t="str">
        <f>IF('🔩 PISTON'!A905="","",'🔩 PISTON'!N905)</f>
        <v/>
      </c>
      <c r="G861" s="1" t="str">
        <f>IF('🔩 PISTON'!A905="","",'🔩 PISTON'!O905)</f>
        <v/>
      </c>
      <c r="H861" s="1" t="str">
        <f>IF('🔩 PISTON'!A905="","",'🔩 PISTON'!P905)</f>
        <v/>
      </c>
      <c r="I861" s="1" t="str">
        <f>IF('🔩 PISTON'!A905="","",'🔩 PISTON'!Q905)</f>
        <v/>
      </c>
      <c r="J861" s="1" t="str">
        <f>IF('🔩 PISTON'!A905="","",'🔩 PISTON'!D905)</f>
        <v/>
      </c>
      <c r="L861" s="1">
        <f>N(L860)+IF(AND('🔎 TRA CỨU NHANH'!$C$2&lt;&gt;"",OR(ISNUMBER(SEARCH('🔎 TRA CỨU NHANH'!$C$2,$A861)),ISNUMBER(SEARCH('🔎 TRA CỨU NHANH'!$C$2,$B861)))),1,0)</f>
        <v>0</v>
      </c>
      <c r="M861" s="1" t="str">
        <f t="shared" si="26"/>
        <v/>
      </c>
      <c r="N861" s="1">
        <f>N(N860)+IF(AND('💰 BÁO GIÁ'!$C$27&lt;&gt;"",OR(ISNUMBER(SEARCH('💰 BÁO GIÁ'!$C$27,$A861)),ISNUMBER(SEARCH('💰 BÁO GIÁ'!$C$27,$B861)))),1,0)</f>
        <v>0</v>
      </c>
      <c r="O861" s="1" t="str">
        <f t="shared" si="27"/>
        <v/>
      </c>
    </row>
    <row r="862" customHeight="1" spans="1:15">
      <c r="A862" s="1" t="str">
        <f>IF('🔩 PISTON'!A906="","",'🔩 PISTON'!A906)</f>
        <v/>
      </c>
      <c r="B862" s="1" t="str">
        <f>IF('🔩 PISTON'!A906="","","Piston "&amp;'🔩 PISTON'!U906)</f>
        <v/>
      </c>
      <c r="C862" s="1" t="str">
        <f>IF('🔩 PISTON'!A906="","","Piston")</f>
        <v/>
      </c>
      <c r="D862" s="1" t="str">
        <f>IF('🔩 PISTON'!A906="","",'🔩 PISTON'!L906)</f>
        <v/>
      </c>
      <c r="E862" s="1" t="str">
        <f>IF('🔩 PISTON'!A906="","",'🔩 PISTON'!M906)</f>
        <v/>
      </c>
      <c r="F862" s="1" t="str">
        <f>IF('🔩 PISTON'!A906="","",'🔩 PISTON'!N906)</f>
        <v/>
      </c>
      <c r="G862" s="1" t="str">
        <f>IF('🔩 PISTON'!A906="","",'🔩 PISTON'!O906)</f>
        <v/>
      </c>
      <c r="H862" s="1" t="str">
        <f>IF('🔩 PISTON'!A906="","",'🔩 PISTON'!P906)</f>
        <v/>
      </c>
      <c r="I862" s="1" t="str">
        <f>IF('🔩 PISTON'!A906="","",'🔩 PISTON'!Q906)</f>
        <v/>
      </c>
      <c r="J862" s="1" t="str">
        <f>IF('🔩 PISTON'!A906="","",'🔩 PISTON'!D906)</f>
        <v/>
      </c>
      <c r="L862" s="1">
        <f>N(L861)+IF(AND('🔎 TRA CỨU NHANH'!$C$2&lt;&gt;"",OR(ISNUMBER(SEARCH('🔎 TRA CỨU NHANH'!$C$2,$A862)),ISNUMBER(SEARCH('🔎 TRA CỨU NHANH'!$C$2,$B862)))),1,0)</f>
        <v>0</v>
      </c>
      <c r="M862" s="1" t="str">
        <f t="shared" si="26"/>
        <v/>
      </c>
      <c r="N862" s="1">
        <f>N(N861)+IF(AND('💰 BÁO GIÁ'!$C$27&lt;&gt;"",OR(ISNUMBER(SEARCH('💰 BÁO GIÁ'!$C$27,$A862)),ISNUMBER(SEARCH('💰 BÁO GIÁ'!$C$27,$B862)))),1,0)</f>
        <v>0</v>
      </c>
      <c r="O862" s="1" t="str">
        <f t="shared" si="27"/>
        <v/>
      </c>
    </row>
    <row r="863" customHeight="1" spans="1:15">
      <c r="A863" s="1" t="str">
        <f>IF('🔩 PISTON'!A907="","",'🔩 PISTON'!A907)</f>
        <v/>
      </c>
      <c r="B863" s="1" t="str">
        <f>IF('🔩 PISTON'!A907="","","Piston "&amp;'🔩 PISTON'!U907)</f>
        <v/>
      </c>
      <c r="C863" s="1" t="str">
        <f>IF('🔩 PISTON'!A907="","","Piston")</f>
        <v/>
      </c>
      <c r="D863" s="1" t="str">
        <f>IF('🔩 PISTON'!A907="","",'🔩 PISTON'!L907)</f>
        <v/>
      </c>
      <c r="E863" s="1" t="str">
        <f>IF('🔩 PISTON'!A907="","",'🔩 PISTON'!M907)</f>
        <v/>
      </c>
      <c r="F863" s="1" t="str">
        <f>IF('🔩 PISTON'!A907="","",'🔩 PISTON'!N907)</f>
        <v/>
      </c>
      <c r="G863" s="1" t="str">
        <f>IF('🔩 PISTON'!A907="","",'🔩 PISTON'!O907)</f>
        <v/>
      </c>
      <c r="H863" s="1" t="str">
        <f>IF('🔩 PISTON'!A907="","",'🔩 PISTON'!P907)</f>
        <v/>
      </c>
      <c r="I863" s="1" t="str">
        <f>IF('🔩 PISTON'!A907="","",'🔩 PISTON'!Q907)</f>
        <v/>
      </c>
      <c r="J863" s="1" t="str">
        <f>IF('🔩 PISTON'!A907="","",'🔩 PISTON'!D907)</f>
        <v/>
      </c>
      <c r="L863" s="1">
        <f>N(L862)+IF(AND('🔎 TRA CỨU NHANH'!$C$2&lt;&gt;"",OR(ISNUMBER(SEARCH('🔎 TRA CỨU NHANH'!$C$2,$A863)),ISNUMBER(SEARCH('🔎 TRA CỨU NHANH'!$C$2,$B863)))),1,0)</f>
        <v>0</v>
      </c>
      <c r="M863" s="1" t="str">
        <f t="shared" si="26"/>
        <v/>
      </c>
      <c r="N863" s="1">
        <f>N(N862)+IF(AND('💰 BÁO GIÁ'!$C$27&lt;&gt;"",OR(ISNUMBER(SEARCH('💰 BÁO GIÁ'!$C$27,$A863)),ISNUMBER(SEARCH('💰 BÁO GIÁ'!$C$27,$B863)))),1,0)</f>
        <v>0</v>
      </c>
      <c r="O863" s="1" t="str">
        <f t="shared" si="27"/>
        <v/>
      </c>
    </row>
    <row r="864" customHeight="1" spans="1:15">
      <c r="A864" s="1" t="str">
        <f>IF('🔩 PISTON'!A908="","",'🔩 PISTON'!A908)</f>
        <v/>
      </c>
      <c r="B864" s="1" t="str">
        <f>IF('🔩 PISTON'!A908="","","Piston "&amp;'🔩 PISTON'!U908)</f>
        <v/>
      </c>
      <c r="C864" s="1" t="str">
        <f>IF('🔩 PISTON'!A908="","","Piston")</f>
        <v/>
      </c>
      <c r="D864" s="1" t="str">
        <f>IF('🔩 PISTON'!A908="","",'🔩 PISTON'!L908)</f>
        <v/>
      </c>
      <c r="E864" s="1" t="str">
        <f>IF('🔩 PISTON'!A908="","",'🔩 PISTON'!M908)</f>
        <v/>
      </c>
      <c r="F864" s="1" t="str">
        <f>IF('🔩 PISTON'!A908="","",'🔩 PISTON'!N908)</f>
        <v/>
      </c>
      <c r="G864" s="1" t="str">
        <f>IF('🔩 PISTON'!A908="","",'🔩 PISTON'!O908)</f>
        <v/>
      </c>
      <c r="H864" s="1" t="str">
        <f>IF('🔩 PISTON'!A908="","",'🔩 PISTON'!P908)</f>
        <v/>
      </c>
      <c r="I864" s="1" t="str">
        <f>IF('🔩 PISTON'!A908="","",'🔩 PISTON'!Q908)</f>
        <v/>
      </c>
      <c r="J864" s="1" t="str">
        <f>IF('🔩 PISTON'!A908="","",'🔩 PISTON'!D908)</f>
        <v/>
      </c>
      <c r="L864" s="1">
        <f>N(L863)+IF(AND('🔎 TRA CỨU NHANH'!$C$2&lt;&gt;"",OR(ISNUMBER(SEARCH('🔎 TRA CỨU NHANH'!$C$2,$A864)),ISNUMBER(SEARCH('🔎 TRA CỨU NHANH'!$C$2,$B864)))),1,0)</f>
        <v>0</v>
      </c>
      <c r="M864" s="1" t="str">
        <f t="shared" si="26"/>
        <v/>
      </c>
      <c r="N864" s="1">
        <f>N(N863)+IF(AND('💰 BÁO GIÁ'!$C$27&lt;&gt;"",OR(ISNUMBER(SEARCH('💰 BÁO GIÁ'!$C$27,$A864)),ISNUMBER(SEARCH('💰 BÁO GIÁ'!$C$27,$B864)))),1,0)</f>
        <v>0</v>
      </c>
      <c r="O864" s="1" t="str">
        <f t="shared" si="27"/>
        <v/>
      </c>
    </row>
    <row r="865" customHeight="1" spans="1:15">
      <c r="A865" s="1" t="str">
        <f>IF('🔩 PISTON'!A909="","",'🔩 PISTON'!A909)</f>
        <v/>
      </c>
      <c r="B865" s="1" t="str">
        <f>IF('🔩 PISTON'!A909="","","Piston "&amp;'🔩 PISTON'!U909)</f>
        <v/>
      </c>
      <c r="C865" s="1" t="str">
        <f>IF('🔩 PISTON'!A909="","","Piston")</f>
        <v/>
      </c>
      <c r="D865" s="1" t="str">
        <f>IF('🔩 PISTON'!A909="","",'🔩 PISTON'!L909)</f>
        <v/>
      </c>
      <c r="E865" s="1" t="str">
        <f>IF('🔩 PISTON'!A909="","",'🔩 PISTON'!M909)</f>
        <v/>
      </c>
      <c r="F865" s="1" t="str">
        <f>IF('🔩 PISTON'!A909="","",'🔩 PISTON'!N909)</f>
        <v/>
      </c>
      <c r="G865" s="1" t="str">
        <f>IF('🔩 PISTON'!A909="","",'🔩 PISTON'!O909)</f>
        <v/>
      </c>
      <c r="H865" s="1" t="str">
        <f>IF('🔩 PISTON'!A909="","",'🔩 PISTON'!P909)</f>
        <v/>
      </c>
      <c r="I865" s="1" t="str">
        <f>IF('🔩 PISTON'!A909="","",'🔩 PISTON'!Q909)</f>
        <v/>
      </c>
      <c r="J865" s="1" t="str">
        <f>IF('🔩 PISTON'!A909="","",'🔩 PISTON'!D909)</f>
        <v/>
      </c>
      <c r="L865" s="1">
        <f>N(L864)+IF(AND('🔎 TRA CỨU NHANH'!$C$2&lt;&gt;"",OR(ISNUMBER(SEARCH('🔎 TRA CỨU NHANH'!$C$2,$A865)),ISNUMBER(SEARCH('🔎 TRA CỨU NHANH'!$C$2,$B865)))),1,0)</f>
        <v>0</v>
      </c>
      <c r="M865" s="1" t="str">
        <f t="shared" si="26"/>
        <v/>
      </c>
      <c r="N865" s="1">
        <f>N(N864)+IF(AND('💰 BÁO GIÁ'!$C$27&lt;&gt;"",OR(ISNUMBER(SEARCH('💰 BÁO GIÁ'!$C$27,$A865)),ISNUMBER(SEARCH('💰 BÁO GIÁ'!$C$27,$B865)))),1,0)</f>
        <v>0</v>
      </c>
      <c r="O865" s="1" t="str">
        <f t="shared" si="27"/>
        <v/>
      </c>
    </row>
    <row r="866" customHeight="1" spans="1:15">
      <c r="A866" s="1" t="str">
        <f>IF('🔩 PISTON'!A910="","",'🔩 PISTON'!A910)</f>
        <v/>
      </c>
      <c r="B866" s="1" t="str">
        <f>IF('🔩 PISTON'!A910="","","Piston "&amp;'🔩 PISTON'!U910)</f>
        <v/>
      </c>
      <c r="C866" s="1" t="str">
        <f>IF('🔩 PISTON'!A910="","","Piston")</f>
        <v/>
      </c>
      <c r="D866" s="1" t="str">
        <f>IF('🔩 PISTON'!A910="","",'🔩 PISTON'!L910)</f>
        <v/>
      </c>
      <c r="E866" s="1" t="str">
        <f>IF('🔩 PISTON'!A910="","",'🔩 PISTON'!M910)</f>
        <v/>
      </c>
      <c r="F866" s="1" t="str">
        <f>IF('🔩 PISTON'!A910="","",'🔩 PISTON'!N910)</f>
        <v/>
      </c>
      <c r="G866" s="1" t="str">
        <f>IF('🔩 PISTON'!A910="","",'🔩 PISTON'!O910)</f>
        <v/>
      </c>
      <c r="H866" s="1" t="str">
        <f>IF('🔩 PISTON'!A910="","",'🔩 PISTON'!P910)</f>
        <v/>
      </c>
      <c r="I866" s="1" t="str">
        <f>IF('🔩 PISTON'!A910="","",'🔩 PISTON'!Q910)</f>
        <v/>
      </c>
      <c r="J866" s="1" t="str">
        <f>IF('🔩 PISTON'!A910="","",'🔩 PISTON'!D910)</f>
        <v/>
      </c>
      <c r="L866" s="1">
        <f>N(L865)+IF(AND('🔎 TRA CỨU NHANH'!$C$2&lt;&gt;"",OR(ISNUMBER(SEARCH('🔎 TRA CỨU NHANH'!$C$2,$A866)),ISNUMBER(SEARCH('🔎 TRA CỨU NHANH'!$C$2,$B866)))),1,0)</f>
        <v>0</v>
      </c>
      <c r="M866" s="1" t="str">
        <f t="shared" si="26"/>
        <v/>
      </c>
      <c r="N866" s="1">
        <f>N(N865)+IF(AND('💰 BÁO GIÁ'!$C$27&lt;&gt;"",OR(ISNUMBER(SEARCH('💰 BÁO GIÁ'!$C$27,$A866)),ISNUMBER(SEARCH('💰 BÁO GIÁ'!$C$27,$B866)))),1,0)</f>
        <v>0</v>
      </c>
      <c r="O866" s="1" t="str">
        <f t="shared" si="27"/>
        <v/>
      </c>
    </row>
    <row r="867" customHeight="1" spans="1:15">
      <c r="A867" s="1" t="str">
        <f>IF('🔩 PISTON'!A911="","",'🔩 PISTON'!A911)</f>
        <v/>
      </c>
      <c r="B867" s="1" t="str">
        <f>IF('🔩 PISTON'!A911="","","Piston "&amp;'🔩 PISTON'!U911)</f>
        <v/>
      </c>
      <c r="C867" s="1" t="str">
        <f>IF('🔩 PISTON'!A911="","","Piston")</f>
        <v/>
      </c>
      <c r="D867" s="1" t="str">
        <f>IF('🔩 PISTON'!A911="","",'🔩 PISTON'!L911)</f>
        <v/>
      </c>
      <c r="E867" s="1" t="str">
        <f>IF('🔩 PISTON'!A911="","",'🔩 PISTON'!M911)</f>
        <v/>
      </c>
      <c r="F867" s="1" t="str">
        <f>IF('🔩 PISTON'!A911="","",'🔩 PISTON'!N911)</f>
        <v/>
      </c>
      <c r="G867" s="1" t="str">
        <f>IF('🔩 PISTON'!A911="","",'🔩 PISTON'!O911)</f>
        <v/>
      </c>
      <c r="H867" s="1" t="str">
        <f>IF('🔩 PISTON'!A911="","",'🔩 PISTON'!P911)</f>
        <v/>
      </c>
      <c r="I867" s="1" t="str">
        <f>IF('🔩 PISTON'!A911="","",'🔩 PISTON'!Q911)</f>
        <v/>
      </c>
      <c r="J867" s="1" t="str">
        <f>IF('🔩 PISTON'!A911="","",'🔩 PISTON'!D911)</f>
        <v/>
      </c>
      <c r="L867" s="1">
        <f>N(L866)+IF(AND('🔎 TRA CỨU NHANH'!$C$2&lt;&gt;"",OR(ISNUMBER(SEARCH('🔎 TRA CỨU NHANH'!$C$2,$A867)),ISNUMBER(SEARCH('🔎 TRA CỨU NHANH'!$C$2,$B867)))),1,0)</f>
        <v>0</v>
      </c>
      <c r="M867" s="1" t="str">
        <f t="shared" si="26"/>
        <v/>
      </c>
      <c r="N867" s="1">
        <f>N(N866)+IF(AND('💰 BÁO GIÁ'!$C$27&lt;&gt;"",OR(ISNUMBER(SEARCH('💰 BÁO GIÁ'!$C$27,$A867)),ISNUMBER(SEARCH('💰 BÁO GIÁ'!$C$27,$B867)))),1,0)</f>
        <v>0</v>
      </c>
      <c r="O867" s="1" t="str">
        <f t="shared" si="27"/>
        <v/>
      </c>
    </row>
    <row r="868" customHeight="1" spans="1:15">
      <c r="A868" s="1" t="str">
        <f>IF('🔩 PISTON'!A912="","",'🔩 PISTON'!A912)</f>
        <v/>
      </c>
      <c r="B868" s="1" t="str">
        <f>IF('🔩 PISTON'!A912="","","Piston "&amp;'🔩 PISTON'!U912)</f>
        <v/>
      </c>
      <c r="C868" s="1" t="str">
        <f>IF('🔩 PISTON'!A912="","","Piston")</f>
        <v/>
      </c>
      <c r="D868" s="1" t="str">
        <f>IF('🔩 PISTON'!A912="","",'🔩 PISTON'!L912)</f>
        <v/>
      </c>
      <c r="E868" s="1" t="str">
        <f>IF('🔩 PISTON'!A912="","",'🔩 PISTON'!M912)</f>
        <v/>
      </c>
      <c r="F868" s="1" t="str">
        <f>IF('🔩 PISTON'!A912="","",'🔩 PISTON'!N912)</f>
        <v/>
      </c>
      <c r="G868" s="1" t="str">
        <f>IF('🔩 PISTON'!A912="","",'🔩 PISTON'!O912)</f>
        <v/>
      </c>
      <c r="H868" s="1" t="str">
        <f>IF('🔩 PISTON'!A912="","",'🔩 PISTON'!P912)</f>
        <v/>
      </c>
      <c r="I868" s="1" t="str">
        <f>IF('🔩 PISTON'!A912="","",'🔩 PISTON'!Q912)</f>
        <v/>
      </c>
      <c r="J868" s="1" t="str">
        <f>IF('🔩 PISTON'!A912="","",'🔩 PISTON'!D912)</f>
        <v/>
      </c>
      <c r="L868" s="1">
        <f>N(L867)+IF(AND('🔎 TRA CỨU NHANH'!$C$2&lt;&gt;"",OR(ISNUMBER(SEARCH('🔎 TRA CỨU NHANH'!$C$2,$A868)),ISNUMBER(SEARCH('🔎 TRA CỨU NHANH'!$C$2,$B868)))),1,0)</f>
        <v>0</v>
      </c>
      <c r="M868" s="1" t="str">
        <f t="shared" si="26"/>
        <v/>
      </c>
      <c r="N868" s="1">
        <f>N(N867)+IF(AND('💰 BÁO GIÁ'!$C$27&lt;&gt;"",OR(ISNUMBER(SEARCH('💰 BÁO GIÁ'!$C$27,$A868)),ISNUMBER(SEARCH('💰 BÁO GIÁ'!$C$27,$B868)))),1,0)</f>
        <v>0</v>
      </c>
      <c r="O868" s="1" t="str">
        <f t="shared" si="27"/>
        <v/>
      </c>
    </row>
    <row r="869" customHeight="1" spans="1:15">
      <c r="A869" s="1" t="str">
        <f>IF('🔩 PISTON'!A913="","",'🔩 PISTON'!A913)</f>
        <v/>
      </c>
      <c r="B869" s="1" t="str">
        <f>IF('🔩 PISTON'!A913="","","Piston "&amp;'🔩 PISTON'!U913)</f>
        <v/>
      </c>
      <c r="C869" s="1" t="str">
        <f>IF('🔩 PISTON'!A913="","","Piston")</f>
        <v/>
      </c>
      <c r="D869" s="1" t="str">
        <f>IF('🔩 PISTON'!A913="","",'🔩 PISTON'!L913)</f>
        <v/>
      </c>
      <c r="E869" s="1" t="str">
        <f>IF('🔩 PISTON'!A913="","",'🔩 PISTON'!M913)</f>
        <v/>
      </c>
      <c r="F869" s="1" t="str">
        <f>IF('🔩 PISTON'!A913="","",'🔩 PISTON'!N913)</f>
        <v/>
      </c>
      <c r="G869" s="1" t="str">
        <f>IF('🔩 PISTON'!A913="","",'🔩 PISTON'!O913)</f>
        <v/>
      </c>
      <c r="H869" s="1" t="str">
        <f>IF('🔩 PISTON'!A913="","",'🔩 PISTON'!P913)</f>
        <v/>
      </c>
      <c r="I869" s="1" t="str">
        <f>IF('🔩 PISTON'!A913="","",'🔩 PISTON'!Q913)</f>
        <v/>
      </c>
      <c r="J869" s="1" t="str">
        <f>IF('🔩 PISTON'!A913="","",'🔩 PISTON'!D913)</f>
        <v/>
      </c>
      <c r="L869" s="1">
        <f>N(L868)+IF(AND('🔎 TRA CỨU NHANH'!$C$2&lt;&gt;"",OR(ISNUMBER(SEARCH('🔎 TRA CỨU NHANH'!$C$2,$A869)),ISNUMBER(SEARCH('🔎 TRA CỨU NHANH'!$C$2,$B869)))),1,0)</f>
        <v>0</v>
      </c>
      <c r="M869" s="1" t="str">
        <f t="shared" si="26"/>
        <v/>
      </c>
      <c r="N869" s="1">
        <f>N(N868)+IF(AND('💰 BÁO GIÁ'!$C$27&lt;&gt;"",OR(ISNUMBER(SEARCH('💰 BÁO GIÁ'!$C$27,$A869)),ISNUMBER(SEARCH('💰 BÁO GIÁ'!$C$27,$B869)))),1,0)</f>
        <v>0</v>
      </c>
      <c r="O869" s="1" t="str">
        <f t="shared" si="27"/>
        <v/>
      </c>
    </row>
    <row r="870" customHeight="1" spans="1:15">
      <c r="A870" s="1" t="str">
        <f>IF('🔩 PISTON'!A914="","",'🔩 PISTON'!A914)</f>
        <v/>
      </c>
      <c r="B870" s="1" t="str">
        <f>IF('🔩 PISTON'!A914="","","Piston "&amp;'🔩 PISTON'!U914)</f>
        <v/>
      </c>
      <c r="C870" s="1" t="str">
        <f>IF('🔩 PISTON'!A914="","","Piston")</f>
        <v/>
      </c>
      <c r="D870" s="1" t="str">
        <f>IF('🔩 PISTON'!A914="","",'🔩 PISTON'!L914)</f>
        <v/>
      </c>
      <c r="E870" s="1" t="str">
        <f>IF('🔩 PISTON'!A914="","",'🔩 PISTON'!M914)</f>
        <v/>
      </c>
      <c r="F870" s="1" t="str">
        <f>IF('🔩 PISTON'!A914="","",'🔩 PISTON'!N914)</f>
        <v/>
      </c>
      <c r="G870" s="1" t="str">
        <f>IF('🔩 PISTON'!A914="","",'🔩 PISTON'!O914)</f>
        <v/>
      </c>
      <c r="H870" s="1" t="str">
        <f>IF('🔩 PISTON'!A914="","",'🔩 PISTON'!P914)</f>
        <v/>
      </c>
      <c r="I870" s="1" t="str">
        <f>IF('🔩 PISTON'!A914="","",'🔩 PISTON'!Q914)</f>
        <v/>
      </c>
      <c r="J870" s="1" t="str">
        <f>IF('🔩 PISTON'!A914="","",'🔩 PISTON'!D914)</f>
        <v/>
      </c>
      <c r="L870" s="1">
        <f>N(L869)+IF(AND('🔎 TRA CỨU NHANH'!$C$2&lt;&gt;"",OR(ISNUMBER(SEARCH('🔎 TRA CỨU NHANH'!$C$2,$A870)),ISNUMBER(SEARCH('🔎 TRA CỨU NHANH'!$C$2,$B870)))),1,0)</f>
        <v>0</v>
      </c>
      <c r="M870" s="1" t="str">
        <f t="shared" si="26"/>
        <v/>
      </c>
      <c r="N870" s="1">
        <f>N(N869)+IF(AND('💰 BÁO GIÁ'!$C$27&lt;&gt;"",OR(ISNUMBER(SEARCH('💰 BÁO GIÁ'!$C$27,$A870)),ISNUMBER(SEARCH('💰 BÁO GIÁ'!$C$27,$B870)))),1,0)</f>
        <v>0</v>
      </c>
      <c r="O870" s="1" t="str">
        <f t="shared" si="27"/>
        <v/>
      </c>
    </row>
    <row r="871" customHeight="1" spans="1:15">
      <c r="A871" s="1" t="str">
        <f>IF('🔩 PISTON'!A915="","",'🔩 PISTON'!A915)</f>
        <v/>
      </c>
      <c r="B871" s="1" t="str">
        <f>IF('🔩 PISTON'!A915="","","Piston "&amp;'🔩 PISTON'!U915)</f>
        <v/>
      </c>
      <c r="C871" s="1" t="str">
        <f>IF('🔩 PISTON'!A915="","","Piston")</f>
        <v/>
      </c>
      <c r="D871" s="1" t="str">
        <f>IF('🔩 PISTON'!A915="","",'🔩 PISTON'!L915)</f>
        <v/>
      </c>
      <c r="E871" s="1" t="str">
        <f>IF('🔩 PISTON'!A915="","",'🔩 PISTON'!M915)</f>
        <v/>
      </c>
      <c r="F871" s="1" t="str">
        <f>IF('🔩 PISTON'!A915="","",'🔩 PISTON'!N915)</f>
        <v/>
      </c>
      <c r="G871" s="1" t="str">
        <f>IF('🔩 PISTON'!A915="","",'🔩 PISTON'!O915)</f>
        <v/>
      </c>
      <c r="H871" s="1" t="str">
        <f>IF('🔩 PISTON'!A915="","",'🔩 PISTON'!P915)</f>
        <v/>
      </c>
      <c r="I871" s="1" t="str">
        <f>IF('🔩 PISTON'!A915="","",'🔩 PISTON'!Q915)</f>
        <v/>
      </c>
      <c r="J871" s="1" t="str">
        <f>IF('🔩 PISTON'!A915="","",'🔩 PISTON'!D915)</f>
        <v/>
      </c>
      <c r="L871" s="1">
        <f>N(L870)+IF(AND('🔎 TRA CỨU NHANH'!$C$2&lt;&gt;"",OR(ISNUMBER(SEARCH('🔎 TRA CỨU NHANH'!$C$2,$A871)),ISNUMBER(SEARCH('🔎 TRA CỨU NHANH'!$C$2,$B871)))),1,0)</f>
        <v>0</v>
      </c>
      <c r="M871" s="1" t="str">
        <f t="shared" si="26"/>
        <v/>
      </c>
      <c r="N871" s="1">
        <f>N(N870)+IF(AND('💰 BÁO GIÁ'!$C$27&lt;&gt;"",OR(ISNUMBER(SEARCH('💰 BÁO GIÁ'!$C$27,$A871)),ISNUMBER(SEARCH('💰 BÁO GIÁ'!$C$27,$B871)))),1,0)</f>
        <v>0</v>
      </c>
      <c r="O871" s="1" t="str">
        <f t="shared" si="27"/>
        <v/>
      </c>
    </row>
    <row r="872" customHeight="1" spans="1:15">
      <c r="A872" s="1" t="str">
        <f>IF('🔩 PISTON'!A916="","",'🔩 PISTON'!A916)</f>
        <v/>
      </c>
      <c r="B872" s="1" t="str">
        <f>IF('🔩 PISTON'!A916="","","Piston "&amp;'🔩 PISTON'!U916)</f>
        <v/>
      </c>
      <c r="C872" s="1" t="str">
        <f>IF('🔩 PISTON'!A916="","","Piston")</f>
        <v/>
      </c>
      <c r="D872" s="1" t="str">
        <f>IF('🔩 PISTON'!A916="","",'🔩 PISTON'!L916)</f>
        <v/>
      </c>
      <c r="E872" s="1" t="str">
        <f>IF('🔩 PISTON'!A916="","",'🔩 PISTON'!M916)</f>
        <v/>
      </c>
      <c r="F872" s="1" t="str">
        <f>IF('🔩 PISTON'!A916="","",'🔩 PISTON'!N916)</f>
        <v/>
      </c>
      <c r="G872" s="1" t="str">
        <f>IF('🔩 PISTON'!A916="","",'🔩 PISTON'!O916)</f>
        <v/>
      </c>
      <c r="H872" s="1" t="str">
        <f>IF('🔩 PISTON'!A916="","",'🔩 PISTON'!P916)</f>
        <v/>
      </c>
      <c r="I872" s="1" t="str">
        <f>IF('🔩 PISTON'!A916="","",'🔩 PISTON'!Q916)</f>
        <v/>
      </c>
      <c r="J872" s="1" t="str">
        <f>IF('🔩 PISTON'!A916="","",'🔩 PISTON'!D916)</f>
        <v/>
      </c>
      <c r="L872" s="1">
        <f>N(L871)+IF(AND('🔎 TRA CỨU NHANH'!$C$2&lt;&gt;"",OR(ISNUMBER(SEARCH('🔎 TRA CỨU NHANH'!$C$2,$A872)),ISNUMBER(SEARCH('🔎 TRA CỨU NHANH'!$C$2,$B872)))),1,0)</f>
        <v>0</v>
      </c>
      <c r="M872" s="1" t="str">
        <f t="shared" si="26"/>
        <v/>
      </c>
      <c r="N872" s="1">
        <f>N(N871)+IF(AND('💰 BÁO GIÁ'!$C$27&lt;&gt;"",OR(ISNUMBER(SEARCH('💰 BÁO GIÁ'!$C$27,$A872)),ISNUMBER(SEARCH('💰 BÁO GIÁ'!$C$27,$B872)))),1,0)</f>
        <v>0</v>
      </c>
      <c r="O872" s="1" t="str">
        <f t="shared" si="27"/>
        <v/>
      </c>
    </row>
    <row r="873" customHeight="1" spans="1:15">
      <c r="A873" s="1" t="str">
        <f>IF('🔩 PISTON'!A917="","",'🔩 PISTON'!A917)</f>
        <v/>
      </c>
      <c r="B873" s="1" t="str">
        <f>IF('🔩 PISTON'!A917="","","Piston "&amp;'🔩 PISTON'!U917)</f>
        <v/>
      </c>
      <c r="C873" s="1" t="str">
        <f>IF('🔩 PISTON'!A917="","","Piston")</f>
        <v/>
      </c>
      <c r="D873" s="1" t="str">
        <f>IF('🔩 PISTON'!A917="","",'🔩 PISTON'!L917)</f>
        <v/>
      </c>
      <c r="E873" s="1" t="str">
        <f>IF('🔩 PISTON'!A917="","",'🔩 PISTON'!M917)</f>
        <v/>
      </c>
      <c r="F873" s="1" t="str">
        <f>IF('🔩 PISTON'!A917="","",'🔩 PISTON'!N917)</f>
        <v/>
      </c>
      <c r="G873" s="1" t="str">
        <f>IF('🔩 PISTON'!A917="","",'🔩 PISTON'!O917)</f>
        <v/>
      </c>
      <c r="H873" s="1" t="str">
        <f>IF('🔩 PISTON'!A917="","",'🔩 PISTON'!P917)</f>
        <v/>
      </c>
      <c r="I873" s="1" t="str">
        <f>IF('🔩 PISTON'!A917="","",'🔩 PISTON'!Q917)</f>
        <v/>
      </c>
      <c r="J873" s="1" t="str">
        <f>IF('🔩 PISTON'!A917="","",'🔩 PISTON'!D917)</f>
        <v/>
      </c>
      <c r="L873" s="1">
        <f>N(L872)+IF(AND('🔎 TRA CỨU NHANH'!$C$2&lt;&gt;"",OR(ISNUMBER(SEARCH('🔎 TRA CỨU NHANH'!$C$2,$A873)),ISNUMBER(SEARCH('🔎 TRA CỨU NHANH'!$C$2,$B873)))),1,0)</f>
        <v>0</v>
      </c>
      <c r="M873" s="1" t="str">
        <f t="shared" si="26"/>
        <v/>
      </c>
      <c r="N873" s="1">
        <f>N(N872)+IF(AND('💰 BÁO GIÁ'!$C$27&lt;&gt;"",OR(ISNUMBER(SEARCH('💰 BÁO GIÁ'!$C$27,$A873)),ISNUMBER(SEARCH('💰 BÁO GIÁ'!$C$27,$B873)))),1,0)</f>
        <v>0</v>
      </c>
      <c r="O873" s="1" t="str">
        <f t="shared" si="27"/>
        <v/>
      </c>
    </row>
    <row r="874" customHeight="1" spans="1:15">
      <c r="A874" s="1" t="str">
        <f>IF('🔩 PISTON'!A918="","",'🔩 PISTON'!A918)</f>
        <v/>
      </c>
      <c r="B874" s="1" t="str">
        <f>IF('🔩 PISTON'!A918="","","Piston "&amp;'🔩 PISTON'!U918)</f>
        <v/>
      </c>
      <c r="C874" s="1" t="str">
        <f>IF('🔩 PISTON'!A918="","","Piston")</f>
        <v/>
      </c>
      <c r="D874" s="1" t="str">
        <f>IF('🔩 PISTON'!A918="","",'🔩 PISTON'!L918)</f>
        <v/>
      </c>
      <c r="E874" s="1" t="str">
        <f>IF('🔩 PISTON'!A918="","",'🔩 PISTON'!M918)</f>
        <v/>
      </c>
      <c r="F874" s="1" t="str">
        <f>IF('🔩 PISTON'!A918="","",'🔩 PISTON'!N918)</f>
        <v/>
      </c>
      <c r="G874" s="1" t="str">
        <f>IF('🔩 PISTON'!A918="","",'🔩 PISTON'!O918)</f>
        <v/>
      </c>
      <c r="H874" s="1" t="str">
        <f>IF('🔩 PISTON'!A918="","",'🔩 PISTON'!P918)</f>
        <v/>
      </c>
      <c r="I874" s="1" t="str">
        <f>IF('🔩 PISTON'!A918="","",'🔩 PISTON'!Q918)</f>
        <v/>
      </c>
      <c r="J874" s="1" t="str">
        <f>IF('🔩 PISTON'!A918="","",'🔩 PISTON'!D918)</f>
        <v/>
      </c>
      <c r="L874" s="1">
        <f>N(L873)+IF(AND('🔎 TRA CỨU NHANH'!$C$2&lt;&gt;"",OR(ISNUMBER(SEARCH('🔎 TRA CỨU NHANH'!$C$2,$A874)),ISNUMBER(SEARCH('🔎 TRA CỨU NHANH'!$C$2,$B874)))),1,0)</f>
        <v>0</v>
      </c>
      <c r="M874" s="1" t="str">
        <f t="shared" si="26"/>
        <v/>
      </c>
      <c r="N874" s="1">
        <f>N(N873)+IF(AND('💰 BÁO GIÁ'!$C$27&lt;&gt;"",OR(ISNUMBER(SEARCH('💰 BÁO GIÁ'!$C$27,$A874)),ISNUMBER(SEARCH('💰 BÁO GIÁ'!$C$27,$B874)))),1,0)</f>
        <v>0</v>
      </c>
      <c r="O874" s="1" t="str">
        <f t="shared" si="27"/>
        <v/>
      </c>
    </row>
    <row r="875" customHeight="1" spans="1:15">
      <c r="A875" s="1" t="str">
        <f>IF('🔩 PISTON'!A919="","",'🔩 PISTON'!A919)</f>
        <v/>
      </c>
      <c r="B875" s="1" t="str">
        <f>IF('🔩 PISTON'!A919="","","Piston "&amp;'🔩 PISTON'!U919)</f>
        <v/>
      </c>
      <c r="C875" s="1" t="str">
        <f>IF('🔩 PISTON'!A919="","","Piston")</f>
        <v/>
      </c>
      <c r="D875" s="1" t="str">
        <f>IF('🔩 PISTON'!A919="","",'🔩 PISTON'!L919)</f>
        <v/>
      </c>
      <c r="E875" s="1" t="str">
        <f>IF('🔩 PISTON'!A919="","",'🔩 PISTON'!M919)</f>
        <v/>
      </c>
      <c r="F875" s="1" t="str">
        <f>IF('🔩 PISTON'!A919="","",'🔩 PISTON'!N919)</f>
        <v/>
      </c>
      <c r="G875" s="1" t="str">
        <f>IF('🔩 PISTON'!A919="","",'🔩 PISTON'!O919)</f>
        <v/>
      </c>
      <c r="H875" s="1" t="str">
        <f>IF('🔩 PISTON'!A919="","",'🔩 PISTON'!P919)</f>
        <v/>
      </c>
      <c r="I875" s="1" t="str">
        <f>IF('🔩 PISTON'!A919="","",'🔩 PISTON'!Q919)</f>
        <v/>
      </c>
      <c r="J875" s="1" t="str">
        <f>IF('🔩 PISTON'!A919="","",'🔩 PISTON'!D919)</f>
        <v/>
      </c>
      <c r="L875" s="1">
        <f>N(L874)+IF(AND('🔎 TRA CỨU NHANH'!$C$2&lt;&gt;"",OR(ISNUMBER(SEARCH('🔎 TRA CỨU NHANH'!$C$2,$A875)),ISNUMBER(SEARCH('🔎 TRA CỨU NHANH'!$C$2,$B875)))),1,0)</f>
        <v>0</v>
      </c>
      <c r="M875" s="1" t="str">
        <f t="shared" si="26"/>
        <v/>
      </c>
      <c r="N875" s="1">
        <f>N(N874)+IF(AND('💰 BÁO GIÁ'!$C$27&lt;&gt;"",OR(ISNUMBER(SEARCH('💰 BÁO GIÁ'!$C$27,$A875)),ISNUMBER(SEARCH('💰 BÁO GIÁ'!$C$27,$B875)))),1,0)</f>
        <v>0</v>
      </c>
      <c r="O875" s="1" t="str">
        <f t="shared" si="27"/>
        <v/>
      </c>
    </row>
    <row r="876" customHeight="1" spans="1:15">
      <c r="A876" s="1" t="str">
        <f>IF('🔩 PISTON'!A920="","",'🔩 PISTON'!A920)</f>
        <v/>
      </c>
      <c r="B876" s="1" t="str">
        <f>IF('🔩 PISTON'!A920="","","Piston "&amp;'🔩 PISTON'!U920)</f>
        <v/>
      </c>
      <c r="C876" s="1" t="str">
        <f>IF('🔩 PISTON'!A920="","","Piston")</f>
        <v/>
      </c>
      <c r="D876" s="1" t="str">
        <f>IF('🔩 PISTON'!A920="","",'🔩 PISTON'!L920)</f>
        <v/>
      </c>
      <c r="E876" s="1" t="str">
        <f>IF('🔩 PISTON'!A920="","",'🔩 PISTON'!M920)</f>
        <v/>
      </c>
      <c r="F876" s="1" t="str">
        <f>IF('🔩 PISTON'!A920="","",'🔩 PISTON'!N920)</f>
        <v/>
      </c>
      <c r="G876" s="1" t="str">
        <f>IF('🔩 PISTON'!A920="","",'🔩 PISTON'!O920)</f>
        <v/>
      </c>
      <c r="H876" s="1" t="str">
        <f>IF('🔩 PISTON'!A920="","",'🔩 PISTON'!P920)</f>
        <v/>
      </c>
      <c r="I876" s="1" t="str">
        <f>IF('🔩 PISTON'!A920="","",'🔩 PISTON'!Q920)</f>
        <v/>
      </c>
      <c r="J876" s="1" t="str">
        <f>IF('🔩 PISTON'!A920="","",'🔩 PISTON'!D920)</f>
        <v/>
      </c>
      <c r="L876" s="1">
        <f>N(L875)+IF(AND('🔎 TRA CỨU NHANH'!$C$2&lt;&gt;"",OR(ISNUMBER(SEARCH('🔎 TRA CỨU NHANH'!$C$2,$A876)),ISNUMBER(SEARCH('🔎 TRA CỨU NHANH'!$C$2,$B876)))),1,0)</f>
        <v>0</v>
      </c>
      <c r="M876" s="1" t="str">
        <f t="shared" si="26"/>
        <v/>
      </c>
      <c r="N876" s="1">
        <f>N(N875)+IF(AND('💰 BÁO GIÁ'!$C$27&lt;&gt;"",OR(ISNUMBER(SEARCH('💰 BÁO GIÁ'!$C$27,$A876)),ISNUMBER(SEARCH('💰 BÁO GIÁ'!$C$27,$B876)))),1,0)</f>
        <v>0</v>
      </c>
      <c r="O876" s="1" t="str">
        <f t="shared" si="27"/>
        <v/>
      </c>
    </row>
    <row r="877" customHeight="1" spans="1:15">
      <c r="A877" s="1" t="str">
        <f>IF('🔩 PISTON'!A921="","",'🔩 PISTON'!A921)</f>
        <v/>
      </c>
      <c r="B877" s="1" t="str">
        <f>IF('🔩 PISTON'!A921="","","Piston "&amp;'🔩 PISTON'!U921)</f>
        <v/>
      </c>
      <c r="C877" s="1" t="str">
        <f>IF('🔩 PISTON'!A921="","","Piston")</f>
        <v/>
      </c>
      <c r="D877" s="1" t="str">
        <f>IF('🔩 PISTON'!A921="","",'🔩 PISTON'!L921)</f>
        <v/>
      </c>
      <c r="E877" s="1" t="str">
        <f>IF('🔩 PISTON'!A921="","",'🔩 PISTON'!M921)</f>
        <v/>
      </c>
      <c r="F877" s="1" t="str">
        <f>IF('🔩 PISTON'!A921="","",'🔩 PISTON'!N921)</f>
        <v/>
      </c>
      <c r="G877" s="1" t="str">
        <f>IF('🔩 PISTON'!A921="","",'🔩 PISTON'!O921)</f>
        <v/>
      </c>
      <c r="H877" s="1" t="str">
        <f>IF('🔩 PISTON'!A921="","",'🔩 PISTON'!P921)</f>
        <v/>
      </c>
      <c r="I877" s="1" t="str">
        <f>IF('🔩 PISTON'!A921="","",'🔩 PISTON'!Q921)</f>
        <v/>
      </c>
      <c r="J877" s="1" t="str">
        <f>IF('🔩 PISTON'!A921="","",'🔩 PISTON'!D921)</f>
        <v/>
      </c>
      <c r="L877" s="1">
        <f>N(L876)+IF(AND('🔎 TRA CỨU NHANH'!$C$2&lt;&gt;"",OR(ISNUMBER(SEARCH('🔎 TRA CỨU NHANH'!$C$2,$A877)),ISNUMBER(SEARCH('🔎 TRA CỨU NHANH'!$C$2,$B877)))),1,0)</f>
        <v>0</v>
      </c>
      <c r="M877" s="1" t="str">
        <f t="shared" si="26"/>
        <v/>
      </c>
      <c r="N877" s="1">
        <f>N(N876)+IF(AND('💰 BÁO GIÁ'!$C$27&lt;&gt;"",OR(ISNUMBER(SEARCH('💰 BÁO GIÁ'!$C$27,$A877)),ISNUMBER(SEARCH('💰 BÁO GIÁ'!$C$27,$B877)))),1,0)</f>
        <v>0</v>
      </c>
      <c r="O877" s="1" t="str">
        <f t="shared" si="27"/>
        <v/>
      </c>
    </row>
    <row r="878" customHeight="1" spans="1:15">
      <c r="A878" s="1" t="str">
        <f>IF('🔩 PISTON'!A922="","",'🔩 PISTON'!A922)</f>
        <v/>
      </c>
      <c r="B878" s="1" t="str">
        <f>IF('🔩 PISTON'!A922="","","Piston "&amp;'🔩 PISTON'!U922)</f>
        <v/>
      </c>
      <c r="C878" s="1" t="str">
        <f>IF('🔩 PISTON'!A922="","","Piston")</f>
        <v/>
      </c>
      <c r="D878" s="1" t="str">
        <f>IF('🔩 PISTON'!A922="","",'🔩 PISTON'!L922)</f>
        <v/>
      </c>
      <c r="E878" s="1" t="str">
        <f>IF('🔩 PISTON'!A922="","",'🔩 PISTON'!M922)</f>
        <v/>
      </c>
      <c r="F878" s="1" t="str">
        <f>IF('🔩 PISTON'!A922="","",'🔩 PISTON'!N922)</f>
        <v/>
      </c>
      <c r="G878" s="1" t="str">
        <f>IF('🔩 PISTON'!A922="","",'🔩 PISTON'!O922)</f>
        <v/>
      </c>
      <c r="H878" s="1" t="str">
        <f>IF('🔩 PISTON'!A922="","",'🔩 PISTON'!P922)</f>
        <v/>
      </c>
      <c r="I878" s="1" t="str">
        <f>IF('🔩 PISTON'!A922="","",'🔩 PISTON'!Q922)</f>
        <v/>
      </c>
      <c r="J878" s="1" t="str">
        <f>IF('🔩 PISTON'!A922="","",'🔩 PISTON'!D922)</f>
        <v/>
      </c>
      <c r="L878" s="1">
        <f>N(L877)+IF(AND('🔎 TRA CỨU NHANH'!$C$2&lt;&gt;"",OR(ISNUMBER(SEARCH('🔎 TRA CỨU NHANH'!$C$2,$A878)),ISNUMBER(SEARCH('🔎 TRA CỨU NHANH'!$C$2,$B878)))),1,0)</f>
        <v>0</v>
      </c>
      <c r="M878" s="1" t="str">
        <f t="shared" si="26"/>
        <v/>
      </c>
      <c r="N878" s="1">
        <f>N(N877)+IF(AND('💰 BÁO GIÁ'!$C$27&lt;&gt;"",OR(ISNUMBER(SEARCH('💰 BÁO GIÁ'!$C$27,$A878)),ISNUMBER(SEARCH('💰 BÁO GIÁ'!$C$27,$B878)))),1,0)</f>
        <v>0</v>
      </c>
      <c r="O878" s="1" t="str">
        <f t="shared" si="27"/>
        <v/>
      </c>
    </row>
    <row r="879" customHeight="1" spans="1:15">
      <c r="A879" s="1" t="str">
        <f>IF('🔩 PISTON'!A923="","",'🔩 PISTON'!A923)</f>
        <v/>
      </c>
      <c r="B879" s="1" t="str">
        <f>IF('🔩 PISTON'!A923="","","Piston "&amp;'🔩 PISTON'!U923)</f>
        <v/>
      </c>
      <c r="C879" s="1" t="str">
        <f>IF('🔩 PISTON'!A923="","","Piston")</f>
        <v/>
      </c>
      <c r="D879" s="1" t="str">
        <f>IF('🔩 PISTON'!A923="","",'🔩 PISTON'!L923)</f>
        <v/>
      </c>
      <c r="E879" s="1" t="str">
        <f>IF('🔩 PISTON'!A923="","",'🔩 PISTON'!M923)</f>
        <v/>
      </c>
      <c r="F879" s="1" t="str">
        <f>IF('🔩 PISTON'!A923="","",'🔩 PISTON'!N923)</f>
        <v/>
      </c>
      <c r="G879" s="1" t="str">
        <f>IF('🔩 PISTON'!A923="","",'🔩 PISTON'!O923)</f>
        <v/>
      </c>
      <c r="H879" s="1" t="str">
        <f>IF('🔩 PISTON'!A923="","",'🔩 PISTON'!P923)</f>
        <v/>
      </c>
      <c r="I879" s="1" t="str">
        <f>IF('🔩 PISTON'!A923="","",'🔩 PISTON'!Q923)</f>
        <v/>
      </c>
      <c r="J879" s="1" t="str">
        <f>IF('🔩 PISTON'!A923="","",'🔩 PISTON'!D923)</f>
        <v/>
      </c>
      <c r="L879" s="1">
        <f>N(L878)+IF(AND('🔎 TRA CỨU NHANH'!$C$2&lt;&gt;"",OR(ISNUMBER(SEARCH('🔎 TRA CỨU NHANH'!$C$2,$A879)),ISNUMBER(SEARCH('🔎 TRA CỨU NHANH'!$C$2,$B879)))),1,0)</f>
        <v>0</v>
      </c>
      <c r="M879" s="1" t="str">
        <f t="shared" si="26"/>
        <v/>
      </c>
      <c r="N879" s="1">
        <f>N(N878)+IF(AND('💰 BÁO GIÁ'!$C$27&lt;&gt;"",OR(ISNUMBER(SEARCH('💰 BÁO GIÁ'!$C$27,$A879)),ISNUMBER(SEARCH('💰 BÁO GIÁ'!$C$27,$B879)))),1,0)</f>
        <v>0</v>
      </c>
      <c r="O879" s="1" t="str">
        <f t="shared" si="27"/>
        <v/>
      </c>
    </row>
    <row r="880" customHeight="1" spans="1:15">
      <c r="A880" s="1" t="str">
        <f>IF('🔩 PISTON'!A924="","",'🔩 PISTON'!A924)</f>
        <v/>
      </c>
      <c r="B880" s="1" t="str">
        <f>IF('🔩 PISTON'!A924="","","Piston "&amp;'🔩 PISTON'!U924)</f>
        <v/>
      </c>
      <c r="C880" s="1" t="str">
        <f>IF('🔩 PISTON'!A924="","","Piston")</f>
        <v/>
      </c>
      <c r="D880" s="1" t="str">
        <f>IF('🔩 PISTON'!A924="","",'🔩 PISTON'!L924)</f>
        <v/>
      </c>
      <c r="E880" s="1" t="str">
        <f>IF('🔩 PISTON'!A924="","",'🔩 PISTON'!M924)</f>
        <v/>
      </c>
      <c r="F880" s="1" t="str">
        <f>IF('🔩 PISTON'!A924="","",'🔩 PISTON'!N924)</f>
        <v/>
      </c>
      <c r="G880" s="1" t="str">
        <f>IF('🔩 PISTON'!A924="","",'🔩 PISTON'!O924)</f>
        <v/>
      </c>
      <c r="H880" s="1" t="str">
        <f>IF('🔩 PISTON'!A924="","",'🔩 PISTON'!P924)</f>
        <v/>
      </c>
      <c r="I880" s="1" t="str">
        <f>IF('🔩 PISTON'!A924="","",'🔩 PISTON'!Q924)</f>
        <v/>
      </c>
      <c r="J880" s="1" t="str">
        <f>IF('🔩 PISTON'!A924="","",'🔩 PISTON'!D924)</f>
        <v/>
      </c>
      <c r="L880" s="1">
        <f>N(L879)+IF(AND('🔎 TRA CỨU NHANH'!$C$2&lt;&gt;"",OR(ISNUMBER(SEARCH('🔎 TRA CỨU NHANH'!$C$2,$A880)),ISNUMBER(SEARCH('🔎 TRA CỨU NHANH'!$C$2,$B880)))),1,0)</f>
        <v>0</v>
      </c>
      <c r="M880" s="1" t="str">
        <f t="shared" si="26"/>
        <v/>
      </c>
      <c r="N880" s="1">
        <f>N(N879)+IF(AND('💰 BÁO GIÁ'!$C$27&lt;&gt;"",OR(ISNUMBER(SEARCH('💰 BÁO GIÁ'!$C$27,$A880)),ISNUMBER(SEARCH('💰 BÁO GIÁ'!$C$27,$B880)))),1,0)</f>
        <v>0</v>
      </c>
      <c r="O880" s="1" t="str">
        <f t="shared" si="27"/>
        <v/>
      </c>
    </row>
    <row r="881" customHeight="1" spans="1:15">
      <c r="A881" s="1" t="str">
        <f>IF('🔩 PISTON'!A925="","",'🔩 PISTON'!A925)</f>
        <v/>
      </c>
      <c r="B881" s="1" t="str">
        <f>IF('🔩 PISTON'!A925="","","Piston "&amp;'🔩 PISTON'!U925)</f>
        <v/>
      </c>
      <c r="C881" s="1" t="str">
        <f>IF('🔩 PISTON'!A925="","","Piston")</f>
        <v/>
      </c>
      <c r="D881" s="1" t="str">
        <f>IF('🔩 PISTON'!A925="","",'🔩 PISTON'!L925)</f>
        <v/>
      </c>
      <c r="E881" s="1" t="str">
        <f>IF('🔩 PISTON'!A925="","",'🔩 PISTON'!M925)</f>
        <v/>
      </c>
      <c r="F881" s="1" t="str">
        <f>IF('🔩 PISTON'!A925="","",'🔩 PISTON'!N925)</f>
        <v/>
      </c>
      <c r="G881" s="1" t="str">
        <f>IF('🔩 PISTON'!A925="","",'🔩 PISTON'!O925)</f>
        <v/>
      </c>
      <c r="H881" s="1" t="str">
        <f>IF('🔩 PISTON'!A925="","",'🔩 PISTON'!P925)</f>
        <v/>
      </c>
      <c r="I881" s="1" t="str">
        <f>IF('🔩 PISTON'!A925="","",'🔩 PISTON'!Q925)</f>
        <v/>
      </c>
      <c r="J881" s="1" t="str">
        <f>IF('🔩 PISTON'!A925="","",'🔩 PISTON'!D925)</f>
        <v/>
      </c>
      <c r="L881" s="1">
        <f>N(L880)+IF(AND('🔎 TRA CỨU NHANH'!$C$2&lt;&gt;"",OR(ISNUMBER(SEARCH('🔎 TRA CỨU NHANH'!$C$2,$A881)),ISNUMBER(SEARCH('🔎 TRA CỨU NHANH'!$C$2,$B881)))),1,0)</f>
        <v>0</v>
      </c>
      <c r="M881" s="1" t="str">
        <f t="shared" si="26"/>
        <v/>
      </c>
      <c r="N881" s="1">
        <f>N(N880)+IF(AND('💰 BÁO GIÁ'!$C$27&lt;&gt;"",OR(ISNUMBER(SEARCH('💰 BÁO GIÁ'!$C$27,$A881)),ISNUMBER(SEARCH('💰 BÁO GIÁ'!$C$27,$B881)))),1,0)</f>
        <v>0</v>
      </c>
      <c r="O881" s="1" t="str">
        <f t="shared" si="27"/>
        <v/>
      </c>
    </row>
    <row r="882" customHeight="1" spans="1:15">
      <c r="A882" s="1" t="str">
        <f>IF('🔩 PISTON'!A926="","",'🔩 PISTON'!A926)</f>
        <v/>
      </c>
      <c r="B882" s="1" t="str">
        <f>IF('🔩 PISTON'!A926="","","Piston "&amp;'🔩 PISTON'!U926)</f>
        <v/>
      </c>
      <c r="C882" s="1" t="str">
        <f>IF('🔩 PISTON'!A926="","","Piston")</f>
        <v/>
      </c>
      <c r="D882" s="1" t="str">
        <f>IF('🔩 PISTON'!A926="","",'🔩 PISTON'!L926)</f>
        <v/>
      </c>
      <c r="E882" s="1" t="str">
        <f>IF('🔩 PISTON'!A926="","",'🔩 PISTON'!M926)</f>
        <v/>
      </c>
      <c r="F882" s="1" t="str">
        <f>IF('🔩 PISTON'!A926="","",'🔩 PISTON'!N926)</f>
        <v/>
      </c>
      <c r="G882" s="1" t="str">
        <f>IF('🔩 PISTON'!A926="","",'🔩 PISTON'!O926)</f>
        <v/>
      </c>
      <c r="H882" s="1" t="str">
        <f>IF('🔩 PISTON'!A926="","",'🔩 PISTON'!P926)</f>
        <v/>
      </c>
      <c r="I882" s="1" t="str">
        <f>IF('🔩 PISTON'!A926="","",'🔩 PISTON'!Q926)</f>
        <v/>
      </c>
      <c r="J882" s="1" t="str">
        <f>IF('🔩 PISTON'!A926="","",'🔩 PISTON'!D926)</f>
        <v/>
      </c>
      <c r="L882" s="1">
        <f>N(L881)+IF(AND('🔎 TRA CỨU NHANH'!$C$2&lt;&gt;"",OR(ISNUMBER(SEARCH('🔎 TRA CỨU NHANH'!$C$2,$A882)),ISNUMBER(SEARCH('🔎 TRA CỨU NHANH'!$C$2,$B882)))),1,0)</f>
        <v>0</v>
      </c>
      <c r="M882" s="1" t="str">
        <f t="shared" si="26"/>
        <v/>
      </c>
      <c r="N882" s="1">
        <f>N(N881)+IF(AND('💰 BÁO GIÁ'!$C$27&lt;&gt;"",OR(ISNUMBER(SEARCH('💰 BÁO GIÁ'!$C$27,$A882)),ISNUMBER(SEARCH('💰 BÁO GIÁ'!$C$27,$B882)))),1,0)</f>
        <v>0</v>
      </c>
      <c r="O882" s="1" t="str">
        <f t="shared" si="27"/>
        <v/>
      </c>
    </row>
    <row r="883" customHeight="1" spans="1:15">
      <c r="A883" s="1" t="str">
        <f>IF('🔩 PISTON'!A927="","",'🔩 PISTON'!A927)</f>
        <v/>
      </c>
      <c r="B883" s="1" t="str">
        <f>IF('🔩 PISTON'!A927="","","Piston "&amp;'🔩 PISTON'!U927)</f>
        <v/>
      </c>
      <c r="C883" s="1" t="str">
        <f>IF('🔩 PISTON'!A927="","","Piston")</f>
        <v/>
      </c>
      <c r="D883" s="1" t="str">
        <f>IF('🔩 PISTON'!A927="","",'🔩 PISTON'!L927)</f>
        <v/>
      </c>
      <c r="E883" s="1" t="str">
        <f>IF('🔩 PISTON'!A927="","",'🔩 PISTON'!M927)</f>
        <v/>
      </c>
      <c r="F883" s="1" t="str">
        <f>IF('🔩 PISTON'!A927="","",'🔩 PISTON'!N927)</f>
        <v/>
      </c>
      <c r="G883" s="1" t="str">
        <f>IF('🔩 PISTON'!A927="","",'🔩 PISTON'!O927)</f>
        <v/>
      </c>
      <c r="H883" s="1" t="str">
        <f>IF('🔩 PISTON'!A927="","",'🔩 PISTON'!P927)</f>
        <v/>
      </c>
      <c r="I883" s="1" t="str">
        <f>IF('🔩 PISTON'!A927="","",'🔩 PISTON'!Q927)</f>
        <v/>
      </c>
      <c r="J883" s="1" t="str">
        <f>IF('🔩 PISTON'!A927="","",'🔩 PISTON'!D927)</f>
        <v/>
      </c>
      <c r="L883" s="1">
        <f>N(L882)+IF(AND('🔎 TRA CỨU NHANH'!$C$2&lt;&gt;"",OR(ISNUMBER(SEARCH('🔎 TRA CỨU NHANH'!$C$2,$A883)),ISNUMBER(SEARCH('🔎 TRA CỨU NHANH'!$C$2,$B883)))),1,0)</f>
        <v>0</v>
      </c>
      <c r="M883" s="1" t="str">
        <f t="shared" si="26"/>
        <v/>
      </c>
      <c r="N883" s="1">
        <f>N(N882)+IF(AND('💰 BÁO GIÁ'!$C$27&lt;&gt;"",OR(ISNUMBER(SEARCH('💰 BÁO GIÁ'!$C$27,$A883)),ISNUMBER(SEARCH('💰 BÁO GIÁ'!$C$27,$B883)))),1,0)</f>
        <v>0</v>
      </c>
      <c r="O883" s="1" t="str">
        <f t="shared" si="27"/>
        <v/>
      </c>
    </row>
    <row r="884" customHeight="1" spans="1:15">
      <c r="A884" s="1" t="str">
        <f>IF('🔩 PISTON'!A928="","",'🔩 PISTON'!A928)</f>
        <v/>
      </c>
      <c r="B884" s="1" t="str">
        <f>IF('🔩 PISTON'!A928="","","Piston "&amp;'🔩 PISTON'!U928)</f>
        <v/>
      </c>
      <c r="C884" s="1" t="str">
        <f>IF('🔩 PISTON'!A928="","","Piston")</f>
        <v/>
      </c>
      <c r="D884" s="1" t="str">
        <f>IF('🔩 PISTON'!A928="","",'🔩 PISTON'!L928)</f>
        <v/>
      </c>
      <c r="E884" s="1" t="str">
        <f>IF('🔩 PISTON'!A928="","",'🔩 PISTON'!M928)</f>
        <v/>
      </c>
      <c r="F884" s="1" t="str">
        <f>IF('🔩 PISTON'!A928="","",'🔩 PISTON'!N928)</f>
        <v/>
      </c>
      <c r="G884" s="1" t="str">
        <f>IF('🔩 PISTON'!A928="","",'🔩 PISTON'!O928)</f>
        <v/>
      </c>
      <c r="H884" s="1" t="str">
        <f>IF('🔩 PISTON'!A928="","",'🔩 PISTON'!P928)</f>
        <v/>
      </c>
      <c r="I884" s="1" t="str">
        <f>IF('🔩 PISTON'!A928="","",'🔩 PISTON'!Q928)</f>
        <v/>
      </c>
      <c r="J884" s="1" t="str">
        <f>IF('🔩 PISTON'!A928="","",'🔩 PISTON'!D928)</f>
        <v/>
      </c>
      <c r="L884" s="1">
        <f>N(L883)+IF(AND('🔎 TRA CỨU NHANH'!$C$2&lt;&gt;"",OR(ISNUMBER(SEARCH('🔎 TRA CỨU NHANH'!$C$2,$A884)),ISNUMBER(SEARCH('🔎 TRA CỨU NHANH'!$C$2,$B884)))),1,0)</f>
        <v>0</v>
      </c>
      <c r="M884" s="1" t="str">
        <f t="shared" si="26"/>
        <v/>
      </c>
      <c r="N884" s="1">
        <f>N(N883)+IF(AND('💰 BÁO GIÁ'!$C$27&lt;&gt;"",OR(ISNUMBER(SEARCH('💰 BÁO GIÁ'!$C$27,$A884)),ISNUMBER(SEARCH('💰 BÁO GIÁ'!$C$27,$B884)))),1,0)</f>
        <v>0</v>
      </c>
      <c r="O884" s="1" t="str">
        <f t="shared" si="27"/>
        <v/>
      </c>
    </row>
    <row r="885" customHeight="1" spans="1:15">
      <c r="A885" s="1" t="str">
        <f>IF('🔩 PISTON'!A929="","",'🔩 PISTON'!A929)</f>
        <v/>
      </c>
      <c r="B885" s="1" t="str">
        <f>IF('🔩 PISTON'!A929="","","Piston "&amp;'🔩 PISTON'!U929)</f>
        <v/>
      </c>
      <c r="C885" s="1" t="str">
        <f>IF('🔩 PISTON'!A929="","","Piston")</f>
        <v/>
      </c>
      <c r="D885" s="1" t="str">
        <f>IF('🔩 PISTON'!A929="","",'🔩 PISTON'!L929)</f>
        <v/>
      </c>
      <c r="E885" s="1" t="str">
        <f>IF('🔩 PISTON'!A929="","",'🔩 PISTON'!M929)</f>
        <v/>
      </c>
      <c r="F885" s="1" t="str">
        <f>IF('🔩 PISTON'!A929="","",'🔩 PISTON'!N929)</f>
        <v/>
      </c>
      <c r="G885" s="1" t="str">
        <f>IF('🔩 PISTON'!A929="","",'🔩 PISTON'!O929)</f>
        <v/>
      </c>
      <c r="H885" s="1" t="str">
        <f>IF('🔩 PISTON'!A929="","",'🔩 PISTON'!P929)</f>
        <v/>
      </c>
      <c r="I885" s="1" t="str">
        <f>IF('🔩 PISTON'!A929="","",'🔩 PISTON'!Q929)</f>
        <v/>
      </c>
      <c r="J885" s="1" t="str">
        <f>IF('🔩 PISTON'!A929="","",'🔩 PISTON'!D929)</f>
        <v/>
      </c>
      <c r="L885" s="1">
        <f>N(L884)+IF(AND('🔎 TRA CỨU NHANH'!$C$2&lt;&gt;"",OR(ISNUMBER(SEARCH('🔎 TRA CỨU NHANH'!$C$2,$A885)),ISNUMBER(SEARCH('🔎 TRA CỨU NHANH'!$C$2,$B885)))),1,0)</f>
        <v>0</v>
      </c>
      <c r="M885" s="1" t="str">
        <f t="shared" si="26"/>
        <v/>
      </c>
      <c r="N885" s="1">
        <f>N(N884)+IF(AND('💰 BÁO GIÁ'!$C$27&lt;&gt;"",OR(ISNUMBER(SEARCH('💰 BÁO GIÁ'!$C$27,$A885)),ISNUMBER(SEARCH('💰 BÁO GIÁ'!$C$27,$B885)))),1,0)</f>
        <v>0</v>
      </c>
      <c r="O885" s="1" t="str">
        <f t="shared" si="27"/>
        <v/>
      </c>
    </row>
    <row r="886" customHeight="1" spans="1:15">
      <c r="A886" s="1" t="str">
        <f>IF('🔩 PISTON'!A930="","",'🔩 PISTON'!A930)</f>
        <v/>
      </c>
      <c r="B886" s="1" t="str">
        <f>IF('🔩 PISTON'!A930="","","Piston "&amp;'🔩 PISTON'!U930)</f>
        <v/>
      </c>
      <c r="C886" s="1" t="str">
        <f>IF('🔩 PISTON'!A930="","","Piston")</f>
        <v/>
      </c>
      <c r="D886" s="1" t="str">
        <f>IF('🔩 PISTON'!A930="","",'🔩 PISTON'!L930)</f>
        <v/>
      </c>
      <c r="E886" s="1" t="str">
        <f>IF('🔩 PISTON'!A930="","",'🔩 PISTON'!M930)</f>
        <v/>
      </c>
      <c r="F886" s="1" t="str">
        <f>IF('🔩 PISTON'!A930="","",'🔩 PISTON'!N930)</f>
        <v/>
      </c>
      <c r="G886" s="1" t="str">
        <f>IF('🔩 PISTON'!A930="","",'🔩 PISTON'!O930)</f>
        <v/>
      </c>
      <c r="H886" s="1" t="str">
        <f>IF('🔩 PISTON'!A930="","",'🔩 PISTON'!P930)</f>
        <v/>
      </c>
      <c r="I886" s="1" t="str">
        <f>IF('🔩 PISTON'!A930="","",'🔩 PISTON'!Q930)</f>
        <v/>
      </c>
      <c r="J886" s="1" t="str">
        <f>IF('🔩 PISTON'!A930="","",'🔩 PISTON'!D930)</f>
        <v/>
      </c>
      <c r="L886" s="1">
        <f>N(L885)+IF(AND('🔎 TRA CỨU NHANH'!$C$2&lt;&gt;"",OR(ISNUMBER(SEARCH('🔎 TRA CỨU NHANH'!$C$2,$A886)),ISNUMBER(SEARCH('🔎 TRA CỨU NHANH'!$C$2,$B886)))),1,0)</f>
        <v>0</v>
      </c>
      <c r="M886" s="1" t="str">
        <f t="shared" si="26"/>
        <v/>
      </c>
      <c r="N886" s="1">
        <f>N(N885)+IF(AND('💰 BÁO GIÁ'!$C$27&lt;&gt;"",OR(ISNUMBER(SEARCH('💰 BÁO GIÁ'!$C$27,$A886)),ISNUMBER(SEARCH('💰 BÁO GIÁ'!$C$27,$B886)))),1,0)</f>
        <v>0</v>
      </c>
      <c r="O886" s="1" t="str">
        <f t="shared" si="27"/>
        <v/>
      </c>
    </row>
    <row r="887" customHeight="1" spans="1:15">
      <c r="A887" s="1" t="str">
        <f>IF('🔩 PISTON'!A931="","",'🔩 PISTON'!A931)</f>
        <v/>
      </c>
      <c r="B887" s="1" t="str">
        <f>IF('🔩 PISTON'!A931="","","Piston "&amp;'🔩 PISTON'!U931)</f>
        <v/>
      </c>
      <c r="C887" s="1" t="str">
        <f>IF('🔩 PISTON'!A931="","","Piston")</f>
        <v/>
      </c>
      <c r="D887" s="1" t="str">
        <f>IF('🔩 PISTON'!A931="","",'🔩 PISTON'!L931)</f>
        <v/>
      </c>
      <c r="E887" s="1" t="str">
        <f>IF('🔩 PISTON'!A931="","",'🔩 PISTON'!M931)</f>
        <v/>
      </c>
      <c r="F887" s="1" t="str">
        <f>IF('🔩 PISTON'!A931="","",'🔩 PISTON'!N931)</f>
        <v/>
      </c>
      <c r="G887" s="1" t="str">
        <f>IF('🔩 PISTON'!A931="","",'🔩 PISTON'!O931)</f>
        <v/>
      </c>
      <c r="H887" s="1" t="str">
        <f>IF('🔩 PISTON'!A931="","",'🔩 PISTON'!P931)</f>
        <v/>
      </c>
      <c r="I887" s="1" t="str">
        <f>IF('🔩 PISTON'!A931="","",'🔩 PISTON'!Q931)</f>
        <v/>
      </c>
      <c r="J887" s="1" t="str">
        <f>IF('🔩 PISTON'!A931="","",'🔩 PISTON'!D931)</f>
        <v/>
      </c>
      <c r="L887" s="1">
        <f>N(L886)+IF(AND('🔎 TRA CỨU NHANH'!$C$2&lt;&gt;"",OR(ISNUMBER(SEARCH('🔎 TRA CỨU NHANH'!$C$2,$A887)),ISNUMBER(SEARCH('🔎 TRA CỨU NHANH'!$C$2,$B887)))),1,0)</f>
        <v>0</v>
      </c>
      <c r="M887" s="1" t="str">
        <f t="shared" si="26"/>
        <v/>
      </c>
      <c r="N887" s="1">
        <f>N(N886)+IF(AND('💰 BÁO GIÁ'!$C$27&lt;&gt;"",OR(ISNUMBER(SEARCH('💰 BÁO GIÁ'!$C$27,$A887)),ISNUMBER(SEARCH('💰 BÁO GIÁ'!$C$27,$B887)))),1,0)</f>
        <v>0</v>
      </c>
      <c r="O887" s="1" t="str">
        <f t="shared" si="27"/>
        <v/>
      </c>
    </row>
    <row r="888" customHeight="1" spans="1:15">
      <c r="A888" s="1" t="str">
        <f>IF('🔩 PISTON'!A932="","",'🔩 PISTON'!A932)</f>
        <v/>
      </c>
      <c r="B888" s="1" t="str">
        <f>IF('🔩 PISTON'!A932="","","Piston "&amp;'🔩 PISTON'!U932)</f>
        <v/>
      </c>
      <c r="C888" s="1" t="str">
        <f>IF('🔩 PISTON'!A932="","","Piston")</f>
        <v/>
      </c>
      <c r="D888" s="1" t="str">
        <f>IF('🔩 PISTON'!A932="","",'🔩 PISTON'!L932)</f>
        <v/>
      </c>
      <c r="E888" s="1" t="str">
        <f>IF('🔩 PISTON'!A932="","",'🔩 PISTON'!M932)</f>
        <v/>
      </c>
      <c r="F888" s="1" t="str">
        <f>IF('🔩 PISTON'!A932="","",'🔩 PISTON'!N932)</f>
        <v/>
      </c>
      <c r="G888" s="1" t="str">
        <f>IF('🔩 PISTON'!A932="","",'🔩 PISTON'!O932)</f>
        <v/>
      </c>
      <c r="H888" s="1" t="str">
        <f>IF('🔩 PISTON'!A932="","",'🔩 PISTON'!P932)</f>
        <v/>
      </c>
      <c r="I888" s="1" t="str">
        <f>IF('🔩 PISTON'!A932="","",'🔩 PISTON'!Q932)</f>
        <v/>
      </c>
      <c r="J888" s="1" t="str">
        <f>IF('🔩 PISTON'!A932="","",'🔩 PISTON'!D932)</f>
        <v/>
      </c>
      <c r="L888" s="1">
        <f>N(L887)+IF(AND('🔎 TRA CỨU NHANH'!$C$2&lt;&gt;"",OR(ISNUMBER(SEARCH('🔎 TRA CỨU NHANH'!$C$2,$A888)),ISNUMBER(SEARCH('🔎 TRA CỨU NHANH'!$C$2,$B888)))),1,0)</f>
        <v>0</v>
      </c>
      <c r="M888" s="1" t="str">
        <f t="shared" si="26"/>
        <v/>
      </c>
      <c r="N888" s="1">
        <f>N(N887)+IF(AND('💰 BÁO GIÁ'!$C$27&lt;&gt;"",OR(ISNUMBER(SEARCH('💰 BÁO GIÁ'!$C$27,$A888)),ISNUMBER(SEARCH('💰 BÁO GIÁ'!$C$27,$B888)))),1,0)</f>
        <v>0</v>
      </c>
      <c r="O888" s="1" t="str">
        <f t="shared" si="27"/>
        <v/>
      </c>
    </row>
    <row r="889" customHeight="1" spans="1:15">
      <c r="A889" s="1" t="str">
        <f>IF('🔩 PISTON'!A933="","",'🔩 PISTON'!A933)</f>
        <v/>
      </c>
      <c r="B889" s="1" t="str">
        <f>IF('🔩 PISTON'!A933="","","Piston "&amp;'🔩 PISTON'!U933)</f>
        <v/>
      </c>
      <c r="C889" s="1" t="str">
        <f>IF('🔩 PISTON'!A933="","","Piston")</f>
        <v/>
      </c>
      <c r="D889" s="1" t="str">
        <f>IF('🔩 PISTON'!A933="","",'🔩 PISTON'!L933)</f>
        <v/>
      </c>
      <c r="E889" s="1" t="str">
        <f>IF('🔩 PISTON'!A933="","",'🔩 PISTON'!M933)</f>
        <v/>
      </c>
      <c r="F889" s="1" t="str">
        <f>IF('🔩 PISTON'!A933="","",'🔩 PISTON'!N933)</f>
        <v/>
      </c>
      <c r="G889" s="1" t="str">
        <f>IF('🔩 PISTON'!A933="","",'🔩 PISTON'!O933)</f>
        <v/>
      </c>
      <c r="H889" s="1" t="str">
        <f>IF('🔩 PISTON'!A933="","",'🔩 PISTON'!P933)</f>
        <v/>
      </c>
      <c r="I889" s="1" t="str">
        <f>IF('🔩 PISTON'!A933="","",'🔩 PISTON'!Q933)</f>
        <v/>
      </c>
      <c r="J889" s="1" t="str">
        <f>IF('🔩 PISTON'!A933="","",'🔩 PISTON'!D933)</f>
        <v/>
      </c>
      <c r="L889" s="1">
        <f>N(L888)+IF(AND('🔎 TRA CỨU NHANH'!$C$2&lt;&gt;"",OR(ISNUMBER(SEARCH('🔎 TRA CỨU NHANH'!$C$2,$A889)),ISNUMBER(SEARCH('🔎 TRA CỨU NHANH'!$C$2,$B889)))),1,0)</f>
        <v>0</v>
      </c>
      <c r="M889" s="1" t="str">
        <f t="shared" si="26"/>
        <v/>
      </c>
      <c r="N889" s="1">
        <f>N(N888)+IF(AND('💰 BÁO GIÁ'!$C$27&lt;&gt;"",OR(ISNUMBER(SEARCH('💰 BÁO GIÁ'!$C$27,$A889)),ISNUMBER(SEARCH('💰 BÁO GIÁ'!$C$27,$B889)))),1,0)</f>
        <v>0</v>
      </c>
      <c r="O889" s="1" t="str">
        <f t="shared" si="27"/>
        <v/>
      </c>
    </row>
    <row r="890" customHeight="1" spans="1:15">
      <c r="A890" s="1" t="str">
        <f>IF('🔩 PISTON'!A934="","",'🔩 PISTON'!A934)</f>
        <v/>
      </c>
      <c r="B890" s="1" t="str">
        <f>IF('🔩 PISTON'!A934="","","Piston "&amp;'🔩 PISTON'!U934)</f>
        <v/>
      </c>
      <c r="C890" s="1" t="str">
        <f>IF('🔩 PISTON'!A934="","","Piston")</f>
        <v/>
      </c>
      <c r="D890" s="1" t="str">
        <f>IF('🔩 PISTON'!A934="","",'🔩 PISTON'!L934)</f>
        <v/>
      </c>
      <c r="E890" s="1" t="str">
        <f>IF('🔩 PISTON'!A934="","",'🔩 PISTON'!M934)</f>
        <v/>
      </c>
      <c r="F890" s="1" t="str">
        <f>IF('🔩 PISTON'!A934="","",'🔩 PISTON'!N934)</f>
        <v/>
      </c>
      <c r="G890" s="1" t="str">
        <f>IF('🔩 PISTON'!A934="","",'🔩 PISTON'!O934)</f>
        <v/>
      </c>
      <c r="H890" s="1" t="str">
        <f>IF('🔩 PISTON'!A934="","",'🔩 PISTON'!P934)</f>
        <v/>
      </c>
      <c r="I890" s="1" t="str">
        <f>IF('🔩 PISTON'!A934="","",'🔩 PISTON'!Q934)</f>
        <v/>
      </c>
      <c r="J890" s="1" t="str">
        <f>IF('🔩 PISTON'!A934="","",'🔩 PISTON'!D934)</f>
        <v/>
      </c>
      <c r="L890" s="1">
        <f>N(L889)+IF(AND('🔎 TRA CỨU NHANH'!$C$2&lt;&gt;"",OR(ISNUMBER(SEARCH('🔎 TRA CỨU NHANH'!$C$2,$A890)),ISNUMBER(SEARCH('🔎 TRA CỨU NHANH'!$C$2,$B890)))),1,0)</f>
        <v>0</v>
      </c>
      <c r="M890" s="1" t="str">
        <f t="shared" si="26"/>
        <v/>
      </c>
      <c r="N890" s="1">
        <f>N(N889)+IF(AND('💰 BÁO GIÁ'!$C$27&lt;&gt;"",OR(ISNUMBER(SEARCH('💰 BÁO GIÁ'!$C$27,$A890)),ISNUMBER(SEARCH('💰 BÁO GIÁ'!$C$27,$B890)))),1,0)</f>
        <v>0</v>
      </c>
      <c r="O890" s="1" t="str">
        <f t="shared" si="27"/>
        <v/>
      </c>
    </row>
    <row r="891" customHeight="1" spans="1:15">
      <c r="A891" s="1" t="str">
        <f>IF('🔩 PISTON'!A935="","",'🔩 PISTON'!A935)</f>
        <v/>
      </c>
      <c r="B891" s="1" t="str">
        <f>IF('🔩 PISTON'!A935="","","Piston "&amp;'🔩 PISTON'!U935)</f>
        <v/>
      </c>
      <c r="C891" s="1" t="str">
        <f>IF('🔩 PISTON'!A935="","","Piston")</f>
        <v/>
      </c>
      <c r="D891" s="1" t="str">
        <f>IF('🔩 PISTON'!A935="","",'🔩 PISTON'!L935)</f>
        <v/>
      </c>
      <c r="E891" s="1" t="str">
        <f>IF('🔩 PISTON'!A935="","",'🔩 PISTON'!M935)</f>
        <v/>
      </c>
      <c r="F891" s="1" t="str">
        <f>IF('🔩 PISTON'!A935="","",'🔩 PISTON'!N935)</f>
        <v/>
      </c>
      <c r="G891" s="1" t="str">
        <f>IF('🔩 PISTON'!A935="","",'🔩 PISTON'!O935)</f>
        <v/>
      </c>
      <c r="H891" s="1" t="str">
        <f>IF('🔩 PISTON'!A935="","",'🔩 PISTON'!P935)</f>
        <v/>
      </c>
      <c r="I891" s="1" t="str">
        <f>IF('🔩 PISTON'!A935="","",'🔩 PISTON'!Q935)</f>
        <v/>
      </c>
      <c r="J891" s="1" t="str">
        <f>IF('🔩 PISTON'!A935="","",'🔩 PISTON'!D935)</f>
        <v/>
      </c>
      <c r="L891" s="1">
        <f>N(L890)+IF(AND('🔎 TRA CỨU NHANH'!$C$2&lt;&gt;"",OR(ISNUMBER(SEARCH('🔎 TRA CỨU NHANH'!$C$2,$A891)),ISNUMBER(SEARCH('🔎 TRA CỨU NHANH'!$C$2,$B891)))),1,0)</f>
        <v>0</v>
      </c>
      <c r="M891" s="1" t="str">
        <f t="shared" si="26"/>
        <v/>
      </c>
      <c r="N891" s="1">
        <f>N(N890)+IF(AND('💰 BÁO GIÁ'!$C$27&lt;&gt;"",OR(ISNUMBER(SEARCH('💰 BÁO GIÁ'!$C$27,$A891)),ISNUMBER(SEARCH('💰 BÁO GIÁ'!$C$27,$B891)))),1,0)</f>
        <v>0</v>
      </c>
      <c r="O891" s="1" t="str">
        <f t="shared" si="27"/>
        <v/>
      </c>
    </row>
    <row r="892" customHeight="1" spans="1:15">
      <c r="A892" s="1" t="str">
        <f>IF('🔩 PISTON'!A936="","",'🔩 PISTON'!A936)</f>
        <v/>
      </c>
      <c r="B892" s="1" t="str">
        <f>IF('🔩 PISTON'!A936="","","Piston "&amp;'🔩 PISTON'!U936)</f>
        <v/>
      </c>
      <c r="C892" s="1" t="str">
        <f>IF('🔩 PISTON'!A936="","","Piston")</f>
        <v/>
      </c>
      <c r="D892" s="1" t="str">
        <f>IF('🔩 PISTON'!A936="","",'🔩 PISTON'!L936)</f>
        <v/>
      </c>
      <c r="E892" s="1" t="str">
        <f>IF('🔩 PISTON'!A936="","",'🔩 PISTON'!M936)</f>
        <v/>
      </c>
      <c r="F892" s="1" t="str">
        <f>IF('🔩 PISTON'!A936="","",'🔩 PISTON'!N936)</f>
        <v/>
      </c>
      <c r="G892" s="1" t="str">
        <f>IF('🔩 PISTON'!A936="","",'🔩 PISTON'!O936)</f>
        <v/>
      </c>
      <c r="H892" s="1" t="str">
        <f>IF('🔩 PISTON'!A936="","",'🔩 PISTON'!P936)</f>
        <v/>
      </c>
      <c r="I892" s="1" t="str">
        <f>IF('🔩 PISTON'!A936="","",'🔩 PISTON'!Q936)</f>
        <v/>
      </c>
      <c r="J892" s="1" t="str">
        <f>IF('🔩 PISTON'!A936="","",'🔩 PISTON'!D936)</f>
        <v/>
      </c>
      <c r="L892" s="1">
        <f>N(L891)+IF(AND('🔎 TRA CỨU NHANH'!$C$2&lt;&gt;"",OR(ISNUMBER(SEARCH('🔎 TRA CỨU NHANH'!$C$2,$A892)),ISNUMBER(SEARCH('🔎 TRA CỨU NHANH'!$C$2,$B892)))),1,0)</f>
        <v>0</v>
      </c>
      <c r="M892" s="1" t="str">
        <f t="shared" si="26"/>
        <v/>
      </c>
      <c r="N892" s="1">
        <f>N(N891)+IF(AND('💰 BÁO GIÁ'!$C$27&lt;&gt;"",OR(ISNUMBER(SEARCH('💰 BÁO GIÁ'!$C$27,$A892)),ISNUMBER(SEARCH('💰 BÁO GIÁ'!$C$27,$B892)))),1,0)</f>
        <v>0</v>
      </c>
      <c r="O892" s="1" t="str">
        <f t="shared" si="27"/>
        <v/>
      </c>
    </row>
    <row r="893" customHeight="1" spans="1:15">
      <c r="A893" s="1" t="str">
        <f>IF('🔩 PISTON'!A937="","",'🔩 PISTON'!A937)</f>
        <v/>
      </c>
      <c r="B893" s="1" t="str">
        <f>IF('🔩 PISTON'!A937="","","Piston "&amp;'🔩 PISTON'!U937)</f>
        <v/>
      </c>
      <c r="C893" s="1" t="str">
        <f>IF('🔩 PISTON'!A937="","","Piston")</f>
        <v/>
      </c>
      <c r="D893" s="1" t="str">
        <f>IF('🔩 PISTON'!A937="","",'🔩 PISTON'!L937)</f>
        <v/>
      </c>
      <c r="E893" s="1" t="str">
        <f>IF('🔩 PISTON'!A937="","",'🔩 PISTON'!M937)</f>
        <v/>
      </c>
      <c r="F893" s="1" t="str">
        <f>IF('🔩 PISTON'!A937="","",'🔩 PISTON'!N937)</f>
        <v/>
      </c>
      <c r="G893" s="1" t="str">
        <f>IF('🔩 PISTON'!A937="","",'🔩 PISTON'!O937)</f>
        <v/>
      </c>
      <c r="H893" s="1" t="str">
        <f>IF('🔩 PISTON'!A937="","",'🔩 PISTON'!P937)</f>
        <v/>
      </c>
      <c r="I893" s="1" t="str">
        <f>IF('🔩 PISTON'!A937="","",'🔩 PISTON'!Q937)</f>
        <v/>
      </c>
      <c r="J893" s="1" t="str">
        <f>IF('🔩 PISTON'!A937="","",'🔩 PISTON'!D937)</f>
        <v/>
      </c>
      <c r="L893" s="1">
        <f>N(L892)+IF(AND('🔎 TRA CỨU NHANH'!$C$2&lt;&gt;"",OR(ISNUMBER(SEARCH('🔎 TRA CỨU NHANH'!$C$2,$A893)),ISNUMBER(SEARCH('🔎 TRA CỨU NHANH'!$C$2,$B893)))),1,0)</f>
        <v>0</v>
      </c>
      <c r="M893" s="1" t="str">
        <f t="shared" si="26"/>
        <v/>
      </c>
      <c r="N893" s="1">
        <f>N(N892)+IF(AND('💰 BÁO GIÁ'!$C$27&lt;&gt;"",OR(ISNUMBER(SEARCH('💰 BÁO GIÁ'!$C$27,$A893)),ISNUMBER(SEARCH('💰 BÁO GIÁ'!$C$27,$B893)))),1,0)</f>
        <v>0</v>
      </c>
      <c r="O893" s="1" t="str">
        <f t="shared" si="27"/>
        <v/>
      </c>
    </row>
    <row r="894" customHeight="1" spans="1:15">
      <c r="A894" s="1" t="str">
        <f>IF('🔩 PISTON'!A938="","",'🔩 PISTON'!A938)</f>
        <v/>
      </c>
      <c r="B894" s="1" t="str">
        <f>IF('🔩 PISTON'!A938="","","Piston "&amp;'🔩 PISTON'!U938)</f>
        <v/>
      </c>
      <c r="C894" s="1" t="str">
        <f>IF('🔩 PISTON'!A938="","","Piston")</f>
        <v/>
      </c>
      <c r="D894" s="1" t="str">
        <f>IF('🔩 PISTON'!A938="","",'🔩 PISTON'!L938)</f>
        <v/>
      </c>
      <c r="E894" s="1" t="str">
        <f>IF('🔩 PISTON'!A938="","",'🔩 PISTON'!M938)</f>
        <v/>
      </c>
      <c r="F894" s="1" t="str">
        <f>IF('🔩 PISTON'!A938="","",'🔩 PISTON'!N938)</f>
        <v/>
      </c>
      <c r="G894" s="1" t="str">
        <f>IF('🔩 PISTON'!A938="","",'🔩 PISTON'!O938)</f>
        <v/>
      </c>
      <c r="H894" s="1" t="str">
        <f>IF('🔩 PISTON'!A938="","",'🔩 PISTON'!P938)</f>
        <v/>
      </c>
      <c r="I894" s="1" t="str">
        <f>IF('🔩 PISTON'!A938="","",'🔩 PISTON'!Q938)</f>
        <v/>
      </c>
      <c r="J894" s="1" t="str">
        <f>IF('🔩 PISTON'!A938="","",'🔩 PISTON'!D938)</f>
        <v/>
      </c>
      <c r="L894" s="1">
        <f>N(L893)+IF(AND('🔎 TRA CỨU NHANH'!$C$2&lt;&gt;"",OR(ISNUMBER(SEARCH('🔎 TRA CỨU NHANH'!$C$2,$A894)),ISNUMBER(SEARCH('🔎 TRA CỨU NHANH'!$C$2,$B894)))),1,0)</f>
        <v>0</v>
      </c>
      <c r="M894" s="1" t="str">
        <f t="shared" si="26"/>
        <v/>
      </c>
      <c r="N894" s="1">
        <f>N(N893)+IF(AND('💰 BÁO GIÁ'!$C$27&lt;&gt;"",OR(ISNUMBER(SEARCH('💰 BÁO GIÁ'!$C$27,$A894)),ISNUMBER(SEARCH('💰 BÁO GIÁ'!$C$27,$B894)))),1,0)</f>
        <v>0</v>
      </c>
      <c r="O894" s="1" t="str">
        <f t="shared" si="27"/>
        <v/>
      </c>
    </row>
    <row r="895" customHeight="1" spans="1:15">
      <c r="A895" s="1" t="str">
        <f>IF('🔩 PISTON'!A939="","",'🔩 PISTON'!A939)</f>
        <v/>
      </c>
      <c r="B895" s="1" t="str">
        <f>IF('🔩 PISTON'!A939="","","Piston "&amp;'🔩 PISTON'!U939)</f>
        <v/>
      </c>
      <c r="C895" s="1" t="str">
        <f>IF('🔩 PISTON'!A939="","","Piston")</f>
        <v/>
      </c>
      <c r="D895" s="1" t="str">
        <f>IF('🔩 PISTON'!A939="","",'🔩 PISTON'!L939)</f>
        <v/>
      </c>
      <c r="E895" s="1" t="str">
        <f>IF('🔩 PISTON'!A939="","",'🔩 PISTON'!M939)</f>
        <v/>
      </c>
      <c r="F895" s="1" t="str">
        <f>IF('🔩 PISTON'!A939="","",'🔩 PISTON'!N939)</f>
        <v/>
      </c>
      <c r="G895" s="1" t="str">
        <f>IF('🔩 PISTON'!A939="","",'🔩 PISTON'!O939)</f>
        <v/>
      </c>
      <c r="H895" s="1" t="str">
        <f>IF('🔩 PISTON'!A939="","",'🔩 PISTON'!P939)</f>
        <v/>
      </c>
      <c r="I895" s="1" t="str">
        <f>IF('🔩 PISTON'!A939="","",'🔩 PISTON'!Q939)</f>
        <v/>
      </c>
      <c r="J895" s="1" t="str">
        <f>IF('🔩 PISTON'!A939="","",'🔩 PISTON'!D939)</f>
        <v/>
      </c>
      <c r="L895" s="1">
        <f>N(L894)+IF(AND('🔎 TRA CỨU NHANH'!$C$2&lt;&gt;"",OR(ISNUMBER(SEARCH('🔎 TRA CỨU NHANH'!$C$2,$A895)),ISNUMBER(SEARCH('🔎 TRA CỨU NHANH'!$C$2,$B895)))),1,0)</f>
        <v>0</v>
      </c>
      <c r="M895" s="1" t="str">
        <f t="shared" si="26"/>
        <v/>
      </c>
      <c r="N895" s="1">
        <f>N(N894)+IF(AND('💰 BÁO GIÁ'!$C$27&lt;&gt;"",OR(ISNUMBER(SEARCH('💰 BÁO GIÁ'!$C$27,$A895)),ISNUMBER(SEARCH('💰 BÁO GIÁ'!$C$27,$B895)))),1,0)</f>
        <v>0</v>
      </c>
      <c r="O895" s="1" t="str">
        <f t="shared" si="27"/>
        <v/>
      </c>
    </row>
    <row r="896" customHeight="1" spans="1:15">
      <c r="A896" s="1" t="str">
        <f>IF('🔩 PISTON'!A940="","",'🔩 PISTON'!A940)</f>
        <v/>
      </c>
      <c r="B896" s="1" t="str">
        <f>IF('🔩 PISTON'!A940="","","Piston "&amp;'🔩 PISTON'!U940)</f>
        <v/>
      </c>
      <c r="C896" s="1" t="str">
        <f>IF('🔩 PISTON'!A940="","","Piston")</f>
        <v/>
      </c>
      <c r="D896" s="1" t="str">
        <f>IF('🔩 PISTON'!A940="","",'🔩 PISTON'!L940)</f>
        <v/>
      </c>
      <c r="E896" s="1" t="str">
        <f>IF('🔩 PISTON'!A940="","",'🔩 PISTON'!M940)</f>
        <v/>
      </c>
      <c r="F896" s="1" t="str">
        <f>IF('🔩 PISTON'!A940="","",'🔩 PISTON'!N940)</f>
        <v/>
      </c>
      <c r="G896" s="1" t="str">
        <f>IF('🔩 PISTON'!A940="","",'🔩 PISTON'!O940)</f>
        <v/>
      </c>
      <c r="H896" s="1" t="str">
        <f>IF('🔩 PISTON'!A940="","",'🔩 PISTON'!P940)</f>
        <v/>
      </c>
      <c r="I896" s="1" t="str">
        <f>IF('🔩 PISTON'!A940="","",'🔩 PISTON'!Q940)</f>
        <v/>
      </c>
      <c r="J896" s="1" t="str">
        <f>IF('🔩 PISTON'!A940="","",'🔩 PISTON'!D940)</f>
        <v/>
      </c>
      <c r="L896" s="1">
        <f>N(L895)+IF(AND('🔎 TRA CỨU NHANH'!$C$2&lt;&gt;"",OR(ISNUMBER(SEARCH('🔎 TRA CỨU NHANH'!$C$2,$A896)),ISNUMBER(SEARCH('🔎 TRA CỨU NHANH'!$C$2,$B896)))),1,0)</f>
        <v>0</v>
      </c>
      <c r="M896" s="1" t="str">
        <f t="shared" si="26"/>
        <v/>
      </c>
      <c r="N896" s="1">
        <f>N(N895)+IF(AND('💰 BÁO GIÁ'!$C$27&lt;&gt;"",OR(ISNUMBER(SEARCH('💰 BÁO GIÁ'!$C$27,$A896)),ISNUMBER(SEARCH('💰 BÁO GIÁ'!$C$27,$B896)))),1,0)</f>
        <v>0</v>
      </c>
      <c r="O896" s="1" t="str">
        <f t="shared" si="27"/>
        <v/>
      </c>
    </row>
    <row r="897" customHeight="1" spans="1:15">
      <c r="A897" s="1" t="str">
        <f>IF('🔩 PISTON'!A941="","",'🔩 PISTON'!A941)</f>
        <v/>
      </c>
      <c r="B897" s="1" t="str">
        <f>IF('🔩 PISTON'!A941="","","Piston "&amp;'🔩 PISTON'!U941)</f>
        <v/>
      </c>
      <c r="C897" s="1" t="str">
        <f>IF('🔩 PISTON'!A941="","","Piston")</f>
        <v/>
      </c>
      <c r="D897" s="1" t="str">
        <f>IF('🔩 PISTON'!A941="","",'🔩 PISTON'!L941)</f>
        <v/>
      </c>
      <c r="E897" s="1" t="str">
        <f>IF('🔩 PISTON'!A941="","",'🔩 PISTON'!M941)</f>
        <v/>
      </c>
      <c r="F897" s="1" t="str">
        <f>IF('🔩 PISTON'!A941="","",'🔩 PISTON'!N941)</f>
        <v/>
      </c>
      <c r="G897" s="1" t="str">
        <f>IF('🔩 PISTON'!A941="","",'🔩 PISTON'!O941)</f>
        <v/>
      </c>
      <c r="H897" s="1" t="str">
        <f>IF('🔩 PISTON'!A941="","",'🔩 PISTON'!P941)</f>
        <v/>
      </c>
      <c r="I897" s="1" t="str">
        <f>IF('🔩 PISTON'!A941="","",'🔩 PISTON'!Q941)</f>
        <v/>
      </c>
      <c r="J897" s="1" t="str">
        <f>IF('🔩 PISTON'!A941="","",'🔩 PISTON'!D941)</f>
        <v/>
      </c>
      <c r="L897" s="1">
        <f>N(L896)+IF(AND('🔎 TRA CỨU NHANH'!$C$2&lt;&gt;"",OR(ISNUMBER(SEARCH('🔎 TRA CỨU NHANH'!$C$2,$A897)),ISNUMBER(SEARCH('🔎 TRA CỨU NHANH'!$C$2,$B897)))),1,0)</f>
        <v>0</v>
      </c>
      <c r="M897" s="1" t="str">
        <f t="shared" si="26"/>
        <v/>
      </c>
      <c r="N897" s="1">
        <f>N(N896)+IF(AND('💰 BÁO GIÁ'!$C$27&lt;&gt;"",OR(ISNUMBER(SEARCH('💰 BÁO GIÁ'!$C$27,$A897)),ISNUMBER(SEARCH('💰 BÁO GIÁ'!$C$27,$B897)))),1,0)</f>
        <v>0</v>
      </c>
      <c r="O897" s="1" t="str">
        <f t="shared" si="27"/>
        <v/>
      </c>
    </row>
    <row r="898" customHeight="1" spans="1:15">
      <c r="A898" s="1" t="str">
        <f>IF('🔩 PISTON'!A942="","",'🔩 PISTON'!A942)</f>
        <v/>
      </c>
      <c r="B898" s="1" t="str">
        <f>IF('🔩 PISTON'!A942="","","Piston "&amp;'🔩 PISTON'!U942)</f>
        <v/>
      </c>
      <c r="C898" s="1" t="str">
        <f>IF('🔩 PISTON'!A942="","","Piston")</f>
        <v/>
      </c>
      <c r="D898" s="1" t="str">
        <f>IF('🔩 PISTON'!A942="","",'🔩 PISTON'!L942)</f>
        <v/>
      </c>
      <c r="E898" s="1" t="str">
        <f>IF('🔩 PISTON'!A942="","",'🔩 PISTON'!M942)</f>
        <v/>
      </c>
      <c r="F898" s="1" t="str">
        <f>IF('🔩 PISTON'!A942="","",'🔩 PISTON'!N942)</f>
        <v/>
      </c>
      <c r="G898" s="1" t="str">
        <f>IF('🔩 PISTON'!A942="","",'🔩 PISTON'!O942)</f>
        <v/>
      </c>
      <c r="H898" s="1" t="str">
        <f>IF('🔩 PISTON'!A942="","",'🔩 PISTON'!P942)</f>
        <v/>
      </c>
      <c r="I898" s="1" t="str">
        <f>IF('🔩 PISTON'!A942="","",'🔩 PISTON'!Q942)</f>
        <v/>
      </c>
      <c r="J898" s="1" t="str">
        <f>IF('🔩 PISTON'!A942="","",'🔩 PISTON'!D942)</f>
        <v/>
      </c>
      <c r="L898" s="1">
        <f>N(L897)+IF(AND('🔎 TRA CỨU NHANH'!$C$2&lt;&gt;"",OR(ISNUMBER(SEARCH('🔎 TRA CỨU NHANH'!$C$2,$A898)),ISNUMBER(SEARCH('🔎 TRA CỨU NHANH'!$C$2,$B898)))),1,0)</f>
        <v>0</v>
      </c>
      <c r="M898" s="1" t="str">
        <f t="shared" ref="M898:M961" si="28">IF(L898&gt;N(L897),L898,"")</f>
        <v/>
      </c>
      <c r="N898" s="1">
        <f>N(N897)+IF(AND('💰 BÁO GIÁ'!$C$27&lt;&gt;"",OR(ISNUMBER(SEARCH('💰 BÁO GIÁ'!$C$27,$A898)),ISNUMBER(SEARCH('💰 BÁO GIÁ'!$C$27,$B898)))),1,0)</f>
        <v>0</v>
      </c>
      <c r="O898" s="1" t="str">
        <f t="shared" ref="O898:O961" si="29">IF(N898&gt;N(N897),N898,"")</f>
        <v/>
      </c>
    </row>
    <row r="899" customHeight="1" spans="1:15">
      <c r="A899" s="1" t="str">
        <f>IF('🔩 PISTON'!A943="","",'🔩 PISTON'!A943)</f>
        <v/>
      </c>
      <c r="B899" s="1" t="str">
        <f>IF('🔩 PISTON'!A943="","","Piston "&amp;'🔩 PISTON'!U943)</f>
        <v/>
      </c>
      <c r="C899" s="1" t="str">
        <f>IF('🔩 PISTON'!A943="","","Piston")</f>
        <v/>
      </c>
      <c r="D899" s="1" t="str">
        <f>IF('🔩 PISTON'!A943="","",'🔩 PISTON'!L943)</f>
        <v/>
      </c>
      <c r="E899" s="1" t="str">
        <f>IF('🔩 PISTON'!A943="","",'🔩 PISTON'!M943)</f>
        <v/>
      </c>
      <c r="F899" s="1" t="str">
        <f>IF('🔩 PISTON'!A943="","",'🔩 PISTON'!N943)</f>
        <v/>
      </c>
      <c r="G899" s="1" t="str">
        <f>IF('🔩 PISTON'!A943="","",'🔩 PISTON'!O943)</f>
        <v/>
      </c>
      <c r="H899" s="1" t="str">
        <f>IF('🔩 PISTON'!A943="","",'🔩 PISTON'!P943)</f>
        <v/>
      </c>
      <c r="I899" s="1" t="str">
        <f>IF('🔩 PISTON'!A943="","",'🔩 PISTON'!Q943)</f>
        <v/>
      </c>
      <c r="J899" s="1" t="str">
        <f>IF('🔩 PISTON'!A943="","",'🔩 PISTON'!D943)</f>
        <v/>
      </c>
      <c r="L899" s="1">
        <f>N(L898)+IF(AND('🔎 TRA CỨU NHANH'!$C$2&lt;&gt;"",OR(ISNUMBER(SEARCH('🔎 TRA CỨU NHANH'!$C$2,$A899)),ISNUMBER(SEARCH('🔎 TRA CỨU NHANH'!$C$2,$B899)))),1,0)</f>
        <v>0</v>
      </c>
      <c r="M899" s="1" t="str">
        <f t="shared" si="28"/>
        <v/>
      </c>
      <c r="N899" s="1">
        <f>N(N898)+IF(AND('💰 BÁO GIÁ'!$C$27&lt;&gt;"",OR(ISNUMBER(SEARCH('💰 BÁO GIÁ'!$C$27,$A899)),ISNUMBER(SEARCH('💰 BÁO GIÁ'!$C$27,$B899)))),1,0)</f>
        <v>0</v>
      </c>
      <c r="O899" s="1" t="str">
        <f t="shared" si="29"/>
        <v/>
      </c>
    </row>
    <row r="900" customHeight="1" spans="1:15">
      <c r="A900" s="1" t="str">
        <f>IF('🔩 PISTON'!A944="","",'🔩 PISTON'!A944)</f>
        <v/>
      </c>
      <c r="B900" s="1" t="str">
        <f>IF('🔩 PISTON'!A944="","","Piston "&amp;'🔩 PISTON'!U944)</f>
        <v/>
      </c>
      <c r="C900" s="1" t="str">
        <f>IF('🔩 PISTON'!A944="","","Piston")</f>
        <v/>
      </c>
      <c r="D900" s="1" t="str">
        <f>IF('🔩 PISTON'!A944="","",'🔩 PISTON'!L944)</f>
        <v/>
      </c>
      <c r="E900" s="1" t="str">
        <f>IF('🔩 PISTON'!A944="","",'🔩 PISTON'!M944)</f>
        <v/>
      </c>
      <c r="F900" s="1" t="str">
        <f>IF('🔩 PISTON'!A944="","",'🔩 PISTON'!N944)</f>
        <v/>
      </c>
      <c r="G900" s="1" t="str">
        <f>IF('🔩 PISTON'!A944="","",'🔩 PISTON'!O944)</f>
        <v/>
      </c>
      <c r="H900" s="1" t="str">
        <f>IF('🔩 PISTON'!A944="","",'🔩 PISTON'!P944)</f>
        <v/>
      </c>
      <c r="I900" s="1" t="str">
        <f>IF('🔩 PISTON'!A944="","",'🔩 PISTON'!Q944)</f>
        <v/>
      </c>
      <c r="J900" s="1" t="str">
        <f>IF('🔩 PISTON'!A944="","",'🔩 PISTON'!D944)</f>
        <v/>
      </c>
      <c r="L900" s="1">
        <f>N(L899)+IF(AND('🔎 TRA CỨU NHANH'!$C$2&lt;&gt;"",OR(ISNUMBER(SEARCH('🔎 TRA CỨU NHANH'!$C$2,$A900)),ISNUMBER(SEARCH('🔎 TRA CỨU NHANH'!$C$2,$B900)))),1,0)</f>
        <v>0</v>
      </c>
      <c r="M900" s="1" t="str">
        <f t="shared" si="28"/>
        <v/>
      </c>
      <c r="N900" s="1">
        <f>N(N899)+IF(AND('💰 BÁO GIÁ'!$C$27&lt;&gt;"",OR(ISNUMBER(SEARCH('💰 BÁO GIÁ'!$C$27,$A900)),ISNUMBER(SEARCH('💰 BÁO GIÁ'!$C$27,$B900)))),1,0)</f>
        <v>0</v>
      </c>
      <c r="O900" s="1" t="str">
        <f t="shared" si="29"/>
        <v/>
      </c>
    </row>
    <row r="901" customHeight="1" spans="1:15">
      <c r="A901" s="1" t="str">
        <f>IF('🔩 PISTON'!A945="","",'🔩 PISTON'!A945)</f>
        <v/>
      </c>
      <c r="B901" s="1" t="str">
        <f>IF('🔩 PISTON'!A945="","","Piston "&amp;'🔩 PISTON'!U945)</f>
        <v/>
      </c>
      <c r="C901" s="1" t="str">
        <f>IF('🔩 PISTON'!A945="","","Piston")</f>
        <v/>
      </c>
      <c r="D901" s="1" t="str">
        <f>IF('🔩 PISTON'!A945="","",'🔩 PISTON'!L945)</f>
        <v/>
      </c>
      <c r="E901" s="1" t="str">
        <f>IF('🔩 PISTON'!A945="","",'🔩 PISTON'!M945)</f>
        <v/>
      </c>
      <c r="F901" s="1" t="str">
        <f>IF('🔩 PISTON'!A945="","",'🔩 PISTON'!N945)</f>
        <v/>
      </c>
      <c r="G901" s="1" t="str">
        <f>IF('🔩 PISTON'!A945="","",'🔩 PISTON'!O945)</f>
        <v/>
      </c>
      <c r="H901" s="1" t="str">
        <f>IF('🔩 PISTON'!A945="","",'🔩 PISTON'!P945)</f>
        <v/>
      </c>
      <c r="I901" s="1" t="str">
        <f>IF('🔩 PISTON'!A945="","",'🔩 PISTON'!Q945)</f>
        <v/>
      </c>
      <c r="J901" s="1" t="str">
        <f>IF('🔩 PISTON'!A945="","",'🔩 PISTON'!D945)</f>
        <v/>
      </c>
      <c r="L901" s="1">
        <f>N(L900)+IF(AND('🔎 TRA CỨU NHANH'!$C$2&lt;&gt;"",OR(ISNUMBER(SEARCH('🔎 TRA CỨU NHANH'!$C$2,$A901)),ISNUMBER(SEARCH('🔎 TRA CỨU NHANH'!$C$2,$B901)))),1,0)</f>
        <v>0</v>
      </c>
      <c r="M901" s="1" t="str">
        <f t="shared" si="28"/>
        <v/>
      </c>
      <c r="N901" s="1">
        <f>N(N900)+IF(AND('💰 BÁO GIÁ'!$C$27&lt;&gt;"",OR(ISNUMBER(SEARCH('💰 BÁO GIÁ'!$C$27,$A901)),ISNUMBER(SEARCH('💰 BÁO GIÁ'!$C$27,$B901)))),1,0)</f>
        <v>0</v>
      </c>
      <c r="O901" s="1" t="str">
        <f t="shared" si="29"/>
        <v/>
      </c>
    </row>
    <row r="902" customHeight="1" spans="1:15">
      <c r="A902" s="1" t="str">
        <f>IF('🔩 PISTON'!A946="","",'🔩 PISTON'!A946)</f>
        <v/>
      </c>
      <c r="B902" s="1" t="str">
        <f>IF('🔩 PISTON'!A946="","","Piston "&amp;'🔩 PISTON'!U946)</f>
        <v/>
      </c>
      <c r="C902" s="1" t="str">
        <f>IF('🔩 PISTON'!A946="","","Piston")</f>
        <v/>
      </c>
      <c r="D902" s="1" t="str">
        <f>IF('🔩 PISTON'!A946="","",'🔩 PISTON'!L946)</f>
        <v/>
      </c>
      <c r="E902" s="1" t="str">
        <f>IF('🔩 PISTON'!A946="","",'🔩 PISTON'!M946)</f>
        <v/>
      </c>
      <c r="F902" s="1" t="str">
        <f>IF('🔩 PISTON'!A946="","",'🔩 PISTON'!N946)</f>
        <v/>
      </c>
      <c r="G902" s="1" t="str">
        <f>IF('🔩 PISTON'!A946="","",'🔩 PISTON'!O946)</f>
        <v/>
      </c>
      <c r="H902" s="1" t="str">
        <f>IF('🔩 PISTON'!A946="","",'🔩 PISTON'!P946)</f>
        <v/>
      </c>
      <c r="I902" s="1" t="str">
        <f>IF('🔩 PISTON'!A946="","",'🔩 PISTON'!Q946)</f>
        <v/>
      </c>
      <c r="J902" s="1" t="str">
        <f>IF('🔩 PISTON'!A946="","",'🔩 PISTON'!D946)</f>
        <v/>
      </c>
      <c r="L902" s="1">
        <f>N(L901)+IF(AND('🔎 TRA CỨU NHANH'!$C$2&lt;&gt;"",OR(ISNUMBER(SEARCH('🔎 TRA CỨU NHANH'!$C$2,$A902)),ISNUMBER(SEARCH('🔎 TRA CỨU NHANH'!$C$2,$B902)))),1,0)</f>
        <v>0</v>
      </c>
      <c r="M902" s="1" t="str">
        <f t="shared" si="28"/>
        <v/>
      </c>
      <c r="N902" s="1">
        <f>N(N901)+IF(AND('💰 BÁO GIÁ'!$C$27&lt;&gt;"",OR(ISNUMBER(SEARCH('💰 BÁO GIÁ'!$C$27,$A902)),ISNUMBER(SEARCH('💰 BÁO GIÁ'!$C$27,$B902)))),1,0)</f>
        <v>0</v>
      </c>
      <c r="O902" s="1" t="str">
        <f t="shared" si="29"/>
        <v/>
      </c>
    </row>
    <row r="903" customHeight="1" spans="1:15">
      <c r="A903" s="1" t="str">
        <f>IF('🔩 PISTON'!A947="","",'🔩 PISTON'!A947)</f>
        <v/>
      </c>
      <c r="B903" s="1" t="str">
        <f>IF('🔩 PISTON'!A947="","","Piston "&amp;'🔩 PISTON'!U947)</f>
        <v/>
      </c>
      <c r="C903" s="1" t="str">
        <f>IF('🔩 PISTON'!A947="","","Piston")</f>
        <v/>
      </c>
      <c r="D903" s="1" t="str">
        <f>IF('🔩 PISTON'!A947="","",'🔩 PISTON'!L947)</f>
        <v/>
      </c>
      <c r="E903" s="1" t="str">
        <f>IF('🔩 PISTON'!A947="","",'🔩 PISTON'!M947)</f>
        <v/>
      </c>
      <c r="F903" s="1" t="str">
        <f>IF('🔩 PISTON'!A947="","",'🔩 PISTON'!N947)</f>
        <v/>
      </c>
      <c r="G903" s="1" t="str">
        <f>IF('🔩 PISTON'!A947="","",'🔩 PISTON'!O947)</f>
        <v/>
      </c>
      <c r="H903" s="1" t="str">
        <f>IF('🔩 PISTON'!A947="","",'🔩 PISTON'!P947)</f>
        <v/>
      </c>
      <c r="I903" s="1" t="str">
        <f>IF('🔩 PISTON'!A947="","",'🔩 PISTON'!Q947)</f>
        <v/>
      </c>
      <c r="J903" s="1" t="str">
        <f>IF('🔩 PISTON'!A947="","",'🔩 PISTON'!D947)</f>
        <v/>
      </c>
      <c r="L903" s="1">
        <f>N(L902)+IF(AND('🔎 TRA CỨU NHANH'!$C$2&lt;&gt;"",OR(ISNUMBER(SEARCH('🔎 TRA CỨU NHANH'!$C$2,$A903)),ISNUMBER(SEARCH('🔎 TRA CỨU NHANH'!$C$2,$B903)))),1,0)</f>
        <v>0</v>
      </c>
      <c r="M903" s="1" t="str">
        <f t="shared" si="28"/>
        <v/>
      </c>
      <c r="N903" s="1">
        <f>N(N902)+IF(AND('💰 BÁO GIÁ'!$C$27&lt;&gt;"",OR(ISNUMBER(SEARCH('💰 BÁO GIÁ'!$C$27,$A903)),ISNUMBER(SEARCH('💰 BÁO GIÁ'!$C$27,$B903)))),1,0)</f>
        <v>0</v>
      </c>
      <c r="O903" s="1" t="str">
        <f t="shared" si="29"/>
        <v/>
      </c>
    </row>
    <row r="904" customHeight="1" spans="1:15">
      <c r="A904" s="1" t="str">
        <f>IF('🔩 PISTON'!A948="","",'🔩 PISTON'!A948)</f>
        <v/>
      </c>
      <c r="B904" s="1" t="str">
        <f>IF('🔩 PISTON'!A948="","","Piston "&amp;'🔩 PISTON'!U948)</f>
        <v/>
      </c>
      <c r="C904" s="1" t="str">
        <f>IF('🔩 PISTON'!A948="","","Piston")</f>
        <v/>
      </c>
      <c r="D904" s="1" t="str">
        <f>IF('🔩 PISTON'!A948="","",'🔩 PISTON'!L948)</f>
        <v/>
      </c>
      <c r="E904" s="1" t="str">
        <f>IF('🔩 PISTON'!A948="","",'🔩 PISTON'!M948)</f>
        <v/>
      </c>
      <c r="F904" s="1" t="str">
        <f>IF('🔩 PISTON'!A948="","",'🔩 PISTON'!N948)</f>
        <v/>
      </c>
      <c r="G904" s="1" t="str">
        <f>IF('🔩 PISTON'!A948="","",'🔩 PISTON'!O948)</f>
        <v/>
      </c>
      <c r="H904" s="1" t="str">
        <f>IF('🔩 PISTON'!A948="","",'🔩 PISTON'!P948)</f>
        <v/>
      </c>
      <c r="I904" s="1" t="str">
        <f>IF('🔩 PISTON'!A948="","",'🔩 PISTON'!Q948)</f>
        <v/>
      </c>
      <c r="J904" s="1" t="str">
        <f>IF('🔩 PISTON'!A948="","",'🔩 PISTON'!D948)</f>
        <v/>
      </c>
      <c r="L904" s="1">
        <f>N(L903)+IF(AND('🔎 TRA CỨU NHANH'!$C$2&lt;&gt;"",OR(ISNUMBER(SEARCH('🔎 TRA CỨU NHANH'!$C$2,$A904)),ISNUMBER(SEARCH('🔎 TRA CỨU NHANH'!$C$2,$B904)))),1,0)</f>
        <v>0</v>
      </c>
      <c r="M904" s="1" t="str">
        <f t="shared" si="28"/>
        <v/>
      </c>
      <c r="N904" s="1">
        <f>N(N903)+IF(AND('💰 BÁO GIÁ'!$C$27&lt;&gt;"",OR(ISNUMBER(SEARCH('💰 BÁO GIÁ'!$C$27,$A904)),ISNUMBER(SEARCH('💰 BÁO GIÁ'!$C$27,$B904)))),1,0)</f>
        <v>0</v>
      </c>
      <c r="O904" s="1" t="str">
        <f t="shared" si="29"/>
        <v/>
      </c>
    </row>
    <row r="905" customHeight="1" spans="1:15">
      <c r="A905" s="1" t="str">
        <f>IF('🔩 PISTON'!A949="","",'🔩 PISTON'!A949)</f>
        <v/>
      </c>
      <c r="B905" s="1" t="str">
        <f>IF('🔩 PISTON'!A949="","","Piston "&amp;'🔩 PISTON'!U949)</f>
        <v/>
      </c>
      <c r="C905" s="1" t="str">
        <f>IF('🔩 PISTON'!A949="","","Piston")</f>
        <v/>
      </c>
      <c r="D905" s="1" t="str">
        <f>IF('🔩 PISTON'!A949="","",'🔩 PISTON'!L949)</f>
        <v/>
      </c>
      <c r="E905" s="1" t="str">
        <f>IF('🔩 PISTON'!A949="","",'🔩 PISTON'!M949)</f>
        <v/>
      </c>
      <c r="F905" s="1" t="str">
        <f>IF('🔩 PISTON'!A949="","",'🔩 PISTON'!N949)</f>
        <v/>
      </c>
      <c r="G905" s="1" t="str">
        <f>IF('🔩 PISTON'!A949="","",'🔩 PISTON'!O949)</f>
        <v/>
      </c>
      <c r="H905" s="1" t="str">
        <f>IF('🔩 PISTON'!A949="","",'🔩 PISTON'!P949)</f>
        <v/>
      </c>
      <c r="I905" s="1" t="str">
        <f>IF('🔩 PISTON'!A949="","",'🔩 PISTON'!Q949)</f>
        <v/>
      </c>
      <c r="J905" s="1" t="str">
        <f>IF('🔩 PISTON'!A949="","",'🔩 PISTON'!D949)</f>
        <v/>
      </c>
      <c r="L905" s="1">
        <f>N(L904)+IF(AND('🔎 TRA CỨU NHANH'!$C$2&lt;&gt;"",OR(ISNUMBER(SEARCH('🔎 TRA CỨU NHANH'!$C$2,$A905)),ISNUMBER(SEARCH('🔎 TRA CỨU NHANH'!$C$2,$B905)))),1,0)</f>
        <v>0</v>
      </c>
      <c r="M905" s="1" t="str">
        <f t="shared" si="28"/>
        <v/>
      </c>
      <c r="N905" s="1">
        <f>N(N904)+IF(AND('💰 BÁO GIÁ'!$C$27&lt;&gt;"",OR(ISNUMBER(SEARCH('💰 BÁO GIÁ'!$C$27,$A905)),ISNUMBER(SEARCH('💰 BÁO GIÁ'!$C$27,$B905)))),1,0)</f>
        <v>0</v>
      </c>
      <c r="O905" s="1" t="str">
        <f t="shared" si="29"/>
        <v/>
      </c>
    </row>
    <row r="906" customHeight="1" spans="1:15">
      <c r="A906" s="1" t="str">
        <f>IF('🔩 PISTON'!A950="","",'🔩 PISTON'!A950)</f>
        <v/>
      </c>
      <c r="B906" s="1" t="str">
        <f>IF('🔩 PISTON'!A950="","","Piston "&amp;'🔩 PISTON'!U950)</f>
        <v/>
      </c>
      <c r="C906" s="1" t="str">
        <f>IF('🔩 PISTON'!A950="","","Piston")</f>
        <v/>
      </c>
      <c r="D906" s="1" t="str">
        <f>IF('🔩 PISTON'!A950="","",'🔩 PISTON'!L950)</f>
        <v/>
      </c>
      <c r="E906" s="1" t="str">
        <f>IF('🔩 PISTON'!A950="","",'🔩 PISTON'!M950)</f>
        <v/>
      </c>
      <c r="F906" s="1" t="str">
        <f>IF('🔩 PISTON'!A950="","",'🔩 PISTON'!N950)</f>
        <v/>
      </c>
      <c r="G906" s="1" t="str">
        <f>IF('🔩 PISTON'!A950="","",'🔩 PISTON'!O950)</f>
        <v/>
      </c>
      <c r="H906" s="1" t="str">
        <f>IF('🔩 PISTON'!A950="","",'🔩 PISTON'!P950)</f>
        <v/>
      </c>
      <c r="I906" s="1" t="str">
        <f>IF('🔩 PISTON'!A950="","",'🔩 PISTON'!Q950)</f>
        <v/>
      </c>
      <c r="J906" s="1" t="str">
        <f>IF('🔩 PISTON'!A950="","",'🔩 PISTON'!D950)</f>
        <v/>
      </c>
      <c r="L906" s="1">
        <f>N(L905)+IF(AND('🔎 TRA CỨU NHANH'!$C$2&lt;&gt;"",OR(ISNUMBER(SEARCH('🔎 TRA CỨU NHANH'!$C$2,$A906)),ISNUMBER(SEARCH('🔎 TRA CỨU NHANH'!$C$2,$B906)))),1,0)</f>
        <v>0</v>
      </c>
      <c r="M906" s="1" t="str">
        <f t="shared" si="28"/>
        <v/>
      </c>
      <c r="N906" s="1">
        <f>N(N905)+IF(AND('💰 BÁO GIÁ'!$C$27&lt;&gt;"",OR(ISNUMBER(SEARCH('💰 BÁO GIÁ'!$C$27,$A906)),ISNUMBER(SEARCH('💰 BÁO GIÁ'!$C$27,$B906)))),1,0)</f>
        <v>0</v>
      </c>
      <c r="O906" s="1" t="str">
        <f t="shared" si="29"/>
        <v/>
      </c>
    </row>
    <row r="907" customHeight="1" spans="1:15">
      <c r="A907" s="1" t="str">
        <f>IF('🔩 PISTON'!A951="","",'🔩 PISTON'!A951)</f>
        <v/>
      </c>
      <c r="B907" s="1" t="str">
        <f>IF('🔩 PISTON'!A951="","","Piston "&amp;'🔩 PISTON'!U951)</f>
        <v/>
      </c>
      <c r="C907" s="1" t="str">
        <f>IF('🔩 PISTON'!A951="","","Piston")</f>
        <v/>
      </c>
      <c r="D907" s="1" t="str">
        <f>IF('🔩 PISTON'!A951="","",'🔩 PISTON'!L951)</f>
        <v/>
      </c>
      <c r="E907" s="1" t="str">
        <f>IF('🔩 PISTON'!A951="","",'🔩 PISTON'!M951)</f>
        <v/>
      </c>
      <c r="F907" s="1" t="str">
        <f>IF('🔩 PISTON'!A951="","",'🔩 PISTON'!N951)</f>
        <v/>
      </c>
      <c r="G907" s="1" t="str">
        <f>IF('🔩 PISTON'!A951="","",'🔩 PISTON'!O951)</f>
        <v/>
      </c>
      <c r="H907" s="1" t="str">
        <f>IF('🔩 PISTON'!A951="","",'🔩 PISTON'!P951)</f>
        <v/>
      </c>
      <c r="I907" s="1" t="str">
        <f>IF('🔩 PISTON'!A951="","",'🔩 PISTON'!Q951)</f>
        <v/>
      </c>
      <c r="J907" s="1" t="str">
        <f>IF('🔩 PISTON'!A951="","",'🔩 PISTON'!D951)</f>
        <v/>
      </c>
      <c r="L907" s="1">
        <f>N(L906)+IF(AND('🔎 TRA CỨU NHANH'!$C$2&lt;&gt;"",OR(ISNUMBER(SEARCH('🔎 TRA CỨU NHANH'!$C$2,$A907)),ISNUMBER(SEARCH('🔎 TRA CỨU NHANH'!$C$2,$B907)))),1,0)</f>
        <v>0</v>
      </c>
      <c r="M907" s="1" t="str">
        <f t="shared" si="28"/>
        <v/>
      </c>
      <c r="N907" s="1">
        <f>N(N906)+IF(AND('💰 BÁO GIÁ'!$C$27&lt;&gt;"",OR(ISNUMBER(SEARCH('💰 BÁO GIÁ'!$C$27,$A907)),ISNUMBER(SEARCH('💰 BÁO GIÁ'!$C$27,$B907)))),1,0)</f>
        <v>0</v>
      </c>
      <c r="O907" s="1" t="str">
        <f t="shared" si="29"/>
        <v/>
      </c>
    </row>
    <row r="908" customHeight="1" spans="1:15">
      <c r="A908" s="1" t="str">
        <f>IF('🔩 PISTON'!A952="","",'🔩 PISTON'!A952)</f>
        <v/>
      </c>
      <c r="B908" s="1" t="str">
        <f>IF('🔩 PISTON'!A952="","","Piston "&amp;'🔩 PISTON'!U952)</f>
        <v/>
      </c>
      <c r="C908" s="1" t="str">
        <f>IF('🔩 PISTON'!A952="","","Piston")</f>
        <v/>
      </c>
      <c r="D908" s="1" t="str">
        <f>IF('🔩 PISTON'!A952="","",'🔩 PISTON'!L952)</f>
        <v/>
      </c>
      <c r="E908" s="1" t="str">
        <f>IF('🔩 PISTON'!A952="","",'🔩 PISTON'!M952)</f>
        <v/>
      </c>
      <c r="F908" s="1" t="str">
        <f>IF('🔩 PISTON'!A952="","",'🔩 PISTON'!N952)</f>
        <v/>
      </c>
      <c r="G908" s="1" t="str">
        <f>IF('🔩 PISTON'!A952="","",'🔩 PISTON'!O952)</f>
        <v/>
      </c>
      <c r="H908" s="1" t="str">
        <f>IF('🔩 PISTON'!A952="","",'🔩 PISTON'!P952)</f>
        <v/>
      </c>
      <c r="I908" s="1" t="str">
        <f>IF('🔩 PISTON'!A952="","",'🔩 PISTON'!Q952)</f>
        <v/>
      </c>
      <c r="J908" s="1" t="str">
        <f>IF('🔩 PISTON'!A952="","",'🔩 PISTON'!D952)</f>
        <v/>
      </c>
      <c r="L908" s="1">
        <f>N(L907)+IF(AND('🔎 TRA CỨU NHANH'!$C$2&lt;&gt;"",OR(ISNUMBER(SEARCH('🔎 TRA CỨU NHANH'!$C$2,$A908)),ISNUMBER(SEARCH('🔎 TRA CỨU NHANH'!$C$2,$B908)))),1,0)</f>
        <v>0</v>
      </c>
      <c r="M908" s="1" t="str">
        <f t="shared" si="28"/>
        <v/>
      </c>
      <c r="N908" s="1">
        <f>N(N907)+IF(AND('💰 BÁO GIÁ'!$C$27&lt;&gt;"",OR(ISNUMBER(SEARCH('💰 BÁO GIÁ'!$C$27,$A908)),ISNUMBER(SEARCH('💰 BÁO GIÁ'!$C$27,$B908)))),1,0)</f>
        <v>0</v>
      </c>
      <c r="O908" s="1" t="str">
        <f t="shared" si="29"/>
        <v/>
      </c>
    </row>
    <row r="909" customHeight="1" spans="1:15">
      <c r="A909" s="1" t="str">
        <f>IF('🔩 PISTON'!A953="","",'🔩 PISTON'!A953)</f>
        <v/>
      </c>
      <c r="B909" s="1" t="str">
        <f>IF('🔩 PISTON'!A953="","","Piston "&amp;'🔩 PISTON'!U953)</f>
        <v/>
      </c>
      <c r="C909" s="1" t="str">
        <f>IF('🔩 PISTON'!A953="","","Piston")</f>
        <v/>
      </c>
      <c r="D909" s="1" t="str">
        <f>IF('🔩 PISTON'!A953="","",'🔩 PISTON'!L953)</f>
        <v/>
      </c>
      <c r="E909" s="1" t="str">
        <f>IF('🔩 PISTON'!A953="","",'🔩 PISTON'!M953)</f>
        <v/>
      </c>
      <c r="F909" s="1" t="str">
        <f>IF('🔩 PISTON'!A953="","",'🔩 PISTON'!N953)</f>
        <v/>
      </c>
      <c r="G909" s="1" t="str">
        <f>IF('🔩 PISTON'!A953="","",'🔩 PISTON'!O953)</f>
        <v/>
      </c>
      <c r="H909" s="1" t="str">
        <f>IF('🔩 PISTON'!A953="","",'🔩 PISTON'!P953)</f>
        <v/>
      </c>
      <c r="I909" s="1" t="str">
        <f>IF('🔩 PISTON'!A953="","",'🔩 PISTON'!Q953)</f>
        <v/>
      </c>
      <c r="J909" s="1" t="str">
        <f>IF('🔩 PISTON'!A953="","",'🔩 PISTON'!D953)</f>
        <v/>
      </c>
      <c r="L909" s="1">
        <f>N(L908)+IF(AND('🔎 TRA CỨU NHANH'!$C$2&lt;&gt;"",OR(ISNUMBER(SEARCH('🔎 TRA CỨU NHANH'!$C$2,$A909)),ISNUMBER(SEARCH('🔎 TRA CỨU NHANH'!$C$2,$B909)))),1,0)</f>
        <v>0</v>
      </c>
      <c r="M909" s="1" t="str">
        <f t="shared" si="28"/>
        <v/>
      </c>
      <c r="N909" s="1">
        <f>N(N908)+IF(AND('💰 BÁO GIÁ'!$C$27&lt;&gt;"",OR(ISNUMBER(SEARCH('💰 BÁO GIÁ'!$C$27,$A909)),ISNUMBER(SEARCH('💰 BÁO GIÁ'!$C$27,$B909)))),1,0)</f>
        <v>0</v>
      </c>
      <c r="O909" s="1" t="str">
        <f t="shared" si="29"/>
        <v/>
      </c>
    </row>
    <row r="910" customHeight="1" spans="1:15">
      <c r="A910" s="1" t="str">
        <f>IF('🔩 PISTON'!A954="","",'🔩 PISTON'!A954)</f>
        <v/>
      </c>
      <c r="B910" s="1" t="str">
        <f>IF('🔩 PISTON'!A954="","","Piston "&amp;'🔩 PISTON'!U954)</f>
        <v/>
      </c>
      <c r="C910" s="1" t="str">
        <f>IF('🔩 PISTON'!A954="","","Piston")</f>
        <v/>
      </c>
      <c r="D910" s="1" t="str">
        <f>IF('🔩 PISTON'!A954="","",'🔩 PISTON'!L954)</f>
        <v/>
      </c>
      <c r="E910" s="1" t="str">
        <f>IF('🔩 PISTON'!A954="","",'🔩 PISTON'!M954)</f>
        <v/>
      </c>
      <c r="F910" s="1" t="str">
        <f>IF('🔩 PISTON'!A954="","",'🔩 PISTON'!N954)</f>
        <v/>
      </c>
      <c r="G910" s="1" t="str">
        <f>IF('🔩 PISTON'!A954="","",'🔩 PISTON'!O954)</f>
        <v/>
      </c>
      <c r="H910" s="1" t="str">
        <f>IF('🔩 PISTON'!A954="","",'🔩 PISTON'!P954)</f>
        <v/>
      </c>
      <c r="I910" s="1" t="str">
        <f>IF('🔩 PISTON'!A954="","",'🔩 PISTON'!Q954)</f>
        <v/>
      </c>
      <c r="J910" s="1" t="str">
        <f>IF('🔩 PISTON'!A954="","",'🔩 PISTON'!D954)</f>
        <v/>
      </c>
      <c r="L910" s="1">
        <f>N(L909)+IF(AND('🔎 TRA CỨU NHANH'!$C$2&lt;&gt;"",OR(ISNUMBER(SEARCH('🔎 TRA CỨU NHANH'!$C$2,$A910)),ISNUMBER(SEARCH('🔎 TRA CỨU NHANH'!$C$2,$B910)))),1,0)</f>
        <v>0</v>
      </c>
      <c r="M910" s="1" t="str">
        <f t="shared" si="28"/>
        <v/>
      </c>
      <c r="N910" s="1">
        <f>N(N909)+IF(AND('💰 BÁO GIÁ'!$C$27&lt;&gt;"",OR(ISNUMBER(SEARCH('💰 BÁO GIÁ'!$C$27,$A910)),ISNUMBER(SEARCH('💰 BÁO GIÁ'!$C$27,$B910)))),1,0)</f>
        <v>0</v>
      </c>
      <c r="O910" s="1" t="str">
        <f t="shared" si="29"/>
        <v/>
      </c>
    </row>
    <row r="911" customHeight="1" spans="1:15">
      <c r="A911" s="1" t="str">
        <f>IF('🔩 PISTON'!A955="","",'🔩 PISTON'!A955)</f>
        <v/>
      </c>
      <c r="B911" s="1" t="str">
        <f>IF('🔩 PISTON'!A955="","","Piston "&amp;'🔩 PISTON'!U955)</f>
        <v/>
      </c>
      <c r="C911" s="1" t="str">
        <f>IF('🔩 PISTON'!A955="","","Piston")</f>
        <v/>
      </c>
      <c r="D911" s="1" t="str">
        <f>IF('🔩 PISTON'!A955="","",'🔩 PISTON'!L955)</f>
        <v/>
      </c>
      <c r="E911" s="1" t="str">
        <f>IF('🔩 PISTON'!A955="","",'🔩 PISTON'!M955)</f>
        <v/>
      </c>
      <c r="F911" s="1" t="str">
        <f>IF('🔩 PISTON'!A955="","",'🔩 PISTON'!N955)</f>
        <v/>
      </c>
      <c r="G911" s="1" t="str">
        <f>IF('🔩 PISTON'!A955="","",'🔩 PISTON'!O955)</f>
        <v/>
      </c>
      <c r="H911" s="1" t="str">
        <f>IF('🔩 PISTON'!A955="","",'🔩 PISTON'!P955)</f>
        <v/>
      </c>
      <c r="I911" s="1" t="str">
        <f>IF('🔩 PISTON'!A955="","",'🔩 PISTON'!Q955)</f>
        <v/>
      </c>
      <c r="J911" s="1" t="str">
        <f>IF('🔩 PISTON'!A955="","",'🔩 PISTON'!D955)</f>
        <v/>
      </c>
      <c r="L911" s="1">
        <f>N(L910)+IF(AND('🔎 TRA CỨU NHANH'!$C$2&lt;&gt;"",OR(ISNUMBER(SEARCH('🔎 TRA CỨU NHANH'!$C$2,$A911)),ISNUMBER(SEARCH('🔎 TRA CỨU NHANH'!$C$2,$B911)))),1,0)</f>
        <v>0</v>
      </c>
      <c r="M911" s="1" t="str">
        <f t="shared" si="28"/>
        <v/>
      </c>
      <c r="N911" s="1">
        <f>N(N910)+IF(AND('💰 BÁO GIÁ'!$C$27&lt;&gt;"",OR(ISNUMBER(SEARCH('💰 BÁO GIÁ'!$C$27,$A911)),ISNUMBER(SEARCH('💰 BÁO GIÁ'!$C$27,$B911)))),1,0)</f>
        <v>0</v>
      </c>
      <c r="O911" s="1" t="str">
        <f t="shared" si="29"/>
        <v/>
      </c>
    </row>
    <row r="912" customHeight="1" spans="1:15">
      <c r="A912" s="1" t="str">
        <f>IF('🔩 PISTON'!A956="","",'🔩 PISTON'!A956)</f>
        <v/>
      </c>
      <c r="B912" s="1" t="str">
        <f>IF('🔩 PISTON'!A956="","","Piston "&amp;'🔩 PISTON'!U956)</f>
        <v/>
      </c>
      <c r="C912" s="1" t="str">
        <f>IF('🔩 PISTON'!A956="","","Piston")</f>
        <v/>
      </c>
      <c r="D912" s="1" t="str">
        <f>IF('🔩 PISTON'!A956="","",'🔩 PISTON'!L956)</f>
        <v/>
      </c>
      <c r="E912" s="1" t="str">
        <f>IF('🔩 PISTON'!A956="","",'🔩 PISTON'!M956)</f>
        <v/>
      </c>
      <c r="F912" s="1" t="str">
        <f>IF('🔩 PISTON'!A956="","",'🔩 PISTON'!N956)</f>
        <v/>
      </c>
      <c r="G912" s="1" t="str">
        <f>IF('🔩 PISTON'!A956="","",'🔩 PISTON'!O956)</f>
        <v/>
      </c>
      <c r="H912" s="1" t="str">
        <f>IF('🔩 PISTON'!A956="","",'🔩 PISTON'!P956)</f>
        <v/>
      </c>
      <c r="I912" s="1" t="str">
        <f>IF('🔩 PISTON'!A956="","",'🔩 PISTON'!Q956)</f>
        <v/>
      </c>
      <c r="J912" s="1" t="str">
        <f>IF('🔩 PISTON'!A956="","",'🔩 PISTON'!D956)</f>
        <v/>
      </c>
      <c r="L912" s="1">
        <f>N(L911)+IF(AND('🔎 TRA CỨU NHANH'!$C$2&lt;&gt;"",OR(ISNUMBER(SEARCH('🔎 TRA CỨU NHANH'!$C$2,$A912)),ISNUMBER(SEARCH('🔎 TRA CỨU NHANH'!$C$2,$B912)))),1,0)</f>
        <v>0</v>
      </c>
      <c r="M912" s="1" t="str">
        <f t="shared" si="28"/>
        <v/>
      </c>
      <c r="N912" s="1">
        <f>N(N911)+IF(AND('💰 BÁO GIÁ'!$C$27&lt;&gt;"",OR(ISNUMBER(SEARCH('💰 BÁO GIÁ'!$C$27,$A912)),ISNUMBER(SEARCH('💰 BÁO GIÁ'!$C$27,$B912)))),1,0)</f>
        <v>0</v>
      </c>
      <c r="O912" s="1" t="str">
        <f t="shared" si="29"/>
        <v/>
      </c>
    </row>
    <row r="913" customHeight="1" spans="1:15">
      <c r="A913" s="1" t="str">
        <f>IF('🔩 PISTON'!A957="","",'🔩 PISTON'!A957)</f>
        <v/>
      </c>
      <c r="B913" s="1" t="str">
        <f>IF('🔩 PISTON'!A957="","","Piston "&amp;'🔩 PISTON'!U957)</f>
        <v/>
      </c>
      <c r="C913" s="1" t="str">
        <f>IF('🔩 PISTON'!A957="","","Piston")</f>
        <v/>
      </c>
      <c r="D913" s="1" t="str">
        <f>IF('🔩 PISTON'!A957="","",'🔩 PISTON'!L957)</f>
        <v/>
      </c>
      <c r="E913" s="1" t="str">
        <f>IF('🔩 PISTON'!A957="","",'🔩 PISTON'!M957)</f>
        <v/>
      </c>
      <c r="F913" s="1" t="str">
        <f>IF('🔩 PISTON'!A957="","",'🔩 PISTON'!N957)</f>
        <v/>
      </c>
      <c r="G913" s="1" t="str">
        <f>IF('🔩 PISTON'!A957="","",'🔩 PISTON'!O957)</f>
        <v/>
      </c>
      <c r="H913" s="1" t="str">
        <f>IF('🔩 PISTON'!A957="","",'🔩 PISTON'!P957)</f>
        <v/>
      </c>
      <c r="I913" s="1" t="str">
        <f>IF('🔩 PISTON'!A957="","",'🔩 PISTON'!Q957)</f>
        <v/>
      </c>
      <c r="J913" s="1" t="str">
        <f>IF('🔩 PISTON'!A957="","",'🔩 PISTON'!D957)</f>
        <v/>
      </c>
      <c r="L913" s="1">
        <f>N(L912)+IF(AND('🔎 TRA CỨU NHANH'!$C$2&lt;&gt;"",OR(ISNUMBER(SEARCH('🔎 TRA CỨU NHANH'!$C$2,$A913)),ISNUMBER(SEARCH('🔎 TRA CỨU NHANH'!$C$2,$B913)))),1,0)</f>
        <v>0</v>
      </c>
      <c r="M913" s="1" t="str">
        <f t="shared" si="28"/>
        <v/>
      </c>
      <c r="N913" s="1">
        <f>N(N912)+IF(AND('💰 BÁO GIÁ'!$C$27&lt;&gt;"",OR(ISNUMBER(SEARCH('💰 BÁO GIÁ'!$C$27,$A913)),ISNUMBER(SEARCH('💰 BÁO GIÁ'!$C$27,$B913)))),1,0)</f>
        <v>0</v>
      </c>
      <c r="O913" s="1" t="str">
        <f t="shared" si="29"/>
        <v/>
      </c>
    </row>
    <row r="914" customHeight="1" spans="1:15">
      <c r="A914" s="1" t="str">
        <f>IF('🔩 PISTON'!A958="","",'🔩 PISTON'!A958)</f>
        <v/>
      </c>
      <c r="B914" s="1" t="str">
        <f>IF('🔩 PISTON'!A958="","","Piston "&amp;'🔩 PISTON'!U958)</f>
        <v/>
      </c>
      <c r="C914" s="1" t="str">
        <f>IF('🔩 PISTON'!A958="","","Piston")</f>
        <v/>
      </c>
      <c r="D914" s="1" t="str">
        <f>IF('🔩 PISTON'!A958="","",'🔩 PISTON'!L958)</f>
        <v/>
      </c>
      <c r="E914" s="1" t="str">
        <f>IF('🔩 PISTON'!A958="","",'🔩 PISTON'!M958)</f>
        <v/>
      </c>
      <c r="F914" s="1" t="str">
        <f>IF('🔩 PISTON'!A958="","",'🔩 PISTON'!N958)</f>
        <v/>
      </c>
      <c r="G914" s="1" t="str">
        <f>IF('🔩 PISTON'!A958="","",'🔩 PISTON'!O958)</f>
        <v/>
      </c>
      <c r="H914" s="1" t="str">
        <f>IF('🔩 PISTON'!A958="","",'🔩 PISTON'!P958)</f>
        <v/>
      </c>
      <c r="I914" s="1" t="str">
        <f>IF('🔩 PISTON'!A958="","",'🔩 PISTON'!Q958)</f>
        <v/>
      </c>
      <c r="J914" s="1" t="str">
        <f>IF('🔩 PISTON'!A958="","",'🔩 PISTON'!D958)</f>
        <v/>
      </c>
      <c r="L914" s="1">
        <f>N(L913)+IF(AND('🔎 TRA CỨU NHANH'!$C$2&lt;&gt;"",OR(ISNUMBER(SEARCH('🔎 TRA CỨU NHANH'!$C$2,$A914)),ISNUMBER(SEARCH('🔎 TRA CỨU NHANH'!$C$2,$B914)))),1,0)</f>
        <v>0</v>
      </c>
      <c r="M914" s="1" t="str">
        <f t="shared" si="28"/>
        <v/>
      </c>
      <c r="N914" s="1">
        <f>N(N913)+IF(AND('💰 BÁO GIÁ'!$C$27&lt;&gt;"",OR(ISNUMBER(SEARCH('💰 BÁO GIÁ'!$C$27,$A914)),ISNUMBER(SEARCH('💰 BÁO GIÁ'!$C$27,$B914)))),1,0)</f>
        <v>0</v>
      </c>
      <c r="O914" s="1" t="str">
        <f t="shared" si="29"/>
        <v/>
      </c>
    </row>
    <row r="915" customHeight="1" spans="1:15">
      <c r="A915" s="1" t="str">
        <f>IF('🔩 PISTON'!A959="","",'🔩 PISTON'!A959)</f>
        <v/>
      </c>
      <c r="B915" s="1" t="str">
        <f>IF('🔩 PISTON'!A959="","","Piston "&amp;'🔩 PISTON'!U959)</f>
        <v/>
      </c>
      <c r="C915" s="1" t="str">
        <f>IF('🔩 PISTON'!A959="","","Piston")</f>
        <v/>
      </c>
      <c r="D915" s="1" t="str">
        <f>IF('🔩 PISTON'!A959="","",'🔩 PISTON'!L959)</f>
        <v/>
      </c>
      <c r="E915" s="1" t="str">
        <f>IF('🔩 PISTON'!A959="","",'🔩 PISTON'!M959)</f>
        <v/>
      </c>
      <c r="F915" s="1" t="str">
        <f>IF('🔩 PISTON'!A959="","",'🔩 PISTON'!N959)</f>
        <v/>
      </c>
      <c r="G915" s="1" t="str">
        <f>IF('🔩 PISTON'!A959="","",'🔩 PISTON'!O959)</f>
        <v/>
      </c>
      <c r="H915" s="1" t="str">
        <f>IF('🔩 PISTON'!A959="","",'🔩 PISTON'!P959)</f>
        <v/>
      </c>
      <c r="I915" s="1" t="str">
        <f>IF('🔩 PISTON'!A959="","",'🔩 PISTON'!Q959)</f>
        <v/>
      </c>
      <c r="J915" s="1" t="str">
        <f>IF('🔩 PISTON'!A959="","",'🔩 PISTON'!D959)</f>
        <v/>
      </c>
      <c r="L915" s="1">
        <f>N(L914)+IF(AND('🔎 TRA CỨU NHANH'!$C$2&lt;&gt;"",OR(ISNUMBER(SEARCH('🔎 TRA CỨU NHANH'!$C$2,$A915)),ISNUMBER(SEARCH('🔎 TRA CỨU NHANH'!$C$2,$B915)))),1,0)</f>
        <v>0</v>
      </c>
      <c r="M915" s="1" t="str">
        <f t="shared" si="28"/>
        <v/>
      </c>
      <c r="N915" s="1">
        <f>N(N914)+IF(AND('💰 BÁO GIÁ'!$C$27&lt;&gt;"",OR(ISNUMBER(SEARCH('💰 BÁO GIÁ'!$C$27,$A915)),ISNUMBER(SEARCH('💰 BÁO GIÁ'!$C$27,$B915)))),1,0)</f>
        <v>0</v>
      </c>
      <c r="O915" s="1" t="str">
        <f t="shared" si="29"/>
        <v/>
      </c>
    </row>
    <row r="916" customHeight="1" spans="1:15">
      <c r="A916" s="1" t="str">
        <f>IF('🔩 PISTON'!A960="","",'🔩 PISTON'!A960)</f>
        <v/>
      </c>
      <c r="B916" s="1" t="str">
        <f>IF('🔩 PISTON'!A960="","","Piston "&amp;'🔩 PISTON'!U960)</f>
        <v/>
      </c>
      <c r="C916" s="1" t="str">
        <f>IF('🔩 PISTON'!A960="","","Piston")</f>
        <v/>
      </c>
      <c r="D916" s="1" t="str">
        <f>IF('🔩 PISTON'!A960="","",'🔩 PISTON'!L960)</f>
        <v/>
      </c>
      <c r="E916" s="1" t="str">
        <f>IF('🔩 PISTON'!A960="","",'🔩 PISTON'!M960)</f>
        <v/>
      </c>
      <c r="F916" s="1" t="str">
        <f>IF('🔩 PISTON'!A960="","",'🔩 PISTON'!N960)</f>
        <v/>
      </c>
      <c r="G916" s="1" t="str">
        <f>IF('🔩 PISTON'!A960="","",'🔩 PISTON'!O960)</f>
        <v/>
      </c>
      <c r="H916" s="1" t="str">
        <f>IF('🔩 PISTON'!A960="","",'🔩 PISTON'!P960)</f>
        <v/>
      </c>
      <c r="I916" s="1" t="str">
        <f>IF('🔩 PISTON'!A960="","",'🔩 PISTON'!Q960)</f>
        <v/>
      </c>
      <c r="J916" s="1" t="str">
        <f>IF('🔩 PISTON'!A960="","",'🔩 PISTON'!D960)</f>
        <v/>
      </c>
      <c r="L916" s="1">
        <f>N(L915)+IF(AND('🔎 TRA CỨU NHANH'!$C$2&lt;&gt;"",OR(ISNUMBER(SEARCH('🔎 TRA CỨU NHANH'!$C$2,$A916)),ISNUMBER(SEARCH('🔎 TRA CỨU NHANH'!$C$2,$B916)))),1,0)</f>
        <v>0</v>
      </c>
      <c r="M916" s="1" t="str">
        <f t="shared" si="28"/>
        <v/>
      </c>
      <c r="N916" s="1">
        <f>N(N915)+IF(AND('💰 BÁO GIÁ'!$C$27&lt;&gt;"",OR(ISNUMBER(SEARCH('💰 BÁO GIÁ'!$C$27,$A916)),ISNUMBER(SEARCH('💰 BÁO GIÁ'!$C$27,$B916)))),1,0)</f>
        <v>0</v>
      </c>
      <c r="O916" s="1" t="str">
        <f t="shared" si="29"/>
        <v/>
      </c>
    </row>
    <row r="917" customHeight="1" spans="1:15">
      <c r="A917" s="1" t="str">
        <f>IF('🔩 PISTON'!A961="","",'🔩 PISTON'!A961)</f>
        <v/>
      </c>
      <c r="B917" s="1" t="str">
        <f>IF('🔩 PISTON'!A961="","","Piston "&amp;'🔩 PISTON'!U961)</f>
        <v/>
      </c>
      <c r="C917" s="1" t="str">
        <f>IF('🔩 PISTON'!A961="","","Piston")</f>
        <v/>
      </c>
      <c r="D917" s="1" t="str">
        <f>IF('🔩 PISTON'!A961="","",'🔩 PISTON'!L961)</f>
        <v/>
      </c>
      <c r="E917" s="1" t="str">
        <f>IF('🔩 PISTON'!A961="","",'🔩 PISTON'!M961)</f>
        <v/>
      </c>
      <c r="F917" s="1" t="str">
        <f>IF('🔩 PISTON'!A961="","",'🔩 PISTON'!N961)</f>
        <v/>
      </c>
      <c r="G917" s="1" t="str">
        <f>IF('🔩 PISTON'!A961="","",'🔩 PISTON'!O961)</f>
        <v/>
      </c>
      <c r="H917" s="1" t="str">
        <f>IF('🔩 PISTON'!A961="","",'🔩 PISTON'!P961)</f>
        <v/>
      </c>
      <c r="I917" s="1" t="str">
        <f>IF('🔩 PISTON'!A961="","",'🔩 PISTON'!Q961)</f>
        <v/>
      </c>
      <c r="J917" s="1" t="str">
        <f>IF('🔩 PISTON'!A961="","",'🔩 PISTON'!D961)</f>
        <v/>
      </c>
      <c r="L917" s="1">
        <f>N(L916)+IF(AND('🔎 TRA CỨU NHANH'!$C$2&lt;&gt;"",OR(ISNUMBER(SEARCH('🔎 TRA CỨU NHANH'!$C$2,$A917)),ISNUMBER(SEARCH('🔎 TRA CỨU NHANH'!$C$2,$B917)))),1,0)</f>
        <v>0</v>
      </c>
      <c r="M917" s="1" t="str">
        <f t="shared" si="28"/>
        <v/>
      </c>
      <c r="N917" s="1">
        <f>N(N916)+IF(AND('💰 BÁO GIÁ'!$C$27&lt;&gt;"",OR(ISNUMBER(SEARCH('💰 BÁO GIÁ'!$C$27,$A917)),ISNUMBER(SEARCH('💰 BÁO GIÁ'!$C$27,$B917)))),1,0)</f>
        <v>0</v>
      </c>
      <c r="O917" s="1" t="str">
        <f t="shared" si="29"/>
        <v/>
      </c>
    </row>
    <row r="918" customHeight="1" spans="1:15">
      <c r="A918" s="1" t="str">
        <f>IF('🔩 PISTON'!A962="","",'🔩 PISTON'!A962)</f>
        <v/>
      </c>
      <c r="B918" s="1" t="str">
        <f>IF('🔩 PISTON'!A962="","","Piston "&amp;'🔩 PISTON'!U962)</f>
        <v/>
      </c>
      <c r="C918" s="1" t="str">
        <f>IF('🔩 PISTON'!A962="","","Piston")</f>
        <v/>
      </c>
      <c r="D918" s="1" t="str">
        <f>IF('🔩 PISTON'!A962="","",'🔩 PISTON'!L962)</f>
        <v/>
      </c>
      <c r="E918" s="1" t="str">
        <f>IF('🔩 PISTON'!A962="","",'🔩 PISTON'!M962)</f>
        <v/>
      </c>
      <c r="F918" s="1" t="str">
        <f>IF('🔩 PISTON'!A962="","",'🔩 PISTON'!N962)</f>
        <v/>
      </c>
      <c r="G918" s="1" t="str">
        <f>IF('🔩 PISTON'!A962="","",'🔩 PISTON'!O962)</f>
        <v/>
      </c>
      <c r="H918" s="1" t="str">
        <f>IF('🔩 PISTON'!A962="","",'🔩 PISTON'!P962)</f>
        <v/>
      </c>
      <c r="I918" s="1" t="str">
        <f>IF('🔩 PISTON'!A962="","",'🔩 PISTON'!Q962)</f>
        <v/>
      </c>
      <c r="J918" s="1" t="str">
        <f>IF('🔩 PISTON'!A962="","",'🔩 PISTON'!D962)</f>
        <v/>
      </c>
      <c r="L918" s="1">
        <f>N(L917)+IF(AND('🔎 TRA CỨU NHANH'!$C$2&lt;&gt;"",OR(ISNUMBER(SEARCH('🔎 TRA CỨU NHANH'!$C$2,$A918)),ISNUMBER(SEARCH('🔎 TRA CỨU NHANH'!$C$2,$B918)))),1,0)</f>
        <v>0</v>
      </c>
      <c r="M918" s="1" t="str">
        <f t="shared" si="28"/>
        <v/>
      </c>
      <c r="N918" s="1">
        <f>N(N917)+IF(AND('💰 BÁO GIÁ'!$C$27&lt;&gt;"",OR(ISNUMBER(SEARCH('💰 BÁO GIÁ'!$C$27,$A918)),ISNUMBER(SEARCH('💰 BÁO GIÁ'!$C$27,$B918)))),1,0)</f>
        <v>0</v>
      </c>
      <c r="O918" s="1" t="str">
        <f t="shared" si="29"/>
        <v/>
      </c>
    </row>
    <row r="919" customHeight="1" spans="1:15">
      <c r="A919" s="1" t="str">
        <f>IF('🔩 PISTON'!A963="","",'🔩 PISTON'!A963)</f>
        <v/>
      </c>
      <c r="B919" s="1" t="str">
        <f>IF('🔩 PISTON'!A963="","","Piston "&amp;'🔩 PISTON'!U963)</f>
        <v/>
      </c>
      <c r="C919" s="1" t="str">
        <f>IF('🔩 PISTON'!A963="","","Piston")</f>
        <v/>
      </c>
      <c r="D919" s="1" t="str">
        <f>IF('🔩 PISTON'!A963="","",'🔩 PISTON'!L963)</f>
        <v/>
      </c>
      <c r="E919" s="1" t="str">
        <f>IF('🔩 PISTON'!A963="","",'🔩 PISTON'!M963)</f>
        <v/>
      </c>
      <c r="F919" s="1" t="str">
        <f>IF('🔩 PISTON'!A963="","",'🔩 PISTON'!N963)</f>
        <v/>
      </c>
      <c r="G919" s="1" t="str">
        <f>IF('🔩 PISTON'!A963="","",'🔩 PISTON'!O963)</f>
        <v/>
      </c>
      <c r="H919" s="1" t="str">
        <f>IF('🔩 PISTON'!A963="","",'🔩 PISTON'!P963)</f>
        <v/>
      </c>
      <c r="I919" s="1" t="str">
        <f>IF('🔩 PISTON'!A963="","",'🔩 PISTON'!Q963)</f>
        <v/>
      </c>
      <c r="J919" s="1" t="str">
        <f>IF('🔩 PISTON'!A963="","",'🔩 PISTON'!D963)</f>
        <v/>
      </c>
      <c r="L919" s="1">
        <f>N(L918)+IF(AND('🔎 TRA CỨU NHANH'!$C$2&lt;&gt;"",OR(ISNUMBER(SEARCH('🔎 TRA CỨU NHANH'!$C$2,$A919)),ISNUMBER(SEARCH('🔎 TRA CỨU NHANH'!$C$2,$B919)))),1,0)</f>
        <v>0</v>
      </c>
      <c r="M919" s="1" t="str">
        <f t="shared" si="28"/>
        <v/>
      </c>
      <c r="N919" s="1">
        <f>N(N918)+IF(AND('💰 BÁO GIÁ'!$C$27&lt;&gt;"",OR(ISNUMBER(SEARCH('💰 BÁO GIÁ'!$C$27,$A919)),ISNUMBER(SEARCH('💰 BÁO GIÁ'!$C$27,$B919)))),1,0)</f>
        <v>0</v>
      </c>
      <c r="O919" s="1" t="str">
        <f t="shared" si="29"/>
        <v/>
      </c>
    </row>
    <row r="920" customHeight="1" spans="1:15">
      <c r="A920" s="1" t="str">
        <f>IF('🔩 PISTON'!A964="","",'🔩 PISTON'!A964)</f>
        <v/>
      </c>
      <c r="B920" s="1" t="str">
        <f>IF('🔩 PISTON'!A964="","","Piston "&amp;'🔩 PISTON'!U964)</f>
        <v/>
      </c>
      <c r="C920" s="1" t="str">
        <f>IF('🔩 PISTON'!A964="","","Piston")</f>
        <v/>
      </c>
      <c r="D920" s="1" t="str">
        <f>IF('🔩 PISTON'!A964="","",'🔩 PISTON'!L964)</f>
        <v/>
      </c>
      <c r="E920" s="1" t="str">
        <f>IF('🔩 PISTON'!A964="","",'🔩 PISTON'!M964)</f>
        <v/>
      </c>
      <c r="F920" s="1" t="str">
        <f>IF('🔩 PISTON'!A964="","",'🔩 PISTON'!N964)</f>
        <v/>
      </c>
      <c r="G920" s="1" t="str">
        <f>IF('🔩 PISTON'!A964="","",'🔩 PISTON'!O964)</f>
        <v/>
      </c>
      <c r="H920" s="1" t="str">
        <f>IF('🔩 PISTON'!A964="","",'🔩 PISTON'!P964)</f>
        <v/>
      </c>
      <c r="I920" s="1" t="str">
        <f>IF('🔩 PISTON'!A964="","",'🔩 PISTON'!Q964)</f>
        <v/>
      </c>
      <c r="J920" s="1" t="str">
        <f>IF('🔩 PISTON'!A964="","",'🔩 PISTON'!D964)</f>
        <v/>
      </c>
      <c r="L920" s="1">
        <f>N(L919)+IF(AND('🔎 TRA CỨU NHANH'!$C$2&lt;&gt;"",OR(ISNUMBER(SEARCH('🔎 TRA CỨU NHANH'!$C$2,$A920)),ISNUMBER(SEARCH('🔎 TRA CỨU NHANH'!$C$2,$B920)))),1,0)</f>
        <v>0</v>
      </c>
      <c r="M920" s="1" t="str">
        <f t="shared" si="28"/>
        <v/>
      </c>
      <c r="N920" s="1">
        <f>N(N919)+IF(AND('💰 BÁO GIÁ'!$C$27&lt;&gt;"",OR(ISNUMBER(SEARCH('💰 BÁO GIÁ'!$C$27,$A920)),ISNUMBER(SEARCH('💰 BÁO GIÁ'!$C$27,$B920)))),1,0)</f>
        <v>0</v>
      </c>
      <c r="O920" s="1" t="str">
        <f t="shared" si="29"/>
        <v/>
      </c>
    </row>
    <row r="921" customHeight="1" spans="1:15">
      <c r="A921" s="1" t="str">
        <f>IF('🔩 PISTON'!A965="","",'🔩 PISTON'!A965)</f>
        <v/>
      </c>
      <c r="B921" s="1" t="str">
        <f>IF('🔩 PISTON'!A965="","","Piston "&amp;'🔩 PISTON'!U965)</f>
        <v/>
      </c>
      <c r="C921" s="1" t="str">
        <f>IF('🔩 PISTON'!A965="","","Piston")</f>
        <v/>
      </c>
      <c r="D921" s="1" t="str">
        <f>IF('🔩 PISTON'!A965="","",'🔩 PISTON'!L965)</f>
        <v/>
      </c>
      <c r="E921" s="1" t="str">
        <f>IF('🔩 PISTON'!A965="","",'🔩 PISTON'!M965)</f>
        <v/>
      </c>
      <c r="F921" s="1" t="str">
        <f>IF('🔩 PISTON'!A965="","",'🔩 PISTON'!N965)</f>
        <v/>
      </c>
      <c r="G921" s="1" t="str">
        <f>IF('🔩 PISTON'!A965="","",'🔩 PISTON'!O965)</f>
        <v/>
      </c>
      <c r="H921" s="1" t="str">
        <f>IF('🔩 PISTON'!A965="","",'🔩 PISTON'!P965)</f>
        <v/>
      </c>
      <c r="I921" s="1" t="str">
        <f>IF('🔩 PISTON'!A965="","",'🔩 PISTON'!Q965)</f>
        <v/>
      </c>
      <c r="J921" s="1" t="str">
        <f>IF('🔩 PISTON'!A965="","",'🔩 PISTON'!D965)</f>
        <v/>
      </c>
      <c r="L921" s="1">
        <f>N(L920)+IF(AND('🔎 TRA CỨU NHANH'!$C$2&lt;&gt;"",OR(ISNUMBER(SEARCH('🔎 TRA CỨU NHANH'!$C$2,$A921)),ISNUMBER(SEARCH('🔎 TRA CỨU NHANH'!$C$2,$B921)))),1,0)</f>
        <v>0</v>
      </c>
      <c r="M921" s="1" t="str">
        <f t="shared" si="28"/>
        <v/>
      </c>
      <c r="N921" s="1">
        <f>N(N920)+IF(AND('💰 BÁO GIÁ'!$C$27&lt;&gt;"",OR(ISNUMBER(SEARCH('💰 BÁO GIÁ'!$C$27,$A921)),ISNUMBER(SEARCH('💰 BÁO GIÁ'!$C$27,$B921)))),1,0)</f>
        <v>0</v>
      </c>
      <c r="O921" s="1" t="str">
        <f t="shared" si="29"/>
        <v/>
      </c>
    </row>
    <row r="922" customHeight="1" spans="1:15">
      <c r="A922" s="1" t="str">
        <f>IF('🔩 PISTON'!A966="","",'🔩 PISTON'!A966)</f>
        <v/>
      </c>
      <c r="B922" s="1" t="str">
        <f>IF('🔩 PISTON'!A966="","","Piston "&amp;'🔩 PISTON'!U966)</f>
        <v/>
      </c>
      <c r="C922" s="1" t="str">
        <f>IF('🔩 PISTON'!A966="","","Piston")</f>
        <v/>
      </c>
      <c r="D922" s="1" t="str">
        <f>IF('🔩 PISTON'!A966="","",'🔩 PISTON'!L966)</f>
        <v/>
      </c>
      <c r="E922" s="1" t="str">
        <f>IF('🔩 PISTON'!A966="","",'🔩 PISTON'!M966)</f>
        <v/>
      </c>
      <c r="F922" s="1" t="str">
        <f>IF('🔩 PISTON'!A966="","",'🔩 PISTON'!N966)</f>
        <v/>
      </c>
      <c r="G922" s="1" t="str">
        <f>IF('🔩 PISTON'!A966="","",'🔩 PISTON'!O966)</f>
        <v/>
      </c>
      <c r="H922" s="1" t="str">
        <f>IF('🔩 PISTON'!A966="","",'🔩 PISTON'!P966)</f>
        <v/>
      </c>
      <c r="I922" s="1" t="str">
        <f>IF('🔩 PISTON'!A966="","",'🔩 PISTON'!Q966)</f>
        <v/>
      </c>
      <c r="J922" s="1" t="str">
        <f>IF('🔩 PISTON'!A966="","",'🔩 PISTON'!D966)</f>
        <v/>
      </c>
      <c r="L922" s="1">
        <f>N(L921)+IF(AND('🔎 TRA CỨU NHANH'!$C$2&lt;&gt;"",OR(ISNUMBER(SEARCH('🔎 TRA CỨU NHANH'!$C$2,$A922)),ISNUMBER(SEARCH('🔎 TRA CỨU NHANH'!$C$2,$B922)))),1,0)</f>
        <v>0</v>
      </c>
      <c r="M922" s="1" t="str">
        <f t="shared" si="28"/>
        <v/>
      </c>
      <c r="N922" s="1">
        <f>N(N921)+IF(AND('💰 BÁO GIÁ'!$C$27&lt;&gt;"",OR(ISNUMBER(SEARCH('💰 BÁO GIÁ'!$C$27,$A922)),ISNUMBER(SEARCH('💰 BÁO GIÁ'!$C$27,$B922)))),1,0)</f>
        <v>0</v>
      </c>
      <c r="O922" s="1" t="str">
        <f t="shared" si="29"/>
        <v/>
      </c>
    </row>
    <row r="923" customHeight="1" spans="1:15">
      <c r="A923" s="1" t="str">
        <f>IF('🔩 PISTON'!A967="","",'🔩 PISTON'!A967)</f>
        <v/>
      </c>
      <c r="B923" s="1" t="str">
        <f>IF('🔩 PISTON'!A967="","","Piston "&amp;'🔩 PISTON'!U967)</f>
        <v/>
      </c>
      <c r="C923" s="1" t="str">
        <f>IF('🔩 PISTON'!A967="","","Piston")</f>
        <v/>
      </c>
      <c r="D923" s="1" t="str">
        <f>IF('🔩 PISTON'!A967="","",'🔩 PISTON'!L967)</f>
        <v/>
      </c>
      <c r="E923" s="1" t="str">
        <f>IF('🔩 PISTON'!A967="","",'🔩 PISTON'!M967)</f>
        <v/>
      </c>
      <c r="F923" s="1" t="str">
        <f>IF('🔩 PISTON'!A967="","",'🔩 PISTON'!N967)</f>
        <v/>
      </c>
      <c r="G923" s="1" t="str">
        <f>IF('🔩 PISTON'!A967="","",'🔩 PISTON'!O967)</f>
        <v/>
      </c>
      <c r="H923" s="1" t="str">
        <f>IF('🔩 PISTON'!A967="","",'🔩 PISTON'!P967)</f>
        <v/>
      </c>
      <c r="I923" s="1" t="str">
        <f>IF('🔩 PISTON'!A967="","",'🔩 PISTON'!Q967)</f>
        <v/>
      </c>
      <c r="J923" s="1" t="str">
        <f>IF('🔩 PISTON'!A967="","",'🔩 PISTON'!D967)</f>
        <v/>
      </c>
      <c r="L923" s="1">
        <f>N(L922)+IF(AND('🔎 TRA CỨU NHANH'!$C$2&lt;&gt;"",OR(ISNUMBER(SEARCH('🔎 TRA CỨU NHANH'!$C$2,$A923)),ISNUMBER(SEARCH('🔎 TRA CỨU NHANH'!$C$2,$B923)))),1,0)</f>
        <v>0</v>
      </c>
      <c r="M923" s="1" t="str">
        <f t="shared" si="28"/>
        <v/>
      </c>
      <c r="N923" s="1">
        <f>N(N922)+IF(AND('💰 BÁO GIÁ'!$C$27&lt;&gt;"",OR(ISNUMBER(SEARCH('💰 BÁO GIÁ'!$C$27,$A923)),ISNUMBER(SEARCH('💰 BÁO GIÁ'!$C$27,$B923)))),1,0)</f>
        <v>0</v>
      </c>
      <c r="O923" s="1" t="str">
        <f t="shared" si="29"/>
        <v/>
      </c>
    </row>
    <row r="924" customHeight="1" spans="1:15">
      <c r="A924" s="1" t="str">
        <f>IF('🔩 PISTON'!A968="","",'🔩 PISTON'!A968)</f>
        <v/>
      </c>
      <c r="B924" s="1" t="str">
        <f>IF('🔩 PISTON'!A968="","","Piston "&amp;'🔩 PISTON'!U968)</f>
        <v/>
      </c>
      <c r="C924" s="1" t="str">
        <f>IF('🔩 PISTON'!A968="","","Piston")</f>
        <v/>
      </c>
      <c r="D924" s="1" t="str">
        <f>IF('🔩 PISTON'!A968="","",'🔩 PISTON'!L968)</f>
        <v/>
      </c>
      <c r="E924" s="1" t="str">
        <f>IF('🔩 PISTON'!A968="","",'🔩 PISTON'!M968)</f>
        <v/>
      </c>
      <c r="F924" s="1" t="str">
        <f>IF('🔩 PISTON'!A968="","",'🔩 PISTON'!N968)</f>
        <v/>
      </c>
      <c r="G924" s="1" t="str">
        <f>IF('🔩 PISTON'!A968="","",'🔩 PISTON'!O968)</f>
        <v/>
      </c>
      <c r="H924" s="1" t="str">
        <f>IF('🔩 PISTON'!A968="","",'🔩 PISTON'!P968)</f>
        <v/>
      </c>
      <c r="I924" s="1" t="str">
        <f>IF('🔩 PISTON'!A968="","",'🔩 PISTON'!Q968)</f>
        <v/>
      </c>
      <c r="J924" s="1" t="str">
        <f>IF('🔩 PISTON'!A968="","",'🔩 PISTON'!D968)</f>
        <v/>
      </c>
      <c r="L924" s="1">
        <f>N(L923)+IF(AND('🔎 TRA CỨU NHANH'!$C$2&lt;&gt;"",OR(ISNUMBER(SEARCH('🔎 TRA CỨU NHANH'!$C$2,$A924)),ISNUMBER(SEARCH('🔎 TRA CỨU NHANH'!$C$2,$B924)))),1,0)</f>
        <v>0</v>
      </c>
      <c r="M924" s="1" t="str">
        <f t="shared" si="28"/>
        <v/>
      </c>
      <c r="N924" s="1">
        <f>N(N923)+IF(AND('💰 BÁO GIÁ'!$C$27&lt;&gt;"",OR(ISNUMBER(SEARCH('💰 BÁO GIÁ'!$C$27,$A924)),ISNUMBER(SEARCH('💰 BÁO GIÁ'!$C$27,$B924)))),1,0)</f>
        <v>0</v>
      </c>
      <c r="O924" s="1" t="str">
        <f t="shared" si="29"/>
        <v/>
      </c>
    </row>
    <row r="925" customHeight="1" spans="1:15">
      <c r="A925" s="1" t="str">
        <f>IF('🔩 PISTON'!A969="","",'🔩 PISTON'!A969)</f>
        <v/>
      </c>
      <c r="B925" s="1" t="str">
        <f>IF('🔩 PISTON'!A969="","","Piston "&amp;'🔩 PISTON'!U969)</f>
        <v/>
      </c>
      <c r="C925" s="1" t="str">
        <f>IF('🔩 PISTON'!A969="","","Piston")</f>
        <v/>
      </c>
      <c r="D925" s="1" t="str">
        <f>IF('🔩 PISTON'!A969="","",'🔩 PISTON'!L969)</f>
        <v/>
      </c>
      <c r="E925" s="1" t="str">
        <f>IF('🔩 PISTON'!A969="","",'🔩 PISTON'!M969)</f>
        <v/>
      </c>
      <c r="F925" s="1" t="str">
        <f>IF('🔩 PISTON'!A969="","",'🔩 PISTON'!N969)</f>
        <v/>
      </c>
      <c r="G925" s="1" t="str">
        <f>IF('🔩 PISTON'!A969="","",'🔩 PISTON'!O969)</f>
        <v/>
      </c>
      <c r="H925" s="1" t="str">
        <f>IF('🔩 PISTON'!A969="","",'🔩 PISTON'!P969)</f>
        <v/>
      </c>
      <c r="I925" s="1" t="str">
        <f>IF('🔩 PISTON'!A969="","",'🔩 PISTON'!Q969)</f>
        <v/>
      </c>
      <c r="J925" s="1" t="str">
        <f>IF('🔩 PISTON'!A969="","",'🔩 PISTON'!D969)</f>
        <v/>
      </c>
      <c r="L925" s="1">
        <f>N(L924)+IF(AND('🔎 TRA CỨU NHANH'!$C$2&lt;&gt;"",OR(ISNUMBER(SEARCH('🔎 TRA CỨU NHANH'!$C$2,$A925)),ISNUMBER(SEARCH('🔎 TRA CỨU NHANH'!$C$2,$B925)))),1,0)</f>
        <v>0</v>
      </c>
      <c r="M925" s="1" t="str">
        <f t="shared" si="28"/>
        <v/>
      </c>
      <c r="N925" s="1">
        <f>N(N924)+IF(AND('💰 BÁO GIÁ'!$C$27&lt;&gt;"",OR(ISNUMBER(SEARCH('💰 BÁO GIÁ'!$C$27,$A925)),ISNUMBER(SEARCH('💰 BÁO GIÁ'!$C$27,$B925)))),1,0)</f>
        <v>0</v>
      </c>
      <c r="O925" s="1" t="str">
        <f t="shared" si="29"/>
        <v/>
      </c>
    </row>
    <row r="926" customHeight="1" spans="1:15">
      <c r="A926" s="1" t="str">
        <f>IF('🔩 PISTON'!A970="","",'🔩 PISTON'!A970)</f>
        <v/>
      </c>
      <c r="B926" s="1" t="str">
        <f>IF('🔩 PISTON'!A970="","","Piston "&amp;'🔩 PISTON'!U970)</f>
        <v/>
      </c>
      <c r="C926" s="1" t="str">
        <f>IF('🔩 PISTON'!A970="","","Piston")</f>
        <v/>
      </c>
      <c r="D926" s="1" t="str">
        <f>IF('🔩 PISTON'!A970="","",'🔩 PISTON'!L970)</f>
        <v/>
      </c>
      <c r="E926" s="1" t="str">
        <f>IF('🔩 PISTON'!A970="","",'🔩 PISTON'!M970)</f>
        <v/>
      </c>
      <c r="F926" s="1" t="str">
        <f>IF('🔩 PISTON'!A970="","",'🔩 PISTON'!N970)</f>
        <v/>
      </c>
      <c r="G926" s="1" t="str">
        <f>IF('🔩 PISTON'!A970="","",'🔩 PISTON'!O970)</f>
        <v/>
      </c>
      <c r="H926" s="1" t="str">
        <f>IF('🔩 PISTON'!A970="","",'🔩 PISTON'!P970)</f>
        <v/>
      </c>
      <c r="I926" s="1" t="str">
        <f>IF('🔩 PISTON'!A970="","",'🔩 PISTON'!Q970)</f>
        <v/>
      </c>
      <c r="J926" s="1" t="str">
        <f>IF('🔩 PISTON'!A970="","",'🔩 PISTON'!D970)</f>
        <v/>
      </c>
      <c r="L926" s="1">
        <f>N(L925)+IF(AND('🔎 TRA CỨU NHANH'!$C$2&lt;&gt;"",OR(ISNUMBER(SEARCH('🔎 TRA CỨU NHANH'!$C$2,$A926)),ISNUMBER(SEARCH('🔎 TRA CỨU NHANH'!$C$2,$B926)))),1,0)</f>
        <v>0</v>
      </c>
      <c r="M926" s="1" t="str">
        <f t="shared" si="28"/>
        <v/>
      </c>
      <c r="N926" s="1">
        <f>N(N925)+IF(AND('💰 BÁO GIÁ'!$C$27&lt;&gt;"",OR(ISNUMBER(SEARCH('💰 BÁO GIÁ'!$C$27,$A926)),ISNUMBER(SEARCH('💰 BÁO GIÁ'!$C$27,$B926)))),1,0)</f>
        <v>0</v>
      </c>
      <c r="O926" s="1" t="str">
        <f t="shared" si="29"/>
        <v/>
      </c>
    </row>
    <row r="927" customHeight="1" spans="1:15">
      <c r="A927" s="1" t="str">
        <f>IF('🔩 PISTON'!A971="","",'🔩 PISTON'!A971)</f>
        <v/>
      </c>
      <c r="B927" s="1" t="str">
        <f>IF('🔩 PISTON'!A971="","","Piston "&amp;'🔩 PISTON'!U971)</f>
        <v/>
      </c>
      <c r="C927" s="1" t="str">
        <f>IF('🔩 PISTON'!A971="","","Piston")</f>
        <v/>
      </c>
      <c r="D927" s="1" t="str">
        <f>IF('🔩 PISTON'!A971="","",'🔩 PISTON'!L971)</f>
        <v/>
      </c>
      <c r="E927" s="1" t="str">
        <f>IF('🔩 PISTON'!A971="","",'🔩 PISTON'!M971)</f>
        <v/>
      </c>
      <c r="F927" s="1" t="str">
        <f>IF('🔩 PISTON'!A971="","",'🔩 PISTON'!N971)</f>
        <v/>
      </c>
      <c r="G927" s="1" t="str">
        <f>IF('🔩 PISTON'!A971="","",'🔩 PISTON'!O971)</f>
        <v/>
      </c>
      <c r="H927" s="1" t="str">
        <f>IF('🔩 PISTON'!A971="","",'🔩 PISTON'!P971)</f>
        <v/>
      </c>
      <c r="I927" s="1" t="str">
        <f>IF('🔩 PISTON'!A971="","",'🔩 PISTON'!Q971)</f>
        <v/>
      </c>
      <c r="J927" s="1" t="str">
        <f>IF('🔩 PISTON'!A971="","",'🔩 PISTON'!D971)</f>
        <v/>
      </c>
      <c r="L927" s="1">
        <f>N(L926)+IF(AND('🔎 TRA CỨU NHANH'!$C$2&lt;&gt;"",OR(ISNUMBER(SEARCH('🔎 TRA CỨU NHANH'!$C$2,$A927)),ISNUMBER(SEARCH('🔎 TRA CỨU NHANH'!$C$2,$B927)))),1,0)</f>
        <v>0</v>
      </c>
      <c r="M927" s="1" t="str">
        <f t="shared" si="28"/>
        <v/>
      </c>
      <c r="N927" s="1">
        <f>N(N926)+IF(AND('💰 BÁO GIÁ'!$C$27&lt;&gt;"",OR(ISNUMBER(SEARCH('💰 BÁO GIÁ'!$C$27,$A927)),ISNUMBER(SEARCH('💰 BÁO GIÁ'!$C$27,$B927)))),1,0)</f>
        <v>0</v>
      </c>
      <c r="O927" s="1" t="str">
        <f t="shared" si="29"/>
        <v/>
      </c>
    </row>
    <row r="928" customHeight="1" spans="1:15">
      <c r="A928" s="1" t="str">
        <f>IF('🔩 PISTON'!A972="","",'🔩 PISTON'!A972)</f>
        <v/>
      </c>
      <c r="B928" s="1" t="str">
        <f>IF('🔩 PISTON'!A972="","","Piston "&amp;'🔩 PISTON'!U972)</f>
        <v/>
      </c>
      <c r="C928" s="1" t="str">
        <f>IF('🔩 PISTON'!A972="","","Piston")</f>
        <v/>
      </c>
      <c r="D928" s="1" t="str">
        <f>IF('🔩 PISTON'!A972="","",'🔩 PISTON'!L972)</f>
        <v/>
      </c>
      <c r="E928" s="1" t="str">
        <f>IF('🔩 PISTON'!A972="","",'🔩 PISTON'!M972)</f>
        <v/>
      </c>
      <c r="F928" s="1" t="str">
        <f>IF('🔩 PISTON'!A972="","",'🔩 PISTON'!N972)</f>
        <v/>
      </c>
      <c r="G928" s="1" t="str">
        <f>IF('🔩 PISTON'!A972="","",'🔩 PISTON'!O972)</f>
        <v/>
      </c>
      <c r="H928" s="1" t="str">
        <f>IF('🔩 PISTON'!A972="","",'🔩 PISTON'!P972)</f>
        <v/>
      </c>
      <c r="I928" s="1" t="str">
        <f>IF('🔩 PISTON'!A972="","",'🔩 PISTON'!Q972)</f>
        <v/>
      </c>
      <c r="J928" s="1" t="str">
        <f>IF('🔩 PISTON'!A972="","",'🔩 PISTON'!D972)</f>
        <v/>
      </c>
      <c r="L928" s="1">
        <f>N(L927)+IF(AND('🔎 TRA CỨU NHANH'!$C$2&lt;&gt;"",OR(ISNUMBER(SEARCH('🔎 TRA CỨU NHANH'!$C$2,$A928)),ISNUMBER(SEARCH('🔎 TRA CỨU NHANH'!$C$2,$B928)))),1,0)</f>
        <v>0</v>
      </c>
      <c r="M928" s="1" t="str">
        <f t="shared" si="28"/>
        <v/>
      </c>
      <c r="N928" s="1">
        <f>N(N927)+IF(AND('💰 BÁO GIÁ'!$C$27&lt;&gt;"",OR(ISNUMBER(SEARCH('💰 BÁO GIÁ'!$C$27,$A928)),ISNUMBER(SEARCH('💰 BÁO GIÁ'!$C$27,$B928)))),1,0)</f>
        <v>0</v>
      </c>
      <c r="O928" s="1" t="str">
        <f t="shared" si="29"/>
        <v/>
      </c>
    </row>
    <row r="929" customHeight="1" spans="1:15">
      <c r="A929" s="1" t="str">
        <f>IF('🔩 PISTON'!A973="","",'🔩 PISTON'!A973)</f>
        <v/>
      </c>
      <c r="B929" s="1" t="str">
        <f>IF('🔩 PISTON'!A973="","","Piston "&amp;'🔩 PISTON'!U973)</f>
        <v/>
      </c>
      <c r="C929" s="1" t="str">
        <f>IF('🔩 PISTON'!A973="","","Piston")</f>
        <v/>
      </c>
      <c r="D929" s="1" t="str">
        <f>IF('🔩 PISTON'!A973="","",'🔩 PISTON'!L973)</f>
        <v/>
      </c>
      <c r="E929" s="1" t="str">
        <f>IF('🔩 PISTON'!A973="","",'🔩 PISTON'!M973)</f>
        <v/>
      </c>
      <c r="F929" s="1" t="str">
        <f>IF('🔩 PISTON'!A973="","",'🔩 PISTON'!N973)</f>
        <v/>
      </c>
      <c r="G929" s="1" t="str">
        <f>IF('🔩 PISTON'!A973="","",'🔩 PISTON'!O973)</f>
        <v/>
      </c>
      <c r="H929" s="1" t="str">
        <f>IF('🔩 PISTON'!A973="","",'🔩 PISTON'!P973)</f>
        <v/>
      </c>
      <c r="I929" s="1" t="str">
        <f>IF('🔩 PISTON'!A973="","",'🔩 PISTON'!Q973)</f>
        <v/>
      </c>
      <c r="J929" s="1" t="str">
        <f>IF('🔩 PISTON'!A973="","",'🔩 PISTON'!D973)</f>
        <v/>
      </c>
      <c r="L929" s="1">
        <f>N(L928)+IF(AND('🔎 TRA CỨU NHANH'!$C$2&lt;&gt;"",OR(ISNUMBER(SEARCH('🔎 TRA CỨU NHANH'!$C$2,$A929)),ISNUMBER(SEARCH('🔎 TRA CỨU NHANH'!$C$2,$B929)))),1,0)</f>
        <v>0</v>
      </c>
      <c r="M929" s="1" t="str">
        <f t="shared" si="28"/>
        <v/>
      </c>
      <c r="N929" s="1">
        <f>N(N928)+IF(AND('💰 BÁO GIÁ'!$C$27&lt;&gt;"",OR(ISNUMBER(SEARCH('💰 BÁO GIÁ'!$C$27,$A929)),ISNUMBER(SEARCH('💰 BÁO GIÁ'!$C$27,$B929)))),1,0)</f>
        <v>0</v>
      </c>
      <c r="O929" s="1" t="str">
        <f t="shared" si="29"/>
        <v/>
      </c>
    </row>
    <row r="930" customHeight="1" spans="1:15">
      <c r="A930" s="1" t="str">
        <f>IF('🔩 PISTON'!A974="","",'🔩 PISTON'!A974)</f>
        <v/>
      </c>
      <c r="B930" s="1" t="str">
        <f>IF('🔩 PISTON'!A974="","","Piston "&amp;'🔩 PISTON'!U974)</f>
        <v/>
      </c>
      <c r="C930" s="1" t="str">
        <f>IF('🔩 PISTON'!A974="","","Piston")</f>
        <v/>
      </c>
      <c r="D930" s="1" t="str">
        <f>IF('🔩 PISTON'!A974="","",'🔩 PISTON'!L974)</f>
        <v/>
      </c>
      <c r="E930" s="1" t="str">
        <f>IF('🔩 PISTON'!A974="","",'🔩 PISTON'!M974)</f>
        <v/>
      </c>
      <c r="F930" s="1" t="str">
        <f>IF('🔩 PISTON'!A974="","",'🔩 PISTON'!N974)</f>
        <v/>
      </c>
      <c r="G930" s="1" t="str">
        <f>IF('🔩 PISTON'!A974="","",'🔩 PISTON'!O974)</f>
        <v/>
      </c>
      <c r="H930" s="1" t="str">
        <f>IF('🔩 PISTON'!A974="","",'🔩 PISTON'!P974)</f>
        <v/>
      </c>
      <c r="I930" s="1" t="str">
        <f>IF('🔩 PISTON'!A974="","",'🔩 PISTON'!Q974)</f>
        <v/>
      </c>
      <c r="J930" s="1" t="str">
        <f>IF('🔩 PISTON'!A974="","",'🔩 PISTON'!D974)</f>
        <v/>
      </c>
      <c r="L930" s="1">
        <f>N(L929)+IF(AND('🔎 TRA CỨU NHANH'!$C$2&lt;&gt;"",OR(ISNUMBER(SEARCH('🔎 TRA CỨU NHANH'!$C$2,$A930)),ISNUMBER(SEARCH('🔎 TRA CỨU NHANH'!$C$2,$B930)))),1,0)</f>
        <v>0</v>
      </c>
      <c r="M930" s="1" t="str">
        <f t="shared" si="28"/>
        <v/>
      </c>
      <c r="N930" s="1">
        <f>N(N929)+IF(AND('💰 BÁO GIÁ'!$C$27&lt;&gt;"",OR(ISNUMBER(SEARCH('💰 BÁO GIÁ'!$C$27,$A930)),ISNUMBER(SEARCH('💰 BÁO GIÁ'!$C$27,$B930)))),1,0)</f>
        <v>0</v>
      </c>
      <c r="O930" s="1" t="str">
        <f t="shared" si="29"/>
        <v/>
      </c>
    </row>
    <row r="931" customHeight="1" spans="1:15">
      <c r="A931" s="1" t="str">
        <f>IF('🔩 PISTON'!A975="","",'🔩 PISTON'!A975)</f>
        <v/>
      </c>
      <c r="B931" s="1" t="str">
        <f>IF('🔩 PISTON'!A975="","","Piston "&amp;'🔩 PISTON'!U975)</f>
        <v/>
      </c>
      <c r="C931" s="1" t="str">
        <f>IF('🔩 PISTON'!A975="","","Piston")</f>
        <v/>
      </c>
      <c r="D931" s="1" t="str">
        <f>IF('🔩 PISTON'!A975="","",'🔩 PISTON'!L975)</f>
        <v/>
      </c>
      <c r="E931" s="1" t="str">
        <f>IF('🔩 PISTON'!A975="","",'🔩 PISTON'!M975)</f>
        <v/>
      </c>
      <c r="F931" s="1" t="str">
        <f>IF('🔩 PISTON'!A975="","",'🔩 PISTON'!N975)</f>
        <v/>
      </c>
      <c r="G931" s="1" t="str">
        <f>IF('🔩 PISTON'!A975="","",'🔩 PISTON'!O975)</f>
        <v/>
      </c>
      <c r="H931" s="1" t="str">
        <f>IF('🔩 PISTON'!A975="","",'🔩 PISTON'!P975)</f>
        <v/>
      </c>
      <c r="I931" s="1" t="str">
        <f>IF('🔩 PISTON'!A975="","",'🔩 PISTON'!Q975)</f>
        <v/>
      </c>
      <c r="J931" s="1" t="str">
        <f>IF('🔩 PISTON'!A975="","",'🔩 PISTON'!D975)</f>
        <v/>
      </c>
      <c r="L931" s="1">
        <f>N(L930)+IF(AND('🔎 TRA CỨU NHANH'!$C$2&lt;&gt;"",OR(ISNUMBER(SEARCH('🔎 TRA CỨU NHANH'!$C$2,$A931)),ISNUMBER(SEARCH('🔎 TRA CỨU NHANH'!$C$2,$B931)))),1,0)</f>
        <v>0</v>
      </c>
      <c r="M931" s="1" t="str">
        <f t="shared" si="28"/>
        <v/>
      </c>
      <c r="N931" s="1">
        <f>N(N930)+IF(AND('💰 BÁO GIÁ'!$C$27&lt;&gt;"",OR(ISNUMBER(SEARCH('💰 BÁO GIÁ'!$C$27,$A931)),ISNUMBER(SEARCH('💰 BÁO GIÁ'!$C$27,$B931)))),1,0)</f>
        <v>0</v>
      </c>
      <c r="O931" s="1" t="str">
        <f t="shared" si="29"/>
        <v/>
      </c>
    </row>
    <row r="932" customHeight="1" spans="1:15">
      <c r="A932" s="1" t="str">
        <f>IF('🔩 PISTON'!A976="","",'🔩 PISTON'!A976)</f>
        <v/>
      </c>
      <c r="B932" s="1" t="str">
        <f>IF('🔩 PISTON'!A976="","","Piston "&amp;'🔩 PISTON'!U976)</f>
        <v/>
      </c>
      <c r="C932" s="1" t="str">
        <f>IF('🔩 PISTON'!A976="","","Piston")</f>
        <v/>
      </c>
      <c r="D932" s="1" t="str">
        <f>IF('🔩 PISTON'!A976="","",'🔩 PISTON'!L976)</f>
        <v/>
      </c>
      <c r="E932" s="1" t="str">
        <f>IF('🔩 PISTON'!A976="","",'🔩 PISTON'!M976)</f>
        <v/>
      </c>
      <c r="F932" s="1" t="str">
        <f>IF('🔩 PISTON'!A976="","",'🔩 PISTON'!N976)</f>
        <v/>
      </c>
      <c r="G932" s="1" t="str">
        <f>IF('🔩 PISTON'!A976="","",'🔩 PISTON'!O976)</f>
        <v/>
      </c>
      <c r="H932" s="1" t="str">
        <f>IF('🔩 PISTON'!A976="","",'🔩 PISTON'!P976)</f>
        <v/>
      </c>
      <c r="I932" s="1" t="str">
        <f>IF('🔩 PISTON'!A976="","",'🔩 PISTON'!Q976)</f>
        <v/>
      </c>
      <c r="J932" s="1" t="str">
        <f>IF('🔩 PISTON'!A976="","",'🔩 PISTON'!D976)</f>
        <v/>
      </c>
      <c r="L932" s="1">
        <f>N(L931)+IF(AND('🔎 TRA CỨU NHANH'!$C$2&lt;&gt;"",OR(ISNUMBER(SEARCH('🔎 TRA CỨU NHANH'!$C$2,$A932)),ISNUMBER(SEARCH('🔎 TRA CỨU NHANH'!$C$2,$B932)))),1,0)</f>
        <v>0</v>
      </c>
      <c r="M932" s="1" t="str">
        <f t="shared" si="28"/>
        <v/>
      </c>
      <c r="N932" s="1">
        <f>N(N931)+IF(AND('💰 BÁO GIÁ'!$C$27&lt;&gt;"",OR(ISNUMBER(SEARCH('💰 BÁO GIÁ'!$C$27,$A932)),ISNUMBER(SEARCH('💰 BÁO GIÁ'!$C$27,$B932)))),1,0)</f>
        <v>0</v>
      </c>
      <c r="O932" s="1" t="str">
        <f t="shared" si="29"/>
        <v/>
      </c>
    </row>
    <row r="933" customHeight="1" spans="1:15">
      <c r="A933" s="1" t="str">
        <f>IF('🔩 PISTON'!A977="","",'🔩 PISTON'!A977)</f>
        <v/>
      </c>
      <c r="B933" s="1" t="str">
        <f>IF('🔩 PISTON'!A977="","","Piston "&amp;'🔩 PISTON'!U977)</f>
        <v/>
      </c>
      <c r="C933" s="1" t="str">
        <f>IF('🔩 PISTON'!A977="","","Piston")</f>
        <v/>
      </c>
      <c r="D933" s="1" t="str">
        <f>IF('🔩 PISTON'!A977="","",'🔩 PISTON'!L977)</f>
        <v/>
      </c>
      <c r="E933" s="1" t="str">
        <f>IF('🔩 PISTON'!A977="","",'🔩 PISTON'!M977)</f>
        <v/>
      </c>
      <c r="F933" s="1" t="str">
        <f>IF('🔩 PISTON'!A977="","",'🔩 PISTON'!N977)</f>
        <v/>
      </c>
      <c r="G933" s="1" t="str">
        <f>IF('🔩 PISTON'!A977="","",'🔩 PISTON'!O977)</f>
        <v/>
      </c>
      <c r="H933" s="1" t="str">
        <f>IF('🔩 PISTON'!A977="","",'🔩 PISTON'!P977)</f>
        <v/>
      </c>
      <c r="I933" s="1" t="str">
        <f>IF('🔩 PISTON'!A977="","",'🔩 PISTON'!Q977)</f>
        <v/>
      </c>
      <c r="J933" s="1" t="str">
        <f>IF('🔩 PISTON'!A977="","",'🔩 PISTON'!D977)</f>
        <v/>
      </c>
      <c r="L933" s="1">
        <f>N(L932)+IF(AND('🔎 TRA CỨU NHANH'!$C$2&lt;&gt;"",OR(ISNUMBER(SEARCH('🔎 TRA CỨU NHANH'!$C$2,$A933)),ISNUMBER(SEARCH('🔎 TRA CỨU NHANH'!$C$2,$B933)))),1,0)</f>
        <v>0</v>
      </c>
      <c r="M933" s="1" t="str">
        <f t="shared" si="28"/>
        <v/>
      </c>
      <c r="N933" s="1">
        <f>N(N932)+IF(AND('💰 BÁO GIÁ'!$C$27&lt;&gt;"",OR(ISNUMBER(SEARCH('💰 BÁO GIÁ'!$C$27,$A933)),ISNUMBER(SEARCH('💰 BÁO GIÁ'!$C$27,$B933)))),1,0)</f>
        <v>0</v>
      </c>
      <c r="O933" s="1" t="str">
        <f t="shared" si="29"/>
        <v/>
      </c>
    </row>
    <row r="934" customHeight="1" spans="1:15">
      <c r="A934" s="1" t="str">
        <f>IF('🔩 PISTON'!A978="","",'🔩 PISTON'!A978)</f>
        <v/>
      </c>
      <c r="B934" s="1" t="str">
        <f>IF('🔩 PISTON'!A978="","","Piston "&amp;'🔩 PISTON'!U978)</f>
        <v/>
      </c>
      <c r="C934" s="1" t="str">
        <f>IF('🔩 PISTON'!A978="","","Piston")</f>
        <v/>
      </c>
      <c r="D934" s="1" t="str">
        <f>IF('🔩 PISTON'!A978="","",'🔩 PISTON'!L978)</f>
        <v/>
      </c>
      <c r="E934" s="1" t="str">
        <f>IF('🔩 PISTON'!A978="","",'🔩 PISTON'!M978)</f>
        <v/>
      </c>
      <c r="F934" s="1" t="str">
        <f>IF('🔩 PISTON'!A978="","",'🔩 PISTON'!N978)</f>
        <v/>
      </c>
      <c r="G934" s="1" t="str">
        <f>IF('🔩 PISTON'!A978="","",'🔩 PISTON'!O978)</f>
        <v/>
      </c>
      <c r="H934" s="1" t="str">
        <f>IF('🔩 PISTON'!A978="","",'🔩 PISTON'!P978)</f>
        <v/>
      </c>
      <c r="I934" s="1" t="str">
        <f>IF('🔩 PISTON'!A978="","",'🔩 PISTON'!Q978)</f>
        <v/>
      </c>
      <c r="J934" s="1" t="str">
        <f>IF('🔩 PISTON'!A978="","",'🔩 PISTON'!D978)</f>
        <v/>
      </c>
      <c r="L934" s="1">
        <f>N(L933)+IF(AND('🔎 TRA CỨU NHANH'!$C$2&lt;&gt;"",OR(ISNUMBER(SEARCH('🔎 TRA CỨU NHANH'!$C$2,$A934)),ISNUMBER(SEARCH('🔎 TRA CỨU NHANH'!$C$2,$B934)))),1,0)</f>
        <v>0</v>
      </c>
      <c r="M934" s="1" t="str">
        <f t="shared" si="28"/>
        <v/>
      </c>
      <c r="N934" s="1">
        <f>N(N933)+IF(AND('💰 BÁO GIÁ'!$C$27&lt;&gt;"",OR(ISNUMBER(SEARCH('💰 BÁO GIÁ'!$C$27,$A934)),ISNUMBER(SEARCH('💰 BÁO GIÁ'!$C$27,$B934)))),1,0)</f>
        <v>0</v>
      </c>
      <c r="O934" s="1" t="str">
        <f t="shared" si="29"/>
        <v/>
      </c>
    </row>
    <row r="935" customHeight="1" spans="1:15">
      <c r="A935" s="1" t="str">
        <f>IF('🔩 PISTON'!A979="","",'🔩 PISTON'!A979)</f>
        <v/>
      </c>
      <c r="B935" s="1" t="str">
        <f>IF('🔩 PISTON'!A979="","","Piston "&amp;'🔩 PISTON'!U979)</f>
        <v/>
      </c>
      <c r="C935" s="1" t="str">
        <f>IF('🔩 PISTON'!A979="","","Piston")</f>
        <v/>
      </c>
      <c r="D935" s="1" t="str">
        <f>IF('🔩 PISTON'!A979="","",'🔩 PISTON'!L979)</f>
        <v/>
      </c>
      <c r="E935" s="1" t="str">
        <f>IF('🔩 PISTON'!A979="","",'🔩 PISTON'!M979)</f>
        <v/>
      </c>
      <c r="F935" s="1" t="str">
        <f>IF('🔩 PISTON'!A979="","",'🔩 PISTON'!N979)</f>
        <v/>
      </c>
      <c r="G935" s="1" t="str">
        <f>IF('🔩 PISTON'!A979="","",'🔩 PISTON'!O979)</f>
        <v/>
      </c>
      <c r="H935" s="1" t="str">
        <f>IF('🔩 PISTON'!A979="","",'🔩 PISTON'!P979)</f>
        <v/>
      </c>
      <c r="I935" s="1" t="str">
        <f>IF('🔩 PISTON'!A979="","",'🔩 PISTON'!Q979)</f>
        <v/>
      </c>
      <c r="J935" s="1" t="str">
        <f>IF('🔩 PISTON'!A979="","",'🔩 PISTON'!D979)</f>
        <v/>
      </c>
      <c r="L935" s="1">
        <f>N(L934)+IF(AND('🔎 TRA CỨU NHANH'!$C$2&lt;&gt;"",OR(ISNUMBER(SEARCH('🔎 TRA CỨU NHANH'!$C$2,$A935)),ISNUMBER(SEARCH('🔎 TRA CỨU NHANH'!$C$2,$B935)))),1,0)</f>
        <v>0</v>
      </c>
      <c r="M935" s="1" t="str">
        <f t="shared" si="28"/>
        <v/>
      </c>
      <c r="N935" s="1">
        <f>N(N934)+IF(AND('💰 BÁO GIÁ'!$C$27&lt;&gt;"",OR(ISNUMBER(SEARCH('💰 BÁO GIÁ'!$C$27,$A935)),ISNUMBER(SEARCH('💰 BÁO GIÁ'!$C$27,$B935)))),1,0)</f>
        <v>0</v>
      </c>
      <c r="O935" s="1" t="str">
        <f t="shared" si="29"/>
        <v/>
      </c>
    </row>
    <row r="936" customHeight="1" spans="1:15">
      <c r="A936" s="1" t="str">
        <f>IF('🔩 PISTON'!A980="","",'🔩 PISTON'!A980)</f>
        <v/>
      </c>
      <c r="B936" s="1" t="str">
        <f>IF('🔩 PISTON'!A980="","","Piston "&amp;'🔩 PISTON'!U980)</f>
        <v/>
      </c>
      <c r="C936" s="1" t="str">
        <f>IF('🔩 PISTON'!A980="","","Piston")</f>
        <v/>
      </c>
      <c r="D936" s="1" t="str">
        <f>IF('🔩 PISTON'!A980="","",'🔩 PISTON'!L980)</f>
        <v/>
      </c>
      <c r="E936" s="1" t="str">
        <f>IF('🔩 PISTON'!A980="","",'🔩 PISTON'!M980)</f>
        <v/>
      </c>
      <c r="F936" s="1" t="str">
        <f>IF('🔩 PISTON'!A980="","",'🔩 PISTON'!N980)</f>
        <v/>
      </c>
      <c r="G936" s="1" t="str">
        <f>IF('🔩 PISTON'!A980="","",'🔩 PISTON'!O980)</f>
        <v/>
      </c>
      <c r="H936" s="1" t="str">
        <f>IF('🔩 PISTON'!A980="","",'🔩 PISTON'!P980)</f>
        <v/>
      </c>
      <c r="I936" s="1" t="str">
        <f>IF('🔩 PISTON'!A980="","",'🔩 PISTON'!Q980)</f>
        <v/>
      </c>
      <c r="J936" s="1" t="str">
        <f>IF('🔩 PISTON'!A980="","",'🔩 PISTON'!D980)</f>
        <v/>
      </c>
      <c r="L936" s="1">
        <f>N(L935)+IF(AND('🔎 TRA CỨU NHANH'!$C$2&lt;&gt;"",OR(ISNUMBER(SEARCH('🔎 TRA CỨU NHANH'!$C$2,$A936)),ISNUMBER(SEARCH('🔎 TRA CỨU NHANH'!$C$2,$B936)))),1,0)</f>
        <v>0</v>
      </c>
      <c r="M936" s="1" t="str">
        <f t="shared" si="28"/>
        <v/>
      </c>
      <c r="N936" s="1">
        <f>N(N935)+IF(AND('💰 BÁO GIÁ'!$C$27&lt;&gt;"",OR(ISNUMBER(SEARCH('💰 BÁO GIÁ'!$C$27,$A936)),ISNUMBER(SEARCH('💰 BÁO GIÁ'!$C$27,$B936)))),1,0)</f>
        <v>0</v>
      </c>
      <c r="O936" s="1" t="str">
        <f t="shared" si="29"/>
        <v/>
      </c>
    </row>
    <row r="937" customHeight="1" spans="1:15">
      <c r="A937" s="1" t="str">
        <f>IF('🔩 PISTON'!A981="","",'🔩 PISTON'!A981)</f>
        <v/>
      </c>
      <c r="B937" s="1" t="str">
        <f>IF('🔩 PISTON'!A981="","","Piston "&amp;'🔩 PISTON'!U981)</f>
        <v/>
      </c>
      <c r="C937" s="1" t="str">
        <f>IF('🔩 PISTON'!A981="","","Piston")</f>
        <v/>
      </c>
      <c r="D937" s="1" t="str">
        <f>IF('🔩 PISTON'!A981="","",'🔩 PISTON'!L981)</f>
        <v/>
      </c>
      <c r="E937" s="1" t="str">
        <f>IF('🔩 PISTON'!A981="","",'🔩 PISTON'!M981)</f>
        <v/>
      </c>
      <c r="F937" s="1" t="str">
        <f>IF('🔩 PISTON'!A981="","",'🔩 PISTON'!N981)</f>
        <v/>
      </c>
      <c r="G937" s="1" t="str">
        <f>IF('🔩 PISTON'!A981="","",'🔩 PISTON'!O981)</f>
        <v/>
      </c>
      <c r="H937" s="1" t="str">
        <f>IF('🔩 PISTON'!A981="","",'🔩 PISTON'!P981)</f>
        <v/>
      </c>
      <c r="I937" s="1" t="str">
        <f>IF('🔩 PISTON'!A981="","",'🔩 PISTON'!Q981)</f>
        <v/>
      </c>
      <c r="J937" s="1" t="str">
        <f>IF('🔩 PISTON'!A981="","",'🔩 PISTON'!D981)</f>
        <v/>
      </c>
      <c r="L937" s="1">
        <f>N(L936)+IF(AND('🔎 TRA CỨU NHANH'!$C$2&lt;&gt;"",OR(ISNUMBER(SEARCH('🔎 TRA CỨU NHANH'!$C$2,$A937)),ISNUMBER(SEARCH('🔎 TRA CỨU NHANH'!$C$2,$B937)))),1,0)</f>
        <v>0</v>
      </c>
      <c r="M937" s="1" t="str">
        <f t="shared" si="28"/>
        <v/>
      </c>
      <c r="N937" s="1">
        <f>N(N936)+IF(AND('💰 BÁO GIÁ'!$C$27&lt;&gt;"",OR(ISNUMBER(SEARCH('💰 BÁO GIÁ'!$C$27,$A937)),ISNUMBER(SEARCH('💰 BÁO GIÁ'!$C$27,$B937)))),1,0)</f>
        <v>0</v>
      </c>
      <c r="O937" s="1" t="str">
        <f t="shared" si="29"/>
        <v/>
      </c>
    </row>
    <row r="938" customHeight="1" spans="1:15">
      <c r="A938" s="1" t="str">
        <f>IF('🔩 PISTON'!A982="","",'🔩 PISTON'!A982)</f>
        <v/>
      </c>
      <c r="B938" s="1" t="str">
        <f>IF('🔩 PISTON'!A982="","","Piston "&amp;'🔩 PISTON'!U982)</f>
        <v/>
      </c>
      <c r="C938" s="1" t="str">
        <f>IF('🔩 PISTON'!A982="","","Piston")</f>
        <v/>
      </c>
      <c r="D938" s="1" t="str">
        <f>IF('🔩 PISTON'!A982="","",'🔩 PISTON'!L982)</f>
        <v/>
      </c>
      <c r="E938" s="1" t="str">
        <f>IF('🔩 PISTON'!A982="","",'🔩 PISTON'!M982)</f>
        <v/>
      </c>
      <c r="F938" s="1" t="str">
        <f>IF('🔩 PISTON'!A982="","",'🔩 PISTON'!N982)</f>
        <v/>
      </c>
      <c r="G938" s="1" t="str">
        <f>IF('🔩 PISTON'!A982="","",'🔩 PISTON'!O982)</f>
        <v/>
      </c>
      <c r="H938" s="1" t="str">
        <f>IF('🔩 PISTON'!A982="","",'🔩 PISTON'!P982)</f>
        <v/>
      </c>
      <c r="I938" s="1" t="str">
        <f>IF('🔩 PISTON'!A982="","",'🔩 PISTON'!Q982)</f>
        <v/>
      </c>
      <c r="J938" s="1" t="str">
        <f>IF('🔩 PISTON'!A982="","",'🔩 PISTON'!D982)</f>
        <v/>
      </c>
      <c r="L938" s="1">
        <f>N(L937)+IF(AND('🔎 TRA CỨU NHANH'!$C$2&lt;&gt;"",OR(ISNUMBER(SEARCH('🔎 TRA CỨU NHANH'!$C$2,$A938)),ISNUMBER(SEARCH('🔎 TRA CỨU NHANH'!$C$2,$B938)))),1,0)</f>
        <v>0</v>
      </c>
      <c r="M938" s="1" t="str">
        <f t="shared" si="28"/>
        <v/>
      </c>
      <c r="N938" s="1">
        <f>N(N937)+IF(AND('💰 BÁO GIÁ'!$C$27&lt;&gt;"",OR(ISNUMBER(SEARCH('💰 BÁO GIÁ'!$C$27,$A938)),ISNUMBER(SEARCH('💰 BÁO GIÁ'!$C$27,$B938)))),1,0)</f>
        <v>0</v>
      </c>
      <c r="O938" s="1" t="str">
        <f t="shared" si="29"/>
        <v/>
      </c>
    </row>
    <row r="939" customHeight="1" spans="1:15">
      <c r="A939" s="1" t="str">
        <f>IF('🔩 PISTON'!A983="","",'🔩 PISTON'!A983)</f>
        <v/>
      </c>
      <c r="B939" s="1" t="str">
        <f>IF('🔩 PISTON'!A983="","","Piston "&amp;'🔩 PISTON'!U983)</f>
        <v/>
      </c>
      <c r="C939" s="1" t="str">
        <f>IF('🔩 PISTON'!A983="","","Piston")</f>
        <v/>
      </c>
      <c r="D939" s="1" t="str">
        <f>IF('🔩 PISTON'!A983="","",'🔩 PISTON'!L983)</f>
        <v/>
      </c>
      <c r="E939" s="1" t="str">
        <f>IF('🔩 PISTON'!A983="","",'🔩 PISTON'!M983)</f>
        <v/>
      </c>
      <c r="F939" s="1" t="str">
        <f>IF('🔩 PISTON'!A983="","",'🔩 PISTON'!N983)</f>
        <v/>
      </c>
      <c r="G939" s="1" t="str">
        <f>IF('🔩 PISTON'!A983="","",'🔩 PISTON'!O983)</f>
        <v/>
      </c>
      <c r="H939" s="1" t="str">
        <f>IF('🔩 PISTON'!A983="","",'🔩 PISTON'!P983)</f>
        <v/>
      </c>
      <c r="I939" s="1" t="str">
        <f>IF('🔩 PISTON'!A983="","",'🔩 PISTON'!Q983)</f>
        <v/>
      </c>
      <c r="J939" s="1" t="str">
        <f>IF('🔩 PISTON'!A983="","",'🔩 PISTON'!D983)</f>
        <v/>
      </c>
      <c r="L939" s="1">
        <f>N(L938)+IF(AND('🔎 TRA CỨU NHANH'!$C$2&lt;&gt;"",OR(ISNUMBER(SEARCH('🔎 TRA CỨU NHANH'!$C$2,$A939)),ISNUMBER(SEARCH('🔎 TRA CỨU NHANH'!$C$2,$B939)))),1,0)</f>
        <v>0</v>
      </c>
      <c r="M939" s="1" t="str">
        <f t="shared" si="28"/>
        <v/>
      </c>
      <c r="N939" s="1">
        <f>N(N938)+IF(AND('💰 BÁO GIÁ'!$C$27&lt;&gt;"",OR(ISNUMBER(SEARCH('💰 BÁO GIÁ'!$C$27,$A939)),ISNUMBER(SEARCH('💰 BÁO GIÁ'!$C$27,$B939)))),1,0)</f>
        <v>0</v>
      </c>
      <c r="O939" s="1" t="str">
        <f t="shared" si="29"/>
        <v/>
      </c>
    </row>
    <row r="940" customHeight="1" spans="1:15">
      <c r="A940" s="1" t="str">
        <f>IF('🔩 PISTON'!A984="","",'🔩 PISTON'!A984)</f>
        <v/>
      </c>
      <c r="B940" s="1" t="str">
        <f>IF('🔩 PISTON'!A984="","","Piston "&amp;'🔩 PISTON'!U984)</f>
        <v/>
      </c>
      <c r="C940" s="1" t="str">
        <f>IF('🔩 PISTON'!A984="","","Piston")</f>
        <v/>
      </c>
      <c r="D940" s="1" t="str">
        <f>IF('🔩 PISTON'!A984="","",'🔩 PISTON'!L984)</f>
        <v/>
      </c>
      <c r="E940" s="1" t="str">
        <f>IF('🔩 PISTON'!A984="","",'🔩 PISTON'!M984)</f>
        <v/>
      </c>
      <c r="F940" s="1" t="str">
        <f>IF('🔩 PISTON'!A984="","",'🔩 PISTON'!N984)</f>
        <v/>
      </c>
      <c r="G940" s="1" t="str">
        <f>IF('🔩 PISTON'!A984="","",'🔩 PISTON'!O984)</f>
        <v/>
      </c>
      <c r="H940" s="1" t="str">
        <f>IF('🔩 PISTON'!A984="","",'🔩 PISTON'!P984)</f>
        <v/>
      </c>
      <c r="I940" s="1" t="str">
        <f>IF('🔩 PISTON'!A984="","",'🔩 PISTON'!Q984)</f>
        <v/>
      </c>
      <c r="J940" s="1" t="str">
        <f>IF('🔩 PISTON'!A984="","",'🔩 PISTON'!D984)</f>
        <v/>
      </c>
      <c r="L940" s="1">
        <f>N(L939)+IF(AND('🔎 TRA CỨU NHANH'!$C$2&lt;&gt;"",OR(ISNUMBER(SEARCH('🔎 TRA CỨU NHANH'!$C$2,$A940)),ISNUMBER(SEARCH('🔎 TRA CỨU NHANH'!$C$2,$B940)))),1,0)</f>
        <v>0</v>
      </c>
      <c r="M940" s="1" t="str">
        <f t="shared" si="28"/>
        <v/>
      </c>
      <c r="N940" s="1">
        <f>N(N939)+IF(AND('💰 BÁO GIÁ'!$C$27&lt;&gt;"",OR(ISNUMBER(SEARCH('💰 BÁO GIÁ'!$C$27,$A940)),ISNUMBER(SEARCH('💰 BÁO GIÁ'!$C$27,$B940)))),1,0)</f>
        <v>0</v>
      </c>
      <c r="O940" s="1" t="str">
        <f t="shared" si="29"/>
        <v/>
      </c>
    </row>
    <row r="941" customHeight="1" spans="1:15">
      <c r="A941" s="1" t="str">
        <f>IF('🔩 PISTON'!A985="","",'🔩 PISTON'!A985)</f>
        <v/>
      </c>
      <c r="B941" s="1" t="str">
        <f>IF('🔩 PISTON'!A985="","","Piston "&amp;'🔩 PISTON'!U985)</f>
        <v/>
      </c>
      <c r="C941" s="1" t="str">
        <f>IF('🔩 PISTON'!A985="","","Piston")</f>
        <v/>
      </c>
      <c r="D941" s="1" t="str">
        <f>IF('🔩 PISTON'!A985="","",'🔩 PISTON'!L985)</f>
        <v/>
      </c>
      <c r="E941" s="1" t="str">
        <f>IF('🔩 PISTON'!A985="","",'🔩 PISTON'!M985)</f>
        <v/>
      </c>
      <c r="F941" s="1" t="str">
        <f>IF('🔩 PISTON'!A985="","",'🔩 PISTON'!N985)</f>
        <v/>
      </c>
      <c r="G941" s="1" t="str">
        <f>IF('🔩 PISTON'!A985="","",'🔩 PISTON'!O985)</f>
        <v/>
      </c>
      <c r="H941" s="1" t="str">
        <f>IF('🔩 PISTON'!A985="","",'🔩 PISTON'!P985)</f>
        <v/>
      </c>
      <c r="I941" s="1" t="str">
        <f>IF('🔩 PISTON'!A985="","",'🔩 PISTON'!Q985)</f>
        <v/>
      </c>
      <c r="J941" s="1" t="str">
        <f>IF('🔩 PISTON'!A985="","",'🔩 PISTON'!D985)</f>
        <v/>
      </c>
      <c r="L941" s="1">
        <f>N(L940)+IF(AND('🔎 TRA CỨU NHANH'!$C$2&lt;&gt;"",OR(ISNUMBER(SEARCH('🔎 TRA CỨU NHANH'!$C$2,$A941)),ISNUMBER(SEARCH('🔎 TRA CỨU NHANH'!$C$2,$B941)))),1,0)</f>
        <v>0</v>
      </c>
      <c r="M941" s="1" t="str">
        <f t="shared" si="28"/>
        <v/>
      </c>
      <c r="N941" s="1">
        <f>N(N940)+IF(AND('💰 BÁO GIÁ'!$C$27&lt;&gt;"",OR(ISNUMBER(SEARCH('💰 BÁO GIÁ'!$C$27,$A941)),ISNUMBER(SEARCH('💰 BÁO GIÁ'!$C$27,$B941)))),1,0)</f>
        <v>0</v>
      </c>
      <c r="O941" s="1" t="str">
        <f t="shared" si="29"/>
        <v/>
      </c>
    </row>
    <row r="942" customHeight="1" spans="1:15">
      <c r="A942" s="1" t="str">
        <f>IF('🔩 PISTON'!A986="","",'🔩 PISTON'!A986)</f>
        <v/>
      </c>
      <c r="B942" s="1" t="str">
        <f>IF('🔩 PISTON'!A986="","","Piston "&amp;'🔩 PISTON'!U986)</f>
        <v/>
      </c>
      <c r="C942" s="1" t="str">
        <f>IF('🔩 PISTON'!A986="","","Piston")</f>
        <v/>
      </c>
      <c r="D942" s="1" t="str">
        <f>IF('🔩 PISTON'!A986="","",'🔩 PISTON'!L986)</f>
        <v/>
      </c>
      <c r="E942" s="1" t="str">
        <f>IF('🔩 PISTON'!A986="","",'🔩 PISTON'!M986)</f>
        <v/>
      </c>
      <c r="F942" s="1" t="str">
        <f>IF('🔩 PISTON'!A986="","",'🔩 PISTON'!N986)</f>
        <v/>
      </c>
      <c r="G942" s="1" t="str">
        <f>IF('🔩 PISTON'!A986="","",'🔩 PISTON'!O986)</f>
        <v/>
      </c>
      <c r="H942" s="1" t="str">
        <f>IF('🔩 PISTON'!A986="","",'🔩 PISTON'!P986)</f>
        <v/>
      </c>
      <c r="I942" s="1" t="str">
        <f>IF('🔩 PISTON'!A986="","",'🔩 PISTON'!Q986)</f>
        <v/>
      </c>
      <c r="J942" s="1" t="str">
        <f>IF('🔩 PISTON'!A986="","",'🔩 PISTON'!D986)</f>
        <v/>
      </c>
      <c r="L942" s="1">
        <f>N(L941)+IF(AND('🔎 TRA CỨU NHANH'!$C$2&lt;&gt;"",OR(ISNUMBER(SEARCH('🔎 TRA CỨU NHANH'!$C$2,$A942)),ISNUMBER(SEARCH('🔎 TRA CỨU NHANH'!$C$2,$B942)))),1,0)</f>
        <v>0</v>
      </c>
      <c r="M942" s="1" t="str">
        <f t="shared" si="28"/>
        <v/>
      </c>
      <c r="N942" s="1">
        <f>N(N941)+IF(AND('💰 BÁO GIÁ'!$C$27&lt;&gt;"",OR(ISNUMBER(SEARCH('💰 BÁO GIÁ'!$C$27,$A942)),ISNUMBER(SEARCH('💰 BÁO GIÁ'!$C$27,$B942)))),1,0)</f>
        <v>0</v>
      </c>
      <c r="O942" s="1" t="str">
        <f t="shared" si="29"/>
        <v/>
      </c>
    </row>
    <row r="943" customHeight="1" spans="1:15">
      <c r="A943" s="1" t="str">
        <f>IF('🔩 PISTON'!A987="","",'🔩 PISTON'!A987)</f>
        <v/>
      </c>
      <c r="B943" s="1" t="str">
        <f>IF('🔩 PISTON'!A987="","","Piston "&amp;'🔩 PISTON'!U987)</f>
        <v/>
      </c>
      <c r="C943" s="1" t="str">
        <f>IF('🔩 PISTON'!A987="","","Piston")</f>
        <v/>
      </c>
      <c r="D943" s="1" t="str">
        <f>IF('🔩 PISTON'!A987="","",'🔩 PISTON'!L987)</f>
        <v/>
      </c>
      <c r="E943" s="1" t="str">
        <f>IF('🔩 PISTON'!A987="","",'🔩 PISTON'!M987)</f>
        <v/>
      </c>
      <c r="F943" s="1" t="str">
        <f>IF('🔩 PISTON'!A987="","",'🔩 PISTON'!N987)</f>
        <v/>
      </c>
      <c r="G943" s="1" t="str">
        <f>IF('🔩 PISTON'!A987="","",'🔩 PISTON'!O987)</f>
        <v/>
      </c>
      <c r="H943" s="1" t="str">
        <f>IF('🔩 PISTON'!A987="","",'🔩 PISTON'!P987)</f>
        <v/>
      </c>
      <c r="I943" s="1" t="str">
        <f>IF('🔩 PISTON'!A987="","",'🔩 PISTON'!Q987)</f>
        <v/>
      </c>
      <c r="J943" s="1" t="str">
        <f>IF('🔩 PISTON'!A987="","",'🔩 PISTON'!D987)</f>
        <v/>
      </c>
      <c r="L943" s="1">
        <f>N(L942)+IF(AND('🔎 TRA CỨU NHANH'!$C$2&lt;&gt;"",OR(ISNUMBER(SEARCH('🔎 TRA CỨU NHANH'!$C$2,$A943)),ISNUMBER(SEARCH('🔎 TRA CỨU NHANH'!$C$2,$B943)))),1,0)</f>
        <v>0</v>
      </c>
      <c r="M943" s="1" t="str">
        <f t="shared" si="28"/>
        <v/>
      </c>
      <c r="N943" s="1">
        <f>N(N942)+IF(AND('💰 BÁO GIÁ'!$C$27&lt;&gt;"",OR(ISNUMBER(SEARCH('💰 BÁO GIÁ'!$C$27,$A943)),ISNUMBER(SEARCH('💰 BÁO GIÁ'!$C$27,$B943)))),1,0)</f>
        <v>0</v>
      </c>
      <c r="O943" s="1" t="str">
        <f t="shared" si="29"/>
        <v/>
      </c>
    </row>
    <row r="944" customHeight="1" spans="1:15">
      <c r="A944" s="1" t="str">
        <f>IF('🔩 PISTON'!A988="","",'🔩 PISTON'!A988)</f>
        <v/>
      </c>
      <c r="B944" s="1" t="str">
        <f>IF('🔩 PISTON'!A988="","","Piston "&amp;'🔩 PISTON'!U988)</f>
        <v/>
      </c>
      <c r="C944" s="1" t="str">
        <f>IF('🔩 PISTON'!A988="","","Piston")</f>
        <v/>
      </c>
      <c r="D944" s="1" t="str">
        <f>IF('🔩 PISTON'!A988="","",'🔩 PISTON'!L988)</f>
        <v/>
      </c>
      <c r="E944" s="1" t="str">
        <f>IF('🔩 PISTON'!A988="","",'🔩 PISTON'!M988)</f>
        <v/>
      </c>
      <c r="F944" s="1" t="str">
        <f>IF('🔩 PISTON'!A988="","",'🔩 PISTON'!N988)</f>
        <v/>
      </c>
      <c r="G944" s="1" t="str">
        <f>IF('🔩 PISTON'!A988="","",'🔩 PISTON'!O988)</f>
        <v/>
      </c>
      <c r="H944" s="1" t="str">
        <f>IF('🔩 PISTON'!A988="","",'🔩 PISTON'!P988)</f>
        <v/>
      </c>
      <c r="I944" s="1" t="str">
        <f>IF('🔩 PISTON'!A988="","",'🔩 PISTON'!Q988)</f>
        <v/>
      </c>
      <c r="J944" s="1" t="str">
        <f>IF('🔩 PISTON'!A988="","",'🔩 PISTON'!D988)</f>
        <v/>
      </c>
      <c r="L944" s="1">
        <f>N(L943)+IF(AND('🔎 TRA CỨU NHANH'!$C$2&lt;&gt;"",OR(ISNUMBER(SEARCH('🔎 TRA CỨU NHANH'!$C$2,$A944)),ISNUMBER(SEARCH('🔎 TRA CỨU NHANH'!$C$2,$B944)))),1,0)</f>
        <v>0</v>
      </c>
      <c r="M944" s="1" t="str">
        <f t="shared" si="28"/>
        <v/>
      </c>
      <c r="N944" s="1">
        <f>N(N943)+IF(AND('💰 BÁO GIÁ'!$C$27&lt;&gt;"",OR(ISNUMBER(SEARCH('💰 BÁO GIÁ'!$C$27,$A944)),ISNUMBER(SEARCH('💰 BÁO GIÁ'!$C$27,$B944)))),1,0)</f>
        <v>0</v>
      </c>
      <c r="O944" s="1" t="str">
        <f t="shared" si="29"/>
        <v/>
      </c>
    </row>
    <row r="945" customHeight="1" spans="1:15">
      <c r="A945" s="1" t="str">
        <f>IF('🔩 PISTON'!A989="","",'🔩 PISTON'!A989)</f>
        <v/>
      </c>
      <c r="B945" s="1" t="str">
        <f>IF('🔩 PISTON'!A989="","","Piston "&amp;'🔩 PISTON'!U989)</f>
        <v/>
      </c>
      <c r="C945" s="1" t="str">
        <f>IF('🔩 PISTON'!A989="","","Piston")</f>
        <v/>
      </c>
      <c r="D945" s="1" t="str">
        <f>IF('🔩 PISTON'!A989="","",'🔩 PISTON'!L989)</f>
        <v/>
      </c>
      <c r="E945" s="1" t="str">
        <f>IF('🔩 PISTON'!A989="","",'🔩 PISTON'!M989)</f>
        <v/>
      </c>
      <c r="F945" s="1" t="str">
        <f>IF('🔩 PISTON'!A989="","",'🔩 PISTON'!N989)</f>
        <v/>
      </c>
      <c r="G945" s="1" t="str">
        <f>IF('🔩 PISTON'!A989="","",'🔩 PISTON'!O989)</f>
        <v/>
      </c>
      <c r="H945" s="1" t="str">
        <f>IF('🔩 PISTON'!A989="","",'🔩 PISTON'!P989)</f>
        <v/>
      </c>
      <c r="I945" s="1" t="str">
        <f>IF('🔩 PISTON'!A989="","",'🔩 PISTON'!Q989)</f>
        <v/>
      </c>
      <c r="J945" s="1" t="str">
        <f>IF('🔩 PISTON'!A989="","",'🔩 PISTON'!D989)</f>
        <v/>
      </c>
      <c r="L945" s="1">
        <f>N(L944)+IF(AND('🔎 TRA CỨU NHANH'!$C$2&lt;&gt;"",OR(ISNUMBER(SEARCH('🔎 TRA CỨU NHANH'!$C$2,$A945)),ISNUMBER(SEARCH('🔎 TRA CỨU NHANH'!$C$2,$B945)))),1,0)</f>
        <v>0</v>
      </c>
      <c r="M945" s="1" t="str">
        <f t="shared" si="28"/>
        <v/>
      </c>
      <c r="N945" s="1">
        <f>N(N944)+IF(AND('💰 BÁO GIÁ'!$C$27&lt;&gt;"",OR(ISNUMBER(SEARCH('💰 BÁO GIÁ'!$C$27,$A945)),ISNUMBER(SEARCH('💰 BÁO GIÁ'!$C$27,$B945)))),1,0)</f>
        <v>0</v>
      </c>
      <c r="O945" s="1" t="str">
        <f t="shared" si="29"/>
        <v/>
      </c>
    </row>
    <row r="946" customHeight="1" spans="1:15">
      <c r="A946" s="1" t="str">
        <f>IF('🔩 PISTON'!A990="","",'🔩 PISTON'!A990)</f>
        <v/>
      </c>
      <c r="B946" s="1" t="str">
        <f>IF('🔩 PISTON'!A990="","","Piston "&amp;'🔩 PISTON'!U990)</f>
        <v/>
      </c>
      <c r="C946" s="1" t="str">
        <f>IF('🔩 PISTON'!A990="","","Piston")</f>
        <v/>
      </c>
      <c r="D946" s="1" t="str">
        <f>IF('🔩 PISTON'!A990="","",'🔩 PISTON'!L990)</f>
        <v/>
      </c>
      <c r="E946" s="1" t="str">
        <f>IF('🔩 PISTON'!A990="","",'🔩 PISTON'!M990)</f>
        <v/>
      </c>
      <c r="F946" s="1" t="str">
        <f>IF('🔩 PISTON'!A990="","",'🔩 PISTON'!N990)</f>
        <v/>
      </c>
      <c r="G946" s="1" t="str">
        <f>IF('🔩 PISTON'!A990="","",'🔩 PISTON'!O990)</f>
        <v/>
      </c>
      <c r="H946" s="1" t="str">
        <f>IF('🔩 PISTON'!A990="","",'🔩 PISTON'!P990)</f>
        <v/>
      </c>
      <c r="I946" s="1" t="str">
        <f>IF('🔩 PISTON'!A990="","",'🔩 PISTON'!Q990)</f>
        <v/>
      </c>
      <c r="J946" s="1" t="str">
        <f>IF('🔩 PISTON'!A990="","",'🔩 PISTON'!D990)</f>
        <v/>
      </c>
      <c r="L946" s="1">
        <f>N(L945)+IF(AND('🔎 TRA CỨU NHANH'!$C$2&lt;&gt;"",OR(ISNUMBER(SEARCH('🔎 TRA CỨU NHANH'!$C$2,$A946)),ISNUMBER(SEARCH('🔎 TRA CỨU NHANH'!$C$2,$B946)))),1,0)</f>
        <v>0</v>
      </c>
      <c r="M946" s="1" t="str">
        <f t="shared" si="28"/>
        <v/>
      </c>
      <c r="N946" s="1">
        <f>N(N945)+IF(AND('💰 BÁO GIÁ'!$C$27&lt;&gt;"",OR(ISNUMBER(SEARCH('💰 BÁO GIÁ'!$C$27,$A946)),ISNUMBER(SEARCH('💰 BÁO GIÁ'!$C$27,$B946)))),1,0)</f>
        <v>0</v>
      </c>
      <c r="O946" s="1" t="str">
        <f t="shared" si="29"/>
        <v/>
      </c>
    </row>
    <row r="947" customHeight="1" spans="1:15">
      <c r="A947" s="1" t="str">
        <f>IF('🔩 PISTON'!A991="","",'🔩 PISTON'!A991)</f>
        <v/>
      </c>
      <c r="B947" s="1" t="str">
        <f>IF('🔩 PISTON'!A991="","","Piston "&amp;'🔩 PISTON'!U991)</f>
        <v/>
      </c>
      <c r="C947" s="1" t="str">
        <f>IF('🔩 PISTON'!A991="","","Piston")</f>
        <v/>
      </c>
      <c r="D947" s="1" t="str">
        <f>IF('🔩 PISTON'!A991="","",'🔩 PISTON'!L991)</f>
        <v/>
      </c>
      <c r="E947" s="1" t="str">
        <f>IF('🔩 PISTON'!A991="","",'🔩 PISTON'!M991)</f>
        <v/>
      </c>
      <c r="F947" s="1" t="str">
        <f>IF('🔩 PISTON'!A991="","",'🔩 PISTON'!N991)</f>
        <v/>
      </c>
      <c r="G947" s="1" t="str">
        <f>IF('🔩 PISTON'!A991="","",'🔩 PISTON'!O991)</f>
        <v/>
      </c>
      <c r="H947" s="1" t="str">
        <f>IF('🔩 PISTON'!A991="","",'🔩 PISTON'!P991)</f>
        <v/>
      </c>
      <c r="I947" s="1" t="str">
        <f>IF('🔩 PISTON'!A991="","",'🔩 PISTON'!Q991)</f>
        <v/>
      </c>
      <c r="J947" s="1" t="str">
        <f>IF('🔩 PISTON'!A991="","",'🔩 PISTON'!D991)</f>
        <v/>
      </c>
      <c r="L947" s="1">
        <f>N(L946)+IF(AND('🔎 TRA CỨU NHANH'!$C$2&lt;&gt;"",OR(ISNUMBER(SEARCH('🔎 TRA CỨU NHANH'!$C$2,$A947)),ISNUMBER(SEARCH('🔎 TRA CỨU NHANH'!$C$2,$B947)))),1,0)</f>
        <v>0</v>
      </c>
      <c r="M947" s="1" t="str">
        <f t="shared" si="28"/>
        <v/>
      </c>
      <c r="N947" s="1">
        <f>N(N946)+IF(AND('💰 BÁO GIÁ'!$C$27&lt;&gt;"",OR(ISNUMBER(SEARCH('💰 BÁO GIÁ'!$C$27,$A947)),ISNUMBER(SEARCH('💰 BÁO GIÁ'!$C$27,$B947)))),1,0)</f>
        <v>0</v>
      </c>
      <c r="O947" s="1" t="str">
        <f t="shared" si="29"/>
        <v/>
      </c>
    </row>
    <row r="948" customHeight="1" spans="1:15">
      <c r="A948" s="1" t="str">
        <f>IF('🔩 PISTON'!A992="","",'🔩 PISTON'!A992)</f>
        <v/>
      </c>
      <c r="B948" s="1" t="str">
        <f>IF('🔩 PISTON'!A992="","","Piston "&amp;'🔩 PISTON'!U992)</f>
        <v/>
      </c>
      <c r="C948" s="1" t="str">
        <f>IF('🔩 PISTON'!A992="","","Piston")</f>
        <v/>
      </c>
      <c r="D948" s="1" t="str">
        <f>IF('🔩 PISTON'!A992="","",'🔩 PISTON'!L992)</f>
        <v/>
      </c>
      <c r="E948" s="1" t="str">
        <f>IF('🔩 PISTON'!A992="","",'🔩 PISTON'!M992)</f>
        <v/>
      </c>
      <c r="F948" s="1" t="str">
        <f>IF('🔩 PISTON'!A992="","",'🔩 PISTON'!N992)</f>
        <v/>
      </c>
      <c r="G948" s="1" t="str">
        <f>IF('🔩 PISTON'!A992="","",'🔩 PISTON'!O992)</f>
        <v/>
      </c>
      <c r="H948" s="1" t="str">
        <f>IF('🔩 PISTON'!A992="","",'🔩 PISTON'!P992)</f>
        <v/>
      </c>
      <c r="I948" s="1" t="str">
        <f>IF('🔩 PISTON'!A992="","",'🔩 PISTON'!Q992)</f>
        <v/>
      </c>
      <c r="J948" s="1" t="str">
        <f>IF('🔩 PISTON'!A992="","",'🔩 PISTON'!D992)</f>
        <v/>
      </c>
      <c r="L948" s="1">
        <f>N(L947)+IF(AND('🔎 TRA CỨU NHANH'!$C$2&lt;&gt;"",OR(ISNUMBER(SEARCH('🔎 TRA CỨU NHANH'!$C$2,$A948)),ISNUMBER(SEARCH('🔎 TRA CỨU NHANH'!$C$2,$B948)))),1,0)</f>
        <v>0</v>
      </c>
      <c r="M948" s="1" t="str">
        <f t="shared" si="28"/>
        <v/>
      </c>
      <c r="N948" s="1">
        <f>N(N947)+IF(AND('💰 BÁO GIÁ'!$C$27&lt;&gt;"",OR(ISNUMBER(SEARCH('💰 BÁO GIÁ'!$C$27,$A948)),ISNUMBER(SEARCH('💰 BÁO GIÁ'!$C$27,$B948)))),1,0)</f>
        <v>0</v>
      </c>
      <c r="O948" s="1" t="str">
        <f t="shared" si="29"/>
        <v/>
      </c>
    </row>
    <row r="949" customHeight="1" spans="1:15">
      <c r="A949" s="1" t="str">
        <f>IF('🔩 PISTON'!A993="","",'🔩 PISTON'!A993)</f>
        <v/>
      </c>
      <c r="B949" s="1" t="str">
        <f>IF('🔩 PISTON'!A993="","","Piston "&amp;'🔩 PISTON'!U993)</f>
        <v/>
      </c>
      <c r="C949" s="1" t="str">
        <f>IF('🔩 PISTON'!A993="","","Piston")</f>
        <v/>
      </c>
      <c r="D949" s="1" t="str">
        <f>IF('🔩 PISTON'!A993="","",'🔩 PISTON'!L993)</f>
        <v/>
      </c>
      <c r="E949" s="1" t="str">
        <f>IF('🔩 PISTON'!A993="","",'🔩 PISTON'!M993)</f>
        <v/>
      </c>
      <c r="F949" s="1" t="str">
        <f>IF('🔩 PISTON'!A993="","",'🔩 PISTON'!N993)</f>
        <v/>
      </c>
      <c r="G949" s="1" t="str">
        <f>IF('🔩 PISTON'!A993="","",'🔩 PISTON'!O993)</f>
        <v/>
      </c>
      <c r="H949" s="1" t="str">
        <f>IF('🔩 PISTON'!A993="","",'🔩 PISTON'!P993)</f>
        <v/>
      </c>
      <c r="I949" s="1" t="str">
        <f>IF('🔩 PISTON'!A993="","",'🔩 PISTON'!Q993)</f>
        <v/>
      </c>
      <c r="J949" s="1" t="str">
        <f>IF('🔩 PISTON'!A993="","",'🔩 PISTON'!D993)</f>
        <v/>
      </c>
      <c r="L949" s="1">
        <f>N(L948)+IF(AND('🔎 TRA CỨU NHANH'!$C$2&lt;&gt;"",OR(ISNUMBER(SEARCH('🔎 TRA CỨU NHANH'!$C$2,$A949)),ISNUMBER(SEARCH('🔎 TRA CỨU NHANH'!$C$2,$B949)))),1,0)</f>
        <v>0</v>
      </c>
      <c r="M949" s="1" t="str">
        <f t="shared" si="28"/>
        <v/>
      </c>
      <c r="N949" s="1">
        <f>N(N948)+IF(AND('💰 BÁO GIÁ'!$C$27&lt;&gt;"",OR(ISNUMBER(SEARCH('💰 BÁO GIÁ'!$C$27,$A949)),ISNUMBER(SEARCH('💰 BÁO GIÁ'!$C$27,$B949)))),1,0)</f>
        <v>0</v>
      </c>
      <c r="O949" s="1" t="str">
        <f t="shared" si="29"/>
        <v/>
      </c>
    </row>
    <row r="950" customHeight="1" spans="1:15">
      <c r="A950" s="1" t="str">
        <f>IF('🔩 PISTON'!A994="","",'🔩 PISTON'!A994)</f>
        <v/>
      </c>
      <c r="B950" s="1" t="str">
        <f>IF('🔩 PISTON'!A994="","","Piston "&amp;'🔩 PISTON'!U994)</f>
        <v/>
      </c>
      <c r="C950" s="1" t="str">
        <f>IF('🔩 PISTON'!A994="","","Piston")</f>
        <v/>
      </c>
      <c r="D950" s="1" t="str">
        <f>IF('🔩 PISTON'!A994="","",'🔩 PISTON'!L994)</f>
        <v/>
      </c>
      <c r="E950" s="1" t="str">
        <f>IF('🔩 PISTON'!A994="","",'🔩 PISTON'!M994)</f>
        <v/>
      </c>
      <c r="F950" s="1" t="str">
        <f>IF('🔩 PISTON'!A994="","",'🔩 PISTON'!N994)</f>
        <v/>
      </c>
      <c r="G950" s="1" t="str">
        <f>IF('🔩 PISTON'!A994="","",'🔩 PISTON'!O994)</f>
        <v/>
      </c>
      <c r="H950" s="1" t="str">
        <f>IF('🔩 PISTON'!A994="","",'🔩 PISTON'!P994)</f>
        <v/>
      </c>
      <c r="I950" s="1" t="str">
        <f>IF('🔩 PISTON'!A994="","",'🔩 PISTON'!Q994)</f>
        <v/>
      </c>
      <c r="J950" s="1" t="str">
        <f>IF('🔩 PISTON'!A994="","",'🔩 PISTON'!D994)</f>
        <v/>
      </c>
      <c r="L950" s="1">
        <f>N(L949)+IF(AND('🔎 TRA CỨU NHANH'!$C$2&lt;&gt;"",OR(ISNUMBER(SEARCH('🔎 TRA CỨU NHANH'!$C$2,$A950)),ISNUMBER(SEARCH('🔎 TRA CỨU NHANH'!$C$2,$B950)))),1,0)</f>
        <v>0</v>
      </c>
      <c r="M950" s="1" t="str">
        <f t="shared" si="28"/>
        <v/>
      </c>
      <c r="N950" s="1">
        <f>N(N949)+IF(AND('💰 BÁO GIÁ'!$C$27&lt;&gt;"",OR(ISNUMBER(SEARCH('💰 BÁO GIÁ'!$C$27,$A950)),ISNUMBER(SEARCH('💰 BÁO GIÁ'!$C$27,$B950)))),1,0)</f>
        <v>0</v>
      </c>
      <c r="O950" s="1" t="str">
        <f t="shared" si="29"/>
        <v/>
      </c>
    </row>
    <row r="951" customHeight="1" spans="1:15">
      <c r="A951" s="1" t="str">
        <f>IF('🔩 PISTON'!A995="","",'🔩 PISTON'!A995)</f>
        <v/>
      </c>
      <c r="B951" s="1" t="str">
        <f>IF('🔩 PISTON'!A995="","","Piston "&amp;'🔩 PISTON'!U995)</f>
        <v/>
      </c>
      <c r="C951" s="1" t="str">
        <f>IF('🔩 PISTON'!A995="","","Piston")</f>
        <v/>
      </c>
      <c r="D951" s="1" t="str">
        <f>IF('🔩 PISTON'!A995="","",'🔩 PISTON'!L995)</f>
        <v/>
      </c>
      <c r="E951" s="1" t="str">
        <f>IF('🔩 PISTON'!A995="","",'🔩 PISTON'!M995)</f>
        <v/>
      </c>
      <c r="F951" s="1" t="str">
        <f>IF('🔩 PISTON'!A995="","",'🔩 PISTON'!N995)</f>
        <v/>
      </c>
      <c r="G951" s="1" t="str">
        <f>IF('🔩 PISTON'!A995="","",'🔩 PISTON'!O995)</f>
        <v/>
      </c>
      <c r="H951" s="1" t="str">
        <f>IF('🔩 PISTON'!A995="","",'🔩 PISTON'!P995)</f>
        <v/>
      </c>
      <c r="I951" s="1" t="str">
        <f>IF('🔩 PISTON'!A995="","",'🔩 PISTON'!Q995)</f>
        <v/>
      </c>
      <c r="J951" s="1" t="str">
        <f>IF('🔩 PISTON'!A995="","",'🔩 PISTON'!D995)</f>
        <v/>
      </c>
      <c r="L951" s="1">
        <f>N(L950)+IF(AND('🔎 TRA CỨU NHANH'!$C$2&lt;&gt;"",OR(ISNUMBER(SEARCH('🔎 TRA CỨU NHANH'!$C$2,$A951)),ISNUMBER(SEARCH('🔎 TRA CỨU NHANH'!$C$2,$B951)))),1,0)</f>
        <v>0</v>
      </c>
      <c r="M951" s="1" t="str">
        <f t="shared" si="28"/>
        <v/>
      </c>
      <c r="N951" s="1">
        <f>N(N950)+IF(AND('💰 BÁO GIÁ'!$C$27&lt;&gt;"",OR(ISNUMBER(SEARCH('💰 BÁO GIÁ'!$C$27,$A951)),ISNUMBER(SEARCH('💰 BÁO GIÁ'!$C$27,$B951)))),1,0)</f>
        <v>0</v>
      </c>
      <c r="O951" s="1" t="str">
        <f t="shared" si="29"/>
        <v/>
      </c>
    </row>
    <row r="952" customHeight="1" spans="1:15">
      <c r="A952" s="1" t="str">
        <f>IF('🔩 PISTON'!A996="","",'🔩 PISTON'!A996)</f>
        <v/>
      </c>
      <c r="B952" s="1" t="str">
        <f>IF('🔩 PISTON'!A996="","","Piston "&amp;'🔩 PISTON'!U996)</f>
        <v/>
      </c>
      <c r="C952" s="1" t="str">
        <f>IF('🔩 PISTON'!A996="","","Piston")</f>
        <v/>
      </c>
      <c r="D952" s="1" t="str">
        <f>IF('🔩 PISTON'!A996="","",'🔩 PISTON'!L996)</f>
        <v/>
      </c>
      <c r="E952" s="1" t="str">
        <f>IF('🔩 PISTON'!A996="","",'🔩 PISTON'!M996)</f>
        <v/>
      </c>
      <c r="F952" s="1" t="str">
        <f>IF('🔩 PISTON'!A996="","",'🔩 PISTON'!N996)</f>
        <v/>
      </c>
      <c r="G952" s="1" t="str">
        <f>IF('🔩 PISTON'!A996="","",'🔩 PISTON'!O996)</f>
        <v/>
      </c>
      <c r="H952" s="1" t="str">
        <f>IF('🔩 PISTON'!A996="","",'🔩 PISTON'!P996)</f>
        <v/>
      </c>
      <c r="I952" s="1" t="str">
        <f>IF('🔩 PISTON'!A996="","",'🔩 PISTON'!Q996)</f>
        <v/>
      </c>
      <c r="J952" s="1" t="str">
        <f>IF('🔩 PISTON'!A996="","",'🔩 PISTON'!D996)</f>
        <v/>
      </c>
      <c r="L952" s="1">
        <f>N(L951)+IF(AND('🔎 TRA CỨU NHANH'!$C$2&lt;&gt;"",OR(ISNUMBER(SEARCH('🔎 TRA CỨU NHANH'!$C$2,$A952)),ISNUMBER(SEARCH('🔎 TRA CỨU NHANH'!$C$2,$B952)))),1,0)</f>
        <v>0</v>
      </c>
      <c r="M952" s="1" t="str">
        <f t="shared" si="28"/>
        <v/>
      </c>
      <c r="N952" s="1">
        <f>N(N951)+IF(AND('💰 BÁO GIÁ'!$C$27&lt;&gt;"",OR(ISNUMBER(SEARCH('💰 BÁO GIÁ'!$C$27,$A952)),ISNUMBER(SEARCH('💰 BÁO GIÁ'!$C$27,$B952)))),1,0)</f>
        <v>0</v>
      </c>
      <c r="O952" s="1" t="str">
        <f t="shared" si="29"/>
        <v/>
      </c>
    </row>
    <row r="953" customHeight="1" spans="1:15">
      <c r="A953" s="1" t="str">
        <f>IF('🔩 PISTON'!A997="","",'🔩 PISTON'!A997)</f>
        <v/>
      </c>
      <c r="B953" s="1" t="str">
        <f>IF('🔩 PISTON'!A997="","","Piston "&amp;'🔩 PISTON'!U997)</f>
        <v/>
      </c>
      <c r="C953" s="1" t="str">
        <f>IF('🔩 PISTON'!A997="","","Piston")</f>
        <v/>
      </c>
      <c r="D953" s="1" t="str">
        <f>IF('🔩 PISTON'!A997="","",'🔩 PISTON'!L997)</f>
        <v/>
      </c>
      <c r="E953" s="1" t="str">
        <f>IF('🔩 PISTON'!A997="","",'🔩 PISTON'!M997)</f>
        <v/>
      </c>
      <c r="F953" s="1" t="str">
        <f>IF('🔩 PISTON'!A997="","",'🔩 PISTON'!N997)</f>
        <v/>
      </c>
      <c r="G953" s="1" t="str">
        <f>IF('🔩 PISTON'!A997="","",'🔩 PISTON'!O997)</f>
        <v/>
      </c>
      <c r="H953" s="1" t="str">
        <f>IF('🔩 PISTON'!A997="","",'🔩 PISTON'!P997)</f>
        <v/>
      </c>
      <c r="I953" s="1" t="str">
        <f>IF('🔩 PISTON'!A997="","",'🔩 PISTON'!Q997)</f>
        <v/>
      </c>
      <c r="J953" s="1" t="str">
        <f>IF('🔩 PISTON'!A997="","",'🔩 PISTON'!D997)</f>
        <v/>
      </c>
      <c r="L953" s="1">
        <f>N(L952)+IF(AND('🔎 TRA CỨU NHANH'!$C$2&lt;&gt;"",OR(ISNUMBER(SEARCH('🔎 TRA CỨU NHANH'!$C$2,$A953)),ISNUMBER(SEARCH('🔎 TRA CỨU NHANH'!$C$2,$B953)))),1,0)</f>
        <v>0</v>
      </c>
      <c r="M953" s="1" t="str">
        <f t="shared" si="28"/>
        <v/>
      </c>
      <c r="N953" s="1">
        <f>N(N952)+IF(AND('💰 BÁO GIÁ'!$C$27&lt;&gt;"",OR(ISNUMBER(SEARCH('💰 BÁO GIÁ'!$C$27,$A953)),ISNUMBER(SEARCH('💰 BÁO GIÁ'!$C$27,$B953)))),1,0)</f>
        <v>0</v>
      </c>
      <c r="O953" s="1" t="str">
        <f t="shared" si="29"/>
        <v/>
      </c>
    </row>
    <row r="954" customHeight="1" spans="1:15">
      <c r="A954" s="1" t="str">
        <f>IF('🔩 PISTON'!A998="","",'🔩 PISTON'!A998)</f>
        <v/>
      </c>
      <c r="B954" s="1" t="str">
        <f>IF('🔩 PISTON'!A998="","","Piston "&amp;'🔩 PISTON'!U998)</f>
        <v/>
      </c>
      <c r="C954" s="1" t="str">
        <f>IF('🔩 PISTON'!A998="","","Piston")</f>
        <v/>
      </c>
      <c r="D954" s="1" t="str">
        <f>IF('🔩 PISTON'!A998="","",'🔩 PISTON'!L998)</f>
        <v/>
      </c>
      <c r="E954" s="1" t="str">
        <f>IF('🔩 PISTON'!A998="","",'🔩 PISTON'!M998)</f>
        <v/>
      </c>
      <c r="F954" s="1" t="str">
        <f>IF('🔩 PISTON'!A998="","",'🔩 PISTON'!N998)</f>
        <v/>
      </c>
      <c r="G954" s="1" t="str">
        <f>IF('🔩 PISTON'!A998="","",'🔩 PISTON'!O998)</f>
        <v/>
      </c>
      <c r="H954" s="1" t="str">
        <f>IF('🔩 PISTON'!A998="","",'🔩 PISTON'!P998)</f>
        <v/>
      </c>
      <c r="I954" s="1" t="str">
        <f>IF('🔩 PISTON'!A998="","",'🔩 PISTON'!Q998)</f>
        <v/>
      </c>
      <c r="J954" s="1" t="str">
        <f>IF('🔩 PISTON'!A998="","",'🔩 PISTON'!D998)</f>
        <v/>
      </c>
      <c r="L954" s="1">
        <f>N(L953)+IF(AND('🔎 TRA CỨU NHANH'!$C$2&lt;&gt;"",OR(ISNUMBER(SEARCH('🔎 TRA CỨU NHANH'!$C$2,$A954)),ISNUMBER(SEARCH('🔎 TRA CỨU NHANH'!$C$2,$B954)))),1,0)</f>
        <v>0</v>
      </c>
      <c r="M954" s="1" t="str">
        <f t="shared" si="28"/>
        <v/>
      </c>
      <c r="N954" s="1">
        <f>N(N953)+IF(AND('💰 BÁO GIÁ'!$C$27&lt;&gt;"",OR(ISNUMBER(SEARCH('💰 BÁO GIÁ'!$C$27,$A954)),ISNUMBER(SEARCH('💰 BÁO GIÁ'!$C$27,$B954)))),1,0)</f>
        <v>0</v>
      </c>
      <c r="O954" s="1" t="str">
        <f t="shared" si="29"/>
        <v/>
      </c>
    </row>
    <row r="955" customHeight="1" spans="1:15">
      <c r="A955" s="1" t="str">
        <f>IF('🔩 PISTON'!A999="","",'🔩 PISTON'!A999)</f>
        <v/>
      </c>
      <c r="B955" s="1" t="str">
        <f>IF('🔩 PISTON'!A999="","","Piston "&amp;'🔩 PISTON'!U999)</f>
        <v/>
      </c>
      <c r="C955" s="1" t="str">
        <f>IF('🔩 PISTON'!A999="","","Piston")</f>
        <v/>
      </c>
      <c r="D955" s="1" t="str">
        <f>IF('🔩 PISTON'!A999="","",'🔩 PISTON'!L999)</f>
        <v/>
      </c>
      <c r="E955" s="1" t="str">
        <f>IF('🔩 PISTON'!A999="","",'🔩 PISTON'!M999)</f>
        <v/>
      </c>
      <c r="F955" s="1" t="str">
        <f>IF('🔩 PISTON'!A999="","",'🔩 PISTON'!N999)</f>
        <v/>
      </c>
      <c r="G955" s="1" t="str">
        <f>IF('🔩 PISTON'!A999="","",'🔩 PISTON'!O999)</f>
        <v/>
      </c>
      <c r="H955" s="1" t="str">
        <f>IF('🔩 PISTON'!A999="","",'🔩 PISTON'!P999)</f>
        <v/>
      </c>
      <c r="I955" s="1" t="str">
        <f>IF('🔩 PISTON'!A999="","",'🔩 PISTON'!Q999)</f>
        <v/>
      </c>
      <c r="J955" s="1" t="str">
        <f>IF('🔩 PISTON'!A999="","",'🔩 PISTON'!D999)</f>
        <v/>
      </c>
      <c r="L955" s="1">
        <f>N(L954)+IF(AND('🔎 TRA CỨU NHANH'!$C$2&lt;&gt;"",OR(ISNUMBER(SEARCH('🔎 TRA CỨU NHANH'!$C$2,$A955)),ISNUMBER(SEARCH('🔎 TRA CỨU NHANH'!$C$2,$B955)))),1,0)</f>
        <v>0</v>
      </c>
      <c r="M955" s="1" t="str">
        <f t="shared" si="28"/>
        <v/>
      </c>
      <c r="N955" s="1">
        <f>N(N954)+IF(AND('💰 BÁO GIÁ'!$C$27&lt;&gt;"",OR(ISNUMBER(SEARCH('💰 BÁO GIÁ'!$C$27,$A955)),ISNUMBER(SEARCH('💰 BÁO GIÁ'!$C$27,$B955)))),1,0)</f>
        <v>0</v>
      </c>
      <c r="O955" s="1" t="str">
        <f t="shared" si="29"/>
        <v/>
      </c>
    </row>
    <row r="956" customHeight="1" spans="1:15">
      <c r="A956" s="1" t="str">
        <f>IF('🔩 PISTON'!A1000="","",'🔩 PISTON'!A1000)</f>
        <v/>
      </c>
      <c r="B956" s="1" t="str">
        <f>IF('🔩 PISTON'!A1000="","","Piston "&amp;'🔩 PISTON'!U1000)</f>
        <v/>
      </c>
      <c r="C956" s="1" t="str">
        <f>IF('🔩 PISTON'!A1000="","","Piston")</f>
        <v/>
      </c>
      <c r="D956" s="1" t="str">
        <f>IF('🔩 PISTON'!A1000="","",'🔩 PISTON'!L1000)</f>
        <v/>
      </c>
      <c r="E956" s="1" t="str">
        <f>IF('🔩 PISTON'!A1000="","",'🔩 PISTON'!M1000)</f>
        <v/>
      </c>
      <c r="F956" s="1" t="str">
        <f>IF('🔩 PISTON'!A1000="","",'🔩 PISTON'!N1000)</f>
        <v/>
      </c>
      <c r="G956" s="1" t="str">
        <f>IF('🔩 PISTON'!A1000="","",'🔩 PISTON'!O1000)</f>
        <v/>
      </c>
      <c r="H956" s="1" t="str">
        <f>IF('🔩 PISTON'!A1000="","",'🔩 PISTON'!P1000)</f>
        <v/>
      </c>
      <c r="I956" s="1" t="str">
        <f>IF('🔩 PISTON'!A1000="","",'🔩 PISTON'!Q1000)</f>
        <v/>
      </c>
      <c r="J956" s="1" t="str">
        <f>IF('🔩 PISTON'!A1000="","",'🔩 PISTON'!D1000)</f>
        <v/>
      </c>
      <c r="L956" s="1">
        <f>N(L955)+IF(AND('🔎 TRA CỨU NHANH'!$C$2&lt;&gt;"",OR(ISNUMBER(SEARCH('🔎 TRA CỨU NHANH'!$C$2,$A956)),ISNUMBER(SEARCH('🔎 TRA CỨU NHANH'!$C$2,$B956)))),1,0)</f>
        <v>0</v>
      </c>
      <c r="M956" s="1" t="str">
        <f t="shared" si="28"/>
        <v/>
      </c>
      <c r="N956" s="1">
        <f>N(N955)+IF(AND('💰 BÁO GIÁ'!$C$27&lt;&gt;"",OR(ISNUMBER(SEARCH('💰 BÁO GIÁ'!$C$27,$A956)),ISNUMBER(SEARCH('💰 BÁO GIÁ'!$C$27,$B956)))),1,0)</f>
        <v>0</v>
      </c>
      <c r="O956" s="1" t="str">
        <f t="shared" si="29"/>
        <v/>
      </c>
    </row>
    <row r="957" customHeight="1" spans="1:15">
      <c r="A957" s="1" t="str">
        <f>IF('🔩 PISTON'!A1001="","",'🔩 PISTON'!A1001)</f>
        <v/>
      </c>
      <c r="B957" s="1" t="str">
        <f>IF('🔩 PISTON'!A1001="","","Piston "&amp;'🔩 PISTON'!U1001)</f>
        <v/>
      </c>
      <c r="C957" s="1" t="str">
        <f>IF('🔩 PISTON'!A1001="","","Piston")</f>
        <v/>
      </c>
      <c r="D957" s="1" t="str">
        <f>IF('🔩 PISTON'!A1001="","",'🔩 PISTON'!L1001)</f>
        <v/>
      </c>
      <c r="E957" s="1" t="str">
        <f>IF('🔩 PISTON'!A1001="","",'🔩 PISTON'!M1001)</f>
        <v/>
      </c>
      <c r="F957" s="1" t="str">
        <f>IF('🔩 PISTON'!A1001="","",'🔩 PISTON'!N1001)</f>
        <v/>
      </c>
      <c r="G957" s="1" t="str">
        <f>IF('🔩 PISTON'!A1001="","",'🔩 PISTON'!O1001)</f>
        <v/>
      </c>
      <c r="H957" s="1" t="str">
        <f>IF('🔩 PISTON'!A1001="","",'🔩 PISTON'!P1001)</f>
        <v/>
      </c>
      <c r="I957" s="1" t="str">
        <f>IF('🔩 PISTON'!A1001="","",'🔩 PISTON'!Q1001)</f>
        <v/>
      </c>
      <c r="J957" s="1" t="str">
        <f>IF('🔩 PISTON'!A1001="","",'🔩 PISTON'!D1001)</f>
        <v/>
      </c>
      <c r="L957" s="1">
        <f>N(L956)+IF(AND('🔎 TRA CỨU NHANH'!$C$2&lt;&gt;"",OR(ISNUMBER(SEARCH('🔎 TRA CỨU NHANH'!$C$2,$A957)),ISNUMBER(SEARCH('🔎 TRA CỨU NHANH'!$C$2,$B957)))),1,0)</f>
        <v>0</v>
      </c>
      <c r="M957" s="1" t="str">
        <f t="shared" si="28"/>
        <v/>
      </c>
      <c r="N957" s="1">
        <f>N(N956)+IF(AND('💰 BÁO GIÁ'!$C$27&lt;&gt;"",OR(ISNUMBER(SEARCH('💰 BÁO GIÁ'!$C$27,$A957)),ISNUMBER(SEARCH('💰 BÁO GIÁ'!$C$27,$B957)))),1,0)</f>
        <v>0</v>
      </c>
      <c r="O957" s="1" t="str">
        <f t="shared" si="29"/>
        <v/>
      </c>
    </row>
    <row r="958" customHeight="1" spans="1:15">
      <c r="A958" s="1" t="str">
        <f>IF('🔩 PISTON'!A1002="","",'🔩 PISTON'!A1002)</f>
        <v/>
      </c>
      <c r="B958" s="1" t="str">
        <f>IF('🔩 PISTON'!A1002="","","Piston "&amp;'🔩 PISTON'!U1002)</f>
        <v/>
      </c>
      <c r="C958" s="1" t="str">
        <f>IF('🔩 PISTON'!A1002="","","Piston")</f>
        <v/>
      </c>
      <c r="D958" s="1" t="str">
        <f>IF('🔩 PISTON'!A1002="","",'🔩 PISTON'!L1002)</f>
        <v/>
      </c>
      <c r="E958" s="1" t="str">
        <f>IF('🔩 PISTON'!A1002="","",'🔩 PISTON'!M1002)</f>
        <v/>
      </c>
      <c r="F958" s="1" t="str">
        <f>IF('🔩 PISTON'!A1002="","",'🔩 PISTON'!N1002)</f>
        <v/>
      </c>
      <c r="G958" s="1" t="str">
        <f>IF('🔩 PISTON'!A1002="","",'🔩 PISTON'!O1002)</f>
        <v/>
      </c>
      <c r="H958" s="1" t="str">
        <f>IF('🔩 PISTON'!A1002="","",'🔩 PISTON'!P1002)</f>
        <v/>
      </c>
      <c r="I958" s="1" t="str">
        <f>IF('🔩 PISTON'!A1002="","",'🔩 PISTON'!Q1002)</f>
        <v/>
      </c>
      <c r="J958" s="1" t="str">
        <f>IF('🔩 PISTON'!A1002="","",'🔩 PISTON'!D1002)</f>
        <v/>
      </c>
      <c r="L958" s="1">
        <f>N(L957)+IF(AND('🔎 TRA CỨU NHANH'!$C$2&lt;&gt;"",OR(ISNUMBER(SEARCH('🔎 TRA CỨU NHANH'!$C$2,$A958)),ISNUMBER(SEARCH('🔎 TRA CỨU NHANH'!$C$2,$B958)))),1,0)</f>
        <v>0</v>
      </c>
      <c r="M958" s="1" t="str">
        <f t="shared" si="28"/>
        <v/>
      </c>
      <c r="N958" s="1">
        <f>N(N957)+IF(AND('💰 BÁO GIÁ'!$C$27&lt;&gt;"",OR(ISNUMBER(SEARCH('💰 BÁO GIÁ'!$C$27,$A958)),ISNUMBER(SEARCH('💰 BÁO GIÁ'!$C$27,$B958)))),1,0)</f>
        <v>0</v>
      </c>
      <c r="O958" s="1" t="str">
        <f t="shared" si="29"/>
        <v/>
      </c>
    </row>
    <row r="959" customHeight="1" spans="1:15">
      <c r="A959" s="1" t="str">
        <f>IF('🔩 PISTON'!A1003="","",'🔩 PISTON'!A1003)</f>
        <v/>
      </c>
      <c r="B959" s="1" t="str">
        <f>IF('🔩 PISTON'!A1003="","","Piston "&amp;'🔩 PISTON'!U1003)</f>
        <v/>
      </c>
      <c r="C959" s="1" t="str">
        <f>IF('🔩 PISTON'!A1003="","","Piston")</f>
        <v/>
      </c>
      <c r="D959" s="1" t="str">
        <f>IF('🔩 PISTON'!A1003="","",'🔩 PISTON'!L1003)</f>
        <v/>
      </c>
      <c r="E959" s="1" t="str">
        <f>IF('🔩 PISTON'!A1003="","",'🔩 PISTON'!M1003)</f>
        <v/>
      </c>
      <c r="F959" s="1" t="str">
        <f>IF('🔩 PISTON'!A1003="","",'🔩 PISTON'!N1003)</f>
        <v/>
      </c>
      <c r="G959" s="1" t="str">
        <f>IF('🔩 PISTON'!A1003="","",'🔩 PISTON'!O1003)</f>
        <v/>
      </c>
      <c r="H959" s="1" t="str">
        <f>IF('🔩 PISTON'!A1003="","",'🔩 PISTON'!P1003)</f>
        <v/>
      </c>
      <c r="I959" s="1" t="str">
        <f>IF('🔩 PISTON'!A1003="","",'🔩 PISTON'!Q1003)</f>
        <v/>
      </c>
      <c r="J959" s="1" t="str">
        <f>IF('🔩 PISTON'!A1003="","",'🔩 PISTON'!D1003)</f>
        <v/>
      </c>
      <c r="L959" s="1">
        <f>N(L958)+IF(AND('🔎 TRA CỨU NHANH'!$C$2&lt;&gt;"",OR(ISNUMBER(SEARCH('🔎 TRA CỨU NHANH'!$C$2,$A959)),ISNUMBER(SEARCH('🔎 TRA CỨU NHANH'!$C$2,$B959)))),1,0)</f>
        <v>0</v>
      </c>
      <c r="M959" s="1" t="str">
        <f t="shared" si="28"/>
        <v/>
      </c>
      <c r="N959" s="1">
        <f>N(N958)+IF(AND('💰 BÁO GIÁ'!$C$27&lt;&gt;"",OR(ISNUMBER(SEARCH('💰 BÁO GIÁ'!$C$27,$A959)),ISNUMBER(SEARCH('💰 BÁO GIÁ'!$C$27,$B959)))),1,0)</f>
        <v>0</v>
      </c>
      <c r="O959" s="1" t="str">
        <f t="shared" si="29"/>
        <v/>
      </c>
    </row>
    <row r="960" customHeight="1" spans="1:15">
      <c r="A960" s="1" t="str">
        <f>IF('🔩 PISTON'!A1004="","",'🔩 PISTON'!A1004)</f>
        <v/>
      </c>
      <c r="B960" s="1" t="str">
        <f>IF('🔩 PISTON'!A1004="","","Piston "&amp;'🔩 PISTON'!U1004)</f>
        <v/>
      </c>
      <c r="C960" s="1" t="str">
        <f>IF('🔩 PISTON'!A1004="","","Piston")</f>
        <v/>
      </c>
      <c r="D960" s="1" t="str">
        <f>IF('🔩 PISTON'!A1004="","",'🔩 PISTON'!L1004)</f>
        <v/>
      </c>
      <c r="E960" s="1" t="str">
        <f>IF('🔩 PISTON'!A1004="","",'🔩 PISTON'!M1004)</f>
        <v/>
      </c>
      <c r="F960" s="1" t="str">
        <f>IF('🔩 PISTON'!A1004="","",'🔩 PISTON'!N1004)</f>
        <v/>
      </c>
      <c r="G960" s="1" t="str">
        <f>IF('🔩 PISTON'!A1004="","",'🔩 PISTON'!O1004)</f>
        <v/>
      </c>
      <c r="H960" s="1" t="str">
        <f>IF('🔩 PISTON'!A1004="","",'🔩 PISTON'!P1004)</f>
        <v/>
      </c>
      <c r="I960" s="1" t="str">
        <f>IF('🔩 PISTON'!A1004="","",'🔩 PISTON'!Q1004)</f>
        <v/>
      </c>
      <c r="J960" s="1" t="str">
        <f>IF('🔩 PISTON'!A1004="","",'🔩 PISTON'!D1004)</f>
        <v/>
      </c>
      <c r="L960" s="1">
        <f>N(L959)+IF(AND('🔎 TRA CỨU NHANH'!$C$2&lt;&gt;"",OR(ISNUMBER(SEARCH('🔎 TRA CỨU NHANH'!$C$2,$A960)),ISNUMBER(SEARCH('🔎 TRA CỨU NHANH'!$C$2,$B960)))),1,0)</f>
        <v>0</v>
      </c>
      <c r="M960" s="1" t="str">
        <f t="shared" si="28"/>
        <v/>
      </c>
      <c r="N960" s="1">
        <f>N(N959)+IF(AND('💰 BÁO GIÁ'!$C$27&lt;&gt;"",OR(ISNUMBER(SEARCH('💰 BÁO GIÁ'!$C$27,$A960)),ISNUMBER(SEARCH('💰 BÁO GIÁ'!$C$27,$B960)))),1,0)</f>
        <v>0</v>
      </c>
      <c r="O960" s="1" t="str">
        <f t="shared" si="29"/>
        <v/>
      </c>
    </row>
    <row r="961" customHeight="1" spans="1:15">
      <c r="A961" s="1" t="str">
        <f>IF('🔩 PISTON'!A1005="","",'🔩 PISTON'!A1005)</f>
        <v/>
      </c>
      <c r="B961" s="1" t="str">
        <f>IF('🔩 PISTON'!A1005="","","Piston "&amp;'🔩 PISTON'!U1005)</f>
        <v/>
      </c>
      <c r="C961" s="1" t="str">
        <f>IF('🔩 PISTON'!A1005="","","Piston")</f>
        <v/>
      </c>
      <c r="D961" s="1" t="str">
        <f>IF('🔩 PISTON'!A1005="","",'🔩 PISTON'!L1005)</f>
        <v/>
      </c>
      <c r="E961" s="1" t="str">
        <f>IF('🔩 PISTON'!A1005="","",'🔩 PISTON'!M1005)</f>
        <v/>
      </c>
      <c r="F961" s="1" t="str">
        <f>IF('🔩 PISTON'!A1005="","",'🔩 PISTON'!N1005)</f>
        <v/>
      </c>
      <c r="G961" s="1" t="str">
        <f>IF('🔩 PISTON'!A1005="","",'🔩 PISTON'!O1005)</f>
        <v/>
      </c>
      <c r="H961" s="1" t="str">
        <f>IF('🔩 PISTON'!A1005="","",'🔩 PISTON'!P1005)</f>
        <v/>
      </c>
      <c r="I961" s="1" t="str">
        <f>IF('🔩 PISTON'!A1005="","",'🔩 PISTON'!Q1005)</f>
        <v/>
      </c>
      <c r="J961" s="1" t="str">
        <f>IF('🔩 PISTON'!A1005="","",'🔩 PISTON'!D1005)</f>
        <v/>
      </c>
      <c r="L961" s="1">
        <f>N(L960)+IF(AND('🔎 TRA CỨU NHANH'!$C$2&lt;&gt;"",OR(ISNUMBER(SEARCH('🔎 TRA CỨU NHANH'!$C$2,$A961)),ISNUMBER(SEARCH('🔎 TRA CỨU NHANH'!$C$2,$B961)))),1,0)</f>
        <v>0</v>
      </c>
      <c r="M961" s="1" t="str">
        <f t="shared" si="28"/>
        <v/>
      </c>
      <c r="N961" s="1">
        <f>N(N960)+IF(AND('💰 BÁO GIÁ'!$C$27&lt;&gt;"",OR(ISNUMBER(SEARCH('💰 BÁO GIÁ'!$C$27,$A961)),ISNUMBER(SEARCH('💰 BÁO GIÁ'!$C$27,$B961)))),1,0)</f>
        <v>0</v>
      </c>
      <c r="O961" s="1" t="str">
        <f t="shared" si="29"/>
        <v/>
      </c>
    </row>
    <row r="962" customHeight="1" spans="1:15">
      <c r="A962" s="1" t="str">
        <f>IF('🔩 PISTON'!A1006="","",'🔩 PISTON'!A1006)</f>
        <v/>
      </c>
      <c r="B962" s="1" t="str">
        <f>IF('🔩 PISTON'!A1006="","","Piston "&amp;'🔩 PISTON'!U1006)</f>
        <v/>
      </c>
      <c r="C962" s="1" t="str">
        <f>IF('🔩 PISTON'!A1006="","","Piston")</f>
        <v/>
      </c>
      <c r="D962" s="1" t="str">
        <f>IF('🔩 PISTON'!A1006="","",'🔩 PISTON'!L1006)</f>
        <v/>
      </c>
      <c r="E962" s="1" t="str">
        <f>IF('🔩 PISTON'!A1006="","",'🔩 PISTON'!M1006)</f>
        <v/>
      </c>
      <c r="F962" s="1" t="str">
        <f>IF('🔩 PISTON'!A1006="","",'🔩 PISTON'!N1006)</f>
        <v/>
      </c>
      <c r="G962" s="1" t="str">
        <f>IF('🔩 PISTON'!A1006="","",'🔩 PISTON'!O1006)</f>
        <v/>
      </c>
      <c r="H962" s="1" t="str">
        <f>IF('🔩 PISTON'!A1006="","",'🔩 PISTON'!P1006)</f>
        <v/>
      </c>
      <c r="I962" s="1" t="str">
        <f>IF('🔩 PISTON'!A1006="","",'🔩 PISTON'!Q1006)</f>
        <v/>
      </c>
      <c r="J962" s="1" t="str">
        <f>IF('🔩 PISTON'!A1006="","",'🔩 PISTON'!D1006)</f>
        <v/>
      </c>
      <c r="L962" s="1">
        <f>N(L961)+IF(AND('🔎 TRA CỨU NHANH'!$C$2&lt;&gt;"",OR(ISNUMBER(SEARCH('🔎 TRA CỨU NHANH'!$C$2,$A962)),ISNUMBER(SEARCH('🔎 TRA CỨU NHANH'!$C$2,$B962)))),1,0)</f>
        <v>0</v>
      </c>
      <c r="M962" s="1" t="str">
        <f t="shared" ref="M962:M1025" si="30">IF(L962&gt;N(L961),L962,"")</f>
        <v/>
      </c>
      <c r="N962" s="1">
        <f>N(N961)+IF(AND('💰 BÁO GIÁ'!$C$27&lt;&gt;"",OR(ISNUMBER(SEARCH('💰 BÁO GIÁ'!$C$27,$A962)),ISNUMBER(SEARCH('💰 BÁO GIÁ'!$C$27,$B962)))),1,0)</f>
        <v>0</v>
      </c>
      <c r="O962" s="1" t="str">
        <f t="shared" ref="O962:O1025" si="31">IF(N962&gt;N(N961),N962,"")</f>
        <v/>
      </c>
    </row>
    <row r="963" customHeight="1" spans="1:15">
      <c r="A963" s="1" t="str">
        <f>IF('🔩 PISTON'!A1007="","",'🔩 PISTON'!A1007)</f>
        <v/>
      </c>
      <c r="B963" s="1" t="str">
        <f>IF('🔩 PISTON'!A1007="","","Piston "&amp;'🔩 PISTON'!U1007)</f>
        <v/>
      </c>
      <c r="C963" s="1" t="str">
        <f>IF('🔩 PISTON'!A1007="","","Piston")</f>
        <v/>
      </c>
      <c r="D963" s="1" t="str">
        <f>IF('🔩 PISTON'!A1007="","",'🔩 PISTON'!L1007)</f>
        <v/>
      </c>
      <c r="E963" s="1" t="str">
        <f>IF('🔩 PISTON'!A1007="","",'🔩 PISTON'!M1007)</f>
        <v/>
      </c>
      <c r="F963" s="1" t="str">
        <f>IF('🔩 PISTON'!A1007="","",'🔩 PISTON'!N1007)</f>
        <v/>
      </c>
      <c r="G963" s="1" t="str">
        <f>IF('🔩 PISTON'!A1007="","",'🔩 PISTON'!O1007)</f>
        <v/>
      </c>
      <c r="H963" s="1" t="str">
        <f>IF('🔩 PISTON'!A1007="","",'🔩 PISTON'!P1007)</f>
        <v/>
      </c>
      <c r="I963" s="1" t="str">
        <f>IF('🔩 PISTON'!A1007="","",'🔩 PISTON'!Q1007)</f>
        <v/>
      </c>
      <c r="J963" s="1" t="str">
        <f>IF('🔩 PISTON'!A1007="","",'🔩 PISTON'!D1007)</f>
        <v/>
      </c>
      <c r="L963" s="1">
        <f>N(L962)+IF(AND('🔎 TRA CỨU NHANH'!$C$2&lt;&gt;"",OR(ISNUMBER(SEARCH('🔎 TRA CỨU NHANH'!$C$2,$A963)),ISNUMBER(SEARCH('🔎 TRA CỨU NHANH'!$C$2,$B963)))),1,0)</f>
        <v>0</v>
      </c>
      <c r="M963" s="1" t="str">
        <f t="shared" si="30"/>
        <v/>
      </c>
      <c r="N963" s="1">
        <f>N(N962)+IF(AND('💰 BÁO GIÁ'!$C$27&lt;&gt;"",OR(ISNUMBER(SEARCH('💰 BÁO GIÁ'!$C$27,$A963)),ISNUMBER(SEARCH('💰 BÁO GIÁ'!$C$27,$B963)))),1,0)</f>
        <v>0</v>
      </c>
      <c r="O963" s="1" t="str">
        <f t="shared" si="31"/>
        <v/>
      </c>
    </row>
    <row r="964" customHeight="1" spans="1:15">
      <c r="A964" s="1" t="str">
        <f>IF('🔩 PISTON'!A1008="","",'🔩 PISTON'!A1008)</f>
        <v/>
      </c>
      <c r="B964" s="1" t="str">
        <f>IF('🔩 PISTON'!A1008="","","Piston "&amp;'🔩 PISTON'!U1008)</f>
        <v/>
      </c>
      <c r="C964" s="1" t="str">
        <f>IF('🔩 PISTON'!A1008="","","Piston")</f>
        <v/>
      </c>
      <c r="D964" s="1" t="str">
        <f>IF('🔩 PISTON'!A1008="","",'🔩 PISTON'!L1008)</f>
        <v/>
      </c>
      <c r="E964" s="1" t="str">
        <f>IF('🔩 PISTON'!A1008="","",'🔩 PISTON'!M1008)</f>
        <v/>
      </c>
      <c r="F964" s="1" t="str">
        <f>IF('🔩 PISTON'!A1008="","",'🔩 PISTON'!N1008)</f>
        <v/>
      </c>
      <c r="G964" s="1" t="str">
        <f>IF('🔩 PISTON'!A1008="","",'🔩 PISTON'!O1008)</f>
        <v/>
      </c>
      <c r="H964" s="1" t="str">
        <f>IF('🔩 PISTON'!A1008="","",'🔩 PISTON'!P1008)</f>
        <v/>
      </c>
      <c r="I964" s="1" t="str">
        <f>IF('🔩 PISTON'!A1008="","",'🔩 PISTON'!Q1008)</f>
        <v/>
      </c>
      <c r="J964" s="1" t="str">
        <f>IF('🔩 PISTON'!A1008="","",'🔩 PISTON'!D1008)</f>
        <v/>
      </c>
      <c r="L964" s="1">
        <f>N(L963)+IF(AND('🔎 TRA CỨU NHANH'!$C$2&lt;&gt;"",OR(ISNUMBER(SEARCH('🔎 TRA CỨU NHANH'!$C$2,$A964)),ISNUMBER(SEARCH('🔎 TRA CỨU NHANH'!$C$2,$B964)))),1,0)</f>
        <v>0</v>
      </c>
      <c r="M964" s="1" t="str">
        <f t="shared" si="30"/>
        <v/>
      </c>
      <c r="N964" s="1">
        <f>N(N963)+IF(AND('💰 BÁO GIÁ'!$C$27&lt;&gt;"",OR(ISNUMBER(SEARCH('💰 BÁO GIÁ'!$C$27,$A964)),ISNUMBER(SEARCH('💰 BÁO GIÁ'!$C$27,$B964)))),1,0)</f>
        <v>0</v>
      </c>
      <c r="O964" s="1" t="str">
        <f t="shared" si="31"/>
        <v/>
      </c>
    </row>
    <row r="965" customHeight="1" spans="1:15">
      <c r="A965" s="1" t="str">
        <f>IF('🔩 PISTON'!A1009="","",'🔩 PISTON'!A1009)</f>
        <v/>
      </c>
      <c r="B965" s="1" t="str">
        <f>IF('🔩 PISTON'!A1009="","","Piston "&amp;'🔩 PISTON'!U1009)</f>
        <v/>
      </c>
      <c r="C965" s="1" t="str">
        <f>IF('🔩 PISTON'!A1009="","","Piston")</f>
        <v/>
      </c>
      <c r="D965" s="1" t="str">
        <f>IF('🔩 PISTON'!A1009="","",'🔩 PISTON'!L1009)</f>
        <v/>
      </c>
      <c r="E965" s="1" t="str">
        <f>IF('🔩 PISTON'!A1009="","",'🔩 PISTON'!M1009)</f>
        <v/>
      </c>
      <c r="F965" s="1" t="str">
        <f>IF('🔩 PISTON'!A1009="","",'🔩 PISTON'!N1009)</f>
        <v/>
      </c>
      <c r="G965" s="1" t="str">
        <f>IF('🔩 PISTON'!A1009="","",'🔩 PISTON'!O1009)</f>
        <v/>
      </c>
      <c r="H965" s="1" t="str">
        <f>IF('🔩 PISTON'!A1009="","",'🔩 PISTON'!P1009)</f>
        <v/>
      </c>
      <c r="I965" s="1" t="str">
        <f>IF('🔩 PISTON'!A1009="","",'🔩 PISTON'!Q1009)</f>
        <v/>
      </c>
      <c r="J965" s="1" t="str">
        <f>IF('🔩 PISTON'!A1009="","",'🔩 PISTON'!D1009)</f>
        <v/>
      </c>
      <c r="L965" s="1">
        <f>N(L964)+IF(AND('🔎 TRA CỨU NHANH'!$C$2&lt;&gt;"",OR(ISNUMBER(SEARCH('🔎 TRA CỨU NHANH'!$C$2,$A965)),ISNUMBER(SEARCH('🔎 TRA CỨU NHANH'!$C$2,$B965)))),1,0)</f>
        <v>0</v>
      </c>
      <c r="M965" s="1" t="str">
        <f t="shared" si="30"/>
        <v/>
      </c>
      <c r="N965" s="1">
        <f>N(N964)+IF(AND('💰 BÁO GIÁ'!$C$27&lt;&gt;"",OR(ISNUMBER(SEARCH('💰 BÁO GIÁ'!$C$27,$A965)),ISNUMBER(SEARCH('💰 BÁO GIÁ'!$C$27,$B965)))),1,0)</f>
        <v>0</v>
      </c>
      <c r="O965" s="1" t="str">
        <f t="shared" si="31"/>
        <v/>
      </c>
    </row>
    <row r="966" customHeight="1" spans="1:15">
      <c r="A966" s="1" t="str">
        <f>IF('🔩 PISTON'!A1010="","",'🔩 PISTON'!A1010)</f>
        <v/>
      </c>
      <c r="B966" s="1" t="str">
        <f>IF('🔩 PISTON'!A1010="","","Piston "&amp;'🔩 PISTON'!U1010)</f>
        <v/>
      </c>
      <c r="C966" s="1" t="str">
        <f>IF('🔩 PISTON'!A1010="","","Piston")</f>
        <v/>
      </c>
      <c r="D966" s="1" t="str">
        <f>IF('🔩 PISTON'!A1010="","",'🔩 PISTON'!L1010)</f>
        <v/>
      </c>
      <c r="E966" s="1" t="str">
        <f>IF('🔩 PISTON'!A1010="","",'🔩 PISTON'!M1010)</f>
        <v/>
      </c>
      <c r="F966" s="1" t="str">
        <f>IF('🔩 PISTON'!A1010="","",'🔩 PISTON'!N1010)</f>
        <v/>
      </c>
      <c r="G966" s="1" t="str">
        <f>IF('🔩 PISTON'!A1010="","",'🔩 PISTON'!O1010)</f>
        <v/>
      </c>
      <c r="H966" s="1" t="str">
        <f>IF('🔩 PISTON'!A1010="","",'🔩 PISTON'!P1010)</f>
        <v/>
      </c>
      <c r="I966" s="1" t="str">
        <f>IF('🔩 PISTON'!A1010="","",'🔩 PISTON'!Q1010)</f>
        <v/>
      </c>
      <c r="J966" s="1" t="str">
        <f>IF('🔩 PISTON'!A1010="","",'🔩 PISTON'!D1010)</f>
        <v/>
      </c>
      <c r="L966" s="1">
        <f>N(L965)+IF(AND('🔎 TRA CỨU NHANH'!$C$2&lt;&gt;"",OR(ISNUMBER(SEARCH('🔎 TRA CỨU NHANH'!$C$2,$A966)),ISNUMBER(SEARCH('🔎 TRA CỨU NHANH'!$C$2,$B966)))),1,0)</f>
        <v>0</v>
      </c>
      <c r="M966" s="1" t="str">
        <f t="shared" si="30"/>
        <v/>
      </c>
      <c r="N966" s="1">
        <f>N(N965)+IF(AND('💰 BÁO GIÁ'!$C$27&lt;&gt;"",OR(ISNUMBER(SEARCH('💰 BÁO GIÁ'!$C$27,$A966)),ISNUMBER(SEARCH('💰 BÁO GIÁ'!$C$27,$B966)))),1,0)</f>
        <v>0</v>
      </c>
      <c r="O966" s="1" t="str">
        <f t="shared" si="31"/>
        <v/>
      </c>
    </row>
    <row r="967" customHeight="1" spans="1:15">
      <c r="A967" s="1" t="str">
        <f>IF('🔩 PISTON'!A1011="","",'🔩 PISTON'!A1011)</f>
        <v/>
      </c>
      <c r="B967" s="1" t="str">
        <f>IF('🔩 PISTON'!A1011="","","Piston "&amp;'🔩 PISTON'!U1011)</f>
        <v/>
      </c>
      <c r="C967" s="1" t="str">
        <f>IF('🔩 PISTON'!A1011="","","Piston")</f>
        <v/>
      </c>
      <c r="D967" s="1" t="str">
        <f>IF('🔩 PISTON'!A1011="","",'🔩 PISTON'!L1011)</f>
        <v/>
      </c>
      <c r="E967" s="1" t="str">
        <f>IF('🔩 PISTON'!A1011="","",'🔩 PISTON'!M1011)</f>
        <v/>
      </c>
      <c r="F967" s="1" t="str">
        <f>IF('🔩 PISTON'!A1011="","",'🔩 PISTON'!N1011)</f>
        <v/>
      </c>
      <c r="G967" s="1" t="str">
        <f>IF('🔩 PISTON'!A1011="","",'🔩 PISTON'!O1011)</f>
        <v/>
      </c>
      <c r="H967" s="1" t="str">
        <f>IF('🔩 PISTON'!A1011="","",'🔩 PISTON'!P1011)</f>
        <v/>
      </c>
      <c r="I967" s="1" t="str">
        <f>IF('🔩 PISTON'!A1011="","",'🔩 PISTON'!Q1011)</f>
        <v/>
      </c>
      <c r="J967" s="1" t="str">
        <f>IF('🔩 PISTON'!A1011="","",'🔩 PISTON'!D1011)</f>
        <v/>
      </c>
      <c r="L967" s="1">
        <f>N(L966)+IF(AND('🔎 TRA CỨU NHANH'!$C$2&lt;&gt;"",OR(ISNUMBER(SEARCH('🔎 TRA CỨU NHANH'!$C$2,$A967)),ISNUMBER(SEARCH('🔎 TRA CỨU NHANH'!$C$2,$B967)))),1,0)</f>
        <v>0</v>
      </c>
      <c r="M967" s="1" t="str">
        <f t="shared" si="30"/>
        <v/>
      </c>
      <c r="N967" s="1">
        <f>N(N966)+IF(AND('💰 BÁO GIÁ'!$C$27&lt;&gt;"",OR(ISNUMBER(SEARCH('💰 BÁO GIÁ'!$C$27,$A967)),ISNUMBER(SEARCH('💰 BÁO GIÁ'!$C$27,$B967)))),1,0)</f>
        <v>0</v>
      </c>
      <c r="O967" s="1" t="str">
        <f t="shared" si="31"/>
        <v/>
      </c>
    </row>
    <row r="968" customHeight="1" spans="1:15">
      <c r="A968" s="1" t="str">
        <f>IF('🔩 PISTON'!A1012="","",'🔩 PISTON'!A1012)</f>
        <v/>
      </c>
      <c r="B968" s="1" t="str">
        <f>IF('🔩 PISTON'!A1012="","","Piston "&amp;'🔩 PISTON'!U1012)</f>
        <v/>
      </c>
      <c r="C968" s="1" t="str">
        <f>IF('🔩 PISTON'!A1012="","","Piston")</f>
        <v/>
      </c>
      <c r="D968" s="1" t="str">
        <f>IF('🔩 PISTON'!A1012="","",'🔩 PISTON'!L1012)</f>
        <v/>
      </c>
      <c r="E968" s="1" t="str">
        <f>IF('🔩 PISTON'!A1012="","",'🔩 PISTON'!M1012)</f>
        <v/>
      </c>
      <c r="F968" s="1" t="str">
        <f>IF('🔩 PISTON'!A1012="","",'🔩 PISTON'!N1012)</f>
        <v/>
      </c>
      <c r="G968" s="1" t="str">
        <f>IF('🔩 PISTON'!A1012="","",'🔩 PISTON'!O1012)</f>
        <v/>
      </c>
      <c r="H968" s="1" t="str">
        <f>IF('🔩 PISTON'!A1012="","",'🔩 PISTON'!P1012)</f>
        <v/>
      </c>
      <c r="I968" s="1" t="str">
        <f>IF('🔩 PISTON'!A1012="","",'🔩 PISTON'!Q1012)</f>
        <v/>
      </c>
      <c r="J968" s="1" t="str">
        <f>IF('🔩 PISTON'!A1012="","",'🔩 PISTON'!D1012)</f>
        <v/>
      </c>
      <c r="L968" s="1">
        <f>N(L967)+IF(AND('🔎 TRA CỨU NHANH'!$C$2&lt;&gt;"",OR(ISNUMBER(SEARCH('🔎 TRA CỨU NHANH'!$C$2,$A968)),ISNUMBER(SEARCH('🔎 TRA CỨU NHANH'!$C$2,$B968)))),1,0)</f>
        <v>0</v>
      </c>
      <c r="M968" s="1" t="str">
        <f t="shared" si="30"/>
        <v/>
      </c>
      <c r="N968" s="1">
        <f>N(N967)+IF(AND('💰 BÁO GIÁ'!$C$27&lt;&gt;"",OR(ISNUMBER(SEARCH('💰 BÁO GIÁ'!$C$27,$A968)),ISNUMBER(SEARCH('💰 BÁO GIÁ'!$C$27,$B968)))),1,0)</f>
        <v>0</v>
      </c>
      <c r="O968" s="1" t="str">
        <f t="shared" si="31"/>
        <v/>
      </c>
    </row>
    <row r="969" customHeight="1" spans="1:15">
      <c r="A969" s="1" t="str">
        <f>IF('🔩 PISTON'!A1013="","",'🔩 PISTON'!A1013)</f>
        <v/>
      </c>
      <c r="B969" s="1" t="str">
        <f>IF('🔩 PISTON'!A1013="","","Piston "&amp;'🔩 PISTON'!U1013)</f>
        <v/>
      </c>
      <c r="C969" s="1" t="str">
        <f>IF('🔩 PISTON'!A1013="","","Piston")</f>
        <v/>
      </c>
      <c r="D969" s="1" t="str">
        <f>IF('🔩 PISTON'!A1013="","",'🔩 PISTON'!L1013)</f>
        <v/>
      </c>
      <c r="E969" s="1" t="str">
        <f>IF('🔩 PISTON'!A1013="","",'🔩 PISTON'!M1013)</f>
        <v/>
      </c>
      <c r="F969" s="1" t="str">
        <f>IF('🔩 PISTON'!A1013="","",'🔩 PISTON'!N1013)</f>
        <v/>
      </c>
      <c r="G969" s="1" t="str">
        <f>IF('🔩 PISTON'!A1013="","",'🔩 PISTON'!O1013)</f>
        <v/>
      </c>
      <c r="H969" s="1" t="str">
        <f>IF('🔩 PISTON'!A1013="","",'🔩 PISTON'!P1013)</f>
        <v/>
      </c>
      <c r="I969" s="1" t="str">
        <f>IF('🔩 PISTON'!A1013="","",'🔩 PISTON'!Q1013)</f>
        <v/>
      </c>
      <c r="J969" s="1" t="str">
        <f>IF('🔩 PISTON'!A1013="","",'🔩 PISTON'!D1013)</f>
        <v/>
      </c>
      <c r="L969" s="1">
        <f>N(L968)+IF(AND('🔎 TRA CỨU NHANH'!$C$2&lt;&gt;"",OR(ISNUMBER(SEARCH('🔎 TRA CỨU NHANH'!$C$2,$A969)),ISNUMBER(SEARCH('🔎 TRA CỨU NHANH'!$C$2,$B969)))),1,0)</f>
        <v>0</v>
      </c>
      <c r="M969" s="1" t="str">
        <f t="shared" si="30"/>
        <v/>
      </c>
      <c r="N969" s="1">
        <f>N(N968)+IF(AND('💰 BÁO GIÁ'!$C$27&lt;&gt;"",OR(ISNUMBER(SEARCH('💰 BÁO GIÁ'!$C$27,$A969)),ISNUMBER(SEARCH('💰 BÁO GIÁ'!$C$27,$B969)))),1,0)</f>
        <v>0</v>
      </c>
      <c r="O969" s="1" t="str">
        <f t="shared" si="31"/>
        <v/>
      </c>
    </row>
    <row r="970" customHeight="1" spans="1:15">
      <c r="A970" s="1" t="str">
        <f>IF('🔩 PISTON'!A1014="","",'🔩 PISTON'!A1014)</f>
        <v/>
      </c>
      <c r="B970" s="1" t="str">
        <f>IF('🔩 PISTON'!A1014="","","Piston "&amp;'🔩 PISTON'!U1014)</f>
        <v/>
      </c>
      <c r="C970" s="1" t="str">
        <f>IF('🔩 PISTON'!A1014="","","Piston")</f>
        <v/>
      </c>
      <c r="D970" s="1" t="str">
        <f>IF('🔩 PISTON'!A1014="","",'🔩 PISTON'!L1014)</f>
        <v/>
      </c>
      <c r="E970" s="1" t="str">
        <f>IF('🔩 PISTON'!A1014="","",'🔩 PISTON'!M1014)</f>
        <v/>
      </c>
      <c r="F970" s="1" t="str">
        <f>IF('🔩 PISTON'!A1014="","",'🔩 PISTON'!N1014)</f>
        <v/>
      </c>
      <c r="G970" s="1" t="str">
        <f>IF('🔩 PISTON'!A1014="","",'🔩 PISTON'!O1014)</f>
        <v/>
      </c>
      <c r="H970" s="1" t="str">
        <f>IF('🔩 PISTON'!A1014="","",'🔩 PISTON'!P1014)</f>
        <v/>
      </c>
      <c r="I970" s="1" t="str">
        <f>IF('🔩 PISTON'!A1014="","",'🔩 PISTON'!Q1014)</f>
        <v/>
      </c>
      <c r="J970" s="1" t="str">
        <f>IF('🔩 PISTON'!A1014="","",'🔩 PISTON'!D1014)</f>
        <v/>
      </c>
      <c r="L970" s="1">
        <f>N(L969)+IF(AND('🔎 TRA CỨU NHANH'!$C$2&lt;&gt;"",OR(ISNUMBER(SEARCH('🔎 TRA CỨU NHANH'!$C$2,$A970)),ISNUMBER(SEARCH('🔎 TRA CỨU NHANH'!$C$2,$B970)))),1,0)</f>
        <v>0</v>
      </c>
      <c r="M970" s="1" t="str">
        <f t="shared" si="30"/>
        <v/>
      </c>
      <c r="N970" s="1">
        <f>N(N969)+IF(AND('💰 BÁO GIÁ'!$C$27&lt;&gt;"",OR(ISNUMBER(SEARCH('💰 BÁO GIÁ'!$C$27,$A970)),ISNUMBER(SEARCH('💰 BÁO GIÁ'!$C$27,$B970)))),1,0)</f>
        <v>0</v>
      </c>
      <c r="O970" s="1" t="str">
        <f t="shared" si="31"/>
        <v/>
      </c>
    </row>
    <row r="971" customHeight="1" spans="1:15">
      <c r="A971" s="1" t="str">
        <f>IF('🔩 PISTON'!A1015="","",'🔩 PISTON'!A1015)</f>
        <v/>
      </c>
      <c r="B971" s="1" t="str">
        <f>IF('🔩 PISTON'!A1015="","","Piston "&amp;'🔩 PISTON'!U1015)</f>
        <v/>
      </c>
      <c r="C971" s="1" t="str">
        <f>IF('🔩 PISTON'!A1015="","","Piston")</f>
        <v/>
      </c>
      <c r="D971" s="1" t="str">
        <f>IF('🔩 PISTON'!A1015="","",'🔩 PISTON'!L1015)</f>
        <v/>
      </c>
      <c r="E971" s="1" t="str">
        <f>IF('🔩 PISTON'!A1015="","",'🔩 PISTON'!M1015)</f>
        <v/>
      </c>
      <c r="F971" s="1" t="str">
        <f>IF('🔩 PISTON'!A1015="","",'🔩 PISTON'!N1015)</f>
        <v/>
      </c>
      <c r="G971" s="1" t="str">
        <f>IF('🔩 PISTON'!A1015="","",'🔩 PISTON'!O1015)</f>
        <v/>
      </c>
      <c r="H971" s="1" t="str">
        <f>IF('🔩 PISTON'!A1015="","",'🔩 PISTON'!P1015)</f>
        <v/>
      </c>
      <c r="I971" s="1" t="str">
        <f>IF('🔩 PISTON'!A1015="","",'🔩 PISTON'!Q1015)</f>
        <v/>
      </c>
      <c r="J971" s="1" t="str">
        <f>IF('🔩 PISTON'!A1015="","",'🔩 PISTON'!D1015)</f>
        <v/>
      </c>
      <c r="L971" s="1">
        <f>N(L970)+IF(AND('🔎 TRA CỨU NHANH'!$C$2&lt;&gt;"",OR(ISNUMBER(SEARCH('🔎 TRA CỨU NHANH'!$C$2,$A971)),ISNUMBER(SEARCH('🔎 TRA CỨU NHANH'!$C$2,$B971)))),1,0)</f>
        <v>0</v>
      </c>
      <c r="M971" s="1" t="str">
        <f t="shared" si="30"/>
        <v/>
      </c>
      <c r="N971" s="1">
        <f>N(N970)+IF(AND('💰 BÁO GIÁ'!$C$27&lt;&gt;"",OR(ISNUMBER(SEARCH('💰 BÁO GIÁ'!$C$27,$A971)),ISNUMBER(SEARCH('💰 BÁO GIÁ'!$C$27,$B971)))),1,0)</f>
        <v>0</v>
      </c>
      <c r="O971" s="1" t="str">
        <f t="shared" si="31"/>
        <v/>
      </c>
    </row>
    <row r="972" customHeight="1" spans="1:15">
      <c r="A972" s="1" t="str">
        <f>IF('🔩 PISTON'!A1016="","",'🔩 PISTON'!A1016)</f>
        <v/>
      </c>
      <c r="B972" s="1" t="str">
        <f>IF('🔩 PISTON'!A1016="","","Piston "&amp;'🔩 PISTON'!U1016)</f>
        <v/>
      </c>
      <c r="C972" s="1" t="str">
        <f>IF('🔩 PISTON'!A1016="","","Piston")</f>
        <v/>
      </c>
      <c r="D972" s="1" t="str">
        <f>IF('🔩 PISTON'!A1016="","",'🔩 PISTON'!L1016)</f>
        <v/>
      </c>
      <c r="E972" s="1" t="str">
        <f>IF('🔩 PISTON'!A1016="","",'🔩 PISTON'!M1016)</f>
        <v/>
      </c>
      <c r="F972" s="1" t="str">
        <f>IF('🔩 PISTON'!A1016="","",'🔩 PISTON'!N1016)</f>
        <v/>
      </c>
      <c r="G972" s="1" t="str">
        <f>IF('🔩 PISTON'!A1016="","",'🔩 PISTON'!O1016)</f>
        <v/>
      </c>
      <c r="H972" s="1" t="str">
        <f>IF('🔩 PISTON'!A1016="","",'🔩 PISTON'!P1016)</f>
        <v/>
      </c>
      <c r="I972" s="1" t="str">
        <f>IF('🔩 PISTON'!A1016="","",'🔩 PISTON'!Q1016)</f>
        <v/>
      </c>
      <c r="J972" s="1" t="str">
        <f>IF('🔩 PISTON'!A1016="","",'🔩 PISTON'!D1016)</f>
        <v/>
      </c>
      <c r="L972" s="1">
        <f>N(L971)+IF(AND('🔎 TRA CỨU NHANH'!$C$2&lt;&gt;"",OR(ISNUMBER(SEARCH('🔎 TRA CỨU NHANH'!$C$2,$A972)),ISNUMBER(SEARCH('🔎 TRA CỨU NHANH'!$C$2,$B972)))),1,0)</f>
        <v>0</v>
      </c>
      <c r="M972" s="1" t="str">
        <f t="shared" si="30"/>
        <v/>
      </c>
      <c r="N972" s="1">
        <f>N(N971)+IF(AND('💰 BÁO GIÁ'!$C$27&lt;&gt;"",OR(ISNUMBER(SEARCH('💰 BÁO GIÁ'!$C$27,$A972)),ISNUMBER(SEARCH('💰 BÁO GIÁ'!$C$27,$B972)))),1,0)</f>
        <v>0</v>
      </c>
      <c r="O972" s="1" t="str">
        <f t="shared" si="31"/>
        <v/>
      </c>
    </row>
    <row r="973" customHeight="1" spans="1:15">
      <c r="A973" s="1" t="str">
        <f>IF('🔩 PISTON'!A1017="","",'🔩 PISTON'!A1017)</f>
        <v/>
      </c>
      <c r="B973" s="1" t="str">
        <f>IF('🔩 PISTON'!A1017="","","Piston "&amp;'🔩 PISTON'!U1017)</f>
        <v/>
      </c>
      <c r="C973" s="1" t="str">
        <f>IF('🔩 PISTON'!A1017="","","Piston")</f>
        <v/>
      </c>
      <c r="D973" s="1" t="str">
        <f>IF('🔩 PISTON'!A1017="","",'🔩 PISTON'!L1017)</f>
        <v/>
      </c>
      <c r="E973" s="1" t="str">
        <f>IF('🔩 PISTON'!A1017="","",'🔩 PISTON'!M1017)</f>
        <v/>
      </c>
      <c r="F973" s="1" t="str">
        <f>IF('🔩 PISTON'!A1017="","",'🔩 PISTON'!N1017)</f>
        <v/>
      </c>
      <c r="G973" s="1" t="str">
        <f>IF('🔩 PISTON'!A1017="","",'🔩 PISTON'!O1017)</f>
        <v/>
      </c>
      <c r="H973" s="1" t="str">
        <f>IF('🔩 PISTON'!A1017="","",'🔩 PISTON'!P1017)</f>
        <v/>
      </c>
      <c r="I973" s="1" t="str">
        <f>IF('🔩 PISTON'!A1017="","",'🔩 PISTON'!Q1017)</f>
        <v/>
      </c>
      <c r="J973" s="1" t="str">
        <f>IF('🔩 PISTON'!A1017="","",'🔩 PISTON'!D1017)</f>
        <v/>
      </c>
      <c r="L973" s="1">
        <f>N(L972)+IF(AND('🔎 TRA CỨU NHANH'!$C$2&lt;&gt;"",OR(ISNUMBER(SEARCH('🔎 TRA CỨU NHANH'!$C$2,$A973)),ISNUMBER(SEARCH('🔎 TRA CỨU NHANH'!$C$2,$B973)))),1,0)</f>
        <v>0</v>
      </c>
      <c r="M973" s="1" t="str">
        <f t="shared" si="30"/>
        <v/>
      </c>
      <c r="N973" s="1">
        <f>N(N972)+IF(AND('💰 BÁO GIÁ'!$C$27&lt;&gt;"",OR(ISNUMBER(SEARCH('💰 BÁO GIÁ'!$C$27,$A973)),ISNUMBER(SEARCH('💰 BÁO GIÁ'!$C$27,$B973)))),1,0)</f>
        <v>0</v>
      </c>
      <c r="O973" s="1" t="str">
        <f t="shared" si="31"/>
        <v/>
      </c>
    </row>
    <row r="974" customHeight="1" spans="1:15">
      <c r="A974" s="1" t="str">
        <f>IF('🔩 PISTON'!A1018="","",'🔩 PISTON'!A1018)</f>
        <v/>
      </c>
      <c r="B974" s="1" t="str">
        <f>IF('🔩 PISTON'!A1018="","","Piston "&amp;'🔩 PISTON'!U1018)</f>
        <v/>
      </c>
      <c r="C974" s="1" t="str">
        <f>IF('🔩 PISTON'!A1018="","","Piston")</f>
        <v/>
      </c>
      <c r="D974" s="1" t="str">
        <f>IF('🔩 PISTON'!A1018="","",'🔩 PISTON'!L1018)</f>
        <v/>
      </c>
      <c r="E974" s="1" t="str">
        <f>IF('🔩 PISTON'!A1018="","",'🔩 PISTON'!M1018)</f>
        <v/>
      </c>
      <c r="F974" s="1" t="str">
        <f>IF('🔩 PISTON'!A1018="","",'🔩 PISTON'!N1018)</f>
        <v/>
      </c>
      <c r="G974" s="1" t="str">
        <f>IF('🔩 PISTON'!A1018="","",'🔩 PISTON'!O1018)</f>
        <v/>
      </c>
      <c r="H974" s="1" t="str">
        <f>IF('🔩 PISTON'!A1018="","",'🔩 PISTON'!P1018)</f>
        <v/>
      </c>
      <c r="I974" s="1" t="str">
        <f>IF('🔩 PISTON'!A1018="","",'🔩 PISTON'!Q1018)</f>
        <v/>
      </c>
      <c r="J974" s="1" t="str">
        <f>IF('🔩 PISTON'!A1018="","",'🔩 PISTON'!D1018)</f>
        <v/>
      </c>
      <c r="L974" s="1">
        <f>N(L973)+IF(AND('🔎 TRA CỨU NHANH'!$C$2&lt;&gt;"",OR(ISNUMBER(SEARCH('🔎 TRA CỨU NHANH'!$C$2,$A974)),ISNUMBER(SEARCH('🔎 TRA CỨU NHANH'!$C$2,$B974)))),1,0)</f>
        <v>0</v>
      </c>
      <c r="M974" s="1" t="str">
        <f t="shared" si="30"/>
        <v/>
      </c>
      <c r="N974" s="1">
        <f>N(N973)+IF(AND('💰 BÁO GIÁ'!$C$27&lt;&gt;"",OR(ISNUMBER(SEARCH('💰 BÁO GIÁ'!$C$27,$A974)),ISNUMBER(SEARCH('💰 BÁO GIÁ'!$C$27,$B974)))),1,0)</f>
        <v>0</v>
      </c>
      <c r="O974" s="1" t="str">
        <f t="shared" si="31"/>
        <v/>
      </c>
    </row>
    <row r="975" customHeight="1" spans="1:15">
      <c r="A975" s="1" t="str">
        <f>IF('🔩 PISTON'!A1019="","",'🔩 PISTON'!A1019)</f>
        <v/>
      </c>
      <c r="B975" s="1" t="str">
        <f>IF('🔩 PISTON'!A1019="","","Piston "&amp;'🔩 PISTON'!U1019)</f>
        <v/>
      </c>
      <c r="C975" s="1" t="str">
        <f>IF('🔩 PISTON'!A1019="","","Piston")</f>
        <v/>
      </c>
      <c r="D975" s="1" t="str">
        <f>IF('🔩 PISTON'!A1019="","",'🔩 PISTON'!L1019)</f>
        <v/>
      </c>
      <c r="E975" s="1" t="str">
        <f>IF('🔩 PISTON'!A1019="","",'🔩 PISTON'!M1019)</f>
        <v/>
      </c>
      <c r="F975" s="1" t="str">
        <f>IF('🔩 PISTON'!A1019="","",'🔩 PISTON'!N1019)</f>
        <v/>
      </c>
      <c r="G975" s="1" t="str">
        <f>IF('🔩 PISTON'!A1019="","",'🔩 PISTON'!O1019)</f>
        <v/>
      </c>
      <c r="H975" s="1" t="str">
        <f>IF('🔩 PISTON'!A1019="","",'🔩 PISTON'!P1019)</f>
        <v/>
      </c>
      <c r="I975" s="1" t="str">
        <f>IF('🔩 PISTON'!A1019="","",'🔩 PISTON'!Q1019)</f>
        <v/>
      </c>
      <c r="J975" s="1" t="str">
        <f>IF('🔩 PISTON'!A1019="","",'🔩 PISTON'!D1019)</f>
        <v/>
      </c>
      <c r="L975" s="1">
        <f>N(L974)+IF(AND('🔎 TRA CỨU NHANH'!$C$2&lt;&gt;"",OR(ISNUMBER(SEARCH('🔎 TRA CỨU NHANH'!$C$2,$A975)),ISNUMBER(SEARCH('🔎 TRA CỨU NHANH'!$C$2,$B975)))),1,0)</f>
        <v>0</v>
      </c>
      <c r="M975" s="1" t="str">
        <f t="shared" si="30"/>
        <v/>
      </c>
      <c r="N975" s="1">
        <f>N(N974)+IF(AND('💰 BÁO GIÁ'!$C$27&lt;&gt;"",OR(ISNUMBER(SEARCH('💰 BÁO GIÁ'!$C$27,$A975)),ISNUMBER(SEARCH('💰 BÁO GIÁ'!$C$27,$B975)))),1,0)</f>
        <v>0</v>
      </c>
      <c r="O975" s="1" t="str">
        <f t="shared" si="31"/>
        <v/>
      </c>
    </row>
    <row r="976" customHeight="1" spans="1:15">
      <c r="A976" s="1" t="str">
        <f>IF('🔩 PISTON'!A1020="","",'🔩 PISTON'!A1020)</f>
        <v/>
      </c>
      <c r="B976" s="1" t="str">
        <f>IF('🔩 PISTON'!A1020="","","Piston "&amp;'🔩 PISTON'!U1020)</f>
        <v/>
      </c>
      <c r="C976" s="1" t="str">
        <f>IF('🔩 PISTON'!A1020="","","Piston")</f>
        <v/>
      </c>
      <c r="D976" s="1" t="str">
        <f>IF('🔩 PISTON'!A1020="","",'🔩 PISTON'!L1020)</f>
        <v/>
      </c>
      <c r="E976" s="1" t="str">
        <f>IF('🔩 PISTON'!A1020="","",'🔩 PISTON'!M1020)</f>
        <v/>
      </c>
      <c r="F976" s="1" t="str">
        <f>IF('🔩 PISTON'!A1020="","",'🔩 PISTON'!N1020)</f>
        <v/>
      </c>
      <c r="G976" s="1" t="str">
        <f>IF('🔩 PISTON'!A1020="","",'🔩 PISTON'!O1020)</f>
        <v/>
      </c>
      <c r="H976" s="1" t="str">
        <f>IF('🔩 PISTON'!A1020="","",'🔩 PISTON'!P1020)</f>
        <v/>
      </c>
      <c r="I976" s="1" t="str">
        <f>IF('🔩 PISTON'!A1020="","",'🔩 PISTON'!Q1020)</f>
        <v/>
      </c>
      <c r="J976" s="1" t="str">
        <f>IF('🔩 PISTON'!A1020="","",'🔩 PISTON'!D1020)</f>
        <v/>
      </c>
      <c r="L976" s="1">
        <f>N(L975)+IF(AND('🔎 TRA CỨU NHANH'!$C$2&lt;&gt;"",OR(ISNUMBER(SEARCH('🔎 TRA CỨU NHANH'!$C$2,$A976)),ISNUMBER(SEARCH('🔎 TRA CỨU NHANH'!$C$2,$B976)))),1,0)</f>
        <v>0</v>
      </c>
      <c r="M976" s="1" t="str">
        <f t="shared" si="30"/>
        <v/>
      </c>
      <c r="N976" s="1">
        <f>N(N975)+IF(AND('💰 BÁO GIÁ'!$C$27&lt;&gt;"",OR(ISNUMBER(SEARCH('💰 BÁO GIÁ'!$C$27,$A976)),ISNUMBER(SEARCH('💰 BÁO GIÁ'!$C$27,$B976)))),1,0)</f>
        <v>0</v>
      </c>
      <c r="O976" s="1" t="str">
        <f t="shared" si="31"/>
        <v/>
      </c>
    </row>
    <row r="977" customHeight="1" spans="1:15">
      <c r="A977" s="1" t="str">
        <f>IF('🔩 PISTON'!A1021="","",'🔩 PISTON'!A1021)</f>
        <v/>
      </c>
      <c r="B977" s="1" t="str">
        <f>IF('🔩 PISTON'!A1021="","","Piston "&amp;'🔩 PISTON'!U1021)</f>
        <v/>
      </c>
      <c r="C977" s="1" t="str">
        <f>IF('🔩 PISTON'!A1021="","","Piston")</f>
        <v/>
      </c>
      <c r="D977" s="1" t="str">
        <f>IF('🔩 PISTON'!A1021="","",'🔩 PISTON'!L1021)</f>
        <v/>
      </c>
      <c r="E977" s="1" t="str">
        <f>IF('🔩 PISTON'!A1021="","",'🔩 PISTON'!M1021)</f>
        <v/>
      </c>
      <c r="F977" s="1" t="str">
        <f>IF('🔩 PISTON'!A1021="","",'🔩 PISTON'!N1021)</f>
        <v/>
      </c>
      <c r="G977" s="1" t="str">
        <f>IF('🔩 PISTON'!A1021="","",'🔩 PISTON'!O1021)</f>
        <v/>
      </c>
      <c r="H977" s="1" t="str">
        <f>IF('🔩 PISTON'!A1021="","",'🔩 PISTON'!P1021)</f>
        <v/>
      </c>
      <c r="I977" s="1" t="str">
        <f>IF('🔩 PISTON'!A1021="","",'🔩 PISTON'!Q1021)</f>
        <v/>
      </c>
      <c r="J977" s="1" t="str">
        <f>IF('🔩 PISTON'!A1021="","",'🔩 PISTON'!D1021)</f>
        <v/>
      </c>
      <c r="L977" s="1">
        <f>N(L976)+IF(AND('🔎 TRA CỨU NHANH'!$C$2&lt;&gt;"",OR(ISNUMBER(SEARCH('🔎 TRA CỨU NHANH'!$C$2,$A977)),ISNUMBER(SEARCH('🔎 TRA CỨU NHANH'!$C$2,$B977)))),1,0)</f>
        <v>0</v>
      </c>
      <c r="M977" s="1" t="str">
        <f t="shared" si="30"/>
        <v/>
      </c>
      <c r="N977" s="1">
        <f>N(N976)+IF(AND('💰 BÁO GIÁ'!$C$27&lt;&gt;"",OR(ISNUMBER(SEARCH('💰 BÁO GIÁ'!$C$27,$A977)),ISNUMBER(SEARCH('💰 BÁO GIÁ'!$C$27,$B977)))),1,0)</f>
        <v>0</v>
      </c>
      <c r="O977" s="1" t="str">
        <f t="shared" si="31"/>
        <v/>
      </c>
    </row>
    <row r="978" customHeight="1" spans="1:15">
      <c r="A978" s="1" t="str">
        <f>IF('🔩 PISTON'!A1022="","",'🔩 PISTON'!A1022)</f>
        <v/>
      </c>
      <c r="B978" s="1" t="str">
        <f>IF('🔩 PISTON'!A1022="","","Piston "&amp;'🔩 PISTON'!U1022)</f>
        <v/>
      </c>
      <c r="C978" s="1" t="str">
        <f>IF('🔩 PISTON'!A1022="","","Piston")</f>
        <v/>
      </c>
      <c r="D978" s="1" t="str">
        <f>IF('🔩 PISTON'!A1022="","",'🔩 PISTON'!L1022)</f>
        <v/>
      </c>
      <c r="E978" s="1" t="str">
        <f>IF('🔩 PISTON'!A1022="","",'🔩 PISTON'!M1022)</f>
        <v/>
      </c>
      <c r="F978" s="1" t="str">
        <f>IF('🔩 PISTON'!A1022="","",'🔩 PISTON'!N1022)</f>
        <v/>
      </c>
      <c r="G978" s="1" t="str">
        <f>IF('🔩 PISTON'!A1022="","",'🔩 PISTON'!O1022)</f>
        <v/>
      </c>
      <c r="H978" s="1" t="str">
        <f>IF('🔩 PISTON'!A1022="","",'🔩 PISTON'!P1022)</f>
        <v/>
      </c>
      <c r="I978" s="1" t="str">
        <f>IF('🔩 PISTON'!A1022="","",'🔩 PISTON'!Q1022)</f>
        <v/>
      </c>
      <c r="J978" s="1" t="str">
        <f>IF('🔩 PISTON'!A1022="","",'🔩 PISTON'!D1022)</f>
        <v/>
      </c>
      <c r="L978" s="1">
        <f>N(L977)+IF(AND('🔎 TRA CỨU NHANH'!$C$2&lt;&gt;"",OR(ISNUMBER(SEARCH('🔎 TRA CỨU NHANH'!$C$2,$A978)),ISNUMBER(SEARCH('🔎 TRA CỨU NHANH'!$C$2,$B978)))),1,0)</f>
        <v>0</v>
      </c>
      <c r="M978" s="1" t="str">
        <f t="shared" si="30"/>
        <v/>
      </c>
      <c r="N978" s="1">
        <f>N(N977)+IF(AND('💰 BÁO GIÁ'!$C$27&lt;&gt;"",OR(ISNUMBER(SEARCH('💰 BÁO GIÁ'!$C$27,$A978)),ISNUMBER(SEARCH('💰 BÁO GIÁ'!$C$27,$B978)))),1,0)</f>
        <v>0</v>
      </c>
      <c r="O978" s="1" t="str">
        <f t="shared" si="31"/>
        <v/>
      </c>
    </row>
    <row r="979" customHeight="1" spans="1:15">
      <c r="A979" s="1" t="str">
        <f>IF('🔩 PISTON'!A1023="","",'🔩 PISTON'!A1023)</f>
        <v/>
      </c>
      <c r="B979" s="1" t="str">
        <f>IF('🔩 PISTON'!A1023="","","Piston "&amp;'🔩 PISTON'!U1023)</f>
        <v/>
      </c>
      <c r="C979" s="1" t="str">
        <f>IF('🔩 PISTON'!A1023="","","Piston")</f>
        <v/>
      </c>
      <c r="D979" s="1" t="str">
        <f>IF('🔩 PISTON'!A1023="","",'🔩 PISTON'!L1023)</f>
        <v/>
      </c>
      <c r="E979" s="1" t="str">
        <f>IF('🔩 PISTON'!A1023="","",'🔩 PISTON'!M1023)</f>
        <v/>
      </c>
      <c r="F979" s="1" t="str">
        <f>IF('🔩 PISTON'!A1023="","",'🔩 PISTON'!N1023)</f>
        <v/>
      </c>
      <c r="G979" s="1" t="str">
        <f>IF('🔩 PISTON'!A1023="","",'🔩 PISTON'!O1023)</f>
        <v/>
      </c>
      <c r="H979" s="1" t="str">
        <f>IF('🔩 PISTON'!A1023="","",'🔩 PISTON'!P1023)</f>
        <v/>
      </c>
      <c r="I979" s="1" t="str">
        <f>IF('🔩 PISTON'!A1023="","",'🔩 PISTON'!Q1023)</f>
        <v/>
      </c>
      <c r="J979" s="1" t="str">
        <f>IF('🔩 PISTON'!A1023="","",'🔩 PISTON'!D1023)</f>
        <v/>
      </c>
      <c r="L979" s="1">
        <f>N(L978)+IF(AND('🔎 TRA CỨU NHANH'!$C$2&lt;&gt;"",OR(ISNUMBER(SEARCH('🔎 TRA CỨU NHANH'!$C$2,$A979)),ISNUMBER(SEARCH('🔎 TRA CỨU NHANH'!$C$2,$B979)))),1,0)</f>
        <v>0</v>
      </c>
      <c r="M979" s="1" t="str">
        <f t="shared" si="30"/>
        <v/>
      </c>
      <c r="N979" s="1">
        <f>N(N978)+IF(AND('💰 BÁO GIÁ'!$C$27&lt;&gt;"",OR(ISNUMBER(SEARCH('💰 BÁO GIÁ'!$C$27,$A979)),ISNUMBER(SEARCH('💰 BÁO GIÁ'!$C$27,$B979)))),1,0)</f>
        <v>0</v>
      </c>
      <c r="O979" s="1" t="str">
        <f t="shared" si="31"/>
        <v/>
      </c>
    </row>
    <row r="980" customHeight="1" spans="1:15">
      <c r="A980" s="1" t="str">
        <f>IF('🔩 PISTON'!A1024="","",'🔩 PISTON'!A1024)</f>
        <v/>
      </c>
      <c r="B980" s="1" t="str">
        <f>IF('🔩 PISTON'!A1024="","","Piston "&amp;'🔩 PISTON'!U1024)</f>
        <v/>
      </c>
      <c r="C980" s="1" t="str">
        <f>IF('🔩 PISTON'!A1024="","","Piston")</f>
        <v/>
      </c>
      <c r="D980" s="1" t="str">
        <f>IF('🔩 PISTON'!A1024="","",'🔩 PISTON'!L1024)</f>
        <v/>
      </c>
      <c r="E980" s="1" t="str">
        <f>IF('🔩 PISTON'!A1024="","",'🔩 PISTON'!M1024)</f>
        <v/>
      </c>
      <c r="F980" s="1" t="str">
        <f>IF('🔩 PISTON'!A1024="","",'🔩 PISTON'!N1024)</f>
        <v/>
      </c>
      <c r="G980" s="1" t="str">
        <f>IF('🔩 PISTON'!A1024="","",'🔩 PISTON'!O1024)</f>
        <v/>
      </c>
      <c r="H980" s="1" t="str">
        <f>IF('🔩 PISTON'!A1024="","",'🔩 PISTON'!P1024)</f>
        <v/>
      </c>
      <c r="I980" s="1" t="str">
        <f>IF('🔩 PISTON'!A1024="","",'🔩 PISTON'!Q1024)</f>
        <v/>
      </c>
      <c r="J980" s="1" t="str">
        <f>IF('🔩 PISTON'!A1024="","",'🔩 PISTON'!D1024)</f>
        <v/>
      </c>
      <c r="L980" s="1">
        <f>N(L979)+IF(AND('🔎 TRA CỨU NHANH'!$C$2&lt;&gt;"",OR(ISNUMBER(SEARCH('🔎 TRA CỨU NHANH'!$C$2,$A980)),ISNUMBER(SEARCH('🔎 TRA CỨU NHANH'!$C$2,$B980)))),1,0)</f>
        <v>0</v>
      </c>
      <c r="M980" s="1" t="str">
        <f t="shared" si="30"/>
        <v/>
      </c>
      <c r="N980" s="1">
        <f>N(N979)+IF(AND('💰 BÁO GIÁ'!$C$27&lt;&gt;"",OR(ISNUMBER(SEARCH('💰 BÁO GIÁ'!$C$27,$A980)),ISNUMBER(SEARCH('💰 BÁO GIÁ'!$C$27,$B980)))),1,0)</f>
        <v>0</v>
      </c>
      <c r="O980" s="1" t="str">
        <f t="shared" si="31"/>
        <v/>
      </c>
    </row>
    <row r="981" customHeight="1" spans="1:15">
      <c r="A981" s="1" t="str">
        <f>IF('🔩 PISTON'!A1025="","",'🔩 PISTON'!A1025)</f>
        <v/>
      </c>
      <c r="B981" s="1" t="str">
        <f>IF('🔩 PISTON'!A1025="","","Piston "&amp;'🔩 PISTON'!U1025)</f>
        <v/>
      </c>
      <c r="C981" s="1" t="str">
        <f>IF('🔩 PISTON'!A1025="","","Piston")</f>
        <v/>
      </c>
      <c r="D981" s="1" t="str">
        <f>IF('🔩 PISTON'!A1025="","",'🔩 PISTON'!L1025)</f>
        <v/>
      </c>
      <c r="E981" s="1" t="str">
        <f>IF('🔩 PISTON'!A1025="","",'🔩 PISTON'!M1025)</f>
        <v/>
      </c>
      <c r="F981" s="1" t="str">
        <f>IF('🔩 PISTON'!A1025="","",'🔩 PISTON'!N1025)</f>
        <v/>
      </c>
      <c r="G981" s="1" t="str">
        <f>IF('🔩 PISTON'!A1025="","",'🔩 PISTON'!O1025)</f>
        <v/>
      </c>
      <c r="H981" s="1" t="str">
        <f>IF('🔩 PISTON'!A1025="","",'🔩 PISTON'!P1025)</f>
        <v/>
      </c>
      <c r="I981" s="1" t="str">
        <f>IF('🔩 PISTON'!A1025="","",'🔩 PISTON'!Q1025)</f>
        <v/>
      </c>
      <c r="J981" s="1" t="str">
        <f>IF('🔩 PISTON'!A1025="","",'🔩 PISTON'!D1025)</f>
        <v/>
      </c>
      <c r="L981" s="1">
        <f>N(L980)+IF(AND('🔎 TRA CỨU NHANH'!$C$2&lt;&gt;"",OR(ISNUMBER(SEARCH('🔎 TRA CỨU NHANH'!$C$2,$A981)),ISNUMBER(SEARCH('🔎 TRA CỨU NHANH'!$C$2,$B981)))),1,0)</f>
        <v>0</v>
      </c>
      <c r="M981" s="1" t="str">
        <f t="shared" si="30"/>
        <v/>
      </c>
      <c r="N981" s="1">
        <f>N(N980)+IF(AND('💰 BÁO GIÁ'!$C$27&lt;&gt;"",OR(ISNUMBER(SEARCH('💰 BÁO GIÁ'!$C$27,$A981)),ISNUMBER(SEARCH('💰 BÁO GIÁ'!$C$27,$B981)))),1,0)</f>
        <v>0</v>
      </c>
      <c r="O981" s="1" t="str">
        <f t="shared" si="31"/>
        <v/>
      </c>
    </row>
    <row r="982" customHeight="1" spans="1:15">
      <c r="A982" s="1" t="str">
        <f>IF('🔩 PISTON'!A1026="","",'🔩 PISTON'!A1026)</f>
        <v/>
      </c>
      <c r="B982" s="1" t="str">
        <f>IF('🔩 PISTON'!A1026="","","Piston "&amp;'🔩 PISTON'!U1026)</f>
        <v/>
      </c>
      <c r="C982" s="1" t="str">
        <f>IF('🔩 PISTON'!A1026="","","Piston")</f>
        <v/>
      </c>
      <c r="D982" s="1" t="str">
        <f>IF('🔩 PISTON'!A1026="","",'🔩 PISTON'!L1026)</f>
        <v/>
      </c>
      <c r="E982" s="1" t="str">
        <f>IF('🔩 PISTON'!A1026="","",'🔩 PISTON'!M1026)</f>
        <v/>
      </c>
      <c r="F982" s="1" t="str">
        <f>IF('🔩 PISTON'!A1026="","",'🔩 PISTON'!N1026)</f>
        <v/>
      </c>
      <c r="G982" s="1" t="str">
        <f>IF('🔩 PISTON'!A1026="","",'🔩 PISTON'!O1026)</f>
        <v/>
      </c>
      <c r="H982" s="1" t="str">
        <f>IF('🔩 PISTON'!A1026="","",'🔩 PISTON'!P1026)</f>
        <v/>
      </c>
      <c r="I982" s="1" t="str">
        <f>IF('🔩 PISTON'!A1026="","",'🔩 PISTON'!Q1026)</f>
        <v/>
      </c>
      <c r="J982" s="1" t="str">
        <f>IF('🔩 PISTON'!A1026="","",'🔩 PISTON'!D1026)</f>
        <v/>
      </c>
      <c r="L982" s="1">
        <f>N(L981)+IF(AND('🔎 TRA CỨU NHANH'!$C$2&lt;&gt;"",OR(ISNUMBER(SEARCH('🔎 TRA CỨU NHANH'!$C$2,$A982)),ISNUMBER(SEARCH('🔎 TRA CỨU NHANH'!$C$2,$B982)))),1,0)</f>
        <v>0</v>
      </c>
      <c r="M982" s="1" t="str">
        <f t="shared" si="30"/>
        <v/>
      </c>
      <c r="N982" s="1">
        <f>N(N981)+IF(AND('💰 BÁO GIÁ'!$C$27&lt;&gt;"",OR(ISNUMBER(SEARCH('💰 BÁO GIÁ'!$C$27,$A982)),ISNUMBER(SEARCH('💰 BÁO GIÁ'!$C$27,$B982)))),1,0)</f>
        <v>0</v>
      </c>
      <c r="O982" s="1" t="str">
        <f t="shared" si="31"/>
        <v/>
      </c>
    </row>
    <row r="983" customHeight="1" spans="1:15">
      <c r="A983" s="1" t="str">
        <f>IF('🔩 PISTON'!A1027="","",'🔩 PISTON'!A1027)</f>
        <v/>
      </c>
      <c r="B983" s="1" t="str">
        <f>IF('🔩 PISTON'!A1027="","","Piston "&amp;'🔩 PISTON'!U1027)</f>
        <v/>
      </c>
      <c r="C983" s="1" t="str">
        <f>IF('🔩 PISTON'!A1027="","","Piston")</f>
        <v/>
      </c>
      <c r="D983" s="1" t="str">
        <f>IF('🔩 PISTON'!A1027="","",'🔩 PISTON'!L1027)</f>
        <v/>
      </c>
      <c r="E983" s="1" t="str">
        <f>IF('🔩 PISTON'!A1027="","",'🔩 PISTON'!M1027)</f>
        <v/>
      </c>
      <c r="F983" s="1" t="str">
        <f>IF('🔩 PISTON'!A1027="","",'🔩 PISTON'!N1027)</f>
        <v/>
      </c>
      <c r="G983" s="1" t="str">
        <f>IF('🔩 PISTON'!A1027="","",'🔩 PISTON'!O1027)</f>
        <v/>
      </c>
      <c r="H983" s="1" t="str">
        <f>IF('🔩 PISTON'!A1027="","",'🔩 PISTON'!P1027)</f>
        <v/>
      </c>
      <c r="I983" s="1" t="str">
        <f>IF('🔩 PISTON'!A1027="","",'🔩 PISTON'!Q1027)</f>
        <v/>
      </c>
      <c r="J983" s="1" t="str">
        <f>IF('🔩 PISTON'!A1027="","",'🔩 PISTON'!D1027)</f>
        <v/>
      </c>
      <c r="L983" s="1">
        <f>N(L982)+IF(AND('🔎 TRA CỨU NHANH'!$C$2&lt;&gt;"",OR(ISNUMBER(SEARCH('🔎 TRA CỨU NHANH'!$C$2,$A983)),ISNUMBER(SEARCH('🔎 TRA CỨU NHANH'!$C$2,$B983)))),1,0)</f>
        <v>0</v>
      </c>
      <c r="M983" s="1" t="str">
        <f t="shared" si="30"/>
        <v/>
      </c>
      <c r="N983" s="1">
        <f>N(N982)+IF(AND('💰 BÁO GIÁ'!$C$27&lt;&gt;"",OR(ISNUMBER(SEARCH('💰 BÁO GIÁ'!$C$27,$A983)),ISNUMBER(SEARCH('💰 BÁO GIÁ'!$C$27,$B983)))),1,0)</f>
        <v>0</v>
      </c>
      <c r="O983" s="1" t="str">
        <f t="shared" si="31"/>
        <v/>
      </c>
    </row>
    <row r="984" customHeight="1" spans="1:15">
      <c r="A984" s="1" t="str">
        <f>IF('🔩 PISTON'!A1028="","",'🔩 PISTON'!A1028)</f>
        <v/>
      </c>
      <c r="B984" s="1" t="str">
        <f>IF('🔩 PISTON'!A1028="","","Piston "&amp;'🔩 PISTON'!U1028)</f>
        <v/>
      </c>
      <c r="C984" s="1" t="str">
        <f>IF('🔩 PISTON'!A1028="","","Piston")</f>
        <v/>
      </c>
      <c r="D984" s="1" t="str">
        <f>IF('🔩 PISTON'!A1028="","",'🔩 PISTON'!L1028)</f>
        <v/>
      </c>
      <c r="E984" s="1" t="str">
        <f>IF('🔩 PISTON'!A1028="","",'🔩 PISTON'!M1028)</f>
        <v/>
      </c>
      <c r="F984" s="1" t="str">
        <f>IF('🔩 PISTON'!A1028="","",'🔩 PISTON'!N1028)</f>
        <v/>
      </c>
      <c r="G984" s="1" t="str">
        <f>IF('🔩 PISTON'!A1028="","",'🔩 PISTON'!O1028)</f>
        <v/>
      </c>
      <c r="H984" s="1" t="str">
        <f>IF('🔩 PISTON'!A1028="","",'🔩 PISTON'!P1028)</f>
        <v/>
      </c>
      <c r="I984" s="1" t="str">
        <f>IF('🔩 PISTON'!A1028="","",'🔩 PISTON'!Q1028)</f>
        <v/>
      </c>
      <c r="J984" s="1" t="str">
        <f>IF('🔩 PISTON'!A1028="","",'🔩 PISTON'!D1028)</f>
        <v/>
      </c>
      <c r="L984" s="1">
        <f>N(L983)+IF(AND('🔎 TRA CỨU NHANH'!$C$2&lt;&gt;"",OR(ISNUMBER(SEARCH('🔎 TRA CỨU NHANH'!$C$2,$A984)),ISNUMBER(SEARCH('🔎 TRA CỨU NHANH'!$C$2,$B984)))),1,0)</f>
        <v>0</v>
      </c>
      <c r="M984" s="1" t="str">
        <f t="shared" si="30"/>
        <v/>
      </c>
      <c r="N984" s="1">
        <f>N(N983)+IF(AND('💰 BÁO GIÁ'!$C$27&lt;&gt;"",OR(ISNUMBER(SEARCH('💰 BÁO GIÁ'!$C$27,$A984)),ISNUMBER(SEARCH('💰 BÁO GIÁ'!$C$27,$B984)))),1,0)</f>
        <v>0</v>
      </c>
      <c r="O984" s="1" t="str">
        <f t="shared" si="31"/>
        <v/>
      </c>
    </row>
    <row r="985" customHeight="1" spans="1:15">
      <c r="A985" s="1" t="str">
        <f>IF('🔩 PISTON'!A1029="","",'🔩 PISTON'!A1029)</f>
        <v/>
      </c>
      <c r="B985" s="1" t="str">
        <f>IF('🔩 PISTON'!A1029="","","Piston "&amp;'🔩 PISTON'!U1029)</f>
        <v/>
      </c>
      <c r="C985" s="1" t="str">
        <f>IF('🔩 PISTON'!A1029="","","Piston")</f>
        <v/>
      </c>
      <c r="D985" s="1" t="str">
        <f>IF('🔩 PISTON'!A1029="","",'🔩 PISTON'!L1029)</f>
        <v/>
      </c>
      <c r="E985" s="1" t="str">
        <f>IF('🔩 PISTON'!A1029="","",'🔩 PISTON'!M1029)</f>
        <v/>
      </c>
      <c r="F985" s="1" t="str">
        <f>IF('🔩 PISTON'!A1029="","",'🔩 PISTON'!N1029)</f>
        <v/>
      </c>
      <c r="G985" s="1" t="str">
        <f>IF('🔩 PISTON'!A1029="","",'🔩 PISTON'!O1029)</f>
        <v/>
      </c>
      <c r="H985" s="1" t="str">
        <f>IF('🔩 PISTON'!A1029="","",'🔩 PISTON'!P1029)</f>
        <v/>
      </c>
      <c r="I985" s="1" t="str">
        <f>IF('🔩 PISTON'!A1029="","",'🔩 PISTON'!Q1029)</f>
        <v/>
      </c>
      <c r="J985" s="1" t="str">
        <f>IF('🔩 PISTON'!A1029="","",'🔩 PISTON'!D1029)</f>
        <v/>
      </c>
      <c r="L985" s="1">
        <f>N(L984)+IF(AND('🔎 TRA CỨU NHANH'!$C$2&lt;&gt;"",OR(ISNUMBER(SEARCH('🔎 TRA CỨU NHANH'!$C$2,$A985)),ISNUMBER(SEARCH('🔎 TRA CỨU NHANH'!$C$2,$B985)))),1,0)</f>
        <v>0</v>
      </c>
      <c r="M985" s="1" t="str">
        <f t="shared" si="30"/>
        <v/>
      </c>
      <c r="N985" s="1">
        <f>N(N984)+IF(AND('💰 BÁO GIÁ'!$C$27&lt;&gt;"",OR(ISNUMBER(SEARCH('💰 BÁO GIÁ'!$C$27,$A985)),ISNUMBER(SEARCH('💰 BÁO GIÁ'!$C$27,$B985)))),1,0)</f>
        <v>0</v>
      </c>
      <c r="O985" s="1" t="str">
        <f t="shared" si="31"/>
        <v/>
      </c>
    </row>
    <row r="986" customHeight="1" spans="1:15">
      <c r="A986" s="1" t="str">
        <f>IF('🔩 PISTON'!A1030="","",'🔩 PISTON'!A1030)</f>
        <v/>
      </c>
      <c r="B986" s="1" t="str">
        <f>IF('🔩 PISTON'!A1030="","","Piston "&amp;'🔩 PISTON'!U1030)</f>
        <v/>
      </c>
      <c r="C986" s="1" t="str">
        <f>IF('🔩 PISTON'!A1030="","","Piston")</f>
        <v/>
      </c>
      <c r="D986" s="1" t="str">
        <f>IF('🔩 PISTON'!A1030="","",'🔩 PISTON'!L1030)</f>
        <v/>
      </c>
      <c r="E986" s="1" t="str">
        <f>IF('🔩 PISTON'!A1030="","",'🔩 PISTON'!M1030)</f>
        <v/>
      </c>
      <c r="F986" s="1" t="str">
        <f>IF('🔩 PISTON'!A1030="","",'🔩 PISTON'!N1030)</f>
        <v/>
      </c>
      <c r="G986" s="1" t="str">
        <f>IF('🔩 PISTON'!A1030="","",'🔩 PISTON'!O1030)</f>
        <v/>
      </c>
      <c r="H986" s="1" t="str">
        <f>IF('🔩 PISTON'!A1030="","",'🔩 PISTON'!P1030)</f>
        <v/>
      </c>
      <c r="I986" s="1" t="str">
        <f>IF('🔩 PISTON'!A1030="","",'🔩 PISTON'!Q1030)</f>
        <v/>
      </c>
      <c r="J986" s="1" t="str">
        <f>IF('🔩 PISTON'!A1030="","",'🔩 PISTON'!D1030)</f>
        <v/>
      </c>
      <c r="L986" s="1">
        <f>N(L985)+IF(AND('🔎 TRA CỨU NHANH'!$C$2&lt;&gt;"",OR(ISNUMBER(SEARCH('🔎 TRA CỨU NHANH'!$C$2,$A986)),ISNUMBER(SEARCH('🔎 TRA CỨU NHANH'!$C$2,$B986)))),1,0)</f>
        <v>0</v>
      </c>
      <c r="M986" s="1" t="str">
        <f t="shared" si="30"/>
        <v/>
      </c>
      <c r="N986" s="1">
        <f>N(N985)+IF(AND('💰 BÁO GIÁ'!$C$27&lt;&gt;"",OR(ISNUMBER(SEARCH('💰 BÁO GIÁ'!$C$27,$A986)),ISNUMBER(SEARCH('💰 BÁO GIÁ'!$C$27,$B986)))),1,0)</f>
        <v>0</v>
      </c>
      <c r="O986" s="1" t="str">
        <f t="shared" si="31"/>
        <v/>
      </c>
    </row>
    <row r="987" customHeight="1" spans="1:15">
      <c r="A987" s="1" t="str">
        <f>IF('🔩 PISTON'!A1031="","",'🔩 PISTON'!A1031)</f>
        <v/>
      </c>
      <c r="B987" s="1" t="str">
        <f>IF('🔩 PISTON'!A1031="","","Piston "&amp;'🔩 PISTON'!U1031)</f>
        <v/>
      </c>
      <c r="C987" s="1" t="str">
        <f>IF('🔩 PISTON'!A1031="","","Piston")</f>
        <v/>
      </c>
      <c r="D987" s="1" t="str">
        <f>IF('🔩 PISTON'!A1031="","",'🔩 PISTON'!L1031)</f>
        <v/>
      </c>
      <c r="E987" s="1" t="str">
        <f>IF('🔩 PISTON'!A1031="","",'🔩 PISTON'!M1031)</f>
        <v/>
      </c>
      <c r="F987" s="1" t="str">
        <f>IF('🔩 PISTON'!A1031="","",'🔩 PISTON'!N1031)</f>
        <v/>
      </c>
      <c r="G987" s="1" t="str">
        <f>IF('🔩 PISTON'!A1031="","",'🔩 PISTON'!O1031)</f>
        <v/>
      </c>
      <c r="H987" s="1" t="str">
        <f>IF('🔩 PISTON'!A1031="","",'🔩 PISTON'!P1031)</f>
        <v/>
      </c>
      <c r="I987" s="1" t="str">
        <f>IF('🔩 PISTON'!A1031="","",'🔩 PISTON'!Q1031)</f>
        <v/>
      </c>
      <c r="J987" s="1" t="str">
        <f>IF('🔩 PISTON'!A1031="","",'🔩 PISTON'!D1031)</f>
        <v/>
      </c>
      <c r="L987" s="1">
        <f>N(L986)+IF(AND('🔎 TRA CỨU NHANH'!$C$2&lt;&gt;"",OR(ISNUMBER(SEARCH('🔎 TRA CỨU NHANH'!$C$2,$A987)),ISNUMBER(SEARCH('🔎 TRA CỨU NHANH'!$C$2,$B987)))),1,0)</f>
        <v>0</v>
      </c>
      <c r="M987" s="1" t="str">
        <f t="shared" si="30"/>
        <v/>
      </c>
      <c r="N987" s="1">
        <f>N(N986)+IF(AND('💰 BÁO GIÁ'!$C$27&lt;&gt;"",OR(ISNUMBER(SEARCH('💰 BÁO GIÁ'!$C$27,$A987)),ISNUMBER(SEARCH('💰 BÁO GIÁ'!$C$27,$B987)))),1,0)</f>
        <v>0</v>
      </c>
      <c r="O987" s="1" t="str">
        <f t="shared" si="31"/>
        <v/>
      </c>
    </row>
    <row r="988" customHeight="1" spans="1:15">
      <c r="A988" s="1" t="str">
        <f>IF('🔩 PISTON'!A1032="","",'🔩 PISTON'!A1032)</f>
        <v/>
      </c>
      <c r="B988" s="1" t="str">
        <f>IF('🔩 PISTON'!A1032="","","Piston "&amp;'🔩 PISTON'!U1032)</f>
        <v/>
      </c>
      <c r="C988" s="1" t="str">
        <f>IF('🔩 PISTON'!A1032="","","Piston")</f>
        <v/>
      </c>
      <c r="D988" s="1" t="str">
        <f>IF('🔩 PISTON'!A1032="","",'🔩 PISTON'!L1032)</f>
        <v/>
      </c>
      <c r="E988" s="1" t="str">
        <f>IF('🔩 PISTON'!A1032="","",'🔩 PISTON'!M1032)</f>
        <v/>
      </c>
      <c r="F988" s="1" t="str">
        <f>IF('🔩 PISTON'!A1032="","",'🔩 PISTON'!N1032)</f>
        <v/>
      </c>
      <c r="G988" s="1" t="str">
        <f>IF('🔩 PISTON'!A1032="","",'🔩 PISTON'!O1032)</f>
        <v/>
      </c>
      <c r="H988" s="1" t="str">
        <f>IF('🔩 PISTON'!A1032="","",'🔩 PISTON'!P1032)</f>
        <v/>
      </c>
      <c r="I988" s="1" t="str">
        <f>IF('🔩 PISTON'!A1032="","",'🔩 PISTON'!Q1032)</f>
        <v/>
      </c>
      <c r="J988" s="1" t="str">
        <f>IF('🔩 PISTON'!A1032="","",'🔩 PISTON'!D1032)</f>
        <v/>
      </c>
      <c r="L988" s="1">
        <f>N(L987)+IF(AND('🔎 TRA CỨU NHANH'!$C$2&lt;&gt;"",OR(ISNUMBER(SEARCH('🔎 TRA CỨU NHANH'!$C$2,$A988)),ISNUMBER(SEARCH('🔎 TRA CỨU NHANH'!$C$2,$B988)))),1,0)</f>
        <v>0</v>
      </c>
      <c r="M988" s="1" t="str">
        <f t="shared" si="30"/>
        <v/>
      </c>
      <c r="N988" s="1">
        <f>N(N987)+IF(AND('💰 BÁO GIÁ'!$C$27&lt;&gt;"",OR(ISNUMBER(SEARCH('💰 BÁO GIÁ'!$C$27,$A988)),ISNUMBER(SEARCH('💰 BÁO GIÁ'!$C$27,$B988)))),1,0)</f>
        <v>0</v>
      </c>
      <c r="O988" s="1" t="str">
        <f t="shared" si="31"/>
        <v/>
      </c>
    </row>
    <row r="989" customHeight="1" spans="1:15">
      <c r="A989" s="1" t="str">
        <f>IF('🔩 PISTON'!A1033="","",'🔩 PISTON'!A1033)</f>
        <v/>
      </c>
      <c r="B989" s="1" t="str">
        <f>IF('🔩 PISTON'!A1033="","","Piston "&amp;'🔩 PISTON'!U1033)</f>
        <v/>
      </c>
      <c r="C989" s="1" t="str">
        <f>IF('🔩 PISTON'!A1033="","","Piston")</f>
        <v/>
      </c>
      <c r="D989" s="1" t="str">
        <f>IF('🔩 PISTON'!A1033="","",'🔩 PISTON'!L1033)</f>
        <v/>
      </c>
      <c r="E989" s="1" t="str">
        <f>IF('🔩 PISTON'!A1033="","",'🔩 PISTON'!M1033)</f>
        <v/>
      </c>
      <c r="F989" s="1" t="str">
        <f>IF('🔩 PISTON'!A1033="","",'🔩 PISTON'!N1033)</f>
        <v/>
      </c>
      <c r="G989" s="1" t="str">
        <f>IF('🔩 PISTON'!A1033="","",'🔩 PISTON'!O1033)</f>
        <v/>
      </c>
      <c r="H989" s="1" t="str">
        <f>IF('🔩 PISTON'!A1033="","",'🔩 PISTON'!P1033)</f>
        <v/>
      </c>
      <c r="I989" s="1" t="str">
        <f>IF('🔩 PISTON'!A1033="","",'🔩 PISTON'!Q1033)</f>
        <v/>
      </c>
      <c r="J989" s="1" t="str">
        <f>IF('🔩 PISTON'!A1033="","",'🔩 PISTON'!D1033)</f>
        <v/>
      </c>
      <c r="L989" s="1">
        <f>N(L988)+IF(AND('🔎 TRA CỨU NHANH'!$C$2&lt;&gt;"",OR(ISNUMBER(SEARCH('🔎 TRA CỨU NHANH'!$C$2,$A989)),ISNUMBER(SEARCH('🔎 TRA CỨU NHANH'!$C$2,$B989)))),1,0)</f>
        <v>0</v>
      </c>
      <c r="M989" s="1" t="str">
        <f t="shared" si="30"/>
        <v/>
      </c>
      <c r="N989" s="1">
        <f>N(N988)+IF(AND('💰 BÁO GIÁ'!$C$27&lt;&gt;"",OR(ISNUMBER(SEARCH('💰 BÁO GIÁ'!$C$27,$A989)),ISNUMBER(SEARCH('💰 BÁO GIÁ'!$C$27,$B989)))),1,0)</f>
        <v>0</v>
      </c>
      <c r="O989" s="1" t="str">
        <f t="shared" si="31"/>
        <v/>
      </c>
    </row>
    <row r="990" customHeight="1" spans="1:15">
      <c r="A990" s="1" t="str">
        <f>IF('🔩 PISTON'!A1034="","",'🔩 PISTON'!A1034)</f>
        <v/>
      </c>
      <c r="B990" s="1" t="str">
        <f>IF('🔩 PISTON'!A1034="","","Piston "&amp;'🔩 PISTON'!U1034)</f>
        <v/>
      </c>
      <c r="C990" s="1" t="str">
        <f>IF('🔩 PISTON'!A1034="","","Piston")</f>
        <v/>
      </c>
      <c r="D990" s="1" t="str">
        <f>IF('🔩 PISTON'!A1034="","",'🔩 PISTON'!L1034)</f>
        <v/>
      </c>
      <c r="E990" s="1" t="str">
        <f>IF('🔩 PISTON'!A1034="","",'🔩 PISTON'!M1034)</f>
        <v/>
      </c>
      <c r="F990" s="1" t="str">
        <f>IF('🔩 PISTON'!A1034="","",'🔩 PISTON'!N1034)</f>
        <v/>
      </c>
      <c r="G990" s="1" t="str">
        <f>IF('🔩 PISTON'!A1034="","",'🔩 PISTON'!O1034)</f>
        <v/>
      </c>
      <c r="H990" s="1" t="str">
        <f>IF('🔩 PISTON'!A1034="","",'🔩 PISTON'!P1034)</f>
        <v/>
      </c>
      <c r="I990" s="1" t="str">
        <f>IF('🔩 PISTON'!A1034="","",'🔩 PISTON'!Q1034)</f>
        <v/>
      </c>
      <c r="J990" s="1" t="str">
        <f>IF('🔩 PISTON'!A1034="","",'🔩 PISTON'!D1034)</f>
        <v/>
      </c>
      <c r="L990" s="1">
        <f>N(L989)+IF(AND('🔎 TRA CỨU NHANH'!$C$2&lt;&gt;"",OR(ISNUMBER(SEARCH('🔎 TRA CỨU NHANH'!$C$2,$A990)),ISNUMBER(SEARCH('🔎 TRA CỨU NHANH'!$C$2,$B990)))),1,0)</f>
        <v>0</v>
      </c>
      <c r="M990" s="1" t="str">
        <f t="shared" si="30"/>
        <v/>
      </c>
      <c r="N990" s="1">
        <f>N(N989)+IF(AND('💰 BÁO GIÁ'!$C$27&lt;&gt;"",OR(ISNUMBER(SEARCH('💰 BÁO GIÁ'!$C$27,$A990)),ISNUMBER(SEARCH('💰 BÁO GIÁ'!$C$27,$B990)))),1,0)</f>
        <v>0</v>
      </c>
      <c r="O990" s="1" t="str">
        <f t="shared" si="31"/>
        <v/>
      </c>
    </row>
    <row r="991" customHeight="1" spans="1:15">
      <c r="A991" s="1" t="str">
        <f>IF('🔩 PISTON'!A1035="","",'🔩 PISTON'!A1035)</f>
        <v/>
      </c>
      <c r="B991" s="1" t="str">
        <f>IF('🔩 PISTON'!A1035="","","Piston "&amp;'🔩 PISTON'!U1035)</f>
        <v/>
      </c>
      <c r="C991" s="1" t="str">
        <f>IF('🔩 PISTON'!A1035="","","Piston")</f>
        <v/>
      </c>
      <c r="D991" s="1" t="str">
        <f>IF('🔩 PISTON'!A1035="","",'🔩 PISTON'!L1035)</f>
        <v/>
      </c>
      <c r="E991" s="1" t="str">
        <f>IF('🔩 PISTON'!A1035="","",'🔩 PISTON'!M1035)</f>
        <v/>
      </c>
      <c r="F991" s="1" t="str">
        <f>IF('🔩 PISTON'!A1035="","",'🔩 PISTON'!N1035)</f>
        <v/>
      </c>
      <c r="G991" s="1" t="str">
        <f>IF('🔩 PISTON'!A1035="","",'🔩 PISTON'!O1035)</f>
        <v/>
      </c>
      <c r="H991" s="1" t="str">
        <f>IF('🔩 PISTON'!A1035="","",'🔩 PISTON'!P1035)</f>
        <v/>
      </c>
      <c r="I991" s="1" t="str">
        <f>IF('🔩 PISTON'!A1035="","",'🔩 PISTON'!Q1035)</f>
        <v/>
      </c>
      <c r="J991" s="1" t="str">
        <f>IF('🔩 PISTON'!A1035="","",'🔩 PISTON'!D1035)</f>
        <v/>
      </c>
      <c r="L991" s="1">
        <f>N(L990)+IF(AND('🔎 TRA CỨU NHANH'!$C$2&lt;&gt;"",OR(ISNUMBER(SEARCH('🔎 TRA CỨU NHANH'!$C$2,$A991)),ISNUMBER(SEARCH('🔎 TRA CỨU NHANH'!$C$2,$B991)))),1,0)</f>
        <v>0</v>
      </c>
      <c r="M991" s="1" t="str">
        <f t="shared" si="30"/>
        <v/>
      </c>
      <c r="N991" s="1">
        <f>N(N990)+IF(AND('💰 BÁO GIÁ'!$C$27&lt;&gt;"",OR(ISNUMBER(SEARCH('💰 BÁO GIÁ'!$C$27,$A991)),ISNUMBER(SEARCH('💰 BÁO GIÁ'!$C$27,$B991)))),1,0)</f>
        <v>0</v>
      </c>
      <c r="O991" s="1" t="str">
        <f t="shared" si="31"/>
        <v/>
      </c>
    </row>
    <row r="992" customHeight="1" spans="1:15">
      <c r="A992" s="1" t="str">
        <f>IF('🔩 PISTON'!A1036="","",'🔩 PISTON'!A1036)</f>
        <v/>
      </c>
      <c r="B992" s="1" t="str">
        <f>IF('🔩 PISTON'!A1036="","","Piston "&amp;'🔩 PISTON'!U1036)</f>
        <v/>
      </c>
      <c r="C992" s="1" t="str">
        <f>IF('🔩 PISTON'!A1036="","","Piston")</f>
        <v/>
      </c>
      <c r="D992" s="1" t="str">
        <f>IF('🔩 PISTON'!A1036="","",'🔩 PISTON'!L1036)</f>
        <v/>
      </c>
      <c r="E992" s="1" t="str">
        <f>IF('🔩 PISTON'!A1036="","",'🔩 PISTON'!M1036)</f>
        <v/>
      </c>
      <c r="F992" s="1" t="str">
        <f>IF('🔩 PISTON'!A1036="","",'🔩 PISTON'!N1036)</f>
        <v/>
      </c>
      <c r="G992" s="1" t="str">
        <f>IF('🔩 PISTON'!A1036="","",'🔩 PISTON'!O1036)</f>
        <v/>
      </c>
      <c r="H992" s="1" t="str">
        <f>IF('🔩 PISTON'!A1036="","",'🔩 PISTON'!P1036)</f>
        <v/>
      </c>
      <c r="I992" s="1" t="str">
        <f>IF('🔩 PISTON'!A1036="","",'🔩 PISTON'!Q1036)</f>
        <v/>
      </c>
      <c r="J992" s="1" t="str">
        <f>IF('🔩 PISTON'!A1036="","",'🔩 PISTON'!D1036)</f>
        <v/>
      </c>
      <c r="L992" s="1">
        <f>N(L991)+IF(AND('🔎 TRA CỨU NHANH'!$C$2&lt;&gt;"",OR(ISNUMBER(SEARCH('🔎 TRA CỨU NHANH'!$C$2,$A992)),ISNUMBER(SEARCH('🔎 TRA CỨU NHANH'!$C$2,$B992)))),1,0)</f>
        <v>0</v>
      </c>
      <c r="M992" s="1" t="str">
        <f t="shared" si="30"/>
        <v/>
      </c>
      <c r="N992" s="1">
        <f>N(N991)+IF(AND('💰 BÁO GIÁ'!$C$27&lt;&gt;"",OR(ISNUMBER(SEARCH('💰 BÁO GIÁ'!$C$27,$A992)),ISNUMBER(SEARCH('💰 BÁO GIÁ'!$C$27,$B992)))),1,0)</f>
        <v>0</v>
      </c>
      <c r="O992" s="1" t="str">
        <f t="shared" si="31"/>
        <v/>
      </c>
    </row>
    <row r="993" customHeight="1" spans="1:15">
      <c r="A993" s="1" t="str">
        <f>IF('🔩 PISTON'!A1037="","",'🔩 PISTON'!A1037)</f>
        <v/>
      </c>
      <c r="B993" s="1" t="str">
        <f>IF('🔩 PISTON'!A1037="","","Piston "&amp;'🔩 PISTON'!U1037)</f>
        <v/>
      </c>
      <c r="C993" s="1" t="str">
        <f>IF('🔩 PISTON'!A1037="","","Piston")</f>
        <v/>
      </c>
      <c r="D993" s="1" t="str">
        <f>IF('🔩 PISTON'!A1037="","",'🔩 PISTON'!L1037)</f>
        <v/>
      </c>
      <c r="E993" s="1" t="str">
        <f>IF('🔩 PISTON'!A1037="","",'🔩 PISTON'!M1037)</f>
        <v/>
      </c>
      <c r="F993" s="1" t="str">
        <f>IF('🔩 PISTON'!A1037="","",'🔩 PISTON'!N1037)</f>
        <v/>
      </c>
      <c r="G993" s="1" t="str">
        <f>IF('🔩 PISTON'!A1037="","",'🔩 PISTON'!O1037)</f>
        <v/>
      </c>
      <c r="H993" s="1" t="str">
        <f>IF('🔩 PISTON'!A1037="","",'🔩 PISTON'!P1037)</f>
        <v/>
      </c>
      <c r="I993" s="1" t="str">
        <f>IF('🔩 PISTON'!A1037="","",'🔩 PISTON'!Q1037)</f>
        <v/>
      </c>
      <c r="J993" s="1" t="str">
        <f>IF('🔩 PISTON'!A1037="","",'🔩 PISTON'!D1037)</f>
        <v/>
      </c>
      <c r="L993" s="1">
        <f>N(L992)+IF(AND('🔎 TRA CỨU NHANH'!$C$2&lt;&gt;"",OR(ISNUMBER(SEARCH('🔎 TRA CỨU NHANH'!$C$2,$A993)),ISNUMBER(SEARCH('🔎 TRA CỨU NHANH'!$C$2,$B993)))),1,0)</f>
        <v>0</v>
      </c>
      <c r="M993" s="1" t="str">
        <f t="shared" si="30"/>
        <v/>
      </c>
      <c r="N993" s="1">
        <f>N(N992)+IF(AND('💰 BÁO GIÁ'!$C$27&lt;&gt;"",OR(ISNUMBER(SEARCH('💰 BÁO GIÁ'!$C$27,$A993)),ISNUMBER(SEARCH('💰 BÁO GIÁ'!$C$27,$B993)))),1,0)</f>
        <v>0</v>
      </c>
      <c r="O993" s="1" t="str">
        <f t="shared" si="31"/>
        <v/>
      </c>
    </row>
    <row r="994" customHeight="1" spans="1:15">
      <c r="A994" s="1" t="str">
        <f>IF('🔩 PISTON'!A1038="","",'🔩 PISTON'!A1038)</f>
        <v/>
      </c>
      <c r="B994" s="1" t="str">
        <f>IF('🔩 PISTON'!A1038="","","Piston "&amp;'🔩 PISTON'!U1038)</f>
        <v/>
      </c>
      <c r="C994" s="1" t="str">
        <f>IF('🔩 PISTON'!A1038="","","Piston")</f>
        <v/>
      </c>
      <c r="D994" s="1" t="str">
        <f>IF('🔩 PISTON'!A1038="","",'🔩 PISTON'!L1038)</f>
        <v/>
      </c>
      <c r="E994" s="1" t="str">
        <f>IF('🔩 PISTON'!A1038="","",'🔩 PISTON'!M1038)</f>
        <v/>
      </c>
      <c r="F994" s="1" t="str">
        <f>IF('🔩 PISTON'!A1038="","",'🔩 PISTON'!N1038)</f>
        <v/>
      </c>
      <c r="G994" s="1" t="str">
        <f>IF('🔩 PISTON'!A1038="","",'🔩 PISTON'!O1038)</f>
        <v/>
      </c>
      <c r="H994" s="1" t="str">
        <f>IF('🔩 PISTON'!A1038="","",'🔩 PISTON'!P1038)</f>
        <v/>
      </c>
      <c r="I994" s="1" t="str">
        <f>IF('🔩 PISTON'!A1038="","",'🔩 PISTON'!Q1038)</f>
        <v/>
      </c>
      <c r="J994" s="1" t="str">
        <f>IF('🔩 PISTON'!A1038="","",'🔩 PISTON'!D1038)</f>
        <v/>
      </c>
      <c r="L994" s="1">
        <f>N(L993)+IF(AND('🔎 TRA CỨU NHANH'!$C$2&lt;&gt;"",OR(ISNUMBER(SEARCH('🔎 TRA CỨU NHANH'!$C$2,$A994)),ISNUMBER(SEARCH('🔎 TRA CỨU NHANH'!$C$2,$B994)))),1,0)</f>
        <v>0</v>
      </c>
      <c r="M994" s="1" t="str">
        <f t="shared" si="30"/>
        <v/>
      </c>
      <c r="N994" s="1">
        <f>N(N993)+IF(AND('💰 BÁO GIÁ'!$C$27&lt;&gt;"",OR(ISNUMBER(SEARCH('💰 BÁO GIÁ'!$C$27,$A994)),ISNUMBER(SEARCH('💰 BÁO GIÁ'!$C$27,$B994)))),1,0)</f>
        <v>0</v>
      </c>
      <c r="O994" s="1" t="str">
        <f t="shared" si="31"/>
        <v/>
      </c>
    </row>
    <row r="995" customHeight="1" spans="1:15">
      <c r="A995" s="1" t="str">
        <f>IF('🔩 PISTON'!A1039="","",'🔩 PISTON'!A1039)</f>
        <v/>
      </c>
      <c r="B995" s="1" t="str">
        <f>IF('🔩 PISTON'!A1039="","","Piston "&amp;'🔩 PISTON'!U1039)</f>
        <v/>
      </c>
      <c r="C995" s="1" t="str">
        <f>IF('🔩 PISTON'!A1039="","","Piston")</f>
        <v/>
      </c>
      <c r="D995" s="1" t="str">
        <f>IF('🔩 PISTON'!A1039="","",'🔩 PISTON'!L1039)</f>
        <v/>
      </c>
      <c r="E995" s="1" t="str">
        <f>IF('🔩 PISTON'!A1039="","",'🔩 PISTON'!M1039)</f>
        <v/>
      </c>
      <c r="F995" s="1" t="str">
        <f>IF('🔩 PISTON'!A1039="","",'🔩 PISTON'!N1039)</f>
        <v/>
      </c>
      <c r="G995" s="1" t="str">
        <f>IF('🔩 PISTON'!A1039="","",'🔩 PISTON'!O1039)</f>
        <v/>
      </c>
      <c r="H995" s="1" t="str">
        <f>IF('🔩 PISTON'!A1039="","",'🔩 PISTON'!P1039)</f>
        <v/>
      </c>
      <c r="I995" s="1" t="str">
        <f>IF('🔩 PISTON'!A1039="","",'🔩 PISTON'!Q1039)</f>
        <v/>
      </c>
      <c r="J995" s="1" t="str">
        <f>IF('🔩 PISTON'!A1039="","",'🔩 PISTON'!D1039)</f>
        <v/>
      </c>
      <c r="L995" s="1">
        <f>N(L994)+IF(AND('🔎 TRA CỨU NHANH'!$C$2&lt;&gt;"",OR(ISNUMBER(SEARCH('🔎 TRA CỨU NHANH'!$C$2,$A995)),ISNUMBER(SEARCH('🔎 TRA CỨU NHANH'!$C$2,$B995)))),1,0)</f>
        <v>0</v>
      </c>
      <c r="M995" s="1" t="str">
        <f t="shared" si="30"/>
        <v/>
      </c>
      <c r="N995" s="1">
        <f>N(N994)+IF(AND('💰 BÁO GIÁ'!$C$27&lt;&gt;"",OR(ISNUMBER(SEARCH('💰 BÁO GIÁ'!$C$27,$A995)),ISNUMBER(SEARCH('💰 BÁO GIÁ'!$C$27,$B995)))),1,0)</f>
        <v>0</v>
      </c>
      <c r="O995" s="1" t="str">
        <f t="shared" si="31"/>
        <v/>
      </c>
    </row>
    <row r="996" customHeight="1" spans="1:15">
      <c r="A996" s="1" t="str">
        <f>IF('🔩 PISTON'!A1040="","",'🔩 PISTON'!A1040)</f>
        <v/>
      </c>
      <c r="B996" s="1" t="str">
        <f>IF('🔩 PISTON'!A1040="","","Piston "&amp;'🔩 PISTON'!U1040)</f>
        <v/>
      </c>
      <c r="C996" s="1" t="str">
        <f>IF('🔩 PISTON'!A1040="","","Piston")</f>
        <v/>
      </c>
      <c r="D996" s="1" t="str">
        <f>IF('🔩 PISTON'!A1040="","",'🔩 PISTON'!L1040)</f>
        <v/>
      </c>
      <c r="E996" s="1" t="str">
        <f>IF('🔩 PISTON'!A1040="","",'🔩 PISTON'!M1040)</f>
        <v/>
      </c>
      <c r="F996" s="1" t="str">
        <f>IF('🔩 PISTON'!A1040="","",'🔩 PISTON'!N1040)</f>
        <v/>
      </c>
      <c r="G996" s="1" t="str">
        <f>IF('🔩 PISTON'!A1040="","",'🔩 PISTON'!O1040)</f>
        <v/>
      </c>
      <c r="H996" s="1" t="str">
        <f>IF('🔩 PISTON'!A1040="","",'🔩 PISTON'!P1040)</f>
        <v/>
      </c>
      <c r="I996" s="1" t="str">
        <f>IF('🔩 PISTON'!A1040="","",'🔩 PISTON'!Q1040)</f>
        <v/>
      </c>
      <c r="J996" s="1" t="str">
        <f>IF('🔩 PISTON'!A1040="","",'🔩 PISTON'!D1040)</f>
        <v/>
      </c>
      <c r="L996" s="1">
        <f>N(L995)+IF(AND('🔎 TRA CỨU NHANH'!$C$2&lt;&gt;"",OR(ISNUMBER(SEARCH('🔎 TRA CỨU NHANH'!$C$2,$A996)),ISNUMBER(SEARCH('🔎 TRA CỨU NHANH'!$C$2,$B996)))),1,0)</f>
        <v>0</v>
      </c>
      <c r="M996" s="1" t="str">
        <f t="shared" si="30"/>
        <v/>
      </c>
      <c r="N996" s="1">
        <f>N(N995)+IF(AND('💰 BÁO GIÁ'!$C$27&lt;&gt;"",OR(ISNUMBER(SEARCH('💰 BÁO GIÁ'!$C$27,$A996)),ISNUMBER(SEARCH('💰 BÁO GIÁ'!$C$27,$B996)))),1,0)</f>
        <v>0</v>
      </c>
      <c r="O996" s="1" t="str">
        <f t="shared" si="31"/>
        <v/>
      </c>
    </row>
    <row r="997" customHeight="1" spans="1:15">
      <c r="A997" s="1" t="str">
        <f>IF('🔩 PISTON'!A1041="","",'🔩 PISTON'!A1041)</f>
        <v/>
      </c>
      <c r="B997" s="1" t="str">
        <f>IF('🔩 PISTON'!A1041="","","Piston "&amp;'🔩 PISTON'!U1041)</f>
        <v/>
      </c>
      <c r="C997" s="1" t="str">
        <f>IF('🔩 PISTON'!A1041="","","Piston")</f>
        <v/>
      </c>
      <c r="D997" s="1" t="str">
        <f>IF('🔩 PISTON'!A1041="","",'🔩 PISTON'!L1041)</f>
        <v/>
      </c>
      <c r="E997" s="1" t="str">
        <f>IF('🔩 PISTON'!A1041="","",'🔩 PISTON'!M1041)</f>
        <v/>
      </c>
      <c r="F997" s="1" t="str">
        <f>IF('🔩 PISTON'!A1041="","",'🔩 PISTON'!N1041)</f>
        <v/>
      </c>
      <c r="G997" s="1" t="str">
        <f>IF('🔩 PISTON'!A1041="","",'🔩 PISTON'!O1041)</f>
        <v/>
      </c>
      <c r="H997" s="1" t="str">
        <f>IF('🔩 PISTON'!A1041="","",'🔩 PISTON'!P1041)</f>
        <v/>
      </c>
      <c r="I997" s="1" t="str">
        <f>IF('🔩 PISTON'!A1041="","",'🔩 PISTON'!Q1041)</f>
        <v/>
      </c>
      <c r="J997" s="1" t="str">
        <f>IF('🔩 PISTON'!A1041="","",'🔩 PISTON'!D1041)</f>
        <v/>
      </c>
      <c r="L997" s="1">
        <f>N(L996)+IF(AND('🔎 TRA CỨU NHANH'!$C$2&lt;&gt;"",OR(ISNUMBER(SEARCH('🔎 TRA CỨU NHANH'!$C$2,$A997)),ISNUMBER(SEARCH('🔎 TRA CỨU NHANH'!$C$2,$B997)))),1,0)</f>
        <v>0</v>
      </c>
      <c r="M997" s="1" t="str">
        <f t="shared" si="30"/>
        <v/>
      </c>
      <c r="N997" s="1">
        <f>N(N996)+IF(AND('💰 BÁO GIÁ'!$C$27&lt;&gt;"",OR(ISNUMBER(SEARCH('💰 BÁO GIÁ'!$C$27,$A997)),ISNUMBER(SEARCH('💰 BÁO GIÁ'!$C$27,$B997)))),1,0)</f>
        <v>0</v>
      </c>
      <c r="O997" s="1" t="str">
        <f t="shared" si="31"/>
        <v/>
      </c>
    </row>
    <row r="998" customHeight="1" spans="1:15">
      <c r="A998" s="1" t="str">
        <f>IF('🔩 PISTON'!A1042="","",'🔩 PISTON'!A1042)</f>
        <v/>
      </c>
      <c r="B998" s="1" t="str">
        <f>IF('🔩 PISTON'!A1042="","","Piston "&amp;'🔩 PISTON'!U1042)</f>
        <v/>
      </c>
      <c r="C998" s="1" t="str">
        <f>IF('🔩 PISTON'!A1042="","","Piston")</f>
        <v/>
      </c>
      <c r="D998" s="1" t="str">
        <f>IF('🔩 PISTON'!A1042="","",'🔩 PISTON'!L1042)</f>
        <v/>
      </c>
      <c r="E998" s="1" t="str">
        <f>IF('🔩 PISTON'!A1042="","",'🔩 PISTON'!M1042)</f>
        <v/>
      </c>
      <c r="F998" s="1" t="str">
        <f>IF('🔩 PISTON'!A1042="","",'🔩 PISTON'!N1042)</f>
        <v/>
      </c>
      <c r="G998" s="1" t="str">
        <f>IF('🔩 PISTON'!A1042="","",'🔩 PISTON'!O1042)</f>
        <v/>
      </c>
      <c r="H998" s="1" t="str">
        <f>IF('🔩 PISTON'!A1042="","",'🔩 PISTON'!P1042)</f>
        <v/>
      </c>
      <c r="I998" s="1" t="str">
        <f>IF('🔩 PISTON'!A1042="","",'🔩 PISTON'!Q1042)</f>
        <v/>
      </c>
      <c r="J998" s="1" t="str">
        <f>IF('🔩 PISTON'!A1042="","",'🔩 PISTON'!D1042)</f>
        <v/>
      </c>
      <c r="L998" s="1">
        <f>N(L997)+IF(AND('🔎 TRA CỨU NHANH'!$C$2&lt;&gt;"",OR(ISNUMBER(SEARCH('🔎 TRA CỨU NHANH'!$C$2,$A998)),ISNUMBER(SEARCH('🔎 TRA CỨU NHANH'!$C$2,$B998)))),1,0)</f>
        <v>0</v>
      </c>
      <c r="M998" s="1" t="str">
        <f t="shared" si="30"/>
        <v/>
      </c>
      <c r="N998" s="1">
        <f>N(N997)+IF(AND('💰 BÁO GIÁ'!$C$27&lt;&gt;"",OR(ISNUMBER(SEARCH('💰 BÁO GIÁ'!$C$27,$A998)),ISNUMBER(SEARCH('💰 BÁO GIÁ'!$C$27,$B998)))),1,0)</f>
        <v>0</v>
      </c>
      <c r="O998" s="1" t="str">
        <f t="shared" si="31"/>
        <v/>
      </c>
    </row>
    <row r="999" customHeight="1" spans="1:15">
      <c r="A999" s="1" t="str">
        <f>IF('🔩 PISTON'!A1043="","",'🔩 PISTON'!A1043)</f>
        <v/>
      </c>
      <c r="B999" s="1" t="str">
        <f>IF('🔩 PISTON'!A1043="","","Piston "&amp;'🔩 PISTON'!U1043)</f>
        <v/>
      </c>
      <c r="C999" s="1" t="str">
        <f>IF('🔩 PISTON'!A1043="","","Piston")</f>
        <v/>
      </c>
      <c r="D999" s="1" t="str">
        <f>IF('🔩 PISTON'!A1043="","",'🔩 PISTON'!L1043)</f>
        <v/>
      </c>
      <c r="E999" s="1" t="str">
        <f>IF('🔩 PISTON'!A1043="","",'🔩 PISTON'!M1043)</f>
        <v/>
      </c>
      <c r="F999" s="1" t="str">
        <f>IF('🔩 PISTON'!A1043="","",'🔩 PISTON'!N1043)</f>
        <v/>
      </c>
      <c r="G999" s="1" t="str">
        <f>IF('🔩 PISTON'!A1043="","",'🔩 PISTON'!O1043)</f>
        <v/>
      </c>
      <c r="H999" s="1" t="str">
        <f>IF('🔩 PISTON'!A1043="","",'🔩 PISTON'!P1043)</f>
        <v/>
      </c>
      <c r="I999" s="1" t="str">
        <f>IF('🔩 PISTON'!A1043="","",'🔩 PISTON'!Q1043)</f>
        <v/>
      </c>
      <c r="J999" s="1" t="str">
        <f>IF('🔩 PISTON'!A1043="","",'🔩 PISTON'!D1043)</f>
        <v/>
      </c>
      <c r="L999" s="1">
        <f>N(L998)+IF(AND('🔎 TRA CỨU NHANH'!$C$2&lt;&gt;"",OR(ISNUMBER(SEARCH('🔎 TRA CỨU NHANH'!$C$2,$A999)),ISNUMBER(SEARCH('🔎 TRA CỨU NHANH'!$C$2,$B999)))),1,0)</f>
        <v>0</v>
      </c>
      <c r="M999" s="1" t="str">
        <f t="shared" si="30"/>
        <v/>
      </c>
      <c r="N999" s="1">
        <f>N(N998)+IF(AND('💰 BÁO GIÁ'!$C$27&lt;&gt;"",OR(ISNUMBER(SEARCH('💰 BÁO GIÁ'!$C$27,$A999)),ISNUMBER(SEARCH('💰 BÁO GIÁ'!$C$27,$B999)))),1,0)</f>
        <v>0</v>
      </c>
      <c r="O999" s="1" t="str">
        <f t="shared" si="31"/>
        <v/>
      </c>
    </row>
    <row r="1000" customHeight="1" spans="1:15">
      <c r="A1000" s="1" t="str">
        <f>IF('🔩 PISTON'!A1044="","",'🔩 PISTON'!A1044)</f>
        <v/>
      </c>
      <c r="B1000" s="1" t="str">
        <f>IF('🔩 PISTON'!A1044="","","Piston "&amp;'🔩 PISTON'!U1044)</f>
        <v/>
      </c>
      <c r="C1000" s="1" t="str">
        <f>IF('🔩 PISTON'!A1044="","","Piston")</f>
        <v/>
      </c>
      <c r="D1000" s="1" t="str">
        <f>IF('🔩 PISTON'!A1044="","",'🔩 PISTON'!L1044)</f>
        <v/>
      </c>
      <c r="E1000" s="1" t="str">
        <f>IF('🔩 PISTON'!A1044="","",'🔩 PISTON'!M1044)</f>
        <v/>
      </c>
      <c r="F1000" s="1" t="str">
        <f>IF('🔩 PISTON'!A1044="","",'🔩 PISTON'!N1044)</f>
        <v/>
      </c>
      <c r="G1000" s="1" t="str">
        <f>IF('🔩 PISTON'!A1044="","",'🔩 PISTON'!O1044)</f>
        <v/>
      </c>
      <c r="H1000" s="1" t="str">
        <f>IF('🔩 PISTON'!A1044="","",'🔩 PISTON'!P1044)</f>
        <v/>
      </c>
      <c r="I1000" s="1" t="str">
        <f>IF('🔩 PISTON'!A1044="","",'🔩 PISTON'!Q1044)</f>
        <v/>
      </c>
      <c r="J1000" s="1" t="str">
        <f>IF('🔩 PISTON'!A1044="","",'🔩 PISTON'!D1044)</f>
        <v/>
      </c>
      <c r="L1000" s="1">
        <f>N(L999)+IF(AND('🔎 TRA CỨU NHANH'!$C$2&lt;&gt;"",OR(ISNUMBER(SEARCH('🔎 TRA CỨU NHANH'!$C$2,$A1000)),ISNUMBER(SEARCH('🔎 TRA CỨU NHANH'!$C$2,$B1000)))),1,0)</f>
        <v>0</v>
      </c>
      <c r="M1000" s="1" t="str">
        <f t="shared" si="30"/>
        <v/>
      </c>
      <c r="N1000" s="1">
        <f>N(N999)+IF(AND('💰 BÁO GIÁ'!$C$27&lt;&gt;"",OR(ISNUMBER(SEARCH('💰 BÁO GIÁ'!$C$27,$A1000)),ISNUMBER(SEARCH('💰 BÁO GIÁ'!$C$27,$B1000)))),1,0)</f>
        <v>0</v>
      </c>
      <c r="O1000" s="1" t="str">
        <f t="shared" si="31"/>
        <v/>
      </c>
    </row>
    <row r="1001" customHeight="1" spans="1:15">
      <c r="A1001" s="1" t="str">
        <f>IF('🔩 PISTON'!A1045="","",'🔩 PISTON'!A1045)</f>
        <v/>
      </c>
      <c r="B1001" s="1" t="str">
        <f>IF('🔩 PISTON'!A1045="","","Piston "&amp;'🔩 PISTON'!U1045)</f>
        <v/>
      </c>
      <c r="C1001" s="1" t="str">
        <f>IF('🔩 PISTON'!A1045="","","Piston")</f>
        <v/>
      </c>
      <c r="D1001" s="1" t="str">
        <f>IF('🔩 PISTON'!A1045="","",'🔩 PISTON'!L1045)</f>
        <v/>
      </c>
      <c r="E1001" s="1" t="str">
        <f>IF('🔩 PISTON'!A1045="","",'🔩 PISTON'!M1045)</f>
        <v/>
      </c>
      <c r="F1001" s="1" t="str">
        <f>IF('🔩 PISTON'!A1045="","",'🔩 PISTON'!N1045)</f>
        <v/>
      </c>
      <c r="G1001" s="1" t="str">
        <f>IF('🔩 PISTON'!A1045="","",'🔩 PISTON'!O1045)</f>
        <v/>
      </c>
      <c r="H1001" s="1" t="str">
        <f>IF('🔩 PISTON'!A1045="","",'🔩 PISTON'!P1045)</f>
        <v/>
      </c>
      <c r="I1001" s="1" t="str">
        <f>IF('🔩 PISTON'!A1045="","",'🔩 PISTON'!Q1045)</f>
        <v/>
      </c>
      <c r="J1001" s="1" t="str">
        <f>IF('🔩 PISTON'!A1045="","",'🔩 PISTON'!D1045)</f>
        <v/>
      </c>
      <c r="L1001" s="1">
        <f>N(L1000)+IF(AND('🔎 TRA CỨU NHANH'!$C$2&lt;&gt;"",OR(ISNUMBER(SEARCH('🔎 TRA CỨU NHANH'!$C$2,$A1001)),ISNUMBER(SEARCH('🔎 TRA CỨU NHANH'!$C$2,$B1001)))),1,0)</f>
        <v>0</v>
      </c>
      <c r="M1001" s="1" t="str">
        <f t="shared" si="30"/>
        <v/>
      </c>
      <c r="N1001" s="1">
        <f>N(N1000)+IF(AND('💰 BÁO GIÁ'!$C$27&lt;&gt;"",OR(ISNUMBER(SEARCH('💰 BÁO GIÁ'!$C$27,$A1001)),ISNUMBER(SEARCH('💰 BÁO GIÁ'!$C$27,$B1001)))),1,0)</f>
        <v>0</v>
      </c>
      <c r="O1001" s="1" t="str">
        <f t="shared" si="31"/>
        <v/>
      </c>
    </row>
    <row r="1002" customHeight="1" spans="1:15">
      <c r="A1002" s="1" t="str">
        <f>IF('🔩 PISTON'!A1046="","",'🔩 PISTON'!A1046)</f>
        <v/>
      </c>
      <c r="B1002" s="1" t="str">
        <f>IF('🔩 PISTON'!A1046="","","Piston "&amp;'🔩 PISTON'!U1046)</f>
        <v/>
      </c>
      <c r="C1002" s="1" t="str">
        <f>IF('🔩 PISTON'!A1046="","","Piston")</f>
        <v/>
      </c>
      <c r="D1002" s="1" t="str">
        <f>IF('🔩 PISTON'!A1046="","",'🔩 PISTON'!L1046)</f>
        <v/>
      </c>
      <c r="E1002" s="1" t="str">
        <f>IF('🔩 PISTON'!A1046="","",'🔩 PISTON'!M1046)</f>
        <v/>
      </c>
      <c r="F1002" s="1" t="str">
        <f>IF('🔩 PISTON'!A1046="","",'🔩 PISTON'!N1046)</f>
        <v/>
      </c>
      <c r="G1002" s="1" t="str">
        <f>IF('🔩 PISTON'!A1046="","",'🔩 PISTON'!O1046)</f>
        <v/>
      </c>
      <c r="H1002" s="1" t="str">
        <f>IF('🔩 PISTON'!A1046="","",'🔩 PISTON'!P1046)</f>
        <v/>
      </c>
      <c r="I1002" s="1" t="str">
        <f>IF('🔩 PISTON'!A1046="","",'🔩 PISTON'!Q1046)</f>
        <v/>
      </c>
      <c r="J1002" s="1" t="str">
        <f>IF('🔩 PISTON'!A1046="","",'🔩 PISTON'!D1046)</f>
        <v/>
      </c>
      <c r="L1002" s="1">
        <f>N(L1001)+IF(AND('🔎 TRA CỨU NHANH'!$C$2&lt;&gt;"",OR(ISNUMBER(SEARCH('🔎 TRA CỨU NHANH'!$C$2,$A1002)),ISNUMBER(SEARCH('🔎 TRA CỨU NHANH'!$C$2,$B1002)))),1,0)</f>
        <v>0</v>
      </c>
      <c r="M1002" s="1" t="str">
        <f t="shared" si="30"/>
        <v/>
      </c>
      <c r="N1002" s="1">
        <f>N(N1001)+IF(AND('💰 BÁO GIÁ'!$C$27&lt;&gt;"",OR(ISNUMBER(SEARCH('💰 BÁO GIÁ'!$C$27,$A1002)),ISNUMBER(SEARCH('💰 BÁO GIÁ'!$C$27,$B1002)))),1,0)</f>
        <v>0</v>
      </c>
      <c r="O1002" s="1" t="str">
        <f t="shared" si="31"/>
        <v/>
      </c>
    </row>
    <row r="1003" customHeight="1" spans="1:15">
      <c r="A1003" s="1" t="str">
        <f>IF('🔩 PISTON'!A1047="","",'🔩 PISTON'!A1047)</f>
        <v/>
      </c>
      <c r="B1003" s="1" t="str">
        <f>IF('🔩 PISTON'!A1047="","","Piston "&amp;'🔩 PISTON'!U1047)</f>
        <v/>
      </c>
      <c r="C1003" s="1" t="str">
        <f>IF('🔩 PISTON'!A1047="","","Piston")</f>
        <v/>
      </c>
      <c r="D1003" s="1" t="str">
        <f>IF('🔩 PISTON'!A1047="","",'🔩 PISTON'!L1047)</f>
        <v/>
      </c>
      <c r="E1003" s="1" t="str">
        <f>IF('🔩 PISTON'!A1047="","",'🔩 PISTON'!M1047)</f>
        <v/>
      </c>
      <c r="F1003" s="1" t="str">
        <f>IF('🔩 PISTON'!A1047="","",'🔩 PISTON'!N1047)</f>
        <v/>
      </c>
      <c r="G1003" s="1" t="str">
        <f>IF('🔩 PISTON'!A1047="","",'🔩 PISTON'!O1047)</f>
        <v/>
      </c>
      <c r="H1003" s="1" t="str">
        <f>IF('🔩 PISTON'!A1047="","",'🔩 PISTON'!P1047)</f>
        <v/>
      </c>
      <c r="I1003" s="1" t="str">
        <f>IF('🔩 PISTON'!A1047="","",'🔩 PISTON'!Q1047)</f>
        <v/>
      </c>
      <c r="J1003" s="1" t="str">
        <f>IF('🔩 PISTON'!A1047="","",'🔩 PISTON'!D1047)</f>
        <v/>
      </c>
      <c r="L1003" s="1">
        <f>N(L1002)+IF(AND('🔎 TRA CỨU NHANH'!$C$2&lt;&gt;"",OR(ISNUMBER(SEARCH('🔎 TRA CỨU NHANH'!$C$2,$A1003)),ISNUMBER(SEARCH('🔎 TRA CỨU NHANH'!$C$2,$B1003)))),1,0)</f>
        <v>0</v>
      </c>
      <c r="M1003" s="1" t="str">
        <f t="shared" si="30"/>
        <v/>
      </c>
      <c r="N1003" s="1">
        <f>N(N1002)+IF(AND('💰 BÁO GIÁ'!$C$27&lt;&gt;"",OR(ISNUMBER(SEARCH('💰 BÁO GIÁ'!$C$27,$A1003)),ISNUMBER(SEARCH('💰 BÁO GIÁ'!$C$27,$B1003)))),1,0)</f>
        <v>0</v>
      </c>
      <c r="O1003" s="1" t="str">
        <f t="shared" si="31"/>
        <v/>
      </c>
    </row>
    <row r="1004" customHeight="1" spans="1:15">
      <c r="A1004" s="1" t="str">
        <f>IF('🔩 PISTON'!A1048="","",'🔩 PISTON'!A1048)</f>
        <v/>
      </c>
      <c r="B1004" s="1" t="str">
        <f>IF('🔩 PISTON'!A1048="","","Piston "&amp;'🔩 PISTON'!U1048)</f>
        <v/>
      </c>
      <c r="C1004" s="1" t="str">
        <f>IF('🔩 PISTON'!A1048="","","Piston")</f>
        <v/>
      </c>
      <c r="D1004" s="1" t="str">
        <f>IF('🔩 PISTON'!A1048="","",'🔩 PISTON'!L1048)</f>
        <v/>
      </c>
      <c r="E1004" s="1" t="str">
        <f>IF('🔩 PISTON'!A1048="","",'🔩 PISTON'!M1048)</f>
        <v/>
      </c>
      <c r="F1004" s="1" t="str">
        <f>IF('🔩 PISTON'!A1048="","",'🔩 PISTON'!N1048)</f>
        <v/>
      </c>
      <c r="G1004" s="1" t="str">
        <f>IF('🔩 PISTON'!A1048="","",'🔩 PISTON'!O1048)</f>
        <v/>
      </c>
      <c r="H1004" s="1" t="str">
        <f>IF('🔩 PISTON'!A1048="","",'🔩 PISTON'!P1048)</f>
        <v/>
      </c>
      <c r="I1004" s="1" t="str">
        <f>IF('🔩 PISTON'!A1048="","",'🔩 PISTON'!Q1048)</f>
        <v/>
      </c>
      <c r="J1004" s="1" t="str">
        <f>IF('🔩 PISTON'!A1048="","",'🔩 PISTON'!D1048)</f>
        <v/>
      </c>
      <c r="L1004" s="1">
        <f>N(L1003)+IF(AND('🔎 TRA CỨU NHANH'!$C$2&lt;&gt;"",OR(ISNUMBER(SEARCH('🔎 TRA CỨU NHANH'!$C$2,$A1004)),ISNUMBER(SEARCH('🔎 TRA CỨU NHANH'!$C$2,$B1004)))),1,0)</f>
        <v>0</v>
      </c>
      <c r="M1004" s="1" t="str">
        <f t="shared" si="30"/>
        <v/>
      </c>
      <c r="N1004" s="1">
        <f>N(N1003)+IF(AND('💰 BÁO GIÁ'!$C$27&lt;&gt;"",OR(ISNUMBER(SEARCH('💰 BÁO GIÁ'!$C$27,$A1004)),ISNUMBER(SEARCH('💰 BÁO GIÁ'!$C$27,$B1004)))),1,0)</f>
        <v>0</v>
      </c>
      <c r="O1004" s="1" t="str">
        <f t="shared" si="31"/>
        <v/>
      </c>
    </row>
    <row r="1005" customHeight="1" spans="1:15">
      <c r="A1005" s="1" t="str">
        <f>IF('🔩 PISTON'!A1049="","",'🔩 PISTON'!A1049)</f>
        <v/>
      </c>
      <c r="B1005" s="1" t="str">
        <f>IF('🔩 PISTON'!A1049="","","Piston "&amp;'🔩 PISTON'!U1049)</f>
        <v/>
      </c>
      <c r="C1005" s="1" t="str">
        <f>IF('🔩 PISTON'!A1049="","","Piston")</f>
        <v/>
      </c>
      <c r="D1005" s="1" t="str">
        <f>IF('🔩 PISTON'!A1049="","",'🔩 PISTON'!L1049)</f>
        <v/>
      </c>
      <c r="E1005" s="1" t="str">
        <f>IF('🔩 PISTON'!A1049="","",'🔩 PISTON'!M1049)</f>
        <v/>
      </c>
      <c r="F1005" s="1" t="str">
        <f>IF('🔩 PISTON'!A1049="","",'🔩 PISTON'!N1049)</f>
        <v/>
      </c>
      <c r="G1005" s="1" t="str">
        <f>IF('🔩 PISTON'!A1049="","",'🔩 PISTON'!O1049)</f>
        <v/>
      </c>
      <c r="H1005" s="1" t="str">
        <f>IF('🔩 PISTON'!A1049="","",'🔩 PISTON'!P1049)</f>
        <v/>
      </c>
      <c r="I1005" s="1" t="str">
        <f>IF('🔩 PISTON'!A1049="","",'🔩 PISTON'!Q1049)</f>
        <v/>
      </c>
      <c r="J1005" s="1" t="str">
        <f>IF('🔩 PISTON'!A1049="","",'🔩 PISTON'!D1049)</f>
        <v/>
      </c>
      <c r="L1005" s="1">
        <f>N(L1004)+IF(AND('🔎 TRA CỨU NHANH'!$C$2&lt;&gt;"",OR(ISNUMBER(SEARCH('🔎 TRA CỨU NHANH'!$C$2,$A1005)),ISNUMBER(SEARCH('🔎 TRA CỨU NHANH'!$C$2,$B1005)))),1,0)</f>
        <v>0</v>
      </c>
      <c r="M1005" s="1" t="str">
        <f t="shared" si="30"/>
        <v/>
      </c>
      <c r="N1005" s="1">
        <f>N(N1004)+IF(AND('💰 BÁO GIÁ'!$C$27&lt;&gt;"",OR(ISNUMBER(SEARCH('💰 BÁO GIÁ'!$C$27,$A1005)),ISNUMBER(SEARCH('💰 BÁO GIÁ'!$C$27,$B1005)))),1,0)</f>
        <v>0</v>
      </c>
      <c r="O1005" s="1" t="str">
        <f t="shared" si="31"/>
        <v/>
      </c>
    </row>
    <row r="1006" customHeight="1" spans="1:15">
      <c r="A1006" s="1" t="str">
        <f>IF('🔩 PISTON'!A1050="","",'🔩 PISTON'!A1050)</f>
        <v/>
      </c>
      <c r="B1006" s="1" t="str">
        <f>IF('🔩 PISTON'!A1050="","","Piston "&amp;'🔩 PISTON'!U1050)</f>
        <v/>
      </c>
      <c r="C1006" s="1" t="str">
        <f>IF('🔩 PISTON'!A1050="","","Piston")</f>
        <v/>
      </c>
      <c r="D1006" s="1" t="str">
        <f>IF('🔩 PISTON'!A1050="","",'🔩 PISTON'!L1050)</f>
        <v/>
      </c>
      <c r="E1006" s="1" t="str">
        <f>IF('🔩 PISTON'!A1050="","",'🔩 PISTON'!M1050)</f>
        <v/>
      </c>
      <c r="F1006" s="1" t="str">
        <f>IF('🔩 PISTON'!A1050="","",'🔩 PISTON'!N1050)</f>
        <v/>
      </c>
      <c r="G1006" s="1" t="str">
        <f>IF('🔩 PISTON'!A1050="","",'🔩 PISTON'!O1050)</f>
        <v/>
      </c>
      <c r="H1006" s="1" t="str">
        <f>IF('🔩 PISTON'!A1050="","",'🔩 PISTON'!P1050)</f>
        <v/>
      </c>
      <c r="I1006" s="1" t="str">
        <f>IF('🔩 PISTON'!A1050="","",'🔩 PISTON'!Q1050)</f>
        <v/>
      </c>
      <c r="J1006" s="1" t="str">
        <f>IF('🔩 PISTON'!A1050="","",'🔩 PISTON'!D1050)</f>
        <v/>
      </c>
      <c r="L1006" s="1">
        <f>N(L1005)+IF(AND('🔎 TRA CỨU NHANH'!$C$2&lt;&gt;"",OR(ISNUMBER(SEARCH('🔎 TRA CỨU NHANH'!$C$2,$A1006)),ISNUMBER(SEARCH('🔎 TRA CỨU NHANH'!$C$2,$B1006)))),1,0)</f>
        <v>0</v>
      </c>
      <c r="M1006" s="1" t="str">
        <f t="shared" si="30"/>
        <v/>
      </c>
      <c r="N1006" s="1">
        <f>N(N1005)+IF(AND('💰 BÁO GIÁ'!$C$27&lt;&gt;"",OR(ISNUMBER(SEARCH('💰 BÁO GIÁ'!$C$27,$A1006)),ISNUMBER(SEARCH('💰 BÁO GIÁ'!$C$27,$B1006)))),1,0)</f>
        <v>0</v>
      </c>
      <c r="O1006" s="1" t="str">
        <f t="shared" si="31"/>
        <v/>
      </c>
    </row>
    <row r="1007" customHeight="1" spans="1:15">
      <c r="A1007" s="1" t="str">
        <f>IF('🔩 PISTON'!A1051="","",'🔩 PISTON'!A1051)</f>
        <v/>
      </c>
      <c r="B1007" s="1" t="str">
        <f>IF('🔩 PISTON'!A1051="","","Piston "&amp;'🔩 PISTON'!U1051)</f>
        <v/>
      </c>
      <c r="C1007" s="1" t="str">
        <f>IF('🔩 PISTON'!A1051="","","Piston")</f>
        <v/>
      </c>
      <c r="D1007" s="1" t="str">
        <f>IF('🔩 PISTON'!A1051="","",'🔩 PISTON'!L1051)</f>
        <v/>
      </c>
      <c r="E1007" s="1" t="str">
        <f>IF('🔩 PISTON'!A1051="","",'🔩 PISTON'!M1051)</f>
        <v/>
      </c>
      <c r="F1007" s="1" t="str">
        <f>IF('🔩 PISTON'!A1051="","",'🔩 PISTON'!N1051)</f>
        <v/>
      </c>
      <c r="G1007" s="1" t="str">
        <f>IF('🔩 PISTON'!A1051="","",'🔩 PISTON'!O1051)</f>
        <v/>
      </c>
      <c r="H1007" s="1" t="str">
        <f>IF('🔩 PISTON'!A1051="","",'🔩 PISTON'!P1051)</f>
        <v/>
      </c>
      <c r="I1007" s="1" t="str">
        <f>IF('🔩 PISTON'!A1051="","",'🔩 PISTON'!Q1051)</f>
        <v/>
      </c>
      <c r="J1007" s="1" t="str">
        <f>IF('🔩 PISTON'!A1051="","",'🔩 PISTON'!D1051)</f>
        <v/>
      </c>
      <c r="L1007" s="1">
        <f>N(L1006)+IF(AND('🔎 TRA CỨU NHANH'!$C$2&lt;&gt;"",OR(ISNUMBER(SEARCH('🔎 TRA CỨU NHANH'!$C$2,$A1007)),ISNUMBER(SEARCH('🔎 TRA CỨU NHANH'!$C$2,$B1007)))),1,0)</f>
        <v>0</v>
      </c>
      <c r="M1007" s="1" t="str">
        <f t="shared" si="30"/>
        <v/>
      </c>
      <c r="N1007" s="1">
        <f>N(N1006)+IF(AND('💰 BÁO GIÁ'!$C$27&lt;&gt;"",OR(ISNUMBER(SEARCH('💰 BÁO GIÁ'!$C$27,$A1007)),ISNUMBER(SEARCH('💰 BÁO GIÁ'!$C$27,$B1007)))),1,0)</f>
        <v>0</v>
      </c>
      <c r="O1007" s="1" t="str">
        <f t="shared" si="31"/>
        <v/>
      </c>
    </row>
    <row r="1008" customHeight="1" spans="1:15">
      <c r="A1008" s="1" t="str">
        <f>IF('🔩 PISTON'!A1052="","",'🔩 PISTON'!A1052)</f>
        <v/>
      </c>
      <c r="B1008" s="1" t="str">
        <f>IF('🔩 PISTON'!A1052="","","Piston "&amp;'🔩 PISTON'!U1052)</f>
        <v/>
      </c>
      <c r="C1008" s="1" t="str">
        <f>IF('🔩 PISTON'!A1052="","","Piston")</f>
        <v/>
      </c>
      <c r="D1008" s="1" t="str">
        <f>IF('🔩 PISTON'!A1052="","",'🔩 PISTON'!L1052)</f>
        <v/>
      </c>
      <c r="E1008" s="1" t="str">
        <f>IF('🔩 PISTON'!A1052="","",'🔩 PISTON'!M1052)</f>
        <v/>
      </c>
      <c r="F1008" s="1" t="str">
        <f>IF('🔩 PISTON'!A1052="","",'🔩 PISTON'!N1052)</f>
        <v/>
      </c>
      <c r="G1008" s="1" t="str">
        <f>IF('🔩 PISTON'!A1052="","",'🔩 PISTON'!O1052)</f>
        <v/>
      </c>
      <c r="H1008" s="1" t="str">
        <f>IF('🔩 PISTON'!A1052="","",'🔩 PISTON'!P1052)</f>
        <v/>
      </c>
      <c r="I1008" s="1" t="str">
        <f>IF('🔩 PISTON'!A1052="","",'🔩 PISTON'!Q1052)</f>
        <v/>
      </c>
      <c r="J1008" s="1" t="str">
        <f>IF('🔩 PISTON'!A1052="","",'🔩 PISTON'!D1052)</f>
        <v/>
      </c>
      <c r="L1008" s="1">
        <f>N(L1007)+IF(AND('🔎 TRA CỨU NHANH'!$C$2&lt;&gt;"",OR(ISNUMBER(SEARCH('🔎 TRA CỨU NHANH'!$C$2,$A1008)),ISNUMBER(SEARCH('🔎 TRA CỨU NHANH'!$C$2,$B1008)))),1,0)</f>
        <v>0</v>
      </c>
      <c r="M1008" s="1" t="str">
        <f t="shared" si="30"/>
        <v/>
      </c>
      <c r="N1008" s="1">
        <f>N(N1007)+IF(AND('💰 BÁO GIÁ'!$C$27&lt;&gt;"",OR(ISNUMBER(SEARCH('💰 BÁO GIÁ'!$C$27,$A1008)),ISNUMBER(SEARCH('💰 BÁO GIÁ'!$C$27,$B1008)))),1,0)</f>
        <v>0</v>
      </c>
      <c r="O1008" s="1" t="str">
        <f t="shared" si="31"/>
        <v/>
      </c>
    </row>
    <row r="1009" customHeight="1" spans="1:15">
      <c r="A1009" s="1" t="str">
        <f>IF('🔩 PISTON'!A1053="","",'🔩 PISTON'!A1053)</f>
        <v/>
      </c>
      <c r="B1009" s="1" t="str">
        <f>IF('🔩 PISTON'!A1053="","","Piston "&amp;'🔩 PISTON'!U1053)</f>
        <v/>
      </c>
      <c r="C1009" s="1" t="str">
        <f>IF('🔩 PISTON'!A1053="","","Piston")</f>
        <v/>
      </c>
      <c r="D1009" s="1" t="str">
        <f>IF('🔩 PISTON'!A1053="","",'🔩 PISTON'!L1053)</f>
        <v/>
      </c>
      <c r="E1009" s="1" t="str">
        <f>IF('🔩 PISTON'!A1053="","",'🔩 PISTON'!M1053)</f>
        <v/>
      </c>
      <c r="F1009" s="1" t="str">
        <f>IF('🔩 PISTON'!A1053="","",'🔩 PISTON'!N1053)</f>
        <v/>
      </c>
      <c r="G1009" s="1" t="str">
        <f>IF('🔩 PISTON'!A1053="","",'🔩 PISTON'!O1053)</f>
        <v/>
      </c>
      <c r="H1009" s="1" t="str">
        <f>IF('🔩 PISTON'!A1053="","",'🔩 PISTON'!P1053)</f>
        <v/>
      </c>
      <c r="I1009" s="1" t="str">
        <f>IF('🔩 PISTON'!A1053="","",'🔩 PISTON'!Q1053)</f>
        <v/>
      </c>
      <c r="J1009" s="1" t="str">
        <f>IF('🔩 PISTON'!A1053="","",'🔩 PISTON'!D1053)</f>
        <v/>
      </c>
      <c r="L1009" s="1">
        <f>N(L1008)+IF(AND('🔎 TRA CỨU NHANH'!$C$2&lt;&gt;"",OR(ISNUMBER(SEARCH('🔎 TRA CỨU NHANH'!$C$2,$A1009)),ISNUMBER(SEARCH('🔎 TRA CỨU NHANH'!$C$2,$B1009)))),1,0)</f>
        <v>0</v>
      </c>
      <c r="M1009" s="1" t="str">
        <f t="shared" si="30"/>
        <v/>
      </c>
      <c r="N1009" s="1">
        <f>N(N1008)+IF(AND('💰 BÁO GIÁ'!$C$27&lt;&gt;"",OR(ISNUMBER(SEARCH('💰 BÁO GIÁ'!$C$27,$A1009)),ISNUMBER(SEARCH('💰 BÁO GIÁ'!$C$27,$B1009)))),1,0)</f>
        <v>0</v>
      </c>
      <c r="O1009" s="1" t="str">
        <f t="shared" si="31"/>
        <v/>
      </c>
    </row>
    <row r="1010" customHeight="1" spans="1:15">
      <c r="A1010" s="1" t="str">
        <f>IF('🔩 PISTON'!A1054="","",'🔩 PISTON'!A1054)</f>
        <v/>
      </c>
      <c r="B1010" s="1" t="str">
        <f>IF('🔩 PISTON'!A1054="","","Piston "&amp;'🔩 PISTON'!U1054)</f>
        <v/>
      </c>
      <c r="C1010" s="1" t="str">
        <f>IF('🔩 PISTON'!A1054="","","Piston")</f>
        <v/>
      </c>
      <c r="D1010" s="1" t="str">
        <f>IF('🔩 PISTON'!A1054="","",'🔩 PISTON'!L1054)</f>
        <v/>
      </c>
      <c r="E1010" s="1" t="str">
        <f>IF('🔩 PISTON'!A1054="","",'🔩 PISTON'!M1054)</f>
        <v/>
      </c>
      <c r="F1010" s="1" t="str">
        <f>IF('🔩 PISTON'!A1054="","",'🔩 PISTON'!N1054)</f>
        <v/>
      </c>
      <c r="G1010" s="1" t="str">
        <f>IF('🔩 PISTON'!A1054="","",'🔩 PISTON'!O1054)</f>
        <v/>
      </c>
      <c r="H1010" s="1" t="str">
        <f>IF('🔩 PISTON'!A1054="","",'🔩 PISTON'!P1054)</f>
        <v/>
      </c>
      <c r="I1010" s="1" t="str">
        <f>IF('🔩 PISTON'!A1054="","",'🔩 PISTON'!Q1054)</f>
        <v/>
      </c>
      <c r="J1010" s="1" t="str">
        <f>IF('🔩 PISTON'!A1054="","",'🔩 PISTON'!D1054)</f>
        <v/>
      </c>
      <c r="L1010" s="1">
        <f>N(L1009)+IF(AND('🔎 TRA CỨU NHANH'!$C$2&lt;&gt;"",OR(ISNUMBER(SEARCH('🔎 TRA CỨU NHANH'!$C$2,$A1010)),ISNUMBER(SEARCH('🔎 TRA CỨU NHANH'!$C$2,$B1010)))),1,0)</f>
        <v>0</v>
      </c>
      <c r="M1010" s="1" t="str">
        <f t="shared" si="30"/>
        <v/>
      </c>
      <c r="N1010" s="1">
        <f>N(N1009)+IF(AND('💰 BÁO GIÁ'!$C$27&lt;&gt;"",OR(ISNUMBER(SEARCH('💰 BÁO GIÁ'!$C$27,$A1010)),ISNUMBER(SEARCH('💰 BÁO GIÁ'!$C$27,$B1010)))),1,0)</f>
        <v>0</v>
      </c>
      <c r="O1010" s="1" t="str">
        <f t="shared" si="31"/>
        <v/>
      </c>
    </row>
    <row r="1011" customHeight="1" spans="1:15">
      <c r="A1011" s="1" t="str">
        <f>IF('🔩 PISTON'!A1055="","",'🔩 PISTON'!A1055)</f>
        <v/>
      </c>
      <c r="B1011" s="1" t="str">
        <f>IF('🔩 PISTON'!A1055="","","Piston "&amp;'🔩 PISTON'!U1055)</f>
        <v/>
      </c>
      <c r="C1011" s="1" t="str">
        <f>IF('🔩 PISTON'!A1055="","","Piston")</f>
        <v/>
      </c>
      <c r="D1011" s="1" t="str">
        <f>IF('🔩 PISTON'!A1055="","",'🔩 PISTON'!L1055)</f>
        <v/>
      </c>
      <c r="E1011" s="1" t="str">
        <f>IF('🔩 PISTON'!A1055="","",'🔩 PISTON'!M1055)</f>
        <v/>
      </c>
      <c r="F1011" s="1" t="str">
        <f>IF('🔩 PISTON'!A1055="","",'🔩 PISTON'!N1055)</f>
        <v/>
      </c>
      <c r="G1011" s="1" t="str">
        <f>IF('🔩 PISTON'!A1055="","",'🔩 PISTON'!O1055)</f>
        <v/>
      </c>
      <c r="H1011" s="1" t="str">
        <f>IF('🔩 PISTON'!A1055="","",'🔩 PISTON'!P1055)</f>
        <v/>
      </c>
      <c r="I1011" s="1" t="str">
        <f>IF('🔩 PISTON'!A1055="","",'🔩 PISTON'!Q1055)</f>
        <v/>
      </c>
      <c r="J1011" s="1" t="str">
        <f>IF('🔩 PISTON'!A1055="","",'🔩 PISTON'!D1055)</f>
        <v/>
      </c>
      <c r="L1011" s="1">
        <f>N(L1010)+IF(AND('🔎 TRA CỨU NHANH'!$C$2&lt;&gt;"",OR(ISNUMBER(SEARCH('🔎 TRA CỨU NHANH'!$C$2,$A1011)),ISNUMBER(SEARCH('🔎 TRA CỨU NHANH'!$C$2,$B1011)))),1,0)</f>
        <v>0</v>
      </c>
      <c r="M1011" s="1" t="str">
        <f t="shared" si="30"/>
        <v/>
      </c>
      <c r="N1011" s="1">
        <f>N(N1010)+IF(AND('💰 BÁO GIÁ'!$C$27&lt;&gt;"",OR(ISNUMBER(SEARCH('💰 BÁO GIÁ'!$C$27,$A1011)),ISNUMBER(SEARCH('💰 BÁO GIÁ'!$C$27,$B1011)))),1,0)</f>
        <v>0</v>
      </c>
      <c r="O1011" s="1" t="str">
        <f t="shared" si="31"/>
        <v/>
      </c>
    </row>
    <row r="1012" customHeight="1" spans="1:15">
      <c r="A1012" s="1" t="str">
        <f>IF('🔩 PISTON'!A1056="","",'🔩 PISTON'!A1056)</f>
        <v/>
      </c>
      <c r="B1012" s="1" t="str">
        <f>IF('🔩 PISTON'!A1056="","","Piston "&amp;'🔩 PISTON'!U1056)</f>
        <v/>
      </c>
      <c r="C1012" s="1" t="str">
        <f>IF('🔩 PISTON'!A1056="","","Piston")</f>
        <v/>
      </c>
      <c r="D1012" s="1" t="str">
        <f>IF('🔩 PISTON'!A1056="","",'🔩 PISTON'!L1056)</f>
        <v/>
      </c>
      <c r="E1012" s="1" t="str">
        <f>IF('🔩 PISTON'!A1056="","",'🔩 PISTON'!M1056)</f>
        <v/>
      </c>
      <c r="F1012" s="1" t="str">
        <f>IF('🔩 PISTON'!A1056="","",'🔩 PISTON'!N1056)</f>
        <v/>
      </c>
      <c r="G1012" s="1" t="str">
        <f>IF('🔩 PISTON'!A1056="","",'🔩 PISTON'!O1056)</f>
        <v/>
      </c>
      <c r="H1012" s="1" t="str">
        <f>IF('🔩 PISTON'!A1056="","",'🔩 PISTON'!P1056)</f>
        <v/>
      </c>
      <c r="I1012" s="1" t="str">
        <f>IF('🔩 PISTON'!A1056="","",'🔩 PISTON'!Q1056)</f>
        <v/>
      </c>
      <c r="J1012" s="1" t="str">
        <f>IF('🔩 PISTON'!A1056="","",'🔩 PISTON'!D1056)</f>
        <v/>
      </c>
      <c r="L1012" s="1">
        <f>N(L1011)+IF(AND('🔎 TRA CỨU NHANH'!$C$2&lt;&gt;"",OR(ISNUMBER(SEARCH('🔎 TRA CỨU NHANH'!$C$2,$A1012)),ISNUMBER(SEARCH('🔎 TRA CỨU NHANH'!$C$2,$B1012)))),1,0)</f>
        <v>0</v>
      </c>
      <c r="M1012" s="1" t="str">
        <f t="shared" si="30"/>
        <v/>
      </c>
      <c r="N1012" s="1">
        <f>N(N1011)+IF(AND('💰 BÁO GIÁ'!$C$27&lt;&gt;"",OR(ISNUMBER(SEARCH('💰 BÁO GIÁ'!$C$27,$A1012)),ISNUMBER(SEARCH('💰 BÁO GIÁ'!$C$27,$B1012)))),1,0)</f>
        <v>0</v>
      </c>
      <c r="O1012" s="1" t="str">
        <f t="shared" si="31"/>
        <v/>
      </c>
    </row>
    <row r="1013" customHeight="1" spans="1:15">
      <c r="A1013" s="1" t="str">
        <f>IF('🔩 PISTON'!A1057="","",'🔩 PISTON'!A1057)</f>
        <v/>
      </c>
      <c r="B1013" s="1" t="str">
        <f>IF('🔩 PISTON'!A1057="","","Piston "&amp;'🔩 PISTON'!U1057)</f>
        <v/>
      </c>
      <c r="C1013" s="1" t="str">
        <f>IF('🔩 PISTON'!A1057="","","Piston")</f>
        <v/>
      </c>
      <c r="D1013" s="1" t="str">
        <f>IF('🔩 PISTON'!A1057="","",'🔩 PISTON'!L1057)</f>
        <v/>
      </c>
      <c r="E1013" s="1" t="str">
        <f>IF('🔩 PISTON'!A1057="","",'🔩 PISTON'!M1057)</f>
        <v/>
      </c>
      <c r="F1013" s="1" t="str">
        <f>IF('🔩 PISTON'!A1057="","",'🔩 PISTON'!N1057)</f>
        <v/>
      </c>
      <c r="G1013" s="1" t="str">
        <f>IF('🔩 PISTON'!A1057="","",'🔩 PISTON'!O1057)</f>
        <v/>
      </c>
      <c r="H1013" s="1" t="str">
        <f>IF('🔩 PISTON'!A1057="","",'🔩 PISTON'!P1057)</f>
        <v/>
      </c>
      <c r="I1013" s="1" t="str">
        <f>IF('🔩 PISTON'!A1057="","",'🔩 PISTON'!Q1057)</f>
        <v/>
      </c>
      <c r="J1013" s="1" t="str">
        <f>IF('🔩 PISTON'!A1057="","",'🔩 PISTON'!D1057)</f>
        <v/>
      </c>
      <c r="L1013" s="1">
        <f>N(L1012)+IF(AND('🔎 TRA CỨU NHANH'!$C$2&lt;&gt;"",OR(ISNUMBER(SEARCH('🔎 TRA CỨU NHANH'!$C$2,$A1013)),ISNUMBER(SEARCH('🔎 TRA CỨU NHANH'!$C$2,$B1013)))),1,0)</f>
        <v>0</v>
      </c>
      <c r="M1013" s="1" t="str">
        <f t="shared" si="30"/>
        <v/>
      </c>
      <c r="N1013" s="1">
        <f>N(N1012)+IF(AND('💰 BÁO GIÁ'!$C$27&lt;&gt;"",OR(ISNUMBER(SEARCH('💰 BÁO GIÁ'!$C$27,$A1013)),ISNUMBER(SEARCH('💰 BÁO GIÁ'!$C$27,$B1013)))),1,0)</f>
        <v>0</v>
      </c>
      <c r="O1013" s="1" t="str">
        <f t="shared" si="31"/>
        <v/>
      </c>
    </row>
    <row r="1014" customHeight="1" spans="1:15">
      <c r="A1014" s="1" t="str">
        <f>IF('🔩 PISTON'!A1058="","",'🔩 PISTON'!A1058)</f>
        <v/>
      </c>
      <c r="B1014" s="1" t="str">
        <f>IF('🔩 PISTON'!A1058="","","Piston "&amp;'🔩 PISTON'!U1058)</f>
        <v/>
      </c>
      <c r="C1014" s="1" t="str">
        <f>IF('🔩 PISTON'!A1058="","","Piston")</f>
        <v/>
      </c>
      <c r="D1014" s="1" t="str">
        <f>IF('🔩 PISTON'!A1058="","",'🔩 PISTON'!L1058)</f>
        <v/>
      </c>
      <c r="E1014" s="1" t="str">
        <f>IF('🔩 PISTON'!A1058="","",'🔩 PISTON'!M1058)</f>
        <v/>
      </c>
      <c r="F1014" s="1" t="str">
        <f>IF('🔩 PISTON'!A1058="","",'🔩 PISTON'!N1058)</f>
        <v/>
      </c>
      <c r="G1014" s="1" t="str">
        <f>IF('🔩 PISTON'!A1058="","",'🔩 PISTON'!O1058)</f>
        <v/>
      </c>
      <c r="H1014" s="1" t="str">
        <f>IF('🔩 PISTON'!A1058="","",'🔩 PISTON'!P1058)</f>
        <v/>
      </c>
      <c r="I1014" s="1" t="str">
        <f>IF('🔩 PISTON'!A1058="","",'🔩 PISTON'!Q1058)</f>
        <v/>
      </c>
      <c r="J1014" s="1" t="str">
        <f>IF('🔩 PISTON'!A1058="","",'🔩 PISTON'!D1058)</f>
        <v/>
      </c>
      <c r="L1014" s="1">
        <f>N(L1013)+IF(AND('🔎 TRA CỨU NHANH'!$C$2&lt;&gt;"",OR(ISNUMBER(SEARCH('🔎 TRA CỨU NHANH'!$C$2,$A1014)),ISNUMBER(SEARCH('🔎 TRA CỨU NHANH'!$C$2,$B1014)))),1,0)</f>
        <v>0</v>
      </c>
      <c r="M1014" s="1" t="str">
        <f t="shared" si="30"/>
        <v/>
      </c>
      <c r="N1014" s="1">
        <f>N(N1013)+IF(AND('💰 BÁO GIÁ'!$C$27&lt;&gt;"",OR(ISNUMBER(SEARCH('💰 BÁO GIÁ'!$C$27,$A1014)),ISNUMBER(SEARCH('💰 BÁO GIÁ'!$C$27,$B1014)))),1,0)</f>
        <v>0</v>
      </c>
      <c r="O1014" s="1" t="str">
        <f t="shared" si="31"/>
        <v/>
      </c>
    </row>
    <row r="1015" customHeight="1" spans="1:15">
      <c r="A1015" s="1" t="str">
        <f>IF('🔩 PISTON'!A1059="","",'🔩 PISTON'!A1059)</f>
        <v/>
      </c>
      <c r="B1015" s="1" t="str">
        <f>IF('🔩 PISTON'!A1059="","","Piston "&amp;'🔩 PISTON'!U1059)</f>
        <v/>
      </c>
      <c r="C1015" s="1" t="str">
        <f>IF('🔩 PISTON'!A1059="","","Piston")</f>
        <v/>
      </c>
      <c r="D1015" s="1" t="str">
        <f>IF('🔩 PISTON'!A1059="","",'🔩 PISTON'!L1059)</f>
        <v/>
      </c>
      <c r="E1015" s="1" t="str">
        <f>IF('🔩 PISTON'!A1059="","",'🔩 PISTON'!M1059)</f>
        <v/>
      </c>
      <c r="F1015" s="1" t="str">
        <f>IF('🔩 PISTON'!A1059="","",'🔩 PISTON'!N1059)</f>
        <v/>
      </c>
      <c r="G1015" s="1" t="str">
        <f>IF('🔩 PISTON'!A1059="","",'🔩 PISTON'!O1059)</f>
        <v/>
      </c>
      <c r="H1015" s="1" t="str">
        <f>IF('🔩 PISTON'!A1059="","",'🔩 PISTON'!P1059)</f>
        <v/>
      </c>
      <c r="I1015" s="1" t="str">
        <f>IF('🔩 PISTON'!A1059="","",'🔩 PISTON'!Q1059)</f>
        <v/>
      </c>
      <c r="J1015" s="1" t="str">
        <f>IF('🔩 PISTON'!A1059="","",'🔩 PISTON'!D1059)</f>
        <v/>
      </c>
      <c r="L1015" s="1">
        <f>N(L1014)+IF(AND('🔎 TRA CỨU NHANH'!$C$2&lt;&gt;"",OR(ISNUMBER(SEARCH('🔎 TRA CỨU NHANH'!$C$2,$A1015)),ISNUMBER(SEARCH('🔎 TRA CỨU NHANH'!$C$2,$B1015)))),1,0)</f>
        <v>0</v>
      </c>
      <c r="M1015" s="1" t="str">
        <f t="shared" si="30"/>
        <v/>
      </c>
      <c r="N1015" s="1">
        <f>N(N1014)+IF(AND('💰 BÁO GIÁ'!$C$27&lt;&gt;"",OR(ISNUMBER(SEARCH('💰 BÁO GIÁ'!$C$27,$A1015)),ISNUMBER(SEARCH('💰 BÁO GIÁ'!$C$27,$B1015)))),1,0)</f>
        <v>0</v>
      </c>
      <c r="O1015" s="1" t="str">
        <f t="shared" si="31"/>
        <v/>
      </c>
    </row>
    <row r="1016" customHeight="1" spans="1:15">
      <c r="A1016" s="1" t="str">
        <f>IF('🔩 PISTON'!A1060="","",'🔩 PISTON'!A1060)</f>
        <v/>
      </c>
      <c r="B1016" s="1" t="str">
        <f>IF('🔩 PISTON'!A1060="","","Piston "&amp;'🔩 PISTON'!U1060)</f>
        <v/>
      </c>
      <c r="C1016" s="1" t="str">
        <f>IF('🔩 PISTON'!A1060="","","Piston")</f>
        <v/>
      </c>
      <c r="D1016" s="1" t="str">
        <f>IF('🔩 PISTON'!A1060="","",'🔩 PISTON'!L1060)</f>
        <v/>
      </c>
      <c r="E1016" s="1" t="str">
        <f>IF('🔩 PISTON'!A1060="","",'🔩 PISTON'!M1060)</f>
        <v/>
      </c>
      <c r="F1016" s="1" t="str">
        <f>IF('🔩 PISTON'!A1060="","",'🔩 PISTON'!N1060)</f>
        <v/>
      </c>
      <c r="G1016" s="1" t="str">
        <f>IF('🔩 PISTON'!A1060="","",'🔩 PISTON'!O1060)</f>
        <v/>
      </c>
      <c r="H1016" s="1" t="str">
        <f>IF('🔩 PISTON'!A1060="","",'🔩 PISTON'!P1060)</f>
        <v/>
      </c>
      <c r="I1016" s="1" t="str">
        <f>IF('🔩 PISTON'!A1060="","",'🔩 PISTON'!Q1060)</f>
        <v/>
      </c>
      <c r="J1016" s="1" t="str">
        <f>IF('🔩 PISTON'!A1060="","",'🔩 PISTON'!D1060)</f>
        <v/>
      </c>
      <c r="L1016" s="1">
        <f>N(L1015)+IF(AND('🔎 TRA CỨU NHANH'!$C$2&lt;&gt;"",OR(ISNUMBER(SEARCH('🔎 TRA CỨU NHANH'!$C$2,$A1016)),ISNUMBER(SEARCH('🔎 TRA CỨU NHANH'!$C$2,$B1016)))),1,0)</f>
        <v>0</v>
      </c>
      <c r="M1016" s="1" t="str">
        <f t="shared" si="30"/>
        <v/>
      </c>
      <c r="N1016" s="1">
        <f>N(N1015)+IF(AND('💰 BÁO GIÁ'!$C$27&lt;&gt;"",OR(ISNUMBER(SEARCH('💰 BÁO GIÁ'!$C$27,$A1016)),ISNUMBER(SEARCH('💰 BÁO GIÁ'!$C$27,$B1016)))),1,0)</f>
        <v>0</v>
      </c>
      <c r="O1016" s="1" t="str">
        <f t="shared" si="31"/>
        <v/>
      </c>
    </row>
    <row r="1017" customHeight="1" spans="1:15">
      <c r="A1017" s="1" t="str">
        <f>IF('🔩 PISTON'!A1061="","",'🔩 PISTON'!A1061)</f>
        <v/>
      </c>
      <c r="B1017" s="1" t="str">
        <f>IF('🔩 PISTON'!A1061="","","Piston "&amp;'🔩 PISTON'!U1061)</f>
        <v/>
      </c>
      <c r="C1017" s="1" t="str">
        <f>IF('🔩 PISTON'!A1061="","","Piston")</f>
        <v/>
      </c>
      <c r="D1017" s="1" t="str">
        <f>IF('🔩 PISTON'!A1061="","",'🔩 PISTON'!L1061)</f>
        <v/>
      </c>
      <c r="E1017" s="1" t="str">
        <f>IF('🔩 PISTON'!A1061="","",'🔩 PISTON'!M1061)</f>
        <v/>
      </c>
      <c r="F1017" s="1" t="str">
        <f>IF('🔩 PISTON'!A1061="","",'🔩 PISTON'!N1061)</f>
        <v/>
      </c>
      <c r="G1017" s="1" t="str">
        <f>IF('🔩 PISTON'!A1061="","",'🔩 PISTON'!O1061)</f>
        <v/>
      </c>
      <c r="H1017" s="1" t="str">
        <f>IF('🔩 PISTON'!A1061="","",'🔩 PISTON'!P1061)</f>
        <v/>
      </c>
      <c r="I1017" s="1" t="str">
        <f>IF('🔩 PISTON'!A1061="","",'🔩 PISTON'!Q1061)</f>
        <v/>
      </c>
      <c r="J1017" s="1" t="str">
        <f>IF('🔩 PISTON'!A1061="","",'🔩 PISTON'!D1061)</f>
        <v/>
      </c>
      <c r="L1017" s="1">
        <f>N(L1016)+IF(AND('🔎 TRA CỨU NHANH'!$C$2&lt;&gt;"",OR(ISNUMBER(SEARCH('🔎 TRA CỨU NHANH'!$C$2,$A1017)),ISNUMBER(SEARCH('🔎 TRA CỨU NHANH'!$C$2,$B1017)))),1,0)</f>
        <v>0</v>
      </c>
      <c r="M1017" s="1" t="str">
        <f t="shared" si="30"/>
        <v/>
      </c>
      <c r="N1017" s="1">
        <f>N(N1016)+IF(AND('💰 BÁO GIÁ'!$C$27&lt;&gt;"",OR(ISNUMBER(SEARCH('💰 BÁO GIÁ'!$C$27,$A1017)),ISNUMBER(SEARCH('💰 BÁO GIÁ'!$C$27,$B1017)))),1,0)</f>
        <v>0</v>
      </c>
      <c r="O1017" s="1" t="str">
        <f t="shared" si="31"/>
        <v/>
      </c>
    </row>
    <row r="1018" customHeight="1" spans="1:15">
      <c r="A1018" s="1" t="str">
        <f>IF('🔩 PISTON'!A1062="","",'🔩 PISTON'!A1062)</f>
        <v/>
      </c>
      <c r="B1018" s="1" t="str">
        <f>IF('🔩 PISTON'!A1062="","","Piston "&amp;'🔩 PISTON'!U1062)</f>
        <v/>
      </c>
      <c r="C1018" s="1" t="str">
        <f>IF('🔩 PISTON'!A1062="","","Piston")</f>
        <v/>
      </c>
      <c r="D1018" s="1" t="str">
        <f>IF('🔩 PISTON'!A1062="","",'🔩 PISTON'!L1062)</f>
        <v/>
      </c>
      <c r="E1018" s="1" t="str">
        <f>IF('🔩 PISTON'!A1062="","",'🔩 PISTON'!M1062)</f>
        <v/>
      </c>
      <c r="F1018" s="1" t="str">
        <f>IF('🔩 PISTON'!A1062="","",'🔩 PISTON'!N1062)</f>
        <v/>
      </c>
      <c r="G1018" s="1" t="str">
        <f>IF('🔩 PISTON'!A1062="","",'🔩 PISTON'!O1062)</f>
        <v/>
      </c>
      <c r="H1018" s="1" t="str">
        <f>IF('🔩 PISTON'!A1062="","",'🔩 PISTON'!P1062)</f>
        <v/>
      </c>
      <c r="I1018" s="1" t="str">
        <f>IF('🔩 PISTON'!A1062="","",'🔩 PISTON'!Q1062)</f>
        <v/>
      </c>
      <c r="J1018" s="1" t="str">
        <f>IF('🔩 PISTON'!A1062="","",'🔩 PISTON'!D1062)</f>
        <v/>
      </c>
      <c r="L1018" s="1">
        <f>N(L1017)+IF(AND('🔎 TRA CỨU NHANH'!$C$2&lt;&gt;"",OR(ISNUMBER(SEARCH('🔎 TRA CỨU NHANH'!$C$2,$A1018)),ISNUMBER(SEARCH('🔎 TRA CỨU NHANH'!$C$2,$B1018)))),1,0)</f>
        <v>0</v>
      </c>
      <c r="M1018" s="1" t="str">
        <f t="shared" si="30"/>
        <v/>
      </c>
      <c r="N1018" s="1">
        <f>N(N1017)+IF(AND('💰 BÁO GIÁ'!$C$27&lt;&gt;"",OR(ISNUMBER(SEARCH('💰 BÁO GIÁ'!$C$27,$A1018)),ISNUMBER(SEARCH('💰 BÁO GIÁ'!$C$27,$B1018)))),1,0)</f>
        <v>0</v>
      </c>
      <c r="O1018" s="1" t="str">
        <f t="shared" si="31"/>
        <v/>
      </c>
    </row>
    <row r="1019" customHeight="1" spans="1:15">
      <c r="A1019" s="1" t="str">
        <f>IF('🔩 PISTON'!A1063="","",'🔩 PISTON'!A1063)</f>
        <v/>
      </c>
      <c r="B1019" s="1" t="str">
        <f>IF('🔩 PISTON'!A1063="","","Piston "&amp;'🔩 PISTON'!U1063)</f>
        <v/>
      </c>
      <c r="C1019" s="1" t="str">
        <f>IF('🔩 PISTON'!A1063="","","Piston")</f>
        <v/>
      </c>
      <c r="D1019" s="1" t="str">
        <f>IF('🔩 PISTON'!A1063="","",'🔩 PISTON'!L1063)</f>
        <v/>
      </c>
      <c r="E1019" s="1" t="str">
        <f>IF('🔩 PISTON'!A1063="","",'🔩 PISTON'!M1063)</f>
        <v/>
      </c>
      <c r="F1019" s="1" t="str">
        <f>IF('🔩 PISTON'!A1063="","",'🔩 PISTON'!N1063)</f>
        <v/>
      </c>
      <c r="G1019" s="1" t="str">
        <f>IF('🔩 PISTON'!A1063="","",'🔩 PISTON'!O1063)</f>
        <v/>
      </c>
      <c r="H1019" s="1" t="str">
        <f>IF('🔩 PISTON'!A1063="","",'🔩 PISTON'!P1063)</f>
        <v/>
      </c>
      <c r="I1019" s="1" t="str">
        <f>IF('🔩 PISTON'!A1063="","",'🔩 PISTON'!Q1063)</f>
        <v/>
      </c>
      <c r="J1019" s="1" t="str">
        <f>IF('🔩 PISTON'!A1063="","",'🔩 PISTON'!D1063)</f>
        <v/>
      </c>
      <c r="L1019" s="1">
        <f>N(L1018)+IF(AND('🔎 TRA CỨU NHANH'!$C$2&lt;&gt;"",OR(ISNUMBER(SEARCH('🔎 TRA CỨU NHANH'!$C$2,$A1019)),ISNUMBER(SEARCH('🔎 TRA CỨU NHANH'!$C$2,$B1019)))),1,0)</f>
        <v>0</v>
      </c>
      <c r="M1019" s="1" t="str">
        <f t="shared" si="30"/>
        <v/>
      </c>
      <c r="N1019" s="1">
        <f>N(N1018)+IF(AND('💰 BÁO GIÁ'!$C$27&lt;&gt;"",OR(ISNUMBER(SEARCH('💰 BÁO GIÁ'!$C$27,$A1019)),ISNUMBER(SEARCH('💰 BÁO GIÁ'!$C$27,$B1019)))),1,0)</f>
        <v>0</v>
      </c>
      <c r="O1019" s="1" t="str">
        <f t="shared" si="31"/>
        <v/>
      </c>
    </row>
    <row r="1020" customHeight="1" spans="1:15">
      <c r="A1020" s="1" t="str">
        <f>IF('🔩 PISTON'!A1064="","",'🔩 PISTON'!A1064)</f>
        <v/>
      </c>
      <c r="B1020" s="1" t="str">
        <f>IF('🔩 PISTON'!A1064="","","Piston "&amp;'🔩 PISTON'!U1064)</f>
        <v/>
      </c>
      <c r="C1020" s="1" t="str">
        <f>IF('🔩 PISTON'!A1064="","","Piston")</f>
        <v/>
      </c>
      <c r="D1020" s="1" t="str">
        <f>IF('🔩 PISTON'!A1064="","",'🔩 PISTON'!L1064)</f>
        <v/>
      </c>
      <c r="E1020" s="1" t="str">
        <f>IF('🔩 PISTON'!A1064="","",'🔩 PISTON'!M1064)</f>
        <v/>
      </c>
      <c r="F1020" s="1" t="str">
        <f>IF('🔩 PISTON'!A1064="","",'🔩 PISTON'!N1064)</f>
        <v/>
      </c>
      <c r="G1020" s="1" t="str">
        <f>IF('🔩 PISTON'!A1064="","",'🔩 PISTON'!O1064)</f>
        <v/>
      </c>
      <c r="H1020" s="1" t="str">
        <f>IF('🔩 PISTON'!A1064="","",'🔩 PISTON'!P1064)</f>
        <v/>
      </c>
      <c r="I1020" s="1" t="str">
        <f>IF('🔩 PISTON'!A1064="","",'🔩 PISTON'!Q1064)</f>
        <v/>
      </c>
      <c r="J1020" s="1" t="str">
        <f>IF('🔩 PISTON'!A1064="","",'🔩 PISTON'!D1064)</f>
        <v/>
      </c>
      <c r="L1020" s="1">
        <f>N(L1019)+IF(AND('🔎 TRA CỨU NHANH'!$C$2&lt;&gt;"",OR(ISNUMBER(SEARCH('🔎 TRA CỨU NHANH'!$C$2,$A1020)),ISNUMBER(SEARCH('🔎 TRA CỨU NHANH'!$C$2,$B1020)))),1,0)</f>
        <v>0</v>
      </c>
      <c r="M1020" s="1" t="str">
        <f t="shared" si="30"/>
        <v/>
      </c>
      <c r="N1020" s="1">
        <f>N(N1019)+IF(AND('💰 BÁO GIÁ'!$C$27&lt;&gt;"",OR(ISNUMBER(SEARCH('💰 BÁO GIÁ'!$C$27,$A1020)),ISNUMBER(SEARCH('💰 BÁO GIÁ'!$C$27,$B1020)))),1,0)</f>
        <v>0</v>
      </c>
      <c r="O1020" s="1" t="str">
        <f t="shared" si="31"/>
        <v/>
      </c>
    </row>
    <row r="1021" customHeight="1" spans="1:15">
      <c r="A1021" s="1" t="str">
        <f>IF('🔩 PISTON'!A1065="","",'🔩 PISTON'!A1065)</f>
        <v/>
      </c>
      <c r="B1021" s="1" t="str">
        <f>IF('🔩 PISTON'!A1065="","","Piston "&amp;'🔩 PISTON'!U1065)</f>
        <v/>
      </c>
      <c r="C1021" s="1" t="str">
        <f>IF('🔩 PISTON'!A1065="","","Piston")</f>
        <v/>
      </c>
      <c r="D1021" s="1" t="str">
        <f>IF('🔩 PISTON'!A1065="","",'🔩 PISTON'!L1065)</f>
        <v/>
      </c>
      <c r="E1021" s="1" t="str">
        <f>IF('🔩 PISTON'!A1065="","",'🔩 PISTON'!M1065)</f>
        <v/>
      </c>
      <c r="F1021" s="1" t="str">
        <f>IF('🔩 PISTON'!A1065="","",'🔩 PISTON'!N1065)</f>
        <v/>
      </c>
      <c r="G1021" s="1" t="str">
        <f>IF('🔩 PISTON'!A1065="","",'🔩 PISTON'!O1065)</f>
        <v/>
      </c>
      <c r="H1021" s="1" t="str">
        <f>IF('🔩 PISTON'!A1065="","",'🔩 PISTON'!P1065)</f>
        <v/>
      </c>
      <c r="I1021" s="1" t="str">
        <f>IF('🔩 PISTON'!A1065="","",'🔩 PISTON'!Q1065)</f>
        <v/>
      </c>
      <c r="J1021" s="1" t="str">
        <f>IF('🔩 PISTON'!A1065="","",'🔩 PISTON'!D1065)</f>
        <v/>
      </c>
      <c r="L1021" s="1">
        <f>N(L1020)+IF(AND('🔎 TRA CỨU NHANH'!$C$2&lt;&gt;"",OR(ISNUMBER(SEARCH('🔎 TRA CỨU NHANH'!$C$2,$A1021)),ISNUMBER(SEARCH('🔎 TRA CỨU NHANH'!$C$2,$B1021)))),1,0)</f>
        <v>0</v>
      </c>
      <c r="M1021" s="1" t="str">
        <f t="shared" si="30"/>
        <v/>
      </c>
      <c r="N1021" s="1">
        <f>N(N1020)+IF(AND('💰 BÁO GIÁ'!$C$27&lt;&gt;"",OR(ISNUMBER(SEARCH('💰 BÁO GIÁ'!$C$27,$A1021)),ISNUMBER(SEARCH('💰 BÁO GIÁ'!$C$27,$B1021)))),1,0)</f>
        <v>0</v>
      </c>
      <c r="O1021" s="1" t="str">
        <f t="shared" si="31"/>
        <v/>
      </c>
    </row>
    <row r="1022" customHeight="1" spans="1:15">
      <c r="A1022" s="1" t="str">
        <f>IF('🔩 PISTON'!A1066="","",'🔩 PISTON'!A1066)</f>
        <v/>
      </c>
      <c r="B1022" s="1" t="str">
        <f>IF('🔩 PISTON'!A1066="","","Piston "&amp;'🔩 PISTON'!U1066)</f>
        <v/>
      </c>
      <c r="C1022" s="1" t="str">
        <f>IF('🔩 PISTON'!A1066="","","Piston")</f>
        <v/>
      </c>
      <c r="D1022" s="1" t="str">
        <f>IF('🔩 PISTON'!A1066="","",'🔩 PISTON'!L1066)</f>
        <v/>
      </c>
      <c r="E1022" s="1" t="str">
        <f>IF('🔩 PISTON'!A1066="","",'🔩 PISTON'!M1066)</f>
        <v/>
      </c>
      <c r="F1022" s="1" t="str">
        <f>IF('🔩 PISTON'!A1066="","",'🔩 PISTON'!N1066)</f>
        <v/>
      </c>
      <c r="G1022" s="1" t="str">
        <f>IF('🔩 PISTON'!A1066="","",'🔩 PISTON'!O1066)</f>
        <v/>
      </c>
      <c r="H1022" s="1" t="str">
        <f>IF('🔩 PISTON'!A1066="","",'🔩 PISTON'!P1066)</f>
        <v/>
      </c>
      <c r="I1022" s="1" t="str">
        <f>IF('🔩 PISTON'!A1066="","",'🔩 PISTON'!Q1066)</f>
        <v/>
      </c>
      <c r="J1022" s="1" t="str">
        <f>IF('🔩 PISTON'!A1066="","",'🔩 PISTON'!D1066)</f>
        <v/>
      </c>
      <c r="L1022" s="1">
        <f>N(L1021)+IF(AND('🔎 TRA CỨU NHANH'!$C$2&lt;&gt;"",OR(ISNUMBER(SEARCH('🔎 TRA CỨU NHANH'!$C$2,$A1022)),ISNUMBER(SEARCH('🔎 TRA CỨU NHANH'!$C$2,$B1022)))),1,0)</f>
        <v>0</v>
      </c>
      <c r="M1022" s="1" t="str">
        <f t="shared" si="30"/>
        <v/>
      </c>
      <c r="N1022" s="1">
        <f>N(N1021)+IF(AND('💰 BÁO GIÁ'!$C$27&lt;&gt;"",OR(ISNUMBER(SEARCH('💰 BÁO GIÁ'!$C$27,$A1022)),ISNUMBER(SEARCH('💰 BÁO GIÁ'!$C$27,$B1022)))),1,0)</f>
        <v>0</v>
      </c>
      <c r="O1022" s="1" t="str">
        <f t="shared" si="31"/>
        <v/>
      </c>
    </row>
    <row r="1023" customHeight="1" spans="1:15">
      <c r="A1023" s="1" t="str">
        <f>IF('🔩 PISTON'!A1067="","",'🔩 PISTON'!A1067)</f>
        <v/>
      </c>
      <c r="B1023" s="1" t="str">
        <f>IF('🔩 PISTON'!A1067="","","Piston "&amp;'🔩 PISTON'!U1067)</f>
        <v/>
      </c>
      <c r="C1023" s="1" t="str">
        <f>IF('🔩 PISTON'!A1067="","","Piston")</f>
        <v/>
      </c>
      <c r="D1023" s="1" t="str">
        <f>IF('🔩 PISTON'!A1067="","",'🔩 PISTON'!L1067)</f>
        <v/>
      </c>
      <c r="E1023" s="1" t="str">
        <f>IF('🔩 PISTON'!A1067="","",'🔩 PISTON'!M1067)</f>
        <v/>
      </c>
      <c r="F1023" s="1" t="str">
        <f>IF('🔩 PISTON'!A1067="","",'🔩 PISTON'!N1067)</f>
        <v/>
      </c>
      <c r="G1023" s="1" t="str">
        <f>IF('🔩 PISTON'!A1067="","",'🔩 PISTON'!O1067)</f>
        <v/>
      </c>
      <c r="H1023" s="1" t="str">
        <f>IF('🔩 PISTON'!A1067="","",'🔩 PISTON'!P1067)</f>
        <v/>
      </c>
      <c r="I1023" s="1" t="str">
        <f>IF('🔩 PISTON'!A1067="","",'🔩 PISTON'!Q1067)</f>
        <v/>
      </c>
      <c r="J1023" s="1" t="str">
        <f>IF('🔩 PISTON'!A1067="","",'🔩 PISTON'!D1067)</f>
        <v/>
      </c>
      <c r="L1023" s="1">
        <f>N(L1022)+IF(AND('🔎 TRA CỨU NHANH'!$C$2&lt;&gt;"",OR(ISNUMBER(SEARCH('🔎 TRA CỨU NHANH'!$C$2,$A1023)),ISNUMBER(SEARCH('🔎 TRA CỨU NHANH'!$C$2,$B1023)))),1,0)</f>
        <v>0</v>
      </c>
      <c r="M1023" s="1" t="str">
        <f t="shared" si="30"/>
        <v/>
      </c>
      <c r="N1023" s="1">
        <f>N(N1022)+IF(AND('💰 BÁO GIÁ'!$C$27&lt;&gt;"",OR(ISNUMBER(SEARCH('💰 BÁO GIÁ'!$C$27,$A1023)),ISNUMBER(SEARCH('💰 BÁO GIÁ'!$C$27,$B1023)))),1,0)</f>
        <v>0</v>
      </c>
      <c r="O1023" s="1" t="str">
        <f t="shared" si="31"/>
        <v/>
      </c>
    </row>
    <row r="1024" customHeight="1" spans="1:15">
      <c r="A1024" s="1" t="str">
        <f>IF('🔩 PISTON'!A1068="","",'🔩 PISTON'!A1068)</f>
        <v/>
      </c>
      <c r="B1024" s="1" t="str">
        <f>IF('🔩 PISTON'!A1068="","","Piston "&amp;'🔩 PISTON'!U1068)</f>
        <v/>
      </c>
      <c r="C1024" s="1" t="str">
        <f>IF('🔩 PISTON'!A1068="","","Piston")</f>
        <v/>
      </c>
      <c r="D1024" s="1" t="str">
        <f>IF('🔩 PISTON'!A1068="","",'🔩 PISTON'!L1068)</f>
        <v/>
      </c>
      <c r="E1024" s="1" t="str">
        <f>IF('🔩 PISTON'!A1068="","",'🔩 PISTON'!M1068)</f>
        <v/>
      </c>
      <c r="F1024" s="1" t="str">
        <f>IF('🔩 PISTON'!A1068="","",'🔩 PISTON'!N1068)</f>
        <v/>
      </c>
      <c r="G1024" s="1" t="str">
        <f>IF('🔩 PISTON'!A1068="","",'🔩 PISTON'!O1068)</f>
        <v/>
      </c>
      <c r="H1024" s="1" t="str">
        <f>IF('🔩 PISTON'!A1068="","",'🔩 PISTON'!P1068)</f>
        <v/>
      </c>
      <c r="I1024" s="1" t="str">
        <f>IF('🔩 PISTON'!A1068="","",'🔩 PISTON'!Q1068)</f>
        <v/>
      </c>
      <c r="J1024" s="1" t="str">
        <f>IF('🔩 PISTON'!A1068="","",'🔩 PISTON'!D1068)</f>
        <v/>
      </c>
      <c r="L1024" s="1">
        <f>N(L1023)+IF(AND('🔎 TRA CỨU NHANH'!$C$2&lt;&gt;"",OR(ISNUMBER(SEARCH('🔎 TRA CỨU NHANH'!$C$2,$A1024)),ISNUMBER(SEARCH('🔎 TRA CỨU NHANH'!$C$2,$B1024)))),1,0)</f>
        <v>0</v>
      </c>
      <c r="M1024" s="1" t="str">
        <f t="shared" si="30"/>
        <v/>
      </c>
      <c r="N1024" s="1">
        <f>N(N1023)+IF(AND('💰 BÁO GIÁ'!$C$27&lt;&gt;"",OR(ISNUMBER(SEARCH('💰 BÁO GIÁ'!$C$27,$A1024)),ISNUMBER(SEARCH('💰 BÁO GIÁ'!$C$27,$B1024)))),1,0)</f>
        <v>0</v>
      </c>
      <c r="O1024" s="1" t="str">
        <f t="shared" si="31"/>
        <v/>
      </c>
    </row>
    <row r="1025" customHeight="1" spans="1:15">
      <c r="A1025" s="1" t="str">
        <f>IF('🔩 PISTON'!A1069="","",'🔩 PISTON'!A1069)</f>
        <v/>
      </c>
      <c r="B1025" s="1" t="str">
        <f>IF('🔩 PISTON'!A1069="","","Piston "&amp;'🔩 PISTON'!U1069)</f>
        <v/>
      </c>
      <c r="C1025" s="1" t="str">
        <f>IF('🔩 PISTON'!A1069="","","Piston")</f>
        <v/>
      </c>
      <c r="D1025" s="1" t="str">
        <f>IF('🔩 PISTON'!A1069="","",'🔩 PISTON'!L1069)</f>
        <v/>
      </c>
      <c r="E1025" s="1" t="str">
        <f>IF('🔩 PISTON'!A1069="","",'🔩 PISTON'!M1069)</f>
        <v/>
      </c>
      <c r="F1025" s="1" t="str">
        <f>IF('🔩 PISTON'!A1069="","",'🔩 PISTON'!N1069)</f>
        <v/>
      </c>
      <c r="G1025" s="1" t="str">
        <f>IF('🔩 PISTON'!A1069="","",'🔩 PISTON'!O1069)</f>
        <v/>
      </c>
      <c r="H1025" s="1" t="str">
        <f>IF('🔩 PISTON'!A1069="","",'🔩 PISTON'!P1069)</f>
        <v/>
      </c>
      <c r="I1025" s="1" t="str">
        <f>IF('🔩 PISTON'!A1069="","",'🔩 PISTON'!Q1069)</f>
        <v/>
      </c>
      <c r="J1025" s="1" t="str">
        <f>IF('🔩 PISTON'!A1069="","",'🔩 PISTON'!D1069)</f>
        <v/>
      </c>
      <c r="L1025" s="1">
        <f>N(L1024)+IF(AND('🔎 TRA CỨU NHANH'!$C$2&lt;&gt;"",OR(ISNUMBER(SEARCH('🔎 TRA CỨU NHANH'!$C$2,$A1025)),ISNUMBER(SEARCH('🔎 TRA CỨU NHANH'!$C$2,$B1025)))),1,0)</f>
        <v>0</v>
      </c>
      <c r="M1025" s="1" t="str">
        <f t="shared" si="30"/>
        <v/>
      </c>
      <c r="N1025" s="1">
        <f>N(N1024)+IF(AND('💰 BÁO GIÁ'!$C$27&lt;&gt;"",OR(ISNUMBER(SEARCH('💰 BÁO GIÁ'!$C$27,$A1025)),ISNUMBER(SEARCH('💰 BÁO GIÁ'!$C$27,$B1025)))),1,0)</f>
        <v>0</v>
      </c>
      <c r="O1025" s="1" t="str">
        <f t="shared" si="31"/>
        <v/>
      </c>
    </row>
    <row r="1026" customHeight="1" spans="1:15">
      <c r="A1026" s="1" t="str">
        <f>IF('🔩 PISTON'!A1070="","",'🔩 PISTON'!A1070)</f>
        <v/>
      </c>
      <c r="B1026" s="1" t="str">
        <f>IF('🔩 PISTON'!A1070="","","Piston "&amp;'🔩 PISTON'!U1070)</f>
        <v/>
      </c>
      <c r="C1026" s="1" t="str">
        <f>IF('🔩 PISTON'!A1070="","","Piston")</f>
        <v/>
      </c>
      <c r="D1026" s="1" t="str">
        <f>IF('🔩 PISTON'!A1070="","",'🔩 PISTON'!L1070)</f>
        <v/>
      </c>
      <c r="E1026" s="1" t="str">
        <f>IF('🔩 PISTON'!A1070="","",'🔩 PISTON'!M1070)</f>
        <v/>
      </c>
      <c r="F1026" s="1" t="str">
        <f>IF('🔩 PISTON'!A1070="","",'🔩 PISTON'!N1070)</f>
        <v/>
      </c>
      <c r="G1026" s="1" t="str">
        <f>IF('🔩 PISTON'!A1070="","",'🔩 PISTON'!O1070)</f>
        <v/>
      </c>
      <c r="H1026" s="1" t="str">
        <f>IF('🔩 PISTON'!A1070="","",'🔩 PISTON'!P1070)</f>
        <v/>
      </c>
      <c r="I1026" s="1" t="str">
        <f>IF('🔩 PISTON'!A1070="","",'🔩 PISTON'!Q1070)</f>
        <v/>
      </c>
      <c r="J1026" s="1" t="str">
        <f>IF('🔩 PISTON'!A1070="","",'🔩 PISTON'!D1070)</f>
        <v/>
      </c>
      <c r="L1026" s="1">
        <f>N(L1025)+IF(AND('🔎 TRA CỨU NHANH'!$C$2&lt;&gt;"",OR(ISNUMBER(SEARCH('🔎 TRA CỨU NHANH'!$C$2,$A1026)),ISNUMBER(SEARCH('🔎 TRA CỨU NHANH'!$C$2,$B1026)))),1,0)</f>
        <v>0</v>
      </c>
      <c r="M1026" s="1" t="str">
        <f t="shared" ref="M1026:M1089" si="32">IF(L1026&gt;N(L1025),L1026,"")</f>
        <v/>
      </c>
      <c r="N1026" s="1">
        <f>N(N1025)+IF(AND('💰 BÁO GIÁ'!$C$27&lt;&gt;"",OR(ISNUMBER(SEARCH('💰 BÁO GIÁ'!$C$27,$A1026)),ISNUMBER(SEARCH('💰 BÁO GIÁ'!$C$27,$B1026)))),1,0)</f>
        <v>0</v>
      </c>
      <c r="O1026" s="1" t="str">
        <f t="shared" ref="O1026:O1089" si="33">IF(N1026&gt;N(N1025),N1026,"")</f>
        <v/>
      </c>
    </row>
    <row r="1027" customHeight="1" spans="1:15">
      <c r="A1027" s="1" t="str">
        <f>IF('🔩 PISTON'!A1071="","",'🔩 PISTON'!A1071)</f>
        <v/>
      </c>
      <c r="B1027" s="1" t="str">
        <f>IF('🔩 PISTON'!A1071="","","Piston "&amp;'🔩 PISTON'!U1071)</f>
        <v/>
      </c>
      <c r="C1027" s="1" t="str">
        <f>IF('🔩 PISTON'!A1071="","","Piston")</f>
        <v/>
      </c>
      <c r="D1027" s="1" t="str">
        <f>IF('🔩 PISTON'!A1071="","",'🔩 PISTON'!L1071)</f>
        <v/>
      </c>
      <c r="E1027" s="1" t="str">
        <f>IF('🔩 PISTON'!A1071="","",'🔩 PISTON'!M1071)</f>
        <v/>
      </c>
      <c r="F1027" s="1" t="str">
        <f>IF('🔩 PISTON'!A1071="","",'🔩 PISTON'!N1071)</f>
        <v/>
      </c>
      <c r="G1027" s="1" t="str">
        <f>IF('🔩 PISTON'!A1071="","",'🔩 PISTON'!O1071)</f>
        <v/>
      </c>
      <c r="H1027" s="1" t="str">
        <f>IF('🔩 PISTON'!A1071="","",'🔩 PISTON'!P1071)</f>
        <v/>
      </c>
      <c r="I1027" s="1" t="str">
        <f>IF('🔩 PISTON'!A1071="","",'🔩 PISTON'!Q1071)</f>
        <v/>
      </c>
      <c r="J1027" s="1" t="str">
        <f>IF('🔩 PISTON'!A1071="","",'🔩 PISTON'!D1071)</f>
        <v/>
      </c>
      <c r="L1027" s="1">
        <f>N(L1026)+IF(AND('🔎 TRA CỨU NHANH'!$C$2&lt;&gt;"",OR(ISNUMBER(SEARCH('🔎 TRA CỨU NHANH'!$C$2,$A1027)),ISNUMBER(SEARCH('🔎 TRA CỨU NHANH'!$C$2,$B1027)))),1,0)</f>
        <v>0</v>
      </c>
      <c r="M1027" s="1" t="str">
        <f t="shared" si="32"/>
        <v/>
      </c>
      <c r="N1027" s="1">
        <f>N(N1026)+IF(AND('💰 BÁO GIÁ'!$C$27&lt;&gt;"",OR(ISNUMBER(SEARCH('💰 BÁO GIÁ'!$C$27,$A1027)),ISNUMBER(SEARCH('💰 BÁO GIÁ'!$C$27,$B1027)))),1,0)</f>
        <v>0</v>
      </c>
      <c r="O1027" s="1" t="str">
        <f t="shared" si="33"/>
        <v/>
      </c>
    </row>
    <row r="1028" customHeight="1" spans="1:15">
      <c r="A1028" s="1" t="str">
        <f>IF('🔩 PISTON'!A1072="","",'🔩 PISTON'!A1072)</f>
        <v/>
      </c>
      <c r="B1028" s="1" t="str">
        <f>IF('🔩 PISTON'!A1072="","","Piston "&amp;'🔩 PISTON'!U1072)</f>
        <v/>
      </c>
      <c r="C1028" s="1" t="str">
        <f>IF('🔩 PISTON'!A1072="","","Piston")</f>
        <v/>
      </c>
      <c r="D1028" s="1" t="str">
        <f>IF('🔩 PISTON'!A1072="","",'🔩 PISTON'!L1072)</f>
        <v/>
      </c>
      <c r="E1028" s="1" t="str">
        <f>IF('🔩 PISTON'!A1072="","",'🔩 PISTON'!M1072)</f>
        <v/>
      </c>
      <c r="F1028" s="1" t="str">
        <f>IF('🔩 PISTON'!A1072="","",'🔩 PISTON'!N1072)</f>
        <v/>
      </c>
      <c r="G1028" s="1" t="str">
        <f>IF('🔩 PISTON'!A1072="","",'🔩 PISTON'!O1072)</f>
        <v/>
      </c>
      <c r="H1028" s="1" t="str">
        <f>IF('🔩 PISTON'!A1072="","",'🔩 PISTON'!P1072)</f>
        <v/>
      </c>
      <c r="I1028" s="1" t="str">
        <f>IF('🔩 PISTON'!A1072="","",'🔩 PISTON'!Q1072)</f>
        <v/>
      </c>
      <c r="J1028" s="1" t="str">
        <f>IF('🔩 PISTON'!A1072="","",'🔩 PISTON'!D1072)</f>
        <v/>
      </c>
      <c r="L1028" s="1">
        <f>N(L1027)+IF(AND('🔎 TRA CỨU NHANH'!$C$2&lt;&gt;"",OR(ISNUMBER(SEARCH('🔎 TRA CỨU NHANH'!$C$2,$A1028)),ISNUMBER(SEARCH('🔎 TRA CỨU NHANH'!$C$2,$B1028)))),1,0)</f>
        <v>0</v>
      </c>
      <c r="M1028" s="1" t="str">
        <f t="shared" si="32"/>
        <v/>
      </c>
      <c r="N1028" s="1">
        <f>N(N1027)+IF(AND('💰 BÁO GIÁ'!$C$27&lt;&gt;"",OR(ISNUMBER(SEARCH('💰 BÁO GIÁ'!$C$27,$A1028)),ISNUMBER(SEARCH('💰 BÁO GIÁ'!$C$27,$B1028)))),1,0)</f>
        <v>0</v>
      </c>
      <c r="O1028" s="1" t="str">
        <f t="shared" si="33"/>
        <v/>
      </c>
    </row>
    <row r="1029" customHeight="1" spans="1:15">
      <c r="A1029" s="1" t="str">
        <f>IF('🔩 PISTON'!A1073="","",'🔩 PISTON'!A1073)</f>
        <v/>
      </c>
      <c r="B1029" s="1" t="str">
        <f>IF('🔩 PISTON'!A1073="","","Piston "&amp;'🔩 PISTON'!U1073)</f>
        <v/>
      </c>
      <c r="C1029" s="1" t="str">
        <f>IF('🔩 PISTON'!A1073="","","Piston")</f>
        <v/>
      </c>
      <c r="D1029" s="1" t="str">
        <f>IF('🔩 PISTON'!A1073="","",'🔩 PISTON'!L1073)</f>
        <v/>
      </c>
      <c r="E1029" s="1" t="str">
        <f>IF('🔩 PISTON'!A1073="","",'🔩 PISTON'!M1073)</f>
        <v/>
      </c>
      <c r="F1029" s="1" t="str">
        <f>IF('🔩 PISTON'!A1073="","",'🔩 PISTON'!N1073)</f>
        <v/>
      </c>
      <c r="G1029" s="1" t="str">
        <f>IF('🔩 PISTON'!A1073="","",'🔩 PISTON'!O1073)</f>
        <v/>
      </c>
      <c r="H1029" s="1" t="str">
        <f>IF('🔩 PISTON'!A1073="","",'🔩 PISTON'!P1073)</f>
        <v/>
      </c>
      <c r="I1029" s="1" t="str">
        <f>IF('🔩 PISTON'!A1073="","",'🔩 PISTON'!Q1073)</f>
        <v/>
      </c>
      <c r="J1029" s="1" t="str">
        <f>IF('🔩 PISTON'!A1073="","",'🔩 PISTON'!D1073)</f>
        <v/>
      </c>
      <c r="L1029" s="1">
        <f>N(L1028)+IF(AND('🔎 TRA CỨU NHANH'!$C$2&lt;&gt;"",OR(ISNUMBER(SEARCH('🔎 TRA CỨU NHANH'!$C$2,$A1029)),ISNUMBER(SEARCH('🔎 TRA CỨU NHANH'!$C$2,$B1029)))),1,0)</f>
        <v>0</v>
      </c>
      <c r="M1029" s="1" t="str">
        <f t="shared" si="32"/>
        <v/>
      </c>
      <c r="N1029" s="1">
        <f>N(N1028)+IF(AND('💰 BÁO GIÁ'!$C$27&lt;&gt;"",OR(ISNUMBER(SEARCH('💰 BÁO GIÁ'!$C$27,$A1029)),ISNUMBER(SEARCH('💰 BÁO GIÁ'!$C$27,$B1029)))),1,0)</f>
        <v>0</v>
      </c>
      <c r="O1029" s="1" t="str">
        <f t="shared" si="33"/>
        <v/>
      </c>
    </row>
    <row r="1030" customHeight="1" spans="1:15">
      <c r="A1030" s="1" t="str">
        <f>IF('🔩 PISTON'!A1074="","",'🔩 PISTON'!A1074)</f>
        <v/>
      </c>
      <c r="B1030" s="1" t="str">
        <f>IF('🔩 PISTON'!A1074="","","Piston "&amp;'🔩 PISTON'!U1074)</f>
        <v/>
      </c>
      <c r="C1030" s="1" t="str">
        <f>IF('🔩 PISTON'!A1074="","","Piston")</f>
        <v/>
      </c>
      <c r="D1030" s="1" t="str">
        <f>IF('🔩 PISTON'!A1074="","",'🔩 PISTON'!L1074)</f>
        <v/>
      </c>
      <c r="E1030" s="1" t="str">
        <f>IF('🔩 PISTON'!A1074="","",'🔩 PISTON'!M1074)</f>
        <v/>
      </c>
      <c r="F1030" s="1" t="str">
        <f>IF('🔩 PISTON'!A1074="","",'🔩 PISTON'!N1074)</f>
        <v/>
      </c>
      <c r="G1030" s="1" t="str">
        <f>IF('🔩 PISTON'!A1074="","",'🔩 PISTON'!O1074)</f>
        <v/>
      </c>
      <c r="H1030" s="1" t="str">
        <f>IF('🔩 PISTON'!A1074="","",'🔩 PISTON'!P1074)</f>
        <v/>
      </c>
      <c r="I1030" s="1" t="str">
        <f>IF('🔩 PISTON'!A1074="","",'🔩 PISTON'!Q1074)</f>
        <v/>
      </c>
      <c r="J1030" s="1" t="str">
        <f>IF('🔩 PISTON'!A1074="","",'🔩 PISTON'!D1074)</f>
        <v/>
      </c>
      <c r="L1030" s="1">
        <f>N(L1029)+IF(AND('🔎 TRA CỨU NHANH'!$C$2&lt;&gt;"",OR(ISNUMBER(SEARCH('🔎 TRA CỨU NHANH'!$C$2,$A1030)),ISNUMBER(SEARCH('🔎 TRA CỨU NHANH'!$C$2,$B1030)))),1,0)</f>
        <v>0</v>
      </c>
      <c r="M1030" s="1" t="str">
        <f t="shared" si="32"/>
        <v/>
      </c>
      <c r="N1030" s="1">
        <f>N(N1029)+IF(AND('💰 BÁO GIÁ'!$C$27&lt;&gt;"",OR(ISNUMBER(SEARCH('💰 BÁO GIÁ'!$C$27,$A1030)),ISNUMBER(SEARCH('💰 BÁO GIÁ'!$C$27,$B1030)))),1,0)</f>
        <v>0</v>
      </c>
      <c r="O1030" s="1" t="str">
        <f t="shared" si="33"/>
        <v/>
      </c>
    </row>
    <row r="1031" customHeight="1" spans="1:15">
      <c r="A1031" s="1" t="str">
        <f>IF('🔩 PISTON'!A1075="","",'🔩 PISTON'!A1075)</f>
        <v/>
      </c>
      <c r="B1031" s="1" t="str">
        <f>IF('🔩 PISTON'!A1075="","","Piston "&amp;'🔩 PISTON'!U1075)</f>
        <v/>
      </c>
      <c r="C1031" s="1" t="str">
        <f>IF('🔩 PISTON'!A1075="","","Piston")</f>
        <v/>
      </c>
      <c r="D1031" s="1" t="str">
        <f>IF('🔩 PISTON'!A1075="","",'🔩 PISTON'!L1075)</f>
        <v/>
      </c>
      <c r="E1031" s="1" t="str">
        <f>IF('🔩 PISTON'!A1075="","",'🔩 PISTON'!M1075)</f>
        <v/>
      </c>
      <c r="F1031" s="1" t="str">
        <f>IF('🔩 PISTON'!A1075="","",'🔩 PISTON'!N1075)</f>
        <v/>
      </c>
      <c r="G1031" s="1" t="str">
        <f>IF('🔩 PISTON'!A1075="","",'🔩 PISTON'!O1075)</f>
        <v/>
      </c>
      <c r="H1031" s="1" t="str">
        <f>IF('🔩 PISTON'!A1075="","",'🔩 PISTON'!P1075)</f>
        <v/>
      </c>
      <c r="I1031" s="1" t="str">
        <f>IF('🔩 PISTON'!A1075="","",'🔩 PISTON'!Q1075)</f>
        <v/>
      </c>
      <c r="J1031" s="1" t="str">
        <f>IF('🔩 PISTON'!A1075="","",'🔩 PISTON'!D1075)</f>
        <v/>
      </c>
      <c r="L1031" s="1">
        <f>N(L1030)+IF(AND('🔎 TRA CỨU NHANH'!$C$2&lt;&gt;"",OR(ISNUMBER(SEARCH('🔎 TRA CỨU NHANH'!$C$2,$A1031)),ISNUMBER(SEARCH('🔎 TRA CỨU NHANH'!$C$2,$B1031)))),1,0)</f>
        <v>0</v>
      </c>
      <c r="M1031" s="1" t="str">
        <f t="shared" si="32"/>
        <v/>
      </c>
      <c r="N1031" s="1">
        <f>N(N1030)+IF(AND('💰 BÁO GIÁ'!$C$27&lt;&gt;"",OR(ISNUMBER(SEARCH('💰 BÁO GIÁ'!$C$27,$A1031)),ISNUMBER(SEARCH('💰 BÁO GIÁ'!$C$27,$B1031)))),1,0)</f>
        <v>0</v>
      </c>
      <c r="O1031" s="1" t="str">
        <f t="shared" si="33"/>
        <v/>
      </c>
    </row>
    <row r="1032" customHeight="1" spans="1:15">
      <c r="A1032" s="1" t="str">
        <f>IF('🔩 PISTON'!A1076="","",'🔩 PISTON'!A1076)</f>
        <v/>
      </c>
      <c r="B1032" s="1" t="str">
        <f>IF('🔩 PISTON'!A1076="","","Piston "&amp;'🔩 PISTON'!U1076)</f>
        <v/>
      </c>
      <c r="C1032" s="1" t="str">
        <f>IF('🔩 PISTON'!A1076="","","Piston")</f>
        <v/>
      </c>
      <c r="D1032" s="1" t="str">
        <f>IF('🔩 PISTON'!A1076="","",'🔩 PISTON'!L1076)</f>
        <v/>
      </c>
      <c r="E1032" s="1" t="str">
        <f>IF('🔩 PISTON'!A1076="","",'🔩 PISTON'!M1076)</f>
        <v/>
      </c>
      <c r="F1032" s="1" t="str">
        <f>IF('🔩 PISTON'!A1076="","",'🔩 PISTON'!N1076)</f>
        <v/>
      </c>
      <c r="G1032" s="1" t="str">
        <f>IF('🔩 PISTON'!A1076="","",'🔩 PISTON'!O1076)</f>
        <v/>
      </c>
      <c r="H1032" s="1" t="str">
        <f>IF('🔩 PISTON'!A1076="","",'🔩 PISTON'!P1076)</f>
        <v/>
      </c>
      <c r="I1032" s="1" t="str">
        <f>IF('🔩 PISTON'!A1076="","",'🔩 PISTON'!Q1076)</f>
        <v/>
      </c>
      <c r="J1032" s="1" t="str">
        <f>IF('🔩 PISTON'!A1076="","",'🔩 PISTON'!D1076)</f>
        <v/>
      </c>
      <c r="L1032" s="1">
        <f>N(L1031)+IF(AND('🔎 TRA CỨU NHANH'!$C$2&lt;&gt;"",OR(ISNUMBER(SEARCH('🔎 TRA CỨU NHANH'!$C$2,$A1032)),ISNUMBER(SEARCH('🔎 TRA CỨU NHANH'!$C$2,$B1032)))),1,0)</f>
        <v>0</v>
      </c>
      <c r="M1032" s="1" t="str">
        <f t="shared" si="32"/>
        <v/>
      </c>
      <c r="N1032" s="1">
        <f>N(N1031)+IF(AND('💰 BÁO GIÁ'!$C$27&lt;&gt;"",OR(ISNUMBER(SEARCH('💰 BÁO GIÁ'!$C$27,$A1032)),ISNUMBER(SEARCH('💰 BÁO GIÁ'!$C$27,$B1032)))),1,0)</f>
        <v>0</v>
      </c>
      <c r="O1032" s="1" t="str">
        <f t="shared" si="33"/>
        <v/>
      </c>
    </row>
    <row r="1033" customHeight="1" spans="1:15">
      <c r="A1033" s="1" t="str">
        <f>IF('🔩 PISTON'!A1077="","",'🔩 PISTON'!A1077)</f>
        <v/>
      </c>
      <c r="B1033" s="1" t="str">
        <f>IF('🔩 PISTON'!A1077="","","Piston "&amp;'🔩 PISTON'!U1077)</f>
        <v/>
      </c>
      <c r="C1033" s="1" t="str">
        <f>IF('🔩 PISTON'!A1077="","","Piston")</f>
        <v/>
      </c>
      <c r="D1033" s="1" t="str">
        <f>IF('🔩 PISTON'!A1077="","",'🔩 PISTON'!L1077)</f>
        <v/>
      </c>
      <c r="E1033" s="1" t="str">
        <f>IF('🔩 PISTON'!A1077="","",'🔩 PISTON'!M1077)</f>
        <v/>
      </c>
      <c r="F1033" s="1" t="str">
        <f>IF('🔩 PISTON'!A1077="","",'🔩 PISTON'!N1077)</f>
        <v/>
      </c>
      <c r="G1033" s="1" t="str">
        <f>IF('🔩 PISTON'!A1077="","",'🔩 PISTON'!O1077)</f>
        <v/>
      </c>
      <c r="H1033" s="1" t="str">
        <f>IF('🔩 PISTON'!A1077="","",'🔩 PISTON'!P1077)</f>
        <v/>
      </c>
      <c r="I1033" s="1" t="str">
        <f>IF('🔩 PISTON'!A1077="","",'🔩 PISTON'!Q1077)</f>
        <v/>
      </c>
      <c r="J1033" s="1" t="str">
        <f>IF('🔩 PISTON'!A1077="","",'🔩 PISTON'!D1077)</f>
        <v/>
      </c>
      <c r="L1033" s="1">
        <f>N(L1032)+IF(AND('🔎 TRA CỨU NHANH'!$C$2&lt;&gt;"",OR(ISNUMBER(SEARCH('🔎 TRA CỨU NHANH'!$C$2,$A1033)),ISNUMBER(SEARCH('🔎 TRA CỨU NHANH'!$C$2,$B1033)))),1,0)</f>
        <v>0</v>
      </c>
      <c r="M1033" s="1" t="str">
        <f t="shared" si="32"/>
        <v/>
      </c>
      <c r="N1033" s="1">
        <f>N(N1032)+IF(AND('💰 BÁO GIÁ'!$C$27&lt;&gt;"",OR(ISNUMBER(SEARCH('💰 BÁO GIÁ'!$C$27,$A1033)),ISNUMBER(SEARCH('💰 BÁO GIÁ'!$C$27,$B1033)))),1,0)</f>
        <v>0</v>
      </c>
      <c r="O1033" s="1" t="str">
        <f t="shared" si="33"/>
        <v/>
      </c>
    </row>
    <row r="1034" customHeight="1" spans="1:15">
      <c r="A1034" s="1" t="str">
        <f>IF('🔩 PISTON'!A1078="","",'🔩 PISTON'!A1078)</f>
        <v/>
      </c>
      <c r="B1034" s="1" t="str">
        <f>IF('🔩 PISTON'!A1078="","","Piston "&amp;'🔩 PISTON'!U1078)</f>
        <v/>
      </c>
      <c r="C1034" s="1" t="str">
        <f>IF('🔩 PISTON'!A1078="","","Piston")</f>
        <v/>
      </c>
      <c r="D1034" s="1" t="str">
        <f>IF('🔩 PISTON'!A1078="","",'🔩 PISTON'!L1078)</f>
        <v/>
      </c>
      <c r="E1034" s="1" t="str">
        <f>IF('🔩 PISTON'!A1078="","",'🔩 PISTON'!M1078)</f>
        <v/>
      </c>
      <c r="F1034" s="1" t="str">
        <f>IF('🔩 PISTON'!A1078="","",'🔩 PISTON'!N1078)</f>
        <v/>
      </c>
      <c r="G1034" s="1" t="str">
        <f>IF('🔩 PISTON'!A1078="","",'🔩 PISTON'!O1078)</f>
        <v/>
      </c>
      <c r="H1034" s="1" t="str">
        <f>IF('🔩 PISTON'!A1078="","",'🔩 PISTON'!P1078)</f>
        <v/>
      </c>
      <c r="I1034" s="1" t="str">
        <f>IF('🔩 PISTON'!A1078="","",'🔩 PISTON'!Q1078)</f>
        <v/>
      </c>
      <c r="J1034" s="1" t="str">
        <f>IF('🔩 PISTON'!A1078="","",'🔩 PISTON'!D1078)</f>
        <v/>
      </c>
      <c r="L1034" s="1">
        <f>N(L1033)+IF(AND('🔎 TRA CỨU NHANH'!$C$2&lt;&gt;"",OR(ISNUMBER(SEARCH('🔎 TRA CỨU NHANH'!$C$2,$A1034)),ISNUMBER(SEARCH('🔎 TRA CỨU NHANH'!$C$2,$B1034)))),1,0)</f>
        <v>0</v>
      </c>
      <c r="M1034" s="1" t="str">
        <f t="shared" si="32"/>
        <v/>
      </c>
      <c r="N1034" s="1">
        <f>N(N1033)+IF(AND('💰 BÁO GIÁ'!$C$27&lt;&gt;"",OR(ISNUMBER(SEARCH('💰 BÁO GIÁ'!$C$27,$A1034)),ISNUMBER(SEARCH('💰 BÁO GIÁ'!$C$27,$B1034)))),1,0)</f>
        <v>0</v>
      </c>
      <c r="O1034" s="1" t="str">
        <f t="shared" si="33"/>
        <v/>
      </c>
    </row>
    <row r="1035" customHeight="1" spans="1:15">
      <c r="A1035" s="1" t="str">
        <f>IF('🔩 PISTON'!A1079="","",'🔩 PISTON'!A1079)</f>
        <v/>
      </c>
      <c r="B1035" s="1" t="str">
        <f>IF('🔩 PISTON'!A1079="","","Piston "&amp;'🔩 PISTON'!U1079)</f>
        <v/>
      </c>
      <c r="C1035" s="1" t="str">
        <f>IF('🔩 PISTON'!A1079="","","Piston")</f>
        <v/>
      </c>
      <c r="D1035" s="1" t="str">
        <f>IF('🔩 PISTON'!A1079="","",'🔩 PISTON'!L1079)</f>
        <v/>
      </c>
      <c r="E1035" s="1" t="str">
        <f>IF('🔩 PISTON'!A1079="","",'🔩 PISTON'!M1079)</f>
        <v/>
      </c>
      <c r="F1035" s="1" t="str">
        <f>IF('🔩 PISTON'!A1079="","",'🔩 PISTON'!N1079)</f>
        <v/>
      </c>
      <c r="G1035" s="1" t="str">
        <f>IF('🔩 PISTON'!A1079="","",'🔩 PISTON'!O1079)</f>
        <v/>
      </c>
      <c r="H1035" s="1" t="str">
        <f>IF('🔩 PISTON'!A1079="","",'🔩 PISTON'!P1079)</f>
        <v/>
      </c>
      <c r="I1035" s="1" t="str">
        <f>IF('🔩 PISTON'!A1079="","",'🔩 PISTON'!Q1079)</f>
        <v/>
      </c>
      <c r="J1035" s="1" t="str">
        <f>IF('🔩 PISTON'!A1079="","",'🔩 PISTON'!D1079)</f>
        <v/>
      </c>
      <c r="L1035" s="1">
        <f>N(L1034)+IF(AND('🔎 TRA CỨU NHANH'!$C$2&lt;&gt;"",OR(ISNUMBER(SEARCH('🔎 TRA CỨU NHANH'!$C$2,$A1035)),ISNUMBER(SEARCH('🔎 TRA CỨU NHANH'!$C$2,$B1035)))),1,0)</f>
        <v>0</v>
      </c>
      <c r="M1035" s="1" t="str">
        <f t="shared" si="32"/>
        <v/>
      </c>
      <c r="N1035" s="1">
        <f>N(N1034)+IF(AND('💰 BÁO GIÁ'!$C$27&lt;&gt;"",OR(ISNUMBER(SEARCH('💰 BÁO GIÁ'!$C$27,$A1035)),ISNUMBER(SEARCH('💰 BÁO GIÁ'!$C$27,$B1035)))),1,0)</f>
        <v>0</v>
      </c>
      <c r="O1035" s="1" t="str">
        <f t="shared" si="33"/>
        <v/>
      </c>
    </row>
    <row r="1036" customHeight="1" spans="1:15">
      <c r="A1036" s="1" t="str">
        <f>IF('🔩 PISTON'!A1080="","",'🔩 PISTON'!A1080)</f>
        <v/>
      </c>
      <c r="B1036" s="1" t="str">
        <f>IF('🔩 PISTON'!A1080="","","Piston "&amp;'🔩 PISTON'!U1080)</f>
        <v/>
      </c>
      <c r="C1036" s="1" t="str">
        <f>IF('🔩 PISTON'!A1080="","","Piston")</f>
        <v/>
      </c>
      <c r="D1036" s="1" t="str">
        <f>IF('🔩 PISTON'!A1080="","",'🔩 PISTON'!L1080)</f>
        <v/>
      </c>
      <c r="E1036" s="1" t="str">
        <f>IF('🔩 PISTON'!A1080="","",'🔩 PISTON'!M1080)</f>
        <v/>
      </c>
      <c r="F1036" s="1" t="str">
        <f>IF('🔩 PISTON'!A1080="","",'🔩 PISTON'!N1080)</f>
        <v/>
      </c>
      <c r="G1036" s="1" t="str">
        <f>IF('🔩 PISTON'!A1080="","",'🔩 PISTON'!O1080)</f>
        <v/>
      </c>
      <c r="H1036" s="1" t="str">
        <f>IF('🔩 PISTON'!A1080="","",'🔩 PISTON'!P1080)</f>
        <v/>
      </c>
      <c r="I1036" s="1" t="str">
        <f>IF('🔩 PISTON'!A1080="","",'🔩 PISTON'!Q1080)</f>
        <v/>
      </c>
      <c r="J1036" s="1" t="str">
        <f>IF('🔩 PISTON'!A1080="","",'🔩 PISTON'!D1080)</f>
        <v/>
      </c>
      <c r="L1036" s="1">
        <f>N(L1035)+IF(AND('🔎 TRA CỨU NHANH'!$C$2&lt;&gt;"",OR(ISNUMBER(SEARCH('🔎 TRA CỨU NHANH'!$C$2,$A1036)),ISNUMBER(SEARCH('🔎 TRA CỨU NHANH'!$C$2,$B1036)))),1,0)</f>
        <v>0</v>
      </c>
      <c r="M1036" s="1" t="str">
        <f t="shared" si="32"/>
        <v/>
      </c>
      <c r="N1036" s="1">
        <f>N(N1035)+IF(AND('💰 BÁO GIÁ'!$C$27&lt;&gt;"",OR(ISNUMBER(SEARCH('💰 BÁO GIÁ'!$C$27,$A1036)),ISNUMBER(SEARCH('💰 BÁO GIÁ'!$C$27,$B1036)))),1,0)</f>
        <v>0</v>
      </c>
      <c r="O1036" s="1" t="str">
        <f t="shared" si="33"/>
        <v/>
      </c>
    </row>
    <row r="1037" customHeight="1" spans="1:15">
      <c r="A1037" s="1" t="str">
        <f>IF('🔩 PISTON'!A1081="","",'🔩 PISTON'!A1081)</f>
        <v/>
      </c>
      <c r="B1037" s="1" t="str">
        <f>IF('🔩 PISTON'!A1081="","","Piston "&amp;'🔩 PISTON'!U1081)</f>
        <v/>
      </c>
      <c r="C1037" s="1" t="str">
        <f>IF('🔩 PISTON'!A1081="","","Piston")</f>
        <v/>
      </c>
      <c r="D1037" s="1" t="str">
        <f>IF('🔩 PISTON'!A1081="","",'🔩 PISTON'!L1081)</f>
        <v/>
      </c>
      <c r="E1037" s="1" t="str">
        <f>IF('🔩 PISTON'!A1081="","",'🔩 PISTON'!M1081)</f>
        <v/>
      </c>
      <c r="F1037" s="1" t="str">
        <f>IF('🔩 PISTON'!A1081="","",'🔩 PISTON'!N1081)</f>
        <v/>
      </c>
      <c r="G1037" s="1" t="str">
        <f>IF('🔩 PISTON'!A1081="","",'🔩 PISTON'!O1081)</f>
        <v/>
      </c>
      <c r="H1037" s="1" t="str">
        <f>IF('🔩 PISTON'!A1081="","",'🔩 PISTON'!P1081)</f>
        <v/>
      </c>
      <c r="I1037" s="1" t="str">
        <f>IF('🔩 PISTON'!A1081="","",'🔩 PISTON'!Q1081)</f>
        <v/>
      </c>
      <c r="J1037" s="1" t="str">
        <f>IF('🔩 PISTON'!A1081="","",'🔩 PISTON'!D1081)</f>
        <v/>
      </c>
      <c r="L1037" s="1">
        <f>N(L1036)+IF(AND('🔎 TRA CỨU NHANH'!$C$2&lt;&gt;"",OR(ISNUMBER(SEARCH('🔎 TRA CỨU NHANH'!$C$2,$A1037)),ISNUMBER(SEARCH('🔎 TRA CỨU NHANH'!$C$2,$B1037)))),1,0)</f>
        <v>0</v>
      </c>
      <c r="M1037" s="1" t="str">
        <f t="shared" si="32"/>
        <v/>
      </c>
      <c r="N1037" s="1">
        <f>N(N1036)+IF(AND('💰 BÁO GIÁ'!$C$27&lt;&gt;"",OR(ISNUMBER(SEARCH('💰 BÁO GIÁ'!$C$27,$A1037)),ISNUMBER(SEARCH('💰 BÁO GIÁ'!$C$27,$B1037)))),1,0)</f>
        <v>0</v>
      </c>
      <c r="O1037" s="1" t="str">
        <f t="shared" si="33"/>
        <v/>
      </c>
    </row>
    <row r="1038" customHeight="1" spans="1:15">
      <c r="A1038" s="1" t="str">
        <f>IF('🔩 PISTON'!A1082="","",'🔩 PISTON'!A1082)</f>
        <v/>
      </c>
      <c r="B1038" s="1" t="str">
        <f>IF('🔩 PISTON'!A1082="","","Piston "&amp;'🔩 PISTON'!U1082)</f>
        <v/>
      </c>
      <c r="C1038" s="1" t="str">
        <f>IF('🔩 PISTON'!A1082="","","Piston")</f>
        <v/>
      </c>
      <c r="D1038" s="1" t="str">
        <f>IF('🔩 PISTON'!A1082="","",'🔩 PISTON'!L1082)</f>
        <v/>
      </c>
      <c r="E1038" s="1" t="str">
        <f>IF('🔩 PISTON'!A1082="","",'🔩 PISTON'!M1082)</f>
        <v/>
      </c>
      <c r="F1038" s="1" t="str">
        <f>IF('🔩 PISTON'!A1082="","",'🔩 PISTON'!N1082)</f>
        <v/>
      </c>
      <c r="G1038" s="1" t="str">
        <f>IF('🔩 PISTON'!A1082="","",'🔩 PISTON'!O1082)</f>
        <v/>
      </c>
      <c r="H1038" s="1" t="str">
        <f>IF('🔩 PISTON'!A1082="","",'🔩 PISTON'!P1082)</f>
        <v/>
      </c>
      <c r="I1038" s="1" t="str">
        <f>IF('🔩 PISTON'!A1082="","",'🔩 PISTON'!Q1082)</f>
        <v/>
      </c>
      <c r="J1038" s="1" t="str">
        <f>IF('🔩 PISTON'!A1082="","",'🔩 PISTON'!D1082)</f>
        <v/>
      </c>
      <c r="L1038" s="1">
        <f>N(L1037)+IF(AND('🔎 TRA CỨU NHANH'!$C$2&lt;&gt;"",OR(ISNUMBER(SEARCH('🔎 TRA CỨU NHANH'!$C$2,$A1038)),ISNUMBER(SEARCH('🔎 TRA CỨU NHANH'!$C$2,$B1038)))),1,0)</f>
        <v>0</v>
      </c>
      <c r="M1038" s="1" t="str">
        <f t="shared" si="32"/>
        <v/>
      </c>
      <c r="N1038" s="1">
        <f>N(N1037)+IF(AND('💰 BÁO GIÁ'!$C$27&lt;&gt;"",OR(ISNUMBER(SEARCH('💰 BÁO GIÁ'!$C$27,$A1038)),ISNUMBER(SEARCH('💰 BÁO GIÁ'!$C$27,$B1038)))),1,0)</f>
        <v>0</v>
      </c>
      <c r="O1038" s="1" t="str">
        <f t="shared" si="33"/>
        <v/>
      </c>
    </row>
    <row r="1039" customHeight="1" spans="1:15">
      <c r="A1039" s="1" t="str">
        <f>IF('🔩 PISTON'!A1083="","",'🔩 PISTON'!A1083)</f>
        <v/>
      </c>
      <c r="B1039" s="1" t="str">
        <f>IF('🔩 PISTON'!A1083="","","Piston "&amp;'🔩 PISTON'!U1083)</f>
        <v/>
      </c>
      <c r="C1039" s="1" t="str">
        <f>IF('🔩 PISTON'!A1083="","","Piston")</f>
        <v/>
      </c>
      <c r="D1039" s="1" t="str">
        <f>IF('🔩 PISTON'!A1083="","",'🔩 PISTON'!L1083)</f>
        <v/>
      </c>
      <c r="E1039" s="1" t="str">
        <f>IF('🔩 PISTON'!A1083="","",'🔩 PISTON'!M1083)</f>
        <v/>
      </c>
      <c r="F1039" s="1" t="str">
        <f>IF('🔩 PISTON'!A1083="","",'🔩 PISTON'!N1083)</f>
        <v/>
      </c>
      <c r="G1039" s="1" t="str">
        <f>IF('🔩 PISTON'!A1083="","",'🔩 PISTON'!O1083)</f>
        <v/>
      </c>
      <c r="H1039" s="1" t="str">
        <f>IF('🔩 PISTON'!A1083="","",'🔩 PISTON'!P1083)</f>
        <v/>
      </c>
      <c r="I1039" s="1" t="str">
        <f>IF('🔩 PISTON'!A1083="","",'🔩 PISTON'!Q1083)</f>
        <v/>
      </c>
      <c r="J1039" s="1" t="str">
        <f>IF('🔩 PISTON'!A1083="","",'🔩 PISTON'!D1083)</f>
        <v/>
      </c>
      <c r="L1039" s="1">
        <f>N(L1038)+IF(AND('🔎 TRA CỨU NHANH'!$C$2&lt;&gt;"",OR(ISNUMBER(SEARCH('🔎 TRA CỨU NHANH'!$C$2,$A1039)),ISNUMBER(SEARCH('🔎 TRA CỨU NHANH'!$C$2,$B1039)))),1,0)</f>
        <v>0</v>
      </c>
      <c r="M1039" s="1" t="str">
        <f t="shared" si="32"/>
        <v/>
      </c>
      <c r="N1039" s="1">
        <f>N(N1038)+IF(AND('💰 BÁO GIÁ'!$C$27&lt;&gt;"",OR(ISNUMBER(SEARCH('💰 BÁO GIÁ'!$C$27,$A1039)),ISNUMBER(SEARCH('💰 BÁO GIÁ'!$C$27,$B1039)))),1,0)</f>
        <v>0</v>
      </c>
      <c r="O1039" s="1" t="str">
        <f t="shared" si="33"/>
        <v/>
      </c>
    </row>
    <row r="1040" customHeight="1" spans="1:15">
      <c r="A1040" s="1" t="str">
        <f>IF('🔩 PISTON'!A1084="","",'🔩 PISTON'!A1084)</f>
        <v/>
      </c>
      <c r="B1040" s="1" t="str">
        <f>IF('🔩 PISTON'!A1084="","","Piston "&amp;'🔩 PISTON'!U1084)</f>
        <v/>
      </c>
      <c r="C1040" s="1" t="str">
        <f>IF('🔩 PISTON'!A1084="","","Piston")</f>
        <v/>
      </c>
      <c r="D1040" s="1" t="str">
        <f>IF('🔩 PISTON'!A1084="","",'🔩 PISTON'!L1084)</f>
        <v/>
      </c>
      <c r="E1040" s="1" t="str">
        <f>IF('🔩 PISTON'!A1084="","",'🔩 PISTON'!M1084)</f>
        <v/>
      </c>
      <c r="F1040" s="1" t="str">
        <f>IF('🔩 PISTON'!A1084="","",'🔩 PISTON'!N1084)</f>
        <v/>
      </c>
      <c r="G1040" s="1" t="str">
        <f>IF('🔩 PISTON'!A1084="","",'🔩 PISTON'!O1084)</f>
        <v/>
      </c>
      <c r="H1040" s="1" t="str">
        <f>IF('🔩 PISTON'!A1084="","",'🔩 PISTON'!P1084)</f>
        <v/>
      </c>
      <c r="I1040" s="1" t="str">
        <f>IF('🔩 PISTON'!A1084="","",'🔩 PISTON'!Q1084)</f>
        <v/>
      </c>
      <c r="J1040" s="1" t="str">
        <f>IF('🔩 PISTON'!A1084="","",'🔩 PISTON'!D1084)</f>
        <v/>
      </c>
      <c r="L1040" s="1">
        <f>N(L1039)+IF(AND('🔎 TRA CỨU NHANH'!$C$2&lt;&gt;"",OR(ISNUMBER(SEARCH('🔎 TRA CỨU NHANH'!$C$2,$A1040)),ISNUMBER(SEARCH('🔎 TRA CỨU NHANH'!$C$2,$B1040)))),1,0)</f>
        <v>0</v>
      </c>
      <c r="M1040" s="1" t="str">
        <f t="shared" si="32"/>
        <v/>
      </c>
      <c r="N1040" s="1">
        <f>N(N1039)+IF(AND('💰 BÁO GIÁ'!$C$27&lt;&gt;"",OR(ISNUMBER(SEARCH('💰 BÁO GIÁ'!$C$27,$A1040)),ISNUMBER(SEARCH('💰 BÁO GIÁ'!$C$27,$B1040)))),1,0)</f>
        <v>0</v>
      </c>
      <c r="O1040" s="1" t="str">
        <f t="shared" si="33"/>
        <v/>
      </c>
    </row>
    <row r="1041" customHeight="1" spans="1:15">
      <c r="A1041" s="1" t="str">
        <f>IF('🔩 PISTON'!A1085="","",'🔩 PISTON'!A1085)</f>
        <v/>
      </c>
      <c r="B1041" s="1" t="str">
        <f>IF('🔩 PISTON'!A1085="","","Piston "&amp;'🔩 PISTON'!U1085)</f>
        <v/>
      </c>
      <c r="C1041" s="1" t="str">
        <f>IF('🔩 PISTON'!A1085="","","Piston")</f>
        <v/>
      </c>
      <c r="D1041" s="1" t="str">
        <f>IF('🔩 PISTON'!A1085="","",'🔩 PISTON'!L1085)</f>
        <v/>
      </c>
      <c r="E1041" s="1" t="str">
        <f>IF('🔩 PISTON'!A1085="","",'🔩 PISTON'!M1085)</f>
        <v/>
      </c>
      <c r="F1041" s="1" t="str">
        <f>IF('🔩 PISTON'!A1085="","",'🔩 PISTON'!N1085)</f>
        <v/>
      </c>
      <c r="G1041" s="1" t="str">
        <f>IF('🔩 PISTON'!A1085="","",'🔩 PISTON'!O1085)</f>
        <v/>
      </c>
      <c r="H1041" s="1" t="str">
        <f>IF('🔩 PISTON'!A1085="","",'🔩 PISTON'!P1085)</f>
        <v/>
      </c>
      <c r="I1041" s="1" t="str">
        <f>IF('🔩 PISTON'!A1085="","",'🔩 PISTON'!Q1085)</f>
        <v/>
      </c>
      <c r="J1041" s="1" t="str">
        <f>IF('🔩 PISTON'!A1085="","",'🔩 PISTON'!D1085)</f>
        <v/>
      </c>
      <c r="L1041" s="1">
        <f>N(L1040)+IF(AND('🔎 TRA CỨU NHANH'!$C$2&lt;&gt;"",OR(ISNUMBER(SEARCH('🔎 TRA CỨU NHANH'!$C$2,$A1041)),ISNUMBER(SEARCH('🔎 TRA CỨU NHANH'!$C$2,$B1041)))),1,0)</f>
        <v>0</v>
      </c>
      <c r="M1041" s="1" t="str">
        <f t="shared" si="32"/>
        <v/>
      </c>
      <c r="N1041" s="1">
        <f>N(N1040)+IF(AND('💰 BÁO GIÁ'!$C$27&lt;&gt;"",OR(ISNUMBER(SEARCH('💰 BÁO GIÁ'!$C$27,$A1041)),ISNUMBER(SEARCH('💰 BÁO GIÁ'!$C$27,$B1041)))),1,0)</f>
        <v>0</v>
      </c>
      <c r="O1041" s="1" t="str">
        <f t="shared" si="33"/>
        <v/>
      </c>
    </row>
    <row r="1042" customHeight="1" spans="1:15">
      <c r="A1042" s="1" t="str">
        <f>IF('🔩 PISTON'!A1086="","",'🔩 PISTON'!A1086)</f>
        <v/>
      </c>
      <c r="B1042" s="1" t="str">
        <f>IF('🔩 PISTON'!A1086="","","Piston "&amp;'🔩 PISTON'!U1086)</f>
        <v/>
      </c>
      <c r="C1042" s="1" t="str">
        <f>IF('🔩 PISTON'!A1086="","","Piston")</f>
        <v/>
      </c>
      <c r="D1042" s="1" t="str">
        <f>IF('🔩 PISTON'!A1086="","",'🔩 PISTON'!L1086)</f>
        <v/>
      </c>
      <c r="E1042" s="1" t="str">
        <f>IF('🔩 PISTON'!A1086="","",'🔩 PISTON'!M1086)</f>
        <v/>
      </c>
      <c r="F1042" s="1" t="str">
        <f>IF('🔩 PISTON'!A1086="","",'🔩 PISTON'!N1086)</f>
        <v/>
      </c>
      <c r="G1042" s="1" t="str">
        <f>IF('🔩 PISTON'!A1086="","",'🔩 PISTON'!O1086)</f>
        <v/>
      </c>
      <c r="H1042" s="1" t="str">
        <f>IF('🔩 PISTON'!A1086="","",'🔩 PISTON'!P1086)</f>
        <v/>
      </c>
      <c r="I1042" s="1" t="str">
        <f>IF('🔩 PISTON'!A1086="","",'🔩 PISTON'!Q1086)</f>
        <v/>
      </c>
      <c r="J1042" s="1" t="str">
        <f>IF('🔩 PISTON'!A1086="","",'🔩 PISTON'!D1086)</f>
        <v/>
      </c>
      <c r="L1042" s="1">
        <f>N(L1041)+IF(AND('🔎 TRA CỨU NHANH'!$C$2&lt;&gt;"",OR(ISNUMBER(SEARCH('🔎 TRA CỨU NHANH'!$C$2,$A1042)),ISNUMBER(SEARCH('🔎 TRA CỨU NHANH'!$C$2,$B1042)))),1,0)</f>
        <v>0</v>
      </c>
      <c r="M1042" s="1" t="str">
        <f t="shared" si="32"/>
        <v/>
      </c>
      <c r="N1042" s="1">
        <f>N(N1041)+IF(AND('💰 BÁO GIÁ'!$C$27&lt;&gt;"",OR(ISNUMBER(SEARCH('💰 BÁO GIÁ'!$C$27,$A1042)),ISNUMBER(SEARCH('💰 BÁO GIÁ'!$C$27,$B1042)))),1,0)</f>
        <v>0</v>
      </c>
      <c r="O1042" s="1" t="str">
        <f t="shared" si="33"/>
        <v/>
      </c>
    </row>
    <row r="1043" customHeight="1" spans="1:15">
      <c r="A1043" s="1" t="str">
        <f>IF('🔩 PISTON'!A1087="","",'🔩 PISTON'!A1087)</f>
        <v/>
      </c>
      <c r="B1043" s="1" t="str">
        <f>IF('🔩 PISTON'!A1087="","","Piston "&amp;'🔩 PISTON'!U1087)</f>
        <v/>
      </c>
      <c r="C1043" s="1" t="str">
        <f>IF('🔩 PISTON'!A1087="","","Piston")</f>
        <v/>
      </c>
      <c r="D1043" s="1" t="str">
        <f>IF('🔩 PISTON'!A1087="","",'🔩 PISTON'!L1087)</f>
        <v/>
      </c>
      <c r="E1043" s="1" t="str">
        <f>IF('🔩 PISTON'!A1087="","",'🔩 PISTON'!M1087)</f>
        <v/>
      </c>
      <c r="F1043" s="1" t="str">
        <f>IF('🔩 PISTON'!A1087="","",'🔩 PISTON'!N1087)</f>
        <v/>
      </c>
      <c r="G1043" s="1" t="str">
        <f>IF('🔩 PISTON'!A1087="","",'🔩 PISTON'!O1087)</f>
        <v/>
      </c>
      <c r="H1043" s="1" t="str">
        <f>IF('🔩 PISTON'!A1087="","",'🔩 PISTON'!P1087)</f>
        <v/>
      </c>
      <c r="I1043" s="1" t="str">
        <f>IF('🔩 PISTON'!A1087="","",'🔩 PISTON'!Q1087)</f>
        <v/>
      </c>
      <c r="J1043" s="1" t="str">
        <f>IF('🔩 PISTON'!A1087="","",'🔩 PISTON'!D1087)</f>
        <v/>
      </c>
      <c r="L1043" s="1">
        <f>N(L1042)+IF(AND('🔎 TRA CỨU NHANH'!$C$2&lt;&gt;"",OR(ISNUMBER(SEARCH('🔎 TRA CỨU NHANH'!$C$2,$A1043)),ISNUMBER(SEARCH('🔎 TRA CỨU NHANH'!$C$2,$B1043)))),1,0)</f>
        <v>0</v>
      </c>
      <c r="M1043" s="1" t="str">
        <f t="shared" si="32"/>
        <v/>
      </c>
      <c r="N1043" s="1">
        <f>N(N1042)+IF(AND('💰 BÁO GIÁ'!$C$27&lt;&gt;"",OR(ISNUMBER(SEARCH('💰 BÁO GIÁ'!$C$27,$A1043)),ISNUMBER(SEARCH('💰 BÁO GIÁ'!$C$27,$B1043)))),1,0)</f>
        <v>0</v>
      </c>
      <c r="O1043" s="1" t="str">
        <f t="shared" si="33"/>
        <v/>
      </c>
    </row>
    <row r="1044" customHeight="1" spans="1:15">
      <c r="A1044" s="1" t="str">
        <f>IF('🔩 PISTON'!A1088="","",'🔩 PISTON'!A1088)</f>
        <v/>
      </c>
      <c r="B1044" s="1" t="str">
        <f>IF('🔩 PISTON'!A1088="","","Piston "&amp;'🔩 PISTON'!U1088)</f>
        <v/>
      </c>
      <c r="C1044" s="1" t="str">
        <f>IF('🔩 PISTON'!A1088="","","Piston")</f>
        <v/>
      </c>
      <c r="D1044" s="1" t="str">
        <f>IF('🔩 PISTON'!A1088="","",'🔩 PISTON'!L1088)</f>
        <v/>
      </c>
      <c r="E1044" s="1" t="str">
        <f>IF('🔩 PISTON'!A1088="","",'🔩 PISTON'!M1088)</f>
        <v/>
      </c>
      <c r="F1044" s="1" t="str">
        <f>IF('🔩 PISTON'!A1088="","",'🔩 PISTON'!N1088)</f>
        <v/>
      </c>
      <c r="G1044" s="1" t="str">
        <f>IF('🔩 PISTON'!A1088="","",'🔩 PISTON'!O1088)</f>
        <v/>
      </c>
      <c r="H1044" s="1" t="str">
        <f>IF('🔩 PISTON'!A1088="","",'🔩 PISTON'!P1088)</f>
        <v/>
      </c>
      <c r="I1044" s="1" t="str">
        <f>IF('🔩 PISTON'!A1088="","",'🔩 PISTON'!Q1088)</f>
        <v/>
      </c>
      <c r="J1044" s="1" t="str">
        <f>IF('🔩 PISTON'!A1088="","",'🔩 PISTON'!D1088)</f>
        <v/>
      </c>
      <c r="L1044" s="1">
        <f>N(L1043)+IF(AND('🔎 TRA CỨU NHANH'!$C$2&lt;&gt;"",OR(ISNUMBER(SEARCH('🔎 TRA CỨU NHANH'!$C$2,$A1044)),ISNUMBER(SEARCH('🔎 TRA CỨU NHANH'!$C$2,$B1044)))),1,0)</f>
        <v>0</v>
      </c>
      <c r="M1044" s="1" t="str">
        <f t="shared" si="32"/>
        <v/>
      </c>
      <c r="N1044" s="1">
        <f>N(N1043)+IF(AND('💰 BÁO GIÁ'!$C$27&lt;&gt;"",OR(ISNUMBER(SEARCH('💰 BÁO GIÁ'!$C$27,$A1044)),ISNUMBER(SEARCH('💰 BÁO GIÁ'!$C$27,$B1044)))),1,0)</f>
        <v>0</v>
      </c>
      <c r="O1044" s="1" t="str">
        <f t="shared" si="33"/>
        <v/>
      </c>
    </row>
    <row r="1045" customHeight="1" spans="1:15">
      <c r="A1045" s="1" t="str">
        <f>IF('🔩 PISTON'!A1089="","",'🔩 PISTON'!A1089)</f>
        <v/>
      </c>
      <c r="B1045" s="1" t="str">
        <f>IF('🔩 PISTON'!A1089="","","Piston "&amp;'🔩 PISTON'!U1089)</f>
        <v/>
      </c>
      <c r="C1045" s="1" t="str">
        <f>IF('🔩 PISTON'!A1089="","","Piston")</f>
        <v/>
      </c>
      <c r="D1045" s="1" t="str">
        <f>IF('🔩 PISTON'!A1089="","",'🔩 PISTON'!L1089)</f>
        <v/>
      </c>
      <c r="E1045" s="1" t="str">
        <f>IF('🔩 PISTON'!A1089="","",'🔩 PISTON'!M1089)</f>
        <v/>
      </c>
      <c r="F1045" s="1" t="str">
        <f>IF('🔩 PISTON'!A1089="","",'🔩 PISTON'!N1089)</f>
        <v/>
      </c>
      <c r="G1045" s="1" t="str">
        <f>IF('🔩 PISTON'!A1089="","",'🔩 PISTON'!O1089)</f>
        <v/>
      </c>
      <c r="H1045" s="1" t="str">
        <f>IF('🔩 PISTON'!A1089="","",'🔩 PISTON'!P1089)</f>
        <v/>
      </c>
      <c r="I1045" s="1" t="str">
        <f>IF('🔩 PISTON'!A1089="","",'🔩 PISTON'!Q1089)</f>
        <v/>
      </c>
      <c r="J1045" s="1" t="str">
        <f>IF('🔩 PISTON'!A1089="","",'🔩 PISTON'!D1089)</f>
        <v/>
      </c>
      <c r="L1045" s="1">
        <f>N(L1044)+IF(AND('🔎 TRA CỨU NHANH'!$C$2&lt;&gt;"",OR(ISNUMBER(SEARCH('🔎 TRA CỨU NHANH'!$C$2,$A1045)),ISNUMBER(SEARCH('🔎 TRA CỨU NHANH'!$C$2,$B1045)))),1,0)</f>
        <v>0</v>
      </c>
      <c r="M1045" s="1" t="str">
        <f t="shared" si="32"/>
        <v/>
      </c>
      <c r="N1045" s="1">
        <f>N(N1044)+IF(AND('💰 BÁO GIÁ'!$C$27&lt;&gt;"",OR(ISNUMBER(SEARCH('💰 BÁO GIÁ'!$C$27,$A1045)),ISNUMBER(SEARCH('💰 BÁO GIÁ'!$C$27,$B1045)))),1,0)</f>
        <v>0</v>
      </c>
      <c r="O1045" s="1" t="str">
        <f t="shared" si="33"/>
        <v/>
      </c>
    </row>
    <row r="1046" customHeight="1" spans="1:15">
      <c r="A1046" s="1" t="str">
        <f>IF('🔩 PISTON'!A1090="","",'🔩 PISTON'!A1090)</f>
        <v/>
      </c>
      <c r="B1046" s="1" t="str">
        <f>IF('🔩 PISTON'!A1090="","","Piston "&amp;'🔩 PISTON'!U1090)</f>
        <v/>
      </c>
      <c r="C1046" s="1" t="str">
        <f>IF('🔩 PISTON'!A1090="","","Piston")</f>
        <v/>
      </c>
      <c r="D1046" s="1" t="str">
        <f>IF('🔩 PISTON'!A1090="","",'🔩 PISTON'!L1090)</f>
        <v/>
      </c>
      <c r="E1046" s="1" t="str">
        <f>IF('🔩 PISTON'!A1090="","",'🔩 PISTON'!M1090)</f>
        <v/>
      </c>
      <c r="F1046" s="1" t="str">
        <f>IF('🔩 PISTON'!A1090="","",'🔩 PISTON'!N1090)</f>
        <v/>
      </c>
      <c r="G1046" s="1" t="str">
        <f>IF('🔩 PISTON'!A1090="","",'🔩 PISTON'!O1090)</f>
        <v/>
      </c>
      <c r="H1046" s="1" t="str">
        <f>IF('🔩 PISTON'!A1090="","",'🔩 PISTON'!P1090)</f>
        <v/>
      </c>
      <c r="I1046" s="1" t="str">
        <f>IF('🔩 PISTON'!A1090="","",'🔩 PISTON'!Q1090)</f>
        <v/>
      </c>
      <c r="J1046" s="1" t="str">
        <f>IF('🔩 PISTON'!A1090="","",'🔩 PISTON'!D1090)</f>
        <v/>
      </c>
      <c r="L1046" s="1">
        <f>N(L1045)+IF(AND('🔎 TRA CỨU NHANH'!$C$2&lt;&gt;"",OR(ISNUMBER(SEARCH('🔎 TRA CỨU NHANH'!$C$2,$A1046)),ISNUMBER(SEARCH('🔎 TRA CỨU NHANH'!$C$2,$B1046)))),1,0)</f>
        <v>0</v>
      </c>
      <c r="M1046" s="1" t="str">
        <f t="shared" si="32"/>
        <v/>
      </c>
      <c r="N1046" s="1">
        <f>N(N1045)+IF(AND('💰 BÁO GIÁ'!$C$27&lt;&gt;"",OR(ISNUMBER(SEARCH('💰 BÁO GIÁ'!$C$27,$A1046)),ISNUMBER(SEARCH('💰 BÁO GIÁ'!$C$27,$B1046)))),1,0)</f>
        <v>0</v>
      </c>
      <c r="O1046" s="1" t="str">
        <f t="shared" si="33"/>
        <v/>
      </c>
    </row>
    <row r="1047" customHeight="1" spans="1:15">
      <c r="A1047" s="1" t="str">
        <f>IF('🔧 XY LANH'!A3="","",'🔧 XY LANH'!A3)</f>
        <v/>
      </c>
      <c r="B1047" s="1" t="str">
        <f>IF('🔧 XY LANH'!A3="","",'🔧 XY LANH'!S3)</f>
        <v/>
      </c>
      <c r="C1047" s="1" t="str">
        <f>IF('🔧 XY LANH'!A3="","","Xy lanh")</f>
        <v/>
      </c>
      <c r="D1047" s="1" t="str">
        <f>IF('🔧 XY LANH'!A3="","",'🔧 XY LANH'!L3)</f>
        <v/>
      </c>
      <c r="E1047" s="13" t="str">
        <f>IF('🔧 XY LANH'!A3="","",'🔧 XY LANH'!M3)</f>
        <v/>
      </c>
      <c r="F1047" s="13" t="str">
        <f>IF('🔧 XY LANH'!A3="","",'🔧 XY LANH'!N3)</f>
        <v/>
      </c>
      <c r="G1047" s="13" t="str">
        <f>IF('🔧 XY LANH'!A3="","",'🔧 XY LANH'!O3)</f>
        <v/>
      </c>
      <c r="H1047" s="13" t="str">
        <f>IF('🔧 XY LANH'!A3="","",'🔧 XY LANH'!P3)</f>
        <v/>
      </c>
      <c r="I1047" s="13" t="str">
        <f>IF('🔧 XY LANH'!A3="","",'🔧 XY LANH'!Q3)</f>
        <v/>
      </c>
      <c r="J1047" s="1" t="str">
        <f>IF('🔧 XY LANH'!A3="","",'🔧 XY LANH'!K3)</f>
        <v/>
      </c>
      <c r="L1047" s="1">
        <f>N(L1046)+IF(AND('🔎 TRA CỨU NHANH'!$C$2&lt;&gt;"",OR(ISNUMBER(SEARCH('🔎 TRA CỨU NHANH'!$C$2,$A1047)),ISNUMBER(SEARCH('🔎 TRA CỨU NHANH'!$C$2,$B1047)))),1,0)</f>
        <v>0</v>
      </c>
      <c r="M1047" s="1" t="str">
        <f t="shared" si="32"/>
        <v/>
      </c>
      <c r="N1047" s="1">
        <f>N(N1046)+IF(AND('💰 BÁO GIÁ'!$C$27&lt;&gt;"",OR(ISNUMBER(SEARCH('💰 BÁO GIÁ'!$C$27,$A1047)),ISNUMBER(SEARCH('💰 BÁO GIÁ'!$C$27,$B1047)))),1,0)</f>
        <v>0</v>
      </c>
      <c r="O1047" s="1" t="str">
        <f t="shared" si="33"/>
        <v/>
      </c>
    </row>
    <row r="1048" customHeight="1" spans="1:15">
      <c r="A1048" s="1" t="str">
        <f>IF('🔧 XY LANH'!A4="","",'🔧 XY LANH'!A4)</f>
        <v>HH080200</v>
      </c>
      <c r="B1048" s="1" t="str">
        <f>IF('🔧 XY LANH'!A4="","",'🔧 XY LANH'!S4)</f>
        <v>Xy lanh Hino DM100 (11467-1601) - IZ IKAZU</v>
      </c>
      <c r="C1048" s="1" t="str">
        <f>IF('🔧 XY LANH'!A4="","","Xy lanh")</f>
        <v>Xy lanh</v>
      </c>
      <c r="D1048" s="1" t="str">
        <f>IF('🔧 XY LANH'!A4="","",'🔧 XY LANH'!L4)</f>
        <v>Cái</v>
      </c>
      <c r="E1048" s="13">
        <f>IF('🔧 XY LANH'!A4="","",'🔧 XY LANH'!M4)</f>
        <v>0</v>
      </c>
      <c r="F1048" s="13">
        <f>IF('🔧 XY LANH'!A4="","",'🔧 XY LANH'!N4)</f>
        <v>1480000</v>
      </c>
      <c r="G1048" s="13">
        <f>IF('🔧 XY LANH'!A4="","",'🔧 XY LANH'!O4)</f>
        <v>1580000</v>
      </c>
      <c r="H1048" s="13">
        <f>IF('🔧 XY LANH'!A4="","",'🔧 XY LANH'!P4)</f>
        <v>1680000</v>
      </c>
      <c r="I1048" s="13">
        <f>IF('🔧 XY LANH'!A4="","",'🔧 XY LANH'!Q4)</f>
        <v>0</v>
      </c>
      <c r="J1048" s="1">
        <f>IF('🔧 XY LANH'!A4="","",'🔧 XY LANH'!K4)</f>
        <v>90</v>
      </c>
      <c r="L1048" s="1">
        <f>N(L1047)+IF(AND('🔎 TRA CỨU NHANH'!$C$2&lt;&gt;"",OR(ISNUMBER(SEARCH('🔎 TRA CỨU NHANH'!$C$2,$A1048)),ISNUMBER(SEARCH('🔎 TRA CỨU NHANH'!$C$2,$B1048)))),1,0)</f>
        <v>0</v>
      </c>
      <c r="M1048" s="1" t="str">
        <f t="shared" si="32"/>
        <v/>
      </c>
      <c r="N1048" s="1">
        <f>N(N1047)+IF(AND('💰 BÁO GIÁ'!$C$27&lt;&gt;"",OR(ISNUMBER(SEARCH('💰 BÁO GIÁ'!$C$27,$A1048)),ISNUMBER(SEARCH('💰 BÁO GIÁ'!$C$27,$B1048)))),1,0)</f>
        <v>0</v>
      </c>
      <c r="O1048" s="1" t="str">
        <f t="shared" si="33"/>
        <v/>
      </c>
    </row>
    <row r="1049" customHeight="1" spans="1:15">
      <c r="A1049" s="1" t="str">
        <f>IF('🔧 XY LANH'!A5="","",'🔧 XY LANH'!A5)</f>
        <v>HH0638</v>
      </c>
      <c r="B1049" s="1" t="str">
        <f>IF('🔧 XY LANH'!A5="","",'🔧 XY LANH'!S5)</f>
        <v>Xy lanh DM100 (11467-1601) - IZUMI</v>
      </c>
      <c r="C1049" s="1" t="str">
        <f>IF('🔧 XY LANH'!A5="","","Xy lanh")</f>
        <v>Xy lanh</v>
      </c>
      <c r="D1049" s="1" t="str">
        <f>IF('🔧 XY LANH'!A5="","",'🔧 XY LANH'!L5)</f>
        <v>Cái</v>
      </c>
      <c r="E1049" s="13">
        <f>IF('🔧 XY LANH'!A5="","",'🔧 XY LANH'!M5)</f>
        <v>0</v>
      </c>
      <c r="F1049" s="13">
        <f>IF('🔧 XY LANH'!A5="","",'🔧 XY LANH'!N5)</f>
        <v>0</v>
      </c>
      <c r="G1049" s="13">
        <f>IF('🔧 XY LANH'!A5="","",'🔧 XY LANH'!O5)</f>
        <v>0</v>
      </c>
      <c r="H1049" s="13">
        <f>IF('🔧 XY LANH'!A5="","",'🔧 XY LANH'!P5)</f>
        <v>0</v>
      </c>
      <c r="I1049" s="13">
        <f>IF('🔧 XY LANH'!A5="","",'🔧 XY LANH'!Q5)</f>
        <v>0</v>
      </c>
      <c r="J1049" s="1">
        <f>IF('🔧 XY LANH'!A5="","",'🔧 XY LANH'!K5)</f>
        <v>90</v>
      </c>
      <c r="L1049" s="1">
        <f>N(L1048)+IF(AND('🔎 TRA CỨU NHANH'!$C$2&lt;&gt;"",OR(ISNUMBER(SEARCH('🔎 TRA CỨU NHANH'!$C$2,$A1049)),ISNUMBER(SEARCH('🔎 TRA CỨU NHANH'!$C$2,$B1049)))),1,0)</f>
        <v>0</v>
      </c>
      <c r="M1049" s="1" t="str">
        <f t="shared" si="32"/>
        <v/>
      </c>
      <c r="N1049" s="1">
        <f>N(N1048)+IF(AND('💰 BÁO GIÁ'!$C$27&lt;&gt;"",OR(ISNUMBER(SEARCH('💰 BÁO GIÁ'!$C$27,$A1049)),ISNUMBER(SEARCH('💰 BÁO GIÁ'!$C$27,$B1049)))),1,0)</f>
        <v>0</v>
      </c>
      <c r="O1049" s="1" t="str">
        <f t="shared" si="33"/>
        <v/>
      </c>
    </row>
    <row r="1050" customHeight="1" spans="1:15">
      <c r="A1050" s="1" t="str">
        <f>IF('🔧 XY LANH'!A6="","",'🔧 XY LANH'!A6)</f>
        <v>HH081232</v>
      </c>
      <c r="B1050" s="1" t="str">
        <f>IF('🔧 XY LANH'!A6="","",'🔧 XY LANH'!S6)</f>
        <v>Xy lanh EC100 (11467-1130) - IZ IKAZU</v>
      </c>
      <c r="C1050" s="1" t="str">
        <f>IF('🔧 XY LANH'!A6="","","Xy lanh")</f>
        <v>Xy lanh</v>
      </c>
      <c r="D1050" s="1" t="str">
        <f>IF('🔧 XY LANH'!A6="","",'🔧 XY LANH'!L6)</f>
        <v>Cái</v>
      </c>
      <c r="E1050" s="13">
        <f>IF('🔧 XY LANH'!A6="","",'🔧 XY LANH'!M6)</f>
        <v>0</v>
      </c>
      <c r="F1050" s="13">
        <f>IF('🔧 XY LANH'!A6="","",'🔧 XY LANH'!N6)</f>
        <v>1500000</v>
      </c>
      <c r="G1050" s="13">
        <f>IF('🔧 XY LANH'!A6="","",'🔧 XY LANH'!O6)</f>
        <v>1600000</v>
      </c>
      <c r="H1050" s="13">
        <f>IF('🔧 XY LANH'!A6="","",'🔧 XY LANH'!P6)</f>
        <v>1700000</v>
      </c>
      <c r="I1050" s="13">
        <f>IF('🔧 XY LANH'!A6="","",'🔧 XY LANH'!Q6)</f>
        <v>0</v>
      </c>
      <c r="J1050" s="1">
        <f>IF('🔧 XY LANH'!A6="","",'🔧 XY LANH'!K6)</f>
        <v>97</v>
      </c>
      <c r="L1050" s="1">
        <f>N(L1049)+IF(AND('🔎 TRA CỨU NHANH'!$C$2&lt;&gt;"",OR(ISNUMBER(SEARCH('🔎 TRA CỨU NHANH'!$C$2,$A1050)),ISNUMBER(SEARCH('🔎 TRA CỨU NHANH'!$C$2,$B1050)))),1,0)</f>
        <v>0</v>
      </c>
      <c r="M1050" s="1" t="str">
        <f t="shared" si="32"/>
        <v/>
      </c>
      <c r="N1050" s="1">
        <f>N(N1049)+IF(AND('💰 BÁO GIÁ'!$C$27&lt;&gt;"",OR(ISNUMBER(SEARCH('💰 BÁO GIÁ'!$C$27,$A1050)),ISNUMBER(SEARCH('💰 BÁO GIÁ'!$C$27,$B1050)))),1,0)</f>
        <v>0</v>
      </c>
      <c r="O1050" s="1" t="str">
        <f t="shared" si="33"/>
        <v/>
      </c>
    </row>
    <row r="1051" customHeight="1" spans="1:15">
      <c r="A1051" s="1" t="str">
        <f>IF('🔧 XY LANH'!A7="","",'🔧 XY LANH'!A7)</f>
        <v>HH080199</v>
      </c>
      <c r="B1051" s="1" t="str">
        <f>IF('🔧 XY LANH'!A7="","",'🔧 XY LANH'!S7)</f>
        <v>Xy lanh HINO W04D-T/ W06D-T  có lợi ron (W04C, W06E) - IZ IKAZU</v>
      </c>
      <c r="C1051" s="1" t="str">
        <f>IF('🔧 XY LANH'!A7="","","Xy lanh")</f>
        <v>Xy lanh</v>
      </c>
      <c r="D1051" s="1" t="str">
        <f>IF('🔧 XY LANH'!A7="","",'🔧 XY LANH'!L7)</f>
        <v>Cái</v>
      </c>
      <c r="E1051" s="13">
        <f>IF('🔧 XY LANH'!A7="","",'🔧 XY LANH'!M7)</f>
        <v>0</v>
      </c>
      <c r="F1051" s="13">
        <f>IF('🔧 XY LANH'!A7="","",'🔧 XY LANH'!N7)</f>
        <v>200000</v>
      </c>
      <c r="G1051" s="13">
        <f>IF('🔧 XY LANH'!A7="","",'🔧 XY LANH'!O7)</f>
        <v>215000</v>
      </c>
      <c r="H1051" s="13">
        <f>IF('🔧 XY LANH'!A7="","",'🔧 XY LANH'!P7)</f>
        <v>230000</v>
      </c>
      <c r="I1051" s="13">
        <f>IF('🔧 XY LANH'!A7="","",'🔧 XY LANH'!Q7)</f>
        <v>0</v>
      </c>
      <c r="J1051" s="1">
        <f>IF('🔧 XY LANH'!A7="","",'🔧 XY LANH'!K7)</f>
        <v>104</v>
      </c>
      <c r="L1051" s="1">
        <f>N(L1050)+IF(AND('🔎 TRA CỨU NHANH'!$C$2&lt;&gt;"",OR(ISNUMBER(SEARCH('🔎 TRA CỨU NHANH'!$C$2,$A1051)),ISNUMBER(SEARCH('🔎 TRA CỨU NHANH'!$C$2,$B1051)))),1,0)</f>
        <v>0</v>
      </c>
      <c r="M1051" s="1" t="str">
        <f t="shared" si="32"/>
        <v/>
      </c>
      <c r="N1051" s="1">
        <f>N(N1050)+IF(AND('💰 BÁO GIÁ'!$C$27&lt;&gt;"",OR(ISNUMBER(SEARCH('💰 BÁO GIÁ'!$C$27,$A1051)),ISNUMBER(SEARCH('💰 BÁO GIÁ'!$C$27,$B1051)))),1,0)</f>
        <v>0</v>
      </c>
      <c r="O1051" s="1" t="str">
        <f t="shared" si="33"/>
        <v/>
      </c>
    </row>
    <row r="1052" customHeight="1" spans="1:15">
      <c r="A1052" s="1" t="str">
        <f>IF('🔧 XY LANH'!A8="","",'🔧 XY LANH'!A8)</f>
        <v>HH073131</v>
      </c>
      <c r="B1052" s="1" t="str">
        <f>IF('🔧 XY LANH'!A8="","",'🔧 XY LANH'!S8)</f>
        <v>Xy lanh HINO W04D/W04C/W06D/W06E F/F có lợi ron - IZUMI</v>
      </c>
      <c r="C1052" s="1" t="str">
        <f>IF('🔧 XY LANH'!A8="","","Xy lanh")</f>
        <v>Xy lanh</v>
      </c>
      <c r="D1052" s="1" t="str">
        <f>IF('🔧 XY LANH'!A8="","",'🔧 XY LANH'!L8)</f>
        <v>Cái</v>
      </c>
      <c r="E1052" s="13">
        <f>IF('🔧 XY LANH'!A8="","",'🔧 XY LANH'!M8)</f>
        <v>0</v>
      </c>
      <c r="F1052" s="13">
        <f>IF('🔧 XY LANH'!A8="","",'🔧 XY LANH'!N8)</f>
        <v>0</v>
      </c>
      <c r="G1052" s="13">
        <f>IF('🔧 XY LANH'!A8="","",'🔧 XY LANH'!O8)</f>
        <v>0</v>
      </c>
      <c r="H1052" s="13">
        <f>IF('🔧 XY LANH'!A8="","",'🔧 XY LANH'!P8)</f>
        <v>0</v>
      </c>
      <c r="I1052" s="13">
        <f>IF('🔧 XY LANH'!A8="","",'🔧 XY LANH'!Q8)</f>
        <v>0</v>
      </c>
      <c r="J1052" s="1">
        <f>IF('🔧 XY LANH'!A8="","",'🔧 XY LANH'!K8)</f>
        <v>104</v>
      </c>
      <c r="L1052" s="1">
        <f>N(L1051)+IF(AND('🔎 TRA CỨU NHANH'!$C$2&lt;&gt;"",OR(ISNUMBER(SEARCH('🔎 TRA CỨU NHANH'!$C$2,$A1052)),ISNUMBER(SEARCH('🔎 TRA CỨU NHANH'!$C$2,$B1052)))),1,0)</f>
        <v>0</v>
      </c>
      <c r="M1052" s="1" t="str">
        <f t="shared" si="32"/>
        <v/>
      </c>
      <c r="N1052" s="1">
        <f>N(N1051)+IF(AND('💰 BÁO GIÁ'!$C$27&lt;&gt;"",OR(ISNUMBER(SEARCH('💰 BÁO GIÁ'!$C$27,$A1052)),ISNUMBER(SEARCH('💰 BÁO GIÁ'!$C$27,$B1052)))),1,0)</f>
        <v>0</v>
      </c>
      <c r="O1052" s="1" t="str">
        <f t="shared" si="33"/>
        <v/>
      </c>
    </row>
    <row r="1053" customHeight="1" spans="1:15">
      <c r="A1053" s="1" t="str">
        <f>IF('🔧 XY LANH'!A9="","",'🔧 XY LANH'!A9)</f>
        <v>HH070448</v>
      </c>
      <c r="B1053" s="1" t="str">
        <f>IF('🔧 XY LANH'!A9="","",'🔧 XY LANH'!S9)</f>
        <v>Xy lanh HINO W04D/W04C/W06D/W06E F/F không lợi ron - IZUMI</v>
      </c>
      <c r="C1053" s="1" t="str">
        <f>IF('🔧 XY LANH'!A9="","","Xy lanh")</f>
        <v>Xy lanh</v>
      </c>
      <c r="D1053" s="1" t="str">
        <f>IF('🔧 XY LANH'!A9="","",'🔧 XY LANH'!L9)</f>
        <v>Cái</v>
      </c>
      <c r="E1053" s="13">
        <f>IF('🔧 XY LANH'!A9="","",'🔧 XY LANH'!M9)</f>
        <v>0</v>
      </c>
      <c r="F1053" s="13">
        <f>IF('🔧 XY LANH'!A9="","",'🔧 XY LANH'!N9)</f>
        <v>0</v>
      </c>
      <c r="G1053" s="13">
        <f>IF('🔧 XY LANH'!A9="","",'🔧 XY LANH'!O9)</f>
        <v>0</v>
      </c>
      <c r="H1053" s="13">
        <f>IF('🔧 XY LANH'!A9="","",'🔧 XY LANH'!P9)</f>
        <v>0</v>
      </c>
      <c r="I1053" s="13">
        <f>IF('🔧 XY LANH'!A9="","",'🔧 XY LANH'!Q9)</f>
        <v>0</v>
      </c>
      <c r="J1053" s="1">
        <f>IF('🔧 XY LANH'!A9="","",'🔧 XY LANH'!K9)</f>
        <v>104</v>
      </c>
      <c r="L1053" s="1">
        <f>N(L1052)+IF(AND('🔎 TRA CỨU NHANH'!$C$2&lt;&gt;"",OR(ISNUMBER(SEARCH('🔎 TRA CỨU NHANH'!$C$2,$A1053)),ISNUMBER(SEARCH('🔎 TRA CỨU NHANH'!$C$2,$B1053)))),1,0)</f>
        <v>0</v>
      </c>
      <c r="M1053" s="1" t="str">
        <f t="shared" si="32"/>
        <v/>
      </c>
      <c r="N1053" s="1">
        <f>N(N1052)+IF(AND('💰 BÁO GIÁ'!$C$27&lt;&gt;"",OR(ISNUMBER(SEARCH('💰 BÁO GIÁ'!$C$27,$A1053)),ISNUMBER(SEARCH('💰 BÁO GIÁ'!$C$27,$B1053)))),1,0)</f>
        <v>0</v>
      </c>
      <c r="O1053" s="1" t="str">
        <f t="shared" si="33"/>
        <v/>
      </c>
    </row>
    <row r="1054" customHeight="1" spans="1:15">
      <c r="A1054" s="1" t="str">
        <f>IF('🔧 XY LANH'!A10="","",'🔧 XY LANH'!A10)</f>
        <v>HH080195</v>
      </c>
      <c r="B1054" s="1" t="str">
        <f>IF('🔧 XY LANH'!A10="","",'🔧 XY LANH'!S10)</f>
        <v>Xy lanh HINO EH100 F/F (11467-1040) - IZ IKAZU</v>
      </c>
      <c r="C1054" s="1" t="str">
        <f>IF('🔧 XY LANH'!A10="","","Xy lanh")</f>
        <v>Xy lanh</v>
      </c>
      <c r="D1054" s="1" t="str">
        <f>IF('🔧 XY LANH'!A10="","",'🔧 XY LANH'!L10)</f>
        <v>Cái</v>
      </c>
      <c r="E1054" s="13">
        <f>IF('🔧 XY LANH'!A10="","",'🔧 XY LANH'!M10)</f>
        <v>0</v>
      </c>
      <c r="F1054" s="13">
        <f>IF('🔧 XY LANH'!A10="","",'🔧 XY LANH'!N10)</f>
        <v>1100000</v>
      </c>
      <c r="G1054" s="13">
        <f>IF('🔧 XY LANH'!A10="","",'🔧 XY LANH'!O10)</f>
        <v>1200000</v>
      </c>
      <c r="H1054" s="13">
        <f>IF('🔧 XY LANH'!A10="","",'🔧 XY LANH'!P10)</f>
        <v>1300000</v>
      </c>
      <c r="I1054" s="13">
        <f>IF('🔧 XY LANH'!A10="","",'🔧 XY LANH'!Q10)</f>
        <v>0</v>
      </c>
      <c r="J1054" s="1">
        <f>IF('🔧 XY LANH'!A10="","",'🔧 XY LANH'!K10)</f>
        <v>105</v>
      </c>
      <c r="L1054" s="1">
        <f>N(L1053)+IF(AND('🔎 TRA CỨU NHANH'!$C$2&lt;&gt;"",OR(ISNUMBER(SEARCH('🔎 TRA CỨU NHANH'!$C$2,$A1054)),ISNUMBER(SEARCH('🔎 TRA CỨU NHANH'!$C$2,$B1054)))),1,0)</f>
        <v>0</v>
      </c>
      <c r="M1054" s="1" t="str">
        <f t="shared" si="32"/>
        <v/>
      </c>
      <c r="N1054" s="1">
        <f>N(N1053)+IF(AND('💰 BÁO GIÁ'!$C$27&lt;&gt;"",OR(ISNUMBER(SEARCH('💰 BÁO GIÁ'!$C$27,$A1054)),ISNUMBER(SEARCH('💰 BÁO GIÁ'!$C$27,$B1054)))),1,0)</f>
        <v>0</v>
      </c>
      <c r="O1054" s="1" t="str">
        <f t="shared" si="33"/>
        <v/>
      </c>
    </row>
    <row r="1055" customHeight="1" spans="1:15">
      <c r="A1055" s="1" t="str">
        <f>IF('🔧 XY LANH'!A11="","",'🔧 XY LANH'!A11)</f>
        <v>HH070449</v>
      </c>
      <c r="B1055" s="1" t="str">
        <f>IF('🔧 XY LANH'!A11="","",'🔧 XY LANH'!S11)</f>
        <v>Xy lanh HINO EH100 F/F đời hoàn thiện - IZUMI</v>
      </c>
      <c r="C1055" s="1" t="str">
        <f>IF('🔧 XY LANH'!A11="","","Xy lanh")</f>
        <v>Xy lanh</v>
      </c>
      <c r="D1055" s="1" t="str">
        <f>IF('🔧 XY LANH'!A11="","",'🔧 XY LANH'!L11)</f>
        <v>Cái</v>
      </c>
      <c r="E1055" s="13">
        <f>IF('🔧 XY LANH'!A11="","",'🔧 XY LANH'!M11)</f>
        <v>0</v>
      </c>
      <c r="F1055" s="13">
        <f>IF('🔧 XY LANH'!A11="","",'🔧 XY LANH'!N11)</f>
        <v>1100000</v>
      </c>
      <c r="G1055" s="13">
        <f>IF('🔧 XY LANH'!A11="","",'🔧 XY LANH'!O11)</f>
        <v>1200000</v>
      </c>
      <c r="H1055" s="13">
        <f>IF('🔧 XY LANH'!A11="","",'🔧 XY LANH'!P11)</f>
        <v>1300000</v>
      </c>
      <c r="I1055" s="13">
        <f>IF('🔧 XY LANH'!A11="","",'🔧 XY LANH'!Q11)</f>
        <v>0</v>
      </c>
      <c r="J1055" s="1">
        <f>IF('🔧 XY LANH'!A11="","",'🔧 XY LANH'!K11)</f>
        <v>105</v>
      </c>
      <c r="L1055" s="1">
        <f>N(L1054)+IF(AND('🔎 TRA CỨU NHANH'!$C$2&lt;&gt;"",OR(ISNUMBER(SEARCH('🔎 TRA CỨU NHANH'!$C$2,$A1055)),ISNUMBER(SEARCH('🔎 TRA CỨU NHANH'!$C$2,$B1055)))),1,0)</f>
        <v>0</v>
      </c>
      <c r="M1055" s="1" t="str">
        <f t="shared" si="32"/>
        <v/>
      </c>
      <c r="N1055" s="1">
        <f>N(N1054)+IF(AND('💰 BÁO GIÁ'!$C$27&lt;&gt;"",OR(ISNUMBER(SEARCH('💰 BÁO GIÁ'!$C$27,$A1055)),ISNUMBER(SEARCH('💰 BÁO GIÁ'!$C$27,$B1055)))),1,0)</f>
        <v>0</v>
      </c>
      <c r="O1055" s="1" t="str">
        <f t="shared" si="33"/>
        <v/>
      </c>
    </row>
    <row r="1056" customHeight="1" spans="1:15">
      <c r="A1056" s="1" t="str">
        <f>IF('🔧 XY LANH'!A12="","",'🔧 XY LANH'!A12)</f>
        <v>HH079241</v>
      </c>
      <c r="B1056" s="1" t="str">
        <f>IF('🔧 XY LANH'!A12="","",'🔧 XY LANH'!S12)</f>
        <v>Xy lanh H06C / 114671601 F/F - NSP</v>
      </c>
      <c r="C1056" s="1" t="str">
        <f>IF('🔧 XY LANH'!A12="","","Xy lanh")</f>
        <v>Xy lanh</v>
      </c>
      <c r="D1056" s="1" t="str">
        <f>IF('🔧 XY LANH'!A12="","",'🔧 XY LANH'!L12)</f>
        <v>Cái</v>
      </c>
      <c r="E1056" s="13">
        <f>IF('🔧 XY LANH'!A12="","",'🔧 XY LANH'!M12)</f>
        <v>0</v>
      </c>
      <c r="F1056" s="13">
        <f>IF('🔧 XY LANH'!A12="","",'🔧 XY LANH'!N12)</f>
        <v>2750000</v>
      </c>
      <c r="G1056" s="13">
        <f>IF('🔧 XY LANH'!A12="","",'🔧 XY LANH'!O12)</f>
        <v>2900000</v>
      </c>
      <c r="H1056" s="13">
        <f>IF('🔧 XY LANH'!A12="","",'🔧 XY LANH'!P12)</f>
        <v>3100000</v>
      </c>
      <c r="I1056" s="13">
        <f>IF('🔧 XY LANH'!A12="","",'🔧 XY LANH'!Q12)</f>
        <v>0</v>
      </c>
      <c r="J1056" s="1">
        <f>IF('🔧 XY LANH'!A12="","",'🔧 XY LANH'!K12)</f>
        <v>108</v>
      </c>
      <c r="L1056" s="1">
        <f>N(L1055)+IF(AND('🔎 TRA CỨU NHANH'!$C$2&lt;&gt;"",OR(ISNUMBER(SEARCH('🔎 TRA CỨU NHANH'!$C$2,$A1056)),ISNUMBER(SEARCH('🔎 TRA CỨU NHANH'!$C$2,$B1056)))),1,0)</f>
        <v>0</v>
      </c>
      <c r="M1056" s="1" t="str">
        <f t="shared" si="32"/>
        <v/>
      </c>
      <c r="N1056" s="1">
        <f>N(N1055)+IF(AND('💰 BÁO GIÁ'!$C$27&lt;&gt;"",OR(ISNUMBER(SEARCH('💰 BÁO GIÁ'!$C$27,$A1056)),ISNUMBER(SEARCH('💰 BÁO GIÁ'!$C$27,$B1056)))),1,0)</f>
        <v>0</v>
      </c>
      <c r="O1056" s="1" t="str">
        <f t="shared" si="33"/>
        <v/>
      </c>
    </row>
    <row r="1057" customHeight="1" spans="1:15">
      <c r="A1057" s="1" t="str">
        <f>IF('🔧 XY LANH'!A13="","",'🔧 XY LANH'!A13)</f>
        <v>HH082001</v>
      </c>
      <c r="B1057" s="1" t="str">
        <f>IF('🔧 XY LANH'!A13="","",'🔧 XY LANH'!S13)</f>
        <v>Xy lanh Hino H06C-TA/H06C/ 11467-1591 - IZ IKAZU</v>
      </c>
      <c r="C1057" s="1" t="str">
        <f>IF('🔧 XY LANH'!A13="","","Xy lanh")</f>
        <v>Xy lanh</v>
      </c>
      <c r="D1057" s="1" t="str">
        <f>IF('🔧 XY LANH'!A13="","",'🔧 XY LANH'!L13)</f>
        <v>Cái</v>
      </c>
      <c r="E1057" s="13">
        <f>IF('🔧 XY LANH'!A13="","",'🔧 XY LANH'!M13)</f>
        <v>0</v>
      </c>
      <c r="F1057" s="13">
        <f>IF('🔧 XY LANH'!A13="","",'🔧 XY LANH'!N13)</f>
        <v>1360000</v>
      </c>
      <c r="G1057" s="13">
        <f>IF('🔧 XY LANH'!A13="","",'🔧 XY LANH'!O13)</f>
        <v>1450000</v>
      </c>
      <c r="H1057" s="13">
        <f>IF('🔧 XY LANH'!A13="","",'🔧 XY LANH'!P13)</f>
        <v>1550000</v>
      </c>
      <c r="I1057" s="13">
        <f>IF('🔧 XY LANH'!A13="","",'🔧 XY LANH'!Q13)</f>
        <v>0</v>
      </c>
      <c r="J1057" s="1">
        <f>IF('🔧 XY LANH'!A13="","",'🔧 XY LANH'!K13)</f>
        <v>108</v>
      </c>
      <c r="L1057" s="1">
        <f>N(L1056)+IF(AND('🔎 TRA CỨU NHANH'!$C$2&lt;&gt;"",OR(ISNUMBER(SEARCH('🔎 TRA CỨU NHANH'!$C$2,$A1057)),ISNUMBER(SEARCH('🔎 TRA CỨU NHANH'!$C$2,$B1057)))),1,0)</f>
        <v>0</v>
      </c>
      <c r="M1057" s="1" t="str">
        <f t="shared" si="32"/>
        <v/>
      </c>
      <c r="N1057" s="1">
        <f>N(N1056)+IF(AND('💰 BÁO GIÁ'!$C$27&lt;&gt;"",OR(ISNUMBER(SEARCH('💰 BÁO GIÁ'!$C$27,$A1057)),ISNUMBER(SEARCH('💰 BÁO GIÁ'!$C$27,$B1057)))),1,0)</f>
        <v>0</v>
      </c>
      <c r="O1057" s="1" t="str">
        <f t="shared" si="33"/>
        <v/>
      </c>
    </row>
    <row r="1058" customHeight="1" spans="1:15">
      <c r="A1058" s="1" t="str">
        <f>IF('🔧 XY LANH'!A14="","",'🔧 XY LANH'!A14)</f>
        <v>HH072679</v>
      </c>
      <c r="B1058" s="1" t="str">
        <f>IF('🔧 XY LANH'!A14="","",'🔧 XY LANH'!S14)</f>
        <v>Xy lanh H06C-TA/H06C S/F bán hoàn thiện - NSP</v>
      </c>
      <c r="C1058" s="1" t="str">
        <f>IF('🔧 XY LANH'!A14="","","Xy lanh")</f>
        <v>Xy lanh</v>
      </c>
      <c r="D1058" s="1" t="str">
        <f>IF('🔧 XY LANH'!A14="","",'🔧 XY LANH'!L14)</f>
        <v>Cái</v>
      </c>
      <c r="E1058" s="13">
        <f>IF('🔧 XY LANH'!A14="","",'🔧 XY LANH'!M14)</f>
        <v>0</v>
      </c>
      <c r="F1058" s="13">
        <f>IF('🔧 XY LANH'!A14="","",'🔧 XY LANH'!N14)</f>
        <v>0</v>
      </c>
      <c r="G1058" s="13">
        <f>IF('🔧 XY LANH'!A14="","",'🔧 XY LANH'!O14)</f>
        <v>0</v>
      </c>
      <c r="H1058" s="13">
        <f>IF('🔧 XY LANH'!A14="","",'🔧 XY LANH'!P14)</f>
        <v>250000</v>
      </c>
      <c r="I1058" s="13">
        <f>IF('🔧 XY LANH'!A14="","",'🔧 XY LANH'!Q14)</f>
        <v>0</v>
      </c>
      <c r="J1058" s="1">
        <f>IF('🔧 XY LANH'!A14="","",'🔧 XY LANH'!K14)</f>
        <v>108</v>
      </c>
      <c r="L1058" s="1">
        <f>N(L1057)+IF(AND('🔎 TRA CỨU NHANH'!$C$2&lt;&gt;"",OR(ISNUMBER(SEARCH('🔎 TRA CỨU NHANH'!$C$2,$A1058)),ISNUMBER(SEARCH('🔎 TRA CỨU NHANH'!$C$2,$B1058)))),1,0)</f>
        <v>0</v>
      </c>
      <c r="M1058" s="1" t="str">
        <f t="shared" si="32"/>
        <v/>
      </c>
      <c r="N1058" s="1">
        <f>N(N1057)+IF(AND('💰 BÁO GIÁ'!$C$27&lt;&gt;"",OR(ISNUMBER(SEARCH('💰 BÁO GIÁ'!$C$27,$A1058)),ISNUMBER(SEARCH('💰 BÁO GIÁ'!$C$27,$B1058)))),1,0)</f>
        <v>0</v>
      </c>
      <c r="O1058" s="1" t="str">
        <f t="shared" si="33"/>
        <v/>
      </c>
    </row>
    <row r="1059" customHeight="1" spans="1:15">
      <c r="A1059" s="1" t="str">
        <f>IF('🔧 XY LANH'!A15="","",'🔧 XY LANH'!A15)</f>
        <v>HH068739</v>
      </c>
      <c r="B1059" s="1" t="str">
        <f>IF('🔧 XY LANH'!A15="","",'🔧 XY LANH'!S15)</f>
        <v>Xy lanh H06C-TA/H06C/ 11467-1591 - IZUMI</v>
      </c>
      <c r="C1059" s="1" t="str">
        <f>IF('🔧 XY LANH'!A15="","","Xy lanh")</f>
        <v>Xy lanh</v>
      </c>
      <c r="D1059" s="1" t="str">
        <f>IF('🔧 XY LANH'!A15="","",'🔧 XY LANH'!L15)</f>
        <v>Cái</v>
      </c>
      <c r="E1059" s="13">
        <f>IF('🔧 XY LANH'!A15="","",'🔧 XY LANH'!M15)</f>
        <v>0</v>
      </c>
      <c r="F1059" s="13">
        <f>IF('🔧 XY LANH'!A15="","",'🔧 XY LANH'!N15)</f>
        <v>1200000</v>
      </c>
      <c r="G1059" s="13">
        <f>IF('🔧 XY LANH'!A15="","",'🔧 XY LANH'!O15)</f>
        <v>1300000</v>
      </c>
      <c r="H1059" s="13">
        <f>IF('🔧 XY LANH'!A15="","",'🔧 XY LANH'!P15)</f>
        <v>1400000</v>
      </c>
      <c r="I1059" s="13">
        <f>IF('🔧 XY LANH'!A15="","",'🔧 XY LANH'!Q15)</f>
        <v>0</v>
      </c>
      <c r="J1059" s="1">
        <f>IF('🔧 XY LANH'!A15="","",'🔧 XY LANH'!K15)</f>
        <v>108</v>
      </c>
      <c r="L1059" s="1">
        <f>N(L1058)+IF(AND('🔎 TRA CỨU NHANH'!$C$2&lt;&gt;"",OR(ISNUMBER(SEARCH('🔎 TRA CỨU NHANH'!$C$2,$A1059)),ISNUMBER(SEARCH('🔎 TRA CỨU NHANH'!$C$2,$B1059)))),1,0)</f>
        <v>0</v>
      </c>
      <c r="M1059" s="1" t="str">
        <f t="shared" si="32"/>
        <v/>
      </c>
      <c r="N1059" s="1">
        <f>N(N1058)+IF(AND('💰 BÁO GIÁ'!$C$27&lt;&gt;"",OR(ISNUMBER(SEARCH('💰 BÁO GIÁ'!$C$27,$A1059)),ISNUMBER(SEARCH('💰 BÁO GIÁ'!$C$27,$B1059)))),1,0)</f>
        <v>0</v>
      </c>
      <c r="O1059" s="1" t="str">
        <f t="shared" si="33"/>
        <v/>
      </c>
    </row>
    <row r="1060" customHeight="1" spans="1:15">
      <c r="A1060" s="1" t="str">
        <f>IF('🔧 XY LANH'!A16="","",'🔧 XY LANH'!A16)</f>
        <v>HH080197</v>
      </c>
      <c r="B1060" s="1" t="str">
        <f>IF('🔧 XY LANH'!A16="","",'🔧 XY LANH'!S16)</f>
        <v>Xy lanh DS50 / 11467-1550 - IZ IKAZU</v>
      </c>
      <c r="C1060" s="1" t="str">
        <f>IF('🔧 XY LANH'!A16="","","Xy lanh")</f>
        <v>Xy lanh</v>
      </c>
      <c r="D1060" s="1" t="str">
        <f>IF('🔧 XY LANH'!A16="","",'🔧 XY LANH'!L16)</f>
        <v>Cái</v>
      </c>
      <c r="E1060" s="13">
        <f>IF('🔧 XY LANH'!A16="","",'🔧 XY LANH'!M16)</f>
        <v>0</v>
      </c>
      <c r="F1060" s="13">
        <f>IF('🔧 XY LANH'!A16="","",'🔧 XY LANH'!N16)</f>
        <v>1900000</v>
      </c>
      <c r="G1060" s="13">
        <f>IF('🔧 XY LANH'!A16="","",'🔧 XY LANH'!O16)</f>
        <v>2000000</v>
      </c>
      <c r="H1060" s="13">
        <f>IF('🔧 XY LANH'!A16="","",'🔧 XY LANH'!P16)</f>
        <v>2100000</v>
      </c>
      <c r="I1060" s="13">
        <f>IF('🔧 XY LANH'!A16="","",'🔧 XY LANH'!Q16)</f>
        <v>0</v>
      </c>
      <c r="J1060" s="1">
        <f>IF('🔧 XY LANH'!A16="","",'🔧 XY LANH'!K16)</f>
        <v>110</v>
      </c>
      <c r="L1060" s="1">
        <f>N(L1059)+IF(AND('🔎 TRA CỨU NHANH'!$C$2&lt;&gt;"",OR(ISNUMBER(SEARCH('🔎 TRA CỨU NHANH'!$C$2,$A1060)),ISNUMBER(SEARCH('🔎 TRA CỨU NHANH'!$C$2,$B1060)))),1,0)</f>
        <v>0</v>
      </c>
      <c r="M1060" s="1" t="str">
        <f t="shared" si="32"/>
        <v/>
      </c>
      <c r="N1060" s="1">
        <f>N(N1059)+IF(AND('💰 BÁO GIÁ'!$C$27&lt;&gt;"",OR(ISNUMBER(SEARCH('💰 BÁO GIÁ'!$C$27,$A1060)),ISNUMBER(SEARCH('💰 BÁO GIÁ'!$C$27,$B1060)))),1,0)</f>
        <v>0</v>
      </c>
      <c r="O1060" s="1" t="str">
        <f t="shared" si="33"/>
        <v/>
      </c>
    </row>
    <row r="1061" customHeight="1" spans="1:15">
      <c r="A1061" s="1" t="str">
        <f>IF('🔧 XY LANH'!A17="","",'🔧 XY LANH'!A17)</f>
        <v>HH073238</v>
      </c>
      <c r="B1061" s="1" t="str">
        <f>IF('🔧 XY LANH'!A17="","",'🔧 XY LANH'!S17)</f>
        <v>Xy lanh H07C bán hoàn thiện S/F - NSP</v>
      </c>
      <c r="C1061" s="1" t="str">
        <f>IF('🔧 XY LANH'!A17="","","Xy lanh")</f>
        <v>Xy lanh</v>
      </c>
      <c r="D1061" s="1" t="str">
        <f>IF('🔧 XY LANH'!A17="","",'🔧 XY LANH'!L17)</f>
        <v>Cái</v>
      </c>
      <c r="E1061" s="13">
        <f>IF('🔧 XY LANH'!A17="","",'🔧 XY LANH'!M17)</f>
        <v>0</v>
      </c>
      <c r="F1061" s="13">
        <f>IF('🔧 XY LANH'!A17="","",'🔧 XY LANH'!N17)</f>
        <v>0</v>
      </c>
      <c r="G1061" s="13">
        <f>IF('🔧 XY LANH'!A17="","",'🔧 XY LANH'!O17)</f>
        <v>0</v>
      </c>
      <c r="H1061" s="13">
        <f>IF('🔧 XY LANH'!A17="","",'🔧 XY LANH'!P17)</f>
        <v>250000</v>
      </c>
      <c r="I1061" s="13">
        <f>IF('🔧 XY LANH'!A17="","",'🔧 XY LANH'!Q17)</f>
        <v>0</v>
      </c>
      <c r="J1061" s="1">
        <f>IF('🔧 XY LANH'!A17="","",'🔧 XY LANH'!K17)</f>
        <v>110</v>
      </c>
      <c r="L1061" s="1">
        <f>N(L1060)+IF(AND('🔎 TRA CỨU NHANH'!$C$2&lt;&gt;"",OR(ISNUMBER(SEARCH('🔎 TRA CỨU NHANH'!$C$2,$A1061)),ISNUMBER(SEARCH('🔎 TRA CỨU NHANH'!$C$2,$B1061)))),1,0)</f>
        <v>0</v>
      </c>
      <c r="M1061" s="1" t="str">
        <f t="shared" si="32"/>
        <v/>
      </c>
      <c r="N1061" s="1">
        <f>N(N1060)+IF(AND('💰 BÁO GIÁ'!$C$27&lt;&gt;"",OR(ISNUMBER(SEARCH('💰 BÁO GIÁ'!$C$27,$A1061)),ISNUMBER(SEARCH('💰 BÁO GIÁ'!$C$27,$B1061)))),1,0)</f>
        <v>0</v>
      </c>
      <c r="O1061" s="1" t="str">
        <f t="shared" si="33"/>
        <v/>
      </c>
    </row>
    <row r="1062" customHeight="1" spans="1:15">
      <c r="A1062" s="1" t="str">
        <f>IF('🔧 XY LANH'!A18="","",'🔧 XY LANH'!A18)</f>
        <v>HH079240</v>
      </c>
      <c r="B1062" s="1" t="str">
        <f>IF('🔧 XY LANH'!A18="","",'🔧 XY LANH'!S18)</f>
        <v>Xy lanh H07C/ 114671210 F/F - NSP</v>
      </c>
      <c r="C1062" s="1" t="str">
        <f>IF('🔧 XY LANH'!A18="","","Xy lanh")</f>
        <v>Xy lanh</v>
      </c>
      <c r="D1062" s="1" t="str">
        <f>IF('🔧 XY LANH'!A18="","",'🔧 XY LANH'!L18)</f>
        <v>Cái</v>
      </c>
      <c r="E1062" s="13">
        <f>IF('🔧 XY LANH'!A18="","",'🔧 XY LANH'!M18)</f>
        <v>0</v>
      </c>
      <c r="F1062" s="13">
        <f>IF('🔧 XY LANH'!A18="","",'🔧 XY LANH'!N18)</f>
        <v>0</v>
      </c>
      <c r="G1062" s="13">
        <f>IF('🔧 XY LANH'!A18="","",'🔧 XY LANH'!O18)</f>
        <v>1700000</v>
      </c>
      <c r="H1062" s="13">
        <f>IF('🔧 XY LANH'!A18="","",'🔧 XY LANH'!P18)</f>
        <v>1800000</v>
      </c>
      <c r="I1062" s="13">
        <f>IF('🔧 XY LANH'!A18="","",'🔧 XY LANH'!Q18)</f>
        <v>0</v>
      </c>
      <c r="J1062" s="1">
        <f>IF('🔧 XY LANH'!A18="","",'🔧 XY LANH'!K18)</f>
        <v>110</v>
      </c>
      <c r="L1062" s="1">
        <f>N(L1061)+IF(AND('🔎 TRA CỨU NHANH'!$C$2&lt;&gt;"",OR(ISNUMBER(SEARCH('🔎 TRA CỨU NHANH'!$C$2,$A1062)),ISNUMBER(SEARCH('🔎 TRA CỨU NHANH'!$C$2,$B1062)))),1,0)</f>
        <v>0</v>
      </c>
      <c r="M1062" s="1" t="str">
        <f t="shared" si="32"/>
        <v/>
      </c>
      <c r="N1062" s="1">
        <f>N(N1061)+IF(AND('💰 BÁO GIÁ'!$C$27&lt;&gt;"",OR(ISNUMBER(SEARCH('💰 BÁO GIÁ'!$C$27,$A1062)),ISNUMBER(SEARCH('💰 BÁO GIÁ'!$C$27,$B1062)))),1,0)</f>
        <v>0</v>
      </c>
      <c r="O1062" s="1" t="str">
        <f t="shared" si="33"/>
        <v/>
      </c>
    </row>
    <row r="1063" customHeight="1" spans="1:15">
      <c r="A1063" s="1" t="str">
        <f>IF('🔧 XY LANH'!A19="","",'🔧 XY LANH'!A19)</f>
        <v>HH079772</v>
      </c>
      <c r="B1063" s="1" t="str">
        <f>IF('🔧 XY LANH'!A19="","",'🔧 XY LANH'!S19)</f>
        <v>Xy lanh Hino H07C/11467-1200 (EH700/H07D) - IZ IKAZU</v>
      </c>
      <c r="C1063" s="1" t="str">
        <f>IF('🔧 XY LANH'!A19="","","Xy lanh")</f>
        <v>Xy lanh</v>
      </c>
      <c r="D1063" s="1" t="str">
        <f>IF('🔧 XY LANH'!A19="","",'🔧 XY LANH'!L19)</f>
        <v>Cái</v>
      </c>
      <c r="E1063" s="13">
        <f>IF('🔧 XY LANH'!A19="","",'🔧 XY LANH'!M19)</f>
        <v>0</v>
      </c>
      <c r="F1063" s="13">
        <f>IF('🔧 XY LANH'!A19="","",'🔧 XY LANH'!N19)</f>
        <v>1360000</v>
      </c>
      <c r="G1063" s="13">
        <f>IF('🔧 XY LANH'!A19="","",'🔧 XY LANH'!O19)</f>
        <v>1450000</v>
      </c>
      <c r="H1063" s="13">
        <f>IF('🔧 XY LANH'!A19="","",'🔧 XY LANH'!P19)</f>
        <v>1550000</v>
      </c>
      <c r="I1063" s="13">
        <f>IF('🔧 XY LANH'!A19="","",'🔧 XY LANH'!Q19)</f>
        <v>0</v>
      </c>
      <c r="J1063" s="1">
        <f>IF('🔧 XY LANH'!A19="","",'🔧 XY LANH'!K19)</f>
        <v>110</v>
      </c>
      <c r="L1063" s="1">
        <f>N(L1062)+IF(AND('🔎 TRA CỨU NHANH'!$C$2&lt;&gt;"",OR(ISNUMBER(SEARCH('🔎 TRA CỨU NHANH'!$C$2,$A1063)),ISNUMBER(SEARCH('🔎 TRA CỨU NHANH'!$C$2,$B1063)))),1,0)</f>
        <v>0</v>
      </c>
      <c r="M1063" s="1" t="str">
        <f t="shared" si="32"/>
        <v/>
      </c>
      <c r="N1063" s="1">
        <f>N(N1062)+IF(AND('💰 BÁO GIÁ'!$C$27&lt;&gt;"",OR(ISNUMBER(SEARCH('💰 BÁO GIÁ'!$C$27,$A1063)),ISNUMBER(SEARCH('💰 BÁO GIÁ'!$C$27,$B1063)))),1,0)</f>
        <v>0</v>
      </c>
      <c r="O1063" s="1" t="str">
        <f t="shared" si="33"/>
        <v/>
      </c>
    </row>
    <row r="1064" customHeight="1" spans="1:15">
      <c r="A1064" s="1" t="str">
        <f>IF('🔧 XY LANH'!A20="","",'🔧 XY LANH'!A20)</f>
        <v>HH00896</v>
      </c>
      <c r="B1064" s="1" t="str">
        <f>IF('🔧 XY LANH'!A20="","",'🔧 XY LANH'!S20)</f>
        <v>Xy lanh H07C/EH700/H07D (11467-1200) - IZUMI</v>
      </c>
      <c r="C1064" s="1" t="str">
        <f>IF('🔧 XY LANH'!A20="","","Xy lanh")</f>
        <v>Xy lanh</v>
      </c>
      <c r="D1064" s="1" t="str">
        <f>IF('🔧 XY LANH'!A20="","",'🔧 XY LANH'!L20)</f>
        <v>Cái</v>
      </c>
      <c r="E1064" s="13">
        <f>IF('🔧 XY LANH'!A20="","",'🔧 XY LANH'!M20)</f>
        <v>0</v>
      </c>
      <c r="F1064" s="13">
        <f>IF('🔧 XY LANH'!A20="","",'🔧 XY LANH'!N20)</f>
        <v>0</v>
      </c>
      <c r="G1064" s="13">
        <f>IF('🔧 XY LANH'!A20="","",'🔧 XY LANH'!O20)</f>
        <v>0</v>
      </c>
      <c r="H1064" s="13">
        <f>IF('🔧 XY LANH'!A20="","",'🔧 XY LANH'!P20)</f>
        <v>0</v>
      </c>
      <c r="I1064" s="13">
        <f>IF('🔧 XY LANH'!A20="","",'🔧 XY LANH'!Q20)</f>
        <v>0</v>
      </c>
      <c r="J1064" s="1">
        <f>IF('🔧 XY LANH'!A20="","",'🔧 XY LANH'!K20)</f>
        <v>110</v>
      </c>
      <c r="L1064" s="1">
        <f>N(L1063)+IF(AND('🔎 TRA CỨU NHANH'!$C$2&lt;&gt;"",OR(ISNUMBER(SEARCH('🔎 TRA CỨU NHANH'!$C$2,$A1064)),ISNUMBER(SEARCH('🔎 TRA CỨU NHANH'!$C$2,$B1064)))),1,0)</f>
        <v>0</v>
      </c>
      <c r="M1064" s="1" t="str">
        <f t="shared" si="32"/>
        <v/>
      </c>
      <c r="N1064" s="1">
        <f>N(N1063)+IF(AND('💰 BÁO GIÁ'!$C$27&lt;&gt;"",OR(ISNUMBER(SEARCH('💰 BÁO GIÁ'!$C$27,$A1064)),ISNUMBER(SEARCH('💰 BÁO GIÁ'!$C$27,$B1064)))),1,0)</f>
        <v>0</v>
      </c>
      <c r="O1064" s="1" t="str">
        <f t="shared" si="33"/>
        <v/>
      </c>
    </row>
    <row r="1065" customHeight="1" spans="1:15">
      <c r="A1065" s="1" t="str">
        <f>IF('🔧 XY LANH'!A21="","",'🔧 XY LANH'!A21)</f>
        <v>HH079040</v>
      </c>
      <c r="B1065" s="1" t="str">
        <f>IF('🔧 XY LANH'!A21="","",'🔧 XY LANH'!S21)</f>
        <v>Xy lanh H07C/EH700/H07D S/F bán hoàn thiện - IZUMI</v>
      </c>
      <c r="C1065" s="1" t="str">
        <f>IF('🔧 XY LANH'!A21="","","Xy lanh")</f>
        <v>Xy lanh</v>
      </c>
      <c r="D1065" s="1" t="str">
        <f>IF('🔧 XY LANH'!A21="","",'🔧 XY LANH'!L21)</f>
        <v>Cái</v>
      </c>
      <c r="E1065" s="13">
        <f>IF('🔧 XY LANH'!A21="","",'🔧 XY LANH'!M21)</f>
        <v>0</v>
      </c>
      <c r="F1065" s="13">
        <f>IF('🔧 XY LANH'!A21="","",'🔧 XY LANH'!N21)</f>
        <v>1200000</v>
      </c>
      <c r="G1065" s="13">
        <f>IF('🔧 XY LANH'!A21="","",'🔧 XY LANH'!O21)</f>
        <v>1300000</v>
      </c>
      <c r="H1065" s="13">
        <f>IF('🔧 XY LANH'!A21="","",'🔧 XY LANH'!P21)</f>
        <v>1400000</v>
      </c>
      <c r="I1065" s="13">
        <f>IF('🔧 XY LANH'!A21="","",'🔧 XY LANH'!Q21)</f>
        <v>0</v>
      </c>
      <c r="J1065" s="1">
        <f>IF('🔧 XY LANH'!A21="","",'🔧 XY LANH'!K21)</f>
        <v>110</v>
      </c>
      <c r="L1065" s="1">
        <f>N(L1064)+IF(AND('🔎 TRA CỨU NHANH'!$C$2&lt;&gt;"",OR(ISNUMBER(SEARCH('🔎 TRA CỨU NHANH'!$C$2,$A1065)),ISNUMBER(SEARCH('🔎 TRA CỨU NHANH'!$C$2,$B1065)))),1,0)</f>
        <v>0</v>
      </c>
      <c r="M1065" s="1" t="str">
        <f t="shared" si="32"/>
        <v/>
      </c>
      <c r="N1065" s="1">
        <f>N(N1064)+IF(AND('💰 BÁO GIÁ'!$C$27&lt;&gt;"",OR(ISNUMBER(SEARCH('💰 BÁO GIÁ'!$C$27,$A1065)),ISNUMBER(SEARCH('💰 BÁO GIÁ'!$C$27,$B1065)))),1,0)</f>
        <v>0</v>
      </c>
      <c r="O1065" s="1" t="str">
        <f t="shared" si="33"/>
        <v/>
      </c>
    </row>
    <row r="1066" customHeight="1" spans="1:15">
      <c r="A1066" s="1" t="str">
        <f>IF('🔧 XY LANH'!A22="","",'🔧 XY LANH'!A22)</f>
        <v>HH084160</v>
      </c>
      <c r="B1066" s="1" t="str">
        <f>IF('🔧 XY LANH'!A22="","",'🔧 XY LANH'!S22)</f>
        <v>Xy lanh Hino H07C/ EH700/ H07D/ 11467-1200 - HENWEIT, L-HN004-00</v>
      </c>
      <c r="C1066" s="1" t="str">
        <f>IF('🔧 XY LANH'!A22="","","Xy lanh")</f>
        <v>Xy lanh</v>
      </c>
      <c r="D1066" s="1" t="str">
        <f>IF('🔧 XY LANH'!A22="","",'🔧 XY LANH'!L22)</f>
        <v>Cái</v>
      </c>
      <c r="E1066" s="13">
        <f>IF('🔧 XY LANH'!A22="","",'🔧 XY LANH'!M22)</f>
        <v>0</v>
      </c>
      <c r="F1066" s="13">
        <f>IF('🔧 XY LANH'!A22="","",'🔧 XY LANH'!N22)</f>
        <v>1780000</v>
      </c>
      <c r="G1066" s="13">
        <f>IF('🔧 XY LANH'!A22="","",'🔧 XY LANH'!O22)</f>
        <v>1900000</v>
      </c>
      <c r="H1066" s="13">
        <f>IF('🔧 XY LANH'!A22="","",'🔧 XY LANH'!P22)</f>
        <v>2050000</v>
      </c>
      <c r="I1066" s="13">
        <f>IF('🔧 XY LANH'!A22="","",'🔧 XY LANH'!Q22)</f>
        <v>0</v>
      </c>
      <c r="J1066" s="1">
        <f>IF('🔧 XY LANH'!A22="","",'🔧 XY LANH'!K22)</f>
        <v>110</v>
      </c>
      <c r="L1066" s="1">
        <f>N(L1065)+IF(AND('🔎 TRA CỨU NHANH'!$C$2&lt;&gt;"",OR(ISNUMBER(SEARCH('🔎 TRA CỨU NHANH'!$C$2,$A1066)),ISNUMBER(SEARCH('🔎 TRA CỨU NHANH'!$C$2,$B1066)))),1,0)</f>
        <v>0</v>
      </c>
      <c r="M1066" s="1" t="str">
        <f t="shared" si="32"/>
        <v/>
      </c>
      <c r="N1066" s="1">
        <f>N(N1065)+IF(AND('💰 BÁO GIÁ'!$C$27&lt;&gt;"",OR(ISNUMBER(SEARCH('💰 BÁO GIÁ'!$C$27,$A1066)),ISNUMBER(SEARCH('💰 BÁO GIÁ'!$C$27,$B1066)))),1,0)</f>
        <v>0</v>
      </c>
      <c r="O1066" s="1" t="str">
        <f t="shared" si="33"/>
        <v/>
      </c>
    </row>
    <row r="1067" customHeight="1" spans="1:15">
      <c r="A1067" s="1" t="str">
        <f>IF('🔧 XY LANH'!A23="","",'🔧 XY LANH'!A23)</f>
        <v>HH071311</v>
      </c>
      <c r="B1067" s="1" t="str">
        <f>IF('🔧 XY LANH'!A23="","",'🔧 XY LANH'!S23)</f>
        <v>Xy lanh J05E/J08E - NPR</v>
      </c>
      <c r="C1067" s="1" t="str">
        <f>IF('🔧 XY LANH'!A23="","","Xy lanh")</f>
        <v>Xy lanh</v>
      </c>
      <c r="D1067" s="1" t="str">
        <f>IF('🔧 XY LANH'!A23="","",'🔧 XY LANH'!L23)</f>
        <v>Cái</v>
      </c>
      <c r="E1067" s="13">
        <f>IF('🔧 XY LANH'!A23="","",'🔧 XY LANH'!M23)</f>
        <v>0</v>
      </c>
      <c r="F1067" s="13">
        <f>IF('🔧 XY LANH'!A23="","",'🔧 XY LANH'!N23)</f>
        <v>0</v>
      </c>
      <c r="G1067" s="13">
        <f>IF('🔧 XY LANH'!A23="","",'🔧 XY LANH'!O23)</f>
        <v>0</v>
      </c>
      <c r="H1067" s="13">
        <f>IF('🔧 XY LANH'!A23="","",'🔧 XY LANH'!P23)</f>
        <v>0</v>
      </c>
      <c r="I1067" s="13">
        <f>IF('🔧 XY LANH'!A23="","",'🔧 XY LANH'!Q23)</f>
        <v>0</v>
      </c>
      <c r="J1067" s="1">
        <f>IF('🔧 XY LANH'!A23="","",'🔧 XY LANH'!K23)</f>
        <v>112</v>
      </c>
      <c r="L1067" s="1">
        <f>N(L1066)+IF(AND('🔎 TRA CỨU NHANH'!$C$2&lt;&gt;"",OR(ISNUMBER(SEARCH('🔎 TRA CỨU NHANH'!$C$2,$A1067)),ISNUMBER(SEARCH('🔎 TRA CỨU NHANH'!$C$2,$B1067)))),1,0)</f>
        <v>0</v>
      </c>
      <c r="M1067" s="1" t="str">
        <f t="shared" si="32"/>
        <v/>
      </c>
      <c r="N1067" s="1">
        <f>N(N1066)+IF(AND('💰 BÁO GIÁ'!$C$27&lt;&gt;"",OR(ISNUMBER(SEARCH('💰 BÁO GIÁ'!$C$27,$A1067)),ISNUMBER(SEARCH('💰 BÁO GIÁ'!$C$27,$B1067)))),1,0)</f>
        <v>0</v>
      </c>
      <c r="O1067" s="1" t="str">
        <f t="shared" si="33"/>
        <v/>
      </c>
    </row>
    <row r="1068" customHeight="1" spans="1:15">
      <c r="A1068" s="1" t="str">
        <f>IF('🔧 XY LANH'!A24="","",'🔧 XY LANH'!A24)</f>
        <v>HH00891</v>
      </c>
      <c r="B1068" s="1" t="str">
        <f>IF('🔧 XY LANH'!A24="","",'🔧 XY LANH'!S24)</f>
        <v>Xy lanh J05E/J08E (1173210) - NSP</v>
      </c>
      <c r="C1068" s="1" t="str">
        <f>IF('🔧 XY LANH'!A24="","","Xy lanh")</f>
        <v>Xy lanh</v>
      </c>
      <c r="D1068" s="1" t="str">
        <f>IF('🔧 XY LANH'!A24="","",'🔧 XY LANH'!L24)</f>
        <v>Cái</v>
      </c>
      <c r="E1068" s="13">
        <f>IF('🔧 XY LANH'!A24="","",'🔧 XY LANH'!M24)</f>
        <v>0</v>
      </c>
      <c r="F1068" s="13">
        <f>IF('🔧 XY LANH'!A24="","",'🔧 XY LANH'!N24)</f>
        <v>0</v>
      </c>
      <c r="G1068" s="13">
        <f>IF('🔧 XY LANH'!A24="","",'🔧 XY LANH'!O24)</f>
        <v>0</v>
      </c>
      <c r="H1068" s="13">
        <f>IF('🔧 XY LANH'!A24="","",'🔧 XY LANH'!P24)</f>
        <v>0</v>
      </c>
      <c r="I1068" s="13">
        <f>IF('🔧 XY LANH'!A24="","",'🔧 XY LANH'!Q24)</f>
        <v>0</v>
      </c>
      <c r="J1068" s="1">
        <f>IF('🔧 XY LANH'!A24="","",'🔧 XY LANH'!K24)</f>
        <v>112</v>
      </c>
      <c r="L1068" s="1">
        <f>N(L1067)+IF(AND('🔎 TRA CỨU NHANH'!$C$2&lt;&gt;"",OR(ISNUMBER(SEARCH('🔎 TRA CỨU NHANH'!$C$2,$A1068)),ISNUMBER(SEARCH('🔎 TRA CỨU NHANH'!$C$2,$B1068)))),1,0)</f>
        <v>0</v>
      </c>
      <c r="M1068" s="1" t="str">
        <f t="shared" si="32"/>
        <v/>
      </c>
      <c r="N1068" s="1">
        <f>N(N1067)+IF(AND('💰 BÁO GIÁ'!$C$27&lt;&gt;"",OR(ISNUMBER(SEARCH('💰 BÁO GIÁ'!$C$27,$A1068)),ISNUMBER(SEARCH('💰 BÁO GIÁ'!$C$27,$B1068)))),1,0)</f>
        <v>0</v>
      </c>
      <c r="O1068" s="1" t="str">
        <f t="shared" si="33"/>
        <v/>
      </c>
    </row>
    <row r="1069" customHeight="1" spans="1:15">
      <c r="A1069" s="1" t="str">
        <f>IF('🔧 XY LANH'!A25="","",'🔧 XY LANH'!A25)</f>
        <v>HH073239</v>
      </c>
      <c r="B1069" s="1" t="str">
        <f>IF('🔧 XY LANH'!A25="","",'🔧 XY LANH'!S25)</f>
        <v>Xy lanh J05E/J08E bán hoàn thiện S/F - NSP</v>
      </c>
      <c r="C1069" s="1" t="str">
        <f>IF('🔧 XY LANH'!A25="","","Xy lanh")</f>
        <v>Xy lanh</v>
      </c>
      <c r="D1069" s="1" t="str">
        <f>IF('🔧 XY LANH'!A25="","",'🔧 XY LANH'!L25)</f>
        <v>Cái</v>
      </c>
      <c r="E1069" s="13">
        <f>IF('🔧 XY LANH'!A25="","",'🔧 XY LANH'!M25)</f>
        <v>0</v>
      </c>
      <c r="F1069" s="13">
        <f>IF('🔧 XY LANH'!A25="","",'🔧 XY LANH'!N25)</f>
        <v>0</v>
      </c>
      <c r="G1069" s="13">
        <f>IF('🔧 XY LANH'!A25="","",'🔧 XY LANH'!O25)</f>
        <v>0</v>
      </c>
      <c r="H1069" s="13">
        <f>IF('🔧 XY LANH'!A25="","",'🔧 XY LANH'!P25)</f>
        <v>250000</v>
      </c>
      <c r="I1069" s="13">
        <f>IF('🔧 XY LANH'!A25="","",'🔧 XY LANH'!Q25)</f>
        <v>0</v>
      </c>
      <c r="J1069" s="1">
        <f>IF('🔧 XY LANH'!A25="","",'🔧 XY LANH'!K25)</f>
        <v>112</v>
      </c>
      <c r="L1069" s="1">
        <f>N(L1068)+IF(AND('🔎 TRA CỨU NHANH'!$C$2&lt;&gt;"",OR(ISNUMBER(SEARCH('🔎 TRA CỨU NHANH'!$C$2,$A1069)),ISNUMBER(SEARCH('🔎 TRA CỨU NHANH'!$C$2,$B1069)))),1,0)</f>
        <v>0</v>
      </c>
      <c r="M1069" s="1" t="str">
        <f t="shared" si="32"/>
        <v/>
      </c>
      <c r="N1069" s="1">
        <f>N(N1068)+IF(AND('💰 BÁO GIÁ'!$C$27&lt;&gt;"",OR(ISNUMBER(SEARCH('💰 BÁO GIÁ'!$C$27,$A1069)),ISNUMBER(SEARCH('💰 BÁO GIÁ'!$C$27,$B1069)))),1,0)</f>
        <v>0</v>
      </c>
      <c r="O1069" s="1" t="str">
        <f t="shared" si="33"/>
        <v/>
      </c>
    </row>
    <row r="1070" customHeight="1" spans="1:15">
      <c r="A1070" s="1" t="str">
        <f>IF('🔧 XY LANH'!A26="","",'🔧 XY LANH'!A26)</f>
        <v>HH075734</v>
      </c>
      <c r="B1070" s="1" t="str">
        <f>IF('🔧 XY LANH'!A26="","",'🔧 XY LANH'!S26)</f>
        <v>Xy lanh J05E/J08E/ 11462-E0060 (lợi cổ 3 ly) - MAHLE</v>
      </c>
      <c r="C1070" s="1" t="str">
        <f>IF('🔧 XY LANH'!A26="","","Xy lanh")</f>
        <v>Xy lanh</v>
      </c>
      <c r="D1070" s="1" t="str">
        <f>IF('🔧 XY LANH'!A26="","",'🔧 XY LANH'!L26)</f>
        <v>Cái</v>
      </c>
      <c r="E1070" s="13">
        <f>IF('🔧 XY LANH'!A26="","",'🔧 XY LANH'!M26)</f>
        <v>0</v>
      </c>
      <c r="F1070" s="13">
        <f>IF('🔧 XY LANH'!A26="","",'🔧 XY LANH'!N26)</f>
        <v>3200000</v>
      </c>
      <c r="G1070" s="13">
        <f>IF('🔧 XY LANH'!A26="","",'🔧 XY LANH'!O26)</f>
        <v>3500000</v>
      </c>
      <c r="H1070" s="13">
        <f>IF('🔧 XY LANH'!A26="","",'🔧 XY LANH'!P26)</f>
        <v>3700000</v>
      </c>
      <c r="I1070" s="13">
        <f>IF('🔧 XY LANH'!A26="","",'🔧 XY LANH'!Q26)</f>
        <v>0</v>
      </c>
      <c r="J1070" s="1">
        <f>IF('🔧 XY LANH'!A26="","",'🔧 XY LANH'!K26)</f>
        <v>112</v>
      </c>
      <c r="L1070" s="1">
        <f>N(L1069)+IF(AND('🔎 TRA CỨU NHANH'!$C$2&lt;&gt;"",OR(ISNUMBER(SEARCH('🔎 TRA CỨU NHANH'!$C$2,$A1070)),ISNUMBER(SEARCH('🔎 TRA CỨU NHANH'!$C$2,$B1070)))),1,0)</f>
        <v>0</v>
      </c>
      <c r="M1070" s="1" t="str">
        <f t="shared" si="32"/>
        <v/>
      </c>
      <c r="N1070" s="1">
        <f>N(N1069)+IF(AND('💰 BÁO GIÁ'!$C$27&lt;&gt;"",OR(ISNUMBER(SEARCH('💰 BÁO GIÁ'!$C$27,$A1070)),ISNUMBER(SEARCH('💰 BÁO GIÁ'!$C$27,$B1070)))),1,0)</f>
        <v>0</v>
      </c>
      <c r="O1070" s="1" t="str">
        <f t="shared" si="33"/>
        <v/>
      </c>
    </row>
    <row r="1071" customHeight="1" spans="1:15">
      <c r="A1071" s="1" t="str">
        <f>IF('🔧 XY LANH'!A27="","",'🔧 XY LANH'!A27)</f>
        <v>HH075733</v>
      </c>
      <c r="B1071" s="1" t="str">
        <f>IF('🔧 XY LANH'!A27="","",'🔧 XY LANH'!S27)</f>
        <v>Xy lanh J05E/J08E/ S1146-73210 (lợi cổ 8 ly) - MAHLE</v>
      </c>
      <c r="C1071" s="1" t="str">
        <f>IF('🔧 XY LANH'!A27="","","Xy lanh")</f>
        <v>Xy lanh</v>
      </c>
      <c r="D1071" s="1" t="str">
        <f>IF('🔧 XY LANH'!A27="","",'🔧 XY LANH'!L27)</f>
        <v>Cái</v>
      </c>
      <c r="E1071" s="13">
        <f>IF('🔧 XY LANH'!A27="","",'🔧 XY LANH'!M27)</f>
        <v>0</v>
      </c>
      <c r="F1071" s="13">
        <f>IF('🔧 XY LANH'!A27="","",'🔧 XY LANH'!N27)</f>
        <v>3200000</v>
      </c>
      <c r="G1071" s="13">
        <f>IF('🔧 XY LANH'!A27="","",'🔧 XY LANH'!O27)</f>
        <v>3500000</v>
      </c>
      <c r="H1071" s="13">
        <f>IF('🔧 XY LANH'!A27="","",'🔧 XY LANH'!P27)</f>
        <v>3700000</v>
      </c>
      <c r="I1071" s="13">
        <f>IF('🔧 XY LANH'!A27="","",'🔧 XY LANH'!Q27)</f>
        <v>0</v>
      </c>
      <c r="J1071" s="1">
        <f>IF('🔧 XY LANH'!A27="","",'🔧 XY LANH'!K27)</f>
        <v>112</v>
      </c>
      <c r="L1071" s="1">
        <f>N(L1070)+IF(AND('🔎 TRA CỨU NHANH'!$C$2&lt;&gt;"",OR(ISNUMBER(SEARCH('🔎 TRA CỨU NHANH'!$C$2,$A1071)),ISNUMBER(SEARCH('🔎 TRA CỨU NHANH'!$C$2,$B1071)))),1,0)</f>
        <v>0</v>
      </c>
      <c r="M1071" s="1" t="str">
        <f t="shared" si="32"/>
        <v/>
      </c>
      <c r="N1071" s="1">
        <f>N(N1070)+IF(AND('💰 BÁO GIÁ'!$C$27&lt;&gt;"",OR(ISNUMBER(SEARCH('💰 BÁO GIÁ'!$C$27,$A1071)),ISNUMBER(SEARCH('💰 BÁO GIÁ'!$C$27,$B1071)))),1,0)</f>
        <v>0</v>
      </c>
      <c r="O1071" s="1" t="str">
        <f t="shared" si="33"/>
        <v/>
      </c>
    </row>
    <row r="1072" customHeight="1" spans="1:15">
      <c r="A1072" s="1" t="str">
        <f>IF('🔧 XY LANH'!A28="","",'🔧 XY LANH'!A28)</f>
        <v>HH079773</v>
      </c>
      <c r="B1072" s="1" t="str">
        <f>IF('🔧 XY LANH'!A28="","",'🔧 XY LANH'!S28)</f>
        <v>Xy lanh HINO J08E/J05E (11467-3210A) lợi cổ 8mm - IZ IKAZU</v>
      </c>
      <c r="C1072" s="1" t="str">
        <f>IF('🔧 XY LANH'!A28="","","Xy lanh")</f>
        <v>Xy lanh</v>
      </c>
      <c r="D1072" s="1" t="str">
        <f>IF('🔧 XY LANH'!A28="","",'🔧 XY LANH'!L28)</f>
        <v>Cái</v>
      </c>
      <c r="E1072" s="13">
        <f>IF('🔧 XY LANH'!A28="","",'🔧 XY LANH'!M28)</f>
        <v>0</v>
      </c>
      <c r="F1072" s="13">
        <f>IF('🔧 XY LANH'!A28="","",'🔧 XY LANH'!N28)</f>
        <v>240000</v>
      </c>
      <c r="G1072" s="13">
        <f>IF('🔧 XY LANH'!A28="","",'🔧 XY LANH'!O28)</f>
        <v>255000</v>
      </c>
      <c r="H1072" s="13">
        <f>IF('🔧 XY LANH'!A28="","",'🔧 XY LANH'!P28)</f>
        <v>270000</v>
      </c>
      <c r="I1072" s="13">
        <f>IF('🔧 XY LANH'!A28="","",'🔧 XY LANH'!Q28)</f>
        <v>0</v>
      </c>
      <c r="J1072" s="1">
        <f>IF('🔧 XY LANH'!A28="","",'🔧 XY LANH'!K28)</f>
        <v>112</v>
      </c>
      <c r="L1072" s="1">
        <f>N(L1071)+IF(AND('🔎 TRA CỨU NHANH'!$C$2&lt;&gt;"",OR(ISNUMBER(SEARCH('🔎 TRA CỨU NHANH'!$C$2,$A1072)),ISNUMBER(SEARCH('🔎 TRA CỨU NHANH'!$C$2,$B1072)))),1,0)</f>
        <v>0</v>
      </c>
      <c r="M1072" s="1" t="str">
        <f t="shared" si="32"/>
        <v/>
      </c>
      <c r="N1072" s="1">
        <f>N(N1071)+IF(AND('💰 BÁO GIÁ'!$C$27&lt;&gt;"",OR(ISNUMBER(SEARCH('💰 BÁO GIÁ'!$C$27,$A1072)),ISNUMBER(SEARCH('💰 BÁO GIÁ'!$C$27,$B1072)))),1,0)</f>
        <v>0</v>
      </c>
      <c r="O1072" s="1" t="str">
        <f t="shared" si="33"/>
        <v/>
      </c>
    </row>
    <row r="1073" customHeight="1" spans="1:15">
      <c r="A1073" s="1" t="str">
        <f>IF('🔧 XY LANH'!A29="","",'🔧 XY LANH'!A29)</f>
        <v>HH00733</v>
      </c>
      <c r="B1073" s="1" t="str">
        <f>IF('🔧 XY LANH'!A29="","",'🔧 XY LANH'!S29)</f>
        <v>Xy lanh HINO J08E/J05E (11467-3210A) lợi cổ 8mm - IZUMI</v>
      </c>
      <c r="C1073" s="1" t="str">
        <f>IF('🔧 XY LANH'!A29="","","Xy lanh")</f>
        <v>Xy lanh</v>
      </c>
      <c r="D1073" s="1" t="str">
        <f>IF('🔧 XY LANH'!A29="","",'🔧 XY LANH'!L29)</f>
        <v>Cái</v>
      </c>
      <c r="E1073" s="13">
        <f>IF('🔧 XY LANH'!A29="","",'🔧 XY LANH'!M29)</f>
        <v>0</v>
      </c>
      <c r="F1073" s="13">
        <f>IF('🔧 XY LANH'!A29="","",'🔧 XY LANH'!N29)</f>
        <v>0</v>
      </c>
      <c r="G1073" s="13">
        <f>IF('🔧 XY LANH'!A29="","",'🔧 XY LANH'!O29)</f>
        <v>0</v>
      </c>
      <c r="H1073" s="13">
        <f>IF('🔧 XY LANH'!A29="","",'🔧 XY LANH'!P29)</f>
        <v>0</v>
      </c>
      <c r="I1073" s="13">
        <f>IF('🔧 XY LANH'!A29="","",'🔧 XY LANH'!Q29)</f>
        <v>0</v>
      </c>
      <c r="J1073" s="1">
        <f>IF('🔧 XY LANH'!A29="","",'🔧 XY LANH'!K29)</f>
        <v>112</v>
      </c>
      <c r="L1073" s="1">
        <f>N(L1072)+IF(AND('🔎 TRA CỨU NHANH'!$C$2&lt;&gt;"",OR(ISNUMBER(SEARCH('🔎 TRA CỨU NHANH'!$C$2,$A1073)),ISNUMBER(SEARCH('🔎 TRA CỨU NHANH'!$C$2,$B1073)))),1,0)</f>
        <v>0</v>
      </c>
      <c r="M1073" s="1" t="str">
        <f t="shared" si="32"/>
        <v/>
      </c>
      <c r="N1073" s="1">
        <f>N(N1072)+IF(AND('💰 BÁO GIÁ'!$C$27&lt;&gt;"",OR(ISNUMBER(SEARCH('💰 BÁO GIÁ'!$C$27,$A1073)),ISNUMBER(SEARCH('💰 BÁO GIÁ'!$C$27,$B1073)))),1,0)</f>
        <v>0</v>
      </c>
      <c r="O1073" s="1" t="str">
        <f t="shared" si="33"/>
        <v/>
      </c>
    </row>
    <row r="1074" customHeight="1" spans="1:15">
      <c r="A1074" s="1" t="str">
        <f>IF('🔧 XY LANH'!A30="","",'🔧 XY LANH'!A30)</f>
        <v>HH00734</v>
      </c>
      <c r="B1074" s="1" t="str">
        <f>IF('🔧 XY LANH'!A30="","",'🔧 XY LANH'!S30)</f>
        <v>Xy lanh HINO J08E/J05E (11467-3210B) lợi cổ 3mm - IZUMI</v>
      </c>
      <c r="C1074" s="1" t="str">
        <f>IF('🔧 XY LANH'!A30="","","Xy lanh")</f>
        <v>Xy lanh</v>
      </c>
      <c r="D1074" s="1" t="str">
        <f>IF('🔧 XY LANH'!A30="","",'🔧 XY LANH'!L30)</f>
        <v>Cái</v>
      </c>
      <c r="E1074" s="13">
        <f>IF('🔧 XY LANH'!A30="","",'🔧 XY LANH'!M30)</f>
        <v>0</v>
      </c>
      <c r="F1074" s="13">
        <f>IF('🔧 XY LANH'!A30="","",'🔧 XY LANH'!N30)</f>
        <v>0</v>
      </c>
      <c r="G1074" s="13">
        <f>IF('🔧 XY LANH'!A30="","",'🔧 XY LANH'!O30)</f>
        <v>0</v>
      </c>
      <c r="H1074" s="13">
        <f>IF('🔧 XY LANH'!A30="","",'🔧 XY LANH'!P30)</f>
        <v>0</v>
      </c>
      <c r="I1074" s="13">
        <f>IF('🔧 XY LANH'!A30="","",'🔧 XY LANH'!Q30)</f>
        <v>0</v>
      </c>
      <c r="J1074" s="1">
        <f>IF('🔧 XY LANH'!A30="","",'🔧 XY LANH'!K30)</f>
        <v>112</v>
      </c>
      <c r="L1074" s="1">
        <f>N(L1073)+IF(AND('🔎 TRA CỨU NHANH'!$C$2&lt;&gt;"",OR(ISNUMBER(SEARCH('🔎 TRA CỨU NHANH'!$C$2,$A1074)),ISNUMBER(SEARCH('🔎 TRA CỨU NHANH'!$C$2,$B1074)))),1,0)</f>
        <v>0</v>
      </c>
      <c r="M1074" s="1" t="str">
        <f t="shared" si="32"/>
        <v/>
      </c>
      <c r="N1074" s="1">
        <f>N(N1073)+IF(AND('💰 BÁO GIÁ'!$C$27&lt;&gt;"",OR(ISNUMBER(SEARCH('💰 BÁO GIÁ'!$C$27,$A1074)),ISNUMBER(SEARCH('💰 BÁO GIÁ'!$C$27,$B1074)))),1,0)</f>
        <v>0</v>
      </c>
      <c r="O1074" s="1" t="str">
        <f t="shared" si="33"/>
        <v/>
      </c>
    </row>
    <row r="1075" customHeight="1" spans="1:15">
      <c r="A1075" s="1" t="str">
        <f>IF('🔧 XY LANH'!A31="","",'🔧 XY LANH'!A31)</f>
        <v>HH072695</v>
      </c>
      <c r="B1075" s="1" t="str">
        <f>IF('🔧 XY LANH'!A31="","",'🔧 XY LANH'!S31)</f>
        <v>Xy lanh HINO J08C/J05C (11467-2601) lợi cổ 3mm - IZUMI</v>
      </c>
      <c r="C1075" s="1" t="str">
        <f>IF('🔧 XY LANH'!A31="","","Xy lanh")</f>
        <v>Xy lanh</v>
      </c>
      <c r="D1075" s="1" t="str">
        <f>IF('🔧 XY LANH'!A31="","",'🔧 XY LANH'!L31)</f>
        <v>Cái</v>
      </c>
      <c r="E1075" s="13">
        <f>IF('🔧 XY LANH'!A31="","",'🔧 XY LANH'!M31)</f>
        <v>0</v>
      </c>
      <c r="F1075" s="13">
        <f>IF('🔧 XY LANH'!A31="","",'🔧 XY LANH'!N31)</f>
        <v>1400000</v>
      </c>
      <c r="G1075" s="13">
        <f>IF('🔧 XY LANH'!A31="","",'🔧 XY LANH'!O31)</f>
        <v>1500000</v>
      </c>
      <c r="H1075" s="13">
        <f>IF('🔧 XY LANH'!A31="","",'🔧 XY LANH'!P31)</f>
        <v>1600000</v>
      </c>
      <c r="I1075" s="13">
        <f>IF('🔧 XY LANH'!A31="","",'🔧 XY LANH'!Q31)</f>
        <v>0</v>
      </c>
      <c r="J1075" s="1">
        <f>IF('🔧 XY LANH'!A31="","",'🔧 XY LANH'!K31)</f>
        <v>114</v>
      </c>
      <c r="L1075" s="1">
        <f>N(L1074)+IF(AND('🔎 TRA CỨU NHANH'!$C$2&lt;&gt;"",OR(ISNUMBER(SEARCH('🔎 TRA CỨU NHANH'!$C$2,$A1075)),ISNUMBER(SEARCH('🔎 TRA CỨU NHANH'!$C$2,$B1075)))),1,0)</f>
        <v>0</v>
      </c>
      <c r="M1075" s="1" t="str">
        <f t="shared" si="32"/>
        <v/>
      </c>
      <c r="N1075" s="1">
        <f>N(N1074)+IF(AND('💰 BÁO GIÁ'!$C$27&lt;&gt;"",OR(ISNUMBER(SEARCH('💰 BÁO GIÁ'!$C$27,$A1075)),ISNUMBER(SEARCH('💰 BÁO GIÁ'!$C$27,$B1075)))),1,0)</f>
        <v>0</v>
      </c>
      <c r="O1075" s="1" t="str">
        <f t="shared" si="33"/>
        <v/>
      </c>
    </row>
    <row r="1076" customHeight="1" spans="1:15">
      <c r="A1076" s="1" t="str">
        <f>IF('🔧 XY LANH'!A32="","",'🔧 XY LANH'!A32)</f>
        <v>HH079243</v>
      </c>
      <c r="B1076" s="1" t="str">
        <f>IF('🔧 XY LANH'!A32="","",'🔧 XY LANH'!S32)</f>
        <v>Xy lanh J08C /J05C/ 114672790 (lợi cổ 8mm) F/F - NSP</v>
      </c>
      <c r="C1076" s="1" t="str">
        <f>IF('🔧 XY LANH'!A32="","","Xy lanh")</f>
        <v>Xy lanh</v>
      </c>
      <c r="D1076" s="1" t="str">
        <f>IF('🔧 XY LANH'!A32="","",'🔧 XY LANH'!L32)</f>
        <v>Cái</v>
      </c>
      <c r="E1076" s="13">
        <f>IF('🔧 XY LANH'!A32="","",'🔧 XY LANH'!M32)</f>
        <v>0</v>
      </c>
      <c r="F1076" s="13">
        <f>IF('🔧 XY LANH'!A32="","",'🔧 XY LANH'!N32)</f>
        <v>450000</v>
      </c>
      <c r="G1076" s="13">
        <f>IF('🔧 XY LANH'!A32="","",'🔧 XY LANH'!O32)</f>
        <v>475000</v>
      </c>
      <c r="H1076" s="13">
        <f>IF('🔧 XY LANH'!A32="","",'🔧 XY LANH'!P32)</f>
        <v>500000</v>
      </c>
      <c r="I1076" s="13">
        <f>IF('🔧 XY LANH'!A32="","",'🔧 XY LANH'!Q32)</f>
        <v>0</v>
      </c>
      <c r="J1076" s="1">
        <f>IF('🔧 XY LANH'!A32="","",'🔧 XY LANH'!K32)</f>
        <v>114</v>
      </c>
      <c r="L1076" s="1">
        <f>N(L1075)+IF(AND('🔎 TRA CỨU NHANH'!$C$2&lt;&gt;"",OR(ISNUMBER(SEARCH('🔎 TRA CỨU NHANH'!$C$2,$A1076)),ISNUMBER(SEARCH('🔎 TRA CỨU NHANH'!$C$2,$B1076)))),1,0)</f>
        <v>0</v>
      </c>
      <c r="M1076" s="1" t="str">
        <f t="shared" si="32"/>
        <v/>
      </c>
      <c r="N1076" s="1">
        <f>N(N1075)+IF(AND('💰 BÁO GIÁ'!$C$27&lt;&gt;"",OR(ISNUMBER(SEARCH('💰 BÁO GIÁ'!$C$27,$A1076)),ISNUMBER(SEARCH('💰 BÁO GIÁ'!$C$27,$B1076)))),1,0)</f>
        <v>0</v>
      </c>
      <c r="O1076" s="1" t="str">
        <f t="shared" si="33"/>
        <v/>
      </c>
    </row>
    <row r="1077" customHeight="1" spans="1:15">
      <c r="A1077" s="1" t="str">
        <f>IF('🔧 XY LANH'!A33="","",'🔧 XY LANH'!A33)</f>
        <v>HH079041</v>
      </c>
      <c r="B1077" s="1" t="str">
        <f>IF('🔧 XY LANH'!A33="","",'🔧 XY LANH'!S33)</f>
        <v>Xy lanh HINO J08C/J05C lợi cổ 8mm S/F bán hoàn thiện - IZUMI</v>
      </c>
      <c r="C1077" s="1" t="str">
        <f>IF('🔧 XY LANH'!A33="","","Xy lanh")</f>
        <v>Xy lanh</v>
      </c>
      <c r="D1077" s="1" t="str">
        <f>IF('🔧 XY LANH'!A33="","",'🔧 XY LANH'!L33)</f>
        <v>Bộ 6</v>
      </c>
      <c r="E1077" s="13">
        <f>IF('🔧 XY LANH'!A33="","",'🔧 XY LANH'!M33)</f>
        <v>0</v>
      </c>
      <c r="F1077" s="13">
        <f>IF('🔧 XY LANH'!A33="","",'🔧 XY LANH'!N33)</f>
        <v>1150000</v>
      </c>
      <c r="G1077" s="13">
        <f>IF('🔧 XY LANH'!A33="","",'🔧 XY LANH'!O33)</f>
        <v>1200000</v>
      </c>
      <c r="H1077" s="13">
        <f>IF('🔧 XY LANH'!A33="","",'🔧 XY LANH'!P33)</f>
        <v>1250000</v>
      </c>
      <c r="I1077" s="13">
        <f>IF('🔧 XY LANH'!A33="","",'🔧 XY LANH'!Q33)</f>
        <v>0</v>
      </c>
      <c r="J1077" s="1">
        <f>IF('🔧 XY LANH'!A33="","",'🔧 XY LANH'!K33)</f>
        <v>114</v>
      </c>
      <c r="L1077" s="1">
        <f>N(L1076)+IF(AND('🔎 TRA CỨU NHANH'!$C$2&lt;&gt;"",OR(ISNUMBER(SEARCH('🔎 TRA CỨU NHANH'!$C$2,$A1077)),ISNUMBER(SEARCH('🔎 TRA CỨU NHANH'!$C$2,$B1077)))),1,0)</f>
        <v>0</v>
      </c>
      <c r="M1077" s="1" t="str">
        <f t="shared" si="32"/>
        <v/>
      </c>
      <c r="N1077" s="1">
        <f>N(N1076)+IF(AND('💰 BÁO GIÁ'!$C$27&lt;&gt;"",OR(ISNUMBER(SEARCH('💰 BÁO GIÁ'!$C$27,$A1077)),ISNUMBER(SEARCH('💰 BÁO GIÁ'!$C$27,$B1077)))),1,0)</f>
        <v>0</v>
      </c>
      <c r="O1077" s="1" t="str">
        <f t="shared" si="33"/>
        <v/>
      </c>
    </row>
    <row r="1078" customHeight="1" spans="1:15">
      <c r="A1078" s="1" t="str">
        <f>IF('🔧 XY LANH'!A34="","",'🔧 XY LANH'!A34)</f>
        <v>HH079774</v>
      </c>
      <c r="B1078" s="1" t="str">
        <f>IF('🔧 XY LANH'!A34="","",'🔧 XY LANH'!S34)</f>
        <v>Xy lanh HINO J08C/J05C lợi cổ 8mm (11467-2611) - IZ IKAZU</v>
      </c>
      <c r="C1078" s="1" t="str">
        <f>IF('🔧 XY LANH'!A34="","","Xy lanh")</f>
        <v>Xy lanh</v>
      </c>
      <c r="D1078" s="1" t="str">
        <f>IF('🔧 XY LANH'!A34="","",'🔧 XY LANH'!L34)</f>
        <v>Cái</v>
      </c>
      <c r="E1078" s="13">
        <f>IF('🔧 XY LANH'!A34="","",'🔧 XY LANH'!M34)</f>
        <v>0</v>
      </c>
      <c r="F1078" s="13">
        <f>IF('🔧 XY LANH'!A34="","",'🔧 XY LANH'!N34)</f>
        <v>1500000</v>
      </c>
      <c r="G1078" s="13">
        <f>IF('🔧 XY LANH'!A34="","",'🔧 XY LANH'!O34)</f>
        <v>1600000</v>
      </c>
      <c r="H1078" s="13">
        <f>IF('🔧 XY LANH'!A34="","",'🔧 XY LANH'!P34)</f>
        <v>1700000</v>
      </c>
      <c r="I1078" s="13">
        <f>IF('🔧 XY LANH'!A34="","",'🔧 XY LANH'!Q34)</f>
        <v>0</v>
      </c>
      <c r="J1078" s="1">
        <f>IF('🔧 XY LANH'!A34="","",'🔧 XY LANH'!K34)</f>
        <v>114</v>
      </c>
      <c r="L1078" s="1">
        <f>N(L1077)+IF(AND('🔎 TRA CỨU NHANH'!$C$2&lt;&gt;"",OR(ISNUMBER(SEARCH('🔎 TRA CỨU NHANH'!$C$2,$A1078)),ISNUMBER(SEARCH('🔎 TRA CỨU NHANH'!$C$2,$B1078)))),1,0)</f>
        <v>0</v>
      </c>
      <c r="M1078" s="1" t="str">
        <f t="shared" si="32"/>
        <v/>
      </c>
      <c r="N1078" s="1">
        <f>N(N1077)+IF(AND('💰 BÁO GIÁ'!$C$27&lt;&gt;"",OR(ISNUMBER(SEARCH('💰 BÁO GIÁ'!$C$27,$A1078)),ISNUMBER(SEARCH('💰 BÁO GIÁ'!$C$27,$B1078)))),1,0)</f>
        <v>0</v>
      </c>
      <c r="O1078" s="1" t="str">
        <f t="shared" si="33"/>
        <v/>
      </c>
    </row>
    <row r="1079" customHeight="1" spans="1:15">
      <c r="A1079" s="1" t="str">
        <f>IF('🔧 XY LANH'!A35="","",'🔧 XY LANH'!A35)</f>
        <v>HH072178</v>
      </c>
      <c r="B1079" s="1" t="str">
        <f>IF('🔧 XY LANH'!A35="","",'🔧 XY LANH'!S35)</f>
        <v>Xy lanh EB100/EB200 (đối chiếu lại lỗ khuyết sam trên xy lanh) - IZUMI</v>
      </c>
      <c r="C1079" s="1" t="str">
        <f>IF('🔧 XY LANH'!A35="","","Xy lanh")</f>
        <v>Xy lanh</v>
      </c>
      <c r="D1079" s="1" t="str">
        <f>IF('🔧 XY LANH'!A35="","",'🔧 XY LANH'!L35)</f>
        <v>Cái</v>
      </c>
      <c r="E1079" s="13">
        <f>IF('🔧 XY LANH'!A35="","",'🔧 XY LANH'!M35)</f>
        <v>0</v>
      </c>
      <c r="F1079" s="13">
        <f>IF('🔧 XY LANH'!A35="","",'🔧 XY LANH'!N35)</f>
        <v>2400000</v>
      </c>
      <c r="G1079" s="13">
        <f>IF('🔧 XY LANH'!A35="","",'🔧 XY LANH'!O35)</f>
        <v>2500000</v>
      </c>
      <c r="H1079" s="13">
        <f>IF('🔧 XY LANH'!A35="","",'🔧 XY LANH'!P35)</f>
        <v>2700000</v>
      </c>
      <c r="I1079" s="13">
        <f>IF('🔧 XY LANH'!A35="","",'🔧 XY LANH'!Q35)</f>
        <v>0</v>
      </c>
      <c r="J1079" s="1">
        <f>IF('🔧 XY LANH'!A35="","",'🔧 XY LANH'!K35)</f>
        <v>115</v>
      </c>
      <c r="L1079" s="1">
        <f>N(L1078)+IF(AND('🔎 TRA CỨU NHANH'!$C$2&lt;&gt;"",OR(ISNUMBER(SEARCH('🔎 TRA CỨU NHANH'!$C$2,$A1079)),ISNUMBER(SEARCH('🔎 TRA CỨU NHANH'!$C$2,$B1079)))),1,0)</f>
        <v>0</v>
      </c>
      <c r="M1079" s="1" t="str">
        <f t="shared" si="32"/>
        <v/>
      </c>
      <c r="N1079" s="1">
        <f>N(N1078)+IF(AND('💰 BÁO GIÁ'!$C$27&lt;&gt;"",OR(ISNUMBER(SEARCH('💰 BÁO GIÁ'!$C$27,$A1079)),ISNUMBER(SEARCH('💰 BÁO GIÁ'!$C$27,$B1079)))),1,0)</f>
        <v>0</v>
      </c>
      <c r="O1079" s="1" t="str">
        <f t="shared" si="33"/>
        <v/>
      </c>
    </row>
    <row r="1080" customHeight="1" spans="1:15">
      <c r="A1080" s="1" t="str">
        <f>IF('🔧 XY LANH'!A36="","",'🔧 XY LANH'!A36)</f>
        <v>HH082195</v>
      </c>
      <c r="B1080" s="1" t="str">
        <f>IF('🔧 XY LANH'!A36="","",'🔧 XY LANH'!S36)</f>
        <v>Xy lanh Hino EL100 /11467-1240 - IZ IKAZU</v>
      </c>
      <c r="C1080" s="1" t="str">
        <f>IF('🔧 XY LANH'!A36="","","Xy lanh")</f>
        <v>Xy lanh</v>
      </c>
      <c r="D1080" s="1" t="str">
        <f>IF('🔧 XY LANH'!A36="","",'🔧 XY LANH'!L36)</f>
        <v>Cái</v>
      </c>
      <c r="E1080" s="13">
        <f>IF('🔧 XY LANH'!A36="","",'🔧 XY LANH'!M36)</f>
        <v>0</v>
      </c>
      <c r="F1080" s="13">
        <f>IF('🔧 XY LANH'!A36="","",'🔧 XY LANH'!N36)</f>
        <v>1750000</v>
      </c>
      <c r="G1080" s="13">
        <f>IF('🔧 XY LANH'!A36="","",'🔧 XY LANH'!O36)</f>
        <v>1850000</v>
      </c>
      <c r="H1080" s="13">
        <f>IF('🔧 XY LANH'!A36="","",'🔧 XY LANH'!P36)</f>
        <v>1950000</v>
      </c>
      <c r="I1080" s="13">
        <f>IF('🔧 XY LANH'!A36="","",'🔧 XY LANH'!Q36)</f>
        <v>0</v>
      </c>
      <c r="J1080" s="1">
        <f>IF('🔧 XY LANH'!A36="","",'🔧 XY LANH'!K36)</f>
        <v>116</v>
      </c>
      <c r="L1080" s="1">
        <f>N(L1079)+IF(AND('🔎 TRA CỨU NHANH'!$C$2&lt;&gt;"",OR(ISNUMBER(SEARCH('🔎 TRA CỨU NHANH'!$C$2,$A1080)),ISNUMBER(SEARCH('🔎 TRA CỨU NHANH'!$C$2,$B1080)))),1,0)</f>
        <v>0</v>
      </c>
      <c r="M1080" s="1" t="str">
        <f t="shared" si="32"/>
        <v/>
      </c>
      <c r="N1080" s="1">
        <f>N(N1079)+IF(AND('💰 BÁO GIÁ'!$C$27&lt;&gt;"",OR(ISNUMBER(SEARCH('💰 BÁO GIÁ'!$C$27,$A1080)),ISNUMBER(SEARCH('💰 BÁO GIÁ'!$C$27,$B1080)))),1,0)</f>
        <v>0</v>
      </c>
      <c r="O1080" s="1" t="str">
        <f t="shared" si="33"/>
        <v/>
      </c>
    </row>
    <row r="1081" customHeight="1" spans="1:15">
      <c r="A1081" s="1" t="str">
        <f>IF('🔧 XY LANH'!A37="","",'🔧 XY LANH'!A37)</f>
        <v>HH070782</v>
      </c>
      <c r="B1081" s="1" t="str">
        <f>IF('🔧 XY LANH'!A37="","",'🔧 XY LANH'!S37)</f>
        <v>Xy lanh EL100 - IZUMI</v>
      </c>
      <c r="C1081" s="1" t="str">
        <f>IF('🔧 XY LANH'!A37="","","Xy lanh")</f>
        <v>Xy lanh</v>
      </c>
      <c r="D1081" s="1" t="str">
        <f>IF('🔧 XY LANH'!A37="","",'🔧 XY LANH'!L37)</f>
        <v>Cái</v>
      </c>
      <c r="E1081" s="13">
        <f>IF('🔧 XY LANH'!A37="","",'🔧 XY LANH'!M37)</f>
        <v>0</v>
      </c>
      <c r="F1081" s="13">
        <f>IF('🔧 XY LANH'!A37="","",'🔧 XY LANH'!N37)</f>
        <v>0</v>
      </c>
      <c r="G1081" s="13">
        <f>IF('🔧 XY LANH'!A37="","",'🔧 XY LANH'!O37)</f>
        <v>0</v>
      </c>
      <c r="H1081" s="13">
        <f>IF('🔧 XY LANH'!A37="","",'🔧 XY LANH'!P37)</f>
        <v>0</v>
      </c>
      <c r="I1081" s="13">
        <f>IF('🔧 XY LANH'!A37="","",'🔧 XY LANH'!Q37)</f>
        <v>0</v>
      </c>
      <c r="J1081" s="1">
        <f>IF('🔧 XY LANH'!A37="","",'🔧 XY LANH'!K37)</f>
        <v>116</v>
      </c>
      <c r="L1081" s="1">
        <f>N(L1080)+IF(AND('🔎 TRA CỨU NHANH'!$C$2&lt;&gt;"",OR(ISNUMBER(SEARCH('🔎 TRA CỨU NHANH'!$C$2,$A1081)),ISNUMBER(SEARCH('🔎 TRA CỨU NHANH'!$C$2,$B1081)))),1,0)</f>
        <v>0</v>
      </c>
      <c r="M1081" s="1" t="str">
        <f t="shared" si="32"/>
        <v/>
      </c>
      <c r="N1081" s="1">
        <f>N(N1080)+IF(AND('💰 BÁO GIÁ'!$C$27&lt;&gt;"",OR(ISNUMBER(SEARCH('💰 BÁO GIÁ'!$C$27,$A1081)),ISNUMBER(SEARCH('💰 BÁO GIÁ'!$C$27,$B1081)))),1,0)</f>
        <v>0</v>
      </c>
      <c r="O1081" s="1" t="str">
        <f t="shared" si="33"/>
        <v/>
      </c>
    </row>
    <row r="1082" customHeight="1" spans="1:15">
      <c r="A1082" s="1" t="str">
        <f>IF('🔧 XY LANH'!A38="","",'🔧 XY LANH'!A38)</f>
        <v>HH072026</v>
      </c>
      <c r="B1082" s="1" t="str">
        <f>IF('🔧 XY LANH'!A38="","",'🔧 XY LANH'!S38)</f>
        <v>Xy lanh DK10 / 11467-1380 - IZUMI</v>
      </c>
      <c r="C1082" s="1" t="str">
        <f>IF('🔧 XY LANH'!A38="","","Xy lanh")</f>
        <v>Xy lanh</v>
      </c>
      <c r="D1082" s="1" t="str">
        <f>IF('🔧 XY LANH'!A38="","",'🔧 XY LANH'!L38)</f>
        <v>Cái</v>
      </c>
      <c r="E1082" s="13">
        <f>IF('🔧 XY LANH'!A38="","",'🔧 XY LANH'!M38)</f>
        <v>0</v>
      </c>
      <c r="F1082" s="13">
        <f>IF('🔧 XY LANH'!A38="","",'🔧 XY LANH'!N38)</f>
        <v>2600000</v>
      </c>
      <c r="G1082" s="13">
        <f>IF('🔧 XY LANH'!A38="","",'🔧 XY LANH'!O38)</f>
        <v>2750000</v>
      </c>
      <c r="H1082" s="13">
        <f>IF('🔧 XY LANH'!A38="","",'🔧 XY LANH'!P38)</f>
        <v>2900000</v>
      </c>
      <c r="I1082" s="13">
        <f>IF('🔧 XY LANH'!A38="","",'🔧 XY LANH'!Q38)</f>
        <v>0</v>
      </c>
      <c r="J1082" s="1">
        <f>IF('🔧 XY LANH'!A38="","",'🔧 XY LANH'!K38)</f>
        <v>120</v>
      </c>
      <c r="L1082" s="1">
        <f>N(L1081)+IF(AND('🔎 TRA CỨU NHANH'!$C$2&lt;&gt;"",OR(ISNUMBER(SEARCH('🔎 TRA CỨU NHANH'!$C$2,$A1082)),ISNUMBER(SEARCH('🔎 TRA CỨU NHANH'!$C$2,$B1082)))),1,0)</f>
        <v>0</v>
      </c>
      <c r="M1082" s="1" t="str">
        <f t="shared" si="32"/>
        <v/>
      </c>
      <c r="N1082" s="1">
        <f>N(N1081)+IF(AND('💰 BÁO GIÁ'!$C$27&lt;&gt;"",OR(ISNUMBER(SEARCH('💰 BÁO GIÁ'!$C$27,$A1082)),ISNUMBER(SEARCH('💰 BÁO GIÁ'!$C$27,$B1082)))),1,0)</f>
        <v>0</v>
      </c>
      <c r="O1082" s="1" t="str">
        <f t="shared" si="33"/>
        <v/>
      </c>
    </row>
    <row r="1083" customHeight="1" spans="1:15">
      <c r="A1083" s="1" t="str">
        <f>IF('🔧 XY LANH'!A39="","",'🔧 XY LANH'!A39)</f>
        <v>HH081568</v>
      </c>
      <c r="B1083" s="1" t="str">
        <f>IF('🔧 XY LANH'!A39="","",'🔧 XY LANH'!S39)</f>
        <v>Xy lanh EP100/P09C/ 11467-1730 - IZ IKAZU</v>
      </c>
      <c r="C1083" s="1" t="str">
        <f>IF('🔧 XY LANH'!A39="","","Xy lanh")</f>
        <v>Xy lanh</v>
      </c>
      <c r="D1083" s="1" t="str">
        <f>IF('🔧 XY LANH'!A39="","",'🔧 XY LANH'!L39)</f>
        <v>Cái</v>
      </c>
      <c r="E1083" s="13">
        <f>IF('🔧 XY LANH'!A39="","",'🔧 XY LANH'!M39)</f>
        <v>0</v>
      </c>
      <c r="F1083" s="13">
        <f>IF('🔧 XY LANH'!A39="","",'🔧 XY LANH'!N39)</f>
        <v>1600000</v>
      </c>
      <c r="G1083" s="13">
        <f>IF('🔧 XY LANH'!A39="","",'🔧 XY LANH'!O39)</f>
        <v>1700000</v>
      </c>
      <c r="H1083" s="13">
        <f>IF('🔧 XY LANH'!A39="","",'🔧 XY LANH'!P39)</f>
        <v>1850000</v>
      </c>
      <c r="I1083" s="13">
        <f>IF('🔧 XY LANH'!A39="","",'🔧 XY LANH'!Q39)</f>
        <v>0</v>
      </c>
      <c r="J1083" s="1">
        <f>IF('🔧 XY LANH'!A39="","",'🔧 XY LANH'!K39)</f>
        <v>120</v>
      </c>
      <c r="L1083" s="1">
        <f>N(L1082)+IF(AND('🔎 TRA CỨU NHANH'!$C$2&lt;&gt;"",OR(ISNUMBER(SEARCH('🔎 TRA CỨU NHANH'!$C$2,$A1083)),ISNUMBER(SEARCH('🔎 TRA CỨU NHANH'!$C$2,$B1083)))),1,0)</f>
        <v>0</v>
      </c>
      <c r="M1083" s="1" t="str">
        <f t="shared" si="32"/>
        <v/>
      </c>
      <c r="N1083" s="1">
        <f>N(N1082)+IF(AND('💰 BÁO GIÁ'!$C$27&lt;&gt;"",OR(ISNUMBER(SEARCH('💰 BÁO GIÁ'!$C$27,$A1083)),ISNUMBER(SEARCH('💰 BÁO GIÁ'!$C$27,$B1083)))),1,0)</f>
        <v>0</v>
      </c>
      <c r="O1083" s="1" t="str">
        <f t="shared" si="33"/>
        <v/>
      </c>
    </row>
    <row r="1084" customHeight="1" spans="1:15">
      <c r="A1084" s="1" t="str">
        <f>IF('🔧 XY LANH'!A40="","",'🔧 XY LANH'!A40)</f>
        <v>HH070726</v>
      </c>
      <c r="B1084" s="1" t="str">
        <f>IF('🔧 XY LANH'!A40="","",'🔧 XY LANH'!S40)</f>
        <v>Xy lanh Hino P11C / 11467-2710 (không gờ ron) - IZ IKAZU</v>
      </c>
      <c r="C1084" s="1" t="str">
        <f>IF('🔧 XY LANH'!A40="","","Xy lanh")</f>
        <v>Xy lanh</v>
      </c>
      <c r="D1084" s="1" t="str">
        <f>IF('🔧 XY LANH'!A40="","",'🔧 XY LANH'!L40)</f>
        <v>Cái</v>
      </c>
      <c r="E1084" s="13">
        <f>IF('🔧 XY LANH'!A40="","",'🔧 XY LANH'!M40)</f>
        <v>0</v>
      </c>
      <c r="F1084" s="13">
        <f>IF('🔧 XY LANH'!A40="","",'🔧 XY LANH'!N40)</f>
        <v>1500000</v>
      </c>
      <c r="G1084" s="13">
        <f>IF('🔧 XY LANH'!A40="","",'🔧 XY LANH'!O40)</f>
        <v>1600000</v>
      </c>
      <c r="H1084" s="13">
        <f>IF('🔧 XY LANH'!A40="","",'🔧 XY LANH'!P40)</f>
        <v>1700000</v>
      </c>
      <c r="I1084" s="13">
        <f>IF('🔧 XY LANH'!A40="","",'🔧 XY LANH'!Q40)</f>
        <v>0</v>
      </c>
      <c r="J1084" s="1">
        <f>IF('🔧 XY LANH'!A40="","",'🔧 XY LANH'!K40)</f>
        <v>122</v>
      </c>
      <c r="L1084" s="1">
        <f>N(L1083)+IF(AND('🔎 TRA CỨU NHANH'!$C$2&lt;&gt;"",OR(ISNUMBER(SEARCH('🔎 TRA CỨU NHANH'!$C$2,$A1084)),ISNUMBER(SEARCH('🔎 TRA CỨU NHANH'!$C$2,$B1084)))),1,0)</f>
        <v>0</v>
      </c>
      <c r="M1084" s="1" t="str">
        <f t="shared" si="32"/>
        <v/>
      </c>
      <c r="N1084" s="1">
        <f>N(N1083)+IF(AND('💰 BÁO GIÁ'!$C$27&lt;&gt;"",OR(ISNUMBER(SEARCH('💰 BÁO GIÁ'!$C$27,$A1084)),ISNUMBER(SEARCH('💰 BÁO GIÁ'!$C$27,$B1084)))),1,0)</f>
        <v>0</v>
      </c>
      <c r="O1084" s="1" t="str">
        <f t="shared" si="33"/>
        <v/>
      </c>
    </row>
    <row r="1085" customHeight="1" spans="1:15">
      <c r="A1085" s="1" t="str">
        <f>IF('🔧 XY LANH'!A41="","",'🔧 XY LANH'!A41)</f>
        <v>HH082197</v>
      </c>
      <c r="B1085" s="1" t="str">
        <f>IF('🔧 XY LANH'!A41="","",'🔧 XY LANH'!S41)</f>
        <v>Xy lanh EM100/ 11467-1661 - IZ IKAZU</v>
      </c>
      <c r="C1085" s="1" t="str">
        <f>IF('🔧 XY LANH'!A41="","","Xy lanh")</f>
        <v>Xy lanh</v>
      </c>
      <c r="D1085" s="1" t="str">
        <f>IF('🔧 XY LANH'!A41="","",'🔧 XY LANH'!L41)</f>
        <v>Cái</v>
      </c>
      <c r="E1085" s="13">
        <f>IF('🔧 XY LANH'!A41="","",'🔧 XY LANH'!M41)</f>
        <v>0</v>
      </c>
      <c r="F1085" s="13">
        <f>IF('🔧 XY LANH'!A41="","",'🔧 XY LANH'!N41)</f>
        <v>1650000</v>
      </c>
      <c r="G1085" s="13">
        <f>IF('🔧 XY LANH'!A41="","",'🔧 XY LANH'!O41)</f>
        <v>1750000</v>
      </c>
      <c r="H1085" s="13">
        <f>IF('🔧 XY LANH'!A41="","",'🔧 XY LANH'!P41)</f>
        <v>1850000</v>
      </c>
      <c r="I1085" s="13">
        <f>IF('🔧 XY LANH'!A41="","",'🔧 XY LANH'!Q41)</f>
        <v>0</v>
      </c>
      <c r="J1085" s="1">
        <f>IF('🔧 XY LANH'!A41="","",'🔧 XY LANH'!K41)</f>
        <v>124</v>
      </c>
      <c r="L1085" s="1">
        <f>N(L1084)+IF(AND('🔎 TRA CỨU NHANH'!$C$2&lt;&gt;"",OR(ISNUMBER(SEARCH('🔎 TRA CỨU NHANH'!$C$2,$A1085)),ISNUMBER(SEARCH('🔎 TRA CỨU NHANH'!$C$2,$B1085)))),1,0)</f>
        <v>0</v>
      </c>
      <c r="M1085" s="1" t="str">
        <f t="shared" si="32"/>
        <v/>
      </c>
      <c r="N1085" s="1">
        <f>N(N1084)+IF(AND('💰 BÁO GIÁ'!$C$27&lt;&gt;"",OR(ISNUMBER(SEARCH('💰 BÁO GIÁ'!$C$27,$A1085)),ISNUMBER(SEARCH('💰 BÁO GIÁ'!$C$27,$B1085)))),1,0)</f>
        <v>0</v>
      </c>
      <c r="O1085" s="1" t="str">
        <f t="shared" si="33"/>
        <v/>
      </c>
    </row>
    <row r="1086" customHeight="1" spans="1:15">
      <c r="A1086" s="1" t="str">
        <f>IF('🔧 XY LANH'!A42="","",'🔧 XY LANH'!A42)</f>
        <v>HH081456</v>
      </c>
      <c r="B1086" s="1" t="str">
        <f>IF('🔧 XY LANH'!A42="","",'🔧 XY LANH'!S42)</f>
        <v>Xy lanh Hino K13C / 11467-2090 - IZ IKAZU</v>
      </c>
      <c r="C1086" s="1" t="str">
        <f>IF('🔧 XY LANH'!A42="","","Xy lanh")</f>
        <v>Xy lanh</v>
      </c>
      <c r="D1086" s="1" t="str">
        <f>IF('🔧 XY LANH'!A42="","",'🔧 XY LANH'!L42)</f>
        <v>Cái</v>
      </c>
      <c r="E1086" s="1">
        <f>IF('🔧 XY LANH'!A42="","",'🔧 XY LANH'!M42)</f>
        <v>0</v>
      </c>
      <c r="F1086" s="1">
        <f>IF('🔧 XY LANH'!A42="","",'🔧 XY LANH'!N42)</f>
        <v>2670000</v>
      </c>
      <c r="G1086" s="1">
        <f>IF('🔧 XY LANH'!A42="","",'🔧 XY LANH'!O42)</f>
        <v>2840000</v>
      </c>
      <c r="H1086" s="1">
        <f>IF('🔧 XY LANH'!A42="","",'🔧 XY LANH'!P42)</f>
        <v>3030000</v>
      </c>
      <c r="I1086" s="1">
        <f>IF('🔧 XY LANH'!A42="","",'🔧 XY LANH'!Q42)</f>
        <v>0</v>
      </c>
      <c r="J1086" s="1">
        <f>IF('🔧 XY LANH'!A42="","",'🔧 XY LANH'!K42)</f>
        <v>135</v>
      </c>
      <c r="L1086" s="1">
        <f>N(L1085)+IF(AND('🔎 TRA CỨU NHANH'!$C$2&lt;&gt;"",OR(ISNUMBER(SEARCH('🔎 TRA CỨU NHANH'!$C$2,$A1086)),ISNUMBER(SEARCH('🔎 TRA CỨU NHANH'!$C$2,$B1086)))),1,0)</f>
        <v>0</v>
      </c>
      <c r="M1086" s="1" t="str">
        <f t="shared" si="32"/>
        <v/>
      </c>
      <c r="N1086" s="1">
        <f>N(N1085)+IF(AND('💰 BÁO GIÁ'!$C$27&lt;&gt;"",OR(ISNUMBER(SEARCH('💰 BÁO GIÁ'!$C$27,$A1086)),ISNUMBER(SEARCH('💰 BÁO GIÁ'!$C$27,$B1086)))),1,0)</f>
        <v>0</v>
      </c>
      <c r="O1086" s="1" t="str">
        <f t="shared" si="33"/>
        <v/>
      </c>
    </row>
    <row r="1087" customHeight="1" spans="1:15">
      <c r="A1087" s="1" t="str">
        <f>IF('🔧 XY LANH'!A43="","",'🔧 XY LANH'!A43)</f>
        <v>HH070509</v>
      </c>
      <c r="B1087" s="1" t="str">
        <f>IF('🔧 XY LANH'!A43="","",'🔧 XY LANH'!S43)</f>
        <v>Xy lanh HINO K13C / 11467-2090 - IZUMI</v>
      </c>
      <c r="C1087" s="1" t="str">
        <f>IF('🔧 XY LANH'!A43="","","Xy lanh")</f>
        <v>Xy lanh</v>
      </c>
      <c r="D1087" s="1" t="str">
        <f>IF('🔧 XY LANH'!A43="","",'🔧 XY LANH'!L43)</f>
        <v>Cái</v>
      </c>
      <c r="E1087" s="13">
        <f>IF('🔧 XY LANH'!A43="","",'🔧 XY LANH'!M43)</f>
        <v>0</v>
      </c>
      <c r="F1087" s="13">
        <f>IF('🔧 XY LANH'!A43="","",'🔧 XY LANH'!N43)</f>
        <v>2450000</v>
      </c>
      <c r="G1087" s="13">
        <f>IF('🔧 XY LANH'!A43="","",'🔧 XY LANH'!O43)</f>
        <v>2600000</v>
      </c>
      <c r="H1087" s="13">
        <f>IF('🔧 XY LANH'!A43="","",'🔧 XY LANH'!P43)</f>
        <v>2750000</v>
      </c>
      <c r="I1087" s="13">
        <f>IF('🔧 XY LANH'!A43="","",'🔧 XY LANH'!Q43)</f>
        <v>0</v>
      </c>
      <c r="J1087" s="1">
        <f>IF('🔧 XY LANH'!A43="","",'🔧 XY LANH'!K43)</f>
        <v>135</v>
      </c>
      <c r="L1087" s="1">
        <f>N(L1086)+IF(AND('🔎 TRA CỨU NHANH'!$C$2&lt;&gt;"",OR(ISNUMBER(SEARCH('🔎 TRA CỨU NHANH'!$C$2,$A1087)),ISNUMBER(SEARCH('🔎 TRA CỨU NHANH'!$C$2,$B1087)))),1,0)</f>
        <v>0</v>
      </c>
      <c r="M1087" s="1" t="str">
        <f t="shared" si="32"/>
        <v/>
      </c>
      <c r="N1087" s="1">
        <f>N(N1086)+IF(AND('💰 BÁO GIÁ'!$C$27&lt;&gt;"",OR(ISNUMBER(SEARCH('💰 BÁO GIÁ'!$C$27,$A1087)),ISNUMBER(SEARCH('💰 BÁO GIÁ'!$C$27,$B1087)))),1,0)</f>
        <v>0</v>
      </c>
      <c r="O1087" s="1" t="str">
        <f t="shared" si="33"/>
        <v/>
      </c>
    </row>
    <row r="1088" customHeight="1" spans="1:15">
      <c r="A1088" s="1" t="str">
        <f>IF('🔧 XY LANH'!A44="","",'🔧 XY LANH'!A44)</f>
        <v>HH070452</v>
      </c>
      <c r="B1088" s="1" t="str">
        <f>IF('🔧 XY LANH'!A44="","",'🔧 XY LANH'!S44)</f>
        <v>Xy lanh HINO E13C F/F đời hoàn thiện - IZUMI</v>
      </c>
      <c r="C1088" s="1" t="str">
        <f>IF('🔧 XY LANH'!A44="","","Xy lanh")</f>
        <v>Xy lanh</v>
      </c>
      <c r="D1088" s="1" t="str">
        <f>IF('🔧 XY LANH'!A44="","",'🔧 XY LANH'!L44)</f>
        <v>Cái</v>
      </c>
      <c r="E1088" s="13">
        <f>IF('🔧 XY LANH'!A44="","",'🔧 XY LANH'!M44)</f>
        <v>0</v>
      </c>
      <c r="F1088" s="13">
        <f>IF('🔧 XY LANH'!A44="","",'🔧 XY LANH'!N44)</f>
        <v>1800000</v>
      </c>
      <c r="G1088" s="13">
        <f>IF('🔧 XY LANH'!A44="","",'🔧 XY LANH'!O44)</f>
        <v>1900000</v>
      </c>
      <c r="H1088" s="13">
        <f>IF('🔧 XY LANH'!A44="","",'🔧 XY LANH'!P44)</f>
        <v>2000000</v>
      </c>
      <c r="I1088" s="13">
        <f>IF('🔧 XY LANH'!A44="","",'🔧 XY LANH'!Q44)</f>
        <v>0</v>
      </c>
      <c r="J1088" s="1">
        <f>IF('🔧 XY LANH'!A44="","",'🔧 XY LANH'!K44)</f>
        <v>137</v>
      </c>
      <c r="L1088" s="1">
        <f>N(L1087)+IF(AND('🔎 TRA CỨU NHANH'!$C$2&lt;&gt;"",OR(ISNUMBER(SEARCH('🔎 TRA CỨU NHANH'!$C$2,$A1088)),ISNUMBER(SEARCH('🔎 TRA CỨU NHANH'!$C$2,$B1088)))),1,0)</f>
        <v>0</v>
      </c>
      <c r="M1088" s="1" t="str">
        <f t="shared" si="32"/>
        <v/>
      </c>
      <c r="N1088" s="1">
        <f>N(N1087)+IF(AND('💰 BÁO GIÁ'!$C$27&lt;&gt;"",OR(ISNUMBER(SEARCH('💰 BÁO GIÁ'!$C$27,$A1088)),ISNUMBER(SEARCH('💰 BÁO GIÁ'!$C$27,$B1088)))),1,0)</f>
        <v>0</v>
      </c>
      <c r="O1088" s="1" t="str">
        <f t="shared" si="33"/>
        <v/>
      </c>
    </row>
    <row r="1089" customHeight="1" spans="1:15">
      <c r="A1089" s="1" t="str">
        <f>IF('🔧 XY LANH'!A45="","",'🔧 XY LANH'!A45)</f>
        <v>HH080577</v>
      </c>
      <c r="B1089" s="1" t="str">
        <f>IF('🔧 XY LANH'!A45="","",'🔧 XY LANH'!S45)</f>
        <v>Xy lanh Hino EF750/F17D/ 11467-1900  - IZ IKAZU</v>
      </c>
      <c r="C1089" s="1" t="str">
        <f>IF('🔧 XY LANH'!A45="","","Xy lanh")</f>
        <v>Xy lanh</v>
      </c>
      <c r="D1089" s="1" t="str">
        <f>IF('🔧 XY LANH'!A45="","",'🔧 XY LANH'!L45)</f>
        <v>Cái</v>
      </c>
      <c r="E1089" s="13">
        <f>IF('🔧 XY LANH'!A45="","",'🔧 XY LANH'!M45)</f>
        <v>0</v>
      </c>
      <c r="F1089" s="13">
        <f>IF('🔧 XY LANH'!A45="","",'🔧 XY LANH'!N45)</f>
        <v>3500000</v>
      </c>
      <c r="G1089" s="13">
        <f>IF('🔧 XY LANH'!A45="","",'🔧 XY LANH'!O45)</f>
        <v>3700000</v>
      </c>
      <c r="H1089" s="13">
        <f>IF('🔧 XY LANH'!A45="","",'🔧 XY LANH'!P45)</f>
        <v>3950000</v>
      </c>
      <c r="I1089" s="13">
        <f>IF('🔧 XY LANH'!A45="","",'🔧 XY LANH'!Q45)</f>
        <v>0</v>
      </c>
      <c r="J1089" s="1">
        <f>IF('🔧 XY LANH'!A45="","",'🔧 XY LANH'!K45)</f>
        <v>137</v>
      </c>
      <c r="L1089" s="1">
        <f>N(L1088)+IF(AND('🔎 TRA CỨU NHANH'!$C$2&lt;&gt;"",OR(ISNUMBER(SEARCH('🔎 TRA CỨU NHANH'!$C$2,$A1089)),ISNUMBER(SEARCH('🔎 TRA CỨU NHANH'!$C$2,$B1089)))),1,0)</f>
        <v>0</v>
      </c>
      <c r="M1089" s="1" t="str">
        <f t="shared" si="32"/>
        <v/>
      </c>
      <c r="N1089" s="1">
        <f>N(N1088)+IF(AND('💰 BÁO GIÁ'!$C$27&lt;&gt;"",OR(ISNUMBER(SEARCH('💰 BÁO GIÁ'!$C$27,$A1089)),ISNUMBER(SEARCH('💰 BÁO GIÁ'!$C$27,$B1089)))),1,0)</f>
        <v>0</v>
      </c>
      <c r="O1089" s="1" t="str">
        <f t="shared" si="33"/>
        <v/>
      </c>
    </row>
    <row r="1090" customHeight="1" spans="1:15">
      <c r="A1090" s="1" t="str">
        <f>IF('🔧 XY LANH'!A46="","",'🔧 XY LANH'!A46)</f>
        <v>HH070830</v>
      </c>
      <c r="B1090" s="1" t="str">
        <f>IF('🔧 XY LANH'!A46="","",'🔧 XY LANH'!S46)</f>
        <v>Xy lanh EF750/F17D/ 11467-1900  - IZUMI</v>
      </c>
      <c r="C1090" s="1" t="str">
        <f>IF('🔧 XY LANH'!A46="","","Xy lanh")</f>
        <v>Xy lanh</v>
      </c>
      <c r="D1090" s="1" t="str">
        <f>IF('🔧 XY LANH'!A46="","",'🔧 XY LANH'!L46)</f>
        <v>Cái</v>
      </c>
      <c r="E1090" s="13">
        <f>IF('🔧 XY LANH'!A46="","",'🔧 XY LANH'!M46)</f>
        <v>0</v>
      </c>
      <c r="F1090" s="13">
        <f>IF('🔧 XY LANH'!A46="","",'🔧 XY LANH'!N46)</f>
        <v>0</v>
      </c>
      <c r="G1090" s="13">
        <f>IF('🔧 XY LANH'!A46="","",'🔧 XY LANH'!O46)</f>
        <v>0</v>
      </c>
      <c r="H1090" s="13">
        <f>IF('🔧 XY LANH'!A46="","",'🔧 XY LANH'!P46)</f>
        <v>0</v>
      </c>
      <c r="I1090" s="13">
        <f>IF('🔧 XY LANH'!A46="","",'🔧 XY LANH'!Q46)</f>
        <v>0</v>
      </c>
      <c r="J1090" s="1">
        <f>IF('🔧 XY LANH'!A46="","",'🔧 XY LANH'!K46)</f>
        <v>137</v>
      </c>
      <c r="L1090" s="1">
        <f>N(L1089)+IF(AND('🔎 TRA CỨU NHANH'!$C$2&lt;&gt;"",OR(ISNUMBER(SEARCH('🔎 TRA CỨU NHANH'!$C$2,$A1090)),ISNUMBER(SEARCH('🔎 TRA CỨU NHANH'!$C$2,$B1090)))),1,0)</f>
        <v>0</v>
      </c>
      <c r="M1090" s="1" t="str">
        <f t="shared" ref="M1090:M1153" si="34">IF(L1090&gt;N(L1089),L1090,"")</f>
        <v/>
      </c>
      <c r="N1090" s="1">
        <f>N(N1089)+IF(AND('💰 BÁO GIÁ'!$C$27&lt;&gt;"",OR(ISNUMBER(SEARCH('💰 BÁO GIÁ'!$C$27,$A1090)),ISNUMBER(SEARCH('💰 BÁO GIÁ'!$C$27,$B1090)))),1,0)</f>
        <v>0</v>
      </c>
      <c r="O1090" s="1" t="str">
        <f t="shared" ref="O1090:O1153" si="35">IF(N1090&gt;N(N1089),N1090,"")</f>
        <v/>
      </c>
    </row>
    <row r="1091" customHeight="1" spans="1:15">
      <c r="A1091" s="1" t="str">
        <f>IF('🔧 XY LANH'!A47="","",'🔧 XY LANH'!A47)</f>
        <v>HH070972</v>
      </c>
      <c r="B1091" s="1" t="str">
        <f>IF('🔧 XY LANH'!A47="","",'🔧 XY LANH'!S47)</f>
        <v>Xy lanh EK100/ EK200/ K13D/ EK130 - IZUMI</v>
      </c>
      <c r="C1091" s="1" t="str">
        <f>IF('🔧 XY LANH'!A47="","","Xy lanh")</f>
        <v>Xy lanh</v>
      </c>
      <c r="D1091" s="1" t="str">
        <f>IF('🔧 XY LANH'!A47="","",'🔧 XY LANH'!L47)</f>
        <v>Cái</v>
      </c>
      <c r="E1091" s="13">
        <f>IF('🔧 XY LANH'!A47="","",'🔧 XY LANH'!M47)</f>
        <v>0</v>
      </c>
      <c r="F1091" s="13">
        <f>IF('🔧 XY LANH'!A47="","",'🔧 XY LANH'!N47)</f>
        <v>2300000</v>
      </c>
      <c r="G1091" s="13">
        <f>IF('🔧 XY LANH'!A47="","",'🔧 XY LANH'!O47)</f>
        <v>2400000</v>
      </c>
      <c r="H1091" s="13">
        <f>IF('🔧 XY LANH'!A47="","",'🔧 XY LANH'!P47)</f>
        <v>2500000</v>
      </c>
      <c r="I1091" s="13">
        <f>IF('🔧 XY LANH'!A47="","",'🔧 XY LANH'!Q47)</f>
        <v>0</v>
      </c>
      <c r="J1091" s="1">
        <f>IF('🔧 XY LANH'!A47="","",'🔧 XY LANH'!K47)</f>
        <v>137</v>
      </c>
      <c r="L1091" s="1">
        <f>N(L1090)+IF(AND('🔎 TRA CỨU NHANH'!$C$2&lt;&gt;"",OR(ISNUMBER(SEARCH('🔎 TRA CỨU NHANH'!$C$2,$A1091)),ISNUMBER(SEARCH('🔎 TRA CỨU NHANH'!$C$2,$B1091)))),1,0)</f>
        <v>0</v>
      </c>
      <c r="M1091" s="1" t="str">
        <f t="shared" si="34"/>
        <v/>
      </c>
      <c r="N1091" s="1">
        <f>N(N1090)+IF(AND('💰 BÁO GIÁ'!$C$27&lt;&gt;"",OR(ISNUMBER(SEARCH('💰 BÁO GIÁ'!$C$27,$A1091)),ISNUMBER(SEARCH('💰 BÁO GIÁ'!$C$27,$B1091)))),1,0)</f>
        <v>0</v>
      </c>
      <c r="O1091" s="1" t="str">
        <f t="shared" si="35"/>
        <v/>
      </c>
    </row>
    <row r="1092" customHeight="1" spans="1:15">
      <c r="A1092" s="1" t="str">
        <f>IF('🔧 XY LANH'!A48="","",'🔧 XY LANH'!A48)</f>
        <v>HH081569</v>
      </c>
      <c r="B1092" s="1" t="str">
        <f>IF('🔧 XY LANH'!A48="","",'🔧 XY LANH'!S48)</f>
        <v>Xy lanh Hino F17C/ F17E  (11467-1702) - IZ IKAZU</v>
      </c>
      <c r="C1092" s="1" t="str">
        <f>IF('🔧 XY LANH'!A48="","","Xy lanh")</f>
        <v>Xy lanh</v>
      </c>
      <c r="D1092" s="1" t="str">
        <f>IF('🔧 XY LANH'!A48="","",'🔧 XY LANH'!L48)</f>
        <v>Cái</v>
      </c>
      <c r="E1092" s="13">
        <f>IF('🔧 XY LANH'!A48="","",'🔧 XY LANH'!M48)</f>
        <v>0</v>
      </c>
      <c r="F1092" s="13">
        <f>IF('🔧 XY LANH'!A48="","",'🔧 XY LANH'!N48)</f>
        <v>3560000</v>
      </c>
      <c r="G1092" s="13">
        <f>IF('🔧 XY LANH'!A48="","",'🔧 XY LANH'!O48)</f>
        <v>3780000</v>
      </c>
      <c r="H1092" s="13">
        <f>IF('🔧 XY LANH'!A48="","",'🔧 XY LANH'!P48)</f>
        <v>4040000</v>
      </c>
      <c r="I1092" s="13">
        <f>IF('🔧 XY LANH'!A48="","",'🔧 XY LANH'!Q48)</f>
        <v>0</v>
      </c>
      <c r="J1092" s="1">
        <f>IF('🔧 XY LANH'!A48="","",'🔧 XY LANH'!K48)</f>
        <v>139</v>
      </c>
      <c r="L1092" s="1">
        <f>N(L1091)+IF(AND('🔎 TRA CỨU NHANH'!$C$2&lt;&gt;"",OR(ISNUMBER(SEARCH('🔎 TRA CỨU NHANH'!$C$2,$A1092)),ISNUMBER(SEARCH('🔎 TRA CỨU NHANH'!$C$2,$B1092)))),1,0)</f>
        <v>0</v>
      </c>
      <c r="M1092" s="1" t="str">
        <f t="shared" si="34"/>
        <v/>
      </c>
      <c r="N1092" s="1">
        <f>N(N1091)+IF(AND('💰 BÁO GIÁ'!$C$27&lt;&gt;"",OR(ISNUMBER(SEARCH('💰 BÁO GIÁ'!$C$27,$A1092)),ISNUMBER(SEARCH('💰 BÁO GIÁ'!$C$27,$B1092)))),1,0)</f>
        <v>0</v>
      </c>
      <c r="O1092" s="1" t="str">
        <f t="shared" si="35"/>
        <v/>
      </c>
    </row>
    <row r="1093" customHeight="1" spans="1:15">
      <c r="A1093" s="1" t="str">
        <f>IF('🔧 XY LANH'!A49="","",'🔧 XY LANH'!A49)</f>
        <v>HH080703</v>
      </c>
      <c r="B1093" s="1" t="str">
        <f>IF('🔧 XY LANH'!A49="","",'🔧 XY LANH'!S49)</f>
        <v>Xy lanh Hino F21C / 11467-3030A - IZ IKAZU</v>
      </c>
      <c r="C1093" s="1" t="str">
        <f>IF('🔧 XY LANH'!A49="","","Xy lanh")</f>
        <v>Xy lanh</v>
      </c>
      <c r="D1093" s="1" t="str">
        <f>IF('🔧 XY LANH'!A49="","",'🔧 XY LANH'!L49)</f>
        <v>Cái</v>
      </c>
      <c r="E1093" s="13">
        <f>IF('🔧 XY LANH'!A49="","",'🔧 XY LANH'!M49)</f>
        <v>0</v>
      </c>
      <c r="F1093" s="13">
        <f>IF('🔧 XY LANH'!A49="","",'🔧 XY LANH'!N49)</f>
        <v>3240000</v>
      </c>
      <c r="G1093" s="13">
        <f>IF('🔧 XY LANH'!A49="","",'🔧 XY LANH'!O49)</f>
        <v>3400000</v>
      </c>
      <c r="H1093" s="13">
        <f>IF('🔧 XY LANH'!A49="","",'🔧 XY LANH'!P49)</f>
        <v>3600000</v>
      </c>
      <c r="I1093" s="13">
        <f>IF('🔧 XY LANH'!A49="","",'🔧 XY LANH'!Q49)</f>
        <v>0</v>
      </c>
      <c r="J1093" s="1">
        <f>IF('🔧 XY LANH'!A49="","",'🔧 XY LANH'!K49)</f>
        <v>150</v>
      </c>
      <c r="L1093" s="1">
        <f>N(L1092)+IF(AND('🔎 TRA CỨU NHANH'!$C$2&lt;&gt;"",OR(ISNUMBER(SEARCH('🔎 TRA CỨU NHANH'!$C$2,$A1093)),ISNUMBER(SEARCH('🔎 TRA CỨU NHANH'!$C$2,$B1093)))),1,0)</f>
        <v>0</v>
      </c>
      <c r="M1093" s="1" t="str">
        <f t="shared" si="34"/>
        <v/>
      </c>
      <c r="N1093" s="1">
        <f>N(N1092)+IF(AND('💰 BÁO GIÁ'!$C$27&lt;&gt;"",OR(ISNUMBER(SEARCH('💰 BÁO GIÁ'!$C$27,$A1093)),ISNUMBER(SEARCH('💰 BÁO GIÁ'!$C$27,$B1093)))),1,0)</f>
        <v>0</v>
      </c>
      <c r="O1093" s="1" t="str">
        <f t="shared" si="35"/>
        <v/>
      </c>
    </row>
    <row r="1094" customHeight="1" spans="1:15">
      <c r="A1094" s="1" t="str">
        <f>IF('🔧 XY LANH'!A50="","",'🔧 XY LANH'!A50)</f>
        <v>HH082000</v>
      </c>
      <c r="B1094" s="1" t="str">
        <f>IF('🔧 XY LANH'!A50="","",'🔧 XY LANH'!S50)</f>
        <v>Xy lanh HINO J08E/J05E (11467-3210B) lợi cổ 3mm - IZ IKAZU</v>
      </c>
      <c r="C1094" s="1" t="str">
        <f>IF('🔧 XY LANH'!A50="","","Xy lanh")</f>
        <v>Xy lanh</v>
      </c>
      <c r="D1094" s="1" t="str">
        <f>IF('🔧 XY LANH'!A50="","",'🔧 XY LANH'!L50)</f>
        <v>Bộ 6</v>
      </c>
      <c r="E1094" s="13">
        <f>IF('🔧 XY LANH'!A50="","",'🔧 XY LANH'!M50)</f>
        <v>0</v>
      </c>
      <c r="F1094" s="13">
        <f>IF('🔧 XY LANH'!A50="","",'🔧 XY LANH'!N50)</f>
        <v>1500000</v>
      </c>
      <c r="G1094" s="13">
        <f>IF('🔧 XY LANH'!A50="","",'🔧 XY LANH'!O50)</f>
        <v>1600000</v>
      </c>
      <c r="H1094" s="13">
        <f>IF('🔧 XY LANH'!A50="","",'🔧 XY LANH'!P50)</f>
        <v>1700000</v>
      </c>
      <c r="I1094" s="13">
        <f>IF('🔧 XY LANH'!A50="","",'🔧 XY LANH'!Q50)</f>
        <v>0</v>
      </c>
      <c r="J1094" s="1">
        <f>IF('🔧 XY LANH'!A50="","",'🔧 XY LANH'!K50)</f>
        <v>0</v>
      </c>
      <c r="L1094" s="1">
        <f>N(L1093)+IF(AND('🔎 TRA CỨU NHANH'!$C$2&lt;&gt;"",OR(ISNUMBER(SEARCH('🔎 TRA CỨU NHANH'!$C$2,$A1094)),ISNUMBER(SEARCH('🔎 TRA CỨU NHANH'!$C$2,$B1094)))),1,0)</f>
        <v>0</v>
      </c>
      <c r="M1094" s="1" t="str">
        <f t="shared" si="34"/>
        <v/>
      </c>
      <c r="N1094" s="1">
        <f>N(N1093)+IF(AND('💰 BÁO GIÁ'!$C$27&lt;&gt;"",OR(ISNUMBER(SEARCH('💰 BÁO GIÁ'!$C$27,$A1094)),ISNUMBER(SEARCH('💰 BÁO GIÁ'!$C$27,$B1094)))),1,0)</f>
        <v>0</v>
      </c>
      <c r="O1094" s="1" t="str">
        <f t="shared" si="35"/>
        <v/>
      </c>
    </row>
    <row r="1095" customHeight="1" spans="1:15">
      <c r="A1095" s="1" t="str">
        <f>IF('🔧 XY LANH'!A51="","",'🔧 XY LANH'!A51)</f>
        <v>HH081567</v>
      </c>
      <c r="B1095" s="1" t="str">
        <f>IF('🔧 XY LANH'!A51="","",'🔧 XY LANH'!S51)</f>
        <v>Xy lanh HINO F20C-152 F/F đời hoàn thiện - IZ IKAZU</v>
      </c>
      <c r="C1095" s="1" t="str">
        <f>IF('🔧 XY LANH'!A51="","","Xy lanh")</f>
        <v>Xy lanh</v>
      </c>
      <c r="D1095" s="1" t="str">
        <f>IF('🔧 XY LANH'!A51="","",'🔧 XY LANH'!L51)</f>
        <v>Cái</v>
      </c>
      <c r="E1095" s="13">
        <f>IF('🔧 XY LANH'!A51="","",'🔧 XY LANH'!M51)</f>
        <v>0</v>
      </c>
      <c r="F1095" s="13">
        <f>IF('🔧 XY LANH'!A51="","",'🔧 XY LANH'!N51)</f>
        <v>3100000</v>
      </c>
      <c r="G1095" s="13">
        <f>IF('🔧 XY LANH'!A51="","",'🔧 XY LANH'!O51)</f>
        <v>3200000</v>
      </c>
      <c r="H1095" s="13">
        <f>IF('🔧 XY LANH'!A51="","",'🔧 XY LANH'!P51)</f>
        <v>3400000</v>
      </c>
      <c r="I1095" s="13">
        <f>IF('🔧 XY LANH'!A51="","",'🔧 XY LANH'!Q51)</f>
        <v>0</v>
      </c>
      <c r="J1095" s="1">
        <f>IF('🔧 XY LANH'!A51="","",'🔧 XY LANH'!K51)</f>
        <v>0</v>
      </c>
      <c r="L1095" s="1">
        <f>N(L1094)+IF(AND('🔎 TRA CỨU NHANH'!$C$2&lt;&gt;"",OR(ISNUMBER(SEARCH('🔎 TRA CỨU NHANH'!$C$2,$A1095)),ISNUMBER(SEARCH('🔎 TRA CỨU NHANH'!$C$2,$B1095)))),1,0)</f>
        <v>0</v>
      </c>
      <c r="M1095" s="1" t="str">
        <f t="shared" si="34"/>
        <v/>
      </c>
      <c r="N1095" s="1">
        <f>N(N1094)+IF(AND('💰 BÁO GIÁ'!$C$27&lt;&gt;"",OR(ISNUMBER(SEARCH('💰 BÁO GIÁ'!$C$27,$A1095)),ISNUMBER(SEARCH('💰 BÁO GIÁ'!$C$27,$B1095)))),1,0)</f>
        <v>0</v>
      </c>
      <c r="O1095" s="1" t="str">
        <f t="shared" si="35"/>
        <v/>
      </c>
    </row>
    <row r="1096" customHeight="1" spans="1:15">
      <c r="A1096" s="1" t="str">
        <f>IF('🔧 XY LANH'!A52="","",'🔧 XY LANH'!A52)</f>
        <v>HH070450</v>
      </c>
      <c r="B1096" s="1" t="str">
        <f>IF('🔧 XY LANH'!A52="","",'🔧 XY LANH'!S52)</f>
        <v>Xy lanh HINO F20C-152 F/F đời hoàn thiện - IZUMI</v>
      </c>
      <c r="C1096" s="1" t="str">
        <f>IF('🔧 XY LANH'!A52="","","Xy lanh")</f>
        <v>Xy lanh</v>
      </c>
      <c r="D1096" s="1" t="str">
        <f>IF('🔧 XY LANH'!A52="","",'🔧 XY LANH'!L52)</f>
        <v>Cái</v>
      </c>
      <c r="E1096" s="13">
        <f>IF('🔧 XY LANH'!A52="","",'🔧 XY LANH'!M52)</f>
        <v>0</v>
      </c>
      <c r="F1096" s="13">
        <f>IF('🔧 XY LANH'!A52="","",'🔧 XY LANH'!N52)</f>
        <v>3100000</v>
      </c>
      <c r="G1096" s="13">
        <f>IF('🔧 XY LANH'!A52="","",'🔧 XY LANH'!O52)</f>
        <v>3200000</v>
      </c>
      <c r="H1096" s="13">
        <f>IF('🔧 XY LANH'!A52="","",'🔧 XY LANH'!P52)</f>
        <v>3400000</v>
      </c>
      <c r="I1096" s="13">
        <f>IF('🔧 XY LANH'!A52="","",'🔧 XY LANH'!Q52)</f>
        <v>0</v>
      </c>
      <c r="J1096" s="1">
        <f>IF('🔧 XY LANH'!A52="","",'🔧 XY LANH'!K52)</f>
        <v>0</v>
      </c>
      <c r="L1096" s="1">
        <f>N(L1095)+IF(AND('🔎 TRA CỨU NHANH'!$C$2&lt;&gt;"",OR(ISNUMBER(SEARCH('🔎 TRA CỨU NHANH'!$C$2,$A1096)),ISNUMBER(SEARCH('🔎 TRA CỨU NHANH'!$C$2,$B1096)))),1,0)</f>
        <v>0</v>
      </c>
      <c r="M1096" s="1" t="str">
        <f t="shared" si="34"/>
        <v/>
      </c>
      <c r="N1096" s="1">
        <f>N(N1095)+IF(AND('💰 BÁO GIÁ'!$C$27&lt;&gt;"",OR(ISNUMBER(SEARCH('💰 BÁO GIÁ'!$C$27,$A1096)),ISNUMBER(SEARCH('💰 BÁO GIÁ'!$C$27,$B1096)))),1,0)</f>
        <v>0</v>
      </c>
      <c r="O1096" s="1" t="str">
        <f t="shared" si="35"/>
        <v/>
      </c>
    </row>
    <row r="1097" customHeight="1" spans="1:15">
      <c r="A1097" s="1" t="str">
        <f>IF('🔧 XY LANH'!A53="","",'🔧 XY LANH'!A53)</f>
        <v>HH083029</v>
      </c>
      <c r="B1097" s="1" t="str">
        <f>IF('🔧 XY LANH'!A53="","",'🔧 XY LANH'!S53)</f>
        <v>Xy lanh HINO F20C-154 F/F đời hoàn thiện - IZ IKAZU</v>
      </c>
      <c r="C1097" s="1" t="str">
        <f>IF('🔧 XY LANH'!A53="","","Xy lanh")</f>
        <v>Xy lanh</v>
      </c>
      <c r="D1097" s="1" t="str">
        <f>IF('🔧 XY LANH'!A53="","",'🔧 XY LANH'!L53)</f>
        <v>Cái</v>
      </c>
      <c r="E1097" s="13">
        <f>IF('🔧 XY LANH'!A53="","",'🔧 XY LANH'!M53)</f>
        <v>0</v>
      </c>
      <c r="F1097" s="13">
        <f>IF('🔧 XY LANH'!A53="","",'🔧 XY LANH'!N53)</f>
        <v>3100000</v>
      </c>
      <c r="G1097" s="13">
        <f>IF('🔧 XY LANH'!A53="","",'🔧 XY LANH'!O53)</f>
        <v>3200000</v>
      </c>
      <c r="H1097" s="13">
        <f>IF('🔧 XY LANH'!A53="","",'🔧 XY LANH'!P53)</f>
        <v>3400000</v>
      </c>
      <c r="I1097" s="13">
        <f>IF('🔧 XY LANH'!A53="","",'🔧 XY LANH'!Q53)</f>
        <v>0</v>
      </c>
      <c r="J1097" s="1">
        <f>IF('🔧 XY LANH'!A53="","",'🔧 XY LANH'!K53)</f>
        <v>0</v>
      </c>
      <c r="L1097" s="1">
        <f>N(L1096)+IF(AND('🔎 TRA CỨU NHANH'!$C$2&lt;&gt;"",OR(ISNUMBER(SEARCH('🔎 TRA CỨU NHANH'!$C$2,$A1097)),ISNUMBER(SEARCH('🔎 TRA CỨU NHANH'!$C$2,$B1097)))),1,0)</f>
        <v>0</v>
      </c>
      <c r="M1097" s="1" t="str">
        <f t="shared" si="34"/>
        <v/>
      </c>
      <c r="N1097" s="1">
        <f>N(N1096)+IF(AND('💰 BÁO GIÁ'!$C$27&lt;&gt;"",OR(ISNUMBER(SEARCH('💰 BÁO GIÁ'!$C$27,$A1097)),ISNUMBER(SEARCH('💰 BÁO GIÁ'!$C$27,$B1097)))),1,0)</f>
        <v>0</v>
      </c>
      <c r="O1097" s="1" t="str">
        <f t="shared" si="35"/>
        <v/>
      </c>
    </row>
    <row r="1098" customHeight="1" spans="1:15">
      <c r="A1098" s="1" t="str">
        <f>IF('🔧 XY LANH'!A54="","",'🔧 XY LANH'!A54)</f>
        <v>HH081253</v>
      </c>
      <c r="B1098" s="1" t="str">
        <f>IF('🔧 XY LANH'!A54="","",'🔧 XY LANH'!S54)</f>
        <v>Xy lanh Hino P11C-T (114673140) - NSP</v>
      </c>
      <c r="C1098" s="1" t="str">
        <f>IF('🔧 XY LANH'!A54="","","Xy lanh")</f>
        <v>Xy lanh</v>
      </c>
      <c r="D1098" s="1" t="str">
        <f>IF('🔧 XY LANH'!A54="","",'🔧 XY LANH'!L54)</f>
        <v>Cái</v>
      </c>
      <c r="E1098" s="13">
        <f>IF('🔧 XY LANH'!A54="","",'🔧 XY LANH'!M54)</f>
        <v>0</v>
      </c>
      <c r="F1098" s="13">
        <f>IF('🔧 XY LANH'!A54="","",'🔧 XY LANH'!N54)</f>
        <v>3700000</v>
      </c>
      <c r="G1098" s="13">
        <f>IF('🔧 XY LANH'!A54="","",'🔧 XY LANH'!O54)</f>
        <v>4000000</v>
      </c>
      <c r="H1098" s="13">
        <f>IF('🔧 XY LANH'!A54="","",'🔧 XY LANH'!P54)</f>
        <v>4200000</v>
      </c>
      <c r="I1098" s="13">
        <f>IF('🔧 XY LANH'!A54="","",'🔧 XY LANH'!Q54)</f>
        <v>0</v>
      </c>
      <c r="J1098" s="1">
        <f>IF('🔧 XY LANH'!A54="","",'🔧 XY LANH'!K54)</f>
        <v>0</v>
      </c>
      <c r="L1098" s="1">
        <f>N(L1097)+IF(AND('🔎 TRA CỨU NHANH'!$C$2&lt;&gt;"",OR(ISNUMBER(SEARCH('🔎 TRA CỨU NHANH'!$C$2,$A1098)),ISNUMBER(SEARCH('🔎 TRA CỨU NHANH'!$C$2,$B1098)))),1,0)</f>
        <v>0</v>
      </c>
      <c r="M1098" s="1" t="str">
        <f t="shared" si="34"/>
        <v/>
      </c>
      <c r="N1098" s="1">
        <f>N(N1097)+IF(AND('💰 BÁO GIÁ'!$C$27&lt;&gt;"",OR(ISNUMBER(SEARCH('💰 BÁO GIÁ'!$C$27,$A1098)),ISNUMBER(SEARCH('💰 BÁO GIÁ'!$C$27,$B1098)))),1,0)</f>
        <v>0</v>
      </c>
      <c r="O1098" s="1" t="str">
        <f t="shared" si="35"/>
        <v/>
      </c>
    </row>
    <row r="1099" customHeight="1" spans="1:15">
      <c r="A1099" s="1" t="str">
        <f>IF('🔧 XY LANH'!A55="","",'🔧 XY LANH'!A55)</f>
        <v>HH071022</v>
      </c>
      <c r="B1099" s="1" t="str">
        <f>IF('🔧 XY LANH'!A55="","",'🔧 XY LANH'!S55)</f>
        <v>Xy lanh Hino P11CT (11467-3140A, Có gờ ron) - IZUMI</v>
      </c>
      <c r="C1099" s="1" t="str">
        <f>IF('🔧 XY LANH'!A55="","","Xy lanh")</f>
        <v>Xy lanh</v>
      </c>
      <c r="D1099" s="1" t="str">
        <f>IF('🔧 XY LANH'!A55="","",'🔧 XY LANH'!L55)</f>
        <v>Cái</v>
      </c>
      <c r="E1099" s="13">
        <f>IF('🔧 XY LANH'!A55="","",'🔧 XY LANH'!M55)</f>
        <v>0</v>
      </c>
      <c r="F1099" s="13">
        <f>IF('🔧 XY LANH'!A55="","",'🔧 XY LANH'!N55)</f>
        <v>1500000</v>
      </c>
      <c r="G1099" s="13">
        <f>IF('🔧 XY LANH'!A55="","",'🔧 XY LANH'!O55)</f>
        <v>1600000</v>
      </c>
      <c r="H1099" s="13">
        <f>IF('🔧 XY LANH'!A55="","",'🔧 XY LANH'!P55)</f>
        <v>1700000</v>
      </c>
      <c r="I1099" s="13">
        <f>IF('🔧 XY LANH'!A55="","",'🔧 XY LANH'!Q55)</f>
        <v>0</v>
      </c>
      <c r="J1099" s="1">
        <f>IF('🔧 XY LANH'!A55="","",'🔧 XY LANH'!K55)</f>
        <v>0</v>
      </c>
      <c r="L1099" s="1">
        <f>N(L1098)+IF(AND('🔎 TRA CỨU NHANH'!$C$2&lt;&gt;"",OR(ISNUMBER(SEARCH('🔎 TRA CỨU NHANH'!$C$2,$A1099)),ISNUMBER(SEARCH('🔎 TRA CỨU NHANH'!$C$2,$B1099)))),1,0)</f>
        <v>0</v>
      </c>
      <c r="M1099" s="1" t="str">
        <f t="shared" si="34"/>
        <v/>
      </c>
      <c r="N1099" s="1">
        <f>N(N1098)+IF(AND('💰 BÁO GIÁ'!$C$27&lt;&gt;"",OR(ISNUMBER(SEARCH('💰 BÁO GIÁ'!$C$27,$A1099)),ISNUMBER(SEARCH('💰 BÁO GIÁ'!$C$27,$B1099)))),1,0)</f>
        <v>0</v>
      </c>
      <c r="O1099" s="1" t="str">
        <f t="shared" si="35"/>
        <v/>
      </c>
    </row>
    <row r="1100" customHeight="1" spans="1:15">
      <c r="A1100" s="1" t="str">
        <f>IF('🔧 XY LANH'!A56="","",'🔧 XY LANH'!A56)</f>
        <v/>
      </c>
      <c r="B1100" s="1" t="str">
        <f>IF('🔧 XY LANH'!A56="","",'🔧 XY LANH'!S56)</f>
        <v/>
      </c>
      <c r="C1100" s="1" t="str">
        <f>IF('🔧 XY LANH'!A56="","","Xy lanh")</f>
        <v/>
      </c>
      <c r="D1100" s="1" t="str">
        <f>IF('🔧 XY LANH'!A56="","",'🔧 XY LANH'!L56)</f>
        <v/>
      </c>
      <c r="E1100" s="13" t="str">
        <f>IF('🔧 XY LANH'!A56="","",'🔧 XY LANH'!M56)</f>
        <v/>
      </c>
      <c r="F1100" s="13" t="str">
        <f>IF('🔧 XY LANH'!A56="","",'🔧 XY LANH'!N56)</f>
        <v/>
      </c>
      <c r="G1100" s="13" t="str">
        <f>IF('🔧 XY LANH'!A56="","",'🔧 XY LANH'!O56)</f>
        <v/>
      </c>
      <c r="H1100" s="13" t="str">
        <f>IF('🔧 XY LANH'!A56="","",'🔧 XY LANH'!P56)</f>
        <v/>
      </c>
      <c r="I1100" s="13" t="str">
        <f>IF('🔧 XY LANH'!A56="","",'🔧 XY LANH'!Q56)</f>
        <v/>
      </c>
      <c r="J1100" s="1" t="str">
        <f>IF('🔧 XY LANH'!A56="","",'🔧 XY LANH'!K56)</f>
        <v/>
      </c>
      <c r="L1100" s="1">
        <f>N(L1099)+IF(AND('🔎 TRA CỨU NHANH'!$C$2&lt;&gt;"",OR(ISNUMBER(SEARCH('🔎 TRA CỨU NHANH'!$C$2,$A1100)),ISNUMBER(SEARCH('🔎 TRA CỨU NHANH'!$C$2,$B1100)))),1,0)</f>
        <v>0</v>
      </c>
      <c r="M1100" s="1" t="str">
        <f t="shared" si="34"/>
        <v/>
      </c>
      <c r="N1100" s="1">
        <f>N(N1099)+IF(AND('💰 BÁO GIÁ'!$C$27&lt;&gt;"",OR(ISNUMBER(SEARCH('💰 BÁO GIÁ'!$C$27,$A1100)),ISNUMBER(SEARCH('💰 BÁO GIÁ'!$C$27,$B1100)))),1,0)</f>
        <v>0</v>
      </c>
      <c r="O1100" s="1" t="str">
        <f t="shared" si="35"/>
        <v/>
      </c>
    </row>
    <row r="1101" customHeight="1" spans="1:15">
      <c r="A1101" s="1" t="str">
        <f>IF('🔧 XY LANH'!A57="","",'🔧 XY LANH'!A57)</f>
        <v>HH081566</v>
      </c>
      <c r="B1101" s="1" t="str">
        <f>IF('🔧 XY LANH'!A57="","",'🔧 XY LANH'!S57)</f>
        <v>Xy lanh C221/ 9-11261-253-0/ kiếng - IZ IKAZU</v>
      </c>
      <c r="C1101" s="1" t="str">
        <f>IF('🔧 XY LANH'!A57="","","Xy lanh")</f>
        <v>Xy lanh</v>
      </c>
      <c r="D1101" s="1" t="str">
        <f>IF('🔧 XY LANH'!A57="","",'🔧 XY LANH'!L57)</f>
        <v>Cái</v>
      </c>
      <c r="E1101" s="13">
        <f>IF('🔧 XY LANH'!A57="","",'🔧 XY LANH'!M57)</f>
        <v>0</v>
      </c>
      <c r="F1101" s="13">
        <f>IF('🔧 XY LANH'!A57="","",'🔧 XY LANH'!N57)</f>
        <v>1180000</v>
      </c>
      <c r="G1101" s="13">
        <f>IF('🔧 XY LANH'!A57="","",'🔧 XY LANH'!O57)</f>
        <v>1250000</v>
      </c>
      <c r="H1101" s="13">
        <f>IF('🔧 XY LANH'!A57="","",'🔧 XY LANH'!P57)</f>
        <v>1350000</v>
      </c>
      <c r="I1101" s="13">
        <f>IF('🔧 XY LANH'!A57="","",'🔧 XY LANH'!Q57)</f>
        <v>0</v>
      </c>
      <c r="J1101" s="1">
        <f>IF('🔧 XY LANH'!A57="","",'🔧 XY LANH'!K57)</f>
        <v>83</v>
      </c>
      <c r="L1101" s="1">
        <f>N(L1100)+IF(AND('🔎 TRA CỨU NHANH'!$C$2&lt;&gt;"",OR(ISNUMBER(SEARCH('🔎 TRA CỨU NHANH'!$C$2,$A1101)),ISNUMBER(SEARCH('🔎 TRA CỨU NHANH'!$C$2,$B1101)))),1,0)</f>
        <v>0</v>
      </c>
      <c r="M1101" s="1" t="str">
        <f t="shared" si="34"/>
        <v/>
      </c>
      <c r="N1101" s="1">
        <f>N(N1100)+IF(AND('💰 BÁO GIÁ'!$C$27&lt;&gt;"",OR(ISNUMBER(SEARCH('💰 BÁO GIÁ'!$C$27,$A1101)),ISNUMBER(SEARCH('💰 BÁO GIÁ'!$C$27,$B1101)))),1,0)</f>
        <v>0</v>
      </c>
      <c r="O1101" s="1" t="str">
        <f t="shared" si="35"/>
        <v/>
      </c>
    </row>
    <row r="1102" customHeight="1" spans="1:15">
      <c r="A1102" s="1" t="str">
        <f>IF('🔧 XY LANH'!A58="","",'🔧 XY LANH'!A58)</f>
        <v>HH074812</v>
      </c>
      <c r="B1102" s="1" t="str">
        <f>IF('🔧 XY LANH'!A58="","",'🔧 XY LANH'!S58)</f>
        <v>Xy lanh C240 S/F gang (85*90*178*94*4) bán hoàn thiện - IZUMI</v>
      </c>
      <c r="C1102" s="1" t="str">
        <f>IF('🔧 XY LANH'!A58="","","Xy lanh")</f>
        <v>Xy lanh</v>
      </c>
      <c r="D1102" s="1" t="str">
        <f>IF('🔧 XY LANH'!A58="","",'🔧 XY LANH'!L58)</f>
        <v>Cái</v>
      </c>
      <c r="E1102" s="13">
        <f>IF('🔧 XY LANH'!A58="","",'🔧 XY LANH'!M58)</f>
        <v>0</v>
      </c>
      <c r="F1102" s="13">
        <f>IF('🔧 XY LANH'!A58="","",'🔧 XY LANH'!N58)</f>
        <v>500000</v>
      </c>
      <c r="G1102" s="13">
        <f>IF('🔧 XY LANH'!A58="","",'🔧 XY LANH'!O58)</f>
        <v>530000</v>
      </c>
      <c r="H1102" s="13">
        <f>IF('🔧 XY LANH'!A58="","",'🔧 XY LANH'!P58)</f>
        <v>570000</v>
      </c>
      <c r="I1102" s="13">
        <f>IF('🔧 XY LANH'!A58="","",'🔧 XY LANH'!Q58)</f>
        <v>0</v>
      </c>
      <c r="J1102" s="1">
        <f>IF('🔧 XY LANH'!A58="","",'🔧 XY LANH'!K58)</f>
        <v>85</v>
      </c>
      <c r="L1102" s="1">
        <f>N(L1101)+IF(AND('🔎 TRA CỨU NHANH'!$C$2&lt;&gt;"",OR(ISNUMBER(SEARCH('🔎 TRA CỨU NHANH'!$C$2,$A1102)),ISNUMBER(SEARCH('🔎 TRA CỨU NHANH'!$C$2,$B1102)))),1,0)</f>
        <v>0</v>
      </c>
      <c r="M1102" s="1" t="str">
        <f t="shared" si="34"/>
        <v/>
      </c>
      <c r="N1102" s="1">
        <f>N(N1101)+IF(AND('💰 BÁO GIÁ'!$C$27&lt;&gt;"",OR(ISNUMBER(SEARCH('💰 BÁO GIÁ'!$C$27,$A1102)),ISNUMBER(SEARCH('💰 BÁO GIÁ'!$C$27,$B1102)))),1,0)</f>
        <v>0</v>
      </c>
      <c r="O1102" s="1" t="str">
        <f t="shared" si="35"/>
        <v/>
      </c>
    </row>
    <row r="1103" customHeight="1" spans="1:15">
      <c r="A1103" s="1" t="str">
        <f>IF('🔧 XY LANH'!A59="","",'🔧 XY LANH'!A59)</f>
        <v>HH081781</v>
      </c>
      <c r="B1103" s="1" t="str">
        <f>IF('🔧 XY LANH'!A59="","",'🔧 XY LANH'!S59)</f>
        <v>Xy lanh ISUZU C240 S/F gang (85*90*178*94*4.5) bán hoàn thiện - IZ IKAZU</v>
      </c>
      <c r="C1103" s="1" t="str">
        <f>IF('🔧 XY LANH'!A59="","","Xy lanh")</f>
        <v>Xy lanh</v>
      </c>
      <c r="D1103" s="1" t="str">
        <f>IF('🔧 XY LANH'!A59="","",'🔧 XY LANH'!L59)</f>
        <v>Cái</v>
      </c>
      <c r="E1103" s="13">
        <f>IF('🔧 XY LANH'!A59="","",'🔧 XY LANH'!M59)</f>
        <v>0</v>
      </c>
      <c r="F1103" s="13">
        <f>IF('🔧 XY LANH'!A59="","",'🔧 XY LANH'!N59)</f>
        <v>500000</v>
      </c>
      <c r="G1103" s="13">
        <f>IF('🔧 XY LANH'!A59="","",'🔧 XY LANH'!O59)</f>
        <v>530000</v>
      </c>
      <c r="H1103" s="13">
        <f>IF('🔧 XY LANH'!A59="","",'🔧 XY LANH'!P59)</f>
        <v>570000</v>
      </c>
      <c r="I1103" s="13">
        <f>IF('🔧 XY LANH'!A59="","",'🔧 XY LANH'!Q59)</f>
        <v>0</v>
      </c>
      <c r="J1103" s="1">
        <f>IF('🔧 XY LANH'!A59="","",'🔧 XY LANH'!K59)</f>
        <v>85</v>
      </c>
      <c r="L1103" s="1">
        <f>N(L1102)+IF(AND('🔎 TRA CỨU NHANH'!$C$2&lt;&gt;"",OR(ISNUMBER(SEARCH('🔎 TRA CỨU NHANH'!$C$2,$A1103)),ISNUMBER(SEARCH('🔎 TRA CỨU NHANH'!$C$2,$B1103)))),1,0)</f>
        <v>0</v>
      </c>
      <c r="M1103" s="1" t="str">
        <f t="shared" si="34"/>
        <v/>
      </c>
      <c r="N1103" s="1">
        <f>N(N1102)+IF(AND('💰 BÁO GIÁ'!$C$27&lt;&gt;"",OR(ISNUMBER(SEARCH('💰 BÁO GIÁ'!$C$27,$A1103)),ISNUMBER(SEARCH('💰 BÁO GIÁ'!$C$27,$B1103)))),1,0)</f>
        <v>0</v>
      </c>
      <c r="O1103" s="1" t="str">
        <f t="shared" si="35"/>
        <v/>
      </c>
    </row>
    <row r="1104" customHeight="1" spans="1:15">
      <c r="A1104" s="1" t="str">
        <f>IF('🔧 XY LANH'!A60="","",'🔧 XY LANH'!A60)</f>
        <v>HH072682</v>
      </c>
      <c r="B1104" s="1" t="str">
        <f>IF('🔧 XY LANH'!A60="","",'🔧 XY LANH'!S60)</f>
        <v>Xy lanh C240 S/F gang (lưng 90, đường kính lợi 93.8, lợi 4 ly) bán hoàn thiện - NSP</v>
      </c>
      <c r="C1104" s="1" t="str">
        <f>IF('🔧 XY LANH'!A60="","","Xy lanh")</f>
        <v>Xy lanh</v>
      </c>
      <c r="D1104" s="1" t="str">
        <f>IF('🔧 XY LANH'!A60="","",'🔧 XY LANH'!L60)</f>
        <v>Cái</v>
      </c>
      <c r="E1104" s="13">
        <f>IF('🔧 XY LANH'!A60="","",'🔧 XY LANH'!M60)</f>
        <v>0</v>
      </c>
      <c r="F1104" s="13">
        <f>IF('🔧 XY LANH'!A60="","",'🔧 XY LANH'!N60)</f>
        <v>0</v>
      </c>
      <c r="G1104" s="13">
        <f>IF('🔧 XY LANH'!A60="","",'🔧 XY LANH'!O60)</f>
        <v>0</v>
      </c>
      <c r="H1104" s="13">
        <f>IF('🔧 XY LANH'!A60="","",'🔧 XY LANH'!P60)</f>
        <v>200000</v>
      </c>
      <c r="I1104" s="13">
        <f>IF('🔧 XY LANH'!A60="","",'🔧 XY LANH'!Q60)</f>
        <v>0</v>
      </c>
      <c r="J1104" s="1">
        <f>IF('🔧 XY LANH'!A60="","",'🔧 XY LANH'!K60)</f>
        <v>86</v>
      </c>
      <c r="L1104" s="1">
        <f>N(L1103)+IF(AND('🔎 TRA CỨU NHANH'!$C$2&lt;&gt;"",OR(ISNUMBER(SEARCH('🔎 TRA CỨU NHANH'!$C$2,$A1104)),ISNUMBER(SEARCH('🔎 TRA CỨU NHANH'!$C$2,$B1104)))),1,0)</f>
        <v>0</v>
      </c>
      <c r="M1104" s="1" t="str">
        <f t="shared" si="34"/>
        <v/>
      </c>
      <c r="N1104" s="1">
        <f>N(N1103)+IF(AND('💰 BÁO GIÁ'!$C$27&lt;&gt;"",OR(ISNUMBER(SEARCH('💰 BÁO GIÁ'!$C$27,$A1104)),ISNUMBER(SEARCH('💰 BÁO GIÁ'!$C$27,$B1104)))),1,0)</f>
        <v>0</v>
      </c>
      <c r="O1104" s="1" t="str">
        <f t="shared" si="35"/>
        <v/>
      </c>
    </row>
    <row r="1105" customHeight="1" spans="1:15">
      <c r="A1105" s="1" t="str">
        <f>IF('🔧 XY LANH'!A61="","",'🔧 XY LANH'!A61)</f>
        <v>HH20443</v>
      </c>
      <c r="B1105" s="1" t="str">
        <f>IF('🔧 XY LANH'!A61="","",'🔧 XY LANH'!S61)</f>
        <v>Xy lanh C240/C190/ 9-11261-230-1 kiếng - IZUMI</v>
      </c>
      <c r="C1105" s="1" t="str">
        <f>IF('🔧 XY LANH'!A61="","","Xy lanh")</f>
        <v>Xy lanh</v>
      </c>
      <c r="D1105" s="1" t="str">
        <f>IF('🔧 XY LANH'!A61="","",'🔧 XY LANH'!L61)</f>
        <v>Cái</v>
      </c>
      <c r="E1105" s="13">
        <f>IF('🔧 XY LANH'!A61="","",'🔧 XY LANH'!M61)</f>
        <v>0</v>
      </c>
      <c r="F1105" s="13">
        <f>IF('🔧 XY LANH'!A61="","",'🔧 XY LANH'!N61)</f>
        <v>750000</v>
      </c>
      <c r="G1105" s="13">
        <f>IF('🔧 XY LANH'!A61="","",'🔧 XY LANH'!O61)</f>
        <v>800000</v>
      </c>
      <c r="H1105" s="13">
        <f>IF('🔧 XY LANH'!A61="","",'🔧 XY LANH'!P61)</f>
        <v>900000</v>
      </c>
      <c r="I1105" s="13">
        <f>IF('🔧 XY LANH'!A61="","",'🔧 XY LANH'!Q61)</f>
        <v>0</v>
      </c>
      <c r="J1105" s="1">
        <f>IF('🔧 XY LANH'!A61="","",'🔧 XY LANH'!K61)</f>
        <v>86</v>
      </c>
      <c r="L1105" s="1">
        <f>N(L1104)+IF(AND('🔎 TRA CỨU NHANH'!$C$2&lt;&gt;"",OR(ISNUMBER(SEARCH('🔎 TRA CỨU NHANH'!$C$2,$A1105)),ISNUMBER(SEARCH('🔎 TRA CỨU NHANH'!$C$2,$B1105)))),1,0)</f>
        <v>0</v>
      </c>
      <c r="M1105" s="1" t="str">
        <f t="shared" si="34"/>
        <v/>
      </c>
      <c r="N1105" s="1">
        <f>N(N1104)+IF(AND('💰 BÁO GIÁ'!$C$27&lt;&gt;"",OR(ISNUMBER(SEARCH('💰 BÁO GIÁ'!$C$27,$A1105)),ISNUMBER(SEARCH('💰 BÁO GIÁ'!$C$27,$B1105)))),1,0)</f>
        <v>0</v>
      </c>
      <c r="O1105" s="1" t="str">
        <f t="shared" si="35"/>
        <v/>
      </c>
    </row>
    <row r="1106" customHeight="1" spans="1:15">
      <c r="A1106" s="1" t="str">
        <f>IF('🔧 XY LANH'!A62="","",'🔧 XY LANH'!A62)</f>
        <v>HH079776</v>
      </c>
      <c r="B1106" s="1" t="str">
        <f>IF('🔧 XY LANH'!A62="","",'🔧 XY LANH'!S62)</f>
        <v>Xy lanh Isuzu C240/C190/ 9-11261-230-1, chromed kiếng - IZ IKAZU</v>
      </c>
      <c r="C1106" s="1" t="str">
        <f>IF('🔧 XY LANH'!A62="","","Xy lanh")</f>
        <v>Xy lanh</v>
      </c>
      <c r="D1106" s="1" t="str">
        <f>IF('🔧 XY LANH'!A62="","",'🔧 XY LANH'!L62)</f>
        <v>Cái</v>
      </c>
      <c r="E1106" s="13">
        <f>IF('🔧 XY LANH'!A62="","",'🔧 XY LANH'!M62)</f>
        <v>0</v>
      </c>
      <c r="F1106" s="13">
        <f>IF('🔧 XY LANH'!A62="","",'🔧 XY LANH'!N62)</f>
        <v>800000</v>
      </c>
      <c r="G1106" s="13">
        <f>IF('🔧 XY LANH'!A62="","",'🔧 XY LANH'!O62)</f>
        <v>900000</v>
      </c>
      <c r="H1106" s="13">
        <f>IF('🔧 XY LANH'!A62="","",'🔧 XY LANH'!P62)</f>
        <v>1000000</v>
      </c>
      <c r="I1106" s="13">
        <f>IF('🔧 XY LANH'!A62="","",'🔧 XY LANH'!Q62)</f>
        <v>0</v>
      </c>
      <c r="J1106" s="1">
        <f>IF('🔧 XY LANH'!A62="","",'🔧 XY LANH'!K62)</f>
        <v>86</v>
      </c>
      <c r="L1106" s="1">
        <f>N(L1105)+IF(AND('🔎 TRA CỨU NHANH'!$C$2&lt;&gt;"",OR(ISNUMBER(SEARCH('🔎 TRA CỨU NHANH'!$C$2,$A1106)),ISNUMBER(SEARCH('🔎 TRA CỨU NHANH'!$C$2,$B1106)))),1,0)</f>
        <v>0</v>
      </c>
      <c r="M1106" s="1" t="str">
        <f t="shared" si="34"/>
        <v/>
      </c>
      <c r="N1106" s="1">
        <f>N(N1105)+IF(AND('💰 BÁO GIÁ'!$C$27&lt;&gt;"",OR(ISNUMBER(SEARCH('💰 BÁO GIÁ'!$C$27,$A1106)),ISNUMBER(SEARCH('💰 BÁO GIÁ'!$C$27,$B1106)))),1,0)</f>
        <v>0</v>
      </c>
      <c r="O1106" s="1" t="str">
        <f t="shared" si="35"/>
        <v/>
      </c>
    </row>
    <row r="1107" customHeight="1" spans="1:15">
      <c r="A1107" s="1" t="str">
        <f>IF('🔧 XY LANH'!A63="","",'🔧 XY LANH'!A63)</f>
        <v>HH072359</v>
      </c>
      <c r="B1107" s="1" t="str">
        <f>IF('🔧 XY LANH'!A63="","",'🔧 XY LANH'!S63)</f>
        <v>Xy lanh C223 / 4JC1 (88*90*163*95*0.9) - IZUMI</v>
      </c>
      <c r="C1107" s="1" t="str">
        <f>IF('🔧 XY LANH'!A63="","","Xy lanh")</f>
        <v>Xy lanh</v>
      </c>
      <c r="D1107" s="1" t="str">
        <f>IF('🔧 XY LANH'!A63="","",'🔧 XY LANH'!L63)</f>
        <v>Cái</v>
      </c>
      <c r="E1107" s="13">
        <f>IF('🔧 XY LANH'!A63="","",'🔧 XY LANH'!M63)</f>
        <v>0</v>
      </c>
      <c r="F1107" s="13">
        <f>IF('🔧 XY LANH'!A63="","",'🔧 XY LANH'!N63)</f>
        <v>0</v>
      </c>
      <c r="G1107" s="13">
        <f>IF('🔧 XY LANH'!A63="","",'🔧 XY LANH'!O63)</f>
        <v>760000</v>
      </c>
      <c r="H1107" s="13">
        <f>IF('🔧 XY LANH'!A63="","",'🔧 XY LANH'!P63)</f>
        <v>800000</v>
      </c>
      <c r="I1107" s="13">
        <f>IF('🔧 XY LANH'!A63="","",'🔧 XY LANH'!Q63)</f>
        <v>0</v>
      </c>
      <c r="J1107" s="1">
        <f>IF('🔧 XY LANH'!A63="","",'🔧 XY LANH'!K63)</f>
        <v>88</v>
      </c>
      <c r="L1107" s="1">
        <f>N(L1106)+IF(AND('🔎 TRA CỨU NHANH'!$C$2&lt;&gt;"",OR(ISNUMBER(SEARCH('🔎 TRA CỨU NHANH'!$C$2,$A1107)),ISNUMBER(SEARCH('🔎 TRA CỨU NHANH'!$C$2,$B1107)))),1,0)</f>
        <v>0</v>
      </c>
      <c r="M1107" s="1" t="str">
        <f t="shared" si="34"/>
        <v/>
      </c>
      <c r="N1107" s="1">
        <f>N(N1106)+IF(AND('💰 BÁO GIÁ'!$C$27&lt;&gt;"",OR(ISNUMBER(SEARCH('💰 BÁO GIÁ'!$C$27,$A1107)),ISNUMBER(SEARCH('💰 BÁO GIÁ'!$C$27,$B1107)))),1,0)</f>
        <v>0</v>
      </c>
      <c r="O1107" s="1" t="str">
        <f t="shared" si="35"/>
        <v/>
      </c>
    </row>
    <row r="1108" customHeight="1" spans="1:15">
      <c r="A1108" s="1" t="str">
        <f>IF('🔧 XY LANH'!A64="","",'🔧 XY LANH'!A64)</f>
        <v>HH081393</v>
      </c>
      <c r="B1108" s="1" t="str">
        <f>IF('🔧 XY LANH'!A64="","",'🔧 XY LANH'!S64)</f>
        <v>Xy lanh 4JB1 S/F (92*97*180*F101*5)bán hoàn thiện - IZ IKAZU</v>
      </c>
      <c r="C1108" s="1" t="str">
        <f>IF('🔧 XY LANH'!A64="","","Xy lanh")</f>
        <v>Xy lanh</v>
      </c>
      <c r="D1108" s="1" t="str">
        <f>IF('🔧 XY LANH'!A64="","",'🔧 XY LANH'!L64)</f>
        <v>Cái</v>
      </c>
      <c r="E1108" s="13">
        <f>IF('🔧 XY LANH'!A64="","",'🔧 XY LANH'!M64)</f>
        <v>0</v>
      </c>
      <c r="F1108" s="13">
        <f>IF('🔧 XY LANH'!A64="","",'🔧 XY LANH'!N64)</f>
        <v>140000</v>
      </c>
      <c r="G1108" s="13">
        <f>IF('🔧 XY LANH'!A64="","",'🔧 XY LANH'!O64)</f>
        <v>150000</v>
      </c>
      <c r="H1108" s="13">
        <f>IF('🔧 XY LANH'!A64="","",'🔧 XY LANH'!P64)</f>
        <v>160000</v>
      </c>
      <c r="I1108" s="13">
        <f>IF('🔧 XY LANH'!A64="","",'🔧 XY LANH'!Q64)</f>
        <v>0</v>
      </c>
      <c r="J1108" s="1">
        <f>IF('🔧 XY LANH'!A64="","",'🔧 XY LANH'!K64)</f>
        <v>92</v>
      </c>
      <c r="L1108" s="1">
        <f>N(L1107)+IF(AND('🔎 TRA CỨU NHANH'!$C$2&lt;&gt;"",OR(ISNUMBER(SEARCH('🔎 TRA CỨU NHANH'!$C$2,$A1108)),ISNUMBER(SEARCH('🔎 TRA CỨU NHANH'!$C$2,$B1108)))),1,0)</f>
        <v>0</v>
      </c>
      <c r="M1108" s="1" t="str">
        <f t="shared" si="34"/>
        <v/>
      </c>
      <c r="N1108" s="1">
        <f>N(N1107)+IF(AND('💰 BÁO GIÁ'!$C$27&lt;&gt;"",OR(ISNUMBER(SEARCH('💰 BÁO GIÁ'!$C$27,$A1108)),ISNUMBER(SEARCH('💰 BÁO GIÁ'!$C$27,$B1108)))),1,0)</f>
        <v>0</v>
      </c>
      <c r="O1108" s="1" t="str">
        <f t="shared" si="35"/>
        <v/>
      </c>
    </row>
    <row r="1109" customHeight="1" spans="1:15">
      <c r="A1109" s="1" t="str">
        <f>IF('🔧 XY LANH'!A65="","",'🔧 XY LANH'!A65)</f>
        <v>HH083025</v>
      </c>
      <c r="B1109" s="1" t="str">
        <f>IF('🔧 XY LANH'!A65="","",'🔧 XY LANH'!S65)</f>
        <v>Xy lanh Isuzu 4JA1/ 8-94462-130-0 chromed, kiếng - IZ IKAZU</v>
      </c>
      <c r="C1109" s="1" t="str">
        <f>IF('🔧 XY LANH'!A65="","","Xy lanh")</f>
        <v>Xy lanh</v>
      </c>
      <c r="D1109" s="1" t="str">
        <f>IF('🔧 XY LANH'!A65="","",'🔧 XY LANH'!L65)</f>
        <v>Cái</v>
      </c>
      <c r="E1109" s="13">
        <f>IF('🔧 XY LANH'!A65="","",'🔧 XY LANH'!M65)</f>
        <v>0</v>
      </c>
      <c r="F1109" s="13">
        <f>IF('🔧 XY LANH'!A65="","",'🔧 XY LANH'!N65)</f>
        <v>790000</v>
      </c>
      <c r="G1109" s="13">
        <f>IF('🔧 XY LANH'!A65="","",'🔧 XY LANH'!O65)</f>
        <v>840000</v>
      </c>
      <c r="H1109" s="13">
        <f>IF('🔧 XY LANH'!A65="","",'🔧 XY LANH'!P65)</f>
        <v>900000</v>
      </c>
      <c r="I1109" s="13">
        <f>IF('🔧 XY LANH'!A65="","",'🔧 XY LANH'!Q65)</f>
        <v>0</v>
      </c>
      <c r="J1109" s="1">
        <f>IF('🔧 XY LANH'!A65="","",'🔧 XY LANH'!K65)</f>
        <v>93</v>
      </c>
      <c r="L1109" s="1">
        <f>N(L1108)+IF(AND('🔎 TRA CỨU NHANH'!$C$2&lt;&gt;"",OR(ISNUMBER(SEARCH('🔎 TRA CỨU NHANH'!$C$2,$A1109)),ISNUMBER(SEARCH('🔎 TRA CỨU NHANH'!$C$2,$B1109)))),1,0)</f>
        <v>0</v>
      </c>
      <c r="M1109" s="1" t="str">
        <f t="shared" si="34"/>
        <v/>
      </c>
      <c r="N1109" s="1">
        <f>N(N1108)+IF(AND('💰 BÁO GIÁ'!$C$27&lt;&gt;"",OR(ISNUMBER(SEARCH('💰 BÁO GIÁ'!$C$27,$A1109)),ISNUMBER(SEARCH('💰 BÁO GIÁ'!$C$27,$B1109)))),1,0)</f>
        <v>0</v>
      </c>
      <c r="O1109" s="1" t="str">
        <f t="shared" si="35"/>
        <v/>
      </c>
    </row>
    <row r="1110" customHeight="1" spans="1:15">
      <c r="A1110" s="1" t="str">
        <f>IF('🔧 XY LANH'!A66="","",'🔧 XY LANH'!A66)</f>
        <v>HH073803</v>
      </c>
      <c r="B1110" s="1" t="str">
        <f>IF('🔧 XY LANH'!A66="","",'🔧 XY LANH'!S66)</f>
        <v>Xy lanh 4JA1 kiếng (93*95*156*101*0.9) - IZUMI</v>
      </c>
      <c r="C1110" s="1" t="str">
        <f>IF('🔧 XY LANH'!A66="","","Xy lanh")</f>
        <v>Xy lanh</v>
      </c>
      <c r="D1110" s="1" t="str">
        <f>IF('🔧 XY LANH'!A66="","",'🔧 XY LANH'!L66)</f>
        <v>Cái</v>
      </c>
      <c r="E1110" s="13">
        <f>IF('🔧 XY LANH'!A66="","",'🔧 XY LANH'!M66)</f>
        <v>0</v>
      </c>
      <c r="F1110" s="13">
        <f>IF('🔧 XY LANH'!A66="","",'🔧 XY LANH'!N66)</f>
        <v>780000</v>
      </c>
      <c r="G1110" s="13">
        <f>IF('🔧 XY LANH'!A66="","",'🔧 XY LANH'!O66)</f>
        <v>800000</v>
      </c>
      <c r="H1110" s="13">
        <f>IF('🔧 XY LANH'!A66="","",'🔧 XY LANH'!P66)</f>
        <v>850000</v>
      </c>
      <c r="I1110" s="13">
        <f>IF('🔧 XY LANH'!A66="","",'🔧 XY LANH'!Q66)</f>
        <v>0</v>
      </c>
      <c r="J1110" s="1">
        <f>IF('🔧 XY LANH'!A66="","",'🔧 XY LANH'!K66)</f>
        <v>93</v>
      </c>
      <c r="L1110" s="1">
        <f>N(L1109)+IF(AND('🔎 TRA CỨU NHANH'!$C$2&lt;&gt;"",OR(ISNUMBER(SEARCH('🔎 TRA CỨU NHANH'!$C$2,$A1110)),ISNUMBER(SEARCH('🔎 TRA CỨU NHANH'!$C$2,$B1110)))),1,0)</f>
        <v>0</v>
      </c>
      <c r="M1110" s="1" t="str">
        <f t="shared" si="34"/>
        <v/>
      </c>
      <c r="N1110" s="1">
        <f>N(N1109)+IF(AND('💰 BÁO GIÁ'!$C$27&lt;&gt;"",OR(ISNUMBER(SEARCH('💰 BÁO GIÁ'!$C$27,$A1110)),ISNUMBER(SEARCH('💰 BÁO GIÁ'!$C$27,$B1110)))),1,0)</f>
        <v>0</v>
      </c>
      <c r="O1110" s="1" t="str">
        <f t="shared" si="35"/>
        <v/>
      </c>
    </row>
    <row r="1111" customHeight="1" spans="1:15">
      <c r="A1111" s="1" t="str">
        <f>IF('🔧 XY LANH'!A67="","",'🔧 XY LANH'!A67)</f>
        <v>HH076235</v>
      </c>
      <c r="B1111" s="1" t="str">
        <f>IF('🔧 XY LANH'!A67="","",'🔧 XY LANH'!S67)</f>
        <v>Xy lanh 4JB1 kiếng - MAHLE 8-97176687</v>
      </c>
      <c r="C1111" s="1" t="str">
        <f>IF('🔧 XY LANH'!A67="","","Xy lanh")</f>
        <v>Xy lanh</v>
      </c>
      <c r="D1111" s="1" t="str">
        <f>IF('🔧 XY LANH'!A67="","",'🔧 XY LANH'!L67)</f>
        <v>Cái</v>
      </c>
      <c r="E1111" s="13">
        <f>IF('🔧 XY LANH'!A67="","",'🔧 XY LANH'!M67)</f>
        <v>0</v>
      </c>
      <c r="F1111" s="13">
        <f>IF('🔧 XY LANH'!A67="","",'🔧 XY LANH'!N67)</f>
        <v>1400000</v>
      </c>
      <c r="G1111" s="13">
        <f>IF('🔧 XY LANH'!A67="","",'🔧 XY LANH'!O67)</f>
        <v>1500000</v>
      </c>
      <c r="H1111" s="13">
        <f>IF('🔧 XY LANH'!A67="","",'🔧 XY LANH'!P67)</f>
        <v>1600000</v>
      </c>
      <c r="I1111" s="13">
        <f>IF('🔧 XY LANH'!A67="","",'🔧 XY LANH'!Q67)</f>
        <v>0</v>
      </c>
      <c r="J1111" s="1">
        <f>IF('🔧 XY LANH'!A67="","",'🔧 XY LANH'!K67)</f>
        <v>93</v>
      </c>
      <c r="L1111" s="1">
        <f>N(L1110)+IF(AND('🔎 TRA CỨU NHANH'!$C$2&lt;&gt;"",OR(ISNUMBER(SEARCH('🔎 TRA CỨU NHANH'!$C$2,$A1111)),ISNUMBER(SEARCH('🔎 TRA CỨU NHANH'!$C$2,$B1111)))),1,0)</f>
        <v>0</v>
      </c>
      <c r="M1111" s="1" t="str">
        <f t="shared" si="34"/>
        <v/>
      </c>
      <c r="N1111" s="1">
        <f>N(N1110)+IF(AND('💰 BÁO GIÁ'!$C$27&lt;&gt;"",OR(ISNUMBER(SEARCH('💰 BÁO GIÁ'!$C$27,$A1111)),ISNUMBER(SEARCH('💰 BÁO GIÁ'!$C$27,$B1111)))),1,0)</f>
        <v>0</v>
      </c>
      <c r="O1111" s="1" t="str">
        <f t="shared" si="35"/>
        <v/>
      </c>
    </row>
    <row r="1112" customHeight="1" spans="1:15">
      <c r="A1112" s="1" t="str">
        <f>IF('🔧 XY LANH'!A68="","",'🔧 XY LANH'!A68)</f>
        <v>HH079950</v>
      </c>
      <c r="B1112" s="1" t="str">
        <f>IF('🔧 XY LANH'!A68="","",'🔧 XY LANH'!S68)</f>
        <v>Xy lanh 4JB1 kiếng NPR - GARIMA</v>
      </c>
      <c r="C1112" s="1" t="str">
        <f>IF('🔧 XY LANH'!A68="","","Xy lanh")</f>
        <v>Xy lanh</v>
      </c>
      <c r="D1112" s="1" t="str">
        <f>IF('🔧 XY LANH'!A68="","",'🔧 XY LANH'!L68)</f>
        <v>Cái</v>
      </c>
      <c r="E1112" s="13">
        <f>IF('🔧 XY LANH'!A68="","",'🔧 XY LANH'!M68)</f>
        <v>0</v>
      </c>
      <c r="F1112" s="13">
        <f>IF('🔧 XY LANH'!A68="","",'🔧 XY LANH'!N68)</f>
        <v>1240000</v>
      </c>
      <c r="G1112" s="13">
        <f>IF('🔧 XY LANH'!A68="","",'🔧 XY LANH'!O68)</f>
        <v>1320000</v>
      </c>
      <c r="H1112" s="13">
        <f>IF('🔧 XY LANH'!A68="","",'🔧 XY LANH'!P68)</f>
        <v>1400000</v>
      </c>
      <c r="I1112" s="13">
        <f>IF('🔧 XY LANH'!A68="","",'🔧 XY LANH'!Q68)</f>
        <v>0</v>
      </c>
      <c r="J1112" s="1">
        <f>IF('🔧 XY LANH'!A68="","",'🔧 XY LANH'!K68)</f>
        <v>93</v>
      </c>
      <c r="L1112" s="1">
        <f>N(L1111)+IF(AND('🔎 TRA CỨU NHANH'!$C$2&lt;&gt;"",OR(ISNUMBER(SEARCH('🔎 TRA CỨU NHANH'!$C$2,$A1112)),ISNUMBER(SEARCH('🔎 TRA CỨU NHANH'!$C$2,$B1112)))),1,0)</f>
        <v>0</v>
      </c>
      <c r="M1112" s="1" t="str">
        <f t="shared" si="34"/>
        <v/>
      </c>
      <c r="N1112" s="1">
        <f>N(N1111)+IF(AND('💰 BÁO GIÁ'!$C$27&lt;&gt;"",OR(ISNUMBER(SEARCH('💰 BÁO GIÁ'!$C$27,$A1112)),ISNUMBER(SEARCH('💰 BÁO GIÁ'!$C$27,$B1112)))),1,0)</f>
        <v>0</v>
      </c>
      <c r="O1112" s="1" t="str">
        <f t="shared" si="35"/>
        <v/>
      </c>
    </row>
    <row r="1113" customHeight="1" spans="1:15">
      <c r="A1113" s="1" t="str">
        <f>IF('🔧 XY LANH'!A69="","",'🔧 XY LANH'!A69)</f>
        <v>HH080362</v>
      </c>
      <c r="B1113" s="1" t="str">
        <f>IF('🔧 XY LANH'!A69="","",'🔧 XY LANH'!S69)</f>
        <v>Xy lanh Isuzu 4JB1/ 8-94247-861-2, chromed-kiếng - IZ IKAZU</v>
      </c>
      <c r="C1113" s="1" t="str">
        <f>IF('🔧 XY LANH'!A69="","","Xy lanh")</f>
        <v>Xy lanh</v>
      </c>
      <c r="D1113" s="1" t="str">
        <f>IF('🔧 XY LANH'!A69="","",'🔧 XY LANH'!L69)</f>
        <v>Cái</v>
      </c>
      <c r="E1113" s="13">
        <f>IF('🔧 XY LANH'!A69="","",'🔧 XY LANH'!M69)</f>
        <v>0</v>
      </c>
      <c r="F1113" s="13">
        <f>IF('🔧 XY LANH'!A69="","",'🔧 XY LANH'!N69)</f>
        <v>850000</v>
      </c>
      <c r="G1113" s="13">
        <f>IF('🔧 XY LANH'!A69="","",'🔧 XY LANH'!O69)</f>
        <v>950000</v>
      </c>
      <c r="H1113" s="13">
        <f>IF('🔧 XY LANH'!A69="","",'🔧 XY LANH'!P69)</f>
        <v>1050000</v>
      </c>
      <c r="I1113" s="13">
        <f>IF('🔧 XY LANH'!A69="","",'🔧 XY LANH'!Q69)</f>
        <v>0</v>
      </c>
      <c r="J1113" s="1">
        <f>IF('🔧 XY LANH'!A69="","",'🔧 XY LANH'!K69)</f>
        <v>93</v>
      </c>
      <c r="L1113" s="1">
        <f>N(L1112)+IF(AND('🔎 TRA CỨU NHANH'!$C$2&lt;&gt;"",OR(ISNUMBER(SEARCH('🔎 TRA CỨU NHANH'!$C$2,$A1113)),ISNUMBER(SEARCH('🔎 TRA CỨU NHANH'!$C$2,$B1113)))),1,0)</f>
        <v>0</v>
      </c>
      <c r="M1113" s="1" t="str">
        <f t="shared" si="34"/>
        <v/>
      </c>
      <c r="N1113" s="1">
        <f>N(N1112)+IF(AND('💰 BÁO GIÁ'!$C$27&lt;&gt;"",OR(ISNUMBER(SEARCH('💰 BÁO GIÁ'!$C$27,$A1113)),ISNUMBER(SEARCH('💰 BÁO GIÁ'!$C$27,$B1113)))),1,0)</f>
        <v>0</v>
      </c>
      <c r="O1113" s="1" t="str">
        <f t="shared" si="35"/>
        <v/>
      </c>
    </row>
    <row r="1114" customHeight="1" spans="1:15">
      <c r="A1114" s="1" t="str">
        <f>IF('🔧 XY LANH'!A70="","",'🔧 XY LANH'!A70)</f>
        <v>HH00080</v>
      </c>
      <c r="B1114" s="1" t="str">
        <f>IF('🔧 XY LANH'!A70="","",'🔧 XY LANH'!S70)</f>
        <v>Xy lanh 4JB1 kiếng ĐK 93mm - NPR</v>
      </c>
      <c r="C1114" s="1" t="str">
        <f>IF('🔧 XY LANH'!A70="","","Xy lanh")</f>
        <v>Xy lanh</v>
      </c>
      <c r="D1114" s="1" t="str">
        <f>IF('🔧 XY LANH'!A70="","",'🔧 XY LANH'!L70)</f>
        <v>Cái</v>
      </c>
      <c r="E1114" s="13">
        <f>IF('🔧 XY LANH'!A70="","",'🔧 XY LANH'!M70)</f>
        <v>0</v>
      </c>
      <c r="F1114" s="13">
        <f>IF('🔧 XY LANH'!A70="","",'🔧 XY LANH'!N70)</f>
        <v>0</v>
      </c>
      <c r="G1114" s="13">
        <f>IF('🔧 XY LANH'!A70="","",'🔧 XY LANH'!O70)</f>
        <v>0</v>
      </c>
      <c r="H1114" s="13">
        <f>IF('🔧 XY LANH'!A70="","",'🔧 XY LANH'!P70)</f>
        <v>0</v>
      </c>
      <c r="I1114" s="13">
        <f>IF('🔧 XY LANH'!A70="","",'🔧 XY LANH'!Q70)</f>
        <v>0</v>
      </c>
      <c r="J1114" s="1">
        <f>IF('🔧 XY LANH'!A70="","",'🔧 XY LANH'!K70)</f>
        <v>93</v>
      </c>
      <c r="L1114" s="1">
        <f>N(L1113)+IF(AND('🔎 TRA CỨU NHANH'!$C$2&lt;&gt;"",OR(ISNUMBER(SEARCH('🔎 TRA CỨU NHANH'!$C$2,$A1114)),ISNUMBER(SEARCH('🔎 TRA CỨU NHANH'!$C$2,$B1114)))),1,0)</f>
        <v>0</v>
      </c>
      <c r="M1114" s="1" t="str">
        <f t="shared" si="34"/>
        <v/>
      </c>
      <c r="N1114" s="1">
        <f>N(N1113)+IF(AND('💰 BÁO GIÁ'!$C$27&lt;&gt;"",OR(ISNUMBER(SEARCH('💰 BÁO GIÁ'!$C$27,$A1114)),ISNUMBER(SEARCH('💰 BÁO GIÁ'!$C$27,$B1114)))),1,0)</f>
        <v>0</v>
      </c>
      <c r="O1114" s="1" t="str">
        <f t="shared" si="35"/>
        <v/>
      </c>
    </row>
    <row r="1115" customHeight="1" spans="1:15">
      <c r="A1115" s="1" t="str">
        <f>IF('🔧 XY LANH'!A71="","",'🔧 XY LANH'!A71)</f>
        <v>HH20448</v>
      </c>
      <c r="B1115" s="1" t="str">
        <f>IF('🔧 XY LANH'!A71="","",'🔧 XY LANH'!S71)</f>
        <v>Xy lanh ISUZU 93/ 4JB1 (8-97176683-0) kiếng ZYNP - NSP</v>
      </c>
      <c r="C1115" s="1" t="str">
        <f>IF('🔧 XY LANH'!A71="","","Xy lanh")</f>
        <v>Xy lanh</v>
      </c>
      <c r="D1115" s="1" t="str">
        <f>IF('🔧 XY LANH'!A71="","",'🔧 XY LANH'!L71)</f>
        <v>Cái</v>
      </c>
      <c r="E1115" s="13">
        <f>IF('🔧 XY LANH'!A71="","",'🔧 XY LANH'!M71)</f>
        <v>0</v>
      </c>
      <c r="F1115" s="13">
        <f>IF('🔧 XY LANH'!A71="","",'🔧 XY LANH'!N71)</f>
        <v>1400000</v>
      </c>
      <c r="G1115" s="13">
        <f>IF('🔧 XY LANH'!A71="","",'🔧 XY LANH'!O71)</f>
        <v>1500000</v>
      </c>
      <c r="H1115" s="13">
        <f>IF('🔧 XY LANH'!A71="","",'🔧 XY LANH'!P71)</f>
        <v>1600000</v>
      </c>
      <c r="I1115" s="13">
        <f>IF('🔧 XY LANH'!A71="","",'🔧 XY LANH'!Q71)</f>
        <v>0</v>
      </c>
      <c r="J1115" s="1">
        <f>IF('🔧 XY LANH'!A71="","",'🔧 XY LANH'!K71)</f>
        <v>93</v>
      </c>
      <c r="L1115" s="1">
        <f>N(L1114)+IF(AND('🔎 TRA CỨU NHANH'!$C$2&lt;&gt;"",OR(ISNUMBER(SEARCH('🔎 TRA CỨU NHANH'!$C$2,$A1115)),ISNUMBER(SEARCH('🔎 TRA CỨU NHANH'!$C$2,$B1115)))),1,0)</f>
        <v>0</v>
      </c>
      <c r="M1115" s="1" t="str">
        <f t="shared" si="34"/>
        <v/>
      </c>
      <c r="N1115" s="1">
        <f>N(N1114)+IF(AND('💰 BÁO GIÁ'!$C$27&lt;&gt;"",OR(ISNUMBER(SEARCH('💰 BÁO GIÁ'!$C$27,$A1115)),ISNUMBER(SEARCH('💰 BÁO GIÁ'!$C$27,$B1115)))),1,0)</f>
        <v>0</v>
      </c>
      <c r="O1115" s="1" t="str">
        <f t="shared" si="35"/>
        <v/>
      </c>
    </row>
    <row r="1116" customHeight="1" spans="1:15">
      <c r="A1116" s="1" t="str">
        <f>IF('🔧 XY LANH'!A72="","",'🔧 XY LANH'!A72)</f>
        <v>HH00386</v>
      </c>
      <c r="B1116" s="1" t="str">
        <f>IF('🔧 XY LANH'!A72="","",'🔧 XY LANH'!S72)</f>
        <v>Xy lanh Isu 4JJ1 S/F chưa xoáy (94.4*99*180, lợi 4*103) - IZ IKAZU</v>
      </c>
      <c r="C1116" s="1" t="str">
        <f>IF('🔧 XY LANH'!A72="","","Xy lanh")</f>
        <v>Xy lanh</v>
      </c>
      <c r="D1116" s="1" t="str">
        <f>IF('🔧 XY LANH'!A72="","",'🔧 XY LANH'!L72)</f>
        <v>Cái</v>
      </c>
      <c r="E1116" s="13">
        <f>IF('🔧 XY LANH'!A72="","",'🔧 XY LANH'!M72)</f>
        <v>0</v>
      </c>
      <c r="F1116" s="13">
        <f>IF('🔧 XY LANH'!A72="","",'🔧 XY LANH'!N72)</f>
        <v>140000</v>
      </c>
      <c r="G1116" s="13">
        <f>IF('🔧 XY LANH'!A72="","",'🔧 XY LANH'!O72)</f>
        <v>150000</v>
      </c>
      <c r="H1116" s="13">
        <f>IF('🔧 XY LANH'!A72="","",'🔧 XY LANH'!P72)</f>
        <v>160000</v>
      </c>
      <c r="I1116" s="13">
        <f>IF('🔧 XY LANH'!A72="","",'🔧 XY LANH'!Q72)</f>
        <v>0</v>
      </c>
      <c r="J1116" s="1">
        <f>IF('🔧 XY LANH'!A72="","",'🔧 XY LANH'!K72)</f>
        <v>94.4</v>
      </c>
      <c r="L1116" s="1">
        <f>N(L1115)+IF(AND('🔎 TRA CỨU NHANH'!$C$2&lt;&gt;"",OR(ISNUMBER(SEARCH('🔎 TRA CỨU NHANH'!$C$2,$A1116)),ISNUMBER(SEARCH('🔎 TRA CỨU NHANH'!$C$2,$B1116)))),1,0)</f>
        <v>0</v>
      </c>
      <c r="M1116" s="1" t="str">
        <f t="shared" si="34"/>
        <v/>
      </c>
      <c r="N1116" s="1">
        <f>N(N1115)+IF(AND('💰 BÁO GIÁ'!$C$27&lt;&gt;"",OR(ISNUMBER(SEARCH('💰 BÁO GIÁ'!$C$27,$A1116)),ISNUMBER(SEARCH('💰 BÁO GIÁ'!$C$27,$B1116)))),1,0)</f>
        <v>0</v>
      </c>
      <c r="O1116" s="1" t="str">
        <f t="shared" si="35"/>
        <v/>
      </c>
    </row>
    <row r="1117" customHeight="1" spans="1:15">
      <c r="A1117" s="1" t="str">
        <f>IF('🔧 XY LANH'!A73="","",'🔧 XY LANH'!A73)</f>
        <v>HH083369</v>
      </c>
      <c r="B1117" s="1" t="str">
        <f>IF('🔧 XY LANH'!A73="","",'🔧 XY LANH'!S73)</f>
        <v>Xy lanh Isu 4JG2 S/F chưa xoáy (4JG1/4JH1)/ 94.5*100*181.5, lợi 4*103.3 - IZ IKAZU</v>
      </c>
      <c r="C1117" s="1" t="str">
        <f>IF('🔧 XY LANH'!A73="","","Xy lanh")</f>
        <v>Xy lanh</v>
      </c>
      <c r="D1117" s="1" t="str">
        <f>IF('🔧 XY LANH'!A73="","",'🔧 XY LANH'!L73)</f>
        <v>Cái</v>
      </c>
      <c r="E1117" s="13">
        <f>IF('🔧 XY LANH'!A73="","",'🔧 XY LANH'!M73)</f>
        <v>0</v>
      </c>
      <c r="F1117" s="13">
        <f>IF('🔧 XY LANH'!A73="","",'🔧 XY LANH'!N73)</f>
        <v>140000</v>
      </c>
      <c r="G1117" s="13">
        <f>IF('🔧 XY LANH'!A73="","",'🔧 XY LANH'!O73)</f>
        <v>150000</v>
      </c>
      <c r="H1117" s="13">
        <f>IF('🔧 XY LANH'!A73="","",'🔧 XY LANH'!P73)</f>
        <v>160000</v>
      </c>
      <c r="I1117" s="13">
        <f>IF('🔧 XY LANH'!A73="","",'🔧 XY LANH'!Q73)</f>
        <v>0</v>
      </c>
      <c r="J1117" s="1">
        <f>IF('🔧 XY LANH'!A73="","",'🔧 XY LANH'!K73)</f>
        <v>94.5</v>
      </c>
      <c r="L1117" s="1">
        <f>N(L1116)+IF(AND('🔎 TRA CỨU NHANH'!$C$2&lt;&gt;"",OR(ISNUMBER(SEARCH('🔎 TRA CỨU NHANH'!$C$2,$A1117)),ISNUMBER(SEARCH('🔎 TRA CỨU NHANH'!$C$2,$B1117)))),1,0)</f>
        <v>0</v>
      </c>
      <c r="M1117" s="1" t="str">
        <f t="shared" si="34"/>
        <v/>
      </c>
      <c r="N1117" s="1">
        <f>N(N1116)+IF(AND('💰 BÁO GIÁ'!$C$27&lt;&gt;"",OR(ISNUMBER(SEARCH('💰 BÁO GIÁ'!$C$27,$A1117)),ISNUMBER(SEARCH('💰 BÁO GIÁ'!$C$27,$B1117)))),1,0)</f>
        <v>0</v>
      </c>
      <c r="O1117" s="1" t="str">
        <f t="shared" si="35"/>
        <v/>
      </c>
    </row>
    <row r="1118" customHeight="1" spans="1:15">
      <c r="A1118" s="1" t="str">
        <f>IF('🔧 XY LANH'!A74="","",'🔧 XY LANH'!A74)</f>
        <v>HH081287</v>
      </c>
      <c r="B1118" s="1" t="str">
        <f>IF('🔧 XY LANH'!A74="","",'🔧 XY LANH'!S74)</f>
        <v>Xy lanh Isuzu 4JG1/ 4JG2/ 4JH1 chromed, kiếng - IZ IKAZU</v>
      </c>
      <c r="C1118" s="1" t="str">
        <f>IF('🔧 XY LANH'!A74="","","Xy lanh")</f>
        <v>Xy lanh</v>
      </c>
      <c r="D1118" s="1" t="str">
        <f>IF('🔧 XY LANH'!A74="","",'🔧 XY LANH'!L74)</f>
        <v>Cái</v>
      </c>
      <c r="E1118" s="13">
        <f>IF('🔧 XY LANH'!A74="","",'🔧 XY LANH'!M74)</f>
        <v>0</v>
      </c>
      <c r="F1118" s="13">
        <f>IF('🔧 XY LANH'!A74="","",'🔧 XY LANH'!N74)</f>
        <v>970000</v>
      </c>
      <c r="G1118" s="13">
        <f>IF('🔧 XY LANH'!A74="","",'🔧 XY LANH'!O74)</f>
        <v>1030000</v>
      </c>
      <c r="H1118" s="13">
        <f>IF('🔧 XY LANH'!A74="","",'🔧 XY LANH'!P74)</f>
        <v>1100000</v>
      </c>
      <c r="I1118" s="13">
        <f>IF('🔧 XY LANH'!A74="","",'🔧 XY LANH'!Q74)</f>
        <v>0</v>
      </c>
      <c r="J1118" s="1">
        <f>IF('🔧 XY LANH'!A74="","",'🔧 XY LANH'!K74)</f>
        <v>95.4</v>
      </c>
      <c r="L1118" s="1">
        <f>N(L1117)+IF(AND('🔎 TRA CỨU NHANH'!$C$2&lt;&gt;"",OR(ISNUMBER(SEARCH('🔎 TRA CỨU NHANH'!$C$2,$A1118)),ISNUMBER(SEARCH('🔎 TRA CỨU NHANH'!$C$2,$B1118)))),1,0)</f>
        <v>0</v>
      </c>
      <c r="M1118" s="1" t="str">
        <f t="shared" si="34"/>
        <v/>
      </c>
      <c r="N1118" s="1">
        <f>N(N1117)+IF(AND('💰 BÁO GIÁ'!$C$27&lt;&gt;"",OR(ISNUMBER(SEARCH('💰 BÁO GIÁ'!$C$27,$A1118)),ISNUMBER(SEARCH('💰 BÁO GIÁ'!$C$27,$B1118)))),1,0)</f>
        <v>0</v>
      </c>
      <c r="O1118" s="1" t="str">
        <f t="shared" si="35"/>
        <v/>
      </c>
    </row>
    <row r="1119" customHeight="1" spans="1:15">
      <c r="A1119" s="1" t="str">
        <f>IF('🔧 XY LANH'!A75="","",'🔧 XY LANH'!A75)</f>
        <v>HH075729</v>
      </c>
      <c r="B1119" s="1" t="str">
        <f>IF('🔧 XY LANH'!A75="","",'🔧 XY LANH'!S75)</f>
        <v>Xy lanh 4JG1/ 4JG2/ 4JH1 kiếng / 8-97176701 - MAHLE</v>
      </c>
      <c r="C1119" s="1" t="str">
        <f>IF('🔧 XY LANH'!A75="","","Xy lanh")</f>
        <v>Xy lanh</v>
      </c>
      <c r="D1119" s="1" t="str">
        <f>IF('🔧 XY LANH'!A75="","",'🔧 XY LANH'!L75)</f>
        <v>Cái</v>
      </c>
      <c r="E1119" s="13">
        <f>IF('🔧 XY LANH'!A75="","",'🔧 XY LANH'!M75)</f>
        <v>0</v>
      </c>
      <c r="F1119" s="13">
        <f>IF('🔧 XY LANH'!A75="","",'🔧 XY LANH'!N75)</f>
        <v>1600000</v>
      </c>
      <c r="G1119" s="13">
        <f>IF('🔧 XY LANH'!A75="","",'🔧 XY LANH'!O75)</f>
        <v>1700000</v>
      </c>
      <c r="H1119" s="13">
        <f>IF('🔧 XY LANH'!A75="","",'🔧 XY LANH'!P75)</f>
        <v>1800000</v>
      </c>
      <c r="I1119" s="13">
        <f>IF('🔧 XY LANH'!A75="","",'🔧 XY LANH'!Q75)</f>
        <v>0</v>
      </c>
      <c r="J1119" s="1">
        <f>IF('🔧 XY LANH'!A75="","",'🔧 XY LANH'!K75)</f>
        <v>95.4</v>
      </c>
      <c r="L1119" s="1">
        <f>N(L1118)+IF(AND('🔎 TRA CỨU NHANH'!$C$2&lt;&gt;"",OR(ISNUMBER(SEARCH('🔎 TRA CỨU NHANH'!$C$2,$A1119)),ISNUMBER(SEARCH('🔎 TRA CỨU NHANH'!$C$2,$B1119)))),1,0)</f>
        <v>0</v>
      </c>
      <c r="M1119" s="1" t="str">
        <f t="shared" si="34"/>
        <v/>
      </c>
      <c r="N1119" s="1">
        <f>N(N1118)+IF(AND('💰 BÁO GIÁ'!$C$27&lt;&gt;"",OR(ISNUMBER(SEARCH('💰 BÁO GIÁ'!$C$27,$A1119)),ISNUMBER(SEARCH('💰 BÁO GIÁ'!$C$27,$B1119)))),1,0)</f>
        <v>0</v>
      </c>
      <c r="O1119" s="1" t="str">
        <f t="shared" si="35"/>
        <v/>
      </c>
    </row>
    <row r="1120" customHeight="1" spans="1:15">
      <c r="A1120" s="1" t="str">
        <f>IF('🔧 XY LANH'!A76="","",'🔧 XY LANH'!A76)</f>
        <v>HH083026</v>
      </c>
      <c r="B1120" s="1" t="str">
        <f>IF('🔧 XY LANH'!A76="","",'🔧 XY LANH'!S76)</f>
        <v>Xy lanh 4BA1 (kiếng, F/F) - IZ IKAZU</v>
      </c>
      <c r="C1120" s="1" t="str">
        <f>IF('🔧 XY LANH'!A76="","","Xy lanh")</f>
        <v>Xy lanh</v>
      </c>
      <c r="D1120" s="1" t="str">
        <f>IF('🔧 XY LANH'!A76="","",'🔧 XY LANH'!L76)</f>
        <v>Cái</v>
      </c>
      <c r="E1120" s="13">
        <f>IF('🔧 XY LANH'!A76="","",'🔧 XY LANH'!M76)</f>
        <v>0</v>
      </c>
      <c r="F1120" s="13">
        <f>IF('🔧 XY LANH'!A76="","",'🔧 XY LANH'!N76)</f>
        <v>850000</v>
      </c>
      <c r="G1120" s="13">
        <f>IF('🔧 XY LANH'!A76="","",'🔧 XY LANH'!O76)</f>
        <v>900000</v>
      </c>
      <c r="H1120" s="13">
        <f>IF('🔧 XY LANH'!A76="","",'🔧 XY LANH'!P76)</f>
        <v>960000</v>
      </c>
      <c r="I1120" s="13">
        <f>IF('🔧 XY LANH'!A76="","",'🔧 XY LANH'!Q76)</f>
        <v>0</v>
      </c>
      <c r="J1120" s="1">
        <f>IF('🔧 XY LANH'!A76="","",'🔧 XY LANH'!K76)</f>
        <v>98</v>
      </c>
      <c r="L1120" s="1">
        <f>N(L1119)+IF(AND('🔎 TRA CỨU NHANH'!$C$2&lt;&gt;"",OR(ISNUMBER(SEARCH('🔎 TRA CỨU NHANH'!$C$2,$A1120)),ISNUMBER(SEARCH('🔎 TRA CỨU NHANH'!$C$2,$B1120)))),1,0)</f>
        <v>0</v>
      </c>
      <c r="M1120" s="1" t="str">
        <f t="shared" si="34"/>
        <v/>
      </c>
      <c r="N1120" s="1">
        <f>N(N1119)+IF(AND('💰 BÁO GIÁ'!$C$27&lt;&gt;"",OR(ISNUMBER(SEARCH('💰 BÁO GIÁ'!$C$27,$A1120)),ISNUMBER(SEARCH('💰 BÁO GIÁ'!$C$27,$B1120)))),1,0)</f>
        <v>0</v>
      </c>
      <c r="O1120" s="1" t="str">
        <f t="shared" si="35"/>
        <v/>
      </c>
    </row>
    <row r="1121" customHeight="1" spans="1:15">
      <c r="A1121" s="1" t="str">
        <f>IF('🔧 XY LANH'!A77="","",'🔧 XY LANH'!A77)</f>
        <v>HH20513</v>
      </c>
      <c r="B1121" s="1" t="str">
        <f>IF('🔧 XY LANH'!A77="","",'🔧 XY LANH'!S77)</f>
        <v>Xy lanh 4BA1 (kiếng, F/F) - IZUMI</v>
      </c>
      <c r="C1121" s="1" t="str">
        <f>IF('🔧 XY LANH'!A77="","","Xy lanh")</f>
        <v>Xy lanh</v>
      </c>
      <c r="D1121" s="1" t="str">
        <f>IF('🔧 XY LANH'!A77="","",'🔧 XY LANH'!L77)</f>
        <v>Cái</v>
      </c>
      <c r="E1121" s="13">
        <f>IF('🔧 XY LANH'!A77="","",'🔧 XY LANH'!M77)</f>
        <v>0</v>
      </c>
      <c r="F1121" s="13">
        <f>IF('🔧 XY LANH'!A77="","",'🔧 XY LANH'!N77)</f>
        <v>850000</v>
      </c>
      <c r="G1121" s="13">
        <f>IF('🔧 XY LANH'!A77="","",'🔧 XY LANH'!O77)</f>
        <v>900000</v>
      </c>
      <c r="H1121" s="13">
        <f>IF('🔧 XY LANH'!A77="","",'🔧 XY LANH'!P77)</f>
        <v>960000</v>
      </c>
      <c r="I1121" s="13">
        <f>IF('🔧 XY LANH'!A77="","",'🔧 XY LANH'!Q77)</f>
        <v>0</v>
      </c>
      <c r="J1121" s="1">
        <f>IF('🔧 XY LANH'!A77="","",'🔧 XY LANH'!K77)</f>
        <v>98</v>
      </c>
      <c r="L1121" s="1">
        <f>N(L1120)+IF(AND('🔎 TRA CỨU NHANH'!$C$2&lt;&gt;"",OR(ISNUMBER(SEARCH('🔎 TRA CỨU NHANH'!$C$2,$A1121)),ISNUMBER(SEARCH('🔎 TRA CỨU NHANH'!$C$2,$B1121)))),1,0)</f>
        <v>0</v>
      </c>
      <c r="M1121" s="1" t="str">
        <f t="shared" si="34"/>
        <v/>
      </c>
      <c r="N1121" s="1">
        <f>N(N1120)+IF(AND('💰 BÁO GIÁ'!$C$27&lt;&gt;"",OR(ISNUMBER(SEARCH('💰 BÁO GIÁ'!$C$27,$A1121)),ISNUMBER(SEARCH('💰 BÁO GIÁ'!$C$27,$B1121)))),1,0)</f>
        <v>0</v>
      </c>
      <c r="O1121" s="1" t="str">
        <f t="shared" si="35"/>
        <v/>
      </c>
    </row>
    <row r="1122" customHeight="1" spans="1:15">
      <c r="A1122" s="1" t="str">
        <f>IF('🔧 XY LANH'!A78="","",'🔧 XY LANH'!A78)</f>
        <v>HH071170</v>
      </c>
      <c r="B1122" s="1" t="str">
        <f>IF('🔧 XY LANH'!A78="","",'🔧 XY LANH'!S78)</f>
        <v>Xy lanh C330-4máy/D500-6máy (98*101*206*108*1.4) - IZUMI</v>
      </c>
      <c r="C1122" s="1" t="str">
        <f>IF('🔧 XY LANH'!A78="","","Xy lanh")</f>
        <v>Xy lanh</v>
      </c>
      <c r="D1122" s="1" t="str">
        <f>IF('🔧 XY LANH'!A78="","",'🔧 XY LANH'!L78)</f>
        <v>Cái</v>
      </c>
      <c r="E1122" s="13">
        <f>IF('🔧 XY LANH'!A78="","",'🔧 XY LANH'!M78)</f>
        <v>0</v>
      </c>
      <c r="F1122" s="13">
        <f>IF('🔧 XY LANH'!A78="","",'🔧 XY LANH'!N78)</f>
        <v>220000</v>
      </c>
      <c r="G1122" s="13">
        <f>IF('🔧 XY LANH'!A78="","",'🔧 XY LANH'!O78)</f>
        <v>235000</v>
      </c>
      <c r="H1122" s="13">
        <f>IF('🔧 XY LANH'!A78="","",'🔧 XY LANH'!P78)</f>
        <v>250000</v>
      </c>
      <c r="I1122" s="13">
        <f>IF('🔧 XY LANH'!A78="","",'🔧 XY LANH'!Q78)</f>
        <v>0</v>
      </c>
      <c r="J1122" s="1">
        <f>IF('🔧 XY LANH'!A78="","",'🔧 XY LANH'!K78)</f>
        <v>98</v>
      </c>
      <c r="L1122" s="1">
        <f>N(L1121)+IF(AND('🔎 TRA CỨU NHANH'!$C$2&lt;&gt;"",OR(ISNUMBER(SEARCH('🔎 TRA CỨU NHANH'!$C$2,$A1122)),ISNUMBER(SEARCH('🔎 TRA CỨU NHANH'!$C$2,$B1122)))),1,0)</f>
        <v>0</v>
      </c>
      <c r="M1122" s="1" t="str">
        <f t="shared" si="34"/>
        <v/>
      </c>
      <c r="N1122" s="1">
        <f>N(N1121)+IF(AND('💰 BÁO GIÁ'!$C$27&lt;&gt;"",OR(ISNUMBER(SEARCH('💰 BÁO GIÁ'!$C$27,$A1122)),ISNUMBER(SEARCH('💰 BÁO GIÁ'!$C$27,$B1122)))),1,0)</f>
        <v>0</v>
      </c>
      <c r="O1122" s="1" t="str">
        <f t="shared" si="35"/>
        <v/>
      </c>
    </row>
    <row r="1123" customHeight="1" spans="1:15">
      <c r="A1123" s="1" t="str">
        <f>IF('🔧 XY LANH'!A79="","",'🔧 XY LANH'!A79)</f>
        <v>HH075083</v>
      </c>
      <c r="B1123" s="1" t="str">
        <f>IF('🔧 XY LANH'!A79="","",'🔧 XY LANH'!S79)</f>
        <v>Xy lanh C330-4máy/D500-6máy (98*101*206*108*1.4) - MALE</v>
      </c>
      <c r="C1123" s="1" t="str">
        <f>IF('🔧 XY LANH'!A79="","","Xy lanh")</f>
        <v>Xy lanh</v>
      </c>
      <c r="D1123" s="1" t="str">
        <f>IF('🔧 XY LANH'!A79="","",'🔧 XY LANH'!L79)</f>
        <v>Cái</v>
      </c>
      <c r="E1123" s="13">
        <f>IF('🔧 XY LANH'!A79="","",'🔧 XY LANH'!M79)</f>
        <v>0</v>
      </c>
      <c r="F1123" s="13">
        <f>IF('🔧 XY LANH'!A79="","",'🔧 XY LANH'!N79)</f>
        <v>0</v>
      </c>
      <c r="G1123" s="13">
        <f>IF('🔧 XY LANH'!A79="","",'🔧 XY LANH'!O79)</f>
        <v>0</v>
      </c>
      <c r="H1123" s="13">
        <f>IF('🔧 XY LANH'!A79="","",'🔧 XY LANH'!P79)</f>
        <v>0</v>
      </c>
      <c r="I1123" s="13">
        <f>IF('🔧 XY LANH'!A79="","",'🔧 XY LANH'!Q79)</f>
        <v>0</v>
      </c>
      <c r="J1123" s="1">
        <f>IF('🔧 XY LANH'!A79="","",'🔧 XY LANH'!K79)</f>
        <v>98</v>
      </c>
      <c r="L1123" s="1">
        <f>N(L1122)+IF(AND('🔎 TRA CỨU NHANH'!$C$2&lt;&gt;"",OR(ISNUMBER(SEARCH('🔎 TRA CỨU NHANH'!$C$2,$A1123)),ISNUMBER(SEARCH('🔎 TRA CỨU NHANH'!$C$2,$B1123)))),1,0)</f>
        <v>0</v>
      </c>
      <c r="M1123" s="1" t="str">
        <f t="shared" si="34"/>
        <v/>
      </c>
      <c r="N1123" s="1">
        <f>N(N1122)+IF(AND('💰 BÁO GIÁ'!$C$27&lt;&gt;"",OR(ISNUMBER(SEARCH('💰 BÁO GIÁ'!$C$27,$A1123)),ISNUMBER(SEARCH('💰 BÁO GIÁ'!$C$27,$B1123)))),1,0)</f>
        <v>0</v>
      </c>
      <c r="O1123" s="1" t="str">
        <f t="shared" si="35"/>
        <v/>
      </c>
    </row>
    <row r="1124" customHeight="1" spans="1:15">
      <c r="A1124" s="1" t="str">
        <f>IF('🔧 XY LANH'!A80="","",'🔧 XY LANH'!A80)</f>
        <v>HH084085</v>
      </c>
      <c r="B1124" s="1" t="str">
        <f>IF('🔧 XY LANH'!A80="","",'🔧 XY LANH'!S80)</f>
        <v>Xy lanh Isu 4JG1 S/F chưa xoáy (4JG2/ 4JH1)/ 94.5*lưng 99*181.5, lợi 4*103.3 - IZ IKAZU</v>
      </c>
      <c r="C1124" s="1" t="str">
        <f>IF('🔧 XY LANH'!A80="","","Xy lanh")</f>
        <v>Xy lanh</v>
      </c>
      <c r="D1124" s="1" t="str">
        <f>IF('🔧 XY LANH'!A80="","",'🔧 XY LANH'!L80)</f>
        <v>Cái</v>
      </c>
      <c r="E1124" s="13">
        <f>IF('🔧 XY LANH'!A80="","",'🔧 XY LANH'!M80)</f>
        <v>0</v>
      </c>
      <c r="F1124" s="13">
        <f>IF('🔧 XY LANH'!A80="","",'🔧 XY LANH'!N80)</f>
        <v>135000</v>
      </c>
      <c r="G1124" s="13">
        <f>IF('🔧 XY LANH'!A80="","",'🔧 XY LANH'!O80)</f>
        <v>145000</v>
      </c>
      <c r="H1124" s="13">
        <f>IF('🔧 XY LANH'!A80="","",'🔧 XY LANH'!P80)</f>
        <v>155000</v>
      </c>
      <c r="I1124" s="13">
        <f>IF('🔧 XY LANH'!A80="","",'🔧 XY LANH'!Q80)</f>
        <v>0</v>
      </c>
      <c r="J1124" s="1">
        <f>IF('🔧 XY LANH'!A80="","",'🔧 XY LANH'!K80)</f>
        <v>99</v>
      </c>
      <c r="L1124" s="1">
        <f>N(L1123)+IF(AND('🔎 TRA CỨU NHANH'!$C$2&lt;&gt;"",OR(ISNUMBER(SEARCH('🔎 TRA CỨU NHANH'!$C$2,$A1124)),ISNUMBER(SEARCH('🔎 TRA CỨU NHANH'!$C$2,$B1124)))),1,0)</f>
        <v>0</v>
      </c>
      <c r="M1124" s="1" t="str">
        <f t="shared" si="34"/>
        <v/>
      </c>
      <c r="N1124" s="1">
        <f>N(N1123)+IF(AND('💰 BÁO GIÁ'!$C$27&lt;&gt;"",OR(ISNUMBER(SEARCH('💰 BÁO GIÁ'!$C$27,$A1124)),ISNUMBER(SEARCH('💰 BÁO GIÁ'!$C$27,$B1124)))),1,0)</f>
        <v>0</v>
      </c>
      <c r="O1124" s="1" t="str">
        <f t="shared" si="35"/>
        <v/>
      </c>
    </row>
    <row r="1125" customHeight="1" spans="1:15">
      <c r="A1125" s="1" t="str">
        <f>IF('🔧 XY LANH'!A81="","",'🔧 XY LANH'!A81)</f>
        <v>HH081152</v>
      </c>
      <c r="B1125" s="1" t="str">
        <f>IF('🔧 XY LANH'!A81="","",'🔧 XY LANH'!S81)</f>
        <v>Xy lanh Isuzu DA120/ DA220 F/F (9-11261-287-1) - IZ IKAZU</v>
      </c>
      <c r="C1125" s="1" t="str">
        <f>IF('🔧 XY LANH'!A81="","","Xy lanh")</f>
        <v>Xy lanh</v>
      </c>
      <c r="D1125" s="1" t="str">
        <f>IF('🔧 XY LANH'!A81="","",'🔧 XY LANH'!L81)</f>
        <v>Cái</v>
      </c>
      <c r="E1125" s="13">
        <f>IF('🔧 XY LANH'!A81="","",'🔧 XY LANH'!M81)</f>
        <v>0</v>
      </c>
      <c r="F1125" s="13">
        <f>IF('🔧 XY LANH'!A81="","",'🔧 XY LANH'!N81)</f>
        <v>260000</v>
      </c>
      <c r="G1125" s="13">
        <f>IF('🔧 XY LANH'!A81="","",'🔧 XY LANH'!O81)</f>
        <v>280000</v>
      </c>
      <c r="H1125" s="13">
        <f>IF('🔧 XY LANH'!A81="","",'🔧 XY LANH'!P81)</f>
        <v>300000</v>
      </c>
      <c r="I1125" s="13">
        <f>IF('🔧 XY LANH'!A81="","",'🔧 XY LANH'!Q81)</f>
        <v>0</v>
      </c>
      <c r="J1125" s="1">
        <f>IF('🔧 XY LANH'!A81="","",'🔧 XY LANH'!K81)</f>
        <v>100</v>
      </c>
      <c r="L1125" s="1">
        <f>N(L1124)+IF(AND('🔎 TRA CỨU NHANH'!$C$2&lt;&gt;"",OR(ISNUMBER(SEARCH('🔎 TRA CỨU NHANH'!$C$2,$A1125)),ISNUMBER(SEARCH('🔎 TRA CỨU NHANH'!$C$2,$B1125)))),1,0)</f>
        <v>0</v>
      </c>
      <c r="M1125" s="1" t="str">
        <f t="shared" si="34"/>
        <v/>
      </c>
      <c r="N1125" s="1">
        <f>N(N1124)+IF(AND('💰 BÁO GIÁ'!$C$27&lt;&gt;"",OR(ISNUMBER(SEARCH('💰 BÁO GIÁ'!$C$27,$A1125)),ISNUMBER(SEARCH('💰 BÁO GIÁ'!$C$27,$B1125)))),1,0)</f>
        <v>0</v>
      </c>
      <c r="O1125" s="1" t="str">
        <f t="shared" si="35"/>
        <v/>
      </c>
    </row>
    <row r="1126" customHeight="1" spans="1:15">
      <c r="A1126" s="1" t="str">
        <f>IF('🔧 XY LANH'!A82="","",'🔧 XY LANH'!A82)</f>
        <v>HH081705</v>
      </c>
      <c r="B1126" s="1" t="str">
        <f>IF('🔧 XY LANH'!A82="","",'🔧 XY LANH'!S82)</f>
        <v>Xy lanh 4BC2 S/F (101*106*187*F112-4) bán hoàn thiện - IZ IKAZU</v>
      </c>
      <c r="C1126" s="1" t="str">
        <f>IF('🔧 XY LANH'!A82="","","Xy lanh")</f>
        <v>Xy lanh</v>
      </c>
      <c r="D1126" s="1" t="str">
        <f>IF('🔧 XY LANH'!A82="","",'🔧 XY LANH'!L82)</f>
        <v>Cái</v>
      </c>
      <c r="E1126" s="13">
        <f>IF('🔧 XY LANH'!A82="","",'🔧 XY LANH'!M82)</f>
        <v>0</v>
      </c>
      <c r="F1126" s="13">
        <f>IF('🔧 XY LANH'!A82="","",'🔧 XY LANH'!N82)</f>
        <v>120000</v>
      </c>
      <c r="G1126" s="13">
        <f>IF('🔧 XY LANH'!A82="","",'🔧 XY LANH'!O82)</f>
        <v>130000</v>
      </c>
      <c r="H1126" s="13">
        <f>IF('🔧 XY LANH'!A82="","",'🔧 XY LANH'!P82)</f>
        <v>140000</v>
      </c>
      <c r="I1126" s="13">
        <f>IF('🔧 XY LANH'!A82="","",'🔧 XY LANH'!Q82)</f>
        <v>0</v>
      </c>
      <c r="J1126" s="1">
        <f>IF('🔧 XY LANH'!A82="","",'🔧 XY LANH'!K82)</f>
        <v>101</v>
      </c>
      <c r="L1126" s="1">
        <f>N(L1125)+IF(AND('🔎 TRA CỨU NHANH'!$C$2&lt;&gt;"",OR(ISNUMBER(SEARCH('🔎 TRA CỨU NHANH'!$C$2,$A1126)),ISNUMBER(SEARCH('🔎 TRA CỨU NHANH'!$C$2,$B1126)))),1,0)</f>
        <v>0</v>
      </c>
      <c r="M1126" s="1" t="str">
        <f t="shared" si="34"/>
        <v/>
      </c>
      <c r="N1126" s="1">
        <f>N(N1125)+IF(AND('💰 BÁO GIÁ'!$C$27&lt;&gt;"",OR(ISNUMBER(SEARCH('💰 BÁO GIÁ'!$C$27,$A1126)),ISNUMBER(SEARCH('💰 BÁO GIÁ'!$C$27,$B1126)))),1,0)</f>
        <v>0</v>
      </c>
      <c r="O1126" s="1" t="str">
        <f t="shared" si="35"/>
        <v/>
      </c>
    </row>
    <row r="1127" customHeight="1" spans="1:15">
      <c r="A1127" s="1" t="str">
        <f>IF('🔧 XY LANH'!A83="","",'🔧 XY LANH'!A83)</f>
        <v>HH081995</v>
      </c>
      <c r="B1127" s="1" t="str">
        <f>IF('🔧 XY LANH'!A83="","",'🔧 XY LANH'!S83)</f>
        <v>Xy lanh 6BD1/4BD1 S/F (101*105+0.07/0.09*204*F112-4) bán hoàn thiện - IZUMI IKAZU</v>
      </c>
      <c r="C1127" s="1" t="str">
        <f>IF('🔧 XY LANH'!A83="","","Xy lanh")</f>
        <v>Xy lanh</v>
      </c>
      <c r="D1127" s="1" t="str">
        <f>IF('🔧 XY LANH'!A83="","",'🔧 XY LANH'!L83)</f>
        <v>Cái</v>
      </c>
      <c r="E1127" s="13">
        <f>IF('🔧 XY LANH'!A83="","",'🔧 XY LANH'!M83)</f>
        <v>0</v>
      </c>
      <c r="F1127" s="13">
        <f>IF('🔧 XY LANH'!A83="","",'🔧 XY LANH'!N83)</f>
        <v>160000</v>
      </c>
      <c r="G1127" s="13">
        <f>IF('🔧 XY LANH'!A83="","",'🔧 XY LANH'!O83)</f>
        <v>170000</v>
      </c>
      <c r="H1127" s="13">
        <f>IF('🔧 XY LANH'!A83="","",'🔧 XY LANH'!P83)</f>
        <v>180000</v>
      </c>
      <c r="I1127" s="13">
        <f>IF('🔧 XY LANH'!A83="","",'🔧 XY LANH'!Q83)</f>
        <v>0</v>
      </c>
      <c r="J1127" s="1">
        <f>IF('🔧 XY LANH'!A83="","",'🔧 XY LANH'!K83)</f>
        <v>101</v>
      </c>
      <c r="L1127" s="1">
        <f>N(L1126)+IF(AND('🔎 TRA CỨU NHANH'!$C$2&lt;&gt;"",OR(ISNUMBER(SEARCH('🔎 TRA CỨU NHANH'!$C$2,$A1127)),ISNUMBER(SEARCH('🔎 TRA CỨU NHANH'!$C$2,$B1127)))),1,0)</f>
        <v>0</v>
      </c>
      <c r="M1127" s="1" t="str">
        <f t="shared" si="34"/>
        <v/>
      </c>
      <c r="N1127" s="1">
        <f>N(N1126)+IF(AND('💰 BÁO GIÁ'!$C$27&lt;&gt;"",OR(ISNUMBER(SEARCH('💰 BÁO GIÁ'!$C$27,$A1127)),ISNUMBER(SEARCH('💰 BÁO GIÁ'!$C$27,$B1127)))),1,0)</f>
        <v>0</v>
      </c>
      <c r="O1127" s="1" t="str">
        <f t="shared" si="35"/>
        <v/>
      </c>
    </row>
    <row r="1128" customHeight="1" spans="1:15">
      <c r="A1128" s="1" t="str">
        <f>IF('🔧 XY LANH'!A84="","",'🔧 XY LANH'!A84)</f>
        <v>HH081394</v>
      </c>
      <c r="B1128" s="1" t="str">
        <f>IF('🔧 XY LANH'!A84="","",'🔧 XY LANH'!S84)</f>
        <v>Xy lanh 6BD1/4BD1 S/F (101*106*204*F112-5) bán hoàn thiện - IZ IKAZU</v>
      </c>
      <c r="C1128" s="1" t="str">
        <f>IF('🔧 XY LANH'!A84="","","Xy lanh")</f>
        <v>Xy lanh</v>
      </c>
      <c r="D1128" s="1" t="str">
        <f>IF('🔧 XY LANH'!A84="","",'🔧 XY LANH'!L84)</f>
        <v>Cái</v>
      </c>
      <c r="E1128" s="13">
        <f>IF('🔧 XY LANH'!A84="","",'🔧 XY LANH'!M84)</f>
        <v>0</v>
      </c>
      <c r="F1128" s="13">
        <f>IF('🔧 XY LANH'!A84="","",'🔧 XY LANH'!N84)</f>
        <v>160000</v>
      </c>
      <c r="G1128" s="13">
        <f>IF('🔧 XY LANH'!A84="","",'🔧 XY LANH'!O84)</f>
        <v>170000</v>
      </c>
      <c r="H1128" s="13">
        <f>IF('🔧 XY LANH'!A84="","",'🔧 XY LANH'!P84)</f>
        <v>180000</v>
      </c>
      <c r="I1128" s="13">
        <f>IF('🔧 XY LANH'!A84="","",'🔧 XY LANH'!Q84)</f>
        <v>0</v>
      </c>
      <c r="J1128" s="1">
        <f>IF('🔧 XY LANH'!A84="","",'🔧 XY LANH'!K84)</f>
        <v>101</v>
      </c>
      <c r="L1128" s="1">
        <f>N(L1127)+IF(AND('🔎 TRA CỨU NHANH'!$C$2&lt;&gt;"",OR(ISNUMBER(SEARCH('🔎 TRA CỨU NHANH'!$C$2,$A1128)),ISNUMBER(SEARCH('🔎 TRA CỨU NHANH'!$C$2,$B1128)))),1,0)</f>
        <v>0</v>
      </c>
      <c r="M1128" s="1" t="str">
        <f t="shared" si="34"/>
        <v/>
      </c>
      <c r="N1128" s="1">
        <f>N(N1127)+IF(AND('💰 BÁO GIÁ'!$C$27&lt;&gt;"",OR(ISNUMBER(SEARCH('💰 BÁO GIÁ'!$C$27,$A1128)),ISNUMBER(SEARCH('💰 BÁO GIÁ'!$C$27,$B1128)))),1,0)</f>
        <v>0</v>
      </c>
      <c r="O1128" s="1" t="str">
        <f t="shared" si="35"/>
        <v/>
      </c>
    </row>
    <row r="1129" customHeight="1" spans="1:15">
      <c r="A1129" s="1" t="str">
        <f>IF('🔧 XY LANH'!A85="","",'🔧 XY LANH'!A85)</f>
        <v>HH20446</v>
      </c>
      <c r="B1129" s="1" t="str">
        <f>IF('🔧 XY LANH'!A85="","",'🔧 XY LANH'!S85)</f>
        <v>Xy lanh ISUZU 102/ 4BD1/ 6BD1/ 4BB1/ 6BB1 (1-11261240-0) kiếng ZYNP - NSP</v>
      </c>
      <c r="C1129" s="1" t="str">
        <f>IF('🔧 XY LANH'!A85="","","Xy lanh")</f>
        <v>Xy lanh</v>
      </c>
      <c r="D1129" s="1" t="str">
        <f>IF('🔧 XY LANH'!A85="","",'🔧 XY LANH'!L85)</f>
        <v>Cái</v>
      </c>
      <c r="E1129" s="13">
        <f>IF('🔧 XY LANH'!A85="","",'🔧 XY LANH'!M85)</f>
        <v>0</v>
      </c>
      <c r="F1129" s="13">
        <f>IF('🔧 XY LANH'!A85="","",'🔧 XY LANH'!N85)</f>
        <v>2400000</v>
      </c>
      <c r="G1129" s="13">
        <f>IF('🔧 XY LANH'!A85="","",'🔧 XY LANH'!O85)</f>
        <v>2600000</v>
      </c>
      <c r="H1129" s="13">
        <f>IF('🔧 XY LANH'!A85="","",'🔧 XY LANH'!P85)</f>
        <v>2800000</v>
      </c>
      <c r="I1129" s="13">
        <f>IF('🔧 XY LANH'!A85="","",'🔧 XY LANH'!Q85)</f>
        <v>0</v>
      </c>
      <c r="J1129" s="1">
        <f>IF('🔧 XY LANH'!A85="","",'🔧 XY LANH'!K85)</f>
        <v>102</v>
      </c>
      <c r="L1129" s="1">
        <f>N(L1128)+IF(AND('🔎 TRA CỨU NHANH'!$C$2&lt;&gt;"",OR(ISNUMBER(SEARCH('🔎 TRA CỨU NHANH'!$C$2,$A1129)),ISNUMBER(SEARCH('🔎 TRA CỨU NHANH'!$C$2,$B1129)))),1,0)</f>
        <v>0</v>
      </c>
      <c r="M1129" s="1" t="str">
        <f t="shared" si="34"/>
        <v/>
      </c>
      <c r="N1129" s="1">
        <f>N(N1128)+IF(AND('💰 BÁO GIÁ'!$C$27&lt;&gt;"",OR(ISNUMBER(SEARCH('💰 BÁO GIÁ'!$C$27,$A1129)),ISNUMBER(SEARCH('💰 BÁO GIÁ'!$C$27,$B1129)))),1,0)</f>
        <v>0</v>
      </c>
      <c r="O1129" s="1" t="str">
        <f t="shared" si="35"/>
        <v/>
      </c>
    </row>
    <row r="1130" customHeight="1" spans="1:15">
      <c r="A1130" s="1" t="str">
        <f>IF('🔧 XY LANH'!A86="","",'🔧 XY LANH'!A86)</f>
        <v>HH00212</v>
      </c>
      <c r="B1130" s="1" t="str">
        <f>IF('🔧 XY LANH'!A86="","",'🔧 XY LANH'!S86)</f>
        <v>Xy lanh 4BC2 kiếng/ chromed / (Kiểm tra kho trước khi xuất) - IZUMI</v>
      </c>
      <c r="C1130" s="1" t="str">
        <f>IF('🔧 XY LANH'!A86="","","Xy lanh")</f>
        <v>Xy lanh</v>
      </c>
      <c r="D1130" s="1" t="str">
        <f>IF('🔧 XY LANH'!A86="","",'🔧 XY LANH'!L86)</f>
        <v>Cái</v>
      </c>
      <c r="E1130" s="13">
        <f>IF('🔧 XY LANH'!A86="","",'🔧 XY LANH'!M86)</f>
        <v>0</v>
      </c>
      <c r="F1130" s="13">
        <f>IF('🔧 XY LANH'!A86="","",'🔧 XY LANH'!N86)</f>
        <v>0</v>
      </c>
      <c r="G1130" s="13">
        <f>IF('🔧 XY LANH'!A86="","",'🔧 XY LANH'!O86)</f>
        <v>0</v>
      </c>
      <c r="H1130" s="13">
        <f>IF('🔧 XY LANH'!A86="","",'🔧 XY LANH'!P86)</f>
        <v>0</v>
      </c>
      <c r="I1130" s="13">
        <f>IF('🔧 XY LANH'!A86="","",'🔧 XY LANH'!Q86)</f>
        <v>0</v>
      </c>
      <c r="J1130" s="1">
        <f>IF('🔧 XY LANH'!A86="","",'🔧 XY LANH'!K86)</f>
        <v>102</v>
      </c>
      <c r="L1130" s="1">
        <f>N(L1129)+IF(AND('🔎 TRA CỨU NHANH'!$C$2&lt;&gt;"",OR(ISNUMBER(SEARCH('🔎 TRA CỨU NHANH'!$C$2,$A1130)),ISNUMBER(SEARCH('🔎 TRA CỨU NHANH'!$C$2,$B1130)))),1,0)</f>
        <v>0</v>
      </c>
      <c r="M1130" s="1" t="str">
        <f t="shared" si="34"/>
        <v/>
      </c>
      <c r="N1130" s="1">
        <f>N(N1129)+IF(AND('💰 BÁO GIÁ'!$C$27&lt;&gt;"",OR(ISNUMBER(SEARCH('💰 BÁO GIÁ'!$C$27,$A1130)),ISNUMBER(SEARCH('💰 BÁO GIÁ'!$C$27,$B1130)))),1,0)</f>
        <v>0</v>
      </c>
      <c r="O1130" s="1" t="str">
        <f t="shared" si="35"/>
        <v/>
      </c>
    </row>
    <row r="1131" customHeight="1" spans="1:15">
      <c r="A1131" s="1" t="str">
        <f>IF('🔧 XY LANH'!A87="","",'🔧 XY LANH'!A87)</f>
        <v>HH080363</v>
      </c>
      <c r="B1131" s="1" t="str">
        <f>IF('🔧 XY LANH'!A87="","",'🔧 XY LANH'!S87)</f>
        <v>Xy lanh Isuzu 6BD1/4BD1/ 1-11261-118-0 (6BB1/4BB1) chromed-kiếng - IZ IKAZU</v>
      </c>
      <c r="C1131" s="1" t="str">
        <f>IF('🔧 XY LANH'!A87="","","Xy lanh")</f>
        <v>Xy lanh</v>
      </c>
      <c r="D1131" s="1" t="str">
        <f>IF('🔧 XY LANH'!A87="","",'🔧 XY LANH'!L87)</f>
        <v>Cái</v>
      </c>
      <c r="E1131" s="13">
        <f>IF('🔧 XY LANH'!A87="","",'🔧 XY LANH'!M87)</f>
        <v>0</v>
      </c>
      <c r="F1131" s="13">
        <f>IF('🔧 XY LANH'!A87="","",'🔧 XY LANH'!N87)</f>
        <v>1500000</v>
      </c>
      <c r="G1131" s="13">
        <f>IF('🔧 XY LANH'!A87="","",'🔧 XY LANH'!O87)</f>
        <v>1600000</v>
      </c>
      <c r="H1131" s="13">
        <f>IF('🔧 XY LANH'!A87="","",'🔧 XY LANH'!P87)</f>
        <v>1750000</v>
      </c>
      <c r="I1131" s="13">
        <f>IF('🔧 XY LANH'!A87="","",'🔧 XY LANH'!Q87)</f>
        <v>0</v>
      </c>
      <c r="J1131" s="1">
        <f>IF('🔧 XY LANH'!A87="","",'🔧 XY LANH'!K87)</f>
        <v>102</v>
      </c>
      <c r="L1131" s="1">
        <f>N(L1130)+IF(AND('🔎 TRA CỨU NHANH'!$C$2&lt;&gt;"",OR(ISNUMBER(SEARCH('🔎 TRA CỨU NHANH'!$C$2,$A1131)),ISNUMBER(SEARCH('🔎 TRA CỨU NHANH'!$C$2,$B1131)))),1,0)</f>
        <v>0</v>
      </c>
      <c r="M1131" s="1" t="str">
        <f t="shared" si="34"/>
        <v/>
      </c>
      <c r="N1131" s="1">
        <f>N(N1130)+IF(AND('💰 BÁO GIÁ'!$C$27&lt;&gt;"",OR(ISNUMBER(SEARCH('💰 BÁO GIÁ'!$C$27,$A1131)),ISNUMBER(SEARCH('💰 BÁO GIÁ'!$C$27,$B1131)))),1,0)</f>
        <v>0</v>
      </c>
      <c r="O1131" s="1" t="str">
        <f t="shared" si="35"/>
        <v/>
      </c>
    </row>
    <row r="1132" customHeight="1" spans="1:15">
      <c r="A1132" s="1" t="str">
        <f>IF('🔧 XY LANH'!A88="","",'🔧 XY LANH'!A88)</f>
        <v>HH075859</v>
      </c>
      <c r="B1132" s="1" t="str">
        <f>IF('🔧 XY LANH'!A88="","",'🔧 XY LANH'!S88)</f>
        <v>Xy lanh 6BD1/4BD1/6BB1 (111261242) mạ chromed - MAHLE</v>
      </c>
      <c r="C1132" s="1" t="str">
        <f>IF('🔧 XY LANH'!A88="","","Xy lanh")</f>
        <v>Xy lanh</v>
      </c>
      <c r="D1132" s="1" t="str">
        <f>IF('🔧 XY LANH'!A88="","",'🔧 XY LANH'!L88)</f>
        <v>Cái</v>
      </c>
      <c r="E1132" s="13">
        <f>IF('🔧 XY LANH'!A88="","",'🔧 XY LANH'!M88)</f>
        <v>0</v>
      </c>
      <c r="F1132" s="13">
        <f>IF('🔧 XY LANH'!A88="","",'🔧 XY LANH'!N88)</f>
        <v>2700000</v>
      </c>
      <c r="G1132" s="13">
        <f>IF('🔧 XY LANH'!A88="","",'🔧 XY LANH'!O88)</f>
        <v>2800000</v>
      </c>
      <c r="H1132" s="13">
        <f>IF('🔧 XY LANH'!A88="","",'🔧 XY LANH'!P88)</f>
        <v>3000000</v>
      </c>
      <c r="I1132" s="13">
        <f>IF('🔧 XY LANH'!A88="","",'🔧 XY LANH'!Q88)</f>
        <v>0</v>
      </c>
      <c r="J1132" s="1">
        <f>IF('🔧 XY LANH'!A88="","",'🔧 XY LANH'!K88)</f>
        <v>102</v>
      </c>
      <c r="L1132" s="1">
        <f>N(L1131)+IF(AND('🔎 TRA CỨU NHANH'!$C$2&lt;&gt;"",OR(ISNUMBER(SEARCH('🔎 TRA CỨU NHANH'!$C$2,$A1132)),ISNUMBER(SEARCH('🔎 TRA CỨU NHANH'!$C$2,$B1132)))),1,0)</f>
        <v>0</v>
      </c>
      <c r="M1132" s="1" t="str">
        <f t="shared" si="34"/>
        <v/>
      </c>
      <c r="N1132" s="1">
        <f>N(N1131)+IF(AND('💰 BÁO GIÁ'!$C$27&lt;&gt;"",OR(ISNUMBER(SEARCH('💰 BÁO GIÁ'!$C$27,$A1132)),ISNUMBER(SEARCH('💰 BÁO GIÁ'!$C$27,$B1132)))),1,0)</f>
        <v>0</v>
      </c>
      <c r="O1132" s="1" t="str">
        <f t="shared" si="35"/>
        <v/>
      </c>
    </row>
    <row r="1133" customHeight="1" spans="1:15">
      <c r="A1133" s="1" t="str">
        <f>IF('🔧 XY LANH'!A89="","",'🔧 XY LANH'!A89)</f>
        <v>HH073456</v>
      </c>
      <c r="B1133" s="1" t="str">
        <f>IF('🔧 XY LANH'!A89="","",'🔧 XY LANH'!S89)</f>
        <v>Xy lanh 6BD1/4BD1/6BB1 gang - IZUMI</v>
      </c>
      <c r="C1133" s="1" t="str">
        <f>IF('🔧 XY LANH'!A89="","","Xy lanh")</f>
        <v>Xy lanh</v>
      </c>
      <c r="D1133" s="1" t="str">
        <f>IF('🔧 XY LANH'!A89="","",'🔧 XY LANH'!L89)</f>
        <v>Cái</v>
      </c>
      <c r="E1133" s="13">
        <f>IF('🔧 XY LANH'!A89="","",'🔧 XY LANH'!M89)</f>
        <v>0</v>
      </c>
      <c r="F1133" s="13">
        <f>IF('🔧 XY LANH'!A89="","",'🔧 XY LANH'!N89)</f>
        <v>0</v>
      </c>
      <c r="G1133" s="13">
        <f>IF('🔧 XY LANH'!A89="","",'🔧 XY LANH'!O89)</f>
        <v>0</v>
      </c>
      <c r="H1133" s="13">
        <f>IF('🔧 XY LANH'!A89="","",'🔧 XY LANH'!P89)</f>
        <v>0</v>
      </c>
      <c r="I1133" s="13">
        <f>IF('🔧 XY LANH'!A89="","",'🔧 XY LANH'!Q89)</f>
        <v>0</v>
      </c>
      <c r="J1133" s="1">
        <f>IF('🔧 XY LANH'!A89="","",'🔧 XY LANH'!K89)</f>
        <v>102</v>
      </c>
      <c r="L1133" s="1">
        <f>N(L1132)+IF(AND('🔎 TRA CỨU NHANH'!$C$2&lt;&gt;"",OR(ISNUMBER(SEARCH('🔎 TRA CỨU NHANH'!$C$2,$A1133)),ISNUMBER(SEARCH('🔎 TRA CỨU NHANH'!$C$2,$B1133)))),1,0)</f>
        <v>0</v>
      </c>
      <c r="M1133" s="1" t="str">
        <f t="shared" si="34"/>
        <v/>
      </c>
      <c r="N1133" s="1">
        <f>N(N1132)+IF(AND('💰 BÁO GIÁ'!$C$27&lt;&gt;"",OR(ISNUMBER(SEARCH('💰 BÁO GIÁ'!$C$27,$A1133)),ISNUMBER(SEARCH('💰 BÁO GIÁ'!$C$27,$B1133)))),1,0)</f>
        <v>0</v>
      </c>
      <c r="O1133" s="1" t="str">
        <f t="shared" si="35"/>
        <v/>
      </c>
    </row>
    <row r="1134" customHeight="1" spans="1:15">
      <c r="A1134" s="1" t="str">
        <f>IF('🔧 XY LANH'!A90="","",'🔧 XY LANH'!A90)</f>
        <v>HH079951</v>
      </c>
      <c r="B1134" s="1" t="str">
        <f>IF('🔧 XY LANH'!A90="","",'🔧 XY LANH'!S90)</f>
        <v>Xy lanh 6BD1/ 6BB1/ 4BD1/ 4BB1 kiếng NPR - GARIMA</v>
      </c>
      <c r="C1134" s="1" t="str">
        <f>IF('🔧 XY LANH'!A90="","","Xy lanh")</f>
        <v>Xy lanh</v>
      </c>
      <c r="D1134" s="1" t="str">
        <f>IF('🔧 XY LANH'!A90="","",'🔧 XY LANH'!L90)</f>
        <v>Cái</v>
      </c>
      <c r="E1134" s="13">
        <f>IF('🔧 XY LANH'!A90="","",'🔧 XY LANH'!M90)</f>
        <v>0</v>
      </c>
      <c r="F1134" s="13">
        <f>IF('🔧 XY LANH'!A90="","",'🔧 XY LANH'!N90)</f>
        <v>2400000</v>
      </c>
      <c r="G1134" s="13">
        <f>IF('🔧 XY LANH'!A90="","",'🔧 XY LANH'!O90)</f>
        <v>2520000</v>
      </c>
      <c r="H1134" s="13">
        <f>IF('🔧 XY LANH'!A90="","",'🔧 XY LANH'!P90)</f>
        <v>2640000</v>
      </c>
      <c r="I1134" s="13">
        <f>IF('🔧 XY LANH'!A90="","",'🔧 XY LANH'!Q90)</f>
        <v>0</v>
      </c>
      <c r="J1134" s="1">
        <f>IF('🔧 XY LANH'!A90="","",'🔧 XY LANH'!K90)</f>
        <v>102</v>
      </c>
      <c r="L1134" s="1">
        <f>N(L1133)+IF(AND('🔎 TRA CỨU NHANH'!$C$2&lt;&gt;"",OR(ISNUMBER(SEARCH('🔎 TRA CỨU NHANH'!$C$2,$A1134)),ISNUMBER(SEARCH('🔎 TRA CỨU NHANH'!$C$2,$B1134)))),1,0)</f>
        <v>0</v>
      </c>
      <c r="M1134" s="1" t="str">
        <f t="shared" si="34"/>
        <v/>
      </c>
      <c r="N1134" s="1">
        <f>N(N1133)+IF(AND('💰 BÁO GIÁ'!$C$27&lt;&gt;"",OR(ISNUMBER(SEARCH('💰 BÁO GIÁ'!$C$27,$A1134)),ISNUMBER(SEARCH('💰 BÁO GIÁ'!$C$27,$B1134)))),1,0)</f>
        <v>0</v>
      </c>
      <c r="O1134" s="1" t="str">
        <f t="shared" si="35"/>
        <v/>
      </c>
    </row>
    <row r="1135" customHeight="1" spans="1:15">
      <c r="A1135" s="1" t="str">
        <f>IF('🔧 XY LANH'!A91="","",'🔧 XY LANH'!A91)</f>
        <v>HH00088</v>
      </c>
      <c r="B1135" s="1" t="str">
        <f>IF('🔧 XY LANH'!A91="","",'🔧 XY LANH'!S91)</f>
        <v>Xy lanh 6BD1/6BB1/4BD1/4BB1/6BD1-T kiếng ĐK 102mm - NPR</v>
      </c>
      <c r="C1135" s="1" t="str">
        <f>IF('🔧 XY LANH'!A91="","","Xy lanh")</f>
        <v>Xy lanh</v>
      </c>
      <c r="D1135" s="1" t="str">
        <f>IF('🔧 XY LANH'!A91="","",'🔧 XY LANH'!L91)</f>
        <v>Cái</v>
      </c>
      <c r="E1135" s="13">
        <f>IF('🔧 XY LANH'!A91="","",'🔧 XY LANH'!M91)</f>
        <v>0</v>
      </c>
      <c r="F1135" s="13">
        <f>IF('🔧 XY LANH'!A91="","",'🔧 XY LANH'!N91)</f>
        <v>0</v>
      </c>
      <c r="G1135" s="13">
        <f>IF('🔧 XY LANH'!A91="","",'🔧 XY LANH'!O91)</f>
        <v>0</v>
      </c>
      <c r="H1135" s="13">
        <f>IF('🔧 XY LANH'!A91="","",'🔧 XY LANH'!P91)</f>
        <v>0</v>
      </c>
      <c r="I1135" s="13">
        <f>IF('🔧 XY LANH'!A91="","",'🔧 XY LANH'!Q91)</f>
        <v>0</v>
      </c>
      <c r="J1135" s="1">
        <f>IF('🔧 XY LANH'!A91="","",'🔧 XY LANH'!K91)</f>
        <v>102</v>
      </c>
      <c r="L1135" s="1">
        <f>N(L1134)+IF(AND('🔎 TRA CỨU NHANH'!$C$2&lt;&gt;"",OR(ISNUMBER(SEARCH('🔎 TRA CỨU NHANH'!$C$2,$A1135)),ISNUMBER(SEARCH('🔎 TRA CỨU NHANH'!$C$2,$B1135)))),1,0)</f>
        <v>0</v>
      </c>
      <c r="M1135" s="1" t="str">
        <f t="shared" si="34"/>
        <v/>
      </c>
      <c r="N1135" s="1">
        <f>N(N1134)+IF(AND('💰 BÁO GIÁ'!$C$27&lt;&gt;"",OR(ISNUMBER(SEARCH('💰 BÁO GIÁ'!$C$27,$A1135)),ISNUMBER(SEARCH('💰 BÁO GIÁ'!$C$27,$B1135)))),1,0)</f>
        <v>0</v>
      </c>
      <c r="O1135" s="1" t="str">
        <f t="shared" si="35"/>
        <v/>
      </c>
    </row>
    <row r="1136" customHeight="1" spans="1:15">
      <c r="A1136" s="1" t="str">
        <f>IF('🔧 XY LANH'!A92="","",'🔧 XY LANH'!A92)</f>
        <v>HH00384</v>
      </c>
      <c r="B1136" s="1" t="str">
        <f>IF('🔧 XY LANH'!A92="","",'🔧 XY LANH'!S92)</f>
        <v>Xy lanh ISUZU DA640 (9-11261-288-0) - IZUMI</v>
      </c>
      <c r="C1136" s="1" t="str">
        <f>IF('🔧 XY LANH'!A92="","","Xy lanh")</f>
        <v>Xy lanh</v>
      </c>
      <c r="D1136" s="1" t="str">
        <f>IF('🔧 XY LANH'!A92="","",'🔧 XY LANH'!L92)</f>
        <v>Cái</v>
      </c>
      <c r="E1136" s="13">
        <f>IF('🔧 XY LANH'!A92="","",'🔧 XY LANH'!M92)</f>
        <v>0</v>
      </c>
      <c r="F1136" s="13">
        <f>IF('🔧 XY LANH'!A92="","",'🔧 XY LANH'!N92)</f>
        <v>0</v>
      </c>
      <c r="G1136" s="13">
        <f>IF('🔧 XY LANH'!A92="","",'🔧 XY LANH'!O92)</f>
        <v>0</v>
      </c>
      <c r="H1136" s="13">
        <f>IF('🔧 XY LANH'!A92="","",'🔧 XY LANH'!P92)</f>
        <v>0</v>
      </c>
      <c r="I1136" s="13">
        <f>IF('🔧 XY LANH'!A92="","",'🔧 XY LANH'!Q92)</f>
        <v>0</v>
      </c>
      <c r="J1136" s="1">
        <f>IF('🔧 XY LANH'!A92="","",'🔧 XY LANH'!K92)</f>
        <v>102</v>
      </c>
      <c r="L1136" s="1">
        <f>N(L1135)+IF(AND('🔎 TRA CỨU NHANH'!$C$2&lt;&gt;"",OR(ISNUMBER(SEARCH('🔎 TRA CỨU NHANH'!$C$2,$A1136)),ISNUMBER(SEARCH('🔎 TRA CỨU NHANH'!$C$2,$B1136)))),1,0)</f>
        <v>0</v>
      </c>
      <c r="M1136" s="1" t="str">
        <f t="shared" si="34"/>
        <v/>
      </c>
      <c r="N1136" s="1">
        <f>N(N1135)+IF(AND('💰 BÁO GIÁ'!$C$27&lt;&gt;"",OR(ISNUMBER(SEARCH('💰 BÁO GIÁ'!$C$27,$A1136)),ISNUMBER(SEARCH('💰 BÁO GIÁ'!$C$27,$B1136)))),1,0)</f>
        <v>0</v>
      </c>
      <c r="O1136" s="1" t="str">
        <f t="shared" si="35"/>
        <v/>
      </c>
    </row>
    <row r="1137" customHeight="1" spans="1:15">
      <c r="A1137" s="1" t="str">
        <f>IF('🔧 XY LANH'!A93="","",'🔧 XY LANH'!A93)</f>
        <v>HH080364</v>
      </c>
      <c r="B1137" s="1" t="str">
        <f>IF('🔧 XY LANH'!A93="","",'🔧 XY LANH'!S93)</f>
        <v>Xy lanh ISUZU DA640 (9-11261-302-0) - IZ IKAZU</v>
      </c>
      <c r="C1137" s="1" t="str">
        <f>IF('🔧 XY LANH'!A93="","","Xy lanh")</f>
        <v>Xy lanh</v>
      </c>
      <c r="D1137" s="1" t="str">
        <f>IF('🔧 XY LANH'!A93="","",'🔧 XY LANH'!L93)</f>
        <v>Cái</v>
      </c>
      <c r="E1137" s="13">
        <f>IF('🔧 XY LANH'!A93="","",'🔧 XY LANH'!M93)</f>
        <v>0</v>
      </c>
      <c r="F1137" s="13">
        <f>IF('🔧 XY LANH'!A93="","",'🔧 XY LANH'!N93)</f>
        <v>1500000</v>
      </c>
      <c r="G1137" s="13">
        <f>IF('🔧 XY LANH'!A93="","",'🔧 XY LANH'!O93)</f>
        <v>1560000</v>
      </c>
      <c r="H1137" s="13">
        <f>IF('🔧 XY LANH'!A93="","",'🔧 XY LANH'!P93)</f>
        <v>1660000</v>
      </c>
      <c r="I1137" s="13">
        <f>IF('🔧 XY LANH'!A93="","",'🔧 XY LANH'!Q93)</f>
        <v>0</v>
      </c>
      <c r="J1137" s="1">
        <f>IF('🔧 XY LANH'!A93="","",'🔧 XY LANH'!K93)</f>
        <v>102</v>
      </c>
      <c r="L1137" s="1">
        <f>N(L1136)+IF(AND('🔎 TRA CỨU NHANH'!$C$2&lt;&gt;"",OR(ISNUMBER(SEARCH('🔎 TRA CỨU NHANH'!$C$2,$A1137)),ISNUMBER(SEARCH('🔎 TRA CỨU NHANH'!$C$2,$B1137)))),1,0)</f>
        <v>0</v>
      </c>
      <c r="M1137" s="1" t="str">
        <f t="shared" si="34"/>
        <v/>
      </c>
      <c r="N1137" s="1">
        <f>N(N1136)+IF(AND('💰 BÁO GIÁ'!$C$27&lt;&gt;"",OR(ISNUMBER(SEARCH('💰 BÁO GIÁ'!$C$27,$A1137)),ISNUMBER(SEARCH('💰 BÁO GIÁ'!$C$27,$B1137)))),1,0)</f>
        <v>0</v>
      </c>
      <c r="O1137" s="1" t="str">
        <f t="shared" si="35"/>
        <v/>
      </c>
    </row>
    <row r="1138" customHeight="1" spans="1:15">
      <c r="A1138" s="1" t="str">
        <f>IF('🔧 XY LANH'!A94="","",'🔧 XY LANH'!A94)</f>
        <v>HH081395</v>
      </c>
      <c r="B1138" s="1" t="str">
        <f>IF('🔧 XY LANH'!A94="","",'🔧 XY LANH'!S94)</f>
        <v>Xy lanh 4BG1/6BG1 S/F (104*108*203*F113*5)bán hoàn thiện - IZ IKAZU</v>
      </c>
      <c r="C1138" s="1" t="str">
        <f>IF('🔧 XY LANH'!A94="","","Xy lanh")</f>
        <v>Xy lanh</v>
      </c>
      <c r="D1138" s="1" t="str">
        <f>IF('🔧 XY LANH'!A94="","",'🔧 XY LANH'!L94)</f>
        <v>Cái</v>
      </c>
      <c r="E1138" s="13">
        <f>IF('🔧 XY LANH'!A94="","",'🔧 XY LANH'!M94)</f>
        <v>0</v>
      </c>
      <c r="F1138" s="13">
        <f>IF('🔧 XY LANH'!A94="","",'🔧 XY LANH'!N94)</f>
        <v>180000</v>
      </c>
      <c r="G1138" s="13">
        <f>IF('🔧 XY LANH'!A94="","",'🔧 XY LANH'!O94)</f>
        <v>190000</v>
      </c>
      <c r="H1138" s="13">
        <f>IF('🔧 XY LANH'!A94="","",'🔧 XY LANH'!P94)</f>
        <v>210000</v>
      </c>
      <c r="I1138" s="13">
        <f>IF('🔧 XY LANH'!A94="","",'🔧 XY LANH'!Q94)</f>
        <v>0</v>
      </c>
      <c r="J1138" s="1">
        <f>IF('🔧 XY LANH'!A94="","",'🔧 XY LANH'!K94)</f>
        <v>104</v>
      </c>
      <c r="L1138" s="1">
        <f>N(L1137)+IF(AND('🔎 TRA CỨU NHANH'!$C$2&lt;&gt;"",OR(ISNUMBER(SEARCH('🔎 TRA CỨU NHANH'!$C$2,$A1138)),ISNUMBER(SEARCH('🔎 TRA CỨU NHANH'!$C$2,$B1138)))),1,0)</f>
        <v>0</v>
      </c>
      <c r="M1138" s="1" t="str">
        <f t="shared" si="34"/>
        <v/>
      </c>
      <c r="N1138" s="1">
        <f>N(N1137)+IF(AND('💰 BÁO GIÁ'!$C$27&lt;&gt;"",OR(ISNUMBER(SEARCH('💰 BÁO GIÁ'!$C$27,$A1138)),ISNUMBER(SEARCH('💰 BÁO GIÁ'!$C$27,$B1138)))),1,0)</f>
        <v>0</v>
      </c>
      <c r="O1138" s="1" t="str">
        <f t="shared" si="35"/>
        <v/>
      </c>
    </row>
    <row r="1139" customHeight="1" spans="1:15">
      <c r="A1139" s="1" t="str">
        <f>IF('🔧 XY LANH'!A95="","",'🔧 XY LANH'!A95)</f>
        <v>HH081706</v>
      </c>
      <c r="B1139" s="1" t="str">
        <f>IF('🔧 XY LANH'!A95="","",'🔧 XY LANH'!S95)</f>
        <v>Xy lanh 4BG1/6BG1 S/F (104*109*203*F113*4) bán hoàn thiện - IZUMI IKAZU</v>
      </c>
      <c r="C1139" s="1" t="str">
        <f>IF('🔧 XY LANH'!A95="","","Xy lanh")</f>
        <v>Xy lanh</v>
      </c>
      <c r="D1139" s="1" t="str">
        <f>IF('🔧 XY LANH'!A95="","",'🔧 XY LANH'!L95)</f>
        <v>Cái</v>
      </c>
      <c r="E1139" s="13">
        <f>IF('🔧 XY LANH'!A95="","",'🔧 XY LANH'!M95)</f>
        <v>0</v>
      </c>
      <c r="F1139" s="13">
        <f>IF('🔧 XY LANH'!A95="","",'🔧 XY LANH'!N95)</f>
        <v>180000</v>
      </c>
      <c r="G1139" s="13">
        <f>IF('🔧 XY LANH'!A95="","",'🔧 XY LANH'!O95)</f>
        <v>190000</v>
      </c>
      <c r="H1139" s="13">
        <f>IF('🔧 XY LANH'!A95="","",'🔧 XY LANH'!P95)</f>
        <v>210000</v>
      </c>
      <c r="I1139" s="13">
        <f>IF('🔧 XY LANH'!A95="","",'🔧 XY LANH'!Q95)</f>
        <v>0</v>
      </c>
      <c r="J1139" s="1">
        <f>IF('🔧 XY LANH'!A95="","",'🔧 XY LANH'!K95)</f>
        <v>104</v>
      </c>
      <c r="L1139" s="1">
        <f>N(L1138)+IF(AND('🔎 TRA CỨU NHANH'!$C$2&lt;&gt;"",OR(ISNUMBER(SEARCH('🔎 TRA CỨU NHANH'!$C$2,$A1139)),ISNUMBER(SEARCH('🔎 TRA CỨU NHANH'!$C$2,$B1139)))),1,0)</f>
        <v>0</v>
      </c>
      <c r="M1139" s="1" t="str">
        <f t="shared" si="34"/>
        <v/>
      </c>
      <c r="N1139" s="1">
        <f>N(N1138)+IF(AND('💰 BÁO GIÁ'!$C$27&lt;&gt;"",OR(ISNUMBER(SEARCH('💰 BÁO GIÁ'!$C$27,$A1139)),ISNUMBER(SEARCH('💰 BÁO GIÁ'!$C$27,$B1139)))),1,0)</f>
        <v>0</v>
      </c>
      <c r="O1139" s="1" t="str">
        <f t="shared" si="35"/>
        <v/>
      </c>
    </row>
    <row r="1140" customHeight="1" spans="1:15">
      <c r="A1140" s="1" t="str">
        <f>IF('🔧 XY LANH'!A96="","",'🔧 XY LANH'!A96)</f>
        <v>HH079952</v>
      </c>
      <c r="B1140" s="1" t="str">
        <f>IF('🔧 XY LANH'!A96="","",'🔧 XY LANH'!S96)</f>
        <v>Xy lanh 4BG1/ 6BG1 kiếng NPR - GARIMA</v>
      </c>
      <c r="C1140" s="1" t="str">
        <f>IF('🔧 XY LANH'!A96="","","Xy lanh")</f>
        <v>Xy lanh</v>
      </c>
      <c r="D1140" s="1" t="str">
        <f>IF('🔧 XY LANH'!A96="","",'🔧 XY LANH'!L96)</f>
        <v>Cái</v>
      </c>
      <c r="E1140" s="13">
        <f>IF('🔧 XY LANH'!A96="","",'🔧 XY LANH'!M96)</f>
        <v>0</v>
      </c>
      <c r="F1140" s="13">
        <f>IF('🔧 XY LANH'!A96="","",'🔧 XY LANH'!N96)</f>
        <v>2400000</v>
      </c>
      <c r="G1140" s="13">
        <f>IF('🔧 XY LANH'!A96="","",'🔧 XY LANH'!O96)</f>
        <v>2520000</v>
      </c>
      <c r="H1140" s="13">
        <f>IF('🔧 XY LANH'!A96="","",'🔧 XY LANH'!P96)</f>
        <v>2640000</v>
      </c>
      <c r="I1140" s="13">
        <f>IF('🔧 XY LANH'!A96="","",'🔧 XY LANH'!Q96)</f>
        <v>0</v>
      </c>
      <c r="J1140" s="1">
        <f>IF('🔧 XY LANH'!A96="","",'🔧 XY LANH'!K96)</f>
        <v>105</v>
      </c>
      <c r="L1140" s="1">
        <f>N(L1139)+IF(AND('🔎 TRA CỨU NHANH'!$C$2&lt;&gt;"",OR(ISNUMBER(SEARCH('🔎 TRA CỨU NHANH'!$C$2,$A1140)),ISNUMBER(SEARCH('🔎 TRA CỨU NHANH'!$C$2,$B1140)))),1,0)</f>
        <v>0</v>
      </c>
      <c r="M1140" s="1" t="str">
        <f t="shared" si="34"/>
        <v/>
      </c>
      <c r="N1140" s="1">
        <f>N(N1139)+IF(AND('💰 BÁO GIÁ'!$C$27&lt;&gt;"",OR(ISNUMBER(SEARCH('💰 BÁO GIÁ'!$C$27,$A1140)),ISNUMBER(SEARCH('💰 BÁO GIÁ'!$C$27,$B1140)))),1,0)</f>
        <v>0</v>
      </c>
      <c r="O1140" s="1" t="str">
        <f t="shared" si="35"/>
        <v/>
      </c>
    </row>
    <row r="1141" customHeight="1" spans="1:15">
      <c r="A1141" s="1" t="str">
        <f>IF('🔧 XY LANH'!A97="","",'🔧 XY LANH'!A97)</f>
        <v>HH079762</v>
      </c>
      <c r="B1141" s="1" t="str">
        <f>IF('🔧 XY LANH'!A97="","",'🔧 XY LANH'!S97)</f>
        <v>Xy lanh Isuzu 4BG1/ 6BG1/ 1-11261-119-0 chromed kiếng - IZ IKAZU</v>
      </c>
      <c r="C1141" s="1" t="str">
        <f>IF('🔧 XY LANH'!A97="","","Xy lanh")</f>
        <v>Xy lanh</v>
      </c>
      <c r="D1141" s="1" t="str">
        <f>IF('🔧 XY LANH'!A97="","",'🔧 XY LANH'!L97)</f>
        <v>Cái</v>
      </c>
      <c r="E1141" s="13">
        <f>IF('🔧 XY LANH'!A97="","",'🔧 XY LANH'!M97)</f>
        <v>0</v>
      </c>
      <c r="F1141" s="13">
        <f>IF('🔧 XY LANH'!A97="","",'🔧 XY LANH'!N97)</f>
        <v>1550000</v>
      </c>
      <c r="G1141" s="13">
        <f>IF('🔧 XY LANH'!A97="","",'🔧 XY LANH'!O97)</f>
        <v>1700000</v>
      </c>
      <c r="H1141" s="13">
        <f>IF('🔧 XY LANH'!A97="","",'🔧 XY LANH'!P97)</f>
        <v>1850000</v>
      </c>
      <c r="I1141" s="13">
        <f>IF('🔧 XY LANH'!A97="","",'🔧 XY LANH'!Q97)</f>
        <v>0</v>
      </c>
      <c r="J1141" s="1">
        <f>IF('🔧 XY LANH'!A97="","",'🔧 XY LANH'!K97)</f>
        <v>105</v>
      </c>
      <c r="L1141" s="1">
        <f>N(L1140)+IF(AND('🔎 TRA CỨU NHANH'!$C$2&lt;&gt;"",OR(ISNUMBER(SEARCH('🔎 TRA CỨU NHANH'!$C$2,$A1141)),ISNUMBER(SEARCH('🔎 TRA CỨU NHANH'!$C$2,$B1141)))),1,0)</f>
        <v>0</v>
      </c>
      <c r="M1141" s="1" t="str">
        <f t="shared" si="34"/>
        <v/>
      </c>
      <c r="N1141" s="1">
        <f>N(N1140)+IF(AND('💰 BÁO GIÁ'!$C$27&lt;&gt;"",OR(ISNUMBER(SEARCH('💰 BÁO GIÁ'!$C$27,$A1141)),ISNUMBER(SEARCH('💰 BÁO GIÁ'!$C$27,$B1141)))),1,0)</f>
        <v>0</v>
      </c>
      <c r="O1141" s="1" t="str">
        <f t="shared" si="35"/>
        <v/>
      </c>
    </row>
    <row r="1142" customHeight="1" spans="1:15">
      <c r="A1142" s="1" t="str">
        <f>IF('🔧 XY LANH'!A98="","",'🔧 XY LANH'!A98)</f>
        <v>HH20444</v>
      </c>
      <c r="B1142" s="1" t="str">
        <f>IF('🔧 XY LANH'!A98="","",'🔧 XY LANH'!S98)</f>
        <v>Xy lanh Isuzu 4BG1/6BG1/1-11261-119-0, chromed kiếng - IZUMI</v>
      </c>
      <c r="C1142" s="1" t="str">
        <f>IF('🔧 XY LANH'!A98="","","Xy lanh")</f>
        <v>Xy lanh</v>
      </c>
      <c r="D1142" s="1" t="str">
        <f>IF('🔧 XY LANH'!A98="","",'🔧 XY LANH'!L98)</f>
        <v>Cái</v>
      </c>
      <c r="E1142" s="13">
        <f>IF('🔧 XY LANH'!A98="","",'🔧 XY LANH'!M98)</f>
        <v>0</v>
      </c>
      <c r="F1142" s="13">
        <f>IF('🔧 XY LANH'!A98="","",'🔧 XY LANH'!N98)</f>
        <v>0</v>
      </c>
      <c r="G1142" s="13">
        <f>IF('🔧 XY LANH'!A98="","",'🔧 XY LANH'!O98)</f>
        <v>0</v>
      </c>
      <c r="H1142" s="13">
        <f>IF('🔧 XY LANH'!A98="","",'🔧 XY LANH'!P98)</f>
        <v>0</v>
      </c>
      <c r="I1142" s="13">
        <f>IF('🔧 XY LANH'!A98="","",'🔧 XY LANH'!Q98)</f>
        <v>0</v>
      </c>
      <c r="J1142" s="1">
        <f>IF('🔧 XY LANH'!A98="","",'🔧 XY LANH'!K98)</f>
        <v>105</v>
      </c>
      <c r="L1142" s="1">
        <f>N(L1141)+IF(AND('🔎 TRA CỨU NHANH'!$C$2&lt;&gt;"",OR(ISNUMBER(SEARCH('🔎 TRA CỨU NHANH'!$C$2,$A1142)),ISNUMBER(SEARCH('🔎 TRA CỨU NHANH'!$C$2,$B1142)))),1,0)</f>
        <v>0</v>
      </c>
      <c r="M1142" s="1" t="str">
        <f t="shared" si="34"/>
        <v/>
      </c>
      <c r="N1142" s="1">
        <f>N(N1141)+IF(AND('💰 BÁO GIÁ'!$C$27&lt;&gt;"",OR(ISNUMBER(SEARCH('💰 BÁO GIÁ'!$C$27,$A1142)),ISNUMBER(SEARCH('💰 BÁO GIÁ'!$C$27,$B1142)))),1,0)</f>
        <v>0</v>
      </c>
      <c r="O1142" s="1" t="str">
        <f t="shared" si="35"/>
        <v/>
      </c>
    </row>
    <row r="1143" customHeight="1" spans="1:15">
      <c r="A1143" s="1" t="str">
        <f>IF('🔧 XY LANH'!A99="","",'🔧 XY LANH'!A99)</f>
        <v>HH00091</v>
      </c>
      <c r="B1143" s="1" t="str">
        <f>IF('🔧 XY LANH'!A99="","",'🔧 XY LANH'!S99)</f>
        <v>Xy lanh 4BG1/6BG1/6BG1TC - NPR</v>
      </c>
      <c r="C1143" s="1" t="str">
        <f>IF('🔧 XY LANH'!A99="","","Xy lanh")</f>
        <v>Xy lanh</v>
      </c>
      <c r="D1143" s="1" t="str">
        <f>IF('🔧 XY LANH'!A99="","",'🔧 XY LANH'!L99)</f>
        <v>Cái</v>
      </c>
      <c r="E1143" s="1">
        <f>IF('🔧 XY LANH'!A99="","",'🔧 XY LANH'!M99)</f>
        <v>0</v>
      </c>
      <c r="F1143" s="1">
        <f>IF('🔧 XY LANH'!A99="","",'🔧 XY LANH'!N99)</f>
        <v>0</v>
      </c>
      <c r="G1143" s="1">
        <f>IF('🔧 XY LANH'!A99="","",'🔧 XY LANH'!O99)</f>
        <v>0</v>
      </c>
      <c r="H1143" s="1">
        <f>IF('🔧 XY LANH'!A99="","",'🔧 XY LANH'!P99)</f>
        <v>0</v>
      </c>
      <c r="I1143" s="1">
        <f>IF('🔧 XY LANH'!A99="","",'🔧 XY LANH'!Q99)</f>
        <v>0</v>
      </c>
      <c r="J1143" s="1">
        <f>IF('🔧 XY LANH'!A99="","",'🔧 XY LANH'!K99)</f>
        <v>105</v>
      </c>
      <c r="L1143" s="1">
        <f>N(L1142)+IF(AND('🔎 TRA CỨU NHANH'!$C$2&lt;&gt;"",OR(ISNUMBER(SEARCH('🔎 TRA CỨU NHANH'!$C$2,$A1143)),ISNUMBER(SEARCH('🔎 TRA CỨU NHANH'!$C$2,$B1143)))),1,0)</f>
        <v>0</v>
      </c>
      <c r="M1143" s="1" t="str">
        <f t="shared" si="34"/>
        <v/>
      </c>
      <c r="N1143" s="1">
        <f>N(N1142)+IF(AND('💰 BÁO GIÁ'!$C$27&lt;&gt;"",OR(ISNUMBER(SEARCH('💰 BÁO GIÁ'!$C$27,$A1143)),ISNUMBER(SEARCH('💰 BÁO GIÁ'!$C$27,$B1143)))),1,0)</f>
        <v>0</v>
      </c>
      <c r="O1143" s="1" t="str">
        <f t="shared" si="35"/>
        <v/>
      </c>
    </row>
    <row r="1144" customHeight="1" spans="1:15">
      <c r="A1144" s="1" t="str">
        <f>IF('🔧 XY LANH'!A100="","",'🔧 XY LANH'!A100)</f>
        <v>HH079315</v>
      </c>
      <c r="B1144" s="1" t="str">
        <f>IF('🔧 XY LANH'!A100="","",'🔧 XY LANH'!S100)</f>
        <v>Xy lanh 6BG1/4BG1/1-11261385 - MAHLE</v>
      </c>
      <c r="C1144" s="1" t="str">
        <f>IF('🔧 XY LANH'!A100="","","Xy lanh")</f>
        <v>Xy lanh</v>
      </c>
      <c r="D1144" s="1" t="str">
        <f>IF('🔧 XY LANH'!A100="","",'🔧 XY LANH'!L100)</f>
        <v>Cái</v>
      </c>
      <c r="E1144" s="13">
        <f>IF('🔧 XY LANH'!A100="","",'🔧 XY LANH'!M100)</f>
        <v>0</v>
      </c>
      <c r="F1144" s="13">
        <f>IF('🔧 XY LANH'!A100="","",'🔧 XY LANH'!N100)</f>
        <v>2700000</v>
      </c>
      <c r="G1144" s="13">
        <f>IF('🔧 XY LANH'!A100="","",'🔧 XY LANH'!O100)</f>
        <v>2800000</v>
      </c>
      <c r="H1144" s="13">
        <f>IF('🔧 XY LANH'!A100="","",'🔧 XY LANH'!P100)</f>
        <v>3000000</v>
      </c>
      <c r="I1144" s="13">
        <f>IF('🔧 XY LANH'!A100="","",'🔧 XY LANH'!Q100)</f>
        <v>0</v>
      </c>
      <c r="J1144" s="1">
        <f>IF('🔧 XY LANH'!A100="","",'🔧 XY LANH'!K100)</f>
        <v>105</v>
      </c>
      <c r="L1144" s="1">
        <f>N(L1143)+IF(AND('🔎 TRA CỨU NHANH'!$C$2&lt;&gt;"",OR(ISNUMBER(SEARCH('🔎 TRA CỨU NHANH'!$C$2,$A1144)),ISNUMBER(SEARCH('🔎 TRA CỨU NHANH'!$C$2,$B1144)))),1,0)</f>
        <v>0</v>
      </c>
      <c r="M1144" s="1" t="str">
        <f t="shared" si="34"/>
        <v/>
      </c>
      <c r="N1144" s="1">
        <f>N(N1143)+IF(AND('💰 BÁO GIÁ'!$C$27&lt;&gt;"",OR(ISNUMBER(SEARCH('💰 BÁO GIÁ'!$C$27,$A1144)),ISNUMBER(SEARCH('💰 BÁO GIÁ'!$C$27,$B1144)))),1,0)</f>
        <v>0</v>
      </c>
      <c r="O1144" s="1" t="str">
        <f t="shared" si="35"/>
        <v/>
      </c>
    </row>
    <row r="1145" customHeight="1" spans="1:15">
      <c r="A1145" s="1" t="str">
        <f>IF('🔧 XY LANH'!A101="","",'🔧 XY LANH'!A101)</f>
        <v>HH00899</v>
      </c>
      <c r="B1145" s="1" t="str">
        <f>IF('🔧 XY LANH'!A101="","",'🔧 XY LANH'!S101)</f>
        <v>Xy lanh 6HE1 (8-94396-332-0) - IZUMI</v>
      </c>
      <c r="C1145" s="1" t="str">
        <f>IF('🔧 XY LANH'!A101="","","Xy lanh")</f>
        <v>Xy lanh</v>
      </c>
      <c r="D1145" s="1" t="str">
        <f>IF('🔧 XY LANH'!A101="","",'🔧 XY LANH'!L101)</f>
        <v>Cái</v>
      </c>
      <c r="E1145" s="13">
        <f>IF('🔧 XY LANH'!A101="","",'🔧 XY LANH'!M101)</f>
        <v>0</v>
      </c>
      <c r="F1145" s="13">
        <f>IF('🔧 XY LANH'!A101="","",'🔧 XY LANH'!N101)</f>
        <v>1200000</v>
      </c>
      <c r="G1145" s="13">
        <f>IF('🔧 XY LANH'!A101="","",'🔧 XY LANH'!O101)</f>
        <v>1300000</v>
      </c>
      <c r="H1145" s="13">
        <f>IF('🔧 XY LANH'!A101="","",'🔧 XY LANH'!P101)</f>
        <v>1400000</v>
      </c>
      <c r="I1145" s="13">
        <f>IF('🔧 XY LANH'!A101="","",'🔧 XY LANH'!Q101)</f>
        <v>0</v>
      </c>
      <c r="J1145" s="1">
        <f>IF('🔧 XY LANH'!A101="","",'🔧 XY LANH'!K101)</f>
        <v>110</v>
      </c>
      <c r="L1145" s="1">
        <f>N(L1144)+IF(AND('🔎 TRA CỨU NHANH'!$C$2&lt;&gt;"",OR(ISNUMBER(SEARCH('🔎 TRA CỨU NHANH'!$C$2,$A1145)),ISNUMBER(SEARCH('🔎 TRA CỨU NHANH'!$C$2,$B1145)))),1,0)</f>
        <v>0</v>
      </c>
      <c r="M1145" s="1" t="str">
        <f t="shared" si="34"/>
        <v/>
      </c>
      <c r="N1145" s="1">
        <f>N(N1144)+IF(AND('💰 BÁO GIÁ'!$C$27&lt;&gt;"",OR(ISNUMBER(SEARCH('💰 BÁO GIÁ'!$C$27,$A1145)),ISNUMBER(SEARCH('💰 BÁO GIÁ'!$C$27,$B1145)))),1,0)</f>
        <v>0</v>
      </c>
      <c r="O1145" s="1" t="str">
        <f t="shared" si="35"/>
        <v/>
      </c>
    </row>
    <row r="1146" customHeight="1" spans="1:15">
      <c r="A1146" s="1" t="str">
        <f>IF('🔧 XY LANH'!A102="","",'🔧 XY LANH'!A102)</f>
        <v>HH00894</v>
      </c>
      <c r="B1146" s="1" t="str">
        <f>IF('🔧 XY LANH'!A102="","",'🔧 XY LANH'!S102)</f>
        <v>Xy lanh 4HF1 (115000) - NSP</v>
      </c>
      <c r="C1146" s="1" t="str">
        <f>IF('🔧 XY LANH'!A102="","","Xy lanh")</f>
        <v>Xy lanh</v>
      </c>
      <c r="D1146" s="1" t="str">
        <f>IF('🔧 XY LANH'!A102="","",'🔧 XY LANH'!L102)</f>
        <v>Cái</v>
      </c>
      <c r="E1146" s="13">
        <f>IF('🔧 XY LANH'!A102="","",'🔧 XY LANH'!M102)</f>
        <v>0</v>
      </c>
      <c r="F1146" s="13">
        <f>IF('🔧 XY LANH'!A102="","",'🔧 XY LANH'!N102)</f>
        <v>0</v>
      </c>
      <c r="G1146" s="13">
        <f>IF('🔧 XY LANH'!A102="","",'🔧 XY LANH'!O102)</f>
        <v>1500000</v>
      </c>
      <c r="H1146" s="13">
        <f>IF('🔧 XY LANH'!A102="","",'🔧 XY LANH'!P102)</f>
        <v>1600000</v>
      </c>
      <c r="I1146" s="13">
        <f>IF('🔧 XY LANH'!A102="","",'🔧 XY LANH'!Q102)</f>
        <v>0</v>
      </c>
      <c r="J1146" s="1">
        <f>IF('🔧 XY LANH'!A102="","",'🔧 XY LANH'!K102)</f>
        <v>112</v>
      </c>
      <c r="L1146" s="1">
        <f>N(L1145)+IF(AND('🔎 TRA CỨU NHANH'!$C$2&lt;&gt;"",OR(ISNUMBER(SEARCH('🔎 TRA CỨU NHANH'!$C$2,$A1146)),ISNUMBER(SEARCH('🔎 TRA CỨU NHANH'!$C$2,$B1146)))),1,0)</f>
        <v>0</v>
      </c>
      <c r="M1146" s="1" t="str">
        <f t="shared" si="34"/>
        <v/>
      </c>
      <c r="N1146" s="1">
        <f>N(N1145)+IF(AND('💰 BÁO GIÁ'!$C$27&lt;&gt;"",OR(ISNUMBER(SEARCH('💰 BÁO GIÁ'!$C$27,$A1146)),ISNUMBER(SEARCH('💰 BÁO GIÁ'!$C$27,$B1146)))),1,0)</f>
        <v>0</v>
      </c>
      <c r="O1146" s="1" t="str">
        <f t="shared" si="35"/>
        <v/>
      </c>
    </row>
    <row r="1147" customHeight="1" spans="1:15">
      <c r="A1147" s="1" t="str">
        <f>IF('🔧 XY LANH'!A103="","",'🔧 XY LANH'!A103)</f>
        <v>HH00897</v>
      </c>
      <c r="B1147" s="1" t="str">
        <f>IF('🔧 XY LANH'!A103="","",'🔧 XY LANH'!S103)</f>
        <v>Xy lanh 4HF1 (8-97144-174-0/ 8-94389-276-3)  - IZUMI</v>
      </c>
      <c r="C1147" s="1" t="str">
        <f>IF('🔧 XY LANH'!A103="","","Xy lanh")</f>
        <v>Xy lanh</v>
      </c>
      <c r="D1147" s="1" t="str">
        <f>IF('🔧 XY LANH'!A103="","",'🔧 XY LANH'!L103)</f>
        <v>Cái</v>
      </c>
      <c r="E1147" s="13">
        <f>IF('🔧 XY LANH'!A103="","",'🔧 XY LANH'!M103)</f>
        <v>0</v>
      </c>
      <c r="F1147" s="13">
        <f>IF('🔧 XY LANH'!A103="","",'🔧 XY LANH'!N103)</f>
        <v>0</v>
      </c>
      <c r="G1147" s="13">
        <f>IF('🔧 XY LANH'!A103="","",'🔧 XY LANH'!O103)</f>
        <v>0</v>
      </c>
      <c r="H1147" s="13">
        <f>IF('🔧 XY LANH'!A103="","",'🔧 XY LANH'!P103)</f>
        <v>0</v>
      </c>
      <c r="I1147" s="13">
        <f>IF('🔧 XY LANH'!A103="","",'🔧 XY LANH'!Q103)</f>
        <v>0</v>
      </c>
      <c r="J1147" s="1">
        <f>IF('🔧 XY LANH'!A103="","",'🔧 XY LANH'!K103)</f>
        <v>112</v>
      </c>
      <c r="L1147" s="1">
        <f>N(L1146)+IF(AND('🔎 TRA CỨU NHANH'!$C$2&lt;&gt;"",OR(ISNUMBER(SEARCH('🔎 TRA CỨU NHANH'!$C$2,$A1147)),ISNUMBER(SEARCH('🔎 TRA CỨU NHANH'!$C$2,$B1147)))),1,0)</f>
        <v>0</v>
      </c>
      <c r="M1147" s="1" t="str">
        <f t="shared" si="34"/>
        <v/>
      </c>
      <c r="N1147" s="1">
        <f>N(N1146)+IF(AND('💰 BÁO GIÁ'!$C$27&lt;&gt;"",OR(ISNUMBER(SEARCH('💰 BÁO GIÁ'!$C$27,$A1147)),ISNUMBER(SEARCH('💰 BÁO GIÁ'!$C$27,$B1147)))),1,0)</f>
        <v>0</v>
      </c>
      <c r="O1147" s="1" t="str">
        <f t="shared" si="35"/>
        <v/>
      </c>
    </row>
    <row r="1148" customHeight="1" spans="1:15">
      <c r="A1148" s="1" t="str">
        <f>IF('🔧 XY LANH'!A104="","",'🔧 XY LANH'!A104)</f>
        <v>HH081285</v>
      </c>
      <c r="B1148" s="1" t="str">
        <f>IF('🔧 XY LANH'!A104="","",'🔧 XY LANH'!S104)</f>
        <v>Xy lanh Isuzu 4HF1 (8-97144-174-0)  - IZ IKAZU</v>
      </c>
      <c r="C1148" s="1" t="str">
        <f>IF('🔧 XY LANH'!A104="","","Xy lanh")</f>
        <v>Xy lanh</v>
      </c>
      <c r="D1148" s="1" t="str">
        <f>IF('🔧 XY LANH'!A104="","",'🔧 XY LANH'!L104)</f>
        <v>Cái</v>
      </c>
      <c r="E1148" s="13">
        <f>IF('🔧 XY LANH'!A104="","",'🔧 XY LANH'!M104)</f>
        <v>0</v>
      </c>
      <c r="F1148" s="13">
        <f>IF('🔧 XY LANH'!A104="","",'🔧 XY LANH'!N104)</f>
        <v>930000</v>
      </c>
      <c r="G1148" s="13">
        <f>IF('🔧 XY LANH'!A104="","",'🔧 XY LANH'!O104)</f>
        <v>980000</v>
      </c>
      <c r="H1148" s="13">
        <f>IF('🔧 XY LANH'!A104="","",'🔧 XY LANH'!P104)</f>
        <v>1050000</v>
      </c>
      <c r="I1148" s="13">
        <f>IF('🔧 XY LANH'!A104="","",'🔧 XY LANH'!Q104)</f>
        <v>0</v>
      </c>
      <c r="J1148" s="1">
        <f>IF('🔧 XY LANH'!A104="","",'🔧 XY LANH'!K104)</f>
        <v>112</v>
      </c>
      <c r="L1148" s="1">
        <f>N(L1147)+IF(AND('🔎 TRA CỨU NHANH'!$C$2&lt;&gt;"",OR(ISNUMBER(SEARCH('🔎 TRA CỨU NHANH'!$C$2,$A1148)),ISNUMBER(SEARCH('🔎 TRA CỨU NHANH'!$C$2,$B1148)))),1,0)</f>
        <v>0</v>
      </c>
      <c r="M1148" s="1" t="str">
        <f t="shared" si="34"/>
        <v/>
      </c>
      <c r="N1148" s="1">
        <f>N(N1147)+IF(AND('💰 BÁO GIÁ'!$C$27&lt;&gt;"",OR(ISNUMBER(SEARCH('💰 BÁO GIÁ'!$C$27,$A1148)),ISNUMBER(SEARCH('💰 BÁO GIÁ'!$C$27,$B1148)))),1,0)</f>
        <v>0</v>
      </c>
      <c r="O1148" s="1" t="str">
        <f t="shared" si="35"/>
        <v/>
      </c>
    </row>
    <row r="1149" customHeight="1" spans="1:15">
      <c r="A1149" s="1" t="str">
        <f>IF('🔧 XY LANH'!A105="","",'🔧 XY LANH'!A105)</f>
        <v>HH071140</v>
      </c>
      <c r="B1149" s="1" t="str">
        <f>IF('🔧 XY LANH'!A105="","",'🔧 XY LANH'!S105)</f>
        <v>Xy lanh 4HG1 - NSP</v>
      </c>
      <c r="C1149" s="1" t="str">
        <f>IF('🔧 XY LANH'!A105="","","Xy lanh")</f>
        <v>Xy lanh</v>
      </c>
      <c r="D1149" s="1" t="str">
        <f>IF('🔧 XY LANH'!A105="","",'🔧 XY LANH'!L105)</f>
        <v>Cái</v>
      </c>
      <c r="E1149" s="13">
        <f>IF('🔧 XY LANH'!A105="","",'🔧 XY LANH'!M105)</f>
        <v>0</v>
      </c>
      <c r="F1149" s="13">
        <f>IF('🔧 XY LANH'!A105="","",'🔧 XY LANH'!N105)</f>
        <v>0</v>
      </c>
      <c r="G1149" s="13">
        <f>IF('🔧 XY LANH'!A105="","",'🔧 XY LANH'!O105)</f>
        <v>1600000</v>
      </c>
      <c r="H1149" s="13">
        <f>IF('🔧 XY LANH'!A105="","",'🔧 XY LANH'!P105)</f>
        <v>1800000</v>
      </c>
      <c r="I1149" s="13">
        <f>IF('🔧 XY LANH'!A105="","",'🔧 XY LANH'!Q105)</f>
        <v>0</v>
      </c>
      <c r="J1149" s="1">
        <f>IF('🔧 XY LANH'!A105="","",'🔧 XY LANH'!K105)</f>
        <v>115</v>
      </c>
      <c r="L1149" s="1">
        <f>N(L1148)+IF(AND('🔎 TRA CỨU NHANH'!$C$2&lt;&gt;"",OR(ISNUMBER(SEARCH('🔎 TRA CỨU NHANH'!$C$2,$A1149)),ISNUMBER(SEARCH('🔎 TRA CỨU NHANH'!$C$2,$B1149)))),1,0)</f>
        <v>0</v>
      </c>
      <c r="M1149" s="1" t="str">
        <f t="shared" si="34"/>
        <v/>
      </c>
      <c r="N1149" s="1">
        <f>N(N1148)+IF(AND('💰 BÁO GIÁ'!$C$27&lt;&gt;"",OR(ISNUMBER(SEARCH('💰 BÁO GIÁ'!$C$27,$A1149)),ISNUMBER(SEARCH('💰 BÁO GIÁ'!$C$27,$B1149)))),1,0)</f>
        <v>0</v>
      </c>
      <c r="O1149" s="1" t="str">
        <f t="shared" si="35"/>
        <v/>
      </c>
    </row>
    <row r="1150" customHeight="1" spans="1:15">
      <c r="A1150" s="1" t="str">
        <f>IF('🔧 XY LANH'!A106="","",'🔧 XY LANH'!A106)</f>
        <v>HH00898</v>
      </c>
      <c r="B1150" s="1" t="str">
        <f>IF('🔧 XY LANH'!A106="","",'🔧 XY LANH'!S106)</f>
        <v>Xy lanh 4HG1 (8-98014-049-0/ 8-97351-558-0) - IZUMI</v>
      </c>
      <c r="C1150" s="1" t="str">
        <f>IF('🔧 XY LANH'!A106="","","Xy lanh")</f>
        <v>Xy lanh</v>
      </c>
      <c r="D1150" s="1" t="str">
        <f>IF('🔧 XY LANH'!A106="","",'🔧 XY LANH'!L106)</f>
        <v>Cái</v>
      </c>
      <c r="E1150" s="13">
        <f>IF('🔧 XY LANH'!A106="","",'🔧 XY LANH'!M106)</f>
        <v>0</v>
      </c>
      <c r="F1150" s="13">
        <f>IF('🔧 XY LANH'!A106="","",'🔧 XY LANH'!N106)</f>
        <v>0</v>
      </c>
      <c r="G1150" s="13">
        <f>IF('🔧 XY LANH'!A106="","",'🔧 XY LANH'!O106)</f>
        <v>0</v>
      </c>
      <c r="H1150" s="13">
        <f>IF('🔧 XY LANH'!A106="","",'🔧 XY LANH'!P106)</f>
        <v>0</v>
      </c>
      <c r="I1150" s="13">
        <f>IF('🔧 XY LANH'!A106="","",'🔧 XY LANH'!Q106)</f>
        <v>0</v>
      </c>
      <c r="J1150" s="1">
        <f>IF('🔧 XY LANH'!A106="","",'🔧 XY LANH'!K106)</f>
        <v>115</v>
      </c>
      <c r="L1150" s="1">
        <f>N(L1149)+IF(AND('🔎 TRA CỨU NHANH'!$C$2&lt;&gt;"",OR(ISNUMBER(SEARCH('🔎 TRA CỨU NHANH'!$C$2,$A1150)),ISNUMBER(SEARCH('🔎 TRA CỨU NHANH'!$C$2,$B1150)))),1,0)</f>
        <v>0</v>
      </c>
      <c r="M1150" s="1" t="str">
        <f t="shared" si="34"/>
        <v/>
      </c>
      <c r="N1150" s="1">
        <f>N(N1149)+IF(AND('💰 BÁO GIÁ'!$C$27&lt;&gt;"",OR(ISNUMBER(SEARCH('💰 BÁO GIÁ'!$C$27,$A1150)),ISNUMBER(SEARCH('💰 BÁO GIÁ'!$C$27,$B1150)))),1,0)</f>
        <v>0</v>
      </c>
      <c r="O1150" s="1" t="str">
        <f t="shared" si="35"/>
        <v/>
      </c>
    </row>
    <row r="1151" customHeight="1" spans="1:15">
      <c r="A1151" s="1" t="str">
        <f>IF('🔧 XY LANH'!A107="","",'🔧 XY LANH'!A107)</f>
        <v>HH072681</v>
      </c>
      <c r="B1151" s="1" t="str">
        <f>IF('🔧 XY LANH'!A107="","",'🔧 XY LANH'!S107)</f>
        <v>Xy lanh 4HG1 (N 8-97351-558-0) S/F bán hoàn thiện - NSP</v>
      </c>
      <c r="C1151" s="1" t="str">
        <f>IF('🔧 XY LANH'!A107="","","Xy lanh")</f>
        <v>Xy lanh</v>
      </c>
      <c r="D1151" s="1" t="str">
        <f>IF('🔧 XY LANH'!A107="","",'🔧 XY LANH'!L107)</f>
        <v>Cái</v>
      </c>
      <c r="E1151" s="13">
        <f>IF('🔧 XY LANH'!A107="","",'🔧 XY LANH'!M107)</f>
        <v>0</v>
      </c>
      <c r="F1151" s="13">
        <f>IF('🔧 XY LANH'!A107="","",'🔧 XY LANH'!N107)</f>
        <v>0</v>
      </c>
      <c r="G1151" s="13">
        <f>IF('🔧 XY LANH'!A107="","",'🔧 XY LANH'!O107)</f>
        <v>0</v>
      </c>
      <c r="H1151" s="13">
        <f>IF('🔧 XY LANH'!A107="","",'🔧 XY LANH'!P107)</f>
        <v>200000</v>
      </c>
      <c r="I1151" s="13">
        <f>IF('🔧 XY LANH'!A107="","",'🔧 XY LANH'!Q107)</f>
        <v>0</v>
      </c>
      <c r="J1151" s="1">
        <f>IF('🔧 XY LANH'!A107="","",'🔧 XY LANH'!K107)</f>
        <v>115</v>
      </c>
      <c r="L1151" s="1">
        <f>N(L1150)+IF(AND('🔎 TRA CỨU NHANH'!$C$2&lt;&gt;"",OR(ISNUMBER(SEARCH('🔎 TRA CỨU NHANH'!$C$2,$A1151)),ISNUMBER(SEARCH('🔎 TRA CỨU NHANH'!$C$2,$B1151)))),1,0)</f>
        <v>0</v>
      </c>
      <c r="M1151" s="1" t="str">
        <f t="shared" si="34"/>
        <v/>
      </c>
      <c r="N1151" s="1">
        <f>N(N1150)+IF(AND('💰 BÁO GIÁ'!$C$27&lt;&gt;"",OR(ISNUMBER(SEARCH('💰 BÁO GIÁ'!$C$27,$A1151)),ISNUMBER(SEARCH('💰 BÁO GIÁ'!$C$27,$B1151)))),1,0)</f>
        <v>0</v>
      </c>
      <c r="O1151" s="1" t="str">
        <f t="shared" si="35"/>
        <v/>
      </c>
    </row>
    <row r="1152" customHeight="1" spans="1:15">
      <c r="A1152" s="1" t="str">
        <f>IF('🔧 XY LANH'!A108="","",'🔧 XY LANH'!A108)</f>
        <v>HH082936</v>
      </c>
      <c r="B1152" s="1" t="str">
        <f>IF('🔧 XY LANH'!A108="","",'🔧 XY LANH'!S108)</f>
        <v>Xy lanh 4HG1 S/F bán hoàn thiện (lưng +0.07/0.09) - IZUMI-IKAZU</v>
      </c>
      <c r="C1152" s="1" t="str">
        <f>IF('🔧 XY LANH'!A108="","","Xy lanh")</f>
        <v>Xy lanh</v>
      </c>
      <c r="D1152" s="1" t="str">
        <f>IF('🔧 XY LANH'!A108="","",'🔧 XY LANH'!L108)</f>
        <v>Cái</v>
      </c>
      <c r="E1152" s="13">
        <f>IF('🔧 XY LANH'!A108="","",'🔧 XY LANH'!M108)</f>
        <v>0</v>
      </c>
      <c r="F1152" s="13">
        <f>IF('🔧 XY LANH'!A108="","",'🔧 XY LANH'!N108)</f>
        <v>210000</v>
      </c>
      <c r="G1152" s="13">
        <f>IF('🔧 XY LANH'!A108="","",'🔧 XY LANH'!O108)</f>
        <v>230000</v>
      </c>
      <c r="H1152" s="13">
        <f>IF('🔧 XY LANH'!A108="","",'🔧 XY LANH'!P108)</f>
        <v>250000</v>
      </c>
      <c r="I1152" s="13">
        <f>IF('🔧 XY LANH'!A108="","",'🔧 XY LANH'!Q108)</f>
        <v>0</v>
      </c>
      <c r="J1152" s="1">
        <f>IF('🔧 XY LANH'!A108="","",'🔧 XY LANH'!K108)</f>
        <v>115</v>
      </c>
      <c r="L1152" s="1">
        <f>N(L1151)+IF(AND('🔎 TRA CỨU NHANH'!$C$2&lt;&gt;"",OR(ISNUMBER(SEARCH('🔎 TRA CỨU NHANH'!$C$2,$A1152)),ISNUMBER(SEARCH('🔎 TRA CỨU NHANH'!$C$2,$B1152)))),1,0)</f>
        <v>0</v>
      </c>
      <c r="M1152" s="1" t="str">
        <f t="shared" si="34"/>
        <v/>
      </c>
      <c r="N1152" s="1">
        <f>N(N1151)+IF(AND('💰 BÁO GIÁ'!$C$27&lt;&gt;"",OR(ISNUMBER(SEARCH('💰 BÁO GIÁ'!$C$27,$A1152)),ISNUMBER(SEARCH('💰 BÁO GIÁ'!$C$27,$B1152)))),1,0)</f>
        <v>0</v>
      </c>
      <c r="O1152" s="1" t="str">
        <f t="shared" si="35"/>
        <v/>
      </c>
    </row>
    <row r="1153" customHeight="1" spans="1:15">
      <c r="A1153" s="1" t="str">
        <f>IF('🔧 XY LANH'!A109="","",'🔧 XY LANH'!A109)</f>
        <v>HH081286</v>
      </c>
      <c r="B1153" s="1" t="str">
        <f>IF('🔧 XY LANH'!A109="","",'🔧 XY LANH'!S109)</f>
        <v>Xy lanh Isuzu 4HG1 (8-97351-558-0) - IZ IKAZU</v>
      </c>
      <c r="C1153" s="1" t="str">
        <f>IF('🔧 XY LANH'!A109="","","Xy lanh")</f>
        <v>Xy lanh</v>
      </c>
      <c r="D1153" s="1" t="str">
        <f>IF('🔧 XY LANH'!A109="","",'🔧 XY LANH'!L109)</f>
        <v>Cái</v>
      </c>
      <c r="E1153" s="13">
        <f>IF('🔧 XY LANH'!A109="","",'🔧 XY LANH'!M109)</f>
        <v>0</v>
      </c>
      <c r="F1153" s="13">
        <f>IF('🔧 XY LANH'!A109="","",'🔧 XY LANH'!N109)</f>
        <v>950000</v>
      </c>
      <c r="G1153" s="13">
        <f>IF('🔧 XY LANH'!A109="","",'🔧 XY LANH'!O109)</f>
        <v>1050000</v>
      </c>
      <c r="H1153" s="13">
        <f>IF('🔧 XY LANH'!A109="","",'🔧 XY LANH'!P109)</f>
        <v>1150000</v>
      </c>
      <c r="I1153" s="13">
        <f>IF('🔧 XY LANH'!A109="","",'🔧 XY LANH'!Q109)</f>
        <v>0</v>
      </c>
      <c r="J1153" s="1">
        <f>IF('🔧 XY LANH'!A109="","",'🔧 XY LANH'!K109)</f>
        <v>115</v>
      </c>
      <c r="L1153" s="1">
        <f>N(L1152)+IF(AND('🔎 TRA CỨU NHANH'!$C$2&lt;&gt;"",OR(ISNUMBER(SEARCH('🔎 TRA CỨU NHANH'!$C$2,$A1153)),ISNUMBER(SEARCH('🔎 TRA CỨU NHANH'!$C$2,$B1153)))),1,0)</f>
        <v>0</v>
      </c>
      <c r="M1153" s="1" t="str">
        <f t="shared" si="34"/>
        <v/>
      </c>
      <c r="N1153" s="1">
        <f>N(N1152)+IF(AND('💰 BÁO GIÁ'!$C$27&lt;&gt;"",OR(ISNUMBER(SEARCH('💰 BÁO GIÁ'!$C$27,$A1153)),ISNUMBER(SEARCH('💰 BÁO GIÁ'!$C$27,$B1153)))),1,0)</f>
        <v>0</v>
      </c>
      <c r="O1153" s="1" t="str">
        <f t="shared" si="35"/>
        <v/>
      </c>
    </row>
    <row r="1154" customHeight="1" spans="1:15">
      <c r="A1154" s="1" t="str">
        <f>IF('🔧 XY LANH'!A110="","",'🔧 XY LANH'!A110)</f>
        <v>HH071012</v>
      </c>
      <c r="B1154" s="1" t="str">
        <f>IF('🔧 XY LANH'!A110="","",'🔧 XY LANH'!S110)</f>
        <v>Xy lanh 4HL1 F/F - IZUMI</v>
      </c>
      <c r="C1154" s="1" t="str">
        <f>IF('🔧 XY LANH'!A110="","","Xy lanh")</f>
        <v>Xy lanh</v>
      </c>
      <c r="D1154" s="1" t="str">
        <f>IF('🔧 XY LANH'!A110="","",'🔧 XY LANH'!L110)</f>
        <v>Cái</v>
      </c>
      <c r="E1154" s="13">
        <f>IF('🔧 XY LANH'!A110="","",'🔧 XY LANH'!M110)</f>
        <v>0</v>
      </c>
      <c r="F1154" s="13">
        <f>IF('🔧 XY LANH'!A110="","",'🔧 XY LANH'!N110)</f>
        <v>850000</v>
      </c>
      <c r="G1154" s="13">
        <f>IF('🔧 XY LANH'!A110="","",'🔧 XY LANH'!O110)</f>
        <v>900000</v>
      </c>
      <c r="H1154" s="13">
        <f>IF('🔧 XY LANH'!A110="","",'🔧 XY LANH'!P110)</f>
        <v>1000000</v>
      </c>
      <c r="I1154" s="13">
        <f>IF('🔧 XY LANH'!A110="","",'🔧 XY LANH'!Q110)</f>
        <v>0</v>
      </c>
      <c r="J1154" s="1">
        <f>IF('🔧 XY LANH'!A110="","",'🔧 XY LANH'!K110)</f>
        <v>115</v>
      </c>
      <c r="L1154" s="1">
        <f>N(L1153)+IF(AND('🔎 TRA CỨU NHANH'!$C$2&lt;&gt;"",OR(ISNUMBER(SEARCH('🔎 TRA CỨU NHANH'!$C$2,$A1154)),ISNUMBER(SEARCH('🔎 TRA CỨU NHANH'!$C$2,$B1154)))),1,0)</f>
        <v>0</v>
      </c>
      <c r="M1154" s="1" t="str">
        <f t="shared" ref="M1154:M1217" si="36">IF(L1154&gt;N(L1153),L1154,"")</f>
        <v/>
      </c>
      <c r="N1154" s="1">
        <f>N(N1153)+IF(AND('💰 BÁO GIÁ'!$C$27&lt;&gt;"",OR(ISNUMBER(SEARCH('💰 BÁO GIÁ'!$C$27,$A1154)),ISNUMBER(SEARCH('💰 BÁO GIÁ'!$C$27,$B1154)))),1,0)</f>
        <v>0</v>
      </c>
      <c r="O1154" s="1" t="str">
        <f t="shared" ref="O1154:O1217" si="37">IF(N1154&gt;N(N1153),N1154,"")</f>
        <v/>
      </c>
    </row>
    <row r="1155" customHeight="1" spans="1:15">
      <c r="A1155" s="1" t="str">
        <f>IF('🔧 XY LANH'!A111="","",'🔧 XY LANH'!A111)</f>
        <v>HH071462</v>
      </c>
      <c r="B1155" s="1" t="str">
        <f>IF('🔧 XY LANH'!A111="","",'🔧 XY LANH'!S111)</f>
        <v>Xy lanh 6HH1/ 6HK1/4HK1/4HH1 - NPR</v>
      </c>
      <c r="C1155" s="1" t="str">
        <f>IF('🔧 XY LANH'!A111="","","Xy lanh")</f>
        <v>Xy lanh</v>
      </c>
      <c r="D1155" s="1" t="str">
        <f>IF('🔧 XY LANH'!A111="","",'🔧 XY LANH'!L111)</f>
        <v>Cái</v>
      </c>
      <c r="E1155" s="13">
        <f>IF('🔧 XY LANH'!A111="","",'🔧 XY LANH'!M111)</f>
        <v>0</v>
      </c>
      <c r="F1155" s="13">
        <f>IF('🔧 XY LANH'!A111="","",'🔧 XY LANH'!N111)</f>
        <v>0</v>
      </c>
      <c r="G1155" s="13">
        <f>IF('🔧 XY LANH'!A111="","",'🔧 XY LANH'!O111)</f>
        <v>0</v>
      </c>
      <c r="H1155" s="13">
        <f>IF('🔧 XY LANH'!A111="","",'🔧 XY LANH'!P111)</f>
        <v>0</v>
      </c>
      <c r="I1155" s="13">
        <f>IF('🔧 XY LANH'!A111="","",'🔧 XY LANH'!Q111)</f>
        <v>0</v>
      </c>
      <c r="J1155" s="1">
        <f>IF('🔧 XY LANH'!A111="","",'🔧 XY LANH'!K111)</f>
        <v>115</v>
      </c>
      <c r="L1155" s="1">
        <f>N(L1154)+IF(AND('🔎 TRA CỨU NHANH'!$C$2&lt;&gt;"",OR(ISNUMBER(SEARCH('🔎 TRA CỨU NHANH'!$C$2,$A1155)),ISNUMBER(SEARCH('🔎 TRA CỨU NHANH'!$C$2,$B1155)))),1,0)</f>
        <v>0</v>
      </c>
      <c r="M1155" s="1" t="str">
        <f t="shared" si="36"/>
        <v/>
      </c>
      <c r="N1155" s="1">
        <f>N(N1154)+IF(AND('💰 BÁO GIÁ'!$C$27&lt;&gt;"",OR(ISNUMBER(SEARCH('💰 BÁO GIÁ'!$C$27,$A1155)),ISNUMBER(SEARCH('💰 BÁO GIÁ'!$C$27,$B1155)))),1,0)</f>
        <v>0</v>
      </c>
      <c r="O1155" s="1" t="str">
        <f t="shared" si="37"/>
        <v/>
      </c>
    </row>
    <row r="1156" customHeight="1" spans="1:15">
      <c r="A1156" s="1" t="str">
        <f>IF('🔧 XY LANH'!A112="","",'🔧 XY LANH'!A112)</f>
        <v>HH00402</v>
      </c>
      <c r="B1156" s="1" t="str">
        <f>IF('🔧 XY LANH'!A112="","",'🔧 XY LANH'!S112)</f>
        <v>Xy lanh 6HH1/ 6HK1/4HK1/4HH1 (8-94391-602-0) - IZUMI</v>
      </c>
      <c r="C1156" s="1" t="str">
        <f>IF('🔧 XY LANH'!A112="","","Xy lanh")</f>
        <v>Xy lanh</v>
      </c>
      <c r="D1156" s="1" t="str">
        <f>IF('🔧 XY LANH'!A112="","",'🔧 XY LANH'!L112)</f>
        <v>Cái</v>
      </c>
      <c r="E1156" s="13">
        <f>IF('🔧 XY LANH'!A112="","",'🔧 XY LANH'!M112)</f>
        <v>0</v>
      </c>
      <c r="F1156" s="13">
        <f>IF('🔧 XY LANH'!A112="","",'🔧 XY LANH'!N112)</f>
        <v>0</v>
      </c>
      <c r="G1156" s="13">
        <f>IF('🔧 XY LANH'!A112="","",'🔧 XY LANH'!O112)</f>
        <v>0</v>
      </c>
      <c r="H1156" s="13">
        <f>IF('🔧 XY LANH'!A112="","",'🔧 XY LANH'!P112)</f>
        <v>0</v>
      </c>
      <c r="I1156" s="13">
        <f>IF('🔧 XY LANH'!A112="","",'🔧 XY LANH'!Q112)</f>
        <v>0</v>
      </c>
      <c r="J1156" s="1">
        <f>IF('🔧 XY LANH'!A112="","",'🔧 XY LANH'!K112)</f>
        <v>115</v>
      </c>
      <c r="L1156" s="1">
        <f>N(L1155)+IF(AND('🔎 TRA CỨU NHANH'!$C$2&lt;&gt;"",OR(ISNUMBER(SEARCH('🔎 TRA CỨU NHANH'!$C$2,$A1156)),ISNUMBER(SEARCH('🔎 TRA CỨU NHANH'!$C$2,$B1156)))),1,0)</f>
        <v>0</v>
      </c>
      <c r="M1156" s="1" t="str">
        <f t="shared" si="36"/>
        <v/>
      </c>
      <c r="N1156" s="1">
        <f>N(N1155)+IF(AND('💰 BÁO GIÁ'!$C$27&lt;&gt;"",OR(ISNUMBER(SEARCH('💰 BÁO GIÁ'!$C$27,$A1156)),ISNUMBER(SEARCH('💰 BÁO GIÁ'!$C$27,$B1156)))),1,0)</f>
        <v>0</v>
      </c>
      <c r="O1156" s="1" t="str">
        <f t="shared" si="37"/>
        <v/>
      </c>
    </row>
    <row r="1157" customHeight="1" spans="1:15">
      <c r="A1157" s="1" t="str">
        <f>IF('🔧 XY LANH'!A113="","",'🔧 XY LANH'!A113)</f>
        <v>HH072680</v>
      </c>
      <c r="B1157" s="1" t="str">
        <f>IF('🔧 XY LANH'!A113="","",'🔧 XY LANH'!S113)</f>
        <v>Xy lanh 6HH1/ 6HK1/4HK1/4HH1 (N 8-94393-273-1) S/F bán hoàn thiện- NSP</v>
      </c>
      <c r="C1157" s="1" t="str">
        <f>IF('🔧 XY LANH'!A113="","","Xy lanh")</f>
        <v>Xy lanh</v>
      </c>
      <c r="D1157" s="1" t="str">
        <f>IF('🔧 XY LANH'!A113="","",'🔧 XY LANH'!L113)</f>
        <v>Cái</v>
      </c>
      <c r="E1157" s="13">
        <f>IF('🔧 XY LANH'!A113="","",'🔧 XY LANH'!M113)</f>
        <v>0</v>
      </c>
      <c r="F1157" s="13">
        <f>IF('🔧 XY LANH'!A113="","",'🔧 XY LANH'!N113)</f>
        <v>0</v>
      </c>
      <c r="G1157" s="13">
        <f>IF('🔧 XY LANH'!A113="","",'🔧 XY LANH'!O113)</f>
        <v>0</v>
      </c>
      <c r="H1157" s="13">
        <f>IF('🔧 XY LANH'!A113="","",'🔧 XY LANH'!P113)</f>
        <v>250000</v>
      </c>
      <c r="I1157" s="13">
        <f>IF('🔧 XY LANH'!A113="","",'🔧 XY LANH'!Q113)</f>
        <v>0</v>
      </c>
      <c r="J1157" s="1">
        <f>IF('🔧 XY LANH'!A113="","",'🔧 XY LANH'!K113)</f>
        <v>115</v>
      </c>
      <c r="L1157" s="1">
        <f>N(L1156)+IF(AND('🔎 TRA CỨU NHANH'!$C$2&lt;&gt;"",OR(ISNUMBER(SEARCH('🔎 TRA CỨU NHANH'!$C$2,$A1157)),ISNUMBER(SEARCH('🔎 TRA CỨU NHANH'!$C$2,$B1157)))),1,0)</f>
        <v>0</v>
      </c>
      <c r="M1157" s="1" t="str">
        <f t="shared" si="36"/>
        <v/>
      </c>
      <c r="N1157" s="1">
        <f>N(N1156)+IF(AND('💰 BÁO GIÁ'!$C$27&lt;&gt;"",OR(ISNUMBER(SEARCH('💰 BÁO GIÁ'!$C$27,$A1157)),ISNUMBER(SEARCH('💰 BÁO GIÁ'!$C$27,$B1157)))),1,0)</f>
        <v>0</v>
      </c>
      <c r="O1157" s="1" t="str">
        <f t="shared" si="37"/>
        <v/>
      </c>
    </row>
    <row r="1158" customHeight="1" spans="1:15">
      <c r="A1158" s="1" t="str">
        <f>IF('🔧 XY LANH'!A114="","",'🔧 XY LANH'!A114)</f>
        <v>HH082935</v>
      </c>
      <c r="B1158" s="1" t="str">
        <f>IF('🔧 XY LANH'!A114="","",'🔧 XY LANH'!S114)</f>
        <v>Xy lanh 6HH1/ 6HK1/4HK1/4HH1 S/F bán hoàn thiện (lưng +0.07/0.09) - IZUMI-IKAZU</v>
      </c>
      <c r="C1158" s="1" t="str">
        <f>IF('🔧 XY LANH'!A114="","","Xy lanh")</f>
        <v>Xy lanh</v>
      </c>
      <c r="D1158" s="1" t="str">
        <f>IF('🔧 XY LANH'!A114="","",'🔧 XY LANH'!L114)</f>
        <v>Cái</v>
      </c>
      <c r="E1158" s="13">
        <f>IF('🔧 XY LANH'!A114="","",'🔧 XY LANH'!M114)</f>
        <v>0</v>
      </c>
      <c r="F1158" s="13">
        <f>IF('🔧 XY LANH'!A114="","",'🔧 XY LANH'!N114)</f>
        <v>230000</v>
      </c>
      <c r="G1158" s="13">
        <f>IF('🔧 XY LANH'!A114="","",'🔧 XY LANH'!O114)</f>
        <v>250000</v>
      </c>
      <c r="H1158" s="13">
        <f>IF('🔧 XY LANH'!A114="","",'🔧 XY LANH'!P114)</f>
        <v>270000</v>
      </c>
      <c r="I1158" s="13">
        <f>IF('🔧 XY LANH'!A114="","",'🔧 XY LANH'!Q114)</f>
        <v>0</v>
      </c>
      <c r="J1158" s="1">
        <f>IF('🔧 XY LANH'!A114="","",'🔧 XY LANH'!K114)</f>
        <v>115</v>
      </c>
      <c r="L1158" s="1">
        <f>N(L1157)+IF(AND('🔎 TRA CỨU NHANH'!$C$2&lt;&gt;"",OR(ISNUMBER(SEARCH('🔎 TRA CỨU NHANH'!$C$2,$A1158)),ISNUMBER(SEARCH('🔎 TRA CỨU NHANH'!$C$2,$B1158)))),1,0)</f>
        <v>0</v>
      </c>
      <c r="M1158" s="1" t="str">
        <f t="shared" si="36"/>
        <v/>
      </c>
      <c r="N1158" s="1">
        <f>N(N1157)+IF(AND('💰 BÁO GIÁ'!$C$27&lt;&gt;"",OR(ISNUMBER(SEARCH('💰 BÁO GIÁ'!$C$27,$A1158)),ISNUMBER(SEARCH('💰 BÁO GIÁ'!$C$27,$B1158)))),1,0)</f>
        <v>0</v>
      </c>
      <c r="O1158" s="1" t="str">
        <f t="shared" si="37"/>
        <v/>
      </c>
    </row>
    <row r="1159" customHeight="1" spans="1:15">
      <c r="A1159" s="1" t="str">
        <f>IF('🔧 XY LANH'!A115="","",'🔧 XY LANH'!A115)</f>
        <v>HH075735</v>
      </c>
      <c r="B1159" s="1" t="str">
        <f>IF('🔧 XY LANH'!A115="","",'🔧 XY LANH'!S115)</f>
        <v>Xy lanh 6HK1/4HK1/ 8-94391603 - MAHLE</v>
      </c>
      <c r="C1159" s="1" t="str">
        <f>IF('🔧 XY LANH'!A115="","","Xy lanh")</f>
        <v>Xy lanh</v>
      </c>
      <c r="D1159" s="1" t="str">
        <f>IF('🔧 XY LANH'!A115="","",'🔧 XY LANH'!L115)</f>
        <v>Cái</v>
      </c>
      <c r="E1159" s="13">
        <f>IF('🔧 XY LANH'!A115="","",'🔧 XY LANH'!M115)</f>
        <v>0</v>
      </c>
      <c r="F1159" s="13">
        <f>IF('🔧 XY LANH'!A115="","",'🔧 XY LANH'!N115)</f>
        <v>3000000</v>
      </c>
      <c r="G1159" s="13">
        <f>IF('🔧 XY LANH'!A115="","",'🔧 XY LANH'!O115)</f>
        <v>3200000</v>
      </c>
      <c r="H1159" s="13">
        <f>IF('🔧 XY LANH'!A115="","",'🔧 XY LANH'!P115)</f>
        <v>3400000</v>
      </c>
      <c r="I1159" s="13">
        <f>IF('🔧 XY LANH'!A115="","",'🔧 XY LANH'!Q115)</f>
        <v>0</v>
      </c>
      <c r="J1159" s="1">
        <f>IF('🔧 XY LANH'!A115="","",'🔧 XY LANH'!K115)</f>
        <v>115</v>
      </c>
      <c r="L1159" s="1">
        <f>N(L1158)+IF(AND('🔎 TRA CỨU NHANH'!$C$2&lt;&gt;"",OR(ISNUMBER(SEARCH('🔎 TRA CỨU NHANH'!$C$2,$A1159)),ISNUMBER(SEARCH('🔎 TRA CỨU NHANH'!$C$2,$B1159)))),1,0)</f>
        <v>0</v>
      </c>
      <c r="M1159" s="1" t="str">
        <f t="shared" si="36"/>
        <v/>
      </c>
      <c r="N1159" s="1">
        <f>N(N1158)+IF(AND('💰 BÁO GIÁ'!$C$27&lt;&gt;"",OR(ISNUMBER(SEARCH('💰 BÁO GIÁ'!$C$27,$A1159)),ISNUMBER(SEARCH('💰 BÁO GIÁ'!$C$27,$B1159)))),1,0)</f>
        <v>0</v>
      </c>
      <c r="O1159" s="1" t="str">
        <f t="shared" si="37"/>
        <v/>
      </c>
    </row>
    <row r="1160" customHeight="1" spans="1:15">
      <c r="A1160" s="1" t="str">
        <f>IF('🔧 XY LANH'!A116="","",'🔧 XY LANH'!A116)</f>
        <v>HH079767</v>
      </c>
      <c r="B1160" s="1" t="str">
        <f>IF('🔧 XY LANH'!A116="","",'🔧 XY LANH'!S116)</f>
        <v>Xy lanh Isuzu 6HK1/ 4HK1/ 6HH1/ 4HH1 (8-94391-602-0) - IZ IKAZU</v>
      </c>
      <c r="C1160" s="1" t="str">
        <f>IF('🔧 XY LANH'!A116="","","Xy lanh")</f>
        <v>Xy lanh</v>
      </c>
      <c r="D1160" s="1" t="str">
        <f>IF('🔧 XY LANH'!A116="","",'🔧 XY LANH'!L116)</f>
        <v>Cái</v>
      </c>
      <c r="E1160" s="13">
        <f>IF('🔧 XY LANH'!A116="","",'🔧 XY LANH'!M116)</f>
        <v>0</v>
      </c>
      <c r="F1160" s="13">
        <f>IF('🔧 XY LANH'!A116="","",'🔧 XY LANH'!N116)</f>
        <v>1520000</v>
      </c>
      <c r="G1160" s="13">
        <f>IF('🔧 XY LANH'!A116="","",'🔧 XY LANH'!O116)</f>
        <v>1620000</v>
      </c>
      <c r="H1160" s="13">
        <f>IF('🔧 XY LANH'!A116="","",'🔧 XY LANH'!P116)</f>
        <v>1750000</v>
      </c>
      <c r="I1160" s="13">
        <f>IF('🔧 XY LANH'!A116="","",'🔧 XY LANH'!Q116)</f>
        <v>0</v>
      </c>
      <c r="J1160" s="1">
        <f>IF('🔧 XY LANH'!A116="","",'🔧 XY LANH'!K116)</f>
        <v>115</v>
      </c>
      <c r="L1160" s="1">
        <f>N(L1159)+IF(AND('🔎 TRA CỨU NHANH'!$C$2&lt;&gt;"",OR(ISNUMBER(SEARCH('🔎 TRA CỨU NHANH'!$C$2,$A1160)),ISNUMBER(SEARCH('🔎 TRA CỨU NHANH'!$C$2,$B1160)))),1,0)</f>
        <v>0</v>
      </c>
      <c r="M1160" s="1" t="str">
        <f t="shared" si="36"/>
        <v/>
      </c>
      <c r="N1160" s="1">
        <f>N(N1159)+IF(AND('💰 BÁO GIÁ'!$C$27&lt;&gt;"",OR(ISNUMBER(SEARCH('💰 BÁO GIÁ'!$C$27,$A1160)),ISNUMBER(SEARCH('💰 BÁO GIÁ'!$C$27,$B1160)))),1,0)</f>
        <v>0</v>
      </c>
      <c r="O1160" s="1" t="str">
        <f t="shared" si="37"/>
        <v/>
      </c>
    </row>
    <row r="1161" customHeight="1" spans="1:15">
      <c r="A1161" s="1" t="str">
        <f>IF('🔧 XY LANH'!A117="","",'🔧 XY LANH'!A117)</f>
        <v>HH084161</v>
      </c>
      <c r="B1161" s="1" t="str">
        <f>IF('🔧 XY LANH'!A117="","",'🔧 XY LANH'!S117)</f>
        <v>Xy lanh Isuzu 6HK1/ 6HH1/ 4HK1/ 4HH1 - HENWEIT, L-IS048-00</v>
      </c>
      <c r="C1161" s="1" t="str">
        <f>IF('🔧 XY LANH'!A117="","","Xy lanh")</f>
        <v>Xy lanh</v>
      </c>
      <c r="D1161" s="1" t="str">
        <f>IF('🔧 XY LANH'!A117="","",'🔧 XY LANH'!L117)</f>
        <v>Cái</v>
      </c>
      <c r="E1161" s="13">
        <f>IF('🔧 XY LANH'!A117="","",'🔧 XY LANH'!M117)</f>
        <v>0</v>
      </c>
      <c r="F1161" s="13">
        <f>IF('🔧 XY LANH'!A117="","",'🔧 XY LANH'!N117)</f>
        <v>1880000</v>
      </c>
      <c r="G1161" s="13">
        <f>IF('🔧 XY LANH'!A117="","",'🔧 XY LANH'!O117)</f>
        <v>2000000</v>
      </c>
      <c r="H1161" s="13">
        <f>IF('🔧 XY LANH'!A117="","",'🔧 XY LANH'!P117)</f>
        <v>2150000</v>
      </c>
      <c r="I1161" s="13">
        <f>IF('🔧 XY LANH'!A117="","",'🔧 XY LANH'!Q117)</f>
        <v>0</v>
      </c>
      <c r="J1161" s="1">
        <f>IF('🔧 XY LANH'!A117="","",'🔧 XY LANH'!K117)</f>
        <v>115</v>
      </c>
      <c r="L1161" s="1">
        <f>N(L1160)+IF(AND('🔎 TRA CỨU NHANH'!$C$2&lt;&gt;"",OR(ISNUMBER(SEARCH('🔎 TRA CỨU NHANH'!$C$2,$A1161)),ISNUMBER(SEARCH('🔎 TRA CỨU NHANH'!$C$2,$B1161)))),1,0)</f>
        <v>0</v>
      </c>
      <c r="M1161" s="1" t="str">
        <f t="shared" si="36"/>
        <v/>
      </c>
      <c r="N1161" s="1">
        <f>N(N1160)+IF(AND('💰 BÁO GIÁ'!$C$27&lt;&gt;"",OR(ISNUMBER(SEARCH('💰 BÁO GIÁ'!$C$27,$A1161)),ISNUMBER(SEARCH('💰 BÁO GIÁ'!$C$27,$B1161)))),1,0)</f>
        <v>0</v>
      </c>
      <c r="O1161" s="1" t="str">
        <f t="shared" si="37"/>
        <v/>
      </c>
    </row>
    <row r="1162" customHeight="1" spans="1:15">
      <c r="A1162" s="1" t="str">
        <f>IF('🔧 XY LANH'!A118="","",'🔧 XY LANH'!A118)</f>
        <v>HH071007</v>
      </c>
      <c r="B1162" s="1" t="str">
        <f>IF('🔧 XY LANH'!A118="","",'🔧 XY LANH'!S118)</f>
        <v>Xy lanh ISUZU 10PC1T  (F/F đời hoàn thiện) - IZUMI</v>
      </c>
      <c r="C1162" s="1" t="str">
        <f>IF('🔧 XY LANH'!A118="","","Xy lanh")</f>
        <v>Xy lanh</v>
      </c>
      <c r="D1162" s="1" t="str">
        <f>IF('🔧 XY LANH'!A118="","",'🔧 XY LANH'!L118)</f>
        <v>Cái</v>
      </c>
      <c r="E1162" s="13">
        <f>IF('🔧 XY LANH'!A118="","",'🔧 XY LANH'!M118)</f>
        <v>0</v>
      </c>
      <c r="F1162" s="13">
        <f>IF('🔧 XY LANH'!A118="","",'🔧 XY LANH'!N118)</f>
        <v>300000</v>
      </c>
      <c r="G1162" s="13">
        <f>IF('🔧 XY LANH'!A118="","",'🔧 XY LANH'!O118)</f>
        <v>320000</v>
      </c>
      <c r="H1162" s="13">
        <f>IF('🔧 XY LANH'!A118="","",'🔧 XY LANH'!P118)</f>
        <v>340000</v>
      </c>
      <c r="I1162" s="13">
        <f>IF('🔧 XY LANH'!A118="","",'🔧 XY LANH'!Q118)</f>
        <v>0</v>
      </c>
      <c r="J1162" s="1">
        <f>IF('🔧 XY LANH'!A118="","",'🔧 XY LANH'!K118)</f>
        <v>119</v>
      </c>
      <c r="L1162" s="1">
        <f>N(L1161)+IF(AND('🔎 TRA CỨU NHANH'!$C$2&lt;&gt;"",OR(ISNUMBER(SEARCH('🔎 TRA CỨU NHANH'!$C$2,$A1162)),ISNUMBER(SEARCH('🔎 TRA CỨU NHANH'!$C$2,$B1162)))),1,0)</f>
        <v>0</v>
      </c>
      <c r="M1162" s="1" t="str">
        <f t="shared" si="36"/>
        <v/>
      </c>
      <c r="N1162" s="1">
        <f>N(N1161)+IF(AND('💰 BÁO GIÁ'!$C$27&lt;&gt;"",OR(ISNUMBER(SEARCH('💰 BÁO GIÁ'!$C$27,$A1162)),ISNUMBER(SEARCH('💰 BÁO GIÁ'!$C$27,$B1162)))),1,0)</f>
        <v>0</v>
      </c>
      <c r="O1162" s="1" t="str">
        <f t="shared" si="37"/>
        <v/>
      </c>
    </row>
    <row r="1163" customHeight="1" spans="1:15">
      <c r="A1163" s="1" t="str">
        <f>IF('🔧 XY LANH'!A119="","",'🔧 XY LANH'!A119)</f>
        <v>HH082196</v>
      </c>
      <c r="B1163" s="1" t="str">
        <f>IF('🔧 XY LANH'!A119="","",'🔧 XY LANH'!S119)</f>
        <v>Xy lanh ISUZU 10PD1  (1-11261-161-1) - IZ IKAZU</v>
      </c>
      <c r="C1163" s="1" t="str">
        <f>IF('🔧 XY LANH'!A119="","","Xy lanh")</f>
        <v>Xy lanh</v>
      </c>
      <c r="D1163" s="1" t="str">
        <f>IF('🔧 XY LANH'!A119="","",'🔧 XY LANH'!L119)</f>
        <v>Cái</v>
      </c>
      <c r="E1163" s="13">
        <f>IF('🔧 XY LANH'!A119="","",'🔧 XY LANH'!M119)</f>
        <v>0</v>
      </c>
      <c r="F1163" s="13">
        <f>IF('🔧 XY LANH'!A119="","",'🔧 XY LANH'!N119)</f>
        <v>350000</v>
      </c>
      <c r="G1163" s="13">
        <f>IF('🔧 XY LANH'!A119="","",'🔧 XY LANH'!O119)</f>
        <v>370000</v>
      </c>
      <c r="H1163" s="13">
        <f>IF('🔧 XY LANH'!A119="","",'🔧 XY LANH'!P119)</f>
        <v>390000</v>
      </c>
      <c r="I1163" s="13">
        <f>IF('🔧 XY LANH'!A119="","",'🔧 XY LANH'!Q119)</f>
        <v>0</v>
      </c>
      <c r="J1163" s="1">
        <f>IF('🔧 XY LANH'!A119="","",'🔧 XY LANH'!K119)</f>
        <v>119</v>
      </c>
      <c r="L1163" s="1">
        <f>N(L1162)+IF(AND('🔎 TRA CỨU NHANH'!$C$2&lt;&gt;"",OR(ISNUMBER(SEARCH('🔎 TRA CỨU NHANH'!$C$2,$A1163)),ISNUMBER(SEARCH('🔎 TRA CỨU NHANH'!$C$2,$B1163)))),1,0)</f>
        <v>0</v>
      </c>
      <c r="M1163" s="1" t="str">
        <f t="shared" si="36"/>
        <v/>
      </c>
      <c r="N1163" s="1">
        <f>N(N1162)+IF(AND('💰 BÁO GIÁ'!$C$27&lt;&gt;"",OR(ISNUMBER(SEARCH('💰 BÁO GIÁ'!$C$27,$A1163)),ISNUMBER(SEARCH('💰 BÁO GIÁ'!$C$27,$B1163)))),1,0)</f>
        <v>0</v>
      </c>
      <c r="O1163" s="1" t="str">
        <f t="shared" si="37"/>
        <v/>
      </c>
    </row>
    <row r="1164" customHeight="1" spans="1:15">
      <c r="A1164" s="1" t="str">
        <f>IF('🔧 XY LANH'!A120="","",'🔧 XY LANH'!A120)</f>
        <v>HH081680</v>
      </c>
      <c r="B1164" s="1" t="str">
        <f>IF('🔧 XY LANH'!A120="","",'🔧 XY LANH'!S120)</f>
        <v>(hàng lỗi) Xy lanh 6UZ1/ 1-11261-368-2 (ko có gờ ron) - IZ IKAZU</v>
      </c>
      <c r="C1164" s="1" t="str">
        <f>IF('🔧 XY LANH'!A120="","","Xy lanh")</f>
        <v>Xy lanh</v>
      </c>
      <c r="D1164" s="1" t="str">
        <f>IF('🔧 XY LANH'!A120="","",'🔧 XY LANH'!L120)</f>
        <v>Cái</v>
      </c>
      <c r="E1164" s="13">
        <f>IF('🔧 XY LANH'!A120="","",'🔧 XY LANH'!M120)</f>
        <v>0</v>
      </c>
      <c r="F1164" s="13">
        <f>IF('🔧 XY LANH'!A120="","",'🔧 XY LANH'!N120)</f>
        <v>0</v>
      </c>
      <c r="G1164" s="13">
        <f>IF('🔧 XY LANH'!A120="","",'🔧 XY LANH'!O120)</f>
        <v>0</v>
      </c>
      <c r="H1164" s="13">
        <f>IF('🔧 XY LANH'!A120="","",'🔧 XY LANH'!P120)</f>
        <v>0</v>
      </c>
      <c r="I1164" s="13">
        <f>IF('🔧 XY LANH'!A120="","",'🔧 XY LANH'!Q120)</f>
        <v>0</v>
      </c>
      <c r="J1164" s="1">
        <f>IF('🔧 XY LANH'!A120="","",'🔧 XY LANH'!K120)</f>
        <v>120</v>
      </c>
      <c r="L1164" s="1">
        <f>N(L1163)+IF(AND('🔎 TRA CỨU NHANH'!$C$2&lt;&gt;"",OR(ISNUMBER(SEARCH('🔎 TRA CỨU NHANH'!$C$2,$A1164)),ISNUMBER(SEARCH('🔎 TRA CỨU NHANH'!$C$2,$B1164)))),1,0)</f>
        <v>0</v>
      </c>
      <c r="M1164" s="1" t="str">
        <f t="shared" si="36"/>
        <v/>
      </c>
      <c r="N1164" s="1">
        <f>N(N1163)+IF(AND('💰 BÁO GIÁ'!$C$27&lt;&gt;"",OR(ISNUMBER(SEARCH('💰 BÁO GIÁ'!$C$27,$A1164)),ISNUMBER(SEARCH('💰 BÁO GIÁ'!$C$27,$B1164)))),1,0)</f>
        <v>0</v>
      </c>
      <c r="O1164" s="1" t="str">
        <f t="shared" si="37"/>
        <v/>
      </c>
    </row>
    <row r="1165" customHeight="1" spans="1:15">
      <c r="A1165" s="1" t="str">
        <f>IF('🔧 XY LANH'!A121="","",'🔧 XY LANH'!A121)</f>
        <v>HH082003</v>
      </c>
      <c r="B1165" s="1" t="str">
        <f>IF('🔧 XY LANH'!A121="","",'🔧 XY LANH'!S121)</f>
        <v>Xy lanh Isuzu 6UZ1/ 1-11261-368-2 (có gờ ron) - IZ IKAZU</v>
      </c>
      <c r="C1165" s="1" t="str">
        <f>IF('🔧 XY LANH'!A121="","","Xy lanh")</f>
        <v>Xy lanh</v>
      </c>
      <c r="D1165" s="1" t="str">
        <f>IF('🔧 XY LANH'!A121="","",'🔧 XY LANH'!L121)</f>
        <v>Cái</v>
      </c>
      <c r="E1165" s="13">
        <f>IF('🔧 XY LANH'!A121="","",'🔧 XY LANH'!M121)</f>
        <v>0</v>
      </c>
      <c r="F1165" s="13">
        <f>IF('🔧 XY LANH'!A121="","",'🔧 XY LANH'!N121)</f>
        <v>1900000</v>
      </c>
      <c r="G1165" s="13">
        <f>IF('🔧 XY LANH'!A121="","",'🔧 XY LANH'!O121)</f>
        <v>2050000</v>
      </c>
      <c r="H1165" s="13">
        <f>IF('🔧 XY LANH'!A121="","",'🔧 XY LANH'!P121)</f>
        <v>2150000</v>
      </c>
      <c r="I1165" s="13">
        <f>IF('🔧 XY LANH'!A121="","",'🔧 XY LANH'!Q121)</f>
        <v>0</v>
      </c>
      <c r="J1165" s="1">
        <f>IF('🔧 XY LANH'!A121="","",'🔧 XY LANH'!K121)</f>
        <v>120</v>
      </c>
      <c r="L1165" s="1">
        <f>N(L1164)+IF(AND('🔎 TRA CỨU NHANH'!$C$2&lt;&gt;"",OR(ISNUMBER(SEARCH('🔎 TRA CỨU NHANH'!$C$2,$A1165)),ISNUMBER(SEARCH('🔎 TRA CỨU NHANH'!$C$2,$B1165)))),1,0)</f>
        <v>0</v>
      </c>
      <c r="M1165" s="1" t="str">
        <f t="shared" si="36"/>
        <v/>
      </c>
      <c r="N1165" s="1">
        <f>N(N1164)+IF(AND('💰 BÁO GIÁ'!$C$27&lt;&gt;"",OR(ISNUMBER(SEARCH('💰 BÁO GIÁ'!$C$27,$A1165)),ISNUMBER(SEARCH('💰 BÁO GIÁ'!$C$27,$B1165)))),1,0)</f>
        <v>0</v>
      </c>
      <c r="O1165" s="1" t="str">
        <f t="shared" si="37"/>
        <v/>
      </c>
    </row>
    <row r="1166" customHeight="1" spans="1:15">
      <c r="A1166" s="1" t="str">
        <f>IF('🔧 XY LANH'!A122="","",'🔧 XY LANH'!A122)</f>
        <v>HH073522</v>
      </c>
      <c r="B1166" s="1" t="str">
        <f>IF('🔧 XY LANH'!A122="","",'🔧 XY LANH'!S122)</f>
        <v>Xy lanh DH100 (9-11261-241-0) - IZUMI</v>
      </c>
      <c r="C1166" s="1" t="str">
        <f>IF('🔧 XY LANH'!A122="","","Xy lanh")</f>
        <v>Xy lanh</v>
      </c>
      <c r="D1166" s="1" t="str">
        <f>IF('🔧 XY LANH'!A122="","",'🔧 XY LANH'!L122)</f>
        <v>Cái</v>
      </c>
      <c r="E1166" s="13">
        <f>IF('🔧 XY LANH'!A122="","",'🔧 XY LANH'!M122)</f>
        <v>0</v>
      </c>
      <c r="F1166" s="13">
        <f>IF('🔧 XY LANH'!A122="","",'🔧 XY LANH'!N122)</f>
        <v>2500000</v>
      </c>
      <c r="G1166" s="13">
        <f>IF('🔧 XY LANH'!A122="","",'🔧 XY LANH'!O122)</f>
        <v>2650000</v>
      </c>
      <c r="H1166" s="13">
        <f>IF('🔧 XY LANH'!A122="","",'🔧 XY LANH'!P122)</f>
        <v>2800000</v>
      </c>
      <c r="I1166" s="13">
        <f>IF('🔧 XY LANH'!A122="","",'🔧 XY LANH'!Q122)</f>
        <v>0</v>
      </c>
      <c r="J1166" s="1">
        <f>IF('🔧 XY LANH'!A122="","",'🔧 XY LANH'!K122)</f>
        <v>120</v>
      </c>
      <c r="L1166" s="1">
        <f>N(L1165)+IF(AND('🔎 TRA CỨU NHANH'!$C$2&lt;&gt;"",OR(ISNUMBER(SEARCH('🔎 TRA CỨU NHANH'!$C$2,$A1166)),ISNUMBER(SEARCH('🔎 TRA CỨU NHANH'!$C$2,$B1166)))),1,0)</f>
        <v>0</v>
      </c>
      <c r="M1166" s="1" t="str">
        <f t="shared" si="36"/>
        <v/>
      </c>
      <c r="N1166" s="1">
        <f>N(N1165)+IF(AND('💰 BÁO GIÁ'!$C$27&lt;&gt;"",OR(ISNUMBER(SEARCH('💰 BÁO GIÁ'!$C$27,$A1166)),ISNUMBER(SEARCH('💰 BÁO GIÁ'!$C$27,$B1166)))),1,0)</f>
        <v>0</v>
      </c>
      <c r="O1166" s="1" t="str">
        <f t="shared" si="37"/>
        <v/>
      </c>
    </row>
    <row r="1167" customHeight="1" spans="1:15">
      <c r="A1167" s="1" t="str">
        <f>IF('🔧 XY LANH'!A123="","",'🔧 XY LANH'!A123)</f>
        <v>HH070447</v>
      </c>
      <c r="B1167" s="1" t="str">
        <f>IF('🔧 XY LANH'!A123="","",'🔧 XY LANH'!S123)</f>
        <v>Xy lanh ISUZU 10PE1 F/F đời hoàn thiện - IZUMI</v>
      </c>
      <c r="C1167" s="1" t="str">
        <f>IF('🔧 XY LANH'!A123="","","Xy lanh")</f>
        <v>Xy lanh</v>
      </c>
      <c r="D1167" s="1" t="str">
        <f>IF('🔧 XY LANH'!A123="","",'🔧 XY LANH'!L123)</f>
        <v>Cái</v>
      </c>
      <c r="E1167" s="1">
        <f>IF('🔧 XY LANH'!A123="","",'🔧 XY LANH'!M123)</f>
        <v>0</v>
      </c>
      <c r="F1167" s="1">
        <f>IF('🔧 XY LANH'!A123="","",'🔧 XY LANH'!N123)</f>
        <v>3000000</v>
      </c>
      <c r="G1167" s="1">
        <f>IF('🔧 XY LANH'!A123="","",'🔧 XY LANH'!O123)</f>
        <v>3150000</v>
      </c>
      <c r="H1167" s="1">
        <f>IF('🔧 XY LANH'!A123="","",'🔧 XY LANH'!P123)</f>
        <v>3500000</v>
      </c>
      <c r="I1167" s="1">
        <f>IF('🔧 XY LANH'!A123="","",'🔧 XY LANH'!Q123)</f>
        <v>0</v>
      </c>
      <c r="J1167" s="1">
        <f>IF('🔧 XY LANH'!A123="","",'🔧 XY LANH'!K123)</f>
        <v>127</v>
      </c>
      <c r="L1167" s="1">
        <f>N(L1166)+IF(AND('🔎 TRA CỨU NHANH'!$C$2&lt;&gt;"",OR(ISNUMBER(SEARCH('🔎 TRA CỨU NHANH'!$C$2,$A1167)),ISNUMBER(SEARCH('🔎 TRA CỨU NHANH'!$C$2,$B1167)))),1,0)</f>
        <v>0</v>
      </c>
      <c r="M1167" s="1" t="str">
        <f t="shared" si="36"/>
        <v/>
      </c>
      <c r="N1167" s="1">
        <f>N(N1166)+IF(AND('💰 BÁO GIÁ'!$C$27&lt;&gt;"",OR(ISNUMBER(SEARCH('💰 BÁO GIÁ'!$C$27,$A1167)),ISNUMBER(SEARCH('💰 BÁO GIÁ'!$C$27,$B1167)))),1,0)</f>
        <v>0</v>
      </c>
      <c r="O1167" s="1" t="str">
        <f t="shared" si="37"/>
        <v/>
      </c>
    </row>
    <row r="1168" customHeight="1" spans="1:15">
      <c r="A1168" s="1" t="str">
        <f>IF('🔧 XY LANH'!A124="","",'🔧 XY LANH'!A124)</f>
        <v>HH071011</v>
      </c>
      <c r="B1168" s="1" t="str">
        <f>IF('🔧 XY LANH'!A124="","",'🔧 XY LANH'!S124)</f>
        <v>Xy lanh 6WA1/ 1-11261-296-0 - IZUMI</v>
      </c>
      <c r="C1168" s="1" t="str">
        <f>IF('🔧 XY LANH'!A124="","","Xy lanh")</f>
        <v>Xy lanh</v>
      </c>
      <c r="D1168" s="1" t="str">
        <f>IF('🔧 XY LANH'!A124="","",'🔧 XY LANH'!L124)</f>
        <v>Cái</v>
      </c>
      <c r="E1168" s="13">
        <f>IF('🔧 XY LANH'!A124="","",'🔧 XY LANH'!M124)</f>
        <v>0</v>
      </c>
      <c r="F1168" s="13">
        <f>IF('🔧 XY LANH'!A124="","",'🔧 XY LANH'!N124)</f>
        <v>2050000</v>
      </c>
      <c r="G1168" s="13">
        <f>IF('🔧 XY LANH'!A124="","",'🔧 XY LANH'!O124)</f>
        <v>2170000</v>
      </c>
      <c r="H1168" s="13">
        <f>IF('🔧 XY LANH'!A124="","",'🔧 XY LANH'!P124)</f>
        <v>2300000</v>
      </c>
      <c r="I1168" s="13">
        <f>IF('🔧 XY LANH'!A124="","",'🔧 XY LANH'!Q124)</f>
        <v>0</v>
      </c>
      <c r="J1168" s="1">
        <f>IF('🔧 XY LANH'!A124="","",'🔧 XY LANH'!K124)</f>
        <v>132.9</v>
      </c>
      <c r="L1168" s="1">
        <f>N(L1167)+IF(AND('🔎 TRA CỨU NHANH'!$C$2&lt;&gt;"",OR(ISNUMBER(SEARCH('🔎 TRA CỨU NHANH'!$C$2,$A1168)),ISNUMBER(SEARCH('🔎 TRA CỨU NHANH'!$C$2,$B1168)))),1,0)</f>
        <v>0</v>
      </c>
      <c r="M1168" s="1" t="str">
        <f t="shared" si="36"/>
        <v/>
      </c>
      <c r="N1168" s="1">
        <f>N(N1167)+IF(AND('💰 BÁO GIÁ'!$C$27&lt;&gt;"",OR(ISNUMBER(SEARCH('💰 BÁO GIÁ'!$C$27,$A1168)),ISNUMBER(SEARCH('💰 BÁO GIÁ'!$C$27,$B1168)))),1,0)</f>
        <v>0</v>
      </c>
      <c r="O1168" s="1" t="str">
        <f t="shared" si="37"/>
        <v/>
      </c>
    </row>
    <row r="1169" customHeight="1" spans="1:15">
      <c r="A1169" s="1" t="str">
        <f>IF('🔧 XY LANH'!A125="","",'🔧 XY LANH'!A125)</f>
        <v>HH078655</v>
      </c>
      <c r="B1169" s="1" t="str">
        <f>IF('🔧 XY LANH'!A125="","",'🔧 XY LANH'!S125)</f>
        <v>Xy lanh ISUZU 6RB1 (N1112611330) - NSP</v>
      </c>
      <c r="C1169" s="1" t="str">
        <f>IF('🔧 XY LANH'!A125="","","Xy lanh")</f>
        <v>Xy lanh</v>
      </c>
      <c r="D1169" s="1" t="str">
        <f>IF('🔧 XY LANH'!A125="","",'🔧 XY LANH'!L125)</f>
        <v>Cái</v>
      </c>
      <c r="E1169" s="13">
        <f>IF('🔧 XY LANH'!A125="","",'🔧 XY LANH'!M125)</f>
        <v>0</v>
      </c>
      <c r="F1169" s="13">
        <f>IF('🔧 XY LANH'!A125="","",'🔧 XY LANH'!N125)</f>
        <v>4500000</v>
      </c>
      <c r="G1169" s="13">
        <f>IF('🔧 XY LANH'!A125="","",'🔧 XY LANH'!O125)</f>
        <v>4750000</v>
      </c>
      <c r="H1169" s="13">
        <f>IF('🔧 XY LANH'!A125="","",'🔧 XY LANH'!P125)</f>
        <v>5000000</v>
      </c>
      <c r="I1169" s="13">
        <f>IF('🔧 XY LANH'!A125="","",'🔧 XY LANH'!Q125)</f>
        <v>0</v>
      </c>
      <c r="J1169" s="1">
        <f>IF('🔧 XY LANH'!A125="","",'🔧 XY LANH'!K125)</f>
        <v>135</v>
      </c>
      <c r="L1169" s="1">
        <f>N(L1168)+IF(AND('🔎 TRA CỨU NHANH'!$C$2&lt;&gt;"",OR(ISNUMBER(SEARCH('🔎 TRA CỨU NHANH'!$C$2,$A1169)),ISNUMBER(SEARCH('🔎 TRA CỨU NHANH'!$C$2,$B1169)))),1,0)</f>
        <v>0</v>
      </c>
      <c r="M1169" s="1" t="str">
        <f t="shared" si="36"/>
        <v/>
      </c>
      <c r="N1169" s="1">
        <f>N(N1168)+IF(AND('💰 BÁO GIÁ'!$C$27&lt;&gt;"",OR(ISNUMBER(SEARCH('💰 BÁO GIÁ'!$C$27,$A1169)),ISNUMBER(SEARCH('💰 BÁO GIÁ'!$C$27,$B1169)))),1,0)</f>
        <v>0</v>
      </c>
      <c r="O1169" s="1" t="str">
        <f t="shared" si="37"/>
        <v/>
      </c>
    </row>
    <row r="1170" customHeight="1" spans="1:15">
      <c r="A1170" s="1" t="str">
        <f>IF('🔧 XY LANH'!A126="","",'🔧 XY LANH'!A126)</f>
        <v>HH081459</v>
      </c>
      <c r="B1170" s="1" t="str">
        <f>IF('🔧 XY LANH'!A126="","",'🔧 XY LANH'!S126)</f>
        <v>Xy lanh ISUZU 6RB1/ E120 (11261-082-0) - IZ IKAZU</v>
      </c>
      <c r="C1170" s="1" t="str">
        <f>IF('🔧 XY LANH'!A126="","","Xy lanh")</f>
        <v>Xy lanh</v>
      </c>
      <c r="D1170" s="1" t="str">
        <f>IF('🔧 XY LANH'!A126="","",'🔧 XY LANH'!L126)</f>
        <v>Cái</v>
      </c>
      <c r="E1170" s="13">
        <f>IF('🔧 XY LANH'!A126="","",'🔧 XY LANH'!M126)</f>
        <v>0</v>
      </c>
      <c r="F1170" s="13">
        <f>IF('🔧 XY LANH'!A126="","",'🔧 XY LANH'!N126)</f>
        <v>2260000</v>
      </c>
      <c r="G1170" s="13">
        <f>IF('🔧 XY LANH'!A126="","",'🔧 XY LANH'!O126)</f>
        <v>2400000</v>
      </c>
      <c r="H1170" s="13">
        <f>IF('🔧 XY LANH'!A126="","",'🔧 XY LANH'!P126)</f>
        <v>2560000</v>
      </c>
      <c r="I1170" s="13">
        <f>IF('🔧 XY LANH'!A126="","",'🔧 XY LANH'!Q126)</f>
        <v>0</v>
      </c>
      <c r="J1170" s="1">
        <f>IF('🔧 XY LANH'!A126="","",'🔧 XY LANH'!K126)</f>
        <v>135</v>
      </c>
      <c r="L1170" s="1">
        <f>N(L1169)+IF(AND('🔎 TRA CỨU NHANH'!$C$2&lt;&gt;"",OR(ISNUMBER(SEARCH('🔎 TRA CỨU NHANH'!$C$2,$A1170)),ISNUMBER(SEARCH('🔎 TRA CỨU NHANH'!$C$2,$B1170)))),1,0)</f>
        <v>0</v>
      </c>
      <c r="M1170" s="1" t="str">
        <f t="shared" si="36"/>
        <v/>
      </c>
      <c r="N1170" s="1">
        <f>N(N1169)+IF(AND('💰 BÁO GIÁ'!$C$27&lt;&gt;"",OR(ISNUMBER(SEARCH('💰 BÁO GIÁ'!$C$27,$A1170)),ISNUMBER(SEARCH('💰 BÁO GIÁ'!$C$27,$B1170)))),1,0)</f>
        <v>0</v>
      </c>
      <c r="O1170" s="1" t="str">
        <f t="shared" si="37"/>
        <v/>
      </c>
    </row>
    <row r="1171" customHeight="1" spans="1:15">
      <c r="A1171" s="1" t="str">
        <f>IF('🔧 XY LANH'!A127="","",'🔧 XY LANH'!A127)</f>
        <v>HH083929</v>
      </c>
      <c r="B1171" s="1" t="str">
        <f>IF('🔧 XY LANH'!A127="","",'🔧 XY LANH'!S127)</f>
        <v>Xy lanh Isuzu 6WG1/ 1-11261379-2, 6WF1 - HENWWET</v>
      </c>
      <c r="C1171" s="1" t="str">
        <f>IF('🔧 XY LANH'!A127="","","Xy lanh")</f>
        <v>Xy lanh</v>
      </c>
      <c r="D1171" s="1" t="str">
        <f>IF('🔧 XY LANH'!A127="","",'🔧 XY LANH'!L127)</f>
        <v>Cái</v>
      </c>
      <c r="E1171" s="13">
        <f>IF('🔧 XY LANH'!A127="","",'🔧 XY LANH'!M127)</f>
        <v>0</v>
      </c>
      <c r="F1171" s="13">
        <f>IF('🔧 XY LANH'!A127="","",'🔧 XY LANH'!N127)</f>
        <v>3000000</v>
      </c>
      <c r="G1171" s="13">
        <f>IF('🔧 XY LANH'!A127="","",'🔧 XY LANH'!O127)</f>
        <v>3150000</v>
      </c>
      <c r="H1171" s="13">
        <f>IF('🔧 XY LANH'!A127="","",'🔧 XY LANH'!P127)</f>
        <v>3350000</v>
      </c>
      <c r="I1171" s="13">
        <f>IF('🔧 XY LANH'!A127="","",'🔧 XY LANH'!Q127)</f>
        <v>0</v>
      </c>
      <c r="J1171" s="1">
        <f>IF('🔧 XY LANH'!A127="","",'🔧 XY LANH'!K127)</f>
        <v>147</v>
      </c>
      <c r="L1171" s="1">
        <f>N(L1170)+IF(AND('🔎 TRA CỨU NHANH'!$C$2&lt;&gt;"",OR(ISNUMBER(SEARCH('🔎 TRA CỨU NHANH'!$C$2,$A1171)),ISNUMBER(SEARCH('🔎 TRA CỨU NHANH'!$C$2,$B1171)))),1,0)</f>
        <v>0</v>
      </c>
      <c r="M1171" s="1" t="str">
        <f t="shared" si="36"/>
        <v/>
      </c>
      <c r="N1171" s="1">
        <f>N(N1170)+IF(AND('💰 BÁO GIÁ'!$C$27&lt;&gt;"",OR(ISNUMBER(SEARCH('💰 BÁO GIÁ'!$C$27,$A1171)),ISNUMBER(SEARCH('💰 BÁO GIÁ'!$C$27,$B1171)))),1,0)</f>
        <v>0</v>
      </c>
      <c r="O1171" s="1" t="str">
        <f t="shared" si="37"/>
        <v/>
      </c>
    </row>
    <row r="1172" customHeight="1" spans="1:15">
      <c r="A1172" s="1" t="str">
        <f>IF('🔧 XY LANH'!A128="","",'🔧 XY LANH'!A128)</f>
        <v>HH079244</v>
      </c>
      <c r="B1172" s="1" t="str">
        <f>IF('🔧 XY LANH'!A128="","",'🔧 XY LANH'!S128)</f>
        <v>Xy lanh 6WG1/ 6WF1 /1112613342 F/F - NSP</v>
      </c>
      <c r="C1172" s="1" t="str">
        <f>IF('🔧 XY LANH'!A128="","","Xy lanh")</f>
        <v>Xy lanh</v>
      </c>
      <c r="D1172" s="1" t="str">
        <f>IF('🔧 XY LANH'!A128="","",'🔧 XY LANH'!L128)</f>
        <v>Cái</v>
      </c>
      <c r="E1172" s="13">
        <f>IF('🔧 XY LANH'!A128="","",'🔧 XY LANH'!M128)</f>
        <v>0</v>
      </c>
      <c r="F1172" s="13">
        <f>IF('🔧 XY LANH'!A128="","",'🔧 XY LANH'!N128)</f>
        <v>5200000</v>
      </c>
      <c r="G1172" s="13">
        <f>IF('🔧 XY LANH'!A128="","",'🔧 XY LANH'!O128)</f>
        <v>5500000</v>
      </c>
      <c r="H1172" s="13">
        <f>IF('🔧 XY LANH'!A128="","",'🔧 XY LANH'!P128)</f>
        <v>5900000</v>
      </c>
      <c r="I1172" s="13">
        <f>IF('🔧 XY LANH'!A128="","",'🔧 XY LANH'!Q128)</f>
        <v>0</v>
      </c>
      <c r="J1172" s="1">
        <f>IF('🔧 XY LANH'!A128="","",'🔧 XY LANH'!K128)</f>
        <v>147</v>
      </c>
      <c r="L1172" s="1">
        <f>N(L1171)+IF(AND('🔎 TRA CỨU NHANH'!$C$2&lt;&gt;"",OR(ISNUMBER(SEARCH('🔎 TRA CỨU NHANH'!$C$2,$A1172)),ISNUMBER(SEARCH('🔎 TRA CỨU NHANH'!$C$2,$B1172)))),1,0)</f>
        <v>0</v>
      </c>
      <c r="M1172" s="1" t="str">
        <f t="shared" si="36"/>
        <v/>
      </c>
      <c r="N1172" s="1">
        <f>N(N1171)+IF(AND('💰 BÁO GIÁ'!$C$27&lt;&gt;"",OR(ISNUMBER(SEARCH('💰 BÁO GIÁ'!$C$27,$A1172)),ISNUMBER(SEARCH('💰 BÁO GIÁ'!$C$27,$B1172)))),1,0)</f>
        <v>0</v>
      </c>
      <c r="O1172" s="1" t="str">
        <f t="shared" si="37"/>
        <v/>
      </c>
    </row>
    <row r="1173" customHeight="1" spans="1:15">
      <c r="A1173" s="1" t="str">
        <f>IF('🔧 XY LANH'!A129="","",'🔧 XY LANH'!A129)</f>
        <v>HH082545</v>
      </c>
      <c r="B1173" s="1" t="str">
        <f>IF('🔧 XY LANH'!A129="","",'🔧 XY LANH'!S129)</f>
        <v>Xy lanh Isuzu 6WG1/ 6WF1/ 1-11261-379-0 - IZ IKAZU</v>
      </c>
      <c r="C1173" s="1" t="str">
        <f>IF('🔧 XY LANH'!A129="","","Xy lanh")</f>
        <v>Xy lanh</v>
      </c>
      <c r="D1173" s="1" t="str">
        <f>IF('🔧 XY LANH'!A129="","",'🔧 XY LANH'!L129)</f>
        <v>Cái</v>
      </c>
      <c r="E1173" s="13">
        <f>IF('🔧 XY LANH'!A129="","",'🔧 XY LANH'!M129)</f>
        <v>0</v>
      </c>
      <c r="F1173" s="13">
        <f>IF('🔧 XY LANH'!A129="","",'🔧 XY LANH'!N129)</f>
        <v>2700000</v>
      </c>
      <c r="G1173" s="13">
        <f>IF('🔧 XY LANH'!A129="","",'🔧 XY LANH'!O129)</f>
        <v>2900000</v>
      </c>
      <c r="H1173" s="13">
        <f>IF('🔧 XY LANH'!A129="","",'🔧 XY LANH'!P129)</f>
        <v>3100000</v>
      </c>
      <c r="I1173" s="13">
        <f>IF('🔧 XY LANH'!A129="","",'🔧 XY LANH'!Q129)</f>
        <v>0</v>
      </c>
      <c r="J1173" s="1">
        <f>IF('🔧 XY LANH'!A129="","",'🔧 XY LANH'!K129)</f>
        <v>147</v>
      </c>
      <c r="L1173" s="1">
        <f>N(L1172)+IF(AND('🔎 TRA CỨU NHANH'!$C$2&lt;&gt;"",OR(ISNUMBER(SEARCH('🔎 TRA CỨU NHANH'!$C$2,$A1173)),ISNUMBER(SEARCH('🔎 TRA CỨU NHANH'!$C$2,$B1173)))),1,0)</f>
        <v>0</v>
      </c>
      <c r="M1173" s="1" t="str">
        <f t="shared" si="36"/>
        <v/>
      </c>
      <c r="N1173" s="1">
        <f>N(N1172)+IF(AND('💰 BÁO GIÁ'!$C$27&lt;&gt;"",OR(ISNUMBER(SEARCH('💰 BÁO GIÁ'!$C$27,$A1173)),ISNUMBER(SEARCH('💰 BÁO GIÁ'!$C$27,$B1173)))),1,0)</f>
        <v>0</v>
      </c>
      <c r="O1173" s="1" t="str">
        <f t="shared" si="37"/>
        <v/>
      </c>
    </row>
    <row r="1174" customHeight="1" spans="1:15">
      <c r="A1174" s="1" t="str">
        <f>IF('🔧 XY LANH'!A130="","",'🔧 XY LANH'!A130)</f>
        <v>HH070951</v>
      </c>
      <c r="B1174" s="1" t="str">
        <f>IF('🔧 XY LANH'!A130="","",'🔧 XY LANH'!S130)</f>
        <v>Xy lanh 6WG1/ 6WF1 đen - IZUMI</v>
      </c>
      <c r="C1174" s="1" t="str">
        <f>IF('🔧 XY LANH'!A130="","","Xy lanh")</f>
        <v>Xy lanh</v>
      </c>
      <c r="D1174" s="1" t="str">
        <f>IF('🔧 XY LANH'!A130="","",'🔧 XY LANH'!L130)</f>
        <v>Cái</v>
      </c>
      <c r="E1174" s="13">
        <f>IF('🔧 XY LANH'!A130="","",'🔧 XY LANH'!M130)</f>
        <v>0</v>
      </c>
      <c r="F1174" s="13">
        <f>IF('🔧 XY LANH'!A130="","",'🔧 XY LANH'!N130)</f>
        <v>0</v>
      </c>
      <c r="G1174" s="13">
        <f>IF('🔧 XY LANH'!A130="","",'🔧 XY LANH'!O130)</f>
        <v>0</v>
      </c>
      <c r="H1174" s="13">
        <f>IF('🔧 XY LANH'!A130="","",'🔧 XY LANH'!P130)</f>
        <v>0</v>
      </c>
      <c r="I1174" s="13">
        <f>IF('🔧 XY LANH'!A130="","",'🔧 XY LANH'!Q130)</f>
        <v>0</v>
      </c>
      <c r="J1174" s="1">
        <f>IF('🔧 XY LANH'!A130="","",'🔧 XY LANH'!K130)</f>
        <v>147</v>
      </c>
      <c r="L1174" s="1">
        <f>N(L1173)+IF(AND('🔎 TRA CỨU NHANH'!$C$2&lt;&gt;"",OR(ISNUMBER(SEARCH('🔎 TRA CỨU NHANH'!$C$2,$A1174)),ISNUMBER(SEARCH('🔎 TRA CỨU NHANH'!$C$2,$B1174)))),1,0)</f>
        <v>0</v>
      </c>
      <c r="M1174" s="1" t="str">
        <f t="shared" si="36"/>
        <v/>
      </c>
      <c r="N1174" s="1">
        <f>N(N1173)+IF(AND('💰 BÁO GIÁ'!$C$27&lt;&gt;"",OR(ISNUMBER(SEARCH('💰 BÁO GIÁ'!$C$27,$A1174)),ISNUMBER(SEARCH('💰 BÁO GIÁ'!$C$27,$B1174)))),1,0)</f>
        <v>0</v>
      </c>
      <c r="O1174" s="1" t="str">
        <f t="shared" si="37"/>
        <v/>
      </c>
    </row>
    <row r="1175" customHeight="1" spans="1:15">
      <c r="A1175" s="1" t="str">
        <f>IF('🔧 XY LANH'!A131="","",'🔧 XY LANH'!A131)</f>
        <v>HH079245</v>
      </c>
      <c r="B1175" s="1" t="str">
        <f>IF('🔧 XY LANH'!A131="","",'🔧 XY LANH'!S131)</f>
        <v>Xy lanh 6SD1 / 1112611062 F/F - NSP</v>
      </c>
      <c r="C1175" s="1" t="str">
        <f>IF('🔧 XY LANH'!A131="","","Xy lanh")</f>
        <v>Xy lanh</v>
      </c>
      <c r="D1175" s="1" t="str">
        <f>IF('🔧 XY LANH'!A131="","",'🔧 XY LANH'!L131)</f>
        <v>Cái</v>
      </c>
      <c r="E1175" s="13">
        <f>IF('🔧 XY LANH'!A131="","",'🔧 XY LANH'!M131)</f>
        <v>0</v>
      </c>
      <c r="F1175" s="13">
        <f>IF('🔧 XY LANH'!A131="","",'🔧 XY LANH'!N131)</f>
        <v>3200000</v>
      </c>
      <c r="G1175" s="13">
        <f>IF('🔧 XY LANH'!A131="","",'🔧 XY LANH'!O131)</f>
        <v>3400000</v>
      </c>
      <c r="H1175" s="13">
        <f>IF('🔧 XY LANH'!A131="","",'🔧 XY LANH'!P131)</f>
        <v>3700000</v>
      </c>
      <c r="I1175" s="13">
        <f>IF('🔧 XY LANH'!A131="","",'🔧 XY LANH'!Q131)</f>
        <v>0</v>
      </c>
      <c r="J1175" s="1">
        <f>IF('🔧 XY LANH'!A131="","",'🔧 XY LANH'!K131)</f>
        <v>0</v>
      </c>
      <c r="L1175" s="1">
        <f>N(L1174)+IF(AND('🔎 TRA CỨU NHANH'!$C$2&lt;&gt;"",OR(ISNUMBER(SEARCH('🔎 TRA CỨU NHANH'!$C$2,$A1175)),ISNUMBER(SEARCH('🔎 TRA CỨU NHANH'!$C$2,$B1175)))),1,0)</f>
        <v>0</v>
      </c>
      <c r="M1175" s="1" t="str">
        <f t="shared" si="36"/>
        <v/>
      </c>
      <c r="N1175" s="1">
        <f>N(N1174)+IF(AND('💰 BÁO GIÁ'!$C$27&lt;&gt;"",OR(ISNUMBER(SEARCH('💰 BÁO GIÁ'!$C$27,$A1175)),ISNUMBER(SEARCH('💰 BÁO GIÁ'!$C$27,$B1175)))),1,0)</f>
        <v>0</v>
      </c>
      <c r="O1175" s="1" t="str">
        <f t="shared" si="37"/>
        <v/>
      </c>
    </row>
    <row r="1176" customHeight="1" spans="1:15">
      <c r="A1176" s="1" t="str">
        <f>IF('🔧 XY LANH'!A132="","",'🔧 XY LANH'!A132)</f>
        <v>HH082544</v>
      </c>
      <c r="B1176" s="1" t="str">
        <f>IF('🔧 XY LANH'!A132="","",'🔧 XY LANH'!S132)</f>
        <v>Xy lanh ISUZU 6SD1 (1-11261-106-2) - IZ IKAZU</v>
      </c>
      <c r="C1176" s="1" t="str">
        <f>IF('🔧 XY LANH'!A132="","","Xy lanh")</f>
        <v>Xy lanh</v>
      </c>
      <c r="D1176" s="1" t="str">
        <f>IF('🔧 XY LANH'!A132="","",'🔧 XY LANH'!L132)</f>
        <v>Cái</v>
      </c>
      <c r="E1176" s="13">
        <f>IF('🔧 XY LANH'!A132="","",'🔧 XY LANH'!M132)</f>
        <v>0</v>
      </c>
      <c r="F1176" s="13">
        <f>IF('🔧 XY LANH'!A132="","",'🔧 XY LANH'!N132)</f>
        <v>1850000</v>
      </c>
      <c r="G1176" s="13">
        <f>IF('🔧 XY LANH'!A132="","",'🔧 XY LANH'!O132)</f>
        <v>2000000</v>
      </c>
      <c r="H1176" s="13">
        <f>IF('🔧 XY LANH'!A132="","",'🔧 XY LANH'!P132)</f>
        <v>2200000</v>
      </c>
      <c r="I1176" s="13">
        <f>IF('🔧 XY LANH'!A132="","",'🔧 XY LANH'!Q132)</f>
        <v>0</v>
      </c>
      <c r="J1176" s="1">
        <f>IF('🔧 XY LANH'!A132="","",'🔧 XY LANH'!K132)</f>
        <v>0</v>
      </c>
      <c r="L1176" s="1">
        <f>N(L1175)+IF(AND('🔎 TRA CỨU NHANH'!$C$2&lt;&gt;"",OR(ISNUMBER(SEARCH('🔎 TRA CỨU NHANH'!$C$2,$A1176)),ISNUMBER(SEARCH('🔎 TRA CỨU NHANH'!$C$2,$B1176)))),1,0)</f>
        <v>0</v>
      </c>
      <c r="M1176" s="1" t="str">
        <f t="shared" si="36"/>
        <v/>
      </c>
      <c r="N1176" s="1">
        <f>N(N1175)+IF(AND('💰 BÁO GIÁ'!$C$27&lt;&gt;"",OR(ISNUMBER(SEARCH('💰 BÁO GIÁ'!$C$27,$A1176)),ISNUMBER(SEARCH('💰 BÁO GIÁ'!$C$27,$B1176)))),1,0)</f>
        <v>0</v>
      </c>
      <c r="O1176" s="1" t="str">
        <f t="shared" si="37"/>
        <v/>
      </c>
    </row>
    <row r="1177" customHeight="1" spans="1:15">
      <c r="A1177" s="1" t="str">
        <f>IF('🔧 XY LANH'!A133="","",'🔧 XY LANH'!A133)</f>
        <v/>
      </c>
      <c r="B1177" s="1" t="str">
        <f>IF('🔧 XY LANH'!A133="","",'🔧 XY LANH'!S133)</f>
        <v/>
      </c>
      <c r="C1177" s="1" t="str">
        <f>IF('🔧 XY LANH'!A133="","","Xy lanh")</f>
        <v/>
      </c>
      <c r="D1177" s="1" t="str">
        <f>IF('🔧 XY LANH'!A133="","",'🔧 XY LANH'!L133)</f>
        <v/>
      </c>
      <c r="E1177" s="13" t="str">
        <f>IF('🔧 XY LANH'!A133="","",'🔧 XY LANH'!M133)</f>
        <v/>
      </c>
      <c r="F1177" s="13" t="str">
        <f>IF('🔧 XY LANH'!A133="","",'🔧 XY LANH'!N133)</f>
        <v/>
      </c>
      <c r="G1177" s="13" t="str">
        <f>IF('🔧 XY LANH'!A133="","",'🔧 XY LANH'!O133)</f>
        <v/>
      </c>
      <c r="H1177" s="13" t="str">
        <f>IF('🔧 XY LANH'!A133="","",'🔧 XY LANH'!P133)</f>
        <v/>
      </c>
      <c r="I1177" s="13" t="str">
        <f>IF('🔧 XY LANH'!A133="","",'🔧 XY LANH'!Q133)</f>
        <v/>
      </c>
      <c r="J1177" s="1" t="str">
        <f>IF('🔧 XY LANH'!A133="","",'🔧 XY LANH'!K133)</f>
        <v/>
      </c>
      <c r="L1177" s="1">
        <f>N(L1176)+IF(AND('🔎 TRA CỨU NHANH'!$C$2&lt;&gt;"",OR(ISNUMBER(SEARCH('🔎 TRA CỨU NHANH'!$C$2,$A1177)),ISNUMBER(SEARCH('🔎 TRA CỨU NHANH'!$C$2,$B1177)))),1,0)</f>
        <v>0</v>
      </c>
      <c r="M1177" s="1" t="str">
        <f t="shared" si="36"/>
        <v/>
      </c>
      <c r="N1177" s="1">
        <f>N(N1176)+IF(AND('💰 BÁO GIÁ'!$C$27&lt;&gt;"",OR(ISNUMBER(SEARCH('💰 BÁO GIÁ'!$C$27,$A1177)),ISNUMBER(SEARCH('💰 BÁO GIÁ'!$C$27,$B1177)))),1,0)</f>
        <v>0</v>
      </c>
      <c r="O1177" s="1" t="str">
        <f t="shared" si="37"/>
        <v/>
      </c>
    </row>
    <row r="1178" customHeight="1" spans="1:15">
      <c r="A1178" s="1" t="str">
        <f>IF('🔧 XY LANH'!A134="","",'🔧 XY LANH'!A134)</f>
        <v>HH072357</v>
      </c>
      <c r="B1178" s="1" t="str">
        <f>IF('🔧 XY LANH'!A134="","",'🔧 XY LANH'!S134)</f>
        <v>Xy lanh XA/T2500 - IZUMI</v>
      </c>
      <c r="C1178" s="1" t="str">
        <f>IF('🔧 XY LANH'!A134="","","Xy lanh")</f>
        <v>Xy lanh</v>
      </c>
      <c r="D1178" s="1" t="str">
        <f>IF('🔧 XY LANH'!A134="","",'🔧 XY LANH'!L134)</f>
        <v>Cái</v>
      </c>
      <c r="E1178" s="13">
        <f>IF('🔧 XY LANH'!A134="","",'🔧 XY LANH'!M134)</f>
        <v>0</v>
      </c>
      <c r="F1178" s="13">
        <f>IF('🔧 XY LANH'!A134="","",'🔧 XY LANH'!N134)</f>
        <v>0</v>
      </c>
      <c r="G1178" s="13">
        <f>IF('🔧 XY LANH'!A134="","",'🔧 XY LANH'!O134)</f>
        <v>0</v>
      </c>
      <c r="H1178" s="13">
        <f>IF('🔧 XY LANH'!A134="","",'🔧 XY LANH'!P134)</f>
        <v>0</v>
      </c>
      <c r="I1178" s="13">
        <f>IF('🔧 XY LANH'!A134="","",'🔧 XY LANH'!Q134)</f>
        <v>0</v>
      </c>
      <c r="J1178" s="1">
        <f>IF('🔧 XY LANH'!A134="","",'🔧 XY LANH'!K134)</f>
        <v>88.9</v>
      </c>
      <c r="L1178" s="1">
        <f>N(L1177)+IF(AND('🔎 TRA CỨU NHANH'!$C$2&lt;&gt;"",OR(ISNUMBER(SEARCH('🔎 TRA CỨU NHANH'!$C$2,$A1178)),ISNUMBER(SEARCH('🔎 TRA CỨU NHANH'!$C$2,$B1178)))),1,0)</f>
        <v>0</v>
      </c>
      <c r="M1178" s="1" t="str">
        <f t="shared" si="36"/>
        <v/>
      </c>
      <c r="N1178" s="1">
        <f>N(N1177)+IF(AND('💰 BÁO GIÁ'!$C$27&lt;&gt;"",OR(ISNUMBER(SEARCH('💰 BÁO GIÁ'!$C$27,$A1178)),ISNUMBER(SEARCH('💰 BÁO GIÁ'!$C$27,$B1178)))),1,0)</f>
        <v>0</v>
      </c>
      <c r="O1178" s="1" t="str">
        <f t="shared" si="37"/>
        <v/>
      </c>
    </row>
    <row r="1179" customHeight="1" spans="1:15">
      <c r="A1179" s="1" t="str">
        <f>IF('🔧 XY LANH'!A135="","",'🔧 XY LANH'!A135)</f>
        <v>HH083132</v>
      </c>
      <c r="B1179" s="1" t="str">
        <f>IF('🔧 XY LANH'!A135="","",'🔧 XY LANH'!S135)</f>
        <v>Xy lanh KIA K2400 S/F (91-96.9-165-100.9-3.8+0.8) bán hoàn thiện - IZ IKAZU</v>
      </c>
      <c r="C1179" s="1" t="str">
        <f>IF('🔧 XY LANH'!A135="","","Xy lanh")</f>
        <v>Xy lanh</v>
      </c>
      <c r="D1179" s="1" t="str">
        <f>IF('🔧 XY LANH'!A135="","",'🔧 XY LANH'!L135)</f>
        <v>Cái</v>
      </c>
      <c r="E1179" s="13">
        <f>IF('🔧 XY LANH'!A135="","",'🔧 XY LANH'!M135)</f>
        <v>0</v>
      </c>
      <c r="F1179" s="13">
        <f>IF('🔧 XY LANH'!A135="","",'🔧 XY LANH'!N135)</f>
        <v>125000</v>
      </c>
      <c r="G1179" s="13">
        <f>IF('🔧 XY LANH'!A135="","",'🔧 XY LANH'!O135)</f>
        <v>135000</v>
      </c>
      <c r="H1179" s="13">
        <f>IF('🔧 XY LANH'!A135="","",'🔧 XY LANH'!P135)</f>
        <v>145000</v>
      </c>
      <c r="I1179" s="13">
        <f>IF('🔧 XY LANH'!A135="","",'🔧 XY LANH'!Q135)</f>
        <v>0</v>
      </c>
      <c r="J1179" s="1">
        <f>IF('🔧 XY LANH'!A135="","",'🔧 XY LANH'!K135)</f>
        <v>92</v>
      </c>
      <c r="L1179" s="1">
        <f>N(L1178)+IF(AND('🔎 TRA CỨU NHANH'!$C$2&lt;&gt;"",OR(ISNUMBER(SEARCH('🔎 TRA CỨU NHANH'!$C$2,$A1179)),ISNUMBER(SEARCH('🔎 TRA CỨU NHANH'!$C$2,$B1179)))),1,0)</f>
        <v>0</v>
      </c>
      <c r="M1179" s="1" t="str">
        <f t="shared" si="36"/>
        <v/>
      </c>
      <c r="N1179" s="1">
        <f>N(N1178)+IF(AND('💰 BÁO GIÁ'!$C$27&lt;&gt;"",OR(ISNUMBER(SEARCH('💰 BÁO GIÁ'!$C$27,$A1179)),ISNUMBER(SEARCH('💰 BÁO GIÁ'!$C$27,$B1179)))),1,0)</f>
        <v>0</v>
      </c>
      <c r="O1179" s="1" t="str">
        <f t="shared" si="37"/>
        <v/>
      </c>
    </row>
    <row r="1180" customHeight="1" spans="1:15">
      <c r="A1180" s="1" t="str">
        <f>IF('🔧 XY LANH'!A136="","",'🔧 XY LANH'!A136)</f>
        <v>HH080194</v>
      </c>
      <c r="B1180" s="1" t="str">
        <f>IF('🔧 XY LANH'!A136="","",'🔧 XY LANH'!S136)</f>
        <v>Xy lanh Kia K2400 phi 92 (dài 167) - IZ IKAZU</v>
      </c>
      <c r="C1180" s="1" t="str">
        <f>IF('🔧 XY LANH'!A136="","","Xy lanh")</f>
        <v>Xy lanh</v>
      </c>
      <c r="D1180" s="1" t="str">
        <f>IF('🔧 XY LANH'!A136="","",'🔧 XY LANH'!L136)</f>
        <v>Cái</v>
      </c>
      <c r="E1180" s="13">
        <f>IF('🔧 XY LANH'!A136="","",'🔧 XY LANH'!M136)</f>
        <v>0</v>
      </c>
      <c r="F1180" s="13">
        <f>IF('🔧 XY LANH'!A136="","",'🔧 XY LANH'!N136)</f>
        <v>500000</v>
      </c>
      <c r="G1180" s="13">
        <f>IF('🔧 XY LANH'!A136="","",'🔧 XY LANH'!O136)</f>
        <v>530000</v>
      </c>
      <c r="H1180" s="13">
        <f>IF('🔧 XY LANH'!A136="","",'🔧 XY LANH'!P136)</f>
        <v>570000</v>
      </c>
      <c r="I1180" s="13">
        <f>IF('🔧 XY LANH'!A136="","",'🔧 XY LANH'!Q136)</f>
        <v>0</v>
      </c>
      <c r="J1180" s="1">
        <f>IF('🔧 XY LANH'!A136="","",'🔧 XY LANH'!K136)</f>
        <v>92</v>
      </c>
      <c r="L1180" s="1">
        <f>N(L1179)+IF(AND('🔎 TRA CỨU NHANH'!$C$2&lt;&gt;"",OR(ISNUMBER(SEARCH('🔎 TRA CỨU NHANH'!$C$2,$A1180)),ISNUMBER(SEARCH('🔎 TRA CỨU NHANH'!$C$2,$B1180)))),1,0)</f>
        <v>0</v>
      </c>
      <c r="M1180" s="1" t="str">
        <f t="shared" si="36"/>
        <v/>
      </c>
      <c r="N1180" s="1">
        <f>N(N1179)+IF(AND('💰 BÁO GIÁ'!$C$27&lt;&gt;"",OR(ISNUMBER(SEARCH('💰 BÁO GIÁ'!$C$27,$A1180)),ISNUMBER(SEARCH('💰 BÁO GIÁ'!$C$27,$B1180)))),1,0)</f>
        <v>0</v>
      </c>
      <c r="O1180" s="1" t="str">
        <f t="shared" si="37"/>
        <v/>
      </c>
    </row>
    <row r="1181" customHeight="1" spans="1:15">
      <c r="A1181" s="1" t="str">
        <f>IF('🔧 XY LANH'!A137="","",'🔧 XY LANH'!A137)</f>
        <v>HH070848</v>
      </c>
      <c r="B1181" s="1" t="str">
        <f>IF('🔧 XY LANH'!A137="","",'🔧 XY LANH'!S137)</f>
        <v>Xy lanh Kia K2400 phi 92 (dài 167) - IZUMI</v>
      </c>
      <c r="C1181" s="1" t="str">
        <f>IF('🔧 XY LANH'!A137="","","Xy lanh")</f>
        <v>Xy lanh</v>
      </c>
      <c r="D1181" s="1" t="str">
        <f>IF('🔧 XY LANH'!A137="","",'🔧 XY LANH'!L137)</f>
        <v>Cái</v>
      </c>
      <c r="E1181" s="13">
        <f>IF('🔧 XY LANH'!A137="","",'🔧 XY LANH'!M137)</f>
        <v>0</v>
      </c>
      <c r="F1181" s="13">
        <f>IF('🔧 XY LANH'!A137="","",'🔧 XY LANH'!N137)</f>
        <v>0</v>
      </c>
      <c r="G1181" s="13">
        <f>IF('🔧 XY LANH'!A137="","",'🔧 XY LANH'!O137)</f>
        <v>0</v>
      </c>
      <c r="H1181" s="13">
        <f>IF('🔧 XY LANH'!A137="","",'🔧 XY LANH'!P137)</f>
        <v>0</v>
      </c>
      <c r="I1181" s="13">
        <f>IF('🔧 XY LANH'!A137="","",'🔧 XY LANH'!Q137)</f>
        <v>0</v>
      </c>
      <c r="J1181" s="1">
        <f>IF('🔧 XY LANH'!A137="","",'🔧 XY LANH'!K137)</f>
        <v>92</v>
      </c>
      <c r="L1181" s="1">
        <f>N(L1180)+IF(AND('🔎 TRA CỨU NHANH'!$C$2&lt;&gt;"",OR(ISNUMBER(SEARCH('🔎 TRA CỨU NHANH'!$C$2,$A1181)),ISNUMBER(SEARCH('🔎 TRA CỨU NHANH'!$C$2,$B1181)))),1,0)</f>
        <v>0</v>
      </c>
      <c r="M1181" s="1" t="str">
        <f t="shared" si="36"/>
        <v/>
      </c>
      <c r="N1181" s="1">
        <f>N(N1180)+IF(AND('💰 BÁO GIÁ'!$C$27&lt;&gt;"",OR(ISNUMBER(SEARCH('💰 BÁO GIÁ'!$C$27,$A1181)),ISNUMBER(SEARCH('💰 BÁO GIÁ'!$C$27,$B1181)))),1,0)</f>
        <v>0</v>
      </c>
      <c r="O1181" s="1" t="str">
        <f t="shared" si="37"/>
        <v/>
      </c>
    </row>
    <row r="1182" customHeight="1" spans="1:15">
      <c r="A1182" s="1" t="str">
        <f>IF('🔧 XY LANH'!A138="","",'🔧 XY LANH'!A138)</f>
        <v>HH080210</v>
      </c>
      <c r="B1182" s="1" t="str">
        <f>IF('🔧 XY LANH'!A138="","",'🔧 XY LANH'!S138)</f>
        <v>Xy lanh KIA K2700/ K4100/ K800-10-311A phi 92 (dài 191) - IZ IKAZU</v>
      </c>
      <c r="C1182" s="1" t="str">
        <f>IF('🔧 XY LANH'!A138="","","Xy lanh")</f>
        <v>Xy lanh</v>
      </c>
      <c r="D1182" s="1" t="str">
        <f>IF('🔧 XY LANH'!A138="","",'🔧 XY LANH'!L138)</f>
        <v>Cái</v>
      </c>
      <c r="E1182" s="13">
        <f>IF('🔧 XY LANH'!A138="","",'🔧 XY LANH'!M138)</f>
        <v>0</v>
      </c>
      <c r="F1182" s="13">
        <f>IF('🔧 XY LANH'!A138="","",'🔧 XY LANH'!N138)</f>
        <v>130000</v>
      </c>
      <c r="G1182" s="13">
        <f>IF('🔧 XY LANH'!A138="","",'🔧 XY LANH'!O138)</f>
        <v>140000</v>
      </c>
      <c r="H1182" s="13">
        <f>IF('🔧 XY LANH'!A138="","",'🔧 XY LANH'!P138)</f>
        <v>150000</v>
      </c>
      <c r="I1182" s="13">
        <f>IF('🔧 XY LANH'!A138="","",'🔧 XY LANH'!Q138)</f>
        <v>0</v>
      </c>
      <c r="J1182" s="1">
        <f>IF('🔧 XY LANH'!A138="","",'🔧 XY LANH'!K138)</f>
        <v>92</v>
      </c>
      <c r="L1182" s="1">
        <f>N(L1181)+IF(AND('🔎 TRA CỨU NHANH'!$C$2&lt;&gt;"",OR(ISNUMBER(SEARCH('🔎 TRA CỨU NHANH'!$C$2,$A1182)),ISNUMBER(SEARCH('🔎 TRA CỨU NHANH'!$C$2,$B1182)))),1,0)</f>
        <v>0</v>
      </c>
      <c r="M1182" s="1" t="str">
        <f t="shared" si="36"/>
        <v/>
      </c>
      <c r="N1182" s="1">
        <f>N(N1181)+IF(AND('💰 BÁO GIÁ'!$C$27&lt;&gt;"",OR(ISNUMBER(SEARCH('💰 BÁO GIÁ'!$C$27,$A1182)),ISNUMBER(SEARCH('💰 BÁO GIÁ'!$C$27,$B1182)))),1,0)</f>
        <v>0</v>
      </c>
      <c r="O1182" s="1" t="str">
        <f t="shared" si="37"/>
        <v/>
      </c>
    </row>
    <row r="1183" customHeight="1" spans="1:15">
      <c r="A1183" s="1" t="str">
        <f>IF('🔧 XY LANH'!A139="","",'🔧 XY LANH'!A139)</f>
        <v>HH083636</v>
      </c>
      <c r="B1183" s="1" t="str">
        <f>IF('🔧 XY LANH'!A139="","",'🔧 XY LANH'!S139)</f>
        <v>Xy lanh Kia JS chưa xoáy (93.5*97.5*168, lợi 104.5*3.8*0.7) S/F - IZUMI</v>
      </c>
      <c r="C1183" s="1" t="str">
        <f>IF('🔧 XY LANH'!A139="","","Xy lanh")</f>
        <v>Xy lanh</v>
      </c>
      <c r="D1183" s="1" t="str">
        <f>IF('🔧 XY LANH'!A139="","",'🔧 XY LANH'!L139)</f>
        <v>Cái</v>
      </c>
      <c r="E1183" s="13">
        <f>IF('🔧 XY LANH'!A139="","",'🔧 XY LANH'!M139)</f>
        <v>0</v>
      </c>
      <c r="F1183" s="13">
        <f>IF('🔧 XY LANH'!A139="","",'🔧 XY LANH'!N139)</f>
        <v>125000</v>
      </c>
      <c r="G1183" s="13">
        <f>IF('🔧 XY LANH'!A139="","",'🔧 XY LANH'!O139)</f>
        <v>135000</v>
      </c>
      <c r="H1183" s="13">
        <f>IF('🔧 XY LANH'!A139="","",'🔧 XY LANH'!P139)</f>
        <v>145000</v>
      </c>
      <c r="I1183" s="13">
        <f>IF('🔧 XY LANH'!A139="","",'🔧 XY LANH'!Q139)</f>
        <v>0</v>
      </c>
      <c r="J1183" s="1">
        <f>IF('🔧 XY LANH'!A139="","",'🔧 XY LANH'!K139)</f>
        <v>93.5</v>
      </c>
      <c r="L1183" s="1">
        <f>N(L1182)+IF(AND('🔎 TRA CỨU NHANH'!$C$2&lt;&gt;"",OR(ISNUMBER(SEARCH('🔎 TRA CỨU NHANH'!$C$2,$A1183)),ISNUMBER(SEARCH('🔎 TRA CỨU NHANH'!$C$2,$B1183)))),1,0)</f>
        <v>0</v>
      </c>
      <c r="M1183" s="1" t="str">
        <f t="shared" si="36"/>
        <v/>
      </c>
      <c r="N1183" s="1">
        <f>N(N1182)+IF(AND('💰 BÁO GIÁ'!$C$27&lt;&gt;"",OR(ISNUMBER(SEARCH('💰 BÁO GIÁ'!$C$27,$A1183)),ISNUMBER(SEARCH('💰 BÁO GIÁ'!$C$27,$B1183)))),1,0)</f>
        <v>0</v>
      </c>
      <c r="O1183" s="1" t="str">
        <f t="shared" si="37"/>
        <v/>
      </c>
    </row>
    <row r="1184" customHeight="1" spans="1:15">
      <c r="A1184" s="1" t="str">
        <f>IF('🔧 XY LANH'!A140="","",'🔧 XY LANH'!A140)</f>
        <v>HH081233</v>
      </c>
      <c r="B1184" s="1" t="str">
        <f>IF('🔧 XY LANH'!A140="","",'🔧 XY LANH'!S140)</f>
        <v>Xy lanh Kia JS/K2700 phi 94.5 (OK65A-10-311) - IZ IKAZU</v>
      </c>
      <c r="C1184" s="1" t="str">
        <f>IF('🔧 XY LANH'!A140="","","Xy lanh")</f>
        <v>Xy lanh</v>
      </c>
      <c r="D1184" s="1" t="str">
        <f>IF('🔧 XY LANH'!A140="","",'🔧 XY LANH'!L140)</f>
        <v>Cái</v>
      </c>
      <c r="E1184" s="13">
        <f>IF('🔧 XY LANH'!A140="","",'🔧 XY LANH'!M140)</f>
        <v>0</v>
      </c>
      <c r="F1184" s="13">
        <f>IF('🔧 XY LANH'!A140="","",'🔧 XY LANH'!N140)</f>
        <v>550000</v>
      </c>
      <c r="G1184" s="13">
        <f>IF('🔧 XY LANH'!A140="","",'🔧 XY LANH'!O140)</f>
        <v>590000</v>
      </c>
      <c r="H1184" s="13">
        <f>IF('🔧 XY LANH'!A140="","",'🔧 XY LANH'!P140)</f>
        <v>630000</v>
      </c>
      <c r="I1184" s="13">
        <f>IF('🔧 XY LANH'!A140="","",'🔧 XY LANH'!Q140)</f>
        <v>0</v>
      </c>
      <c r="J1184" s="1">
        <f>IF('🔧 XY LANH'!A140="","",'🔧 XY LANH'!K140)</f>
        <v>94.5</v>
      </c>
      <c r="L1184" s="1">
        <f>N(L1183)+IF(AND('🔎 TRA CỨU NHANH'!$C$2&lt;&gt;"",OR(ISNUMBER(SEARCH('🔎 TRA CỨU NHANH'!$C$2,$A1184)),ISNUMBER(SEARCH('🔎 TRA CỨU NHANH'!$C$2,$B1184)))),1,0)</f>
        <v>0</v>
      </c>
      <c r="M1184" s="1" t="str">
        <f t="shared" si="36"/>
        <v/>
      </c>
      <c r="N1184" s="1">
        <f>N(N1183)+IF(AND('💰 BÁO GIÁ'!$C$27&lt;&gt;"",OR(ISNUMBER(SEARCH('💰 BÁO GIÁ'!$C$27,$A1184)),ISNUMBER(SEARCH('💰 BÁO GIÁ'!$C$27,$B1184)))),1,0)</f>
        <v>0</v>
      </c>
      <c r="O1184" s="1" t="str">
        <f t="shared" si="37"/>
        <v/>
      </c>
    </row>
    <row r="1185" customHeight="1" spans="1:15">
      <c r="A1185" s="1" t="str">
        <f>IF('🔧 XY LANH'!A141="","",'🔧 XY LANH'!A141)</f>
        <v>HH084162</v>
      </c>
      <c r="B1185" s="1" t="str">
        <f>IF('🔧 XY LANH'!A141="","",'🔧 XY LANH'!S141)</f>
        <v>Xy lanh Kia JS/ K2700/ 94.5 - HENWEIT, L-KI008-00</v>
      </c>
      <c r="C1185" s="1" t="str">
        <f>IF('🔧 XY LANH'!A141="","","Xy lanh")</f>
        <v>Xy lanh</v>
      </c>
      <c r="D1185" s="1" t="str">
        <f>IF('🔧 XY LANH'!A141="","",'🔧 XY LANH'!L141)</f>
        <v>Cái</v>
      </c>
      <c r="E1185" s="13">
        <f>IF('🔧 XY LANH'!A141="","",'🔧 XY LANH'!M141)</f>
        <v>0</v>
      </c>
      <c r="F1185" s="13">
        <f>IF('🔧 XY LANH'!A141="","",'🔧 XY LANH'!N141)</f>
        <v>630000</v>
      </c>
      <c r="G1185" s="13">
        <f>IF('🔧 XY LANH'!A141="","",'🔧 XY LANH'!O141)</f>
        <v>670000</v>
      </c>
      <c r="H1185" s="13">
        <f>IF('🔧 XY LANH'!A141="","",'🔧 XY LANH'!P141)</f>
        <v>720000</v>
      </c>
      <c r="I1185" s="13">
        <f>IF('🔧 XY LANH'!A141="","",'🔧 XY LANH'!Q141)</f>
        <v>0</v>
      </c>
      <c r="J1185" s="1">
        <f>IF('🔧 XY LANH'!A141="","",'🔧 XY LANH'!K141)</f>
        <v>94.5</v>
      </c>
      <c r="L1185" s="1">
        <f>N(L1184)+IF(AND('🔎 TRA CỨU NHANH'!$C$2&lt;&gt;"",OR(ISNUMBER(SEARCH('🔎 TRA CỨU NHANH'!$C$2,$A1185)),ISNUMBER(SEARCH('🔎 TRA CỨU NHANH'!$C$2,$B1185)))),1,0)</f>
        <v>0</v>
      </c>
      <c r="M1185" s="1" t="str">
        <f t="shared" si="36"/>
        <v/>
      </c>
      <c r="N1185" s="1">
        <f>N(N1184)+IF(AND('💰 BÁO GIÁ'!$C$27&lt;&gt;"",OR(ISNUMBER(SEARCH('💰 BÁO GIÁ'!$C$27,$A1185)),ISNUMBER(SEARCH('💰 BÁO GIÁ'!$C$27,$B1185)))),1,0)</f>
        <v>0</v>
      </c>
      <c r="O1185" s="1" t="str">
        <f t="shared" si="37"/>
        <v/>
      </c>
    </row>
    <row r="1186" customHeight="1" spans="1:15">
      <c r="A1186" s="1" t="str">
        <f>IF('🔧 XY LANH'!A142="","",'🔧 XY LANH'!A142)</f>
        <v>HH00742</v>
      </c>
      <c r="B1186" s="1" t="str">
        <f>IF('🔧 XY LANH'!A142="","",'🔧 XY LANH'!S142)</f>
        <v>Xy lanh HA/T3000 (1363-23-051) - IZUMI</v>
      </c>
      <c r="C1186" s="1" t="str">
        <f>IF('🔧 XY LANH'!A142="","","Xy lanh")</f>
        <v>Xy lanh</v>
      </c>
      <c r="D1186" s="1" t="str">
        <f>IF('🔧 XY LANH'!A142="","",'🔧 XY LANH'!L142)</f>
        <v>Cái</v>
      </c>
      <c r="E1186" s="13">
        <f>IF('🔧 XY LANH'!A142="","",'🔧 XY LANH'!M142)</f>
        <v>0</v>
      </c>
      <c r="F1186" s="13">
        <f>IF('🔧 XY LANH'!A142="","",'🔧 XY LANH'!N142)</f>
        <v>560000</v>
      </c>
      <c r="G1186" s="13">
        <f>IF('🔧 XY LANH'!A142="","",'🔧 XY LANH'!O142)</f>
        <v>590000</v>
      </c>
      <c r="H1186" s="13">
        <f>IF('🔧 XY LANH'!A142="","",'🔧 XY LANH'!P142)</f>
        <v>630000</v>
      </c>
      <c r="I1186" s="13">
        <f>IF('🔧 XY LANH'!A142="","",'🔧 XY LANH'!Q142)</f>
        <v>0</v>
      </c>
      <c r="J1186" s="1">
        <f>IF('🔧 XY LANH'!A142="","",'🔧 XY LANH'!K142)</f>
        <v>95</v>
      </c>
      <c r="L1186" s="1">
        <f>N(L1185)+IF(AND('🔎 TRA CỨU NHANH'!$C$2&lt;&gt;"",OR(ISNUMBER(SEARCH('🔎 TRA CỨU NHANH'!$C$2,$A1186)),ISNUMBER(SEARCH('🔎 TRA CỨU NHANH'!$C$2,$B1186)))),1,0)</f>
        <v>0</v>
      </c>
      <c r="M1186" s="1" t="str">
        <f t="shared" si="36"/>
        <v/>
      </c>
      <c r="N1186" s="1">
        <f>N(N1185)+IF(AND('💰 BÁO GIÁ'!$C$27&lt;&gt;"",OR(ISNUMBER(SEARCH('💰 BÁO GIÁ'!$C$27,$A1186)),ISNUMBER(SEARCH('💰 BÁO GIÁ'!$C$27,$B1186)))),1,0)</f>
        <v>0</v>
      </c>
      <c r="O1186" s="1" t="str">
        <f t="shared" si="37"/>
        <v/>
      </c>
    </row>
    <row r="1187" customHeight="1" spans="1:15">
      <c r="A1187" s="1" t="str">
        <f>IF('🔧 XY LANH'!A143="","",'🔧 XY LANH'!A143)</f>
        <v>HH071893</v>
      </c>
      <c r="B1187" s="1" t="str">
        <f>IF('🔧 XY LANH'!A143="","",'🔧 XY LANH'!S143)</f>
        <v>Xy lanh J3 (đường kính 97.1, có lợi) / 21111-4X300 - IZUMI</v>
      </c>
      <c r="C1187" s="1" t="str">
        <f>IF('🔧 XY LANH'!A143="","","Xy lanh")</f>
        <v>Xy lanh</v>
      </c>
      <c r="D1187" s="1" t="str">
        <f>IF('🔧 XY LANH'!A143="","",'🔧 XY LANH'!L143)</f>
        <v>Cái</v>
      </c>
      <c r="E1187" s="13">
        <f>IF('🔧 XY LANH'!A143="","",'🔧 XY LANH'!M143)</f>
        <v>0</v>
      </c>
      <c r="F1187" s="13">
        <f>IF('🔧 XY LANH'!A143="","",'🔧 XY LANH'!N143)</f>
        <v>600000</v>
      </c>
      <c r="G1187" s="13">
        <f>IF('🔧 XY LANH'!A143="","",'🔧 XY LANH'!O143)</f>
        <v>630000</v>
      </c>
      <c r="H1187" s="13">
        <f>IF('🔧 XY LANH'!A143="","",'🔧 XY LANH'!P143)</f>
        <v>700000</v>
      </c>
      <c r="I1187" s="13">
        <f>IF('🔧 XY LANH'!A143="","",'🔧 XY LANH'!Q143)</f>
        <v>0</v>
      </c>
      <c r="J1187" s="1">
        <f>IF('🔧 XY LANH'!A143="","",'🔧 XY LANH'!K143)</f>
        <v>97.1</v>
      </c>
      <c r="L1187" s="1">
        <f>N(L1186)+IF(AND('🔎 TRA CỨU NHANH'!$C$2&lt;&gt;"",OR(ISNUMBER(SEARCH('🔎 TRA CỨU NHANH'!$C$2,$A1187)),ISNUMBER(SEARCH('🔎 TRA CỨU NHANH'!$C$2,$B1187)))),1,0)</f>
        <v>0</v>
      </c>
      <c r="M1187" s="1" t="str">
        <f t="shared" si="36"/>
        <v/>
      </c>
      <c r="N1187" s="1">
        <f>N(N1186)+IF(AND('💰 BÁO GIÁ'!$C$27&lt;&gt;"",OR(ISNUMBER(SEARCH('💰 BÁO GIÁ'!$C$27,$A1187)),ISNUMBER(SEARCH('💰 BÁO GIÁ'!$C$27,$B1187)))),1,0)</f>
        <v>0</v>
      </c>
      <c r="O1187" s="1" t="str">
        <f t="shared" si="37"/>
        <v/>
      </c>
    </row>
    <row r="1188" customHeight="1" spans="1:15">
      <c r="A1188" s="1" t="str">
        <f>IF('🔧 XY LANH'!A144="","",'🔧 XY LANH'!A144)</f>
        <v>HH084157</v>
      </c>
      <c r="B1188" s="1" t="str">
        <f>IF('🔧 XY LANH'!A144="","",'🔧 XY LANH'!S144)</f>
        <v>Xy lanh KIA 98/ JT /OK75A-10311 - HENWEIT, L-KI004-00</v>
      </c>
      <c r="C1188" s="1" t="str">
        <f>IF('🔧 XY LANH'!A144="","","Xy lanh")</f>
        <v>Xy lanh</v>
      </c>
      <c r="D1188" s="1" t="str">
        <f>IF('🔧 XY LANH'!A144="","",'🔧 XY LANH'!L144)</f>
        <v>Cái</v>
      </c>
      <c r="E1188" s="13">
        <f>IF('🔧 XY LANH'!A144="","",'🔧 XY LANH'!M144)</f>
        <v>0</v>
      </c>
      <c r="F1188" s="13">
        <f>IF('🔧 XY LANH'!A144="","",'🔧 XY LANH'!N144)</f>
        <v>160000</v>
      </c>
      <c r="G1188" s="13">
        <f>IF('🔧 XY LANH'!A144="","",'🔧 XY LANH'!O144)</f>
        <v>170000</v>
      </c>
      <c r="H1188" s="13">
        <f>IF('🔧 XY LANH'!A144="","",'🔧 XY LANH'!P144)</f>
        <v>180000</v>
      </c>
      <c r="I1188" s="13">
        <f>IF('🔧 XY LANH'!A144="","",'🔧 XY LANH'!Q144)</f>
        <v>0</v>
      </c>
      <c r="J1188" s="1">
        <f>IF('🔧 XY LANH'!A144="","",'🔧 XY LANH'!K144)</f>
        <v>98</v>
      </c>
      <c r="L1188" s="1">
        <f>N(L1187)+IF(AND('🔎 TRA CỨU NHANH'!$C$2&lt;&gt;"",OR(ISNUMBER(SEARCH('🔎 TRA CỨU NHANH'!$C$2,$A1188)),ISNUMBER(SEARCH('🔎 TRA CỨU NHANH'!$C$2,$B1188)))),1,0)</f>
        <v>0</v>
      </c>
      <c r="M1188" s="1" t="str">
        <f t="shared" si="36"/>
        <v/>
      </c>
      <c r="N1188" s="1">
        <f>N(N1187)+IF(AND('💰 BÁO GIÁ'!$C$27&lt;&gt;"",OR(ISNUMBER(SEARCH('💰 BÁO GIÁ'!$C$27,$A1188)),ISNUMBER(SEARCH('💰 BÁO GIÁ'!$C$27,$B1188)))),1,0)</f>
        <v>0</v>
      </c>
      <c r="O1188" s="1" t="str">
        <f t="shared" si="37"/>
        <v/>
      </c>
    </row>
    <row r="1189" customHeight="1" spans="1:15">
      <c r="A1189" s="1" t="str">
        <f>IF('🔧 XY LANH'!A145="","",'🔧 XY LANH'!A145)</f>
        <v>HH081234</v>
      </c>
      <c r="B1189" s="1" t="str">
        <f>IF('🔧 XY LANH'!A145="","",'🔧 XY LANH'!S145)</f>
        <v>Xy lanh Kia JT (OK75A-10-311) - IZ IKAZU</v>
      </c>
      <c r="C1189" s="1" t="str">
        <f>IF('🔧 XY LANH'!A145="","","Xy lanh")</f>
        <v>Xy lanh</v>
      </c>
      <c r="D1189" s="1" t="str">
        <f>IF('🔧 XY LANH'!A145="","",'🔧 XY LANH'!L145)</f>
        <v>Cái</v>
      </c>
      <c r="E1189" s="13">
        <f>IF('🔧 XY LANH'!A145="","",'🔧 XY LANH'!M145)</f>
        <v>0</v>
      </c>
      <c r="F1189" s="13">
        <f>IF('🔧 XY LANH'!A145="","",'🔧 XY LANH'!N145)</f>
        <v>550000</v>
      </c>
      <c r="G1189" s="13">
        <f>IF('🔧 XY LANH'!A145="","",'🔧 XY LANH'!O145)</f>
        <v>600000</v>
      </c>
      <c r="H1189" s="13">
        <f>IF('🔧 XY LANH'!A145="","",'🔧 XY LANH'!P145)</f>
        <v>650000</v>
      </c>
      <c r="I1189" s="13">
        <f>IF('🔧 XY LANH'!A145="","",'🔧 XY LANH'!Q145)</f>
        <v>0</v>
      </c>
      <c r="J1189" s="1">
        <f>IF('🔧 XY LANH'!A145="","",'🔧 XY LANH'!K145)</f>
        <v>98</v>
      </c>
      <c r="L1189" s="1">
        <f>N(L1188)+IF(AND('🔎 TRA CỨU NHANH'!$C$2&lt;&gt;"",OR(ISNUMBER(SEARCH('🔎 TRA CỨU NHANH'!$C$2,$A1189)),ISNUMBER(SEARCH('🔎 TRA CỨU NHANH'!$C$2,$B1189)))),1,0)</f>
        <v>0</v>
      </c>
      <c r="M1189" s="1" t="str">
        <f t="shared" si="36"/>
        <v/>
      </c>
      <c r="N1189" s="1">
        <f>N(N1188)+IF(AND('💰 BÁO GIÁ'!$C$27&lt;&gt;"",OR(ISNUMBER(SEARCH('💰 BÁO GIÁ'!$C$27,$A1189)),ISNUMBER(SEARCH('💰 BÁO GIÁ'!$C$27,$B1189)))),1,0)</f>
        <v>0</v>
      </c>
      <c r="O1189" s="1" t="str">
        <f t="shared" si="37"/>
        <v/>
      </c>
    </row>
    <row r="1190" customHeight="1" spans="1:15">
      <c r="A1190" s="1" t="str">
        <f>IF('🔧 XY LANH'!A146="","",'🔧 XY LANH'!A146)</f>
        <v>HH080578</v>
      </c>
      <c r="B1190" s="1" t="str">
        <f>IF('🔧 XY LANH'!A146="","",'🔧 XY LANH'!S146)</f>
        <v>Xy lanh Kia JT (S/F chưa xoáy, lưng +0.07/0.09) - IZUMI-IKAZU</v>
      </c>
      <c r="C1190" s="1" t="str">
        <f>IF('🔧 XY LANH'!A146="","","Xy lanh")</f>
        <v>Xy lanh</v>
      </c>
      <c r="D1190" s="1" t="str">
        <f>IF('🔧 XY LANH'!A146="","",'🔧 XY LANH'!L146)</f>
        <v>Cái</v>
      </c>
      <c r="E1190" s="13">
        <f>IF('🔧 XY LANH'!A146="","",'🔧 XY LANH'!M146)</f>
        <v>0</v>
      </c>
      <c r="F1190" s="13">
        <f>IF('🔧 XY LANH'!A146="","",'🔧 XY LANH'!N146)</f>
        <v>110000</v>
      </c>
      <c r="G1190" s="13">
        <f>IF('🔧 XY LANH'!A146="","",'🔧 XY LANH'!O146)</f>
        <v>120000</v>
      </c>
      <c r="H1190" s="13">
        <f>IF('🔧 XY LANH'!A146="","",'🔧 XY LANH'!P146)</f>
        <v>130000</v>
      </c>
      <c r="I1190" s="13">
        <f>IF('🔧 XY LANH'!A146="","",'🔧 XY LANH'!Q146)</f>
        <v>0</v>
      </c>
      <c r="J1190" s="1">
        <f>IF('🔧 XY LANH'!A146="","",'🔧 XY LANH'!K146)</f>
        <v>98</v>
      </c>
      <c r="L1190" s="1">
        <f>N(L1189)+IF(AND('🔎 TRA CỨU NHANH'!$C$2&lt;&gt;"",OR(ISNUMBER(SEARCH('🔎 TRA CỨU NHANH'!$C$2,$A1190)),ISNUMBER(SEARCH('🔎 TRA CỨU NHANH'!$C$2,$B1190)))),1,0)</f>
        <v>0</v>
      </c>
      <c r="M1190" s="1" t="str">
        <f t="shared" si="36"/>
        <v/>
      </c>
      <c r="N1190" s="1">
        <f>N(N1189)+IF(AND('💰 BÁO GIÁ'!$C$27&lt;&gt;"",OR(ISNUMBER(SEARCH('💰 BÁO GIÁ'!$C$27,$A1190)),ISNUMBER(SEARCH('💰 BÁO GIÁ'!$C$27,$B1190)))),1,0)</f>
        <v>0</v>
      </c>
      <c r="O1190" s="1" t="str">
        <f t="shared" si="37"/>
        <v/>
      </c>
    </row>
    <row r="1191" customHeight="1" spans="1:15">
      <c r="A1191" s="1" t="str">
        <f>IF('🔧 XY LANH'!A147="","",'🔧 XY LANH'!A147)</f>
        <v>HH080198</v>
      </c>
      <c r="B1191" s="1" t="str">
        <f>IF('🔧 XY LANH'!A147="","",'🔧 XY LANH'!S147)</f>
        <v>Xy lanh Mazda SL/T3500/ K3500/ K3600 F/F (SL01-23-311) - IZ IKAZU</v>
      </c>
      <c r="C1191" s="1" t="str">
        <f>IF('🔧 XY LANH'!A147="","","Xy lanh")</f>
        <v>Xy lanh</v>
      </c>
      <c r="D1191" s="1" t="str">
        <f>IF('🔧 XY LANH'!A147="","",'🔧 XY LANH'!L147)</f>
        <v>Cái</v>
      </c>
      <c r="E1191" s="13">
        <f>IF('🔧 XY LANH'!A147="","",'🔧 XY LANH'!M147)</f>
        <v>0</v>
      </c>
      <c r="F1191" s="13">
        <f>IF('🔧 XY LANH'!A147="","",'🔧 XY LANH'!N147)</f>
        <v>600000</v>
      </c>
      <c r="G1191" s="13">
        <f>IF('🔧 XY LANH'!A147="","",'🔧 XY LANH'!O147)</f>
        <v>650000</v>
      </c>
      <c r="H1191" s="13">
        <f>IF('🔧 XY LANH'!A147="","",'🔧 XY LANH'!P147)</f>
        <v>700000</v>
      </c>
      <c r="I1191" s="13">
        <f>IF('🔧 XY LANH'!A147="","",'🔧 XY LANH'!Q147)</f>
        <v>0</v>
      </c>
      <c r="J1191" s="1">
        <f>IF('🔧 XY LANH'!A147="","",'🔧 XY LANH'!K147)</f>
        <v>100</v>
      </c>
      <c r="L1191" s="1">
        <f>N(L1190)+IF(AND('🔎 TRA CỨU NHANH'!$C$2&lt;&gt;"",OR(ISNUMBER(SEARCH('🔎 TRA CỨU NHANH'!$C$2,$A1191)),ISNUMBER(SEARCH('🔎 TRA CỨU NHANH'!$C$2,$B1191)))),1,0)</f>
        <v>0</v>
      </c>
      <c r="M1191" s="1" t="str">
        <f t="shared" si="36"/>
        <v/>
      </c>
      <c r="N1191" s="1">
        <f>N(N1190)+IF(AND('💰 BÁO GIÁ'!$C$27&lt;&gt;"",OR(ISNUMBER(SEARCH('💰 BÁO GIÁ'!$C$27,$A1191)),ISNUMBER(SEARCH('💰 BÁO GIÁ'!$C$27,$B1191)))),1,0)</f>
        <v>0</v>
      </c>
      <c r="O1191" s="1" t="str">
        <f t="shared" si="37"/>
        <v/>
      </c>
    </row>
    <row r="1192" customHeight="1" spans="1:15">
      <c r="A1192" s="1" t="str">
        <f>IF('🔧 XY LANH'!A148="","",'🔧 XY LANH'!A148)</f>
        <v>HH081284</v>
      </c>
      <c r="B1192" s="1" t="str">
        <f>IF('🔧 XY LANH'!A148="","",'🔧 XY LANH'!S148)</f>
        <v>Xy lanh Kia D6DA (phi 109)/ 0K87T-10-311 - IZ IKAZU</v>
      </c>
      <c r="C1192" s="1" t="str">
        <f>IF('🔧 XY LANH'!A148="","","Xy lanh")</f>
        <v>Xy lanh</v>
      </c>
      <c r="D1192" s="1" t="str">
        <f>IF('🔧 XY LANH'!A148="","",'🔧 XY LANH'!L148)</f>
        <v>Cái</v>
      </c>
      <c r="E1192" s="13">
        <f>IF('🔧 XY LANH'!A148="","",'🔧 XY LANH'!M148)</f>
        <v>0</v>
      </c>
      <c r="F1192" s="13">
        <f>IF('🔧 XY LANH'!A148="","",'🔧 XY LANH'!N148)</f>
        <v>1480000</v>
      </c>
      <c r="G1192" s="13">
        <f>IF('🔧 XY LANH'!A148="","",'🔧 XY LANH'!O148)</f>
        <v>1580000</v>
      </c>
      <c r="H1192" s="13">
        <f>IF('🔧 XY LANH'!A148="","",'🔧 XY LANH'!P148)</f>
        <v>1680000</v>
      </c>
      <c r="I1192" s="13">
        <f>IF('🔧 XY LANH'!A148="","",'🔧 XY LANH'!Q148)</f>
        <v>0</v>
      </c>
      <c r="J1192" s="1">
        <f>IF('🔧 XY LANH'!A148="","",'🔧 XY LANH'!K148)</f>
        <v>109</v>
      </c>
      <c r="L1192" s="1">
        <f>N(L1191)+IF(AND('🔎 TRA CỨU NHANH'!$C$2&lt;&gt;"",OR(ISNUMBER(SEARCH('🔎 TRA CỨU NHANH'!$C$2,$A1192)),ISNUMBER(SEARCH('🔎 TRA CỨU NHANH'!$C$2,$B1192)))),1,0)</f>
        <v>0</v>
      </c>
      <c r="M1192" s="1" t="str">
        <f t="shared" si="36"/>
        <v/>
      </c>
      <c r="N1192" s="1">
        <f>N(N1191)+IF(AND('💰 BÁO GIÁ'!$C$27&lt;&gt;"",OR(ISNUMBER(SEARCH('💰 BÁO GIÁ'!$C$27,$A1192)),ISNUMBER(SEARCH('💰 BÁO GIÁ'!$C$27,$B1192)))),1,0)</f>
        <v>0</v>
      </c>
      <c r="O1192" s="1" t="str">
        <f t="shared" si="37"/>
        <v/>
      </c>
    </row>
    <row r="1193" customHeight="1" spans="1:15">
      <c r="A1193" s="1" t="str">
        <f>IF('🔧 XY LANH'!A149="","",'🔧 XY LANH'!A149)</f>
        <v>HH083103</v>
      </c>
      <c r="B1193" s="1" t="str">
        <f>IF('🔧 XY LANH'!A149="","",'🔧 XY LANH'!S149)</f>
        <v>Xy lanh KIA 98/ JT /OK75A-10311B ZYNP - NSP</v>
      </c>
      <c r="C1193" s="1" t="str">
        <f>IF('🔧 XY LANH'!A149="","","Xy lanh")</f>
        <v>Xy lanh</v>
      </c>
      <c r="D1193" s="1" t="str">
        <f>IF('🔧 XY LANH'!A149="","",'🔧 XY LANH'!L149)</f>
        <v>Cái</v>
      </c>
      <c r="E1193" s="13">
        <f>IF('🔧 XY LANH'!A149="","",'🔧 XY LANH'!M149)</f>
        <v>0</v>
      </c>
      <c r="F1193" s="13">
        <f>IF('🔧 XY LANH'!A149="","",'🔧 XY LANH'!N149)</f>
        <v>800000</v>
      </c>
      <c r="G1193" s="13">
        <f>IF('🔧 XY LANH'!A149="","",'🔧 XY LANH'!O149)</f>
        <v>900000</v>
      </c>
      <c r="H1193" s="13">
        <f>IF('🔧 XY LANH'!A149="","",'🔧 XY LANH'!P149)</f>
        <v>1000000</v>
      </c>
      <c r="I1193" s="13">
        <f>IF('🔧 XY LANH'!A149="","",'🔧 XY LANH'!Q149)</f>
        <v>0</v>
      </c>
      <c r="J1193" s="1">
        <f>IF('🔧 XY LANH'!A149="","",'🔧 XY LANH'!K149)</f>
        <v>0</v>
      </c>
      <c r="L1193" s="1">
        <f>N(L1192)+IF(AND('🔎 TRA CỨU NHANH'!$C$2&lt;&gt;"",OR(ISNUMBER(SEARCH('🔎 TRA CỨU NHANH'!$C$2,$A1193)),ISNUMBER(SEARCH('🔎 TRA CỨU NHANH'!$C$2,$B1193)))),1,0)</f>
        <v>0</v>
      </c>
      <c r="M1193" s="1" t="str">
        <f t="shared" si="36"/>
        <v/>
      </c>
      <c r="N1193" s="1">
        <f>N(N1192)+IF(AND('💰 BÁO GIÁ'!$C$27&lt;&gt;"",OR(ISNUMBER(SEARCH('💰 BÁO GIÁ'!$C$27,$A1193)),ISNUMBER(SEARCH('💰 BÁO GIÁ'!$C$27,$B1193)))),1,0)</f>
        <v>0</v>
      </c>
      <c r="O1193" s="1" t="str">
        <f t="shared" si="37"/>
        <v/>
      </c>
    </row>
    <row r="1194" customHeight="1" spans="1:15">
      <c r="A1194" s="1" t="str">
        <f>IF('🔧 XY LANH'!A150="","",'🔧 XY LANH'!A150)</f>
        <v>HH00743</v>
      </c>
      <c r="B1194" s="1" t="str">
        <f>IF('🔧 XY LANH'!A150="","",'🔧 XY LANH'!S150)</f>
        <v>Xy lanh Mazda TF/T4000 F/F đời hoàn thiện (TFYO-10-311) - IZUMI</v>
      </c>
      <c r="C1194" s="1" t="str">
        <f>IF('🔧 XY LANH'!A150="","","Xy lanh")</f>
        <v>Xy lanh</v>
      </c>
      <c r="D1194" s="1" t="str">
        <f>IF('🔧 XY LANH'!A150="","",'🔧 XY LANH'!L150)</f>
        <v>Cái</v>
      </c>
      <c r="E1194" s="13">
        <f>IF('🔧 XY LANH'!A150="","",'🔧 XY LANH'!M150)</f>
        <v>0</v>
      </c>
      <c r="F1194" s="13">
        <f>IF('🔧 XY LANH'!A150="","",'🔧 XY LANH'!N150)</f>
        <v>0</v>
      </c>
      <c r="G1194" s="13">
        <f>IF('🔧 XY LANH'!A150="","",'🔧 XY LANH'!O150)</f>
        <v>600000</v>
      </c>
      <c r="H1194" s="13">
        <f>IF('🔧 XY LANH'!A150="","",'🔧 XY LANH'!P150)</f>
        <v>650000</v>
      </c>
      <c r="I1194" s="13">
        <f>IF('🔧 XY LANH'!A150="","",'🔧 XY LANH'!Q150)</f>
        <v>0</v>
      </c>
      <c r="J1194" s="1">
        <f>IF('🔧 XY LANH'!A150="","",'🔧 XY LANH'!K150)</f>
        <v>0</v>
      </c>
      <c r="L1194" s="1">
        <f>N(L1193)+IF(AND('🔎 TRA CỨU NHANH'!$C$2&lt;&gt;"",OR(ISNUMBER(SEARCH('🔎 TRA CỨU NHANH'!$C$2,$A1194)),ISNUMBER(SEARCH('🔎 TRA CỨU NHANH'!$C$2,$B1194)))),1,0)</f>
        <v>0</v>
      </c>
      <c r="M1194" s="1" t="str">
        <f t="shared" si="36"/>
        <v/>
      </c>
      <c r="N1194" s="1">
        <f>N(N1193)+IF(AND('💰 BÁO GIÁ'!$C$27&lt;&gt;"",OR(ISNUMBER(SEARCH('💰 BÁO GIÁ'!$C$27,$A1194)),ISNUMBER(SEARCH('💰 BÁO GIÁ'!$C$27,$B1194)))),1,0)</f>
        <v>0</v>
      </c>
      <c r="O1194" s="1" t="str">
        <f t="shared" si="37"/>
        <v/>
      </c>
    </row>
    <row r="1195" customHeight="1" spans="1:15">
      <c r="A1195" s="1" t="str">
        <f>IF('🔧 XY LANH'!A151="","",'🔧 XY LANH'!A151)</f>
        <v/>
      </c>
      <c r="B1195" s="1" t="str">
        <f>IF('🔧 XY LANH'!A151="","",'🔧 XY LANH'!S151)</f>
        <v/>
      </c>
      <c r="C1195" s="1" t="str">
        <f>IF('🔧 XY LANH'!A151="","","Xy lanh")</f>
        <v/>
      </c>
      <c r="D1195" s="1" t="str">
        <f>IF('🔧 XY LANH'!A151="","",'🔧 XY LANH'!L151)</f>
        <v/>
      </c>
      <c r="E1195" s="13" t="str">
        <f>IF('🔧 XY LANH'!A151="","",'🔧 XY LANH'!M151)</f>
        <v/>
      </c>
      <c r="F1195" s="13" t="str">
        <f>IF('🔧 XY LANH'!A151="","",'🔧 XY LANH'!N151)</f>
        <v/>
      </c>
      <c r="G1195" s="13" t="str">
        <f>IF('🔧 XY LANH'!A151="","",'🔧 XY LANH'!O151)</f>
        <v/>
      </c>
      <c r="H1195" s="13" t="str">
        <f>IF('🔧 XY LANH'!A151="","",'🔧 XY LANH'!P151)</f>
        <v/>
      </c>
      <c r="I1195" s="13" t="str">
        <f>IF('🔧 XY LANH'!A151="","",'🔧 XY LANH'!Q151)</f>
        <v/>
      </c>
      <c r="J1195" s="1" t="str">
        <f>IF('🔧 XY LANH'!A151="","",'🔧 XY LANH'!K151)</f>
        <v/>
      </c>
      <c r="L1195" s="1">
        <f>N(L1194)+IF(AND('🔎 TRA CỨU NHANH'!$C$2&lt;&gt;"",OR(ISNUMBER(SEARCH('🔎 TRA CỨU NHANH'!$C$2,$A1195)),ISNUMBER(SEARCH('🔎 TRA CỨU NHANH'!$C$2,$B1195)))),1,0)</f>
        <v>0</v>
      </c>
      <c r="M1195" s="1" t="str">
        <f t="shared" si="36"/>
        <v/>
      </c>
      <c r="N1195" s="1">
        <f>N(N1194)+IF(AND('💰 BÁO GIÁ'!$C$27&lt;&gt;"",OR(ISNUMBER(SEARCH('💰 BÁO GIÁ'!$C$27,$A1195)),ISNUMBER(SEARCH('💰 BÁO GIÁ'!$C$27,$B1195)))),1,0)</f>
        <v>0</v>
      </c>
      <c r="O1195" s="1" t="str">
        <f t="shared" si="37"/>
        <v/>
      </c>
    </row>
    <row r="1196" customHeight="1" spans="1:15">
      <c r="A1196" s="1" t="str">
        <f>IF('🔧 XY LANH'!A152="","",'🔧 XY LANH'!A152)</f>
        <v>HH070333</v>
      </c>
      <c r="B1196" s="1" t="str">
        <f>IF('🔧 XY LANH'!A152="","",'🔧 XY LANH'!S152)</f>
        <v>Xy lanh 4D92 - IZUMI</v>
      </c>
      <c r="C1196" s="1" t="str">
        <f>IF('🔧 XY LANH'!A152="","","Xy lanh")</f>
        <v>Xy lanh</v>
      </c>
      <c r="D1196" s="1" t="str">
        <f>IF('🔧 XY LANH'!A152="","",'🔧 XY LANH'!L152)</f>
        <v>Cái</v>
      </c>
      <c r="E1196" s="13">
        <f>IF('🔧 XY LANH'!A152="","",'🔧 XY LANH'!M152)</f>
        <v>0</v>
      </c>
      <c r="F1196" s="13">
        <f>IF('🔧 XY LANH'!A152="","",'🔧 XY LANH'!N152)</f>
        <v>950000</v>
      </c>
      <c r="G1196" s="13">
        <f>IF('🔧 XY LANH'!A152="","",'🔧 XY LANH'!O152)</f>
        <v>1000000</v>
      </c>
      <c r="H1196" s="13">
        <f>IF('🔧 XY LANH'!A152="","",'🔧 XY LANH'!P152)</f>
        <v>1100000</v>
      </c>
      <c r="I1196" s="13">
        <f>IF('🔧 XY LANH'!A152="","",'🔧 XY LANH'!Q152)</f>
        <v>0</v>
      </c>
      <c r="J1196" s="1">
        <f>IF('🔧 XY LANH'!A152="","",'🔧 XY LANH'!K152)</f>
        <v>92</v>
      </c>
      <c r="L1196" s="1">
        <f>N(L1195)+IF(AND('🔎 TRA CỨU NHANH'!$C$2&lt;&gt;"",OR(ISNUMBER(SEARCH('🔎 TRA CỨU NHANH'!$C$2,$A1196)),ISNUMBER(SEARCH('🔎 TRA CỨU NHANH'!$C$2,$B1196)))),1,0)</f>
        <v>0</v>
      </c>
      <c r="M1196" s="1" t="str">
        <f t="shared" si="36"/>
        <v/>
      </c>
      <c r="N1196" s="1">
        <f>N(N1195)+IF(AND('💰 BÁO GIÁ'!$C$27&lt;&gt;"",OR(ISNUMBER(SEARCH('💰 BÁO GIÁ'!$C$27,$A1196)),ISNUMBER(SEARCH('💰 BÁO GIÁ'!$C$27,$B1196)))),1,0)</f>
        <v>0</v>
      </c>
      <c r="O1196" s="1" t="str">
        <f t="shared" si="37"/>
        <v/>
      </c>
    </row>
    <row r="1197" customHeight="1" spans="1:15">
      <c r="A1197" s="1" t="str">
        <f>IF('🔧 XY LANH'!A153="","",'🔧 XY LANH'!A153)</f>
        <v>HH081782</v>
      </c>
      <c r="B1197" s="1" t="str">
        <f>IF('🔧 XY LANH'!A153="","",'🔧 XY LANH'!S153)</f>
        <v>Xy lanh 4D92/ 6140-21-2211/ FF - IZ IKAZU</v>
      </c>
      <c r="C1197" s="1" t="str">
        <f>IF('🔧 XY LANH'!A153="","","Xy lanh")</f>
        <v>Xy lanh</v>
      </c>
      <c r="D1197" s="1" t="str">
        <f>IF('🔧 XY LANH'!A153="","",'🔧 XY LANH'!L153)</f>
        <v>Cái</v>
      </c>
      <c r="E1197" s="13">
        <f>IF('🔧 XY LANH'!A153="","",'🔧 XY LANH'!M153)</f>
        <v>0</v>
      </c>
      <c r="F1197" s="13">
        <f>IF('🔧 XY LANH'!A153="","",'🔧 XY LANH'!N153)</f>
        <v>950000</v>
      </c>
      <c r="G1197" s="13">
        <f>IF('🔧 XY LANH'!A153="","",'🔧 XY LANH'!O153)</f>
        <v>1000000</v>
      </c>
      <c r="H1197" s="13">
        <f>IF('🔧 XY LANH'!A153="","",'🔧 XY LANH'!P153)</f>
        <v>1100000</v>
      </c>
      <c r="I1197" s="13">
        <f>IF('🔧 XY LANH'!A153="","",'🔧 XY LANH'!Q153)</f>
        <v>0</v>
      </c>
      <c r="J1197" s="1">
        <f>IF('🔧 XY LANH'!A153="","",'🔧 XY LANH'!K153)</f>
        <v>92</v>
      </c>
      <c r="L1197" s="1">
        <f>N(L1196)+IF(AND('🔎 TRA CỨU NHANH'!$C$2&lt;&gt;"",OR(ISNUMBER(SEARCH('🔎 TRA CỨU NHANH'!$C$2,$A1197)),ISNUMBER(SEARCH('🔎 TRA CỨU NHANH'!$C$2,$B1197)))),1,0)</f>
        <v>0</v>
      </c>
      <c r="M1197" s="1" t="str">
        <f t="shared" si="36"/>
        <v/>
      </c>
      <c r="N1197" s="1">
        <f>N(N1196)+IF(AND('💰 BÁO GIÁ'!$C$27&lt;&gt;"",OR(ISNUMBER(SEARCH('💰 BÁO GIÁ'!$C$27,$A1197)),ISNUMBER(SEARCH('💰 BÁO GIÁ'!$C$27,$B1197)))),1,0)</f>
        <v>0</v>
      </c>
      <c r="O1197" s="1" t="str">
        <f t="shared" si="37"/>
        <v/>
      </c>
    </row>
    <row r="1198" customHeight="1" spans="1:15">
      <c r="A1198" s="1" t="str">
        <f>IF('🔧 XY LANH'!A154="","",'🔧 XY LANH'!A154)</f>
        <v>HH078670</v>
      </c>
      <c r="B1198" s="1" t="str">
        <f>IF('🔧 XY LANH'!A154="","",'🔧 XY LANH'!S154)</f>
        <v>Xy lanh Yan 4D94E (99) S/F, 93*99*190, 4TNE94/4TNV94/4D95 - IZUMI IKAZU</v>
      </c>
      <c r="C1198" s="1" t="str">
        <f>IF('🔧 XY LANH'!A154="","","Xy lanh")</f>
        <v>Xy lanh</v>
      </c>
      <c r="D1198" s="1" t="str">
        <f>IF('🔧 XY LANH'!A154="","",'🔧 XY LANH'!L154)</f>
        <v>Cái</v>
      </c>
      <c r="E1198" s="13">
        <f>IF('🔧 XY LANH'!A154="","",'🔧 XY LANH'!M154)</f>
        <v>0</v>
      </c>
      <c r="F1198" s="13">
        <f>IF('🔧 XY LANH'!A154="","",'🔧 XY LANH'!N154)</f>
        <v>140000</v>
      </c>
      <c r="G1198" s="13">
        <f>IF('🔧 XY LANH'!A154="","",'🔧 XY LANH'!O154)</f>
        <v>150000</v>
      </c>
      <c r="H1198" s="13">
        <f>IF('🔧 XY LANH'!A154="","",'🔧 XY LANH'!P154)</f>
        <v>160000</v>
      </c>
      <c r="I1198" s="13">
        <f>IF('🔧 XY LANH'!A154="","",'🔧 XY LANH'!Q154)</f>
        <v>0</v>
      </c>
      <c r="J1198" s="1">
        <f>IF('🔧 XY LANH'!A154="","",'🔧 XY LANH'!K154)</f>
        <v>93</v>
      </c>
      <c r="L1198" s="1">
        <f>N(L1197)+IF(AND('🔎 TRA CỨU NHANH'!$C$2&lt;&gt;"",OR(ISNUMBER(SEARCH('🔎 TRA CỨU NHANH'!$C$2,$A1198)),ISNUMBER(SEARCH('🔎 TRA CỨU NHANH'!$C$2,$B1198)))),1,0)</f>
        <v>0</v>
      </c>
      <c r="M1198" s="1" t="str">
        <f t="shared" si="36"/>
        <v/>
      </c>
      <c r="N1198" s="1">
        <f>N(N1197)+IF(AND('💰 BÁO GIÁ'!$C$27&lt;&gt;"",OR(ISNUMBER(SEARCH('💰 BÁO GIÁ'!$C$27,$A1198)),ISNUMBER(SEARCH('💰 BÁO GIÁ'!$C$27,$B1198)))),1,0)</f>
        <v>0</v>
      </c>
      <c r="O1198" s="1" t="str">
        <f t="shared" si="37"/>
        <v/>
      </c>
    </row>
    <row r="1199" customHeight="1" spans="1:15">
      <c r="A1199" s="1" t="str">
        <f>IF('🔧 XY LANH'!A155="","",'🔧 XY LANH'!A155)</f>
        <v>HH070261</v>
      </c>
      <c r="B1199" s="1" t="str">
        <f>IF('🔧 XY LANH'!A155="","",'🔧 XY LANH'!S155)</f>
        <v>Xy lanh 4D95/6D95 F/F (6207-21-2110 / 6207-21-2120) - IZUMI</v>
      </c>
      <c r="C1199" s="1" t="str">
        <f>IF('🔧 XY LANH'!A155="","","Xy lanh")</f>
        <v>Xy lanh</v>
      </c>
      <c r="D1199" s="1" t="str">
        <f>IF('🔧 XY LANH'!A155="","",'🔧 XY LANH'!L155)</f>
        <v>Cái</v>
      </c>
      <c r="E1199" s="1">
        <f>IF('🔧 XY LANH'!A155="","",'🔧 XY LANH'!M155)</f>
        <v>0</v>
      </c>
      <c r="F1199" s="1">
        <f>IF('🔧 XY LANH'!A155="","",'🔧 XY LANH'!N155)</f>
        <v>0</v>
      </c>
      <c r="G1199" s="1">
        <f>IF('🔧 XY LANH'!A155="","",'🔧 XY LANH'!O155)</f>
        <v>0</v>
      </c>
      <c r="H1199" s="1">
        <f>IF('🔧 XY LANH'!A155="","",'🔧 XY LANH'!P155)</f>
        <v>0</v>
      </c>
      <c r="I1199" s="1">
        <f>IF('🔧 XY LANH'!A155="","",'🔧 XY LANH'!Q155)</f>
        <v>0</v>
      </c>
      <c r="J1199" s="1">
        <f>IF('🔧 XY LANH'!A155="","",'🔧 XY LANH'!K155)</f>
        <v>95</v>
      </c>
      <c r="L1199" s="1">
        <f>N(L1198)+IF(AND('🔎 TRA CỨU NHANH'!$C$2&lt;&gt;"",OR(ISNUMBER(SEARCH('🔎 TRA CỨU NHANH'!$C$2,$A1199)),ISNUMBER(SEARCH('🔎 TRA CỨU NHANH'!$C$2,$B1199)))),1,0)</f>
        <v>0</v>
      </c>
      <c r="M1199" s="1" t="str">
        <f t="shared" si="36"/>
        <v/>
      </c>
      <c r="N1199" s="1">
        <f>N(N1198)+IF(AND('💰 BÁO GIÁ'!$C$27&lt;&gt;"",OR(ISNUMBER(SEARCH('💰 BÁO GIÁ'!$C$27,$A1199)),ISNUMBER(SEARCH('💰 BÁO GIÁ'!$C$27,$B1199)))),1,0)</f>
        <v>0</v>
      </c>
      <c r="O1199" s="1" t="str">
        <f t="shared" si="37"/>
        <v/>
      </c>
    </row>
    <row r="1200" customHeight="1" spans="1:15">
      <c r="A1200" s="1" t="str">
        <f>IF('🔧 XY LANH'!A156="","",'🔧 XY LANH'!A156)</f>
        <v>HH082113</v>
      </c>
      <c r="B1200" s="1" t="str">
        <f>IF('🔧 XY LANH'!A156="","",'🔧 XY LANH'!S156)</f>
        <v>Xy lanh 6D95/ 4D95 S/F - NICE IN</v>
      </c>
      <c r="C1200" s="1" t="str">
        <f>IF('🔧 XY LANH'!A156="","","Xy lanh")</f>
        <v>Xy lanh</v>
      </c>
      <c r="D1200" s="1" t="str">
        <f>IF('🔧 XY LANH'!A156="","",'🔧 XY LANH'!L156)</f>
        <v>Cái</v>
      </c>
      <c r="E1200" s="13">
        <f>IF('🔧 XY LANH'!A156="","",'🔧 XY LANH'!M156)</f>
        <v>0</v>
      </c>
      <c r="F1200" s="13">
        <f>IF('🔧 XY LANH'!A156="","",'🔧 XY LANH'!N156)</f>
        <v>0</v>
      </c>
      <c r="G1200" s="13">
        <f>IF('🔧 XY LANH'!A156="","",'🔧 XY LANH'!O156)</f>
        <v>0</v>
      </c>
      <c r="H1200" s="13">
        <f>IF('🔧 XY LANH'!A156="","",'🔧 XY LANH'!P156)</f>
        <v>0</v>
      </c>
      <c r="I1200" s="13">
        <f>IF('🔧 XY LANH'!A156="","",'🔧 XY LANH'!Q156)</f>
        <v>0</v>
      </c>
      <c r="J1200" s="1">
        <f>IF('🔧 XY LANH'!A156="","",'🔧 XY LANH'!K156)</f>
        <v>95</v>
      </c>
      <c r="L1200" s="1">
        <f>N(L1199)+IF(AND('🔎 TRA CỨU NHANH'!$C$2&lt;&gt;"",OR(ISNUMBER(SEARCH('🔎 TRA CỨU NHANH'!$C$2,$A1200)),ISNUMBER(SEARCH('🔎 TRA CỨU NHANH'!$C$2,$B1200)))),1,0)</f>
        <v>0</v>
      </c>
      <c r="M1200" s="1" t="str">
        <f t="shared" si="36"/>
        <v/>
      </c>
      <c r="N1200" s="1">
        <f>N(N1199)+IF(AND('💰 BÁO GIÁ'!$C$27&lt;&gt;"",OR(ISNUMBER(SEARCH('💰 BÁO GIÁ'!$C$27,$A1200)),ISNUMBER(SEARCH('💰 BÁO GIÁ'!$C$27,$B1200)))),1,0)</f>
        <v>0</v>
      </c>
      <c r="O1200" s="1" t="str">
        <f t="shared" si="37"/>
        <v/>
      </c>
    </row>
    <row r="1201" customHeight="1" spans="1:15">
      <c r="A1201" s="1" t="str">
        <f>IF('🔧 XY LANH'!A157="","",'🔧 XY LANH'!A157)</f>
        <v>HH20447</v>
      </c>
      <c r="B1201" s="1" t="str">
        <f>IF('🔧 XY LANH'!A157="","",'🔧 XY LANH'!S157)</f>
        <v>Xy lanh 6D95/4D95 (117001/6207-21-2111) bán hoàn thiện S/F - NSP</v>
      </c>
      <c r="C1201" s="1" t="str">
        <f>IF('🔧 XY LANH'!A157="","","Xy lanh")</f>
        <v>Xy lanh</v>
      </c>
      <c r="D1201" s="1" t="str">
        <f>IF('🔧 XY LANH'!A157="","",'🔧 XY LANH'!L157)</f>
        <v>Cái</v>
      </c>
      <c r="E1201" s="13">
        <f>IF('🔧 XY LANH'!A157="","",'🔧 XY LANH'!M157)</f>
        <v>0</v>
      </c>
      <c r="F1201" s="13">
        <f>IF('🔧 XY LANH'!A157="","",'🔧 XY LANH'!N157)</f>
        <v>320000</v>
      </c>
      <c r="G1201" s="13">
        <f>IF('🔧 XY LANH'!A157="","",'🔧 XY LANH'!O157)</f>
        <v>340000</v>
      </c>
      <c r="H1201" s="13">
        <f>IF('🔧 XY LANH'!A157="","",'🔧 XY LANH'!P157)</f>
        <v>350000</v>
      </c>
      <c r="I1201" s="13">
        <f>IF('🔧 XY LANH'!A157="","",'🔧 XY LANH'!Q157)</f>
        <v>0</v>
      </c>
      <c r="J1201" s="1">
        <f>IF('🔧 XY LANH'!A157="","",'🔧 XY LANH'!K157)</f>
        <v>95</v>
      </c>
      <c r="L1201" s="1">
        <f>N(L1200)+IF(AND('🔎 TRA CỨU NHANH'!$C$2&lt;&gt;"",OR(ISNUMBER(SEARCH('🔎 TRA CỨU NHANH'!$C$2,$A1201)),ISNUMBER(SEARCH('🔎 TRA CỨU NHANH'!$C$2,$B1201)))),1,0)</f>
        <v>0</v>
      </c>
      <c r="M1201" s="1" t="str">
        <f t="shared" si="36"/>
        <v/>
      </c>
      <c r="N1201" s="1">
        <f>N(N1200)+IF(AND('💰 BÁO GIÁ'!$C$27&lt;&gt;"",OR(ISNUMBER(SEARCH('💰 BÁO GIÁ'!$C$27,$A1201)),ISNUMBER(SEARCH('💰 BÁO GIÁ'!$C$27,$B1201)))),1,0)</f>
        <v>0</v>
      </c>
      <c r="O1201" s="1" t="str">
        <f t="shared" si="37"/>
        <v/>
      </c>
    </row>
    <row r="1202" customHeight="1" spans="1:15">
      <c r="A1202" s="1" t="str">
        <f>IF('🔧 XY LANH'!A158="","",'🔧 XY LANH'!A158)</f>
        <v>HH072100</v>
      </c>
      <c r="B1202" s="1" t="str">
        <f>IF('🔧 XY LANH'!A158="","",'🔧 XY LANH'!S158)</f>
        <v>Xy lanh 6D95/ 4D95 S/F lưng ngoài 99 - IZUMI</v>
      </c>
      <c r="C1202" s="1" t="str">
        <f>IF('🔧 XY LANH'!A158="","","Xy lanh")</f>
        <v>Xy lanh</v>
      </c>
      <c r="D1202" s="1" t="str">
        <f>IF('🔧 XY LANH'!A158="","",'🔧 XY LANH'!L158)</f>
        <v>Cái</v>
      </c>
      <c r="E1202" s="13">
        <f>IF('🔧 XY LANH'!A158="","",'🔧 XY LANH'!M158)</f>
        <v>0</v>
      </c>
      <c r="F1202" s="13">
        <f>IF('🔧 XY LANH'!A158="","",'🔧 XY LANH'!N158)</f>
        <v>0</v>
      </c>
      <c r="G1202" s="13">
        <f>IF('🔧 XY LANH'!A158="","",'🔧 XY LANH'!O158)</f>
        <v>0</v>
      </c>
      <c r="H1202" s="13">
        <f>IF('🔧 XY LANH'!A158="","",'🔧 XY LANH'!P158)</f>
        <v>0</v>
      </c>
      <c r="I1202" s="13">
        <f>IF('🔧 XY LANH'!A158="","",'🔧 XY LANH'!Q158)</f>
        <v>0</v>
      </c>
      <c r="J1202" s="1">
        <f>IF('🔧 XY LANH'!A158="","",'🔧 XY LANH'!K158)</f>
        <v>95</v>
      </c>
      <c r="L1202" s="1">
        <f>N(L1201)+IF(AND('🔎 TRA CỨU NHANH'!$C$2&lt;&gt;"",OR(ISNUMBER(SEARCH('🔎 TRA CỨU NHANH'!$C$2,$A1202)),ISNUMBER(SEARCH('🔎 TRA CỨU NHANH'!$C$2,$B1202)))),1,0)</f>
        <v>0</v>
      </c>
      <c r="M1202" s="1" t="str">
        <f t="shared" si="36"/>
        <v/>
      </c>
      <c r="N1202" s="1">
        <f>N(N1201)+IF(AND('💰 BÁO GIÁ'!$C$27&lt;&gt;"",OR(ISNUMBER(SEARCH('💰 BÁO GIÁ'!$C$27,$A1202)),ISNUMBER(SEARCH('💰 BÁO GIÁ'!$C$27,$B1202)))),1,0)</f>
        <v>0</v>
      </c>
      <c r="O1202" s="1" t="str">
        <f t="shared" si="37"/>
        <v/>
      </c>
    </row>
    <row r="1203" customHeight="1" spans="1:15">
      <c r="A1203" s="1" t="str">
        <f>IF('🔧 XY LANH'!A159="","",'🔧 XY LANH'!A159)</f>
        <v>HH079953</v>
      </c>
      <c r="B1203" s="1" t="str">
        <f>IF('🔧 XY LANH'!A159="","",'🔧 XY LANH'!S159)</f>
        <v>Xy lanh 6D95 / 4D95/ S6D95/ S4D95 hoàn thiện NPR - GARIMA</v>
      </c>
      <c r="C1203" s="1" t="str">
        <f>IF('🔧 XY LANH'!A159="","","Xy lanh")</f>
        <v>Xy lanh</v>
      </c>
      <c r="D1203" s="1" t="str">
        <f>IF('🔧 XY LANH'!A159="","",'🔧 XY LANH'!L159)</f>
        <v>Cái</v>
      </c>
      <c r="E1203" s="13">
        <f>IF('🔧 XY LANH'!A159="","",'🔧 XY LANH'!M159)</f>
        <v>0</v>
      </c>
      <c r="F1203" s="13">
        <f>IF('🔧 XY LANH'!A159="","",'🔧 XY LANH'!N159)</f>
        <v>1140000</v>
      </c>
      <c r="G1203" s="13">
        <f>IF('🔧 XY LANH'!A159="","",'🔧 XY LANH'!O159)</f>
        <v>1200000</v>
      </c>
      <c r="H1203" s="13">
        <f>IF('🔧 XY LANH'!A159="","",'🔧 XY LANH'!P159)</f>
        <v>1260000</v>
      </c>
      <c r="I1203" s="13">
        <f>IF('🔧 XY LANH'!A159="","",'🔧 XY LANH'!Q159)</f>
        <v>0</v>
      </c>
      <c r="J1203" s="1">
        <f>IF('🔧 XY LANH'!A159="","",'🔧 XY LANH'!K159)</f>
        <v>95</v>
      </c>
      <c r="L1203" s="1">
        <f>N(L1202)+IF(AND('🔎 TRA CỨU NHANH'!$C$2&lt;&gt;"",OR(ISNUMBER(SEARCH('🔎 TRA CỨU NHANH'!$C$2,$A1203)),ISNUMBER(SEARCH('🔎 TRA CỨU NHANH'!$C$2,$B1203)))),1,0)</f>
        <v>0</v>
      </c>
      <c r="M1203" s="1" t="str">
        <f t="shared" si="36"/>
        <v/>
      </c>
      <c r="N1203" s="1">
        <f>N(N1202)+IF(AND('💰 BÁO GIÁ'!$C$27&lt;&gt;"",OR(ISNUMBER(SEARCH('💰 BÁO GIÁ'!$C$27,$A1203)),ISNUMBER(SEARCH('💰 BÁO GIÁ'!$C$27,$B1203)))),1,0)</f>
        <v>0</v>
      </c>
      <c r="O1203" s="1" t="str">
        <f t="shared" si="37"/>
        <v/>
      </c>
    </row>
    <row r="1204" customHeight="1" spans="1:15">
      <c r="A1204" s="1" t="str">
        <f>IF('🔧 XY LANH'!A160="","",'🔧 XY LANH'!A160)</f>
        <v>HH20468</v>
      </c>
      <c r="B1204" s="1" t="str">
        <f>IF('🔧 XY LANH'!A160="","",'🔧 XY LANH'!S160)</f>
        <v>Xy lanh 6D95L/4D95L (117001) hoàn thiện ĐK 95mm - NSP</v>
      </c>
      <c r="C1204" s="1" t="str">
        <f>IF('🔧 XY LANH'!A160="","","Xy lanh")</f>
        <v>Xy lanh</v>
      </c>
      <c r="D1204" s="1" t="str">
        <f>IF('🔧 XY LANH'!A160="","",'🔧 XY LANH'!L160)</f>
        <v>Cái</v>
      </c>
      <c r="E1204" s="13">
        <f>IF('🔧 XY LANH'!A160="","",'🔧 XY LANH'!M160)</f>
        <v>0</v>
      </c>
      <c r="F1204" s="13">
        <f>IF('🔧 XY LANH'!A160="","",'🔧 XY LANH'!N160)</f>
        <v>320000</v>
      </c>
      <c r="G1204" s="13">
        <f>IF('🔧 XY LANH'!A160="","",'🔧 XY LANH'!O160)</f>
        <v>340000</v>
      </c>
      <c r="H1204" s="13">
        <f>IF('🔧 XY LANH'!A160="","",'🔧 XY LANH'!P160)</f>
        <v>350000</v>
      </c>
      <c r="I1204" s="13">
        <f>IF('🔧 XY LANH'!A160="","",'🔧 XY LANH'!Q160)</f>
        <v>0</v>
      </c>
      <c r="J1204" s="1">
        <f>IF('🔧 XY LANH'!A160="","",'🔧 XY LANH'!K160)</f>
        <v>95</v>
      </c>
      <c r="L1204" s="1">
        <f>N(L1203)+IF(AND('🔎 TRA CỨU NHANH'!$C$2&lt;&gt;"",OR(ISNUMBER(SEARCH('🔎 TRA CỨU NHANH'!$C$2,$A1204)),ISNUMBER(SEARCH('🔎 TRA CỨU NHANH'!$C$2,$B1204)))),1,0)</f>
        <v>0</v>
      </c>
      <c r="M1204" s="1" t="str">
        <f t="shared" si="36"/>
        <v/>
      </c>
      <c r="N1204" s="1">
        <f>N(N1203)+IF(AND('💰 BÁO GIÁ'!$C$27&lt;&gt;"",OR(ISNUMBER(SEARCH('💰 BÁO GIÁ'!$C$27,$A1204)),ISNUMBER(SEARCH('💰 BÁO GIÁ'!$C$27,$B1204)))),1,0)</f>
        <v>0</v>
      </c>
      <c r="O1204" s="1" t="str">
        <f t="shared" si="37"/>
        <v/>
      </c>
    </row>
    <row r="1205" customHeight="1" spans="1:15">
      <c r="A1205" s="1" t="str">
        <f>IF('🔧 XY LANH'!A161="","",'🔧 XY LANH'!A161)</f>
        <v>HH079763</v>
      </c>
      <c r="B1205" s="1" t="str">
        <f>IF('🔧 XY LANH'!A161="","",'🔧 XY LANH'!S161)</f>
        <v>Xy lanh Kom 4D95/6D95/S6D95/S4D95 F/F  hoàn thiện - IZ IKAZU</v>
      </c>
      <c r="C1205" s="1" t="str">
        <f>IF('🔧 XY LANH'!A161="","","Xy lanh")</f>
        <v>Xy lanh</v>
      </c>
      <c r="D1205" s="1" t="str">
        <f>IF('🔧 XY LANH'!A161="","",'🔧 XY LANH'!L161)</f>
        <v>Cái</v>
      </c>
      <c r="E1205" s="13">
        <f>IF('🔧 XY LANH'!A161="","",'🔧 XY LANH'!M161)</f>
        <v>0</v>
      </c>
      <c r="F1205" s="13">
        <f>IF('🔧 XY LANH'!A161="","",'🔧 XY LANH'!N161)</f>
        <v>870000</v>
      </c>
      <c r="G1205" s="13">
        <f>IF('🔧 XY LANH'!A161="","",'🔧 XY LANH'!O161)</f>
        <v>920000</v>
      </c>
      <c r="H1205" s="13">
        <f>IF('🔧 XY LANH'!A161="","",'🔧 XY LANH'!P161)</f>
        <v>980000</v>
      </c>
      <c r="I1205" s="13">
        <f>IF('🔧 XY LANH'!A161="","",'🔧 XY LANH'!Q161)</f>
        <v>0</v>
      </c>
      <c r="J1205" s="1">
        <f>IF('🔧 XY LANH'!A161="","",'🔧 XY LANH'!K161)</f>
        <v>95</v>
      </c>
      <c r="L1205" s="1">
        <f>N(L1204)+IF(AND('🔎 TRA CỨU NHANH'!$C$2&lt;&gt;"",OR(ISNUMBER(SEARCH('🔎 TRA CỨU NHANH'!$C$2,$A1205)),ISNUMBER(SEARCH('🔎 TRA CỨU NHANH'!$C$2,$B1205)))),1,0)</f>
        <v>0</v>
      </c>
      <c r="M1205" s="1" t="str">
        <f t="shared" si="36"/>
        <v/>
      </c>
      <c r="N1205" s="1">
        <f>N(N1204)+IF(AND('💰 BÁO GIÁ'!$C$27&lt;&gt;"",OR(ISNUMBER(SEARCH('💰 BÁO GIÁ'!$C$27,$A1205)),ISNUMBER(SEARCH('💰 BÁO GIÁ'!$C$27,$B1205)))),1,0)</f>
        <v>0</v>
      </c>
      <c r="O1205" s="1" t="str">
        <f t="shared" si="37"/>
        <v/>
      </c>
    </row>
    <row r="1206" customHeight="1" spans="1:15">
      <c r="A1206" s="1" t="str">
        <f>IF('🔧 XY LANH'!A162="","",'🔧 XY LANH'!A162)</f>
        <v>HH070438</v>
      </c>
      <c r="B1206" s="1" t="str">
        <f>IF('🔧 XY LANH'!A162="","",'🔧 XY LANH'!S162)</f>
        <v>Xy lanh Kom 6D95/4D95, S/F chưa xoáy, S6D95/S4D95 - IZUMI-IKAZU</v>
      </c>
      <c r="C1206" s="1" t="str">
        <f>IF('🔧 XY LANH'!A162="","","Xy lanh")</f>
        <v>Xy lanh</v>
      </c>
      <c r="D1206" s="1" t="str">
        <f>IF('🔧 XY LANH'!A162="","",'🔧 XY LANH'!L162)</f>
        <v>Cái</v>
      </c>
      <c r="E1206" s="13">
        <f>IF('🔧 XY LANH'!A162="","",'🔧 XY LANH'!M162)</f>
        <v>0</v>
      </c>
      <c r="F1206" s="13">
        <f>IF('🔧 XY LANH'!A162="","",'🔧 XY LANH'!N162)</f>
        <v>130000</v>
      </c>
      <c r="G1206" s="13">
        <f>IF('🔧 XY LANH'!A162="","",'🔧 XY LANH'!O162)</f>
        <v>140000</v>
      </c>
      <c r="H1206" s="13">
        <f>IF('🔧 XY LANH'!A162="","",'🔧 XY LANH'!P162)</f>
        <v>150000</v>
      </c>
      <c r="I1206" s="13">
        <f>IF('🔧 XY LANH'!A162="","",'🔧 XY LANH'!Q162)</f>
        <v>0</v>
      </c>
      <c r="J1206" s="1">
        <f>IF('🔧 XY LANH'!A162="","",'🔧 XY LANH'!K162)</f>
        <v>95</v>
      </c>
      <c r="L1206" s="1">
        <f>N(L1205)+IF(AND('🔎 TRA CỨU NHANH'!$C$2&lt;&gt;"",OR(ISNUMBER(SEARCH('🔎 TRA CỨU NHANH'!$C$2,$A1206)),ISNUMBER(SEARCH('🔎 TRA CỨU NHANH'!$C$2,$B1206)))),1,0)</f>
        <v>0</v>
      </c>
      <c r="M1206" s="1" t="str">
        <f t="shared" si="36"/>
        <v/>
      </c>
      <c r="N1206" s="1">
        <f>N(N1205)+IF(AND('💰 BÁO GIÁ'!$C$27&lt;&gt;"",OR(ISNUMBER(SEARCH('💰 BÁO GIÁ'!$C$27,$A1206)),ISNUMBER(SEARCH('💰 BÁO GIÁ'!$C$27,$B1206)))),1,0)</f>
        <v>0</v>
      </c>
      <c r="O1206" s="1" t="str">
        <f t="shared" si="37"/>
        <v/>
      </c>
    </row>
    <row r="1207" customHeight="1" spans="1:15">
      <c r="A1207" s="1" t="str">
        <f>IF('🔧 XY LANH'!A163="","",'🔧 XY LANH'!A163)</f>
        <v>HH080706</v>
      </c>
      <c r="B1207" s="1" t="str">
        <f>IF('🔧 XY LANH'!A163="","",'🔧 XY LANH'!S163)</f>
        <v>Xy lanh Kom 6D95/ 4D95/ S6D95/ S4D95, S/F lưng ngoài 99 - IZ IKAZU</v>
      </c>
      <c r="C1207" s="1" t="str">
        <f>IF('🔧 XY LANH'!A163="","","Xy lanh")</f>
        <v>Xy lanh</v>
      </c>
      <c r="D1207" s="1" t="str">
        <f>IF('🔧 XY LANH'!A163="","",'🔧 XY LANH'!L163)</f>
        <v>Cái</v>
      </c>
      <c r="E1207" s="13">
        <f>IF('🔧 XY LANH'!A163="","",'🔧 XY LANH'!M163)</f>
        <v>0</v>
      </c>
      <c r="F1207" s="13">
        <f>IF('🔧 XY LANH'!A163="","",'🔧 XY LANH'!N163)</f>
        <v>135000</v>
      </c>
      <c r="G1207" s="13">
        <f>IF('🔧 XY LANH'!A163="","",'🔧 XY LANH'!O163)</f>
        <v>145000</v>
      </c>
      <c r="H1207" s="13">
        <f>IF('🔧 XY LANH'!A163="","",'🔧 XY LANH'!P163)</f>
        <v>155000</v>
      </c>
      <c r="I1207" s="13">
        <f>IF('🔧 XY LANH'!A163="","",'🔧 XY LANH'!Q163)</f>
        <v>0</v>
      </c>
      <c r="J1207" s="1">
        <f>IF('🔧 XY LANH'!A163="","",'🔧 XY LANH'!K163)</f>
        <v>95</v>
      </c>
      <c r="L1207" s="1">
        <f>N(L1206)+IF(AND('🔎 TRA CỨU NHANH'!$C$2&lt;&gt;"",OR(ISNUMBER(SEARCH('🔎 TRA CỨU NHANH'!$C$2,$A1207)),ISNUMBER(SEARCH('🔎 TRA CỨU NHANH'!$C$2,$B1207)))),1,0)</f>
        <v>0</v>
      </c>
      <c r="M1207" s="1" t="str">
        <f t="shared" si="36"/>
        <v/>
      </c>
      <c r="N1207" s="1">
        <f>N(N1206)+IF(AND('💰 BÁO GIÁ'!$C$27&lt;&gt;"",OR(ISNUMBER(SEARCH('💰 BÁO GIÁ'!$C$27,$A1207)),ISNUMBER(SEARCH('💰 BÁO GIÁ'!$C$27,$B1207)))),1,0)</f>
        <v>0</v>
      </c>
      <c r="O1207" s="1" t="str">
        <f t="shared" si="37"/>
        <v/>
      </c>
    </row>
    <row r="1208" customHeight="1" spans="1:15">
      <c r="A1208" s="1" t="str">
        <f>IF('🔧 XY LANH'!A164="","",'🔧 XY LANH'!A164)</f>
        <v>HH081151</v>
      </c>
      <c r="B1208" s="1" t="str">
        <f>IF('🔧 XY LANH'!A164="","",'🔧 XY LANH'!S164)</f>
        <v>Xy lanh 6D102/4D102, S/F ngoài 105, S6D102/S4D102/6BT/4BT - IZ IKAZU</v>
      </c>
      <c r="C1208" s="1" t="str">
        <f>IF('🔧 XY LANH'!A164="","","Xy lanh")</f>
        <v>Xy lanh</v>
      </c>
      <c r="D1208" s="1" t="str">
        <f>IF('🔧 XY LANH'!A164="","",'🔧 XY LANH'!L164)</f>
        <v>Cái</v>
      </c>
      <c r="E1208" s="13">
        <f>IF('🔧 XY LANH'!A164="","",'🔧 XY LANH'!M164)</f>
        <v>0</v>
      </c>
      <c r="F1208" s="13">
        <f>IF('🔧 XY LANH'!A164="","",'🔧 XY LANH'!N164)</f>
        <v>130000</v>
      </c>
      <c r="G1208" s="13">
        <f>IF('🔧 XY LANH'!A164="","",'🔧 XY LANH'!O164)</f>
        <v>140000</v>
      </c>
      <c r="H1208" s="13">
        <f>IF('🔧 XY LANH'!A164="","",'🔧 XY LANH'!P164)</f>
        <v>150000</v>
      </c>
      <c r="I1208" s="13">
        <f>IF('🔧 XY LANH'!A164="","",'🔧 XY LANH'!Q164)</f>
        <v>0</v>
      </c>
      <c r="J1208" s="1">
        <f>IF('🔧 XY LANH'!A164="","",'🔧 XY LANH'!K164)</f>
        <v>102</v>
      </c>
      <c r="L1208" s="1">
        <f>N(L1207)+IF(AND('🔎 TRA CỨU NHANH'!$C$2&lt;&gt;"",OR(ISNUMBER(SEARCH('🔎 TRA CỨU NHANH'!$C$2,$A1208)),ISNUMBER(SEARCH('🔎 TRA CỨU NHANH'!$C$2,$B1208)))),1,0)</f>
        <v>0</v>
      </c>
      <c r="M1208" s="1" t="str">
        <f t="shared" si="36"/>
        <v/>
      </c>
      <c r="N1208" s="1">
        <f>N(N1207)+IF(AND('💰 BÁO GIÁ'!$C$27&lt;&gt;"",OR(ISNUMBER(SEARCH('💰 BÁO GIÁ'!$C$27,$A1208)),ISNUMBER(SEARCH('💰 BÁO GIÁ'!$C$27,$B1208)))),1,0)</f>
        <v>0</v>
      </c>
      <c r="O1208" s="1" t="str">
        <f t="shared" si="37"/>
        <v/>
      </c>
    </row>
    <row r="1209" customHeight="1" spans="1:15">
      <c r="A1209" s="1" t="str">
        <f>IF('🔧 XY LANH'!A165="","",'🔧 XY LANH'!A165)</f>
        <v>HH082192</v>
      </c>
      <c r="B1209" s="1" t="str">
        <f>IF('🔧 XY LANH'!A165="","",'🔧 XY LANH'!S165)</f>
        <v>Xy lanh 6D102/4D102/6BT/4BT S/F (104.5) - IZ IKAZU</v>
      </c>
      <c r="C1209" s="1" t="str">
        <f>IF('🔧 XY LANH'!A165="","","Xy lanh")</f>
        <v>Xy lanh</v>
      </c>
      <c r="D1209" s="1" t="str">
        <f>IF('🔧 XY LANH'!A165="","",'🔧 XY LANH'!L165)</f>
        <v>Cái</v>
      </c>
      <c r="E1209" s="13">
        <f>IF('🔧 XY LANH'!A165="","",'🔧 XY LANH'!M165)</f>
        <v>0</v>
      </c>
      <c r="F1209" s="13">
        <f>IF('🔧 XY LANH'!A165="","",'🔧 XY LANH'!N165)</f>
        <v>130000</v>
      </c>
      <c r="G1209" s="13">
        <f>IF('🔧 XY LANH'!A165="","",'🔧 XY LANH'!O165)</f>
        <v>140000</v>
      </c>
      <c r="H1209" s="13">
        <f>IF('🔧 XY LANH'!A165="","",'🔧 XY LANH'!P165)</f>
        <v>150000</v>
      </c>
      <c r="I1209" s="13">
        <f>IF('🔧 XY LANH'!A165="","",'🔧 XY LANH'!Q165)</f>
        <v>0</v>
      </c>
      <c r="J1209" s="1">
        <f>IF('🔧 XY LANH'!A165="","",'🔧 XY LANH'!K165)</f>
        <v>102</v>
      </c>
      <c r="L1209" s="1">
        <f>N(L1208)+IF(AND('🔎 TRA CỨU NHANH'!$C$2&lt;&gt;"",OR(ISNUMBER(SEARCH('🔎 TRA CỨU NHANH'!$C$2,$A1209)),ISNUMBER(SEARCH('🔎 TRA CỨU NHANH'!$C$2,$B1209)))),1,0)</f>
        <v>0</v>
      </c>
      <c r="M1209" s="1" t="str">
        <f t="shared" si="36"/>
        <v/>
      </c>
      <c r="N1209" s="1">
        <f>N(N1208)+IF(AND('💰 BÁO GIÁ'!$C$27&lt;&gt;"",OR(ISNUMBER(SEARCH('💰 BÁO GIÁ'!$C$27,$A1209)),ISNUMBER(SEARCH('💰 BÁO GIÁ'!$C$27,$B1209)))),1,0)</f>
        <v>0</v>
      </c>
      <c r="O1209" s="1" t="str">
        <f t="shared" si="37"/>
        <v/>
      </c>
    </row>
    <row r="1210" customHeight="1" spans="1:15">
      <c r="A1210" s="1" t="str">
        <f>IF('🔧 XY LANH'!A166="","",'🔧 XY LANH'!A166)</f>
        <v>HH070315</v>
      </c>
      <c r="B1210" s="1" t="str">
        <f>IF('🔧 XY LANH'!A166="","",'🔧 XY LANH'!S166)</f>
        <v>Xy lanh 6D102/4D102/6BT/4BT S/F (tiêu chuẩn, lưng 104.5) 6736-29-2110 - IZUMI</v>
      </c>
      <c r="C1210" s="1" t="str">
        <f>IF('🔧 XY LANH'!A166="","","Xy lanh")</f>
        <v>Xy lanh</v>
      </c>
      <c r="D1210" s="1" t="str">
        <f>IF('🔧 XY LANH'!A166="","",'🔧 XY LANH'!L166)</f>
        <v>Cái</v>
      </c>
      <c r="E1210" s="13">
        <f>IF('🔧 XY LANH'!A166="","",'🔧 XY LANH'!M166)</f>
        <v>0</v>
      </c>
      <c r="F1210" s="13">
        <f>IF('🔧 XY LANH'!A166="","",'🔧 XY LANH'!N166)</f>
        <v>130000</v>
      </c>
      <c r="G1210" s="13">
        <f>IF('🔧 XY LANH'!A166="","",'🔧 XY LANH'!O166)</f>
        <v>140000</v>
      </c>
      <c r="H1210" s="13">
        <f>IF('🔧 XY LANH'!A166="","",'🔧 XY LANH'!P166)</f>
        <v>150000</v>
      </c>
      <c r="I1210" s="13">
        <f>IF('🔧 XY LANH'!A166="","",'🔧 XY LANH'!Q166)</f>
        <v>0</v>
      </c>
      <c r="J1210" s="1">
        <f>IF('🔧 XY LANH'!A166="","",'🔧 XY LANH'!K166)</f>
        <v>102</v>
      </c>
      <c r="L1210" s="1">
        <f>N(L1209)+IF(AND('🔎 TRA CỨU NHANH'!$C$2&lt;&gt;"",OR(ISNUMBER(SEARCH('🔎 TRA CỨU NHANH'!$C$2,$A1210)),ISNUMBER(SEARCH('🔎 TRA CỨU NHANH'!$C$2,$B1210)))),1,0)</f>
        <v>0</v>
      </c>
      <c r="M1210" s="1" t="str">
        <f t="shared" si="36"/>
        <v/>
      </c>
      <c r="N1210" s="1">
        <f>N(N1209)+IF(AND('💰 BÁO GIÁ'!$C$27&lt;&gt;"",OR(ISNUMBER(SEARCH('💰 BÁO GIÁ'!$C$27,$A1210)),ISNUMBER(SEARCH('💰 BÁO GIÁ'!$C$27,$B1210)))),1,0)</f>
        <v>0</v>
      </c>
      <c r="O1210" s="1" t="str">
        <f t="shared" si="37"/>
        <v/>
      </c>
    </row>
    <row r="1211" customHeight="1" spans="1:15">
      <c r="A1211" s="1" t="str">
        <f>IF('🔧 XY LANH'!A167="","",'🔧 XY LANH'!A167)</f>
        <v>HH083290</v>
      </c>
      <c r="B1211" s="1" t="str">
        <f>IF('🔧 XY LANH'!A167="","",'🔧 XY LANH'!S167)</f>
        <v>Xy lanh Cum 6BT/ 3904166 (4BT/ 6D102/ S6D102/ 4D102) S/F lưng 104.5 - HENWEIT</v>
      </c>
      <c r="C1211" s="1" t="str">
        <f>IF('🔧 XY LANH'!A167="","","Xy lanh")</f>
        <v>Xy lanh</v>
      </c>
      <c r="D1211" s="1" t="str">
        <f>IF('🔧 XY LANH'!A167="","",'🔧 XY LANH'!L167)</f>
        <v>Cái</v>
      </c>
      <c r="E1211" s="13">
        <f>IF('🔧 XY LANH'!A167="","",'🔧 XY LANH'!M167)</f>
        <v>0</v>
      </c>
      <c r="F1211" s="13">
        <f>IF('🔧 XY LANH'!A167="","",'🔧 XY LANH'!N167)</f>
        <v>1320000</v>
      </c>
      <c r="G1211" s="13">
        <f>IF('🔧 XY LANH'!A167="","",'🔧 XY LANH'!O167)</f>
        <v>1440000</v>
      </c>
      <c r="H1211" s="13">
        <f>IF('🔧 XY LANH'!A167="","",'🔧 XY LANH'!P167)</f>
        <v>1560000</v>
      </c>
      <c r="I1211" s="13">
        <f>IF('🔧 XY LANH'!A167="","",'🔧 XY LANH'!Q167)</f>
        <v>0</v>
      </c>
      <c r="J1211" s="1">
        <f>IF('🔧 XY LANH'!A167="","",'🔧 XY LANH'!K167)</f>
        <v>102</v>
      </c>
      <c r="L1211" s="1">
        <f>N(L1210)+IF(AND('🔎 TRA CỨU NHANH'!$C$2&lt;&gt;"",OR(ISNUMBER(SEARCH('🔎 TRA CỨU NHANH'!$C$2,$A1211)),ISNUMBER(SEARCH('🔎 TRA CỨU NHANH'!$C$2,$B1211)))),1,0)</f>
        <v>0</v>
      </c>
      <c r="M1211" s="1" t="str">
        <f t="shared" si="36"/>
        <v/>
      </c>
      <c r="N1211" s="1">
        <f>N(N1210)+IF(AND('💰 BÁO GIÁ'!$C$27&lt;&gt;"",OR(ISNUMBER(SEARCH('💰 BÁO GIÁ'!$C$27,$A1211)),ISNUMBER(SEARCH('💰 BÁO GIÁ'!$C$27,$B1211)))),1,0)</f>
        <v>0</v>
      </c>
      <c r="O1211" s="1" t="str">
        <f t="shared" si="37"/>
        <v/>
      </c>
    </row>
    <row r="1212" customHeight="1" spans="1:15">
      <c r="A1212" s="1" t="str">
        <f>IF('🔧 XY LANH'!A168="","",'🔧 XY LANH'!A168)</f>
        <v>HH082667</v>
      </c>
      <c r="B1212" s="1" t="str">
        <f>IF('🔧 XY LANH'!A168="","",'🔧 XY LANH'!S168)</f>
        <v>Xy lanh Cum 6BT/ 3904166 (S/F lưng 105) S6D102/S4D102/4BT/6D102/4D102- MAHLE</v>
      </c>
      <c r="C1212" s="1" t="str">
        <f>IF('🔧 XY LANH'!A168="","","Xy lanh")</f>
        <v>Xy lanh</v>
      </c>
      <c r="D1212" s="1" t="str">
        <f>IF('🔧 XY LANH'!A168="","",'🔧 XY LANH'!L168)</f>
        <v>Cái</v>
      </c>
      <c r="E1212" s="13">
        <f>IF('🔧 XY LANH'!A168="","",'🔧 XY LANH'!M168)</f>
        <v>0</v>
      </c>
      <c r="F1212" s="13">
        <f>IF('🔧 XY LANH'!A168="","",'🔧 XY LANH'!N168)</f>
        <v>380000</v>
      </c>
      <c r="G1212" s="13">
        <f>IF('🔧 XY LANH'!A168="","",'🔧 XY LANH'!O168)</f>
        <v>400000</v>
      </c>
      <c r="H1212" s="13">
        <f>IF('🔧 XY LANH'!A168="","",'🔧 XY LANH'!P168)</f>
        <v>430000</v>
      </c>
      <c r="I1212" s="13">
        <f>IF('🔧 XY LANH'!A168="","",'🔧 XY LANH'!Q168)</f>
        <v>0</v>
      </c>
      <c r="J1212" s="1">
        <f>IF('🔧 XY LANH'!A168="","",'🔧 XY LANH'!K168)</f>
        <v>102</v>
      </c>
      <c r="L1212" s="1">
        <f>N(L1211)+IF(AND('🔎 TRA CỨU NHANH'!$C$2&lt;&gt;"",OR(ISNUMBER(SEARCH('🔎 TRA CỨU NHANH'!$C$2,$A1212)),ISNUMBER(SEARCH('🔎 TRA CỨU NHANH'!$C$2,$B1212)))),1,0)</f>
        <v>0</v>
      </c>
      <c r="M1212" s="1" t="str">
        <f t="shared" si="36"/>
        <v/>
      </c>
      <c r="N1212" s="1">
        <f>N(N1211)+IF(AND('💰 BÁO GIÁ'!$C$27&lt;&gt;"",OR(ISNUMBER(SEARCH('💰 BÁO GIÁ'!$C$27,$A1212)),ISNUMBER(SEARCH('💰 BÁO GIÁ'!$C$27,$B1212)))),1,0)</f>
        <v>0</v>
      </c>
      <c r="O1212" s="1" t="str">
        <f t="shared" si="37"/>
        <v/>
      </c>
    </row>
    <row r="1213" customHeight="1" spans="1:15">
      <c r="A1213" s="1" t="str">
        <f>IF('🔧 XY LANH'!A169="","",'🔧 XY LANH'!A169)</f>
        <v>HH077258</v>
      </c>
      <c r="B1213" s="1" t="str">
        <f>IF('🔧 XY LANH'!A169="","",'🔧 XY LANH'!S169)</f>
        <v>Xy lanh Kom S6D102 (6736-21-2110)/ S4D102/6BT/4BT/6D102/4D102 S/F lưng 104.5 - MAHLE</v>
      </c>
      <c r="C1213" s="1" t="str">
        <f>IF('🔧 XY LANH'!A169="","","Xy lanh")</f>
        <v>Xy lanh</v>
      </c>
      <c r="D1213" s="1" t="str">
        <f>IF('🔧 XY LANH'!A169="","",'🔧 XY LANH'!L169)</f>
        <v>Cái</v>
      </c>
      <c r="E1213" s="13">
        <f>IF('🔧 XY LANH'!A169="","",'🔧 XY LANH'!M169)</f>
        <v>0</v>
      </c>
      <c r="F1213" s="13">
        <f>IF('🔧 XY LANH'!A169="","",'🔧 XY LANH'!N169)</f>
        <v>380000</v>
      </c>
      <c r="G1213" s="13">
        <f>IF('🔧 XY LANH'!A169="","",'🔧 XY LANH'!O169)</f>
        <v>400000</v>
      </c>
      <c r="H1213" s="13">
        <f>IF('🔧 XY LANH'!A169="","",'🔧 XY LANH'!P169)</f>
        <v>430000</v>
      </c>
      <c r="I1213" s="13">
        <f>IF('🔧 XY LANH'!A169="","",'🔧 XY LANH'!Q169)</f>
        <v>0</v>
      </c>
      <c r="J1213" s="1">
        <f>IF('🔧 XY LANH'!A169="","",'🔧 XY LANH'!K169)</f>
        <v>102</v>
      </c>
      <c r="L1213" s="1">
        <f>N(L1212)+IF(AND('🔎 TRA CỨU NHANH'!$C$2&lt;&gt;"",OR(ISNUMBER(SEARCH('🔎 TRA CỨU NHANH'!$C$2,$A1213)),ISNUMBER(SEARCH('🔎 TRA CỨU NHANH'!$C$2,$B1213)))),1,0)</f>
        <v>0</v>
      </c>
      <c r="M1213" s="1" t="str">
        <f t="shared" si="36"/>
        <v/>
      </c>
      <c r="N1213" s="1">
        <f>N(N1212)+IF(AND('💰 BÁO GIÁ'!$C$27&lt;&gt;"",OR(ISNUMBER(SEARCH('💰 BÁO GIÁ'!$C$27,$A1213)),ISNUMBER(SEARCH('💰 BÁO GIÁ'!$C$27,$B1213)))),1,0)</f>
        <v>0</v>
      </c>
      <c r="O1213" s="1" t="str">
        <f t="shared" si="37"/>
        <v/>
      </c>
    </row>
    <row r="1214" customHeight="1" spans="1:15">
      <c r="A1214" s="1" t="str">
        <f>IF('🔧 XY LANH'!A170="","",'🔧 XY LANH'!A170)</f>
        <v>HH083100</v>
      </c>
      <c r="B1214" s="1" t="str">
        <f>IF('🔧 XY LANH'!A170="","",'🔧 XY LANH'!S170)</f>
        <v>Xy lanh KOMATSU 105/ S6D105/ 6D105/ 6137-23-2211 ZYNP - NSP</v>
      </c>
      <c r="C1214" s="1" t="str">
        <f>IF('🔧 XY LANH'!A170="","","Xy lanh")</f>
        <v>Xy lanh</v>
      </c>
      <c r="D1214" s="1" t="str">
        <f>IF('🔧 XY LANH'!A170="","",'🔧 XY LANH'!L170)</f>
        <v>Cái</v>
      </c>
      <c r="E1214" s="13">
        <f>IF('🔧 XY LANH'!A170="","",'🔧 XY LANH'!M170)</f>
        <v>0</v>
      </c>
      <c r="F1214" s="13">
        <f>IF('🔧 XY LANH'!A170="","",'🔧 XY LANH'!N170)</f>
        <v>2400000</v>
      </c>
      <c r="G1214" s="13">
        <f>IF('🔧 XY LANH'!A170="","",'🔧 XY LANH'!O170)</f>
        <v>2600000</v>
      </c>
      <c r="H1214" s="13">
        <f>IF('🔧 XY LANH'!A170="","",'🔧 XY LANH'!P170)</f>
        <v>2800000</v>
      </c>
      <c r="I1214" s="13">
        <f>IF('🔧 XY LANH'!A170="","",'🔧 XY LANH'!Q170)</f>
        <v>0</v>
      </c>
      <c r="J1214" s="1">
        <f>IF('🔧 XY LANH'!A170="","",'🔧 XY LANH'!K170)</f>
        <v>105</v>
      </c>
      <c r="L1214" s="1">
        <f>N(L1213)+IF(AND('🔎 TRA CỨU NHANH'!$C$2&lt;&gt;"",OR(ISNUMBER(SEARCH('🔎 TRA CỨU NHANH'!$C$2,$A1214)),ISNUMBER(SEARCH('🔎 TRA CỨU NHANH'!$C$2,$B1214)))),1,0)</f>
        <v>0</v>
      </c>
      <c r="M1214" s="1" t="str">
        <f t="shared" si="36"/>
        <v/>
      </c>
      <c r="N1214" s="1">
        <f>N(N1213)+IF(AND('💰 BÁO GIÁ'!$C$27&lt;&gt;"",OR(ISNUMBER(SEARCH('💰 BÁO GIÁ'!$C$27,$A1214)),ISNUMBER(SEARCH('💰 BÁO GIÁ'!$C$27,$B1214)))),1,0)</f>
        <v>0</v>
      </c>
      <c r="O1214" s="1" t="str">
        <f t="shared" si="37"/>
        <v/>
      </c>
    </row>
    <row r="1215" customHeight="1" spans="1:15">
      <c r="A1215" s="1" t="str">
        <f>IF('🔧 XY LANH'!A171="","",'🔧 XY LANH'!A171)</f>
        <v>HH070440</v>
      </c>
      <c r="B1215" s="1" t="str">
        <f>IF('🔧 XY LANH'!A171="","",'🔧 XY LANH'!S171)</f>
        <v>Xy lanh 4D105 dài 228mm - IZUMI</v>
      </c>
      <c r="C1215" s="1" t="str">
        <f>IF('🔧 XY LANH'!A171="","","Xy lanh")</f>
        <v>Xy lanh</v>
      </c>
      <c r="D1215" s="1" t="str">
        <f>IF('🔧 XY LANH'!A171="","",'🔧 XY LANH'!L171)</f>
        <v>Cái</v>
      </c>
      <c r="E1215" s="13">
        <f>IF('🔧 XY LANH'!A171="","",'🔧 XY LANH'!M171)</f>
        <v>0</v>
      </c>
      <c r="F1215" s="13">
        <f>IF('🔧 XY LANH'!A171="","",'🔧 XY LANH'!N171)</f>
        <v>0</v>
      </c>
      <c r="G1215" s="13">
        <f>IF('🔧 XY LANH'!A171="","",'🔧 XY LANH'!O171)</f>
        <v>0</v>
      </c>
      <c r="H1215" s="13">
        <f>IF('🔧 XY LANH'!A171="","",'🔧 XY LANH'!P171)</f>
        <v>0</v>
      </c>
      <c r="I1215" s="13">
        <f>IF('🔧 XY LANH'!A171="","",'🔧 XY LANH'!Q171)</f>
        <v>0</v>
      </c>
      <c r="J1215" s="1">
        <f>IF('🔧 XY LANH'!A171="","",'🔧 XY LANH'!K171)</f>
        <v>105</v>
      </c>
      <c r="L1215" s="1">
        <f>N(L1214)+IF(AND('🔎 TRA CỨU NHANH'!$C$2&lt;&gt;"",OR(ISNUMBER(SEARCH('🔎 TRA CỨU NHANH'!$C$2,$A1215)),ISNUMBER(SEARCH('🔎 TRA CỨU NHANH'!$C$2,$B1215)))),1,0)</f>
        <v>0</v>
      </c>
      <c r="M1215" s="1" t="str">
        <f t="shared" si="36"/>
        <v/>
      </c>
      <c r="N1215" s="1">
        <f>N(N1214)+IF(AND('💰 BÁO GIÁ'!$C$27&lt;&gt;"",OR(ISNUMBER(SEARCH('💰 BÁO GIÁ'!$C$27,$A1215)),ISNUMBER(SEARCH('💰 BÁO GIÁ'!$C$27,$B1215)))),1,0)</f>
        <v>0</v>
      </c>
      <c r="O1215" s="1" t="str">
        <f t="shared" si="37"/>
        <v/>
      </c>
    </row>
    <row r="1216" customHeight="1" spans="1:15">
      <c r="A1216" s="1" t="str">
        <f>IF('🔧 XY LANH'!A172="","",'🔧 XY LANH'!A172)</f>
        <v>HH084163</v>
      </c>
      <c r="B1216" s="1" t="str">
        <f>IF('🔧 XY LANH'!A172="","",'🔧 XY LANH'!S172)</f>
        <v>Xy lanh Komatsu 4D105-3/-1/6130-22-2310 - HENWEIT, L-KS015-00</v>
      </c>
      <c r="C1216" s="1" t="str">
        <f>IF('🔧 XY LANH'!A172="","","Xy lanh")</f>
        <v>Xy lanh</v>
      </c>
      <c r="D1216" s="1" t="str">
        <f>IF('🔧 XY LANH'!A172="","",'🔧 XY LANH'!L172)</f>
        <v>Cái</v>
      </c>
      <c r="E1216" s="13">
        <f>IF('🔧 XY LANH'!A172="","",'🔧 XY LANH'!M172)</f>
        <v>0</v>
      </c>
      <c r="F1216" s="13">
        <f>IF('🔧 XY LANH'!A172="","",'🔧 XY LANH'!N172)</f>
        <v>1400000</v>
      </c>
      <c r="G1216" s="13">
        <f>IF('🔧 XY LANH'!A172="","",'🔧 XY LANH'!O172)</f>
        <v>1500000</v>
      </c>
      <c r="H1216" s="13">
        <f>IF('🔧 XY LANH'!A172="","",'🔧 XY LANH'!P172)</f>
        <v>1600000</v>
      </c>
      <c r="I1216" s="13">
        <f>IF('🔧 XY LANH'!A172="","",'🔧 XY LANH'!Q172)</f>
        <v>0</v>
      </c>
      <c r="J1216" s="1">
        <f>IF('🔧 XY LANH'!A172="","",'🔧 XY LANH'!K172)</f>
        <v>105</v>
      </c>
      <c r="L1216" s="1">
        <f>N(L1215)+IF(AND('🔎 TRA CỨU NHANH'!$C$2&lt;&gt;"",OR(ISNUMBER(SEARCH('🔎 TRA CỨU NHANH'!$C$2,$A1216)),ISNUMBER(SEARCH('🔎 TRA CỨU NHANH'!$C$2,$B1216)))),1,0)</f>
        <v>0</v>
      </c>
      <c r="M1216" s="1" t="str">
        <f t="shared" si="36"/>
        <v/>
      </c>
      <c r="N1216" s="1">
        <f>N(N1215)+IF(AND('💰 BÁO GIÁ'!$C$27&lt;&gt;"",OR(ISNUMBER(SEARCH('💰 BÁO GIÁ'!$C$27,$A1216)),ISNUMBER(SEARCH('💰 BÁO GIÁ'!$C$27,$B1216)))),1,0)</f>
        <v>0</v>
      </c>
      <c r="O1216" s="1" t="str">
        <f t="shared" si="37"/>
        <v/>
      </c>
    </row>
    <row r="1217" customHeight="1" spans="1:15">
      <c r="A1217" s="1" t="str">
        <f>IF('🔧 XY LANH'!A173="","",'🔧 XY LANH'!A173)</f>
        <v>HH079765</v>
      </c>
      <c r="B1217" s="1" t="str">
        <f>IF('🔧 XY LANH'!A173="","",'🔧 XY LANH'!S173)</f>
        <v>Xy lanh Kom 4D105-3 (6130-22-2310) dài 223mm - IZ IKAZU</v>
      </c>
      <c r="C1217" s="1" t="str">
        <f>IF('🔧 XY LANH'!A173="","","Xy lanh")</f>
        <v>Xy lanh</v>
      </c>
      <c r="D1217" s="1" t="str">
        <f>IF('🔧 XY LANH'!A173="","",'🔧 XY LANH'!L173)</f>
        <v>Cái</v>
      </c>
      <c r="E1217" s="13">
        <f>IF('🔧 XY LANH'!A173="","",'🔧 XY LANH'!M173)</f>
        <v>0</v>
      </c>
      <c r="F1217" s="13">
        <f>IF('🔧 XY LANH'!A173="","",'🔧 XY LANH'!N173)</f>
        <v>1050000</v>
      </c>
      <c r="G1217" s="13">
        <f>IF('🔧 XY LANH'!A173="","",'🔧 XY LANH'!O173)</f>
        <v>1130000</v>
      </c>
      <c r="H1217" s="13">
        <f>IF('🔧 XY LANH'!A173="","",'🔧 XY LANH'!P173)</f>
        <v>1200000</v>
      </c>
      <c r="I1217" s="13">
        <f>IF('🔧 XY LANH'!A173="","",'🔧 XY LANH'!Q173)</f>
        <v>0</v>
      </c>
      <c r="J1217" s="1">
        <f>IF('🔧 XY LANH'!A173="","",'🔧 XY LANH'!K173)</f>
        <v>105</v>
      </c>
      <c r="L1217" s="1">
        <f>N(L1216)+IF(AND('🔎 TRA CỨU NHANH'!$C$2&lt;&gt;"",OR(ISNUMBER(SEARCH('🔎 TRA CỨU NHANH'!$C$2,$A1217)),ISNUMBER(SEARCH('🔎 TRA CỨU NHANH'!$C$2,$B1217)))),1,0)</f>
        <v>0</v>
      </c>
      <c r="M1217" s="1" t="str">
        <f t="shared" si="36"/>
        <v/>
      </c>
      <c r="N1217" s="1">
        <f>N(N1216)+IF(AND('💰 BÁO GIÁ'!$C$27&lt;&gt;"",OR(ISNUMBER(SEARCH('💰 BÁO GIÁ'!$C$27,$A1217)),ISNUMBER(SEARCH('💰 BÁO GIÁ'!$C$27,$B1217)))),1,0)</f>
        <v>0</v>
      </c>
      <c r="O1217" s="1" t="str">
        <f t="shared" si="37"/>
        <v/>
      </c>
    </row>
    <row r="1218" customHeight="1" spans="1:15">
      <c r="A1218" s="1" t="str">
        <f>IF('🔧 XY LANH'!A174="","",'🔧 XY LANH'!A174)</f>
        <v>HH080366</v>
      </c>
      <c r="B1218" s="1" t="str">
        <f>IF('🔧 XY LANH'!A174="","",'🔧 XY LANH'!S174)</f>
        <v>Xy lanh Kom S6D105-1/ 6137-21-2210 (6D105/S4D105) đời thun sơmi - IZ IKAZU</v>
      </c>
      <c r="C1218" s="1" t="str">
        <f>IF('🔧 XY LANH'!A174="","","Xy lanh")</f>
        <v>Xy lanh</v>
      </c>
      <c r="D1218" s="1" t="str">
        <f>IF('🔧 XY LANH'!A174="","",'🔧 XY LANH'!L174)</f>
        <v>Cái</v>
      </c>
      <c r="E1218" s="13">
        <f>IF('🔧 XY LANH'!A174="","",'🔧 XY LANH'!M174)</f>
        <v>0</v>
      </c>
      <c r="F1218" s="13">
        <f>IF('🔧 XY LANH'!A174="","",'🔧 XY LANH'!N174)</f>
        <v>1530000</v>
      </c>
      <c r="G1218" s="13">
        <f>IF('🔧 XY LANH'!A174="","",'🔧 XY LANH'!O174)</f>
        <v>1630000</v>
      </c>
      <c r="H1218" s="13">
        <f>IF('🔧 XY LANH'!A174="","",'🔧 XY LANH'!P174)</f>
        <v>1750000</v>
      </c>
      <c r="I1218" s="13">
        <f>IF('🔧 XY LANH'!A174="","",'🔧 XY LANH'!Q174)</f>
        <v>0</v>
      </c>
      <c r="J1218" s="1">
        <f>IF('🔧 XY LANH'!A174="","",'🔧 XY LANH'!K174)</f>
        <v>105</v>
      </c>
      <c r="L1218" s="1">
        <f>N(L1217)+IF(AND('🔎 TRA CỨU NHANH'!$C$2&lt;&gt;"",OR(ISNUMBER(SEARCH('🔎 TRA CỨU NHANH'!$C$2,$A1218)),ISNUMBER(SEARCH('🔎 TRA CỨU NHANH'!$C$2,$B1218)))),1,0)</f>
        <v>0</v>
      </c>
      <c r="M1218" s="1" t="str">
        <f t="shared" ref="M1218:M1281" si="38">IF(L1218&gt;N(L1217),L1218,"")</f>
        <v/>
      </c>
      <c r="N1218" s="1">
        <f>N(N1217)+IF(AND('💰 BÁO GIÁ'!$C$27&lt;&gt;"",OR(ISNUMBER(SEARCH('💰 BÁO GIÁ'!$C$27,$A1218)),ISNUMBER(SEARCH('💰 BÁO GIÁ'!$C$27,$B1218)))),1,0)</f>
        <v>0</v>
      </c>
      <c r="O1218" s="1" t="str">
        <f t="shared" ref="O1218:O1281" si="39">IF(N1218&gt;N(N1217),N1218,"")</f>
        <v/>
      </c>
    </row>
    <row r="1219" customHeight="1" spans="1:15">
      <c r="A1219" s="1" t="str">
        <f>IF('🔧 XY LANH'!A175="","",'🔧 XY LANH'!A175)</f>
        <v>HH070432</v>
      </c>
      <c r="B1219" s="1" t="str">
        <f>IF('🔧 XY LANH'!A175="","",'🔧 XY LANH'!S175)</f>
        <v>Xy lanh S6D105/6D105 (117100) - NSP</v>
      </c>
      <c r="C1219" s="1" t="str">
        <f>IF('🔧 XY LANH'!A175="","","Xy lanh")</f>
        <v>Xy lanh</v>
      </c>
      <c r="D1219" s="1" t="str">
        <f>IF('🔧 XY LANH'!A175="","",'🔧 XY LANH'!L175)</f>
        <v>Cái</v>
      </c>
      <c r="E1219" s="13">
        <f>IF('🔧 XY LANH'!A175="","",'🔧 XY LANH'!M175)</f>
        <v>0</v>
      </c>
      <c r="F1219" s="13">
        <f>IF('🔧 XY LANH'!A175="","",'🔧 XY LANH'!N175)</f>
        <v>0</v>
      </c>
      <c r="G1219" s="13">
        <f>IF('🔧 XY LANH'!A175="","",'🔧 XY LANH'!O175)</f>
        <v>0</v>
      </c>
      <c r="H1219" s="13">
        <f>IF('🔧 XY LANH'!A175="","",'🔧 XY LANH'!P175)</f>
        <v>500000</v>
      </c>
      <c r="I1219" s="13">
        <f>IF('🔧 XY LANH'!A175="","",'🔧 XY LANH'!Q175)</f>
        <v>0</v>
      </c>
      <c r="J1219" s="1">
        <f>IF('🔧 XY LANH'!A175="","",'🔧 XY LANH'!K175)</f>
        <v>105</v>
      </c>
      <c r="L1219" s="1">
        <f>N(L1218)+IF(AND('🔎 TRA CỨU NHANH'!$C$2&lt;&gt;"",OR(ISNUMBER(SEARCH('🔎 TRA CỨU NHANH'!$C$2,$A1219)),ISNUMBER(SEARCH('🔎 TRA CỨU NHANH'!$C$2,$B1219)))),1,0)</f>
        <v>0</v>
      </c>
      <c r="M1219" s="1" t="str">
        <f t="shared" si="38"/>
        <v/>
      </c>
      <c r="N1219" s="1">
        <f>N(N1218)+IF(AND('💰 BÁO GIÁ'!$C$27&lt;&gt;"",OR(ISNUMBER(SEARCH('💰 BÁO GIÁ'!$C$27,$A1219)),ISNUMBER(SEARCH('💰 BÁO GIÁ'!$C$27,$B1219)))),1,0)</f>
        <v>0</v>
      </c>
      <c r="O1219" s="1" t="str">
        <f t="shared" si="39"/>
        <v/>
      </c>
    </row>
    <row r="1220" customHeight="1" spans="1:15">
      <c r="A1220" s="1" t="str">
        <f>IF('🔧 XY LANH'!A176="","",'🔧 XY LANH'!A176)</f>
        <v>HH076243</v>
      </c>
      <c r="B1220" s="1" t="str">
        <f>IF('🔧 XY LANH'!A176="","",'🔧 XY LANH'!S176)</f>
        <v>Xy lanh CUM QSB6.7/ S6D107/ 6D107/4955166 - S/F chưa xoáy - MAHLE</v>
      </c>
      <c r="C1220" s="1" t="str">
        <f>IF('🔧 XY LANH'!A176="","","Xy lanh")</f>
        <v>Xy lanh</v>
      </c>
      <c r="D1220" s="1" t="str">
        <f>IF('🔧 XY LANH'!A176="","",'🔧 XY LANH'!L176)</f>
        <v>Cái</v>
      </c>
      <c r="E1220" s="13">
        <f>IF('🔧 XY LANH'!A176="","",'🔧 XY LANH'!M176)</f>
        <v>0</v>
      </c>
      <c r="F1220" s="13">
        <f>IF('🔧 XY LANH'!A176="","",'🔧 XY LANH'!N176)</f>
        <v>2600000</v>
      </c>
      <c r="G1220" s="13">
        <f>IF('🔧 XY LANH'!A176="","",'🔧 XY LANH'!O176)</f>
        <v>2800000</v>
      </c>
      <c r="H1220" s="13">
        <f>IF('🔧 XY LANH'!A176="","",'🔧 XY LANH'!P176)</f>
        <v>3000000</v>
      </c>
      <c r="I1220" s="13">
        <f>IF('🔧 XY LANH'!A176="","",'🔧 XY LANH'!Q176)</f>
        <v>0</v>
      </c>
      <c r="J1220" s="1">
        <f>IF('🔧 XY LANH'!A176="","",'🔧 XY LANH'!K176)</f>
        <v>107</v>
      </c>
      <c r="L1220" s="1">
        <f>N(L1219)+IF(AND('🔎 TRA CỨU NHANH'!$C$2&lt;&gt;"",OR(ISNUMBER(SEARCH('🔎 TRA CỨU NHANH'!$C$2,$A1220)),ISNUMBER(SEARCH('🔎 TRA CỨU NHANH'!$C$2,$B1220)))),1,0)</f>
        <v>0</v>
      </c>
      <c r="M1220" s="1" t="str">
        <f t="shared" si="38"/>
        <v/>
      </c>
      <c r="N1220" s="1">
        <f>N(N1219)+IF(AND('💰 BÁO GIÁ'!$C$27&lt;&gt;"",OR(ISNUMBER(SEARCH('💰 BÁO GIÁ'!$C$27,$A1220)),ISNUMBER(SEARCH('💰 BÁO GIÁ'!$C$27,$B1220)))),1,0)</f>
        <v>0</v>
      </c>
      <c r="O1220" s="1" t="str">
        <f t="shared" si="39"/>
        <v/>
      </c>
    </row>
    <row r="1221" customHeight="1" spans="1:15">
      <c r="A1221" s="1" t="str">
        <f>IF('🔧 XY LANH'!A177="","",'🔧 XY LANH'!A177)</f>
        <v>HH01009</v>
      </c>
      <c r="B1221" s="1" t="str">
        <f>IF('🔧 XY LANH'!A177="","",'🔧 XY LANH'!S177)</f>
        <v>Xy lanh QSB6.7/ S6D107/ 6D107 (104630) bán hoàn thiện - NSP</v>
      </c>
      <c r="C1221" s="1" t="str">
        <f>IF('🔧 XY LANH'!A177="","","Xy lanh")</f>
        <v>Xy lanh</v>
      </c>
      <c r="D1221" s="1" t="str">
        <f>IF('🔧 XY LANH'!A177="","",'🔧 XY LANH'!L177)</f>
        <v>Cái</v>
      </c>
      <c r="E1221" s="13">
        <f>IF('🔧 XY LANH'!A177="","",'🔧 XY LANH'!M177)</f>
        <v>0</v>
      </c>
      <c r="F1221" s="13">
        <f>IF('🔧 XY LANH'!A177="","",'🔧 XY LANH'!N177)</f>
        <v>0</v>
      </c>
      <c r="G1221" s="13">
        <f>IF('🔧 XY LANH'!A177="","",'🔧 XY LANH'!O177)</f>
        <v>0</v>
      </c>
      <c r="H1221" s="13">
        <f>IF('🔧 XY LANH'!A177="","",'🔧 XY LANH'!P177)</f>
        <v>0</v>
      </c>
      <c r="I1221" s="13">
        <f>IF('🔧 XY LANH'!A177="","",'🔧 XY LANH'!Q177)</f>
        <v>0</v>
      </c>
      <c r="J1221" s="1">
        <f>IF('🔧 XY LANH'!A177="","",'🔧 XY LANH'!K177)</f>
        <v>107</v>
      </c>
      <c r="L1221" s="1">
        <f>N(L1220)+IF(AND('🔎 TRA CỨU NHANH'!$C$2&lt;&gt;"",OR(ISNUMBER(SEARCH('🔎 TRA CỨU NHANH'!$C$2,$A1221)),ISNUMBER(SEARCH('🔎 TRA CỨU NHANH'!$C$2,$B1221)))),1,0)</f>
        <v>0</v>
      </c>
      <c r="M1221" s="1" t="str">
        <f t="shared" si="38"/>
        <v/>
      </c>
      <c r="N1221" s="1">
        <f>N(N1220)+IF(AND('💰 BÁO GIÁ'!$C$27&lt;&gt;"",OR(ISNUMBER(SEARCH('💰 BÁO GIÁ'!$C$27,$A1221)),ISNUMBER(SEARCH('💰 BÁO GIÁ'!$C$27,$B1221)))),1,0)</f>
        <v>0</v>
      </c>
      <c r="O1221" s="1" t="str">
        <f t="shared" si="39"/>
        <v/>
      </c>
    </row>
    <row r="1222" customHeight="1" spans="1:15">
      <c r="A1222" s="1" t="str">
        <f>IF('🔧 XY LANH'!A178="","",'🔧 XY LANH'!A178)</f>
        <v>HH082191</v>
      </c>
      <c r="B1222" s="1" t="str">
        <f>IF('🔧 XY LANH'!A178="","",'🔧 XY LANH'!S178)</f>
        <v>Xy lanh QSB6.7/ S6D107/ 6D107 S/F chưa xoáy - IZ IKAZU</v>
      </c>
      <c r="C1222" s="1" t="str">
        <f>IF('🔧 XY LANH'!A178="","","Xy lanh")</f>
        <v>Xy lanh</v>
      </c>
      <c r="D1222" s="1" t="str">
        <f>IF('🔧 XY LANH'!A178="","",'🔧 XY LANH'!L178)</f>
        <v>Cái</v>
      </c>
      <c r="E1222" s="13">
        <f>IF('🔧 XY LANH'!A178="","",'🔧 XY LANH'!M178)</f>
        <v>0</v>
      </c>
      <c r="F1222" s="13">
        <f>IF('🔧 XY LANH'!A178="","",'🔧 XY LANH'!N178)</f>
        <v>950000</v>
      </c>
      <c r="G1222" s="13">
        <f>IF('🔧 XY LANH'!A178="","",'🔧 XY LANH'!O178)</f>
        <v>1000000</v>
      </c>
      <c r="H1222" s="13">
        <f>IF('🔧 XY LANH'!A178="","",'🔧 XY LANH'!P178)</f>
        <v>1100000</v>
      </c>
      <c r="I1222" s="13">
        <f>IF('🔧 XY LANH'!A178="","",'🔧 XY LANH'!Q178)</f>
        <v>0</v>
      </c>
      <c r="J1222" s="1">
        <f>IF('🔧 XY LANH'!A178="","",'🔧 XY LANH'!K178)</f>
        <v>107</v>
      </c>
      <c r="L1222" s="1">
        <f>N(L1221)+IF(AND('🔎 TRA CỨU NHANH'!$C$2&lt;&gt;"",OR(ISNUMBER(SEARCH('🔎 TRA CỨU NHANH'!$C$2,$A1222)),ISNUMBER(SEARCH('🔎 TRA CỨU NHANH'!$C$2,$B1222)))),1,0)</f>
        <v>0</v>
      </c>
      <c r="M1222" s="1" t="str">
        <f t="shared" si="38"/>
        <v/>
      </c>
      <c r="N1222" s="1">
        <f>N(N1221)+IF(AND('💰 BÁO GIÁ'!$C$27&lt;&gt;"",OR(ISNUMBER(SEARCH('💰 BÁO GIÁ'!$C$27,$A1222)),ISNUMBER(SEARCH('💰 BÁO GIÁ'!$C$27,$B1222)))),1,0)</f>
        <v>0</v>
      </c>
      <c r="O1222" s="1" t="str">
        <f t="shared" si="39"/>
        <v/>
      </c>
    </row>
    <row r="1223" customHeight="1" spans="1:15">
      <c r="A1223" s="1" t="str">
        <f>IF('🔧 XY LANH'!A179="","",'🔧 XY LANH'!A179)</f>
        <v>HH079770</v>
      </c>
      <c r="B1223" s="1" t="str">
        <f>IF('🔧 XY LANH'!A179="","",'🔧 XY LANH'!S179)</f>
        <v>Xy lanh Komatsu S6D108/ 6222-21-2110 (6D108)  - IZ IKAZU</v>
      </c>
      <c r="C1223" s="1" t="str">
        <f>IF('🔧 XY LANH'!A179="","","Xy lanh")</f>
        <v>Xy lanh</v>
      </c>
      <c r="D1223" s="1" t="str">
        <f>IF('🔧 XY LANH'!A179="","",'🔧 XY LANH'!L179)</f>
        <v>Cái</v>
      </c>
      <c r="E1223" s="13">
        <f>IF('🔧 XY LANH'!A179="","",'🔧 XY LANH'!M179)</f>
        <v>0</v>
      </c>
      <c r="F1223" s="13">
        <f>IF('🔧 XY LANH'!A179="","",'🔧 XY LANH'!N179)</f>
        <v>1400000</v>
      </c>
      <c r="G1223" s="13">
        <f>IF('🔧 XY LANH'!A179="","",'🔧 XY LANH'!O179)</f>
        <v>1500000</v>
      </c>
      <c r="H1223" s="13">
        <f>IF('🔧 XY LANH'!A179="","",'🔧 XY LANH'!P179)</f>
        <v>1600000</v>
      </c>
      <c r="I1223" s="13">
        <f>IF('🔧 XY LANH'!A179="","",'🔧 XY LANH'!Q179)</f>
        <v>0</v>
      </c>
      <c r="J1223" s="1">
        <f>IF('🔧 XY LANH'!A179="","",'🔧 XY LANH'!K179)</f>
        <v>108</v>
      </c>
      <c r="L1223" s="1">
        <f>N(L1222)+IF(AND('🔎 TRA CỨU NHANH'!$C$2&lt;&gt;"",OR(ISNUMBER(SEARCH('🔎 TRA CỨU NHANH'!$C$2,$A1223)),ISNUMBER(SEARCH('🔎 TRA CỨU NHANH'!$C$2,$B1223)))),1,0)</f>
        <v>0</v>
      </c>
      <c r="M1223" s="1" t="str">
        <f t="shared" si="38"/>
        <v/>
      </c>
      <c r="N1223" s="1">
        <f>N(N1222)+IF(AND('💰 BÁO GIÁ'!$C$27&lt;&gt;"",OR(ISNUMBER(SEARCH('💰 BÁO GIÁ'!$C$27,$A1223)),ISNUMBER(SEARCH('💰 BÁO GIÁ'!$C$27,$B1223)))),1,0)</f>
        <v>0</v>
      </c>
      <c r="O1223" s="1" t="str">
        <f t="shared" si="39"/>
        <v/>
      </c>
    </row>
    <row r="1224" customHeight="1" spans="1:15">
      <c r="A1224" s="1" t="str">
        <f>IF('🔧 XY LANH'!A180="","",'🔧 XY LANH'!A180)</f>
        <v>HH078917</v>
      </c>
      <c r="B1224" s="1" t="str">
        <f>IF('🔧 XY LANH'!A180="","",'🔧 XY LANH'!S180)</f>
        <v>Xy lanh S6D108/6D108 S/F (bán hoàn thiện) - IZUMI</v>
      </c>
      <c r="C1224" s="1" t="str">
        <f>IF('🔧 XY LANH'!A180="","","Xy lanh")</f>
        <v>Xy lanh</v>
      </c>
      <c r="D1224" s="1" t="str">
        <f>IF('🔧 XY LANH'!A180="","",'🔧 XY LANH'!L180)</f>
        <v>Cái</v>
      </c>
      <c r="E1224" s="13">
        <f>IF('🔧 XY LANH'!A180="","",'🔧 XY LANH'!M180)</f>
        <v>0</v>
      </c>
      <c r="F1224" s="13">
        <f>IF('🔧 XY LANH'!A180="","",'🔧 XY LANH'!N180)</f>
        <v>240000</v>
      </c>
      <c r="G1224" s="13">
        <f>IF('🔧 XY LANH'!A180="","",'🔧 XY LANH'!O180)</f>
        <v>260000</v>
      </c>
      <c r="H1224" s="13">
        <f>IF('🔧 XY LANH'!A180="","",'🔧 XY LANH'!P180)</f>
        <v>280000</v>
      </c>
      <c r="I1224" s="13">
        <f>IF('🔧 XY LANH'!A180="","",'🔧 XY LANH'!Q180)</f>
        <v>0</v>
      </c>
      <c r="J1224" s="1">
        <f>IF('🔧 XY LANH'!A180="","",'🔧 XY LANH'!K180)</f>
        <v>108</v>
      </c>
      <c r="L1224" s="1">
        <f>N(L1223)+IF(AND('🔎 TRA CỨU NHANH'!$C$2&lt;&gt;"",OR(ISNUMBER(SEARCH('🔎 TRA CỨU NHANH'!$C$2,$A1224)),ISNUMBER(SEARCH('🔎 TRA CỨU NHANH'!$C$2,$B1224)))),1,0)</f>
        <v>0</v>
      </c>
      <c r="M1224" s="1" t="str">
        <f t="shared" si="38"/>
        <v/>
      </c>
      <c r="N1224" s="1">
        <f>N(N1223)+IF(AND('💰 BÁO GIÁ'!$C$27&lt;&gt;"",OR(ISNUMBER(SEARCH('💰 BÁO GIÁ'!$C$27,$A1224)),ISNUMBER(SEARCH('💰 BÁO GIÁ'!$C$27,$B1224)))),1,0)</f>
        <v>0</v>
      </c>
      <c r="O1224" s="1" t="str">
        <f t="shared" si="39"/>
        <v/>
      </c>
    </row>
    <row r="1225" customHeight="1" spans="1:15">
      <c r="A1225" s="1" t="str">
        <f>IF('🔧 XY LANH'!A181="","",'🔧 XY LANH'!A181)</f>
        <v>HH0467</v>
      </c>
      <c r="B1225" s="1" t="str">
        <f>IF('🔧 XY LANH'!A181="","",'🔧 XY LANH'!S181)</f>
        <v>Xy lanh 6D110/S6D110 (N6138212210) - NSP</v>
      </c>
      <c r="C1225" s="1" t="str">
        <f>IF('🔧 XY LANH'!A181="","","Xy lanh")</f>
        <v>Xy lanh</v>
      </c>
      <c r="D1225" s="1" t="str">
        <f>IF('🔧 XY LANH'!A181="","",'🔧 XY LANH'!L181)</f>
        <v>Cái</v>
      </c>
      <c r="E1225" s="13">
        <f>IF('🔧 XY LANH'!A181="","",'🔧 XY LANH'!M181)</f>
        <v>0</v>
      </c>
      <c r="F1225" s="13">
        <f>IF('🔧 XY LANH'!A181="","",'🔧 XY LANH'!N181)</f>
        <v>4000000</v>
      </c>
      <c r="G1225" s="13">
        <f>IF('🔧 XY LANH'!A181="","",'🔧 XY LANH'!O181)</f>
        <v>4300000</v>
      </c>
      <c r="H1225" s="13">
        <f>IF('🔧 XY LANH'!A181="","",'🔧 XY LANH'!P181)</f>
        <v>4500000</v>
      </c>
      <c r="I1225" s="13">
        <f>IF('🔧 XY LANH'!A181="","",'🔧 XY LANH'!Q181)</f>
        <v>0</v>
      </c>
      <c r="J1225" s="1">
        <f>IF('🔧 XY LANH'!A181="","",'🔧 XY LANH'!K181)</f>
        <v>110</v>
      </c>
      <c r="L1225" s="1">
        <f>N(L1224)+IF(AND('🔎 TRA CỨU NHANH'!$C$2&lt;&gt;"",OR(ISNUMBER(SEARCH('🔎 TRA CỨU NHANH'!$C$2,$A1225)),ISNUMBER(SEARCH('🔎 TRA CỨU NHANH'!$C$2,$B1225)))),1,0)</f>
        <v>0</v>
      </c>
      <c r="M1225" s="1" t="str">
        <f t="shared" si="38"/>
        <v/>
      </c>
      <c r="N1225" s="1">
        <f>N(N1224)+IF(AND('💰 BÁO GIÁ'!$C$27&lt;&gt;"",OR(ISNUMBER(SEARCH('💰 BÁO GIÁ'!$C$27,$A1225)),ISNUMBER(SEARCH('💰 BÁO GIÁ'!$C$27,$B1225)))),1,0)</f>
        <v>0</v>
      </c>
      <c r="O1225" s="1" t="str">
        <f t="shared" si="39"/>
        <v/>
      </c>
    </row>
    <row r="1226" customHeight="1" spans="1:15">
      <c r="A1226" s="1" t="str">
        <f>IF('🔧 XY LANH'!A182="","",'🔧 XY LANH'!A182)</f>
        <v>HH072678</v>
      </c>
      <c r="B1226" s="1" t="str">
        <f>IF('🔧 XY LANH'!A182="","",'🔧 XY LANH'!S182)</f>
        <v>Xy lanh S6D110/6D110 (N 6138-21-2210) S/F bán hoàn thiện - NSP</v>
      </c>
      <c r="C1226" s="1" t="str">
        <f>IF('🔧 XY LANH'!A182="","","Xy lanh")</f>
        <v>Xy lanh</v>
      </c>
      <c r="D1226" s="1" t="str">
        <f>IF('🔧 XY LANH'!A182="","",'🔧 XY LANH'!L182)</f>
        <v>Cái</v>
      </c>
      <c r="E1226" s="13">
        <f>IF('🔧 XY LANH'!A182="","",'🔧 XY LANH'!M182)</f>
        <v>0</v>
      </c>
      <c r="F1226" s="13">
        <f>IF('🔧 XY LANH'!A182="","",'🔧 XY LANH'!N182)</f>
        <v>0</v>
      </c>
      <c r="G1226" s="13">
        <f>IF('🔧 XY LANH'!A182="","",'🔧 XY LANH'!O182)</f>
        <v>0</v>
      </c>
      <c r="H1226" s="13">
        <f>IF('🔧 XY LANH'!A182="","",'🔧 XY LANH'!P182)</f>
        <v>250000</v>
      </c>
      <c r="I1226" s="13">
        <f>IF('🔧 XY LANH'!A182="","",'🔧 XY LANH'!Q182)</f>
        <v>0</v>
      </c>
      <c r="J1226" s="1">
        <f>IF('🔧 XY LANH'!A182="","",'🔧 XY LANH'!K182)</f>
        <v>110</v>
      </c>
      <c r="L1226" s="1">
        <f>N(L1225)+IF(AND('🔎 TRA CỨU NHANH'!$C$2&lt;&gt;"",OR(ISNUMBER(SEARCH('🔎 TRA CỨU NHANH'!$C$2,$A1226)),ISNUMBER(SEARCH('🔎 TRA CỨU NHANH'!$C$2,$B1226)))),1,0)</f>
        <v>0</v>
      </c>
      <c r="M1226" s="1" t="str">
        <f t="shared" si="38"/>
        <v/>
      </c>
      <c r="N1226" s="1">
        <f>N(N1225)+IF(AND('💰 BÁO GIÁ'!$C$27&lt;&gt;"",OR(ISNUMBER(SEARCH('💰 BÁO GIÁ'!$C$27,$A1226)),ISNUMBER(SEARCH('💰 BÁO GIÁ'!$C$27,$B1226)))),1,0)</f>
        <v>0</v>
      </c>
      <c r="O1226" s="1" t="str">
        <f t="shared" si="39"/>
        <v/>
      </c>
    </row>
    <row r="1227" customHeight="1" spans="1:15">
      <c r="A1227" s="1" t="str">
        <f>IF('🔧 XY LANH'!A183="","",'🔧 XY LANH'!A183)</f>
        <v>HH070453</v>
      </c>
      <c r="B1227" s="1" t="str">
        <f>IF('🔧 XY LANH'!A183="","",'🔧 XY LANH'!S183)</f>
        <v>Xy lanh S6D110/6D110 F/F đời hoàn thiện - IZUMI</v>
      </c>
      <c r="C1227" s="1" t="str">
        <f>IF('🔧 XY LANH'!A183="","","Xy lanh")</f>
        <v>Xy lanh</v>
      </c>
      <c r="D1227" s="1" t="str">
        <f>IF('🔧 XY LANH'!A183="","",'🔧 XY LANH'!L183)</f>
        <v>Cái</v>
      </c>
      <c r="E1227" s="13">
        <f>IF('🔧 XY LANH'!A183="","",'🔧 XY LANH'!M183)</f>
        <v>0</v>
      </c>
      <c r="F1227" s="13">
        <f>IF('🔧 XY LANH'!A183="","",'🔧 XY LANH'!N183)</f>
        <v>1350000</v>
      </c>
      <c r="G1227" s="13">
        <f>IF('🔧 XY LANH'!A183="","",'🔧 XY LANH'!O183)</f>
        <v>1450000</v>
      </c>
      <c r="H1227" s="13">
        <f>IF('🔧 XY LANH'!A183="","",'🔧 XY LANH'!P183)</f>
        <v>1600000</v>
      </c>
      <c r="I1227" s="13">
        <f>IF('🔧 XY LANH'!A183="","",'🔧 XY LANH'!Q183)</f>
        <v>0</v>
      </c>
      <c r="J1227" s="1">
        <f>IF('🔧 XY LANH'!A183="","",'🔧 XY LANH'!K183)</f>
        <v>110</v>
      </c>
      <c r="L1227" s="1">
        <f>N(L1226)+IF(AND('🔎 TRA CỨU NHANH'!$C$2&lt;&gt;"",OR(ISNUMBER(SEARCH('🔎 TRA CỨU NHANH'!$C$2,$A1227)),ISNUMBER(SEARCH('🔎 TRA CỨU NHANH'!$C$2,$B1227)))),1,0)</f>
        <v>0</v>
      </c>
      <c r="M1227" s="1" t="str">
        <f t="shared" si="38"/>
        <v/>
      </c>
      <c r="N1227" s="1">
        <f>N(N1226)+IF(AND('💰 BÁO GIÁ'!$C$27&lt;&gt;"",OR(ISNUMBER(SEARCH('💰 BÁO GIÁ'!$C$27,$A1227)),ISNUMBER(SEARCH('💰 BÁO GIÁ'!$C$27,$B1227)))),1,0)</f>
        <v>0</v>
      </c>
      <c r="O1227" s="1" t="str">
        <f t="shared" si="39"/>
        <v/>
      </c>
    </row>
    <row r="1228" customHeight="1" spans="1:15">
      <c r="A1228" s="1" t="str">
        <f>IF('🔧 XY LANH'!A184="","",'🔧 XY LANH'!A184)</f>
        <v>HH083292</v>
      </c>
      <c r="B1228" s="1" t="str">
        <f>IF('🔧 XY LANH'!A184="","",'🔧 XY LANH'!S184)</f>
        <v>Xy lanh Cum 6CT/ 3800328, MÀU ĐỎ (S6D114, lợi cổ 131 dài 235) - HENWEIT, L-CM003-00-3</v>
      </c>
      <c r="C1228" s="1" t="str">
        <f>IF('🔧 XY LANH'!A184="","","Xy lanh")</f>
        <v>Xy lanh</v>
      </c>
      <c r="D1228" s="1" t="str">
        <f>IF('🔧 XY LANH'!A184="","",'🔧 XY LANH'!L184)</f>
        <v>Cái</v>
      </c>
      <c r="E1228" s="13">
        <f>IF('🔧 XY LANH'!A184="","",'🔧 XY LANH'!M184)</f>
        <v>0</v>
      </c>
      <c r="F1228" s="13">
        <f>IF('🔧 XY LANH'!A184="","",'🔧 XY LANH'!N184)</f>
        <v>2200000</v>
      </c>
      <c r="G1228" s="13">
        <f>IF('🔧 XY LANH'!A184="","",'🔧 XY LANH'!O184)</f>
        <v>2400000</v>
      </c>
      <c r="H1228" s="13">
        <f>IF('🔧 XY LANH'!A184="","",'🔧 XY LANH'!P184)</f>
        <v>2600000</v>
      </c>
      <c r="I1228" s="13">
        <f>IF('🔧 XY LANH'!A184="","",'🔧 XY LANH'!Q184)</f>
        <v>0</v>
      </c>
      <c r="J1228" s="1">
        <f>IF('🔧 XY LANH'!A184="","",'🔧 XY LANH'!K184)</f>
        <v>114</v>
      </c>
      <c r="L1228" s="1">
        <f>N(L1227)+IF(AND('🔎 TRA CỨU NHANH'!$C$2&lt;&gt;"",OR(ISNUMBER(SEARCH('🔎 TRA CỨU NHANH'!$C$2,$A1228)),ISNUMBER(SEARCH('🔎 TRA CỨU NHANH'!$C$2,$B1228)))),1,0)</f>
        <v>0</v>
      </c>
      <c r="M1228" s="1" t="str">
        <f t="shared" si="38"/>
        <v/>
      </c>
      <c r="N1228" s="1">
        <f>N(N1227)+IF(AND('💰 BÁO GIÁ'!$C$27&lt;&gt;"",OR(ISNUMBER(SEARCH('💰 BÁO GIÁ'!$C$27,$A1228)),ISNUMBER(SEARCH('💰 BÁO GIÁ'!$C$27,$B1228)))),1,0)</f>
        <v>0</v>
      </c>
      <c r="O1228" s="1" t="str">
        <f t="shared" si="39"/>
        <v/>
      </c>
    </row>
    <row r="1229" customHeight="1" spans="1:15">
      <c r="A1229" s="1" t="str">
        <f>IF('🔧 XY LANH'!A185="","",'🔧 XY LANH'!A185)</f>
        <v>HH075731</v>
      </c>
      <c r="B1229" s="1" t="str">
        <f>IF('🔧 XY LANH'!A185="","",'🔧 XY LANH'!S185)</f>
        <v>Xy lanh Cum 6CT/ 3948095/ S6D114/ 6D114 (lợi cổ 131 dài 235) - MAHLE</v>
      </c>
      <c r="C1229" s="1" t="str">
        <f>IF('🔧 XY LANH'!A185="","","Xy lanh")</f>
        <v>Xy lanh</v>
      </c>
      <c r="D1229" s="1" t="str">
        <f>IF('🔧 XY LANH'!A185="","",'🔧 XY LANH'!L185)</f>
        <v>Cái</v>
      </c>
      <c r="E1229" s="13">
        <f>IF('🔧 XY LANH'!A185="","",'🔧 XY LANH'!M185)</f>
        <v>0</v>
      </c>
      <c r="F1229" s="13">
        <f>IF('🔧 XY LANH'!A185="","",'🔧 XY LANH'!N185)</f>
        <v>3000000</v>
      </c>
      <c r="G1229" s="13">
        <f>IF('🔧 XY LANH'!A185="","",'🔧 XY LANH'!O185)</f>
        <v>3100000</v>
      </c>
      <c r="H1229" s="13">
        <f>IF('🔧 XY LANH'!A185="","",'🔧 XY LANH'!P185)</f>
        <v>3300000</v>
      </c>
      <c r="I1229" s="13">
        <f>IF('🔧 XY LANH'!A185="","",'🔧 XY LANH'!Q185)</f>
        <v>0</v>
      </c>
      <c r="J1229" s="1">
        <f>IF('🔧 XY LANH'!A185="","",'🔧 XY LANH'!K185)</f>
        <v>114</v>
      </c>
      <c r="L1229" s="1">
        <f>N(L1228)+IF(AND('🔎 TRA CỨU NHANH'!$C$2&lt;&gt;"",OR(ISNUMBER(SEARCH('🔎 TRA CỨU NHANH'!$C$2,$A1229)),ISNUMBER(SEARCH('🔎 TRA CỨU NHANH'!$C$2,$B1229)))),1,0)</f>
        <v>0</v>
      </c>
      <c r="M1229" s="1" t="str">
        <f t="shared" si="38"/>
        <v/>
      </c>
      <c r="N1229" s="1">
        <f>N(N1228)+IF(AND('💰 BÁO GIÁ'!$C$27&lt;&gt;"",OR(ISNUMBER(SEARCH('💰 BÁO GIÁ'!$C$27,$A1229)),ISNUMBER(SEARCH('💰 BÁO GIÁ'!$C$27,$B1229)))),1,0)</f>
        <v>0</v>
      </c>
      <c r="O1229" s="1" t="str">
        <f t="shared" si="39"/>
        <v/>
      </c>
    </row>
    <row r="1230" customHeight="1" spans="1:15">
      <c r="A1230" s="1" t="str">
        <f>IF('🔧 XY LANH'!A186="","",'🔧 XY LANH'!A186)</f>
        <v>HH0468</v>
      </c>
      <c r="B1230" s="1" t="str">
        <f>IF('🔧 XY LANH'!A186="","",'🔧 XY LANH'!S186)</f>
        <v>Xy lanh S6D114/ 6CT (104000) dài 237mm, lợi 131mm - NSP</v>
      </c>
      <c r="C1230" s="1" t="str">
        <f>IF('🔧 XY LANH'!A186="","","Xy lanh")</f>
        <v>Xy lanh</v>
      </c>
      <c r="D1230" s="1" t="str">
        <f>IF('🔧 XY LANH'!A186="","",'🔧 XY LANH'!L186)</f>
        <v>Cái</v>
      </c>
      <c r="E1230" s="13">
        <f>IF('🔧 XY LANH'!A186="","",'🔧 XY LANH'!M186)</f>
        <v>0</v>
      </c>
      <c r="F1230" s="13">
        <f>IF('🔧 XY LANH'!A186="","",'🔧 XY LANH'!N186)</f>
        <v>0</v>
      </c>
      <c r="G1230" s="13">
        <f>IF('🔧 XY LANH'!A186="","",'🔧 XY LANH'!O186)</f>
        <v>0</v>
      </c>
      <c r="H1230" s="13">
        <f>IF('🔧 XY LANH'!A186="","",'🔧 XY LANH'!P186)</f>
        <v>0</v>
      </c>
      <c r="I1230" s="13">
        <f>IF('🔧 XY LANH'!A186="","",'🔧 XY LANH'!Q186)</f>
        <v>0</v>
      </c>
      <c r="J1230" s="1">
        <f>IF('🔧 XY LANH'!A186="","",'🔧 XY LANH'!K186)</f>
        <v>114</v>
      </c>
      <c r="L1230" s="1">
        <f>N(L1229)+IF(AND('🔎 TRA CỨU NHANH'!$C$2&lt;&gt;"",OR(ISNUMBER(SEARCH('🔎 TRA CỨU NHANH'!$C$2,$A1230)),ISNUMBER(SEARCH('🔎 TRA CỨU NHANH'!$C$2,$B1230)))),1,0)</f>
        <v>0</v>
      </c>
      <c r="M1230" s="1" t="str">
        <f t="shared" si="38"/>
        <v/>
      </c>
      <c r="N1230" s="1">
        <f>N(N1229)+IF(AND('💰 BÁO GIÁ'!$C$27&lt;&gt;"",OR(ISNUMBER(SEARCH('💰 BÁO GIÁ'!$C$27,$A1230)),ISNUMBER(SEARCH('💰 BÁO GIÁ'!$C$27,$B1230)))),1,0)</f>
        <v>0</v>
      </c>
      <c r="O1230" s="1" t="str">
        <f t="shared" si="39"/>
        <v/>
      </c>
    </row>
    <row r="1231" customHeight="1" spans="1:15">
      <c r="A1231" s="1" t="str">
        <f>IF('🔧 XY LANH'!A187="","",'🔧 XY LANH'!A187)</f>
        <v>HH072101</v>
      </c>
      <c r="B1231" s="1" t="str">
        <f>IF('🔧 XY LANH'!A187="","",'🔧 XY LANH'!S187)</f>
        <v>Xy lanh S6D114/ 6CT (104002) lưng đen dài 235mm - NSP</v>
      </c>
      <c r="C1231" s="1" t="str">
        <f>IF('🔧 XY LANH'!A187="","","Xy lanh")</f>
        <v>Xy lanh</v>
      </c>
      <c r="D1231" s="1" t="str">
        <f>IF('🔧 XY LANH'!A187="","",'🔧 XY LANH'!L187)</f>
        <v>Cái</v>
      </c>
      <c r="E1231" s="13">
        <f>IF('🔧 XY LANH'!A187="","",'🔧 XY LANH'!M187)</f>
        <v>0</v>
      </c>
      <c r="F1231" s="13">
        <f>IF('🔧 XY LANH'!A187="","",'🔧 XY LANH'!N187)</f>
        <v>0</v>
      </c>
      <c r="G1231" s="13">
        <f>IF('🔧 XY LANH'!A187="","",'🔧 XY LANH'!O187)</f>
        <v>0</v>
      </c>
      <c r="H1231" s="13">
        <f>IF('🔧 XY LANH'!A187="","",'🔧 XY LANH'!P187)</f>
        <v>0</v>
      </c>
      <c r="I1231" s="13">
        <f>IF('🔧 XY LANH'!A187="","",'🔧 XY LANH'!Q187)</f>
        <v>0</v>
      </c>
      <c r="J1231" s="1">
        <f>IF('🔧 XY LANH'!A187="","",'🔧 XY LANH'!K187)</f>
        <v>114</v>
      </c>
      <c r="L1231" s="1">
        <f>N(L1230)+IF(AND('🔎 TRA CỨU NHANH'!$C$2&lt;&gt;"",OR(ISNUMBER(SEARCH('🔎 TRA CỨU NHANH'!$C$2,$A1231)),ISNUMBER(SEARCH('🔎 TRA CỨU NHANH'!$C$2,$B1231)))),1,0)</f>
        <v>0</v>
      </c>
      <c r="M1231" s="1" t="str">
        <f t="shared" si="38"/>
        <v/>
      </c>
      <c r="N1231" s="1">
        <f>N(N1230)+IF(AND('💰 BÁO GIÁ'!$C$27&lt;&gt;"",OR(ISNUMBER(SEARCH('💰 BÁO GIÁ'!$C$27,$A1231)),ISNUMBER(SEARCH('💰 BÁO GIÁ'!$C$27,$B1231)))),1,0)</f>
        <v>0</v>
      </c>
      <c r="O1231" s="1" t="str">
        <f t="shared" si="39"/>
        <v/>
      </c>
    </row>
    <row r="1232" customHeight="1" spans="1:15">
      <c r="A1232" s="1" t="str">
        <f>IF('🔧 XY LANH'!A188="","",'🔧 XY LANH'!A188)</f>
        <v>HH0469</v>
      </c>
      <c r="B1232" s="1" t="str">
        <f>IF('🔧 XY LANH'!A188="","",'🔧 XY LANH'!S188)</f>
        <v>Xy lanh S6D114/ 6CT (104003) dài 235mm - NSP</v>
      </c>
      <c r="C1232" s="1" t="str">
        <f>IF('🔧 XY LANH'!A188="","","Xy lanh")</f>
        <v>Xy lanh</v>
      </c>
      <c r="D1232" s="1" t="str">
        <f>IF('🔧 XY LANH'!A188="","",'🔧 XY LANH'!L188)</f>
        <v>Cái</v>
      </c>
      <c r="E1232" s="13">
        <f>IF('🔧 XY LANH'!A188="","",'🔧 XY LANH'!M188)</f>
        <v>0</v>
      </c>
      <c r="F1232" s="13">
        <f>IF('🔧 XY LANH'!A188="","",'🔧 XY LANH'!N188)</f>
        <v>0</v>
      </c>
      <c r="G1232" s="13">
        <f>IF('🔧 XY LANH'!A188="","",'🔧 XY LANH'!O188)</f>
        <v>0</v>
      </c>
      <c r="H1232" s="13">
        <f>IF('🔧 XY LANH'!A188="","",'🔧 XY LANH'!P188)</f>
        <v>0</v>
      </c>
      <c r="I1232" s="13">
        <f>IF('🔧 XY LANH'!A188="","",'🔧 XY LANH'!Q188)</f>
        <v>0</v>
      </c>
      <c r="J1232" s="1">
        <f>IF('🔧 XY LANH'!A188="","",'🔧 XY LANH'!K188)</f>
        <v>114</v>
      </c>
      <c r="L1232" s="1">
        <f>N(L1231)+IF(AND('🔎 TRA CỨU NHANH'!$C$2&lt;&gt;"",OR(ISNUMBER(SEARCH('🔎 TRA CỨU NHANH'!$C$2,$A1232)),ISNUMBER(SEARCH('🔎 TRA CỨU NHANH'!$C$2,$B1232)))),1,0)</f>
        <v>0</v>
      </c>
      <c r="M1232" s="1" t="str">
        <f t="shared" si="38"/>
        <v/>
      </c>
      <c r="N1232" s="1">
        <f>N(N1231)+IF(AND('💰 BÁO GIÁ'!$C$27&lt;&gt;"",OR(ISNUMBER(SEARCH('💰 BÁO GIÁ'!$C$27,$A1232)),ISNUMBER(SEARCH('💰 BÁO GIÁ'!$C$27,$B1232)))),1,0)</f>
        <v>0</v>
      </c>
      <c r="O1232" s="1" t="str">
        <f t="shared" si="39"/>
        <v/>
      </c>
    </row>
    <row r="1233" customHeight="1" spans="1:15">
      <c r="A1233" s="1" t="str">
        <f>IF('🔧 XY LANH'!A189="","",'🔧 XY LANH'!A189)</f>
        <v>HH070426</v>
      </c>
      <c r="B1233" s="1" t="str">
        <f>IF('🔧 XY LANH'!A189="","",'🔧 XY LANH'!S189)</f>
        <v>Xy lanh 4D120 (123701) - NSP</v>
      </c>
      <c r="C1233" s="1" t="str">
        <f>IF('🔧 XY LANH'!A189="","","Xy lanh")</f>
        <v>Xy lanh</v>
      </c>
      <c r="D1233" s="1" t="str">
        <f>IF('🔧 XY LANH'!A189="","",'🔧 XY LANH'!L189)</f>
        <v>Cái</v>
      </c>
      <c r="E1233" s="13">
        <f>IF('🔧 XY LANH'!A189="","",'🔧 XY LANH'!M189)</f>
        <v>0</v>
      </c>
      <c r="F1233" s="13">
        <f>IF('🔧 XY LANH'!A189="","",'🔧 XY LANH'!N189)</f>
        <v>3000000</v>
      </c>
      <c r="G1233" s="13">
        <f>IF('🔧 XY LANH'!A189="","",'🔧 XY LANH'!O189)</f>
        <v>3200000</v>
      </c>
      <c r="H1233" s="13">
        <f>IF('🔧 XY LANH'!A189="","",'🔧 XY LANH'!P189)</f>
        <v>3400000</v>
      </c>
      <c r="I1233" s="13">
        <f>IF('🔧 XY LANH'!A189="","",'🔧 XY LANH'!Q189)</f>
        <v>0</v>
      </c>
      <c r="J1233" s="1">
        <f>IF('🔧 XY LANH'!A189="","",'🔧 XY LANH'!K189)</f>
        <v>120</v>
      </c>
      <c r="L1233" s="1">
        <f>N(L1232)+IF(AND('🔎 TRA CỨU NHANH'!$C$2&lt;&gt;"",OR(ISNUMBER(SEARCH('🔎 TRA CỨU NHANH'!$C$2,$A1233)),ISNUMBER(SEARCH('🔎 TRA CỨU NHANH'!$C$2,$B1233)))),1,0)</f>
        <v>0</v>
      </c>
      <c r="M1233" s="1" t="str">
        <f t="shared" si="38"/>
        <v/>
      </c>
      <c r="N1233" s="1">
        <f>N(N1232)+IF(AND('💰 BÁO GIÁ'!$C$27&lt;&gt;"",OR(ISNUMBER(SEARCH('💰 BÁO GIÁ'!$C$27,$A1233)),ISNUMBER(SEARCH('💰 BÁO GIÁ'!$C$27,$B1233)))),1,0)</f>
        <v>0</v>
      </c>
      <c r="O1233" s="1" t="str">
        <f t="shared" si="39"/>
        <v/>
      </c>
    </row>
    <row r="1234" customHeight="1" spans="1:15">
      <c r="A1234" s="1" t="str">
        <f>IF('🔧 XY LANH'!A190="","",'🔧 XY LANH'!A190)</f>
        <v>HH00250</v>
      </c>
      <c r="B1234" s="1" t="str">
        <f>IF('🔧 XY LANH'!A190="","",'🔧 XY LANH'!S190)</f>
        <v>Xy lanh 4D120 (6110-21-2212) F/F - IZUMI</v>
      </c>
      <c r="C1234" s="1" t="str">
        <f>IF('🔧 XY LANH'!A190="","","Xy lanh")</f>
        <v>Xy lanh</v>
      </c>
      <c r="D1234" s="1" t="str">
        <f>IF('🔧 XY LANH'!A190="","",'🔧 XY LANH'!L190)</f>
        <v>Cái</v>
      </c>
      <c r="E1234" s="13">
        <f>IF('🔧 XY LANH'!A190="","",'🔧 XY LANH'!M190)</f>
        <v>0</v>
      </c>
      <c r="F1234" s="13">
        <f>IF('🔧 XY LANH'!A190="","",'🔧 XY LANH'!N190)</f>
        <v>0</v>
      </c>
      <c r="G1234" s="13">
        <f>IF('🔧 XY LANH'!A190="","",'🔧 XY LANH'!O190)</f>
        <v>0</v>
      </c>
      <c r="H1234" s="13">
        <f>IF('🔧 XY LANH'!A190="","",'🔧 XY LANH'!P190)</f>
        <v>0</v>
      </c>
      <c r="I1234" s="13">
        <f>IF('🔧 XY LANH'!A190="","",'🔧 XY LANH'!Q190)</f>
        <v>0</v>
      </c>
      <c r="J1234" s="1">
        <f>IF('🔧 XY LANH'!A190="","",'🔧 XY LANH'!K190)</f>
        <v>120</v>
      </c>
      <c r="L1234" s="1">
        <f>N(L1233)+IF(AND('🔎 TRA CỨU NHANH'!$C$2&lt;&gt;"",OR(ISNUMBER(SEARCH('🔎 TRA CỨU NHANH'!$C$2,$A1234)),ISNUMBER(SEARCH('🔎 TRA CỨU NHANH'!$C$2,$B1234)))),1,0)</f>
        <v>0</v>
      </c>
      <c r="M1234" s="1" t="str">
        <f t="shared" si="38"/>
        <v/>
      </c>
      <c r="N1234" s="1">
        <f>N(N1233)+IF(AND('💰 BÁO GIÁ'!$C$27&lt;&gt;"",OR(ISNUMBER(SEARCH('💰 BÁO GIÁ'!$C$27,$A1234)),ISNUMBER(SEARCH('💰 BÁO GIÁ'!$C$27,$B1234)))),1,0)</f>
        <v>0</v>
      </c>
      <c r="O1234" s="1" t="str">
        <f t="shared" si="39"/>
        <v/>
      </c>
    </row>
    <row r="1235" customHeight="1" spans="1:15">
      <c r="A1235" s="1" t="str">
        <f>IF('🔧 XY LANH'!A191="","",'🔧 XY LANH'!A191)</f>
        <v>HH080207</v>
      </c>
      <c r="B1235" s="1" t="str">
        <f>IF('🔧 XY LANH'!A191="","",'🔧 XY LANH'!S191)</f>
        <v>Xy lanh Kom 4D120 (6110-21-2212) F/F - IZ IKAZU</v>
      </c>
      <c r="C1235" s="1" t="str">
        <f>IF('🔧 XY LANH'!A191="","","Xy lanh")</f>
        <v>Xy lanh</v>
      </c>
      <c r="D1235" s="1" t="str">
        <f>IF('🔧 XY LANH'!A191="","",'🔧 XY LANH'!L191)</f>
        <v>Cái</v>
      </c>
      <c r="E1235" s="13">
        <f>IF('🔧 XY LANH'!A191="","",'🔧 XY LANH'!M191)</f>
        <v>0</v>
      </c>
      <c r="F1235" s="13">
        <f>IF('🔧 XY LANH'!A191="","",'🔧 XY LANH'!N191)</f>
        <v>1850000</v>
      </c>
      <c r="G1235" s="13">
        <f>IF('🔧 XY LANH'!A191="","",'🔧 XY LANH'!O191)</f>
        <v>1950000</v>
      </c>
      <c r="H1235" s="13">
        <f>IF('🔧 XY LANH'!A191="","",'🔧 XY LANH'!P191)</f>
        <v>2100000</v>
      </c>
      <c r="I1235" s="13">
        <f>IF('🔧 XY LANH'!A191="","",'🔧 XY LANH'!Q191)</f>
        <v>0</v>
      </c>
      <c r="J1235" s="1">
        <f>IF('🔧 XY LANH'!A191="","",'🔧 XY LANH'!K191)</f>
        <v>120</v>
      </c>
      <c r="L1235" s="1">
        <f>N(L1234)+IF(AND('🔎 TRA CỨU NHANH'!$C$2&lt;&gt;"",OR(ISNUMBER(SEARCH('🔎 TRA CỨU NHANH'!$C$2,$A1235)),ISNUMBER(SEARCH('🔎 TRA CỨU NHANH'!$C$2,$B1235)))),1,0)</f>
        <v>0</v>
      </c>
      <c r="M1235" s="1" t="str">
        <f t="shared" si="38"/>
        <v/>
      </c>
      <c r="N1235" s="1">
        <f>N(N1234)+IF(AND('💰 BÁO GIÁ'!$C$27&lt;&gt;"",OR(ISNUMBER(SEARCH('💰 BÁO GIÁ'!$C$27,$A1235)),ISNUMBER(SEARCH('💰 BÁO GIÁ'!$C$27,$B1235)))),1,0)</f>
        <v>0</v>
      </c>
      <c r="O1235" s="1" t="str">
        <f t="shared" si="39"/>
        <v/>
      </c>
    </row>
    <row r="1236" customHeight="1" spans="1:15">
      <c r="A1236" s="1" t="str">
        <f>IF('🔧 XY LANH'!A192="","",'🔧 XY LANH'!A192)</f>
        <v>HH083102</v>
      </c>
      <c r="B1236" s="1" t="str">
        <f>IF('🔧 XY LANH'!A192="","",'🔧 XY LANH'!S192)</f>
        <v>Xy lanh KOMATSU 125/ S6D125/6D125/6150-21-2221 ZYNP - NSP</v>
      </c>
      <c r="C1236" s="1" t="str">
        <f>IF('🔧 XY LANH'!A192="","","Xy lanh")</f>
        <v>Xy lanh</v>
      </c>
      <c r="D1236" s="1" t="str">
        <f>IF('🔧 XY LANH'!A192="","",'🔧 XY LANH'!L192)</f>
        <v>Cái</v>
      </c>
      <c r="E1236" s="13">
        <f>IF('🔧 XY LANH'!A192="","",'🔧 XY LANH'!M192)</f>
        <v>0</v>
      </c>
      <c r="F1236" s="13">
        <f>IF('🔧 XY LANH'!A192="","",'🔧 XY LANH'!N192)</f>
        <v>3000000</v>
      </c>
      <c r="G1236" s="13">
        <f>IF('🔧 XY LANH'!A192="","",'🔧 XY LANH'!O192)</f>
        <v>3200000</v>
      </c>
      <c r="H1236" s="13">
        <f>IF('🔧 XY LANH'!A192="","",'🔧 XY LANH'!P192)</f>
        <v>3400000</v>
      </c>
      <c r="I1236" s="13">
        <f>IF('🔧 XY LANH'!A192="","",'🔧 XY LANH'!Q192)</f>
        <v>0</v>
      </c>
      <c r="J1236" s="1">
        <f>IF('🔧 XY LANH'!A192="","",'🔧 XY LANH'!K192)</f>
        <v>125</v>
      </c>
      <c r="L1236" s="1">
        <f>N(L1235)+IF(AND('🔎 TRA CỨU NHANH'!$C$2&lt;&gt;"",OR(ISNUMBER(SEARCH('🔎 TRA CỨU NHANH'!$C$2,$A1236)),ISNUMBER(SEARCH('🔎 TRA CỨU NHANH'!$C$2,$B1236)))),1,0)</f>
        <v>0</v>
      </c>
      <c r="M1236" s="1" t="str">
        <f t="shared" si="38"/>
        <v/>
      </c>
      <c r="N1236" s="1">
        <f>N(N1235)+IF(AND('💰 BÁO GIÁ'!$C$27&lt;&gt;"",OR(ISNUMBER(SEARCH('💰 BÁO GIÁ'!$C$27,$A1236)),ISNUMBER(SEARCH('💰 BÁO GIÁ'!$C$27,$B1236)))),1,0)</f>
        <v>0</v>
      </c>
      <c r="O1236" s="1" t="str">
        <f t="shared" si="39"/>
        <v/>
      </c>
    </row>
    <row r="1237" customHeight="1" spans="1:15">
      <c r="A1237" s="1" t="str">
        <f>IF('🔧 XY LANH'!A193="","",'🔧 XY LANH'!A193)</f>
        <v>HH070439</v>
      </c>
      <c r="B1237" s="1" t="str">
        <f>IF('🔧 XY LANH'!A193="","",'🔧 XY LANH'!S193)</f>
        <v>Xy lanh 6D125/S6D125 F/F (6150-21-2221) - IZUMI</v>
      </c>
      <c r="C1237" s="1" t="str">
        <f>IF('🔧 XY LANH'!A193="","","Xy lanh")</f>
        <v>Xy lanh</v>
      </c>
      <c r="D1237" s="1" t="str">
        <f>IF('🔧 XY LANH'!A193="","",'🔧 XY LANH'!L193)</f>
        <v>Cái</v>
      </c>
      <c r="E1237" s="13">
        <f>IF('🔧 XY LANH'!A193="","",'🔧 XY LANH'!M193)</f>
        <v>0</v>
      </c>
      <c r="F1237" s="13">
        <f>IF('🔧 XY LANH'!A193="","",'🔧 XY LANH'!N193)</f>
        <v>0</v>
      </c>
      <c r="G1237" s="13">
        <f>IF('🔧 XY LANH'!A193="","",'🔧 XY LANH'!O193)</f>
        <v>0</v>
      </c>
      <c r="H1237" s="13">
        <f>IF('🔧 XY LANH'!A193="","",'🔧 XY LANH'!P193)</f>
        <v>0</v>
      </c>
      <c r="I1237" s="13">
        <f>IF('🔧 XY LANH'!A193="","",'🔧 XY LANH'!Q193)</f>
        <v>0</v>
      </c>
      <c r="J1237" s="1">
        <f>IF('🔧 XY LANH'!A193="","",'🔧 XY LANH'!K193)</f>
        <v>125</v>
      </c>
      <c r="L1237" s="1">
        <f>N(L1236)+IF(AND('🔎 TRA CỨU NHANH'!$C$2&lt;&gt;"",OR(ISNUMBER(SEARCH('🔎 TRA CỨU NHANH'!$C$2,$A1237)),ISNUMBER(SEARCH('🔎 TRA CỨU NHANH'!$C$2,$B1237)))),1,0)</f>
        <v>0</v>
      </c>
      <c r="M1237" s="1" t="str">
        <f t="shared" si="38"/>
        <v/>
      </c>
      <c r="N1237" s="1">
        <f>N(N1236)+IF(AND('💰 BÁO GIÁ'!$C$27&lt;&gt;"",OR(ISNUMBER(SEARCH('💰 BÁO GIÁ'!$C$27,$A1237)),ISNUMBER(SEARCH('💰 BÁO GIÁ'!$C$27,$B1237)))),1,0)</f>
        <v>0</v>
      </c>
      <c r="O1237" s="1" t="str">
        <f t="shared" si="39"/>
        <v/>
      </c>
    </row>
    <row r="1238" customHeight="1" spans="1:15">
      <c r="A1238" s="1" t="str">
        <f>IF('🔧 XY LANH'!A194="","",'🔧 XY LANH'!A194)</f>
        <v>HH080365</v>
      </c>
      <c r="B1238" s="1" t="str">
        <f>IF('🔧 XY LANH'!A194="","",'🔧 XY LANH'!S194)</f>
        <v>Xy lanh Komatsu 6D125/S6D125 F/F (6150-21-2221) - IZ IKAZU</v>
      </c>
      <c r="C1238" s="1" t="str">
        <f>IF('🔧 XY LANH'!A194="","","Xy lanh")</f>
        <v>Xy lanh</v>
      </c>
      <c r="D1238" s="1" t="str">
        <f>IF('🔧 XY LANH'!A194="","",'🔧 XY LANH'!L194)</f>
        <v>Cái</v>
      </c>
      <c r="E1238" s="13">
        <f>IF('🔧 XY LANH'!A194="","",'🔧 XY LANH'!M194)</f>
        <v>0</v>
      </c>
      <c r="F1238" s="13">
        <f>IF('🔧 XY LANH'!A194="","",'🔧 XY LANH'!N194)</f>
        <v>2650000</v>
      </c>
      <c r="G1238" s="13">
        <f>IF('🔧 XY LANH'!A194="","",'🔧 XY LANH'!O194)</f>
        <v>2800000</v>
      </c>
      <c r="H1238" s="13">
        <f>IF('🔧 XY LANH'!A194="","",'🔧 XY LANH'!P194)</f>
        <v>3000000</v>
      </c>
      <c r="I1238" s="13">
        <f>IF('🔧 XY LANH'!A194="","",'🔧 XY LANH'!Q194)</f>
        <v>0</v>
      </c>
      <c r="J1238" s="1">
        <f>IF('🔧 XY LANH'!A194="","",'🔧 XY LANH'!K194)</f>
        <v>125</v>
      </c>
      <c r="L1238" s="1">
        <f>N(L1237)+IF(AND('🔎 TRA CỨU NHANH'!$C$2&lt;&gt;"",OR(ISNUMBER(SEARCH('🔎 TRA CỨU NHANH'!$C$2,$A1238)),ISNUMBER(SEARCH('🔎 TRA CỨU NHANH'!$C$2,$B1238)))),1,0)</f>
        <v>0</v>
      </c>
      <c r="M1238" s="1" t="str">
        <f t="shared" si="38"/>
        <v/>
      </c>
      <c r="N1238" s="1">
        <f>N(N1237)+IF(AND('💰 BÁO GIÁ'!$C$27&lt;&gt;"",OR(ISNUMBER(SEARCH('💰 BÁO GIÁ'!$C$27,$A1238)),ISNUMBER(SEARCH('💰 BÁO GIÁ'!$C$27,$B1238)))),1,0)</f>
        <v>0</v>
      </c>
      <c r="O1238" s="1" t="str">
        <f t="shared" si="39"/>
        <v/>
      </c>
    </row>
    <row r="1239" customHeight="1" spans="1:15">
      <c r="A1239" s="1" t="str">
        <f>IF('🔧 XY LANH'!A195="","",'🔧 XY LANH'!A195)</f>
        <v>HH082575</v>
      </c>
      <c r="B1239" s="1" t="str">
        <f>IF('🔧 XY LANH'!A195="","",'🔧 XY LANH'!S195)</f>
        <v>Xy lanh Kom S6D125/6D125/ 6151-22-2220 (nitriting, tôi thấm ni tơ) - HENWEIT</v>
      </c>
      <c r="C1239" s="1" t="str">
        <f>IF('🔧 XY LANH'!A195="","","Xy lanh")</f>
        <v>Xy lanh</v>
      </c>
      <c r="D1239" s="1" t="str">
        <f>IF('🔧 XY LANH'!A195="","",'🔧 XY LANH'!L195)</f>
        <v>Cái</v>
      </c>
      <c r="E1239" s="13">
        <f>IF('🔧 XY LANH'!A195="","",'🔧 XY LANH'!M195)</f>
        <v>0</v>
      </c>
      <c r="F1239" s="13">
        <f>IF('🔧 XY LANH'!A195="","",'🔧 XY LANH'!N195)</f>
        <v>4800000</v>
      </c>
      <c r="G1239" s="13">
        <f>IF('🔧 XY LANH'!A195="","",'🔧 XY LANH'!O195)</f>
        <v>5000000</v>
      </c>
      <c r="H1239" s="13">
        <f>IF('🔧 XY LANH'!A195="","",'🔧 XY LANH'!P195)</f>
        <v>5200000</v>
      </c>
      <c r="I1239" s="13">
        <f>IF('🔧 XY LANH'!A195="","",'🔧 XY LANH'!Q195)</f>
        <v>0</v>
      </c>
      <c r="J1239" s="1">
        <f>IF('🔧 XY LANH'!A195="","",'🔧 XY LANH'!K195)</f>
        <v>125</v>
      </c>
      <c r="L1239" s="1">
        <f>N(L1238)+IF(AND('🔎 TRA CỨU NHANH'!$C$2&lt;&gt;"",OR(ISNUMBER(SEARCH('🔎 TRA CỨU NHANH'!$C$2,$A1239)),ISNUMBER(SEARCH('🔎 TRA CỨU NHANH'!$C$2,$B1239)))),1,0)</f>
        <v>0</v>
      </c>
      <c r="M1239" s="1" t="str">
        <f t="shared" si="38"/>
        <v/>
      </c>
      <c r="N1239" s="1">
        <f>N(N1238)+IF(AND('💰 BÁO GIÁ'!$C$27&lt;&gt;"",OR(ISNUMBER(SEARCH('💰 BÁO GIÁ'!$C$27,$A1239)),ISNUMBER(SEARCH('💰 BÁO GIÁ'!$C$27,$B1239)))),1,0)</f>
        <v>0</v>
      </c>
      <c r="O1239" s="1" t="str">
        <f t="shared" si="39"/>
        <v/>
      </c>
    </row>
    <row r="1240" customHeight="1" spans="1:15">
      <c r="A1240" s="1" t="str">
        <f>IF('🔧 XY LANH'!A196="","",'🔧 XY LANH'!A196)</f>
        <v>HH074590</v>
      </c>
      <c r="B1240" s="1" t="str">
        <f>IF('🔧 XY LANH'!A196="","",'🔧 XY LANH'!S196)</f>
        <v>Xy lanh S6D125/6D125 (6150-21-2221) trắng - NSP</v>
      </c>
      <c r="C1240" s="1" t="str">
        <f>IF('🔧 XY LANH'!A196="","","Xy lanh")</f>
        <v>Xy lanh</v>
      </c>
      <c r="D1240" s="1" t="str">
        <f>IF('🔧 XY LANH'!A196="","",'🔧 XY LANH'!L196)</f>
        <v>Cái</v>
      </c>
      <c r="E1240" s="13">
        <f>IF('🔧 XY LANH'!A196="","",'🔧 XY LANH'!M196)</f>
        <v>0</v>
      </c>
      <c r="F1240" s="13">
        <f>IF('🔧 XY LANH'!A196="","",'🔧 XY LANH'!N196)</f>
        <v>5500000</v>
      </c>
      <c r="G1240" s="13">
        <f>IF('🔧 XY LANH'!A196="","",'🔧 XY LANH'!O196)</f>
        <v>5800000</v>
      </c>
      <c r="H1240" s="13">
        <f>IF('🔧 XY LANH'!A196="","",'🔧 XY LANH'!P196)</f>
        <v>6200000</v>
      </c>
      <c r="I1240" s="13">
        <f>IF('🔧 XY LANH'!A196="","",'🔧 XY LANH'!Q196)</f>
        <v>0</v>
      </c>
      <c r="J1240" s="1">
        <f>IF('🔧 XY LANH'!A196="","",'🔧 XY LANH'!K196)</f>
        <v>125</v>
      </c>
      <c r="L1240" s="1">
        <f>N(L1239)+IF(AND('🔎 TRA CỨU NHANH'!$C$2&lt;&gt;"",OR(ISNUMBER(SEARCH('🔎 TRA CỨU NHANH'!$C$2,$A1240)),ISNUMBER(SEARCH('🔎 TRA CỨU NHANH'!$C$2,$B1240)))),1,0)</f>
        <v>0</v>
      </c>
      <c r="M1240" s="1" t="str">
        <f t="shared" si="38"/>
        <v/>
      </c>
      <c r="N1240" s="1">
        <f>N(N1239)+IF(AND('💰 BÁO GIÁ'!$C$27&lt;&gt;"",OR(ISNUMBER(SEARCH('💰 BÁO GIÁ'!$C$27,$A1240)),ISNUMBER(SEARCH('💰 BÁO GIÁ'!$C$27,$B1240)))),1,0)</f>
        <v>0</v>
      </c>
      <c r="O1240" s="1" t="str">
        <f t="shared" si="39"/>
        <v/>
      </c>
    </row>
    <row r="1241" customHeight="1" spans="1:15">
      <c r="A1241" s="1" t="str">
        <f>IF('🔧 XY LANH'!A197="","",'🔧 XY LANH'!A197)</f>
        <v>HH0470</v>
      </c>
      <c r="B1241" s="1" t="str">
        <f>IF('🔧 XY LANH'!A197="","",'🔧 XY LANH'!S197)</f>
        <v>Xy lanh 4D130 (123503/N-6115-21-2211) - NSP</v>
      </c>
      <c r="C1241" s="1" t="str">
        <f>IF('🔧 XY LANH'!A197="","","Xy lanh")</f>
        <v>Xy lanh</v>
      </c>
      <c r="D1241" s="1" t="str">
        <f>IF('🔧 XY LANH'!A197="","",'🔧 XY LANH'!L197)</f>
        <v>Cái</v>
      </c>
      <c r="E1241" s="13">
        <f>IF('🔧 XY LANH'!A197="","",'🔧 XY LANH'!M197)</f>
        <v>0</v>
      </c>
      <c r="F1241" s="13">
        <f>IF('🔧 XY LANH'!A197="","",'🔧 XY LANH'!N197)</f>
        <v>4000000</v>
      </c>
      <c r="G1241" s="13">
        <f>IF('🔧 XY LANH'!A197="","",'🔧 XY LANH'!O197)</f>
        <v>4200000</v>
      </c>
      <c r="H1241" s="13">
        <f>IF('🔧 XY LANH'!A197="","",'🔧 XY LANH'!P197)</f>
        <v>4400000</v>
      </c>
      <c r="I1241" s="13">
        <f>IF('🔧 XY LANH'!A197="","",'🔧 XY LANH'!Q197)</f>
        <v>0</v>
      </c>
      <c r="J1241" s="1">
        <f>IF('🔧 XY LANH'!A197="","",'🔧 XY LANH'!K197)</f>
        <v>130</v>
      </c>
      <c r="L1241" s="1">
        <f>N(L1240)+IF(AND('🔎 TRA CỨU NHANH'!$C$2&lt;&gt;"",OR(ISNUMBER(SEARCH('🔎 TRA CỨU NHANH'!$C$2,$A1241)),ISNUMBER(SEARCH('🔎 TRA CỨU NHANH'!$C$2,$B1241)))),1,0)</f>
        <v>0</v>
      </c>
      <c r="M1241" s="1" t="str">
        <f t="shared" si="38"/>
        <v/>
      </c>
      <c r="N1241" s="1">
        <f>N(N1240)+IF(AND('💰 BÁO GIÁ'!$C$27&lt;&gt;"",OR(ISNUMBER(SEARCH('💰 BÁO GIÁ'!$C$27,$A1241)),ISNUMBER(SEARCH('💰 BÁO GIÁ'!$C$27,$B1241)))),1,0)</f>
        <v>0</v>
      </c>
      <c r="O1241" s="1" t="str">
        <f t="shared" si="39"/>
        <v/>
      </c>
    </row>
    <row r="1242" customHeight="1" spans="1:15">
      <c r="A1242" s="1" t="str">
        <f>IF('🔧 XY LANH'!A198="","",'🔧 XY LANH'!A198)</f>
        <v>HH080208</v>
      </c>
      <c r="B1242" s="1" t="str">
        <f>IF('🔧 XY LANH'!A198="","",'🔧 XY LANH'!S198)</f>
        <v>Xy lanh 4D130 F/F (6115-21-2211) - IZ IKAZU</v>
      </c>
      <c r="C1242" s="1" t="str">
        <f>IF('🔧 XY LANH'!A198="","","Xy lanh")</f>
        <v>Xy lanh</v>
      </c>
      <c r="D1242" s="1" t="str">
        <f>IF('🔧 XY LANH'!A198="","",'🔧 XY LANH'!L198)</f>
        <v>Cái</v>
      </c>
      <c r="E1242" s="13">
        <f>IF('🔧 XY LANH'!A198="","",'🔧 XY LANH'!M198)</f>
        <v>0</v>
      </c>
      <c r="F1242" s="13">
        <f>IF('🔧 XY LANH'!A198="","",'🔧 XY LANH'!N198)</f>
        <v>1850000</v>
      </c>
      <c r="G1242" s="13">
        <f>IF('🔧 XY LANH'!A198="","",'🔧 XY LANH'!O198)</f>
        <v>1950000</v>
      </c>
      <c r="H1242" s="13">
        <f>IF('🔧 XY LANH'!A198="","",'🔧 XY LANH'!P198)</f>
        <v>2100000</v>
      </c>
      <c r="I1242" s="13">
        <f>IF('🔧 XY LANH'!A198="","",'🔧 XY LANH'!Q198)</f>
        <v>0</v>
      </c>
      <c r="J1242" s="1">
        <f>IF('🔧 XY LANH'!A198="","",'🔧 XY LANH'!K198)</f>
        <v>130</v>
      </c>
      <c r="L1242" s="1">
        <f>N(L1241)+IF(AND('🔎 TRA CỨU NHANH'!$C$2&lt;&gt;"",OR(ISNUMBER(SEARCH('🔎 TRA CỨU NHANH'!$C$2,$A1242)),ISNUMBER(SEARCH('🔎 TRA CỨU NHANH'!$C$2,$B1242)))),1,0)</f>
        <v>0</v>
      </c>
      <c r="M1242" s="1" t="str">
        <f t="shared" si="38"/>
        <v/>
      </c>
      <c r="N1242" s="1">
        <f>N(N1241)+IF(AND('💰 BÁO GIÁ'!$C$27&lt;&gt;"",OR(ISNUMBER(SEARCH('💰 BÁO GIÁ'!$C$27,$A1242)),ISNUMBER(SEARCH('💰 BÁO GIÁ'!$C$27,$B1242)))),1,0)</f>
        <v>0</v>
      </c>
      <c r="O1242" s="1" t="str">
        <f t="shared" si="39"/>
        <v/>
      </c>
    </row>
    <row r="1243" customHeight="1" spans="1:15">
      <c r="A1243" s="1" t="str">
        <f>IF('🔧 XY LANH'!A199="","",'🔧 XY LANH'!A199)</f>
        <v>HH073265</v>
      </c>
      <c r="B1243" s="1" t="str">
        <f>IF('🔧 XY LANH'!A199="","",'🔧 XY LANH'!S199)</f>
        <v>Xy lanh Komatsu 105/ 51431700 (S6D105/ 6D105/ S4D105/ 4D105) - PROXMANN</v>
      </c>
      <c r="C1243" s="1" t="str">
        <f>IF('🔧 XY LANH'!A199="","","Xy lanh")</f>
        <v>Xy lanh</v>
      </c>
      <c r="D1243" s="1" t="str">
        <f>IF('🔧 XY LANH'!A199="","",'🔧 XY LANH'!L199)</f>
        <v>Cái</v>
      </c>
      <c r="E1243" s="13">
        <f>IF('🔧 XY LANH'!A199="","",'🔧 XY LANH'!M199)</f>
        <v>0</v>
      </c>
      <c r="F1243" s="13">
        <f>IF('🔧 XY LANH'!A199="","",'🔧 XY LANH'!N199)</f>
        <v>780000</v>
      </c>
      <c r="G1243" s="13">
        <f>IF('🔧 XY LANH'!A199="","",'🔧 XY LANH'!O199)</f>
        <v>830000</v>
      </c>
      <c r="H1243" s="13">
        <f>IF('🔧 XY LANH'!A199="","",'🔧 XY LANH'!P199)</f>
        <v>890000</v>
      </c>
      <c r="I1243" s="13">
        <f>IF('🔧 XY LANH'!A199="","",'🔧 XY LANH'!Q199)</f>
        <v>0</v>
      </c>
      <c r="J1243" s="1">
        <f>IF('🔧 XY LANH'!A199="","",'🔧 XY LANH'!K199)</f>
        <v>0</v>
      </c>
      <c r="L1243" s="1">
        <f>N(L1242)+IF(AND('🔎 TRA CỨU NHANH'!$C$2&lt;&gt;"",OR(ISNUMBER(SEARCH('🔎 TRA CỨU NHANH'!$C$2,$A1243)),ISNUMBER(SEARCH('🔎 TRA CỨU NHANH'!$C$2,$B1243)))),1,0)</f>
        <v>0</v>
      </c>
      <c r="M1243" s="1" t="str">
        <f t="shared" si="38"/>
        <v/>
      </c>
      <c r="N1243" s="1">
        <f>N(N1242)+IF(AND('💰 BÁO GIÁ'!$C$27&lt;&gt;"",OR(ISNUMBER(SEARCH('💰 BÁO GIÁ'!$C$27,$A1243)),ISNUMBER(SEARCH('💰 BÁO GIÁ'!$C$27,$B1243)))),1,0)</f>
        <v>0</v>
      </c>
      <c r="O1243" s="1" t="str">
        <f t="shared" si="39"/>
        <v/>
      </c>
    </row>
    <row r="1244" customHeight="1" spans="1:15">
      <c r="A1244" s="1" t="str">
        <f>IF('🔧 XY LANH'!A200="","",'🔧 XY LANH'!A200)</f>
        <v>HH075996</v>
      </c>
      <c r="B1244" s="1" t="str">
        <f>IF('🔧 XY LANH'!A200="","",'🔧 XY LANH'!S200)</f>
        <v>Xy lanh S6D102/S4D102/6BT/4BT/6D102/4D102 (N 6736292110) S/F lưng 105 - NSP</v>
      </c>
      <c r="C1244" s="1" t="str">
        <f>IF('🔧 XY LANH'!A200="","","Xy lanh")</f>
        <v>Xy lanh</v>
      </c>
      <c r="D1244" s="1" t="str">
        <f>IF('🔧 XY LANH'!A200="","",'🔧 XY LANH'!L200)</f>
        <v>Cái</v>
      </c>
      <c r="E1244" s="13">
        <f>IF('🔧 XY LANH'!A200="","",'🔧 XY LANH'!M200)</f>
        <v>0</v>
      </c>
      <c r="F1244" s="13">
        <f>IF('🔧 XY LANH'!A200="","",'🔧 XY LANH'!N200)</f>
        <v>0</v>
      </c>
      <c r="G1244" s="13">
        <f>IF('🔧 XY LANH'!A200="","",'🔧 XY LANH'!O200)</f>
        <v>0</v>
      </c>
      <c r="H1244" s="13">
        <f>IF('🔧 XY LANH'!A200="","",'🔧 XY LANH'!P200)</f>
        <v>0</v>
      </c>
      <c r="I1244" s="13">
        <f>IF('🔧 XY LANH'!A200="","",'🔧 XY LANH'!Q200)</f>
        <v>0</v>
      </c>
      <c r="J1244" s="1">
        <f>IF('🔧 XY LANH'!A200="","",'🔧 XY LANH'!K200)</f>
        <v>0</v>
      </c>
      <c r="L1244" s="1">
        <f>N(L1243)+IF(AND('🔎 TRA CỨU NHANH'!$C$2&lt;&gt;"",OR(ISNUMBER(SEARCH('🔎 TRA CỨU NHANH'!$C$2,$A1244)),ISNUMBER(SEARCH('🔎 TRA CỨU NHANH'!$C$2,$B1244)))),1,0)</f>
        <v>0</v>
      </c>
      <c r="M1244" s="1" t="str">
        <f t="shared" si="38"/>
        <v/>
      </c>
      <c r="N1244" s="1">
        <f>N(N1243)+IF(AND('💰 BÁO GIÁ'!$C$27&lt;&gt;"",OR(ISNUMBER(SEARCH('💰 BÁO GIÁ'!$C$27,$A1244)),ISNUMBER(SEARCH('💰 BÁO GIÁ'!$C$27,$B1244)))),1,0)</f>
        <v>0</v>
      </c>
      <c r="O1244" s="1" t="str">
        <f t="shared" si="39"/>
        <v/>
      </c>
    </row>
    <row r="1245" customHeight="1" spans="1:15">
      <c r="A1245" s="1" t="str">
        <f>IF('🔧 XY LANH'!A201="","",'🔧 XY LANH'!A201)</f>
        <v>HH20462</v>
      </c>
      <c r="B1245" s="1" t="str">
        <f>IF('🔧 XY LANH'!A201="","",'🔧 XY LANH'!S201)</f>
        <v>Xy lanh S6D102/S4D102/6BT/4BT/6D102/4D102 (N 6736292120) S/F lưng 104.5 - NSP</v>
      </c>
      <c r="C1245" s="1" t="str">
        <f>IF('🔧 XY LANH'!A201="","","Xy lanh")</f>
        <v>Xy lanh</v>
      </c>
      <c r="D1245" s="1" t="str">
        <f>IF('🔧 XY LANH'!A201="","",'🔧 XY LANH'!L201)</f>
        <v>Cái</v>
      </c>
      <c r="E1245" s="13">
        <f>IF('🔧 XY LANH'!A201="","",'🔧 XY LANH'!M201)</f>
        <v>0</v>
      </c>
      <c r="F1245" s="13">
        <f>IF('🔧 XY LANH'!A201="","",'🔧 XY LANH'!N201)</f>
        <v>270000</v>
      </c>
      <c r="G1245" s="13">
        <f>IF('🔧 XY LANH'!A201="","",'🔧 XY LANH'!O201)</f>
        <v>285000</v>
      </c>
      <c r="H1245" s="13">
        <f>IF('🔧 XY LANH'!A201="","",'🔧 XY LANH'!P201)</f>
        <v>300000</v>
      </c>
      <c r="I1245" s="13">
        <f>IF('🔧 XY LANH'!A201="","",'🔧 XY LANH'!Q201)</f>
        <v>0</v>
      </c>
      <c r="J1245" s="1">
        <f>IF('🔧 XY LANH'!A201="","",'🔧 XY LANH'!K201)</f>
        <v>0</v>
      </c>
      <c r="L1245" s="1">
        <f>N(L1244)+IF(AND('🔎 TRA CỨU NHANH'!$C$2&lt;&gt;"",OR(ISNUMBER(SEARCH('🔎 TRA CỨU NHANH'!$C$2,$A1245)),ISNUMBER(SEARCH('🔎 TRA CỨU NHANH'!$C$2,$B1245)))),1,0)</f>
        <v>0</v>
      </c>
      <c r="M1245" s="1" t="str">
        <f t="shared" si="38"/>
        <v/>
      </c>
      <c r="N1245" s="1">
        <f>N(N1244)+IF(AND('💰 BÁO GIÁ'!$C$27&lt;&gt;"",OR(ISNUMBER(SEARCH('💰 BÁO GIÁ'!$C$27,$A1245)),ISNUMBER(SEARCH('💰 BÁO GIÁ'!$C$27,$B1245)))),1,0)</f>
        <v>0</v>
      </c>
      <c r="O1245" s="1" t="str">
        <f t="shared" si="39"/>
        <v/>
      </c>
    </row>
    <row r="1246" customHeight="1" spans="1:15">
      <c r="A1246" s="1" t="str">
        <f>IF('🔧 XY LANH'!A202="","",'🔧 XY LANH'!A202)</f>
        <v>HH079954</v>
      </c>
      <c r="B1246" s="1" t="str">
        <f>IF('🔧 XY LANH'!A202="","",'🔧 XY LANH'!S202)</f>
        <v>Xy lanh S6D102/S4D102/6BT/4BT/6D102/4D102  S/F lưng 104.5 NPR - GARIMA</v>
      </c>
      <c r="C1246" s="1" t="str">
        <f>IF('🔧 XY LANH'!A202="","","Xy lanh")</f>
        <v>Xy lanh</v>
      </c>
      <c r="D1246" s="1" t="str">
        <f>IF('🔧 XY LANH'!A202="","",'🔧 XY LANH'!L202)</f>
        <v>Cái</v>
      </c>
      <c r="E1246" s="13">
        <f>IF('🔧 XY LANH'!A202="","",'🔧 XY LANH'!M202)</f>
        <v>0</v>
      </c>
      <c r="F1246" s="13">
        <f>IF('🔧 XY LANH'!A202="","",'🔧 XY LANH'!N202)</f>
        <v>160000</v>
      </c>
      <c r="G1246" s="13">
        <f>IF('🔧 XY LANH'!A202="","",'🔧 XY LANH'!O202)</f>
        <v>170000</v>
      </c>
      <c r="H1246" s="13">
        <f>IF('🔧 XY LANH'!A202="","",'🔧 XY LANH'!P202)</f>
        <v>180000</v>
      </c>
      <c r="I1246" s="13">
        <f>IF('🔧 XY LANH'!A202="","",'🔧 XY LANH'!Q202)</f>
        <v>0</v>
      </c>
      <c r="J1246" s="1">
        <f>IF('🔧 XY LANH'!A202="","",'🔧 XY LANH'!K202)</f>
        <v>0</v>
      </c>
      <c r="L1246" s="1">
        <f>N(L1245)+IF(AND('🔎 TRA CỨU NHANH'!$C$2&lt;&gt;"",OR(ISNUMBER(SEARCH('🔎 TRA CỨU NHANH'!$C$2,$A1246)),ISNUMBER(SEARCH('🔎 TRA CỨU NHANH'!$C$2,$B1246)))),1,0)</f>
        <v>0</v>
      </c>
      <c r="M1246" s="1" t="str">
        <f t="shared" si="38"/>
        <v/>
      </c>
      <c r="N1246" s="1">
        <f>N(N1245)+IF(AND('💰 BÁO GIÁ'!$C$27&lt;&gt;"",OR(ISNUMBER(SEARCH('💰 BÁO GIÁ'!$C$27,$A1246)),ISNUMBER(SEARCH('💰 BÁO GIÁ'!$C$27,$B1246)))),1,0)</f>
        <v>0</v>
      </c>
      <c r="O1246" s="1" t="str">
        <f t="shared" si="39"/>
        <v/>
      </c>
    </row>
    <row r="1247" customHeight="1" spans="1:15">
      <c r="A1247" s="1" t="str">
        <f>IF('🔧 XY LANH'!A203="","",'🔧 XY LANH'!A203)</f>
        <v>HH070265</v>
      </c>
      <c r="B1247" s="1" t="str">
        <f>IF('🔧 XY LANH'!A203="","",'🔧 XY LANH'!S203)</f>
        <v>Xy lanh S6D108/6D108  - IZUMI</v>
      </c>
      <c r="C1247" s="1" t="str">
        <f>IF('🔧 XY LANH'!A203="","","Xy lanh")</f>
        <v>Xy lanh</v>
      </c>
      <c r="D1247" s="1" t="str">
        <f>IF('🔧 XY LANH'!A203="","",'🔧 XY LANH'!L203)</f>
        <v>Cái</v>
      </c>
      <c r="E1247" s="13">
        <f>IF('🔧 XY LANH'!A203="","",'🔧 XY LANH'!M203)</f>
        <v>0</v>
      </c>
      <c r="F1247" s="13">
        <f>IF('🔧 XY LANH'!A203="","",'🔧 XY LANH'!N203)</f>
        <v>1400000</v>
      </c>
      <c r="G1247" s="13">
        <f>IF('🔧 XY LANH'!A203="","",'🔧 XY LANH'!O203)</f>
        <v>1500000</v>
      </c>
      <c r="H1247" s="13">
        <f>IF('🔧 XY LANH'!A203="","",'🔧 XY LANH'!P203)</f>
        <v>1600000</v>
      </c>
      <c r="I1247" s="13">
        <f>IF('🔧 XY LANH'!A203="","",'🔧 XY LANH'!Q203)</f>
        <v>0</v>
      </c>
      <c r="J1247" s="1">
        <f>IF('🔧 XY LANH'!A203="","",'🔧 XY LANH'!K203)</f>
        <v>0</v>
      </c>
      <c r="L1247" s="1">
        <f>N(L1246)+IF(AND('🔎 TRA CỨU NHANH'!$C$2&lt;&gt;"",OR(ISNUMBER(SEARCH('🔎 TRA CỨU NHANH'!$C$2,$A1247)),ISNUMBER(SEARCH('🔎 TRA CỨU NHANH'!$C$2,$B1247)))),1,0)</f>
        <v>0</v>
      </c>
      <c r="M1247" s="1" t="str">
        <f t="shared" si="38"/>
        <v/>
      </c>
      <c r="N1247" s="1">
        <f>N(N1246)+IF(AND('💰 BÁO GIÁ'!$C$27&lt;&gt;"",OR(ISNUMBER(SEARCH('💰 BÁO GIÁ'!$C$27,$A1247)),ISNUMBER(SEARCH('💰 BÁO GIÁ'!$C$27,$B1247)))),1,0)</f>
        <v>0</v>
      </c>
      <c r="O1247" s="1" t="str">
        <f t="shared" si="39"/>
        <v/>
      </c>
    </row>
    <row r="1248" customHeight="1" spans="1:15">
      <c r="A1248" s="1" t="str">
        <f>IF('🔧 XY LANH'!A204="","",'🔧 XY LANH'!A204)</f>
        <v>HH070433</v>
      </c>
      <c r="B1248" s="1" t="str">
        <f>IF('🔧 XY LANH'!A204="","",'🔧 XY LANH'!S204)</f>
        <v>Xy lanh S6D108/6D108/65012010019 F/F - NSP</v>
      </c>
      <c r="C1248" s="1" t="str">
        <f>IF('🔧 XY LANH'!A204="","","Xy lanh")</f>
        <v>Xy lanh</v>
      </c>
      <c r="D1248" s="1" t="str">
        <f>IF('🔧 XY LANH'!A204="","",'🔧 XY LANH'!L204)</f>
        <v>Cái</v>
      </c>
      <c r="E1248" s="13">
        <f>IF('🔧 XY LANH'!A204="","",'🔧 XY LANH'!M204)</f>
        <v>0</v>
      </c>
      <c r="F1248" s="13">
        <f>IF('🔧 XY LANH'!A204="","",'🔧 XY LANH'!N204)</f>
        <v>2850000</v>
      </c>
      <c r="G1248" s="13">
        <f>IF('🔧 XY LANH'!A204="","",'🔧 XY LANH'!O204)</f>
        <v>2950000</v>
      </c>
      <c r="H1248" s="13">
        <f>IF('🔧 XY LANH'!A204="","",'🔧 XY LANH'!P204)</f>
        <v>3150000</v>
      </c>
      <c r="I1248" s="13">
        <f>IF('🔧 XY LANH'!A204="","",'🔧 XY LANH'!Q204)</f>
        <v>0</v>
      </c>
      <c r="J1248" s="1">
        <f>IF('🔧 XY LANH'!A204="","",'🔧 XY LANH'!K204)</f>
        <v>0</v>
      </c>
      <c r="L1248" s="1">
        <f>N(L1247)+IF(AND('🔎 TRA CỨU NHANH'!$C$2&lt;&gt;"",OR(ISNUMBER(SEARCH('🔎 TRA CỨU NHANH'!$C$2,$A1248)),ISNUMBER(SEARCH('🔎 TRA CỨU NHANH'!$C$2,$B1248)))),1,0)</f>
        <v>0</v>
      </c>
      <c r="M1248" s="1" t="str">
        <f t="shared" si="38"/>
        <v/>
      </c>
      <c r="N1248" s="1">
        <f>N(N1247)+IF(AND('💰 BÁO GIÁ'!$C$27&lt;&gt;"",OR(ISNUMBER(SEARCH('💰 BÁO GIÁ'!$C$27,$A1248)),ISNUMBER(SEARCH('💰 BÁO GIÁ'!$C$27,$B1248)))),1,0)</f>
        <v>0</v>
      </c>
      <c r="O1248" s="1" t="str">
        <f t="shared" si="39"/>
        <v/>
      </c>
    </row>
    <row r="1249" customHeight="1" spans="1:15">
      <c r="A1249" s="1" t="str">
        <f>IF('🔧 XY LANH'!A205="","",'🔧 XY LANH'!A205)</f>
        <v>HH083169</v>
      </c>
      <c r="B1249" s="1" t="str">
        <f>IF('🔧 XY LANH'!A205="","",'🔧 XY LANH'!S205)</f>
        <v>Xy lanh KOMATSU S6D170/ 6162-25-2210/ 6D170 (máy cơ, DÀI 332), có tôi thấm Ni tơ - HENWEIT</v>
      </c>
      <c r="C1249" s="1" t="str">
        <f>IF('🔧 XY LANH'!A205="","","Xy lanh")</f>
        <v>Xy lanh</v>
      </c>
      <c r="D1249" s="1" t="str">
        <f>IF('🔧 XY LANH'!A205="","",'🔧 XY LANH'!L205)</f>
        <v>Cái</v>
      </c>
      <c r="E1249" s="13">
        <f>IF('🔧 XY LANH'!A205="","",'🔧 XY LANH'!M205)</f>
        <v>0</v>
      </c>
      <c r="F1249" s="13">
        <f>IF('🔧 XY LANH'!A205="","",'🔧 XY LANH'!N205)</f>
        <v>2150000</v>
      </c>
      <c r="G1249" s="13">
        <f>IF('🔧 XY LANH'!A205="","",'🔧 XY LANH'!O205)</f>
        <v>2300000</v>
      </c>
      <c r="H1249" s="13">
        <f>IF('🔧 XY LANH'!A205="","",'🔧 XY LANH'!P205)</f>
        <v>2500000</v>
      </c>
      <c r="I1249" s="13">
        <f>IF('🔧 XY LANH'!A205="","",'🔧 XY LANH'!Q205)</f>
        <v>0</v>
      </c>
      <c r="J1249" s="1">
        <f>IF('🔧 XY LANH'!A205="","",'🔧 XY LANH'!K205)</f>
        <v>0</v>
      </c>
      <c r="L1249" s="1">
        <f>N(L1248)+IF(AND('🔎 TRA CỨU NHANH'!$C$2&lt;&gt;"",OR(ISNUMBER(SEARCH('🔎 TRA CỨU NHANH'!$C$2,$A1249)),ISNUMBER(SEARCH('🔎 TRA CỨU NHANH'!$C$2,$B1249)))),1,0)</f>
        <v>0</v>
      </c>
      <c r="M1249" s="1" t="str">
        <f t="shared" si="38"/>
        <v/>
      </c>
      <c r="N1249" s="1">
        <f>N(N1248)+IF(AND('💰 BÁO GIÁ'!$C$27&lt;&gt;"",OR(ISNUMBER(SEARCH('💰 BÁO GIÁ'!$C$27,$A1249)),ISNUMBER(SEARCH('💰 BÁO GIÁ'!$C$27,$B1249)))),1,0)</f>
        <v>0</v>
      </c>
      <c r="O1249" s="1" t="str">
        <f t="shared" si="39"/>
        <v/>
      </c>
    </row>
    <row r="1250" customHeight="1" spans="1:15">
      <c r="A1250" s="1" t="str">
        <f>IF('🔧 XY LANH'!A206="","",'🔧 XY LANH'!A206)</f>
        <v>HH083170</v>
      </c>
      <c r="B1250" s="1" t="str">
        <f>IF('🔧 XY LANH'!A206="","",'🔧 XY LANH'!S206)</f>
        <v>Xy lanh KOMATSU S6D170/ 6240-21-2220/ 6D170 (máy điện, DÀI 320), có tôi thấm Ni tơ - HENWEIT</v>
      </c>
      <c r="C1250" s="1" t="str">
        <f>IF('🔧 XY LANH'!A206="","","Xy lanh")</f>
        <v>Xy lanh</v>
      </c>
      <c r="D1250" s="1" t="str">
        <f>IF('🔧 XY LANH'!A206="","",'🔧 XY LANH'!L206)</f>
        <v>Cái</v>
      </c>
      <c r="E1250" s="13">
        <f>IF('🔧 XY LANH'!A206="","",'🔧 XY LANH'!M206)</f>
        <v>0</v>
      </c>
      <c r="F1250" s="13">
        <f>IF('🔧 XY LANH'!A206="","",'🔧 XY LANH'!N206)</f>
        <v>2150000</v>
      </c>
      <c r="G1250" s="13">
        <f>IF('🔧 XY LANH'!A206="","",'🔧 XY LANH'!O206)</f>
        <v>2300000</v>
      </c>
      <c r="H1250" s="13">
        <f>IF('🔧 XY LANH'!A206="","",'🔧 XY LANH'!P206)</f>
        <v>2500000</v>
      </c>
      <c r="I1250" s="13">
        <f>IF('🔧 XY LANH'!A206="","",'🔧 XY LANH'!Q206)</f>
        <v>0</v>
      </c>
      <c r="J1250" s="1">
        <f>IF('🔧 XY LANH'!A206="","",'🔧 XY LANH'!K206)</f>
        <v>0</v>
      </c>
      <c r="L1250" s="1">
        <f>N(L1249)+IF(AND('🔎 TRA CỨU NHANH'!$C$2&lt;&gt;"",OR(ISNUMBER(SEARCH('🔎 TRA CỨU NHANH'!$C$2,$A1250)),ISNUMBER(SEARCH('🔎 TRA CỨU NHANH'!$C$2,$B1250)))),1,0)</f>
        <v>0</v>
      </c>
      <c r="M1250" s="1" t="str">
        <f t="shared" si="38"/>
        <v/>
      </c>
      <c r="N1250" s="1">
        <f>N(N1249)+IF(AND('💰 BÁO GIÁ'!$C$27&lt;&gt;"",OR(ISNUMBER(SEARCH('💰 BÁO GIÁ'!$C$27,$A1250)),ISNUMBER(SEARCH('💰 BÁO GIÁ'!$C$27,$B1250)))),1,0)</f>
        <v>0</v>
      </c>
      <c r="O1250" s="1" t="str">
        <f t="shared" si="39"/>
        <v/>
      </c>
    </row>
    <row r="1251" customHeight="1" spans="1:15">
      <c r="A1251" s="1" t="str">
        <f>IF('🔧 XY LANH'!A207="","",'🔧 XY LANH'!A207)</f>
        <v/>
      </c>
      <c r="B1251" s="1" t="str">
        <f>IF('🔧 XY LANH'!A207="","",'🔧 XY LANH'!S207)</f>
        <v/>
      </c>
      <c r="C1251" s="1" t="str">
        <f>IF('🔧 XY LANH'!A207="","","Xy lanh")</f>
        <v/>
      </c>
      <c r="D1251" s="1" t="str">
        <f>IF('🔧 XY LANH'!A207="","",'🔧 XY LANH'!L207)</f>
        <v/>
      </c>
      <c r="E1251" s="13" t="str">
        <f>IF('🔧 XY LANH'!A207="","",'🔧 XY LANH'!M207)</f>
        <v/>
      </c>
      <c r="F1251" s="13" t="str">
        <f>IF('🔧 XY LANH'!A207="","",'🔧 XY LANH'!N207)</f>
        <v/>
      </c>
      <c r="G1251" s="13" t="str">
        <f>IF('🔧 XY LANH'!A207="","",'🔧 XY LANH'!O207)</f>
        <v/>
      </c>
      <c r="H1251" s="13" t="str">
        <f>IF('🔧 XY LANH'!A207="","",'🔧 XY LANH'!P207)</f>
        <v/>
      </c>
      <c r="I1251" s="13" t="str">
        <f>IF('🔧 XY LANH'!A207="","",'🔧 XY LANH'!Q207)</f>
        <v/>
      </c>
      <c r="J1251" s="1" t="str">
        <f>IF('🔧 XY LANH'!A207="","",'🔧 XY LANH'!K207)</f>
        <v/>
      </c>
      <c r="L1251" s="1">
        <f>N(L1250)+IF(AND('🔎 TRA CỨU NHANH'!$C$2&lt;&gt;"",OR(ISNUMBER(SEARCH('🔎 TRA CỨU NHANH'!$C$2,$A1251)),ISNUMBER(SEARCH('🔎 TRA CỨU NHANH'!$C$2,$B1251)))),1,0)</f>
        <v>0</v>
      </c>
      <c r="M1251" s="1" t="str">
        <f t="shared" si="38"/>
        <v/>
      </c>
      <c r="N1251" s="1">
        <f>N(N1250)+IF(AND('💰 BÁO GIÁ'!$C$27&lt;&gt;"",OR(ISNUMBER(SEARCH('💰 BÁO GIÁ'!$C$27,$A1251)),ISNUMBER(SEARCH('💰 BÁO GIÁ'!$C$27,$B1251)))),1,0)</f>
        <v>0</v>
      </c>
      <c r="O1251" s="1" t="str">
        <f t="shared" si="39"/>
        <v/>
      </c>
    </row>
    <row r="1252" customHeight="1" spans="1:15">
      <c r="A1252" s="1" t="str">
        <f>IF('🔧 XY LANH'!A208="","",'🔧 XY LANH'!A208)</f>
        <v>HH070766</v>
      </c>
      <c r="B1252" s="1" t="str">
        <f>IF('🔧 XY LANH'!A208="","",'🔧 XY LANH'!S208)</f>
        <v>Xy lanh MITSU 4DQ5 (S/F chưa xoáy/ 4D84/ 83-88-163) - IZUMI IKAZU</v>
      </c>
      <c r="C1252" s="1" t="str">
        <f>IF('🔧 XY LANH'!A208="","","Xy lanh")</f>
        <v>Xy lanh</v>
      </c>
      <c r="D1252" s="1" t="str">
        <f>IF('🔧 XY LANH'!A208="","",'🔧 XY LANH'!L208)</f>
        <v>Cái</v>
      </c>
      <c r="E1252" s="13">
        <f>IF('🔧 XY LANH'!A208="","",'🔧 XY LANH'!M208)</f>
        <v>0</v>
      </c>
      <c r="F1252" s="13">
        <f>IF('🔧 XY LANH'!A208="","",'🔧 XY LANH'!N208)</f>
        <v>110000</v>
      </c>
      <c r="G1252" s="13">
        <f>IF('🔧 XY LANH'!A208="","",'🔧 XY LANH'!O208)</f>
        <v>120000</v>
      </c>
      <c r="H1252" s="13">
        <f>IF('🔧 XY LANH'!A208="","",'🔧 XY LANH'!P208)</f>
        <v>130000</v>
      </c>
      <c r="I1252" s="13">
        <f>IF('🔧 XY LANH'!A208="","",'🔧 XY LANH'!Q208)</f>
        <v>0</v>
      </c>
      <c r="J1252" s="1">
        <f>IF('🔧 XY LANH'!A208="","",'🔧 XY LANH'!K208)</f>
        <v>84</v>
      </c>
      <c r="L1252" s="1">
        <f>N(L1251)+IF(AND('🔎 TRA CỨU NHANH'!$C$2&lt;&gt;"",OR(ISNUMBER(SEARCH('🔎 TRA CỨU NHANH'!$C$2,$A1252)),ISNUMBER(SEARCH('🔎 TRA CỨU NHANH'!$C$2,$B1252)))),1,0)</f>
        <v>0</v>
      </c>
      <c r="M1252" s="1" t="str">
        <f t="shared" si="38"/>
        <v/>
      </c>
      <c r="N1252" s="1">
        <f>N(N1251)+IF(AND('💰 BÁO GIÁ'!$C$27&lt;&gt;"",OR(ISNUMBER(SEARCH('💰 BÁO GIÁ'!$C$27,$A1252)),ISNUMBER(SEARCH('💰 BÁO GIÁ'!$C$27,$B1252)))),1,0)</f>
        <v>0</v>
      </c>
      <c r="O1252" s="1" t="str">
        <f t="shared" si="39"/>
        <v/>
      </c>
    </row>
    <row r="1253" customHeight="1" spans="1:15">
      <c r="A1253" s="1" t="str">
        <f>IF('🔧 XY LANH'!A209="","",'🔧 XY LANH'!A209)</f>
        <v>HH079034</v>
      </c>
      <c r="B1253" s="1" t="str">
        <f>IF('🔧 XY LANH'!A209="","",'🔧 XY LANH'!S209)</f>
        <v>Xy lanh Mitsu 4D55/4D56-167, S/F dài 167 - IZUMI-IKAZU</v>
      </c>
      <c r="C1253" s="1" t="str">
        <f>IF('🔧 XY LANH'!A209="","","Xy lanh")</f>
        <v>Xy lanh</v>
      </c>
      <c r="D1253" s="1" t="str">
        <f>IF('🔧 XY LANH'!A209="","",'🔧 XY LANH'!L209)</f>
        <v>Cái</v>
      </c>
      <c r="E1253" s="13">
        <f>IF('🔧 XY LANH'!A209="","",'🔧 XY LANH'!M209)</f>
        <v>0</v>
      </c>
      <c r="F1253" s="13">
        <f>IF('🔧 XY LANH'!A209="","",'🔧 XY LANH'!N209)</f>
        <v>440000</v>
      </c>
      <c r="G1253" s="13">
        <f>IF('🔧 XY LANH'!A209="","",'🔧 XY LANH'!O209)</f>
        <v>460000</v>
      </c>
      <c r="H1253" s="13">
        <f>IF('🔧 XY LANH'!A209="","",'🔧 XY LANH'!P209)</f>
        <v>500000</v>
      </c>
      <c r="I1253" s="13">
        <f>IF('🔧 XY LANH'!A209="","",'🔧 XY LANH'!Q209)</f>
        <v>0</v>
      </c>
      <c r="J1253" s="1">
        <f>IF('🔧 XY LANH'!A209="","",'🔧 XY LANH'!K209)</f>
        <v>91.1</v>
      </c>
      <c r="L1253" s="1">
        <f>N(L1252)+IF(AND('🔎 TRA CỨU NHANH'!$C$2&lt;&gt;"",OR(ISNUMBER(SEARCH('🔎 TRA CỨU NHANH'!$C$2,$A1253)),ISNUMBER(SEARCH('🔎 TRA CỨU NHANH'!$C$2,$B1253)))),1,0)</f>
        <v>0</v>
      </c>
      <c r="M1253" s="1" t="str">
        <f t="shared" si="38"/>
        <v/>
      </c>
      <c r="N1253" s="1">
        <f>N(N1252)+IF(AND('💰 BÁO GIÁ'!$C$27&lt;&gt;"",OR(ISNUMBER(SEARCH('💰 BÁO GIÁ'!$C$27,$A1253)),ISNUMBER(SEARCH('💰 BÁO GIÁ'!$C$27,$B1253)))),1,0)</f>
        <v>0</v>
      </c>
      <c r="O1253" s="1" t="str">
        <f t="shared" si="39"/>
        <v/>
      </c>
    </row>
    <row r="1254" customHeight="1" spans="1:15">
      <c r="A1254" s="1" t="str">
        <f>IF('🔧 XY LANH'!A210="","",'🔧 XY LANH'!A210)</f>
        <v>HH070415</v>
      </c>
      <c r="B1254" s="1" t="str">
        <f>IF('🔧 XY LANH'!A210="","",'🔧 XY LANH'!S210)</f>
        <v>Xy lanh D4BA/4D55/4D56 (124602) đời bán hoàn thiện, ĐK 91.1mm - NSP</v>
      </c>
      <c r="C1254" s="1" t="str">
        <f>IF('🔧 XY LANH'!A210="","","Xy lanh")</f>
        <v>Xy lanh</v>
      </c>
      <c r="D1254" s="1" t="str">
        <f>IF('🔧 XY LANH'!A210="","",'🔧 XY LANH'!L210)</f>
        <v>Cái</v>
      </c>
      <c r="E1254" s="13">
        <f>IF('🔧 XY LANH'!A210="","",'🔧 XY LANH'!M210)</f>
        <v>0</v>
      </c>
      <c r="F1254" s="13">
        <f>IF('🔧 XY LANH'!A210="","",'🔧 XY LANH'!N210)</f>
        <v>0</v>
      </c>
      <c r="G1254" s="13">
        <f>IF('🔧 XY LANH'!A210="","",'🔧 XY LANH'!O210)</f>
        <v>0</v>
      </c>
      <c r="H1254" s="13">
        <f>IF('🔧 XY LANH'!A210="","",'🔧 XY LANH'!P210)</f>
        <v>0</v>
      </c>
      <c r="I1254" s="13">
        <f>IF('🔧 XY LANH'!A210="","",'🔧 XY LANH'!Q210)</f>
        <v>0</v>
      </c>
      <c r="J1254" s="1">
        <f>IF('🔧 XY LANH'!A210="","",'🔧 XY LANH'!K210)</f>
        <v>91.1</v>
      </c>
      <c r="L1254" s="1">
        <f>N(L1253)+IF(AND('🔎 TRA CỨU NHANH'!$C$2&lt;&gt;"",OR(ISNUMBER(SEARCH('🔎 TRA CỨU NHANH'!$C$2,$A1254)),ISNUMBER(SEARCH('🔎 TRA CỨU NHANH'!$C$2,$B1254)))),1,0)</f>
        <v>0</v>
      </c>
      <c r="M1254" s="1" t="str">
        <f t="shared" si="38"/>
        <v/>
      </c>
      <c r="N1254" s="1">
        <f>N(N1253)+IF(AND('💰 BÁO GIÁ'!$C$27&lt;&gt;"",OR(ISNUMBER(SEARCH('💰 BÁO GIÁ'!$C$27,$A1254)),ISNUMBER(SEARCH('💰 BÁO GIÁ'!$C$27,$B1254)))),1,0)</f>
        <v>0</v>
      </c>
      <c r="O1254" s="1" t="str">
        <f t="shared" si="39"/>
        <v/>
      </c>
    </row>
    <row r="1255" customHeight="1" spans="1:15">
      <c r="A1255" s="1" t="str">
        <f>IF('🔧 XY LANH'!A211="","",'🔧 XY LANH'!A211)</f>
        <v>HH068748</v>
      </c>
      <c r="B1255" s="1" t="str">
        <f>IF('🔧 XY LANH'!A211="","",'🔧 XY LANH'!S211)</f>
        <v>Xy lanh 4DR5/6DR5 S/F phi 92 - IZUMI</v>
      </c>
      <c r="C1255" s="1" t="str">
        <f>IF('🔧 XY LANH'!A211="","","Xy lanh")</f>
        <v>Xy lanh</v>
      </c>
      <c r="D1255" s="1" t="str">
        <f>IF('🔧 XY LANH'!A211="","",'🔧 XY LANH'!L211)</f>
        <v>Cái</v>
      </c>
      <c r="E1255" s="13">
        <f>IF('🔧 XY LANH'!A211="","",'🔧 XY LANH'!M211)</f>
        <v>0</v>
      </c>
      <c r="F1255" s="13">
        <f>IF('🔧 XY LANH'!A211="","",'🔧 XY LANH'!N211)</f>
        <v>125000</v>
      </c>
      <c r="G1255" s="13">
        <f>IF('🔧 XY LANH'!A211="","",'🔧 XY LANH'!O211)</f>
        <v>135000</v>
      </c>
      <c r="H1255" s="13">
        <f>IF('🔧 XY LANH'!A211="","",'🔧 XY LANH'!P211)</f>
        <v>140000</v>
      </c>
      <c r="I1255" s="13">
        <f>IF('🔧 XY LANH'!A211="","",'🔧 XY LANH'!Q211)</f>
        <v>0</v>
      </c>
      <c r="J1255" s="1">
        <f>IF('🔧 XY LANH'!A211="","",'🔧 XY LANH'!K211)</f>
        <v>92</v>
      </c>
      <c r="L1255" s="1">
        <f>N(L1254)+IF(AND('🔎 TRA CỨU NHANH'!$C$2&lt;&gt;"",OR(ISNUMBER(SEARCH('🔎 TRA CỨU NHANH'!$C$2,$A1255)),ISNUMBER(SEARCH('🔎 TRA CỨU NHANH'!$C$2,$B1255)))),1,0)</f>
        <v>0</v>
      </c>
      <c r="M1255" s="1" t="str">
        <f t="shared" si="38"/>
        <v/>
      </c>
      <c r="N1255" s="1">
        <f>N(N1254)+IF(AND('💰 BÁO GIÁ'!$C$27&lt;&gt;"",OR(ISNUMBER(SEARCH('💰 BÁO GIÁ'!$C$27,$A1255)),ISNUMBER(SEARCH('💰 BÁO GIÁ'!$C$27,$B1255)))),1,0)</f>
        <v>0</v>
      </c>
      <c r="O1255" s="1" t="str">
        <f t="shared" si="39"/>
        <v/>
      </c>
    </row>
    <row r="1256" customHeight="1" spans="1:15">
      <c r="A1256" s="1" t="str">
        <f>IF('🔧 XY LANH'!A212="","",'🔧 XY LANH'!A212)</f>
        <v>HH070364</v>
      </c>
      <c r="B1256" s="1" t="str">
        <f>IF('🔧 XY LANH'!A212="","",'🔧 XY LANH'!S212)</f>
        <v>Xy lanh Mitsu S4E phi 94 S/F (93*98*169) - IZUMI-IKAZU</v>
      </c>
      <c r="C1256" s="1" t="str">
        <f>IF('🔧 XY LANH'!A212="","","Xy lanh")</f>
        <v>Xy lanh</v>
      </c>
      <c r="D1256" s="1" t="str">
        <f>IF('🔧 XY LANH'!A212="","",'🔧 XY LANH'!L212)</f>
        <v>Cái</v>
      </c>
      <c r="E1256" s="13">
        <f>IF('🔧 XY LANH'!A212="","",'🔧 XY LANH'!M212)</f>
        <v>0</v>
      </c>
      <c r="F1256" s="13">
        <f>IF('🔧 XY LANH'!A212="","",'🔧 XY LANH'!N212)</f>
        <v>480000</v>
      </c>
      <c r="G1256" s="13">
        <f>IF('🔧 XY LANH'!A212="","",'🔧 XY LANH'!O212)</f>
        <v>500000</v>
      </c>
      <c r="H1256" s="13">
        <f>IF('🔧 XY LANH'!A212="","",'🔧 XY LANH'!P212)</f>
        <v>540000</v>
      </c>
      <c r="I1256" s="13">
        <f>IF('🔧 XY LANH'!A212="","",'🔧 XY LANH'!Q212)</f>
        <v>0</v>
      </c>
      <c r="J1256" s="1">
        <f>IF('🔧 XY LANH'!A212="","",'🔧 XY LANH'!K212)</f>
        <v>93</v>
      </c>
      <c r="L1256" s="1">
        <f>N(L1255)+IF(AND('🔎 TRA CỨU NHANH'!$C$2&lt;&gt;"",OR(ISNUMBER(SEARCH('🔎 TRA CỨU NHANH'!$C$2,$A1256)),ISNUMBER(SEARCH('🔎 TRA CỨU NHANH'!$C$2,$B1256)))),1,0)</f>
        <v>0</v>
      </c>
      <c r="M1256" s="1" t="str">
        <f t="shared" si="38"/>
        <v/>
      </c>
      <c r="N1256" s="1">
        <f>N(N1255)+IF(AND('💰 BÁO GIÁ'!$C$27&lt;&gt;"",OR(ISNUMBER(SEARCH('💰 BÁO GIÁ'!$C$27,$A1256)),ISNUMBER(SEARCH('💰 BÁO GIÁ'!$C$27,$B1256)))),1,0)</f>
        <v>0</v>
      </c>
      <c r="O1256" s="1" t="str">
        <f t="shared" si="39"/>
        <v/>
      </c>
    </row>
    <row r="1257" customHeight="1" spans="1:15">
      <c r="A1257" s="1" t="str">
        <f>IF('🔧 XY LANH'!A213="","",'🔧 XY LANH'!A213)</f>
        <v>HH073418</v>
      </c>
      <c r="B1257" s="1" t="str">
        <f>IF('🔧 XY LANH'!A213="","",'🔧 XY LANH'!S213)</f>
        <v>Xy lanh Mitsu S4S S/F (S6S/4TNE94/4D94E/4TNV94) (93*98*190) - IZUMI IKAZU</v>
      </c>
      <c r="C1257" s="1" t="str">
        <f>IF('🔧 XY LANH'!A213="","","Xy lanh")</f>
        <v>Xy lanh</v>
      </c>
      <c r="D1257" s="1" t="str">
        <f>IF('🔧 XY LANH'!A213="","",'🔧 XY LANH'!L213)</f>
        <v>Cái</v>
      </c>
      <c r="E1257" s="13">
        <f>IF('🔧 XY LANH'!A213="","",'🔧 XY LANH'!M213)</f>
        <v>0</v>
      </c>
      <c r="F1257" s="13">
        <f>IF('🔧 XY LANH'!A213="","",'🔧 XY LANH'!N213)</f>
        <v>140000</v>
      </c>
      <c r="G1257" s="13">
        <f>IF('🔧 XY LANH'!A213="","",'🔧 XY LANH'!O213)</f>
        <v>150000</v>
      </c>
      <c r="H1257" s="13">
        <f>IF('🔧 XY LANH'!A213="","",'🔧 XY LANH'!P213)</f>
        <v>160000</v>
      </c>
      <c r="I1257" s="13">
        <f>IF('🔧 XY LANH'!A213="","",'🔧 XY LANH'!Q213)</f>
        <v>0</v>
      </c>
      <c r="J1257" s="1">
        <f>IF('🔧 XY LANH'!A213="","",'🔧 XY LANH'!K213)</f>
        <v>93</v>
      </c>
      <c r="L1257" s="1">
        <f>N(L1256)+IF(AND('🔎 TRA CỨU NHANH'!$C$2&lt;&gt;"",OR(ISNUMBER(SEARCH('🔎 TRA CỨU NHANH'!$C$2,$A1257)),ISNUMBER(SEARCH('🔎 TRA CỨU NHANH'!$C$2,$B1257)))),1,0)</f>
        <v>0</v>
      </c>
      <c r="M1257" s="1" t="str">
        <f t="shared" si="38"/>
        <v/>
      </c>
      <c r="N1257" s="1">
        <f>N(N1256)+IF(AND('💰 BÁO GIÁ'!$C$27&lt;&gt;"",OR(ISNUMBER(SEARCH('💰 BÁO GIÁ'!$C$27,$A1257)),ISNUMBER(SEARCH('💰 BÁO GIÁ'!$C$27,$B1257)))),1,0)</f>
        <v>0</v>
      </c>
      <c r="O1257" s="1" t="str">
        <f t="shared" si="39"/>
        <v/>
      </c>
    </row>
    <row r="1258" customHeight="1" spans="1:15">
      <c r="A1258" s="1" t="str">
        <f>IF('🔧 XY LANH'!A214="","",'🔧 XY LANH'!A214)</f>
        <v>HH074811</v>
      </c>
      <c r="B1258" s="1" t="str">
        <f>IF('🔧 XY LANH'!A214="","",'🔧 XY LANH'!S214)</f>
        <v>Xy lanh 4M40 S/F bán hoàn thiện (94*98*186) - IZUMI</v>
      </c>
      <c r="C1258" s="1" t="str">
        <f>IF('🔧 XY LANH'!A214="","","Xy lanh")</f>
        <v>Xy lanh</v>
      </c>
      <c r="D1258" s="1" t="str">
        <f>IF('🔧 XY LANH'!A214="","",'🔧 XY LANH'!L214)</f>
        <v>Cái</v>
      </c>
      <c r="E1258" s="13">
        <f>IF('🔧 XY LANH'!A214="","",'🔧 XY LANH'!M214)</f>
        <v>0</v>
      </c>
      <c r="F1258" s="13">
        <f>IF('🔧 XY LANH'!A214="","",'🔧 XY LANH'!N214)</f>
        <v>470000</v>
      </c>
      <c r="G1258" s="13">
        <f>IF('🔧 XY LANH'!A214="","",'🔧 XY LANH'!O214)</f>
        <v>480000</v>
      </c>
      <c r="H1258" s="13">
        <f>IF('🔧 XY LANH'!A214="","",'🔧 XY LANH'!P214)</f>
        <v>520000</v>
      </c>
      <c r="I1258" s="13">
        <f>IF('🔧 XY LANH'!A214="","",'🔧 XY LANH'!Q214)</f>
        <v>0</v>
      </c>
      <c r="J1258" s="1">
        <f>IF('🔧 XY LANH'!A214="","",'🔧 XY LANH'!K214)</f>
        <v>94</v>
      </c>
      <c r="L1258" s="1">
        <f>N(L1257)+IF(AND('🔎 TRA CỨU NHANH'!$C$2&lt;&gt;"",OR(ISNUMBER(SEARCH('🔎 TRA CỨU NHANH'!$C$2,$A1258)),ISNUMBER(SEARCH('🔎 TRA CỨU NHANH'!$C$2,$B1258)))),1,0)</f>
        <v>0</v>
      </c>
      <c r="M1258" s="1" t="str">
        <f t="shared" si="38"/>
        <v/>
      </c>
      <c r="N1258" s="1">
        <f>N(N1257)+IF(AND('💰 BÁO GIÁ'!$C$27&lt;&gt;"",OR(ISNUMBER(SEARCH('💰 BÁO GIÁ'!$C$27,$A1258)),ISNUMBER(SEARCH('💰 BÁO GIÁ'!$C$27,$B1258)))),1,0)</f>
        <v>0</v>
      </c>
      <c r="O1258" s="1" t="str">
        <f t="shared" si="39"/>
        <v/>
      </c>
    </row>
    <row r="1259" customHeight="1" spans="1:15">
      <c r="A1259" s="1" t="str">
        <f>IF('🔧 XY LANH'!A215="","",'🔧 XY LANH'!A215)</f>
        <v>HH080360</v>
      </c>
      <c r="B1259" s="1" t="str">
        <f>IF('🔧 XY LANH'!A215="","",'🔧 XY LANH'!S215)</f>
        <v>Xy lanh D4CC chưa xoáy S/F (94-98.55-170) - IZUMI</v>
      </c>
      <c r="C1259" s="1" t="str">
        <f>IF('🔧 XY LANH'!A215="","","Xy lanh")</f>
        <v>Xy lanh</v>
      </c>
      <c r="D1259" s="1" t="str">
        <f>IF('🔧 XY LANH'!A215="","",'🔧 XY LANH'!L215)</f>
        <v>Cái</v>
      </c>
      <c r="E1259" s="13">
        <f>IF('🔧 XY LANH'!A215="","",'🔧 XY LANH'!M215)</f>
        <v>0</v>
      </c>
      <c r="F1259" s="13">
        <f>IF('🔧 XY LANH'!A215="","",'🔧 XY LANH'!N215)</f>
        <v>130000</v>
      </c>
      <c r="G1259" s="13">
        <f>IF('🔧 XY LANH'!A215="","",'🔧 XY LANH'!O215)</f>
        <v>140000</v>
      </c>
      <c r="H1259" s="13">
        <f>IF('🔧 XY LANH'!A215="","",'🔧 XY LANH'!P215)</f>
        <v>150000</v>
      </c>
      <c r="I1259" s="13">
        <f>IF('🔧 XY LANH'!A215="","",'🔧 XY LANH'!Q215)</f>
        <v>0</v>
      </c>
      <c r="J1259" s="1">
        <f>IF('🔧 XY LANH'!A215="","",'🔧 XY LANH'!K215)</f>
        <v>95</v>
      </c>
      <c r="L1259" s="1">
        <f>N(L1258)+IF(AND('🔎 TRA CỨU NHANH'!$C$2&lt;&gt;"",OR(ISNUMBER(SEARCH('🔎 TRA CỨU NHANH'!$C$2,$A1259)),ISNUMBER(SEARCH('🔎 TRA CỨU NHANH'!$C$2,$B1259)))),1,0)</f>
        <v>0</v>
      </c>
      <c r="M1259" s="1" t="str">
        <f t="shared" si="38"/>
        <v/>
      </c>
      <c r="N1259" s="1">
        <f>N(N1258)+IF(AND('💰 BÁO GIÁ'!$C$27&lt;&gt;"",OR(ISNUMBER(SEARCH('💰 BÁO GIÁ'!$C$27,$A1259)),ISNUMBER(SEARCH('💰 BÁO GIÁ'!$C$27,$B1259)))),1,0)</f>
        <v>0</v>
      </c>
      <c r="O1259" s="1" t="str">
        <f t="shared" si="39"/>
        <v/>
      </c>
    </row>
    <row r="1260" customHeight="1" spans="1:15">
      <c r="A1260" s="1" t="str">
        <f>IF('🔧 XY LANH'!A216="","",'🔧 XY LANH'!A216)</f>
        <v>HH070729</v>
      </c>
      <c r="B1260" s="1" t="str">
        <f>IF('🔧 XY LANH'!A216="","",'🔧 XY LANH'!S216)</f>
        <v>Xy lanh Mitsu 4M41 (phi 98.5) S/F, 4D98 (97*102.5*170 lợi 4*105.5) - IZ IKAZU</v>
      </c>
      <c r="C1260" s="1" t="str">
        <f>IF('🔧 XY LANH'!A216="","","Xy lanh")</f>
        <v>Xy lanh</v>
      </c>
      <c r="D1260" s="1" t="str">
        <f>IF('🔧 XY LANH'!A216="","",'🔧 XY LANH'!L216)</f>
        <v>Cái</v>
      </c>
      <c r="E1260" s="13">
        <f>IF('🔧 XY LANH'!A216="","",'🔧 XY LANH'!M216)</f>
        <v>0</v>
      </c>
      <c r="F1260" s="13">
        <f>IF('🔧 XY LANH'!A216="","",'🔧 XY LANH'!N216)</f>
        <v>580000</v>
      </c>
      <c r="G1260" s="13">
        <f>IF('🔧 XY LANH'!A216="","",'🔧 XY LANH'!O216)</f>
        <v>630000</v>
      </c>
      <c r="H1260" s="13">
        <f>IF('🔧 XY LANH'!A216="","",'🔧 XY LANH'!P216)</f>
        <v>680000</v>
      </c>
      <c r="I1260" s="13">
        <f>IF('🔧 XY LANH'!A216="","",'🔧 XY LANH'!Q216)</f>
        <v>0</v>
      </c>
      <c r="J1260" s="1">
        <f>IF('🔧 XY LANH'!A216="","",'🔧 XY LANH'!K216)</f>
        <v>97</v>
      </c>
      <c r="L1260" s="1">
        <f>N(L1259)+IF(AND('🔎 TRA CỨU NHANH'!$C$2&lt;&gt;"",OR(ISNUMBER(SEARCH('🔎 TRA CỨU NHANH'!$C$2,$A1260)),ISNUMBER(SEARCH('🔎 TRA CỨU NHANH'!$C$2,$B1260)))),1,0)</f>
        <v>0</v>
      </c>
      <c r="M1260" s="1" t="str">
        <f t="shared" si="38"/>
        <v/>
      </c>
      <c r="N1260" s="1">
        <f>N(N1259)+IF(AND('💰 BÁO GIÁ'!$C$27&lt;&gt;"",OR(ISNUMBER(SEARCH('💰 BÁO GIÁ'!$C$27,$A1260)),ISNUMBER(SEARCH('💰 BÁO GIÁ'!$C$27,$B1260)))),1,0)</f>
        <v>0</v>
      </c>
      <c r="O1260" s="1" t="str">
        <f t="shared" si="39"/>
        <v/>
      </c>
    </row>
    <row r="1261" customHeight="1" spans="1:15">
      <c r="A1261" s="1" t="str">
        <f>IF('🔧 XY LANH'!A217="","",'🔧 XY LANH'!A217)</f>
        <v>HH00737</v>
      </c>
      <c r="B1261" s="1" t="str">
        <f>IF('🔧 XY LANH'!A217="","",'🔧 XY LANH'!S217)</f>
        <v>Xy lanh MITSUBISHI 6DS7 (OLD, thun cao) - IZUMI</v>
      </c>
      <c r="C1261" s="1" t="str">
        <f>IF('🔧 XY LANH'!A217="","","Xy lanh")</f>
        <v>Xy lanh</v>
      </c>
      <c r="D1261" s="1" t="str">
        <f>IF('🔧 XY LANH'!A217="","",'🔧 XY LANH'!L217)</f>
        <v>Cái</v>
      </c>
      <c r="E1261" s="13">
        <f>IF('🔧 XY LANH'!A217="","",'🔧 XY LANH'!M217)</f>
        <v>0</v>
      </c>
      <c r="F1261" s="13">
        <f>IF('🔧 XY LANH'!A217="","",'🔧 XY LANH'!N217)</f>
        <v>1350000</v>
      </c>
      <c r="G1261" s="13">
        <f>IF('🔧 XY LANH'!A217="","",'🔧 XY LANH'!O217)</f>
        <v>1450000</v>
      </c>
      <c r="H1261" s="13">
        <f>IF('🔧 XY LANH'!A217="","",'🔧 XY LANH'!P217)</f>
        <v>1600000</v>
      </c>
      <c r="I1261" s="13">
        <f>IF('🔧 XY LANH'!A217="","",'🔧 XY LANH'!Q217)</f>
        <v>0</v>
      </c>
      <c r="J1261" s="1">
        <f>IF('🔧 XY LANH'!A217="","",'🔧 XY LANH'!K217)</f>
        <v>98</v>
      </c>
      <c r="L1261" s="1">
        <f>N(L1260)+IF(AND('🔎 TRA CỨU NHANH'!$C$2&lt;&gt;"",OR(ISNUMBER(SEARCH('🔎 TRA CỨU NHANH'!$C$2,$A1261)),ISNUMBER(SEARCH('🔎 TRA CỨU NHANH'!$C$2,$B1261)))),1,0)</f>
        <v>0</v>
      </c>
      <c r="M1261" s="1" t="str">
        <f t="shared" si="38"/>
        <v/>
      </c>
      <c r="N1261" s="1">
        <f>N(N1260)+IF(AND('💰 BÁO GIÁ'!$C$27&lt;&gt;"",OR(ISNUMBER(SEARCH('💰 BÁO GIÁ'!$C$27,$A1261)),ISNUMBER(SEARCH('💰 BÁO GIÁ'!$C$27,$B1261)))),1,0)</f>
        <v>0</v>
      </c>
      <c r="O1261" s="1" t="str">
        <f t="shared" si="39"/>
        <v/>
      </c>
    </row>
    <row r="1262" customHeight="1" spans="1:15">
      <c r="A1262" s="1" t="str">
        <f>IF('🔧 XY LANH'!A218="","",'🔧 XY LANH'!A218)</f>
        <v>HH082703</v>
      </c>
      <c r="B1262" s="1" t="str">
        <f>IF('🔧 XY LANH'!A218="","",'🔧 XY LANH'!S218)</f>
        <v>Xy lanh 6DS7 NEW thun thấp/ ME021843 - IZ IKAZU</v>
      </c>
      <c r="C1262" s="1" t="str">
        <f>IF('🔧 XY LANH'!A218="","","Xy lanh")</f>
        <v>Xy lanh</v>
      </c>
      <c r="D1262" s="1" t="str">
        <f>IF('🔧 XY LANH'!A218="","",'🔧 XY LANH'!L218)</f>
        <v>Cái</v>
      </c>
      <c r="E1262" s="13">
        <f>IF('🔧 XY LANH'!A218="","",'🔧 XY LANH'!M218)</f>
        <v>0</v>
      </c>
      <c r="F1262" s="13">
        <f>IF('🔧 XY LANH'!A218="","",'🔧 XY LANH'!N218)</f>
        <v>1350000</v>
      </c>
      <c r="G1262" s="13">
        <f>IF('🔧 XY LANH'!A218="","",'🔧 XY LANH'!O218)</f>
        <v>1450000</v>
      </c>
      <c r="H1262" s="13">
        <f>IF('🔧 XY LANH'!A218="","",'🔧 XY LANH'!P218)</f>
        <v>1600000</v>
      </c>
      <c r="I1262" s="13">
        <f>IF('🔧 XY LANH'!A218="","",'🔧 XY LANH'!Q218)</f>
        <v>0</v>
      </c>
      <c r="J1262" s="1">
        <f>IF('🔧 XY LANH'!A218="","",'🔧 XY LANH'!K218)</f>
        <v>98</v>
      </c>
      <c r="L1262" s="1">
        <f>N(L1261)+IF(AND('🔎 TRA CỨU NHANH'!$C$2&lt;&gt;"",OR(ISNUMBER(SEARCH('🔎 TRA CỨU NHANH'!$C$2,$A1262)),ISNUMBER(SEARCH('🔎 TRA CỨU NHANH'!$C$2,$B1262)))),1,0)</f>
        <v>0</v>
      </c>
      <c r="M1262" s="1" t="str">
        <f t="shared" si="38"/>
        <v/>
      </c>
      <c r="N1262" s="1">
        <f>N(N1261)+IF(AND('💰 BÁO GIÁ'!$C$27&lt;&gt;"",OR(ISNUMBER(SEARCH('💰 BÁO GIÁ'!$C$27,$A1262)),ISNUMBER(SEARCH('💰 BÁO GIÁ'!$C$27,$B1262)))),1,0)</f>
        <v>0</v>
      </c>
      <c r="O1262" s="1" t="str">
        <f t="shared" si="39"/>
        <v/>
      </c>
    </row>
    <row r="1263" customHeight="1" spans="1:15">
      <c r="A1263" s="1" t="str">
        <f>IF('🔧 XY LANH'!A219="","",'🔧 XY LANH'!A219)</f>
        <v>HH20518</v>
      </c>
      <c r="B1263" s="1" t="str">
        <f>IF('🔧 XY LANH'!A219="","",'🔧 XY LANH'!S219)</f>
        <v>Xy lanh 6DS7 NEW thun thấp/ ME021843 - IZUMI</v>
      </c>
      <c r="C1263" s="1" t="str">
        <f>IF('🔧 XY LANH'!A219="","","Xy lanh")</f>
        <v>Xy lanh</v>
      </c>
      <c r="D1263" s="1" t="str">
        <f>IF('🔧 XY LANH'!A219="","",'🔧 XY LANH'!L219)</f>
        <v>Cái</v>
      </c>
      <c r="E1263" s="13">
        <f>IF('🔧 XY LANH'!A219="","",'🔧 XY LANH'!M219)</f>
        <v>0</v>
      </c>
      <c r="F1263" s="13">
        <f>IF('🔧 XY LANH'!A219="","",'🔧 XY LANH'!N219)</f>
        <v>0</v>
      </c>
      <c r="G1263" s="13">
        <f>IF('🔧 XY LANH'!A219="","",'🔧 XY LANH'!O219)</f>
        <v>0</v>
      </c>
      <c r="H1263" s="13">
        <f>IF('🔧 XY LANH'!A219="","",'🔧 XY LANH'!P219)</f>
        <v>0</v>
      </c>
      <c r="I1263" s="13">
        <f>IF('🔧 XY LANH'!A219="","",'🔧 XY LANH'!Q219)</f>
        <v>0</v>
      </c>
      <c r="J1263" s="1">
        <f>IF('🔧 XY LANH'!A219="","",'🔧 XY LANH'!K219)</f>
        <v>98</v>
      </c>
      <c r="L1263" s="1">
        <f>N(L1262)+IF(AND('🔎 TRA CỨU NHANH'!$C$2&lt;&gt;"",OR(ISNUMBER(SEARCH('🔎 TRA CỨU NHANH'!$C$2,$A1263)),ISNUMBER(SEARCH('🔎 TRA CỨU NHANH'!$C$2,$B1263)))),1,0)</f>
        <v>0</v>
      </c>
      <c r="M1263" s="1" t="str">
        <f t="shared" si="38"/>
        <v/>
      </c>
      <c r="N1263" s="1">
        <f>N(N1262)+IF(AND('💰 BÁO GIÁ'!$C$27&lt;&gt;"",OR(ISNUMBER(SEARCH('💰 BÁO GIÁ'!$C$27,$A1263)),ISNUMBER(SEARCH('💰 BÁO GIÁ'!$C$27,$B1263)))),1,0)</f>
        <v>0</v>
      </c>
      <c r="O1263" s="1" t="str">
        <f t="shared" si="39"/>
        <v/>
      </c>
    </row>
    <row r="1264" customHeight="1" spans="1:15">
      <c r="A1264" s="1" t="str">
        <f>IF('🔧 XY LANH'!A220="","",'🔧 XY LANH'!A220)</f>
        <v>HH070363</v>
      </c>
      <c r="B1264" s="1" t="str">
        <f>IF('🔧 XY LANH'!A220="","",'🔧 XY LANH'!S220)</f>
        <v>Xy lanh S4E-2/ S4F lưng ngoài 102 - IZUMI IKAZU</v>
      </c>
      <c r="C1264" s="1" t="str">
        <f>IF('🔧 XY LANH'!A220="","","Xy lanh")</f>
        <v>Xy lanh</v>
      </c>
      <c r="D1264" s="1" t="str">
        <f>IF('🔧 XY LANH'!A220="","",'🔧 XY LANH'!L220)</f>
        <v>Cái</v>
      </c>
      <c r="E1264" s="13">
        <f>IF('🔧 XY LANH'!A220="","",'🔧 XY LANH'!M220)</f>
        <v>0</v>
      </c>
      <c r="F1264" s="13">
        <f>IF('🔧 XY LANH'!A220="","",'🔧 XY LANH'!N220)</f>
        <v>500000</v>
      </c>
      <c r="G1264" s="13">
        <f>IF('🔧 XY LANH'!A220="","",'🔧 XY LANH'!O220)</f>
        <v>520000</v>
      </c>
      <c r="H1264" s="13">
        <f>IF('🔧 XY LANH'!A220="","",'🔧 XY LANH'!P220)</f>
        <v>550000</v>
      </c>
      <c r="I1264" s="13">
        <f>IF('🔧 XY LANH'!A220="","",'🔧 XY LANH'!Q220)</f>
        <v>0</v>
      </c>
      <c r="J1264" s="1">
        <f>IF('🔧 XY LANH'!A220="","",'🔧 XY LANH'!K220)</f>
        <v>98</v>
      </c>
      <c r="L1264" s="1">
        <f>N(L1263)+IF(AND('🔎 TRA CỨU NHANH'!$C$2&lt;&gt;"",OR(ISNUMBER(SEARCH('🔎 TRA CỨU NHANH'!$C$2,$A1264)),ISNUMBER(SEARCH('🔎 TRA CỨU NHANH'!$C$2,$B1264)))),1,0)</f>
        <v>0</v>
      </c>
      <c r="M1264" s="1" t="str">
        <f t="shared" si="38"/>
        <v/>
      </c>
      <c r="N1264" s="1">
        <f>N(N1263)+IF(AND('💰 BÁO GIÁ'!$C$27&lt;&gt;"",OR(ISNUMBER(SEARCH('💰 BÁO GIÁ'!$C$27,$A1264)),ISNUMBER(SEARCH('💰 BÁO GIÁ'!$C$27,$B1264)))),1,0)</f>
        <v>0</v>
      </c>
      <c r="O1264" s="1" t="str">
        <f t="shared" si="39"/>
        <v/>
      </c>
    </row>
    <row r="1265" customHeight="1" spans="1:15">
      <c r="A1265" s="1" t="str">
        <f>IF('🔧 XY LANH'!A221="","",'🔧 XY LANH'!A221)</f>
        <v>HH070856</v>
      </c>
      <c r="B1265" s="1" t="str">
        <f>IF('🔧 XY LANH'!A221="","",'🔧 XY LANH'!S221)</f>
        <v>Xy lanh Mitsu S4F/ S4E-2 lưng ngoài 101 S/F - IZUMI - IKAZU</v>
      </c>
      <c r="C1265" s="1" t="str">
        <f>IF('🔧 XY LANH'!A221="","","Xy lanh")</f>
        <v>Xy lanh</v>
      </c>
      <c r="D1265" s="1" t="str">
        <f>IF('🔧 XY LANH'!A221="","",'🔧 XY LANH'!L221)</f>
        <v>Cái</v>
      </c>
      <c r="E1265" s="13">
        <f>IF('🔧 XY LANH'!A221="","",'🔧 XY LANH'!M221)</f>
        <v>0</v>
      </c>
      <c r="F1265" s="13">
        <f>IF('🔧 XY LANH'!A221="","",'🔧 XY LANH'!N221)</f>
        <v>500000</v>
      </c>
      <c r="G1265" s="13">
        <f>IF('🔧 XY LANH'!A221="","",'🔧 XY LANH'!O221)</f>
        <v>520000</v>
      </c>
      <c r="H1265" s="13">
        <f>IF('🔧 XY LANH'!A221="","",'🔧 XY LANH'!P221)</f>
        <v>550000</v>
      </c>
      <c r="I1265" s="13">
        <f>IF('🔧 XY LANH'!A221="","",'🔧 XY LANH'!Q221)</f>
        <v>0</v>
      </c>
      <c r="J1265" s="1">
        <f>IF('🔧 XY LANH'!A221="","",'🔧 XY LANH'!K221)</f>
        <v>98</v>
      </c>
      <c r="L1265" s="1">
        <f>N(L1264)+IF(AND('🔎 TRA CỨU NHANH'!$C$2&lt;&gt;"",OR(ISNUMBER(SEARCH('🔎 TRA CỨU NHANH'!$C$2,$A1265)),ISNUMBER(SEARCH('🔎 TRA CỨU NHANH'!$C$2,$B1265)))),1,0)</f>
        <v>0</v>
      </c>
      <c r="M1265" s="1" t="str">
        <f t="shared" si="38"/>
        <v/>
      </c>
      <c r="N1265" s="1">
        <f>N(N1264)+IF(AND('💰 BÁO GIÁ'!$C$27&lt;&gt;"",OR(ISNUMBER(SEARCH('💰 BÁO GIÁ'!$C$27,$A1265)),ISNUMBER(SEARCH('💰 BÁO GIÁ'!$C$27,$B1265)))),1,0)</f>
        <v>0</v>
      </c>
      <c r="O1265" s="1" t="str">
        <f t="shared" si="39"/>
        <v/>
      </c>
    </row>
    <row r="1266" customHeight="1" spans="1:15">
      <c r="A1266" s="1" t="str">
        <f>IF('🔧 XY LANH'!A222="","",'🔧 XY LANH'!A222)</f>
        <v>HH080707</v>
      </c>
      <c r="B1266" s="1" t="str">
        <f>IF('🔧 XY LANH'!A222="","",'🔧 XY LANH'!S222)</f>
        <v>Xy lanh Mitsu 4D31/6D31, S/F (99*104*192) - IZUMI - IKAZU</v>
      </c>
      <c r="C1266" s="1" t="str">
        <f>IF('🔧 XY LANH'!A222="","","Xy lanh")</f>
        <v>Xy lanh</v>
      </c>
      <c r="D1266" s="1" t="str">
        <f>IF('🔧 XY LANH'!A222="","",'🔧 XY LANH'!L222)</f>
        <v>Cái</v>
      </c>
      <c r="E1266" s="13">
        <f>IF('🔧 XY LANH'!A222="","",'🔧 XY LANH'!M222)</f>
        <v>0</v>
      </c>
      <c r="F1266" s="13">
        <f>IF('🔧 XY LANH'!A222="","",'🔧 XY LANH'!N222)</f>
        <v>130000</v>
      </c>
      <c r="G1266" s="13">
        <f>IF('🔧 XY LANH'!A222="","",'🔧 XY LANH'!O222)</f>
        <v>140000</v>
      </c>
      <c r="H1266" s="13">
        <f>IF('🔧 XY LANH'!A222="","",'🔧 XY LANH'!P222)</f>
        <v>150000</v>
      </c>
      <c r="I1266" s="13">
        <f>IF('🔧 XY LANH'!A222="","",'🔧 XY LANH'!Q222)</f>
        <v>0</v>
      </c>
      <c r="J1266" s="1">
        <f>IF('🔧 XY LANH'!A222="","",'🔧 XY LANH'!K222)</f>
        <v>99</v>
      </c>
      <c r="L1266" s="1">
        <f>N(L1265)+IF(AND('🔎 TRA CỨU NHANH'!$C$2&lt;&gt;"",OR(ISNUMBER(SEARCH('🔎 TRA CỨU NHANH'!$C$2,$A1266)),ISNUMBER(SEARCH('🔎 TRA CỨU NHANH'!$C$2,$B1266)))),1,0)</f>
        <v>0</v>
      </c>
      <c r="M1266" s="1" t="str">
        <f t="shared" si="38"/>
        <v/>
      </c>
      <c r="N1266" s="1">
        <f>N(N1265)+IF(AND('💰 BÁO GIÁ'!$C$27&lt;&gt;"",OR(ISNUMBER(SEARCH('💰 BÁO GIÁ'!$C$27,$A1266)),ISNUMBER(SEARCH('💰 BÁO GIÁ'!$C$27,$B1266)))),1,0)</f>
        <v>0</v>
      </c>
      <c r="O1266" s="1" t="str">
        <f t="shared" si="39"/>
        <v/>
      </c>
    </row>
    <row r="1267" customHeight="1" spans="1:15">
      <c r="A1267" s="1" t="str">
        <f>IF('🔧 XY LANH'!A223="","",'🔧 XY LANH'!A223)</f>
        <v>HH070316</v>
      </c>
      <c r="B1267" s="1" t="str">
        <f>IF('🔧 XY LANH'!A223="","",'🔧 XY LANH'!S223)</f>
        <v>Xy lanh 6D31T/4D31/ME011604 (99*104*192mm) S/F  - IZUMI</v>
      </c>
      <c r="C1267" s="1" t="str">
        <f>IF('🔧 XY LANH'!A223="","","Xy lanh")</f>
        <v>Xy lanh</v>
      </c>
      <c r="D1267" s="1" t="str">
        <f>IF('🔧 XY LANH'!A223="","",'🔧 XY LANH'!L223)</f>
        <v>Cái</v>
      </c>
      <c r="E1267" s="13">
        <f>IF('🔧 XY LANH'!A223="","",'🔧 XY LANH'!M223)</f>
        <v>0</v>
      </c>
      <c r="F1267" s="13">
        <f>IF('🔧 XY LANH'!A223="","",'🔧 XY LANH'!N223)</f>
        <v>0</v>
      </c>
      <c r="G1267" s="13">
        <f>IF('🔧 XY LANH'!A223="","",'🔧 XY LANH'!O223)</f>
        <v>0</v>
      </c>
      <c r="H1267" s="13">
        <f>IF('🔧 XY LANH'!A223="","",'🔧 XY LANH'!P223)</f>
        <v>0</v>
      </c>
      <c r="I1267" s="13">
        <f>IF('🔧 XY LANH'!A223="","",'🔧 XY LANH'!Q223)</f>
        <v>0</v>
      </c>
      <c r="J1267" s="1">
        <f>IF('🔧 XY LANH'!A223="","",'🔧 XY LANH'!K223)</f>
        <v>99</v>
      </c>
      <c r="L1267" s="1">
        <f>N(L1266)+IF(AND('🔎 TRA CỨU NHANH'!$C$2&lt;&gt;"",OR(ISNUMBER(SEARCH('🔎 TRA CỨU NHANH'!$C$2,$A1267)),ISNUMBER(SEARCH('🔎 TRA CỨU NHANH'!$C$2,$B1267)))),1,0)</f>
        <v>0</v>
      </c>
      <c r="M1267" s="1" t="str">
        <f t="shared" si="38"/>
        <v/>
      </c>
      <c r="N1267" s="1">
        <f>N(N1266)+IF(AND('💰 BÁO GIÁ'!$C$27&lt;&gt;"",OR(ISNUMBER(SEARCH('💰 BÁO GIÁ'!$C$27,$A1267)),ISNUMBER(SEARCH('💰 BÁO GIÁ'!$C$27,$B1267)))),1,0)</f>
        <v>0</v>
      </c>
      <c r="O1267" s="1" t="str">
        <f t="shared" si="39"/>
        <v/>
      </c>
    </row>
    <row r="1268" customHeight="1" spans="1:15">
      <c r="A1268" s="1" t="str">
        <f>IF('🔧 XY LANH'!A224="","",'🔧 XY LANH'!A224)</f>
        <v>HH070420</v>
      </c>
      <c r="B1268" s="1" t="str">
        <f>IF('🔧 XY LANH'!A224="","",'🔧 XY LANH'!S224)</f>
        <v>Xy lanh 4D31/6D31 (124805) S/F bán hoàn thiện - NSP</v>
      </c>
      <c r="C1268" s="1" t="str">
        <f>IF('🔧 XY LANH'!A224="","","Xy lanh")</f>
        <v>Xy lanh</v>
      </c>
      <c r="D1268" s="1" t="str">
        <f>IF('🔧 XY LANH'!A224="","",'🔧 XY LANH'!L224)</f>
        <v>Cái</v>
      </c>
      <c r="E1268" s="1">
        <f>IF('🔧 XY LANH'!A224="","",'🔧 XY LANH'!M224)</f>
        <v>0</v>
      </c>
      <c r="F1268" s="1">
        <f>IF('🔧 XY LANH'!A224="","",'🔧 XY LANH'!N224)</f>
        <v>0</v>
      </c>
      <c r="G1268" s="1">
        <f>IF('🔧 XY LANH'!A224="","",'🔧 XY LANH'!O224)</f>
        <v>0</v>
      </c>
      <c r="H1268" s="1">
        <f>IF('🔧 XY LANH'!A224="","",'🔧 XY LANH'!P224)</f>
        <v>200000</v>
      </c>
      <c r="I1268" s="1">
        <f>IF('🔧 XY LANH'!A224="","",'🔧 XY LANH'!Q224)</f>
        <v>0</v>
      </c>
      <c r="J1268" s="1">
        <f>IF('🔧 XY LANH'!A224="","",'🔧 XY LANH'!K224)</f>
        <v>100</v>
      </c>
      <c r="L1268" s="1">
        <f>N(L1267)+IF(AND('🔎 TRA CỨU NHANH'!$C$2&lt;&gt;"",OR(ISNUMBER(SEARCH('🔎 TRA CỨU NHANH'!$C$2,$A1268)),ISNUMBER(SEARCH('🔎 TRA CỨU NHANH'!$C$2,$B1268)))),1,0)</f>
        <v>0</v>
      </c>
      <c r="M1268" s="1" t="str">
        <f t="shared" si="38"/>
        <v/>
      </c>
      <c r="N1268" s="1">
        <f>N(N1267)+IF(AND('💰 BÁO GIÁ'!$C$27&lt;&gt;"",OR(ISNUMBER(SEARCH('💰 BÁO GIÁ'!$C$27,$A1268)),ISNUMBER(SEARCH('💰 BÁO GIÁ'!$C$27,$B1268)))),1,0)</f>
        <v>0</v>
      </c>
      <c r="O1268" s="1" t="str">
        <f t="shared" si="39"/>
        <v/>
      </c>
    </row>
    <row r="1269" customHeight="1" spans="1:15">
      <c r="A1269" s="1" t="str">
        <f>IF('🔧 XY LANH'!A225="","",'🔧 XY LANH'!A225)</f>
        <v>HH074475</v>
      </c>
      <c r="B1269" s="1" t="str">
        <f>IF('🔧 XY LANH'!A225="","",'🔧 XY LANH'!S225)</f>
        <v>Xy lanh C6.4 S/F đời bán hoàn thiện - C.I.C.M</v>
      </c>
      <c r="C1269" s="1" t="str">
        <f>IF('🔧 XY LANH'!A225="","","Xy lanh")</f>
        <v>Xy lanh</v>
      </c>
      <c r="D1269" s="1" t="str">
        <f>IF('🔧 XY LANH'!A225="","",'🔧 XY LANH'!L225)</f>
        <v>Cái</v>
      </c>
      <c r="E1269" s="13">
        <f>IF('🔧 XY LANH'!A225="","",'🔧 XY LANH'!M225)</f>
        <v>0</v>
      </c>
      <c r="F1269" s="13">
        <f>IF('🔧 XY LANH'!A225="","",'🔧 XY LANH'!N225)</f>
        <v>0</v>
      </c>
      <c r="G1269" s="13">
        <f>IF('🔧 XY LANH'!A225="","",'🔧 XY LANH'!O225)</f>
        <v>0</v>
      </c>
      <c r="H1269" s="13">
        <f>IF('🔧 XY LANH'!A225="","",'🔧 XY LANH'!P225)</f>
        <v>150000</v>
      </c>
      <c r="I1269" s="13">
        <f>IF('🔧 XY LANH'!A225="","",'🔧 XY LANH'!Q225)</f>
        <v>0</v>
      </c>
      <c r="J1269" s="1">
        <f>IF('🔧 XY LANH'!A225="","",'🔧 XY LANH'!K225)</f>
        <v>102</v>
      </c>
      <c r="L1269" s="1">
        <f>N(L1268)+IF(AND('🔎 TRA CỨU NHANH'!$C$2&lt;&gt;"",OR(ISNUMBER(SEARCH('🔎 TRA CỨU NHANH'!$C$2,$A1269)),ISNUMBER(SEARCH('🔎 TRA CỨU NHANH'!$C$2,$B1269)))),1,0)</f>
        <v>0</v>
      </c>
      <c r="M1269" s="1" t="str">
        <f t="shared" si="38"/>
        <v/>
      </c>
      <c r="N1269" s="1">
        <f>N(N1268)+IF(AND('💰 BÁO GIÁ'!$C$27&lt;&gt;"",OR(ISNUMBER(SEARCH('💰 BÁO GIÁ'!$C$27,$A1269)),ISNUMBER(SEARCH('💰 BÁO GIÁ'!$C$27,$B1269)))),1,0)</f>
        <v>0</v>
      </c>
      <c r="O1269" s="1" t="str">
        <f t="shared" si="39"/>
        <v/>
      </c>
    </row>
    <row r="1270" customHeight="1" spans="1:15">
      <c r="A1270" s="1" t="str">
        <f>IF('🔧 XY LANH'!A226="","",'🔧 XY LANH'!A226)</f>
        <v>HH00736</v>
      </c>
      <c r="B1270" s="1" t="str">
        <f>IF('🔧 XY LANH'!A226="","",'🔧 XY LANH'!S226)</f>
        <v>Xy lanh Hyu D6GA S/F chưa xoáy (D4GA)/ 102*107*207 - IZ IKAZU</v>
      </c>
      <c r="C1270" s="1" t="str">
        <f>IF('🔧 XY LANH'!A226="","","Xy lanh")</f>
        <v>Xy lanh</v>
      </c>
      <c r="D1270" s="1" t="str">
        <f>IF('🔧 XY LANH'!A226="","",'🔧 XY LANH'!L226)</f>
        <v>Cái</v>
      </c>
      <c r="E1270" s="13">
        <f>IF('🔧 XY LANH'!A226="","",'🔧 XY LANH'!M226)</f>
        <v>0</v>
      </c>
      <c r="F1270" s="13">
        <f>IF('🔧 XY LANH'!A226="","",'🔧 XY LANH'!N226)</f>
        <v>150000</v>
      </c>
      <c r="G1270" s="13">
        <f>IF('🔧 XY LANH'!A226="","",'🔧 XY LANH'!O226)</f>
        <v>160000</v>
      </c>
      <c r="H1270" s="13">
        <f>IF('🔧 XY LANH'!A226="","",'🔧 XY LANH'!P226)</f>
        <v>170000</v>
      </c>
      <c r="I1270" s="13">
        <f>IF('🔧 XY LANH'!A226="","",'🔧 XY LANH'!Q226)</f>
        <v>0</v>
      </c>
      <c r="J1270" s="1">
        <f>IF('🔧 XY LANH'!A226="","",'🔧 XY LANH'!K226)</f>
        <v>102</v>
      </c>
      <c r="L1270" s="1">
        <f>N(L1269)+IF(AND('🔎 TRA CỨU NHANH'!$C$2&lt;&gt;"",OR(ISNUMBER(SEARCH('🔎 TRA CỨU NHANH'!$C$2,$A1270)),ISNUMBER(SEARCH('🔎 TRA CỨU NHANH'!$C$2,$B1270)))),1,0)</f>
        <v>0</v>
      </c>
      <c r="M1270" s="1" t="str">
        <f t="shared" si="38"/>
        <v/>
      </c>
      <c r="N1270" s="1">
        <f>N(N1269)+IF(AND('💰 BÁO GIÁ'!$C$27&lt;&gt;"",OR(ISNUMBER(SEARCH('💰 BÁO GIÁ'!$C$27,$A1270)),ISNUMBER(SEARCH('💰 BÁO GIÁ'!$C$27,$B1270)))),1,0)</f>
        <v>0</v>
      </c>
      <c r="O1270" s="1" t="str">
        <f t="shared" si="39"/>
        <v/>
      </c>
    </row>
    <row r="1271" customHeight="1" spans="1:15">
      <c r="A1271" s="1" t="str">
        <f>IF('🔧 XY LANH'!A227="","",'🔧 XY LANH'!A227)</f>
        <v>HH070317</v>
      </c>
      <c r="B1271" s="1" t="str">
        <f>IF('🔧 XY LANH'!A227="","",'🔧 XY LANH'!S227)</f>
        <v>Xy lanh Mitsu S6K/34307-00501, S/F (S4K/3066) - IZUMI IKAZU</v>
      </c>
      <c r="C1271" s="1" t="str">
        <f>IF('🔧 XY LANH'!A227="","","Xy lanh")</f>
        <v>Xy lanh</v>
      </c>
      <c r="D1271" s="1" t="str">
        <f>IF('🔧 XY LANH'!A227="","",'🔧 XY LANH'!L227)</f>
        <v>Cái</v>
      </c>
      <c r="E1271" s="13">
        <f>IF('🔧 XY LANH'!A227="","",'🔧 XY LANH'!M227)</f>
        <v>0</v>
      </c>
      <c r="F1271" s="13">
        <f>IF('🔧 XY LANH'!A227="","",'🔧 XY LANH'!N227)</f>
        <v>120000</v>
      </c>
      <c r="G1271" s="13">
        <f>IF('🔧 XY LANH'!A227="","",'🔧 XY LANH'!O227)</f>
        <v>130000</v>
      </c>
      <c r="H1271" s="13">
        <f>IF('🔧 XY LANH'!A227="","",'🔧 XY LANH'!P227)</f>
        <v>150000</v>
      </c>
      <c r="I1271" s="13">
        <f>IF('🔧 XY LANH'!A227="","",'🔧 XY LANH'!Q227)</f>
        <v>0</v>
      </c>
      <c r="J1271" s="1">
        <f>IF('🔧 XY LANH'!A227="","",'🔧 XY LANH'!K227)</f>
        <v>102</v>
      </c>
      <c r="L1271" s="1">
        <f>N(L1270)+IF(AND('🔎 TRA CỨU NHANH'!$C$2&lt;&gt;"",OR(ISNUMBER(SEARCH('🔎 TRA CỨU NHANH'!$C$2,$A1271)),ISNUMBER(SEARCH('🔎 TRA CỨU NHANH'!$C$2,$B1271)))),1,0)</f>
        <v>0</v>
      </c>
      <c r="M1271" s="1" t="str">
        <f t="shared" si="38"/>
        <v/>
      </c>
      <c r="N1271" s="1">
        <f>N(N1270)+IF(AND('💰 BÁO GIÁ'!$C$27&lt;&gt;"",OR(ISNUMBER(SEARCH('💰 BÁO GIÁ'!$C$27,$A1271)),ISNUMBER(SEARCH('💰 BÁO GIÁ'!$C$27,$B1271)))),1,0)</f>
        <v>0</v>
      </c>
      <c r="O1271" s="1" t="str">
        <f t="shared" si="39"/>
        <v/>
      </c>
    </row>
    <row r="1272" customHeight="1" spans="1:15">
      <c r="A1272" s="1" t="str">
        <f>IF('🔧 XY LANH'!A228="","",'🔧 XY LANH'!A228)</f>
        <v>HH00081</v>
      </c>
      <c r="B1272" s="1" t="str">
        <f>IF('🔧 XY LANH'!A228="","",'🔧 XY LANH'!S228)</f>
        <v>Xy lanh 4D34/6D34/D4DA/ME013366 S/F đời bán hoàn thiện - IZUMI</v>
      </c>
      <c r="C1272" s="1" t="str">
        <f>IF('🔧 XY LANH'!A228="","","Xy lanh")</f>
        <v>Xy lanh</v>
      </c>
      <c r="D1272" s="1" t="str">
        <f>IF('🔧 XY LANH'!A228="","",'🔧 XY LANH'!L228)</f>
        <v>Cái</v>
      </c>
      <c r="E1272" s="13">
        <f>IF('🔧 XY LANH'!A228="","",'🔧 XY LANH'!M228)</f>
        <v>0</v>
      </c>
      <c r="F1272" s="13">
        <f>IF('🔧 XY LANH'!A228="","",'🔧 XY LANH'!N228)</f>
        <v>0</v>
      </c>
      <c r="G1272" s="13">
        <f>IF('🔧 XY LANH'!A228="","",'🔧 XY LANH'!O228)</f>
        <v>0</v>
      </c>
      <c r="H1272" s="13">
        <f>IF('🔧 XY LANH'!A228="","",'🔧 XY LANH'!P228)</f>
        <v>0</v>
      </c>
      <c r="I1272" s="13">
        <f>IF('🔧 XY LANH'!A228="","",'🔧 XY LANH'!Q228)</f>
        <v>0</v>
      </c>
      <c r="J1272" s="1">
        <f>IF('🔧 XY LANH'!A228="","",'🔧 XY LANH'!K228)</f>
        <v>104</v>
      </c>
      <c r="L1272" s="1">
        <f>N(L1271)+IF(AND('🔎 TRA CỨU NHANH'!$C$2&lt;&gt;"",OR(ISNUMBER(SEARCH('🔎 TRA CỨU NHANH'!$C$2,$A1272)),ISNUMBER(SEARCH('🔎 TRA CỨU NHANH'!$C$2,$B1272)))),1,0)</f>
        <v>0</v>
      </c>
      <c r="M1272" s="1" t="str">
        <f t="shared" si="38"/>
        <v/>
      </c>
      <c r="N1272" s="1">
        <f>N(N1271)+IF(AND('💰 BÁO GIÁ'!$C$27&lt;&gt;"",OR(ISNUMBER(SEARCH('💰 BÁO GIÁ'!$C$27,$A1272)),ISNUMBER(SEARCH('💰 BÁO GIÁ'!$C$27,$B1272)))),1,0)</f>
        <v>0</v>
      </c>
      <c r="O1272" s="1" t="str">
        <f t="shared" si="39"/>
        <v/>
      </c>
    </row>
    <row r="1273" customHeight="1" spans="1:15">
      <c r="A1273" s="1" t="str">
        <f>IF('🔧 XY LANH'!A229="","",'🔧 XY LANH'!A229)</f>
        <v>HH081150</v>
      </c>
      <c r="B1273" s="1" t="str">
        <f>IF('🔧 XY LANH'!A229="","",'🔧 XY LANH'!S229)</f>
        <v>Xy lanh Mitsu 4D34/ 6D34/ D4DA/ ME013366 S/F  - IZUMI IKAZU</v>
      </c>
      <c r="C1273" s="1" t="str">
        <f>IF('🔧 XY LANH'!A229="","","Xy lanh")</f>
        <v>Xy lanh</v>
      </c>
      <c r="D1273" s="1" t="str">
        <f>IF('🔧 XY LANH'!A229="","",'🔧 XY LANH'!L229)</f>
        <v>Cái</v>
      </c>
      <c r="E1273" s="13">
        <f>IF('🔧 XY LANH'!A229="","",'🔧 XY LANH'!M229)</f>
        <v>0</v>
      </c>
      <c r="F1273" s="13">
        <f>IF('🔧 XY LANH'!A229="","",'🔧 XY LANH'!N229)</f>
        <v>130000</v>
      </c>
      <c r="G1273" s="13">
        <f>IF('🔧 XY LANH'!A229="","",'🔧 XY LANH'!O229)</f>
        <v>140000</v>
      </c>
      <c r="H1273" s="13">
        <f>IF('🔧 XY LANH'!A229="","",'🔧 XY LANH'!P229)</f>
        <v>150000</v>
      </c>
      <c r="I1273" s="13">
        <f>IF('🔧 XY LANH'!A229="","",'🔧 XY LANH'!Q229)</f>
        <v>0</v>
      </c>
      <c r="J1273" s="1">
        <f>IF('🔧 XY LANH'!A229="","",'🔧 XY LANH'!K229)</f>
        <v>104</v>
      </c>
      <c r="L1273" s="1">
        <f>N(L1272)+IF(AND('🔎 TRA CỨU NHANH'!$C$2&lt;&gt;"",OR(ISNUMBER(SEARCH('🔎 TRA CỨU NHANH'!$C$2,$A1273)),ISNUMBER(SEARCH('🔎 TRA CỨU NHANH'!$C$2,$B1273)))),1,0)</f>
        <v>0</v>
      </c>
      <c r="M1273" s="1" t="str">
        <f t="shared" si="38"/>
        <v/>
      </c>
      <c r="N1273" s="1">
        <f>N(N1272)+IF(AND('💰 BÁO GIÁ'!$C$27&lt;&gt;"",OR(ISNUMBER(SEARCH('💰 BÁO GIÁ'!$C$27,$A1273)),ISNUMBER(SEARCH('💰 BÁO GIÁ'!$C$27,$B1273)))),1,0)</f>
        <v>0</v>
      </c>
      <c r="O1273" s="1" t="str">
        <f t="shared" si="39"/>
        <v/>
      </c>
    </row>
    <row r="1274" customHeight="1" spans="1:15">
      <c r="A1274" s="1" t="str">
        <f>IF('🔧 XY LANH'!A230="","",'🔧 XY LANH'!A230)</f>
        <v>HH070416</v>
      </c>
      <c r="B1274" s="1" t="str">
        <f>IF('🔧 XY LANH'!A230="","",'🔧 XY LANH'!S230)</f>
        <v>Xy lanh D4DA/ 4D34/ 6D34/ 4D32 (124604) S/F bán hoàn thiện - NSP</v>
      </c>
      <c r="C1274" s="1" t="str">
        <f>IF('🔧 XY LANH'!A230="","","Xy lanh")</f>
        <v>Xy lanh</v>
      </c>
      <c r="D1274" s="1" t="str">
        <f>IF('🔧 XY LANH'!A230="","",'🔧 XY LANH'!L230)</f>
        <v>Cái</v>
      </c>
      <c r="E1274" s="13">
        <f>IF('🔧 XY LANH'!A230="","",'🔧 XY LANH'!M230)</f>
        <v>0</v>
      </c>
      <c r="F1274" s="13">
        <f>IF('🔧 XY LANH'!A230="","",'🔧 XY LANH'!N230)</f>
        <v>0</v>
      </c>
      <c r="G1274" s="13">
        <f>IF('🔧 XY LANH'!A230="","",'🔧 XY LANH'!O230)</f>
        <v>0</v>
      </c>
      <c r="H1274" s="13">
        <f>IF('🔧 XY LANH'!A230="","",'🔧 XY LANH'!P230)</f>
        <v>200000</v>
      </c>
      <c r="I1274" s="13">
        <f>IF('🔧 XY LANH'!A230="","",'🔧 XY LANH'!Q230)</f>
        <v>0</v>
      </c>
      <c r="J1274" s="1">
        <f>IF('🔧 XY LANH'!A230="","",'🔧 XY LANH'!K230)</f>
        <v>104</v>
      </c>
      <c r="L1274" s="1">
        <f>N(L1273)+IF(AND('🔎 TRA CỨU NHANH'!$C$2&lt;&gt;"",OR(ISNUMBER(SEARCH('🔎 TRA CỨU NHANH'!$C$2,$A1274)),ISNUMBER(SEARCH('🔎 TRA CỨU NHANH'!$C$2,$B1274)))),1,0)</f>
        <v>0</v>
      </c>
      <c r="M1274" s="1" t="str">
        <f t="shared" si="38"/>
        <v/>
      </c>
      <c r="N1274" s="1">
        <f>N(N1273)+IF(AND('💰 BÁO GIÁ'!$C$27&lt;&gt;"",OR(ISNUMBER(SEARCH('💰 BÁO GIÁ'!$C$27,$A1274)),ISNUMBER(SEARCH('💰 BÁO GIÁ'!$C$27,$B1274)))),1,0)</f>
        <v>0</v>
      </c>
      <c r="O1274" s="1" t="str">
        <f t="shared" si="39"/>
        <v/>
      </c>
    </row>
    <row r="1275" customHeight="1" spans="1:15">
      <c r="A1275" s="1" t="str">
        <f>IF('🔧 XY LANH'!A231="","",'🔧 XY LANH'!A231)</f>
        <v>HH00112</v>
      </c>
      <c r="B1275" s="1" t="str">
        <f>IF('🔧 XY LANH'!A231="","",'🔧 XY LANH'!S231)</f>
        <v>Xy lanh 4D32/K1 (ME012900/103*lưng 107*192) - IZUMI-IKAZU</v>
      </c>
      <c r="C1275" s="1" t="str">
        <f>IF('🔧 XY LANH'!A231="","","Xy lanh")</f>
        <v>Xy lanh</v>
      </c>
      <c r="D1275" s="1" t="str">
        <f>IF('🔧 XY LANH'!A231="","",'🔧 XY LANH'!L231)</f>
        <v>Cái</v>
      </c>
      <c r="E1275" s="13">
        <f>IF('🔧 XY LANH'!A231="","",'🔧 XY LANH'!M231)</f>
        <v>0</v>
      </c>
      <c r="F1275" s="13">
        <f>IF('🔧 XY LANH'!A231="","",'🔧 XY LANH'!N231)</f>
        <v>530000</v>
      </c>
      <c r="G1275" s="13">
        <f>IF('🔧 XY LANH'!A231="","",'🔧 XY LANH'!O231)</f>
        <v>560000</v>
      </c>
      <c r="H1275" s="13">
        <f>IF('🔧 XY LANH'!A231="","",'🔧 XY LANH'!P231)</f>
        <v>600000</v>
      </c>
      <c r="I1275" s="13">
        <f>IF('🔧 XY LANH'!A231="","",'🔧 XY LANH'!Q231)</f>
        <v>0</v>
      </c>
      <c r="J1275" s="1">
        <f>IF('🔧 XY LANH'!A231="","",'🔧 XY LANH'!K231)</f>
        <v>107</v>
      </c>
      <c r="L1275" s="1">
        <f>N(L1274)+IF(AND('🔎 TRA CỨU NHANH'!$C$2&lt;&gt;"",OR(ISNUMBER(SEARCH('🔎 TRA CỨU NHANH'!$C$2,$A1275)),ISNUMBER(SEARCH('🔎 TRA CỨU NHANH'!$C$2,$B1275)))),1,0)</f>
        <v>0</v>
      </c>
      <c r="M1275" s="1" t="str">
        <f t="shared" si="38"/>
        <v/>
      </c>
      <c r="N1275" s="1">
        <f>N(N1274)+IF(AND('💰 BÁO GIÁ'!$C$27&lt;&gt;"",OR(ISNUMBER(SEARCH('💰 BÁO GIÁ'!$C$27,$A1275)),ISNUMBER(SEARCH('💰 BÁO GIÁ'!$C$27,$B1275)))),1,0)</f>
        <v>0</v>
      </c>
      <c r="O1275" s="1" t="str">
        <f t="shared" si="39"/>
        <v/>
      </c>
    </row>
    <row r="1276" customHeight="1" spans="1:15">
      <c r="A1276" s="1" t="str">
        <f>IF('🔧 XY LANH'!A232="","",'🔧 XY LANH'!A232)</f>
        <v>HH00738</v>
      </c>
      <c r="B1276" s="1" t="str">
        <f>IF('🔧 XY LANH'!A232="","",'🔧 XY LANH'!S232)</f>
        <v>Xy lanh MITSUBISHI 4D33 (ME013333) bán hoàn thiện - IZUMI</v>
      </c>
      <c r="C1276" s="1" t="str">
        <f>IF('🔧 XY LANH'!A232="","","Xy lanh")</f>
        <v>Xy lanh</v>
      </c>
      <c r="D1276" s="1" t="str">
        <f>IF('🔧 XY LANH'!A232="","",'🔧 XY LANH'!L232)</f>
        <v>Cái</v>
      </c>
      <c r="E1276" s="13">
        <f>IF('🔧 XY LANH'!A232="","",'🔧 XY LANH'!M232)</f>
        <v>0</v>
      </c>
      <c r="F1276" s="13">
        <f>IF('🔧 XY LANH'!A232="","",'🔧 XY LANH'!N232)</f>
        <v>510000</v>
      </c>
      <c r="G1276" s="13">
        <f>IF('🔧 XY LANH'!A232="","",'🔧 XY LANH'!O232)</f>
        <v>540000</v>
      </c>
      <c r="H1276" s="13">
        <f>IF('🔧 XY LANH'!A232="","",'🔧 XY LANH'!P232)</f>
        <v>600000</v>
      </c>
      <c r="I1276" s="13">
        <f>IF('🔧 XY LANH'!A232="","",'🔧 XY LANH'!Q232)</f>
        <v>0</v>
      </c>
      <c r="J1276" s="1">
        <f>IF('🔧 XY LANH'!A232="","",'🔧 XY LANH'!K232)</f>
        <v>108</v>
      </c>
      <c r="L1276" s="1">
        <f>N(L1275)+IF(AND('🔎 TRA CỨU NHANH'!$C$2&lt;&gt;"",OR(ISNUMBER(SEARCH('🔎 TRA CỨU NHANH'!$C$2,$A1276)),ISNUMBER(SEARCH('🔎 TRA CỨU NHANH'!$C$2,$B1276)))),1,0)</f>
        <v>0</v>
      </c>
      <c r="M1276" s="1" t="str">
        <f t="shared" si="38"/>
        <v/>
      </c>
      <c r="N1276" s="1">
        <f>N(N1275)+IF(AND('💰 BÁO GIÁ'!$C$27&lt;&gt;"",OR(ISNUMBER(SEARCH('💰 BÁO GIÁ'!$C$27,$A1276)),ISNUMBER(SEARCH('💰 BÁO GIÁ'!$C$27,$B1276)))),1,0)</f>
        <v>0</v>
      </c>
      <c r="O1276" s="1" t="str">
        <f t="shared" si="39"/>
        <v/>
      </c>
    </row>
    <row r="1277" customHeight="1" spans="1:15">
      <c r="A1277" s="1" t="str">
        <f>IF('🔧 XY LANH'!A233="","",'🔧 XY LANH'!A233)</f>
        <v>HH071851</v>
      </c>
      <c r="B1277" s="1" t="str">
        <f>IF('🔧 XY LANH'!A233="","",'🔧 XY LANH'!S233)</f>
        <v>Xy lanh D6DA phi 109 - IZUMI</v>
      </c>
      <c r="C1277" s="1" t="str">
        <f>IF('🔧 XY LANH'!A233="","","Xy lanh")</f>
        <v>Xy lanh</v>
      </c>
      <c r="D1277" s="1" t="str">
        <f>IF('🔧 XY LANH'!A233="","",'🔧 XY LANH'!L233)</f>
        <v>Bộ 6</v>
      </c>
      <c r="E1277" s="13">
        <f>IF('🔧 XY LANH'!A233="","",'🔧 XY LANH'!M233)</f>
        <v>0</v>
      </c>
      <c r="F1277" s="13">
        <f>IF('🔧 XY LANH'!A233="","",'🔧 XY LANH'!N233)</f>
        <v>1450000</v>
      </c>
      <c r="G1277" s="13">
        <f>IF('🔧 XY LANH'!A233="","",'🔧 XY LANH'!O233)</f>
        <v>1550000</v>
      </c>
      <c r="H1277" s="13">
        <f>IF('🔧 XY LANH'!A233="","",'🔧 XY LANH'!P233)</f>
        <v>1650000</v>
      </c>
      <c r="I1277" s="13">
        <f>IF('🔧 XY LANH'!A233="","",'🔧 XY LANH'!Q233)</f>
        <v>0</v>
      </c>
      <c r="J1277" s="1">
        <f>IF('🔧 XY LANH'!A233="","",'🔧 XY LANH'!K233)</f>
        <v>109</v>
      </c>
      <c r="L1277" s="1">
        <f>N(L1276)+IF(AND('🔎 TRA CỨU NHANH'!$C$2&lt;&gt;"",OR(ISNUMBER(SEARCH('🔎 TRA CỨU NHANH'!$C$2,$A1277)),ISNUMBER(SEARCH('🔎 TRA CỨU NHANH'!$C$2,$B1277)))),1,0)</f>
        <v>0</v>
      </c>
      <c r="M1277" s="1" t="str">
        <f t="shared" si="38"/>
        <v/>
      </c>
      <c r="N1277" s="1">
        <f>N(N1276)+IF(AND('💰 BÁO GIÁ'!$C$27&lt;&gt;"",OR(ISNUMBER(SEARCH('💰 BÁO GIÁ'!$C$27,$A1277)),ISNUMBER(SEARCH('💰 BÁO GIÁ'!$C$27,$B1277)))),1,0)</f>
        <v>0</v>
      </c>
      <c r="O1277" s="1" t="str">
        <f t="shared" si="39"/>
        <v/>
      </c>
    </row>
    <row r="1278" customHeight="1" spans="1:15">
      <c r="A1278" s="1" t="str">
        <f>IF('🔧 XY LANH'!A234="","",'🔧 XY LANH'!A234)</f>
        <v>HH071220</v>
      </c>
      <c r="B1278" s="1" t="str">
        <f>IF('🔧 XY LANH'!A234="","",'🔧 XY LANH'!S234)</f>
        <v>Xy lanh 4D35/ME013678 S/F bán hoàn thiện - IZUMI</v>
      </c>
      <c r="C1278" s="1" t="str">
        <f>IF('🔧 XY LANH'!A234="","","Xy lanh")</f>
        <v>Xy lanh</v>
      </c>
      <c r="D1278" s="1" t="str">
        <f>IF('🔧 XY LANH'!A234="","",'🔧 XY LANH'!L234)</f>
        <v>Cái</v>
      </c>
      <c r="E1278" s="13">
        <f>IF('🔧 XY LANH'!A234="","",'🔧 XY LANH'!M234)</f>
        <v>0</v>
      </c>
      <c r="F1278" s="13">
        <f>IF('🔧 XY LANH'!A234="","",'🔧 XY LANH'!N234)</f>
        <v>120000</v>
      </c>
      <c r="G1278" s="13">
        <f>IF('🔧 XY LANH'!A234="","",'🔧 XY LANH'!O234)</f>
        <v>125000</v>
      </c>
      <c r="H1278" s="13">
        <f>IF('🔧 XY LANH'!A234="","",'🔧 XY LANH'!P234)</f>
        <v>135000</v>
      </c>
      <c r="I1278" s="13">
        <f>IF('🔧 XY LANH'!A234="","",'🔧 XY LANH'!Q234)</f>
        <v>0</v>
      </c>
      <c r="J1278" s="1">
        <f>IF('🔧 XY LANH'!A234="","",'🔧 XY LANH'!K234)</f>
        <v>110</v>
      </c>
      <c r="L1278" s="1">
        <f>N(L1277)+IF(AND('🔎 TRA CỨU NHANH'!$C$2&lt;&gt;"",OR(ISNUMBER(SEARCH('🔎 TRA CỨU NHANH'!$C$2,$A1278)),ISNUMBER(SEARCH('🔎 TRA CỨU NHANH'!$C$2,$B1278)))),1,0)</f>
        <v>0</v>
      </c>
      <c r="M1278" s="1" t="str">
        <f t="shared" si="38"/>
        <v/>
      </c>
      <c r="N1278" s="1">
        <f>N(N1277)+IF(AND('💰 BÁO GIÁ'!$C$27&lt;&gt;"",OR(ISNUMBER(SEARCH('💰 BÁO GIÁ'!$C$27,$A1278)),ISNUMBER(SEARCH('💰 BÁO GIÁ'!$C$27,$B1278)))),1,0)</f>
        <v>0</v>
      </c>
      <c r="O1278" s="1" t="str">
        <f t="shared" si="39"/>
        <v/>
      </c>
    </row>
    <row r="1279" customHeight="1" spans="1:15">
      <c r="A1279" s="1" t="str">
        <f>IF('🔧 XY LANH'!A235="","",'🔧 XY LANH'!A235)</f>
        <v>HH082891</v>
      </c>
      <c r="B1279" s="1" t="str">
        <f>IF('🔧 XY LANH'!A235="","",'🔧 XY LANH'!S235)</f>
        <v>Xy lanh Mitsu 6D14 F/F (ME031617) - IZ IKAZU</v>
      </c>
      <c r="C1279" s="1" t="str">
        <f>IF('🔧 XY LANH'!A235="","","Xy lanh")</f>
        <v>Xy lanh</v>
      </c>
      <c r="D1279" s="1" t="str">
        <f>IF('🔧 XY LANH'!A235="","",'🔧 XY LANH'!L235)</f>
        <v>Cái</v>
      </c>
      <c r="E1279" s="1">
        <f>IF('🔧 XY LANH'!A235="","",'🔧 XY LANH'!M235)</f>
        <v>0</v>
      </c>
      <c r="F1279" s="1">
        <f>IF('🔧 XY LANH'!A235="","",'🔧 XY LANH'!N235)</f>
        <v>1540000</v>
      </c>
      <c r="G1279" s="1">
        <f>IF('🔧 XY LANH'!A235="","",'🔧 XY LANH'!O235)</f>
        <v>1640000</v>
      </c>
      <c r="H1279" s="1">
        <f>IF('🔧 XY LANH'!A235="","",'🔧 XY LANH'!P235)</f>
        <v>1750000</v>
      </c>
      <c r="I1279" s="1">
        <f>IF('🔧 XY LANH'!A235="","",'🔧 XY LANH'!Q235)</f>
        <v>0</v>
      </c>
      <c r="J1279" s="1">
        <f>IF('🔧 XY LANH'!A235="","",'🔧 XY LANH'!K235)</f>
        <v>110</v>
      </c>
      <c r="L1279" s="1">
        <f>N(L1278)+IF(AND('🔎 TRA CỨU NHANH'!$C$2&lt;&gt;"",OR(ISNUMBER(SEARCH('🔎 TRA CỨU NHANH'!$C$2,$A1279)),ISNUMBER(SEARCH('🔎 TRA CỨU NHANH'!$C$2,$B1279)))),1,0)</f>
        <v>0</v>
      </c>
      <c r="M1279" s="1" t="str">
        <f t="shared" si="38"/>
        <v/>
      </c>
      <c r="N1279" s="1">
        <f>N(N1278)+IF(AND('💰 BÁO GIÁ'!$C$27&lt;&gt;"",OR(ISNUMBER(SEARCH('💰 BÁO GIÁ'!$C$27,$A1279)),ISNUMBER(SEARCH('💰 BÁO GIÁ'!$C$27,$B1279)))),1,0)</f>
        <v>0</v>
      </c>
      <c r="O1279" s="1" t="str">
        <f t="shared" si="39"/>
        <v/>
      </c>
    </row>
    <row r="1280" customHeight="1" spans="1:15">
      <c r="A1280" s="1" t="str">
        <f>IF('🔧 XY LANH'!A236="","",'🔧 XY LANH'!A236)</f>
        <v>HH080201</v>
      </c>
      <c r="B1280" s="1" t="str">
        <f>IF('🔧 XY LANH'!A236="","",'🔧 XY LANH'!S236)</f>
        <v>Xy lanh Mitsu 6DB10/ ME040040 (30007-62200) - IZ IKAZU</v>
      </c>
      <c r="C1280" s="1" t="str">
        <f>IF('🔧 XY LANH'!A236="","","Xy lanh")</f>
        <v>Xy lanh</v>
      </c>
      <c r="D1280" s="1" t="str">
        <f>IF('🔧 XY LANH'!A236="","",'🔧 XY LANH'!L236)</f>
        <v>Cái</v>
      </c>
      <c r="E1280" s="13">
        <f>IF('🔧 XY LANH'!A236="","",'🔧 XY LANH'!M236)</f>
        <v>0</v>
      </c>
      <c r="F1280" s="13">
        <f>IF('🔧 XY LANH'!A236="","",'🔧 XY LANH'!N236)</f>
        <v>2050000</v>
      </c>
      <c r="G1280" s="13">
        <f>IF('🔧 XY LANH'!A236="","",'🔧 XY LANH'!O236)</f>
        <v>2150000</v>
      </c>
      <c r="H1280" s="13">
        <f>IF('🔧 XY LANH'!A236="","",'🔧 XY LANH'!P236)</f>
        <v>2300000</v>
      </c>
      <c r="I1280" s="13">
        <f>IF('🔧 XY LANH'!A236="","",'🔧 XY LANH'!Q236)</f>
        <v>0</v>
      </c>
      <c r="J1280" s="1">
        <f>IF('🔧 XY LANH'!A236="","",'🔧 XY LANH'!K236)</f>
        <v>110</v>
      </c>
      <c r="L1280" s="1">
        <f>N(L1279)+IF(AND('🔎 TRA CỨU NHANH'!$C$2&lt;&gt;"",OR(ISNUMBER(SEARCH('🔎 TRA CỨU NHANH'!$C$2,$A1280)),ISNUMBER(SEARCH('🔎 TRA CỨU NHANH'!$C$2,$B1280)))),1,0)</f>
        <v>0</v>
      </c>
      <c r="M1280" s="1" t="str">
        <f t="shared" si="38"/>
        <v/>
      </c>
      <c r="N1280" s="1">
        <f>N(N1279)+IF(AND('💰 BÁO GIÁ'!$C$27&lt;&gt;"",OR(ISNUMBER(SEARCH('💰 BÁO GIÁ'!$C$27,$A1280)),ISNUMBER(SEARCH('💰 BÁO GIÁ'!$C$27,$B1280)))),1,0)</f>
        <v>0</v>
      </c>
      <c r="O1280" s="1" t="str">
        <f t="shared" si="39"/>
        <v/>
      </c>
    </row>
    <row r="1281" customHeight="1" spans="1:15">
      <c r="A1281" s="1" t="str">
        <f>IF('🔧 XY LANH'!A237="","",'🔧 XY LANH'!A237)</f>
        <v>HH080576</v>
      </c>
      <c r="B1281" s="1" t="str">
        <f>IF('🔧 XY LANH'!A237="","",'🔧 XY LANH'!S237)</f>
        <v>Xy lanh Mitsu 6D15 (ME071062) xy lanh nước - IZ IKAZU</v>
      </c>
      <c r="C1281" s="1" t="str">
        <f>IF('🔧 XY LANH'!A237="","","Xy lanh")</f>
        <v>Xy lanh</v>
      </c>
      <c r="D1281" s="1" t="str">
        <f>IF('🔧 XY LANH'!A237="","",'🔧 XY LANH'!L237)</f>
        <v>Cái</v>
      </c>
      <c r="E1281" s="13">
        <f>IF('🔧 XY LANH'!A237="","",'🔧 XY LANH'!M237)</f>
        <v>0</v>
      </c>
      <c r="F1281" s="13">
        <f>IF('🔧 XY LANH'!A237="","",'🔧 XY LANH'!N237)</f>
        <v>1500000</v>
      </c>
      <c r="G1281" s="13">
        <f>IF('🔧 XY LANH'!A237="","",'🔧 XY LANH'!O237)</f>
        <v>1600000</v>
      </c>
      <c r="H1281" s="13">
        <f>IF('🔧 XY LANH'!A237="","",'🔧 XY LANH'!P237)</f>
        <v>1720000</v>
      </c>
      <c r="I1281" s="13">
        <f>IF('🔧 XY LANH'!A237="","",'🔧 XY LANH'!Q237)</f>
        <v>0</v>
      </c>
      <c r="J1281" s="1">
        <f>IF('🔧 XY LANH'!A237="","",'🔧 XY LANH'!K237)</f>
        <v>113</v>
      </c>
      <c r="L1281" s="1">
        <f>N(L1280)+IF(AND('🔎 TRA CỨU NHANH'!$C$2&lt;&gt;"",OR(ISNUMBER(SEARCH('🔎 TRA CỨU NHANH'!$C$2,$A1281)),ISNUMBER(SEARCH('🔎 TRA CỨU NHANH'!$C$2,$B1281)))),1,0)</f>
        <v>0</v>
      </c>
      <c r="M1281" s="1" t="str">
        <f t="shared" si="38"/>
        <v/>
      </c>
      <c r="N1281" s="1">
        <f>N(N1280)+IF(AND('💰 BÁO GIÁ'!$C$27&lt;&gt;"",OR(ISNUMBER(SEARCH('💰 BÁO GIÁ'!$C$27,$A1281)),ISNUMBER(SEARCH('💰 BÁO GIÁ'!$C$27,$B1281)))),1,0)</f>
        <v>0</v>
      </c>
      <c r="O1281" s="1" t="str">
        <f t="shared" si="39"/>
        <v/>
      </c>
    </row>
    <row r="1282" customHeight="1" spans="1:15">
      <c r="A1282" s="1" t="str">
        <f>IF('🔧 XY LANH'!A238="","",'🔧 XY LANH'!A238)</f>
        <v>HH00746</v>
      </c>
      <c r="B1282" s="1" t="str">
        <f>IF('🔧 XY LANH'!A238="","",'🔧 XY LANH'!S238)</f>
        <v>Xy lanh Mitsu 6D15-3AT (ME071145) xy lanh mỏng - IZUMI/ IKAZU</v>
      </c>
      <c r="C1282" s="1" t="str">
        <f>IF('🔧 XY LANH'!A238="","","Xy lanh")</f>
        <v>Xy lanh</v>
      </c>
      <c r="D1282" s="1" t="str">
        <f>IF('🔧 XY LANH'!A238="","",'🔧 XY LANH'!L238)</f>
        <v>Cái</v>
      </c>
      <c r="E1282" s="13">
        <f>IF('🔧 XY LANH'!A238="","",'🔧 XY LANH'!M238)</f>
        <v>0</v>
      </c>
      <c r="F1282" s="13">
        <f>IF('🔧 XY LANH'!A238="","",'🔧 XY LANH'!N238)</f>
        <v>1400000</v>
      </c>
      <c r="G1282" s="13">
        <f>IF('🔧 XY LANH'!A238="","",'🔧 XY LANH'!O238)</f>
        <v>1500000</v>
      </c>
      <c r="H1282" s="13">
        <f>IF('🔧 XY LANH'!A238="","",'🔧 XY LANH'!P238)</f>
        <v>1600000</v>
      </c>
      <c r="I1282" s="13">
        <f>IF('🔧 XY LANH'!A238="","",'🔧 XY LANH'!Q238)</f>
        <v>0</v>
      </c>
      <c r="J1282" s="1">
        <f>IF('🔧 XY LANH'!A238="","",'🔧 XY LANH'!K238)</f>
        <v>113</v>
      </c>
      <c r="L1282" s="1">
        <f>N(L1281)+IF(AND('🔎 TRA CỨU NHANH'!$C$2&lt;&gt;"",OR(ISNUMBER(SEARCH('🔎 TRA CỨU NHANH'!$C$2,$A1282)),ISNUMBER(SEARCH('🔎 TRA CỨU NHANH'!$C$2,$B1282)))),1,0)</f>
        <v>0</v>
      </c>
      <c r="M1282" s="1" t="str">
        <f t="shared" ref="M1282:M1345" si="40">IF(L1282&gt;N(L1281),L1282,"")</f>
        <v/>
      </c>
      <c r="N1282" s="1">
        <f>N(N1281)+IF(AND('💰 BÁO GIÁ'!$C$27&lt;&gt;"",OR(ISNUMBER(SEARCH('💰 BÁO GIÁ'!$C$27,$A1282)),ISNUMBER(SEARCH('💰 BÁO GIÁ'!$C$27,$B1282)))),1,0)</f>
        <v>0</v>
      </c>
      <c r="O1282" s="1" t="str">
        <f t="shared" ref="O1282:O1345" si="41">IF(N1282&gt;N(N1281),N1282,"")</f>
        <v/>
      </c>
    </row>
    <row r="1283" customHeight="1" spans="1:15">
      <c r="A1283" s="1" t="str">
        <f>IF('🔧 XY LANH'!A239="","",'🔧 XY LANH'!A239)</f>
        <v>HH070418</v>
      </c>
      <c r="B1283" s="1" t="str">
        <f>IF('🔧 XY LANH'!A239="","",'🔧 XY LANH'!S239)</f>
        <v>Xy lanh Mitsu 4M51 (phi 118) S/F chưa xoáy (117*122*190, ko lợi) - IZ IKAZU</v>
      </c>
      <c r="C1283" s="1" t="str">
        <f>IF('🔧 XY LANH'!A239="","","Xy lanh")</f>
        <v>Xy lanh</v>
      </c>
      <c r="D1283" s="1" t="str">
        <f>IF('🔧 XY LANH'!A239="","",'🔧 XY LANH'!L239)</f>
        <v>Cái</v>
      </c>
      <c r="E1283" s="13">
        <f>IF('🔧 XY LANH'!A239="","",'🔧 XY LANH'!M239)</f>
        <v>0</v>
      </c>
      <c r="F1283" s="13">
        <f>IF('🔧 XY LANH'!A239="","",'🔧 XY LANH'!N239)</f>
        <v>800000</v>
      </c>
      <c r="G1283" s="13">
        <f>IF('🔧 XY LANH'!A239="","",'🔧 XY LANH'!O239)</f>
        <v>850000</v>
      </c>
      <c r="H1283" s="13">
        <f>IF('🔧 XY LANH'!A239="","",'🔧 XY LANH'!P239)</f>
        <v>900000</v>
      </c>
      <c r="I1283" s="13">
        <f>IF('🔧 XY LANH'!A239="","",'🔧 XY LANH'!Q239)</f>
        <v>0</v>
      </c>
      <c r="J1283" s="1">
        <f>IF('🔧 XY LANH'!A239="","",'🔧 XY LANH'!K239)</f>
        <v>117</v>
      </c>
      <c r="L1283" s="1">
        <f>N(L1282)+IF(AND('🔎 TRA CỨU NHANH'!$C$2&lt;&gt;"",OR(ISNUMBER(SEARCH('🔎 TRA CỨU NHANH'!$C$2,$A1283)),ISNUMBER(SEARCH('🔎 TRA CỨU NHANH'!$C$2,$B1283)))),1,0)</f>
        <v>0</v>
      </c>
      <c r="M1283" s="1" t="str">
        <f t="shared" si="40"/>
        <v/>
      </c>
      <c r="N1283" s="1">
        <f>N(N1282)+IF(AND('💰 BÁO GIÁ'!$C$27&lt;&gt;"",OR(ISNUMBER(SEARCH('💰 BÁO GIÁ'!$C$27,$A1283)),ISNUMBER(SEARCH('💰 BÁO GIÁ'!$C$27,$B1283)))),1,0)</f>
        <v>0</v>
      </c>
      <c r="O1283" s="1" t="str">
        <f t="shared" si="41"/>
        <v/>
      </c>
    </row>
    <row r="1284" customHeight="1" spans="1:15">
      <c r="A1284" s="1" t="str">
        <f>IF('🔧 XY LANH'!A240="","",'🔧 XY LANH'!A240)</f>
        <v>HH070445</v>
      </c>
      <c r="B1284" s="1" t="str">
        <f>IF('🔧 XY LANH'!A240="","",'🔧 XY LANH'!S240)</f>
        <v>Xy lanh Mitsu 6D16T S/F Chưa xoáy (117*122*206, lợi 8*128) - IZ IKAZU</v>
      </c>
      <c r="C1284" s="1" t="str">
        <f>IF('🔧 XY LANH'!A240="","","Xy lanh")</f>
        <v>Xy lanh</v>
      </c>
      <c r="D1284" s="1" t="str">
        <f>IF('🔧 XY LANH'!A240="","",'🔧 XY LANH'!L240)</f>
        <v>Cái</v>
      </c>
      <c r="E1284" s="13">
        <f>IF('🔧 XY LANH'!A240="","",'🔧 XY LANH'!M240)</f>
        <v>0</v>
      </c>
      <c r="F1284" s="13">
        <f>IF('🔧 XY LANH'!A240="","",'🔧 XY LANH'!N240)</f>
        <v>1200000</v>
      </c>
      <c r="G1284" s="13">
        <f>IF('🔧 XY LANH'!A240="","",'🔧 XY LANH'!O240)</f>
        <v>1300000</v>
      </c>
      <c r="H1284" s="13">
        <f>IF('🔧 XY LANH'!A240="","",'🔧 XY LANH'!P240)</f>
        <v>1400000</v>
      </c>
      <c r="I1284" s="13">
        <f>IF('🔧 XY LANH'!A240="","",'🔧 XY LANH'!Q240)</f>
        <v>0</v>
      </c>
      <c r="J1284" s="1">
        <f>IF('🔧 XY LANH'!A240="","",'🔧 XY LANH'!K240)</f>
        <v>117</v>
      </c>
      <c r="L1284" s="1">
        <f>N(L1283)+IF(AND('🔎 TRA CỨU NHANH'!$C$2&lt;&gt;"",OR(ISNUMBER(SEARCH('🔎 TRA CỨU NHANH'!$C$2,$A1284)),ISNUMBER(SEARCH('🔎 TRA CỨU NHANH'!$C$2,$B1284)))),1,0)</f>
        <v>0</v>
      </c>
      <c r="M1284" s="1" t="str">
        <f t="shared" si="40"/>
        <v/>
      </c>
      <c r="N1284" s="1">
        <f>N(N1283)+IF(AND('💰 BÁO GIÁ'!$C$27&lt;&gt;"",OR(ISNUMBER(SEARCH('💰 BÁO GIÁ'!$C$27,$A1284)),ISNUMBER(SEARCH('💰 BÁO GIÁ'!$C$27,$B1284)))),1,0)</f>
        <v>0</v>
      </c>
      <c r="O1284" s="1" t="str">
        <f t="shared" si="41"/>
        <v/>
      </c>
    </row>
    <row r="1285" customHeight="1" spans="1:15">
      <c r="A1285" s="1" t="str">
        <f>IF('🔧 XY LANH'!A241="","",'🔧 XY LANH'!A241)</f>
        <v>HH00282</v>
      </c>
      <c r="B1285" s="1" t="str">
        <f>IF('🔧 XY LANH'!A241="","",'🔧 XY LANH'!S241)</f>
        <v>Xy lanh Mitsubishi 6D16 (đời không gờ ron, ME071225) - IZUMI</v>
      </c>
      <c r="C1285" s="1" t="str">
        <f>IF('🔧 XY LANH'!A241="","","Xy lanh")</f>
        <v>Xy lanh</v>
      </c>
      <c r="D1285" s="1" t="str">
        <f>IF('🔧 XY LANH'!A241="","",'🔧 XY LANH'!L241)</f>
        <v>Cái</v>
      </c>
      <c r="E1285" s="13">
        <f>IF('🔧 XY LANH'!A241="","",'🔧 XY LANH'!M241)</f>
        <v>0</v>
      </c>
      <c r="F1285" s="13">
        <f>IF('🔧 XY LANH'!A241="","",'🔧 XY LANH'!N241)</f>
        <v>0</v>
      </c>
      <c r="G1285" s="13">
        <f>IF('🔧 XY LANH'!A241="","",'🔧 XY LANH'!O241)</f>
        <v>1250000</v>
      </c>
      <c r="H1285" s="13">
        <f>IF('🔧 XY LANH'!A241="","",'🔧 XY LANH'!P241)</f>
        <v>1350000</v>
      </c>
      <c r="I1285" s="13">
        <f>IF('🔧 XY LANH'!A241="","",'🔧 XY LANH'!Q241)</f>
        <v>0</v>
      </c>
      <c r="J1285" s="1">
        <f>IF('🔧 XY LANH'!A241="","",'🔧 XY LANH'!K241)</f>
        <v>118</v>
      </c>
      <c r="L1285" s="1">
        <f>N(L1284)+IF(AND('🔎 TRA CỨU NHANH'!$C$2&lt;&gt;"",OR(ISNUMBER(SEARCH('🔎 TRA CỨU NHANH'!$C$2,$A1285)),ISNUMBER(SEARCH('🔎 TRA CỨU NHANH'!$C$2,$B1285)))),1,0)</f>
        <v>0</v>
      </c>
      <c r="M1285" s="1" t="str">
        <f t="shared" si="40"/>
        <v/>
      </c>
      <c r="N1285" s="1">
        <f>N(N1284)+IF(AND('💰 BÁO GIÁ'!$C$27&lt;&gt;"",OR(ISNUMBER(SEARCH('💰 BÁO GIÁ'!$C$27,$A1285)),ISNUMBER(SEARCH('💰 BÁO GIÁ'!$C$27,$B1285)))),1,0)</f>
        <v>0</v>
      </c>
      <c r="O1285" s="1" t="str">
        <f t="shared" si="41"/>
        <v/>
      </c>
    </row>
    <row r="1286" customHeight="1" spans="1:15">
      <c r="A1286" s="1" t="str">
        <f>IF('🔧 XY LANH'!A242="","",'🔧 XY LANH'!A242)</f>
        <v>HH072685</v>
      </c>
      <c r="B1286" s="1" t="str">
        <f>IF('🔧 XY LANH'!A242="","",'🔧 XY LANH'!S242)</f>
        <v>Xy lanh Mitsubishi 6D16-T (N-ME041105) S/F bán hoàn thiện - NSP</v>
      </c>
      <c r="C1286" s="1" t="str">
        <f>IF('🔧 XY LANH'!A242="","","Xy lanh")</f>
        <v>Xy lanh</v>
      </c>
      <c r="D1286" s="1" t="str">
        <f>IF('🔧 XY LANH'!A242="","",'🔧 XY LANH'!L242)</f>
        <v>Cái</v>
      </c>
      <c r="E1286" s="13">
        <f>IF('🔧 XY LANH'!A242="","",'🔧 XY LANH'!M242)</f>
        <v>0</v>
      </c>
      <c r="F1286" s="13">
        <f>IF('🔧 XY LANH'!A242="","",'🔧 XY LANH'!N242)</f>
        <v>0</v>
      </c>
      <c r="G1286" s="13">
        <f>IF('🔧 XY LANH'!A242="","",'🔧 XY LANH'!O242)</f>
        <v>0</v>
      </c>
      <c r="H1286" s="13">
        <f>IF('🔧 XY LANH'!A242="","",'🔧 XY LANH'!P242)</f>
        <v>250000</v>
      </c>
      <c r="I1286" s="13">
        <f>IF('🔧 XY LANH'!A242="","",'🔧 XY LANH'!Q242)</f>
        <v>0</v>
      </c>
      <c r="J1286" s="1">
        <f>IF('🔧 XY LANH'!A242="","",'🔧 XY LANH'!K242)</f>
        <v>118</v>
      </c>
      <c r="L1286" s="1">
        <f>N(L1285)+IF(AND('🔎 TRA CỨU NHANH'!$C$2&lt;&gt;"",OR(ISNUMBER(SEARCH('🔎 TRA CỨU NHANH'!$C$2,$A1286)),ISNUMBER(SEARCH('🔎 TRA CỨU NHANH'!$C$2,$B1286)))),1,0)</f>
        <v>0</v>
      </c>
      <c r="M1286" s="1" t="str">
        <f t="shared" si="40"/>
        <v/>
      </c>
      <c r="N1286" s="1">
        <f>N(N1285)+IF(AND('💰 BÁO GIÁ'!$C$27&lt;&gt;"",OR(ISNUMBER(SEARCH('💰 BÁO GIÁ'!$C$27,$A1286)),ISNUMBER(SEARCH('💰 BÁO GIÁ'!$C$27,$B1286)))),1,0)</f>
        <v>0</v>
      </c>
      <c r="O1286" s="1" t="str">
        <f t="shared" si="41"/>
        <v/>
      </c>
    </row>
    <row r="1287" customHeight="1" spans="1:15">
      <c r="A1287" s="1" t="str">
        <f>IF('🔧 XY LANH'!A243="","",'🔧 XY LANH'!A243)</f>
        <v>HH00747</v>
      </c>
      <c r="B1287" s="1" t="str">
        <f>IF('🔧 XY LANH'!A243="","",'🔧 XY LANH'!S243)</f>
        <v>Xy lanh Mitsubishi 6D16T (ME041107) có gờ ron - IZUMI</v>
      </c>
      <c r="C1287" s="1" t="str">
        <f>IF('🔧 XY LANH'!A243="","","Xy lanh")</f>
        <v>Xy lanh</v>
      </c>
      <c r="D1287" s="1" t="str">
        <f>IF('🔧 XY LANH'!A243="","",'🔧 XY LANH'!L243)</f>
        <v>Cái</v>
      </c>
      <c r="E1287" s="13">
        <f>IF('🔧 XY LANH'!A243="","",'🔧 XY LANH'!M243)</f>
        <v>0</v>
      </c>
      <c r="F1287" s="13">
        <f>IF('🔧 XY LANH'!A243="","",'🔧 XY LANH'!N243)</f>
        <v>0</v>
      </c>
      <c r="G1287" s="13">
        <f>IF('🔧 XY LANH'!A243="","",'🔧 XY LANH'!O243)</f>
        <v>0</v>
      </c>
      <c r="H1287" s="13">
        <f>IF('🔧 XY LANH'!A243="","",'🔧 XY LANH'!P243)</f>
        <v>0</v>
      </c>
      <c r="I1287" s="13">
        <f>IF('🔧 XY LANH'!A243="","",'🔧 XY LANH'!Q243)</f>
        <v>0</v>
      </c>
      <c r="J1287" s="1">
        <f>IF('🔧 XY LANH'!A243="","",'🔧 XY LANH'!K243)</f>
        <v>118</v>
      </c>
      <c r="L1287" s="1">
        <f>N(L1286)+IF(AND('🔎 TRA CỨU NHANH'!$C$2&lt;&gt;"",OR(ISNUMBER(SEARCH('🔎 TRA CỨU NHANH'!$C$2,$A1287)),ISNUMBER(SEARCH('🔎 TRA CỨU NHANH'!$C$2,$B1287)))),1,0)</f>
        <v>0</v>
      </c>
      <c r="M1287" s="1" t="str">
        <f t="shared" si="40"/>
        <v/>
      </c>
      <c r="N1287" s="1">
        <f>N(N1286)+IF(AND('💰 BÁO GIÁ'!$C$27&lt;&gt;"",OR(ISNUMBER(SEARCH('💰 BÁO GIÁ'!$C$27,$A1287)),ISNUMBER(SEARCH('💰 BÁO GIÁ'!$C$27,$B1287)))),1,0)</f>
        <v>0</v>
      </c>
      <c r="O1287" s="1" t="str">
        <f t="shared" si="41"/>
        <v/>
      </c>
    </row>
    <row r="1288" customHeight="1" spans="1:15">
      <c r="A1288" s="1" t="str">
        <f>IF('🔧 XY LANH'!A244="","",'🔧 XY LANH'!A244)</f>
        <v>HH079769</v>
      </c>
      <c r="B1288" s="1" t="str">
        <f>IF('🔧 XY LANH'!A244="","",'🔧 XY LANH'!S244)</f>
        <v>Xy lanh Mitsu 6D16T  Có gờ ron - IZ IKAZU</v>
      </c>
      <c r="C1288" s="1" t="str">
        <f>IF('🔧 XY LANH'!A244="","","Xy lanh")</f>
        <v>Xy lanh</v>
      </c>
      <c r="D1288" s="1" t="str">
        <f>IF('🔧 XY LANH'!A244="","",'🔧 XY LANH'!L244)</f>
        <v>Cái</v>
      </c>
      <c r="E1288" s="13">
        <f>IF('🔧 XY LANH'!A244="","",'🔧 XY LANH'!M244)</f>
        <v>0</v>
      </c>
      <c r="F1288" s="13">
        <f>IF('🔧 XY LANH'!A244="","",'🔧 XY LANH'!N244)</f>
        <v>1400000</v>
      </c>
      <c r="G1288" s="13">
        <f>IF('🔧 XY LANH'!A244="","",'🔧 XY LANH'!O244)</f>
        <v>1500000</v>
      </c>
      <c r="H1288" s="13">
        <f>IF('🔧 XY LANH'!A244="","",'🔧 XY LANH'!P244)</f>
        <v>1650000</v>
      </c>
      <c r="I1288" s="13">
        <f>IF('🔧 XY LANH'!A244="","",'🔧 XY LANH'!Q244)</f>
        <v>0</v>
      </c>
      <c r="J1288" s="1">
        <f>IF('🔧 XY LANH'!A244="","",'🔧 XY LANH'!K244)</f>
        <v>118</v>
      </c>
      <c r="L1288" s="1">
        <f>N(L1287)+IF(AND('🔎 TRA CỨU NHANH'!$C$2&lt;&gt;"",OR(ISNUMBER(SEARCH('🔎 TRA CỨU NHANH'!$C$2,$A1288)),ISNUMBER(SEARCH('🔎 TRA CỨU NHANH'!$C$2,$B1288)))),1,0)</f>
        <v>0</v>
      </c>
      <c r="M1288" s="1" t="str">
        <f t="shared" si="40"/>
        <v/>
      </c>
      <c r="N1288" s="1">
        <f>N(N1287)+IF(AND('💰 BÁO GIÁ'!$C$27&lt;&gt;"",OR(ISNUMBER(SEARCH('💰 BÁO GIÁ'!$C$27,$A1288)),ISNUMBER(SEARCH('💰 BÁO GIÁ'!$C$27,$B1288)))),1,0)</f>
        <v>0</v>
      </c>
      <c r="O1288" s="1" t="str">
        <f t="shared" si="41"/>
        <v/>
      </c>
    </row>
    <row r="1289" customHeight="1" spans="1:15">
      <c r="A1289" s="1" t="str">
        <f>IF('🔧 XY LANH'!A245="","",'🔧 XY LANH'!A245)</f>
        <v>HH00748</v>
      </c>
      <c r="B1289" s="1" t="str">
        <f>IF('🔧 XY LANH'!A245="","",'🔧 XY LANH'!S245)</f>
        <v>Xy lanh Mitsubishi 6D17T - IZUMI</v>
      </c>
      <c r="C1289" s="1" t="str">
        <f>IF('🔧 XY LANH'!A245="","","Xy lanh")</f>
        <v>Xy lanh</v>
      </c>
      <c r="D1289" s="1" t="str">
        <f>IF('🔧 XY LANH'!A245="","",'🔧 XY LANH'!L245)</f>
        <v>Cái</v>
      </c>
      <c r="E1289" s="13">
        <f>IF('🔧 XY LANH'!A245="","",'🔧 XY LANH'!M245)</f>
        <v>0</v>
      </c>
      <c r="F1289" s="13">
        <f>IF('🔧 XY LANH'!A245="","",'🔧 XY LANH'!N245)</f>
        <v>1200000</v>
      </c>
      <c r="G1289" s="13">
        <f>IF('🔧 XY LANH'!A245="","",'🔧 XY LANH'!O245)</f>
        <v>1300000</v>
      </c>
      <c r="H1289" s="13">
        <f>IF('🔧 XY LANH'!A245="","",'🔧 XY LANH'!P245)</f>
        <v>1400000</v>
      </c>
      <c r="I1289" s="13">
        <f>IF('🔧 XY LANH'!A245="","",'🔧 XY LANH'!Q245)</f>
        <v>0</v>
      </c>
      <c r="J1289" s="1">
        <f>IF('🔧 XY LANH'!A245="","",'🔧 XY LANH'!K245)</f>
        <v>118</v>
      </c>
      <c r="L1289" s="1">
        <f>N(L1288)+IF(AND('🔎 TRA CỨU NHANH'!$C$2&lt;&gt;"",OR(ISNUMBER(SEARCH('🔎 TRA CỨU NHANH'!$C$2,$A1289)),ISNUMBER(SEARCH('🔎 TRA CỨU NHANH'!$C$2,$B1289)))),1,0)</f>
        <v>0</v>
      </c>
      <c r="M1289" s="1" t="str">
        <f t="shared" si="40"/>
        <v/>
      </c>
      <c r="N1289" s="1">
        <f>N(N1288)+IF(AND('💰 BÁO GIÁ'!$C$27&lt;&gt;"",OR(ISNUMBER(SEARCH('💰 BÁO GIÁ'!$C$27,$A1289)),ISNUMBER(SEARCH('💰 BÁO GIÁ'!$C$27,$B1289)))),1,0)</f>
        <v>0</v>
      </c>
      <c r="O1289" s="1" t="str">
        <f t="shared" si="41"/>
        <v/>
      </c>
    </row>
    <row r="1290" customHeight="1" spans="1:15">
      <c r="A1290" s="1" t="str">
        <f>IF('🔧 XY LANH'!A246="","",'🔧 XY LANH'!A246)</f>
        <v>HH076487</v>
      </c>
      <c r="B1290" s="1" t="str">
        <f>IF('🔧 XY LANH'!A246="","",'🔧 XY LANH'!S246)</f>
        <v>Xy lanh 6D20 / ME051153 - IZUMI</v>
      </c>
      <c r="C1290" s="1" t="str">
        <f>IF('🔧 XY LANH'!A246="","","Xy lanh")</f>
        <v>Xy lanh</v>
      </c>
      <c r="D1290" s="1" t="str">
        <f>IF('🔧 XY LANH'!A246="","",'🔧 XY LANH'!L246)</f>
        <v>Cái</v>
      </c>
      <c r="E1290" s="13">
        <f>IF('🔧 XY LANH'!A246="","",'🔧 XY LANH'!M246)</f>
        <v>0</v>
      </c>
      <c r="F1290" s="13">
        <f>IF('🔧 XY LANH'!A246="","",'🔧 XY LANH'!N246)</f>
        <v>2350000</v>
      </c>
      <c r="G1290" s="13">
        <f>IF('🔧 XY LANH'!A246="","",'🔧 XY LANH'!O246)</f>
        <v>2470000</v>
      </c>
      <c r="H1290" s="13">
        <f>IF('🔧 XY LANH'!A246="","",'🔧 XY LANH'!P246)</f>
        <v>2600000</v>
      </c>
      <c r="I1290" s="13">
        <f>IF('🔧 XY LANH'!A246="","",'🔧 XY LANH'!Q246)</f>
        <v>0</v>
      </c>
      <c r="J1290" s="1">
        <f>IF('🔧 XY LANH'!A246="","",'🔧 XY LANH'!K246)</f>
        <v>125</v>
      </c>
      <c r="L1290" s="1">
        <f>N(L1289)+IF(AND('🔎 TRA CỨU NHANH'!$C$2&lt;&gt;"",OR(ISNUMBER(SEARCH('🔎 TRA CỨU NHANH'!$C$2,$A1290)),ISNUMBER(SEARCH('🔎 TRA CỨU NHANH'!$C$2,$B1290)))),1,0)</f>
        <v>0</v>
      </c>
      <c r="M1290" s="1" t="str">
        <f t="shared" si="40"/>
        <v/>
      </c>
      <c r="N1290" s="1">
        <f>N(N1289)+IF(AND('💰 BÁO GIÁ'!$C$27&lt;&gt;"",OR(ISNUMBER(SEARCH('💰 BÁO GIÁ'!$C$27,$A1290)),ISNUMBER(SEARCH('💰 BÁO GIÁ'!$C$27,$B1290)))),1,0)</f>
        <v>0</v>
      </c>
      <c r="O1290" s="1" t="str">
        <f t="shared" si="41"/>
        <v/>
      </c>
    </row>
    <row r="1291" customHeight="1" spans="1:15">
      <c r="A1291" s="1" t="str">
        <f>IF('🔧 XY LANH'!A247="","",'🔧 XY LANH'!A247)</f>
        <v>HH083101</v>
      </c>
      <c r="B1291" s="1" t="str">
        <f>IF('🔧 XY LANH'!A247="","",'🔧 XY LANH'!S247)</f>
        <v>Xy lanh MITSU 130/ 6D22T/6D22/6D24/ ME051633 ZYNP - NSP</v>
      </c>
      <c r="C1291" s="1" t="str">
        <f>IF('🔧 XY LANH'!A247="","","Xy lanh")</f>
        <v>Xy lanh</v>
      </c>
      <c r="D1291" s="1" t="str">
        <f>IF('🔧 XY LANH'!A247="","",'🔧 XY LANH'!L247)</f>
        <v>Cái</v>
      </c>
      <c r="E1291" s="13">
        <f>IF('🔧 XY LANH'!A247="","",'🔧 XY LANH'!M247)</f>
        <v>0</v>
      </c>
      <c r="F1291" s="13">
        <f>IF('🔧 XY LANH'!A247="","",'🔧 XY LANH'!N247)</f>
        <v>3300000</v>
      </c>
      <c r="G1291" s="13">
        <f>IF('🔧 XY LANH'!A247="","",'🔧 XY LANH'!O247)</f>
        <v>3600000</v>
      </c>
      <c r="H1291" s="13">
        <f>IF('🔧 XY LANH'!A247="","",'🔧 XY LANH'!P247)</f>
        <v>3900000</v>
      </c>
      <c r="I1291" s="13">
        <f>IF('🔧 XY LANH'!A247="","",'🔧 XY LANH'!Q247)</f>
        <v>0</v>
      </c>
      <c r="J1291" s="1">
        <f>IF('🔧 XY LANH'!A247="","",'🔧 XY LANH'!K247)</f>
        <v>130</v>
      </c>
      <c r="L1291" s="1">
        <f>N(L1290)+IF(AND('🔎 TRA CỨU NHANH'!$C$2&lt;&gt;"",OR(ISNUMBER(SEARCH('🔎 TRA CỨU NHANH'!$C$2,$A1291)),ISNUMBER(SEARCH('🔎 TRA CỨU NHANH'!$C$2,$B1291)))),1,0)</f>
        <v>0</v>
      </c>
      <c r="M1291" s="1" t="str">
        <f t="shared" si="40"/>
        <v/>
      </c>
      <c r="N1291" s="1">
        <f>N(N1290)+IF(AND('💰 BÁO GIÁ'!$C$27&lt;&gt;"",OR(ISNUMBER(SEARCH('💰 BÁO GIÁ'!$C$27,$A1291)),ISNUMBER(SEARCH('💰 BÁO GIÁ'!$C$27,$B1291)))),1,0)</f>
        <v>0</v>
      </c>
      <c r="O1291" s="1" t="str">
        <f t="shared" si="41"/>
        <v/>
      </c>
    </row>
    <row r="1292" customHeight="1" spans="1:15">
      <c r="A1292" s="1" t="str">
        <f>IF('🔧 XY LANH'!A248="","",'🔧 XY LANH'!A248)</f>
        <v>HH077303</v>
      </c>
      <c r="B1292" s="1" t="str">
        <f>IF('🔧 XY LANH'!A248="","",'🔧 XY LANH'!S248)</f>
        <v>(HẾT HÀNG) Xy lanh 6D22/6D24 (ME051217) - IZUMI hàng xuất NHẬT</v>
      </c>
      <c r="C1292" s="1" t="str">
        <f>IF('🔧 XY LANH'!A248="","","Xy lanh")</f>
        <v>Xy lanh</v>
      </c>
      <c r="D1292" s="1" t="str">
        <f>IF('🔧 XY LANH'!A248="","",'🔧 XY LANH'!L248)</f>
        <v>Cái</v>
      </c>
      <c r="E1292" s="13">
        <f>IF('🔧 XY LANH'!A248="","",'🔧 XY LANH'!M248)</f>
        <v>0</v>
      </c>
      <c r="F1292" s="13">
        <f>IF('🔧 XY LANH'!A248="","",'🔧 XY LANH'!N248)</f>
        <v>0</v>
      </c>
      <c r="G1292" s="13">
        <f>IF('🔧 XY LANH'!A248="","",'🔧 XY LANH'!O248)</f>
        <v>0</v>
      </c>
      <c r="H1292" s="13">
        <f>IF('🔧 XY LANH'!A248="","",'🔧 XY LANH'!P248)</f>
        <v>0</v>
      </c>
      <c r="I1292" s="13">
        <f>IF('🔧 XY LANH'!A248="","",'🔧 XY LANH'!Q248)</f>
        <v>0</v>
      </c>
      <c r="J1292" s="1">
        <f>IF('🔧 XY LANH'!A248="","",'🔧 XY LANH'!K248)</f>
        <v>130</v>
      </c>
      <c r="L1292" s="1">
        <f>N(L1291)+IF(AND('🔎 TRA CỨU NHANH'!$C$2&lt;&gt;"",OR(ISNUMBER(SEARCH('🔎 TRA CỨU NHANH'!$C$2,$A1292)),ISNUMBER(SEARCH('🔎 TRA CỨU NHANH'!$C$2,$B1292)))),1,0)</f>
        <v>0</v>
      </c>
      <c r="M1292" s="1" t="str">
        <f t="shared" si="40"/>
        <v/>
      </c>
      <c r="N1292" s="1">
        <f>N(N1291)+IF(AND('💰 BÁO GIÁ'!$C$27&lt;&gt;"",OR(ISNUMBER(SEARCH('💰 BÁO GIÁ'!$C$27,$A1292)),ISNUMBER(SEARCH('💰 BÁO GIÁ'!$C$27,$B1292)))),1,0)</f>
        <v>0</v>
      </c>
      <c r="O1292" s="1" t="str">
        <f t="shared" si="41"/>
        <v/>
      </c>
    </row>
    <row r="1293" customHeight="1" spans="1:15">
      <c r="A1293" s="1" t="str">
        <f>IF('🔧 XY LANH'!A249="","",'🔧 XY LANH'!A249)</f>
        <v>HH080196</v>
      </c>
      <c r="B1293" s="1" t="str">
        <f>IF('🔧 XY LANH'!A249="","",'🔧 XY LANH'!S249)</f>
        <v>Xy lanh Mitsu 6D22 / ME051217 / 6D24 - IZ IKAZU</v>
      </c>
      <c r="C1293" s="1" t="str">
        <f>IF('🔧 XY LANH'!A249="","","Xy lanh")</f>
        <v>Xy lanh</v>
      </c>
      <c r="D1293" s="1" t="str">
        <f>IF('🔧 XY LANH'!A249="","",'🔧 XY LANH'!L249)</f>
        <v>Cái</v>
      </c>
      <c r="E1293" s="13">
        <f>IF('🔧 XY LANH'!A249="","",'🔧 XY LANH'!M249)</f>
        <v>0</v>
      </c>
      <c r="F1293" s="13">
        <f>IF('🔧 XY LANH'!A249="","",'🔧 XY LANH'!N249)</f>
        <v>2600000</v>
      </c>
      <c r="G1293" s="13">
        <f>IF('🔧 XY LANH'!A249="","",'🔧 XY LANH'!O249)</f>
        <v>2800000</v>
      </c>
      <c r="H1293" s="13">
        <f>IF('🔧 XY LANH'!A249="","",'🔧 XY LANH'!P249)</f>
        <v>3000000</v>
      </c>
      <c r="I1293" s="13">
        <f>IF('🔧 XY LANH'!A249="","",'🔧 XY LANH'!Q249)</f>
        <v>0</v>
      </c>
      <c r="J1293" s="1">
        <f>IF('🔧 XY LANH'!A249="","",'🔧 XY LANH'!K249)</f>
        <v>130</v>
      </c>
      <c r="L1293" s="1">
        <f>N(L1292)+IF(AND('🔎 TRA CỨU NHANH'!$C$2&lt;&gt;"",OR(ISNUMBER(SEARCH('🔎 TRA CỨU NHANH'!$C$2,$A1293)),ISNUMBER(SEARCH('🔎 TRA CỨU NHANH'!$C$2,$B1293)))),1,0)</f>
        <v>0</v>
      </c>
      <c r="M1293" s="1" t="str">
        <f t="shared" si="40"/>
        <v/>
      </c>
      <c r="N1293" s="1">
        <f>N(N1292)+IF(AND('💰 BÁO GIÁ'!$C$27&lt;&gt;"",OR(ISNUMBER(SEARCH('💰 BÁO GIÁ'!$C$27,$A1293)),ISNUMBER(SEARCH('💰 BÁO GIÁ'!$C$27,$B1293)))),1,0)</f>
        <v>0</v>
      </c>
      <c r="O1293" s="1" t="str">
        <f t="shared" si="41"/>
        <v/>
      </c>
    </row>
    <row r="1294" customHeight="1" spans="1:15">
      <c r="A1294" s="1" t="str">
        <f>IF('🔧 XY LANH'!A250="","",'🔧 XY LANH'!A250)</f>
        <v>HH072684</v>
      </c>
      <c r="B1294" s="1" t="str">
        <f>IF('🔧 XY LANH'!A250="","",'🔧 XY LANH'!S250)</f>
        <v>Xy lanh 6D22T/6D22/6D24 (N-ME051217) - NSP</v>
      </c>
      <c r="C1294" s="1" t="str">
        <f>IF('🔧 XY LANH'!A250="","","Xy lanh")</f>
        <v>Xy lanh</v>
      </c>
      <c r="D1294" s="1" t="str">
        <f>IF('🔧 XY LANH'!A250="","",'🔧 XY LANH'!L250)</f>
        <v>Cái</v>
      </c>
      <c r="E1294" s="13">
        <f>IF('🔧 XY LANH'!A250="","",'🔧 XY LANH'!M250)</f>
        <v>0</v>
      </c>
      <c r="F1294" s="13">
        <f>IF('🔧 XY LANH'!A250="","",'🔧 XY LANH'!N250)</f>
        <v>0</v>
      </c>
      <c r="G1294" s="13">
        <f>IF('🔧 XY LANH'!A250="","",'🔧 XY LANH'!O250)</f>
        <v>0</v>
      </c>
      <c r="H1294" s="13">
        <f>IF('🔧 XY LANH'!A250="","",'🔧 XY LANH'!P250)</f>
        <v>0</v>
      </c>
      <c r="I1294" s="13">
        <f>IF('🔧 XY LANH'!A250="","",'🔧 XY LANH'!Q250)</f>
        <v>0</v>
      </c>
      <c r="J1294" s="1">
        <f>IF('🔧 XY LANH'!A250="","",'🔧 XY LANH'!K250)</f>
        <v>130</v>
      </c>
      <c r="L1294" s="1">
        <f>N(L1293)+IF(AND('🔎 TRA CỨU NHANH'!$C$2&lt;&gt;"",OR(ISNUMBER(SEARCH('🔎 TRA CỨU NHANH'!$C$2,$A1294)),ISNUMBER(SEARCH('🔎 TRA CỨU NHANH'!$C$2,$B1294)))),1,0)</f>
        <v>0</v>
      </c>
      <c r="M1294" s="1" t="str">
        <f t="shared" si="40"/>
        <v/>
      </c>
      <c r="N1294" s="1">
        <f>N(N1293)+IF(AND('💰 BÁO GIÁ'!$C$27&lt;&gt;"",OR(ISNUMBER(SEARCH('💰 BÁO GIÁ'!$C$27,$A1294)),ISNUMBER(SEARCH('💰 BÁO GIÁ'!$C$27,$B1294)))),1,0)</f>
        <v>0</v>
      </c>
      <c r="O1294" s="1" t="str">
        <f t="shared" si="41"/>
        <v/>
      </c>
    </row>
    <row r="1295" customHeight="1" spans="1:15">
      <c r="A1295" s="1" t="str">
        <f>IF('🔧 XY LANH'!A251="","",'🔧 XY LANH'!A251)</f>
        <v>HH071005</v>
      </c>
      <c r="B1295" s="1" t="str">
        <f>IF('🔧 XY LANH'!A251="","",'🔧 XY LANH'!S251)</f>
        <v>Xy lanh 6D40/ ME120028 - IZUMI</v>
      </c>
      <c r="C1295" s="1" t="str">
        <f>IF('🔧 XY LANH'!A251="","","Xy lanh")</f>
        <v>Xy lanh</v>
      </c>
      <c r="D1295" s="1" t="str">
        <f>IF('🔧 XY LANH'!A251="","",'🔧 XY LANH'!L251)</f>
        <v>Cái</v>
      </c>
      <c r="E1295" s="13">
        <f>IF('🔧 XY LANH'!A251="","",'🔧 XY LANH'!M251)</f>
        <v>0</v>
      </c>
      <c r="F1295" s="13">
        <f>IF('🔧 XY LANH'!A251="","",'🔧 XY LANH'!N251)</f>
        <v>2130000</v>
      </c>
      <c r="G1295" s="13">
        <f>IF('🔧 XY LANH'!A251="","",'🔧 XY LANH'!O251)</f>
        <v>2250000</v>
      </c>
      <c r="H1295" s="13">
        <f>IF('🔧 XY LANH'!A251="","",'🔧 XY LANH'!P251)</f>
        <v>2400000</v>
      </c>
      <c r="I1295" s="13">
        <f>IF('🔧 XY LANH'!A251="","",'🔧 XY LANH'!Q251)</f>
        <v>0</v>
      </c>
      <c r="J1295" s="1">
        <f>IF('🔧 XY LANH'!A251="","",'🔧 XY LANH'!K251)</f>
        <v>135</v>
      </c>
      <c r="L1295" s="1">
        <f>N(L1294)+IF(AND('🔎 TRA CỨU NHANH'!$C$2&lt;&gt;"",OR(ISNUMBER(SEARCH('🔎 TRA CỨU NHANH'!$C$2,$A1295)),ISNUMBER(SEARCH('🔎 TRA CỨU NHANH'!$C$2,$B1295)))),1,0)</f>
        <v>0</v>
      </c>
      <c r="M1295" s="1" t="str">
        <f t="shared" si="40"/>
        <v/>
      </c>
      <c r="N1295" s="1">
        <f>N(N1294)+IF(AND('💰 BÁO GIÁ'!$C$27&lt;&gt;"",OR(ISNUMBER(SEARCH('💰 BÁO GIÁ'!$C$27,$A1295)),ISNUMBER(SEARCH('💰 BÁO GIÁ'!$C$27,$B1295)))),1,0)</f>
        <v>0</v>
      </c>
      <c r="O1295" s="1" t="str">
        <f t="shared" si="41"/>
        <v/>
      </c>
    </row>
    <row r="1296" customHeight="1" spans="1:15">
      <c r="A1296" s="1" t="str">
        <f>IF('🔧 XY LANH'!A252="","",'🔧 XY LANH'!A252)</f>
        <v>HH080209</v>
      </c>
      <c r="B1296" s="1" t="str">
        <f>IF('🔧 XY LANH'!A252="","",'🔧 XY LANH'!S252)</f>
        <v>Xy lanh MITSU - HYUNDAI 8DC9 trắng F/F - IZ IKAZU</v>
      </c>
      <c r="C1296" s="1" t="str">
        <f>IF('🔧 XY LANH'!A252="","","Xy lanh")</f>
        <v>Xy lanh</v>
      </c>
      <c r="D1296" s="1" t="str">
        <f>IF('🔧 XY LANH'!A252="","",'🔧 XY LANH'!L252)</f>
        <v>Cái</v>
      </c>
      <c r="E1296" s="1">
        <f>IF('🔧 XY LANH'!A252="","",'🔧 XY LANH'!M252)</f>
        <v>0</v>
      </c>
      <c r="F1296" s="1">
        <f>IF('🔧 XY LANH'!A252="","",'🔧 XY LANH'!N252)</f>
        <v>3400000</v>
      </c>
      <c r="G1296" s="1">
        <f>IF('🔧 XY LANH'!A252="","",'🔧 XY LANH'!O252)</f>
        <v>3700000</v>
      </c>
      <c r="H1296" s="1">
        <f>IF('🔧 XY LANH'!A252="","",'🔧 XY LANH'!P252)</f>
        <v>4000000</v>
      </c>
      <c r="I1296" s="1">
        <f>IF('🔧 XY LANH'!A252="","",'🔧 XY LANH'!Q252)</f>
        <v>0</v>
      </c>
      <c r="J1296" s="1">
        <f>IF('🔧 XY LANH'!A252="","",'🔧 XY LANH'!K252)</f>
        <v>135</v>
      </c>
      <c r="L1296" s="1">
        <f>N(L1295)+IF(AND('🔎 TRA CỨU NHANH'!$C$2&lt;&gt;"",OR(ISNUMBER(SEARCH('🔎 TRA CỨU NHANH'!$C$2,$A1296)),ISNUMBER(SEARCH('🔎 TRA CỨU NHANH'!$C$2,$B1296)))),1,0)</f>
        <v>0</v>
      </c>
      <c r="M1296" s="1" t="str">
        <f t="shared" si="40"/>
        <v/>
      </c>
      <c r="N1296" s="1">
        <f>N(N1295)+IF(AND('💰 BÁO GIÁ'!$C$27&lt;&gt;"",OR(ISNUMBER(SEARCH('💰 BÁO GIÁ'!$C$27,$A1296)),ISNUMBER(SEARCH('💰 BÁO GIÁ'!$C$27,$B1296)))),1,0)</f>
        <v>0</v>
      </c>
      <c r="O1296" s="1" t="str">
        <f t="shared" si="41"/>
        <v/>
      </c>
    </row>
    <row r="1297" customHeight="1" spans="1:15">
      <c r="A1297" s="1" t="str">
        <f>IF('🔧 XY LANH'!A253="","",'🔧 XY LANH'!A253)</f>
        <v>HH083517</v>
      </c>
      <c r="B1297" s="1" t="str">
        <f>IF('🔧 XY LANH'!A253="","",'🔧 XY LANH'!S253)</f>
        <v>Xy lanh Mitsu S6B (36207-12100, BLACK) phi 135 thun ở THẤP - IZ IKAZU</v>
      </c>
      <c r="C1297" s="1" t="str">
        <f>IF('🔧 XY LANH'!A253="","","Xy lanh")</f>
        <v>Xy lanh</v>
      </c>
      <c r="D1297" s="1" t="str">
        <f>IF('🔧 XY LANH'!A253="","",'🔧 XY LANH'!L253)</f>
        <v>Cái</v>
      </c>
      <c r="E1297" s="13">
        <f>IF('🔧 XY LANH'!A253="","",'🔧 XY LANH'!M253)</f>
        <v>0</v>
      </c>
      <c r="F1297" s="13">
        <f>IF('🔧 XY LANH'!A253="","",'🔧 XY LANH'!N253)</f>
        <v>530000</v>
      </c>
      <c r="G1297" s="13">
        <f>IF('🔧 XY LANH'!A253="","",'🔧 XY LANH'!O253)</f>
        <v>560000</v>
      </c>
      <c r="H1297" s="13">
        <f>IF('🔧 XY LANH'!A253="","",'🔧 XY LANH'!P253)</f>
        <v>600000</v>
      </c>
      <c r="I1297" s="13">
        <f>IF('🔧 XY LANH'!A253="","",'🔧 XY LANH'!Q253)</f>
        <v>0</v>
      </c>
      <c r="J1297" s="1">
        <f>IF('🔧 XY LANH'!A253="","",'🔧 XY LANH'!K253)</f>
        <v>135</v>
      </c>
      <c r="L1297" s="1">
        <f>N(L1296)+IF(AND('🔎 TRA CỨU NHANH'!$C$2&lt;&gt;"",OR(ISNUMBER(SEARCH('🔎 TRA CỨU NHANH'!$C$2,$A1297)),ISNUMBER(SEARCH('🔎 TRA CỨU NHANH'!$C$2,$B1297)))),1,0)</f>
        <v>0</v>
      </c>
      <c r="M1297" s="1" t="str">
        <f t="shared" si="40"/>
        <v/>
      </c>
      <c r="N1297" s="1">
        <f>N(N1296)+IF(AND('💰 BÁO GIÁ'!$C$27&lt;&gt;"",OR(ISNUMBER(SEARCH('💰 BÁO GIÁ'!$C$27,$A1297)),ISNUMBER(SEARCH('💰 BÁO GIÁ'!$C$27,$B1297)))),1,0)</f>
        <v>0</v>
      </c>
      <c r="O1297" s="1" t="str">
        <f t="shared" si="41"/>
        <v/>
      </c>
    </row>
    <row r="1298" customHeight="1" spans="1:15">
      <c r="A1298" s="1" t="str">
        <f>IF('🔧 XY LANH'!A254="","",'🔧 XY LANH'!A254)</f>
        <v>HH071852</v>
      </c>
      <c r="B1298" s="1" t="str">
        <f>IF('🔧 XY LANH'!A254="","",'🔧 XY LANH'!S254)</f>
        <v>Xy lanh Mitsu S6B2 (36207-12100, BLACK) dk 135, thun GIỮA (3 rãnh thun bằng nhau)- IZ IKAZU</v>
      </c>
      <c r="C1298" s="1" t="str">
        <f>IF('🔧 XY LANH'!A254="","","Xy lanh")</f>
        <v>Xy lanh</v>
      </c>
      <c r="D1298" s="1" t="str">
        <f>IF('🔧 XY LANH'!A254="","",'🔧 XY LANH'!L254)</f>
        <v>Cái</v>
      </c>
      <c r="E1298" s="13">
        <f>IF('🔧 XY LANH'!A254="","",'🔧 XY LANH'!M254)</f>
        <v>0</v>
      </c>
      <c r="F1298" s="13">
        <f>IF('🔧 XY LANH'!A254="","",'🔧 XY LANH'!N254)</f>
        <v>510000</v>
      </c>
      <c r="G1298" s="13">
        <f>IF('🔧 XY LANH'!A254="","",'🔧 XY LANH'!O254)</f>
        <v>530000</v>
      </c>
      <c r="H1298" s="13">
        <f>IF('🔧 XY LANH'!A254="","",'🔧 XY LANH'!P254)</f>
        <v>560000</v>
      </c>
      <c r="I1298" s="13">
        <f>IF('🔧 XY LANH'!A254="","",'🔧 XY LANH'!Q254)</f>
        <v>0</v>
      </c>
      <c r="J1298" s="1">
        <f>IF('🔧 XY LANH'!A254="","",'🔧 XY LANH'!K254)</f>
        <v>135</v>
      </c>
      <c r="L1298" s="1">
        <f>N(L1297)+IF(AND('🔎 TRA CỨU NHANH'!$C$2&lt;&gt;"",OR(ISNUMBER(SEARCH('🔎 TRA CỨU NHANH'!$C$2,$A1298)),ISNUMBER(SEARCH('🔎 TRA CỨU NHANH'!$C$2,$B1298)))),1,0)</f>
        <v>0</v>
      </c>
      <c r="M1298" s="1" t="str">
        <f t="shared" si="40"/>
        <v/>
      </c>
      <c r="N1298" s="1">
        <f>N(N1297)+IF(AND('💰 BÁO GIÁ'!$C$27&lt;&gt;"",OR(ISNUMBER(SEARCH('💰 BÁO GIÁ'!$C$27,$A1298)),ISNUMBER(SEARCH('💰 BÁO GIÁ'!$C$27,$B1298)))),1,0)</f>
        <v>0</v>
      </c>
      <c r="O1298" s="1" t="str">
        <f t="shared" si="41"/>
        <v/>
      </c>
    </row>
    <row r="1299" customHeight="1" spans="1:15">
      <c r="A1299" s="1" t="str">
        <f>IF('🔧 XY LANH'!A255="","",'🔧 XY LANH'!A255)</f>
        <v>HH073712</v>
      </c>
      <c r="B1299" s="1" t="str">
        <f>IF('🔧 XY LANH'!A255="","",'🔧 XY LANH'!S255)</f>
        <v>Xy lanh Mitsu S6B3 (34A07-00200, BLACK) dk 135, thun GIỮA (rãnh thun đầu lớn) - IZ IKAZU</v>
      </c>
      <c r="C1299" s="1" t="str">
        <f>IF('🔧 XY LANH'!A255="","","Xy lanh")</f>
        <v>Xy lanh</v>
      </c>
      <c r="D1299" s="1" t="str">
        <f>IF('🔧 XY LANH'!A255="","",'🔧 XY LANH'!L255)</f>
        <v>Cái</v>
      </c>
      <c r="E1299" s="13">
        <f>IF('🔧 XY LANH'!A255="","",'🔧 XY LANH'!M255)</f>
        <v>0</v>
      </c>
      <c r="F1299" s="13">
        <f>IF('🔧 XY LANH'!A255="","",'🔧 XY LANH'!N255)</f>
        <v>530000</v>
      </c>
      <c r="G1299" s="13">
        <f>IF('🔧 XY LANH'!A255="","",'🔧 XY LANH'!O255)</f>
        <v>560000</v>
      </c>
      <c r="H1299" s="13">
        <f>IF('🔧 XY LANH'!A255="","",'🔧 XY LANH'!P255)</f>
        <v>600000</v>
      </c>
      <c r="I1299" s="13">
        <f>IF('🔧 XY LANH'!A255="","",'🔧 XY LANH'!Q255)</f>
        <v>0</v>
      </c>
      <c r="J1299" s="1">
        <f>IF('🔧 XY LANH'!A255="","",'🔧 XY LANH'!K255)</f>
        <v>135</v>
      </c>
      <c r="L1299" s="1">
        <f>N(L1298)+IF(AND('🔎 TRA CỨU NHANH'!$C$2&lt;&gt;"",OR(ISNUMBER(SEARCH('🔎 TRA CỨU NHANH'!$C$2,$A1299)),ISNUMBER(SEARCH('🔎 TRA CỨU NHANH'!$C$2,$B1299)))),1,0)</f>
        <v>0</v>
      </c>
      <c r="M1299" s="1" t="str">
        <f t="shared" si="40"/>
        <v/>
      </c>
      <c r="N1299" s="1">
        <f>N(N1298)+IF(AND('💰 BÁO GIÁ'!$C$27&lt;&gt;"",OR(ISNUMBER(SEARCH('💰 BÁO GIÁ'!$C$27,$A1299)),ISNUMBER(SEARCH('💰 BÁO GIÁ'!$C$27,$B1299)))),1,0)</f>
        <v>0</v>
      </c>
      <c r="O1299" s="1" t="str">
        <f t="shared" si="41"/>
        <v/>
      </c>
    </row>
    <row r="1300" customHeight="1" spans="1:15">
      <c r="A1300" s="1" t="str">
        <f>IF('🔧 XY LANH'!A256="","",'🔧 XY LANH'!A256)</f>
        <v>HH071006</v>
      </c>
      <c r="B1300" s="1" t="str">
        <f>IF('🔧 XY LANH'!A256="","",'🔧 XY LANH'!S256)</f>
        <v>Xy lanh 8DC10 - IZUMI</v>
      </c>
      <c r="C1300" s="1" t="str">
        <f>IF('🔧 XY LANH'!A256="","","Xy lanh")</f>
        <v>Xy lanh</v>
      </c>
      <c r="D1300" s="1" t="str">
        <f>IF('🔧 XY LANH'!A256="","",'🔧 XY LANH'!L256)</f>
        <v>Cái</v>
      </c>
      <c r="E1300" s="13">
        <f>IF('🔧 XY LANH'!A256="","",'🔧 XY LANH'!M256)</f>
        <v>0</v>
      </c>
      <c r="F1300" s="13">
        <f>IF('🔧 XY LANH'!A256="","",'🔧 XY LANH'!N256)</f>
        <v>3200000</v>
      </c>
      <c r="G1300" s="13">
        <f>IF('🔧 XY LANH'!A256="","",'🔧 XY LANH'!O256)</f>
        <v>3400000</v>
      </c>
      <c r="H1300" s="13">
        <f>IF('🔧 XY LANH'!A256="","",'🔧 XY LANH'!P256)</f>
        <v>3600000</v>
      </c>
      <c r="I1300" s="13">
        <f>IF('🔧 XY LANH'!A256="","",'🔧 XY LANH'!Q256)</f>
        <v>0</v>
      </c>
      <c r="J1300" s="1">
        <f>IF('🔧 XY LANH'!A256="","",'🔧 XY LANH'!K256)</f>
        <v>138</v>
      </c>
      <c r="L1300" s="1">
        <f>N(L1299)+IF(AND('🔎 TRA CỨU NHANH'!$C$2&lt;&gt;"",OR(ISNUMBER(SEARCH('🔎 TRA CỨU NHANH'!$C$2,$A1300)),ISNUMBER(SEARCH('🔎 TRA CỨU NHANH'!$C$2,$B1300)))),1,0)</f>
        <v>0</v>
      </c>
      <c r="M1300" s="1" t="str">
        <f t="shared" si="40"/>
        <v/>
      </c>
      <c r="N1300" s="1">
        <f>N(N1299)+IF(AND('💰 BÁO GIÁ'!$C$27&lt;&gt;"",OR(ISNUMBER(SEARCH('💰 BÁO GIÁ'!$C$27,$A1300)),ISNUMBER(SEARCH('💰 BÁO GIÁ'!$C$27,$B1300)))),1,0)</f>
        <v>0</v>
      </c>
      <c r="O1300" s="1" t="str">
        <f t="shared" si="41"/>
        <v/>
      </c>
    </row>
    <row r="1301" customHeight="1" spans="1:15">
      <c r="A1301" s="1" t="str">
        <f>IF('🔧 XY LANH'!A257="","",'🔧 XY LANH'!A257)</f>
        <v>HH080355</v>
      </c>
      <c r="B1301" s="1" t="str">
        <f>IF('🔧 XY LANH'!A257="","",'🔧 XY LANH'!S257)</f>
        <v>Xy lanh Komatsu S6D140/ 6211-21-2210 (6D140) - IZ IKAZU</v>
      </c>
      <c r="C1301" s="1" t="str">
        <f>IF('🔧 XY LANH'!A257="","","Xy lanh")</f>
        <v>Xy lanh</v>
      </c>
      <c r="D1301" s="1" t="str">
        <f>IF('🔧 XY LANH'!A257="","",'🔧 XY LANH'!L257)</f>
        <v>Cái</v>
      </c>
      <c r="E1301" s="13">
        <f>IF('🔧 XY LANH'!A257="","",'🔧 XY LANH'!M257)</f>
        <v>0</v>
      </c>
      <c r="F1301" s="13">
        <f>IF('🔧 XY LANH'!A257="","",'🔧 XY LANH'!N257)</f>
        <v>2900000</v>
      </c>
      <c r="G1301" s="13">
        <f>IF('🔧 XY LANH'!A257="","",'🔧 XY LANH'!O257)</f>
        <v>3050000</v>
      </c>
      <c r="H1301" s="13">
        <f>IF('🔧 XY LANH'!A257="","",'🔧 XY LANH'!P257)</f>
        <v>3250000</v>
      </c>
      <c r="I1301" s="13">
        <f>IF('🔧 XY LANH'!A257="","",'🔧 XY LANH'!Q257)</f>
        <v>0</v>
      </c>
      <c r="J1301" s="1">
        <f>IF('🔧 XY LANH'!A257="","",'🔧 XY LANH'!K257)</f>
        <v>140</v>
      </c>
      <c r="L1301" s="1">
        <f>N(L1300)+IF(AND('🔎 TRA CỨU NHANH'!$C$2&lt;&gt;"",OR(ISNUMBER(SEARCH('🔎 TRA CỨU NHANH'!$C$2,$A1301)),ISNUMBER(SEARCH('🔎 TRA CỨU NHANH'!$C$2,$B1301)))),1,0)</f>
        <v>0</v>
      </c>
      <c r="M1301" s="1" t="str">
        <f t="shared" si="40"/>
        <v/>
      </c>
      <c r="N1301" s="1">
        <f>N(N1300)+IF(AND('💰 BÁO GIÁ'!$C$27&lt;&gt;"",OR(ISNUMBER(SEARCH('💰 BÁO GIÁ'!$C$27,$A1301)),ISNUMBER(SEARCH('💰 BÁO GIÁ'!$C$27,$B1301)))),1,0)</f>
        <v>0</v>
      </c>
      <c r="O1301" s="1" t="str">
        <f t="shared" si="41"/>
        <v/>
      </c>
    </row>
    <row r="1302" customHeight="1" spans="1:15">
      <c r="A1302" s="1" t="str">
        <f>IF('🔧 XY LANH'!A258="","",'🔧 XY LANH'!A258)</f>
        <v>HH071877</v>
      </c>
      <c r="B1302" s="1" t="str">
        <f>IF('🔧 XY LANH'!A258="","",'🔧 XY LANH'!S258)</f>
        <v>Xy lanh S6D140/ 6D140 - NSP</v>
      </c>
      <c r="C1302" s="1" t="str">
        <f>IF('🔧 XY LANH'!A258="","","Xy lanh")</f>
        <v>Xy lanh</v>
      </c>
      <c r="D1302" s="1" t="str">
        <f>IF('🔧 XY LANH'!A258="","",'🔧 XY LANH'!L258)</f>
        <v>Cái</v>
      </c>
      <c r="E1302" s="13">
        <f>IF('🔧 XY LANH'!A258="","",'🔧 XY LANH'!M258)</f>
        <v>0</v>
      </c>
      <c r="F1302" s="13">
        <f>IF('🔧 XY LANH'!A258="","",'🔧 XY LANH'!N258)</f>
        <v>0</v>
      </c>
      <c r="G1302" s="13">
        <f>IF('🔧 XY LANH'!A258="","",'🔧 XY LANH'!O258)</f>
        <v>7400000</v>
      </c>
      <c r="H1302" s="13">
        <f>IF('🔧 XY LANH'!A258="","",'🔧 XY LANH'!P258)</f>
        <v>7800000</v>
      </c>
      <c r="I1302" s="13">
        <f>IF('🔧 XY LANH'!A258="","",'🔧 XY LANH'!Q258)</f>
        <v>0</v>
      </c>
      <c r="J1302" s="1">
        <f>IF('🔧 XY LANH'!A258="","",'🔧 XY LANH'!K258)</f>
        <v>140</v>
      </c>
      <c r="L1302" s="1">
        <f>N(L1301)+IF(AND('🔎 TRA CỨU NHANH'!$C$2&lt;&gt;"",OR(ISNUMBER(SEARCH('🔎 TRA CỨU NHANH'!$C$2,$A1302)),ISNUMBER(SEARCH('🔎 TRA CỨU NHANH'!$C$2,$B1302)))),1,0)</f>
        <v>0</v>
      </c>
      <c r="M1302" s="1" t="str">
        <f t="shared" si="40"/>
        <v/>
      </c>
      <c r="N1302" s="1">
        <f>N(N1301)+IF(AND('💰 BÁO GIÁ'!$C$27&lt;&gt;"",OR(ISNUMBER(SEARCH('💰 BÁO GIÁ'!$C$27,$A1302)),ISNUMBER(SEARCH('💰 BÁO GIÁ'!$C$27,$B1302)))),1,0)</f>
        <v>0</v>
      </c>
      <c r="O1302" s="1" t="str">
        <f t="shared" si="41"/>
        <v/>
      </c>
    </row>
    <row r="1303" customHeight="1" spans="1:15">
      <c r="A1303" s="1" t="str">
        <f>IF('🔧 XY LANH'!A259="","",'🔧 XY LANH'!A259)</f>
        <v>HH083921</v>
      </c>
      <c r="B1303" s="1" t="str">
        <f>IF('🔧 XY LANH'!A259="","",'🔧 XY LANH'!S259)</f>
        <v>Xy lanh Mitsu 8DC11 (142) / ME060439 - HENWEIT, L-MS051-00</v>
      </c>
      <c r="C1303" s="1" t="str">
        <f>IF('🔧 XY LANH'!A259="","","Xy lanh")</f>
        <v>Xy lanh</v>
      </c>
      <c r="D1303" s="1" t="str">
        <f>IF('🔧 XY LANH'!A259="","",'🔧 XY LANH'!L259)</f>
        <v>Cái</v>
      </c>
      <c r="E1303" s="13">
        <f>IF('🔧 XY LANH'!A259="","",'🔧 XY LANH'!M259)</f>
        <v>0</v>
      </c>
      <c r="F1303" s="13">
        <f>IF('🔧 XY LANH'!A259="","",'🔧 XY LANH'!N259)</f>
        <v>3900000</v>
      </c>
      <c r="G1303" s="13">
        <f>IF('🔧 XY LANH'!A259="","",'🔧 XY LANH'!O259)</f>
        <v>4150000</v>
      </c>
      <c r="H1303" s="13">
        <f>IF('🔧 XY LANH'!A259="","",'🔧 XY LANH'!P259)</f>
        <v>4400000</v>
      </c>
      <c r="I1303" s="13">
        <f>IF('🔧 XY LANH'!A259="","",'🔧 XY LANH'!Q259)</f>
        <v>0</v>
      </c>
      <c r="J1303" s="1">
        <f>IF('🔧 XY LANH'!A259="","",'🔧 XY LANH'!K259)</f>
        <v>142</v>
      </c>
      <c r="L1303" s="1">
        <f>N(L1302)+IF(AND('🔎 TRA CỨU NHANH'!$C$2&lt;&gt;"",OR(ISNUMBER(SEARCH('🔎 TRA CỨU NHANH'!$C$2,$A1303)),ISNUMBER(SEARCH('🔎 TRA CỨU NHANH'!$C$2,$B1303)))),1,0)</f>
        <v>0</v>
      </c>
      <c r="M1303" s="1" t="str">
        <f t="shared" si="40"/>
        <v/>
      </c>
      <c r="N1303" s="1">
        <f>N(N1302)+IF(AND('💰 BÁO GIÁ'!$C$27&lt;&gt;"",OR(ISNUMBER(SEARCH('💰 BÁO GIÁ'!$C$27,$A1303)),ISNUMBER(SEARCH('💰 BÁO GIÁ'!$C$27,$B1303)))),1,0)</f>
        <v>0</v>
      </c>
      <c r="O1303" s="1" t="str">
        <f t="shared" si="41"/>
        <v/>
      </c>
    </row>
    <row r="1304" customHeight="1" spans="1:15">
      <c r="A1304" s="1" t="str">
        <f>IF('🔧 XY LANH'!A260="","",'🔧 XY LANH'!A260)</f>
        <v>HH080203</v>
      </c>
      <c r="B1304" s="1" t="str">
        <f>IF('🔧 XY LANH'!A260="","",'🔧 XY LANH'!S260)</f>
        <v>Xy lanh Mitsu 8DC11 (142) / ME060439 - IZ IKAZU</v>
      </c>
      <c r="C1304" s="1" t="str">
        <f>IF('🔧 XY LANH'!A260="","","Xy lanh")</f>
        <v>Xy lanh</v>
      </c>
      <c r="D1304" s="1" t="str">
        <f>IF('🔧 XY LANH'!A260="","",'🔧 XY LANH'!L260)</f>
        <v>Cái</v>
      </c>
      <c r="E1304" s="13">
        <f>IF('🔧 XY LANH'!A260="","",'🔧 XY LANH'!M260)</f>
        <v>0</v>
      </c>
      <c r="F1304" s="13">
        <f>IF('🔧 XY LANH'!A260="","",'🔧 XY LANH'!N260)</f>
        <v>3640000</v>
      </c>
      <c r="G1304" s="13">
        <f>IF('🔧 XY LANH'!A260="","",'🔧 XY LANH'!O260)</f>
        <v>3870000</v>
      </c>
      <c r="H1304" s="13">
        <f>IF('🔧 XY LANH'!A260="","",'🔧 XY LANH'!P260)</f>
        <v>4130000</v>
      </c>
      <c r="I1304" s="13">
        <f>IF('🔧 XY LANH'!A260="","",'🔧 XY LANH'!Q260)</f>
        <v>0</v>
      </c>
      <c r="J1304" s="1">
        <f>IF('🔧 XY LANH'!A260="","",'🔧 XY LANH'!K260)</f>
        <v>142</v>
      </c>
      <c r="L1304" s="1">
        <f>N(L1303)+IF(AND('🔎 TRA CỨU NHANH'!$C$2&lt;&gt;"",OR(ISNUMBER(SEARCH('🔎 TRA CỨU NHANH'!$C$2,$A1304)),ISNUMBER(SEARCH('🔎 TRA CỨU NHANH'!$C$2,$B1304)))),1,0)</f>
        <v>0</v>
      </c>
      <c r="M1304" s="1" t="str">
        <f t="shared" si="40"/>
        <v/>
      </c>
      <c r="N1304" s="1">
        <f>N(N1303)+IF(AND('💰 BÁO GIÁ'!$C$27&lt;&gt;"",OR(ISNUMBER(SEARCH('💰 BÁO GIÁ'!$C$27,$A1304)),ISNUMBER(SEARCH('💰 BÁO GIÁ'!$C$27,$B1304)))),1,0)</f>
        <v>0</v>
      </c>
      <c r="O1304" s="1" t="str">
        <f t="shared" si="41"/>
        <v/>
      </c>
    </row>
    <row r="1305" customHeight="1" spans="1:15">
      <c r="A1305" s="1" t="str">
        <f>IF('🔧 XY LANH'!A261="","",'🔧 XY LANH'!A261)</f>
        <v>HH083519</v>
      </c>
      <c r="B1305" s="1" t="str">
        <f>IF('🔧 XY LANH'!A261="","",'🔧 XY LANH'!S261)</f>
        <v>Xy lanh Mitsu S6A2 (32507-62400 BLACK), dk 150, lưng 171.5, thun Dưới - IZ IKAZU</v>
      </c>
      <c r="C1305" s="1" t="str">
        <f>IF('🔧 XY LANH'!A261="","","Xy lanh")</f>
        <v>Xy lanh</v>
      </c>
      <c r="D1305" s="1" t="str">
        <f>IF('🔧 XY LANH'!A261="","",'🔧 XY LANH'!L261)</f>
        <v>Cái</v>
      </c>
      <c r="E1305" s="13">
        <f>IF('🔧 XY LANH'!A261="","",'🔧 XY LANH'!M261)</f>
        <v>0</v>
      </c>
      <c r="F1305" s="13">
        <f>IF('🔧 XY LANH'!A261="","",'🔧 XY LANH'!N261)</f>
        <v>950000</v>
      </c>
      <c r="G1305" s="13">
        <f>IF('🔧 XY LANH'!A261="","",'🔧 XY LANH'!O261)</f>
        <v>1000000</v>
      </c>
      <c r="H1305" s="13">
        <f>IF('🔧 XY LANH'!A261="","",'🔧 XY LANH'!P261)</f>
        <v>1100000</v>
      </c>
      <c r="I1305" s="13">
        <f>IF('🔧 XY LANH'!A261="","",'🔧 XY LANH'!Q261)</f>
        <v>0</v>
      </c>
      <c r="J1305" s="1">
        <f>IF('🔧 XY LANH'!A261="","",'🔧 XY LANH'!K261)</f>
        <v>150</v>
      </c>
      <c r="L1305" s="1">
        <f>N(L1304)+IF(AND('🔎 TRA CỨU NHANH'!$C$2&lt;&gt;"",OR(ISNUMBER(SEARCH('🔎 TRA CỨU NHANH'!$C$2,$A1305)),ISNUMBER(SEARCH('🔎 TRA CỨU NHANH'!$C$2,$B1305)))),1,0)</f>
        <v>0</v>
      </c>
      <c r="M1305" s="1" t="str">
        <f t="shared" si="40"/>
        <v/>
      </c>
      <c r="N1305" s="1">
        <f>N(N1304)+IF(AND('💰 BÁO GIÁ'!$C$27&lt;&gt;"",OR(ISNUMBER(SEARCH('💰 BÁO GIÁ'!$C$27,$A1305)),ISNUMBER(SEARCH('💰 BÁO GIÁ'!$C$27,$B1305)))),1,0)</f>
        <v>0</v>
      </c>
      <c r="O1305" s="1" t="str">
        <f t="shared" si="41"/>
        <v/>
      </c>
    </row>
    <row r="1306" customHeight="1" spans="1:15">
      <c r="A1306" s="1" t="str">
        <f>IF('🔧 XY LANH'!A262="","",'🔧 XY LANH'!A262)</f>
        <v>HH083030</v>
      </c>
      <c r="B1306" s="1" t="str">
        <f>IF('🔧 XY LANH'!A262="","",'🔧 XY LANH'!S262)</f>
        <v>Xy lanh Mitsu S6A3 (35A07-02100 BLACK) dk 150, lợi 15ly, lợi nhỏ 1.2ly - IZ IKAZU</v>
      </c>
      <c r="C1306" s="1" t="str">
        <f>IF('🔧 XY LANH'!A262="","","Xy lanh")</f>
        <v>Xy lanh</v>
      </c>
      <c r="D1306" s="1" t="str">
        <f>IF('🔧 XY LANH'!A262="","",'🔧 XY LANH'!L262)</f>
        <v>Cái</v>
      </c>
      <c r="E1306" s="13">
        <f>IF('🔧 XY LANH'!A262="","",'🔧 XY LANH'!M262)</f>
        <v>0</v>
      </c>
      <c r="F1306" s="13">
        <f>IF('🔧 XY LANH'!A262="","",'🔧 XY LANH'!N262)</f>
        <v>930000</v>
      </c>
      <c r="G1306" s="13">
        <f>IF('🔧 XY LANH'!A262="","",'🔧 XY LANH'!O262)</f>
        <v>950000</v>
      </c>
      <c r="H1306" s="13">
        <f>IF('🔧 XY LANH'!A262="","",'🔧 XY LANH'!P262)</f>
        <v>1000000</v>
      </c>
      <c r="I1306" s="13">
        <f>IF('🔧 XY LANH'!A262="","",'🔧 XY LANH'!Q262)</f>
        <v>0</v>
      </c>
      <c r="J1306" s="1">
        <f>IF('🔧 XY LANH'!A262="","",'🔧 XY LANH'!K262)</f>
        <v>150</v>
      </c>
      <c r="L1306" s="1">
        <f>N(L1305)+IF(AND('🔎 TRA CỨU NHANH'!$C$2&lt;&gt;"",OR(ISNUMBER(SEARCH('🔎 TRA CỨU NHANH'!$C$2,$A1306)),ISNUMBER(SEARCH('🔎 TRA CỨU NHANH'!$C$2,$B1306)))),1,0)</f>
        <v>0</v>
      </c>
      <c r="M1306" s="1" t="str">
        <f t="shared" si="40"/>
        <v/>
      </c>
      <c r="N1306" s="1">
        <f>N(N1305)+IF(AND('💰 BÁO GIÁ'!$C$27&lt;&gt;"",OR(ISNUMBER(SEARCH('💰 BÁO GIÁ'!$C$27,$A1306)),ISNUMBER(SEARCH('💰 BÁO GIÁ'!$C$27,$B1306)))),1,0)</f>
        <v>0</v>
      </c>
      <c r="O1306" s="1" t="str">
        <f t="shared" si="41"/>
        <v/>
      </c>
    </row>
    <row r="1307" customHeight="1" spans="1:15">
      <c r="A1307" s="1" t="str">
        <f>IF('🔧 XY LANH'!A263="","",'🔧 XY LANH'!A263)</f>
        <v>HH070392</v>
      </c>
      <c r="B1307" s="1" t="str">
        <f>IF('🔧 XY LANH'!A263="","",'🔧 XY LANH'!S263)</f>
        <v>Xy lanh Mitsu S16R (37507-42600), S6R/S12R dài 351, tôi thấm Nitơ - IZ IKAZU</v>
      </c>
      <c r="C1307" s="1" t="str">
        <f>IF('🔧 XY LANH'!A263="","","Xy lanh")</f>
        <v>Xy lanh</v>
      </c>
      <c r="D1307" s="1" t="str">
        <f>IF('🔧 XY LANH'!A263="","",'🔧 XY LANH'!L263)</f>
        <v>Cái</v>
      </c>
      <c r="E1307" s="13">
        <f>IF('🔧 XY LANH'!A263="","",'🔧 XY LANH'!M263)</f>
        <v>0</v>
      </c>
      <c r="F1307" s="13">
        <f>IF('🔧 XY LANH'!A263="","",'🔧 XY LANH'!N263)</f>
        <v>1950000</v>
      </c>
      <c r="G1307" s="13">
        <f>IF('🔧 XY LANH'!A263="","",'🔧 XY LANH'!O263)</f>
        <v>2050000</v>
      </c>
      <c r="H1307" s="13">
        <f>IF('🔧 XY LANH'!A263="","",'🔧 XY LANH'!P263)</f>
        <v>2150000</v>
      </c>
      <c r="I1307" s="13">
        <f>IF('🔧 XY LANH'!A263="","",'🔧 XY LANH'!Q263)</f>
        <v>0</v>
      </c>
      <c r="J1307" s="1">
        <f>IF('🔧 XY LANH'!A263="","",'🔧 XY LANH'!K263)</f>
        <v>0</v>
      </c>
      <c r="L1307" s="1">
        <f>N(L1306)+IF(AND('🔎 TRA CỨU NHANH'!$C$2&lt;&gt;"",OR(ISNUMBER(SEARCH('🔎 TRA CỨU NHANH'!$C$2,$A1307)),ISNUMBER(SEARCH('🔎 TRA CỨU NHANH'!$C$2,$B1307)))),1,0)</f>
        <v>0</v>
      </c>
      <c r="M1307" s="1" t="str">
        <f t="shared" si="40"/>
        <v/>
      </c>
      <c r="N1307" s="1">
        <f>N(N1306)+IF(AND('💰 BÁO GIÁ'!$C$27&lt;&gt;"",OR(ISNUMBER(SEARCH('💰 BÁO GIÁ'!$C$27,$A1307)),ISNUMBER(SEARCH('💰 BÁO GIÁ'!$C$27,$B1307)))),1,0)</f>
        <v>0</v>
      </c>
      <c r="O1307" s="1" t="str">
        <f t="shared" si="41"/>
        <v/>
      </c>
    </row>
    <row r="1308" customHeight="1" spans="1:15">
      <c r="A1308" s="1" t="str">
        <f>IF('🔧 XY LANH'!A264="","",'🔧 XY LANH'!A264)</f>
        <v>HH082193</v>
      </c>
      <c r="B1308" s="1" t="str">
        <f>IF('🔧 XY LANH'!A264="","",'🔧 XY LANH'!S264)</f>
        <v>Xy lanh 4M50 / ME221680/ F/F - IZ IKAZU</v>
      </c>
      <c r="C1308" s="1" t="str">
        <f>IF('🔧 XY LANH'!A264="","","Xy lanh")</f>
        <v>Xy lanh</v>
      </c>
      <c r="D1308" s="1" t="str">
        <f>IF('🔧 XY LANH'!A264="","",'🔧 XY LANH'!L264)</f>
        <v>Cái</v>
      </c>
      <c r="E1308" s="13">
        <f>IF('🔧 XY LANH'!A264="","",'🔧 XY LANH'!M264)</f>
        <v>0</v>
      </c>
      <c r="F1308" s="13">
        <f>IF('🔧 XY LANH'!A264="","",'🔧 XY LANH'!N264)</f>
        <v>1000000</v>
      </c>
      <c r="G1308" s="13">
        <f>IF('🔧 XY LANH'!A264="","",'🔧 XY LANH'!O264)</f>
        <v>1100000</v>
      </c>
      <c r="H1308" s="13">
        <f>IF('🔧 XY LANH'!A264="","",'🔧 XY LANH'!P264)</f>
        <v>1200000</v>
      </c>
      <c r="I1308" s="13">
        <f>IF('🔧 XY LANH'!A264="","",'🔧 XY LANH'!Q264)</f>
        <v>0</v>
      </c>
      <c r="J1308" s="1">
        <f>IF('🔧 XY LANH'!A264="","",'🔧 XY LANH'!K264)</f>
        <v>0</v>
      </c>
      <c r="L1308" s="1">
        <f>N(L1307)+IF(AND('🔎 TRA CỨU NHANH'!$C$2&lt;&gt;"",OR(ISNUMBER(SEARCH('🔎 TRA CỨU NHANH'!$C$2,$A1308)),ISNUMBER(SEARCH('🔎 TRA CỨU NHANH'!$C$2,$B1308)))),1,0)</f>
        <v>0</v>
      </c>
      <c r="M1308" s="1" t="str">
        <f t="shared" si="40"/>
        <v/>
      </c>
      <c r="N1308" s="1">
        <f>N(N1307)+IF(AND('💰 BÁO GIÁ'!$C$27&lt;&gt;"",OR(ISNUMBER(SEARCH('💰 BÁO GIÁ'!$C$27,$A1308)),ISNUMBER(SEARCH('💰 BÁO GIÁ'!$C$27,$B1308)))),1,0)</f>
        <v>0</v>
      </c>
      <c r="O1308" s="1" t="str">
        <f t="shared" si="41"/>
        <v/>
      </c>
    </row>
    <row r="1309" customHeight="1" spans="1:15">
      <c r="A1309" s="1" t="str">
        <f>IF('🔧 XY LANH'!A265="","",'🔧 XY LANH'!A265)</f>
        <v>HH070264</v>
      </c>
      <c r="B1309" s="1" t="str">
        <f>IF('🔧 XY LANH'!A265="","",'🔧 XY LANH'!S265)</f>
        <v>Xy lanh 6D14 F/F (ME031617) - IZUMI</v>
      </c>
      <c r="C1309" s="1" t="str">
        <f>IF('🔧 XY LANH'!A265="","","Xy lanh")</f>
        <v>Xy lanh</v>
      </c>
      <c r="D1309" s="1" t="str">
        <f>IF('🔧 XY LANH'!A265="","",'🔧 XY LANH'!L265)</f>
        <v>Cái</v>
      </c>
      <c r="E1309" s="13">
        <f>IF('🔧 XY LANH'!A265="","",'🔧 XY LANH'!M265)</f>
        <v>0</v>
      </c>
      <c r="F1309" s="13">
        <f>IF('🔧 XY LANH'!A265="","",'🔧 XY LANH'!N265)</f>
        <v>1400000</v>
      </c>
      <c r="G1309" s="13">
        <f>IF('🔧 XY LANH'!A265="","",'🔧 XY LANH'!O265)</f>
        <v>1500000</v>
      </c>
      <c r="H1309" s="13">
        <f>IF('🔧 XY LANH'!A265="","",'🔧 XY LANH'!P265)</f>
        <v>1600000</v>
      </c>
      <c r="I1309" s="13">
        <f>IF('🔧 XY LANH'!A265="","",'🔧 XY LANH'!Q265)</f>
        <v>0</v>
      </c>
      <c r="J1309" s="1">
        <f>IF('🔧 XY LANH'!A265="","",'🔧 XY LANH'!K265)</f>
        <v>0</v>
      </c>
      <c r="L1309" s="1">
        <f>N(L1308)+IF(AND('🔎 TRA CỨU NHANH'!$C$2&lt;&gt;"",OR(ISNUMBER(SEARCH('🔎 TRA CỨU NHANH'!$C$2,$A1309)),ISNUMBER(SEARCH('🔎 TRA CỨU NHANH'!$C$2,$B1309)))),1,0)</f>
        <v>0</v>
      </c>
      <c r="M1309" s="1" t="str">
        <f t="shared" si="40"/>
        <v/>
      </c>
      <c r="N1309" s="1">
        <f>N(N1308)+IF(AND('💰 BÁO GIÁ'!$C$27&lt;&gt;"",OR(ISNUMBER(SEARCH('💰 BÁO GIÁ'!$C$27,$A1309)),ISNUMBER(SEARCH('💰 BÁO GIÁ'!$C$27,$B1309)))),1,0)</f>
        <v>0</v>
      </c>
      <c r="O1309" s="1" t="str">
        <f t="shared" si="41"/>
        <v/>
      </c>
    </row>
    <row r="1310" customHeight="1" spans="1:15">
      <c r="A1310" s="1" t="str">
        <f>IF('🔧 XY LANH'!A266="","",'🔧 XY LANH'!A266)</f>
        <v>HH082543</v>
      </c>
      <c r="B1310" s="1" t="str">
        <f>IF('🔧 XY LANH'!A266="","",'🔧 XY LANH'!S266)</f>
        <v>Xy lanh 6M61/ ME071537 - IZ IKAZU</v>
      </c>
      <c r="C1310" s="1" t="str">
        <f>IF('🔧 XY LANH'!A266="","","Xy lanh")</f>
        <v>Xy lanh</v>
      </c>
      <c r="D1310" s="1" t="str">
        <f>IF('🔧 XY LANH'!A266="","",'🔧 XY LANH'!L266)</f>
        <v>Cái</v>
      </c>
      <c r="E1310" s="13">
        <f>IF('🔧 XY LANH'!A266="","",'🔧 XY LANH'!M266)</f>
        <v>0</v>
      </c>
      <c r="F1310" s="13">
        <f>IF('🔧 XY LANH'!A266="","",'🔧 XY LANH'!N266)</f>
        <v>1400000</v>
      </c>
      <c r="G1310" s="13">
        <f>IF('🔧 XY LANH'!A266="","",'🔧 XY LANH'!O266)</f>
        <v>1500000</v>
      </c>
      <c r="H1310" s="13">
        <f>IF('🔧 XY LANH'!A266="","",'🔧 XY LANH'!P266)</f>
        <v>1600000</v>
      </c>
      <c r="I1310" s="13">
        <f>IF('🔧 XY LANH'!A266="","",'🔧 XY LANH'!Q266)</f>
        <v>0</v>
      </c>
      <c r="J1310" s="1">
        <f>IF('🔧 XY LANH'!A266="","",'🔧 XY LANH'!K266)</f>
        <v>0</v>
      </c>
      <c r="L1310" s="1">
        <f>N(L1309)+IF(AND('🔎 TRA CỨU NHANH'!$C$2&lt;&gt;"",OR(ISNUMBER(SEARCH('🔎 TRA CỨU NHANH'!$C$2,$A1310)),ISNUMBER(SEARCH('🔎 TRA CỨU NHANH'!$C$2,$B1310)))),1,0)</f>
        <v>0</v>
      </c>
      <c r="M1310" s="1" t="str">
        <f t="shared" si="40"/>
        <v/>
      </c>
      <c r="N1310" s="1">
        <f>N(N1309)+IF(AND('💰 BÁO GIÁ'!$C$27&lt;&gt;"",OR(ISNUMBER(SEARCH('💰 BÁO GIÁ'!$C$27,$A1310)),ISNUMBER(SEARCH('💰 BÁO GIÁ'!$C$27,$B1310)))),1,0)</f>
        <v>0</v>
      </c>
      <c r="O1310" s="1" t="str">
        <f t="shared" si="41"/>
        <v/>
      </c>
    </row>
    <row r="1311" customHeight="1" spans="1:15">
      <c r="A1311" s="1" t="str">
        <f>IF('🔧 XY LANH'!A267="","",'🔧 XY LANH'!A267)</f>
        <v>HH076187</v>
      </c>
      <c r="B1311" s="1" t="str">
        <f>IF('🔧 XY LANH'!A267="","",'🔧 XY LANH'!S267)</f>
        <v>Xy lanh Mitsu S6R2 (37507-35600), S12R2, dài 391, tôi thấm Nitơ - IZ IKAZU</v>
      </c>
      <c r="C1311" s="1" t="str">
        <f>IF('🔧 XY LANH'!A267="","","Xy lanh")</f>
        <v>Xy lanh</v>
      </c>
      <c r="D1311" s="1" t="str">
        <f>IF('🔧 XY LANH'!A267="","",'🔧 XY LANH'!L267)</f>
        <v>Cái</v>
      </c>
      <c r="E1311" s="13">
        <f>IF('🔧 XY LANH'!A267="","",'🔧 XY LANH'!M267)</f>
        <v>0</v>
      </c>
      <c r="F1311" s="13">
        <f>IF('🔧 XY LANH'!A267="","",'🔧 XY LANH'!N267)</f>
        <v>2000000</v>
      </c>
      <c r="G1311" s="13">
        <f>IF('🔧 XY LANH'!A267="","",'🔧 XY LANH'!O267)</f>
        <v>2100000</v>
      </c>
      <c r="H1311" s="13">
        <f>IF('🔧 XY LANH'!A267="","",'🔧 XY LANH'!P267)</f>
        <v>2200000</v>
      </c>
      <c r="I1311" s="13">
        <f>IF('🔧 XY LANH'!A267="","",'🔧 XY LANH'!Q267)</f>
        <v>0</v>
      </c>
      <c r="J1311" s="1">
        <f>IF('🔧 XY LANH'!A267="","",'🔧 XY LANH'!K267)</f>
        <v>0</v>
      </c>
      <c r="L1311" s="1">
        <f>N(L1310)+IF(AND('🔎 TRA CỨU NHANH'!$C$2&lt;&gt;"",OR(ISNUMBER(SEARCH('🔎 TRA CỨU NHANH'!$C$2,$A1311)),ISNUMBER(SEARCH('🔎 TRA CỨU NHANH'!$C$2,$B1311)))),1,0)</f>
        <v>0</v>
      </c>
      <c r="M1311" s="1" t="str">
        <f t="shared" si="40"/>
        <v/>
      </c>
      <c r="N1311" s="1">
        <f>N(N1310)+IF(AND('💰 BÁO GIÁ'!$C$27&lt;&gt;"",OR(ISNUMBER(SEARCH('💰 BÁO GIÁ'!$C$27,$A1311)),ISNUMBER(SEARCH('💰 BÁO GIÁ'!$C$27,$B1311)))),1,0)</f>
        <v>0</v>
      </c>
      <c r="O1311" s="1" t="str">
        <f t="shared" si="41"/>
        <v/>
      </c>
    </row>
    <row r="1312" customHeight="1" spans="1:15">
      <c r="A1312" s="1" t="str">
        <f>IF('🔧 XY LANH'!A268="","",'🔧 XY LANH'!A268)</f>
        <v/>
      </c>
      <c r="B1312" s="1" t="str">
        <f>IF('🔧 XY LANH'!A268="","",'🔧 XY LANH'!S268)</f>
        <v/>
      </c>
      <c r="C1312" s="1" t="str">
        <f>IF('🔧 XY LANH'!A268="","","Xy lanh")</f>
        <v/>
      </c>
      <c r="D1312" s="1" t="str">
        <f>IF('🔧 XY LANH'!A268="","",'🔧 XY LANH'!L268)</f>
        <v/>
      </c>
      <c r="E1312" s="13" t="str">
        <f>IF('🔧 XY LANH'!A268="","",'🔧 XY LANH'!M268)</f>
        <v/>
      </c>
      <c r="F1312" s="13" t="str">
        <f>IF('🔧 XY LANH'!A268="","",'🔧 XY LANH'!N268)</f>
        <v/>
      </c>
      <c r="G1312" s="13" t="str">
        <f>IF('🔧 XY LANH'!A268="","",'🔧 XY LANH'!O268)</f>
        <v/>
      </c>
      <c r="H1312" s="13" t="str">
        <f>IF('🔧 XY LANH'!A268="","",'🔧 XY LANH'!P268)</f>
        <v/>
      </c>
      <c r="I1312" s="13" t="str">
        <f>IF('🔧 XY LANH'!A268="","",'🔧 XY LANH'!Q268)</f>
        <v/>
      </c>
      <c r="J1312" s="1" t="str">
        <f>IF('🔧 XY LANH'!A268="","",'🔧 XY LANH'!K268)</f>
        <v/>
      </c>
      <c r="L1312" s="1">
        <f>N(L1311)+IF(AND('🔎 TRA CỨU NHANH'!$C$2&lt;&gt;"",OR(ISNUMBER(SEARCH('🔎 TRA CỨU NHANH'!$C$2,$A1312)),ISNUMBER(SEARCH('🔎 TRA CỨU NHANH'!$C$2,$B1312)))),1,0)</f>
        <v>0</v>
      </c>
      <c r="M1312" s="1" t="str">
        <f t="shared" si="40"/>
        <v/>
      </c>
      <c r="N1312" s="1">
        <f>N(N1311)+IF(AND('💰 BÁO GIÁ'!$C$27&lt;&gt;"",OR(ISNUMBER(SEARCH('💰 BÁO GIÁ'!$C$27,$A1312)),ISNUMBER(SEARCH('💰 BÁO GIÁ'!$C$27,$B1312)))),1,0)</f>
        <v>0</v>
      </c>
      <c r="O1312" s="1" t="str">
        <f t="shared" si="41"/>
        <v/>
      </c>
    </row>
    <row r="1313" customHeight="1" spans="1:15">
      <c r="A1313" s="1" t="str">
        <f>IF('🔧 XY LANH'!A269="","",'🔧 XY LANH'!A269)</f>
        <v>HH076621</v>
      </c>
      <c r="B1313" s="1" t="str">
        <f>IF('🔧 XY LANH'!A269="","",'🔧 XY LANH'!S269)</f>
        <v>Xy lanh Hyundai Kia D6DA/ 0K87T-10-311 - HENWEIT, L-HY014-00</v>
      </c>
      <c r="C1313" s="1" t="str">
        <f>IF('🔧 XY LANH'!A269="","","Xy lanh")</f>
        <v>Xy lanh</v>
      </c>
      <c r="D1313" s="1" t="str">
        <f>IF('🔧 XY LANH'!A269="","",'🔧 XY LANH'!L269)</f>
        <v>Cái</v>
      </c>
      <c r="E1313" s="13">
        <f>IF('🔧 XY LANH'!A269="","",'🔧 XY LANH'!M269)</f>
        <v>0</v>
      </c>
      <c r="F1313" s="13">
        <f>IF('🔧 XY LANH'!A269="","",'🔧 XY LANH'!N269)</f>
        <v>2000000</v>
      </c>
      <c r="G1313" s="13">
        <f>IF('🔧 XY LANH'!A269="","",'🔧 XY LANH'!O269)</f>
        <v>2100000</v>
      </c>
      <c r="H1313" s="13">
        <f>IF('🔧 XY LANH'!A269="","",'🔧 XY LANH'!P269)</f>
        <v>2250000</v>
      </c>
      <c r="I1313" s="13">
        <f>IF('🔧 XY LANH'!A269="","",'🔧 XY LANH'!Q269)</f>
        <v>0</v>
      </c>
      <c r="J1313" s="1">
        <f>IF('🔧 XY LANH'!A269="","",'🔧 XY LANH'!K269)</f>
        <v>109</v>
      </c>
      <c r="L1313" s="1">
        <f>N(L1312)+IF(AND('🔎 TRA CỨU NHANH'!$C$2&lt;&gt;"",OR(ISNUMBER(SEARCH('🔎 TRA CỨU NHANH'!$C$2,$A1313)),ISNUMBER(SEARCH('🔎 TRA CỨU NHANH'!$C$2,$B1313)))),1,0)</f>
        <v>0</v>
      </c>
      <c r="M1313" s="1" t="str">
        <f t="shared" si="40"/>
        <v/>
      </c>
      <c r="N1313" s="1">
        <f>N(N1312)+IF(AND('💰 BÁO GIÁ'!$C$27&lt;&gt;"",OR(ISNUMBER(SEARCH('💰 BÁO GIÁ'!$C$27,$A1313)),ISNUMBER(SEARCH('💰 BÁO GIÁ'!$C$27,$B1313)))),1,0)</f>
        <v>0</v>
      </c>
      <c r="O1313" s="1" t="str">
        <f t="shared" si="41"/>
        <v/>
      </c>
    </row>
    <row r="1314" customHeight="1" spans="1:15">
      <c r="A1314" s="1" t="str">
        <f>IF('🔧 XY LANH'!A270="","",'🔧 XY LANH'!A270)</f>
        <v>HH083450</v>
      </c>
      <c r="B1314" s="1" t="str">
        <f>IF('🔧 XY LANH'!A270="","",'🔧 XY LANH'!S270)</f>
        <v>Xy lanh Hyundai D6CB/ 21131-84401 (D6CC), lưng mạ Chrome - HENWEIT (950.1030/100)</v>
      </c>
      <c r="C1314" s="1" t="str">
        <f>IF('🔧 XY LANH'!A270="","","Xy lanh")</f>
        <v>Xy lanh</v>
      </c>
      <c r="D1314" s="1" t="str">
        <f>IF('🔧 XY LANH'!A270="","",'🔧 XY LANH'!L270)</f>
        <v>Cái</v>
      </c>
      <c r="E1314" s="13">
        <f>IF('🔧 XY LANH'!A270="","",'🔧 XY LANH'!M270)</f>
        <v>0</v>
      </c>
      <c r="F1314" s="13">
        <f>IF('🔧 XY LANH'!A270="","",'🔧 XY LANH'!N270)</f>
        <v>5700000</v>
      </c>
      <c r="G1314" s="13">
        <f>IF('🔧 XY LANH'!A270="","",'🔧 XY LANH'!O270)</f>
        <v>6200000</v>
      </c>
      <c r="H1314" s="13">
        <f>IF('🔧 XY LANH'!A270="","",'🔧 XY LANH'!P270)</f>
        <v>6600000</v>
      </c>
      <c r="I1314" s="13">
        <f>IF('🔧 XY LANH'!A270="","",'🔧 XY LANH'!Q270)</f>
        <v>0</v>
      </c>
      <c r="J1314" s="1">
        <f>IF('🔧 XY LANH'!A270="","",'🔧 XY LANH'!K270)</f>
        <v>130</v>
      </c>
      <c r="L1314" s="1">
        <f>N(L1313)+IF(AND('🔎 TRA CỨU NHANH'!$C$2&lt;&gt;"",OR(ISNUMBER(SEARCH('🔎 TRA CỨU NHANH'!$C$2,$A1314)),ISNUMBER(SEARCH('🔎 TRA CỨU NHANH'!$C$2,$B1314)))),1,0)</f>
        <v>0</v>
      </c>
      <c r="M1314" s="1" t="str">
        <f t="shared" si="40"/>
        <v/>
      </c>
      <c r="N1314" s="1">
        <f>N(N1313)+IF(AND('💰 BÁO GIÁ'!$C$27&lt;&gt;"",OR(ISNUMBER(SEARCH('💰 BÁO GIÁ'!$C$27,$A1314)),ISNUMBER(SEARCH('💰 BÁO GIÁ'!$C$27,$B1314)))),1,0)</f>
        <v>0</v>
      </c>
      <c r="O1314" s="1" t="str">
        <f t="shared" si="41"/>
        <v/>
      </c>
    </row>
    <row r="1315" customHeight="1" spans="1:15">
      <c r="A1315" s="1" t="str">
        <f>IF('🔧 XY LANH'!A271="","",'🔧 XY LANH'!A271)</f>
        <v>HH080206</v>
      </c>
      <c r="B1315" s="1" t="str">
        <f>IF('🔧 XY LANH'!A271="","",'🔧 XY LANH'!S271)</f>
        <v>Xy lanh D6CB / D6CC - IZ IKAZU</v>
      </c>
      <c r="C1315" s="1" t="str">
        <f>IF('🔧 XY LANH'!A271="","","Xy lanh")</f>
        <v>Xy lanh</v>
      </c>
      <c r="D1315" s="1" t="str">
        <f>IF('🔧 XY LANH'!A271="","",'🔧 XY LANH'!L271)</f>
        <v>Cái</v>
      </c>
      <c r="E1315" s="13">
        <f>IF('🔧 XY LANH'!A271="","",'🔧 XY LANH'!M271)</f>
        <v>0</v>
      </c>
      <c r="F1315" s="13">
        <f>IF('🔧 XY LANH'!A271="","",'🔧 XY LANH'!N271)</f>
        <v>2400000</v>
      </c>
      <c r="G1315" s="13">
        <f>IF('🔧 XY LANH'!A271="","",'🔧 XY LANH'!O271)</f>
        <v>2500000</v>
      </c>
      <c r="H1315" s="13">
        <f>IF('🔧 XY LANH'!A271="","",'🔧 XY LANH'!P271)</f>
        <v>2700000</v>
      </c>
      <c r="I1315" s="13">
        <f>IF('🔧 XY LANH'!A271="","",'🔧 XY LANH'!Q271)</f>
        <v>0</v>
      </c>
      <c r="J1315" s="1">
        <f>IF('🔧 XY LANH'!A271="","",'🔧 XY LANH'!K271)</f>
        <v>130</v>
      </c>
      <c r="L1315" s="1">
        <f>N(L1314)+IF(AND('🔎 TRA CỨU NHANH'!$C$2&lt;&gt;"",OR(ISNUMBER(SEARCH('🔎 TRA CỨU NHANH'!$C$2,$A1315)),ISNUMBER(SEARCH('🔎 TRA CỨU NHANH'!$C$2,$B1315)))),1,0)</f>
        <v>0</v>
      </c>
      <c r="M1315" s="1" t="str">
        <f t="shared" si="40"/>
        <v/>
      </c>
      <c r="N1315" s="1">
        <f>N(N1314)+IF(AND('💰 BÁO GIÁ'!$C$27&lt;&gt;"",OR(ISNUMBER(SEARCH('💰 BÁO GIÁ'!$C$27,$A1315)),ISNUMBER(SEARCH('💰 BÁO GIÁ'!$C$27,$B1315)))),1,0)</f>
        <v>0</v>
      </c>
      <c r="O1315" s="1" t="str">
        <f t="shared" si="41"/>
        <v/>
      </c>
    </row>
    <row r="1316" customHeight="1" spans="1:15">
      <c r="A1316" s="1" t="str">
        <f>IF('🔧 XY LANH'!A272="","",'🔧 XY LANH'!A272)</f>
        <v>HH071856</v>
      </c>
      <c r="B1316" s="1" t="str">
        <f>IF('🔧 XY LANH'!A272="","",'🔧 XY LANH'!S272)</f>
        <v>Xy lanh D6CB / D6CC - IZUMI</v>
      </c>
      <c r="C1316" s="1" t="str">
        <f>IF('🔧 XY LANH'!A272="","","Xy lanh")</f>
        <v>Xy lanh</v>
      </c>
      <c r="D1316" s="1" t="str">
        <f>IF('🔧 XY LANH'!A272="","",'🔧 XY LANH'!L272)</f>
        <v>Cái</v>
      </c>
      <c r="E1316" s="13">
        <f>IF('🔧 XY LANH'!A272="","",'🔧 XY LANH'!M272)</f>
        <v>0</v>
      </c>
      <c r="F1316" s="13">
        <f>IF('🔧 XY LANH'!A272="","",'🔧 XY LANH'!N272)</f>
        <v>2400000</v>
      </c>
      <c r="G1316" s="13">
        <f>IF('🔧 XY LANH'!A272="","",'🔧 XY LANH'!O272)</f>
        <v>2500000</v>
      </c>
      <c r="H1316" s="13">
        <f>IF('🔧 XY LANH'!A272="","",'🔧 XY LANH'!P272)</f>
        <v>2700000</v>
      </c>
      <c r="I1316" s="13">
        <f>IF('🔧 XY LANH'!A272="","",'🔧 XY LANH'!Q272)</f>
        <v>0</v>
      </c>
      <c r="J1316" s="1">
        <f>IF('🔧 XY LANH'!A272="","",'🔧 XY LANH'!K272)</f>
        <v>130</v>
      </c>
      <c r="L1316" s="1">
        <f>N(L1315)+IF(AND('🔎 TRA CỨU NHANH'!$C$2&lt;&gt;"",OR(ISNUMBER(SEARCH('🔎 TRA CỨU NHANH'!$C$2,$A1316)),ISNUMBER(SEARCH('🔎 TRA CỨU NHANH'!$C$2,$B1316)))),1,0)</f>
        <v>0</v>
      </c>
      <c r="M1316" s="1" t="str">
        <f t="shared" si="40"/>
        <v/>
      </c>
      <c r="N1316" s="1">
        <f>N(N1315)+IF(AND('💰 BÁO GIÁ'!$C$27&lt;&gt;"",OR(ISNUMBER(SEARCH('💰 BÁO GIÁ'!$C$27,$A1316)),ISNUMBER(SEARCH('💰 BÁO GIÁ'!$C$27,$B1316)))),1,0)</f>
        <v>0</v>
      </c>
      <c r="O1316" s="1" t="str">
        <f t="shared" si="41"/>
        <v/>
      </c>
    </row>
    <row r="1317" customHeight="1" spans="1:15">
      <c r="A1317" s="1" t="str">
        <f>IF('🔧 XY LANH'!A273="","",'🔧 XY LANH'!A273)</f>
        <v>HH081231</v>
      </c>
      <c r="B1317" s="1" t="str">
        <f>IF('🔧 XY LANH'!A273="","",'🔧 XY LANH'!S273)</f>
        <v>Xy lanh Hyudai D6CA (21131-84021) phi 133 - IZ IKAZU</v>
      </c>
      <c r="C1317" s="1" t="str">
        <f>IF('🔧 XY LANH'!A273="","","Xy lanh")</f>
        <v>Xy lanh</v>
      </c>
      <c r="D1317" s="1" t="str">
        <f>IF('🔧 XY LANH'!A273="","",'🔧 XY LANH'!L273)</f>
        <v>Cái</v>
      </c>
      <c r="E1317" s="13">
        <f>IF('🔧 XY LANH'!A273="","",'🔧 XY LANH'!M273)</f>
        <v>0</v>
      </c>
      <c r="F1317" s="13">
        <f>IF('🔧 XY LANH'!A273="","",'🔧 XY LANH'!N273)</f>
        <v>2670000</v>
      </c>
      <c r="G1317" s="13">
        <f>IF('🔧 XY LANH'!A273="","",'🔧 XY LANH'!O273)</f>
        <v>2840000</v>
      </c>
      <c r="H1317" s="13">
        <f>IF('🔧 XY LANH'!A273="","",'🔧 XY LANH'!P273)</f>
        <v>3030000</v>
      </c>
      <c r="I1317" s="13">
        <f>IF('🔧 XY LANH'!A273="","",'🔧 XY LANH'!Q273)</f>
        <v>0</v>
      </c>
      <c r="J1317" s="1">
        <f>IF('🔧 XY LANH'!A273="","",'🔧 XY LANH'!K273)</f>
        <v>133</v>
      </c>
      <c r="L1317" s="1">
        <f>N(L1316)+IF(AND('🔎 TRA CỨU NHANH'!$C$2&lt;&gt;"",OR(ISNUMBER(SEARCH('🔎 TRA CỨU NHANH'!$C$2,$A1317)),ISNUMBER(SEARCH('🔎 TRA CỨU NHANH'!$C$2,$B1317)))),1,0)</f>
        <v>0</v>
      </c>
      <c r="M1317" s="1" t="str">
        <f t="shared" si="40"/>
        <v/>
      </c>
      <c r="N1317" s="1">
        <f>N(N1316)+IF(AND('💰 BÁO GIÁ'!$C$27&lt;&gt;"",OR(ISNUMBER(SEARCH('💰 BÁO GIÁ'!$C$27,$A1317)),ISNUMBER(SEARCH('💰 BÁO GIÁ'!$C$27,$B1317)))),1,0)</f>
        <v>0</v>
      </c>
      <c r="O1317" s="1" t="str">
        <f t="shared" si="41"/>
        <v/>
      </c>
    </row>
    <row r="1318" customHeight="1" spans="1:15">
      <c r="A1318" s="1" t="str">
        <f>IF('🔧 XY LANH'!A274="","",'🔧 XY LANH'!A274)</f>
        <v>HH083449</v>
      </c>
      <c r="B1318" s="1" t="str">
        <f>IF('🔧 XY LANH'!A274="","",'🔧 XY LANH'!S274)</f>
        <v>Xy lanh Hyudai D6CA/ 21131-84000, lưng mạ Chrome - HENWEIT (1000/080/160)</v>
      </c>
      <c r="C1318" s="1" t="str">
        <f>IF('🔧 XY LANH'!A274="","","Xy lanh")</f>
        <v>Xy lanh</v>
      </c>
      <c r="D1318" s="1" t="str">
        <f>IF('🔧 XY LANH'!A274="","",'🔧 XY LANH'!L274)</f>
        <v>Cái</v>
      </c>
      <c r="E1318" s="13">
        <f>IF('🔧 XY LANH'!A274="","",'🔧 XY LANH'!M274)</f>
        <v>0</v>
      </c>
      <c r="F1318" s="13">
        <f>IF('🔧 XY LANH'!A274="","",'🔧 XY LANH'!N274)</f>
        <v>6000000</v>
      </c>
      <c r="G1318" s="13">
        <f>IF('🔧 XY LANH'!A274="","",'🔧 XY LANH'!O274)</f>
        <v>6500000</v>
      </c>
      <c r="H1318" s="13">
        <f>IF('🔧 XY LANH'!A274="","",'🔧 XY LANH'!P274)</f>
        <v>7000000</v>
      </c>
      <c r="I1318" s="13">
        <f>IF('🔧 XY LANH'!A274="","",'🔧 XY LANH'!Q274)</f>
        <v>0</v>
      </c>
      <c r="J1318" s="1">
        <f>IF('🔧 XY LANH'!A274="","",'🔧 XY LANH'!K274)</f>
        <v>133</v>
      </c>
      <c r="L1318" s="1">
        <f>N(L1317)+IF(AND('🔎 TRA CỨU NHANH'!$C$2&lt;&gt;"",OR(ISNUMBER(SEARCH('🔎 TRA CỨU NHANH'!$C$2,$A1318)),ISNUMBER(SEARCH('🔎 TRA CỨU NHANH'!$C$2,$B1318)))),1,0)</f>
        <v>0</v>
      </c>
      <c r="M1318" s="1" t="str">
        <f t="shared" si="40"/>
        <v/>
      </c>
      <c r="N1318" s="1">
        <f>N(N1317)+IF(AND('💰 BÁO GIÁ'!$C$27&lt;&gt;"",OR(ISNUMBER(SEARCH('💰 BÁO GIÁ'!$C$27,$A1318)),ISNUMBER(SEARCH('💰 BÁO GIÁ'!$C$27,$B1318)))),1,0)</f>
        <v>0</v>
      </c>
      <c r="O1318" s="1" t="str">
        <f t="shared" si="41"/>
        <v/>
      </c>
    </row>
    <row r="1319" customHeight="1" spans="1:15">
      <c r="A1319" s="1" t="str">
        <f>IF('🔧 XY LANH'!A275="","",'🔧 XY LANH'!A275)</f>
        <v>HH080202</v>
      </c>
      <c r="B1319" s="1" t="str">
        <f>IF('🔧 XY LANH'!A275="","",'🔧 XY LANH'!S275)</f>
        <v>Xy lanh HYUNDAI 8DC11 (142.2) 21131-70000 - IZ IKAZU</v>
      </c>
      <c r="C1319" s="1" t="str">
        <f>IF('🔧 XY LANH'!A275="","","Xy lanh")</f>
        <v>Xy lanh</v>
      </c>
      <c r="D1319" s="1" t="str">
        <f>IF('🔧 XY LANH'!A275="","",'🔧 XY LANH'!L275)</f>
        <v>Cái</v>
      </c>
      <c r="E1319" s="13">
        <f>IF('🔧 XY LANH'!A275="","",'🔧 XY LANH'!M275)</f>
        <v>0</v>
      </c>
      <c r="F1319" s="13">
        <f>IF('🔧 XY LANH'!A275="","",'🔧 XY LANH'!N275)</f>
        <v>3550000</v>
      </c>
      <c r="G1319" s="13">
        <f>IF('🔧 XY LANH'!A275="","",'🔧 XY LANH'!O275)</f>
        <v>3800000</v>
      </c>
      <c r="H1319" s="13">
        <f>IF('🔧 XY LANH'!A275="","",'🔧 XY LANH'!P275)</f>
        <v>4050000</v>
      </c>
      <c r="I1319" s="13">
        <f>IF('🔧 XY LANH'!A275="","",'🔧 XY LANH'!Q275)</f>
        <v>0</v>
      </c>
      <c r="J1319" s="1">
        <f>IF('🔧 XY LANH'!A275="","",'🔧 XY LANH'!K275)</f>
        <v>142.2</v>
      </c>
      <c r="L1319" s="1">
        <f>N(L1318)+IF(AND('🔎 TRA CỨU NHANH'!$C$2&lt;&gt;"",OR(ISNUMBER(SEARCH('🔎 TRA CỨU NHANH'!$C$2,$A1319)),ISNUMBER(SEARCH('🔎 TRA CỨU NHANH'!$C$2,$B1319)))),1,0)</f>
        <v>0</v>
      </c>
      <c r="M1319" s="1" t="str">
        <f t="shared" si="40"/>
        <v/>
      </c>
      <c r="N1319" s="1">
        <f>N(N1318)+IF(AND('💰 BÁO GIÁ'!$C$27&lt;&gt;"",OR(ISNUMBER(SEARCH('💰 BÁO GIÁ'!$C$27,$A1319)),ISNUMBER(SEARCH('💰 BÁO GIÁ'!$C$27,$B1319)))),1,0)</f>
        <v>0</v>
      </c>
      <c r="O1319" s="1" t="str">
        <f t="shared" si="41"/>
        <v/>
      </c>
    </row>
    <row r="1320" customHeight="1" spans="1:15">
      <c r="A1320" s="1" t="str">
        <f>IF('🔧 XY LANH'!A276="","",'🔧 XY LANH'!A276)</f>
        <v/>
      </c>
      <c r="B1320" s="1" t="str">
        <f>IF('🔧 XY LANH'!A276="","",'🔧 XY LANH'!S276)</f>
        <v/>
      </c>
      <c r="C1320" s="1" t="str">
        <f>IF('🔧 XY LANH'!A276="","","Xy lanh")</f>
        <v/>
      </c>
      <c r="D1320" s="1" t="str">
        <f>IF('🔧 XY LANH'!A276="","",'🔧 XY LANH'!L276)</f>
        <v/>
      </c>
      <c r="E1320" s="13" t="str">
        <f>IF('🔧 XY LANH'!A276="","",'🔧 XY LANH'!M276)</f>
        <v/>
      </c>
      <c r="F1320" s="13" t="str">
        <f>IF('🔧 XY LANH'!A276="","",'🔧 XY LANH'!N276)</f>
        <v/>
      </c>
      <c r="G1320" s="13" t="str">
        <f>IF('🔧 XY LANH'!A276="","",'🔧 XY LANH'!O276)</f>
        <v/>
      </c>
      <c r="H1320" s="13" t="str">
        <f>IF('🔧 XY LANH'!A276="","",'🔧 XY LANH'!P276)</f>
        <v/>
      </c>
      <c r="I1320" s="13" t="str">
        <f>IF('🔧 XY LANH'!A276="","",'🔧 XY LANH'!Q276)</f>
        <v/>
      </c>
      <c r="J1320" s="1" t="str">
        <f>IF('🔧 XY LANH'!A276="","",'🔧 XY LANH'!K276)</f>
        <v/>
      </c>
      <c r="L1320" s="1">
        <f>N(L1319)+IF(AND('🔎 TRA CỨU NHANH'!$C$2&lt;&gt;"",OR(ISNUMBER(SEARCH('🔎 TRA CỨU NHANH'!$C$2,$A1320)),ISNUMBER(SEARCH('🔎 TRA CỨU NHANH'!$C$2,$B1320)))),1,0)</f>
        <v>0</v>
      </c>
      <c r="M1320" s="1" t="str">
        <f t="shared" si="40"/>
        <v/>
      </c>
      <c r="N1320" s="1">
        <f>N(N1319)+IF(AND('💰 BÁO GIÁ'!$C$27&lt;&gt;"",OR(ISNUMBER(SEARCH('💰 BÁO GIÁ'!$C$27,$A1320)),ISNUMBER(SEARCH('💰 BÁO GIÁ'!$C$27,$B1320)))),1,0)</f>
        <v>0</v>
      </c>
      <c r="O1320" s="1" t="str">
        <f t="shared" si="41"/>
        <v/>
      </c>
    </row>
    <row r="1321" customHeight="1" spans="1:15">
      <c r="A1321" s="1" t="str">
        <f>IF('🔧 XY LANH'!A277="","",'🔧 XY LANH'!A277)</f>
        <v>HH072099</v>
      </c>
      <c r="B1321" s="1" t="str">
        <f>IF('🔧 XY LANH'!A277="","",'🔧 XY LANH'!S277)</f>
        <v>Xy lanh 6D102/4D102/6BT/4BT S/F lưng ngoài 106 - IZUMI</v>
      </c>
      <c r="C1321" s="1" t="str">
        <f>IF('🔧 XY LANH'!A277="","","Xy lanh")</f>
        <v>Xy lanh</v>
      </c>
      <c r="D1321" s="1" t="str">
        <f>IF('🔧 XY LANH'!A277="","",'🔧 XY LANH'!L277)</f>
        <v>Cái</v>
      </c>
      <c r="E1321" s="13">
        <f>IF('🔧 XY LANH'!A277="","",'🔧 XY LANH'!M277)</f>
        <v>0</v>
      </c>
      <c r="F1321" s="13">
        <f>IF('🔧 XY LANH'!A277="","",'🔧 XY LANH'!N277)</f>
        <v>130000</v>
      </c>
      <c r="G1321" s="13">
        <f>IF('🔧 XY LANH'!A277="","",'🔧 XY LANH'!O277)</f>
        <v>140000</v>
      </c>
      <c r="H1321" s="13">
        <f>IF('🔧 XY LANH'!A277="","",'🔧 XY LANH'!P277)</f>
        <v>150000</v>
      </c>
      <c r="I1321" s="13">
        <f>IF('🔧 XY LANH'!A277="","",'🔧 XY LANH'!Q277)</f>
        <v>0</v>
      </c>
      <c r="J1321" s="1">
        <f>IF('🔧 XY LANH'!A277="","",'🔧 XY LANH'!K277)</f>
        <v>102</v>
      </c>
      <c r="L1321" s="1">
        <f>N(L1320)+IF(AND('🔎 TRA CỨU NHANH'!$C$2&lt;&gt;"",OR(ISNUMBER(SEARCH('🔎 TRA CỨU NHANH'!$C$2,$A1321)),ISNUMBER(SEARCH('🔎 TRA CỨU NHANH'!$C$2,$B1321)))),1,0)</f>
        <v>0</v>
      </c>
      <c r="M1321" s="1" t="str">
        <f t="shared" si="40"/>
        <v/>
      </c>
      <c r="N1321" s="1">
        <f>N(N1320)+IF(AND('💰 BÁO GIÁ'!$C$27&lt;&gt;"",OR(ISNUMBER(SEARCH('💰 BÁO GIÁ'!$C$27,$A1321)),ISNUMBER(SEARCH('💰 BÁO GIÁ'!$C$27,$B1321)))),1,0)</f>
        <v>0</v>
      </c>
      <c r="O1321" s="1" t="str">
        <f t="shared" si="41"/>
        <v/>
      </c>
    </row>
    <row r="1322" customHeight="1" spans="1:15">
      <c r="A1322" s="1" t="str">
        <f>IF('🔧 XY LANH'!A278="","",'🔧 XY LANH'!A278)</f>
        <v>HH083291</v>
      </c>
      <c r="B1322" s="1" t="str">
        <f>IF('🔧 XY LANH'!A278="","",'🔧 XY LANH'!S278)</f>
        <v>Xy lanh Cum ISDE/ 4919951 (S6D107/ 6D107) S/F (lưng 109.7, dài 200) - HENWEIT</v>
      </c>
      <c r="C1322" s="1" t="str">
        <f>IF('🔧 XY LANH'!A278="","","Xy lanh")</f>
        <v>Xy lanh</v>
      </c>
      <c r="D1322" s="1" t="str">
        <f>IF('🔧 XY LANH'!A278="","",'🔧 XY LANH'!L278)</f>
        <v>Cái</v>
      </c>
      <c r="E1322" s="13">
        <f>IF('🔧 XY LANH'!A278="","",'🔧 XY LANH'!M278)</f>
        <v>0</v>
      </c>
      <c r="F1322" s="13">
        <f>IF('🔧 XY LANH'!A278="","",'🔧 XY LANH'!N278)</f>
        <v>1440000</v>
      </c>
      <c r="G1322" s="13">
        <f>IF('🔧 XY LANH'!A278="","",'🔧 XY LANH'!O278)</f>
        <v>1560000</v>
      </c>
      <c r="H1322" s="13">
        <f>IF('🔧 XY LANH'!A278="","",'🔧 XY LANH'!P278)</f>
        <v>1680000</v>
      </c>
      <c r="I1322" s="13">
        <f>IF('🔧 XY LANH'!A278="","",'🔧 XY LANH'!Q278)</f>
        <v>0</v>
      </c>
      <c r="J1322" s="1">
        <f>IF('🔧 XY LANH'!A278="","",'🔧 XY LANH'!K278)</f>
        <v>107</v>
      </c>
      <c r="L1322" s="1">
        <f>N(L1321)+IF(AND('🔎 TRA CỨU NHANH'!$C$2&lt;&gt;"",OR(ISNUMBER(SEARCH('🔎 TRA CỨU NHANH'!$C$2,$A1322)),ISNUMBER(SEARCH('🔎 TRA CỨU NHANH'!$C$2,$B1322)))),1,0)</f>
        <v>0</v>
      </c>
      <c r="M1322" s="1" t="str">
        <f t="shared" si="40"/>
        <v/>
      </c>
      <c r="N1322" s="1">
        <f>N(N1321)+IF(AND('💰 BÁO GIÁ'!$C$27&lt;&gt;"",OR(ISNUMBER(SEARCH('💰 BÁO GIÁ'!$C$27,$A1322)),ISNUMBER(SEARCH('💰 BÁO GIÁ'!$C$27,$B1322)))),1,0)</f>
        <v>0</v>
      </c>
      <c r="O1322" s="1" t="str">
        <f t="shared" si="41"/>
        <v/>
      </c>
    </row>
    <row r="1323" customHeight="1" spans="1:15">
      <c r="A1323" s="1" t="str">
        <f>IF('🔧 XY LANH'!A279="","",'🔧 XY LANH'!A279)</f>
        <v>HH076809</v>
      </c>
      <c r="B1323" s="1" t="str">
        <f>IF('🔧 XY LANH'!A279="","",'🔧 XY LANH'!S279)</f>
        <v>Xy lanh QSB6.7/ S6D107/ 6D107 SF chưa xoáy - IZUMI</v>
      </c>
      <c r="C1323" s="1" t="str">
        <f>IF('🔧 XY LANH'!A279="","","Xy lanh")</f>
        <v>Xy lanh</v>
      </c>
      <c r="D1323" s="1" t="str">
        <f>IF('🔧 XY LANH'!A279="","",'🔧 XY LANH'!L279)</f>
        <v>Bộ 6</v>
      </c>
      <c r="E1323" s="13">
        <f>IF('🔧 XY LANH'!A279="","",'🔧 XY LANH'!M279)</f>
        <v>0</v>
      </c>
      <c r="F1323" s="13">
        <f>IF('🔧 XY LANH'!A279="","",'🔧 XY LANH'!N279)</f>
        <v>940000</v>
      </c>
      <c r="G1323" s="13">
        <f>IF('🔧 XY LANH'!A279="","",'🔧 XY LANH'!O279)</f>
        <v>960000</v>
      </c>
      <c r="H1323" s="13">
        <f>IF('🔧 XY LANH'!A279="","",'🔧 XY LANH'!P279)</f>
        <v>1000000</v>
      </c>
      <c r="I1323" s="13">
        <f>IF('🔧 XY LANH'!A279="","",'🔧 XY LANH'!Q279)</f>
        <v>0</v>
      </c>
      <c r="J1323" s="1">
        <f>IF('🔧 XY LANH'!A279="","",'🔧 XY LANH'!K279)</f>
        <v>107</v>
      </c>
      <c r="L1323" s="1">
        <f>N(L1322)+IF(AND('🔎 TRA CỨU NHANH'!$C$2&lt;&gt;"",OR(ISNUMBER(SEARCH('🔎 TRA CỨU NHANH'!$C$2,$A1323)),ISNUMBER(SEARCH('🔎 TRA CỨU NHANH'!$C$2,$B1323)))),1,0)</f>
        <v>0</v>
      </c>
      <c r="M1323" s="1" t="str">
        <f t="shared" si="40"/>
        <v/>
      </c>
      <c r="N1323" s="1">
        <f>N(N1322)+IF(AND('💰 BÁO GIÁ'!$C$27&lt;&gt;"",OR(ISNUMBER(SEARCH('💰 BÁO GIÁ'!$C$27,$A1323)),ISNUMBER(SEARCH('💰 BÁO GIÁ'!$C$27,$B1323)))),1,0)</f>
        <v>0</v>
      </c>
      <c r="O1323" s="1" t="str">
        <f t="shared" si="41"/>
        <v/>
      </c>
    </row>
    <row r="1324" customHeight="1" spans="1:15">
      <c r="A1324" s="1" t="str">
        <f>IF('🔧 XY LANH'!A280="","",'🔧 XY LANH'!A280)</f>
        <v>HH084366</v>
      </c>
      <c r="B1324" s="1" t="str">
        <f>IF('🔧 XY LANH'!A280="","",'🔧 XY LANH'!S280)</f>
        <v>Xy lanh Cummins (lợi cổ 133, dài 238) 6CT/ 3907792, MÀU ĐỎ- HENWEIT "L-CM013-00-1</v>
      </c>
      <c r="C1324" s="1" t="str">
        <f>IF('🔧 XY LANH'!A280="","","Xy lanh")</f>
        <v>Xy lanh</v>
      </c>
      <c r="D1324" s="1" t="str">
        <f>IF('🔧 XY LANH'!A280="","",'🔧 XY LANH'!L280)</f>
        <v>Cái</v>
      </c>
      <c r="E1324" s="13">
        <f>IF('🔧 XY LANH'!A280="","",'🔧 XY LANH'!M280)</f>
        <v>0</v>
      </c>
      <c r="F1324" s="13">
        <f>IF('🔧 XY LANH'!A280="","",'🔧 XY LANH'!N280)</f>
        <v>2200000</v>
      </c>
      <c r="G1324" s="13">
        <f>IF('🔧 XY LANH'!A280="","",'🔧 XY LANH'!O280)</f>
        <v>2400000</v>
      </c>
      <c r="H1324" s="13">
        <f>IF('🔧 XY LANH'!A280="","",'🔧 XY LANH'!P280)</f>
        <v>2600000</v>
      </c>
      <c r="I1324" s="13">
        <f>IF('🔧 XY LANH'!A280="","",'🔧 XY LANH'!Q280)</f>
        <v>0</v>
      </c>
      <c r="J1324" s="1">
        <f>IF('🔧 XY LANH'!A280="","",'🔧 XY LANH'!K280)</f>
        <v>114</v>
      </c>
      <c r="L1324" s="1">
        <f>N(L1323)+IF(AND('🔎 TRA CỨU NHANH'!$C$2&lt;&gt;"",OR(ISNUMBER(SEARCH('🔎 TRA CỨU NHANH'!$C$2,$A1324)),ISNUMBER(SEARCH('🔎 TRA CỨU NHANH'!$C$2,$B1324)))),1,0)</f>
        <v>0</v>
      </c>
      <c r="M1324" s="1" t="str">
        <f t="shared" si="40"/>
        <v/>
      </c>
      <c r="N1324" s="1">
        <f>N(N1323)+IF(AND('💰 BÁO GIÁ'!$C$27&lt;&gt;"",OR(ISNUMBER(SEARCH('💰 BÁO GIÁ'!$C$27,$A1324)),ISNUMBER(SEARCH('💰 BÁO GIÁ'!$C$27,$B1324)))),1,0)</f>
        <v>0</v>
      </c>
      <c r="O1324" s="1" t="str">
        <f t="shared" si="41"/>
        <v/>
      </c>
    </row>
    <row r="1325" customHeight="1" spans="1:15">
      <c r="A1325" s="1" t="str">
        <f>IF('🔧 XY LANH'!A281="","",'🔧 XY LANH'!A281)</f>
        <v>HH079771</v>
      </c>
      <c r="B1325" s="1" t="str">
        <f>IF('🔧 XY LANH'!A281="","",'🔧 XY LANH'!S281)</f>
        <v>Xy lanh Cummins 6CT (3948095) 131, lưng đen - IZ IKAZU</v>
      </c>
      <c r="C1325" s="1" t="str">
        <f>IF('🔧 XY LANH'!A281="","","Xy lanh")</f>
        <v>Xy lanh</v>
      </c>
      <c r="D1325" s="1" t="str">
        <f>IF('🔧 XY LANH'!A281="","",'🔧 XY LANH'!L281)</f>
        <v>Cái</v>
      </c>
      <c r="E1325" s="13">
        <f>IF('🔧 XY LANH'!A281="","",'🔧 XY LANH'!M281)</f>
        <v>0</v>
      </c>
      <c r="F1325" s="13">
        <f>IF('🔧 XY LANH'!A281="","",'🔧 XY LANH'!N281)</f>
        <v>2000000</v>
      </c>
      <c r="G1325" s="13">
        <f>IF('🔧 XY LANH'!A281="","",'🔧 XY LANH'!O281)</f>
        <v>2150000</v>
      </c>
      <c r="H1325" s="13">
        <f>IF('🔧 XY LANH'!A281="","",'🔧 XY LANH'!P281)</f>
        <v>2300000</v>
      </c>
      <c r="I1325" s="13">
        <f>IF('🔧 XY LANH'!A281="","",'🔧 XY LANH'!Q281)</f>
        <v>0</v>
      </c>
      <c r="J1325" s="1">
        <f>IF('🔧 XY LANH'!A281="","",'🔧 XY LANH'!K281)</f>
        <v>114</v>
      </c>
      <c r="L1325" s="1">
        <f>N(L1324)+IF(AND('🔎 TRA CỨU NHANH'!$C$2&lt;&gt;"",OR(ISNUMBER(SEARCH('🔎 TRA CỨU NHANH'!$C$2,$A1325)),ISNUMBER(SEARCH('🔎 TRA CỨU NHANH'!$C$2,$B1325)))),1,0)</f>
        <v>0</v>
      </c>
      <c r="M1325" s="1" t="str">
        <f t="shared" si="40"/>
        <v/>
      </c>
      <c r="N1325" s="1">
        <f>N(N1324)+IF(AND('💰 BÁO GIÁ'!$C$27&lt;&gt;"",OR(ISNUMBER(SEARCH('💰 BÁO GIÁ'!$C$27,$A1325)),ISNUMBER(SEARCH('💰 BÁO GIÁ'!$C$27,$B1325)))),1,0)</f>
        <v>0</v>
      </c>
      <c r="O1325" s="1" t="str">
        <f t="shared" si="41"/>
        <v/>
      </c>
    </row>
    <row r="1326" customHeight="1" spans="1:15">
      <c r="A1326" s="1" t="str">
        <f>IF('🔧 XY LANH'!A282="","",'🔧 XY LANH'!A282)</f>
        <v>HH083278</v>
      </c>
      <c r="B1326" s="1" t="str">
        <f>IF('🔧 XY LANH'!A282="","",'🔧 XY LANH'!S282)</f>
        <v>Xy lanh Cummins 6CT/ 3919937 (131), LƯNG MẠ Chromed - IZ IKAZU</v>
      </c>
      <c r="C1326" s="1" t="str">
        <f>IF('🔧 XY LANH'!A282="","","Xy lanh")</f>
        <v>Xy lanh</v>
      </c>
      <c r="D1326" s="1" t="str">
        <f>IF('🔧 XY LANH'!A282="","",'🔧 XY LANH'!L282)</f>
        <v>Cái</v>
      </c>
      <c r="E1326" s="13">
        <f>IF('🔧 XY LANH'!A282="","",'🔧 XY LANH'!M282)</f>
        <v>0</v>
      </c>
      <c r="F1326" s="13">
        <f>IF('🔧 XY LANH'!A282="","",'🔧 XY LANH'!N282)</f>
        <v>2200000</v>
      </c>
      <c r="G1326" s="13">
        <f>IF('🔧 XY LANH'!A282="","",'🔧 XY LANH'!O282)</f>
        <v>2350000</v>
      </c>
      <c r="H1326" s="13">
        <f>IF('🔧 XY LANH'!A282="","",'🔧 XY LANH'!P282)</f>
        <v>2500000</v>
      </c>
      <c r="I1326" s="13">
        <f>IF('🔧 XY LANH'!A282="","",'🔧 XY LANH'!Q282)</f>
        <v>0</v>
      </c>
      <c r="J1326" s="1">
        <f>IF('🔧 XY LANH'!A282="","",'🔧 XY LANH'!K282)</f>
        <v>114</v>
      </c>
      <c r="L1326" s="1">
        <f>N(L1325)+IF(AND('🔎 TRA CỨU NHANH'!$C$2&lt;&gt;"",OR(ISNUMBER(SEARCH('🔎 TRA CỨU NHANH'!$C$2,$A1326)),ISNUMBER(SEARCH('🔎 TRA CỨU NHANH'!$C$2,$B1326)))),1,0)</f>
        <v>0</v>
      </c>
      <c r="M1326" s="1" t="str">
        <f t="shared" si="40"/>
        <v/>
      </c>
      <c r="N1326" s="1">
        <f>N(N1325)+IF(AND('💰 BÁO GIÁ'!$C$27&lt;&gt;"",OR(ISNUMBER(SEARCH('💰 BÁO GIÁ'!$C$27,$A1326)),ISNUMBER(SEARCH('💰 BÁO GIÁ'!$C$27,$B1326)))),1,0)</f>
        <v>0</v>
      </c>
      <c r="O1326" s="1" t="str">
        <f t="shared" si="41"/>
        <v/>
      </c>
    </row>
    <row r="1327" customHeight="1" spans="1:15">
      <c r="A1327" s="1" t="str">
        <f>IF('🔧 XY LANH'!A283="","",'🔧 XY LANH'!A283)</f>
        <v>HH075710</v>
      </c>
      <c r="B1327" s="1" t="str">
        <f>IF('🔧 XY LANH'!A283="","",'🔧 XY LANH'!S283)</f>
        <v>Xy lanh 6CT (3948095) 131 (lưng đen) - IZUMI</v>
      </c>
      <c r="C1327" s="1" t="str">
        <f>IF('🔧 XY LANH'!A283="","","Xy lanh")</f>
        <v>Xy lanh</v>
      </c>
      <c r="D1327" s="1" t="str">
        <f>IF('🔧 XY LANH'!A283="","",'🔧 XY LANH'!L283)</f>
        <v>Cái</v>
      </c>
      <c r="E1327" s="13">
        <f>IF('🔧 XY LANH'!A283="","",'🔧 XY LANH'!M283)</f>
        <v>0</v>
      </c>
      <c r="F1327" s="13">
        <f>IF('🔧 XY LANH'!A283="","",'🔧 XY LANH'!N283)</f>
        <v>1900000</v>
      </c>
      <c r="G1327" s="13">
        <f>IF('🔧 XY LANH'!A283="","",'🔧 XY LANH'!O283)</f>
        <v>2000000</v>
      </c>
      <c r="H1327" s="13">
        <f>IF('🔧 XY LANH'!A283="","",'🔧 XY LANH'!P283)</f>
        <v>2100000</v>
      </c>
      <c r="I1327" s="13">
        <f>IF('🔧 XY LANH'!A283="","",'🔧 XY LANH'!Q283)</f>
        <v>0</v>
      </c>
      <c r="J1327" s="1">
        <f>IF('🔧 XY LANH'!A283="","",'🔧 XY LANH'!K283)</f>
        <v>114</v>
      </c>
      <c r="L1327" s="1">
        <f>N(L1326)+IF(AND('🔎 TRA CỨU NHANH'!$C$2&lt;&gt;"",OR(ISNUMBER(SEARCH('🔎 TRA CỨU NHANH'!$C$2,$A1327)),ISNUMBER(SEARCH('🔎 TRA CỨU NHANH'!$C$2,$B1327)))),1,0)</f>
        <v>0</v>
      </c>
      <c r="M1327" s="1" t="str">
        <f t="shared" si="40"/>
        <v/>
      </c>
      <c r="N1327" s="1">
        <f>N(N1326)+IF(AND('💰 BÁO GIÁ'!$C$27&lt;&gt;"",OR(ISNUMBER(SEARCH('💰 BÁO GIÁ'!$C$27,$A1327)),ISNUMBER(SEARCH('💰 BÁO GIÁ'!$C$27,$B1327)))),1,0)</f>
        <v>0</v>
      </c>
      <c r="O1327" s="1" t="str">
        <f t="shared" si="41"/>
        <v/>
      </c>
    </row>
    <row r="1328" customHeight="1" spans="1:15">
      <c r="A1328" s="1" t="str">
        <f>IF('🔧 XY LANH'!A284="","",'🔧 XY LANH'!A284)</f>
        <v>HH070974</v>
      </c>
      <c r="B1328" s="1" t="str">
        <f>IF('🔧 XY LANH'!A284="","",'🔧 XY LANH'!S284)</f>
        <v>Xy lanh 6CT 131 (trắng) - IZUMI</v>
      </c>
      <c r="C1328" s="1" t="str">
        <f>IF('🔧 XY LANH'!A284="","","Xy lanh")</f>
        <v>Xy lanh</v>
      </c>
      <c r="D1328" s="1" t="str">
        <f>IF('🔧 XY LANH'!A284="","",'🔧 XY LANH'!L284)</f>
        <v>Cái</v>
      </c>
      <c r="E1328" s="13">
        <f>IF('🔧 XY LANH'!A284="","",'🔧 XY LANH'!M284)</f>
        <v>0</v>
      </c>
      <c r="F1328" s="13">
        <f>IF('🔧 XY LANH'!A284="","",'🔧 XY LANH'!N284)</f>
        <v>1900000</v>
      </c>
      <c r="G1328" s="13">
        <f>IF('🔧 XY LANH'!A284="","",'🔧 XY LANH'!O284)</f>
        <v>2000000</v>
      </c>
      <c r="H1328" s="13">
        <f>IF('🔧 XY LANH'!A284="","",'🔧 XY LANH'!P284)</f>
        <v>2100000</v>
      </c>
      <c r="I1328" s="13">
        <f>IF('🔧 XY LANH'!A284="","",'🔧 XY LANH'!Q284)</f>
        <v>0</v>
      </c>
      <c r="J1328" s="1">
        <f>IF('🔧 XY LANH'!A284="","",'🔧 XY LANH'!K284)</f>
        <v>114</v>
      </c>
      <c r="L1328" s="1">
        <f>N(L1327)+IF(AND('🔎 TRA CỨU NHANH'!$C$2&lt;&gt;"",OR(ISNUMBER(SEARCH('🔎 TRA CỨU NHANH'!$C$2,$A1328)),ISNUMBER(SEARCH('🔎 TRA CỨU NHANH'!$C$2,$B1328)))),1,0)</f>
        <v>0</v>
      </c>
      <c r="M1328" s="1" t="str">
        <f t="shared" si="40"/>
        <v/>
      </c>
      <c r="N1328" s="1">
        <f>N(N1327)+IF(AND('💰 BÁO GIÁ'!$C$27&lt;&gt;"",OR(ISNUMBER(SEARCH('💰 BÁO GIÁ'!$C$27,$A1328)),ISNUMBER(SEARCH('💰 BÁO GIÁ'!$C$27,$B1328)))),1,0)</f>
        <v>0</v>
      </c>
      <c r="O1328" s="1" t="str">
        <f t="shared" si="41"/>
        <v/>
      </c>
    </row>
    <row r="1329" customHeight="1" spans="1:15">
      <c r="A1329" s="1" t="str">
        <f>IF('🔧 XY LANH'!A285="","",'🔧 XY LANH'!A285)</f>
        <v>HH084164</v>
      </c>
      <c r="B1329" s="1" t="str">
        <f>IF('🔧 XY LANH'!A285="","",'🔧 XY LANH'!S285)</f>
        <v>Xy lanh Cummins 116.5/ QSL9.5/ 5318477 - HENWEIT, L-CM039-00</v>
      </c>
      <c r="C1329" s="1" t="str">
        <f>IF('🔧 XY LANH'!A285="","","Xy lanh")</f>
        <v>Xy lanh</v>
      </c>
      <c r="D1329" s="1" t="str">
        <f>IF('🔧 XY LANH'!A285="","",'🔧 XY LANH'!L285)</f>
        <v>Cái</v>
      </c>
      <c r="E1329" s="13">
        <f>IF('🔧 XY LANH'!A285="","",'🔧 XY LANH'!M285)</f>
        <v>0</v>
      </c>
      <c r="F1329" s="13">
        <f>IF('🔧 XY LANH'!A285="","",'🔧 XY LANH'!N285)</f>
        <v>500000</v>
      </c>
      <c r="G1329" s="13">
        <f>IF('🔧 XY LANH'!A285="","",'🔧 XY LANH'!O285)</f>
        <v>520000</v>
      </c>
      <c r="H1329" s="13">
        <f>IF('🔧 XY LANH'!A285="","",'🔧 XY LANH'!P285)</f>
        <v>550000</v>
      </c>
      <c r="I1329" s="13">
        <f>IF('🔧 XY LANH'!A285="","",'🔧 XY LANH'!Q285)</f>
        <v>0</v>
      </c>
      <c r="J1329" s="1">
        <f>IF('🔧 XY LANH'!A285="","",'🔧 XY LANH'!K285)</f>
        <v>116.5</v>
      </c>
      <c r="L1329" s="1">
        <f>N(L1328)+IF(AND('🔎 TRA CỨU NHANH'!$C$2&lt;&gt;"",OR(ISNUMBER(SEARCH('🔎 TRA CỨU NHANH'!$C$2,$A1329)),ISNUMBER(SEARCH('🔎 TRA CỨU NHANH'!$C$2,$B1329)))),1,0)</f>
        <v>0</v>
      </c>
      <c r="M1329" s="1" t="str">
        <f t="shared" si="40"/>
        <v/>
      </c>
      <c r="N1329" s="1">
        <f>N(N1328)+IF(AND('💰 BÁO GIÁ'!$C$27&lt;&gt;"",OR(ISNUMBER(SEARCH('💰 BÁO GIÁ'!$C$27,$A1329)),ISNUMBER(SEARCH('💰 BÁO GIÁ'!$C$27,$B1329)))),1,0)</f>
        <v>0</v>
      </c>
      <c r="O1329" s="1" t="str">
        <f t="shared" si="41"/>
        <v/>
      </c>
    </row>
    <row r="1330" customHeight="1" spans="1:15">
      <c r="A1330" s="1" t="str">
        <f>IF('🔧 XY LANH'!A286="","",'🔧 XY LANH'!A286)</f>
        <v>HH084086</v>
      </c>
      <c r="B1330" s="1" t="str">
        <f>IF('🔧 XY LANH'!A286="","",'🔧 XY LANH'!S286)</f>
        <v>Xy lanh Cummins QSL9.5/ 5318477/ phi 116.5  - IZ IKAZU</v>
      </c>
      <c r="C1330" s="1" t="str">
        <f>IF('🔧 XY LANH'!A286="","","Xy lanh")</f>
        <v>Xy lanh</v>
      </c>
      <c r="D1330" s="1" t="str">
        <f>IF('🔧 XY LANH'!A286="","",'🔧 XY LANH'!L286)</f>
        <v>Cái</v>
      </c>
      <c r="E1330" s="13">
        <f>IF('🔧 XY LANH'!A286="","",'🔧 XY LANH'!M286)</f>
        <v>0</v>
      </c>
      <c r="F1330" s="13">
        <f>IF('🔧 XY LANH'!A286="","",'🔧 XY LANH'!N286)</f>
        <v>3200000</v>
      </c>
      <c r="G1330" s="13">
        <f>IF('🔧 XY LANH'!A286="","",'🔧 XY LANH'!O286)</f>
        <v>3400000</v>
      </c>
      <c r="H1330" s="13">
        <f>IF('🔧 XY LANH'!A286="","",'🔧 XY LANH'!P286)</f>
        <v>3600000</v>
      </c>
      <c r="I1330" s="13">
        <f>IF('🔧 XY LANH'!A286="","",'🔧 XY LANH'!Q286)</f>
        <v>0</v>
      </c>
      <c r="J1330" s="1">
        <f>IF('🔧 XY LANH'!A286="","",'🔧 XY LANH'!K286)</f>
        <v>116.5</v>
      </c>
      <c r="L1330" s="1">
        <f>N(L1329)+IF(AND('🔎 TRA CỨU NHANH'!$C$2&lt;&gt;"",OR(ISNUMBER(SEARCH('🔎 TRA CỨU NHANH'!$C$2,$A1330)),ISNUMBER(SEARCH('🔎 TRA CỨU NHANH'!$C$2,$B1330)))),1,0)</f>
        <v>0</v>
      </c>
      <c r="M1330" s="1" t="str">
        <f t="shared" si="40"/>
        <v/>
      </c>
      <c r="N1330" s="1">
        <f>N(N1329)+IF(AND('💰 BÁO GIÁ'!$C$27&lt;&gt;"",OR(ISNUMBER(SEARCH('💰 BÁO GIÁ'!$C$27,$A1330)),ISNUMBER(SEARCH('💰 BÁO GIÁ'!$C$27,$B1330)))),1,0)</f>
        <v>0</v>
      </c>
      <c r="O1330" s="1" t="str">
        <f t="shared" si="41"/>
        <v/>
      </c>
    </row>
    <row r="1331" customHeight="1" spans="1:15">
      <c r="A1331" s="1" t="str">
        <f>IF('🔧 XY LANH'!A287="","",'🔧 XY LANH'!A287)</f>
        <v>HH080204</v>
      </c>
      <c r="B1331" s="1" t="str">
        <f>IF('🔧 XY LANH'!A287="","",'🔧 XY LANH'!S287)</f>
        <v>Xy lanh Cummins M11/ 4022533 - IZ IKAZU</v>
      </c>
      <c r="C1331" s="1" t="str">
        <f>IF('🔧 XY LANH'!A287="","","Xy lanh")</f>
        <v>Xy lanh</v>
      </c>
      <c r="D1331" s="1" t="str">
        <f>IF('🔧 XY LANH'!A287="","",'🔧 XY LANH'!L287)</f>
        <v>Cái</v>
      </c>
      <c r="E1331" s="13">
        <f>IF('🔧 XY LANH'!A287="","",'🔧 XY LANH'!M287)</f>
        <v>0</v>
      </c>
      <c r="F1331" s="13">
        <f>IF('🔧 XY LANH'!A287="","",'🔧 XY LANH'!N287)</f>
        <v>2550000</v>
      </c>
      <c r="G1331" s="13">
        <f>IF('🔧 XY LANH'!A287="","",'🔧 XY LANH'!O287)</f>
        <v>2700000</v>
      </c>
      <c r="H1331" s="13">
        <f>IF('🔧 XY LANH'!A287="","",'🔧 XY LANH'!P287)</f>
        <v>2900000</v>
      </c>
      <c r="I1331" s="13">
        <f>IF('🔧 XY LANH'!A287="","",'🔧 XY LANH'!Q287)</f>
        <v>0</v>
      </c>
      <c r="J1331" s="1">
        <f>IF('🔧 XY LANH'!A287="","",'🔧 XY LANH'!K287)</f>
        <v>125</v>
      </c>
      <c r="L1331" s="1">
        <f>N(L1330)+IF(AND('🔎 TRA CỨU NHANH'!$C$2&lt;&gt;"",OR(ISNUMBER(SEARCH('🔎 TRA CỨU NHANH'!$C$2,$A1331)),ISNUMBER(SEARCH('🔎 TRA CỨU NHANH'!$C$2,$B1331)))),1,0)</f>
        <v>0</v>
      </c>
      <c r="M1331" s="1" t="str">
        <f t="shared" si="40"/>
        <v/>
      </c>
      <c r="N1331" s="1">
        <f>N(N1330)+IF(AND('💰 BÁO GIÁ'!$C$27&lt;&gt;"",OR(ISNUMBER(SEARCH('💰 BÁO GIÁ'!$C$27,$A1331)),ISNUMBER(SEARCH('💰 BÁO GIÁ'!$C$27,$B1331)))),1,0)</f>
        <v>0</v>
      </c>
      <c r="O1331" s="1" t="str">
        <f t="shared" si="41"/>
        <v/>
      </c>
    </row>
    <row r="1332" customHeight="1" spans="1:15">
      <c r="A1332" s="1" t="str">
        <f>IF('🔧 XY LANH'!A288="","",'🔧 XY LANH'!A288)</f>
        <v>HH080193</v>
      </c>
      <c r="B1332" s="1" t="str">
        <f>IF('🔧 XY LANH'!A288="","",'🔧 XY LANH'!S288)</f>
        <v>Xy lanh Cummins NH220 F/F (6610-21-2213) - IZ IKAZU</v>
      </c>
      <c r="C1332" s="1" t="str">
        <f>IF('🔧 XY LANH'!A288="","","Xy lanh")</f>
        <v>Xy lanh</v>
      </c>
      <c r="D1332" s="1" t="str">
        <f>IF('🔧 XY LANH'!A288="","",'🔧 XY LANH'!L288)</f>
        <v>Cái</v>
      </c>
      <c r="E1332" s="13">
        <f>IF('🔧 XY LANH'!A288="","",'🔧 XY LANH'!M288)</f>
        <v>0</v>
      </c>
      <c r="F1332" s="13">
        <f>IF('🔧 XY LANH'!A288="","",'🔧 XY LANH'!N288)</f>
        <v>2900000</v>
      </c>
      <c r="G1332" s="13">
        <f>IF('🔧 XY LANH'!A288="","",'🔧 XY LANH'!O288)</f>
        <v>3100000</v>
      </c>
      <c r="H1332" s="13">
        <f>IF('🔧 XY LANH'!A288="","",'🔧 XY LANH'!P288)</f>
        <v>3300000</v>
      </c>
      <c r="I1332" s="13">
        <f>IF('🔧 XY LANH'!A288="","",'🔧 XY LANH'!Q288)</f>
        <v>0</v>
      </c>
      <c r="J1332" s="1">
        <f>IF('🔧 XY LANH'!A288="","",'🔧 XY LANH'!K288)</f>
        <v>130</v>
      </c>
      <c r="L1332" s="1">
        <f>N(L1331)+IF(AND('🔎 TRA CỨU NHANH'!$C$2&lt;&gt;"",OR(ISNUMBER(SEARCH('🔎 TRA CỨU NHANH'!$C$2,$A1332)),ISNUMBER(SEARCH('🔎 TRA CỨU NHANH'!$C$2,$B1332)))),1,0)</f>
        <v>0</v>
      </c>
      <c r="M1332" s="1" t="str">
        <f t="shared" si="40"/>
        <v/>
      </c>
      <c r="N1332" s="1">
        <f>N(N1331)+IF(AND('💰 BÁO GIÁ'!$C$27&lt;&gt;"",OR(ISNUMBER(SEARCH('💰 BÁO GIÁ'!$C$27,$A1332)),ISNUMBER(SEARCH('💰 BÁO GIÁ'!$C$27,$B1332)))),1,0)</f>
        <v>0</v>
      </c>
      <c r="O1332" s="1" t="str">
        <f t="shared" si="41"/>
        <v/>
      </c>
    </row>
    <row r="1333" customHeight="1" spans="1:15">
      <c r="A1333" s="1" t="str">
        <f>IF('🔧 XY LANH'!A289="","",'🔧 XY LANH'!A289)</f>
        <v>HH079745</v>
      </c>
      <c r="B1333" s="1" t="str">
        <f>IF('🔧 XY LANH'!A289="","",'🔧 XY LANH'!S289)</f>
        <v>Xy lanh Cummins NH220/ 184400 - HENWEIT, L-CM005-00</v>
      </c>
      <c r="C1333" s="1" t="str">
        <f>IF('🔧 XY LANH'!A289="","","Xy lanh")</f>
        <v>Xy lanh</v>
      </c>
      <c r="D1333" s="1" t="str">
        <f>IF('🔧 XY LANH'!A289="","",'🔧 XY LANH'!L289)</f>
        <v>Cái</v>
      </c>
      <c r="E1333" s="13">
        <f>IF('🔧 XY LANH'!A289="","",'🔧 XY LANH'!M289)</f>
        <v>0</v>
      </c>
      <c r="F1333" s="13">
        <f>IF('🔧 XY LANH'!A289="","",'🔧 XY LANH'!N289)</f>
        <v>3350000</v>
      </c>
      <c r="G1333" s="13">
        <f>IF('🔧 XY LANH'!A289="","",'🔧 XY LANH'!O289)</f>
        <v>3550000</v>
      </c>
      <c r="H1333" s="13">
        <f>IF('🔧 XY LANH'!A289="","",'🔧 XY LANH'!P289)</f>
        <v>3800000</v>
      </c>
      <c r="I1333" s="13">
        <f>IF('🔧 XY LANH'!A289="","",'🔧 XY LANH'!Q289)</f>
        <v>0</v>
      </c>
      <c r="J1333" s="1">
        <f>IF('🔧 XY LANH'!A289="","",'🔧 XY LANH'!K289)</f>
        <v>130</v>
      </c>
      <c r="L1333" s="1">
        <f>N(L1332)+IF(AND('🔎 TRA CỨU NHANH'!$C$2&lt;&gt;"",OR(ISNUMBER(SEARCH('🔎 TRA CỨU NHANH'!$C$2,$A1333)),ISNUMBER(SEARCH('🔎 TRA CỨU NHANH'!$C$2,$B1333)))),1,0)</f>
        <v>0</v>
      </c>
      <c r="M1333" s="1" t="str">
        <f t="shared" si="40"/>
        <v/>
      </c>
      <c r="N1333" s="1">
        <f>N(N1332)+IF(AND('💰 BÁO GIÁ'!$C$27&lt;&gt;"",OR(ISNUMBER(SEARCH('💰 BÁO GIÁ'!$C$27,$A1333)),ISNUMBER(SEARCH('💰 BÁO GIÁ'!$C$27,$B1333)))),1,0)</f>
        <v>0</v>
      </c>
      <c r="O1333" s="1" t="str">
        <f t="shared" si="41"/>
        <v/>
      </c>
    </row>
    <row r="1334" customHeight="1" spans="1:15">
      <c r="A1334" s="1" t="str">
        <f>IF('🔧 XY LANH'!A290="","",'🔧 XY LANH'!A290)</f>
        <v>HH070417</v>
      </c>
      <c r="B1334" s="1" t="str">
        <f>IF('🔧 XY LANH'!A290="","",'🔧 XY LANH'!S290)</f>
        <v>Xy lanh NH220 (104801/ 6610212213) ĐK 130.18mm - NSP</v>
      </c>
      <c r="C1334" s="1" t="str">
        <f>IF('🔧 XY LANH'!A290="","","Xy lanh")</f>
        <v>Xy lanh</v>
      </c>
      <c r="D1334" s="1" t="str">
        <f>IF('🔧 XY LANH'!A290="","",'🔧 XY LANH'!L290)</f>
        <v>Cái</v>
      </c>
      <c r="E1334" s="13">
        <f>IF('🔧 XY LANH'!A290="","",'🔧 XY LANH'!M290)</f>
        <v>0</v>
      </c>
      <c r="F1334" s="13">
        <f>IF('🔧 XY LANH'!A290="","",'🔧 XY LANH'!N290)</f>
        <v>5800000</v>
      </c>
      <c r="G1334" s="13">
        <f>IF('🔧 XY LANH'!A290="","",'🔧 XY LANH'!O290)</f>
        <v>6200000</v>
      </c>
      <c r="H1334" s="13">
        <f>IF('🔧 XY LANH'!A290="","",'🔧 XY LANH'!P290)</f>
        <v>6600000</v>
      </c>
      <c r="I1334" s="13">
        <f>IF('🔧 XY LANH'!A290="","",'🔧 XY LANH'!Q290)</f>
        <v>0</v>
      </c>
      <c r="J1334" s="1">
        <f>IF('🔧 XY LANH'!A290="","",'🔧 XY LANH'!K290)</f>
        <v>130.18</v>
      </c>
      <c r="L1334" s="1">
        <f>N(L1333)+IF(AND('🔎 TRA CỨU NHANH'!$C$2&lt;&gt;"",OR(ISNUMBER(SEARCH('🔎 TRA CỨU NHANH'!$C$2,$A1334)),ISNUMBER(SEARCH('🔎 TRA CỨU NHANH'!$C$2,$B1334)))),1,0)</f>
        <v>0</v>
      </c>
      <c r="M1334" s="1" t="str">
        <f t="shared" si="40"/>
        <v/>
      </c>
      <c r="N1334" s="1">
        <f>N(N1333)+IF(AND('💰 BÁO GIÁ'!$C$27&lt;&gt;"",OR(ISNUMBER(SEARCH('💰 BÁO GIÁ'!$C$27,$A1334)),ISNUMBER(SEARCH('💰 BÁO GIÁ'!$C$27,$B1334)))),1,0)</f>
        <v>0</v>
      </c>
      <c r="O1334" s="1" t="str">
        <f t="shared" si="41"/>
        <v/>
      </c>
    </row>
    <row r="1335" customHeight="1" spans="1:15">
      <c r="A1335" s="1" t="str">
        <f>IF('🔧 XY LANH'!A291="","",'🔧 XY LANH'!A291)</f>
        <v>HH079764</v>
      </c>
      <c r="B1335" s="1" t="str">
        <f>IF('🔧 XY LANH'!A291="","",'🔧 XY LANH'!S291)</f>
        <v>Xy lanh Cummins NT855/ N14 (6710-21-2210) - IZ IKAZU</v>
      </c>
      <c r="C1335" s="1" t="str">
        <f>IF('🔧 XY LANH'!A291="","","Xy lanh")</f>
        <v>Xy lanh</v>
      </c>
      <c r="D1335" s="1" t="str">
        <f>IF('🔧 XY LANH'!A291="","",'🔧 XY LANH'!L291)</f>
        <v>Cái</v>
      </c>
      <c r="E1335" s="13">
        <f>IF('🔧 XY LANH'!A291="","",'🔧 XY LANH'!M291)</f>
        <v>0</v>
      </c>
      <c r="F1335" s="13">
        <f>IF('🔧 XY LANH'!A291="","",'🔧 XY LANH'!N291)</f>
        <v>2800000</v>
      </c>
      <c r="G1335" s="13">
        <f>IF('🔧 XY LANH'!A291="","",'🔧 XY LANH'!O291)</f>
        <v>3000000</v>
      </c>
      <c r="H1335" s="13">
        <f>IF('🔧 XY LANH'!A291="","",'🔧 XY LANH'!P291)</f>
        <v>3200000</v>
      </c>
      <c r="I1335" s="13">
        <f>IF('🔧 XY LANH'!A291="","",'🔧 XY LANH'!Q291)</f>
        <v>0</v>
      </c>
      <c r="J1335" s="1">
        <f>IF('🔧 XY LANH'!A291="","",'🔧 XY LANH'!K291)</f>
        <v>139.7</v>
      </c>
      <c r="L1335" s="1">
        <f>N(L1334)+IF(AND('🔎 TRA CỨU NHANH'!$C$2&lt;&gt;"",OR(ISNUMBER(SEARCH('🔎 TRA CỨU NHANH'!$C$2,$A1335)),ISNUMBER(SEARCH('🔎 TRA CỨU NHANH'!$C$2,$B1335)))),1,0)</f>
        <v>0</v>
      </c>
      <c r="M1335" s="1" t="str">
        <f t="shared" si="40"/>
        <v/>
      </c>
      <c r="N1335" s="1">
        <f>N(N1334)+IF(AND('💰 BÁO GIÁ'!$C$27&lt;&gt;"",OR(ISNUMBER(SEARCH('💰 BÁO GIÁ'!$C$27,$A1335)),ISNUMBER(SEARCH('💰 BÁO GIÁ'!$C$27,$B1335)))),1,0)</f>
        <v>0</v>
      </c>
      <c r="O1335" s="1" t="str">
        <f t="shared" si="41"/>
        <v/>
      </c>
    </row>
    <row r="1336" customHeight="1" spans="1:15">
      <c r="A1336" s="1" t="str">
        <f>IF('🔧 XY LANH'!A292="","",'🔧 XY LANH'!A292)</f>
        <v>HH00280</v>
      </c>
      <c r="B1336" s="1" t="str">
        <f>IF('🔧 XY LANH'!A292="","",'🔧 XY LANH'!S292)</f>
        <v>Xy lanh Cummins NT855/ N14 (6710-21-2210) - IZUMI</v>
      </c>
      <c r="C1336" s="1" t="str">
        <f>IF('🔧 XY LANH'!A292="","","Xy lanh")</f>
        <v>Xy lanh</v>
      </c>
      <c r="D1336" s="1" t="str">
        <f>IF('🔧 XY LANH'!A292="","",'🔧 XY LANH'!L292)</f>
        <v>Cái</v>
      </c>
      <c r="E1336" s="13">
        <f>IF('🔧 XY LANH'!A292="","",'🔧 XY LANH'!M292)</f>
        <v>0</v>
      </c>
      <c r="F1336" s="13">
        <f>IF('🔧 XY LANH'!A292="","",'🔧 XY LANH'!N292)</f>
        <v>0</v>
      </c>
      <c r="G1336" s="13">
        <f>IF('🔧 XY LANH'!A292="","",'🔧 XY LANH'!O292)</f>
        <v>0</v>
      </c>
      <c r="H1336" s="13">
        <f>IF('🔧 XY LANH'!A292="","",'🔧 XY LANH'!P292)</f>
        <v>0</v>
      </c>
      <c r="I1336" s="13">
        <f>IF('🔧 XY LANH'!A292="","",'🔧 XY LANH'!Q292)</f>
        <v>0</v>
      </c>
      <c r="J1336" s="1">
        <f>IF('🔧 XY LANH'!A292="","",'🔧 XY LANH'!K292)</f>
        <v>139.7</v>
      </c>
      <c r="L1336" s="1">
        <f>N(L1335)+IF(AND('🔎 TRA CỨU NHANH'!$C$2&lt;&gt;"",OR(ISNUMBER(SEARCH('🔎 TRA CỨU NHANH'!$C$2,$A1336)),ISNUMBER(SEARCH('🔎 TRA CỨU NHANH'!$C$2,$B1336)))),1,0)</f>
        <v>0</v>
      </c>
      <c r="M1336" s="1" t="str">
        <f t="shared" si="40"/>
        <v/>
      </c>
      <c r="N1336" s="1">
        <f>N(N1335)+IF(AND('💰 BÁO GIÁ'!$C$27&lt;&gt;"",OR(ISNUMBER(SEARCH('💰 BÁO GIÁ'!$C$27,$A1336)),ISNUMBER(SEARCH('💰 BÁO GIÁ'!$C$27,$B1336)))),1,0)</f>
        <v>0</v>
      </c>
      <c r="O1336" s="1" t="str">
        <f t="shared" si="41"/>
        <v/>
      </c>
    </row>
    <row r="1337" customHeight="1" spans="1:15">
      <c r="A1337" s="1" t="str">
        <f>IF('🔧 XY LANH'!A293="","",'🔧 XY LANH'!A293)</f>
        <v>HH077607</v>
      </c>
      <c r="B1337" s="1" t="str">
        <f>IF('🔧 XY LANH'!A293="","",'🔧 XY LANH'!S293)</f>
        <v>Xy lanh Cummins NT855/ N14 - HENWEIT</v>
      </c>
      <c r="C1337" s="1" t="str">
        <f>IF('🔧 XY LANH'!A293="","","Xy lanh")</f>
        <v>Xy lanh</v>
      </c>
      <c r="D1337" s="1" t="str">
        <f>IF('🔧 XY LANH'!A293="","",'🔧 XY LANH'!L293)</f>
        <v>Cái</v>
      </c>
      <c r="E1337" s="13">
        <f>IF('🔧 XY LANH'!A293="","",'🔧 XY LANH'!M293)</f>
        <v>0</v>
      </c>
      <c r="F1337" s="13">
        <f>IF('🔧 XY LANH'!A293="","",'🔧 XY LANH'!N293)</f>
        <v>660000</v>
      </c>
      <c r="G1337" s="13">
        <f>IF('🔧 XY LANH'!A293="","",'🔧 XY LANH'!O293)</f>
        <v>700000</v>
      </c>
      <c r="H1337" s="13">
        <f>IF('🔧 XY LANH'!A293="","",'🔧 XY LANH'!P293)</f>
        <v>750000</v>
      </c>
      <c r="I1337" s="13">
        <f>IF('🔧 XY LANH'!A293="","",'🔧 XY LANH'!Q293)</f>
        <v>0</v>
      </c>
      <c r="J1337" s="1">
        <f>IF('🔧 XY LANH'!A293="","",'🔧 XY LANH'!K293)</f>
        <v>140</v>
      </c>
      <c r="L1337" s="1">
        <f>N(L1336)+IF(AND('🔎 TRA CỨU NHANH'!$C$2&lt;&gt;"",OR(ISNUMBER(SEARCH('🔎 TRA CỨU NHANH'!$C$2,$A1337)),ISNUMBER(SEARCH('🔎 TRA CỨU NHANH'!$C$2,$B1337)))),1,0)</f>
        <v>0</v>
      </c>
      <c r="M1337" s="1" t="str">
        <f t="shared" si="40"/>
        <v/>
      </c>
      <c r="N1337" s="1">
        <f>N(N1336)+IF(AND('💰 BÁO GIÁ'!$C$27&lt;&gt;"",OR(ISNUMBER(SEARCH('💰 BÁO GIÁ'!$C$27,$A1337)),ISNUMBER(SEARCH('💰 BÁO GIÁ'!$C$27,$B1337)))),1,0)</f>
        <v>0</v>
      </c>
      <c r="O1337" s="1" t="str">
        <f t="shared" si="41"/>
        <v/>
      </c>
    </row>
    <row r="1338" customHeight="1" spans="1:15">
      <c r="A1338" s="1" t="str">
        <f>IF('🔧 XY LANH'!A294="","",'🔧 XY LANH'!A294)</f>
        <v>HH082546</v>
      </c>
      <c r="B1338" s="1" t="str">
        <f>IF('🔧 XY LANH'!A294="","",'🔧 XY LANH'!S294)</f>
        <v>Xy lanh (hàng COS, lợi 9.8) Cummins NT855/ N14 (3801826) - IZ IKAZU</v>
      </c>
      <c r="C1338" s="1" t="str">
        <f>IF('🔧 XY LANH'!A294="","","Xy lanh")</f>
        <v>Xy lanh</v>
      </c>
      <c r="D1338" s="1" t="str">
        <f>IF('🔧 XY LANH'!A294="","",'🔧 XY LANH'!L294)</f>
        <v>Cái</v>
      </c>
      <c r="E1338" s="13">
        <f>IF('🔧 XY LANH'!A294="","",'🔧 XY LANH'!M294)</f>
        <v>0</v>
      </c>
      <c r="F1338" s="13">
        <f>IF('🔧 XY LANH'!A294="","",'🔧 XY LANH'!N294)</f>
        <v>2700000</v>
      </c>
      <c r="G1338" s="13">
        <f>IF('🔧 XY LANH'!A294="","",'🔧 XY LANH'!O294)</f>
        <v>2850000</v>
      </c>
      <c r="H1338" s="13">
        <f>IF('🔧 XY LANH'!A294="","",'🔧 XY LANH'!P294)</f>
        <v>3100000</v>
      </c>
      <c r="I1338" s="13">
        <f>IF('🔧 XY LANH'!A294="","",'🔧 XY LANH'!Q294)</f>
        <v>0</v>
      </c>
      <c r="J1338" s="1">
        <f>IF('🔧 XY LANH'!A294="","",'🔧 XY LANH'!K294)</f>
        <v>0</v>
      </c>
      <c r="L1338" s="1">
        <f>N(L1337)+IF(AND('🔎 TRA CỨU NHANH'!$C$2&lt;&gt;"",OR(ISNUMBER(SEARCH('🔎 TRA CỨU NHANH'!$C$2,$A1338)),ISNUMBER(SEARCH('🔎 TRA CỨU NHANH'!$C$2,$B1338)))),1,0)</f>
        <v>0</v>
      </c>
      <c r="M1338" s="1" t="str">
        <f t="shared" si="40"/>
        <v/>
      </c>
      <c r="N1338" s="1">
        <f>N(N1337)+IF(AND('💰 BÁO GIÁ'!$C$27&lt;&gt;"",OR(ISNUMBER(SEARCH('💰 BÁO GIÁ'!$C$27,$A1338)),ISNUMBER(SEARCH('💰 BÁO GIÁ'!$C$27,$B1338)))),1,0)</f>
        <v>0</v>
      </c>
      <c r="O1338" s="1" t="str">
        <f t="shared" si="41"/>
        <v/>
      </c>
    </row>
    <row r="1339" customHeight="1" spans="1:15">
      <c r="A1339" s="1" t="str">
        <f>IF('🔧 XY LANH'!A295="","",'🔧 XY LANH'!A295)</f>
        <v>HH073916</v>
      </c>
      <c r="B1339" s="1" t="str">
        <f>IF('🔧 XY LANH'!A295="","",'🔧 XY LANH'!S295)</f>
        <v>Xy lanh 6D10 - IZUMI</v>
      </c>
      <c r="C1339" s="1" t="str">
        <f>IF('🔧 XY LANH'!A295="","","Xy lanh")</f>
        <v>Xy lanh</v>
      </c>
      <c r="D1339" s="1" t="str">
        <f>IF('🔧 XY LANH'!A295="","",'🔧 XY LANH'!L295)</f>
        <v>Cái</v>
      </c>
      <c r="E1339" s="1">
        <f>IF('🔧 XY LANH'!A295="","",'🔧 XY LANH'!M295)</f>
        <v>0</v>
      </c>
      <c r="F1339" s="1">
        <f>IF('🔧 XY LANH'!A295="","",'🔧 XY LANH'!N295)</f>
        <v>1200000</v>
      </c>
      <c r="G1339" s="1">
        <f>IF('🔧 XY LANH'!A295="","",'🔧 XY LANH'!O295)</f>
        <v>1300000</v>
      </c>
      <c r="H1339" s="1">
        <f>IF('🔧 XY LANH'!A295="","",'🔧 XY LANH'!P295)</f>
        <v>1400000</v>
      </c>
      <c r="I1339" s="1">
        <f>IF('🔧 XY LANH'!A295="","",'🔧 XY LANH'!Q295)</f>
        <v>0</v>
      </c>
      <c r="J1339" s="1">
        <f>IF('🔧 XY LANH'!A295="","",'🔧 XY LANH'!K295)</f>
        <v>0</v>
      </c>
      <c r="L1339" s="1">
        <f>N(L1338)+IF(AND('🔎 TRA CỨU NHANH'!$C$2&lt;&gt;"",OR(ISNUMBER(SEARCH('🔎 TRA CỨU NHANH'!$C$2,$A1339)),ISNUMBER(SEARCH('🔎 TRA CỨU NHANH'!$C$2,$B1339)))),1,0)</f>
        <v>0</v>
      </c>
      <c r="M1339" s="1" t="str">
        <f t="shared" si="40"/>
        <v/>
      </c>
      <c r="N1339" s="1">
        <f>N(N1338)+IF(AND('💰 BÁO GIÁ'!$C$27&lt;&gt;"",OR(ISNUMBER(SEARCH('💰 BÁO GIÁ'!$C$27,$A1339)),ISNUMBER(SEARCH('💰 BÁO GIÁ'!$C$27,$B1339)))),1,0)</f>
        <v>0</v>
      </c>
      <c r="O1339" s="1" t="str">
        <f t="shared" si="41"/>
        <v/>
      </c>
    </row>
    <row r="1340" customHeight="1" spans="1:15">
      <c r="A1340" s="1" t="str">
        <f>IF('🔧 XY LANH'!A296="","",'🔧 XY LANH'!A296)</f>
        <v/>
      </c>
      <c r="B1340" s="1" t="str">
        <f>IF('🔧 XY LANH'!A296="","",'🔧 XY LANH'!S296)</f>
        <v/>
      </c>
      <c r="C1340" s="1" t="str">
        <f>IF('🔧 XY LANH'!A296="","","Xy lanh")</f>
        <v/>
      </c>
      <c r="D1340" s="1" t="str">
        <f>IF('🔧 XY LANH'!A296="","",'🔧 XY LANH'!L296)</f>
        <v/>
      </c>
      <c r="E1340" s="13" t="str">
        <f>IF('🔧 XY LANH'!A296="","",'🔧 XY LANH'!M296)</f>
        <v/>
      </c>
      <c r="F1340" s="13" t="str">
        <f>IF('🔧 XY LANH'!A296="","",'🔧 XY LANH'!N296)</f>
        <v/>
      </c>
      <c r="G1340" s="13" t="str">
        <f>IF('🔧 XY LANH'!A296="","",'🔧 XY LANH'!O296)</f>
        <v/>
      </c>
      <c r="H1340" s="13" t="str">
        <f>IF('🔧 XY LANH'!A296="","",'🔧 XY LANH'!P296)</f>
        <v/>
      </c>
      <c r="I1340" s="13" t="str">
        <f>IF('🔧 XY LANH'!A296="","",'🔧 XY LANH'!Q296)</f>
        <v/>
      </c>
      <c r="J1340" s="1" t="str">
        <f>IF('🔧 XY LANH'!A296="","",'🔧 XY LANH'!K296)</f>
        <v/>
      </c>
      <c r="L1340" s="1">
        <f>N(L1339)+IF(AND('🔎 TRA CỨU NHANH'!$C$2&lt;&gt;"",OR(ISNUMBER(SEARCH('🔎 TRA CỨU NHANH'!$C$2,$A1340)),ISNUMBER(SEARCH('🔎 TRA CỨU NHANH'!$C$2,$B1340)))),1,0)</f>
        <v>0</v>
      </c>
      <c r="M1340" s="1" t="str">
        <f t="shared" si="40"/>
        <v/>
      </c>
      <c r="N1340" s="1">
        <f>N(N1339)+IF(AND('💰 BÁO GIÁ'!$C$27&lt;&gt;"",OR(ISNUMBER(SEARCH('💰 BÁO GIÁ'!$C$27,$A1340)),ISNUMBER(SEARCH('💰 BÁO GIÁ'!$C$27,$B1340)))),1,0)</f>
        <v>0</v>
      </c>
      <c r="O1340" s="1" t="str">
        <f t="shared" si="41"/>
        <v/>
      </c>
    </row>
    <row r="1341" customHeight="1" spans="1:15">
      <c r="A1341" s="1" t="str">
        <f>IF('🔧 XY LANH'!A297="","",'🔧 XY LANH'!A297)</f>
        <v>HH074184</v>
      </c>
      <c r="B1341" s="1" t="str">
        <f>IF('🔧 XY LANH'!A297="","",'🔧 XY LANH'!S297)</f>
        <v>Xy lanh SD22/SD33 S/F (4D83/ 82-87-176 lợi 93-5) - IZUMI IKAZU</v>
      </c>
      <c r="C1341" s="1" t="str">
        <f>IF('🔧 XY LANH'!A297="","","Xy lanh")</f>
        <v>Xy lanh</v>
      </c>
      <c r="D1341" s="1" t="str">
        <f>IF('🔧 XY LANH'!A297="","",'🔧 XY LANH'!L297)</f>
        <v>Cái</v>
      </c>
      <c r="E1341" s="13">
        <f>IF('🔧 XY LANH'!A297="","",'🔧 XY LANH'!M297)</f>
        <v>0</v>
      </c>
      <c r="F1341" s="13">
        <f>IF('🔧 XY LANH'!A297="","",'🔧 XY LANH'!N297)</f>
        <v>510000</v>
      </c>
      <c r="G1341" s="13">
        <f>IF('🔧 XY LANH'!A297="","",'🔧 XY LANH'!O297)</f>
        <v>550000</v>
      </c>
      <c r="H1341" s="13">
        <f>IF('🔧 XY LANH'!A297="","",'🔧 XY LANH'!P297)</f>
        <v>580000</v>
      </c>
      <c r="I1341" s="13">
        <f>IF('🔧 XY LANH'!A297="","",'🔧 XY LANH'!Q297)</f>
        <v>0</v>
      </c>
      <c r="J1341" s="1">
        <f>IF('🔧 XY LANH'!A297="","",'🔧 XY LANH'!K297)</f>
        <v>83</v>
      </c>
      <c r="L1341" s="1">
        <f>N(L1340)+IF(AND('🔎 TRA CỨU NHANH'!$C$2&lt;&gt;"",OR(ISNUMBER(SEARCH('🔎 TRA CỨU NHANH'!$C$2,$A1341)),ISNUMBER(SEARCH('🔎 TRA CỨU NHANH'!$C$2,$B1341)))),1,0)</f>
        <v>0</v>
      </c>
      <c r="M1341" s="1" t="str">
        <f t="shared" si="40"/>
        <v/>
      </c>
      <c r="N1341" s="1">
        <f>N(N1340)+IF(AND('💰 BÁO GIÁ'!$C$27&lt;&gt;"",OR(ISNUMBER(SEARCH('💰 BÁO GIÁ'!$C$27,$A1341)),ISNUMBER(SEARCH('💰 BÁO GIÁ'!$C$27,$B1341)))),1,0)</f>
        <v>0</v>
      </c>
      <c r="O1341" s="1" t="str">
        <f t="shared" si="41"/>
        <v/>
      </c>
    </row>
    <row r="1342" customHeight="1" spans="1:15">
      <c r="A1342" s="1" t="str">
        <f>IF('🔧 XY LANH'!A298="","",'🔧 XY LANH'!A298)</f>
        <v>HH074444</v>
      </c>
      <c r="B1342" s="1" t="str">
        <f>IF('🔧 XY LANH'!A298="","",'🔧 XY LANH'!S298)</f>
        <v>Xy lanh SD23/SD25 S/F phi 89 - IZUMI</v>
      </c>
      <c r="C1342" s="1" t="str">
        <f>IF('🔧 XY LANH'!A298="","","Xy lanh")</f>
        <v>Xy lanh</v>
      </c>
      <c r="D1342" s="1" t="str">
        <f>IF('🔧 XY LANH'!A298="","",'🔧 XY LANH'!L298)</f>
        <v>Bộ 4</v>
      </c>
      <c r="E1342" s="13">
        <f>IF('🔧 XY LANH'!A298="","",'🔧 XY LANH'!M298)</f>
        <v>0</v>
      </c>
      <c r="F1342" s="13">
        <f>IF('🔧 XY LANH'!A298="","",'🔧 XY LANH'!N298)</f>
        <v>490000</v>
      </c>
      <c r="G1342" s="13">
        <f>IF('🔧 XY LANH'!A298="","",'🔧 XY LANH'!O298)</f>
        <v>520000</v>
      </c>
      <c r="H1342" s="13">
        <f>IF('🔧 XY LANH'!A298="","",'🔧 XY LANH'!P298)</f>
        <v>550000</v>
      </c>
      <c r="I1342" s="13">
        <f>IF('🔧 XY LANH'!A298="","",'🔧 XY LANH'!Q298)</f>
        <v>0</v>
      </c>
      <c r="J1342" s="1">
        <f>IF('🔧 XY LANH'!A298="","",'🔧 XY LANH'!K298)</f>
        <v>89</v>
      </c>
      <c r="L1342" s="1">
        <f>N(L1341)+IF(AND('🔎 TRA CỨU NHANH'!$C$2&lt;&gt;"",OR(ISNUMBER(SEARCH('🔎 TRA CỨU NHANH'!$C$2,$A1342)),ISNUMBER(SEARCH('🔎 TRA CỨU NHANH'!$C$2,$B1342)))),1,0)</f>
        <v>0</v>
      </c>
      <c r="M1342" s="1" t="str">
        <f t="shared" si="40"/>
        <v/>
      </c>
      <c r="N1342" s="1">
        <f>N(N1341)+IF(AND('💰 BÁO GIÁ'!$C$27&lt;&gt;"",OR(ISNUMBER(SEARCH('💰 BÁO GIÁ'!$C$27,$A1342)),ISNUMBER(SEARCH('💰 BÁO GIÁ'!$C$27,$B1342)))),1,0)</f>
        <v>0</v>
      </c>
      <c r="O1342" s="1" t="str">
        <f t="shared" si="41"/>
        <v/>
      </c>
    </row>
    <row r="1343" customHeight="1" spans="1:15">
      <c r="A1343" s="1" t="str">
        <f>IF('🔧 XY LANH'!A299="","",'🔧 XY LANH'!A299)</f>
        <v>HH073436</v>
      </c>
      <c r="B1343" s="1" t="str">
        <f>IF('🔧 XY LANH'!A299="","",'🔧 XY LANH'!S299)</f>
        <v>Xy lanh NISSAN TD23 (11012-02N00) - IZUMI</v>
      </c>
      <c r="C1343" s="1" t="str">
        <f>IF('🔧 XY LANH'!A299="","","Xy lanh")</f>
        <v>Xy lanh</v>
      </c>
      <c r="D1343" s="1" t="str">
        <f>IF('🔧 XY LANH'!A299="","",'🔧 XY LANH'!L299)</f>
        <v>Cái</v>
      </c>
      <c r="E1343" s="13">
        <f>IF('🔧 XY LANH'!A299="","",'🔧 XY LANH'!M299)</f>
        <v>0</v>
      </c>
      <c r="F1343" s="13">
        <f>IF('🔧 XY LANH'!A299="","",'🔧 XY LANH'!N299)</f>
        <v>550000</v>
      </c>
      <c r="G1343" s="13">
        <f>IF('🔧 XY LANH'!A299="","",'🔧 XY LANH'!O299)</f>
        <v>600000</v>
      </c>
      <c r="H1343" s="13">
        <f>IF('🔧 XY LANH'!A299="","",'🔧 XY LANH'!P299)</f>
        <v>650000</v>
      </c>
      <c r="I1343" s="13">
        <f>IF('🔧 XY LANH'!A299="","",'🔧 XY LANH'!Q299)</f>
        <v>0</v>
      </c>
      <c r="J1343" s="1">
        <f>IF('🔧 XY LANH'!A299="","",'🔧 XY LANH'!K299)</f>
        <v>89</v>
      </c>
      <c r="L1343" s="1">
        <f>N(L1342)+IF(AND('🔎 TRA CỨU NHANH'!$C$2&lt;&gt;"",OR(ISNUMBER(SEARCH('🔎 TRA CỨU NHANH'!$C$2,$A1343)),ISNUMBER(SEARCH('🔎 TRA CỨU NHANH'!$C$2,$B1343)))),1,0)</f>
        <v>0</v>
      </c>
      <c r="M1343" s="1" t="str">
        <f t="shared" si="40"/>
        <v/>
      </c>
      <c r="N1343" s="1">
        <f>N(N1342)+IF(AND('💰 BÁO GIÁ'!$C$27&lt;&gt;"",OR(ISNUMBER(SEARCH('💰 BÁO GIÁ'!$C$27,$A1343)),ISNUMBER(SEARCH('💰 BÁO GIÁ'!$C$27,$B1343)))),1,0)</f>
        <v>0</v>
      </c>
      <c r="O1343" s="1" t="str">
        <f t="shared" si="41"/>
        <v/>
      </c>
    </row>
    <row r="1344" customHeight="1" spans="1:15">
      <c r="A1344" s="1" t="str">
        <f>IF('🔧 XY LANH'!A300="","",'🔧 XY LANH'!A300)</f>
        <v>HH00901</v>
      </c>
      <c r="B1344" s="1" t="str">
        <f>IF('🔧 XY LANH'!A300="","",'🔧 XY LANH'!S300)</f>
        <v>Xy lanh NISSAN TD25 (11012-44G10) - IZUMI</v>
      </c>
      <c r="C1344" s="1" t="str">
        <f>IF('🔧 XY LANH'!A300="","","Xy lanh")</f>
        <v>Xy lanh</v>
      </c>
      <c r="D1344" s="1" t="str">
        <f>IF('🔧 XY LANH'!A300="","",'🔧 XY LANH'!L300)</f>
        <v>Cái</v>
      </c>
      <c r="E1344" s="13">
        <f>IF('🔧 XY LANH'!A300="","",'🔧 XY LANH'!M300)</f>
        <v>0</v>
      </c>
      <c r="F1344" s="13">
        <f>IF('🔧 XY LANH'!A300="","",'🔧 XY LANH'!N300)</f>
        <v>550000</v>
      </c>
      <c r="G1344" s="13">
        <f>IF('🔧 XY LANH'!A300="","",'🔧 XY LANH'!O300)</f>
        <v>600000</v>
      </c>
      <c r="H1344" s="13">
        <f>IF('🔧 XY LANH'!A300="","",'🔧 XY LANH'!P300)</f>
        <v>650000</v>
      </c>
      <c r="I1344" s="13">
        <f>IF('🔧 XY LANH'!A300="","",'🔧 XY LANH'!Q300)</f>
        <v>0</v>
      </c>
      <c r="J1344" s="1">
        <f>IF('🔧 XY LANH'!A300="","",'🔧 XY LANH'!K300)</f>
        <v>92.9</v>
      </c>
      <c r="L1344" s="1">
        <f>N(L1343)+IF(AND('🔎 TRA CỨU NHANH'!$C$2&lt;&gt;"",OR(ISNUMBER(SEARCH('🔎 TRA CỨU NHANH'!$C$2,$A1344)),ISNUMBER(SEARCH('🔎 TRA CỨU NHANH'!$C$2,$B1344)))),1,0)</f>
        <v>0</v>
      </c>
      <c r="M1344" s="1" t="str">
        <f t="shared" si="40"/>
        <v/>
      </c>
      <c r="N1344" s="1">
        <f>N(N1343)+IF(AND('💰 BÁO GIÁ'!$C$27&lt;&gt;"",OR(ISNUMBER(SEARCH('💰 BÁO GIÁ'!$C$27,$A1344)),ISNUMBER(SEARCH('💰 BÁO GIÁ'!$C$27,$B1344)))),1,0)</f>
        <v>0</v>
      </c>
      <c r="O1344" s="1" t="str">
        <f t="shared" si="41"/>
        <v/>
      </c>
    </row>
    <row r="1345" customHeight="1" spans="1:15">
      <c r="A1345" s="1" t="str">
        <f>IF('🔧 XY LANH'!A301="","",'🔧 XY LANH'!A301)</f>
        <v>HH083494</v>
      </c>
      <c r="B1345" s="1" t="str">
        <f>IF('🔧 XY LANH'!A301="","",'🔧 XY LANH'!S301)</f>
        <v>Xy lanh Nissan BD30 (95*99*105*5*172.5), S/F bán hoàn thiện - IZUMI</v>
      </c>
      <c r="C1345" s="1" t="str">
        <f>IF('🔧 XY LANH'!A301="","","Xy lanh")</f>
        <v>Xy lanh</v>
      </c>
      <c r="D1345" s="1" t="str">
        <f>IF('🔧 XY LANH'!A301="","",'🔧 XY LANH'!L301)</f>
        <v>Cái</v>
      </c>
      <c r="E1345" s="13">
        <f>IF('🔧 XY LANH'!A301="","",'🔧 XY LANH'!M301)</f>
        <v>0</v>
      </c>
      <c r="F1345" s="13">
        <f>IF('🔧 XY LANH'!A301="","",'🔧 XY LANH'!N301)</f>
        <v>580000</v>
      </c>
      <c r="G1345" s="13">
        <f>IF('🔧 XY LANH'!A301="","",'🔧 XY LANH'!O301)</f>
        <v>620000</v>
      </c>
      <c r="H1345" s="13">
        <f>IF('🔧 XY LANH'!A301="","",'🔧 XY LANH'!P301)</f>
        <v>660000</v>
      </c>
      <c r="I1345" s="13">
        <f>IF('🔧 XY LANH'!A301="","",'🔧 XY LANH'!Q301)</f>
        <v>0</v>
      </c>
      <c r="J1345" s="1">
        <f>IF('🔧 XY LANH'!A301="","",'🔧 XY LANH'!K301)</f>
        <v>95</v>
      </c>
      <c r="L1345" s="1">
        <f>N(L1344)+IF(AND('🔎 TRA CỨU NHANH'!$C$2&lt;&gt;"",OR(ISNUMBER(SEARCH('🔎 TRA CỨU NHANH'!$C$2,$A1345)),ISNUMBER(SEARCH('🔎 TRA CỨU NHANH'!$C$2,$B1345)))),1,0)</f>
        <v>0</v>
      </c>
      <c r="M1345" s="1" t="str">
        <f t="shared" si="40"/>
        <v/>
      </c>
      <c r="N1345" s="1">
        <f>N(N1344)+IF(AND('💰 BÁO GIÁ'!$C$27&lt;&gt;"",OR(ISNUMBER(SEARCH('💰 BÁO GIÁ'!$C$27,$A1345)),ISNUMBER(SEARCH('💰 BÁO GIÁ'!$C$27,$B1345)))),1,0)</f>
        <v>0</v>
      </c>
      <c r="O1345" s="1" t="str">
        <f t="shared" si="41"/>
        <v/>
      </c>
    </row>
    <row r="1346" customHeight="1" spans="1:15">
      <c r="A1346" s="1" t="str">
        <f>IF('🔧 XY LANH'!A302="","",'🔧 XY LANH'!A302)</f>
        <v>HH00479</v>
      </c>
      <c r="B1346" s="1" t="str">
        <f>IF('🔧 XY LANH'!A302="","",'🔧 XY LANH'!S302)</f>
        <v>Xy lanh Nissan BD30 F/F - NICE IN</v>
      </c>
      <c r="C1346" s="1" t="str">
        <f>IF('🔧 XY LANH'!A302="","","Xy lanh")</f>
        <v>Xy lanh</v>
      </c>
      <c r="D1346" s="1" t="str">
        <f>IF('🔧 XY LANH'!A302="","",'🔧 XY LANH'!L302)</f>
        <v>Cái</v>
      </c>
      <c r="E1346" s="13">
        <f>IF('🔧 XY LANH'!A302="","",'🔧 XY LANH'!M302)</f>
        <v>0</v>
      </c>
      <c r="F1346" s="13">
        <f>IF('🔧 XY LANH'!A302="","",'🔧 XY LANH'!N302)</f>
        <v>650000</v>
      </c>
      <c r="G1346" s="13">
        <f>IF('🔧 XY LANH'!A302="","",'🔧 XY LANH'!O302)</f>
        <v>700000</v>
      </c>
      <c r="H1346" s="13">
        <f>IF('🔧 XY LANH'!A302="","",'🔧 XY LANH'!P302)</f>
        <v>750000</v>
      </c>
      <c r="I1346" s="13">
        <f>IF('🔧 XY LANH'!A302="","",'🔧 XY LANH'!Q302)</f>
        <v>0</v>
      </c>
      <c r="J1346" s="1">
        <f>IF('🔧 XY LANH'!A302="","",'🔧 XY LANH'!K302)</f>
        <v>96</v>
      </c>
      <c r="L1346" s="1">
        <f>N(L1345)+IF(AND('🔎 TRA CỨU NHANH'!$C$2&lt;&gt;"",OR(ISNUMBER(SEARCH('🔎 TRA CỨU NHANH'!$C$2,$A1346)),ISNUMBER(SEARCH('🔎 TRA CỨU NHANH'!$C$2,$B1346)))),1,0)</f>
        <v>0</v>
      </c>
      <c r="M1346" s="1" t="str">
        <f t="shared" ref="M1346:M1409" si="42">IF(L1346&gt;N(L1345),L1346,"")</f>
        <v/>
      </c>
      <c r="N1346" s="1">
        <f>N(N1345)+IF(AND('💰 BÁO GIÁ'!$C$27&lt;&gt;"",OR(ISNUMBER(SEARCH('💰 BÁO GIÁ'!$C$27,$A1346)),ISNUMBER(SEARCH('💰 BÁO GIÁ'!$C$27,$B1346)))),1,0)</f>
        <v>0</v>
      </c>
      <c r="O1346" s="1" t="str">
        <f t="shared" ref="O1346:O1409" si="43">IF(N1346&gt;N(N1345),N1346,"")</f>
        <v/>
      </c>
    </row>
    <row r="1347" customHeight="1" spans="1:15">
      <c r="A1347" s="1" t="str">
        <f>IF('🔧 XY LANH'!A303="","",'🔧 XY LANH'!A303)</f>
        <v>HH081458</v>
      </c>
      <c r="B1347" s="1" t="str">
        <f>IF('🔧 XY LANH'!A303="","",'🔧 XY LANH'!S303)</f>
        <v>Xy lanh Nissan BD30 / 11012-54T00 - IZ IKAZU</v>
      </c>
      <c r="C1347" s="1" t="str">
        <f>IF('🔧 XY LANH'!A303="","","Xy lanh")</f>
        <v>Xy lanh</v>
      </c>
      <c r="D1347" s="1" t="str">
        <f>IF('🔧 XY LANH'!A303="","",'🔧 XY LANH'!L303)</f>
        <v>Cái</v>
      </c>
      <c r="E1347" s="13">
        <f>IF('🔧 XY LANH'!A303="","",'🔧 XY LANH'!M303)</f>
        <v>0</v>
      </c>
      <c r="F1347" s="13">
        <f>IF('🔧 XY LANH'!A303="","",'🔧 XY LANH'!N303)</f>
        <v>700000</v>
      </c>
      <c r="G1347" s="13">
        <f>IF('🔧 XY LANH'!A303="","",'🔧 XY LANH'!O303)</f>
        <v>750000</v>
      </c>
      <c r="H1347" s="13">
        <f>IF('🔧 XY LANH'!A303="","",'🔧 XY LANH'!P303)</f>
        <v>800000</v>
      </c>
      <c r="I1347" s="13">
        <f>IF('🔧 XY LANH'!A303="","",'🔧 XY LANH'!Q303)</f>
        <v>0</v>
      </c>
      <c r="J1347" s="1">
        <f>IF('🔧 XY LANH'!A303="","",'🔧 XY LANH'!K303)</f>
        <v>96</v>
      </c>
      <c r="L1347" s="1">
        <f>N(L1346)+IF(AND('🔎 TRA CỨU NHANH'!$C$2&lt;&gt;"",OR(ISNUMBER(SEARCH('🔎 TRA CỨU NHANH'!$C$2,$A1347)),ISNUMBER(SEARCH('🔎 TRA CỨU NHANH'!$C$2,$B1347)))),1,0)</f>
        <v>0</v>
      </c>
      <c r="M1347" s="1" t="str">
        <f t="shared" si="42"/>
        <v/>
      </c>
      <c r="N1347" s="1">
        <f>N(N1346)+IF(AND('💰 BÁO GIÁ'!$C$27&lt;&gt;"",OR(ISNUMBER(SEARCH('💰 BÁO GIÁ'!$C$27,$A1347)),ISNUMBER(SEARCH('💰 BÁO GIÁ'!$C$27,$B1347)))),1,0)</f>
        <v>0</v>
      </c>
      <c r="O1347" s="1" t="str">
        <f t="shared" si="43"/>
        <v/>
      </c>
    </row>
    <row r="1348" customHeight="1" spans="1:15">
      <c r="A1348" s="1" t="str">
        <f>IF('🔧 XY LANH'!A304="","",'🔧 XY LANH'!A304)</f>
        <v>HH0597</v>
      </c>
      <c r="B1348" s="1" t="str">
        <f>IF('🔧 XY LANH'!A304="","",'🔧 XY LANH'!S304)</f>
        <v>Xy lanh BD30 / 11012-54T00 - IZUMI</v>
      </c>
      <c r="C1348" s="1" t="str">
        <f>IF('🔧 XY LANH'!A304="","","Xy lanh")</f>
        <v>Xy lanh</v>
      </c>
      <c r="D1348" s="1" t="str">
        <f>IF('🔧 XY LANH'!A304="","",'🔧 XY LANH'!L304)</f>
        <v>Cái</v>
      </c>
      <c r="E1348" s="13">
        <f>IF('🔧 XY LANH'!A304="","",'🔧 XY LANH'!M304)</f>
        <v>0</v>
      </c>
      <c r="F1348" s="13">
        <f>IF('🔧 XY LANH'!A304="","",'🔧 XY LANH'!N304)</f>
        <v>0</v>
      </c>
      <c r="G1348" s="13">
        <f>IF('🔧 XY LANH'!A304="","",'🔧 XY LANH'!O304)</f>
        <v>0</v>
      </c>
      <c r="H1348" s="13">
        <f>IF('🔧 XY LANH'!A304="","",'🔧 XY LANH'!P304)</f>
        <v>0</v>
      </c>
      <c r="I1348" s="13">
        <f>IF('🔧 XY LANH'!A304="","",'🔧 XY LANH'!Q304)</f>
        <v>0</v>
      </c>
      <c r="J1348" s="1">
        <f>IF('🔧 XY LANH'!A304="","",'🔧 XY LANH'!K304)</f>
        <v>96</v>
      </c>
      <c r="L1348" s="1">
        <f>N(L1347)+IF(AND('🔎 TRA CỨU NHANH'!$C$2&lt;&gt;"",OR(ISNUMBER(SEARCH('🔎 TRA CỨU NHANH'!$C$2,$A1348)),ISNUMBER(SEARCH('🔎 TRA CỨU NHANH'!$C$2,$B1348)))),1,0)</f>
        <v>0</v>
      </c>
      <c r="M1348" s="1" t="str">
        <f t="shared" si="42"/>
        <v/>
      </c>
      <c r="N1348" s="1">
        <f>N(N1347)+IF(AND('💰 BÁO GIÁ'!$C$27&lt;&gt;"",OR(ISNUMBER(SEARCH('💰 BÁO GIÁ'!$C$27,$A1348)),ISNUMBER(SEARCH('💰 BÁO GIÁ'!$C$27,$B1348)))),1,0)</f>
        <v>0</v>
      </c>
      <c r="O1348" s="1" t="str">
        <f t="shared" si="43"/>
        <v/>
      </c>
    </row>
    <row r="1349" customHeight="1" spans="1:15">
      <c r="A1349" s="1" t="str">
        <f>IF('🔧 XY LANH'!A305="","",'🔧 XY LANH'!A305)</f>
        <v>HH082194</v>
      </c>
      <c r="B1349" s="1" t="str">
        <f>IF('🔧 XY LANH'!A305="","",'🔧 XY LANH'!S305)</f>
        <v>Xy lanh NISSAN TD27 F/F - IZ IKAZU</v>
      </c>
      <c r="C1349" s="1" t="str">
        <f>IF('🔧 XY LANH'!A305="","","Xy lanh")</f>
        <v>Xy lanh</v>
      </c>
      <c r="D1349" s="1" t="str">
        <f>IF('🔧 XY LANH'!A305="","",'🔧 XY LANH'!L305)</f>
        <v>Cái</v>
      </c>
      <c r="E1349" s="13">
        <f>IF('🔧 XY LANH'!A305="","",'🔧 XY LANH'!M305)</f>
        <v>0</v>
      </c>
      <c r="F1349" s="13">
        <f>IF('🔧 XY LANH'!A305="","",'🔧 XY LANH'!N305)</f>
        <v>550000</v>
      </c>
      <c r="G1349" s="13">
        <f>IF('🔧 XY LANH'!A305="","",'🔧 XY LANH'!O305)</f>
        <v>600000</v>
      </c>
      <c r="H1349" s="13">
        <f>IF('🔧 XY LANH'!A305="","",'🔧 XY LANH'!P305)</f>
        <v>650000</v>
      </c>
      <c r="I1349" s="13">
        <f>IF('🔧 XY LANH'!A305="","",'🔧 XY LANH'!Q305)</f>
        <v>0</v>
      </c>
      <c r="J1349" s="1">
        <f>IF('🔧 XY LANH'!A305="","",'🔧 XY LANH'!K305)</f>
        <v>96</v>
      </c>
      <c r="L1349" s="1">
        <f>N(L1348)+IF(AND('🔎 TRA CỨU NHANH'!$C$2&lt;&gt;"",OR(ISNUMBER(SEARCH('🔎 TRA CỨU NHANH'!$C$2,$A1349)),ISNUMBER(SEARCH('🔎 TRA CỨU NHANH'!$C$2,$B1349)))),1,0)</f>
        <v>0</v>
      </c>
      <c r="M1349" s="1" t="str">
        <f t="shared" si="42"/>
        <v/>
      </c>
      <c r="N1349" s="1">
        <f>N(N1348)+IF(AND('💰 BÁO GIÁ'!$C$27&lt;&gt;"",OR(ISNUMBER(SEARCH('💰 BÁO GIÁ'!$C$27,$A1349)),ISNUMBER(SEARCH('💰 BÁO GIÁ'!$C$27,$B1349)))),1,0)</f>
        <v>0</v>
      </c>
      <c r="O1349" s="1" t="str">
        <f t="shared" si="43"/>
        <v/>
      </c>
    </row>
    <row r="1350" customHeight="1" spans="1:15">
      <c r="A1350" s="1" t="str">
        <f>IF('🔧 XY LANH'!A306="","",'🔧 XY LANH'!A306)</f>
        <v>HH00902</v>
      </c>
      <c r="B1350" s="1" t="str">
        <f>IF('🔧 XY LANH'!A306="","",'🔧 XY LANH'!S306)</f>
        <v>Xy lanh NISSAN TD27 F/F (11012-2S000) - IZUMI</v>
      </c>
      <c r="C1350" s="1" t="str">
        <f>IF('🔧 XY LANH'!A306="","","Xy lanh")</f>
        <v>Xy lanh</v>
      </c>
      <c r="D1350" s="1" t="str">
        <f>IF('🔧 XY LANH'!A306="","",'🔧 XY LANH'!L306)</f>
        <v>Cái</v>
      </c>
      <c r="E1350" s="13">
        <f>IF('🔧 XY LANH'!A306="","",'🔧 XY LANH'!M306)</f>
        <v>0</v>
      </c>
      <c r="F1350" s="13">
        <f>IF('🔧 XY LANH'!A306="","",'🔧 XY LANH'!N306)</f>
        <v>550000</v>
      </c>
      <c r="G1350" s="13">
        <f>IF('🔧 XY LANH'!A306="","",'🔧 XY LANH'!O306)</f>
        <v>600000</v>
      </c>
      <c r="H1350" s="13">
        <f>IF('🔧 XY LANH'!A306="","",'🔧 XY LANH'!P306)</f>
        <v>650000</v>
      </c>
      <c r="I1350" s="13">
        <f>IF('🔧 XY LANH'!A306="","",'🔧 XY LANH'!Q306)</f>
        <v>0</v>
      </c>
      <c r="J1350" s="1">
        <f>IF('🔧 XY LANH'!A306="","",'🔧 XY LANH'!K306)</f>
        <v>96</v>
      </c>
      <c r="L1350" s="1">
        <f>N(L1349)+IF(AND('🔎 TRA CỨU NHANH'!$C$2&lt;&gt;"",OR(ISNUMBER(SEARCH('🔎 TRA CỨU NHANH'!$C$2,$A1350)),ISNUMBER(SEARCH('🔎 TRA CỨU NHANH'!$C$2,$B1350)))),1,0)</f>
        <v>0</v>
      </c>
      <c r="M1350" s="1" t="str">
        <f t="shared" si="42"/>
        <v/>
      </c>
      <c r="N1350" s="1">
        <f>N(N1349)+IF(AND('💰 BÁO GIÁ'!$C$27&lt;&gt;"",OR(ISNUMBER(SEARCH('💰 BÁO GIÁ'!$C$27,$A1350)),ISNUMBER(SEARCH('💰 BÁO GIÁ'!$C$27,$B1350)))),1,0)</f>
        <v>0</v>
      </c>
      <c r="O1350" s="1" t="str">
        <f t="shared" si="43"/>
        <v/>
      </c>
    </row>
    <row r="1351" customHeight="1" spans="1:15">
      <c r="A1351" s="1" t="str">
        <f>IF('🔧 XY LANH'!A307="","",'🔧 XY LANH'!A307)</f>
        <v>HH070293</v>
      </c>
      <c r="B1351" s="1" t="str">
        <f>IF('🔧 XY LANH'!A307="","",'🔧 XY LANH'!S307)</f>
        <v>Xy lanh Nissan TD27 S/F, bán hoàn thiện - NICE IN</v>
      </c>
      <c r="C1351" s="1" t="str">
        <f>IF('🔧 XY LANH'!A307="","","Xy lanh")</f>
        <v>Xy lanh</v>
      </c>
      <c r="D1351" s="1" t="str">
        <f>IF('🔧 XY LANH'!A307="","",'🔧 XY LANH'!L307)</f>
        <v>Cái</v>
      </c>
      <c r="E1351" s="13">
        <f>IF('🔧 XY LANH'!A307="","",'🔧 XY LANH'!M307)</f>
        <v>0</v>
      </c>
      <c r="F1351" s="13">
        <f>IF('🔧 XY LANH'!A307="","",'🔧 XY LANH'!N307)</f>
        <v>550000</v>
      </c>
      <c r="G1351" s="13">
        <f>IF('🔧 XY LANH'!A307="","",'🔧 XY LANH'!O307)</f>
        <v>600000</v>
      </c>
      <c r="H1351" s="13">
        <f>IF('🔧 XY LANH'!A307="","",'🔧 XY LANH'!P307)</f>
        <v>650000</v>
      </c>
      <c r="I1351" s="13">
        <f>IF('🔧 XY LANH'!A307="","",'🔧 XY LANH'!Q307)</f>
        <v>0</v>
      </c>
      <c r="J1351" s="1">
        <f>IF('🔧 XY LANH'!A307="","",'🔧 XY LANH'!K307)</f>
        <v>96</v>
      </c>
      <c r="L1351" s="1">
        <f>N(L1350)+IF(AND('🔎 TRA CỨU NHANH'!$C$2&lt;&gt;"",OR(ISNUMBER(SEARCH('🔎 TRA CỨU NHANH'!$C$2,$A1351)),ISNUMBER(SEARCH('🔎 TRA CỨU NHANH'!$C$2,$B1351)))),1,0)</f>
        <v>0</v>
      </c>
      <c r="M1351" s="1" t="str">
        <f t="shared" si="42"/>
        <v/>
      </c>
      <c r="N1351" s="1">
        <f>N(N1350)+IF(AND('💰 BÁO GIÁ'!$C$27&lt;&gt;"",OR(ISNUMBER(SEARCH('💰 BÁO GIÁ'!$C$27,$A1351)),ISNUMBER(SEARCH('💰 BÁO GIÁ'!$C$27,$B1351)))),1,0)</f>
        <v>0</v>
      </c>
      <c r="O1351" s="1" t="str">
        <f t="shared" si="43"/>
        <v/>
      </c>
    </row>
    <row r="1352" customHeight="1" spans="1:15">
      <c r="A1352" s="1" t="str">
        <f>IF('🔧 XY LANH'!A308="","",'🔧 XY LANH'!A308)</f>
        <v>HH00739</v>
      </c>
      <c r="B1352" s="1" t="str">
        <f>IF('🔧 XY LANH'!A308="","",'🔧 XY LANH'!S308)</f>
        <v>Xy lanh NISSAN ED30 (11012-J2000) lợi cổ 8mm - IZUMI</v>
      </c>
      <c r="C1352" s="1" t="str">
        <f>IF('🔧 XY LANH'!A308="","","Xy lanh")</f>
        <v>Xy lanh</v>
      </c>
      <c r="D1352" s="1" t="str">
        <f>IF('🔧 XY LANH'!A308="","",'🔧 XY LANH'!L308)</f>
        <v>Cái</v>
      </c>
      <c r="E1352" s="13">
        <f>IF('🔧 XY LANH'!A308="","",'🔧 XY LANH'!M308)</f>
        <v>0</v>
      </c>
      <c r="F1352" s="13">
        <f>IF('🔧 XY LANH'!A308="","",'🔧 XY LANH'!N308)</f>
        <v>700000</v>
      </c>
      <c r="G1352" s="13">
        <f>IF('🔧 XY LANH'!A308="","",'🔧 XY LANH'!O308)</f>
        <v>760000</v>
      </c>
      <c r="H1352" s="13">
        <f>IF('🔧 XY LANH'!A308="","",'🔧 XY LANH'!P308)</f>
        <v>800000</v>
      </c>
      <c r="I1352" s="13">
        <f>IF('🔧 XY LANH'!A308="","",'🔧 XY LANH'!Q308)</f>
        <v>0</v>
      </c>
      <c r="J1352" s="1">
        <f>IF('🔧 XY LANH'!A308="","",'🔧 XY LANH'!K308)</f>
        <v>98</v>
      </c>
      <c r="L1352" s="1">
        <f>N(L1351)+IF(AND('🔎 TRA CỨU NHANH'!$C$2&lt;&gt;"",OR(ISNUMBER(SEARCH('🔎 TRA CỨU NHANH'!$C$2,$A1352)),ISNUMBER(SEARCH('🔎 TRA CỨU NHANH'!$C$2,$B1352)))),1,0)</f>
        <v>0</v>
      </c>
      <c r="M1352" s="1" t="str">
        <f t="shared" si="42"/>
        <v/>
      </c>
      <c r="N1352" s="1">
        <f>N(N1351)+IF(AND('💰 BÁO GIÁ'!$C$27&lt;&gt;"",OR(ISNUMBER(SEARCH('💰 BÁO GIÁ'!$C$27,$A1352)),ISNUMBER(SEARCH('💰 BÁO GIÁ'!$C$27,$B1352)))),1,0)</f>
        <v>0</v>
      </c>
      <c r="O1352" s="1" t="str">
        <f t="shared" si="43"/>
        <v/>
      </c>
    </row>
    <row r="1353" customHeight="1" spans="1:15">
      <c r="A1353" s="1" t="str">
        <f>IF('🔧 XY LANH'!A309="","",'🔧 XY LANH'!A309)</f>
        <v>HH070273</v>
      </c>
      <c r="B1353" s="1" t="str">
        <f>IF('🔧 XY LANH'!A309="","",'🔧 XY LANH'!S309)</f>
        <v>Xy lanh Nissan ED33/FD33 thun thấp (11012-T9000/11012-T9001) - IZ IKAZU</v>
      </c>
      <c r="C1353" s="1" t="str">
        <f>IF('🔧 XY LANH'!A309="","","Xy lanh")</f>
        <v>Xy lanh</v>
      </c>
      <c r="D1353" s="1" t="str">
        <f>IF('🔧 XY LANH'!A309="","",'🔧 XY LANH'!L309)</f>
        <v>Cái</v>
      </c>
      <c r="E1353" s="13">
        <f>IF('🔧 XY LANH'!A309="","",'🔧 XY LANH'!M309)</f>
        <v>0</v>
      </c>
      <c r="F1353" s="13">
        <f>IF('🔧 XY LANH'!A309="","",'🔧 XY LANH'!N309)</f>
        <v>960000</v>
      </c>
      <c r="G1353" s="13">
        <f>IF('🔧 XY LANH'!A309="","",'🔧 XY LANH'!O309)</f>
        <v>1030000</v>
      </c>
      <c r="H1353" s="13">
        <f>IF('🔧 XY LANH'!A309="","",'🔧 XY LANH'!P309)</f>
        <v>1100000</v>
      </c>
      <c r="I1353" s="13">
        <f>IF('🔧 XY LANH'!A309="","",'🔧 XY LANH'!Q309)</f>
        <v>0</v>
      </c>
      <c r="J1353" s="1">
        <f>IF('🔧 XY LANH'!A309="","",'🔧 XY LANH'!K309)</f>
        <v>100</v>
      </c>
      <c r="L1353" s="1">
        <f>N(L1352)+IF(AND('🔎 TRA CỨU NHANH'!$C$2&lt;&gt;"",OR(ISNUMBER(SEARCH('🔎 TRA CỨU NHANH'!$C$2,$A1353)),ISNUMBER(SEARCH('🔎 TRA CỨU NHANH'!$C$2,$B1353)))),1,0)</f>
        <v>0</v>
      </c>
      <c r="M1353" s="1" t="str">
        <f t="shared" si="42"/>
        <v/>
      </c>
      <c r="N1353" s="1">
        <f>N(N1352)+IF(AND('💰 BÁO GIÁ'!$C$27&lt;&gt;"",OR(ISNUMBER(SEARCH('💰 BÁO GIÁ'!$C$27,$A1353)),ISNUMBER(SEARCH('💰 BÁO GIÁ'!$C$27,$B1353)))),1,0)</f>
        <v>0</v>
      </c>
      <c r="O1353" s="1" t="str">
        <f t="shared" si="43"/>
        <v/>
      </c>
    </row>
    <row r="1354" customHeight="1" spans="1:15">
      <c r="A1354" s="1" t="str">
        <f>IF('🔧 XY LANH'!A310="","",'🔧 XY LANH'!A310)</f>
        <v>HH083027</v>
      </c>
      <c r="B1354" s="1" t="str">
        <f>IF('🔧 XY LANH'!A310="","",'🔧 XY LANH'!S310)</f>
        <v>Xy lanh NISSAN ED6/FD6 (11012-Z5001) - IZ IKAZU</v>
      </c>
      <c r="C1354" s="1" t="str">
        <f>IF('🔧 XY LANH'!A310="","","Xy lanh")</f>
        <v>Xy lanh</v>
      </c>
      <c r="D1354" s="1" t="str">
        <f>IF('🔧 XY LANH'!A310="","",'🔧 XY LANH'!L310)</f>
        <v>Cái</v>
      </c>
      <c r="E1354" s="13">
        <f>IF('🔧 XY LANH'!A310="","",'🔧 XY LANH'!M310)</f>
        <v>0</v>
      </c>
      <c r="F1354" s="13">
        <f>IF('🔧 XY LANH'!A310="","",'🔧 XY LANH'!N310)</f>
        <v>1400000</v>
      </c>
      <c r="G1354" s="13">
        <f>IF('🔧 XY LANH'!A310="","",'🔧 XY LANH'!O310)</f>
        <v>1440000</v>
      </c>
      <c r="H1354" s="13">
        <f>IF('🔧 XY LANH'!A310="","",'🔧 XY LANH'!P310)</f>
        <v>1540000</v>
      </c>
      <c r="I1354" s="13">
        <f>IF('🔧 XY LANH'!A310="","",'🔧 XY LANH'!Q310)</f>
        <v>0</v>
      </c>
      <c r="J1354" s="1">
        <f>IF('🔧 XY LANH'!A310="","",'🔧 XY LANH'!K310)</f>
        <v>100</v>
      </c>
      <c r="L1354" s="1">
        <f>N(L1353)+IF(AND('🔎 TRA CỨU NHANH'!$C$2&lt;&gt;"",OR(ISNUMBER(SEARCH('🔎 TRA CỨU NHANH'!$C$2,$A1354)),ISNUMBER(SEARCH('🔎 TRA CỨU NHANH'!$C$2,$B1354)))),1,0)</f>
        <v>0</v>
      </c>
      <c r="M1354" s="1" t="str">
        <f t="shared" si="42"/>
        <v/>
      </c>
      <c r="N1354" s="1">
        <f>N(N1353)+IF(AND('💰 BÁO GIÁ'!$C$27&lt;&gt;"",OR(ISNUMBER(SEARCH('💰 BÁO GIÁ'!$C$27,$A1354)),ISNUMBER(SEARCH('💰 BÁO GIÁ'!$C$27,$B1354)))),1,0)</f>
        <v>0</v>
      </c>
      <c r="O1354" s="1" t="str">
        <f t="shared" si="43"/>
        <v/>
      </c>
    </row>
    <row r="1355" customHeight="1" spans="1:15">
      <c r="A1355" s="1" t="str">
        <f>IF('🔧 XY LANH'!A311="","",'🔧 XY LANH'!A311)</f>
        <v>HH071511</v>
      </c>
      <c r="B1355" s="1" t="str">
        <f>IF('🔧 XY LANH'!A311="","",'🔧 XY LANH'!S311)</f>
        <v>Xy lanh NISSAN ED6/FD6 (11012-Z5001) - IZUMI</v>
      </c>
      <c r="C1355" s="1" t="str">
        <f>IF('🔧 XY LANH'!A311="","","Xy lanh")</f>
        <v>Xy lanh</v>
      </c>
      <c r="D1355" s="1" t="str">
        <f>IF('🔧 XY LANH'!A311="","",'🔧 XY LANH'!L311)</f>
        <v>Cái</v>
      </c>
      <c r="E1355" s="13">
        <f>IF('🔧 XY LANH'!A311="","",'🔧 XY LANH'!M311)</f>
        <v>0</v>
      </c>
      <c r="F1355" s="13">
        <f>IF('🔧 XY LANH'!A311="","",'🔧 XY LANH'!N311)</f>
        <v>1400000</v>
      </c>
      <c r="G1355" s="13">
        <f>IF('🔧 XY LANH'!A311="","",'🔧 XY LANH'!O311)</f>
        <v>1500000</v>
      </c>
      <c r="H1355" s="13">
        <f>IF('🔧 XY LANH'!A311="","",'🔧 XY LANH'!P311)</f>
        <v>1600000</v>
      </c>
      <c r="I1355" s="13">
        <f>IF('🔧 XY LANH'!A311="","",'🔧 XY LANH'!Q311)</f>
        <v>0</v>
      </c>
      <c r="J1355" s="1">
        <f>IF('🔧 XY LANH'!A311="","",'🔧 XY LANH'!K311)</f>
        <v>100</v>
      </c>
      <c r="L1355" s="1">
        <f>N(L1354)+IF(AND('🔎 TRA CỨU NHANH'!$C$2&lt;&gt;"",OR(ISNUMBER(SEARCH('🔎 TRA CỨU NHANH'!$C$2,$A1355)),ISNUMBER(SEARCH('🔎 TRA CỨU NHANH'!$C$2,$B1355)))),1,0)</f>
        <v>0</v>
      </c>
      <c r="M1355" s="1" t="str">
        <f t="shared" si="42"/>
        <v/>
      </c>
      <c r="N1355" s="1">
        <f>N(N1354)+IF(AND('💰 BÁO GIÁ'!$C$27&lt;&gt;"",OR(ISNUMBER(SEARCH('💰 BÁO GIÁ'!$C$27,$A1355)),ISNUMBER(SEARCH('💰 BÁO GIÁ'!$C$27,$B1355)))),1,0)</f>
        <v>0</v>
      </c>
      <c r="O1355" s="1" t="str">
        <f t="shared" si="43"/>
        <v/>
      </c>
    </row>
    <row r="1356" customHeight="1" spans="1:15">
      <c r="A1356" s="1" t="str">
        <f>IF('🔧 XY LANH'!A312="","",'🔧 XY LANH'!A312)</f>
        <v>HH080705</v>
      </c>
      <c r="B1356" s="1" t="str">
        <f>IF('🔧 XY LANH'!A312="","",'🔧 XY LANH'!S312)</f>
        <v>Xy lanh Nissan FD33/ ED33 thun cao 11012-02T01 - IZ IKAZU</v>
      </c>
      <c r="C1356" s="1" t="str">
        <f>IF('🔧 XY LANH'!A312="","","Xy lanh")</f>
        <v>Xy lanh</v>
      </c>
      <c r="D1356" s="1" t="str">
        <f>IF('🔧 XY LANH'!A312="","",'🔧 XY LANH'!L312)</f>
        <v>Cái</v>
      </c>
      <c r="E1356" s="13">
        <f>IF('🔧 XY LANH'!A312="","",'🔧 XY LANH'!M312)</f>
        <v>0</v>
      </c>
      <c r="F1356" s="13">
        <f>IF('🔧 XY LANH'!A312="","",'🔧 XY LANH'!N312)</f>
        <v>950000</v>
      </c>
      <c r="G1356" s="13">
        <f>IF('🔧 XY LANH'!A312="","",'🔧 XY LANH'!O312)</f>
        <v>1030000</v>
      </c>
      <c r="H1356" s="13">
        <f>IF('🔧 XY LANH'!A312="","",'🔧 XY LANH'!P312)</f>
        <v>1100000</v>
      </c>
      <c r="I1356" s="13">
        <f>IF('🔧 XY LANH'!A312="","",'🔧 XY LANH'!Q312)</f>
        <v>0</v>
      </c>
      <c r="J1356" s="1">
        <f>IF('🔧 XY LANH'!A312="","",'🔧 XY LANH'!K312)</f>
        <v>100</v>
      </c>
      <c r="L1356" s="1">
        <f>N(L1355)+IF(AND('🔎 TRA CỨU NHANH'!$C$2&lt;&gt;"",OR(ISNUMBER(SEARCH('🔎 TRA CỨU NHANH'!$C$2,$A1356)),ISNUMBER(SEARCH('🔎 TRA CỨU NHANH'!$C$2,$B1356)))),1,0)</f>
        <v>0</v>
      </c>
      <c r="M1356" s="1" t="str">
        <f t="shared" si="42"/>
        <v/>
      </c>
      <c r="N1356" s="1">
        <f>N(N1355)+IF(AND('💰 BÁO GIÁ'!$C$27&lt;&gt;"",OR(ISNUMBER(SEARCH('💰 BÁO GIÁ'!$C$27,$A1356)),ISNUMBER(SEARCH('💰 BÁO GIÁ'!$C$27,$B1356)))),1,0)</f>
        <v>0</v>
      </c>
      <c r="O1356" s="1" t="str">
        <f t="shared" si="43"/>
        <v/>
      </c>
    </row>
    <row r="1357" customHeight="1" spans="1:15">
      <c r="A1357" s="1" t="str">
        <f>IF('🔧 XY LANH'!A313="","",'🔧 XY LANH'!A313)</f>
        <v>HH00131</v>
      </c>
      <c r="B1357" s="1" t="str">
        <f>IF('🔧 XY LANH'!A313="","",'🔧 XY LANH'!S313)</f>
        <v>Xy lanh FD33/ED33 thun cao 11012-02T01 - IZUMI</v>
      </c>
      <c r="C1357" s="1" t="str">
        <f>IF('🔧 XY LANH'!A313="","","Xy lanh")</f>
        <v>Xy lanh</v>
      </c>
      <c r="D1357" s="1" t="str">
        <f>IF('🔧 XY LANH'!A313="","",'🔧 XY LANH'!L313)</f>
        <v>Cái</v>
      </c>
      <c r="E1357" s="13">
        <f>IF('🔧 XY LANH'!A313="","",'🔧 XY LANH'!M313)</f>
        <v>0</v>
      </c>
      <c r="F1357" s="13">
        <f>IF('🔧 XY LANH'!A313="","",'🔧 XY LANH'!N313)</f>
        <v>0</v>
      </c>
      <c r="G1357" s="13">
        <f>IF('🔧 XY LANH'!A313="","",'🔧 XY LANH'!O313)</f>
        <v>0</v>
      </c>
      <c r="H1357" s="13">
        <f>IF('🔧 XY LANH'!A313="","",'🔧 XY LANH'!P313)</f>
        <v>0</v>
      </c>
      <c r="I1357" s="13">
        <f>IF('🔧 XY LANH'!A313="","",'🔧 XY LANH'!Q313)</f>
        <v>0</v>
      </c>
      <c r="J1357" s="1">
        <f>IF('🔧 XY LANH'!A313="","",'🔧 XY LANH'!K313)</f>
        <v>100</v>
      </c>
      <c r="L1357" s="1">
        <f>N(L1356)+IF(AND('🔎 TRA CỨU NHANH'!$C$2&lt;&gt;"",OR(ISNUMBER(SEARCH('🔎 TRA CỨU NHANH'!$C$2,$A1357)),ISNUMBER(SEARCH('🔎 TRA CỨU NHANH'!$C$2,$B1357)))),1,0)</f>
        <v>0</v>
      </c>
      <c r="M1357" s="1" t="str">
        <f t="shared" si="42"/>
        <v/>
      </c>
      <c r="N1357" s="1">
        <f>N(N1356)+IF(AND('💰 BÁO GIÁ'!$C$27&lt;&gt;"",OR(ISNUMBER(SEARCH('💰 BÁO GIÁ'!$C$27,$A1357)),ISNUMBER(SEARCH('💰 BÁO GIÁ'!$C$27,$B1357)))),1,0)</f>
        <v>0</v>
      </c>
      <c r="O1357" s="1" t="str">
        <f t="shared" si="43"/>
        <v/>
      </c>
    </row>
    <row r="1358" customHeight="1" spans="1:15">
      <c r="A1358" s="1" t="str">
        <f>IF('🔧 XY LANH'!A314="","",'🔧 XY LANH'!A314)</f>
        <v>HH073315</v>
      </c>
      <c r="B1358" s="1" t="str">
        <f>IF('🔧 XY LANH'!A314="","",'🔧 XY LANH'!S314)</f>
        <v>Xy lanh FD35 - IZUMI</v>
      </c>
      <c r="C1358" s="1" t="str">
        <f>IF('🔧 XY LANH'!A314="","","Xy lanh")</f>
        <v>Xy lanh</v>
      </c>
      <c r="D1358" s="1" t="str">
        <f>IF('🔧 XY LANH'!A314="","",'🔧 XY LANH'!L314)</f>
        <v>Cái</v>
      </c>
      <c r="E1358" s="13">
        <f>IF('🔧 XY LANH'!A314="","",'🔧 XY LANH'!M314)</f>
        <v>0</v>
      </c>
      <c r="F1358" s="13">
        <f>IF('🔧 XY LANH'!A314="","",'🔧 XY LANH'!N314)</f>
        <v>950000</v>
      </c>
      <c r="G1358" s="13">
        <f>IF('🔧 XY LANH'!A314="","",'🔧 XY LANH'!O314)</f>
        <v>1000000</v>
      </c>
      <c r="H1358" s="13">
        <f>IF('🔧 XY LANH'!A314="","",'🔧 XY LANH'!P314)</f>
        <v>1100000</v>
      </c>
      <c r="I1358" s="13">
        <f>IF('🔧 XY LANH'!A314="","",'🔧 XY LANH'!Q314)</f>
        <v>0</v>
      </c>
      <c r="J1358" s="1">
        <f>IF('🔧 XY LANH'!A314="","",'🔧 XY LANH'!K314)</f>
        <v>102.5</v>
      </c>
      <c r="L1358" s="1">
        <f>N(L1357)+IF(AND('🔎 TRA CỨU NHANH'!$C$2&lt;&gt;"",OR(ISNUMBER(SEARCH('🔎 TRA CỨU NHANH'!$C$2,$A1358)),ISNUMBER(SEARCH('🔎 TRA CỨU NHANH'!$C$2,$B1358)))),1,0)</f>
        <v>0</v>
      </c>
      <c r="M1358" s="1" t="str">
        <f t="shared" si="42"/>
        <v/>
      </c>
      <c r="N1358" s="1">
        <f>N(N1357)+IF(AND('💰 BÁO GIÁ'!$C$27&lt;&gt;"",OR(ISNUMBER(SEARCH('💰 BÁO GIÁ'!$C$27,$A1358)),ISNUMBER(SEARCH('💰 BÁO GIÁ'!$C$27,$B1358)))),1,0)</f>
        <v>0</v>
      </c>
      <c r="O1358" s="1" t="str">
        <f t="shared" si="43"/>
        <v/>
      </c>
    </row>
    <row r="1359" customHeight="1" spans="1:15">
      <c r="A1359" s="1" t="str">
        <f>IF('🔧 XY LANH'!A315="","",'🔧 XY LANH'!A315)</f>
        <v>HH080704</v>
      </c>
      <c r="B1359" s="1" t="str">
        <f>IF('🔧 XY LANH'!A315="","",'🔧 XY LANH'!S315)</f>
        <v>Xy lanh NISSAN FD46 F/F (11012-03T01) - IZ IKAZU</v>
      </c>
      <c r="C1359" s="1" t="str">
        <f>IF('🔧 XY LANH'!A315="","","Xy lanh")</f>
        <v>Xy lanh</v>
      </c>
      <c r="D1359" s="1" t="str">
        <f>IF('🔧 XY LANH'!A315="","",'🔧 XY LANH'!L315)</f>
        <v>Cái</v>
      </c>
      <c r="E1359" s="13">
        <f>IF('🔧 XY LANH'!A315="","",'🔧 XY LANH'!M315)</f>
        <v>0</v>
      </c>
      <c r="F1359" s="13">
        <f>IF('🔧 XY LANH'!A315="","",'🔧 XY LANH'!N315)</f>
        <v>1250000</v>
      </c>
      <c r="G1359" s="13">
        <f>IF('🔧 XY LANH'!A315="","",'🔧 XY LANH'!O315)</f>
        <v>1350000</v>
      </c>
      <c r="H1359" s="13">
        <f>IF('🔧 XY LANH'!A315="","",'🔧 XY LANH'!P315)</f>
        <v>1450000</v>
      </c>
      <c r="I1359" s="13">
        <f>IF('🔧 XY LANH'!A315="","",'🔧 XY LANH'!Q315)</f>
        <v>0</v>
      </c>
      <c r="J1359" s="1">
        <f>IF('🔧 XY LANH'!A315="","",'🔧 XY LANH'!K315)</f>
        <v>108</v>
      </c>
      <c r="L1359" s="1">
        <f>N(L1358)+IF(AND('🔎 TRA CỨU NHANH'!$C$2&lt;&gt;"",OR(ISNUMBER(SEARCH('🔎 TRA CỨU NHANH'!$C$2,$A1359)),ISNUMBER(SEARCH('🔎 TRA CỨU NHANH'!$C$2,$B1359)))),1,0)</f>
        <v>0</v>
      </c>
      <c r="M1359" s="1" t="str">
        <f t="shared" si="42"/>
        <v/>
      </c>
      <c r="N1359" s="1">
        <f>N(N1358)+IF(AND('💰 BÁO GIÁ'!$C$27&lt;&gt;"",OR(ISNUMBER(SEARCH('💰 BÁO GIÁ'!$C$27,$A1359)),ISNUMBER(SEARCH('💰 BÁO GIÁ'!$C$27,$B1359)))),1,0)</f>
        <v>0</v>
      </c>
      <c r="O1359" s="1" t="str">
        <f t="shared" si="43"/>
        <v/>
      </c>
    </row>
    <row r="1360" customHeight="1" spans="1:15">
      <c r="A1360" s="1" t="str">
        <f>IF('🔧 XY LANH'!A316="","",'🔧 XY LANH'!A316)</f>
        <v>HH081457</v>
      </c>
      <c r="B1360" s="1" t="str">
        <f>IF('🔧 XY LANH'!A316="","",'🔧 XY LANH'!S316)</f>
        <v>Xy lanh NISSAN FE6 / 11012-Z5518 (dài 220) - IZ IKAZU</v>
      </c>
      <c r="C1360" s="1" t="str">
        <f>IF('🔧 XY LANH'!A316="","","Xy lanh")</f>
        <v>Xy lanh</v>
      </c>
      <c r="D1360" s="1" t="str">
        <f>IF('🔧 XY LANH'!A316="","",'🔧 XY LANH'!L316)</f>
        <v>Cái</v>
      </c>
      <c r="E1360" s="13">
        <f>IF('🔧 XY LANH'!A316="","",'🔧 XY LANH'!M316)</f>
        <v>0</v>
      </c>
      <c r="F1360" s="13">
        <f>IF('🔧 XY LANH'!A316="","",'🔧 XY LANH'!N316)</f>
        <v>1400000</v>
      </c>
      <c r="G1360" s="13">
        <f>IF('🔧 XY LANH'!A316="","",'🔧 XY LANH'!O316)</f>
        <v>1500000</v>
      </c>
      <c r="H1360" s="13">
        <f>IF('🔧 XY LANH'!A316="","",'🔧 XY LANH'!P316)</f>
        <v>1600000</v>
      </c>
      <c r="I1360" s="13">
        <f>IF('🔧 XY LANH'!A316="","",'🔧 XY LANH'!Q316)</f>
        <v>0</v>
      </c>
      <c r="J1360" s="1">
        <f>IF('🔧 XY LANH'!A316="","",'🔧 XY LANH'!K316)</f>
        <v>108</v>
      </c>
      <c r="L1360" s="1">
        <f>N(L1359)+IF(AND('🔎 TRA CỨU NHANH'!$C$2&lt;&gt;"",OR(ISNUMBER(SEARCH('🔎 TRA CỨU NHANH'!$C$2,$A1360)),ISNUMBER(SEARCH('🔎 TRA CỨU NHANH'!$C$2,$B1360)))),1,0)</f>
        <v>0</v>
      </c>
      <c r="M1360" s="1" t="str">
        <f t="shared" si="42"/>
        <v/>
      </c>
      <c r="N1360" s="1">
        <f>N(N1359)+IF(AND('💰 BÁO GIÁ'!$C$27&lt;&gt;"",OR(ISNUMBER(SEARCH('💰 BÁO GIÁ'!$C$27,$A1360)),ISNUMBER(SEARCH('💰 BÁO GIÁ'!$C$27,$B1360)))),1,0)</f>
        <v>0</v>
      </c>
      <c r="O1360" s="1" t="str">
        <f t="shared" si="43"/>
        <v/>
      </c>
    </row>
    <row r="1361" customHeight="1" spans="1:15">
      <c r="A1361" s="1" t="str">
        <f>IF('🔧 XY LANH'!A317="","",'🔧 XY LANH'!A317)</f>
        <v>HH071291</v>
      </c>
      <c r="B1361" s="1" t="str">
        <f>IF('🔧 XY LANH'!A317="","",'🔧 XY LANH'!S317)</f>
        <v>Xy lanh Nissan MD92 - IZUMI</v>
      </c>
      <c r="C1361" s="1" t="str">
        <f>IF('🔧 XY LANH'!A317="","","Xy lanh")</f>
        <v>Xy lanh</v>
      </c>
      <c r="D1361" s="1" t="str">
        <f>IF('🔧 XY LANH'!A317="","",'🔧 XY LANH'!L317)</f>
        <v>Cái</v>
      </c>
      <c r="E1361" s="13">
        <f>IF('🔧 XY LANH'!A317="","",'🔧 XY LANH'!M317)</f>
        <v>0</v>
      </c>
      <c r="F1361" s="13">
        <f>IF('🔧 XY LANH'!A317="","",'🔧 XY LANH'!N317)</f>
        <v>1650000</v>
      </c>
      <c r="G1361" s="13">
        <f>IF('🔧 XY LANH'!A317="","",'🔧 XY LANH'!O317)</f>
        <v>1800000</v>
      </c>
      <c r="H1361" s="13">
        <f>IF('🔧 XY LANH'!A317="","",'🔧 XY LANH'!P317)</f>
        <v>2000000</v>
      </c>
      <c r="I1361" s="13">
        <f>IF('🔧 XY LANH'!A317="","",'🔧 XY LANH'!Q317)</f>
        <v>0</v>
      </c>
      <c r="J1361" s="1">
        <f>IF('🔧 XY LANH'!A317="","",'🔧 XY LANH'!K317)</f>
        <v>125</v>
      </c>
      <c r="L1361" s="1">
        <f>N(L1360)+IF(AND('🔎 TRA CỨU NHANH'!$C$2&lt;&gt;"",OR(ISNUMBER(SEARCH('🔎 TRA CỨU NHANH'!$C$2,$A1361)),ISNUMBER(SEARCH('🔎 TRA CỨU NHANH'!$C$2,$B1361)))),1,0)</f>
        <v>0</v>
      </c>
      <c r="M1361" s="1" t="str">
        <f t="shared" si="42"/>
        <v/>
      </c>
      <c r="N1361" s="1">
        <f>N(N1360)+IF(AND('💰 BÁO GIÁ'!$C$27&lt;&gt;"",OR(ISNUMBER(SEARCH('💰 BÁO GIÁ'!$C$27,$A1361)),ISNUMBER(SEARCH('💰 BÁO GIÁ'!$C$27,$B1361)))),1,0)</f>
        <v>0</v>
      </c>
      <c r="O1361" s="1" t="str">
        <f t="shared" si="43"/>
        <v/>
      </c>
    </row>
    <row r="1362" customHeight="1" spans="1:15">
      <c r="A1362" s="1" t="str">
        <f>IF('🔧 XY LANH'!A318="","",'🔧 XY LANH'!A318)</f>
        <v>HH081460</v>
      </c>
      <c r="B1362" s="1" t="str">
        <f>IF('🔧 XY LANH'!A318="","",'🔧 XY LANH'!S318)</f>
        <v>Xy lanh NISSAN PD6 (11012-96000) - IZ IKAZU</v>
      </c>
      <c r="C1362" s="1" t="str">
        <f>IF('🔧 XY LANH'!A318="","","Xy lanh")</f>
        <v>Xy lanh</v>
      </c>
      <c r="D1362" s="1" t="str">
        <f>IF('🔧 XY LANH'!A318="","",'🔧 XY LANH'!L318)</f>
        <v>Cái</v>
      </c>
      <c r="E1362" s="13">
        <f>IF('🔧 XY LANH'!A318="","",'🔧 XY LANH'!M318)</f>
        <v>0</v>
      </c>
      <c r="F1362" s="13">
        <f>IF('🔧 XY LANH'!A318="","",'🔧 XY LANH'!N318)</f>
        <v>1750000</v>
      </c>
      <c r="G1362" s="13">
        <f>IF('🔧 XY LANH'!A318="","",'🔧 XY LANH'!O318)</f>
        <v>1850000</v>
      </c>
      <c r="H1362" s="13">
        <f>IF('🔧 XY LANH'!A318="","",'🔧 XY LANH'!P318)</f>
        <v>1950000</v>
      </c>
      <c r="I1362" s="13">
        <f>IF('🔧 XY LANH'!A318="","",'🔧 XY LANH'!Q318)</f>
        <v>0</v>
      </c>
      <c r="J1362" s="1">
        <f>IF('🔧 XY LANH'!A318="","",'🔧 XY LANH'!K318)</f>
        <v>125</v>
      </c>
      <c r="L1362" s="1">
        <f>N(L1361)+IF(AND('🔎 TRA CỨU NHANH'!$C$2&lt;&gt;"",OR(ISNUMBER(SEARCH('🔎 TRA CỨU NHANH'!$C$2,$A1362)),ISNUMBER(SEARCH('🔎 TRA CỨU NHANH'!$C$2,$B1362)))),1,0)</f>
        <v>0</v>
      </c>
      <c r="M1362" s="1" t="str">
        <f t="shared" si="42"/>
        <v/>
      </c>
      <c r="N1362" s="1">
        <f>N(N1361)+IF(AND('💰 BÁO GIÁ'!$C$27&lt;&gt;"",OR(ISNUMBER(SEARCH('💰 BÁO GIÁ'!$C$27,$A1362)),ISNUMBER(SEARCH('💰 BÁO GIÁ'!$C$27,$B1362)))),1,0)</f>
        <v>0</v>
      </c>
      <c r="O1362" s="1" t="str">
        <f t="shared" si="43"/>
        <v/>
      </c>
    </row>
    <row r="1363" customHeight="1" spans="1:15">
      <c r="A1363" s="1" t="str">
        <f>IF('🔧 XY LANH'!A319="","",'🔧 XY LANH'!A319)</f>
        <v>HH074692</v>
      </c>
      <c r="B1363" s="1" t="str">
        <f>IF('🔧 XY LANH'!A319="","",'🔧 XY LANH'!S319)</f>
        <v>Xy lanh NISSAN PD6 (11012-96000) - TP</v>
      </c>
      <c r="C1363" s="1" t="str">
        <f>IF('🔧 XY LANH'!A319="","","Xy lanh")</f>
        <v>Xy lanh</v>
      </c>
      <c r="D1363" s="1" t="str">
        <f>IF('🔧 XY LANH'!A319="","",'🔧 XY LANH'!L319)</f>
        <v>Cái</v>
      </c>
      <c r="E1363" s="13">
        <f>IF('🔧 XY LANH'!A319="","",'🔧 XY LANH'!M319)</f>
        <v>0</v>
      </c>
      <c r="F1363" s="13">
        <f>IF('🔧 XY LANH'!A319="","",'🔧 XY LANH'!N319)</f>
        <v>0</v>
      </c>
      <c r="G1363" s="13">
        <f>IF('🔧 XY LANH'!A319="","",'🔧 XY LANH'!O319)</f>
        <v>0</v>
      </c>
      <c r="H1363" s="13">
        <f>IF('🔧 XY LANH'!A319="","",'🔧 XY LANH'!P319)</f>
        <v>0</v>
      </c>
      <c r="I1363" s="13">
        <f>IF('🔧 XY LANH'!A319="","",'🔧 XY LANH'!Q319)</f>
        <v>0</v>
      </c>
      <c r="J1363" s="1">
        <f>IF('🔧 XY LANH'!A319="","",'🔧 XY LANH'!K319)</f>
        <v>125</v>
      </c>
      <c r="L1363" s="1">
        <f>N(L1362)+IF(AND('🔎 TRA CỨU NHANH'!$C$2&lt;&gt;"",OR(ISNUMBER(SEARCH('🔎 TRA CỨU NHANH'!$C$2,$A1363)),ISNUMBER(SEARCH('🔎 TRA CỨU NHANH'!$C$2,$B1363)))),1,0)</f>
        <v>0</v>
      </c>
      <c r="M1363" s="1" t="str">
        <f t="shared" si="42"/>
        <v/>
      </c>
      <c r="N1363" s="1">
        <f>N(N1362)+IF(AND('💰 BÁO GIÁ'!$C$27&lt;&gt;"",OR(ISNUMBER(SEARCH('💰 BÁO GIÁ'!$C$27,$A1363)),ISNUMBER(SEARCH('💰 BÁO GIÁ'!$C$27,$B1363)))),1,0)</f>
        <v>0</v>
      </c>
      <c r="O1363" s="1" t="str">
        <f t="shared" si="43"/>
        <v/>
      </c>
    </row>
    <row r="1364" customHeight="1" spans="1:15">
      <c r="A1364" s="1" t="str">
        <f>IF('🔧 XY LANH'!A320="","",'🔧 XY LANH'!A320)</f>
        <v>HH082704</v>
      </c>
      <c r="B1364" s="1" t="str">
        <f>IF('🔧 XY LANH'!A320="","",'🔧 XY LANH'!S320)</f>
        <v>Xy lanh NISSAN PE6-T/PF6 đường kính lợi 144 F/F - IZ IKAZU</v>
      </c>
      <c r="C1364" s="1" t="str">
        <f>IF('🔧 XY LANH'!A320="","","Xy lanh")</f>
        <v>Xy lanh</v>
      </c>
      <c r="D1364" s="1" t="str">
        <f>IF('🔧 XY LANH'!A320="","",'🔧 XY LANH'!L320)</f>
        <v>Bộ 6</v>
      </c>
      <c r="E1364" s="13">
        <f>IF('🔧 XY LANH'!A320="","",'🔧 XY LANH'!M320)</f>
        <v>0</v>
      </c>
      <c r="F1364" s="13">
        <f>IF('🔧 XY LANH'!A320="","",'🔧 XY LANH'!N320)</f>
        <v>2050000</v>
      </c>
      <c r="G1364" s="13">
        <f>IF('🔧 XY LANH'!A320="","",'🔧 XY LANH'!O320)</f>
        <v>2100000</v>
      </c>
      <c r="H1364" s="13">
        <f>IF('🔧 XY LANH'!A320="","",'🔧 XY LANH'!P320)</f>
        <v>2240000</v>
      </c>
      <c r="I1364" s="13">
        <f>IF('🔧 XY LANH'!A320="","",'🔧 XY LANH'!Q320)</f>
        <v>0</v>
      </c>
      <c r="J1364" s="1">
        <f>IF('🔧 XY LANH'!A320="","",'🔧 XY LANH'!K320)</f>
        <v>133</v>
      </c>
      <c r="L1364" s="1">
        <f>N(L1363)+IF(AND('🔎 TRA CỨU NHANH'!$C$2&lt;&gt;"",OR(ISNUMBER(SEARCH('🔎 TRA CỨU NHANH'!$C$2,$A1364)),ISNUMBER(SEARCH('🔎 TRA CỨU NHANH'!$C$2,$B1364)))),1,0)</f>
        <v>0</v>
      </c>
      <c r="M1364" s="1" t="str">
        <f t="shared" si="42"/>
        <v/>
      </c>
      <c r="N1364" s="1">
        <f>N(N1363)+IF(AND('💰 BÁO GIÁ'!$C$27&lt;&gt;"",OR(ISNUMBER(SEARCH('💰 BÁO GIÁ'!$C$27,$A1364)),ISNUMBER(SEARCH('💰 BÁO GIÁ'!$C$27,$B1364)))),1,0)</f>
        <v>0</v>
      </c>
      <c r="O1364" s="1" t="str">
        <f t="shared" si="43"/>
        <v/>
      </c>
    </row>
    <row r="1365" customHeight="1" spans="1:15">
      <c r="A1365" s="1" t="str">
        <f>IF('🔧 XY LANH'!A321="","",'🔧 XY LANH'!A321)</f>
        <v>HH083028</v>
      </c>
      <c r="B1365" s="1" t="str">
        <f>IF('🔧 XY LANH'!A321="","",'🔧 XY LANH'!S321)</f>
        <v>Xy lanh NISSAN PE6 / PF6 đường kính lợi 142 - IZ IKAZU</v>
      </c>
      <c r="C1365" s="1" t="str">
        <f>IF('🔧 XY LANH'!A321="","","Xy lanh")</f>
        <v>Xy lanh</v>
      </c>
      <c r="D1365" s="1" t="str">
        <f>IF('🔧 XY LANH'!A321="","",'🔧 XY LANH'!L321)</f>
        <v>Cái</v>
      </c>
      <c r="E1365" s="13">
        <f>IF('🔧 XY LANH'!A321="","",'🔧 XY LANH'!M321)</f>
        <v>0</v>
      </c>
      <c r="F1365" s="13">
        <f>IF('🔧 XY LANH'!A321="","",'🔧 XY LANH'!N321)</f>
        <v>2050000</v>
      </c>
      <c r="G1365" s="13">
        <f>IF('🔧 XY LANH'!A321="","",'🔧 XY LANH'!O321)</f>
        <v>2100000</v>
      </c>
      <c r="H1365" s="13">
        <f>IF('🔧 XY LANH'!A321="","",'🔧 XY LANH'!P321)</f>
        <v>2240000</v>
      </c>
      <c r="I1365" s="13">
        <f>IF('🔧 XY LANH'!A321="","",'🔧 XY LANH'!Q321)</f>
        <v>0</v>
      </c>
      <c r="J1365" s="1">
        <f>IF('🔧 XY LANH'!A321="","",'🔧 XY LANH'!K321)</f>
        <v>133</v>
      </c>
      <c r="L1365" s="1">
        <f>N(L1364)+IF(AND('🔎 TRA CỨU NHANH'!$C$2&lt;&gt;"",OR(ISNUMBER(SEARCH('🔎 TRA CỨU NHANH'!$C$2,$A1365)),ISNUMBER(SEARCH('🔎 TRA CỨU NHANH'!$C$2,$B1365)))),1,0)</f>
        <v>0</v>
      </c>
      <c r="M1365" s="1" t="str">
        <f t="shared" si="42"/>
        <v/>
      </c>
      <c r="N1365" s="1">
        <f>N(N1364)+IF(AND('💰 BÁO GIÁ'!$C$27&lt;&gt;"",OR(ISNUMBER(SEARCH('💰 BÁO GIÁ'!$C$27,$A1365)),ISNUMBER(SEARCH('💰 BÁO GIÁ'!$C$27,$B1365)))),1,0)</f>
        <v>0</v>
      </c>
      <c r="O1365" s="1" t="str">
        <f t="shared" si="43"/>
        <v/>
      </c>
    </row>
    <row r="1366" customHeight="1" spans="1:15">
      <c r="A1366" s="1" t="str">
        <f>IF('🔧 XY LANH'!A322="","",'🔧 XY LANH'!A322)</f>
        <v>HH070455</v>
      </c>
      <c r="B1366" s="1" t="str">
        <f>IF('🔧 XY LANH'!A322="","",'🔧 XY LANH'!S322)</f>
        <v>Xy lanh NISSAN PE6 / PF6 đường kính lợi 142 - IZUMI</v>
      </c>
      <c r="C1366" s="1" t="str">
        <f>IF('🔧 XY LANH'!A322="","","Xy lanh")</f>
        <v>Xy lanh</v>
      </c>
      <c r="D1366" s="1" t="str">
        <f>IF('🔧 XY LANH'!A322="","",'🔧 XY LANH'!L322)</f>
        <v>Cái</v>
      </c>
      <c r="E1366" s="13">
        <f>IF('🔧 XY LANH'!A322="","",'🔧 XY LANH'!M322)</f>
        <v>0</v>
      </c>
      <c r="F1366" s="13">
        <f>IF('🔧 XY LANH'!A322="","",'🔧 XY LANH'!N322)</f>
        <v>2050000</v>
      </c>
      <c r="G1366" s="13">
        <f>IF('🔧 XY LANH'!A322="","",'🔧 XY LANH'!O322)</f>
        <v>2100000</v>
      </c>
      <c r="H1366" s="13">
        <f>IF('🔧 XY LANH'!A322="","",'🔧 XY LANH'!P322)</f>
        <v>2240000</v>
      </c>
      <c r="I1366" s="13">
        <f>IF('🔧 XY LANH'!A322="","",'🔧 XY LANH'!Q322)</f>
        <v>0</v>
      </c>
      <c r="J1366" s="1">
        <f>IF('🔧 XY LANH'!A322="","",'🔧 XY LANH'!K322)</f>
        <v>133</v>
      </c>
      <c r="L1366" s="1">
        <f>N(L1365)+IF(AND('🔎 TRA CỨU NHANH'!$C$2&lt;&gt;"",OR(ISNUMBER(SEARCH('🔎 TRA CỨU NHANH'!$C$2,$A1366)),ISNUMBER(SEARCH('🔎 TRA CỨU NHANH'!$C$2,$B1366)))),1,0)</f>
        <v>0</v>
      </c>
      <c r="M1366" s="1" t="str">
        <f t="shared" si="42"/>
        <v/>
      </c>
      <c r="N1366" s="1">
        <f>N(N1365)+IF(AND('💰 BÁO GIÁ'!$C$27&lt;&gt;"",OR(ISNUMBER(SEARCH('💰 BÁO GIÁ'!$C$27,$A1366)),ISNUMBER(SEARCH('💰 BÁO GIÁ'!$C$27,$B1366)))),1,0)</f>
        <v>0</v>
      </c>
      <c r="O1366" s="1" t="str">
        <f t="shared" si="43"/>
        <v/>
      </c>
    </row>
    <row r="1367" customHeight="1" spans="1:15">
      <c r="A1367" s="1" t="str">
        <f>IF('🔧 XY LANH'!A323="","",'🔧 XY LANH'!A323)</f>
        <v>HH070952</v>
      </c>
      <c r="B1367" s="1" t="str">
        <f>IF('🔧 XY LANH'!A323="","",'🔧 XY LANH'!S323)</f>
        <v>Xy lanh NISSAN PE6/PF6 đường kính lợi 144 F/F  - IZUMI</v>
      </c>
      <c r="C1367" s="1" t="str">
        <f>IF('🔧 XY LANH'!A323="","","Xy lanh")</f>
        <v>Xy lanh</v>
      </c>
      <c r="D1367" s="1" t="str">
        <f>IF('🔧 XY LANH'!A323="","",'🔧 XY LANH'!L323)</f>
        <v>Cái</v>
      </c>
      <c r="E1367" s="13">
        <f>IF('🔧 XY LANH'!A323="","",'🔧 XY LANH'!M323)</f>
        <v>0</v>
      </c>
      <c r="F1367" s="13">
        <f>IF('🔧 XY LANH'!A323="","",'🔧 XY LANH'!N323)</f>
        <v>2050000</v>
      </c>
      <c r="G1367" s="13">
        <f>IF('🔧 XY LANH'!A323="","",'🔧 XY LANH'!O323)</f>
        <v>2100000</v>
      </c>
      <c r="H1367" s="13">
        <f>IF('🔧 XY LANH'!A323="","",'🔧 XY LANH'!P323)</f>
        <v>2240000</v>
      </c>
      <c r="I1367" s="13">
        <f>IF('🔧 XY LANH'!A323="","",'🔧 XY LANH'!Q323)</f>
        <v>0</v>
      </c>
      <c r="J1367" s="1">
        <f>IF('🔧 XY LANH'!A323="","",'🔧 XY LANH'!K323)</f>
        <v>133</v>
      </c>
      <c r="L1367" s="1">
        <f>N(L1366)+IF(AND('🔎 TRA CỨU NHANH'!$C$2&lt;&gt;"",OR(ISNUMBER(SEARCH('🔎 TRA CỨU NHANH'!$C$2,$A1367)),ISNUMBER(SEARCH('🔎 TRA CỨU NHANH'!$C$2,$B1367)))),1,0)</f>
        <v>0</v>
      </c>
      <c r="M1367" s="1" t="str">
        <f t="shared" si="42"/>
        <v/>
      </c>
      <c r="N1367" s="1">
        <f>N(N1366)+IF(AND('💰 BÁO GIÁ'!$C$27&lt;&gt;"",OR(ISNUMBER(SEARCH('💰 BÁO GIÁ'!$C$27,$A1367)),ISNUMBER(SEARCH('💰 BÁO GIÁ'!$C$27,$B1367)))),1,0)</f>
        <v>0</v>
      </c>
      <c r="O1367" s="1" t="str">
        <f t="shared" si="43"/>
        <v/>
      </c>
    </row>
    <row r="1368" customHeight="1" spans="1:15">
      <c r="A1368" s="1" t="str">
        <f>IF('🔧 XY LANH'!A324="","",'🔧 XY LANH'!A324)</f>
        <v>HH070456</v>
      </c>
      <c r="B1368" s="1" t="str">
        <f>IF('🔧 XY LANH'!A324="","",'🔧 XY LANH'!S324)</f>
        <v>Xy lanh NISSAN PF6T F/F (11012-96565) - IZUMI</v>
      </c>
      <c r="C1368" s="1" t="str">
        <f>IF('🔧 XY LANH'!A324="","","Xy lanh")</f>
        <v>Xy lanh</v>
      </c>
      <c r="D1368" s="1" t="str">
        <f>IF('🔧 XY LANH'!A324="","",'🔧 XY LANH'!L324)</f>
        <v>Cái</v>
      </c>
      <c r="E1368" s="13">
        <f>IF('🔧 XY LANH'!A324="","",'🔧 XY LANH'!M324)</f>
        <v>0</v>
      </c>
      <c r="F1368" s="13">
        <f>IF('🔧 XY LANH'!A324="","",'🔧 XY LANH'!N324)</f>
        <v>1900000</v>
      </c>
      <c r="G1368" s="13">
        <f>IF('🔧 XY LANH'!A324="","",'🔧 XY LANH'!O324)</f>
        <v>2050000</v>
      </c>
      <c r="H1368" s="13">
        <f>IF('🔧 XY LANH'!A324="","",'🔧 XY LANH'!P324)</f>
        <v>2200000</v>
      </c>
      <c r="I1368" s="13">
        <f>IF('🔧 XY LANH'!A324="","",'🔧 XY LANH'!Q324)</f>
        <v>0</v>
      </c>
      <c r="J1368" s="1">
        <f>IF('🔧 XY LANH'!A324="","",'🔧 XY LANH'!K324)</f>
        <v>133</v>
      </c>
      <c r="L1368" s="1">
        <f>N(L1367)+IF(AND('🔎 TRA CỨU NHANH'!$C$2&lt;&gt;"",OR(ISNUMBER(SEARCH('🔎 TRA CỨU NHANH'!$C$2,$A1368)),ISNUMBER(SEARCH('🔎 TRA CỨU NHANH'!$C$2,$B1368)))),1,0)</f>
        <v>0</v>
      </c>
      <c r="M1368" s="1" t="str">
        <f t="shared" si="42"/>
        <v/>
      </c>
      <c r="N1368" s="1">
        <f>N(N1367)+IF(AND('💰 BÁO GIÁ'!$C$27&lt;&gt;"",OR(ISNUMBER(SEARCH('💰 BÁO GIÁ'!$C$27,$A1368)),ISNUMBER(SEARCH('💰 BÁO GIÁ'!$C$27,$B1368)))),1,0)</f>
        <v>0</v>
      </c>
      <c r="O1368" s="1" t="str">
        <f t="shared" si="43"/>
        <v/>
      </c>
    </row>
    <row r="1369" customHeight="1" spans="1:15">
      <c r="A1369" s="1" t="str">
        <f>IF('🔧 XY LANH'!A325="","",'🔧 XY LANH'!A325)</f>
        <v>HH071009</v>
      </c>
      <c r="B1369" s="1" t="str">
        <f>IF('🔧 XY LANH'!A325="","",'🔧 XY LANH'!S325)</f>
        <v>Xy lanh RD8 - IZUMI</v>
      </c>
      <c r="C1369" s="1" t="str">
        <f>IF('🔧 XY LANH'!A325="","","Xy lanh")</f>
        <v>Xy lanh</v>
      </c>
      <c r="D1369" s="1" t="str">
        <f>IF('🔧 XY LANH'!A325="","",'🔧 XY LANH'!L325)</f>
        <v>Cái</v>
      </c>
      <c r="E1369" s="13">
        <f>IF('🔧 XY LANH'!A325="","",'🔧 XY LANH'!M325)</f>
        <v>0</v>
      </c>
      <c r="F1369" s="13">
        <f>IF('🔧 XY LANH'!A325="","",'🔧 XY LANH'!N325)</f>
        <v>2800000</v>
      </c>
      <c r="G1369" s="13">
        <f>IF('🔧 XY LANH'!A325="","",'🔧 XY LANH'!O325)</f>
        <v>3000000</v>
      </c>
      <c r="H1369" s="13">
        <f>IF('🔧 XY LANH'!A325="","",'🔧 XY LANH'!P325)</f>
        <v>3200000</v>
      </c>
      <c r="I1369" s="13">
        <f>IF('🔧 XY LANH'!A325="","",'🔧 XY LANH'!Q325)</f>
        <v>0</v>
      </c>
      <c r="J1369" s="1">
        <f>IF('🔧 XY LANH'!A325="","",'🔧 XY LANH'!K325)</f>
        <v>135</v>
      </c>
      <c r="L1369" s="1">
        <f>N(L1368)+IF(AND('🔎 TRA CỨU NHANH'!$C$2&lt;&gt;"",OR(ISNUMBER(SEARCH('🔎 TRA CỨU NHANH'!$C$2,$A1369)),ISNUMBER(SEARCH('🔎 TRA CỨU NHANH'!$C$2,$B1369)))),1,0)</f>
        <v>0</v>
      </c>
      <c r="M1369" s="1" t="str">
        <f t="shared" si="42"/>
        <v/>
      </c>
      <c r="N1369" s="1">
        <f>N(N1368)+IF(AND('💰 BÁO GIÁ'!$C$27&lt;&gt;"",OR(ISNUMBER(SEARCH('💰 BÁO GIÁ'!$C$27,$A1369)),ISNUMBER(SEARCH('💰 BÁO GIÁ'!$C$27,$B1369)))),1,0)</f>
        <v>0</v>
      </c>
      <c r="O1369" s="1" t="str">
        <f t="shared" si="43"/>
        <v/>
      </c>
    </row>
    <row r="1370" customHeight="1" spans="1:15">
      <c r="A1370" s="1" t="str">
        <f>IF('🔧 XY LANH'!A326="","",'🔧 XY LANH'!A326)</f>
        <v>HH00985</v>
      </c>
      <c r="B1370" s="1" t="str">
        <f>IF('🔧 XY LANH'!A326="","",'🔧 XY LANH'!S326)</f>
        <v>Xy lanh RF8 - IZUMI</v>
      </c>
      <c r="C1370" s="1" t="str">
        <f>IF('🔧 XY LANH'!A326="","","Xy lanh")</f>
        <v>Xy lanh</v>
      </c>
      <c r="D1370" s="1" t="str">
        <f>IF('🔧 XY LANH'!A326="","",'🔧 XY LANH'!L326)</f>
        <v>Cái</v>
      </c>
      <c r="E1370" s="13">
        <f>IF('🔧 XY LANH'!A326="","",'🔧 XY LANH'!M326)</f>
        <v>0</v>
      </c>
      <c r="F1370" s="13">
        <f>IF('🔧 XY LANH'!A326="","",'🔧 XY LANH'!N326)</f>
        <v>3400000</v>
      </c>
      <c r="G1370" s="13">
        <f>IF('🔧 XY LANH'!A326="","",'🔧 XY LANH'!O326)</f>
        <v>3600000</v>
      </c>
      <c r="H1370" s="13">
        <f>IF('🔧 XY LANH'!A326="","",'🔧 XY LANH'!P326)</f>
        <v>3800000</v>
      </c>
      <c r="I1370" s="13">
        <f>IF('🔧 XY LANH'!A326="","",'🔧 XY LANH'!Q326)</f>
        <v>0</v>
      </c>
      <c r="J1370" s="1">
        <f>IF('🔧 XY LANH'!A326="","",'🔧 XY LANH'!K326)</f>
        <v>138</v>
      </c>
      <c r="L1370" s="1">
        <f>N(L1369)+IF(AND('🔎 TRA CỨU NHANH'!$C$2&lt;&gt;"",OR(ISNUMBER(SEARCH('🔎 TRA CỨU NHANH'!$C$2,$A1370)),ISNUMBER(SEARCH('🔎 TRA CỨU NHANH'!$C$2,$B1370)))),1,0)</f>
        <v>0</v>
      </c>
      <c r="M1370" s="1" t="str">
        <f t="shared" si="42"/>
        <v/>
      </c>
      <c r="N1370" s="1">
        <f>N(N1369)+IF(AND('💰 BÁO GIÁ'!$C$27&lt;&gt;"",OR(ISNUMBER(SEARCH('💰 BÁO GIÁ'!$C$27,$A1370)),ISNUMBER(SEARCH('💰 BÁO GIÁ'!$C$27,$B1370)))),1,0)</f>
        <v>0</v>
      </c>
      <c r="O1370" s="1" t="str">
        <f t="shared" si="43"/>
        <v/>
      </c>
    </row>
    <row r="1371" customHeight="1" spans="1:15">
      <c r="A1371" s="1" t="str">
        <f>IF('🔧 XY LANH'!A327="","",'🔧 XY LANH'!A327)</f>
        <v>HH071374</v>
      </c>
      <c r="B1371" s="1" t="str">
        <f>IF('🔧 XY LANH'!A327="","",'🔧 XY LANH'!S327)</f>
        <v>Xy lanh NISSAN NE6 T (đường kính lợi 121) - IZUMI</v>
      </c>
      <c r="C1371" s="1" t="str">
        <f>IF('🔧 XY LANH'!A327="","","Xy lanh")</f>
        <v>Xy lanh</v>
      </c>
      <c r="D1371" s="1" t="str">
        <f>IF('🔧 XY LANH'!A327="","",'🔧 XY LANH'!L327)</f>
        <v>Cái</v>
      </c>
      <c r="E1371" s="13">
        <f>IF('🔧 XY LANH'!A327="","",'🔧 XY LANH'!M327)</f>
        <v>0</v>
      </c>
      <c r="F1371" s="13">
        <f>IF('🔧 XY LANH'!A327="","",'🔧 XY LANH'!N327)</f>
        <v>1400000</v>
      </c>
      <c r="G1371" s="13">
        <f>IF('🔧 XY LANH'!A327="","",'🔧 XY LANH'!O327)</f>
        <v>1500000</v>
      </c>
      <c r="H1371" s="13">
        <f>IF('🔧 XY LANH'!A327="","",'🔧 XY LANH'!P327)</f>
        <v>1600000</v>
      </c>
      <c r="I1371" s="13">
        <f>IF('🔧 XY LANH'!A327="","",'🔧 XY LANH'!Q327)</f>
        <v>0</v>
      </c>
      <c r="J1371" s="1">
        <f>IF('🔧 XY LANH'!A327="","",'🔧 XY LANH'!K327)</f>
        <v>0</v>
      </c>
      <c r="L1371" s="1">
        <f>N(L1370)+IF(AND('🔎 TRA CỨU NHANH'!$C$2&lt;&gt;"",OR(ISNUMBER(SEARCH('🔎 TRA CỨU NHANH'!$C$2,$A1371)),ISNUMBER(SEARCH('🔎 TRA CỨU NHANH'!$C$2,$B1371)))),1,0)</f>
        <v>0</v>
      </c>
      <c r="M1371" s="1" t="str">
        <f t="shared" si="42"/>
        <v/>
      </c>
      <c r="N1371" s="1">
        <f>N(N1370)+IF(AND('💰 BÁO GIÁ'!$C$27&lt;&gt;"",OR(ISNUMBER(SEARCH('💰 BÁO GIÁ'!$C$27,$A1371)),ISNUMBER(SEARCH('💰 BÁO GIÁ'!$C$27,$B1371)))),1,0)</f>
        <v>0</v>
      </c>
      <c r="O1371" s="1" t="str">
        <f t="shared" si="43"/>
        <v/>
      </c>
    </row>
    <row r="1372" customHeight="1" spans="1:15">
      <c r="A1372" s="1" t="str">
        <f>IF('🔧 XY LANH'!A328="","",'🔧 XY LANH'!A328)</f>
        <v>HH080192</v>
      </c>
      <c r="B1372" s="1" t="str">
        <f>IF('🔧 XY LANH'!A328="","",'🔧 XY LANH'!S328)</f>
        <v>Xy lanh NISSAN NF6 F/F (11012-95515) - IZ IKAZU</v>
      </c>
      <c r="C1372" s="1" t="str">
        <f>IF('🔧 XY LANH'!A328="","","Xy lanh")</f>
        <v>Xy lanh</v>
      </c>
      <c r="D1372" s="1" t="str">
        <f>IF('🔧 XY LANH'!A328="","",'🔧 XY LANH'!L328)</f>
        <v>Cái</v>
      </c>
      <c r="E1372" s="13">
        <f>IF('🔧 XY LANH'!A328="","",'🔧 XY LANH'!M328)</f>
        <v>0</v>
      </c>
      <c r="F1372" s="13">
        <f>IF('🔧 XY LANH'!A328="","",'🔧 XY LANH'!N328)</f>
        <v>1500000</v>
      </c>
      <c r="G1372" s="13">
        <f>IF('🔧 XY LANH'!A328="","",'🔧 XY LANH'!O328)</f>
        <v>1600000</v>
      </c>
      <c r="H1372" s="13">
        <f>IF('🔧 XY LANH'!A328="","",'🔧 XY LANH'!P328)</f>
        <v>1700000</v>
      </c>
      <c r="I1372" s="13">
        <f>IF('🔧 XY LANH'!A328="","",'🔧 XY LANH'!Q328)</f>
        <v>0</v>
      </c>
      <c r="J1372" s="1">
        <f>IF('🔧 XY LANH'!A328="","",'🔧 XY LANH'!K328)</f>
        <v>0</v>
      </c>
      <c r="L1372" s="1">
        <f>N(L1371)+IF(AND('🔎 TRA CỨU NHANH'!$C$2&lt;&gt;"",OR(ISNUMBER(SEARCH('🔎 TRA CỨU NHANH'!$C$2,$A1372)),ISNUMBER(SEARCH('🔎 TRA CỨU NHANH'!$C$2,$B1372)))),1,0)</f>
        <v>0</v>
      </c>
      <c r="M1372" s="1" t="str">
        <f t="shared" si="42"/>
        <v/>
      </c>
      <c r="N1372" s="1">
        <f>N(N1371)+IF(AND('💰 BÁO GIÁ'!$C$27&lt;&gt;"",OR(ISNUMBER(SEARCH('💰 BÁO GIÁ'!$C$27,$A1372)),ISNUMBER(SEARCH('💰 BÁO GIÁ'!$C$27,$B1372)))),1,0)</f>
        <v>0</v>
      </c>
      <c r="O1372" s="1" t="str">
        <f t="shared" si="43"/>
        <v/>
      </c>
    </row>
    <row r="1373" customHeight="1" spans="1:15">
      <c r="A1373" s="1" t="str">
        <f>IF('🔧 XY LANH'!A329="","",'🔧 XY LANH'!A329)</f>
        <v>HH070457</v>
      </c>
      <c r="B1373" s="1" t="str">
        <f>IF('🔧 XY LANH'!A329="","",'🔧 XY LANH'!S329)</f>
        <v>Xy lanh NISSAN NF6 F/F (11012-95515) - IZUMI</v>
      </c>
      <c r="C1373" s="1" t="str">
        <f>IF('🔧 XY LANH'!A329="","","Xy lanh")</f>
        <v>Xy lanh</v>
      </c>
      <c r="D1373" s="1" t="str">
        <f>IF('🔧 XY LANH'!A329="","",'🔧 XY LANH'!L329)</f>
        <v>Cái</v>
      </c>
      <c r="E1373" s="13">
        <f>IF('🔧 XY LANH'!A329="","",'🔧 XY LANH'!M329)</f>
        <v>0</v>
      </c>
      <c r="F1373" s="13">
        <f>IF('🔧 XY LANH'!A329="","",'🔧 XY LANH'!N329)</f>
        <v>1500000</v>
      </c>
      <c r="G1373" s="13">
        <f>IF('🔧 XY LANH'!A329="","",'🔧 XY LANH'!O329)</f>
        <v>1600000</v>
      </c>
      <c r="H1373" s="13">
        <f>IF('🔧 XY LANH'!A329="","",'🔧 XY LANH'!P329)</f>
        <v>1700000</v>
      </c>
      <c r="I1373" s="13">
        <f>IF('🔧 XY LANH'!A329="","",'🔧 XY LANH'!Q329)</f>
        <v>0</v>
      </c>
      <c r="J1373" s="1">
        <f>IF('🔧 XY LANH'!A329="","",'🔧 XY LANH'!K329)</f>
        <v>0</v>
      </c>
      <c r="L1373" s="1">
        <f>N(L1372)+IF(AND('🔎 TRA CỨU NHANH'!$C$2&lt;&gt;"",OR(ISNUMBER(SEARCH('🔎 TRA CỨU NHANH'!$C$2,$A1373)),ISNUMBER(SEARCH('🔎 TRA CỨU NHANH'!$C$2,$B1373)))),1,0)</f>
        <v>0</v>
      </c>
      <c r="M1373" s="1" t="str">
        <f t="shared" si="42"/>
        <v/>
      </c>
      <c r="N1373" s="1">
        <f>N(N1372)+IF(AND('💰 BÁO GIÁ'!$C$27&lt;&gt;"",OR(ISNUMBER(SEARCH('💰 BÁO GIÁ'!$C$27,$A1373)),ISNUMBER(SEARCH('💰 BÁO GIÁ'!$C$27,$B1373)))),1,0)</f>
        <v>0</v>
      </c>
      <c r="O1373" s="1" t="str">
        <f t="shared" si="43"/>
        <v/>
      </c>
    </row>
    <row r="1374" customHeight="1" spans="1:15">
      <c r="A1374" s="1" t="str">
        <f>IF('🔧 XY LANH'!A330="","",'🔧 XY LANH'!A330)</f>
        <v>HH078471</v>
      </c>
      <c r="B1374" s="1" t="str">
        <f>IF('🔧 XY LANH'!A330="","",'🔧 XY LANH'!S330)</f>
        <v>Xy lanh RG8 / 11012-97177 -  IZUMI</v>
      </c>
      <c r="C1374" s="1" t="str">
        <f>IF('🔧 XY LANH'!A330="","","Xy lanh")</f>
        <v>Xy lanh</v>
      </c>
      <c r="D1374" s="1" t="str">
        <f>IF('🔧 XY LANH'!A330="","",'🔧 XY LANH'!L330)</f>
        <v>Cái</v>
      </c>
      <c r="E1374" s="13">
        <f>IF('🔧 XY LANH'!A330="","",'🔧 XY LANH'!M330)</f>
        <v>0</v>
      </c>
      <c r="F1374" s="13">
        <f>IF('🔧 XY LANH'!A330="","",'🔧 XY LANH'!N330)</f>
        <v>3400000</v>
      </c>
      <c r="G1374" s="13">
        <f>IF('🔧 XY LANH'!A330="","",'🔧 XY LANH'!O330)</f>
        <v>3600000</v>
      </c>
      <c r="H1374" s="13">
        <f>IF('🔧 XY LANH'!A330="","",'🔧 XY LANH'!P330)</f>
        <v>3800000</v>
      </c>
      <c r="I1374" s="13">
        <f>IF('🔧 XY LANH'!A330="","",'🔧 XY LANH'!Q330)</f>
        <v>0</v>
      </c>
      <c r="J1374" s="1">
        <f>IF('🔧 XY LANH'!A330="","",'🔧 XY LANH'!K330)</f>
        <v>0</v>
      </c>
      <c r="L1374" s="1">
        <f>N(L1373)+IF(AND('🔎 TRA CỨU NHANH'!$C$2&lt;&gt;"",OR(ISNUMBER(SEARCH('🔎 TRA CỨU NHANH'!$C$2,$A1374)),ISNUMBER(SEARCH('🔎 TRA CỨU NHANH'!$C$2,$B1374)))),1,0)</f>
        <v>0</v>
      </c>
      <c r="M1374" s="1" t="str">
        <f t="shared" si="42"/>
        <v/>
      </c>
      <c r="N1374" s="1">
        <f>N(N1373)+IF(AND('💰 BÁO GIÁ'!$C$27&lt;&gt;"",OR(ISNUMBER(SEARCH('💰 BÁO GIÁ'!$C$27,$A1374)),ISNUMBER(SEARCH('💰 BÁO GIÁ'!$C$27,$B1374)))),1,0)</f>
        <v>0</v>
      </c>
      <c r="O1374" s="1" t="str">
        <f t="shared" si="43"/>
        <v/>
      </c>
    </row>
    <row r="1375" customHeight="1" spans="1:15">
      <c r="A1375" s="1" t="str">
        <f>IF('🔧 XY LANH'!A331="","",'🔧 XY LANH'!A331)</f>
        <v/>
      </c>
      <c r="B1375" s="1" t="str">
        <f>IF('🔧 XY LANH'!A331="","",'🔧 XY LANH'!S331)</f>
        <v/>
      </c>
      <c r="C1375" s="1" t="str">
        <f>IF('🔧 XY LANH'!A331="","","Xy lanh")</f>
        <v/>
      </c>
      <c r="D1375" s="1" t="str">
        <f>IF('🔧 XY LANH'!A331="","",'🔧 XY LANH'!L331)</f>
        <v/>
      </c>
      <c r="E1375" s="13" t="str">
        <f>IF('🔧 XY LANH'!A331="","",'🔧 XY LANH'!M331)</f>
        <v/>
      </c>
      <c r="F1375" s="13" t="str">
        <f>IF('🔧 XY LANH'!A331="","",'🔧 XY LANH'!N331)</f>
        <v/>
      </c>
      <c r="G1375" s="13" t="str">
        <f>IF('🔧 XY LANH'!A331="","",'🔧 XY LANH'!O331)</f>
        <v/>
      </c>
      <c r="H1375" s="13" t="str">
        <f>IF('🔧 XY LANH'!A331="","",'🔧 XY LANH'!P331)</f>
        <v/>
      </c>
      <c r="I1375" s="13" t="str">
        <f>IF('🔧 XY LANH'!A331="","",'🔧 XY LANH'!Q331)</f>
        <v/>
      </c>
      <c r="J1375" s="1" t="str">
        <f>IF('🔧 XY LANH'!A331="","",'🔧 XY LANH'!K331)</f>
        <v/>
      </c>
      <c r="L1375" s="1">
        <f>N(L1374)+IF(AND('🔎 TRA CỨU NHANH'!$C$2&lt;&gt;"",OR(ISNUMBER(SEARCH('🔎 TRA CỨU NHANH'!$C$2,$A1375)),ISNUMBER(SEARCH('🔎 TRA CỨU NHANH'!$C$2,$B1375)))),1,0)</f>
        <v>0</v>
      </c>
      <c r="M1375" s="1" t="str">
        <f t="shared" si="42"/>
        <v/>
      </c>
      <c r="N1375" s="1">
        <f>N(N1374)+IF(AND('💰 BÁO GIÁ'!$C$27&lt;&gt;"",OR(ISNUMBER(SEARCH('💰 BÁO GIÁ'!$C$27,$A1375)),ISNUMBER(SEARCH('💰 BÁO GIÁ'!$C$27,$B1375)))),1,0)</f>
        <v>0</v>
      </c>
      <c r="O1375" s="1" t="str">
        <f t="shared" si="43"/>
        <v/>
      </c>
    </row>
    <row r="1376" customHeight="1" spans="1:15">
      <c r="A1376" s="1" t="str">
        <f>IF('🔧 XY LANH'!A332="","",'🔧 XY LANH'!A332)</f>
        <v>HH076937</v>
      </c>
      <c r="B1376" s="1" t="str">
        <f>IF('🔧 XY LANH'!A332="","",'🔧 XY LANH'!S332)</f>
        <v>Xy lanh D2366/DE12 (65.01201-0051S/0072) - DOOSAN</v>
      </c>
      <c r="C1376" s="1" t="str">
        <f>IF('🔧 XY LANH'!A332="","","Xy lanh")</f>
        <v>Xy lanh</v>
      </c>
      <c r="D1376" s="1" t="str">
        <f>IF('🔧 XY LANH'!A332="","",'🔧 XY LANH'!L332)</f>
        <v>Cái</v>
      </c>
      <c r="E1376" s="13">
        <f>IF('🔧 XY LANH'!A332="","",'🔧 XY LANH'!M332)</f>
        <v>0</v>
      </c>
      <c r="F1376" s="13">
        <f>IF('🔧 XY LANH'!A332="","",'🔧 XY LANH'!N332)</f>
        <v>3600000</v>
      </c>
      <c r="G1376" s="13">
        <f>IF('🔧 XY LANH'!A332="","",'🔧 XY LANH'!O332)</f>
        <v>3800000</v>
      </c>
      <c r="H1376" s="13">
        <f>IF('🔧 XY LANH'!A332="","",'🔧 XY LANH'!P332)</f>
        <v>4000000</v>
      </c>
      <c r="I1376" s="13">
        <f>IF('🔧 XY LANH'!A332="","",'🔧 XY LANH'!Q332)</f>
        <v>0</v>
      </c>
      <c r="J1376" s="1">
        <f>IF('🔧 XY LANH'!A332="","",'🔧 XY LANH'!K332)</f>
        <v>65.01201</v>
      </c>
      <c r="L1376" s="1">
        <f>N(L1375)+IF(AND('🔎 TRA CỨU NHANH'!$C$2&lt;&gt;"",OR(ISNUMBER(SEARCH('🔎 TRA CỨU NHANH'!$C$2,$A1376)),ISNUMBER(SEARCH('🔎 TRA CỨU NHANH'!$C$2,$B1376)))),1,0)</f>
        <v>0</v>
      </c>
      <c r="M1376" s="1" t="str">
        <f t="shared" si="42"/>
        <v/>
      </c>
      <c r="N1376" s="1">
        <f>N(N1375)+IF(AND('💰 BÁO GIÁ'!$C$27&lt;&gt;"",OR(ISNUMBER(SEARCH('💰 BÁO GIÁ'!$C$27,$A1376)),ISNUMBER(SEARCH('💰 BÁO GIÁ'!$C$27,$B1376)))),1,0)</f>
        <v>0</v>
      </c>
      <c r="O1376" s="1" t="str">
        <f t="shared" si="43"/>
        <v/>
      </c>
    </row>
    <row r="1377" customHeight="1" spans="1:15">
      <c r="A1377" s="1" t="str">
        <f>IF('🔧 XY LANH'!A333="","",'🔧 XY LANH'!A333)</f>
        <v>HH075579</v>
      </c>
      <c r="B1377" s="1" t="str">
        <f>IF('🔧 XY LANH'!A333="","",'🔧 XY LANH'!S333)</f>
        <v>Xy lanh DL06 / 65.01201-0076S - Doosan</v>
      </c>
      <c r="C1377" s="1" t="str">
        <f>IF('🔧 XY LANH'!A333="","","Xy lanh")</f>
        <v>Xy lanh</v>
      </c>
      <c r="D1377" s="1" t="str">
        <f>IF('🔧 XY LANH'!A333="","",'🔧 XY LANH'!L333)</f>
        <v>Cái</v>
      </c>
      <c r="E1377" s="13">
        <f>IF('🔧 XY LANH'!A333="","",'🔧 XY LANH'!M333)</f>
        <v>0</v>
      </c>
      <c r="F1377" s="13">
        <f>IF('🔧 XY LANH'!A333="","",'🔧 XY LANH'!N333)</f>
        <v>0</v>
      </c>
      <c r="G1377" s="13">
        <f>IF('🔧 XY LANH'!A333="","",'🔧 XY LANH'!O333)</f>
        <v>3400000</v>
      </c>
      <c r="H1377" s="13">
        <f>IF('🔧 XY LANH'!A333="","",'🔧 XY LANH'!P333)</f>
        <v>3600000</v>
      </c>
      <c r="I1377" s="13">
        <f>IF('🔧 XY LANH'!A333="","",'🔧 XY LANH'!Q333)</f>
        <v>0</v>
      </c>
      <c r="J1377" s="1">
        <f>IF('🔧 XY LANH'!A333="","",'🔧 XY LANH'!K333)</f>
        <v>100</v>
      </c>
      <c r="L1377" s="1">
        <f>N(L1376)+IF(AND('🔎 TRA CỨU NHANH'!$C$2&lt;&gt;"",OR(ISNUMBER(SEARCH('🔎 TRA CỨU NHANH'!$C$2,$A1377)),ISNUMBER(SEARCH('🔎 TRA CỨU NHANH'!$C$2,$B1377)))),1,0)</f>
        <v>0</v>
      </c>
      <c r="M1377" s="1" t="str">
        <f t="shared" si="42"/>
        <v/>
      </c>
      <c r="N1377" s="1">
        <f>N(N1376)+IF(AND('💰 BÁO GIÁ'!$C$27&lt;&gt;"",OR(ISNUMBER(SEARCH('💰 BÁO GIÁ'!$C$27,$A1377)),ISNUMBER(SEARCH('💰 BÁO GIÁ'!$C$27,$B1377)))),1,0)</f>
        <v>0</v>
      </c>
      <c r="O1377" s="1" t="str">
        <f t="shared" si="43"/>
        <v/>
      </c>
    </row>
    <row r="1378" customHeight="1" spans="1:15">
      <c r="A1378" s="1" t="str">
        <f>IF('🔧 XY LANH'!A334="","",'🔧 XY LANH'!A334)</f>
        <v>HH073233</v>
      </c>
      <c r="B1378" s="1" t="str">
        <f>IF('🔧 XY LANH'!A334="","",'🔧 XY LANH'!S334)</f>
        <v>Xy lanh DB58 bán hoàn thiện S/F - NSP</v>
      </c>
      <c r="C1378" s="1" t="str">
        <f>IF('🔧 XY LANH'!A334="","","Xy lanh")</f>
        <v>Xy lanh</v>
      </c>
      <c r="D1378" s="1" t="str">
        <f>IF('🔧 XY LANH'!A334="","",'🔧 XY LANH'!L334)</f>
        <v>Cái</v>
      </c>
      <c r="E1378" s="13">
        <f>IF('🔧 XY LANH'!A334="","",'🔧 XY LANH'!M334)</f>
        <v>0</v>
      </c>
      <c r="F1378" s="13">
        <f>IF('🔧 XY LANH'!A334="","",'🔧 XY LANH'!N334)</f>
        <v>0</v>
      </c>
      <c r="G1378" s="13">
        <f>IF('🔧 XY LANH'!A334="","",'🔧 XY LANH'!O334)</f>
        <v>0</v>
      </c>
      <c r="H1378" s="13">
        <f>IF('🔧 XY LANH'!A334="","",'🔧 XY LANH'!P334)</f>
        <v>250000</v>
      </c>
      <c r="I1378" s="13">
        <f>IF('🔧 XY LANH'!A334="","",'🔧 XY LANH'!Q334)</f>
        <v>0</v>
      </c>
      <c r="J1378" s="1">
        <f>IF('🔧 XY LANH'!A334="","",'🔧 XY LANH'!K334)</f>
        <v>102</v>
      </c>
      <c r="L1378" s="1">
        <f>N(L1377)+IF(AND('🔎 TRA CỨU NHANH'!$C$2&lt;&gt;"",OR(ISNUMBER(SEARCH('🔎 TRA CỨU NHANH'!$C$2,$A1378)),ISNUMBER(SEARCH('🔎 TRA CỨU NHANH'!$C$2,$B1378)))),1,0)</f>
        <v>0</v>
      </c>
      <c r="M1378" s="1" t="str">
        <f t="shared" si="42"/>
        <v/>
      </c>
      <c r="N1378" s="1">
        <f>N(N1377)+IF(AND('💰 BÁO GIÁ'!$C$27&lt;&gt;"",OR(ISNUMBER(SEARCH('💰 BÁO GIÁ'!$C$27,$A1378)),ISNUMBER(SEARCH('💰 BÁO GIÁ'!$C$27,$B1378)))),1,0)</f>
        <v>0</v>
      </c>
      <c r="O1378" s="1" t="str">
        <f t="shared" si="43"/>
        <v/>
      </c>
    </row>
    <row r="1379" customHeight="1" spans="1:15">
      <c r="A1379" s="1" t="str">
        <f>IF('🔧 XY LANH'!A335="","",'🔧 XY LANH'!A335)</f>
        <v>HH081153</v>
      </c>
      <c r="B1379" s="1" t="str">
        <f>IF('🔧 XY LANH'!A335="","",'🔧 XY LANH'!S335)</f>
        <v>Xy lanh Daewoo DB58 / 65.01201-0067 F/F - IZ IKAZU</v>
      </c>
      <c r="C1379" s="1" t="str">
        <f>IF('🔧 XY LANH'!A335="","","Xy lanh")</f>
        <v>Xy lanh</v>
      </c>
      <c r="D1379" s="1" t="str">
        <f>IF('🔧 XY LANH'!A335="","",'🔧 XY LANH'!L335)</f>
        <v>Cái</v>
      </c>
      <c r="E1379" s="13">
        <f>IF('🔧 XY LANH'!A335="","",'🔧 XY LANH'!M335)</f>
        <v>0</v>
      </c>
      <c r="F1379" s="13">
        <f>IF('🔧 XY LANH'!A335="","",'🔧 XY LANH'!N335)</f>
        <v>1120000</v>
      </c>
      <c r="G1379" s="13">
        <f>IF('🔧 XY LANH'!A335="","",'🔧 XY LANH'!O335)</f>
        <v>1200000</v>
      </c>
      <c r="H1379" s="13">
        <f>IF('🔧 XY LANH'!A335="","",'🔧 XY LANH'!P335)</f>
        <v>1300000</v>
      </c>
      <c r="I1379" s="13">
        <f>IF('🔧 XY LANH'!A335="","",'🔧 XY LANH'!Q335)</f>
        <v>0</v>
      </c>
      <c r="J1379" s="1">
        <f>IF('🔧 XY LANH'!A335="","",'🔧 XY LANH'!K335)</f>
        <v>102</v>
      </c>
      <c r="L1379" s="1">
        <f>N(L1378)+IF(AND('🔎 TRA CỨU NHANH'!$C$2&lt;&gt;"",OR(ISNUMBER(SEARCH('🔎 TRA CỨU NHANH'!$C$2,$A1379)),ISNUMBER(SEARCH('🔎 TRA CỨU NHANH'!$C$2,$B1379)))),1,0)</f>
        <v>0</v>
      </c>
      <c r="M1379" s="1" t="str">
        <f t="shared" si="42"/>
        <v/>
      </c>
      <c r="N1379" s="1">
        <f>N(N1378)+IF(AND('💰 BÁO GIÁ'!$C$27&lt;&gt;"",OR(ISNUMBER(SEARCH('💰 BÁO GIÁ'!$C$27,$A1379)),ISNUMBER(SEARCH('💰 BÁO GIÁ'!$C$27,$B1379)))),1,0)</f>
        <v>0</v>
      </c>
      <c r="O1379" s="1" t="str">
        <f t="shared" si="43"/>
        <v/>
      </c>
    </row>
    <row r="1380" customHeight="1" spans="1:15">
      <c r="A1380" s="1" t="str">
        <f>IF('🔧 XY LANH'!A336="","",'🔧 XY LANH'!A336)</f>
        <v>HH078222</v>
      </c>
      <c r="B1380" s="1" t="str">
        <f>IF('🔧 XY LANH'!A336="","",'🔧 XY LANH'!S336)</f>
        <v>Xy lanh DB58 / 65.01201-0068 - DOOSAN</v>
      </c>
      <c r="C1380" s="1" t="str">
        <f>IF('🔧 XY LANH'!A336="","","Xy lanh")</f>
        <v>Xy lanh</v>
      </c>
      <c r="D1380" s="1" t="str">
        <f>IF('🔧 XY LANH'!A336="","",'🔧 XY LANH'!L336)</f>
        <v>Cái</v>
      </c>
      <c r="E1380" s="13">
        <f>IF('🔧 XY LANH'!A336="","",'🔧 XY LANH'!M336)</f>
        <v>0</v>
      </c>
      <c r="F1380" s="13">
        <f>IF('🔧 XY LANH'!A336="","",'🔧 XY LANH'!N336)</f>
        <v>2400000</v>
      </c>
      <c r="G1380" s="13">
        <f>IF('🔧 XY LANH'!A336="","",'🔧 XY LANH'!O336)</f>
        <v>2600000</v>
      </c>
      <c r="H1380" s="13">
        <f>IF('🔧 XY LANH'!A336="","",'🔧 XY LANH'!P336)</f>
        <v>2800000</v>
      </c>
      <c r="I1380" s="13">
        <f>IF('🔧 XY LANH'!A336="","",'🔧 XY LANH'!Q336)</f>
        <v>0</v>
      </c>
      <c r="J1380" s="1">
        <f>IF('🔧 XY LANH'!A336="","",'🔧 XY LANH'!K336)</f>
        <v>102</v>
      </c>
      <c r="L1380" s="1">
        <f>N(L1379)+IF(AND('🔎 TRA CỨU NHANH'!$C$2&lt;&gt;"",OR(ISNUMBER(SEARCH('🔎 TRA CỨU NHANH'!$C$2,$A1380)),ISNUMBER(SEARCH('🔎 TRA CỨU NHANH'!$C$2,$B1380)))),1,0)</f>
        <v>0</v>
      </c>
      <c r="M1380" s="1" t="str">
        <f t="shared" si="42"/>
        <v/>
      </c>
      <c r="N1380" s="1">
        <f>N(N1379)+IF(AND('💰 BÁO GIÁ'!$C$27&lt;&gt;"",OR(ISNUMBER(SEARCH('💰 BÁO GIÁ'!$C$27,$A1380)),ISNUMBER(SEARCH('💰 BÁO GIÁ'!$C$27,$B1380)))),1,0)</f>
        <v>0</v>
      </c>
      <c r="O1380" s="1" t="str">
        <f t="shared" si="43"/>
        <v/>
      </c>
    </row>
    <row r="1381" customHeight="1" spans="1:15">
      <c r="A1381" s="1" t="str">
        <f>IF('🔧 XY LANH'!A337="","",'🔧 XY LANH'!A337)</f>
        <v>HH075580</v>
      </c>
      <c r="B1381" s="1" t="str">
        <f>IF('🔧 XY LANH'!A337="","",'🔧 XY LANH'!S337)</f>
        <v>Xy lanh DL08 / 65.01201-0074S/110934-00002 - Doosan</v>
      </c>
      <c r="C1381" s="1" t="str">
        <f>IF('🔧 XY LANH'!A337="","","Xy lanh")</f>
        <v>Xy lanh</v>
      </c>
      <c r="D1381" s="1" t="str">
        <f>IF('🔧 XY LANH'!A337="","",'🔧 XY LANH'!L337)</f>
        <v>Cái</v>
      </c>
      <c r="E1381" s="13">
        <f>IF('🔧 XY LANH'!A337="","",'🔧 XY LANH'!M337)</f>
        <v>0</v>
      </c>
      <c r="F1381" s="13">
        <f>IF('🔧 XY LANH'!A337="","",'🔧 XY LANH'!N337)</f>
        <v>3450000</v>
      </c>
      <c r="G1381" s="13">
        <f>IF('🔧 XY LANH'!A337="","",'🔧 XY LANH'!O337)</f>
        <v>3660000</v>
      </c>
      <c r="H1381" s="13">
        <f>IF('🔧 XY LANH'!A337="","",'🔧 XY LANH'!P337)</f>
        <v>3900000</v>
      </c>
      <c r="I1381" s="13">
        <f>IF('🔧 XY LANH'!A337="","",'🔧 XY LANH'!Q337)</f>
        <v>0</v>
      </c>
      <c r="J1381" s="1">
        <f>IF('🔧 XY LANH'!A337="","",'🔧 XY LANH'!K337)</f>
        <v>108</v>
      </c>
      <c r="L1381" s="1">
        <f>N(L1380)+IF(AND('🔎 TRA CỨU NHANH'!$C$2&lt;&gt;"",OR(ISNUMBER(SEARCH('🔎 TRA CỨU NHANH'!$C$2,$A1381)),ISNUMBER(SEARCH('🔎 TRA CỨU NHANH'!$C$2,$B1381)))),1,0)</f>
        <v>0</v>
      </c>
      <c r="M1381" s="1" t="str">
        <f t="shared" si="42"/>
        <v/>
      </c>
      <c r="N1381" s="1">
        <f>N(N1380)+IF(AND('💰 BÁO GIÁ'!$C$27&lt;&gt;"",OR(ISNUMBER(SEARCH('💰 BÁO GIÁ'!$C$27,$A1381)),ISNUMBER(SEARCH('💰 BÁO GIÁ'!$C$27,$B1381)))),1,0)</f>
        <v>0</v>
      </c>
      <c r="O1381" s="1" t="str">
        <f t="shared" si="43"/>
        <v/>
      </c>
    </row>
    <row r="1382" customHeight="1" spans="1:15">
      <c r="A1382" s="1" t="str">
        <f>IF('🔧 XY LANH'!A338="","",'🔧 XY LANH'!A338)</f>
        <v>HH084365</v>
      </c>
      <c r="B1382" s="1" t="str">
        <f>IF('🔧 XY LANH'!A338="","",'🔧 XY LANH'!S338)</f>
        <v>Xy lanh Doo DL08 / 65.01201-0074 - HENWEIT 'L-DW008-00</v>
      </c>
      <c r="C1382" s="1" t="str">
        <f>IF('🔧 XY LANH'!A338="","","Xy lanh")</f>
        <v>Xy lanh</v>
      </c>
      <c r="D1382" s="1" t="str">
        <f>IF('🔧 XY LANH'!A338="","",'🔧 XY LANH'!L338)</f>
        <v>Cái</v>
      </c>
      <c r="E1382" s="13">
        <f>IF('🔧 XY LANH'!A338="","",'🔧 XY LANH'!M338)</f>
        <v>0</v>
      </c>
      <c r="F1382" s="13">
        <f>IF('🔧 XY LANH'!A338="","",'🔧 XY LANH'!N338)</f>
        <v>1800000</v>
      </c>
      <c r="G1382" s="13">
        <f>IF('🔧 XY LANH'!A338="","",'🔧 XY LANH'!O338)</f>
        <v>1900000</v>
      </c>
      <c r="H1382" s="13">
        <f>IF('🔧 XY LANH'!A338="","",'🔧 XY LANH'!P338)</f>
        <v>2000000</v>
      </c>
      <c r="I1382" s="13">
        <f>IF('🔧 XY LANH'!A338="","",'🔧 XY LANH'!Q338)</f>
        <v>0</v>
      </c>
      <c r="J1382" s="1">
        <f>IF('🔧 XY LANH'!A338="","",'🔧 XY LANH'!K338)</f>
        <v>108</v>
      </c>
      <c r="L1382" s="1">
        <f>N(L1381)+IF(AND('🔎 TRA CỨU NHANH'!$C$2&lt;&gt;"",OR(ISNUMBER(SEARCH('🔎 TRA CỨU NHANH'!$C$2,$A1382)),ISNUMBER(SEARCH('🔎 TRA CỨU NHANH'!$C$2,$B1382)))),1,0)</f>
        <v>0</v>
      </c>
      <c r="M1382" s="1" t="str">
        <f t="shared" si="42"/>
        <v/>
      </c>
      <c r="N1382" s="1">
        <f>N(N1381)+IF(AND('💰 BÁO GIÁ'!$C$27&lt;&gt;"",OR(ISNUMBER(SEARCH('💰 BÁO GIÁ'!$C$27,$A1382)),ISNUMBER(SEARCH('💰 BÁO GIÁ'!$C$27,$B1382)))),1,0)</f>
        <v>0</v>
      </c>
      <c r="O1382" s="1" t="str">
        <f t="shared" si="43"/>
        <v/>
      </c>
    </row>
    <row r="1383" customHeight="1" spans="1:15">
      <c r="A1383" s="1" t="str">
        <f>IF('🔧 XY LANH'!A339="","",'🔧 XY LANH'!A339)</f>
        <v>HH070441</v>
      </c>
      <c r="B1383" s="1" t="str">
        <f>IF('🔧 XY LANH'!A339="","",'🔧 XY LANH'!S339)</f>
        <v>Xy lanh D1146 (111*115*234*120*5*113.5+1) - IZUMI</v>
      </c>
      <c r="C1383" s="1" t="str">
        <f>IF('🔧 XY LANH'!A339="","","Xy lanh")</f>
        <v>Xy lanh</v>
      </c>
      <c r="D1383" s="1" t="str">
        <f>IF('🔧 XY LANH'!A339="","",'🔧 XY LANH'!L339)</f>
        <v>Cái</v>
      </c>
      <c r="E1383" s="13">
        <f>IF('🔧 XY LANH'!A339="","",'🔧 XY LANH'!M339)</f>
        <v>0</v>
      </c>
      <c r="F1383" s="13">
        <f>IF('🔧 XY LANH'!A339="","",'🔧 XY LANH'!N339)</f>
        <v>0</v>
      </c>
      <c r="G1383" s="13">
        <f>IF('🔧 XY LANH'!A339="","",'🔧 XY LANH'!O339)</f>
        <v>0</v>
      </c>
      <c r="H1383" s="13">
        <f>IF('🔧 XY LANH'!A339="","",'🔧 XY LANH'!P339)</f>
        <v>0</v>
      </c>
      <c r="I1383" s="13">
        <f>IF('🔧 XY LANH'!A339="","",'🔧 XY LANH'!Q339)</f>
        <v>0</v>
      </c>
      <c r="J1383" s="1">
        <f>IF('🔧 XY LANH'!A339="","",'🔧 XY LANH'!K339)</f>
        <v>111</v>
      </c>
      <c r="L1383" s="1">
        <f>N(L1382)+IF(AND('🔎 TRA CỨU NHANH'!$C$2&lt;&gt;"",OR(ISNUMBER(SEARCH('🔎 TRA CỨU NHANH'!$C$2,$A1383)),ISNUMBER(SEARCH('🔎 TRA CỨU NHANH'!$C$2,$B1383)))),1,0)</f>
        <v>0</v>
      </c>
      <c r="M1383" s="1" t="str">
        <f t="shared" si="42"/>
        <v/>
      </c>
      <c r="N1383" s="1">
        <f>N(N1382)+IF(AND('💰 BÁO GIÁ'!$C$27&lt;&gt;"",OR(ISNUMBER(SEARCH('💰 BÁO GIÁ'!$C$27,$A1383)),ISNUMBER(SEARCH('💰 BÁO GIÁ'!$C$27,$B1383)))),1,0)</f>
        <v>0</v>
      </c>
      <c r="O1383" s="1" t="str">
        <f t="shared" si="43"/>
        <v/>
      </c>
    </row>
    <row r="1384" customHeight="1" spans="1:15">
      <c r="A1384" s="1" t="str">
        <f>IF('🔧 XY LANH'!A340="","",'🔧 XY LANH'!A340)</f>
        <v>HH073234</v>
      </c>
      <c r="B1384" s="1" t="str">
        <f>IF('🔧 XY LANH'!A340="","",'🔧 XY LANH'!S340)</f>
        <v>Xy lanh D1146 bán hoàn thiện S/F - NSP</v>
      </c>
      <c r="C1384" s="1" t="str">
        <f>IF('🔧 XY LANH'!A340="","","Xy lanh")</f>
        <v>Xy lanh</v>
      </c>
      <c r="D1384" s="1" t="str">
        <f>IF('🔧 XY LANH'!A340="","",'🔧 XY LANH'!L340)</f>
        <v>Cái</v>
      </c>
      <c r="E1384" s="13">
        <f>IF('🔧 XY LANH'!A340="","",'🔧 XY LANH'!M340)</f>
        <v>0</v>
      </c>
      <c r="F1384" s="13">
        <f>IF('🔧 XY LANH'!A340="","",'🔧 XY LANH'!N340)</f>
        <v>0</v>
      </c>
      <c r="G1384" s="13">
        <f>IF('🔧 XY LANH'!A340="","",'🔧 XY LANH'!O340)</f>
        <v>0</v>
      </c>
      <c r="H1384" s="13">
        <f>IF('🔧 XY LANH'!A340="","",'🔧 XY LANH'!P340)</f>
        <v>250000</v>
      </c>
      <c r="I1384" s="13">
        <f>IF('🔧 XY LANH'!A340="","",'🔧 XY LANH'!Q340)</f>
        <v>0</v>
      </c>
      <c r="J1384" s="1">
        <f>IF('🔧 XY LANH'!A340="","",'🔧 XY LANH'!K340)</f>
        <v>111</v>
      </c>
      <c r="L1384" s="1">
        <f>N(L1383)+IF(AND('🔎 TRA CỨU NHANH'!$C$2&lt;&gt;"",OR(ISNUMBER(SEARCH('🔎 TRA CỨU NHANH'!$C$2,$A1384)),ISNUMBER(SEARCH('🔎 TRA CỨU NHANH'!$C$2,$B1384)))),1,0)</f>
        <v>0</v>
      </c>
      <c r="M1384" s="1" t="str">
        <f t="shared" si="42"/>
        <v/>
      </c>
      <c r="N1384" s="1">
        <f>N(N1383)+IF(AND('💰 BÁO GIÁ'!$C$27&lt;&gt;"",OR(ISNUMBER(SEARCH('💰 BÁO GIÁ'!$C$27,$A1384)),ISNUMBER(SEARCH('💰 BÁO GIÁ'!$C$27,$B1384)))),1,0)</f>
        <v>0</v>
      </c>
      <c r="O1384" s="1" t="str">
        <f t="shared" si="43"/>
        <v/>
      </c>
    </row>
    <row r="1385" customHeight="1" spans="1:15">
      <c r="A1385" s="1" t="str">
        <f>IF('🔧 XY LANH'!A341="","",'🔧 XY LANH'!A341)</f>
        <v>HH079775</v>
      </c>
      <c r="B1385" s="1" t="str">
        <f>IF('🔧 XY LANH'!A341="","",'🔧 XY LANH'!S341)</f>
        <v>Xy lanh D1146 / DE08 (63.01201.0050) - IZ IKAZU</v>
      </c>
      <c r="C1385" s="1" t="str">
        <f>IF('🔧 XY LANH'!A341="","","Xy lanh")</f>
        <v>Xy lanh</v>
      </c>
      <c r="D1385" s="1" t="str">
        <f>IF('🔧 XY LANH'!A341="","",'🔧 XY LANH'!L341)</f>
        <v>Cái</v>
      </c>
      <c r="E1385" s="13">
        <f>IF('🔧 XY LANH'!A341="","",'🔧 XY LANH'!M341)</f>
        <v>0</v>
      </c>
      <c r="F1385" s="13">
        <f>IF('🔧 XY LANH'!A341="","",'🔧 XY LANH'!N341)</f>
        <v>1450000</v>
      </c>
      <c r="G1385" s="13">
        <f>IF('🔧 XY LANH'!A341="","",'🔧 XY LANH'!O341)</f>
        <v>1550000</v>
      </c>
      <c r="H1385" s="13">
        <f>IF('🔧 XY LANH'!A341="","",'🔧 XY LANH'!P341)</f>
        <v>1650000</v>
      </c>
      <c r="I1385" s="13">
        <f>IF('🔧 XY LANH'!A341="","",'🔧 XY LANH'!Q341)</f>
        <v>0</v>
      </c>
      <c r="J1385" s="1">
        <f>IF('🔧 XY LANH'!A341="","",'🔧 XY LANH'!K341)</f>
        <v>111</v>
      </c>
      <c r="L1385" s="1">
        <f>N(L1384)+IF(AND('🔎 TRA CỨU NHANH'!$C$2&lt;&gt;"",OR(ISNUMBER(SEARCH('🔎 TRA CỨU NHANH'!$C$2,$A1385)),ISNUMBER(SEARCH('🔎 TRA CỨU NHANH'!$C$2,$B1385)))),1,0)</f>
        <v>0</v>
      </c>
      <c r="M1385" s="1" t="str">
        <f t="shared" si="42"/>
        <v/>
      </c>
      <c r="N1385" s="1">
        <f>N(N1384)+IF(AND('💰 BÁO GIÁ'!$C$27&lt;&gt;"",OR(ISNUMBER(SEARCH('💰 BÁO GIÁ'!$C$27,$A1385)),ISNUMBER(SEARCH('💰 BÁO GIÁ'!$C$27,$B1385)))),1,0)</f>
        <v>0</v>
      </c>
      <c r="O1385" s="1" t="str">
        <f t="shared" si="43"/>
        <v/>
      </c>
    </row>
    <row r="1386" customHeight="1" spans="1:15">
      <c r="A1386" s="1" t="str">
        <f>IF('🔧 XY LANH'!A342="","",'🔧 XY LANH'!A342)</f>
        <v>HH073237</v>
      </c>
      <c r="B1386" s="1" t="str">
        <f>IF('🔧 XY LANH'!A342="","",'🔧 XY LANH'!S342)</f>
        <v>Xy lanh D1146/DE08 - NSP</v>
      </c>
      <c r="C1386" s="1" t="str">
        <f>IF('🔧 XY LANH'!A342="","","Xy lanh")</f>
        <v>Xy lanh</v>
      </c>
      <c r="D1386" s="1" t="str">
        <f>IF('🔧 XY LANH'!A342="","",'🔧 XY LANH'!L342)</f>
        <v>Cái</v>
      </c>
      <c r="E1386" s="13">
        <f>IF('🔧 XY LANH'!A342="","",'🔧 XY LANH'!M342)</f>
        <v>0</v>
      </c>
      <c r="F1386" s="13">
        <f>IF('🔧 XY LANH'!A342="","",'🔧 XY LANH'!N342)</f>
        <v>0</v>
      </c>
      <c r="G1386" s="13">
        <f>IF('🔧 XY LANH'!A342="","",'🔧 XY LANH'!O342)</f>
        <v>0</v>
      </c>
      <c r="H1386" s="13">
        <f>IF('🔧 XY LANH'!A342="","",'🔧 XY LANH'!P342)</f>
        <v>0</v>
      </c>
      <c r="I1386" s="13">
        <f>IF('🔧 XY LANH'!A342="","",'🔧 XY LANH'!Q342)</f>
        <v>0</v>
      </c>
      <c r="J1386" s="1">
        <f>IF('🔧 XY LANH'!A342="","",'🔧 XY LANH'!K342)</f>
        <v>111</v>
      </c>
      <c r="L1386" s="1">
        <f>N(L1385)+IF(AND('🔎 TRA CỨU NHANH'!$C$2&lt;&gt;"",OR(ISNUMBER(SEARCH('🔎 TRA CỨU NHANH'!$C$2,$A1386)),ISNUMBER(SEARCH('🔎 TRA CỨU NHANH'!$C$2,$B1386)))),1,0)</f>
        <v>0</v>
      </c>
      <c r="M1386" s="1" t="str">
        <f t="shared" si="42"/>
        <v/>
      </c>
      <c r="N1386" s="1">
        <f>N(N1385)+IF(AND('💰 BÁO GIÁ'!$C$27&lt;&gt;"",OR(ISNUMBER(SEARCH('💰 BÁO GIÁ'!$C$27,$A1386)),ISNUMBER(SEARCH('💰 BÁO GIÁ'!$C$27,$B1386)))),1,0)</f>
        <v>0</v>
      </c>
      <c r="O1386" s="1" t="str">
        <f t="shared" si="43"/>
        <v/>
      </c>
    </row>
    <row r="1387" customHeight="1" spans="1:15">
      <c r="A1387" s="1" t="str">
        <f>IF('🔧 XY LANH'!A343="","",'🔧 XY LANH'!A343)</f>
        <v>HH076938</v>
      </c>
      <c r="B1387" s="1" t="str">
        <f>IF('🔧 XY LANH'!A343="","",'🔧 XY LANH'!S343)</f>
        <v>Xy lanh D1146/DE08 (65.01201-0050S) -  DOOSAN</v>
      </c>
      <c r="C1387" s="1" t="str">
        <f>IF('🔧 XY LANH'!A343="","","Xy lanh")</f>
        <v>Xy lanh</v>
      </c>
      <c r="D1387" s="1" t="str">
        <f>IF('🔧 XY LANH'!A343="","",'🔧 XY LANH'!L343)</f>
        <v>Cái</v>
      </c>
      <c r="E1387" s="13">
        <f>IF('🔧 XY LANH'!A343="","",'🔧 XY LANH'!M343)</f>
        <v>0</v>
      </c>
      <c r="F1387" s="13">
        <f>IF('🔧 XY LANH'!A343="","",'🔧 XY LANH'!N343)</f>
        <v>0</v>
      </c>
      <c r="G1387" s="13">
        <f>IF('🔧 XY LANH'!A343="","",'🔧 XY LANH'!O343)</f>
        <v>2850000</v>
      </c>
      <c r="H1387" s="13">
        <f>IF('🔧 XY LANH'!A343="","",'🔧 XY LANH'!P343)</f>
        <v>3000000</v>
      </c>
      <c r="I1387" s="13">
        <f>IF('🔧 XY LANH'!A343="","",'🔧 XY LANH'!Q343)</f>
        <v>0</v>
      </c>
      <c r="J1387" s="1">
        <f>IF('🔧 XY LANH'!A343="","",'🔧 XY LANH'!K343)</f>
        <v>111</v>
      </c>
      <c r="L1387" s="1">
        <f>N(L1386)+IF(AND('🔎 TRA CỨU NHANH'!$C$2&lt;&gt;"",OR(ISNUMBER(SEARCH('🔎 TRA CỨU NHANH'!$C$2,$A1387)),ISNUMBER(SEARCH('🔎 TRA CỨU NHANH'!$C$2,$B1387)))),1,0)</f>
        <v>0</v>
      </c>
      <c r="M1387" s="1" t="str">
        <f t="shared" si="42"/>
        <v/>
      </c>
      <c r="N1387" s="1">
        <f>N(N1386)+IF(AND('💰 BÁO GIÁ'!$C$27&lt;&gt;"",OR(ISNUMBER(SEARCH('💰 BÁO GIÁ'!$C$27,$A1387)),ISNUMBER(SEARCH('💰 BÁO GIÁ'!$C$27,$B1387)))),1,0)</f>
        <v>0</v>
      </c>
      <c r="O1387" s="1" t="str">
        <f t="shared" si="43"/>
        <v/>
      </c>
    </row>
    <row r="1388" customHeight="1" spans="1:15">
      <c r="A1388" s="1" t="str">
        <f>IF('🔧 XY LANH'!A344="","",'🔧 XY LANH'!A344)</f>
        <v>HH083006</v>
      </c>
      <c r="B1388" s="1" t="str">
        <f>IF('🔧 XY LANH'!A344="","",'🔧 XY LANH'!S344)</f>
        <v>Xy lanh D2366 / (122*127*133*8*270) bán hoàn thiện S/F -  IZUMI IKAZU</v>
      </c>
      <c r="C1388" s="1" t="str">
        <f>IF('🔧 XY LANH'!A344="","","Xy lanh")</f>
        <v>Xy lanh</v>
      </c>
      <c r="D1388" s="1" t="str">
        <f>IF('🔧 XY LANH'!A344="","",'🔧 XY LANH'!L344)</f>
        <v>Cái</v>
      </c>
      <c r="E1388" s="13">
        <f>IF('🔧 XY LANH'!A344="","",'🔧 XY LANH'!M344)</f>
        <v>0</v>
      </c>
      <c r="F1388" s="13">
        <f>IF('🔧 XY LANH'!A344="","",'🔧 XY LANH'!N344)</f>
        <v>240000</v>
      </c>
      <c r="G1388" s="13">
        <f>IF('🔧 XY LANH'!A344="","",'🔧 XY LANH'!O344)</f>
        <v>275000</v>
      </c>
      <c r="H1388" s="13">
        <f>IF('🔧 XY LANH'!A344="","",'🔧 XY LANH'!P344)</f>
        <v>290000</v>
      </c>
      <c r="I1388" s="13">
        <f>IF('🔧 XY LANH'!A344="","",'🔧 XY LANH'!Q344)</f>
        <v>0</v>
      </c>
      <c r="J1388" s="1">
        <f>IF('🔧 XY LANH'!A344="","",'🔧 XY LANH'!K344)</f>
        <v>122</v>
      </c>
      <c r="L1388" s="1">
        <f>N(L1387)+IF(AND('🔎 TRA CỨU NHANH'!$C$2&lt;&gt;"",OR(ISNUMBER(SEARCH('🔎 TRA CỨU NHANH'!$C$2,$A1388)),ISNUMBER(SEARCH('🔎 TRA CỨU NHANH'!$C$2,$B1388)))),1,0)</f>
        <v>0</v>
      </c>
      <c r="M1388" s="1" t="str">
        <f t="shared" si="42"/>
        <v/>
      </c>
      <c r="N1388" s="1">
        <f>N(N1387)+IF(AND('💰 BÁO GIÁ'!$C$27&lt;&gt;"",OR(ISNUMBER(SEARCH('💰 BÁO GIÁ'!$C$27,$A1388)),ISNUMBER(SEARCH('💰 BÁO GIÁ'!$C$27,$B1388)))),1,0)</f>
        <v>0</v>
      </c>
      <c r="O1388" s="1" t="str">
        <f t="shared" si="43"/>
        <v/>
      </c>
    </row>
    <row r="1389" customHeight="1" spans="1:15">
      <c r="A1389" s="1" t="str">
        <f>IF('🔧 XY LANH'!A345="","",'🔧 XY LANH'!A345)</f>
        <v>HH071882</v>
      </c>
      <c r="B1389" s="1" t="str">
        <f>IF('🔧 XY LANH'!A345="","",'🔧 XY LANH'!S345)</f>
        <v>Xy lanh Daewoo 123/ D2366 / 65.01201-0051 ZYNP - NSP</v>
      </c>
      <c r="C1389" s="1" t="str">
        <f>IF('🔧 XY LANH'!A345="","","Xy lanh")</f>
        <v>Xy lanh</v>
      </c>
      <c r="D1389" s="1" t="str">
        <f>IF('🔧 XY LANH'!A345="","",'🔧 XY LANH'!L345)</f>
        <v>Cái</v>
      </c>
      <c r="E1389" s="13">
        <f>IF('🔧 XY LANH'!A345="","",'🔧 XY LANH'!M345)</f>
        <v>0</v>
      </c>
      <c r="F1389" s="13">
        <f>IF('🔧 XY LANH'!A345="","",'🔧 XY LANH'!N345)</f>
        <v>3000000</v>
      </c>
      <c r="G1389" s="13">
        <f>IF('🔧 XY LANH'!A345="","",'🔧 XY LANH'!O345)</f>
        <v>3200000</v>
      </c>
      <c r="H1389" s="13">
        <f>IF('🔧 XY LANH'!A345="","",'🔧 XY LANH'!P345)</f>
        <v>3400000</v>
      </c>
      <c r="I1389" s="13">
        <f>IF('🔧 XY LANH'!A345="","",'🔧 XY LANH'!Q345)</f>
        <v>0</v>
      </c>
      <c r="J1389" s="1">
        <f>IF('🔧 XY LANH'!A345="","",'🔧 XY LANH'!K345)</f>
        <v>123</v>
      </c>
      <c r="L1389" s="1">
        <f>N(L1388)+IF(AND('🔎 TRA CỨU NHANH'!$C$2&lt;&gt;"",OR(ISNUMBER(SEARCH('🔎 TRA CỨU NHANH'!$C$2,$A1389)),ISNUMBER(SEARCH('🔎 TRA CỨU NHANH'!$C$2,$B1389)))),1,0)</f>
        <v>0</v>
      </c>
      <c r="M1389" s="1" t="str">
        <f t="shared" si="42"/>
        <v/>
      </c>
      <c r="N1389" s="1">
        <f>N(N1388)+IF(AND('💰 BÁO GIÁ'!$C$27&lt;&gt;"",OR(ISNUMBER(SEARCH('💰 BÁO GIÁ'!$C$27,$A1389)),ISNUMBER(SEARCH('💰 BÁO GIÁ'!$C$27,$B1389)))),1,0)</f>
        <v>0</v>
      </c>
      <c r="O1389" s="1" t="str">
        <f t="shared" si="43"/>
        <v/>
      </c>
    </row>
    <row r="1390" customHeight="1" spans="1:15">
      <c r="A1390" s="1" t="str">
        <f>IF('🔧 XY LANH'!A346="","",'🔧 XY LANH'!A346)</f>
        <v>HH082116</v>
      </c>
      <c r="B1390" s="1" t="str">
        <f>IF('🔧 XY LANH'!A346="","",'🔧 XY LANH'!S346)</f>
        <v>Xy lanh D2366 (65.01201-0051) - NICE IN</v>
      </c>
      <c r="C1390" s="1" t="str">
        <f>IF('🔧 XY LANH'!A346="","","Xy lanh")</f>
        <v>Xy lanh</v>
      </c>
      <c r="D1390" s="1" t="str">
        <f>IF('🔧 XY LANH'!A346="","",'🔧 XY LANH'!L346)</f>
        <v>Cái</v>
      </c>
      <c r="E1390" s="13">
        <f>IF('🔧 XY LANH'!A346="","",'🔧 XY LANH'!M346)</f>
        <v>0</v>
      </c>
      <c r="F1390" s="13">
        <f>IF('🔧 XY LANH'!A346="","",'🔧 XY LANH'!N346)</f>
        <v>0</v>
      </c>
      <c r="G1390" s="13">
        <f>IF('🔧 XY LANH'!A346="","",'🔧 XY LANH'!O346)</f>
        <v>0</v>
      </c>
      <c r="H1390" s="13">
        <f>IF('🔧 XY LANH'!A346="","",'🔧 XY LANH'!P346)</f>
        <v>250000</v>
      </c>
      <c r="I1390" s="13">
        <f>IF('🔧 XY LANH'!A346="","",'🔧 XY LANH'!Q346)</f>
        <v>0</v>
      </c>
      <c r="J1390" s="1">
        <f>IF('🔧 XY LANH'!A346="","",'🔧 XY LANH'!K346)</f>
        <v>123</v>
      </c>
      <c r="L1390" s="1">
        <f>N(L1389)+IF(AND('🔎 TRA CỨU NHANH'!$C$2&lt;&gt;"",OR(ISNUMBER(SEARCH('🔎 TRA CỨU NHANH'!$C$2,$A1390)),ISNUMBER(SEARCH('🔎 TRA CỨU NHANH'!$C$2,$B1390)))),1,0)</f>
        <v>0</v>
      </c>
      <c r="M1390" s="1" t="str">
        <f t="shared" si="42"/>
        <v/>
      </c>
      <c r="N1390" s="1">
        <f>N(N1389)+IF(AND('💰 BÁO GIÁ'!$C$27&lt;&gt;"",OR(ISNUMBER(SEARCH('💰 BÁO GIÁ'!$C$27,$A1390)),ISNUMBER(SEARCH('💰 BÁO GIÁ'!$C$27,$B1390)))),1,0)</f>
        <v>0</v>
      </c>
      <c r="O1390" s="1" t="str">
        <f t="shared" si="43"/>
        <v/>
      </c>
    </row>
    <row r="1391" customHeight="1" spans="1:15">
      <c r="A1391" s="1" t="str">
        <f>IF('🔧 XY LANH'!A347="","",'🔧 XY LANH'!A347)</f>
        <v>HH073235</v>
      </c>
      <c r="B1391" s="1" t="str">
        <f>IF('🔧 XY LANH'!A347="","",'🔧 XY LANH'!S347)</f>
        <v>Xy lanh D2366 bán hoàn thiện S/F -  NSP</v>
      </c>
      <c r="C1391" s="1" t="str">
        <f>IF('🔧 XY LANH'!A347="","","Xy lanh")</f>
        <v>Xy lanh</v>
      </c>
      <c r="D1391" s="1" t="str">
        <f>IF('🔧 XY LANH'!A347="","",'🔧 XY LANH'!L347)</f>
        <v>Cái</v>
      </c>
      <c r="E1391" s="13">
        <f>IF('🔧 XY LANH'!A347="","",'🔧 XY LANH'!M347)</f>
        <v>0</v>
      </c>
      <c r="F1391" s="13">
        <f>IF('🔧 XY LANH'!A347="","",'🔧 XY LANH'!N347)</f>
        <v>0</v>
      </c>
      <c r="G1391" s="13">
        <f>IF('🔧 XY LANH'!A347="","",'🔧 XY LANH'!O347)</f>
        <v>0</v>
      </c>
      <c r="H1391" s="13">
        <f>IF('🔧 XY LANH'!A347="","",'🔧 XY LANH'!P347)</f>
        <v>250000</v>
      </c>
      <c r="I1391" s="13">
        <f>IF('🔧 XY LANH'!A347="","",'🔧 XY LANH'!Q347)</f>
        <v>0</v>
      </c>
      <c r="J1391" s="1">
        <f>IF('🔧 XY LANH'!A347="","",'🔧 XY LANH'!K347)</f>
        <v>123</v>
      </c>
      <c r="L1391" s="1">
        <f>N(L1390)+IF(AND('🔎 TRA CỨU NHANH'!$C$2&lt;&gt;"",OR(ISNUMBER(SEARCH('🔎 TRA CỨU NHANH'!$C$2,$A1391)),ISNUMBER(SEARCH('🔎 TRA CỨU NHANH'!$C$2,$B1391)))),1,0)</f>
        <v>0</v>
      </c>
      <c r="M1391" s="1" t="str">
        <f t="shared" si="42"/>
        <v/>
      </c>
      <c r="N1391" s="1">
        <f>N(N1390)+IF(AND('💰 BÁO GIÁ'!$C$27&lt;&gt;"",OR(ISNUMBER(SEARCH('💰 BÁO GIÁ'!$C$27,$A1391)),ISNUMBER(SEARCH('💰 BÁO GIÁ'!$C$27,$B1391)))),1,0)</f>
        <v>0</v>
      </c>
      <c r="O1391" s="1" t="str">
        <f t="shared" si="43"/>
        <v/>
      </c>
    </row>
    <row r="1392" customHeight="1" spans="1:15">
      <c r="A1392" s="1" t="str">
        <f>IF('🔧 XY LANH'!A348="","",'🔧 XY LANH'!A348)</f>
        <v>HH083131</v>
      </c>
      <c r="B1392" s="1" t="str">
        <f>IF('🔧 XY LANH'!A348="","",'🔧 XY LANH'!S348)</f>
        <v>Xy lanh Doosan DE12-134/ 65.01201-0072A đk lợi 134 (lớn hơn đời D2366) - IZ IKAZU</v>
      </c>
      <c r="C1392" s="1" t="str">
        <f>IF('🔧 XY LANH'!A348="","","Xy lanh")</f>
        <v>Xy lanh</v>
      </c>
      <c r="D1392" s="1" t="str">
        <f>IF('🔧 XY LANH'!A348="","",'🔧 XY LANH'!L348)</f>
        <v>Cái</v>
      </c>
      <c r="E1392" s="13">
        <f>IF('🔧 XY LANH'!A348="","",'🔧 XY LANH'!M348)</f>
        <v>0</v>
      </c>
      <c r="F1392" s="13">
        <f>IF('🔧 XY LANH'!A348="","",'🔧 XY LANH'!N348)</f>
        <v>1800000</v>
      </c>
      <c r="G1392" s="13">
        <f>IF('🔧 XY LANH'!A348="","",'🔧 XY LANH'!O348)</f>
        <v>1900000</v>
      </c>
      <c r="H1392" s="13">
        <f>IF('🔧 XY LANH'!A348="","",'🔧 XY LANH'!P348)</f>
        <v>2000000</v>
      </c>
      <c r="I1392" s="13">
        <f>IF('🔧 XY LANH'!A348="","",'🔧 XY LANH'!Q348)</f>
        <v>0</v>
      </c>
      <c r="J1392" s="1">
        <f>IF('🔧 XY LANH'!A348="","",'🔧 XY LANH'!K348)</f>
        <v>123</v>
      </c>
      <c r="L1392" s="1">
        <f>N(L1391)+IF(AND('🔎 TRA CỨU NHANH'!$C$2&lt;&gt;"",OR(ISNUMBER(SEARCH('🔎 TRA CỨU NHANH'!$C$2,$A1392)),ISNUMBER(SEARCH('🔎 TRA CỨU NHANH'!$C$2,$B1392)))),1,0)</f>
        <v>0</v>
      </c>
      <c r="M1392" s="1" t="str">
        <f t="shared" si="42"/>
        <v/>
      </c>
      <c r="N1392" s="1">
        <f>N(N1391)+IF(AND('💰 BÁO GIÁ'!$C$27&lt;&gt;"",OR(ISNUMBER(SEARCH('💰 BÁO GIÁ'!$C$27,$A1392)),ISNUMBER(SEARCH('💰 BÁO GIÁ'!$C$27,$B1392)))),1,0)</f>
        <v>0</v>
      </c>
      <c r="O1392" s="1" t="str">
        <f t="shared" si="43"/>
        <v/>
      </c>
    </row>
    <row r="1393" customHeight="1" spans="1:15">
      <c r="A1393" s="1" t="str">
        <f>IF('🔧 XY LANH'!A349="","",'🔧 XY LANH'!A349)</f>
        <v>HH079542</v>
      </c>
      <c r="B1393" s="1" t="str">
        <f>IF('🔧 XY LANH'!A349="","",'🔧 XY LANH'!S349)</f>
        <v>Xy lanh DE12-TIS (00416) đường kính lợi 134 (lớn hơn đời cũ) - DOOSAN</v>
      </c>
      <c r="C1393" s="1" t="str">
        <f>IF('🔧 XY LANH'!A349="","","Xy lanh")</f>
        <v>Xy lanh</v>
      </c>
      <c r="D1393" s="1" t="str">
        <f>IF('🔧 XY LANH'!A349="","",'🔧 XY LANH'!L349)</f>
        <v>Cái</v>
      </c>
      <c r="E1393" s="13">
        <f>IF('🔧 XY LANH'!A349="","",'🔧 XY LANH'!M349)</f>
        <v>0</v>
      </c>
      <c r="F1393" s="13">
        <f>IF('🔧 XY LANH'!A349="","",'🔧 XY LANH'!N349)</f>
        <v>4700000</v>
      </c>
      <c r="G1393" s="13">
        <f>IF('🔧 XY LANH'!A349="","",'🔧 XY LANH'!O349)</f>
        <v>5000000</v>
      </c>
      <c r="H1393" s="13">
        <f>IF('🔧 XY LANH'!A349="","",'🔧 XY LANH'!P349)</f>
        <v>5300000</v>
      </c>
      <c r="I1393" s="13">
        <f>IF('🔧 XY LANH'!A349="","",'🔧 XY LANH'!Q349)</f>
        <v>0</v>
      </c>
      <c r="J1393" s="1">
        <f>IF('🔧 XY LANH'!A349="","",'🔧 XY LANH'!K349)</f>
        <v>123</v>
      </c>
      <c r="L1393" s="1">
        <f>N(L1392)+IF(AND('🔎 TRA CỨU NHANH'!$C$2&lt;&gt;"",OR(ISNUMBER(SEARCH('🔎 TRA CỨU NHANH'!$C$2,$A1393)),ISNUMBER(SEARCH('🔎 TRA CỨU NHANH'!$C$2,$B1393)))),1,0)</f>
        <v>0</v>
      </c>
      <c r="M1393" s="1" t="str">
        <f t="shared" si="42"/>
        <v/>
      </c>
      <c r="N1393" s="1">
        <f>N(N1392)+IF(AND('💰 BÁO GIÁ'!$C$27&lt;&gt;"",OR(ISNUMBER(SEARCH('💰 BÁO GIÁ'!$C$27,$A1393)),ISNUMBER(SEARCH('💰 BÁO GIÁ'!$C$27,$B1393)))),1,0)</f>
        <v>0</v>
      </c>
      <c r="O1393" s="1" t="str">
        <f t="shared" si="43"/>
        <v/>
      </c>
    </row>
    <row r="1394" customHeight="1" spans="1:15">
      <c r="A1394" s="1" t="str">
        <f>IF('🔧 XY LANH'!A350="","",'🔧 XY LANH'!A350)</f>
        <v>HH080343</v>
      </c>
      <c r="B1394" s="1" t="str">
        <f>IF('🔧 XY LANH'!A350="","",'🔧 XY LANH'!S350)</f>
        <v>Xy lanh DX12 (150117-00090) - DOOSAN</v>
      </c>
      <c r="C1394" s="1" t="str">
        <f>IF('🔧 XY LANH'!A350="","","Xy lanh")</f>
        <v>Xy lanh</v>
      </c>
      <c r="D1394" s="1" t="str">
        <f>IF('🔧 XY LANH'!A350="","",'🔧 XY LANH'!L350)</f>
        <v>Cái</v>
      </c>
      <c r="E1394" s="13">
        <f>IF('🔧 XY LANH'!A350="","",'🔧 XY LANH'!M350)</f>
        <v>0</v>
      </c>
      <c r="F1394" s="13">
        <f>IF('🔧 XY LANH'!A350="","",'🔧 XY LANH'!N350)</f>
        <v>0</v>
      </c>
      <c r="G1394" s="13">
        <f>IF('🔧 XY LANH'!A350="","",'🔧 XY LANH'!O350)</f>
        <v>4400000</v>
      </c>
      <c r="H1394" s="13">
        <f>IF('🔧 XY LANH'!A350="","",'🔧 XY LANH'!P350)</f>
        <v>4700000</v>
      </c>
      <c r="I1394" s="13">
        <f>IF('🔧 XY LANH'!A350="","",'🔧 XY LANH'!Q350)</f>
        <v>0</v>
      </c>
      <c r="J1394" s="1">
        <f>IF('🔧 XY LANH'!A350="","",'🔧 XY LANH'!K350)</f>
        <v>123</v>
      </c>
      <c r="L1394" s="1">
        <f>N(L1393)+IF(AND('🔎 TRA CỨU NHANH'!$C$2&lt;&gt;"",OR(ISNUMBER(SEARCH('🔎 TRA CỨU NHANH'!$C$2,$A1394)),ISNUMBER(SEARCH('🔎 TRA CỨU NHANH'!$C$2,$B1394)))),1,0)</f>
        <v>0</v>
      </c>
      <c r="M1394" s="1" t="str">
        <f t="shared" si="42"/>
        <v/>
      </c>
      <c r="N1394" s="1">
        <f>N(N1393)+IF(AND('💰 BÁO GIÁ'!$C$27&lt;&gt;"",OR(ISNUMBER(SEARCH('💰 BÁO GIÁ'!$C$27,$A1394)),ISNUMBER(SEARCH('💰 BÁO GIÁ'!$C$27,$B1394)))),1,0)</f>
        <v>0</v>
      </c>
      <c r="O1394" s="1" t="str">
        <f t="shared" si="43"/>
        <v/>
      </c>
    </row>
    <row r="1395" customHeight="1" spans="1:15">
      <c r="A1395" s="1" t="str">
        <f>IF('🔧 XY LANH'!A351="","",'🔧 XY LANH'!A351)</f>
        <v>HH079768</v>
      </c>
      <c r="B1395" s="1" t="str">
        <f>IF('🔧 XY LANH'!A351="","",'🔧 XY LANH'!S351)</f>
        <v>Xy lanh Dae D2366 (65.01201-0051) - IZ IKAZU</v>
      </c>
      <c r="C1395" s="1" t="str">
        <f>IF('🔧 XY LANH'!A351="","","Xy lanh")</f>
        <v>Xy lanh</v>
      </c>
      <c r="D1395" s="1" t="str">
        <f>IF('🔧 XY LANH'!A351="","",'🔧 XY LANH'!L351)</f>
        <v>Cái</v>
      </c>
      <c r="E1395" s="13">
        <f>IF('🔧 XY LANH'!A351="","",'🔧 XY LANH'!M351)</f>
        <v>0</v>
      </c>
      <c r="F1395" s="13">
        <f>IF('🔧 XY LANH'!A351="","",'🔧 XY LANH'!N351)</f>
        <v>1750000</v>
      </c>
      <c r="G1395" s="13">
        <f>IF('🔧 XY LANH'!A351="","",'🔧 XY LANH'!O351)</f>
        <v>1850000</v>
      </c>
      <c r="H1395" s="13">
        <f>IF('🔧 XY LANH'!A351="","",'🔧 XY LANH'!P351)</f>
        <v>2000000</v>
      </c>
      <c r="I1395" s="13">
        <f>IF('🔧 XY LANH'!A351="","",'🔧 XY LANH'!Q351)</f>
        <v>0</v>
      </c>
      <c r="J1395" s="1">
        <f>IF('🔧 XY LANH'!A351="","",'🔧 XY LANH'!K351)</f>
        <v>123</v>
      </c>
      <c r="L1395" s="1">
        <f>N(L1394)+IF(AND('🔎 TRA CỨU NHANH'!$C$2&lt;&gt;"",OR(ISNUMBER(SEARCH('🔎 TRA CỨU NHANH'!$C$2,$A1395)),ISNUMBER(SEARCH('🔎 TRA CỨU NHANH'!$C$2,$B1395)))),1,0)</f>
        <v>0</v>
      </c>
      <c r="M1395" s="1" t="str">
        <f t="shared" si="42"/>
        <v/>
      </c>
      <c r="N1395" s="1">
        <f>N(N1394)+IF(AND('💰 BÁO GIÁ'!$C$27&lt;&gt;"",OR(ISNUMBER(SEARCH('💰 BÁO GIÁ'!$C$27,$A1395)),ISNUMBER(SEARCH('💰 BÁO GIÁ'!$C$27,$B1395)))),1,0)</f>
        <v>0</v>
      </c>
      <c r="O1395" s="1" t="str">
        <f t="shared" si="43"/>
        <v/>
      </c>
    </row>
    <row r="1396" customHeight="1" spans="1:15">
      <c r="A1396" s="1" t="str">
        <f>IF('🔧 XY LANH'!A352="","",'🔧 XY LANH'!A352)</f>
        <v>HH080205</v>
      </c>
      <c r="B1396" s="1" t="str">
        <f>IF('🔧 XY LANH'!A352="","",'🔧 XY LANH'!S352)</f>
        <v>Xy lanh Daewoo D2848/ DV15 (65.01201.0049) - IZ IKAZU</v>
      </c>
      <c r="C1396" s="1" t="str">
        <f>IF('🔧 XY LANH'!A352="","","Xy lanh")</f>
        <v>Xy lanh</v>
      </c>
      <c r="D1396" s="1" t="str">
        <f>IF('🔧 XY LANH'!A352="","",'🔧 XY LANH'!L352)</f>
        <v>Cái</v>
      </c>
      <c r="E1396" s="13">
        <f>IF('🔧 XY LANH'!A352="","",'🔧 XY LANH'!M352)</f>
        <v>0</v>
      </c>
      <c r="F1396" s="13">
        <f>IF('🔧 XY LANH'!A352="","",'🔧 XY LANH'!N352)</f>
        <v>3470000</v>
      </c>
      <c r="G1396" s="13">
        <f>IF('🔧 XY LANH'!A352="","",'🔧 XY LANH'!O352)</f>
        <v>3690000</v>
      </c>
      <c r="H1396" s="13">
        <f>IF('🔧 XY LANH'!A352="","",'🔧 XY LANH'!P352)</f>
        <v>3940000</v>
      </c>
      <c r="I1396" s="13">
        <f>IF('🔧 XY LANH'!A352="","",'🔧 XY LANH'!Q352)</f>
        <v>0</v>
      </c>
      <c r="J1396" s="1">
        <f>IF('🔧 XY LANH'!A352="","",'🔧 XY LANH'!K352)</f>
        <v>128</v>
      </c>
      <c r="L1396" s="1">
        <f>N(L1395)+IF(AND('🔎 TRA CỨU NHANH'!$C$2&lt;&gt;"",OR(ISNUMBER(SEARCH('🔎 TRA CỨU NHANH'!$C$2,$A1396)),ISNUMBER(SEARCH('🔎 TRA CỨU NHANH'!$C$2,$B1396)))),1,0)</f>
        <v>0</v>
      </c>
      <c r="M1396" s="1" t="str">
        <f t="shared" si="42"/>
        <v/>
      </c>
      <c r="N1396" s="1">
        <f>N(N1395)+IF(AND('💰 BÁO GIÁ'!$C$27&lt;&gt;"",OR(ISNUMBER(SEARCH('💰 BÁO GIÁ'!$C$27,$A1396)),ISNUMBER(SEARCH('💰 BÁO GIÁ'!$C$27,$B1396)))),1,0)</f>
        <v>0</v>
      </c>
      <c r="O1396" s="1" t="str">
        <f t="shared" si="43"/>
        <v/>
      </c>
    </row>
    <row r="1397" customHeight="1" spans="1:15">
      <c r="A1397" s="1" t="str">
        <f>IF('🔧 XY LANH'!A353="","",'🔧 XY LANH'!A353)</f>
        <v>HH076939</v>
      </c>
      <c r="B1397" s="1" t="str">
        <f>IF('🔧 XY LANH'!A353="","",'🔧 XY LANH'!S353)</f>
        <v>Xy lanh DV11 (65.01201-0073S) - DOOSAN</v>
      </c>
      <c r="C1397" s="1" t="str">
        <f>IF('🔧 XY LANH'!A353="","","Xy lanh")</f>
        <v>Xy lanh</v>
      </c>
      <c r="D1397" s="1" t="str">
        <f>IF('🔧 XY LANH'!A353="","",'🔧 XY LANH'!L353)</f>
        <v>Cái</v>
      </c>
      <c r="E1397" s="13">
        <f>IF('🔧 XY LANH'!A353="","",'🔧 XY LANH'!M353)</f>
        <v>0</v>
      </c>
      <c r="F1397" s="13">
        <f>IF('🔧 XY LANH'!A353="","",'🔧 XY LANH'!N353)</f>
        <v>9400000</v>
      </c>
      <c r="G1397" s="13">
        <f>IF('🔧 XY LANH'!A353="","",'🔧 XY LANH'!O353)</f>
        <v>10000000</v>
      </c>
      <c r="H1397" s="13">
        <f>IF('🔧 XY LANH'!A353="","",'🔧 XY LANH'!P353)</f>
        <v>10600000</v>
      </c>
      <c r="I1397" s="13">
        <f>IF('🔧 XY LANH'!A353="","",'🔧 XY LANH'!Q353)</f>
        <v>0</v>
      </c>
      <c r="J1397" s="1">
        <f>IF('🔧 XY LANH'!A353="","",'🔧 XY LANH'!K353)</f>
        <v>128</v>
      </c>
      <c r="L1397" s="1">
        <f>N(L1396)+IF(AND('🔎 TRA CỨU NHANH'!$C$2&lt;&gt;"",OR(ISNUMBER(SEARCH('🔎 TRA CỨU NHANH'!$C$2,$A1397)),ISNUMBER(SEARCH('🔎 TRA CỨU NHANH'!$C$2,$B1397)))),1,0)</f>
        <v>0</v>
      </c>
      <c r="M1397" s="1" t="str">
        <f t="shared" si="42"/>
        <v/>
      </c>
      <c r="N1397" s="1">
        <f>N(N1396)+IF(AND('💰 BÁO GIÁ'!$C$27&lt;&gt;"",OR(ISNUMBER(SEARCH('💰 BÁO GIÁ'!$C$27,$A1397)),ISNUMBER(SEARCH('💰 BÁO GIÁ'!$C$27,$B1397)))),1,0)</f>
        <v>0</v>
      </c>
      <c r="O1397" s="1" t="str">
        <f t="shared" si="43"/>
        <v/>
      </c>
    </row>
    <row r="1398" customHeight="1" spans="1:15">
      <c r="A1398" s="1" t="str">
        <f>IF('🔧 XY LANH'!A354="","",'🔧 XY LANH'!A354)</f>
        <v>HH078470</v>
      </c>
      <c r="B1398" s="1" t="str">
        <f>IF('🔧 XY LANH'!A354="","",'🔧 XY LANH'!S354)</f>
        <v>Xy lanh DV11- IZUMI</v>
      </c>
      <c r="C1398" s="1" t="str">
        <f>IF('🔧 XY LANH'!A354="","","Xy lanh")</f>
        <v>Xy lanh</v>
      </c>
      <c r="D1398" s="1" t="str">
        <f>IF('🔧 XY LANH'!A354="","",'🔧 XY LANH'!L354)</f>
        <v>Cái</v>
      </c>
      <c r="E1398" s="13">
        <f>IF('🔧 XY LANH'!A354="","",'🔧 XY LANH'!M354)</f>
        <v>0</v>
      </c>
      <c r="F1398" s="13">
        <f>IF('🔧 XY LANH'!A354="","",'🔧 XY LANH'!N354)</f>
        <v>2800000</v>
      </c>
      <c r="G1398" s="13">
        <f>IF('🔧 XY LANH'!A354="","",'🔧 XY LANH'!O354)</f>
        <v>2900000</v>
      </c>
      <c r="H1398" s="13">
        <f>IF('🔧 XY LANH'!A354="","",'🔧 XY LANH'!P354)</f>
        <v>3000000</v>
      </c>
      <c r="I1398" s="13">
        <f>IF('🔧 XY LANH'!A354="","",'🔧 XY LANH'!Q354)</f>
        <v>0</v>
      </c>
      <c r="J1398" s="1">
        <f>IF('🔧 XY LANH'!A354="","",'🔧 XY LANH'!K354)</f>
        <v>128</v>
      </c>
      <c r="L1398" s="1">
        <f>N(L1397)+IF(AND('🔎 TRA CỨU NHANH'!$C$2&lt;&gt;"",OR(ISNUMBER(SEARCH('🔎 TRA CỨU NHANH'!$C$2,$A1398)),ISNUMBER(SEARCH('🔎 TRA CỨU NHANH'!$C$2,$B1398)))),1,0)</f>
        <v>0</v>
      </c>
      <c r="M1398" s="1" t="str">
        <f t="shared" si="42"/>
        <v/>
      </c>
      <c r="N1398" s="1">
        <f>N(N1397)+IF(AND('💰 BÁO GIÁ'!$C$27&lt;&gt;"",OR(ISNUMBER(SEARCH('💰 BÁO GIÁ'!$C$27,$A1398)),ISNUMBER(SEARCH('💰 BÁO GIÁ'!$C$27,$B1398)))),1,0)</f>
        <v>0</v>
      </c>
      <c r="O1398" s="1" t="str">
        <f t="shared" si="43"/>
        <v/>
      </c>
    </row>
    <row r="1399" customHeight="1" spans="1:15">
      <c r="A1399" s="1" t="str">
        <f>IF('🔧 XY LANH'!A355="","",'🔧 XY LANH'!A355)</f>
        <v>HH076945</v>
      </c>
      <c r="B1399" s="1" t="str">
        <f>IF('🔧 XY LANH'!A355="","",'🔧 XY LANH'!S355)</f>
        <v>Xy lanh DV15 / D2848 (65.01201-0312) - DOOSAN</v>
      </c>
      <c r="C1399" s="1" t="str">
        <f>IF('🔧 XY LANH'!A355="","","Xy lanh")</f>
        <v>Xy lanh</v>
      </c>
      <c r="D1399" s="1" t="str">
        <f>IF('🔧 XY LANH'!A355="","",'🔧 XY LANH'!L355)</f>
        <v>Cái</v>
      </c>
      <c r="E1399" s="13">
        <f>IF('🔧 XY LANH'!A355="","",'🔧 XY LANH'!M355)</f>
        <v>0</v>
      </c>
      <c r="F1399" s="13">
        <f>IF('🔧 XY LANH'!A355="","",'🔧 XY LANH'!N355)</f>
        <v>13000000</v>
      </c>
      <c r="G1399" s="13">
        <f>IF('🔧 XY LANH'!A355="","",'🔧 XY LANH'!O355)</f>
        <v>13500000</v>
      </c>
      <c r="H1399" s="13">
        <f>IF('🔧 XY LANH'!A355="","",'🔧 XY LANH'!P355)</f>
        <v>14000000</v>
      </c>
      <c r="I1399" s="13">
        <f>IF('🔧 XY LANH'!A355="","",'🔧 XY LANH'!Q355)</f>
        <v>0</v>
      </c>
      <c r="J1399" s="1">
        <f>IF('🔧 XY LANH'!A355="","",'🔧 XY LANH'!K355)</f>
        <v>128</v>
      </c>
      <c r="L1399" s="1">
        <f>N(L1398)+IF(AND('🔎 TRA CỨU NHANH'!$C$2&lt;&gt;"",OR(ISNUMBER(SEARCH('🔎 TRA CỨU NHANH'!$C$2,$A1399)),ISNUMBER(SEARCH('🔎 TRA CỨU NHANH'!$C$2,$B1399)))),1,0)</f>
        <v>0</v>
      </c>
      <c r="M1399" s="1" t="str">
        <f t="shared" si="42"/>
        <v/>
      </c>
      <c r="N1399" s="1">
        <f>N(N1398)+IF(AND('💰 BÁO GIÁ'!$C$27&lt;&gt;"",OR(ISNUMBER(SEARCH('💰 BÁO GIÁ'!$C$27,$A1399)),ISNUMBER(SEARCH('💰 BÁO GIÁ'!$C$27,$B1399)))),1,0)</f>
        <v>0</v>
      </c>
      <c r="O1399" s="1" t="str">
        <f t="shared" si="43"/>
        <v/>
      </c>
    </row>
    <row r="1400" customHeight="1" spans="1:15">
      <c r="A1400" s="1" t="str">
        <f>IF('🔧 XY LANH'!A356="","",'🔧 XY LANH'!A356)</f>
        <v/>
      </c>
      <c r="B1400" s="1" t="str">
        <f>IF('🔧 XY LANH'!A356="","",'🔧 XY LANH'!S356)</f>
        <v/>
      </c>
      <c r="C1400" s="1" t="str">
        <f>IF('🔧 XY LANH'!A356="","","Xy lanh")</f>
        <v/>
      </c>
      <c r="D1400" s="1" t="str">
        <f>IF('🔧 XY LANH'!A356="","",'🔧 XY LANH'!L356)</f>
        <v/>
      </c>
      <c r="E1400" s="13" t="str">
        <f>IF('🔧 XY LANH'!A356="","",'🔧 XY LANH'!M356)</f>
        <v/>
      </c>
      <c r="F1400" s="13" t="str">
        <f>IF('🔧 XY LANH'!A356="","",'🔧 XY LANH'!N356)</f>
        <v/>
      </c>
      <c r="G1400" s="13" t="str">
        <f>IF('🔧 XY LANH'!A356="","",'🔧 XY LANH'!O356)</f>
        <v/>
      </c>
      <c r="H1400" s="13" t="str">
        <f>IF('🔧 XY LANH'!A356="","",'🔧 XY LANH'!P356)</f>
        <v/>
      </c>
      <c r="I1400" s="13" t="str">
        <f>IF('🔧 XY LANH'!A356="","",'🔧 XY LANH'!Q356)</f>
        <v/>
      </c>
      <c r="J1400" s="1" t="str">
        <f>IF('🔧 XY LANH'!A356="","",'🔧 XY LANH'!K356)</f>
        <v/>
      </c>
      <c r="L1400" s="1">
        <f>N(L1399)+IF(AND('🔎 TRA CỨU NHANH'!$C$2&lt;&gt;"",OR(ISNUMBER(SEARCH('🔎 TRA CỨU NHANH'!$C$2,$A1400)),ISNUMBER(SEARCH('🔎 TRA CỨU NHANH'!$C$2,$B1400)))),1,0)</f>
        <v>0</v>
      </c>
      <c r="M1400" s="1" t="str">
        <f t="shared" si="42"/>
        <v/>
      </c>
      <c r="N1400" s="1">
        <f>N(N1399)+IF(AND('💰 BÁO GIÁ'!$C$27&lt;&gt;"",OR(ISNUMBER(SEARCH('💰 BÁO GIÁ'!$C$27,$A1400)),ISNUMBER(SEARCH('💰 BÁO GIÁ'!$C$27,$B1400)))),1,0)</f>
        <v>0</v>
      </c>
      <c r="O1400" s="1" t="str">
        <f t="shared" si="43"/>
        <v/>
      </c>
    </row>
    <row r="1401" customHeight="1" spans="1:15">
      <c r="A1401" s="1" t="str">
        <f>IF('🔧 XY LANH'!A357="","",'🔧 XY LANH'!A357)</f>
        <v>HH082934</v>
      </c>
      <c r="B1401" s="1" t="str">
        <f>IF('🔧 XY LANH'!A357="","",'🔧 XY LANH'!S357)</f>
        <v>Xy lanh 3D65/4D65/ Suzuki F10A (64*68.5*135) S/F - IZUMI-IKAZU</v>
      </c>
      <c r="C1401" s="1" t="str">
        <f>IF('🔧 XY LANH'!A357="","","Xy lanh")</f>
        <v>Xy lanh</v>
      </c>
      <c r="D1401" s="1" t="str">
        <f>IF('🔧 XY LANH'!A357="","",'🔧 XY LANH'!L357)</f>
        <v>Cái</v>
      </c>
      <c r="E1401" s="13">
        <f>IF('🔧 XY LANH'!A357="","",'🔧 XY LANH'!M357)</f>
        <v>0</v>
      </c>
      <c r="F1401" s="13">
        <f>IF('🔧 XY LANH'!A357="","",'🔧 XY LANH'!N357)</f>
        <v>85000</v>
      </c>
      <c r="G1401" s="13">
        <f>IF('🔧 XY LANH'!A357="","",'🔧 XY LANH'!O357)</f>
        <v>95000</v>
      </c>
      <c r="H1401" s="13">
        <f>IF('🔧 XY LANH'!A357="","",'🔧 XY LANH'!P357)</f>
        <v>105000</v>
      </c>
      <c r="I1401" s="13">
        <f>IF('🔧 XY LANH'!A357="","",'🔧 XY LANH'!Q357)</f>
        <v>0</v>
      </c>
      <c r="J1401" s="1">
        <f>IF('🔧 XY LANH'!A357="","",'🔧 XY LANH'!K357)</f>
        <v>64</v>
      </c>
      <c r="L1401" s="1">
        <f>N(L1400)+IF(AND('🔎 TRA CỨU NHANH'!$C$2&lt;&gt;"",OR(ISNUMBER(SEARCH('🔎 TRA CỨU NHANH'!$C$2,$A1401)),ISNUMBER(SEARCH('🔎 TRA CỨU NHANH'!$C$2,$B1401)))),1,0)</f>
        <v>0</v>
      </c>
      <c r="M1401" s="1" t="str">
        <f t="shared" si="42"/>
        <v/>
      </c>
      <c r="N1401" s="1">
        <f>N(N1400)+IF(AND('💰 BÁO GIÁ'!$C$27&lt;&gt;"",OR(ISNUMBER(SEARCH('💰 BÁO GIÁ'!$C$27,$A1401)),ISNUMBER(SEARCH('💰 BÁO GIÁ'!$C$27,$B1401)))),1,0)</f>
        <v>0</v>
      </c>
      <c r="O1401" s="1" t="str">
        <f t="shared" si="43"/>
        <v/>
      </c>
    </row>
    <row r="1402" customHeight="1" spans="1:15">
      <c r="A1402" s="1" t="str">
        <f>IF('🔧 XY LANH'!A358="","",'🔧 XY LANH'!A358)</f>
        <v>HH080356</v>
      </c>
      <c r="B1402" s="1" t="str">
        <f>IF('🔧 XY LANH'!A358="","",'🔧 XY LANH'!S358)</f>
        <v>Xy lanh 3TN68/3D68 (67-71.5-135) S/F - IZUMI-IKAZU</v>
      </c>
      <c r="C1402" s="1" t="str">
        <f>IF('🔧 XY LANH'!A358="","","Xy lanh")</f>
        <v>Xy lanh</v>
      </c>
      <c r="D1402" s="1" t="str">
        <f>IF('🔧 XY LANH'!A358="","",'🔧 XY LANH'!L358)</f>
        <v>Cái</v>
      </c>
      <c r="E1402" s="13">
        <f>IF('🔧 XY LANH'!A358="","",'🔧 XY LANH'!M358)</f>
        <v>0</v>
      </c>
      <c r="F1402" s="13">
        <f>IF('🔧 XY LANH'!A358="","",'🔧 XY LANH'!N358)</f>
        <v>95000</v>
      </c>
      <c r="G1402" s="13">
        <f>IF('🔧 XY LANH'!A358="","",'🔧 XY LANH'!O358)</f>
        <v>100000</v>
      </c>
      <c r="H1402" s="13">
        <f>IF('🔧 XY LANH'!A358="","",'🔧 XY LANH'!P358)</f>
        <v>110000</v>
      </c>
      <c r="I1402" s="13">
        <f>IF('🔧 XY LANH'!A358="","",'🔧 XY LANH'!Q358)</f>
        <v>0</v>
      </c>
      <c r="J1402" s="1">
        <f>IF('🔧 XY LANH'!A358="","",'🔧 XY LANH'!K358)</f>
        <v>68</v>
      </c>
      <c r="L1402" s="1">
        <f>N(L1401)+IF(AND('🔎 TRA CỨU NHANH'!$C$2&lt;&gt;"",OR(ISNUMBER(SEARCH('🔎 TRA CỨU NHANH'!$C$2,$A1402)),ISNUMBER(SEARCH('🔎 TRA CỨU NHANH'!$C$2,$B1402)))),1,0)</f>
        <v>0</v>
      </c>
      <c r="M1402" s="1" t="str">
        <f t="shared" si="42"/>
        <v/>
      </c>
      <c r="N1402" s="1">
        <f>N(N1401)+IF(AND('💰 BÁO GIÁ'!$C$27&lt;&gt;"",OR(ISNUMBER(SEARCH('💰 BÁO GIÁ'!$C$27,$A1402)),ISNUMBER(SEARCH('💰 BÁO GIÁ'!$C$27,$B1402)))),1,0)</f>
        <v>0</v>
      </c>
      <c r="O1402" s="1" t="str">
        <f t="shared" si="43"/>
        <v/>
      </c>
    </row>
    <row r="1403" customHeight="1" spans="1:15">
      <c r="A1403" s="1" t="str">
        <f>IF('🔧 XY LANH'!A359="","",'🔧 XY LANH'!A359)</f>
        <v>HH080357</v>
      </c>
      <c r="B1403" s="1" t="str">
        <f>IF('🔧 XY LANH'!A359="","",'🔧 XY LANH'!S359)</f>
        <v>Xy lanh 3TN70/3D70 (69-73.5-135) S/F - IZUMI IKAZU</v>
      </c>
      <c r="C1403" s="1" t="str">
        <f>IF('🔧 XY LANH'!A359="","","Xy lanh")</f>
        <v>Xy lanh</v>
      </c>
      <c r="D1403" s="1" t="str">
        <f>IF('🔧 XY LANH'!A359="","",'🔧 XY LANH'!L359)</f>
        <v>Cái</v>
      </c>
      <c r="E1403" s="13">
        <f>IF('🔧 XY LANH'!A359="","",'🔧 XY LANH'!M359)</f>
        <v>0</v>
      </c>
      <c r="F1403" s="13">
        <f>IF('🔧 XY LANH'!A359="","",'🔧 XY LANH'!N359)</f>
        <v>95000</v>
      </c>
      <c r="G1403" s="13">
        <f>IF('🔧 XY LANH'!A359="","",'🔧 XY LANH'!O359)</f>
        <v>105000</v>
      </c>
      <c r="H1403" s="13">
        <f>IF('🔧 XY LANH'!A359="","",'🔧 XY LANH'!P359)</f>
        <v>115000</v>
      </c>
      <c r="I1403" s="13">
        <f>IF('🔧 XY LANH'!A359="","",'🔧 XY LANH'!Q359)</f>
        <v>0</v>
      </c>
      <c r="J1403" s="1">
        <f>IF('🔧 XY LANH'!A359="","",'🔧 XY LANH'!K359)</f>
        <v>70</v>
      </c>
      <c r="L1403" s="1">
        <f>N(L1402)+IF(AND('🔎 TRA CỨU NHANH'!$C$2&lt;&gt;"",OR(ISNUMBER(SEARCH('🔎 TRA CỨU NHANH'!$C$2,$A1403)),ISNUMBER(SEARCH('🔎 TRA CỨU NHANH'!$C$2,$B1403)))),1,0)</f>
        <v>0</v>
      </c>
      <c r="M1403" s="1" t="str">
        <f t="shared" si="42"/>
        <v/>
      </c>
      <c r="N1403" s="1">
        <f>N(N1402)+IF(AND('💰 BÁO GIÁ'!$C$27&lt;&gt;"",OR(ISNUMBER(SEARCH('💰 BÁO GIÁ'!$C$27,$A1403)),ISNUMBER(SEARCH('💰 BÁO GIÁ'!$C$27,$B1403)))),1,0)</f>
        <v>0</v>
      </c>
      <c r="O1403" s="1" t="str">
        <f t="shared" si="43"/>
        <v/>
      </c>
    </row>
    <row r="1404" customHeight="1" spans="1:15">
      <c r="A1404" s="1" t="str">
        <f>IF('🔧 XY LANH'!A360="","",'🔧 XY LANH'!A360)</f>
        <v>HH073245</v>
      </c>
      <c r="B1404" s="1" t="str">
        <f>IF('🔧 XY LANH'!A360="","",'🔧 XY LANH'!S360)</f>
        <v>Xy lanh 3TN72 bán hoàn thiện S/F - NSP</v>
      </c>
      <c r="C1404" s="1" t="str">
        <f>IF('🔧 XY LANH'!A360="","","Xy lanh")</f>
        <v>Xy lanh</v>
      </c>
      <c r="D1404" s="1" t="str">
        <f>IF('🔧 XY LANH'!A360="","",'🔧 XY LANH'!L360)</f>
        <v>Cái</v>
      </c>
      <c r="E1404" s="13">
        <f>IF('🔧 XY LANH'!A360="","",'🔧 XY LANH'!M360)</f>
        <v>0</v>
      </c>
      <c r="F1404" s="13">
        <f>IF('🔧 XY LANH'!A360="","",'🔧 XY LANH'!N360)</f>
        <v>0</v>
      </c>
      <c r="G1404" s="13">
        <f>IF('🔧 XY LANH'!A360="","",'🔧 XY LANH'!O360)</f>
        <v>0</v>
      </c>
      <c r="H1404" s="13">
        <f>IF('🔧 XY LANH'!A360="","",'🔧 XY LANH'!P360)</f>
        <v>200000</v>
      </c>
      <c r="I1404" s="13">
        <f>IF('🔧 XY LANH'!A360="","",'🔧 XY LANH'!Q360)</f>
        <v>0</v>
      </c>
      <c r="J1404" s="1">
        <f>IF('🔧 XY LANH'!A360="","",'🔧 XY LANH'!K360)</f>
        <v>72</v>
      </c>
      <c r="L1404" s="1">
        <f>N(L1403)+IF(AND('🔎 TRA CỨU NHANH'!$C$2&lt;&gt;"",OR(ISNUMBER(SEARCH('🔎 TRA CỨU NHANH'!$C$2,$A1404)),ISNUMBER(SEARCH('🔎 TRA CỨU NHANH'!$C$2,$B1404)))),1,0)</f>
        <v>0</v>
      </c>
      <c r="M1404" s="1" t="str">
        <f t="shared" si="42"/>
        <v/>
      </c>
      <c r="N1404" s="1">
        <f>N(N1403)+IF(AND('💰 BÁO GIÁ'!$C$27&lt;&gt;"",OR(ISNUMBER(SEARCH('💰 BÁO GIÁ'!$C$27,$A1404)),ISNUMBER(SEARCH('💰 BÁO GIÁ'!$C$27,$B1404)))),1,0)</f>
        <v>0</v>
      </c>
      <c r="O1404" s="1" t="str">
        <f t="shared" si="43"/>
        <v/>
      </c>
    </row>
    <row r="1405" customHeight="1" spans="1:15">
      <c r="A1405" s="1" t="str">
        <f>IF('🔧 XY LANH'!A361="","",'🔧 XY LANH'!A361)</f>
        <v>HH080358</v>
      </c>
      <c r="B1405" s="1" t="str">
        <f>IF('🔧 XY LANH'!A361="","",'🔧 XY LANH'!S361)</f>
        <v>Xy lanh 3TN72/ 3D72 (71-76-135) S/F - IZUMI-IKAZU</v>
      </c>
      <c r="C1405" s="1" t="str">
        <f>IF('🔧 XY LANH'!A361="","","Xy lanh")</f>
        <v>Xy lanh</v>
      </c>
      <c r="D1405" s="1" t="str">
        <f>IF('🔧 XY LANH'!A361="","",'🔧 XY LANH'!L361)</f>
        <v>Cái</v>
      </c>
      <c r="E1405" s="13">
        <f>IF('🔧 XY LANH'!A361="","",'🔧 XY LANH'!M361)</f>
        <v>0</v>
      </c>
      <c r="F1405" s="13">
        <f>IF('🔧 XY LANH'!A361="","",'🔧 XY LANH'!N361)</f>
        <v>90000</v>
      </c>
      <c r="G1405" s="13">
        <f>IF('🔧 XY LANH'!A361="","",'🔧 XY LANH'!O361)</f>
        <v>100000</v>
      </c>
      <c r="H1405" s="13">
        <f>IF('🔧 XY LANH'!A361="","",'🔧 XY LANH'!P361)</f>
        <v>110000</v>
      </c>
      <c r="I1405" s="13">
        <f>IF('🔧 XY LANH'!A361="","",'🔧 XY LANH'!Q361)</f>
        <v>0</v>
      </c>
      <c r="J1405" s="1">
        <f>IF('🔧 XY LANH'!A361="","",'🔧 XY LANH'!K361)</f>
        <v>72</v>
      </c>
      <c r="L1405" s="1">
        <f>N(L1404)+IF(AND('🔎 TRA CỨU NHANH'!$C$2&lt;&gt;"",OR(ISNUMBER(SEARCH('🔎 TRA CỨU NHANH'!$C$2,$A1405)),ISNUMBER(SEARCH('🔎 TRA CỨU NHANH'!$C$2,$B1405)))),1,0)</f>
        <v>0</v>
      </c>
      <c r="M1405" s="1" t="str">
        <f t="shared" si="42"/>
        <v/>
      </c>
      <c r="N1405" s="1">
        <f>N(N1404)+IF(AND('💰 BÁO GIÁ'!$C$27&lt;&gt;"",OR(ISNUMBER(SEARCH('💰 BÁO GIÁ'!$C$27,$A1405)),ISNUMBER(SEARCH('💰 BÁO GIÁ'!$C$27,$B1405)))),1,0)</f>
        <v>0</v>
      </c>
      <c r="O1405" s="1" t="str">
        <f t="shared" si="43"/>
        <v/>
      </c>
    </row>
    <row r="1406" customHeight="1" spans="1:15">
      <c r="A1406" s="1" t="str">
        <f>IF('🔧 XY LANH'!A362="","",'🔧 XY LANH'!A362)</f>
        <v>HH080359</v>
      </c>
      <c r="B1406" s="1" t="str">
        <f>IF('🔧 XY LANH'!A362="","",'🔧 XY LANH'!S362)</f>
        <v>Xy lanh 3TN74/ 3D74 (73-78-140) S/F - IZUMI IKAZU</v>
      </c>
      <c r="C1406" s="1" t="str">
        <f>IF('🔧 XY LANH'!A362="","","Xy lanh")</f>
        <v>Xy lanh</v>
      </c>
      <c r="D1406" s="1" t="str">
        <f>IF('🔧 XY LANH'!A362="","",'🔧 XY LANH'!L362)</f>
        <v>Cái</v>
      </c>
      <c r="E1406" s="13">
        <f>IF('🔧 XY LANH'!A362="","",'🔧 XY LANH'!M362)</f>
        <v>0</v>
      </c>
      <c r="F1406" s="13">
        <f>IF('🔧 XY LANH'!A362="","",'🔧 XY LANH'!N362)</f>
        <v>95000</v>
      </c>
      <c r="G1406" s="13">
        <f>IF('🔧 XY LANH'!A362="","",'🔧 XY LANH'!O362)</f>
        <v>105000</v>
      </c>
      <c r="H1406" s="13">
        <f>IF('🔧 XY LANH'!A362="","",'🔧 XY LANH'!P362)</f>
        <v>115000</v>
      </c>
      <c r="I1406" s="13">
        <f>IF('🔧 XY LANH'!A362="","",'🔧 XY LANH'!Q362)</f>
        <v>0</v>
      </c>
      <c r="J1406" s="1">
        <f>IF('🔧 XY LANH'!A362="","",'🔧 XY LANH'!K362)</f>
        <v>74</v>
      </c>
      <c r="L1406" s="1">
        <f>N(L1405)+IF(AND('🔎 TRA CỨU NHANH'!$C$2&lt;&gt;"",OR(ISNUMBER(SEARCH('🔎 TRA CỨU NHANH'!$C$2,$A1406)),ISNUMBER(SEARCH('🔎 TRA CỨU NHANH'!$C$2,$B1406)))),1,0)</f>
        <v>0</v>
      </c>
      <c r="M1406" s="1" t="str">
        <f t="shared" si="42"/>
        <v/>
      </c>
      <c r="N1406" s="1">
        <f>N(N1405)+IF(AND('💰 BÁO GIÁ'!$C$27&lt;&gt;"",OR(ISNUMBER(SEARCH('💰 BÁO GIÁ'!$C$27,$A1406)),ISNUMBER(SEARCH('💰 BÁO GIÁ'!$C$27,$B1406)))),1,0)</f>
        <v>0</v>
      </c>
      <c r="O1406" s="1" t="str">
        <f t="shared" si="43"/>
        <v/>
      </c>
    </row>
    <row r="1407" customHeight="1" spans="1:15">
      <c r="A1407" s="1" t="str">
        <f>IF('🔧 XY LANH'!A363="","",'🔧 XY LANH'!A363)</f>
        <v>HH072091</v>
      </c>
      <c r="B1407" s="1" t="str">
        <f>IF('🔧 XY LANH'!A363="","",'🔧 XY LANH'!S363)</f>
        <v>Xy lanh 3TN75/3D75 (74*79*140) S/F - IZUMI-IKAZU</v>
      </c>
      <c r="C1407" s="1" t="str">
        <f>IF('🔧 XY LANH'!A363="","","Xy lanh")</f>
        <v>Xy lanh</v>
      </c>
      <c r="D1407" s="1" t="str">
        <f>IF('🔧 XY LANH'!A363="","",'🔧 XY LANH'!L363)</f>
        <v>Cái</v>
      </c>
      <c r="E1407" s="13">
        <f>IF('🔧 XY LANH'!A363="","",'🔧 XY LANH'!M363)</f>
        <v>0</v>
      </c>
      <c r="F1407" s="13">
        <f>IF('🔧 XY LANH'!A363="","",'🔧 XY LANH'!N363)</f>
        <v>90000</v>
      </c>
      <c r="G1407" s="13">
        <f>IF('🔧 XY LANH'!A363="","",'🔧 XY LANH'!O363)</f>
        <v>100000</v>
      </c>
      <c r="H1407" s="13">
        <f>IF('🔧 XY LANH'!A363="","",'🔧 XY LANH'!P363)</f>
        <v>110000</v>
      </c>
      <c r="I1407" s="13">
        <f>IF('🔧 XY LANH'!A363="","",'🔧 XY LANH'!Q363)</f>
        <v>0</v>
      </c>
      <c r="J1407" s="1">
        <f>IF('🔧 XY LANH'!A363="","",'🔧 XY LANH'!K363)</f>
        <v>75</v>
      </c>
      <c r="L1407" s="1">
        <f>N(L1406)+IF(AND('🔎 TRA CỨU NHANH'!$C$2&lt;&gt;"",OR(ISNUMBER(SEARCH('🔎 TRA CỨU NHANH'!$C$2,$A1407)),ISNUMBER(SEARCH('🔎 TRA CỨU NHANH'!$C$2,$B1407)))),1,0)</f>
        <v>0</v>
      </c>
      <c r="M1407" s="1" t="str">
        <f t="shared" si="42"/>
        <v/>
      </c>
      <c r="N1407" s="1">
        <f>N(N1406)+IF(AND('💰 BÁO GIÁ'!$C$27&lt;&gt;"",OR(ISNUMBER(SEARCH('💰 BÁO GIÁ'!$C$27,$A1407)),ISNUMBER(SEARCH('💰 BÁO GIÁ'!$C$27,$B1407)))),1,0)</f>
        <v>0</v>
      </c>
      <c r="O1407" s="1" t="str">
        <f t="shared" si="43"/>
        <v/>
      </c>
    </row>
    <row r="1408" customHeight="1" spans="1:15">
      <c r="A1408" s="1" t="str">
        <f>IF('🔧 XY LANH'!A364="","",'🔧 XY LANH'!A364)</f>
        <v>HH073244</v>
      </c>
      <c r="B1408" s="1" t="str">
        <f>IF('🔧 XY LANH'!A364="","",'🔧 XY LANH'!S364)</f>
        <v>Xy lanh 3TN75/4TN75 bán hoàn thiện S/F - NSP</v>
      </c>
      <c r="C1408" s="1" t="str">
        <f>IF('🔧 XY LANH'!A364="","","Xy lanh")</f>
        <v>Xy lanh</v>
      </c>
      <c r="D1408" s="1" t="str">
        <f>IF('🔧 XY LANH'!A364="","",'🔧 XY LANH'!L364)</f>
        <v>Cái</v>
      </c>
      <c r="E1408" s="13">
        <f>IF('🔧 XY LANH'!A364="","",'🔧 XY LANH'!M364)</f>
        <v>0</v>
      </c>
      <c r="F1408" s="13">
        <f>IF('🔧 XY LANH'!A364="","",'🔧 XY LANH'!N364)</f>
        <v>0</v>
      </c>
      <c r="G1408" s="13">
        <f>IF('🔧 XY LANH'!A364="","",'🔧 XY LANH'!O364)</f>
        <v>0</v>
      </c>
      <c r="H1408" s="13">
        <f>IF('🔧 XY LANH'!A364="","",'🔧 XY LANH'!P364)</f>
        <v>200000</v>
      </c>
      <c r="I1408" s="13">
        <f>IF('🔧 XY LANH'!A364="","",'🔧 XY LANH'!Q364)</f>
        <v>0</v>
      </c>
      <c r="J1408" s="1">
        <f>IF('🔧 XY LANH'!A364="","",'🔧 XY LANH'!K364)</f>
        <v>75</v>
      </c>
      <c r="L1408" s="1">
        <f>N(L1407)+IF(AND('🔎 TRA CỨU NHANH'!$C$2&lt;&gt;"",OR(ISNUMBER(SEARCH('🔎 TRA CỨU NHANH'!$C$2,$A1408)),ISNUMBER(SEARCH('🔎 TRA CỨU NHANH'!$C$2,$B1408)))),1,0)</f>
        <v>0</v>
      </c>
      <c r="M1408" s="1" t="str">
        <f t="shared" si="42"/>
        <v/>
      </c>
      <c r="N1408" s="1">
        <f>N(N1407)+IF(AND('💰 BÁO GIÁ'!$C$27&lt;&gt;"",OR(ISNUMBER(SEARCH('💰 BÁO GIÁ'!$C$27,$A1408)),ISNUMBER(SEARCH('💰 BÁO GIÁ'!$C$27,$B1408)))),1,0)</f>
        <v>0</v>
      </c>
      <c r="O1408" s="1" t="str">
        <f t="shared" si="43"/>
        <v/>
      </c>
    </row>
    <row r="1409" customHeight="1" spans="1:15">
      <c r="A1409" s="1" t="str">
        <f>IF('🔧 XY LANH'!A365="","",'🔧 XY LANH'!A365)</f>
        <v>HH072093</v>
      </c>
      <c r="B1409" s="1" t="str">
        <f>IF('🔧 XY LANH'!A365="","",'🔧 XY LANH'!S365)</f>
        <v>Xy lanh 4D78 S/F, 77*82*145, 3D78/V1505/4TN78/3TN78 - IZUMI IKAZU</v>
      </c>
      <c r="C1409" s="1" t="str">
        <f>IF('🔧 XY LANH'!A365="","","Xy lanh")</f>
        <v>Xy lanh</v>
      </c>
      <c r="D1409" s="1" t="str">
        <f>IF('🔧 XY LANH'!A365="","",'🔧 XY LANH'!L365)</f>
        <v>Cái</v>
      </c>
      <c r="E1409" s="13">
        <f>IF('🔧 XY LANH'!A365="","",'🔧 XY LANH'!M365)</f>
        <v>0</v>
      </c>
      <c r="F1409" s="13">
        <f>IF('🔧 XY LANH'!A365="","",'🔧 XY LANH'!N365)</f>
        <v>105000</v>
      </c>
      <c r="G1409" s="13">
        <f>IF('🔧 XY LANH'!A365="","",'🔧 XY LANH'!O365)</f>
        <v>115000</v>
      </c>
      <c r="H1409" s="13">
        <f>IF('🔧 XY LANH'!A365="","",'🔧 XY LANH'!P365)</f>
        <v>125000</v>
      </c>
      <c r="I1409" s="13">
        <f>IF('🔧 XY LANH'!A365="","",'🔧 XY LANH'!Q365)</f>
        <v>0</v>
      </c>
      <c r="J1409" s="1">
        <f>IF('🔧 XY LANH'!A365="","",'🔧 XY LANH'!K365)</f>
        <v>78</v>
      </c>
      <c r="L1409" s="1">
        <f>N(L1408)+IF(AND('🔎 TRA CỨU NHANH'!$C$2&lt;&gt;"",OR(ISNUMBER(SEARCH('🔎 TRA CỨU NHANH'!$C$2,$A1409)),ISNUMBER(SEARCH('🔎 TRA CỨU NHANH'!$C$2,$B1409)))),1,0)</f>
        <v>0</v>
      </c>
      <c r="M1409" s="1" t="str">
        <f t="shared" si="42"/>
        <v/>
      </c>
      <c r="N1409" s="1">
        <f>N(N1408)+IF(AND('💰 BÁO GIÁ'!$C$27&lt;&gt;"",OR(ISNUMBER(SEARCH('💰 BÁO GIÁ'!$C$27,$A1409)),ISNUMBER(SEARCH('💰 BÁO GIÁ'!$C$27,$B1409)))),1,0)</f>
        <v>0</v>
      </c>
      <c r="O1409" s="1" t="str">
        <f t="shared" si="43"/>
        <v/>
      </c>
    </row>
    <row r="1410" customHeight="1" spans="1:15">
      <c r="A1410" s="1" t="str">
        <f>IF('🔧 XY LANH'!A366="","",'🔧 XY LANH'!A366)</f>
        <v>HH078668</v>
      </c>
      <c r="B1410" s="1" t="str">
        <f>IF('🔧 XY LANH'!A366="","",'🔧 XY LANH'!S366)</f>
        <v>Xy lanh 4D82-4D83 (81*87*155) S/F - IZUMI</v>
      </c>
      <c r="C1410" s="1" t="str">
        <f>IF('🔧 XY LANH'!A366="","","Xy lanh")</f>
        <v>Xy lanh</v>
      </c>
      <c r="D1410" s="1" t="str">
        <f>IF('🔧 XY LANH'!A366="","",'🔧 XY LANH'!L366)</f>
        <v>Cái</v>
      </c>
      <c r="E1410" s="13">
        <f>IF('🔧 XY LANH'!A366="","",'🔧 XY LANH'!M366)</f>
        <v>0</v>
      </c>
      <c r="F1410" s="13">
        <f>IF('🔧 XY LANH'!A366="","",'🔧 XY LANH'!N366)</f>
        <v>0</v>
      </c>
      <c r="G1410" s="13">
        <f>IF('🔧 XY LANH'!A366="","",'🔧 XY LANH'!O366)</f>
        <v>0</v>
      </c>
      <c r="H1410" s="13">
        <f>IF('🔧 XY LANH'!A366="","",'🔧 XY LANH'!P366)</f>
        <v>0</v>
      </c>
      <c r="I1410" s="13">
        <f>IF('🔧 XY LANH'!A366="","",'🔧 XY LANH'!Q366)</f>
        <v>0</v>
      </c>
      <c r="J1410" s="1">
        <f>IF('🔧 XY LANH'!A366="","",'🔧 XY LANH'!K366)</f>
        <v>81</v>
      </c>
      <c r="L1410" s="1">
        <f>N(L1409)+IF(AND('🔎 TRA CỨU NHANH'!$C$2&lt;&gt;"",OR(ISNUMBER(SEARCH('🔎 TRA CỨU NHANH'!$C$2,$A1410)),ISNUMBER(SEARCH('🔎 TRA CỨU NHANH'!$C$2,$B1410)))),1,0)</f>
        <v>0</v>
      </c>
      <c r="M1410" s="1" t="str">
        <f t="shared" ref="M1410:M1473" si="44">IF(L1410&gt;N(L1409),L1410,"")</f>
        <v/>
      </c>
      <c r="N1410" s="1">
        <f>N(N1409)+IF(AND('💰 BÁO GIÁ'!$C$27&lt;&gt;"",OR(ISNUMBER(SEARCH('💰 BÁO GIÁ'!$C$27,$A1410)),ISNUMBER(SEARCH('💰 BÁO GIÁ'!$C$27,$B1410)))),1,0)</f>
        <v>0</v>
      </c>
      <c r="O1410" s="1" t="str">
        <f t="shared" ref="O1410:O1473" si="45">IF(N1410&gt;N(N1409),N1410,"")</f>
        <v/>
      </c>
    </row>
    <row r="1411" customHeight="1" spans="1:15">
      <c r="A1411" s="1" t="str">
        <f>IF('🔧 XY LANH'!A367="","",'🔧 XY LANH'!A367)</f>
        <v>HH072092</v>
      </c>
      <c r="B1411" s="1" t="str">
        <f>IF('🔧 XY LANH'!A367="","",'🔧 XY LANH'!S367)</f>
        <v>Xy lanh 4TN82/4D82 (81*86*155) S/F - IZUMI IKAZU</v>
      </c>
      <c r="C1411" s="1" t="str">
        <f>IF('🔧 XY LANH'!A367="","","Xy lanh")</f>
        <v>Xy lanh</v>
      </c>
      <c r="D1411" s="1" t="str">
        <f>IF('🔧 XY LANH'!A367="","",'🔧 XY LANH'!L367)</f>
        <v>Cái</v>
      </c>
      <c r="E1411" s="13">
        <f>IF('🔧 XY LANH'!A367="","",'🔧 XY LANH'!M367)</f>
        <v>0</v>
      </c>
      <c r="F1411" s="13">
        <f>IF('🔧 XY LANH'!A367="","",'🔧 XY LANH'!N367)</f>
        <v>105000</v>
      </c>
      <c r="G1411" s="13">
        <f>IF('🔧 XY LANH'!A367="","",'🔧 XY LANH'!O367)</f>
        <v>115000</v>
      </c>
      <c r="H1411" s="13">
        <f>IF('🔧 XY LANH'!A367="","",'🔧 XY LANH'!P367)</f>
        <v>125000</v>
      </c>
      <c r="I1411" s="13">
        <f>IF('🔧 XY LANH'!A367="","",'🔧 XY LANH'!Q367)</f>
        <v>0</v>
      </c>
      <c r="J1411" s="1">
        <f>IF('🔧 XY LANH'!A367="","",'🔧 XY LANH'!K367)</f>
        <v>81</v>
      </c>
      <c r="L1411" s="1">
        <f>N(L1410)+IF(AND('🔎 TRA CỨU NHANH'!$C$2&lt;&gt;"",OR(ISNUMBER(SEARCH('🔎 TRA CỨU NHANH'!$C$2,$A1411)),ISNUMBER(SEARCH('🔎 TRA CỨU NHANH'!$C$2,$B1411)))),1,0)</f>
        <v>0</v>
      </c>
      <c r="M1411" s="1" t="str">
        <f t="shared" si="44"/>
        <v/>
      </c>
      <c r="N1411" s="1">
        <f>N(N1410)+IF(AND('💰 BÁO GIÁ'!$C$27&lt;&gt;"",OR(ISNUMBER(SEARCH('💰 BÁO GIÁ'!$C$27,$A1411)),ISNUMBER(SEARCH('💰 BÁO GIÁ'!$C$27,$B1411)))),1,0)</f>
        <v>0</v>
      </c>
      <c r="O1411" s="1" t="str">
        <f t="shared" si="45"/>
        <v/>
      </c>
    </row>
    <row r="1412" customHeight="1" spans="1:15">
      <c r="A1412" s="1" t="str">
        <f>IF('🔧 XY LANH'!A368="","",'🔧 XY LANH'!A368)</f>
        <v>HH073243</v>
      </c>
      <c r="B1412" s="1" t="str">
        <f>IF('🔧 XY LANH'!A368="","",'🔧 XY LANH'!S368)</f>
        <v>Xy lanh 4TN82 bán hoàn thiện S/F - NSP</v>
      </c>
      <c r="C1412" s="1" t="str">
        <f>IF('🔧 XY LANH'!A368="","","Xy lanh")</f>
        <v>Xy lanh</v>
      </c>
      <c r="D1412" s="1" t="str">
        <f>IF('🔧 XY LANH'!A368="","",'🔧 XY LANH'!L368)</f>
        <v>Cái</v>
      </c>
      <c r="E1412" s="13">
        <f>IF('🔧 XY LANH'!A368="","",'🔧 XY LANH'!M368)</f>
        <v>0</v>
      </c>
      <c r="F1412" s="13">
        <f>IF('🔧 XY LANH'!A368="","",'🔧 XY LANH'!N368)</f>
        <v>0</v>
      </c>
      <c r="G1412" s="13">
        <f>IF('🔧 XY LANH'!A368="","",'🔧 XY LANH'!O368)</f>
        <v>0</v>
      </c>
      <c r="H1412" s="13">
        <f>IF('🔧 XY LANH'!A368="","",'🔧 XY LANH'!P368)</f>
        <v>200000</v>
      </c>
      <c r="I1412" s="13">
        <f>IF('🔧 XY LANH'!A368="","",'🔧 XY LANH'!Q368)</f>
        <v>0</v>
      </c>
      <c r="J1412" s="1">
        <f>IF('🔧 XY LANH'!A368="","",'🔧 XY LANH'!K368)</f>
        <v>82</v>
      </c>
      <c r="L1412" s="1">
        <f>N(L1411)+IF(AND('🔎 TRA CỨU NHANH'!$C$2&lt;&gt;"",OR(ISNUMBER(SEARCH('🔎 TRA CỨU NHANH'!$C$2,$A1412)),ISNUMBER(SEARCH('🔎 TRA CỨU NHANH'!$C$2,$B1412)))),1,0)</f>
        <v>0</v>
      </c>
      <c r="M1412" s="1" t="str">
        <f t="shared" si="44"/>
        <v/>
      </c>
      <c r="N1412" s="1">
        <f>N(N1411)+IF(AND('💰 BÁO GIÁ'!$C$27&lt;&gt;"",OR(ISNUMBER(SEARCH('💰 BÁO GIÁ'!$C$27,$A1412)),ISNUMBER(SEARCH('💰 BÁO GIÁ'!$C$27,$B1412)))),1,0)</f>
        <v>0</v>
      </c>
      <c r="O1412" s="1" t="str">
        <f t="shared" si="45"/>
        <v/>
      </c>
    </row>
    <row r="1413" customHeight="1" spans="1:15">
      <c r="A1413" s="1" t="str">
        <f>IF('🔧 XY LANH'!A369="","",'🔧 XY LANH'!A369)</f>
        <v>HH073241</v>
      </c>
      <c r="B1413" s="1" t="str">
        <f>IF('🔧 XY LANH'!A369="","",'🔧 XY LANH'!S369)</f>
        <v>Xy lanh Kubota 4D82 bán hoàn thiện S/F - NSP</v>
      </c>
      <c r="C1413" s="1" t="str">
        <f>IF('🔧 XY LANH'!A369="","","Xy lanh")</f>
        <v>Xy lanh</v>
      </c>
      <c r="D1413" s="1" t="str">
        <f>IF('🔧 XY LANH'!A369="","",'🔧 XY LANH'!L369)</f>
        <v>Cái</v>
      </c>
      <c r="E1413" s="13">
        <f>IF('🔧 XY LANH'!A369="","",'🔧 XY LANH'!M369)</f>
        <v>0</v>
      </c>
      <c r="F1413" s="13">
        <f>IF('🔧 XY LANH'!A369="","",'🔧 XY LANH'!N369)</f>
        <v>0</v>
      </c>
      <c r="G1413" s="13">
        <f>IF('🔧 XY LANH'!A369="","",'🔧 XY LANH'!O369)</f>
        <v>0</v>
      </c>
      <c r="H1413" s="13">
        <f>IF('🔧 XY LANH'!A369="","",'🔧 XY LANH'!P369)</f>
        <v>200000</v>
      </c>
      <c r="I1413" s="13">
        <f>IF('🔧 XY LANH'!A369="","",'🔧 XY LANH'!Q369)</f>
        <v>0</v>
      </c>
      <c r="J1413" s="1">
        <f>IF('🔧 XY LANH'!A369="","",'🔧 XY LANH'!K369)</f>
        <v>82</v>
      </c>
      <c r="L1413" s="1">
        <f>N(L1412)+IF(AND('🔎 TRA CỨU NHANH'!$C$2&lt;&gt;"",OR(ISNUMBER(SEARCH('🔎 TRA CỨU NHANH'!$C$2,$A1413)),ISNUMBER(SEARCH('🔎 TRA CỨU NHANH'!$C$2,$B1413)))),1,0)</f>
        <v>0</v>
      </c>
      <c r="M1413" s="1" t="str">
        <f t="shared" si="44"/>
        <v/>
      </c>
      <c r="N1413" s="1">
        <f>N(N1412)+IF(AND('💰 BÁO GIÁ'!$C$27&lt;&gt;"",OR(ISNUMBER(SEARCH('💰 BÁO GIÁ'!$C$27,$A1413)),ISNUMBER(SEARCH('💰 BÁO GIÁ'!$C$27,$B1413)))),1,0)</f>
        <v>0</v>
      </c>
      <c r="O1413" s="1" t="str">
        <f t="shared" si="45"/>
        <v/>
      </c>
    </row>
    <row r="1414" customHeight="1" spans="1:15">
      <c r="A1414" s="1" t="str">
        <f>IF('🔧 XY LANH'!A370="","",'🔧 XY LANH'!A370)</f>
        <v>HH070852</v>
      </c>
      <c r="B1414" s="1" t="str">
        <f>IF('🔧 XY LANH'!A370="","",'🔧 XY LANH'!S370)</f>
        <v>Xy lanh 4D84 S/F Ko lợi (83*88*150), 4TNE84/4TNV84/4TN84 - IZUMI-IKAZU</v>
      </c>
      <c r="C1414" s="1" t="str">
        <f>IF('🔧 XY LANH'!A370="","","Xy lanh")</f>
        <v>Xy lanh</v>
      </c>
      <c r="D1414" s="1" t="str">
        <f>IF('🔧 XY LANH'!A370="","",'🔧 XY LANH'!L370)</f>
        <v>Cái</v>
      </c>
      <c r="E1414" s="13">
        <f>IF('🔧 XY LANH'!A370="","",'🔧 XY LANH'!M370)</f>
        <v>0</v>
      </c>
      <c r="F1414" s="13">
        <f>IF('🔧 XY LANH'!A370="","",'🔧 XY LANH'!N370)</f>
        <v>110000</v>
      </c>
      <c r="G1414" s="13">
        <f>IF('🔧 XY LANH'!A370="","",'🔧 XY LANH'!O370)</f>
        <v>120000</v>
      </c>
      <c r="H1414" s="13">
        <f>IF('🔧 XY LANH'!A370="","",'🔧 XY LANH'!P370)</f>
        <v>130000</v>
      </c>
      <c r="I1414" s="13">
        <f>IF('🔧 XY LANH'!A370="","",'🔧 XY LANH'!Q370)</f>
        <v>0</v>
      </c>
      <c r="J1414" s="1">
        <f>IF('🔧 XY LANH'!A370="","",'🔧 XY LANH'!K370)</f>
        <v>83</v>
      </c>
      <c r="L1414" s="1">
        <f>N(L1413)+IF(AND('🔎 TRA CỨU NHANH'!$C$2&lt;&gt;"",OR(ISNUMBER(SEARCH('🔎 TRA CỨU NHANH'!$C$2,$A1414)),ISNUMBER(SEARCH('🔎 TRA CỨU NHANH'!$C$2,$B1414)))),1,0)</f>
        <v>0</v>
      </c>
      <c r="M1414" s="1" t="str">
        <f t="shared" si="44"/>
        <v/>
      </c>
      <c r="N1414" s="1">
        <f>N(N1413)+IF(AND('💰 BÁO GIÁ'!$C$27&lt;&gt;"",OR(ISNUMBER(SEARCH('💰 BÁO GIÁ'!$C$27,$A1414)),ISNUMBER(SEARCH('💰 BÁO GIÁ'!$C$27,$B1414)))),1,0)</f>
        <v>0</v>
      </c>
      <c r="O1414" s="1" t="str">
        <f t="shared" si="45"/>
        <v/>
      </c>
    </row>
    <row r="1415" customHeight="1" spans="1:15">
      <c r="A1415" s="1" t="str">
        <f>IF('🔧 XY LANH'!A371="","",'🔧 XY LANH'!A371)</f>
        <v>HH070850</v>
      </c>
      <c r="B1415" s="1" t="str">
        <f>IF('🔧 XY LANH'!A371="","",'🔧 XY LANH'!S371)</f>
        <v>Xy lanh 4D84-1/ 3D84-1 có lợi cổ  (83*88*147*93*5) S/F - IZUMI IKAZU</v>
      </c>
      <c r="C1415" s="1" t="str">
        <f>IF('🔧 XY LANH'!A371="","","Xy lanh")</f>
        <v>Xy lanh</v>
      </c>
      <c r="D1415" s="1" t="str">
        <f>IF('🔧 XY LANH'!A371="","",'🔧 XY LANH'!L371)</f>
        <v>Cái</v>
      </c>
      <c r="E1415" s="13">
        <f>IF('🔧 XY LANH'!A371="","",'🔧 XY LANH'!M371)</f>
        <v>0</v>
      </c>
      <c r="F1415" s="13">
        <f>IF('🔧 XY LANH'!A371="","",'🔧 XY LANH'!N371)</f>
        <v>120000</v>
      </c>
      <c r="G1415" s="13">
        <f>IF('🔧 XY LANH'!A371="","",'🔧 XY LANH'!O371)</f>
        <v>130000</v>
      </c>
      <c r="H1415" s="13">
        <f>IF('🔧 XY LANH'!A371="","",'🔧 XY LANH'!P371)</f>
        <v>140000</v>
      </c>
      <c r="I1415" s="13">
        <f>IF('🔧 XY LANH'!A371="","",'🔧 XY LANH'!Q371)</f>
        <v>0</v>
      </c>
      <c r="J1415" s="1">
        <f>IF('🔧 XY LANH'!A371="","",'🔧 XY LANH'!K371)</f>
        <v>83</v>
      </c>
      <c r="L1415" s="1">
        <f>N(L1414)+IF(AND('🔎 TRA CỨU NHANH'!$C$2&lt;&gt;"",OR(ISNUMBER(SEARCH('🔎 TRA CỨU NHANH'!$C$2,$A1415)),ISNUMBER(SEARCH('🔎 TRA CỨU NHANH'!$C$2,$B1415)))),1,0)</f>
        <v>0</v>
      </c>
      <c r="M1415" s="1" t="str">
        <f t="shared" si="44"/>
        <v/>
      </c>
      <c r="N1415" s="1">
        <f>N(N1414)+IF(AND('💰 BÁO GIÁ'!$C$27&lt;&gt;"",OR(ISNUMBER(SEARCH('💰 BÁO GIÁ'!$C$27,$A1415)),ISNUMBER(SEARCH('💰 BÁO GIÁ'!$C$27,$B1415)))),1,0)</f>
        <v>0</v>
      </c>
      <c r="O1415" s="1" t="str">
        <f t="shared" si="45"/>
        <v/>
      </c>
    </row>
    <row r="1416" customHeight="1" spans="1:15">
      <c r="A1416" s="1" t="str">
        <f>IF('🔧 XY LANH'!A372="","",'🔧 XY LANH'!A372)</f>
        <v>HH071880</v>
      </c>
      <c r="B1416" s="1" t="str">
        <f>IF('🔧 XY LANH'!A372="","",'🔧 XY LANH'!S372)</f>
        <v>Xy lanh 4D84-1/3D84-1/4TN84/3TN84  (có lợi) S/F - NSP</v>
      </c>
      <c r="C1416" s="1" t="str">
        <f>IF('🔧 XY LANH'!A372="","","Xy lanh")</f>
        <v>Xy lanh</v>
      </c>
      <c r="D1416" s="1" t="str">
        <f>IF('🔧 XY LANH'!A372="","",'🔧 XY LANH'!L372)</f>
        <v>Cái</v>
      </c>
      <c r="E1416" s="13">
        <f>IF('🔧 XY LANH'!A372="","",'🔧 XY LANH'!M372)</f>
        <v>0</v>
      </c>
      <c r="F1416" s="13">
        <f>IF('🔧 XY LANH'!A372="","",'🔧 XY LANH'!N372)</f>
        <v>0</v>
      </c>
      <c r="G1416" s="13">
        <f>IF('🔧 XY LANH'!A372="","",'🔧 XY LANH'!O372)</f>
        <v>0</v>
      </c>
      <c r="H1416" s="13">
        <f>IF('🔧 XY LANH'!A372="","",'🔧 XY LANH'!P372)</f>
        <v>200000</v>
      </c>
      <c r="I1416" s="13">
        <f>IF('🔧 XY LANH'!A372="","",'🔧 XY LANH'!Q372)</f>
        <v>0</v>
      </c>
      <c r="J1416" s="1">
        <f>IF('🔧 XY LANH'!A372="","",'🔧 XY LANH'!K372)</f>
        <v>84</v>
      </c>
      <c r="L1416" s="1">
        <f>N(L1415)+IF(AND('🔎 TRA CỨU NHANH'!$C$2&lt;&gt;"",OR(ISNUMBER(SEARCH('🔎 TRA CỨU NHANH'!$C$2,$A1416)),ISNUMBER(SEARCH('🔎 TRA CỨU NHANH'!$C$2,$B1416)))),1,0)</f>
        <v>0</v>
      </c>
      <c r="M1416" s="1" t="str">
        <f t="shared" si="44"/>
        <v/>
      </c>
      <c r="N1416" s="1">
        <f>N(N1415)+IF(AND('💰 BÁO GIÁ'!$C$27&lt;&gt;"",OR(ISNUMBER(SEARCH('💰 BÁO GIÁ'!$C$27,$A1416)),ISNUMBER(SEARCH('💰 BÁO GIÁ'!$C$27,$B1416)))),1,0)</f>
        <v>0</v>
      </c>
      <c r="O1416" s="1" t="str">
        <f t="shared" si="45"/>
        <v/>
      </c>
    </row>
    <row r="1417" customHeight="1" spans="1:15">
      <c r="A1417" s="1" t="str">
        <f>IF('🔧 XY LANH'!A373="","",'🔧 XY LANH'!A373)</f>
        <v>HH078676</v>
      </c>
      <c r="B1417" s="1" t="str">
        <f>IF('🔧 XY LANH'!A373="","",'🔧 XY LANH'!S373)</f>
        <v>Xy lanh 4D88 (87-92-182 có lợi 2.5*95) S/F - IZUMI IKAZU</v>
      </c>
      <c r="C1417" s="1" t="str">
        <f>IF('🔧 XY LANH'!A373="","","Xy lanh")</f>
        <v>Xy lanh</v>
      </c>
      <c r="D1417" s="1" t="str">
        <f>IF('🔧 XY LANH'!A373="","",'🔧 XY LANH'!L373)</f>
        <v>Cái</v>
      </c>
      <c r="E1417" s="13">
        <f>IF('🔧 XY LANH'!A373="","",'🔧 XY LANH'!M373)</f>
        <v>0</v>
      </c>
      <c r="F1417" s="13">
        <f>IF('🔧 XY LANH'!A373="","",'🔧 XY LANH'!N373)</f>
        <v>120000</v>
      </c>
      <c r="G1417" s="13">
        <f>IF('🔧 XY LANH'!A373="","",'🔧 XY LANH'!O373)</f>
        <v>130000</v>
      </c>
      <c r="H1417" s="13">
        <f>IF('🔧 XY LANH'!A373="","",'🔧 XY LANH'!P373)</f>
        <v>140000</v>
      </c>
      <c r="I1417" s="13">
        <f>IF('🔧 XY LANH'!A373="","",'🔧 XY LANH'!Q373)</f>
        <v>0</v>
      </c>
      <c r="J1417" s="1">
        <f>IF('🔧 XY LANH'!A373="","",'🔧 XY LANH'!K373)</f>
        <v>88</v>
      </c>
      <c r="L1417" s="1">
        <f>N(L1416)+IF(AND('🔎 TRA CỨU NHANH'!$C$2&lt;&gt;"",OR(ISNUMBER(SEARCH('🔎 TRA CỨU NHANH'!$C$2,$A1417)),ISNUMBER(SEARCH('🔎 TRA CỨU NHANH'!$C$2,$B1417)))),1,0)</f>
        <v>0</v>
      </c>
      <c r="M1417" s="1" t="str">
        <f t="shared" si="44"/>
        <v/>
      </c>
      <c r="N1417" s="1">
        <f>N(N1416)+IF(AND('💰 BÁO GIÁ'!$C$27&lt;&gt;"",OR(ISNUMBER(SEARCH('💰 BÁO GIÁ'!$C$27,$A1417)),ISNUMBER(SEARCH('💰 BÁO GIÁ'!$C$27,$B1417)))),1,0)</f>
        <v>0</v>
      </c>
      <c r="O1417" s="1" t="str">
        <f t="shared" si="45"/>
        <v/>
      </c>
    </row>
    <row r="1418" customHeight="1" spans="1:15">
      <c r="A1418" s="1" t="str">
        <f>IF('🔧 XY LANH'!A374="","",'🔧 XY LANH'!A374)</f>
        <v>HH078671</v>
      </c>
      <c r="B1418" s="1" t="str">
        <f>IF('🔧 XY LANH'!A374="","",'🔧 XY LANH'!S374)</f>
        <v>Xy lanh 4D88 - 4D89 - 4D90 (87-93-182) S/F - IZUMI</v>
      </c>
      <c r="C1418" s="1" t="str">
        <f>IF('🔧 XY LANH'!A374="","","Xy lanh")</f>
        <v>Xy lanh</v>
      </c>
      <c r="D1418" s="1" t="str">
        <f>IF('🔧 XY LANH'!A374="","",'🔧 XY LANH'!L374)</f>
        <v>Cái</v>
      </c>
      <c r="E1418" s="13">
        <f>IF('🔧 XY LANH'!A374="","",'🔧 XY LANH'!M374)</f>
        <v>0</v>
      </c>
      <c r="F1418" s="13">
        <f>IF('🔧 XY LANH'!A374="","",'🔧 XY LANH'!N374)</f>
        <v>0</v>
      </c>
      <c r="G1418" s="13">
        <f>IF('🔧 XY LANH'!A374="","",'🔧 XY LANH'!O374)</f>
        <v>0</v>
      </c>
      <c r="H1418" s="13">
        <f>IF('🔧 XY LANH'!A374="","",'🔧 XY LANH'!P374)</f>
        <v>0</v>
      </c>
      <c r="I1418" s="13">
        <f>IF('🔧 XY LANH'!A374="","",'🔧 XY LANH'!Q374)</f>
        <v>0</v>
      </c>
      <c r="J1418" s="1">
        <f>IF('🔧 XY LANH'!A374="","",'🔧 XY LANH'!K374)</f>
        <v>88</v>
      </c>
      <c r="L1418" s="1">
        <f>N(L1417)+IF(AND('🔎 TRA CỨU NHANH'!$C$2&lt;&gt;"",OR(ISNUMBER(SEARCH('🔎 TRA CỨU NHANH'!$C$2,$A1418)),ISNUMBER(SEARCH('🔎 TRA CỨU NHANH'!$C$2,$B1418)))),1,0)</f>
        <v>0</v>
      </c>
      <c r="M1418" s="1" t="str">
        <f t="shared" si="44"/>
        <v/>
      </c>
      <c r="N1418" s="1">
        <f>N(N1417)+IF(AND('💰 BÁO GIÁ'!$C$27&lt;&gt;"",OR(ISNUMBER(SEARCH('💰 BÁO GIÁ'!$C$27,$A1418)),ISNUMBER(SEARCH('💰 BÁO GIÁ'!$C$27,$B1418)))),1,0)</f>
        <v>0</v>
      </c>
      <c r="O1418" s="1" t="str">
        <f t="shared" si="45"/>
        <v/>
      </c>
    </row>
    <row r="1419" customHeight="1" spans="1:15">
      <c r="A1419" s="1" t="str">
        <f>IF('🔧 XY LANH'!A375="","",'🔧 XY LANH'!A375)</f>
        <v>HH072096</v>
      </c>
      <c r="B1419" s="1" t="str">
        <f>IF('🔧 XY LANH'!A375="","",'🔧 XY LANH'!S375)</f>
        <v>Xy lanh 4D88/4TN88 (87*92*182) S/F - IZUMI IKAZU</v>
      </c>
      <c r="C1419" s="1" t="str">
        <f>IF('🔧 XY LANH'!A375="","","Xy lanh")</f>
        <v>Xy lanh</v>
      </c>
      <c r="D1419" s="1" t="str">
        <f>IF('🔧 XY LANH'!A375="","",'🔧 XY LANH'!L375)</f>
        <v>Cái</v>
      </c>
      <c r="E1419" s="13">
        <f>IF('🔧 XY LANH'!A375="","",'🔧 XY LANH'!M375)</f>
        <v>0</v>
      </c>
      <c r="F1419" s="13">
        <f>IF('🔧 XY LANH'!A375="","",'🔧 XY LANH'!N375)</f>
        <v>120000</v>
      </c>
      <c r="G1419" s="13">
        <f>IF('🔧 XY LANH'!A375="","",'🔧 XY LANH'!O375)</f>
        <v>130000</v>
      </c>
      <c r="H1419" s="13">
        <f>IF('🔧 XY LANH'!A375="","",'🔧 XY LANH'!P375)</f>
        <v>140000</v>
      </c>
      <c r="I1419" s="13">
        <f>IF('🔧 XY LANH'!A375="","",'🔧 XY LANH'!Q375)</f>
        <v>0</v>
      </c>
      <c r="J1419" s="1">
        <f>IF('🔧 XY LANH'!A375="","",'🔧 XY LANH'!K375)</f>
        <v>88</v>
      </c>
      <c r="L1419" s="1">
        <f>N(L1418)+IF(AND('🔎 TRA CỨU NHANH'!$C$2&lt;&gt;"",OR(ISNUMBER(SEARCH('🔎 TRA CỨU NHANH'!$C$2,$A1419)),ISNUMBER(SEARCH('🔎 TRA CỨU NHANH'!$C$2,$B1419)))),1,0)</f>
        <v>0</v>
      </c>
      <c r="M1419" s="1" t="str">
        <f t="shared" si="44"/>
        <v/>
      </c>
      <c r="N1419" s="1">
        <f>N(N1418)+IF(AND('💰 BÁO GIÁ'!$C$27&lt;&gt;"",OR(ISNUMBER(SEARCH('💰 BÁO GIÁ'!$C$27,$A1419)),ISNUMBER(SEARCH('💰 BÁO GIÁ'!$C$27,$B1419)))),1,0)</f>
        <v>0</v>
      </c>
      <c r="O1419" s="1" t="str">
        <f t="shared" si="45"/>
        <v/>
      </c>
    </row>
    <row r="1420" customHeight="1" spans="1:15">
      <c r="A1420" s="1" t="str">
        <f>IF('🔧 XY LANH'!A376="","",'🔧 XY LANH'!A376)</f>
        <v>HH081707</v>
      </c>
      <c r="B1420" s="1" t="str">
        <f>IF('🔧 XY LANH'!A376="","",'🔧 XY LANH'!S376)</f>
        <v>Xy lanh 4D92E/ 4TNE92/ 91-96-190 S/F bán hoàn thiện - IZUMI</v>
      </c>
      <c r="C1420" s="1" t="str">
        <f>IF('🔧 XY LANH'!A376="","","Xy lanh")</f>
        <v>Xy lanh</v>
      </c>
      <c r="D1420" s="1" t="str">
        <f>IF('🔧 XY LANH'!A376="","",'🔧 XY LANH'!L376)</f>
        <v>Cái</v>
      </c>
      <c r="E1420" s="13">
        <f>IF('🔧 XY LANH'!A376="","",'🔧 XY LANH'!M376)</f>
        <v>0</v>
      </c>
      <c r="F1420" s="13">
        <f>IF('🔧 XY LANH'!A376="","",'🔧 XY LANH'!N376)</f>
        <v>110000</v>
      </c>
      <c r="G1420" s="13">
        <f>IF('🔧 XY LANH'!A376="","",'🔧 XY LANH'!O376)</f>
        <v>120000</v>
      </c>
      <c r="H1420" s="13">
        <f>IF('🔧 XY LANH'!A376="","",'🔧 XY LANH'!P376)</f>
        <v>130000</v>
      </c>
      <c r="I1420" s="13">
        <f>IF('🔧 XY LANH'!A376="","",'🔧 XY LANH'!Q376)</f>
        <v>0</v>
      </c>
      <c r="J1420" s="1">
        <f>IF('🔧 XY LANH'!A376="","",'🔧 XY LANH'!K376)</f>
        <v>92</v>
      </c>
      <c r="L1420" s="1">
        <f>N(L1419)+IF(AND('🔎 TRA CỨU NHANH'!$C$2&lt;&gt;"",OR(ISNUMBER(SEARCH('🔎 TRA CỨU NHANH'!$C$2,$A1420)),ISNUMBER(SEARCH('🔎 TRA CỨU NHANH'!$C$2,$B1420)))),1,0)</f>
        <v>0</v>
      </c>
      <c r="M1420" s="1" t="str">
        <f t="shared" si="44"/>
        <v/>
      </c>
      <c r="N1420" s="1">
        <f>N(N1419)+IF(AND('💰 BÁO GIÁ'!$C$27&lt;&gt;"",OR(ISNUMBER(SEARCH('💰 BÁO GIÁ'!$C$27,$A1420)),ISNUMBER(SEARCH('💰 BÁO GIÁ'!$C$27,$B1420)))),1,0)</f>
        <v>0</v>
      </c>
      <c r="O1420" s="1" t="str">
        <f t="shared" si="45"/>
        <v/>
      </c>
    </row>
    <row r="1421" customHeight="1" spans="1:15">
      <c r="A1421" s="1" t="str">
        <f>IF('🔧 XY LANH'!A377="","",'🔧 XY LANH'!A377)</f>
        <v>HH071879</v>
      </c>
      <c r="B1421" s="1" t="str">
        <f>IF('🔧 XY LANH'!A377="","",'🔧 XY LANH'!S377)</f>
        <v>Xy lanh 4D94E/4TN94/4TNE94/4TNV94 S/F - NSP</v>
      </c>
      <c r="C1421" s="1" t="str">
        <f>IF('🔧 XY LANH'!A377="","","Xy lanh")</f>
        <v>Xy lanh</v>
      </c>
      <c r="D1421" s="1" t="str">
        <f>IF('🔧 XY LANH'!A377="","",'🔧 XY LANH'!L377)</f>
        <v>Cái</v>
      </c>
      <c r="E1421" s="13">
        <f>IF('🔧 XY LANH'!A377="","",'🔧 XY LANH'!M377)</f>
        <v>0</v>
      </c>
      <c r="F1421" s="13">
        <f>IF('🔧 XY LANH'!A377="","",'🔧 XY LANH'!N377)</f>
        <v>0</v>
      </c>
      <c r="G1421" s="13">
        <f>IF('🔧 XY LANH'!A377="","",'🔧 XY LANH'!O377)</f>
        <v>0</v>
      </c>
      <c r="H1421" s="13">
        <f>IF('🔧 XY LANH'!A377="","",'🔧 XY LANH'!P377)</f>
        <v>0</v>
      </c>
      <c r="I1421" s="13">
        <f>IF('🔧 XY LANH'!A377="","",'🔧 XY LANH'!Q377)</f>
        <v>0</v>
      </c>
      <c r="J1421" s="1">
        <f>IF('🔧 XY LANH'!A377="","",'🔧 XY LANH'!K377)</f>
        <v>94</v>
      </c>
      <c r="L1421" s="1">
        <f>N(L1420)+IF(AND('🔎 TRA CỨU NHANH'!$C$2&lt;&gt;"",OR(ISNUMBER(SEARCH('🔎 TRA CỨU NHANH'!$C$2,$A1421)),ISNUMBER(SEARCH('🔎 TRA CỨU NHANH'!$C$2,$B1421)))),1,0)</f>
        <v>0</v>
      </c>
      <c r="M1421" s="1" t="str">
        <f t="shared" si="44"/>
        <v/>
      </c>
      <c r="N1421" s="1">
        <f>N(N1420)+IF(AND('💰 BÁO GIÁ'!$C$27&lt;&gt;"",OR(ISNUMBER(SEARCH('💰 BÁO GIÁ'!$C$27,$A1421)),ISNUMBER(SEARCH('💰 BÁO GIÁ'!$C$27,$B1421)))),1,0)</f>
        <v>0</v>
      </c>
      <c r="O1421" s="1" t="str">
        <f t="shared" si="45"/>
        <v/>
      </c>
    </row>
    <row r="1422" customHeight="1" spans="1:15">
      <c r="A1422" s="1" t="str">
        <f>IF('🔧 XY LANH'!A378="","",'🔧 XY LANH'!A378)</f>
        <v>HH079766</v>
      </c>
      <c r="B1422" s="1" t="str">
        <f>IF('🔧 XY LANH'!A378="","",'🔧 XY LANH'!S378)</f>
        <v>Xy lanh Kom 4D94/ ủi D20/D21-5 (6144-21-2211) - IZ IKAZU</v>
      </c>
      <c r="C1422" s="1" t="str">
        <f>IF('🔧 XY LANH'!A378="","","Xy lanh")</f>
        <v>Xy lanh</v>
      </c>
      <c r="D1422" s="1" t="str">
        <f>IF('🔧 XY LANH'!A378="","",'🔧 XY LANH'!L378)</f>
        <v>Cái</v>
      </c>
      <c r="E1422" s="13">
        <f>IF('🔧 XY LANH'!A378="","",'🔧 XY LANH'!M378)</f>
        <v>0</v>
      </c>
      <c r="F1422" s="13">
        <f>IF('🔧 XY LANH'!A378="","",'🔧 XY LANH'!N378)</f>
        <v>1000000</v>
      </c>
      <c r="G1422" s="13">
        <f>IF('🔧 XY LANH'!A378="","",'🔧 XY LANH'!O378)</f>
        <v>1070000</v>
      </c>
      <c r="H1422" s="13">
        <f>IF('🔧 XY LANH'!A378="","",'🔧 XY LANH'!P378)</f>
        <v>1150000</v>
      </c>
      <c r="I1422" s="13">
        <f>IF('🔧 XY LANH'!A378="","",'🔧 XY LANH'!Q378)</f>
        <v>0</v>
      </c>
      <c r="J1422" s="1">
        <f>IF('🔧 XY LANH'!A378="","",'🔧 XY LANH'!K378)</f>
        <v>94</v>
      </c>
      <c r="L1422" s="1">
        <f>N(L1421)+IF(AND('🔎 TRA CỨU NHANH'!$C$2&lt;&gt;"",OR(ISNUMBER(SEARCH('🔎 TRA CỨU NHANH'!$C$2,$A1422)),ISNUMBER(SEARCH('🔎 TRA CỨU NHANH'!$C$2,$B1422)))),1,0)</f>
        <v>0</v>
      </c>
      <c r="M1422" s="1" t="str">
        <f t="shared" si="44"/>
        <v/>
      </c>
      <c r="N1422" s="1">
        <f>N(N1421)+IF(AND('💰 BÁO GIÁ'!$C$27&lt;&gt;"",OR(ISNUMBER(SEARCH('💰 BÁO GIÁ'!$C$27,$A1422)),ISNUMBER(SEARCH('💰 BÁO GIÁ'!$C$27,$B1422)))),1,0)</f>
        <v>0</v>
      </c>
      <c r="O1422" s="1" t="str">
        <f t="shared" si="45"/>
        <v/>
      </c>
    </row>
    <row r="1423" customHeight="1" spans="1:15">
      <c r="A1423" s="1" t="str">
        <f>IF('🔧 XY LANH'!A379="","",'🔧 XY LANH'!A379)</f>
        <v>HH072098</v>
      </c>
      <c r="B1423" s="1" t="str">
        <f>IF('🔧 XY LANH'!A379="","",'🔧 XY LANH'!S379)</f>
        <v>Xy lanh 4TN98/4D98/4TNV98/4TNE98 (97*101.7*187.9) S/F - IZUMI</v>
      </c>
      <c r="C1423" s="1" t="str">
        <f>IF('🔧 XY LANH'!A379="","","Xy lanh")</f>
        <v>Xy lanh</v>
      </c>
      <c r="D1423" s="1" t="str">
        <f>IF('🔧 XY LANH'!A379="","",'🔧 XY LANH'!L379)</f>
        <v>Cái</v>
      </c>
      <c r="E1423" s="13">
        <f>IF('🔧 XY LANH'!A379="","",'🔧 XY LANH'!M379)</f>
        <v>0</v>
      </c>
      <c r="F1423" s="13">
        <f>IF('🔧 XY LANH'!A379="","",'🔧 XY LANH'!N379)</f>
        <v>0</v>
      </c>
      <c r="G1423" s="13">
        <f>IF('🔧 XY LANH'!A379="","",'🔧 XY LANH'!O379)</f>
        <v>0</v>
      </c>
      <c r="H1423" s="13">
        <f>IF('🔧 XY LANH'!A379="","",'🔧 XY LANH'!P379)</f>
        <v>0</v>
      </c>
      <c r="I1423" s="13">
        <f>IF('🔧 XY LANH'!A379="","",'🔧 XY LANH'!Q379)</f>
        <v>0</v>
      </c>
      <c r="J1423" s="1">
        <f>IF('🔧 XY LANH'!A379="","",'🔧 XY LANH'!K379)</f>
        <v>97</v>
      </c>
      <c r="L1423" s="1">
        <f>N(L1422)+IF(AND('🔎 TRA CỨU NHANH'!$C$2&lt;&gt;"",OR(ISNUMBER(SEARCH('🔎 TRA CỨU NHANH'!$C$2,$A1423)),ISNUMBER(SEARCH('🔎 TRA CỨU NHANH'!$C$2,$B1423)))),1,0)</f>
        <v>0</v>
      </c>
      <c r="M1423" s="1" t="str">
        <f t="shared" si="44"/>
        <v/>
      </c>
      <c r="N1423" s="1">
        <f>N(N1422)+IF(AND('💰 BÁO GIÁ'!$C$27&lt;&gt;"",OR(ISNUMBER(SEARCH('💰 BÁO GIÁ'!$C$27,$A1423)),ISNUMBER(SEARCH('💰 BÁO GIÁ'!$C$27,$B1423)))),1,0)</f>
        <v>0</v>
      </c>
      <c r="O1423" s="1" t="str">
        <f t="shared" si="45"/>
        <v/>
      </c>
    </row>
    <row r="1424" customHeight="1" spans="1:15">
      <c r="A1424" s="1" t="str">
        <f>IF('🔧 XY LANH'!A380="","",'🔧 XY LANH'!A380)</f>
        <v>HH081149</v>
      </c>
      <c r="B1424" s="1" t="str">
        <f>IF('🔧 XY LANH'!A380="","",'🔧 XY LANH'!S380)</f>
        <v>Xy lanh Yan 4D98 S/F, 97*101.7*188, 4TN98/4TNV98/4TNE98 - IZ IKAZU</v>
      </c>
      <c r="C1424" s="1" t="str">
        <f>IF('🔧 XY LANH'!A380="","","Xy lanh")</f>
        <v>Xy lanh</v>
      </c>
      <c r="D1424" s="1" t="str">
        <f>IF('🔧 XY LANH'!A380="","",'🔧 XY LANH'!L380)</f>
        <v>Cái</v>
      </c>
      <c r="E1424" s="13">
        <f>IF('🔧 XY LANH'!A380="","",'🔧 XY LANH'!M380)</f>
        <v>0</v>
      </c>
      <c r="F1424" s="13">
        <f>IF('🔧 XY LANH'!A380="","",'🔧 XY LANH'!N380)</f>
        <v>130000</v>
      </c>
      <c r="G1424" s="13">
        <f>IF('🔧 XY LANH'!A380="","",'🔧 XY LANH'!O380)</f>
        <v>140000</v>
      </c>
      <c r="H1424" s="13">
        <f>IF('🔧 XY LANH'!A380="","",'🔧 XY LANH'!P380)</f>
        <v>150000</v>
      </c>
      <c r="I1424" s="13">
        <f>IF('🔧 XY LANH'!A380="","",'🔧 XY LANH'!Q380)</f>
        <v>0</v>
      </c>
      <c r="J1424" s="1">
        <f>IF('🔧 XY LANH'!A380="","",'🔧 XY LANH'!K380)</f>
        <v>97</v>
      </c>
      <c r="L1424" s="1">
        <f>N(L1423)+IF(AND('🔎 TRA CỨU NHANH'!$C$2&lt;&gt;"",OR(ISNUMBER(SEARCH('🔎 TRA CỨU NHANH'!$C$2,$A1424)),ISNUMBER(SEARCH('🔎 TRA CỨU NHANH'!$C$2,$B1424)))),1,0)</f>
        <v>0</v>
      </c>
      <c r="M1424" s="1" t="str">
        <f t="shared" si="44"/>
        <v/>
      </c>
      <c r="N1424" s="1">
        <f>N(N1423)+IF(AND('💰 BÁO GIÁ'!$C$27&lt;&gt;"",OR(ISNUMBER(SEARCH('💰 BÁO GIÁ'!$C$27,$A1424)),ISNUMBER(SEARCH('💰 BÁO GIÁ'!$C$27,$B1424)))),1,0)</f>
        <v>0</v>
      </c>
      <c r="O1424" s="1" t="str">
        <f t="shared" si="45"/>
        <v/>
      </c>
    </row>
    <row r="1425" customHeight="1" spans="1:15">
      <c r="A1425" s="1" t="str">
        <f>IF('🔧 XY LANH'!A381="","",'🔧 XY LANH'!A381)</f>
        <v>HH078673</v>
      </c>
      <c r="B1425" s="1" t="str">
        <f>IF('🔧 XY LANH'!A381="","",'🔧 XY LANH'!S381)</f>
        <v>Xy lanh 4D98-4D99-4D100 (97*103*188) S/F - IZUMI</v>
      </c>
      <c r="C1425" s="1" t="str">
        <f>IF('🔧 XY LANH'!A381="","","Xy lanh")</f>
        <v>Xy lanh</v>
      </c>
      <c r="D1425" s="1" t="str">
        <f>IF('🔧 XY LANH'!A381="","",'🔧 XY LANH'!L381)</f>
        <v>Cái</v>
      </c>
      <c r="E1425" s="13">
        <f>IF('🔧 XY LANH'!A381="","",'🔧 XY LANH'!M381)</f>
        <v>0</v>
      </c>
      <c r="F1425" s="13">
        <f>IF('🔧 XY LANH'!A381="","",'🔧 XY LANH'!N381)</f>
        <v>130000</v>
      </c>
      <c r="G1425" s="13">
        <f>IF('🔧 XY LANH'!A381="","",'🔧 XY LANH'!O381)</f>
        <v>140000</v>
      </c>
      <c r="H1425" s="13">
        <f>IF('🔧 XY LANH'!A381="","",'🔧 XY LANH'!P381)</f>
        <v>150000</v>
      </c>
      <c r="I1425" s="13">
        <f>IF('🔧 XY LANH'!A381="","",'🔧 XY LANH'!Q381)</f>
        <v>0</v>
      </c>
      <c r="J1425" s="1">
        <f>IF('🔧 XY LANH'!A381="","",'🔧 XY LANH'!K381)</f>
        <v>98</v>
      </c>
      <c r="L1425" s="1">
        <f>N(L1424)+IF(AND('🔎 TRA CỨU NHANH'!$C$2&lt;&gt;"",OR(ISNUMBER(SEARCH('🔎 TRA CỨU NHANH'!$C$2,$A1425)),ISNUMBER(SEARCH('🔎 TRA CỨU NHANH'!$C$2,$B1425)))),1,0)</f>
        <v>0</v>
      </c>
      <c r="M1425" s="1" t="str">
        <f t="shared" si="44"/>
        <v/>
      </c>
      <c r="N1425" s="1">
        <f>N(N1424)+IF(AND('💰 BÁO GIÁ'!$C$27&lt;&gt;"",OR(ISNUMBER(SEARCH('💰 BÁO GIÁ'!$C$27,$A1425)),ISNUMBER(SEARCH('💰 BÁO GIÁ'!$C$27,$B1425)))),1,0)</f>
        <v>0</v>
      </c>
      <c r="O1425" s="1" t="str">
        <f t="shared" si="45"/>
        <v/>
      </c>
    </row>
    <row r="1426" customHeight="1" spans="1:15">
      <c r="A1426" s="1" t="str">
        <f>IF('🔧 XY LANH'!A382="","",'🔧 XY LANH'!A382)</f>
        <v>HH080361</v>
      </c>
      <c r="B1426" s="1" t="str">
        <f>IF('🔧 XY LANH'!A382="","",'🔧 XY LANH'!S382)</f>
        <v>Xy lanh 4D98/ 4TN98 (97*102*188) S/F - IZUMI</v>
      </c>
      <c r="C1426" s="1" t="str">
        <f>IF('🔧 XY LANH'!A382="","","Xy lanh")</f>
        <v>Xy lanh</v>
      </c>
      <c r="D1426" s="1" t="str">
        <f>IF('🔧 XY LANH'!A382="","",'🔧 XY LANH'!L382)</f>
        <v>Cái</v>
      </c>
      <c r="E1426" s="13">
        <f>IF('🔧 XY LANH'!A382="","",'🔧 XY LANH'!M382)</f>
        <v>0</v>
      </c>
      <c r="F1426" s="13">
        <f>IF('🔧 XY LANH'!A382="","",'🔧 XY LANH'!N382)</f>
        <v>130000</v>
      </c>
      <c r="G1426" s="13">
        <f>IF('🔧 XY LANH'!A382="","",'🔧 XY LANH'!O382)</f>
        <v>140000</v>
      </c>
      <c r="H1426" s="13">
        <f>IF('🔧 XY LANH'!A382="","",'🔧 XY LANH'!P382)</f>
        <v>150000</v>
      </c>
      <c r="I1426" s="13">
        <f>IF('🔧 XY LANH'!A382="","",'🔧 XY LANH'!Q382)</f>
        <v>0</v>
      </c>
      <c r="J1426" s="1">
        <f>IF('🔧 XY LANH'!A382="","",'🔧 XY LANH'!K382)</f>
        <v>98</v>
      </c>
      <c r="L1426" s="1">
        <f>N(L1425)+IF(AND('🔎 TRA CỨU NHANH'!$C$2&lt;&gt;"",OR(ISNUMBER(SEARCH('🔎 TRA CỨU NHANH'!$C$2,$A1426)),ISNUMBER(SEARCH('🔎 TRA CỨU NHANH'!$C$2,$B1426)))),1,0)</f>
        <v>0</v>
      </c>
      <c r="M1426" s="1" t="str">
        <f t="shared" si="44"/>
        <v/>
      </c>
      <c r="N1426" s="1">
        <f>N(N1425)+IF(AND('💰 BÁO GIÁ'!$C$27&lt;&gt;"",OR(ISNUMBER(SEARCH('💰 BÁO GIÁ'!$C$27,$A1426)),ISNUMBER(SEARCH('💰 BÁO GIÁ'!$C$27,$B1426)))),1,0)</f>
        <v>0</v>
      </c>
      <c r="O1426" s="1" t="str">
        <f t="shared" si="45"/>
        <v/>
      </c>
    </row>
    <row r="1427" customHeight="1" spans="1:15">
      <c r="A1427" s="1" t="str">
        <f>IF('🔧 XY LANH'!A383="","",'🔧 XY LANH'!A383)</f>
        <v>HH073246</v>
      </c>
      <c r="B1427" s="1" t="str">
        <f>IF('🔧 XY LANH'!A383="","",'🔧 XY LANH'!S383)</f>
        <v>Xy lanh 4TN98/4D98/4TNV98/4TNE98 bán hoàn thiện S/F - NSP</v>
      </c>
      <c r="C1427" s="1" t="str">
        <f>IF('🔧 XY LANH'!A383="","","Xy lanh")</f>
        <v>Xy lanh</v>
      </c>
      <c r="D1427" s="1" t="str">
        <f>IF('🔧 XY LANH'!A383="","",'🔧 XY LANH'!L383)</f>
        <v>Cái</v>
      </c>
      <c r="E1427" s="13">
        <f>IF('🔧 XY LANH'!A383="","",'🔧 XY LANH'!M383)</f>
        <v>0</v>
      </c>
      <c r="F1427" s="13">
        <f>IF('🔧 XY LANH'!A383="","",'🔧 XY LANH'!N383)</f>
        <v>0</v>
      </c>
      <c r="G1427" s="13">
        <f>IF('🔧 XY LANH'!A383="","",'🔧 XY LANH'!O383)</f>
        <v>0</v>
      </c>
      <c r="H1427" s="13">
        <f>IF('🔧 XY LANH'!A383="","",'🔧 XY LANH'!P383)</f>
        <v>0</v>
      </c>
      <c r="I1427" s="13">
        <f>IF('🔧 XY LANH'!A383="","",'🔧 XY LANH'!Q383)</f>
        <v>0</v>
      </c>
      <c r="J1427" s="1">
        <f>IF('🔧 XY LANH'!A383="","",'🔧 XY LANH'!K383)</f>
        <v>98</v>
      </c>
      <c r="L1427" s="1">
        <f>N(L1426)+IF(AND('🔎 TRA CỨU NHANH'!$C$2&lt;&gt;"",OR(ISNUMBER(SEARCH('🔎 TRA CỨU NHANH'!$C$2,$A1427)),ISNUMBER(SEARCH('🔎 TRA CỨU NHANH'!$C$2,$B1427)))),1,0)</f>
        <v>0</v>
      </c>
      <c r="M1427" s="1" t="str">
        <f t="shared" si="44"/>
        <v/>
      </c>
      <c r="N1427" s="1">
        <f>N(N1426)+IF(AND('💰 BÁO GIÁ'!$C$27&lt;&gt;"",OR(ISNUMBER(SEARCH('💰 BÁO GIÁ'!$C$27,$A1427)),ISNUMBER(SEARCH('💰 BÁO GIÁ'!$C$27,$B1427)))),1,0)</f>
        <v>0</v>
      </c>
      <c r="O1427" s="1" t="str">
        <f t="shared" si="45"/>
        <v/>
      </c>
    </row>
    <row r="1428" customHeight="1" spans="1:15">
      <c r="A1428" s="1" t="str">
        <f>IF('🔧 XY LANH'!A384="","",'🔧 XY LANH'!A384)</f>
        <v>HH080837</v>
      </c>
      <c r="B1428" s="1" t="str">
        <f>IF('🔧 XY LANH'!A384="","",'🔧 XY LANH'!S384)</f>
        <v>Xy lanh 6CH-Yanmar</v>
      </c>
      <c r="C1428" s="1" t="str">
        <f>IF('🔧 XY LANH'!A384="","","Xy lanh")</f>
        <v>Xy lanh</v>
      </c>
      <c r="D1428" s="1" t="str">
        <f>IF('🔧 XY LANH'!A384="","",'🔧 XY LANH'!L384)</f>
        <v>Cái</v>
      </c>
      <c r="E1428" s="1">
        <f>IF('🔧 XY LANH'!A384="","",'🔧 XY LANH'!M384)</f>
        <v>0</v>
      </c>
      <c r="F1428" s="1">
        <f>IF('🔧 XY LANH'!A384="","",'🔧 XY LANH'!N384)</f>
        <v>0</v>
      </c>
      <c r="G1428" s="1">
        <f>IF('🔧 XY LANH'!A384="","",'🔧 XY LANH'!O384)</f>
        <v>0</v>
      </c>
      <c r="H1428" s="1">
        <f>IF('🔧 XY LANH'!A384="","",'🔧 XY LANH'!P384)</f>
        <v>0</v>
      </c>
      <c r="I1428" s="1">
        <f>IF('🔧 XY LANH'!A384="","",'🔧 XY LANH'!Q384)</f>
        <v>0</v>
      </c>
      <c r="J1428" s="1">
        <f>IF('🔧 XY LANH'!A384="","",'🔧 XY LANH'!K384)</f>
        <v>0</v>
      </c>
      <c r="L1428" s="1">
        <f>N(L1427)+IF(AND('🔎 TRA CỨU NHANH'!$C$2&lt;&gt;"",OR(ISNUMBER(SEARCH('🔎 TRA CỨU NHANH'!$C$2,$A1428)),ISNUMBER(SEARCH('🔎 TRA CỨU NHANH'!$C$2,$B1428)))),1,0)</f>
        <v>0</v>
      </c>
      <c r="M1428" s="1" t="str">
        <f t="shared" si="44"/>
        <v/>
      </c>
      <c r="N1428" s="1">
        <f>N(N1427)+IF(AND('💰 BÁO GIÁ'!$C$27&lt;&gt;"",OR(ISNUMBER(SEARCH('💰 BÁO GIÁ'!$C$27,$A1428)),ISNUMBER(SEARCH('💰 BÁO GIÁ'!$C$27,$B1428)))),1,0)</f>
        <v>0</v>
      </c>
      <c r="O1428" s="1" t="str">
        <f t="shared" si="45"/>
        <v/>
      </c>
    </row>
    <row r="1429" customHeight="1" spans="1:15">
      <c r="A1429" s="1" t="str">
        <f>IF('🔧 XY LANH'!A385="","",'🔧 XY LANH'!A385)</f>
        <v/>
      </c>
      <c r="B1429" s="1" t="str">
        <f>IF('🔧 XY LANH'!A385="","",'🔧 XY LANH'!S385)</f>
        <v/>
      </c>
      <c r="C1429" s="1" t="str">
        <f>IF('🔧 XY LANH'!A385="","","Xy lanh")</f>
        <v/>
      </c>
      <c r="D1429" s="1" t="str">
        <f>IF('🔧 XY LANH'!A385="","",'🔧 XY LANH'!L385)</f>
        <v/>
      </c>
      <c r="E1429" s="13" t="str">
        <f>IF('🔧 XY LANH'!A385="","",'🔧 XY LANH'!M385)</f>
        <v/>
      </c>
      <c r="F1429" s="13" t="str">
        <f>IF('🔧 XY LANH'!A385="","",'🔧 XY LANH'!N385)</f>
        <v/>
      </c>
      <c r="G1429" s="13" t="str">
        <f>IF('🔧 XY LANH'!A385="","",'🔧 XY LANH'!O385)</f>
        <v/>
      </c>
      <c r="H1429" s="13" t="str">
        <f>IF('🔧 XY LANH'!A385="","",'🔧 XY LANH'!P385)</f>
        <v/>
      </c>
      <c r="I1429" s="13" t="str">
        <f>IF('🔧 XY LANH'!A385="","",'🔧 XY LANH'!Q385)</f>
        <v/>
      </c>
      <c r="J1429" s="1" t="str">
        <f>IF('🔧 XY LANH'!A385="","",'🔧 XY LANH'!K385)</f>
        <v/>
      </c>
      <c r="L1429" s="1">
        <f>N(L1428)+IF(AND('🔎 TRA CỨU NHANH'!$C$2&lt;&gt;"",OR(ISNUMBER(SEARCH('🔎 TRA CỨU NHANH'!$C$2,$A1429)),ISNUMBER(SEARCH('🔎 TRA CỨU NHANH'!$C$2,$B1429)))),1,0)</f>
        <v>0</v>
      </c>
      <c r="M1429" s="1" t="str">
        <f t="shared" si="44"/>
        <v/>
      </c>
      <c r="N1429" s="1">
        <f>N(N1428)+IF(AND('💰 BÁO GIÁ'!$C$27&lt;&gt;"",OR(ISNUMBER(SEARCH('💰 BÁO GIÁ'!$C$27,$A1429)),ISNUMBER(SEARCH('💰 BÁO GIÁ'!$C$27,$B1429)))),1,0)</f>
        <v>0</v>
      </c>
      <c r="O1429" s="1" t="str">
        <f t="shared" si="45"/>
        <v/>
      </c>
    </row>
    <row r="1430" customHeight="1" spans="1:15">
      <c r="A1430" s="1" t="str">
        <f>IF('🔧 XY LANH'!A386="","",'🔧 XY LANH'!A386)</f>
        <v>HH077301</v>
      </c>
      <c r="B1430" s="1" t="str">
        <f>IF('🔧 XY LANH'!A386="","",'🔧 XY LANH'!S386)</f>
        <v>Xy lanh Kubota 4D76 (75*80*146) S/F - IZUMI IKAZU</v>
      </c>
      <c r="C1430" s="1" t="str">
        <f>IF('🔧 XY LANH'!A386="","","Xy lanh")</f>
        <v>Xy lanh</v>
      </c>
      <c r="D1430" s="1" t="str">
        <f>IF('🔧 XY LANH'!A386="","",'🔧 XY LANH'!L386)</f>
        <v>Cái</v>
      </c>
      <c r="E1430" s="13">
        <f>IF('🔧 XY LANH'!A386="","",'🔧 XY LANH'!M386)</f>
        <v>0</v>
      </c>
      <c r="F1430" s="13">
        <f>IF('🔧 XY LANH'!A386="","",'🔧 XY LANH'!N386)</f>
        <v>95000</v>
      </c>
      <c r="G1430" s="13">
        <f>IF('🔧 XY LANH'!A386="","",'🔧 XY LANH'!O386)</f>
        <v>105000</v>
      </c>
      <c r="H1430" s="13">
        <f>IF('🔧 XY LANH'!A386="","",'🔧 XY LANH'!P386)</f>
        <v>115000</v>
      </c>
      <c r="I1430" s="13">
        <f>IF('🔧 XY LANH'!A386="","",'🔧 XY LANH'!Q386)</f>
        <v>0</v>
      </c>
      <c r="J1430" s="1">
        <f>IF('🔧 XY LANH'!A386="","",'🔧 XY LANH'!K386)</f>
        <v>75</v>
      </c>
      <c r="L1430" s="1">
        <f>N(L1429)+IF(AND('🔎 TRA CỨU NHANH'!$C$2&lt;&gt;"",OR(ISNUMBER(SEARCH('🔎 TRA CỨU NHANH'!$C$2,$A1430)),ISNUMBER(SEARCH('🔎 TRA CỨU NHANH'!$C$2,$B1430)))),1,0)</f>
        <v>0</v>
      </c>
      <c r="M1430" s="1" t="str">
        <f t="shared" si="44"/>
        <v/>
      </c>
      <c r="N1430" s="1">
        <f>N(N1429)+IF(AND('💰 BÁO GIÁ'!$C$27&lt;&gt;"",OR(ISNUMBER(SEARCH('💰 BÁO GIÁ'!$C$27,$A1430)),ISNUMBER(SEARCH('💰 BÁO GIÁ'!$C$27,$B1430)))),1,0)</f>
        <v>0</v>
      </c>
      <c r="O1430" s="1" t="str">
        <f t="shared" si="45"/>
        <v/>
      </c>
    </row>
    <row r="1431" customHeight="1" spans="1:15">
      <c r="A1431" s="1" t="str">
        <f>IF('🔧 XY LANH'!A387="","",'🔧 XY LANH'!A387)</f>
        <v>HH072683</v>
      </c>
      <c r="B1431" s="1" t="str">
        <f>IF('🔧 XY LANH'!A387="","",'🔧 XY LANH'!S387)</f>
        <v>Xy lanh Kubota 4D76 (76*80*146) S/F - NSP</v>
      </c>
      <c r="C1431" s="1" t="str">
        <f>IF('🔧 XY LANH'!A387="","","Xy lanh")</f>
        <v>Xy lanh</v>
      </c>
      <c r="D1431" s="1" t="str">
        <f>IF('🔧 XY LANH'!A387="","",'🔧 XY LANH'!L387)</f>
        <v>Cái</v>
      </c>
      <c r="E1431" s="13">
        <f>IF('🔧 XY LANH'!A387="","",'🔧 XY LANH'!M387)</f>
        <v>0</v>
      </c>
      <c r="F1431" s="13">
        <f>IF('🔧 XY LANH'!A387="","",'🔧 XY LANH'!N387)</f>
        <v>0</v>
      </c>
      <c r="G1431" s="13">
        <f>IF('🔧 XY LANH'!A387="","",'🔧 XY LANH'!O387)</f>
        <v>0</v>
      </c>
      <c r="H1431" s="13">
        <f>IF('🔧 XY LANH'!A387="","",'🔧 XY LANH'!P387)</f>
        <v>0</v>
      </c>
      <c r="I1431" s="13">
        <f>IF('🔧 XY LANH'!A387="","",'🔧 XY LANH'!Q387)</f>
        <v>0</v>
      </c>
      <c r="J1431" s="1">
        <f>IF('🔧 XY LANH'!A387="","",'🔧 XY LANH'!K387)</f>
        <v>76</v>
      </c>
      <c r="L1431" s="1">
        <f>N(L1430)+IF(AND('🔎 TRA CỨU NHANH'!$C$2&lt;&gt;"",OR(ISNUMBER(SEARCH('🔎 TRA CỨU NHANH'!$C$2,$A1431)),ISNUMBER(SEARCH('🔎 TRA CỨU NHANH'!$C$2,$B1431)))),1,0)</f>
        <v>0</v>
      </c>
      <c r="M1431" s="1" t="str">
        <f t="shared" si="44"/>
        <v/>
      </c>
      <c r="N1431" s="1">
        <f>N(N1430)+IF(AND('💰 BÁO GIÁ'!$C$27&lt;&gt;"",OR(ISNUMBER(SEARCH('💰 BÁO GIÁ'!$C$27,$A1431)),ISNUMBER(SEARCH('💰 BÁO GIÁ'!$C$27,$B1431)))),1,0)</f>
        <v>0</v>
      </c>
      <c r="O1431" s="1" t="str">
        <f t="shared" si="45"/>
        <v/>
      </c>
    </row>
    <row r="1432" customHeight="1" spans="1:15">
      <c r="A1432" s="1" t="str">
        <f>IF('🔧 XY LANH'!A388="","",'🔧 XY LANH'!A388)</f>
        <v>HH073240</v>
      </c>
      <c r="B1432" s="1" t="str">
        <f>IF('🔧 XY LANH'!A388="","",'🔧 XY LANH'!S388)</f>
        <v>Xy lanh Kubota V1505/4D78 bán hoàn thiện S/F - NSP</v>
      </c>
      <c r="C1432" s="1" t="str">
        <f>IF('🔧 XY LANH'!A388="","","Xy lanh")</f>
        <v>Xy lanh</v>
      </c>
      <c r="D1432" s="1" t="str">
        <f>IF('🔧 XY LANH'!A388="","",'🔧 XY LANH'!L388)</f>
        <v>Cái</v>
      </c>
      <c r="E1432" s="13">
        <f>IF('🔧 XY LANH'!A388="","",'🔧 XY LANH'!M388)</f>
        <v>0</v>
      </c>
      <c r="F1432" s="13">
        <f>IF('🔧 XY LANH'!A388="","",'🔧 XY LANH'!N388)</f>
        <v>0</v>
      </c>
      <c r="G1432" s="13">
        <f>IF('🔧 XY LANH'!A388="","",'🔧 XY LANH'!O388)</f>
        <v>0</v>
      </c>
      <c r="H1432" s="13">
        <f>IF('🔧 XY LANH'!A388="","",'🔧 XY LANH'!P388)</f>
        <v>0</v>
      </c>
      <c r="I1432" s="13">
        <f>IF('🔧 XY LANH'!A388="","",'🔧 XY LANH'!Q388)</f>
        <v>0</v>
      </c>
      <c r="J1432" s="1">
        <f>IF('🔧 XY LANH'!A388="","",'🔧 XY LANH'!K388)</f>
        <v>78</v>
      </c>
      <c r="L1432" s="1">
        <f>N(L1431)+IF(AND('🔎 TRA CỨU NHANH'!$C$2&lt;&gt;"",OR(ISNUMBER(SEARCH('🔎 TRA CỨU NHANH'!$C$2,$A1432)),ISNUMBER(SEARCH('🔎 TRA CỨU NHANH'!$C$2,$B1432)))),1,0)</f>
        <v>0</v>
      </c>
      <c r="M1432" s="1" t="str">
        <f t="shared" si="44"/>
        <v/>
      </c>
      <c r="N1432" s="1">
        <f>N(N1431)+IF(AND('💰 BÁO GIÁ'!$C$27&lt;&gt;"",OR(ISNUMBER(SEARCH('💰 BÁO GIÁ'!$C$27,$A1432)),ISNUMBER(SEARCH('💰 BÁO GIÁ'!$C$27,$B1432)))),1,0)</f>
        <v>0</v>
      </c>
      <c r="O1432" s="1" t="str">
        <f t="shared" si="45"/>
        <v/>
      </c>
    </row>
    <row r="1433" customHeight="1" spans="1:15">
      <c r="A1433" s="1" t="str">
        <f>IF('🔧 XY LANH'!A389="","",'🔧 XY LANH'!A389)</f>
        <v>HH072095</v>
      </c>
      <c r="B1433" s="1" t="str">
        <f>IF('🔧 XY LANH'!A389="","",'🔧 XY LANH'!S389)</f>
        <v>Xy lanh Kubota 4D85 (84*89*150) S/F - IZUMI-IKAZU</v>
      </c>
      <c r="C1433" s="1" t="str">
        <f>IF('🔧 XY LANH'!A389="","","Xy lanh")</f>
        <v>Xy lanh</v>
      </c>
      <c r="D1433" s="1" t="str">
        <f>IF('🔧 XY LANH'!A389="","",'🔧 XY LANH'!L389)</f>
        <v>Cái</v>
      </c>
      <c r="E1433" s="13">
        <f>IF('🔧 XY LANH'!A389="","",'🔧 XY LANH'!M389)</f>
        <v>0</v>
      </c>
      <c r="F1433" s="13">
        <f>IF('🔧 XY LANH'!A389="","",'🔧 XY LANH'!N389)</f>
        <v>105000</v>
      </c>
      <c r="G1433" s="13">
        <f>IF('🔧 XY LANH'!A389="","",'🔧 XY LANH'!O389)</f>
        <v>115000</v>
      </c>
      <c r="H1433" s="13">
        <f>IF('🔧 XY LANH'!A389="","",'🔧 XY LANH'!P389)</f>
        <v>125000</v>
      </c>
      <c r="I1433" s="13">
        <f>IF('🔧 XY LANH'!A389="","",'🔧 XY LANH'!Q389)</f>
        <v>0</v>
      </c>
      <c r="J1433" s="1">
        <f>IF('🔧 XY LANH'!A389="","",'🔧 XY LANH'!K389)</f>
        <v>85</v>
      </c>
      <c r="L1433" s="1">
        <f>N(L1432)+IF(AND('🔎 TRA CỨU NHANH'!$C$2&lt;&gt;"",OR(ISNUMBER(SEARCH('🔎 TRA CỨU NHANH'!$C$2,$A1433)),ISNUMBER(SEARCH('🔎 TRA CỨU NHANH'!$C$2,$B1433)))),1,0)</f>
        <v>0</v>
      </c>
      <c r="M1433" s="1" t="str">
        <f t="shared" si="44"/>
        <v/>
      </c>
      <c r="N1433" s="1">
        <f>N(N1432)+IF(AND('💰 BÁO GIÁ'!$C$27&lt;&gt;"",OR(ISNUMBER(SEARCH('💰 BÁO GIÁ'!$C$27,$A1433)),ISNUMBER(SEARCH('💰 BÁO GIÁ'!$C$27,$B1433)))),1,0)</f>
        <v>0</v>
      </c>
      <c r="O1433" s="1" t="str">
        <f t="shared" si="45"/>
        <v/>
      </c>
    </row>
    <row r="1434" customHeight="1" spans="1:15">
      <c r="A1434" s="1" t="str">
        <f>IF('🔧 XY LANH'!A390="","",'🔧 XY LANH'!A390)</f>
        <v>HH073242</v>
      </c>
      <c r="B1434" s="1" t="str">
        <f>IF('🔧 XY LANH'!A390="","",'🔧 XY LANH'!S390)</f>
        <v>Xy lanh Kubota 4D85 bán hoàn thiện S/F - NSP</v>
      </c>
      <c r="C1434" s="1" t="str">
        <f>IF('🔧 XY LANH'!A390="","","Xy lanh")</f>
        <v>Xy lanh</v>
      </c>
      <c r="D1434" s="1" t="str">
        <f>IF('🔧 XY LANH'!A390="","",'🔧 XY LANH'!L390)</f>
        <v>Cái</v>
      </c>
      <c r="E1434" s="13">
        <f>IF('🔧 XY LANH'!A390="","",'🔧 XY LANH'!M390)</f>
        <v>0</v>
      </c>
      <c r="F1434" s="13">
        <f>IF('🔧 XY LANH'!A390="","",'🔧 XY LANH'!N390)</f>
        <v>0</v>
      </c>
      <c r="G1434" s="13">
        <f>IF('🔧 XY LANH'!A390="","",'🔧 XY LANH'!O390)</f>
        <v>0</v>
      </c>
      <c r="H1434" s="13">
        <f>IF('🔧 XY LANH'!A390="","",'🔧 XY LANH'!P390)</f>
        <v>200000</v>
      </c>
      <c r="I1434" s="13">
        <f>IF('🔧 XY LANH'!A390="","",'🔧 XY LANH'!Q390)</f>
        <v>0</v>
      </c>
      <c r="J1434" s="1">
        <f>IF('🔧 XY LANH'!A390="","",'🔧 XY LANH'!K390)</f>
        <v>85</v>
      </c>
      <c r="L1434" s="1">
        <f>N(L1433)+IF(AND('🔎 TRA CỨU NHANH'!$C$2&lt;&gt;"",OR(ISNUMBER(SEARCH('🔎 TRA CỨU NHANH'!$C$2,$A1434)),ISNUMBER(SEARCH('🔎 TRA CỨU NHANH'!$C$2,$B1434)))),1,0)</f>
        <v>0</v>
      </c>
      <c r="M1434" s="1" t="str">
        <f t="shared" si="44"/>
        <v/>
      </c>
      <c r="N1434" s="1">
        <f>N(N1433)+IF(AND('💰 BÁO GIÁ'!$C$27&lt;&gt;"",OR(ISNUMBER(SEARCH('💰 BÁO GIÁ'!$C$27,$A1434)),ISNUMBER(SEARCH('💰 BÁO GIÁ'!$C$27,$B1434)))),1,0)</f>
        <v>0</v>
      </c>
      <c r="O1434" s="1" t="str">
        <f t="shared" si="45"/>
        <v/>
      </c>
    </row>
    <row r="1435" customHeight="1" spans="1:15">
      <c r="A1435" s="1" t="str">
        <f>IF('🔧 XY LANH'!A391="","",'🔧 XY LANH'!A391)</f>
        <v>HH083024</v>
      </c>
      <c r="B1435" s="1" t="str">
        <f>IF('🔧 XY LANH'!A391="","",'🔧 XY LANH'!S391)</f>
        <v>Xy lanh 4D87 (86*90.5*155) S/F - IZUMI IKAZU</v>
      </c>
      <c r="C1435" s="1" t="str">
        <f>IF('🔧 XY LANH'!A391="","","Xy lanh")</f>
        <v>Xy lanh</v>
      </c>
      <c r="D1435" s="1" t="str">
        <f>IF('🔧 XY LANH'!A391="","",'🔧 XY LANH'!L391)</f>
        <v>Cái</v>
      </c>
      <c r="E1435" s="13">
        <f>IF('🔧 XY LANH'!A391="","",'🔧 XY LANH'!M391)</f>
        <v>0</v>
      </c>
      <c r="F1435" s="13">
        <f>IF('🔧 XY LANH'!A391="","",'🔧 XY LANH'!N391)</f>
        <v>100000</v>
      </c>
      <c r="G1435" s="13">
        <f>IF('🔧 XY LANH'!A391="","",'🔧 XY LANH'!O391)</f>
        <v>110000</v>
      </c>
      <c r="H1435" s="13">
        <f>IF('🔧 XY LANH'!A391="","",'🔧 XY LANH'!P391)</f>
        <v>120000</v>
      </c>
      <c r="I1435" s="13">
        <f>IF('🔧 XY LANH'!A391="","",'🔧 XY LANH'!Q391)</f>
        <v>0</v>
      </c>
      <c r="J1435" s="1">
        <f>IF('🔧 XY LANH'!A391="","",'🔧 XY LANH'!K391)</f>
        <v>86</v>
      </c>
      <c r="L1435" s="1">
        <f>N(L1434)+IF(AND('🔎 TRA CỨU NHANH'!$C$2&lt;&gt;"",OR(ISNUMBER(SEARCH('🔎 TRA CỨU NHANH'!$C$2,$A1435)),ISNUMBER(SEARCH('🔎 TRA CỨU NHANH'!$C$2,$B1435)))),1,0)</f>
        <v>0</v>
      </c>
      <c r="M1435" s="1" t="str">
        <f t="shared" si="44"/>
        <v/>
      </c>
      <c r="N1435" s="1">
        <f>N(N1434)+IF(AND('💰 BÁO GIÁ'!$C$27&lt;&gt;"",OR(ISNUMBER(SEARCH('💰 BÁO GIÁ'!$C$27,$A1435)),ISNUMBER(SEARCH('💰 BÁO GIÁ'!$C$27,$B1435)))),1,0)</f>
        <v>0</v>
      </c>
      <c r="O1435" s="1" t="str">
        <f t="shared" si="45"/>
        <v/>
      </c>
    </row>
    <row r="1436" customHeight="1" spans="1:15">
      <c r="A1436" s="1" t="str">
        <f>IF('🔧 XY LANH'!A392="","",'🔧 XY LANH'!A392)</f>
        <v>HH081146</v>
      </c>
      <c r="B1436" s="1" t="str">
        <f>IF('🔧 XY LANH'!A392="","",'🔧 XY LANH'!S392)</f>
        <v>Xy lanh 4D87 (86*91*151/155) S/F - IZUMI IKAZU</v>
      </c>
      <c r="C1436" s="1" t="str">
        <f>IF('🔧 XY LANH'!A392="","","Xy lanh")</f>
        <v>Xy lanh</v>
      </c>
      <c r="D1436" s="1" t="str">
        <f>IF('🔧 XY LANH'!A392="","",'🔧 XY LANH'!L392)</f>
        <v>Cái</v>
      </c>
      <c r="E1436" s="13">
        <f>IF('🔧 XY LANH'!A392="","",'🔧 XY LANH'!M392)</f>
        <v>0</v>
      </c>
      <c r="F1436" s="13">
        <f>IF('🔧 XY LANH'!A392="","",'🔧 XY LANH'!N392)</f>
        <v>105000</v>
      </c>
      <c r="G1436" s="13">
        <f>IF('🔧 XY LANH'!A392="","",'🔧 XY LANH'!O392)</f>
        <v>115000</v>
      </c>
      <c r="H1436" s="13">
        <f>IF('🔧 XY LANH'!A392="","",'🔧 XY LANH'!P392)</f>
        <v>125000</v>
      </c>
      <c r="I1436" s="13">
        <f>IF('🔧 XY LANH'!A392="","",'🔧 XY LANH'!Q392)</f>
        <v>0</v>
      </c>
      <c r="J1436" s="1">
        <f>IF('🔧 XY LANH'!A392="","",'🔧 XY LANH'!K392)</f>
        <v>86</v>
      </c>
      <c r="L1436" s="1">
        <f>N(L1435)+IF(AND('🔎 TRA CỨU NHANH'!$C$2&lt;&gt;"",OR(ISNUMBER(SEARCH('🔎 TRA CỨU NHANH'!$C$2,$A1436)),ISNUMBER(SEARCH('🔎 TRA CỨU NHANH'!$C$2,$B1436)))),1,0)</f>
        <v>0</v>
      </c>
      <c r="M1436" s="1" t="str">
        <f t="shared" si="44"/>
        <v/>
      </c>
      <c r="N1436" s="1">
        <f>N(N1435)+IF(AND('💰 BÁO GIÁ'!$C$27&lt;&gt;"",OR(ISNUMBER(SEARCH('💰 BÁO GIÁ'!$C$27,$A1436)),ISNUMBER(SEARCH('💰 BÁO GIÁ'!$C$27,$B1436)))),1,0)</f>
        <v>0</v>
      </c>
      <c r="O1436" s="1" t="str">
        <f t="shared" si="45"/>
        <v/>
      </c>
    </row>
    <row r="1437" customHeight="1" spans="1:15">
      <c r="A1437" s="1" t="str">
        <f>IF('🔧 XY LANH'!A393="","",'🔧 XY LANH'!A393)</f>
        <v>HH082889</v>
      </c>
      <c r="B1437" s="1" t="str">
        <f>IF('🔧 XY LANH'!A393="","",'🔧 XY LANH'!S393)</f>
        <v>Xy lanh 4D87 (86*90*155) S/F - IZUMI IKAZU</v>
      </c>
      <c r="C1437" s="1" t="str">
        <f>IF('🔧 XY LANH'!A393="","","Xy lanh")</f>
        <v>Xy lanh</v>
      </c>
      <c r="D1437" s="1" t="str">
        <f>IF('🔧 XY LANH'!A393="","",'🔧 XY LANH'!L393)</f>
        <v>Cái</v>
      </c>
      <c r="E1437" s="13">
        <f>IF('🔧 XY LANH'!A393="","",'🔧 XY LANH'!M393)</f>
        <v>0</v>
      </c>
      <c r="F1437" s="13">
        <f>IF('🔧 XY LANH'!A393="","",'🔧 XY LANH'!N393)</f>
        <v>100000</v>
      </c>
      <c r="G1437" s="13">
        <f>IF('🔧 XY LANH'!A393="","",'🔧 XY LANH'!O393)</f>
        <v>110000</v>
      </c>
      <c r="H1437" s="13">
        <f>IF('🔧 XY LANH'!A393="","",'🔧 XY LANH'!P393)</f>
        <v>120000</v>
      </c>
      <c r="I1437" s="13">
        <f>IF('🔧 XY LANH'!A393="","",'🔧 XY LANH'!Q393)</f>
        <v>0</v>
      </c>
      <c r="J1437" s="1">
        <f>IF('🔧 XY LANH'!A393="","",'🔧 XY LANH'!K393)</f>
        <v>87</v>
      </c>
      <c r="L1437" s="1">
        <f>N(L1436)+IF(AND('🔎 TRA CỨU NHANH'!$C$2&lt;&gt;"",OR(ISNUMBER(SEARCH('🔎 TRA CỨU NHANH'!$C$2,$A1437)),ISNUMBER(SEARCH('🔎 TRA CỨU NHANH'!$C$2,$B1437)))),1,0)</f>
        <v>0</v>
      </c>
      <c r="M1437" s="1" t="str">
        <f t="shared" si="44"/>
        <v/>
      </c>
      <c r="N1437" s="1">
        <f>N(N1436)+IF(AND('💰 BÁO GIÁ'!$C$27&lt;&gt;"",OR(ISNUMBER(SEARCH('💰 BÁO GIÁ'!$C$27,$A1437)),ISNUMBER(SEARCH('💰 BÁO GIÁ'!$C$27,$B1437)))),1,0)</f>
        <v>0</v>
      </c>
      <c r="O1437" s="1" t="str">
        <f t="shared" si="45"/>
        <v/>
      </c>
    </row>
    <row r="1438" customHeight="1" spans="1:15">
      <c r="A1438" s="1" t="str">
        <f>IF('🔧 XY LANH'!A394="","",'🔧 XY LANH'!A394)</f>
        <v>HH081994</v>
      </c>
      <c r="B1438" s="1" t="str">
        <f>IF('🔧 XY LANH'!A394="","",'🔧 XY LANH'!S394)</f>
        <v>Xy lanh 4D87 / V2203 (86*90.5*151) S/F - IZUMI IKAZU</v>
      </c>
      <c r="C1438" s="1" t="str">
        <f>IF('🔧 XY LANH'!A394="","","Xy lanh")</f>
        <v>Xy lanh</v>
      </c>
      <c r="D1438" s="1" t="str">
        <f>IF('🔧 XY LANH'!A394="","",'🔧 XY LANH'!L394)</f>
        <v>Cái</v>
      </c>
      <c r="E1438" s="13">
        <f>IF('🔧 XY LANH'!A394="","",'🔧 XY LANH'!M394)</f>
        <v>0</v>
      </c>
      <c r="F1438" s="13">
        <f>IF('🔧 XY LANH'!A394="","",'🔧 XY LANH'!N394)</f>
        <v>100000</v>
      </c>
      <c r="G1438" s="13">
        <f>IF('🔧 XY LANH'!A394="","",'🔧 XY LANH'!O394)</f>
        <v>110000</v>
      </c>
      <c r="H1438" s="13">
        <f>IF('🔧 XY LANH'!A394="","",'🔧 XY LANH'!P394)</f>
        <v>120000</v>
      </c>
      <c r="I1438" s="13">
        <f>IF('🔧 XY LANH'!A394="","",'🔧 XY LANH'!Q394)</f>
        <v>0</v>
      </c>
      <c r="J1438" s="1">
        <f>IF('🔧 XY LANH'!A394="","",'🔧 XY LANH'!K394)</f>
        <v>87</v>
      </c>
      <c r="L1438" s="1">
        <f>N(L1437)+IF(AND('🔎 TRA CỨU NHANH'!$C$2&lt;&gt;"",OR(ISNUMBER(SEARCH('🔎 TRA CỨU NHANH'!$C$2,$A1438)),ISNUMBER(SEARCH('🔎 TRA CỨU NHANH'!$C$2,$B1438)))),1,0)</f>
        <v>0</v>
      </c>
      <c r="M1438" s="1" t="str">
        <f t="shared" si="44"/>
        <v/>
      </c>
      <c r="N1438" s="1">
        <f>N(N1437)+IF(AND('💰 BÁO GIÁ'!$C$27&lt;&gt;"",OR(ISNUMBER(SEARCH('💰 BÁO GIÁ'!$C$27,$A1438)),ISNUMBER(SEARCH('💰 BÁO GIÁ'!$C$27,$B1438)))),1,0)</f>
        <v>0</v>
      </c>
      <c r="O1438" s="1" t="str">
        <f t="shared" si="45"/>
        <v/>
      </c>
    </row>
    <row r="1439" customHeight="1" spans="1:15">
      <c r="A1439" s="1" t="str">
        <f>IF('🔧 XY LANH'!A395="","",'🔧 XY LANH'!A395)</f>
        <v/>
      </c>
      <c r="B1439" s="1" t="str">
        <f>IF('🔧 XY LANH'!A395="","",'🔧 XY LANH'!S395)</f>
        <v/>
      </c>
      <c r="C1439" s="1" t="str">
        <f>IF('🔧 XY LANH'!A395="","","Xy lanh")</f>
        <v/>
      </c>
      <c r="D1439" s="1" t="str">
        <f>IF('🔧 XY LANH'!A395="","",'🔧 XY LANH'!L395)</f>
        <v/>
      </c>
      <c r="E1439" s="13" t="str">
        <f>IF('🔧 XY LANH'!A395="","",'🔧 XY LANH'!M395)</f>
        <v/>
      </c>
      <c r="F1439" s="13" t="str">
        <f>IF('🔧 XY LANH'!A395="","",'🔧 XY LANH'!N395)</f>
        <v/>
      </c>
      <c r="G1439" s="13" t="str">
        <f>IF('🔧 XY LANH'!A395="","",'🔧 XY LANH'!O395)</f>
        <v/>
      </c>
      <c r="H1439" s="13" t="str">
        <f>IF('🔧 XY LANH'!A395="","",'🔧 XY LANH'!P395)</f>
        <v/>
      </c>
      <c r="I1439" s="13" t="str">
        <f>IF('🔧 XY LANH'!A395="","",'🔧 XY LANH'!Q395)</f>
        <v/>
      </c>
      <c r="J1439" s="1" t="str">
        <f>IF('🔧 XY LANH'!A395="","",'🔧 XY LANH'!K395)</f>
        <v/>
      </c>
      <c r="L1439" s="1">
        <f>N(L1438)+IF(AND('🔎 TRA CỨU NHANH'!$C$2&lt;&gt;"",OR(ISNUMBER(SEARCH('🔎 TRA CỨU NHANH'!$C$2,$A1439)),ISNUMBER(SEARCH('🔎 TRA CỨU NHANH'!$C$2,$B1439)))),1,0)</f>
        <v>0</v>
      </c>
      <c r="M1439" s="1" t="str">
        <f t="shared" si="44"/>
        <v/>
      </c>
      <c r="N1439" s="1">
        <f>N(N1438)+IF(AND('💰 BÁO GIÁ'!$C$27&lt;&gt;"",OR(ISNUMBER(SEARCH('💰 BÁO GIÁ'!$C$27,$A1439)),ISNUMBER(SEARCH('💰 BÁO GIÁ'!$C$27,$B1439)))),1,0)</f>
        <v>0</v>
      </c>
      <c r="O1439" s="1" t="str">
        <f t="shared" si="45"/>
        <v/>
      </c>
    </row>
    <row r="1440" customHeight="1" spans="1:15">
      <c r="A1440" s="1" t="str">
        <f>IF('🔧 XY LANH'!A396="","",'🔧 XY LANH'!A396)</f>
        <v>HH083752</v>
      </c>
      <c r="B1440" s="1" t="str">
        <f>IF('🔧 XY LANH'!A396="","",'🔧 XY LANH'!S396)</f>
        <v>Xy lanh SCANIA DS11/ 061WN19 phi 127 - HENWEIT L-SC003-00</v>
      </c>
      <c r="C1440" s="1" t="str">
        <f>IF('🔧 XY LANH'!A396="","","Xy lanh")</f>
        <v>Xy lanh</v>
      </c>
      <c r="D1440" s="1" t="str">
        <f>IF('🔧 XY LANH'!A396="","",'🔧 XY LANH'!L396)</f>
        <v>Cái</v>
      </c>
      <c r="E1440" s="13">
        <f>IF('🔧 XY LANH'!A396="","",'🔧 XY LANH'!M396)</f>
        <v>0</v>
      </c>
      <c r="F1440" s="13">
        <f>IF('🔧 XY LANH'!A396="","",'🔧 XY LANH'!N396)</f>
        <v>3600000</v>
      </c>
      <c r="G1440" s="13">
        <f>IF('🔧 XY LANH'!A396="","",'🔧 XY LANH'!O396)</f>
        <v>3800000</v>
      </c>
      <c r="H1440" s="13">
        <f>IF('🔧 XY LANH'!A396="","",'🔧 XY LANH'!P396)</f>
        <v>4000000</v>
      </c>
      <c r="I1440" s="13">
        <f>IF('🔧 XY LANH'!A396="","",'🔧 XY LANH'!Q396)</f>
        <v>0</v>
      </c>
      <c r="J1440" s="1">
        <f>IF('🔧 XY LANH'!A396="","",'🔧 XY LANH'!K396)</f>
        <v>127</v>
      </c>
      <c r="L1440" s="1">
        <f>N(L1439)+IF(AND('🔎 TRA CỨU NHANH'!$C$2&lt;&gt;"",OR(ISNUMBER(SEARCH('🔎 TRA CỨU NHANH'!$C$2,$A1440)),ISNUMBER(SEARCH('🔎 TRA CỨU NHANH'!$C$2,$B1440)))),1,0)</f>
        <v>0</v>
      </c>
      <c r="M1440" s="1" t="str">
        <f t="shared" si="44"/>
        <v/>
      </c>
      <c r="N1440" s="1">
        <f>N(N1439)+IF(AND('💰 BÁO GIÁ'!$C$27&lt;&gt;"",OR(ISNUMBER(SEARCH('💰 BÁO GIÁ'!$C$27,$A1440)),ISNUMBER(SEARCH('💰 BÁO GIÁ'!$C$27,$B1440)))),1,0)</f>
        <v>0</v>
      </c>
      <c r="O1440" s="1" t="str">
        <f t="shared" si="45"/>
        <v/>
      </c>
    </row>
    <row r="1441" customHeight="1" spans="1:15">
      <c r="A1441" s="1" t="str">
        <f>IF('🔧 XY LANH'!A397="","",'🔧 XY LANH'!A397)</f>
        <v/>
      </c>
      <c r="B1441" s="1" t="str">
        <f>IF('🔧 XY LANH'!A397="","",'🔧 XY LANH'!S397)</f>
        <v/>
      </c>
      <c r="C1441" s="1" t="str">
        <f>IF('🔧 XY LANH'!A397="","","Xy lanh")</f>
        <v/>
      </c>
      <c r="D1441" s="1" t="str">
        <f>IF('🔧 XY LANH'!A397="","",'🔧 XY LANH'!L397)</f>
        <v/>
      </c>
      <c r="E1441" s="13" t="str">
        <f>IF('🔧 XY LANH'!A397="","",'🔧 XY LANH'!M397)</f>
        <v/>
      </c>
      <c r="F1441" s="13" t="str">
        <f>IF('🔧 XY LANH'!A397="","",'🔧 XY LANH'!N397)</f>
        <v/>
      </c>
      <c r="G1441" s="13" t="str">
        <f>IF('🔧 XY LANH'!A397="","",'🔧 XY LANH'!O397)</f>
        <v/>
      </c>
      <c r="H1441" s="13" t="str">
        <f>IF('🔧 XY LANH'!A397="","",'🔧 XY LANH'!P397)</f>
        <v/>
      </c>
      <c r="I1441" s="13" t="str">
        <f>IF('🔧 XY LANH'!A397="","",'🔧 XY LANH'!Q397)</f>
        <v/>
      </c>
      <c r="J1441" s="1" t="str">
        <f>IF('🔧 XY LANH'!A397="","",'🔧 XY LANH'!K397)</f>
        <v/>
      </c>
      <c r="L1441" s="1">
        <f>N(L1440)+IF(AND('🔎 TRA CỨU NHANH'!$C$2&lt;&gt;"",OR(ISNUMBER(SEARCH('🔎 TRA CỨU NHANH'!$C$2,$A1441)),ISNUMBER(SEARCH('🔎 TRA CỨU NHANH'!$C$2,$B1441)))),1,0)</f>
        <v>0</v>
      </c>
      <c r="M1441" s="1" t="str">
        <f t="shared" si="44"/>
        <v/>
      </c>
      <c r="N1441" s="1">
        <f>N(N1440)+IF(AND('💰 BÁO GIÁ'!$C$27&lt;&gt;"",OR(ISNUMBER(SEARCH('💰 BÁO GIÁ'!$C$27,$A1441)),ISNUMBER(SEARCH('💰 BÁO GIÁ'!$C$27,$B1441)))),1,0)</f>
        <v>0</v>
      </c>
      <c r="O1441" s="1" t="str">
        <f t="shared" si="45"/>
        <v/>
      </c>
    </row>
    <row r="1442" customHeight="1" spans="1:15">
      <c r="A1442" s="1" t="str">
        <f>IF('🔧 XY LANH'!A398="","",'🔧 XY LANH'!A398)</f>
        <v>HH078195</v>
      </c>
      <c r="B1442" s="1" t="str">
        <f>IF('🔧 XY LANH'!A398="","",'🔧 XY LANH'!S398)</f>
        <v>Xy lanh Toyota 1DZ (85*90*175), 4D86, S/F chưa xoáy - IZUMI-IKAZU</v>
      </c>
      <c r="C1442" s="1" t="str">
        <f>IF('🔧 XY LANH'!A398="","","Xy lanh")</f>
        <v>Xy lanh</v>
      </c>
      <c r="D1442" s="1" t="str">
        <f>IF('🔧 XY LANH'!A398="","",'🔧 XY LANH'!L398)</f>
        <v>Cái</v>
      </c>
      <c r="E1442" s="13">
        <f>IF('🔧 XY LANH'!A398="","",'🔧 XY LANH'!M398)</f>
        <v>0</v>
      </c>
      <c r="F1442" s="13">
        <f>IF('🔧 XY LANH'!A398="","",'🔧 XY LANH'!N398)</f>
        <v>500000</v>
      </c>
      <c r="G1442" s="13">
        <f>IF('🔧 XY LANH'!A398="","",'🔧 XY LANH'!O398)</f>
        <v>530000</v>
      </c>
      <c r="H1442" s="13">
        <f>IF('🔧 XY LANH'!A398="","",'🔧 XY LANH'!P398)</f>
        <v>560000</v>
      </c>
      <c r="I1442" s="13">
        <f>IF('🔧 XY LANH'!A398="","",'🔧 XY LANH'!Q398)</f>
        <v>0</v>
      </c>
      <c r="J1442" s="1">
        <f>IF('🔧 XY LANH'!A398="","",'🔧 XY LANH'!K398)</f>
        <v>85</v>
      </c>
      <c r="L1442" s="1">
        <f>N(L1441)+IF(AND('🔎 TRA CỨU NHANH'!$C$2&lt;&gt;"",OR(ISNUMBER(SEARCH('🔎 TRA CỨU NHANH'!$C$2,$A1442)),ISNUMBER(SEARCH('🔎 TRA CỨU NHANH'!$C$2,$B1442)))),1,0)</f>
        <v>0</v>
      </c>
      <c r="M1442" s="1" t="str">
        <f t="shared" si="44"/>
        <v/>
      </c>
      <c r="N1442" s="1">
        <f>N(N1441)+IF(AND('💰 BÁO GIÁ'!$C$27&lt;&gt;"",OR(ISNUMBER(SEARCH('💰 BÁO GIÁ'!$C$27,$A1442)),ISNUMBER(SEARCH('💰 BÁO GIÁ'!$C$27,$B1442)))),1,0)</f>
        <v>0</v>
      </c>
      <c r="O1442" s="1" t="str">
        <f t="shared" si="45"/>
        <v/>
      </c>
    </row>
    <row r="1443" customHeight="1" spans="1:15">
      <c r="A1443" s="1" t="str">
        <f>IF('🔧 XY LANH'!A399="","",'🔧 XY LANH'!A399)</f>
        <v>HH083134</v>
      </c>
      <c r="B1443" s="1" t="str">
        <f>IF('🔧 XY LANH'!A399="","",'🔧 XY LANH'!S399)</f>
        <v>Xy lanh Toyota 2L (91-96-160.5-100.7-3.5+1)/ 4D92 S/F bán hoàn thiện - IZ IKAZU</v>
      </c>
      <c r="C1443" s="1" t="str">
        <f>IF('🔧 XY LANH'!A399="","","Xy lanh")</f>
        <v>Xy lanh</v>
      </c>
      <c r="D1443" s="1" t="str">
        <f>IF('🔧 XY LANH'!A399="","",'🔧 XY LANH'!L399)</f>
        <v>Cái</v>
      </c>
      <c r="E1443" s="13">
        <f>IF('🔧 XY LANH'!A399="","",'🔧 XY LANH'!M399)</f>
        <v>0</v>
      </c>
      <c r="F1443" s="13">
        <f>IF('🔧 XY LANH'!A399="","",'🔧 XY LANH'!N399)</f>
        <v>500000</v>
      </c>
      <c r="G1443" s="13">
        <f>IF('🔧 XY LANH'!A399="","",'🔧 XY LANH'!O399)</f>
        <v>550000</v>
      </c>
      <c r="H1443" s="13">
        <f>IF('🔧 XY LANH'!A399="","",'🔧 XY LANH'!P399)</f>
        <v>600000</v>
      </c>
      <c r="I1443" s="13">
        <f>IF('🔧 XY LANH'!A399="","",'🔧 XY LANH'!Q399)</f>
        <v>0</v>
      </c>
      <c r="J1443" s="1">
        <f>IF('🔧 XY LANH'!A399="","",'🔧 XY LANH'!K399)</f>
        <v>92</v>
      </c>
      <c r="L1443" s="1">
        <f>N(L1442)+IF(AND('🔎 TRA CỨU NHANH'!$C$2&lt;&gt;"",OR(ISNUMBER(SEARCH('🔎 TRA CỨU NHANH'!$C$2,$A1443)),ISNUMBER(SEARCH('🔎 TRA CỨU NHANH'!$C$2,$B1443)))),1,0)</f>
        <v>0</v>
      </c>
      <c r="M1443" s="1" t="str">
        <f t="shared" si="44"/>
        <v/>
      </c>
      <c r="N1443" s="1">
        <f>N(N1442)+IF(AND('💰 BÁO GIÁ'!$C$27&lt;&gt;"",OR(ISNUMBER(SEARCH('💰 BÁO GIÁ'!$C$27,$A1443)),ISNUMBER(SEARCH('💰 BÁO GIÁ'!$C$27,$B1443)))),1,0)</f>
        <v>0</v>
      </c>
      <c r="O1443" s="1" t="str">
        <f t="shared" si="45"/>
        <v/>
      </c>
    </row>
    <row r="1444" customHeight="1" spans="1:15">
      <c r="A1444" s="1" t="str">
        <f>IF('🔧 XY LANH'!A400="","",'🔧 XY LANH'!A400)</f>
        <v>HH077941</v>
      </c>
      <c r="B1444" s="1" t="str">
        <f>IF('🔧 XY LANH'!A400="","",'🔧 XY LANH'!S400)</f>
        <v>Xy lanh Toy (96) 1Z S/F (11Z), 4D96/ 95.6*100*182.5 lợi 8*106 - IZUMI IKAZU</v>
      </c>
      <c r="C1444" s="1" t="str">
        <f>IF('🔧 XY LANH'!A400="","","Xy lanh")</f>
        <v>Xy lanh</v>
      </c>
      <c r="D1444" s="1" t="str">
        <f>IF('🔧 XY LANH'!A400="","",'🔧 XY LANH'!L400)</f>
        <v>Cái</v>
      </c>
      <c r="E1444" s="1">
        <f>IF('🔧 XY LANH'!A400="","",'🔧 XY LANH'!M400)</f>
        <v>0</v>
      </c>
      <c r="F1444" s="1">
        <f>IF('🔧 XY LANH'!A400="","",'🔧 XY LANH'!N400)</f>
        <v>130000</v>
      </c>
      <c r="G1444" s="1">
        <f>IF('🔧 XY LANH'!A400="","",'🔧 XY LANH'!O400)</f>
        <v>140000</v>
      </c>
      <c r="H1444" s="1">
        <f>IF('🔧 XY LANH'!A400="","",'🔧 XY LANH'!P400)</f>
        <v>160000</v>
      </c>
      <c r="I1444" s="1">
        <f>IF('🔧 XY LANH'!A400="","",'🔧 XY LANH'!Q400)</f>
        <v>0</v>
      </c>
      <c r="J1444" s="1">
        <f>IF('🔧 XY LANH'!A400="","",'🔧 XY LANH'!K400)</f>
        <v>95.6</v>
      </c>
      <c r="L1444" s="1">
        <f>N(L1443)+IF(AND('🔎 TRA CỨU NHANH'!$C$2&lt;&gt;"",OR(ISNUMBER(SEARCH('🔎 TRA CỨU NHANH'!$C$2,$A1444)),ISNUMBER(SEARCH('🔎 TRA CỨU NHANH'!$C$2,$B1444)))),1,0)</f>
        <v>0</v>
      </c>
      <c r="M1444" s="1" t="str">
        <f t="shared" si="44"/>
        <v/>
      </c>
      <c r="N1444" s="1">
        <f>N(N1443)+IF(AND('💰 BÁO GIÁ'!$C$27&lt;&gt;"",OR(ISNUMBER(SEARCH('💰 BÁO GIÁ'!$C$27,$A1444)),ISNUMBER(SEARCH('💰 BÁO GIÁ'!$C$27,$B1444)))),1,0)</f>
        <v>0</v>
      </c>
      <c r="O1444" s="1" t="str">
        <f t="shared" si="45"/>
        <v/>
      </c>
    </row>
    <row r="1445" customHeight="1" spans="1:15">
      <c r="A1445" s="1" t="str">
        <f>IF('🔧 XY LANH'!A401="","",'🔧 XY LANH'!A401)</f>
        <v>HH082480</v>
      </c>
      <c r="B1445" s="1" t="str">
        <f>IF('🔧 XY LANH'!A401="","",'🔧 XY LANH'!S401)</f>
        <v>Xy lanh 1Z / 11Z F/F - IZUMI IKAZU</v>
      </c>
      <c r="C1445" s="1" t="str">
        <f>IF('🔧 XY LANH'!A401="","","Xy lanh")</f>
        <v>Xy lanh</v>
      </c>
      <c r="D1445" s="1" t="str">
        <f>IF('🔧 XY LANH'!A401="","",'🔧 XY LANH'!L401)</f>
        <v>Cái</v>
      </c>
      <c r="E1445" s="13">
        <f>IF('🔧 XY LANH'!A401="","",'🔧 XY LANH'!M401)</f>
        <v>0</v>
      </c>
      <c r="F1445" s="13">
        <f>IF('🔧 XY LANH'!A401="","",'🔧 XY LANH'!N401)</f>
        <v>140000</v>
      </c>
      <c r="G1445" s="13">
        <f>IF('🔧 XY LANH'!A401="","",'🔧 XY LANH'!O401)</f>
        <v>150000</v>
      </c>
      <c r="H1445" s="13">
        <f>IF('🔧 XY LANH'!A401="","",'🔧 XY LANH'!P401)</f>
        <v>160000</v>
      </c>
      <c r="I1445" s="13">
        <f>IF('🔧 XY LANH'!A401="","",'🔧 XY LANH'!Q401)</f>
        <v>0</v>
      </c>
      <c r="J1445" s="1">
        <f>IF('🔧 XY LANH'!A401="","",'🔧 XY LANH'!K401)</f>
        <v>96</v>
      </c>
      <c r="L1445" s="1">
        <f>N(L1444)+IF(AND('🔎 TRA CỨU NHANH'!$C$2&lt;&gt;"",OR(ISNUMBER(SEARCH('🔎 TRA CỨU NHANH'!$C$2,$A1445)),ISNUMBER(SEARCH('🔎 TRA CỨU NHANH'!$C$2,$B1445)))),1,0)</f>
        <v>0</v>
      </c>
      <c r="M1445" s="1" t="str">
        <f t="shared" si="44"/>
        <v/>
      </c>
      <c r="N1445" s="1">
        <f>N(N1444)+IF(AND('💰 BÁO GIÁ'!$C$27&lt;&gt;"",OR(ISNUMBER(SEARCH('💰 BÁO GIÁ'!$C$27,$A1445)),ISNUMBER(SEARCH('💰 BÁO GIÁ'!$C$27,$B1445)))),1,0)</f>
        <v>0</v>
      </c>
      <c r="O1445" s="1" t="str">
        <f t="shared" si="45"/>
        <v/>
      </c>
    </row>
    <row r="1446" customHeight="1" spans="1:15">
      <c r="A1446" s="1" t="str">
        <f>IF('🔧 XY LANH'!A402="","",'🔧 XY LANH'!A402)</f>
        <v>HH082381</v>
      </c>
      <c r="B1446" s="1" t="str">
        <f>IF('🔧 XY LANH'!A402="","",'🔧 XY LANH'!S402)</f>
        <v>Xy lanh Toy 2Z S/F (13Z), 4D98/ 97*101*181.5 lợi 5*107 - IZ IKAZU</v>
      </c>
      <c r="C1446" s="1" t="str">
        <f>IF('🔧 XY LANH'!A402="","","Xy lanh")</f>
        <v>Xy lanh</v>
      </c>
      <c r="D1446" s="1" t="str">
        <f>IF('🔧 XY LANH'!A402="","",'🔧 XY LANH'!L402)</f>
        <v>Cái</v>
      </c>
      <c r="E1446" s="13">
        <f>IF('🔧 XY LANH'!A402="","",'🔧 XY LANH'!M402)</f>
        <v>0</v>
      </c>
      <c r="F1446" s="13">
        <f>IF('🔧 XY LANH'!A402="","",'🔧 XY LANH'!N402)</f>
        <v>140000</v>
      </c>
      <c r="G1446" s="13">
        <f>IF('🔧 XY LANH'!A402="","",'🔧 XY LANH'!O402)</f>
        <v>150000</v>
      </c>
      <c r="H1446" s="13">
        <f>IF('🔧 XY LANH'!A402="","",'🔧 XY LANH'!P402)</f>
        <v>160000</v>
      </c>
      <c r="I1446" s="13">
        <f>IF('🔧 XY LANH'!A402="","",'🔧 XY LANH'!Q402)</f>
        <v>0</v>
      </c>
      <c r="J1446" s="1">
        <f>IF('🔧 XY LANH'!A402="","",'🔧 XY LANH'!K402)</f>
        <v>97</v>
      </c>
      <c r="L1446" s="1">
        <f>N(L1445)+IF(AND('🔎 TRA CỨU NHANH'!$C$2&lt;&gt;"",OR(ISNUMBER(SEARCH('🔎 TRA CỨU NHANH'!$C$2,$A1446)),ISNUMBER(SEARCH('🔎 TRA CỨU NHANH'!$C$2,$B1446)))),1,0)</f>
        <v>0</v>
      </c>
      <c r="M1446" s="1" t="str">
        <f t="shared" si="44"/>
        <v/>
      </c>
      <c r="N1446" s="1">
        <f>N(N1445)+IF(AND('💰 BÁO GIÁ'!$C$27&lt;&gt;"",OR(ISNUMBER(SEARCH('💰 BÁO GIÁ'!$C$27,$A1446)),ISNUMBER(SEARCH('💰 BÁO GIÁ'!$C$27,$B1446)))),1,0)</f>
        <v>0</v>
      </c>
      <c r="O1446" s="1" t="str">
        <f t="shared" si="45"/>
        <v/>
      </c>
    </row>
    <row r="1447" customHeight="1" spans="1:15">
      <c r="A1447" s="1" t="str">
        <f>IF('🔧 XY LANH'!A403="","",'🔧 XY LANH'!A403)</f>
        <v>HH073439</v>
      </c>
      <c r="B1447" s="1" t="str">
        <f>IF('🔧 XY LANH'!A403="","",'🔧 XY LANH'!S403)</f>
        <v>Xy lanh Toyota 2Z / 13Z (98) F/F - IZUMI IKAZU</v>
      </c>
      <c r="C1447" s="1" t="str">
        <f>IF('🔧 XY LANH'!A403="","","Xy lanh")</f>
        <v>Xy lanh</v>
      </c>
      <c r="D1447" s="1" t="str">
        <f>IF('🔧 XY LANH'!A403="","",'🔧 XY LANH'!L403)</f>
        <v>Cái</v>
      </c>
      <c r="E1447" s="13">
        <f>IF('🔧 XY LANH'!A403="","",'🔧 XY LANH'!M403)</f>
        <v>0</v>
      </c>
      <c r="F1447" s="13">
        <f>IF('🔧 XY LANH'!A403="","",'🔧 XY LANH'!N403)</f>
        <v>140000</v>
      </c>
      <c r="G1447" s="13">
        <f>IF('🔧 XY LANH'!A403="","",'🔧 XY LANH'!O403)</f>
        <v>150000</v>
      </c>
      <c r="H1447" s="13">
        <f>IF('🔧 XY LANH'!A403="","",'🔧 XY LANH'!P403)</f>
        <v>160000</v>
      </c>
      <c r="I1447" s="13">
        <f>IF('🔧 XY LANH'!A403="","",'🔧 XY LANH'!Q403)</f>
        <v>0</v>
      </c>
      <c r="J1447" s="1">
        <f>IF('🔧 XY LANH'!A403="","",'🔧 XY LANH'!K403)</f>
        <v>98</v>
      </c>
      <c r="L1447" s="1">
        <f>N(L1446)+IF(AND('🔎 TRA CỨU NHANH'!$C$2&lt;&gt;"",OR(ISNUMBER(SEARCH('🔎 TRA CỨU NHANH'!$C$2,$A1447)),ISNUMBER(SEARCH('🔎 TRA CỨU NHANH'!$C$2,$B1447)))),1,0)</f>
        <v>0</v>
      </c>
      <c r="M1447" s="1" t="str">
        <f t="shared" si="44"/>
        <v/>
      </c>
      <c r="N1447" s="1">
        <f>N(N1446)+IF(AND('💰 BÁO GIÁ'!$C$27&lt;&gt;"",OR(ISNUMBER(SEARCH('💰 BÁO GIÁ'!$C$27,$A1447)),ISNUMBER(SEARCH('💰 BÁO GIÁ'!$C$27,$B1447)))),1,0)</f>
        <v>0</v>
      </c>
      <c r="O1447" s="1" t="str">
        <f t="shared" si="45"/>
        <v/>
      </c>
    </row>
    <row r="1448" customHeight="1" spans="1:15">
      <c r="A1448" s="1" t="str">
        <f>IF('🔧 XY LANH'!A404="","",'🔧 XY LANH'!A404)</f>
        <v/>
      </c>
      <c r="B1448" s="1" t="str">
        <f>IF('🔧 XY LANH'!A404="","",'🔧 XY LANH'!S404)</f>
        <v/>
      </c>
      <c r="C1448" s="1" t="str">
        <f>IF('🔧 XY LANH'!A404="","","Xy lanh")</f>
        <v/>
      </c>
      <c r="D1448" s="1" t="str">
        <f>IF('🔧 XY LANH'!A404="","",'🔧 XY LANH'!L404)</f>
        <v/>
      </c>
      <c r="E1448" s="13" t="str">
        <f>IF('🔧 XY LANH'!A404="","",'🔧 XY LANH'!M404)</f>
        <v/>
      </c>
      <c r="F1448" s="13" t="str">
        <f>IF('🔧 XY LANH'!A404="","",'🔧 XY LANH'!N404)</f>
        <v/>
      </c>
      <c r="G1448" s="13" t="str">
        <f>IF('🔧 XY LANH'!A404="","",'🔧 XY LANH'!O404)</f>
        <v/>
      </c>
      <c r="H1448" s="13" t="str">
        <f>IF('🔧 XY LANH'!A404="","",'🔧 XY LANH'!P404)</f>
        <v/>
      </c>
      <c r="I1448" s="13" t="str">
        <f>IF('🔧 XY LANH'!A404="","",'🔧 XY LANH'!Q404)</f>
        <v/>
      </c>
      <c r="J1448" s="1" t="str">
        <f>IF('🔧 XY LANH'!A404="","",'🔧 XY LANH'!K404)</f>
        <v/>
      </c>
      <c r="L1448" s="1">
        <f>N(L1447)+IF(AND('🔎 TRA CỨU NHANH'!$C$2&lt;&gt;"",OR(ISNUMBER(SEARCH('🔎 TRA CỨU NHANH'!$C$2,$A1448)),ISNUMBER(SEARCH('🔎 TRA CỨU NHANH'!$C$2,$B1448)))),1,0)</f>
        <v>0</v>
      </c>
      <c r="M1448" s="1" t="str">
        <f t="shared" si="44"/>
        <v/>
      </c>
      <c r="N1448" s="1">
        <f>N(N1447)+IF(AND('💰 BÁO GIÁ'!$C$27&lt;&gt;"",OR(ISNUMBER(SEARCH('💰 BÁO GIÁ'!$C$27,$A1448)),ISNUMBER(SEARCH('💰 BÁO GIÁ'!$C$27,$B1448)))),1,0)</f>
        <v>0</v>
      </c>
      <c r="O1448" s="1" t="str">
        <f t="shared" si="45"/>
        <v/>
      </c>
    </row>
    <row r="1449" customHeight="1" spans="1:15">
      <c r="A1449" s="1" t="str">
        <f>IF('🔧 XY LANH'!A405="","",'🔧 XY LANH'!A405)</f>
        <v>HH083175</v>
      </c>
      <c r="B1449" s="1" t="str">
        <f>IF('🔧 XY LANH'!A405="","",'🔧 XY LANH'!S405)</f>
        <v>Xy lanh CAT 3126/ 3126B/ 1077604 bán hoàn thiện - HENWEIT</v>
      </c>
      <c r="C1449" s="1" t="str">
        <f>IF('🔧 XY LANH'!A405="","","Xy lanh")</f>
        <v>Xy lanh</v>
      </c>
      <c r="D1449" s="1" t="str">
        <f>IF('🔧 XY LANH'!A405="","",'🔧 XY LANH'!L405)</f>
        <v>Cái</v>
      </c>
      <c r="E1449" s="1">
        <f>IF('🔧 XY LANH'!A405="","",'🔧 XY LANH'!M405)</f>
        <v>0</v>
      </c>
      <c r="F1449" s="1">
        <f>IF('🔧 XY LANH'!A405="","",'🔧 XY LANH'!N405)</f>
        <v>1350000</v>
      </c>
      <c r="G1449" s="1">
        <f>IF('🔧 XY LANH'!A405="","",'🔧 XY LANH'!O405)</f>
        <v>1450000</v>
      </c>
      <c r="H1449" s="1">
        <f>IF('🔧 XY LANH'!A405="","",'🔧 XY LANH'!P405)</f>
        <v>1550000</v>
      </c>
      <c r="I1449" s="1">
        <f>IF('🔧 XY LANH'!A405="","",'🔧 XY LANH'!Q405)</f>
        <v>0</v>
      </c>
      <c r="J1449" s="1">
        <f>IF('🔧 XY LANH'!A405="","",'🔧 XY LANH'!K405)</f>
        <v>110</v>
      </c>
      <c r="L1449" s="1">
        <f>N(L1448)+IF(AND('🔎 TRA CỨU NHANH'!$C$2&lt;&gt;"",OR(ISNUMBER(SEARCH('🔎 TRA CỨU NHANH'!$C$2,$A1449)),ISNUMBER(SEARCH('🔎 TRA CỨU NHANH'!$C$2,$B1449)))),1,0)</f>
        <v>0</v>
      </c>
      <c r="M1449" s="1" t="str">
        <f t="shared" si="44"/>
        <v/>
      </c>
      <c r="N1449" s="1">
        <f>N(N1448)+IF(AND('💰 BÁO GIÁ'!$C$27&lt;&gt;"",OR(ISNUMBER(SEARCH('💰 BÁO GIÁ'!$C$27,$A1449)),ISNUMBER(SEARCH('💰 BÁO GIÁ'!$C$27,$B1449)))),1,0)</f>
        <v>0</v>
      </c>
      <c r="O1449" s="1" t="str">
        <f t="shared" si="45"/>
        <v/>
      </c>
    </row>
    <row r="1450" customHeight="1" spans="1:15">
      <c r="A1450" s="1" t="str">
        <f>IF('🔧 XY LANH'!A406="","",'🔧 XY LANH'!A406)</f>
        <v>HH076641</v>
      </c>
      <c r="B1450" s="1" t="str">
        <f>IF('🔧 XY LANH'!A406="","",'🔧 XY LANH'!S406)</f>
        <v>Xy lanh C9 - MAHLE 1903562</v>
      </c>
      <c r="C1450" s="1" t="str">
        <f>IF('🔧 XY LANH'!A406="","","Xy lanh")</f>
        <v>Xy lanh</v>
      </c>
      <c r="D1450" s="1" t="str">
        <f>IF('🔧 XY LANH'!A406="","",'🔧 XY LANH'!L406)</f>
        <v>Cái</v>
      </c>
      <c r="E1450" s="13">
        <f>IF('🔧 XY LANH'!A406="","",'🔧 XY LANH'!M406)</f>
        <v>0</v>
      </c>
      <c r="F1450" s="13">
        <f>IF('🔧 XY LANH'!A406="","",'🔧 XY LANH'!N406)</f>
        <v>6300000</v>
      </c>
      <c r="G1450" s="13">
        <f>IF('🔧 XY LANH'!A406="","",'🔧 XY LANH'!O406)</f>
        <v>6500000</v>
      </c>
      <c r="H1450" s="13">
        <f>IF('🔧 XY LANH'!A406="","",'🔧 XY LANH'!P406)</f>
        <v>7000000</v>
      </c>
      <c r="I1450" s="13">
        <f>IF('🔧 XY LANH'!A406="","",'🔧 XY LANH'!Q406)</f>
        <v>0</v>
      </c>
      <c r="J1450" s="1">
        <f>IF('🔧 XY LANH'!A406="","",'🔧 XY LANH'!K406)</f>
        <v>112</v>
      </c>
      <c r="L1450" s="1">
        <f>N(L1449)+IF(AND('🔎 TRA CỨU NHANH'!$C$2&lt;&gt;"",OR(ISNUMBER(SEARCH('🔎 TRA CỨU NHANH'!$C$2,$A1450)),ISNUMBER(SEARCH('🔎 TRA CỨU NHANH'!$C$2,$B1450)))),1,0)</f>
        <v>0</v>
      </c>
      <c r="M1450" s="1" t="str">
        <f t="shared" si="44"/>
        <v/>
      </c>
      <c r="N1450" s="1">
        <f>N(N1449)+IF(AND('💰 BÁO GIÁ'!$C$27&lt;&gt;"",OR(ISNUMBER(SEARCH('💰 BÁO GIÁ'!$C$27,$A1450)),ISNUMBER(SEARCH('💰 BÁO GIÁ'!$C$27,$B1450)))),1,0)</f>
        <v>0</v>
      </c>
      <c r="O1450" s="1" t="str">
        <f t="shared" si="45"/>
        <v/>
      </c>
    </row>
    <row r="1451" customHeight="1" spans="1:15">
      <c r="A1451" s="1" t="str">
        <f>IF('🔧 XY LANH'!A407="","",'🔧 XY LANH'!A407)</f>
        <v>HH080579</v>
      </c>
      <c r="B1451" s="1" t="str">
        <f>IF('🔧 XY LANH'!A407="","",'🔧 XY LANH'!S407)</f>
        <v>Xy lanh CAT - C9 (có xử lý tôi cứng) - IZ IKAZU</v>
      </c>
      <c r="C1451" s="1" t="str">
        <f>IF('🔧 XY LANH'!A407="","","Xy lanh")</f>
        <v>Xy lanh</v>
      </c>
      <c r="D1451" s="1" t="str">
        <f>IF('🔧 XY LANH'!A407="","",'🔧 XY LANH'!L407)</f>
        <v>Cái</v>
      </c>
      <c r="E1451" s="13">
        <f>IF('🔧 XY LANH'!A407="","",'🔧 XY LANH'!M407)</f>
        <v>0</v>
      </c>
      <c r="F1451" s="13">
        <f>IF('🔧 XY LANH'!A407="","",'🔧 XY LANH'!N407)</f>
        <v>3300000</v>
      </c>
      <c r="G1451" s="13">
        <f>IF('🔧 XY LANH'!A407="","",'🔧 XY LANH'!O407)</f>
        <v>3500000</v>
      </c>
      <c r="H1451" s="13">
        <f>IF('🔧 XY LANH'!A407="","",'🔧 XY LANH'!P407)</f>
        <v>3700000</v>
      </c>
      <c r="I1451" s="13">
        <f>IF('🔧 XY LANH'!A407="","",'🔧 XY LANH'!Q407)</f>
        <v>0</v>
      </c>
      <c r="J1451" s="1">
        <f>IF('🔧 XY LANH'!A407="","",'🔧 XY LANH'!K407)</f>
        <v>112</v>
      </c>
      <c r="L1451" s="1">
        <f>N(L1450)+IF(AND('🔎 TRA CỨU NHANH'!$C$2&lt;&gt;"",OR(ISNUMBER(SEARCH('🔎 TRA CỨU NHANH'!$C$2,$A1451)),ISNUMBER(SEARCH('🔎 TRA CỨU NHANH'!$C$2,$B1451)))),1,0)</f>
        <v>0</v>
      </c>
      <c r="M1451" s="1" t="str">
        <f t="shared" si="44"/>
        <v/>
      </c>
      <c r="N1451" s="1">
        <f>N(N1450)+IF(AND('💰 BÁO GIÁ'!$C$27&lt;&gt;"",OR(ISNUMBER(SEARCH('💰 BÁO GIÁ'!$C$27,$A1451)),ISNUMBER(SEARCH('💰 BÁO GIÁ'!$C$27,$B1451)))),1,0)</f>
        <v>0</v>
      </c>
      <c r="O1451" s="1" t="str">
        <f t="shared" si="45"/>
        <v/>
      </c>
    </row>
    <row r="1452" customHeight="1" spans="1:15">
      <c r="A1452" s="1" t="str">
        <f>IF('🔧 XY LANH'!A408="","",'🔧 XY LANH'!A408)</f>
        <v>HH073914</v>
      </c>
      <c r="B1452" s="1" t="str">
        <f>IF('🔧 XY LANH'!A408="","",'🔧 XY LANH'!S408)</f>
        <v>Xy lanh CAT C7 / 3126 (115.3*197) bán hoàn thiện - IZUMI</v>
      </c>
      <c r="C1452" s="1" t="str">
        <f>IF('🔧 XY LANH'!A408="","","Xy lanh")</f>
        <v>Xy lanh</v>
      </c>
      <c r="D1452" s="1" t="str">
        <f>IF('🔧 XY LANH'!A408="","",'🔧 XY LANH'!L408)</f>
        <v>Cái</v>
      </c>
      <c r="E1452" s="13">
        <f>IF('🔧 XY LANH'!A408="","",'🔧 XY LANH'!M408)</f>
        <v>0</v>
      </c>
      <c r="F1452" s="13">
        <f>IF('🔧 XY LANH'!A408="","",'🔧 XY LANH'!N408)</f>
        <v>0</v>
      </c>
      <c r="G1452" s="13">
        <f>IF('🔧 XY LANH'!A408="","",'🔧 XY LANH'!O408)</f>
        <v>1260000</v>
      </c>
      <c r="H1452" s="13">
        <f>IF('🔧 XY LANH'!A408="","",'🔧 XY LANH'!P408)</f>
        <v>1320000</v>
      </c>
      <c r="I1452" s="13">
        <f>IF('🔧 XY LANH'!A408="","",'🔧 XY LANH'!Q408)</f>
        <v>0</v>
      </c>
      <c r="J1452" s="1">
        <f>IF('🔧 XY LANH'!A408="","",'🔧 XY LANH'!K408)</f>
        <v>115.3</v>
      </c>
      <c r="L1452" s="1">
        <f>N(L1451)+IF(AND('🔎 TRA CỨU NHANH'!$C$2&lt;&gt;"",OR(ISNUMBER(SEARCH('🔎 TRA CỨU NHANH'!$C$2,$A1452)),ISNUMBER(SEARCH('🔎 TRA CỨU NHANH'!$C$2,$B1452)))),1,0)</f>
        <v>0</v>
      </c>
      <c r="M1452" s="1" t="str">
        <f t="shared" si="44"/>
        <v/>
      </c>
      <c r="N1452" s="1">
        <f>N(N1451)+IF(AND('💰 BÁO GIÁ'!$C$27&lt;&gt;"",OR(ISNUMBER(SEARCH('💰 BÁO GIÁ'!$C$27,$A1452)),ISNUMBER(SEARCH('💰 BÁO GIÁ'!$C$27,$B1452)))),1,0)</f>
        <v>0</v>
      </c>
      <c r="O1452" s="1" t="str">
        <f t="shared" si="45"/>
        <v/>
      </c>
    </row>
    <row r="1453" customHeight="1" spans="1:15">
      <c r="A1453" s="1" t="str">
        <f>IF('🔧 XY LANH'!A409="","",'🔧 XY LANH'!A409)</f>
        <v>HH083751</v>
      </c>
      <c r="B1453" s="1" t="str">
        <f>IF('🔧 XY LANH'!A409="","",'🔧 XY LANH'!S409)</f>
        <v>Xy lanh CAT 3306/3304/ 127WN07 - HENWEIT L-CA001-00</v>
      </c>
      <c r="C1453" s="1" t="str">
        <f>IF('🔧 XY LANH'!A409="","","Xy lanh")</f>
        <v>Xy lanh</v>
      </c>
      <c r="D1453" s="1" t="str">
        <f>IF('🔧 XY LANH'!A409="","",'🔧 XY LANH'!L409)</f>
        <v>Cái</v>
      </c>
      <c r="E1453" s="13">
        <f>IF('🔧 XY LANH'!A409="","",'🔧 XY LANH'!M409)</f>
        <v>0</v>
      </c>
      <c r="F1453" s="13">
        <f>IF('🔧 XY LANH'!A409="","",'🔧 XY LANH'!N409)</f>
        <v>2800000</v>
      </c>
      <c r="G1453" s="13">
        <f>IF('🔧 XY LANH'!A409="","",'🔧 XY LANH'!O409)</f>
        <v>3000000</v>
      </c>
      <c r="H1453" s="13">
        <f>IF('🔧 XY LANH'!A409="","",'🔧 XY LANH'!P409)</f>
        <v>3200000</v>
      </c>
      <c r="I1453" s="13">
        <f>IF('🔧 XY LANH'!A409="","",'🔧 XY LANH'!Q409)</f>
        <v>0</v>
      </c>
      <c r="J1453" s="1">
        <f>IF('🔧 XY LANH'!A409="","",'🔧 XY LANH'!K409)</f>
        <v>120.7</v>
      </c>
      <c r="L1453" s="1">
        <f>N(L1452)+IF(AND('🔎 TRA CỨU NHANH'!$C$2&lt;&gt;"",OR(ISNUMBER(SEARCH('🔎 TRA CỨU NHANH'!$C$2,$A1453)),ISNUMBER(SEARCH('🔎 TRA CỨU NHANH'!$C$2,$B1453)))),1,0)</f>
        <v>0</v>
      </c>
      <c r="M1453" s="1" t="str">
        <f t="shared" si="44"/>
        <v/>
      </c>
      <c r="N1453" s="1">
        <f>N(N1452)+IF(AND('💰 BÁO GIÁ'!$C$27&lt;&gt;"",OR(ISNUMBER(SEARCH('💰 BÁO GIÁ'!$C$27,$A1453)),ISNUMBER(SEARCH('💰 BÁO GIÁ'!$C$27,$B1453)))),1,0)</f>
        <v>0</v>
      </c>
      <c r="O1453" s="1" t="str">
        <f t="shared" si="45"/>
        <v/>
      </c>
    </row>
    <row r="1454" customHeight="1" spans="1:15">
      <c r="A1454" s="1" t="str">
        <f>IF('🔧 XY LANH'!A410="","",'🔧 XY LANH'!A410)</f>
        <v>HH081659</v>
      </c>
      <c r="B1454" s="1" t="str">
        <f>IF('🔧 XY LANH'!A410="","",'🔧 XY LANH'!S410)</f>
        <v>Xy lanh 3306/3304 - MAHLE</v>
      </c>
      <c r="C1454" s="1" t="str">
        <f>IF('🔧 XY LANH'!A410="","","Xy lanh")</f>
        <v>Xy lanh</v>
      </c>
      <c r="D1454" s="1" t="str">
        <f>IF('🔧 XY LANH'!A410="","",'🔧 XY LANH'!L410)</f>
        <v>Cái</v>
      </c>
      <c r="E1454" s="13">
        <f>IF('🔧 XY LANH'!A410="","",'🔧 XY LANH'!M410)</f>
        <v>0</v>
      </c>
      <c r="F1454" s="13">
        <f>IF('🔧 XY LANH'!A410="","",'🔧 XY LANH'!N410)</f>
        <v>1000000</v>
      </c>
      <c r="G1454" s="13">
        <f>IF('🔧 XY LANH'!A410="","",'🔧 XY LANH'!O410)</f>
        <v>1100000</v>
      </c>
      <c r="H1454" s="13">
        <f>IF('🔧 XY LANH'!A410="","",'🔧 XY LANH'!P410)</f>
        <v>1200000</v>
      </c>
      <c r="I1454" s="13">
        <f>IF('🔧 XY LANH'!A410="","",'🔧 XY LANH'!Q410)</f>
        <v>0</v>
      </c>
      <c r="J1454" s="1">
        <f>IF('🔧 XY LANH'!A410="","",'🔧 XY LANH'!K410)</f>
        <v>0</v>
      </c>
      <c r="L1454" s="1">
        <f>N(L1453)+IF(AND('🔎 TRA CỨU NHANH'!$C$2&lt;&gt;"",OR(ISNUMBER(SEARCH('🔎 TRA CỨU NHANH'!$C$2,$A1454)),ISNUMBER(SEARCH('🔎 TRA CỨU NHANH'!$C$2,$B1454)))),1,0)</f>
        <v>0</v>
      </c>
      <c r="M1454" s="1" t="str">
        <f t="shared" si="44"/>
        <v/>
      </c>
      <c r="N1454" s="1">
        <f>N(N1453)+IF(AND('💰 BÁO GIÁ'!$C$27&lt;&gt;"",OR(ISNUMBER(SEARCH('💰 BÁO GIÁ'!$C$27,$A1454)),ISNUMBER(SEARCH('💰 BÁO GIÁ'!$C$27,$B1454)))),1,0)</f>
        <v>0</v>
      </c>
      <c r="O1454" s="1" t="str">
        <f t="shared" si="45"/>
        <v/>
      </c>
    </row>
    <row r="1455" customHeight="1" spans="1:15">
      <c r="A1455" s="1" t="str">
        <f>IF('🔧 XY LANH'!A411="","",'🔧 XY LANH'!A411)</f>
        <v>HH071577</v>
      </c>
      <c r="B1455" s="1" t="str">
        <f>IF('🔧 XY LANH'!A411="","",'🔧 XY LANH'!S411)</f>
        <v>Xy lanh Cat 3406/ 3408/ C15 -  IZUMI</v>
      </c>
      <c r="C1455" s="1" t="str">
        <f>IF('🔧 XY LANH'!A411="","","Xy lanh")</f>
        <v>Xy lanh</v>
      </c>
      <c r="D1455" s="1" t="str">
        <f>IF('🔧 XY LANH'!A411="","",'🔧 XY LANH'!L411)</f>
        <v>Cái</v>
      </c>
      <c r="E1455" s="13">
        <f>IF('🔧 XY LANH'!A411="","",'🔧 XY LANH'!M411)</f>
        <v>0</v>
      </c>
      <c r="F1455" s="13">
        <f>IF('🔧 XY LANH'!A411="","",'🔧 XY LANH'!N411)</f>
        <v>400000</v>
      </c>
      <c r="G1455" s="13">
        <f>IF('🔧 XY LANH'!A411="","",'🔧 XY LANH'!O411)</f>
        <v>435000</v>
      </c>
      <c r="H1455" s="13">
        <f>IF('🔧 XY LANH'!A411="","",'🔧 XY LANH'!P411)</f>
        <v>465000</v>
      </c>
      <c r="I1455" s="13">
        <f>IF('🔧 XY LANH'!A411="","",'🔧 XY LANH'!Q411)</f>
        <v>0</v>
      </c>
      <c r="J1455" s="1">
        <f>IF('🔧 XY LANH'!A411="","",'🔧 XY LANH'!K411)</f>
        <v>0</v>
      </c>
      <c r="L1455" s="1">
        <f>N(L1454)+IF(AND('🔎 TRA CỨU NHANH'!$C$2&lt;&gt;"",OR(ISNUMBER(SEARCH('🔎 TRA CỨU NHANH'!$C$2,$A1455)),ISNUMBER(SEARCH('🔎 TRA CỨU NHANH'!$C$2,$B1455)))),1,0)</f>
        <v>0</v>
      </c>
      <c r="M1455" s="1" t="str">
        <f t="shared" si="44"/>
        <v/>
      </c>
      <c r="N1455" s="1">
        <f>N(N1454)+IF(AND('💰 BÁO GIÁ'!$C$27&lt;&gt;"",OR(ISNUMBER(SEARCH('💰 BÁO GIÁ'!$C$27,$A1455)),ISNUMBER(SEARCH('💰 BÁO GIÁ'!$C$27,$B1455)))),1,0)</f>
        <v>0</v>
      </c>
      <c r="O1455" s="1" t="str">
        <f t="shared" si="45"/>
        <v/>
      </c>
    </row>
    <row r="1456" customHeight="1" spans="1:15">
      <c r="A1456" s="1" t="str">
        <f>IF('🔧 XY LANH'!A412="","",'🔧 XY LANH'!A412)</f>
        <v/>
      </c>
      <c r="B1456" s="1" t="str">
        <f>IF('🔧 XY LANH'!A412="","",'🔧 XY LANH'!S412)</f>
        <v/>
      </c>
      <c r="C1456" s="1" t="str">
        <f>IF('🔧 XY LANH'!A412="","","Xy lanh")</f>
        <v/>
      </c>
      <c r="D1456" s="1" t="str">
        <f>IF('🔧 XY LANH'!A412="","",'🔧 XY LANH'!L412)</f>
        <v/>
      </c>
      <c r="E1456" s="13" t="str">
        <f>IF('🔧 XY LANH'!A412="","",'🔧 XY LANH'!M412)</f>
        <v/>
      </c>
      <c r="F1456" s="13" t="str">
        <f>IF('🔧 XY LANH'!A412="","",'🔧 XY LANH'!N412)</f>
        <v/>
      </c>
      <c r="G1456" s="13" t="str">
        <f>IF('🔧 XY LANH'!A412="","",'🔧 XY LANH'!O412)</f>
        <v/>
      </c>
      <c r="H1456" s="13" t="str">
        <f>IF('🔧 XY LANH'!A412="","",'🔧 XY LANH'!P412)</f>
        <v/>
      </c>
      <c r="I1456" s="13" t="str">
        <f>IF('🔧 XY LANH'!A412="","",'🔧 XY LANH'!Q412)</f>
        <v/>
      </c>
      <c r="J1456" s="1" t="str">
        <f>IF('🔧 XY LANH'!A412="","",'🔧 XY LANH'!K412)</f>
        <v/>
      </c>
      <c r="L1456" s="1">
        <f>N(L1455)+IF(AND('🔎 TRA CỨU NHANH'!$C$2&lt;&gt;"",OR(ISNUMBER(SEARCH('🔎 TRA CỨU NHANH'!$C$2,$A1456)),ISNUMBER(SEARCH('🔎 TRA CỨU NHANH'!$C$2,$B1456)))),1,0)</f>
        <v>0</v>
      </c>
      <c r="M1456" s="1" t="str">
        <f t="shared" si="44"/>
        <v/>
      </c>
      <c r="N1456" s="1">
        <f>N(N1455)+IF(AND('💰 BÁO GIÁ'!$C$27&lt;&gt;"",OR(ISNUMBER(SEARCH('💰 BÁO GIÁ'!$C$27,$A1456)),ISNUMBER(SEARCH('💰 BÁO GIÁ'!$C$27,$B1456)))),1,0)</f>
        <v>0</v>
      </c>
      <c r="O1456" s="1" t="str">
        <f t="shared" si="45"/>
        <v/>
      </c>
    </row>
    <row r="1457" customHeight="1" spans="1:15">
      <c r="A1457" s="1" t="str">
        <f>IF('🔧 XY LANH'!A413="","",'🔧 XY LANH'!A413)</f>
        <v>HH082584</v>
      </c>
      <c r="B1457" s="1" t="str">
        <f>IF('🔧 XY LANH'!A413="","",'🔧 XY LANH'!S413)</f>
        <v>Xy lanh Perkins 1006/1004/ 3135X063 S/F (bán hoàn thiện) - HENWEIT</v>
      </c>
      <c r="C1457" s="1" t="str">
        <f>IF('🔧 XY LANH'!A413="","","Xy lanh")</f>
        <v>Xy lanh</v>
      </c>
      <c r="D1457" s="1" t="str">
        <f>IF('🔧 XY LANH'!A413="","",'🔧 XY LANH'!L413)</f>
        <v>Cái</v>
      </c>
      <c r="E1457" s="13">
        <f>IF('🔧 XY LANH'!A413="","",'🔧 XY LANH'!M413)</f>
        <v>0</v>
      </c>
      <c r="F1457" s="13">
        <f>IF('🔧 XY LANH'!A413="","",'🔧 XY LANH'!N413)</f>
        <v>190000</v>
      </c>
      <c r="G1457" s="13">
        <f>IF('🔧 XY LANH'!A413="","",'🔧 XY LANH'!O413)</f>
        <v>200000</v>
      </c>
      <c r="H1457" s="13">
        <f>IF('🔧 XY LANH'!A413="","",'🔧 XY LANH'!P413)</f>
        <v>210000</v>
      </c>
      <c r="I1457" s="13">
        <f>IF('🔧 XY LANH'!A413="","",'🔧 XY LANH'!Q413)</f>
        <v>0</v>
      </c>
      <c r="J1457" s="1">
        <f>IF('🔧 XY LANH'!A413="","",'🔧 XY LANH'!K413)</f>
        <v>100</v>
      </c>
      <c r="L1457" s="1">
        <f>N(L1456)+IF(AND('🔎 TRA CỨU NHANH'!$C$2&lt;&gt;"",OR(ISNUMBER(SEARCH('🔎 TRA CỨU NHANH'!$C$2,$A1457)),ISNUMBER(SEARCH('🔎 TRA CỨU NHANH'!$C$2,$B1457)))),1,0)</f>
        <v>0</v>
      </c>
      <c r="M1457" s="1" t="str">
        <f t="shared" si="44"/>
        <v/>
      </c>
      <c r="N1457" s="1">
        <f>N(N1456)+IF(AND('💰 BÁO GIÁ'!$C$27&lt;&gt;"",OR(ISNUMBER(SEARCH('💰 BÁO GIÁ'!$C$27,$A1457)),ISNUMBER(SEARCH('💰 BÁO GIÁ'!$C$27,$B1457)))),1,0)</f>
        <v>0</v>
      </c>
      <c r="O1457" s="1" t="str">
        <f t="shared" si="45"/>
        <v/>
      </c>
    </row>
    <row r="1458" customHeight="1" spans="1:15">
      <c r="A1458" s="1" t="str">
        <f>IF('🔧 XY LANH'!A414="","",'🔧 XY LANH'!A414)</f>
        <v>HH074687</v>
      </c>
      <c r="B1458" s="1" t="str">
        <f>IF('🔧 XY LANH'!A414="","",'🔧 XY LANH'!S414)</f>
        <v>Xy lanh Perkins 1106/1104/42985833/ 105, d227, lưng108, lợi5.2*109.4 - HENWEIT L-PK017-00</v>
      </c>
      <c r="C1458" s="1" t="str">
        <f>IF('🔧 XY LANH'!A414="","","Xy lanh")</f>
        <v>Xy lanh</v>
      </c>
      <c r="D1458" s="1" t="str">
        <f>IF('🔧 XY LANH'!A414="","",'🔧 XY LANH'!L414)</f>
        <v>Cái</v>
      </c>
      <c r="E1458" s="13">
        <f>IF('🔧 XY LANH'!A414="","",'🔧 XY LANH'!M414)</f>
        <v>0</v>
      </c>
      <c r="F1458" s="13">
        <f>IF('🔧 XY LANH'!A414="","",'🔧 XY LANH'!N414)</f>
        <v>200000</v>
      </c>
      <c r="G1458" s="13">
        <f>IF('🔧 XY LANH'!A414="","",'🔧 XY LANH'!O414)</f>
        <v>220000</v>
      </c>
      <c r="H1458" s="13">
        <f>IF('🔧 XY LANH'!A414="","",'🔧 XY LANH'!P414)</f>
        <v>250000</v>
      </c>
      <c r="I1458" s="13">
        <f>IF('🔧 XY LANH'!A414="","",'🔧 XY LANH'!Q414)</f>
        <v>0</v>
      </c>
      <c r="J1458" s="1">
        <f>IF('🔧 XY LANH'!A414="","",'🔧 XY LANH'!K414)</f>
        <v>105</v>
      </c>
      <c r="L1458" s="1">
        <f>N(L1457)+IF(AND('🔎 TRA CỨU NHANH'!$C$2&lt;&gt;"",OR(ISNUMBER(SEARCH('🔎 TRA CỨU NHANH'!$C$2,$A1458)),ISNUMBER(SEARCH('🔎 TRA CỨU NHANH'!$C$2,$B1458)))),1,0)</f>
        <v>0</v>
      </c>
      <c r="M1458" s="1" t="str">
        <f t="shared" si="44"/>
        <v/>
      </c>
      <c r="N1458" s="1">
        <f>N(N1457)+IF(AND('💰 BÁO GIÁ'!$C$27&lt;&gt;"",OR(ISNUMBER(SEARCH('💰 BÁO GIÁ'!$C$27,$A1458)),ISNUMBER(SEARCH('💰 BÁO GIÁ'!$C$27,$B1458)))),1,0)</f>
        <v>0</v>
      </c>
      <c r="O1458" s="1" t="str">
        <f t="shared" si="45"/>
        <v/>
      </c>
    </row>
    <row r="1459" customHeight="1" spans="1:15">
      <c r="A1459" s="1" t="str">
        <f>IF('🔧 XY LANH'!A415="","",'🔧 XY LANH'!A415)</f>
        <v>HH076702</v>
      </c>
      <c r="B1459" s="1" t="str">
        <f>IF('🔧 XY LANH'!A415="","",'🔧 XY LANH'!S415)</f>
        <v>Xy lanh Perkins 1006/1004 - Bepco</v>
      </c>
      <c r="C1459" s="1" t="str">
        <f>IF('🔧 XY LANH'!A415="","","Xy lanh")</f>
        <v>Xy lanh</v>
      </c>
      <c r="D1459" s="1" t="str">
        <f>IF('🔧 XY LANH'!A415="","",'🔧 XY LANH'!L415)</f>
        <v>Cái</v>
      </c>
      <c r="E1459" s="13">
        <f>IF('🔧 XY LANH'!A415="","",'🔧 XY LANH'!M415)</f>
        <v>0</v>
      </c>
      <c r="F1459" s="13">
        <f>IF('🔧 XY LANH'!A415="","",'🔧 XY LANH'!N415)</f>
        <v>0</v>
      </c>
      <c r="G1459" s="13">
        <f>IF('🔧 XY LANH'!A415="","",'🔧 XY LANH'!O415)</f>
        <v>0</v>
      </c>
      <c r="H1459" s="13">
        <f>IF('🔧 XY LANH'!A415="","",'🔧 XY LANH'!P415)</f>
        <v>0</v>
      </c>
      <c r="I1459" s="13">
        <f>IF('🔧 XY LANH'!A415="","",'🔧 XY LANH'!Q415)</f>
        <v>0</v>
      </c>
      <c r="J1459" s="1">
        <f>IF('🔧 XY LANH'!A415="","",'🔧 XY LANH'!K415)</f>
        <v>0</v>
      </c>
      <c r="L1459" s="1">
        <f>N(L1458)+IF(AND('🔎 TRA CỨU NHANH'!$C$2&lt;&gt;"",OR(ISNUMBER(SEARCH('🔎 TRA CỨU NHANH'!$C$2,$A1459)),ISNUMBER(SEARCH('🔎 TRA CỨU NHANH'!$C$2,$B1459)))),1,0)</f>
        <v>0</v>
      </c>
      <c r="M1459" s="1" t="str">
        <f t="shared" si="44"/>
        <v/>
      </c>
      <c r="N1459" s="1">
        <f>N(N1458)+IF(AND('💰 BÁO GIÁ'!$C$27&lt;&gt;"",OR(ISNUMBER(SEARCH('💰 BÁO GIÁ'!$C$27,$A1459)),ISNUMBER(SEARCH('💰 BÁO GIÁ'!$C$27,$B1459)))),1,0)</f>
        <v>0</v>
      </c>
      <c r="O1459" s="1" t="str">
        <f t="shared" si="45"/>
        <v/>
      </c>
    </row>
    <row r="1460" customHeight="1" spans="1:15">
      <c r="A1460" s="1" t="str">
        <f>IF('🔧 XY LANH'!A416="","",'🔧 XY LANH'!A416)</f>
        <v>HH082583</v>
      </c>
      <c r="B1460" s="1" t="str">
        <f>IF('🔧 XY LANH'!A416="","",'🔧 XY LANH'!S416)</f>
        <v>Xy lanh Perkins 1006/1004/ 3135X062 F/F (hoàn thiện) - HENWEIT</v>
      </c>
      <c r="C1460" s="1" t="str">
        <f>IF('🔧 XY LANH'!A416="","","Xy lanh")</f>
        <v>Xy lanh</v>
      </c>
      <c r="D1460" s="1" t="str">
        <f>IF('🔧 XY LANH'!A416="","",'🔧 XY LANH'!L416)</f>
        <v>Cái</v>
      </c>
      <c r="E1460" s="13">
        <f>IF('🔧 XY LANH'!A416="","",'🔧 XY LANH'!M416)</f>
        <v>0</v>
      </c>
      <c r="F1460" s="13">
        <f>IF('🔧 XY LANH'!A416="","",'🔧 XY LANH'!N416)</f>
        <v>200000</v>
      </c>
      <c r="G1460" s="13">
        <f>IF('🔧 XY LANH'!A416="","",'🔧 XY LANH'!O416)</f>
        <v>210000</v>
      </c>
      <c r="H1460" s="13">
        <f>IF('🔧 XY LANH'!A416="","",'🔧 XY LANH'!P416)</f>
        <v>220000</v>
      </c>
      <c r="I1460" s="13">
        <f>IF('🔧 XY LANH'!A416="","",'🔧 XY LANH'!Q416)</f>
        <v>0</v>
      </c>
      <c r="J1460" s="1">
        <f>IF('🔧 XY LANH'!A416="","",'🔧 XY LANH'!K416)</f>
        <v>0</v>
      </c>
      <c r="L1460" s="1">
        <f>N(L1459)+IF(AND('🔎 TRA CỨU NHANH'!$C$2&lt;&gt;"",OR(ISNUMBER(SEARCH('🔎 TRA CỨU NHANH'!$C$2,$A1460)),ISNUMBER(SEARCH('🔎 TRA CỨU NHANH'!$C$2,$B1460)))),1,0)</f>
        <v>0</v>
      </c>
      <c r="M1460" s="1" t="str">
        <f t="shared" si="44"/>
        <v/>
      </c>
      <c r="N1460" s="1">
        <f>N(N1459)+IF(AND('💰 BÁO GIÁ'!$C$27&lt;&gt;"",OR(ISNUMBER(SEARCH('💰 BÁO GIÁ'!$C$27,$A1460)),ISNUMBER(SEARCH('💰 BÁO GIÁ'!$C$27,$B1460)))),1,0)</f>
        <v>0</v>
      </c>
      <c r="O1460" s="1" t="str">
        <f t="shared" si="45"/>
        <v/>
      </c>
    </row>
    <row r="1461" customHeight="1" spans="1:15">
      <c r="A1461" s="1" t="str">
        <f>IF('🔧 XY LANH'!A417="","",'🔧 XY LANH'!A417)</f>
        <v>HH073293</v>
      </c>
      <c r="B1461" s="1" t="str">
        <f>IF('🔧 XY LANH'!A417="","",'🔧 XY LANH'!S417)</f>
        <v>Xy lanh Perkins 101.05/ 4.248/ 31358352 (F/F) - HENWEIT</v>
      </c>
      <c r="C1461" s="1" t="str">
        <f>IF('🔧 XY LANH'!A417="","","Xy lanh")</f>
        <v>Xy lanh</v>
      </c>
      <c r="D1461" s="1" t="str">
        <f>IF('🔧 XY LANH'!A417="","",'🔧 XY LANH'!L417)</f>
        <v>Cái</v>
      </c>
      <c r="E1461" s="13">
        <f>IF('🔧 XY LANH'!A417="","",'🔧 XY LANH'!M417)</f>
        <v>0</v>
      </c>
      <c r="F1461" s="13">
        <f>IF('🔧 XY LANH'!A417="","",'🔧 XY LANH'!N417)</f>
        <v>220000</v>
      </c>
      <c r="G1461" s="13">
        <f>IF('🔧 XY LANH'!A417="","",'🔧 XY LANH'!O417)</f>
        <v>240000</v>
      </c>
      <c r="H1461" s="13">
        <f>IF('🔧 XY LANH'!A417="","",'🔧 XY LANH'!P417)</f>
        <v>260000</v>
      </c>
      <c r="I1461" s="13">
        <f>IF('🔧 XY LANH'!A417="","",'🔧 XY LANH'!Q417)</f>
        <v>0</v>
      </c>
      <c r="J1461" s="1">
        <f>IF('🔧 XY LANH'!A417="","",'🔧 XY LANH'!K417)</f>
        <v>0</v>
      </c>
      <c r="L1461" s="1">
        <f>N(L1460)+IF(AND('🔎 TRA CỨU NHANH'!$C$2&lt;&gt;"",OR(ISNUMBER(SEARCH('🔎 TRA CỨU NHANH'!$C$2,$A1461)),ISNUMBER(SEARCH('🔎 TRA CỨU NHANH'!$C$2,$B1461)))),1,0)</f>
        <v>0</v>
      </c>
      <c r="M1461" s="1" t="str">
        <f t="shared" si="44"/>
        <v/>
      </c>
      <c r="N1461" s="1">
        <f>N(N1460)+IF(AND('💰 BÁO GIÁ'!$C$27&lt;&gt;"",OR(ISNUMBER(SEARCH('💰 BÁO GIÁ'!$C$27,$A1461)),ISNUMBER(SEARCH('💰 BÁO GIÁ'!$C$27,$B1461)))),1,0)</f>
        <v>0</v>
      </c>
      <c r="O1461" s="1" t="str">
        <f t="shared" si="45"/>
        <v/>
      </c>
    </row>
    <row r="1462" customHeight="1" spans="1:15">
      <c r="A1462" s="1" t="str">
        <f>IF('🔧 XY LANH'!A418="","",'🔧 XY LANH'!A418)</f>
        <v/>
      </c>
      <c r="B1462" s="1" t="str">
        <f>IF('🔧 XY LANH'!A418="","",'🔧 XY LANH'!S418)</f>
        <v/>
      </c>
      <c r="C1462" s="1" t="str">
        <f>IF('🔧 XY LANH'!A418="","","Xy lanh")</f>
        <v/>
      </c>
      <c r="D1462" s="1" t="str">
        <f>IF('🔧 XY LANH'!A418="","",'🔧 XY LANH'!L418)</f>
        <v/>
      </c>
      <c r="E1462" s="13" t="str">
        <f>IF('🔧 XY LANH'!A418="","",'🔧 XY LANH'!M418)</f>
        <v/>
      </c>
      <c r="F1462" s="13" t="str">
        <f>IF('🔧 XY LANH'!A418="","",'🔧 XY LANH'!N418)</f>
        <v/>
      </c>
      <c r="G1462" s="13" t="str">
        <f>IF('🔧 XY LANH'!A418="","",'🔧 XY LANH'!O418)</f>
        <v/>
      </c>
      <c r="H1462" s="13" t="str">
        <f>IF('🔧 XY LANH'!A418="","",'🔧 XY LANH'!P418)</f>
        <v/>
      </c>
      <c r="I1462" s="13" t="str">
        <f>IF('🔧 XY LANH'!A418="","",'🔧 XY LANH'!Q418)</f>
        <v/>
      </c>
      <c r="J1462" s="1" t="str">
        <f>IF('🔧 XY LANH'!A418="","",'🔧 XY LANH'!K418)</f>
        <v/>
      </c>
      <c r="L1462" s="1">
        <f>N(L1461)+IF(AND('🔎 TRA CỨU NHANH'!$C$2&lt;&gt;"",OR(ISNUMBER(SEARCH('🔎 TRA CỨU NHANH'!$C$2,$A1462)),ISNUMBER(SEARCH('🔎 TRA CỨU NHANH'!$C$2,$B1462)))),1,0)</f>
        <v>0</v>
      </c>
      <c r="M1462" s="1" t="str">
        <f t="shared" si="44"/>
        <v/>
      </c>
      <c r="N1462" s="1">
        <f>N(N1461)+IF(AND('💰 BÁO GIÁ'!$C$27&lt;&gt;"",OR(ISNUMBER(SEARCH('💰 BÁO GIÁ'!$C$27,$A1462)),ISNUMBER(SEARCH('💰 BÁO GIÁ'!$C$27,$B1462)))),1,0)</f>
        <v>0</v>
      </c>
      <c r="O1462" s="1" t="str">
        <f t="shared" si="45"/>
        <v/>
      </c>
    </row>
    <row r="1463" customHeight="1" spans="1:15">
      <c r="A1463" s="1" t="str">
        <f>IF('🔧 XY LANH'!A419="","",'🔧 XY LANH'!A419)</f>
        <v>HH0465</v>
      </c>
      <c r="B1463" s="1" t="str">
        <f>IF('🔧 XY LANH'!A419="","",'🔧 XY LANH'!S419)</f>
        <v>Xy lanh Deutz 94/ BF6M1012E (123000) F/F - NSP</v>
      </c>
      <c r="C1463" s="1" t="str">
        <f>IF('🔧 XY LANH'!A419="","","Xy lanh")</f>
        <v>Xy lanh</v>
      </c>
      <c r="D1463" s="1" t="str">
        <f>IF('🔧 XY LANH'!A419="","",'🔧 XY LANH'!L419)</f>
        <v>Cái</v>
      </c>
      <c r="E1463" s="13">
        <f>IF('🔧 XY LANH'!A419="","",'🔧 XY LANH'!M419)</f>
        <v>0</v>
      </c>
      <c r="F1463" s="13">
        <f>IF('🔧 XY LANH'!A419="","",'🔧 XY LANH'!N419)</f>
        <v>530000</v>
      </c>
      <c r="G1463" s="13">
        <f>IF('🔧 XY LANH'!A419="","",'🔧 XY LANH'!O419)</f>
        <v>560000</v>
      </c>
      <c r="H1463" s="13">
        <f>IF('🔧 XY LANH'!A419="","",'🔧 XY LANH'!P419)</f>
        <v>600000</v>
      </c>
      <c r="I1463" s="13">
        <f>IF('🔧 XY LANH'!A419="","",'🔧 XY LANH'!Q419)</f>
        <v>0</v>
      </c>
      <c r="J1463" s="1">
        <f>IF('🔧 XY LANH'!A419="","",'🔧 XY LANH'!K419)</f>
        <v>94</v>
      </c>
      <c r="L1463" s="1">
        <f>N(L1462)+IF(AND('🔎 TRA CỨU NHANH'!$C$2&lt;&gt;"",OR(ISNUMBER(SEARCH('🔎 TRA CỨU NHANH'!$C$2,$A1463)),ISNUMBER(SEARCH('🔎 TRA CỨU NHANH'!$C$2,$B1463)))),1,0)</f>
        <v>0</v>
      </c>
      <c r="M1463" s="1" t="str">
        <f t="shared" si="44"/>
        <v/>
      </c>
      <c r="N1463" s="1">
        <f>N(N1462)+IF(AND('💰 BÁO GIÁ'!$C$27&lt;&gt;"",OR(ISNUMBER(SEARCH('💰 BÁO GIÁ'!$C$27,$A1463)),ISNUMBER(SEARCH('💰 BÁO GIÁ'!$C$27,$B1463)))),1,0)</f>
        <v>0</v>
      </c>
      <c r="O1463" s="1" t="str">
        <f t="shared" si="45"/>
        <v/>
      </c>
    </row>
    <row r="1464" customHeight="1" spans="1:15">
      <c r="A1464" s="1" t="str">
        <f>IF('🔧 XY LANH'!A420="","",'🔧 XY LANH'!A420)</f>
        <v>HH076632</v>
      </c>
      <c r="B1464" s="1" t="str">
        <f>IF('🔧 XY LANH'!A420="","",'🔧 XY LANH'!S420)</f>
        <v>Xy lanh Volvo D6D - MAHLE 04250003</v>
      </c>
      <c r="C1464" s="1" t="str">
        <f>IF('🔧 XY LANH'!A420="","","Xy lanh")</f>
        <v>Xy lanh</v>
      </c>
      <c r="D1464" s="1" t="str">
        <f>IF('🔧 XY LANH'!A420="","",'🔧 XY LANH'!L420)</f>
        <v>Cái</v>
      </c>
      <c r="E1464" s="13">
        <f>IF('🔧 XY LANH'!A420="","",'🔧 XY LANH'!M420)</f>
        <v>0</v>
      </c>
      <c r="F1464" s="13">
        <f>IF('🔧 XY LANH'!A420="","",'🔧 XY LANH'!N420)</f>
        <v>0</v>
      </c>
      <c r="G1464" s="13">
        <f>IF('🔧 XY LANH'!A420="","",'🔧 XY LANH'!O420)</f>
        <v>2500000</v>
      </c>
      <c r="H1464" s="13">
        <f>IF('🔧 XY LANH'!A420="","",'🔧 XY LANH'!P420)</f>
        <v>2700000</v>
      </c>
      <c r="I1464" s="13">
        <f>IF('🔧 XY LANH'!A420="","",'🔧 XY LANH'!Q420)</f>
        <v>0</v>
      </c>
      <c r="J1464" s="1">
        <f>IF('🔧 XY LANH'!A420="","",'🔧 XY LANH'!K420)</f>
        <v>98</v>
      </c>
      <c r="L1464" s="1">
        <f>N(L1463)+IF(AND('🔎 TRA CỨU NHANH'!$C$2&lt;&gt;"",OR(ISNUMBER(SEARCH('🔎 TRA CỨU NHANH'!$C$2,$A1464)),ISNUMBER(SEARCH('🔎 TRA CỨU NHANH'!$C$2,$B1464)))),1,0)</f>
        <v>0</v>
      </c>
      <c r="M1464" s="1" t="str">
        <f t="shared" si="44"/>
        <v/>
      </c>
      <c r="N1464" s="1">
        <f>N(N1463)+IF(AND('💰 BÁO GIÁ'!$C$27&lt;&gt;"",OR(ISNUMBER(SEARCH('💰 BÁO GIÁ'!$C$27,$A1464)),ISNUMBER(SEARCH('💰 BÁO GIÁ'!$C$27,$B1464)))),1,0)</f>
        <v>0</v>
      </c>
      <c r="O1464" s="1" t="str">
        <f t="shared" si="45"/>
        <v/>
      </c>
    </row>
    <row r="1465" customHeight="1" spans="1:15">
      <c r="A1465" s="1" t="str">
        <f>IF('🔧 XY LANH'!A421="","",'🔧 XY LANH'!A421)</f>
        <v>HH076635</v>
      </c>
      <c r="B1465" s="1" t="str">
        <f>IF('🔧 XY LANH'!A421="","",'🔧 XY LANH'!S421)</f>
        <v>Xy lanh Volvo D6E - MAHLE 04284602</v>
      </c>
      <c r="C1465" s="1" t="str">
        <f>IF('🔧 XY LANH'!A421="","","Xy lanh")</f>
        <v>Xy lanh</v>
      </c>
      <c r="D1465" s="1" t="str">
        <f>IF('🔧 XY LANH'!A421="","",'🔧 XY LANH'!L421)</f>
        <v>Cái</v>
      </c>
      <c r="E1465" s="13">
        <f>IF('🔧 XY LANH'!A421="","",'🔧 XY LANH'!M421)</f>
        <v>0</v>
      </c>
      <c r="F1465" s="13">
        <f>IF('🔧 XY LANH'!A421="","",'🔧 XY LANH'!N421)</f>
        <v>0</v>
      </c>
      <c r="G1465" s="13">
        <f>IF('🔧 XY LANH'!A421="","",'🔧 XY LANH'!O421)</f>
        <v>2500000</v>
      </c>
      <c r="H1465" s="13">
        <f>IF('🔧 XY LANH'!A421="","",'🔧 XY LANH'!P421)</f>
        <v>2700000</v>
      </c>
      <c r="I1465" s="13">
        <f>IF('🔧 XY LANH'!A421="","",'🔧 XY LANH'!Q421)</f>
        <v>0</v>
      </c>
      <c r="J1465" s="1">
        <f>IF('🔧 XY LANH'!A421="","",'🔧 XY LANH'!K421)</f>
        <v>98</v>
      </c>
      <c r="L1465" s="1">
        <f>N(L1464)+IF(AND('🔎 TRA CỨU NHANH'!$C$2&lt;&gt;"",OR(ISNUMBER(SEARCH('🔎 TRA CỨU NHANH'!$C$2,$A1465)),ISNUMBER(SEARCH('🔎 TRA CỨU NHANH'!$C$2,$B1465)))),1,0)</f>
        <v>0</v>
      </c>
      <c r="M1465" s="1" t="str">
        <f t="shared" si="44"/>
        <v/>
      </c>
      <c r="N1465" s="1">
        <f>N(N1464)+IF(AND('💰 BÁO GIÁ'!$C$27&lt;&gt;"",OR(ISNUMBER(SEARCH('💰 BÁO GIÁ'!$C$27,$A1465)),ISNUMBER(SEARCH('💰 BÁO GIÁ'!$C$27,$B1465)))),1,0)</f>
        <v>0</v>
      </c>
      <c r="O1465" s="1" t="str">
        <f t="shared" si="45"/>
        <v/>
      </c>
    </row>
    <row r="1466" customHeight="1" spans="1:15">
      <c r="A1466" s="1" t="str">
        <f>IF('🔧 XY LANH'!A422="","",'🔧 XY LANH'!A422)</f>
        <v>HH077580</v>
      </c>
      <c r="B1466" s="1" t="str">
        <f>IF('🔧 XY LANH'!A422="","",'🔧 XY LANH'!S422)</f>
        <v>Xy lanh BF6L912 - Arrow Ấn Độ</v>
      </c>
      <c r="C1466" s="1" t="str">
        <f>IF('🔧 XY LANH'!A422="","","Xy lanh")</f>
        <v>Xy lanh</v>
      </c>
      <c r="D1466" s="1" t="str">
        <f>IF('🔧 XY LANH'!A422="","",'🔧 XY LANH'!L422)</f>
        <v>Cái</v>
      </c>
      <c r="E1466" s="13">
        <f>IF('🔧 XY LANH'!A422="","",'🔧 XY LANH'!M422)</f>
        <v>0</v>
      </c>
      <c r="F1466" s="13">
        <f>IF('🔧 XY LANH'!A422="","",'🔧 XY LANH'!N422)</f>
        <v>0</v>
      </c>
      <c r="G1466" s="13">
        <f>IF('🔧 XY LANH'!A422="","",'🔧 XY LANH'!O422)</f>
        <v>0</v>
      </c>
      <c r="H1466" s="13">
        <f>IF('🔧 XY LANH'!A422="","",'🔧 XY LANH'!P422)</f>
        <v>0</v>
      </c>
      <c r="I1466" s="13">
        <f>IF('🔧 XY LANH'!A422="","",'🔧 XY LANH'!Q422)</f>
        <v>0</v>
      </c>
      <c r="J1466" s="1">
        <f>IF('🔧 XY LANH'!A422="","",'🔧 XY LANH'!K422)</f>
        <v>100</v>
      </c>
      <c r="L1466" s="1">
        <f>N(L1465)+IF(AND('🔎 TRA CỨU NHANH'!$C$2&lt;&gt;"",OR(ISNUMBER(SEARCH('🔎 TRA CỨU NHANH'!$C$2,$A1466)),ISNUMBER(SEARCH('🔎 TRA CỨU NHANH'!$C$2,$B1466)))),1,0)</f>
        <v>0</v>
      </c>
      <c r="M1466" s="1" t="str">
        <f t="shared" si="44"/>
        <v/>
      </c>
      <c r="N1466" s="1">
        <f>N(N1465)+IF(AND('💰 BÁO GIÁ'!$C$27&lt;&gt;"",OR(ISNUMBER(SEARCH('💰 BÁO GIÁ'!$C$27,$A1466)),ISNUMBER(SEARCH('💰 BÁO GIÁ'!$C$27,$B1466)))),1,0)</f>
        <v>0</v>
      </c>
      <c r="O1466" s="1" t="str">
        <f t="shared" si="45"/>
        <v/>
      </c>
    </row>
    <row r="1467" customHeight="1" spans="1:15">
      <c r="A1467" s="1" t="str">
        <f>IF('🔧 XY LANH'!A423="","",'🔧 XY LANH'!A423)</f>
        <v>HH082759</v>
      </c>
      <c r="B1467" s="1" t="str">
        <f>IF('🔧 XY LANH'!A423="","",'🔧 XY LANH'!S423)</f>
        <v>Xy lanh BF6L912 / 02231924 - NPR GARIMA (BLK 5005.03)</v>
      </c>
      <c r="C1467" s="1" t="str">
        <f>IF('🔧 XY LANH'!A423="","","Xy lanh")</f>
        <v>Xy lanh</v>
      </c>
      <c r="D1467" s="1" t="str">
        <f>IF('🔧 XY LANH'!A423="","",'🔧 XY LANH'!L423)</f>
        <v>Cái</v>
      </c>
      <c r="E1467" s="13">
        <f>IF('🔧 XY LANH'!A423="","",'🔧 XY LANH'!M423)</f>
        <v>0</v>
      </c>
      <c r="F1467" s="13">
        <f>IF('🔧 XY LANH'!A423="","",'🔧 XY LANH'!N423)</f>
        <v>700000</v>
      </c>
      <c r="G1467" s="13">
        <f>IF('🔧 XY LANH'!A423="","",'🔧 XY LANH'!O423)</f>
        <v>750000</v>
      </c>
      <c r="H1467" s="13">
        <f>IF('🔧 XY LANH'!A423="","",'🔧 XY LANH'!P423)</f>
        <v>800000</v>
      </c>
      <c r="I1467" s="13">
        <f>IF('🔧 XY LANH'!A423="","",'🔧 XY LANH'!Q423)</f>
        <v>0</v>
      </c>
      <c r="J1467" s="1">
        <f>IF('🔧 XY LANH'!A423="","",'🔧 XY LANH'!K423)</f>
        <v>100</v>
      </c>
      <c r="L1467" s="1">
        <f>N(L1466)+IF(AND('🔎 TRA CỨU NHANH'!$C$2&lt;&gt;"",OR(ISNUMBER(SEARCH('🔎 TRA CỨU NHANH'!$C$2,$A1467)),ISNUMBER(SEARCH('🔎 TRA CỨU NHANH'!$C$2,$B1467)))),1,0)</f>
        <v>0</v>
      </c>
      <c r="M1467" s="1" t="str">
        <f t="shared" si="44"/>
        <v/>
      </c>
      <c r="N1467" s="1">
        <f>N(N1466)+IF(AND('💰 BÁO GIÁ'!$C$27&lt;&gt;"",OR(ISNUMBER(SEARCH('💰 BÁO GIÁ'!$C$27,$A1467)),ISNUMBER(SEARCH('💰 BÁO GIÁ'!$C$27,$B1467)))),1,0)</f>
        <v>0</v>
      </c>
      <c r="O1467" s="1" t="str">
        <f t="shared" si="45"/>
        <v/>
      </c>
    </row>
    <row r="1468" customHeight="1" spans="1:15">
      <c r="A1468" s="1" t="str">
        <f>IF('🔧 XY LANH'!A424="","",'🔧 XY LANH'!A424)</f>
        <v>HH0463</v>
      </c>
      <c r="B1468" s="1" t="str">
        <f>IF('🔧 XY LANH'!A424="","",'🔧 XY LANH'!S424)</f>
        <v>Xy lanh BF6L913 (108201) - NSP</v>
      </c>
      <c r="C1468" s="1" t="str">
        <f>IF('🔧 XY LANH'!A424="","","Xy lanh")</f>
        <v>Xy lanh</v>
      </c>
      <c r="D1468" s="1" t="str">
        <f>IF('🔧 XY LANH'!A424="","",'🔧 XY LANH'!L424)</f>
        <v>Cái</v>
      </c>
      <c r="E1468" s="13">
        <f>IF('🔧 XY LANH'!A424="","",'🔧 XY LANH'!M424)</f>
        <v>0</v>
      </c>
      <c r="F1468" s="13">
        <f>IF('🔧 XY LANH'!A424="","",'🔧 XY LANH'!N424)</f>
        <v>0</v>
      </c>
      <c r="G1468" s="13">
        <f>IF('🔧 XY LANH'!A424="","",'🔧 XY LANH'!O424)</f>
        <v>0</v>
      </c>
      <c r="H1468" s="13">
        <f>IF('🔧 XY LANH'!A424="","",'🔧 XY LANH'!P424)</f>
        <v>0</v>
      </c>
      <c r="I1468" s="13">
        <f>IF('🔧 XY LANH'!A424="","",'🔧 XY LANH'!Q424)</f>
        <v>0</v>
      </c>
      <c r="J1468" s="1">
        <f>IF('🔧 XY LANH'!A424="","",'🔧 XY LANH'!K424)</f>
        <v>102</v>
      </c>
      <c r="L1468" s="1">
        <f>N(L1467)+IF(AND('🔎 TRA CỨU NHANH'!$C$2&lt;&gt;"",OR(ISNUMBER(SEARCH('🔎 TRA CỨU NHANH'!$C$2,$A1468)),ISNUMBER(SEARCH('🔎 TRA CỨU NHANH'!$C$2,$B1468)))),1,0)</f>
        <v>0</v>
      </c>
      <c r="M1468" s="1" t="str">
        <f t="shared" si="44"/>
        <v/>
      </c>
      <c r="N1468" s="1">
        <f>N(N1467)+IF(AND('💰 BÁO GIÁ'!$C$27&lt;&gt;"",OR(ISNUMBER(SEARCH('💰 BÁO GIÁ'!$C$27,$A1468)),ISNUMBER(SEARCH('💰 BÁO GIÁ'!$C$27,$B1468)))),1,0)</f>
        <v>0</v>
      </c>
      <c r="O1468" s="1" t="str">
        <f t="shared" si="45"/>
        <v/>
      </c>
    </row>
    <row r="1469" customHeight="1" spans="1:15">
      <c r="A1469" s="1" t="str">
        <f>IF('🔧 XY LANH'!A425="","",'🔧 XY LANH'!A425)</f>
        <v>HH082760</v>
      </c>
      <c r="B1469" s="1" t="str">
        <f>IF('🔧 XY LANH'!A425="","",'🔧 XY LANH'!S425)</f>
        <v>Xy lanh BF6L913 D, lợi cổ 120 / 02137488 - NPR GARIMA (BLK 5005.02)</v>
      </c>
      <c r="C1469" s="1" t="str">
        <f>IF('🔧 XY LANH'!A425="","","Xy lanh")</f>
        <v>Xy lanh</v>
      </c>
      <c r="D1469" s="1" t="str">
        <f>IF('🔧 XY LANH'!A425="","",'🔧 XY LANH'!L425)</f>
        <v>Cái</v>
      </c>
      <c r="E1469" s="13">
        <f>IF('🔧 XY LANH'!A425="","",'🔧 XY LANH'!M425)</f>
        <v>0</v>
      </c>
      <c r="F1469" s="13">
        <f>IF('🔧 XY LANH'!A425="","",'🔧 XY LANH'!N425)</f>
        <v>700000</v>
      </c>
      <c r="G1469" s="13">
        <f>IF('🔧 XY LANH'!A425="","",'🔧 XY LANH'!O425)</f>
        <v>750000</v>
      </c>
      <c r="H1469" s="13">
        <f>IF('🔧 XY LANH'!A425="","",'🔧 XY LANH'!P425)</f>
        <v>800000</v>
      </c>
      <c r="I1469" s="13">
        <f>IF('🔧 XY LANH'!A425="","",'🔧 XY LANH'!Q425)</f>
        <v>0</v>
      </c>
      <c r="J1469" s="1">
        <f>IF('🔧 XY LANH'!A425="","",'🔧 XY LANH'!K425)</f>
        <v>102</v>
      </c>
      <c r="L1469" s="1">
        <f>N(L1468)+IF(AND('🔎 TRA CỨU NHANH'!$C$2&lt;&gt;"",OR(ISNUMBER(SEARCH('🔎 TRA CỨU NHANH'!$C$2,$A1469)),ISNUMBER(SEARCH('🔎 TRA CỨU NHANH'!$C$2,$B1469)))),1,0)</f>
        <v>0</v>
      </c>
      <c r="M1469" s="1" t="str">
        <f t="shared" si="44"/>
        <v/>
      </c>
      <c r="N1469" s="1">
        <f>N(N1468)+IF(AND('💰 BÁO GIÁ'!$C$27&lt;&gt;"",OR(ISNUMBER(SEARCH('💰 BÁO GIÁ'!$C$27,$A1469)),ISNUMBER(SEARCH('💰 BÁO GIÁ'!$C$27,$B1469)))),1,0)</f>
        <v>0</v>
      </c>
      <c r="O1469" s="1" t="str">
        <f t="shared" si="45"/>
        <v/>
      </c>
    </row>
    <row r="1470" customHeight="1" spans="1:15">
      <c r="A1470" s="1" t="str">
        <f>IF('🔧 XY LANH'!A426="","",'🔧 XY LANH'!A426)</f>
        <v>HH082761</v>
      </c>
      <c r="B1470" s="1" t="str">
        <f>IF('🔧 XY LANH'!A426="","",'🔧 XY LANH'!S426)</f>
        <v>Xy lanh BF6L913 lợi cổ 124.5/ 0415761 - NPR GARIMA (BLK 5005.05)</v>
      </c>
      <c r="C1470" s="1" t="str">
        <f>IF('🔧 XY LANH'!A426="","","Xy lanh")</f>
        <v>Xy lanh</v>
      </c>
      <c r="D1470" s="1" t="str">
        <f>IF('🔧 XY LANH'!A426="","",'🔧 XY LANH'!L426)</f>
        <v>Cái</v>
      </c>
      <c r="E1470" s="13">
        <f>IF('🔧 XY LANH'!A426="","",'🔧 XY LANH'!M426)</f>
        <v>0</v>
      </c>
      <c r="F1470" s="13">
        <f>IF('🔧 XY LANH'!A426="","",'🔧 XY LANH'!N426)</f>
        <v>700000</v>
      </c>
      <c r="G1470" s="13">
        <f>IF('🔧 XY LANH'!A426="","",'🔧 XY LANH'!O426)</f>
        <v>750000</v>
      </c>
      <c r="H1470" s="13">
        <f>IF('🔧 XY LANH'!A426="","",'🔧 XY LANH'!P426)</f>
        <v>800000</v>
      </c>
      <c r="I1470" s="13">
        <f>IF('🔧 XY LANH'!A426="","",'🔧 XY LANH'!Q426)</f>
        <v>0</v>
      </c>
      <c r="J1470" s="1">
        <f>IF('🔧 XY LANH'!A426="","",'🔧 XY LANH'!K426)</f>
        <v>102</v>
      </c>
      <c r="L1470" s="1">
        <f>N(L1469)+IF(AND('🔎 TRA CỨU NHANH'!$C$2&lt;&gt;"",OR(ISNUMBER(SEARCH('🔎 TRA CỨU NHANH'!$C$2,$A1470)),ISNUMBER(SEARCH('🔎 TRA CỨU NHANH'!$C$2,$B1470)))),1,0)</f>
        <v>0</v>
      </c>
      <c r="M1470" s="1" t="str">
        <f t="shared" si="44"/>
        <v/>
      </c>
      <c r="N1470" s="1">
        <f>N(N1469)+IF(AND('💰 BÁO GIÁ'!$C$27&lt;&gt;"",OR(ISNUMBER(SEARCH('💰 BÁO GIÁ'!$C$27,$A1470)),ISNUMBER(SEARCH('💰 BÁO GIÁ'!$C$27,$B1470)))),1,0)</f>
        <v>0</v>
      </c>
      <c r="O1470" s="1" t="str">
        <f t="shared" si="45"/>
        <v/>
      </c>
    </row>
    <row r="1471" customHeight="1" spans="1:15">
      <c r="A1471" s="1" t="str">
        <f>IF('🔧 XY LANH'!A427="","",'🔧 XY LANH'!A427)</f>
        <v>HH076627</v>
      </c>
      <c r="B1471" s="1" t="str">
        <f>IF('🔧 XY LANH'!A427="","",'🔧 XY LANH'!S427)</f>
        <v>Xy lanh D7D/ BF6M1013 - MAHLE 04203065</v>
      </c>
      <c r="C1471" s="1" t="str">
        <f>IF('🔧 XY LANH'!A427="","","Xy lanh")</f>
        <v>Xy lanh</v>
      </c>
      <c r="D1471" s="1" t="str">
        <f>IF('🔧 XY LANH'!A427="","",'🔧 XY LANH'!L427)</f>
        <v>Cái</v>
      </c>
      <c r="E1471" s="13">
        <f>IF('🔧 XY LANH'!A427="","",'🔧 XY LANH'!M427)</f>
        <v>0</v>
      </c>
      <c r="F1471" s="13">
        <f>IF('🔧 XY LANH'!A427="","",'🔧 XY LANH'!N427)</f>
        <v>4200000</v>
      </c>
      <c r="G1471" s="13">
        <f>IF('🔧 XY LANH'!A427="","",'🔧 XY LANH'!O427)</f>
        <v>4400000</v>
      </c>
      <c r="H1471" s="13">
        <f>IF('🔧 XY LANH'!A427="","",'🔧 XY LANH'!P427)</f>
        <v>4600000</v>
      </c>
      <c r="I1471" s="13">
        <f>IF('🔧 XY LANH'!A427="","",'🔧 XY LANH'!Q427)</f>
        <v>0</v>
      </c>
      <c r="J1471" s="1">
        <f>IF('🔧 XY LANH'!A427="","",'🔧 XY LANH'!K427)</f>
        <v>108</v>
      </c>
      <c r="L1471" s="1">
        <f>N(L1470)+IF(AND('🔎 TRA CỨU NHANH'!$C$2&lt;&gt;"",OR(ISNUMBER(SEARCH('🔎 TRA CỨU NHANH'!$C$2,$A1471)),ISNUMBER(SEARCH('🔎 TRA CỨU NHANH'!$C$2,$B1471)))),1,0)</f>
        <v>0</v>
      </c>
      <c r="M1471" s="1" t="str">
        <f t="shared" si="44"/>
        <v/>
      </c>
      <c r="N1471" s="1">
        <f>N(N1470)+IF(AND('💰 BÁO GIÁ'!$C$27&lt;&gt;"",OR(ISNUMBER(SEARCH('💰 BÁO GIÁ'!$C$27,$A1471)),ISNUMBER(SEARCH('💰 BÁO GIÁ'!$C$27,$B1471)))),1,0)</f>
        <v>0</v>
      </c>
      <c r="O1471" s="1" t="str">
        <f t="shared" si="45"/>
        <v/>
      </c>
    </row>
    <row r="1472" customHeight="1" spans="1:15">
      <c r="A1472" s="1" t="str">
        <f>IF('🔧 XY LANH'!A428="","",'🔧 XY LANH'!A428)</f>
        <v>HH0464</v>
      </c>
      <c r="B1472" s="1" t="str">
        <f>IF('🔧 XY LANH'!A428="","",'🔧 XY LANH'!S428)</f>
        <v>Xy lanh Deutz 108/ BF6M1013 (123100) - NSP</v>
      </c>
      <c r="C1472" s="1" t="str">
        <f>IF('🔧 XY LANH'!A428="","","Xy lanh")</f>
        <v>Xy lanh</v>
      </c>
      <c r="D1472" s="1" t="str">
        <f>IF('🔧 XY LANH'!A428="","",'🔧 XY LANH'!L428)</f>
        <v>Cái</v>
      </c>
      <c r="E1472" s="13">
        <f>IF('🔧 XY LANH'!A428="","",'🔧 XY LANH'!M428)</f>
        <v>0</v>
      </c>
      <c r="F1472" s="13">
        <f>IF('🔧 XY LANH'!A428="","",'🔧 XY LANH'!N428)</f>
        <v>780000</v>
      </c>
      <c r="G1472" s="13">
        <f>IF('🔧 XY LANH'!A428="","",'🔧 XY LANH'!O428)</f>
        <v>830000</v>
      </c>
      <c r="H1472" s="13">
        <f>IF('🔧 XY LANH'!A428="","",'🔧 XY LANH'!P428)</f>
        <v>900000</v>
      </c>
      <c r="I1472" s="13">
        <f>IF('🔧 XY LANH'!A428="","",'🔧 XY LANH'!Q428)</f>
        <v>0</v>
      </c>
      <c r="J1472" s="1">
        <f>IF('🔧 XY LANH'!A428="","",'🔧 XY LANH'!K428)</f>
        <v>108</v>
      </c>
      <c r="L1472" s="1">
        <f>N(L1471)+IF(AND('🔎 TRA CỨU NHANH'!$C$2&lt;&gt;"",OR(ISNUMBER(SEARCH('🔎 TRA CỨU NHANH'!$C$2,$A1472)),ISNUMBER(SEARCH('🔎 TRA CỨU NHANH'!$C$2,$B1472)))),1,0)</f>
        <v>0</v>
      </c>
      <c r="M1472" s="1" t="str">
        <f t="shared" si="44"/>
        <v/>
      </c>
      <c r="N1472" s="1">
        <f>N(N1471)+IF(AND('💰 BÁO GIÁ'!$C$27&lt;&gt;"",OR(ISNUMBER(SEARCH('💰 BÁO GIÁ'!$C$27,$A1472)),ISNUMBER(SEARCH('💰 BÁO GIÁ'!$C$27,$B1472)))),1,0)</f>
        <v>0</v>
      </c>
      <c r="O1472" s="1" t="str">
        <f t="shared" si="45"/>
        <v/>
      </c>
    </row>
    <row r="1473" customHeight="1" spans="1:15">
      <c r="A1473" s="1" t="str">
        <f>IF('🔧 XY LANH'!A429="","",'🔧 XY LANH'!A429)</f>
        <v>HH083745</v>
      </c>
      <c r="B1473" s="1" t="str">
        <f>IF('🔧 XY LANH'!A429="","",'🔧 XY LANH'!S429)</f>
        <v>Xy lanh Deutz 108/ TCD2013/ 89862110, đời KO gờ ron - HENWEIT/ L-DZ016-00</v>
      </c>
      <c r="C1473" s="1" t="str">
        <f>IF('🔧 XY LANH'!A429="","","Xy lanh")</f>
        <v>Xy lanh</v>
      </c>
      <c r="D1473" s="1" t="str">
        <f>IF('🔧 XY LANH'!A429="","",'🔧 XY LANH'!L429)</f>
        <v>Cái</v>
      </c>
      <c r="E1473" s="13">
        <f>IF('🔧 XY LANH'!A429="","",'🔧 XY LANH'!M429)</f>
        <v>0</v>
      </c>
      <c r="F1473" s="13">
        <f>IF('🔧 XY LANH'!A429="","",'🔧 XY LANH'!N429)</f>
        <v>2800000</v>
      </c>
      <c r="G1473" s="13">
        <f>IF('🔧 XY LANH'!A429="","",'🔧 XY LANH'!O429)</f>
        <v>3000000</v>
      </c>
      <c r="H1473" s="13">
        <f>IF('🔧 XY LANH'!A429="","",'🔧 XY LANH'!P429)</f>
        <v>3200000</v>
      </c>
      <c r="I1473" s="13">
        <f>IF('🔧 XY LANH'!A429="","",'🔧 XY LANH'!Q429)</f>
        <v>0</v>
      </c>
      <c r="J1473" s="1">
        <f>IF('🔧 XY LANH'!A429="","",'🔧 XY LANH'!K429)</f>
        <v>108</v>
      </c>
      <c r="L1473" s="1">
        <f>N(L1472)+IF(AND('🔎 TRA CỨU NHANH'!$C$2&lt;&gt;"",OR(ISNUMBER(SEARCH('🔎 TRA CỨU NHANH'!$C$2,$A1473)),ISNUMBER(SEARCH('🔎 TRA CỨU NHANH'!$C$2,$B1473)))),1,0)</f>
        <v>0</v>
      </c>
      <c r="M1473" s="1" t="str">
        <f t="shared" si="44"/>
        <v/>
      </c>
      <c r="N1473" s="1">
        <f>N(N1472)+IF(AND('💰 BÁO GIÁ'!$C$27&lt;&gt;"",OR(ISNUMBER(SEARCH('💰 BÁO GIÁ'!$C$27,$A1473)),ISNUMBER(SEARCH('💰 BÁO GIÁ'!$C$27,$B1473)))),1,0)</f>
        <v>0</v>
      </c>
      <c r="O1473" s="1" t="str">
        <f t="shared" si="45"/>
        <v/>
      </c>
    </row>
    <row r="1474" customHeight="1" spans="1:15">
      <c r="A1474" s="1" t="str">
        <f>IF('🔧 XY LANH'!A430="","",'🔧 XY LANH'!A430)</f>
        <v>HH084172</v>
      </c>
      <c r="B1474" s="1" t="str">
        <f>IF('🔧 XY LANH'!A430="","",'🔧 XY LANH'!S430)</f>
        <v>Xy lanh Deutz 110/ D8/ 04907321/ TCD 7.8 L6 - HENWEIT, L-VL043-00</v>
      </c>
      <c r="C1474" s="1" t="str">
        <f>IF('🔧 XY LANH'!A430="","","Xy lanh")</f>
        <v>Xy lanh</v>
      </c>
      <c r="D1474" s="1" t="str">
        <f>IF('🔧 XY LANH'!A430="","",'🔧 XY LANH'!L430)</f>
        <v>Cái</v>
      </c>
      <c r="E1474" s="13">
        <f>IF('🔧 XY LANH'!A430="","",'🔧 XY LANH'!M430)</f>
        <v>0</v>
      </c>
      <c r="F1474" s="13">
        <f>IF('🔧 XY LANH'!A430="","",'🔧 XY LANH'!N430)</f>
        <v>560000</v>
      </c>
      <c r="G1474" s="13">
        <f>IF('🔧 XY LANH'!A430="","",'🔧 XY LANH'!O430)</f>
        <v>590000</v>
      </c>
      <c r="H1474" s="13">
        <f>IF('🔧 XY LANH'!A430="","",'🔧 XY LANH'!P430)</f>
        <v>630000</v>
      </c>
      <c r="I1474" s="13">
        <f>IF('🔧 XY LANH'!A430="","",'🔧 XY LANH'!Q430)</f>
        <v>0</v>
      </c>
      <c r="J1474" s="1">
        <f>IF('🔧 XY LANH'!A430="","",'🔧 XY LANH'!K430)</f>
        <v>110</v>
      </c>
      <c r="L1474" s="1">
        <f>N(L1473)+IF(AND('🔎 TRA CỨU NHANH'!$C$2&lt;&gt;"",OR(ISNUMBER(SEARCH('🔎 TRA CỨU NHANH'!$C$2,$A1474)),ISNUMBER(SEARCH('🔎 TRA CỨU NHANH'!$C$2,$B1474)))),1,0)</f>
        <v>0</v>
      </c>
      <c r="M1474" s="1" t="str">
        <f t="shared" ref="M1474:M1537" si="46">IF(L1474&gt;N(L1473),L1474,"")</f>
        <v/>
      </c>
      <c r="N1474" s="1">
        <f>N(N1473)+IF(AND('💰 BÁO GIÁ'!$C$27&lt;&gt;"",OR(ISNUMBER(SEARCH('💰 BÁO GIÁ'!$C$27,$A1474)),ISNUMBER(SEARCH('💰 BÁO GIÁ'!$C$27,$B1474)))),1,0)</f>
        <v>0</v>
      </c>
      <c r="O1474" s="1" t="str">
        <f t="shared" ref="O1474:O1537" si="47">IF(N1474&gt;N(N1473),N1474,"")</f>
        <v/>
      </c>
    </row>
    <row r="1475" customHeight="1" spans="1:15">
      <c r="A1475" s="1" t="str">
        <f>IF('🔧 XY LANH'!A431="","",'🔧 XY LANH'!A431)</f>
        <v/>
      </c>
      <c r="B1475" s="1" t="str">
        <f>IF('🔧 XY LANH'!A431="","",'🔧 XY LANH'!S431)</f>
        <v/>
      </c>
      <c r="C1475" s="1" t="str">
        <f>IF('🔧 XY LANH'!A431="","","Xy lanh")</f>
        <v/>
      </c>
      <c r="D1475" s="1" t="str">
        <f>IF('🔧 XY LANH'!A431="","",'🔧 XY LANH'!L431)</f>
        <v/>
      </c>
      <c r="E1475" s="13" t="str">
        <f>IF('🔧 XY LANH'!A431="","",'🔧 XY LANH'!M431)</f>
        <v/>
      </c>
      <c r="F1475" s="13" t="str">
        <f>IF('🔧 XY LANH'!A431="","",'🔧 XY LANH'!N431)</f>
        <v/>
      </c>
      <c r="G1475" s="13" t="str">
        <f>IF('🔧 XY LANH'!A431="","",'🔧 XY LANH'!O431)</f>
        <v/>
      </c>
      <c r="H1475" s="13" t="str">
        <f>IF('🔧 XY LANH'!A431="","",'🔧 XY LANH'!P431)</f>
        <v/>
      </c>
      <c r="I1475" s="13" t="str">
        <f>IF('🔧 XY LANH'!A431="","",'🔧 XY LANH'!Q431)</f>
        <v/>
      </c>
      <c r="J1475" s="1" t="str">
        <f>IF('🔧 XY LANH'!A431="","",'🔧 XY LANH'!K431)</f>
        <v/>
      </c>
      <c r="L1475" s="1">
        <f>N(L1474)+IF(AND('🔎 TRA CỨU NHANH'!$C$2&lt;&gt;"",OR(ISNUMBER(SEARCH('🔎 TRA CỨU NHANH'!$C$2,$A1475)),ISNUMBER(SEARCH('🔎 TRA CỨU NHANH'!$C$2,$B1475)))),1,0)</f>
        <v>0</v>
      </c>
      <c r="M1475" s="1" t="str">
        <f t="shared" si="46"/>
        <v/>
      </c>
      <c r="N1475" s="1">
        <f>N(N1474)+IF(AND('💰 BÁO GIÁ'!$C$27&lt;&gt;"",OR(ISNUMBER(SEARCH('💰 BÁO GIÁ'!$C$27,$A1475)),ISNUMBER(SEARCH('💰 BÁO GIÁ'!$C$27,$B1475)))),1,0)</f>
        <v>0</v>
      </c>
      <c r="O1475" s="1" t="str">
        <f t="shared" si="47"/>
        <v/>
      </c>
    </row>
    <row r="1476" customHeight="1" spans="1:15">
      <c r="A1476" s="1" t="str">
        <f>IF('🔧 XY LANH'!A432="","",'🔧 XY LANH'!A432)</f>
        <v>HH084002</v>
      </c>
      <c r="B1476" s="1" t="str">
        <f>IF('🔧 XY LANH'!A432="","",'🔧 XY LANH'!S432)</f>
        <v>Xy lanh Weichai 6126/ WP10/ 612630010015, WD615 - HENWEIT, L-WC009-00</v>
      </c>
      <c r="C1476" s="1" t="str">
        <f>IF('🔧 XY LANH'!A432="","","Xy lanh")</f>
        <v>Xy lanh</v>
      </c>
      <c r="D1476" s="1" t="str">
        <f>IF('🔧 XY LANH'!A432="","",'🔧 XY LANH'!L432)</f>
        <v>Cái</v>
      </c>
      <c r="E1476" s="13">
        <f>IF('🔧 XY LANH'!A432="","",'🔧 XY LANH'!M432)</f>
        <v>0</v>
      </c>
      <c r="F1476" s="13">
        <f>IF('🔧 XY LANH'!A432="","",'🔧 XY LANH'!N432)</f>
        <v>2000000</v>
      </c>
      <c r="G1476" s="13">
        <f>IF('🔧 XY LANH'!A432="","",'🔧 XY LANH'!O432)</f>
        <v>2100000</v>
      </c>
      <c r="H1476" s="13">
        <f>IF('🔧 XY LANH'!A432="","",'🔧 XY LANH'!P432)</f>
        <v>2250000</v>
      </c>
      <c r="I1476" s="13">
        <f>IF('🔧 XY LANH'!A432="","",'🔧 XY LANH'!Q432)</f>
        <v>0</v>
      </c>
      <c r="J1476" s="1">
        <f>IF('🔧 XY LANH'!A432="","",'🔧 XY LANH'!K432)</f>
        <v>126</v>
      </c>
      <c r="L1476" s="1">
        <f>N(L1475)+IF(AND('🔎 TRA CỨU NHANH'!$C$2&lt;&gt;"",OR(ISNUMBER(SEARCH('🔎 TRA CỨU NHANH'!$C$2,$A1476)),ISNUMBER(SEARCH('🔎 TRA CỨU NHANH'!$C$2,$B1476)))),1,0)</f>
        <v>0</v>
      </c>
      <c r="M1476" s="1" t="str">
        <f t="shared" si="46"/>
        <v/>
      </c>
      <c r="N1476" s="1">
        <f>N(N1475)+IF(AND('💰 BÁO GIÁ'!$C$27&lt;&gt;"",OR(ISNUMBER(SEARCH('💰 BÁO GIÁ'!$C$27,$A1476)),ISNUMBER(SEARCH('💰 BÁO GIÁ'!$C$27,$B1476)))),1,0)</f>
        <v>0</v>
      </c>
      <c r="O1476" s="1" t="str">
        <f t="shared" si="47"/>
        <v/>
      </c>
    </row>
    <row r="1477" customHeight="1" spans="1:15">
      <c r="A1477" s="1" t="str">
        <f>IF('🔧 XY LANH'!A433="","",'🔧 XY LANH'!A433)</f>
        <v>HH079778</v>
      </c>
      <c r="B1477" s="1" t="str">
        <f>IF('🔧 XY LANH'!A433="","",'🔧 XY LANH'!S433)</f>
        <v>Xy lanh Weichai WD615 (phi 126, dài 241, đk lợi 136) - IZ IKAZU</v>
      </c>
      <c r="C1477" s="1" t="str">
        <f>IF('🔧 XY LANH'!A433="","","Xy lanh")</f>
        <v>Xy lanh</v>
      </c>
      <c r="D1477" s="1" t="str">
        <f>IF('🔧 XY LANH'!A433="","",'🔧 XY LANH'!L433)</f>
        <v>Cái</v>
      </c>
      <c r="E1477" s="13">
        <f>IF('🔧 XY LANH'!A433="","",'🔧 XY LANH'!M433)</f>
        <v>0</v>
      </c>
      <c r="F1477" s="13">
        <f>IF('🔧 XY LANH'!A433="","",'🔧 XY LANH'!N433)</f>
        <v>1750000</v>
      </c>
      <c r="G1477" s="13">
        <f>IF('🔧 XY LANH'!A433="","",'🔧 XY LANH'!O433)</f>
        <v>1850000</v>
      </c>
      <c r="H1477" s="13">
        <f>IF('🔧 XY LANH'!A433="","",'🔧 XY LANH'!P433)</f>
        <v>1970000</v>
      </c>
      <c r="I1477" s="13">
        <f>IF('🔧 XY LANH'!A433="","",'🔧 XY LANH'!Q433)</f>
        <v>0</v>
      </c>
      <c r="J1477" s="1">
        <f>IF('🔧 XY LANH'!A433="","",'🔧 XY LANH'!K433)</f>
        <v>126</v>
      </c>
      <c r="L1477" s="1">
        <f>N(L1476)+IF(AND('🔎 TRA CỨU NHANH'!$C$2&lt;&gt;"",OR(ISNUMBER(SEARCH('🔎 TRA CỨU NHANH'!$C$2,$A1477)),ISNUMBER(SEARCH('🔎 TRA CỨU NHANH'!$C$2,$B1477)))),1,0)</f>
        <v>0</v>
      </c>
      <c r="M1477" s="1" t="str">
        <f t="shared" si="46"/>
        <v/>
      </c>
      <c r="N1477" s="1">
        <f>N(N1476)+IF(AND('💰 BÁO GIÁ'!$C$27&lt;&gt;"",OR(ISNUMBER(SEARCH('💰 BÁO GIÁ'!$C$27,$A1477)),ISNUMBER(SEARCH('💰 BÁO GIÁ'!$C$27,$B1477)))),1,0)</f>
        <v>0</v>
      </c>
      <c r="O1477" s="1" t="str">
        <f t="shared" si="47"/>
        <v/>
      </c>
    </row>
    <row r="1478" customHeight="1" spans="1:15">
      <c r="A1478" s="1" t="str">
        <f>IF('🔧 XY LANH'!A434="","",'🔧 XY LANH'!A434)</f>
        <v>HH082064</v>
      </c>
      <c r="B1478" s="1" t="str">
        <f>IF('🔧 XY LANH'!A434="","",'🔧 XY LANH'!S434)</f>
        <v>Xy lanh Weichai WD615 - E2/ 61500010344 - MAHLE</v>
      </c>
      <c r="C1478" s="1" t="str">
        <f>IF('🔧 XY LANH'!A434="","","Xy lanh")</f>
        <v>Xy lanh</v>
      </c>
      <c r="D1478" s="1" t="str">
        <f>IF('🔧 XY LANH'!A434="","",'🔧 XY LANH'!L434)</f>
        <v>Cái</v>
      </c>
      <c r="E1478" s="13">
        <f>IF('🔧 XY LANH'!A434="","",'🔧 XY LANH'!M434)</f>
        <v>0</v>
      </c>
      <c r="F1478" s="13">
        <f>IF('🔧 XY LANH'!A434="","",'🔧 XY LANH'!N434)</f>
        <v>3100000</v>
      </c>
      <c r="G1478" s="13">
        <f>IF('🔧 XY LANH'!A434="","",'🔧 XY LANH'!O434)</f>
        <v>3300000</v>
      </c>
      <c r="H1478" s="13">
        <f>IF('🔧 XY LANH'!A434="","",'🔧 XY LANH'!P434)</f>
        <v>3500000</v>
      </c>
      <c r="I1478" s="13">
        <f>IF('🔧 XY LANH'!A434="","",'🔧 XY LANH'!Q434)</f>
        <v>0</v>
      </c>
      <c r="J1478" s="1">
        <f>IF('🔧 XY LANH'!A434="","",'🔧 XY LANH'!K434)</f>
        <v>0</v>
      </c>
      <c r="L1478" s="1">
        <f>N(L1477)+IF(AND('🔎 TRA CỨU NHANH'!$C$2&lt;&gt;"",OR(ISNUMBER(SEARCH('🔎 TRA CỨU NHANH'!$C$2,$A1478)),ISNUMBER(SEARCH('🔎 TRA CỨU NHANH'!$C$2,$B1478)))),1,0)</f>
        <v>0</v>
      </c>
      <c r="M1478" s="1" t="str">
        <f t="shared" si="46"/>
        <v/>
      </c>
      <c r="N1478" s="1">
        <f>N(N1477)+IF(AND('💰 BÁO GIÁ'!$C$27&lt;&gt;"",OR(ISNUMBER(SEARCH('💰 BÁO GIÁ'!$C$27,$A1478)),ISNUMBER(SEARCH('💰 BÁO GIÁ'!$C$27,$B1478)))),1,0)</f>
        <v>0</v>
      </c>
      <c r="O1478" s="1" t="str">
        <f t="shared" si="47"/>
        <v/>
      </c>
    </row>
    <row r="1479" customHeight="1" spans="1:15">
      <c r="A1479" s="1" t="str">
        <f>IF('🔧 XY LANH'!A435="","",'🔧 XY LANH'!A435)</f>
        <v/>
      </c>
      <c r="B1479" s="1" t="str">
        <f>IF('🔧 XY LANH'!A435="","",'🔧 XY LANH'!S435)</f>
        <v/>
      </c>
      <c r="C1479" s="1" t="str">
        <f>IF('🔧 XY LANH'!A435="","","Xy lanh")</f>
        <v/>
      </c>
      <c r="D1479" s="1" t="str">
        <f>IF('🔧 XY LANH'!A435="","",'🔧 XY LANH'!L435)</f>
        <v/>
      </c>
      <c r="E1479" s="13" t="str">
        <f>IF('🔧 XY LANH'!A435="","",'🔧 XY LANH'!M435)</f>
        <v/>
      </c>
      <c r="F1479" s="13" t="str">
        <f>IF('🔧 XY LANH'!A435="","",'🔧 XY LANH'!N435)</f>
        <v/>
      </c>
      <c r="G1479" s="13" t="str">
        <f>IF('🔧 XY LANH'!A435="","",'🔧 XY LANH'!O435)</f>
        <v/>
      </c>
      <c r="H1479" s="13" t="str">
        <f>IF('🔧 XY LANH'!A435="","",'🔧 XY LANH'!P435)</f>
        <v/>
      </c>
      <c r="I1479" s="13" t="str">
        <f>IF('🔧 XY LANH'!A435="","",'🔧 XY LANH'!Q435)</f>
        <v/>
      </c>
      <c r="J1479" s="1" t="str">
        <f>IF('🔧 XY LANH'!A435="","",'🔧 XY LANH'!K435)</f>
        <v/>
      </c>
      <c r="L1479" s="1">
        <f>N(L1478)+IF(AND('🔎 TRA CỨU NHANH'!$C$2&lt;&gt;"",OR(ISNUMBER(SEARCH('🔎 TRA CỨU NHANH'!$C$2,$A1479)),ISNUMBER(SEARCH('🔎 TRA CỨU NHANH'!$C$2,$B1479)))),1,0)</f>
        <v>0</v>
      </c>
      <c r="M1479" s="1" t="str">
        <f t="shared" si="46"/>
        <v/>
      </c>
      <c r="N1479" s="1">
        <f>N(N1478)+IF(AND('💰 BÁO GIÁ'!$C$27&lt;&gt;"",OR(ISNUMBER(SEARCH('💰 BÁO GIÁ'!$C$27,$A1479)),ISNUMBER(SEARCH('💰 BÁO GIÁ'!$C$27,$B1479)))),1,0)</f>
        <v>0</v>
      </c>
      <c r="O1479" s="1" t="str">
        <f t="shared" si="47"/>
        <v/>
      </c>
    </row>
    <row r="1480" customHeight="1" spans="1:15">
      <c r="A1480" s="1" t="str">
        <f>IF('🔧 XY LANH'!A436="","",'🔧 XY LANH'!A436)</f>
        <v>HH082702</v>
      </c>
      <c r="B1480" s="1" t="str">
        <f>IF('🔧 XY LANH'!A436="","",'🔧 XY LANH'!S436)</f>
        <v>Xy lanh YC6L/6113/YC6L3000 - ZYNP</v>
      </c>
      <c r="C1480" s="1" t="str">
        <f>IF('🔧 XY LANH'!A436="","","Xy lanh")</f>
        <v>Xy lanh</v>
      </c>
      <c r="D1480" s="1" t="str">
        <f>IF('🔧 XY LANH'!A436="","",'🔧 XY LANH'!L436)</f>
        <v>Cái</v>
      </c>
      <c r="E1480" s="13">
        <f>IF('🔧 XY LANH'!A436="","",'🔧 XY LANH'!M436)</f>
        <v>0</v>
      </c>
      <c r="F1480" s="13">
        <f>IF('🔧 XY LANH'!A436="","",'🔧 XY LANH'!N436)</f>
        <v>3350000</v>
      </c>
      <c r="G1480" s="13">
        <f>IF('🔧 XY LANH'!A436="","",'🔧 XY LANH'!O436)</f>
        <v>3550000</v>
      </c>
      <c r="H1480" s="13">
        <f>IF('🔧 XY LANH'!A436="","",'🔧 XY LANH'!P436)</f>
        <v>3800000</v>
      </c>
      <c r="I1480" s="13">
        <f>IF('🔧 XY LANH'!A436="","",'🔧 XY LANH'!Q436)</f>
        <v>0</v>
      </c>
      <c r="J1480" s="1">
        <f>IF('🔧 XY LANH'!A436="","",'🔧 XY LANH'!K436)</f>
        <v>113</v>
      </c>
      <c r="L1480" s="1">
        <f>N(L1479)+IF(AND('🔎 TRA CỨU NHANH'!$C$2&lt;&gt;"",OR(ISNUMBER(SEARCH('🔎 TRA CỨU NHANH'!$C$2,$A1480)),ISNUMBER(SEARCH('🔎 TRA CỨU NHANH'!$C$2,$B1480)))),1,0)</f>
        <v>0</v>
      </c>
      <c r="M1480" s="1" t="str">
        <f t="shared" si="46"/>
        <v/>
      </c>
      <c r="N1480" s="1">
        <f>N(N1479)+IF(AND('💰 BÁO GIÁ'!$C$27&lt;&gt;"",OR(ISNUMBER(SEARCH('💰 BÁO GIÁ'!$C$27,$A1480)),ISNUMBER(SEARCH('💰 BÁO GIÁ'!$C$27,$B1480)))),1,0)</f>
        <v>0</v>
      </c>
      <c r="O1480" s="1" t="str">
        <f t="shared" si="47"/>
        <v/>
      </c>
    </row>
    <row r="1481" customHeight="1" spans="1:15">
      <c r="A1481" s="1" t="str">
        <f>IF('🔧 XY LANH'!A437="","",'🔧 XY LANH'!A437)</f>
        <v/>
      </c>
      <c r="B1481" s="1" t="str">
        <f>IF('🔧 XY LANH'!A437="","",'🔧 XY LANH'!S437)</f>
        <v/>
      </c>
      <c r="C1481" s="1" t="str">
        <f>IF('🔧 XY LANH'!A437="","","Xy lanh")</f>
        <v/>
      </c>
      <c r="D1481" s="1" t="str">
        <f>IF('🔧 XY LANH'!A437="","",'🔧 XY LANH'!L437)</f>
        <v/>
      </c>
      <c r="E1481" s="1" t="str">
        <f>IF('🔧 XY LANH'!A437="","",'🔧 XY LANH'!M437)</f>
        <v/>
      </c>
      <c r="F1481" s="1" t="str">
        <f>IF('🔧 XY LANH'!A437="","",'🔧 XY LANH'!N437)</f>
        <v/>
      </c>
      <c r="G1481" s="1" t="str">
        <f>IF('🔧 XY LANH'!A437="","",'🔧 XY LANH'!O437)</f>
        <v/>
      </c>
      <c r="H1481" s="1" t="str">
        <f>IF('🔧 XY LANH'!A437="","",'🔧 XY LANH'!P437)</f>
        <v/>
      </c>
      <c r="I1481" s="1" t="str">
        <f>IF('🔧 XY LANH'!A437="","",'🔧 XY LANH'!Q437)</f>
        <v/>
      </c>
      <c r="J1481" s="1" t="str">
        <f>IF('🔧 XY LANH'!A437="","",'🔧 XY LANH'!K437)</f>
        <v/>
      </c>
      <c r="L1481" s="1">
        <f>N(L1480)+IF(AND('🔎 TRA CỨU NHANH'!$C$2&lt;&gt;"",OR(ISNUMBER(SEARCH('🔎 TRA CỨU NHANH'!$C$2,$A1481)),ISNUMBER(SEARCH('🔎 TRA CỨU NHANH'!$C$2,$B1481)))),1,0)</f>
        <v>0</v>
      </c>
      <c r="M1481" s="1" t="str">
        <f t="shared" si="46"/>
        <v/>
      </c>
      <c r="N1481" s="1">
        <f>N(N1480)+IF(AND('💰 BÁO GIÁ'!$C$27&lt;&gt;"",OR(ISNUMBER(SEARCH('💰 BÁO GIÁ'!$C$27,$A1481)),ISNUMBER(SEARCH('💰 BÁO GIÁ'!$C$27,$B1481)))),1,0)</f>
        <v>0</v>
      </c>
      <c r="O1481" s="1" t="str">
        <f t="shared" si="47"/>
        <v/>
      </c>
    </row>
    <row r="1482" customHeight="1" spans="1:15">
      <c r="A1482" s="1" t="str">
        <f>IF('🔧 XY LANH'!A438="","",'🔧 XY LANH'!A438)</f>
        <v>HH083695</v>
      </c>
      <c r="B1482" s="1" t="str">
        <f>IF('🔧 XY LANH'!A438="","",'🔧 XY LANH'!S438)</f>
        <v>Xy lanh Shangchai D6114/ D02A-104-31 - IZ IKAZU</v>
      </c>
      <c r="C1482" s="1" t="str">
        <f>IF('🔧 XY LANH'!A438="","","Xy lanh")</f>
        <v>Xy lanh</v>
      </c>
      <c r="D1482" s="1" t="str">
        <f>IF('🔧 XY LANH'!A438="","",'🔧 XY LANH'!L438)</f>
        <v>Cái</v>
      </c>
      <c r="E1482" s="13">
        <f>IF('🔧 XY LANH'!A438="","",'🔧 XY LANH'!M438)</f>
        <v>0</v>
      </c>
      <c r="F1482" s="13">
        <f>IF('🔧 XY LANH'!A438="","",'🔧 XY LANH'!N438)</f>
        <v>0</v>
      </c>
      <c r="G1482" s="13">
        <f>IF('🔧 XY LANH'!A438="","",'🔧 XY LANH'!O438)</f>
        <v>0</v>
      </c>
      <c r="H1482" s="13">
        <f>IF('🔧 XY LANH'!A438="","",'🔧 XY LANH'!P438)</f>
        <v>0</v>
      </c>
      <c r="I1482" s="13">
        <f>IF('🔧 XY LANH'!A438="","",'🔧 XY LANH'!Q438)</f>
        <v>0</v>
      </c>
      <c r="J1482" s="1">
        <f>IF('🔧 XY LANH'!A438="","",'🔧 XY LANH'!K438)</f>
        <v>114</v>
      </c>
      <c r="L1482" s="1">
        <f>N(L1481)+IF(AND('🔎 TRA CỨU NHANH'!$C$2&lt;&gt;"",OR(ISNUMBER(SEARCH('🔎 TRA CỨU NHANH'!$C$2,$A1482)),ISNUMBER(SEARCH('🔎 TRA CỨU NHANH'!$C$2,$B1482)))),1,0)</f>
        <v>0</v>
      </c>
      <c r="M1482" s="1" t="str">
        <f t="shared" si="46"/>
        <v/>
      </c>
      <c r="N1482" s="1">
        <f>N(N1481)+IF(AND('💰 BÁO GIÁ'!$C$27&lt;&gt;"",OR(ISNUMBER(SEARCH('💰 BÁO GIÁ'!$C$27,$A1482)),ISNUMBER(SEARCH('💰 BÁO GIÁ'!$C$27,$B1482)))),1,0)</f>
        <v>0</v>
      </c>
      <c r="O1482" s="1" t="str">
        <f t="shared" si="47"/>
        <v/>
      </c>
    </row>
    <row r="1483" customHeight="1" spans="1:15">
      <c r="A1483" s="1" t="str">
        <f>IF('🔧 XY LANH'!A439="","",'🔧 XY LANH'!A439)</f>
        <v>HH083696</v>
      </c>
      <c r="B1483" s="1" t="str">
        <f>IF('🔧 XY LANH'!A439="","",'🔧 XY LANH'!S439)</f>
        <v>Xy lanh Shangchai D6114/ D02A-104-40 - IZ IKAZU</v>
      </c>
      <c r="C1483" s="1" t="str">
        <f>IF('🔧 XY LANH'!A439="","","Xy lanh")</f>
        <v>Xy lanh</v>
      </c>
      <c r="D1483" s="1" t="str">
        <f>IF('🔧 XY LANH'!A439="","",'🔧 XY LANH'!L439)</f>
        <v>Cái</v>
      </c>
      <c r="E1483" s="1">
        <f>IF('🔧 XY LANH'!A439="","",'🔧 XY LANH'!M439)</f>
        <v>0</v>
      </c>
      <c r="F1483" s="1">
        <f>IF('🔧 XY LANH'!A439="","",'🔧 XY LANH'!N439)</f>
        <v>0</v>
      </c>
      <c r="G1483" s="1">
        <f>IF('🔧 XY LANH'!A439="","",'🔧 XY LANH'!O439)</f>
        <v>0</v>
      </c>
      <c r="H1483" s="1">
        <f>IF('🔧 XY LANH'!A439="","",'🔧 XY LANH'!P439)</f>
        <v>0</v>
      </c>
      <c r="I1483" s="1">
        <f>IF('🔧 XY LANH'!A439="","",'🔧 XY LANH'!Q439)</f>
        <v>0</v>
      </c>
      <c r="J1483" s="1">
        <f>IF('🔧 XY LANH'!A439="","",'🔧 XY LANH'!K439)</f>
        <v>114</v>
      </c>
      <c r="L1483" s="1">
        <f>N(L1482)+IF(AND('🔎 TRA CỨU NHANH'!$C$2&lt;&gt;"",OR(ISNUMBER(SEARCH('🔎 TRA CỨU NHANH'!$C$2,$A1483)),ISNUMBER(SEARCH('🔎 TRA CỨU NHANH'!$C$2,$B1483)))),1,0)</f>
        <v>0</v>
      </c>
      <c r="M1483" s="1" t="str">
        <f t="shared" si="46"/>
        <v/>
      </c>
      <c r="N1483" s="1">
        <f>N(N1482)+IF(AND('💰 BÁO GIÁ'!$C$27&lt;&gt;"",OR(ISNUMBER(SEARCH('💰 BÁO GIÁ'!$C$27,$A1483)),ISNUMBER(SEARCH('💰 BÁO GIÁ'!$C$27,$B1483)))),1,0)</f>
        <v>0</v>
      </c>
      <c r="O1483" s="1" t="str">
        <f t="shared" si="47"/>
        <v/>
      </c>
    </row>
    <row r="1484" customHeight="1" spans="1:15">
      <c r="A1484" s="1" t="str">
        <f>IF('🔧 XY LANH'!A440="","",'🔧 XY LANH'!A440)</f>
        <v/>
      </c>
      <c r="B1484" s="1" t="str">
        <f>IF('🔧 XY LANH'!A440="","",'🔧 XY LANH'!S440)</f>
        <v/>
      </c>
      <c r="C1484" s="1" t="str">
        <f>IF('🔧 XY LANH'!A440="","","Xy lanh")</f>
        <v/>
      </c>
      <c r="D1484" s="1" t="str">
        <f>IF('🔧 XY LANH'!A440="","",'🔧 XY LANH'!L440)</f>
        <v/>
      </c>
      <c r="E1484" s="13" t="str">
        <f>IF('🔧 XY LANH'!A440="","",'🔧 XY LANH'!M440)</f>
        <v/>
      </c>
      <c r="F1484" s="13" t="str">
        <f>IF('🔧 XY LANH'!A440="","",'🔧 XY LANH'!N440)</f>
        <v/>
      </c>
      <c r="G1484" s="13" t="str">
        <f>IF('🔧 XY LANH'!A440="","",'🔧 XY LANH'!O440)</f>
        <v/>
      </c>
      <c r="H1484" s="13" t="str">
        <f>IF('🔧 XY LANH'!A440="","",'🔧 XY LANH'!P440)</f>
        <v/>
      </c>
      <c r="I1484" s="13" t="str">
        <f>IF('🔧 XY LANH'!A440="","",'🔧 XY LANH'!Q440)</f>
        <v/>
      </c>
      <c r="J1484" s="1" t="str">
        <f>IF('🔧 XY LANH'!A440="","",'🔧 XY LANH'!K440)</f>
        <v/>
      </c>
      <c r="L1484" s="1">
        <f>N(L1483)+IF(AND('🔎 TRA CỨU NHANH'!$C$2&lt;&gt;"",OR(ISNUMBER(SEARCH('🔎 TRA CỨU NHANH'!$C$2,$A1484)),ISNUMBER(SEARCH('🔎 TRA CỨU NHANH'!$C$2,$B1484)))),1,0)</f>
        <v>0</v>
      </c>
      <c r="M1484" s="1" t="str">
        <f t="shared" si="46"/>
        <v/>
      </c>
      <c r="N1484" s="1">
        <f>N(N1483)+IF(AND('💰 BÁO GIÁ'!$C$27&lt;&gt;"",OR(ISNUMBER(SEARCH('💰 BÁO GIÁ'!$C$27,$A1484)),ISNUMBER(SEARCH('💰 BÁO GIÁ'!$C$27,$B1484)))),1,0)</f>
        <v>0</v>
      </c>
      <c r="O1484" s="1" t="str">
        <f t="shared" si="47"/>
        <v/>
      </c>
    </row>
    <row r="1485" customHeight="1" spans="1:15">
      <c r="A1485" s="1" t="str">
        <f>IF('🔧 XY LANH'!A441="","",'🔧 XY LANH'!A441)</f>
        <v>HH083908</v>
      </c>
      <c r="B1485" s="1" t="str">
        <f>IF('🔧 XY LANH'!A441="","",'🔧 XY LANH'!S441)</f>
        <v>Xy lanh 3TN66/3D66 (65-69.5-140) S/F - IZUMI-IKAZU</v>
      </c>
      <c r="C1485" s="1" t="str">
        <f>IF('🔧 XY LANH'!A441="","","Xy lanh")</f>
        <v>Xy lanh</v>
      </c>
      <c r="D1485" s="1" t="str">
        <f>IF('🔧 XY LANH'!A441="","",'🔧 XY LANH'!L441)</f>
        <v>Cái</v>
      </c>
      <c r="E1485" s="13">
        <f>IF('🔧 XY LANH'!A441="","",'🔧 XY LANH'!M441)</f>
        <v>0</v>
      </c>
      <c r="F1485" s="13">
        <f>IF('🔧 XY LANH'!A441="","",'🔧 XY LANH'!N441)</f>
        <v>80000</v>
      </c>
      <c r="G1485" s="13">
        <f>IF('🔧 XY LANH'!A441="","",'🔧 XY LANH'!O441)</f>
        <v>90000</v>
      </c>
      <c r="H1485" s="13">
        <f>IF('🔧 XY LANH'!A441="","",'🔧 XY LANH'!P441)</f>
        <v>100000</v>
      </c>
      <c r="I1485" s="13">
        <f>IF('🔧 XY LANH'!A441="","",'🔧 XY LANH'!Q441)</f>
        <v>0</v>
      </c>
      <c r="J1485" s="1">
        <f>IF('🔧 XY LANH'!A441="","",'🔧 XY LANH'!K441)</f>
        <v>66</v>
      </c>
      <c r="L1485" s="1">
        <f>N(L1484)+IF(AND('🔎 TRA CỨU NHANH'!$C$2&lt;&gt;"",OR(ISNUMBER(SEARCH('🔎 TRA CỨU NHANH'!$C$2,$A1485)),ISNUMBER(SEARCH('🔎 TRA CỨU NHANH'!$C$2,$B1485)))),1,0)</f>
        <v>0</v>
      </c>
      <c r="M1485" s="1" t="str">
        <f t="shared" si="46"/>
        <v/>
      </c>
      <c r="N1485" s="1">
        <f>N(N1484)+IF(AND('💰 BÁO GIÁ'!$C$27&lt;&gt;"",OR(ISNUMBER(SEARCH('💰 BÁO GIÁ'!$C$27,$A1485)),ISNUMBER(SEARCH('💰 BÁO GIÁ'!$C$27,$B1485)))),1,0)</f>
        <v>0</v>
      </c>
      <c r="O1485" s="1" t="str">
        <f t="shared" si="47"/>
        <v/>
      </c>
    </row>
    <row r="1486" customHeight="1" spans="1:15">
      <c r="A1486" s="1" t="str">
        <f>IF('🔧 XY LANH'!A442="","",'🔧 XY LANH'!A442)</f>
        <v>HH081996</v>
      </c>
      <c r="B1486" s="1" t="str">
        <f>IF('🔧 XY LANH'!A442="","",'🔧 XY LANH'!S442)</f>
        <v>Xy lanh 3TN68/3D68 (67-72-135) S/F - IZUMI</v>
      </c>
      <c r="C1486" s="1" t="str">
        <f>IF('🔧 XY LANH'!A442="","","Xy lanh")</f>
        <v>Xy lanh</v>
      </c>
      <c r="D1486" s="1" t="str">
        <f>IF('🔧 XY LANH'!A442="","",'🔧 XY LANH'!L442)</f>
        <v>Cái</v>
      </c>
      <c r="E1486" s="13">
        <f>IF('🔧 XY LANH'!A442="","",'🔧 XY LANH'!M442)</f>
        <v>0</v>
      </c>
      <c r="F1486" s="13">
        <f>IF('🔧 XY LANH'!A442="","",'🔧 XY LANH'!N442)</f>
        <v>90000</v>
      </c>
      <c r="G1486" s="13">
        <f>IF('🔧 XY LANH'!A442="","",'🔧 XY LANH'!O442)</f>
        <v>100000</v>
      </c>
      <c r="H1486" s="13">
        <f>IF('🔧 XY LANH'!A442="","",'🔧 XY LANH'!P442)</f>
        <v>110000</v>
      </c>
      <c r="I1486" s="13">
        <f>IF('🔧 XY LANH'!A442="","",'🔧 XY LANH'!Q442)</f>
        <v>0</v>
      </c>
      <c r="J1486" s="1">
        <f>IF('🔧 XY LANH'!A442="","",'🔧 XY LANH'!K442)</f>
        <v>68</v>
      </c>
      <c r="L1486" s="1">
        <f>N(L1485)+IF(AND('🔎 TRA CỨU NHANH'!$C$2&lt;&gt;"",OR(ISNUMBER(SEARCH('🔎 TRA CỨU NHANH'!$C$2,$A1486)),ISNUMBER(SEARCH('🔎 TRA CỨU NHANH'!$C$2,$B1486)))),1,0)</f>
        <v>0</v>
      </c>
      <c r="M1486" s="1" t="str">
        <f t="shared" si="46"/>
        <v/>
      </c>
      <c r="N1486" s="1">
        <f>N(N1485)+IF(AND('💰 BÁO GIÁ'!$C$27&lt;&gt;"",OR(ISNUMBER(SEARCH('💰 BÁO GIÁ'!$C$27,$A1486)),ISNUMBER(SEARCH('💰 BÁO GIÁ'!$C$27,$B1486)))),1,0)</f>
        <v>0</v>
      </c>
      <c r="O1486" s="1" t="str">
        <f t="shared" si="47"/>
        <v/>
      </c>
    </row>
    <row r="1487" customHeight="1" spans="1:15">
      <c r="A1487" s="1" t="str">
        <f>IF('🔧 XY LANH'!A443="","",'🔧 XY LANH'!A443)</f>
        <v>HH083005</v>
      </c>
      <c r="B1487" s="1" t="str">
        <f>IF('🔧 XY LANH'!A443="","",'🔧 XY LANH'!S443)</f>
        <v>Xy lanh 75 (75*88*200-S/F) loại dầy để sản xuất sm</v>
      </c>
      <c r="C1487" s="1" t="str">
        <f>IF('🔧 XY LANH'!A443="","","Xy lanh")</f>
        <v>Xy lanh</v>
      </c>
      <c r="D1487" s="1" t="str">
        <f>IF('🔧 XY LANH'!A443="","",'🔧 XY LANH'!L443)</f>
        <v>Cái</v>
      </c>
      <c r="E1487" s="13">
        <f>IF('🔧 XY LANH'!A443="","",'🔧 XY LANH'!M443)</f>
        <v>0</v>
      </c>
      <c r="F1487" s="13">
        <f>IF('🔧 XY LANH'!A443="","",'🔧 XY LANH'!N443)</f>
        <v>0</v>
      </c>
      <c r="G1487" s="13">
        <f>IF('🔧 XY LANH'!A443="","",'🔧 XY LANH'!O443)</f>
        <v>0</v>
      </c>
      <c r="H1487" s="13">
        <f>IF('🔧 XY LANH'!A443="","",'🔧 XY LANH'!P443)</f>
        <v>0</v>
      </c>
      <c r="I1487" s="13">
        <f>IF('🔧 XY LANH'!A443="","",'🔧 XY LANH'!Q443)</f>
        <v>0</v>
      </c>
      <c r="J1487" s="1">
        <f>IF('🔧 XY LANH'!A443="","",'🔧 XY LANH'!K443)</f>
        <v>75</v>
      </c>
      <c r="L1487" s="1">
        <f>N(L1486)+IF(AND('🔎 TRA CỨU NHANH'!$C$2&lt;&gt;"",OR(ISNUMBER(SEARCH('🔎 TRA CỨU NHANH'!$C$2,$A1487)),ISNUMBER(SEARCH('🔎 TRA CỨU NHANH'!$C$2,$B1487)))),1,0)</f>
        <v>0</v>
      </c>
      <c r="M1487" s="1" t="str">
        <f t="shared" si="46"/>
        <v/>
      </c>
      <c r="N1487" s="1">
        <f>N(N1486)+IF(AND('💰 BÁO GIÁ'!$C$27&lt;&gt;"",OR(ISNUMBER(SEARCH('💰 BÁO GIÁ'!$C$27,$A1487)),ISNUMBER(SEARCH('💰 BÁO GIÁ'!$C$27,$B1487)))),1,0)</f>
        <v>0</v>
      </c>
      <c r="O1487" s="1" t="str">
        <f t="shared" si="47"/>
        <v/>
      </c>
    </row>
    <row r="1488" customHeight="1" spans="1:15">
      <c r="A1488" s="1" t="str">
        <f>IF('🔧 XY LANH'!A444="","",'🔧 XY LANH'!A444)</f>
        <v>HH081992</v>
      </c>
      <c r="B1488" s="1" t="str">
        <f>IF('🔧 XY LANH'!A444="","",'🔧 XY LANH'!S444)</f>
        <v>Xy lanh Kubota 4D77 (76*81*146) S/F - IZUMI IKAZU</v>
      </c>
      <c r="C1488" s="1" t="str">
        <f>IF('🔧 XY LANH'!A444="","","Xy lanh")</f>
        <v>Xy lanh</v>
      </c>
      <c r="D1488" s="1" t="str">
        <f>IF('🔧 XY LANH'!A444="","",'🔧 XY LANH'!L444)</f>
        <v>Cái</v>
      </c>
      <c r="E1488" s="13">
        <f>IF('🔧 XY LANH'!A444="","",'🔧 XY LANH'!M444)</f>
        <v>0</v>
      </c>
      <c r="F1488" s="13">
        <f>IF('🔧 XY LANH'!A444="","",'🔧 XY LANH'!N444)</f>
        <v>90000</v>
      </c>
      <c r="G1488" s="13">
        <f>IF('🔧 XY LANH'!A444="","",'🔧 XY LANH'!O444)</f>
        <v>100000</v>
      </c>
      <c r="H1488" s="13">
        <f>IF('🔧 XY LANH'!A444="","",'🔧 XY LANH'!P444)</f>
        <v>110000</v>
      </c>
      <c r="I1488" s="13">
        <f>IF('🔧 XY LANH'!A444="","",'🔧 XY LANH'!Q444)</f>
        <v>0</v>
      </c>
      <c r="J1488" s="1">
        <f>IF('🔧 XY LANH'!A444="","",'🔧 XY LANH'!K444)</f>
        <v>76</v>
      </c>
      <c r="L1488" s="1">
        <f>N(L1487)+IF(AND('🔎 TRA CỨU NHANH'!$C$2&lt;&gt;"",OR(ISNUMBER(SEARCH('🔎 TRA CỨU NHANH'!$C$2,$A1488)),ISNUMBER(SEARCH('🔎 TRA CỨU NHANH'!$C$2,$B1488)))),1,0)</f>
        <v>0</v>
      </c>
      <c r="M1488" s="1" t="str">
        <f t="shared" si="46"/>
        <v/>
      </c>
      <c r="N1488" s="1">
        <f>N(N1487)+IF(AND('💰 BÁO GIÁ'!$C$27&lt;&gt;"",OR(ISNUMBER(SEARCH('💰 BÁO GIÁ'!$C$27,$A1488)),ISNUMBER(SEARCH('💰 BÁO GIÁ'!$C$27,$B1488)))),1,0)</f>
        <v>0</v>
      </c>
      <c r="O1488" s="1" t="str">
        <f t="shared" si="47"/>
        <v/>
      </c>
    </row>
    <row r="1489" customHeight="1" spans="1:15">
      <c r="A1489" s="1" t="str">
        <f>IF('🔧 XY LANH'!A445="","",'🔧 XY LANH'!A445)</f>
        <v>HH081147</v>
      </c>
      <c r="B1489" s="1" t="str">
        <f>IF('🔧 XY LANH'!A445="","",'🔧 XY LANH'!S445)</f>
        <v>Xy lanh 4D80 (79*84*150) S/F - IZUMI IKAZU</v>
      </c>
      <c r="C1489" s="1" t="str">
        <f>IF('🔧 XY LANH'!A445="","","Xy lanh")</f>
        <v>Xy lanh</v>
      </c>
      <c r="D1489" s="1" t="str">
        <f>IF('🔧 XY LANH'!A445="","",'🔧 XY LANH'!L445)</f>
        <v>Cái</v>
      </c>
      <c r="E1489" s="13">
        <f>IF('🔧 XY LANH'!A445="","",'🔧 XY LANH'!M445)</f>
        <v>0</v>
      </c>
      <c r="F1489" s="13">
        <f>IF('🔧 XY LANH'!A445="","",'🔧 XY LANH'!N445)</f>
        <v>100000</v>
      </c>
      <c r="G1489" s="13">
        <f>IF('🔧 XY LANH'!A445="","",'🔧 XY LANH'!O445)</f>
        <v>110000</v>
      </c>
      <c r="H1489" s="13">
        <f>IF('🔧 XY LANH'!A445="","",'🔧 XY LANH'!P445)</f>
        <v>120000</v>
      </c>
      <c r="I1489" s="13">
        <f>IF('🔧 XY LANH'!A445="","",'🔧 XY LANH'!Q445)</f>
        <v>0</v>
      </c>
      <c r="J1489" s="1">
        <f>IF('🔧 XY LANH'!A445="","",'🔧 XY LANH'!K445)</f>
        <v>79</v>
      </c>
      <c r="L1489" s="1">
        <f>N(L1488)+IF(AND('🔎 TRA CỨU NHANH'!$C$2&lt;&gt;"",OR(ISNUMBER(SEARCH('🔎 TRA CỨU NHANH'!$C$2,$A1489)),ISNUMBER(SEARCH('🔎 TRA CỨU NHANH'!$C$2,$B1489)))),1,0)</f>
        <v>0</v>
      </c>
      <c r="M1489" s="1" t="str">
        <f t="shared" si="46"/>
        <v/>
      </c>
      <c r="N1489" s="1">
        <f>N(N1488)+IF(AND('💰 BÁO GIÁ'!$C$27&lt;&gt;"",OR(ISNUMBER(SEARCH('💰 BÁO GIÁ'!$C$27,$A1489)),ISNUMBER(SEARCH('💰 BÁO GIÁ'!$C$27,$B1489)))),1,0)</f>
        <v>0</v>
      </c>
      <c r="O1489" s="1" t="str">
        <f t="shared" si="47"/>
        <v/>
      </c>
    </row>
    <row r="1490" customHeight="1" spans="1:15">
      <c r="A1490" s="1" t="str">
        <f>IF('🔧 XY LANH'!A446="","",'🔧 XY LANH'!A446)</f>
        <v>HH082322</v>
      </c>
      <c r="B1490" s="1" t="str">
        <f>IF('🔧 XY LANH'!A446="","",'🔧 XY LANH'!S446)</f>
        <v>Xy lanh 4D81 (80*85*150) S/F - IZUMI IKAZU</v>
      </c>
      <c r="C1490" s="1" t="str">
        <f>IF('🔧 XY LANH'!A446="","","Xy lanh")</f>
        <v>Xy lanh</v>
      </c>
      <c r="D1490" s="1" t="str">
        <f>IF('🔧 XY LANH'!A446="","",'🔧 XY LANH'!L446)</f>
        <v>Cái</v>
      </c>
      <c r="E1490" s="13">
        <f>IF('🔧 XY LANH'!A446="","",'🔧 XY LANH'!M446)</f>
        <v>0</v>
      </c>
      <c r="F1490" s="13">
        <f>IF('🔧 XY LANH'!A446="","",'🔧 XY LANH'!N446)</f>
        <v>100000</v>
      </c>
      <c r="G1490" s="13">
        <f>IF('🔧 XY LANH'!A446="","",'🔧 XY LANH'!O446)</f>
        <v>110000</v>
      </c>
      <c r="H1490" s="13">
        <f>IF('🔧 XY LANH'!A446="","",'🔧 XY LANH'!P446)</f>
        <v>120000</v>
      </c>
      <c r="I1490" s="13">
        <f>IF('🔧 XY LANH'!A446="","",'🔧 XY LANH'!Q446)</f>
        <v>0</v>
      </c>
      <c r="J1490" s="1">
        <f>IF('🔧 XY LANH'!A446="","",'🔧 XY LANH'!K446)</f>
        <v>80</v>
      </c>
      <c r="L1490" s="1">
        <f>N(L1489)+IF(AND('🔎 TRA CỨU NHANH'!$C$2&lt;&gt;"",OR(ISNUMBER(SEARCH('🔎 TRA CỨU NHANH'!$C$2,$A1490)),ISNUMBER(SEARCH('🔎 TRA CỨU NHANH'!$C$2,$B1490)))),1,0)</f>
        <v>0</v>
      </c>
      <c r="M1490" s="1" t="str">
        <f t="shared" si="46"/>
        <v/>
      </c>
      <c r="N1490" s="1">
        <f>N(N1489)+IF(AND('💰 BÁO GIÁ'!$C$27&lt;&gt;"",OR(ISNUMBER(SEARCH('💰 BÁO GIÁ'!$C$27,$A1490)),ISNUMBER(SEARCH('💰 BÁO GIÁ'!$C$27,$B1490)))),1,0)</f>
        <v>0</v>
      </c>
      <c r="O1490" s="1" t="str">
        <f t="shared" si="47"/>
        <v/>
      </c>
    </row>
    <row r="1491" customHeight="1" spans="1:15">
      <c r="A1491" s="1" t="str">
        <f>IF('🔧 XY LANH'!A447="","",'🔧 XY LANH'!A447)</f>
        <v>HH082890</v>
      </c>
      <c r="B1491" s="1" t="str">
        <f>IF('🔧 XY LANH'!A447="","",'🔧 XY LANH'!S447)</f>
        <v>Xy lanh 4D86-4D87 (lỗ trong 85*90.5*155) S/F - IZUMI IKAZU</v>
      </c>
      <c r="C1491" s="1" t="str">
        <f>IF('🔧 XY LANH'!A447="","","Xy lanh")</f>
        <v>Xy lanh</v>
      </c>
      <c r="D1491" s="1" t="str">
        <f>IF('🔧 XY LANH'!A447="","",'🔧 XY LANH'!L447)</f>
        <v>Cái</v>
      </c>
      <c r="E1491" s="13">
        <f>IF('🔧 XY LANH'!A447="","",'🔧 XY LANH'!M447)</f>
        <v>0</v>
      </c>
      <c r="F1491" s="13">
        <f>IF('🔧 XY LANH'!A447="","",'🔧 XY LANH'!N447)</f>
        <v>100000</v>
      </c>
      <c r="G1491" s="13">
        <f>IF('🔧 XY LANH'!A447="","",'🔧 XY LANH'!O447)</f>
        <v>110000</v>
      </c>
      <c r="H1491" s="13">
        <f>IF('🔧 XY LANH'!A447="","",'🔧 XY LANH'!P447)</f>
        <v>120000</v>
      </c>
      <c r="I1491" s="13">
        <f>IF('🔧 XY LANH'!A447="","",'🔧 XY LANH'!Q447)</f>
        <v>0</v>
      </c>
      <c r="J1491" s="1">
        <f>IF('🔧 XY LANH'!A447="","",'🔧 XY LANH'!K447)</f>
        <v>87</v>
      </c>
      <c r="L1491" s="1">
        <f>N(L1490)+IF(AND('🔎 TRA CỨU NHANH'!$C$2&lt;&gt;"",OR(ISNUMBER(SEARCH('🔎 TRA CỨU NHANH'!$C$2,$A1491)),ISNUMBER(SEARCH('🔎 TRA CỨU NHANH'!$C$2,$B1491)))),1,0)</f>
        <v>0</v>
      </c>
      <c r="M1491" s="1" t="str">
        <f t="shared" si="46"/>
        <v/>
      </c>
      <c r="N1491" s="1">
        <f>N(N1490)+IF(AND('💰 BÁO GIÁ'!$C$27&lt;&gt;"",OR(ISNUMBER(SEARCH('💰 BÁO GIÁ'!$C$27,$A1491)),ISNUMBER(SEARCH('💰 BÁO GIÁ'!$C$27,$B1491)))),1,0)</f>
        <v>0</v>
      </c>
      <c r="O1491" s="1" t="str">
        <f t="shared" si="47"/>
        <v/>
      </c>
    </row>
    <row r="1492" customHeight="1" spans="1:15">
      <c r="A1492" s="1" t="str">
        <f>IF('🔧 XY LANH'!A448="","",'🔧 XY LANH'!A448)</f>
        <v>HH083256</v>
      </c>
      <c r="B1492" s="1" t="str">
        <f>IF('🔧 XY LANH'!A448="","",'🔧 XY LANH'!S448)</f>
        <v>Xy lanh 4D86-4D87 (lỗ trong 85*90*155) S/F - IZUMI</v>
      </c>
      <c r="C1492" s="1" t="str">
        <f>IF('🔧 XY LANH'!A448="","","Xy lanh")</f>
        <v>Xy lanh</v>
      </c>
      <c r="D1492" s="1" t="str">
        <f>IF('🔧 XY LANH'!A448="","",'🔧 XY LANH'!L448)</f>
        <v>Cái</v>
      </c>
      <c r="E1492" s="13">
        <f>IF('🔧 XY LANH'!A448="","",'🔧 XY LANH'!M448)</f>
        <v>0</v>
      </c>
      <c r="F1492" s="13">
        <f>IF('🔧 XY LANH'!A448="","",'🔧 XY LANH'!N448)</f>
        <v>100000</v>
      </c>
      <c r="G1492" s="13">
        <f>IF('🔧 XY LANH'!A448="","",'🔧 XY LANH'!O448)</f>
        <v>110000</v>
      </c>
      <c r="H1492" s="13">
        <f>IF('🔧 XY LANH'!A448="","",'🔧 XY LANH'!P448)</f>
        <v>120000</v>
      </c>
      <c r="I1492" s="13">
        <f>IF('🔧 XY LANH'!A448="","",'🔧 XY LANH'!Q448)</f>
        <v>0</v>
      </c>
      <c r="J1492" s="1">
        <f>IF('🔧 XY LANH'!A448="","",'🔧 XY LANH'!K448)</f>
        <v>87</v>
      </c>
      <c r="L1492" s="1">
        <f>N(L1491)+IF(AND('🔎 TRA CỨU NHANH'!$C$2&lt;&gt;"",OR(ISNUMBER(SEARCH('🔎 TRA CỨU NHANH'!$C$2,$A1492)),ISNUMBER(SEARCH('🔎 TRA CỨU NHANH'!$C$2,$B1492)))),1,0)</f>
        <v>0</v>
      </c>
      <c r="M1492" s="1" t="str">
        <f t="shared" si="46"/>
        <v/>
      </c>
      <c r="N1492" s="1">
        <f>N(N1491)+IF(AND('💰 BÁO GIÁ'!$C$27&lt;&gt;"",OR(ISNUMBER(SEARCH('💰 BÁO GIÁ'!$C$27,$A1492)),ISNUMBER(SEARCH('💰 BÁO GIÁ'!$C$27,$B1492)))),1,0)</f>
        <v>0</v>
      </c>
      <c r="O1492" s="1" t="str">
        <f t="shared" si="47"/>
        <v/>
      </c>
    </row>
    <row r="1493" customHeight="1" spans="1:15">
      <c r="A1493" s="1" t="str">
        <f>IF('🔧 XY LANH'!A449="","",'🔧 XY LANH'!A449)</f>
        <v>HH00269</v>
      </c>
      <c r="B1493" s="1" t="str">
        <f>IF('🔧 XY LANH'!A449="","",'🔧 XY LANH'!S449)</f>
        <v>Xy lanh 2J S/F (87*93*183 lợi 2.5*98) - IZUMI IKAZU</v>
      </c>
      <c r="C1493" s="1" t="str">
        <f>IF('🔧 XY LANH'!A449="","","Xy lanh")</f>
        <v>Xy lanh</v>
      </c>
      <c r="D1493" s="1" t="str">
        <f>IF('🔧 XY LANH'!A449="","",'🔧 XY LANH'!L449)</f>
        <v>Bộ 4</v>
      </c>
      <c r="E1493" s="13">
        <f>IF('🔧 XY LANH'!A449="","",'🔧 XY LANH'!M449)</f>
        <v>0</v>
      </c>
      <c r="F1493" s="13">
        <f>IF('🔧 XY LANH'!A449="","",'🔧 XY LANH'!N449)</f>
        <v>560000</v>
      </c>
      <c r="G1493" s="13">
        <f>IF('🔧 XY LANH'!A449="","",'🔧 XY LANH'!O449)</f>
        <v>590000</v>
      </c>
      <c r="H1493" s="13">
        <f>IF('🔧 XY LANH'!A449="","",'🔧 XY LANH'!P449)</f>
        <v>650000</v>
      </c>
      <c r="I1493" s="13">
        <f>IF('🔧 XY LANH'!A449="","",'🔧 XY LANH'!Q449)</f>
        <v>0</v>
      </c>
      <c r="J1493" s="1">
        <f>IF('🔧 XY LANH'!A449="","",'🔧 XY LANH'!K449)</f>
        <v>88</v>
      </c>
      <c r="L1493" s="1">
        <f>N(L1492)+IF(AND('🔎 TRA CỨU NHANH'!$C$2&lt;&gt;"",OR(ISNUMBER(SEARCH('🔎 TRA CỨU NHANH'!$C$2,$A1493)),ISNUMBER(SEARCH('🔎 TRA CỨU NHANH'!$C$2,$B1493)))),1,0)</f>
        <v>0</v>
      </c>
      <c r="M1493" s="1" t="str">
        <f t="shared" si="46"/>
        <v/>
      </c>
      <c r="N1493" s="1">
        <f>N(N1492)+IF(AND('💰 BÁO GIÁ'!$C$27&lt;&gt;"",OR(ISNUMBER(SEARCH('💰 BÁO GIÁ'!$C$27,$A1493)),ISNUMBER(SEARCH('💰 BÁO GIÁ'!$C$27,$B1493)))),1,0)</f>
        <v>0</v>
      </c>
      <c r="O1493" s="1" t="str">
        <f t="shared" si="47"/>
        <v/>
      </c>
    </row>
    <row r="1494" customHeight="1" spans="1:15">
      <c r="A1494" s="1" t="str">
        <f>IF('🔧 XY LANH'!A450="","",'🔧 XY LANH'!A450)</f>
        <v>HH081993</v>
      </c>
      <c r="B1494" s="1" t="str">
        <f>IF('🔧 XY LANH'!A450="","",'🔧 XY LANH'!S450)</f>
        <v>Xy lanh 4D89 (88-93-185) S/F - IZUMI</v>
      </c>
      <c r="C1494" s="1" t="str">
        <f>IF('🔧 XY LANH'!A450="","","Xy lanh")</f>
        <v>Xy lanh</v>
      </c>
      <c r="D1494" s="1" t="str">
        <f>IF('🔧 XY LANH'!A450="","",'🔧 XY LANH'!L450)</f>
        <v>Cái</v>
      </c>
      <c r="E1494" s="13">
        <f>IF('🔧 XY LANH'!A450="","",'🔧 XY LANH'!M450)</f>
        <v>0</v>
      </c>
      <c r="F1494" s="13">
        <f>IF('🔧 XY LANH'!A450="","",'🔧 XY LANH'!N450)</f>
        <v>105000</v>
      </c>
      <c r="G1494" s="13">
        <f>IF('🔧 XY LANH'!A450="","",'🔧 XY LANH'!O450)</f>
        <v>115000</v>
      </c>
      <c r="H1494" s="13">
        <f>IF('🔧 XY LANH'!A450="","",'🔧 XY LANH'!P450)</f>
        <v>125000</v>
      </c>
      <c r="I1494" s="13">
        <f>IF('🔧 XY LANH'!A450="","",'🔧 XY LANH'!Q450)</f>
        <v>0</v>
      </c>
      <c r="J1494" s="1">
        <f>IF('🔧 XY LANH'!A450="","",'🔧 XY LANH'!K450)</f>
        <v>89</v>
      </c>
      <c r="L1494" s="1">
        <f>N(L1493)+IF(AND('🔎 TRA CỨU NHANH'!$C$2&lt;&gt;"",OR(ISNUMBER(SEARCH('🔎 TRA CỨU NHANH'!$C$2,$A1494)),ISNUMBER(SEARCH('🔎 TRA CỨU NHANH'!$C$2,$B1494)))),1,0)</f>
        <v>0</v>
      </c>
      <c r="M1494" s="1" t="str">
        <f t="shared" si="46"/>
        <v/>
      </c>
      <c r="N1494" s="1">
        <f>N(N1493)+IF(AND('💰 BÁO GIÁ'!$C$27&lt;&gt;"",OR(ISNUMBER(SEARCH('💰 BÁO GIÁ'!$C$27,$A1494)),ISNUMBER(SEARCH('💰 BÁO GIÁ'!$C$27,$B1494)))),1,0)</f>
        <v>0</v>
      </c>
      <c r="O1494" s="1" t="str">
        <f t="shared" si="47"/>
        <v/>
      </c>
    </row>
    <row r="1495" customHeight="1" spans="1:15">
      <c r="A1495" s="1" t="str">
        <f>IF('🔧 XY LANH'!A451="","",'🔧 XY LANH'!A451)</f>
        <v>HH082309</v>
      </c>
      <c r="B1495" s="1" t="str">
        <f>IF('🔧 XY LANH'!A451="","",'🔧 XY LANH'!S451)</f>
        <v>Xy lanh 4D90 (89-94-165) S/F - IZUMI IKAZU</v>
      </c>
      <c r="C1495" s="1" t="str">
        <f>IF('🔧 XY LANH'!A451="","","Xy lanh")</f>
        <v>Xy lanh</v>
      </c>
      <c r="D1495" s="1" t="str">
        <f>IF('🔧 XY LANH'!A451="","",'🔧 XY LANH'!L451)</f>
        <v>Cái</v>
      </c>
      <c r="E1495" s="13">
        <f>IF('🔧 XY LANH'!A451="","",'🔧 XY LANH'!M451)</f>
        <v>0</v>
      </c>
      <c r="F1495" s="13">
        <f>IF('🔧 XY LANH'!A451="","",'🔧 XY LANH'!N451)</f>
        <v>110000</v>
      </c>
      <c r="G1495" s="13">
        <f>IF('🔧 XY LANH'!A451="","",'🔧 XY LANH'!O451)</f>
        <v>120000</v>
      </c>
      <c r="H1495" s="13">
        <f>IF('🔧 XY LANH'!A451="","",'🔧 XY LANH'!P451)</f>
        <v>130000</v>
      </c>
      <c r="I1495" s="13">
        <f>IF('🔧 XY LANH'!A451="","",'🔧 XY LANH'!Q451)</f>
        <v>0</v>
      </c>
      <c r="J1495" s="1">
        <f>IF('🔧 XY LANH'!A451="","",'🔧 XY LANH'!K451)</f>
        <v>90</v>
      </c>
      <c r="L1495" s="1">
        <f>N(L1494)+IF(AND('🔎 TRA CỨU NHANH'!$C$2&lt;&gt;"",OR(ISNUMBER(SEARCH('🔎 TRA CỨU NHANH'!$C$2,$A1495)),ISNUMBER(SEARCH('🔎 TRA CỨU NHANH'!$C$2,$B1495)))),1,0)</f>
        <v>0</v>
      </c>
      <c r="M1495" s="1" t="str">
        <f t="shared" si="46"/>
        <v/>
      </c>
      <c r="N1495" s="1">
        <f>N(N1494)+IF(AND('💰 BÁO GIÁ'!$C$27&lt;&gt;"",OR(ISNUMBER(SEARCH('💰 BÁO GIÁ'!$C$27,$A1495)),ISNUMBER(SEARCH('💰 BÁO GIÁ'!$C$27,$B1495)))),1,0)</f>
        <v>0</v>
      </c>
      <c r="O1495" s="1" t="str">
        <f t="shared" si="47"/>
        <v/>
      </c>
    </row>
    <row r="1496" customHeight="1" spans="1:15">
      <c r="A1496" s="1" t="str">
        <f>IF('🔧 XY LANH'!A452="","",'🔧 XY LANH'!A452)</f>
        <v>HH081148</v>
      </c>
      <c r="B1496" s="1" t="str">
        <f>IF('🔧 XY LANH'!A452="","",'🔧 XY LANH'!S452)</f>
        <v>Xy lanh 4D90 (89-94-170) S/F - IZUMI IKAZU</v>
      </c>
      <c r="C1496" s="1" t="str">
        <f>IF('🔧 XY LANH'!A452="","","Xy lanh")</f>
        <v>Xy lanh</v>
      </c>
      <c r="D1496" s="1" t="str">
        <f>IF('🔧 XY LANH'!A452="","",'🔧 XY LANH'!L452)</f>
        <v>Cái</v>
      </c>
      <c r="E1496" s="13">
        <f>IF('🔧 XY LANH'!A452="","",'🔧 XY LANH'!M452)</f>
        <v>0</v>
      </c>
      <c r="F1496" s="13">
        <f>IF('🔧 XY LANH'!A452="","",'🔧 XY LANH'!N452)</f>
        <v>110000</v>
      </c>
      <c r="G1496" s="13">
        <f>IF('🔧 XY LANH'!A452="","",'🔧 XY LANH'!O452)</f>
        <v>120000</v>
      </c>
      <c r="H1496" s="13">
        <f>IF('🔧 XY LANH'!A452="","",'🔧 XY LANH'!P452)</f>
        <v>130000</v>
      </c>
      <c r="I1496" s="13">
        <f>IF('🔧 XY LANH'!A452="","",'🔧 XY LANH'!Q452)</f>
        <v>0</v>
      </c>
      <c r="J1496" s="1">
        <f>IF('🔧 XY LANH'!A452="","",'🔧 XY LANH'!K452)</f>
        <v>90</v>
      </c>
      <c r="L1496" s="1">
        <f>N(L1495)+IF(AND('🔎 TRA CỨU NHANH'!$C$2&lt;&gt;"",OR(ISNUMBER(SEARCH('🔎 TRA CỨU NHANH'!$C$2,$A1496)),ISNUMBER(SEARCH('🔎 TRA CỨU NHANH'!$C$2,$B1496)))),1,0)</f>
        <v>0</v>
      </c>
      <c r="M1496" s="1" t="str">
        <f t="shared" si="46"/>
        <v/>
      </c>
      <c r="N1496" s="1">
        <f>N(N1495)+IF(AND('💰 BÁO GIÁ'!$C$27&lt;&gt;"",OR(ISNUMBER(SEARCH('💰 BÁO GIÁ'!$C$27,$A1496)),ISNUMBER(SEARCH('💰 BÁO GIÁ'!$C$27,$B1496)))),1,0)</f>
        <v>0</v>
      </c>
      <c r="O1496" s="1" t="str">
        <f t="shared" si="47"/>
        <v/>
      </c>
    </row>
    <row r="1497" customHeight="1" spans="1:15">
      <c r="A1497" s="1" t="str">
        <f>IF('🔧 XY LANH'!A453="","",'🔧 XY LANH'!A453)</f>
        <v>HH083135</v>
      </c>
      <c r="B1497" s="1" t="str">
        <f>IF('🔧 XY LANH'!A453="","",'🔧 XY LANH'!S453)</f>
        <v>Xy lanh Toyota L (89-94-160.5 lợi 100.8-3.5+1) S/F - IZ IKAZU</v>
      </c>
      <c r="C1497" s="1" t="str">
        <f>IF('🔧 XY LANH'!A453="","","Xy lanh")</f>
        <v>Xy lanh</v>
      </c>
      <c r="D1497" s="1" t="str">
        <f>IF('🔧 XY LANH'!A453="","",'🔧 XY LANH'!L453)</f>
        <v>Bộ 4c</v>
      </c>
      <c r="E1497" s="13">
        <f>IF('🔧 XY LANH'!A453="","",'🔧 XY LANH'!M453)</f>
        <v>0</v>
      </c>
      <c r="F1497" s="13">
        <f>IF('🔧 XY LANH'!A453="","",'🔧 XY LANH'!N453)</f>
        <v>500000</v>
      </c>
      <c r="G1497" s="13">
        <f>IF('🔧 XY LANH'!A453="","",'🔧 XY LANH'!O453)</f>
        <v>550000</v>
      </c>
      <c r="H1497" s="13">
        <f>IF('🔧 XY LANH'!A453="","",'🔧 XY LANH'!P453)</f>
        <v>600000</v>
      </c>
      <c r="I1497" s="13">
        <f>IF('🔧 XY LANH'!A453="","",'🔧 XY LANH'!Q453)</f>
        <v>0</v>
      </c>
      <c r="J1497" s="1">
        <f>IF('🔧 XY LANH'!A453="","",'🔧 XY LANH'!K453)</f>
        <v>90</v>
      </c>
      <c r="L1497" s="1">
        <f>N(L1496)+IF(AND('🔎 TRA CỨU NHANH'!$C$2&lt;&gt;"",OR(ISNUMBER(SEARCH('🔎 TRA CỨU NHANH'!$C$2,$A1497)),ISNUMBER(SEARCH('🔎 TRA CỨU NHANH'!$C$2,$B1497)))),1,0)</f>
        <v>0</v>
      </c>
      <c r="M1497" s="1" t="str">
        <f t="shared" si="46"/>
        <v/>
      </c>
      <c r="N1497" s="1">
        <f>N(N1496)+IF(AND('💰 BÁO GIÁ'!$C$27&lt;&gt;"",OR(ISNUMBER(SEARCH('💰 BÁO GIÁ'!$C$27,$A1497)),ISNUMBER(SEARCH('💰 BÁO GIÁ'!$C$27,$B1497)))),1,0)</f>
        <v>0</v>
      </c>
      <c r="O1497" s="1" t="str">
        <f t="shared" si="47"/>
        <v/>
      </c>
    </row>
    <row r="1498" customHeight="1" spans="1:15">
      <c r="A1498" s="1" t="str">
        <f>IF('🔧 XY LANH'!A454="","",'🔧 XY LANH'!A454)</f>
        <v>HH075478</v>
      </c>
      <c r="B1498" s="1" t="str">
        <f>IF('🔧 XY LANH'!A454="","",'🔧 XY LANH'!S454)</f>
        <v>Xy lanh Nis (99.2) QD32 S/F, 4D99 (98*103.2*155-160) - IZUMI IKAZU</v>
      </c>
      <c r="C1498" s="1" t="str">
        <f>IF('🔧 XY LANH'!A454="","","Xy lanh")</f>
        <v>Xy lanh</v>
      </c>
      <c r="D1498" s="1" t="str">
        <f>IF('🔧 XY LANH'!A454="","",'🔧 XY LANH'!L454)</f>
        <v>Cái</v>
      </c>
      <c r="E1498" s="13">
        <f>IF('🔧 XY LANH'!A454="","",'🔧 XY LANH'!M454)</f>
        <v>0</v>
      </c>
      <c r="F1498" s="13">
        <f>IF('🔧 XY LANH'!A454="","",'🔧 XY LANH'!N454)</f>
        <v>130000</v>
      </c>
      <c r="G1498" s="13">
        <f>IF('🔧 XY LANH'!A454="","",'🔧 XY LANH'!O454)</f>
        <v>140000</v>
      </c>
      <c r="H1498" s="13">
        <f>IF('🔧 XY LANH'!A454="","",'🔧 XY LANH'!P454)</f>
        <v>150000</v>
      </c>
      <c r="I1498" s="13">
        <f>IF('🔧 XY LANH'!A454="","",'🔧 XY LANH'!Q454)</f>
        <v>0</v>
      </c>
      <c r="J1498" s="1">
        <f>IF('🔧 XY LANH'!A454="","",'🔧 XY LANH'!K454)</f>
        <v>98</v>
      </c>
      <c r="L1498" s="1">
        <f>N(L1497)+IF(AND('🔎 TRA CỨU NHANH'!$C$2&lt;&gt;"",OR(ISNUMBER(SEARCH('🔎 TRA CỨU NHANH'!$C$2,$A1498)),ISNUMBER(SEARCH('🔎 TRA CỨU NHANH'!$C$2,$B1498)))),1,0)</f>
        <v>0</v>
      </c>
      <c r="M1498" s="1" t="str">
        <f t="shared" si="46"/>
        <v/>
      </c>
      <c r="N1498" s="1">
        <f>N(N1497)+IF(AND('💰 BÁO GIÁ'!$C$27&lt;&gt;"",OR(ISNUMBER(SEARCH('💰 BÁO GIÁ'!$C$27,$A1498)),ISNUMBER(SEARCH('💰 BÁO GIÁ'!$C$27,$B1498)))),1,0)</f>
        <v>0</v>
      </c>
      <c r="O1498" s="1" t="str">
        <f t="shared" si="47"/>
        <v/>
      </c>
    </row>
    <row r="1499" customHeight="1" spans="1:15">
      <c r="A1499" s="1" t="str">
        <f>IF('🔧 XY LANH'!A455="","",'🔧 XY LANH'!A455)</f>
        <v>HH078146</v>
      </c>
      <c r="B1499" s="1" t="str">
        <f>IF('🔧 XY LANH'!A455="","",'🔧 XY LANH'!S455)</f>
        <v>Xy lanh Perkins 98.48/ AD 4.236 S/F, SF chưa xoáy - HENWEIT</v>
      </c>
      <c r="C1499" s="1" t="str">
        <f>IF('🔧 XY LANH'!A455="","","Xy lanh")</f>
        <v>Xy lanh</v>
      </c>
      <c r="D1499" s="1" t="str">
        <f>IF('🔧 XY LANH'!A455="","",'🔧 XY LANH'!L455)</f>
        <v>Cái</v>
      </c>
      <c r="E1499" s="13">
        <f>IF('🔧 XY LANH'!A455="","",'🔧 XY LANH'!M455)</f>
        <v>0</v>
      </c>
      <c r="F1499" s="13">
        <f>IF('🔧 XY LANH'!A455="","",'🔧 XY LANH'!N455)</f>
        <v>200000</v>
      </c>
      <c r="G1499" s="13">
        <f>IF('🔧 XY LANH'!A455="","",'🔧 XY LANH'!O455)</f>
        <v>220000</v>
      </c>
      <c r="H1499" s="13">
        <f>IF('🔧 XY LANH'!A455="","",'🔧 XY LANH'!P455)</f>
        <v>250000</v>
      </c>
      <c r="I1499" s="13">
        <f>IF('🔧 XY LANH'!A455="","",'🔧 XY LANH'!Q455)</f>
        <v>0</v>
      </c>
      <c r="J1499" s="1">
        <f>IF('🔧 XY LANH'!A455="","",'🔧 XY LANH'!K455)</f>
        <v>98.48</v>
      </c>
      <c r="L1499" s="1">
        <f>N(L1498)+IF(AND('🔎 TRA CỨU NHANH'!$C$2&lt;&gt;"",OR(ISNUMBER(SEARCH('🔎 TRA CỨU NHANH'!$C$2,$A1499)),ISNUMBER(SEARCH('🔎 TRA CỨU NHANH'!$C$2,$B1499)))),1,0)</f>
        <v>0</v>
      </c>
      <c r="M1499" s="1" t="str">
        <f t="shared" si="46"/>
        <v/>
      </c>
      <c r="N1499" s="1">
        <f>N(N1498)+IF(AND('💰 BÁO GIÁ'!$C$27&lt;&gt;"",OR(ISNUMBER(SEARCH('💰 BÁO GIÁ'!$C$27,$A1499)),ISNUMBER(SEARCH('💰 BÁO GIÁ'!$C$27,$B1499)))),1,0)</f>
        <v>0</v>
      </c>
      <c r="O1499" s="1" t="str">
        <f t="shared" si="47"/>
        <v/>
      </c>
    </row>
    <row r="1500" customHeight="1" spans="1:15">
      <c r="A1500" s="1" t="str">
        <f>IF('🔧 XY LANH'!A456="","",'🔧 XY LANH'!A456)</f>
        <v>HH083755</v>
      </c>
      <c r="B1500" s="1" t="str">
        <f>IF('🔧 XY LANH'!A456="","",'🔧 XY LANH'!S456)</f>
        <v>Xy lanh Fuso Mercedes OM906 - 6S20/ 004WV18, S/F - HENWEIT/ L-MB029-00</v>
      </c>
      <c r="C1500" s="1" t="str">
        <f>IF('🔧 XY LANH'!A456="","","Xy lanh")</f>
        <v>Xy lanh</v>
      </c>
      <c r="D1500" s="1" t="str">
        <f>IF('🔧 XY LANH'!A456="","",'🔧 XY LANH'!L456)</f>
        <v>Cái</v>
      </c>
      <c r="E1500" s="13">
        <f>IF('🔧 XY LANH'!A456="","",'🔧 XY LANH'!M456)</f>
        <v>0</v>
      </c>
      <c r="F1500" s="13">
        <f>IF('🔧 XY LANH'!A456="","",'🔧 XY LANH'!N456)</f>
        <v>1300000</v>
      </c>
      <c r="G1500" s="13">
        <f>IF('🔧 XY LANH'!A456="","",'🔧 XY LANH'!O456)</f>
        <v>1400000</v>
      </c>
      <c r="H1500" s="13">
        <f>IF('🔧 XY LANH'!A456="","",'🔧 XY LANH'!P456)</f>
        <v>1550000</v>
      </c>
      <c r="I1500" s="13">
        <f>IF('🔧 XY LANH'!A456="","",'🔧 XY LANH'!Q456)</f>
        <v>0</v>
      </c>
      <c r="J1500" s="1">
        <f>IF('🔧 XY LANH'!A456="","",'🔧 XY LANH'!K456)</f>
        <v>102</v>
      </c>
      <c r="L1500" s="1">
        <f>N(L1499)+IF(AND('🔎 TRA CỨU NHANH'!$C$2&lt;&gt;"",OR(ISNUMBER(SEARCH('🔎 TRA CỨU NHANH'!$C$2,$A1500)),ISNUMBER(SEARCH('🔎 TRA CỨU NHANH'!$C$2,$B1500)))),1,0)</f>
        <v>0</v>
      </c>
      <c r="M1500" s="1" t="str">
        <f t="shared" si="46"/>
        <v/>
      </c>
      <c r="N1500" s="1">
        <f>N(N1499)+IF(AND('💰 BÁO GIÁ'!$C$27&lt;&gt;"",OR(ISNUMBER(SEARCH('💰 BÁO GIÁ'!$C$27,$A1500)),ISNUMBER(SEARCH('💰 BÁO GIÁ'!$C$27,$B1500)))),1,0)</f>
        <v>0</v>
      </c>
      <c r="O1500" s="1" t="str">
        <f t="shared" si="47"/>
        <v/>
      </c>
    </row>
    <row r="1501" customHeight="1" spans="1:15">
      <c r="A1501" s="1" t="str">
        <f>IF('🔧 XY LANH'!A457="","",'🔧 XY LANH'!A457)</f>
        <v>HH073913</v>
      </c>
      <c r="B1501" s="1" t="str">
        <f>IF('🔧 XY LANH'!A457="","",'🔧 XY LANH'!S457)</f>
        <v>Xy lanh CAT 3116 S/F (109.8*197) bán hoàn thiện - IZUMI</v>
      </c>
      <c r="C1501" s="1" t="str">
        <f>IF('🔧 XY LANH'!A457="","","Xy lanh")</f>
        <v>Xy lanh</v>
      </c>
      <c r="D1501" s="1" t="str">
        <f>IF('🔧 XY LANH'!A457="","",'🔧 XY LANH'!L457)</f>
        <v>Cái</v>
      </c>
      <c r="E1501" s="13">
        <f>IF('🔧 XY LANH'!A457="","",'🔧 XY LANH'!M457)</f>
        <v>0</v>
      </c>
      <c r="F1501" s="13">
        <f>IF('🔧 XY LANH'!A457="","",'🔧 XY LANH'!N457)</f>
        <v>0</v>
      </c>
      <c r="G1501" s="13">
        <f>IF('🔧 XY LANH'!A457="","",'🔧 XY LANH'!O457)</f>
        <v>780000</v>
      </c>
      <c r="H1501" s="13">
        <f>IF('🔧 XY LANH'!A457="","",'🔧 XY LANH'!P457)</f>
        <v>840000</v>
      </c>
      <c r="I1501" s="13">
        <f>IF('🔧 XY LANH'!A457="","",'🔧 XY LANH'!Q457)</f>
        <v>0</v>
      </c>
      <c r="J1501" s="1">
        <f>IF('🔧 XY LANH'!A457="","",'🔧 XY LANH'!K457)</f>
        <v>109.8</v>
      </c>
      <c r="L1501" s="1">
        <f>N(L1500)+IF(AND('🔎 TRA CỨU NHANH'!$C$2&lt;&gt;"",OR(ISNUMBER(SEARCH('🔎 TRA CỨU NHANH'!$C$2,$A1501)),ISNUMBER(SEARCH('🔎 TRA CỨU NHANH'!$C$2,$B1501)))),1,0)</f>
        <v>0</v>
      </c>
      <c r="M1501" s="1" t="str">
        <f t="shared" si="46"/>
        <v/>
      </c>
      <c r="N1501" s="1">
        <f>N(N1500)+IF(AND('💰 BÁO GIÁ'!$C$27&lt;&gt;"",OR(ISNUMBER(SEARCH('💰 BÁO GIÁ'!$C$27,$A1501)),ISNUMBER(SEARCH('💰 BÁO GIÁ'!$C$27,$B1501)))),1,0)</f>
        <v>0</v>
      </c>
      <c r="O1501" s="1" t="str">
        <f t="shared" si="47"/>
        <v/>
      </c>
    </row>
    <row r="1502" customHeight="1" spans="1:15">
      <c r="A1502" s="1" t="str">
        <f>IF('🔧 XY LANH'!A458="","",'🔧 XY LANH'!A458)</f>
        <v>HH084364</v>
      </c>
      <c r="B1502" s="1" t="str">
        <f>IF('🔧 XY LANH'!A458="","",'🔧 XY LANH'!S458)</f>
        <v>Xy lanh Man Sinotruck Howo MC11/ 200V10201-0417 - HENWEIT 'L-WC011-00</v>
      </c>
      <c r="C1502" s="1" t="str">
        <f>IF('🔧 XY LANH'!A458="","","Xy lanh")</f>
        <v>Xy lanh</v>
      </c>
      <c r="D1502" s="1" t="str">
        <f>IF('🔧 XY LANH'!A458="","",'🔧 XY LANH'!L458)</f>
        <v>Máy</v>
      </c>
      <c r="E1502" s="13">
        <f>IF('🔧 XY LANH'!A458="","",'🔧 XY LANH'!M458)</f>
        <v>0</v>
      </c>
      <c r="F1502" s="13">
        <f>IF('🔧 XY LANH'!A458="","",'🔧 XY LANH'!N458)</f>
        <v>4000000</v>
      </c>
      <c r="G1502" s="13">
        <f>IF('🔧 XY LANH'!A458="","",'🔧 XY LANH'!O458)</f>
        <v>4200000</v>
      </c>
      <c r="H1502" s="13">
        <f>IF('🔧 XY LANH'!A458="","",'🔧 XY LANH'!P458)</f>
        <v>4500000</v>
      </c>
      <c r="I1502" s="13">
        <f>IF('🔧 XY LANH'!A458="","",'🔧 XY LANH'!Q458)</f>
        <v>0</v>
      </c>
      <c r="J1502" s="1">
        <f>IF('🔧 XY LANH'!A458="","",'🔧 XY LANH'!K458)</f>
        <v>120</v>
      </c>
      <c r="L1502" s="1">
        <f>N(L1501)+IF(AND('🔎 TRA CỨU NHANH'!$C$2&lt;&gt;"",OR(ISNUMBER(SEARCH('🔎 TRA CỨU NHANH'!$C$2,$A1502)),ISNUMBER(SEARCH('🔎 TRA CỨU NHANH'!$C$2,$B1502)))),1,0)</f>
        <v>0</v>
      </c>
      <c r="M1502" s="1" t="str">
        <f t="shared" si="46"/>
        <v/>
      </c>
      <c r="N1502" s="1">
        <f>N(N1501)+IF(AND('💰 BÁO GIÁ'!$C$27&lt;&gt;"",OR(ISNUMBER(SEARCH('💰 BÁO GIÁ'!$C$27,$A1502)),ISNUMBER(SEARCH('💰 BÁO GIÁ'!$C$27,$B1502)))),1,0)</f>
        <v>0</v>
      </c>
      <c r="O1502" s="1" t="str">
        <f t="shared" si="47"/>
        <v/>
      </c>
    </row>
    <row r="1503" customHeight="1" spans="1:15">
      <c r="A1503" s="1" t="str">
        <f>IF('🔧 XY LANH'!A459="","",'🔧 XY LANH'!A459)</f>
        <v>HH083992</v>
      </c>
      <c r="B1503" s="1" t="str">
        <f>IF('🔧 XY LANH'!A459="","",'🔧 XY LANH'!S459)</f>
        <v>Xy lanh SCANIA 127/ DC12/ 061WN17 - HENWEIT, L-SC006-00-1</v>
      </c>
      <c r="C1503" s="1" t="str">
        <f>IF('🔧 XY LANH'!A459="","","Xy lanh")</f>
        <v>Xy lanh</v>
      </c>
      <c r="D1503" s="1" t="str">
        <f>IF('🔧 XY LANH'!A459="","",'🔧 XY LANH'!L459)</f>
        <v>Cái</v>
      </c>
      <c r="E1503" s="13">
        <f>IF('🔧 XY LANH'!A459="","",'🔧 XY LANH'!M459)</f>
        <v>0</v>
      </c>
      <c r="F1503" s="13">
        <f>IF('🔧 XY LANH'!A459="","",'🔧 XY LANH'!N459)</f>
        <v>630000</v>
      </c>
      <c r="G1503" s="13">
        <f>IF('🔧 XY LANH'!A459="","",'🔧 XY LANH'!O459)</f>
        <v>670000</v>
      </c>
      <c r="H1503" s="13">
        <f>IF('🔧 XY LANH'!A459="","",'🔧 XY LANH'!P459)</f>
        <v>720000</v>
      </c>
      <c r="I1503" s="13">
        <f>IF('🔧 XY LANH'!A459="","",'🔧 XY LANH'!Q459)</f>
        <v>0</v>
      </c>
      <c r="J1503" s="1">
        <f>IF('🔧 XY LANH'!A459="","",'🔧 XY LANH'!K459)</f>
        <v>127</v>
      </c>
      <c r="L1503" s="1">
        <f>N(L1502)+IF(AND('🔎 TRA CỨU NHANH'!$C$2&lt;&gt;"",OR(ISNUMBER(SEARCH('🔎 TRA CỨU NHANH'!$C$2,$A1503)),ISNUMBER(SEARCH('🔎 TRA CỨU NHANH'!$C$2,$B1503)))),1,0)</f>
        <v>0</v>
      </c>
      <c r="M1503" s="1" t="str">
        <f t="shared" si="46"/>
        <v/>
      </c>
      <c r="N1503" s="1">
        <f>N(N1502)+IF(AND('💰 BÁO GIÁ'!$C$27&lt;&gt;"",OR(ISNUMBER(SEARCH('💰 BÁO GIÁ'!$C$27,$A1503)),ISNUMBER(SEARCH('💰 BÁO GIÁ'!$C$27,$B1503)))),1,0)</f>
        <v>0</v>
      </c>
      <c r="O1503" s="1" t="str">
        <f t="shared" si="47"/>
        <v/>
      </c>
    </row>
    <row r="1504" customHeight="1" spans="1:15">
      <c r="A1504" s="1" t="str">
        <f>IF('🔧 XY LANH'!A460="","",'🔧 XY LANH'!A460)</f>
        <v>HH084165</v>
      </c>
      <c r="B1504" s="1" t="str">
        <f>IF('🔧 XY LANH'!A460="","",'🔧 XY LANH'!S460)</f>
        <v>Xy lanh Weichai 127/ WP13/ 612700010010 - HENWEIT, L-WC010-00</v>
      </c>
      <c r="C1504" s="1" t="str">
        <f>IF('🔧 XY LANH'!A460="","","Xy lanh")</f>
        <v>Xy lanh</v>
      </c>
      <c r="D1504" s="1" t="str">
        <f>IF('🔧 XY LANH'!A460="","",'🔧 XY LANH'!L460)</f>
        <v>Cái</v>
      </c>
      <c r="E1504" s="13">
        <f>IF('🔧 XY LANH'!A460="","",'🔧 XY LANH'!M460)</f>
        <v>0</v>
      </c>
      <c r="F1504" s="13">
        <f>IF('🔧 XY LANH'!A460="","",'🔧 XY LANH'!N460)</f>
        <v>3760000</v>
      </c>
      <c r="G1504" s="13">
        <f>IF('🔧 XY LANH'!A460="","",'🔧 XY LANH'!O460)</f>
        <v>4000000</v>
      </c>
      <c r="H1504" s="13">
        <f>IF('🔧 XY LANH'!A460="","",'🔧 XY LANH'!P460)</f>
        <v>4300000</v>
      </c>
      <c r="I1504" s="13">
        <f>IF('🔧 XY LANH'!A460="","",'🔧 XY LANH'!Q460)</f>
        <v>0</v>
      </c>
      <c r="J1504" s="1">
        <f>IF('🔧 XY LANH'!A460="","",'🔧 XY LANH'!K460)</f>
        <v>127</v>
      </c>
      <c r="L1504" s="1">
        <f>N(L1503)+IF(AND('🔎 TRA CỨU NHANH'!$C$2&lt;&gt;"",OR(ISNUMBER(SEARCH('🔎 TRA CỨU NHANH'!$C$2,$A1504)),ISNUMBER(SEARCH('🔎 TRA CỨU NHANH'!$C$2,$B1504)))),1,0)</f>
        <v>0</v>
      </c>
      <c r="M1504" s="1" t="str">
        <f t="shared" si="46"/>
        <v/>
      </c>
      <c r="N1504" s="1">
        <f>N(N1503)+IF(AND('💰 BÁO GIÁ'!$C$27&lt;&gt;"",OR(ISNUMBER(SEARCH('💰 BÁO GIÁ'!$C$27,$A1504)),ISNUMBER(SEARCH('💰 BÁO GIÁ'!$C$27,$B1504)))),1,0)</f>
        <v>0</v>
      </c>
      <c r="O1504" s="1" t="str">
        <f t="shared" si="47"/>
        <v/>
      </c>
    </row>
    <row r="1505" customHeight="1" spans="1:15">
      <c r="A1505" s="1" t="str">
        <f>IF('🔧 XY LANH'!A461="","",'🔧 XY LANH'!A461)</f>
        <v>HH070546</v>
      </c>
      <c r="B1505" s="1" t="str">
        <f>IF('🔧 XY LANH'!A461="","",'🔧 XY LANH'!S461)</f>
        <v>Xy lanh Detroit S60/D130/23531502 (130.02*146*279.3*156.64*9+1.1mm) - IZUMI</v>
      </c>
      <c r="C1505" s="1" t="str">
        <f>IF('🔧 XY LANH'!A461="","","Xy lanh")</f>
        <v>Xy lanh</v>
      </c>
      <c r="D1505" s="1" t="str">
        <f>IF('🔧 XY LANH'!A461="","",'🔧 XY LANH'!L461)</f>
        <v>Cái</v>
      </c>
      <c r="E1505" s="13">
        <f>IF('🔧 XY LANH'!A461="","",'🔧 XY LANH'!M461)</f>
        <v>0</v>
      </c>
      <c r="F1505" s="13">
        <f>IF('🔧 XY LANH'!A461="","",'🔧 XY LANH'!N461)</f>
        <v>0</v>
      </c>
      <c r="G1505" s="13">
        <f>IF('🔧 XY LANH'!A461="","",'🔧 XY LANH'!O461)</f>
        <v>450000</v>
      </c>
      <c r="H1505" s="13">
        <f>IF('🔧 XY LANH'!A461="","",'🔧 XY LANH'!P461)</f>
        <v>500000</v>
      </c>
      <c r="I1505" s="13">
        <f>IF('🔧 XY LANH'!A461="","",'🔧 XY LANH'!Q461)</f>
        <v>0</v>
      </c>
      <c r="J1505" s="1">
        <f>IF('🔧 XY LANH'!A461="","",'🔧 XY LANH'!K461)</f>
        <v>130.02</v>
      </c>
      <c r="L1505" s="1">
        <f>N(L1504)+IF(AND('🔎 TRA CỨU NHANH'!$C$2&lt;&gt;"",OR(ISNUMBER(SEARCH('🔎 TRA CỨU NHANH'!$C$2,$A1505)),ISNUMBER(SEARCH('🔎 TRA CỨU NHANH'!$C$2,$B1505)))),1,0)</f>
        <v>0</v>
      </c>
      <c r="M1505" s="1" t="str">
        <f t="shared" si="46"/>
        <v/>
      </c>
      <c r="N1505" s="1">
        <f>N(N1504)+IF(AND('💰 BÁO GIÁ'!$C$27&lt;&gt;"",OR(ISNUMBER(SEARCH('💰 BÁO GIÁ'!$C$27,$A1505)),ISNUMBER(SEARCH('💰 BÁO GIÁ'!$C$27,$B1505)))),1,0)</f>
        <v>0</v>
      </c>
      <c r="O1505" s="1" t="str">
        <f t="shared" si="47"/>
        <v/>
      </c>
    </row>
    <row r="1506" customHeight="1" spans="1:15">
      <c r="A1506" s="1" t="str">
        <f>IF('🔧 XY LANH'!A462="","",'🔧 XY LANH'!A462)</f>
        <v>HH083643</v>
      </c>
      <c r="B1506" s="1" t="str">
        <f>IF('🔧 XY LANH'!A462="","",'🔧 XY LANH'!S462)</f>
        <v>Xy lanh VOLVO D13/ phi 131/ 89886110/037WN56 - HENWEIT</v>
      </c>
      <c r="C1506" s="1" t="str">
        <f>IF('🔧 XY LANH'!A462="","","Xy lanh")</f>
        <v>Xy lanh</v>
      </c>
      <c r="D1506" s="1" t="str">
        <f>IF('🔧 XY LANH'!A462="","",'🔧 XY LANH'!L462)</f>
        <v>Cái</v>
      </c>
      <c r="E1506" s="13">
        <f>IF('🔧 XY LANH'!A462="","",'🔧 XY LANH'!M462)</f>
        <v>0</v>
      </c>
      <c r="F1506" s="13">
        <f>IF('🔧 XY LANH'!A462="","",'🔧 XY LANH'!N462)</f>
        <v>3300000</v>
      </c>
      <c r="G1506" s="13">
        <f>IF('🔧 XY LANH'!A462="","",'🔧 XY LANH'!O462)</f>
        <v>3550000</v>
      </c>
      <c r="H1506" s="13">
        <f>IF('🔧 XY LANH'!A462="","",'🔧 XY LANH'!P462)</f>
        <v>3850000</v>
      </c>
      <c r="I1506" s="13">
        <f>IF('🔧 XY LANH'!A462="","",'🔧 XY LANH'!Q462)</f>
        <v>0</v>
      </c>
      <c r="J1506" s="1">
        <f>IF('🔧 XY LANH'!A462="","",'🔧 XY LANH'!K462)</f>
        <v>131</v>
      </c>
      <c r="L1506" s="1">
        <f>N(L1505)+IF(AND('🔎 TRA CỨU NHANH'!$C$2&lt;&gt;"",OR(ISNUMBER(SEARCH('🔎 TRA CỨU NHANH'!$C$2,$A1506)),ISNUMBER(SEARCH('🔎 TRA CỨU NHANH'!$C$2,$B1506)))),1,0)</f>
        <v>0</v>
      </c>
      <c r="M1506" s="1" t="str">
        <f t="shared" si="46"/>
        <v/>
      </c>
      <c r="N1506" s="1">
        <f>N(N1505)+IF(AND('💰 BÁO GIÁ'!$C$27&lt;&gt;"",OR(ISNUMBER(SEARCH('💰 BÁO GIÁ'!$C$27,$A1506)),ISNUMBER(SEARCH('💰 BÁO GIÁ'!$C$27,$B1506)))),1,0)</f>
        <v>0</v>
      </c>
      <c r="O1506" s="1" t="str">
        <f t="shared" si="47"/>
        <v/>
      </c>
    </row>
    <row r="1507" customHeight="1" spans="1:15">
      <c r="A1507" s="1" t="str">
        <f>IF('🔧 XY LANH'!A463="","",'🔧 XY LANH'!A463)</f>
        <v>HH084158</v>
      </c>
      <c r="B1507" s="1" t="str">
        <f>IF('🔧 XY LANH'!A463="","",'🔧 XY LANH'!S463)</f>
        <v>Xy lanh Detroit 132/ DD13/ 89953110 (đầu kéo Mỹ) - HENWEIT, L-DT016-00</v>
      </c>
      <c r="C1507" s="1" t="str">
        <f>IF('🔧 XY LANH'!A463="","","Xy lanh")</f>
        <v>Xy lanh</v>
      </c>
      <c r="D1507" s="1" t="str">
        <f>IF('🔧 XY LANH'!A463="","",'🔧 XY LANH'!L463)</f>
        <v>Cái</v>
      </c>
      <c r="E1507" s="13">
        <f>IF('🔧 XY LANH'!A463="","",'🔧 XY LANH'!M463)</f>
        <v>0</v>
      </c>
      <c r="F1507" s="13">
        <f>IF('🔧 XY LANH'!A463="","",'🔧 XY LANH'!N463)</f>
        <v>750000</v>
      </c>
      <c r="G1507" s="13">
        <f>IF('🔧 XY LANH'!A463="","",'🔧 XY LANH'!O463)</f>
        <v>800000</v>
      </c>
      <c r="H1507" s="13">
        <f>IF('🔧 XY LANH'!A463="","",'🔧 XY LANH'!P463)</f>
        <v>850000</v>
      </c>
      <c r="I1507" s="13">
        <f>IF('🔧 XY LANH'!A463="","",'🔧 XY LANH'!Q463)</f>
        <v>0</v>
      </c>
      <c r="J1507" s="1">
        <f>IF('🔧 XY LANH'!A463="","",'🔧 XY LANH'!K463)</f>
        <v>132</v>
      </c>
      <c r="L1507" s="1">
        <f>N(L1506)+IF(AND('🔎 TRA CỨU NHANH'!$C$2&lt;&gt;"",OR(ISNUMBER(SEARCH('🔎 TRA CỨU NHANH'!$C$2,$A1507)),ISNUMBER(SEARCH('🔎 TRA CỨU NHANH'!$C$2,$B1507)))),1,0)</f>
        <v>0</v>
      </c>
      <c r="M1507" s="1" t="str">
        <f t="shared" si="46"/>
        <v/>
      </c>
      <c r="N1507" s="1">
        <f>N(N1506)+IF(AND('💰 BÁO GIÁ'!$C$27&lt;&gt;"",OR(ISNUMBER(SEARCH('💰 BÁO GIÁ'!$C$27,$A1507)),ISNUMBER(SEARCH('💰 BÁO GIÁ'!$C$27,$B1507)))),1,0)</f>
        <v>0</v>
      </c>
      <c r="O1507" s="1" t="str">
        <f t="shared" si="47"/>
        <v/>
      </c>
    </row>
    <row r="1508" customHeight="1" spans="1:15">
      <c r="A1508" s="1" t="str">
        <f>IF('🔧 XY LANH'!A464="","",'🔧 XY LANH'!A464)</f>
        <v>HH083999</v>
      </c>
      <c r="B1508" s="1" t="str">
        <f>IF('🔧 XY LANH'!A464="","",'🔧 XY LANH'!S464)</f>
        <v>Xy lanh Detroit 133/ S60/ 23531503 - HENWEIT, L-DT006-00</v>
      </c>
      <c r="C1508" s="1" t="str">
        <f>IF('🔧 XY LANH'!A464="","","Xy lanh")</f>
        <v>Xy lanh</v>
      </c>
      <c r="D1508" s="1" t="str">
        <f>IF('🔧 XY LANH'!A464="","",'🔧 XY LANH'!L464)</f>
        <v>Cái</v>
      </c>
      <c r="E1508" s="13">
        <f>IF('🔧 XY LANH'!A464="","",'🔧 XY LANH'!M464)</f>
        <v>0</v>
      </c>
      <c r="F1508" s="13">
        <f>IF('🔧 XY LANH'!A464="","",'🔧 XY LANH'!N464)</f>
        <v>660000</v>
      </c>
      <c r="G1508" s="13">
        <f>IF('🔧 XY LANH'!A464="","",'🔧 XY LANH'!O464)</f>
        <v>700000</v>
      </c>
      <c r="H1508" s="13">
        <f>IF('🔧 XY LANH'!A464="","",'🔧 XY LANH'!P464)</f>
        <v>750000</v>
      </c>
      <c r="I1508" s="13">
        <f>IF('🔧 XY LANH'!A464="","",'🔧 XY LANH'!Q464)</f>
        <v>0</v>
      </c>
      <c r="J1508" s="1">
        <f>IF('🔧 XY LANH'!A464="","",'🔧 XY LANH'!K464)</f>
        <v>133</v>
      </c>
      <c r="L1508" s="1">
        <f>N(L1507)+IF(AND('🔎 TRA CỨU NHANH'!$C$2&lt;&gt;"",OR(ISNUMBER(SEARCH('🔎 TRA CỨU NHANH'!$C$2,$A1508)),ISNUMBER(SEARCH('🔎 TRA CỨU NHANH'!$C$2,$B1508)))),1,0)</f>
        <v>0</v>
      </c>
      <c r="M1508" s="1" t="str">
        <f t="shared" si="46"/>
        <v/>
      </c>
      <c r="N1508" s="1">
        <f>N(N1507)+IF(AND('💰 BÁO GIÁ'!$C$27&lt;&gt;"",OR(ISNUMBER(SEARCH('💰 BÁO GIÁ'!$C$27,$A1508)),ISNUMBER(SEARCH('💰 BÁO GIÁ'!$C$27,$B1508)))),1,0)</f>
        <v>0</v>
      </c>
      <c r="O1508" s="1" t="str">
        <f t="shared" si="47"/>
        <v/>
      </c>
    </row>
    <row r="1509" customHeight="1" spans="1:15">
      <c r="A1509" s="1" t="str">
        <f>IF('🔧 XY LANH'!A465="","",'🔧 XY LANH'!A465)</f>
        <v>HH083990</v>
      </c>
      <c r="B1509" s="1" t="str">
        <f>IF('🔧 XY LANH'!A465="","",'🔧 XY LANH'!S465)</f>
        <v>Xy lanh Detroit 139/ DD15/ A4720111310, KHÔNG xài KIỀNG (đầu kéo Mỹ) - HENWEIT, L-DT011-00</v>
      </c>
      <c r="C1509" s="1" t="str">
        <f>IF('🔧 XY LANH'!A465="","","Xy lanh")</f>
        <v>Xy lanh</v>
      </c>
      <c r="D1509" s="1" t="str">
        <f>IF('🔧 XY LANH'!A465="","",'🔧 XY LANH'!L465)</f>
        <v>Cái</v>
      </c>
      <c r="E1509" s="13">
        <f>IF('🔧 XY LANH'!A465="","",'🔧 XY LANH'!M465)</f>
        <v>0</v>
      </c>
      <c r="F1509" s="13">
        <f>IF('🔧 XY LANH'!A465="","",'🔧 XY LANH'!N465)</f>
        <v>800000</v>
      </c>
      <c r="G1509" s="13">
        <f>IF('🔧 XY LANH'!A465="","",'🔧 XY LANH'!O465)</f>
        <v>860000</v>
      </c>
      <c r="H1509" s="13">
        <f>IF('🔧 XY LANH'!A465="","",'🔧 XY LANH'!P465)</f>
        <v>930000</v>
      </c>
      <c r="I1509" s="13">
        <f>IF('🔧 XY LANH'!A465="","",'🔧 XY LANH'!Q465)</f>
        <v>0</v>
      </c>
      <c r="J1509" s="1">
        <f>IF('🔧 XY LANH'!A465="","",'🔧 XY LANH'!K465)</f>
        <v>139</v>
      </c>
      <c r="L1509" s="1">
        <f>N(L1508)+IF(AND('🔎 TRA CỨU NHANH'!$C$2&lt;&gt;"",OR(ISNUMBER(SEARCH('🔎 TRA CỨU NHANH'!$C$2,$A1509)),ISNUMBER(SEARCH('🔎 TRA CỨU NHANH'!$C$2,$B1509)))),1,0)</f>
        <v>0</v>
      </c>
      <c r="M1509" s="1" t="str">
        <f t="shared" si="46"/>
        <v/>
      </c>
      <c r="N1509" s="1">
        <f>N(N1508)+IF(AND('💰 BÁO GIÁ'!$C$27&lt;&gt;"",OR(ISNUMBER(SEARCH('💰 BÁO GIÁ'!$C$27,$A1509)),ISNUMBER(SEARCH('💰 BÁO GIÁ'!$C$27,$B1509)))),1,0)</f>
        <v>0</v>
      </c>
      <c r="O1509" s="1" t="str">
        <f t="shared" si="47"/>
        <v/>
      </c>
    </row>
    <row r="1510" customHeight="1" spans="1:15">
      <c r="A1510" s="1" t="str">
        <f>IF('🔧 XY LANH'!A466="","",'🔧 XY LANH'!A466)</f>
        <v>HH00119</v>
      </c>
      <c r="B1510" s="1" t="str">
        <f>IF('🔧 XY LANH'!A466="","",'🔧 XY LANH'!S466)</f>
        <v>Xy lanh 2J (11461-48011) F/F- IZUMI</v>
      </c>
      <c r="C1510" s="1" t="str">
        <f>IF('🔧 XY LANH'!A466="","","Xy lanh")</f>
        <v>Xy lanh</v>
      </c>
      <c r="D1510" s="1" t="str">
        <f>IF('🔧 XY LANH'!A466="","",'🔧 XY LANH'!L466)</f>
        <v>Bộ 4</v>
      </c>
      <c r="E1510" s="13">
        <f>IF('🔧 XY LANH'!A466="","",'🔧 XY LANH'!M466)</f>
        <v>0</v>
      </c>
      <c r="F1510" s="13">
        <f>IF('🔧 XY LANH'!A466="","",'🔧 XY LANH'!N466)</f>
        <v>560000</v>
      </c>
      <c r="G1510" s="13">
        <f>IF('🔧 XY LANH'!A466="","",'🔧 XY LANH'!O466)</f>
        <v>590000</v>
      </c>
      <c r="H1510" s="13">
        <f>IF('🔧 XY LANH'!A466="","",'🔧 XY LANH'!P466)</f>
        <v>650000</v>
      </c>
      <c r="I1510" s="13">
        <f>IF('🔧 XY LANH'!A466="","",'🔧 XY LANH'!Q466)</f>
        <v>0</v>
      </c>
      <c r="J1510" s="1">
        <f>IF('🔧 XY LANH'!A466="","",'🔧 XY LANH'!K466)</f>
        <v>0</v>
      </c>
      <c r="L1510" s="1">
        <f>N(L1509)+IF(AND('🔎 TRA CỨU NHANH'!$C$2&lt;&gt;"",OR(ISNUMBER(SEARCH('🔎 TRA CỨU NHANH'!$C$2,$A1510)),ISNUMBER(SEARCH('🔎 TRA CỨU NHANH'!$C$2,$B1510)))),1,0)</f>
        <v>0</v>
      </c>
      <c r="M1510" s="1" t="str">
        <f t="shared" si="46"/>
        <v/>
      </c>
      <c r="N1510" s="1">
        <f>N(N1509)+IF(AND('💰 BÁO GIÁ'!$C$27&lt;&gt;"",OR(ISNUMBER(SEARCH('💰 BÁO GIÁ'!$C$27,$A1510)),ISNUMBER(SEARCH('💰 BÁO GIÁ'!$C$27,$B1510)))),1,0)</f>
        <v>0</v>
      </c>
      <c r="O1510" s="1" t="str">
        <f t="shared" si="47"/>
        <v/>
      </c>
    </row>
    <row r="1511" customHeight="1" spans="1:15">
      <c r="A1511" s="1" t="str">
        <f>IF('🔧 XY LANH'!A467="","",'🔧 XY LANH'!A467)</f>
        <v>HH071403</v>
      </c>
      <c r="B1511" s="1" t="str">
        <f>IF('🔧 XY LANH'!A467="","",'🔧 XY LANH'!S467)</f>
        <v>Xy lanh 6D11 / ME031505 - IZUMI</v>
      </c>
      <c r="C1511" s="1" t="str">
        <f>IF('🔧 XY LANH'!A467="","","Xy lanh")</f>
        <v>Xy lanh</v>
      </c>
      <c r="D1511" s="1" t="str">
        <f>IF('🔧 XY LANH'!A467="","",'🔧 XY LANH'!L467)</f>
        <v>Cái</v>
      </c>
      <c r="E1511" s="13">
        <f>IF('🔧 XY LANH'!A467="","",'🔧 XY LANH'!M467)</f>
        <v>0</v>
      </c>
      <c r="F1511" s="13">
        <f>IF('🔧 XY LANH'!A467="","",'🔧 XY LANH'!N467)</f>
        <v>1300000</v>
      </c>
      <c r="G1511" s="13">
        <f>IF('🔧 XY LANH'!A467="","",'🔧 XY LANH'!O467)</f>
        <v>1400000</v>
      </c>
      <c r="H1511" s="13">
        <f>IF('🔧 XY LANH'!A467="","",'🔧 XY LANH'!P467)</f>
        <v>1500000</v>
      </c>
      <c r="I1511" s="13">
        <f>IF('🔧 XY LANH'!A467="","",'🔧 XY LANH'!Q467)</f>
        <v>0</v>
      </c>
      <c r="J1511" s="1">
        <f>IF('🔧 XY LANH'!A467="","",'🔧 XY LANH'!K467)</f>
        <v>0</v>
      </c>
      <c r="L1511" s="1">
        <f>N(L1510)+IF(AND('🔎 TRA CỨU NHANH'!$C$2&lt;&gt;"",OR(ISNUMBER(SEARCH('🔎 TRA CỨU NHANH'!$C$2,$A1511)),ISNUMBER(SEARCH('🔎 TRA CỨU NHANH'!$C$2,$B1511)))),1,0)</f>
        <v>0</v>
      </c>
      <c r="M1511" s="1" t="str">
        <f t="shared" si="46"/>
        <v/>
      </c>
      <c r="N1511" s="1">
        <f>N(N1510)+IF(AND('💰 BÁO GIÁ'!$C$27&lt;&gt;"",OR(ISNUMBER(SEARCH('💰 BÁO GIÁ'!$C$27,$A1511)),ISNUMBER(SEARCH('💰 BÁO GIÁ'!$C$27,$B1511)))),1,0)</f>
        <v>0</v>
      </c>
      <c r="O1511" s="1" t="str">
        <f t="shared" si="47"/>
        <v/>
      </c>
    </row>
    <row r="1512" customHeight="1" spans="1:15">
      <c r="A1512" s="1" t="str">
        <f>IF('🔧 XY LANH'!A468="","",'🔧 XY LANH'!A468)</f>
        <v>HH070973</v>
      </c>
      <c r="B1512" s="1" t="str">
        <f>IF('🔧 XY LANH'!A468="","",'🔧 XY LANH'!S468)</f>
        <v>Xy lanh CAT - C9 IZUMI</v>
      </c>
      <c r="C1512" s="1" t="str">
        <f>IF('🔧 XY LANH'!A468="","","Xy lanh")</f>
        <v>Xy lanh</v>
      </c>
      <c r="D1512" s="1" t="str">
        <f>IF('🔧 XY LANH'!A468="","",'🔧 XY LANH'!L468)</f>
        <v>Cái</v>
      </c>
      <c r="E1512" s="13">
        <f>IF('🔧 XY LANH'!A468="","",'🔧 XY LANH'!M468)</f>
        <v>0</v>
      </c>
      <c r="F1512" s="13">
        <f>IF('🔧 XY LANH'!A468="","",'🔧 XY LANH'!N468)</f>
        <v>0</v>
      </c>
      <c r="G1512" s="13">
        <f>IF('🔧 XY LANH'!A468="","",'🔧 XY LANH'!O468)</f>
        <v>0</v>
      </c>
      <c r="H1512" s="13">
        <f>IF('🔧 XY LANH'!A468="","",'🔧 XY LANH'!P468)</f>
        <v>0</v>
      </c>
      <c r="I1512" s="13">
        <f>IF('🔧 XY LANH'!A468="","",'🔧 XY LANH'!Q468)</f>
        <v>0</v>
      </c>
      <c r="J1512" s="1">
        <f>IF('🔧 XY LANH'!A468="","",'🔧 XY LANH'!K468)</f>
        <v>0</v>
      </c>
      <c r="L1512" s="1">
        <f>N(L1511)+IF(AND('🔎 TRA CỨU NHANH'!$C$2&lt;&gt;"",OR(ISNUMBER(SEARCH('🔎 TRA CỨU NHANH'!$C$2,$A1512)),ISNUMBER(SEARCH('🔎 TRA CỨU NHANH'!$C$2,$B1512)))),1,0)</f>
        <v>0</v>
      </c>
      <c r="M1512" s="1" t="str">
        <f t="shared" si="46"/>
        <v/>
      </c>
      <c r="N1512" s="1">
        <f>N(N1511)+IF(AND('💰 BÁO GIÁ'!$C$27&lt;&gt;"",OR(ISNUMBER(SEARCH('💰 BÁO GIÁ'!$C$27,$A1512)),ISNUMBER(SEARCH('💰 BÁO GIÁ'!$C$27,$B1512)))),1,0)</f>
        <v>0</v>
      </c>
      <c r="O1512" s="1" t="str">
        <f t="shared" si="47"/>
        <v/>
      </c>
    </row>
    <row r="1513" customHeight="1" spans="1:15">
      <c r="A1513" s="1" t="str">
        <f>IF('🔧 XY LANH'!A469="","",'🔧 XY LANH'!A469)</f>
        <v>HH083556</v>
      </c>
      <c r="B1513" s="1" t="str">
        <f>IF('🔧 XY LANH'!A469="","",'🔧 XY LANH'!S469)</f>
        <v>Xy lanh CAT C13/ 4695315 - HENWEIT</v>
      </c>
      <c r="C1513" s="1" t="str">
        <f>IF('🔧 XY LANH'!A469="","","Xy lanh")</f>
        <v>Xy lanh</v>
      </c>
      <c r="D1513" s="1" t="str">
        <f>IF('🔧 XY LANH'!A469="","",'🔧 XY LANH'!L469)</f>
        <v>Cái</v>
      </c>
      <c r="E1513" s="13">
        <f>IF('🔧 XY LANH'!A469="","",'🔧 XY LANH'!M469)</f>
        <v>0</v>
      </c>
      <c r="F1513" s="13">
        <f>IF('🔧 XY LANH'!A469="","",'🔧 XY LANH'!N469)</f>
        <v>800000</v>
      </c>
      <c r="G1513" s="13">
        <f>IF('🔧 XY LANH'!A469="","",'🔧 XY LANH'!O469)</f>
        <v>900000</v>
      </c>
      <c r="H1513" s="13">
        <f>IF('🔧 XY LANH'!A469="","",'🔧 XY LANH'!P469)</f>
        <v>1000000</v>
      </c>
      <c r="I1513" s="13">
        <f>IF('🔧 XY LANH'!A469="","",'🔧 XY LANH'!Q469)</f>
        <v>0</v>
      </c>
      <c r="J1513" s="1">
        <f>IF('🔧 XY LANH'!A469="","",'🔧 XY LANH'!K469)</f>
        <v>0</v>
      </c>
      <c r="L1513" s="1">
        <f>N(L1512)+IF(AND('🔎 TRA CỨU NHANH'!$C$2&lt;&gt;"",OR(ISNUMBER(SEARCH('🔎 TRA CỨU NHANH'!$C$2,$A1513)),ISNUMBER(SEARCH('🔎 TRA CỨU NHANH'!$C$2,$B1513)))),1,0)</f>
        <v>0</v>
      </c>
      <c r="M1513" s="1" t="str">
        <f t="shared" si="46"/>
        <v/>
      </c>
      <c r="N1513" s="1">
        <f>N(N1512)+IF(AND('💰 BÁO GIÁ'!$C$27&lt;&gt;"",OR(ISNUMBER(SEARCH('💰 BÁO GIÁ'!$C$27,$A1513)),ISNUMBER(SEARCH('💰 BÁO GIÁ'!$C$27,$B1513)))),1,0)</f>
        <v>0</v>
      </c>
      <c r="O1513" s="1" t="str">
        <f t="shared" si="47"/>
        <v/>
      </c>
    </row>
    <row r="1514" customHeight="1" spans="1:15">
      <c r="A1514" s="1" t="str">
        <f>IF('🔧 XY LANH'!A470="","",'🔧 XY LANH'!A470)</f>
        <v>HH083555</v>
      </c>
      <c r="B1514" s="1" t="str">
        <f>IF('🔧 XY LANH'!A470="","",'🔧 XY LANH'!S470)</f>
        <v>Xy lanh Detroit 139/ DD15/ A4720111010, CÓ KIỀNG (đầu kéo Mỹ) - HENWEIT</v>
      </c>
      <c r="C1514" s="1" t="str">
        <f>IF('🔧 XY LANH'!A470="","","Xy lanh")</f>
        <v>Xy lanh</v>
      </c>
      <c r="D1514" s="1" t="str">
        <f>IF('🔧 XY LANH'!A470="","",'🔧 XY LANH'!L470)</f>
        <v>Cái</v>
      </c>
      <c r="E1514" s="13">
        <f>IF('🔧 XY LANH'!A470="","",'🔧 XY LANH'!M470)</f>
        <v>0</v>
      </c>
      <c r="F1514" s="13">
        <f>IF('🔧 XY LANH'!A470="","",'🔧 XY LANH'!N470)</f>
        <v>1050000</v>
      </c>
      <c r="G1514" s="13">
        <f>IF('🔧 XY LANH'!A470="","",'🔧 XY LANH'!O470)</f>
        <v>1150000</v>
      </c>
      <c r="H1514" s="13">
        <f>IF('🔧 XY LANH'!A470="","",'🔧 XY LANH'!P470)</f>
        <v>1300000</v>
      </c>
      <c r="I1514" s="13">
        <f>IF('🔧 XY LANH'!A470="","",'🔧 XY LANH'!Q470)</f>
        <v>0</v>
      </c>
      <c r="J1514" s="1">
        <f>IF('🔧 XY LANH'!A470="","",'🔧 XY LANH'!K470)</f>
        <v>0</v>
      </c>
      <c r="L1514" s="1">
        <f>N(L1513)+IF(AND('🔎 TRA CỨU NHANH'!$C$2&lt;&gt;"",OR(ISNUMBER(SEARCH('🔎 TRA CỨU NHANH'!$C$2,$A1514)),ISNUMBER(SEARCH('🔎 TRA CỨU NHANH'!$C$2,$B1514)))),1,0)</f>
        <v>0</v>
      </c>
      <c r="M1514" s="1" t="str">
        <f t="shared" si="46"/>
        <v/>
      </c>
      <c r="N1514" s="1">
        <f>N(N1513)+IF(AND('💰 BÁO GIÁ'!$C$27&lt;&gt;"",OR(ISNUMBER(SEARCH('💰 BÁO GIÁ'!$C$27,$A1514)),ISNUMBER(SEARCH('💰 BÁO GIÁ'!$C$27,$B1514)))),1,0)</f>
        <v>0</v>
      </c>
      <c r="O1514" s="1" t="str">
        <f t="shared" si="47"/>
        <v/>
      </c>
    </row>
    <row r="1515" customHeight="1" spans="1:15">
      <c r="A1515" s="1" t="str">
        <f>IF('🔧 XY LANH'!A471="","",'🔧 XY LANH'!A471)</f>
        <v>HH083557</v>
      </c>
      <c r="B1515" s="1" t="str">
        <f>IF('🔧 XY LANH'!A471="","",'🔧 XY LANH'!S471)</f>
        <v>Xy lanh Deutz 132/ BF6M1015 (101WN24) - HENWEIT</v>
      </c>
      <c r="C1515" s="1" t="str">
        <f>IF('🔧 XY LANH'!A471="","","Xy lanh")</f>
        <v>Xy lanh</v>
      </c>
      <c r="D1515" s="1" t="str">
        <f>IF('🔧 XY LANH'!A471="","",'🔧 XY LANH'!L471)</f>
        <v>Cái</v>
      </c>
      <c r="E1515" s="13">
        <f>IF('🔧 XY LANH'!A471="","",'🔧 XY LANH'!M471)</f>
        <v>0</v>
      </c>
      <c r="F1515" s="13">
        <f>IF('🔧 XY LANH'!A471="","",'🔧 XY LANH'!N471)</f>
        <v>600000</v>
      </c>
      <c r="G1515" s="13">
        <f>IF('🔧 XY LANH'!A471="","",'🔧 XY LANH'!O471)</f>
        <v>700000</v>
      </c>
      <c r="H1515" s="13">
        <f>IF('🔧 XY LANH'!A471="","",'🔧 XY LANH'!P471)</f>
        <v>800000</v>
      </c>
      <c r="I1515" s="13">
        <f>IF('🔧 XY LANH'!A471="","",'🔧 XY LANH'!Q471)</f>
        <v>0</v>
      </c>
      <c r="J1515" s="1">
        <f>IF('🔧 XY LANH'!A471="","",'🔧 XY LANH'!K471)</f>
        <v>0</v>
      </c>
      <c r="L1515" s="1">
        <f>N(L1514)+IF(AND('🔎 TRA CỨU NHANH'!$C$2&lt;&gt;"",OR(ISNUMBER(SEARCH('🔎 TRA CỨU NHANH'!$C$2,$A1515)),ISNUMBER(SEARCH('🔎 TRA CỨU NHANH'!$C$2,$B1515)))),1,0)</f>
        <v>0</v>
      </c>
      <c r="M1515" s="1" t="str">
        <f t="shared" si="46"/>
        <v/>
      </c>
      <c r="N1515" s="1">
        <f>N(N1514)+IF(AND('💰 BÁO GIÁ'!$C$27&lt;&gt;"",OR(ISNUMBER(SEARCH('💰 BÁO GIÁ'!$C$27,$A1515)),ISNUMBER(SEARCH('💰 BÁO GIÁ'!$C$27,$B1515)))),1,0)</f>
        <v>0</v>
      </c>
      <c r="O1515" s="1" t="str">
        <f t="shared" si="47"/>
        <v/>
      </c>
    </row>
    <row r="1516" customHeight="1" spans="1:15">
      <c r="A1516" s="1" t="str">
        <f>IF('🔧 XY LANH'!A472="","",'🔧 XY LANH'!A472)</f>
        <v>HH073822</v>
      </c>
      <c r="B1516" s="1" t="str">
        <f>IF('🔧 XY LANH'!A472="","",'🔧 XY LANH'!S472)</f>
        <v>Xy lanh EF550  - IZUMI</v>
      </c>
      <c r="C1516" s="1" t="str">
        <f>IF('🔧 XY LANH'!A472="","","Xy lanh")</f>
        <v>Xy lanh</v>
      </c>
      <c r="D1516" s="1" t="str">
        <f>IF('🔧 XY LANH'!A472="","",'🔧 XY LANH'!L472)</f>
        <v>Cái</v>
      </c>
      <c r="E1516" s="13">
        <f>IF('🔧 XY LANH'!A472="","",'🔧 XY LANH'!M472)</f>
        <v>0</v>
      </c>
      <c r="F1516" s="13">
        <f>IF('🔧 XY LANH'!A472="","",'🔧 XY LANH'!N472)</f>
        <v>3200000</v>
      </c>
      <c r="G1516" s="13">
        <f>IF('🔧 XY LANH'!A472="","",'🔧 XY LANH'!O472)</f>
        <v>3400000</v>
      </c>
      <c r="H1516" s="13">
        <f>IF('🔧 XY LANH'!A472="","",'🔧 XY LANH'!P472)</f>
        <v>3600000</v>
      </c>
      <c r="I1516" s="13">
        <f>IF('🔧 XY LANH'!A472="","",'🔧 XY LANH'!Q472)</f>
        <v>0</v>
      </c>
      <c r="J1516" s="1">
        <f>IF('🔧 XY LANH'!A472="","",'🔧 XY LANH'!K472)</f>
        <v>0</v>
      </c>
      <c r="L1516" s="1">
        <f>N(L1515)+IF(AND('🔎 TRA CỨU NHANH'!$C$2&lt;&gt;"",OR(ISNUMBER(SEARCH('🔎 TRA CỨU NHANH'!$C$2,$A1516)),ISNUMBER(SEARCH('🔎 TRA CỨU NHANH'!$C$2,$B1516)))),1,0)</f>
        <v>0</v>
      </c>
      <c r="M1516" s="1" t="str">
        <f t="shared" si="46"/>
        <v/>
      </c>
      <c r="N1516" s="1">
        <f>N(N1515)+IF(AND('💰 BÁO GIÁ'!$C$27&lt;&gt;"",OR(ISNUMBER(SEARCH('💰 BÁO GIÁ'!$C$27,$A1516)),ISNUMBER(SEARCH('💰 BÁO GIÁ'!$C$27,$B1516)))),1,0)</f>
        <v>0</v>
      </c>
      <c r="O1516" s="1" t="str">
        <f t="shared" si="47"/>
        <v/>
      </c>
    </row>
    <row r="1517" customHeight="1" spans="1:15">
      <c r="A1517" s="1" t="str">
        <f>IF('🔧 XY LANH'!A473="","",'🔧 XY LANH'!A473)</f>
        <v>HH082921</v>
      </c>
      <c r="B1517" s="1" t="str">
        <f>IF('🔧 XY LANH'!A473="","",'🔧 XY LANH'!S473)</f>
        <v>Xy lanh MAN 126/ D2676/ DT466E/ 51.01201-0459 (INTER, MAXXFORCE) - HENWEIT, L-MA017-00</v>
      </c>
      <c r="C1517" s="1" t="str">
        <f>IF('🔧 XY LANH'!A473="","","Xy lanh")</f>
        <v>Xy lanh</v>
      </c>
      <c r="D1517" s="1" t="str">
        <f>IF('🔧 XY LANH'!A473="","",'🔧 XY LANH'!L473)</f>
        <v>Máy</v>
      </c>
      <c r="E1517" s="1">
        <f>IF('🔧 XY LANH'!A473="","",'🔧 XY LANH'!M473)</f>
        <v>0</v>
      </c>
      <c r="F1517" s="1">
        <f>IF('🔧 XY LANH'!A473="","",'🔧 XY LANH'!N473)</f>
        <v>450000</v>
      </c>
      <c r="G1517" s="1">
        <f>IF('🔧 XY LANH'!A473="","",'🔧 XY LANH'!O473)</f>
        <v>500000</v>
      </c>
      <c r="H1517" s="1">
        <f>IF('🔧 XY LANH'!A473="","",'🔧 XY LANH'!P473)</f>
        <v>550000</v>
      </c>
      <c r="I1517" s="1">
        <f>IF('🔧 XY LANH'!A473="","",'🔧 XY LANH'!Q473)</f>
        <v>0</v>
      </c>
      <c r="J1517" s="1">
        <f>IF('🔧 XY LANH'!A473="","",'🔧 XY LANH'!K473)</f>
        <v>0</v>
      </c>
      <c r="L1517" s="1">
        <f>N(L1516)+IF(AND('🔎 TRA CỨU NHANH'!$C$2&lt;&gt;"",OR(ISNUMBER(SEARCH('🔎 TRA CỨU NHANH'!$C$2,$A1517)),ISNUMBER(SEARCH('🔎 TRA CỨU NHANH'!$C$2,$B1517)))),1,0)</f>
        <v>0</v>
      </c>
      <c r="M1517" s="1" t="str">
        <f t="shared" si="46"/>
        <v/>
      </c>
      <c r="N1517" s="1">
        <f>N(N1516)+IF(AND('💰 BÁO GIÁ'!$C$27&lt;&gt;"",OR(ISNUMBER(SEARCH('💰 BÁO GIÁ'!$C$27,$A1517)),ISNUMBER(SEARCH('💰 BÁO GIÁ'!$C$27,$B1517)))),1,0)</f>
        <v>0</v>
      </c>
      <c r="O1517" s="1" t="str">
        <f t="shared" si="47"/>
        <v/>
      </c>
    </row>
    <row r="1518" customHeight="1" spans="1:15">
      <c r="A1518" s="1" t="str">
        <f>IF('🔧 XY LANH'!A474="","",'🔧 XY LANH'!A474)</f>
        <v>HH077534</v>
      </c>
      <c r="B1518" s="1" t="str">
        <f>IF('🔧 XY LANH'!A474="","",'🔧 XY LANH'!S474)</f>
        <v>Xy lanh ND6/ NE6 đường kính lợi 119 - IZUMI</v>
      </c>
      <c r="C1518" s="1" t="str">
        <f>IF('🔧 XY LANH'!A474="","","Xy lanh")</f>
        <v>Xy lanh</v>
      </c>
      <c r="D1518" s="1" t="str">
        <f>IF('🔧 XY LANH'!A474="","",'🔧 XY LANH'!L474)</f>
        <v>Cái</v>
      </c>
      <c r="E1518" s="13">
        <f>IF('🔧 XY LANH'!A474="","",'🔧 XY LANH'!M474)</f>
        <v>0</v>
      </c>
      <c r="F1518" s="13">
        <f>IF('🔧 XY LANH'!A474="","",'🔧 XY LANH'!N474)</f>
        <v>1400000</v>
      </c>
      <c r="G1518" s="13">
        <f>IF('🔧 XY LANH'!A474="","",'🔧 XY LANH'!O474)</f>
        <v>1500000</v>
      </c>
      <c r="H1518" s="13">
        <f>IF('🔧 XY LANH'!A474="","",'🔧 XY LANH'!P474)</f>
        <v>1600000</v>
      </c>
      <c r="I1518" s="13">
        <f>IF('🔧 XY LANH'!A474="","",'🔧 XY LANH'!Q474)</f>
        <v>0</v>
      </c>
      <c r="J1518" s="1">
        <f>IF('🔧 XY LANH'!A474="","",'🔧 XY LANH'!K474)</f>
        <v>0</v>
      </c>
      <c r="L1518" s="1">
        <f>N(L1517)+IF(AND('🔎 TRA CỨU NHANH'!$C$2&lt;&gt;"",OR(ISNUMBER(SEARCH('🔎 TRA CỨU NHANH'!$C$2,$A1518)),ISNUMBER(SEARCH('🔎 TRA CỨU NHANH'!$C$2,$B1518)))),1,0)</f>
        <v>0</v>
      </c>
      <c r="M1518" s="1" t="str">
        <f t="shared" si="46"/>
        <v/>
      </c>
      <c r="N1518" s="1">
        <f>N(N1517)+IF(AND('💰 BÁO GIÁ'!$C$27&lt;&gt;"",OR(ISNUMBER(SEARCH('💰 BÁO GIÁ'!$C$27,$A1518)),ISNUMBER(SEARCH('💰 BÁO GIÁ'!$C$27,$B1518)))),1,0)</f>
        <v>0</v>
      </c>
      <c r="O1518" s="1" t="str">
        <f t="shared" si="47"/>
        <v/>
      </c>
    </row>
    <row r="1519" customHeight="1" spans="1:15">
      <c r="A1519" s="1" t="str">
        <f>IF('🔧 XY LANH'!A475="","",'🔧 XY LANH'!A475)</f>
        <v>HH070953</v>
      </c>
      <c r="B1519" s="1" t="str">
        <f>IF('🔧 XY LANH'!A475="","",'🔧 XY LANH'!S475)</f>
        <v>Xy lanh RH8 / 11012-97180 - IZUMI</v>
      </c>
      <c r="C1519" s="1" t="str">
        <f>IF('🔧 XY LANH'!A475="","","Xy lanh")</f>
        <v>Xy lanh</v>
      </c>
      <c r="D1519" s="1" t="str">
        <f>IF('🔧 XY LANH'!A475="","",'🔧 XY LANH'!L475)</f>
        <v>Bộ 8</v>
      </c>
      <c r="E1519" s="13">
        <f>IF('🔧 XY LANH'!A475="","",'🔧 XY LANH'!M475)</f>
        <v>0</v>
      </c>
      <c r="F1519" s="13">
        <f>IF('🔧 XY LANH'!A475="","",'🔧 XY LANH'!N475)</f>
        <v>3200000</v>
      </c>
      <c r="G1519" s="13">
        <f>IF('🔧 XY LANH'!A475="","",'🔧 XY LANH'!O475)</f>
        <v>3400000</v>
      </c>
      <c r="H1519" s="13">
        <f>IF('🔧 XY LANH'!A475="","",'🔧 XY LANH'!P475)</f>
        <v>3600000</v>
      </c>
      <c r="I1519" s="13">
        <f>IF('🔧 XY LANH'!A475="","",'🔧 XY LANH'!Q475)</f>
        <v>0</v>
      </c>
      <c r="J1519" s="1">
        <f>IF('🔧 XY LANH'!A475="","",'🔧 XY LANH'!K475)</f>
        <v>0</v>
      </c>
      <c r="L1519" s="1">
        <f>N(L1518)+IF(AND('🔎 TRA CỨU NHANH'!$C$2&lt;&gt;"",OR(ISNUMBER(SEARCH('🔎 TRA CỨU NHANH'!$C$2,$A1519)),ISNUMBER(SEARCH('🔎 TRA CỨU NHANH'!$C$2,$B1519)))),1,0)</f>
        <v>0</v>
      </c>
      <c r="M1519" s="1" t="str">
        <f t="shared" si="46"/>
        <v/>
      </c>
      <c r="N1519" s="1">
        <f>N(N1518)+IF(AND('💰 BÁO GIÁ'!$C$27&lt;&gt;"",OR(ISNUMBER(SEARCH('💰 BÁO GIÁ'!$C$27,$A1519)),ISNUMBER(SEARCH('💰 BÁO GIÁ'!$C$27,$B1519)))),1,0)</f>
        <v>0</v>
      </c>
      <c r="O1519" s="1" t="str">
        <f t="shared" si="47"/>
        <v/>
      </c>
    </row>
    <row r="1520" customHeight="1" spans="1:15">
      <c r="A1520" s="1" t="str">
        <f>IF('🔧 XY LANH'!A476="","",'🔧 XY LANH'!A476)</f>
        <v>HH071876</v>
      </c>
      <c r="B1520" s="1" t="str">
        <f>IF('🔧 XY LANH'!A476="","",'🔧 XY LANH'!S476)</f>
        <v>Xy lanh S6K/S4K/3066 S/F - NSP</v>
      </c>
      <c r="C1520" s="1" t="str">
        <f>IF('🔧 XY LANH'!A476="","","Xy lanh")</f>
        <v>Xy lanh</v>
      </c>
      <c r="D1520" s="1" t="str">
        <f>IF('🔧 XY LANH'!A476="","",'🔧 XY LANH'!L476)</f>
        <v>Cái</v>
      </c>
      <c r="E1520" s="13">
        <f>IF('🔧 XY LANH'!A476="","",'🔧 XY LANH'!M476)</f>
        <v>0</v>
      </c>
      <c r="F1520" s="13">
        <f>IF('🔧 XY LANH'!A476="","",'🔧 XY LANH'!N476)</f>
        <v>0</v>
      </c>
      <c r="G1520" s="13">
        <f>IF('🔧 XY LANH'!A476="","",'🔧 XY LANH'!O476)</f>
        <v>0</v>
      </c>
      <c r="H1520" s="13">
        <f>IF('🔧 XY LANH'!A476="","",'🔧 XY LANH'!P476)</f>
        <v>0</v>
      </c>
      <c r="I1520" s="13">
        <f>IF('🔧 XY LANH'!A476="","",'🔧 XY LANH'!Q476)</f>
        <v>0</v>
      </c>
      <c r="J1520" s="1">
        <f>IF('🔧 XY LANH'!A476="","",'🔧 XY LANH'!K476)</f>
        <v>0</v>
      </c>
      <c r="L1520" s="1">
        <f>N(L1519)+IF(AND('🔎 TRA CỨU NHANH'!$C$2&lt;&gt;"",OR(ISNUMBER(SEARCH('🔎 TRA CỨU NHANH'!$C$2,$A1520)),ISNUMBER(SEARCH('🔎 TRA CỨU NHANH'!$C$2,$B1520)))),1,0)</f>
        <v>0</v>
      </c>
      <c r="M1520" s="1" t="str">
        <f t="shared" si="46"/>
        <v/>
      </c>
      <c r="N1520" s="1">
        <f>N(N1519)+IF(AND('💰 BÁO GIÁ'!$C$27&lt;&gt;"",OR(ISNUMBER(SEARCH('💰 BÁO GIÁ'!$C$27,$A1520)),ISNUMBER(SEARCH('💰 BÁO GIÁ'!$C$27,$B1520)))),1,0)</f>
        <v>0</v>
      </c>
      <c r="O1520" s="1" t="str">
        <f t="shared" si="47"/>
        <v/>
      </c>
    </row>
    <row r="1521" customHeight="1" spans="1:15">
      <c r="A1521" s="1" t="str">
        <f>IF('🔧 XY LANH'!A477="","",'🔧 XY LANH'!A477)</f>
        <v>HH070857</v>
      </c>
      <c r="B1521" s="1" t="str">
        <f>IF('🔧 XY LANH'!A477="","",'🔧 XY LANH'!S477)</f>
        <v>Xy lanh TM F/F - IZUMI</v>
      </c>
      <c r="C1521" s="1" t="str">
        <f>IF('🔧 XY LANH'!A477="","","Xy lanh")</f>
        <v>Xy lanh</v>
      </c>
      <c r="D1521" s="1" t="str">
        <f>IF('🔧 XY LANH'!A477="","",'🔧 XY LANH'!L477)</f>
        <v>Cái</v>
      </c>
      <c r="E1521" s="13">
        <f>IF('🔧 XY LANH'!A477="","",'🔧 XY LANH'!M477)</f>
        <v>0</v>
      </c>
      <c r="F1521" s="13">
        <f>IF('🔧 XY LANH'!A477="","",'🔧 XY LANH'!N477)</f>
        <v>0</v>
      </c>
      <c r="G1521" s="13">
        <f>IF('🔧 XY LANH'!A477="","",'🔧 XY LANH'!O477)</f>
        <v>0</v>
      </c>
      <c r="H1521" s="13">
        <f>IF('🔧 XY LANH'!A477="","",'🔧 XY LANH'!P477)</f>
        <v>0</v>
      </c>
      <c r="I1521" s="13">
        <f>IF('🔧 XY LANH'!A477="","",'🔧 XY LANH'!Q477)</f>
        <v>0</v>
      </c>
      <c r="J1521" s="1">
        <f>IF('🔧 XY LANH'!A477="","",'🔧 XY LANH'!K477)</f>
        <v>0</v>
      </c>
      <c r="L1521" s="1">
        <f>N(L1520)+IF(AND('🔎 TRA CỨU NHANH'!$C$2&lt;&gt;"",OR(ISNUMBER(SEARCH('🔎 TRA CỨU NHANH'!$C$2,$A1521)),ISNUMBER(SEARCH('🔎 TRA CỨU NHANH'!$C$2,$B1521)))),1,0)</f>
        <v>0</v>
      </c>
      <c r="M1521" s="1" t="str">
        <f t="shared" si="46"/>
        <v/>
      </c>
      <c r="N1521" s="1">
        <f>N(N1520)+IF(AND('💰 BÁO GIÁ'!$C$27&lt;&gt;"",OR(ISNUMBER(SEARCH('💰 BÁO GIÁ'!$C$27,$A1521)),ISNUMBER(SEARCH('💰 BÁO GIÁ'!$C$27,$B1521)))),1,0)</f>
        <v>0</v>
      </c>
      <c r="O1521" s="1" t="str">
        <f t="shared" si="47"/>
        <v/>
      </c>
    </row>
    <row r="1522" customHeight="1" spans="1:15">
      <c r="A1522" s="1" t="str">
        <f>IF('🔧 XY LANH'!A478="","",'🔧 XY LANH'!A478)</f>
        <v/>
      </c>
      <c r="B1522" s="1" t="str">
        <f>IF('🔧 XY LANH'!A478="","",'🔧 XY LANH'!S478)</f>
        <v/>
      </c>
      <c r="C1522" s="1" t="str">
        <f>IF('🔧 XY LANH'!A478="","","Xy lanh")</f>
        <v/>
      </c>
      <c r="D1522" s="1" t="str">
        <f>IF('🔧 XY LANH'!A478="","",'🔧 XY LANH'!L478)</f>
        <v/>
      </c>
      <c r="E1522" s="1" t="str">
        <f>IF('🔧 XY LANH'!A478="","",'🔧 XY LANH'!M478)</f>
        <v/>
      </c>
      <c r="F1522" s="1" t="str">
        <f>IF('🔧 XY LANH'!A478="","",'🔧 XY LANH'!N478)</f>
        <v/>
      </c>
      <c r="G1522" s="1" t="str">
        <f>IF('🔧 XY LANH'!A478="","",'🔧 XY LANH'!O478)</f>
        <v/>
      </c>
      <c r="H1522" s="1" t="str">
        <f>IF('🔧 XY LANH'!A478="","",'🔧 XY LANH'!P478)</f>
        <v/>
      </c>
      <c r="I1522" s="1" t="str">
        <f>IF('🔧 XY LANH'!A478="","",'🔧 XY LANH'!Q478)</f>
        <v/>
      </c>
      <c r="J1522" s="1" t="str">
        <f>IF('🔧 XY LANH'!A478="","",'🔧 XY LANH'!K478)</f>
        <v/>
      </c>
      <c r="L1522" s="1">
        <f>N(L1521)+IF(AND('🔎 TRA CỨU NHANH'!$C$2&lt;&gt;"",OR(ISNUMBER(SEARCH('🔎 TRA CỨU NHANH'!$C$2,$A1522)),ISNUMBER(SEARCH('🔎 TRA CỨU NHANH'!$C$2,$B1522)))),1,0)</f>
        <v>0</v>
      </c>
      <c r="M1522" s="1" t="str">
        <f t="shared" si="46"/>
        <v/>
      </c>
      <c r="N1522" s="1">
        <f>N(N1521)+IF(AND('💰 BÁO GIÁ'!$C$27&lt;&gt;"",OR(ISNUMBER(SEARCH('💰 BÁO GIÁ'!$C$27,$A1522)),ISNUMBER(SEARCH('💰 BÁO GIÁ'!$C$27,$B1522)))),1,0)</f>
        <v>0</v>
      </c>
      <c r="O1522" s="1" t="str">
        <f t="shared" si="47"/>
        <v/>
      </c>
    </row>
    <row r="1523" customHeight="1" spans="1:15">
      <c r="A1523" s="1" t="str">
        <f>IF('🔧 XY LANH'!A479="","",'🔧 XY LANH'!A479)</f>
        <v/>
      </c>
      <c r="B1523" s="1" t="str">
        <f>IF('🔧 XY LANH'!A479="","",'🔧 XY LANH'!S479)</f>
        <v/>
      </c>
      <c r="C1523" s="1" t="str">
        <f>IF('🔧 XY LANH'!A479="","","Xy lanh")</f>
        <v/>
      </c>
      <c r="D1523" s="1" t="str">
        <f>IF('🔧 XY LANH'!A479="","",'🔧 XY LANH'!L479)</f>
        <v/>
      </c>
      <c r="E1523" s="1" t="str">
        <f>IF('🔧 XY LANH'!A479="","",'🔧 XY LANH'!M479)</f>
        <v/>
      </c>
      <c r="F1523" s="1" t="str">
        <f>IF('🔧 XY LANH'!A479="","",'🔧 XY LANH'!N479)</f>
        <v/>
      </c>
      <c r="G1523" s="1" t="str">
        <f>IF('🔧 XY LANH'!A479="","",'🔧 XY LANH'!O479)</f>
        <v/>
      </c>
      <c r="H1523" s="1" t="str">
        <f>IF('🔧 XY LANH'!A479="","",'🔧 XY LANH'!P479)</f>
        <v/>
      </c>
      <c r="I1523" s="1" t="str">
        <f>IF('🔧 XY LANH'!A479="","",'🔧 XY LANH'!Q479)</f>
        <v/>
      </c>
      <c r="J1523" s="1" t="str">
        <f>IF('🔧 XY LANH'!A479="","",'🔧 XY LANH'!K479)</f>
        <v/>
      </c>
      <c r="L1523" s="1">
        <f>N(L1522)+IF(AND('🔎 TRA CỨU NHANH'!$C$2&lt;&gt;"",OR(ISNUMBER(SEARCH('🔎 TRA CỨU NHANH'!$C$2,$A1523)),ISNUMBER(SEARCH('🔎 TRA CỨU NHANH'!$C$2,$B1523)))),1,0)</f>
        <v>0</v>
      </c>
      <c r="M1523" s="1" t="str">
        <f t="shared" si="46"/>
        <v/>
      </c>
      <c r="N1523" s="1">
        <f>N(N1522)+IF(AND('💰 BÁO GIÁ'!$C$27&lt;&gt;"",OR(ISNUMBER(SEARCH('💰 BÁO GIÁ'!$C$27,$A1523)),ISNUMBER(SEARCH('💰 BÁO GIÁ'!$C$27,$B1523)))),1,0)</f>
        <v>0</v>
      </c>
      <c r="O1523" s="1" t="str">
        <f t="shared" si="47"/>
        <v/>
      </c>
    </row>
    <row r="1524" customHeight="1" spans="1:15">
      <c r="A1524" s="1" t="str">
        <f>IF('🔧 XY LANH'!A480="","",'🔧 XY LANH'!A480)</f>
        <v/>
      </c>
      <c r="B1524" s="1" t="str">
        <f>IF('🔧 XY LANH'!A480="","",'🔧 XY LANH'!S480)</f>
        <v/>
      </c>
      <c r="C1524" s="1" t="str">
        <f>IF('🔧 XY LANH'!A480="","","Xy lanh")</f>
        <v/>
      </c>
      <c r="D1524" s="1" t="str">
        <f>IF('🔧 XY LANH'!A480="","",'🔧 XY LANH'!L480)</f>
        <v/>
      </c>
      <c r="E1524" s="1" t="str">
        <f>IF('🔧 XY LANH'!A480="","",'🔧 XY LANH'!M480)</f>
        <v/>
      </c>
      <c r="F1524" s="1" t="str">
        <f>IF('🔧 XY LANH'!A480="","",'🔧 XY LANH'!N480)</f>
        <v/>
      </c>
      <c r="G1524" s="1" t="str">
        <f>IF('🔧 XY LANH'!A480="","",'🔧 XY LANH'!O480)</f>
        <v/>
      </c>
      <c r="H1524" s="1" t="str">
        <f>IF('🔧 XY LANH'!A480="","",'🔧 XY LANH'!P480)</f>
        <v/>
      </c>
      <c r="I1524" s="1" t="str">
        <f>IF('🔧 XY LANH'!A480="","",'🔧 XY LANH'!Q480)</f>
        <v/>
      </c>
      <c r="J1524" s="1" t="str">
        <f>IF('🔧 XY LANH'!A480="","",'🔧 XY LANH'!K480)</f>
        <v/>
      </c>
      <c r="L1524" s="1">
        <f>N(L1523)+IF(AND('🔎 TRA CỨU NHANH'!$C$2&lt;&gt;"",OR(ISNUMBER(SEARCH('🔎 TRA CỨU NHANH'!$C$2,$A1524)),ISNUMBER(SEARCH('🔎 TRA CỨU NHANH'!$C$2,$B1524)))),1,0)</f>
        <v>0</v>
      </c>
      <c r="M1524" s="1" t="str">
        <f t="shared" si="46"/>
        <v/>
      </c>
      <c r="N1524" s="1">
        <f>N(N1523)+IF(AND('💰 BÁO GIÁ'!$C$27&lt;&gt;"",OR(ISNUMBER(SEARCH('💰 BÁO GIÁ'!$C$27,$A1524)),ISNUMBER(SEARCH('💰 BÁO GIÁ'!$C$27,$B1524)))),1,0)</f>
        <v>0</v>
      </c>
      <c r="O1524" s="1" t="str">
        <f t="shared" si="47"/>
        <v/>
      </c>
    </row>
    <row r="1525" customHeight="1" spans="1:15">
      <c r="A1525" s="1" t="str">
        <f>IF('🔧 XY LANH'!A481="","",'🔧 XY LANH'!A481)</f>
        <v/>
      </c>
      <c r="B1525" s="1" t="str">
        <f>IF('🔧 XY LANH'!A481="","",'🔧 XY LANH'!S481)</f>
        <v/>
      </c>
      <c r="C1525" s="1" t="str">
        <f>IF('🔧 XY LANH'!A481="","","Xy lanh")</f>
        <v/>
      </c>
      <c r="D1525" s="1" t="str">
        <f>IF('🔧 XY LANH'!A481="","",'🔧 XY LANH'!L481)</f>
        <v/>
      </c>
      <c r="E1525" s="1" t="str">
        <f>IF('🔧 XY LANH'!A481="","",'🔧 XY LANH'!M481)</f>
        <v/>
      </c>
      <c r="F1525" s="1" t="str">
        <f>IF('🔧 XY LANH'!A481="","",'🔧 XY LANH'!N481)</f>
        <v/>
      </c>
      <c r="G1525" s="1" t="str">
        <f>IF('🔧 XY LANH'!A481="","",'🔧 XY LANH'!O481)</f>
        <v/>
      </c>
      <c r="H1525" s="1" t="str">
        <f>IF('🔧 XY LANH'!A481="","",'🔧 XY LANH'!P481)</f>
        <v/>
      </c>
      <c r="I1525" s="1" t="str">
        <f>IF('🔧 XY LANH'!A481="","",'🔧 XY LANH'!Q481)</f>
        <v/>
      </c>
      <c r="J1525" s="1" t="str">
        <f>IF('🔧 XY LANH'!A481="","",'🔧 XY LANH'!K481)</f>
        <v/>
      </c>
      <c r="L1525" s="1">
        <f>N(L1524)+IF(AND('🔎 TRA CỨU NHANH'!$C$2&lt;&gt;"",OR(ISNUMBER(SEARCH('🔎 TRA CỨU NHANH'!$C$2,$A1525)),ISNUMBER(SEARCH('🔎 TRA CỨU NHANH'!$C$2,$B1525)))),1,0)</f>
        <v>0</v>
      </c>
      <c r="M1525" s="1" t="str">
        <f t="shared" si="46"/>
        <v/>
      </c>
      <c r="N1525" s="1">
        <f>N(N1524)+IF(AND('💰 BÁO GIÁ'!$C$27&lt;&gt;"",OR(ISNUMBER(SEARCH('💰 BÁO GIÁ'!$C$27,$A1525)),ISNUMBER(SEARCH('💰 BÁO GIÁ'!$C$27,$B1525)))),1,0)</f>
        <v>0</v>
      </c>
      <c r="O1525" s="1" t="str">
        <f t="shared" si="47"/>
        <v/>
      </c>
    </row>
    <row r="1526" customHeight="1" spans="1:15">
      <c r="A1526" s="1" t="str">
        <f>IF('🔧 XY LANH'!A482="","",'🔧 XY LANH'!A482)</f>
        <v/>
      </c>
      <c r="B1526" s="1" t="str">
        <f>IF('🔧 XY LANH'!A482="","",'🔧 XY LANH'!S482)</f>
        <v/>
      </c>
      <c r="C1526" s="1" t="str">
        <f>IF('🔧 XY LANH'!A482="","","Xy lanh")</f>
        <v/>
      </c>
      <c r="D1526" s="1" t="str">
        <f>IF('🔧 XY LANH'!A482="","",'🔧 XY LANH'!L482)</f>
        <v/>
      </c>
      <c r="E1526" s="1" t="str">
        <f>IF('🔧 XY LANH'!A482="","",'🔧 XY LANH'!M482)</f>
        <v/>
      </c>
      <c r="F1526" s="1" t="str">
        <f>IF('🔧 XY LANH'!A482="","",'🔧 XY LANH'!N482)</f>
        <v/>
      </c>
      <c r="G1526" s="1" t="str">
        <f>IF('🔧 XY LANH'!A482="","",'🔧 XY LANH'!O482)</f>
        <v/>
      </c>
      <c r="H1526" s="1" t="str">
        <f>IF('🔧 XY LANH'!A482="","",'🔧 XY LANH'!P482)</f>
        <v/>
      </c>
      <c r="I1526" s="1" t="str">
        <f>IF('🔧 XY LANH'!A482="","",'🔧 XY LANH'!Q482)</f>
        <v/>
      </c>
      <c r="J1526" s="1" t="str">
        <f>IF('🔧 XY LANH'!A482="","",'🔧 XY LANH'!K482)</f>
        <v/>
      </c>
      <c r="L1526" s="1">
        <f>N(L1525)+IF(AND('🔎 TRA CỨU NHANH'!$C$2&lt;&gt;"",OR(ISNUMBER(SEARCH('🔎 TRA CỨU NHANH'!$C$2,$A1526)),ISNUMBER(SEARCH('🔎 TRA CỨU NHANH'!$C$2,$B1526)))),1,0)</f>
        <v>0</v>
      </c>
      <c r="M1526" s="1" t="str">
        <f t="shared" si="46"/>
        <v/>
      </c>
      <c r="N1526" s="1">
        <f>N(N1525)+IF(AND('💰 BÁO GIÁ'!$C$27&lt;&gt;"",OR(ISNUMBER(SEARCH('💰 BÁO GIÁ'!$C$27,$A1526)),ISNUMBER(SEARCH('💰 BÁO GIÁ'!$C$27,$B1526)))),1,0)</f>
        <v>0</v>
      </c>
      <c r="O1526" s="1" t="str">
        <f t="shared" si="47"/>
        <v/>
      </c>
    </row>
    <row r="1527" customHeight="1" spans="1:15">
      <c r="A1527" s="1" t="str">
        <f>IF('🔧 XY LANH'!A483="","",'🔧 XY LANH'!A483)</f>
        <v/>
      </c>
      <c r="B1527" s="1" t="str">
        <f>IF('🔧 XY LANH'!A483="","",'🔧 XY LANH'!S483)</f>
        <v/>
      </c>
      <c r="C1527" s="1" t="str">
        <f>IF('🔧 XY LANH'!A483="","","Xy lanh")</f>
        <v/>
      </c>
      <c r="D1527" s="1" t="str">
        <f>IF('🔧 XY LANH'!A483="","",'🔧 XY LANH'!L483)</f>
        <v/>
      </c>
      <c r="E1527" s="1" t="str">
        <f>IF('🔧 XY LANH'!A483="","",'🔧 XY LANH'!M483)</f>
        <v/>
      </c>
      <c r="F1527" s="1" t="str">
        <f>IF('🔧 XY LANH'!A483="","",'🔧 XY LANH'!N483)</f>
        <v/>
      </c>
      <c r="G1527" s="1" t="str">
        <f>IF('🔧 XY LANH'!A483="","",'🔧 XY LANH'!O483)</f>
        <v/>
      </c>
      <c r="H1527" s="1" t="str">
        <f>IF('🔧 XY LANH'!A483="","",'🔧 XY LANH'!P483)</f>
        <v/>
      </c>
      <c r="I1527" s="1" t="str">
        <f>IF('🔧 XY LANH'!A483="","",'🔧 XY LANH'!Q483)</f>
        <v/>
      </c>
      <c r="J1527" s="1" t="str">
        <f>IF('🔧 XY LANH'!A483="","",'🔧 XY LANH'!K483)</f>
        <v/>
      </c>
      <c r="L1527" s="1">
        <f>N(L1526)+IF(AND('🔎 TRA CỨU NHANH'!$C$2&lt;&gt;"",OR(ISNUMBER(SEARCH('🔎 TRA CỨU NHANH'!$C$2,$A1527)),ISNUMBER(SEARCH('🔎 TRA CỨU NHANH'!$C$2,$B1527)))),1,0)</f>
        <v>0</v>
      </c>
      <c r="M1527" s="1" t="str">
        <f t="shared" si="46"/>
        <v/>
      </c>
      <c r="N1527" s="1">
        <f>N(N1526)+IF(AND('💰 BÁO GIÁ'!$C$27&lt;&gt;"",OR(ISNUMBER(SEARCH('💰 BÁO GIÁ'!$C$27,$A1527)),ISNUMBER(SEARCH('💰 BÁO GIÁ'!$C$27,$B1527)))),1,0)</f>
        <v>0</v>
      </c>
      <c r="O1527" s="1" t="str">
        <f t="shared" si="47"/>
        <v/>
      </c>
    </row>
    <row r="1528" customHeight="1" spans="1:15">
      <c r="A1528" s="1" t="str">
        <f>IF('🔧 XY LANH'!A484="","",'🔧 XY LANH'!A484)</f>
        <v/>
      </c>
      <c r="B1528" s="1" t="str">
        <f>IF('🔧 XY LANH'!A484="","",'🔧 XY LANH'!S484)</f>
        <v/>
      </c>
      <c r="C1528" s="1" t="str">
        <f>IF('🔧 XY LANH'!A484="","","Xy lanh")</f>
        <v/>
      </c>
      <c r="D1528" s="1" t="str">
        <f>IF('🔧 XY LANH'!A484="","",'🔧 XY LANH'!L484)</f>
        <v/>
      </c>
      <c r="E1528" s="1" t="str">
        <f>IF('🔧 XY LANH'!A484="","",'🔧 XY LANH'!M484)</f>
        <v/>
      </c>
      <c r="F1528" s="1" t="str">
        <f>IF('🔧 XY LANH'!A484="","",'🔧 XY LANH'!N484)</f>
        <v/>
      </c>
      <c r="G1528" s="1" t="str">
        <f>IF('🔧 XY LANH'!A484="","",'🔧 XY LANH'!O484)</f>
        <v/>
      </c>
      <c r="H1528" s="1" t="str">
        <f>IF('🔧 XY LANH'!A484="","",'🔧 XY LANH'!P484)</f>
        <v/>
      </c>
      <c r="I1528" s="1" t="str">
        <f>IF('🔧 XY LANH'!A484="","",'🔧 XY LANH'!Q484)</f>
        <v/>
      </c>
      <c r="J1528" s="1" t="str">
        <f>IF('🔧 XY LANH'!A484="","",'🔧 XY LANH'!K484)</f>
        <v/>
      </c>
      <c r="L1528" s="1">
        <f>N(L1527)+IF(AND('🔎 TRA CỨU NHANH'!$C$2&lt;&gt;"",OR(ISNUMBER(SEARCH('🔎 TRA CỨU NHANH'!$C$2,$A1528)),ISNUMBER(SEARCH('🔎 TRA CỨU NHANH'!$C$2,$B1528)))),1,0)</f>
        <v>0</v>
      </c>
      <c r="M1528" s="1" t="str">
        <f t="shared" si="46"/>
        <v/>
      </c>
      <c r="N1528" s="1">
        <f>N(N1527)+IF(AND('💰 BÁO GIÁ'!$C$27&lt;&gt;"",OR(ISNUMBER(SEARCH('💰 BÁO GIÁ'!$C$27,$A1528)),ISNUMBER(SEARCH('💰 BÁO GIÁ'!$C$27,$B1528)))),1,0)</f>
        <v>0</v>
      </c>
      <c r="O1528" s="1" t="str">
        <f t="shared" si="47"/>
        <v/>
      </c>
    </row>
    <row r="1529" customHeight="1" spans="1:15">
      <c r="A1529" s="1" t="str">
        <f>IF('🔧 XY LANH'!A485="","",'🔧 XY LANH'!A485)</f>
        <v/>
      </c>
      <c r="B1529" s="1" t="str">
        <f>IF('🔧 XY LANH'!A485="","",'🔧 XY LANH'!S485)</f>
        <v/>
      </c>
      <c r="C1529" s="1" t="str">
        <f>IF('🔧 XY LANH'!A485="","","Xy lanh")</f>
        <v/>
      </c>
      <c r="D1529" s="1" t="str">
        <f>IF('🔧 XY LANH'!A485="","",'🔧 XY LANH'!L485)</f>
        <v/>
      </c>
      <c r="E1529" s="1" t="str">
        <f>IF('🔧 XY LANH'!A485="","",'🔧 XY LANH'!M485)</f>
        <v/>
      </c>
      <c r="F1529" s="1" t="str">
        <f>IF('🔧 XY LANH'!A485="","",'🔧 XY LANH'!N485)</f>
        <v/>
      </c>
      <c r="G1529" s="1" t="str">
        <f>IF('🔧 XY LANH'!A485="","",'🔧 XY LANH'!O485)</f>
        <v/>
      </c>
      <c r="H1529" s="1" t="str">
        <f>IF('🔧 XY LANH'!A485="","",'🔧 XY LANH'!P485)</f>
        <v/>
      </c>
      <c r="I1529" s="1" t="str">
        <f>IF('🔧 XY LANH'!A485="","",'🔧 XY LANH'!Q485)</f>
        <v/>
      </c>
      <c r="J1529" s="1" t="str">
        <f>IF('🔧 XY LANH'!A485="","",'🔧 XY LANH'!K485)</f>
        <v/>
      </c>
      <c r="L1529" s="1">
        <f>N(L1528)+IF(AND('🔎 TRA CỨU NHANH'!$C$2&lt;&gt;"",OR(ISNUMBER(SEARCH('🔎 TRA CỨU NHANH'!$C$2,$A1529)),ISNUMBER(SEARCH('🔎 TRA CỨU NHANH'!$C$2,$B1529)))),1,0)</f>
        <v>0</v>
      </c>
      <c r="M1529" s="1" t="str">
        <f t="shared" si="46"/>
        <v/>
      </c>
      <c r="N1529" s="1">
        <f>N(N1528)+IF(AND('💰 BÁO GIÁ'!$C$27&lt;&gt;"",OR(ISNUMBER(SEARCH('💰 BÁO GIÁ'!$C$27,$A1529)),ISNUMBER(SEARCH('💰 BÁO GIÁ'!$C$27,$B1529)))),1,0)</f>
        <v>0</v>
      </c>
      <c r="O1529" s="1" t="str">
        <f t="shared" si="47"/>
        <v/>
      </c>
    </row>
    <row r="1530" customHeight="1" spans="1:15">
      <c r="A1530" s="1" t="str">
        <f>IF('🔧 XY LANH'!A486="","",'🔧 XY LANH'!A486)</f>
        <v/>
      </c>
      <c r="B1530" s="1" t="str">
        <f>IF('🔧 XY LANH'!A486="","",'🔧 XY LANH'!S486)</f>
        <v/>
      </c>
      <c r="C1530" s="1" t="str">
        <f>IF('🔧 XY LANH'!A486="","","Xy lanh")</f>
        <v/>
      </c>
      <c r="D1530" s="1" t="str">
        <f>IF('🔧 XY LANH'!A486="","",'🔧 XY LANH'!L486)</f>
        <v/>
      </c>
      <c r="E1530" s="1" t="str">
        <f>IF('🔧 XY LANH'!A486="","",'🔧 XY LANH'!M486)</f>
        <v/>
      </c>
      <c r="F1530" s="1" t="str">
        <f>IF('🔧 XY LANH'!A486="","",'🔧 XY LANH'!N486)</f>
        <v/>
      </c>
      <c r="G1530" s="1" t="str">
        <f>IF('🔧 XY LANH'!A486="","",'🔧 XY LANH'!O486)</f>
        <v/>
      </c>
      <c r="H1530" s="1" t="str">
        <f>IF('🔧 XY LANH'!A486="","",'🔧 XY LANH'!P486)</f>
        <v/>
      </c>
      <c r="I1530" s="1" t="str">
        <f>IF('🔧 XY LANH'!A486="","",'🔧 XY LANH'!Q486)</f>
        <v/>
      </c>
      <c r="J1530" s="1" t="str">
        <f>IF('🔧 XY LANH'!A486="","",'🔧 XY LANH'!K486)</f>
        <v/>
      </c>
      <c r="L1530" s="1">
        <f>N(L1529)+IF(AND('🔎 TRA CỨU NHANH'!$C$2&lt;&gt;"",OR(ISNUMBER(SEARCH('🔎 TRA CỨU NHANH'!$C$2,$A1530)),ISNUMBER(SEARCH('🔎 TRA CỨU NHANH'!$C$2,$B1530)))),1,0)</f>
        <v>0</v>
      </c>
      <c r="M1530" s="1" t="str">
        <f t="shared" si="46"/>
        <v/>
      </c>
      <c r="N1530" s="1">
        <f>N(N1529)+IF(AND('💰 BÁO GIÁ'!$C$27&lt;&gt;"",OR(ISNUMBER(SEARCH('💰 BÁO GIÁ'!$C$27,$A1530)),ISNUMBER(SEARCH('💰 BÁO GIÁ'!$C$27,$B1530)))),1,0)</f>
        <v>0</v>
      </c>
      <c r="O1530" s="1" t="str">
        <f t="shared" si="47"/>
        <v/>
      </c>
    </row>
    <row r="1531" customHeight="1" spans="1:15">
      <c r="A1531" s="1" t="str">
        <f>IF('🔧 XY LANH'!A487="","",'🔧 XY LANH'!A487)</f>
        <v/>
      </c>
      <c r="B1531" s="1" t="str">
        <f>IF('🔧 XY LANH'!A487="","",'🔧 XY LANH'!S487)</f>
        <v/>
      </c>
      <c r="C1531" s="1" t="str">
        <f>IF('🔧 XY LANH'!A487="","","Xy lanh")</f>
        <v/>
      </c>
      <c r="D1531" s="1" t="str">
        <f>IF('🔧 XY LANH'!A487="","",'🔧 XY LANH'!L487)</f>
        <v/>
      </c>
      <c r="E1531" s="1" t="str">
        <f>IF('🔧 XY LANH'!A487="","",'🔧 XY LANH'!M487)</f>
        <v/>
      </c>
      <c r="F1531" s="1" t="str">
        <f>IF('🔧 XY LANH'!A487="","",'🔧 XY LANH'!N487)</f>
        <v/>
      </c>
      <c r="G1531" s="1" t="str">
        <f>IF('🔧 XY LANH'!A487="","",'🔧 XY LANH'!O487)</f>
        <v/>
      </c>
      <c r="H1531" s="1" t="str">
        <f>IF('🔧 XY LANH'!A487="","",'🔧 XY LANH'!P487)</f>
        <v/>
      </c>
      <c r="I1531" s="1" t="str">
        <f>IF('🔧 XY LANH'!A487="","",'🔧 XY LANH'!Q487)</f>
        <v/>
      </c>
      <c r="J1531" s="1" t="str">
        <f>IF('🔧 XY LANH'!A487="","",'🔧 XY LANH'!K487)</f>
        <v/>
      </c>
      <c r="L1531" s="1">
        <f>N(L1530)+IF(AND('🔎 TRA CỨU NHANH'!$C$2&lt;&gt;"",OR(ISNUMBER(SEARCH('🔎 TRA CỨU NHANH'!$C$2,$A1531)),ISNUMBER(SEARCH('🔎 TRA CỨU NHANH'!$C$2,$B1531)))),1,0)</f>
        <v>0</v>
      </c>
      <c r="M1531" s="1" t="str">
        <f t="shared" si="46"/>
        <v/>
      </c>
      <c r="N1531" s="1">
        <f>N(N1530)+IF(AND('💰 BÁO GIÁ'!$C$27&lt;&gt;"",OR(ISNUMBER(SEARCH('💰 BÁO GIÁ'!$C$27,$A1531)),ISNUMBER(SEARCH('💰 BÁO GIÁ'!$C$27,$B1531)))),1,0)</f>
        <v>0</v>
      </c>
      <c r="O1531" s="1" t="str">
        <f t="shared" si="47"/>
        <v/>
      </c>
    </row>
    <row r="1532" customHeight="1" spans="1:15">
      <c r="A1532" s="1" t="str">
        <f>IF('🔧 XY LANH'!A488="","",'🔧 XY LANH'!A488)</f>
        <v/>
      </c>
      <c r="B1532" s="1" t="str">
        <f>IF('🔧 XY LANH'!A488="","",'🔧 XY LANH'!S488)</f>
        <v/>
      </c>
      <c r="C1532" s="1" t="str">
        <f>IF('🔧 XY LANH'!A488="","","Xy lanh")</f>
        <v/>
      </c>
      <c r="D1532" s="1" t="str">
        <f>IF('🔧 XY LANH'!A488="","",'🔧 XY LANH'!L488)</f>
        <v/>
      </c>
      <c r="E1532" s="13" t="str">
        <f>IF('🔧 XY LANH'!A488="","",'🔧 XY LANH'!M488)</f>
        <v/>
      </c>
      <c r="F1532" s="13" t="str">
        <f>IF('🔧 XY LANH'!A488="","",'🔧 XY LANH'!N488)</f>
        <v/>
      </c>
      <c r="G1532" s="13" t="str">
        <f>IF('🔧 XY LANH'!A488="","",'🔧 XY LANH'!O488)</f>
        <v/>
      </c>
      <c r="H1532" s="13" t="str">
        <f>IF('🔧 XY LANH'!A488="","",'🔧 XY LANH'!P488)</f>
        <v/>
      </c>
      <c r="I1532" s="13" t="str">
        <f>IF('🔧 XY LANH'!A488="","",'🔧 XY LANH'!Q488)</f>
        <v/>
      </c>
      <c r="J1532" s="1" t="str">
        <f>IF('🔧 XY LANH'!A488="","",'🔧 XY LANH'!K488)</f>
        <v/>
      </c>
      <c r="L1532" s="1">
        <f>N(L1531)+IF(AND('🔎 TRA CỨU NHANH'!$C$2&lt;&gt;"",OR(ISNUMBER(SEARCH('🔎 TRA CỨU NHANH'!$C$2,$A1532)),ISNUMBER(SEARCH('🔎 TRA CỨU NHANH'!$C$2,$B1532)))),1,0)</f>
        <v>0</v>
      </c>
      <c r="M1532" s="1" t="str">
        <f t="shared" si="46"/>
        <v/>
      </c>
      <c r="N1532" s="1">
        <f>N(N1531)+IF(AND('💰 BÁO GIÁ'!$C$27&lt;&gt;"",OR(ISNUMBER(SEARCH('💰 BÁO GIÁ'!$C$27,$A1532)),ISNUMBER(SEARCH('💰 BÁO GIÁ'!$C$27,$B1532)))),1,0)</f>
        <v>0</v>
      </c>
      <c r="O1532" s="1" t="str">
        <f t="shared" si="47"/>
        <v/>
      </c>
    </row>
    <row r="1533" customHeight="1" spans="1:15">
      <c r="A1533" s="1" t="str">
        <f>IF('🔧 XY LANH'!A489="","",'🔧 XY LANH'!A489)</f>
        <v/>
      </c>
      <c r="B1533" s="1" t="str">
        <f>IF('🔧 XY LANH'!A489="","",'🔧 XY LANH'!S489)</f>
        <v/>
      </c>
      <c r="C1533" s="1" t="str">
        <f>IF('🔧 XY LANH'!A489="","","Xy lanh")</f>
        <v/>
      </c>
      <c r="D1533" s="1" t="str">
        <f>IF('🔧 XY LANH'!A489="","",'🔧 XY LANH'!L489)</f>
        <v/>
      </c>
      <c r="E1533" s="13" t="str">
        <f>IF('🔧 XY LANH'!A489="","",'🔧 XY LANH'!M489)</f>
        <v/>
      </c>
      <c r="F1533" s="13" t="str">
        <f>IF('🔧 XY LANH'!A489="","",'🔧 XY LANH'!N489)</f>
        <v/>
      </c>
      <c r="G1533" s="13" t="str">
        <f>IF('🔧 XY LANH'!A489="","",'🔧 XY LANH'!O489)</f>
        <v/>
      </c>
      <c r="H1533" s="13" t="str">
        <f>IF('🔧 XY LANH'!A489="","",'🔧 XY LANH'!P489)</f>
        <v/>
      </c>
      <c r="I1533" s="13" t="str">
        <f>IF('🔧 XY LANH'!A489="","",'🔧 XY LANH'!Q489)</f>
        <v/>
      </c>
      <c r="J1533" s="1" t="str">
        <f>IF('🔧 XY LANH'!A489="","",'🔧 XY LANH'!K489)</f>
        <v/>
      </c>
      <c r="L1533" s="1">
        <f>N(L1532)+IF(AND('🔎 TRA CỨU NHANH'!$C$2&lt;&gt;"",OR(ISNUMBER(SEARCH('🔎 TRA CỨU NHANH'!$C$2,$A1533)),ISNUMBER(SEARCH('🔎 TRA CỨU NHANH'!$C$2,$B1533)))),1,0)</f>
        <v>0</v>
      </c>
      <c r="M1533" s="1" t="str">
        <f t="shared" si="46"/>
        <v/>
      </c>
      <c r="N1533" s="1">
        <f>N(N1532)+IF(AND('💰 BÁO GIÁ'!$C$27&lt;&gt;"",OR(ISNUMBER(SEARCH('💰 BÁO GIÁ'!$C$27,$A1533)),ISNUMBER(SEARCH('💰 BÁO GIÁ'!$C$27,$B1533)))),1,0)</f>
        <v>0</v>
      </c>
      <c r="O1533" s="1" t="str">
        <f t="shared" si="47"/>
        <v/>
      </c>
    </row>
    <row r="1534" customHeight="1" spans="1:15">
      <c r="A1534" s="1" t="str">
        <f>IF('🔧 XY LANH'!A490="","",'🔧 XY LANH'!A490)</f>
        <v/>
      </c>
      <c r="B1534" s="1" t="str">
        <f>IF('🔧 XY LANH'!A490="","",'🔧 XY LANH'!S490)</f>
        <v/>
      </c>
      <c r="C1534" s="1" t="str">
        <f>IF('🔧 XY LANH'!A490="","","Xy lanh")</f>
        <v/>
      </c>
      <c r="D1534" s="1" t="str">
        <f>IF('🔧 XY LANH'!A490="","",'🔧 XY LANH'!L490)</f>
        <v/>
      </c>
      <c r="E1534" s="13" t="str">
        <f>IF('🔧 XY LANH'!A490="","",'🔧 XY LANH'!M490)</f>
        <v/>
      </c>
      <c r="F1534" s="13" t="str">
        <f>IF('🔧 XY LANH'!A490="","",'🔧 XY LANH'!N490)</f>
        <v/>
      </c>
      <c r="G1534" s="13" t="str">
        <f>IF('🔧 XY LANH'!A490="","",'🔧 XY LANH'!O490)</f>
        <v/>
      </c>
      <c r="H1534" s="13" t="str">
        <f>IF('🔧 XY LANH'!A490="","",'🔧 XY LANH'!P490)</f>
        <v/>
      </c>
      <c r="I1534" s="13" t="str">
        <f>IF('🔧 XY LANH'!A490="","",'🔧 XY LANH'!Q490)</f>
        <v/>
      </c>
      <c r="J1534" s="1" t="str">
        <f>IF('🔧 XY LANH'!A490="","",'🔧 XY LANH'!K490)</f>
        <v/>
      </c>
      <c r="L1534" s="1">
        <f>N(L1533)+IF(AND('🔎 TRA CỨU NHANH'!$C$2&lt;&gt;"",OR(ISNUMBER(SEARCH('🔎 TRA CỨU NHANH'!$C$2,$A1534)),ISNUMBER(SEARCH('🔎 TRA CỨU NHANH'!$C$2,$B1534)))),1,0)</f>
        <v>0</v>
      </c>
      <c r="M1534" s="1" t="str">
        <f t="shared" si="46"/>
        <v/>
      </c>
      <c r="N1534" s="1">
        <f>N(N1533)+IF(AND('💰 BÁO GIÁ'!$C$27&lt;&gt;"",OR(ISNUMBER(SEARCH('💰 BÁO GIÁ'!$C$27,$A1534)),ISNUMBER(SEARCH('💰 BÁO GIÁ'!$C$27,$B1534)))),1,0)</f>
        <v>0</v>
      </c>
      <c r="O1534" s="1" t="str">
        <f t="shared" si="47"/>
        <v/>
      </c>
    </row>
    <row r="1535" customHeight="1" spans="1:15">
      <c r="A1535" s="1" t="str">
        <f>IF('🔧 XY LANH'!A491="","",'🔧 XY LANH'!A491)</f>
        <v/>
      </c>
      <c r="B1535" s="1" t="str">
        <f>IF('🔧 XY LANH'!A491="","",'🔧 XY LANH'!S491)</f>
        <v/>
      </c>
      <c r="C1535" s="1" t="str">
        <f>IF('🔧 XY LANH'!A491="","","Xy lanh")</f>
        <v/>
      </c>
      <c r="D1535" s="1" t="str">
        <f>IF('🔧 XY LANH'!A491="","",'🔧 XY LANH'!L491)</f>
        <v/>
      </c>
      <c r="E1535" s="1" t="str">
        <f>IF('🔧 XY LANH'!A491="","",'🔧 XY LANH'!M491)</f>
        <v/>
      </c>
      <c r="F1535" s="1" t="str">
        <f>IF('🔧 XY LANH'!A491="","",'🔧 XY LANH'!N491)</f>
        <v/>
      </c>
      <c r="G1535" s="1" t="str">
        <f>IF('🔧 XY LANH'!A491="","",'🔧 XY LANH'!O491)</f>
        <v/>
      </c>
      <c r="H1535" s="1" t="str">
        <f>IF('🔧 XY LANH'!A491="","",'🔧 XY LANH'!P491)</f>
        <v/>
      </c>
      <c r="I1535" s="1" t="str">
        <f>IF('🔧 XY LANH'!A491="","",'🔧 XY LANH'!Q491)</f>
        <v/>
      </c>
      <c r="J1535" s="1" t="str">
        <f>IF('🔧 XY LANH'!A491="","",'🔧 XY LANH'!K491)</f>
        <v/>
      </c>
      <c r="L1535" s="1">
        <f>N(L1534)+IF(AND('🔎 TRA CỨU NHANH'!$C$2&lt;&gt;"",OR(ISNUMBER(SEARCH('🔎 TRA CỨU NHANH'!$C$2,$A1535)),ISNUMBER(SEARCH('🔎 TRA CỨU NHANH'!$C$2,$B1535)))),1,0)</f>
        <v>0</v>
      </c>
      <c r="M1535" s="1" t="str">
        <f t="shared" si="46"/>
        <v/>
      </c>
      <c r="N1535" s="1">
        <f>N(N1534)+IF(AND('💰 BÁO GIÁ'!$C$27&lt;&gt;"",OR(ISNUMBER(SEARCH('💰 BÁO GIÁ'!$C$27,$A1535)),ISNUMBER(SEARCH('💰 BÁO GIÁ'!$C$27,$B1535)))),1,0)</f>
        <v>0</v>
      </c>
      <c r="O1535" s="1" t="str">
        <f t="shared" si="47"/>
        <v/>
      </c>
    </row>
    <row r="1536" customHeight="1" spans="1:15">
      <c r="A1536" s="1" t="str">
        <f>IF('🔧 XY LANH'!A492="","",'🔧 XY LANH'!A492)</f>
        <v/>
      </c>
      <c r="B1536" s="1" t="str">
        <f>IF('🔧 XY LANH'!A492="","",'🔧 XY LANH'!S492)</f>
        <v/>
      </c>
      <c r="C1536" s="1" t="str">
        <f>IF('🔧 XY LANH'!A492="","","Xy lanh")</f>
        <v/>
      </c>
      <c r="D1536" s="1" t="str">
        <f>IF('🔧 XY LANH'!A492="","",'🔧 XY LANH'!L492)</f>
        <v/>
      </c>
      <c r="E1536" s="13" t="str">
        <f>IF('🔧 XY LANH'!A492="","",'🔧 XY LANH'!M492)</f>
        <v/>
      </c>
      <c r="F1536" s="13" t="str">
        <f>IF('🔧 XY LANH'!A492="","",'🔧 XY LANH'!N492)</f>
        <v/>
      </c>
      <c r="G1536" s="13" t="str">
        <f>IF('🔧 XY LANH'!A492="","",'🔧 XY LANH'!O492)</f>
        <v/>
      </c>
      <c r="H1536" s="13" t="str">
        <f>IF('🔧 XY LANH'!A492="","",'🔧 XY LANH'!P492)</f>
        <v/>
      </c>
      <c r="I1536" s="13" t="str">
        <f>IF('🔧 XY LANH'!A492="","",'🔧 XY LANH'!Q492)</f>
        <v/>
      </c>
      <c r="J1536" s="1" t="str">
        <f>IF('🔧 XY LANH'!A492="","",'🔧 XY LANH'!K492)</f>
        <v/>
      </c>
      <c r="L1536" s="1">
        <f>N(L1535)+IF(AND('🔎 TRA CỨU NHANH'!$C$2&lt;&gt;"",OR(ISNUMBER(SEARCH('🔎 TRA CỨU NHANH'!$C$2,$A1536)),ISNUMBER(SEARCH('🔎 TRA CỨU NHANH'!$C$2,$B1536)))),1,0)</f>
        <v>0</v>
      </c>
      <c r="M1536" s="1" t="str">
        <f t="shared" si="46"/>
        <v/>
      </c>
      <c r="N1536" s="1">
        <f>N(N1535)+IF(AND('💰 BÁO GIÁ'!$C$27&lt;&gt;"",OR(ISNUMBER(SEARCH('💰 BÁO GIÁ'!$C$27,$A1536)),ISNUMBER(SEARCH('💰 BÁO GIÁ'!$C$27,$B1536)))),1,0)</f>
        <v>0</v>
      </c>
      <c r="O1536" s="1" t="str">
        <f t="shared" si="47"/>
        <v/>
      </c>
    </row>
    <row r="1537" customHeight="1" spans="1:15">
      <c r="A1537" s="1" t="str">
        <f>IF('🔧 XY LANH'!A493="","",'🔧 XY LANH'!A493)</f>
        <v/>
      </c>
      <c r="B1537" s="1" t="str">
        <f>IF('🔧 XY LANH'!A493="","",'🔧 XY LANH'!S493)</f>
        <v/>
      </c>
      <c r="C1537" s="1" t="str">
        <f>IF('🔧 XY LANH'!A493="","","Xy lanh")</f>
        <v/>
      </c>
      <c r="D1537" s="1" t="str">
        <f>IF('🔧 XY LANH'!A493="","",'🔧 XY LANH'!L493)</f>
        <v/>
      </c>
      <c r="E1537" s="1" t="str">
        <f>IF('🔧 XY LANH'!A493="","",'🔧 XY LANH'!M493)</f>
        <v/>
      </c>
      <c r="F1537" s="1" t="str">
        <f>IF('🔧 XY LANH'!A493="","",'🔧 XY LANH'!N493)</f>
        <v/>
      </c>
      <c r="G1537" s="1" t="str">
        <f>IF('🔧 XY LANH'!A493="","",'🔧 XY LANH'!O493)</f>
        <v/>
      </c>
      <c r="H1537" s="1" t="str">
        <f>IF('🔧 XY LANH'!A493="","",'🔧 XY LANH'!P493)</f>
        <v/>
      </c>
      <c r="I1537" s="1" t="str">
        <f>IF('🔧 XY LANH'!A493="","",'🔧 XY LANH'!Q493)</f>
        <v/>
      </c>
      <c r="J1537" s="1" t="str">
        <f>IF('🔧 XY LANH'!A493="","",'🔧 XY LANH'!K493)</f>
        <v/>
      </c>
      <c r="L1537" s="1">
        <f>N(L1536)+IF(AND('🔎 TRA CỨU NHANH'!$C$2&lt;&gt;"",OR(ISNUMBER(SEARCH('🔎 TRA CỨU NHANH'!$C$2,$A1537)),ISNUMBER(SEARCH('🔎 TRA CỨU NHANH'!$C$2,$B1537)))),1,0)</f>
        <v>0</v>
      </c>
      <c r="M1537" s="1" t="str">
        <f t="shared" si="46"/>
        <v/>
      </c>
      <c r="N1537" s="1">
        <f>N(N1536)+IF(AND('💰 BÁO GIÁ'!$C$27&lt;&gt;"",OR(ISNUMBER(SEARCH('💰 BÁO GIÁ'!$C$27,$A1537)),ISNUMBER(SEARCH('💰 BÁO GIÁ'!$C$27,$B1537)))),1,0)</f>
        <v>0</v>
      </c>
      <c r="O1537" s="1" t="str">
        <f t="shared" si="47"/>
        <v/>
      </c>
    </row>
    <row r="1538" customHeight="1" spans="1:15">
      <c r="A1538" s="1" t="str">
        <f>IF('🔧 XY LANH'!A494="","",'🔧 XY LANH'!A494)</f>
        <v/>
      </c>
      <c r="B1538" s="1" t="str">
        <f>IF('🔧 XY LANH'!A494="","",'🔧 XY LANH'!S494)</f>
        <v/>
      </c>
      <c r="C1538" s="1" t="str">
        <f>IF('🔧 XY LANH'!A494="","","Xy lanh")</f>
        <v/>
      </c>
      <c r="D1538" s="1" t="str">
        <f>IF('🔧 XY LANH'!A494="","",'🔧 XY LANH'!L494)</f>
        <v/>
      </c>
      <c r="E1538" s="1" t="str">
        <f>IF('🔧 XY LANH'!A494="","",'🔧 XY LANH'!M494)</f>
        <v/>
      </c>
      <c r="F1538" s="1" t="str">
        <f>IF('🔧 XY LANH'!A494="","",'🔧 XY LANH'!N494)</f>
        <v/>
      </c>
      <c r="G1538" s="1" t="str">
        <f>IF('🔧 XY LANH'!A494="","",'🔧 XY LANH'!O494)</f>
        <v/>
      </c>
      <c r="H1538" s="1" t="str">
        <f>IF('🔧 XY LANH'!A494="","",'🔧 XY LANH'!P494)</f>
        <v/>
      </c>
      <c r="I1538" s="1" t="str">
        <f>IF('🔧 XY LANH'!A494="","",'🔧 XY LANH'!Q494)</f>
        <v/>
      </c>
      <c r="J1538" s="1" t="str">
        <f>IF('🔧 XY LANH'!A494="","",'🔧 XY LANH'!K494)</f>
        <v/>
      </c>
      <c r="L1538" s="1">
        <f>N(L1537)+IF(AND('🔎 TRA CỨU NHANH'!$C$2&lt;&gt;"",OR(ISNUMBER(SEARCH('🔎 TRA CỨU NHANH'!$C$2,$A1538)),ISNUMBER(SEARCH('🔎 TRA CỨU NHANH'!$C$2,$B1538)))),1,0)</f>
        <v>0</v>
      </c>
      <c r="M1538" s="1" t="str">
        <f t="shared" ref="M1538:M1601" si="48">IF(L1538&gt;N(L1537),L1538,"")</f>
        <v/>
      </c>
      <c r="N1538" s="1">
        <f>N(N1537)+IF(AND('💰 BÁO GIÁ'!$C$27&lt;&gt;"",OR(ISNUMBER(SEARCH('💰 BÁO GIÁ'!$C$27,$A1538)),ISNUMBER(SEARCH('💰 BÁO GIÁ'!$C$27,$B1538)))),1,0)</f>
        <v>0</v>
      </c>
      <c r="O1538" s="1" t="str">
        <f t="shared" ref="O1538:O1601" si="49">IF(N1538&gt;N(N1537),N1538,"")</f>
        <v/>
      </c>
    </row>
    <row r="1539" customHeight="1" spans="1:15">
      <c r="A1539" s="1" t="str">
        <f>IF('🔧 XY LANH'!A495="","",'🔧 XY LANH'!A495)</f>
        <v/>
      </c>
      <c r="B1539" s="1" t="str">
        <f>IF('🔧 XY LANH'!A495="","",'🔧 XY LANH'!S495)</f>
        <v/>
      </c>
      <c r="C1539" s="1" t="str">
        <f>IF('🔧 XY LANH'!A495="","","Xy lanh")</f>
        <v/>
      </c>
      <c r="D1539" s="1" t="str">
        <f>IF('🔧 XY LANH'!A495="","",'🔧 XY LANH'!L495)</f>
        <v/>
      </c>
      <c r="E1539" s="1" t="str">
        <f>IF('🔧 XY LANH'!A495="","",'🔧 XY LANH'!M495)</f>
        <v/>
      </c>
      <c r="F1539" s="1" t="str">
        <f>IF('🔧 XY LANH'!A495="","",'🔧 XY LANH'!N495)</f>
        <v/>
      </c>
      <c r="G1539" s="1" t="str">
        <f>IF('🔧 XY LANH'!A495="","",'🔧 XY LANH'!O495)</f>
        <v/>
      </c>
      <c r="H1539" s="1" t="str">
        <f>IF('🔧 XY LANH'!A495="","",'🔧 XY LANH'!P495)</f>
        <v/>
      </c>
      <c r="I1539" s="1" t="str">
        <f>IF('🔧 XY LANH'!A495="","",'🔧 XY LANH'!Q495)</f>
        <v/>
      </c>
      <c r="J1539" s="1" t="str">
        <f>IF('🔧 XY LANH'!A495="","",'🔧 XY LANH'!K495)</f>
        <v/>
      </c>
      <c r="L1539" s="1">
        <f>N(L1538)+IF(AND('🔎 TRA CỨU NHANH'!$C$2&lt;&gt;"",OR(ISNUMBER(SEARCH('🔎 TRA CỨU NHANH'!$C$2,$A1539)),ISNUMBER(SEARCH('🔎 TRA CỨU NHANH'!$C$2,$B1539)))),1,0)</f>
        <v>0</v>
      </c>
      <c r="M1539" s="1" t="str">
        <f t="shared" si="48"/>
        <v/>
      </c>
      <c r="N1539" s="1">
        <f>N(N1538)+IF(AND('💰 BÁO GIÁ'!$C$27&lt;&gt;"",OR(ISNUMBER(SEARCH('💰 BÁO GIÁ'!$C$27,$A1539)),ISNUMBER(SEARCH('💰 BÁO GIÁ'!$C$27,$B1539)))),1,0)</f>
        <v>0</v>
      </c>
      <c r="O1539" s="1" t="str">
        <f t="shared" si="49"/>
        <v/>
      </c>
    </row>
    <row r="1540" customHeight="1" spans="1:15">
      <c r="A1540" s="1" t="str">
        <f>IF('🔧 XY LANH'!A496="","",'🔧 XY LANH'!A496)</f>
        <v/>
      </c>
      <c r="B1540" s="1" t="str">
        <f>IF('🔧 XY LANH'!A496="","",'🔧 XY LANH'!S496)</f>
        <v/>
      </c>
      <c r="C1540" s="1" t="str">
        <f>IF('🔧 XY LANH'!A496="","","Xy lanh")</f>
        <v/>
      </c>
      <c r="D1540" s="1" t="str">
        <f>IF('🔧 XY LANH'!A496="","",'🔧 XY LANH'!L496)</f>
        <v/>
      </c>
      <c r="E1540" s="1" t="str">
        <f>IF('🔧 XY LANH'!A496="","",'🔧 XY LANH'!M496)</f>
        <v/>
      </c>
      <c r="F1540" s="1" t="str">
        <f>IF('🔧 XY LANH'!A496="","",'🔧 XY LANH'!N496)</f>
        <v/>
      </c>
      <c r="G1540" s="1" t="str">
        <f>IF('🔧 XY LANH'!A496="","",'🔧 XY LANH'!O496)</f>
        <v/>
      </c>
      <c r="H1540" s="1" t="str">
        <f>IF('🔧 XY LANH'!A496="","",'🔧 XY LANH'!P496)</f>
        <v/>
      </c>
      <c r="I1540" s="1" t="str">
        <f>IF('🔧 XY LANH'!A496="","",'🔧 XY LANH'!Q496)</f>
        <v/>
      </c>
      <c r="J1540" s="1" t="str">
        <f>IF('🔧 XY LANH'!A496="","",'🔧 XY LANH'!K496)</f>
        <v/>
      </c>
      <c r="L1540" s="1">
        <f>N(L1539)+IF(AND('🔎 TRA CỨU NHANH'!$C$2&lt;&gt;"",OR(ISNUMBER(SEARCH('🔎 TRA CỨU NHANH'!$C$2,$A1540)),ISNUMBER(SEARCH('🔎 TRA CỨU NHANH'!$C$2,$B1540)))),1,0)</f>
        <v>0</v>
      </c>
      <c r="M1540" s="1" t="str">
        <f t="shared" si="48"/>
        <v/>
      </c>
      <c r="N1540" s="1">
        <f>N(N1539)+IF(AND('💰 BÁO GIÁ'!$C$27&lt;&gt;"",OR(ISNUMBER(SEARCH('💰 BÁO GIÁ'!$C$27,$A1540)),ISNUMBER(SEARCH('💰 BÁO GIÁ'!$C$27,$B1540)))),1,0)</f>
        <v>0</v>
      </c>
      <c r="O1540" s="1" t="str">
        <f t="shared" si="49"/>
        <v/>
      </c>
    </row>
    <row r="1541" customHeight="1" spans="1:15">
      <c r="A1541" s="1" t="str">
        <f>IF('🔧 XY LANH'!A497="","",'🔧 XY LANH'!A497)</f>
        <v/>
      </c>
      <c r="B1541" s="1" t="str">
        <f>IF('🔧 XY LANH'!A497="","",'🔧 XY LANH'!S497)</f>
        <v/>
      </c>
      <c r="C1541" s="1" t="str">
        <f>IF('🔧 XY LANH'!A497="","","Xy lanh")</f>
        <v/>
      </c>
      <c r="D1541" s="1" t="str">
        <f>IF('🔧 XY LANH'!A497="","",'🔧 XY LANH'!L497)</f>
        <v/>
      </c>
      <c r="E1541" s="1" t="str">
        <f>IF('🔧 XY LANH'!A497="","",'🔧 XY LANH'!M497)</f>
        <v/>
      </c>
      <c r="F1541" s="1" t="str">
        <f>IF('🔧 XY LANH'!A497="","",'🔧 XY LANH'!N497)</f>
        <v/>
      </c>
      <c r="G1541" s="1" t="str">
        <f>IF('🔧 XY LANH'!A497="","",'🔧 XY LANH'!O497)</f>
        <v/>
      </c>
      <c r="H1541" s="1" t="str">
        <f>IF('🔧 XY LANH'!A497="","",'🔧 XY LANH'!P497)</f>
        <v/>
      </c>
      <c r="I1541" s="1" t="str">
        <f>IF('🔧 XY LANH'!A497="","",'🔧 XY LANH'!Q497)</f>
        <v/>
      </c>
      <c r="J1541" s="1" t="str">
        <f>IF('🔧 XY LANH'!A497="","",'🔧 XY LANH'!K497)</f>
        <v/>
      </c>
      <c r="L1541" s="1">
        <f>N(L1540)+IF(AND('🔎 TRA CỨU NHANH'!$C$2&lt;&gt;"",OR(ISNUMBER(SEARCH('🔎 TRA CỨU NHANH'!$C$2,$A1541)),ISNUMBER(SEARCH('🔎 TRA CỨU NHANH'!$C$2,$B1541)))),1,0)</f>
        <v>0</v>
      </c>
      <c r="M1541" s="1" t="str">
        <f t="shared" si="48"/>
        <v/>
      </c>
      <c r="N1541" s="1">
        <f>N(N1540)+IF(AND('💰 BÁO GIÁ'!$C$27&lt;&gt;"",OR(ISNUMBER(SEARCH('💰 BÁO GIÁ'!$C$27,$A1541)),ISNUMBER(SEARCH('💰 BÁO GIÁ'!$C$27,$B1541)))),1,0)</f>
        <v>0</v>
      </c>
      <c r="O1541" s="1" t="str">
        <f t="shared" si="49"/>
        <v/>
      </c>
    </row>
    <row r="1542" customHeight="1" spans="1:15">
      <c r="A1542" s="1" t="str">
        <f>IF('🔧 XY LANH'!A498="","",'🔧 XY LANH'!A498)</f>
        <v/>
      </c>
      <c r="B1542" s="1" t="str">
        <f>IF('🔧 XY LANH'!A498="","",'🔧 XY LANH'!S498)</f>
        <v/>
      </c>
      <c r="C1542" s="1" t="str">
        <f>IF('🔧 XY LANH'!A498="","","Xy lanh")</f>
        <v/>
      </c>
      <c r="D1542" s="1" t="str">
        <f>IF('🔧 XY LANH'!A498="","",'🔧 XY LANH'!L498)</f>
        <v/>
      </c>
      <c r="E1542" s="1" t="str">
        <f>IF('🔧 XY LANH'!A498="","",'🔧 XY LANH'!M498)</f>
        <v/>
      </c>
      <c r="F1542" s="1" t="str">
        <f>IF('🔧 XY LANH'!A498="","",'🔧 XY LANH'!N498)</f>
        <v/>
      </c>
      <c r="G1542" s="1" t="str">
        <f>IF('🔧 XY LANH'!A498="","",'🔧 XY LANH'!O498)</f>
        <v/>
      </c>
      <c r="H1542" s="1" t="str">
        <f>IF('🔧 XY LANH'!A498="","",'🔧 XY LANH'!P498)</f>
        <v/>
      </c>
      <c r="I1542" s="1" t="str">
        <f>IF('🔧 XY LANH'!A498="","",'🔧 XY LANH'!Q498)</f>
        <v/>
      </c>
      <c r="J1542" s="1" t="str">
        <f>IF('🔧 XY LANH'!A498="","",'🔧 XY LANH'!K498)</f>
        <v/>
      </c>
      <c r="L1542" s="1">
        <f>N(L1541)+IF(AND('🔎 TRA CỨU NHANH'!$C$2&lt;&gt;"",OR(ISNUMBER(SEARCH('🔎 TRA CỨU NHANH'!$C$2,$A1542)),ISNUMBER(SEARCH('🔎 TRA CỨU NHANH'!$C$2,$B1542)))),1,0)</f>
        <v>0</v>
      </c>
      <c r="M1542" s="1" t="str">
        <f t="shared" si="48"/>
        <v/>
      </c>
      <c r="N1542" s="1">
        <f>N(N1541)+IF(AND('💰 BÁO GIÁ'!$C$27&lt;&gt;"",OR(ISNUMBER(SEARCH('💰 BÁO GIÁ'!$C$27,$A1542)),ISNUMBER(SEARCH('💰 BÁO GIÁ'!$C$27,$B1542)))),1,0)</f>
        <v>0</v>
      </c>
      <c r="O1542" s="1" t="str">
        <f t="shared" si="49"/>
        <v/>
      </c>
    </row>
    <row r="1543" customHeight="1" spans="1:15">
      <c r="A1543" s="1" t="str">
        <f>IF('🔧 XY LANH'!A499="","",'🔧 XY LANH'!A499)</f>
        <v/>
      </c>
      <c r="B1543" s="1" t="str">
        <f>IF('🔧 XY LANH'!A499="","",'🔧 XY LANH'!S499)</f>
        <v/>
      </c>
      <c r="C1543" s="1" t="str">
        <f>IF('🔧 XY LANH'!A499="","","Xy lanh")</f>
        <v/>
      </c>
      <c r="D1543" s="1" t="str">
        <f>IF('🔧 XY LANH'!A499="","",'🔧 XY LANH'!L499)</f>
        <v/>
      </c>
      <c r="E1543" s="1" t="str">
        <f>IF('🔧 XY LANH'!A499="","",'🔧 XY LANH'!M499)</f>
        <v/>
      </c>
      <c r="F1543" s="1" t="str">
        <f>IF('🔧 XY LANH'!A499="","",'🔧 XY LANH'!N499)</f>
        <v/>
      </c>
      <c r="G1543" s="1" t="str">
        <f>IF('🔧 XY LANH'!A499="","",'🔧 XY LANH'!O499)</f>
        <v/>
      </c>
      <c r="H1543" s="1" t="str">
        <f>IF('🔧 XY LANH'!A499="","",'🔧 XY LANH'!P499)</f>
        <v/>
      </c>
      <c r="I1543" s="1" t="str">
        <f>IF('🔧 XY LANH'!A499="","",'🔧 XY LANH'!Q499)</f>
        <v/>
      </c>
      <c r="J1543" s="1" t="str">
        <f>IF('🔧 XY LANH'!A499="","",'🔧 XY LANH'!K499)</f>
        <v/>
      </c>
      <c r="L1543" s="1">
        <f>N(L1542)+IF(AND('🔎 TRA CỨU NHANH'!$C$2&lt;&gt;"",OR(ISNUMBER(SEARCH('🔎 TRA CỨU NHANH'!$C$2,$A1543)),ISNUMBER(SEARCH('🔎 TRA CỨU NHANH'!$C$2,$B1543)))),1,0)</f>
        <v>0</v>
      </c>
      <c r="M1543" s="1" t="str">
        <f t="shared" si="48"/>
        <v/>
      </c>
      <c r="N1543" s="1">
        <f>N(N1542)+IF(AND('💰 BÁO GIÁ'!$C$27&lt;&gt;"",OR(ISNUMBER(SEARCH('💰 BÁO GIÁ'!$C$27,$A1543)),ISNUMBER(SEARCH('💰 BÁO GIÁ'!$C$27,$B1543)))),1,0)</f>
        <v>0</v>
      </c>
      <c r="O1543" s="1" t="str">
        <f t="shared" si="49"/>
        <v/>
      </c>
    </row>
    <row r="1544" customHeight="1" spans="1:15">
      <c r="A1544" s="1" t="str">
        <f>IF('🔧 XY LANH'!A500="","",'🔧 XY LANH'!A500)</f>
        <v/>
      </c>
      <c r="B1544" s="1" t="str">
        <f>IF('🔧 XY LANH'!A500="","",'🔧 XY LANH'!S500)</f>
        <v/>
      </c>
      <c r="C1544" s="1" t="str">
        <f>IF('🔧 XY LANH'!A500="","","Xy lanh")</f>
        <v/>
      </c>
      <c r="D1544" s="1" t="str">
        <f>IF('🔧 XY LANH'!A500="","",'🔧 XY LANH'!L500)</f>
        <v/>
      </c>
      <c r="E1544" s="1" t="str">
        <f>IF('🔧 XY LANH'!A500="","",'🔧 XY LANH'!M500)</f>
        <v/>
      </c>
      <c r="F1544" s="1" t="str">
        <f>IF('🔧 XY LANH'!A500="","",'🔧 XY LANH'!N500)</f>
        <v/>
      </c>
      <c r="G1544" s="1" t="str">
        <f>IF('🔧 XY LANH'!A500="","",'🔧 XY LANH'!O500)</f>
        <v/>
      </c>
      <c r="H1544" s="1" t="str">
        <f>IF('🔧 XY LANH'!A500="","",'🔧 XY LANH'!P500)</f>
        <v/>
      </c>
      <c r="I1544" s="1" t="str">
        <f>IF('🔧 XY LANH'!A500="","",'🔧 XY LANH'!Q500)</f>
        <v/>
      </c>
      <c r="J1544" s="1" t="str">
        <f>IF('🔧 XY LANH'!A500="","",'🔧 XY LANH'!K500)</f>
        <v/>
      </c>
      <c r="L1544" s="1">
        <f>N(L1543)+IF(AND('🔎 TRA CỨU NHANH'!$C$2&lt;&gt;"",OR(ISNUMBER(SEARCH('🔎 TRA CỨU NHANH'!$C$2,$A1544)),ISNUMBER(SEARCH('🔎 TRA CỨU NHANH'!$C$2,$B1544)))),1,0)</f>
        <v>0</v>
      </c>
      <c r="M1544" s="1" t="str">
        <f t="shared" si="48"/>
        <v/>
      </c>
      <c r="N1544" s="1">
        <f>N(N1543)+IF(AND('💰 BÁO GIÁ'!$C$27&lt;&gt;"",OR(ISNUMBER(SEARCH('💰 BÁO GIÁ'!$C$27,$A1544)),ISNUMBER(SEARCH('💰 BÁO GIÁ'!$C$27,$B1544)))),1,0)</f>
        <v>0</v>
      </c>
      <c r="O1544" s="1" t="str">
        <f t="shared" si="49"/>
        <v/>
      </c>
    </row>
    <row r="1545" customHeight="1" spans="1:15">
      <c r="A1545" s="1" t="str">
        <f>IF('🔧 XY LANH'!A501="","",'🔧 XY LANH'!A501)</f>
        <v/>
      </c>
      <c r="B1545" s="1" t="str">
        <f>IF('🔧 XY LANH'!A501="","",'🔧 XY LANH'!S501)</f>
        <v/>
      </c>
      <c r="C1545" s="1" t="str">
        <f>IF('🔧 XY LANH'!A501="","","Xy lanh")</f>
        <v/>
      </c>
      <c r="D1545" s="1" t="str">
        <f>IF('🔧 XY LANH'!A501="","",'🔧 XY LANH'!L501)</f>
        <v/>
      </c>
      <c r="E1545" s="1" t="str">
        <f>IF('🔧 XY LANH'!A501="","",'🔧 XY LANH'!M501)</f>
        <v/>
      </c>
      <c r="F1545" s="1" t="str">
        <f>IF('🔧 XY LANH'!A501="","",'🔧 XY LANH'!N501)</f>
        <v/>
      </c>
      <c r="G1545" s="1" t="str">
        <f>IF('🔧 XY LANH'!A501="","",'🔧 XY LANH'!O501)</f>
        <v/>
      </c>
      <c r="H1545" s="1" t="str">
        <f>IF('🔧 XY LANH'!A501="","",'🔧 XY LANH'!P501)</f>
        <v/>
      </c>
      <c r="I1545" s="1" t="str">
        <f>IF('🔧 XY LANH'!A501="","",'🔧 XY LANH'!Q501)</f>
        <v/>
      </c>
      <c r="J1545" s="1" t="str">
        <f>IF('🔧 XY LANH'!A501="","",'🔧 XY LANH'!K501)</f>
        <v/>
      </c>
      <c r="L1545" s="1">
        <f>N(L1544)+IF(AND('🔎 TRA CỨU NHANH'!$C$2&lt;&gt;"",OR(ISNUMBER(SEARCH('🔎 TRA CỨU NHANH'!$C$2,$A1545)),ISNUMBER(SEARCH('🔎 TRA CỨU NHANH'!$C$2,$B1545)))),1,0)</f>
        <v>0</v>
      </c>
      <c r="M1545" s="1" t="str">
        <f t="shared" si="48"/>
        <v/>
      </c>
      <c r="N1545" s="1">
        <f>N(N1544)+IF(AND('💰 BÁO GIÁ'!$C$27&lt;&gt;"",OR(ISNUMBER(SEARCH('💰 BÁO GIÁ'!$C$27,$A1545)),ISNUMBER(SEARCH('💰 BÁO GIÁ'!$C$27,$B1545)))),1,0)</f>
        <v>0</v>
      </c>
      <c r="O1545" s="1" t="str">
        <f t="shared" si="49"/>
        <v/>
      </c>
    </row>
    <row r="1546" customHeight="1" spans="1:15">
      <c r="A1546" s="1" t="str">
        <f>IF('🔧 XY LANH'!A502="","",'🔧 XY LANH'!A502)</f>
        <v/>
      </c>
      <c r="B1546" s="1" t="str">
        <f>IF('🔧 XY LANH'!A502="","",'🔧 XY LANH'!S502)</f>
        <v/>
      </c>
      <c r="C1546" s="1" t="str">
        <f>IF('🔧 XY LANH'!A502="","","Xy lanh")</f>
        <v/>
      </c>
      <c r="D1546" s="1" t="str">
        <f>IF('🔧 XY LANH'!A502="","",'🔧 XY LANH'!L502)</f>
        <v/>
      </c>
      <c r="E1546" s="1" t="str">
        <f>IF('🔧 XY LANH'!A502="","",'🔧 XY LANH'!M502)</f>
        <v/>
      </c>
      <c r="F1546" s="1" t="str">
        <f>IF('🔧 XY LANH'!A502="","",'🔧 XY LANH'!N502)</f>
        <v/>
      </c>
      <c r="G1546" s="1" t="str">
        <f>IF('🔧 XY LANH'!A502="","",'🔧 XY LANH'!O502)</f>
        <v/>
      </c>
      <c r="H1546" s="1" t="str">
        <f>IF('🔧 XY LANH'!A502="","",'🔧 XY LANH'!P502)</f>
        <v/>
      </c>
      <c r="I1546" s="1" t="str">
        <f>IF('🔧 XY LANH'!A502="","",'🔧 XY LANH'!Q502)</f>
        <v/>
      </c>
      <c r="J1546" s="1" t="str">
        <f>IF('🔧 XY LANH'!A502="","",'🔧 XY LANH'!K502)</f>
        <v/>
      </c>
      <c r="L1546" s="1">
        <f>N(L1545)+IF(AND('🔎 TRA CỨU NHANH'!$C$2&lt;&gt;"",OR(ISNUMBER(SEARCH('🔎 TRA CỨU NHANH'!$C$2,$A1546)),ISNUMBER(SEARCH('🔎 TRA CỨU NHANH'!$C$2,$B1546)))),1,0)</f>
        <v>0</v>
      </c>
      <c r="M1546" s="1" t="str">
        <f t="shared" si="48"/>
        <v/>
      </c>
      <c r="N1546" s="1">
        <f>N(N1545)+IF(AND('💰 BÁO GIÁ'!$C$27&lt;&gt;"",OR(ISNUMBER(SEARCH('💰 BÁO GIÁ'!$C$27,$A1546)),ISNUMBER(SEARCH('💰 BÁO GIÁ'!$C$27,$B1546)))),1,0)</f>
        <v>0</v>
      </c>
      <c r="O1546" s="1" t="str">
        <f t="shared" si="49"/>
        <v/>
      </c>
    </row>
    <row r="1547" customHeight="1" spans="1:15">
      <c r="A1547" s="1" t="str">
        <f>IF('🔧 XY LANH'!A503="","",'🔧 XY LANH'!A503)</f>
        <v/>
      </c>
      <c r="B1547" s="1" t="str">
        <f>IF('🔧 XY LANH'!A503="","",'🔧 XY LANH'!S503)</f>
        <v/>
      </c>
      <c r="C1547" s="1" t="str">
        <f>IF('🔧 XY LANH'!A503="","","Xy lanh")</f>
        <v/>
      </c>
      <c r="D1547" s="1" t="str">
        <f>IF('🔧 XY LANH'!A503="","",'🔧 XY LANH'!L503)</f>
        <v/>
      </c>
      <c r="E1547" s="1" t="str">
        <f>IF('🔧 XY LANH'!A503="","",'🔧 XY LANH'!M503)</f>
        <v/>
      </c>
      <c r="F1547" s="1" t="str">
        <f>IF('🔧 XY LANH'!A503="","",'🔧 XY LANH'!N503)</f>
        <v/>
      </c>
      <c r="G1547" s="1" t="str">
        <f>IF('🔧 XY LANH'!A503="","",'🔧 XY LANH'!O503)</f>
        <v/>
      </c>
      <c r="H1547" s="1" t="str">
        <f>IF('🔧 XY LANH'!A503="","",'🔧 XY LANH'!P503)</f>
        <v/>
      </c>
      <c r="I1547" s="1" t="str">
        <f>IF('🔧 XY LANH'!A503="","",'🔧 XY LANH'!Q503)</f>
        <v/>
      </c>
      <c r="J1547" s="1" t="str">
        <f>IF('🔧 XY LANH'!A503="","",'🔧 XY LANH'!K503)</f>
        <v/>
      </c>
      <c r="L1547" s="1">
        <f>N(L1546)+IF(AND('🔎 TRA CỨU NHANH'!$C$2&lt;&gt;"",OR(ISNUMBER(SEARCH('🔎 TRA CỨU NHANH'!$C$2,$A1547)),ISNUMBER(SEARCH('🔎 TRA CỨU NHANH'!$C$2,$B1547)))),1,0)</f>
        <v>0</v>
      </c>
      <c r="M1547" s="1" t="str">
        <f t="shared" si="48"/>
        <v/>
      </c>
      <c r="N1547" s="1">
        <f>N(N1546)+IF(AND('💰 BÁO GIÁ'!$C$27&lt;&gt;"",OR(ISNUMBER(SEARCH('💰 BÁO GIÁ'!$C$27,$A1547)),ISNUMBER(SEARCH('💰 BÁO GIÁ'!$C$27,$B1547)))),1,0)</f>
        <v>0</v>
      </c>
      <c r="O1547" s="1" t="str">
        <f t="shared" si="49"/>
        <v/>
      </c>
    </row>
    <row r="1548" customHeight="1" spans="1:15">
      <c r="A1548" s="1" t="str">
        <f>IF('🔧 XY LANH'!A504="","",'🔧 XY LANH'!A504)</f>
        <v/>
      </c>
      <c r="B1548" s="1" t="str">
        <f>IF('🔧 XY LANH'!A504="","",'🔧 XY LANH'!S504)</f>
        <v/>
      </c>
      <c r="C1548" s="1" t="str">
        <f>IF('🔧 XY LANH'!A504="","","Xy lanh")</f>
        <v/>
      </c>
      <c r="D1548" s="1" t="str">
        <f>IF('🔧 XY LANH'!A504="","",'🔧 XY LANH'!L504)</f>
        <v/>
      </c>
      <c r="E1548" s="1" t="str">
        <f>IF('🔧 XY LANH'!A504="","",'🔧 XY LANH'!M504)</f>
        <v/>
      </c>
      <c r="F1548" s="1" t="str">
        <f>IF('🔧 XY LANH'!A504="","",'🔧 XY LANH'!N504)</f>
        <v/>
      </c>
      <c r="G1548" s="1" t="str">
        <f>IF('🔧 XY LANH'!A504="","",'🔧 XY LANH'!O504)</f>
        <v/>
      </c>
      <c r="H1548" s="1" t="str">
        <f>IF('🔧 XY LANH'!A504="","",'🔧 XY LANH'!P504)</f>
        <v/>
      </c>
      <c r="I1548" s="1" t="str">
        <f>IF('🔧 XY LANH'!A504="","",'🔧 XY LANH'!Q504)</f>
        <v/>
      </c>
      <c r="J1548" s="1" t="str">
        <f>IF('🔧 XY LANH'!A504="","",'🔧 XY LANH'!K504)</f>
        <v/>
      </c>
      <c r="L1548" s="1">
        <f>N(L1547)+IF(AND('🔎 TRA CỨU NHANH'!$C$2&lt;&gt;"",OR(ISNUMBER(SEARCH('🔎 TRA CỨU NHANH'!$C$2,$A1548)),ISNUMBER(SEARCH('🔎 TRA CỨU NHANH'!$C$2,$B1548)))),1,0)</f>
        <v>0</v>
      </c>
      <c r="M1548" s="1" t="str">
        <f t="shared" si="48"/>
        <v/>
      </c>
      <c r="N1548" s="1">
        <f>N(N1547)+IF(AND('💰 BÁO GIÁ'!$C$27&lt;&gt;"",OR(ISNUMBER(SEARCH('💰 BÁO GIÁ'!$C$27,$A1548)),ISNUMBER(SEARCH('💰 BÁO GIÁ'!$C$27,$B1548)))),1,0)</f>
        <v>0</v>
      </c>
      <c r="O1548" s="1" t="str">
        <f t="shared" si="49"/>
        <v/>
      </c>
    </row>
    <row r="1549" customHeight="1" spans="1:15">
      <c r="A1549" s="1" t="str">
        <f>IF('🔧 XY LANH'!A505="","",'🔧 XY LANH'!A505)</f>
        <v/>
      </c>
      <c r="B1549" s="1" t="str">
        <f>IF('🔧 XY LANH'!A505="","",'🔧 XY LANH'!S505)</f>
        <v/>
      </c>
      <c r="C1549" s="1" t="str">
        <f>IF('🔧 XY LANH'!A505="","","Xy lanh")</f>
        <v/>
      </c>
      <c r="D1549" s="1" t="str">
        <f>IF('🔧 XY LANH'!A505="","",'🔧 XY LANH'!L505)</f>
        <v/>
      </c>
      <c r="E1549" s="1" t="str">
        <f>IF('🔧 XY LANH'!A505="","",'🔧 XY LANH'!M505)</f>
        <v/>
      </c>
      <c r="F1549" s="1" t="str">
        <f>IF('🔧 XY LANH'!A505="","",'🔧 XY LANH'!N505)</f>
        <v/>
      </c>
      <c r="G1549" s="1" t="str">
        <f>IF('🔧 XY LANH'!A505="","",'🔧 XY LANH'!O505)</f>
        <v/>
      </c>
      <c r="H1549" s="1" t="str">
        <f>IF('🔧 XY LANH'!A505="","",'🔧 XY LANH'!P505)</f>
        <v/>
      </c>
      <c r="I1549" s="1" t="str">
        <f>IF('🔧 XY LANH'!A505="","",'🔧 XY LANH'!Q505)</f>
        <v/>
      </c>
      <c r="J1549" s="1" t="str">
        <f>IF('🔧 XY LANH'!A505="","",'🔧 XY LANH'!K505)</f>
        <v/>
      </c>
      <c r="L1549" s="1">
        <f>N(L1548)+IF(AND('🔎 TRA CỨU NHANH'!$C$2&lt;&gt;"",OR(ISNUMBER(SEARCH('🔎 TRA CỨU NHANH'!$C$2,$A1549)),ISNUMBER(SEARCH('🔎 TRA CỨU NHANH'!$C$2,$B1549)))),1,0)</f>
        <v>0</v>
      </c>
      <c r="M1549" s="1" t="str">
        <f t="shared" si="48"/>
        <v/>
      </c>
      <c r="N1549" s="1">
        <f>N(N1548)+IF(AND('💰 BÁO GIÁ'!$C$27&lt;&gt;"",OR(ISNUMBER(SEARCH('💰 BÁO GIÁ'!$C$27,$A1549)),ISNUMBER(SEARCH('💰 BÁO GIÁ'!$C$27,$B1549)))),1,0)</f>
        <v>0</v>
      </c>
      <c r="O1549" s="1" t="str">
        <f t="shared" si="49"/>
        <v/>
      </c>
    </row>
    <row r="1550" customHeight="1" spans="1:15">
      <c r="A1550" s="1" t="str">
        <f>IF('🔧 XY LANH'!A506="","",'🔧 XY LANH'!A506)</f>
        <v/>
      </c>
      <c r="B1550" s="1" t="str">
        <f>IF('🔧 XY LANH'!A506="","",'🔧 XY LANH'!S506)</f>
        <v/>
      </c>
      <c r="C1550" s="1" t="str">
        <f>IF('🔧 XY LANH'!A506="","","Xy lanh")</f>
        <v/>
      </c>
      <c r="D1550" s="1" t="str">
        <f>IF('🔧 XY LANH'!A506="","",'🔧 XY LANH'!L506)</f>
        <v/>
      </c>
      <c r="E1550" s="1" t="str">
        <f>IF('🔧 XY LANH'!A506="","",'🔧 XY LANH'!M506)</f>
        <v/>
      </c>
      <c r="F1550" s="1" t="str">
        <f>IF('🔧 XY LANH'!A506="","",'🔧 XY LANH'!N506)</f>
        <v/>
      </c>
      <c r="G1550" s="1" t="str">
        <f>IF('🔧 XY LANH'!A506="","",'🔧 XY LANH'!O506)</f>
        <v/>
      </c>
      <c r="H1550" s="1" t="str">
        <f>IF('🔧 XY LANH'!A506="","",'🔧 XY LANH'!P506)</f>
        <v/>
      </c>
      <c r="I1550" s="1" t="str">
        <f>IF('🔧 XY LANH'!A506="","",'🔧 XY LANH'!Q506)</f>
        <v/>
      </c>
      <c r="J1550" s="1" t="str">
        <f>IF('🔧 XY LANH'!A506="","",'🔧 XY LANH'!K506)</f>
        <v/>
      </c>
      <c r="L1550" s="1">
        <f>N(L1549)+IF(AND('🔎 TRA CỨU NHANH'!$C$2&lt;&gt;"",OR(ISNUMBER(SEARCH('🔎 TRA CỨU NHANH'!$C$2,$A1550)),ISNUMBER(SEARCH('🔎 TRA CỨU NHANH'!$C$2,$B1550)))),1,0)</f>
        <v>0</v>
      </c>
      <c r="M1550" s="1" t="str">
        <f t="shared" si="48"/>
        <v/>
      </c>
      <c r="N1550" s="1">
        <f>N(N1549)+IF(AND('💰 BÁO GIÁ'!$C$27&lt;&gt;"",OR(ISNUMBER(SEARCH('💰 BÁO GIÁ'!$C$27,$A1550)),ISNUMBER(SEARCH('💰 BÁO GIÁ'!$C$27,$B1550)))),1,0)</f>
        <v>0</v>
      </c>
      <c r="O1550" s="1" t="str">
        <f t="shared" si="49"/>
        <v/>
      </c>
    </row>
    <row r="1551" customHeight="1" spans="1:15">
      <c r="A1551" s="1" t="str">
        <f>IF('🔧 XY LANH'!A507="","",'🔧 XY LANH'!A507)</f>
        <v/>
      </c>
      <c r="B1551" s="1" t="str">
        <f>IF('🔧 XY LANH'!A507="","",'🔧 XY LANH'!S507)</f>
        <v/>
      </c>
      <c r="C1551" s="1" t="str">
        <f>IF('🔧 XY LANH'!A507="","","Xy lanh")</f>
        <v/>
      </c>
      <c r="D1551" s="1" t="str">
        <f>IF('🔧 XY LANH'!A507="","",'🔧 XY LANH'!L507)</f>
        <v/>
      </c>
      <c r="E1551" s="1" t="str">
        <f>IF('🔧 XY LANH'!A507="","",'🔧 XY LANH'!M507)</f>
        <v/>
      </c>
      <c r="F1551" s="1" t="str">
        <f>IF('🔧 XY LANH'!A507="","",'🔧 XY LANH'!N507)</f>
        <v/>
      </c>
      <c r="G1551" s="1" t="str">
        <f>IF('🔧 XY LANH'!A507="","",'🔧 XY LANH'!O507)</f>
        <v/>
      </c>
      <c r="H1551" s="1" t="str">
        <f>IF('🔧 XY LANH'!A507="","",'🔧 XY LANH'!P507)</f>
        <v/>
      </c>
      <c r="I1551" s="1" t="str">
        <f>IF('🔧 XY LANH'!A507="","",'🔧 XY LANH'!Q507)</f>
        <v/>
      </c>
      <c r="J1551" s="1" t="str">
        <f>IF('🔧 XY LANH'!A507="","",'🔧 XY LANH'!K507)</f>
        <v/>
      </c>
      <c r="L1551" s="1">
        <f>N(L1550)+IF(AND('🔎 TRA CỨU NHANH'!$C$2&lt;&gt;"",OR(ISNUMBER(SEARCH('🔎 TRA CỨU NHANH'!$C$2,$A1551)),ISNUMBER(SEARCH('🔎 TRA CỨU NHANH'!$C$2,$B1551)))),1,0)</f>
        <v>0</v>
      </c>
      <c r="M1551" s="1" t="str">
        <f t="shared" si="48"/>
        <v/>
      </c>
      <c r="N1551" s="1">
        <f>N(N1550)+IF(AND('💰 BÁO GIÁ'!$C$27&lt;&gt;"",OR(ISNUMBER(SEARCH('💰 BÁO GIÁ'!$C$27,$A1551)),ISNUMBER(SEARCH('💰 BÁO GIÁ'!$C$27,$B1551)))),1,0)</f>
        <v>0</v>
      </c>
      <c r="O1551" s="1" t="str">
        <f t="shared" si="49"/>
        <v/>
      </c>
    </row>
    <row r="1552" customHeight="1" spans="1:15">
      <c r="A1552" s="1" t="str">
        <f>IF('🔧 XY LANH'!A508="","",'🔧 XY LANH'!A508)</f>
        <v/>
      </c>
      <c r="B1552" s="1" t="str">
        <f>IF('🔧 XY LANH'!A508="","",'🔧 XY LANH'!S508)</f>
        <v/>
      </c>
      <c r="C1552" s="1" t="str">
        <f>IF('🔧 XY LANH'!A508="","","Xy lanh")</f>
        <v/>
      </c>
      <c r="D1552" s="1" t="str">
        <f>IF('🔧 XY LANH'!A508="","",'🔧 XY LANH'!L508)</f>
        <v/>
      </c>
      <c r="E1552" s="1" t="str">
        <f>IF('🔧 XY LANH'!A508="","",'🔧 XY LANH'!M508)</f>
        <v/>
      </c>
      <c r="F1552" s="1" t="str">
        <f>IF('🔧 XY LANH'!A508="","",'🔧 XY LANH'!N508)</f>
        <v/>
      </c>
      <c r="G1552" s="1" t="str">
        <f>IF('🔧 XY LANH'!A508="","",'🔧 XY LANH'!O508)</f>
        <v/>
      </c>
      <c r="H1552" s="1" t="str">
        <f>IF('🔧 XY LANH'!A508="","",'🔧 XY LANH'!P508)</f>
        <v/>
      </c>
      <c r="I1552" s="1" t="str">
        <f>IF('🔧 XY LANH'!A508="","",'🔧 XY LANH'!Q508)</f>
        <v/>
      </c>
      <c r="J1552" s="1" t="str">
        <f>IF('🔧 XY LANH'!A508="","",'🔧 XY LANH'!K508)</f>
        <v/>
      </c>
      <c r="L1552" s="1">
        <f>N(L1551)+IF(AND('🔎 TRA CỨU NHANH'!$C$2&lt;&gt;"",OR(ISNUMBER(SEARCH('🔎 TRA CỨU NHANH'!$C$2,$A1552)),ISNUMBER(SEARCH('🔎 TRA CỨU NHANH'!$C$2,$B1552)))),1,0)</f>
        <v>0</v>
      </c>
      <c r="M1552" s="1" t="str">
        <f t="shared" si="48"/>
        <v/>
      </c>
      <c r="N1552" s="1">
        <f>N(N1551)+IF(AND('💰 BÁO GIÁ'!$C$27&lt;&gt;"",OR(ISNUMBER(SEARCH('💰 BÁO GIÁ'!$C$27,$A1552)),ISNUMBER(SEARCH('💰 BÁO GIÁ'!$C$27,$B1552)))),1,0)</f>
        <v>0</v>
      </c>
      <c r="O1552" s="1" t="str">
        <f t="shared" si="49"/>
        <v/>
      </c>
    </row>
    <row r="1553" customHeight="1" spans="1:15">
      <c r="A1553" s="1" t="str">
        <f>IF('🔧 XY LANH'!A509="","",'🔧 XY LANH'!A509)</f>
        <v/>
      </c>
      <c r="B1553" s="1" t="str">
        <f>IF('🔧 XY LANH'!A509="","",'🔧 XY LANH'!S509)</f>
        <v/>
      </c>
      <c r="C1553" s="1" t="str">
        <f>IF('🔧 XY LANH'!A509="","","Xy lanh")</f>
        <v/>
      </c>
      <c r="D1553" s="1" t="str">
        <f>IF('🔧 XY LANH'!A509="","",'🔧 XY LANH'!L509)</f>
        <v/>
      </c>
      <c r="E1553" s="1" t="str">
        <f>IF('🔧 XY LANH'!A509="","",'🔧 XY LANH'!M509)</f>
        <v/>
      </c>
      <c r="F1553" s="1" t="str">
        <f>IF('🔧 XY LANH'!A509="","",'🔧 XY LANH'!N509)</f>
        <v/>
      </c>
      <c r="G1553" s="1" t="str">
        <f>IF('🔧 XY LANH'!A509="","",'🔧 XY LANH'!O509)</f>
        <v/>
      </c>
      <c r="H1553" s="1" t="str">
        <f>IF('🔧 XY LANH'!A509="","",'🔧 XY LANH'!P509)</f>
        <v/>
      </c>
      <c r="I1553" s="1" t="str">
        <f>IF('🔧 XY LANH'!A509="","",'🔧 XY LANH'!Q509)</f>
        <v/>
      </c>
      <c r="J1553" s="1" t="str">
        <f>IF('🔧 XY LANH'!A509="","",'🔧 XY LANH'!K509)</f>
        <v/>
      </c>
      <c r="L1553" s="1">
        <f>N(L1552)+IF(AND('🔎 TRA CỨU NHANH'!$C$2&lt;&gt;"",OR(ISNUMBER(SEARCH('🔎 TRA CỨU NHANH'!$C$2,$A1553)),ISNUMBER(SEARCH('🔎 TRA CỨU NHANH'!$C$2,$B1553)))),1,0)</f>
        <v>0</v>
      </c>
      <c r="M1553" s="1" t="str">
        <f t="shared" si="48"/>
        <v/>
      </c>
      <c r="N1553" s="1">
        <f>N(N1552)+IF(AND('💰 BÁO GIÁ'!$C$27&lt;&gt;"",OR(ISNUMBER(SEARCH('💰 BÁO GIÁ'!$C$27,$A1553)),ISNUMBER(SEARCH('💰 BÁO GIÁ'!$C$27,$B1553)))),1,0)</f>
        <v>0</v>
      </c>
      <c r="O1553" s="1" t="str">
        <f t="shared" si="49"/>
        <v/>
      </c>
    </row>
    <row r="1554" customHeight="1" spans="1:15">
      <c r="A1554" s="1" t="str">
        <f>IF('🔧 XY LANH'!A510="","",'🔧 XY LANH'!A510)</f>
        <v/>
      </c>
      <c r="B1554" s="1" t="str">
        <f>IF('🔧 XY LANH'!A510="","",'🔧 XY LANH'!S510)</f>
        <v/>
      </c>
      <c r="C1554" s="1" t="str">
        <f>IF('🔧 XY LANH'!A510="","","Xy lanh")</f>
        <v/>
      </c>
      <c r="D1554" s="1" t="str">
        <f>IF('🔧 XY LANH'!A510="","",'🔧 XY LANH'!L510)</f>
        <v/>
      </c>
      <c r="E1554" s="1" t="str">
        <f>IF('🔧 XY LANH'!A510="","",'🔧 XY LANH'!M510)</f>
        <v/>
      </c>
      <c r="F1554" s="1" t="str">
        <f>IF('🔧 XY LANH'!A510="","",'🔧 XY LANH'!N510)</f>
        <v/>
      </c>
      <c r="G1554" s="1" t="str">
        <f>IF('🔧 XY LANH'!A510="","",'🔧 XY LANH'!O510)</f>
        <v/>
      </c>
      <c r="H1554" s="1" t="str">
        <f>IF('🔧 XY LANH'!A510="","",'🔧 XY LANH'!P510)</f>
        <v/>
      </c>
      <c r="I1554" s="1" t="str">
        <f>IF('🔧 XY LANH'!A510="","",'🔧 XY LANH'!Q510)</f>
        <v/>
      </c>
      <c r="J1554" s="1" t="str">
        <f>IF('🔧 XY LANH'!A510="","",'🔧 XY LANH'!K510)</f>
        <v/>
      </c>
      <c r="L1554" s="1">
        <f>N(L1553)+IF(AND('🔎 TRA CỨU NHANH'!$C$2&lt;&gt;"",OR(ISNUMBER(SEARCH('🔎 TRA CỨU NHANH'!$C$2,$A1554)),ISNUMBER(SEARCH('🔎 TRA CỨU NHANH'!$C$2,$B1554)))),1,0)</f>
        <v>0</v>
      </c>
      <c r="M1554" s="1" t="str">
        <f t="shared" si="48"/>
        <v/>
      </c>
      <c r="N1554" s="1">
        <f>N(N1553)+IF(AND('💰 BÁO GIÁ'!$C$27&lt;&gt;"",OR(ISNUMBER(SEARCH('💰 BÁO GIÁ'!$C$27,$A1554)),ISNUMBER(SEARCH('💰 BÁO GIÁ'!$C$27,$B1554)))),1,0)</f>
        <v>0</v>
      </c>
      <c r="O1554" s="1" t="str">
        <f t="shared" si="49"/>
        <v/>
      </c>
    </row>
    <row r="1555" customHeight="1" spans="1:15">
      <c r="A1555" s="1" t="str">
        <f>IF('🔧 XY LANH'!A511="","",'🔧 XY LANH'!A511)</f>
        <v/>
      </c>
      <c r="B1555" s="1" t="str">
        <f>IF('🔧 XY LANH'!A511="","",'🔧 XY LANH'!S511)</f>
        <v/>
      </c>
      <c r="C1555" s="1" t="str">
        <f>IF('🔧 XY LANH'!A511="","","Xy lanh")</f>
        <v/>
      </c>
      <c r="D1555" s="1" t="str">
        <f>IF('🔧 XY LANH'!A511="","",'🔧 XY LANH'!L511)</f>
        <v/>
      </c>
      <c r="E1555" s="1" t="str">
        <f>IF('🔧 XY LANH'!A511="","",'🔧 XY LANH'!M511)</f>
        <v/>
      </c>
      <c r="F1555" s="1" t="str">
        <f>IF('🔧 XY LANH'!A511="","",'🔧 XY LANH'!N511)</f>
        <v/>
      </c>
      <c r="G1555" s="1" t="str">
        <f>IF('🔧 XY LANH'!A511="","",'🔧 XY LANH'!O511)</f>
        <v/>
      </c>
      <c r="H1555" s="1" t="str">
        <f>IF('🔧 XY LANH'!A511="","",'🔧 XY LANH'!P511)</f>
        <v/>
      </c>
      <c r="I1555" s="1" t="str">
        <f>IF('🔧 XY LANH'!A511="","",'🔧 XY LANH'!Q511)</f>
        <v/>
      </c>
      <c r="J1555" s="1" t="str">
        <f>IF('🔧 XY LANH'!A511="","",'🔧 XY LANH'!K511)</f>
        <v/>
      </c>
      <c r="L1555" s="1">
        <f>N(L1554)+IF(AND('🔎 TRA CỨU NHANH'!$C$2&lt;&gt;"",OR(ISNUMBER(SEARCH('🔎 TRA CỨU NHANH'!$C$2,$A1555)),ISNUMBER(SEARCH('🔎 TRA CỨU NHANH'!$C$2,$B1555)))),1,0)</f>
        <v>0</v>
      </c>
      <c r="M1555" s="1" t="str">
        <f t="shared" si="48"/>
        <v/>
      </c>
      <c r="N1555" s="1">
        <f>N(N1554)+IF(AND('💰 BÁO GIÁ'!$C$27&lt;&gt;"",OR(ISNUMBER(SEARCH('💰 BÁO GIÁ'!$C$27,$A1555)),ISNUMBER(SEARCH('💰 BÁO GIÁ'!$C$27,$B1555)))),1,0)</f>
        <v>0</v>
      </c>
      <c r="O1555" s="1" t="str">
        <f t="shared" si="49"/>
        <v/>
      </c>
    </row>
    <row r="1556" customHeight="1" spans="1:15">
      <c r="A1556" s="1" t="str">
        <f>IF('🔧 XY LANH'!A512="","",'🔧 XY LANH'!A512)</f>
        <v/>
      </c>
      <c r="B1556" s="1" t="str">
        <f>IF('🔧 XY LANH'!A512="","",'🔧 XY LANH'!S512)</f>
        <v/>
      </c>
      <c r="C1556" s="1" t="str">
        <f>IF('🔧 XY LANH'!A512="","","Xy lanh")</f>
        <v/>
      </c>
      <c r="D1556" s="1" t="str">
        <f>IF('🔧 XY LANH'!A512="","",'🔧 XY LANH'!L512)</f>
        <v/>
      </c>
      <c r="E1556" s="1" t="str">
        <f>IF('🔧 XY LANH'!A512="","",'🔧 XY LANH'!M512)</f>
        <v/>
      </c>
      <c r="F1556" s="1" t="str">
        <f>IF('🔧 XY LANH'!A512="","",'🔧 XY LANH'!N512)</f>
        <v/>
      </c>
      <c r="G1556" s="1" t="str">
        <f>IF('🔧 XY LANH'!A512="","",'🔧 XY LANH'!O512)</f>
        <v/>
      </c>
      <c r="H1556" s="1" t="str">
        <f>IF('🔧 XY LANH'!A512="","",'🔧 XY LANH'!P512)</f>
        <v/>
      </c>
      <c r="I1556" s="1" t="str">
        <f>IF('🔧 XY LANH'!A512="","",'🔧 XY LANH'!Q512)</f>
        <v/>
      </c>
      <c r="J1556" s="1" t="str">
        <f>IF('🔧 XY LANH'!A512="","",'🔧 XY LANH'!K512)</f>
        <v/>
      </c>
      <c r="L1556" s="1">
        <f>N(L1555)+IF(AND('🔎 TRA CỨU NHANH'!$C$2&lt;&gt;"",OR(ISNUMBER(SEARCH('🔎 TRA CỨU NHANH'!$C$2,$A1556)),ISNUMBER(SEARCH('🔎 TRA CỨU NHANH'!$C$2,$B1556)))),1,0)</f>
        <v>0</v>
      </c>
      <c r="M1556" s="1" t="str">
        <f t="shared" si="48"/>
        <v/>
      </c>
      <c r="N1556" s="1">
        <f>N(N1555)+IF(AND('💰 BÁO GIÁ'!$C$27&lt;&gt;"",OR(ISNUMBER(SEARCH('💰 BÁO GIÁ'!$C$27,$A1556)),ISNUMBER(SEARCH('💰 BÁO GIÁ'!$C$27,$B1556)))),1,0)</f>
        <v>0</v>
      </c>
      <c r="O1556" s="1" t="str">
        <f t="shared" si="49"/>
        <v/>
      </c>
    </row>
    <row r="1557" customHeight="1" spans="1:15">
      <c r="A1557" s="1" t="str">
        <f>IF('🔧 XY LANH'!A513="","",'🔧 XY LANH'!A513)</f>
        <v/>
      </c>
      <c r="B1557" s="1" t="str">
        <f>IF('🔧 XY LANH'!A513="","",'🔧 XY LANH'!S513)</f>
        <v/>
      </c>
      <c r="C1557" s="1" t="str">
        <f>IF('🔧 XY LANH'!A513="","","Xy lanh")</f>
        <v/>
      </c>
      <c r="D1557" s="1" t="str">
        <f>IF('🔧 XY LANH'!A513="","",'🔧 XY LANH'!L513)</f>
        <v/>
      </c>
      <c r="E1557" s="1" t="str">
        <f>IF('🔧 XY LANH'!A513="","",'🔧 XY LANH'!M513)</f>
        <v/>
      </c>
      <c r="F1557" s="1" t="str">
        <f>IF('🔧 XY LANH'!A513="","",'🔧 XY LANH'!N513)</f>
        <v/>
      </c>
      <c r="G1557" s="1" t="str">
        <f>IF('🔧 XY LANH'!A513="","",'🔧 XY LANH'!O513)</f>
        <v/>
      </c>
      <c r="H1557" s="1" t="str">
        <f>IF('🔧 XY LANH'!A513="","",'🔧 XY LANH'!P513)</f>
        <v/>
      </c>
      <c r="I1557" s="1" t="str">
        <f>IF('🔧 XY LANH'!A513="","",'🔧 XY LANH'!Q513)</f>
        <v/>
      </c>
      <c r="J1557" s="1" t="str">
        <f>IF('🔧 XY LANH'!A513="","",'🔧 XY LANH'!K513)</f>
        <v/>
      </c>
      <c r="L1557" s="1">
        <f>N(L1556)+IF(AND('🔎 TRA CỨU NHANH'!$C$2&lt;&gt;"",OR(ISNUMBER(SEARCH('🔎 TRA CỨU NHANH'!$C$2,$A1557)),ISNUMBER(SEARCH('🔎 TRA CỨU NHANH'!$C$2,$B1557)))),1,0)</f>
        <v>0</v>
      </c>
      <c r="M1557" s="1" t="str">
        <f t="shared" si="48"/>
        <v/>
      </c>
      <c r="N1557" s="1">
        <f>N(N1556)+IF(AND('💰 BÁO GIÁ'!$C$27&lt;&gt;"",OR(ISNUMBER(SEARCH('💰 BÁO GIÁ'!$C$27,$A1557)),ISNUMBER(SEARCH('💰 BÁO GIÁ'!$C$27,$B1557)))),1,0)</f>
        <v>0</v>
      </c>
      <c r="O1557" s="1" t="str">
        <f t="shared" si="49"/>
        <v/>
      </c>
    </row>
    <row r="1558" customHeight="1" spans="1:15">
      <c r="A1558" s="1" t="str">
        <f>IF('🔧 XY LANH'!A514="","",'🔧 XY LANH'!A514)</f>
        <v/>
      </c>
      <c r="B1558" s="1" t="str">
        <f>IF('🔧 XY LANH'!A514="","",'🔧 XY LANH'!S514)</f>
        <v/>
      </c>
      <c r="C1558" s="1" t="str">
        <f>IF('🔧 XY LANH'!A514="","","Xy lanh")</f>
        <v/>
      </c>
      <c r="D1558" s="1" t="str">
        <f>IF('🔧 XY LANH'!A514="","",'🔧 XY LANH'!L514)</f>
        <v/>
      </c>
      <c r="E1558" s="1" t="str">
        <f>IF('🔧 XY LANH'!A514="","",'🔧 XY LANH'!M514)</f>
        <v/>
      </c>
      <c r="F1558" s="1" t="str">
        <f>IF('🔧 XY LANH'!A514="","",'🔧 XY LANH'!N514)</f>
        <v/>
      </c>
      <c r="G1558" s="1" t="str">
        <f>IF('🔧 XY LANH'!A514="","",'🔧 XY LANH'!O514)</f>
        <v/>
      </c>
      <c r="H1558" s="1" t="str">
        <f>IF('🔧 XY LANH'!A514="","",'🔧 XY LANH'!P514)</f>
        <v/>
      </c>
      <c r="I1558" s="1" t="str">
        <f>IF('🔧 XY LANH'!A514="","",'🔧 XY LANH'!Q514)</f>
        <v/>
      </c>
      <c r="J1558" s="1" t="str">
        <f>IF('🔧 XY LANH'!A514="","",'🔧 XY LANH'!K514)</f>
        <v/>
      </c>
      <c r="L1558" s="1">
        <f>N(L1557)+IF(AND('🔎 TRA CỨU NHANH'!$C$2&lt;&gt;"",OR(ISNUMBER(SEARCH('🔎 TRA CỨU NHANH'!$C$2,$A1558)),ISNUMBER(SEARCH('🔎 TRA CỨU NHANH'!$C$2,$B1558)))),1,0)</f>
        <v>0</v>
      </c>
      <c r="M1558" s="1" t="str">
        <f t="shared" si="48"/>
        <v/>
      </c>
      <c r="N1558" s="1">
        <f>N(N1557)+IF(AND('💰 BÁO GIÁ'!$C$27&lt;&gt;"",OR(ISNUMBER(SEARCH('💰 BÁO GIÁ'!$C$27,$A1558)),ISNUMBER(SEARCH('💰 BÁO GIÁ'!$C$27,$B1558)))),1,0)</f>
        <v>0</v>
      </c>
      <c r="O1558" s="1" t="str">
        <f t="shared" si="49"/>
        <v/>
      </c>
    </row>
    <row r="1559" customHeight="1" spans="1:15">
      <c r="A1559" s="1" t="str">
        <f>IF('🔧 XY LANH'!A515="","",'🔧 XY LANH'!A515)</f>
        <v/>
      </c>
      <c r="B1559" s="1" t="str">
        <f>IF('🔧 XY LANH'!A515="","",'🔧 XY LANH'!S515)</f>
        <v/>
      </c>
      <c r="C1559" s="1" t="str">
        <f>IF('🔧 XY LANH'!A515="","","Xy lanh")</f>
        <v/>
      </c>
      <c r="D1559" s="1" t="str">
        <f>IF('🔧 XY LANH'!A515="","",'🔧 XY LANH'!L515)</f>
        <v/>
      </c>
      <c r="E1559" s="1" t="str">
        <f>IF('🔧 XY LANH'!A515="","",'🔧 XY LANH'!M515)</f>
        <v/>
      </c>
      <c r="F1559" s="1" t="str">
        <f>IF('🔧 XY LANH'!A515="","",'🔧 XY LANH'!N515)</f>
        <v/>
      </c>
      <c r="G1559" s="1" t="str">
        <f>IF('🔧 XY LANH'!A515="","",'🔧 XY LANH'!O515)</f>
        <v/>
      </c>
      <c r="H1559" s="1" t="str">
        <f>IF('🔧 XY LANH'!A515="","",'🔧 XY LANH'!P515)</f>
        <v/>
      </c>
      <c r="I1559" s="1" t="str">
        <f>IF('🔧 XY LANH'!A515="","",'🔧 XY LANH'!Q515)</f>
        <v/>
      </c>
      <c r="J1559" s="1" t="str">
        <f>IF('🔧 XY LANH'!A515="","",'🔧 XY LANH'!K515)</f>
        <v/>
      </c>
      <c r="L1559" s="1">
        <f>N(L1558)+IF(AND('🔎 TRA CỨU NHANH'!$C$2&lt;&gt;"",OR(ISNUMBER(SEARCH('🔎 TRA CỨU NHANH'!$C$2,$A1559)),ISNUMBER(SEARCH('🔎 TRA CỨU NHANH'!$C$2,$B1559)))),1,0)</f>
        <v>0</v>
      </c>
      <c r="M1559" s="1" t="str">
        <f t="shared" si="48"/>
        <v/>
      </c>
      <c r="N1559" s="1">
        <f>N(N1558)+IF(AND('💰 BÁO GIÁ'!$C$27&lt;&gt;"",OR(ISNUMBER(SEARCH('💰 BÁO GIÁ'!$C$27,$A1559)),ISNUMBER(SEARCH('💰 BÁO GIÁ'!$C$27,$B1559)))),1,0)</f>
        <v>0</v>
      </c>
      <c r="O1559" s="1" t="str">
        <f t="shared" si="49"/>
        <v/>
      </c>
    </row>
    <row r="1560" customHeight="1" spans="1:15">
      <c r="A1560" s="1" t="str">
        <f>IF('🔧 XY LANH'!A516="","",'🔧 XY LANH'!A516)</f>
        <v/>
      </c>
      <c r="B1560" s="1" t="str">
        <f>IF('🔧 XY LANH'!A516="","",'🔧 XY LANH'!S516)</f>
        <v/>
      </c>
      <c r="C1560" s="1" t="str">
        <f>IF('🔧 XY LANH'!A516="","","Xy lanh")</f>
        <v/>
      </c>
      <c r="D1560" s="1" t="str">
        <f>IF('🔧 XY LANH'!A516="","",'🔧 XY LANH'!L516)</f>
        <v/>
      </c>
      <c r="E1560" s="1" t="str">
        <f>IF('🔧 XY LANH'!A516="","",'🔧 XY LANH'!M516)</f>
        <v/>
      </c>
      <c r="F1560" s="1" t="str">
        <f>IF('🔧 XY LANH'!A516="","",'🔧 XY LANH'!N516)</f>
        <v/>
      </c>
      <c r="G1560" s="1" t="str">
        <f>IF('🔧 XY LANH'!A516="","",'🔧 XY LANH'!O516)</f>
        <v/>
      </c>
      <c r="H1560" s="1" t="str">
        <f>IF('🔧 XY LANH'!A516="","",'🔧 XY LANH'!P516)</f>
        <v/>
      </c>
      <c r="I1560" s="1" t="str">
        <f>IF('🔧 XY LANH'!A516="","",'🔧 XY LANH'!Q516)</f>
        <v/>
      </c>
      <c r="J1560" s="1" t="str">
        <f>IF('🔧 XY LANH'!A516="","",'🔧 XY LANH'!K516)</f>
        <v/>
      </c>
      <c r="L1560" s="1">
        <f>N(L1559)+IF(AND('🔎 TRA CỨU NHANH'!$C$2&lt;&gt;"",OR(ISNUMBER(SEARCH('🔎 TRA CỨU NHANH'!$C$2,$A1560)),ISNUMBER(SEARCH('🔎 TRA CỨU NHANH'!$C$2,$B1560)))),1,0)</f>
        <v>0</v>
      </c>
      <c r="M1560" s="1" t="str">
        <f t="shared" si="48"/>
        <v/>
      </c>
      <c r="N1560" s="1">
        <f>N(N1559)+IF(AND('💰 BÁO GIÁ'!$C$27&lt;&gt;"",OR(ISNUMBER(SEARCH('💰 BÁO GIÁ'!$C$27,$A1560)),ISNUMBER(SEARCH('💰 BÁO GIÁ'!$C$27,$B1560)))),1,0)</f>
        <v>0</v>
      </c>
      <c r="O1560" s="1" t="str">
        <f t="shared" si="49"/>
        <v/>
      </c>
    </row>
    <row r="1561" customHeight="1" spans="1:15">
      <c r="A1561" s="1" t="str">
        <f>IF('🔧 XY LANH'!A517="","",'🔧 XY LANH'!A517)</f>
        <v/>
      </c>
      <c r="B1561" s="1" t="str">
        <f>IF('🔧 XY LANH'!A517="","",'🔧 XY LANH'!S517)</f>
        <v/>
      </c>
      <c r="C1561" s="1" t="str">
        <f>IF('🔧 XY LANH'!A517="","","Xy lanh")</f>
        <v/>
      </c>
      <c r="D1561" s="1" t="str">
        <f>IF('🔧 XY LANH'!A517="","",'🔧 XY LANH'!L517)</f>
        <v/>
      </c>
      <c r="E1561" s="1" t="str">
        <f>IF('🔧 XY LANH'!A517="","",'🔧 XY LANH'!M517)</f>
        <v/>
      </c>
      <c r="F1561" s="1" t="str">
        <f>IF('🔧 XY LANH'!A517="","",'🔧 XY LANH'!N517)</f>
        <v/>
      </c>
      <c r="G1561" s="1" t="str">
        <f>IF('🔧 XY LANH'!A517="","",'🔧 XY LANH'!O517)</f>
        <v/>
      </c>
      <c r="H1561" s="1" t="str">
        <f>IF('🔧 XY LANH'!A517="","",'🔧 XY LANH'!P517)</f>
        <v/>
      </c>
      <c r="I1561" s="1" t="str">
        <f>IF('🔧 XY LANH'!A517="","",'🔧 XY LANH'!Q517)</f>
        <v/>
      </c>
      <c r="J1561" s="1" t="str">
        <f>IF('🔧 XY LANH'!A517="","",'🔧 XY LANH'!K517)</f>
        <v/>
      </c>
      <c r="L1561" s="1">
        <f>N(L1560)+IF(AND('🔎 TRA CỨU NHANH'!$C$2&lt;&gt;"",OR(ISNUMBER(SEARCH('🔎 TRA CỨU NHANH'!$C$2,$A1561)),ISNUMBER(SEARCH('🔎 TRA CỨU NHANH'!$C$2,$B1561)))),1,0)</f>
        <v>0</v>
      </c>
      <c r="M1561" s="1" t="str">
        <f t="shared" si="48"/>
        <v/>
      </c>
      <c r="N1561" s="1">
        <f>N(N1560)+IF(AND('💰 BÁO GIÁ'!$C$27&lt;&gt;"",OR(ISNUMBER(SEARCH('💰 BÁO GIÁ'!$C$27,$A1561)),ISNUMBER(SEARCH('💰 BÁO GIÁ'!$C$27,$B1561)))),1,0)</f>
        <v>0</v>
      </c>
      <c r="O1561" s="1" t="str">
        <f t="shared" si="49"/>
        <v/>
      </c>
    </row>
    <row r="1562" customHeight="1" spans="1:15">
      <c r="A1562" s="1" t="str">
        <f>IF('🔧 XY LANH'!A518="","",'🔧 XY LANH'!A518)</f>
        <v/>
      </c>
      <c r="B1562" s="1" t="str">
        <f>IF('🔧 XY LANH'!A518="","",'🔧 XY LANH'!S518)</f>
        <v/>
      </c>
      <c r="C1562" s="1" t="str">
        <f>IF('🔧 XY LANH'!A518="","","Xy lanh")</f>
        <v/>
      </c>
      <c r="D1562" s="1" t="str">
        <f>IF('🔧 XY LANH'!A518="","",'🔧 XY LANH'!L518)</f>
        <v/>
      </c>
      <c r="E1562" s="1" t="str">
        <f>IF('🔧 XY LANH'!A518="","",'🔧 XY LANH'!M518)</f>
        <v/>
      </c>
      <c r="F1562" s="1" t="str">
        <f>IF('🔧 XY LANH'!A518="","",'🔧 XY LANH'!N518)</f>
        <v/>
      </c>
      <c r="G1562" s="1" t="str">
        <f>IF('🔧 XY LANH'!A518="","",'🔧 XY LANH'!O518)</f>
        <v/>
      </c>
      <c r="H1562" s="1" t="str">
        <f>IF('🔧 XY LANH'!A518="","",'🔧 XY LANH'!P518)</f>
        <v/>
      </c>
      <c r="I1562" s="1" t="str">
        <f>IF('🔧 XY LANH'!A518="","",'🔧 XY LANH'!Q518)</f>
        <v/>
      </c>
      <c r="J1562" s="1" t="str">
        <f>IF('🔧 XY LANH'!A518="","",'🔧 XY LANH'!K518)</f>
        <v/>
      </c>
      <c r="L1562" s="1">
        <f>N(L1561)+IF(AND('🔎 TRA CỨU NHANH'!$C$2&lt;&gt;"",OR(ISNUMBER(SEARCH('🔎 TRA CỨU NHANH'!$C$2,$A1562)),ISNUMBER(SEARCH('🔎 TRA CỨU NHANH'!$C$2,$B1562)))),1,0)</f>
        <v>0</v>
      </c>
      <c r="M1562" s="1" t="str">
        <f t="shared" si="48"/>
        <v/>
      </c>
      <c r="N1562" s="1">
        <f>N(N1561)+IF(AND('💰 BÁO GIÁ'!$C$27&lt;&gt;"",OR(ISNUMBER(SEARCH('💰 BÁO GIÁ'!$C$27,$A1562)),ISNUMBER(SEARCH('💰 BÁO GIÁ'!$C$27,$B1562)))),1,0)</f>
        <v>0</v>
      </c>
      <c r="O1562" s="1" t="str">
        <f t="shared" si="49"/>
        <v/>
      </c>
    </row>
    <row r="1563" customHeight="1" spans="1:15">
      <c r="A1563" s="1" t="str">
        <f>IF('🔧 XY LANH'!A519="","",'🔧 XY LANH'!A519)</f>
        <v/>
      </c>
      <c r="B1563" s="1" t="str">
        <f>IF('🔧 XY LANH'!A519="","",'🔧 XY LANH'!S519)</f>
        <v/>
      </c>
      <c r="C1563" s="1" t="str">
        <f>IF('🔧 XY LANH'!A519="","","Xy lanh")</f>
        <v/>
      </c>
      <c r="D1563" s="1" t="str">
        <f>IF('🔧 XY LANH'!A519="","",'🔧 XY LANH'!L519)</f>
        <v/>
      </c>
      <c r="E1563" s="1" t="str">
        <f>IF('🔧 XY LANH'!A519="","",'🔧 XY LANH'!M519)</f>
        <v/>
      </c>
      <c r="F1563" s="1" t="str">
        <f>IF('🔧 XY LANH'!A519="","",'🔧 XY LANH'!N519)</f>
        <v/>
      </c>
      <c r="G1563" s="1" t="str">
        <f>IF('🔧 XY LANH'!A519="","",'🔧 XY LANH'!O519)</f>
        <v/>
      </c>
      <c r="H1563" s="1" t="str">
        <f>IF('🔧 XY LANH'!A519="","",'🔧 XY LANH'!P519)</f>
        <v/>
      </c>
      <c r="I1563" s="1" t="str">
        <f>IF('🔧 XY LANH'!A519="","",'🔧 XY LANH'!Q519)</f>
        <v/>
      </c>
      <c r="J1563" s="1" t="str">
        <f>IF('🔧 XY LANH'!A519="","",'🔧 XY LANH'!K519)</f>
        <v/>
      </c>
      <c r="L1563" s="1">
        <f>N(L1562)+IF(AND('🔎 TRA CỨU NHANH'!$C$2&lt;&gt;"",OR(ISNUMBER(SEARCH('🔎 TRA CỨU NHANH'!$C$2,$A1563)),ISNUMBER(SEARCH('🔎 TRA CỨU NHANH'!$C$2,$B1563)))),1,0)</f>
        <v>0</v>
      </c>
      <c r="M1563" s="1" t="str">
        <f t="shared" si="48"/>
        <v/>
      </c>
      <c r="N1563" s="1">
        <f>N(N1562)+IF(AND('💰 BÁO GIÁ'!$C$27&lt;&gt;"",OR(ISNUMBER(SEARCH('💰 BÁO GIÁ'!$C$27,$A1563)),ISNUMBER(SEARCH('💰 BÁO GIÁ'!$C$27,$B1563)))),1,0)</f>
        <v>0</v>
      </c>
      <c r="O1563" s="1" t="str">
        <f t="shared" si="49"/>
        <v/>
      </c>
    </row>
    <row r="1564" customHeight="1" spans="1:15">
      <c r="A1564" s="1" t="str">
        <f>IF('🔧 XY LANH'!A520="","",'🔧 XY LANH'!A520)</f>
        <v/>
      </c>
      <c r="B1564" s="1" t="str">
        <f>IF('🔧 XY LANH'!A520="","",'🔧 XY LANH'!S520)</f>
        <v/>
      </c>
      <c r="C1564" s="1" t="str">
        <f>IF('🔧 XY LANH'!A520="","","Xy lanh")</f>
        <v/>
      </c>
      <c r="D1564" s="1" t="str">
        <f>IF('🔧 XY LANH'!A520="","",'🔧 XY LANH'!L520)</f>
        <v/>
      </c>
      <c r="E1564" s="1" t="str">
        <f>IF('🔧 XY LANH'!A520="","",'🔧 XY LANH'!M520)</f>
        <v/>
      </c>
      <c r="F1564" s="1" t="str">
        <f>IF('🔧 XY LANH'!A520="","",'🔧 XY LANH'!N520)</f>
        <v/>
      </c>
      <c r="G1564" s="1" t="str">
        <f>IF('🔧 XY LANH'!A520="","",'🔧 XY LANH'!O520)</f>
        <v/>
      </c>
      <c r="H1564" s="1" t="str">
        <f>IF('🔧 XY LANH'!A520="","",'🔧 XY LANH'!P520)</f>
        <v/>
      </c>
      <c r="I1564" s="1" t="str">
        <f>IF('🔧 XY LANH'!A520="","",'🔧 XY LANH'!Q520)</f>
        <v/>
      </c>
      <c r="J1564" s="1" t="str">
        <f>IF('🔧 XY LANH'!A520="","",'🔧 XY LANH'!K520)</f>
        <v/>
      </c>
      <c r="L1564" s="1">
        <f>N(L1563)+IF(AND('🔎 TRA CỨU NHANH'!$C$2&lt;&gt;"",OR(ISNUMBER(SEARCH('🔎 TRA CỨU NHANH'!$C$2,$A1564)),ISNUMBER(SEARCH('🔎 TRA CỨU NHANH'!$C$2,$B1564)))),1,0)</f>
        <v>0</v>
      </c>
      <c r="M1564" s="1" t="str">
        <f t="shared" si="48"/>
        <v/>
      </c>
      <c r="N1564" s="1">
        <f>N(N1563)+IF(AND('💰 BÁO GIÁ'!$C$27&lt;&gt;"",OR(ISNUMBER(SEARCH('💰 BÁO GIÁ'!$C$27,$A1564)),ISNUMBER(SEARCH('💰 BÁO GIÁ'!$C$27,$B1564)))),1,0)</f>
        <v>0</v>
      </c>
      <c r="O1564" s="1" t="str">
        <f t="shared" si="49"/>
        <v/>
      </c>
    </row>
    <row r="1565" customHeight="1" spans="1:15">
      <c r="A1565" s="1" t="str">
        <f>IF('🔧 XY LANH'!A521="","",'🔧 XY LANH'!A521)</f>
        <v/>
      </c>
      <c r="B1565" s="1" t="str">
        <f>IF('🔧 XY LANH'!A521="","",'🔧 XY LANH'!S521)</f>
        <v/>
      </c>
      <c r="C1565" s="1" t="str">
        <f>IF('🔧 XY LANH'!A521="","","Xy lanh")</f>
        <v/>
      </c>
      <c r="D1565" s="1" t="str">
        <f>IF('🔧 XY LANH'!A521="","",'🔧 XY LANH'!L521)</f>
        <v/>
      </c>
      <c r="E1565" s="1" t="str">
        <f>IF('🔧 XY LANH'!A521="","",'🔧 XY LANH'!M521)</f>
        <v/>
      </c>
      <c r="F1565" s="1" t="str">
        <f>IF('🔧 XY LANH'!A521="","",'🔧 XY LANH'!N521)</f>
        <v/>
      </c>
      <c r="G1565" s="1" t="str">
        <f>IF('🔧 XY LANH'!A521="","",'🔧 XY LANH'!O521)</f>
        <v/>
      </c>
      <c r="H1565" s="1" t="str">
        <f>IF('🔧 XY LANH'!A521="","",'🔧 XY LANH'!P521)</f>
        <v/>
      </c>
      <c r="I1565" s="1" t="str">
        <f>IF('🔧 XY LANH'!A521="","",'🔧 XY LANH'!Q521)</f>
        <v/>
      </c>
      <c r="J1565" s="1" t="str">
        <f>IF('🔧 XY LANH'!A521="","",'🔧 XY LANH'!K521)</f>
        <v/>
      </c>
      <c r="L1565" s="1">
        <f>N(L1564)+IF(AND('🔎 TRA CỨU NHANH'!$C$2&lt;&gt;"",OR(ISNUMBER(SEARCH('🔎 TRA CỨU NHANH'!$C$2,$A1565)),ISNUMBER(SEARCH('🔎 TRA CỨU NHANH'!$C$2,$B1565)))),1,0)</f>
        <v>0</v>
      </c>
      <c r="M1565" s="1" t="str">
        <f t="shared" si="48"/>
        <v/>
      </c>
      <c r="N1565" s="1">
        <f>N(N1564)+IF(AND('💰 BÁO GIÁ'!$C$27&lt;&gt;"",OR(ISNUMBER(SEARCH('💰 BÁO GIÁ'!$C$27,$A1565)),ISNUMBER(SEARCH('💰 BÁO GIÁ'!$C$27,$B1565)))),1,0)</f>
        <v>0</v>
      </c>
      <c r="O1565" s="1" t="str">
        <f t="shared" si="49"/>
        <v/>
      </c>
    </row>
    <row r="1566" customHeight="1" spans="1:15">
      <c r="A1566" s="1" t="str">
        <f>IF('🔧 XY LANH'!A522="","",'🔧 XY LANH'!A522)</f>
        <v/>
      </c>
      <c r="B1566" s="1" t="str">
        <f>IF('🔧 XY LANH'!A522="","",'🔧 XY LANH'!S522)</f>
        <v/>
      </c>
      <c r="C1566" s="1" t="str">
        <f>IF('🔧 XY LANH'!A522="","","Xy lanh")</f>
        <v/>
      </c>
      <c r="D1566" s="1" t="str">
        <f>IF('🔧 XY LANH'!A522="","",'🔧 XY LANH'!L522)</f>
        <v/>
      </c>
      <c r="E1566" s="1" t="str">
        <f>IF('🔧 XY LANH'!A522="","",'🔧 XY LANH'!M522)</f>
        <v/>
      </c>
      <c r="F1566" s="1" t="str">
        <f>IF('🔧 XY LANH'!A522="","",'🔧 XY LANH'!N522)</f>
        <v/>
      </c>
      <c r="G1566" s="1" t="str">
        <f>IF('🔧 XY LANH'!A522="","",'🔧 XY LANH'!O522)</f>
        <v/>
      </c>
      <c r="H1566" s="1" t="str">
        <f>IF('🔧 XY LANH'!A522="","",'🔧 XY LANH'!P522)</f>
        <v/>
      </c>
      <c r="I1566" s="1" t="str">
        <f>IF('🔧 XY LANH'!A522="","",'🔧 XY LANH'!Q522)</f>
        <v/>
      </c>
      <c r="J1566" s="1" t="str">
        <f>IF('🔧 XY LANH'!A522="","",'🔧 XY LANH'!K522)</f>
        <v/>
      </c>
      <c r="L1566" s="1">
        <f>N(L1565)+IF(AND('🔎 TRA CỨU NHANH'!$C$2&lt;&gt;"",OR(ISNUMBER(SEARCH('🔎 TRA CỨU NHANH'!$C$2,$A1566)),ISNUMBER(SEARCH('🔎 TRA CỨU NHANH'!$C$2,$B1566)))),1,0)</f>
        <v>0</v>
      </c>
      <c r="M1566" s="1" t="str">
        <f t="shared" si="48"/>
        <v/>
      </c>
      <c r="N1566" s="1">
        <f>N(N1565)+IF(AND('💰 BÁO GIÁ'!$C$27&lt;&gt;"",OR(ISNUMBER(SEARCH('💰 BÁO GIÁ'!$C$27,$A1566)),ISNUMBER(SEARCH('💰 BÁO GIÁ'!$C$27,$B1566)))),1,0)</f>
        <v>0</v>
      </c>
      <c r="O1566" s="1" t="str">
        <f t="shared" si="49"/>
        <v/>
      </c>
    </row>
    <row r="1567" customHeight="1" spans="1:15">
      <c r="A1567" s="1" t="str">
        <f>IF('🔧 XY LANH'!A523="","",'🔧 XY LANH'!A523)</f>
        <v/>
      </c>
      <c r="B1567" s="1" t="str">
        <f>IF('🔧 XY LANH'!A523="","",'🔧 XY LANH'!S523)</f>
        <v/>
      </c>
      <c r="C1567" s="1" t="str">
        <f>IF('🔧 XY LANH'!A523="","","Xy lanh")</f>
        <v/>
      </c>
      <c r="D1567" s="1" t="str">
        <f>IF('🔧 XY LANH'!A523="","",'🔧 XY LANH'!L523)</f>
        <v/>
      </c>
      <c r="E1567" s="13" t="str">
        <f>IF('🔧 XY LANH'!A523="","",'🔧 XY LANH'!M523)</f>
        <v/>
      </c>
      <c r="F1567" s="13" t="str">
        <f>IF('🔧 XY LANH'!A523="","",'🔧 XY LANH'!N523)</f>
        <v/>
      </c>
      <c r="G1567" s="13" t="str">
        <f>IF('🔧 XY LANH'!A523="","",'🔧 XY LANH'!O523)</f>
        <v/>
      </c>
      <c r="H1567" s="13" t="str">
        <f>IF('🔧 XY LANH'!A523="","",'🔧 XY LANH'!P523)</f>
        <v/>
      </c>
      <c r="I1567" s="13" t="str">
        <f>IF('🔧 XY LANH'!A523="","",'🔧 XY LANH'!Q523)</f>
        <v/>
      </c>
      <c r="J1567" s="1" t="str">
        <f>IF('🔧 XY LANH'!A523="","",'🔧 XY LANH'!K523)</f>
        <v/>
      </c>
      <c r="L1567" s="1">
        <f>N(L1566)+IF(AND('🔎 TRA CỨU NHANH'!$C$2&lt;&gt;"",OR(ISNUMBER(SEARCH('🔎 TRA CỨU NHANH'!$C$2,$A1567)),ISNUMBER(SEARCH('🔎 TRA CỨU NHANH'!$C$2,$B1567)))),1,0)</f>
        <v>0</v>
      </c>
      <c r="M1567" s="1" t="str">
        <f t="shared" si="48"/>
        <v/>
      </c>
      <c r="N1567" s="1">
        <f>N(N1566)+IF(AND('💰 BÁO GIÁ'!$C$27&lt;&gt;"",OR(ISNUMBER(SEARCH('💰 BÁO GIÁ'!$C$27,$A1567)),ISNUMBER(SEARCH('💰 BÁO GIÁ'!$C$27,$B1567)))),1,0)</f>
        <v>0</v>
      </c>
      <c r="O1567" s="1" t="str">
        <f t="shared" si="49"/>
        <v/>
      </c>
    </row>
    <row r="1568" customHeight="1" spans="1:15">
      <c r="A1568" s="1" t="str">
        <f>IF('🔧 XY LANH'!A524="","",'🔧 XY LANH'!A524)</f>
        <v/>
      </c>
      <c r="B1568" s="1" t="str">
        <f>IF('🔧 XY LANH'!A524="","",'🔧 XY LANH'!S524)</f>
        <v/>
      </c>
      <c r="C1568" s="1" t="str">
        <f>IF('🔧 XY LANH'!A524="","","Xy lanh")</f>
        <v/>
      </c>
      <c r="D1568" s="1" t="str">
        <f>IF('🔧 XY LANH'!A524="","",'🔧 XY LANH'!L524)</f>
        <v/>
      </c>
      <c r="E1568" s="1" t="str">
        <f>IF('🔧 XY LANH'!A524="","",'🔧 XY LANH'!M524)</f>
        <v/>
      </c>
      <c r="F1568" s="1" t="str">
        <f>IF('🔧 XY LANH'!A524="","",'🔧 XY LANH'!N524)</f>
        <v/>
      </c>
      <c r="G1568" s="1" t="str">
        <f>IF('🔧 XY LANH'!A524="","",'🔧 XY LANH'!O524)</f>
        <v/>
      </c>
      <c r="H1568" s="1" t="str">
        <f>IF('🔧 XY LANH'!A524="","",'🔧 XY LANH'!P524)</f>
        <v/>
      </c>
      <c r="I1568" s="1" t="str">
        <f>IF('🔧 XY LANH'!A524="","",'🔧 XY LANH'!Q524)</f>
        <v/>
      </c>
      <c r="J1568" s="1" t="str">
        <f>IF('🔧 XY LANH'!A524="","",'🔧 XY LANH'!K524)</f>
        <v/>
      </c>
      <c r="L1568" s="1">
        <f>N(L1567)+IF(AND('🔎 TRA CỨU NHANH'!$C$2&lt;&gt;"",OR(ISNUMBER(SEARCH('🔎 TRA CỨU NHANH'!$C$2,$A1568)),ISNUMBER(SEARCH('🔎 TRA CỨU NHANH'!$C$2,$B1568)))),1,0)</f>
        <v>0</v>
      </c>
      <c r="M1568" s="1" t="str">
        <f t="shared" si="48"/>
        <v/>
      </c>
      <c r="N1568" s="1">
        <f>N(N1567)+IF(AND('💰 BÁO GIÁ'!$C$27&lt;&gt;"",OR(ISNUMBER(SEARCH('💰 BÁO GIÁ'!$C$27,$A1568)),ISNUMBER(SEARCH('💰 BÁO GIÁ'!$C$27,$B1568)))),1,0)</f>
        <v>0</v>
      </c>
      <c r="O1568" s="1" t="str">
        <f t="shared" si="49"/>
        <v/>
      </c>
    </row>
    <row r="1569" customHeight="1" spans="1:15">
      <c r="A1569" s="1" t="str">
        <f>IF('🔧 XY LANH'!A525="","",'🔧 XY LANH'!A525)</f>
        <v/>
      </c>
      <c r="B1569" s="1" t="str">
        <f>IF('🔧 XY LANH'!A525="","",'🔧 XY LANH'!S525)</f>
        <v/>
      </c>
      <c r="C1569" s="1" t="str">
        <f>IF('🔧 XY LANH'!A525="","","Xy lanh")</f>
        <v/>
      </c>
      <c r="D1569" s="1" t="str">
        <f>IF('🔧 XY LANH'!A525="","",'🔧 XY LANH'!L525)</f>
        <v/>
      </c>
      <c r="E1569" s="1" t="str">
        <f>IF('🔧 XY LANH'!A525="","",'🔧 XY LANH'!M525)</f>
        <v/>
      </c>
      <c r="F1569" s="1" t="str">
        <f>IF('🔧 XY LANH'!A525="","",'🔧 XY LANH'!N525)</f>
        <v/>
      </c>
      <c r="G1569" s="1" t="str">
        <f>IF('🔧 XY LANH'!A525="","",'🔧 XY LANH'!O525)</f>
        <v/>
      </c>
      <c r="H1569" s="1" t="str">
        <f>IF('🔧 XY LANH'!A525="","",'🔧 XY LANH'!P525)</f>
        <v/>
      </c>
      <c r="I1569" s="1" t="str">
        <f>IF('🔧 XY LANH'!A525="","",'🔧 XY LANH'!Q525)</f>
        <v/>
      </c>
      <c r="J1569" s="1" t="str">
        <f>IF('🔧 XY LANH'!A525="","",'🔧 XY LANH'!K525)</f>
        <v/>
      </c>
      <c r="L1569" s="1">
        <f>N(L1568)+IF(AND('🔎 TRA CỨU NHANH'!$C$2&lt;&gt;"",OR(ISNUMBER(SEARCH('🔎 TRA CỨU NHANH'!$C$2,$A1569)),ISNUMBER(SEARCH('🔎 TRA CỨU NHANH'!$C$2,$B1569)))),1,0)</f>
        <v>0</v>
      </c>
      <c r="M1569" s="1" t="str">
        <f t="shared" si="48"/>
        <v/>
      </c>
      <c r="N1569" s="1">
        <f>N(N1568)+IF(AND('💰 BÁO GIÁ'!$C$27&lt;&gt;"",OR(ISNUMBER(SEARCH('💰 BÁO GIÁ'!$C$27,$A1569)),ISNUMBER(SEARCH('💰 BÁO GIÁ'!$C$27,$B1569)))),1,0)</f>
        <v>0</v>
      </c>
      <c r="O1569" s="1" t="str">
        <f t="shared" si="49"/>
        <v/>
      </c>
    </row>
    <row r="1570" customHeight="1" spans="1:15">
      <c r="A1570" s="1" t="str">
        <f>IF('🔧 XY LANH'!A526="","",'🔧 XY LANH'!A526)</f>
        <v/>
      </c>
      <c r="B1570" s="1" t="str">
        <f>IF('🔧 XY LANH'!A526="","",'🔧 XY LANH'!S526)</f>
        <v/>
      </c>
      <c r="C1570" s="1" t="str">
        <f>IF('🔧 XY LANH'!A526="","","Xy lanh")</f>
        <v/>
      </c>
      <c r="D1570" s="1" t="str">
        <f>IF('🔧 XY LANH'!A526="","",'🔧 XY LANH'!L526)</f>
        <v/>
      </c>
      <c r="E1570" s="1" t="str">
        <f>IF('🔧 XY LANH'!A526="","",'🔧 XY LANH'!M526)</f>
        <v/>
      </c>
      <c r="F1570" s="1" t="str">
        <f>IF('🔧 XY LANH'!A526="","",'🔧 XY LANH'!N526)</f>
        <v/>
      </c>
      <c r="G1570" s="1" t="str">
        <f>IF('🔧 XY LANH'!A526="","",'🔧 XY LANH'!O526)</f>
        <v/>
      </c>
      <c r="H1570" s="1" t="str">
        <f>IF('🔧 XY LANH'!A526="","",'🔧 XY LANH'!P526)</f>
        <v/>
      </c>
      <c r="I1570" s="1" t="str">
        <f>IF('🔧 XY LANH'!A526="","",'🔧 XY LANH'!Q526)</f>
        <v/>
      </c>
      <c r="J1570" s="1" t="str">
        <f>IF('🔧 XY LANH'!A526="","",'🔧 XY LANH'!K526)</f>
        <v/>
      </c>
      <c r="L1570" s="1">
        <f>N(L1569)+IF(AND('🔎 TRA CỨU NHANH'!$C$2&lt;&gt;"",OR(ISNUMBER(SEARCH('🔎 TRA CỨU NHANH'!$C$2,$A1570)),ISNUMBER(SEARCH('🔎 TRA CỨU NHANH'!$C$2,$B1570)))),1,0)</f>
        <v>0</v>
      </c>
      <c r="M1570" s="1" t="str">
        <f t="shared" si="48"/>
        <v/>
      </c>
      <c r="N1570" s="1">
        <f>N(N1569)+IF(AND('💰 BÁO GIÁ'!$C$27&lt;&gt;"",OR(ISNUMBER(SEARCH('💰 BÁO GIÁ'!$C$27,$A1570)),ISNUMBER(SEARCH('💰 BÁO GIÁ'!$C$27,$B1570)))),1,0)</f>
        <v>0</v>
      </c>
      <c r="O1570" s="1" t="str">
        <f t="shared" si="49"/>
        <v/>
      </c>
    </row>
    <row r="1571" customHeight="1" spans="1:15">
      <c r="A1571" s="1" t="str">
        <f>IF('🔧 XY LANH'!A527="","",'🔧 XY LANH'!A527)</f>
        <v/>
      </c>
      <c r="B1571" s="1" t="str">
        <f>IF('🔧 XY LANH'!A527="","",'🔧 XY LANH'!S527)</f>
        <v/>
      </c>
      <c r="C1571" s="1" t="str">
        <f>IF('🔧 XY LANH'!A527="","","Xy lanh")</f>
        <v/>
      </c>
      <c r="D1571" s="1" t="str">
        <f>IF('🔧 XY LANH'!A527="","",'🔧 XY LANH'!L527)</f>
        <v/>
      </c>
      <c r="E1571" s="1" t="str">
        <f>IF('🔧 XY LANH'!A527="","",'🔧 XY LANH'!M527)</f>
        <v/>
      </c>
      <c r="F1571" s="1" t="str">
        <f>IF('🔧 XY LANH'!A527="","",'🔧 XY LANH'!N527)</f>
        <v/>
      </c>
      <c r="G1571" s="1" t="str">
        <f>IF('🔧 XY LANH'!A527="","",'🔧 XY LANH'!O527)</f>
        <v/>
      </c>
      <c r="H1571" s="1" t="str">
        <f>IF('🔧 XY LANH'!A527="","",'🔧 XY LANH'!P527)</f>
        <v/>
      </c>
      <c r="I1571" s="1" t="str">
        <f>IF('🔧 XY LANH'!A527="","",'🔧 XY LANH'!Q527)</f>
        <v/>
      </c>
      <c r="J1571" s="1" t="str">
        <f>IF('🔧 XY LANH'!A527="","",'🔧 XY LANH'!K527)</f>
        <v/>
      </c>
      <c r="L1571" s="1">
        <f>N(L1570)+IF(AND('🔎 TRA CỨU NHANH'!$C$2&lt;&gt;"",OR(ISNUMBER(SEARCH('🔎 TRA CỨU NHANH'!$C$2,$A1571)),ISNUMBER(SEARCH('🔎 TRA CỨU NHANH'!$C$2,$B1571)))),1,0)</f>
        <v>0</v>
      </c>
      <c r="M1571" s="1" t="str">
        <f t="shared" si="48"/>
        <v/>
      </c>
      <c r="N1571" s="1">
        <f>N(N1570)+IF(AND('💰 BÁO GIÁ'!$C$27&lt;&gt;"",OR(ISNUMBER(SEARCH('💰 BÁO GIÁ'!$C$27,$A1571)),ISNUMBER(SEARCH('💰 BÁO GIÁ'!$C$27,$B1571)))),1,0)</f>
        <v>0</v>
      </c>
      <c r="O1571" s="1" t="str">
        <f t="shared" si="49"/>
        <v/>
      </c>
    </row>
    <row r="1572" customHeight="1" spans="1:15">
      <c r="A1572" s="1" t="str">
        <f>IF('🔧 XY LANH'!A528="","",'🔧 XY LANH'!A528)</f>
        <v/>
      </c>
      <c r="B1572" s="1" t="str">
        <f>IF('🔧 XY LANH'!A528="","",'🔧 XY LANH'!S528)</f>
        <v/>
      </c>
      <c r="C1572" s="1" t="str">
        <f>IF('🔧 XY LANH'!A528="","","Xy lanh")</f>
        <v/>
      </c>
      <c r="D1572" s="1" t="str">
        <f>IF('🔧 XY LANH'!A528="","",'🔧 XY LANH'!L528)</f>
        <v/>
      </c>
      <c r="E1572" s="1" t="str">
        <f>IF('🔧 XY LANH'!A528="","",'🔧 XY LANH'!M528)</f>
        <v/>
      </c>
      <c r="F1572" s="1" t="str">
        <f>IF('🔧 XY LANH'!A528="","",'🔧 XY LANH'!N528)</f>
        <v/>
      </c>
      <c r="G1572" s="1" t="str">
        <f>IF('🔧 XY LANH'!A528="","",'🔧 XY LANH'!O528)</f>
        <v/>
      </c>
      <c r="H1572" s="1" t="str">
        <f>IF('🔧 XY LANH'!A528="","",'🔧 XY LANH'!P528)</f>
        <v/>
      </c>
      <c r="I1572" s="1" t="str">
        <f>IF('🔧 XY LANH'!A528="","",'🔧 XY LANH'!Q528)</f>
        <v/>
      </c>
      <c r="J1572" s="1" t="str">
        <f>IF('🔧 XY LANH'!A528="","",'🔧 XY LANH'!K528)</f>
        <v/>
      </c>
      <c r="L1572" s="1">
        <f>N(L1571)+IF(AND('🔎 TRA CỨU NHANH'!$C$2&lt;&gt;"",OR(ISNUMBER(SEARCH('🔎 TRA CỨU NHANH'!$C$2,$A1572)),ISNUMBER(SEARCH('🔎 TRA CỨU NHANH'!$C$2,$B1572)))),1,0)</f>
        <v>0</v>
      </c>
      <c r="M1572" s="1" t="str">
        <f t="shared" si="48"/>
        <v/>
      </c>
      <c r="N1572" s="1">
        <f>N(N1571)+IF(AND('💰 BÁO GIÁ'!$C$27&lt;&gt;"",OR(ISNUMBER(SEARCH('💰 BÁO GIÁ'!$C$27,$A1572)),ISNUMBER(SEARCH('💰 BÁO GIÁ'!$C$27,$B1572)))),1,0)</f>
        <v>0</v>
      </c>
      <c r="O1572" s="1" t="str">
        <f t="shared" si="49"/>
        <v/>
      </c>
    </row>
    <row r="1573" customHeight="1" spans="1:15">
      <c r="A1573" s="1" t="str">
        <f>IF('🔧 XY LANH'!A529="","",'🔧 XY LANH'!A529)</f>
        <v/>
      </c>
      <c r="B1573" s="1" t="str">
        <f>IF('🔧 XY LANH'!A529="","",'🔧 XY LANH'!S529)</f>
        <v/>
      </c>
      <c r="C1573" s="1" t="str">
        <f>IF('🔧 XY LANH'!A529="","","Xy lanh")</f>
        <v/>
      </c>
      <c r="D1573" s="1" t="str">
        <f>IF('🔧 XY LANH'!A529="","",'🔧 XY LANH'!L529)</f>
        <v/>
      </c>
      <c r="E1573" s="1" t="str">
        <f>IF('🔧 XY LANH'!A529="","",'🔧 XY LANH'!M529)</f>
        <v/>
      </c>
      <c r="F1573" s="1" t="str">
        <f>IF('🔧 XY LANH'!A529="","",'🔧 XY LANH'!N529)</f>
        <v/>
      </c>
      <c r="G1573" s="1" t="str">
        <f>IF('🔧 XY LANH'!A529="","",'🔧 XY LANH'!O529)</f>
        <v/>
      </c>
      <c r="H1573" s="1" t="str">
        <f>IF('🔧 XY LANH'!A529="","",'🔧 XY LANH'!P529)</f>
        <v/>
      </c>
      <c r="I1573" s="1" t="str">
        <f>IF('🔧 XY LANH'!A529="","",'🔧 XY LANH'!Q529)</f>
        <v/>
      </c>
      <c r="J1573" s="1" t="str">
        <f>IF('🔧 XY LANH'!A529="","",'🔧 XY LANH'!K529)</f>
        <v/>
      </c>
      <c r="L1573" s="1">
        <f>N(L1572)+IF(AND('🔎 TRA CỨU NHANH'!$C$2&lt;&gt;"",OR(ISNUMBER(SEARCH('🔎 TRA CỨU NHANH'!$C$2,$A1573)),ISNUMBER(SEARCH('🔎 TRA CỨU NHANH'!$C$2,$B1573)))),1,0)</f>
        <v>0</v>
      </c>
      <c r="M1573" s="1" t="str">
        <f t="shared" si="48"/>
        <v/>
      </c>
      <c r="N1573" s="1">
        <f>N(N1572)+IF(AND('💰 BÁO GIÁ'!$C$27&lt;&gt;"",OR(ISNUMBER(SEARCH('💰 BÁO GIÁ'!$C$27,$A1573)),ISNUMBER(SEARCH('💰 BÁO GIÁ'!$C$27,$B1573)))),1,0)</f>
        <v>0</v>
      </c>
      <c r="O1573" s="1" t="str">
        <f t="shared" si="49"/>
        <v/>
      </c>
    </row>
    <row r="1574" customHeight="1" spans="1:15">
      <c r="A1574" s="1" t="str">
        <f>IF('🔧 XY LANH'!A530="","",'🔧 XY LANH'!A530)</f>
        <v/>
      </c>
      <c r="B1574" s="1" t="str">
        <f>IF('🔧 XY LANH'!A530="","",'🔧 XY LANH'!S530)</f>
        <v/>
      </c>
      <c r="C1574" s="1" t="str">
        <f>IF('🔧 XY LANH'!A530="","","Xy lanh")</f>
        <v/>
      </c>
      <c r="D1574" s="1" t="str">
        <f>IF('🔧 XY LANH'!A530="","",'🔧 XY LANH'!L530)</f>
        <v/>
      </c>
      <c r="E1574" s="1" t="str">
        <f>IF('🔧 XY LANH'!A530="","",'🔧 XY LANH'!M530)</f>
        <v/>
      </c>
      <c r="F1574" s="1" t="str">
        <f>IF('🔧 XY LANH'!A530="","",'🔧 XY LANH'!N530)</f>
        <v/>
      </c>
      <c r="G1574" s="1" t="str">
        <f>IF('🔧 XY LANH'!A530="","",'🔧 XY LANH'!O530)</f>
        <v/>
      </c>
      <c r="H1574" s="1" t="str">
        <f>IF('🔧 XY LANH'!A530="","",'🔧 XY LANH'!P530)</f>
        <v/>
      </c>
      <c r="I1574" s="1" t="str">
        <f>IF('🔧 XY LANH'!A530="","",'🔧 XY LANH'!Q530)</f>
        <v/>
      </c>
      <c r="J1574" s="1" t="str">
        <f>IF('🔧 XY LANH'!A530="","",'🔧 XY LANH'!K530)</f>
        <v/>
      </c>
      <c r="L1574" s="1">
        <f>N(L1573)+IF(AND('🔎 TRA CỨU NHANH'!$C$2&lt;&gt;"",OR(ISNUMBER(SEARCH('🔎 TRA CỨU NHANH'!$C$2,$A1574)),ISNUMBER(SEARCH('🔎 TRA CỨU NHANH'!$C$2,$B1574)))),1,0)</f>
        <v>0</v>
      </c>
      <c r="M1574" s="1" t="str">
        <f t="shared" si="48"/>
        <v/>
      </c>
      <c r="N1574" s="1">
        <f>N(N1573)+IF(AND('💰 BÁO GIÁ'!$C$27&lt;&gt;"",OR(ISNUMBER(SEARCH('💰 BÁO GIÁ'!$C$27,$A1574)),ISNUMBER(SEARCH('💰 BÁO GIÁ'!$C$27,$B1574)))),1,0)</f>
        <v>0</v>
      </c>
      <c r="O1574" s="1" t="str">
        <f t="shared" si="49"/>
        <v/>
      </c>
    </row>
    <row r="1575" customHeight="1" spans="1:15">
      <c r="A1575" s="1" t="str">
        <f>IF('🔧 XY LANH'!A531="","",'🔧 XY LANH'!A531)</f>
        <v/>
      </c>
      <c r="B1575" s="1" t="str">
        <f>IF('🔧 XY LANH'!A531="","",'🔧 XY LANH'!S531)</f>
        <v/>
      </c>
      <c r="C1575" s="1" t="str">
        <f>IF('🔧 XY LANH'!A531="","","Xy lanh")</f>
        <v/>
      </c>
      <c r="D1575" s="1" t="str">
        <f>IF('🔧 XY LANH'!A531="","",'🔧 XY LANH'!L531)</f>
        <v/>
      </c>
      <c r="E1575" s="1" t="str">
        <f>IF('🔧 XY LANH'!A531="","",'🔧 XY LANH'!M531)</f>
        <v/>
      </c>
      <c r="F1575" s="1" t="str">
        <f>IF('🔧 XY LANH'!A531="","",'🔧 XY LANH'!N531)</f>
        <v/>
      </c>
      <c r="G1575" s="1" t="str">
        <f>IF('🔧 XY LANH'!A531="","",'🔧 XY LANH'!O531)</f>
        <v/>
      </c>
      <c r="H1575" s="1" t="str">
        <f>IF('🔧 XY LANH'!A531="","",'🔧 XY LANH'!P531)</f>
        <v/>
      </c>
      <c r="I1575" s="1" t="str">
        <f>IF('🔧 XY LANH'!A531="","",'🔧 XY LANH'!Q531)</f>
        <v/>
      </c>
      <c r="J1575" s="1" t="str">
        <f>IF('🔧 XY LANH'!A531="","",'🔧 XY LANH'!K531)</f>
        <v/>
      </c>
      <c r="L1575" s="1">
        <f>N(L1574)+IF(AND('🔎 TRA CỨU NHANH'!$C$2&lt;&gt;"",OR(ISNUMBER(SEARCH('🔎 TRA CỨU NHANH'!$C$2,$A1575)),ISNUMBER(SEARCH('🔎 TRA CỨU NHANH'!$C$2,$B1575)))),1,0)</f>
        <v>0</v>
      </c>
      <c r="M1575" s="1" t="str">
        <f t="shared" si="48"/>
        <v/>
      </c>
      <c r="N1575" s="1">
        <f>N(N1574)+IF(AND('💰 BÁO GIÁ'!$C$27&lt;&gt;"",OR(ISNUMBER(SEARCH('💰 BÁO GIÁ'!$C$27,$A1575)),ISNUMBER(SEARCH('💰 BÁO GIÁ'!$C$27,$B1575)))),1,0)</f>
        <v>0</v>
      </c>
      <c r="O1575" s="1" t="str">
        <f t="shared" si="49"/>
        <v/>
      </c>
    </row>
    <row r="1576" customHeight="1" spans="1:15">
      <c r="A1576" s="1" t="str">
        <f>IF('🔧 XY LANH'!A532="","",'🔧 XY LANH'!A532)</f>
        <v/>
      </c>
      <c r="B1576" s="1" t="str">
        <f>IF('🔧 XY LANH'!A532="","",'🔧 XY LANH'!S532)</f>
        <v/>
      </c>
      <c r="C1576" s="1" t="str">
        <f>IF('🔧 XY LANH'!A532="","","Xy lanh")</f>
        <v/>
      </c>
      <c r="D1576" s="1" t="str">
        <f>IF('🔧 XY LANH'!A532="","",'🔧 XY LANH'!L532)</f>
        <v/>
      </c>
      <c r="E1576" s="1" t="str">
        <f>IF('🔧 XY LANH'!A532="","",'🔧 XY LANH'!M532)</f>
        <v/>
      </c>
      <c r="F1576" s="1" t="str">
        <f>IF('🔧 XY LANH'!A532="","",'🔧 XY LANH'!N532)</f>
        <v/>
      </c>
      <c r="G1576" s="1" t="str">
        <f>IF('🔧 XY LANH'!A532="","",'🔧 XY LANH'!O532)</f>
        <v/>
      </c>
      <c r="H1576" s="1" t="str">
        <f>IF('🔧 XY LANH'!A532="","",'🔧 XY LANH'!P532)</f>
        <v/>
      </c>
      <c r="I1576" s="1" t="str">
        <f>IF('🔧 XY LANH'!A532="","",'🔧 XY LANH'!Q532)</f>
        <v/>
      </c>
      <c r="J1576" s="1" t="str">
        <f>IF('🔧 XY LANH'!A532="","",'🔧 XY LANH'!K532)</f>
        <v/>
      </c>
      <c r="L1576" s="1">
        <f>N(L1575)+IF(AND('🔎 TRA CỨU NHANH'!$C$2&lt;&gt;"",OR(ISNUMBER(SEARCH('🔎 TRA CỨU NHANH'!$C$2,$A1576)),ISNUMBER(SEARCH('🔎 TRA CỨU NHANH'!$C$2,$B1576)))),1,0)</f>
        <v>0</v>
      </c>
      <c r="M1576" s="1" t="str">
        <f t="shared" si="48"/>
        <v/>
      </c>
      <c r="N1576" s="1">
        <f>N(N1575)+IF(AND('💰 BÁO GIÁ'!$C$27&lt;&gt;"",OR(ISNUMBER(SEARCH('💰 BÁO GIÁ'!$C$27,$A1576)),ISNUMBER(SEARCH('💰 BÁO GIÁ'!$C$27,$B1576)))),1,0)</f>
        <v>0</v>
      </c>
      <c r="O1576" s="1" t="str">
        <f t="shared" si="49"/>
        <v/>
      </c>
    </row>
    <row r="1577" customHeight="1" spans="1:15">
      <c r="A1577" s="1" t="str">
        <f>IF('🔧 XY LANH'!A533="","",'🔧 XY LANH'!A533)</f>
        <v/>
      </c>
      <c r="B1577" s="1" t="str">
        <f>IF('🔧 XY LANH'!A533="","",'🔧 XY LANH'!S533)</f>
        <v/>
      </c>
      <c r="C1577" s="1" t="str">
        <f>IF('🔧 XY LANH'!A533="","","Xy lanh")</f>
        <v/>
      </c>
      <c r="D1577" s="1" t="str">
        <f>IF('🔧 XY LANH'!A533="","",'🔧 XY LANH'!L533)</f>
        <v/>
      </c>
      <c r="E1577" s="1" t="str">
        <f>IF('🔧 XY LANH'!A533="","",'🔧 XY LANH'!M533)</f>
        <v/>
      </c>
      <c r="F1577" s="1" t="str">
        <f>IF('🔧 XY LANH'!A533="","",'🔧 XY LANH'!N533)</f>
        <v/>
      </c>
      <c r="G1577" s="1" t="str">
        <f>IF('🔧 XY LANH'!A533="","",'🔧 XY LANH'!O533)</f>
        <v/>
      </c>
      <c r="H1577" s="1" t="str">
        <f>IF('🔧 XY LANH'!A533="","",'🔧 XY LANH'!P533)</f>
        <v/>
      </c>
      <c r="I1577" s="1" t="str">
        <f>IF('🔧 XY LANH'!A533="","",'🔧 XY LANH'!Q533)</f>
        <v/>
      </c>
      <c r="J1577" s="1" t="str">
        <f>IF('🔧 XY LANH'!A533="","",'🔧 XY LANH'!K533)</f>
        <v/>
      </c>
      <c r="L1577" s="1">
        <f>N(L1576)+IF(AND('🔎 TRA CỨU NHANH'!$C$2&lt;&gt;"",OR(ISNUMBER(SEARCH('🔎 TRA CỨU NHANH'!$C$2,$A1577)),ISNUMBER(SEARCH('🔎 TRA CỨU NHANH'!$C$2,$B1577)))),1,0)</f>
        <v>0</v>
      </c>
      <c r="M1577" s="1" t="str">
        <f t="shared" si="48"/>
        <v/>
      </c>
      <c r="N1577" s="1">
        <f>N(N1576)+IF(AND('💰 BÁO GIÁ'!$C$27&lt;&gt;"",OR(ISNUMBER(SEARCH('💰 BÁO GIÁ'!$C$27,$A1577)),ISNUMBER(SEARCH('💰 BÁO GIÁ'!$C$27,$B1577)))),1,0)</f>
        <v>0</v>
      </c>
      <c r="O1577" s="1" t="str">
        <f t="shared" si="49"/>
        <v/>
      </c>
    </row>
    <row r="1578" customHeight="1" spans="1:15">
      <c r="A1578" s="1" t="str">
        <f>IF('🔧 XY LANH'!A534="","",'🔧 XY LANH'!A534)</f>
        <v/>
      </c>
      <c r="B1578" s="1" t="str">
        <f>IF('🔧 XY LANH'!A534="","",'🔧 XY LANH'!S534)</f>
        <v/>
      </c>
      <c r="C1578" s="1" t="str">
        <f>IF('🔧 XY LANH'!A534="","","Xy lanh")</f>
        <v/>
      </c>
      <c r="D1578" s="1" t="str">
        <f>IF('🔧 XY LANH'!A534="","",'🔧 XY LANH'!L534)</f>
        <v/>
      </c>
      <c r="E1578" s="1" t="str">
        <f>IF('🔧 XY LANH'!A534="","",'🔧 XY LANH'!M534)</f>
        <v/>
      </c>
      <c r="F1578" s="1" t="str">
        <f>IF('🔧 XY LANH'!A534="","",'🔧 XY LANH'!N534)</f>
        <v/>
      </c>
      <c r="G1578" s="1" t="str">
        <f>IF('🔧 XY LANH'!A534="","",'🔧 XY LANH'!O534)</f>
        <v/>
      </c>
      <c r="H1578" s="1" t="str">
        <f>IF('🔧 XY LANH'!A534="","",'🔧 XY LANH'!P534)</f>
        <v/>
      </c>
      <c r="I1578" s="1" t="str">
        <f>IF('🔧 XY LANH'!A534="","",'🔧 XY LANH'!Q534)</f>
        <v/>
      </c>
      <c r="J1578" s="1" t="str">
        <f>IF('🔧 XY LANH'!A534="","",'🔧 XY LANH'!K534)</f>
        <v/>
      </c>
      <c r="L1578" s="1">
        <f>N(L1577)+IF(AND('🔎 TRA CỨU NHANH'!$C$2&lt;&gt;"",OR(ISNUMBER(SEARCH('🔎 TRA CỨU NHANH'!$C$2,$A1578)),ISNUMBER(SEARCH('🔎 TRA CỨU NHANH'!$C$2,$B1578)))),1,0)</f>
        <v>0</v>
      </c>
      <c r="M1578" s="1" t="str">
        <f t="shared" si="48"/>
        <v/>
      </c>
      <c r="N1578" s="1">
        <f>N(N1577)+IF(AND('💰 BÁO GIÁ'!$C$27&lt;&gt;"",OR(ISNUMBER(SEARCH('💰 BÁO GIÁ'!$C$27,$A1578)),ISNUMBER(SEARCH('💰 BÁO GIÁ'!$C$27,$B1578)))),1,0)</f>
        <v>0</v>
      </c>
      <c r="O1578" s="1" t="str">
        <f t="shared" si="49"/>
        <v/>
      </c>
    </row>
    <row r="1579" customHeight="1" spans="1:15">
      <c r="A1579" s="1" t="str">
        <f>IF('🔧 XY LANH'!A535="","",'🔧 XY LANH'!A535)</f>
        <v/>
      </c>
      <c r="B1579" s="1" t="str">
        <f>IF('🔧 XY LANH'!A535="","",'🔧 XY LANH'!S535)</f>
        <v/>
      </c>
      <c r="C1579" s="1" t="str">
        <f>IF('🔧 XY LANH'!A535="","","Xy lanh")</f>
        <v/>
      </c>
      <c r="D1579" s="1" t="str">
        <f>IF('🔧 XY LANH'!A535="","",'🔧 XY LANH'!L535)</f>
        <v/>
      </c>
      <c r="E1579" s="1" t="str">
        <f>IF('🔧 XY LANH'!A535="","",'🔧 XY LANH'!M535)</f>
        <v/>
      </c>
      <c r="F1579" s="1" t="str">
        <f>IF('🔧 XY LANH'!A535="","",'🔧 XY LANH'!N535)</f>
        <v/>
      </c>
      <c r="G1579" s="1" t="str">
        <f>IF('🔧 XY LANH'!A535="","",'🔧 XY LANH'!O535)</f>
        <v/>
      </c>
      <c r="H1579" s="1" t="str">
        <f>IF('🔧 XY LANH'!A535="","",'🔧 XY LANH'!P535)</f>
        <v/>
      </c>
      <c r="I1579" s="1" t="str">
        <f>IF('🔧 XY LANH'!A535="","",'🔧 XY LANH'!Q535)</f>
        <v/>
      </c>
      <c r="J1579" s="1" t="str">
        <f>IF('🔧 XY LANH'!A535="","",'🔧 XY LANH'!K535)</f>
        <v/>
      </c>
      <c r="L1579" s="1">
        <f>N(L1578)+IF(AND('🔎 TRA CỨU NHANH'!$C$2&lt;&gt;"",OR(ISNUMBER(SEARCH('🔎 TRA CỨU NHANH'!$C$2,$A1579)),ISNUMBER(SEARCH('🔎 TRA CỨU NHANH'!$C$2,$B1579)))),1,0)</f>
        <v>0</v>
      </c>
      <c r="M1579" s="1" t="str">
        <f t="shared" si="48"/>
        <v/>
      </c>
      <c r="N1579" s="1">
        <f>N(N1578)+IF(AND('💰 BÁO GIÁ'!$C$27&lt;&gt;"",OR(ISNUMBER(SEARCH('💰 BÁO GIÁ'!$C$27,$A1579)),ISNUMBER(SEARCH('💰 BÁO GIÁ'!$C$27,$B1579)))),1,0)</f>
        <v>0</v>
      </c>
      <c r="O1579" s="1" t="str">
        <f t="shared" si="49"/>
        <v/>
      </c>
    </row>
    <row r="1580" customHeight="1" spans="1:15">
      <c r="A1580" s="1" t="str">
        <f>IF('🔧 XY LANH'!A536="","",'🔧 XY LANH'!A536)</f>
        <v/>
      </c>
      <c r="B1580" s="1" t="str">
        <f>IF('🔧 XY LANH'!A536="","",'🔧 XY LANH'!S536)</f>
        <v/>
      </c>
      <c r="C1580" s="1" t="str">
        <f>IF('🔧 XY LANH'!A536="","","Xy lanh")</f>
        <v/>
      </c>
      <c r="D1580" s="1" t="str">
        <f>IF('🔧 XY LANH'!A536="","",'🔧 XY LANH'!L536)</f>
        <v/>
      </c>
      <c r="E1580" s="1" t="str">
        <f>IF('🔧 XY LANH'!A536="","",'🔧 XY LANH'!M536)</f>
        <v/>
      </c>
      <c r="F1580" s="1" t="str">
        <f>IF('🔧 XY LANH'!A536="","",'🔧 XY LANH'!N536)</f>
        <v/>
      </c>
      <c r="G1580" s="1" t="str">
        <f>IF('🔧 XY LANH'!A536="","",'🔧 XY LANH'!O536)</f>
        <v/>
      </c>
      <c r="H1580" s="1" t="str">
        <f>IF('🔧 XY LANH'!A536="","",'🔧 XY LANH'!P536)</f>
        <v/>
      </c>
      <c r="I1580" s="1" t="str">
        <f>IF('🔧 XY LANH'!A536="","",'🔧 XY LANH'!Q536)</f>
        <v/>
      </c>
      <c r="J1580" s="1" t="str">
        <f>IF('🔧 XY LANH'!A536="","",'🔧 XY LANH'!K536)</f>
        <v/>
      </c>
      <c r="L1580" s="1">
        <f>N(L1579)+IF(AND('🔎 TRA CỨU NHANH'!$C$2&lt;&gt;"",OR(ISNUMBER(SEARCH('🔎 TRA CỨU NHANH'!$C$2,$A1580)),ISNUMBER(SEARCH('🔎 TRA CỨU NHANH'!$C$2,$B1580)))),1,0)</f>
        <v>0</v>
      </c>
      <c r="M1580" s="1" t="str">
        <f t="shared" si="48"/>
        <v/>
      </c>
      <c r="N1580" s="1">
        <f>N(N1579)+IF(AND('💰 BÁO GIÁ'!$C$27&lt;&gt;"",OR(ISNUMBER(SEARCH('💰 BÁO GIÁ'!$C$27,$A1580)),ISNUMBER(SEARCH('💰 BÁO GIÁ'!$C$27,$B1580)))),1,0)</f>
        <v>0</v>
      </c>
      <c r="O1580" s="1" t="str">
        <f t="shared" si="49"/>
        <v/>
      </c>
    </row>
    <row r="1581" customHeight="1" spans="1:15">
      <c r="A1581" s="1" t="str">
        <f>IF('🔧 XY LANH'!A537="","",'🔧 XY LANH'!A537)</f>
        <v/>
      </c>
      <c r="B1581" s="1" t="str">
        <f>IF('🔧 XY LANH'!A537="","",'🔧 XY LANH'!S537)</f>
        <v/>
      </c>
      <c r="C1581" s="1" t="str">
        <f>IF('🔧 XY LANH'!A537="","","Xy lanh")</f>
        <v/>
      </c>
      <c r="D1581" s="1" t="str">
        <f>IF('🔧 XY LANH'!A537="","",'🔧 XY LANH'!L537)</f>
        <v/>
      </c>
      <c r="E1581" s="1" t="str">
        <f>IF('🔧 XY LANH'!A537="","",'🔧 XY LANH'!M537)</f>
        <v/>
      </c>
      <c r="F1581" s="1" t="str">
        <f>IF('🔧 XY LANH'!A537="","",'🔧 XY LANH'!N537)</f>
        <v/>
      </c>
      <c r="G1581" s="1" t="str">
        <f>IF('🔧 XY LANH'!A537="","",'🔧 XY LANH'!O537)</f>
        <v/>
      </c>
      <c r="H1581" s="1" t="str">
        <f>IF('🔧 XY LANH'!A537="","",'🔧 XY LANH'!P537)</f>
        <v/>
      </c>
      <c r="I1581" s="1" t="str">
        <f>IF('🔧 XY LANH'!A537="","",'🔧 XY LANH'!Q537)</f>
        <v/>
      </c>
      <c r="J1581" s="1" t="str">
        <f>IF('🔧 XY LANH'!A537="","",'🔧 XY LANH'!K537)</f>
        <v/>
      </c>
      <c r="L1581" s="1">
        <f>N(L1580)+IF(AND('🔎 TRA CỨU NHANH'!$C$2&lt;&gt;"",OR(ISNUMBER(SEARCH('🔎 TRA CỨU NHANH'!$C$2,$A1581)),ISNUMBER(SEARCH('🔎 TRA CỨU NHANH'!$C$2,$B1581)))),1,0)</f>
        <v>0</v>
      </c>
      <c r="M1581" s="1" t="str">
        <f t="shared" si="48"/>
        <v/>
      </c>
      <c r="N1581" s="1">
        <f>N(N1580)+IF(AND('💰 BÁO GIÁ'!$C$27&lt;&gt;"",OR(ISNUMBER(SEARCH('💰 BÁO GIÁ'!$C$27,$A1581)),ISNUMBER(SEARCH('💰 BÁO GIÁ'!$C$27,$B1581)))),1,0)</f>
        <v>0</v>
      </c>
      <c r="O1581" s="1" t="str">
        <f t="shared" si="49"/>
        <v/>
      </c>
    </row>
    <row r="1582" customHeight="1" spans="1:15">
      <c r="A1582" s="1" t="str">
        <f>IF('🔧 XY LANH'!A538="","",'🔧 XY LANH'!A538)</f>
        <v/>
      </c>
      <c r="B1582" s="1" t="str">
        <f>IF('🔧 XY LANH'!A538="","",'🔧 XY LANH'!S538)</f>
        <v/>
      </c>
      <c r="C1582" s="1" t="str">
        <f>IF('🔧 XY LANH'!A538="","","Xy lanh")</f>
        <v/>
      </c>
      <c r="D1582" s="1" t="str">
        <f>IF('🔧 XY LANH'!A538="","",'🔧 XY LANH'!L538)</f>
        <v/>
      </c>
      <c r="E1582" s="1" t="str">
        <f>IF('🔧 XY LANH'!A538="","",'🔧 XY LANH'!M538)</f>
        <v/>
      </c>
      <c r="F1582" s="1" t="str">
        <f>IF('🔧 XY LANH'!A538="","",'🔧 XY LANH'!N538)</f>
        <v/>
      </c>
      <c r="G1582" s="1" t="str">
        <f>IF('🔧 XY LANH'!A538="","",'🔧 XY LANH'!O538)</f>
        <v/>
      </c>
      <c r="H1582" s="1" t="str">
        <f>IF('🔧 XY LANH'!A538="","",'🔧 XY LANH'!P538)</f>
        <v/>
      </c>
      <c r="I1582" s="1" t="str">
        <f>IF('🔧 XY LANH'!A538="","",'🔧 XY LANH'!Q538)</f>
        <v/>
      </c>
      <c r="J1582" s="1" t="str">
        <f>IF('🔧 XY LANH'!A538="","",'🔧 XY LANH'!K538)</f>
        <v/>
      </c>
      <c r="L1582" s="1">
        <f>N(L1581)+IF(AND('🔎 TRA CỨU NHANH'!$C$2&lt;&gt;"",OR(ISNUMBER(SEARCH('🔎 TRA CỨU NHANH'!$C$2,$A1582)),ISNUMBER(SEARCH('🔎 TRA CỨU NHANH'!$C$2,$B1582)))),1,0)</f>
        <v>0</v>
      </c>
      <c r="M1582" s="1" t="str">
        <f t="shared" si="48"/>
        <v/>
      </c>
      <c r="N1582" s="1">
        <f>N(N1581)+IF(AND('💰 BÁO GIÁ'!$C$27&lt;&gt;"",OR(ISNUMBER(SEARCH('💰 BÁO GIÁ'!$C$27,$A1582)),ISNUMBER(SEARCH('💰 BÁO GIÁ'!$C$27,$B1582)))),1,0)</f>
        <v>0</v>
      </c>
      <c r="O1582" s="1" t="str">
        <f t="shared" si="49"/>
        <v/>
      </c>
    </row>
    <row r="1583" customHeight="1" spans="1:15">
      <c r="A1583" s="1" t="str">
        <f>IF('🔧 XY LANH'!A539="","",'🔧 XY LANH'!A539)</f>
        <v/>
      </c>
      <c r="B1583" s="1" t="str">
        <f>IF('🔧 XY LANH'!A539="","",'🔧 XY LANH'!S539)</f>
        <v/>
      </c>
      <c r="C1583" s="1" t="str">
        <f>IF('🔧 XY LANH'!A539="","","Xy lanh")</f>
        <v/>
      </c>
      <c r="D1583" s="1" t="str">
        <f>IF('🔧 XY LANH'!A539="","",'🔧 XY LANH'!L539)</f>
        <v/>
      </c>
      <c r="E1583" s="1" t="str">
        <f>IF('🔧 XY LANH'!A539="","",'🔧 XY LANH'!M539)</f>
        <v/>
      </c>
      <c r="F1583" s="1" t="str">
        <f>IF('🔧 XY LANH'!A539="","",'🔧 XY LANH'!N539)</f>
        <v/>
      </c>
      <c r="G1583" s="1" t="str">
        <f>IF('🔧 XY LANH'!A539="","",'🔧 XY LANH'!O539)</f>
        <v/>
      </c>
      <c r="H1583" s="1" t="str">
        <f>IF('🔧 XY LANH'!A539="","",'🔧 XY LANH'!P539)</f>
        <v/>
      </c>
      <c r="I1583" s="1" t="str">
        <f>IF('🔧 XY LANH'!A539="","",'🔧 XY LANH'!Q539)</f>
        <v/>
      </c>
      <c r="J1583" s="1" t="str">
        <f>IF('🔧 XY LANH'!A539="","",'🔧 XY LANH'!K539)</f>
        <v/>
      </c>
      <c r="L1583" s="1">
        <f>N(L1582)+IF(AND('🔎 TRA CỨU NHANH'!$C$2&lt;&gt;"",OR(ISNUMBER(SEARCH('🔎 TRA CỨU NHANH'!$C$2,$A1583)),ISNUMBER(SEARCH('🔎 TRA CỨU NHANH'!$C$2,$B1583)))),1,0)</f>
        <v>0</v>
      </c>
      <c r="M1583" s="1" t="str">
        <f t="shared" si="48"/>
        <v/>
      </c>
      <c r="N1583" s="1">
        <f>N(N1582)+IF(AND('💰 BÁO GIÁ'!$C$27&lt;&gt;"",OR(ISNUMBER(SEARCH('💰 BÁO GIÁ'!$C$27,$A1583)),ISNUMBER(SEARCH('💰 BÁO GIÁ'!$C$27,$B1583)))),1,0)</f>
        <v>0</v>
      </c>
      <c r="O1583" s="1" t="str">
        <f t="shared" si="49"/>
        <v/>
      </c>
    </row>
    <row r="1584" customHeight="1" spans="1:15">
      <c r="A1584" s="1" t="str">
        <f>IF('🔧 XY LANH'!A540="","",'🔧 XY LANH'!A540)</f>
        <v/>
      </c>
      <c r="B1584" s="1" t="str">
        <f>IF('🔧 XY LANH'!A540="","",'🔧 XY LANH'!S540)</f>
        <v/>
      </c>
      <c r="C1584" s="1" t="str">
        <f>IF('🔧 XY LANH'!A540="","","Xy lanh")</f>
        <v/>
      </c>
      <c r="D1584" s="1" t="str">
        <f>IF('🔧 XY LANH'!A540="","",'🔧 XY LANH'!L540)</f>
        <v/>
      </c>
      <c r="E1584" s="1" t="str">
        <f>IF('🔧 XY LANH'!A540="","",'🔧 XY LANH'!M540)</f>
        <v/>
      </c>
      <c r="F1584" s="1" t="str">
        <f>IF('🔧 XY LANH'!A540="","",'🔧 XY LANH'!N540)</f>
        <v/>
      </c>
      <c r="G1584" s="1" t="str">
        <f>IF('🔧 XY LANH'!A540="","",'🔧 XY LANH'!O540)</f>
        <v/>
      </c>
      <c r="H1584" s="1" t="str">
        <f>IF('🔧 XY LANH'!A540="","",'🔧 XY LANH'!P540)</f>
        <v/>
      </c>
      <c r="I1584" s="1" t="str">
        <f>IF('🔧 XY LANH'!A540="","",'🔧 XY LANH'!Q540)</f>
        <v/>
      </c>
      <c r="J1584" s="1" t="str">
        <f>IF('🔧 XY LANH'!A540="","",'🔧 XY LANH'!K540)</f>
        <v/>
      </c>
      <c r="L1584" s="1">
        <f>N(L1583)+IF(AND('🔎 TRA CỨU NHANH'!$C$2&lt;&gt;"",OR(ISNUMBER(SEARCH('🔎 TRA CỨU NHANH'!$C$2,$A1584)),ISNUMBER(SEARCH('🔎 TRA CỨU NHANH'!$C$2,$B1584)))),1,0)</f>
        <v>0</v>
      </c>
      <c r="M1584" s="1" t="str">
        <f t="shared" si="48"/>
        <v/>
      </c>
      <c r="N1584" s="1">
        <f>N(N1583)+IF(AND('💰 BÁO GIÁ'!$C$27&lt;&gt;"",OR(ISNUMBER(SEARCH('💰 BÁO GIÁ'!$C$27,$A1584)),ISNUMBER(SEARCH('💰 BÁO GIÁ'!$C$27,$B1584)))),1,0)</f>
        <v>0</v>
      </c>
      <c r="O1584" s="1" t="str">
        <f t="shared" si="49"/>
        <v/>
      </c>
    </row>
    <row r="1585" customHeight="1" spans="1:15">
      <c r="A1585" s="1" t="str">
        <f>IF('🔧 XY LANH'!A541="","",'🔧 XY LANH'!A541)</f>
        <v/>
      </c>
      <c r="B1585" s="1" t="str">
        <f>IF('🔧 XY LANH'!A541="","",'🔧 XY LANH'!S541)</f>
        <v/>
      </c>
      <c r="C1585" s="1" t="str">
        <f>IF('🔧 XY LANH'!A541="","","Xy lanh")</f>
        <v/>
      </c>
      <c r="D1585" s="1" t="str">
        <f>IF('🔧 XY LANH'!A541="","",'🔧 XY LANH'!L541)</f>
        <v/>
      </c>
      <c r="E1585" s="1" t="str">
        <f>IF('🔧 XY LANH'!A541="","",'🔧 XY LANH'!M541)</f>
        <v/>
      </c>
      <c r="F1585" s="1" t="str">
        <f>IF('🔧 XY LANH'!A541="","",'🔧 XY LANH'!N541)</f>
        <v/>
      </c>
      <c r="G1585" s="1" t="str">
        <f>IF('🔧 XY LANH'!A541="","",'🔧 XY LANH'!O541)</f>
        <v/>
      </c>
      <c r="H1585" s="1" t="str">
        <f>IF('🔧 XY LANH'!A541="","",'🔧 XY LANH'!P541)</f>
        <v/>
      </c>
      <c r="I1585" s="1" t="str">
        <f>IF('🔧 XY LANH'!A541="","",'🔧 XY LANH'!Q541)</f>
        <v/>
      </c>
      <c r="J1585" s="1" t="str">
        <f>IF('🔧 XY LANH'!A541="","",'🔧 XY LANH'!K541)</f>
        <v/>
      </c>
      <c r="L1585" s="1">
        <f>N(L1584)+IF(AND('🔎 TRA CỨU NHANH'!$C$2&lt;&gt;"",OR(ISNUMBER(SEARCH('🔎 TRA CỨU NHANH'!$C$2,$A1585)),ISNUMBER(SEARCH('🔎 TRA CỨU NHANH'!$C$2,$B1585)))),1,0)</f>
        <v>0</v>
      </c>
      <c r="M1585" s="1" t="str">
        <f t="shared" si="48"/>
        <v/>
      </c>
      <c r="N1585" s="1">
        <f>N(N1584)+IF(AND('💰 BÁO GIÁ'!$C$27&lt;&gt;"",OR(ISNUMBER(SEARCH('💰 BÁO GIÁ'!$C$27,$A1585)),ISNUMBER(SEARCH('💰 BÁO GIÁ'!$C$27,$B1585)))),1,0)</f>
        <v>0</v>
      </c>
      <c r="O1585" s="1" t="str">
        <f t="shared" si="49"/>
        <v/>
      </c>
    </row>
    <row r="1586" customHeight="1" spans="1:15">
      <c r="A1586" s="1" t="str">
        <f>IF('🔧 XY LANH'!A542="","",'🔧 XY LANH'!A542)</f>
        <v/>
      </c>
      <c r="B1586" s="1" t="str">
        <f>IF('🔧 XY LANH'!A542="","",'🔧 XY LANH'!S542)</f>
        <v/>
      </c>
      <c r="C1586" s="1" t="str">
        <f>IF('🔧 XY LANH'!A542="","","Xy lanh")</f>
        <v/>
      </c>
      <c r="D1586" s="1" t="str">
        <f>IF('🔧 XY LANH'!A542="","",'🔧 XY LANH'!L542)</f>
        <v/>
      </c>
      <c r="E1586" s="1" t="str">
        <f>IF('🔧 XY LANH'!A542="","",'🔧 XY LANH'!M542)</f>
        <v/>
      </c>
      <c r="F1586" s="1" t="str">
        <f>IF('🔧 XY LANH'!A542="","",'🔧 XY LANH'!N542)</f>
        <v/>
      </c>
      <c r="G1586" s="1" t="str">
        <f>IF('🔧 XY LANH'!A542="","",'🔧 XY LANH'!O542)</f>
        <v/>
      </c>
      <c r="H1586" s="1" t="str">
        <f>IF('🔧 XY LANH'!A542="","",'🔧 XY LANH'!P542)</f>
        <v/>
      </c>
      <c r="I1586" s="1" t="str">
        <f>IF('🔧 XY LANH'!A542="","",'🔧 XY LANH'!Q542)</f>
        <v/>
      </c>
      <c r="J1586" s="1" t="str">
        <f>IF('🔧 XY LANH'!A542="","",'🔧 XY LANH'!K542)</f>
        <v/>
      </c>
      <c r="L1586" s="1">
        <f>N(L1585)+IF(AND('🔎 TRA CỨU NHANH'!$C$2&lt;&gt;"",OR(ISNUMBER(SEARCH('🔎 TRA CỨU NHANH'!$C$2,$A1586)),ISNUMBER(SEARCH('🔎 TRA CỨU NHANH'!$C$2,$B1586)))),1,0)</f>
        <v>0</v>
      </c>
      <c r="M1586" s="1" t="str">
        <f t="shared" si="48"/>
        <v/>
      </c>
      <c r="N1586" s="1">
        <f>N(N1585)+IF(AND('💰 BÁO GIÁ'!$C$27&lt;&gt;"",OR(ISNUMBER(SEARCH('💰 BÁO GIÁ'!$C$27,$A1586)),ISNUMBER(SEARCH('💰 BÁO GIÁ'!$C$27,$B1586)))),1,0)</f>
        <v>0</v>
      </c>
      <c r="O1586" s="1" t="str">
        <f t="shared" si="49"/>
        <v/>
      </c>
    </row>
    <row r="1587" customHeight="1" spans="1:15">
      <c r="A1587" s="1" t="str">
        <f>IF('🔧 XY LANH'!A543="","",'🔧 XY LANH'!A543)</f>
        <v/>
      </c>
      <c r="B1587" s="1" t="str">
        <f>IF('🔧 XY LANH'!A543="","",'🔧 XY LANH'!S543)</f>
        <v/>
      </c>
      <c r="C1587" s="1" t="str">
        <f>IF('🔧 XY LANH'!A543="","","Xy lanh")</f>
        <v/>
      </c>
      <c r="D1587" s="1" t="str">
        <f>IF('🔧 XY LANH'!A543="","",'🔧 XY LANH'!L543)</f>
        <v/>
      </c>
      <c r="E1587" s="1" t="str">
        <f>IF('🔧 XY LANH'!A543="","",'🔧 XY LANH'!M543)</f>
        <v/>
      </c>
      <c r="F1587" s="1" t="str">
        <f>IF('🔧 XY LANH'!A543="","",'🔧 XY LANH'!N543)</f>
        <v/>
      </c>
      <c r="G1587" s="1" t="str">
        <f>IF('🔧 XY LANH'!A543="","",'🔧 XY LANH'!O543)</f>
        <v/>
      </c>
      <c r="H1587" s="1" t="str">
        <f>IF('🔧 XY LANH'!A543="","",'🔧 XY LANH'!P543)</f>
        <v/>
      </c>
      <c r="I1587" s="1" t="str">
        <f>IF('🔧 XY LANH'!A543="","",'🔧 XY LANH'!Q543)</f>
        <v/>
      </c>
      <c r="J1587" s="1" t="str">
        <f>IF('🔧 XY LANH'!A543="","",'🔧 XY LANH'!K543)</f>
        <v/>
      </c>
      <c r="L1587" s="1">
        <f>N(L1586)+IF(AND('🔎 TRA CỨU NHANH'!$C$2&lt;&gt;"",OR(ISNUMBER(SEARCH('🔎 TRA CỨU NHANH'!$C$2,$A1587)),ISNUMBER(SEARCH('🔎 TRA CỨU NHANH'!$C$2,$B1587)))),1,0)</f>
        <v>0</v>
      </c>
      <c r="M1587" s="1" t="str">
        <f t="shared" si="48"/>
        <v/>
      </c>
      <c r="N1587" s="1">
        <f>N(N1586)+IF(AND('💰 BÁO GIÁ'!$C$27&lt;&gt;"",OR(ISNUMBER(SEARCH('💰 BÁO GIÁ'!$C$27,$A1587)),ISNUMBER(SEARCH('💰 BÁO GIÁ'!$C$27,$B1587)))),1,0)</f>
        <v>0</v>
      </c>
      <c r="O1587" s="1" t="str">
        <f t="shared" si="49"/>
        <v/>
      </c>
    </row>
    <row r="1588" customHeight="1" spans="1:15">
      <c r="A1588" s="1" t="str">
        <f>IF('🔧 XY LANH'!A544="","",'🔧 XY LANH'!A544)</f>
        <v/>
      </c>
      <c r="B1588" s="1" t="str">
        <f>IF('🔧 XY LANH'!A544="","",'🔧 XY LANH'!S544)</f>
        <v/>
      </c>
      <c r="C1588" s="1" t="str">
        <f>IF('🔧 XY LANH'!A544="","","Xy lanh")</f>
        <v/>
      </c>
      <c r="D1588" s="1" t="str">
        <f>IF('🔧 XY LANH'!A544="","",'🔧 XY LANH'!L544)</f>
        <v/>
      </c>
      <c r="E1588" s="1" t="str">
        <f>IF('🔧 XY LANH'!A544="","",'🔧 XY LANH'!M544)</f>
        <v/>
      </c>
      <c r="F1588" s="1" t="str">
        <f>IF('🔧 XY LANH'!A544="","",'🔧 XY LANH'!N544)</f>
        <v/>
      </c>
      <c r="G1588" s="1" t="str">
        <f>IF('🔧 XY LANH'!A544="","",'🔧 XY LANH'!O544)</f>
        <v/>
      </c>
      <c r="H1588" s="1" t="str">
        <f>IF('🔧 XY LANH'!A544="","",'🔧 XY LANH'!P544)</f>
        <v/>
      </c>
      <c r="I1588" s="1" t="str">
        <f>IF('🔧 XY LANH'!A544="","",'🔧 XY LANH'!Q544)</f>
        <v/>
      </c>
      <c r="J1588" s="1" t="str">
        <f>IF('🔧 XY LANH'!A544="","",'🔧 XY LANH'!K544)</f>
        <v/>
      </c>
      <c r="L1588" s="1">
        <f>N(L1587)+IF(AND('🔎 TRA CỨU NHANH'!$C$2&lt;&gt;"",OR(ISNUMBER(SEARCH('🔎 TRA CỨU NHANH'!$C$2,$A1588)),ISNUMBER(SEARCH('🔎 TRA CỨU NHANH'!$C$2,$B1588)))),1,0)</f>
        <v>0</v>
      </c>
      <c r="M1588" s="1" t="str">
        <f t="shared" si="48"/>
        <v/>
      </c>
      <c r="N1588" s="1">
        <f>N(N1587)+IF(AND('💰 BÁO GIÁ'!$C$27&lt;&gt;"",OR(ISNUMBER(SEARCH('💰 BÁO GIÁ'!$C$27,$A1588)),ISNUMBER(SEARCH('💰 BÁO GIÁ'!$C$27,$B1588)))),1,0)</f>
        <v>0</v>
      </c>
      <c r="O1588" s="1" t="str">
        <f t="shared" si="49"/>
        <v/>
      </c>
    </row>
    <row r="1589" customHeight="1" spans="1:15">
      <c r="A1589" s="1" t="str">
        <f>IF('🔧 XY LANH'!A545="","",'🔧 XY LANH'!A545)</f>
        <v/>
      </c>
      <c r="B1589" s="1" t="str">
        <f>IF('🔧 XY LANH'!A545="","",'🔧 XY LANH'!S545)</f>
        <v/>
      </c>
      <c r="C1589" s="1" t="str">
        <f>IF('🔧 XY LANH'!A545="","","Xy lanh")</f>
        <v/>
      </c>
      <c r="D1589" s="1" t="str">
        <f>IF('🔧 XY LANH'!A545="","",'🔧 XY LANH'!L545)</f>
        <v/>
      </c>
      <c r="E1589" s="1" t="str">
        <f>IF('🔧 XY LANH'!A545="","",'🔧 XY LANH'!M545)</f>
        <v/>
      </c>
      <c r="F1589" s="1" t="str">
        <f>IF('🔧 XY LANH'!A545="","",'🔧 XY LANH'!N545)</f>
        <v/>
      </c>
      <c r="G1589" s="1" t="str">
        <f>IF('🔧 XY LANH'!A545="","",'🔧 XY LANH'!O545)</f>
        <v/>
      </c>
      <c r="H1589" s="1" t="str">
        <f>IF('🔧 XY LANH'!A545="","",'🔧 XY LANH'!P545)</f>
        <v/>
      </c>
      <c r="I1589" s="1" t="str">
        <f>IF('🔧 XY LANH'!A545="","",'🔧 XY LANH'!Q545)</f>
        <v/>
      </c>
      <c r="J1589" s="1" t="str">
        <f>IF('🔧 XY LANH'!A545="","",'🔧 XY LANH'!K545)</f>
        <v/>
      </c>
      <c r="L1589" s="1">
        <f>N(L1588)+IF(AND('🔎 TRA CỨU NHANH'!$C$2&lt;&gt;"",OR(ISNUMBER(SEARCH('🔎 TRA CỨU NHANH'!$C$2,$A1589)),ISNUMBER(SEARCH('🔎 TRA CỨU NHANH'!$C$2,$B1589)))),1,0)</f>
        <v>0</v>
      </c>
      <c r="M1589" s="1" t="str">
        <f t="shared" si="48"/>
        <v/>
      </c>
      <c r="N1589" s="1">
        <f>N(N1588)+IF(AND('💰 BÁO GIÁ'!$C$27&lt;&gt;"",OR(ISNUMBER(SEARCH('💰 BÁO GIÁ'!$C$27,$A1589)),ISNUMBER(SEARCH('💰 BÁO GIÁ'!$C$27,$B1589)))),1,0)</f>
        <v>0</v>
      </c>
      <c r="O1589" s="1" t="str">
        <f t="shared" si="49"/>
        <v/>
      </c>
    </row>
    <row r="1590" customHeight="1" spans="1:15">
      <c r="A1590" s="1" t="str">
        <f>IF('🔧 XY LANH'!A546="","",'🔧 XY LANH'!A546)</f>
        <v/>
      </c>
      <c r="B1590" s="1" t="str">
        <f>IF('🔧 XY LANH'!A546="","",'🔧 XY LANH'!S546)</f>
        <v/>
      </c>
      <c r="C1590" s="1" t="str">
        <f>IF('🔧 XY LANH'!A546="","","Xy lanh")</f>
        <v/>
      </c>
      <c r="D1590" s="1" t="str">
        <f>IF('🔧 XY LANH'!A546="","",'🔧 XY LANH'!L546)</f>
        <v/>
      </c>
      <c r="E1590" s="1" t="str">
        <f>IF('🔧 XY LANH'!A546="","",'🔧 XY LANH'!M546)</f>
        <v/>
      </c>
      <c r="F1590" s="1" t="str">
        <f>IF('🔧 XY LANH'!A546="","",'🔧 XY LANH'!N546)</f>
        <v/>
      </c>
      <c r="G1590" s="1" t="str">
        <f>IF('🔧 XY LANH'!A546="","",'🔧 XY LANH'!O546)</f>
        <v/>
      </c>
      <c r="H1590" s="1" t="str">
        <f>IF('🔧 XY LANH'!A546="","",'🔧 XY LANH'!P546)</f>
        <v/>
      </c>
      <c r="I1590" s="1" t="str">
        <f>IF('🔧 XY LANH'!A546="","",'🔧 XY LANH'!Q546)</f>
        <v/>
      </c>
      <c r="J1590" s="1" t="str">
        <f>IF('🔧 XY LANH'!A546="","",'🔧 XY LANH'!K546)</f>
        <v/>
      </c>
      <c r="L1590" s="1">
        <f>N(L1589)+IF(AND('🔎 TRA CỨU NHANH'!$C$2&lt;&gt;"",OR(ISNUMBER(SEARCH('🔎 TRA CỨU NHANH'!$C$2,$A1590)),ISNUMBER(SEARCH('🔎 TRA CỨU NHANH'!$C$2,$B1590)))),1,0)</f>
        <v>0</v>
      </c>
      <c r="M1590" s="1" t="str">
        <f t="shared" si="48"/>
        <v/>
      </c>
      <c r="N1590" s="1">
        <f>N(N1589)+IF(AND('💰 BÁO GIÁ'!$C$27&lt;&gt;"",OR(ISNUMBER(SEARCH('💰 BÁO GIÁ'!$C$27,$A1590)),ISNUMBER(SEARCH('💰 BÁO GIÁ'!$C$27,$B1590)))),1,0)</f>
        <v>0</v>
      </c>
      <c r="O1590" s="1" t="str">
        <f t="shared" si="49"/>
        <v/>
      </c>
    </row>
    <row r="1591" customHeight="1" spans="1:15">
      <c r="A1591" s="1" t="str">
        <f>IF('🔧 XY LANH'!A547="","",'🔧 XY LANH'!A547)</f>
        <v/>
      </c>
      <c r="B1591" s="1" t="str">
        <f>IF('🔧 XY LANH'!A547="","",'🔧 XY LANH'!S547)</f>
        <v/>
      </c>
      <c r="C1591" s="1" t="str">
        <f>IF('🔧 XY LANH'!A547="","","Xy lanh")</f>
        <v/>
      </c>
      <c r="D1591" s="1" t="str">
        <f>IF('🔧 XY LANH'!A547="","",'🔧 XY LANH'!L547)</f>
        <v/>
      </c>
      <c r="E1591" s="1" t="str">
        <f>IF('🔧 XY LANH'!A547="","",'🔧 XY LANH'!M547)</f>
        <v/>
      </c>
      <c r="F1591" s="1" t="str">
        <f>IF('🔧 XY LANH'!A547="","",'🔧 XY LANH'!N547)</f>
        <v/>
      </c>
      <c r="G1591" s="1" t="str">
        <f>IF('🔧 XY LANH'!A547="","",'🔧 XY LANH'!O547)</f>
        <v/>
      </c>
      <c r="H1591" s="1" t="str">
        <f>IF('🔧 XY LANH'!A547="","",'🔧 XY LANH'!P547)</f>
        <v/>
      </c>
      <c r="I1591" s="1" t="str">
        <f>IF('🔧 XY LANH'!A547="","",'🔧 XY LANH'!Q547)</f>
        <v/>
      </c>
      <c r="J1591" s="1" t="str">
        <f>IF('🔧 XY LANH'!A547="","",'🔧 XY LANH'!K547)</f>
        <v/>
      </c>
      <c r="L1591" s="1">
        <f>N(L1590)+IF(AND('🔎 TRA CỨU NHANH'!$C$2&lt;&gt;"",OR(ISNUMBER(SEARCH('🔎 TRA CỨU NHANH'!$C$2,$A1591)),ISNUMBER(SEARCH('🔎 TRA CỨU NHANH'!$C$2,$B1591)))),1,0)</f>
        <v>0</v>
      </c>
      <c r="M1591" s="1" t="str">
        <f t="shared" si="48"/>
        <v/>
      </c>
      <c r="N1591" s="1">
        <f>N(N1590)+IF(AND('💰 BÁO GIÁ'!$C$27&lt;&gt;"",OR(ISNUMBER(SEARCH('💰 BÁO GIÁ'!$C$27,$A1591)),ISNUMBER(SEARCH('💰 BÁO GIÁ'!$C$27,$B1591)))),1,0)</f>
        <v>0</v>
      </c>
      <c r="O1591" s="1" t="str">
        <f t="shared" si="49"/>
        <v/>
      </c>
    </row>
    <row r="1592" customHeight="1" spans="1:15">
      <c r="A1592" s="1" t="str">
        <f>IF('🔧 XY LANH'!A548="","",'🔧 XY LANH'!A548)</f>
        <v/>
      </c>
      <c r="B1592" s="1" t="str">
        <f>IF('🔧 XY LANH'!A548="","",'🔧 XY LANH'!S548)</f>
        <v/>
      </c>
      <c r="C1592" s="1" t="str">
        <f>IF('🔧 XY LANH'!A548="","","Xy lanh")</f>
        <v/>
      </c>
      <c r="D1592" s="1" t="str">
        <f>IF('🔧 XY LANH'!A548="","",'🔧 XY LANH'!L548)</f>
        <v/>
      </c>
      <c r="E1592" s="1" t="str">
        <f>IF('🔧 XY LANH'!A548="","",'🔧 XY LANH'!M548)</f>
        <v/>
      </c>
      <c r="F1592" s="1" t="str">
        <f>IF('🔧 XY LANH'!A548="","",'🔧 XY LANH'!N548)</f>
        <v/>
      </c>
      <c r="G1592" s="1" t="str">
        <f>IF('🔧 XY LANH'!A548="","",'🔧 XY LANH'!O548)</f>
        <v/>
      </c>
      <c r="H1592" s="1" t="str">
        <f>IF('🔧 XY LANH'!A548="","",'🔧 XY LANH'!P548)</f>
        <v/>
      </c>
      <c r="I1592" s="1" t="str">
        <f>IF('🔧 XY LANH'!A548="","",'🔧 XY LANH'!Q548)</f>
        <v/>
      </c>
      <c r="J1592" s="1" t="str">
        <f>IF('🔧 XY LANH'!A548="","",'🔧 XY LANH'!K548)</f>
        <v/>
      </c>
      <c r="L1592" s="1">
        <f>N(L1591)+IF(AND('🔎 TRA CỨU NHANH'!$C$2&lt;&gt;"",OR(ISNUMBER(SEARCH('🔎 TRA CỨU NHANH'!$C$2,$A1592)),ISNUMBER(SEARCH('🔎 TRA CỨU NHANH'!$C$2,$B1592)))),1,0)</f>
        <v>0</v>
      </c>
      <c r="M1592" s="1" t="str">
        <f t="shared" si="48"/>
        <v/>
      </c>
      <c r="N1592" s="1">
        <f>N(N1591)+IF(AND('💰 BÁO GIÁ'!$C$27&lt;&gt;"",OR(ISNUMBER(SEARCH('💰 BÁO GIÁ'!$C$27,$A1592)),ISNUMBER(SEARCH('💰 BÁO GIÁ'!$C$27,$B1592)))),1,0)</f>
        <v>0</v>
      </c>
      <c r="O1592" s="1" t="str">
        <f t="shared" si="49"/>
        <v/>
      </c>
    </row>
    <row r="1593" customHeight="1" spans="1:15">
      <c r="A1593" s="1" t="str">
        <f>IF('🔧 XY LANH'!A549="","",'🔧 XY LANH'!A549)</f>
        <v/>
      </c>
      <c r="B1593" s="1" t="str">
        <f>IF('🔧 XY LANH'!A549="","",'🔧 XY LANH'!S549)</f>
        <v/>
      </c>
      <c r="C1593" s="1" t="str">
        <f>IF('🔧 XY LANH'!A549="","","Xy lanh")</f>
        <v/>
      </c>
      <c r="D1593" s="1" t="str">
        <f>IF('🔧 XY LANH'!A549="","",'🔧 XY LANH'!L549)</f>
        <v/>
      </c>
      <c r="E1593" s="1" t="str">
        <f>IF('🔧 XY LANH'!A549="","",'🔧 XY LANH'!M549)</f>
        <v/>
      </c>
      <c r="F1593" s="1" t="str">
        <f>IF('🔧 XY LANH'!A549="","",'🔧 XY LANH'!N549)</f>
        <v/>
      </c>
      <c r="G1593" s="1" t="str">
        <f>IF('🔧 XY LANH'!A549="","",'🔧 XY LANH'!O549)</f>
        <v/>
      </c>
      <c r="H1593" s="1" t="str">
        <f>IF('🔧 XY LANH'!A549="","",'🔧 XY LANH'!P549)</f>
        <v/>
      </c>
      <c r="I1593" s="1" t="str">
        <f>IF('🔧 XY LANH'!A549="","",'🔧 XY LANH'!Q549)</f>
        <v/>
      </c>
      <c r="J1593" s="1" t="str">
        <f>IF('🔧 XY LANH'!A549="","",'🔧 XY LANH'!K549)</f>
        <v/>
      </c>
      <c r="L1593" s="1">
        <f>N(L1592)+IF(AND('🔎 TRA CỨU NHANH'!$C$2&lt;&gt;"",OR(ISNUMBER(SEARCH('🔎 TRA CỨU NHANH'!$C$2,$A1593)),ISNUMBER(SEARCH('🔎 TRA CỨU NHANH'!$C$2,$B1593)))),1,0)</f>
        <v>0</v>
      </c>
      <c r="M1593" s="1" t="str">
        <f t="shared" si="48"/>
        <v/>
      </c>
      <c r="N1593" s="1">
        <f>N(N1592)+IF(AND('💰 BÁO GIÁ'!$C$27&lt;&gt;"",OR(ISNUMBER(SEARCH('💰 BÁO GIÁ'!$C$27,$A1593)),ISNUMBER(SEARCH('💰 BÁO GIÁ'!$C$27,$B1593)))),1,0)</f>
        <v>0</v>
      </c>
      <c r="O1593" s="1" t="str">
        <f t="shared" si="49"/>
        <v/>
      </c>
    </row>
    <row r="1594" customHeight="1" spans="1:15">
      <c r="A1594" s="1" t="str">
        <f>IF('🔧 XY LANH'!A550="","",'🔧 XY LANH'!A550)</f>
        <v/>
      </c>
      <c r="B1594" s="1" t="str">
        <f>IF('🔧 XY LANH'!A550="","",'🔧 XY LANH'!S550)</f>
        <v/>
      </c>
      <c r="C1594" s="1" t="str">
        <f>IF('🔧 XY LANH'!A550="","","Xy lanh")</f>
        <v/>
      </c>
      <c r="D1594" s="1" t="str">
        <f>IF('🔧 XY LANH'!A550="","",'🔧 XY LANH'!L550)</f>
        <v/>
      </c>
      <c r="E1594" s="1" t="str">
        <f>IF('🔧 XY LANH'!A550="","",'🔧 XY LANH'!M550)</f>
        <v/>
      </c>
      <c r="F1594" s="1" t="str">
        <f>IF('🔧 XY LANH'!A550="","",'🔧 XY LANH'!N550)</f>
        <v/>
      </c>
      <c r="G1594" s="1" t="str">
        <f>IF('🔧 XY LANH'!A550="","",'🔧 XY LANH'!O550)</f>
        <v/>
      </c>
      <c r="H1594" s="1" t="str">
        <f>IF('🔧 XY LANH'!A550="","",'🔧 XY LANH'!P550)</f>
        <v/>
      </c>
      <c r="I1594" s="1" t="str">
        <f>IF('🔧 XY LANH'!A550="","",'🔧 XY LANH'!Q550)</f>
        <v/>
      </c>
      <c r="J1594" s="1" t="str">
        <f>IF('🔧 XY LANH'!A550="","",'🔧 XY LANH'!K550)</f>
        <v/>
      </c>
      <c r="L1594" s="1">
        <f>N(L1593)+IF(AND('🔎 TRA CỨU NHANH'!$C$2&lt;&gt;"",OR(ISNUMBER(SEARCH('🔎 TRA CỨU NHANH'!$C$2,$A1594)),ISNUMBER(SEARCH('🔎 TRA CỨU NHANH'!$C$2,$B1594)))),1,0)</f>
        <v>0</v>
      </c>
      <c r="M1594" s="1" t="str">
        <f t="shared" si="48"/>
        <v/>
      </c>
      <c r="N1594" s="1">
        <f>N(N1593)+IF(AND('💰 BÁO GIÁ'!$C$27&lt;&gt;"",OR(ISNUMBER(SEARCH('💰 BÁO GIÁ'!$C$27,$A1594)),ISNUMBER(SEARCH('💰 BÁO GIÁ'!$C$27,$B1594)))),1,0)</f>
        <v>0</v>
      </c>
      <c r="O1594" s="1" t="str">
        <f t="shared" si="49"/>
        <v/>
      </c>
    </row>
    <row r="1595" customHeight="1" spans="1:15">
      <c r="A1595" s="1" t="str">
        <f>IF('🔧 XY LANH'!A551="","",'🔧 XY LANH'!A551)</f>
        <v/>
      </c>
      <c r="B1595" s="1" t="str">
        <f>IF('🔧 XY LANH'!A551="","",'🔧 XY LANH'!S551)</f>
        <v/>
      </c>
      <c r="C1595" s="1" t="str">
        <f>IF('🔧 XY LANH'!A551="","","Xy lanh")</f>
        <v/>
      </c>
      <c r="D1595" s="1" t="str">
        <f>IF('🔧 XY LANH'!A551="","",'🔧 XY LANH'!L551)</f>
        <v/>
      </c>
      <c r="E1595" s="1" t="str">
        <f>IF('🔧 XY LANH'!A551="","",'🔧 XY LANH'!M551)</f>
        <v/>
      </c>
      <c r="F1595" s="1" t="str">
        <f>IF('🔧 XY LANH'!A551="","",'🔧 XY LANH'!N551)</f>
        <v/>
      </c>
      <c r="G1595" s="1" t="str">
        <f>IF('🔧 XY LANH'!A551="","",'🔧 XY LANH'!O551)</f>
        <v/>
      </c>
      <c r="H1595" s="1" t="str">
        <f>IF('🔧 XY LANH'!A551="","",'🔧 XY LANH'!P551)</f>
        <v/>
      </c>
      <c r="I1595" s="1" t="str">
        <f>IF('🔧 XY LANH'!A551="","",'🔧 XY LANH'!Q551)</f>
        <v/>
      </c>
      <c r="J1595" s="1" t="str">
        <f>IF('🔧 XY LANH'!A551="","",'🔧 XY LANH'!K551)</f>
        <v/>
      </c>
      <c r="L1595" s="1">
        <f>N(L1594)+IF(AND('🔎 TRA CỨU NHANH'!$C$2&lt;&gt;"",OR(ISNUMBER(SEARCH('🔎 TRA CỨU NHANH'!$C$2,$A1595)),ISNUMBER(SEARCH('🔎 TRA CỨU NHANH'!$C$2,$B1595)))),1,0)</f>
        <v>0</v>
      </c>
      <c r="M1595" s="1" t="str">
        <f t="shared" si="48"/>
        <v/>
      </c>
      <c r="N1595" s="1">
        <f>N(N1594)+IF(AND('💰 BÁO GIÁ'!$C$27&lt;&gt;"",OR(ISNUMBER(SEARCH('💰 BÁO GIÁ'!$C$27,$A1595)),ISNUMBER(SEARCH('💰 BÁO GIÁ'!$C$27,$B1595)))),1,0)</f>
        <v>0</v>
      </c>
      <c r="O1595" s="1" t="str">
        <f t="shared" si="49"/>
        <v/>
      </c>
    </row>
    <row r="1596" customHeight="1" spans="1:15">
      <c r="A1596" s="1" t="str">
        <f>IF('🔧 XY LANH'!A552="","",'🔧 XY LANH'!A552)</f>
        <v/>
      </c>
      <c r="B1596" s="1" t="str">
        <f>IF('🔧 XY LANH'!A552="","",'🔧 XY LANH'!S552)</f>
        <v/>
      </c>
      <c r="C1596" s="1" t="str">
        <f>IF('🔧 XY LANH'!A552="","","Xy lanh")</f>
        <v/>
      </c>
      <c r="D1596" s="1" t="str">
        <f>IF('🔧 XY LANH'!A552="","",'🔧 XY LANH'!L552)</f>
        <v/>
      </c>
      <c r="E1596" s="1" t="str">
        <f>IF('🔧 XY LANH'!A552="","",'🔧 XY LANH'!M552)</f>
        <v/>
      </c>
      <c r="F1596" s="1" t="str">
        <f>IF('🔧 XY LANH'!A552="","",'🔧 XY LANH'!N552)</f>
        <v/>
      </c>
      <c r="G1596" s="1" t="str">
        <f>IF('🔧 XY LANH'!A552="","",'🔧 XY LANH'!O552)</f>
        <v/>
      </c>
      <c r="H1596" s="1" t="str">
        <f>IF('🔧 XY LANH'!A552="","",'🔧 XY LANH'!P552)</f>
        <v/>
      </c>
      <c r="I1596" s="1" t="str">
        <f>IF('🔧 XY LANH'!A552="","",'🔧 XY LANH'!Q552)</f>
        <v/>
      </c>
      <c r="J1596" s="1" t="str">
        <f>IF('🔧 XY LANH'!A552="","",'🔧 XY LANH'!K552)</f>
        <v/>
      </c>
      <c r="L1596" s="1">
        <f>N(L1595)+IF(AND('🔎 TRA CỨU NHANH'!$C$2&lt;&gt;"",OR(ISNUMBER(SEARCH('🔎 TRA CỨU NHANH'!$C$2,$A1596)),ISNUMBER(SEARCH('🔎 TRA CỨU NHANH'!$C$2,$B1596)))),1,0)</f>
        <v>0</v>
      </c>
      <c r="M1596" s="1" t="str">
        <f t="shared" si="48"/>
        <v/>
      </c>
      <c r="N1596" s="1">
        <f>N(N1595)+IF(AND('💰 BÁO GIÁ'!$C$27&lt;&gt;"",OR(ISNUMBER(SEARCH('💰 BÁO GIÁ'!$C$27,$A1596)),ISNUMBER(SEARCH('💰 BÁO GIÁ'!$C$27,$B1596)))),1,0)</f>
        <v>0</v>
      </c>
      <c r="O1596" s="1" t="str">
        <f t="shared" si="49"/>
        <v/>
      </c>
    </row>
    <row r="1597" customHeight="1" spans="1:15">
      <c r="A1597" s="1" t="str">
        <f>IF('🔧 XY LANH'!A553="","",'🔧 XY LANH'!A553)</f>
        <v/>
      </c>
      <c r="B1597" s="1" t="str">
        <f>IF('🔧 XY LANH'!A553="","",'🔧 XY LANH'!S553)</f>
        <v/>
      </c>
      <c r="C1597" s="1" t="str">
        <f>IF('🔧 XY LANH'!A553="","","Xy lanh")</f>
        <v/>
      </c>
      <c r="D1597" s="1" t="str">
        <f>IF('🔧 XY LANH'!A553="","",'🔧 XY LANH'!L553)</f>
        <v/>
      </c>
      <c r="E1597" s="1" t="str">
        <f>IF('🔧 XY LANH'!A553="","",'🔧 XY LANH'!M553)</f>
        <v/>
      </c>
      <c r="F1597" s="1" t="str">
        <f>IF('🔧 XY LANH'!A553="","",'🔧 XY LANH'!N553)</f>
        <v/>
      </c>
      <c r="G1597" s="1" t="str">
        <f>IF('🔧 XY LANH'!A553="","",'🔧 XY LANH'!O553)</f>
        <v/>
      </c>
      <c r="H1597" s="1" t="str">
        <f>IF('🔧 XY LANH'!A553="","",'🔧 XY LANH'!P553)</f>
        <v/>
      </c>
      <c r="I1597" s="1" t="str">
        <f>IF('🔧 XY LANH'!A553="","",'🔧 XY LANH'!Q553)</f>
        <v/>
      </c>
      <c r="J1597" s="1" t="str">
        <f>IF('🔧 XY LANH'!A553="","",'🔧 XY LANH'!K553)</f>
        <v/>
      </c>
      <c r="L1597" s="1">
        <f>N(L1596)+IF(AND('🔎 TRA CỨU NHANH'!$C$2&lt;&gt;"",OR(ISNUMBER(SEARCH('🔎 TRA CỨU NHANH'!$C$2,$A1597)),ISNUMBER(SEARCH('🔎 TRA CỨU NHANH'!$C$2,$B1597)))),1,0)</f>
        <v>0</v>
      </c>
      <c r="M1597" s="1" t="str">
        <f t="shared" si="48"/>
        <v/>
      </c>
      <c r="N1597" s="1">
        <f>N(N1596)+IF(AND('💰 BÁO GIÁ'!$C$27&lt;&gt;"",OR(ISNUMBER(SEARCH('💰 BÁO GIÁ'!$C$27,$A1597)),ISNUMBER(SEARCH('💰 BÁO GIÁ'!$C$27,$B1597)))),1,0)</f>
        <v>0</v>
      </c>
      <c r="O1597" s="1" t="str">
        <f t="shared" si="49"/>
        <v/>
      </c>
    </row>
    <row r="1598" customHeight="1" spans="1:15">
      <c r="A1598" s="1" t="str">
        <f>IF('🔧 XY LANH'!A554="","",'🔧 XY LANH'!A554)</f>
        <v/>
      </c>
      <c r="B1598" s="1" t="str">
        <f>IF('🔧 XY LANH'!A554="","",'🔧 XY LANH'!S554)</f>
        <v/>
      </c>
      <c r="C1598" s="1" t="str">
        <f>IF('🔧 XY LANH'!A554="","","Xy lanh")</f>
        <v/>
      </c>
      <c r="D1598" s="1" t="str">
        <f>IF('🔧 XY LANH'!A554="","",'🔧 XY LANH'!L554)</f>
        <v/>
      </c>
      <c r="E1598" s="1" t="str">
        <f>IF('🔧 XY LANH'!A554="","",'🔧 XY LANH'!M554)</f>
        <v/>
      </c>
      <c r="F1598" s="1" t="str">
        <f>IF('🔧 XY LANH'!A554="","",'🔧 XY LANH'!N554)</f>
        <v/>
      </c>
      <c r="G1598" s="1" t="str">
        <f>IF('🔧 XY LANH'!A554="","",'🔧 XY LANH'!O554)</f>
        <v/>
      </c>
      <c r="H1598" s="1" t="str">
        <f>IF('🔧 XY LANH'!A554="","",'🔧 XY LANH'!P554)</f>
        <v/>
      </c>
      <c r="I1598" s="1" t="str">
        <f>IF('🔧 XY LANH'!A554="","",'🔧 XY LANH'!Q554)</f>
        <v/>
      </c>
      <c r="J1598" s="1" t="str">
        <f>IF('🔧 XY LANH'!A554="","",'🔧 XY LANH'!K554)</f>
        <v/>
      </c>
      <c r="L1598" s="1">
        <f>N(L1597)+IF(AND('🔎 TRA CỨU NHANH'!$C$2&lt;&gt;"",OR(ISNUMBER(SEARCH('🔎 TRA CỨU NHANH'!$C$2,$A1598)),ISNUMBER(SEARCH('🔎 TRA CỨU NHANH'!$C$2,$B1598)))),1,0)</f>
        <v>0</v>
      </c>
      <c r="M1598" s="1" t="str">
        <f t="shared" si="48"/>
        <v/>
      </c>
      <c r="N1598" s="1">
        <f>N(N1597)+IF(AND('💰 BÁO GIÁ'!$C$27&lt;&gt;"",OR(ISNUMBER(SEARCH('💰 BÁO GIÁ'!$C$27,$A1598)),ISNUMBER(SEARCH('💰 BÁO GIÁ'!$C$27,$B1598)))),1,0)</f>
        <v>0</v>
      </c>
      <c r="O1598" s="1" t="str">
        <f t="shared" si="49"/>
        <v/>
      </c>
    </row>
    <row r="1599" customHeight="1" spans="1:15">
      <c r="A1599" s="1" t="str">
        <f>IF('🔧 XY LANH'!A555="","",'🔧 XY LANH'!A555)</f>
        <v/>
      </c>
      <c r="B1599" s="1" t="str">
        <f>IF('🔧 XY LANH'!A555="","",'🔧 XY LANH'!S555)</f>
        <v/>
      </c>
      <c r="C1599" s="1" t="str">
        <f>IF('🔧 XY LANH'!A555="","","Xy lanh")</f>
        <v/>
      </c>
      <c r="D1599" s="1" t="str">
        <f>IF('🔧 XY LANH'!A555="","",'🔧 XY LANH'!L555)</f>
        <v/>
      </c>
      <c r="E1599" s="1" t="str">
        <f>IF('🔧 XY LANH'!A555="","",'🔧 XY LANH'!M555)</f>
        <v/>
      </c>
      <c r="F1599" s="1" t="str">
        <f>IF('🔧 XY LANH'!A555="","",'🔧 XY LANH'!N555)</f>
        <v/>
      </c>
      <c r="G1599" s="1" t="str">
        <f>IF('🔧 XY LANH'!A555="","",'🔧 XY LANH'!O555)</f>
        <v/>
      </c>
      <c r="H1599" s="1" t="str">
        <f>IF('🔧 XY LANH'!A555="","",'🔧 XY LANH'!P555)</f>
        <v/>
      </c>
      <c r="I1599" s="1" t="str">
        <f>IF('🔧 XY LANH'!A555="","",'🔧 XY LANH'!Q555)</f>
        <v/>
      </c>
      <c r="J1599" s="1" t="str">
        <f>IF('🔧 XY LANH'!A555="","",'🔧 XY LANH'!K555)</f>
        <v/>
      </c>
      <c r="L1599" s="1">
        <f>N(L1598)+IF(AND('🔎 TRA CỨU NHANH'!$C$2&lt;&gt;"",OR(ISNUMBER(SEARCH('🔎 TRA CỨU NHANH'!$C$2,$A1599)),ISNUMBER(SEARCH('🔎 TRA CỨU NHANH'!$C$2,$B1599)))),1,0)</f>
        <v>0</v>
      </c>
      <c r="M1599" s="1" t="str">
        <f t="shared" si="48"/>
        <v/>
      </c>
      <c r="N1599" s="1">
        <f>N(N1598)+IF(AND('💰 BÁO GIÁ'!$C$27&lt;&gt;"",OR(ISNUMBER(SEARCH('💰 BÁO GIÁ'!$C$27,$A1599)),ISNUMBER(SEARCH('💰 BÁO GIÁ'!$C$27,$B1599)))),1,0)</f>
        <v>0</v>
      </c>
      <c r="O1599" s="1" t="str">
        <f t="shared" si="49"/>
        <v/>
      </c>
    </row>
    <row r="1600" customHeight="1" spans="1:15">
      <c r="A1600" s="1" t="str">
        <f>IF('🔧 XY LANH'!A556="","",'🔧 XY LANH'!A556)</f>
        <v/>
      </c>
      <c r="B1600" s="1" t="str">
        <f>IF('🔧 XY LANH'!A556="","",'🔧 XY LANH'!S556)</f>
        <v/>
      </c>
      <c r="C1600" s="1" t="str">
        <f>IF('🔧 XY LANH'!A556="","","Xy lanh")</f>
        <v/>
      </c>
      <c r="D1600" s="1" t="str">
        <f>IF('🔧 XY LANH'!A556="","",'🔧 XY LANH'!L556)</f>
        <v/>
      </c>
      <c r="E1600" s="1" t="str">
        <f>IF('🔧 XY LANH'!A556="","",'🔧 XY LANH'!M556)</f>
        <v/>
      </c>
      <c r="F1600" s="1" t="str">
        <f>IF('🔧 XY LANH'!A556="","",'🔧 XY LANH'!N556)</f>
        <v/>
      </c>
      <c r="G1600" s="1" t="str">
        <f>IF('🔧 XY LANH'!A556="","",'🔧 XY LANH'!O556)</f>
        <v/>
      </c>
      <c r="H1600" s="1" t="str">
        <f>IF('🔧 XY LANH'!A556="","",'🔧 XY LANH'!P556)</f>
        <v/>
      </c>
      <c r="I1600" s="1" t="str">
        <f>IF('🔧 XY LANH'!A556="","",'🔧 XY LANH'!Q556)</f>
        <v/>
      </c>
      <c r="J1600" s="1" t="str">
        <f>IF('🔧 XY LANH'!A556="","",'🔧 XY LANH'!K556)</f>
        <v/>
      </c>
      <c r="L1600" s="1">
        <f>N(L1599)+IF(AND('🔎 TRA CỨU NHANH'!$C$2&lt;&gt;"",OR(ISNUMBER(SEARCH('🔎 TRA CỨU NHANH'!$C$2,$A1600)),ISNUMBER(SEARCH('🔎 TRA CỨU NHANH'!$C$2,$B1600)))),1,0)</f>
        <v>0</v>
      </c>
      <c r="M1600" s="1" t="str">
        <f t="shared" si="48"/>
        <v/>
      </c>
      <c r="N1600" s="1">
        <f>N(N1599)+IF(AND('💰 BÁO GIÁ'!$C$27&lt;&gt;"",OR(ISNUMBER(SEARCH('💰 BÁO GIÁ'!$C$27,$A1600)),ISNUMBER(SEARCH('💰 BÁO GIÁ'!$C$27,$B1600)))),1,0)</f>
        <v>0</v>
      </c>
      <c r="O1600" s="1" t="str">
        <f t="shared" si="49"/>
        <v/>
      </c>
    </row>
    <row r="1601" customHeight="1" spans="1:15">
      <c r="A1601" s="1" t="str">
        <f>IF('🔧 XY LANH'!A557="","",'🔧 XY LANH'!A557)</f>
        <v/>
      </c>
      <c r="B1601" s="1" t="str">
        <f>IF('🔧 XY LANH'!A557="","",'🔧 XY LANH'!S557)</f>
        <v/>
      </c>
      <c r="C1601" s="1" t="str">
        <f>IF('🔧 XY LANH'!A557="","","Xy lanh")</f>
        <v/>
      </c>
      <c r="D1601" s="1" t="str">
        <f>IF('🔧 XY LANH'!A557="","",'🔧 XY LANH'!L557)</f>
        <v/>
      </c>
      <c r="E1601" s="1" t="str">
        <f>IF('🔧 XY LANH'!A557="","",'🔧 XY LANH'!M557)</f>
        <v/>
      </c>
      <c r="F1601" s="1" t="str">
        <f>IF('🔧 XY LANH'!A557="","",'🔧 XY LANH'!N557)</f>
        <v/>
      </c>
      <c r="G1601" s="1" t="str">
        <f>IF('🔧 XY LANH'!A557="","",'🔧 XY LANH'!O557)</f>
        <v/>
      </c>
      <c r="H1601" s="1" t="str">
        <f>IF('🔧 XY LANH'!A557="","",'🔧 XY LANH'!P557)</f>
        <v/>
      </c>
      <c r="I1601" s="1" t="str">
        <f>IF('🔧 XY LANH'!A557="","",'🔧 XY LANH'!Q557)</f>
        <v/>
      </c>
      <c r="J1601" s="1" t="str">
        <f>IF('🔧 XY LANH'!A557="","",'🔧 XY LANH'!K557)</f>
        <v/>
      </c>
      <c r="L1601" s="1">
        <f>N(L1600)+IF(AND('🔎 TRA CỨU NHANH'!$C$2&lt;&gt;"",OR(ISNUMBER(SEARCH('🔎 TRA CỨU NHANH'!$C$2,$A1601)),ISNUMBER(SEARCH('🔎 TRA CỨU NHANH'!$C$2,$B1601)))),1,0)</f>
        <v>0</v>
      </c>
      <c r="M1601" s="1" t="str">
        <f t="shared" si="48"/>
        <v/>
      </c>
      <c r="N1601" s="1">
        <f>N(N1600)+IF(AND('💰 BÁO GIÁ'!$C$27&lt;&gt;"",OR(ISNUMBER(SEARCH('💰 BÁO GIÁ'!$C$27,$A1601)),ISNUMBER(SEARCH('💰 BÁO GIÁ'!$C$27,$B1601)))),1,0)</f>
        <v>0</v>
      </c>
      <c r="O1601" s="1" t="str">
        <f t="shared" si="49"/>
        <v/>
      </c>
    </row>
    <row r="1602" customHeight="1" spans="1:15">
      <c r="A1602" s="1" t="str">
        <f>IF('🔧 XY LANH'!A558="","",'🔧 XY LANH'!A558)</f>
        <v/>
      </c>
      <c r="B1602" s="1" t="str">
        <f>IF('🔧 XY LANH'!A558="","",'🔧 XY LANH'!S558)</f>
        <v/>
      </c>
      <c r="C1602" s="1" t="str">
        <f>IF('🔧 XY LANH'!A558="","","Xy lanh")</f>
        <v/>
      </c>
      <c r="D1602" s="1" t="str">
        <f>IF('🔧 XY LANH'!A558="","",'🔧 XY LANH'!L558)</f>
        <v/>
      </c>
      <c r="E1602" s="1" t="str">
        <f>IF('🔧 XY LANH'!A558="","",'🔧 XY LANH'!M558)</f>
        <v/>
      </c>
      <c r="F1602" s="1" t="str">
        <f>IF('🔧 XY LANH'!A558="","",'🔧 XY LANH'!N558)</f>
        <v/>
      </c>
      <c r="G1602" s="1" t="str">
        <f>IF('🔧 XY LANH'!A558="","",'🔧 XY LANH'!O558)</f>
        <v/>
      </c>
      <c r="H1602" s="1" t="str">
        <f>IF('🔧 XY LANH'!A558="","",'🔧 XY LANH'!P558)</f>
        <v/>
      </c>
      <c r="I1602" s="1" t="str">
        <f>IF('🔧 XY LANH'!A558="","",'🔧 XY LANH'!Q558)</f>
        <v/>
      </c>
      <c r="J1602" s="1" t="str">
        <f>IF('🔧 XY LANH'!A558="","",'🔧 XY LANH'!K558)</f>
        <v/>
      </c>
      <c r="L1602" s="1">
        <f>N(L1601)+IF(AND('🔎 TRA CỨU NHANH'!$C$2&lt;&gt;"",OR(ISNUMBER(SEARCH('🔎 TRA CỨU NHANH'!$C$2,$A1602)),ISNUMBER(SEARCH('🔎 TRA CỨU NHANH'!$C$2,$B1602)))),1,0)</f>
        <v>0</v>
      </c>
      <c r="M1602" s="1" t="str">
        <f t="shared" ref="M1602:M1665" si="50">IF(L1602&gt;N(L1601),L1602,"")</f>
        <v/>
      </c>
      <c r="N1602" s="1">
        <f>N(N1601)+IF(AND('💰 BÁO GIÁ'!$C$27&lt;&gt;"",OR(ISNUMBER(SEARCH('💰 BÁO GIÁ'!$C$27,$A1602)),ISNUMBER(SEARCH('💰 BÁO GIÁ'!$C$27,$B1602)))),1,0)</f>
        <v>0</v>
      </c>
      <c r="O1602" s="1" t="str">
        <f t="shared" ref="O1602:O1665" si="51">IF(N1602&gt;N(N1601),N1602,"")</f>
        <v/>
      </c>
    </row>
    <row r="1603" customHeight="1" spans="1:15">
      <c r="A1603" s="1" t="str">
        <f>IF('🔧 XY LANH'!A559="","",'🔧 XY LANH'!A559)</f>
        <v/>
      </c>
      <c r="B1603" s="1" t="str">
        <f>IF('🔧 XY LANH'!A559="","",'🔧 XY LANH'!S559)</f>
        <v/>
      </c>
      <c r="C1603" s="1" t="str">
        <f>IF('🔧 XY LANH'!A559="","","Xy lanh")</f>
        <v/>
      </c>
      <c r="D1603" s="1" t="str">
        <f>IF('🔧 XY LANH'!A559="","",'🔧 XY LANH'!L559)</f>
        <v/>
      </c>
      <c r="E1603" s="1" t="str">
        <f>IF('🔧 XY LANH'!A559="","",'🔧 XY LANH'!M559)</f>
        <v/>
      </c>
      <c r="F1603" s="1" t="str">
        <f>IF('🔧 XY LANH'!A559="","",'🔧 XY LANH'!N559)</f>
        <v/>
      </c>
      <c r="G1603" s="1" t="str">
        <f>IF('🔧 XY LANH'!A559="","",'🔧 XY LANH'!O559)</f>
        <v/>
      </c>
      <c r="H1603" s="1" t="str">
        <f>IF('🔧 XY LANH'!A559="","",'🔧 XY LANH'!P559)</f>
        <v/>
      </c>
      <c r="I1603" s="1" t="str">
        <f>IF('🔧 XY LANH'!A559="","",'🔧 XY LANH'!Q559)</f>
        <v/>
      </c>
      <c r="J1603" s="1" t="str">
        <f>IF('🔧 XY LANH'!A559="","",'🔧 XY LANH'!K559)</f>
        <v/>
      </c>
      <c r="L1603" s="1">
        <f>N(L1602)+IF(AND('🔎 TRA CỨU NHANH'!$C$2&lt;&gt;"",OR(ISNUMBER(SEARCH('🔎 TRA CỨU NHANH'!$C$2,$A1603)),ISNUMBER(SEARCH('🔎 TRA CỨU NHANH'!$C$2,$B1603)))),1,0)</f>
        <v>0</v>
      </c>
      <c r="M1603" s="1" t="str">
        <f t="shared" si="50"/>
        <v/>
      </c>
      <c r="N1603" s="1">
        <f>N(N1602)+IF(AND('💰 BÁO GIÁ'!$C$27&lt;&gt;"",OR(ISNUMBER(SEARCH('💰 BÁO GIÁ'!$C$27,$A1603)),ISNUMBER(SEARCH('💰 BÁO GIÁ'!$C$27,$B1603)))),1,0)</f>
        <v>0</v>
      </c>
      <c r="O1603" s="1" t="str">
        <f t="shared" si="51"/>
        <v/>
      </c>
    </row>
    <row r="1604" customHeight="1" spans="1:15">
      <c r="A1604" s="1" t="str">
        <f>IF('🔧 XY LANH'!A560="","",'🔧 XY LANH'!A560)</f>
        <v/>
      </c>
      <c r="B1604" s="1" t="str">
        <f>IF('🔧 XY LANH'!A560="","",'🔧 XY LANH'!S560)</f>
        <v/>
      </c>
      <c r="C1604" s="1" t="str">
        <f>IF('🔧 XY LANH'!A560="","","Xy lanh")</f>
        <v/>
      </c>
      <c r="D1604" s="1" t="str">
        <f>IF('🔧 XY LANH'!A560="","",'🔧 XY LANH'!L560)</f>
        <v/>
      </c>
      <c r="E1604" s="1" t="str">
        <f>IF('🔧 XY LANH'!A560="","",'🔧 XY LANH'!M560)</f>
        <v/>
      </c>
      <c r="F1604" s="1" t="str">
        <f>IF('🔧 XY LANH'!A560="","",'🔧 XY LANH'!N560)</f>
        <v/>
      </c>
      <c r="G1604" s="1" t="str">
        <f>IF('🔧 XY LANH'!A560="","",'🔧 XY LANH'!O560)</f>
        <v/>
      </c>
      <c r="H1604" s="1" t="str">
        <f>IF('🔧 XY LANH'!A560="","",'🔧 XY LANH'!P560)</f>
        <v/>
      </c>
      <c r="I1604" s="1" t="str">
        <f>IF('🔧 XY LANH'!A560="","",'🔧 XY LANH'!Q560)</f>
        <v/>
      </c>
      <c r="J1604" s="1" t="str">
        <f>IF('🔧 XY LANH'!A560="","",'🔧 XY LANH'!K560)</f>
        <v/>
      </c>
      <c r="L1604" s="1">
        <f>N(L1603)+IF(AND('🔎 TRA CỨU NHANH'!$C$2&lt;&gt;"",OR(ISNUMBER(SEARCH('🔎 TRA CỨU NHANH'!$C$2,$A1604)),ISNUMBER(SEARCH('🔎 TRA CỨU NHANH'!$C$2,$B1604)))),1,0)</f>
        <v>0</v>
      </c>
      <c r="M1604" s="1" t="str">
        <f t="shared" si="50"/>
        <v/>
      </c>
      <c r="N1604" s="1">
        <f>N(N1603)+IF(AND('💰 BÁO GIÁ'!$C$27&lt;&gt;"",OR(ISNUMBER(SEARCH('💰 BÁO GIÁ'!$C$27,$A1604)),ISNUMBER(SEARCH('💰 BÁO GIÁ'!$C$27,$B1604)))),1,0)</f>
        <v>0</v>
      </c>
      <c r="O1604" s="1" t="str">
        <f t="shared" si="51"/>
        <v/>
      </c>
    </row>
    <row r="1605" customHeight="1" spans="1:15">
      <c r="A1605" s="1" t="str">
        <f>IF('🔧 XY LANH'!A561="","",'🔧 XY LANH'!A561)</f>
        <v/>
      </c>
      <c r="B1605" s="1" t="str">
        <f>IF('🔧 XY LANH'!A561="","",'🔧 XY LANH'!S561)</f>
        <v/>
      </c>
      <c r="C1605" s="1" t="str">
        <f>IF('🔧 XY LANH'!A561="","","Xy lanh")</f>
        <v/>
      </c>
      <c r="D1605" s="1" t="str">
        <f>IF('🔧 XY LANH'!A561="","",'🔧 XY LANH'!L561)</f>
        <v/>
      </c>
      <c r="E1605" s="1" t="str">
        <f>IF('🔧 XY LANH'!A561="","",'🔧 XY LANH'!M561)</f>
        <v/>
      </c>
      <c r="F1605" s="1" t="str">
        <f>IF('🔧 XY LANH'!A561="","",'🔧 XY LANH'!N561)</f>
        <v/>
      </c>
      <c r="G1605" s="1" t="str">
        <f>IF('🔧 XY LANH'!A561="","",'🔧 XY LANH'!O561)</f>
        <v/>
      </c>
      <c r="H1605" s="1" t="str">
        <f>IF('🔧 XY LANH'!A561="","",'🔧 XY LANH'!P561)</f>
        <v/>
      </c>
      <c r="I1605" s="1" t="str">
        <f>IF('🔧 XY LANH'!A561="","",'🔧 XY LANH'!Q561)</f>
        <v/>
      </c>
      <c r="J1605" s="1" t="str">
        <f>IF('🔧 XY LANH'!A561="","",'🔧 XY LANH'!K561)</f>
        <v/>
      </c>
      <c r="L1605" s="1">
        <f>N(L1604)+IF(AND('🔎 TRA CỨU NHANH'!$C$2&lt;&gt;"",OR(ISNUMBER(SEARCH('🔎 TRA CỨU NHANH'!$C$2,$A1605)),ISNUMBER(SEARCH('🔎 TRA CỨU NHANH'!$C$2,$B1605)))),1,0)</f>
        <v>0</v>
      </c>
      <c r="M1605" s="1" t="str">
        <f t="shared" si="50"/>
        <v/>
      </c>
      <c r="N1605" s="1">
        <f>N(N1604)+IF(AND('💰 BÁO GIÁ'!$C$27&lt;&gt;"",OR(ISNUMBER(SEARCH('💰 BÁO GIÁ'!$C$27,$A1605)),ISNUMBER(SEARCH('💰 BÁO GIÁ'!$C$27,$B1605)))),1,0)</f>
        <v>0</v>
      </c>
      <c r="O1605" s="1" t="str">
        <f t="shared" si="51"/>
        <v/>
      </c>
    </row>
    <row r="1606" customHeight="1" spans="1:15">
      <c r="A1606" s="1" t="str">
        <f>IF('🔧 XY LANH'!A562="","",'🔧 XY LANH'!A562)</f>
        <v/>
      </c>
      <c r="B1606" s="1" t="str">
        <f>IF('🔧 XY LANH'!A562="","",'🔧 XY LANH'!S562)</f>
        <v/>
      </c>
      <c r="C1606" s="1" t="str">
        <f>IF('🔧 XY LANH'!A562="","","Xy lanh")</f>
        <v/>
      </c>
      <c r="D1606" s="1" t="str">
        <f>IF('🔧 XY LANH'!A562="","",'🔧 XY LANH'!L562)</f>
        <v/>
      </c>
      <c r="E1606" s="1" t="str">
        <f>IF('🔧 XY LANH'!A562="","",'🔧 XY LANH'!M562)</f>
        <v/>
      </c>
      <c r="F1606" s="1" t="str">
        <f>IF('🔧 XY LANH'!A562="","",'🔧 XY LANH'!N562)</f>
        <v/>
      </c>
      <c r="G1606" s="1" t="str">
        <f>IF('🔧 XY LANH'!A562="","",'🔧 XY LANH'!O562)</f>
        <v/>
      </c>
      <c r="H1606" s="1" t="str">
        <f>IF('🔧 XY LANH'!A562="","",'🔧 XY LANH'!P562)</f>
        <v/>
      </c>
      <c r="I1606" s="1" t="str">
        <f>IF('🔧 XY LANH'!A562="","",'🔧 XY LANH'!Q562)</f>
        <v/>
      </c>
      <c r="J1606" s="1" t="str">
        <f>IF('🔧 XY LANH'!A562="","",'🔧 XY LANH'!K562)</f>
        <v/>
      </c>
      <c r="L1606" s="1">
        <f>N(L1605)+IF(AND('🔎 TRA CỨU NHANH'!$C$2&lt;&gt;"",OR(ISNUMBER(SEARCH('🔎 TRA CỨU NHANH'!$C$2,$A1606)),ISNUMBER(SEARCH('🔎 TRA CỨU NHANH'!$C$2,$B1606)))),1,0)</f>
        <v>0</v>
      </c>
      <c r="M1606" s="1" t="str">
        <f t="shared" si="50"/>
        <v/>
      </c>
      <c r="N1606" s="1">
        <f>N(N1605)+IF(AND('💰 BÁO GIÁ'!$C$27&lt;&gt;"",OR(ISNUMBER(SEARCH('💰 BÁO GIÁ'!$C$27,$A1606)),ISNUMBER(SEARCH('💰 BÁO GIÁ'!$C$27,$B1606)))),1,0)</f>
        <v>0</v>
      </c>
      <c r="O1606" s="1" t="str">
        <f t="shared" si="51"/>
        <v/>
      </c>
    </row>
    <row r="1607" customHeight="1" spans="1:15">
      <c r="A1607" s="1" t="str">
        <f>IF('🔧 XY LANH'!A563="","",'🔧 XY LANH'!A563)</f>
        <v/>
      </c>
      <c r="B1607" s="1" t="str">
        <f>IF('🔧 XY LANH'!A563="","",'🔧 XY LANH'!S563)</f>
        <v/>
      </c>
      <c r="C1607" s="1" t="str">
        <f>IF('🔧 XY LANH'!A563="","","Xy lanh")</f>
        <v/>
      </c>
      <c r="D1607" s="1" t="str">
        <f>IF('🔧 XY LANH'!A563="","",'🔧 XY LANH'!L563)</f>
        <v/>
      </c>
      <c r="E1607" s="1" t="str">
        <f>IF('🔧 XY LANH'!A563="","",'🔧 XY LANH'!M563)</f>
        <v/>
      </c>
      <c r="F1607" s="1" t="str">
        <f>IF('🔧 XY LANH'!A563="","",'🔧 XY LANH'!N563)</f>
        <v/>
      </c>
      <c r="G1607" s="1" t="str">
        <f>IF('🔧 XY LANH'!A563="","",'🔧 XY LANH'!O563)</f>
        <v/>
      </c>
      <c r="H1607" s="1" t="str">
        <f>IF('🔧 XY LANH'!A563="","",'🔧 XY LANH'!P563)</f>
        <v/>
      </c>
      <c r="I1607" s="1" t="str">
        <f>IF('🔧 XY LANH'!A563="","",'🔧 XY LANH'!Q563)</f>
        <v/>
      </c>
      <c r="J1607" s="1" t="str">
        <f>IF('🔧 XY LANH'!A563="","",'🔧 XY LANH'!K563)</f>
        <v/>
      </c>
      <c r="L1607" s="1">
        <f>N(L1606)+IF(AND('🔎 TRA CỨU NHANH'!$C$2&lt;&gt;"",OR(ISNUMBER(SEARCH('🔎 TRA CỨU NHANH'!$C$2,$A1607)),ISNUMBER(SEARCH('🔎 TRA CỨU NHANH'!$C$2,$B1607)))),1,0)</f>
        <v>0</v>
      </c>
      <c r="M1607" s="1" t="str">
        <f t="shared" si="50"/>
        <v/>
      </c>
      <c r="N1607" s="1">
        <f>N(N1606)+IF(AND('💰 BÁO GIÁ'!$C$27&lt;&gt;"",OR(ISNUMBER(SEARCH('💰 BÁO GIÁ'!$C$27,$A1607)),ISNUMBER(SEARCH('💰 BÁO GIÁ'!$C$27,$B1607)))),1,0)</f>
        <v>0</v>
      </c>
      <c r="O1607" s="1" t="str">
        <f t="shared" si="51"/>
        <v/>
      </c>
    </row>
    <row r="1608" customHeight="1" spans="1:15">
      <c r="A1608" s="1" t="str">
        <f>IF('🔧 XY LANH'!A564="","",'🔧 XY LANH'!A564)</f>
        <v/>
      </c>
      <c r="B1608" s="1" t="str">
        <f>IF('🔧 XY LANH'!A564="","",'🔧 XY LANH'!S564)</f>
        <v/>
      </c>
      <c r="C1608" s="1" t="str">
        <f>IF('🔧 XY LANH'!A564="","","Xy lanh")</f>
        <v/>
      </c>
      <c r="D1608" s="1" t="str">
        <f>IF('🔧 XY LANH'!A564="","",'🔧 XY LANH'!L564)</f>
        <v/>
      </c>
      <c r="E1608" s="1" t="str">
        <f>IF('🔧 XY LANH'!A564="","",'🔧 XY LANH'!M564)</f>
        <v/>
      </c>
      <c r="F1608" s="1" t="str">
        <f>IF('🔧 XY LANH'!A564="","",'🔧 XY LANH'!N564)</f>
        <v/>
      </c>
      <c r="G1608" s="1" t="str">
        <f>IF('🔧 XY LANH'!A564="","",'🔧 XY LANH'!O564)</f>
        <v/>
      </c>
      <c r="H1608" s="1" t="str">
        <f>IF('🔧 XY LANH'!A564="","",'🔧 XY LANH'!P564)</f>
        <v/>
      </c>
      <c r="I1608" s="1" t="str">
        <f>IF('🔧 XY LANH'!A564="","",'🔧 XY LANH'!Q564)</f>
        <v/>
      </c>
      <c r="J1608" s="1" t="str">
        <f>IF('🔧 XY LANH'!A564="","",'🔧 XY LANH'!K564)</f>
        <v/>
      </c>
      <c r="L1608" s="1">
        <f>N(L1607)+IF(AND('🔎 TRA CỨU NHANH'!$C$2&lt;&gt;"",OR(ISNUMBER(SEARCH('🔎 TRA CỨU NHANH'!$C$2,$A1608)),ISNUMBER(SEARCH('🔎 TRA CỨU NHANH'!$C$2,$B1608)))),1,0)</f>
        <v>0</v>
      </c>
      <c r="M1608" s="1" t="str">
        <f t="shared" si="50"/>
        <v/>
      </c>
      <c r="N1608" s="1">
        <f>N(N1607)+IF(AND('💰 BÁO GIÁ'!$C$27&lt;&gt;"",OR(ISNUMBER(SEARCH('💰 BÁO GIÁ'!$C$27,$A1608)),ISNUMBER(SEARCH('💰 BÁO GIÁ'!$C$27,$B1608)))),1,0)</f>
        <v>0</v>
      </c>
      <c r="O1608" s="1" t="str">
        <f t="shared" si="51"/>
        <v/>
      </c>
    </row>
    <row r="1609" customHeight="1" spans="1:15">
      <c r="A1609" s="1" t="str">
        <f>IF('🔧 XY LANH'!A565="","",'🔧 XY LANH'!A565)</f>
        <v/>
      </c>
      <c r="B1609" s="1" t="str">
        <f>IF('🔧 XY LANH'!A565="","",'🔧 XY LANH'!S565)</f>
        <v/>
      </c>
      <c r="C1609" s="1" t="str">
        <f>IF('🔧 XY LANH'!A565="","","Xy lanh")</f>
        <v/>
      </c>
      <c r="D1609" s="1" t="str">
        <f>IF('🔧 XY LANH'!A565="","",'🔧 XY LANH'!L565)</f>
        <v/>
      </c>
      <c r="E1609" s="1" t="str">
        <f>IF('🔧 XY LANH'!A565="","",'🔧 XY LANH'!M565)</f>
        <v/>
      </c>
      <c r="F1609" s="1" t="str">
        <f>IF('🔧 XY LANH'!A565="","",'🔧 XY LANH'!N565)</f>
        <v/>
      </c>
      <c r="G1609" s="1" t="str">
        <f>IF('🔧 XY LANH'!A565="","",'🔧 XY LANH'!O565)</f>
        <v/>
      </c>
      <c r="H1609" s="1" t="str">
        <f>IF('🔧 XY LANH'!A565="","",'🔧 XY LANH'!P565)</f>
        <v/>
      </c>
      <c r="I1609" s="1" t="str">
        <f>IF('🔧 XY LANH'!A565="","",'🔧 XY LANH'!Q565)</f>
        <v/>
      </c>
      <c r="J1609" s="1" t="str">
        <f>IF('🔧 XY LANH'!A565="","",'🔧 XY LANH'!K565)</f>
        <v/>
      </c>
      <c r="L1609" s="1">
        <f>N(L1608)+IF(AND('🔎 TRA CỨU NHANH'!$C$2&lt;&gt;"",OR(ISNUMBER(SEARCH('🔎 TRA CỨU NHANH'!$C$2,$A1609)),ISNUMBER(SEARCH('🔎 TRA CỨU NHANH'!$C$2,$B1609)))),1,0)</f>
        <v>0</v>
      </c>
      <c r="M1609" s="1" t="str">
        <f t="shared" si="50"/>
        <v/>
      </c>
      <c r="N1609" s="1">
        <f>N(N1608)+IF(AND('💰 BÁO GIÁ'!$C$27&lt;&gt;"",OR(ISNUMBER(SEARCH('💰 BÁO GIÁ'!$C$27,$A1609)),ISNUMBER(SEARCH('💰 BÁO GIÁ'!$C$27,$B1609)))),1,0)</f>
        <v>0</v>
      </c>
      <c r="O1609" s="1" t="str">
        <f t="shared" si="51"/>
        <v/>
      </c>
    </row>
    <row r="1610" customHeight="1" spans="1:15">
      <c r="A1610" s="1" t="str">
        <f>IF('🔧 XY LANH'!A566="","",'🔧 XY LANH'!A566)</f>
        <v/>
      </c>
      <c r="B1610" s="1" t="str">
        <f>IF('🔧 XY LANH'!A566="","",'🔧 XY LANH'!S566)</f>
        <v/>
      </c>
      <c r="C1610" s="1" t="str">
        <f>IF('🔧 XY LANH'!A566="","","Xy lanh")</f>
        <v/>
      </c>
      <c r="D1610" s="1" t="str">
        <f>IF('🔧 XY LANH'!A566="","",'🔧 XY LANH'!L566)</f>
        <v/>
      </c>
      <c r="E1610" s="1" t="str">
        <f>IF('🔧 XY LANH'!A566="","",'🔧 XY LANH'!M566)</f>
        <v/>
      </c>
      <c r="F1610" s="1" t="str">
        <f>IF('🔧 XY LANH'!A566="","",'🔧 XY LANH'!N566)</f>
        <v/>
      </c>
      <c r="G1610" s="1" t="str">
        <f>IF('🔧 XY LANH'!A566="","",'🔧 XY LANH'!O566)</f>
        <v/>
      </c>
      <c r="H1610" s="1" t="str">
        <f>IF('🔧 XY LANH'!A566="","",'🔧 XY LANH'!P566)</f>
        <v/>
      </c>
      <c r="I1610" s="1" t="str">
        <f>IF('🔧 XY LANH'!A566="","",'🔧 XY LANH'!Q566)</f>
        <v/>
      </c>
      <c r="J1610" s="1" t="str">
        <f>IF('🔧 XY LANH'!A566="","",'🔧 XY LANH'!K566)</f>
        <v/>
      </c>
      <c r="L1610" s="1">
        <f>N(L1609)+IF(AND('🔎 TRA CỨU NHANH'!$C$2&lt;&gt;"",OR(ISNUMBER(SEARCH('🔎 TRA CỨU NHANH'!$C$2,$A1610)),ISNUMBER(SEARCH('🔎 TRA CỨU NHANH'!$C$2,$B1610)))),1,0)</f>
        <v>0</v>
      </c>
      <c r="M1610" s="1" t="str">
        <f t="shared" si="50"/>
        <v/>
      </c>
      <c r="N1610" s="1">
        <f>N(N1609)+IF(AND('💰 BÁO GIÁ'!$C$27&lt;&gt;"",OR(ISNUMBER(SEARCH('💰 BÁO GIÁ'!$C$27,$A1610)),ISNUMBER(SEARCH('💰 BÁO GIÁ'!$C$27,$B1610)))),1,0)</f>
        <v>0</v>
      </c>
      <c r="O1610" s="1" t="str">
        <f t="shared" si="51"/>
        <v/>
      </c>
    </row>
    <row r="1611" customHeight="1" spans="1:15">
      <c r="A1611" s="1" t="str">
        <f>IF('🔧 XY LANH'!A567="","",'🔧 XY LANH'!A567)</f>
        <v/>
      </c>
      <c r="B1611" s="1" t="str">
        <f>IF('🔧 XY LANH'!A567="","",'🔧 XY LANH'!S567)</f>
        <v/>
      </c>
      <c r="C1611" s="1" t="str">
        <f>IF('🔧 XY LANH'!A567="","","Xy lanh")</f>
        <v/>
      </c>
      <c r="D1611" s="1" t="str">
        <f>IF('🔧 XY LANH'!A567="","",'🔧 XY LANH'!L567)</f>
        <v/>
      </c>
      <c r="E1611" s="1" t="str">
        <f>IF('🔧 XY LANH'!A567="","",'🔧 XY LANH'!M567)</f>
        <v/>
      </c>
      <c r="F1611" s="1" t="str">
        <f>IF('🔧 XY LANH'!A567="","",'🔧 XY LANH'!N567)</f>
        <v/>
      </c>
      <c r="G1611" s="1" t="str">
        <f>IF('🔧 XY LANH'!A567="","",'🔧 XY LANH'!O567)</f>
        <v/>
      </c>
      <c r="H1611" s="1" t="str">
        <f>IF('🔧 XY LANH'!A567="","",'🔧 XY LANH'!P567)</f>
        <v/>
      </c>
      <c r="I1611" s="1" t="str">
        <f>IF('🔧 XY LANH'!A567="","",'🔧 XY LANH'!Q567)</f>
        <v/>
      </c>
      <c r="J1611" s="1" t="str">
        <f>IF('🔧 XY LANH'!A567="","",'🔧 XY LANH'!K567)</f>
        <v/>
      </c>
      <c r="L1611" s="1">
        <f>N(L1610)+IF(AND('🔎 TRA CỨU NHANH'!$C$2&lt;&gt;"",OR(ISNUMBER(SEARCH('🔎 TRA CỨU NHANH'!$C$2,$A1611)),ISNUMBER(SEARCH('🔎 TRA CỨU NHANH'!$C$2,$B1611)))),1,0)</f>
        <v>0</v>
      </c>
      <c r="M1611" s="1" t="str">
        <f t="shared" si="50"/>
        <v/>
      </c>
      <c r="N1611" s="1">
        <f>N(N1610)+IF(AND('💰 BÁO GIÁ'!$C$27&lt;&gt;"",OR(ISNUMBER(SEARCH('💰 BÁO GIÁ'!$C$27,$A1611)),ISNUMBER(SEARCH('💰 BÁO GIÁ'!$C$27,$B1611)))),1,0)</f>
        <v>0</v>
      </c>
      <c r="O1611" s="1" t="str">
        <f t="shared" si="51"/>
        <v/>
      </c>
    </row>
    <row r="1612" customHeight="1" spans="1:15">
      <c r="A1612" s="1" t="str">
        <f>IF('🔧 XY LANH'!A568="","",'🔧 XY LANH'!A568)</f>
        <v/>
      </c>
      <c r="B1612" s="1" t="str">
        <f>IF('🔧 XY LANH'!A568="","",'🔧 XY LANH'!S568)</f>
        <v/>
      </c>
      <c r="C1612" s="1" t="str">
        <f>IF('🔧 XY LANH'!A568="","","Xy lanh")</f>
        <v/>
      </c>
      <c r="D1612" s="1" t="str">
        <f>IF('🔧 XY LANH'!A568="","",'🔧 XY LANH'!L568)</f>
        <v/>
      </c>
      <c r="E1612" s="1" t="str">
        <f>IF('🔧 XY LANH'!A568="","",'🔧 XY LANH'!M568)</f>
        <v/>
      </c>
      <c r="F1612" s="1" t="str">
        <f>IF('🔧 XY LANH'!A568="","",'🔧 XY LANH'!N568)</f>
        <v/>
      </c>
      <c r="G1612" s="1" t="str">
        <f>IF('🔧 XY LANH'!A568="","",'🔧 XY LANH'!O568)</f>
        <v/>
      </c>
      <c r="H1612" s="1" t="str">
        <f>IF('🔧 XY LANH'!A568="","",'🔧 XY LANH'!P568)</f>
        <v/>
      </c>
      <c r="I1612" s="1" t="str">
        <f>IF('🔧 XY LANH'!A568="","",'🔧 XY LANH'!Q568)</f>
        <v/>
      </c>
      <c r="J1612" s="1" t="str">
        <f>IF('🔧 XY LANH'!A568="","",'🔧 XY LANH'!K568)</f>
        <v/>
      </c>
      <c r="L1612" s="1">
        <f>N(L1611)+IF(AND('🔎 TRA CỨU NHANH'!$C$2&lt;&gt;"",OR(ISNUMBER(SEARCH('🔎 TRA CỨU NHANH'!$C$2,$A1612)),ISNUMBER(SEARCH('🔎 TRA CỨU NHANH'!$C$2,$B1612)))),1,0)</f>
        <v>0</v>
      </c>
      <c r="M1612" s="1" t="str">
        <f t="shared" si="50"/>
        <v/>
      </c>
      <c r="N1612" s="1">
        <f>N(N1611)+IF(AND('💰 BÁO GIÁ'!$C$27&lt;&gt;"",OR(ISNUMBER(SEARCH('💰 BÁO GIÁ'!$C$27,$A1612)),ISNUMBER(SEARCH('💰 BÁO GIÁ'!$C$27,$B1612)))),1,0)</f>
        <v>0</v>
      </c>
      <c r="O1612" s="1" t="str">
        <f t="shared" si="51"/>
        <v/>
      </c>
    </row>
    <row r="1613" customHeight="1" spans="1:15">
      <c r="A1613" s="1" t="str">
        <f>IF('🔧 XY LANH'!A569="","",'🔧 XY LANH'!A569)</f>
        <v/>
      </c>
      <c r="B1613" s="1" t="str">
        <f>IF('🔧 XY LANH'!A569="","",'🔧 XY LANH'!S569)</f>
        <v/>
      </c>
      <c r="C1613" s="1" t="str">
        <f>IF('🔧 XY LANH'!A569="","","Xy lanh")</f>
        <v/>
      </c>
      <c r="D1613" s="1" t="str">
        <f>IF('🔧 XY LANH'!A569="","",'🔧 XY LANH'!L569)</f>
        <v/>
      </c>
      <c r="E1613" s="1" t="str">
        <f>IF('🔧 XY LANH'!A569="","",'🔧 XY LANH'!M569)</f>
        <v/>
      </c>
      <c r="F1613" s="1" t="str">
        <f>IF('🔧 XY LANH'!A569="","",'🔧 XY LANH'!N569)</f>
        <v/>
      </c>
      <c r="G1613" s="1" t="str">
        <f>IF('🔧 XY LANH'!A569="","",'🔧 XY LANH'!O569)</f>
        <v/>
      </c>
      <c r="H1613" s="1" t="str">
        <f>IF('🔧 XY LANH'!A569="","",'🔧 XY LANH'!P569)</f>
        <v/>
      </c>
      <c r="I1613" s="1" t="str">
        <f>IF('🔧 XY LANH'!A569="","",'🔧 XY LANH'!Q569)</f>
        <v/>
      </c>
      <c r="J1613" s="1" t="str">
        <f>IF('🔧 XY LANH'!A569="","",'🔧 XY LANH'!K569)</f>
        <v/>
      </c>
      <c r="L1613" s="1">
        <f>N(L1612)+IF(AND('🔎 TRA CỨU NHANH'!$C$2&lt;&gt;"",OR(ISNUMBER(SEARCH('🔎 TRA CỨU NHANH'!$C$2,$A1613)),ISNUMBER(SEARCH('🔎 TRA CỨU NHANH'!$C$2,$B1613)))),1,0)</f>
        <v>0</v>
      </c>
      <c r="M1613" s="1" t="str">
        <f t="shared" si="50"/>
        <v/>
      </c>
      <c r="N1613" s="1">
        <f>N(N1612)+IF(AND('💰 BÁO GIÁ'!$C$27&lt;&gt;"",OR(ISNUMBER(SEARCH('💰 BÁO GIÁ'!$C$27,$A1613)),ISNUMBER(SEARCH('💰 BÁO GIÁ'!$C$27,$B1613)))),1,0)</f>
        <v>0</v>
      </c>
      <c r="O1613" s="1" t="str">
        <f t="shared" si="51"/>
        <v/>
      </c>
    </row>
    <row r="1614" customHeight="1" spans="1:15">
      <c r="A1614" s="1" t="str">
        <f>IF('🔧 XY LANH'!A570="","",'🔧 XY LANH'!A570)</f>
        <v/>
      </c>
      <c r="B1614" s="1" t="str">
        <f>IF('🔧 XY LANH'!A570="","",'🔧 XY LANH'!S570)</f>
        <v/>
      </c>
      <c r="C1614" s="1" t="str">
        <f>IF('🔧 XY LANH'!A570="","","Xy lanh")</f>
        <v/>
      </c>
      <c r="D1614" s="1" t="str">
        <f>IF('🔧 XY LANH'!A570="","",'🔧 XY LANH'!L570)</f>
        <v/>
      </c>
      <c r="E1614" s="1" t="str">
        <f>IF('🔧 XY LANH'!A570="","",'🔧 XY LANH'!M570)</f>
        <v/>
      </c>
      <c r="F1614" s="1" t="str">
        <f>IF('🔧 XY LANH'!A570="","",'🔧 XY LANH'!N570)</f>
        <v/>
      </c>
      <c r="G1614" s="1" t="str">
        <f>IF('🔧 XY LANH'!A570="","",'🔧 XY LANH'!O570)</f>
        <v/>
      </c>
      <c r="H1614" s="1" t="str">
        <f>IF('🔧 XY LANH'!A570="","",'🔧 XY LANH'!P570)</f>
        <v/>
      </c>
      <c r="I1614" s="1" t="str">
        <f>IF('🔧 XY LANH'!A570="","",'🔧 XY LANH'!Q570)</f>
        <v/>
      </c>
      <c r="J1614" s="1" t="str">
        <f>IF('🔧 XY LANH'!A570="","",'🔧 XY LANH'!K570)</f>
        <v/>
      </c>
      <c r="L1614" s="1">
        <f>N(L1613)+IF(AND('🔎 TRA CỨU NHANH'!$C$2&lt;&gt;"",OR(ISNUMBER(SEARCH('🔎 TRA CỨU NHANH'!$C$2,$A1614)),ISNUMBER(SEARCH('🔎 TRA CỨU NHANH'!$C$2,$B1614)))),1,0)</f>
        <v>0</v>
      </c>
      <c r="M1614" s="1" t="str">
        <f t="shared" si="50"/>
        <v/>
      </c>
      <c r="N1614" s="1">
        <f>N(N1613)+IF(AND('💰 BÁO GIÁ'!$C$27&lt;&gt;"",OR(ISNUMBER(SEARCH('💰 BÁO GIÁ'!$C$27,$A1614)),ISNUMBER(SEARCH('💰 BÁO GIÁ'!$C$27,$B1614)))),1,0)</f>
        <v>0</v>
      </c>
      <c r="O1614" s="1" t="str">
        <f t="shared" si="51"/>
        <v/>
      </c>
    </row>
    <row r="1615" customHeight="1" spans="1:15">
      <c r="A1615" s="1" t="str">
        <f>IF('🔧 XY LANH'!A571="","",'🔧 XY LANH'!A571)</f>
        <v/>
      </c>
      <c r="B1615" s="1" t="str">
        <f>IF('🔧 XY LANH'!A571="","",'🔧 XY LANH'!S571)</f>
        <v/>
      </c>
      <c r="C1615" s="1" t="str">
        <f>IF('🔧 XY LANH'!A571="","","Xy lanh")</f>
        <v/>
      </c>
      <c r="D1615" s="1" t="str">
        <f>IF('🔧 XY LANH'!A571="","",'🔧 XY LANH'!L571)</f>
        <v/>
      </c>
      <c r="E1615" s="1" t="str">
        <f>IF('🔧 XY LANH'!A571="","",'🔧 XY LANH'!M571)</f>
        <v/>
      </c>
      <c r="F1615" s="1" t="str">
        <f>IF('🔧 XY LANH'!A571="","",'🔧 XY LANH'!N571)</f>
        <v/>
      </c>
      <c r="G1615" s="1" t="str">
        <f>IF('🔧 XY LANH'!A571="","",'🔧 XY LANH'!O571)</f>
        <v/>
      </c>
      <c r="H1615" s="1" t="str">
        <f>IF('🔧 XY LANH'!A571="","",'🔧 XY LANH'!P571)</f>
        <v/>
      </c>
      <c r="I1615" s="1" t="str">
        <f>IF('🔧 XY LANH'!A571="","",'🔧 XY LANH'!Q571)</f>
        <v/>
      </c>
      <c r="J1615" s="1" t="str">
        <f>IF('🔧 XY LANH'!A571="","",'🔧 XY LANH'!K571)</f>
        <v/>
      </c>
      <c r="L1615" s="1">
        <f>N(L1614)+IF(AND('🔎 TRA CỨU NHANH'!$C$2&lt;&gt;"",OR(ISNUMBER(SEARCH('🔎 TRA CỨU NHANH'!$C$2,$A1615)),ISNUMBER(SEARCH('🔎 TRA CỨU NHANH'!$C$2,$B1615)))),1,0)</f>
        <v>0</v>
      </c>
      <c r="M1615" s="1" t="str">
        <f t="shared" si="50"/>
        <v/>
      </c>
      <c r="N1615" s="1">
        <f>N(N1614)+IF(AND('💰 BÁO GIÁ'!$C$27&lt;&gt;"",OR(ISNUMBER(SEARCH('💰 BÁO GIÁ'!$C$27,$A1615)),ISNUMBER(SEARCH('💰 BÁO GIÁ'!$C$27,$B1615)))),1,0)</f>
        <v>0</v>
      </c>
      <c r="O1615" s="1" t="str">
        <f t="shared" si="51"/>
        <v/>
      </c>
    </row>
    <row r="1616" customHeight="1" spans="1:15">
      <c r="A1616" s="1" t="str">
        <f>IF('🔧 XY LANH'!A572="","",'🔧 XY LANH'!A572)</f>
        <v/>
      </c>
      <c r="B1616" s="1" t="str">
        <f>IF('🔧 XY LANH'!A572="","",'🔧 XY LANH'!S572)</f>
        <v/>
      </c>
      <c r="C1616" s="1" t="str">
        <f>IF('🔧 XY LANH'!A572="","","Xy lanh")</f>
        <v/>
      </c>
      <c r="D1616" s="1" t="str">
        <f>IF('🔧 XY LANH'!A572="","",'🔧 XY LANH'!L572)</f>
        <v/>
      </c>
      <c r="E1616" s="1" t="str">
        <f>IF('🔧 XY LANH'!A572="","",'🔧 XY LANH'!M572)</f>
        <v/>
      </c>
      <c r="F1616" s="1" t="str">
        <f>IF('🔧 XY LANH'!A572="","",'🔧 XY LANH'!N572)</f>
        <v/>
      </c>
      <c r="G1616" s="1" t="str">
        <f>IF('🔧 XY LANH'!A572="","",'🔧 XY LANH'!O572)</f>
        <v/>
      </c>
      <c r="H1616" s="1" t="str">
        <f>IF('🔧 XY LANH'!A572="","",'🔧 XY LANH'!P572)</f>
        <v/>
      </c>
      <c r="I1616" s="1" t="str">
        <f>IF('🔧 XY LANH'!A572="","",'🔧 XY LANH'!Q572)</f>
        <v/>
      </c>
      <c r="J1616" s="1" t="str">
        <f>IF('🔧 XY LANH'!A572="","",'🔧 XY LANH'!K572)</f>
        <v/>
      </c>
      <c r="L1616" s="1">
        <f>N(L1615)+IF(AND('🔎 TRA CỨU NHANH'!$C$2&lt;&gt;"",OR(ISNUMBER(SEARCH('🔎 TRA CỨU NHANH'!$C$2,$A1616)),ISNUMBER(SEARCH('🔎 TRA CỨU NHANH'!$C$2,$B1616)))),1,0)</f>
        <v>0</v>
      </c>
      <c r="M1616" s="1" t="str">
        <f t="shared" si="50"/>
        <v/>
      </c>
      <c r="N1616" s="1">
        <f>N(N1615)+IF(AND('💰 BÁO GIÁ'!$C$27&lt;&gt;"",OR(ISNUMBER(SEARCH('💰 BÁO GIÁ'!$C$27,$A1616)),ISNUMBER(SEARCH('💰 BÁO GIÁ'!$C$27,$B1616)))),1,0)</f>
        <v>0</v>
      </c>
      <c r="O1616" s="1" t="str">
        <f t="shared" si="51"/>
        <v/>
      </c>
    </row>
    <row r="1617" customHeight="1" spans="1:15">
      <c r="A1617" s="1" t="str">
        <f>IF('🔧 XY LANH'!A573="","",'🔧 XY LANH'!A573)</f>
        <v/>
      </c>
      <c r="B1617" s="1" t="str">
        <f>IF('🔧 XY LANH'!A573="","",'🔧 XY LANH'!S573)</f>
        <v/>
      </c>
      <c r="C1617" s="1" t="str">
        <f>IF('🔧 XY LANH'!A573="","","Xy lanh")</f>
        <v/>
      </c>
      <c r="D1617" s="1" t="str">
        <f>IF('🔧 XY LANH'!A573="","",'🔧 XY LANH'!L573)</f>
        <v/>
      </c>
      <c r="E1617" s="1" t="str">
        <f>IF('🔧 XY LANH'!A573="","",'🔧 XY LANH'!M573)</f>
        <v/>
      </c>
      <c r="F1617" s="1" t="str">
        <f>IF('🔧 XY LANH'!A573="","",'🔧 XY LANH'!N573)</f>
        <v/>
      </c>
      <c r="G1617" s="1" t="str">
        <f>IF('🔧 XY LANH'!A573="","",'🔧 XY LANH'!O573)</f>
        <v/>
      </c>
      <c r="H1617" s="1" t="str">
        <f>IF('🔧 XY LANH'!A573="","",'🔧 XY LANH'!P573)</f>
        <v/>
      </c>
      <c r="I1617" s="1" t="str">
        <f>IF('🔧 XY LANH'!A573="","",'🔧 XY LANH'!Q573)</f>
        <v/>
      </c>
      <c r="J1617" s="1" t="str">
        <f>IF('🔧 XY LANH'!A573="","",'🔧 XY LANH'!K573)</f>
        <v/>
      </c>
      <c r="L1617" s="1">
        <f>N(L1616)+IF(AND('🔎 TRA CỨU NHANH'!$C$2&lt;&gt;"",OR(ISNUMBER(SEARCH('🔎 TRA CỨU NHANH'!$C$2,$A1617)),ISNUMBER(SEARCH('🔎 TRA CỨU NHANH'!$C$2,$B1617)))),1,0)</f>
        <v>0</v>
      </c>
      <c r="M1617" s="1" t="str">
        <f t="shared" si="50"/>
        <v/>
      </c>
      <c r="N1617" s="1">
        <f>N(N1616)+IF(AND('💰 BÁO GIÁ'!$C$27&lt;&gt;"",OR(ISNUMBER(SEARCH('💰 BÁO GIÁ'!$C$27,$A1617)),ISNUMBER(SEARCH('💰 BÁO GIÁ'!$C$27,$B1617)))),1,0)</f>
        <v>0</v>
      </c>
      <c r="O1617" s="1" t="str">
        <f t="shared" si="51"/>
        <v/>
      </c>
    </row>
    <row r="1618" customHeight="1" spans="1:15">
      <c r="A1618" s="1" t="str">
        <f>IF('🔧 XY LANH'!A574="","",'🔧 XY LANH'!A574)</f>
        <v/>
      </c>
      <c r="B1618" s="1" t="str">
        <f>IF('🔧 XY LANH'!A574="","",'🔧 XY LANH'!S574)</f>
        <v/>
      </c>
      <c r="C1618" s="1" t="str">
        <f>IF('🔧 XY LANH'!A574="","","Xy lanh")</f>
        <v/>
      </c>
      <c r="D1618" s="1" t="str">
        <f>IF('🔧 XY LANH'!A574="","",'🔧 XY LANH'!L574)</f>
        <v/>
      </c>
      <c r="E1618" s="1" t="str">
        <f>IF('🔧 XY LANH'!A574="","",'🔧 XY LANH'!M574)</f>
        <v/>
      </c>
      <c r="F1618" s="1" t="str">
        <f>IF('🔧 XY LANH'!A574="","",'🔧 XY LANH'!N574)</f>
        <v/>
      </c>
      <c r="G1618" s="1" t="str">
        <f>IF('🔧 XY LANH'!A574="","",'🔧 XY LANH'!O574)</f>
        <v/>
      </c>
      <c r="H1618" s="1" t="str">
        <f>IF('🔧 XY LANH'!A574="","",'🔧 XY LANH'!P574)</f>
        <v/>
      </c>
      <c r="I1618" s="1" t="str">
        <f>IF('🔧 XY LANH'!A574="","",'🔧 XY LANH'!Q574)</f>
        <v/>
      </c>
      <c r="J1618" s="1" t="str">
        <f>IF('🔧 XY LANH'!A574="","",'🔧 XY LANH'!K574)</f>
        <v/>
      </c>
      <c r="L1618" s="1">
        <f>N(L1617)+IF(AND('🔎 TRA CỨU NHANH'!$C$2&lt;&gt;"",OR(ISNUMBER(SEARCH('🔎 TRA CỨU NHANH'!$C$2,$A1618)),ISNUMBER(SEARCH('🔎 TRA CỨU NHANH'!$C$2,$B1618)))),1,0)</f>
        <v>0</v>
      </c>
      <c r="M1618" s="1" t="str">
        <f t="shared" si="50"/>
        <v/>
      </c>
      <c r="N1618" s="1">
        <f>N(N1617)+IF(AND('💰 BÁO GIÁ'!$C$27&lt;&gt;"",OR(ISNUMBER(SEARCH('💰 BÁO GIÁ'!$C$27,$A1618)),ISNUMBER(SEARCH('💰 BÁO GIÁ'!$C$27,$B1618)))),1,0)</f>
        <v>0</v>
      </c>
      <c r="O1618" s="1" t="str">
        <f t="shared" si="51"/>
        <v/>
      </c>
    </row>
    <row r="1619" customHeight="1" spans="1:15">
      <c r="A1619" s="1" t="str">
        <f>IF('🔧 XY LANH'!A575="","",'🔧 XY LANH'!A575)</f>
        <v/>
      </c>
      <c r="B1619" s="1" t="str">
        <f>IF('🔧 XY LANH'!A575="","",'🔧 XY LANH'!S575)</f>
        <v/>
      </c>
      <c r="C1619" s="1" t="str">
        <f>IF('🔧 XY LANH'!A575="","","Xy lanh")</f>
        <v/>
      </c>
      <c r="D1619" s="1" t="str">
        <f>IF('🔧 XY LANH'!A575="","",'🔧 XY LANH'!L575)</f>
        <v/>
      </c>
      <c r="E1619" s="1" t="str">
        <f>IF('🔧 XY LANH'!A575="","",'🔧 XY LANH'!M575)</f>
        <v/>
      </c>
      <c r="F1619" s="1" t="str">
        <f>IF('🔧 XY LANH'!A575="","",'🔧 XY LANH'!N575)</f>
        <v/>
      </c>
      <c r="G1619" s="1" t="str">
        <f>IF('🔧 XY LANH'!A575="","",'🔧 XY LANH'!O575)</f>
        <v/>
      </c>
      <c r="H1619" s="1" t="str">
        <f>IF('🔧 XY LANH'!A575="","",'🔧 XY LANH'!P575)</f>
        <v/>
      </c>
      <c r="I1619" s="1" t="str">
        <f>IF('🔧 XY LANH'!A575="","",'🔧 XY LANH'!Q575)</f>
        <v/>
      </c>
      <c r="J1619" s="1" t="str">
        <f>IF('🔧 XY LANH'!A575="","",'🔧 XY LANH'!K575)</f>
        <v/>
      </c>
      <c r="L1619" s="1">
        <f>N(L1618)+IF(AND('🔎 TRA CỨU NHANH'!$C$2&lt;&gt;"",OR(ISNUMBER(SEARCH('🔎 TRA CỨU NHANH'!$C$2,$A1619)),ISNUMBER(SEARCH('🔎 TRA CỨU NHANH'!$C$2,$B1619)))),1,0)</f>
        <v>0</v>
      </c>
      <c r="M1619" s="1" t="str">
        <f t="shared" si="50"/>
        <v/>
      </c>
      <c r="N1619" s="1">
        <f>N(N1618)+IF(AND('💰 BÁO GIÁ'!$C$27&lt;&gt;"",OR(ISNUMBER(SEARCH('💰 BÁO GIÁ'!$C$27,$A1619)),ISNUMBER(SEARCH('💰 BÁO GIÁ'!$C$27,$B1619)))),1,0)</f>
        <v>0</v>
      </c>
      <c r="O1619" s="1" t="str">
        <f t="shared" si="51"/>
        <v/>
      </c>
    </row>
    <row r="1620" customHeight="1" spans="1:15">
      <c r="A1620" s="1" t="str">
        <f>IF('🔧 XY LANH'!A576="","",'🔧 XY LANH'!A576)</f>
        <v/>
      </c>
      <c r="B1620" s="1" t="str">
        <f>IF('🔧 XY LANH'!A576="","",'🔧 XY LANH'!S576)</f>
        <v/>
      </c>
      <c r="C1620" s="1" t="str">
        <f>IF('🔧 XY LANH'!A576="","","Xy lanh")</f>
        <v/>
      </c>
      <c r="D1620" s="1" t="str">
        <f>IF('🔧 XY LANH'!A576="","",'🔧 XY LANH'!L576)</f>
        <v/>
      </c>
      <c r="E1620" s="1" t="str">
        <f>IF('🔧 XY LANH'!A576="","",'🔧 XY LANH'!M576)</f>
        <v/>
      </c>
      <c r="F1620" s="1" t="str">
        <f>IF('🔧 XY LANH'!A576="","",'🔧 XY LANH'!N576)</f>
        <v/>
      </c>
      <c r="G1620" s="1" t="str">
        <f>IF('🔧 XY LANH'!A576="","",'🔧 XY LANH'!O576)</f>
        <v/>
      </c>
      <c r="H1620" s="1" t="str">
        <f>IF('🔧 XY LANH'!A576="","",'🔧 XY LANH'!P576)</f>
        <v/>
      </c>
      <c r="I1620" s="1" t="str">
        <f>IF('🔧 XY LANH'!A576="","",'🔧 XY LANH'!Q576)</f>
        <v/>
      </c>
      <c r="J1620" s="1" t="str">
        <f>IF('🔧 XY LANH'!A576="","",'🔧 XY LANH'!K576)</f>
        <v/>
      </c>
      <c r="L1620" s="1">
        <f>N(L1619)+IF(AND('🔎 TRA CỨU NHANH'!$C$2&lt;&gt;"",OR(ISNUMBER(SEARCH('🔎 TRA CỨU NHANH'!$C$2,$A1620)),ISNUMBER(SEARCH('🔎 TRA CỨU NHANH'!$C$2,$B1620)))),1,0)</f>
        <v>0</v>
      </c>
      <c r="M1620" s="1" t="str">
        <f t="shared" si="50"/>
        <v/>
      </c>
      <c r="N1620" s="1">
        <f>N(N1619)+IF(AND('💰 BÁO GIÁ'!$C$27&lt;&gt;"",OR(ISNUMBER(SEARCH('💰 BÁO GIÁ'!$C$27,$A1620)),ISNUMBER(SEARCH('💰 BÁO GIÁ'!$C$27,$B1620)))),1,0)</f>
        <v>0</v>
      </c>
      <c r="O1620" s="1" t="str">
        <f t="shared" si="51"/>
        <v/>
      </c>
    </row>
    <row r="1621" customHeight="1" spans="1:15">
      <c r="A1621" s="1" t="str">
        <f>IF('🔧 XY LANH'!A577="","",'🔧 XY LANH'!A577)</f>
        <v/>
      </c>
      <c r="B1621" s="1" t="str">
        <f>IF('🔧 XY LANH'!A577="","",'🔧 XY LANH'!S577)</f>
        <v/>
      </c>
      <c r="C1621" s="1" t="str">
        <f>IF('🔧 XY LANH'!A577="","","Xy lanh")</f>
        <v/>
      </c>
      <c r="D1621" s="1" t="str">
        <f>IF('🔧 XY LANH'!A577="","",'🔧 XY LANH'!L577)</f>
        <v/>
      </c>
      <c r="E1621" s="1" t="str">
        <f>IF('🔧 XY LANH'!A577="","",'🔧 XY LANH'!M577)</f>
        <v/>
      </c>
      <c r="F1621" s="1" t="str">
        <f>IF('🔧 XY LANH'!A577="","",'🔧 XY LANH'!N577)</f>
        <v/>
      </c>
      <c r="G1621" s="1" t="str">
        <f>IF('🔧 XY LANH'!A577="","",'🔧 XY LANH'!O577)</f>
        <v/>
      </c>
      <c r="H1621" s="1" t="str">
        <f>IF('🔧 XY LANH'!A577="","",'🔧 XY LANH'!P577)</f>
        <v/>
      </c>
      <c r="I1621" s="1" t="str">
        <f>IF('🔧 XY LANH'!A577="","",'🔧 XY LANH'!Q577)</f>
        <v/>
      </c>
      <c r="J1621" s="1" t="str">
        <f>IF('🔧 XY LANH'!A577="","",'🔧 XY LANH'!K577)</f>
        <v/>
      </c>
      <c r="L1621" s="1">
        <f>N(L1620)+IF(AND('🔎 TRA CỨU NHANH'!$C$2&lt;&gt;"",OR(ISNUMBER(SEARCH('🔎 TRA CỨU NHANH'!$C$2,$A1621)),ISNUMBER(SEARCH('🔎 TRA CỨU NHANH'!$C$2,$B1621)))),1,0)</f>
        <v>0</v>
      </c>
      <c r="M1621" s="1" t="str">
        <f t="shared" si="50"/>
        <v/>
      </c>
      <c r="N1621" s="1">
        <f>N(N1620)+IF(AND('💰 BÁO GIÁ'!$C$27&lt;&gt;"",OR(ISNUMBER(SEARCH('💰 BÁO GIÁ'!$C$27,$A1621)),ISNUMBER(SEARCH('💰 BÁO GIÁ'!$C$27,$B1621)))),1,0)</f>
        <v>0</v>
      </c>
      <c r="O1621" s="1" t="str">
        <f t="shared" si="51"/>
        <v/>
      </c>
    </row>
    <row r="1622" customHeight="1" spans="1:15">
      <c r="A1622" s="1" t="str">
        <f>IF('🔧 XY LANH'!A578="","",'🔧 XY LANH'!A578)</f>
        <v/>
      </c>
      <c r="B1622" s="1" t="str">
        <f>IF('🔧 XY LANH'!A578="","",'🔧 XY LANH'!S578)</f>
        <v/>
      </c>
      <c r="C1622" s="1" t="str">
        <f>IF('🔧 XY LANH'!A578="","","Xy lanh")</f>
        <v/>
      </c>
      <c r="D1622" s="1" t="str">
        <f>IF('🔧 XY LANH'!A578="","",'🔧 XY LANH'!L578)</f>
        <v/>
      </c>
      <c r="E1622" s="1" t="str">
        <f>IF('🔧 XY LANH'!A578="","",'🔧 XY LANH'!M578)</f>
        <v/>
      </c>
      <c r="F1622" s="1" t="str">
        <f>IF('🔧 XY LANH'!A578="","",'🔧 XY LANH'!N578)</f>
        <v/>
      </c>
      <c r="G1622" s="1" t="str">
        <f>IF('🔧 XY LANH'!A578="","",'🔧 XY LANH'!O578)</f>
        <v/>
      </c>
      <c r="H1622" s="1" t="str">
        <f>IF('🔧 XY LANH'!A578="","",'🔧 XY LANH'!P578)</f>
        <v/>
      </c>
      <c r="I1622" s="1" t="str">
        <f>IF('🔧 XY LANH'!A578="","",'🔧 XY LANH'!Q578)</f>
        <v/>
      </c>
      <c r="J1622" s="1" t="str">
        <f>IF('🔧 XY LANH'!A578="","",'🔧 XY LANH'!K578)</f>
        <v/>
      </c>
      <c r="L1622" s="1">
        <f>N(L1621)+IF(AND('🔎 TRA CỨU NHANH'!$C$2&lt;&gt;"",OR(ISNUMBER(SEARCH('🔎 TRA CỨU NHANH'!$C$2,$A1622)),ISNUMBER(SEARCH('🔎 TRA CỨU NHANH'!$C$2,$B1622)))),1,0)</f>
        <v>0</v>
      </c>
      <c r="M1622" s="1" t="str">
        <f t="shared" si="50"/>
        <v/>
      </c>
      <c r="N1622" s="1">
        <f>N(N1621)+IF(AND('💰 BÁO GIÁ'!$C$27&lt;&gt;"",OR(ISNUMBER(SEARCH('💰 BÁO GIÁ'!$C$27,$A1622)),ISNUMBER(SEARCH('💰 BÁO GIÁ'!$C$27,$B1622)))),1,0)</f>
        <v>0</v>
      </c>
      <c r="O1622" s="1" t="str">
        <f t="shared" si="51"/>
        <v/>
      </c>
    </row>
    <row r="1623" customHeight="1" spans="1:15">
      <c r="A1623" s="1" t="str">
        <f>IF('🔧 XY LANH'!A579="","",'🔧 XY LANH'!A579)</f>
        <v/>
      </c>
      <c r="B1623" s="1" t="str">
        <f>IF('🔧 XY LANH'!A579="","",'🔧 XY LANH'!S579)</f>
        <v/>
      </c>
      <c r="C1623" s="1" t="str">
        <f>IF('🔧 XY LANH'!A579="","","Xy lanh")</f>
        <v/>
      </c>
      <c r="D1623" s="1" t="str">
        <f>IF('🔧 XY LANH'!A579="","",'🔧 XY LANH'!L579)</f>
        <v/>
      </c>
      <c r="E1623" s="1" t="str">
        <f>IF('🔧 XY LANH'!A579="","",'🔧 XY LANH'!M579)</f>
        <v/>
      </c>
      <c r="F1623" s="1" t="str">
        <f>IF('🔧 XY LANH'!A579="","",'🔧 XY LANH'!N579)</f>
        <v/>
      </c>
      <c r="G1623" s="1" t="str">
        <f>IF('🔧 XY LANH'!A579="","",'🔧 XY LANH'!O579)</f>
        <v/>
      </c>
      <c r="H1623" s="1" t="str">
        <f>IF('🔧 XY LANH'!A579="","",'🔧 XY LANH'!P579)</f>
        <v/>
      </c>
      <c r="I1623" s="1" t="str">
        <f>IF('🔧 XY LANH'!A579="","",'🔧 XY LANH'!Q579)</f>
        <v/>
      </c>
      <c r="J1623" s="1" t="str">
        <f>IF('🔧 XY LANH'!A579="","",'🔧 XY LANH'!K579)</f>
        <v/>
      </c>
      <c r="L1623" s="1">
        <f>N(L1622)+IF(AND('🔎 TRA CỨU NHANH'!$C$2&lt;&gt;"",OR(ISNUMBER(SEARCH('🔎 TRA CỨU NHANH'!$C$2,$A1623)),ISNUMBER(SEARCH('🔎 TRA CỨU NHANH'!$C$2,$B1623)))),1,0)</f>
        <v>0</v>
      </c>
      <c r="M1623" s="1" t="str">
        <f t="shared" si="50"/>
        <v/>
      </c>
      <c r="N1623" s="1">
        <f>N(N1622)+IF(AND('💰 BÁO GIÁ'!$C$27&lt;&gt;"",OR(ISNUMBER(SEARCH('💰 BÁO GIÁ'!$C$27,$A1623)),ISNUMBER(SEARCH('💰 BÁO GIÁ'!$C$27,$B1623)))),1,0)</f>
        <v>0</v>
      </c>
      <c r="O1623" s="1" t="str">
        <f t="shared" si="51"/>
        <v/>
      </c>
    </row>
    <row r="1624" customHeight="1" spans="1:15">
      <c r="A1624" s="1" t="str">
        <f>IF('🔧 XY LANH'!A580="","",'🔧 XY LANH'!A580)</f>
        <v/>
      </c>
      <c r="B1624" s="1" t="str">
        <f>IF('🔧 XY LANH'!A580="","",'🔧 XY LANH'!S580)</f>
        <v/>
      </c>
      <c r="C1624" s="1" t="str">
        <f>IF('🔧 XY LANH'!A580="","","Xy lanh")</f>
        <v/>
      </c>
      <c r="D1624" s="1" t="str">
        <f>IF('🔧 XY LANH'!A580="","",'🔧 XY LANH'!L580)</f>
        <v/>
      </c>
      <c r="E1624" s="1" t="str">
        <f>IF('🔧 XY LANH'!A580="","",'🔧 XY LANH'!M580)</f>
        <v/>
      </c>
      <c r="F1624" s="1" t="str">
        <f>IF('🔧 XY LANH'!A580="","",'🔧 XY LANH'!N580)</f>
        <v/>
      </c>
      <c r="G1624" s="1" t="str">
        <f>IF('🔧 XY LANH'!A580="","",'🔧 XY LANH'!O580)</f>
        <v/>
      </c>
      <c r="H1624" s="1" t="str">
        <f>IF('🔧 XY LANH'!A580="","",'🔧 XY LANH'!P580)</f>
        <v/>
      </c>
      <c r="I1624" s="1" t="str">
        <f>IF('🔧 XY LANH'!A580="","",'🔧 XY LANH'!Q580)</f>
        <v/>
      </c>
      <c r="J1624" s="1" t="str">
        <f>IF('🔧 XY LANH'!A580="","",'🔧 XY LANH'!K580)</f>
        <v/>
      </c>
      <c r="L1624" s="1">
        <f>N(L1623)+IF(AND('🔎 TRA CỨU NHANH'!$C$2&lt;&gt;"",OR(ISNUMBER(SEARCH('🔎 TRA CỨU NHANH'!$C$2,$A1624)),ISNUMBER(SEARCH('🔎 TRA CỨU NHANH'!$C$2,$B1624)))),1,0)</f>
        <v>0</v>
      </c>
      <c r="M1624" s="1" t="str">
        <f t="shared" si="50"/>
        <v/>
      </c>
      <c r="N1624" s="1">
        <f>N(N1623)+IF(AND('💰 BÁO GIÁ'!$C$27&lt;&gt;"",OR(ISNUMBER(SEARCH('💰 BÁO GIÁ'!$C$27,$A1624)),ISNUMBER(SEARCH('💰 BÁO GIÁ'!$C$27,$B1624)))),1,0)</f>
        <v>0</v>
      </c>
      <c r="O1624" s="1" t="str">
        <f t="shared" si="51"/>
        <v/>
      </c>
    </row>
    <row r="1625" customHeight="1" spans="1:15">
      <c r="A1625" s="1" t="str">
        <f>IF('🔧 XY LANH'!A581="","",'🔧 XY LANH'!A581)</f>
        <v/>
      </c>
      <c r="B1625" s="1" t="str">
        <f>IF('🔧 XY LANH'!A581="","",'🔧 XY LANH'!S581)</f>
        <v/>
      </c>
      <c r="C1625" s="1" t="str">
        <f>IF('🔧 XY LANH'!A581="","","Xy lanh")</f>
        <v/>
      </c>
      <c r="D1625" s="1" t="str">
        <f>IF('🔧 XY LANH'!A581="","",'🔧 XY LANH'!L581)</f>
        <v/>
      </c>
      <c r="E1625" s="1" t="str">
        <f>IF('🔧 XY LANH'!A581="","",'🔧 XY LANH'!M581)</f>
        <v/>
      </c>
      <c r="F1625" s="1" t="str">
        <f>IF('🔧 XY LANH'!A581="","",'🔧 XY LANH'!N581)</f>
        <v/>
      </c>
      <c r="G1625" s="1" t="str">
        <f>IF('🔧 XY LANH'!A581="","",'🔧 XY LANH'!O581)</f>
        <v/>
      </c>
      <c r="H1625" s="1" t="str">
        <f>IF('🔧 XY LANH'!A581="","",'🔧 XY LANH'!P581)</f>
        <v/>
      </c>
      <c r="I1625" s="1" t="str">
        <f>IF('🔧 XY LANH'!A581="","",'🔧 XY LANH'!Q581)</f>
        <v/>
      </c>
      <c r="J1625" s="1" t="str">
        <f>IF('🔧 XY LANH'!A581="","",'🔧 XY LANH'!K581)</f>
        <v/>
      </c>
      <c r="L1625" s="1">
        <f>N(L1624)+IF(AND('🔎 TRA CỨU NHANH'!$C$2&lt;&gt;"",OR(ISNUMBER(SEARCH('🔎 TRA CỨU NHANH'!$C$2,$A1625)),ISNUMBER(SEARCH('🔎 TRA CỨU NHANH'!$C$2,$B1625)))),1,0)</f>
        <v>0</v>
      </c>
      <c r="M1625" s="1" t="str">
        <f t="shared" si="50"/>
        <v/>
      </c>
      <c r="N1625" s="1">
        <f>N(N1624)+IF(AND('💰 BÁO GIÁ'!$C$27&lt;&gt;"",OR(ISNUMBER(SEARCH('💰 BÁO GIÁ'!$C$27,$A1625)),ISNUMBER(SEARCH('💰 BÁO GIÁ'!$C$27,$B1625)))),1,0)</f>
        <v>0</v>
      </c>
      <c r="O1625" s="1" t="str">
        <f t="shared" si="51"/>
        <v/>
      </c>
    </row>
    <row r="1626" customHeight="1" spans="1:15">
      <c r="A1626" s="1" t="str">
        <f>IF('🔧 XY LANH'!A582="","",'🔧 XY LANH'!A582)</f>
        <v/>
      </c>
      <c r="B1626" s="1" t="str">
        <f>IF('🔧 XY LANH'!A582="","",'🔧 XY LANH'!S582)</f>
        <v/>
      </c>
      <c r="C1626" s="1" t="str">
        <f>IF('🔧 XY LANH'!A582="","","Xy lanh")</f>
        <v/>
      </c>
      <c r="D1626" s="1" t="str">
        <f>IF('🔧 XY LANH'!A582="","",'🔧 XY LANH'!L582)</f>
        <v/>
      </c>
      <c r="E1626" s="1" t="str">
        <f>IF('🔧 XY LANH'!A582="","",'🔧 XY LANH'!M582)</f>
        <v/>
      </c>
      <c r="F1626" s="1" t="str">
        <f>IF('🔧 XY LANH'!A582="","",'🔧 XY LANH'!N582)</f>
        <v/>
      </c>
      <c r="G1626" s="1" t="str">
        <f>IF('🔧 XY LANH'!A582="","",'🔧 XY LANH'!O582)</f>
        <v/>
      </c>
      <c r="H1626" s="1" t="str">
        <f>IF('🔧 XY LANH'!A582="","",'🔧 XY LANH'!P582)</f>
        <v/>
      </c>
      <c r="I1626" s="1" t="str">
        <f>IF('🔧 XY LANH'!A582="","",'🔧 XY LANH'!Q582)</f>
        <v/>
      </c>
      <c r="J1626" s="1" t="str">
        <f>IF('🔧 XY LANH'!A582="","",'🔧 XY LANH'!K582)</f>
        <v/>
      </c>
      <c r="L1626" s="1">
        <f>N(L1625)+IF(AND('🔎 TRA CỨU NHANH'!$C$2&lt;&gt;"",OR(ISNUMBER(SEARCH('🔎 TRA CỨU NHANH'!$C$2,$A1626)),ISNUMBER(SEARCH('🔎 TRA CỨU NHANH'!$C$2,$B1626)))),1,0)</f>
        <v>0</v>
      </c>
      <c r="M1626" s="1" t="str">
        <f t="shared" si="50"/>
        <v/>
      </c>
      <c r="N1626" s="1">
        <f>N(N1625)+IF(AND('💰 BÁO GIÁ'!$C$27&lt;&gt;"",OR(ISNUMBER(SEARCH('💰 BÁO GIÁ'!$C$27,$A1626)),ISNUMBER(SEARCH('💰 BÁO GIÁ'!$C$27,$B1626)))),1,0)</f>
        <v>0</v>
      </c>
      <c r="O1626" s="1" t="str">
        <f t="shared" si="51"/>
        <v/>
      </c>
    </row>
    <row r="1627" customHeight="1" spans="1:15">
      <c r="A1627" s="1" t="str">
        <f>IF('🔧 XY LANH'!A583="","",'🔧 XY LANH'!A583)</f>
        <v/>
      </c>
      <c r="B1627" s="1" t="str">
        <f>IF('🔧 XY LANH'!A583="","",'🔧 XY LANH'!S583)</f>
        <v/>
      </c>
      <c r="C1627" s="1" t="str">
        <f>IF('🔧 XY LANH'!A583="","","Xy lanh")</f>
        <v/>
      </c>
      <c r="D1627" s="1" t="str">
        <f>IF('🔧 XY LANH'!A583="","",'🔧 XY LANH'!L583)</f>
        <v/>
      </c>
      <c r="E1627" s="1" t="str">
        <f>IF('🔧 XY LANH'!A583="","",'🔧 XY LANH'!M583)</f>
        <v/>
      </c>
      <c r="F1627" s="1" t="str">
        <f>IF('🔧 XY LANH'!A583="","",'🔧 XY LANH'!N583)</f>
        <v/>
      </c>
      <c r="G1627" s="1" t="str">
        <f>IF('🔧 XY LANH'!A583="","",'🔧 XY LANH'!O583)</f>
        <v/>
      </c>
      <c r="H1627" s="1" t="str">
        <f>IF('🔧 XY LANH'!A583="","",'🔧 XY LANH'!P583)</f>
        <v/>
      </c>
      <c r="I1627" s="1" t="str">
        <f>IF('🔧 XY LANH'!A583="","",'🔧 XY LANH'!Q583)</f>
        <v/>
      </c>
      <c r="J1627" s="1" t="str">
        <f>IF('🔧 XY LANH'!A583="","",'🔧 XY LANH'!K583)</f>
        <v/>
      </c>
      <c r="L1627" s="1">
        <f>N(L1626)+IF(AND('🔎 TRA CỨU NHANH'!$C$2&lt;&gt;"",OR(ISNUMBER(SEARCH('🔎 TRA CỨU NHANH'!$C$2,$A1627)),ISNUMBER(SEARCH('🔎 TRA CỨU NHANH'!$C$2,$B1627)))),1,0)</f>
        <v>0</v>
      </c>
      <c r="M1627" s="1" t="str">
        <f t="shared" si="50"/>
        <v/>
      </c>
      <c r="N1627" s="1">
        <f>N(N1626)+IF(AND('💰 BÁO GIÁ'!$C$27&lt;&gt;"",OR(ISNUMBER(SEARCH('💰 BÁO GIÁ'!$C$27,$A1627)),ISNUMBER(SEARCH('💰 BÁO GIÁ'!$C$27,$B1627)))),1,0)</f>
        <v>0</v>
      </c>
      <c r="O1627" s="1" t="str">
        <f t="shared" si="51"/>
        <v/>
      </c>
    </row>
    <row r="1628" customHeight="1" spans="1:15">
      <c r="A1628" s="1" t="str">
        <f>IF('🔧 XY LANH'!A584="","",'🔧 XY LANH'!A584)</f>
        <v/>
      </c>
      <c r="B1628" s="1" t="str">
        <f>IF('🔧 XY LANH'!A584="","",'🔧 XY LANH'!S584)</f>
        <v/>
      </c>
      <c r="C1628" s="1" t="str">
        <f>IF('🔧 XY LANH'!A584="","","Xy lanh")</f>
        <v/>
      </c>
      <c r="D1628" s="1" t="str">
        <f>IF('🔧 XY LANH'!A584="","",'🔧 XY LANH'!L584)</f>
        <v/>
      </c>
      <c r="E1628" s="1" t="str">
        <f>IF('🔧 XY LANH'!A584="","",'🔧 XY LANH'!M584)</f>
        <v/>
      </c>
      <c r="F1628" s="1" t="str">
        <f>IF('🔧 XY LANH'!A584="","",'🔧 XY LANH'!N584)</f>
        <v/>
      </c>
      <c r="G1628" s="1" t="str">
        <f>IF('🔧 XY LANH'!A584="","",'🔧 XY LANH'!O584)</f>
        <v/>
      </c>
      <c r="H1628" s="1" t="str">
        <f>IF('🔧 XY LANH'!A584="","",'🔧 XY LANH'!P584)</f>
        <v/>
      </c>
      <c r="I1628" s="1" t="str">
        <f>IF('🔧 XY LANH'!A584="","",'🔧 XY LANH'!Q584)</f>
        <v/>
      </c>
      <c r="J1628" s="1" t="str">
        <f>IF('🔧 XY LANH'!A584="","",'🔧 XY LANH'!K584)</f>
        <v/>
      </c>
      <c r="L1628" s="1">
        <f>N(L1627)+IF(AND('🔎 TRA CỨU NHANH'!$C$2&lt;&gt;"",OR(ISNUMBER(SEARCH('🔎 TRA CỨU NHANH'!$C$2,$A1628)),ISNUMBER(SEARCH('🔎 TRA CỨU NHANH'!$C$2,$B1628)))),1,0)</f>
        <v>0</v>
      </c>
      <c r="M1628" s="1" t="str">
        <f t="shared" si="50"/>
        <v/>
      </c>
      <c r="N1628" s="1">
        <f>N(N1627)+IF(AND('💰 BÁO GIÁ'!$C$27&lt;&gt;"",OR(ISNUMBER(SEARCH('💰 BÁO GIÁ'!$C$27,$A1628)),ISNUMBER(SEARCH('💰 BÁO GIÁ'!$C$27,$B1628)))),1,0)</f>
        <v>0</v>
      </c>
      <c r="O1628" s="1" t="str">
        <f t="shared" si="51"/>
        <v/>
      </c>
    </row>
    <row r="1629" customHeight="1" spans="1:15">
      <c r="A1629" s="1" t="str">
        <f>IF('🔧 XY LANH'!A585="","",'🔧 XY LANH'!A585)</f>
        <v/>
      </c>
      <c r="B1629" s="1" t="str">
        <f>IF('🔧 XY LANH'!A585="","",'🔧 XY LANH'!S585)</f>
        <v/>
      </c>
      <c r="C1629" s="1" t="str">
        <f>IF('🔧 XY LANH'!A585="","","Xy lanh")</f>
        <v/>
      </c>
      <c r="D1629" s="1" t="str">
        <f>IF('🔧 XY LANH'!A585="","",'🔧 XY LANH'!L585)</f>
        <v/>
      </c>
      <c r="E1629" s="1" t="str">
        <f>IF('🔧 XY LANH'!A585="","",'🔧 XY LANH'!M585)</f>
        <v/>
      </c>
      <c r="F1629" s="1" t="str">
        <f>IF('🔧 XY LANH'!A585="","",'🔧 XY LANH'!N585)</f>
        <v/>
      </c>
      <c r="G1629" s="1" t="str">
        <f>IF('🔧 XY LANH'!A585="","",'🔧 XY LANH'!O585)</f>
        <v/>
      </c>
      <c r="H1629" s="1" t="str">
        <f>IF('🔧 XY LANH'!A585="","",'🔧 XY LANH'!P585)</f>
        <v/>
      </c>
      <c r="I1629" s="1" t="str">
        <f>IF('🔧 XY LANH'!A585="","",'🔧 XY LANH'!Q585)</f>
        <v/>
      </c>
      <c r="J1629" s="1" t="str">
        <f>IF('🔧 XY LANH'!A585="","",'🔧 XY LANH'!K585)</f>
        <v/>
      </c>
      <c r="L1629" s="1">
        <f>N(L1628)+IF(AND('🔎 TRA CỨU NHANH'!$C$2&lt;&gt;"",OR(ISNUMBER(SEARCH('🔎 TRA CỨU NHANH'!$C$2,$A1629)),ISNUMBER(SEARCH('🔎 TRA CỨU NHANH'!$C$2,$B1629)))),1,0)</f>
        <v>0</v>
      </c>
      <c r="M1629" s="1" t="str">
        <f t="shared" si="50"/>
        <v/>
      </c>
      <c r="N1629" s="1">
        <f>N(N1628)+IF(AND('💰 BÁO GIÁ'!$C$27&lt;&gt;"",OR(ISNUMBER(SEARCH('💰 BÁO GIÁ'!$C$27,$A1629)),ISNUMBER(SEARCH('💰 BÁO GIÁ'!$C$27,$B1629)))),1,0)</f>
        <v>0</v>
      </c>
      <c r="O1629" s="1" t="str">
        <f t="shared" si="51"/>
        <v/>
      </c>
    </row>
    <row r="1630" customHeight="1" spans="1:15">
      <c r="A1630" s="1" t="str">
        <f>IF('🔧 XY LANH'!A586="","",'🔧 XY LANH'!A586)</f>
        <v/>
      </c>
      <c r="B1630" s="1" t="str">
        <f>IF('🔧 XY LANH'!A586="","",'🔧 XY LANH'!S586)</f>
        <v/>
      </c>
      <c r="C1630" s="1" t="str">
        <f>IF('🔧 XY LANH'!A586="","","Xy lanh")</f>
        <v/>
      </c>
      <c r="D1630" s="1" t="str">
        <f>IF('🔧 XY LANH'!A586="","",'🔧 XY LANH'!L586)</f>
        <v/>
      </c>
      <c r="E1630" s="1" t="str">
        <f>IF('🔧 XY LANH'!A586="","",'🔧 XY LANH'!M586)</f>
        <v/>
      </c>
      <c r="F1630" s="1" t="str">
        <f>IF('🔧 XY LANH'!A586="","",'🔧 XY LANH'!N586)</f>
        <v/>
      </c>
      <c r="G1630" s="1" t="str">
        <f>IF('🔧 XY LANH'!A586="","",'🔧 XY LANH'!O586)</f>
        <v/>
      </c>
      <c r="H1630" s="1" t="str">
        <f>IF('🔧 XY LANH'!A586="","",'🔧 XY LANH'!P586)</f>
        <v/>
      </c>
      <c r="I1630" s="1" t="str">
        <f>IF('🔧 XY LANH'!A586="","",'🔧 XY LANH'!Q586)</f>
        <v/>
      </c>
      <c r="J1630" s="1" t="str">
        <f>IF('🔧 XY LANH'!A586="","",'🔧 XY LANH'!K586)</f>
        <v/>
      </c>
      <c r="L1630" s="1">
        <f>N(L1629)+IF(AND('🔎 TRA CỨU NHANH'!$C$2&lt;&gt;"",OR(ISNUMBER(SEARCH('🔎 TRA CỨU NHANH'!$C$2,$A1630)),ISNUMBER(SEARCH('🔎 TRA CỨU NHANH'!$C$2,$B1630)))),1,0)</f>
        <v>0</v>
      </c>
      <c r="M1630" s="1" t="str">
        <f t="shared" si="50"/>
        <v/>
      </c>
      <c r="N1630" s="1">
        <f>N(N1629)+IF(AND('💰 BÁO GIÁ'!$C$27&lt;&gt;"",OR(ISNUMBER(SEARCH('💰 BÁO GIÁ'!$C$27,$A1630)),ISNUMBER(SEARCH('💰 BÁO GIÁ'!$C$27,$B1630)))),1,0)</f>
        <v>0</v>
      </c>
      <c r="O1630" s="1" t="str">
        <f t="shared" si="51"/>
        <v/>
      </c>
    </row>
    <row r="1631" customHeight="1" spans="1:15">
      <c r="A1631" s="1" t="str">
        <f>IF('🔧 XY LANH'!A587="","",'🔧 XY LANH'!A587)</f>
        <v/>
      </c>
      <c r="B1631" s="1" t="str">
        <f>IF('🔧 XY LANH'!A587="","",'🔧 XY LANH'!S587)</f>
        <v/>
      </c>
      <c r="C1631" s="1" t="str">
        <f>IF('🔧 XY LANH'!A587="","","Xy lanh")</f>
        <v/>
      </c>
      <c r="D1631" s="1" t="str">
        <f>IF('🔧 XY LANH'!A587="","",'🔧 XY LANH'!L587)</f>
        <v/>
      </c>
      <c r="E1631" s="1" t="str">
        <f>IF('🔧 XY LANH'!A587="","",'🔧 XY LANH'!M587)</f>
        <v/>
      </c>
      <c r="F1631" s="1" t="str">
        <f>IF('🔧 XY LANH'!A587="","",'🔧 XY LANH'!N587)</f>
        <v/>
      </c>
      <c r="G1631" s="1" t="str">
        <f>IF('🔧 XY LANH'!A587="","",'🔧 XY LANH'!O587)</f>
        <v/>
      </c>
      <c r="H1631" s="1" t="str">
        <f>IF('🔧 XY LANH'!A587="","",'🔧 XY LANH'!P587)</f>
        <v/>
      </c>
      <c r="I1631" s="1" t="str">
        <f>IF('🔧 XY LANH'!A587="","",'🔧 XY LANH'!Q587)</f>
        <v/>
      </c>
      <c r="J1631" s="1" t="str">
        <f>IF('🔧 XY LANH'!A587="","",'🔧 XY LANH'!K587)</f>
        <v/>
      </c>
      <c r="L1631" s="1">
        <f>N(L1630)+IF(AND('🔎 TRA CỨU NHANH'!$C$2&lt;&gt;"",OR(ISNUMBER(SEARCH('🔎 TRA CỨU NHANH'!$C$2,$A1631)),ISNUMBER(SEARCH('🔎 TRA CỨU NHANH'!$C$2,$B1631)))),1,0)</f>
        <v>0</v>
      </c>
      <c r="M1631" s="1" t="str">
        <f t="shared" si="50"/>
        <v/>
      </c>
      <c r="N1631" s="1">
        <f>N(N1630)+IF(AND('💰 BÁO GIÁ'!$C$27&lt;&gt;"",OR(ISNUMBER(SEARCH('💰 BÁO GIÁ'!$C$27,$A1631)),ISNUMBER(SEARCH('💰 BÁO GIÁ'!$C$27,$B1631)))),1,0)</f>
        <v>0</v>
      </c>
      <c r="O1631" s="1" t="str">
        <f t="shared" si="51"/>
        <v/>
      </c>
    </row>
    <row r="1632" customHeight="1" spans="1:15">
      <c r="A1632" s="1" t="str">
        <f>IF('🔧 XY LANH'!A588="","",'🔧 XY LANH'!A588)</f>
        <v/>
      </c>
      <c r="B1632" s="1" t="str">
        <f>IF('🔧 XY LANH'!A588="","",'🔧 XY LANH'!S588)</f>
        <v/>
      </c>
      <c r="C1632" s="1" t="str">
        <f>IF('🔧 XY LANH'!A588="","","Xy lanh")</f>
        <v/>
      </c>
      <c r="D1632" s="1" t="str">
        <f>IF('🔧 XY LANH'!A588="","",'🔧 XY LANH'!L588)</f>
        <v/>
      </c>
      <c r="E1632" s="1" t="str">
        <f>IF('🔧 XY LANH'!A588="","",'🔧 XY LANH'!M588)</f>
        <v/>
      </c>
      <c r="F1632" s="1" t="str">
        <f>IF('🔧 XY LANH'!A588="","",'🔧 XY LANH'!N588)</f>
        <v/>
      </c>
      <c r="G1632" s="1" t="str">
        <f>IF('🔧 XY LANH'!A588="","",'🔧 XY LANH'!O588)</f>
        <v/>
      </c>
      <c r="H1632" s="1" t="str">
        <f>IF('🔧 XY LANH'!A588="","",'🔧 XY LANH'!P588)</f>
        <v/>
      </c>
      <c r="I1632" s="1" t="str">
        <f>IF('🔧 XY LANH'!A588="","",'🔧 XY LANH'!Q588)</f>
        <v/>
      </c>
      <c r="J1632" s="1" t="str">
        <f>IF('🔧 XY LANH'!A588="","",'🔧 XY LANH'!K588)</f>
        <v/>
      </c>
      <c r="L1632" s="1">
        <f>N(L1631)+IF(AND('🔎 TRA CỨU NHANH'!$C$2&lt;&gt;"",OR(ISNUMBER(SEARCH('🔎 TRA CỨU NHANH'!$C$2,$A1632)),ISNUMBER(SEARCH('🔎 TRA CỨU NHANH'!$C$2,$B1632)))),1,0)</f>
        <v>0</v>
      </c>
      <c r="M1632" s="1" t="str">
        <f t="shared" si="50"/>
        <v/>
      </c>
      <c r="N1632" s="1">
        <f>N(N1631)+IF(AND('💰 BÁO GIÁ'!$C$27&lt;&gt;"",OR(ISNUMBER(SEARCH('💰 BÁO GIÁ'!$C$27,$A1632)),ISNUMBER(SEARCH('💰 BÁO GIÁ'!$C$27,$B1632)))),1,0)</f>
        <v>0</v>
      </c>
      <c r="O1632" s="1" t="str">
        <f t="shared" si="51"/>
        <v/>
      </c>
    </row>
    <row r="1633" customHeight="1" spans="1:15">
      <c r="A1633" s="1" t="str">
        <f>IF('🔧 XY LANH'!A589="","",'🔧 XY LANH'!A589)</f>
        <v/>
      </c>
      <c r="B1633" s="1" t="str">
        <f>IF('🔧 XY LANH'!A589="","",'🔧 XY LANH'!S589)</f>
        <v/>
      </c>
      <c r="C1633" s="1" t="str">
        <f>IF('🔧 XY LANH'!A589="","","Xy lanh")</f>
        <v/>
      </c>
      <c r="D1633" s="1" t="str">
        <f>IF('🔧 XY LANH'!A589="","",'🔧 XY LANH'!L589)</f>
        <v/>
      </c>
      <c r="E1633" s="1" t="str">
        <f>IF('🔧 XY LANH'!A589="","",'🔧 XY LANH'!M589)</f>
        <v/>
      </c>
      <c r="F1633" s="1" t="str">
        <f>IF('🔧 XY LANH'!A589="","",'🔧 XY LANH'!N589)</f>
        <v/>
      </c>
      <c r="G1633" s="1" t="str">
        <f>IF('🔧 XY LANH'!A589="","",'🔧 XY LANH'!O589)</f>
        <v/>
      </c>
      <c r="H1633" s="1" t="str">
        <f>IF('🔧 XY LANH'!A589="","",'🔧 XY LANH'!P589)</f>
        <v/>
      </c>
      <c r="I1633" s="1" t="str">
        <f>IF('🔧 XY LANH'!A589="","",'🔧 XY LANH'!Q589)</f>
        <v/>
      </c>
      <c r="J1633" s="1" t="str">
        <f>IF('🔧 XY LANH'!A589="","",'🔧 XY LANH'!K589)</f>
        <v/>
      </c>
      <c r="L1633" s="1">
        <f>N(L1632)+IF(AND('🔎 TRA CỨU NHANH'!$C$2&lt;&gt;"",OR(ISNUMBER(SEARCH('🔎 TRA CỨU NHANH'!$C$2,$A1633)),ISNUMBER(SEARCH('🔎 TRA CỨU NHANH'!$C$2,$B1633)))),1,0)</f>
        <v>0</v>
      </c>
      <c r="M1633" s="1" t="str">
        <f t="shared" si="50"/>
        <v/>
      </c>
      <c r="N1633" s="1">
        <f>N(N1632)+IF(AND('💰 BÁO GIÁ'!$C$27&lt;&gt;"",OR(ISNUMBER(SEARCH('💰 BÁO GIÁ'!$C$27,$A1633)),ISNUMBER(SEARCH('💰 BÁO GIÁ'!$C$27,$B1633)))),1,0)</f>
        <v>0</v>
      </c>
      <c r="O1633" s="1" t="str">
        <f t="shared" si="51"/>
        <v/>
      </c>
    </row>
    <row r="1634" customHeight="1" spans="1:15">
      <c r="A1634" s="1" t="str">
        <f>IF('🔧 XY LANH'!A590="","",'🔧 XY LANH'!A590)</f>
        <v/>
      </c>
      <c r="B1634" s="1" t="str">
        <f>IF('🔧 XY LANH'!A590="","",'🔧 XY LANH'!S590)</f>
        <v/>
      </c>
      <c r="C1634" s="1" t="str">
        <f>IF('🔧 XY LANH'!A590="","","Xy lanh")</f>
        <v/>
      </c>
      <c r="D1634" s="1" t="str">
        <f>IF('🔧 XY LANH'!A590="","",'🔧 XY LANH'!L590)</f>
        <v/>
      </c>
      <c r="E1634" s="1" t="str">
        <f>IF('🔧 XY LANH'!A590="","",'🔧 XY LANH'!M590)</f>
        <v/>
      </c>
      <c r="F1634" s="1" t="str">
        <f>IF('🔧 XY LANH'!A590="","",'🔧 XY LANH'!N590)</f>
        <v/>
      </c>
      <c r="G1634" s="1" t="str">
        <f>IF('🔧 XY LANH'!A590="","",'🔧 XY LANH'!O590)</f>
        <v/>
      </c>
      <c r="H1634" s="1" t="str">
        <f>IF('🔧 XY LANH'!A590="","",'🔧 XY LANH'!P590)</f>
        <v/>
      </c>
      <c r="I1634" s="1" t="str">
        <f>IF('🔧 XY LANH'!A590="","",'🔧 XY LANH'!Q590)</f>
        <v/>
      </c>
      <c r="J1634" s="1" t="str">
        <f>IF('🔧 XY LANH'!A590="","",'🔧 XY LANH'!K590)</f>
        <v/>
      </c>
      <c r="L1634" s="1">
        <f>N(L1633)+IF(AND('🔎 TRA CỨU NHANH'!$C$2&lt;&gt;"",OR(ISNUMBER(SEARCH('🔎 TRA CỨU NHANH'!$C$2,$A1634)),ISNUMBER(SEARCH('🔎 TRA CỨU NHANH'!$C$2,$B1634)))),1,0)</f>
        <v>0</v>
      </c>
      <c r="M1634" s="1" t="str">
        <f t="shared" si="50"/>
        <v/>
      </c>
      <c r="N1634" s="1">
        <f>N(N1633)+IF(AND('💰 BÁO GIÁ'!$C$27&lt;&gt;"",OR(ISNUMBER(SEARCH('💰 BÁO GIÁ'!$C$27,$A1634)),ISNUMBER(SEARCH('💰 BÁO GIÁ'!$C$27,$B1634)))),1,0)</f>
        <v>0</v>
      </c>
      <c r="O1634" s="1" t="str">
        <f t="shared" si="51"/>
        <v/>
      </c>
    </row>
    <row r="1635" customHeight="1" spans="1:15">
      <c r="A1635" s="1" t="str">
        <f>IF('🔧 XY LANH'!A591="","",'🔧 XY LANH'!A591)</f>
        <v/>
      </c>
      <c r="B1635" s="1" t="str">
        <f>IF('🔧 XY LANH'!A591="","",'🔧 XY LANH'!S591)</f>
        <v/>
      </c>
      <c r="C1635" s="1" t="str">
        <f>IF('🔧 XY LANH'!A591="","","Xy lanh")</f>
        <v/>
      </c>
      <c r="D1635" s="1" t="str">
        <f>IF('🔧 XY LANH'!A591="","",'🔧 XY LANH'!L591)</f>
        <v/>
      </c>
      <c r="E1635" s="1" t="str">
        <f>IF('🔧 XY LANH'!A591="","",'🔧 XY LANH'!M591)</f>
        <v/>
      </c>
      <c r="F1635" s="1" t="str">
        <f>IF('🔧 XY LANH'!A591="","",'🔧 XY LANH'!N591)</f>
        <v/>
      </c>
      <c r="G1635" s="1" t="str">
        <f>IF('🔧 XY LANH'!A591="","",'🔧 XY LANH'!O591)</f>
        <v/>
      </c>
      <c r="H1635" s="1" t="str">
        <f>IF('🔧 XY LANH'!A591="","",'🔧 XY LANH'!P591)</f>
        <v/>
      </c>
      <c r="I1635" s="1" t="str">
        <f>IF('🔧 XY LANH'!A591="","",'🔧 XY LANH'!Q591)</f>
        <v/>
      </c>
      <c r="J1635" s="1" t="str">
        <f>IF('🔧 XY LANH'!A591="","",'🔧 XY LANH'!K591)</f>
        <v/>
      </c>
      <c r="L1635" s="1">
        <f>N(L1634)+IF(AND('🔎 TRA CỨU NHANH'!$C$2&lt;&gt;"",OR(ISNUMBER(SEARCH('🔎 TRA CỨU NHANH'!$C$2,$A1635)),ISNUMBER(SEARCH('🔎 TRA CỨU NHANH'!$C$2,$B1635)))),1,0)</f>
        <v>0</v>
      </c>
      <c r="M1635" s="1" t="str">
        <f t="shared" si="50"/>
        <v/>
      </c>
      <c r="N1635" s="1">
        <f>N(N1634)+IF(AND('💰 BÁO GIÁ'!$C$27&lt;&gt;"",OR(ISNUMBER(SEARCH('💰 BÁO GIÁ'!$C$27,$A1635)),ISNUMBER(SEARCH('💰 BÁO GIÁ'!$C$27,$B1635)))),1,0)</f>
        <v>0</v>
      </c>
      <c r="O1635" s="1" t="str">
        <f t="shared" si="51"/>
        <v/>
      </c>
    </row>
    <row r="1636" customHeight="1" spans="1:15">
      <c r="A1636" s="1" t="str">
        <f>IF('🔧 XY LANH'!A592="","",'🔧 XY LANH'!A592)</f>
        <v/>
      </c>
      <c r="B1636" s="1" t="str">
        <f>IF('🔧 XY LANH'!A592="","",'🔧 XY LANH'!S592)</f>
        <v/>
      </c>
      <c r="C1636" s="1" t="str">
        <f>IF('🔧 XY LANH'!A592="","","Xy lanh")</f>
        <v/>
      </c>
      <c r="D1636" s="1" t="str">
        <f>IF('🔧 XY LANH'!A592="","",'🔧 XY LANH'!L592)</f>
        <v/>
      </c>
      <c r="E1636" s="1" t="str">
        <f>IF('🔧 XY LANH'!A592="","",'🔧 XY LANH'!M592)</f>
        <v/>
      </c>
      <c r="F1636" s="1" t="str">
        <f>IF('🔧 XY LANH'!A592="","",'🔧 XY LANH'!N592)</f>
        <v/>
      </c>
      <c r="G1636" s="1" t="str">
        <f>IF('🔧 XY LANH'!A592="","",'🔧 XY LANH'!O592)</f>
        <v/>
      </c>
      <c r="H1636" s="1" t="str">
        <f>IF('🔧 XY LANH'!A592="","",'🔧 XY LANH'!P592)</f>
        <v/>
      </c>
      <c r="I1636" s="1" t="str">
        <f>IF('🔧 XY LANH'!A592="","",'🔧 XY LANH'!Q592)</f>
        <v/>
      </c>
      <c r="J1636" s="1" t="str">
        <f>IF('🔧 XY LANH'!A592="","",'🔧 XY LANH'!K592)</f>
        <v/>
      </c>
      <c r="L1636" s="1">
        <f>N(L1635)+IF(AND('🔎 TRA CỨU NHANH'!$C$2&lt;&gt;"",OR(ISNUMBER(SEARCH('🔎 TRA CỨU NHANH'!$C$2,$A1636)),ISNUMBER(SEARCH('🔎 TRA CỨU NHANH'!$C$2,$B1636)))),1,0)</f>
        <v>0</v>
      </c>
      <c r="M1636" s="1" t="str">
        <f t="shared" si="50"/>
        <v/>
      </c>
      <c r="N1636" s="1">
        <f>N(N1635)+IF(AND('💰 BÁO GIÁ'!$C$27&lt;&gt;"",OR(ISNUMBER(SEARCH('💰 BÁO GIÁ'!$C$27,$A1636)),ISNUMBER(SEARCH('💰 BÁO GIÁ'!$C$27,$B1636)))),1,0)</f>
        <v>0</v>
      </c>
      <c r="O1636" s="1" t="str">
        <f t="shared" si="51"/>
        <v/>
      </c>
    </row>
    <row r="1637" customHeight="1" spans="1:15">
      <c r="A1637" s="1" t="str">
        <f>IF('🔧 XY LANH'!A593="","",'🔧 XY LANH'!A593)</f>
        <v/>
      </c>
      <c r="B1637" s="1" t="str">
        <f>IF('🔧 XY LANH'!A593="","",'🔧 XY LANH'!S593)</f>
        <v/>
      </c>
      <c r="C1637" s="1" t="str">
        <f>IF('🔧 XY LANH'!A593="","","Xy lanh")</f>
        <v/>
      </c>
      <c r="D1637" s="1" t="str">
        <f>IF('🔧 XY LANH'!A593="","",'🔧 XY LANH'!L593)</f>
        <v/>
      </c>
      <c r="E1637" s="1" t="str">
        <f>IF('🔧 XY LANH'!A593="","",'🔧 XY LANH'!M593)</f>
        <v/>
      </c>
      <c r="F1637" s="1" t="str">
        <f>IF('🔧 XY LANH'!A593="","",'🔧 XY LANH'!N593)</f>
        <v/>
      </c>
      <c r="G1637" s="1" t="str">
        <f>IF('🔧 XY LANH'!A593="","",'🔧 XY LANH'!O593)</f>
        <v/>
      </c>
      <c r="H1637" s="1" t="str">
        <f>IF('🔧 XY LANH'!A593="","",'🔧 XY LANH'!P593)</f>
        <v/>
      </c>
      <c r="I1637" s="1" t="str">
        <f>IF('🔧 XY LANH'!A593="","",'🔧 XY LANH'!Q593)</f>
        <v/>
      </c>
      <c r="J1637" s="1" t="str">
        <f>IF('🔧 XY LANH'!A593="","",'🔧 XY LANH'!K593)</f>
        <v/>
      </c>
      <c r="L1637" s="1">
        <f>N(L1636)+IF(AND('🔎 TRA CỨU NHANH'!$C$2&lt;&gt;"",OR(ISNUMBER(SEARCH('🔎 TRA CỨU NHANH'!$C$2,$A1637)),ISNUMBER(SEARCH('🔎 TRA CỨU NHANH'!$C$2,$B1637)))),1,0)</f>
        <v>0</v>
      </c>
      <c r="M1637" s="1" t="str">
        <f t="shared" si="50"/>
        <v/>
      </c>
      <c r="N1637" s="1">
        <f>N(N1636)+IF(AND('💰 BÁO GIÁ'!$C$27&lt;&gt;"",OR(ISNUMBER(SEARCH('💰 BÁO GIÁ'!$C$27,$A1637)),ISNUMBER(SEARCH('💰 BÁO GIÁ'!$C$27,$B1637)))),1,0)</f>
        <v>0</v>
      </c>
      <c r="O1637" s="1" t="str">
        <f t="shared" si="51"/>
        <v/>
      </c>
    </row>
    <row r="1638" customHeight="1" spans="1:15">
      <c r="A1638" s="1" t="str">
        <f>IF('🔧 XY LANH'!A594="","",'🔧 XY LANH'!A594)</f>
        <v/>
      </c>
      <c r="B1638" s="1" t="str">
        <f>IF('🔧 XY LANH'!A594="","",'🔧 XY LANH'!S594)</f>
        <v/>
      </c>
      <c r="C1638" s="1" t="str">
        <f>IF('🔧 XY LANH'!A594="","","Xy lanh")</f>
        <v/>
      </c>
      <c r="D1638" s="1" t="str">
        <f>IF('🔧 XY LANH'!A594="","",'🔧 XY LANH'!L594)</f>
        <v/>
      </c>
      <c r="E1638" s="1" t="str">
        <f>IF('🔧 XY LANH'!A594="","",'🔧 XY LANH'!M594)</f>
        <v/>
      </c>
      <c r="F1638" s="1" t="str">
        <f>IF('🔧 XY LANH'!A594="","",'🔧 XY LANH'!N594)</f>
        <v/>
      </c>
      <c r="G1638" s="1" t="str">
        <f>IF('🔧 XY LANH'!A594="","",'🔧 XY LANH'!O594)</f>
        <v/>
      </c>
      <c r="H1638" s="1" t="str">
        <f>IF('🔧 XY LANH'!A594="","",'🔧 XY LANH'!P594)</f>
        <v/>
      </c>
      <c r="I1638" s="1" t="str">
        <f>IF('🔧 XY LANH'!A594="","",'🔧 XY LANH'!Q594)</f>
        <v/>
      </c>
      <c r="J1638" s="1" t="str">
        <f>IF('🔧 XY LANH'!A594="","",'🔧 XY LANH'!K594)</f>
        <v/>
      </c>
      <c r="L1638" s="1">
        <f>N(L1637)+IF(AND('🔎 TRA CỨU NHANH'!$C$2&lt;&gt;"",OR(ISNUMBER(SEARCH('🔎 TRA CỨU NHANH'!$C$2,$A1638)),ISNUMBER(SEARCH('🔎 TRA CỨU NHANH'!$C$2,$B1638)))),1,0)</f>
        <v>0</v>
      </c>
      <c r="M1638" s="1" t="str">
        <f t="shared" si="50"/>
        <v/>
      </c>
      <c r="N1638" s="1">
        <f>N(N1637)+IF(AND('💰 BÁO GIÁ'!$C$27&lt;&gt;"",OR(ISNUMBER(SEARCH('💰 BÁO GIÁ'!$C$27,$A1638)),ISNUMBER(SEARCH('💰 BÁO GIÁ'!$C$27,$B1638)))),1,0)</f>
        <v>0</v>
      </c>
      <c r="O1638" s="1" t="str">
        <f t="shared" si="51"/>
        <v/>
      </c>
    </row>
    <row r="1639" customHeight="1" spans="1:15">
      <c r="A1639" s="1" t="str">
        <f>IF('🔧 XY LANH'!A595="","",'🔧 XY LANH'!A595)</f>
        <v/>
      </c>
      <c r="B1639" s="1" t="str">
        <f>IF('🔧 XY LANH'!A595="","",'🔧 XY LANH'!S595)</f>
        <v/>
      </c>
      <c r="C1639" s="1" t="str">
        <f>IF('🔧 XY LANH'!A595="","","Xy lanh")</f>
        <v/>
      </c>
      <c r="D1639" s="1" t="str">
        <f>IF('🔧 XY LANH'!A595="","",'🔧 XY LANH'!L595)</f>
        <v/>
      </c>
      <c r="E1639" s="1" t="str">
        <f>IF('🔧 XY LANH'!A595="","",'🔧 XY LANH'!M595)</f>
        <v/>
      </c>
      <c r="F1639" s="1" t="str">
        <f>IF('🔧 XY LANH'!A595="","",'🔧 XY LANH'!N595)</f>
        <v/>
      </c>
      <c r="G1639" s="1" t="str">
        <f>IF('🔧 XY LANH'!A595="","",'🔧 XY LANH'!O595)</f>
        <v/>
      </c>
      <c r="H1639" s="1" t="str">
        <f>IF('🔧 XY LANH'!A595="","",'🔧 XY LANH'!P595)</f>
        <v/>
      </c>
      <c r="I1639" s="1" t="str">
        <f>IF('🔧 XY LANH'!A595="","",'🔧 XY LANH'!Q595)</f>
        <v/>
      </c>
      <c r="J1639" s="1" t="str">
        <f>IF('🔧 XY LANH'!A595="","",'🔧 XY LANH'!K595)</f>
        <v/>
      </c>
      <c r="L1639" s="1">
        <f>N(L1638)+IF(AND('🔎 TRA CỨU NHANH'!$C$2&lt;&gt;"",OR(ISNUMBER(SEARCH('🔎 TRA CỨU NHANH'!$C$2,$A1639)),ISNUMBER(SEARCH('🔎 TRA CỨU NHANH'!$C$2,$B1639)))),1,0)</f>
        <v>0</v>
      </c>
      <c r="M1639" s="1" t="str">
        <f t="shared" si="50"/>
        <v/>
      </c>
      <c r="N1639" s="1">
        <f>N(N1638)+IF(AND('💰 BÁO GIÁ'!$C$27&lt;&gt;"",OR(ISNUMBER(SEARCH('💰 BÁO GIÁ'!$C$27,$A1639)),ISNUMBER(SEARCH('💰 BÁO GIÁ'!$C$27,$B1639)))),1,0)</f>
        <v>0</v>
      </c>
      <c r="O1639" s="1" t="str">
        <f t="shared" si="51"/>
        <v/>
      </c>
    </row>
    <row r="1640" customHeight="1" spans="1:15">
      <c r="A1640" s="1" t="str">
        <f>IF('🔧 XY LANH'!A596="","",'🔧 XY LANH'!A596)</f>
        <v/>
      </c>
      <c r="B1640" s="1" t="str">
        <f>IF('🔧 XY LANH'!A596="","",'🔧 XY LANH'!S596)</f>
        <v/>
      </c>
      <c r="C1640" s="1" t="str">
        <f>IF('🔧 XY LANH'!A596="","","Xy lanh")</f>
        <v/>
      </c>
      <c r="D1640" s="1" t="str">
        <f>IF('🔧 XY LANH'!A596="","",'🔧 XY LANH'!L596)</f>
        <v/>
      </c>
      <c r="E1640" s="1" t="str">
        <f>IF('🔧 XY LANH'!A596="","",'🔧 XY LANH'!M596)</f>
        <v/>
      </c>
      <c r="F1640" s="1" t="str">
        <f>IF('🔧 XY LANH'!A596="","",'🔧 XY LANH'!N596)</f>
        <v/>
      </c>
      <c r="G1640" s="1" t="str">
        <f>IF('🔧 XY LANH'!A596="","",'🔧 XY LANH'!O596)</f>
        <v/>
      </c>
      <c r="H1640" s="1" t="str">
        <f>IF('🔧 XY LANH'!A596="","",'🔧 XY LANH'!P596)</f>
        <v/>
      </c>
      <c r="I1640" s="1" t="str">
        <f>IF('🔧 XY LANH'!A596="","",'🔧 XY LANH'!Q596)</f>
        <v/>
      </c>
      <c r="J1640" s="1" t="str">
        <f>IF('🔧 XY LANH'!A596="","",'🔧 XY LANH'!K596)</f>
        <v/>
      </c>
      <c r="L1640" s="1">
        <f>N(L1639)+IF(AND('🔎 TRA CỨU NHANH'!$C$2&lt;&gt;"",OR(ISNUMBER(SEARCH('🔎 TRA CỨU NHANH'!$C$2,$A1640)),ISNUMBER(SEARCH('🔎 TRA CỨU NHANH'!$C$2,$B1640)))),1,0)</f>
        <v>0</v>
      </c>
      <c r="M1640" s="1" t="str">
        <f t="shared" si="50"/>
        <v/>
      </c>
      <c r="N1640" s="1">
        <f>N(N1639)+IF(AND('💰 BÁO GIÁ'!$C$27&lt;&gt;"",OR(ISNUMBER(SEARCH('💰 BÁO GIÁ'!$C$27,$A1640)),ISNUMBER(SEARCH('💰 BÁO GIÁ'!$C$27,$B1640)))),1,0)</f>
        <v>0</v>
      </c>
      <c r="O1640" s="1" t="str">
        <f t="shared" si="51"/>
        <v/>
      </c>
    </row>
    <row r="1641" customHeight="1" spans="1:15">
      <c r="A1641" s="1" t="str">
        <f>IF('🔧 XY LANH'!A597="","",'🔧 XY LANH'!A597)</f>
        <v/>
      </c>
      <c r="B1641" s="1" t="str">
        <f>IF('🔧 XY LANH'!A597="","",'🔧 XY LANH'!S597)</f>
        <v/>
      </c>
      <c r="C1641" s="1" t="str">
        <f>IF('🔧 XY LANH'!A597="","","Xy lanh")</f>
        <v/>
      </c>
      <c r="D1641" s="1" t="str">
        <f>IF('🔧 XY LANH'!A597="","",'🔧 XY LANH'!L597)</f>
        <v/>
      </c>
      <c r="E1641" s="1" t="str">
        <f>IF('🔧 XY LANH'!A597="","",'🔧 XY LANH'!M597)</f>
        <v/>
      </c>
      <c r="F1641" s="1" t="str">
        <f>IF('🔧 XY LANH'!A597="","",'🔧 XY LANH'!N597)</f>
        <v/>
      </c>
      <c r="G1641" s="1" t="str">
        <f>IF('🔧 XY LANH'!A597="","",'🔧 XY LANH'!O597)</f>
        <v/>
      </c>
      <c r="H1641" s="1" t="str">
        <f>IF('🔧 XY LANH'!A597="","",'🔧 XY LANH'!P597)</f>
        <v/>
      </c>
      <c r="I1641" s="1" t="str">
        <f>IF('🔧 XY LANH'!A597="","",'🔧 XY LANH'!Q597)</f>
        <v/>
      </c>
      <c r="J1641" s="1" t="str">
        <f>IF('🔧 XY LANH'!A597="","",'🔧 XY LANH'!K597)</f>
        <v/>
      </c>
      <c r="L1641" s="1">
        <f>N(L1640)+IF(AND('🔎 TRA CỨU NHANH'!$C$2&lt;&gt;"",OR(ISNUMBER(SEARCH('🔎 TRA CỨU NHANH'!$C$2,$A1641)),ISNUMBER(SEARCH('🔎 TRA CỨU NHANH'!$C$2,$B1641)))),1,0)</f>
        <v>0</v>
      </c>
      <c r="M1641" s="1" t="str">
        <f t="shared" si="50"/>
        <v/>
      </c>
      <c r="N1641" s="1">
        <f>N(N1640)+IF(AND('💰 BÁO GIÁ'!$C$27&lt;&gt;"",OR(ISNUMBER(SEARCH('💰 BÁO GIÁ'!$C$27,$A1641)),ISNUMBER(SEARCH('💰 BÁO GIÁ'!$C$27,$B1641)))),1,0)</f>
        <v>0</v>
      </c>
      <c r="O1641" s="1" t="str">
        <f t="shared" si="51"/>
        <v/>
      </c>
    </row>
    <row r="1642" customHeight="1" spans="1:15">
      <c r="A1642" s="1" t="str">
        <f>IF('🔧 XY LANH'!A598="","",'🔧 XY LANH'!A598)</f>
        <v/>
      </c>
      <c r="B1642" s="1" t="str">
        <f>IF('🔧 XY LANH'!A598="","",'🔧 XY LANH'!S598)</f>
        <v/>
      </c>
      <c r="C1642" s="1" t="str">
        <f>IF('🔧 XY LANH'!A598="","","Xy lanh")</f>
        <v/>
      </c>
      <c r="D1642" s="1" t="str">
        <f>IF('🔧 XY LANH'!A598="","",'🔧 XY LANH'!L598)</f>
        <v/>
      </c>
      <c r="E1642" s="1" t="str">
        <f>IF('🔧 XY LANH'!A598="","",'🔧 XY LANH'!M598)</f>
        <v/>
      </c>
      <c r="F1642" s="1" t="str">
        <f>IF('🔧 XY LANH'!A598="","",'🔧 XY LANH'!N598)</f>
        <v/>
      </c>
      <c r="G1642" s="1" t="str">
        <f>IF('🔧 XY LANH'!A598="","",'🔧 XY LANH'!O598)</f>
        <v/>
      </c>
      <c r="H1642" s="1" t="str">
        <f>IF('🔧 XY LANH'!A598="","",'🔧 XY LANH'!P598)</f>
        <v/>
      </c>
      <c r="I1642" s="1" t="str">
        <f>IF('🔧 XY LANH'!A598="","",'🔧 XY LANH'!Q598)</f>
        <v/>
      </c>
      <c r="J1642" s="1" t="str">
        <f>IF('🔧 XY LANH'!A598="","",'🔧 XY LANH'!K598)</f>
        <v/>
      </c>
      <c r="L1642" s="1">
        <f>N(L1641)+IF(AND('🔎 TRA CỨU NHANH'!$C$2&lt;&gt;"",OR(ISNUMBER(SEARCH('🔎 TRA CỨU NHANH'!$C$2,$A1642)),ISNUMBER(SEARCH('🔎 TRA CỨU NHANH'!$C$2,$B1642)))),1,0)</f>
        <v>0</v>
      </c>
      <c r="M1642" s="1" t="str">
        <f t="shared" si="50"/>
        <v/>
      </c>
      <c r="N1642" s="1">
        <f>N(N1641)+IF(AND('💰 BÁO GIÁ'!$C$27&lt;&gt;"",OR(ISNUMBER(SEARCH('💰 BÁO GIÁ'!$C$27,$A1642)),ISNUMBER(SEARCH('💰 BÁO GIÁ'!$C$27,$B1642)))),1,0)</f>
        <v>0</v>
      </c>
      <c r="O1642" s="1" t="str">
        <f t="shared" si="51"/>
        <v/>
      </c>
    </row>
    <row r="1643" customHeight="1" spans="1:15">
      <c r="A1643" s="1" t="str">
        <f>IF('🔧 XY LANH'!A599="","",'🔧 XY LANH'!A599)</f>
        <v/>
      </c>
      <c r="B1643" s="1" t="str">
        <f>IF('🔧 XY LANH'!A599="","",'🔧 XY LANH'!S599)</f>
        <v/>
      </c>
      <c r="C1643" s="1" t="str">
        <f>IF('🔧 XY LANH'!A599="","","Xy lanh")</f>
        <v/>
      </c>
      <c r="D1643" s="1" t="str">
        <f>IF('🔧 XY LANH'!A599="","",'🔧 XY LANH'!L599)</f>
        <v/>
      </c>
      <c r="E1643" s="1" t="str">
        <f>IF('🔧 XY LANH'!A599="","",'🔧 XY LANH'!M599)</f>
        <v/>
      </c>
      <c r="F1643" s="1" t="str">
        <f>IF('🔧 XY LANH'!A599="","",'🔧 XY LANH'!N599)</f>
        <v/>
      </c>
      <c r="G1643" s="1" t="str">
        <f>IF('🔧 XY LANH'!A599="","",'🔧 XY LANH'!O599)</f>
        <v/>
      </c>
      <c r="H1643" s="1" t="str">
        <f>IF('🔧 XY LANH'!A599="","",'🔧 XY LANH'!P599)</f>
        <v/>
      </c>
      <c r="I1643" s="1" t="str">
        <f>IF('🔧 XY LANH'!A599="","",'🔧 XY LANH'!Q599)</f>
        <v/>
      </c>
      <c r="J1643" s="1" t="str">
        <f>IF('🔧 XY LANH'!A599="","",'🔧 XY LANH'!K599)</f>
        <v/>
      </c>
      <c r="L1643" s="1">
        <f>N(L1642)+IF(AND('🔎 TRA CỨU NHANH'!$C$2&lt;&gt;"",OR(ISNUMBER(SEARCH('🔎 TRA CỨU NHANH'!$C$2,$A1643)),ISNUMBER(SEARCH('🔎 TRA CỨU NHANH'!$C$2,$B1643)))),1,0)</f>
        <v>0</v>
      </c>
      <c r="M1643" s="1" t="str">
        <f t="shared" si="50"/>
        <v/>
      </c>
      <c r="N1643" s="1">
        <f>N(N1642)+IF(AND('💰 BÁO GIÁ'!$C$27&lt;&gt;"",OR(ISNUMBER(SEARCH('💰 BÁO GIÁ'!$C$27,$A1643)),ISNUMBER(SEARCH('💰 BÁO GIÁ'!$C$27,$B1643)))),1,0)</f>
        <v>0</v>
      </c>
      <c r="O1643" s="1" t="str">
        <f t="shared" si="51"/>
        <v/>
      </c>
    </row>
    <row r="1644" customHeight="1" spans="1:15">
      <c r="A1644" s="1" t="str">
        <f>IF('🔧 XY LANH'!A600="","",'🔧 XY LANH'!A600)</f>
        <v/>
      </c>
      <c r="B1644" s="1" t="str">
        <f>IF('🔧 XY LANH'!A600="","",'🔧 XY LANH'!S600)</f>
        <v/>
      </c>
      <c r="C1644" s="1" t="str">
        <f>IF('🔧 XY LANH'!A600="","","Xy lanh")</f>
        <v/>
      </c>
      <c r="D1644" s="1" t="str">
        <f>IF('🔧 XY LANH'!A600="","",'🔧 XY LANH'!L600)</f>
        <v/>
      </c>
      <c r="E1644" s="1" t="str">
        <f>IF('🔧 XY LANH'!A600="","",'🔧 XY LANH'!M600)</f>
        <v/>
      </c>
      <c r="F1644" s="1" t="str">
        <f>IF('🔧 XY LANH'!A600="","",'🔧 XY LANH'!N600)</f>
        <v/>
      </c>
      <c r="G1644" s="1" t="str">
        <f>IF('🔧 XY LANH'!A600="","",'🔧 XY LANH'!O600)</f>
        <v/>
      </c>
      <c r="H1644" s="1" t="str">
        <f>IF('🔧 XY LANH'!A600="","",'🔧 XY LANH'!P600)</f>
        <v/>
      </c>
      <c r="I1644" s="1" t="str">
        <f>IF('🔧 XY LANH'!A600="","",'🔧 XY LANH'!Q600)</f>
        <v/>
      </c>
      <c r="J1644" s="1" t="str">
        <f>IF('🔧 XY LANH'!A600="","",'🔧 XY LANH'!K600)</f>
        <v/>
      </c>
      <c r="L1644" s="1">
        <f>N(L1643)+IF(AND('🔎 TRA CỨU NHANH'!$C$2&lt;&gt;"",OR(ISNUMBER(SEARCH('🔎 TRA CỨU NHANH'!$C$2,$A1644)),ISNUMBER(SEARCH('🔎 TRA CỨU NHANH'!$C$2,$B1644)))),1,0)</f>
        <v>0</v>
      </c>
      <c r="M1644" s="1" t="str">
        <f t="shared" si="50"/>
        <v/>
      </c>
      <c r="N1644" s="1">
        <f>N(N1643)+IF(AND('💰 BÁO GIÁ'!$C$27&lt;&gt;"",OR(ISNUMBER(SEARCH('💰 BÁO GIÁ'!$C$27,$A1644)),ISNUMBER(SEARCH('💰 BÁO GIÁ'!$C$27,$B1644)))),1,0)</f>
        <v>0</v>
      </c>
      <c r="O1644" s="1" t="str">
        <f t="shared" si="51"/>
        <v/>
      </c>
    </row>
    <row r="1645" customHeight="1" spans="1:15">
      <c r="A1645" s="1" t="str">
        <f>IF('🔧 XY LANH'!A601="","",'🔧 XY LANH'!A601)</f>
        <v/>
      </c>
      <c r="B1645" s="1" t="str">
        <f>IF('🔧 XY LANH'!A601="","",'🔧 XY LANH'!S601)</f>
        <v/>
      </c>
      <c r="C1645" s="1" t="str">
        <f>IF('🔧 XY LANH'!A601="","","Xy lanh")</f>
        <v/>
      </c>
      <c r="D1645" s="1" t="str">
        <f>IF('🔧 XY LANH'!A601="","",'🔧 XY LANH'!L601)</f>
        <v/>
      </c>
      <c r="E1645" s="1" t="str">
        <f>IF('🔧 XY LANH'!A601="","",'🔧 XY LANH'!M601)</f>
        <v/>
      </c>
      <c r="F1645" s="1" t="str">
        <f>IF('🔧 XY LANH'!A601="","",'🔧 XY LANH'!N601)</f>
        <v/>
      </c>
      <c r="G1645" s="1" t="str">
        <f>IF('🔧 XY LANH'!A601="","",'🔧 XY LANH'!O601)</f>
        <v/>
      </c>
      <c r="H1645" s="1" t="str">
        <f>IF('🔧 XY LANH'!A601="","",'🔧 XY LANH'!P601)</f>
        <v/>
      </c>
      <c r="I1645" s="1" t="str">
        <f>IF('🔧 XY LANH'!A601="","",'🔧 XY LANH'!Q601)</f>
        <v/>
      </c>
      <c r="J1645" s="1" t="str">
        <f>IF('🔧 XY LANH'!A601="","",'🔧 XY LANH'!K601)</f>
        <v/>
      </c>
      <c r="L1645" s="1">
        <f>N(L1644)+IF(AND('🔎 TRA CỨU NHANH'!$C$2&lt;&gt;"",OR(ISNUMBER(SEARCH('🔎 TRA CỨU NHANH'!$C$2,$A1645)),ISNUMBER(SEARCH('🔎 TRA CỨU NHANH'!$C$2,$B1645)))),1,0)</f>
        <v>0</v>
      </c>
      <c r="M1645" s="1" t="str">
        <f t="shared" si="50"/>
        <v/>
      </c>
      <c r="N1645" s="1">
        <f>N(N1644)+IF(AND('💰 BÁO GIÁ'!$C$27&lt;&gt;"",OR(ISNUMBER(SEARCH('💰 BÁO GIÁ'!$C$27,$A1645)),ISNUMBER(SEARCH('💰 BÁO GIÁ'!$C$27,$B1645)))),1,0)</f>
        <v>0</v>
      </c>
      <c r="O1645" s="1" t="str">
        <f t="shared" si="51"/>
        <v/>
      </c>
    </row>
    <row r="1646" customHeight="1" spans="1:15">
      <c r="A1646" s="1" t="str">
        <f>IF('🔧 XY LANH'!A602="","",'🔧 XY LANH'!A602)</f>
        <v/>
      </c>
      <c r="B1646" s="1" t="str">
        <f>IF('🔧 XY LANH'!A602="","",'🔧 XY LANH'!S602)</f>
        <v/>
      </c>
      <c r="C1646" s="1" t="str">
        <f>IF('🔧 XY LANH'!A602="","","Xy lanh")</f>
        <v/>
      </c>
      <c r="D1646" s="1" t="str">
        <f>IF('🔧 XY LANH'!A602="","",'🔧 XY LANH'!L602)</f>
        <v/>
      </c>
      <c r="E1646" s="1" t="str">
        <f>IF('🔧 XY LANH'!A602="","",'🔧 XY LANH'!M602)</f>
        <v/>
      </c>
      <c r="F1646" s="1" t="str">
        <f>IF('🔧 XY LANH'!A602="","",'🔧 XY LANH'!N602)</f>
        <v/>
      </c>
      <c r="G1646" s="1" t="str">
        <f>IF('🔧 XY LANH'!A602="","",'🔧 XY LANH'!O602)</f>
        <v/>
      </c>
      <c r="H1646" s="1" t="str">
        <f>IF('🔧 XY LANH'!A602="","",'🔧 XY LANH'!P602)</f>
        <v/>
      </c>
      <c r="I1646" s="1" t="str">
        <f>IF('🔧 XY LANH'!A602="","",'🔧 XY LANH'!Q602)</f>
        <v/>
      </c>
      <c r="J1646" s="1" t="str">
        <f>IF('🔧 XY LANH'!A602="","",'🔧 XY LANH'!K602)</f>
        <v/>
      </c>
      <c r="L1646" s="1">
        <f>N(L1645)+IF(AND('🔎 TRA CỨU NHANH'!$C$2&lt;&gt;"",OR(ISNUMBER(SEARCH('🔎 TRA CỨU NHANH'!$C$2,$A1646)),ISNUMBER(SEARCH('🔎 TRA CỨU NHANH'!$C$2,$B1646)))),1,0)</f>
        <v>0</v>
      </c>
      <c r="M1646" s="1" t="str">
        <f t="shared" si="50"/>
        <v/>
      </c>
      <c r="N1646" s="1">
        <f>N(N1645)+IF(AND('💰 BÁO GIÁ'!$C$27&lt;&gt;"",OR(ISNUMBER(SEARCH('💰 BÁO GIÁ'!$C$27,$A1646)),ISNUMBER(SEARCH('💰 BÁO GIÁ'!$C$27,$B1646)))),1,0)</f>
        <v>0</v>
      </c>
      <c r="O1646" s="1" t="str">
        <f t="shared" si="51"/>
        <v/>
      </c>
    </row>
    <row r="1647" customHeight="1" spans="1:15">
      <c r="A1647" s="1" t="str">
        <f>IF('🔧 XY LANH'!A603="","",'🔧 XY LANH'!A603)</f>
        <v/>
      </c>
      <c r="B1647" s="1" t="str">
        <f>IF('🔧 XY LANH'!A603="","",'🔧 XY LANH'!S603)</f>
        <v/>
      </c>
      <c r="C1647" s="1" t="str">
        <f>IF('🔧 XY LANH'!A603="","","Xy lanh")</f>
        <v/>
      </c>
      <c r="D1647" s="1" t="str">
        <f>IF('🔧 XY LANH'!A603="","",'🔧 XY LANH'!L603)</f>
        <v/>
      </c>
      <c r="E1647" s="1" t="str">
        <f>IF('🔧 XY LANH'!A603="","",'🔧 XY LANH'!M603)</f>
        <v/>
      </c>
      <c r="F1647" s="1" t="str">
        <f>IF('🔧 XY LANH'!A603="","",'🔧 XY LANH'!N603)</f>
        <v/>
      </c>
      <c r="G1647" s="1" t="str">
        <f>IF('🔧 XY LANH'!A603="","",'🔧 XY LANH'!O603)</f>
        <v/>
      </c>
      <c r="H1647" s="1" t="str">
        <f>IF('🔧 XY LANH'!A603="","",'🔧 XY LANH'!P603)</f>
        <v/>
      </c>
      <c r="I1647" s="1" t="str">
        <f>IF('🔧 XY LANH'!A603="","",'🔧 XY LANH'!Q603)</f>
        <v/>
      </c>
      <c r="J1647" s="1" t="str">
        <f>IF('🔧 XY LANH'!A603="","",'🔧 XY LANH'!K603)</f>
        <v/>
      </c>
      <c r="L1647" s="1">
        <f>N(L1646)+IF(AND('🔎 TRA CỨU NHANH'!$C$2&lt;&gt;"",OR(ISNUMBER(SEARCH('🔎 TRA CỨU NHANH'!$C$2,$A1647)),ISNUMBER(SEARCH('🔎 TRA CỨU NHANH'!$C$2,$B1647)))),1,0)</f>
        <v>0</v>
      </c>
      <c r="M1647" s="1" t="str">
        <f t="shared" si="50"/>
        <v/>
      </c>
      <c r="N1647" s="1">
        <f>N(N1646)+IF(AND('💰 BÁO GIÁ'!$C$27&lt;&gt;"",OR(ISNUMBER(SEARCH('💰 BÁO GIÁ'!$C$27,$A1647)),ISNUMBER(SEARCH('💰 BÁO GIÁ'!$C$27,$B1647)))),1,0)</f>
        <v>0</v>
      </c>
      <c r="O1647" s="1" t="str">
        <f t="shared" si="51"/>
        <v/>
      </c>
    </row>
    <row r="1648" customHeight="1" spans="1:15">
      <c r="A1648" s="1" t="str">
        <f>IF('🔧 XY LANH'!A604="","",'🔧 XY LANH'!A604)</f>
        <v/>
      </c>
      <c r="B1648" s="1" t="str">
        <f>IF('🔧 XY LANH'!A604="","",'🔧 XY LANH'!S604)</f>
        <v/>
      </c>
      <c r="C1648" s="1" t="str">
        <f>IF('🔧 XY LANH'!A604="","","Xy lanh")</f>
        <v/>
      </c>
      <c r="D1648" s="1" t="str">
        <f>IF('🔧 XY LANH'!A604="","",'🔧 XY LANH'!L604)</f>
        <v/>
      </c>
      <c r="E1648" s="1" t="str">
        <f>IF('🔧 XY LANH'!A604="","",'🔧 XY LANH'!M604)</f>
        <v/>
      </c>
      <c r="F1648" s="1" t="str">
        <f>IF('🔧 XY LANH'!A604="","",'🔧 XY LANH'!N604)</f>
        <v/>
      </c>
      <c r="G1648" s="1" t="str">
        <f>IF('🔧 XY LANH'!A604="","",'🔧 XY LANH'!O604)</f>
        <v/>
      </c>
      <c r="H1648" s="1" t="str">
        <f>IF('🔧 XY LANH'!A604="","",'🔧 XY LANH'!P604)</f>
        <v/>
      </c>
      <c r="I1648" s="1" t="str">
        <f>IF('🔧 XY LANH'!A604="","",'🔧 XY LANH'!Q604)</f>
        <v/>
      </c>
      <c r="J1648" s="1" t="str">
        <f>IF('🔧 XY LANH'!A604="","",'🔧 XY LANH'!K604)</f>
        <v/>
      </c>
      <c r="L1648" s="1">
        <f>N(L1647)+IF(AND('🔎 TRA CỨU NHANH'!$C$2&lt;&gt;"",OR(ISNUMBER(SEARCH('🔎 TRA CỨU NHANH'!$C$2,$A1648)),ISNUMBER(SEARCH('🔎 TRA CỨU NHANH'!$C$2,$B1648)))),1,0)</f>
        <v>0</v>
      </c>
      <c r="M1648" s="1" t="str">
        <f t="shared" si="50"/>
        <v/>
      </c>
      <c r="N1648" s="1">
        <f>N(N1647)+IF(AND('💰 BÁO GIÁ'!$C$27&lt;&gt;"",OR(ISNUMBER(SEARCH('💰 BÁO GIÁ'!$C$27,$A1648)),ISNUMBER(SEARCH('💰 BÁO GIÁ'!$C$27,$B1648)))),1,0)</f>
        <v>0</v>
      </c>
      <c r="O1648" s="1" t="str">
        <f t="shared" si="51"/>
        <v/>
      </c>
    </row>
    <row r="1649" customHeight="1" spans="1:15">
      <c r="A1649" s="1" t="str">
        <f>IF('🔧 XY LANH'!A605="","",'🔧 XY LANH'!A605)</f>
        <v/>
      </c>
      <c r="B1649" s="1" t="str">
        <f>IF('🔧 XY LANH'!A605="","",'🔧 XY LANH'!S605)</f>
        <v/>
      </c>
      <c r="C1649" s="1" t="str">
        <f>IF('🔧 XY LANH'!A605="","","Xy lanh")</f>
        <v/>
      </c>
      <c r="D1649" s="1" t="str">
        <f>IF('🔧 XY LANH'!A605="","",'🔧 XY LANH'!L605)</f>
        <v/>
      </c>
      <c r="E1649" s="1" t="str">
        <f>IF('🔧 XY LANH'!A605="","",'🔧 XY LANH'!M605)</f>
        <v/>
      </c>
      <c r="F1649" s="1" t="str">
        <f>IF('🔧 XY LANH'!A605="","",'🔧 XY LANH'!N605)</f>
        <v/>
      </c>
      <c r="G1649" s="1" t="str">
        <f>IF('🔧 XY LANH'!A605="","",'🔧 XY LANH'!O605)</f>
        <v/>
      </c>
      <c r="H1649" s="1" t="str">
        <f>IF('🔧 XY LANH'!A605="","",'🔧 XY LANH'!P605)</f>
        <v/>
      </c>
      <c r="I1649" s="1" t="str">
        <f>IF('🔧 XY LANH'!A605="","",'🔧 XY LANH'!Q605)</f>
        <v/>
      </c>
      <c r="J1649" s="1" t="str">
        <f>IF('🔧 XY LANH'!A605="","",'🔧 XY LANH'!K605)</f>
        <v/>
      </c>
      <c r="L1649" s="1">
        <f>N(L1648)+IF(AND('🔎 TRA CỨU NHANH'!$C$2&lt;&gt;"",OR(ISNUMBER(SEARCH('🔎 TRA CỨU NHANH'!$C$2,$A1649)),ISNUMBER(SEARCH('🔎 TRA CỨU NHANH'!$C$2,$B1649)))),1,0)</f>
        <v>0</v>
      </c>
      <c r="M1649" s="1" t="str">
        <f t="shared" si="50"/>
        <v/>
      </c>
      <c r="N1649" s="1">
        <f>N(N1648)+IF(AND('💰 BÁO GIÁ'!$C$27&lt;&gt;"",OR(ISNUMBER(SEARCH('💰 BÁO GIÁ'!$C$27,$A1649)),ISNUMBER(SEARCH('💰 BÁO GIÁ'!$C$27,$B1649)))),1,0)</f>
        <v>0</v>
      </c>
      <c r="O1649" s="1" t="str">
        <f t="shared" si="51"/>
        <v/>
      </c>
    </row>
    <row r="1650" customHeight="1" spans="1:15">
      <c r="A1650" s="1" t="str">
        <f>IF('🔧 XY LANH'!A606="","",'🔧 XY LANH'!A606)</f>
        <v/>
      </c>
      <c r="B1650" s="1" t="str">
        <f>IF('🔧 XY LANH'!A606="","",'🔧 XY LANH'!S606)</f>
        <v/>
      </c>
      <c r="C1650" s="1" t="str">
        <f>IF('🔧 XY LANH'!A606="","","Xy lanh")</f>
        <v/>
      </c>
      <c r="D1650" s="1" t="str">
        <f>IF('🔧 XY LANH'!A606="","",'🔧 XY LANH'!L606)</f>
        <v/>
      </c>
      <c r="E1650" s="1" t="str">
        <f>IF('🔧 XY LANH'!A606="","",'🔧 XY LANH'!M606)</f>
        <v/>
      </c>
      <c r="F1650" s="1" t="str">
        <f>IF('🔧 XY LANH'!A606="","",'🔧 XY LANH'!N606)</f>
        <v/>
      </c>
      <c r="G1650" s="1" t="str">
        <f>IF('🔧 XY LANH'!A606="","",'🔧 XY LANH'!O606)</f>
        <v/>
      </c>
      <c r="H1650" s="1" t="str">
        <f>IF('🔧 XY LANH'!A606="","",'🔧 XY LANH'!P606)</f>
        <v/>
      </c>
      <c r="I1650" s="1" t="str">
        <f>IF('🔧 XY LANH'!A606="","",'🔧 XY LANH'!Q606)</f>
        <v/>
      </c>
      <c r="J1650" s="1" t="str">
        <f>IF('🔧 XY LANH'!A606="","",'🔧 XY LANH'!K606)</f>
        <v/>
      </c>
      <c r="L1650" s="1">
        <f>N(L1649)+IF(AND('🔎 TRA CỨU NHANH'!$C$2&lt;&gt;"",OR(ISNUMBER(SEARCH('🔎 TRA CỨU NHANH'!$C$2,$A1650)),ISNUMBER(SEARCH('🔎 TRA CỨU NHANH'!$C$2,$B1650)))),1,0)</f>
        <v>0</v>
      </c>
      <c r="M1650" s="1" t="str">
        <f t="shared" si="50"/>
        <v/>
      </c>
      <c r="N1650" s="1">
        <f>N(N1649)+IF(AND('💰 BÁO GIÁ'!$C$27&lt;&gt;"",OR(ISNUMBER(SEARCH('💰 BÁO GIÁ'!$C$27,$A1650)),ISNUMBER(SEARCH('💰 BÁO GIÁ'!$C$27,$B1650)))),1,0)</f>
        <v>0</v>
      </c>
      <c r="O1650" s="1" t="str">
        <f t="shared" si="51"/>
        <v/>
      </c>
    </row>
    <row r="1651" customHeight="1" spans="1:15">
      <c r="A1651" s="1" t="str">
        <f>IF('🔧 XY LANH'!A607="","",'🔧 XY LANH'!A607)</f>
        <v/>
      </c>
      <c r="B1651" s="1" t="str">
        <f>IF('🔧 XY LANH'!A607="","",'🔧 XY LANH'!S607)</f>
        <v/>
      </c>
      <c r="C1651" s="1" t="str">
        <f>IF('🔧 XY LANH'!A607="","","Xy lanh")</f>
        <v/>
      </c>
      <c r="D1651" s="1" t="str">
        <f>IF('🔧 XY LANH'!A607="","",'🔧 XY LANH'!L607)</f>
        <v/>
      </c>
      <c r="E1651" s="1" t="str">
        <f>IF('🔧 XY LANH'!A607="","",'🔧 XY LANH'!M607)</f>
        <v/>
      </c>
      <c r="F1651" s="1" t="str">
        <f>IF('🔧 XY LANH'!A607="","",'🔧 XY LANH'!N607)</f>
        <v/>
      </c>
      <c r="G1651" s="1" t="str">
        <f>IF('🔧 XY LANH'!A607="","",'🔧 XY LANH'!O607)</f>
        <v/>
      </c>
      <c r="H1651" s="1" t="str">
        <f>IF('🔧 XY LANH'!A607="","",'🔧 XY LANH'!P607)</f>
        <v/>
      </c>
      <c r="I1651" s="1" t="str">
        <f>IF('🔧 XY LANH'!A607="","",'🔧 XY LANH'!Q607)</f>
        <v/>
      </c>
      <c r="J1651" s="1" t="str">
        <f>IF('🔧 XY LANH'!A607="","",'🔧 XY LANH'!K607)</f>
        <v/>
      </c>
      <c r="L1651" s="1">
        <f>N(L1650)+IF(AND('🔎 TRA CỨU NHANH'!$C$2&lt;&gt;"",OR(ISNUMBER(SEARCH('🔎 TRA CỨU NHANH'!$C$2,$A1651)),ISNUMBER(SEARCH('🔎 TRA CỨU NHANH'!$C$2,$B1651)))),1,0)</f>
        <v>0</v>
      </c>
      <c r="M1651" s="1" t="str">
        <f t="shared" si="50"/>
        <v/>
      </c>
      <c r="N1651" s="1">
        <f>N(N1650)+IF(AND('💰 BÁO GIÁ'!$C$27&lt;&gt;"",OR(ISNUMBER(SEARCH('💰 BÁO GIÁ'!$C$27,$A1651)),ISNUMBER(SEARCH('💰 BÁO GIÁ'!$C$27,$B1651)))),1,0)</f>
        <v>0</v>
      </c>
      <c r="O1651" s="1" t="str">
        <f t="shared" si="51"/>
        <v/>
      </c>
    </row>
    <row r="1652" customHeight="1" spans="1:15">
      <c r="A1652" s="1" t="str">
        <f>IF('🔧 XY LANH'!A608="","",'🔧 XY LANH'!A608)</f>
        <v/>
      </c>
      <c r="B1652" s="1" t="str">
        <f>IF('🔧 XY LANH'!A608="","",'🔧 XY LANH'!S608)</f>
        <v/>
      </c>
      <c r="C1652" s="1" t="str">
        <f>IF('🔧 XY LANH'!A608="","","Xy lanh")</f>
        <v/>
      </c>
      <c r="D1652" s="1" t="str">
        <f>IF('🔧 XY LANH'!A608="","",'🔧 XY LANH'!L608)</f>
        <v/>
      </c>
      <c r="E1652" s="1" t="str">
        <f>IF('🔧 XY LANH'!A608="","",'🔧 XY LANH'!M608)</f>
        <v/>
      </c>
      <c r="F1652" s="1" t="str">
        <f>IF('🔧 XY LANH'!A608="","",'🔧 XY LANH'!N608)</f>
        <v/>
      </c>
      <c r="G1652" s="1" t="str">
        <f>IF('🔧 XY LANH'!A608="","",'🔧 XY LANH'!O608)</f>
        <v/>
      </c>
      <c r="H1652" s="1" t="str">
        <f>IF('🔧 XY LANH'!A608="","",'🔧 XY LANH'!P608)</f>
        <v/>
      </c>
      <c r="I1652" s="1" t="str">
        <f>IF('🔧 XY LANH'!A608="","",'🔧 XY LANH'!Q608)</f>
        <v/>
      </c>
      <c r="J1652" s="1" t="str">
        <f>IF('🔧 XY LANH'!A608="","",'🔧 XY LANH'!K608)</f>
        <v/>
      </c>
      <c r="L1652" s="1">
        <f>N(L1651)+IF(AND('🔎 TRA CỨU NHANH'!$C$2&lt;&gt;"",OR(ISNUMBER(SEARCH('🔎 TRA CỨU NHANH'!$C$2,$A1652)),ISNUMBER(SEARCH('🔎 TRA CỨU NHANH'!$C$2,$B1652)))),1,0)</f>
        <v>0</v>
      </c>
      <c r="M1652" s="1" t="str">
        <f t="shared" si="50"/>
        <v/>
      </c>
      <c r="N1652" s="1">
        <f>N(N1651)+IF(AND('💰 BÁO GIÁ'!$C$27&lt;&gt;"",OR(ISNUMBER(SEARCH('💰 BÁO GIÁ'!$C$27,$A1652)),ISNUMBER(SEARCH('💰 BÁO GIÁ'!$C$27,$B1652)))),1,0)</f>
        <v>0</v>
      </c>
      <c r="O1652" s="1" t="str">
        <f t="shared" si="51"/>
        <v/>
      </c>
    </row>
    <row r="1653" customHeight="1" spans="1:15">
      <c r="A1653" s="1" t="str">
        <f>IF('🔧 XY LANH'!A609="","",'🔧 XY LANH'!A609)</f>
        <v/>
      </c>
      <c r="B1653" s="1" t="str">
        <f>IF('🔧 XY LANH'!A609="","",'🔧 XY LANH'!S609)</f>
        <v/>
      </c>
      <c r="C1653" s="1" t="str">
        <f>IF('🔧 XY LANH'!A609="","","Xy lanh")</f>
        <v/>
      </c>
      <c r="D1653" s="1" t="str">
        <f>IF('🔧 XY LANH'!A609="","",'🔧 XY LANH'!L609)</f>
        <v/>
      </c>
      <c r="E1653" s="13" t="str">
        <f>IF('🔧 XY LANH'!A609="","",'🔧 XY LANH'!M609)</f>
        <v/>
      </c>
      <c r="F1653" s="13" t="str">
        <f>IF('🔧 XY LANH'!A609="","",'🔧 XY LANH'!N609)</f>
        <v/>
      </c>
      <c r="G1653" s="13" t="str">
        <f>IF('🔧 XY LANH'!A609="","",'🔧 XY LANH'!O609)</f>
        <v/>
      </c>
      <c r="H1653" s="13" t="str">
        <f>IF('🔧 XY LANH'!A609="","",'🔧 XY LANH'!P609)</f>
        <v/>
      </c>
      <c r="I1653" s="13" t="str">
        <f>IF('🔧 XY LANH'!A609="","",'🔧 XY LANH'!Q609)</f>
        <v/>
      </c>
      <c r="J1653" s="1" t="str">
        <f>IF('🔧 XY LANH'!A609="","",'🔧 XY LANH'!K609)</f>
        <v/>
      </c>
      <c r="L1653" s="1">
        <f>N(L1652)+IF(AND('🔎 TRA CỨU NHANH'!$C$2&lt;&gt;"",OR(ISNUMBER(SEARCH('🔎 TRA CỨU NHANH'!$C$2,$A1653)),ISNUMBER(SEARCH('🔎 TRA CỨU NHANH'!$C$2,$B1653)))),1,0)</f>
        <v>0</v>
      </c>
      <c r="M1653" s="1" t="str">
        <f t="shared" si="50"/>
        <v/>
      </c>
      <c r="N1653" s="1">
        <f>N(N1652)+IF(AND('💰 BÁO GIÁ'!$C$27&lt;&gt;"",OR(ISNUMBER(SEARCH('💰 BÁO GIÁ'!$C$27,$A1653)),ISNUMBER(SEARCH('💰 BÁO GIÁ'!$C$27,$B1653)))),1,0)</f>
        <v>0</v>
      </c>
      <c r="O1653" s="1" t="str">
        <f t="shared" si="51"/>
        <v/>
      </c>
    </row>
    <row r="1654" customHeight="1" spans="1:15">
      <c r="A1654" s="1" t="str">
        <f>IF('🔧 XY LANH'!A610="","",'🔧 XY LANH'!A610)</f>
        <v/>
      </c>
      <c r="B1654" s="1" t="str">
        <f>IF('🔧 XY LANH'!A610="","",'🔧 XY LANH'!S610)</f>
        <v/>
      </c>
      <c r="C1654" s="1" t="str">
        <f>IF('🔧 XY LANH'!A610="","","Xy lanh")</f>
        <v/>
      </c>
      <c r="D1654" s="1" t="str">
        <f>IF('🔧 XY LANH'!A610="","",'🔧 XY LANH'!L610)</f>
        <v/>
      </c>
      <c r="E1654" s="1" t="str">
        <f>IF('🔧 XY LANH'!A610="","",'🔧 XY LANH'!M610)</f>
        <v/>
      </c>
      <c r="F1654" s="1" t="str">
        <f>IF('🔧 XY LANH'!A610="","",'🔧 XY LANH'!N610)</f>
        <v/>
      </c>
      <c r="G1654" s="1" t="str">
        <f>IF('🔧 XY LANH'!A610="","",'🔧 XY LANH'!O610)</f>
        <v/>
      </c>
      <c r="H1654" s="1" t="str">
        <f>IF('🔧 XY LANH'!A610="","",'🔧 XY LANH'!P610)</f>
        <v/>
      </c>
      <c r="I1654" s="1" t="str">
        <f>IF('🔧 XY LANH'!A610="","",'🔧 XY LANH'!Q610)</f>
        <v/>
      </c>
      <c r="J1654" s="1" t="str">
        <f>IF('🔧 XY LANH'!A610="","",'🔧 XY LANH'!K610)</f>
        <v/>
      </c>
      <c r="L1654" s="1">
        <f>N(L1653)+IF(AND('🔎 TRA CỨU NHANH'!$C$2&lt;&gt;"",OR(ISNUMBER(SEARCH('🔎 TRA CỨU NHANH'!$C$2,$A1654)),ISNUMBER(SEARCH('🔎 TRA CỨU NHANH'!$C$2,$B1654)))),1,0)</f>
        <v>0</v>
      </c>
      <c r="M1654" s="1" t="str">
        <f t="shared" si="50"/>
        <v/>
      </c>
      <c r="N1654" s="1">
        <f>N(N1653)+IF(AND('💰 BÁO GIÁ'!$C$27&lt;&gt;"",OR(ISNUMBER(SEARCH('💰 BÁO GIÁ'!$C$27,$A1654)),ISNUMBER(SEARCH('💰 BÁO GIÁ'!$C$27,$B1654)))),1,0)</f>
        <v>0</v>
      </c>
      <c r="O1654" s="1" t="str">
        <f t="shared" si="51"/>
        <v/>
      </c>
    </row>
    <row r="1655" customHeight="1" spans="1:15">
      <c r="A1655" s="1" t="str">
        <f>IF('🔧 XY LANH'!A611="","",'🔧 XY LANH'!A611)</f>
        <v/>
      </c>
      <c r="B1655" s="1" t="str">
        <f>IF('🔧 XY LANH'!A611="","",'🔧 XY LANH'!S611)</f>
        <v/>
      </c>
      <c r="C1655" s="1" t="str">
        <f>IF('🔧 XY LANH'!A611="","","Xy lanh")</f>
        <v/>
      </c>
      <c r="D1655" s="1" t="str">
        <f>IF('🔧 XY LANH'!A611="","",'🔧 XY LANH'!L611)</f>
        <v/>
      </c>
      <c r="E1655" s="1" t="str">
        <f>IF('🔧 XY LANH'!A611="","",'🔧 XY LANH'!M611)</f>
        <v/>
      </c>
      <c r="F1655" s="1" t="str">
        <f>IF('🔧 XY LANH'!A611="","",'🔧 XY LANH'!N611)</f>
        <v/>
      </c>
      <c r="G1655" s="1" t="str">
        <f>IF('🔧 XY LANH'!A611="","",'🔧 XY LANH'!O611)</f>
        <v/>
      </c>
      <c r="H1655" s="1" t="str">
        <f>IF('🔧 XY LANH'!A611="","",'🔧 XY LANH'!P611)</f>
        <v/>
      </c>
      <c r="I1655" s="1" t="str">
        <f>IF('🔧 XY LANH'!A611="","",'🔧 XY LANH'!Q611)</f>
        <v/>
      </c>
      <c r="J1655" s="1" t="str">
        <f>IF('🔧 XY LANH'!A611="","",'🔧 XY LANH'!K611)</f>
        <v/>
      </c>
      <c r="L1655" s="1">
        <f>N(L1654)+IF(AND('🔎 TRA CỨU NHANH'!$C$2&lt;&gt;"",OR(ISNUMBER(SEARCH('🔎 TRA CỨU NHANH'!$C$2,$A1655)),ISNUMBER(SEARCH('🔎 TRA CỨU NHANH'!$C$2,$B1655)))),1,0)</f>
        <v>0</v>
      </c>
      <c r="M1655" s="1" t="str">
        <f t="shared" si="50"/>
        <v/>
      </c>
      <c r="N1655" s="1">
        <f>N(N1654)+IF(AND('💰 BÁO GIÁ'!$C$27&lt;&gt;"",OR(ISNUMBER(SEARCH('💰 BÁO GIÁ'!$C$27,$A1655)),ISNUMBER(SEARCH('💰 BÁO GIÁ'!$C$27,$B1655)))),1,0)</f>
        <v>0</v>
      </c>
      <c r="O1655" s="1" t="str">
        <f t="shared" si="51"/>
        <v/>
      </c>
    </row>
    <row r="1656" customHeight="1" spans="1:15">
      <c r="A1656" s="1" t="str">
        <f>IF('🔧 XY LANH'!A612="","",'🔧 XY LANH'!A612)</f>
        <v/>
      </c>
      <c r="B1656" s="1" t="str">
        <f>IF('🔧 XY LANH'!A612="","",'🔧 XY LANH'!S612)</f>
        <v/>
      </c>
      <c r="C1656" s="1" t="str">
        <f>IF('🔧 XY LANH'!A612="","","Xy lanh")</f>
        <v/>
      </c>
      <c r="D1656" s="1" t="str">
        <f>IF('🔧 XY LANH'!A612="","",'🔧 XY LANH'!L612)</f>
        <v/>
      </c>
      <c r="E1656" s="1" t="str">
        <f>IF('🔧 XY LANH'!A612="","",'🔧 XY LANH'!M612)</f>
        <v/>
      </c>
      <c r="F1656" s="1" t="str">
        <f>IF('🔧 XY LANH'!A612="","",'🔧 XY LANH'!N612)</f>
        <v/>
      </c>
      <c r="G1656" s="1" t="str">
        <f>IF('🔧 XY LANH'!A612="","",'🔧 XY LANH'!O612)</f>
        <v/>
      </c>
      <c r="H1656" s="1" t="str">
        <f>IF('🔧 XY LANH'!A612="","",'🔧 XY LANH'!P612)</f>
        <v/>
      </c>
      <c r="I1656" s="1" t="str">
        <f>IF('🔧 XY LANH'!A612="","",'🔧 XY LANH'!Q612)</f>
        <v/>
      </c>
      <c r="J1656" s="1" t="str">
        <f>IF('🔧 XY LANH'!A612="","",'🔧 XY LANH'!K612)</f>
        <v/>
      </c>
      <c r="L1656" s="1">
        <f>N(L1655)+IF(AND('🔎 TRA CỨU NHANH'!$C$2&lt;&gt;"",OR(ISNUMBER(SEARCH('🔎 TRA CỨU NHANH'!$C$2,$A1656)),ISNUMBER(SEARCH('🔎 TRA CỨU NHANH'!$C$2,$B1656)))),1,0)</f>
        <v>0</v>
      </c>
      <c r="M1656" s="1" t="str">
        <f t="shared" si="50"/>
        <v/>
      </c>
      <c r="N1656" s="1">
        <f>N(N1655)+IF(AND('💰 BÁO GIÁ'!$C$27&lt;&gt;"",OR(ISNUMBER(SEARCH('💰 BÁO GIÁ'!$C$27,$A1656)),ISNUMBER(SEARCH('💰 BÁO GIÁ'!$C$27,$B1656)))),1,0)</f>
        <v>0</v>
      </c>
      <c r="O1656" s="1" t="str">
        <f t="shared" si="51"/>
        <v/>
      </c>
    </row>
    <row r="1657" customHeight="1" spans="1:15">
      <c r="A1657" s="1" t="str">
        <f>IF('🔧 XY LANH'!A613="","",'🔧 XY LANH'!A613)</f>
        <v/>
      </c>
      <c r="B1657" s="1" t="str">
        <f>IF('🔧 XY LANH'!A613="","",'🔧 XY LANH'!S613)</f>
        <v/>
      </c>
      <c r="C1657" s="1" t="str">
        <f>IF('🔧 XY LANH'!A613="","","Xy lanh")</f>
        <v/>
      </c>
      <c r="D1657" s="1" t="str">
        <f>IF('🔧 XY LANH'!A613="","",'🔧 XY LANH'!L613)</f>
        <v/>
      </c>
      <c r="E1657" s="1" t="str">
        <f>IF('🔧 XY LANH'!A613="","",'🔧 XY LANH'!M613)</f>
        <v/>
      </c>
      <c r="F1657" s="1" t="str">
        <f>IF('🔧 XY LANH'!A613="","",'🔧 XY LANH'!N613)</f>
        <v/>
      </c>
      <c r="G1657" s="1" t="str">
        <f>IF('🔧 XY LANH'!A613="","",'🔧 XY LANH'!O613)</f>
        <v/>
      </c>
      <c r="H1657" s="1" t="str">
        <f>IF('🔧 XY LANH'!A613="","",'🔧 XY LANH'!P613)</f>
        <v/>
      </c>
      <c r="I1657" s="1" t="str">
        <f>IF('🔧 XY LANH'!A613="","",'🔧 XY LANH'!Q613)</f>
        <v/>
      </c>
      <c r="J1657" s="1" t="str">
        <f>IF('🔧 XY LANH'!A613="","",'🔧 XY LANH'!K613)</f>
        <v/>
      </c>
      <c r="L1657" s="1">
        <f>N(L1656)+IF(AND('🔎 TRA CỨU NHANH'!$C$2&lt;&gt;"",OR(ISNUMBER(SEARCH('🔎 TRA CỨU NHANH'!$C$2,$A1657)),ISNUMBER(SEARCH('🔎 TRA CỨU NHANH'!$C$2,$B1657)))),1,0)</f>
        <v>0</v>
      </c>
      <c r="M1657" s="1" t="str">
        <f t="shared" si="50"/>
        <v/>
      </c>
      <c r="N1657" s="1">
        <f>N(N1656)+IF(AND('💰 BÁO GIÁ'!$C$27&lt;&gt;"",OR(ISNUMBER(SEARCH('💰 BÁO GIÁ'!$C$27,$A1657)),ISNUMBER(SEARCH('💰 BÁO GIÁ'!$C$27,$B1657)))),1,0)</f>
        <v>0</v>
      </c>
      <c r="O1657" s="1" t="str">
        <f t="shared" si="51"/>
        <v/>
      </c>
    </row>
    <row r="1658" customHeight="1" spans="1:15">
      <c r="A1658" s="1" t="str">
        <f>IF('🔧 XY LANH'!A614="","",'🔧 XY LANH'!A614)</f>
        <v/>
      </c>
      <c r="B1658" s="1" t="str">
        <f>IF('🔧 XY LANH'!A614="","",'🔧 XY LANH'!S614)</f>
        <v/>
      </c>
      <c r="C1658" s="1" t="str">
        <f>IF('🔧 XY LANH'!A614="","","Xy lanh")</f>
        <v/>
      </c>
      <c r="D1658" s="1" t="str">
        <f>IF('🔧 XY LANH'!A614="","",'🔧 XY LANH'!L614)</f>
        <v/>
      </c>
      <c r="E1658" s="13" t="str">
        <f>IF('🔧 XY LANH'!A614="","",'🔧 XY LANH'!M614)</f>
        <v/>
      </c>
      <c r="F1658" s="13" t="str">
        <f>IF('🔧 XY LANH'!A614="","",'🔧 XY LANH'!N614)</f>
        <v/>
      </c>
      <c r="G1658" s="13" t="str">
        <f>IF('🔧 XY LANH'!A614="","",'🔧 XY LANH'!O614)</f>
        <v/>
      </c>
      <c r="H1658" s="13" t="str">
        <f>IF('🔧 XY LANH'!A614="","",'🔧 XY LANH'!P614)</f>
        <v/>
      </c>
      <c r="I1658" s="13" t="str">
        <f>IF('🔧 XY LANH'!A614="","",'🔧 XY LANH'!Q614)</f>
        <v/>
      </c>
      <c r="J1658" s="1" t="str">
        <f>IF('🔧 XY LANH'!A614="","",'🔧 XY LANH'!K614)</f>
        <v/>
      </c>
      <c r="L1658" s="1">
        <f>N(L1657)+IF(AND('🔎 TRA CỨU NHANH'!$C$2&lt;&gt;"",OR(ISNUMBER(SEARCH('🔎 TRA CỨU NHANH'!$C$2,$A1658)),ISNUMBER(SEARCH('🔎 TRA CỨU NHANH'!$C$2,$B1658)))),1,0)</f>
        <v>0</v>
      </c>
      <c r="M1658" s="1" t="str">
        <f t="shared" si="50"/>
        <v/>
      </c>
      <c r="N1658" s="1">
        <f>N(N1657)+IF(AND('💰 BÁO GIÁ'!$C$27&lt;&gt;"",OR(ISNUMBER(SEARCH('💰 BÁO GIÁ'!$C$27,$A1658)),ISNUMBER(SEARCH('💰 BÁO GIÁ'!$C$27,$B1658)))),1,0)</f>
        <v>0</v>
      </c>
      <c r="O1658" s="1" t="str">
        <f t="shared" si="51"/>
        <v/>
      </c>
    </row>
    <row r="1659" customHeight="1" spans="1:15">
      <c r="A1659" s="1" t="str">
        <f>IF('🔧 XY LANH'!A615="","",'🔧 XY LANH'!A615)</f>
        <v/>
      </c>
      <c r="B1659" s="1" t="str">
        <f>IF('🔧 XY LANH'!A615="","",'🔧 XY LANH'!S615)</f>
        <v/>
      </c>
      <c r="C1659" s="1" t="str">
        <f>IF('🔧 XY LANH'!A615="","","Xy lanh")</f>
        <v/>
      </c>
      <c r="D1659" s="1" t="str">
        <f>IF('🔧 XY LANH'!A615="","",'🔧 XY LANH'!L615)</f>
        <v/>
      </c>
      <c r="E1659" s="1" t="str">
        <f>IF('🔧 XY LANH'!A615="","",'🔧 XY LANH'!M615)</f>
        <v/>
      </c>
      <c r="F1659" s="1" t="str">
        <f>IF('🔧 XY LANH'!A615="","",'🔧 XY LANH'!N615)</f>
        <v/>
      </c>
      <c r="G1659" s="1" t="str">
        <f>IF('🔧 XY LANH'!A615="","",'🔧 XY LANH'!O615)</f>
        <v/>
      </c>
      <c r="H1659" s="1" t="str">
        <f>IF('🔧 XY LANH'!A615="","",'🔧 XY LANH'!P615)</f>
        <v/>
      </c>
      <c r="I1659" s="1" t="str">
        <f>IF('🔧 XY LANH'!A615="","",'🔧 XY LANH'!Q615)</f>
        <v/>
      </c>
      <c r="J1659" s="1" t="str">
        <f>IF('🔧 XY LANH'!A615="","",'🔧 XY LANH'!K615)</f>
        <v/>
      </c>
      <c r="L1659" s="1">
        <f>N(L1658)+IF(AND('🔎 TRA CỨU NHANH'!$C$2&lt;&gt;"",OR(ISNUMBER(SEARCH('🔎 TRA CỨU NHANH'!$C$2,$A1659)),ISNUMBER(SEARCH('🔎 TRA CỨU NHANH'!$C$2,$B1659)))),1,0)</f>
        <v>0</v>
      </c>
      <c r="M1659" s="1" t="str">
        <f t="shared" si="50"/>
        <v/>
      </c>
      <c r="N1659" s="1">
        <f>N(N1658)+IF(AND('💰 BÁO GIÁ'!$C$27&lt;&gt;"",OR(ISNUMBER(SEARCH('💰 BÁO GIÁ'!$C$27,$A1659)),ISNUMBER(SEARCH('💰 BÁO GIÁ'!$C$27,$B1659)))),1,0)</f>
        <v>0</v>
      </c>
      <c r="O1659" s="1" t="str">
        <f t="shared" si="51"/>
        <v/>
      </c>
    </row>
    <row r="1660" customHeight="1" spans="1:15">
      <c r="A1660" s="1" t="str">
        <f>IF('🔧 XY LANH'!A616="","",'🔧 XY LANH'!A616)</f>
        <v/>
      </c>
      <c r="B1660" s="1" t="str">
        <f>IF('🔧 XY LANH'!A616="","",'🔧 XY LANH'!S616)</f>
        <v/>
      </c>
      <c r="C1660" s="1" t="str">
        <f>IF('🔧 XY LANH'!A616="","","Xy lanh")</f>
        <v/>
      </c>
      <c r="D1660" s="1" t="str">
        <f>IF('🔧 XY LANH'!A616="","",'🔧 XY LANH'!L616)</f>
        <v/>
      </c>
      <c r="E1660" s="1" t="str">
        <f>IF('🔧 XY LANH'!A616="","",'🔧 XY LANH'!M616)</f>
        <v/>
      </c>
      <c r="F1660" s="1" t="str">
        <f>IF('🔧 XY LANH'!A616="","",'🔧 XY LANH'!N616)</f>
        <v/>
      </c>
      <c r="G1660" s="1" t="str">
        <f>IF('🔧 XY LANH'!A616="","",'🔧 XY LANH'!O616)</f>
        <v/>
      </c>
      <c r="H1660" s="1" t="str">
        <f>IF('🔧 XY LANH'!A616="","",'🔧 XY LANH'!P616)</f>
        <v/>
      </c>
      <c r="I1660" s="1" t="str">
        <f>IF('🔧 XY LANH'!A616="","",'🔧 XY LANH'!Q616)</f>
        <v/>
      </c>
      <c r="J1660" s="1" t="str">
        <f>IF('🔧 XY LANH'!A616="","",'🔧 XY LANH'!K616)</f>
        <v/>
      </c>
      <c r="L1660" s="1">
        <f>N(L1659)+IF(AND('🔎 TRA CỨU NHANH'!$C$2&lt;&gt;"",OR(ISNUMBER(SEARCH('🔎 TRA CỨU NHANH'!$C$2,$A1660)),ISNUMBER(SEARCH('🔎 TRA CỨU NHANH'!$C$2,$B1660)))),1,0)</f>
        <v>0</v>
      </c>
      <c r="M1660" s="1" t="str">
        <f t="shared" si="50"/>
        <v/>
      </c>
      <c r="N1660" s="1">
        <f>N(N1659)+IF(AND('💰 BÁO GIÁ'!$C$27&lt;&gt;"",OR(ISNUMBER(SEARCH('💰 BÁO GIÁ'!$C$27,$A1660)),ISNUMBER(SEARCH('💰 BÁO GIÁ'!$C$27,$B1660)))),1,0)</f>
        <v>0</v>
      </c>
      <c r="O1660" s="1" t="str">
        <f t="shared" si="51"/>
        <v/>
      </c>
    </row>
    <row r="1661" customHeight="1" spans="1:15">
      <c r="A1661" s="1" t="str">
        <f>IF('🔧 XY LANH'!A617="","",'🔧 XY LANH'!A617)</f>
        <v/>
      </c>
      <c r="B1661" s="1" t="str">
        <f>IF('🔧 XY LANH'!A617="","",'🔧 XY LANH'!S617)</f>
        <v/>
      </c>
      <c r="C1661" s="1" t="str">
        <f>IF('🔧 XY LANH'!A617="","","Xy lanh")</f>
        <v/>
      </c>
      <c r="D1661" s="1" t="str">
        <f>IF('🔧 XY LANH'!A617="","",'🔧 XY LANH'!L617)</f>
        <v/>
      </c>
      <c r="E1661" s="1" t="str">
        <f>IF('🔧 XY LANH'!A617="","",'🔧 XY LANH'!M617)</f>
        <v/>
      </c>
      <c r="F1661" s="1" t="str">
        <f>IF('🔧 XY LANH'!A617="","",'🔧 XY LANH'!N617)</f>
        <v/>
      </c>
      <c r="G1661" s="1" t="str">
        <f>IF('🔧 XY LANH'!A617="","",'🔧 XY LANH'!O617)</f>
        <v/>
      </c>
      <c r="H1661" s="1" t="str">
        <f>IF('🔧 XY LANH'!A617="","",'🔧 XY LANH'!P617)</f>
        <v/>
      </c>
      <c r="I1661" s="1" t="str">
        <f>IF('🔧 XY LANH'!A617="","",'🔧 XY LANH'!Q617)</f>
        <v/>
      </c>
      <c r="J1661" s="1" t="str">
        <f>IF('🔧 XY LANH'!A617="","",'🔧 XY LANH'!K617)</f>
        <v/>
      </c>
      <c r="L1661" s="1">
        <f>N(L1660)+IF(AND('🔎 TRA CỨU NHANH'!$C$2&lt;&gt;"",OR(ISNUMBER(SEARCH('🔎 TRA CỨU NHANH'!$C$2,$A1661)),ISNUMBER(SEARCH('🔎 TRA CỨU NHANH'!$C$2,$B1661)))),1,0)</f>
        <v>0</v>
      </c>
      <c r="M1661" s="1" t="str">
        <f t="shared" si="50"/>
        <v/>
      </c>
      <c r="N1661" s="1">
        <f>N(N1660)+IF(AND('💰 BÁO GIÁ'!$C$27&lt;&gt;"",OR(ISNUMBER(SEARCH('💰 BÁO GIÁ'!$C$27,$A1661)),ISNUMBER(SEARCH('💰 BÁO GIÁ'!$C$27,$B1661)))),1,0)</f>
        <v>0</v>
      </c>
      <c r="O1661" s="1" t="str">
        <f t="shared" si="51"/>
        <v/>
      </c>
    </row>
    <row r="1662" customHeight="1" spans="1:15">
      <c r="A1662" s="1" t="str">
        <f>IF('🔧 XY LANH'!A618="","",'🔧 XY LANH'!A618)</f>
        <v/>
      </c>
      <c r="B1662" s="1" t="str">
        <f>IF('🔧 XY LANH'!A618="","",'🔧 XY LANH'!S618)</f>
        <v/>
      </c>
      <c r="C1662" s="1" t="str">
        <f>IF('🔧 XY LANH'!A618="","","Xy lanh")</f>
        <v/>
      </c>
      <c r="D1662" s="1" t="str">
        <f>IF('🔧 XY LANH'!A618="","",'🔧 XY LANH'!L618)</f>
        <v/>
      </c>
      <c r="E1662" s="1" t="str">
        <f>IF('🔧 XY LANH'!A618="","",'🔧 XY LANH'!M618)</f>
        <v/>
      </c>
      <c r="F1662" s="1" t="str">
        <f>IF('🔧 XY LANH'!A618="","",'🔧 XY LANH'!N618)</f>
        <v/>
      </c>
      <c r="G1662" s="1" t="str">
        <f>IF('🔧 XY LANH'!A618="","",'🔧 XY LANH'!O618)</f>
        <v/>
      </c>
      <c r="H1662" s="1" t="str">
        <f>IF('🔧 XY LANH'!A618="","",'🔧 XY LANH'!P618)</f>
        <v/>
      </c>
      <c r="I1662" s="1" t="str">
        <f>IF('🔧 XY LANH'!A618="","",'🔧 XY LANH'!Q618)</f>
        <v/>
      </c>
      <c r="J1662" s="1" t="str">
        <f>IF('🔧 XY LANH'!A618="","",'🔧 XY LANH'!K618)</f>
        <v/>
      </c>
      <c r="L1662" s="1">
        <f>N(L1661)+IF(AND('🔎 TRA CỨU NHANH'!$C$2&lt;&gt;"",OR(ISNUMBER(SEARCH('🔎 TRA CỨU NHANH'!$C$2,$A1662)),ISNUMBER(SEARCH('🔎 TRA CỨU NHANH'!$C$2,$B1662)))),1,0)</f>
        <v>0</v>
      </c>
      <c r="M1662" s="1" t="str">
        <f t="shared" si="50"/>
        <v/>
      </c>
      <c r="N1662" s="1">
        <f>N(N1661)+IF(AND('💰 BÁO GIÁ'!$C$27&lt;&gt;"",OR(ISNUMBER(SEARCH('💰 BÁO GIÁ'!$C$27,$A1662)),ISNUMBER(SEARCH('💰 BÁO GIÁ'!$C$27,$B1662)))),1,0)</f>
        <v>0</v>
      </c>
      <c r="O1662" s="1" t="str">
        <f t="shared" si="51"/>
        <v/>
      </c>
    </row>
    <row r="1663" customHeight="1" spans="1:15">
      <c r="A1663" s="1" t="str">
        <f>IF('🔧 XY LANH'!A619="","",'🔧 XY LANH'!A619)</f>
        <v/>
      </c>
      <c r="B1663" s="1" t="str">
        <f>IF('🔧 XY LANH'!A619="","",'🔧 XY LANH'!S619)</f>
        <v/>
      </c>
      <c r="C1663" s="1" t="str">
        <f>IF('🔧 XY LANH'!A619="","","Xy lanh")</f>
        <v/>
      </c>
      <c r="D1663" s="1" t="str">
        <f>IF('🔧 XY LANH'!A619="","",'🔧 XY LANH'!L619)</f>
        <v/>
      </c>
      <c r="E1663" s="1" t="str">
        <f>IF('🔧 XY LANH'!A619="","",'🔧 XY LANH'!M619)</f>
        <v/>
      </c>
      <c r="F1663" s="1" t="str">
        <f>IF('🔧 XY LANH'!A619="","",'🔧 XY LANH'!N619)</f>
        <v/>
      </c>
      <c r="G1663" s="1" t="str">
        <f>IF('🔧 XY LANH'!A619="","",'🔧 XY LANH'!O619)</f>
        <v/>
      </c>
      <c r="H1663" s="1" t="str">
        <f>IF('🔧 XY LANH'!A619="","",'🔧 XY LANH'!P619)</f>
        <v/>
      </c>
      <c r="I1663" s="1" t="str">
        <f>IF('🔧 XY LANH'!A619="","",'🔧 XY LANH'!Q619)</f>
        <v/>
      </c>
      <c r="J1663" s="1" t="str">
        <f>IF('🔧 XY LANH'!A619="","",'🔧 XY LANH'!K619)</f>
        <v/>
      </c>
      <c r="L1663" s="1">
        <f>N(L1662)+IF(AND('🔎 TRA CỨU NHANH'!$C$2&lt;&gt;"",OR(ISNUMBER(SEARCH('🔎 TRA CỨU NHANH'!$C$2,$A1663)),ISNUMBER(SEARCH('🔎 TRA CỨU NHANH'!$C$2,$B1663)))),1,0)</f>
        <v>0</v>
      </c>
      <c r="M1663" s="1" t="str">
        <f t="shared" si="50"/>
        <v/>
      </c>
      <c r="N1663" s="1">
        <f>N(N1662)+IF(AND('💰 BÁO GIÁ'!$C$27&lt;&gt;"",OR(ISNUMBER(SEARCH('💰 BÁO GIÁ'!$C$27,$A1663)),ISNUMBER(SEARCH('💰 BÁO GIÁ'!$C$27,$B1663)))),1,0)</f>
        <v>0</v>
      </c>
      <c r="O1663" s="1" t="str">
        <f t="shared" si="51"/>
        <v/>
      </c>
    </row>
    <row r="1664" customHeight="1" spans="1:15">
      <c r="A1664" s="1" t="str">
        <f>IF('🔧 XY LANH'!A620="","",'🔧 XY LANH'!A620)</f>
        <v/>
      </c>
      <c r="B1664" s="1" t="str">
        <f>IF('🔧 XY LANH'!A620="","",'🔧 XY LANH'!S620)</f>
        <v/>
      </c>
      <c r="C1664" s="1" t="str">
        <f>IF('🔧 XY LANH'!A620="","","Xy lanh")</f>
        <v/>
      </c>
      <c r="D1664" s="1" t="str">
        <f>IF('🔧 XY LANH'!A620="","",'🔧 XY LANH'!L620)</f>
        <v/>
      </c>
      <c r="E1664" s="1" t="str">
        <f>IF('🔧 XY LANH'!A620="","",'🔧 XY LANH'!M620)</f>
        <v/>
      </c>
      <c r="F1664" s="1" t="str">
        <f>IF('🔧 XY LANH'!A620="","",'🔧 XY LANH'!N620)</f>
        <v/>
      </c>
      <c r="G1664" s="1" t="str">
        <f>IF('🔧 XY LANH'!A620="","",'🔧 XY LANH'!O620)</f>
        <v/>
      </c>
      <c r="H1664" s="1" t="str">
        <f>IF('🔧 XY LANH'!A620="","",'🔧 XY LANH'!P620)</f>
        <v/>
      </c>
      <c r="I1664" s="1" t="str">
        <f>IF('🔧 XY LANH'!A620="","",'🔧 XY LANH'!Q620)</f>
        <v/>
      </c>
      <c r="J1664" s="1" t="str">
        <f>IF('🔧 XY LANH'!A620="","",'🔧 XY LANH'!K620)</f>
        <v/>
      </c>
      <c r="L1664" s="1">
        <f>N(L1663)+IF(AND('🔎 TRA CỨU NHANH'!$C$2&lt;&gt;"",OR(ISNUMBER(SEARCH('🔎 TRA CỨU NHANH'!$C$2,$A1664)),ISNUMBER(SEARCH('🔎 TRA CỨU NHANH'!$C$2,$B1664)))),1,0)</f>
        <v>0</v>
      </c>
      <c r="M1664" s="1" t="str">
        <f t="shared" si="50"/>
        <v/>
      </c>
      <c r="N1664" s="1">
        <f>N(N1663)+IF(AND('💰 BÁO GIÁ'!$C$27&lt;&gt;"",OR(ISNUMBER(SEARCH('💰 BÁO GIÁ'!$C$27,$A1664)),ISNUMBER(SEARCH('💰 BÁO GIÁ'!$C$27,$B1664)))),1,0)</f>
        <v>0</v>
      </c>
      <c r="O1664" s="1" t="str">
        <f t="shared" si="51"/>
        <v/>
      </c>
    </row>
    <row r="1665" customHeight="1" spans="1:15">
      <c r="A1665" s="1" t="str">
        <f>IF('🔧 XY LANH'!A621="","",'🔧 XY LANH'!A621)</f>
        <v/>
      </c>
      <c r="B1665" s="1" t="str">
        <f>IF('🔧 XY LANH'!A621="","",'🔧 XY LANH'!S621)</f>
        <v/>
      </c>
      <c r="C1665" s="1" t="str">
        <f>IF('🔧 XY LANH'!A621="","","Xy lanh")</f>
        <v/>
      </c>
      <c r="D1665" s="1" t="str">
        <f>IF('🔧 XY LANH'!A621="","",'🔧 XY LANH'!L621)</f>
        <v/>
      </c>
      <c r="E1665" s="1" t="str">
        <f>IF('🔧 XY LANH'!A621="","",'🔧 XY LANH'!M621)</f>
        <v/>
      </c>
      <c r="F1665" s="1" t="str">
        <f>IF('🔧 XY LANH'!A621="","",'🔧 XY LANH'!N621)</f>
        <v/>
      </c>
      <c r="G1665" s="1" t="str">
        <f>IF('🔧 XY LANH'!A621="","",'🔧 XY LANH'!O621)</f>
        <v/>
      </c>
      <c r="H1665" s="1" t="str">
        <f>IF('🔧 XY LANH'!A621="","",'🔧 XY LANH'!P621)</f>
        <v/>
      </c>
      <c r="I1665" s="1" t="str">
        <f>IF('🔧 XY LANH'!A621="","",'🔧 XY LANH'!Q621)</f>
        <v/>
      </c>
      <c r="J1665" s="1" t="str">
        <f>IF('🔧 XY LANH'!A621="","",'🔧 XY LANH'!K621)</f>
        <v/>
      </c>
      <c r="L1665" s="1">
        <f>N(L1664)+IF(AND('🔎 TRA CỨU NHANH'!$C$2&lt;&gt;"",OR(ISNUMBER(SEARCH('🔎 TRA CỨU NHANH'!$C$2,$A1665)),ISNUMBER(SEARCH('🔎 TRA CỨU NHANH'!$C$2,$B1665)))),1,0)</f>
        <v>0</v>
      </c>
      <c r="M1665" s="1" t="str">
        <f t="shared" si="50"/>
        <v/>
      </c>
      <c r="N1665" s="1">
        <f>N(N1664)+IF(AND('💰 BÁO GIÁ'!$C$27&lt;&gt;"",OR(ISNUMBER(SEARCH('💰 BÁO GIÁ'!$C$27,$A1665)),ISNUMBER(SEARCH('💰 BÁO GIÁ'!$C$27,$B1665)))),1,0)</f>
        <v>0</v>
      </c>
      <c r="O1665" s="1" t="str">
        <f t="shared" si="51"/>
        <v/>
      </c>
    </row>
    <row r="1666" customHeight="1" spans="1:15">
      <c r="A1666" s="1" t="str">
        <f>IF('🔧 XY LANH'!A622="","",'🔧 XY LANH'!A622)</f>
        <v/>
      </c>
      <c r="B1666" s="1" t="str">
        <f>IF('🔧 XY LANH'!A622="","",'🔧 XY LANH'!S622)</f>
        <v/>
      </c>
      <c r="C1666" s="1" t="str">
        <f>IF('🔧 XY LANH'!A622="","","Xy lanh")</f>
        <v/>
      </c>
      <c r="D1666" s="1" t="str">
        <f>IF('🔧 XY LANH'!A622="","",'🔧 XY LANH'!L622)</f>
        <v/>
      </c>
      <c r="E1666" s="1" t="str">
        <f>IF('🔧 XY LANH'!A622="","",'🔧 XY LANH'!M622)</f>
        <v/>
      </c>
      <c r="F1666" s="1" t="str">
        <f>IF('🔧 XY LANH'!A622="","",'🔧 XY LANH'!N622)</f>
        <v/>
      </c>
      <c r="G1666" s="1" t="str">
        <f>IF('🔧 XY LANH'!A622="","",'🔧 XY LANH'!O622)</f>
        <v/>
      </c>
      <c r="H1666" s="1" t="str">
        <f>IF('🔧 XY LANH'!A622="","",'🔧 XY LANH'!P622)</f>
        <v/>
      </c>
      <c r="I1666" s="1" t="str">
        <f>IF('🔧 XY LANH'!A622="","",'🔧 XY LANH'!Q622)</f>
        <v/>
      </c>
      <c r="J1666" s="1" t="str">
        <f>IF('🔧 XY LANH'!A622="","",'🔧 XY LANH'!K622)</f>
        <v/>
      </c>
      <c r="L1666" s="1">
        <f>N(L1665)+IF(AND('🔎 TRA CỨU NHANH'!$C$2&lt;&gt;"",OR(ISNUMBER(SEARCH('🔎 TRA CỨU NHANH'!$C$2,$A1666)),ISNUMBER(SEARCH('🔎 TRA CỨU NHANH'!$C$2,$B1666)))),1,0)</f>
        <v>0</v>
      </c>
      <c r="M1666" s="1" t="str">
        <f t="shared" ref="M1666:M1729" si="52">IF(L1666&gt;N(L1665),L1666,"")</f>
        <v/>
      </c>
      <c r="N1666" s="1">
        <f>N(N1665)+IF(AND('💰 BÁO GIÁ'!$C$27&lt;&gt;"",OR(ISNUMBER(SEARCH('💰 BÁO GIÁ'!$C$27,$A1666)),ISNUMBER(SEARCH('💰 BÁO GIÁ'!$C$27,$B1666)))),1,0)</f>
        <v>0</v>
      </c>
      <c r="O1666" s="1" t="str">
        <f t="shared" ref="O1666:O1729" si="53">IF(N1666&gt;N(N1665),N1666,"")</f>
        <v/>
      </c>
    </row>
    <row r="1667" customHeight="1" spans="1:15">
      <c r="A1667" s="1" t="str">
        <f>IF('🔧 XY LANH'!A623="","",'🔧 XY LANH'!A623)</f>
        <v/>
      </c>
      <c r="B1667" s="1" t="str">
        <f>IF('🔧 XY LANH'!A623="","",'🔧 XY LANH'!S623)</f>
        <v/>
      </c>
      <c r="C1667" s="1" t="str">
        <f>IF('🔧 XY LANH'!A623="","","Xy lanh")</f>
        <v/>
      </c>
      <c r="D1667" s="1" t="str">
        <f>IF('🔧 XY LANH'!A623="","",'🔧 XY LANH'!L623)</f>
        <v/>
      </c>
      <c r="E1667" s="1" t="str">
        <f>IF('🔧 XY LANH'!A623="","",'🔧 XY LANH'!M623)</f>
        <v/>
      </c>
      <c r="F1667" s="1" t="str">
        <f>IF('🔧 XY LANH'!A623="","",'🔧 XY LANH'!N623)</f>
        <v/>
      </c>
      <c r="G1667" s="1" t="str">
        <f>IF('🔧 XY LANH'!A623="","",'🔧 XY LANH'!O623)</f>
        <v/>
      </c>
      <c r="H1667" s="1" t="str">
        <f>IF('🔧 XY LANH'!A623="","",'🔧 XY LANH'!P623)</f>
        <v/>
      </c>
      <c r="I1667" s="1" t="str">
        <f>IF('🔧 XY LANH'!A623="","",'🔧 XY LANH'!Q623)</f>
        <v/>
      </c>
      <c r="J1667" s="1" t="str">
        <f>IF('🔧 XY LANH'!A623="","",'🔧 XY LANH'!K623)</f>
        <v/>
      </c>
      <c r="L1667" s="1">
        <f>N(L1666)+IF(AND('🔎 TRA CỨU NHANH'!$C$2&lt;&gt;"",OR(ISNUMBER(SEARCH('🔎 TRA CỨU NHANH'!$C$2,$A1667)),ISNUMBER(SEARCH('🔎 TRA CỨU NHANH'!$C$2,$B1667)))),1,0)</f>
        <v>0</v>
      </c>
      <c r="M1667" s="1" t="str">
        <f t="shared" si="52"/>
        <v/>
      </c>
      <c r="N1667" s="1">
        <f>N(N1666)+IF(AND('💰 BÁO GIÁ'!$C$27&lt;&gt;"",OR(ISNUMBER(SEARCH('💰 BÁO GIÁ'!$C$27,$A1667)),ISNUMBER(SEARCH('💰 BÁO GIÁ'!$C$27,$B1667)))),1,0)</f>
        <v>0</v>
      </c>
      <c r="O1667" s="1" t="str">
        <f t="shared" si="53"/>
        <v/>
      </c>
    </row>
    <row r="1668" customHeight="1" spans="1:15">
      <c r="A1668" s="1" t="str">
        <f>IF('🔧 XY LANH'!A624="","",'🔧 XY LANH'!A624)</f>
        <v/>
      </c>
      <c r="B1668" s="1" t="str">
        <f>IF('🔧 XY LANH'!A624="","",'🔧 XY LANH'!S624)</f>
        <v/>
      </c>
      <c r="C1668" s="1" t="str">
        <f>IF('🔧 XY LANH'!A624="","","Xy lanh")</f>
        <v/>
      </c>
      <c r="D1668" s="1" t="str">
        <f>IF('🔧 XY LANH'!A624="","",'🔧 XY LANH'!L624)</f>
        <v/>
      </c>
      <c r="E1668" s="1" t="str">
        <f>IF('🔧 XY LANH'!A624="","",'🔧 XY LANH'!M624)</f>
        <v/>
      </c>
      <c r="F1668" s="1" t="str">
        <f>IF('🔧 XY LANH'!A624="","",'🔧 XY LANH'!N624)</f>
        <v/>
      </c>
      <c r="G1668" s="1" t="str">
        <f>IF('🔧 XY LANH'!A624="","",'🔧 XY LANH'!O624)</f>
        <v/>
      </c>
      <c r="H1668" s="1" t="str">
        <f>IF('🔧 XY LANH'!A624="","",'🔧 XY LANH'!P624)</f>
        <v/>
      </c>
      <c r="I1668" s="1" t="str">
        <f>IF('🔧 XY LANH'!A624="","",'🔧 XY LANH'!Q624)</f>
        <v/>
      </c>
      <c r="J1668" s="1" t="str">
        <f>IF('🔧 XY LANH'!A624="","",'🔧 XY LANH'!K624)</f>
        <v/>
      </c>
      <c r="L1668" s="1">
        <f>N(L1667)+IF(AND('🔎 TRA CỨU NHANH'!$C$2&lt;&gt;"",OR(ISNUMBER(SEARCH('🔎 TRA CỨU NHANH'!$C$2,$A1668)),ISNUMBER(SEARCH('🔎 TRA CỨU NHANH'!$C$2,$B1668)))),1,0)</f>
        <v>0</v>
      </c>
      <c r="M1668" s="1" t="str">
        <f t="shared" si="52"/>
        <v/>
      </c>
      <c r="N1668" s="1">
        <f>N(N1667)+IF(AND('💰 BÁO GIÁ'!$C$27&lt;&gt;"",OR(ISNUMBER(SEARCH('💰 BÁO GIÁ'!$C$27,$A1668)),ISNUMBER(SEARCH('💰 BÁO GIÁ'!$C$27,$B1668)))),1,0)</f>
        <v>0</v>
      </c>
      <c r="O1668" s="1" t="str">
        <f t="shared" si="53"/>
        <v/>
      </c>
    </row>
    <row r="1669" customHeight="1" spans="1:15">
      <c r="A1669" s="1" t="str">
        <f>IF('🔧 XY LANH'!A625="","",'🔧 XY LANH'!A625)</f>
        <v/>
      </c>
      <c r="B1669" s="1" t="str">
        <f>IF('🔧 XY LANH'!A625="","",'🔧 XY LANH'!S625)</f>
        <v/>
      </c>
      <c r="C1669" s="1" t="str">
        <f>IF('🔧 XY LANH'!A625="","","Xy lanh")</f>
        <v/>
      </c>
      <c r="D1669" s="1" t="str">
        <f>IF('🔧 XY LANH'!A625="","",'🔧 XY LANH'!L625)</f>
        <v/>
      </c>
      <c r="E1669" s="1" t="str">
        <f>IF('🔧 XY LANH'!A625="","",'🔧 XY LANH'!M625)</f>
        <v/>
      </c>
      <c r="F1669" s="1" t="str">
        <f>IF('🔧 XY LANH'!A625="","",'🔧 XY LANH'!N625)</f>
        <v/>
      </c>
      <c r="G1669" s="1" t="str">
        <f>IF('🔧 XY LANH'!A625="","",'🔧 XY LANH'!O625)</f>
        <v/>
      </c>
      <c r="H1669" s="1" t="str">
        <f>IF('🔧 XY LANH'!A625="","",'🔧 XY LANH'!P625)</f>
        <v/>
      </c>
      <c r="I1669" s="1" t="str">
        <f>IF('🔧 XY LANH'!A625="","",'🔧 XY LANH'!Q625)</f>
        <v/>
      </c>
      <c r="J1669" s="1" t="str">
        <f>IF('🔧 XY LANH'!A625="","",'🔧 XY LANH'!K625)</f>
        <v/>
      </c>
      <c r="L1669" s="1">
        <f>N(L1668)+IF(AND('🔎 TRA CỨU NHANH'!$C$2&lt;&gt;"",OR(ISNUMBER(SEARCH('🔎 TRA CỨU NHANH'!$C$2,$A1669)),ISNUMBER(SEARCH('🔎 TRA CỨU NHANH'!$C$2,$B1669)))),1,0)</f>
        <v>0</v>
      </c>
      <c r="M1669" s="1" t="str">
        <f t="shared" si="52"/>
        <v/>
      </c>
      <c r="N1669" s="1">
        <f>N(N1668)+IF(AND('💰 BÁO GIÁ'!$C$27&lt;&gt;"",OR(ISNUMBER(SEARCH('💰 BÁO GIÁ'!$C$27,$A1669)),ISNUMBER(SEARCH('💰 BÁO GIÁ'!$C$27,$B1669)))),1,0)</f>
        <v>0</v>
      </c>
      <c r="O1669" s="1" t="str">
        <f t="shared" si="53"/>
        <v/>
      </c>
    </row>
    <row r="1670" customHeight="1" spans="1:15">
      <c r="A1670" s="1" t="str">
        <f>IF('🔧 XY LANH'!A626="","",'🔧 XY LANH'!A626)</f>
        <v/>
      </c>
      <c r="B1670" s="1" t="str">
        <f>IF('🔧 XY LANH'!A626="","",'🔧 XY LANH'!S626)</f>
        <v/>
      </c>
      <c r="C1670" s="1" t="str">
        <f>IF('🔧 XY LANH'!A626="","","Xy lanh")</f>
        <v/>
      </c>
      <c r="D1670" s="1" t="str">
        <f>IF('🔧 XY LANH'!A626="","",'🔧 XY LANH'!L626)</f>
        <v/>
      </c>
      <c r="E1670" s="1" t="str">
        <f>IF('🔧 XY LANH'!A626="","",'🔧 XY LANH'!M626)</f>
        <v/>
      </c>
      <c r="F1670" s="1" t="str">
        <f>IF('🔧 XY LANH'!A626="","",'🔧 XY LANH'!N626)</f>
        <v/>
      </c>
      <c r="G1670" s="1" t="str">
        <f>IF('🔧 XY LANH'!A626="","",'🔧 XY LANH'!O626)</f>
        <v/>
      </c>
      <c r="H1670" s="1" t="str">
        <f>IF('🔧 XY LANH'!A626="","",'🔧 XY LANH'!P626)</f>
        <v/>
      </c>
      <c r="I1670" s="1" t="str">
        <f>IF('🔧 XY LANH'!A626="","",'🔧 XY LANH'!Q626)</f>
        <v/>
      </c>
      <c r="J1670" s="1" t="str">
        <f>IF('🔧 XY LANH'!A626="","",'🔧 XY LANH'!K626)</f>
        <v/>
      </c>
      <c r="L1670" s="1">
        <f>N(L1669)+IF(AND('🔎 TRA CỨU NHANH'!$C$2&lt;&gt;"",OR(ISNUMBER(SEARCH('🔎 TRA CỨU NHANH'!$C$2,$A1670)),ISNUMBER(SEARCH('🔎 TRA CỨU NHANH'!$C$2,$B1670)))),1,0)</f>
        <v>0</v>
      </c>
      <c r="M1670" s="1" t="str">
        <f t="shared" si="52"/>
        <v/>
      </c>
      <c r="N1670" s="1">
        <f>N(N1669)+IF(AND('💰 BÁO GIÁ'!$C$27&lt;&gt;"",OR(ISNUMBER(SEARCH('💰 BÁO GIÁ'!$C$27,$A1670)),ISNUMBER(SEARCH('💰 BÁO GIÁ'!$C$27,$B1670)))),1,0)</f>
        <v>0</v>
      </c>
      <c r="O1670" s="1" t="str">
        <f t="shared" si="53"/>
        <v/>
      </c>
    </row>
    <row r="1671" customHeight="1" spans="1:15">
      <c r="A1671" s="1" t="str">
        <f>IF('🔧 XY LANH'!A627="","",'🔧 XY LANH'!A627)</f>
        <v/>
      </c>
      <c r="B1671" s="1" t="str">
        <f>IF('🔧 XY LANH'!A627="","",'🔧 XY LANH'!S627)</f>
        <v/>
      </c>
      <c r="C1671" s="1" t="str">
        <f>IF('🔧 XY LANH'!A627="","","Xy lanh")</f>
        <v/>
      </c>
      <c r="D1671" s="1" t="str">
        <f>IF('🔧 XY LANH'!A627="","",'🔧 XY LANH'!L627)</f>
        <v/>
      </c>
      <c r="E1671" s="1" t="str">
        <f>IF('🔧 XY LANH'!A627="","",'🔧 XY LANH'!M627)</f>
        <v/>
      </c>
      <c r="F1671" s="1" t="str">
        <f>IF('🔧 XY LANH'!A627="","",'🔧 XY LANH'!N627)</f>
        <v/>
      </c>
      <c r="G1671" s="1" t="str">
        <f>IF('🔧 XY LANH'!A627="","",'🔧 XY LANH'!O627)</f>
        <v/>
      </c>
      <c r="H1671" s="1" t="str">
        <f>IF('🔧 XY LANH'!A627="","",'🔧 XY LANH'!P627)</f>
        <v/>
      </c>
      <c r="I1671" s="1" t="str">
        <f>IF('🔧 XY LANH'!A627="","",'🔧 XY LANH'!Q627)</f>
        <v/>
      </c>
      <c r="J1671" s="1" t="str">
        <f>IF('🔧 XY LANH'!A627="","",'🔧 XY LANH'!K627)</f>
        <v/>
      </c>
      <c r="L1671" s="1">
        <f>N(L1670)+IF(AND('🔎 TRA CỨU NHANH'!$C$2&lt;&gt;"",OR(ISNUMBER(SEARCH('🔎 TRA CỨU NHANH'!$C$2,$A1671)),ISNUMBER(SEARCH('🔎 TRA CỨU NHANH'!$C$2,$B1671)))),1,0)</f>
        <v>0</v>
      </c>
      <c r="M1671" s="1" t="str">
        <f t="shared" si="52"/>
        <v/>
      </c>
      <c r="N1671" s="1">
        <f>N(N1670)+IF(AND('💰 BÁO GIÁ'!$C$27&lt;&gt;"",OR(ISNUMBER(SEARCH('💰 BÁO GIÁ'!$C$27,$A1671)),ISNUMBER(SEARCH('💰 BÁO GIÁ'!$C$27,$B1671)))),1,0)</f>
        <v>0</v>
      </c>
      <c r="O1671" s="1" t="str">
        <f t="shared" si="53"/>
        <v/>
      </c>
    </row>
    <row r="1672" customHeight="1" spans="1:15">
      <c r="A1672" s="1" t="str">
        <f>IF('🔧 XY LANH'!A628="","",'🔧 XY LANH'!A628)</f>
        <v/>
      </c>
      <c r="B1672" s="1" t="str">
        <f>IF('🔧 XY LANH'!A628="","",'🔧 XY LANH'!S628)</f>
        <v/>
      </c>
      <c r="C1672" s="1" t="str">
        <f>IF('🔧 XY LANH'!A628="","","Xy lanh")</f>
        <v/>
      </c>
      <c r="D1672" s="1" t="str">
        <f>IF('🔧 XY LANH'!A628="","",'🔧 XY LANH'!L628)</f>
        <v/>
      </c>
      <c r="E1672" s="1" t="str">
        <f>IF('🔧 XY LANH'!A628="","",'🔧 XY LANH'!M628)</f>
        <v/>
      </c>
      <c r="F1672" s="1" t="str">
        <f>IF('🔧 XY LANH'!A628="","",'🔧 XY LANH'!N628)</f>
        <v/>
      </c>
      <c r="G1672" s="1" t="str">
        <f>IF('🔧 XY LANH'!A628="","",'🔧 XY LANH'!O628)</f>
        <v/>
      </c>
      <c r="H1672" s="1" t="str">
        <f>IF('🔧 XY LANH'!A628="","",'🔧 XY LANH'!P628)</f>
        <v/>
      </c>
      <c r="I1672" s="1" t="str">
        <f>IF('🔧 XY LANH'!A628="","",'🔧 XY LANH'!Q628)</f>
        <v/>
      </c>
      <c r="J1672" s="1" t="str">
        <f>IF('🔧 XY LANH'!A628="","",'🔧 XY LANH'!K628)</f>
        <v/>
      </c>
      <c r="L1672" s="1">
        <f>N(L1671)+IF(AND('🔎 TRA CỨU NHANH'!$C$2&lt;&gt;"",OR(ISNUMBER(SEARCH('🔎 TRA CỨU NHANH'!$C$2,$A1672)),ISNUMBER(SEARCH('🔎 TRA CỨU NHANH'!$C$2,$B1672)))),1,0)</f>
        <v>0</v>
      </c>
      <c r="M1672" s="1" t="str">
        <f t="shared" si="52"/>
        <v/>
      </c>
      <c r="N1672" s="1">
        <f>N(N1671)+IF(AND('💰 BÁO GIÁ'!$C$27&lt;&gt;"",OR(ISNUMBER(SEARCH('💰 BÁO GIÁ'!$C$27,$A1672)),ISNUMBER(SEARCH('💰 BÁO GIÁ'!$C$27,$B1672)))),1,0)</f>
        <v>0</v>
      </c>
      <c r="O1672" s="1" t="str">
        <f t="shared" si="53"/>
        <v/>
      </c>
    </row>
    <row r="1673" customHeight="1" spans="1:15">
      <c r="A1673" s="1" t="str">
        <f>IF('🔧 XY LANH'!A629="","",'🔧 XY LANH'!A629)</f>
        <v/>
      </c>
      <c r="B1673" s="1" t="str">
        <f>IF('🔧 XY LANH'!A629="","",'🔧 XY LANH'!S629)</f>
        <v/>
      </c>
      <c r="C1673" s="1" t="str">
        <f>IF('🔧 XY LANH'!A629="","","Xy lanh")</f>
        <v/>
      </c>
      <c r="D1673" s="1" t="str">
        <f>IF('🔧 XY LANH'!A629="","",'🔧 XY LANH'!L629)</f>
        <v/>
      </c>
      <c r="E1673" s="1" t="str">
        <f>IF('🔧 XY LANH'!A629="","",'🔧 XY LANH'!M629)</f>
        <v/>
      </c>
      <c r="F1673" s="1" t="str">
        <f>IF('🔧 XY LANH'!A629="","",'🔧 XY LANH'!N629)</f>
        <v/>
      </c>
      <c r="G1673" s="1" t="str">
        <f>IF('🔧 XY LANH'!A629="","",'🔧 XY LANH'!O629)</f>
        <v/>
      </c>
      <c r="H1673" s="1" t="str">
        <f>IF('🔧 XY LANH'!A629="","",'🔧 XY LANH'!P629)</f>
        <v/>
      </c>
      <c r="I1673" s="1" t="str">
        <f>IF('🔧 XY LANH'!A629="","",'🔧 XY LANH'!Q629)</f>
        <v/>
      </c>
      <c r="J1673" s="1" t="str">
        <f>IF('🔧 XY LANH'!A629="","",'🔧 XY LANH'!K629)</f>
        <v/>
      </c>
      <c r="L1673" s="1">
        <f>N(L1672)+IF(AND('🔎 TRA CỨU NHANH'!$C$2&lt;&gt;"",OR(ISNUMBER(SEARCH('🔎 TRA CỨU NHANH'!$C$2,$A1673)),ISNUMBER(SEARCH('🔎 TRA CỨU NHANH'!$C$2,$B1673)))),1,0)</f>
        <v>0</v>
      </c>
      <c r="M1673" s="1" t="str">
        <f t="shared" si="52"/>
        <v/>
      </c>
      <c r="N1673" s="1">
        <f>N(N1672)+IF(AND('💰 BÁO GIÁ'!$C$27&lt;&gt;"",OR(ISNUMBER(SEARCH('💰 BÁO GIÁ'!$C$27,$A1673)),ISNUMBER(SEARCH('💰 BÁO GIÁ'!$C$27,$B1673)))),1,0)</f>
        <v>0</v>
      </c>
      <c r="O1673" s="1" t="str">
        <f t="shared" si="53"/>
        <v/>
      </c>
    </row>
    <row r="1674" customHeight="1" spans="1:15">
      <c r="A1674" s="1" t="str">
        <f>IF('🔧 XY LANH'!A630="","",'🔧 XY LANH'!A630)</f>
        <v/>
      </c>
      <c r="B1674" s="1" t="str">
        <f>IF('🔧 XY LANH'!A630="","",'🔧 XY LANH'!S630)</f>
        <v/>
      </c>
      <c r="C1674" s="1" t="str">
        <f>IF('🔧 XY LANH'!A630="","","Xy lanh")</f>
        <v/>
      </c>
      <c r="D1674" s="1" t="str">
        <f>IF('🔧 XY LANH'!A630="","",'🔧 XY LANH'!L630)</f>
        <v/>
      </c>
      <c r="E1674" s="1" t="str">
        <f>IF('🔧 XY LANH'!A630="","",'🔧 XY LANH'!M630)</f>
        <v/>
      </c>
      <c r="F1674" s="1" t="str">
        <f>IF('🔧 XY LANH'!A630="","",'🔧 XY LANH'!N630)</f>
        <v/>
      </c>
      <c r="G1674" s="1" t="str">
        <f>IF('🔧 XY LANH'!A630="","",'🔧 XY LANH'!O630)</f>
        <v/>
      </c>
      <c r="H1674" s="1" t="str">
        <f>IF('🔧 XY LANH'!A630="","",'🔧 XY LANH'!P630)</f>
        <v/>
      </c>
      <c r="I1674" s="1" t="str">
        <f>IF('🔧 XY LANH'!A630="","",'🔧 XY LANH'!Q630)</f>
        <v/>
      </c>
      <c r="J1674" s="1" t="str">
        <f>IF('🔧 XY LANH'!A630="","",'🔧 XY LANH'!K630)</f>
        <v/>
      </c>
      <c r="L1674" s="1">
        <f>N(L1673)+IF(AND('🔎 TRA CỨU NHANH'!$C$2&lt;&gt;"",OR(ISNUMBER(SEARCH('🔎 TRA CỨU NHANH'!$C$2,$A1674)),ISNUMBER(SEARCH('🔎 TRA CỨU NHANH'!$C$2,$B1674)))),1,0)</f>
        <v>0</v>
      </c>
      <c r="M1674" s="1" t="str">
        <f t="shared" si="52"/>
        <v/>
      </c>
      <c r="N1674" s="1">
        <f>N(N1673)+IF(AND('💰 BÁO GIÁ'!$C$27&lt;&gt;"",OR(ISNUMBER(SEARCH('💰 BÁO GIÁ'!$C$27,$A1674)),ISNUMBER(SEARCH('💰 BÁO GIÁ'!$C$27,$B1674)))),1,0)</f>
        <v>0</v>
      </c>
      <c r="O1674" s="1" t="str">
        <f t="shared" si="53"/>
        <v/>
      </c>
    </row>
    <row r="1675" customHeight="1" spans="1:15">
      <c r="A1675" s="1" t="str">
        <f>IF('🔧 XY LANH'!A631="","",'🔧 XY LANH'!A631)</f>
        <v/>
      </c>
      <c r="B1675" s="1" t="str">
        <f>IF('🔧 XY LANH'!A631="","",'🔧 XY LANH'!S631)</f>
        <v/>
      </c>
      <c r="C1675" s="1" t="str">
        <f>IF('🔧 XY LANH'!A631="","","Xy lanh")</f>
        <v/>
      </c>
      <c r="D1675" s="1" t="str">
        <f>IF('🔧 XY LANH'!A631="","",'🔧 XY LANH'!L631)</f>
        <v/>
      </c>
      <c r="E1675" s="1" t="str">
        <f>IF('🔧 XY LANH'!A631="","",'🔧 XY LANH'!M631)</f>
        <v/>
      </c>
      <c r="F1675" s="1" t="str">
        <f>IF('🔧 XY LANH'!A631="","",'🔧 XY LANH'!N631)</f>
        <v/>
      </c>
      <c r="G1675" s="1" t="str">
        <f>IF('🔧 XY LANH'!A631="","",'🔧 XY LANH'!O631)</f>
        <v/>
      </c>
      <c r="H1675" s="1" t="str">
        <f>IF('🔧 XY LANH'!A631="","",'🔧 XY LANH'!P631)</f>
        <v/>
      </c>
      <c r="I1675" s="1" t="str">
        <f>IF('🔧 XY LANH'!A631="","",'🔧 XY LANH'!Q631)</f>
        <v/>
      </c>
      <c r="J1675" s="1" t="str">
        <f>IF('🔧 XY LANH'!A631="","",'🔧 XY LANH'!K631)</f>
        <v/>
      </c>
      <c r="L1675" s="1">
        <f>N(L1674)+IF(AND('🔎 TRA CỨU NHANH'!$C$2&lt;&gt;"",OR(ISNUMBER(SEARCH('🔎 TRA CỨU NHANH'!$C$2,$A1675)),ISNUMBER(SEARCH('🔎 TRA CỨU NHANH'!$C$2,$B1675)))),1,0)</f>
        <v>0</v>
      </c>
      <c r="M1675" s="1" t="str">
        <f t="shared" si="52"/>
        <v/>
      </c>
      <c r="N1675" s="1">
        <f>N(N1674)+IF(AND('💰 BÁO GIÁ'!$C$27&lt;&gt;"",OR(ISNUMBER(SEARCH('💰 BÁO GIÁ'!$C$27,$A1675)),ISNUMBER(SEARCH('💰 BÁO GIÁ'!$C$27,$B1675)))),1,0)</f>
        <v>0</v>
      </c>
      <c r="O1675" s="1" t="str">
        <f t="shared" si="53"/>
        <v/>
      </c>
    </row>
    <row r="1676" customHeight="1" spans="1:15">
      <c r="A1676" s="1" t="str">
        <f>IF('🔧 XY LANH'!A632="","",'🔧 XY LANH'!A632)</f>
        <v/>
      </c>
      <c r="B1676" s="1" t="str">
        <f>IF('🔧 XY LANH'!A632="","",'🔧 XY LANH'!S632)</f>
        <v/>
      </c>
      <c r="C1676" s="1" t="str">
        <f>IF('🔧 XY LANH'!A632="","","Xy lanh")</f>
        <v/>
      </c>
      <c r="D1676" s="1" t="str">
        <f>IF('🔧 XY LANH'!A632="","",'🔧 XY LANH'!L632)</f>
        <v/>
      </c>
      <c r="E1676" s="1" t="str">
        <f>IF('🔧 XY LANH'!A632="","",'🔧 XY LANH'!M632)</f>
        <v/>
      </c>
      <c r="F1676" s="1" t="str">
        <f>IF('🔧 XY LANH'!A632="","",'🔧 XY LANH'!N632)</f>
        <v/>
      </c>
      <c r="G1676" s="1" t="str">
        <f>IF('🔧 XY LANH'!A632="","",'🔧 XY LANH'!O632)</f>
        <v/>
      </c>
      <c r="H1676" s="1" t="str">
        <f>IF('🔧 XY LANH'!A632="","",'🔧 XY LANH'!P632)</f>
        <v/>
      </c>
      <c r="I1676" s="1" t="str">
        <f>IF('🔧 XY LANH'!A632="","",'🔧 XY LANH'!Q632)</f>
        <v/>
      </c>
      <c r="J1676" s="1" t="str">
        <f>IF('🔧 XY LANH'!A632="","",'🔧 XY LANH'!K632)</f>
        <v/>
      </c>
      <c r="L1676" s="1">
        <f>N(L1675)+IF(AND('🔎 TRA CỨU NHANH'!$C$2&lt;&gt;"",OR(ISNUMBER(SEARCH('🔎 TRA CỨU NHANH'!$C$2,$A1676)),ISNUMBER(SEARCH('🔎 TRA CỨU NHANH'!$C$2,$B1676)))),1,0)</f>
        <v>0</v>
      </c>
      <c r="M1676" s="1" t="str">
        <f t="shared" si="52"/>
        <v/>
      </c>
      <c r="N1676" s="1">
        <f>N(N1675)+IF(AND('💰 BÁO GIÁ'!$C$27&lt;&gt;"",OR(ISNUMBER(SEARCH('💰 BÁO GIÁ'!$C$27,$A1676)),ISNUMBER(SEARCH('💰 BÁO GIÁ'!$C$27,$B1676)))),1,0)</f>
        <v>0</v>
      </c>
      <c r="O1676" s="1" t="str">
        <f t="shared" si="53"/>
        <v/>
      </c>
    </row>
    <row r="1677" customHeight="1" spans="1:15">
      <c r="A1677" s="1" t="str">
        <f>IF('🔧 XY LANH'!A633="","",'🔧 XY LANH'!A633)</f>
        <v/>
      </c>
      <c r="B1677" s="1" t="str">
        <f>IF('🔧 XY LANH'!A633="","",'🔧 XY LANH'!S633)</f>
        <v/>
      </c>
      <c r="C1677" s="1" t="str">
        <f>IF('🔧 XY LANH'!A633="","","Xy lanh")</f>
        <v/>
      </c>
      <c r="D1677" s="1" t="str">
        <f>IF('🔧 XY LANH'!A633="","",'🔧 XY LANH'!L633)</f>
        <v/>
      </c>
      <c r="E1677" s="1" t="str">
        <f>IF('🔧 XY LANH'!A633="","",'🔧 XY LANH'!M633)</f>
        <v/>
      </c>
      <c r="F1677" s="1" t="str">
        <f>IF('🔧 XY LANH'!A633="","",'🔧 XY LANH'!N633)</f>
        <v/>
      </c>
      <c r="G1677" s="1" t="str">
        <f>IF('🔧 XY LANH'!A633="","",'🔧 XY LANH'!O633)</f>
        <v/>
      </c>
      <c r="H1677" s="1" t="str">
        <f>IF('🔧 XY LANH'!A633="","",'🔧 XY LANH'!P633)</f>
        <v/>
      </c>
      <c r="I1677" s="1" t="str">
        <f>IF('🔧 XY LANH'!A633="","",'🔧 XY LANH'!Q633)</f>
        <v/>
      </c>
      <c r="J1677" s="1" t="str">
        <f>IF('🔧 XY LANH'!A633="","",'🔧 XY LANH'!K633)</f>
        <v/>
      </c>
      <c r="L1677" s="1">
        <f>N(L1676)+IF(AND('🔎 TRA CỨU NHANH'!$C$2&lt;&gt;"",OR(ISNUMBER(SEARCH('🔎 TRA CỨU NHANH'!$C$2,$A1677)),ISNUMBER(SEARCH('🔎 TRA CỨU NHANH'!$C$2,$B1677)))),1,0)</f>
        <v>0</v>
      </c>
      <c r="M1677" s="1" t="str">
        <f t="shared" si="52"/>
        <v/>
      </c>
      <c r="N1677" s="1">
        <f>N(N1676)+IF(AND('💰 BÁO GIÁ'!$C$27&lt;&gt;"",OR(ISNUMBER(SEARCH('💰 BÁO GIÁ'!$C$27,$A1677)),ISNUMBER(SEARCH('💰 BÁO GIÁ'!$C$27,$B1677)))),1,0)</f>
        <v>0</v>
      </c>
      <c r="O1677" s="1" t="str">
        <f t="shared" si="53"/>
        <v/>
      </c>
    </row>
    <row r="1678" customHeight="1" spans="1:15">
      <c r="A1678" s="1" t="str">
        <f>IF('🔧 XY LANH'!A634="","",'🔧 XY LANH'!A634)</f>
        <v/>
      </c>
      <c r="B1678" s="1" t="str">
        <f>IF('🔧 XY LANH'!A634="","",'🔧 XY LANH'!S634)</f>
        <v/>
      </c>
      <c r="C1678" s="1" t="str">
        <f>IF('🔧 XY LANH'!A634="","","Xy lanh")</f>
        <v/>
      </c>
      <c r="D1678" s="1" t="str">
        <f>IF('🔧 XY LANH'!A634="","",'🔧 XY LANH'!L634)</f>
        <v/>
      </c>
      <c r="E1678" s="1" t="str">
        <f>IF('🔧 XY LANH'!A634="","",'🔧 XY LANH'!M634)</f>
        <v/>
      </c>
      <c r="F1678" s="1" t="str">
        <f>IF('🔧 XY LANH'!A634="","",'🔧 XY LANH'!N634)</f>
        <v/>
      </c>
      <c r="G1678" s="1" t="str">
        <f>IF('🔧 XY LANH'!A634="","",'🔧 XY LANH'!O634)</f>
        <v/>
      </c>
      <c r="H1678" s="1" t="str">
        <f>IF('🔧 XY LANH'!A634="","",'🔧 XY LANH'!P634)</f>
        <v/>
      </c>
      <c r="I1678" s="1" t="str">
        <f>IF('🔧 XY LANH'!A634="","",'🔧 XY LANH'!Q634)</f>
        <v/>
      </c>
      <c r="J1678" s="1" t="str">
        <f>IF('🔧 XY LANH'!A634="","",'🔧 XY LANH'!K634)</f>
        <v/>
      </c>
      <c r="L1678" s="1">
        <f>N(L1677)+IF(AND('🔎 TRA CỨU NHANH'!$C$2&lt;&gt;"",OR(ISNUMBER(SEARCH('🔎 TRA CỨU NHANH'!$C$2,$A1678)),ISNUMBER(SEARCH('🔎 TRA CỨU NHANH'!$C$2,$B1678)))),1,0)</f>
        <v>0</v>
      </c>
      <c r="M1678" s="1" t="str">
        <f t="shared" si="52"/>
        <v/>
      </c>
      <c r="N1678" s="1">
        <f>N(N1677)+IF(AND('💰 BÁO GIÁ'!$C$27&lt;&gt;"",OR(ISNUMBER(SEARCH('💰 BÁO GIÁ'!$C$27,$A1678)),ISNUMBER(SEARCH('💰 BÁO GIÁ'!$C$27,$B1678)))),1,0)</f>
        <v>0</v>
      </c>
      <c r="O1678" s="1" t="str">
        <f t="shared" si="53"/>
        <v/>
      </c>
    </row>
    <row r="1679" customHeight="1" spans="1:15">
      <c r="A1679" s="1" t="str">
        <f>IF('🔧 XY LANH'!A635="","",'🔧 XY LANH'!A635)</f>
        <v/>
      </c>
      <c r="B1679" s="1" t="str">
        <f>IF('🔧 XY LANH'!A635="","",'🔧 XY LANH'!S635)</f>
        <v/>
      </c>
      <c r="C1679" s="1" t="str">
        <f>IF('🔧 XY LANH'!A635="","","Xy lanh")</f>
        <v/>
      </c>
      <c r="D1679" s="1" t="str">
        <f>IF('🔧 XY LANH'!A635="","",'🔧 XY LANH'!L635)</f>
        <v/>
      </c>
      <c r="E1679" s="1" t="str">
        <f>IF('🔧 XY LANH'!A635="","",'🔧 XY LANH'!M635)</f>
        <v/>
      </c>
      <c r="F1679" s="1" t="str">
        <f>IF('🔧 XY LANH'!A635="","",'🔧 XY LANH'!N635)</f>
        <v/>
      </c>
      <c r="G1679" s="1" t="str">
        <f>IF('🔧 XY LANH'!A635="","",'🔧 XY LANH'!O635)</f>
        <v/>
      </c>
      <c r="H1679" s="1" t="str">
        <f>IF('🔧 XY LANH'!A635="","",'🔧 XY LANH'!P635)</f>
        <v/>
      </c>
      <c r="I1679" s="1" t="str">
        <f>IF('🔧 XY LANH'!A635="","",'🔧 XY LANH'!Q635)</f>
        <v/>
      </c>
      <c r="J1679" s="1" t="str">
        <f>IF('🔧 XY LANH'!A635="","",'🔧 XY LANH'!K635)</f>
        <v/>
      </c>
      <c r="L1679" s="1">
        <f>N(L1678)+IF(AND('🔎 TRA CỨU NHANH'!$C$2&lt;&gt;"",OR(ISNUMBER(SEARCH('🔎 TRA CỨU NHANH'!$C$2,$A1679)),ISNUMBER(SEARCH('🔎 TRA CỨU NHANH'!$C$2,$B1679)))),1,0)</f>
        <v>0</v>
      </c>
      <c r="M1679" s="1" t="str">
        <f t="shared" si="52"/>
        <v/>
      </c>
      <c r="N1679" s="1">
        <f>N(N1678)+IF(AND('💰 BÁO GIÁ'!$C$27&lt;&gt;"",OR(ISNUMBER(SEARCH('💰 BÁO GIÁ'!$C$27,$A1679)),ISNUMBER(SEARCH('💰 BÁO GIÁ'!$C$27,$B1679)))),1,0)</f>
        <v>0</v>
      </c>
      <c r="O1679" s="1" t="str">
        <f t="shared" si="53"/>
        <v/>
      </c>
    </row>
    <row r="1680" customHeight="1" spans="1:15">
      <c r="A1680" s="1" t="str">
        <f>IF('🔧 XY LANH'!A636="","",'🔧 XY LANH'!A636)</f>
        <v/>
      </c>
      <c r="B1680" s="1" t="str">
        <f>IF('🔧 XY LANH'!A636="","",'🔧 XY LANH'!S636)</f>
        <v/>
      </c>
      <c r="C1680" s="1" t="str">
        <f>IF('🔧 XY LANH'!A636="","","Xy lanh")</f>
        <v/>
      </c>
      <c r="D1680" s="1" t="str">
        <f>IF('🔧 XY LANH'!A636="","",'🔧 XY LANH'!L636)</f>
        <v/>
      </c>
      <c r="E1680" s="1" t="str">
        <f>IF('🔧 XY LANH'!A636="","",'🔧 XY LANH'!M636)</f>
        <v/>
      </c>
      <c r="F1680" s="1" t="str">
        <f>IF('🔧 XY LANH'!A636="","",'🔧 XY LANH'!N636)</f>
        <v/>
      </c>
      <c r="G1680" s="1" t="str">
        <f>IF('🔧 XY LANH'!A636="","",'🔧 XY LANH'!O636)</f>
        <v/>
      </c>
      <c r="H1680" s="1" t="str">
        <f>IF('🔧 XY LANH'!A636="","",'🔧 XY LANH'!P636)</f>
        <v/>
      </c>
      <c r="I1680" s="1" t="str">
        <f>IF('🔧 XY LANH'!A636="","",'🔧 XY LANH'!Q636)</f>
        <v/>
      </c>
      <c r="J1680" s="1" t="str">
        <f>IF('🔧 XY LANH'!A636="","",'🔧 XY LANH'!K636)</f>
        <v/>
      </c>
      <c r="L1680" s="1">
        <f>N(L1679)+IF(AND('🔎 TRA CỨU NHANH'!$C$2&lt;&gt;"",OR(ISNUMBER(SEARCH('🔎 TRA CỨU NHANH'!$C$2,$A1680)),ISNUMBER(SEARCH('🔎 TRA CỨU NHANH'!$C$2,$B1680)))),1,0)</f>
        <v>0</v>
      </c>
      <c r="M1680" s="1" t="str">
        <f t="shared" si="52"/>
        <v/>
      </c>
      <c r="N1680" s="1">
        <f>N(N1679)+IF(AND('💰 BÁO GIÁ'!$C$27&lt;&gt;"",OR(ISNUMBER(SEARCH('💰 BÁO GIÁ'!$C$27,$A1680)),ISNUMBER(SEARCH('💰 BÁO GIÁ'!$C$27,$B1680)))),1,0)</f>
        <v>0</v>
      </c>
      <c r="O1680" s="1" t="str">
        <f t="shared" si="53"/>
        <v/>
      </c>
    </row>
    <row r="1681" customHeight="1" spans="1:15">
      <c r="A1681" s="1" t="str">
        <f>IF('🔧 XY LANH'!A637="","",'🔧 XY LANH'!A637)</f>
        <v/>
      </c>
      <c r="B1681" s="1" t="str">
        <f>IF('🔧 XY LANH'!A637="","",'🔧 XY LANH'!S637)</f>
        <v/>
      </c>
      <c r="C1681" s="1" t="str">
        <f>IF('🔧 XY LANH'!A637="","","Xy lanh")</f>
        <v/>
      </c>
      <c r="D1681" s="1" t="str">
        <f>IF('🔧 XY LANH'!A637="","",'🔧 XY LANH'!L637)</f>
        <v/>
      </c>
      <c r="E1681" s="1" t="str">
        <f>IF('🔧 XY LANH'!A637="","",'🔧 XY LANH'!M637)</f>
        <v/>
      </c>
      <c r="F1681" s="1" t="str">
        <f>IF('🔧 XY LANH'!A637="","",'🔧 XY LANH'!N637)</f>
        <v/>
      </c>
      <c r="G1681" s="1" t="str">
        <f>IF('🔧 XY LANH'!A637="","",'🔧 XY LANH'!O637)</f>
        <v/>
      </c>
      <c r="H1681" s="1" t="str">
        <f>IF('🔧 XY LANH'!A637="","",'🔧 XY LANH'!P637)</f>
        <v/>
      </c>
      <c r="I1681" s="1" t="str">
        <f>IF('🔧 XY LANH'!A637="","",'🔧 XY LANH'!Q637)</f>
        <v/>
      </c>
      <c r="J1681" s="1" t="str">
        <f>IF('🔧 XY LANH'!A637="","",'🔧 XY LANH'!K637)</f>
        <v/>
      </c>
      <c r="L1681" s="1">
        <f>N(L1680)+IF(AND('🔎 TRA CỨU NHANH'!$C$2&lt;&gt;"",OR(ISNUMBER(SEARCH('🔎 TRA CỨU NHANH'!$C$2,$A1681)),ISNUMBER(SEARCH('🔎 TRA CỨU NHANH'!$C$2,$B1681)))),1,0)</f>
        <v>0</v>
      </c>
      <c r="M1681" s="1" t="str">
        <f t="shared" si="52"/>
        <v/>
      </c>
      <c r="N1681" s="1">
        <f>N(N1680)+IF(AND('💰 BÁO GIÁ'!$C$27&lt;&gt;"",OR(ISNUMBER(SEARCH('💰 BÁO GIÁ'!$C$27,$A1681)),ISNUMBER(SEARCH('💰 BÁO GIÁ'!$C$27,$B1681)))),1,0)</f>
        <v>0</v>
      </c>
      <c r="O1681" s="1" t="str">
        <f t="shared" si="53"/>
        <v/>
      </c>
    </row>
    <row r="1682" customHeight="1" spans="1:15">
      <c r="A1682" s="1" t="str">
        <f>IF('🔧 XY LANH'!A638="","",'🔧 XY LANH'!A638)</f>
        <v/>
      </c>
      <c r="B1682" s="1" t="str">
        <f>IF('🔧 XY LANH'!A638="","",'🔧 XY LANH'!S638)</f>
        <v/>
      </c>
      <c r="C1682" s="1" t="str">
        <f>IF('🔧 XY LANH'!A638="","","Xy lanh")</f>
        <v/>
      </c>
      <c r="D1682" s="1" t="str">
        <f>IF('🔧 XY LANH'!A638="","",'🔧 XY LANH'!L638)</f>
        <v/>
      </c>
      <c r="E1682" s="1" t="str">
        <f>IF('🔧 XY LANH'!A638="","",'🔧 XY LANH'!M638)</f>
        <v/>
      </c>
      <c r="F1682" s="1" t="str">
        <f>IF('🔧 XY LANH'!A638="","",'🔧 XY LANH'!N638)</f>
        <v/>
      </c>
      <c r="G1682" s="1" t="str">
        <f>IF('🔧 XY LANH'!A638="","",'🔧 XY LANH'!O638)</f>
        <v/>
      </c>
      <c r="H1682" s="1" t="str">
        <f>IF('🔧 XY LANH'!A638="","",'🔧 XY LANH'!P638)</f>
        <v/>
      </c>
      <c r="I1682" s="1" t="str">
        <f>IF('🔧 XY LANH'!A638="","",'🔧 XY LANH'!Q638)</f>
        <v/>
      </c>
      <c r="J1682" s="1" t="str">
        <f>IF('🔧 XY LANH'!A638="","",'🔧 XY LANH'!K638)</f>
        <v/>
      </c>
      <c r="L1682" s="1">
        <f>N(L1681)+IF(AND('🔎 TRA CỨU NHANH'!$C$2&lt;&gt;"",OR(ISNUMBER(SEARCH('🔎 TRA CỨU NHANH'!$C$2,$A1682)),ISNUMBER(SEARCH('🔎 TRA CỨU NHANH'!$C$2,$B1682)))),1,0)</f>
        <v>0</v>
      </c>
      <c r="M1682" s="1" t="str">
        <f t="shared" si="52"/>
        <v/>
      </c>
      <c r="N1682" s="1">
        <f>N(N1681)+IF(AND('💰 BÁO GIÁ'!$C$27&lt;&gt;"",OR(ISNUMBER(SEARCH('💰 BÁO GIÁ'!$C$27,$A1682)),ISNUMBER(SEARCH('💰 BÁO GIÁ'!$C$27,$B1682)))),1,0)</f>
        <v>0</v>
      </c>
      <c r="O1682" s="1" t="str">
        <f t="shared" si="53"/>
        <v/>
      </c>
    </row>
    <row r="1683" customHeight="1" spans="1:15">
      <c r="A1683" s="1" t="str">
        <f>IF('🔧 XY LANH'!A639="","",'🔧 XY LANH'!A639)</f>
        <v/>
      </c>
      <c r="B1683" s="1" t="str">
        <f>IF('🔧 XY LANH'!A639="","",'🔧 XY LANH'!S639)</f>
        <v/>
      </c>
      <c r="C1683" s="1" t="str">
        <f>IF('🔧 XY LANH'!A639="","","Xy lanh")</f>
        <v/>
      </c>
      <c r="D1683" s="1" t="str">
        <f>IF('🔧 XY LANH'!A639="","",'🔧 XY LANH'!L639)</f>
        <v/>
      </c>
      <c r="E1683" s="1" t="str">
        <f>IF('🔧 XY LANH'!A639="","",'🔧 XY LANH'!M639)</f>
        <v/>
      </c>
      <c r="F1683" s="1" t="str">
        <f>IF('🔧 XY LANH'!A639="","",'🔧 XY LANH'!N639)</f>
        <v/>
      </c>
      <c r="G1683" s="1" t="str">
        <f>IF('🔧 XY LANH'!A639="","",'🔧 XY LANH'!O639)</f>
        <v/>
      </c>
      <c r="H1683" s="1" t="str">
        <f>IF('🔧 XY LANH'!A639="","",'🔧 XY LANH'!P639)</f>
        <v/>
      </c>
      <c r="I1683" s="1" t="str">
        <f>IF('🔧 XY LANH'!A639="","",'🔧 XY LANH'!Q639)</f>
        <v/>
      </c>
      <c r="J1683" s="1" t="str">
        <f>IF('🔧 XY LANH'!A639="","",'🔧 XY LANH'!K639)</f>
        <v/>
      </c>
      <c r="L1683" s="1">
        <f>N(L1682)+IF(AND('🔎 TRA CỨU NHANH'!$C$2&lt;&gt;"",OR(ISNUMBER(SEARCH('🔎 TRA CỨU NHANH'!$C$2,$A1683)),ISNUMBER(SEARCH('🔎 TRA CỨU NHANH'!$C$2,$B1683)))),1,0)</f>
        <v>0</v>
      </c>
      <c r="M1683" s="1" t="str">
        <f t="shared" si="52"/>
        <v/>
      </c>
      <c r="N1683" s="1">
        <f>N(N1682)+IF(AND('💰 BÁO GIÁ'!$C$27&lt;&gt;"",OR(ISNUMBER(SEARCH('💰 BÁO GIÁ'!$C$27,$A1683)),ISNUMBER(SEARCH('💰 BÁO GIÁ'!$C$27,$B1683)))),1,0)</f>
        <v>0</v>
      </c>
      <c r="O1683" s="1" t="str">
        <f t="shared" si="53"/>
        <v/>
      </c>
    </row>
    <row r="1684" customHeight="1" spans="1:15">
      <c r="A1684" s="1" t="str">
        <f>IF('🔧 XY LANH'!A640="","",'🔧 XY LANH'!A640)</f>
        <v/>
      </c>
      <c r="B1684" s="1" t="str">
        <f>IF('🔧 XY LANH'!A640="","",'🔧 XY LANH'!S640)</f>
        <v/>
      </c>
      <c r="C1684" s="1" t="str">
        <f>IF('🔧 XY LANH'!A640="","","Xy lanh")</f>
        <v/>
      </c>
      <c r="D1684" s="1" t="str">
        <f>IF('🔧 XY LANH'!A640="","",'🔧 XY LANH'!L640)</f>
        <v/>
      </c>
      <c r="E1684" s="1" t="str">
        <f>IF('🔧 XY LANH'!A640="","",'🔧 XY LANH'!M640)</f>
        <v/>
      </c>
      <c r="F1684" s="1" t="str">
        <f>IF('🔧 XY LANH'!A640="","",'🔧 XY LANH'!N640)</f>
        <v/>
      </c>
      <c r="G1684" s="1" t="str">
        <f>IF('🔧 XY LANH'!A640="","",'🔧 XY LANH'!O640)</f>
        <v/>
      </c>
      <c r="H1684" s="1" t="str">
        <f>IF('🔧 XY LANH'!A640="","",'🔧 XY LANH'!P640)</f>
        <v/>
      </c>
      <c r="I1684" s="1" t="str">
        <f>IF('🔧 XY LANH'!A640="","",'🔧 XY LANH'!Q640)</f>
        <v/>
      </c>
      <c r="J1684" s="1" t="str">
        <f>IF('🔧 XY LANH'!A640="","",'🔧 XY LANH'!K640)</f>
        <v/>
      </c>
      <c r="L1684" s="1">
        <f>N(L1683)+IF(AND('🔎 TRA CỨU NHANH'!$C$2&lt;&gt;"",OR(ISNUMBER(SEARCH('🔎 TRA CỨU NHANH'!$C$2,$A1684)),ISNUMBER(SEARCH('🔎 TRA CỨU NHANH'!$C$2,$B1684)))),1,0)</f>
        <v>0</v>
      </c>
      <c r="M1684" s="1" t="str">
        <f t="shared" si="52"/>
        <v/>
      </c>
      <c r="N1684" s="1">
        <f>N(N1683)+IF(AND('💰 BÁO GIÁ'!$C$27&lt;&gt;"",OR(ISNUMBER(SEARCH('💰 BÁO GIÁ'!$C$27,$A1684)),ISNUMBER(SEARCH('💰 BÁO GIÁ'!$C$27,$B1684)))),1,0)</f>
        <v>0</v>
      </c>
      <c r="O1684" s="1" t="str">
        <f t="shared" si="53"/>
        <v/>
      </c>
    </row>
    <row r="1685" customHeight="1" spans="1:15">
      <c r="A1685" s="1" t="str">
        <f>IF('🔧 XY LANH'!A641="","",'🔧 XY LANH'!A641)</f>
        <v/>
      </c>
      <c r="B1685" s="1" t="str">
        <f>IF('🔧 XY LANH'!A641="","",'🔧 XY LANH'!S641)</f>
        <v/>
      </c>
      <c r="C1685" s="1" t="str">
        <f>IF('🔧 XY LANH'!A641="","","Xy lanh")</f>
        <v/>
      </c>
      <c r="D1685" s="1" t="str">
        <f>IF('🔧 XY LANH'!A641="","",'🔧 XY LANH'!L641)</f>
        <v/>
      </c>
      <c r="E1685" s="1" t="str">
        <f>IF('🔧 XY LANH'!A641="","",'🔧 XY LANH'!M641)</f>
        <v/>
      </c>
      <c r="F1685" s="1" t="str">
        <f>IF('🔧 XY LANH'!A641="","",'🔧 XY LANH'!N641)</f>
        <v/>
      </c>
      <c r="G1685" s="1" t="str">
        <f>IF('🔧 XY LANH'!A641="","",'🔧 XY LANH'!O641)</f>
        <v/>
      </c>
      <c r="H1685" s="1" t="str">
        <f>IF('🔧 XY LANH'!A641="","",'🔧 XY LANH'!P641)</f>
        <v/>
      </c>
      <c r="I1685" s="1" t="str">
        <f>IF('🔧 XY LANH'!A641="","",'🔧 XY LANH'!Q641)</f>
        <v/>
      </c>
      <c r="J1685" s="1" t="str">
        <f>IF('🔧 XY LANH'!A641="","",'🔧 XY LANH'!K641)</f>
        <v/>
      </c>
      <c r="L1685" s="1">
        <f>N(L1684)+IF(AND('🔎 TRA CỨU NHANH'!$C$2&lt;&gt;"",OR(ISNUMBER(SEARCH('🔎 TRA CỨU NHANH'!$C$2,$A1685)),ISNUMBER(SEARCH('🔎 TRA CỨU NHANH'!$C$2,$B1685)))),1,0)</f>
        <v>0</v>
      </c>
      <c r="M1685" s="1" t="str">
        <f t="shared" si="52"/>
        <v/>
      </c>
      <c r="N1685" s="1">
        <f>N(N1684)+IF(AND('💰 BÁO GIÁ'!$C$27&lt;&gt;"",OR(ISNUMBER(SEARCH('💰 BÁO GIÁ'!$C$27,$A1685)),ISNUMBER(SEARCH('💰 BÁO GIÁ'!$C$27,$B1685)))),1,0)</f>
        <v>0</v>
      </c>
      <c r="O1685" s="1" t="str">
        <f t="shared" si="53"/>
        <v/>
      </c>
    </row>
    <row r="1686" customHeight="1" spans="1:15">
      <c r="A1686" s="1" t="str">
        <f>IF('🔧 XY LANH'!A642="","",'🔧 XY LANH'!A642)</f>
        <v/>
      </c>
      <c r="B1686" s="1" t="str">
        <f>IF('🔧 XY LANH'!A642="","",'🔧 XY LANH'!S642)</f>
        <v/>
      </c>
      <c r="C1686" s="1" t="str">
        <f>IF('🔧 XY LANH'!A642="","","Xy lanh")</f>
        <v/>
      </c>
      <c r="D1686" s="1" t="str">
        <f>IF('🔧 XY LANH'!A642="","",'🔧 XY LANH'!L642)</f>
        <v/>
      </c>
      <c r="E1686" s="1" t="str">
        <f>IF('🔧 XY LANH'!A642="","",'🔧 XY LANH'!M642)</f>
        <v/>
      </c>
      <c r="F1686" s="1" t="str">
        <f>IF('🔧 XY LANH'!A642="","",'🔧 XY LANH'!N642)</f>
        <v/>
      </c>
      <c r="G1686" s="1" t="str">
        <f>IF('🔧 XY LANH'!A642="","",'🔧 XY LANH'!O642)</f>
        <v/>
      </c>
      <c r="H1686" s="1" t="str">
        <f>IF('🔧 XY LANH'!A642="","",'🔧 XY LANH'!P642)</f>
        <v/>
      </c>
      <c r="I1686" s="1" t="str">
        <f>IF('🔧 XY LANH'!A642="","",'🔧 XY LANH'!Q642)</f>
        <v/>
      </c>
      <c r="J1686" s="1" t="str">
        <f>IF('🔧 XY LANH'!A642="","",'🔧 XY LANH'!K642)</f>
        <v/>
      </c>
      <c r="L1686" s="1">
        <f>N(L1685)+IF(AND('🔎 TRA CỨU NHANH'!$C$2&lt;&gt;"",OR(ISNUMBER(SEARCH('🔎 TRA CỨU NHANH'!$C$2,$A1686)),ISNUMBER(SEARCH('🔎 TRA CỨU NHANH'!$C$2,$B1686)))),1,0)</f>
        <v>0</v>
      </c>
      <c r="M1686" s="1" t="str">
        <f t="shared" si="52"/>
        <v/>
      </c>
      <c r="N1686" s="1">
        <f>N(N1685)+IF(AND('💰 BÁO GIÁ'!$C$27&lt;&gt;"",OR(ISNUMBER(SEARCH('💰 BÁO GIÁ'!$C$27,$A1686)),ISNUMBER(SEARCH('💰 BÁO GIÁ'!$C$27,$B1686)))),1,0)</f>
        <v>0</v>
      </c>
      <c r="O1686" s="1" t="str">
        <f t="shared" si="53"/>
        <v/>
      </c>
    </row>
    <row r="1687" customHeight="1" spans="1:15">
      <c r="A1687" s="1" t="str">
        <f>IF('🔧 XY LANH'!A643="","",'🔧 XY LANH'!A643)</f>
        <v/>
      </c>
      <c r="B1687" s="1" t="str">
        <f>IF('🔧 XY LANH'!A643="","",'🔧 XY LANH'!S643)</f>
        <v/>
      </c>
      <c r="C1687" s="1" t="str">
        <f>IF('🔧 XY LANH'!A643="","","Xy lanh")</f>
        <v/>
      </c>
      <c r="D1687" s="1" t="str">
        <f>IF('🔧 XY LANH'!A643="","",'🔧 XY LANH'!L643)</f>
        <v/>
      </c>
      <c r="E1687" s="1" t="str">
        <f>IF('🔧 XY LANH'!A643="","",'🔧 XY LANH'!M643)</f>
        <v/>
      </c>
      <c r="F1687" s="1" t="str">
        <f>IF('🔧 XY LANH'!A643="","",'🔧 XY LANH'!N643)</f>
        <v/>
      </c>
      <c r="G1687" s="1" t="str">
        <f>IF('🔧 XY LANH'!A643="","",'🔧 XY LANH'!O643)</f>
        <v/>
      </c>
      <c r="H1687" s="1" t="str">
        <f>IF('🔧 XY LANH'!A643="","",'🔧 XY LANH'!P643)</f>
        <v/>
      </c>
      <c r="I1687" s="1" t="str">
        <f>IF('🔧 XY LANH'!A643="","",'🔧 XY LANH'!Q643)</f>
        <v/>
      </c>
      <c r="J1687" s="1" t="str">
        <f>IF('🔧 XY LANH'!A643="","",'🔧 XY LANH'!K643)</f>
        <v/>
      </c>
      <c r="L1687" s="1">
        <f>N(L1686)+IF(AND('🔎 TRA CỨU NHANH'!$C$2&lt;&gt;"",OR(ISNUMBER(SEARCH('🔎 TRA CỨU NHANH'!$C$2,$A1687)),ISNUMBER(SEARCH('🔎 TRA CỨU NHANH'!$C$2,$B1687)))),1,0)</f>
        <v>0</v>
      </c>
      <c r="M1687" s="1" t="str">
        <f t="shared" si="52"/>
        <v/>
      </c>
      <c r="N1687" s="1">
        <f>N(N1686)+IF(AND('💰 BÁO GIÁ'!$C$27&lt;&gt;"",OR(ISNUMBER(SEARCH('💰 BÁO GIÁ'!$C$27,$A1687)),ISNUMBER(SEARCH('💰 BÁO GIÁ'!$C$27,$B1687)))),1,0)</f>
        <v>0</v>
      </c>
      <c r="O1687" s="1" t="str">
        <f t="shared" si="53"/>
        <v/>
      </c>
    </row>
    <row r="1688" customHeight="1" spans="1:15">
      <c r="A1688" s="1" t="str">
        <f>IF('🔧 XY LANH'!A644="","",'🔧 XY LANH'!A644)</f>
        <v/>
      </c>
      <c r="B1688" s="1" t="str">
        <f>IF('🔧 XY LANH'!A644="","",'🔧 XY LANH'!S644)</f>
        <v/>
      </c>
      <c r="C1688" s="1" t="str">
        <f>IF('🔧 XY LANH'!A644="","","Xy lanh")</f>
        <v/>
      </c>
      <c r="D1688" s="1" t="str">
        <f>IF('🔧 XY LANH'!A644="","",'🔧 XY LANH'!L644)</f>
        <v/>
      </c>
      <c r="E1688" s="1" t="str">
        <f>IF('🔧 XY LANH'!A644="","",'🔧 XY LANH'!M644)</f>
        <v/>
      </c>
      <c r="F1688" s="1" t="str">
        <f>IF('🔧 XY LANH'!A644="","",'🔧 XY LANH'!N644)</f>
        <v/>
      </c>
      <c r="G1688" s="1" t="str">
        <f>IF('🔧 XY LANH'!A644="","",'🔧 XY LANH'!O644)</f>
        <v/>
      </c>
      <c r="H1688" s="1" t="str">
        <f>IF('🔧 XY LANH'!A644="","",'🔧 XY LANH'!P644)</f>
        <v/>
      </c>
      <c r="I1688" s="1" t="str">
        <f>IF('🔧 XY LANH'!A644="","",'🔧 XY LANH'!Q644)</f>
        <v/>
      </c>
      <c r="J1688" s="1" t="str">
        <f>IF('🔧 XY LANH'!A644="","",'🔧 XY LANH'!K644)</f>
        <v/>
      </c>
      <c r="L1688" s="1">
        <f>N(L1687)+IF(AND('🔎 TRA CỨU NHANH'!$C$2&lt;&gt;"",OR(ISNUMBER(SEARCH('🔎 TRA CỨU NHANH'!$C$2,$A1688)),ISNUMBER(SEARCH('🔎 TRA CỨU NHANH'!$C$2,$B1688)))),1,0)</f>
        <v>0</v>
      </c>
      <c r="M1688" s="1" t="str">
        <f t="shared" si="52"/>
        <v/>
      </c>
      <c r="N1688" s="1">
        <f>N(N1687)+IF(AND('💰 BÁO GIÁ'!$C$27&lt;&gt;"",OR(ISNUMBER(SEARCH('💰 BÁO GIÁ'!$C$27,$A1688)),ISNUMBER(SEARCH('💰 BÁO GIÁ'!$C$27,$B1688)))),1,0)</f>
        <v>0</v>
      </c>
      <c r="O1688" s="1" t="str">
        <f t="shared" si="53"/>
        <v/>
      </c>
    </row>
    <row r="1689" customHeight="1" spans="1:15">
      <c r="A1689" s="1" t="str">
        <f>IF('🔧 XY LANH'!A645="","",'🔧 XY LANH'!A645)</f>
        <v/>
      </c>
      <c r="B1689" s="1" t="str">
        <f>IF('🔧 XY LANH'!A645="","",'🔧 XY LANH'!S645)</f>
        <v/>
      </c>
      <c r="C1689" s="1" t="str">
        <f>IF('🔧 XY LANH'!A645="","","Xy lanh")</f>
        <v/>
      </c>
      <c r="D1689" s="1" t="str">
        <f>IF('🔧 XY LANH'!A645="","",'🔧 XY LANH'!L645)</f>
        <v/>
      </c>
      <c r="E1689" s="1" t="str">
        <f>IF('🔧 XY LANH'!A645="","",'🔧 XY LANH'!M645)</f>
        <v/>
      </c>
      <c r="F1689" s="1" t="str">
        <f>IF('🔧 XY LANH'!A645="","",'🔧 XY LANH'!N645)</f>
        <v/>
      </c>
      <c r="G1689" s="1" t="str">
        <f>IF('🔧 XY LANH'!A645="","",'🔧 XY LANH'!O645)</f>
        <v/>
      </c>
      <c r="H1689" s="1" t="str">
        <f>IF('🔧 XY LANH'!A645="","",'🔧 XY LANH'!P645)</f>
        <v/>
      </c>
      <c r="I1689" s="1" t="str">
        <f>IF('🔧 XY LANH'!A645="","",'🔧 XY LANH'!Q645)</f>
        <v/>
      </c>
      <c r="J1689" s="1" t="str">
        <f>IF('🔧 XY LANH'!A645="","",'🔧 XY LANH'!K645)</f>
        <v/>
      </c>
      <c r="L1689" s="1">
        <f>N(L1688)+IF(AND('🔎 TRA CỨU NHANH'!$C$2&lt;&gt;"",OR(ISNUMBER(SEARCH('🔎 TRA CỨU NHANH'!$C$2,$A1689)),ISNUMBER(SEARCH('🔎 TRA CỨU NHANH'!$C$2,$B1689)))),1,0)</f>
        <v>0</v>
      </c>
      <c r="M1689" s="1" t="str">
        <f t="shared" si="52"/>
        <v/>
      </c>
      <c r="N1689" s="1">
        <f>N(N1688)+IF(AND('💰 BÁO GIÁ'!$C$27&lt;&gt;"",OR(ISNUMBER(SEARCH('💰 BÁO GIÁ'!$C$27,$A1689)),ISNUMBER(SEARCH('💰 BÁO GIÁ'!$C$27,$B1689)))),1,0)</f>
        <v>0</v>
      </c>
      <c r="O1689" s="1" t="str">
        <f t="shared" si="53"/>
        <v/>
      </c>
    </row>
    <row r="1690" customHeight="1" spans="1:15">
      <c r="A1690" s="1" t="str">
        <f>IF('🔧 XY LANH'!A646="","",'🔧 XY LANH'!A646)</f>
        <v/>
      </c>
      <c r="B1690" s="1" t="str">
        <f>IF('🔧 XY LANH'!A646="","",'🔧 XY LANH'!S646)</f>
        <v/>
      </c>
      <c r="C1690" s="1" t="str">
        <f>IF('🔧 XY LANH'!A646="","","Xy lanh")</f>
        <v/>
      </c>
      <c r="D1690" s="1" t="str">
        <f>IF('🔧 XY LANH'!A646="","",'🔧 XY LANH'!L646)</f>
        <v/>
      </c>
      <c r="E1690" s="1" t="str">
        <f>IF('🔧 XY LANH'!A646="","",'🔧 XY LANH'!M646)</f>
        <v/>
      </c>
      <c r="F1690" s="1" t="str">
        <f>IF('🔧 XY LANH'!A646="","",'🔧 XY LANH'!N646)</f>
        <v/>
      </c>
      <c r="G1690" s="1" t="str">
        <f>IF('🔧 XY LANH'!A646="","",'🔧 XY LANH'!O646)</f>
        <v/>
      </c>
      <c r="H1690" s="1" t="str">
        <f>IF('🔧 XY LANH'!A646="","",'🔧 XY LANH'!P646)</f>
        <v/>
      </c>
      <c r="I1690" s="1" t="str">
        <f>IF('🔧 XY LANH'!A646="","",'🔧 XY LANH'!Q646)</f>
        <v/>
      </c>
      <c r="J1690" s="1" t="str">
        <f>IF('🔧 XY LANH'!A646="","",'🔧 XY LANH'!K646)</f>
        <v/>
      </c>
      <c r="L1690" s="1">
        <f>N(L1689)+IF(AND('🔎 TRA CỨU NHANH'!$C$2&lt;&gt;"",OR(ISNUMBER(SEARCH('🔎 TRA CỨU NHANH'!$C$2,$A1690)),ISNUMBER(SEARCH('🔎 TRA CỨU NHANH'!$C$2,$B1690)))),1,0)</f>
        <v>0</v>
      </c>
      <c r="M1690" s="1" t="str">
        <f t="shared" si="52"/>
        <v/>
      </c>
      <c r="N1690" s="1">
        <f>N(N1689)+IF(AND('💰 BÁO GIÁ'!$C$27&lt;&gt;"",OR(ISNUMBER(SEARCH('💰 BÁO GIÁ'!$C$27,$A1690)),ISNUMBER(SEARCH('💰 BÁO GIÁ'!$C$27,$B1690)))),1,0)</f>
        <v>0</v>
      </c>
      <c r="O1690" s="1" t="str">
        <f t="shared" si="53"/>
        <v/>
      </c>
    </row>
    <row r="1691" customHeight="1" spans="1:15">
      <c r="A1691" s="1" t="str">
        <f>IF('🔧 XY LANH'!A647="","",'🔧 XY LANH'!A647)</f>
        <v/>
      </c>
      <c r="B1691" s="1" t="str">
        <f>IF('🔧 XY LANH'!A647="","",'🔧 XY LANH'!S647)</f>
        <v/>
      </c>
      <c r="C1691" s="1" t="str">
        <f>IF('🔧 XY LANH'!A647="","","Xy lanh")</f>
        <v/>
      </c>
      <c r="D1691" s="1" t="str">
        <f>IF('🔧 XY LANH'!A647="","",'🔧 XY LANH'!L647)</f>
        <v/>
      </c>
      <c r="E1691" s="1" t="str">
        <f>IF('🔧 XY LANH'!A647="","",'🔧 XY LANH'!M647)</f>
        <v/>
      </c>
      <c r="F1691" s="1" t="str">
        <f>IF('🔧 XY LANH'!A647="","",'🔧 XY LANH'!N647)</f>
        <v/>
      </c>
      <c r="G1691" s="1" t="str">
        <f>IF('🔧 XY LANH'!A647="","",'🔧 XY LANH'!O647)</f>
        <v/>
      </c>
      <c r="H1691" s="1" t="str">
        <f>IF('🔧 XY LANH'!A647="","",'🔧 XY LANH'!P647)</f>
        <v/>
      </c>
      <c r="I1691" s="1" t="str">
        <f>IF('🔧 XY LANH'!A647="","",'🔧 XY LANH'!Q647)</f>
        <v/>
      </c>
      <c r="J1691" s="1" t="str">
        <f>IF('🔧 XY LANH'!A647="","",'🔧 XY LANH'!K647)</f>
        <v/>
      </c>
      <c r="L1691" s="1">
        <f>N(L1690)+IF(AND('🔎 TRA CỨU NHANH'!$C$2&lt;&gt;"",OR(ISNUMBER(SEARCH('🔎 TRA CỨU NHANH'!$C$2,$A1691)),ISNUMBER(SEARCH('🔎 TRA CỨU NHANH'!$C$2,$B1691)))),1,0)</f>
        <v>0</v>
      </c>
      <c r="M1691" s="1" t="str">
        <f t="shared" si="52"/>
        <v/>
      </c>
      <c r="N1691" s="1">
        <f>N(N1690)+IF(AND('💰 BÁO GIÁ'!$C$27&lt;&gt;"",OR(ISNUMBER(SEARCH('💰 BÁO GIÁ'!$C$27,$A1691)),ISNUMBER(SEARCH('💰 BÁO GIÁ'!$C$27,$B1691)))),1,0)</f>
        <v>0</v>
      </c>
      <c r="O1691" s="1" t="str">
        <f t="shared" si="53"/>
        <v/>
      </c>
    </row>
    <row r="1692" customHeight="1" spans="1:15">
      <c r="A1692" s="1" t="str">
        <f>IF('🔧 XY LANH'!A648="","",'🔧 XY LANH'!A648)</f>
        <v/>
      </c>
      <c r="B1692" s="1" t="str">
        <f>IF('🔧 XY LANH'!A648="","",'🔧 XY LANH'!S648)</f>
        <v/>
      </c>
      <c r="C1692" s="1" t="str">
        <f>IF('🔧 XY LANH'!A648="","","Xy lanh")</f>
        <v/>
      </c>
      <c r="D1692" s="1" t="str">
        <f>IF('🔧 XY LANH'!A648="","",'🔧 XY LANH'!L648)</f>
        <v/>
      </c>
      <c r="E1692" s="1" t="str">
        <f>IF('🔧 XY LANH'!A648="","",'🔧 XY LANH'!M648)</f>
        <v/>
      </c>
      <c r="F1692" s="1" t="str">
        <f>IF('🔧 XY LANH'!A648="","",'🔧 XY LANH'!N648)</f>
        <v/>
      </c>
      <c r="G1692" s="1" t="str">
        <f>IF('🔧 XY LANH'!A648="","",'🔧 XY LANH'!O648)</f>
        <v/>
      </c>
      <c r="H1692" s="1" t="str">
        <f>IF('🔧 XY LANH'!A648="","",'🔧 XY LANH'!P648)</f>
        <v/>
      </c>
      <c r="I1692" s="1" t="str">
        <f>IF('🔧 XY LANH'!A648="","",'🔧 XY LANH'!Q648)</f>
        <v/>
      </c>
      <c r="J1692" s="1" t="str">
        <f>IF('🔧 XY LANH'!A648="","",'🔧 XY LANH'!K648)</f>
        <v/>
      </c>
      <c r="L1692" s="1">
        <f>N(L1691)+IF(AND('🔎 TRA CỨU NHANH'!$C$2&lt;&gt;"",OR(ISNUMBER(SEARCH('🔎 TRA CỨU NHANH'!$C$2,$A1692)),ISNUMBER(SEARCH('🔎 TRA CỨU NHANH'!$C$2,$B1692)))),1,0)</f>
        <v>0</v>
      </c>
      <c r="M1692" s="1" t="str">
        <f t="shared" si="52"/>
        <v/>
      </c>
      <c r="N1692" s="1">
        <f>N(N1691)+IF(AND('💰 BÁO GIÁ'!$C$27&lt;&gt;"",OR(ISNUMBER(SEARCH('💰 BÁO GIÁ'!$C$27,$A1692)),ISNUMBER(SEARCH('💰 BÁO GIÁ'!$C$27,$B1692)))),1,0)</f>
        <v>0</v>
      </c>
      <c r="O1692" s="1" t="str">
        <f t="shared" si="53"/>
        <v/>
      </c>
    </row>
    <row r="1693" customHeight="1" spans="1:15">
      <c r="A1693" s="1" t="str">
        <f>IF('🔧 XY LANH'!A649="","",'🔧 XY LANH'!A649)</f>
        <v/>
      </c>
      <c r="B1693" s="1" t="str">
        <f>IF('🔧 XY LANH'!A649="","",'🔧 XY LANH'!S649)</f>
        <v/>
      </c>
      <c r="C1693" s="1" t="str">
        <f>IF('🔧 XY LANH'!A649="","","Xy lanh")</f>
        <v/>
      </c>
      <c r="D1693" s="1" t="str">
        <f>IF('🔧 XY LANH'!A649="","",'🔧 XY LANH'!L649)</f>
        <v/>
      </c>
      <c r="E1693" s="1" t="str">
        <f>IF('🔧 XY LANH'!A649="","",'🔧 XY LANH'!M649)</f>
        <v/>
      </c>
      <c r="F1693" s="1" t="str">
        <f>IF('🔧 XY LANH'!A649="","",'🔧 XY LANH'!N649)</f>
        <v/>
      </c>
      <c r="G1693" s="1" t="str">
        <f>IF('🔧 XY LANH'!A649="","",'🔧 XY LANH'!O649)</f>
        <v/>
      </c>
      <c r="H1693" s="1" t="str">
        <f>IF('🔧 XY LANH'!A649="","",'🔧 XY LANH'!P649)</f>
        <v/>
      </c>
      <c r="I1693" s="1" t="str">
        <f>IF('🔧 XY LANH'!A649="","",'🔧 XY LANH'!Q649)</f>
        <v/>
      </c>
      <c r="J1693" s="1" t="str">
        <f>IF('🔧 XY LANH'!A649="","",'🔧 XY LANH'!K649)</f>
        <v/>
      </c>
      <c r="L1693" s="1">
        <f>N(L1692)+IF(AND('🔎 TRA CỨU NHANH'!$C$2&lt;&gt;"",OR(ISNUMBER(SEARCH('🔎 TRA CỨU NHANH'!$C$2,$A1693)),ISNUMBER(SEARCH('🔎 TRA CỨU NHANH'!$C$2,$B1693)))),1,0)</f>
        <v>0</v>
      </c>
      <c r="M1693" s="1" t="str">
        <f t="shared" si="52"/>
        <v/>
      </c>
      <c r="N1693" s="1">
        <f>N(N1692)+IF(AND('💰 BÁO GIÁ'!$C$27&lt;&gt;"",OR(ISNUMBER(SEARCH('💰 BÁO GIÁ'!$C$27,$A1693)),ISNUMBER(SEARCH('💰 BÁO GIÁ'!$C$27,$B1693)))),1,0)</f>
        <v>0</v>
      </c>
      <c r="O1693" s="1" t="str">
        <f t="shared" si="53"/>
        <v/>
      </c>
    </row>
    <row r="1694" customHeight="1" spans="1:15">
      <c r="A1694" s="1" t="str">
        <f>IF('🔧 XY LANH'!A650="","",'🔧 XY LANH'!A650)</f>
        <v/>
      </c>
      <c r="B1694" s="1" t="str">
        <f>IF('🔧 XY LANH'!A650="","",'🔧 XY LANH'!S650)</f>
        <v/>
      </c>
      <c r="C1694" s="1" t="str">
        <f>IF('🔧 XY LANH'!A650="","","Xy lanh")</f>
        <v/>
      </c>
      <c r="D1694" s="1" t="str">
        <f>IF('🔧 XY LANH'!A650="","",'🔧 XY LANH'!L650)</f>
        <v/>
      </c>
      <c r="E1694" s="1" t="str">
        <f>IF('🔧 XY LANH'!A650="","",'🔧 XY LANH'!M650)</f>
        <v/>
      </c>
      <c r="F1694" s="1" t="str">
        <f>IF('🔧 XY LANH'!A650="","",'🔧 XY LANH'!N650)</f>
        <v/>
      </c>
      <c r="G1694" s="1" t="str">
        <f>IF('🔧 XY LANH'!A650="","",'🔧 XY LANH'!O650)</f>
        <v/>
      </c>
      <c r="H1694" s="1" t="str">
        <f>IF('🔧 XY LANH'!A650="","",'🔧 XY LANH'!P650)</f>
        <v/>
      </c>
      <c r="I1694" s="1" t="str">
        <f>IF('🔧 XY LANH'!A650="","",'🔧 XY LANH'!Q650)</f>
        <v/>
      </c>
      <c r="J1694" s="1" t="str">
        <f>IF('🔧 XY LANH'!A650="","",'🔧 XY LANH'!K650)</f>
        <v/>
      </c>
      <c r="L1694" s="1">
        <f>N(L1693)+IF(AND('🔎 TRA CỨU NHANH'!$C$2&lt;&gt;"",OR(ISNUMBER(SEARCH('🔎 TRA CỨU NHANH'!$C$2,$A1694)),ISNUMBER(SEARCH('🔎 TRA CỨU NHANH'!$C$2,$B1694)))),1,0)</f>
        <v>0</v>
      </c>
      <c r="M1694" s="1" t="str">
        <f t="shared" si="52"/>
        <v/>
      </c>
      <c r="N1694" s="1">
        <f>N(N1693)+IF(AND('💰 BÁO GIÁ'!$C$27&lt;&gt;"",OR(ISNUMBER(SEARCH('💰 BÁO GIÁ'!$C$27,$A1694)),ISNUMBER(SEARCH('💰 BÁO GIÁ'!$C$27,$B1694)))),1,0)</f>
        <v>0</v>
      </c>
      <c r="O1694" s="1" t="str">
        <f t="shared" si="53"/>
        <v/>
      </c>
    </row>
    <row r="1695" customHeight="1" spans="1:15">
      <c r="A1695" s="1" t="str">
        <f>IF('🔧 XY LANH'!A651="","",'🔧 XY LANH'!A651)</f>
        <v/>
      </c>
      <c r="B1695" s="1" t="str">
        <f>IF('🔧 XY LANH'!A651="","",'🔧 XY LANH'!S651)</f>
        <v/>
      </c>
      <c r="C1695" s="1" t="str">
        <f>IF('🔧 XY LANH'!A651="","","Xy lanh")</f>
        <v/>
      </c>
      <c r="D1695" s="1" t="str">
        <f>IF('🔧 XY LANH'!A651="","",'🔧 XY LANH'!L651)</f>
        <v/>
      </c>
      <c r="E1695" s="1" t="str">
        <f>IF('🔧 XY LANH'!A651="","",'🔧 XY LANH'!M651)</f>
        <v/>
      </c>
      <c r="F1695" s="1" t="str">
        <f>IF('🔧 XY LANH'!A651="","",'🔧 XY LANH'!N651)</f>
        <v/>
      </c>
      <c r="G1695" s="1" t="str">
        <f>IF('🔧 XY LANH'!A651="","",'🔧 XY LANH'!O651)</f>
        <v/>
      </c>
      <c r="H1695" s="1" t="str">
        <f>IF('🔧 XY LANH'!A651="","",'🔧 XY LANH'!P651)</f>
        <v/>
      </c>
      <c r="I1695" s="1" t="str">
        <f>IF('🔧 XY LANH'!A651="","",'🔧 XY LANH'!Q651)</f>
        <v/>
      </c>
      <c r="J1695" s="1" t="str">
        <f>IF('🔧 XY LANH'!A651="","",'🔧 XY LANH'!K651)</f>
        <v/>
      </c>
      <c r="L1695" s="1">
        <f>N(L1694)+IF(AND('🔎 TRA CỨU NHANH'!$C$2&lt;&gt;"",OR(ISNUMBER(SEARCH('🔎 TRA CỨU NHANH'!$C$2,$A1695)),ISNUMBER(SEARCH('🔎 TRA CỨU NHANH'!$C$2,$B1695)))),1,0)</f>
        <v>0</v>
      </c>
      <c r="M1695" s="1" t="str">
        <f t="shared" si="52"/>
        <v/>
      </c>
      <c r="N1695" s="1">
        <f>N(N1694)+IF(AND('💰 BÁO GIÁ'!$C$27&lt;&gt;"",OR(ISNUMBER(SEARCH('💰 BÁO GIÁ'!$C$27,$A1695)),ISNUMBER(SEARCH('💰 BÁO GIÁ'!$C$27,$B1695)))),1,0)</f>
        <v>0</v>
      </c>
      <c r="O1695" s="1" t="str">
        <f t="shared" si="53"/>
        <v/>
      </c>
    </row>
    <row r="1696" customHeight="1" spans="1:15">
      <c r="A1696" s="1" t="str">
        <f>IF('🔧 XY LANH'!A652="","",'🔧 XY LANH'!A652)</f>
        <v/>
      </c>
      <c r="B1696" s="1" t="str">
        <f>IF('🔧 XY LANH'!A652="","",'🔧 XY LANH'!S652)</f>
        <v/>
      </c>
      <c r="C1696" s="1" t="str">
        <f>IF('🔧 XY LANH'!A652="","","Xy lanh")</f>
        <v/>
      </c>
      <c r="D1696" s="1" t="str">
        <f>IF('🔧 XY LANH'!A652="","",'🔧 XY LANH'!L652)</f>
        <v/>
      </c>
      <c r="E1696" s="1" t="str">
        <f>IF('🔧 XY LANH'!A652="","",'🔧 XY LANH'!M652)</f>
        <v/>
      </c>
      <c r="F1696" s="1" t="str">
        <f>IF('🔧 XY LANH'!A652="","",'🔧 XY LANH'!N652)</f>
        <v/>
      </c>
      <c r="G1696" s="1" t="str">
        <f>IF('🔧 XY LANH'!A652="","",'🔧 XY LANH'!O652)</f>
        <v/>
      </c>
      <c r="H1696" s="1" t="str">
        <f>IF('🔧 XY LANH'!A652="","",'🔧 XY LANH'!P652)</f>
        <v/>
      </c>
      <c r="I1696" s="1" t="str">
        <f>IF('🔧 XY LANH'!A652="","",'🔧 XY LANH'!Q652)</f>
        <v/>
      </c>
      <c r="J1696" s="1" t="str">
        <f>IF('🔧 XY LANH'!A652="","",'🔧 XY LANH'!K652)</f>
        <v/>
      </c>
      <c r="L1696" s="1">
        <f>N(L1695)+IF(AND('🔎 TRA CỨU NHANH'!$C$2&lt;&gt;"",OR(ISNUMBER(SEARCH('🔎 TRA CỨU NHANH'!$C$2,$A1696)),ISNUMBER(SEARCH('🔎 TRA CỨU NHANH'!$C$2,$B1696)))),1,0)</f>
        <v>0</v>
      </c>
      <c r="M1696" s="1" t="str">
        <f t="shared" si="52"/>
        <v/>
      </c>
      <c r="N1696" s="1">
        <f>N(N1695)+IF(AND('💰 BÁO GIÁ'!$C$27&lt;&gt;"",OR(ISNUMBER(SEARCH('💰 BÁO GIÁ'!$C$27,$A1696)),ISNUMBER(SEARCH('💰 BÁO GIÁ'!$C$27,$B1696)))),1,0)</f>
        <v>0</v>
      </c>
      <c r="O1696" s="1" t="str">
        <f t="shared" si="53"/>
        <v/>
      </c>
    </row>
    <row r="1697" customHeight="1" spans="1:15">
      <c r="A1697" s="1" t="str">
        <f>IF('🔧 XY LANH'!A653="","",'🔧 XY LANH'!A653)</f>
        <v/>
      </c>
      <c r="B1697" s="1" t="str">
        <f>IF('🔧 XY LANH'!A653="","",'🔧 XY LANH'!S653)</f>
        <v/>
      </c>
      <c r="C1697" s="1" t="str">
        <f>IF('🔧 XY LANH'!A653="","","Xy lanh")</f>
        <v/>
      </c>
      <c r="D1697" s="1" t="str">
        <f>IF('🔧 XY LANH'!A653="","",'🔧 XY LANH'!L653)</f>
        <v/>
      </c>
      <c r="E1697" s="1" t="str">
        <f>IF('🔧 XY LANH'!A653="","",'🔧 XY LANH'!M653)</f>
        <v/>
      </c>
      <c r="F1697" s="1" t="str">
        <f>IF('🔧 XY LANH'!A653="","",'🔧 XY LANH'!N653)</f>
        <v/>
      </c>
      <c r="G1697" s="1" t="str">
        <f>IF('🔧 XY LANH'!A653="","",'🔧 XY LANH'!O653)</f>
        <v/>
      </c>
      <c r="H1697" s="1" t="str">
        <f>IF('🔧 XY LANH'!A653="","",'🔧 XY LANH'!P653)</f>
        <v/>
      </c>
      <c r="I1697" s="1" t="str">
        <f>IF('🔧 XY LANH'!A653="","",'🔧 XY LANH'!Q653)</f>
        <v/>
      </c>
      <c r="J1697" s="1" t="str">
        <f>IF('🔧 XY LANH'!A653="","",'🔧 XY LANH'!K653)</f>
        <v/>
      </c>
      <c r="L1697" s="1">
        <f>N(L1696)+IF(AND('🔎 TRA CỨU NHANH'!$C$2&lt;&gt;"",OR(ISNUMBER(SEARCH('🔎 TRA CỨU NHANH'!$C$2,$A1697)),ISNUMBER(SEARCH('🔎 TRA CỨU NHANH'!$C$2,$B1697)))),1,0)</f>
        <v>0</v>
      </c>
      <c r="M1697" s="1" t="str">
        <f t="shared" si="52"/>
        <v/>
      </c>
      <c r="N1697" s="1">
        <f>N(N1696)+IF(AND('💰 BÁO GIÁ'!$C$27&lt;&gt;"",OR(ISNUMBER(SEARCH('💰 BÁO GIÁ'!$C$27,$A1697)),ISNUMBER(SEARCH('💰 BÁO GIÁ'!$C$27,$B1697)))),1,0)</f>
        <v>0</v>
      </c>
      <c r="O1697" s="1" t="str">
        <f t="shared" si="53"/>
        <v/>
      </c>
    </row>
    <row r="1698" customHeight="1" spans="1:15">
      <c r="A1698" s="1" t="str">
        <f>IF('🔧 XY LANH'!A654="","",'🔧 XY LANH'!A654)</f>
        <v/>
      </c>
      <c r="B1698" s="1" t="str">
        <f>IF('🔧 XY LANH'!A654="","",'🔧 XY LANH'!S654)</f>
        <v/>
      </c>
      <c r="C1698" s="1" t="str">
        <f>IF('🔧 XY LANH'!A654="","","Xy lanh")</f>
        <v/>
      </c>
      <c r="D1698" s="1" t="str">
        <f>IF('🔧 XY LANH'!A654="","",'🔧 XY LANH'!L654)</f>
        <v/>
      </c>
      <c r="E1698" s="1" t="str">
        <f>IF('🔧 XY LANH'!A654="","",'🔧 XY LANH'!M654)</f>
        <v/>
      </c>
      <c r="F1698" s="1" t="str">
        <f>IF('🔧 XY LANH'!A654="","",'🔧 XY LANH'!N654)</f>
        <v/>
      </c>
      <c r="G1698" s="1" t="str">
        <f>IF('🔧 XY LANH'!A654="","",'🔧 XY LANH'!O654)</f>
        <v/>
      </c>
      <c r="H1698" s="1" t="str">
        <f>IF('🔧 XY LANH'!A654="","",'🔧 XY LANH'!P654)</f>
        <v/>
      </c>
      <c r="I1698" s="1" t="str">
        <f>IF('🔧 XY LANH'!A654="","",'🔧 XY LANH'!Q654)</f>
        <v/>
      </c>
      <c r="J1698" s="1" t="str">
        <f>IF('🔧 XY LANH'!A654="","",'🔧 XY LANH'!K654)</f>
        <v/>
      </c>
      <c r="L1698" s="1">
        <f>N(L1697)+IF(AND('🔎 TRA CỨU NHANH'!$C$2&lt;&gt;"",OR(ISNUMBER(SEARCH('🔎 TRA CỨU NHANH'!$C$2,$A1698)),ISNUMBER(SEARCH('🔎 TRA CỨU NHANH'!$C$2,$B1698)))),1,0)</f>
        <v>0</v>
      </c>
      <c r="M1698" s="1" t="str">
        <f t="shared" si="52"/>
        <v/>
      </c>
      <c r="N1698" s="1">
        <f>N(N1697)+IF(AND('💰 BÁO GIÁ'!$C$27&lt;&gt;"",OR(ISNUMBER(SEARCH('💰 BÁO GIÁ'!$C$27,$A1698)),ISNUMBER(SEARCH('💰 BÁO GIÁ'!$C$27,$B1698)))),1,0)</f>
        <v>0</v>
      </c>
      <c r="O1698" s="1" t="str">
        <f t="shared" si="53"/>
        <v/>
      </c>
    </row>
    <row r="1699" customHeight="1" spans="1:15">
      <c r="A1699" s="1" t="str">
        <f>IF('🔧 XY LANH'!A655="","",'🔧 XY LANH'!A655)</f>
        <v/>
      </c>
      <c r="B1699" s="1" t="str">
        <f>IF('🔧 XY LANH'!A655="","",'🔧 XY LANH'!S655)</f>
        <v/>
      </c>
      <c r="C1699" s="1" t="str">
        <f>IF('🔧 XY LANH'!A655="","","Xy lanh")</f>
        <v/>
      </c>
      <c r="D1699" s="1" t="str">
        <f>IF('🔧 XY LANH'!A655="","",'🔧 XY LANH'!L655)</f>
        <v/>
      </c>
      <c r="E1699" s="1" t="str">
        <f>IF('🔧 XY LANH'!A655="","",'🔧 XY LANH'!M655)</f>
        <v/>
      </c>
      <c r="F1699" s="1" t="str">
        <f>IF('🔧 XY LANH'!A655="","",'🔧 XY LANH'!N655)</f>
        <v/>
      </c>
      <c r="G1699" s="1" t="str">
        <f>IF('🔧 XY LANH'!A655="","",'🔧 XY LANH'!O655)</f>
        <v/>
      </c>
      <c r="H1699" s="1" t="str">
        <f>IF('🔧 XY LANH'!A655="","",'🔧 XY LANH'!P655)</f>
        <v/>
      </c>
      <c r="I1699" s="1" t="str">
        <f>IF('🔧 XY LANH'!A655="","",'🔧 XY LANH'!Q655)</f>
        <v/>
      </c>
      <c r="J1699" s="1" t="str">
        <f>IF('🔧 XY LANH'!A655="","",'🔧 XY LANH'!K655)</f>
        <v/>
      </c>
      <c r="L1699" s="1">
        <f>N(L1698)+IF(AND('🔎 TRA CỨU NHANH'!$C$2&lt;&gt;"",OR(ISNUMBER(SEARCH('🔎 TRA CỨU NHANH'!$C$2,$A1699)),ISNUMBER(SEARCH('🔎 TRA CỨU NHANH'!$C$2,$B1699)))),1,0)</f>
        <v>0</v>
      </c>
      <c r="M1699" s="1" t="str">
        <f t="shared" si="52"/>
        <v/>
      </c>
      <c r="N1699" s="1">
        <f>N(N1698)+IF(AND('💰 BÁO GIÁ'!$C$27&lt;&gt;"",OR(ISNUMBER(SEARCH('💰 BÁO GIÁ'!$C$27,$A1699)),ISNUMBER(SEARCH('💰 BÁO GIÁ'!$C$27,$B1699)))),1,0)</f>
        <v>0</v>
      </c>
      <c r="O1699" s="1" t="str">
        <f t="shared" si="53"/>
        <v/>
      </c>
    </row>
    <row r="1700" customHeight="1" spans="1:15">
      <c r="A1700" s="1" t="str">
        <f>IF('🔧 XY LANH'!A656="","",'🔧 XY LANH'!A656)</f>
        <v/>
      </c>
      <c r="B1700" s="1" t="str">
        <f>IF('🔧 XY LANH'!A656="","",'🔧 XY LANH'!S656)</f>
        <v/>
      </c>
      <c r="C1700" s="1" t="str">
        <f>IF('🔧 XY LANH'!A656="","","Xy lanh")</f>
        <v/>
      </c>
      <c r="D1700" s="1" t="str">
        <f>IF('🔧 XY LANH'!A656="","",'🔧 XY LANH'!L656)</f>
        <v/>
      </c>
      <c r="E1700" s="1" t="str">
        <f>IF('🔧 XY LANH'!A656="","",'🔧 XY LANH'!M656)</f>
        <v/>
      </c>
      <c r="F1700" s="1" t="str">
        <f>IF('🔧 XY LANH'!A656="","",'🔧 XY LANH'!N656)</f>
        <v/>
      </c>
      <c r="G1700" s="1" t="str">
        <f>IF('🔧 XY LANH'!A656="","",'🔧 XY LANH'!O656)</f>
        <v/>
      </c>
      <c r="H1700" s="1" t="str">
        <f>IF('🔧 XY LANH'!A656="","",'🔧 XY LANH'!P656)</f>
        <v/>
      </c>
      <c r="I1700" s="1" t="str">
        <f>IF('🔧 XY LANH'!A656="","",'🔧 XY LANH'!Q656)</f>
        <v/>
      </c>
      <c r="J1700" s="1" t="str">
        <f>IF('🔧 XY LANH'!A656="","",'🔧 XY LANH'!K656)</f>
        <v/>
      </c>
      <c r="L1700" s="1">
        <f>N(L1699)+IF(AND('🔎 TRA CỨU NHANH'!$C$2&lt;&gt;"",OR(ISNUMBER(SEARCH('🔎 TRA CỨU NHANH'!$C$2,$A1700)),ISNUMBER(SEARCH('🔎 TRA CỨU NHANH'!$C$2,$B1700)))),1,0)</f>
        <v>0</v>
      </c>
      <c r="M1700" s="1" t="str">
        <f t="shared" si="52"/>
        <v/>
      </c>
      <c r="N1700" s="1">
        <f>N(N1699)+IF(AND('💰 BÁO GIÁ'!$C$27&lt;&gt;"",OR(ISNUMBER(SEARCH('💰 BÁO GIÁ'!$C$27,$A1700)),ISNUMBER(SEARCH('💰 BÁO GIÁ'!$C$27,$B1700)))),1,0)</f>
        <v>0</v>
      </c>
      <c r="O1700" s="1" t="str">
        <f t="shared" si="53"/>
        <v/>
      </c>
    </row>
    <row r="1701" customHeight="1" spans="1:15">
      <c r="A1701" s="1" t="str">
        <f>IF('🔧 XY LANH'!A657="","",'🔧 XY LANH'!A657)</f>
        <v/>
      </c>
      <c r="B1701" s="1" t="str">
        <f>IF('🔧 XY LANH'!A657="","",'🔧 XY LANH'!S657)</f>
        <v/>
      </c>
      <c r="C1701" s="1" t="str">
        <f>IF('🔧 XY LANH'!A657="","","Xy lanh")</f>
        <v/>
      </c>
      <c r="D1701" s="1" t="str">
        <f>IF('🔧 XY LANH'!A657="","",'🔧 XY LANH'!L657)</f>
        <v/>
      </c>
      <c r="E1701" s="1" t="str">
        <f>IF('🔧 XY LANH'!A657="","",'🔧 XY LANH'!M657)</f>
        <v/>
      </c>
      <c r="F1701" s="1" t="str">
        <f>IF('🔧 XY LANH'!A657="","",'🔧 XY LANH'!N657)</f>
        <v/>
      </c>
      <c r="G1701" s="1" t="str">
        <f>IF('🔧 XY LANH'!A657="","",'🔧 XY LANH'!O657)</f>
        <v/>
      </c>
      <c r="H1701" s="1" t="str">
        <f>IF('🔧 XY LANH'!A657="","",'🔧 XY LANH'!P657)</f>
        <v/>
      </c>
      <c r="I1701" s="1" t="str">
        <f>IF('🔧 XY LANH'!A657="","",'🔧 XY LANH'!Q657)</f>
        <v/>
      </c>
      <c r="J1701" s="1" t="str">
        <f>IF('🔧 XY LANH'!A657="","",'🔧 XY LANH'!K657)</f>
        <v/>
      </c>
      <c r="L1701" s="1">
        <f>N(L1700)+IF(AND('🔎 TRA CỨU NHANH'!$C$2&lt;&gt;"",OR(ISNUMBER(SEARCH('🔎 TRA CỨU NHANH'!$C$2,$A1701)),ISNUMBER(SEARCH('🔎 TRA CỨU NHANH'!$C$2,$B1701)))),1,0)</f>
        <v>0</v>
      </c>
      <c r="M1701" s="1" t="str">
        <f t="shared" si="52"/>
        <v/>
      </c>
      <c r="N1701" s="1">
        <f>N(N1700)+IF(AND('💰 BÁO GIÁ'!$C$27&lt;&gt;"",OR(ISNUMBER(SEARCH('💰 BÁO GIÁ'!$C$27,$A1701)),ISNUMBER(SEARCH('💰 BÁO GIÁ'!$C$27,$B1701)))),1,0)</f>
        <v>0</v>
      </c>
      <c r="O1701" s="1" t="str">
        <f t="shared" si="53"/>
        <v/>
      </c>
    </row>
    <row r="1702" customHeight="1" spans="1:15">
      <c r="A1702" s="1" t="str">
        <f>IF('🔧 XY LANH'!A658="","",'🔧 XY LANH'!A658)</f>
        <v/>
      </c>
      <c r="B1702" s="1" t="str">
        <f>IF('🔧 XY LANH'!A658="","",'🔧 XY LANH'!S658)</f>
        <v/>
      </c>
      <c r="C1702" s="1" t="str">
        <f>IF('🔧 XY LANH'!A658="","","Xy lanh")</f>
        <v/>
      </c>
      <c r="D1702" s="1" t="str">
        <f>IF('🔧 XY LANH'!A658="","",'🔧 XY LANH'!L658)</f>
        <v/>
      </c>
      <c r="E1702" s="1" t="str">
        <f>IF('🔧 XY LANH'!A658="","",'🔧 XY LANH'!M658)</f>
        <v/>
      </c>
      <c r="F1702" s="1" t="str">
        <f>IF('🔧 XY LANH'!A658="","",'🔧 XY LANH'!N658)</f>
        <v/>
      </c>
      <c r="G1702" s="1" t="str">
        <f>IF('🔧 XY LANH'!A658="","",'🔧 XY LANH'!O658)</f>
        <v/>
      </c>
      <c r="H1702" s="1" t="str">
        <f>IF('🔧 XY LANH'!A658="","",'🔧 XY LANH'!P658)</f>
        <v/>
      </c>
      <c r="I1702" s="1" t="str">
        <f>IF('🔧 XY LANH'!A658="","",'🔧 XY LANH'!Q658)</f>
        <v/>
      </c>
      <c r="J1702" s="1" t="str">
        <f>IF('🔧 XY LANH'!A658="","",'🔧 XY LANH'!K658)</f>
        <v/>
      </c>
      <c r="L1702" s="1">
        <f>N(L1701)+IF(AND('🔎 TRA CỨU NHANH'!$C$2&lt;&gt;"",OR(ISNUMBER(SEARCH('🔎 TRA CỨU NHANH'!$C$2,$A1702)),ISNUMBER(SEARCH('🔎 TRA CỨU NHANH'!$C$2,$B1702)))),1,0)</f>
        <v>0</v>
      </c>
      <c r="M1702" s="1" t="str">
        <f t="shared" si="52"/>
        <v/>
      </c>
      <c r="N1702" s="1">
        <f>N(N1701)+IF(AND('💰 BÁO GIÁ'!$C$27&lt;&gt;"",OR(ISNUMBER(SEARCH('💰 BÁO GIÁ'!$C$27,$A1702)),ISNUMBER(SEARCH('💰 BÁO GIÁ'!$C$27,$B1702)))),1,0)</f>
        <v>0</v>
      </c>
      <c r="O1702" s="1" t="str">
        <f t="shared" si="53"/>
        <v/>
      </c>
    </row>
    <row r="1703" customHeight="1" spans="1:15">
      <c r="A1703" s="1" t="str">
        <f>IF('🔧 XY LANH'!A659="","",'🔧 XY LANH'!A659)</f>
        <v/>
      </c>
      <c r="B1703" s="1" t="str">
        <f>IF('🔧 XY LANH'!A659="","",'🔧 XY LANH'!S659)</f>
        <v/>
      </c>
      <c r="C1703" s="1" t="str">
        <f>IF('🔧 XY LANH'!A659="","","Xy lanh")</f>
        <v/>
      </c>
      <c r="D1703" s="1" t="str">
        <f>IF('🔧 XY LANH'!A659="","",'🔧 XY LANH'!L659)</f>
        <v/>
      </c>
      <c r="E1703" s="1" t="str">
        <f>IF('🔧 XY LANH'!A659="","",'🔧 XY LANH'!M659)</f>
        <v/>
      </c>
      <c r="F1703" s="1" t="str">
        <f>IF('🔧 XY LANH'!A659="","",'🔧 XY LANH'!N659)</f>
        <v/>
      </c>
      <c r="G1703" s="1" t="str">
        <f>IF('🔧 XY LANH'!A659="","",'🔧 XY LANH'!O659)</f>
        <v/>
      </c>
      <c r="H1703" s="1" t="str">
        <f>IF('🔧 XY LANH'!A659="","",'🔧 XY LANH'!P659)</f>
        <v/>
      </c>
      <c r="I1703" s="1" t="str">
        <f>IF('🔧 XY LANH'!A659="","",'🔧 XY LANH'!Q659)</f>
        <v/>
      </c>
      <c r="J1703" s="1" t="str">
        <f>IF('🔧 XY LANH'!A659="","",'🔧 XY LANH'!K659)</f>
        <v/>
      </c>
      <c r="L1703" s="1">
        <f>N(L1702)+IF(AND('🔎 TRA CỨU NHANH'!$C$2&lt;&gt;"",OR(ISNUMBER(SEARCH('🔎 TRA CỨU NHANH'!$C$2,$A1703)),ISNUMBER(SEARCH('🔎 TRA CỨU NHANH'!$C$2,$B1703)))),1,0)</f>
        <v>0</v>
      </c>
      <c r="M1703" s="1" t="str">
        <f t="shared" si="52"/>
        <v/>
      </c>
      <c r="N1703" s="1">
        <f>N(N1702)+IF(AND('💰 BÁO GIÁ'!$C$27&lt;&gt;"",OR(ISNUMBER(SEARCH('💰 BÁO GIÁ'!$C$27,$A1703)),ISNUMBER(SEARCH('💰 BÁO GIÁ'!$C$27,$B1703)))),1,0)</f>
        <v>0</v>
      </c>
      <c r="O1703" s="1" t="str">
        <f t="shared" si="53"/>
        <v/>
      </c>
    </row>
    <row r="1704" customHeight="1" spans="1:15">
      <c r="A1704" s="1" t="str">
        <f>IF('🔧 XY LANH'!A660="","",'🔧 XY LANH'!A660)</f>
        <v/>
      </c>
      <c r="B1704" s="1" t="str">
        <f>IF('🔧 XY LANH'!A660="","",'🔧 XY LANH'!S660)</f>
        <v/>
      </c>
      <c r="C1704" s="1" t="str">
        <f>IF('🔧 XY LANH'!A660="","","Xy lanh")</f>
        <v/>
      </c>
      <c r="D1704" s="1" t="str">
        <f>IF('🔧 XY LANH'!A660="","",'🔧 XY LANH'!L660)</f>
        <v/>
      </c>
      <c r="E1704" s="1" t="str">
        <f>IF('🔧 XY LANH'!A660="","",'🔧 XY LANH'!M660)</f>
        <v/>
      </c>
      <c r="F1704" s="1" t="str">
        <f>IF('🔧 XY LANH'!A660="","",'🔧 XY LANH'!N660)</f>
        <v/>
      </c>
      <c r="G1704" s="1" t="str">
        <f>IF('🔧 XY LANH'!A660="","",'🔧 XY LANH'!O660)</f>
        <v/>
      </c>
      <c r="H1704" s="1" t="str">
        <f>IF('🔧 XY LANH'!A660="","",'🔧 XY LANH'!P660)</f>
        <v/>
      </c>
      <c r="I1704" s="1" t="str">
        <f>IF('🔧 XY LANH'!A660="","",'🔧 XY LANH'!Q660)</f>
        <v/>
      </c>
      <c r="J1704" s="1" t="str">
        <f>IF('🔧 XY LANH'!A660="","",'🔧 XY LANH'!K660)</f>
        <v/>
      </c>
      <c r="L1704" s="1">
        <f>N(L1703)+IF(AND('🔎 TRA CỨU NHANH'!$C$2&lt;&gt;"",OR(ISNUMBER(SEARCH('🔎 TRA CỨU NHANH'!$C$2,$A1704)),ISNUMBER(SEARCH('🔎 TRA CỨU NHANH'!$C$2,$B1704)))),1,0)</f>
        <v>0</v>
      </c>
      <c r="M1704" s="1" t="str">
        <f t="shared" si="52"/>
        <v/>
      </c>
      <c r="N1704" s="1">
        <f>N(N1703)+IF(AND('💰 BÁO GIÁ'!$C$27&lt;&gt;"",OR(ISNUMBER(SEARCH('💰 BÁO GIÁ'!$C$27,$A1704)),ISNUMBER(SEARCH('💰 BÁO GIÁ'!$C$27,$B1704)))),1,0)</f>
        <v>0</v>
      </c>
      <c r="O1704" s="1" t="str">
        <f t="shared" si="53"/>
        <v/>
      </c>
    </row>
    <row r="1705" customHeight="1" spans="1:15">
      <c r="A1705" s="1" t="str">
        <f>IF('🔧 XY LANH'!A661="","",'🔧 XY LANH'!A661)</f>
        <v/>
      </c>
      <c r="B1705" s="1" t="str">
        <f>IF('🔧 XY LANH'!A661="","",'🔧 XY LANH'!S661)</f>
        <v/>
      </c>
      <c r="C1705" s="1" t="str">
        <f>IF('🔧 XY LANH'!A661="","","Xy lanh")</f>
        <v/>
      </c>
      <c r="D1705" s="1" t="str">
        <f>IF('🔧 XY LANH'!A661="","",'🔧 XY LANH'!L661)</f>
        <v/>
      </c>
      <c r="E1705" s="1" t="str">
        <f>IF('🔧 XY LANH'!A661="","",'🔧 XY LANH'!M661)</f>
        <v/>
      </c>
      <c r="F1705" s="1" t="str">
        <f>IF('🔧 XY LANH'!A661="","",'🔧 XY LANH'!N661)</f>
        <v/>
      </c>
      <c r="G1705" s="1" t="str">
        <f>IF('🔧 XY LANH'!A661="","",'🔧 XY LANH'!O661)</f>
        <v/>
      </c>
      <c r="H1705" s="1" t="str">
        <f>IF('🔧 XY LANH'!A661="","",'🔧 XY LANH'!P661)</f>
        <v/>
      </c>
      <c r="I1705" s="1" t="str">
        <f>IF('🔧 XY LANH'!A661="","",'🔧 XY LANH'!Q661)</f>
        <v/>
      </c>
      <c r="J1705" s="1" t="str">
        <f>IF('🔧 XY LANH'!A661="","",'🔧 XY LANH'!K661)</f>
        <v/>
      </c>
      <c r="L1705" s="1">
        <f>N(L1704)+IF(AND('🔎 TRA CỨU NHANH'!$C$2&lt;&gt;"",OR(ISNUMBER(SEARCH('🔎 TRA CỨU NHANH'!$C$2,$A1705)),ISNUMBER(SEARCH('🔎 TRA CỨU NHANH'!$C$2,$B1705)))),1,0)</f>
        <v>0</v>
      </c>
      <c r="M1705" s="1" t="str">
        <f t="shared" si="52"/>
        <v/>
      </c>
      <c r="N1705" s="1">
        <f>N(N1704)+IF(AND('💰 BÁO GIÁ'!$C$27&lt;&gt;"",OR(ISNUMBER(SEARCH('💰 BÁO GIÁ'!$C$27,$A1705)),ISNUMBER(SEARCH('💰 BÁO GIÁ'!$C$27,$B1705)))),1,0)</f>
        <v>0</v>
      </c>
      <c r="O1705" s="1" t="str">
        <f t="shared" si="53"/>
        <v/>
      </c>
    </row>
    <row r="1706" customHeight="1" spans="1:15">
      <c r="A1706" s="1" t="str">
        <f>IF('🔧 XY LANH'!A662="","",'🔧 XY LANH'!A662)</f>
        <v/>
      </c>
      <c r="B1706" s="1" t="str">
        <f>IF('🔧 XY LANH'!A662="","",'🔧 XY LANH'!S662)</f>
        <v/>
      </c>
      <c r="C1706" s="1" t="str">
        <f>IF('🔧 XY LANH'!A662="","","Xy lanh")</f>
        <v/>
      </c>
      <c r="D1706" s="1" t="str">
        <f>IF('🔧 XY LANH'!A662="","",'🔧 XY LANH'!L662)</f>
        <v/>
      </c>
      <c r="E1706" s="1" t="str">
        <f>IF('🔧 XY LANH'!A662="","",'🔧 XY LANH'!M662)</f>
        <v/>
      </c>
      <c r="F1706" s="1" t="str">
        <f>IF('🔧 XY LANH'!A662="","",'🔧 XY LANH'!N662)</f>
        <v/>
      </c>
      <c r="G1706" s="1" t="str">
        <f>IF('🔧 XY LANH'!A662="","",'🔧 XY LANH'!O662)</f>
        <v/>
      </c>
      <c r="H1706" s="1" t="str">
        <f>IF('🔧 XY LANH'!A662="","",'🔧 XY LANH'!P662)</f>
        <v/>
      </c>
      <c r="I1706" s="1" t="str">
        <f>IF('🔧 XY LANH'!A662="","",'🔧 XY LANH'!Q662)</f>
        <v/>
      </c>
      <c r="J1706" s="1" t="str">
        <f>IF('🔧 XY LANH'!A662="","",'🔧 XY LANH'!K662)</f>
        <v/>
      </c>
      <c r="L1706" s="1">
        <f>N(L1705)+IF(AND('🔎 TRA CỨU NHANH'!$C$2&lt;&gt;"",OR(ISNUMBER(SEARCH('🔎 TRA CỨU NHANH'!$C$2,$A1706)),ISNUMBER(SEARCH('🔎 TRA CỨU NHANH'!$C$2,$B1706)))),1,0)</f>
        <v>0</v>
      </c>
      <c r="M1706" s="1" t="str">
        <f t="shared" si="52"/>
        <v/>
      </c>
      <c r="N1706" s="1">
        <f>N(N1705)+IF(AND('💰 BÁO GIÁ'!$C$27&lt;&gt;"",OR(ISNUMBER(SEARCH('💰 BÁO GIÁ'!$C$27,$A1706)),ISNUMBER(SEARCH('💰 BÁO GIÁ'!$C$27,$B1706)))),1,0)</f>
        <v>0</v>
      </c>
      <c r="O1706" s="1" t="str">
        <f t="shared" si="53"/>
        <v/>
      </c>
    </row>
    <row r="1707" customHeight="1" spans="1:15">
      <c r="A1707" s="1" t="str">
        <f>IF('🔧 XY LANH'!A663="","",'🔧 XY LANH'!A663)</f>
        <v/>
      </c>
      <c r="B1707" s="1" t="str">
        <f>IF('🔧 XY LANH'!A663="","",'🔧 XY LANH'!S663)</f>
        <v/>
      </c>
      <c r="C1707" s="1" t="str">
        <f>IF('🔧 XY LANH'!A663="","","Xy lanh")</f>
        <v/>
      </c>
      <c r="D1707" s="1" t="str">
        <f>IF('🔧 XY LANH'!A663="","",'🔧 XY LANH'!L663)</f>
        <v/>
      </c>
      <c r="E1707" s="1" t="str">
        <f>IF('🔧 XY LANH'!A663="","",'🔧 XY LANH'!M663)</f>
        <v/>
      </c>
      <c r="F1707" s="1" t="str">
        <f>IF('🔧 XY LANH'!A663="","",'🔧 XY LANH'!N663)</f>
        <v/>
      </c>
      <c r="G1707" s="1" t="str">
        <f>IF('🔧 XY LANH'!A663="","",'🔧 XY LANH'!O663)</f>
        <v/>
      </c>
      <c r="H1707" s="1" t="str">
        <f>IF('🔧 XY LANH'!A663="","",'🔧 XY LANH'!P663)</f>
        <v/>
      </c>
      <c r="I1707" s="1" t="str">
        <f>IF('🔧 XY LANH'!A663="","",'🔧 XY LANH'!Q663)</f>
        <v/>
      </c>
      <c r="J1707" s="1" t="str">
        <f>IF('🔧 XY LANH'!A663="","",'🔧 XY LANH'!K663)</f>
        <v/>
      </c>
      <c r="L1707" s="1">
        <f>N(L1706)+IF(AND('🔎 TRA CỨU NHANH'!$C$2&lt;&gt;"",OR(ISNUMBER(SEARCH('🔎 TRA CỨU NHANH'!$C$2,$A1707)),ISNUMBER(SEARCH('🔎 TRA CỨU NHANH'!$C$2,$B1707)))),1,0)</f>
        <v>0</v>
      </c>
      <c r="M1707" s="1" t="str">
        <f t="shared" si="52"/>
        <v/>
      </c>
      <c r="N1707" s="1">
        <f>N(N1706)+IF(AND('💰 BÁO GIÁ'!$C$27&lt;&gt;"",OR(ISNUMBER(SEARCH('💰 BÁO GIÁ'!$C$27,$A1707)),ISNUMBER(SEARCH('💰 BÁO GIÁ'!$C$27,$B1707)))),1,0)</f>
        <v>0</v>
      </c>
      <c r="O1707" s="1" t="str">
        <f t="shared" si="53"/>
        <v/>
      </c>
    </row>
    <row r="1708" customHeight="1" spans="1:15">
      <c r="A1708" s="1" t="str">
        <f>IF('🔧 XY LANH'!A664="","",'🔧 XY LANH'!A664)</f>
        <v/>
      </c>
      <c r="B1708" s="1" t="str">
        <f>IF('🔧 XY LANH'!A664="","",'🔧 XY LANH'!S664)</f>
        <v/>
      </c>
      <c r="C1708" s="1" t="str">
        <f>IF('🔧 XY LANH'!A664="","","Xy lanh")</f>
        <v/>
      </c>
      <c r="D1708" s="1" t="str">
        <f>IF('🔧 XY LANH'!A664="","",'🔧 XY LANH'!L664)</f>
        <v/>
      </c>
      <c r="E1708" s="1" t="str">
        <f>IF('🔧 XY LANH'!A664="","",'🔧 XY LANH'!M664)</f>
        <v/>
      </c>
      <c r="F1708" s="1" t="str">
        <f>IF('🔧 XY LANH'!A664="","",'🔧 XY LANH'!N664)</f>
        <v/>
      </c>
      <c r="G1708" s="1" t="str">
        <f>IF('🔧 XY LANH'!A664="","",'🔧 XY LANH'!O664)</f>
        <v/>
      </c>
      <c r="H1708" s="1" t="str">
        <f>IF('🔧 XY LANH'!A664="","",'🔧 XY LANH'!P664)</f>
        <v/>
      </c>
      <c r="I1708" s="1" t="str">
        <f>IF('🔧 XY LANH'!A664="","",'🔧 XY LANH'!Q664)</f>
        <v/>
      </c>
      <c r="J1708" s="1" t="str">
        <f>IF('🔧 XY LANH'!A664="","",'🔧 XY LANH'!K664)</f>
        <v/>
      </c>
      <c r="L1708" s="1">
        <f>N(L1707)+IF(AND('🔎 TRA CỨU NHANH'!$C$2&lt;&gt;"",OR(ISNUMBER(SEARCH('🔎 TRA CỨU NHANH'!$C$2,$A1708)),ISNUMBER(SEARCH('🔎 TRA CỨU NHANH'!$C$2,$B1708)))),1,0)</f>
        <v>0</v>
      </c>
      <c r="M1708" s="1" t="str">
        <f t="shared" si="52"/>
        <v/>
      </c>
      <c r="N1708" s="1">
        <f>N(N1707)+IF(AND('💰 BÁO GIÁ'!$C$27&lt;&gt;"",OR(ISNUMBER(SEARCH('💰 BÁO GIÁ'!$C$27,$A1708)),ISNUMBER(SEARCH('💰 BÁO GIÁ'!$C$27,$B1708)))),1,0)</f>
        <v>0</v>
      </c>
      <c r="O1708" s="1" t="str">
        <f t="shared" si="53"/>
        <v/>
      </c>
    </row>
    <row r="1709" customHeight="1" spans="1:15">
      <c r="A1709" s="1" t="str">
        <f>IF('🔧 XY LANH'!A665="","",'🔧 XY LANH'!A665)</f>
        <v/>
      </c>
      <c r="B1709" s="1" t="str">
        <f>IF('🔧 XY LANH'!A665="","",'🔧 XY LANH'!S665)</f>
        <v/>
      </c>
      <c r="C1709" s="1" t="str">
        <f>IF('🔧 XY LANH'!A665="","","Xy lanh")</f>
        <v/>
      </c>
      <c r="D1709" s="1" t="str">
        <f>IF('🔧 XY LANH'!A665="","",'🔧 XY LANH'!L665)</f>
        <v/>
      </c>
      <c r="E1709" s="1" t="str">
        <f>IF('🔧 XY LANH'!A665="","",'🔧 XY LANH'!M665)</f>
        <v/>
      </c>
      <c r="F1709" s="1" t="str">
        <f>IF('🔧 XY LANH'!A665="","",'🔧 XY LANH'!N665)</f>
        <v/>
      </c>
      <c r="G1709" s="1" t="str">
        <f>IF('🔧 XY LANH'!A665="","",'🔧 XY LANH'!O665)</f>
        <v/>
      </c>
      <c r="H1709" s="1" t="str">
        <f>IF('🔧 XY LANH'!A665="","",'🔧 XY LANH'!P665)</f>
        <v/>
      </c>
      <c r="I1709" s="1" t="str">
        <f>IF('🔧 XY LANH'!A665="","",'🔧 XY LANH'!Q665)</f>
        <v/>
      </c>
      <c r="J1709" s="1" t="str">
        <f>IF('🔧 XY LANH'!A665="","",'🔧 XY LANH'!K665)</f>
        <v/>
      </c>
      <c r="L1709" s="1">
        <f>N(L1708)+IF(AND('🔎 TRA CỨU NHANH'!$C$2&lt;&gt;"",OR(ISNUMBER(SEARCH('🔎 TRA CỨU NHANH'!$C$2,$A1709)),ISNUMBER(SEARCH('🔎 TRA CỨU NHANH'!$C$2,$B1709)))),1,0)</f>
        <v>0</v>
      </c>
      <c r="M1709" s="1" t="str">
        <f t="shared" si="52"/>
        <v/>
      </c>
      <c r="N1709" s="1">
        <f>N(N1708)+IF(AND('💰 BÁO GIÁ'!$C$27&lt;&gt;"",OR(ISNUMBER(SEARCH('💰 BÁO GIÁ'!$C$27,$A1709)),ISNUMBER(SEARCH('💰 BÁO GIÁ'!$C$27,$B1709)))),1,0)</f>
        <v>0</v>
      </c>
      <c r="O1709" s="1" t="str">
        <f t="shared" si="53"/>
        <v/>
      </c>
    </row>
    <row r="1710" customHeight="1" spans="1:15">
      <c r="A1710" s="1" t="str">
        <f>IF('🔧 XY LANH'!A666="","",'🔧 XY LANH'!A666)</f>
        <v/>
      </c>
      <c r="B1710" s="1" t="str">
        <f>IF('🔧 XY LANH'!A666="","",'🔧 XY LANH'!S666)</f>
        <v/>
      </c>
      <c r="C1710" s="1" t="str">
        <f>IF('🔧 XY LANH'!A666="","","Xy lanh")</f>
        <v/>
      </c>
      <c r="D1710" s="1" t="str">
        <f>IF('🔧 XY LANH'!A666="","",'🔧 XY LANH'!L666)</f>
        <v/>
      </c>
      <c r="E1710" s="1" t="str">
        <f>IF('🔧 XY LANH'!A666="","",'🔧 XY LANH'!M666)</f>
        <v/>
      </c>
      <c r="F1710" s="1" t="str">
        <f>IF('🔧 XY LANH'!A666="","",'🔧 XY LANH'!N666)</f>
        <v/>
      </c>
      <c r="G1710" s="1" t="str">
        <f>IF('🔧 XY LANH'!A666="","",'🔧 XY LANH'!O666)</f>
        <v/>
      </c>
      <c r="H1710" s="1" t="str">
        <f>IF('🔧 XY LANH'!A666="","",'🔧 XY LANH'!P666)</f>
        <v/>
      </c>
      <c r="I1710" s="1" t="str">
        <f>IF('🔧 XY LANH'!A666="","",'🔧 XY LANH'!Q666)</f>
        <v/>
      </c>
      <c r="J1710" s="1" t="str">
        <f>IF('🔧 XY LANH'!A666="","",'🔧 XY LANH'!K666)</f>
        <v/>
      </c>
      <c r="L1710" s="1">
        <f>N(L1709)+IF(AND('🔎 TRA CỨU NHANH'!$C$2&lt;&gt;"",OR(ISNUMBER(SEARCH('🔎 TRA CỨU NHANH'!$C$2,$A1710)),ISNUMBER(SEARCH('🔎 TRA CỨU NHANH'!$C$2,$B1710)))),1,0)</f>
        <v>0</v>
      </c>
      <c r="M1710" s="1" t="str">
        <f t="shared" si="52"/>
        <v/>
      </c>
      <c r="N1710" s="1">
        <f>N(N1709)+IF(AND('💰 BÁO GIÁ'!$C$27&lt;&gt;"",OR(ISNUMBER(SEARCH('💰 BÁO GIÁ'!$C$27,$A1710)),ISNUMBER(SEARCH('💰 BÁO GIÁ'!$C$27,$B1710)))),1,0)</f>
        <v>0</v>
      </c>
      <c r="O1710" s="1" t="str">
        <f t="shared" si="53"/>
        <v/>
      </c>
    </row>
    <row r="1711" customHeight="1" spans="1:15">
      <c r="A1711" s="1" t="str">
        <f>IF('🔧 XY LANH'!A667="","",'🔧 XY LANH'!A667)</f>
        <v/>
      </c>
      <c r="B1711" s="1" t="str">
        <f>IF('🔧 XY LANH'!A667="","",'🔧 XY LANH'!S667)</f>
        <v/>
      </c>
      <c r="C1711" s="1" t="str">
        <f>IF('🔧 XY LANH'!A667="","","Xy lanh")</f>
        <v/>
      </c>
      <c r="D1711" s="1" t="str">
        <f>IF('🔧 XY LANH'!A667="","",'🔧 XY LANH'!L667)</f>
        <v/>
      </c>
      <c r="E1711" s="1" t="str">
        <f>IF('🔧 XY LANH'!A667="","",'🔧 XY LANH'!M667)</f>
        <v/>
      </c>
      <c r="F1711" s="1" t="str">
        <f>IF('🔧 XY LANH'!A667="","",'🔧 XY LANH'!N667)</f>
        <v/>
      </c>
      <c r="G1711" s="1" t="str">
        <f>IF('🔧 XY LANH'!A667="","",'🔧 XY LANH'!O667)</f>
        <v/>
      </c>
      <c r="H1711" s="1" t="str">
        <f>IF('🔧 XY LANH'!A667="","",'🔧 XY LANH'!P667)</f>
        <v/>
      </c>
      <c r="I1711" s="1" t="str">
        <f>IF('🔧 XY LANH'!A667="","",'🔧 XY LANH'!Q667)</f>
        <v/>
      </c>
      <c r="J1711" s="1" t="str">
        <f>IF('🔧 XY LANH'!A667="","",'🔧 XY LANH'!K667)</f>
        <v/>
      </c>
      <c r="L1711" s="1">
        <f>N(L1710)+IF(AND('🔎 TRA CỨU NHANH'!$C$2&lt;&gt;"",OR(ISNUMBER(SEARCH('🔎 TRA CỨU NHANH'!$C$2,$A1711)),ISNUMBER(SEARCH('🔎 TRA CỨU NHANH'!$C$2,$B1711)))),1,0)</f>
        <v>0</v>
      </c>
      <c r="M1711" s="1" t="str">
        <f t="shared" si="52"/>
        <v/>
      </c>
      <c r="N1711" s="1">
        <f>N(N1710)+IF(AND('💰 BÁO GIÁ'!$C$27&lt;&gt;"",OR(ISNUMBER(SEARCH('💰 BÁO GIÁ'!$C$27,$A1711)),ISNUMBER(SEARCH('💰 BÁO GIÁ'!$C$27,$B1711)))),1,0)</f>
        <v>0</v>
      </c>
      <c r="O1711" s="1" t="str">
        <f t="shared" si="53"/>
        <v/>
      </c>
    </row>
    <row r="1712" customHeight="1" spans="1:15">
      <c r="A1712" s="1" t="str">
        <f>IF('🔧 XY LANH'!A668="","",'🔧 XY LANH'!A668)</f>
        <v/>
      </c>
      <c r="B1712" s="1" t="str">
        <f>IF('🔧 XY LANH'!A668="","",'🔧 XY LANH'!S668)</f>
        <v/>
      </c>
      <c r="C1712" s="1" t="str">
        <f>IF('🔧 XY LANH'!A668="","","Xy lanh")</f>
        <v/>
      </c>
      <c r="D1712" s="1" t="str">
        <f>IF('🔧 XY LANH'!A668="","",'🔧 XY LANH'!L668)</f>
        <v/>
      </c>
      <c r="E1712" s="1" t="str">
        <f>IF('🔧 XY LANH'!A668="","",'🔧 XY LANH'!M668)</f>
        <v/>
      </c>
      <c r="F1712" s="1" t="str">
        <f>IF('🔧 XY LANH'!A668="","",'🔧 XY LANH'!N668)</f>
        <v/>
      </c>
      <c r="G1712" s="1" t="str">
        <f>IF('🔧 XY LANH'!A668="","",'🔧 XY LANH'!O668)</f>
        <v/>
      </c>
      <c r="H1712" s="1" t="str">
        <f>IF('🔧 XY LANH'!A668="","",'🔧 XY LANH'!P668)</f>
        <v/>
      </c>
      <c r="I1712" s="1" t="str">
        <f>IF('🔧 XY LANH'!A668="","",'🔧 XY LANH'!Q668)</f>
        <v/>
      </c>
      <c r="J1712" s="1" t="str">
        <f>IF('🔧 XY LANH'!A668="","",'🔧 XY LANH'!K668)</f>
        <v/>
      </c>
      <c r="L1712" s="1">
        <f>N(L1711)+IF(AND('🔎 TRA CỨU NHANH'!$C$2&lt;&gt;"",OR(ISNUMBER(SEARCH('🔎 TRA CỨU NHANH'!$C$2,$A1712)),ISNUMBER(SEARCH('🔎 TRA CỨU NHANH'!$C$2,$B1712)))),1,0)</f>
        <v>0</v>
      </c>
      <c r="M1712" s="1" t="str">
        <f t="shared" si="52"/>
        <v/>
      </c>
      <c r="N1712" s="1">
        <f>N(N1711)+IF(AND('💰 BÁO GIÁ'!$C$27&lt;&gt;"",OR(ISNUMBER(SEARCH('💰 BÁO GIÁ'!$C$27,$A1712)),ISNUMBER(SEARCH('💰 BÁO GIÁ'!$C$27,$B1712)))),1,0)</f>
        <v>0</v>
      </c>
      <c r="O1712" s="1" t="str">
        <f t="shared" si="53"/>
        <v/>
      </c>
    </row>
    <row r="1713" customHeight="1" spans="1:15">
      <c r="A1713" s="1" t="str">
        <f>IF('🔧 XY LANH'!A669="","",'🔧 XY LANH'!A669)</f>
        <v/>
      </c>
      <c r="B1713" s="1" t="str">
        <f>IF('🔧 XY LANH'!A669="","",'🔧 XY LANH'!S669)</f>
        <v/>
      </c>
      <c r="C1713" s="1" t="str">
        <f>IF('🔧 XY LANH'!A669="","","Xy lanh")</f>
        <v/>
      </c>
      <c r="D1713" s="1" t="str">
        <f>IF('🔧 XY LANH'!A669="","",'🔧 XY LANH'!L669)</f>
        <v/>
      </c>
      <c r="E1713" s="1" t="str">
        <f>IF('🔧 XY LANH'!A669="","",'🔧 XY LANH'!M669)</f>
        <v/>
      </c>
      <c r="F1713" s="1" t="str">
        <f>IF('🔧 XY LANH'!A669="","",'🔧 XY LANH'!N669)</f>
        <v/>
      </c>
      <c r="G1713" s="1" t="str">
        <f>IF('🔧 XY LANH'!A669="","",'🔧 XY LANH'!O669)</f>
        <v/>
      </c>
      <c r="H1713" s="1" t="str">
        <f>IF('🔧 XY LANH'!A669="","",'🔧 XY LANH'!P669)</f>
        <v/>
      </c>
      <c r="I1713" s="1" t="str">
        <f>IF('🔧 XY LANH'!A669="","",'🔧 XY LANH'!Q669)</f>
        <v/>
      </c>
      <c r="J1713" s="1" t="str">
        <f>IF('🔧 XY LANH'!A669="","",'🔧 XY LANH'!K669)</f>
        <v/>
      </c>
      <c r="L1713" s="1">
        <f>N(L1712)+IF(AND('🔎 TRA CỨU NHANH'!$C$2&lt;&gt;"",OR(ISNUMBER(SEARCH('🔎 TRA CỨU NHANH'!$C$2,$A1713)),ISNUMBER(SEARCH('🔎 TRA CỨU NHANH'!$C$2,$B1713)))),1,0)</f>
        <v>0</v>
      </c>
      <c r="M1713" s="1" t="str">
        <f t="shared" si="52"/>
        <v/>
      </c>
      <c r="N1713" s="1">
        <f>N(N1712)+IF(AND('💰 BÁO GIÁ'!$C$27&lt;&gt;"",OR(ISNUMBER(SEARCH('💰 BÁO GIÁ'!$C$27,$A1713)),ISNUMBER(SEARCH('💰 BÁO GIÁ'!$C$27,$B1713)))),1,0)</f>
        <v>0</v>
      </c>
      <c r="O1713" s="1" t="str">
        <f t="shared" si="53"/>
        <v/>
      </c>
    </row>
    <row r="1714" customHeight="1" spans="1:15">
      <c r="A1714" s="1" t="str">
        <f>IF('🔧 XY LANH'!A670="","",'🔧 XY LANH'!A670)</f>
        <v/>
      </c>
      <c r="B1714" s="1" t="str">
        <f>IF('🔧 XY LANH'!A670="","",'🔧 XY LANH'!S670)</f>
        <v/>
      </c>
      <c r="C1714" s="1" t="str">
        <f>IF('🔧 XY LANH'!A670="","","Xy lanh")</f>
        <v/>
      </c>
      <c r="D1714" s="1" t="str">
        <f>IF('🔧 XY LANH'!A670="","",'🔧 XY LANH'!L670)</f>
        <v/>
      </c>
      <c r="E1714" s="1" t="str">
        <f>IF('🔧 XY LANH'!A670="","",'🔧 XY LANH'!M670)</f>
        <v/>
      </c>
      <c r="F1714" s="1" t="str">
        <f>IF('🔧 XY LANH'!A670="","",'🔧 XY LANH'!N670)</f>
        <v/>
      </c>
      <c r="G1714" s="1" t="str">
        <f>IF('🔧 XY LANH'!A670="","",'🔧 XY LANH'!O670)</f>
        <v/>
      </c>
      <c r="H1714" s="1" t="str">
        <f>IF('🔧 XY LANH'!A670="","",'🔧 XY LANH'!P670)</f>
        <v/>
      </c>
      <c r="I1714" s="1" t="str">
        <f>IF('🔧 XY LANH'!A670="","",'🔧 XY LANH'!Q670)</f>
        <v/>
      </c>
      <c r="J1714" s="1" t="str">
        <f>IF('🔧 XY LANH'!A670="","",'🔧 XY LANH'!K670)</f>
        <v/>
      </c>
      <c r="L1714" s="1">
        <f>N(L1713)+IF(AND('🔎 TRA CỨU NHANH'!$C$2&lt;&gt;"",OR(ISNUMBER(SEARCH('🔎 TRA CỨU NHANH'!$C$2,$A1714)),ISNUMBER(SEARCH('🔎 TRA CỨU NHANH'!$C$2,$B1714)))),1,0)</f>
        <v>0</v>
      </c>
      <c r="M1714" s="1" t="str">
        <f t="shared" si="52"/>
        <v/>
      </c>
      <c r="N1714" s="1">
        <f>N(N1713)+IF(AND('💰 BÁO GIÁ'!$C$27&lt;&gt;"",OR(ISNUMBER(SEARCH('💰 BÁO GIÁ'!$C$27,$A1714)),ISNUMBER(SEARCH('💰 BÁO GIÁ'!$C$27,$B1714)))),1,0)</f>
        <v>0</v>
      </c>
      <c r="O1714" s="1" t="str">
        <f t="shared" si="53"/>
        <v/>
      </c>
    </row>
    <row r="1715" customHeight="1" spans="1:15">
      <c r="A1715" s="1" t="str">
        <f>IF('🔧 XY LANH'!A671="","",'🔧 XY LANH'!A671)</f>
        <v/>
      </c>
      <c r="B1715" s="1" t="str">
        <f>IF('🔧 XY LANH'!A671="","",'🔧 XY LANH'!S671)</f>
        <v/>
      </c>
      <c r="C1715" s="1" t="str">
        <f>IF('🔧 XY LANH'!A671="","","Xy lanh")</f>
        <v/>
      </c>
      <c r="D1715" s="1" t="str">
        <f>IF('🔧 XY LANH'!A671="","",'🔧 XY LANH'!L671)</f>
        <v/>
      </c>
      <c r="E1715" s="1" t="str">
        <f>IF('🔧 XY LANH'!A671="","",'🔧 XY LANH'!M671)</f>
        <v/>
      </c>
      <c r="F1715" s="1" t="str">
        <f>IF('🔧 XY LANH'!A671="","",'🔧 XY LANH'!N671)</f>
        <v/>
      </c>
      <c r="G1715" s="1" t="str">
        <f>IF('🔧 XY LANH'!A671="","",'🔧 XY LANH'!O671)</f>
        <v/>
      </c>
      <c r="H1715" s="1" t="str">
        <f>IF('🔧 XY LANH'!A671="","",'🔧 XY LANH'!P671)</f>
        <v/>
      </c>
      <c r="I1715" s="1" t="str">
        <f>IF('🔧 XY LANH'!A671="","",'🔧 XY LANH'!Q671)</f>
        <v/>
      </c>
      <c r="J1715" s="1" t="str">
        <f>IF('🔧 XY LANH'!A671="","",'🔧 XY LANH'!K671)</f>
        <v/>
      </c>
      <c r="L1715" s="1">
        <f>N(L1714)+IF(AND('🔎 TRA CỨU NHANH'!$C$2&lt;&gt;"",OR(ISNUMBER(SEARCH('🔎 TRA CỨU NHANH'!$C$2,$A1715)),ISNUMBER(SEARCH('🔎 TRA CỨU NHANH'!$C$2,$B1715)))),1,0)</f>
        <v>0</v>
      </c>
      <c r="M1715" s="1" t="str">
        <f t="shared" si="52"/>
        <v/>
      </c>
      <c r="N1715" s="1">
        <f>N(N1714)+IF(AND('💰 BÁO GIÁ'!$C$27&lt;&gt;"",OR(ISNUMBER(SEARCH('💰 BÁO GIÁ'!$C$27,$A1715)),ISNUMBER(SEARCH('💰 BÁO GIÁ'!$C$27,$B1715)))),1,0)</f>
        <v>0</v>
      </c>
      <c r="O1715" s="1" t="str">
        <f t="shared" si="53"/>
        <v/>
      </c>
    </row>
    <row r="1716" customHeight="1" spans="1:15">
      <c r="A1716" s="1" t="str">
        <f>IF('🔧 XY LANH'!A672="","",'🔧 XY LANH'!A672)</f>
        <v/>
      </c>
      <c r="B1716" s="1" t="str">
        <f>IF('🔧 XY LANH'!A672="","",'🔧 XY LANH'!S672)</f>
        <v/>
      </c>
      <c r="C1716" s="1" t="str">
        <f>IF('🔧 XY LANH'!A672="","","Xy lanh")</f>
        <v/>
      </c>
      <c r="D1716" s="1" t="str">
        <f>IF('🔧 XY LANH'!A672="","",'🔧 XY LANH'!L672)</f>
        <v/>
      </c>
      <c r="E1716" s="1" t="str">
        <f>IF('🔧 XY LANH'!A672="","",'🔧 XY LANH'!M672)</f>
        <v/>
      </c>
      <c r="F1716" s="1" t="str">
        <f>IF('🔧 XY LANH'!A672="","",'🔧 XY LANH'!N672)</f>
        <v/>
      </c>
      <c r="G1716" s="1" t="str">
        <f>IF('🔧 XY LANH'!A672="","",'🔧 XY LANH'!O672)</f>
        <v/>
      </c>
      <c r="H1716" s="1" t="str">
        <f>IF('🔧 XY LANH'!A672="","",'🔧 XY LANH'!P672)</f>
        <v/>
      </c>
      <c r="I1716" s="1" t="str">
        <f>IF('🔧 XY LANH'!A672="","",'🔧 XY LANH'!Q672)</f>
        <v/>
      </c>
      <c r="J1716" s="1" t="str">
        <f>IF('🔧 XY LANH'!A672="","",'🔧 XY LANH'!K672)</f>
        <v/>
      </c>
      <c r="L1716" s="1">
        <f>N(L1715)+IF(AND('🔎 TRA CỨU NHANH'!$C$2&lt;&gt;"",OR(ISNUMBER(SEARCH('🔎 TRA CỨU NHANH'!$C$2,$A1716)),ISNUMBER(SEARCH('🔎 TRA CỨU NHANH'!$C$2,$B1716)))),1,0)</f>
        <v>0</v>
      </c>
      <c r="M1716" s="1" t="str">
        <f t="shared" si="52"/>
        <v/>
      </c>
      <c r="N1716" s="1">
        <f>N(N1715)+IF(AND('💰 BÁO GIÁ'!$C$27&lt;&gt;"",OR(ISNUMBER(SEARCH('💰 BÁO GIÁ'!$C$27,$A1716)),ISNUMBER(SEARCH('💰 BÁO GIÁ'!$C$27,$B1716)))),1,0)</f>
        <v>0</v>
      </c>
      <c r="O1716" s="1" t="str">
        <f t="shared" si="53"/>
        <v/>
      </c>
    </row>
    <row r="1717" customHeight="1" spans="1:15">
      <c r="A1717" s="1" t="str">
        <f>IF('🔧 XY LANH'!A673="","",'🔧 XY LANH'!A673)</f>
        <v/>
      </c>
      <c r="B1717" s="1" t="str">
        <f>IF('🔧 XY LANH'!A673="","",'🔧 XY LANH'!S673)</f>
        <v/>
      </c>
      <c r="C1717" s="1" t="str">
        <f>IF('🔧 XY LANH'!A673="","","Xy lanh")</f>
        <v/>
      </c>
      <c r="D1717" s="1" t="str">
        <f>IF('🔧 XY LANH'!A673="","",'🔧 XY LANH'!L673)</f>
        <v/>
      </c>
      <c r="E1717" s="1" t="str">
        <f>IF('🔧 XY LANH'!A673="","",'🔧 XY LANH'!M673)</f>
        <v/>
      </c>
      <c r="F1717" s="1" t="str">
        <f>IF('🔧 XY LANH'!A673="","",'🔧 XY LANH'!N673)</f>
        <v/>
      </c>
      <c r="G1717" s="1" t="str">
        <f>IF('🔧 XY LANH'!A673="","",'🔧 XY LANH'!O673)</f>
        <v/>
      </c>
      <c r="H1717" s="1" t="str">
        <f>IF('🔧 XY LANH'!A673="","",'🔧 XY LANH'!P673)</f>
        <v/>
      </c>
      <c r="I1717" s="1" t="str">
        <f>IF('🔧 XY LANH'!A673="","",'🔧 XY LANH'!Q673)</f>
        <v/>
      </c>
      <c r="J1717" s="1" t="str">
        <f>IF('🔧 XY LANH'!A673="","",'🔧 XY LANH'!K673)</f>
        <v/>
      </c>
      <c r="L1717" s="1">
        <f>N(L1716)+IF(AND('🔎 TRA CỨU NHANH'!$C$2&lt;&gt;"",OR(ISNUMBER(SEARCH('🔎 TRA CỨU NHANH'!$C$2,$A1717)),ISNUMBER(SEARCH('🔎 TRA CỨU NHANH'!$C$2,$B1717)))),1,0)</f>
        <v>0</v>
      </c>
      <c r="M1717" s="1" t="str">
        <f t="shared" si="52"/>
        <v/>
      </c>
      <c r="N1717" s="1">
        <f>N(N1716)+IF(AND('💰 BÁO GIÁ'!$C$27&lt;&gt;"",OR(ISNUMBER(SEARCH('💰 BÁO GIÁ'!$C$27,$A1717)),ISNUMBER(SEARCH('💰 BÁO GIÁ'!$C$27,$B1717)))),1,0)</f>
        <v>0</v>
      </c>
      <c r="O1717" s="1" t="str">
        <f t="shared" si="53"/>
        <v/>
      </c>
    </row>
    <row r="1718" customHeight="1" spans="1:15">
      <c r="A1718" s="1" t="str">
        <f>IF('🔧 XY LANH'!A674="","",'🔧 XY LANH'!A674)</f>
        <v/>
      </c>
      <c r="B1718" s="1" t="str">
        <f>IF('🔧 XY LANH'!A674="","",'🔧 XY LANH'!S674)</f>
        <v/>
      </c>
      <c r="C1718" s="1" t="str">
        <f>IF('🔧 XY LANH'!A674="","","Xy lanh")</f>
        <v/>
      </c>
      <c r="D1718" s="1" t="str">
        <f>IF('🔧 XY LANH'!A674="","",'🔧 XY LANH'!L674)</f>
        <v/>
      </c>
      <c r="E1718" s="1" t="str">
        <f>IF('🔧 XY LANH'!A674="","",'🔧 XY LANH'!M674)</f>
        <v/>
      </c>
      <c r="F1718" s="1" t="str">
        <f>IF('🔧 XY LANH'!A674="","",'🔧 XY LANH'!N674)</f>
        <v/>
      </c>
      <c r="G1718" s="1" t="str">
        <f>IF('🔧 XY LANH'!A674="","",'🔧 XY LANH'!O674)</f>
        <v/>
      </c>
      <c r="H1718" s="1" t="str">
        <f>IF('🔧 XY LANH'!A674="","",'🔧 XY LANH'!P674)</f>
        <v/>
      </c>
      <c r="I1718" s="1" t="str">
        <f>IF('🔧 XY LANH'!A674="","",'🔧 XY LANH'!Q674)</f>
        <v/>
      </c>
      <c r="J1718" s="1" t="str">
        <f>IF('🔧 XY LANH'!A674="","",'🔧 XY LANH'!K674)</f>
        <v/>
      </c>
      <c r="L1718" s="1">
        <f>N(L1717)+IF(AND('🔎 TRA CỨU NHANH'!$C$2&lt;&gt;"",OR(ISNUMBER(SEARCH('🔎 TRA CỨU NHANH'!$C$2,$A1718)),ISNUMBER(SEARCH('🔎 TRA CỨU NHANH'!$C$2,$B1718)))),1,0)</f>
        <v>0</v>
      </c>
      <c r="M1718" s="1" t="str">
        <f t="shared" si="52"/>
        <v/>
      </c>
      <c r="N1718" s="1">
        <f>N(N1717)+IF(AND('💰 BÁO GIÁ'!$C$27&lt;&gt;"",OR(ISNUMBER(SEARCH('💰 BÁO GIÁ'!$C$27,$A1718)),ISNUMBER(SEARCH('💰 BÁO GIÁ'!$C$27,$B1718)))),1,0)</f>
        <v>0</v>
      </c>
      <c r="O1718" s="1" t="str">
        <f t="shared" si="53"/>
        <v/>
      </c>
    </row>
    <row r="1719" customHeight="1" spans="1:15">
      <c r="A1719" s="1" t="str">
        <f>IF('🔧 XY LANH'!A675="","",'🔧 XY LANH'!A675)</f>
        <v/>
      </c>
      <c r="B1719" s="1" t="str">
        <f>IF('🔧 XY LANH'!A675="","",'🔧 XY LANH'!S675)</f>
        <v/>
      </c>
      <c r="C1719" s="1" t="str">
        <f>IF('🔧 XY LANH'!A675="","","Xy lanh")</f>
        <v/>
      </c>
      <c r="D1719" s="1" t="str">
        <f>IF('🔧 XY LANH'!A675="","",'🔧 XY LANH'!L675)</f>
        <v/>
      </c>
      <c r="E1719" s="1" t="str">
        <f>IF('🔧 XY LANH'!A675="","",'🔧 XY LANH'!M675)</f>
        <v/>
      </c>
      <c r="F1719" s="1" t="str">
        <f>IF('🔧 XY LANH'!A675="","",'🔧 XY LANH'!N675)</f>
        <v/>
      </c>
      <c r="G1719" s="1" t="str">
        <f>IF('🔧 XY LANH'!A675="","",'🔧 XY LANH'!O675)</f>
        <v/>
      </c>
      <c r="H1719" s="1" t="str">
        <f>IF('🔧 XY LANH'!A675="","",'🔧 XY LANH'!P675)</f>
        <v/>
      </c>
      <c r="I1719" s="1" t="str">
        <f>IF('🔧 XY LANH'!A675="","",'🔧 XY LANH'!Q675)</f>
        <v/>
      </c>
      <c r="J1719" s="1" t="str">
        <f>IF('🔧 XY LANH'!A675="","",'🔧 XY LANH'!K675)</f>
        <v/>
      </c>
      <c r="L1719" s="1">
        <f>N(L1718)+IF(AND('🔎 TRA CỨU NHANH'!$C$2&lt;&gt;"",OR(ISNUMBER(SEARCH('🔎 TRA CỨU NHANH'!$C$2,$A1719)),ISNUMBER(SEARCH('🔎 TRA CỨU NHANH'!$C$2,$B1719)))),1,0)</f>
        <v>0</v>
      </c>
      <c r="M1719" s="1" t="str">
        <f t="shared" si="52"/>
        <v/>
      </c>
      <c r="N1719" s="1">
        <f>N(N1718)+IF(AND('💰 BÁO GIÁ'!$C$27&lt;&gt;"",OR(ISNUMBER(SEARCH('💰 BÁO GIÁ'!$C$27,$A1719)),ISNUMBER(SEARCH('💰 BÁO GIÁ'!$C$27,$B1719)))),1,0)</f>
        <v>0</v>
      </c>
      <c r="O1719" s="1" t="str">
        <f t="shared" si="53"/>
        <v/>
      </c>
    </row>
    <row r="1720" customHeight="1" spans="1:15">
      <c r="A1720" s="1" t="str">
        <f>IF('🔧 XY LANH'!A676="","",'🔧 XY LANH'!A676)</f>
        <v/>
      </c>
      <c r="B1720" s="1" t="str">
        <f>IF('🔧 XY LANH'!A676="","",'🔧 XY LANH'!S676)</f>
        <v/>
      </c>
      <c r="C1720" s="1" t="str">
        <f>IF('🔧 XY LANH'!A676="","","Xy lanh")</f>
        <v/>
      </c>
      <c r="D1720" s="1" t="str">
        <f>IF('🔧 XY LANH'!A676="","",'🔧 XY LANH'!L676)</f>
        <v/>
      </c>
      <c r="E1720" s="1" t="str">
        <f>IF('🔧 XY LANH'!A676="","",'🔧 XY LANH'!M676)</f>
        <v/>
      </c>
      <c r="F1720" s="1" t="str">
        <f>IF('🔧 XY LANH'!A676="","",'🔧 XY LANH'!N676)</f>
        <v/>
      </c>
      <c r="G1720" s="1" t="str">
        <f>IF('🔧 XY LANH'!A676="","",'🔧 XY LANH'!O676)</f>
        <v/>
      </c>
      <c r="H1720" s="1" t="str">
        <f>IF('🔧 XY LANH'!A676="","",'🔧 XY LANH'!P676)</f>
        <v/>
      </c>
      <c r="I1720" s="1" t="str">
        <f>IF('🔧 XY LANH'!A676="","",'🔧 XY LANH'!Q676)</f>
        <v/>
      </c>
      <c r="J1720" s="1" t="str">
        <f>IF('🔧 XY LANH'!A676="","",'🔧 XY LANH'!K676)</f>
        <v/>
      </c>
      <c r="L1720" s="1">
        <f>N(L1719)+IF(AND('🔎 TRA CỨU NHANH'!$C$2&lt;&gt;"",OR(ISNUMBER(SEARCH('🔎 TRA CỨU NHANH'!$C$2,$A1720)),ISNUMBER(SEARCH('🔎 TRA CỨU NHANH'!$C$2,$B1720)))),1,0)</f>
        <v>0</v>
      </c>
      <c r="M1720" s="1" t="str">
        <f t="shared" si="52"/>
        <v/>
      </c>
      <c r="N1720" s="1">
        <f>N(N1719)+IF(AND('💰 BÁO GIÁ'!$C$27&lt;&gt;"",OR(ISNUMBER(SEARCH('💰 BÁO GIÁ'!$C$27,$A1720)),ISNUMBER(SEARCH('💰 BÁO GIÁ'!$C$27,$B1720)))),1,0)</f>
        <v>0</v>
      </c>
      <c r="O1720" s="1" t="str">
        <f t="shared" si="53"/>
        <v/>
      </c>
    </row>
    <row r="1721" customHeight="1" spans="1:15">
      <c r="A1721" s="1" t="str">
        <f>IF('🔧 XY LANH'!A677="","",'🔧 XY LANH'!A677)</f>
        <v/>
      </c>
      <c r="B1721" s="1" t="str">
        <f>IF('🔧 XY LANH'!A677="","",'🔧 XY LANH'!S677)</f>
        <v/>
      </c>
      <c r="C1721" s="1" t="str">
        <f>IF('🔧 XY LANH'!A677="","","Xy lanh")</f>
        <v/>
      </c>
      <c r="D1721" s="1" t="str">
        <f>IF('🔧 XY LANH'!A677="","",'🔧 XY LANH'!L677)</f>
        <v/>
      </c>
      <c r="E1721" s="1" t="str">
        <f>IF('🔧 XY LANH'!A677="","",'🔧 XY LANH'!M677)</f>
        <v/>
      </c>
      <c r="F1721" s="1" t="str">
        <f>IF('🔧 XY LANH'!A677="","",'🔧 XY LANH'!N677)</f>
        <v/>
      </c>
      <c r="G1721" s="1" t="str">
        <f>IF('🔧 XY LANH'!A677="","",'🔧 XY LANH'!O677)</f>
        <v/>
      </c>
      <c r="H1721" s="1" t="str">
        <f>IF('🔧 XY LANH'!A677="","",'🔧 XY LANH'!P677)</f>
        <v/>
      </c>
      <c r="I1721" s="1" t="str">
        <f>IF('🔧 XY LANH'!A677="","",'🔧 XY LANH'!Q677)</f>
        <v/>
      </c>
      <c r="J1721" s="1" t="str">
        <f>IF('🔧 XY LANH'!A677="","",'🔧 XY LANH'!K677)</f>
        <v/>
      </c>
      <c r="L1721" s="1">
        <f>N(L1720)+IF(AND('🔎 TRA CỨU NHANH'!$C$2&lt;&gt;"",OR(ISNUMBER(SEARCH('🔎 TRA CỨU NHANH'!$C$2,$A1721)),ISNUMBER(SEARCH('🔎 TRA CỨU NHANH'!$C$2,$B1721)))),1,0)</f>
        <v>0</v>
      </c>
      <c r="M1721" s="1" t="str">
        <f t="shared" si="52"/>
        <v/>
      </c>
      <c r="N1721" s="1">
        <f>N(N1720)+IF(AND('💰 BÁO GIÁ'!$C$27&lt;&gt;"",OR(ISNUMBER(SEARCH('💰 BÁO GIÁ'!$C$27,$A1721)),ISNUMBER(SEARCH('💰 BÁO GIÁ'!$C$27,$B1721)))),1,0)</f>
        <v>0</v>
      </c>
      <c r="O1721" s="1" t="str">
        <f t="shared" si="53"/>
        <v/>
      </c>
    </row>
    <row r="1722" customHeight="1" spans="1:15">
      <c r="A1722" s="1" t="str">
        <f>IF('🔧 XY LANH'!A678="","",'🔧 XY LANH'!A678)</f>
        <v/>
      </c>
      <c r="B1722" s="1" t="str">
        <f>IF('🔧 XY LANH'!A678="","",'🔧 XY LANH'!S678)</f>
        <v/>
      </c>
      <c r="C1722" s="1" t="str">
        <f>IF('🔧 XY LANH'!A678="","","Xy lanh")</f>
        <v/>
      </c>
      <c r="D1722" s="1" t="str">
        <f>IF('🔧 XY LANH'!A678="","",'🔧 XY LANH'!L678)</f>
        <v/>
      </c>
      <c r="E1722" s="1" t="str">
        <f>IF('🔧 XY LANH'!A678="","",'🔧 XY LANH'!M678)</f>
        <v/>
      </c>
      <c r="F1722" s="1" t="str">
        <f>IF('🔧 XY LANH'!A678="","",'🔧 XY LANH'!N678)</f>
        <v/>
      </c>
      <c r="G1722" s="1" t="str">
        <f>IF('🔧 XY LANH'!A678="","",'🔧 XY LANH'!O678)</f>
        <v/>
      </c>
      <c r="H1722" s="1" t="str">
        <f>IF('🔧 XY LANH'!A678="","",'🔧 XY LANH'!P678)</f>
        <v/>
      </c>
      <c r="I1722" s="1" t="str">
        <f>IF('🔧 XY LANH'!A678="","",'🔧 XY LANH'!Q678)</f>
        <v/>
      </c>
      <c r="J1722" s="1" t="str">
        <f>IF('🔧 XY LANH'!A678="","",'🔧 XY LANH'!K678)</f>
        <v/>
      </c>
      <c r="L1722" s="1">
        <f>N(L1721)+IF(AND('🔎 TRA CỨU NHANH'!$C$2&lt;&gt;"",OR(ISNUMBER(SEARCH('🔎 TRA CỨU NHANH'!$C$2,$A1722)),ISNUMBER(SEARCH('🔎 TRA CỨU NHANH'!$C$2,$B1722)))),1,0)</f>
        <v>0</v>
      </c>
      <c r="M1722" s="1" t="str">
        <f t="shared" si="52"/>
        <v/>
      </c>
      <c r="N1722" s="1">
        <f>N(N1721)+IF(AND('💰 BÁO GIÁ'!$C$27&lt;&gt;"",OR(ISNUMBER(SEARCH('💰 BÁO GIÁ'!$C$27,$A1722)),ISNUMBER(SEARCH('💰 BÁO GIÁ'!$C$27,$B1722)))),1,0)</f>
        <v>0</v>
      </c>
      <c r="O1722" s="1" t="str">
        <f t="shared" si="53"/>
        <v/>
      </c>
    </row>
    <row r="1723" customHeight="1" spans="1:15">
      <c r="A1723" s="1" t="str">
        <f>IF('🔧 XY LANH'!A679="","",'🔧 XY LANH'!A679)</f>
        <v/>
      </c>
      <c r="B1723" s="1" t="str">
        <f>IF('🔧 XY LANH'!A679="","",'🔧 XY LANH'!S679)</f>
        <v/>
      </c>
      <c r="C1723" s="1" t="str">
        <f>IF('🔧 XY LANH'!A679="","","Xy lanh")</f>
        <v/>
      </c>
      <c r="D1723" s="1" t="str">
        <f>IF('🔧 XY LANH'!A679="","",'🔧 XY LANH'!L679)</f>
        <v/>
      </c>
      <c r="E1723" s="1" t="str">
        <f>IF('🔧 XY LANH'!A679="","",'🔧 XY LANH'!M679)</f>
        <v/>
      </c>
      <c r="F1723" s="1" t="str">
        <f>IF('🔧 XY LANH'!A679="","",'🔧 XY LANH'!N679)</f>
        <v/>
      </c>
      <c r="G1723" s="1" t="str">
        <f>IF('🔧 XY LANH'!A679="","",'🔧 XY LANH'!O679)</f>
        <v/>
      </c>
      <c r="H1723" s="1" t="str">
        <f>IF('🔧 XY LANH'!A679="","",'🔧 XY LANH'!P679)</f>
        <v/>
      </c>
      <c r="I1723" s="1" t="str">
        <f>IF('🔧 XY LANH'!A679="","",'🔧 XY LANH'!Q679)</f>
        <v/>
      </c>
      <c r="J1723" s="1" t="str">
        <f>IF('🔧 XY LANH'!A679="","",'🔧 XY LANH'!K679)</f>
        <v/>
      </c>
      <c r="L1723" s="1">
        <f>N(L1722)+IF(AND('🔎 TRA CỨU NHANH'!$C$2&lt;&gt;"",OR(ISNUMBER(SEARCH('🔎 TRA CỨU NHANH'!$C$2,$A1723)),ISNUMBER(SEARCH('🔎 TRA CỨU NHANH'!$C$2,$B1723)))),1,0)</f>
        <v>0</v>
      </c>
      <c r="M1723" s="1" t="str">
        <f t="shared" si="52"/>
        <v/>
      </c>
      <c r="N1723" s="1">
        <f>N(N1722)+IF(AND('💰 BÁO GIÁ'!$C$27&lt;&gt;"",OR(ISNUMBER(SEARCH('💰 BÁO GIÁ'!$C$27,$A1723)),ISNUMBER(SEARCH('💰 BÁO GIÁ'!$C$27,$B1723)))),1,0)</f>
        <v>0</v>
      </c>
      <c r="O1723" s="1" t="str">
        <f t="shared" si="53"/>
        <v/>
      </c>
    </row>
    <row r="1724" customHeight="1" spans="1:15">
      <c r="A1724" s="1" t="str">
        <f>IF('🔧 XY LANH'!A680="","",'🔧 XY LANH'!A680)</f>
        <v/>
      </c>
      <c r="B1724" s="1" t="str">
        <f>IF('🔧 XY LANH'!A680="","",'🔧 XY LANH'!S680)</f>
        <v/>
      </c>
      <c r="C1724" s="1" t="str">
        <f>IF('🔧 XY LANH'!A680="","","Xy lanh")</f>
        <v/>
      </c>
      <c r="D1724" s="1" t="str">
        <f>IF('🔧 XY LANH'!A680="","",'🔧 XY LANH'!L680)</f>
        <v/>
      </c>
      <c r="E1724" s="1" t="str">
        <f>IF('🔧 XY LANH'!A680="","",'🔧 XY LANH'!M680)</f>
        <v/>
      </c>
      <c r="F1724" s="1" t="str">
        <f>IF('🔧 XY LANH'!A680="","",'🔧 XY LANH'!N680)</f>
        <v/>
      </c>
      <c r="G1724" s="1" t="str">
        <f>IF('🔧 XY LANH'!A680="","",'🔧 XY LANH'!O680)</f>
        <v/>
      </c>
      <c r="H1724" s="1" t="str">
        <f>IF('🔧 XY LANH'!A680="","",'🔧 XY LANH'!P680)</f>
        <v/>
      </c>
      <c r="I1724" s="1" t="str">
        <f>IF('🔧 XY LANH'!A680="","",'🔧 XY LANH'!Q680)</f>
        <v/>
      </c>
      <c r="J1724" s="1" t="str">
        <f>IF('🔧 XY LANH'!A680="","",'🔧 XY LANH'!K680)</f>
        <v/>
      </c>
      <c r="L1724" s="1">
        <f>N(L1723)+IF(AND('🔎 TRA CỨU NHANH'!$C$2&lt;&gt;"",OR(ISNUMBER(SEARCH('🔎 TRA CỨU NHANH'!$C$2,$A1724)),ISNUMBER(SEARCH('🔎 TRA CỨU NHANH'!$C$2,$B1724)))),1,0)</f>
        <v>0</v>
      </c>
      <c r="M1724" s="1" t="str">
        <f t="shared" si="52"/>
        <v/>
      </c>
      <c r="N1724" s="1">
        <f>N(N1723)+IF(AND('💰 BÁO GIÁ'!$C$27&lt;&gt;"",OR(ISNUMBER(SEARCH('💰 BÁO GIÁ'!$C$27,$A1724)),ISNUMBER(SEARCH('💰 BÁO GIÁ'!$C$27,$B1724)))),1,0)</f>
        <v>0</v>
      </c>
      <c r="O1724" s="1" t="str">
        <f t="shared" si="53"/>
        <v/>
      </c>
    </row>
    <row r="1725" customHeight="1" spans="1:15">
      <c r="A1725" s="1" t="str">
        <f>IF('🔧 XY LANH'!A681="","",'🔧 XY LANH'!A681)</f>
        <v/>
      </c>
      <c r="B1725" s="1" t="str">
        <f>IF('🔧 XY LANH'!A681="","",'🔧 XY LANH'!S681)</f>
        <v/>
      </c>
      <c r="C1725" s="1" t="str">
        <f>IF('🔧 XY LANH'!A681="","","Xy lanh")</f>
        <v/>
      </c>
      <c r="D1725" s="1" t="str">
        <f>IF('🔧 XY LANH'!A681="","",'🔧 XY LANH'!L681)</f>
        <v/>
      </c>
      <c r="E1725" s="1" t="str">
        <f>IF('🔧 XY LANH'!A681="","",'🔧 XY LANH'!M681)</f>
        <v/>
      </c>
      <c r="F1725" s="1" t="str">
        <f>IF('🔧 XY LANH'!A681="","",'🔧 XY LANH'!N681)</f>
        <v/>
      </c>
      <c r="G1725" s="1" t="str">
        <f>IF('🔧 XY LANH'!A681="","",'🔧 XY LANH'!O681)</f>
        <v/>
      </c>
      <c r="H1725" s="1" t="str">
        <f>IF('🔧 XY LANH'!A681="","",'🔧 XY LANH'!P681)</f>
        <v/>
      </c>
      <c r="I1725" s="1" t="str">
        <f>IF('🔧 XY LANH'!A681="","",'🔧 XY LANH'!Q681)</f>
        <v/>
      </c>
      <c r="J1725" s="1" t="str">
        <f>IF('🔧 XY LANH'!A681="","",'🔧 XY LANH'!K681)</f>
        <v/>
      </c>
      <c r="L1725" s="1">
        <f>N(L1724)+IF(AND('🔎 TRA CỨU NHANH'!$C$2&lt;&gt;"",OR(ISNUMBER(SEARCH('🔎 TRA CỨU NHANH'!$C$2,$A1725)),ISNUMBER(SEARCH('🔎 TRA CỨU NHANH'!$C$2,$B1725)))),1,0)</f>
        <v>0</v>
      </c>
      <c r="M1725" s="1" t="str">
        <f t="shared" si="52"/>
        <v/>
      </c>
      <c r="N1725" s="1">
        <f>N(N1724)+IF(AND('💰 BÁO GIÁ'!$C$27&lt;&gt;"",OR(ISNUMBER(SEARCH('💰 BÁO GIÁ'!$C$27,$A1725)),ISNUMBER(SEARCH('💰 BÁO GIÁ'!$C$27,$B1725)))),1,0)</f>
        <v>0</v>
      </c>
      <c r="O1725" s="1" t="str">
        <f t="shared" si="53"/>
        <v/>
      </c>
    </row>
    <row r="1726" customHeight="1" spans="1:15">
      <c r="A1726" s="1" t="str">
        <f>IF('🔧 XY LANH'!A682="","",'🔧 XY LANH'!A682)</f>
        <v/>
      </c>
      <c r="B1726" s="1" t="str">
        <f>IF('🔧 XY LANH'!A682="","",'🔧 XY LANH'!S682)</f>
        <v/>
      </c>
      <c r="C1726" s="1" t="str">
        <f>IF('🔧 XY LANH'!A682="","","Xy lanh")</f>
        <v/>
      </c>
      <c r="D1726" s="1" t="str">
        <f>IF('🔧 XY LANH'!A682="","",'🔧 XY LANH'!L682)</f>
        <v/>
      </c>
      <c r="E1726" s="1" t="str">
        <f>IF('🔧 XY LANH'!A682="","",'🔧 XY LANH'!M682)</f>
        <v/>
      </c>
      <c r="F1726" s="1" t="str">
        <f>IF('🔧 XY LANH'!A682="","",'🔧 XY LANH'!N682)</f>
        <v/>
      </c>
      <c r="G1726" s="1" t="str">
        <f>IF('🔧 XY LANH'!A682="","",'🔧 XY LANH'!O682)</f>
        <v/>
      </c>
      <c r="H1726" s="1" t="str">
        <f>IF('🔧 XY LANH'!A682="","",'🔧 XY LANH'!P682)</f>
        <v/>
      </c>
      <c r="I1726" s="1" t="str">
        <f>IF('🔧 XY LANH'!A682="","",'🔧 XY LANH'!Q682)</f>
        <v/>
      </c>
      <c r="J1726" s="1" t="str">
        <f>IF('🔧 XY LANH'!A682="","",'🔧 XY LANH'!K682)</f>
        <v/>
      </c>
      <c r="L1726" s="1">
        <f>N(L1725)+IF(AND('🔎 TRA CỨU NHANH'!$C$2&lt;&gt;"",OR(ISNUMBER(SEARCH('🔎 TRA CỨU NHANH'!$C$2,$A1726)),ISNUMBER(SEARCH('🔎 TRA CỨU NHANH'!$C$2,$B1726)))),1,0)</f>
        <v>0</v>
      </c>
      <c r="M1726" s="1" t="str">
        <f t="shared" si="52"/>
        <v/>
      </c>
      <c r="N1726" s="1">
        <f>N(N1725)+IF(AND('💰 BÁO GIÁ'!$C$27&lt;&gt;"",OR(ISNUMBER(SEARCH('💰 BÁO GIÁ'!$C$27,$A1726)),ISNUMBER(SEARCH('💰 BÁO GIÁ'!$C$27,$B1726)))),1,0)</f>
        <v>0</v>
      </c>
      <c r="O1726" s="1" t="str">
        <f t="shared" si="53"/>
        <v/>
      </c>
    </row>
    <row r="1727" customHeight="1" spans="1:15">
      <c r="A1727" s="1" t="str">
        <f>IF('🔧 XY LANH'!A683="","",'🔧 XY LANH'!A683)</f>
        <v/>
      </c>
      <c r="B1727" s="1" t="str">
        <f>IF('🔧 XY LANH'!A683="","",'🔧 XY LANH'!S683)</f>
        <v/>
      </c>
      <c r="C1727" s="1" t="str">
        <f>IF('🔧 XY LANH'!A683="","","Xy lanh")</f>
        <v/>
      </c>
      <c r="D1727" s="1" t="str">
        <f>IF('🔧 XY LANH'!A683="","",'🔧 XY LANH'!L683)</f>
        <v/>
      </c>
      <c r="E1727" s="1" t="str">
        <f>IF('🔧 XY LANH'!A683="","",'🔧 XY LANH'!M683)</f>
        <v/>
      </c>
      <c r="F1727" s="1" t="str">
        <f>IF('🔧 XY LANH'!A683="","",'🔧 XY LANH'!N683)</f>
        <v/>
      </c>
      <c r="G1727" s="1" t="str">
        <f>IF('🔧 XY LANH'!A683="","",'🔧 XY LANH'!O683)</f>
        <v/>
      </c>
      <c r="H1727" s="1" t="str">
        <f>IF('🔧 XY LANH'!A683="","",'🔧 XY LANH'!P683)</f>
        <v/>
      </c>
      <c r="I1727" s="1" t="str">
        <f>IF('🔧 XY LANH'!A683="","",'🔧 XY LANH'!Q683)</f>
        <v/>
      </c>
      <c r="J1727" s="1" t="str">
        <f>IF('🔧 XY LANH'!A683="","",'🔧 XY LANH'!K683)</f>
        <v/>
      </c>
      <c r="L1727" s="1">
        <f>N(L1726)+IF(AND('🔎 TRA CỨU NHANH'!$C$2&lt;&gt;"",OR(ISNUMBER(SEARCH('🔎 TRA CỨU NHANH'!$C$2,$A1727)),ISNUMBER(SEARCH('🔎 TRA CỨU NHANH'!$C$2,$B1727)))),1,0)</f>
        <v>0</v>
      </c>
      <c r="M1727" s="1" t="str">
        <f t="shared" si="52"/>
        <v/>
      </c>
      <c r="N1727" s="1">
        <f>N(N1726)+IF(AND('💰 BÁO GIÁ'!$C$27&lt;&gt;"",OR(ISNUMBER(SEARCH('💰 BÁO GIÁ'!$C$27,$A1727)),ISNUMBER(SEARCH('💰 BÁO GIÁ'!$C$27,$B1727)))),1,0)</f>
        <v>0</v>
      </c>
      <c r="O1727" s="1" t="str">
        <f t="shared" si="53"/>
        <v/>
      </c>
    </row>
    <row r="1728" customHeight="1" spans="1:15">
      <c r="A1728" s="1" t="str">
        <f>IF('🔧 XY LANH'!A684="","",'🔧 XY LANH'!A684)</f>
        <v/>
      </c>
      <c r="B1728" s="1" t="str">
        <f>IF('🔧 XY LANH'!A684="","",'🔧 XY LANH'!S684)</f>
        <v/>
      </c>
      <c r="C1728" s="1" t="str">
        <f>IF('🔧 XY LANH'!A684="","","Xy lanh")</f>
        <v/>
      </c>
      <c r="D1728" s="1" t="str">
        <f>IF('🔧 XY LANH'!A684="","",'🔧 XY LANH'!L684)</f>
        <v/>
      </c>
      <c r="E1728" s="1" t="str">
        <f>IF('🔧 XY LANH'!A684="","",'🔧 XY LANH'!M684)</f>
        <v/>
      </c>
      <c r="F1728" s="1" t="str">
        <f>IF('🔧 XY LANH'!A684="","",'🔧 XY LANH'!N684)</f>
        <v/>
      </c>
      <c r="G1728" s="1" t="str">
        <f>IF('🔧 XY LANH'!A684="","",'🔧 XY LANH'!O684)</f>
        <v/>
      </c>
      <c r="H1728" s="1" t="str">
        <f>IF('🔧 XY LANH'!A684="","",'🔧 XY LANH'!P684)</f>
        <v/>
      </c>
      <c r="I1728" s="1" t="str">
        <f>IF('🔧 XY LANH'!A684="","",'🔧 XY LANH'!Q684)</f>
        <v/>
      </c>
      <c r="J1728" s="1" t="str">
        <f>IF('🔧 XY LANH'!A684="","",'🔧 XY LANH'!K684)</f>
        <v/>
      </c>
      <c r="L1728" s="1">
        <f>N(L1727)+IF(AND('🔎 TRA CỨU NHANH'!$C$2&lt;&gt;"",OR(ISNUMBER(SEARCH('🔎 TRA CỨU NHANH'!$C$2,$A1728)),ISNUMBER(SEARCH('🔎 TRA CỨU NHANH'!$C$2,$B1728)))),1,0)</f>
        <v>0</v>
      </c>
      <c r="M1728" s="1" t="str">
        <f t="shared" si="52"/>
        <v/>
      </c>
      <c r="N1728" s="1">
        <f>N(N1727)+IF(AND('💰 BÁO GIÁ'!$C$27&lt;&gt;"",OR(ISNUMBER(SEARCH('💰 BÁO GIÁ'!$C$27,$A1728)),ISNUMBER(SEARCH('💰 BÁO GIÁ'!$C$27,$B1728)))),1,0)</f>
        <v>0</v>
      </c>
      <c r="O1728" s="1" t="str">
        <f t="shared" si="53"/>
        <v/>
      </c>
    </row>
    <row r="1729" customHeight="1" spans="1:15">
      <c r="A1729" s="1" t="str">
        <f>IF('🔧 XY LANH'!A685="","",'🔧 XY LANH'!A685)</f>
        <v/>
      </c>
      <c r="B1729" s="1" t="str">
        <f>IF('🔧 XY LANH'!A685="","",'🔧 XY LANH'!S685)</f>
        <v/>
      </c>
      <c r="C1729" s="1" t="str">
        <f>IF('🔧 XY LANH'!A685="","","Xy lanh")</f>
        <v/>
      </c>
      <c r="D1729" s="1" t="str">
        <f>IF('🔧 XY LANH'!A685="","",'🔧 XY LANH'!L685)</f>
        <v/>
      </c>
      <c r="E1729" s="1" t="str">
        <f>IF('🔧 XY LANH'!A685="","",'🔧 XY LANH'!M685)</f>
        <v/>
      </c>
      <c r="F1729" s="1" t="str">
        <f>IF('🔧 XY LANH'!A685="","",'🔧 XY LANH'!N685)</f>
        <v/>
      </c>
      <c r="G1729" s="1" t="str">
        <f>IF('🔧 XY LANH'!A685="","",'🔧 XY LANH'!O685)</f>
        <v/>
      </c>
      <c r="H1729" s="1" t="str">
        <f>IF('🔧 XY LANH'!A685="","",'🔧 XY LANH'!P685)</f>
        <v/>
      </c>
      <c r="I1729" s="1" t="str">
        <f>IF('🔧 XY LANH'!A685="","",'🔧 XY LANH'!Q685)</f>
        <v/>
      </c>
      <c r="J1729" s="1" t="str">
        <f>IF('🔧 XY LANH'!A685="","",'🔧 XY LANH'!K685)</f>
        <v/>
      </c>
      <c r="L1729" s="1">
        <f>N(L1728)+IF(AND('🔎 TRA CỨU NHANH'!$C$2&lt;&gt;"",OR(ISNUMBER(SEARCH('🔎 TRA CỨU NHANH'!$C$2,$A1729)),ISNUMBER(SEARCH('🔎 TRA CỨU NHANH'!$C$2,$B1729)))),1,0)</f>
        <v>0</v>
      </c>
      <c r="M1729" s="1" t="str">
        <f t="shared" si="52"/>
        <v/>
      </c>
      <c r="N1729" s="1">
        <f>N(N1728)+IF(AND('💰 BÁO GIÁ'!$C$27&lt;&gt;"",OR(ISNUMBER(SEARCH('💰 BÁO GIÁ'!$C$27,$A1729)),ISNUMBER(SEARCH('💰 BÁO GIÁ'!$C$27,$B1729)))),1,0)</f>
        <v>0</v>
      </c>
      <c r="O1729" s="1" t="str">
        <f t="shared" si="53"/>
        <v/>
      </c>
    </row>
    <row r="1730" customHeight="1" spans="1:15">
      <c r="A1730" s="1" t="str">
        <f>IF('🔧 XY LANH'!A686="","",'🔧 XY LANH'!A686)</f>
        <v/>
      </c>
      <c r="B1730" s="1" t="str">
        <f>IF('🔧 XY LANH'!A686="","",'🔧 XY LANH'!S686)</f>
        <v/>
      </c>
      <c r="C1730" s="1" t="str">
        <f>IF('🔧 XY LANH'!A686="","","Xy lanh")</f>
        <v/>
      </c>
      <c r="D1730" s="1" t="str">
        <f>IF('🔧 XY LANH'!A686="","",'🔧 XY LANH'!L686)</f>
        <v/>
      </c>
      <c r="E1730" s="1" t="str">
        <f>IF('🔧 XY LANH'!A686="","",'🔧 XY LANH'!M686)</f>
        <v/>
      </c>
      <c r="F1730" s="1" t="str">
        <f>IF('🔧 XY LANH'!A686="","",'🔧 XY LANH'!N686)</f>
        <v/>
      </c>
      <c r="G1730" s="1" t="str">
        <f>IF('🔧 XY LANH'!A686="","",'🔧 XY LANH'!O686)</f>
        <v/>
      </c>
      <c r="H1730" s="1" t="str">
        <f>IF('🔧 XY LANH'!A686="","",'🔧 XY LANH'!P686)</f>
        <v/>
      </c>
      <c r="I1730" s="1" t="str">
        <f>IF('🔧 XY LANH'!A686="","",'🔧 XY LANH'!Q686)</f>
        <v/>
      </c>
      <c r="J1730" s="1" t="str">
        <f>IF('🔧 XY LANH'!A686="","",'🔧 XY LANH'!K686)</f>
        <v/>
      </c>
      <c r="L1730" s="1">
        <f>N(L1729)+IF(AND('🔎 TRA CỨU NHANH'!$C$2&lt;&gt;"",OR(ISNUMBER(SEARCH('🔎 TRA CỨU NHANH'!$C$2,$A1730)),ISNUMBER(SEARCH('🔎 TRA CỨU NHANH'!$C$2,$B1730)))),1,0)</f>
        <v>0</v>
      </c>
      <c r="M1730" s="1" t="str">
        <f t="shared" ref="M1730:M1793" si="54">IF(L1730&gt;N(L1729),L1730,"")</f>
        <v/>
      </c>
      <c r="N1730" s="1">
        <f>N(N1729)+IF(AND('💰 BÁO GIÁ'!$C$27&lt;&gt;"",OR(ISNUMBER(SEARCH('💰 BÁO GIÁ'!$C$27,$A1730)),ISNUMBER(SEARCH('💰 BÁO GIÁ'!$C$27,$B1730)))),1,0)</f>
        <v>0</v>
      </c>
      <c r="O1730" s="1" t="str">
        <f t="shared" ref="O1730:O1793" si="55">IF(N1730&gt;N(N1729),N1730,"")</f>
        <v/>
      </c>
    </row>
    <row r="1731" customHeight="1" spans="1:15">
      <c r="A1731" s="1" t="str">
        <f>IF('🔧 XY LANH'!A687="","",'🔧 XY LANH'!A687)</f>
        <v/>
      </c>
      <c r="B1731" s="1" t="str">
        <f>IF('🔧 XY LANH'!A687="","",'🔧 XY LANH'!S687)</f>
        <v/>
      </c>
      <c r="C1731" s="1" t="str">
        <f>IF('🔧 XY LANH'!A687="","","Xy lanh")</f>
        <v/>
      </c>
      <c r="D1731" s="1" t="str">
        <f>IF('🔧 XY LANH'!A687="","",'🔧 XY LANH'!L687)</f>
        <v/>
      </c>
      <c r="E1731" s="1" t="str">
        <f>IF('🔧 XY LANH'!A687="","",'🔧 XY LANH'!M687)</f>
        <v/>
      </c>
      <c r="F1731" s="1" t="str">
        <f>IF('🔧 XY LANH'!A687="","",'🔧 XY LANH'!N687)</f>
        <v/>
      </c>
      <c r="G1731" s="1" t="str">
        <f>IF('🔧 XY LANH'!A687="","",'🔧 XY LANH'!O687)</f>
        <v/>
      </c>
      <c r="H1731" s="1" t="str">
        <f>IF('🔧 XY LANH'!A687="","",'🔧 XY LANH'!P687)</f>
        <v/>
      </c>
      <c r="I1731" s="1" t="str">
        <f>IF('🔧 XY LANH'!A687="","",'🔧 XY LANH'!Q687)</f>
        <v/>
      </c>
      <c r="J1731" s="1" t="str">
        <f>IF('🔧 XY LANH'!A687="","",'🔧 XY LANH'!K687)</f>
        <v/>
      </c>
      <c r="L1731" s="1">
        <f>N(L1730)+IF(AND('🔎 TRA CỨU NHANH'!$C$2&lt;&gt;"",OR(ISNUMBER(SEARCH('🔎 TRA CỨU NHANH'!$C$2,$A1731)),ISNUMBER(SEARCH('🔎 TRA CỨU NHANH'!$C$2,$B1731)))),1,0)</f>
        <v>0</v>
      </c>
      <c r="M1731" s="1" t="str">
        <f t="shared" si="54"/>
        <v/>
      </c>
      <c r="N1731" s="1">
        <f>N(N1730)+IF(AND('💰 BÁO GIÁ'!$C$27&lt;&gt;"",OR(ISNUMBER(SEARCH('💰 BÁO GIÁ'!$C$27,$A1731)),ISNUMBER(SEARCH('💰 BÁO GIÁ'!$C$27,$B1731)))),1,0)</f>
        <v>0</v>
      </c>
      <c r="O1731" s="1" t="str">
        <f t="shared" si="55"/>
        <v/>
      </c>
    </row>
    <row r="1732" customHeight="1" spans="1:15">
      <c r="A1732" s="1" t="str">
        <f>IF('🔧 XY LANH'!A688="","",'🔧 XY LANH'!A688)</f>
        <v/>
      </c>
      <c r="B1732" s="1" t="str">
        <f>IF('🔧 XY LANH'!A688="","",'🔧 XY LANH'!S688)</f>
        <v/>
      </c>
      <c r="C1732" s="1" t="str">
        <f>IF('🔧 XY LANH'!A688="","","Xy lanh")</f>
        <v/>
      </c>
      <c r="D1732" s="1" t="str">
        <f>IF('🔧 XY LANH'!A688="","",'🔧 XY LANH'!L688)</f>
        <v/>
      </c>
      <c r="E1732" s="1" t="str">
        <f>IF('🔧 XY LANH'!A688="","",'🔧 XY LANH'!M688)</f>
        <v/>
      </c>
      <c r="F1732" s="1" t="str">
        <f>IF('🔧 XY LANH'!A688="","",'🔧 XY LANH'!N688)</f>
        <v/>
      </c>
      <c r="G1732" s="1" t="str">
        <f>IF('🔧 XY LANH'!A688="","",'🔧 XY LANH'!O688)</f>
        <v/>
      </c>
      <c r="H1732" s="1" t="str">
        <f>IF('🔧 XY LANH'!A688="","",'🔧 XY LANH'!P688)</f>
        <v/>
      </c>
      <c r="I1732" s="1" t="str">
        <f>IF('🔧 XY LANH'!A688="","",'🔧 XY LANH'!Q688)</f>
        <v/>
      </c>
      <c r="J1732" s="1" t="str">
        <f>IF('🔧 XY LANH'!A688="","",'🔧 XY LANH'!K688)</f>
        <v/>
      </c>
      <c r="L1732" s="1">
        <f>N(L1731)+IF(AND('🔎 TRA CỨU NHANH'!$C$2&lt;&gt;"",OR(ISNUMBER(SEARCH('🔎 TRA CỨU NHANH'!$C$2,$A1732)),ISNUMBER(SEARCH('🔎 TRA CỨU NHANH'!$C$2,$B1732)))),1,0)</f>
        <v>0</v>
      </c>
      <c r="M1732" s="1" t="str">
        <f t="shared" si="54"/>
        <v/>
      </c>
      <c r="N1732" s="1">
        <f>N(N1731)+IF(AND('💰 BÁO GIÁ'!$C$27&lt;&gt;"",OR(ISNUMBER(SEARCH('💰 BÁO GIÁ'!$C$27,$A1732)),ISNUMBER(SEARCH('💰 BÁO GIÁ'!$C$27,$B1732)))),1,0)</f>
        <v>0</v>
      </c>
      <c r="O1732" s="1" t="str">
        <f t="shared" si="55"/>
        <v/>
      </c>
    </row>
    <row r="1733" customHeight="1" spans="1:15">
      <c r="A1733" s="1" t="str">
        <f>IF('🔧 XY LANH'!A689="","",'🔧 XY LANH'!A689)</f>
        <v/>
      </c>
      <c r="B1733" s="1" t="str">
        <f>IF('🔧 XY LANH'!A689="","",'🔧 XY LANH'!S689)</f>
        <v/>
      </c>
      <c r="C1733" s="1" t="str">
        <f>IF('🔧 XY LANH'!A689="","","Xy lanh")</f>
        <v/>
      </c>
      <c r="D1733" s="1" t="str">
        <f>IF('🔧 XY LANH'!A689="","",'🔧 XY LANH'!L689)</f>
        <v/>
      </c>
      <c r="E1733" s="1" t="str">
        <f>IF('🔧 XY LANH'!A689="","",'🔧 XY LANH'!M689)</f>
        <v/>
      </c>
      <c r="F1733" s="1" t="str">
        <f>IF('🔧 XY LANH'!A689="","",'🔧 XY LANH'!N689)</f>
        <v/>
      </c>
      <c r="G1733" s="1" t="str">
        <f>IF('🔧 XY LANH'!A689="","",'🔧 XY LANH'!O689)</f>
        <v/>
      </c>
      <c r="H1733" s="1" t="str">
        <f>IF('🔧 XY LANH'!A689="","",'🔧 XY LANH'!P689)</f>
        <v/>
      </c>
      <c r="I1733" s="1" t="str">
        <f>IF('🔧 XY LANH'!A689="","",'🔧 XY LANH'!Q689)</f>
        <v/>
      </c>
      <c r="J1733" s="1" t="str">
        <f>IF('🔧 XY LANH'!A689="","",'🔧 XY LANH'!K689)</f>
        <v/>
      </c>
      <c r="L1733" s="1">
        <f>N(L1732)+IF(AND('🔎 TRA CỨU NHANH'!$C$2&lt;&gt;"",OR(ISNUMBER(SEARCH('🔎 TRA CỨU NHANH'!$C$2,$A1733)),ISNUMBER(SEARCH('🔎 TRA CỨU NHANH'!$C$2,$B1733)))),1,0)</f>
        <v>0</v>
      </c>
      <c r="M1733" s="1" t="str">
        <f t="shared" si="54"/>
        <v/>
      </c>
      <c r="N1733" s="1">
        <f>N(N1732)+IF(AND('💰 BÁO GIÁ'!$C$27&lt;&gt;"",OR(ISNUMBER(SEARCH('💰 BÁO GIÁ'!$C$27,$A1733)),ISNUMBER(SEARCH('💰 BÁO GIÁ'!$C$27,$B1733)))),1,0)</f>
        <v>0</v>
      </c>
      <c r="O1733" s="1" t="str">
        <f t="shared" si="55"/>
        <v/>
      </c>
    </row>
    <row r="1734" customHeight="1" spans="1:15">
      <c r="A1734" s="1" t="str">
        <f>IF('🔧 XY LANH'!A690="","",'🔧 XY LANH'!A690)</f>
        <v/>
      </c>
      <c r="B1734" s="1" t="str">
        <f>IF('🔧 XY LANH'!A690="","",'🔧 XY LANH'!S690)</f>
        <v/>
      </c>
      <c r="C1734" s="1" t="str">
        <f>IF('🔧 XY LANH'!A690="","","Xy lanh")</f>
        <v/>
      </c>
      <c r="D1734" s="1" t="str">
        <f>IF('🔧 XY LANH'!A690="","",'🔧 XY LANH'!L690)</f>
        <v/>
      </c>
      <c r="E1734" s="1" t="str">
        <f>IF('🔧 XY LANH'!A690="","",'🔧 XY LANH'!M690)</f>
        <v/>
      </c>
      <c r="F1734" s="1" t="str">
        <f>IF('🔧 XY LANH'!A690="","",'🔧 XY LANH'!N690)</f>
        <v/>
      </c>
      <c r="G1734" s="1" t="str">
        <f>IF('🔧 XY LANH'!A690="","",'🔧 XY LANH'!O690)</f>
        <v/>
      </c>
      <c r="H1734" s="1" t="str">
        <f>IF('🔧 XY LANH'!A690="","",'🔧 XY LANH'!P690)</f>
        <v/>
      </c>
      <c r="I1734" s="1" t="str">
        <f>IF('🔧 XY LANH'!A690="","",'🔧 XY LANH'!Q690)</f>
        <v/>
      </c>
      <c r="J1734" s="1" t="str">
        <f>IF('🔧 XY LANH'!A690="","",'🔧 XY LANH'!K690)</f>
        <v/>
      </c>
      <c r="L1734" s="1">
        <f>N(L1733)+IF(AND('🔎 TRA CỨU NHANH'!$C$2&lt;&gt;"",OR(ISNUMBER(SEARCH('🔎 TRA CỨU NHANH'!$C$2,$A1734)),ISNUMBER(SEARCH('🔎 TRA CỨU NHANH'!$C$2,$B1734)))),1,0)</f>
        <v>0</v>
      </c>
      <c r="M1734" s="1" t="str">
        <f t="shared" si="54"/>
        <v/>
      </c>
      <c r="N1734" s="1">
        <f>N(N1733)+IF(AND('💰 BÁO GIÁ'!$C$27&lt;&gt;"",OR(ISNUMBER(SEARCH('💰 BÁO GIÁ'!$C$27,$A1734)),ISNUMBER(SEARCH('💰 BÁO GIÁ'!$C$27,$B1734)))),1,0)</f>
        <v>0</v>
      </c>
      <c r="O1734" s="1" t="str">
        <f t="shared" si="55"/>
        <v/>
      </c>
    </row>
    <row r="1735" customHeight="1" spans="1:15">
      <c r="A1735" s="1" t="str">
        <f>IF('🔧 XY LANH'!A691="","",'🔧 XY LANH'!A691)</f>
        <v/>
      </c>
      <c r="B1735" s="1" t="str">
        <f>IF('🔧 XY LANH'!A691="","",'🔧 XY LANH'!S691)</f>
        <v/>
      </c>
      <c r="C1735" s="1" t="str">
        <f>IF('🔧 XY LANH'!A691="","","Xy lanh")</f>
        <v/>
      </c>
      <c r="D1735" s="1" t="str">
        <f>IF('🔧 XY LANH'!A691="","",'🔧 XY LANH'!L691)</f>
        <v/>
      </c>
      <c r="E1735" s="1" t="str">
        <f>IF('🔧 XY LANH'!A691="","",'🔧 XY LANH'!M691)</f>
        <v/>
      </c>
      <c r="F1735" s="1" t="str">
        <f>IF('🔧 XY LANH'!A691="","",'🔧 XY LANH'!N691)</f>
        <v/>
      </c>
      <c r="G1735" s="1" t="str">
        <f>IF('🔧 XY LANH'!A691="","",'🔧 XY LANH'!O691)</f>
        <v/>
      </c>
      <c r="H1735" s="1" t="str">
        <f>IF('🔧 XY LANH'!A691="","",'🔧 XY LANH'!P691)</f>
        <v/>
      </c>
      <c r="I1735" s="1" t="str">
        <f>IF('🔧 XY LANH'!A691="","",'🔧 XY LANH'!Q691)</f>
        <v/>
      </c>
      <c r="J1735" s="1" t="str">
        <f>IF('🔧 XY LANH'!A691="","",'🔧 XY LANH'!K691)</f>
        <v/>
      </c>
      <c r="L1735" s="1">
        <f>N(L1734)+IF(AND('🔎 TRA CỨU NHANH'!$C$2&lt;&gt;"",OR(ISNUMBER(SEARCH('🔎 TRA CỨU NHANH'!$C$2,$A1735)),ISNUMBER(SEARCH('🔎 TRA CỨU NHANH'!$C$2,$B1735)))),1,0)</f>
        <v>0</v>
      </c>
      <c r="M1735" s="1" t="str">
        <f t="shared" si="54"/>
        <v/>
      </c>
      <c r="N1735" s="1">
        <f>N(N1734)+IF(AND('💰 BÁO GIÁ'!$C$27&lt;&gt;"",OR(ISNUMBER(SEARCH('💰 BÁO GIÁ'!$C$27,$A1735)),ISNUMBER(SEARCH('💰 BÁO GIÁ'!$C$27,$B1735)))),1,0)</f>
        <v>0</v>
      </c>
      <c r="O1735" s="1" t="str">
        <f t="shared" si="55"/>
        <v/>
      </c>
    </row>
    <row r="1736" customHeight="1" spans="1:15">
      <c r="A1736" s="1" t="str">
        <f>IF('🔧 XY LANH'!A692="","",'🔧 XY LANH'!A692)</f>
        <v/>
      </c>
      <c r="B1736" s="1" t="str">
        <f>IF('🔧 XY LANH'!A692="","",'🔧 XY LANH'!S692)</f>
        <v/>
      </c>
      <c r="C1736" s="1" t="str">
        <f>IF('🔧 XY LANH'!A692="","","Xy lanh")</f>
        <v/>
      </c>
      <c r="D1736" s="1" t="str">
        <f>IF('🔧 XY LANH'!A692="","",'🔧 XY LANH'!L692)</f>
        <v/>
      </c>
      <c r="E1736" s="1" t="str">
        <f>IF('🔧 XY LANH'!A692="","",'🔧 XY LANH'!M692)</f>
        <v/>
      </c>
      <c r="F1736" s="1" t="str">
        <f>IF('🔧 XY LANH'!A692="","",'🔧 XY LANH'!N692)</f>
        <v/>
      </c>
      <c r="G1736" s="1" t="str">
        <f>IF('🔧 XY LANH'!A692="","",'🔧 XY LANH'!O692)</f>
        <v/>
      </c>
      <c r="H1736" s="1" t="str">
        <f>IF('🔧 XY LANH'!A692="","",'🔧 XY LANH'!P692)</f>
        <v/>
      </c>
      <c r="I1736" s="1" t="str">
        <f>IF('🔧 XY LANH'!A692="","",'🔧 XY LANH'!Q692)</f>
        <v/>
      </c>
      <c r="J1736" s="1" t="str">
        <f>IF('🔧 XY LANH'!A692="","",'🔧 XY LANH'!K692)</f>
        <v/>
      </c>
      <c r="L1736" s="1">
        <f>N(L1735)+IF(AND('🔎 TRA CỨU NHANH'!$C$2&lt;&gt;"",OR(ISNUMBER(SEARCH('🔎 TRA CỨU NHANH'!$C$2,$A1736)),ISNUMBER(SEARCH('🔎 TRA CỨU NHANH'!$C$2,$B1736)))),1,0)</f>
        <v>0</v>
      </c>
      <c r="M1736" s="1" t="str">
        <f t="shared" si="54"/>
        <v/>
      </c>
      <c r="N1736" s="1">
        <f>N(N1735)+IF(AND('💰 BÁO GIÁ'!$C$27&lt;&gt;"",OR(ISNUMBER(SEARCH('💰 BÁO GIÁ'!$C$27,$A1736)),ISNUMBER(SEARCH('💰 BÁO GIÁ'!$C$27,$B1736)))),1,0)</f>
        <v>0</v>
      </c>
      <c r="O1736" s="1" t="str">
        <f t="shared" si="55"/>
        <v/>
      </c>
    </row>
    <row r="1737" customHeight="1" spans="1:15">
      <c r="A1737" s="1" t="str">
        <f>IF('🔧 XY LANH'!A693="","",'🔧 XY LANH'!A693)</f>
        <v/>
      </c>
      <c r="B1737" s="1" t="str">
        <f>IF('🔧 XY LANH'!A693="","",'🔧 XY LANH'!S693)</f>
        <v/>
      </c>
      <c r="C1737" s="1" t="str">
        <f>IF('🔧 XY LANH'!A693="","","Xy lanh")</f>
        <v/>
      </c>
      <c r="D1737" s="1" t="str">
        <f>IF('🔧 XY LANH'!A693="","",'🔧 XY LANH'!L693)</f>
        <v/>
      </c>
      <c r="E1737" s="1" t="str">
        <f>IF('🔧 XY LANH'!A693="","",'🔧 XY LANH'!M693)</f>
        <v/>
      </c>
      <c r="F1737" s="1" t="str">
        <f>IF('🔧 XY LANH'!A693="","",'🔧 XY LANH'!N693)</f>
        <v/>
      </c>
      <c r="G1737" s="1" t="str">
        <f>IF('🔧 XY LANH'!A693="","",'🔧 XY LANH'!O693)</f>
        <v/>
      </c>
      <c r="H1737" s="1" t="str">
        <f>IF('🔧 XY LANH'!A693="","",'🔧 XY LANH'!P693)</f>
        <v/>
      </c>
      <c r="I1737" s="1" t="str">
        <f>IF('🔧 XY LANH'!A693="","",'🔧 XY LANH'!Q693)</f>
        <v/>
      </c>
      <c r="J1737" s="1" t="str">
        <f>IF('🔧 XY LANH'!A693="","",'🔧 XY LANH'!K693)</f>
        <v/>
      </c>
      <c r="L1737" s="1">
        <f>N(L1736)+IF(AND('🔎 TRA CỨU NHANH'!$C$2&lt;&gt;"",OR(ISNUMBER(SEARCH('🔎 TRA CỨU NHANH'!$C$2,$A1737)),ISNUMBER(SEARCH('🔎 TRA CỨU NHANH'!$C$2,$B1737)))),1,0)</f>
        <v>0</v>
      </c>
      <c r="M1737" s="1" t="str">
        <f t="shared" si="54"/>
        <v/>
      </c>
      <c r="N1737" s="1">
        <f>N(N1736)+IF(AND('💰 BÁO GIÁ'!$C$27&lt;&gt;"",OR(ISNUMBER(SEARCH('💰 BÁO GIÁ'!$C$27,$A1737)),ISNUMBER(SEARCH('💰 BÁO GIÁ'!$C$27,$B1737)))),1,0)</f>
        <v>0</v>
      </c>
      <c r="O1737" s="1" t="str">
        <f t="shared" si="55"/>
        <v/>
      </c>
    </row>
    <row r="1738" customHeight="1" spans="1:15">
      <c r="A1738" s="1" t="str">
        <f>IF('🔧 XY LANH'!A694="","",'🔧 XY LANH'!A694)</f>
        <v/>
      </c>
      <c r="B1738" s="1" t="str">
        <f>IF('🔧 XY LANH'!A694="","",'🔧 XY LANH'!S694)</f>
        <v/>
      </c>
      <c r="C1738" s="1" t="str">
        <f>IF('🔧 XY LANH'!A694="","","Xy lanh")</f>
        <v/>
      </c>
      <c r="D1738" s="1" t="str">
        <f>IF('🔧 XY LANH'!A694="","",'🔧 XY LANH'!L694)</f>
        <v/>
      </c>
      <c r="E1738" s="1" t="str">
        <f>IF('🔧 XY LANH'!A694="","",'🔧 XY LANH'!M694)</f>
        <v/>
      </c>
      <c r="F1738" s="1" t="str">
        <f>IF('🔧 XY LANH'!A694="","",'🔧 XY LANH'!N694)</f>
        <v/>
      </c>
      <c r="G1738" s="1" t="str">
        <f>IF('🔧 XY LANH'!A694="","",'🔧 XY LANH'!O694)</f>
        <v/>
      </c>
      <c r="H1738" s="1" t="str">
        <f>IF('🔧 XY LANH'!A694="","",'🔧 XY LANH'!P694)</f>
        <v/>
      </c>
      <c r="I1738" s="1" t="str">
        <f>IF('🔧 XY LANH'!A694="","",'🔧 XY LANH'!Q694)</f>
        <v/>
      </c>
      <c r="J1738" s="1" t="str">
        <f>IF('🔧 XY LANH'!A694="","",'🔧 XY LANH'!K694)</f>
        <v/>
      </c>
      <c r="L1738" s="1">
        <f>N(L1737)+IF(AND('🔎 TRA CỨU NHANH'!$C$2&lt;&gt;"",OR(ISNUMBER(SEARCH('🔎 TRA CỨU NHANH'!$C$2,$A1738)),ISNUMBER(SEARCH('🔎 TRA CỨU NHANH'!$C$2,$B1738)))),1,0)</f>
        <v>0</v>
      </c>
      <c r="M1738" s="1" t="str">
        <f t="shared" si="54"/>
        <v/>
      </c>
      <c r="N1738" s="1">
        <f>N(N1737)+IF(AND('💰 BÁO GIÁ'!$C$27&lt;&gt;"",OR(ISNUMBER(SEARCH('💰 BÁO GIÁ'!$C$27,$A1738)),ISNUMBER(SEARCH('💰 BÁO GIÁ'!$C$27,$B1738)))),1,0)</f>
        <v>0</v>
      </c>
      <c r="O1738" s="1" t="str">
        <f t="shared" si="55"/>
        <v/>
      </c>
    </row>
    <row r="1739" customHeight="1" spans="1:15">
      <c r="A1739" s="1" t="str">
        <f>IF('🔧 XY LANH'!A695="","",'🔧 XY LANH'!A695)</f>
        <v/>
      </c>
      <c r="B1739" s="1" t="str">
        <f>IF('🔧 XY LANH'!A695="","",'🔧 XY LANH'!S695)</f>
        <v/>
      </c>
      <c r="C1739" s="1" t="str">
        <f>IF('🔧 XY LANH'!A695="","","Xy lanh")</f>
        <v/>
      </c>
      <c r="D1739" s="1" t="str">
        <f>IF('🔧 XY LANH'!A695="","",'🔧 XY LANH'!L695)</f>
        <v/>
      </c>
      <c r="E1739" s="1" t="str">
        <f>IF('🔧 XY LANH'!A695="","",'🔧 XY LANH'!M695)</f>
        <v/>
      </c>
      <c r="F1739" s="1" t="str">
        <f>IF('🔧 XY LANH'!A695="","",'🔧 XY LANH'!N695)</f>
        <v/>
      </c>
      <c r="G1739" s="1" t="str">
        <f>IF('🔧 XY LANH'!A695="","",'🔧 XY LANH'!O695)</f>
        <v/>
      </c>
      <c r="H1739" s="1" t="str">
        <f>IF('🔧 XY LANH'!A695="","",'🔧 XY LANH'!P695)</f>
        <v/>
      </c>
      <c r="I1739" s="1" t="str">
        <f>IF('🔧 XY LANH'!A695="","",'🔧 XY LANH'!Q695)</f>
        <v/>
      </c>
      <c r="J1739" s="1" t="str">
        <f>IF('🔧 XY LANH'!A695="","",'🔧 XY LANH'!K695)</f>
        <v/>
      </c>
      <c r="L1739" s="1">
        <f>N(L1738)+IF(AND('🔎 TRA CỨU NHANH'!$C$2&lt;&gt;"",OR(ISNUMBER(SEARCH('🔎 TRA CỨU NHANH'!$C$2,$A1739)),ISNUMBER(SEARCH('🔎 TRA CỨU NHANH'!$C$2,$B1739)))),1,0)</f>
        <v>0</v>
      </c>
      <c r="M1739" s="1" t="str">
        <f t="shared" si="54"/>
        <v/>
      </c>
      <c r="N1739" s="1">
        <f>N(N1738)+IF(AND('💰 BÁO GIÁ'!$C$27&lt;&gt;"",OR(ISNUMBER(SEARCH('💰 BÁO GIÁ'!$C$27,$A1739)),ISNUMBER(SEARCH('💰 BÁO GIÁ'!$C$27,$B1739)))),1,0)</f>
        <v>0</v>
      </c>
      <c r="O1739" s="1" t="str">
        <f t="shared" si="55"/>
        <v/>
      </c>
    </row>
    <row r="1740" customHeight="1" spans="1:15">
      <c r="A1740" s="1" t="str">
        <f>IF('🔧 XY LANH'!A696="","",'🔧 XY LANH'!A696)</f>
        <v/>
      </c>
      <c r="B1740" s="1" t="str">
        <f>IF('🔧 XY LANH'!A696="","",'🔧 XY LANH'!S696)</f>
        <v/>
      </c>
      <c r="C1740" s="1" t="str">
        <f>IF('🔧 XY LANH'!A696="","","Xy lanh")</f>
        <v/>
      </c>
      <c r="D1740" s="1" t="str">
        <f>IF('🔧 XY LANH'!A696="","",'🔧 XY LANH'!L696)</f>
        <v/>
      </c>
      <c r="E1740" s="1" t="str">
        <f>IF('🔧 XY LANH'!A696="","",'🔧 XY LANH'!M696)</f>
        <v/>
      </c>
      <c r="F1740" s="1" t="str">
        <f>IF('🔧 XY LANH'!A696="","",'🔧 XY LANH'!N696)</f>
        <v/>
      </c>
      <c r="G1740" s="1" t="str">
        <f>IF('🔧 XY LANH'!A696="","",'🔧 XY LANH'!O696)</f>
        <v/>
      </c>
      <c r="H1740" s="1" t="str">
        <f>IF('🔧 XY LANH'!A696="","",'🔧 XY LANH'!P696)</f>
        <v/>
      </c>
      <c r="I1740" s="1" t="str">
        <f>IF('🔧 XY LANH'!A696="","",'🔧 XY LANH'!Q696)</f>
        <v/>
      </c>
      <c r="J1740" s="1" t="str">
        <f>IF('🔧 XY LANH'!A696="","",'🔧 XY LANH'!K696)</f>
        <v/>
      </c>
      <c r="L1740" s="1">
        <f>N(L1739)+IF(AND('🔎 TRA CỨU NHANH'!$C$2&lt;&gt;"",OR(ISNUMBER(SEARCH('🔎 TRA CỨU NHANH'!$C$2,$A1740)),ISNUMBER(SEARCH('🔎 TRA CỨU NHANH'!$C$2,$B1740)))),1,0)</f>
        <v>0</v>
      </c>
      <c r="M1740" s="1" t="str">
        <f t="shared" si="54"/>
        <v/>
      </c>
      <c r="N1740" s="1">
        <f>N(N1739)+IF(AND('💰 BÁO GIÁ'!$C$27&lt;&gt;"",OR(ISNUMBER(SEARCH('💰 BÁO GIÁ'!$C$27,$A1740)),ISNUMBER(SEARCH('💰 BÁO GIÁ'!$C$27,$B1740)))),1,0)</f>
        <v>0</v>
      </c>
      <c r="O1740" s="1" t="str">
        <f t="shared" si="55"/>
        <v/>
      </c>
    </row>
    <row r="1741" customHeight="1" spans="1:15">
      <c r="A1741" s="1" t="str">
        <f>IF('🔧 XY LANH'!A697="","",'🔧 XY LANH'!A697)</f>
        <v/>
      </c>
      <c r="B1741" s="1" t="str">
        <f>IF('🔧 XY LANH'!A697="","",'🔧 XY LANH'!S697)</f>
        <v/>
      </c>
      <c r="C1741" s="1" t="str">
        <f>IF('🔧 XY LANH'!A697="","","Xy lanh")</f>
        <v/>
      </c>
      <c r="D1741" s="1" t="str">
        <f>IF('🔧 XY LANH'!A697="","",'🔧 XY LANH'!L697)</f>
        <v/>
      </c>
      <c r="E1741" s="1" t="str">
        <f>IF('🔧 XY LANH'!A697="","",'🔧 XY LANH'!M697)</f>
        <v/>
      </c>
      <c r="F1741" s="1" t="str">
        <f>IF('🔧 XY LANH'!A697="","",'🔧 XY LANH'!N697)</f>
        <v/>
      </c>
      <c r="G1741" s="1" t="str">
        <f>IF('🔧 XY LANH'!A697="","",'🔧 XY LANH'!O697)</f>
        <v/>
      </c>
      <c r="H1741" s="1" t="str">
        <f>IF('🔧 XY LANH'!A697="","",'🔧 XY LANH'!P697)</f>
        <v/>
      </c>
      <c r="I1741" s="1" t="str">
        <f>IF('🔧 XY LANH'!A697="","",'🔧 XY LANH'!Q697)</f>
        <v/>
      </c>
      <c r="J1741" s="1" t="str">
        <f>IF('🔧 XY LANH'!A697="","",'🔧 XY LANH'!K697)</f>
        <v/>
      </c>
      <c r="L1741" s="1">
        <f>N(L1740)+IF(AND('🔎 TRA CỨU NHANH'!$C$2&lt;&gt;"",OR(ISNUMBER(SEARCH('🔎 TRA CỨU NHANH'!$C$2,$A1741)),ISNUMBER(SEARCH('🔎 TRA CỨU NHANH'!$C$2,$B1741)))),1,0)</f>
        <v>0</v>
      </c>
      <c r="M1741" s="1" t="str">
        <f t="shared" si="54"/>
        <v/>
      </c>
      <c r="N1741" s="1">
        <f>N(N1740)+IF(AND('💰 BÁO GIÁ'!$C$27&lt;&gt;"",OR(ISNUMBER(SEARCH('💰 BÁO GIÁ'!$C$27,$A1741)),ISNUMBER(SEARCH('💰 BÁO GIÁ'!$C$27,$B1741)))),1,0)</f>
        <v>0</v>
      </c>
      <c r="O1741" s="1" t="str">
        <f t="shared" si="55"/>
        <v/>
      </c>
    </row>
    <row r="1742" customHeight="1" spans="1:15">
      <c r="A1742" s="1" t="str">
        <f>IF('🔧 XY LANH'!A698="","",'🔧 XY LANH'!A698)</f>
        <v/>
      </c>
      <c r="B1742" s="1" t="str">
        <f>IF('🔧 XY LANH'!A698="","",'🔧 XY LANH'!S698)</f>
        <v/>
      </c>
      <c r="C1742" s="1" t="str">
        <f>IF('🔧 XY LANH'!A698="","","Xy lanh")</f>
        <v/>
      </c>
      <c r="D1742" s="1" t="str">
        <f>IF('🔧 XY LANH'!A698="","",'🔧 XY LANH'!L698)</f>
        <v/>
      </c>
      <c r="E1742" s="1" t="str">
        <f>IF('🔧 XY LANH'!A698="","",'🔧 XY LANH'!M698)</f>
        <v/>
      </c>
      <c r="F1742" s="1" t="str">
        <f>IF('🔧 XY LANH'!A698="","",'🔧 XY LANH'!N698)</f>
        <v/>
      </c>
      <c r="G1742" s="1" t="str">
        <f>IF('🔧 XY LANH'!A698="","",'🔧 XY LANH'!O698)</f>
        <v/>
      </c>
      <c r="H1742" s="1" t="str">
        <f>IF('🔧 XY LANH'!A698="","",'🔧 XY LANH'!P698)</f>
        <v/>
      </c>
      <c r="I1742" s="1" t="str">
        <f>IF('🔧 XY LANH'!A698="","",'🔧 XY LANH'!Q698)</f>
        <v/>
      </c>
      <c r="J1742" s="1" t="str">
        <f>IF('🔧 XY LANH'!A698="","",'🔧 XY LANH'!K698)</f>
        <v/>
      </c>
      <c r="L1742" s="1">
        <f>N(L1741)+IF(AND('🔎 TRA CỨU NHANH'!$C$2&lt;&gt;"",OR(ISNUMBER(SEARCH('🔎 TRA CỨU NHANH'!$C$2,$A1742)),ISNUMBER(SEARCH('🔎 TRA CỨU NHANH'!$C$2,$B1742)))),1,0)</f>
        <v>0</v>
      </c>
      <c r="M1742" s="1" t="str">
        <f t="shared" si="54"/>
        <v/>
      </c>
      <c r="N1742" s="1">
        <f>N(N1741)+IF(AND('💰 BÁO GIÁ'!$C$27&lt;&gt;"",OR(ISNUMBER(SEARCH('💰 BÁO GIÁ'!$C$27,$A1742)),ISNUMBER(SEARCH('💰 BÁO GIÁ'!$C$27,$B1742)))),1,0)</f>
        <v>0</v>
      </c>
      <c r="O1742" s="1" t="str">
        <f t="shared" si="55"/>
        <v/>
      </c>
    </row>
    <row r="1743" customHeight="1" spans="1:15">
      <c r="A1743" s="1" t="str">
        <f>IF('🔧 XY LANH'!A699="","",'🔧 XY LANH'!A699)</f>
        <v/>
      </c>
      <c r="B1743" s="1" t="str">
        <f>IF('🔧 XY LANH'!A699="","",'🔧 XY LANH'!S699)</f>
        <v/>
      </c>
      <c r="C1743" s="1" t="str">
        <f>IF('🔧 XY LANH'!A699="","","Xy lanh")</f>
        <v/>
      </c>
      <c r="D1743" s="1" t="str">
        <f>IF('🔧 XY LANH'!A699="","",'🔧 XY LANH'!L699)</f>
        <v/>
      </c>
      <c r="E1743" s="1" t="str">
        <f>IF('🔧 XY LANH'!A699="","",'🔧 XY LANH'!M699)</f>
        <v/>
      </c>
      <c r="F1743" s="1" t="str">
        <f>IF('🔧 XY LANH'!A699="","",'🔧 XY LANH'!N699)</f>
        <v/>
      </c>
      <c r="G1743" s="1" t="str">
        <f>IF('🔧 XY LANH'!A699="","",'🔧 XY LANH'!O699)</f>
        <v/>
      </c>
      <c r="H1743" s="1" t="str">
        <f>IF('🔧 XY LANH'!A699="","",'🔧 XY LANH'!P699)</f>
        <v/>
      </c>
      <c r="I1743" s="1" t="str">
        <f>IF('🔧 XY LANH'!A699="","",'🔧 XY LANH'!Q699)</f>
        <v/>
      </c>
      <c r="J1743" s="1" t="str">
        <f>IF('🔧 XY LANH'!A699="","",'🔧 XY LANH'!K699)</f>
        <v/>
      </c>
      <c r="L1743" s="1">
        <f>N(L1742)+IF(AND('🔎 TRA CỨU NHANH'!$C$2&lt;&gt;"",OR(ISNUMBER(SEARCH('🔎 TRA CỨU NHANH'!$C$2,$A1743)),ISNUMBER(SEARCH('🔎 TRA CỨU NHANH'!$C$2,$B1743)))),1,0)</f>
        <v>0</v>
      </c>
      <c r="M1743" s="1" t="str">
        <f t="shared" si="54"/>
        <v/>
      </c>
      <c r="N1743" s="1">
        <f>N(N1742)+IF(AND('💰 BÁO GIÁ'!$C$27&lt;&gt;"",OR(ISNUMBER(SEARCH('💰 BÁO GIÁ'!$C$27,$A1743)),ISNUMBER(SEARCH('💰 BÁO GIÁ'!$C$27,$B1743)))),1,0)</f>
        <v>0</v>
      </c>
      <c r="O1743" s="1" t="str">
        <f t="shared" si="55"/>
        <v/>
      </c>
    </row>
    <row r="1744" customHeight="1" spans="1:15">
      <c r="A1744" s="1" t="str">
        <f>IF('🔧 XY LANH'!A700="","",'🔧 XY LANH'!A700)</f>
        <v/>
      </c>
      <c r="B1744" s="1" t="str">
        <f>IF('🔧 XY LANH'!A700="","",'🔧 XY LANH'!S700)</f>
        <v/>
      </c>
      <c r="C1744" s="1" t="str">
        <f>IF('🔧 XY LANH'!A700="","","Xy lanh")</f>
        <v/>
      </c>
      <c r="D1744" s="1" t="str">
        <f>IF('🔧 XY LANH'!A700="","",'🔧 XY LANH'!L700)</f>
        <v/>
      </c>
      <c r="E1744" s="1" t="str">
        <f>IF('🔧 XY LANH'!A700="","",'🔧 XY LANH'!M700)</f>
        <v/>
      </c>
      <c r="F1744" s="1" t="str">
        <f>IF('🔧 XY LANH'!A700="","",'🔧 XY LANH'!N700)</f>
        <v/>
      </c>
      <c r="G1744" s="1" t="str">
        <f>IF('🔧 XY LANH'!A700="","",'🔧 XY LANH'!O700)</f>
        <v/>
      </c>
      <c r="H1744" s="1" t="str">
        <f>IF('🔧 XY LANH'!A700="","",'🔧 XY LANH'!P700)</f>
        <v/>
      </c>
      <c r="I1744" s="1" t="str">
        <f>IF('🔧 XY LANH'!A700="","",'🔧 XY LANH'!Q700)</f>
        <v/>
      </c>
      <c r="J1744" s="1" t="str">
        <f>IF('🔧 XY LANH'!A700="","",'🔧 XY LANH'!K700)</f>
        <v/>
      </c>
      <c r="L1744" s="1">
        <f>N(L1743)+IF(AND('🔎 TRA CỨU NHANH'!$C$2&lt;&gt;"",OR(ISNUMBER(SEARCH('🔎 TRA CỨU NHANH'!$C$2,$A1744)),ISNUMBER(SEARCH('🔎 TRA CỨU NHANH'!$C$2,$B1744)))),1,0)</f>
        <v>0</v>
      </c>
      <c r="M1744" s="1" t="str">
        <f t="shared" si="54"/>
        <v/>
      </c>
      <c r="N1744" s="1">
        <f>N(N1743)+IF(AND('💰 BÁO GIÁ'!$C$27&lt;&gt;"",OR(ISNUMBER(SEARCH('💰 BÁO GIÁ'!$C$27,$A1744)),ISNUMBER(SEARCH('💰 BÁO GIÁ'!$C$27,$B1744)))),1,0)</f>
        <v>0</v>
      </c>
      <c r="O1744" s="1" t="str">
        <f t="shared" si="55"/>
        <v/>
      </c>
    </row>
    <row r="1745" customHeight="1" spans="1:15">
      <c r="A1745" s="1" t="str">
        <f>IF('🔧 XY LANH'!A701="","",'🔧 XY LANH'!A701)</f>
        <v/>
      </c>
      <c r="B1745" s="1" t="str">
        <f>IF('🔧 XY LANH'!A701="","",'🔧 XY LANH'!S701)</f>
        <v/>
      </c>
      <c r="C1745" s="1" t="str">
        <f>IF('🔧 XY LANH'!A701="","","Xy lanh")</f>
        <v/>
      </c>
      <c r="D1745" s="1" t="str">
        <f>IF('🔧 XY LANH'!A701="","",'🔧 XY LANH'!L701)</f>
        <v/>
      </c>
      <c r="E1745" s="1" t="str">
        <f>IF('🔧 XY LANH'!A701="","",'🔧 XY LANH'!M701)</f>
        <v/>
      </c>
      <c r="F1745" s="1" t="str">
        <f>IF('🔧 XY LANH'!A701="","",'🔧 XY LANH'!N701)</f>
        <v/>
      </c>
      <c r="G1745" s="1" t="str">
        <f>IF('🔧 XY LANH'!A701="","",'🔧 XY LANH'!O701)</f>
        <v/>
      </c>
      <c r="H1745" s="1" t="str">
        <f>IF('🔧 XY LANH'!A701="","",'🔧 XY LANH'!P701)</f>
        <v/>
      </c>
      <c r="I1745" s="1" t="str">
        <f>IF('🔧 XY LANH'!A701="","",'🔧 XY LANH'!Q701)</f>
        <v/>
      </c>
      <c r="J1745" s="1" t="str">
        <f>IF('🔧 XY LANH'!A701="","",'🔧 XY LANH'!K701)</f>
        <v/>
      </c>
      <c r="L1745" s="1">
        <f>N(L1744)+IF(AND('🔎 TRA CỨU NHANH'!$C$2&lt;&gt;"",OR(ISNUMBER(SEARCH('🔎 TRA CỨU NHANH'!$C$2,$A1745)),ISNUMBER(SEARCH('🔎 TRA CỨU NHANH'!$C$2,$B1745)))),1,0)</f>
        <v>0</v>
      </c>
      <c r="M1745" s="1" t="str">
        <f t="shared" si="54"/>
        <v/>
      </c>
      <c r="N1745" s="1">
        <f>N(N1744)+IF(AND('💰 BÁO GIÁ'!$C$27&lt;&gt;"",OR(ISNUMBER(SEARCH('💰 BÁO GIÁ'!$C$27,$A1745)),ISNUMBER(SEARCH('💰 BÁO GIÁ'!$C$27,$B1745)))),1,0)</f>
        <v>0</v>
      </c>
      <c r="O1745" s="1" t="str">
        <f t="shared" si="55"/>
        <v/>
      </c>
    </row>
    <row r="1746" customHeight="1" spans="1:15">
      <c r="A1746" s="1" t="str">
        <f>IF('🔧 XY LANH'!A702="","",'🔧 XY LANH'!A702)</f>
        <v/>
      </c>
      <c r="B1746" s="1" t="str">
        <f>IF('🔧 XY LANH'!A702="","",'🔧 XY LANH'!S702)</f>
        <v/>
      </c>
      <c r="C1746" s="1" t="str">
        <f>IF('🔧 XY LANH'!A702="","","Xy lanh")</f>
        <v/>
      </c>
      <c r="D1746" s="1" t="str">
        <f>IF('🔧 XY LANH'!A702="","",'🔧 XY LANH'!L702)</f>
        <v/>
      </c>
      <c r="E1746" s="1" t="str">
        <f>IF('🔧 XY LANH'!A702="","",'🔧 XY LANH'!M702)</f>
        <v/>
      </c>
      <c r="F1746" s="1" t="str">
        <f>IF('🔧 XY LANH'!A702="","",'🔧 XY LANH'!N702)</f>
        <v/>
      </c>
      <c r="G1746" s="1" t="str">
        <f>IF('🔧 XY LANH'!A702="","",'🔧 XY LANH'!O702)</f>
        <v/>
      </c>
      <c r="H1746" s="1" t="str">
        <f>IF('🔧 XY LANH'!A702="","",'🔧 XY LANH'!P702)</f>
        <v/>
      </c>
      <c r="I1746" s="1" t="str">
        <f>IF('🔧 XY LANH'!A702="","",'🔧 XY LANH'!Q702)</f>
        <v/>
      </c>
      <c r="J1746" s="1" t="str">
        <f>IF('🔧 XY LANH'!A702="","",'🔧 XY LANH'!K702)</f>
        <v/>
      </c>
      <c r="L1746" s="1">
        <f>N(L1745)+IF(AND('🔎 TRA CỨU NHANH'!$C$2&lt;&gt;"",OR(ISNUMBER(SEARCH('🔎 TRA CỨU NHANH'!$C$2,$A1746)),ISNUMBER(SEARCH('🔎 TRA CỨU NHANH'!$C$2,$B1746)))),1,0)</f>
        <v>0</v>
      </c>
      <c r="M1746" s="1" t="str">
        <f t="shared" si="54"/>
        <v/>
      </c>
      <c r="N1746" s="1">
        <f>N(N1745)+IF(AND('💰 BÁO GIÁ'!$C$27&lt;&gt;"",OR(ISNUMBER(SEARCH('💰 BÁO GIÁ'!$C$27,$A1746)),ISNUMBER(SEARCH('💰 BÁO GIÁ'!$C$27,$B1746)))),1,0)</f>
        <v>0</v>
      </c>
      <c r="O1746" s="1" t="str">
        <f t="shared" si="55"/>
        <v/>
      </c>
    </row>
    <row r="1747" customHeight="1" spans="1:15">
      <c r="A1747" s="1" t="str">
        <f>IF('🔧 XY LANH'!A703="","",'🔧 XY LANH'!A703)</f>
        <v/>
      </c>
      <c r="B1747" s="1" t="str">
        <f>IF('🔧 XY LANH'!A703="","",'🔧 XY LANH'!S703)</f>
        <v/>
      </c>
      <c r="C1747" s="1" t="str">
        <f>IF('🔧 XY LANH'!A703="","","Xy lanh")</f>
        <v/>
      </c>
      <c r="D1747" s="1" t="str">
        <f>IF('🔧 XY LANH'!A703="","",'🔧 XY LANH'!L703)</f>
        <v/>
      </c>
      <c r="E1747" s="1" t="str">
        <f>IF('🔧 XY LANH'!A703="","",'🔧 XY LANH'!M703)</f>
        <v/>
      </c>
      <c r="F1747" s="1" t="str">
        <f>IF('🔧 XY LANH'!A703="","",'🔧 XY LANH'!N703)</f>
        <v/>
      </c>
      <c r="G1747" s="1" t="str">
        <f>IF('🔧 XY LANH'!A703="","",'🔧 XY LANH'!O703)</f>
        <v/>
      </c>
      <c r="H1747" s="1" t="str">
        <f>IF('🔧 XY LANH'!A703="","",'🔧 XY LANH'!P703)</f>
        <v/>
      </c>
      <c r="I1747" s="1" t="str">
        <f>IF('🔧 XY LANH'!A703="","",'🔧 XY LANH'!Q703)</f>
        <v/>
      </c>
      <c r="J1747" s="1" t="str">
        <f>IF('🔧 XY LANH'!A703="","",'🔧 XY LANH'!K703)</f>
        <v/>
      </c>
      <c r="L1747" s="1">
        <f>N(L1746)+IF(AND('🔎 TRA CỨU NHANH'!$C$2&lt;&gt;"",OR(ISNUMBER(SEARCH('🔎 TRA CỨU NHANH'!$C$2,$A1747)),ISNUMBER(SEARCH('🔎 TRA CỨU NHANH'!$C$2,$B1747)))),1,0)</f>
        <v>0</v>
      </c>
      <c r="M1747" s="1" t="str">
        <f t="shared" si="54"/>
        <v/>
      </c>
      <c r="N1747" s="1">
        <f>N(N1746)+IF(AND('💰 BÁO GIÁ'!$C$27&lt;&gt;"",OR(ISNUMBER(SEARCH('💰 BÁO GIÁ'!$C$27,$A1747)),ISNUMBER(SEARCH('💰 BÁO GIÁ'!$C$27,$B1747)))),1,0)</f>
        <v>0</v>
      </c>
      <c r="O1747" s="1" t="str">
        <f t="shared" si="55"/>
        <v/>
      </c>
    </row>
    <row r="1748" customHeight="1" spans="1:15">
      <c r="A1748" s="1" t="str">
        <f>IF('🔧 XY LANH'!A704="","",'🔧 XY LANH'!A704)</f>
        <v/>
      </c>
      <c r="B1748" s="1" t="str">
        <f>IF('🔧 XY LANH'!A704="","",'🔧 XY LANH'!S704)</f>
        <v/>
      </c>
      <c r="C1748" s="1" t="str">
        <f>IF('🔧 XY LANH'!A704="","","Xy lanh")</f>
        <v/>
      </c>
      <c r="D1748" s="1" t="str">
        <f>IF('🔧 XY LANH'!A704="","",'🔧 XY LANH'!L704)</f>
        <v/>
      </c>
      <c r="E1748" s="1" t="str">
        <f>IF('🔧 XY LANH'!A704="","",'🔧 XY LANH'!M704)</f>
        <v/>
      </c>
      <c r="F1748" s="1" t="str">
        <f>IF('🔧 XY LANH'!A704="","",'🔧 XY LANH'!N704)</f>
        <v/>
      </c>
      <c r="G1748" s="1" t="str">
        <f>IF('🔧 XY LANH'!A704="","",'🔧 XY LANH'!O704)</f>
        <v/>
      </c>
      <c r="H1748" s="1" t="str">
        <f>IF('🔧 XY LANH'!A704="","",'🔧 XY LANH'!P704)</f>
        <v/>
      </c>
      <c r="I1748" s="1" t="str">
        <f>IF('🔧 XY LANH'!A704="","",'🔧 XY LANH'!Q704)</f>
        <v/>
      </c>
      <c r="J1748" s="1" t="str">
        <f>IF('🔧 XY LANH'!A704="","",'🔧 XY LANH'!K704)</f>
        <v/>
      </c>
      <c r="L1748" s="1">
        <f>N(L1747)+IF(AND('🔎 TRA CỨU NHANH'!$C$2&lt;&gt;"",OR(ISNUMBER(SEARCH('🔎 TRA CỨU NHANH'!$C$2,$A1748)),ISNUMBER(SEARCH('🔎 TRA CỨU NHANH'!$C$2,$B1748)))),1,0)</f>
        <v>0</v>
      </c>
      <c r="M1748" s="1" t="str">
        <f t="shared" si="54"/>
        <v/>
      </c>
      <c r="N1748" s="1">
        <f>N(N1747)+IF(AND('💰 BÁO GIÁ'!$C$27&lt;&gt;"",OR(ISNUMBER(SEARCH('💰 BÁO GIÁ'!$C$27,$A1748)),ISNUMBER(SEARCH('💰 BÁO GIÁ'!$C$27,$B1748)))),1,0)</f>
        <v>0</v>
      </c>
      <c r="O1748" s="1" t="str">
        <f t="shared" si="55"/>
        <v/>
      </c>
    </row>
    <row r="1749" customHeight="1" spans="1:15">
      <c r="A1749" s="1" t="str">
        <f>IF('🔧 XY LANH'!A705="","",'🔧 XY LANH'!A705)</f>
        <v/>
      </c>
      <c r="B1749" s="1" t="str">
        <f>IF('🔧 XY LANH'!A705="","",'🔧 XY LANH'!S705)</f>
        <v/>
      </c>
      <c r="C1749" s="1" t="str">
        <f>IF('🔧 XY LANH'!A705="","","Xy lanh")</f>
        <v/>
      </c>
      <c r="D1749" s="1" t="str">
        <f>IF('🔧 XY LANH'!A705="","",'🔧 XY LANH'!L705)</f>
        <v/>
      </c>
      <c r="E1749" s="1" t="str">
        <f>IF('🔧 XY LANH'!A705="","",'🔧 XY LANH'!M705)</f>
        <v/>
      </c>
      <c r="F1749" s="1" t="str">
        <f>IF('🔧 XY LANH'!A705="","",'🔧 XY LANH'!N705)</f>
        <v/>
      </c>
      <c r="G1749" s="1" t="str">
        <f>IF('🔧 XY LANH'!A705="","",'🔧 XY LANH'!O705)</f>
        <v/>
      </c>
      <c r="H1749" s="1" t="str">
        <f>IF('🔧 XY LANH'!A705="","",'🔧 XY LANH'!P705)</f>
        <v/>
      </c>
      <c r="I1749" s="1" t="str">
        <f>IF('🔧 XY LANH'!A705="","",'🔧 XY LANH'!Q705)</f>
        <v/>
      </c>
      <c r="J1749" s="1" t="str">
        <f>IF('🔧 XY LANH'!A705="","",'🔧 XY LANH'!K705)</f>
        <v/>
      </c>
      <c r="L1749" s="1">
        <f>N(L1748)+IF(AND('🔎 TRA CỨU NHANH'!$C$2&lt;&gt;"",OR(ISNUMBER(SEARCH('🔎 TRA CỨU NHANH'!$C$2,$A1749)),ISNUMBER(SEARCH('🔎 TRA CỨU NHANH'!$C$2,$B1749)))),1,0)</f>
        <v>0</v>
      </c>
      <c r="M1749" s="1" t="str">
        <f t="shared" si="54"/>
        <v/>
      </c>
      <c r="N1749" s="1">
        <f>N(N1748)+IF(AND('💰 BÁO GIÁ'!$C$27&lt;&gt;"",OR(ISNUMBER(SEARCH('💰 BÁO GIÁ'!$C$27,$A1749)),ISNUMBER(SEARCH('💰 BÁO GIÁ'!$C$27,$B1749)))),1,0)</f>
        <v>0</v>
      </c>
      <c r="O1749" s="1" t="str">
        <f t="shared" si="55"/>
        <v/>
      </c>
    </row>
    <row r="1750" customHeight="1" spans="1:15">
      <c r="A1750" s="1" t="str">
        <f>IF('🔧 XY LANH'!A706="","",'🔧 XY LANH'!A706)</f>
        <v/>
      </c>
      <c r="B1750" s="1" t="str">
        <f>IF('🔧 XY LANH'!A706="","",'🔧 XY LANH'!S706)</f>
        <v/>
      </c>
      <c r="C1750" s="1" t="str">
        <f>IF('🔧 XY LANH'!A706="","","Xy lanh")</f>
        <v/>
      </c>
      <c r="D1750" s="1" t="str">
        <f>IF('🔧 XY LANH'!A706="","",'🔧 XY LANH'!L706)</f>
        <v/>
      </c>
      <c r="E1750" s="1" t="str">
        <f>IF('🔧 XY LANH'!A706="","",'🔧 XY LANH'!M706)</f>
        <v/>
      </c>
      <c r="F1750" s="1" t="str">
        <f>IF('🔧 XY LANH'!A706="","",'🔧 XY LANH'!N706)</f>
        <v/>
      </c>
      <c r="G1750" s="1" t="str">
        <f>IF('🔧 XY LANH'!A706="","",'🔧 XY LANH'!O706)</f>
        <v/>
      </c>
      <c r="H1750" s="1" t="str">
        <f>IF('🔧 XY LANH'!A706="","",'🔧 XY LANH'!P706)</f>
        <v/>
      </c>
      <c r="I1750" s="1" t="str">
        <f>IF('🔧 XY LANH'!A706="","",'🔧 XY LANH'!Q706)</f>
        <v/>
      </c>
      <c r="J1750" s="1" t="str">
        <f>IF('🔧 XY LANH'!A706="","",'🔧 XY LANH'!K706)</f>
        <v/>
      </c>
      <c r="L1750" s="1">
        <f>N(L1749)+IF(AND('🔎 TRA CỨU NHANH'!$C$2&lt;&gt;"",OR(ISNUMBER(SEARCH('🔎 TRA CỨU NHANH'!$C$2,$A1750)),ISNUMBER(SEARCH('🔎 TRA CỨU NHANH'!$C$2,$B1750)))),1,0)</f>
        <v>0</v>
      </c>
      <c r="M1750" s="1" t="str">
        <f t="shared" si="54"/>
        <v/>
      </c>
      <c r="N1750" s="1">
        <f>N(N1749)+IF(AND('💰 BÁO GIÁ'!$C$27&lt;&gt;"",OR(ISNUMBER(SEARCH('💰 BÁO GIÁ'!$C$27,$A1750)),ISNUMBER(SEARCH('💰 BÁO GIÁ'!$C$27,$B1750)))),1,0)</f>
        <v>0</v>
      </c>
      <c r="O1750" s="1" t="str">
        <f t="shared" si="55"/>
        <v/>
      </c>
    </row>
    <row r="1751" customHeight="1" spans="1:15">
      <c r="A1751" s="1" t="str">
        <f>IF('🔧 XY LANH'!A707="","",'🔧 XY LANH'!A707)</f>
        <v/>
      </c>
      <c r="B1751" s="1" t="str">
        <f>IF('🔧 XY LANH'!A707="","",'🔧 XY LANH'!S707)</f>
        <v/>
      </c>
      <c r="C1751" s="1" t="str">
        <f>IF('🔧 XY LANH'!A707="","","Xy lanh")</f>
        <v/>
      </c>
      <c r="D1751" s="1" t="str">
        <f>IF('🔧 XY LANH'!A707="","",'🔧 XY LANH'!L707)</f>
        <v/>
      </c>
      <c r="E1751" s="1" t="str">
        <f>IF('🔧 XY LANH'!A707="","",'🔧 XY LANH'!M707)</f>
        <v/>
      </c>
      <c r="F1751" s="1" t="str">
        <f>IF('🔧 XY LANH'!A707="","",'🔧 XY LANH'!N707)</f>
        <v/>
      </c>
      <c r="G1751" s="1" t="str">
        <f>IF('🔧 XY LANH'!A707="","",'🔧 XY LANH'!O707)</f>
        <v/>
      </c>
      <c r="H1751" s="1" t="str">
        <f>IF('🔧 XY LANH'!A707="","",'🔧 XY LANH'!P707)</f>
        <v/>
      </c>
      <c r="I1751" s="1" t="str">
        <f>IF('🔧 XY LANH'!A707="","",'🔧 XY LANH'!Q707)</f>
        <v/>
      </c>
      <c r="J1751" s="1" t="str">
        <f>IF('🔧 XY LANH'!A707="","",'🔧 XY LANH'!K707)</f>
        <v/>
      </c>
      <c r="L1751" s="1">
        <f>N(L1750)+IF(AND('🔎 TRA CỨU NHANH'!$C$2&lt;&gt;"",OR(ISNUMBER(SEARCH('🔎 TRA CỨU NHANH'!$C$2,$A1751)),ISNUMBER(SEARCH('🔎 TRA CỨU NHANH'!$C$2,$B1751)))),1,0)</f>
        <v>0</v>
      </c>
      <c r="M1751" s="1" t="str">
        <f t="shared" si="54"/>
        <v/>
      </c>
      <c r="N1751" s="1">
        <f>N(N1750)+IF(AND('💰 BÁO GIÁ'!$C$27&lt;&gt;"",OR(ISNUMBER(SEARCH('💰 BÁO GIÁ'!$C$27,$A1751)),ISNUMBER(SEARCH('💰 BÁO GIÁ'!$C$27,$B1751)))),1,0)</f>
        <v>0</v>
      </c>
      <c r="O1751" s="1" t="str">
        <f t="shared" si="55"/>
        <v/>
      </c>
    </row>
    <row r="1752" customHeight="1" spans="1:15">
      <c r="A1752" s="1" t="str">
        <f>IF('🔧 XY LANH'!A708="","",'🔧 XY LANH'!A708)</f>
        <v/>
      </c>
      <c r="B1752" s="1" t="str">
        <f>IF('🔧 XY LANH'!A708="","",'🔧 XY LANH'!S708)</f>
        <v/>
      </c>
      <c r="C1752" s="1" t="str">
        <f>IF('🔧 XY LANH'!A708="","","Xy lanh")</f>
        <v/>
      </c>
      <c r="D1752" s="1" t="str">
        <f>IF('🔧 XY LANH'!A708="","",'🔧 XY LANH'!L708)</f>
        <v/>
      </c>
      <c r="E1752" s="1" t="str">
        <f>IF('🔧 XY LANH'!A708="","",'🔧 XY LANH'!M708)</f>
        <v/>
      </c>
      <c r="F1752" s="1" t="str">
        <f>IF('🔧 XY LANH'!A708="","",'🔧 XY LANH'!N708)</f>
        <v/>
      </c>
      <c r="G1752" s="1" t="str">
        <f>IF('🔧 XY LANH'!A708="","",'🔧 XY LANH'!O708)</f>
        <v/>
      </c>
      <c r="H1752" s="1" t="str">
        <f>IF('🔧 XY LANH'!A708="","",'🔧 XY LANH'!P708)</f>
        <v/>
      </c>
      <c r="I1752" s="1" t="str">
        <f>IF('🔧 XY LANH'!A708="","",'🔧 XY LANH'!Q708)</f>
        <v/>
      </c>
      <c r="J1752" s="1" t="str">
        <f>IF('🔧 XY LANH'!A708="","",'🔧 XY LANH'!K708)</f>
        <v/>
      </c>
      <c r="L1752" s="1">
        <f>N(L1751)+IF(AND('🔎 TRA CỨU NHANH'!$C$2&lt;&gt;"",OR(ISNUMBER(SEARCH('🔎 TRA CỨU NHANH'!$C$2,$A1752)),ISNUMBER(SEARCH('🔎 TRA CỨU NHANH'!$C$2,$B1752)))),1,0)</f>
        <v>0</v>
      </c>
      <c r="M1752" s="1" t="str">
        <f t="shared" si="54"/>
        <v/>
      </c>
      <c r="N1752" s="1">
        <f>N(N1751)+IF(AND('💰 BÁO GIÁ'!$C$27&lt;&gt;"",OR(ISNUMBER(SEARCH('💰 BÁO GIÁ'!$C$27,$A1752)),ISNUMBER(SEARCH('💰 BÁO GIÁ'!$C$27,$B1752)))),1,0)</f>
        <v>0</v>
      </c>
      <c r="O1752" s="1" t="str">
        <f t="shared" si="55"/>
        <v/>
      </c>
    </row>
    <row r="1753" customHeight="1" spans="1:15">
      <c r="A1753" s="1" t="str">
        <f>IF('🔧 XY LANH'!A709="","",'🔧 XY LANH'!A709)</f>
        <v/>
      </c>
      <c r="B1753" s="1" t="str">
        <f>IF('🔧 XY LANH'!A709="","",'🔧 XY LANH'!S709)</f>
        <v/>
      </c>
      <c r="C1753" s="1" t="str">
        <f>IF('🔧 XY LANH'!A709="","","Xy lanh")</f>
        <v/>
      </c>
      <c r="D1753" s="1" t="str">
        <f>IF('🔧 XY LANH'!A709="","",'🔧 XY LANH'!L709)</f>
        <v/>
      </c>
      <c r="E1753" s="1" t="str">
        <f>IF('🔧 XY LANH'!A709="","",'🔧 XY LANH'!M709)</f>
        <v/>
      </c>
      <c r="F1753" s="1" t="str">
        <f>IF('🔧 XY LANH'!A709="","",'🔧 XY LANH'!N709)</f>
        <v/>
      </c>
      <c r="G1753" s="1" t="str">
        <f>IF('🔧 XY LANH'!A709="","",'🔧 XY LANH'!O709)</f>
        <v/>
      </c>
      <c r="H1753" s="1" t="str">
        <f>IF('🔧 XY LANH'!A709="","",'🔧 XY LANH'!P709)</f>
        <v/>
      </c>
      <c r="I1753" s="1" t="str">
        <f>IF('🔧 XY LANH'!A709="","",'🔧 XY LANH'!Q709)</f>
        <v/>
      </c>
      <c r="J1753" s="1" t="str">
        <f>IF('🔧 XY LANH'!A709="","",'🔧 XY LANH'!K709)</f>
        <v/>
      </c>
      <c r="L1753" s="1">
        <f>N(L1752)+IF(AND('🔎 TRA CỨU NHANH'!$C$2&lt;&gt;"",OR(ISNUMBER(SEARCH('🔎 TRA CỨU NHANH'!$C$2,$A1753)),ISNUMBER(SEARCH('🔎 TRA CỨU NHANH'!$C$2,$B1753)))),1,0)</f>
        <v>0</v>
      </c>
      <c r="M1753" s="1" t="str">
        <f t="shared" si="54"/>
        <v/>
      </c>
      <c r="N1753" s="1">
        <f>N(N1752)+IF(AND('💰 BÁO GIÁ'!$C$27&lt;&gt;"",OR(ISNUMBER(SEARCH('💰 BÁO GIÁ'!$C$27,$A1753)),ISNUMBER(SEARCH('💰 BÁO GIÁ'!$C$27,$B1753)))),1,0)</f>
        <v>0</v>
      </c>
      <c r="O1753" s="1" t="str">
        <f t="shared" si="55"/>
        <v/>
      </c>
    </row>
    <row r="1754" customHeight="1" spans="1:15">
      <c r="A1754" s="1" t="str">
        <f>IF('🔧 XY LANH'!A710="","",'🔧 XY LANH'!A710)</f>
        <v/>
      </c>
      <c r="B1754" s="1" t="str">
        <f>IF('🔧 XY LANH'!A710="","",'🔧 XY LANH'!S710)</f>
        <v/>
      </c>
      <c r="C1754" s="1" t="str">
        <f>IF('🔧 XY LANH'!A710="","","Xy lanh")</f>
        <v/>
      </c>
      <c r="D1754" s="1" t="str">
        <f>IF('🔧 XY LANH'!A710="","",'🔧 XY LANH'!L710)</f>
        <v/>
      </c>
      <c r="E1754" s="1" t="str">
        <f>IF('🔧 XY LANH'!A710="","",'🔧 XY LANH'!M710)</f>
        <v/>
      </c>
      <c r="F1754" s="1" t="str">
        <f>IF('🔧 XY LANH'!A710="","",'🔧 XY LANH'!N710)</f>
        <v/>
      </c>
      <c r="G1754" s="1" t="str">
        <f>IF('🔧 XY LANH'!A710="","",'🔧 XY LANH'!O710)</f>
        <v/>
      </c>
      <c r="H1754" s="1" t="str">
        <f>IF('🔧 XY LANH'!A710="","",'🔧 XY LANH'!P710)</f>
        <v/>
      </c>
      <c r="I1754" s="1" t="str">
        <f>IF('🔧 XY LANH'!A710="","",'🔧 XY LANH'!Q710)</f>
        <v/>
      </c>
      <c r="J1754" s="1" t="str">
        <f>IF('🔧 XY LANH'!A710="","",'🔧 XY LANH'!K710)</f>
        <v/>
      </c>
      <c r="L1754" s="1">
        <f>N(L1753)+IF(AND('🔎 TRA CỨU NHANH'!$C$2&lt;&gt;"",OR(ISNUMBER(SEARCH('🔎 TRA CỨU NHANH'!$C$2,$A1754)),ISNUMBER(SEARCH('🔎 TRA CỨU NHANH'!$C$2,$B1754)))),1,0)</f>
        <v>0</v>
      </c>
      <c r="M1754" s="1" t="str">
        <f t="shared" si="54"/>
        <v/>
      </c>
      <c r="N1754" s="1">
        <f>N(N1753)+IF(AND('💰 BÁO GIÁ'!$C$27&lt;&gt;"",OR(ISNUMBER(SEARCH('💰 BÁO GIÁ'!$C$27,$A1754)),ISNUMBER(SEARCH('💰 BÁO GIÁ'!$C$27,$B1754)))),1,0)</f>
        <v>0</v>
      </c>
      <c r="O1754" s="1" t="str">
        <f t="shared" si="55"/>
        <v/>
      </c>
    </row>
    <row r="1755" customHeight="1" spans="1:15">
      <c r="A1755" s="1" t="str">
        <f>IF('🔧 XY LANH'!A711="","",'🔧 XY LANH'!A711)</f>
        <v/>
      </c>
      <c r="B1755" s="1" t="str">
        <f>IF('🔧 XY LANH'!A711="","",'🔧 XY LANH'!S711)</f>
        <v/>
      </c>
      <c r="C1755" s="1" t="str">
        <f>IF('🔧 XY LANH'!A711="","","Xy lanh")</f>
        <v/>
      </c>
      <c r="D1755" s="1" t="str">
        <f>IF('🔧 XY LANH'!A711="","",'🔧 XY LANH'!L711)</f>
        <v/>
      </c>
      <c r="E1755" s="1" t="str">
        <f>IF('🔧 XY LANH'!A711="","",'🔧 XY LANH'!M711)</f>
        <v/>
      </c>
      <c r="F1755" s="1" t="str">
        <f>IF('🔧 XY LANH'!A711="","",'🔧 XY LANH'!N711)</f>
        <v/>
      </c>
      <c r="G1755" s="1" t="str">
        <f>IF('🔧 XY LANH'!A711="","",'🔧 XY LANH'!O711)</f>
        <v/>
      </c>
      <c r="H1755" s="1" t="str">
        <f>IF('🔧 XY LANH'!A711="","",'🔧 XY LANH'!P711)</f>
        <v/>
      </c>
      <c r="I1755" s="1" t="str">
        <f>IF('🔧 XY LANH'!A711="","",'🔧 XY LANH'!Q711)</f>
        <v/>
      </c>
      <c r="J1755" s="1" t="str">
        <f>IF('🔧 XY LANH'!A711="","",'🔧 XY LANH'!K711)</f>
        <v/>
      </c>
      <c r="L1755" s="1">
        <f>N(L1754)+IF(AND('🔎 TRA CỨU NHANH'!$C$2&lt;&gt;"",OR(ISNUMBER(SEARCH('🔎 TRA CỨU NHANH'!$C$2,$A1755)),ISNUMBER(SEARCH('🔎 TRA CỨU NHANH'!$C$2,$B1755)))),1,0)</f>
        <v>0</v>
      </c>
      <c r="M1755" s="1" t="str">
        <f t="shared" si="54"/>
        <v/>
      </c>
      <c r="N1755" s="1">
        <f>N(N1754)+IF(AND('💰 BÁO GIÁ'!$C$27&lt;&gt;"",OR(ISNUMBER(SEARCH('💰 BÁO GIÁ'!$C$27,$A1755)),ISNUMBER(SEARCH('💰 BÁO GIÁ'!$C$27,$B1755)))),1,0)</f>
        <v>0</v>
      </c>
      <c r="O1755" s="1" t="str">
        <f t="shared" si="55"/>
        <v/>
      </c>
    </row>
    <row r="1756" customHeight="1" spans="1:15">
      <c r="A1756" s="1" t="str">
        <f>IF('🔧 XY LANH'!A712="","",'🔧 XY LANH'!A712)</f>
        <v/>
      </c>
      <c r="B1756" s="1" t="str">
        <f>IF('🔧 XY LANH'!A712="","",'🔧 XY LANH'!S712)</f>
        <v/>
      </c>
      <c r="C1756" s="1" t="str">
        <f>IF('🔧 XY LANH'!A712="","","Xy lanh")</f>
        <v/>
      </c>
      <c r="D1756" s="1" t="str">
        <f>IF('🔧 XY LANH'!A712="","",'🔧 XY LANH'!L712)</f>
        <v/>
      </c>
      <c r="E1756" s="1" t="str">
        <f>IF('🔧 XY LANH'!A712="","",'🔧 XY LANH'!M712)</f>
        <v/>
      </c>
      <c r="F1756" s="1" t="str">
        <f>IF('🔧 XY LANH'!A712="","",'🔧 XY LANH'!N712)</f>
        <v/>
      </c>
      <c r="G1756" s="1" t="str">
        <f>IF('🔧 XY LANH'!A712="","",'🔧 XY LANH'!O712)</f>
        <v/>
      </c>
      <c r="H1756" s="1" t="str">
        <f>IF('🔧 XY LANH'!A712="","",'🔧 XY LANH'!P712)</f>
        <v/>
      </c>
      <c r="I1756" s="1" t="str">
        <f>IF('🔧 XY LANH'!A712="","",'🔧 XY LANH'!Q712)</f>
        <v/>
      </c>
      <c r="J1756" s="1" t="str">
        <f>IF('🔧 XY LANH'!A712="","",'🔧 XY LANH'!K712)</f>
        <v/>
      </c>
      <c r="L1756" s="1">
        <f>N(L1755)+IF(AND('🔎 TRA CỨU NHANH'!$C$2&lt;&gt;"",OR(ISNUMBER(SEARCH('🔎 TRA CỨU NHANH'!$C$2,$A1756)),ISNUMBER(SEARCH('🔎 TRA CỨU NHANH'!$C$2,$B1756)))),1,0)</f>
        <v>0</v>
      </c>
      <c r="M1756" s="1" t="str">
        <f t="shared" si="54"/>
        <v/>
      </c>
      <c r="N1756" s="1">
        <f>N(N1755)+IF(AND('💰 BÁO GIÁ'!$C$27&lt;&gt;"",OR(ISNUMBER(SEARCH('💰 BÁO GIÁ'!$C$27,$A1756)),ISNUMBER(SEARCH('💰 BÁO GIÁ'!$C$27,$B1756)))),1,0)</f>
        <v>0</v>
      </c>
      <c r="O1756" s="1" t="str">
        <f t="shared" si="55"/>
        <v/>
      </c>
    </row>
    <row r="1757" customHeight="1" spans="1:15">
      <c r="A1757" s="1" t="str">
        <f>IF('🔧 XY LANH'!A713="","",'🔧 XY LANH'!A713)</f>
        <v/>
      </c>
      <c r="B1757" s="1" t="str">
        <f>IF('🔧 XY LANH'!A713="","",'🔧 XY LANH'!S713)</f>
        <v/>
      </c>
      <c r="C1757" s="1" t="str">
        <f>IF('🔧 XY LANH'!A713="","","Xy lanh")</f>
        <v/>
      </c>
      <c r="D1757" s="1" t="str">
        <f>IF('🔧 XY LANH'!A713="","",'🔧 XY LANH'!L713)</f>
        <v/>
      </c>
      <c r="E1757" s="1" t="str">
        <f>IF('🔧 XY LANH'!A713="","",'🔧 XY LANH'!M713)</f>
        <v/>
      </c>
      <c r="F1757" s="1" t="str">
        <f>IF('🔧 XY LANH'!A713="","",'🔧 XY LANH'!N713)</f>
        <v/>
      </c>
      <c r="G1757" s="1" t="str">
        <f>IF('🔧 XY LANH'!A713="","",'🔧 XY LANH'!O713)</f>
        <v/>
      </c>
      <c r="H1757" s="1" t="str">
        <f>IF('🔧 XY LANH'!A713="","",'🔧 XY LANH'!P713)</f>
        <v/>
      </c>
      <c r="I1757" s="1" t="str">
        <f>IF('🔧 XY LANH'!A713="","",'🔧 XY LANH'!Q713)</f>
        <v/>
      </c>
      <c r="J1757" s="1" t="str">
        <f>IF('🔧 XY LANH'!A713="","",'🔧 XY LANH'!K713)</f>
        <v/>
      </c>
      <c r="L1757" s="1">
        <f>N(L1756)+IF(AND('🔎 TRA CỨU NHANH'!$C$2&lt;&gt;"",OR(ISNUMBER(SEARCH('🔎 TRA CỨU NHANH'!$C$2,$A1757)),ISNUMBER(SEARCH('🔎 TRA CỨU NHANH'!$C$2,$B1757)))),1,0)</f>
        <v>0</v>
      </c>
      <c r="M1757" s="1" t="str">
        <f t="shared" si="54"/>
        <v/>
      </c>
      <c r="N1757" s="1">
        <f>N(N1756)+IF(AND('💰 BÁO GIÁ'!$C$27&lt;&gt;"",OR(ISNUMBER(SEARCH('💰 BÁO GIÁ'!$C$27,$A1757)),ISNUMBER(SEARCH('💰 BÁO GIÁ'!$C$27,$B1757)))),1,0)</f>
        <v>0</v>
      </c>
      <c r="O1757" s="1" t="str">
        <f t="shared" si="55"/>
        <v/>
      </c>
    </row>
    <row r="1758" customHeight="1" spans="1:15">
      <c r="A1758" s="1" t="str">
        <f>IF('🔧 XY LANH'!A714="","",'🔧 XY LANH'!A714)</f>
        <v/>
      </c>
      <c r="B1758" s="1" t="str">
        <f>IF('🔧 XY LANH'!A714="","",'🔧 XY LANH'!S714)</f>
        <v/>
      </c>
      <c r="C1758" s="1" t="str">
        <f>IF('🔧 XY LANH'!A714="","","Xy lanh")</f>
        <v/>
      </c>
      <c r="D1758" s="1" t="str">
        <f>IF('🔧 XY LANH'!A714="","",'🔧 XY LANH'!L714)</f>
        <v/>
      </c>
      <c r="E1758" s="1" t="str">
        <f>IF('🔧 XY LANH'!A714="","",'🔧 XY LANH'!M714)</f>
        <v/>
      </c>
      <c r="F1758" s="1" t="str">
        <f>IF('🔧 XY LANH'!A714="","",'🔧 XY LANH'!N714)</f>
        <v/>
      </c>
      <c r="G1758" s="1" t="str">
        <f>IF('🔧 XY LANH'!A714="","",'🔧 XY LANH'!O714)</f>
        <v/>
      </c>
      <c r="H1758" s="1" t="str">
        <f>IF('🔧 XY LANH'!A714="","",'🔧 XY LANH'!P714)</f>
        <v/>
      </c>
      <c r="I1758" s="1" t="str">
        <f>IF('🔧 XY LANH'!A714="","",'🔧 XY LANH'!Q714)</f>
        <v/>
      </c>
      <c r="J1758" s="1" t="str">
        <f>IF('🔧 XY LANH'!A714="","",'🔧 XY LANH'!K714)</f>
        <v/>
      </c>
      <c r="L1758" s="1">
        <f>N(L1757)+IF(AND('🔎 TRA CỨU NHANH'!$C$2&lt;&gt;"",OR(ISNUMBER(SEARCH('🔎 TRA CỨU NHANH'!$C$2,$A1758)),ISNUMBER(SEARCH('🔎 TRA CỨU NHANH'!$C$2,$B1758)))),1,0)</f>
        <v>0</v>
      </c>
      <c r="M1758" s="1" t="str">
        <f t="shared" si="54"/>
        <v/>
      </c>
      <c r="N1758" s="1">
        <f>N(N1757)+IF(AND('💰 BÁO GIÁ'!$C$27&lt;&gt;"",OR(ISNUMBER(SEARCH('💰 BÁO GIÁ'!$C$27,$A1758)),ISNUMBER(SEARCH('💰 BÁO GIÁ'!$C$27,$B1758)))),1,0)</f>
        <v>0</v>
      </c>
      <c r="O1758" s="1" t="str">
        <f t="shared" si="55"/>
        <v/>
      </c>
    </row>
    <row r="1759" customHeight="1" spans="1:15">
      <c r="A1759" s="1" t="str">
        <f>IF('🔧 XY LANH'!A715="","",'🔧 XY LANH'!A715)</f>
        <v/>
      </c>
      <c r="B1759" s="1" t="str">
        <f>IF('🔧 XY LANH'!A715="","",'🔧 XY LANH'!S715)</f>
        <v/>
      </c>
      <c r="C1759" s="1" t="str">
        <f>IF('🔧 XY LANH'!A715="","","Xy lanh")</f>
        <v/>
      </c>
      <c r="D1759" s="1" t="str">
        <f>IF('🔧 XY LANH'!A715="","",'🔧 XY LANH'!L715)</f>
        <v/>
      </c>
      <c r="E1759" s="1" t="str">
        <f>IF('🔧 XY LANH'!A715="","",'🔧 XY LANH'!M715)</f>
        <v/>
      </c>
      <c r="F1759" s="1" t="str">
        <f>IF('🔧 XY LANH'!A715="","",'🔧 XY LANH'!N715)</f>
        <v/>
      </c>
      <c r="G1759" s="1" t="str">
        <f>IF('🔧 XY LANH'!A715="","",'🔧 XY LANH'!O715)</f>
        <v/>
      </c>
      <c r="H1759" s="1" t="str">
        <f>IF('🔧 XY LANH'!A715="","",'🔧 XY LANH'!P715)</f>
        <v/>
      </c>
      <c r="I1759" s="1" t="str">
        <f>IF('🔧 XY LANH'!A715="","",'🔧 XY LANH'!Q715)</f>
        <v/>
      </c>
      <c r="J1759" s="1" t="str">
        <f>IF('🔧 XY LANH'!A715="","",'🔧 XY LANH'!K715)</f>
        <v/>
      </c>
      <c r="L1759" s="1">
        <f>N(L1758)+IF(AND('🔎 TRA CỨU NHANH'!$C$2&lt;&gt;"",OR(ISNUMBER(SEARCH('🔎 TRA CỨU NHANH'!$C$2,$A1759)),ISNUMBER(SEARCH('🔎 TRA CỨU NHANH'!$C$2,$B1759)))),1,0)</f>
        <v>0</v>
      </c>
      <c r="M1759" s="1" t="str">
        <f t="shared" si="54"/>
        <v/>
      </c>
      <c r="N1759" s="1">
        <f>N(N1758)+IF(AND('💰 BÁO GIÁ'!$C$27&lt;&gt;"",OR(ISNUMBER(SEARCH('💰 BÁO GIÁ'!$C$27,$A1759)),ISNUMBER(SEARCH('💰 BÁO GIÁ'!$C$27,$B1759)))),1,0)</f>
        <v>0</v>
      </c>
      <c r="O1759" s="1" t="str">
        <f t="shared" si="55"/>
        <v/>
      </c>
    </row>
    <row r="1760" customHeight="1" spans="1:15">
      <c r="A1760" s="1" t="str">
        <f>IF('🔧 XY LANH'!A716="","",'🔧 XY LANH'!A716)</f>
        <v/>
      </c>
      <c r="B1760" s="1" t="str">
        <f>IF('🔧 XY LANH'!A716="","",'🔧 XY LANH'!S716)</f>
        <v/>
      </c>
      <c r="C1760" s="1" t="str">
        <f>IF('🔧 XY LANH'!A716="","","Xy lanh")</f>
        <v/>
      </c>
      <c r="D1760" s="1" t="str">
        <f>IF('🔧 XY LANH'!A716="","",'🔧 XY LANH'!L716)</f>
        <v/>
      </c>
      <c r="E1760" s="1" t="str">
        <f>IF('🔧 XY LANH'!A716="","",'🔧 XY LANH'!M716)</f>
        <v/>
      </c>
      <c r="F1760" s="1" t="str">
        <f>IF('🔧 XY LANH'!A716="","",'🔧 XY LANH'!N716)</f>
        <v/>
      </c>
      <c r="G1760" s="1" t="str">
        <f>IF('🔧 XY LANH'!A716="","",'🔧 XY LANH'!O716)</f>
        <v/>
      </c>
      <c r="H1760" s="1" t="str">
        <f>IF('🔧 XY LANH'!A716="","",'🔧 XY LANH'!P716)</f>
        <v/>
      </c>
      <c r="I1760" s="1" t="str">
        <f>IF('🔧 XY LANH'!A716="","",'🔧 XY LANH'!Q716)</f>
        <v/>
      </c>
      <c r="J1760" s="1" t="str">
        <f>IF('🔧 XY LANH'!A716="","",'🔧 XY LANH'!K716)</f>
        <v/>
      </c>
      <c r="L1760" s="1">
        <f>N(L1759)+IF(AND('🔎 TRA CỨU NHANH'!$C$2&lt;&gt;"",OR(ISNUMBER(SEARCH('🔎 TRA CỨU NHANH'!$C$2,$A1760)),ISNUMBER(SEARCH('🔎 TRA CỨU NHANH'!$C$2,$B1760)))),1,0)</f>
        <v>0</v>
      </c>
      <c r="M1760" s="1" t="str">
        <f t="shared" si="54"/>
        <v/>
      </c>
      <c r="N1760" s="1">
        <f>N(N1759)+IF(AND('💰 BÁO GIÁ'!$C$27&lt;&gt;"",OR(ISNUMBER(SEARCH('💰 BÁO GIÁ'!$C$27,$A1760)),ISNUMBER(SEARCH('💰 BÁO GIÁ'!$C$27,$B1760)))),1,0)</f>
        <v>0</v>
      </c>
      <c r="O1760" s="1" t="str">
        <f t="shared" si="55"/>
        <v/>
      </c>
    </row>
    <row r="1761" customHeight="1" spans="1:15">
      <c r="A1761" s="1" t="str">
        <f>IF('🔧 XY LANH'!A717="","",'🔧 XY LANH'!A717)</f>
        <v/>
      </c>
      <c r="B1761" s="1" t="str">
        <f>IF('🔧 XY LANH'!A717="","",'🔧 XY LANH'!S717)</f>
        <v/>
      </c>
      <c r="C1761" s="1" t="str">
        <f>IF('🔧 XY LANH'!A717="","","Xy lanh")</f>
        <v/>
      </c>
      <c r="D1761" s="1" t="str">
        <f>IF('🔧 XY LANH'!A717="","",'🔧 XY LANH'!L717)</f>
        <v/>
      </c>
      <c r="E1761" s="1" t="str">
        <f>IF('🔧 XY LANH'!A717="","",'🔧 XY LANH'!M717)</f>
        <v/>
      </c>
      <c r="F1761" s="1" t="str">
        <f>IF('🔧 XY LANH'!A717="","",'🔧 XY LANH'!N717)</f>
        <v/>
      </c>
      <c r="G1761" s="1" t="str">
        <f>IF('🔧 XY LANH'!A717="","",'🔧 XY LANH'!O717)</f>
        <v/>
      </c>
      <c r="H1761" s="1" t="str">
        <f>IF('🔧 XY LANH'!A717="","",'🔧 XY LANH'!P717)</f>
        <v/>
      </c>
      <c r="I1761" s="1" t="str">
        <f>IF('🔧 XY LANH'!A717="","",'🔧 XY LANH'!Q717)</f>
        <v/>
      </c>
      <c r="J1761" s="1" t="str">
        <f>IF('🔧 XY LANH'!A717="","",'🔧 XY LANH'!K717)</f>
        <v/>
      </c>
      <c r="L1761" s="1">
        <f>N(L1760)+IF(AND('🔎 TRA CỨU NHANH'!$C$2&lt;&gt;"",OR(ISNUMBER(SEARCH('🔎 TRA CỨU NHANH'!$C$2,$A1761)),ISNUMBER(SEARCH('🔎 TRA CỨU NHANH'!$C$2,$B1761)))),1,0)</f>
        <v>0</v>
      </c>
      <c r="M1761" s="1" t="str">
        <f t="shared" si="54"/>
        <v/>
      </c>
      <c r="N1761" s="1">
        <f>N(N1760)+IF(AND('💰 BÁO GIÁ'!$C$27&lt;&gt;"",OR(ISNUMBER(SEARCH('💰 BÁO GIÁ'!$C$27,$A1761)),ISNUMBER(SEARCH('💰 BÁO GIÁ'!$C$27,$B1761)))),1,0)</f>
        <v>0</v>
      </c>
      <c r="O1761" s="1" t="str">
        <f t="shared" si="55"/>
        <v/>
      </c>
    </row>
    <row r="1762" customHeight="1" spans="1:15">
      <c r="A1762" s="1" t="str">
        <f>IF('🔧 XY LANH'!A718="","",'🔧 XY LANH'!A718)</f>
        <v/>
      </c>
      <c r="B1762" s="1" t="str">
        <f>IF('🔧 XY LANH'!A718="","",'🔧 XY LANH'!S718)</f>
        <v/>
      </c>
      <c r="C1762" s="1" t="str">
        <f>IF('🔧 XY LANH'!A718="","","Xy lanh")</f>
        <v/>
      </c>
      <c r="D1762" s="1" t="str">
        <f>IF('🔧 XY LANH'!A718="","",'🔧 XY LANH'!L718)</f>
        <v/>
      </c>
      <c r="E1762" s="1" t="str">
        <f>IF('🔧 XY LANH'!A718="","",'🔧 XY LANH'!M718)</f>
        <v/>
      </c>
      <c r="F1762" s="1" t="str">
        <f>IF('🔧 XY LANH'!A718="","",'🔧 XY LANH'!N718)</f>
        <v/>
      </c>
      <c r="G1762" s="1" t="str">
        <f>IF('🔧 XY LANH'!A718="","",'🔧 XY LANH'!O718)</f>
        <v/>
      </c>
      <c r="H1762" s="1" t="str">
        <f>IF('🔧 XY LANH'!A718="","",'🔧 XY LANH'!P718)</f>
        <v/>
      </c>
      <c r="I1762" s="1" t="str">
        <f>IF('🔧 XY LANH'!A718="","",'🔧 XY LANH'!Q718)</f>
        <v/>
      </c>
      <c r="J1762" s="1" t="str">
        <f>IF('🔧 XY LANH'!A718="","",'🔧 XY LANH'!K718)</f>
        <v/>
      </c>
      <c r="L1762" s="1">
        <f>N(L1761)+IF(AND('🔎 TRA CỨU NHANH'!$C$2&lt;&gt;"",OR(ISNUMBER(SEARCH('🔎 TRA CỨU NHANH'!$C$2,$A1762)),ISNUMBER(SEARCH('🔎 TRA CỨU NHANH'!$C$2,$B1762)))),1,0)</f>
        <v>0</v>
      </c>
      <c r="M1762" s="1" t="str">
        <f t="shared" si="54"/>
        <v/>
      </c>
      <c r="N1762" s="1">
        <f>N(N1761)+IF(AND('💰 BÁO GIÁ'!$C$27&lt;&gt;"",OR(ISNUMBER(SEARCH('💰 BÁO GIÁ'!$C$27,$A1762)),ISNUMBER(SEARCH('💰 BÁO GIÁ'!$C$27,$B1762)))),1,0)</f>
        <v>0</v>
      </c>
      <c r="O1762" s="1" t="str">
        <f t="shared" si="55"/>
        <v/>
      </c>
    </row>
    <row r="1763" customHeight="1" spans="1:15">
      <c r="A1763" s="1" t="str">
        <f>IF('🔧 XY LANH'!A719="","",'🔧 XY LANH'!A719)</f>
        <v/>
      </c>
      <c r="B1763" s="1" t="str">
        <f>IF('🔧 XY LANH'!A719="","",'🔧 XY LANH'!S719)</f>
        <v/>
      </c>
      <c r="C1763" s="1" t="str">
        <f>IF('🔧 XY LANH'!A719="","","Xy lanh")</f>
        <v/>
      </c>
      <c r="D1763" s="1" t="str">
        <f>IF('🔧 XY LANH'!A719="","",'🔧 XY LANH'!L719)</f>
        <v/>
      </c>
      <c r="E1763" s="1" t="str">
        <f>IF('🔧 XY LANH'!A719="","",'🔧 XY LANH'!M719)</f>
        <v/>
      </c>
      <c r="F1763" s="1" t="str">
        <f>IF('🔧 XY LANH'!A719="","",'🔧 XY LANH'!N719)</f>
        <v/>
      </c>
      <c r="G1763" s="1" t="str">
        <f>IF('🔧 XY LANH'!A719="","",'🔧 XY LANH'!O719)</f>
        <v/>
      </c>
      <c r="H1763" s="1" t="str">
        <f>IF('🔧 XY LANH'!A719="","",'🔧 XY LANH'!P719)</f>
        <v/>
      </c>
      <c r="I1763" s="1" t="str">
        <f>IF('🔧 XY LANH'!A719="","",'🔧 XY LANH'!Q719)</f>
        <v/>
      </c>
      <c r="J1763" s="1" t="str">
        <f>IF('🔧 XY LANH'!A719="","",'🔧 XY LANH'!K719)</f>
        <v/>
      </c>
      <c r="L1763" s="1">
        <f>N(L1762)+IF(AND('🔎 TRA CỨU NHANH'!$C$2&lt;&gt;"",OR(ISNUMBER(SEARCH('🔎 TRA CỨU NHANH'!$C$2,$A1763)),ISNUMBER(SEARCH('🔎 TRA CỨU NHANH'!$C$2,$B1763)))),1,0)</f>
        <v>0</v>
      </c>
      <c r="M1763" s="1" t="str">
        <f t="shared" si="54"/>
        <v/>
      </c>
      <c r="N1763" s="1">
        <f>N(N1762)+IF(AND('💰 BÁO GIÁ'!$C$27&lt;&gt;"",OR(ISNUMBER(SEARCH('💰 BÁO GIÁ'!$C$27,$A1763)),ISNUMBER(SEARCH('💰 BÁO GIÁ'!$C$27,$B1763)))),1,0)</f>
        <v>0</v>
      </c>
      <c r="O1763" s="1" t="str">
        <f t="shared" si="55"/>
        <v/>
      </c>
    </row>
    <row r="1764" customHeight="1" spans="1:15">
      <c r="A1764" s="1" t="str">
        <f>IF('🔧 XY LANH'!A720="","",'🔧 XY LANH'!A720)</f>
        <v/>
      </c>
      <c r="B1764" s="1" t="str">
        <f>IF('🔧 XY LANH'!A720="","",'🔧 XY LANH'!S720)</f>
        <v/>
      </c>
      <c r="C1764" s="1" t="str">
        <f>IF('🔧 XY LANH'!A720="","","Xy lanh")</f>
        <v/>
      </c>
      <c r="D1764" s="1" t="str">
        <f>IF('🔧 XY LANH'!A720="","",'🔧 XY LANH'!L720)</f>
        <v/>
      </c>
      <c r="E1764" s="1" t="str">
        <f>IF('🔧 XY LANH'!A720="","",'🔧 XY LANH'!M720)</f>
        <v/>
      </c>
      <c r="F1764" s="1" t="str">
        <f>IF('🔧 XY LANH'!A720="","",'🔧 XY LANH'!N720)</f>
        <v/>
      </c>
      <c r="G1764" s="1" t="str">
        <f>IF('🔧 XY LANH'!A720="","",'🔧 XY LANH'!O720)</f>
        <v/>
      </c>
      <c r="H1764" s="1" t="str">
        <f>IF('🔧 XY LANH'!A720="","",'🔧 XY LANH'!P720)</f>
        <v/>
      </c>
      <c r="I1764" s="1" t="str">
        <f>IF('🔧 XY LANH'!A720="","",'🔧 XY LANH'!Q720)</f>
        <v/>
      </c>
      <c r="J1764" s="1" t="str">
        <f>IF('🔧 XY LANH'!A720="","",'🔧 XY LANH'!K720)</f>
        <v/>
      </c>
      <c r="L1764" s="1">
        <f>N(L1763)+IF(AND('🔎 TRA CỨU NHANH'!$C$2&lt;&gt;"",OR(ISNUMBER(SEARCH('🔎 TRA CỨU NHANH'!$C$2,$A1764)),ISNUMBER(SEARCH('🔎 TRA CỨU NHANH'!$C$2,$B1764)))),1,0)</f>
        <v>0</v>
      </c>
      <c r="M1764" s="1" t="str">
        <f t="shared" si="54"/>
        <v/>
      </c>
      <c r="N1764" s="1">
        <f>N(N1763)+IF(AND('💰 BÁO GIÁ'!$C$27&lt;&gt;"",OR(ISNUMBER(SEARCH('💰 BÁO GIÁ'!$C$27,$A1764)),ISNUMBER(SEARCH('💰 BÁO GIÁ'!$C$27,$B1764)))),1,0)</f>
        <v>0</v>
      </c>
      <c r="O1764" s="1" t="str">
        <f t="shared" si="55"/>
        <v/>
      </c>
    </row>
    <row r="1765" customHeight="1" spans="1:15">
      <c r="A1765" s="1" t="str">
        <f>IF('🔧 XY LANH'!A721="","",'🔧 XY LANH'!A721)</f>
        <v/>
      </c>
      <c r="B1765" s="1" t="str">
        <f>IF('🔧 XY LANH'!A721="","",'🔧 XY LANH'!S721)</f>
        <v/>
      </c>
      <c r="C1765" s="1" t="str">
        <f>IF('🔧 XY LANH'!A721="","","Xy lanh")</f>
        <v/>
      </c>
      <c r="D1765" s="1" t="str">
        <f>IF('🔧 XY LANH'!A721="","",'🔧 XY LANH'!L721)</f>
        <v/>
      </c>
      <c r="E1765" s="1" t="str">
        <f>IF('🔧 XY LANH'!A721="","",'🔧 XY LANH'!M721)</f>
        <v/>
      </c>
      <c r="F1765" s="1" t="str">
        <f>IF('🔧 XY LANH'!A721="","",'🔧 XY LANH'!N721)</f>
        <v/>
      </c>
      <c r="G1765" s="1" t="str">
        <f>IF('🔧 XY LANH'!A721="","",'🔧 XY LANH'!O721)</f>
        <v/>
      </c>
      <c r="H1765" s="1" t="str">
        <f>IF('🔧 XY LANH'!A721="","",'🔧 XY LANH'!P721)</f>
        <v/>
      </c>
      <c r="I1765" s="1" t="str">
        <f>IF('🔧 XY LANH'!A721="","",'🔧 XY LANH'!Q721)</f>
        <v/>
      </c>
      <c r="J1765" s="1" t="str">
        <f>IF('🔧 XY LANH'!A721="","",'🔧 XY LANH'!K721)</f>
        <v/>
      </c>
      <c r="L1765" s="1">
        <f>N(L1764)+IF(AND('🔎 TRA CỨU NHANH'!$C$2&lt;&gt;"",OR(ISNUMBER(SEARCH('🔎 TRA CỨU NHANH'!$C$2,$A1765)),ISNUMBER(SEARCH('🔎 TRA CỨU NHANH'!$C$2,$B1765)))),1,0)</f>
        <v>0</v>
      </c>
      <c r="M1765" s="1" t="str">
        <f t="shared" si="54"/>
        <v/>
      </c>
      <c r="N1765" s="1">
        <f>N(N1764)+IF(AND('💰 BÁO GIÁ'!$C$27&lt;&gt;"",OR(ISNUMBER(SEARCH('💰 BÁO GIÁ'!$C$27,$A1765)),ISNUMBER(SEARCH('💰 BÁO GIÁ'!$C$27,$B1765)))),1,0)</f>
        <v>0</v>
      </c>
      <c r="O1765" s="1" t="str">
        <f t="shared" si="55"/>
        <v/>
      </c>
    </row>
    <row r="1766" customHeight="1" spans="1:15">
      <c r="A1766" s="1" t="str">
        <f>IF('🔧 XY LANH'!A722="","",'🔧 XY LANH'!A722)</f>
        <v/>
      </c>
      <c r="B1766" s="1" t="str">
        <f>IF('🔧 XY LANH'!A722="","",'🔧 XY LANH'!S722)</f>
        <v/>
      </c>
      <c r="C1766" s="1" t="str">
        <f>IF('🔧 XY LANH'!A722="","","Xy lanh")</f>
        <v/>
      </c>
      <c r="D1766" s="1" t="str">
        <f>IF('🔧 XY LANH'!A722="","",'🔧 XY LANH'!L722)</f>
        <v/>
      </c>
      <c r="E1766" s="1" t="str">
        <f>IF('🔧 XY LANH'!A722="","",'🔧 XY LANH'!M722)</f>
        <v/>
      </c>
      <c r="F1766" s="1" t="str">
        <f>IF('🔧 XY LANH'!A722="","",'🔧 XY LANH'!N722)</f>
        <v/>
      </c>
      <c r="G1766" s="1" t="str">
        <f>IF('🔧 XY LANH'!A722="","",'🔧 XY LANH'!O722)</f>
        <v/>
      </c>
      <c r="H1766" s="1" t="str">
        <f>IF('🔧 XY LANH'!A722="","",'🔧 XY LANH'!P722)</f>
        <v/>
      </c>
      <c r="I1766" s="1" t="str">
        <f>IF('🔧 XY LANH'!A722="","",'🔧 XY LANH'!Q722)</f>
        <v/>
      </c>
      <c r="J1766" s="1" t="str">
        <f>IF('🔧 XY LANH'!A722="","",'🔧 XY LANH'!K722)</f>
        <v/>
      </c>
      <c r="L1766" s="1">
        <f>N(L1765)+IF(AND('🔎 TRA CỨU NHANH'!$C$2&lt;&gt;"",OR(ISNUMBER(SEARCH('🔎 TRA CỨU NHANH'!$C$2,$A1766)),ISNUMBER(SEARCH('🔎 TRA CỨU NHANH'!$C$2,$B1766)))),1,0)</f>
        <v>0</v>
      </c>
      <c r="M1766" s="1" t="str">
        <f t="shared" si="54"/>
        <v/>
      </c>
      <c r="N1766" s="1">
        <f>N(N1765)+IF(AND('💰 BÁO GIÁ'!$C$27&lt;&gt;"",OR(ISNUMBER(SEARCH('💰 BÁO GIÁ'!$C$27,$A1766)),ISNUMBER(SEARCH('💰 BÁO GIÁ'!$C$27,$B1766)))),1,0)</f>
        <v>0</v>
      </c>
      <c r="O1766" s="1" t="str">
        <f t="shared" si="55"/>
        <v/>
      </c>
    </row>
    <row r="1767" customHeight="1" spans="1:15">
      <c r="A1767" s="1" t="str">
        <f>IF('🔧 XY LANH'!A723="","",'🔧 XY LANH'!A723)</f>
        <v/>
      </c>
      <c r="B1767" s="1" t="str">
        <f>IF('🔧 XY LANH'!A723="","",'🔧 XY LANH'!S723)</f>
        <v/>
      </c>
      <c r="C1767" s="1" t="str">
        <f>IF('🔧 XY LANH'!A723="","","Xy lanh")</f>
        <v/>
      </c>
      <c r="D1767" s="1" t="str">
        <f>IF('🔧 XY LANH'!A723="","",'🔧 XY LANH'!L723)</f>
        <v/>
      </c>
      <c r="E1767" s="1" t="str">
        <f>IF('🔧 XY LANH'!A723="","",'🔧 XY LANH'!M723)</f>
        <v/>
      </c>
      <c r="F1767" s="1" t="str">
        <f>IF('🔧 XY LANH'!A723="","",'🔧 XY LANH'!N723)</f>
        <v/>
      </c>
      <c r="G1767" s="1" t="str">
        <f>IF('🔧 XY LANH'!A723="","",'🔧 XY LANH'!O723)</f>
        <v/>
      </c>
      <c r="H1767" s="1" t="str">
        <f>IF('🔧 XY LANH'!A723="","",'🔧 XY LANH'!P723)</f>
        <v/>
      </c>
      <c r="I1767" s="1" t="str">
        <f>IF('🔧 XY LANH'!A723="","",'🔧 XY LANH'!Q723)</f>
        <v/>
      </c>
      <c r="J1767" s="1" t="str">
        <f>IF('🔧 XY LANH'!A723="","",'🔧 XY LANH'!K723)</f>
        <v/>
      </c>
      <c r="L1767" s="1">
        <f>N(L1766)+IF(AND('🔎 TRA CỨU NHANH'!$C$2&lt;&gt;"",OR(ISNUMBER(SEARCH('🔎 TRA CỨU NHANH'!$C$2,$A1767)),ISNUMBER(SEARCH('🔎 TRA CỨU NHANH'!$C$2,$B1767)))),1,0)</f>
        <v>0</v>
      </c>
      <c r="M1767" s="1" t="str">
        <f t="shared" si="54"/>
        <v/>
      </c>
      <c r="N1767" s="1">
        <f>N(N1766)+IF(AND('💰 BÁO GIÁ'!$C$27&lt;&gt;"",OR(ISNUMBER(SEARCH('💰 BÁO GIÁ'!$C$27,$A1767)),ISNUMBER(SEARCH('💰 BÁO GIÁ'!$C$27,$B1767)))),1,0)</f>
        <v>0</v>
      </c>
      <c r="O1767" s="1" t="str">
        <f t="shared" si="55"/>
        <v/>
      </c>
    </row>
    <row r="1768" customHeight="1" spans="1:15">
      <c r="A1768" s="1" t="str">
        <f>IF('🔧 XY LANH'!A724="","",'🔧 XY LANH'!A724)</f>
        <v/>
      </c>
      <c r="B1768" s="1" t="str">
        <f>IF('🔧 XY LANH'!A724="","",'🔧 XY LANH'!S724)</f>
        <v/>
      </c>
      <c r="C1768" s="1" t="str">
        <f>IF('🔧 XY LANH'!A724="","","Xy lanh")</f>
        <v/>
      </c>
      <c r="D1768" s="1" t="str">
        <f>IF('🔧 XY LANH'!A724="","",'🔧 XY LANH'!L724)</f>
        <v/>
      </c>
      <c r="E1768" s="1" t="str">
        <f>IF('🔧 XY LANH'!A724="","",'🔧 XY LANH'!M724)</f>
        <v/>
      </c>
      <c r="F1768" s="1" t="str">
        <f>IF('🔧 XY LANH'!A724="","",'🔧 XY LANH'!N724)</f>
        <v/>
      </c>
      <c r="G1768" s="1" t="str">
        <f>IF('🔧 XY LANH'!A724="","",'🔧 XY LANH'!O724)</f>
        <v/>
      </c>
      <c r="H1768" s="1" t="str">
        <f>IF('🔧 XY LANH'!A724="","",'🔧 XY LANH'!P724)</f>
        <v/>
      </c>
      <c r="I1768" s="1" t="str">
        <f>IF('🔧 XY LANH'!A724="","",'🔧 XY LANH'!Q724)</f>
        <v/>
      </c>
      <c r="J1768" s="1" t="str">
        <f>IF('🔧 XY LANH'!A724="","",'🔧 XY LANH'!K724)</f>
        <v/>
      </c>
      <c r="L1768" s="1">
        <f>N(L1767)+IF(AND('🔎 TRA CỨU NHANH'!$C$2&lt;&gt;"",OR(ISNUMBER(SEARCH('🔎 TRA CỨU NHANH'!$C$2,$A1768)),ISNUMBER(SEARCH('🔎 TRA CỨU NHANH'!$C$2,$B1768)))),1,0)</f>
        <v>0</v>
      </c>
      <c r="M1768" s="1" t="str">
        <f t="shared" si="54"/>
        <v/>
      </c>
      <c r="N1768" s="1">
        <f>N(N1767)+IF(AND('💰 BÁO GIÁ'!$C$27&lt;&gt;"",OR(ISNUMBER(SEARCH('💰 BÁO GIÁ'!$C$27,$A1768)),ISNUMBER(SEARCH('💰 BÁO GIÁ'!$C$27,$B1768)))),1,0)</f>
        <v>0</v>
      </c>
      <c r="O1768" s="1" t="str">
        <f t="shared" si="55"/>
        <v/>
      </c>
    </row>
    <row r="1769" customHeight="1" spans="1:15">
      <c r="A1769" s="1" t="str">
        <f>IF('🔧 XY LANH'!A725="","",'🔧 XY LANH'!A725)</f>
        <v/>
      </c>
      <c r="B1769" s="1" t="str">
        <f>IF('🔧 XY LANH'!A725="","",'🔧 XY LANH'!S725)</f>
        <v/>
      </c>
      <c r="C1769" s="1" t="str">
        <f>IF('🔧 XY LANH'!A725="","","Xy lanh")</f>
        <v/>
      </c>
      <c r="D1769" s="1" t="str">
        <f>IF('🔧 XY LANH'!A725="","",'🔧 XY LANH'!L725)</f>
        <v/>
      </c>
      <c r="E1769" s="1" t="str">
        <f>IF('🔧 XY LANH'!A725="","",'🔧 XY LANH'!M725)</f>
        <v/>
      </c>
      <c r="F1769" s="1" t="str">
        <f>IF('🔧 XY LANH'!A725="","",'🔧 XY LANH'!N725)</f>
        <v/>
      </c>
      <c r="G1769" s="1" t="str">
        <f>IF('🔧 XY LANH'!A725="","",'🔧 XY LANH'!O725)</f>
        <v/>
      </c>
      <c r="H1769" s="1" t="str">
        <f>IF('🔧 XY LANH'!A725="","",'🔧 XY LANH'!P725)</f>
        <v/>
      </c>
      <c r="I1769" s="1" t="str">
        <f>IF('🔧 XY LANH'!A725="","",'🔧 XY LANH'!Q725)</f>
        <v/>
      </c>
      <c r="J1769" s="1" t="str">
        <f>IF('🔧 XY LANH'!A725="","",'🔧 XY LANH'!K725)</f>
        <v/>
      </c>
      <c r="L1769" s="1">
        <f>N(L1768)+IF(AND('🔎 TRA CỨU NHANH'!$C$2&lt;&gt;"",OR(ISNUMBER(SEARCH('🔎 TRA CỨU NHANH'!$C$2,$A1769)),ISNUMBER(SEARCH('🔎 TRA CỨU NHANH'!$C$2,$B1769)))),1,0)</f>
        <v>0</v>
      </c>
      <c r="M1769" s="1" t="str">
        <f t="shared" si="54"/>
        <v/>
      </c>
      <c r="N1769" s="1">
        <f>N(N1768)+IF(AND('💰 BÁO GIÁ'!$C$27&lt;&gt;"",OR(ISNUMBER(SEARCH('💰 BÁO GIÁ'!$C$27,$A1769)),ISNUMBER(SEARCH('💰 BÁO GIÁ'!$C$27,$B1769)))),1,0)</f>
        <v>0</v>
      </c>
      <c r="O1769" s="1" t="str">
        <f t="shared" si="55"/>
        <v/>
      </c>
    </row>
    <row r="1770" customHeight="1" spans="1:15">
      <c r="A1770" s="1" t="str">
        <f>IF('🔧 XY LANH'!A726="","",'🔧 XY LANH'!A726)</f>
        <v/>
      </c>
      <c r="B1770" s="1" t="str">
        <f>IF('🔧 XY LANH'!A726="","",'🔧 XY LANH'!S726)</f>
        <v/>
      </c>
      <c r="C1770" s="1" t="str">
        <f>IF('🔧 XY LANH'!A726="","","Xy lanh")</f>
        <v/>
      </c>
      <c r="D1770" s="1" t="str">
        <f>IF('🔧 XY LANH'!A726="","",'🔧 XY LANH'!L726)</f>
        <v/>
      </c>
      <c r="E1770" s="1" t="str">
        <f>IF('🔧 XY LANH'!A726="","",'🔧 XY LANH'!M726)</f>
        <v/>
      </c>
      <c r="F1770" s="1" t="str">
        <f>IF('🔧 XY LANH'!A726="","",'🔧 XY LANH'!N726)</f>
        <v/>
      </c>
      <c r="G1770" s="1" t="str">
        <f>IF('🔧 XY LANH'!A726="","",'🔧 XY LANH'!O726)</f>
        <v/>
      </c>
      <c r="H1770" s="1" t="str">
        <f>IF('🔧 XY LANH'!A726="","",'🔧 XY LANH'!P726)</f>
        <v/>
      </c>
      <c r="I1770" s="1" t="str">
        <f>IF('🔧 XY LANH'!A726="","",'🔧 XY LANH'!Q726)</f>
        <v/>
      </c>
      <c r="J1770" s="1" t="str">
        <f>IF('🔧 XY LANH'!A726="","",'🔧 XY LANH'!K726)</f>
        <v/>
      </c>
      <c r="L1770" s="1">
        <f>N(L1769)+IF(AND('🔎 TRA CỨU NHANH'!$C$2&lt;&gt;"",OR(ISNUMBER(SEARCH('🔎 TRA CỨU NHANH'!$C$2,$A1770)),ISNUMBER(SEARCH('🔎 TRA CỨU NHANH'!$C$2,$B1770)))),1,0)</f>
        <v>0</v>
      </c>
      <c r="M1770" s="1" t="str">
        <f t="shared" si="54"/>
        <v/>
      </c>
      <c r="N1770" s="1">
        <f>N(N1769)+IF(AND('💰 BÁO GIÁ'!$C$27&lt;&gt;"",OR(ISNUMBER(SEARCH('💰 BÁO GIÁ'!$C$27,$A1770)),ISNUMBER(SEARCH('💰 BÁO GIÁ'!$C$27,$B1770)))),1,0)</f>
        <v>0</v>
      </c>
      <c r="O1770" s="1" t="str">
        <f t="shared" si="55"/>
        <v/>
      </c>
    </row>
    <row r="1771" customHeight="1" spans="1:15">
      <c r="A1771" s="1" t="str">
        <f>IF('🔧 XY LANH'!A727="","",'🔧 XY LANH'!A727)</f>
        <v/>
      </c>
      <c r="B1771" s="1" t="str">
        <f>IF('🔧 XY LANH'!A727="","",'🔧 XY LANH'!S727)</f>
        <v/>
      </c>
      <c r="C1771" s="1" t="str">
        <f>IF('🔧 XY LANH'!A727="","","Xy lanh")</f>
        <v/>
      </c>
      <c r="D1771" s="1" t="str">
        <f>IF('🔧 XY LANH'!A727="","",'🔧 XY LANH'!L727)</f>
        <v/>
      </c>
      <c r="E1771" s="1" t="str">
        <f>IF('🔧 XY LANH'!A727="","",'🔧 XY LANH'!M727)</f>
        <v/>
      </c>
      <c r="F1771" s="1" t="str">
        <f>IF('🔧 XY LANH'!A727="","",'🔧 XY LANH'!N727)</f>
        <v/>
      </c>
      <c r="G1771" s="1" t="str">
        <f>IF('🔧 XY LANH'!A727="","",'🔧 XY LANH'!O727)</f>
        <v/>
      </c>
      <c r="H1771" s="1" t="str">
        <f>IF('🔧 XY LANH'!A727="","",'🔧 XY LANH'!P727)</f>
        <v/>
      </c>
      <c r="I1771" s="1" t="str">
        <f>IF('🔧 XY LANH'!A727="","",'🔧 XY LANH'!Q727)</f>
        <v/>
      </c>
      <c r="J1771" s="1" t="str">
        <f>IF('🔧 XY LANH'!A727="","",'🔧 XY LANH'!K727)</f>
        <v/>
      </c>
      <c r="L1771" s="1">
        <f>N(L1770)+IF(AND('🔎 TRA CỨU NHANH'!$C$2&lt;&gt;"",OR(ISNUMBER(SEARCH('🔎 TRA CỨU NHANH'!$C$2,$A1771)),ISNUMBER(SEARCH('🔎 TRA CỨU NHANH'!$C$2,$B1771)))),1,0)</f>
        <v>0</v>
      </c>
      <c r="M1771" s="1" t="str">
        <f t="shared" si="54"/>
        <v/>
      </c>
      <c r="N1771" s="1">
        <f>N(N1770)+IF(AND('💰 BÁO GIÁ'!$C$27&lt;&gt;"",OR(ISNUMBER(SEARCH('💰 BÁO GIÁ'!$C$27,$A1771)),ISNUMBER(SEARCH('💰 BÁO GIÁ'!$C$27,$B1771)))),1,0)</f>
        <v>0</v>
      </c>
      <c r="O1771" s="1" t="str">
        <f t="shared" si="55"/>
        <v/>
      </c>
    </row>
    <row r="1772" customHeight="1" spans="1:15">
      <c r="A1772" s="1" t="str">
        <f>IF('🔧 XY LANH'!A728="","",'🔧 XY LANH'!A728)</f>
        <v/>
      </c>
      <c r="B1772" s="1" t="str">
        <f>IF('🔧 XY LANH'!A728="","",'🔧 XY LANH'!S728)</f>
        <v/>
      </c>
      <c r="C1772" s="1" t="str">
        <f>IF('🔧 XY LANH'!A728="","","Xy lanh")</f>
        <v/>
      </c>
      <c r="D1772" s="1" t="str">
        <f>IF('🔧 XY LANH'!A728="","",'🔧 XY LANH'!L728)</f>
        <v/>
      </c>
      <c r="E1772" s="1" t="str">
        <f>IF('🔧 XY LANH'!A728="","",'🔧 XY LANH'!M728)</f>
        <v/>
      </c>
      <c r="F1772" s="1" t="str">
        <f>IF('🔧 XY LANH'!A728="","",'🔧 XY LANH'!N728)</f>
        <v/>
      </c>
      <c r="G1772" s="1" t="str">
        <f>IF('🔧 XY LANH'!A728="","",'🔧 XY LANH'!O728)</f>
        <v/>
      </c>
      <c r="H1772" s="1" t="str">
        <f>IF('🔧 XY LANH'!A728="","",'🔧 XY LANH'!P728)</f>
        <v/>
      </c>
      <c r="I1772" s="1" t="str">
        <f>IF('🔧 XY LANH'!A728="","",'🔧 XY LANH'!Q728)</f>
        <v/>
      </c>
      <c r="J1772" s="1" t="str">
        <f>IF('🔧 XY LANH'!A728="","",'🔧 XY LANH'!K728)</f>
        <v/>
      </c>
      <c r="L1772" s="1">
        <f>N(L1771)+IF(AND('🔎 TRA CỨU NHANH'!$C$2&lt;&gt;"",OR(ISNUMBER(SEARCH('🔎 TRA CỨU NHANH'!$C$2,$A1772)),ISNUMBER(SEARCH('🔎 TRA CỨU NHANH'!$C$2,$B1772)))),1,0)</f>
        <v>0</v>
      </c>
      <c r="M1772" s="1" t="str">
        <f t="shared" si="54"/>
        <v/>
      </c>
      <c r="N1772" s="1">
        <f>N(N1771)+IF(AND('💰 BÁO GIÁ'!$C$27&lt;&gt;"",OR(ISNUMBER(SEARCH('💰 BÁO GIÁ'!$C$27,$A1772)),ISNUMBER(SEARCH('💰 BÁO GIÁ'!$C$27,$B1772)))),1,0)</f>
        <v>0</v>
      </c>
      <c r="O1772" s="1" t="str">
        <f t="shared" si="55"/>
        <v/>
      </c>
    </row>
    <row r="1773" customHeight="1" spans="1:15">
      <c r="A1773" s="1" t="str">
        <f>IF('🔧 XY LANH'!A729="","",'🔧 XY LANH'!A729)</f>
        <v/>
      </c>
      <c r="B1773" s="1" t="str">
        <f>IF('🔧 XY LANH'!A729="","",'🔧 XY LANH'!S729)</f>
        <v/>
      </c>
      <c r="C1773" s="1" t="str">
        <f>IF('🔧 XY LANH'!A729="","","Xy lanh")</f>
        <v/>
      </c>
      <c r="D1773" s="1" t="str">
        <f>IF('🔧 XY LANH'!A729="","",'🔧 XY LANH'!L729)</f>
        <v/>
      </c>
      <c r="E1773" s="1" t="str">
        <f>IF('🔧 XY LANH'!A729="","",'🔧 XY LANH'!M729)</f>
        <v/>
      </c>
      <c r="F1773" s="1" t="str">
        <f>IF('🔧 XY LANH'!A729="","",'🔧 XY LANH'!N729)</f>
        <v/>
      </c>
      <c r="G1773" s="1" t="str">
        <f>IF('🔧 XY LANH'!A729="","",'🔧 XY LANH'!O729)</f>
        <v/>
      </c>
      <c r="H1773" s="1" t="str">
        <f>IF('🔧 XY LANH'!A729="","",'🔧 XY LANH'!P729)</f>
        <v/>
      </c>
      <c r="I1773" s="1" t="str">
        <f>IF('🔧 XY LANH'!A729="","",'🔧 XY LANH'!Q729)</f>
        <v/>
      </c>
      <c r="J1773" s="1" t="str">
        <f>IF('🔧 XY LANH'!A729="","",'🔧 XY LANH'!K729)</f>
        <v/>
      </c>
      <c r="L1773" s="1">
        <f>N(L1772)+IF(AND('🔎 TRA CỨU NHANH'!$C$2&lt;&gt;"",OR(ISNUMBER(SEARCH('🔎 TRA CỨU NHANH'!$C$2,$A1773)),ISNUMBER(SEARCH('🔎 TRA CỨU NHANH'!$C$2,$B1773)))),1,0)</f>
        <v>0</v>
      </c>
      <c r="M1773" s="1" t="str">
        <f t="shared" si="54"/>
        <v/>
      </c>
      <c r="N1773" s="1">
        <f>N(N1772)+IF(AND('💰 BÁO GIÁ'!$C$27&lt;&gt;"",OR(ISNUMBER(SEARCH('💰 BÁO GIÁ'!$C$27,$A1773)),ISNUMBER(SEARCH('💰 BÁO GIÁ'!$C$27,$B1773)))),1,0)</f>
        <v>0</v>
      </c>
      <c r="O1773" s="1" t="str">
        <f t="shared" si="55"/>
        <v/>
      </c>
    </row>
    <row r="1774" customHeight="1" spans="1:15">
      <c r="A1774" s="1" t="str">
        <f>IF('🔧 XY LANH'!A730="","",'🔧 XY LANH'!A730)</f>
        <v/>
      </c>
      <c r="B1774" s="1" t="str">
        <f>IF('🔧 XY LANH'!A730="","",'🔧 XY LANH'!S730)</f>
        <v/>
      </c>
      <c r="C1774" s="1" t="str">
        <f>IF('🔧 XY LANH'!A730="","","Xy lanh")</f>
        <v/>
      </c>
      <c r="D1774" s="1" t="str">
        <f>IF('🔧 XY LANH'!A730="","",'🔧 XY LANH'!L730)</f>
        <v/>
      </c>
      <c r="E1774" s="1" t="str">
        <f>IF('🔧 XY LANH'!A730="","",'🔧 XY LANH'!M730)</f>
        <v/>
      </c>
      <c r="F1774" s="1" t="str">
        <f>IF('🔧 XY LANH'!A730="","",'🔧 XY LANH'!N730)</f>
        <v/>
      </c>
      <c r="G1774" s="1" t="str">
        <f>IF('🔧 XY LANH'!A730="","",'🔧 XY LANH'!O730)</f>
        <v/>
      </c>
      <c r="H1774" s="1" t="str">
        <f>IF('🔧 XY LANH'!A730="","",'🔧 XY LANH'!P730)</f>
        <v/>
      </c>
      <c r="I1774" s="1" t="str">
        <f>IF('🔧 XY LANH'!A730="","",'🔧 XY LANH'!Q730)</f>
        <v/>
      </c>
      <c r="J1774" s="1" t="str">
        <f>IF('🔧 XY LANH'!A730="","",'🔧 XY LANH'!K730)</f>
        <v/>
      </c>
      <c r="L1774" s="1">
        <f>N(L1773)+IF(AND('🔎 TRA CỨU NHANH'!$C$2&lt;&gt;"",OR(ISNUMBER(SEARCH('🔎 TRA CỨU NHANH'!$C$2,$A1774)),ISNUMBER(SEARCH('🔎 TRA CỨU NHANH'!$C$2,$B1774)))),1,0)</f>
        <v>0</v>
      </c>
      <c r="M1774" s="1" t="str">
        <f t="shared" si="54"/>
        <v/>
      </c>
      <c r="N1774" s="1">
        <f>N(N1773)+IF(AND('💰 BÁO GIÁ'!$C$27&lt;&gt;"",OR(ISNUMBER(SEARCH('💰 BÁO GIÁ'!$C$27,$A1774)),ISNUMBER(SEARCH('💰 BÁO GIÁ'!$C$27,$B1774)))),1,0)</f>
        <v>0</v>
      </c>
      <c r="O1774" s="1" t="str">
        <f t="shared" si="55"/>
        <v/>
      </c>
    </row>
    <row r="1775" customHeight="1" spans="1:15">
      <c r="A1775" s="1" t="str">
        <f>IF('🔧 XY LANH'!A731="","",'🔧 XY LANH'!A731)</f>
        <v/>
      </c>
      <c r="B1775" s="1" t="str">
        <f>IF('🔧 XY LANH'!A731="","",'🔧 XY LANH'!S731)</f>
        <v/>
      </c>
      <c r="C1775" s="1" t="str">
        <f>IF('🔧 XY LANH'!A731="","","Xy lanh")</f>
        <v/>
      </c>
      <c r="D1775" s="1" t="str">
        <f>IF('🔧 XY LANH'!A731="","",'🔧 XY LANH'!L731)</f>
        <v/>
      </c>
      <c r="E1775" s="1" t="str">
        <f>IF('🔧 XY LANH'!A731="","",'🔧 XY LANH'!M731)</f>
        <v/>
      </c>
      <c r="F1775" s="1" t="str">
        <f>IF('🔧 XY LANH'!A731="","",'🔧 XY LANH'!N731)</f>
        <v/>
      </c>
      <c r="G1775" s="1" t="str">
        <f>IF('🔧 XY LANH'!A731="","",'🔧 XY LANH'!O731)</f>
        <v/>
      </c>
      <c r="H1775" s="1" t="str">
        <f>IF('🔧 XY LANH'!A731="","",'🔧 XY LANH'!P731)</f>
        <v/>
      </c>
      <c r="I1775" s="1" t="str">
        <f>IF('🔧 XY LANH'!A731="","",'🔧 XY LANH'!Q731)</f>
        <v/>
      </c>
      <c r="J1775" s="1" t="str">
        <f>IF('🔧 XY LANH'!A731="","",'🔧 XY LANH'!K731)</f>
        <v/>
      </c>
      <c r="L1775" s="1">
        <f>N(L1774)+IF(AND('🔎 TRA CỨU NHANH'!$C$2&lt;&gt;"",OR(ISNUMBER(SEARCH('🔎 TRA CỨU NHANH'!$C$2,$A1775)),ISNUMBER(SEARCH('🔎 TRA CỨU NHANH'!$C$2,$B1775)))),1,0)</f>
        <v>0</v>
      </c>
      <c r="M1775" s="1" t="str">
        <f t="shared" si="54"/>
        <v/>
      </c>
      <c r="N1775" s="1">
        <f>N(N1774)+IF(AND('💰 BÁO GIÁ'!$C$27&lt;&gt;"",OR(ISNUMBER(SEARCH('💰 BÁO GIÁ'!$C$27,$A1775)),ISNUMBER(SEARCH('💰 BÁO GIÁ'!$C$27,$B1775)))),1,0)</f>
        <v>0</v>
      </c>
      <c r="O1775" s="1" t="str">
        <f t="shared" si="55"/>
        <v/>
      </c>
    </row>
    <row r="1776" customHeight="1" spans="1:15">
      <c r="A1776" s="1" t="str">
        <f>IF('🔧 XY LANH'!A732="","",'🔧 XY LANH'!A732)</f>
        <v/>
      </c>
      <c r="B1776" s="1" t="str">
        <f>IF('🔧 XY LANH'!A732="","",'🔧 XY LANH'!S732)</f>
        <v/>
      </c>
      <c r="C1776" s="1" t="str">
        <f>IF('🔧 XY LANH'!A732="","","Xy lanh")</f>
        <v/>
      </c>
      <c r="D1776" s="1" t="str">
        <f>IF('🔧 XY LANH'!A732="","",'🔧 XY LANH'!L732)</f>
        <v/>
      </c>
      <c r="E1776" s="1" t="str">
        <f>IF('🔧 XY LANH'!A732="","",'🔧 XY LANH'!M732)</f>
        <v/>
      </c>
      <c r="F1776" s="1" t="str">
        <f>IF('🔧 XY LANH'!A732="","",'🔧 XY LANH'!N732)</f>
        <v/>
      </c>
      <c r="G1776" s="1" t="str">
        <f>IF('🔧 XY LANH'!A732="","",'🔧 XY LANH'!O732)</f>
        <v/>
      </c>
      <c r="H1776" s="1" t="str">
        <f>IF('🔧 XY LANH'!A732="","",'🔧 XY LANH'!P732)</f>
        <v/>
      </c>
      <c r="I1776" s="1" t="str">
        <f>IF('🔧 XY LANH'!A732="","",'🔧 XY LANH'!Q732)</f>
        <v/>
      </c>
      <c r="J1776" s="1" t="str">
        <f>IF('🔧 XY LANH'!A732="","",'🔧 XY LANH'!K732)</f>
        <v/>
      </c>
      <c r="L1776" s="1">
        <f>N(L1775)+IF(AND('🔎 TRA CỨU NHANH'!$C$2&lt;&gt;"",OR(ISNUMBER(SEARCH('🔎 TRA CỨU NHANH'!$C$2,$A1776)),ISNUMBER(SEARCH('🔎 TRA CỨU NHANH'!$C$2,$B1776)))),1,0)</f>
        <v>0</v>
      </c>
      <c r="M1776" s="1" t="str">
        <f t="shared" si="54"/>
        <v/>
      </c>
      <c r="N1776" s="1">
        <f>N(N1775)+IF(AND('💰 BÁO GIÁ'!$C$27&lt;&gt;"",OR(ISNUMBER(SEARCH('💰 BÁO GIÁ'!$C$27,$A1776)),ISNUMBER(SEARCH('💰 BÁO GIÁ'!$C$27,$B1776)))),1,0)</f>
        <v>0</v>
      </c>
      <c r="O1776" s="1" t="str">
        <f t="shared" si="55"/>
        <v/>
      </c>
    </row>
    <row r="1777" customHeight="1" spans="1:15">
      <c r="A1777" s="1" t="str">
        <f>IF('🔧 XY LANH'!A733="","",'🔧 XY LANH'!A733)</f>
        <v/>
      </c>
      <c r="B1777" s="1" t="str">
        <f>IF('🔧 XY LANH'!A733="","",'🔧 XY LANH'!S733)</f>
        <v/>
      </c>
      <c r="C1777" s="1" t="str">
        <f>IF('🔧 XY LANH'!A733="","","Xy lanh")</f>
        <v/>
      </c>
      <c r="D1777" s="1" t="str">
        <f>IF('🔧 XY LANH'!A733="","",'🔧 XY LANH'!L733)</f>
        <v/>
      </c>
      <c r="E1777" s="1" t="str">
        <f>IF('🔧 XY LANH'!A733="","",'🔧 XY LANH'!M733)</f>
        <v/>
      </c>
      <c r="F1777" s="1" t="str">
        <f>IF('🔧 XY LANH'!A733="","",'🔧 XY LANH'!N733)</f>
        <v/>
      </c>
      <c r="G1777" s="1" t="str">
        <f>IF('🔧 XY LANH'!A733="","",'🔧 XY LANH'!O733)</f>
        <v/>
      </c>
      <c r="H1777" s="1" t="str">
        <f>IF('🔧 XY LANH'!A733="","",'🔧 XY LANH'!P733)</f>
        <v/>
      </c>
      <c r="I1777" s="1" t="str">
        <f>IF('🔧 XY LANH'!A733="","",'🔧 XY LANH'!Q733)</f>
        <v/>
      </c>
      <c r="J1777" s="1" t="str">
        <f>IF('🔧 XY LANH'!A733="","",'🔧 XY LANH'!K733)</f>
        <v/>
      </c>
      <c r="L1777" s="1">
        <f>N(L1776)+IF(AND('🔎 TRA CỨU NHANH'!$C$2&lt;&gt;"",OR(ISNUMBER(SEARCH('🔎 TRA CỨU NHANH'!$C$2,$A1777)),ISNUMBER(SEARCH('🔎 TRA CỨU NHANH'!$C$2,$B1777)))),1,0)</f>
        <v>0</v>
      </c>
      <c r="M1777" s="1" t="str">
        <f t="shared" si="54"/>
        <v/>
      </c>
      <c r="N1777" s="1">
        <f>N(N1776)+IF(AND('💰 BÁO GIÁ'!$C$27&lt;&gt;"",OR(ISNUMBER(SEARCH('💰 BÁO GIÁ'!$C$27,$A1777)),ISNUMBER(SEARCH('💰 BÁO GIÁ'!$C$27,$B1777)))),1,0)</f>
        <v>0</v>
      </c>
      <c r="O1777" s="1" t="str">
        <f t="shared" si="55"/>
        <v/>
      </c>
    </row>
    <row r="1778" customHeight="1" spans="1:15">
      <c r="A1778" s="1" t="str">
        <f>IF('🔧 XY LANH'!A734="","",'🔧 XY LANH'!A734)</f>
        <v/>
      </c>
      <c r="B1778" s="1" t="str">
        <f>IF('🔧 XY LANH'!A734="","",'🔧 XY LANH'!S734)</f>
        <v/>
      </c>
      <c r="C1778" s="1" t="str">
        <f>IF('🔧 XY LANH'!A734="","","Xy lanh")</f>
        <v/>
      </c>
      <c r="D1778" s="1" t="str">
        <f>IF('🔧 XY LANH'!A734="","",'🔧 XY LANH'!L734)</f>
        <v/>
      </c>
      <c r="E1778" s="1" t="str">
        <f>IF('🔧 XY LANH'!A734="","",'🔧 XY LANH'!M734)</f>
        <v/>
      </c>
      <c r="F1778" s="1" t="str">
        <f>IF('🔧 XY LANH'!A734="","",'🔧 XY LANH'!N734)</f>
        <v/>
      </c>
      <c r="G1778" s="1" t="str">
        <f>IF('🔧 XY LANH'!A734="","",'🔧 XY LANH'!O734)</f>
        <v/>
      </c>
      <c r="H1778" s="1" t="str">
        <f>IF('🔧 XY LANH'!A734="","",'🔧 XY LANH'!P734)</f>
        <v/>
      </c>
      <c r="I1778" s="1" t="str">
        <f>IF('🔧 XY LANH'!A734="","",'🔧 XY LANH'!Q734)</f>
        <v/>
      </c>
      <c r="J1778" s="1" t="str">
        <f>IF('🔧 XY LANH'!A734="","",'🔧 XY LANH'!K734)</f>
        <v/>
      </c>
      <c r="L1778" s="1">
        <f>N(L1777)+IF(AND('🔎 TRA CỨU NHANH'!$C$2&lt;&gt;"",OR(ISNUMBER(SEARCH('🔎 TRA CỨU NHANH'!$C$2,$A1778)),ISNUMBER(SEARCH('🔎 TRA CỨU NHANH'!$C$2,$B1778)))),1,0)</f>
        <v>0</v>
      </c>
      <c r="M1778" s="1" t="str">
        <f t="shared" si="54"/>
        <v/>
      </c>
      <c r="N1778" s="1">
        <f>N(N1777)+IF(AND('💰 BÁO GIÁ'!$C$27&lt;&gt;"",OR(ISNUMBER(SEARCH('💰 BÁO GIÁ'!$C$27,$A1778)),ISNUMBER(SEARCH('💰 BÁO GIÁ'!$C$27,$B1778)))),1,0)</f>
        <v>0</v>
      </c>
      <c r="O1778" s="1" t="str">
        <f t="shared" si="55"/>
        <v/>
      </c>
    </row>
    <row r="1779" customHeight="1" spans="1:15">
      <c r="A1779" s="1" t="str">
        <f>IF('🔧 XY LANH'!A735="","",'🔧 XY LANH'!A735)</f>
        <v/>
      </c>
      <c r="B1779" s="1" t="str">
        <f>IF('🔧 XY LANH'!A735="","",'🔧 XY LANH'!S735)</f>
        <v/>
      </c>
      <c r="C1779" s="1" t="str">
        <f>IF('🔧 XY LANH'!A735="","","Xy lanh")</f>
        <v/>
      </c>
      <c r="D1779" s="1" t="str">
        <f>IF('🔧 XY LANH'!A735="","",'🔧 XY LANH'!L735)</f>
        <v/>
      </c>
      <c r="E1779" s="1" t="str">
        <f>IF('🔧 XY LANH'!A735="","",'🔧 XY LANH'!M735)</f>
        <v/>
      </c>
      <c r="F1779" s="1" t="str">
        <f>IF('🔧 XY LANH'!A735="","",'🔧 XY LANH'!N735)</f>
        <v/>
      </c>
      <c r="G1779" s="1" t="str">
        <f>IF('🔧 XY LANH'!A735="","",'🔧 XY LANH'!O735)</f>
        <v/>
      </c>
      <c r="H1779" s="1" t="str">
        <f>IF('🔧 XY LANH'!A735="","",'🔧 XY LANH'!P735)</f>
        <v/>
      </c>
      <c r="I1779" s="1" t="str">
        <f>IF('🔧 XY LANH'!A735="","",'🔧 XY LANH'!Q735)</f>
        <v/>
      </c>
      <c r="J1779" s="1" t="str">
        <f>IF('🔧 XY LANH'!A735="","",'🔧 XY LANH'!K735)</f>
        <v/>
      </c>
      <c r="L1779" s="1">
        <f>N(L1778)+IF(AND('🔎 TRA CỨU NHANH'!$C$2&lt;&gt;"",OR(ISNUMBER(SEARCH('🔎 TRA CỨU NHANH'!$C$2,$A1779)),ISNUMBER(SEARCH('🔎 TRA CỨU NHANH'!$C$2,$B1779)))),1,0)</f>
        <v>0</v>
      </c>
      <c r="M1779" s="1" t="str">
        <f t="shared" si="54"/>
        <v/>
      </c>
      <c r="N1779" s="1">
        <f>N(N1778)+IF(AND('💰 BÁO GIÁ'!$C$27&lt;&gt;"",OR(ISNUMBER(SEARCH('💰 BÁO GIÁ'!$C$27,$A1779)),ISNUMBER(SEARCH('💰 BÁO GIÁ'!$C$27,$B1779)))),1,0)</f>
        <v>0</v>
      </c>
      <c r="O1779" s="1" t="str">
        <f t="shared" si="55"/>
        <v/>
      </c>
    </row>
    <row r="1780" customHeight="1" spans="1:15">
      <c r="A1780" s="1" t="str">
        <f>IF('🔧 XY LANH'!A736="","",'🔧 XY LANH'!A736)</f>
        <v/>
      </c>
      <c r="B1780" s="1" t="str">
        <f>IF('🔧 XY LANH'!A736="","",'🔧 XY LANH'!S736)</f>
        <v/>
      </c>
      <c r="C1780" s="1" t="str">
        <f>IF('🔧 XY LANH'!A736="","","Xy lanh")</f>
        <v/>
      </c>
      <c r="D1780" s="1" t="str">
        <f>IF('🔧 XY LANH'!A736="","",'🔧 XY LANH'!L736)</f>
        <v/>
      </c>
      <c r="E1780" s="1" t="str">
        <f>IF('🔧 XY LANH'!A736="","",'🔧 XY LANH'!M736)</f>
        <v/>
      </c>
      <c r="F1780" s="1" t="str">
        <f>IF('🔧 XY LANH'!A736="","",'🔧 XY LANH'!N736)</f>
        <v/>
      </c>
      <c r="G1780" s="1" t="str">
        <f>IF('🔧 XY LANH'!A736="","",'🔧 XY LANH'!O736)</f>
        <v/>
      </c>
      <c r="H1780" s="1" t="str">
        <f>IF('🔧 XY LANH'!A736="","",'🔧 XY LANH'!P736)</f>
        <v/>
      </c>
      <c r="I1780" s="1" t="str">
        <f>IF('🔧 XY LANH'!A736="","",'🔧 XY LANH'!Q736)</f>
        <v/>
      </c>
      <c r="J1780" s="1" t="str">
        <f>IF('🔧 XY LANH'!A736="","",'🔧 XY LANH'!K736)</f>
        <v/>
      </c>
      <c r="L1780" s="1">
        <f>N(L1779)+IF(AND('🔎 TRA CỨU NHANH'!$C$2&lt;&gt;"",OR(ISNUMBER(SEARCH('🔎 TRA CỨU NHANH'!$C$2,$A1780)),ISNUMBER(SEARCH('🔎 TRA CỨU NHANH'!$C$2,$B1780)))),1,0)</f>
        <v>0</v>
      </c>
      <c r="M1780" s="1" t="str">
        <f t="shared" si="54"/>
        <v/>
      </c>
      <c r="N1780" s="1">
        <f>N(N1779)+IF(AND('💰 BÁO GIÁ'!$C$27&lt;&gt;"",OR(ISNUMBER(SEARCH('💰 BÁO GIÁ'!$C$27,$A1780)),ISNUMBER(SEARCH('💰 BÁO GIÁ'!$C$27,$B1780)))),1,0)</f>
        <v>0</v>
      </c>
      <c r="O1780" s="1" t="str">
        <f t="shared" si="55"/>
        <v/>
      </c>
    </row>
    <row r="1781" customHeight="1" spans="1:15">
      <c r="A1781" s="1" t="str">
        <f>IF('🔧 XY LANH'!A737="","",'🔧 XY LANH'!A737)</f>
        <v/>
      </c>
      <c r="B1781" s="1" t="str">
        <f>IF('🔧 XY LANH'!A737="","",'🔧 XY LANH'!S737)</f>
        <v/>
      </c>
      <c r="C1781" s="1" t="str">
        <f>IF('🔧 XY LANH'!A737="","","Xy lanh")</f>
        <v/>
      </c>
      <c r="D1781" s="1" t="str">
        <f>IF('🔧 XY LANH'!A737="","",'🔧 XY LANH'!L737)</f>
        <v/>
      </c>
      <c r="E1781" s="1" t="str">
        <f>IF('🔧 XY LANH'!A737="","",'🔧 XY LANH'!M737)</f>
        <v/>
      </c>
      <c r="F1781" s="1" t="str">
        <f>IF('🔧 XY LANH'!A737="","",'🔧 XY LANH'!N737)</f>
        <v/>
      </c>
      <c r="G1781" s="1" t="str">
        <f>IF('🔧 XY LANH'!A737="","",'🔧 XY LANH'!O737)</f>
        <v/>
      </c>
      <c r="H1781" s="1" t="str">
        <f>IF('🔧 XY LANH'!A737="","",'🔧 XY LANH'!P737)</f>
        <v/>
      </c>
      <c r="I1781" s="1" t="str">
        <f>IF('🔧 XY LANH'!A737="","",'🔧 XY LANH'!Q737)</f>
        <v/>
      </c>
      <c r="J1781" s="1" t="str">
        <f>IF('🔧 XY LANH'!A737="","",'🔧 XY LANH'!K737)</f>
        <v/>
      </c>
      <c r="L1781" s="1">
        <f>N(L1780)+IF(AND('🔎 TRA CỨU NHANH'!$C$2&lt;&gt;"",OR(ISNUMBER(SEARCH('🔎 TRA CỨU NHANH'!$C$2,$A1781)),ISNUMBER(SEARCH('🔎 TRA CỨU NHANH'!$C$2,$B1781)))),1,0)</f>
        <v>0</v>
      </c>
      <c r="M1781" s="1" t="str">
        <f t="shared" si="54"/>
        <v/>
      </c>
      <c r="N1781" s="1">
        <f>N(N1780)+IF(AND('💰 BÁO GIÁ'!$C$27&lt;&gt;"",OR(ISNUMBER(SEARCH('💰 BÁO GIÁ'!$C$27,$A1781)),ISNUMBER(SEARCH('💰 BÁO GIÁ'!$C$27,$B1781)))),1,0)</f>
        <v>0</v>
      </c>
      <c r="O1781" s="1" t="str">
        <f t="shared" si="55"/>
        <v/>
      </c>
    </row>
    <row r="1782" customHeight="1" spans="1:15">
      <c r="A1782" s="1" t="str">
        <f>IF('🔧 XY LANH'!A738="","",'🔧 XY LANH'!A738)</f>
        <v/>
      </c>
      <c r="B1782" s="1" t="str">
        <f>IF('🔧 XY LANH'!A738="","",'🔧 XY LANH'!S738)</f>
        <v/>
      </c>
      <c r="C1782" s="1" t="str">
        <f>IF('🔧 XY LANH'!A738="","","Xy lanh")</f>
        <v/>
      </c>
      <c r="D1782" s="1" t="str">
        <f>IF('🔧 XY LANH'!A738="","",'🔧 XY LANH'!L738)</f>
        <v/>
      </c>
      <c r="E1782" s="1" t="str">
        <f>IF('🔧 XY LANH'!A738="","",'🔧 XY LANH'!M738)</f>
        <v/>
      </c>
      <c r="F1782" s="1" t="str">
        <f>IF('🔧 XY LANH'!A738="","",'🔧 XY LANH'!N738)</f>
        <v/>
      </c>
      <c r="G1782" s="1" t="str">
        <f>IF('🔧 XY LANH'!A738="","",'🔧 XY LANH'!O738)</f>
        <v/>
      </c>
      <c r="H1782" s="1" t="str">
        <f>IF('🔧 XY LANH'!A738="","",'🔧 XY LANH'!P738)</f>
        <v/>
      </c>
      <c r="I1782" s="1" t="str">
        <f>IF('🔧 XY LANH'!A738="","",'🔧 XY LANH'!Q738)</f>
        <v/>
      </c>
      <c r="J1782" s="1" t="str">
        <f>IF('🔧 XY LANH'!A738="","",'🔧 XY LANH'!K738)</f>
        <v/>
      </c>
      <c r="L1782" s="1">
        <f>N(L1781)+IF(AND('🔎 TRA CỨU NHANH'!$C$2&lt;&gt;"",OR(ISNUMBER(SEARCH('🔎 TRA CỨU NHANH'!$C$2,$A1782)),ISNUMBER(SEARCH('🔎 TRA CỨU NHANH'!$C$2,$B1782)))),1,0)</f>
        <v>0</v>
      </c>
      <c r="M1782" s="1" t="str">
        <f t="shared" si="54"/>
        <v/>
      </c>
      <c r="N1782" s="1">
        <f>N(N1781)+IF(AND('💰 BÁO GIÁ'!$C$27&lt;&gt;"",OR(ISNUMBER(SEARCH('💰 BÁO GIÁ'!$C$27,$A1782)),ISNUMBER(SEARCH('💰 BÁO GIÁ'!$C$27,$B1782)))),1,0)</f>
        <v>0</v>
      </c>
      <c r="O1782" s="1" t="str">
        <f t="shared" si="55"/>
        <v/>
      </c>
    </row>
    <row r="1783" customHeight="1" spans="1:15">
      <c r="A1783" s="1" t="str">
        <f>IF('🔧 XY LANH'!A739="","",'🔧 XY LANH'!A739)</f>
        <v/>
      </c>
      <c r="B1783" s="1" t="str">
        <f>IF('🔧 XY LANH'!A739="","",'🔧 XY LANH'!S739)</f>
        <v/>
      </c>
      <c r="C1783" s="1" t="str">
        <f>IF('🔧 XY LANH'!A739="","","Xy lanh")</f>
        <v/>
      </c>
      <c r="D1783" s="1" t="str">
        <f>IF('🔧 XY LANH'!A739="","",'🔧 XY LANH'!L739)</f>
        <v/>
      </c>
      <c r="E1783" s="1" t="str">
        <f>IF('🔧 XY LANH'!A739="","",'🔧 XY LANH'!M739)</f>
        <v/>
      </c>
      <c r="F1783" s="1" t="str">
        <f>IF('🔧 XY LANH'!A739="","",'🔧 XY LANH'!N739)</f>
        <v/>
      </c>
      <c r="G1783" s="1" t="str">
        <f>IF('🔧 XY LANH'!A739="","",'🔧 XY LANH'!O739)</f>
        <v/>
      </c>
      <c r="H1783" s="1" t="str">
        <f>IF('🔧 XY LANH'!A739="","",'🔧 XY LANH'!P739)</f>
        <v/>
      </c>
      <c r="I1783" s="1" t="str">
        <f>IF('🔧 XY LANH'!A739="","",'🔧 XY LANH'!Q739)</f>
        <v/>
      </c>
      <c r="J1783" s="1" t="str">
        <f>IF('🔧 XY LANH'!A739="","",'🔧 XY LANH'!K739)</f>
        <v/>
      </c>
      <c r="L1783" s="1">
        <f>N(L1782)+IF(AND('🔎 TRA CỨU NHANH'!$C$2&lt;&gt;"",OR(ISNUMBER(SEARCH('🔎 TRA CỨU NHANH'!$C$2,$A1783)),ISNUMBER(SEARCH('🔎 TRA CỨU NHANH'!$C$2,$B1783)))),1,0)</f>
        <v>0</v>
      </c>
      <c r="M1783" s="1" t="str">
        <f t="shared" si="54"/>
        <v/>
      </c>
      <c r="N1783" s="1">
        <f>N(N1782)+IF(AND('💰 BÁO GIÁ'!$C$27&lt;&gt;"",OR(ISNUMBER(SEARCH('💰 BÁO GIÁ'!$C$27,$A1783)),ISNUMBER(SEARCH('💰 BÁO GIÁ'!$C$27,$B1783)))),1,0)</f>
        <v>0</v>
      </c>
      <c r="O1783" s="1" t="str">
        <f t="shared" si="55"/>
        <v/>
      </c>
    </row>
    <row r="1784" customHeight="1" spans="1:15">
      <c r="A1784" s="1" t="str">
        <f>IF('🔧 XY LANH'!A740="","",'🔧 XY LANH'!A740)</f>
        <v/>
      </c>
      <c r="B1784" s="1" t="str">
        <f>IF('🔧 XY LANH'!A740="","",'🔧 XY LANH'!S740)</f>
        <v/>
      </c>
      <c r="C1784" s="1" t="str">
        <f>IF('🔧 XY LANH'!A740="","","Xy lanh")</f>
        <v/>
      </c>
      <c r="D1784" s="1" t="str">
        <f>IF('🔧 XY LANH'!A740="","",'🔧 XY LANH'!L740)</f>
        <v/>
      </c>
      <c r="E1784" s="1" t="str">
        <f>IF('🔧 XY LANH'!A740="","",'🔧 XY LANH'!M740)</f>
        <v/>
      </c>
      <c r="F1784" s="1" t="str">
        <f>IF('🔧 XY LANH'!A740="","",'🔧 XY LANH'!N740)</f>
        <v/>
      </c>
      <c r="G1784" s="1" t="str">
        <f>IF('🔧 XY LANH'!A740="","",'🔧 XY LANH'!O740)</f>
        <v/>
      </c>
      <c r="H1784" s="1" t="str">
        <f>IF('🔧 XY LANH'!A740="","",'🔧 XY LANH'!P740)</f>
        <v/>
      </c>
      <c r="I1784" s="1" t="str">
        <f>IF('🔧 XY LANH'!A740="","",'🔧 XY LANH'!Q740)</f>
        <v/>
      </c>
      <c r="J1784" s="1" t="str">
        <f>IF('🔧 XY LANH'!A740="","",'🔧 XY LANH'!K740)</f>
        <v/>
      </c>
      <c r="L1784" s="1">
        <f>N(L1783)+IF(AND('🔎 TRA CỨU NHANH'!$C$2&lt;&gt;"",OR(ISNUMBER(SEARCH('🔎 TRA CỨU NHANH'!$C$2,$A1784)),ISNUMBER(SEARCH('🔎 TRA CỨU NHANH'!$C$2,$B1784)))),1,0)</f>
        <v>0</v>
      </c>
      <c r="M1784" s="1" t="str">
        <f t="shared" si="54"/>
        <v/>
      </c>
      <c r="N1784" s="1">
        <f>N(N1783)+IF(AND('💰 BÁO GIÁ'!$C$27&lt;&gt;"",OR(ISNUMBER(SEARCH('💰 BÁO GIÁ'!$C$27,$A1784)),ISNUMBER(SEARCH('💰 BÁO GIÁ'!$C$27,$B1784)))),1,0)</f>
        <v>0</v>
      </c>
      <c r="O1784" s="1" t="str">
        <f t="shared" si="55"/>
        <v/>
      </c>
    </row>
    <row r="1785" customHeight="1" spans="1:15">
      <c r="A1785" s="1" t="str">
        <f>IF('🔧 XY LANH'!A741="","",'🔧 XY LANH'!A741)</f>
        <v/>
      </c>
      <c r="B1785" s="1" t="str">
        <f>IF('🔧 XY LANH'!A741="","",'🔧 XY LANH'!S741)</f>
        <v/>
      </c>
      <c r="C1785" s="1" t="str">
        <f>IF('🔧 XY LANH'!A741="","","Xy lanh")</f>
        <v/>
      </c>
      <c r="D1785" s="1" t="str">
        <f>IF('🔧 XY LANH'!A741="","",'🔧 XY LANH'!L741)</f>
        <v/>
      </c>
      <c r="E1785" s="1" t="str">
        <f>IF('🔧 XY LANH'!A741="","",'🔧 XY LANH'!M741)</f>
        <v/>
      </c>
      <c r="F1785" s="1" t="str">
        <f>IF('🔧 XY LANH'!A741="","",'🔧 XY LANH'!N741)</f>
        <v/>
      </c>
      <c r="G1785" s="1" t="str">
        <f>IF('🔧 XY LANH'!A741="","",'🔧 XY LANH'!O741)</f>
        <v/>
      </c>
      <c r="H1785" s="1" t="str">
        <f>IF('🔧 XY LANH'!A741="","",'🔧 XY LANH'!P741)</f>
        <v/>
      </c>
      <c r="I1785" s="1" t="str">
        <f>IF('🔧 XY LANH'!A741="","",'🔧 XY LANH'!Q741)</f>
        <v/>
      </c>
      <c r="J1785" s="1" t="str">
        <f>IF('🔧 XY LANH'!A741="","",'🔧 XY LANH'!K741)</f>
        <v/>
      </c>
      <c r="L1785" s="1">
        <f>N(L1784)+IF(AND('🔎 TRA CỨU NHANH'!$C$2&lt;&gt;"",OR(ISNUMBER(SEARCH('🔎 TRA CỨU NHANH'!$C$2,$A1785)),ISNUMBER(SEARCH('🔎 TRA CỨU NHANH'!$C$2,$B1785)))),1,0)</f>
        <v>0</v>
      </c>
      <c r="M1785" s="1" t="str">
        <f t="shared" si="54"/>
        <v/>
      </c>
      <c r="N1785" s="1">
        <f>N(N1784)+IF(AND('💰 BÁO GIÁ'!$C$27&lt;&gt;"",OR(ISNUMBER(SEARCH('💰 BÁO GIÁ'!$C$27,$A1785)),ISNUMBER(SEARCH('💰 BÁO GIÁ'!$C$27,$B1785)))),1,0)</f>
        <v>0</v>
      </c>
      <c r="O1785" s="1" t="str">
        <f t="shared" si="55"/>
        <v/>
      </c>
    </row>
    <row r="1786" customHeight="1" spans="1:15">
      <c r="A1786" s="1" t="str">
        <f>IF('🔧 XY LANH'!A742="","",'🔧 XY LANH'!A742)</f>
        <v/>
      </c>
      <c r="B1786" s="1" t="str">
        <f>IF('🔧 XY LANH'!A742="","",'🔧 XY LANH'!S742)</f>
        <v/>
      </c>
      <c r="C1786" s="1" t="str">
        <f>IF('🔧 XY LANH'!A742="","","Xy lanh")</f>
        <v/>
      </c>
      <c r="D1786" s="1" t="str">
        <f>IF('🔧 XY LANH'!A742="","",'🔧 XY LANH'!L742)</f>
        <v/>
      </c>
      <c r="E1786" s="1" t="str">
        <f>IF('🔧 XY LANH'!A742="","",'🔧 XY LANH'!M742)</f>
        <v/>
      </c>
      <c r="F1786" s="1" t="str">
        <f>IF('🔧 XY LANH'!A742="","",'🔧 XY LANH'!N742)</f>
        <v/>
      </c>
      <c r="G1786" s="1" t="str">
        <f>IF('🔧 XY LANH'!A742="","",'🔧 XY LANH'!O742)</f>
        <v/>
      </c>
      <c r="H1786" s="1" t="str">
        <f>IF('🔧 XY LANH'!A742="","",'🔧 XY LANH'!P742)</f>
        <v/>
      </c>
      <c r="I1786" s="1" t="str">
        <f>IF('🔧 XY LANH'!A742="","",'🔧 XY LANH'!Q742)</f>
        <v/>
      </c>
      <c r="J1786" s="1" t="str">
        <f>IF('🔧 XY LANH'!A742="","",'🔧 XY LANH'!K742)</f>
        <v/>
      </c>
      <c r="L1786" s="1">
        <f>N(L1785)+IF(AND('🔎 TRA CỨU NHANH'!$C$2&lt;&gt;"",OR(ISNUMBER(SEARCH('🔎 TRA CỨU NHANH'!$C$2,$A1786)),ISNUMBER(SEARCH('🔎 TRA CỨU NHANH'!$C$2,$B1786)))),1,0)</f>
        <v>0</v>
      </c>
      <c r="M1786" s="1" t="str">
        <f t="shared" si="54"/>
        <v/>
      </c>
      <c r="N1786" s="1">
        <f>N(N1785)+IF(AND('💰 BÁO GIÁ'!$C$27&lt;&gt;"",OR(ISNUMBER(SEARCH('💰 BÁO GIÁ'!$C$27,$A1786)),ISNUMBER(SEARCH('💰 BÁO GIÁ'!$C$27,$B1786)))),1,0)</f>
        <v>0</v>
      </c>
      <c r="O1786" s="1" t="str">
        <f t="shared" si="55"/>
        <v/>
      </c>
    </row>
    <row r="1787" customHeight="1" spans="1:15">
      <c r="A1787" s="1" t="str">
        <f>IF('🔧 XY LANH'!A743="","",'🔧 XY LANH'!A743)</f>
        <v/>
      </c>
      <c r="B1787" s="1" t="str">
        <f>IF('🔧 XY LANH'!A743="","",'🔧 XY LANH'!S743)</f>
        <v/>
      </c>
      <c r="C1787" s="1" t="str">
        <f>IF('🔧 XY LANH'!A743="","","Xy lanh")</f>
        <v/>
      </c>
      <c r="D1787" s="1" t="str">
        <f>IF('🔧 XY LANH'!A743="","",'🔧 XY LANH'!L743)</f>
        <v/>
      </c>
      <c r="E1787" s="1" t="str">
        <f>IF('🔧 XY LANH'!A743="","",'🔧 XY LANH'!M743)</f>
        <v/>
      </c>
      <c r="F1787" s="1" t="str">
        <f>IF('🔧 XY LANH'!A743="","",'🔧 XY LANH'!N743)</f>
        <v/>
      </c>
      <c r="G1787" s="1" t="str">
        <f>IF('🔧 XY LANH'!A743="","",'🔧 XY LANH'!O743)</f>
        <v/>
      </c>
      <c r="H1787" s="1" t="str">
        <f>IF('🔧 XY LANH'!A743="","",'🔧 XY LANH'!P743)</f>
        <v/>
      </c>
      <c r="I1787" s="1" t="str">
        <f>IF('🔧 XY LANH'!A743="","",'🔧 XY LANH'!Q743)</f>
        <v/>
      </c>
      <c r="J1787" s="1" t="str">
        <f>IF('🔧 XY LANH'!A743="","",'🔧 XY LANH'!K743)</f>
        <v/>
      </c>
      <c r="L1787" s="1">
        <f>N(L1786)+IF(AND('🔎 TRA CỨU NHANH'!$C$2&lt;&gt;"",OR(ISNUMBER(SEARCH('🔎 TRA CỨU NHANH'!$C$2,$A1787)),ISNUMBER(SEARCH('🔎 TRA CỨU NHANH'!$C$2,$B1787)))),1,0)</f>
        <v>0</v>
      </c>
      <c r="M1787" s="1" t="str">
        <f t="shared" si="54"/>
        <v/>
      </c>
      <c r="N1787" s="1">
        <f>N(N1786)+IF(AND('💰 BÁO GIÁ'!$C$27&lt;&gt;"",OR(ISNUMBER(SEARCH('💰 BÁO GIÁ'!$C$27,$A1787)),ISNUMBER(SEARCH('💰 BÁO GIÁ'!$C$27,$B1787)))),1,0)</f>
        <v>0</v>
      </c>
      <c r="O1787" s="1" t="str">
        <f t="shared" si="55"/>
        <v/>
      </c>
    </row>
    <row r="1788" customHeight="1" spans="1:15">
      <c r="A1788" s="1" t="str">
        <f>IF('🔧 XY LANH'!A744="","",'🔧 XY LANH'!A744)</f>
        <v/>
      </c>
      <c r="B1788" s="1" t="str">
        <f>IF('🔧 XY LANH'!A744="","",'🔧 XY LANH'!S744)</f>
        <v/>
      </c>
      <c r="C1788" s="1" t="str">
        <f>IF('🔧 XY LANH'!A744="","","Xy lanh")</f>
        <v/>
      </c>
      <c r="D1788" s="1" t="str">
        <f>IF('🔧 XY LANH'!A744="","",'🔧 XY LANH'!L744)</f>
        <v/>
      </c>
      <c r="E1788" s="1" t="str">
        <f>IF('🔧 XY LANH'!A744="","",'🔧 XY LANH'!M744)</f>
        <v/>
      </c>
      <c r="F1788" s="1" t="str">
        <f>IF('🔧 XY LANH'!A744="","",'🔧 XY LANH'!N744)</f>
        <v/>
      </c>
      <c r="G1788" s="1" t="str">
        <f>IF('🔧 XY LANH'!A744="","",'🔧 XY LANH'!O744)</f>
        <v/>
      </c>
      <c r="H1788" s="1" t="str">
        <f>IF('🔧 XY LANH'!A744="","",'🔧 XY LANH'!P744)</f>
        <v/>
      </c>
      <c r="I1788" s="1" t="str">
        <f>IF('🔧 XY LANH'!A744="","",'🔧 XY LANH'!Q744)</f>
        <v/>
      </c>
      <c r="J1788" s="1" t="str">
        <f>IF('🔧 XY LANH'!A744="","",'🔧 XY LANH'!K744)</f>
        <v/>
      </c>
      <c r="L1788" s="1">
        <f>N(L1787)+IF(AND('🔎 TRA CỨU NHANH'!$C$2&lt;&gt;"",OR(ISNUMBER(SEARCH('🔎 TRA CỨU NHANH'!$C$2,$A1788)),ISNUMBER(SEARCH('🔎 TRA CỨU NHANH'!$C$2,$B1788)))),1,0)</f>
        <v>0</v>
      </c>
      <c r="M1788" s="1" t="str">
        <f t="shared" si="54"/>
        <v/>
      </c>
      <c r="N1788" s="1">
        <f>N(N1787)+IF(AND('💰 BÁO GIÁ'!$C$27&lt;&gt;"",OR(ISNUMBER(SEARCH('💰 BÁO GIÁ'!$C$27,$A1788)),ISNUMBER(SEARCH('💰 BÁO GIÁ'!$C$27,$B1788)))),1,0)</f>
        <v>0</v>
      </c>
      <c r="O1788" s="1" t="str">
        <f t="shared" si="55"/>
        <v/>
      </c>
    </row>
    <row r="1789" customHeight="1" spans="1:15">
      <c r="A1789" s="1" t="str">
        <f>IF('🔧 XY LANH'!A745="","",'🔧 XY LANH'!A745)</f>
        <v/>
      </c>
      <c r="B1789" s="1" t="str">
        <f>IF('🔧 XY LANH'!A745="","",'🔧 XY LANH'!S745)</f>
        <v/>
      </c>
      <c r="C1789" s="1" t="str">
        <f>IF('🔧 XY LANH'!A745="","","Xy lanh")</f>
        <v/>
      </c>
      <c r="D1789" s="1" t="str">
        <f>IF('🔧 XY LANH'!A745="","",'🔧 XY LANH'!L745)</f>
        <v/>
      </c>
      <c r="E1789" s="1" t="str">
        <f>IF('🔧 XY LANH'!A745="","",'🔧 XY LANH'!M745)</f>
        <v/>
      </c>
      <c r="F1789" s="1" t="str">
        <f>IF('🔧 XY LANH'!A745="","",'🔧 XY LANH'!N745)</f>
        <v/>
      </c>
      <c r="G1789" s="1" t="str">
        <f>IF('🔧 XY LANH'!A745="","",'🔧 XY LANH'!O745)</f>
        <v/>
      </c>
      <c r="H1789" s="1" t="str">
        <f>IF('🔧 XY LANH'!A745="","",'🔧 XY LANH'!P745)</f>
        <v/>
      </c>
      <c r="I1789" s="1" t="str">
        <f>IF('🔧 XY LANH'!A745="","",'🔧 XY LANH'!Q745)</f>
        <v/>
      </c>
      <c r="J1789" s="1" t="str">
        <f>IF('🔧 XY LANH'!A745="","",'🔧 XY LANH'!K745)</f>
        <v/>
      </c>
      <c r="L1789" s="1">
        <f>N(L1788)+IF(AND('🔎 TRA CỨU NHANH'!$C$2&lt;&gt;"",OR(ISNUMBER(SEARCH('🔎 TRA CỨU NHANH'!$C$2,$A1789)),ISNUMBER(SEARCH('🔎 TRA CỨU NHANH'!$C$2,$B1789)))),1,0)</f>
        <v>0</v>
      </c>
      <c r="M1789" s="1" t="str">
        <f t="shared" si="54"/>
        <v/>
      </c>
      <c r="N1789" s="1">
        <f>N(N1788)+IF(AND('💰 BÁO GIÁ'!$C$27&lt;&gt;"",OR(ISNUMBER(SEARCH('💰 BÁO GIÁ'!$C$27,$A1789)),ISNUMBER(SEARCH('💰 BÁO GIÁ'!$C$27,$B1789)))),1,0)</f>
        <v>0</v>
      </c>
      <c r="O1789" s="1" t="str">
        <f t="shared" si="55"/>
        <v/>
      </c>
    </row>
    <row r="1790" customHeight="1" spans="1:15">
      <c r="A1790" s="1" t="str">
        <f>IF('🔧 XY LANH'!A746="","",'🔧 XY LANH'!A746)</f>
        <v/>
      </c>
      <c r="B1790" s="1" t="str">
        <f>IF('🔧 XY LANH'!A746="","",'🔧 XY LANH'!S746)</f>
        <v/>
      </c>
      <c r="C1790" s="1" t="str">
        <f>IF('🔧 XY LANH'!A746="","","Xy lanh")</f>
        <v/>
      </c>
      <c r="D1790" s="1" t="str">
        <f>IF('🔧 XY LANH'!A746="","",'🔧 XY LANH'!L746)</f>
        <v/>
      </c>
      <c r="E1790" s="1" t="str">
        <f>IF('🔧 XY LANH'!A746="","",'🔧 XY LANH'!M746)</f>
        <v/>
      </c>
      <c r="F1790" s="1" t="str">
        <f>IF('🔧 XY LANH'!A746="","",'🔧 XY LANH'!N746)</f>
        <v/>
      </c>
      <c r="G1790" s="1" t="str">
        <f>IF('🔧 XY LANH'!A746="","",'🔧 XY LANH'!O746)</f>
        <v/>
      </c>
      <c r="H1790" s="1" t="str">
        <f>IF('🔧 XY LANH'!A746="","",'🔧 XY LANH'!P746)</f>
        <v/>
      </c>
      <c r="I1790" s="1" t="str">
        <f>IF('🔧 XY LANH'!A746="","",'🔧 XY LANH'!Q746)</f>
        <v/>
      </c>
      <c r="J1790" s="1" t="str">
        <f>IF('🔧 XY LANH'!A746="","",'🔧 XY LANH'!K746)</f>
        <v/>
      </c>
      <c r="L1790" s="1">
        <f>N(L1789)+IF(AND('🔎 TRA CỨU NHANH'!$C$2&lt;&gt;"",OR(ISNUMBER(SEARCH('🔎 TRA CỨU NHANH'!$C$2,$A1790)),ISNUMBER(SEARCH('🔎 TRA CỨU NHANH'!$C$2,$B1790)))),1,0)</f>
        <v>0</v>
      </c>
      <c r="M1790" s="1" t="str">
        <f t="shared" si="54"/>
        <v/>
      </c>
      <c r="N1790" s="1">
        <f>N(N1789)+IF(AND('💰 BÁO GIÁ'!$C$27&lt;&gt;"",OR(ISNUMBER(SEARCH('💰 BÁO GIÁ'!$C$27,$A1790)),ISNUMBER(SEARCH('💰 BÁO GIÁ'!$C$27,$B1790)))),1,0)</f>
        <v>0</v>
      </c>
      <c r="O1790" s="1" t="str">
        <f t="shared" si="55"/>
        <v/>
      </c>
    </row>
    <row r="1791" customHeight="1" spans="1:15">
      <c r="A1791" s="1" t="str">
        <f>IF('🔧 XY LANH'!A747="","",'🔧 XY LANH'!A747)</f>
        <v/>
      </c>
      <c r="B1791" s="1" t="str">
        <f>IF('🔧 XY LANH'!A747="","",'🔧 XY LANH'!S747)</f>
        <v/>
      </c>
      <c r="C1791" s="1" t="str">
        <f>IF('🔧 XY LANH'!A747="","","Xy lanh")</f>
        <v/>
      </c>
      <c r="D1791" s="1" t="str">
        <f>IF('🔧 XY LANH'!A747="","",'🔧 XY LANH'!L747)</f>
        <v/>
      </c>
      <c r="E1791" s="1" t="str">
        <f>IF('🔧 XY LANH'!A747="","",'🔧 XY LANH'!M747)</f>
        <v/>
      </c>
      <c r="F1791" s="1" t="str">
        <f>IF('🔧 XY LANH'!A747="","",'🔧 XY LANH'!N747)</f>
        <v/>
      </c>
      <c r="G1791" s="1" t="str">
        <f>IF('🔧 XY LANH'!A747="","",'🔧 XY LANH'!O747)</f>
        <v/>
      </c>
      <c r="H1791" s="1" t="str">
        <f>IF('🔧 XY LANH'!A747="","",'🔧 XY LANH'!P747)</f>
        <v/>
      </c>
      <c r="I1791" s="1" t="str">
        <f>IF('🔧 XY LANH'!A747="","",'🔧 XY LANH'!Q747)</f>
        <v/>
      </c>
      <c r="J1791" s="1" t="str">
        <f>IF('🔧 XY LANH'!A747="","",'🔧 XY LANH'!K747)</f>
        <v/>
      </c>
      <c r="L1791" s="1">
        <f>N(L1790)+IF(AND('🔎 TRA CỨU NHANH'!$C$2&lt;&gt;"",OR(ISNUMBER(SEARCH('🔎 TRA CỨU NHANH'!$C$2,$A1791)),ISNUMBER(SEARCH('🔎 TRA CỨU NHANH'!$C$2,$B1791)))),1,0)</f>
        <v>0</v>
      </c>
      <c r="M1791" s="1" t="str">
        <f t="shared" si="54"/>
        <v/>
      </c>
      <c r="N1791" s="1">
        <f>N(N1790)+IF(AND('💰 BÁO GIÁ'!$C$27&lt;&gt;"",OR(ISNUMBER(SEARCH('💰 BÁO GIÁ'!$C$27,$A1791)),ISNUMBER(SEARCH('💰 BÁO GIÁ'!$C$27,$B1791)))),1,0)</f>
        <v>0</v>
      </c>
      <c r="O1791" s="1" t="str">
        <f t="shared" si="55"/>
        <v/>
      </c>
    </row>
    <row r="1792" customHeight="1" spans="1:15">
      <c r="A1792" s="1" t="str">
        <f>IF('🔧 XY LANH'!A748="","",'🔧 XY LANH'!A748)</f>
        <v/>
      </c>
      <c r="B1792" s="1" t="str">
        <f>IF('🔧 XY LANH'!A748="","",'🔧 XY LANH'!S748)</f>
        <v/>
      </c>
      <c r="C1792" s="1" t="str">
        <f>IF('🔧 XY LANH'!A748="","","Xy lanh")</f>
        <v/>
      </c>
      <c r="D1792" s="1" t="str">
        <f>IF('🔧 XY LANH'!A748="","",'🔧 XY LANH'!L748)</f>
        <v/>
      </c>
      <c r="E1792" s="1" t="str">
        <f>IF('🔧 XY LANH'!A748="","",'🔧 XY LANH'!M748)</f>
        <v/>
      </c>
      <c r="F1792" s="1" t="str">
        <f>IF('🔧 XY LANH'!A748="","",'🔧 XY LANH'!N748)</f>
        <v/>
      </c>
      <c r="G1792" s="1" t="str">
        <f>IF('🔧 XY LANH'!A748="","",'🔧 XY LANH'!O748)</f>
        <v/>
      </c>
      <c r="H1792" s="1" t="str">
        <f>IF('🔧 XY LANH'!A748="","",'🔧 XY LANH'!P748)</f>
        <v/>
      </c>
      <c r="I1792" s="1" t="str">
        <f>IF('🔧 XY LANH'!A748="","",'🔧 XY LANH'!Q748)</f>
        <v/>
      </c>
      <c r="J1792" s="1" t="str">
        <f>IF('🔧 XY LANH'!A748="","",'🔧 XY LANH'!K748)</f>
        <v/>
      </c>
      <c r="L1792" s="1">
        <f>N(L1791)+IF(AND('🔎 TRA CỨU NHANH'!$C$2&lt;&gt;"",OR(ISNUMBER(SEARCH('🔎 TRA CỨU NHANH'!$C$2,$A1792)),ISNUMBER(SEARCH('🔎 TRA CỨU NHANH'!$C$2,$B1792)))),1,0)</f>
        <v>0</v>
      </c>
      <c r="M1792" s="1" t="str">
        <f t="shared" si="54"/>
        <v/>
      </c>
      <c r="N1792" s="1">
        <f>N(N1791)+IF(AND('💰 BÁO GIÁ'!$C$27&lt;&gt;"",OR(ISNUMBER(SEARCH('💰 BÁO GIÁ'!$C$27,$A1792)),ISNUMBER(SEARCH('💰 BÁO GIÁ'!$C$27,$B1792)))),1,0)</f>
        <v>0</v>
      </c>
      <c r="O1792" s="1" t="str">
        <f t="shared" si="55"/>
        <v/>
      </c>
    </row>
    <row r="1793" customHeight="1" spans="1:15">
      <c r="A1793" s="1" t="str">
        <f>IF('🔧 XY LANH'!A749="","",'🔧 XY LANH'!A749)</f>
        <v/>
      </c>
      <c r="B1793" s="1" t="str">
        <f>IF('🔧 XY LANH'!A749="","",'🔧 XY LANH'!S749)</f>
        <v/>
      </c>
      <c r="C1793" s="1" t="str">
        <f>IF('🔧 XY LANH'!A749="","","Xy lanh")</f>
        <v/>
      </c>
      <c r="D1793" s="1" t="str">
        <f>IF('🔧 XY LANH'!A749="","",'🔧 XY LANH'!L749)</f>
        <v/>
      </c>
      <c r="E1793" s="1" t="str">
        <f>IF('🔧 XY LANH'!A749="","",'🔧 XY LANH'!M749)</f>
        <v/>
      </c>
      <c r="F1793" s="1" t="str">
        <f>IF('🔧 XY LANH'!A749="","",'🔧 XY LANH'!N749)</f>
        <v/>
      </c>
      <c r="G1793" s="1" t="str">
        <f>IF('🔧 XY LANH'!A749="","",'🔧 XY LANH'!O749)</f>
        <v/>
      </c>
      <c r="H1793" s="1" t="str">
        <f>IF('🔧 XY LANH'!A749="","",'🔧 XY LANH'!P749)</f>
        <v/>
      </c>
      <c r="I1793" s="1" t="str">
        <f>IF('🔧 XY LANH'!A749="","",'🔧 XY LANH'!Q749)</f>
        <v/>
      </c>
      <c r="J1793" s="1" t="str">
        <f>IF('🔧 XY LANH'!A749="","",'🔧 XY LANH'!K749)</f>
        <v/>
      </c>
      <c r="L1793" s="1">
        <f>N(L1792)+IF(AND('🔎 TRA CỨU NHANH'!$C$2&lt;&gt;"",OR(ISNUMBER(SEARCH('🔎 TRA CỨU NHANH'!$C$2,$A1793)),ISNUMBER(SEARCH('🔎 TRA CỨU NHANH'!$C$2,$B1793)))),1,0)</f>
        <v>0</v>
      </c>
      <c r="M1793" s="1" t="str">
        <f t="shared" si="54"/>
        <v/>
      </c>
      <c r="N1793" s="1">
        <f>N(N1792)+IF(AND('💰 BÁO GIÁ'!$C$27&lt;&gt;"",OR(ISNUMBER(SEARCH('💰 BÁO GIÁ'!$C$27,$A1793)),ISNUMBER(SEARCH('💰 BÁO GIÁ'!$C$27,$B1793)))),1,0)</f>
        <v>0</v>
      </c>
      <c r="O1793" s="1" t="str">
        <f t="shared" si="55"/>
        <v/>
      </c>
    </row>
    <row r="1794" customHeight="1" spans="1:15">
      <c r="A1794" s="1" t="str">
        <f>IF('🔧 XY LANH'!A750="","",'🔧 XY LANH'!A750)</f>
        <v/>
      </c>
      <c r="B1794" s="1" t="str">
        <f>IF('🔧 XY LANH'!A750="","",'🔧 XY LANH'!S750)</f>
        <v/>
      </c>
      <c r="C1794" s="1" t="str">
        <f>IF('🔧 XY LANH'!A750="","","Xy lanh")</f>
        <v/>
      </c>
      <c r="D1794" s="1" t="str">
        <f>IF('🔧 XY LANH'!A750="","",'🔧 XY LANH'!L750)</f>
        <v/>
      </c>
      <c r="E1794" s="1" t="str">
        <f>IF('🔧 XY LANH'!A750="","",'🔧 XY LANH'!M750)</f>
        <v/>
      </c>
      <c r="F1794" s="1" t="str">
        <f>IF('🔧 XY LANH'!A750="","",'🔧 XY LANH'!N750)</f>
        <v/>
      </c>
      <c r="G1794" s="1" t="str">
        <f>IF('🔧 XY LANH'!A750="","",'🔧 XY LANH'!O750)</f>
        <v/>
      </c>
      <c r="H1794" s="1" t="str">
        <f>IF('🔧 XY LANH'!A750="","",'🔧 XY LANH'!P750)</f>
        <v/>
      </c>
      <c r="I1794" s="1" t="str">
        <f>IF('🔧 XY LANH'!A750="","",'🔧 XY LANH'!Q750)</f>
        <v/>
      </c>
      <c r="J1794" s="1" t="str">
        <f>IF('🔧 XY LANH'!A750="","",'🔧 XY LANH'!K750)</f>
        <v/>
      </c>
      <c r="L1794" s="1">
        <f>N(L1793)+IF(AND('🔎 TRA CỨU NHANH'!$C$2&lt;&gt;"",OR(ISNUMBER(SEARCH('🔎 TRA CỨU NHANH'!$C$2,$A1794)),ISNUMBER(SEARCH('🔎 TRA CỨU NHANH'!$C$2,$B1794)))),1,0)</f>
        <v>0</v>
      </c>
      <c r="M1794" s="1" t="str">
        <f t="shared" ref="M1794:M1857" si="56">IF(L1794&gt;N(L1793),L1794,"")</f>
        <v/>
      </c>
      <c r="N1794" s="1">
        <f>N(N1793)+IF(AND('💰 BÁO GIÁ'!$C$27&lt;&gt;"",OR(ISNUMBER(SEARCH('💰 BÁO GIÁ'!$C$27,$A1794)),ISNUMBER(SEARCH('💰 BÁO GIÁ'!$C$27,$B1794)))),1,0)</f>
        <v>0</v>
      </c>
      <c r="O1794" s="1" t="str">
        <f t="shared" ref="O1794:O1857" si="57">IF(N1794&gt;N(N1793),N1794,"")</f>
        <v/>
      </c>
    </row>
    <row r="1795" customHeight="1" spans="1:15">
      <c r="A1795" s="1" t="str">
        <f>IF('🔧 XY LANH'!A751="","",'🔧 XY LANH'!A751)</f>
        <v/>
      </c>
      <c r="B1795" s="1" t="str">
        <f>IF('🔧 XY LANH'!A751="","",'🔧 XY LANH'!S751)</f>
        <v/>
      </c>
      <c r="C1795" s="1" t="str">
        <f>IF('🔧 XY LANH'!A751="","","Xy lanh")</f>
        <v/>
      </c>
      <c r="D1795" s="1" t="str">
        <f>IF('🔧 XY LANH'!A751="","",'🔧 XY LANH'!L751)</f>
        <v/>
      </c>
      <c r="E1795" s="1" t="str">
        <f>IF('🔧 XY LANH'!A751="","",'🔧 XY LANH'!M751)</f>
        <v/>
      </c>
      <c r="F1795" s="1" t="str">
        <f>IF('🔧 XY LANH'!A751="","",'🔧 XY LANH'!N751)</f>
        <v/>
      </c>
      <c r="G1795" s="1" t="str">
        <f>IF('🔧 XY LANH'!A751="","",'🔧 XY LANH'!O751)</f>
        <v/>
      </c>
      <c r="H1795" s="1" t="str">
        <f>IF('🔧 XY LANH'!A751="","",'🔧 XY LANH'!P751)</f>
        <v/>
      </c>
      <c r="I1795" s="1" t="str">
        <f>IF('🔧 XY LANH'!A751="","",'🔧 XY LANH'!Q751)</f>
        <v/>
      </c>
      <c r="J1795" s="1" t="str">
        <f>IF('🔧 XY LANH'!A751="","",'🔧 XY LANH'!K751)</f>
        <v/>
      </c>
      <c r="L1795" s="1">
        <f>N(L1794)+IF(AND('🔎 TRA CỨU NHANH'!$C$2&lt;&gt;"",OR(ISNUMBER(SEARCH('🔎 TRA CỨU NHANH'!$C$2,$A1795)),ISNUMBER(SEARCH('🔎 TRA CỨU NHANH'!$C$2,$B1795)))),1,0)</f>
        <v>0</v>
      </c>
      <c r="M1795" s="1" t="str">
        <f t="shared" si="56"/>
        <v/>
      </c>
      <c r="N1795" s="1">
        <f>N(N1794)+IF(AND('💰 BÁO GIÁ'!$C$27&lt;&gt;"",OR(ISNUMBER(SEARCH('💰 BÁO GIÁ'!$C$27,$A1795)),ISNUMBER(SEARCH('💰 BÁO GIÁ'!$C$27,$B1795)))),1,0)</f>
        <v>0</v>
      </c>
      <c r="O1795" s="1" t="str">
        <f t="shared" si="57"/>
        <v/>
      </c>
    </row>
    <row r="1796" customHeight="1" spans="1:15">
      <c r="A1796" s="1" t="str">
        <f>IF('🔧 XY LANH'!A752="","",'🔧 XY LANH'!A752)</f>
        <v/>
      </c>
      <c r="B1796" s="1" t="str">
        <f>IF('🔧 XY LANH'!A752="","",'🔧 XY LANH'!S752)</f>
        <v/>
      </c>
      <c r="C1796" s="1" t="str">
        <f>IF('🔧 XY LANH'!A752="","","Xy lanh")</f>
        <v/>
      </c>
      <c r="D1796" s="1" t="str">
        <f>IF('🔧 XY LANH'!A752="","",'🔧 XY LANH'!L752)</f>
        <v/>
      </c>
      <c r="E1796" s="1" t="str">
        <f>IF('🔧 XY LANH'!A752="","",'🔧 XY LANH'!M752)</f>
        <v/>
      </c>
      <c r="F1796" s="1" t="str">
        <f>IF('🔧 XY LANH'!A752="","",'🔧 XY LANH'!N752)</f>
        <v/>
      </c>
      <c r="G1796" s="1" t="str">
        <f>IF('🔧 XY LANH'!A752="","",'🔧 XY LANH'!O752)</f>
        <v/>
      </c>
      <c r="H1796" s="1" t="str">
        <f>IF('🔧 XY LANH'!A752="","",'🔧 XY LANH'!P752)</f>
        <v/>
      </c>
      <c r="I1796" s="1" t="str">
        <f>IF('🔧 XY LANH'!A752="","",'🔧 XY LANH'!Q752)</f>
        <v/>
      </c>
      <c r="J1796" s="1" t="str">
        <f>IF('🔧 XY LANH'!A752="","",'🔧 XY LANH'!K752)</f>
        <v/>
      </c>
      <c r="L1796" s="1">
        <f>N(L1795)+IF(AND('🔎 TRA CỨU NHANH'!$C$2&lt;&gt;"",OR(ISNUMBER(SEARCH('🔎 TRA CỨU NHANH'!$C$2,$A1796)),ISNUMBER(SEARCH('🔎 TRA CỨU NHANH'!$C$2,$B1796)))),1,0)</f>
        <v>0</v>
      </c>
      <c r="M1796" s="1" t="str">
        <f t="shared" si="56"/>
        <v/>
      </c>
      <c r="N1796" s="1">
        <f>N(N1795)+IF(AND('💰 BÁO GIÁ'!$C$27&lt;&gt;"",OR(ISNUMBER(SEARCH('💰 BÁO GIÁ'!$C$27,$A1796)),ISNUMBER(SEARCH('💰 BÁO GIÁ'!$C$27,$B1796)))),1,0)</f>
        <v>0</v>
      </c>
      <c r="O1796" s="1" t="str">
        <f t="shared" si="57"/>
        <v/>
      </c>
    </row>
    <row r="1797" customHeight="1" spans="1:15">
      <c r="A1797" s="1" t="str">
        <f>IF('🔧 XY LANH'!A753="","",'🔧 XY LANH'!A753)</f>
        <v/>
      </c>
      <c r="B1797" s="1" t="str">
        <f>IF('🔧 XY LANH'!A753="","",'🔧 XY LANH'!S753)</f>
        <v/>
      </c>
      <c r="C1797" s="1" t="str">
        <f>IF('🔧 XY LANH'!A753="","","Xy lanh")</f>
        <v/>
      </c>
      <c r="D1797" s="1" t="str">
        <f>IF('🔧 XY LANH'!A753="","",'🔧 XY LANH'!L753)</f>
        <v/>
      </c>
      <c r="E1797" s="13" t="str">
        <f>IF('🔧 XY LANH'!A753="","",'🔧 XY LANH'!M753)</f>
        <v/>
      </c>
      <c r="F1797" s="13" t="str">
        <f>IF('🔧 XY LANH'!A753="","",'🔧 XY LANH'!N753)</f>
        <v/>
      </c>
      <c r="G1797" s="13" t="str">
        <f>IF('🔧 XY LANH'!A753="","",'🔧 XY LANH'!O753)</f>
        <v/>
      </c>
      <c r="H1797" s="13" t="str">
        <f>IF('🔧 XY LANH'!A753="","",'🔧 XY LANH'!P753)</f>
        <v/>
      </c>
      <c r="I1797" s="13" t="str">
        <f>IF('🔧 XY LANH'!A753="","",'🔧 XY LANH'!Q753)</f>
        <v/>
      </c>
      <c r="J1797" s="1" t="str">
        <f>IF('🔧 XY LANH'!A753="","",'🔧 XY LANH'!K753)</f>
        <v/>
      </c>
      <c r="L1797" s="1">
        <f>N(L1796)+IF(AND('🔎 TRA CỨU NHANH'!$C$2&lt;&gt;"",OR(ISNUMBER(SEARCH('🔎 TRA CỨU NHANH'!$C$2,$A1797)),ISNUMBER(SEARCH('🔎 TRA CỨU NHANH'!$C$2,$B1797)))),1,0)</f>
        <v>0</v>
      </c>
      <c r="M1797" s="1" t="str">
        <f t="shared" si="56"/>
        <v/>
      </c>
      <c r="N1797" s="1">
        <f>N(N1796)+IF(AND('💰 BÁO GIÁ'!$C$27&lt;&gt;"",OR(ISNUMBER(SEARCH('💰 BÁO GIÁ'!$C$27,$A1797)),ISNUMBER(SEARCH('💰 BÁO GIÁ'!$C$27,$B1797)))),1,0)</f>
        <v>0</v>
      </c>
      <c r="O1797" s="1" t="str">
        <f t="shared" si="57"/>
        <v/>
      </c>
    </row>
    <row r="1798" customHeight="1" spans="1:15">
      <c r="A1798" s="1" t="str">
        <f>IF('🔧 XY LANH'!A754="","",'🔧 XY LANH'!A754)</f>
        <v/>
      </c>
      <c r="B1798" s="1" t="str">
        <f>IF('🔧 XY LANH'!A754="","",'🔧 XY LANH'!S754)</f>
        <v/>
      </c>
      <c r="C1798" s="1" t="str">
        <f>IF('🔧 XY LANH'!A754="","","Xy lanh")</f>
        <v/>
      </c>
      <c r="D1798" s="1" t="str">
        <f>IF('🔧 XY LANH'!A754="","",'🔧 XY LANH'!L754)</f>
        <v/>
      </c>
      <c r="E1798" s="1" t="str">
        <f>IF('🔧 XY LANH'!A754="","",'🔧 XY LANH'!M754)</f>
        <v/>
      </c>
      <c r="F1798" s="1" t="str">
        <f>IF('🔧 XY LANH'!A754="","",'🔧 XY LANH'!N754)</f>
        <v/>
      </c>
      <c r="G1798" s="1" t="str">
        <f>IF('🔧 XY LANH'!A754="","",'🔧 XY LANH'!O754)</f>
        <v/>
      </c>
      <c r="H1798" s="1" t="str">
        <f>IF('🔧 XY LANH'!A754="","",'🔧 XY LANH'!P754)</f>
        <v/>
      </c>
      <c r="I1798" s="1" t="str">
        <f>IF('🔧 XY LANH'!A754="","",'🔧 XY LANH'!Q754)</f>
        <v/>
      </c>
      <c r="J1798" s="1" t="str">
        <f>IF('🔧 XY LANH'!A754="","",'🔧 XY LANH'!K754)</f>
        <v/>
      </c>
      <c r="L1798" s="1">
        <f>N(L1797)+IF(AND('🔎 TRA CỨU NHANH'!$C$2&lt;&gt;"",OR(ISNUMBER(SEARCH('🔎 TRA CỨU NHANH'!$C$2,$A1798)),ISNUMBER(SEARCH('🔎 TRA CỨU NHANH'!$C$2,$B1798)))),1,0)</f>
        <v>0</v>
      </c>
      <c r="M1798" s="1" t="str">
        <f t="shared" si="56"/>
        <v/>
      </c>
      <c r="N1798" s="1">
        <f>N(N1797)+IF(AND('💰 BÁO GIÁ'!$C$27&lt;&gt;"",OR(ISNUMBER(SEARCH('💰 BÁO GIÁ'!$C$27,$A1798)),ISNUMBER(SEARCH('💰 BÁO GIÁ'!$C$27,$B1798)))),1,0)</f>
        <v>0</v>
      </c>
      <c r="O1798" s="1" t="str">
        <f t="shared" si="57"/>
        <v/>
      </c>
    </row>
    <row r="1799" customHeight="1" spans="1:15">
      <c r="A1799" s="1" t="str">
        <f>IF('🔧 XY LANH'!A755="","",'🔧 XY LANH'!A755)</f>
        <v/>
      </c>
      <c r="B1799" s="1" t="str">
        <f>IF('🔧 XY LANH'!A755="","",'🔧 XY LANH'!S755)</f>
        <v/>
      </c>
      <c r="C1799" s="1" t="str">
        <f>IF('🔧 XY LANH'!A755="","","Xy lanh")</f>
        <v/>
      </c>
      <c r="D1799" s="1" t="str">
        <f>IF('🔧 XY LANH'!A755="","",'🔧 XY LANH'!L755)</f>
        <v/>
      </c>
      <c r="E1799" s="1" t="str">
        <f>IF('🔧 XY LANH'!A755="","",'🔧 XY LANH'!M755)</f>
        <v/>
      </c>
      <c r="F1799" s="1" t="str">
        <f>IF('🔧 XY LANH'!A755="","",'🔧 XY LANH'!N755)</f>
        <v/>
      </c>
      <c r="G1799" s="1" t="str">
        <f>IF('🔧 XY LANH'!A755="","",'🔧 XY LANH'!O755)</f>
        <v/>
      </c>
      <c r="H1799" s="1" t="str">
        <f>IF('🔧 XY LANH'!A755="","",'🔧 XY LANH'!P755)</f>
        <v/>
      </c>
      <c r="I1799" s="1" t="str">
        <f>IF('🔧 XY LANH'!A755="","",'🔧 XY LANH'!Q755)</f>
        <v/>
      </c>
      <c r="J1799" s="1" t="str">
        <f>IF('🔧 XY LANH'!A755="","",'🔧 XY LANH'!K755)</f>
        <v/>
      </c>
      <c r="L1799" s="1">
        <f>N(L1798)+IF(AND('🔎 TRA CỨU NHANH'!$C$2&lt;&gt;"",OR(ISNUMBER(SEARCH('🔎 TRA CỨU NHANH'!$C$2,$A1799)),ISNUMBER(SEARCH('🔎 TRA CỨU NHANH'!$C$2,$B1799)))),1,0)</f>
        <v>0</v>
      </c>
      <c r="M1799" s="1" t="str">
        <f t="shared" si="56"/>
        <v/>
      </c>
      <c r="N1799" s="1">
        <f>N(N1798)+IF(AND('💰 BÁO GIÁ'!$C$27&lt;&gt;"",OR(ISNUMBER(SEARCH('💰 BÁO GIÁ'!$C$27,$A1799)),ISNUMBER(SEARCH('💰 BÁO GIÁ'!$C$27,$B1799)))),1,0)</f>
        <v>0</v>
      </c>
      <c r="O1799" s="1" t="str">
        <f t="shared" si="57"/>
        <v/>
      </c>
    </row>
    <row r="1800" customHeight="1" spans="1:15">
      <c r="A1800" s="1" t="str">
        <f>IF('🔧 XY LANH'!A756="","",'🔧 XY LANH'!A756)</f>
        <v/>
      </c>
      <c r="B1800" s="1" t="str">
        <f>IF('🔧 XY LANH'!A756="","",'🔧 XY LANH'!S756)</f>
        <v/>
      </c>
      <c r="C1800" s="1" t="str">
        <f>IF('🔧 XY LANH'!A756="","","Xy lanh")</f>
        <v/>
      </c>
      <c r="D1800" s="1" t="str">
        <f>IF('🔧 XY LANH'!A756="","",'🔧 XY LANH'!L756)</f>
        <v/>
      </c>
      <c r="E1800" s="1" t="str">
        <f>IF('🔧 XY LANH'!A756="","",'🔧 XY LANH'!M756)</f>
        <v/>
      </c>
      <c r="F1800" s="1" t="str">
        <f>IF('🔧 XY LANH'!A756="","",'🔧 XY LANH'!N756)</f>
        <v/>
      </c>
      <c r="G1800" s="1" t="str">
        <f>IF('🔧 XY LANH'!A756="","",'🔧 XY LANH'!O756)</f>
        <v/>
      </c>
      <c r="H1800" s="1" t="str">
        <f>IF('🔧 XY LANH'!A756="","",'🔧 XY LANH'!P756)</f>
        <v/>
      </c>
      <c r="I1800" s="1" t="str">
        <f>IF('🔧 XY LANH'!A756="","",'🔧 XY LANH'!Q756)</f>
        <v/>
      </c>
      <c r="J1800" s="1" t="str">
        <f>IF('🔧 XY LANH'!A756="","",'🔧 XY LANH'!K756)</f>
        <v/>
      </c>
      <c r="L1800" s="1">
        <f>N(L1799)+IF(AND('🔎 TRA CỨU NHANH'!$C$2&lt;&gt;"",OR(ISNUMBER(SEARCH('🔎 TRA CỨU NHANH'!$C$2,$A1800)),ISNUMBER(SEARCH('🔎 TRA CỨU NHANH'!$C$2,$B1800)))),1,0)</f>
        <v>0</v>
      </c>
      <c r="M1800" s="1" t="str">
        <f t="shared" si="56"/>
        <v/>
      </c>
      <c r="N1800" s="1">
        <f>N(N1799)+IF(AND('💰 BÁO GIÁ'!$C$27&lt;&gt;"",OR(ISNUMBER(SEARCH('💰 BÁO GIÁ'!$C$27,$A1800)),ISNUMBER(SEARCH('💰 BÁO GIÁ'!$C$27,$B1800)))),1,0)</f>
        <v>0</v>
      </c>
      <c r="O1800" s="1" t="str">
        <f t="shared" si="57"/>
        <v/>
      </c>
    </row>
    <row r="1801" customHeight="1" spans="1:15">
      <c r="A1801" s="1" t="str">
        <f>IF('🔧 XY LANH'!A757="","",'🔧 XY LANH'!A757)</f>
        <v/>
      </c>
      <c r="B1801" s="1" t="str">
        <f>IF('🔧 XY LANH'!A757="","",'🔧 XY LANH'!S757)</f>
        <v/>
      </c>
      <c r="C1801" s="1" t="str">
        <f>IF('🔧 XY LANH'!A757="","","Xy lanh")</f>
        <v/>
      </c>
      <c r="D1801" s="1" t="str">
        <f>IF('🔧 XY LANH'!A757="","",'🔧 XY LANH'!L757)</f>
        <v/>
      </c>
      <c r="E1801" s="1" t="str">
        <f>IF('🔧 XY LANH'!A757="","",'🔧 XY LANH'!M757)</f>
        <v/>
      </c>
      <c r="F1801" s="1" t="str">
        <f>IF('🔧 XY LANH'!A757="","",'🔧 XY LANH'!N757)</f>
        <v/>
      </c>
      <c r="G1801" s="1" t="str">
        <f>IF('🔧 XY LANH'!A757="","",'🔧 XY LANH'!O757)</f>
        <v/>
      </c>
      <c r="H1801" s="1" t="str">
        <f>IF('🔧 XY LANH'!A757="","",'🔧 XY LANH'!P757)</f>
        <v/>
      </c>
      <c r="I1801" s="1" t="str">
        <f>IF('🔧 XY LANH'!A757="","",'🔧 XY LANH'!Q757)</f>
        <v/>
      </c>
      <c r="J1801" s="1" t="str">
        <f>IF('🔧 XY LANH'!A757="","",'🔧 XY LANH'!K757)</f>
        <v/>
      </c>
      <c r="L1801" s="1">
        <f>N(L1800)+IF(AND('🔎 TRA CỨU NHANH'!$C$2&lt;&gt;"",OR(ISNUMBER(SEARCH('🔎 TRA CỨU NHANH'!$C$2,$A1801)),ISNUMBER(SEARCH('🔎 TRA CỨU NHANH'!$C$2,$B1801)))),1,0)</f>
        <v>0</v>
      </c>
      <c r="M1801" s="1" t="str">
        <f t="shared" si="56"/>
        <v/>
      </c>
      <c r="N1801" s="1">
        <f>N(N1800)+IF(AND('💰 BÁO GIÁ'!$C$27&lt;&gt;"",OR(ISNUMBER(SEARCH('💰 BÁO GIÁ'!$C$27,$A1801)),ISNUMBER(SEARCH('💰 BÁO GIÁ'!$C$27,$B1801)))),1,0)</f>
        <v>0</v>
      </c>
      <c r="O1801" s="1" t="str">
        <f t="shared" si="57"/>
        <v/>
      </c>
    </row>
    <row r="1802" customHeight="1" spans="1:15">
      <c r="A1802" s="1" t="str">
        <f>IF('🔧 XY LANH'!A758="","",'🔧 XY LANH'!A758)</f>
        <v/>
      </c>
      <c r="B1802" s="1" t="str">
        <f>IF('🔧 XY LANH'!A758="","",'🔧 XY LANH'!S758)</f>
        <v/>
      </c>
      <c r="C1802" s="1" t="str">
        <f>IF('🔧 XY LANH'!A758="","","Xy lanh")</f>
        <v/>
      </c>
      <c r="D1802" s="1" t="str">
        <f>IF('🔧 XY LANH'!A758="","",'🔧 XY LANH'!L758)</f>
        <v/>
      </c>
      <c r="E1802" s="1" t="str">
        <f>IF('🔧 XY LANH'!A758="","",'🔧 XY LANH'!M758)</f>
        <v/>
      </c>
      <c r="F1802" s="1" t="str">
        <f>IF('🔧 XY LANH'!A758="","",'🔧 XY LANH'!N758)</f>
        <v/>
      </c>
      <c r="G1802" s="1" t="str">
        <f>IF('🔧 XY LANH'!A758="","",'🔧 XY LANH'!O758)</f>
        <v/>
      </c>
      <c r="H1802" s="1" t="str">
        <f>IF('🔧 XY LANH'!A758="","",'🔧 XY LANH'!P758)</f>
        <v/>
      </c>
      <c r="I1802" s="1" t="str">
        <f>IF('🔧 XY LANH'!A758="","",'🔧 XY LANH'!Q758)</f>
        <v/>
      </c>
      <c r="J1802" s="1" t="str">
        <f>IF('🔧 XY LANH'!A758="","",'🔧 XY LANH'!K758)</f>
        <v/>
      </c>
      <c r="L1802" s="1">
        <f>N(L1801)+IF(AND('🔎 TRA CỨU NHANH'!$C$2&lt;&gt;"",OR(ISNUMBER(SEARCH('🔎 TRA CỨU NHANH'!$C$2,$A1802)),ISNUMBER(SEARCH('🔎 TRA CỨU NHANH'!$C$2,$B1802)))),1,0)</f>
        <v>0</v>
      </c>
      <c r="M1802" s="1" t="str">
        <f t="shared" si="56"/>
        <v/>
      </c>
      <c r="N1802" s="1">
        <f>N(N1801)+IF(AND('💰 BÁO GIÁ'!$C$27&lt;&gt;"",OR(ISNUMBER(SEARCH('💰 BÁO GIÁ'!$C$27,$A1802)),ISNUMBER(SEARCH('💰 BÁO GIÁ'!$C$27,$B1802)))),1,0)</f>
        <v>0</v>
      </c>
      <c r="O1802" s="1" t="str">
        <f t="shared" si="57"/>
        <v/>
      </c>
    </row>
    <row r="1803" customHeight="1" spans="1:15">
      <c r="A1803" s="1" t="str">
        <f>IF('🔧 XY LANH'!A759="","",'🔧 XY LANH'!A759)</f>
        <v/>
      </c>
      <c r="B1803" s="1" t="str">
        <f>IF('🔧 XY LANH'!A759="","",'🔧 XY LANH'!S759)</f>
        <v/>
      </c>
      <c r="C1803" s="1" t="str">
        <f>IF('🔧 XY LANH'!A759="","","Xy lanh")</f>
        <v/>
      </c>
      <c r="D1803" s="1" t="str">
        <f>IF('🔧 XY LANH'!A759="","",'🔧 XY LANH'!L759)</f>
        <v/>
      </c>
      <c r="E1803" s="1" t="str">
        <f>IF('🔧 XY LANH'!A759="","",'🔧 XY LANH'!M759)</f>
        <v/>
      </c>
      <c r="F1803" s="1" t="str">
        <f>IF('🔧 XY LANH'!A759="","",'🔧 XY LANH'!N759)</f>
        <v/>
      </c>
      <c r="G1803" s="1" t="str">
        <f>IF('🔧 XY LANH'!A759="","",'🔧 XY LANH'!O759)</f>
        <v/>
      </c>
      <c r="H1803" s="1" t="str">
        <f>IF('🔧 XY LANH'!A759="","",'🔧 XY LANH'!P759)</f>
        <v/>
      </c>
      <c r="I1803" s="1" t="str">
        <f>IF('🔧 XY LANH'!A759="","",'🔧 XY LANH'!Q759)</f>
        <v/>
      </c>
      <c r="J1803" s="1" t="str">
        <f>IF('🔧 XY LANH'!A759="","",'🔧 XY LANH'!K759)</f>
        <v/>
      </c>
      <c r="L1803" s="1">
        <f>N(L1802)+IF(AND('🔎 TRA CỨU NHANH'!$C$2&lt;&gt;"",OR(ISNUMBER(SEARCH('🔎 TRA CỨU NHANH'!$C$2,$A1803)),ISNUMBER(SEARCH('🔎 TRA CỨU NHANH'!$C$2,$B1803)))),1,0)</f>
        <v>0</v>
      </c>
      <c r="M1803" s="1" t="str">
        <f t="shared" si="56"/>
        <v/>
      </c>
      <c r="N1803" s="1">
        <f>N(N1802)+IF(AND('💰 BÁO GIÁ'!$C$27&lt;&gt;"",OR(ISNUMBER(SEARCH('💰 BÁO GIÁ'!$C$27,$A1803)),ISNUMBER(SEARCH('💰 BÁO GIÁ'!$C$27,$B1803)))),1,0)</f>
        <v>0</v>
      </c>
      <c r="O1803" s="1" t="str">
        <f t="shared" si="57"/>
        <v/>
      </c>
    </row>
    <row r="1804" customHeight="1" spans="1:15">
      <c r="A1804" s="1" t="str">
        <f>IF('🔧 XY LANH'!A760="","",'🔧 XY LANH'!A760)</f>
        <v/>
      </c>
      <c r="B1804" s="1" t="str">
        <f>IF('🔧 XY LANH'!A760="","",'🔧 XY LANH'!S760)</f>
        <v/>
      </c>
      <c r="C1804" s="1" t="str">
        <f>IF('🔧 XY LANH'!A760="","","Xy lanh")</f>
        <v/>
      </c>
      <c r="D1804" s="1" t="str">
        <f>IF('🔧 XY LANH'!A760="","",'🔧 XY LANH'!L760)</f>
        <v/>
      </c>
      <c r="E1804" s="1" t="str">
        <f>IF('🔧 XY LANH'!A760="","",'🔧 XY LANH'!M760)</f>
        <v/>
      </c>
      <c r="F1804" s="1" t="str">
        <f>IF('🔧 XY LANH'!A760="","",'🔧 XY LANH'!N760)</f>
        <v/>
      </c>
      <c r="G1804" s="1" t="str">
        <f>IF('🔧 XY LANH'!A760="","",'🔧 XY LANH'!O760)</f>
        <v/>
      </c>
      <c r="H1804" s="1" t="str">
        <f>IF('🔧 XY LANH'!A760="","",'🔧 XY LANH'!P760)</f>
        <v/>
      </c>
      <c r="I1804" s="1" t="str">
        <f>IF('🔧 XY LANH'!A760="","",'🔧 XY LANH'!Q760)</f>
        <v/>
      </c>
      <c r="J1804" s="1" t="str">
        <f>IF('🔧 XY LANH'!A760="","",'🔧 XY LANH'!K760)</f>
        <v/>
      </c>
      <c r="L1804" s="1">
        <f>N(L1803)+IF(AND('🔎 TRA CỨU NHANH'!$C$2&lt;&gt;"",OR(ISNUMBER(SEARCH('🔎 TRA CỨU NHANH'!$C$2,$A1804)),ISNUMBER(SEARCH('🔎 TRA CỨU NHANH'!$C$2,$B1804)))),1,0)</f>
        <v>0</v>
      </c>
      <c r="M1804" s="1" t="str">
        <f t="shared" si="56"/>
        <v/>
      </c>
      <c r="N1804" s="1">
        <f>N(N1803)+IF(AND('💰 BÁO GIÁ'!$C$27&lt;&gt;"",OR(ISNUMBER(SEARCH('💰 BÁO GIÁ'!$C$27,$A1804)),ISNUMBER(SEARCH('💰 BÁO GIÁ'!$C$27,$B1804)))),1,0)</f>
        <v>0</v>
      </c>
      <c r="O1804" s="1" t="str">
        <f t="shared" si="57"/>
        <v/>
      </c>
    </row>
    <row r="1805" customHeight="1" spans="1:15">
      <c r="A1805" s="1" t="str">
        <f>IF('🔧 XY LANH'!A761="","",'🔧 XY LANH'!A761)</f>
        <v/>
      </c>
      <c r="B1805" s="1" t="str">
        <f>IF('🔧 XY LANH'!A761="","",'🔧 XY LANH'!S761)</f>
        <v/>
      </c>
      <c r="C1805" s="1" t="str">
        <f>IF('🔧 XY LANH'!A761="","","Xy lanh")</f>
        <v/>
      </c>
      <c r="D1805" s="1" t="str">
        <f>IF('🔧 XY LANH'!A761="","",'🔧 XY LANH'!L761)</f>
        <v/>
      </c>
      <c r="E1805" s="1" t="str">
        <f>IF('🔧 XY LANH'!A761="","",'🔧 XY LANH'!M761)</f>
        <v/>
      </c>
      <c r="F1805" s="1" t="str">
        <f>IF('🔧 XY LANH'!A761="","",'🔧 XY LANH'!N761)</f>
        <v/>
      </c>
      <c r="G1805" s="1" t="str">
        <f>IF('🔧 XY LANH'!A761="","",'🔧 XY LANH'!O761)</f>
        <v/>
      </c>
      <c r="H1805" s="1" t="str">
        <f>IF('🔧 XY LANH'!A761="","",'🔧 XY LANH'!P761)</f>
        <v/>
      </c>
      <c r="I1805" s="1" t="str">
        <f>IF('🔧 XY LANH'!A761="","",'🔧 XY LANH'!Q761)</f>
        <v/>
      </c>
      <c r="J1805" s="1" t="str">
        <f>IF('🔧 XY LANH'!A761="","",'🔧 XY LANH'!K761)</f>
        <v/>
      </c>
      <c r="L1805" s="1">
        <f>N(L1804)+IF(AND('🔎 TRA CỨU NHANH'!$C$2&lt;&gt;"",OR(ISNUMBER(SEARCH('🔎 TRA CỨU NHANH'!$C$2,$A1805)),ISNUMBER(SEARCH('🔎 TRA CỨU NHANH'!$C$2,$B1805)))),1,0)</f>
        <v>0</v>
      </c>
      <c r="M1805" s="1" t="str">
        <f t="shared" si="56"/>
        <v/>
      </c>
      <c r="N1805" s="1">
        <f>N(N1804)+IF(AND('💰 BÁO GIÁ'!$C$27&lt;&gt;"",OR(ISNUMBER(SEARCH('💰 BÁO GIÁ'!$C$27,$A1805)),ISNUMBER(SEARCH('💰 BÁO GIÁ'!$C$27,$B1805)))),1,0)</f>
        <v>0</v>
      </c>
      <c r="O1805" s="1" t="str">
        <f t="shared" si="57"/>
        <v/>
      </c>
    </row>
    <row r="1806" customHeight="1" spans="1:15">
      <c r="A1806" s="1" t="str">
        <f>IF('🔧 XY LANH'!A762="","",'🔧 XY LANH'!A762)</f>
        <v/>
      </c>
      <c r="B1806" s="1" t="str">
        <f>IF('🔧 XY LANH'!A762="","",'🔧 XY LANH'!S762)</f>
        <v/>
      </c>
      <c r="C1806" s="1" t="str">
        <f>IF('🔧 XY LANH'!A762="","","Xy lanh")</f>
        <v/>
      </c>
      <c r="D1806" s="1" t="str">
        <f>IF('🔧 XY LANH'!A762="","",'🔧 XY LANH'!L762)</f>
        <v/>
      </c>
      <c r="E1806" s="1" t="str">
        <f>IF('🔧 XY LANH'!A762="","",'🔧 XY LANH'!M762)</f>
        <v/>
      </c>
      <c r="F1806" s="1" t="str">
        <f>IF('🔧 XY LANH'!A762="","",'🔧 XY LANH'!N762)</f>
        <v/>
      </c>
      <c r="G1806" s="1" t="str">
        <f>IF('🔧 XY LANH'!A762="","",'🔧 XY LANH'!O762)</f>
        <v/>
      </c>
      <c r="H1806" s="1" t="str">
        <f>IF('🔧 XY LANH'!A762="","",'🔧 XY LANH'!P762)</f>
        <v/>
      </c>
      <c r="I1806" s="1" t="str">
        <f>IF('🔧 XY LANH'!A762="","",'🔧 XY LANH'!Q762)</f>
        <v/>
      </c>
      <c r="J1806" s="1" t="str">
        <f>IF('🔧 XY LANH'!A762="","",'🔧 XY LANH'!K762)</f>
        <v/>
      </c>
      <c r="L1806" s="1">
        <f>N(L1805)+IF(AND('🔎 TRA CỨU NHANH'!$C$2&lt;&gt;"",OR(ISNUMBER(SEARCH('🔎 TRA CỨU NHANH'!$C$2,$A1806)),ISNUMBER(SEARCH('🔎 TRA CỨU NHANH'!$C$2,$B1806)))),1,0)</f>
        <v>0</v>
      </c>
      <c r="M1806" s="1" t="str">
        <f t="shared" si="56"/>
        <v/>
      </c>
      <c r="N1806" s="1">
        <f>N(N1805)+IF(AND('💰 BÁO GIÁ'!$C$27&lt;&gt;"",OR(ISNUMBER(SEARCH('💰 BÁO GIÁ'!$C$27,$A1806)),ISNUMBER(SEARCH('💰 BÁO GIÁ'!$C$27,$B1806)))),1,0)</f>
        <v>0</v>
      </c>
      <c r="O1806" s="1" t="str">
        <f t="shared" si="57"/>
        <v/>
      </c>
    </row>
    <row r="1807" customHeight="1" spans="1:15">
      <c r="A1807" s="1" t="str">
        <f>IF('🔧 XY LANH'!A763="","",'🔧 XY LANH'!A763)</f>
        <v/>
      </c>
      <c r="B1807" s="1" t="str">
        <f>IF('🔧 XY LANH'!A763="","",'🔧 XY LANH'!S763)</f>
        <v/>
      </c>
      <c r="C1807" s="1" t="str">
        <f>IF('🔧 XY LANH'!A763="","","Xy lanh")</f>
        <v/>
      </c>
      <c r="D1807" s="1" t="str">
        <f>IF('🔧 XY LANH'!A763="","",'🔧 XY LANH'!L763)</f>
        <v/>
      </c>
      <c r="E1807" s="1" t="str">
        <f>IF('🔧 XY LANH'!A763="","",'🔧 XY LANH'!M763)</f>
        <v/>
      </c>
      <c r="F1807" s="1" t="str">
        <f>IF('🔧 XY LANH'!A763="","",'🔧 XY LANH'!N763)</f>
        <v/>
      </c>
      <c r="G1807" s="1" t="str">
        <f>IF('🔧 XY LANH'!A763="","",'🔧 XY LANH'!O763)</f>
        <v/>
      </c>
      <c r="H1807" s="1" t="str">
        <f>IF('🔧 XY LANH'!A763="","",'🔧 XY LANH'!P763)</f>
        <v/>
      </c>
      <c r="I1807" s="1" t="str">
        <f>IF('🔧 XY LANH'!A763="","",'🔧 XY LANH'!Q763)</f>
        <v/>
      </c>
      <c r="J1807" s="1" t="str">
        <f>IF('🔧 XY LANH'!A763="","",'🔧 XY LANH'!K763)</f>
        <v/>
      </c>
      <c r="L1807" s="1">
        <f>N(L1806)+IF(AND('🔎 TRA CỨU NHANH'!$C$2&lt;&gt;"",OR(ISNUMBER(SEARCH('🔎 TRA CỨU NHANH'!$C$2,$A1807)),ISNUMBER(SEARCH('🔎 TRA CỨU NHANH'!$C$2,$B1807)))),1,0)</f>
        <v>0</v>
      </c>
      <c r="M1807" s="1" t="str">
        <f t="shared" si="56"/>
        <v/>
      </c>
      <c r="N1807" s="1">
        <f>N(N1806)+IF(AND('💰 BÁO GIÁ'!$C$27&lt;&gt;"",OR(ISNUMBER(SEARCH('💰 BÁO GIÁ'!$C$27,$A1807)),ISNUMBER(SEARCH('💰 BÁO GIÁ'!$C$27,$B1807)))),1,0)</f>
        <v>0</v>
      </c>
      <c r="O1807" s="1" t="str">
        <f t="shared" si="57"/>
        <v/>
      </c>
    </row>
    <row r="1808" customHeight="1" spans="1:15">
      <c r="A1808" s="1" t="str">
        <f>IF('🔧 XY LANH'!A764="","",'🔧 XY LANH'!A764)</f>
        <v/>
      </c>
      <c r="B1808" s="1" t="str">
        <f>IF('🔧 XY LANH'!A764="","",'🔧 XY LANH'!S764)</f>
        <v/>
      </c>
      <c r="C1808" s="1" t="str">
        <f>IF('🔧 XY LANH'!A764="","","Xy lanh")</f>
        <v/>
      </c>
      <c r="D1808" s="1" t="str">
        <f>IF('🔧 XY LANH'!A764="","",'🔧 XY LANH'!L764)</f>
        <v/>
      </c>
      <c r="E1808" s="1" t="str">
        <f>IF('🔧 XY LANH'!A764="","",'🔧 XY LANH'!M764)</f>
        <v/>
      </c>
      <c r="F1808" s="1" t="str">
        <f>IF('🔧 XY LANH'!A764="","",'🔧 XY LANH'!N764)</f>
        <v/>
      </c>
      <c r="G1808" s="1" t="str">
        <f>IF('🔧 XY LANH'!A764="","",'🔧 XY LANH'!O764)</f>
        <v/>
      </c>
      <c r="H1808" s="1" t="str">
        <f>IF('🔧 XY LANH'!A764="","",'🔧 XY LANH'!P764)</f>
        <v/>
      </c>
      <c r="I1808" s="1" t="str">
        <f>IF('🔧 XY LANH'!A764="","",'🔧 XY LANH'!Q764)</f>
        <v/>
      </c>
      <c r="J1808" s="1" t="str">
        <f>IF('🔧 XY LANH'!A764="","",'🔧 XY LANH'!K764)</f>
        <v/>
      </c>
      <c r="L1808" s="1">
        <f>N(L1807)+IF(AND('🔎 TRA CỨU NHANH'!$C$2&lt;&gt;"",OR(ISNUMBER(SEARCH('🔎 TRA CỨU NHANH'!$C$2,$A1808)),ISNUMBER(SEARCH('🔎 TRA CỨU NHANH'!$C$2,$B1808)))),1,0)</f>
        <v>0</v>
      </c>
      <c r="M1808" s="1" t="str">
        <f t="shared" si="56"/>
        <v/>
      </c>
      <c r="N1808" s="1">
        <f>N(N1807)+IF(AND('💰 BÁO GIÁ'!$C$27&lt;&gt;"",OR(ISNUMBER(SEARCH('💰 BÁO GIÁ'!$C$27,$A1808)),ISNUMBER(SEARCH('💰 BÁO GIÁ'!$C$27,$B1808)))),1,0)</f>
        <v>0</v>
      </c>
      <c r="O1808" s="1" t="str">
        <f t="shared" si="57"/>
        <v/>
      </c>
    </row>
    <row r="1809" customHeight="1" spans="1:15">
      <c r="A1809" s="1" t="str">
        <f>IF('🔧 XY LANH'!A765="","",'🔧 XY LANH'!A765)</f>
        <v/>
      </c>
      <c r="B1809" s="1" t="str">
        <f>IF('🔧 XY LANH'!A765="","",'🔧 XY LANH'!S765)</f>
        <v/>
      </c>
      <c r="C1809" s="1" t="str">
        <f>IF('🔧 XY LANH'!A765="","","Xy lanh")</f>
        <v/>
      </c>
      <c r="D1809" s="1" t="str">
        <f>IF('🔧 XY LANH'!A765="","",'🔧 XY LANH'!L765)</f>
        <v/>
      </c>
      <c r="E1809" s="1" t="str">
        <f>IF('🔧 XY LANH'!A765="","",'🔧 XY LANH'!M765)</f>
        <v/>
      </c>
      <c r="F1809" s="1" t="str">
        <f>IF('🔧 XY LANH'!A765="","",'🔧 XY LANH'!N765)</f>
        <v/>
      </c>
      <c r="G1809" s="1" t="str">
        <f>IF('🔧 XY LANH'!A765="","",'🔧 XY LANH'!O765)</f>
        <v/>
      </c>
      <c r="H1809" s="1" t="str">
        <f>IF('🔧 XY LANH'!A765="","",'🔧 XY LANH'!P765)</f>
        <v/>
      </c>
      <c r="I1809" s="1" t="str">
        <f>IF('🔧 XY LANH'!A765="","",'🔧 XY LANH'!Q765)</f>
        <v/>
      </c>
      <c r="J1809" s="1" t="str">
        <f>IF('🔧 XY LANH'!A765="","",'🔧 XY LANH'!K765)</f>
        <v/>
      </c>
      <c r="L1809" s="1">
        <f>N(L1808)+IF(AND('🔎 TRA CỨU NHANH'!$C$2&lt;&gt;"",OR(ISNUMBER(SEARCH('🔎 TRA CỨU NHANH'!$C$2,$A1809)),ISNUMBER(SEARCH('🔎 TRA CỨU NHANH'!$C$2,$B1809)))),1,0)</f>
        <v>0</v>
      </c>
      <c r="M1809" s="1" t="str">
        <f t="shared" si="56"/>
        <v/>
      </c>
      <c r="N1809" s="1">
        <f>N(N1808)+IF(AND('💰 BÁO GIÁ'!$C$27&lt;&gt;"",OR(ISNUMBER(SEARCH('💰 BÁO GIÁ'!$C$27,$A1809)),ISNUMBER(SEARCH('💰 BÁO GIÁ'!$C$27,$B1809)))),1,0)</f>
        <v>0</v>
      </c>
      <c r="O1809" s="1" t="str">
        <f t="shared" si="57"/>
        <v/>
      </c>
    </row>
    <row r="1810" customHeight="1" spans="1:15">
      <c r="A1810" s="1" t="str">
        <f>IF('🔧 XY LANH'!A766="","",'🔧 XY LANH'!A766)</f>
        <v/>
      </c>
      <c r="B1810" s="1" t="str">
        <f>IF('🔧 XY LANH'!A766="","",'🔧 XY LANH'!S766)</f>
        <v/>
      </c>
      <c r="C1810" s="1" t="str">
        <f>IF('🔧 XY LANH'!A766="","","Xy lanh")</f>
        <v/>
      </c>
      <c r="D1810" s="1" t="str">
        <f>IF('🔧 XY LANH'!A766="","",'🔧 XY LANH'!L766)</f>
        <v/>
      </c>
      <c r="E1810" s="1" t="str">
        <f>IF('🔧 XY LANH'!A766="","",'🔧 XY LANH'!M766)</f>
        <v/>
      </c>
      <c r="F1810" s="1" t="str">
        <f>IF('🔧 XY LANH'!A766="","",'🔧 XY LANH'!N766)</f>
        <v/>
      </c>
      <c r="G1810" s="1" t="str">
        <f>IF('🔧 XY LANH'!A766="","",'🔧 XY LANH'!O766)</f>
        <v/>
      </c>
      <c r="H1810" s="1" t="str">
        <f>IF('🔧 XY LANH'!A766="","",'🔧 XY LANH'!P766)</f>
        <v/>
      </c>
      <c r="I1810" s="1" t="str">
        <f>IF('🔧 XY LANH'!A766="","",'🔧 XY LANH'!Q766)</f>
        <v/>
      </c>
      <c r="J1810" s="1" t="str">
        <f>IF('🔧 XY LANH'!A766="","",'🔧 XY LANH'!K766)</f>
        <v/>
      </c>
      <c r="L1810" s="1">
        <f>N(L1809)+IF(AND('🔎 TRA CỨU NHANH'!$C$2&lt;&gt;"",OR(ISNUMBER(SEARCH('🔎 TRA CỨU NHANH'!$C$2,$A1810)),ISNUMBER(SEARCH('🔎 TRA CỨU NHANH'!$C$2,$B1810)))),1,0)</f>
        <v>0</v>
      </c>
      <c r="M1810" s="1" t="str">
        <f t="shared" si="56"/>
        <v/>
      </c>
      <c r="N1810" s="1">
        <f>N(N1809)+IF(AND('💰 BÁO GIÁ'!$C$27&lt;&gt;"",OR(ISNUMBER(SEARCH('💰 BÁO GIÁ'!$C$27,$A1810)),ISNUMBER(SEARCH('💰 BÁO GIÁ'!$C$27,$B1810)))),1,0)</f>
        <v>0</v>
      </c>
      <c r="O1810" s="1" t="str">
        <f t="shared" si="57"/>
        <v/>
      </c>
    </row>
    <row r="1811" customHeight="1" spans="1:15">
      <c r="A1811" s="1" t="str">
        <f>IF('🔧 XY LANH'!A767="","",'🔧 XY LANH'!A767)</f>
        <v/>
      </c>
      <c r="B1811" s="1" t="str">
        <f>IF('🔧 XY LANH'!A767="","",'🔧 XY LANH'!S767)</f>
        <v/>
      </c>
      <c r="C1811" s="1" t="str">
        <f>IF('🔧 XY LANH'!A767="","","Xy lanh")</f>
        <v/>
      </c>
      <c r="D1811" s="1" t="str">
        <f>IF('🔧 XY LANH'!A767="","",'🔧 XY LANH'!L767)</f>
        <v/>
      </c>
      <c r="E1811" s="1" t="str">
        <f>IF('🔧 XY LANH'!A767="","",'🔧 XY LANH'!M767)</f>
        <v/>
      </c>
      <c r="F1811" s="1" t="str">
        <f>IF('🔧 XY LANH'!A767="","",'🔧 XY LANH'!N767)</f>
        <v/>
      </c>
      <c r="G1811" s="1" t="str">
        <f>IF('🔧 XY LANH'!A767="","",'🔧 XY LANH'!O767)</f>
        <v/>
      </c>
      <c r="H1811" s="1" t="str">
        <f>IF('🔧 XY LANH'!A767="","",'🔧 XY LANH'!P767)</f>
        <v/>
      </c>
      <c r="I1811" s="1" t="str">
        <f>IF('🔧 XY LANH'!A767="","",'🔧 XY LANH'!Q767)</f>
        <v/>
      </c>
      <c r="J1811" s="1" t="str">
        <f>IF('🔧 XY LANH'!A767="","",'🔧 XY LANH'!K767)</f>
        <v/>
      </c>
      <c r="L1811" s="1">
        <f>N(L1810)+IF(AND('🔎 TRA CỨU NHANH'!$C$2&lt;&gt;"",OR(ISNUMBER(SEARCH('🔎 TRA CỨU NHANH'!$C$2,$A1811)),ISNUMBER(SEARCH('🔎 TRA CỨU NHANH'!$C$2,$B1811)))),1,0)</f>
        <v>0</v>
      </c>
      <c r="M1811" s="1" t="str">
        <f t="shared" si="56"/>
        <v/>
      </c>
      <c r="N1811" s="1">
        <f>N(N1810)+IF(AND('💰 BÁO GIÁ'!$C$27&lt;&gt;"",OR(ISNUMBER(SEARCH('💰 BÁO GIÁ'!$C$27,$A1811)),ISNUMBER(SEARCH('💰 BÁO GIÁ'!$C$27,$B1811)))),1,0)</f>
        <v>0</v>
      </c>
      <c r="O1811" s="1" t="str">
        <f t="shared" si="57"/>
        <v/>
      </c>
    </row>
    <row r="1812" customHeight="1" spans="1:15">
      <c r="A1812" s="1" t="str">
        <f>IF('🔧 XY LANH'!A768="","",'🔧 XY LANH'!A768)</f>
        <v/>
      </c>
      <c r="B1812" s="1" t="str">
        <f>IF('🔧 XY LANH'!A768="","",'🔧 XY LANH'!S768)</f>
        <v/>
      </c>
      <c r="C1812" s="1" t="str">
        <f>IF('🔧 XY LANH'!A768="","","Xy lanh")</f>
        <v/>
      </c>
      <c r="D1812" s="1" t="str">
        <f>IF('🔧 XY LANH'!A768="","",'🔧 XY LANH'!L768)</f>
        <v/>
      </c>
      <c r="E1812" s="1" t="str">
        <f>IF('🔧 XY LANH'!A768="","",'🔧 XY LANH'!M768)</f>
        <v/>
      </c>
      <c r="F1812" s="1" t="str">
        <f>IF('🔧 XY LANH'!A768="","",'🔧 XY LANH'!N768)</f>
        <v/>
      </c>
      <c r="G1812" s="1" t="str">
        <f>IF('🔧 XY LANH'!A768="","",'🔧 XY LANH'!O768)</f>
        <v/>
      </c>
      <c r="H1812" s="1" t="str">
        <f>IF('🔧 XY LANH'!A768="","",'🔧 XY LANH'!P768)</f>
        <v/>
      </c>
      <c r="I1812" s="1" t="str">
        <f>IF('🔧 XY LANH'!A768="","",'🔧 XY LANH'!Q768)</f>
        <v/>
      </c>
      <c r="J1812" s="1" t="str">
        <f>IF('🔧 XY LANH'!A768="","",'🔧 XY LANH'!K768)</f>
        <v/>
      </c>
      <c r="L1812" s="1">
        <f>N(L1811)+IF(AND('🔎 TRA CỨU NHANH'!$C$2&lt;&gt;"",OR(ISNUMBER(SEARCH('🔎 TRA CỨU NHANH'!$C$2,$A1812)),ISNUMBER(SEARCH('🔎 TRA CỨU NHANH'!$C$2,$B1812)))),1,0)</f>
        <v>0</v>
      </c>
      <c r="M1812" s="1" t="str">
        <f t="shared" si="56"/>
        <v/>
      </c>
      <c r="N1812" s="1">
        <f>N(N1811)+IF(AND('💰 BÁO GIÁ'!$C$27&lt;&gt;"",OR(ISNUMBER(SEARCH('💰 BÁO GIÁ'!$C$27,$A1812)),ISNUMBER(SEARCH('💰 BÁO GIÁ'!$C$27,$B1812)))),1,0)</f>
        <v>0</v>
      </c>
      <c r="O1812" s="1" t="str">
        <f t="shared" si="57"/>
        <v/>
      </c>
    </row>
    <row r="1813" customHeight="1" spans="1:15">
      <c r="A1813" s="1" t="str">
        <f>IF('🔧 XY LANH'!A769="","",'🔧 XY LANH'!A769)</f>
        <v/>
      </c>
      <c r="B1813" s="1" t="str">
        <f>IF('🔧 XY LANH'!A769="","",'🔧 XY LANH'!S769)</f>
        <v/>
      </c>
      <c r="C1813" s="1" t="str">
        <f>IF('🔧 XY LANH'!A769="","","Xy lanh")</f>
        <v/>
      </c>
      <c r="D1813" s="1" t="str">
        <f>IF('🔧 XY LANH'!A769="","",'🔧 XY LANH'!L769)</f>
        <v/>
      </c>
      <c r="E1813" s="1" t="str">
        <f>IF('🔧 XY LANH'!A769="","",'🔧 XY LANH'!M769)</f>
        <v/>
      </c>
      <c r="F1813" s="1" t="str">
        <f>IF('🔧 XY LANH'!A769="","",'🔧 XY LANH'!N769)</f>
        <v/>
      </c>
      <c r="G1813" s="1" t="str">
        <f>IF('🔧 XY LANH'!A769="","",'🔧 XY LANH'!O769)</f>
        <v/>
      </c>
      <c r="H1813" s="1" t="str">
        <f>IF('🔧 XY LANH'!A769="","",'🔧 XY LANH'!P769)</f>
        <v/>
      </c>
      <c r="I1813" s="1" t="str">
        <f>IF('🔧 XY LANH'!A769="","",'🔧 XY LANH'!Q769)</f>
        <v/>
      </c>
      <c r="J1813" s="1" t="str">
        <f>IF('🔧 XY LANH'!A769="","",'🔧 XY LANH'!K769)</f>
        <v/>
      </c>
      <c r="L1813" s="1">
        <f>N(L1812)+IF(AND('🔎 TRA CỨU NHANH'!$C$2&lt;&gt;"",OR(ISNUMBER(SEARCH('🔎 TRA CỨU NHANH'!$C$2,$A1813)),ISNUMBER(SEARCH('🔎 TRA CỨU NHANH'!$C$2,$B1813)))),1,0)</f>
        <v>0</v>
      </c>
      <c r="M1813" s="1" t="str">
        <f t="shared" si="56"/>
        <v/>
      </c>
      <c r="N1813" s="1">
        <f>N(N1812)+IF(AND('💰 BÁO GIÁ'!$C$27&lt;&gt;"",OR(ISNUMBER(SEARCH('💰 BÁO GIÁ'!$C$27,$A1813)),ISNUMBER(SEARCH('💰 BÁO GIÁ'!$C$27,$B1813)))),1,0)</f>
        <v>0</v>
      </c>
      <c r="O1813" s="1" t="str">
        <f t="shared" si="57"/>
        <v/>
      </c>
    </row>
    <row r="1814" customHeight="1" spans="1:15">
      <c r="A1814" s="1" t="str">
        <f>IF('🔧 XY LANH'!A770="","",'🔧 XY LANH'!A770)</f>
        <v/>
      </c>
      <c r="B1814" s="1" t="str">
        <f>IF('🔧 XY LANH'!A770="","",'🔧 XY LANH'!S770)</f>
        <v/>
      </c>
      <c r="C1814" s="1" t="str">
        <f>IF('🔧 XY LANH'!A770="","","Xy lanh")</f>
        <v/>
      </c>
      <c r="D1814" s="1" t="str">
        <f>IF('🔧 XY LANH'!A770="","",'🔧 XY LANH'!L770)</f>
        <v/>
      </c>
      <c r="E1814" s="1" t="str">
        <f>IF('🔧 XY LANH'!A770="","",'🔧 XY LANH'!M770)</f>
        <v/>
      </c>
      <c r="F1814" s="1" t="str">
        <f>IF('🔧 XY LANH'!A770="","",'🔧 XY LANH'!N770)</f>
        <v/>
      </c>
      <c r="G1814" s="1" t="str">
        <f>IF('🔧 XY LANH'!A770="","",'🔧 XY LANH'!O770)</f>
        <v/>
      </c>
      <c r="H1814" s="1" t="str">
        <f>IF('🔧 XY LANH'!A770="","",'🔧 XY LANH'!P770)</f>
        <v/>
      </c>
      <c r="I1814" s="1" t="str">
        <f>IF('🔧 XY LANH'!A770="","",'🔧 XY LANH'!Q770)</f>
        <v/>
      </c>
      <c r="J1814" s="1" t="str">
        <f>IF('🔧 XY LANH'!A770="","",'🔧 XY LANH'!K770)</f>
        <v/>
      </c>
      <c r="L1814" s="1">
        <f>N(L1813)+IF(AND('🔎 TRA CỨU NHANH'!$C$2&lt;&gt;"",OR(ISNUMBER(SEARCH('🔎 TRA CỨU NHANH'!$C$2,$A1814)),ISNUMBER(SEARCH('🔎 TRA CỨU NHANH'!$C$2,$B1814)))),1,0)</f>
        <v>0</v>
      </c>
      <c r="M1814" s="1" t="str">
        <f t="shared" si="56"/>
        <v/>
      </c>
      <c r="N1814" s="1">
        <f>N(N1813)+IF(AND('💰 BÁO GIÁ'!$C$27&lt;&gt;"",OR(ISNUMBER(SEARCH('💰 BÁO GIÁ'!$C$27,$A1814)),ISNUMBER(SEARCH('💰 BÁO GIÁ'!$C$27,$B1814)))),1,0)</f>
        <v>0</v>
      </c>
      <c r="O1814" s="1" t="str">
        <f t="shared" si="57"/>
        <v/>
      </c>
    </row>
    <row r="1815" customHeight="1" spans="1:15">
      <c r="A1815" s="1" t="str">
        <f>IF('🔧 XY LANH'!A771="","",'🔧 XY LANH'!A771)</f>
        <v/>
      </c>
      <c r="B1815" s="1" t="str">
        <f>IF('🔧 XY LANH'!A771="","",'🔧 XY LANH'!S771)</f>
        <v/>
      </c>
      <c r="C1815" s="1" t="str">
        <f>IF('🔧 XY LANH'!A771="","","Xy lanh")</f>
        <v/>
      </c>
      <c r="D1815" s="1" t="str">
        <f>IF('🔧 XY LANH'!A771="","",'🔧 XY LANH'!L771)</f>
        <v/>
      </c>
      <c r="E1815" s="1" t="str">
        <f>IF('🔧 XY LANH'!A771="","",'🔧 XY LANH'!M771)</f>
        <v/>
      </c>
      <c r="F1815" s="1" t="str">
        <f>IF('🔧 XY LANH'!A771="","",'🔧 XY LANH'!N771)</f>
        <v/>
      </c>
      <c r="G1815" s="1" t="str">
        <f>IF('🔧 XY LANH'!A771="","",'🔧 XY LANH'!O771)</f>
        <v/>
      </c>
      <c r="H1815" s="1" t="str">
        <f>IF('🔧 XY LANH'!A771="","",'🔧 XY LANH'!P771)</f>
        <v/>
      </c>
      <c r="I1815" s="1" t="str">
        <f>IF('🔧 XY LANH'!A771="","",'🔧 XY LANH'!Q771)</f>
        <v/>
      </c>
      <c r="J1815" s="1" t="str">
        <f>IF('🔧 XY LANH'!A771="","",'🔧 XY LANH'!K771)</f>
        <v/>
      </c>
      <c r="L1815" s="1">
        <f>N(L1814)+IF(AND('🔎 TRA CỨU NHANH'!$C$2&lt;&gt;"",OR(ISNUMBER(SEARCH('🔎 TRA CỨU NHANH'!$C$2,$A1815)),ISNUMBER(SEARCH('🔎 TRA CỨU NHANH'!$C$2,$B1815)))),1,0)</f>
        <v>0</v>
      </c>
      <c r="M1815" s="1" t="str">
        <f t="shared" si="56"/>
        <v/>
      </c>
      <c r="N1815" s="1">
        <f>N(N1814)+IF(AND('💰 BÁO GIÁ'!$C$27&lt;&gt;"",OR(ISNUMBER(SEARCH('💰 BÁO GIÁ'!$C$27,$A1815)),ISNUMBER(SEARCH('💰 BÁO GIÁ'!$C$27,$B1815)))),1,0)</f>
        <v>0</v>
      </c>
      <c r="O1815" s="1" t="str">
        <f t="shared" si="57"/>
        <v/>
      </c>
    </row>
    <row r="1816" customHeight="1" spans="1:15">
      <c r="A1816" s="1" t="str">
        <f>IF('🔧 XY LANH'!A772="","",'🔧 XY LANH'!A772)</f>
        <v/>
      </c>
      <c r="B1816" s="1" t="str">
        <f>IF('🔧 XY LANH'!A772="","",'🔧 XY LANH'!S772)</f>
        <v/>
      </c>
      <c r="C1816" s="1" t="str">
        <f>IF('🔧 XY LANH'!A772="","","Xy lanh")</f>
        <v/>
      </c>
      <c r="D1816" s="1" t="str">
        <f>IF('🔧 XY LANH'!A772="","",'🔧 XY LANH'!L772)</f>
        <v/>
      </c>
      <c r="E1816" s="1" t="str">
        <f>IF('🔧 XY LANH'!A772="","",'🔧 XY LANH'!M772)</f>
        <v/>
      </c>
      <c r="F1816" s="1" t="str">
        <f>IF('🔧 XY LANH'!A772="","",'🔧 XY LANH'!N772)</f>
        <v/>
      </c>
      <c r="G1816" s="1" t="str">
        <f>IF('🔧 XY LANH'!A772="","",'🔧 XY LANH'!O772)</f>
        <v/>
      </c>
      <c r="H1816" s="1" t="str">
        <f>IF('🔧 XY LANH'!A772="","",'🔧 XY LANH'!P772)</f>
        <v/>
      </c>
      <c r="I1816" s="1" t="str">
        <f>IF('🔧 XY LANH'!A772="","",'🔧 XY LANH'!Q772)</f>
        <v/>
      </c>
      <c r="J1816" s="1" t="str">
        <f>IF('🔧 XY LANH'!A772="","",'🔧 XY LANH'!K772)</f>
        <v/>
      </c>
      <c r="L1816" s="1">
        <f>N(L1815)+IF(AND('🔎 TRA CỨU NHANH'!$C$2&lt;&gt;"",OR(ISNUMBER(SEARCH('🔎 TRA CỨU NHANH'!$C$2,$A1816)),ISNUMBER(SEARCH('🔎 TRA CỨU NHANH'!$C$2,$B1816)))),1,0)</f>
        <v>0</v>
      </c>
      <c r="M1816" s="1" t="str">
        <f t="shared" si="56"/>
        <v/>
      </c>
      <c r="N1816" s="1">
        <f>N(N1815)+IF(AND('💰 BÁO GIÁ'!$C$27&lt;&gt;"",OR(ISNUMBER(SEARCH('💰 BÁO GIÁ'!$C$27,$A1816)),ISNUMBER(SEARCH('💰 BÁO GIÁ'!$C$27,$B1816)))),1,0)</f>
        <v>0</v>
      </c>
      <c r="O1816" s="1" t="str">
        <f t="shared" si="57"/>
        <v/>
      </c>
    </row>
    <row r="1817" customHeight="1" spans="1:15">
      <c r="A1817" s="1" t="str">
        <f>IF('🔧 XY LANH'!A773="","",'🔧 XY LANH'!A773)</f>
        <v/>
      </c>
      <c r="B1817" s="1" t="str">
        <f>IF('🔧 XY LANH'!A773="","",'🔧 XY LANH'!S773)</f>
        <v/>
      </c>
      <c r="C1817" s="1" t="str">
        <f>IF('🔧 XY LANH'!A773="","","Xy lanh")</f>
        <v/>
      </c>
      <c r="D1817" s="1" t="str">
        <f>IF('🔧 XY LANH'!A773="","",'🔧 XY LANH'!L773)</f>
        <v/>
      </c>
      <c r="E1817" s="1" t="str">
        <f>IF('🔧 XY LANH'!A773="","",'🔧 XY LANH'!M773)</f>
        <v/>
      </c>
      <c r="F1817" s="1" t="str">
        <f>IF('🔧 XY LANH'!A773="","",'🔧 XY LANH'!N773)</f>
        <v/>
      </c>
      <c r="G1817" s="1" t="str">
        <f>IF('🔧 XY LANH'!A773="","",'🔧 XY LANH'!O773)</f>
        <v/>
      </c>
      <c r="H1817" s="1" t="str">
        <f>IF('🔧 XY LANH'!A773="","",'🔧 XY LANH'!P773)</f>
        <v/>
      </c>
      <c r="I1817" s="1" t="str">
        <f>IF('🔧 XY LANH'!A773="","",'🔧 XY LANH'!Q773)</f>
        <v/>
      </c>
      <c r="J1817" s="1" t="str">
        <f>IF('🔧 XY LANH'!A773="","",'🔧 XY LANH'!K773)</f>
        <v/>
      </c>
      <c r="L1817" s="1">
        <f>N(L1816)+IF(AND('🔎 TRA CỨU NHANH'!$C$2&lt;&gt;"",OR(ISNUMBER(SEARCH('🔎 TRA CỨU NHANH'!$C$2,$A1817)),ISNUMBER(SEARCH('🔎 TRA CỨU NHANH'!$C$2,$B1817)))),1,0)</f>
        <v>0</v>
      </c>
      <c r="M1817" s="1" t="str">
        <f t="shared" si="56"/>
        <v/>
      </c>
      <c r="N1817" s="1">
        <f>N(N1816)+IF(AND('💰 BÁO GIÁ'!$C$27&lt;&gt;"",OR(ISNUMBER(SEARCH('💰 BÁO GIÁ'!$C$27,$A1817)),ISNUMBER(SEARCH('💰 BÁO GIÁ'!$C$27,$B1817)))),1,0)</f>
        <v>0</v>
      </c>
      <c r="O1817" s="1" t="str">
        <f t="shared" si="57"/>
        <v/>
      </c>
    </row>
    <row r="1818" customHeight="1" spans="1:15">
      <c r="A1818" s="1" t="str">
        <f>IF('🔧 XY LANH'!A774="","",'🔧 XY LANH'!A774)</f>
        <v/>
      </c>
      <c r="B1818" s="1" t="str">
        <f>IF('🔧 XY LANH'!A774="","",'🔧 XY LANH'!S774)</f>
        <v/>
      </c>
      <c r="C1818" s="1" t="str">
        <f>IF('🔧 XY LANH'!A774="","","Xy lanh")</f>
        <v/>
      </c>
      <c r="D1818" s="1" t="str">
        <f>IF('🔧 XY LANH'!A774="","",'🔧 XY LANH'!L774)</f>
        <v/>
      </c>
      <c r="E1818" s="13" t="str">
        <f>IF('🔧 XY LANH'!A774="","",'🔧 XY LANH'!M774)</f>
        <v/>
      </c>
      <c r="F1818" s="13" t="str">
        <f>IF('🔧 XY LANH'!A774="","",'🔧 XY LANH'!N774)</f>
        <v/>
      </c>
      <c r="G1818" s="13" t="str">
        <f>IF('🔧 XY LANH'!A774="","",'🔧 XY LANH'!O774)</f>
        <v/>
      </c>
      <c r="H1818" s="13" t="str">
        <f>IF('🔧 XY LANH'!A774="","",'🔧 XY LANH'!P774)</f>
        <v/>
      </c>
      <c r="I1818" s="13" t="str">
        <f>IF('🔧 XY LANH'!A774="","",'🔧 XY LANH'!Q774)</f>
        <v/>
      </c>
      <c r="J1818" s="1" t="str">
        <f>IF('🔧 XY LANH'!A774="","",'🔧 XY LANH'!K774)</f>
        <v/>
      </c>
      <c r="L1818" s="1">
        <f>N(L1817)+IF(AND('🔎 TRA CỨU NHANH'!$C$2&lt;&gt;"",OR(ISNUMBER(SEARCH('🔎 TRA CỨU NHANH'!$C$2,$A1818)),ISNUMBER(SEARCH('🔎 TRA CỨU NHANH'!$C$2,$B1818)))),1,0)</f>
        <v>0</v>
      </c>
      <c r="M1818" s="1" t="str">
        <f t="shared" si="56"/>
        <v/>
      </c>
      <c r="N1818" s="1">
        <f>N(N1817)+IF(AND('💰 BÁO GIÁ'!$C$27&lt;&gt;"",OR(ISNUMBER(SEARCH('💰 BÁO GIÁ'!$C$27,$A1818)),ISNUMBER(SEARCH('💰 BÁO GIÁ'!$C$27,$B1818)))),1,0)</f>
        <v>0</v>
      </c>
      <c r="O1818" s="1" t="str">
        <f t="shared" si="57"/>
        <v/>
      </c>
    </row>
    <row r="1819" customHeight="1" spans="1:15">
      <c r="A1819" s="1" t="str">
        <f>IF('🔧 XY LANH'!A775="","",'🔧 XY LANH'!A775)</f>
        <v/>
      </c>
      <c r="B1819" s="1" t="str">
        <f>IF('🔧 XY LANH'!A775="","",'🔧 XY LANH'!S775)</f>
        <v/>
      </c>
      <c r="C1819" s="1" t="str">
        <f>IF('🔧 XY LANH'!A775="","","Xy lanh")</f>
        <v/>
      </c>
      <c r="D1819" s="1" t="str">
        <f>IF('🔧 XY LANH'!A775="","",'🔧 XY LANH'!L775)</f>
        <v/>
      </c>
      <c r="E1819" s="1" t="str">
        <f>IF('🔧 XY LANH'!A775="","",'🔧 XY LANH'!M775)</f>
        <v/>
      </c>
      <c r="F1819" s="1" t="str">
        <f>IF('🔧 XY LANH'!A775="","",'🔧 XY LANH'!N775)</f>
        <v/>
      </c>
      <c r="G1819" s="1" t="str">
        <f>IF('🔧 XY LANH'!A775="","",'🔧 XY LANH'!O775)</f>
        <v/>
      </c>
      <c r="H1819" s="1" t="str">
        <f>IF('🔧 XY LANH'!A775="","",'🔧 XY LANH'!P775)</f>
        <v/>
      </c>
      <c r="I1819" s="1" t="str">
        <f>IF('🔧 XY LANH'!A775="","",'🔧 XY LANH'!Q775)</f>
        <v/>
      </c>
      <c r="J1819" s="1" t="str">
        <f>IF('🔧 XY LANH'!A775="","",'🔧 XY LANH'!K775)</f>
        <v/>
      </c>
      <c r="L1819" s="1">
        <f>N(L1818)+IF(AND('🔎 TRA CỨU NHANH'!$C$2&lt;&gt;"",OR(ISNUMBER(SEARCH('🔎 TRA CỨU NHANH'!$C$2,$A1819)),ISNUMBER(SEARCH('🔎 TRA CỨU NHANH'!$C$2,$B1819)))),1,0)</f>
        <v>0</v>
      </c>
      <c r="M1819" s="1" t="str">
        <f t="shared" si="56"/>
        <v/>
      </c>
      <c r="N1819" s="1">
        <f>N(N1818)+IF(AND('💰 BÁO GIÁ'!$C$27&lt;&gt;"",OR(ISNUMBER(SEARCH('💰 BÁO GIÁ'!$C$27,$A1819)),ISNUMBER(SEARCH('💰 BÁO GIÁ'!$C$27,$B1819)))),1,0)</f>
        <v>0</v>
      </c>
      <c r="O1819" s="1" t="str">
        <f t="shared" si="57"/>
        <v/>
      </c>
    </row>
    <row r="1820" customHeight="1" spans="1:15">
      <c r="A1820" s="1" t="str">
        <f>IF('🔧 XY LANH'!A776="","",'🔧 XY LANH'!A776)</f>
        <v/>
      </c>
      <c r="B1820" s="1" t="str">
        <f>IF('🔧 XY LANH'!A776="","",'🔧 XY LANH'!S776)</f>
        <v/>
      </c>
      <c r="C1820" s="1" t="str">
        <f>IF('🔧 XY LANH'!A776="","","Xy lanh")</f>
        <v/>
      </c>
      <c r="D1820" s="1" t="str">
        <f>IF('🔧 XY LANH'!A776="","",'🔧 XY LANH'!L776)</f>
        <v/>
      </c>
      <c r="E1820" s="13" t="str">
        <f>IF('🔧 XY LANH'!A776="","",'🔧 XY LANH'!M776)</f>
        <v/>
      </c>
      <c r="F1820" s="13" t="str">
        <f>IF('🔧 XY LANH'!A776="","",'🔧 XY LANH'!N776)</f>
        <v/>
      </c>
      <c r="G1820" s="13" t="str">
        <f>IF('🔧 XY LANH'!A776="","",'🔧 XY LANH'!O776)</f>
        <v/>
      </c>
      <c r="H1820" s="13" t="str">
        <f>IF('🔧 XY LANH'!A776="","",'🔧 XY LANH'!P776)</f>
        <v/>
      </c>
      <c r="I1820" s="13" t="str">
        <f>IF('🔧 XY LANH'!A776="","",'🔧 XY LANH'!Q776)</f>
        <v/>
      </c>
      <c r="J1820" s="1" t="str">
        <f>IF('🔧 XY LANH'!A776="","",'🔧 XY LANH'!K776)</f>
        <v/>
      </c>
      <c r="L1820" s="1">
        <f>N(L1819)+IF(AND('🔎 TRA CỨU NHANH'!$C$2&lt;&gt;"",OR(ISNUMBER(SEARCH('🔎 TRA CỨU NHANH'!$C$2,$A1820)),ISNUMBER(SEARCH('🔎 TRA CỨU NHANH'!$C$2,$B1820)))),1,0)</f>
        <v>0</v>
      </c>
      <c r="M1820" s="1" t="str">
        <f t="shared" si="56"/>
        <v/>
      </c>
      <c r="N1820" s="1">
        <f>N(N1819)+IF(AND('💰 BÁO GIÁ'!$C$27&lt;&gt;"",OR(ISNUMBER(SEARCH('💰 BÁO GIÁ'!$C$27,$A1820)),ISNUMBER(SEARCH('💰 BÁO GIÁ'!$C$27,$B1820)))),1,0)</f>
        <v>0</v>
      </c>
      <c r="O1820" s="1" t="str">
        <f t="shared" si="57"/>
        <v/>
      </c>
    </row>
    <row r="1821" customHeight="1" spans="1:15">
      <c r="A1821" s="1" t="str">
        <f>IF('🔧 XY LANH'!A777="","",'🔧 XY LANH'!A777)</f>
        <v/>
      </c>
      <c r="B1821" s="1" t="str">
        <f>IF('🔧 XY LANH'!A777="","",'🔧 XY LANH'!S777)</f>
        <v/>
      </c>
      <c r="C1821" s="1" t="str">
        <f>IF('🔧 XY LANH'!A777="","","Xy lanh")</f>
        <v/>
      </c>
      <c r="D1821" s="1" t="str">
        <f>IF('🔧 XY LANH'!A777="","",'🔧 XY LANH'!L777)</f>
        <v/>
      </c>
      <c r="E1821" s="1" t="str">
        <f>IF('🔧 XY LANH'!A777="","",'🔧 XY LANH'!M777)</f>
        <v/>
      </c>
      <c r="F1821" s="1" t="str">
        <f>IF('🔧 XY LANH'!A777="","",'🔧 XY LANH'!N777)</f>
        <v/>
      </c>
      <c r="G1821" s="1" t="str">
        <f>IF('🔧 XY LANH'!A777="","",'🔧 XY LANH'!O777)</f>
        <v/>
      </c>
      <c r="H1821" s="1" t="str">
        <f>IF('🔧 XY LANH'!A777="","",'🔧 XY LANH'!P777)</f>
        <v/>
      </c>
      <c r="I1821" s="1" t="str">
        <f>IF('🔧 XY LANH'!A777="","",'🔧 XY LANH'!Q777)</f>
        <v/>
      </c>
      <c r="J1821" s="1" t="str">
        <f>IF('🔧 XY LANH'!A777="","",'🔧 XY LANH'!K777)</f>
        <v/>
      </c>
      <c r="L1821" s="1">
        <f>N(L1820)+IF(AND('🔎 TRA CỨU NHANH'!$C$2&lt;&gt;"",OR(ISNUMBER(SEARCH('🔎 TRA CỨU NHANH'!$C$2,$A1821)),ISNUMBER(SEARCH('🔎 TRA CỨU NHANH'!$C$2,$B1821)))),1,0)</f>
        <v>0</v>
      </c>
      <c r="M1821" s="1" t="str">
        <f t="shared" si="56"/>
        <v/>
      </c>
      <c r="N1821" s="1">
        <f>N(N1820)+IF(AND('💰 BÁO GIÁ'!$C$27&lt;&gt;"",OR(ISNUMBER(SEARCH('💰 BÁO GIÁ'!$C$27,$A1821)),ISNUMBER(SEARCH('💰 BÁO GIÁ'!$C$27,$B1821)))),1,0)</f>
        <v>0</v>
      </c>
      <c r="O1821" s="1" t="str">
        <f t="shared" si="57"/>
        <v/>
      </c>
    </row>
    <row r="1822" customHeight="1" spans="1:15">
      <c r="A1822" s="1" t="str">
        <f>IF('🔧 XY LANH'!A778="","",'🔧 XY LANH'!A778)</f>
        <v/>
      </c>
      <c r="B1822" s="1" t="str">
        <f>IF('🔧 XY LANH'!A778="","",'🔧 XY LANH'!S778)</f>
        <v/>
      </c>
      <c r="C1822" s="1" t="str">
        <f>IF('🔧 XY LANH'!A778="","","Xy lanh")</f>
        <v/>
      </c>
      <c r="D1822" s="1" t="str">
        <f>IF('🔧 XY LANH'!A778="","",'🔧 XY LANH'!L778)</f>
        <v/>
      </c>
      <c r="E1822" s="13" t="str">
        <f>IF('🔧 XY LANH'!A778="","",'🔧 XY LANH'!M778)</f>
        <v/>
      </c>
      <c r="F1822" s="13" t="str">
        <f>IF('🔧 XY LANH'!A778="","",'🔧 XY LANH'!N778)</f>
        <v/>
      </c>
      <c r="G1822" s="13" t="str">
        <f>IF('🔧 XY LANH'!A778="","",'🔧 XY LANH'!O778)</f>
        <v/>
      </c>
      <c r="H1822" s="13" t="str">
        <f>IF('🔧 XY LANH'!A778="","",'🔧 XY LANH'!P778)</f>
        <v/>
      </c>
      <c r="I1822" s="13" t="str">
        <f>IF('🔧 XY LANH'!A778="","",'🔧 XY LANH'!Q778)</f>
        <v/>
      </c>
      <c r="J1822" s="1" t="str">
        <f>IF('🔧 XY LANH'!A778="","",'🔧 XY LANH'!K778)</f>
        <v/>
      </c>
      <c r="L1822" s="1">
        <f>N(L1821)+IF(AND('🔎 TRA CỨU NHANH'!$C$2&lt;&gt;"",OR(ISNUMBER(SEARCH('🔎 TRA CỨU NHANH'!$C$2,$A1822)),ISNUMBER(SEARCH('🔎 TRA CỨU NHANH'!$C$2,$B1822)))),1,0)</f>
        <v>0</v>
      </c>
      <c r="M1822" s="1" t="str">
        <f t="shared" si="56"/>
        <v/>
      </c>
      <c r="N1822" s="1">
        <f>N(N1821)+IF(AND('💰 BÁO GIÁ'!$C$27&lt;&gt;"",OR(ISNUMBER(SEARCH('💰 BÁO GIÁ'!$C$27,$A1822)),ISNUMBER(SEARCH('💰 BÁO GIÁ'!$C$27,$B1822)))),1,0)</f>
        <v>0</v>
      </c>
      <c r="O1822" s="1" t="str">
        <f t="shared" si="57"/>
        <v/>
      </c>
    </row>
    <row r="1823" customHeight="1" spans="1:15">
      <c r="A1823" s="1" t="str">
        <f>IF('🔧 XY LANH'!A779="","",'🔧 XY LANH'!A779)</f>
        <v/>
      </c>
      <c r="B1823" s="1" t="str">
        <f>IF('🔧 XY LANH'!A779="","",'🔧 XY LANH'!S779)</f>
        <v/>
      </c>
      <c r="C1823" s="1" t="str">
        <f>IF('🔧 XY LANH'!A779="","","Xy lanh")</f>
        <v/>
      </c>
      <c r="D1823" s="1" t="str">
        <f>IF('🔧 XY LANH'!A779="","",'🔧 XY LANH'!L779)</f>
        <v/>
      </c>
      <c r="E1823" s="1" t="str">
        <f>IF('🔧 XY LANH'!A779="","",'🔧 XY LANH'!M779)</f>
        <v/>
      </c>
      <c r="F1823" s="1" t="str">
        <f>IF('🔧 XY LANH'!A779="","",'🔧 XY LANH'!N779)</f>
        <v/>
      </c>
      <c r="G1823" s="1" t="str">
        <f>IF('🔧 XY LANH'!A779="","",'🔧 XY LANH'!O779)</f>
        <v/>
      </c>
      <c r="H1823" s="1" t="str">
        <f>IF('🔧 XY LANH'!A779="","",'🔧 XY LANH'!P779)</f>
        <v/>
      </c>
      <c r="I1823" s="1" t="str">
        <f>IF('🔧 XY LANH'!A779="","",'🔧 XY LANH'!Q779)</f>
        <v/>
      </c>
      <c r="J1823" s="1" t="str">
        <f>IF('🔧 XY LANH'!A779="","",'🔧 XY LANH'!K779)</f>
        <v/>
      </c>
      <c r="L1823" s="1">
        <f>N(L1822)+IF(AND('🔎 TRA CỨU NHANH'!$C$2&lt;&gt;"",OR(ISNUMBER(SEARCH('🔎 TRA CỨU NHANH'!$C$2,$A1823)),ISNUMBER(SEARCH('🔎 TRA CỨU NHANH'!$C$2,$B1823)))),1,0)</f>
        <v>0</v>
      </c>
      <c r="M1823" s="1" t="str">
        <f t="shared" si="56"/>
        <v/>
      </c>
      <c r="N1823" s="1">
        <f>N(N1822)+IF(AND('💰 BÁO GIÁ'!$C$27&lt;&gt;"",OR(ISNUMBER(SEARCH('💰 BÁO GIÁ'!$C$27,$A1823)),ISNUMBER(SEARCH('💰 BÁO GIÁ'!$C$27,$B1823)))),1,0)</f>
        <v>0</v>
      </c>
      <c r="O1823" s="1" t="str">
        <f t="shared" si="57"/>
        <v/>
      </c>
    </row>
    <row r="1824" customHeight="1" spans="1:15">
      <c r="A1824" s="1" t="str">
        <f>IF('🔧 XY LANH'!A780="","",'🔧 XY LANH'!A780)</f>
        <v/>
      </c>
      <c r="B1824" s="1" t="str">
        <f>IF('🔧 XY LANH'!A780="","",'🔧 XY LANH'!S780)</f>
        <v/>
      </c>
      <c r="C1824" s="1" t="str">
        <f>IF('🔧 XY LANH'!A780="","","Xy lanh")</f>
        <v/>
      </c>
      <c r="D1824" s="1" t="str">
        <f>IF('🔧 XY LANH'!A780="","",'🔧 XY LANH'!L780)</f>
        <v/>
      </c>
      <c r="E1824" s="1" t="str">
        <f>IF('🔧 XY LANH'!A780="","",'🔧 XY LANH'!M780)</f>
        <v/>
      </c>
      <c r="F1824" s="1" t="str">
        <f>IF('🔧 XY LANH'!A780="","",'🔧 XY LANH'!N780)</f>
        <v/>
      </c>
      <c r="G1824" s="1" t="str">
        <f>IF('🔧 XY LANH'!A780="","",'🔧 XY LANH'!O780)</f>
        <v/>
      </c>
      <c r="H1824" s="1" t="str">
        <f>IF('🔧 XY LANH'!A780="","",'🔧 XY LANH'!P780)</f>
        <v/>
      </c>
      <c r="I1824" s="1" t="str">
        <f>IF('🔧 XY LANH'!A780="","",'🔧 XY LANH'!Q780)</f>
        <v/>
      </c>
      <c r="J1824" s="1" t="str">
        <f>IF('🔧 XY LANH'!A780="","",'🔧 XY LANH'!K780)</f>
        <v/>
      </c>
      <c r="L1824" s="1">
        <f>N(L1823)+IF(AND('🔎 TRA CỨU NHANH'!$C$2&lt;&gt;"",OR(ISNUMBER(SEARCH('🔎 TRA CỨU NHANH'!$C$2,$A1824)),ISNUMBER(SEARCH('🔎 TRA CỨU NHANH'!$C$2,$B1824)))),1,0)</f>
        <v>0</v>
      </c>
      <c r="M1824" s="1" t="str">
        <f t="shared" si="56"/>
        <v/>
      </c>
      <c r="N1824" s="1">
        <f>N(N1823)+IF(AND('💰 BÁO GIÁ'!$C$27&lt;&gt;"",OR(ISNUMBER(SEARCH('💰 BÁO GIÁ'!$C$27,$A1824)),ISNUMBER(SEARCH('💰 BÁO GIÁ'!$C$27,$B1824)))),1,0)</f>
        <v>0</v>
      </c>
      <c r="O1824" s="1" t="str">
        <f t="shared" si="57"/>
        <v/>
      </c>
    </row>
    <row r="1825" customHeight="1" spans="1:15">
      <c r="A1825" s="1" t="str">
        <f>IF('🔧 XY LANH'!A781="","",'🔧 XY LANH'!A781)</f>
        <v/>
      </c>
      <c r="B1825" s="1" t="str">
        <f>IF('🔧 XY LANH'!A781="","",'🔧 XY LANH'!S781)</f>
        <v/>
      </c>
      <c r="C1825" s="1" t="str">
        <f>IF('🔧 XY LANH'!A781="","","Xy lanh")</f>
        <v/>
      </c>
      <c r="D1825" s="1" t="str">
        <f>IF('🔧 XY LANH'!A781="","",'🔧 XY LANH'!L781)</f>
        <v/>
      </c>
      <c r="E1825" s="1" t="str">
        <f>IF('🔧 XY LANH'!A781="","",'🔧 XY LANH'!M781)</f>
        <v/>
      </c>
      <c r="F1825" s="1" t="str">
        <f>IF('🔧 XY LANH'!A781="","",'🔧 XY LANH'!N781)</f>
        <v/>
      </c>
      <c r="G1825" s="1" t="str">
        <f>IF('🔧 XY LANH'!A781="","",'🔧 XY LANH'!O781)</f>
        <v/>
      </c>
      <c r="H1825" s="1" t="str">
        <f>IF('🔧 XY LANH'!A781="","",'🔧 XY LANH'!P781)</f>
        <v/>
      </c>
      <c r="I1825" s="1" t="str">
        <f>IF('🔧 XY LANH'!A781="","",'🔧 XY LANH'!Q781)</f>
        <v/>
      </c>
      <c r="J1825" s="1" t="str">
        <f>IF('🔧 XY LANH'!A781="","",'🔧 XY LANH'!K781)</f>
        <v/>
      </c>
      <c r="L1825" s="1">
        <f>N(L1824)+IF(AND('🔎 TRA CỨU NHANH'!$C$2&lt;&gt;"",OR(ISNUMBER(SEARCH('🔎 TRA CỨU NHANH'!$C$2,$A1825)),ISNUMBER(SEARCH('🔎 TRA CỨU NHANH'!$C$2,$B1825)))),1,0)</f>
        <v>0</v>
      </c>
      <c r="M1825" s="1" t="str">
        <f t="shared" si="56"/>
        <v/>
      </c>
      <c r="N1825" s="1">
        <f>N(N1824)+IF(AND('💰 BÁO GIÁ'!$C$27&lt;&gt;"",OR(ISNUMBER(SEARCH('💰 BÁO GIÁ'!$C$27,$A1825)),ISNUMBER(SEARCH('💰 BÁO GIÁ'!$C$27,$B1825)))),1,0)</f>
        <v>0</v>
      </c>
      <c r="O1825" s="1" t="str">
        <f t="shared" si="57"/>
        <v/>
      </c>
    </row>
    <row r="1826" customHeight="1" spans="1:15">
      <c r="A1826" s="1" t="str">
        <f>IF('🔧 XY LANH'!A782="","",'🔧 XY LANH'!A782)</f>
        <v/>
      </c>
      <c r="B1826" s="1" t="str">
        <f>IF('🔧 XY LANH'!A782="","",'🔧 XY LANH'!S782)</f>
        <v/>
      </c>
      <c r="C1826" s="1" t="str">
        <f>IF('🔧 XY LANH'!A782="","","Xy lanh")</f>
        <v/>
      </c>
      <c r="D1826" s="1" t="str">
        <f>IF('🔧 XY LANH'!A782="","",'🔧 XY LANH'!L782)</f>
        <v/>
      </c>
      <c r="E1826" s="1" t="str">
        <f>IF('🔧 XY LANH'!A782="","",'🔧 XY LANH'!M782)</f>
        <v/>
      </c>
      <c r="F1826" s="1" t="str">
        <f>IF('🔧 XY LANH'!A782="","",'🔧 XY LANH'!N782)</f>
        <v/>
      </c>
      <c r="G1826" s="1" t="str">
        <f>IF('🔧 XY LANH'!A782="","",'🔧 XY LANH'!O782)</f>
        <v/>
      </c>
      <c r="H1826" s="1" t="str">
        <f>IF('🔧 XY LANH'!A782="","",'🔧 XY LANH'!P782)</f>
        <v/>
      </c>
      <c r="I1826" s="1" t="str">
        <f>IF('🔧 XY LANH'!A782="","",'🔧 XY LANH'!Q782)</f>
        <v/>
      </c>
      <c r="J1826" s="1" t="str">
        <f>IF('🔧 XY LANH'!A782="","",'🔧 XY LANH'!K782)</f>
        <v/>
      </c>
      <c r="L1826" s="1">
        <f>N(L1825)+IF(AND('🔎 TRA CỨU NHANH'!$C$2&lt;&gt;"",OR(ISNUMBER(SEARCH('🔎 TRA CỨU NHANH'!$C$2,$A1826)),ISNUMBER(SEARCH('🔎 TRA CỨU NHANH'!$C$2,$B1826)))),1,0)</f>
        <v>0</v>
      </c>
      <c r="M1826" s="1" t="str">
        <f t="shared" si="56"/>
        <v/>
      </c>
      <c r="N1826" s="1">
        <f>N(N1825)+IF(AND('💰 BÁO GIÁ'!$C$27&lt;&gt;"",OR(ISNUMBER(SEARCH('💰 BÁO GIÁ'!$C$27,$A1826)),ISNUMBER(SEARCH('💰 BÁO GIÁ'!$C$27,$B1826)))),1,0)</f>
        <v>0</v>
      </c>
      <c r="O1826" s="1" t="str">
        <f t="shared" si="57"/>
        <v/>
      </c>
    </row>
    <row r="1827" customHeight="1" spans="1:15">
      <c r="A1827" s="1" t="str">
        <f>IF('🔧 XY LANH'!A783="","",'🔧 XY LANH'!A783)</f>
        <v/>
      </c>
      <c r="B1827" s="1" t="str">
        <f>IF('🔧 XY LANH'!A783="","",'🔧 XY LANH'!S783)</f>
        <v/>
      </c>
      <c r="C1827" s="1" t="str">
        <f>IF('🔧 XY LANH'!A783="","","Xy lanh")</f>
        <v/>
      </c>
      <c r="D1827" s="1" t="str">
        <f>IF('🔧 XY LANH'!A783="","",'🔧 XY LANH'!L783)</f>
        <v/>
      </c>
      <c r="E1827" s="1" t="str">
        <f>IF('🔧 XY LANH'!A783="","",'🔧 XY LANH'!M783)</f>
        <v/>
      </c>
      <c r="F1827" s="1" t="str">
        <f>IF('🔧 XY LANH'!A783="","",'🔧 XY LANH'!N783)</f>
        <v/>
      </c>
      <c r="G1827" s="1" t="str">
        <f>IF('🔧 XY LANH'!A783="","",'🔧 XY LANH'!O783)</f>
        <v/>
      </c>
      <c r="H1827" s="1" t="str">
        <f>IF('🔧 XY LANH'!A783="","",'🔧 XY LANH'!P783)</f>
        <v/>
      </c>
      <c r="I1827" s="1" t="str">
        <f>IF('🔧 XY LANH'!A783="","",'🔧 XY LANH'!Q783)</f>
        <v/>
      </c>
      <c r="J1827" s="1" t="str">
        <f>IF('🔧 XY LANH'!A783="","",'🔧 XY LANH'!K783)</f>
        <v/>
      </c>
      <c r="L1827" s="1">
        <f>N(L1826)+IF(AND('🔎 TRA CỨU NHANH'!$C$2&lt;&gt;"",OR(ISNUMBER(SEARCH('🔎 TRA CỨU NHANH'!$C$2,$A1827)),ISNUMBER(SEARCH('🔎 TRA CỨU NHANH'!$C$2,$B1827)))),1,0)</f>
        <v>0</v>
      </c>
      <c r="M1827" s="1" t="str">
        <f t="shared" si="56"/>
        <v/>
      </c>
      <c r="N1827" s="1">
        <f>N(N1826)+IF(AND('💰 BÁO GIÁ'!$C$27&lt;&gt;"",OR(ISNUMBER(SEARCH('💰 BÁO GIÁ'!$C$27,$A1827)),ISNUMBER(SEARCH('💰 BÁO GIÁ'!$C$27,$B1827)))),1,0)</f>
        <v>0</v>
      </c>
      <c r="O1827" s="1" t="str">
        <f t="shared" si="57"/>
        <v/>
      </c>
    </row>
    <row r="1828" customHeight="1" spans="1:15">
      <c r="A1828" s="1" t="str">
        <f>IF('🔧 XY LANH'!A784="","",'🔧 XY LANH'!A784)</f>
        <v/>
      </c>
      <c r="B1828" s="1" t="str">
        <f>IF('🔧 XY LANH'!A784="","",'🔧 XY LANH'!S784)</f>
        <v/>
      </c>
      <c r="C1828" s="1" t="str">
        <f>IF('🔧 XY LANH'!A784="","","Xy lanh")</f>
        <v/>
      </c>
      <c r="D1828" s="1" t="str">
        <f>IF('🔧 XY LANH'!A784="","",'🔧 XY LANH'!L784)</f>
        <v/>
      </c>
      <c r="E1828" s="1" t="str">
        <f>IF('🔧 XY LANH'!A784="","",'🔧 XY LANH'!M784)</f>
        <v/>
      </c>
      <c r="F1828" s="1" t="str">
        <f>IF('🔧 XY LANH'!A784="","",'🔧 XY LANH'!N784)</f>
        <v/>
      </c>
      <c r="G1828" s="1" t="str">
        <f>IF('🔧 XY LANH'!A784="","",'🔧 XY LANH'!O784)</f>
        <v/>
      </c>
      <c r="H1828" s="1" t="str">
        <f>IF('🔧 XY LANH'!A784="","",'🔧 XY LANH'!P784)</f>
        <v/>
      </c>
      <c r="I1828" s="1" t="str">
        <f>IF('🔧 XY LANH'!A784="","",'🔧 XY LANH'!Q784)</f>
        <v/>
      </c>
      <c r="J1828" s="1" t="str">
        <f>IF('🔧 XY LANH'!A784="","",'🔧 XY LANH'!K784)</f>
        <v/>
      </c>
      <c r="L1828" s="1">
        <f>N(L1827)+IF(AND('🔎 TRA CỨU NHANH'!$C$2&lt;&gt;"",OR(ISNUMBER(SEARCH('🔎 TRA CỨU NHANH'!$C$2,$A1828)),ISNUMBER(SEARCH('🔎 TRA CỨU NHANH'!$C$2,$B1828)))),1,0)</f>
        <v>0</v>
      </c>
      <c r="M1828" s="1" t="str">
        <f t="shared" si="56"/>
        <v/>
      </c>
      <c r="N1828" s="1">
        <f>N(N1827)+IF(AND('💰 BÁO GIÁ'!$C$27&lt;&gt;"",OR(ISNUMBER(SEARCH('💰 BÁO GIÁ'!$C$27,$A1828)),ISNUMBER(SEARCH('💰 BÁO GIÁ'!$C$27,$B1828)))),1,0)</f>
        <v>0</v>
      </c>
      <c r="O1828" s="1" t="str">
        <f t="shared" si="57"/>
        <v/>
      </c>
    </row>
    <row r="1829" customHeight="1" spans="1:15">
      <c r="A1829" s="1" t="str">
        <f>IF('🔧 XY LANH'!A785="","",'🔧 XY LANH'!A785)</f>
        <v/>
      </c>
      <c r="B1829" s="1" t="str">
        <f>IF('🔧 XY LANH'!A785="","",'🔧 XY LANH'!S785)</f>
        <v/>
      </c>
      <c r="C1829" s="1" t="str">
        <f>IF('🔧 XY LANH'!A785="","","Xy lanh")</f>
        <v/>
      </c>
      <c r="D1829" s="1" t="str">
        <f>IF('🔧 XY LANH'!A785="","",'🔧 XY LANH'!L785)</f>
        <v/>
      </c>
      <c r="E1829" s="1" t="str">
        <f>IF('🔧 XY LANH'!A785="","",'🔧 XY LANH'!M785)</f>
        <v/>
      </c>
      <c r="F1829" s="1" t="str">
        <f>IF('🔧 XY LANH'!A785="","",'🔧 XY LANH'!N785)</f>
        <v/>
      </c>
      <c r="G1829" s="1" t="str">
        <f>IF('🔧 XY LANH'!A785="","",'🔧 XY LANH'!O785)</f>
        <v/>
      </c>
      <c r="H1829" s="1" t="str">
        <f>IF('🔧 XY LANH'!A785="","",'🔧 XY LANH'!P785)</f>
        <v/>
      </c>
      <c r="I1829" s="1" t="str">
        <f>IF('🔧 XY LANH'!A785="","",'🔧 XY LANH'!Q785)</f>
        <v/>
      </c>
      <c r="J1829" s="1" t="str">
        <f>IF('🔧 XY LANH'!A785="","",'🔧 XY LANH'!K785)</f>
        <v/>
      </c>
      <c r="L1829" s="1">
        <f>N(L1828)+IF(AND('🔎 TRA CỨU NHANH'!$C$2&lt;&gt;"",OR(ISNUMBER(SEARCH('🔎 TRA CỨU NHANH'!$C$2,$A1829)),ISNUMBER(SEARCH('🔎 TRA CỨU NHANH'!$C$2,$B1829)))),1,0)</f>
        <v>0</v>
      </c>
      <c r="M1829" s="1" t="str">
        <f t="shared" si="56"/>
        <v/>
      </c>
      <c r="N1829" s="1">
        <f>N(N1828)+IF(AND('💰 BÁO GIÁ'!$C$27&lt;&gt;"",OR(ISNUMBER(SEARCH('💰 BÁO GIÁ'!$C$27,$A1829)),ISNUMBER(SEARCH('💰 BÁO GIÁ'!$C$27,$B1829)))),1,0)</f>
        <v>0</v>
      </c>
      <c r="O1829" s="1" t="str">
        <f t="shared" si="57"/>
        <v/>
      </c>
    </row>
    <row r="1830" customHeight="1" spans="1:15">
      <c r="A1830" s="1" t="str">
        <f>IF('🔧 XY LANH'!A786="","",'🔧 XY LANH'!A786)</f>
        <v/>
      </c>
      <c r="B1830" s="1" t="str">
        <f>IF('🔧 XY LANH'!A786="","",'🔧 XY LANH'!S786)</f>
        <v/>
      </c>
      <c r="C1830" s="1" t="str">
        <f>IF('🔧 XY LANH'!A786="","","Xy lanh")</f>
        <v/>
      </c>
      <c r="D1830" s="1" t="str">
        <f>IF('🔧 XY LANH'!A786="","",'🔧 XY LANH'!L786)</f>
        <v/>
      </c>
      <c r="E1830" s="1" t="str">
        <f>IF('🔧 XY LANH'!A786="","",'🔧 XY LANH'!M786)</f>
        <v/>
      </c>
      <c r="F1830" s="1" t="str">
        <f>IF('🔧 XY LANH'!A786="","",'🔧 XY LANH'!N786)</f>
        <v/>
      </c>
      <c r="G1830" s="1" t="str">
        <f>IF('🔧 XY LANH'!A786="","",'🔧 XY LANH'!O786)</f>
        <v/>
      </c>
      <c r="H1830" s="1" t="str">
        <f>IF('🔧 XY LANH'!A786="","",'🔧 XY LANH'!P786)</f>
        <v/>
      </c>
      <c r="I1830" s="1" t="str">
        <f>IF('🔧 XY LANH'!A786="","",'🔧 XY LANH'!Q786)</f>
        <v/>
      </c>
      <c r="J1830" s="1" t="str">
        <f>IF('🔧 XY LANH'!A786="","",'🔧 XY LANH'!K786)</f>
        <v/>
      </c>
      <c r="L1830" s="1">
        <f>N(L1829)+IF(AND('🔎 TRA CỨU NHANH'!$C$2&lt;&gt;"",OR(ISNUMBER(SEARCH('🔎 TRA CỨU NHANH'!$C$2,$A1830)),ISNUMBER(SEARCH('🔎 TRA CỨU NHANH'!$C$2,$B1830)))),1,0)</f>
        <v>0</v>
      </c>
      <c r="M1830" s="1" t="str">
        <f t="shared" si="56"/>
        <v/>
      </c>
      <c r="N1830" s="1">
        <f>N(N1829)+IF(AND('💰 BÁO GIÁ'!$C$27&lt;&gt;"",OR(ISNUMBER(SEARCH('💰 BÁO GIÁ'!$C$27,$A1830)),ISNUMBER(SEARCH('💰 BÁO GIÁ'!$C$27,$B1830)))),1,0)</f>
        <v>0</v>
      </c>
      <c r="O1830" s="1" t="str">
        <f t="shared" si="57"/>
        <v/>
      </c>
    </row>
    <row r="1831" customHeight="1" spans="1:15">
      <c r="A1831" s="1" t="str">
        <f>IF('🔧 XY LANH'!A787="","",'🔧 XY LANH'!A787)</f>
        <v/>
      </c>
      <c r="B1831" s="1" t="str">
        <f>IF('🔧 XY LANH'!A787="","",'🔧 XY LANH'!S787)</f>
        <v/>
      </c>
      <c r="C1831" s="1" t="str">
        <f>IF('🔧 XY LANH'!A787="","","Xy lanh")</f>
        <v/>
      </c>
      <c r="D1831" s="1" t="str">
        <f>IF('🔧 XY LANH'!A787="","",'🔧 XY LANH'!L787)</f>
        <v/>
      </c>
      <c r="E1831" s="13" t="str">
        <f>IF('🔧 XY LANH'!A787="","",'🔧 XY LANH'!M787)</f>
        <v/>
      </c>
      <c r="F1831" s="13" t="str">
        <f>IF('🔧 XY LANH'!A787="","",'🔧 XY LANH'!N787)</f>
        <v/>
      </c>
      <c r="G1831" s="13" t="str">
        <f>IF('🔧 XY LANH'!A787="","",'🔧 XY LANH'!O787)</f>
        <v/>
      </c>
      <c r="H1831" s="13" t="str">
        <f>IF('🔧 XY LANH'!A787="","",'🔧 XY LANH'!P787)</f>
        <v/>
      </c>
      <c r="I1831" s="13" t="str">
        <f>IF('🔧 XY LANH'!A787="","",'🔧 XY LANH'!Q787)</f>
        <v/>
      </c>
      <c r="J1831" s="1" t="str">
        <f>IF('🔧 XY LANH'!A787="","",'🔧 XY LANH'!K787)</f>
        <v/>
      </c>
      <c r="L1831" s="1">
        <f>N(L1830)+IF(AND('🔎 TRA CỨU NHANH'!$C$2&lt;&gt;"",OR(ISNUMBER(SEARCH('🔎 TRA CỨU NHANH'!$C$2,$A1831)),ISNUMBER(SEARCH('🔎 TRA CỨU NHANH'!$C$2,$B1831)))),1,0)</f>
        <v>0</v>
      </c>
      <c r="M1831" s="1" t="str">
        <f t="shared" si="56"/>
        <v/>
      </c>
      <c r="N1831" s="1">
        <f>N(N1830)+IF(AND('💰 BÁO GIÁ'!$C$27&lt;&gt;"",OR(ISNUMBER(SEARCH('💰 BÁO GIÁ'!$C$27,$A1831)),ISNUMBER(SEARCH('💰 BÁO GIÁ'!$C$27,$B1831)))),1,0)</f>
        <v>0</v>
      </c>
      <c r="O1831" s="1" t="str">
        <f t="shared" si="57"/>
        <v/>
      </c>
    </row>
    <row r="1832" customHeight="1" spans="1:15">
      <c r="A1832" s="1" t="str">
        <f>IF('🔧 XY LANH'!A788="","",'🔧 XY LANH'!A788)</f>
        <v/>
      </c>
      <c r="B1832" s="1" t="str">
        <f>IF('🔧 XY LANH'!A788="","",'🔧 XY LANH'!S788)</f>
        <v/>
      </c>
      <c r="C1832" s="1" t="str">
        <f>IF('🔧 XY LANH'!A788="","","Xy lanh")</f>
        <v/>
      </c>
      <c r="D1832" s="1" t="str">
        <f>IF('🔧 XY LANH'!A788="","",'🔧 XY LANH'!L788)</f>
        <v/>
      </c>
      <c r="E1832" s="13" t="str">
        <f>IF('🔧 XY LANH'!A788="","",'🔧 XY LANH'!M788)</f>
        <v/>
      </c>
      <c r="F1832" s="13" t="str">
        <f>IF('🔧 XY LANH'!A788="","",'🔧 XY LANH'!N788)</f>
        <v/>
      </c>
      <c r="G1832" s="13" t="str">
        <f>IF('🔧 XY LANH'!A788="","",'🔧 XY LANH'!O788)</f>
        <v/>
      </c>
      <c r="H1832" s="13" t="str">
        <f>IF('🔧 XY LANH'!A788="","",'🔧 XY LANH'!P788)</f>
        <v/>
      </c>
      <c r="I1832" s="13" t="str">
        <f>IF('🔧 XY LANH'!A788="","",'🔧 XY LANH'!Q788)</f>
        <v/>
      </c>
      <c r="J1832" s="1" t="str">
        <f>IF('🔧 XY LANH'!A788="","",'🔧 XY LANH'!K788)</f>
        <v/>
      </c>
      <c r="L1832" s="1">
        <f>N(L1831)+IF(AND('🔎 TRA CỨU NHANH'!$C$2&lt;&gt;"",OR(ISNUMBER(SEARCH('🔎 TRA CỨU NHANH'!$C$2,$A1832)),ISNUMBER(SEARCH('🔎 TRA CỨU NHANH'!$C$2,$B1832)))),1,0)</f>
        <v>0</v>
      </c>
      <c r="M1832" s="1" t="str">
        <f t="shared" si="56"/>
        <v/>
      </c>
      <c r="N1832" s="1">
        <f>N(N1831)+IF(AND('💰 BÁO GIÁ'!$C$27&lt;&gt;"",OR(ISNUMBER(SEARCH('💰 BÁO GIÁ'!$C$27,$A1832)),ISNUMBER(SEARCH('💰 BÁO GIÁ'!$C$27,$B1832)))),1,0)</f>
        <v>0</v>
      </c>
      <c r="O1832" s="1" t="str">
        <f t="shared" si="57"/>
        <v/>
      </c>
    </row>
    <row r="1833" customHeight="1" spans="1:15">
      <c r="A1833" s="1" t="str">
        <f>IF('🔧 XY LANH'!A789="","",'🔧 XY LANH'!A789)</f>
        <v/>
      </c>
      <c r="B1833" s="1" t="str">
        <f>IF('🔧 XY LANH'!A789="","",'🔧 XY LANH'!S789)</f>
        <v/>
      </c>
      <c r="C1833" s="1" t="str">
        <f>IF('🔧 XY LANH'!A789="","","Xy lanh")</f>
        <v/>
      </c>
      <c r="D1833" s="1" t="str">
        <f>IF('🔧 XY LANH'!A789="","",'🔧 XY LANH'!L789)</f>
        <v/>
      </c>
      <c r="E1833" s="1" t="str">
        <f>IF('🔧 XY LANH'!A789="","",'🔧 XY LANH'!M789)</f>
        <v/>
      </c>
      <c r="F1833" s="1" t="str">
        <f>IF('🔧 XY LANH'!A789="","",'🔧 XY LANH'!N789)</f>
        <v/>
      </c>
      <c r="G1833" s="1" t="str">
        <f>IF('🔧 XY LANH'!A789="","",'🔧 XY LANH'!O789)</f>
        <v/>
      </c>
      <c r="H1833" s="1" t="str">
        <f>IF('🔧 XY LANH'!A789="","",'🔧 XY LANH'!P789)</f>
        <v/>
      </c>
      <c r="I1833" s="1" t="str">
        <f>IF('🔧 XY LANH'!A789="","",'🔧 XY LANH'!Q789)</f>
        <v/>
      </c>
      <c r="J1833" s="1" t="str">
        <f>IF('🔧 XY LANH'!A789="","",'🔧 XY LANH'!K789)</f>
        <v/>
      </c>
      <c r="L1833" s="1">
        <f>N(L1832)+IF(AND('🔎 TRA CỨU NHANH'!$C$2&lt;&gt;"",OR(ISNUMBER(SEARCH('🔎 TRA CỨU NHANH'!$C$2,$A1833)),ISNUMBER(SEARCH('🔎 TRA CỨU NHANH'!$C$2,$B1833)))),1,0)</f>
        <v>0</v>
      </c>
      <c r="M1833" s="1" t="str">
        <f t="shared" si="56"/>
        <v/>
      </c>
      <c r="N1833" s="1">
        <f>N(N1832)+IF(AND('💰 BÁO GIÁ'!$C$27&lt;&gt;"",OR(ISNUMBER(SEARCH('💰 BÁO GIÁ'!$C$27,$A1833)),ISNUMBER(SEARCH('💰 BÁO GIÁ'!$C$27,$B1833)))),1,0)</f>
        <v>0</v>
      </c>
      <c r="O1833" s="1" t="str">
        <f t="shared" si="57"/>
        <v/>
      </c>
    </row>
    <row r="1834" customHeight="1" spans="1:15">
      <c r="A1834" s="1" t="str">
        <f>IF('🔧 XY LANH'!A790="","",'🔧 XY LANH'!A790)</f>
        <v/>
      </c>
      <c r="B1834" s="1" t="str">
        <f>IF('🔧 XY LANH'!A790="","",'🔧 XY LANH'!S790)</f>
        <v/>
      </c>
      <c r="C1834" s="1" t="str">
        <f>IF('🔧 XY LANH'!A790="","","Xy lanh")</f>
        <v/>
      </c>
      <c r="D1834" s="1" t="str">
        <f>IF('🔧 XY LANH'!A790="","",'🔧 XY LANH'!L790)</f>
        <v/>
      </c>
      <c r="E1834" s="1" t="str">
        <f>IF('🔧 XY LANH'!A790="","",'🔧 XY LANH'!M790)</f>
        <v/>
      </c>
      <c r="F1834" s="1" t="str">
        <f>IF('🔧 XY LANH'!A790="","",'🔧 XY LANH'!N790)</f>
        <v/>
      </c>
      <c r="G1834" s="1" t="str">
        <f>IF('🔧 XY LANH'!A790="","",'🔧 XY LANH'!O790)</f>
        <v/>
      </c>
      <c r="H1834" s="1" t="str">
        <f>IF('🔧 XY LANH'!A790="","",'🔧 XY LANH'!P790)</f>
        <v/>
      </c>
      <c r="I1834" s="1" t="str">
        <f>IF('🔧 XY LANH'!A790="","",'🔧 XY LANH'!Q790)</f>
        <v/>
      </c>
      <c r="J1834" s="1" t="str">
        <f>IF('🔧 XY LANH'!A790="","",'🔧 XY LANH'!K790)</f>
        <v/>
      </c>
      <c r="L1834" s="1">
        <f>N(L1833)+IF(AND('🔎 TRA CỨU NHANH'!$C$2&lt;&gt;"",OR(ISNUMBER(SEARCH('🔎 TRA CỨU NHANH'!$C$2,$A1834)),ISNUMBER(SEARCH('🔎 TRA CỨU NHANH'!$C$2,$B1834)))),1,0)</f>
        <v>0</v>
      </c>
      <c r="M1834" s="1" t="str">
        <f t="shared" si="56"/>
        <v/>
      </c>
      <c r="N1834" s="1">
        <f>N(N1833)+IF(AND('💰 BÁO GIÁ'!$C$27&lt;&gt;"",OR(ISNUMBER(SEARCH('💰 BÁO GIÁ'!$C$27,$A1834)),ISNUMBER(SEARCH('💰 BÁO GIÁ'!$C$27,$B1834)))),1,0)</f>
        <v>0</v>
      </c>
      <c r="O1834" s="1" t="str">
        <f t="shared" si="57"/>
        <v/>
      </c>
    </row>
    <row r="1835" customHeight="1" spans="1:15">
      <c r="A1835" s="1" t="str">
        <f>IF('🔧 XY LANH'!A791="","",'🔧 XY LANH'!A791)</f>
        <v/>
      </c>
      <c r="B1835" s="1" t="str">
        <f>IF('🔧 XY LANH'!A791="","",'🔧 XY LANH'!S791)</f>
        <v/>
      </c>
      <c r="C1835" s="1" t="str">
        <f>IF('🔧 XY LANH'!A791="","","Xy lanh")</f>
        <v/>
      </c>
      <c r="D1835" s="1" t="str">
        <f>IF('🔧 XY LANH'!A791="","",'🔧 XY LANH'!L791)</f>
        <v/>
      </c>
      <c r="E1835" s="13" t="str">
        <f>IF('🔧 XY LANH'!A791="","",'🔧 XY LANH'!M791)</f>
        <v/>
      </c>
      <c r="F1835" s="13" t="str">
        <f>IF('🔧 XY LANH'!A791="","",'🔧 XY LANH'!N791)</f>
        <v/>
      </c>
      <c r="G1835" s="13" t="str">
        <f>IF('🔧 XY LANH'!A791="","",'🔧 XY LANH'!O791)</f>
        <v/>
      </c>
      <c r="H1835" s="13" t="str">
        <f>IF('🔧 XY LANH'!A791="","",'🔧 XY LANH'!P791)</f>
        <v/>
      </c>
      <c r="I1835" s="13" t="str">
        <f>IF('🔧 XY LANH'!A791="","",'🔧 XY LANH'!Q791)</f>
        <v/>
      </c>
      <c r="J1835" s="1" t="str">
        <f>IF('🔧 XY LANH'!A791="","",'🔧 XY LANH'!K791)</f>
        <v/>
      </c>
      <c r="L1835" s="1">
        <f>N(L1834)+IF(AND('🔎 TRA CỨU NHANH'!$C$2&lt;&gt;"",OR(ISNUMBER(SEARCH('🔎 TRA CỨU NHANH'!$C$2,$A1835)),ISNUMBER(SEARCH('🔎 TRA CỨU NHANH'!$C$2,$B1835)))),1,0)</f>
        <v>0</v>
      </c>
      <c r="M1835" s="1" t="str">
        <f t="shared" si="56"/>
        <v/>
      </c>
      <c r="N1835" s="1">
        <f>N(N1834)+IF(AND('💰 BÁO GIÁ'!$C$27&lt;&gt;"",OR(ISNUMBER(SEARCH('💰 BÁO GIÁ'!$C$27,$A1835)),ISNUMBER(SEARCH('💰 BÁO GIÁ'!$C$27,$B1835)))),1,0)</f>
        <v>0</v>
      </c>
      <c r="O1835" s="1" t="str">
        <f t="shared" si="57"/>
        <v/>
      </c>
    </row>
    <row r="1836" customHeight="1" spans="1:15">
      <c r="A1836" s="1" t="str">
        <f>IF('🔧 XY LANH'!A792="","",'🔧 XY LANH'!A792)</f>
        <v/>
      </c>
      <c r="B1836" s="1" t="str">
        <f>IF('🔧 XY LANH'!A792="","",'🔧 XY LANH'!S792)</f>
        <v/>
      </c>
      <c r="C1836" s="1" t="str">
        <f>IF('🔧 XY LANH'!A792="","","Xy lanh")</f>
        <v/>
      </c>
      <c r="D1836" s="1" t="str">
        <f>IF('🔧 XY LANH'!A792="","",'🔧 XY LANH'!L792)</f>
        <v/>
      </c>
      <c r="E1836" s="13" t="str">
        <f>IF('🔧 XY LANH'!A792="","",'🔧 XY LANH'!M792)</f>
        <v/>
      </c>
      <c r="F1836" s="13" t="str">
        <f>IF('🔧 XY LANH'!A792="","",'🔧 XY LANH'!N792)</f>
        <v/>
      </c>
      <c r="G1836" s="13" t="str">
        <f>IF('🔧 XY LANH'!A792="","",'🔧 XY LANH'!O792)</f>
        <v/>
      </c>
      <c r="H1836" s="13" t="str">
        <f>IF('🔧 XY LANH'!A792="","",'🔧 XY LANH'!P792)</f>
        <v/>
      </c>
      <c r="I1836" s="13" t="str">
        <f>IF('🔧 XY LANH'!A792="","",'🔧 XY LANH'!Q792)</f>
        <v/>
      </c>
      <c r="J1836" s="1" t="str">
        <f>IF('🔧 XY LANH'!A792="","",'🔧 XY LANH'!K792)</f>
        <v/>
      </c>
      <c r="L1836" s="1">
        <f>N(L1835)+IF(AND('🔎 TRA CỨU NHANH'!$C$2&lt;&gt;"",OR(ISNUMBER(SEARCH('🔎 TRA CỨU NHANH'!$C$2,$A1836)),ISNUMBER(SEARCH('🔎 TRA CỨU NHANH'!$C$2,$B1836)))),1,0)</f>
        <v>0</v>
      </c>
      <c r="M1836" s="1" t="str">
        <f t="shared" si="56"/>
        <v/>
      </c>
      <c r="N1836" s="1">
        <f>N(N1835)+IF(AND('💰 BÁO GIÁ'!$C$27&lt;&gt;"",OR(ISNUMBER(SEARCH('💰 BÁO GIÁ'!$C$27,$A1836)),ISNUMBER(SEARCH('💰 BÁO GIÁ'!$C$27,$B1836)))),1,0)</f>
        <v>0</v>
      </c>
      <c r="O1836" s="1" t="str">
        <f t="shared" si="57"/>
        <v/>
      </c>
    </row>
    <row r="1837" customHeight="1" spans="1:15">
      <c r="A1837" s="1" t="str">
        <f>IF('🔧 XY LANH'!A793="","",'🔧 XY LANH'!A793)</f>
        <v/>
      </c>
      <c r="B1837" s="1" t="str">
        <f>IF('🔧 XY LANH'!A793="","",'🔧 XY LANH'!S793)</f>
        <v/>
      </c>
      <c r="C1837" s="1" t="str">
        <f>IF('🔧 XY LANH'!A793="","","Xy lanh")</f>
        <v/>
      </c>
      <c r="D1837" s="1" t="str">
        <f>IF('🔧 XY LANH'!A793="","",'🔧 XY LANH'!L793)</f>
        <v/>
      </c>
      <c r="E1837" s="1" t="str">
        <f>IF('🔧 XY LANH'!A793="","",'🔧 XY LANH'!M793)</f>
        <v/>
      </c>
      <c r="F1837" s="1" t="str">
        <f>IF('🔧 XY LANH'!A793="","",'🔧 XY LANH'!N793)</f>
        <v/>
      </c>
      <c r="G1837" s="1" t="str">
        <f>IF('🔧 XY LANH'!A793="","",'🔧 XY LANH'!O793)</f>
        <v/>
      </c>
      <c r="H1837" s="1" t="str">
        <f>IF('🔧 XY LANH'!A793="","",'🔧 XY LANH'!P793)</f>
        <v/>
      </c>
      <c r="I1837" s="1" t="str">
        <f>IF('🔧 XY LANH'!A793="","",'🔧 XY LANH'!Q793)</f>
        <v/>
      </c>
      <c r="J1837" s="1" t="str">
        <f>IF('🔧 XY LANH'!A793="","",'🔧 XY LANH'!K793)</f>
        <v/>
      </c>
      <c r="L1837" s="1">
        <f>N(L1836)+IF(AND('🔎 TRA CỨU NHANH'!$C$2&lt;&gt;"",OR(ISNUMBER(SEARCH('🔎 TRA CỨU NHANH'!$C$2,$A1837)),ISNUMBER(SEARCH('🔎 TRA CỨU NHANH'!$C$2,$B1837)))),1,0)</f>
        <v>0</v>
      </c>
      <c r="M1837" s="1" t="str">
        <f t="shared" si="56"/>
        <v/>
      </c>
      <c r="N1837" s="1">
        <f>N(N1836)+IF(AND('💰 BÁO GIÁ'!$C$27&lt;&gt;"",OR(ISNUMBER(SEARCH('💰 BÁO GIÁ'!$C$27,$A1837)),ISNUMBER(SEARCH('💰 BÁO GIÁ'!$C$27,$B1837)))),1,0)</f>
        <v>0</v>
      </c>
      <c r="O1837" s="1" t="str">
        <f t="shared" si="57"/>
        <v/>
      </c>
    </row>
    <row r="1838" customHeight="1" spans="1:15">
      <c r="A1838" s="1" t="str">
        <f>IF('🔧 XY LANH'!A794="","",'🔧 XY LANH'!A794)</f>
        <v/>
      </c>
      <c r="B1838" s="1" t="str">
        <f>IF('🔧 XY LANH'!A794="","",'🔧 XY LANH'!S794)</f>
        <v/>
      </c>
      <c r="C1838" s="1" t="str">
        <f>IF('🔧 XY LANH'!A794="","","Xy lanh")</f>
        <v/>
      </c>
      <c r="D1838" s="1" t="str">
        <f>IF('🔧 XY LANH'!A794="","",'🔧 XY LANH'!L794)</f>
        <v/>
      </c>
      <c r="E1838" s="13" t="str">
        <f>IF('🔧 XY LANH'!A794="","",'🔧 XY LANH'!M794)</f>
        <v/>
      </c>
      <c r="F1838" s="13" t="str">
        <f>IF('🔧 XY LANH'!A794="","",'🔧 XY LANH'!N794)</f>
        <v/>
      </c>
      <c r="G1838" s="13" t="str">
        <f>IF('🔧 XY LANH'!A794="","",'🔧 XY LANH'!O794)</f>
        <v/>
      </c>
      <c r="H1838" s="13" t="str">
        <f>IF('🔧 XY LANH'!A794="","",'🔧 XY LANH'!P794)</f>
        <v/>
      </c>
      <c r="I1838" s="13" t="str">
        <f>IF('🔧 XY LANH'!A794="","",'🔧 XY LANH'!Q794)</f>
        <v/>
      </c>
      <c r="J1838" s="1" t="str">
        <f>IF('🔧 XY LANH'!A794="","",'🔧 XY LANH'!K794)</f>
        <v/>
      </c>
      <c r="L1838" s="1">
        <f>N(L1837)+IF(AND('🔎 TRA CỨU NHANH'!$C$2&lt;&gt;"",OR(ISNUMBER(SEARCH('🔎 TRA CỨU NHANH'!$C$2,$A1838)),ISNUMBER(SEARCH('🔎 TRA CỨU NHANH'!$C$2,$B1838)))),1,0)</f>
        <v>0</v>
      </c>
      <c r="M1838" s="1" t="str">
        <f t="shared" si="56"/>
        <v/>
      </c>
      <c r="N1838" s="1">
        <f>N(N1837)+IF(AND('💰 BÁO GIÁ'!$C$27&lt;&gt;"",OR(ISNUMBER(SEARCH('💰 BÁO GIÁ'!$C$27,$A1838)),ISNUMBER(SEARCH('💰 BÁO GIÁ'!$C$27,$B1838)))),1,0)</f>
        <v>0</v>
      </c>
      <c r="O1838" s="1" t="str">
        <f t="shared" si="57"/>
        <v/>
      </c>
    </row>
    <row r="1839" customHeight="1" spans="1:15">
      <c r="A1839" s="1" t="str">
        <f>IF('🔧 XY LANH'!A795="","",'🔧 XY LANH'!A795)</f>
        <v/>
      </c>
      <c r="B1839" s="1" t="str">
        <f>IF('🔧 XY LANH'!A795="","",'🔧 XY LANH'!S795)</f>
        <v/>
      </c>
      <c r="C1839" s="1" t="str">
        <f>IF('🔧 XY LANH'!A795="","","Xy lanh")</f>
        <v/>
      </c>
      <c r="D1839" s="1" t="str">
        <f>IF('🔧 XY LANH'!A795="","",'🔧 XY LANH'!L795)</f>
        <v/>
      </c>
      <c r="E1839" s="13" t="str">
        <f>IF('🔧 XY LANH'!A795="","",'🔧 XY LANH'!M795)</f>
        <v/>
      </c>
      <c r="F1839" s="13" t="str">
        <f>IF('🔧 XY LANH'!A795="","",'🔧 XY LANH'!N795)</f>
        <v/>
      </c>
      <c r="G1839" s="13" t="str">
        <f>IF('🔧 XY LANH'!A795="","",'🔧 XY LANH'!O795)</f>
        <v/>
      </c>
      <c r="H1839" s="13" t="str">
        <f>IF('🔧 XY LANH'!A795="","",'🔧 XY LANH'!P795)</f>
        <v/>
      </c>
      <c r="I1839" s="13" t="str">
        <f>IF('🔧 XY LANH'!A795="","",'🔧 XY LANH'!Q795)</f>
        <v/>
      </c>
      <c r="J1839" s="1" t="str">
        <f>IF('🔧 XY LANH'!A795="","",'🔧 XY LANH'!K795)</f>
        <v/>
      </c>
      <c r="L1839" s="1">
        <f>N(L1838)+IF(AND('🔎 TRA CỨU NHANH'!$C$2&lt;&gt;"",OR(ISNUMBER(SEARCH('🔎 TRA CỨU NHANH'!$C$2,$A1839)),ISNUMBER(SEARCH('🔎 TRA CỨU NHANH'!$C$2,$B1839)))),1,0)</f>
        <v>0</v>
      </c>
      <c r="M1839" s="1" t="str">
        <f t="shared" si="56"/>
        <v/>
      </c>
      <c r="N1839" s="1">
        <f>N(N1838)+IF(AND('💰 BÁO GIÁ'!$C$27&lt;&gt;"",OR(ISNUMBER(SEARCH('💰 BÁO GIÁ'!$C$27,$A1839)),ISNUMBER(SEARCH('💰 BÁO GIÁ'!$C$27,$B1839)))),1,0)</f>
        <v>0</v>
      </c>
      <c r="O1839" s="1" t="str">
        <f t="shared" si="57"/>
        <v/>
      </c>
    </row>
    <row r="1840" customHeight="1" spans="1:15">
      <c r="A1840" s="1" t="str">
        <f>IF('🔧 XY LANH'!A796="","",'🔧 XY LANH'!A796)</f>
        <v/>
      </c>
      <c r="B1840" s="1" t="str">
        <f>IF('🔧 XY LANH'!A796="","",'🔧 XY LANH'!S796)</f>
        <v/>
      </c>
      <c r="C1840" s="1" t="str">
        <f>IF('🔧 XY LANH'!A796="","","Xy lanh")</f>
        <v/>
      </c>
      <c r="D1840" s="1" t="str">
        <f>IF('🔧 XY LANH'!A796="","",'🔧 XY LANH'!L796)</f>
        <v/>
      </c>
      <c r="E1840" s="1" t="str">
        <f>IF('🔧 XY LANH'!A796="","",'🔧 XY LANH'!M796)</f>
        <v/>
      </c>
      <c r="F1840" s="1" t="str">
        <f>IF('🔧 XY LANH'!A796="","",'🔧 XY LANH'!N796)</f>
        <v/>
      </c>
      <c r="G1840" s="1" t="str">
        <f>IF('🔧 XY LANH'!A796="","",'🔧 XY LANH'!O796)</f>
        <v/>
      </c>
      <c r="H1840" s="1" t="str">
        <f>IF('🔧 XY LANH'!A796="","",'🔧 XY LANH'!P796)</f>
        <v/>
      </c>
      <c r="I1840" s="1" t="str">
        <f>IF('🔧 XY LANH'!A796="","",'🔧 XY LANH'!Q796)</f>
        <v/>
      </c>
      <c r="J1840" s="1" t="str">
        <f>IF('🔧 XY LANH'!A796="","",'🔧 XY LANH'!K796)</f>
        <v/>
      </c>
      <c r="L1840" s="1">
        <f>N(L1839)+IF(AND('🔎 TRA CỨU NHANH'!$C$2&lt;&gt;"",OR(ISNUMBER(SEARCH('🔎 TRA CỨU NHANH'!$C$2,$A1840)),ISNUMBER(SEARCH('🔎 TRA CỨU NHANH'!$C$2,$B1840)))),1,0)</f>
        <v>0</v>
      </c>
      <c r="M1840" s="1" t="str">
        <f t="shared" si="56"/>
        <v/>
      </c>
      <c r="N1840" s="1">
        <f>N(N1839)+IF(AND('💰 BÁO GIÁ'!$C$27&lt;&gt;"",OR(ISNUMBER(SEARCH('💰 BÁO GIÁ'!$C$27,$A1840)),ISNUMBER(SEARCH('💰 BÁO GIÁ'!$C$27,$B1840)))),1,0)</f>
        <v>0</v>
      </c>
      <c r="O1840" s="1" t="str">
        <f t="shared" si="57"/>
        <v/>
      </c>
    </row>
    <row r="1841" customHeight="1" spans="1:15">
      <c r="A1841" s="1" t="str">
        <f>IF('🔧 XY LANH'!A797="","",'🔧 XY LANH'!A797)</f>
        <v/>
      </c>
      <c r="B1841" s="1" t="str">
        <f>IF('🔧 XY LANH'!A797="","",'🔧 XY LANH'!S797)</f>
        <v/>
      </c>
      <c r="C1841" s="1" t="str">
        <f>IF('🔧 XY LANH'!A797="","","Xy lanh")</f>
        <v/>
      </c>
      <c r="D1841" s="1" t="str">
        <f>IF('🔧 XY LANH'!A797="","",'🔧 XY LANH'!L797)</f>
        <v/>
      </c>
      <c r="E1841" s="1" t="str">
        <f>IF('🔧 XY LANH'!A797="","",'🔧 XY LANH'!M797)</f>
        <v/>
      </c>
      <c r="F1841" s="1" t="str">
        <f>IF('🔧 XY LANH'!A797="","",'🔧 XY LANH'!N797)</f>
        <v/>
      </c>
      <c r="G1841" s="1" t="str">
        <f>IF('🔧 XY LANH'!A797="","",'🔧 XY LANH'!O797)</f>
        <v/>
      </c>
      <c r="H1841" s="1" t="str">
        <f>IF('🔧 XY LANH'!A797="","",'🔧 XY LANH'!P797)</f>
        <v/>
      </c>
      <c r="I1841" s="1" t="str">
        <f>IF('🔧 XY LANH'!A797="","",'🔧 XY LANH'!Q797)</f>
        <v/>
      </c>
      <c r="J1841" s="1" t="str">
        <f>IF('🔧 XY LANH'!A797="","",'🔧 XY LANH'!K797)</f>
        <v/>
      </c>
      <c r="L1841" s="1">
        <f>N(L1840)+IF(AND('🔎 TRA CỨU NHANH'!$C$2&lt;&gt;"",OR(ISNUMBER(SEARCH('🔎 TRA CỨU NHANH'!$C$2,$A1841)),ISNUMBER(SEARCH('🔎 TRA CỨU NHANH'!$C$2,$B1841)))),1,0)</f>
        <v>0</v>
      </c>
      <c r="M1841" s="1" t="str">
        <f t="shared" si="56"/>
        <v/>
      </c>
      <c r="N1841" s="1">
        <f>N(N1840)+IF(AND('💰 BÁO GIÁ'!$C$27&lt;&gt;"",OR(ISNUMBER(SEARCH('💰 BÁO GIÁ'!$C$27,$A1841)),ISNUMBER(SEARCH('💰 BÁO GIÁ'!$C$27,$B1841)))),1,0)</f>
        <v>0</v>
      </c>
      <c r="O1841" s="1" t="str">
        <f t="shared" si="57"/>
        <v/>
      </c>
    </row>
    <row r="1842" customHeight="1" spans="1:15">
      <c r="A1842" s="1" t="str">
        <f>IF('🔧 XY LANH'!A798="","",'🔧 XY LANH'!A798)</f>
        <v/>
      </c>
      <c r="B1842" s="1" t="str">
        <f>IF('🔧 XY LANH'!A798="","",'🔧 XY LANH'!S798)</f>
        <v/>
      </c>
      <c r="C1842" s="1" t="str">
        <f>IF('🔧 XY LANH'!A798="","","Xy lanh")</f>
        <v/>
      </c>
      <c r="D1842" s="1" t="str">
        <f>IF('🔧 XY LANH'!A798="","",'🔧 XY LANH'!L798)</f>
        <v/>
      </c>
      <c r="E1842" s="1" t="str">
        <f>IF('🔧 XY LANH'!A798="","",'🔧 XY LANH'!M798)</f>
        <v/>
      </c>
      <c r="F1842" s="1" t="str">
        <f>IF('🔧 XY LANH'!A798="","",'🔧 XY LANH'!N798)</f>
        <v/>
      </c>
      <c r="G1842" s="1" t="str">
        <f>IF('🔧 XY LANH'!A798="","",'🔧 XY LANH'!O798)</f>
        <v/>
      </c>
      <c r="H1842" s="1" t="str">
        <f>IF('🔧 XY LANH'!A798="","",'🔧 XY LANH'!P798)</f>
        <v/>
      </c>
      <c r="I1842" s="1" t="str">
        <f>IF('🔧 XY LANH'!A798="","",'🔧 XY LANH'!Q798)</f>
        <v/>
      </c>
      <c r="J1842" s="1" t="str">
        <f>IF('🔧 XY LANH'!A798="","",'🔧 XY LANH'!K798)</f>
        <v/>
      </c>
      <c r="L1842" s="1">
        <f>N(L1841)+IF(AND('🔎 TRA CỨU NHANH'!$C$2&lt;&gt;"",OR(ISNUMBER(SEARCH('🔎 TRA CỨU NHANH'!$C$2,$A1842)),ISNUMBER(SEARCH('🔎 TRA CỨU NHANH'!$C$2,$B1842)))),1,0)</f>
        <v>0</v>
      </c>
      <c r="M1842" s="1" t="str">
        <f t="shared" si="56"/>
        <v/>
      </c>
      <c r="N1842" s="1">
        <f>N(N1841)+IF(AND('💰 BÁO GIÁ'!$C$27&lt;&gt;"",OR(ISNUMBER(SEARCH('💰 BÁO GIÁ'!$C$27,$A1842)),ISNUMBER(SEARCH('💰 BÁO GIÁ'!$C$27,$B1842)))),1,0)</f>
        <v>0</v>
      </c>
      <c r="O1842" s="1" t="str">
        <f t="shared" si="57"/>
        <v/>
      </c>
    </row>
    <row r="1843" customHeight="1" spans="1:15">
      <c r="A1843" s="1" t="str">
        <f>IF('🔧 XY LANH'!A799="","",'🔧 XY LANH'!A799)</f>
        <v/>
      </c>
      <c r="B1843" s="1" t="str">
        <f>IF('🔧 XY LANH'!A799="","",'🔧 XY LANH'!S799)</f>
        <v/>
      </c>
      <c r="C1843" s="1" t="str">
        <f>IF('🔧 XY LANH'!A799="","","Xy lanh")</f>
        <v/>
      </c>
      <c r="D1843" s="1" t="str">
        <f>IF('🔧 XY LANH'!A799="","",'🔧 XY LANH'!L799)</f>
        <v/>
      </c>
      <c r="E1843" s="1" t="str">
        <f>IF('🔧 XY LANH'!A799="","",'🔧 XY LANH'!M799)</f>
        <v/>
      </c>
      <c r="F1843" s="1" t="str">
        <f>IF('🔧 XY LANH'!A799="","",'🔧 XY LANH'!N799)</f>
        <v/>
      </c>
      <c r="G1843" s="1" t="str">
        <f>IF('🔧 XY LANH'!A799="","",'🔧 XY LANH'!O799)</f>
        <v/>
      </c>
      <c r="H1843" s="1" t="str">
        <f>IF('🔧 XY LANH'!A799="","",'🔧 XY LANH'!P799)</f>
        <v/>
      </c>
      <c r="I1843" s="1" t="str">
        <f>IF('🔧 XY LANH'!A799="","",'🔧 XY LANH'!Q799)</f>
        <v/>
      </c>
      <c r="J1843" s="1" t="str">
        <f>IF('🔧 XY LANH'!A799="","",'🔧 XY LANH'!K799)</f>
        <v/>
      </c>
      <c r="L1843" s="1">
        <f>N(L1842)+IF(AND('🔎 TRA CỨU NHANH'!$C$2&lt;&gt;"",OR(ISNUMBER(SEARCH('🔎 TRA CỨU NHANH'!$C$2,$A1843)),ISNUMBER(SEARCH('🔎 TRA CỨU NHANH'!$C$2,$B1843)))),1,0)</f>
        <v>0</v>
      </c>
      <c r="M1843" s="1" t="str">
        <f t="shared" si="56"/>
        <v/>
      </c>
      <c r="N1843" s="1">
        <f>N(N1842)+IF(AND('💰 BÁO GIÁ'!$C$27&lt;&gt;"",OR(ISNUMBER(SEARCH('💰 BÁO GIÁ'!$C$27,$A1843)),ISNUMBER(SEARCH('💰 BÁO GIÁ'!$C$27,$B1843)))),1,0)</f>
        <v>0</v>
      </c>
      <c r="O1843" s="1" t="str">
        <f t="shared" si="57"/>
        <v/>
      </c>
    </row>
    <row r="1844" customHeight="1" spans="1:15">
      <c r="A1844" s="1" t="str">
        <f>IF('🔧 XY LANH'!A800="","",'🔧 XY LANH'!A800)</f>
        <v/>
      </c>
      <c r="B1844" s="1" t="str">
        <f>IF('🔧 XY LANH'!A800="","",'🔧 XY LANH'!S800)</f>
        <v/>
      </c>
      <c r="C1844" s="1" t="str">
        <f>IF('🔧 XY LANH'!A800="","","Xy lanh")</f>
        <v/>
      </c>
      <c r="D1844" s="1" t="str">
        <f>IF('🔧 XY LANH'!A800="","",'🔧 XY LANH'!L800)</f>
        <v/>
      </c>
      <c r="E1844" s="1" t="str">
        <f>IF('🔧 XY LANH'!A800="","",'🔧 XY LANH'!M800)</f>
        <v/>
      </c>
      <c r="F1844" s="1" t="str">
        <f>IF('🔧 XY LANH'!A800="","",'🔧 XY LANH'!N800)</f>
        <v/>
      </c>
      <c r="G1844" s="1" t="str">
        <f>IF('🔧 XY LANH'!A800="","",'🔧 XY LANH'!O800)</f>
        <v/>
      </c>
      <c r="H1844" s="1" t="str">
        <f>IF('🔧 XY LANH'!A800="","",'🔧 XY LANH'!P800)</f>
        <v/>
      </c>
      <c r="I1844" s="1" t="str">
        <f>IF('🔧 XY LANH'!A800="","",'🔧 XY LANH'!Q800)</f>
        <v/>
      </c>
      <c r="J1844" s="1" t="str">
        <f>IF('🔧 XY LANH'!A800="","",'🔧 XY LANH'!K800)</f>
        <v/>
      </c>
      <c r="L1844" s="1">
        <f>N(L1843)+IF(AND('🔎 TRA CỨU NHANH'!$C$2&lt;&gt;"",OR(ISNUMBER(SEARCH('🔎 TRA CỨU NHANH'!$C$2,$A1844)),ISNUMBER(SEARCH('🔎 TRA CỨU NHANH'!$C$2,$B1844)))),1,0)</f>
        <v>0</v>
      </c>
      <c r="M1844" s="1" t="str">
        <f t="shared" si="56"/>
        <v/>
      </c>
      <c r="N1844" s="1">
        <f>N(N1843)+IF(AND('💰 BÁO GIÁ'!$C$27&lt;&gt;"",OR(ISNUMBER(SEARCH('💰 BÁO GIÁ'!$C$27,$A1844)),ISNUMBER(SEARCH('💰 BÁO GIÁ'!$C$27,$B1844)))),1,0)</f>
        <v>0</v>
      </c>
      <c r="O1844" s="1" t="str">
        <f t="shared" si="57"/>
        <v/>
      </c>
    </row>
    <row r="1845" customHeight="1" spans="1:15">
      <c r="A1845" s="1" t="str">
        <f>IF('🔧 XY LANH'!A801="","",'🔧 XY LANH'!A801)</f>
        <v/>
      </c>
      <c r="B1845" s="1" t="str">
        <f>IF('🔧 XY LANH'!A801="","",'🔧 XY LANH'!S801)</f>
        <v/>
      </c>
      <c r="C1845" s="1" t="str">
        <f>IF('🔧 XY LANH'!A801="","","Xy lanh")</f>
        <v/>
      </c>
      <c r="D1845" s="1" t="str">
        <f>IF('🔧 XY LANH'!A801="","",'🔧 XY LANH'!L801)</f>
        <v/>
      </c>
      <c r="E1845" s="1" t="str">
        <f>IF('🔧 XY LANH'!A801="","",'🔧 XY LANH'!M801)</f>
        <v/>
      </c>
      <c r="F1845" s="1" t="str">
        <f>IF('🔧 XY LANH'!A801="","",'🔧 XY LANH'!N801)</f>
        <v/>
      </c>
      <c r="G1845" s="1" t="str">
        <f>IF('🔧 XY LANH'!A801="","",'🔧 XY LANH'!O801)</f>
        <v/>
      </c>
      <c r="H1845" s="1" t="str">
        <f>IF('🔧 XY LANH'!A801="","",'🔧 XY LANH'!P801)</f>
        <v/>
      </c>
      <c r="I1845" s="1" t="str">
        <f>IF('🔧 XY LANH'!A801="","",'🔧 XY LANH'!Q801)</f>
        <v/>
      </c>
      <c r="J1845" s="1" t="str">
        <f>IF('🔧 XY LANH'!A801="","",'🔧 XY LANH'!K801)</f>
        <v/>
      </c>
      <c r="L1845" s="1">
        <f>N(L1844)+IF(AND('🔎 TRA CỨU NHANH'!$C$2&lt;&gt;"",OR(ISNUMBER(SEARCH('🔎 TRA CỨU NHANH'!$C$2,$A1845)),ISNUMBER(SEARCH('🔎 TRA CỨU NHANH'!$C$2,$B1845)))),1,0)</f>
        <v>0</v>
      </c>
      <c r="M1845" s="1" t="str">
        <f t="shared" si="56"/>
        <v/>
      </c>
      <c r="N1845" s="1">
        <f>N(N1844)+IF(AND('💰 BÁO GIÁ'!$C$27&lt;&gt;"",OR(ISNUMBER(SEARCH('💰 BÁO GIÁ'!$C$27,$A1845)),ISNUMBER(SEARCH('💰 BÁO GIÁ'!$C$27,$B1845)))),1,0)</f>
        <v>0</v>
      </c>
      <c r="O1845" s="1" t="str">
        <f t="shared" si="57"/>
        <v/>
      </c>
    </row>
    <row r="1846" customHeight="1" spans="1:15">
      <c r="A1846" s="1" t="str">
        <f>IF('🔧 XY LANH'!A802="","",'🔧 XY LANH'!A802)</f>
        <v/>
      </c>
      <c r="B1846" s="1" t="str">
        <f>IF('🔧 XY LANH'!A802="","",'🔧 XY LANH'!S802)</f>
        <v/>
      </c>
      <c r="C1846" s="1" t="str">
        <f>IF('🔧 XY LANH'!A802="","","Xy lanh")</f>
        <v/>
      </c>
      <c r="D1846" s="1" t="str">
        <f>IF('🔧 XY LANH'!A802="","",'🔧 XY LANH'!L802)</f>
        <v/>
      </c>
      <c r="E1846" s="1" t="str">
        <f>IF('🔧 XY LANH'!A802="","",'🔧 XY LANH'!M802)</f>
        <v/>
      </c>
      <c r="F1846" s="1" t="str">
        <f>IF('🔧 XY LANH'!A802="","",'🔧 XY LANH'!N802)</f>
        <v/>
      </c>
      <c r="G1846" s="1" t="str">
        <f>IF('🔧 XY LANH'!A802="","",'🔧 XY LANH'!O802)</f>
        <v/>
      </c>
      <c r="H1846" s="1" t="str">
        <f>IF('🔧 XY LANH'!A802="","",'🔧 XY LANH'!P802)</f>
        <v/>
      </c>
      <c r="I1846" s="1" t="str">
        <f>IF('🔧 XY LANH'!A802="","",'🔧 XY LANH'!Q802)</f>
        <v/>
      </c>
      <c r="J1846" s="1" t="str">
        <f>IF('🔧 XY LANH'!A802="","",'🔧 XY LANH'!K802)</f>
        <v/>
      </c>
      <c r="L1846" s="1">
        <f>N(L1845)+IF(AND('🔎 TRA CỨU NHANH'!$C$2&lt;&gt;"",OR(ISNUMBER(SEARCH('🔎 TRA CỨU NHANH'!$C$2,$A1846)),ISNUMBER(SEARCH('🔎 TRA CỨU NHANH'!$C$2,$B1846)))),1,0)</f>
        <v>0</v>
      </c>
      <c r="M1846" s="1" t="str">
        <f t="shared" si="56"/>
        <v/>
      </c>
      <c r="N1846" s="1">
        <f>N(N1845)+IF(AND('💰 BÁO GIÁ'!$C$27&lt;&gt;"",OR(ISNUMBER(SEARCH('💰 BÁO GIÁ'!$C$27,$A1846)),ISNUMBER(SEARCH('💰 BÁO GIÁ'!$C$27,$B1846)))),1,0)</f>
        <v>0</v>
      </c>
      <c r="O1846" s="1" t="str">
        <f t="shared" si="57"/>
        <v/>
      </c>
    </row>
    <row r="1847" customHeight="1" spans="1:15">
      <c r="A1847" s="1" t="str">
        <f>IF('🔧 XY LANH'!A803="","",'🔧 XY LANH'!A803)</f>
        <v/>
      </c>
      <c r="B1847" s="1" t="str">
        <f>IF('🔧 XY LANH'!A803="","",'🔧 XY LANH'!S803)</f>
        <v/>
      </c>
      <c r="C1847" s="1" t="str">
        <f>IF('🔧 XY LANH'!A803="","","Xy lanh")</f>
        <v/>
      </c>
      <c r="D1847" s="1" t="str">
        <f>IF('🔧 XY LANH'!A803="","",'🔧 XY LANH'!L803)</f>
        <v/>
      </c>
      <c r="E1847" s="1" t="str">
        <f>IF('🔧 XY LANH'!A803="","",'🔧 XY LANH'!M803)</f>
        <v/>
      </c>
      <c r="F1847" s="1" t="str">
        <f>IF('🔧 XY LANH'!A803="","",'🔧 XY LANH'!N803)</f>
        <v/>
      </c>
      <c r="G1847" s="1" t="str">
        <f>IF('🔧 XY LANH'!A803="","",'🔧 XY LANH'!O803)</f>
        <v/>
      </c>
      <c r="H1847" s="1" t="str">
        <f>IF('🔧 XY LANH'!A803="","",'🔧 XY LANH'!P803)</f>
        <v/>
      </c>
      <c r="I1847" s="1" t="str">
        <f>IF('🔧 XY LANH'!A803="","",'🔧 XY LANH'!Q803)</f>
        <v/>
      </c>
      <c r="J1847" s="1" t="str">
        <f>IF('🔧 XY LANH'!A803="","",'🔧 XY LANH'!K803)</f>
        <v/>
      </c>
      <c r="L1847" s="1">
        <f>N(L1846)+IF(AND('🔎 TRA CỨU NHANH'!$C$2&lt;&gt;"",OR(ISNUMBER(SEARCH('🔎 TRA CỨU NHANH'!$C$2,$A1847)),ISNUMBER(SEARCH('🔎 TRA CỨU NHANH'!$C$2,$B1847)))),1,0)</f>
        <v>0</v>
      </c>
      <c r="M1847" s="1" t="str">
        <f t="shared" si="56"/>
        <v/>
      </c>
      <c r="N1847" s="1">
        <f>N(N1846)+IF(AND('💰 BÁO GIÁ'!$C$27&lt;&gt;"",OR(ISNUMBER(SEARCH('💰 BÁO GIÁ'!$C$27,$A1847)),ISNUMBER(SEARCH('💰 BÁO GIÁ'!$C$27,$B1847)))),1,0)</f>
        <v>0</v>
      </c>
      <c r="O1847" s="1" t="str">
        <f t="shared" si="57"/>
        <v/>
      </c>
    </row>
    <row r="1848" customHeight="1" spans="1:15">
      <c r="A1848" s="1" t="str">
        <f>IF('🔧 XY LANH'!A804="","",'🔧 XY LANH'!A804)</f>
        <v/>
      </c>
      <c r="B1848" s="1" t="str">
        <f>IF('🔧 XY LANH'!A804="","",'🔧 XY LANH'!S804)</f>
        <v/>
      </c>
      <c r="C1848" s="1" t="str">
        <f>IF('🔧 XY LANH'!A804="","","Xy lanh")</f>
        <v/>
      </c>
      <c r="D1848" s="1" t="str">
        <f>IF('🔧 XY LANH'!A804="","",'🔧 XY LANH'!L804)</f>
        <v/>
      </c>
      <c r="E1848" s="1" t="str">
        <f>IF('🔧 XY LANH'!A804="","",'🔧 XY LANH'!M804)</f>
        <v/>
      </c>
      <c r="F1848" s="1" t="str">
        <f>IF('🔧 XY LANH'!A804="","",'🔧 XY LANH'!N804)</f>
        <v/>
      </c>
      <c r="G1848" s="1" t="str">
        <f>IF('🔧 XY LANH'!A804="","",'🔧 XY LANH'!O804)</f>
        <v/>
      </c>
      <c r="H1848" s="1" t="str">
        <f>IF('🔧 XY LANH'!A804="","",'🔧 XY LANH'!P804)</f>
        <v/>
      </c>
      <c r="I1848" s="1" t="str">
        <f>IF('🔧 XY LANH'!A804="","",'🔧 XY LANH'!Q804)</f>
        <v/>
      </c>
      <c r="J1848" s="1" t="str">
        <f>IF('🔧 XY LANH'!A804="","",'🔧 XY LANH'!K804)</f>
        <v/>
      </c>
      <c r="L1848" s="1">
        <f>N(L1847)+IF(AND('🔎 TRA CỨU NHANH'!$C$2&lt;&gt;"",OR(ISNUMBER(SEARCH('🔎 TRA CỨU NHANH'!$C$2,$A1848)),ISNUMBER(SEARCH('🔎 TRA CỨU NHANH'!$C$2,$B1848)))),1,0)</f>
        <v>0</v>
      </c>
      <c r="M1848" s="1" t="str">
        <f t="shared" si="56"/>
        <v/>
      </c>
      <c r="N1848" s="1">
        <f>N(N1847)+IF(AND('💰 BÁO GIÁ'!$C$27&lt;&gt;"",OR(ISNUMBER(SEARCH('💰 BÁO GIÁ'!$C$27,$A1848)),ISNUMBER(SEARCH('💰 BÁO GIÁ'!$C$27,$B1848)))),1,0)</f>
        <v>0</v>
      </c>
      <c r="O1848" s="1" t="str">
        <f t="shared" si="57"/>
        <v/>
      </c>
    </row>
    <row r="1849" customHeight="1" spans="1:15">
      <c r="A1849" s="1" t="str">
        <f>IF('🔧 XY LANH'!A805="","",'🔧 XY LANH'!A805)</f>
        <v/>
      </c>
      <c r="B1849" s="1" t="str">
        <f>IF('🔧 XY LANH'!A805="","",'🔧 XY LANH'!S805)</f>
        <v/>
      </c>
      <c r="C1849" s="1" t="str">
        <f>IF('🔧 XY LANH'!A805="","","Xy lanh")</f>
        <v/>
      </c>
      <c r="D1849" s="1" t="str">
        <f>IF('🔧 XY LANH'!A805="","",'🔧 XY LANH'!L805)</f>
        <v/>
      </c>
      <c r="E1849" s="1" t="str">
        <f>IF('🔧 XY LANH'!A805="","",'🔧 XY LANH'!M805)</f>
        <v/>
      </c>
      <c r="F1849" s="1" t="str">
        <f>IF('🔧 XY LANH'!A805="","",'🔧 XY LANH'!N805)</f>
        <v/>
      </c>
      <c r="G1849" s="1" t="str">
        <f>IF('🔧 XY LANH'!A805="","",'🔧 XY LANH'!O805)</f>
        <v/>
      </c>
      <c r="H1849" s="1" t="str">
        <f>IF('🔧 XY LANH'!A805="","",'🔧 XY LANH'!P805)</f>
        <v/>
      </c>
      <c r="I1849" s="1" t="str">
        <f>IF('🔧 XY LANH'!A805="","",'🔧 XY LANH'!Q805)</f>
        <v/>
      </c>
      <c r="J1849" s="1" t="str">
        <f>IF('🔧 XY LANH'!A805="","",'🔧 XY LANH'!K805)</f>
        <v/>
      </c>
      <c r="L1849" s="1">
        <f>N(L1848)+IF(AND('🔎 TRA CỨU NHANH'!$C$2&lt;&gt;"",OR(ISNUMBER(SEARCH('🔎 TRA CỨU NHANH'!$C$2,$A1849)),ISNUMBER(SEARCH('🔎 TRA CỨU NHANH'!$C$2,$B1849)))),1,0)</f>
        <v>0</v>
      </c>
      <c r="M1849" s="1" t="str">
        <f t="shared" si="56"/>
        <v/>
      </c>
      <c r="N1849" s="1">
        <f>N(N1848)+IF(AND('💰 BÁO GIÁ'!$C$27&lt;&gt;"",OR(ISNUMBER(SEARCH('💰 BÁO GIÁ'!$C$27,$A1849)),ISNUMBER(SEARCH('💰 BÁO GIÁ'!$C$27,$B1849)))),1,0)</f>
        <v>0</v>
      </c>
      <c r="O1849" s="1" t="str">
        <f t="shared" si="57"/>
        <v/>
      </c>
    </row>
    <row r="1850" customHeight="1" spans="1:15">
      <c r="A1850" s="1" t="str">
        <f>IF('🔧 XY LANH'!A806="","",'🔧 XY LANH'!A806)</f>
        <v/>
      </c>
      <c r="B1850" s="1" t="str">
        <f>IF('🔧 XY LANH'!A806="","",'🔧 XY LANH'!S806)</f>
        <v/>
      </c>
      <c r="C1850" s="1" t="str">
        <f>IF('🔧 XY LANH'!A806="","","Xy lanh")</f>
        <v/>
      </c>
      <c r="D1850" s="1" t="str">
        <f>IF('🔧 XY LANH'!A806="","",'🔧 XY LANH'!L806)</f>
        <v/>
      </c>
      <c r="E1850" s="1" t="str">
        <f>IF('🔧 XY LANH'!A806="","",'🔧 XY LANH'!M806)</f>
        <v/>
      </c>
      <c r="F1850" s="1" t="str">
        <f>IF('🔧 XY LANH'!A806="","",'🔧 XY LANH'!N806)</f>
        <v/>
      </c>
      <c r="G1850" s="1" t="str">
        <f>IF('🔧 XY LANH'!A806="","",'🔧 XY LANH'!O806)</f>
        <v/>
      </c>
      <c r="H1850" s="1" t="str">
        <f>IF('🔧 XY LANH'!A806="","",'🔧 XY LANH'!P806)</f>
        <v/>
      </c>
      <c r="I1850" s="1" t="str">
        <f>IF('🔧 XY LANH'!A806="","",'🔧 XY LANH'!Q806)</f>
        <v/>
      </c>
      <c r="J1850" s="1" t="str">
        <f>IF('🔧 XY LANH'!A806="","",'🔧 XY LANH'!K806)</f>
        <v/>
      </c>
      <c r="L1850" s="1">
        <f>N(L1849)+IF(AND('🔎 TRA CỨU NHANH'!$C$2&lt;&gt;"",OR(ISNUMBER(SEARCH('🔎 TRA CỨU NHANH'!$C$2,$A1850)),ISNUMBER(SEARCH('🔎 TRA CỨU NHANH'!$C$2,$B1850)))),1,0)</f>
        <v>0</v>
      </c>
      <c r="M1850" s="1" t="str">
        <f t="shared" si="56"/>
        <v/>
      </c>
      <c r="N1850" s="1">
        <f>N(N1849)+IF(AND('💰 BÁO GIÁ'!$C$27&lt;&gt;"",OR(ISNUMBER(SEARCH('💰 BÁO GIÁ'!$C$27,$A1850)),ISNUMBER(SEARCH('💰 BÁO GIÁ'!$C$27,$B1850)))),1,0)</f>
        <v>0</v>
      </c>
      <c r="O1850" s="1" t="str">
        <f t="shared" si="57"/>
        <v/>
      </c>
    </row>
    <row r="1851" customHeight="1" spans="1:15">
      <c r="A1851" s="1" t="str">
        <f>IF('🔧 XY LANH'!A807="","",'🔧 XY LANH'!A807)</f>
        <v/>
      </c>
      <c r="B1851" s="1" t="str">
        <f>IF('🔧 XY LANH'!A807="","",'🔧 XY LANH'!S807)</f>
        <v/>
      </c>
      <c r="C1851" s="1" t="str">
        <f>IF('🔧 XY LANH'!A807="","","Xy lanh")</f>
        <v/>
      </c>
      <c r="D1851" s="1" t="str">
        <f>IF('🔧 XY LANH'!A807="","",'🔧 XY LANH'!L807)</f>
        <v/>
      </c>
      <c r="E1851" s="1" t="str">
        <f>IF('🔧 XY LANH'!A807="","",'🔧 XY LANH'!M807)</f>
        <v/>
      </c>
      <c r="F1851" s="1" t="str">
        <f>IF('🔧 XY LANH'!A807="","",'🔧 XY LANH'!N807)</f>
        <v/>
      </c>
      <c r="G1851" s="1" t="str">
        <f>IF('🔧 XY LANH'!A807="","",'🔧 XY LANH'!O807)</f>
        <v/>
      </c>
      <c r="H1851" s="1" t="str">
        <f>IF('🔧 XY LANH'!A807="","",'🔧 XY LANH'!P807)</f>
        <v/>
      </c>
      <c r="I1851" s="1" t="str">
        <f>IF('🔧 XY LANH'!A807="","",'🔧 XY LANH'!Q807)</f>
        <v/>
      </c>
      <c r="J1851" s="1" t="str">
        <f>IF('🔧 XY LANH'!A807="","",'🔧 XY LANH'!K807)</f>
        <v/>
      </c>
      <c r="L1851" s="1">
        <f>N(L1850)+IF(AND('🔎 TRA CỨU NHANH'!$C$2&lt;&gt;"",OR(ISNUMBER(SEARCH('🔎 TRA CỨU NHANH'!$C$2,$A1851)),ISNUMBER(SEARCH('🔎 TRA CỨU NHANH'!$C$2,$B1851)))),1,0)</f>
        <v>0</v>
      </c>
      <c r="M1851" s="1" t="str">
        <f t="shared" si="56"/>
        <v/>
      </c>
      <c r="N1851" s="1">
        <f>N(N1850)+IF(AND('💰 BÁO GIÁ'!$C$27&lt;&gt;"",OR(ISNUMBER(SEARCH('💰 BÁO GIÁ'!$C$27,$A1851)),ISNUMBER(SEARCH('💰 BÁO GIÁ'!$C$27,$B1851)))),1,0)</f>
        <v>0</v>
      </c>
      <c r="O1851" s="1" t="str">
        <f t="shared" si="57"/>
        <v/>
      </c>
    </row>
    <row r="1852" customHeight="1" spans="1:15">
      <c r="A1852" s="1" t="str">
        <f>IF('🔧 XY LANH'!A808="","",'🔧 XY LANH'!A808)</f>
        <v/>
      </c>
      <c r="B1852" s="1" t="str">
        <f>IF('🔧 XY LANH'!A808="","",'🔧 XY LANH'!S808)</f>
        <v/>
      </c>
      <c r="C1852" s="1" t="str">
        <f>IF('🔧 XY LANH'!A808="","","Xy lanh")</f>
        <v/>
      </c>
      <c r="D1852" s="1" t="str">
        <f>IF('🔧 XY LANH'!A808="","",'🔧 XY LANH'!L808)</f>
        <v/>
      </c>
      <c r="E1852" s="1" t="str">
        <f>IF('🔧 XY LANH'!A808="","",'🔧 XY LANH'!M808)</f>
        <v/>
      </c>
      <c r="F1852" s="1" t="str">
        <f>IF('🔧 XY LANH'!A808="","",'🔧 XY LANH'!N808)</f>
        <v/>
      </c>
      <c r="G1852" s="1" t="str">
        <f>IF('🔧 XY LANH'!A808="","",'🔧 XY LANH'!O808)</f>
        <v/>
      </c>
      <c r="H1852" s="1" t="str">
        <f>IF('🔧 XY LANH'!A808="","",'🔧 XY LANH'!P808)</f>
        <v/>
      </c>
      <c r="I1852" s="1" t="str">
        <f>IF('🔧 XY LANH'!A808="","",'🔧 XY LANH'!Q808)</f>
        <v/>
      </c>
      <c r="J1852" s="1" t="str">
        <f>IF('🔧 XY LANH'!A808="","",'🔧 XY LANH'!K808)</f>
        <v/>
      </c>
      <c r="L1852" s="1">
        <f>N(L1851)+IF(AND('🔎 TRA CỨU NHANH'!$C$2&lt;&gt;"",OR(ISNUMBER(SEARCH('🔎 TRA CỨU NHANH'!$C$2,$A1852)),ISNUMBER(SEARCH('🔎 TRA CỨU NHANH'!$C$2,$B1852)))),1,0)</f>
        <v>0</v>
      </c>
      <c r="M1852" s="1" t="str">
        <f t="shared" si="56"/>
        <v/>
      </c>
      <c r="N1852" s="1">
        <f>N(N1851)+IF(AND('💰 BÁO GIÁ'!$C$27&lt;&gt;"",OR(ISNUMBER(SEARCH('💰 BÁO GIÁ'!$C$27,$A1852)),ISNUMBER(SEARCH('💰 BÁO GIÁ'!$C$27,$B1852)))),1,0)</f>
        <v>0</v>
      </c>
      <c r="O1852" s="1" t="str">
        <f t="shared" si="57"/>
        <v/>
      </c>
    </row>
    <row r="1853" customHeight="1" spans="1:15">
      <c r="A1853" s="1" t="str">
        <f>IF('🔧 XY LANH'!A809="","",'🔧 XY LANH'!A809)</f>
        <v/>
      </c>
      <c r="B1853" s="1" t="str">
        <f>IF('🔧 XY LANH'!A809="","",'🔧 XY LANH'!S809)</f>
        <v/>
      </c>
      <c r="C1853" s="1" t="str">
        <f>IF('🔧 XY LANH'!A809="","","Xy lanh")</f>
        <v/>
      </c>
      <c r="D1853" s="1" t="str">
        <f>IF('🔧 XY LANH'!A809="","",'🔧 XY LANH'!L809)</f>
        <v/>
      </c>
      <c r="E1853" s="1" t="str">
        <f>IF('🔧 XY LANH'!A809="","",'🔧 XY LANH'!M809)</f>
        <v/>
      </c>
      <c r="F1853" s="1" t="str">
        <f>IF('🔧 XY LANH'!A809="","",'🔧 XY LANH'!N809)</f>
        <v/>
      </c>
      <c r="G1853" s="1" t="str">
        <f>IF('🔧 XY LANH'!A809="","",'🔧 XY LANH'!O809)</f>
        <v/>
      </c>
      <c r="H1853" s="1" t="str">
        <f>IF('🔧 XY LANH'!A809="","",'🔧 XY LANH'!P809)</f>
        <v/>
      </c>
      <c r="I1853" s="1" t="str">
        <f>IF('🔧 XY LANH'!A809="","",'🔧 XY LANH'!Q809)</f>
        <v/>
      </c>
      <c r="J1853" s="1" t="str">
        <f>IF('🔧 XY LANH'!A809="","",'🔧 XY LANH'!K809)</f>
        <v/>
      </c>
      <c r="L1853" s="1">
        <f>N(L1852)+IF(AND('🔎 TRA CỨU NHANH'!$C$2&lt;&gt;"",OR(ISNUMBER(SEARCH('🔎 TRA CỨU NHANH'!$C$2,$A1853)),ISNUMBER(SEARCH('🔎 TRA CỨU NHANH'!$C$2,$B1853)))),1,0)</f>
        <v>0</v>
      </c>
      <c r="M1853" s="1" t="str">
        <f t="shared" si="56"/>
        <v/>
      </c>
      <c r="N1853" s="1">
        <f>N(N1852)+IF(AND('💰 BÁO GIÁ'!$C$27&lt;&gt;"",OR(ISNUMBER(SEARCH('💰 BÁO GIÁ'!$C$27,$A1853)),ISNUMBER(SEARCH('💰 BÁO GIÁ'!$C$27,$B1853)))),1,0)</f>
        <v>0</v>
      </c>
      <c r="O1853" s="1" t="str">
        <f t="shared" si="57"/>
        <v/>
      </c>
    </row>
    <row r="1854" customHeight="1" spans="1:15">
      <c r="A1854" s="1" t="str">
        <f>IF('🔧 XY LANH'!A810="","",'🔧 XY LANH'!A810)</f>
        <v/>
      </c>
      <c r="B1854" s="1" t="str">
        <f>IF('🔧 XY LANH'!A810="","",'🔧 XY LANH'!S810)</f>
        <v/>
      </c>
      <c r="C1854" s="1" t="str">
        <f>IF('🔧 XY LANH'!A810="","","Xy lanh")</f>
        <v/>
      </c>
      <c r="D1854" s="1" t="str">
        <f>IF('🔧 XY LANH'!A810="","",'🔧 XY LANH'!L810)</f>
        <v/>
      </c>
      <c r="E1854" s="1" t="str">
        <f>IF('🔧 XY LANH'!A810="","",'🔧 XY LANH'!M810)</f>
        <v/>
      </c>
      <c r="F1854" s="1" t="str">
        <f>IF('🔧 XY LANH'!A810="","",'🔧 XY LANH'!N810)</f>
        <v/>
      </c>
      <c r="G1854" s="1" t="str">
        <f>IF('🔧 XY LANH'!A810="","",'🔧 XY LANH'!O810)</f>
        <v/>
      </c>
      <c r="H1854" s="1" t="str">
        <f>IF('🔧 XY LANH'!A810="","",'🔧 XY LANH'!P810)</f>
        <v/>
      </c>
      <c r="I1854" s="1" t="str">
        <f>IF('🔧 XY LANH'!A810="","",'🔧 XY LANH'!Q810)</f>
        <v/>
      </c>
      <c r="J1854" s="1" t="str">
        <f>IF('🔧 XY LANH'!A810="","",'🔧 XY LANH'!K810)</f>
        <v/>
      </c>
      <c r="L1854" s="1">
        <f>N(L1853)+IF(AND('🔎 TRA CỨU NHANH'!$C$2&lt;&gt;"",OR(ISNUMBER(SEARCH('🔎 TRA CỨU NHANH'!$C$2,$A1854)),ISNUMBER(SEARCH('🔎 TRA CỨU NHANH'!$C$2,$B1854)))),1,0)</f>
        <v>0</v>
      </c>
      <c r="M1854" s="1" t="str">
        <f t="shared" si="56"/>
        <v/>
      </c>
      <c r="N1854" s="1">
        <f>N(N1853)+IF(AND('💰 BÁO GIÁ'!$C$27&lt;&gt;"",OR(ISNUMBER(SEARCH('💰 BÁO GIÁ'!$C$27,$A1854)),ISNUMBER(SEARCH('💰 BÁO GIÁ'!$C$27,$B1854)))),1,0)</f>
        <v>0</v>
      </c>
      <c r="O1854" s="1" t="str">
        <f t="shared" si="57"/>
        <v/>
      </c>
    </row>
    <row r="1855" customHeight="1" spans="1:15">
      <c r="A1855" s="1" t="str">
        <f>IF('🔧 XY LANH'!A811="","",'🔧 XY LANH'!A811)</f>
        <v/>
      </c>
      <c r="B1855" s="1" t="str">
        <f>IF('🔧 XY LANH'!A811="","",'🔧 XY LANH'!S811)</f>
        <v/>
      </c>
      <c r="C1855" s="1" t="str">
        <f>IF('🔧 XY LANH'!A811="","","Xy lanh")</f>
        <v/>
      </c>
      <c r="D1855" s="1" t="str">
        <f>IF('🔧 XY LANH'!A811="","",'🔧 XY LANH'!L811)</f>
        <v/>
      </c>
      <c r="E1855" s="1" t="str">
        <f>IF('🔧 XY LANH'!A811="","",'🔧 XY LANH'!M811)</f>
        <v/>
      </c>
      <c r="F1855" s="1" t="str">
        <f>IF('🔧 XY LANH'!A811="","",'🔧 XY LANH'!N811)</f>
        <v/>
      </c>
      <c r="G1855" s="1" t="str">
        <f>IF('🔧 XY LANH'!A811="","",'🔧 XY LANH'!O811)</f>
        <v/>
      </c>
      <c r="H1855" s="1" t="str">
        <f>IF('🔧 XY LANH'!A811="","",'🔧 XY LANH'!P811)</f>
        <v/>
      </c>
      <c r="I1855" s="1" t="str">
        <f>IF('🔧 XY LANH'!A811="","",'🔧 XY LANH'!Q811)</f>
        <v/>
      </c>
      <c r="J1855" s="1" t="str">
        <f>IF('🔧 XY LANH'!A811="","",'🔧 XY LANH'!K811)</f>
        <v/>
      </c>
      <c r="L1855" s="1">
        <f>N(L1854)+IF(AND('🔎 TRA CỨU NHANH'!$C$2&lt;&gt;"",OR(ISNUMBER(SEARCH('🔎 TRA CỨU NHANH'!$C$2,$A1855)),ISNUMBER(SEARCH('🔎 TRA CỨU NHANH'!$C$2,$B1855)))),1,0)</f>
        <v>0</v>
      </c>
      <c r="M1855" s="1" t="str">
        <f t="shared" si="56"/>
        <v/>
      </c>
      <c r="N1855" s="1">
        <f>N(N1854)+IF(AND('💰 BÁO GIÁ'!$C$27&lt;&gt;"",OR(ISNUMBER(SEARCH('💰 BÁO GIÁ'!$C$27,$A1855)),ISNUMBER(SEARCH('💰 BÁO GIÁ'!$C$27,$B1855)))),1,0)</f>
        <v>0</v>
      </c>
      <c r="O1855" s="1" t="str">
        <f t="shared" si="57"/>
        <v/>
      </c>
    </row>
    <row r="1856" customHeight="1" spans="1:15">
      <c r="A1856" s="1" t="str">
        <f>IF('🔧 XY LANH'!A812="","",'🔧 XY LANH'!A812)</f>
        <v/>
      </c>
      <c r="B1856" s="1" t="str">
        <f>IF('🔧 XY LANH'!A812="","",'🔧 XY LANH'!S812)</f>
        <v/>
      </c>
      <c r="C1856" s="1" t="str">
        <f>IF('🔧 XY LANH'!A812="","","Xy lanh")</f>
        <v/>
      </c>
      <c r="D1856" s="1" t="str">
        <f>IF('🔧 XY LANH'!A812="","",'🔧 XY LANH'!L812)</f>
        <v/>
      </c>
      <c r="E1856" s="1" t="str">
        <f>IF('🔧 XY LANH'!A812="","",'🔧 XY LANH'!M812)</f>
        <v/>
      </c>
      <c r="F1856" s="1" t="str">
        <f>IF('🔧 XY LANH'!A812="","",'🔧 XY LANH'!N812)</f>
        <v/>
      </c>
      <c r="G1856" s="1" t="str">
        <f>IF('🔧 XY LANH'!A812="","",'🔧 XY LANH'!O812)</f>
        <v/>
      </c>
      <c r="H1856" s="1" t="str">
        <f>IF('🔧 XY LANH'!A812="","",'🔧 XY LANH'!P812)</f>
        <v/>
      </c>
      <c r="I1856" s="1" t="str">
        <f>IF('🔧 XY LANH'!A812="","",'🔧 XY LANH'!Q812)</f>
        <v/>
      </c>
      <c r="J1856" s="1" t="str">
        <f>IF('🔧 XY LANH'!A812="","",'🔧 XY LANH'!K812)</f>
        <v/>
      </c>
      <c r="L1856" s="1">
        <f>N(L1855)+IF(AND('🔎 TRA CỨU NHANH'!$C$2&lt;&gt;"",OR(ISNUMBER(SEARCH('🔎 TRA CỨU NHANH'!$C$2,$A1856)),ISNUMBER(SEARCH('🔎 TRA CỨU NHANH'!$C$2,$B1856)))),1,0)</f>
        <v>0</v>
      </c>
      <c r="M1856" s="1" t="str">
        <f t="shared" si="56"/>
        <v/>
      </c>
      <c r="N1856" s="1">
        <f>N(N1855)+IF(AND('💰 BÁO GIÁ'!$C$27&lt;&gt;"",OR(ISNUMBER(SEARCH('💰 BÁO GIÁ'!$C$27,$A1856)),ISNUMBER(SEARCH('💰 BÁO GIÁ'!$C$27,$B1856)))),1,0)</f>
        <v>0</v>
      </c>
      <c r="O1856" s="1" t="str">
        <f t="shared" si="57"/>
        <v/>
      </c>
    </row>
    <row r="1857" customHeight="1" spans="1:15">
      <c r="A1857" s="1" t="str">
        <f>IF('🔧 XY LANH'!A813="","",'🔧 XY LANH'!A813)</f>
        <v/>
      </c>
      <c r="B1857" s="1" t="str">
        <f>IF('🔧 XY LANH'!A813="","",'🔧 XY LANH'!S813)</f>
        <v/>
      </c>
      <c r="C1857" s="1" t="str">
        <f>IF('🔧 XY LANH'!A813="","","Xy lanh")</f>
        <v/>
      </c>
      <c r="D1857" s="1" t="str">
        <f>IF('🔧 XY LANH'!A813="","",'🔧 XY LANH'!L813)</f>
        <v/>
      </c>
      <c r="E1857" s="1" t="str">
        <f>IF('🔧 XY LANH'!A813="","",'🔧 XY LANH'!M813)</f>
        <v/>
      </c>
      <c r="F1857" s="1" t="str">
        <f>IF('🔧 XY LANH'!A813="","",'🔧 XY LANH'!N813)</f>
        <v/>
      </c>
      <c r="G1857" s="1" t="str">
        <f>IF('🔧 XY LANH'!A813="","",'🔧 XY LANH'!O813)</f>
        <v/>
      </c>
      <c r="H1857" s="1" t="str">
        <f>IF('🔧 XY LANH'!A813="","",'🔧 XY LANH'!P813)</f>
        <v/>
      </c>
      <c r="I1857" s="1" t="str">
        <f>IF('🔧 XY LANH'!A813="","",'🔧 XY LANH'!Q813)</f>
        <v/>
      </c>
      <c r="J1857" s="1" t="str">
        <f>IF('🔧 XY LANH'!A813="","",'🔧 XY LANH'!K813)</f>
        <v/>
      </c>
      <c r="L1857" s="1">
        <f>N(L1856)+IF(AND('🔎 TRA CỨU NHANH'!$C$2&lt;&gt;"",OR(ISNUMBER(SEARCH('🔎 TRA CỨU NHANH'!$C$2,$A1857)),ISNUMBER(SEARCH('🔎 TRA CỨU NHANH'!$C$2,$B1857)))),1,0)</f>
        <v>0</v>
      </c>
      <c r="M1857" s="1" t="str">
        <f t="shared" si="56"/>
        <v/>
      </c>
      <c r="N1857" s="1">
        <f>N(N1856)+IF(AND('💰 BÁO GIÁ'!$C$27&lt;&gt;"",OR(ISNUMBER(SEARCH('💰 BÁO GIÁ'!$C$27,$A1857)),ISNUMBER(SEARCH('💰 BÁO GIÁ'!$C$27,$B1857)))),1,0)</f>
        <v>0</v>
      </c>
      <c r="O1857" s="1" t="str">
        <f t="shared" si="57"/>
        <v/>
      </c>
    </row>
    <row r="1858" customHeight="1" spans="1:15">
      <c r="A1858" s="1" t="str">
        <f>IF('🔧 XY LANH'!A814="","",'🔧 XY LANH'!A814)</f>
        <v/>
      </c>
      <c r="B1858" s="1" t="str">
        <f>IF('🔧 XY LANH'!A814="","",'🔧 XY LANH'!S814)</f>
        <v/>
      </c>
      <c r="C1858" s="1" t="str">
        <f>IF('🔧 XY LANH'!A814="","","Xy lanh")</f>
        <v/>
      </c>
      <c r="D1858" s="1" t="str">
        <f>IF('🔧 XY LANH'!A814="","",'🔧 XY LANH'!L814)</f>
        <v/>
      </c>
      <c r="E1858" s="1" t="str">
        <f>IF('🔧 XY LANH'!A814="","",'🔧 XY LANH'!M814)</f>
        <v/>
      </c>
      <c r="F1858" s="1" t="str">
        <f>IF('🔧 XY LANH'!A814="","",'🔧 XY LANH'!N814)</f>
        <v/>
      </c>
      <c r="G1858" s="1" t="str">
        <f>IF('🔧 XY LANH'!A814="","",'🔧 XY LANH'!O814)</f>
        <v/>
      </c>
      <c r="H1858" s="1" t="str">
        <f>IF('🔧 XY LANH'!A814="","",'🔧 XY LANH'!P814)</f>
        <v/>
      </c>
      <c r="I1858" s="1" t="str">
        <f>IF('🔧 XY LANH'!A814="","",'🔧 XY LANH'!Q814)</f>
        <v/>
      </c>
      <c r="J1858" s="1" t="str">
        <f>IF('🔧 XY LANH'!A814="","",'🔧 XY LANH'!K814)</f>
        <v/>
      </c>
      <c r="L1858" s="1">
        <f>N(L1857)+IF(AND('🔎 TRA CỨU NHANH'!$C$2&lt;&gt;"",OR(ISNUMBER(SEARCH('🔎 TRA CỨU NHANH'!$C$2,$A1858)),ISNUMBER(SEARCH('🔎 TRA CỨU NHANH'!$C$2,$B1858)))),1,0)</f>
        <v>0</v>
      </c>
      <c r="M1858" s="1" t="str">
        <f t="shared" ref="M1858:M1921" si="58">IF(L1858&gt;N(L1857),L1858,"")</f>
        <v/>
      </c>
      <c r="N1858" s="1">
        <f>N(N1857)+IF(AND('💰 BÁO GIÁ'!$C$27&lt;&gt;"",OR(ISNUMBER(SEARCH('💰 BÁO GIÁ'!$C$27,$A1858)),ISNUMBER(SEARCH('💰 BÁO GIÁ'!$C$27,$B1858)))),1,0)</f>
        <v>0</v>
      </c>
      <c r="O1858" s="1" t="str">
        <f t="shared" ref="O1858:O1921" si="59">IF(N1858&gt;N(N1857),N1858,"")</f>
        <v/>
      </c>
    </row>
    <row r="1859" customHeight="1" spans="1:15">
      <c r="A1859" s="1" t="str">
        <f>IF('🔧 XY LANH'!A815="","",'🔧 XY LANH'!A815)</f>
        <v/>
      </c>
      <c r="B1859" s="1" t="str">
        <f>IF('🔧 XY LANH'!A815="","",'🔧 XY LANH'!S815)</f>
        <v/>
      </c>
      <c r="C1859" s="1" t="str">
        <f>IF('🔧 XY LANH'!A815="","","Xy lanh")</f>
        <v/>
      </c>
      <c r="D1859" s="1" t="str">
        <f>IF('🔧 XY LANH'!A815="","",'🔧 XY LANH'!L815)</f>
        <v/>
      </c>
      <c r="E1859" s="1" t="str">
        <f>IF('🔧 XY LANH'!A815="","",'🔧 XY LANH'!M815)</f>
        <v/>
      </c>
      <c r="F1859" s="1" t="str">
        <f>IF('🔧 XY LANH'!A815="","",'🔧 XY LANH'!N815)</f>
        <v/>
      </c>
      <c r="G1859" s="1" t="str">
        <f>IF('🔧 XY LANH'!A815="","",'🔧 XY LANH'!O815)</f>
        <v/>
      </c>
      <c r="H1859" s="1" t="str">
        <f>IF('🔧 XY LANH'!A815="","",'🔧 XY LANH'!P815)</f>
        <v/>
      </c>
      <c r="I1859" s="1" t="str">
        <f>IF('🔧 XY LANH'!A815="","",'🔧 XY LANH'!Q815)</f>
        <v/>
      </c>
      <c r="J1859" s="1" t="str">
        <f>IF('🔧 XY LANH'!A815="","",'🔧 XY LANH'!K815)</f>
        <v/>
      </c>
      <c r="L1859" s="1">
        <f>N(L1858)+IF(AND('🔎 TRA CỨU NHANH'!$C$2&lt;&gt;"",OR(ISNUMBER(SEARCH('🔎 TRA CỨU NHANH'!$C$2,$A1859)),ISNUMBER(SEARCH('🔎 TRA CỨU NHANH'!$C$2,$B1859)))),1,0)</f>
        <v>0</v>
      </c>
      <c r="M1859" s="1" t="str">
        <f t="shared" si="58"/>
        <v/>
      </c>
      <c r="N1859" s="1">
        <f>N(N1858)+IF(AND('💰 BÁO GIÁ'!$C$27&lt;&gt;"",OR(ISNUMBER(SEARCH('💰 BÁO GIÁ'!$C$27,$A1859)),ISNUMBER(SEARCH('💰 BÁO GIÁ'!$C$27,$B1859)))),1,0)</f>
        <v>0</v>
      </c>
      <c r="O1859" s="1" t="str">
        <f t="shared" si="59"/>
        <v/>
      </c>
    </row>
    <row r="1860" customHeight="1" spans="1:15">
      <c r="A1860" s="1" t="str">
        <f>IF('🔧 XY LANH'!A816="","",'🔧 XY LANH'!A816)</f>
        <v/>
      </c>
      <c r="B1860" s="1" t="str">
        <f>IF('🔧 XY LANH'!A816="","",'🔧 XY LANH'!S816)</f>
        <v/>
      </c>
      <c r="C1860" s="1" t="str">
        <f>IF('🔧 XY LANH'!A816="","","Xy lanh")</f>
        <v/>
      </c>
      <c r="D1860" s="1" t="str">
        <f>IF('🔧 XY LANH'!A816="","",'🔧 XY LANH'!L816)</f>
        <v/>
      </c>
      <c r="E1860" s="1" t="str">
        <f>IF('🔧 XY LANH'!A816="","",'🔧 XY LANH'!M816)</f>
        <v/>
      </c>
      <c r="F1860" s="1" t="str">
        <f>IF('🔧 XY LANH'!A816="","",'🔧 XY LANH'!N816)</f>
        <v/>
      </c>
      <c r="G1860" s="1" t="str">
        <f>IF('🔧 XY LANH'!A816="","",'🔧 XY LANH'!O816)</f>
        <v/>
      </c>
      <c r="H1860" s="1" t="str">
        <f>IF('🔧 XY LANH'!A816="","",'🔧 XY LANH'!P816)</f>
        <v/>
      </c>
      <c r="I1860" s="1" t="str">
        <f>IF('🔧 XY LANH'!A816="","",'🔧 XY LANH'!Q816)</f>
        <v/>
      </c>
      <c r="J1860" s="1" t="str">
        <f>IF('🔧 XY LANH'!A816="","",'🔧 XY LANH'!K816)</f>
        <v/>
      </c>
      <c r="L1860" s="1">
        <f>N(L1859)+IF(AND('🔎 TRA CỨU NHANH'!$C$2&lt;&gt;"",OR(ISNUMBER(SEARCH('🔎 TRA CỨU NHANH'!$C$2,$A1860)),ISNUMBER(SEARCH('🔎 TRA CỨU NHANH'!$C$2,$B1860)))),1,0)</f>
        <v>0</v>
      </c>
      <c r="M1860" s="1" t="str">
        <f t="shared" si="58"/>
        <v/>
      </c>
      <c r="N1860" s="1">
        <f>N(N1859)+IF(AND('💰 BÁO GIÁ'!$C$27&lt;&gt;"",OR(ISNUMBER(SEARCH('💰 BÁO GIÁ'!$C$27,$A1860)),ISNUMBER(SEARCH('💰 BÁO GIÁ'!$C$27,$B1860)))),1,0)</f>
        <v>0</v>
      </c>
      <c r="O1860" s="1" t="str">
        <f t="shared" si="59"/>
        <v/>
      </c>
    </row>
    <row r="1861" customHeight="1" spans="1:15">
      <c r="A1861" s="1" t="str">
        <f>IF('🔧 XY LANH'!A817="","",'🔧 XY LANH'!A817)</f>
        <v/>
      </c>
      <c r="B1861" s="1" t="str">
        <f>IF('🔧 XY LANH'!A817="","",'🔧 XY LANH'!S817)</f>
        <v/>
      </c>
      <c r="C1861" s="1" t="str">
        <f>IF('🔧 XY LANH'!A817="","","Xy lanh")</f>
        <v/>
      </c>
      <c r="D1861" s="1" t="str">
        <f>IF('🔧 XY LANH'!A817="","",'🔧 XY LANH'!L817)</f>
        <v/>
      </c>
      <c r="E1861" s="1" t="str">
        <f>IF('🔧 XY LANH'!A817="","",'🔧 XY LANH'!M817)</f>
        <v/>
      </c>
      <c r="F1861" s="1" t="str">
        <f>IF('🔧 XY LANH'!A817="","",'🔧 XY LANH'!N817)</f>
        <v/>
      </c>
      <c r="G1861" s="1" t="str">
        <f>IF('🔧 XY LANH'!A817="","",'🔧 XY LANH'!O817)</f>
        <v/>
      </c>
      <c r="H1861" s="1" t="str">
        <f>IF('🔧 XY LANH'!A817="","",'🔧 XY LANH'!P817)</f>
        <v/>
      </c>
      <c r="I1861" s="1" t="str">
        <f>IF('🔧 XY LANH'!A817="","",'🔧 XY LANH'!Q817)</f>
        <v/>
      </c>
      <c r="J1861" s="1" t="str">
        <f>IF('🔧 XY LANH'!A817="","",'🔧 XY LANH'!K817)</f>
        <v/>
      </c>
      <c r="L1861" s="1">
        <f>N(L1860)+IF(AND('🔎 TRA CỨU NHANH'!$C$2&lt;&gt;"",OR(ISNUMBER(SEARCH('🔎 TRA CỨU NHANH'!$C$2,$A1861)),ISNUMBER(SEARCH('🔎 TRA CỨU NHANH'!$C$2,$B1861)))),1,0)</f>
        <v>0</v>
      </c>
      <c r="M1861" s="1" t="str">
        <f t="shared" si="58"/>
        <v/>
      </c>
      <c r="N1861" s="1">
        <f>N(N1860)+IF(AND('💰 BÁO GIÁ'!$C$27&lt;&gt;"",OR(ISNUMBER(SEARCH('💰 BÁO GIÁ'!$C$27,$A1861)),ISNUMBER(SEARCH('💰 BÁO GIÁ'!$C$27,$B1861)))),1,0)</f>
        <v>0</v>
      </c>
      <c r="O1861" s="1" t="str">
        <f t="shared" si="59"/>
        <v/>
      </c>
    </row>
    <row r="1862" customHeight="1" spans="1:15">
      <c r="A1862" s="1" t="str">
        <f>IF('🔧 XY LANH'!A818="","",'🔧 XY LANH'!A818)</f>
        <v/>
      </c>
      <c r="B1862" s="1" t="str">
        <f>IF('🔧 XY LANH'!A818="","",'🔧 XY LANH'!S818)</f>
        <v/>
      </c>
      <c r="C1862" s="1" t="str">
        <f>IF('🔧 XY LANH'!A818="","","Xy lanh")</f>
        <v/>
      </c>
      <c r="D1862" s="1" t="str">
        <f>IF('🔧 XY LANH'!A818="","",'🔧 XY LANH'!L818)</f>
        <v/>
      </c>
      <c r="E1862" s="1" t="str">
        <f>IF('🔧 XY LANH'!A818="","",'🔧 XY LANH'!M818)</f>
        <v/>
      </c>
      <c r="F1862" s="1" t="str">
        <f>IF('🔧 XY LANH'!A818="","",'🔧 XY LANH'!N818)</f>
        <v/>
      </c>
      <c r="G1862" s="1" t="str">
        <f>IF('🔧 XY LANH'!A818="","",'🔧 XY LANH'!O818)</f>
        <v/>
      </c>
      <c r="H1862" s="1" t="str">
        <f>IF('🔧 XY LANH'!A818="","",'🔧 XY LANH'!P818)</f>
        <v/>
      </c>
      <c r="I1862" s="1" t="str">
        <f>IF('🔧 XY LANH'!A818="","",'🔧 XY LANH'!Q818)</f>
        <v/>
      </c>
      <c r="J1862" s="1" t="str">
        <f>IF('🔧 XY LANH'!A818="","",'🔧 XY LANH'!K818)</f>
        <v/>
      </c>
      <c r="L1862" s="1">
        <f>N(L1861)+IF(AND('🔎 TRA CỨU NHANH'!$C$2&lt;&gt;"",OR(ISNUMBER(SEARCH('🔎 TRA CỨU NHANH'!$C$2,$A1862)),ISNUMBER(SEARCH('🔎 TRA CỨU NHANH'!$C$2,$B1862)))),1,0)</f>
        <v>0</v>
      </c>
      <c r="M1862" s="1" t="str">
        <f t="shared" si="58"/>
        <v/>
      </c>
      <c r="N1862" s="1">
        <f>N(N1861)+IF(AND('💰 BÁO GIÁ'!$C$27&lt;&gt;"",OR(ISNUMBER(SEARCH('💰 BÁO GIÁ'!$C$27,$A1862)),ISNUMBER(SEARCH('💰 BÁO GIÁ'!$C$27,$B1862)))),1,0)</f>
        <v>0</v>
      </c>
      <c r="O1862" s="1" t="str">
        <f t="shared" si="59"/>
        <v/>
      </c>
    </row>
    <row r="1863" customHeight="1" spans="1:15">
      <c r="A1863" s="1" t="str">
        <f>IF('🔧 XY LANH'!A819="","",'🔧 XY LANH'!A819)</f>
        <v/>
      </c>
      <c r="B1863" s="1" t="str">
        <f>IF('🔧 XY LANH'!A819="","",'🔧 XY LANH'!S819)</f>
        <v/>
      </c>
      <c r="C1863" s="1" t="str">
        <f>IF('🔧 XY LANH'!A819="","","Xy lanh")</f>
        <v/>
      </c>
      <c r="D1863" s="1" t="str">
        <f>IF('🔧 XY LANH'!A819="","",'🔧 XY LANH'!L819)</f>
        <v/>
      </c>
      <c r="E1863" s="1" t="str">
        <f>IF('🔧 XY LANH'!A819="","",'🔧 XY LANH'!M819)</f>
        <v/>
      </c>
      <c r="F1863" s="1" t="str">
        <f>IF('🔧 XY LANH'!A819="","",'🔧 XY LANH'!N819)</f>
        <v/>
      </c>
      <c r="G1863" s="1" t="str">
        <f>IF('🔧 XY LANH'!A819="","",'🔧 XY LANH'!O819)</f>
        <v/>
      </c>
      <c r="H1863" s="1" t="str">
        <f>IF('🔧 XY LANH'!A819="","",'🔧 XY LANH'!P819)</f>
        <v/>
      </c>
      <c r="I1863" s="1" t="str">
        <f>IF('🔧 XY LANH'!A819="","",'🔧 XY LANH'!Q819)</f>
        <v/>
      </c>
      <c r="J1863" s="1" t="str">
        <f>IF('🔧 XY LANH'!A819="","",'🔧 XY LANH'!K819)</f>
        <v/>
      </c>
      <c r="L1863" s="1">
        <f>N(L1862)+IF(AND('🔎 TRA CỨU NHANH'!$C$2&lt;&gt;"",OR(ISNUMBER(SEARCH('🔎 TRA CỨU NHANH'!$C$2,$A1863)),ISNUMBER(SEARCH('🔎 TRA CỨU NHANH'!$C$2,$B1863)))),1,0)</f>
        <v>0</v>
      </c>
      <c r="M1863" s="1" t="str">
        <f t="shared" si="58"/>
        <v/>
      </c>
      <c r="N1863" s="1">
        <f>N(N1862)+IF(AND('💰 BÁO GIÁ'!$C$27&lt;&gt;"",OR(ISNUMBER(SEARCH('💰 BÁO GIÁ'!$C$27,$A1863)),ISNUMBER(SEARCH('💰 BÁO GIÁ'!$C$27,$B1863)))),1,0)</f>
        <v>0</v>
      </c>
      <c r="O1863" s="1" t="str">
        <f t="shared" si="59"/>
        <v/>
      </c>
    </row>
    <row r="1864" customHeight="1" spans="1:15">
      <c r="A1864" s="1" t="str">
        <f>IF('🔧 XY LANH'!A820="","",'🔧 XY LANH'!A820)</f>
        <v/>
      </c>
      <c r="B1864" s="1" t="str">
        <f>IF('🔧 XY LANH'!A820="","",'🔧 XY LANH'!S820)</f>
        <v/>
      </c>
      <c r="C1864" s="1" t="str">
        <f>IF('🔧 XY LANH'!A820="","","Xy lanh")</f>
        <v/>
      </c>
      <c r="D1864" s="1" t="str">
        <f>IF('🔧 XY LANH'!A820="","",'🔧 XY LANH'!L820)</f>
        <v/>
      </c>
      <c r="E1864" s="1" t="str">
        <f>IF('🔧 XY LANH'!A820="","",'🔧 XY LANH'!M820)</f>
        <v/>
      </c>
      <c r="F1864" s="1" t="str">
        <f>IF('🔧 XY LANH'!A820="","",'🔧 XY LANH'!N820)</f>
        <v/>
      </c>
      <c r="G1864" s="1" t="str">
        <f>IF('🔧 XY LANH'!A820="","",'🔧 XY LANH'!O820)</f>
        <v/>
      </c>
      <c r="H1864" s="1" t="str">
        <f>IF('🔧 XY LANH'!A820="","",'🔧 XY LANH'!P820)</f>
        <v/>
      </c>
      <c r="I1864" s="1" t="str">
        <f>IF('🔧 XY LANH'!A820="","",'🔧 XY LANH'!Q820)</f>
        <v/>
      </c>
      <c r="J1864" s="1" t="str">
        <f>IF('🔧 XY LANH'!A820="","",'🔧 XY LANH'!K820)</f>
        <v/>
      </c>
      <c r="L1864" s="1">
        <f>N(L1863)+IF(AND('🔎 TRA CỨU NHANH'!$C$2&lt;&gt;"",OR(ISNUMBER(SEARCH('🔎 TRA CỨU NHANH'!$C$2,$A1864)),ISNUMBER(SEARCH('🔎 TRA CỨU NHANH'!$C$2,$B1864)))),1,0)</f>
        <v>0</v>
      </c>
      <c r="M1864" s="1" t="str">
        <f t="shared" si="58"/>
        <v/>
      </c>
      <c r="N1864" s="1">
        <f>N(N1863)+IF(AND('💰 BÁO GIÁ'!$C$27&lt;&gt;"",OR(ISNUMBER(SEARCH('💰 BÁO GIÁ'!$C$27,$A1864)),ISNUMBER(SEARCH('💰 BÁO GIÁ'!$C$27,$B1864)))),1,0)</f>
        <v>0</v>
      </c>
      <c r="O1864" s="1" t="str">
        <f t="shared" si="59"/>
        <v/>
      </c>
    </row>
    <row r="1865" customHeight="1" spans="1:15">
      <c r="A1865" s="1" t="str">
        <f>IF('🔧 XY LANH'!A821="","",'🔧 XY LANH'!A821)</f>
        <v/>
      </c>
      <c r="B1865" s="1" t="str">
        <f>IF('🔧 XY LANH'!A821="","",'🔧 XY LANH'!S821)</f>
        <v/>
      </c>
      <c r="C1865" s="1" t="str">
        <f>IF('🔧 XY LANH'!A821="","","Xy lanh")</f>
        <v/>
      </c>
      <c r="D1865" s="1" t="str">
        <f>IF('🔧 XY LANH'!A821="","",'🔧 XY LANH'!L821)</f>
        <v/>
      </c>
      <c r="E1865" s="1" t="str">
        <f>IF('🔧 XY LANH'!A821="","",'🔧 XY LANH'!M821)</f>
        <v/>
      </c>
      <c r="F1865" s="1" t="str">
        <f>IF('🔧 XY LANH'!A821="","",'🔧 XY LANH'!N821)</f>
        <v/>
      </c>
      <c r="G1865" s="1" t="str">
        <f>IF('🔧 XY LANH'!A821="","",'🔧 XY LANH'!O821)</f>
        <v/>
      </c>
      <c r="H1865" s="1" t="str">
        <f>IF('🔧 XY LANH'!A821="","",'🔧 XY LANH'!P821)</f>
        <v/>
      </c>
      <c r="I1865" s="1" t="str">
        <f>IF('🔧 XY LANH'!A821="","",'🔧 XY LANH'!Q821)</f>
        <v/>
      </c>
      <c r="J1865" s="1" t="str">
        <f>IF('🔧 XY LANH'!A821="","",'🔧 XY LANH'!K821)</f>
        <v/>
      </c>
      <c r="L1865" s="1">
        <f>N(L1864)+IF(AND('🔎 TRA CỨU NHANH'!$C$2&lt;&gt;"",OR(ISNUMBER(SEARCH('🔎 TRA CỨU NHANH'!$C$2,$A1865)),ISNUMBER(SEARCH('🔎 TRA CỨU NHANH'!$C$2,$B1865)))),1,0)</f>
        <v>0</v>
      </c>
      <c r="M1865" s="1" t="str">
        <f t="shared" si="58"/>
        <v/>
      </c>
      <c r="N1865" s="1">
        <f>N(N1864)+IF(AND('💰 BÁO GIÁ'!$C$27&lt;&gt;"",OR(ISNUMBER(SEARCH('💰 BÁO GIÁ'!$C$27,$A1865)),ISNUMBER(SEARCH('💰 BÁO GIÁ'!$C$27,$B1865)))),1,0)</f>
        <v>0</v>
      </c>
      <c r="O1865" s="1" t="str">
        <f t="shared" si="59"/>
        <v/>
      </c>
    </row>
    <row r="1866" customHeight="1" spans="1:15">
      <c r="A1866" s="1" t="str">
        <f>IF('🔧 XY LANH'!A822="","",'🔧 XY LANH'!A822)</f>
        <v/>
      </c>
      <c r="B1866" s="1" t="str">
        <f>IF('🔧 XY LANH'!A822="","",'🔧 XY LANH'!S822)</f>
        <v/>
      </c>
      <c r="C1866" s="1" t="str">
        <f>IF('🔧 XY LANH'!A822="","","Xy lanh")</f>
        <v/>
      </c>
      <c r="D1866" s="1" t="str">
        <f>IF('🔧 XY LANH'!A822="","",'🔧 XY LANH'!L822)</f>
        <v/>
      </c>
      <c r="E1866" s="1" t="str">
        <f>IF('🔧 XY LANH'!A822="","",'🔧 XY LANH'!M822)</f>
        <v/>
      </c>
      <c r="F1866" s="1" t="str">
        <f>IF('🔧 XY LANH'!A822="","",'🔧 XY LANH'!N822)</f>
        <v/>
      </c>
      <c r="G1866" s="1" t="str">
        <f>IF('🔧 XY LANH'!A822="","",'🔧 XY LANH'!O822)</f>
        <v/>
      </c>
      <c r="H1866" s="1" t="str">
        <f>IF('🔧 XY LANH'!A822="","",'🔧 XY LANH'!P822)</f>
        <v/>
      </c>
      <c r="I1866" s="1" t="str">
        <f>IF('🔧 XY LANH'!A822="","",'🔧 XY LANH'!Q822)</f>
        <v/>
      </c>
      <c r="J1866" s="1" t="str">
        <f>IF('🔧 XY LANH'!A822="","",'🔧 XY LANH'!K822)</f>
        <v/>
      </c>
      <c r="L1866" s="1">
        <f>N(L1865)+IF(AND('🔎 TRA CỨU NHANH'!$C$2&lt;&gt;"",OR(ISNUMBER(SEARCH('🔎 TRA CỨU NHANH'!$C$2,$A1866)),ISNUMBER(SEARCH('🔎 TRA CỨU NHANH'!$C$2,$B1866)))),1,0)</f>
        <v>0</v>
      </c>
      <c r="M1866" s="1" t="str">
        <f t="shared" si="58"/>
        <v/>
      </c>
      <c r="N1866" s="1">
        <f>N(N1865)+IF(AND('💰 BÁO GIÁ'!$C$27&lt;&gt;"",OR(ISNUMBER(SEARCH('💰 BÁO GIÁ'!$C$27,$A1866)),ISNUMBER(SEARCH('💰 BÁO GIÁ'!$C$27,$B1866)))),1,0)</f>
        <v>0</v>
      </c>
      <c r="O1866" s="1" t="str">
        <f t="shared" si="59"/>
        <v/>
      </c>
    </row>
    <row r="1867" customHeight="1" spans="1:15">
      <c r="A1867" s="1" t="str">
        <f>IF('🔧 XY LANH'!A823="","",'🔧 XY LANH'!A823)</f>
        <v/>
      </c>
      <c r="B1867" s="1" t="str">
        <f>IF('🔧 XY LANH'!A823="","",'🔧 XY LANH'!S823)</f>
        <v/>
      </c>
      <c r="C1867" s="1" t="str">
        <f>IF('🔧 XY LANH'!A823="","","Xy lanh")</f>
        <v/>
      </c>
      <c r="D1867" s="1" t="str">
        <f>IF('🔧 XY LANH'!A823="","",'🔧 XY LANH'!L823)</f>
        <v/>
      </c>
      <c r="E1867" s="1" t="str">
        <f>IF('🔧 XY LANH'!A823="","",'🔧 XY LANH'!M823)</f>
        <v/>
      </c>
      <c r="F1867" s="1" t="str">
        <f>IF('🔧 XY LANH'!A823="","",'🔧 XY LANH'!N823)</f>
        <v/>
      </c>
      <c r="G1867" s="1" t="str">
        <f>IF('🔧 XY LANH'!A823="","",'🔧 XY LANH'!O823)</f>
        <v/>
      </c>
      <c r="H1867" s="1" t="str">
        <f>IF('🔧 XY LANH'!A823="","",'🔧 XY LANH'!P823)</f>
        <v/>
      </c>
      <c r="I1867" s="1" t="str">
        <f>IF('🔧 XY LANH'!A823="","",'🔧 XY LANH'!Q823)</f>
        <v/>
      </c>
      <c r="J1867" s="1" t="str">
        <f>IF('🔧 XY LANH'!A823="","",'🔧 XY LANH'!K823)</f>
        <v/>
      </c>
      <c r="L1867" s="1">
        <f>N(L1866)+IF(AND('🔎 TRA CỨU NHANH'!$C$2&lt;&gt;"",OR(ISNUMBER(SEARCH('🔎 TRA CỨU NHANH'!$C$2,$A1867)),ISNUMBER(SEARCH('🔎 TRA CỨU NHANH'!$C$2,$B1867)))),1,0)</f>
        <v>0</v>
      </c>
      <c r="M1867" s="1" t="str">
        <f t="shared" si="58"/>
        <v/>
      </c>
      <c r="N1867" s="1">
        <f>N(N1866)+IF(AND('💰 BÁO GIÁ'!$C$27&lt;&gt;"",OR(ISNUMBER(SEARCH('💰 BÁO GIÁ'!$C$27,$A1867)),ISNUMBER(SEARCH('💰 BÁO GIÁ'!$C$27,$B1867)))),1,0)</f>
        <v>0</v>
      </c>
      <c r="O1867" s="1" t="str">
        <f t="shared" si="59"/>
        <v/>
      </c>
    </row>
    <row r="1868" customHeight="1" spans="1:15">
      <c r="A1868" s="1" t="str">
        <f>IF('🔧 XY LANH'!A824="","",'🔧 XY LANH'!A824)</f>
        <v/>
      </c>
      <c r="B1868" s="1" t="str">
        <f>IF('🔧 XY LANH'!A824="","",'🔧 XY LANH'!S824)</f>
        <v/>
      </c>
      <c r="C1868" s="1" t="str">
        <f>IF('🔧 XY LANH'!A824="","","Xy lanh")</f>
        <v/>
      </c>
      <c r="D1868" s="1" t="str">
        <f>IF('🔧 XY LANH'!A824="","",'🔧 XY LANH'!L824)</f>
        <v/>
      </c>
      <c r="E1868" s="1" t="str">
        <f>IF('🔧 XY LANH'!A824="","",'🔧 XY LANH'!M824)</f>
        <v/>
      </c>
      <c r="F1868" s="1" t="str">
        <f>IF('🔧 XY LANH'!A824="","",'🔧 XY LANH'!N824)</f>
        <v/>
      </c>
      <c r="G1868" s="1" t="str">
        <f>IF('🔧 XY LANH'!A824="","",'🔧 XY LANH'!O824)</f>
        <v/>
      </c>
      <c r="H1868" s="1" t="str">
        <f>IF('🔧 XY LANH'!A824="","",'🔧 XY LANH'!P824)</f>
        <v/>
      </c>
      <c r="I1868" s="1" t="str">
        <f>IF('🔧 XY LANH'!A824="","",'🔧 XY LANH'!Q824)</f>
        <v/>
      </c>
      <c r="J1868" s="1" t="str">
        <f>IF('🔧 XY LANH'!A824="","",'🔧 XY LANH'!K824)</f>
        <v/>
      </c>
      <c r="L1868" s="1">
        <f>N(L1867)+IF(AND('🔎 TRA CỨU NHANH'!$C$2&lt;&gt;"",OR(ISNUMBER(SEARCH('🔎 TRA CỨU NHANH'!$C$2,$A1868)),ISNUMBER(SEARCH('🔎 TRA CỨU NHANH'!$C$2,$B1868)))),1,0)</f>
        <v>0</v>
      </c>
      <c r="M1868" s="1" t="str">
        <f t="shared" si="58"/>
        <v/>
      </c>
      <c r="N1868" s="1">
        <f>N(N1867)+IF(AND('💰 BÁO GIÁ'!$C$27&lt;&gt;"",OR(ISNUMBER(SEARCH('💰 BÁO GIÁ'!$C$27,$A1868)),ISNUMBER(SEARCH('💰 BÁO GIÁ'!$C$27,$B1868)))),1,0)</f>
        <v>0</v>
      </c>
      <c r="O1868" s="1" t="str">
        <f t="shared" si="59"/>
        <v/>
      </c>
    </row>
    <row r="1869" customHeight="1" spans="1:15">
      <c r="A1869" s="1" t="str">
        <f>IF('🔧 XY LANH'!A825="","",'🔧 XY LANH'!A825)</f>
        <v/>
      </c>
      <c r="B1869" s="1" t="str">
        <f>IF('🔧 XY LANH'!A825="","",'🔧 XY LANH'!S825)</f>
        <v/>
      </c>
      <c r="C1869" s="1" t="str">
        <f>IF('🔧 XY LANH'!A825="","","Xy lanh")</f>
        <v/>
      </c>
      <c r="D1869" s="1" t="str">
        <f>IF('🔧 XY LANH'!A825="","",'🔧 XY LANH'!L825)</f>
        <v/>
      </c>
      <c r="E1869" s="1" t="str">
        <f>IF('🔧 XY LANH'!A825="","",'🔧 XY LANH'!M825)</f>
        <v/>
      </c>
      <c r="F1869" s="1" t="str">
        <f>IF('🔧 XY LANH'!A825="","",'🔧 XY LANH'!N825)</f>
        <v/>
      </c>
      <c r="G1869" s="1" t="str">
        <f>IF('🔧 XY LANH'!A825="","",'🔧 XY LANH'!O825)</f>
        <v/>
      </c>
      <c r="H1869" s="1" t="str">
        <f>IF('🔧 XY LANH'!A825="","",'🔧 XY LANH'!P825)</f>
        <v/>
      </c>
      <c r="I1869" s="1" t="str">
        <f>IF('🔧 XY LANH'!A825="","",'🔧 XY LANH'!Q825)</f>
        <v/>
      </c>
      <c r="J1869" s="1" t="str">
        <f>IF('🔧 XY LANH'!A825="","",'🔧 XY LANH'!K825)</f>
        <v/>
      </c>
      <c r="L1869" s="1">
        <f>N(L1868)+IF(AND('🔎 TRA CỨU NHANH'!$C$2&lt;&gt;"",OR(ISNUMBER(SEARCH('🔎 TRA CỨU NHANH'!$C$2,$A1869)),ISNUMBER(SEARCH('🔎 TRA CỨU NHANH'!$C$2,$B1869)))),1,0)</f>
        <v>0</v>
      </c>
      <c r="M1869" s="1" t="str">
        <f t="shared" si="58"/>
        <v/>
      </c>
      <c r="N1869" s="1">
        <f>N(N1868)+IF(AND('💰 BÁO GIÁ'!$C$27&lt;&gt;"",OR(ISNUMBER(SEARCH('💰 BÁO GIÁ'!$C$27,$A1869)),ISNUMBER(SEARCH('💰 BÁO GIÁ'!$C$27,$B1869)))),1,0)</f>
        <v>0</v>
      </c>
      <c r="O1869" s="1" t="str">
        <f t="shared" si="59"/>
        <v/>
      </c>
    </row>
    <row r="1870" customHeight="1" spans="1:15">
      <c r="A1870" s="1" t="str">
        <f>IF('🔧 XY LANH'!A826="","",'🔧 XY LANH'!A826)</f>
        <v/>
      </c>
      <c r="B1870" s="1" t="str">
        <f>IF('🔧 XY LANH'!A826="","",'🔧 XY LANH'!S826)</f>
        <v/>
      </c>
      <c r="C1870" s="1" t="str">
        <f>IF('🔧 XY LANH'!A826="","","Xy lanh")</f>
        <v/>
      </c>
      <c r="D1870" s="1" t="str">
        <f>IF('🔧 XY LANH'!A826="","",'🔧 XY LANH'!L826)</f>
        <v/>
      </c>
      <c r="E1870" s="1" t="str">
        <f>IF('🔧 XY LANH'!A826="","",'🔧 XY LANH'!M826)</f>
        <v/>
      </c>
      <c r="F1870" s="1" t="str">
        <f>IF('🔧 XY LANH'!A826="","",'🔧 XY LANH'!N826)</f>
        <v/>
      </c>
      <c r="G1870" s="1" t="str">
        <f>IF('🔧 XY LANH'!A826="","",'🔧 XY LANH'!O826)</f>
        <v/>
      </c>
      <c r="H1870" s="1" t="str">
        <f>IF('🔧 XY LANH'!A826="","",'🔧 XY LANH'!P826)</f>
        <v/>
      </c>
      <c r="I1870" s="1" t="str">
        <f>IF('🔧 XY LANH'!A826="","",'🔧 XY LANH'!Q826)</f>
        <v/>
      </c>
      <c r="J1870" s="1" t="str">
        <f>IF('🔧 XY LANH'!A826="","",'🔧 XY LANH'!K826)</f>
        <v/>
      </c>
      <c r="L1870" s="1">
        <f>N(L1869)+IF(AND('🔎 TRA CỨU NHANH'!$C$2&lt;&gt;"",OR(ISNUMBER(SEARCH('🔎 TRA CỨU NHANH'!$C$2,$A1870)),ISNUMBER(SEARCH('🔎 TRA CỨU NHANH'!$C$2,$B1870)))),1,0)</f>
        <v>0</v>
      </c>
      <c r="M1870" s="1" t="str">
        <f t="shared" si="58"/>
        <v/>
      </c>
      <c r="N1870" s="1">
        <f>N(N1869)+IF(AND('💰 BÁO GIÁ'!$C$27&lt;&gt;"",OR(ISNUMBER(SEARCH('💰 BÁO GIÁ'!$C$27,$A1870)),ISNUMBER(SEARCH('💰 BÁO GIÁ'!$C$27,$B1870)))),1,0)</f>
        <v>0</v>
      </c>
      <c r="O1870" s="1" t="str">
        <f t="shared" si="59"/>
        <v/>
      </c>
    </row>
    <row r="1871" customHeight="1" spans="1:15">
      <c r="A1871" s="1" t="str">
        <f>IF('🔧 XY LANH'!A827="","",'🔧 XY LANH'!A827)</f>
        <v/>
      </c>
      <c r="B1871" s="1" t="str">
        <f>IF('🔧 XY LANH'!A827="","",'🔧 XY LANH'!S827)</f>
        <v/>
      </c>
      <c r="C1871" s="1" t="str">
        <f>IF('🔧 XY LANH'!A827="","","Xy lanh")</f>
        <v/>
      </c>
      <c r="D1871" s="1" t="str">
        <f>IF('🔧 XY LANH'!A827="","",'🔧 XY LANH'!L827)</f>
        <v/>
      </c>
      <c r="E1871" s="1" t="str">
        <f>IF('🔧 XY LANH'!A827="","",'🔧 XY LANH'!M827)</f>
        <v/>
      </c>
      <c r="F1871" s="1" t="str">
        <f>IF('🔧 XY LANH'!A827="","",'🔧 XY LANH'!N827)</f>
        <v/>
      </c>
      <c r="G1871" s="1" t="str">
        <f>IF('🔧 XY LANH'!A827="","",'🔧 XY LANH'!O827)</f>
        <v/>
      </c>
      <c r="H1871" s="1" t="str">
        <f>IF('🔧 XY LANH'!A827="","",'🔧 XY LANH'!P827)</f>
        <v/>
      </c>
      <c r="I1871" s="1" t="str">
        <f>IF('🔧 XY LANH'!A827="","",'🔧 XY LANH'!Q827)</f>
        <v/>
      </c>
      <c r="J1871" s="1" t="str">
        <f>IF('🔧 XY LANH'!A827="","",'🔧 XY LANH'!K827)</f>
        <v/>
      </c>
      <c r="L1871" s="1">
        <f>N(L1870)+IF(AND('🔎 TRA CỨU NHANH'!$C$2&lt;&gt;"",OR(ISNUMBER(SEARCH('🔎 TRA CỨU NHANH'!$C$2,$A1871)),ISNUMBER(SEARCH('🔎 TRA CỨU NHANH'!$C$2,$B1871)))),1,0)</f>
        <v>0</v>
      </c>
      <c r="M1871" s="1" t="str">
        <f t="shared" si="58"/>
        <v/>
      </c>
      <c r="N1871" s="1">
        <f>N(N1870)+IF(AND('💰 BÁO GIÁ'!$C$27&lt;&gt;"",OR(ISNUMBER(SEARCH('💰 BÁO GIÁ'!$C$27,$A1871)),ISNUMBER(SEARCH('💰 BÁO GIÁ'!$C$27,$B1871)))),1,0)</f>
        <v>0</v>
      </c>
      <c r="O1871" s="1" t="str">
        <f t="shared" si="59"/>
        <v/>
      </c>
    </row>
    <row r="1872" customHeight="1" spans="1:15">
      <c r="A1872" s="1" t="str">
        <f>IF('🔧 XY LANH'!A828="","",'🔧 XY LANH'!A828)</f>
        <v/>
      </c>
      <c r="B1872" s="1" t="str">
        <f>IF('🔧 XY LANH'!A828="","",'🔧 XY LANH'!S828)</f>
        <v/>
      </c>
      <c r="C1872" s="1" t="str">
        <f>IF('🔧 XY LANH'!A828="","","Xy lanh")</f>
        <v/>
      </c>
      <c r="D1872" s="1" t="str">
        <f>IF('🔧 XY LANH'!A828="","",'🔧 XY LANH'!L828)</f>
        <v/>
      </c>
      <c r="E1872" s="1" t="str">
        <f>IF('🔧 XY LANH'!A828="","",'🔧 XY LANH'!M828)</f>
        <v/>
      </c>
      <c r="F1872" s="1" t="str">
        <f>IF('🔧 XY LANH'!A828="","",'🔧 XY LANH'!N828)</f>
        <v/>
      </c>
      <c r="G1872" s="1" t="str">
        <f>IF('🔧 XY LANH'!A828="","",'🔧 XY LANH'!O828)</f>
        <v/>
      </c>
      <c r="H1872" s="1" t="str">
        <f>IF('🔧 XY LANH'!A828="","",'🔧 XY LANH'!P828)</f>
        <v/>
      </c>
      <c r="I1872" s="1" t="str">
        <f>IF('🔧 XY LANH'!A828="","",'🔧 XY LANH'!Q828)</f>
        <v/>
      </c>
      <c r="J1872" s="1" t="str">
        <f>IF('🔧 XY LANH'!A828="","",'🔧 XY LANH'!K828)</f>
        <v/>
      </c>
      <c r="L1872" s="1">
        <f>N(L1871)+IF(AND('🔎 TRA CỨU NHANH'!$C$2&lt;&gt;"",OR(ISNUMBER(SEARCH('🔎 TRA CỨU NHANH'!$C$2,$A1872)),ISNUMBER(SEARCH('🔎 TRA CỨU NHANH'!$C$2,$B1872)))),1,0)</f>
        <v>0</v>
      </c>
      <c r="M1872" s="1" t="str">
        <f t="shared" si="58"/>
        <v/>
      </c>
      <c r="N1872" s="1">
        <f>N(N1871)+IF(AND('💰 BÁO GIÁ'!$C$27&lt;&gt;"",OR(ISNUMBER(SEARCH('💰 BÁO GIÁ'!$C$27,$A1872)),ISNUMBER(SEARCH('💰 BÁO GIÁ'!$C$27,$B1872)))),1,0)</f>
        <v>0</v>
      </c>
      <c r="O1872" s="1" t="str">
        <f t="shared" si="59"/>
        <v/>
      </c>
    </row>
    <row r="1873" customHeight="1" spans="1:15">
      <c r="A1873" s="1" t="str">
        <f>IF('🔧 XY LANH'!A829="","",'🔧 XY LANH'!A829)</f>
        <v/>
      </c>
      <c r="B1873" s="1" t="str">
        <f>IF('🔧 XY LANH'!A829="","",'🔧 XY LANH'!S829)</f>
        <v/>
      </c>
      <c r="C1873" s="1" t="str">
        <f>IF('🔧 XY LANH'!A829="","","Xy lanh")</f>
        <v/>
      </c>
      <c r="D1873" s="1" t="str">
        <f>IF('🔧 XY LANH'!A829="","",'🔧 XY LANH'!L829)</f>
        <v/>
      </c>
      <c r="E1873" s="1" t="str">
        <f>IF('🔧 XY LANH'!A829="","",'🔧 XY LANH'!M829)</f>
        <v/>
      </c>
      <c r="F1873" s="1" t="str">
        <f>IF('🔧 XY LANH'!A829="","",'🔧 XY LANH'!N829)</f>
        <v/>
      </c>
      <c r="G1873" s="1" t="str">
        <f>IF('🔧 XY LANH'!A829="","",'🔧 XY LANH'!O829)</f>
        <v/>
      </c>
      <c r="H1873" s="1" t="str">
        <f>IF('🔧 XY LANH'!A829="","",'🔧 XY LANH'!P829)</f>
        <v/>
      </c>
      <c r="I1873" s="1" t="str">
        <f>IF('🔧 XY LANH'!A829="","",'🔧 XY LANH'!Q829)</f>
        <v/>
      </c>
      <c r="J1873" s="1" t="str">
        <f>IF('🔧 XY LANH'!A829="","",'🔧 XY LANH'!K829)</f>
        <v/>
      </c>
      <c r="L1873" s="1">
        <f>N(L1872)+IF(AND('🔎 TRA CỨU NHANH'!$C$2&lt;&gt;"",OR(ISNUMBER(SEARCH('🔎 TRA CỨU NHANH'!$C$2,$A1873)),ISNUMBER(SEARCH('🔎 TRA CỨU NHANH'!$C$2,$B1873)))),1,0)</f>
        <v>0</v>
      </c>
      <c r="M1873" s="1" t="str">
        <f t="shared" si="58"/>
        <v/>
      </c>
      <c r="N1873" s="1">
        <f>N(N1872)+IF(AND('💰 BÁO GIÁ'!$C$27&lt;&gt;"",OR(ISNUMBER(SEARCH('💰 BÁO GIÁ'!$C$27,$A1873)),ISNUMBER(SEARCH('💰 BÁO GIÁ'!$C$27,$B1873)))),1,0)</f>
        <v>0</v>
      </c>
      <c r="O1873" s="1" t="str">
        <f t="shared" si="59"/>
        <v/>
      </c>
    </row>
    <row r="1874" customHeight="1" spans="1:15">
      <c r="A1874" s="1" t="str">
        <f>IF('🔧 XY LANH'!A830="","",'🔧 XY LANH'!A830)</f>
        <v/>
      </c>
      <c r="B1874" s="1" t="str">
        <f>IF('🔧 XY LANH'!A830="","",'🔧 XY LANH'!S830)</f>
        <v/>
      </c>
      <c r="C1874" s="1" t="str">
        <f>IF('🔧 XY LANH'!A830="","","Xy lanh")</f>
        <v/>
      </c>
      <c r="D1874" s="1" t="str">
        <f>IF('🔧 XY LANH'!A830="","",'🔧 XY LANH'!L830)</f>
        <v/>
      </c>
      <c r="E1874" s="1" t="str">
        <f>IF('🔧 XY LANH'!A830="","",'🔧 XY LANH'!M830)</f>
        <v/>
      </c>
      <c r="F1874" s="1" t="str">
        <f>IF('🔧 XY LANH'!A830="","",'🔧 XY LANH'!N830)</f>
        <v/>
      </c>
      <c r="G1874" s="1" t="str">
        <f>IF('🔧 XY LANH'!A830="","",'🔧 XY LANH'!O830)</f>
        <v/>
      </c>
      <c r="H1874" s="1" t="str">
        <f>IF('🔧 XY LANH'!A830="","",'🔧 XY LANH'!P830)</f>
        <v/>
      </c>
      <c r="I1874" s="1" t="str">
        <f>IF('🔧 XY LANH'!A830="","",'🔧 XY LANH'!Q830)</f>
        <v/>
      </c>
      <c r="J1874" s="1" t="str">
        <f>IF('🔧 XY LANH'!A830="","",'🔧 XY LANH'!K830)</f>
        <v/>
      </c>
      <c r="L1874" s="1">
        <f>N(L1873)+IF(AND('🔎 TRA CỨU NHANH'!$C$2&lt;&gt;"",OR(ISNUMBER(SEARCH('🔎 TRA CỨU NHANH'!$C$2,$A1874)),ISNUMBER(SEARCH('🔎 TRA CỨU NHANH'!$C$2,$B1874)))),1,0)</f>
        <v>0</v>
      </c>
      <c r="M1874" s="1" t="str">
        <f t="shared" si="58"/>
        <v/>
      </c>
      <c r="N1874" s="1">
        <f>N(N1873)+IF(AND('💰 BÁO GIÁ'!$C$27&lt;&gt;"",OR(ISNUMBER(SEARCH('💰 BÁO GIÁ'!$C$27,$A1874)),ISNUMBER(SEARCH('💰 BÁO GIÁ'!$C$27,$B1874)))),1,0)</f>
        <v>0</v>
      </c>
      <c r="O1874" s="1" t="str">
        <f t="shared" si="59"/>
        <v/>
      </c>
    </row>
    <row r="1875" customHeight="1" spans="1:15">
      <c r="A1875" s="1" t="str">
        <f>IF('🔧 XY LANH'!A831="","",'🔧 XY LANH'!A831)</f>
        <v/>
      </c>
      <c r="B1875" s="1" t="str">
        <f>IF('🔧 XY LANH'!A831="","",'🔧 XY LANH'!S831)</f>
        <v/>
      </c>
      <c r="C1875" s="1" t="str">
        <f>IF('🔧 XY LANH'!A831="","","Xy lanh")</f>
        <v/>
      </c>
      <c r="D1875" s="1" t="str">
        <f>IF('🔧 XY LANH'!A831="","",'🔧 XY LANH'!L831)</f>
        <v/>
      </c>
      <c r="E1875" s="1" t="str">
        <f>IF('🔧 XY LANH'!A831="","",'🔧 XY LANH'!M831)</f>
        <v/>
      </c>
      <c r="F1875" s="1" t="str">
        <f>IF('🔧 XY LANH'!A831="","",'🔧 XY LANH'!N831)</f>
        <v/>
      </c>
      <c r="G1875" s="1" t="str">
        <f>IF('🔧 XY LANH'!A831="","",'🔧 XY LANH'!O831)</f>
        <v/>
      </c>
      <c r="H1875" s="1" t="str">
        <f>IF('🔧 XY LANH'!A831="","",'🔧 XY LANH'!P831)</f>
        <v/>
      </c>
      <c r="I1875" s="1" t="str">
        <f>IF('🔧 XY LANH'!A831="","",'🔧 XY LANH'!Q831)</f>
        <v/>
      </c>
      <c r="J1875" s="1" t="str">
        <f>IF('🔧 XY LANH'!A831="","",'🔧 XY LANH'!K831)</f>
        <v/>
      </c>
      <c r="L1875" s="1">
        <f>N(L1874)+IF(AND('🔎 TRA CỨU NHANH'!$C$2&lt;&gt;"",OR(ISNUMBER(SEARCH('🔎 TRA CỨU NHANH'!$C$2,$A1875)),ISNUMBER(SEARCH('🔎 TRA CỨU NHANH'!$C$2,$B1875)))),1,0)</f>
        <v>0</v>
      </c>
      <c r="M1875" s="1" t="str">
        <f t="shared" si="58"/>
        <v/>
      </c>
      <c r="N1875" s="1">
        <f>N(N1874)+IF(AND('💰 BÁO GIÁ'!$C$27&lt;&gt;"",OR(ISNUMBER(SEARCH('💰 BÁO GIÁ'!$C$27,$A1875)),ISNUMBER(SEARCH('💰 BÁO GIÁ'!$C$27,$B1875)))),1,0)</f>
        <v>0</v>
      </c>
      <c r="O1875" s="1" t="str">
        <f t="shared" si="59"/>
        <v/>
      </c>
    </row>
    <row r="1876" customHeight="1" spans="1:15">
      <c r="A1876" s="1" t="str">
        <f>IF('🔧 XY LANH'!A832="","",'🔧 XY LANH'!A832)</f>
        <v/>
      </c>
      <c r="B1876" s="1" t="str">
        <f>IF('🔧 XY LANH'!A832="","",'🔧 XY LANH'!S832)</f>
        <v/>
      </c>
      <c r="C1876" s="1" t="str">
        <f>IF('🔧 XY LANH'!A832="","","Xy lanh")</f>
        <v/>
      </c>
      <c r="D1876" s="1" t="str">
        <f>IF('🔧 XY LANH'!A832="","",'🔧 XY LANH'!L832)</f>
        <v/>
      </c>
      <c r="E1876" s="1" t="str">
        <f>IF('🔧 XY LANH'!A832="","",'🔧 XY LANH'!M832)</f>
        <v/>
      </c>
      <c r="F1876" s="1" t="str">
        <f>IF('🔧 XY LANH'!A832="","",'🔧 XY LANH'!N832)</f>
        <v/>
      </c>
      <c r="G1876" s="1" t="str">
        <f>IF('🔧 XY LANH'!A832="","",'🔧 XY LANH'!O832)</f>
        <v/>
      </c>
      <c r="H1876" s="1" t="str">
        <f>IF('🔧 XY LANH'!A832="","",'🔧 XY LANH'!P832)</f>
        <v/>
      </c>
      <c r="I1876" s="1" t="str">
        <f>IF('🔧 XY LANH'!A832="","",'🔧 XY LANH'!Q832)</f>
        <v/>
      </c>
      <c r="J1876" s="1" t="str">
        <f>IF('🔧 XY LANH'!A832="","",'🔧 XY LANH'!K832)</f>
        <v/>
      </c>
      <c r="L1876" s="1">
        <f>N(L1875)+IF(AND('🔎 TRA CỨU NHANH'!$C$2&lt;&gt;"",OR(ISNUMBER(SEARCH('🔎 TRA CỨU NHANH'!$C$2,$A1876)),ISNUMBER(SEARCH('🔎 TRA CỨU NHANH'!$C$2,$B1876)))),1,0)</f>
        <v>0</v>
      </c>
      <c r="M1876" s="1" t="str">
        <f t="shared" si="58"/>
        <v/>
      </c>
      <c r="N1876" s="1">
        <f>N(N1875)+IF(AND('💰 BÁO GIÁ'!$C$27&lt;&gt;"",OR(ISNUMBER(SEARCH('💰 BÁO GIÁ'!$C$27,$A1876)),ISNUMBER(SEARCH('💰 BÁO GIÁ'!$C$27,$B1876)))),1,0)</f>
        <v>0</v>
      </c>
      <c r="O1876" s="1" t="str">
        <f t="shared" si="59"/>
        <v/>
      </c>
    </row>
    <row r="1877" customHeight="1" spans="1:15">
      <c r="A1877" s="1" t="str">
        <f>IF('🔧 XY LANH'!A833="","",'🔧 XY LANH'!A833)</f>
        <v/>
      </c>
      <c r="B1877" s="1" t="str">
        <f>IF('🔧 XY LANH'!A833="","",'🔧 XY LANH'!S833)</f>
        <v/>
      </c>
      <c r="C1877" s="1" t="str">
        <f>IF('🔧 XY LANH'!A833="","","Xy lanh")</f>
        <v/>
      </c>
      <c r="D1877" s="1" t="str">
        <f>IF('🔧 XY LANH'!A833="","",'🔧 XY LANH'!L833)</f>
        <v/>
      </c>
      <c r="E1877" s="1" t="str">
        <f>IF('🔧 XY LANH'!A833="","",'🔧 XY LANH'!M833)</f>
        <v/>
      </c>
      <c r="F1877" s="1" t="str">
        <f>IF('🔧 XY LANH'!A833="","",'🔧 XY LANH'!N833)</f>
        <v/>
      </c>
      <c r="G1877" s="1" t="str">
        <f>IF('🔧 XY LANH'!A833="","",'🔧 XY LANH'!O833)</f>
        <v/>
      </c>
      <c r="H1877" s="1" t="str">
        <f>IF('🔧 XY LANH'!A833="","",'🔧 XY LANH'!P833)</f>
        <v/>
      </c>
      <c r="I1877" s="1" t="str">
        <f>IF('🔧 XY LANH'!A833="","",'🔧 XY LANH'!Q833)</f>
        <v/>
      </c>
      <c r="J1877" s="1" t="str">
        <f>IF('🔧 XY LANH'!A833="","",'🔧 XY LANH'!K833)</f>
        <v/>
      </c>
      <c r="L1877" s="1">
        <f>N(L1876)+IF(AND('🔎 TRA CỨU NHANH'!$C$2&lt;&gt;"",OR(ISNUMBER(SEARCH('🔎 TRA CỨU NHANH'!$C$2,$A1877)),ISNUMBER(SEARCH('🔎 TRA CỨU NHANH'!$C$2,$B1877)))),1,0)</f>
        <v>0</v>
      </c>
      <c r="M1877" s="1" t="str">
        <f t="shared" si="58"/>
        <v/>
      </c>
      <c r="N1877" s="1">
        <f>N(N1876)+IF(AND('💰 BÁO GIÁ'!$C$27&lt;&gt;"",OR(ISNUMBER(SEARCH('💰 BÁO GIÁ'!$C$27,$A1877)),ISNUMBER(SEARCH('💰 BÁO GIÁ'!$C$27,$B1877)))),1,0)</f>
        <v>0</v>
      </c>
      <c r="O1877" s="1" t="str">
        <f t="shared" si="59"/>
        <v/>
      </c>
    </row>
    <row r="1878" customHeight="1" spans="1:15">
      <c r="A1878" s="1" t="str">
        <f>IF('🔧 XY LANH'!A834="","",'🔧 XY LANH'!A834)</f>
        <v/>
      </c>
      <c r="B1878" s="1" t="str">
        <f>IF('🔧 XY LANH'!A834="","",'🔧 XY LANH'!S834)</f>
        <v/>
      </c>
      <c r="C1878" s="1" t="str">
        <f>IF('🔧 XY LANH'!A834="","","Xy lanh")</f>
        <v/>
      </c>
      <c r="D1878" s="1" t="str">
        <f>IF('🔧 XY LANH'!A834="","",'🔧 XY LANH'!L834)</f>
        <v/>
      </c>
      <c r="E1878" s="1" t="str">
        <f>IF('🔧 XY LANH'!A834="","",'🔧 XY LANH'!M834)</f>
        <v/>
      </c>
      <c r="F1878" s="1" t="str">
        <f>IF('🔧 XY LANH'!A834="","",'🔧 XY LANH'!N834)</f>
        <v/>
      </c>
      <c r="G1878" s="1" t="str">
        <f>IF('🔧 XY LANH'!A834="","",'🔧 XY LANH'!O834)</f>
        <v/>
      </c>
      <c r="H1878" s="1" t="str">
        <f>IF('🔧 XY LANH'!A834="","",'🔧 XY LANH'!P834)</f>
        <v/>
      </c>
      <c r="I1878" s="1" t="str">
        <f>IF('🔧 XY LANH'!A834="","",'🔧 XY LANH'!Q834)</f>
        <v/>
      </c>
      <c r="J1878" s="1" t="str">
        <f>IF('🔧 XY LANH'!A834="","",'🔧 XY LANH'!K834)</f>
        <v/>
      </c>
      <c r="L1878" s="1">
        <f>N(L1877)+IF(AND('🔎 TRA CỨU NHANH'!$C$2&lt;&gt;"",OR(ISNUMBER(SEARCH('🔎 TRA CỨU NHANH'!$C$2,$A1878)),ISNUMBER(SEARCH('🔎 TRA CỨU NHANH'!$C$2,$B1878)))),1,0)</f>
        <v>0</v>
      </c>
      <c r="M1878" s="1" t="str">
        <f t="shared" si="58"/>
        <v/>
      </c>
      <c r="N1878" s="1">
        <f>N(N1877)+IF(AND('💰 BÁO GIÁ'!$C$27&lt;&gt;"",OR(ISNUMBER(SEARCH('💰 BÁO GIÁ'!$C$27,$A1878)),ISNUMBER(SEARCH('💰 BÁO GIÁ'!$C$27,$B1878)))),1,0)</f>
        <v>0</v>
      </c>
      <c r="O1878" s="1" t="str">
        <f t="shared" si="59"/>
        <v/>
      </c>
    </row>
    <row r="1879" customHeight="1" spans="1:15">
      <c r="A1879" s="1" t="str">
        <f>IF('🔧 XY LANH'!A835="","",'🔧 XY LANH'!A835)</f>
        <v/>
      </c>
      <c r="B1879" s="1" t="str">
        <f>IF('🔧 XY LANH'!A835="","",'🔧 XY LANH'!S835)</f>
        <v/>
      </c>
      <c r="C1879" s="1" t="str">
        <f>IF('🔧 XY LANH'!A835="","","Xy lanh")</f>
        <v/>
      </c>
      <c r="D1879" s="1" t="str">
        <f>IF('🔧 XY LANH'!A835="","",'🔧 XY LANH'!L835)</f>
        <v/>
      </c>
      <c r="E1879" s="1" t="str">
        <f>IF('🔧 XY LANH'!A835="","",'🔧 XY LANH'!M835)</f>
        <v/>
      </c>
      <c r="F1879" s="1" t="str">
        <f>IF('🔧 XY LANH'!A835="","",'🔧 XY LANH'!N835)</f>
        <v/>
      </c>
      <c r="G1879" s="1" t="str">
        <f>IF('🔧 XY LANH'!A835="","",'🔧 XY LANH'!O835)</f>
        <v/>
      </c>
      <c r="H1879" s="1" t="str">
        <f>IF('🔧 XY LANH'!A835="","",'🔧 XY LANH'!P835)</f>
        <v/>
      </c>
      <c r="I1879" s="1" t="str">
        <f>IF('🔧 XY LANH'!A835="","",'🔧 XY LANH'!Q835)</f>
        <v/>
      </c>
      <c r="J1879" s="1" t="str">
        <f>IF('🔧 XY LANH'!A835="","",'🔧 XY LANH'!K835)</f>
        <v/>
      </c>
      <c r="L1879" s="1">
        <f>N(L1878)+IF(AND('🔎 TRA CỨU NHANH'!$C$2&lt;&gt;"",OR(ISNUMBER(SEARCH('🔎 TRA CỨU NHANH'!$C$2,$A1879)),ISNUMBER(SEARCH('🔎 TRA CỨU NHANH'!$C$2,$B1879)))),1,0)</f>
        <v>0</v>
      </c>
      <c r="M1879" s="1" t="str">
        <f t="shared" si="58"/>
        <v/>
      </c>
      <c r="N1879" s="1">
        <f>N(N1878)+IF(AND('💰 BÁO GIÁ'!$C$27&lt;&gt;"",OR(ISNUMBER(SEARCH('💰 BÁO GIÁ'!$C$27,$A1879)),ISNUMBER(SEARCH('💰 BÁO GIÁ'!$C$27,$B1879)))),1,0)</f>
        <v>0</v>
      </c>
      <c r="O1879" s="1" t="str">
        <f t="shared" si="59"/>
        <v/>
      </c>
    </row>
    <row r="1880" customHeight="1" spans="1:15">
      <c r="A1880" s="1" t="str">
        <f>IF('🔧 XY LANH'!A836="","",'🔧 XY LANH'!A836)</f>
        <v/>
      </c>
      <c r="B1880" s="1" t="str">
        <f>IF('🔧 XY LANH'!A836="","",'🔧 XY LANH'!S836)</f>
        <v/>
      </c>
      <c r="C1880" s="1" t="str">
        <f>IF('🔧 XY LANH'!A836="","","Xy lanh")</f>
        <v/>
      </c>
      <c r="D1880" s="1" t="str">
        <f>IF('🔧 XY LANH'!A836="","",'🔧 XY LANH'!L836)</f>
        <v/>
      </c>
      <c r="E1880" s="1" t="str">
        <f>IF('🔧 XY LANH'!A836="","",'🔧 XY LANH'!M836)</f>
        <v/>
      </c>
      <c r="F1880" s="1" t="str">
        <f>IF('🔧 XY LANH'!A836="","",'🔧 XY LANH'!N836)</f>
        <v/>
      </c>
      <c r="G1880" s="1" t="str">
        <f>IF('🔧 XY LANH'!A836="","",'🔧 XY LANH'!O836)</f>
        <v/>
      </c>
      <c r="H1880" s="1" t="str">
        <f>IF('🔧 XY LANH'!A836="","",'🔧 XY LANH'!P836)</f>
        <v/>
      </c>
      <c r="I1880" s="1" t="str">
        <f>IF('🔧 XY LANH'!A836="","",'🔧 XY LANH'!Q836)</f>
        <v/>
      </c>
      <c r="J1880" s="1" t="str">
        <f>IF('🔧 XY LANH'!A836="","",'🔧 XY LANH'!K836)</f>
        <v/>
      </c>
      <c r="L1880" s="1">
        <f>N(L1879)+IF(AND('🔎 TRA CỨU NHANH'!$C$2&lt;&gt;"",OR(ISNUMBER(SEARCH('🔎 TRA CỨU NHANH'!$C$2,$A1880)),ISNUMBER(SEARCH('🔎 TRA CỨU NHANH'!$C$2,$B1880)))),1,0)</f>
        <v>0</v>
      </c>
      <c r="M1880" s="1" t="str">
        <f t="shared" si="58"/>
        <v/>
      </c>
      <c r="N1880" s="1">
        <f>N(N1879)+IF(AND('💰 BÁO GIÁ'!$C$27&lt;&gt;"",OR(ISNUMBER(SEARCH('💰 BÁO GIÁ'!$C$27,$A1880)),ISNUMBER(SEARCH('💰 BÁO GIÁ'!$C$27,$B1880)))),1,0)</f>
        <v>0</v>
      </c>
      <c r="O1880" s="1" t="str">
        <f t="shared" si="59"/>
        <v/>
      </c>
    </row>
    <row r="1881" customHeight="1" spans="1:15">
      <c r="A1881" s="1" t="str">
        <f>IF('🔧 XY LANH'!A837="","",'🔧 XY LANH'!A837)</f>
        <v/>
      </c>
      <c r="B1881" s="1" t="str">
        <f>IF('🔧 XY LANH'!A837="","",'🔧 XY LANH'!S837)</f>
        <v/>
      </c>
      <c r="C1881" s="1" t="str">
        <f>IF('🔧 XY LANH'!A837="","","Xy lanh")</f>
        <v/>
      </c>
      <c r="D1881" s="1" t="str">
        <f>IF('🔧 XY LANH'!A837="","",'🔧 XY LANH'!L837)</f>
        <v/>
      </c>
      <c r="E1881" s="1" t="str">
        <f>IF('🔧 XY LANH'!A837="","",'🔧 XY LANH'!M837)</f>
        <v/>
      </c>
      <c r="F1881" s="1" t="str">
        <f>IF('🔧 XY LANH'!A837="","",'🔧 XY LANH'!N837)</f>
        <v/>
      </c>
      <c r="G1881" s="1" t="str">
        <f>IF('🔧 XY LANH'!A837="","",'🔧 XY LANH'!O837)</f>
        <v/>
      </c>
      <c r="H1881" s="1" t="str">
        <f>IF('🔧 XY LANH'!A837="","",'🔧 XY LANH'!P837)</f>
        <v/>
      </c>
      <c r="I1881" s="1" t="str">
        <f>IF('🔧 XY LANH'!A837="","",'🔧 XY LANH'!Q837)</f>
        <v/>
      </c>
      <c r="J1881" s="1" t="str">
        <f>IF('🔧 XY LANH'!A837="","",'🔧 XY LANH'!K837)</f>
        <v/>
      </c>
      <c r="L1881" s="1">
        <f>N(L1880)+IF(AND('🔎 TRA CỨU NHANH'!$C$2&lt;&gt;"",OR(ISNUMBER(SEARCH('🔎 TRA CỨU NHANH'!$C$2,$A1881)),ISNUMBER(SEARCH('🔎 TRA CỨU NHANH'!$C$2,$B1881)))),1,0)</f>
        <v>0</v>
      </c>
      <c r="M1881" s="1" t="str">
        <f t="shared" si="58"/>
        <v/>
      </c>
      <c r="N1881" s="1">
        <f>N(N1880)+IF(AND('💰 BÁO GIÁ'!$C$27&lt;&gt;"",OR(ISNUMBER(SEARCH('💰 BÁO GIÁ'!$C$27,$A1881)),ISNUMBER(SEARCH('💰 BÁO GIÁ'!$C$27,$B1881)))),1,0)</f>
        <v>0</v>
      </c>
      <c r="O1881" s="1" t="str">
        <f t="shared" si="59"/>
        <v/>
      </c>
    </row>
    <row r="1882" customHeight="1" spans="1:15">
      <c r="A1882" s="1" t="str">
        <f>IF('🔧 XY LANH'!A838="","",'🔧 XY LANH'!A838)</f>
        <v/>
      </c>
      <c r="B1882" s="1" t="str">
        <f>IF('🔧 XY LANH'!A838="","",'🔧 XY LANH'!S838)</f>
        <v/>
      </c>
      <c r="C1882" s="1" t="str">
        <f>IF('🔧 XY LANH'!A838="","","Xy lanh")</f>
        <v/>
      </c>
      <c r="D1882" s="1" t="str">
        <f>IF('🔧 XY LANH'!A838="","",'🔧 XY LANH'!L838)</f>
        <v/>
      </c>
      <c r="E1882" s="1" t="str">
        <f>IF('🔧 XY LANH'!A838="","",'🔧 XY LANH'!M838)</f>
        <v/>
      </c>
      <c r="F1882" s="1" t="str">
        <f>IF('🔧 XY LANH'!A838="","",'🔧 XY LANH'!N838)</f>
        <v/>
      </c>
      <c r="G1882" s="1" t="str">
        <f>IF('🔧 XY LANH'!A838="","",'🔧 XY LANH'!O838)</f>
        <v/>
      </c>
      <c r="H1882" s="1" t="str">
        <f>IF('🔧 XY LANH'!A838="","",'🔧 XY LANH'!P838)</f>
        <v/>
      </c>
      <c r="I1882" s="1" t="str">
        <f>IF('🔧 XY LANH'!A838="","",'🔧 XY LANH'!Q838)</f>
        <v/>
      </c>
      <c r="J1882" s="1" t="str">
        <f>IF('🔧 XY LANH'!A838="","",'🔧 XY LANH'!K838)</f>
        <v/>
      </c>
      <c r="L1882" s="1">
        <f>N(L1881)+IF(AND('🔎 TRA CỨU NHANH'!$C$2&lt;&gt;"",OR(ISNUMBER(SEARCH('🔎 TRA CỨU NHANH'!$C$2,$A1882)),ISNUMBER(SEARCH('🔎 TRA CỨU NHANH'!$C$2,$B1882)))),1,0)</f>
        <v>0</v>
      </c>
      <c r="M1882" s="1" t="str">
        <f t="shared" si="58"/>
        <v/>
      </c>
      <c r="N1882" s="1">
        <f>N(N1881)+IF(AND('💰 BÁO GIÁ'!$C$27&lt;&gt;"",OR(ISNUMBER(SEARCH('💰 BÁO GIÁ'!$C$27,$A1882)),ISNUMBER(SEARCH('💰 BÁO GIÁ'!$C$27,$B1882)))),1,0)</f>
        <v>0</v>
      </c>
      <c r="O1882" s="1" t="str">
        <f t="shared" si="59"/>
        <v/>
      </c>
    </row>
    <row r="1883" customHeight="1" spans="1:15">
      <c r="A1883" s="1" t="str">
        <f>IF('🔧 XY LANH'!A839="","",'🔧 XY LANH'!A839)</f>
        <v/>
      </c>
      <c r="B1883" s="1" t="str">
        <f>IF('🔧 XY LANH'!A839="","",'🔧 XY LANH'!S839)</f>
        <v/>
      </c>
      <c r="C1883" s="1" t="str">
        <f>IF('🔧 XY LANH'!A839="","","Xy lanh")</f>
        <v/>
      </c>
      <c r="D1883" s="1" t="str">
        <f>IF('🔧 XY LANH'!A839="","",'🔧 XY LANH'!L839)</f>
        <v/>
      </c>
      <c r="E1883" s="1" t="str">
        <f>IF('🔧 XY LANH'!A839="","",'🔧 XY LANH'!M839)</f>
        <v/>
      </c>
      <c r="F1883" s="1" t="str">
        <f>IF('🔧 XY LANH'!A839="","",'🔧 XY LANH'!N839)</f>
        <v/>
      </c>
      <c r="G1883" s="1" t="str">
        <f>IF('🔧 XY LANH'!A839="","",'🔧 XY LANH'!O839)</f>
        <v/>
      </c>
      <c r="H1883" s="1" t="str">
        <f>IF('🔧 XY LANH'!A839="","",'🔧 XY LANH'!P839)</f>
        <v/>
      </c>
      <c r="I1883" s="1" t="str">
        <f>IF('🔧 XY LANH'!A839="","",'🔧 XY LANH'!Q839)</f>
        <v/>
      </c>
      <c r="J1883" s="1" t="str">
        <f>IF('🔧 XY LANH'!A839="","",'🔧 XY LANH'!K839)</f>
        <v/>
      </c>
      <c r="L1883" s="1">
        <f>N(L1882)+IF(AND('🔎 TRA CỨU NHANH'!$C$2&lt;&gt;"",OR(ISNUMBER(SEARCH('🔎 TRA CỨU NHANH'!$C$2,$A1883)),ISNUMBER(SEARCH('🔎 TRA CỨU NHANH'!$C$2,$B1883)))),1,0)</f>
        <v>0</v>
      </c>
      <c r="M1883" s="1" t="str">
        <f t="shared" si="58"/>
        <v/>
      </c>
      <c r="N1883" s="1">
        <f>N(N1882)+IF(AND('💰 BÁO GIÁ'!$C$27&lt;&gt;"",OR(ISNUMBER(SEARCH('💰 BÁO GIÁ'!$C$27,$A1883)),ISNUMBER(SEARCH('💰 BÁO GIÁ'!$C$27,$B1883)))),1,0)</f>
        <v>0</v>
      </c>
      <c r="O1883" s="1" t="str">
        <f t="shared" si="59"/>
        <v/>
      </c>
    </row>
    <row r="1884" customHeight="1" spans="1:15">
      <c r="A1884" s="1" t="str">
        <f>IF('🔧 XY LANH'!A840="","",'🔧 XY LANH'!A840)</f>
        <v/>
      </c>
      <c r="B1884" s="1" t="str">
        <f>IF('🔧 XY LANH'!A840="","",'🔧 XY LANH'!S840)</f>
        <v/>
      </c>
      <c r="C1884" s="1" t="str">
        <f>IF('🔧 XY LANH'!A840="","","Xy lanh")</f>
        <v/>
      </c>
      <c r="D1884" s="1" t="str">
        <f>IF('🔧 XY LANH'!A840="","",'🔧 XY LANH'!L840)</f>
        <v/>
      </c>
      <c r="E1884" s="1" t="str">
        <f>IF('🔧 XY LANH'!A840="","",'🔧 XY LANH'!M840)</f>
        <v/>
      </c>
      <c r="F1884" s="1" t="str">
        <f>IF('🔧 XY LANH'!A840="","",'🔧 XY LANH'!N840)</f>
        <v/>
      </c>
      <c r="G1884" s="1" t="str">
        <f>IF('🔧 XY LANH'!A840="","",'🔧 XY LANH'!O840)</f>
        <v/>
      </c>
      <c r="H1884" s="1" t="str">
        <f>IF('🔧 XY LANH'!A840="","",'🔧 XY LANH'!P840)</f>
        <v/>
      </c>
      <c r="I1884" s="1" t="str">
        <f>IF('🔧 XY LANH'!A840="","",'🔧 XY LANH'!Q840)</f>
        <v/>
      </c>
      <c r="J1884" s="1" t="str">
        <f>IF('🔧 XY LANH'!A840="","",'🔧 XY LANH'!K840)</f>
        <v/>
      </c>
      <c r="L1884" s="1">
        <f>N(L1883)+IF(AND('🔎 TRA CỨU NHANH'!$C$2&lt;&gt;"",OR(ISNUMBER(SEARCH('🔎 TRA CỨU NHANH'!$C$2,$A1884)),ISNUMBER(SEARCH('🔎 TRA CỨU NHANH'!$C$2,$B1884)))),1,0)</f>
        <v>0</v>
      </c>
      <c r="M1884" s="1" t="str">
        <f t="shared" si="58"/>
        <v/>
      </c>
      <c r="N1884" s="1">
        <f>N(N1883)+IF(AND('💰 BÁO GIÁ'!$C$27&lt;&gt;"",OR(ISNUMBER(SEARCH('💰 BÁO GIÁ'!$C$27,$A1884)),ISNUMBER(SEARCH('💰 BÁO GIÁ'!$C$27,$B1884)))),1,0)</f>
        <v>0</v>
      </c>
      <c r="O1884" s="1" t="str">
        <f t="shared" si="59"/>
        <v/>
      </c>
    </row>
    <row r="1885" customHeight="1" spans="1:15">
      <c r="A1885" s="1" t="str">
        <f>IF('🔧 XY LANH'!A841="","",'🔧 XY LANH'!A841)</f>
        <v/>
      </c>
      <c r="B1885" s="1" t="str">
        <f>IF('🔧 XY LANH'!A841="","",'🔧 XY LANH'!S841)</f>
        <v/>
      </c>
      <c r="C1885" s="1" t="str">
        <f>IF('🔧 XY LANH'!A841="","","Xy lanh")</f>
        <v/>
      </c>
      <c r="D1885" s="1" t="str">
        <f>IF('🔧 XY LANH'!A841="","",'🔧 XY LANH'!L841)</f>
        <v/>
      </c>
      <c r="E1885" s="1" t="str">
        <f>IF('🔧 XY LANH'!A841="","",'🔧 XY LANH'!M841)</f>
        <v/>
      </c>
      <c r="F1885" s="1" t="str">
        <f>IF('🔧 XY LANH'!A841="","",'🔧 XY LANH'!N841)</f>
        <v/>
      </c>
      <c r="G1885" s="1" t="str">
        <f>IF('🔧 XY LANH'!A841="","",'🔧 XY LANH'!O841)</f>
        <v/>
      </c>
      <c r="H1885" s="1" t="str">
        <f>IF('🔧 XY LANH'!A841="","",'🔧 XY LANH'!P841)</f>
        <v/>
      </c>
      <c r="I1885" s="1" t="str">
        <f>IF('🔧 XY LANH'!A841="","",'🔧 XY LANH'!Q841)</f>
        <v/>
      </c>
      <c r="J1885" s="1" t="str">
        <f>IF('🔧 XY LANH'!A841="","",'🔧 XY LANH'!K841)</f>
        <v/>
      </c>
      <c r="L1885" s="1">
        <f>N(L1884)+IF(AND('🔎 TRA CỨU NHANH'!$C$2&lt;&gt;"",OR(ISNUMBER(SEARCH('🔎 TRA CỨU NHANH'!$C$2,$A1885)),ISNUMBER(SEARCH('🔎 TRA CỨU NHANH'!$C$2,$B1885)))),1,0)</f>
        <v>0</v>
      </c>
      <c r="M1885" s="1" t="str">
        <f t="shared" si="58"/>
        <v/>
      </c>
      <c r="N1885" s="1">
        <f>N(N1884)+IF(AND('💰 BÁO GIÁ'!$C$27&lt;&gt;"",OR(ISNUMBER(SEARCH('💰 BÁO GIÁ'!$C$27,$A1885)),ISNUMBER(SEARCH('💰 BÁO GIÁ'!$C$27,$B1885)))),1,0)</f>
        <v>0</v>
      </c>
      <c r="O1885" s="1" t="str">
        <f t="shared" si="59"/>
        <v/>
      </c>
    </row>
    <row r="1886" customHeight="1" spans="1:15">
      <c r="A1886" s="1" t="str">
        <f>IF('🔧 XY LANH'!A842="","",'🔧 XY LANH'!A842)</f>
        <v/>
      </c>
      <c r="B1886" s="1" t="str">
        <f>IF('🔧 XY LANH'!A842="","",'🔧 XY LANH'!S842)</f>
        <v/>
      </c>
      <c r="C1886" s="1" t="str">
        <f>IF('🔧 XY LANH'!A842="","","Xy lanh")</f>
        <v/>
      </c>
      <c r="D1886" s="1" t="str">
        <f>IF('🔧 XY LANH'!A842="","",'🔧 XY LANH'!L842)</f>
        <v/>
      </c>
      <c r="E1886" s="1" t="str">
        <f>IF('🔧 XY LANH'!A842="","",'🔧 XY LANH'!M842)</f>
        <v/>
      </c>
      <c r="F1886" s="1" t="str">
        <f>IF('🔧 XY LANH'!A842="","",'🔧 XY LANH'!N842)</f>
        <v/>
      </c>
      <c r="G1886" s="1" t="str">
        <f>IF('🔧 XY LANH'!A842="","",'🔧 XY LANH'!O842)</f>
        <v/>
      </c>
      <c r="H1886" s="1" t="str">
        <f>IF('🔧 XY LANH'!A842="","",'🔧 XY LANH'!P842)</f>
        <v/>
      </c>
      <c r="I1886" s="1" t="str">
        <f>IF('🔧 XY LANH'!A842="","",'🔧 XY LANH'!Q842)</f>
        <v/>
      </c>
      <c r="J1886" s="1" t="str">
        <f>IF('🔧 XY LANH'!A842="","",'🔧 XY LANH'!K842)</f>
        <v/>
      </c>
      <c r="L1886" s="1">
        <f>N(L1885)+IF(AND('🔎 TRA CỨU NHANH'!$C$2&lt;&gt;"",OR(ISNUMBER(SEARCH('🔎 TRA CỨU NHANH'!$C$2,$A1886)),ISNUMBER(SEARCH('🔎 TRA CỨU NHANH'!$C$2,$B1886)))),1,0)</f>
        <v>0</v>
      </c>
      <c r="M1886" s="1" t="str">
        <f t="shared" si="58"/>
        <v/>
      </c>
      <c r="N1886" s="1">
        <f>N(N1885)+IF(AND('💰 BÁO GIÁ'!$C$27&lt;&gt;"",OR(ISNUMBER(SEARCH('💰 BÁO GIÁ'!$C$27,$A1886)),ISNUMBER(SEARCH('💰 BÁO GIÁ'!$C$27,$B1886)))),1,0)</f>
        <v>0</v>
      </c>
      <c r="O1886" s="1" t="str">
        <f t="shared" si="59"/>
        <v/>
      </c>
    </row>
    <row r="1887" customHeight="1" spans="1:15">
      <c r="A1887" s="1" t="str">
        <f>IF('🔧 XY LANH'!A843="","",'🔧 XY LANH'!A843)</f>
        <v/>
      </c>
      <c r="B1887" s="1" t="str">
        <f>IF('🔧 XY LANH'!A843="","",'🔧 XY LANH'!S843)</f>
        <v/>
      </c>
      <c r="C1887" s="1" t="str">
        <f>IF('🔧 XY LANH'!A843="","","Xy lanh")</f>
        <v/>
      </c>
      <c r="D1887" s="1" t="str">
        <f>IF('🔧 XY LANH'!A843="","",'🔧 XY LANH'!L843)</f>
        <v/>
      </c>
      <c r="E1887" s="1" t="str">
        <f>IF('🔧 XY LANH'!A843="","",'🔧 XY LANH'!M843)</f>
        <v/>
      </c>
      <c r="F1887" s="1" t="str">
        <f>IF('🔧 XY LANH'!A843="","",'🔧 XY LANH'!N843)</f>
        <v/>
      </c>
      <c r="G1887" s="1" t="str">
        <f>IF('🔧 XY LANH'!A843="","",'🔧 XY LANH'!O843)</f>
        <v/>
      </c>
      <c r="H1887" s="1" t="str">
        <f>IF('🔧 XY LANH'!A843="","",'🔧 XY LANH'!P843)</f>
        <v/>
      </c>
      <c r="I1887" s="1" t="str">
        <f>IF('🔧 XY LANH'!A843="","",'🔧 XY LANH'!Q843)</f>
        <v/>
      </c>
      <c r="J1887" s="1" t="str">
        <f>IF('🔧 XY LANH'!A843="","",'🔧 XY LANH'!K843)</f>
        <v/>
      </c>
      <c r="L1887" s="1">
        <f>N(L1886)+IF(AND('🔎 TRA CỨU NHANH'!$C$2&lt;&gt;"",OR(ISNUMBER(SEARCH('🔎 TRA CỨU NHANH'!$C$2,$A1887)),ISNUMBER(SEARCH('🔎 TRA CỨU NHANH'!$C$2,$B1887)))),1,0)</f>
        <v>0</v>
      </c>
      <c r="M1887" s="1" t="str">
        <f t="shared" si="58"/>
        <v/>
      </c>
      <c r="N1887" s="1">
        <f>N(N1886)+IF(AND('💰 BÁO GIÁ'!$C$27&lt;&gt;"",OR(ISNUMBER(SEARCH('💰 BÁO GIÁ'!$C$27,$A1887)),ISNUMBER(SEARCH('💰 BÁO GIÁ'!$C$27,$B1887)))),1,0)</f>
        <v>0</v>
      </c>
      <c r="O1887" s="1" t="str">
        <f t="shared" si="59"/>
        <v/>
      </c>
    </row>
    <row r="1888" customHeight="1" spans="1:15">
      <c r="A1888" s="1" t="str">
        <f>IF('🔧 XY LANH'!A844="","",'🔧 XY LANH'!A844)</f>
        <v/>
      </c>
      <c r="B1888" s="1" t="str">
        <f>IF('🔧 XY LANH'!A844="","",'🔧 XY LANH'!S844)</f>
        <v/>
      </c>
      <c r="C1888" s="1" t="str">
        <f>IF('🔧 XY LANH'!A844="","","Xy lanh")</f>
        <v/>
      </c>
      <c r="D1888" s="1" t="str">
        <f>IF('🔧 XY LANH'!A844="","",'🔧 XY LANH'!L844)</f>
        <v/>
      </c>
      <c r="E1888" s="1" t="str">
        <f>IF('🔧 XY LANH'!A844="","",'🔧 XY LANH'!M844)</f>
        <v/>
      </c>
      <c r="F1888" s="1" t="str">
        <f>IF('🔧 XY LANH'!A844="","",'🔧 XY LANH'!N844)</f>
        <v/>
      </c>
      <c r="G1888" s="1" t="str">
        <f>IF('🔧 XY LANH'!A844="","",'🔧 XY LANH'!O844)</f>
        <v/>
      </c>
      <c r="H1888" s="1" t="str">
        <f>IF('🔧 XY LANH'!A844="","",'🔧 XY LANH'!P844)</f>
        <v/>
      </c>
      <c r="I1888" s="1" t="str">
        <f>IF('🔧 XY LANH'!A844="","",'🔧 XY LANH'!Q844)</f>
        <v/>
      </c>
      <c r="J1888" s="1" t="str">
        <f>IF('🔧 XY LANH'!A844="","",'🔧 XY LANH'!K844)</f>
        <v/>
      </c>
      <c r="L1888" s="1">
        <f>N(L1887)+IF(AND('🔎 TRA CỨU NHANH'!$C$2&lt;&gt;"",OR(ISNUMBER(SEARCH('🔎 TRA CỨU NHANH'!$C$2,$A1888)),ISNUMBER(SEARCH('🔎 TRA CỨU NHANH'!$C$2,$B1888)))),1,0)</f>
        <v>0</v>
      </c>
      <c r="M1888" s="1" t="str">
        <f t="shared" si="58"/>
        <v/>
      </c>
      <c r="N1888" s="1">
        <f>N(N1887)+IF(AND('💰 BÁO GIÁ'!$C$27&lt;&gt;"",OR(ISNUMBER(SEARCH('💰 BÁO GIÁ'!$C$27,$A1888)),ISNUMBER(SEARCH('💰 BÁO GIÁ'!$C$27,$B1888)))),1,0)</f>
        <v>0</v>
      </c>
      <c r="O1888" s="1" t="str">
        <f t="shared" si="59"/>
        <v/>
      </c>
    </row>
    <row r="1889" customHeight="1" spans="1:15">
      <c r="A1889" s="1" t="str">
        <f>IF('🔧 XY LANH'!A845="","",'🔧 XY LANH'!A845)</f>
        <v/>
      </c>
      <c r="B1889" s="1" t="str">
        <f>IF('🔧 XY LANH'!A845="","",'🔧 XY LANH'!S845)</f>
        <v/>
      </c>
      <c r="C1889" s="1" t="str">
        <f>IF('🔧 XY LANH'!A845="","","Xy lanh")</f>
        <v/>
      </c>
      <c r="D1889" s="1" t="str">
        <f>IF('🔧 XY LANH'!A845="","",'🔧 XY LANH'!L845)</f>
        <v/>
      </c>
      <c r="E1889" s="1" t="str">
        <f>IF('🔧 XY LANH'!A845="","",'🔧 XY LANH'!M845)</f>
        <v/>
      </c>
      <c r="F1889" s="1" t="str">
        <f>IF('🔧 XY LANH'!A845="","",'🔧 XY LANH'!N845)</f>
        <v/>
      </c>
      <c r="G1889" s="1" t="str">
        <f>IF('🔧 XY LANH'!A845="","",'🔧 XY LANH'!O845)</f>
        <v/>
      </c>
      <c r="H1889" s="1" t="str">
        <f>IF('🔧 XY LANH'!A845="","",'🔧 XY LANH'!P845)</f>
        <v/>
      </c>
      <c r="I1889" s="1" t="str">
        <f>IF('🔧 XY LANH'!A845="","",'🔧 XY LANH'!Q845)</f>
        <v/>
      </c>
      <c r="J1889" s="1" t="str">
        <f>IF('🔧 XY LANH'!A845="","",'🔧 XY LANH'!K845)</f>
        <v/>
      </c>
      <c r="L1889" s="1">
        <f>N(L1888)+IF(AND('🔎 TRA CỨU NHANH'!$C$2&lt;&gt;"",OR(ISNUMBER(SEARCH('🔎 TRA CỨU NHANH'!$C$2,$A1889)),ISNUMBER(SEARCH('🔎 TRA CỨU NHANH'!$C$2,$B1889)))),1,0)</f>
        <v>0</v>
      </c>
      <c r="M1889" s="1" t="str">
        <f t="shared" si="58"/>
        <v/>
      </c>
      <c r="N1889" s="1">
        <f>N(N1888)+IF(AND('💰 BÁO GIÁ'!$C$27&lt;&gt;"",OR(ISNUMBER(SEARCH('💰 BÁO GIÁ'!$C$27,$A1889)),ISNUMBER(SEARCH('💰 BÁO GIÁ'!$C$27,$B1889)))),1,0)</f>
        <v>0</v>
      </c>
      <c r="O1889" s="1" t="str">
        <f t="shared" si="59"/>
        <v/>
      </c>
    </row>
    <row r="1890" customHeight="1" spans="1:15">
      <c r="A1890" s="1" t="str">
        <f>IF('🔧 XY LANH'!A846="","",'🔧 XY LANH'!A846)</f>
        <v/>
      </c>
      <c r="B1890" s="1" t="str">
        <f>IF('🔧 XY LANH'!A846="","",'🔧 XY LANH'!S846)</f>
        <v/>
      </c>
      <c r="C1890" s="1" t="str">
        <f>IF('🔧 XY LANH'!A846="","","Xy lanh")</f>
        <v/>
      </c>
      <c r="D1890" s="1" t="str">
        <f>IF('🔧 XY LANH'!A846="","",'🔧 XY LANH'!L846)</f>
        <v/>
      </c>
      <c r="E1890" s="1" t="str">
        <f>IF('🔧 XY LANH'!A846="","",'🔧 XY LANH'!M846)</f>
        <v/>
      </c>
      <c r="F1890" s="1" t="str">
        <f>IF('🔧 XY LANH'!A846="","",'🔧 XY LANH'!N846)</f>
        <v/>
      </c>
      <c r="G1890" s="1" t="str">
        <f>IF('🔧 XY LANH'!A846="","",'🔧 XY LANH'!O846)</f>
        <v/>
      </c>
      <c r="H1890" s="1" t="str">
        <f>IF('🔧 XY LANH'!A846="","",'🔧 XY LANH'!P846)</f>
        <v/>
      </c>
      <c r="I1890" s="1" t="str">
        <f>IF('🔧 XY LANH'!A846="","",'🔧 XY LANH'!Q846)</f>
        <v/>
      </c>
      <c r="J1890" s="1" t="str">
        <f>IF('🔧 XY LANH'!A846="","",'🔧 XY LANH'!K846)</f>
        <v/>
      </c>
      <c r="L1890" s="1">
        <f>N(L1889)+IF(AND('🔎 TRA CỨU NHANH'!$C$2&lt;&gt;"",OR(ISNUMBER(SEARCH('🔎 TRA CỨU NHANH'!$C$2,$A1890)),ISNUMBER(SEARCH('🔎 TRA CỨU NHANH'!$C$2,$B1890)))),1,0)</f>
        <v>0</v>
      </c>
      <c r="M1890" s="1" t="str">
        <f t="shared" si="58"/>
        <v/>
      </c>
      <c r="N1890" s="1">
        <f>N(N1889)+IF(AND('💰 BÁO GIÁ'!$C$27&lt;&gt;"",OR(ISNUMBER(SEARCH('💰 BÁO GIÁ'!$C$27,$A1890)),ISNUMBER(SEARCH('💰 BÁO GIÁ'!$C$27,$B1890)))),1,0)</f>
        <v>0</v>
      </c>
      <c r="O1890" s="1" t="str">
        <f t="shared" si="59"/>
        <v/>
      </c>
    </row>
    <row r="1891" customHeight="1" spans="1:15">
      <c r="A1891" s="1" t="str">
        <f>IF('🔧 XY LANH'!A847="","",'🔧 XY LANH'!A847)</f>
        <v/>
      </c>
      <c r="B1891" s="1" t="str">
        <f>IF('🔧 XY LANH'!A847="","",'🔧 XY LANH'!S847)</f>
        <v/>
      </c>
      <c r="C1891" s="1" t="str">
        <f>IF('🔧 XY LANH'!A847="","","Xy lanh")</f>
        <v/>
      </c>
      <c r="D1891" s="1" t="str">
        <f>IF('🔧 XY LANH'!A847="","",'🔧 XY LANH'!L847)</f>
        <v/>
      </c>
      <c r="E1891" s="1" t="str">
        <f>IF('🔧 XY LANH'!A847="","",'🔧 XY LANH'!M847)</f>
        <v/>
      </c>
      <c r="F1891" s="1" t="str">
        <f>IF('🔧 XY LANH'!A847="","",'🔧 XY LANH'!N847)</f>
        <v/>
      </c>
      <c r="G1891" s="1" t="str">
        <f>IF('🔧 XY LANH'!A847="","",'🔧 XY LANH'!O847)</f>
        <v/>
      </c>
      <c r="H1891" s="1" t="str">
        <f>IF('🔧 XY LANH'!A847="","",'🔧 XY LANH'!P847)</f>
        <v/>
      </c>
      <c r="I1891" s="1" t="str">
        <f>IF('🔧 XY LANH'!A847="","",'🔧 XY LANH'!Q847)</f>
        <v/>
      </c>
      <c r="J1891" s="1" t="str">
        <f>IF('🔧 XY LANH'!A847="","",'🔧 XY LANH'!K847)</f>
        <v/>
      </c>
      <c r="L1891" s="1">
        <f>N(L1890)+IF(AND('🔎 TRA CỨU NHANH'!$C$2&lt;&gt;"",OR(ISNUMBER(SEARCH('🔎 TRA CỨU NHANH'!$C$2,$A1891)),ISNUMBER(SEARCH('🔎 TRA CỨU NHANH'!$C$2,$B1891)))),1,0)</f>
        <v>0</v>
      </c>
      <c r="M1891" s="1" t="str">
        <f t="shared" si="58"/>
        <v/>
      </c>
      <c r="N1891" s="1">
        <f>N(N1890)+IF(AND('💰 BÁO GIÁ'!$C$27&lt;&gt;"",OR(ISNUMBER(SEARCH('💰 BÁO GIÁ'!$C$27,$A1891)),ISNUMBER(SEARCH('💰 BÁO GIÁ'!$C$27,$B1891)))),1,0)</f>
        <v>0</v>
      </c>
      <c r="O1891" s="1" t="str">
        <f t="shared" si="59"/>
        <v/>
      </c>
    </row>
    <row r="1892" customHeight="1" spans="1:15">
      <c r="A1892" s="1" t="str">
        <f>IF('🔧 XY LANH'!A848="","",'🔧 XY LANH'!A848)</f>
        <v/>
      </c>
      <c r="B1892" s="1" t="str">
        <f>IF('🔧 XY LANH'!A848="","",'🔧 XY LANH'!S848)</f>
        <v/>
      </c>
      <c r="C1892" s="1" t="str">
        <f>IF('🔧 XY LANH'!A848="","","Xy lanh")</f>
        <v/>
      </c>
      <c r="D1892" s="1" t="str">
        <f>IF('🔧 XY LANH'!A848="","",'🔧 XY LANH'!L848)</f>
        <v/>
      </c>
      <c r="E1892" s="1" t="str">
        <f>IF('🔧 XY LANH'!A848="","",'🔧 XY LANH'!M848)</f>
        <v/>
      </c>
      <c r="F1892" s="1" t="str">
        <f>IF('🔧 XY LANH'!A848="","",'🔧 XY LANH'!N848)</f>
        <v/>
      </c>
      <c r="G1892" s="1" t="str">
        <f>IF('🔧 XY LANH'!A848="","",'🔧 XY LANH'!O848)</f>
        <v/>
      </c>
      <c r="H1892" s="1" t="str">
        <f>IF('🔧 XY LANH'!A848="","",'🔧 XY LANH'!P848)</f>
        <v/>
      </c>
      <c r="I1892" s="1" t="str">
        <f>IF('🔧 XY LANH'!A848="","",'🔧 XY LANH'!Q848)</f>
        <v/>
      </c>
      <c r="J1892" s="1" t="str">
        <f>IF('🔧 XY LANH'!A848="","",'🔧 XY LANH'!K848)</f>
        <v/>
      </c>
      <c r="L1892" s="1">
        <f>N(L1891)+IF(AND('🔎 TRA CỨU NHANH'!$C$2&lt;&gt;"",OR(ISNUMBER(SEARCH('🔎 TRA CỨU NHANH'!$C$2,$A1892)),ISNUMBER(SEARCH('🔎 TRA CỨU NHANH'!$C$2,$B1892)))),1,0)</f>
        <v>0</v>
      </c>
      <c r="M1892" s="1" t="str">
        <f t="shared" si="58"/>
        <v/>
      </c>
      <c r="N1892" s="1">
        <f>N(N1891)+IF(AND('💰 BÁO GIÁ'!$C$27&lt;&gt;"",OR(ISNUMBER(SEARCH('💰 BÁO GIÁ'!$C$27,$A1892)),ISNUMBER(SEARCH('💰 BÁO GIÁ'!$C$27,$B1892)))),1,0)</f>
        <v>0</v>
      </c>
      <c r="O1892" s="1" t="str">
        <f t="shared" si="59"/>
        <v/>
      </c>
    </row>
    <row r="1893" customHeight="1" spans="1:15">
      <c r="A1893" s="1" t="str">
        <f>IF('🔧 XY LANH'!A849="","",'🔧 XY LANH'!A849)</f>
        <v/>
      </c>
      <c r="B1893" s="1" t="str">
        <f>IF('🔧 XY LANH'!A849="","",'🔧 XY LANH'!S849)</f>
        <v/>
      </c>
      <c r="C1893" s="1" t="str">
        <f>IF('🔧 XY LANH'!A849="","","Xy lanh")</f>
        <v/>
      </c>
      <c r="D1893" s="1" t="str">
        <f>IF('🔧 XY LANH'!A849="","",'🔧 XY LANH'!L849)</f>
        <v/>
      </c>
      <c r="E1893" s="1" t="str">
        <f>IF('🔧 XY LANH'!A849="","",'🔧 XY LANH'!M849)</f>
        <v/>
      </c>
      <c r="F1893" s="1" t="str">
        <f>IF('🔧 XY LANH'!A849="","",'🔧 XY LANH'!N849)</f>
        <v/>
      </c>
      <c r="G1893" s="1" t="str">
        <f>IF('🔧 XY LANH'!A849="","",'🔧 XY LANH'!O849)</f>
        <v/>
      </c>
      <c r="H1893" s="1" t="str">
        <f>IF('🔧 XY LANH'!A849="","",'🔧 XY LANH'!P849)</f>
        <v/>
      </c>
      <c r="I1893" s="1" t="str">
        <f>IF('🔧 XY LANH'!A849="","",'🔧 XY LANH'!Q849)</f>
        <v/>
      </c>
      <c r="J1893" s="1" t="str">
        <f>IF('🔧 XY LANH'!A849="","",'🔧 XY LANH'!K849)</f>
        <v/>
      </c>
      <c r="L1893" s="1">
        <f>N(L1892)+IF(AND('🔎 TRA CỨU NHANH'!$C$2&lt;&gt;"",OR(ISNUMBER(SEARCH('🔎 TRA CỨU NHANH'!$C$2,$A1893)),ISNUMBER(SEARCH('🔎 TRA CỨU NHANH'!$C$2,$B1893)))),1,0)</f>
        <v>0</v>
      </c>
      <c r="M1893" s="1" t="str">
        <f t="shared" si="58"/>
        <v/>
      </c>
      <c r="N1893" s="1">
        <f>N(N1892)+IF(AND('💰 BÁO GIÁ'!$C$27&lt;&gt;"",OR(ISNUMBER(SEARCH('💰 BÁO GIÁ'!$C$27,$A1893)),ISNUMBER(SEARCH('💰 BÁO GIÁ'!$C$27,$B1893)))),1,0)</f>
        <v>0</v>
      </c>
      <c r="O1893" s="1" t="str">
        <f t="shared" si="59"/>
        <v/>
      </c>
    </row>
    <row r="1894" customHeight="1" spans="1:15">
      <c r="A1894" s="1" t="str">
        <f>IF('🔧 XY LANH'!A850="","",'🔧 XY LANH'!A850)</f>
        <v/>
      </c>
      <c r="B1894" s="1" t="str">
        <f>IF('🔧 XY LANH'!A850="","",'🔧 XY LANH'!S850)</f>
        <v/>
      </c>
      <c r="C1894" s="1" t="str">
        <f>IF('🔧 XY LANH'!A850="","","Xy lanh")</f>
        <v/>
      </c>
      <c r="D1894" s="1" t="str">
        <f>IF('🔧 XY LANH'!A850="","",'🔧 XY LANH'!L850)</f>
        <v/>
      </c>
      <c r="E1894" s="1" t="str">
        <f>IF('🔧 XY LANH'!A850="","",'🔧 XY LANH'!M850)</f>
        <v/>
      </c>
      <c r="F1894" s="1" t="str">
        <f>IF('🔧 XY LANH'!A850="","",'🔧 XY LANH'!N850)</f>
        <v/>
      </c>
      <c r="G1894" s="1" t="str">
        <f>IF('🔧 XY LANH'!A850="","",'🔧 XY LANH'!O850)</f>
        <v/>
      </c>
      <c r="H1894" s="1" t="str">
        <f>IF('🔧 XY LANH'!A850="","",'🔧 XY LANH'!P850)</f>
        <v/>
      </c>
      <c r="I1894" s="1" t="str">
        <f>IF('🔧 XY LANH'!A850="","",'🔧 XY LANH'!Q850)</f>
        <v/>
      </c>
      <c r="J1894" s="1" t="str">
        <f>IF('🔧 XY LANH'!A850="","",'🔧 XY LANH'!K850)</f>
        <v/>
      </c>
      <c r="L1894" s="1">
        <f>N(L1893)+IF(AND('🔎 TRA CỨU NHANH'!$C$2&lt;&gt;"",OR(ISNUMBER(SEARCH('🔎 TRA CỨU NHANH'!$C$2,$A1894)),ISNUMBER(SEARCH('🔎 TRA CỨU NHANH'!$C$2,$B1894)))),1,0)</f>
        <v>0</v>
      </c>
      <c r="M1894" s="1" t="str">
        <f t="shared" si="58"/>
        <v/>
      </c>
      <c r="N1894" s="1">
        <f>N(N1893)+IF(AND('💰 BÁO GIÁ'!$C$27&lt;&gt;"",OR(ISNUMBER(SEARCH('💰 BÁO GIÁ'!$C$27,$A1894)),ISNUMBER(SEARCH('💰 BÁO GIÁ'!$C$27,$B1894)))),1,0)</f>
        <v>0</v>
      </c>
      <c r="O1894" s="1" t="str">
        <f t="shared" si="59"/>
        <v/>
      </c>
    </row>
    <row r="1895" customHeight="1" spans="1:15">
      <c r="A1895" s="1" t="str">
        <f>IF('🔧 XY LANH'!A851="","",'🔧 XY LANH'!A851)</f>
        <v/>
      </c>
      <c r="B1895" s="1" t="str">
        <f>IF('🔧 XY LANH'!A851="","",'🔧 XY LANH'!S851)</f>
        <v/>
      </c>
      <c r="C1895" s="1" t="str">
        <f>IF('🔧 XY LANH'!A851="","","Xy lanh")</f>
        <v/>
      </c>
      <c r="D1895" s="1" t="str">
        <f>IF('🔧 XY LANH'!A851="","",'🔧 XY LANH'!L851)</f>
        <v/>
      </c>
      <c r="E1895" s="1" t="str">
        <f>IF('🔧 XY LANH'!A851="","",'🔧 XY LANH'!M851)</f>
        <v/>
      </c>
      <c r="F1895" s="1" t="str">
        <f>IF('🔧 XY LANH'!A851="","",'🔧 XY LANH'!N851)</f>
        <v/>
      </c>
      <c r="G1895" s="1" t="str">
        <f>IF('🔧 XY LANH'!A851="","",'🔧 XY LANH'!O851)</f>
        <v/>
      </c>
      <c r="H1895" s="1" t="str">
        <f>IF('🔧 XY LANH'!A851="","",'🔧 XY LANH'!P851)</f>
        <v/>
      </c>
      <c r="I1895" s="1" t="str">
        <f>IF('🔧 XY LANH'!A851="","",'🔧 XY LANH'!Q851)</f>
        <v/>
      </c>
      <c r="J1895" s="1" t="str">
        <f>IF('🔧 XY LANH'!A851="","",'🔧 XY LANH'!K851)</f>
        <v/>
      </c>
      <c r="L1895" s="1">
        <f>N(L1894)+IF(AND('🔎 TRA CỨU NHANH'!$C$2&lt;&gt;"",OR(ISNUMBER(SEARCH('🔎 TRA CỨU NHANH'!$C$2,$A1895)),ISNUMBER(SEARCH('🔎 TRA CỨU NHANH'!$C$2,$B1895)))),1,0)</f>
        <v>0</v>
      </c>
      <c r="M1895" s="1" t="str">
        <f t="shared" si="58"/>
        <v/>
      </c>
      <c r="N1895" s="1">
        <f>N(N1894)+IF(AND('💰 BÁO GIÁ'!$C$27&lt;&gt;"",OR(ISNUMBER(SEARCH('💰 BÁO GIÁ'!$C$27,$A1895)),ISNUMBER(SEARCH('💰 BÁO GIÁ'!$C$27,$B1895)))),1,0)</f>
        <v>0</v>
      </c>
      <c r="O1895" s="1" t="str">
        <f t="shared" si="59"/>
        <v/>
      </c>
    </row>
    <row r="1896" customHeight="1" spans="1:15">
      <c r="A1896" s="1" t="str">
        <f>IF('🔧 XY LANH'!A852="","",'🔧 XY LANH'!A852)</f>
        <v/>
      </c>
      <c r="B1896" s="1" t="str">
        <f>IF('🔧 XY LANH'!A852="","",'🔧 XY LANH'!S852)</f>
        <v/>
      </c>
      <c r="C1896" s="1" t="str">
        <f>IF('🔧 XY LANH'!A852="","","Xy lanh")</f>
        <v/>
      </c>
      <c r="D1896" s="1" t="str">
        <f>IF('🔧 XY LANH'!A852="","",'🔧 XY LANH'!L852)</f>
        <v/>
      </c>
      <c r="E1896" s="1" t="str">
        <f>IF('🔧 XY LANH'!A852="","",'🔧 XY LANH'!M852)</f>
        <v/>
      </c>
      <c r="F1896" s="1" t="str">
        <f>IF('🔧 XY LANH'!A852="","",'🔧 XY LANH'!N852)</f>
        <v/>
      </c>
      <c r="G1896" s="1" t="str">
        <f>IF('🔧 XY LANH'!A852="","",'🔧 XY LANH'!O852)</f>
        <v/>
      </c>
      <c r="H1896" s="1" t="str">
        <f>IF('🔧 XY LANH'!A852="","",'🔧 XY LANH'!P852)</f>
        <v/>
      </c>
      <c r="I1896" s="1" t="str">
        <f>IF('🔧 XY LANH'!A852="","",'🔧 XY LANH'!Q852)</f>
        <v/>
      </c>
      <c r="J1896" s="1" t="str">
        <f>IF('🔧 XY LANH'!A852="","",'🔧 XY LANH'!K852)</f>
        <v/>
      </c>
      <c r="L1896" s="1">
        <f>N(L1895)+IF(AND('🔎 TRA CỨU NHANH'!$C$2&lt;&gt;"",OR(ISNUMBER(SEARCH('🔎 TRA CỨU NHANH'!$C$2,$A1896)),ISNUMBER(SEARCH('🔎 TRA CỨU NHANH'!$C$2,$B1896)))),1,0)</f>
        <v>0</v>
      </c>
      <c r="M1896" s="1" t="str">
        <f t="shared" si="58"/>
        <v/>
      </c>
      <c r="N1896" s="1">
        <f>N(N1895)+IF(AND('💰 BÁO GIÁ'!$C$27&lt;&gt;"",OR(ISNUMBER(SEARCH('💰 BÁO GIÁ'!$C$27,$A1896)),ISNUMBER(SEARCH('💰 BÁO GIÁ'!$C$27,$B1896)))),1,0)</f>
        <v>0</v>
      </c>
      <c r="O1896" s="1" t="str">
        <f t="shared" si="59"/>
        <v/>
      </c>
    </row>
    <row r="1897" customHeight="1" spans="1:15">
      <c r="A1897" s="1" t="str">
        <f>IF('🔧 XY LANH'!A853="","",'🔧 XY LANH'!A853)</f>
        <v/>
      </c>
      <c r="B1897" s="1" t="str">
        <f>IF('🔧 XY LANH'!A853="","",'🔧 XY LANH'!S853)</f>
        <v/>
      </c>
      <c r="C1897" s="1" t="str">
        <f>IF('🔧 XY LANH'!A853="","","Xy lanh")</f>
        <v/>
      </c>
      <c r="D1897" s="1" t="str">
        <f>IF('🔧 XY LANH'!A853="","",'🔧 XY LANH'!L853)</f>
        <v/>
      </c>
      <c r="E1897" s="1" t="str">
        <f>IF('🔧 XY LANH'!A853="","",'🔧 XY LANH'!M853)</f>
        <v/>
      </c>
      <c r="F1897" s="1" t="str">
        <f>IF('🔧 XY LANH'!A853="","",'🔧 XY LANH'!N853)</f>
        <v/>
      </c>
      <c r="G1897" s="1" t="str">
        <f>IF('🔧 XY LANH'!A853="","",'🔧 XY LANH'!O853)</f>
        <v/>
      </c>
      <c r="H1897" s="1" t="str">
        <f>IF('🔧 XY LANH'!A853="","",'🔧 XY LANH'!P853)</f>
        <v/>
      </c>
      <c r="I1897" s="1" t="str">
        <f>IF('🔧 XY LANH'!A853="","",'🔧 XY LANH'!Q853)</f>
        <v/>
      </c>
      <c r="J1897" s="1" t="str">
        <f>IF('🔧 XY LANH'!A853="","",'🔧 XY LANH'!K853)</f>
        <v/>
      </c>
      <c r="L1897" s="1">
        <f>N(L1896)+IF(AND('🔎 TRA CỨU NHANH'!$C$2&lt;&gt;"",OR(ISNUMBER(SEARCH('🔎 TRA CỨU NHANH'!$C$2,$A1897)),ISNUMBER(SEARCH('🔎 TRA CỨU NHANH'!$C$2,$B1897)))),1,0)</f>
        <v>0</v>
      </c>
      <c r="M1897" s="1" t="str">
        <f t="shared" si="58"/>
        <v/>
      </c>
      <c r="N1897" s="1">
        <f>N(N1896)+IF(AND('💰 BÁO GIÁ'!$C$27&lt;&gt;"",OR(ISNUMBER(SEARCH('💰 BÁO GIÁ'!$C$27,$A1897)),ISNUMBER(SEARCH('💰 BÁO GIÁ'!$C$27,$B1897)))),1,0)</f>
        <v>0</v>
      </c>
      <c r="O1897" s="1" t="str">
        <f t="shared" si="59"/>
        <v/>
      </c>
    </row>
    <row r="1898" customHeight="1" spans="1:15">
      <c r="A1898" s="1" t="str">
        <f>IF('🔧 XY LANH'!A854="","",'🔧 XY LANH'!A854)</f>
        <v/>
      </c>
      <c r="B1898" s="1" t="str">
        <f>IF('🔧 XY LANH'!A854="","",'🔧 XY LANH'!S854)</f>
        <v/>
      </c>
      <c r="C1898" s="1" t="str">
        <f>IF('🔧 XY LANH'!A854="","","Xy lanh")</f>
        <v/>
      </c>
      <c r="D1898" s="1" t="str">
        <f>IF('🔧 XY LANH'!A854="","",'🔧 XY LANH'!L854)</f>
        <v/>
      </c>
      <c r="E1898" s="1" t="str">
        <f>IF('🔧 XY LANH'!A854="","",'🔧 XY LANH'!M854)</f>
        <v/>
      </c>
      <c r="F1898" s="1" t="str">
        <f>IF('🔧 XY LANH'!A854="","",'🔧 XY LANH'!N854)</f>
        <v/>
      </c>
      <c r="G1898" s="1" t="str">
        <f>IF('🔧 XY LANH'!A854="","",'🔧 XY LANH'!O854)</f>
        <v/>
      </c>
      <c r="H1898" s="1" t="str">
        <f>IF('🔧 XY LANH'!A854="","",'🔧 XY LANH'!P854)</f>
        <v/>
      </c>
      <c r="I1898" s="1" t="str">
        <f>IF('🔧 XY LANH'!A854="","",'🔧 XY LANH'!Q854)</f>
        <v/>
      </c>
      <c r="J1898" s="1" t="str">
        <f>IF('🔧 XY LANH'!A854="","",'🔧 XY LANH'!K854)</f>
        <v/>
      </c>
      <c r="L1898" s="1">
        <f>N(L1897)+IF(AND('🔎 TRA CỨU NHANH'!$C$2&lt;&gt;"",OR(ISNUMBER(SEARCH('🔎 TRA CỨU NHANH'!$C$2,$A1898)),ISNUMBER(SEARCH('🔎 TRA CỨU NHANH'!$C$2,$B1898)))),1,0)</f>
        <v>0</v>
      </c>
      <c r="M1898" s="1" t="str">
        <f t="shared" si="58"/>
        <v/>
      </c>
      <c r="N1898" s="1">
        <f>N(N1897)+IF(AND('💰 BÁO GIÁ'!$C$27&lt;&gt;"",OR(ISNUMBER(SEARCH('💰 BÁO GIÁ'!$C$27,$A1898)),ISNUMBER(SEARCH('💰 BÁO GIÁ'!$C$27,$B1898)))),1,0)</f>
        <v>0</v>
      </c>
      <c r="O1898" s="1" t="str">
        <f t="shared" si="59"/>
        <v/>
      </c>
    </row>
    <row r="1899" customHeight="1" spans="1:15">
      <c r="A1899" s="1" t="str">
        <f>IF('🔧 XY LANH'!A855="","",'🔧 XY LANH'!A855)</f>
        <v/>
      </c>
      <c r="B1899" s="1" t="str">
        <f>IF('🔧 XY LANH'!A855="","",'🔧 XY LANH'!S855)</f>
        <v/>
      </c>
      <c r="C1899" s="1" t="str">
        <f>IF('🔧 XY LANH'!A855="","","Xy lanh")</f>
        <v/>
      </c>
      <c r="D1899" s="1" t="str">
        <f>IF('🔧 XY LANH'!A855="","",'🔧 XY LANH'!L855)</f>
        <v/>
      </c>
      <c r="E1899" s="1" t="str">
        <f>IF('🔧 XY LANH'!A855="","",'🔧 XY LANH'!M855)</f>
        <v/>
      </c>
      <c r="F1899" s="1" t="str">
        <f>IF('🔧 XY LANH'!A855="","",'🔧 XY LANH'!N855)</f>
        <v/>
      </c>
      <c r="G1899" s="1" t="str">
        <f>IF('🔧 XY LANH'!A855="","",'🔧 XY LANH'!O855)</f>
        <v/>
      </c>
      <c r="H1899" s="1" t="str">
        <f>IF('🔧 XY LANH'!A855="","",'🔧 XY LANH'!P855)</f>
        <v/>
      </c>
      <c r="I1899" s="1" t="str">
        <f>IF('🔧 XY LANH'!A855="","",'🔧 XY LANH'!Q855)</f>
        <v/>
      </c>
      <c r="J1899" s="1" t="str">
        <f>IF('🔧 XY LANH'!A855="","",'🔧 XY LANH'!K855)</f>
        <v/>
      </c>
      <c r="L1899" s="1">
        <f>N(L1898)+IF(AND('🔎 TRA CỨU NHANH'!$C$2&lt;&gt;"",OR(ISNUMBER(SEARCH('🔎 TRA CỨU NHANH'!$C$2,$A1899)),ISNUMBER(SEARCH('🔎 TRA CỨU NHANH'!$C$2,$B1899)))),1,0)</f>
        <v>0</v>
      </c>
      <c r="M1899" s="1" t="str">
        <f t="shared" si="58"/>
        <v/>
      </c>
      <c r="N1899" s="1">
        <f>N(N1898)+IF(AND('💰 BÁO GIÁ'!$C$27&lt;&gt;"",OR(ISNUMBER(SEARCH('💰 BÁO GIÁ'!$C$27,$A1899)),ISNUMBER(SEARCH('💰 BÁO GIÁ'!$C$27,$B1899)))),1,0)</f>
        <v>0</v>
      </c>
      <c r="O1899" s="1" t="str">
        <f t="shared" si="59"/>
        <v/>
      </c>
    </row>
    <row r="1900" customHeight="1" spans="1:15">
      <c r="A1900" s="1" t="str">
        <f>IF('🔧 XY LANH'!A856="","",'🔧 XY LANH'!A856)</f>
        <v/>
      </c>
      <c r="B1900" s="1" t="str">
        <f>IF('🔧 XY LANH'!A856="","",'🔧 XY LANH'!S856)</f>
        <v/>
      </c>
      <c r="C1900" s="1" t="str">
        <f>IF('🔧 XY LANH'!A856="","","Xy lanh")</f>
        <v/>
      </c>
      <c r="D1900" s="1" t="str">
        <f>IF('🔧 XY LANH'!A856="","",'🔧 XY LANH'!L856)</f>
        <v/>
      </c>
      <c r="E1900" s="1" t="str">
        <f>IF('🔧 XY LANH'!A856="","",'🔧 XY LANH'!M856)</f>
        <v/>
      </c>
      <c r="F1900" s="1" t="str">
        <f>IF('🔧 XY LANH'!A856="","",'🔧 XY LANH'!N856)</f>
        <v/>
      </c>
      <c r="G1900" s="1" t="str">
        <f>IF('🔧 XY LANH'!A856="","",'🔧 XY LANH'!O856)</f>
        <v/>
      </c>
      <c r="H1900" s="1" t="str">
        <f>IF('🔧 XY LANH'!A856="","",'🔧 XY LANH'!P856)</f>
        <v/>
      </c>
      <c r="I1900" s="1" t="str">
        <f>IF('🔧 XY LANH'!A856="","",'🔧 XY LANH'!Q856)</f>
        <v/>
      </c>
      <c r="J1900" s="1" t="str">
        <f>IF('🔧 XY LANH'!A856="","",'🔧 XY LANH'!K856)</f>
        <v/>
      </c>
      <c r="L1900" s="1">
        <f>N(L1899)+IF(AND('🔎 TRA CỨU NHANH'!$C$2&lt;&gt;"",OR(ISNUMBER(SEARCH('🔎 TRA CỨU NHANH'!$C$2,$A1900)),ISNUMBER(SEARCH('🔎 TRA CỨU NHANH'!$C$2,$B1900)))),1,0)</f>
        <v>0</v>
      </c>
      <c r="M1900" s="1" t="str">
        <f t="shared" si="58"/>
        <v/>
      </c>
      <c r="N1900" s="1">
        <f>N(N1899)+IF(AND('💰 BÁO GIÁ'!$C$27&lt;&gt;"",OR(ISNUMBER(SEARCH('💰 BÁO GIÁ'!$C$27,$A1900)),ISNUMBER(SEARCH('💰 BÁO GIÁ'!$C$27,$B1900)))),1,0)</f>
        <v>0</v>
      </c>
      <c r="O1900" s="1" t="str">
        <f t="shared" si="59"/>
        <v/>
      </c>
    </row>
    <row r="1901" customHeight="1" spans="1:15">
      <c r="A1901" s="1" t="str">
        <f>IF('🔧 XY LANH'!A857="","",'🔧 XY LANH'!A857)</f>
        <v/>
      </c>
      <c r="B1901" s="1" t="str">
        <f>IF('🔧 XY LANH'!A857="","",'🔧 XY LANH'!S857)</f>
        <v/>
      </c>
      <c r="C1901" s="1" t="str">
        <f>IF('🔧 XY LANH'!A857="","","Xy lanh")</f>
        <v/>
      </c>
      <c r="D1901" s="1" t="str">
        <f>IF('🔧 XY LANH'!A857="","",'🔧 XY LANH'!L857)</f>
        <v/>
      </c>
      <c r="E1901" s="1" t="str">
        <f>IF('🔧 XY LANH'!A857="","",'🔧 XY LANH'!M857)</f>
        <v/>
      </c>
      <c r="F1901" s="1" t="str">
        <f>IF('🔧 XY LANH'!A857="","",'🔧 XY LANH'!N857)</f>
        <v/>
      </c>
      <c r="G1901" s="1" t="str">
        <f>IF('🔧 XY LANH'!A857="","",'🔧 XY LANH'!O857)</f>
        <v/>
      </c>
      <c r="H1901" s="1" t="str">
        <f>IF('🔧 XY LANH'!A857="","",'🔧 XY LANH'!P857)</f>
        <v/>
      </c>
      <c r="I1901" s="1" t="str">
        <f>IF('🔧 XY LANH'!A857="","",'🔧 XY LANH'!Q857)</f>
        <v/>
      </c>
      <c r="J1901" s="1" t="str">
        <f>IF('🔧 XY LANH'!A857="","",'🔧 XY LANH'!K857)</f>
        <v/>
      </c>
      <c r="L1901" s="1">
        <f>N(L1900)+IF(AND('🔎 TRA CỨU NHANH'!$C$2&lt;&gt;"",OR(ISNUMBER(SEARCH('🔎 TRA CỨU NHANH'!$C$2,$A1901)),ISNUMBER(SEARCH('🔎 TRA CỨU NHANH'!$C$2,$B1901)))),1,0)</f>
        <v>0</v>
      </c>
      <c r="M1901" s="1" t="str">
        <f t="shared" si="58"/>
        <v/>
      </c>
      <c r="N1901" s="1">
        <f>N(N1900)+IF(AND('💰 BÁO GIÁ'!$C$27&lt;&gt;"",OR(ISNUMBER(SEARCH('💰 BÁO GIÁ'!$C$27,$A1901)),ISNUMBER(SEARCH('💰 BÁO GIÁ'!$C$27,$B1901)))),1,0)</f>
        <v>0</v>
      </c>
      <c r="O1901" s="1" t="str">
        <f t="shared" si="59"/>
        <v/>
      </c>
    </row>
    <row r="1902" customHeight="1" spans="1:15">
      <c r="A1902" s="1" t="str">
        <f>IF('🔧 XY LANH'!A858="","",'🔧 XY LANH'!A858)</f>
        <v/>
      </c>
      <c r="B1902" s="1" t="str">
        <f>IF('🔧 XY LANH'!A858="","",'🔧 XY LANH'!S858)</f>
        <v/>
      </c>
      <c r="C1902" s="1" t="str">
        <f>IF('🔧 XY LANH'!A858="","","Xy lanh")</f>
        <v/>
      </c>
      <c r="D1902" s="1" t="str">
        <f>IF('🔧 XY LANH'!A858="","",'🔧 XY LANH'!L858)</f>
        <v/>
      </c>
      <c r="E1902" s="1" t="str">
        <f>IF('🔧 XY LANH'!A858="","",'🔧 XY LANH'!M858)</f>
        <v/>
      </c>
      <c r="F1902" s="1" t="str">
        <f>IF('🔧 XY LANH'!A858="","",'🔧 XY LANH'!N858)</f>
        <v/>
      </c>
      <c r="G1902" s="1" t="str">
        <f>IF('🔧 XY LANH'!A858="","",'🔧 XY LANH'!O858)</f>
        <v/>
      </c>
      <c r="H1902" s="1" t="str">
        <f>IF('🔧 XY LANH'!A858="","",'🔧 XY LANH'!P858)</f>
        <v/>
      </c>
      <c r="I1902" s="1" t="str">
        <f>IF('🔧 XY LANH'!A858="","",'🔧 XY LANH'!Q858)</f>
        <v/>
      </c>
      <c r="J1902" s="1" t="str">
        <f>IF('🔧 XY LANH'!A858="","",'🔧 XY LANH'!K858)</f>
        <v/>
      </c>
      <c r="L1902" s="1">
        <f>N(L1901)+IF(AND('🔎 TRA CỨU NHANH'!$C$2&lt;&gt;"",OR(ISNUMBER(SEARCH('🔎 TRA CỨU NHANH'!$C$2,$A1902)),ISNUMBER(SEARCH('🔎 TRA CỨU NHANH'!$C$2,$B1902)))),1,0)</f>
        <v>0</v>
      </c>
      <c r="M1902" s="1" t="str">
        <f t="shared" si="58"/>
        <v/>
      </c>
      <c r="N1902" s="1">
        <f>N(N1901)+IF(AND('💰 BÁO GIÁ'!$C$27&lt;&gt;"",OR(ISNUMBER(SEARCH('💰 BÁO GIÁ'!$C$27,$A1902)),ISNUMBER(SEARCH('💰 BÁO GIÁ'!$C$27,$B1902)))),1,0)</f>
        <v>0</v>
      </c>
      <c r="O1902" s="1" t="str">
        <f t="shared" si="59"/>
        <v/>
      </c>
    </row>
    <row r="1903" customHeight="1" spans="1:15">
      <c r="A1903" s="1" t="str">
        <f>IF('🔧 XY LANH'!A859="","",'🔧 XY LANH'!A859)</f>
        <v/>
      </c>
      <c r="B1903" s="1" t="str">
        <f>IF('🔧 XY LANH'!A859="","",'🔧 XY LANH'!S859)</f>
        <v/>
      </c>
      <c r="C1903" s="1" t="str">
        <f>IF('🔧 XY LANH'!A859="","","Xy lanh")</f>
        <v/>
      </c>
      <c r="D1903" s="1" t="str">
        <f>IF('🔧 XY LANH'!A859="","",'🔧 XY LANH'!L859)</f>
        <v/>
      </c>
      <c r="E1903" s="1" t="str">
        <f>IF('🔧 XY LANH'!A859="","",'🔧 XY LANH'!M859)</f>
        <v/>
      </c>
      <c r="F1903" s="1" t="str">
        <f>IF('🔧 XY LANH'!A859="","",'🔧 XY LANH'!N859)</f>
        <v/>
      </c>
      <c r="G1903" s="1" t="str">
        <f>IF('🔧 XY LANH'!A859="","",'🔧 XY LANH'!O859)</f>
        <v/>
      </c>
      <c r="H1903" s="1" t="str">
        <f>IF('🔧 XY LANH'!A859="","",'🔧 XY LANH'!P859)</f>
        <v/>
      </c>
      <c r="I1903" s="1" t="str">
        <f>IF('🔧 XY LANH'!A859="","",'🔧 XY LANH'!Q859)</f>
        <v/>
      </c>
      <c r="J1903" s="1" t="str">
        <f>IF('🔧 XY LANH'!A859="","",'🔧 XY LANH'!K859)</f>
        <v/>
      </c>
      <c r="L1903" s="1">
        <f>N(L1902)+IF(AND('🔎 TRA CỨU NHANH'!$C$2&lt;&gt;"",OR(ISNUMBER(SEARCH('🔎 TRA CỨU NHANH'!$C$2,$A1903)),ISNUMBER(SEARCH('🔎 TRA CỨU NHANH'!$C$2,$B1903)))),1,0)</f>
        <v>0</v>
      </c>
      <c r="M1903" s="1" t="str">
        <f t="shared" si="58"/>
        <v/>
      </c>
      <c r="N1903" s="1">
        <f>N(N1902)+IF(AND('💰 BÁO GIÁ'!$C$27&lt;&gt;"",OR(ISNUMBER(SEARCH('💰 BÁO GIÁ'!$C$27,$A1903)),ISNUMBER(SEARCH('💰 BÁO GIÁ'!$C$27,$B1903)))),1,0)</f>
        <v>0</v>
      </c>
      <c r="O1903" s="1" t="str">
        <f t="shared" si="59"/>
        <v/>
      </c>
    </row>
    <row r="1904" customHeight="1" spans="1:15">
      <c r="A1904" s="1" t="str">
        <f>IF('🔧 XY LANH'!A860="","",'🔧 XY LANH'!A860)</f>
        <v/>
      </c>
      <c r="B1904" s="1" t="str">
        <f>IF('🔧 XY LANH'!A860="","",'🔧 XY LANH'!S860)</f>
        <v/>
      </c>
      <c r="C1904" s="1" t="str">
        <f>IF('🔧 XY LANH'!A860="","","Xy lanh")</f>
        <v/>
      </c>
      <c r="D1904" s="1" t="str">
        <f>IF('🔧 XY LANH'!A860="","",'🔧 XY LANH'!L860)</f>
        <v/>
      </c>
      <c r="E1904" s="1" t="str">
        <f>IF('🔧 XY LANH'!A860="","",'🔧 XY LANH'!M860)</f>
        <v/>
      </c>
      <c r="F1904" s="1" t="str">
        <f>IF('🔧 XY LANH'!A860="","",'🔧 XY LANH'!N860)</f>
        <v/>
      </c>
      <c r="G1904" s="1" t="str">
        <f>IF('🔧 XY LANH'!A860="","",'🔧 XY LANH'!O860)</f>
        <v/>
      </c>
      <c r="H1904" s="1" t="str">
        <f>IF('🔧 XY LANH'!A860="","",'🔧 XY LANH'!P860)</f>
        <v/>
      </c>
      <c r="I1904" s="1" t="str">
        <f>IF('🔧 XY LANH'!A860="","",'🔧 XY LANH'!Q860)</f>
        <v/>
      </c>
      <c r="J1904" s="1" t="str">
        <f>IF('🔧 XY LANH'!A860="","",'🔧 XY LANH'!K860)</f>
        <v/>
      </c>
      <c r="L1904" s="1">
        <f>N(L1903)+IF(AND('🔎 TRA CỨU NHANH'!$C$2&lt;&gt;"",OR(ISNUMBER(SEARCH('🔎 TRA CỨU NHANH'!$C$2,$A1904)),ISNUMBER(SEARCH('🔎 TRA CỨU NHANH'!$C$2,$B1904)))),1,0)</f>
        <v>0</v>
      </c>
      <c r="M1904" s="1" t="str">
        <f t="shared" si="58"/>
        <v/>
      </c>
      <c r="N1904" s="1">
        <f>N(N1903)+IF(AND('💰 BÁO GIÁ'!$C$27&lt;&gt;"",OR(ISNUMBER(SEARCH('💰 BÁO GIÁ'!$C$27,$A1904)),ISNUMBER(SEARCH('💰 BÁO GIÁ'!$C$27,$B1904)))),1,0)</f>
        <v>0</v>
      </c>
      <c r="O1904" s="1" t="str">
        <f t="shared" si="59"/>
        <v/>
      </c>
    </row>
    <row r="1905" customHeight="1" spans="1:15">
      <c r="A1905" s="1" t="str">
        <f>IF('🔧 XY LANH'!A861="","",'🔧 XY LANH'!A861)</f>
        <v/>
      </c>
      <c r="B1905" s="1" t="str">
        <f>IF('🔧 XY LANH'!A861="","",'🔧 XY LANH'!S861)</f>
        <v/>
      </c>
      <c r="C1905" s="1" t="str">
        <f>IF('🔧 XY LANH'!A861="","","Xy lanh")</f>
        <v/>
      </c>
      <c r="D1905" s="1" t="str">
        <f>IF('🔧 XY LANH'!A861="","",'🔧 XY LANH'!L861)</f>
        <v/>
      </c>
      <c r="E1905" s="1" t="str">
        <f>IF('🔧 XY LANH'!A861="","",'🔧 XY LANH'!M861)</f>
        <v/>
      </c>
      <c r="F1905" s="1" t="str">
        <f>IF('🔧 XY LANH'!A861="","",'🔧 XY LANH'!N861)</f>
        <v/>
      </c>
      <c r="G1905" s="1" t="str">
        <f>IF('🔧 XY LANH'!A861="","",'🔧 XY LANH'!O861)</f>
        <v/>
      </c>
      <c r="H1905" s="1" t="str">
        <f>IF('🔧 XY LANH'!A861="","",'🔧 XY LANH'!P861)</f>
        <v/>
      </c>
      <c r="I1905" s="1" t="str">
        <f>IF('🔧 XY LANH'!A861="","",'🔧 XY LANH'!Q861)</f>
        <v/>
      </c>
      <c r="J1905" s="1" t="str">
        <f>IF('🔧 XY LANH'!A861="","",'🔧 XY LANH'!K861)</f>
        <v/>
      </c>
      <c r="L1905" s="1">
        <f>N(L1904)+IF(AND('🔎 TRA CỨU NHANH'!$C$2&lt;&gt;"",OR(ISNUMBER(SEARCH('🔎 TRA CỨU NHANH'!$C$2,$A1905)),ISNUMBER(SEARCH('🔎 TRA CỨU NHANH'!$C$2,$B1905)))),1,0)</f>
        <v>0</v>
      </c>
      <c r="M1905" s="1" t="str">
        <f t="shared" si="58"/>
        <v/>
      </c>
      <c r="N1905" s="1">
        <f>N(N1904)+IF(AND('💰 BÁO GIÁ'!$C$27&lt;&gt;"",OR(ISNUMBER(SEARCH('💰 BÁO GIÁ'!$C$27,$A1905)),ISNUMBER(SEARCH('💰 BÁO GIÁ'!$C$27,$B1905)))),1,0)</f>
        <v>0</v>
      </c>
      <c r="O1905" s="1" t="str">
        <f t="shared" si="59"/>
        <v/>
      </c>
    </row>
    <row r="1906" customHeight="1" spans="1:15">
      <c r="A1906" s="1" t="str">
        <f>IF('🔧 XY LANH'!A862="","",'🔧 XY LANH'!A862)</f>
        <v/>
      </c>
      <c r="B1906" s="1" t="str">
        <f>IF('🔧 XY LANH'!A862="","",'🔧 XY LANH'!S862)</f>
        <v/>
      </c>
      <c r="C1906" s="1" t="str">
        <f>IF('🔧 XY LANH'!A862="","","Xy lanh")</f>
        <v/>
      </c>
      <c r="D1906" s="1" t="str">
        <f>IF('🔧 XY LANH'!A862="","",'🔧 XY LANH'!L862)</f>
        <v/>
      </c>
      <c r="E1906" s="1" t="str">
        <f>IF('🔧 XY LANH'!A862="","",'🔧 XY LANH'!M862)</f>
        <v/>
      </c>
      <c r="F1906" s="1" t="str">
        <f>IF('🔧 XY LANH'!A862="","",'🔧 XY LANH'!N862)</f>
        <v/>
      </c>
      <c r="G1906" s="1" t="str">
        <f>IF('🔧 XY LANH'!A862="","",'🔧 XY LANH'!O862)</f>
        <v/>
      </c>
      <c r="H1906" s="1" t="str">
        <f>IF('🔧 XY LANH'!A862="","",'🔧 XY LANH'!P862)</f>
        <v/>
      </c>
      <c r="I1906" s="1" t="str">
        <f>IF('🔧 XY LANH'!A862="","",'🔧 XY LANH'!Q862)</f>
        <v/>
      </c>
      <c r="J1906" s="1" t="str">
        <f>IF('🔧 XY LANH'!A862="","",'🔧 XY LANH'!K862)</f>
        <v/>
      </c>
      <c r="L1906" s="1">
        <f>N(L1905)+IF(AND('🔎 TRA CỨU NHANH'!$C$2&lt;&gt;"",OR(ISNUMBER(SEARCH('🔎 TRA CỨU NHANH'!$C$2,$A1906)),ISNUMBER(SEARCH('🔎 TRA CỨU NHANH'!$C$2,$B1906)))),1,0)</f>
        <v>0</v>
      </c>
      <c r="M1906" s="1" t="str">
        <f t="shared" si="58"/>
        <v/>
      </c>
      <c r="N1906" s="1">
        <f>N(N1905)+IF(AND('💰 BÁO GIÁ'!$C$27&lt;&gt;"",OR(ISNUMBER(SEARCH('💰 BÁO GIÁ'!$C$27,$A1906)),ISNUMBER(SEARCH('💰 BÁO GIÁ'!$C$27,$B1906)))),1,0)</f>
        <v>0</v>
      </c>
      <c r="O1906" s="1" t="str">
        <f t="shared" si="59"/>
        <v/>
      </c>
    </row>
    <row r="1907" customHeight="1" spans="1:15">
      <c r="A1907" s="1" t="str">
        <f>IF('🔧 XY LANH'!A863="","",'🔧 XY LANH'!A863)</f>
        <v/>
      </c>
      <c r="B1907" s="1" t="str">
        <f>IF('🔧 XY LANH'!A863="","",'🔧 XY LANH'!S863)</f>
        <v/>
      </c>
      <c r="C1907" s="1" t="str">
        <f>IF('🔧 XY LANH'!A863="","","Xy lanh")</f>
        <v/>
      </c>
      <c r="D1907" s="1" t="str">
        <f>IF('🔧 XY LANH'!A863="","",'🔧 XY LANH'!L863)</f>
        <v/>
      </c>
      <c r="E1907" s="1" t="str">
        <f>IF('🔧 XY LANH'!A863="","",'🔧 XY LANH'!M863)</f>
        <v/>
      </c>
      <c r="F1907" s="1" t="str">
        <f>IF('🔧 XY LANH'!A863="","",'🔧 XY LANH'!N863)</f>
        <v/>
      </c>
      <c r="G1907" s="1" t="str">
        <f>IF('🔧 XY LANH'!A863="","",'🔧 XY LANH'!O863)</f>
        <v/>
      </c>
      <c r="H1907" s="1" t="str">
        <f>IF('🔧 XY LANH'!A863="","",'🔧 XY LANH'!P863)</f>
        <v/>
      </c>
      <c r="I1907" s="1" t="str">
        <f>IF('🔧 XY LANH'!A863="","",'🔧 XY LANH'!Q863)</f>
        <v/>
      </c>
      <c r="J1907" s="1" t="str">
        <f>IF('🔧 XY LANH'!A863="","",'🔧 XY LANH'!K863)</f>
        <v/>
      </c>
      <c r="L1907" s="1">
        <f>N(L1906)+IF(AND('🔎 TRA CỨU NHANH'!$C$2&lt;&gt;"",OR(ISNUMBER(SEARCH('🔎 TRA CỨU NHANH'!$C$2,$A1907)),ISNUMBER(SEARCH('🔎 TRA CỨU NHANH'!$C$2,$B1907)))),1,0)</f>
        <v>0</v>
      </c>
      <c r="M1907" s="1" t="str">
        <f t="shared" si="58"/>
        <v/>
      </c>
      <c r="N1907" s="1">
        <f>N(N1906)+IF(AND('💰 BÁO GIÁ'!$C$27&lt;&gt;"",OR(ISNUMBER(SEARCH('💰 BÁO GIÁ'!$C$27,$A1907)),ISNUMBER(SEARCH('💰 BÁO GIÁ'!$C$27,$B1907)))),1,0)</f>
        <v>0</v>
      </c>
      <c r="O1907" s="1" t="str">
        <f t="shared" si="59"/>
        <v/>
      </c>
    </row>
    <row r="1908" customHeight="1" spans="1:15">
      <c r="A1908" s="1" t="str">
        <f>IF('🔧 XY LANH'!A864="","",'🔧 XY LANH'!A864)</f>
        <v/>
      </c>
      <c r="B1908" s="1" t="str">
        <f>IF('🔧 XY LANH'!A864="","",'🔧 XY LANH'!S864)</f>
        <v/>
      </c>
      <c r="C1908" s="1" t="str">
        <f>IF('🔧 XY LANH'!A864="","","Xy lanh")</f>
        <v/>
      </c>
      <c r="D1908" s="1" t="str">
        <f>IF('🔧 XY LANH'!A864="","",'🔧 XY LANH'!L864)</f>
        <v/>
      </c>
      <c r="E1908" s="1" t="str">
        <f>IF('🔧 XY LANH'!A864="","",'🔧 XY LANH'!M864)</f>
        <v/>
      </c>
      <c r="F1908" s="1" t="str">
        <f>IF('🔧 XY LANH'!A864="","",'🔧 XY LANH'!N864)</f>
        <v/>
      </c>
      <c r="G1908" s="1" t="str">
        <f>IF('🔧 XY LANH'!A864="","",'🔧 XY LANH'!O864)</f>
        <v/>
      </c>
      <c r="H1908" s="1" t="str">
        <f>IF('🔧 XY LANH'!A864="","",'🔧 XY LANH'!P864)</f>
        <v/>
      </c>
      <c r="I1908" s="1" t="str">
        <f>IF('🔧 XY LANH'!A864="","",'🔧 XY LANH'!Q864)</f>
        <v/>
      </c>
      <c r="J1908" s="1" t="str">
        <f>IF('🔧 XY LANH'!A864="","",'🔧 XY LANH'!K864)</f>
        <v/>
      </c>
      <c r="L1908" s="1">
        <f>N(L1907)+IF(AND('🔎 TRA CỨU NHANH'!$C$2&lt;&gt;"",OR(ISNUMBER(SEARCH('🔎 TRA CỨU NHANH'!$C$2,$A1908)),ISNUMBER(SEARCH('🔎 TRA CỨU NHANH'!$C$2,$B1908)))),1,0)</f>
        <v>0</v>
      </c>
      <c r="M1908" s="1" t="str">
        <f t="shared" si="58"/>
        <v/>
      </c>
      <c r="N1908" s="1">
        <f>N(N1907)+IF(AND('💰 BÁO GIÁ'!$C$27&lt;&gt;"",OR(ISNUMBER(SEARCH('💰 BÁO GIÁ'!$C$27,$A1908)),ISNUMBER(SEARCH('💰 BÁO GIÁ'!$C$27,$B1908)))),1,0)</f>
        <v>0</v>
      </c>
      <c r="O1908" s="1" t="str">
        <f t="shared" si="59"/>
        <v/>
      </c>
    </row>
    <row r="1909" customHeight="1" spans="1:15">
      <c r="A1909" s="1" t="str">
        <f>IF('🔧 XY LANH'!A865="","",'🔧 XY LANH'!A865)</f>
        <v/>
      </c>
      <c r="B1909" s="1" t="str">
        <f>IF('🔧 XY LANH'!A865="","",'🔧 XY LANH'!S865)</f>
        <v/>
      </c>
      <c r="C1909" s="1" t="str">
        <f>IF('🔧 XY LANH'!A865="","","Xy lanh")</f>
        <v/>
      </c>
      <c r="D1909" s="1" t="str">
        <f>IF('🔧 XY LANH'!A865="","",'🔧 XY LANH'!L865)</f>
        <v/>
      </c>
      <c r="E1909" s="1" t="str">
        <f>IF('🔧 XY LANH'!A865="","",'🔧 XY LANH'!M865)</f>
        <v/>
      </c>
      <c r="F1909" s="1" t="str">
        <f>IF('🔧 XY LANH'!A865="","",'🔧 XY LANH'!N865)</f>
        <v/>
      </c>
      <c r="G1909" s="1" t="str">
        <f>IF('🔧 XY LANH'!A865="","",'🔧 XY LANH'!O865)</f>
        <v/>
      </c>
      <c r="H1909" s="1" t="str">
        <f>IF('🔧 XY LANH'!A865="","",'🔧 XY LANH'!P865)</f>
        <v/>
      </c>
      <c r="I1909" s="1" t="str">
        <f>IF('🔧 XY LANH'!A865="","",'🔧 XY LANH'!Q865)</f>
        <v/>
      </c>
      <c r="J1909" s="1" t="str">
        <f>IF('🔧 XY LANH'!A865="","",'🔧 XY LANH'!K865)</f>
        <v/>
      </c>
      <c r="L1909" s="1">
        <f>N(L1908)+IF(AND('🔎 TRA CỨU NHANH'!$C$2&lt;&gt;"",OR(ISNUMBER(SEARCH('🔎 TRA CỨU NHANH'!$C$2,$A1909)),ISNUMBER(SEARCH('🔎 TRA CỨU NHANH'!$C$2,$B1909)))),1,0)</f>
        <v>0</v>
      </c>
      <c r="M1909" s="1" t="str">
        <f t="shared" si="58"/>
        <v/>
      </c>
      <c r="N1909" s="1">
        <f>N(N1908)+IF(AND('💰 BÁO GIÁ'!$C$27&lt;&gt;"",OR(ISNUMBER(SEARCH('💰 BÁO GIÁ'!$C$27,$A1909)),ISNUMBER(SEARCH('💰 BÁO GIÁ'!$C$27,$B1909)))),1,0)</f>
        <v>0</v>
      </c>
      <c r="O1909" s="1" t="str">
        <f t="shared" si="59"/>
        <v/>
      </c>
    </row>
    <row r="1910" customHeight="1" spans="1:15">
      <c r="A1910" s="1" t="str">
        <f>IF('🔧 XY LANH'!A866="","",'🔧 XY LANH'!A866)</f>
        <v/>
      </c>
      <c r="B1910" s="1" t="str">
        <f>IF('🔧 XY LANH'!A866="","",'🔧 XY LANH'!S866)</f>
        <v/>
      </c>
      <c r="C1910" s="1" t="str">
        <f>IF('🔧 XY LANH'!A866="","","Xy lanh")</f>
        <v/>
      </c>
      <c r="D1910" s="1" t="str">
        <f>IF('🔧 XY LANH'!A866="","",'🔧 XY LANH'!L866)</f>
        <v/>
      </c>
      <c r="E1910" s="1" t="str">
        <f>IF('🔧 XY LANH'!A866="","",'🔧 XY LANH'!M866)</f>
        <v/>
      </c>
      <c r="F1910" s="1" t="str">
        <f>IF('🔧 XY LANH'!A866="","",'🔧 XY LANH'!N866)</f>
        <v/>
      </c>
      <c r="G1910" s="1" t="str">
        <f>IF('🔧 XY LANH'!A866="","",'🔧 XY LANH'!O866)</f>
        <v/>
      </c>
      <c r="H1910" s="1" t="str">
        <f>IF('🔧 XY LANH'!A866="","",'🔧 XY LANH'!P866)</f>
        <v/>
      </c>
      <c r="I1910" s="1" t="str">
        <f>IF('🔧 XY LANH'!A866="","",'🔧 XY LANH'!Q866)</f>
        <v/>
      </c>
      <c r="J1910" s="1" t="str">
        <f>IF('🔧 XY LANH'!A866="","",'🔧 XY LANH'!K866)</f>
        <v/>
      </c>
      <c r="L1910" s="1">
        <f>N(L1909)+IF(AND('🔎 TRA CỨU NHANH'!$C$2&lt;&gt;"",OR(ISNUMBER(SEARCH('🔎 TRA CỨU NHANH'!$C$2,$A1910)),ISNUMBER(SEARCH('🔎 TRA CỨU NHANH'!$C$2,$B1910)))),1,0)</f>
        <v>0</v>
      </c>
      <c r="M1910" s="1" t="str">
        <f t="shared" si="58"/>
        <v/>
      </c>
      <c r="N1910" s="1">
        <f>N(N1909)+IF(AND('💰 BÁO GIÁ'!$C$27&lt;&gt;"",OR(ISNUMBER(SEARCH('💰 BÁO GIÁ'!$C$27,$A1910)),ISNUMBER(SEARCH('💰 BÁO GIÁ'!$C$27,$B1910)))),1,0)</f>
        <v>0</v>
      </c>
      <c r="O1910" s="1" t="str">
        <f t="shared" si="59"/>
        <v/>
      </c>
    </row>
    <row r="1911" customHeight="1" spans="1:15">
      <c r="A1911" s="1" t="str">
        <f>IF('🔧 XY LANH'!A867="","",'🔧 XY LANH'!A867)</f>
        <v/>
      </c>
      <c r="B1911" s="1" t="str">
        <f>IF('🔧 XY LANH'!A867="","",'🔧 XY LANH'!S867)</f>
        <v/>
      </c>
      <c r="C1911" s="1" t="str">
        <f>IF('🔧 XY LANH'!A867="","","Xy lanh")</f>
        <v/>
      </c>
      <c r="D1911" s="1" t="str">
        <f>IF('🔧 XY LANH'!A867="","",'🔧 XY LANH'!L867)</f>
        <v/>
      </c>
      <c r="E1911" s="1" t="str">
        <f>IF('🔧 XY LANH'!A867="","",'🔧 XY LANH'!M867)</f>
        <v/>
      </c>
      <c r="F1911" s="1" t="str">
        <f>IF('🔧 XY LANH'!A867="","",'🔧 XY LANH'!N867)</f>
        <v/>
      </c>
      <c r="G1911" s="1" t="str">
        <f>IF('🔧 XY LANH'!A867="","",'🔧 XY LANH'!O867)</f>
        <v/>
      </c>
      <c r="H1911" s="1" t="str">
        <f>IF('🔧 XY LANH'!A867="","",'🔧 XY LANH'!P867)</f>
        <v/>
      </c>
      <c r="I1911" s="1" t="str">
        <f>IF('🔧 XY LANH'!A867="","",'🔧 XY LANH'!Q867)</f>
        <v/>
      </c>
      <c r="J1911" s="1" t="str">
        <f>IF('🔧 XY LANH'!A867="","",'🔧 XY LANH'!K867)</f>
        <v/>
      </c>
      <c r="L1911" s="1">
        <f>N(L1910)+IF(AND('🔎 TRA CỨU NHANH'!$C$2&lt;&gt;"",OR(ISNUMBER(SEARCH('🔎 TRA CỨU NHANH'!$C$2,$A1911)),ISNUMBER(SEARCH('🔎 TRA CỨU NHANH'!$C$2,$B1911)))),1,0)</f>
        <v>0</v>
      </c>
      <c r="M1911" s="1" t="str">
        <f t="shared" si="58"/>
        <v/>
      </c>
      <c r="N1911" s="1">
        <f>N(N1910)+IF(AND('💰 BÁO GIÁ'!$C$27&lt;&gt;"",OR(ISNUMBER(SEARCH('💰 BÁO GIÁ'!$C$27,$A1911)),ISNUMBER(SEARCH('💰 BÁO GIÁ'!$C$27,$B1911)))),1,0)</f>
        <v>0</v>
      </c>
      <c r="O1911" s="1" t="str">
        <f t="shared" si="59"/>
        <v/>
      </c>
    </row>
    <row r="1912" customHeight="1" spans="1:15">
      <c r="A1912" s="1" t="str">
        <f>IF('🔧 XY LANH'!A868="","",'🔧 XY LANH'!A868)</f>
        <v/>
      </c>
      <c r="B1912" s="1" t="str">
        <f>IF('🔧 XY LANH'!A868="","",'🔧 XY LANH'!S868)</f>
        <v/>
      </c>
      <c r="C1912" s="1" t="str">
        <f>IF('🔧 XY LANH'!A868="","","Xy lanh")</f>
        <v/>
      </c>
      <c r="D1912" s="1" t="str">
        <f>IF('🔧 XY LANH'!A868="","",'🔧 XY LANH'!L868)</f>
        <v/>
      </c>
      <c r="E1912" s="1" t="str">
        <f>IF('🔧 XY LANH'!A868="","",'🔧 XY LANH'!M868)</f>
        <v/>
      </c>
      <c r="F1912" s="1" t="str">
        <f>IF('🔧 XY LANH'!A868="","",'🔧 XY LANH'!N868)</f>
        <v/>
      </c>
      <c r="G1912" s="1" t="str">
        <f>IF('🔧 XY LANH'!A868="","",'🔧 XY LANH'!O868)</f>
        <v/>
      </c>
      <c r="H1912" s="1" t="str">
        <f>IF('🔧 XY LANH'!A868="","",'🔧 XY LANH'!P868)</f>
        <v/>
      </c>
      <c r="I1912" s="1" t="str">
        <f>IF('🔧 XY LANH'!A868="","",'🔧 XY LANH'!Q868)</f>
        <v/>
      </c>
      <c r="J1912" s="1" t="str">
        <f>IF('🔧 XY LANH'!A868="","",'🔧 XY LANH'!K868)</f>
        <v/>
      </c>
      <c r="L1912" s="1">
        <f>N(L1911)+IF(AND('🔎 TRA CỨU NHANH'!$C$2&lt;&gt;"",OR(ISNUMBER(SEARCH('🔎 TRA CỨU NHANH'!$C$2,$A1912)),ISNUMBER(SEARCH('🔎 TRA CỨU NHANH'!$C$2,$B1912)))),1,0)</f>
        <v>0</v>
      </c>
      <c r="M1912" s="1" t="str">
        <f t="shared" si="58"/>
        <v/>
      </c>
      <c r="N1912" s="1">
        <f>N(N1911)+IF(AND('💰 BÁO GIÁ'!$C$27&lt;&gt;"",OR(ISNUMBER(SEARCH('💰 BÁO GIÁ'!$C$27,$A1912)),ISNUMBER(SEARCH('💰 BÁO GIÁ'!$C$27,$B1912)))),1,0)</f>
        <v>0</v>
      </c>
      <c r="O1912" s="1" t="str">
        <f t="shared" si="59"/>
        <v/>
      </c>
    </row>
    <row r="1913" customHeight="1" spans="1:15">
      <c r="A1913" s="1" t="str">
        <f>IF('🔧 XY LANH'!A869="","",'🔧 XY LANH'!A869)</f>
        <v/>
      </c>
      <c r="B1913" s="1" t="str">
        <f>IF('🔧 XY LANH'!A869="","",'🔧 XY LANH'!S869)</f>
        <v/>
      </c>
      <c r="C1913" s="1" t="str">
        <f>IF('🔧 XY LANH'!A869="","","Xy lanh")</f>
        <v/>
      </c>
      <c r="D1913" s="1" t="str">
        <f>IF('🔧 XY LANH'!A869="","",'🔧 XY LANH'!L869)</f>
        <v/>
      </c>
      <c r="E1913" s="1" t="str">
        <f>IF('🔧 XY LANH'!A869="","",'🔧 XY LANH'!M869)</f>
        <v/>
      </c>
      <c r="F1913" s="1" t="str">
        <f>IF('🔧 XY LANH'!A869="","",'🔧 XY LANH'!N869)</f>
        <v/>
      </c>
      <c r="G1913" s="1" t="str">
        <f>IF('🔧 XY LANH'!A869="","",'🔧 XY LANH'!O869)</f>
        <v/>
      </c>
      <c r="H1913" s="1" t="str">
        <f>IF('🔧 XY LANH'!A869="","",'🔧 XY LANH'!P869)</f>
        <v/>
      </c>
      <c r="I1913" s="1" t="str">
        <f>IF('🔧 XY LANH'!A869="","",'🔧 XY LANH'!Q869)</f>
        <v/>
      </c>
      <c r="J1913" s="1" t="str">
        <f>IF('🔧 XY LANH'!A869="","",'🔧 XY LANH'!K869)</f>
        <v/>
      </c>
      <c r="L1913" s="1">
        <f>N(L1912)+IF(AND('🔎 TRA CỨU NHANH'!$C$2&lt;&gt;"",OR(ISNUMBER(SEARCH('🔎 TRA CỨU NHANH'!$C$2,$A1913)),ISNUMBER(SEARCH('🔎 TRA CỨU NHANH'!$C$2,$B1913)))),1,0)</f>
        <v>0</v>
      </c>
      <c r="M1913" s="1" t="str">
        <f t="shared" si="58"/>
        <v/>
      </c>
      <c r="N1913" s="1">
        <f>N(N1912)+IF(AND('💰 BÁO GIÁ'!$C$27&lt;&gt;"",OR(ISNUMBER(SEARCH('💰 BÁO GIÁ'!$C$27,$A1913)),ISNUMBER(SEARCH('💰 BÁO GIÁ'!$C$27,$B1913)))),1,0)</f>
        <v>0</v>
      </c>
      <c r="O1913" s="1" t="str">
        <f t="shared" si="59"/>
        <v/>
      </c>
    </row>
    <row r="1914" customHeight="1" spans="1:15">
      <c r="A1914" s="1" t="str">
        <f>IF('🔧 XY LANH'!A870="","",'🔧 XY LANH'!A870)</f>
        <v/>
      </c>
      <c r="B1914" s="1" t="str">
        <f>IF('🔧 XY LANH'!A870="","",'🔧 XY LANH'!S870)</f>
        <v/>
      </c>
      <c r="C1914" s="1" t="str">
        <f>IF('🔧 XY LANH'!A870="","","Xy lanh")</f>
        <v/>
      </c>
      <c r="D1914" s="1" t="str">
        <f>IF('🔧 XY LANH'!A870="","",'🔧 XY LANH'!L870)</f>
        <v/>
      </c>
      <c r="E1914" s="1" t="str">
        <f>IF('🔧 XY LANH'!A870="","",'🔧 XY LANH'!M870)</f>
        <v/>
      </c>
      <c r="F1914" s="1" t="str">
        <f>IF('🔧 XY LANH'!A870="","",'🔧 XY LANH'!N870)</f>
        <v/>
      </c>
      <c r="G1914" s="1" t="str">
        <f>IF('🔧 XY LANH'!A870="","",'🔧 XY LANH'!O870)</f>
        <v/>
      </c>
      <c r="H1914" s="1" t="str">
        <f>IF('🔧 XY LANH'!A870="","",'🔧 XY LANH'!P870)</f>
        <v/>
      </c>
      <c r="I1914" s="1" t="str">
        <f>IF('🔧 XY LANH'!A870="","",'🔧 XY LANH'!Q870)</f>
        <v/>
      </c>
      <c r="J1914" s="1" t="str">
        <f>IF('🔧 XY LANH'!A870="","",'🔧 XY LANH'!K870)</f>
        <v/>
      </c>
      <c r="L1914" s="1">
        <f>N(L1913)+IF(AND('🔎 TRA CỨU NHANH'!$C$2&lt;&gt;"",OR(ISNUMBER(SEARCH('🔎 TRA CỨU NHANH'!$C$2,$A1914)),ISNUMBER(SEARCH('🔎 TRA CỨU NHANH'!$C$2,$B1914)))),1,0)</f>
        <v>0</v>
      </c>
      <c r="M1914" s="1" t="str">
        <f t="shared" si="58"/>
        <v/>
      </c>
      <c r="N1914" s="1">
        <f>N(N1913)+IF(AND('💰 BÁO GIÁ'!$C$27&lt;&gt;"",OR(ISNUMBER(SEARCH('💰 BÁO GIÁ'!$C$27,$A1914)),ISNUMBER(SEARCH('💰 BÁO GIÁ'!$C$27,$B1914)))),1,0)</f>
        <v>0</v>
      </c>
      <c r="O1914" s="1" t="str">
        <f t="shared" si="59"/>
        <v/>
      </c>
    </row>
    <row r="1915" customHeight="1" spans="1:15">
      <c r="A1915" s="1" t="str">
        <f>IF('🔧 XY LANH'!A871="","",'🔧 XY LANH'!A871)</f>
        <v/>
      </c>
      <c r="B1915" s="1" t="str">
        <f>IF('🔧 XY LANH'!A871="","",'🔧 XY LANH'!S871)</f>
        <v/>
      </c>
      <c r="C1915" s="1" t="str">
        <f>IF('🔧 XY LANH'!A871="","","Xy lanh")</f>
        <v/>
      </c>
      <c r="D1915" s="1" t="str">
        <f>IF('🔧 XY LANH'!A871="","",'🔧 XY LANH'!L871)</f>
        <v/>
      </c>
      <c r="E1915" s="1" t="str">
        <f>IF('🔧 XY LANH'!A871="","",'🔧 XY LANH'!M871)</f>
        <v/>
      </c>
      <c r="F1915" s="1" t="str">
        <f>IF('🔧 XY LANH'!A871="","",'🔧 XY LANH'!N871)</f>
        <v/>
      </c>
      <c r="G1915" s="1" t="str">
        <f>IF('🔧 XY LANH'!A871="","",'🔧 XY LANH'!O871)</f>
        <v/>
      </c>
      <c r="H1915" s="1" t="str">
        <f>IF('🔧 XY LANH'!A871="","",'🔧 XY LANH'!P871)</f>
        <v/>
      </c>
      <c r="I1915" s="1" t="str">
        <f>IF('🔧 XY LANH'!A871="","",'🔧 XY LANH'!Q871)</f>
        <v/>
      </c>
      <c r="J1915" s="1" t="str">
        <f>IF('🔧 XY LANH'!A871="","",'🔧 XY LANH'!K871)</f>
        <v/>
      </c>
      <c r="L1915" s="1">
        <f>N(L1914)+IF(AND('🔎 TRA CỨU NHANH'!$C$2&lt;&gt;"",OR(ISNUMBER(SEARCH('🔎 TRA CỨU NHANH'!$C$2,$A1915)),ISNUMBER(SEARCH('🔎 TRA CỨU NHANH'!$C$2,$B1915)))),1,0)</f>
        <v>0</v>
      </c>
      <c r="M1915" s="1" t="str">
        <f t="shared" si="58"/>
        <v/>
      </c>
      <c r="N1915" s="1">
        <f>N(N1914)+IF(AND('💰 BÁO GIÁ'!$C$27&lt;&gt;"",OR(ISNUMBER(SEARCH('💰 BÁO GIÁ'!$C$27,$A1915)),ISNUMBER(SEARCH('💰 BÁO GIÁ'!$C$27,$B1915)))),1,0)</f>
        <v>0</v>
      </c>
      <c r="O1915" s="1" t="str">
        <f t="shared" si="59"/>
        <v/>
      </c>
    </row>
    <row r="1916" customHeight="1" spans="1:15">
      <c r="A1916" s="1" t="str">
        <f>IF('🔧 XY LANH'!A872="","",'🔧 XY LANH'!A872)</f>
        <v/>
      </c>
      <c r="B1916" s="1" t="str">
        <f>IF('🔧 XY LANH'!A872="","",'🔧 XY LANH'!S872)</f>
        <v/>
      </c>
      <c r="C1916" s="1" t="str">
        <f>IF('🔧 XY LANH'!A872="","","Xy lanh")</f>
        <v/>
      </c>
      <c r="D1916" s="1" t="str">
        <f>IF('🔧 XY LANH'!A872="","",'🔧 XY LANH'!L872)</f>
        <v/>
      </c>
      <c r="E1916" s="1" t="str">
        <f>IF('🔧 XY LANH'!A872="","",'🔧 XY LANH'!M872)</f>
        <v/>
      </c>
      <c r="F1916" s="1" t="str">
        <f>IF('🔧 XY LANH'!A872="","",'🔧 XY LANH'!N872)</f>
        <v/>
      </c>
      <c r="G1916" s="1" t="str">
        <f>IF('🔧 XY LANH'!A872="","",'🔧 XY LANH'!O872)</f>
        <v/>
      </c>
      <c r="H1916" s="1" t="str">
        <f>IF('🔧 XY LANH'!A872="","",'🔧 XY LANH'!P872)</f>
        <v/>
      </c>
      <c r="I1916" s="1" t="str">
        <f>IF('🔧 XY LANH'!A872="","",'🔧 XY LANH'!Q872)</f>
        <v/>
      </c>
      <c r="J1916" s="1" t="str">
        <f>IF('🔧 XY LANH'!A872="","",'🔧 XY LANH'!K872)</f>
        <v/>
      </c>
      <c r="L1916" s="1">
        <f>N(L1915)+IF(AND('🔎 TRA CỨU NHANH'!$C$2&lt;&gt;"",OR(ISNUMBER(SEARCH('🔎 TRA CỨU NHANH'!$C$2,$A1916)),ISNUMBER(SEARCH('🔎 TRA CỨU NHANH'!$C$2,$B1916)))),1,0)</f>
        <v>0</v>
      </c>
      <c r="M1916" s="1" t="str">
        <f t="shared" si="58"/>
        <v/>
      </c>
      <c r="N1916" s="1">
        <f>N(N1915)+IF(AND('💰 BÁO GIÁ'!$C$27&lt;&gt;"",OR(ISNUMBER(SEARCH('💰 BÁO GIÁ'!$C$27,$A1916)),ISNUMBER(SEARCH('💰 BÁO GIÁ'!$C$27,$B1916)))),1,0)</f>
        <v>0</v>
      </c>
      <c r="O1916" s="1" t="str">
        <f t="shared" si="59"/>
        <v/>
      </c>
    </row>
    <row r="1917" customHeight="1" spans="1:15">
      <c r="A1917" s="1" t="str">
        <f>IF('🔧 XY LANH'!A873="","",'🔧 XY LANH'!A873)</f>
        <v/>
      </c>
      <c r="B1917" s="1" t="str">
        <f>IF('🔧 XY LANH'!A873="","",'🔧 XY LANH'!S873)</f>
        <v/>
      </c>
      <c r="C1917" s="1" t="str">
        <f>IF('🔧 XY LANH'!A873="","","Xy lanh")</f>
        <v/>
      </c>
      <c r="D1917" s="1" t="str">
        <f>IF('🔧 XY LANH'!A873="","",'🔧 XY LANH'!L873)</f>
        <v/>
      </c>
      <c r="E1917" s="1" t="str">
        <f>IF('🔧 XY LANH'!A873="","",'🔧 XY LANH'!M873)</f>
        <v/>
      </c>
      <c r="F1917" s="1" t="str">
        <f>IF('🔧 XY LANH'!A873="","",'🔧 XY LANH'!N873)</f>
        <v/>
      </c>
      <c r="G1917" s="1" t="str">
        <f>IF('🔧 XY LANH'!A873="","",'🔧 XY LANH'!O873)</f>
        <v/>
      </c>
      <c r="H1917" s="1" t="str">
        <f>IF('🔧 XY LANH'!A873="","",'🔧 XY LANH'!P873)</f>
        <v/>
      </c>
      <c r="I1917" s="1" t="str">
        <f>IF('🔧 XY LANH'!A873="","",'🔧 XY LANH'!Q873)</f>
        <v/>
      </c>
      <c r="J1917" s="1" t="str">
        <f>IF('🔧 XY LANH'!A873="","",'🔧 XY LANH'!K873)</f>
        <v/>
      </c>
      <c r="L1917" s="1">
        <f>N(L1916)+IF(AND('🔎 TRA CỨU NHANH'!$C$2&lt;&gt;"",OR(ISNUMBER(SEARCH('🔎 TRA CỨU NHANH'!$C$2,$A1917)),ISNUMBER(SEARCH('🔎 TRA CỨU NHANH'!$C$2,$B1917)))),1,0)</f>
        <v>0</v>
      </c>
      <c r="M1917" s="1" t="str">
        <f t="shared" si="58"/>
        <v/>
      </c>
      <c r="N1917" s="1">
        <f>N(N1916)+IF(AND('💰 BÁO GIÁ'!$C$27&lt;&gt;"",OR(ISNUMBER(SEARCH('💰 BÁO GIÁ'!$C$27,$A1917)),ISNUMBER(SEARCH('💰 BÁO GIÁ'!$C$27,$B1917)))),1,0)</f>
        <v>0</v>
      </c>
      <c r="O1917" s="1" t="str">
        <f t="shared" si="59"/>
        <v/>
      </c>
    </row>
    <row r="1918" customHeight="1" spans="1:15">
      <c r="A1918" s="1" t="str">
        <f>IF('🔧 XY LANH'!A874="","",'🔧 XY LANH'!A874)</f>
        <v/>
      </c>
      <c r="B1918" s="1" t="str">
        <f>IF('🔧 XY LANH'!A874="","",'🔧 XY LANH'!S874)</f>
        <v/>
      </c>
      <c r="C1918" s="1" t="str">
        <f>IF('🔧 XY LANH'!A874="","","Xy lanh")</f>
        <v/>
      </c>
      <c r="D1918" s="1" t="str">
        <f>IF('🔧 XY LANH'!A874="","",'🔧 XY LANH'!L874)</f>
        <v/>
      </c>
      <c r="E1918" s="1" t="str">
        <f>IF('🔧 XY LANH'!A874="","",'🔧 XY LANH'!M874)</f>
        <v/>
      </c>
      <c r="F1918" s="1" t="str">
        <f>IF('🔧 XY LANH'!A874="","",'🔧 XY LANH'!N874)</f>
        <v/>
      </c>
      <c r="G1918" s="1" t="str">
        <f>IF('🔧 XY LANH'!A874="","",'🔧 XY LANH'!O874)</f>
        <v/>
      </c>
      <c r="H1918" s="1" t="str">
        <f>IF('🔧 XY LANH'!A874="","",'🔧 XY LANH'!P874)</f>
        <v/>
      </c>
      <c r="I1918" s="1" t="str">
        <f>IF('🔧 XY LANH'!A874="","",'🔧 XY LANH'!Q874)</f>
        <v/>
      </c>
      <c r="J1918" s="1" t="str">
        <f>IF('🔧 XY LANH'!A874="","",'🔧 XY LANH'!K874)</f>
        <v/>
      </c>
      <c r="L1918" s="1">
        <f>N(L1917)+IF(AND('🔎 TRA CỨU NHANH'!$C$2&lt;&gt;"",OR(ISNUMBER(SEARCH('🔎 TRA CỨU NHANH'!$C$2,$A1918)),ISNUMBER(SEARCH('🔎 TRA CỨU NHANH'!$C$2,$B1918)))),1,0)</f>
        <v>0</v>
      </c>
      <c r="M1918" s="1" t="str">
        <f t="shared" si="58"/>
        <v/>
      </c>
      <c r="N1918" s="1">
        <f>N(N1917)+IF(AND('💰 BÁO GIÁ'!$C$27&lt;&gt;"",OR(ISNUMBER(SEARCH('💰 BÁO GIÁ'!$C$27,$A1918)),ISNUMBER(SEARCH('💰 BÁO GIÁ'!$C$27,$B1918)))),1,0)</f>
        <v>0</v>
      </c>
      <c r="O1918" s="1" t="str">
        <f t="shared" si="59"/>
        <v/>
      </c>
    </row>
    <row r="1919" customHeight="1" spans="1:15">
      <c r="A1919" s="1" t="str">
        <f>IF('🔧 XY LANH'!A875="","",'🔧 XY LANH'!A875)</f>
        <v/>
      </c>
      <c r="B1919" s="1" t="str">
        <f>IF('🔧 XY LANH'!A875="","",'🔧 XY LANH'!S875)</f>
        <v/>
      </c>
      <c r="C1919" s="1" t="str">
        <f>IF('🔧 XY LANH'!A875="","","Xy lanh")</f>
        <v/>
      </c>
      <c r="D1919" s="1" t="str">
        <f>IF('🔧 XY LANH'!A875="","",'🔧 XY LANH'!L875)</f>
        <v/>
      </c>
      <c r="E1919" s="1" t="str">
        <f>IF('🔧 XY LANH'!A875="","",'🔧 XY LANH'!M875)</f>
        <v/>
      </c>
      <c r="F1919" s="1" t="str">
        <f>IF('🔧 XY LANH'!A875="","",'🔧 XY LANH'!N875)</f>
        <v/>
      </c>
      <c r="G1919" s="1" t="str">
        <f>IF('🔧 XY LANH'!A875="","",'🔧 XY LANH'!O875)</f>
        <v/>
      </c>
      <c r="H1919" s="1" t="str">
        <f>IF('🔧 XY LANH'!A875="","",'🔧 XY LANH'!P875)</f>
        <v/>
      </c>
      <c r="I1919" s="1" t="str">
        <f>IF('🔧 XY LANH'!A875="","",'🔧 XY LANH'!Q875)</f>
        <v/>
      </c>
      <c r="J1919" s="1" t="str">
        <f>IF('🔧 XY LANH'!A875="","",'🔧 XY LANH'!K875)</f>
        <v/>
      </c>
      <c r="L1919" s="1">
        <f>N(L1918)+IF(AND('🔎 TRA CỨU NHANH'!$C$2&lt;&gt;"",OR(ISNUMBER(SEARCH('🔎 TRA CỨU NHANH'!$C$2,$A1919)),ISNUMBER(SEARCH('🔎 TRA CỨU NHANH'!$C$2,$B1919)))),1,0)</f>
        <v>0</v>
      </c>
      <c r="M1919" s="1" t="str">
        <f t="shared" si="58"/>
        <v/>
      </c>
      <c r="N1919" s="1">
        <f>N(N1918)+IF(AND('💰 BÁO GIÁ'!$C$27&lt;&gt;"",OR(ISNUMBER(SEARCH('💰 BÁO GIÁ'!$C$27,$A1919)),ISNUMBER(SEARCH('💰 BÁO GIÁ'!$C$27,$B1919)))),1,0)</f>
        <v>0</v>
      </c>
      <c r="O1919" s="1" t="str">
        <f t="shared" si="59"/>
        <v/>
      </c>
    </row>
    <row r="1920" customHeight="1" spans="1:15">
      <c r="A1920" s="1" t="str">
        <f>IF('🔧 XY LANH'!A876="","",'🔧 XY LANH'!A876)</f>
        <v/>
      </c>
      <c r="B1920" s="1" t="str">
        <f>IF('🔧 XY LANH'!A876="","",'🔧 XY LANH'!S876)</f>
        <v/>
      </c>
      <c r="C1920" s="1" t="str">
        <f>IF('🔧 XY LANH'!A876="","","Xy lanh")</f>
        <v/>
      </c>
      <c r="D1920" s="1" t="str">
        <f>IF('🔧 XY LANH'!A876="","",'🔧 XY LANH'!L876)</f>
        <v/>
      </c>
      <c r="E1920" s="1" t="str">
        <f>IF('🔧 XY LANH'!A876="","",'🔧 XY LANH'!M876)</f>
        <v/>
      </c>
      <c r="F1920" s="1" t="str">
        <f>IF('🔧 XY LANH'!A876="","",'🔧 XY LANH'!N876)</f>
        <v/>
      </c>
      <c r="G1920" s="1" t="str">
        <f>IF('🔧 XY LANH'!A876="","",'🔧 XY LANH'!O876)</f>
        <v/>
      </c>
      <c r="H1920" s="1" t="str">
        <f>IF('🔧 XY LANH'!A876="","",'🔧 XY LANH'!P876)</f>
        <v/>
      </c>
      <c r="I1920" s="1" t="str">
        <f>IF('🔧 XY LANH'!A876="","",'🔧 XY LANH'!Q876)</f>
        <v/>
      </c>
      <c r="J1920" s="1" t="str">
        <f>IF('🔧 XY LANH'!A876="","",'🔧 XY LANH'!K876)</f>
        <v/>
      </c>
      <c r="L1920" s="1">
        <f>N(L1919)+IF(AND('🔎 TRA CỨU NHANH'!$C$2&lt;&gt;"",OR(ISNUMBER(SEARCH('🔎 TRA CỨU NHANH'!$C$2,$A1920)),ISNUMBER(SEARCH('🔎 TRA CỨU NHANH'!$C$2,$B1920)))),1,0)</f>
        <v>0</v>
      </c>
      <c r="M1920" s="1" t="str">
        <f t="shared" si="58"/>
        <v/>
      </c>
      <c r="N1920" s="1">
        <f>N(N1919)+IF(AND('💰 BÁO GIÁ'!$C$27&lt;&gt;"",OR(ISNUMBER(SEARCH('💰 BÁO GIÁ'!$C$27,$A1920)),ISNUMBER(SEARCH('💰 BÁO GIÁ'!$C$27,$B1920)))),1,0)</f>
        <v>0</v>
      </c>
      <c r="O1920" s="1" t="str">
        <f t="shared" si="59"/>
        <v/>
      </c>
    </row>
    <row r="1921" customHeight="1" spans="1:15">
      <c r="A1921" s="1" t="str">
        <f>IF('🔧 XY LANH'!A877="","",'🔧 XY LANH'!A877)</f>
        <v/>
      </c>
      <c r="B1921" s="1" t="str">
        <f>IF('🔧 XY LANH'!A877="","",'🔧 XY LANH'!S877)</f>
        <v/>
      </c>
      <c r="C1921" s="1" t="str">
        <f>IF('🔧 XY LANH'!A877="","","Xy lanh")</f>
        <v/>
      </c>
      <c r="D1921" s="1" t="str">
        <f>IF('🔧 XY LANH'!A877="","",'🔧 XY LANH'!L877)</f>
        <v/>
      </c>
      <c r="E1921" s="1" t="str">
        <f>IF('🔧 XY LANH'!A877="","",'🔧 XY LANH'!M877)</f>
        <v/>
      </c>
      <c r="F1921" s="1" t="str">
        <f>IF('🔧 XY LANH'!A877="","",'🔧 XY LANH'!N877)</f>
        <v/>
      </c>
      <c r="G1921" s="1" t="str">
        <f>IF('🔧 XY LANH'!A877="","",'🔧 XY LANH'!O877)</f>
        <v/>
      </c>
      <c r="H1921" s="1" t="str">
        <f>IF('🔧 XY LANH'!A877="","",'🔧 XY LANH'!P877)</f>
        <v/>
      </c>
      <c r="I1921" s="1" t="str">
        <f>IF('🔧 XY LANH'!A877="","",'🔧 XY LANH'!Q877)</f>
        <v/>
      </c>
      <c r="J1921" s="1" t="str">
        <f>IF('🔧 XY LANH'!A877="","",'🔧 XY LANH'!K877)</f>
        <v/>
      </c>
      <c r="L1921" s="1">
        <f>N(L1920)+IF(AND('🔎 TRA CỨU NHANH'!$C$2&lt;&gt;"",OR(ISNUMBER(SEARCH('🔎 TRA CỨU NHANH'!$C$2,$A1921)),ISNUMBER(SEARCH('🔎 TRA CỨU NHANH'!$C$2,$B1921)))),1,0)</f>
        <v>0</v>
      </c>
      <c r="M1921" s="1" t="str">
        <f t="shared" si="58"/>
        <v/>
      </c>
      <c r="N1921" s="1">
        <f>N(N1920)+IF(AND('💰 BÁO GIÁ'!$C$27&lt;&gt;"",OR(ISNUMBER(SEARCH('💰 BÁO GIÁ'!$C$27,$A1921)),ISNUMBER(SEARCH('💰 BÁO GIÁ'!$C$27,$B1921)))),1,0)</f>
        <v>0</v>
      </c>
      <c r="O1921" s="1" t="str">
        <f t="shared" si="59"/>
        <v/>
      </c>
    </row>
    <row r="1922" customHeight="1" spans="1:15">
      <c r="A1922" s="1" t="str">
        <f>IF('🔧 XY LANH'!A878="","",'🔧 XY LANH'!A878)</f>
        <v/>
      </c>
      <c r="B1922" s="1" t="str">
        <f>IF('🔧 XY LANH'!A878="","",'🔧 XY LANH'!S878)</f>
        <v/>
      </c>
      <c r="C1922" s="1" t="str">
        <f>IF('🔧 XY LANH'!A878="","","Xy lanh")</f>
        <v/>
      </c>
      <c r="D1922" s="1" t="str">
        <f>IF('🔧 XY LANH'!A878="","",'🔧 XY LANH'!L878)</f>
        <v/>
      </c>
      <c r="E1922" s="1" t="str">
        <f>IF('🔧 XY LANH'!A878="","",'🔧 XY LANH'!M878)</f>
        <v/>
      </c>
      <c r="F1922" s="1" t="str">
        <f>IF('🔧 XY LANH'!A878="","",'🔧 XY LANH'!N878)</f>
        <v/>
      </c>
      <c r="G1922" s="1" t="str">
        <f>IF('🔧 XY LANH'!A878="","",'🔧 XY LANH'!O878)</f>
        <v/>
      </c>
      <c r="H1922" s="1" t="str">
        <f>IF('🔧 XY LANH'!A878="","",'🔧 XY LANH'!P878)</f>
        <v/>
      </c>
      <c r="I1922" s="1" t="str">
        <f>IF('🔧 XY LANH'!A878="","",'🔧 XY LANH'!Q878)</f>
        <v/>
      </c>
      <c r="J1922" s="1" t="str">
        <f>IF('🔧 XY LANH'!A878="","",'🔧 XY LANH'!K878)</f>
        <v/>
      </c>
      <c r="L1922" s="1">
        <f>N(L1921)+IF(AND('🔎 TRA CỨU NHANH'!$C$2&lt;&gt;"",OR(ISNUMBER(SEARCH('🔎 TRA CỨU NHANH'!$C$2,$A1922)),ISNUMBER(SEARCH('🔎 TRA CỨU NHANH'!$C$2,$B1922)))),1,0)</f>
        <v>0</v>
      </c>
      <c r="M1922" s="1" t="str">
        <f t="shared" ref="M1922:M1985" si="60">IF(L1922&gt;N(L1921),L1922,"")</f>
        <v/>
      </c>
      <c r="N1922" s="1">
        <f>N(N1921)+IF(AND('💰 BÁO GIÁ'!$C$27&lt;&gt;"",OR(ISNUMBER(SEARCH('💰 BÁO GIÁ'!$C$27,$A1922)),ISNUMBER(SEARCH('💰 BÁO GIÁ'!$C$27,$B1922)))),1,0)</f>
        <v>0</v>
      </c>
      <c r="O1922" s="1" t="str">
        <f t="shared" ref="O1922:O1985" si="61">IF(N1922&gt;N(N1921),N1922,"")</f>
        <v/>
      </c>
    </row>
    <row r="1923" customHeight="1" spans="1:15">
      <c r="A1923" s="1" t="str">
        <f>IF('🔧 XY LANH'!A879="","",'🔧 XY LANH'!A879)</f>
        <v/>
      </c>
      <c r="B1923" s="1" t="str">
        <f>IF('🔧 XY LANH'!A879="","",'🔧 XY LANH'!S879)</f>
        <v/>
      </c>
      <c r="C1923" s="1" t="str">
        <f>IF('🔧 XY LANH'!A879="","","Xy lanh")</f>
        <v/>
      </c>
      <c r="D1923" s="1" t="str">
        <f>IF('🔧 XY LANH'!A879="","",'🔧 XY LANH'!L879)</f>
        <v/>
      </c>
      <c r="E1923" s="1" t="str">
        <f>IF('🔧 XY LANH'!A879="","",'🔧 XY LANH'!M879)</f>
        <v/>
      </c>
      <c r="F1923" s="1" t="str">
        <f>IF('🔧 XY LANH'!A879="","",'🔧 XY LANH'!N879)</f>
        <v/>
      </c>
      <c r="G1923" s="1" t="str">
        <f>IF('🔧 XY LANH'!A879="","",'🔧 XY LANH'!O879)</f>
        <v/>
      </c>
      <c r="H1923" s="1" t="str">
        <f>IF('🔧 XY LANH'!A879="","",'🔧 XY LANH'!P879)</f>
        <v/>
      </c>
      <c r="I1923" s="1" t="str">
        <f>IF('🔧 XY LANH'!A879="","",'🔧 XY LANH'!Q879)</f>
        <v/>
      </c>
      <c r="J1923" s="1" t="str">
        <f>IF('🔧 XY LANH'!A879="","",'🔧 XY LANH'!K879)</f>
        <v/>
      </c>
      <c r="L1923" s="1">
        <f>N(L1922)+IF(AND('🔎 TRA CỨU NHANH'!$C$2&lt;&gt;"",OR(ISNUMBER(SEARCH('🔎 TRA CỨU NHANH'!$C$2,$A1923)),ISNUMBER(SEARCH('🔎 TRA CỨU NHANH'!$C$2,$B1923)))),1,0)</f>
        <v>0</v>
      </c>
      <c r="M1923" s="1" t="str">
        <f t="shared" si="60"/>
        <v/>
      </c>
      <c r="N1923" s="1">
        <f>N(N1922)+IF(AND('💰 BÁO GIÁ'!$C$27&lt;&gt;"",OR(ISNUMBER(SEARCH('💰 BÁO GIÁ'!$C$27,$A1923)),ISNUMBER(SEARCH('💰 BÁO GIÁ'!$C$27,$B1923)))),1,0)</f>
        <v>0</v>
      </c>
      <c r="O1923" s="1" t="str">
        <f t="shared" si="61"/>
        <v/>
      </c>
    </row>
    <row r="1924" customHeight="1" spans="1:15">
      <c r="A1924" s="1" t="str">
        <f>IF('🔧 XY LANH'!A880="","",'🔧 XY LANH'!A880)</f>
        <v/>
      </c>
      <c r="B1924" s="1" t="str">
        <f>IF('🔧 XY LANH'!A880="","",'🔧 XY LANH'!S880)</f>
        <v/>
      </c>
      <c r="C1924" s="1" t="str">
        <f>IF('🔧 XY LANH'!A880="","","Xy lanh")</f>
        <v/>
      </c>
      <c r="D1924" s="1" t="str">
        <f>IF('🔧 XY LANH'!A880="","",'🔧 XY LANH'!L880)</f>
        <v/>
      </c>
      <c r="E1924" s="1" t="str">
        <f>IF('🔧 XY LANH'!A880="","",'🔧 XY LANH'!M880)</f>
        <v/>
      </c>
      <c r="F1924" s="1" t="str">
        <f>IF('🔧 XY LANH'!A880="","",'🔧 XY LANH'!N880)</f>
        <v/>
      </c>
      <c r="G1924" s="1" t="str">
        <f>IF('🔧 XY LANH'!A880="","",'🔧 XY LANH'!O880)</f>
        <v/>
      </c>
      <c r="H1924" s="1" t="str">
        <f>IF('🔧 XY LANH'!A880="","",'🔧 XY LANH'!P880)</f>
        <v/>
      </c>
      <c r="I1924" s="1" t="str">
        <f>IF('🔧 XY LANH'!A880="","",'🔧 XY LANH'!Q880)</f>
        <v/>
      </c>
      <c r="J1924" s="1" t="str">
        <f>IF('🔧 XY LANH'!A880="","",'🔧 XY LANH'!K880)</f>
        <v/>
      </c>
      <c r="L1924" s="1">
        <f>N(L1923)+IF(AND('🔎 TRA CỨU NHANH'!$C$2&lt;&gt;"",OR(ISNUMBER(SEARCH('🔎 TRA CỨU NHANH'!$C$2,$A1924)),ISNUMBER(SEARCH('🔎 TRA CỨU NHANH'!$C$2,$B1924)))),1,0)</f>
        <v>0</v>
      </c>
      <c r="M1924" s="1" t="str">
        <f t="shared" si="60"/>
        <v/>
      </c>
      <c r="N1924" s="1">
        <f>N(N1923)+IF(AND('💰 BÁO GIÁ'!$C$27&lt;&gt;"",OR(ISNUMBER(SEARCH('💰 BÁO GIÁ'!$C$27,$A1924)),ISNUMBER(SEARCH('💰 BÁO GIÁ'!$C$27,$B1924)))),1,0)</f>
        <v>0</v>
      </c>
      <c r="O1924" s="1" t="str">
        <f t="shared" si="61"/>
        <v/>
      </c>
    </row>
    <row r="1925" customHeight="1" spans="1:15">
      <c r="A1925" s="1" t="str">
        <f>IF('🔧 XY LANH'!A881="","",'🔧 XY LANH'!A881)</f>
        <v/>
      </c>
      <c r="B1925" s="1" t="str">
        <f>IF('🔧 XY LANH'!A881="","",'🔧 XY LANH'!S881)</f>
        <v/>
      </c>
      <c r="C1925" s="1" t="str">
        <f>IF('🔧 XY LANH'!A881="","","Xy lanh")</f>
        <v/>
      </c>
      <c r="D1925" s="1" t="str">
        <f>IF('🔧 XY LANH'!A881="","",'🔧 XY LANH'!L881)</f>
        <v/>
      </c>
      <c r="E1925" s="1" t="str">
        <f>IF('🔧 XY LANH'!A881="","",'🔧 XY LANH'!M881)</f>
        <v/>
      </c>
      <c r="F1925" s="1" t="str">
        <f>IF('🔧 XY LANH'!A881="","",'🔧 XY LANH'!N881)</f>
        <v/>
      </c>
      <c r="G1925" s="1" t="str">
        <f>IF('🔧 XY LANH'!A881="","",'🔧 XY LANH'!O881)</f>
        <v/>
      </c>
      <c r="H1925" s="1" t="str">
        <f>IF('🔧 XY LANH'!A881="","",'🔧 XY LANH'!P881)</f>
        <v/>
      </c>
      <c r="I1925" s="1" t="str">
        <f>IF('🔧 XY LANH'!A881="","",'🔧 XY LANH'!Q881)</f>
        <v/>
      </c>
      <c r="J1925" s="1" t="str">
        <f>IF('🔧 XY LANH'!A881="","",'🔧 XY LANH'!K881)</f>
        <v/>
      </c>
      <c r="L1925" s="1">
        <f>N(L1924)+IF(AND('🔎 TRA CỨU NHANH'!$C$2&lt;&gt;"",OR(ISNUMBER(SEARCH('🔎 TRA CỨU NHANH'!$C$2,$A1925)),ISNUMBER(SEARCH('🔎 TRA CỨU NHANH'!$C$2,$B1925)))),1,0)</f>
        <v>0</v>
      </c>
      <c r="M1925" s="1" t="str">
        <f t="shared" si="60"/>
        <v/>
      </c>
      <c r="N1925" s="1">
        <f>N(N1924)+IF(AND('💰 BÁO GIÁ'!$C$27&lt;&gt;"",OR(ISNUMBER(SEARCH('💰 BÁO GIÁ'!$C$27,$A1925)),ISNUMBER(SEARCH('💰 BÁO GIÁ'!$C$27,$B1925)))),1,0)</f>
        <v>0</v>
      </c>
      <c r="O1925" s="1" t="str">
        <f t="shared" si="61"/>
        <v/>
      </c>
    </row>
    <row r="1926" customHeight="1" spans="1:15">
      <c r="A1926" s="1" t="str">
        <f>IF('🔧 XY LANH'!A882="","",'🔧 XY LANH'!A882)</f>
        <v/>
      </c>
      <c r="B1926" s="1" t="str">
        <f>IF('🔧 XY LANH'!A882="","",'🔧 XY LANH'!S882)</f>
        <v/>
      </c>
      <c r="C1926" s="1" t="str">
        <f>IF('🔧 XY LANH'!A882="","","Xy lanh")</f>
        <v/>
      </c>
      <c r="D1926" s="1" t="str">
        <f>IF('🔧 XY LANH'!A882="","",'🔧 XY LANH'!L882)</f>
        <v/>
      </c>
      <c r="E1926" s="1" t="str">
        <f>IF('🔧 XY LANH'!A882="","",'🔧 XY LANH'!M882)</f>
        <v/>
      </c>
      <c r="F1926" s="1" t="str">
        <f>IF('🔧 XY LANH'!A882="","",'🔧 XY LANH'!N882)</f>
        <v/>
      </c>
      <c r="G1926" s="1" t="str">
        <f>IF('🔧 XY LANH'!A882="","",'🔧 XY LANH'!O882)</f>
        <v/>
      </c>
      <c r="H1926" s="1" t="str">
        <f>IF('🔧 XY LANH'!A882="","",'🔧 XY LANH'!P882)</f>
        <v/>
      </c>
      <c r="I1926" s="1" t="str">
        <f>IF('🔧 XY LANH'!A882="","",'🔧 XY LANH'!Q882)</f>
        <v/>
      </c>
      <c r="J1926" s="1" t="str">
        <f>IF('🔧 XY LANH'!A882="","",'🔧 XY LANH'!K882)</f>
        <v/>
      </c>
      <c r="L1926" s="1">
        <f>N(L1925)+IF(AND('🔎 TRA CỨU NHANH'!$C$2&lt;&gt;"",OR(ISNUMBER(SEARCH('🔎 TRA CỨU NHANH'!$C$2,$A1926)),ISNUMBER(SEARCH('🔎 TRA CỨU NHANH'!$C$2,$B1926)))),1,0)</f>
        <v>0</v>
      </c>
      <c r="M1926" s="1" t="str">
        <f t="shared" si="60"/>
        <v/>
      </c>
      <c r="N1926" s="1">
        <f>N(N1925)+IF(AND('💰 BÁO GIÁ'!$C$27&lt;&gt;"",OR(ISNUMBER(SEARCH('💰 BÁO GIÁ'!$C$27,$A1926)),ISNUMBER(SEARCH('💰 BÁO GIÁ'!$C$27,$B1926)))),1,0)</f>
        <v>0</v>
      </c>
      <c r="O1926" s="1" t="str">
        <f t="shared" si="61"/>
        <v/>
      </c>
    </row>
    <row r="1927" customHeight="1" spans="1:15">
      <c r="A1927" s="1" t="str">
        <f>IF('🔧 XY LANH'!A883="","",'🔧 XY LANH'!A883)</f>
        <v/>
      </c>
      <c r="B1927" s="1" t="str">
        <f>IF('🔧 XY LANH'!A883="","",'🔧 XY LANH'!S883)</f>
        <v/>
      </c>
      <c r="C1927" s="1" t="str">
        <f>IF('🔧 XY LANH'!A883="","","Xy lanh")</f>
        <v/>
      </c>
      <c r="D1927" s="1" t="str">
        <f>IF('🔧 XY LANH'!A883="","",'🔧 XY LANH'!L883)</f>
        <v/>
      </c>
      <c r="E1927" s="1" t="str">
        <f>IF('🔧 XY LANH'!A883="","",'🔧 XY LANH'!M883)</f>
        <v/>
      </c>
      <c r="F1927" s="1" t="str">
        <f>IF('🔧 XY LANH'!A883="","",'🔧 XY LANH'!N883)</f>
        <v/>
      </c>
      <c r="G1927" s="1" t="str">
        <f>IF('🔧 XY LANH'!A883="","",'🔧 XY LANH'!O883)</f>
        <v/>
      </c>
      <c r="H1927" s="1" t="str">
        <f>IF('🔧 XY LANH'!A883="","",'🔧 XY LANH'!P883)</f>
        <v/>
      </c>
      <c r="I1927" s="1" t="str">
        <f>IF('🔧 XY LANH'!A883="","",'🔧 XY LANH'!Q883)</f>
        <v/>
      </c>
      <c r="J1927" s="1" t="str">
        <f>IF('🔧 XY LANH'!A883="","",'🔧 XY LANH'!K883)</f>
        <v/>
      </c>
      <c r="L1927" s="1">
        <f>N(L1926)+IF(AND('🔎 TRA CỨU NHANH'!$C$2&lt;&gt;"",OR(ISNUMBER(SEARCH('🔎 TRA CỨU NHANH'!$C$2,$A1927)),ISNUMBER(SEARCH('🔎 TRA CỨU NHANH'!$C$2,$B1927)))),1,0)</f>
        <v>0</v>
      </c>
      <c r="M1927" s="1" t="str">
        <f t="shared" si="60"/>
        <v/>
      </c>
      <c r="N1927" s="1">
        <f>N(N1926)+IF(AND('💰 BÁO GIÁ'!$C$27&lt;&gt;"",OR(ISNUMBER(SEARCH('💰 BÁO GIÁ'!$C$27,$A1927)),ISNUMBER(SEARCH('💰 BÁO GIÁ'!$C$27,$B1927)))),1,0)</f>
        <v>0</v>
      </c>
      <c r="O1927" s="1" t="str">
        <f t="shared" si="61"/>
        <v/>
      </c>
    </row>
    <row r="1928" customHeight="1" spans="1:15">
      <c r="A1928" s="1" t="str">
        <f>IF('🔧 XY LANH'!A884="","",'🔧 XY LANH'!A884)</f>
        <v/>
      </c>
      <c r="B1928" s="1" t="str">
        <f>IF('🔧 XY LANH'!A884="","",'🔧 XY LANH'!S884)</f>
        <v/>
      </c>
      <c r="C1928" s="1" t="str">
        <f>IF('🔧 XY LANH'!A884="","","Xy lanh")</f>
        <v/>
      </c>
      <c r="D1928" s="1" t="str">
        <f>IF('🔧 XY LANH'!A884="","",'🔧 XY LANH'!L884)</f>
        <v/>
      </c>
      <c r="E1928" s="1" t="str">
        <f>IF('🔧 XY LANH'!A884="","",'🔧 XY LANH'!M884)</f>
        <v/>
      </c>
      <c r="F1928" s="1" t="str">
        <f>IF('🔧 XY LANH'!A884="","",'🔧 XY LANH'!N884)</f>
        <v/>
      </c>
      <c r="G1928" s="1" t="str">
        <f>IF('🔧 XY LANH'!A884="","",'🔧 XY LANH'!O884)</f>
        <v/>
      </c>
      <c r="H1928" s="1" t="str">
        <f>IF('🔧 XY LANH'!A884="","",'🔧 XY LANH'!P884)</f>
        <v/>
      </c>
      <c r="I1928" s="1" t="str">
        <f>IF('🔧 XY LANH'!A884="","",'🔧 XY LANH'!Q884)</f>
        <v/>
      </c>
      <c r="J1928" s="1" t="str">
        <f>IF('🔧 XY LANH'!A884="","",'🔧 XY LANH'!K884)</f>
        <v/>
      </c>
      <c r="L1928" s="1">
        <f>N(L1927)+IF(AND('🔎 TRA CỨU NHANH'!$C$2&lt;&gt;"",OR(ISNUMBER(SEARCH('🔎 TRA CỨU NHANH'!$C$2,$A1928)),ISNUMBER(SEARCH('🔎 TRA CỨU NHANH'!$C$2,$B1928)))),1,0)</f>
        <v>0</v>
      </c>
      <c r="M1928" s="1" t="str">
        <f t="shared" si="60"/>
        <v/>
      </c>
      <c r="N1928" s="1">
        <f>N(N1927)+IF(AND('💰 BÁO GIÁ'!$C$27&lt;&gt;"",OR(ISNUMBER(SEARCH('💰 BÁO GIÁ'!$C$27,$A1928)),ISNUMBER(SEARCH('💰 BÁO GIÁ'!$C$27,$B1928)))),1,0)</f>
        <v>0</v>
      </c>
      <c r="O1928" s="1" t="str">
        <f t="shared" si="61"/>
        <v/>
      </c>
    </row>
    <row r="1929" customHeight="1" spans="1:15">
      <c r="A1929" s="1" t="str">
        <f>IF('🔧 XY LANH'!A885="","",'🔧 XY LANH'!A885)</f>
        <v/>
      </c>
      <c r="B1929" s="1" t="str">
        <f>IF('🔧 XY LANH'!A885="","",'🔧 XY LANH'!S885)</f>
        <v/>
      </c>
      <c r="C1929" s="1" t="str">
        <f>IF('🔧 XY LANH'!A885="","","Xy lanh")</f>
        <v/>
      </c>
      <c r="D1929" s="1" t="str">
        <f>IF('🔧 XY LANH'!A885="","",'🔧 XY LANH'!L885)</f>
        <v/>
      </c>
      <c r="E1929" s="1" t="str">
        <f>IF('🔧 XY LANH'!A885="","",'🔧 XY LANH'!M885)</f>
        <v/>
      </c>
      <c r="F1929" s="1" t="str">
        <f>IF('🔧 XY LANH'!A885="","",'🔧 XY LANH'!N885)</f>
        <v/>
      </c>
      <c r="G1929" s="1" t="str">
        <f>IF('🔧 XY LANH'!A885="","",'🔧 XY LANH'!O885)</f>
        <v/>
      </c>
      <c r="H1929" s="1" t="str">
        <f>IF('🔧 XY LANH'!A885="","",'🔧 XY LANH'!P885)</f>
        <v/>
      </c>
      <c r="I1929" s="1" t="str">
        <f>IF('🔧 XY LANH'!A885="","",'🔧 XY LANH'!Q885)</f>
        <v/>
      </c>
      <c r="J1929" s="1" t="str">
        <f>IF('🔧 XY LANH'!A885="","",'🔧 XY LANH'!K885)</f>
        <v/>
      </c>
      <c r="L1929" s="1">
        <f>N(L1928)+IF(AND('🔎 TRA CỨU NHANH'!$C$2&lt;&gt;"",OR(ISNUMBER(SEARCH('🔎 TRA CỨU NHANH'!$C$2,$A1929)),ISNUMBER(SEARCH('🔎 TRA CỨU NHANH'!$C$2,$B1929)))),1,0)</f>
        <v>0</v>
      </c>
      <c r="M1929" s="1" t="str">
        <f t="shared" si="60"/>
        <v/>
      </c>
      <c r="N1929" s="1">
        <f>N(N1928)+IF(AND('💰 BÁO GIÁ'!$C$27&lt;&gt;"",OR(ISNUMBER(SEARCH('💰 BÁO GIÁ'!$C$27,$A1929)),ISNUMBER(SEARCH('💰 BÁO GIÁ'!$C$27,$B1929)))),1,0)</f>
        <v>0</v>
      </c>
      <c r="O1929" s="1" t="str">
        <f t="shared" si="61"/>
        <v/>
      </c>
    </row>
    <row r="1930" customHeight="1" spans="1:15">
      <c r="A1930" s="1" t="str">
        <f>IF('🔧 XY LANH'!A886="","",'🔧 XY LANH'!A886)</f>
        <v/>
      </c>
      <c r="B1930" s="1" t="str">
        <f>IF('🔧 XY LANH'!A886="","",'🔧 XY LANH'!S886)</f>
        <v/>
      </c>
      <c r="C1930" s="1" t="str">
        <f>IF('🔧 XY LANH'!A886="","","Xy lanh")</f>
        <v/>
      </c>
      <c r="D1930" s="1" t="str">
        <f>IF('🔧 XY LANH'!A886="","",'🔧 XY LANH'!L886)</f>
        <v/>
      </c>
      <c r="E1930" s="1" t="str">
        <f>IF('🔧 XY LANH'!A886="","",'🔧 XY LANH'!M886)</f>
        <v/>
      </c>
      <c r="F1930" s="1" t="str">
        <f>IF('🔧 XY LANH'!A886="","",'🔧 XY LANH'!N886)</f>
        <v/>
      </c>
      <c r="G1930" s="1" t="str">
        <f>IF('🔧 XY LANH'!A886="","",'🔧 XY LANH'!O886)</f>
        <v/>
      </c>
      <c r="H1930" s="1" t="str">
        <f>IF('🔧 XY LANH'!A886="","",'🔧 XY LANH'!P886)</f>
        <v/>
      </c>
      <c r="I1930" s="1" t="str">
        <f>IF('🔧 XY LANH'!A886="","",'🔧 XY LANH'!Q886)</f>
        <v/>
      </c>
      <c r="J1930" s="1" t="str">
        <f>IF('🔧 XY LANH'!A886="","",'🔧 XY LANH'!K886)</f>
        <v/>
      </c>
      <c r="L1930" s="1">
        <f>N(L1929)+IF(AND('🔎 TRA CỨU NHANH'!$C$2&lt;&gt;"",OR(ISNUMBER(SEARCH('🔎 TRA CỨU NHANH'!$C$2,$A1930)),ISNUMBER(SEARCH('🔎 TRA CỨU NHANH'!$C$2,$B1930)))),1,0)</f>
        <v>0</v>
      </c>
      <c r="M1930" s="1" t="str">
        <f t="shared" si="60"/>
        <v/>
      </c>
      <c r="N1930" s="1">
        <f>N(N1929)+IF(AND('💰 BÁO GIÁ'!$C$27&lt;&gt;"",OR(ISNUMBER(SEARCH('💰 BÁO GIÁ'!$C$27,$A1930)),ISNUMBER(SEARCH('💰 BÁO GIÁ'!$C$27,$B1930)))),1,0)</f>
        <v>0</v>
      </c>
      <c r="O1930" s="1" t="str">
        <f t="shared" si="61"/>
        <v/>
      </c>
    </row>
    <row r="1931" customHeight="1" spans="1:15">
      <c r="A1931" s="1" t="str">
        <f>IF('🔧 XY LANH'!A887="","",'🔧 XY LANH'!A887)</f>
        <v/>
      </c>
      <c r="B1931" s="1" t="str">
        <f>IF('🔧 XY LANH'!A887="","",'🔧 XY LANH'!S887)</f>
        <v/>
      </c>
      <c r="C1931" s="1" t="str">
        <f>IF('🔧 XY LANH'!A887="","","Xy lanh")</f>
        <v/>
      </c>
      <c r="D1931" s="1" t="str">
        <f>IF('🔧 XY LANH'!A887="","",'🔧 XY LANH'!L887)</f>
        <v/>
      </c>
      <c r="E1931" s="1" t="str">
        <f>IF('🔧 XY LANH'!A887="","",'🔧 XY LANH'!M887)</f>
        <v/>
      </c>
      <c r="F1931" s="1" t="str">
        <f>IF('🔧 XY LANH'!A887="","",'🔧 XY LANH'!N887)</f>
        <v/>
      </c>
      <c r="G1931" s="1" t="str">
        <f>IF('🔧 XY LANH'!A887="","",'🔧 XY LANH'!O887)</f>
        <v/>
      </c>
      <c r="H1931" s="1" t="str">
        <f>IF('🔧 XY LANH'!A887="","",'🔧 XY LANH'!P887)</f>
        <v/>
      </c>
      <c r="I1931" s="1" t="str">
        <f>IF('🔧 XY LANH'!A887="","",'🔧 XY LANH'!Q887)</f>
        <v/>
      </c>
      <c r="J1931" s="1" t="str">
        <f>IF('🔧 XY LANH'!A887="","",'🔧 XY LANH'!K887)</f>
        <v/>
      </c>
      <c r="L1931" s="1">
        <f>N(L1930)+IF(AND('🔎 TRA CỨU NHANH'!$C$2&lt;&gt;"",OR(ISNUMBER(SEARCH('🔎 TRA CỨU NHANH'!$C$2,$A1931)),ISNUMBER(SEARCH('🔎 TRA CỨU NHANH'!$C$2,$B1931)))),1,0)</f>
        <v>0</v>
      </c>
      <c r="M1931" s="1" t="str">
        <f t="shared" si="60"/>
        <v/>
      </c>
      <c r="N1931" s="1">
        <f>N(N1930)+IF(AND('💰 BÁO GIÁ'!$C$27&lt;&gt;"",OR(ISNUMBER(SEARCH('💰 BÁO GIÁ'!$C$27,$A1931)),ISNUMBER(SEARCH('💰 BÁO GIÁ'!$C$27,$B1931)))),1,0)</f>
        <v>0</v>
      </c>
      <c r="O1931" s="1" t="str">
        <f t="shared" si="61"/>
        <v/>
      </c>
    </row>
    <row r="1932" customHeight="1" spans="1:15">
      <c r="A1932" s="1" t="str">
        <f>IF('🔧 XY LANH'!A888="","",'🔧 XY LANH'!A888)</f>
        <v/>
      </c>
      <c r="B1932" s="1" t="str">
        <f>IF('🔧 XY LANH'!A888="","",'🔧 XY LANH'!S888)</f>
        <v/>
      </c>
      <c r="C1932" s="1" t="str">
        <f>IF('🔧 XY LANH'!A888="","","Xy lanh")</f>
        <v/>
      </c>
      <c r="D1932" s="1" t="str">
        <f>IF('🔧 XY LANH'!A888="","",'🔧 XY LANH'!L888)</f>
        <v/>
      </c>
      <c r="E1932" s="1" t="str">
        <f>IF('🔧 XY LANH'!A888="","",'🔧 XY LANH'!M888)</f>
        <v/>
      </c>
      <c r="F1932" s="1" t="str">
        <f>IF('🔧 XY LANH'!A888="","",'🔧 XY LANH'!N888)</f>
        <v/>
      </c>
      <c r="G1932" s="1" t="str">
        <f>IF('🔧 XY LANH'!A888="","",'🔧 XY LANH'!O888)</f>
        <v/>
      </c>
      <c r="H1932" s="1" t="str">
        <f>IF('🔧 XY LANH'!A888="","",'🔧 XY LANH'!P888)</f>
        <v/>
      </c>
      <c r="I1932" s="1" t="str">
        <f>IF('🔧 XY LANH'!A888="","",'🔧 XY LANH'!Q888)</f>
        <v/>
      </c>
      <c r="J1932" s="1" t="str">
        <f>IF('🔧 XY LANH'!A888="","",'🔧 XY LANH'!K888)</f>
        <v/>
      </c>
      <c r="L1932" s="1">
        <f>N(L1931)+IF(AND('🔎 TRA CỨU NHANH'!$C$2&lt;&gt;"",OR(ISNUMBER(SEARCH('🔎 TRA CỨU NHANH'!$C$2,$A1932)),ISNUMBER(SEARCH('🔎 TRA CỨU NHANH'!$C$2,$B1932)))),1,0)</f>
        <v>0</v>
      </c>
      <c r="M1932" s="1" t="str">
        <f t="shared" si="60"/>
        <v/>
      </c>
      <c r="N1932" s="1">
        <f>N(N1931)+IF(AND('💰 BÁO GIÁ'!$C$27&lt;&gt;"",OR(ISNUMBER(SEARCH('💰 BÁO GIÁ'!$C$27,$A1932)),ISNUMBER(SEARCH('💰 BÁO GIÁ'!$C$27,$B1932)))),1,0)</f>
        <v>0</v>
      </c>
      <c r="O1932" s="1" t="str">
        <f t="shared" si="61"/>
        <v/>
      </c>
    </row>
    <row r="1933" customHeight="1" spans="1:15">
      <c r="A1933" s="1" t="str">
        <f>IF('🔧 XY LANH'!A889="","",'🔧 XY LANH'!A889)</f>
        <v/>
      </c>
      <c r="B1933" s="1" t="str">
        <f>IF('🔧 XY LANH'!A889="","",'🔧 XY LANH'!S889)</f>
        <v/>
      </c>
      <c r="C1933" s="1" t="str">
        <f>IF('🔧 XY LANH'!A889="","","Xy lanh")</f>
        <v/>
      </c>
      <c r="D1933" s="1" t="str">
        <f>IF('🔧 XY LANH'!A889="","",'🔧 XY LANH'!L889)</f>
        <v/>
      </c>
      <c r="E1933" s="1" t="str">
        <f>IF('🔧 XY LANH'!A889="","",'🔧 XY LANH'!M889)</f>
        <v/>
      </c>
      <c r="F1933" s="1" t="str">
        <f>IF('🔧 XY LANH'!A889="","",'🔧 XY LANH'!N889)</f>
        <v/>
      </c>
      <c r="G1933" s="1" t="str">
        <f>IF('🔧 XY LANH'!A889="","",'🔧 XY LANH'!O889)</f>
        <v/>
      </c>
      <c r="H1933" s="1" t="str">
        <f>IF('🔧 XY LANH'!A889="","",'🔧 XY LANH'!P889)</f>
        <v/>
      </c>
      <c r="I1933" s="1" t="str">
        <f>IF('🔧 XY LANH'!A889="","",'🔧 XY LANH'!Q889)</f>
        <v/>
      </c>
      <c r="J1933" s="1" t="str">
        <f>IF('🔧 XY LANH'!A889="","",'🔧 XY LANH'!K889)</f>
        <v/>
      </c>
      <c r="L1933" s="1">
        <f>N(L1932)+IF(AND('🔎 TRA CỨU NHANH'!$C$2&lt;&gt;"",OR(ISNUMBER(SEARCH('🔎 TRA CỨU NHANH'!$C$2,$A1933)),ISNUMBER(SEARCH('🔎 TRA CỨU NHANH'!$C$2,$B1933)))),1,0)</f>
        <v>0</v>
      </c>
      <c r="M1933" s="1" t="str">
        <f t="shared" si="60"/>
        <v/>
      </c>
      <c r="N1933" s="1">
        <f>N(N1932)+IF(AND('💰 BÁO GIÁ'!$C$27&lt;&gt;"",OR(ISNUMBER(SEARCH('💰 BÁO GIÁ'!$C$27,$A1933)),ISNUMBER(SEARCH('💰 BÁO GIÁ'!$C$27,$B1933)))),1,0)</f>
        <v>0</v>
      </c>
      <c r="O1933" s="1" t="str">
        <f t="shared" si="61"/>
        <v/>
      </c>
    </row>
    <row r="1934" customHeight="1" spans="1:15">
      <c r="A1934" s="1" t="str">
        <f>IF('🔧 XY LANH'!A890="","",'🔧 XY LANH'!A890)</f>
        <v/>
      </c>
      <c r="B1934" s="1" t="str">
        <f>IF('🔧 XY LANH'!A890="","",'🔧 XY LANH'!S890)</f>
        <v/>
      </c>
      <c r="C1934" s="1" t="str">
        <f>IF('🔧 XY LANH'!A890="","","Xy lanh")</f>
        <v/>
      </c>
      <c r="D1934" s="1" t="str">
        <f>IF('🔧 XY LANH'!A890="","",'🔧 XY LANH'!L890)</f>
        <v/>
      </c>
      <c r="E1934" s="1" t="str">
        <f>IF('🔧 XY LANH'!A890="","",'🔧 XY LANH'!M890)</f>
        <v/>
      </c>
      <c r="F1934" s="1" t="str">
        <f>IF('🔧 XY LANH'!A890="","",'🔧 XY LANH'!N890)</f>
        <v/>
      </c>
      <c r="G1934" s="1" t="str">
        <f>IF('🔧 XY LANH'!A890="","",'🔧 XY LANH'!O890)</f>
        <v/>
      </c>
      <c r="H1934" s="1" t="str">
        <f>IF('🔧 XY LANH'!A890="","",'🔧 XY LANH'!P890)</f>
        <v/>
      </c>
      <c r="I1934" s="1" t="str">
        <f>IF('🔧 XY LANH'!A890="","",'🔧 XY LANH'!Q890)</f>
        <v/>
      </c>
      <c r="J1934" s="1" t="str">
        <f>IF('🔧 XY LANH'!A890="","",'🔧 XY LANH'!K890)</f>
        <v/>
      </c>
      <c r="L1934" s="1">
        <f>N(L1933)+IF(AND('🔎 TRA CỨU NHANH'!$C$2&lt;&gt;"",OR(ISNUMBER(SEARCH('🔎 TRA CỨU NHANH'!$C$2,$A1934)),ISNUMBER(SEARCH('🔎 TRA CỨU NHANH'!$C$2,$B1934)))),1,0)</f>
        <v>0</v>
      </c>
      <c r="M1934" s="1" t="str">
        <f t="shared" si="60"/>
        <v/>
      </c>
      <c r="N1934" s="1">
        <f>N(N1933)+IF(AND('💰 BÁO GIÁ'!$C$27&lt;&gt;"",OR(ISNUMBER(SEARCH('💰 BÁO GIÁ'!$C$27,$A1934)),ISNUMBER(SEARCH('💰 BÁO GIÁ'!$C$27,$B1934)))),1,0)</f>
        <v>0</v>
      </c>
      <c r="O1934" s="1" t="str">
        <f t="shared" si="61"/>
        <v/>
      </c>
    </row>
    <row r="1935" customHeight="1" spans="1:15">
      <c r="A1935" s="1" t="str">
        <f>IF('🔧 XY LANH'!A891="","",'🔧 XY LANH'!A891)</f>
        <v/>
      </c>
      <c r="B1935" s="1" t="str">
        <f>IF('🔧 XY LANH'!A891="","",'🔧 XY LANH'!S891)</f>
        <v/>
      </c>
      <c r="C1935" s="1" t="str">
        <f>IF('🔧 XY LANH'!A891="","","Xy lanh")</f>
        <v/>
      </c>
      <c r="D1935" s="1" t="str">
        <f>IF('🔧 XY LANH'!A891="","",'🔧 XY LANH'!L891)</f>
        <v/>
      </c>
      <c r="E1935" s="1" t="str">
        <f>IF('🔧 XY LANH'!A891="","",'🔧 XY LANH'!M891)</f>
        <v/>
      </c>
      <c r="F1935" s="1" t="str">
        <f>IF('🔧 XY LANH'!A891="","",'🔧 XY LANH'!N891)</f>
        <v/>
      </c>
      <c r="G1935" s="1" t="str">
        <f>IF('🔧 XY LANH'!A891="","",'🔧 XY LANH'!O891)</f>
        <v/>
      </c>
      <c r="H1935" s="1" t="str">
        <f>IF('🔧 XY LANH'!A891="","",'🔧 XY LANH'!P891)</f>
        <v/>
      </c>
      <c r="I1935" s="1" t="str">
        <f>IF('🔧 XY LANH'!A891="","",'🔧 XY LANH'!Q891)</f>
        <v/>
      </c>
      <c r="J1935" s="1" t="str">
        <f>IF('🔧 XY LANH'!A891="","",'🔧 XY LANH'!K891)</f>
        <v/>
      </c>
      <c r="L1935" s="1">
        <f>N(L1934)+IF(AND('🔎 TRA CỨU NHANH'!$C$2&lt;&gt;"",OR(ISNUMBER(SEARCH('🔎 TRA CỨU NHANH'!$C$2,$A1935)),ISNUMBER(SEARCH('🔎 TRA CỨU NHANH'!$C$2,$B1935)))),1,0)</f>
        <v>0</v>
      </c>
      <c r="M1935" s="1" t="str">
        <f t="shared" si="60"/>
        <v/>
      </c>
      <c r="N1935" s="1">
        <f>N(N1934)+IF(AND('💰 BÁO GIÁ'!$C$27&lt;&gt;"",OR(ISNUMBER(SEARCH('💰 BÁO GIÁ'!$C$27,$A1935)),ISNUMBER(SEARCH('💰 BÁO GIÁ'!$C$27,$B1935)))),1,0)</f>
        <v>0</v>
      </c>
      <c r="O1935" s="1" t="str">
        <f t="shared" si="61"/>
        <v/>
      </c>
    </row>
    <row r="1936" customHeight="1" spans="1:15">
      <c r="A1936" s="1" t="str">
        <f>IF('🔧 XY LANH'!A892="","",'🔧 XY LANH'!A892)</f>
        <v/>
      </c>
      <c r="B1936" s="1" t="str">
        <f>IF('🔧 XY LANH'!A892="","",'🔧 XY LANH'!S892)</f>
        <v/>
      </c>
      <c r="C1936" s="1" t="str">
        <f>IF('🔧 XY LANH'!A892="","","Xy lanh")</f>
        <v/>
      </c>
      <c r="D1936" s="1" t="str">
        <f>IF('🔧 XY LANH'!A892="","",'🔧 XY LANH'!L892)</f>
        <v/>
      </c>
      <c r="E1936" s="1" t="str">
        <f>IF('🔧 XY LANH'!A892="","",'🔧 XY LANH'!M892)</f>
        <v/>
      </c>
      <c r="F1936" s="1" t="str">
        <f>IF('🔧 XY LANH'!A892="","",'🔧 XY LANH'!N892)</f>
        <v/>
      </c>
      <c r="G1936" s="1" t="str">
        <f>IF('🔧 XY LANH'!A892="","",'🔧 XY LANH'!O892)</f>
        <v/>
      </c>
      <c r="H1936" s="1" t="str">
        <f>IF('🔧 XY LANH'!A892="","",'🔧 XY LANH'!P892)</f>
        <v/>
      </c>
      <c r="I1936" s="1" t="str">
        <f>IF('🔧 XY LANH'!A892="","",'🔧 XY LANH'!Q892)</f>
        <v/>
      </c>
      <c r="J1936" s="1" t="str">
        <f>IF('🔧 XY LANH'!A892="","",'🔧 XY LANH'!K892)</f>
        <v/>
      </c>
      <c r="L1936" s="1">
        <f>N(L1935)+IF(AND('🔎 TRA CỨU NHANH'!$C$2&lt;&gt;"",OR(ISNUMBER(SEARCH('🔎 TRA CỨU NHANH'!$C$2,$A1936)),ISNUMBER(SEARCH('🔎 TRA CỨU NHANH'!$C$2,$B1936)))),1,0)</f>
        <v>0</v>
      </c>
      <c r="M1936" s="1" t="str">
        <f t="shared" si="60"/>
        <v/>
      </c>
      <c r="N1936" s="1">
        <f>N(N1935)+IF(AND('💰 BÁO GIÁ'!$C$27&lt;&gt;"",OR(ISNUMBER(SEARCH('💰 BÁO GIÁ'!$C$27,$A1936)),ISNUMBER(SEARCH('💰 BÁO GIÁ'!$C$27,$B1936)))),1,0)</f>
        <v>0</v>
      </c>
      <c r="O1936" s="1" t="str">
        <f t="shared" si="61"/>
        <v/>
      </c>
    </row>
    <row r="1937" customHeight="1" spans="1:15">
      <c r="A1937" s="1" t="str">
        <f>IF('🔧 XY LANH'!A893="","",'🔧 XY LANH'!A893)</f>
        <v/>
      </c>
      <c r="B1937" s="1" t="str">
        <f>IF('🔧 XY LANH'!A893="","",'🔧 XY LANH'!S893)</f>
        <v/>
      </c>
      <c r="C1937" s="1" t="str">
        <f>IF('🔧 XY LANH'!A893="","","Xy lanh")</f>
        <v/>
      </c>
      <c r="D1937" s="1" t="str">
        <f>IF('🔧 XY LANH'!A893="","",'🔧 XY LANH'!L893)</f>
        <v/>
      </c>
      <c r="E1937" s="1" t="str">
        <f>IF('🔧 XY LANH'!A893="","",'🔧 XY LANH'!M893)</f>
        <v/>
      </c>
      <c r="F1937" s="1" t="str">
        <f>IF('🔧 XY LANH'!A893="","",'🔧 XY LANH'!N893)</f>
        <v/>
      </c>
      <c r="G1937" s="1" t="str">
        <f>IF('🔧 XY LANH'!A893="","",'🔧 XY LANH'!O893)</f>
        <v/>
      </c>
      <c r="H1937" s="1" t="str">
        <f>IF('🔧 XY LANH'!A893="","",'🔧 XY LANH'!P893)</f>
        <v/>
      </c>
      <c r="I1937" s="1" t="str">
        <f>IF('🔧 XY LANH'!A893="","",'🔧 XY LANH'!Q893)</f>
        <v/>
      </c>
      <c r="J1937" s="1" t="str">
        <f>IF('🔧 XY LANH'!A893="","",'🔧 XY LANH'!K893)</f>
        <v/>
      </c>
      <c r="L1937" s="1">
        <f>N(L1936)+IF(AND('🔎 TRA CỨU NHANH'!$C$2&lt;&gt;"",OR(ISNUMBER(SEARCH('🔎 TRA CỨU NHANH'!$C$2,$A1937)),ISNUMBER(SEARCH('🔎 TRA CỨU NHANH'!$C$2,$B1937)))),1,0)</f>
        <v>0</v>
      </c>
      <c r="M1937" s="1" t="str">
        <f t="shared" si="60"/>
        <v/>
      </c>
      <c r="N1937" s="1">
        <f>N(N1936)+IF(AND('💰 BÁO GIÁ'!$C$27&lt;&gt;"",OR(ISNUMBER(SEARCH('💰 BÁO GIÁ'!$C$27,$A1937)),ISNUMBER(SEARCH('💰 BÁO GIÁ'!$C$27,$B1937)))),1,0)</f>
        <v>0</v>
      </c>
      <c r="O1937" s="1" t="str">
        <f t="shared" si="61"/>
        <v/>
      </c>
    </row>
    <row r="1938" customHeight="1" spans="1:15">
      <c r="A1938" s="1" t="str">
        <f>IF('🔧 XY LANH'!A894="","",'🔧 XY LANH'!A894)</f>
        <v/>
      </c>
      <c r="B1938" s="1" t="str">
        <f>IF('🔧 XY LANH'!A894="","",'🔧 XY LANH'!S894)</f>
        <v/>
      </c>
      <c r="C1938" s="1" t="str">
        <f>IF('🔧 XY LANH'!A894="","","Xy lanh")</f>
        <v/>
      </c>
      <c r="D1938" s="1" t="str">
        <f>IF('🔧 XY LANH'!A894="","",'🔧 XY LANH'!L894)</f>
        <v/>
      </c>
      <c r="E1938" s="1" t="str">
        <f>IF('🔧 XY LANH'!A894="","",'🔧 XY LANH'!M894)</f>
        <v/>
      </c>
      <c r="F1938" s="1" t="str">
        <f>IF('🔧 XY LANH'!A894="","",'🔧 XY LANH'!N894)</f>
        <v/>
      </c>
      <c r="G1938" s="1" t="str">
        <f>IF('🔧 XY LANH'!A894="","",'🔧 XY LANH'!O894)</f>
        <v/>
      </c>
      <c r="H1938" s="1" t="str">
        <f>IF('🔧 XY LANH'!A894="","",'🔧 XY LANH'!P894)</f>
        <v/>
      </c>
      <c r="I1938" s="1" t="str">
        <f>IF('🔧 XY LANH'!A894="","",'🔧 XY LANH'!Q894)</f>
        <v/>
      </c>
      <c r="J1938" s="1" t="str">
        <f>IF('🔧 XY LANH'!A894="","",'🔧 XY LANH'!K894)</f>
        <v/>
      </c>
      <c r="L1938" s="1">
        <f>N(L1937)+IF(AND('🔎 TRA CỨU NHANH'!$C$2&lt;&gt;"",OR(ISNUMBER(SEARCH('🔎 TRA CỨU NHANH'!$C$2,$A1938)),ISNUMBER(SEARCH('🔎 TRA CỨU NHANH'!$C$2,$B1938)))),1,0)</f>
        <v>0</v>
      </c>
      <c r="M1938" s="1" t="str">
        <f t="shared" si="60"/>
        <v/>
      </c>
      <c r="N1938" s="1">
        <f>N(N1937)+IF(AND('💰 BÁO GIÁ'!$C$27&lt;&gt;"",OR(ISNUMBER(SEARCH('💰 BÁO GIÁ'!$C$27,$A1938)),ISNUMBER(SEARCH('💰 BÁO GIÁ'!$C$27,$B1938)))),1,0)</f>
        <v>0</v>
      </c>
      <c r="O1938" s="1" t="str">
        <f t="shared" si="61"/>
        <v/>
      </c>
    </row>
    <row r="1939" customHeight="1" spans="1:15">
      <c r="A1939" s="1" t="str">
        <f>IF('🔧 XY LANH'!A895="","",'🔧 XY LANH'!A895)</f>
        <v/>
      </c>
      <c r="B1939" s="1" t="str">
        <f>IF('🔧 XY LANH'!A895="","",'🔧 XY LANH'!S895)</f>
        <v/>
      </c>
      <c r="C1939" s="1" t="str">
        <f>IF('🔧 XY LANH'!A895="","","Xy lanh")</f>
        <v/>
      </c>
      <c r="D1939" s="1" t="str">
        <f>IF('🔧 XY LANH'!A895="","",'🔧 XY LANH'!L895)</f>
        <v/>
      </c>
      <c r="E1939" s="1" t="str">
        <f>IF('🔧 XY LANH'!A895="","",'🔧 XY LANH'!M895)</f>
        <v/>
      </c>
      <c r="F1939" s="1" t="str">
        <f>IF('🔧 XY LANH'!A895="","",'🔧 XY LANH'!N895)</f>
        <v/>
      </c>
      <c r="G1939" s="1" t="str">
        <f>IF('🔧 XY LANH'!A895="","",'🔧 XY LANH'!O895)</f>
        <v/>
      </c>
      <c r="H1939" s="1" t="str">
        <f>IF('🔧 XY LANH'!A895="","",'🔧 XY LANH'!P895)</f>
        <v/>
      </c>
      <c r="I1939" s="1" t="str">
        <f>IF('🔧 XY LANH'!A895="","",'🔧 XY LANH'!Q895)</f>
        <v/>
      </c>
      <c r="J1939" s="1" t="str">
        <f>IF('🔧 XY LANH'!A895="","",'🔧 XY LANH'!K895)</f>
        <v/>
      </c>
      <c r="L1939" s="1">
        <f>N(L1938)+IF(AND('🔎 TRA CỨU NHANH'!$C$2&lt;&gt;"",OR(ISNUMBER(SEARCH('🔎 TRA CỨU NHANH'!$C$2,$A1939)),ISNUMBER(SEARCH('🔎 TRA CỨU NHANH'!$C$2,$B1939)))),1,0)</f>
        <v>0</v>
      </c>
      <c r="M1939" s="1" t="str">
        <f t="shared" si="60"/>
        <v/>
      </c>
      <c r="N1939" s="1">
        <f>N(N1938)+IF(AND('💰 BÁO GIÁ'!$C$27&lt;&gt;"",OR(ISNUMBER(SEARCH('💰 BÁO GIÁ'!$C$27,$A1939)),ISNUMBER(SEARCH('💰 BÁO GIÁ'!$C$27,$B1939)))),1,0)</f>
        <v>0</v>
      </c>
      <c r="O1939" s="1" t="str">
        <f t="shared" si="61"/>
        <v/>
      </c>
    </row>
    <row r="1940" customHeight="1" spans="1:15">
      <c r="A1940" s="1" t="str">
        <f>IF('🔧 XY LANH'!A896="","",'🔧 XY LANH'!A896)</f>
        <v/>
      </c>
      <c r="B1940" s="1" t="str">
        <f>IF('🔧 XY LANH'!A896="","",'🔧 XY LANH'!S896)</f>
        <v/>
      </c>
      <c r="C1940" s="1" t="str">
        <f>IF('🔧 XY LANH'!A896="","","Xy lanh")</f>
        <v/>
      </c>
      <c r="D1940" s="1" t="str">
        <f>IF('🔧 XY LANH'!A896="","",'🔧 XY LANH'!L896)</f>
        <v/>
      </c>
      <c r="E1940" s="1" t="str">
        <f>IF('🔧 XY LANH'!A896="","",'🔧 XY LANH'!M896)</f>
        <v/>
      </c>
      <c r="F1940" s="1" t="str">
        <f>IF('🔧 XY LANH'!A896="","",'🔧 XY LANH'!N896)</f>
        <v/>
      </c>
      <c r="G1940" s="1" t="str">
        <f>IF('🔧 XY LANH'!A896="","",'🔧 XY LANH'!O896)</f>
        <v/>
      </c>
      <c r="H1940" s="1" t="str">
        <f>IF('🔧 XY LANH'!A896="","",'🔧 XY LANH'!P896)</f>
        <v/>
      </c>
      <c r="I1940" s="1" t="str">
        <f>IF('🔧 XY LANH'!A896="","",'🔧 XY LANH'!Q896)</f>
        <v/>
      </c>
      <c r="J1940" s="1" t="str">
        <f>IF('🔧 XY LANH'!A896="","",'🔧 XY LANH'!K896)</f>
        <v/>
      </c>
      <c r="L1940" s="1">
        <f>N(L1939)+IF(AND('🔎 TRA CỨU NHANH'!$C$2&lt;&gt;"",OR(ISNUMBER(SEARCH('🔎 TRA CỨU NHANH'!$C$2,$A1940)),ISNUMBER(SEARCH('🔎 TRA CỨU NHANH'!$C$2,$B1940)))),1,0)</f>
        <v>0</v>
      </c>
      <c r="M1940" s="1" t="str">
        <f t="shared" si="60"/>
        <v/>
      </c>
      <c r="N1940" s="1">
        <f>N(N1939)+IF(AND('💰 BÁO GIÁ'!$C$27&lt;&gt;"",OR(ISNUMBER(SEARCH('💰 BÁO GIÁ'!$C$27,$A1940)),ISNUMBER(SEARCH('💰 BÁO GIÁ'!$C$27,$B1940)))),1,0)</f>
        <v>0</v>
      </c>
      <c r="O1940" s="1" t="str">
        <f t="shared" si="61"/>
        <v/>
      </c>
    </row>
    <row r="1941" customHeight="1" spans="1:15">
      <c r="A1941" s="1" t="str">
        <f>IF('🔧 XY LANH'!A897="","",'🔧 XY LANH'!A897)</f>
        <v/>
      </c>
      <c r="B1941" s="1" t="str">
        <f>IF('🔧 XY LANH'!A897="","",'🔧 XY LANH'!S897)</f>
        <v/>
      </c>
      <c r="C1941" s="1" t="str">
        <f>IF('🔧 XY LANH'!A897="","","Xy lanh")</f>
        <v/>
      </c>
      <c r="D1941" s="1" t="str">
        <f>IF('🔧 XY LANH'!A897="","",'🔧 XY LANH'!L897)</f>
        <v/>
      </c>
      <c r="E1941" s="1" t="str">
        <f>IF('🔧 XY LANH'!A897="","",'🔧 XY LANH'!M897)</f>
        <v/>
      </c>
      <c r="F1941" s="1" t="str">
        <f>IF('🔧 XY LANH'!A897="","",'🔧 XY LANH'!N897)</f>
        <v/>
      </c>
      <c r="G1941" s="1" t="str">
        <f>IF('🔧 XY LANH'!A897="","",'🔧 XY LANH'!O897)</f>
        <v/>
      </c>
      <c r="H1941" s="1" t="str">
        <f>IF('🔧 XY LANH'!A897="","",'🔧 XY LANH'!P897)</f>
        <v/>
      </c>
      <c r="I1941" s="1" t="str">
        <f>IF('🔧 XY LANH'!A897="","",'🔧 XY LANH'!Q897)</f>
        <v/>
      </c>
      <c r="J1941" s="1" t="str">
        <f>IF('🔧 XY LANH'!A897="","",'🔧 XY LANH'!K897)</f>
        <v/>
      </c>
      <c r="L1941" s="1">
        <f>N(L1940)+IF(AND('🔎 TRA CỨU NHANH'!$C$2&lt;&gt;"",OR(ISNUMBER(SEARCH('🔎 TRA CỨU NHANH'!$C$2,$A1941)),ISNUMBER(SEARCH('🔎 TRA CỨU NHANH'!$C$2,$B1941)))),1,0)</f>
        <v>0</v>
      </c>
      <c r="M1941" s="1" t="str">
        <f t="shared" si="60"/>
        <v/>
      </c>
      <c r="N1941" s="1">
        <f>N(N1940)+IF(AND('💰 BÁO GIÁ'!$C$27&lt;&gt;"",OR(ISNUMBER(SEARCH('💰 BÁO GIÁ'!$C$27,$A1941)),ISNUMBER(SEARCH('💰 BÁO GIÁ'!$C$27,$B1941)))),1,0)</f>
        <v>0</v>
      </c>
      <c r="O1941" s="1" t="str">
        <f t="shared" si="61"/>
        <v/>
      </c>
    </row>
    <row r="1942" customHeight="1" spans="1:15">
      <c r="A1942" s="1" t="str">
        <f>IF('🔧 XY LANH'!A898="","",'🔧 XY LANH'!A898)</f>
        <v/>
      </c>
      <c r="B1942" s="1" t="str">
        <f>IF('🔧 XY LANH'!A898="","",'🔧 XY LANH'!S898)</f>
        <v/>
      </c>
      <c r="C1942" s="1" t="str">
        <f>IF('🔧 XY LANH'!A898="","","Xy lanh")</f>
        <v/>
      </c>
      <c r="D1942" s="1" t="str">
        <f>IF('🔧 XY LANH'!A898="","",'🔧 XY LANH'!L898)</f>
        <v/>
      </c>
      <c r="E1942" s="1" t="str">
        <f>IF('🔧 XY LANH'!A898="","",'🔧 XY LANH'!M898)</f>
        <v/>
      </c>
      <c r="F1942" s="1" t="str">
        <f>IF('🔧 XY LANH'!A898="","",'🔧 XY LANH'!N898)</f>
        <v/>
      </c>
      <c r="G1942" s="1" t="str">
        <f>IF('🔧 XY LANH'!A898="","",'🔧 XY LANH'!O898)</f>
        <v/>
      </c>
      <c r="H1942" s="1" t="str">
        <f>IF('🔧 XY LANH'!A898="","",'🔧 XY LANH'!P898)</f>
        <v/>
      </c>
      <c r="I1942" s="1" t="str">
        <f>IF('🔧 XY LANH'!A898="","",'🔧 XY LANH'!Q898)</f>
        <v/>
      </c>
      <c r="J1942" s="1" t="str">
        <f>IF('🔧 XY LANH'!A898="","",'🔧 XY LANH'!K898)</f>
        <v/>
      </c>
      <c r="L1942" s="1">
        <f>N(L1941)+IF(AND('🔎 TRA CỨU NHANH'!$C$2&lt;&gt;"",OR(ISNUMBER(SEARCH('🔎 TRA CỨU NHANH'!$C$2,$A1942)),ISNUMBER(SEARCH('🔎 TRA CỨU NHANH'!$C$2,$B1942)))),1,0)</f>
        <v>0</v>
      </c>
      <c r="M1942" s="1" t="str">
        <f t="shared" si="60"/>
        <v/>
      </c>
      <c r="N1942" s="1">
        <f>N(N1941)+IF(AND('💰 BÁO GIÁ'!$C$27&lt;&gt;"",OR(ISNUMBER(SEARCH('💰 BÁO GIÁ'!$C$27,$A1942)),ISNUMBER(SEARCH('💰 BÁO GIÁ'!$C$27,$B1942)))),1,0)</f>
        <v>0</v>
      </c>
      <c r="O1942" s="1" t="str">
        <f t="shared" si="61"/>
        <v/>
      </c>
    </row>
    <row r="1943" customHeight="1" spans="1:15">
      <c r="A1943" s="1" t="str">
        <f>IF('🔧 XY LANH'!A899="","",'🔧 XY LANH'!A899)</f>
        <v/>
      </c>
      <c r="B1943" s="1" t="str">
        <f>IF('🔧 XY LANH'!A899="","",'🔧 XY LANH'!S899)</f>
        <v/>
      </c>
      <c r="C1943" s="1" t="str">
        <f>IF('🔧 XY LANH'!A899="","","Xy lanh")</f>
        <v/>
      </c>
      <c r="D1943" s="1" t="str">
        <f>IF('🔧 XY LANH'!A899="","",'🔧 XY LANH'!L899)</f>
        <v/>
      </c>
      <c r="E1943" s="1" t="str">
        <f>IF('🔧 XY LANH'!A899="","",'🔧 XY LANH'!M899)</f>
        <v/>
      </c>
      <c r="F1943" s="1" t="str">
        <f>IF('🔧 XY LANH'!A899="","",'🔧 XY LANH'!N899)</f>
        <v/>
      </c>
      <c r="G1943" s="1" t="str">
        <f>IF('🔧 XY LANH'!A899="","",'🔧 XY LANH'!O899)</f>
        <v/>
      </c>
      <c r="H1943" s="1" t="str">
        <f>IF('🔧 XY LANH'!A899="","",'🔧 XY LANH'!P899)</f>
        <v/>
      </c>
      <c r="I1943" s="1" t="str">
        <f>IF('🔧 XY LANH'!A899="","",'🔧 XY LANH'!Q899)</f>
        <v/>
      </c>
      <c r="J1943" s="1" t="str">
        <f>IF('🔧 XY LANH'!A899="","",'🔧 XY LANH'!K899)</f>
        <v/>
      </c>
      <c r="L1943" s="1">
        <f>N(L1942)+IF(AND('🔎 TRA CỨU NHANH'!$C$2&lt;&gt;"",OR(ISNUMBER(SEARCH('🔎 TRA CỨU NHANH'!$C$2,$A1943)),ISNUMBER(SEARCH('🔎 TRA CỨU NHANH'!$C$2,$B1943)))),1,0)</f>
        <v>0</v>
      </c>
      <c r="M1943" s="1" t="str">
        <f t="shared" si="60"/>
        <v/>
      </c>
      <c r="N1943" s="1">
        <f>N(N1942)+IF(AND('💰 BÁO GIÁ'!$C$27&lt;&gt;"",OR(ISNUMBER(SEARCH('💰 BÁO GIÁ'!$C$27,$A1943)),ISNUMBER(SEARCH('💰 BÁO GIÁ'!$C$27,$B1943)))),1,0)</f>
        <v>0</v>
      </c>
      <c r="O1943" s="1" t="str">
        <f t="shared" si="61"/>
        <v/>
      </c>
    </row>
    <row r="1944" customHeight="1" spans="1:15">
      <c r="A1944" s="1" t="str">
        <f>IF('🔧 XY LANH'!A900="","",'🔧 XY LANH'!A900)</f>
        <v/>
      </c>
      <c r="B1944" s="1" t="str">
        <f>IF('🔧 XY LANH'!A900="","",'🔧 XY LANH'!S900)</f>
        <v/>
      </c>
      <c r="C1944" s="1" t="str">
        <f>IF('🔧 XY LANH'!A900="","","Xy lanh")</f>
        <v/>
      </c>
      <c r="D1944" s="1" t="str">
        <f>IF('🔧 XY LANH'!A900="","",'🔧 XY LANH'!L900)</f>
        <v/>
      </c>
      <c r="E1944" s="1" t="str">
        <f>IF('🔧 XY LANH'!A900="","",'🔧 XY LANH'!M900)</f>
        <v/>
      </c>
      <c r="F1944" s="1" t="str">
        <f>IF('🔧 XY LANH'!A900="","",'🔧 XY LANH'!N900)</f>
        <v/>
      </c>
      <c r="G1944" s="1" t="str">
        <f>IF('🔧 XY LANH'!A900="","",'🔧 XY LANH'!O900)</f>
        <v/>
      </c>
      <c r="H1944" s="1" t="str">
        <f>IF('🔧 XY LANH'!A900="","",'🔧 XY LANH'!P900)</f>
        <v/>
      </c>
      <c r="I1944" s="1" t="str">
        <f>IF('🔧 XY LANH'!A900="","",'🔧 XY LANH'!Q900)</f>
        <v/>
      </c>
      <c r="J1944" s="1" t="str">
        <f>IF('🔧 XY LANH'!A900="","",'🔧 XY LANH'!K900)</f>
        <v/>
      </c>
      <c r="L1944" s="1">
        <f>N(L1943)+IF(AND('🔎 TRA CỨU NHANH'!$C$2&lt;&gt;"",OR(ISNUMBER(SEARCH('🔎 TRA CỨU NHANH'!$C$2,$A1944)),ISNUMBER(SEARCH('🔎 TRA CỨU NHANH'!$C$2,$B1944)))),1,0)</f>
        <v>0</v>
      </c>
      <c r="M1944" s="1" t="str">
        <f t="shared" si="60"/>
        <v/>
      </c>
      <c r="N1944" s="1">
        <f>N(N1943)+IF(AND('💰 BÁO GIÁ'!$C$27&lt;&gt;"",OR(ISNUMBER(SEARCH('💰 BÁO GIÁ'!$C$27,$A1944)),ISNUMBER(SEARCH('💰 BÁO GIÁ'!$C$27,$B1944)))),1,0)</f>
        <v>0</v>
      </c>
      <c r="O1944" s="1" t="str">
        <f t="shared" si="61"/>
        <v/>
      </c>
    </row>
    <row r="1945" customHeight="1" spans="1:15">
      <c r="A1945" s="1" t="str">
        <f>IF('🔧 XY LANH'!A901="","",'🔧 XY LANH'!A901)</f>
        <v/>
      </c>
      <c r="B1945" s="1" t="str">
        <f>IF('🔧 XY LANH'!A901="","",'🔧 XY LANH'!S901)</f>
        <v/>
      </c>
      <c r="C1945" s="1" t="str">
        <f>IF('🔧 XY LANH'!A901="","","Xy lanh")</f>
        <v/>
      </c>
      <c r="D1945" s="1" t="str">
        <f>IF('🔧 XY LANH'!A901="","",'🔧 XY LANH'!L901)</f>
        <v/>
      </c>
      <c r="E1945" s="1" t="str">
        <f>IF('🔧 XY LANH'!A901="","",'🔧 XY LANH'!M901)</f>
        <v/>
      </c>
      <c r="F1945" s="1" t="str">
        <f>IF('🔧 XY LANH'!A901="","",'🔧 XY LANH'!N901)</f>
        <v/>
      </c>
      <c r="G1945" s="1" t="str">
        <f>IF('🔧 XY LANH'!A901="","",'🔧 XY LANH'!O901)</f>
        <v/>
      </c>
      <c r="H1945" s="1" t="str">
        <f>IF('🔧 XY LANH'!A901="","",'🔧 XY LANH'!P901)</f>
        <v/>
      </c>
      <c r="I1945" s="1" t="str">
        <f>IF('🔧 XY LANH'!A901="","",'🔧 XY LANH'!Q901)</f>
        <v/>
      </c>
      <c r="J1945" s="1" t="str">
        <f>IF('🔧 XY LANH'!A901="","",'🔧 XY LANH'!K901)</f>
        <v/>
      </c>
      <c r="L1945" s="1">
        <f>N(L1944)+IF(AND('🔎 TRA CỨU NHANH'!$C$2&lt;&gt;"",OR(ISNUMBER(SEARCH('🔎 TRA CỨU NHANH'!$C$2,$A1945)),ISNUMBER(SEARCH('🔎 TRA CỨU NHANH'!$C$2,$B1945)))),1,0)</f>
        <v>0</v>
      </c>
      <c r="M1945" s="1" t="str">
        <f t="shared" si="60"/>
        <v/>
      </c>
      <c r="N1945" s="1">
        <f>N(N1944)+IF(AND('💰 BÁO GIÁ'!$C$27&lt;&gt;"",OR(ISNUMBER(SEARCH('💰 BÁO GIÁ'!$C$27,$A1945)),ISNUMBER(SEARCH('💰 BÁO GIÁ'!$C$27,$B1945)))),1,0)</f>
        <v>0</v>
      </c>
      <c r="O1945" s="1" t="str">
        <f t="shared" si="61"/>
        <v/>
      </c>
    </row>
    <row r="1946" customHeight="1" spans="1:15">
      <c r="A1946" s="1" t="str">
        <f>IF('🔧 XY LANH'!A902="","",'🔧 XY LANH'!A902)</f>
        <v/>
      </c>
      <c r="B1946" s="1" t="str">
        <f>IF('🔧 XY LANH'!A902="","",'🔧 XY LANH'!S902)</f>
        <v/>
      </c>
      <c r="C1946" s="1" t="str">
        <f>IF('🔧 XY LANH'!A902="","","Xy lanh")</f>
        <v/>
      </c>
      <c r="D1946" s="1" t="str">
        <f>IF('🔧 XY LANH'!A902="","",'🔧 XY LANH'!L902)</f>
        <v/>
      </c>
      <c r="E1946" s="1" t="str">
        <f>IF('🔧 XY LANH'!A902="","",'🔧 XY LANH'!M902)</f>
        <v/>
      </c>
      <c r="F1946" s="1" t="str">
        <f>IF('🔧 XY LANH'!A902="","",'🔧 XY LANH'!N902)</f>
        <v/>
      </c>
      <c r="G1946" s="1" t="str">
        <f>IF('🔧 XY LANH'!A902="","",'🔧 XY LANH'!O902)</f>
        <v/>
      </c>
      <c r="H1946" s="1" t="str">
        <f>IF('🔧 XY LANH'!A902="","",'🔧 XY LANH'!P902)</f>
        <v/>
      </c>
      <c r="I1946" s="1" t="str">
        <f>IF('🔧 XY LANH'!A902="","",'🔧 XY LANH'!Q902)</f>
        <v/>
      </c>
      <c r="J1946" s="1" t="str">
        <f>IF('🔧 XY LANH'!A902="","",'🔧 XY LANH'!K902)</f>
        <v/>
      </c>
      <c r="L1946" s="1">
        <f>N(L1945)+IF(AND('🔎 TRA CỨU NHANH'!$C$2&lt;&gt;"",OR(ISNUMBER(SEARCH('🔎 TRA CỨU NHANH'!$C$2,$A1946)),ISNUMBER(SEARCH('🔎 TRA CỨU NHANH'!$C$2,$B1946)))),1,0)</f>
        <v>0</v>
      </c>
      <c r="M1946" s="1" t="str">
        <f t="shared" si="60"/>
        <v/>
      </c>
      <c r="N1946" s="1">
        <f>N(N1945)+IF(AND('💰 BÁO GIÁ'!$C$27&lt;&gt;"",OR(ISNUMBER(SEARCH('💰 BÁO GIÁ'!$C$27,$A1946)),ISNUMBER(SEARCH('💰 BÁO GIÁ'!$C$27,$B1946)))),1,0)</f>
        <v>0</v>
      </c>
      <c r="O1946" s="1" t="str">
        <f t="shared" si="61"/>
        <v/>
      </c>
    </row>
    <row r="1947" customHeight="1" spans="1:15">
      <c r="A1947" s="1" t="str">
        <f>IF('🔧 XY LANH'!A903="","",'🔧 XY LANH'!A903)</f>
        <v/>
      </c>
      <c r="B1947" s="1" t="str">
        <f>IF('🔧 XY LANH'!A903="","",'🔧 XY LANH'!S903)</f>
        <v/>
      </c>
      <c r="C1947" s="1" t="str">
        <f>IF('🔧 XY LANH'!A903="","","Xy lanh")</f>
        <v/>
      </c>
      <c r="D1947" s="1" t="str">
        <f>IF('🔧 XY LANH'!A903="","",'🔧 XY LANH'!L903)</f>
        <v/>
      </c>
      <c r="E1947" s="1" t="str">
        <f>IF('🔧 XY LANH'!A903="","",'🔧 XY LANH'!M903)</f>
        <v/>
      </c>
      <c r="F1947" s="1" t="str">
        <f>IF('🔧 XY LANH'!A903="","",'🔧 XY LANH'!N903)</f>
        <v/>
      </c>
      <c r="G1947" s="1" t="str">
        <f>IF('🔧 XY LANH'!A903="","",'🔧 XY LANH'!O903)</f>
        <v/>
      </c>
      <c r="H1947" s="1" t="str">
        <f>IF('🔧 XY LANH'!A903="","",'🔧 XY LANH'!P903)</f>
        <v/>
      </c>
      <c r="I1947" s="1" t="str">
        <f>IF('🔧 XY LANH'!A903="","",'🔧 XY LANH'!Q903)</f>
        <v/>
      </c>
      <c r="J1947" s="1" t="str">
        <f>IF('🔧 XY LANH'!A903="","",'🔧 XY LANH'!K903)</f>
        <v/>
      </c>
      <c r="L1947" s="1">
        <f>N(L1946)+IF(AND('🔎 TRA CỨU NHANH'!$C$2&lt;&gt;"",OR(ISNUMBER(SEARCH('🔎 TRA CỨU NHANH'!$C$2,$A1947)),ISNUMBER(SEARCH('🔎 TRA CỨU NHANH'!$C$2,$B1947)))),1,0)</f>
        <v>0</v>
      </c>
      <c r="M1947" s="1" t="str">
        <f t="shared" si="60"/>
        <v/>
      </c>
      <c r="N1947" s="1">
        <f>N(N1946)+IF(AND('💰 BÁO GIÁ'!$C$27&lt;&gt;"",OR(ISNUMBER(SEARCH('💰 BÁO GIÁ'!$C$27,$A1947)),ISNUMBER(SEARCH('💰 BÁO GIÁ'!$C$27,$B1947)))),1,0)</f>
        <v>0</v>
      </c>
      <c r="O1947" s="1" t="str">
        <f t="shared" si="61"/>
        <v/>
      </c>
    </row>
    <row r="1948" customHeight="1" spans="1:15">
      <c r="A1948" s="1" t="str">
        <f>IF('🔧 XY LANH'!A904="","",'🔧 XY LANH'!A904)</f>
        <v/>
      </c>
      <c r="B1948" s="1" t="str">
        <f>IF('🔧 XY LANH'!A904="","",'🔧 XY LANH'!S904)</f>
        <v/>
      </c>
      <c r="C1948" s="1" t="str">
        <f>IF('🔧 XY LANH'!A904="","","Xy lanh")</f>
        <v/>
      </c>
      <c r="D1948" s="1" t="str">
        <f>IF('🔧 XY LANH'!A904="","",'🔧 XY LANH'!L904)</f>
        <v/>
      </c>
      <c r="E1948" s="1" t="str">
        <f>IF('🔧 XY LANH'!A904="","",'🔧 XY LANH'!M904)</f>
        <v/>
      </c>
      <c r="F1948" s="1" t="str">
        <f>IF('🔧 XY LANH'!A904="","",'🔧 XY LANH'!N904)</f>
        <v/>
      </c>
      <c r="G1948" s="1" t="str">
        <f>IF('🔧 XY LANH'!A904="","",'🔧 XY LANH'!O904)</f>
        <v/>
      </c>
      <c r="H1948" s="1" t="str">
        <f>IF('🔧 XY LANH'!A904="","",'🔧 XY LANH'!P904)</f>
        <v/>
      </c>
      <c r="I1948" s="1" t="str">
        <f>IF('🔧 XY LANH'!A904="","",'🔧 XY LANH'!Q904)</f>
        <v/>
      </c>
      <c r="J1948" s="1" t="str">
        <f>IF('🔧 XY LANH'!A904="","",'🔧 XY LANH'!K904)</f>
        <v/>
      </c>
      <c r="L1948" s="1">
        <f>N(L1947)+IF(AND('🔎 TRA CỨU NHANH'!$C$2&lt;&gt;"",OR(ISNUMBER(SEARCH('🔎 TRA CỨU NHANH'!$C$2,$A1948)),ISNUMBER(SEARCH('🔎 TRA CỨU NHANH'!$C$2,$B1948)))),1,0)</f>
        <v>0</v>
      </c>
      <c r="M1948" s="1" t="str">
        <f t="shared" si="60"/>
        <v/>
      </c>
      <c r="N1948" s="1">
        <f>N(N1947)+IF(AND('💰 BÁO GIÁ'!$C$27&lt;&gt;"",OR(ISNUMBER(SEARCH('💰 BÁO GIÁ'!$C$27,$A1948)),ISNUMBER(SEARCH('💰 BÁO GIÁ'!$C$27,$B1948)))),1,0)</f>
        <v>0</v>
      </c>
      <c r="O1948" s="1" t="str">
        <f t="shared" si="61"/>
        <v/>
      </c>
    </row>
    <row r="1949" customHeight="1" spans="1:15">
      <c r="A1949" s="1" t="str">
        <f>IF('🔧 XY LANH'!A905="","",'🔧 XY LANH'!A905)</f>
        <v/>
      </c>
      <c r="B1949" s="1" t="str">
        <f>IF('🔧 XY LANH'!A905="","",'🔧 XY LANH'!S905)</f>
        <v/>
      </c>
      <c r="C1949" s="1" t="str">
        <f>IF('🔧 XY LANH'!A905="","","Xy lanh")</f>
        <v/>
      </c>
      <c r="D1949" s="1" t="str">
        <f>IF('🔧 XY LANH'!A905="","",'🔧 XY LANH'!L905)</f>
        <v/>
      </c>
      <c r="E1949" s="1" t="str">
        <f>IF('🔧 XY LANH'!A905="","",'🔧 XY LANH'!M905)</f>
        <v/>
      </c>
      <c r="F1949" s="1" t="str">
        <f>IF('🔧 XY LANH'!A905="","",'🔧 XY LANH'!N905)</f>
        <v/>
      </c>
      <c r="G1949" s="1" t="str">
        <f>IF('🔧 XY LANH'!A905="","",'🔧 XY LANH'!O905)</f>
        <v/>
      </c>
      <c r="H1949" s="1" t="str">
        <f>IF('🔧 XY LANH'!A905="","",'🔧 XY LANH'!P905)</f>
        <v/>
      </c>
      <c r="I1949" s="1" t="str">
        <f>IF('🔧 XY LANH'!A905="","",'🔧 XY LANH'!Q905)</f>
        <v/>
      </c>
      <c r="J1949" s="1" t="str">
        <f>IF('🔧 XY LANH'!A905="","",'🔧 XY LANH'!K905)</f>
        <v/>
      </c>
      <c r="L1949" s="1">
        <f>N(L1948)+IF(AND('🔎 TRA CỨU NHANH'!$C$2&lt;&gt;"",OR(ISNUMBER(SEARCH('🔎 TRA CỨU NHANH'!$C$2,$A1949)),ISNUMBER(SEARCH('🔎 TRA CỨU NHANH'!$C$2,$B1949)))),1,0)</f>
        <v>0</v>
      </c>
      <c r="M1949" s="1" t="str">
        <f t="shared" si="60"/>
        <v/>
      </c>
      <c r="N1949" s="1">
        <f>N(N1948)+IF(AND('💰 BÁO GIÁ'!$C$27&lt;&gt;"",OR(ISNUMBER(SEARCH('💰 BÁO GIÁ'!$C$27,$A1949)),ISNUMBER(SEARCH('💰 BÁO GIÁ'!$C$27,$B1949)))),1,0)</f>
        <v>0</v>
      </c>
      <c r="O1949" s="1" t="str">
        <f t="shared" si="61"/>
        <v/>
      </c>
    </row>
    <row r="1950" customHeight="1" spans="1:15">
      <c r="A1950" s="1" t="str">
        <f>IF('🔧 XY LANH'!A906="","",'🔧 XY LANH'!A906)</f>
        <v/>
      </c>
      <c r="B1950" s="1" t="str">
        <f>IF('🔧 XY LANH'!A906="","",'🔧 XY LANH'!S906)</f>
        <v/>
      </c>
      <c r="C1950" s="1" t="str">
        <f>IF('🔧 XY LANH'!A906="","","Xy lanh")</f>
        <v/>
      </c>
      <c r="D1950" s="1" t="str">
        <f>IF('🔧 XY LANH'!A906="","",'🔧 XY LANH'!L906)</f>
        <v/>
      </c>
      <c r="E1950" s="1" t="str">
        <f>IF('🔧 XY LANH'!A906="","",'🔧 XY LANH'!M906)</f>
        <v/>
      </c>
      <c r="F1950" s="1" t="str">
        <f>IF('🔧 XY LANH'!A906="","",'🔧 XY LANH'!N906)</f>
        <v/>
      </c>
      <c r="G1950" s="1" t="str">
        <f>IF('🔧 XY LANH'!A906="","",'🔧 XY LANH'!O906)</f>
        <v/>
      </c>
      <c r="H1950" s="1" t="str">
        <f>IF('🔧 XY LANH'!A906="","",'🔧 XY LANH'!P906)</f>
        <v/>
      </c>
      <c r="I1950" s="1" t="str">
        <f>IF('🔧 XY LANH'!A906="","",'🔧 XY LANH'!Q906)</f>
        <v/>
      </c>
      <c r="J1950" s="1" t="str">
        <f>IF('🔧 XY LANH'!A906="","",'🔧 XY LANH'!K906)</f>
        <v/>
      </c>
      <c r="L1950" s="1">
        <f>N(L1949)+IF(AND('🔎 TRA CỨU NHANH'!$C$2&lt;&gt;"",OR(ISNUMBER(SEARCH('🔎 TRA CỨU NHANH'!$C$2,$A1950)),ISNUMBER(SEARCH('🔎 TRA CỨU NHANH'!$C$2,$B1950)))),1,0)</f>
        <v>0</v>
      </c>
      <c r="M1950" s="1" t="str">
        <f t="shared" si="60"/>
        <v/>
      </c>
      <c r="N1950" s="1">
        <f>N(N1949)+IF(AND('💰 BÁO GIÁ'!$C$27&lt;&gt;"",OR(ISNUMBER(SEARCH('💰 BÁO GIÁ'!$C$27,$A1950)),ISNUMBER(SEARCH('💰 BÁO GIÁ'!$C$27,$B1950)))),1,0)</f>
        <v>0</v>
      </c>
      <c r="O1950" s="1" t="str">
        <f t="shared" si="61"/>
        <v/>
      </c>
    </row>
    <row r="1951" customHeight="1" spans="1:15">
      <c r="A1951" s="1" t="str">
        <f>IF('🔧 XY LANH'!A907="","",'🔧 XY LANH'!A907)</f>
        <v/>
      </c>
      <c r="B1951" s="1" t="str">
        <f>IF('🔧 XY LANH'!A907="","",'🔧 XY LANH'!S907)</f>
        <v/>
      </c>
      <c r="C1951" s="1" t="str">
        <f>IF('🔧 XY LANH'!A907="","","Xy lanh")</f>
        <v/>
      </c>
      <c r="D1951" s="1" t="str">
        <f>IF('🔧 XY LANH'!A907="","",'🔧 XY LANH'!L907)</f>
        <v/>
      </c>
      <c r="E1951" s="1" t="str">
        <f>IF('🔧 XY LANH'!A907="","",'🔧 XY LANH'!M907)</f>
        <v/>
      </c>
      <c r="F1951" s="1" t="str">
        <f>IF('🔧 XY LANH'!A907="","",'🔧 XY LANH'!N907)</f>
        <v/>
      </c>
      <c r="G1951" s="1" t="str">
        <f>IF('🔧 XY LANH'!A907="","",'🔧 XY LANH'!O907)</f>
        <v/>
      </c>
      <c r="H1951" s="1" t="str">
        <f>IF('🔧 XY LANH'!A907="","",'🔧 XY LANH'!P907)</f>
        <v/>
      </c>
      <c r="I1951" s="1" t="str">
        <f>IF('🔧 XY LANH'!A907="","",'🔧 XY LANH'!Q907)</f>
        <v/>
      </c>
      <c r="J1951" s="1" t="str">
        <f>IF('🔧 XY LANH'!A907="","",'🔧 XY LANH'!K907)</f>
        <v/>
      </c>
      <c r="L1951" s="1">
        <f>N(L1950)+IF(AND('🔎 TRA CỨU NHANH'!$C$2&lt;&gt;"",OR(ISNUMBER(SEARCH('🔎 TRA CỨU NHANH'!$C$2,$A1951)),ISNUMBER(SEARCH('🔎 TRA CỨU NHANH'!$C$2,$B1951)))),1,0)</f>
        <v>0</v>
      </c>
      <c r="M1951" s="1" t="str">
        <f t="shared" si="60"/>
        <v/>
      </c>
      <c r="N1951" s="1">
        <f>N(N1950)+IF(AND('💰 BÁO GIÁ'!$C$27&lt;&gt;"",OR(ISNUMBER(SEARCH('💰 BÁO GIÁ'!$C$27,$A1951)),ISNUMBER(SEARCH('💰 BÁO GIÁ'!$C$27,$B1951)))),1,0)</f>
        <v>0</v>
      </c>
      <c r="O1951" s="1" t="str">
        <f t="shared" si="61"/>
        <v/>
      </c>
    </row>
    <row r="1952" customHeight="1" spans="1:15">
      <c r="A1952" s="1" t="str">
        <f>IF('🔧 XY LANH'!A908="","",'🔧 XY LANH'!A908)</f>
        <v/>
      </c>
      <c r="B1952" s="1" t="str">
        <f>IF('🔧 XY LANH'!A908="","",'🔧 XY LANH'!S908)</f>
        <v/>
      </c>
      <c r="C1952" s="1" t="str">
        <f>IF('🔧 XY LANH'!A908="","","Xy lanh")</f>
        <v/>
      </c>
      <c r="D1952" s="1" t="str">
        <f>IF('🔧 XY LANH'!A908="","",'🔧 XY LANH'!L908)</f>
        <v/>
      </c>
      <c r="E1952" s="1" t="str">
        <f>IF('🔧 XY LANH'!A908="","",'🔧 XY LANH'!M908)</f>
        <v/>
      </c>
      <c r="F1952" s="1" t="str">
        <f>IF('🔧 XY LANH'!A908="","",'🔧 XY LANH'!N908)</f>
        <v/>
      </c>
      <c r="G1952" s="1" t="str">
        <f>IF('🔧 XY LANH'!A908="","",'🔧 XY LANH'!O908)</f>
        <v/>
      </c>
      <c r="H1952" s="1" t="str">
        <f>IF('🔧 XY LANH'!A908="","",'🔧 XY LANH'!P908)</f>
        <v/>
      </c>
      <c r="I1952" s="1" t="str">
        <f>IF('🔧 XY LANH'!A908="","",'🔧 XY LANH'!Q908)</f>
        <v/>
      </c>
      <c r="J1952" s="1" t="str">
        <f>IF('🔧 XY LANH'!A908="","",'🔧 XY LANH'!K908)</f>
        <v/>
      </c>
      <c r="L1952" s="1">
        <f>N(L1951)+IF(AND('🔎 TRA CỨU NHANH'!$C$2&lt;&gt;"",OR(ISNUMBER(SEARCH('🔎 TRA CỨU NHANH'!$C$2,$A1952)),ISNUMBER(SEARCH('🔎 TRA CỨU NHANH'!$C$2,$B1952)))),1,0)</f>
        <v>0</v>
      </c>
      <c r="M1952" s="1" t="str">
        <f t="shared" si="60"/>
        <v/>
      </c>
      <c r="N1952" s="1">
        <f>N(N1951)+IF(AND('💰 BÁO GIÁ'!$C$27&lt;&gt;"",OR(ISNUMBER(SEARCH('💰 BÁO GIÁ'!$C$27,$A1952)),ISNUMBER(SEARCH('💰 BÁO GIÁ'!$C$27,$B1952)))),1,0)</f>
        <v>0</v>
      </c>
      <c r="O1952" s="1" t="str">
        <f t="shared" si="61"/>
        <v/>
      </c>
    </row>
    <row r="1953" customHeight="1" spans="1:15">
      <c r="A1953" s="1" t="str">
        <f>IF('🔧 XY LANH'!A909="","",'🔧 XY LANH'!A909)</f>
        <v/>
      </c>
      <c r="B1953" s="1" t="str">
        <f>IF('🔧 XY LANH'!A909="","",'🔧 XY LANH'!S909)</f>
        <v/>
      </c>
      <c r="C1953" s="1" t="str">
        <f>IF('🔧 XY LANH'!A909="","","Xy lanh")</f>
        <v/>
      </c>
      <c r="D1953" s="1" t="str">
        <f>IF('🔧 XY LANH'!A909="","",'🔧 XY LANH'!L909)</f>
        <v/>
      </c>
      <c r="E1953" s="1" t="str">
        <f>IF('🔧 XY LANH'!A909="","",'🔧 XY LANH'!M909)</f>
        <v/>
      </c>
      <c r="F1953" s="1" t="str">
        <f>IF('🔧 XY LANH'!A909="","",'🔧 XY LANH'!N909)</f>
        <v/>
      </c>
      <c r="G1953" s="1" t="str">
        <f>IF('🔧 XY LANH'!A909="","",'🔧 XY LANH'!O909)</f>
        <v/>
      </c>
      <c r="H1953" s="1" t="str">
        <f>IF('🔧 XY LANH'!A909="","",'🔧 XY LANH'!P909)</f>
        <v/>
      </c>
      <c r="I1953" s="1" t="str">
        <f>IF('🔧 XY LANH'!A909="","",'🔧 XY LANH'!Q909)</f>
        <v/>
      </c>
      <c r="J1953" s="1" t="str">
        <f>IF('🔧 XY LANH'!A909="","",'🔧 XY LANH'!K909)</f>
        <v/>
      </c>
      <c r="L1953" s="1">
        <f>N(L1952)+IF(AND('🔎 TRA CỨU NHANH'!$C$2&lt;&gt;"",OR(ISNUMBER(SEARCH('🔎 TRA CỨU NHANH'!$C$2,$A1953)),ISNUMBER(SEARCH('🔎 TRA CỨU NHANH'!$C$2,$B1953)))),1,0)</f>
        <v>0</v>
      </c>
      <c r="M1953" s="1" t="str">
        <f t="shared" si="60"/>
        <v/>
      </c>
      <c r="N1953" s="1">
        <f>N(N1952)+IF(AND('💰 BÁO GIÁ'!$C$27&lt;&gt;"",OR(ISNUMBER(SEARCH('💰 BÁO GIÁ'!$C$27,$A1953)),ISNUMBER(SEARCH('💰 BÁO GIÁ'!$C$27,$B1953)))),1,0)</f>
        <v>0</v>
      </c>
      <c r="O1953" s="1" t="str">
        <f t="shared" si="61"/>
        <v/>
      </c>
    </row>
    <row r="1954" customHeight="1" spans="1:15">
      <c r="A1954" s="1" t="str">
        <f>IF('🔧 XY LANH'!A910="","",'🔧 XY LANH'!A910)</f>
        <v/>
      </c>
      <c r="B1954" s="1" t="str">
        <f>IF('🔧 XY LANH'!A910="","",'🔧 XY LANH'!S910)</f>
        <v/>
      </c>
      <c r="C1954" s="1" t="str">
        <f>IF('🔧 XY LANH'!A910="","","Xy lanh")</f>
        <v/>
      </c>
      <c r="D1954" s="1" t="str">
        <f>IF('🔧 XY LANH'!A910="","",'🔧 XY LANH'!L910)</f>
        <v/>
      </c>
      <c r="E1954" s="1" t="str">
        <f>IF('🔧 XY LANH'!A910="","",'🔧 XY LANH'!M910)</f>
        <v/>
      </c>
      <c r="F1954" s="1" t="str">
        <f>IF('🔧 XY LANH'!A910="","",'🔧 XY LANH'!N910)</f>
        <v/>
      </c>
      <c r="G1954" s="1" t="str">
        <f>IF('🔧 XY LANH'!A910="","",'🔧 XY LANH'!O910)</f>
        <v/>
      </c>
      <c r="H1954" s="1" t="str">
        <f>IF('🔧 XY LANH'!A910="","",'🔧 XY LANH'!P910)</f>
        <v/>
      </c>
      <c r="I1954" s="1" t="str">
        <f>IF('🔧 XY LANH'!A910="","",'🔧 XY LANH'!Q910)</f>
        <v/>
      </c>
      <c r="J1954" s="1" t="str">
        <f>IF('🔧 XY LANH'!A910="","",'🔧 XY LANH'!K910)</f>
        <v/>
      </c>
      <c r="L1954" s="1">
        <f>N(L1953)+IF(AND('🔎 TRA CỨU NHANH'!$C$2&lt;&gt;"",OR(ISNUMBER(SEARCH('🔎 TRA CỨU NHANH'!$C$2,$A1954)),ISNUMBER(SEARCH('🔎 TRA CỨU NHANH'!$C$2,$B1954)))),1,0)</f>
        <v>0</v>
      </c>
      <c r="M1954" s="1" t="str">
        <f t="shared" si="60"/>
        <v/>
      </c>
      <c r="N1954" s="1">
        <f>N(N1953)+IF(AND('💰 BÁO GIÁ'!$C$27&lt;&gt;"",OR(ISNUMBER(SEARCH('💰 BÁO GIÁ'!$C$27,$A1954)),ISNUMBER(SEARCH('💰 BÁO GIÁ'!$C$27,$B1954)))),1,0)</f>
        <v>0</v>
      </c>
      <c r="O1954" s="1" t="str">
        <f t="shared" si="61"/>
        <v/>
      </c>
    </row>
    <row r="1955" customHeight="1" spans="1:15">
      <c r="A1955" s="1" t="str">
        <f>IF('🔧 XY LANH'!A911="","",'🔧 XY LANH'!A911)</f>
        <v/>
      </c>
      <c r="B1955" s="1" t="str">
        <f>IF('🔧 XY LANH'!A911="","",'🔧 XY LANH'!S911)</f>
        <v/>
      </c>
      <c r="C1955" s="1" t="str">
        <f>IF('🔧 XY LANH'!A911="","","Xy lanh")</f>
        <v/>
      </c>
      <c r="D1955" s="1" t="str">
        <f>IF('🔧 XY LANH'!A911="","",'🔧 XY LANH'!L911)</f>
        <v/>
      </c>
      <c r="E1955" s="1" t="str">
        <f>IF('🔧 XY LANH'!A911="","",'🔧 XY LANH'!M911)</f>
        <v/>
      </c>
      <c r="F1955" s="1" t="str">
        <f>IF('🔧 XY LANH'!A911="","",'🔧 XY LANH'!N911)</f>
        <v/>
      </c>
      <c r="G1955" s="1" t="str">
        <f>IF('🔧 XY LANH'!A911="","",'🔧 XY LANH'!O911)</f>
        <v/>
      </c>
      <c r="H1955" s="1" t="str">
        <f>IF('🔧 XY LANH'!A911="","",'🔧 XY LANH'!P911)</f>
        <v/>
      </c>
      <c r="I1955" s="1" t="str">
        <f>IF('🔧 XY LANH'!A911="","",'🔧 XY LANH'!Q911)</f>
        <v/>
      </c>
      <c r="J1955" s="1" t="str">
        <f>IF('🔧 XY LANH'!A911="","",'🔧 XY LANH'!K911)</f>
        <v/>
      </c>
      <c r="L1955" s="1">
        <f>N(L1954)+IF(AND('🔎 TRA CỨU NHANH'!$C$2&lt;&gt;"",OR(ISNUMBER(SEARCH('🔎 TRA CỨU NHANH'!$C$2,$A1955)),ISNUMBER(SEARCH('🔎 TRA CỨU NHANH'!$C$2,$B1955)))),1,0)</f>
        <v>0</v>
      </c>
      <c r="M1955" s="1" t="str">
        <f t="shared" si="60"/>
        <v/>
      </c>
      <c r="N1955" s="1">
        <f>N(N1954)+IF(AND('💰 BÁO GIÁ'!$C$27&lt;&gt;"",OR(ISNUMBER(SEARCH('💰 BÁO GIÁ'!$C$27,$A1955)),ISNUMBER(SEARCH('💰 BÁO GIÁ'!$C$27,$B1955)))),1,0)</f>
        <v>0</v>
      </c>
      <c r="O1955" s="1" t="str">
        <f t="shared" si="61"/>
        <v/>
      </c>
    </row>
    <row r="1956" customHeight="1" spans="1:15">
      <c r="A1956" s="1" t="str">
        <f>IF('🔧 XY LANH'!A912="","",'🔧 XY LANH'!A912)</f>
        <v/>
      </c>
      <c r="B1956" s="1" t="str">
        <f>IF('🔧 XY LANH'!A912="","",'🔧 XY LANH'!S912)</f>
        <v/>
      </c>
      <c r="C1956" s="1" t="str">
        <f>IF('🔧 XY LANH'!A912="","","Xy lanh")</f>
        <v/>
      </c>
      <c r="D1956" s="1" t="str">
        <f>IF('🔧 XY LANH'!A912="","",'🔧 XY LANH'!L912)</f>
        <v/>
      </c>
      <c r="E1956" s="1" t="str">
        <f>IF('🔧 XY LANH'!A912="","",'🔧 XY LANH'!M912)</f>
        <v/>
      </c>
      <c r="F1956" s="1" t="str">
        <f>IF('🔧 XY LANH'!A912="","",'🔧 XY LANH'!N912)</f>
        <v/>
      </c>
      <c r="G1956" s="1" t="str">
        <f>IF('🔧 XY LANH'!A912="","",'🔧 XY LANH'!O912)</f>
        <v/>
      </c>
      <c r="H1956" s="1" t="str">
        <f>IF('🔧 XY LANH'!A912="","",'🔧 XY LANH'!P912)</f>
        <v/>
      </c>
      <c r="I1956" s="1" t="str">
        <f>IF('🔧 XY LANH'!A912="","",'🔧 XY LANH'!Q912)</f>
        <v/>
      </c>
      <c r="J1956" s="1" t="str">
        <f>IF('🔧 XY LANH'!A912="","",'🔧 XY LANH'!K912)</f>
        <v/>
      </c>
      <c r="L1956" s="1">
        <f>N(L1955)+IF(AND('🔎 TRA CỨU NHANH'!$C$2&lt;&gt;"",OR(ISNUMBER(SEARCH('🔎 TRA CỨU NHANH'!$C$2,$A1956)),ISNUMBER(SEARCH('🔎 TRA CỨU NHANH'!$C$2,$B1956)))),1,0)</f>
        <v>0</v>
      </c>
      <c r="M1956" s="1" t="str">
        <f t="shared" si="60"/>
        <v/>
      </c>
      <c r="N1956" s="1">
        <f>N(N1955)+IF(AND('💰 BÁO GIÁ'!$C$27&lt;&gt;"",OR(ISNUMBER(SEARCH('💰 BÁO GIÁ'!$C$27,$A1956)),ISNUMBER(SEARCH('💰 BÁO GIÁ'!$C$27,$B1956)))),1,0)</f>
        <v>0</v>
      </c>
      <c r="O1956" s="1" t="str">
        <f t="shared" si="61"/>
        <v/>
      </c>
    </row>
    <row r="1957" customHeight="1" spans="1:15">
      <c r="A1957" s="1" t="str">
        <f>IF('🔧 XY LANH'!A913="","",'🔧 XY LANH'!A913)</f>
        <v/>
      </c>
      <c r="B1957" s="1" t="str">
        <f>IF('🔧 XY LANH'!A913="","",'🔧 XY LANH'!S913)</f>
        <v/>
      </c>
      <c r="C1957" s="1" t="str">
        <f>IF('🔧 XY LANH'!A913="","","Xy lanh")</f>
        <v/>
      </c>
      <c r="D1957" s="1" t="str">
        <f>IF('🔧 XY LANH'!A913="","",'🔧 XY LANH'!L913)</f>
        <v/>
      </c>
      <c r="E1957" s="1" t="str">
        <f>IF('🔧 XY LANH'!A913="","",'🔧 XY LANH'!M913)</f>
        <v/>
      </c>
      <c r="F1957" s="1" t="str">
        <f>IF('🔧 XY LANH'!A913="","",'🔧 XY LANH'!N913)</f>
        <v/>
      </c>
      <c r="G1957" s="1" t="str">
        <f>IF('🔧 XY LANH'!A913="","",'🔧 XY LANH'!O913)</f>
        <v/>
      </c>
      <c r="H1957" s="1" t="str">
        <f>IF('🔧 XY LANH'!A913="","",'🔧 XY LANH'!P913)</f>
        <v/>
      </c>
      <c r="I1957" s="1" t="str">
        <f>IF('🔧 XY LANH'!A913="","",'🔧 XY LANH'!Q913)</f>
        <v/>
      </c>
      <c r="J1957" s="1" t="str">
        <f>IF('🔧 XY LANH'!A913="","",'🔧 XY LANH'!K913)</f>
        <v/>
      </c>
      <c r="L1957" s="1">
        <f>N(L1956)+IF(AND('🔎 TRA CỨU NHANH'!$C$2&lt;&gt;"",OR(ISNUMBER(SEARCH('🔎 TRA CỨU NHANH'!$C$2,$A1957)),ISNUMBER(SEARCH('🔎 TRA CỨU NHANH'!$C$2,$B1957)))),1,0)</f>
        <v>0</v>
      </c>
      <c r="M1957" s="1" t="str">
        <f t="shared" si="60"/>
        <v/>
      </c>
      <c r="N1957" s="1">
        <f>N(N1956)+IF(AND('💰 BÁO GIÁ'!$C$27&lt;&gt;"",OR(ISNUMBER(SEARCH('💰 BÁO GIÁ'!$C$27,$A1957)),ISNUMBER(SEARCH('💰 BÁO GIÁ'!$C$27,$B1957)))),1,0)</f>
        <v>0</v>
      </c>
      <c r="O1957" s="1" t="str">
        <f t="shared" si="61"/>
        <v/>
      </c>
    </row>
    <row r="1958" customHeight="1" spans="1:15">
      <c r="A1958" s="1" t="str">
        <f>IF('🔧 XY LANH'!A914="","",'🔧 XY LANH'!A914)</f>
        <v/>
      </c>
      <c r="B1958" s="1" t="str">
        <f>IF('🔧 XY LANH'!A914="","",'🔧 XY LANH'!S914)</f>
        <v/>
      </c>
      <c r="C1958" s="1" t="str">
        <f>IF('🔧 XY LANH'!A914="","","Xy lanh")</f>
        <v/>
      </c>
      <c r="D1958" s="1" t="str">
        <f>IF('🔧 XY LANH'!A914="","",'🔧 XY LANH'!L914)</f>
        <v/>
      </c>
      <c r="E1958" s="1" t="str">
        <f>IF('🔧 XY LANH'!A914="","",'🔧 XY LANH'!M914)</f>
        <v/>
      </c>
      <c r="F1958" s="1" t="str">
        <f>IF('🔧 XY LANH'!A914="","",'🔧 XY LANH'!N914)</f>
        <v/>
      </c>
      <c r="G1958" s="1" t="str">
        <f>IF('🔧 XY LANH'!A914="","",'🔧 XY LANH'!O914)</f>
        <v/>
      </c>
      <c r="H1958" s="1" t="str">
        <f>IF('🔧 XY LANH'!A914="","",'🔧 XY LANH'!P914)</f>
        <v/>
      </c>
      <c r="I1958" s="1" t="str">
        <f>IF('🔧 XY LANH'!A914="","",'🔧 XY LANH'!Q914)</f>
        <v/>
      </c>
      <c r="J1958" s="1" t="str">
        <f>IF('🔧 XY LANH'!A914="","",'🔧 XY LANH'!K914)</f>
        <v/>
      </c>
      <c r="L1958" s="1">
        <f>N(L1957)+IF(AND('🔎 TRA CỨU NHANH'!$C$2&lt;&gt;"",OR(ISNUMBER(SEARCH('🔎 TRA CỨU NHANH'!$C$2,$A1958)),ISNUMBER(SEARCH('🔎 TRA CỨU NHANH'!$C$2,$B1958)))),1,0)</f>
        <v>0</v>
      </c>
      <c r="M1958" s="1" t="str">
        <f t="shared" si="60"/>
        <v/>
      </c>
      <c r="N1958" s="1">
        <f>N(N1957)+IF(AND('💰 BÁO GIÁ'!$C$27&lt;&gt;"",OR(ISNUMBER(SEARCH('💰 BÁO GIÁ'!$C$27,$A1958)),ISNUMBER(SEARCH('💰 BÁO GIÁ'!$C$27,$B1958)))),1,0)</f>
        <v>0</v>
      </c>
      <c r="O1958" s="1" t="str">
        <f t="shared" si="61"/>
        <v/>
      </c>
    </row>
    <row r="1959" customHeight="1" spans="1:15">
      <c r="A1959" s="1" t="str">
        <f>IF('🔧 XY LANH'!A915="","",'🔧 XY LANH'!A915)</f>
        <v/>
      </c>
      <c r="B1959" s="1" t="str">
        <f>IF('🔧 XY LANH'!A915="","",'🔧 XY LANH'!S915)</f>
        <v/>
      </c>
      <c r="C1959" s="1" t="str">
        <f>IF('🔧 XY LANH'!A915="","","Xy lanh")</f>
        <v/>
      </c>
      <c r="D1959" s="1" t="str">
        <f>IF('🔧 XY LANH'!A915="","",'🔧 XY LANH'!L915)</f>
        <v/>
      </c>
      <c r="E1959" s="1" t="str">
        <f>IF('🔧 XY LANH'!A915="","",'🔧 XY LANH'!M915)</f>
        <v/>
      </c>
      <c r="F1959" s="1" t="str">
        <f>IF('🔧 XY LANH'!A915="","",'🔧 XY LANH'!N915)</f>
        <v/>
      </c>
      <c r="G1959" s="1" t="str">
        <f>IF('🔧 XY LANH'!A915="","",'🔧 XY LANH'!O915)</f>
        <v/>
      </c>
      <c r="H1959" s="1" t="str">
        <f>IF('🔧 XY LANH'!A915="","",'🔧 XY LANH'!P915)</f>
        <v/>
      </c>
      <c r="I1959" s="1" t="str">
        <f>IF('🔧 XY LANH'!A915="","",'🔧 XY LANH'!Q915)</f>
        <v/>
      </c>
      <c r="J1959" s="1" t="str">
        <f>IF('🔧 XY LANH'!A915="","",'🔧 XY LANH'!K915)</f>
        <v/>
      </c>
      <c r="L1959" s="1">
        <f>N(L1958)+IF(AND('🔎 TRA CỨU NHANH'!$C$2&lt;&gt;"",OR(ISNUMBER(SEARCH('🔎 TRA CỨU NHANH'!$C$2,$A1959)),ISNUMBER(SEARCH('🔎 TRA CỨU NHANH'!$C$2,$B1959)))),1,0)</f>
        <v>0</v>
      </c>
      <c r="M1959" s="1" t="str">
        <f t="shared" si="60"/>
        <v/>
      </c>
      <c r="N1959" s="1">
        <f>N(N1958)+IF(AND('💰 BÁO GIÁ'!$C$27&lt;&gt;"",OR(ISNUMBER(SEARCH('💰 BÁO GIÁ'!$C$27,$A1959)),ISNUMBER(SEARCH('💰 BÁO GIÁ'!$C$27,$B1959)))),1,0)</f>
        <v>0</v>
      </c>
      <c r="O1959" s="1" t="str">
        <f t="shared" si="61"/>
        <v/>
      </c>
    </row>
    <row r="1960" customHeight="1" spans="1:15">
      <c r="A1960" s="1" t="str">
        <f>IF('🔧 XY LANH'!A916="","",'🔧 XY LANH'!A916)</f>
        <v/>
      </c>
      <c r="B1960" s="1" t="str">
        <f>IF('🔧 XY LANH'!A916="","",'🔧 XY LANH'!S916)</f>
        <v/>
      </c>
      <c r="C1960" s="1" t="str">
        <f>IF('🔧 XY LANH'!A916="","","Xy lanh")</f>
        <v/>
      </c>
      <c r="D1960" s="1" t="str">
        <f>IF('🔧 XY LANH'!A916="","",'🔧 XY LANH'!L916)</f>
        <v/>
      </c>
      <c r="E1960" s="1" t="str">
        <f>IF('🔧 XY LANH'!A916="","",'🔧 XY LANH'!M916)</f>
        <v/>
      </c>
      <c r="F1960" s="1" t="str">
        <f>IF('🔧 XY LANH'!A916="","",'🔧 XY LANH'!N916)</f>
        <v/>
      </c>
      <c r="G1960" s="1" t="str">
        <f>IF('🔧 XY LANH'!A916="","",'🔧 XY LANH'!O916)</f>
        <v/>
      </c>
      <c r="H1960" s="1" t="str">
        <f>IF('🔧 XY LANH'!A916="","",'🔧 XY LANH'!P916)</f>
        <v/>
      </c>
      <c r="I1960" s="1" t="str">
        <f>IF('🔧 XY LANH'!A916="","",'🔧 XY LANH'!Q916)</f>
        <v/>
      </c>
      <c r="J1960" s="1" t="str">
        <f>IF('🔧 XY LANH'!A916="","",'🔧 XY LANH'!K916)</f>
        <v/>
      </c>
      <c r="L1960" s="1">
        <f>N(L1959)+IF(AND('🔎 TRA CỨU NHANH'!$C$2&lt;&gt;"",OR(ISNUMBER(SEARCH('🔎 TRA CỨU NHANH'!$C$2,$A1960)),ISNUMBER(SEARCH('🔎 TRA CỨU NHANH'!$C$2,$B1960)))),1,0)</f>
        <v>0</v>
      </c>
      <c r="M1960" s="1" t="str">
        <f t="shared" si="60"/>
        <v/>
      </c>
      <c r="N1960" s="1">
        <f>N(N1959)+IF(AND('💰 BÁO GIÁ'!$C$27&lt;&gt;"",OR(ISNUMBER(SEARCH('💰 BÁO GIÁ'!$C$27,$A1960)),ISNUMBER(SEARCH('💰 BÁO GIÁ'!$C$27,$B1960)))),1,0)</f>
        <v>0</v>
      </c>
      <c r="O1960" s="1" t="str">
        <f t="shared" si="61"/>
        <v/>
      </c>
    </row>
    <row r="1961" customHeight="1" spans="1:15">
      <c r="A1961" s="1" t="str">
        <f>IF('🔧 XY LANH'!A917="","",'🔧 XY LANH'!A917)</f>
        <v/>
      </c>
      <c r="B1961" s="1" t="str">
        <f>IF('🔧 XY LANH'!A917="","",'🔧 XY LANH'!S917)</f>
        <v/>
      </c>
      <c r="C1961" s="1" t="str">
        <f>IF('🔧 XY LANH'!A917="","","Xy lanh")</f>
        <v/>
      </c>
      <c r="D1961" s="1" t="str">
        <f>IF('🔧 XY LANH'!A917="","",'🔧 XY LANH'!L917)</f>
        <v/>
      </c>
      <c r="E1961" s="1" t="str">
        <f>IF('🔧 XY LANH'!A917="","",'🔧 XY LANH'!M917)</f>
        <v/>
      </c>
      <c r="F1961" s="1" t="str">
        <f>IF('🔧 XY LANH'!A917="","",'🔧 XY LANH'!N917)</f>
        <v/>
      </c>
      <c r="G1961" s="1" t="str">
        <f>IF('🔧 XY LANH'!A917="","",'🔧 XY LANH'!O917)</f>
        <v/>
      </c>
      <c r="H1961" s="1" t="str">
        <f>IF('🔧 XY LANH'!A917="","",'🔧 XY LANH'!P917)</f>
        <v/>
      </c>
      <c r="I1961" s="1" t="str">
        <f>IF('🔧 XY LANH'!A917="","",'🔧 XY LANH'!Q917)</f>
        <v/>
      </c>
      <c r="J1961" s="1" t="str">
        <f>IF('🔧 XY LANH'!A917="","",'🔧 XY LANH'!K917)</f>
        <v/>
      </c>
      <c r="L1961" s="1">
        <f>N(L1960)+IF(AND('🔎 TRA CỨU NHANH'!$C$2&lt;&gt;"",OR(ISNUMBER(SEARCH('🔎 TRA CỨU NHANH'!$C$2,$A1961)),ISNUMBER(SEARCH('🔎 TRA CỨU NHANH'!$C$2,$B1961)))),1,0)</f>
        <v>0</v>
      </c>
      <c r="M1961" s="1" t="str">
        <f t="shared" si="60"/>
        <v/>
      </c>
      <c r="N1961" s="1">
        <f>N(N1960)+IF(AND('💰 BÁO GIÁ'!$C$27&lt;&gt;"",OR(ISNUMBER(SEARCH('💰 BÁO GIÁ'!$C$27,$A1961)),ISNUMBER(SEARCH('💰 BÁO GIÁ'!$C$27,$B1961)))),1,0)</f>
        <v>0</v>
      </c>
      <c r="O1961" s="1" t="str">
        <f t="shared" si="61"/>
        <v/>
      </c>
    </row>
    <row r="1962" customHeight="1" spans="1:15">
      <c r="A1962" s="1" t="str">
        <f>IF('🔧 XY LANH'!A918="","",'🔧 XY LANH'!A918)</f>
        <v/>
      </c>
      <c r="B1962" s="1" t="str">
        <f>IF('🔧 XY LANH'!A918="","",'🔧 XY LANH'!S918)</f>
        <v/>
      </c>
      <c r="C1962" s="1" t="str">
        <f>IF('🔧 XY LANH'!A918="","","Xy lanh")</f>
        <v/>
      </c>
      <c r="D1962" s="1" t="str">
        <f>IF('🔧 XY LANH'!A918="","",'🔧 XY LANH'!L918)</f>
        <v/>
      </c>
      <c r="E1962" s="1" t="str">
        <f>IF('🔧 XY LANH'!A918="","",'🔧 XY LANH'!M918)</f>
        <v/>
      </c>
      <c r="F1962" s="1" t="str">
        <f>IF('🔧 XY LANH'!A918="","",'🔧 XY LANH'!N918)</f>
        <v/>
      </c>
      <c r="G1962" s="1" t="str">
        <f>IF('🔧 XY LANH'!A918="","",'🔧 XY LANH'!O918)</f>
        <v/>
      </c>
      <c r="H1962" s="1" t="str">
        <f>IF('🔧 XY LANH'!A918="","",'🔧 XY LANH'!P918)</f>
        <v/>
      </c>
      <c r="I1962" s="1" t="str">
        <f>IF('🔧 XY LANH'!A918="","",'🔧 XY LANH'!Q918)</f>
        <v/>
      </c>
      <c r="J1962" s="1" t="str">
        <f>IF('🔧 XY LANH'!A918="","",'🔧 XY LANH'!K918)</f>
        <v/>
      </c>
      <c r="L1962" s="1">
        <f>N(L1961)+IF(AND('🔎 TRA CỨU NHANH'!$C$2&lt;&gt;"",OR(ISNUMBER(SEARCH('🔎 TRA CỨU NHANH'!$C$2,$A1962)),ISNUMBER(SEARCH('🔎 TRA CỨU NHANH'!$C$2,$B1962)))),1,0)</f>
        <v>0</v>
      </c>
      <c r="M1962" s="1" t="str">
        <f t="shared" si="60"/>
        <v/>
      </c>
      <c r="N1962" s="1">
        <f>N(N1961)+IF(AND('💰 BÁO GIÁ'!$C$27&lt;&gt;"",OR(ISNUMBER(SEARCH('💰 BÁO GIÁ'!$C$27,$A1962)),ISNUMBER(SEARCH('💰 BÁO GIÁ'!$C$27,$B1962)))),1,0)</f>
        <v>0</v>
      </c>
      <c r="O1962" s="1" t="str">
        <f t="shared" si="61"/>
        <v/>
      </c>
    </row>
    <row r="1963" customHeight="1" spans="1:15">
      <c r="A1963" s="1" t="str">
        <f>IF('🔧 XY LANH'!A919="","",'🔧 XY LANH'!A919)</f>
        <v/>
      </c>
      <c r="B1963" s="1" t="str">
        <f>IF('🔧 XY LANH'!A919="","",'🔧 XY LANH'!S919)</f>
        <v/>
      </c>
      <c r="C1963" s="1" t="str">
        <f>IF('🔧 XY LANH'!A919="","","Xy lanh")</f>
        <v/>
      </c>
      <c r="D1963" s="1" t="str">
        <f>IF('🔧 XY LANH'!A919="","",'🔧 XY LANH'!L919)</f>
        <v/>
      </c>
      <c r="E1963" s="1" t="str">
        <f>IF('🔧 XY LANH'!A919="","",'🔧 XY LANH'!M919)</f>
        <v/>
      </c>
      <c r="F1963" s="1" t="str">
        <f>IF('🔧 XY LANH'!A919="","",'🔧 XY LANH'!N919)</f>
        <v/>
      </c>
      <c r="G1963" s="1" t="str">
        <f>IF('🔧 XY LANH'!A919="","",'🔧 XY LANH'!O919)</f>
        <v/>
      </c>
      <c r="H1963" s="1" t="str">
        <f>IF('🔧 XY LANH'!A919="","",'🔧 XY LANH'!P919)</f>
        <v/>
      </c>
      <c r="I1963" s="1" t="str">
        <f>IF('🔧 XY LANH'!A919="","",'🔧 XY LANH'!Q919)</f>
        <v/>
      </c>
      <c r="J1963" s="1" t="str">
        <f>IF('🔧 XY LANH'!A919="","",'🔧 XY LANH'!K919)</f>
        <v/>
      </c>
      <c r="L1963" s="1">
        <f>N(L1962)+IF(AND('🔎 TRA CỨU NHANH'!$C$2&lt;&gt;"",OR(ISNUMBER(SEARCH('🔎 TRA CỨU NHANH'!$C$2,$A1963)),ISNUMBER(SEARCH('🔎 TRA CỨU NHANH'!$C$2,$B1963)))),1,0)</f>
        <v>0</v>
      </c>
      <c r="M1963" s="1" t="str">
        <f t="shared" si="60"/>
        <v/>
      </c>
      <c r="N1963" s="1">
        <f>N(N1962)+IF(AND('💰 BÁO GIÁ'!$C$27&lt;&gt;"",OR(ISNUMBER(SEARCH('💰 BÁO GIÁ'!$C$27,$A1963)),ISNUMBER(SEARCH('💰 BÁO GIÁ'!$C$27,$B1963)))),1,0)</f>
        <v>0</v>
      </c>
      <c r="O1963" s="1" t="str">
        <f t="shared" si="61"/>
        <v/>
      </c>
    </row>
    <row r="1964" customHeight="1" spans="1:15">
      <c r="A1964" s="1" t="str">
        <f>IF('🔧 XY LANH'!A920="","",'🔧 XY LANH'!A920)</f>
        <v/>
      </c>
      <c r="B1964" s="1" t="str">
        <f>IF('🔧 XY LANH'!A920="","",'🔧 XY LANH'!S920)</f>
        <v/>
      </c>
      <c r="C1964" s="1" t="str">
        <f>IF('🔧 XY LANH'!A920="","","Xy lanh")</f>
        <v/>
      </c>
      <c r="D1964" s="1" t="str">
        <f>IF('🔧 XY LANH'!A920="","",'🔧 XY LANH'!L920)</f>
        <v/>
      </c>
      <c r="E1964" s="1" t="str">
        <f>IF('🔧 XY LANH'!A920="","",'🔧 XY LANH'!M920)</f>
        <v/>
      </c>
      <c r="F1964" s="1" t="str">
        <f>IF('🔧 XY LANH'!A920="","",'🔧 XY LANH'!N920)</f>
        <v/>
      </c>
      <c r="G1964" s="1" t="str">
        <f>IF('🔧 XY LANH'!A920="","",'🔧 XY LANH'!O920)</f>
        <v/>
      </c>
      <c r="H1964" s="1" t="str">
        <f>IF('🔧 XY LANH'!A920="","",'🔧 XY LANH'!P920)</f>
        <v/>
      </c>
      <c r="I1964" s="1" t="str">
        <f>IF('🔧 XY LANH'!A920="","",'🔧 XY LANH'!Q920)</f>
        <v/>
      </c>
      <c r="J1964" s="1" t="str">
        <f>IF('🔧 XY LANH'!A920="","",'🔧 XY LANH'!K920)</f>
        <v/>
      </c>
      <c r="L1964" s="1">
        <f>N(L1963)+IF(AND('🔎 TRA CỨU NHANH'!$C$2&lt;&gt;"",OR(ISNUMBER(SEARCH('🔎 TRA CỨU NHANH'!$C$2,$A1964)),ISNUMBER(SEARCH('🔎 TRA CỨU NHANH'!$C$2,$B1964)))),1,0)</f>
        <v>0</v>
      </c>
      <c r="M1964" s="1" t="str">
        <f t="shared" si="60"/>
        <v/>
      </c>
      <c r="N1964" s="1">
        <f>N(N1963)+IF(AND('💰 BÁO GIÁ'!$C$27&lt;&gt;"",OR(ISNUMBER(SEARCH('💰 BÁO GIÁ'!$C$27,$A1964)),ISNUMBER(SEARCH('💰 BÁO GIÁ'!$C$27,$B1964)))),1,0)</f>
        <v>0</v>
      </c>
      <c r="O1964" s="1" t="str">
        <f t="shared" si="61"/>
        <v/>
      </c>
    </row>
    <row r="1965" customHeight="1" spans="1:15">
      <c r="A1965" s="1" t="str">
        <f>IF('🔧 XY LANH'!A921="","",'🔧 XY LANH'!A921)</f>
        <v/>
      </c>
      <c r="B1965" s="1" t="str">
        <f>IF('🔧 XY LANH'!A921="","",'🔧 XY LANH'!S921)</f>
        <v/>
      </c>
      <c r="C1965" s="1" t="str">
        <f>IF('🔧 XY LANH'!A921="","","Xy lanh")</f>
        <v/>
      </c>
      <c r="D1965" s="1" t="str">
        <f>IF('🔧 XY LANH'!A921="","",'🔧 XY LANH'!L921)</f>
        <v/>
      </c>
      <c r="E1965" s="1" t="str">
        <f>IF('🔧 XY LANH'!A921="","",'🔧 XY LANH'!M921)</f>
        <v/>
      </c>
      <c r="F1965" s="1" t="str">
        <f>IF('🔧 XY LANH'!A921="","",'🔧 XY LANH'!N921)</f>
        <v/>
      </c>
      <c r="G1965" s="1" t="str">
        <f>IF('🔧 XY LANH'!A921="","",'🔧 XY LANH'!O921)</f>
        <v/>
      </c>
      <c r="H1965" s="1" t="str">
        <f>IF('🔧 XY LANH'!A921="","",'🔧 XY LANH'!P921)</f>
        <v/>
      </c>
      <c r="I1965" s="1" t="str">
        <f>IF('🔧 XY LANH'!A921="","",'🔧 XY LANH'!Q921)</f>
        <v/>
      </c>
      <c r="J1965" s="1" t="str">
        <f>IF('🔧 XY LANH'!A921="","",'🔧 XY LANH'!K921)</f>
        <v/>
      </c>
      <c r="L1965" s="1">
        <f>N(L1964)+IF(AND('🔎 TRA CỨU NHANH'!$C$2&lt;&gt;"",OR(ISNUMBER(SEARCH('🔎 TRA CỨU NHANH'!$C$2,$A1965)),ISNUMBER(SEARCH('🔎 TRA CỨU NHANH'!$C$2,$B1965)))),1,0)</f>
        <v>0</v>
      </c>
      <c r="M1965" s="1" t="str">
        <f t="shared" si="60"/>
        <v/>
      </c>
      <c r="N1965" s="1">
        <f>N(N1964)+IF(AND('💰 BÁO GIÁ'!$C$27&lt;&gt;"",OR(ISNUMBER(SEARCH('💰 BÁO GIÁ'!$C$27,$A1965)),ISNUMBER(SEARCH('💰 BÁO GIÁ'!$C$27,$B1965)))),1,0)</f>
        <v>0</v>
      </c>
      <c r="O1965" s="1" t="str">
        <f t="shared" si="61"/>
        <v/>
      </c>
    </row>
    <row r="1966" customHeight="1" spans="1:15">
      <c r="A1966" s="1" t="str">
        <f>IF('🔧 XY LANH'!A922="","",'🔧 XY LANH'!A922)</f>
        <v/>
      </c>
      <c r="B1966" s="1" t="str">
        <f>IF('🔧 XY LANH'!A922="","",'🔧 XY LANH'!S922)</f>
        <v/>
      </c>
      <c r="C1966" s="1" t="str">
        <f>IF('🔧 XY LANH'!A922="","","Xy lanh")</f>
        <v/>
      </c>
      <c r="D1966" s="1" t="str">
        <f>IF('🔧 XY LANH'!A922="","",'🔧 XY LANH'!L922)</f>
        <v/>
      </c>
      <c r="E1966" s="1" t="str">
        <f>IF('🔧 XY LANH'!A922="","",'🔧 XY LANH'!M922)</f>
        <v/>
      </c>
      <c r="F1966" s="1" t="str">
        <f>IF('🔧 XY LANH'!A922="","",'🔧 XY LANH'!N922)</f>
        <v/>
      </c>
      <c r="G1966" s="1" t="str">
        <f>IF('🔧 XY LANH'!A922="","",'🔧 XY LANH'!O922)</f>
        <v/>
      </c>
      <c r="H1966" s="1" t="str">
        <f>IF('🔧 XY LANH'!A922="","",'🔧 XY LANH'!P922)</f>
        <v/>
      </c>
      <c r="I1966" s="1" t="str">
        <f>IF('🔧 XY LANH'!A922="","",'🔧 XY LANH'!Q922)</f>
        <v/>
      </c>
      <c r="J1966" s="1" t="str">
        <f>IF('🔧 XY LANH'!A922="","",'🔧 XY LANH'!K922)</f>
        <v/>
      </c>
      <c r="L1966" s="1">
        <f>N(L1965)+IF(AND('🔎 TRA CỨU NHANH'!$C$2&lt;&gt;"",OR(ISNUMBER(SEARCH('🔎 TRA CỨU NHANH'!$C$2,$A1966)),ISNUMBER(SEARCH('🔎 TRA CỨU NHANH'!$C$2,$B1966)))),1,0)</f>
        <v>0</v>
      </c>
      <c r="M1966" s="1" t="str">
        <f t="shared" si="60"/>
        <v/>
      </c>
      <c r="N1966" s="1">
        <f>N(N1965)+IF(AND('💰 BÁO GIÁ'!$C$27&lt;&gt;"",OR(ISNUMBER(SEARCH('💰 BÁO GIÁ'!$C$27,$A1966)),ISNUMBER(SEARCH('💰 BÁO GIÁ'!$C$27,$B1966)))),1,0)</f>
        <v>0</v>
      </c>
      <c r="O1966" s="1" t="str">
        <f t="shared" si="61"/>
        <v/>
      </c>
    </row>
    <row r="1967" customHeight="1" spans="1:15">
      <c r="A1967" s="1" t="str">
        <f>IF('🔧 XY LANH'!A923="","",'🔧 XY LANH'!A923)</f>
        <v/>
      </c>
      <c r="B1967" s="1" t="str">
        <f>IF('🔧 XY LANH'!A923="","",'🔧 XY LANH'!S923)</f>
        <v/>
      </c>
      <c r="C1967" s="1" t="str">
        <f>IF('🔧 XY LANH'!A923="","","Xy lanh")</f>
        <v/>
      </c>
      <c r="D1967" s="1" t="str">
        <f>IF('🔧 XY LANH'!A923="","",'🔧 XY LANH'!L923)</f>
        <v/>
      </c>
      <c r="E1967" s="1" t="str">
        <f>IF('🔧 XY LANH'!A923="","",'🔧 XY LANH'!M923)</f>
        <v/>
      </c>
      <c r="F1967" s="1" t="str">
        <f>IF('🔧 XY LANH'!A923="","",'🔧 XY LANH'!N923)</f>
        <v/>
      </c>
      <c r="G1967" s="1" t="str">
        <f>IF('🔧 XY LANH'!A923="","",'🔧 XY LANH'!O923)</f>
        <v/>
      </c>
      <c r="H1967" s="1" t="str">
        <f>IF('🔧 XY LANH'!A923="","",'🔧 XY LANH'!P923)</f>
        <v/>
      </c>
      <c r="I1967" s="1" t="str">
        <f>IF('🔧 XY LANH'!A923="","",'🔧 XY LANH'!Q923)</f>
        <v/>
      </c>
      <c r="J1967" s="1" t="str">
        <f>IF('🔧 XY LANH'!A923="","",'🔧 XY LANH'!K923)</f>
        <v/>
      </c>
      <c r="L1967" s="1">
        <f>N(L1966)+IF(AND('🔎 TRA CỨU NHANH'!$C$2&lt;&gt;"",OR(ISNUMBER(SEARCH('🔎 TRA CỨU NHANH'!$C$2,$A1967)),ISNUMBER(SEARCH('🔎 TRA CỨU NHANH'!$C$2,$B1967)))),1,0)</f>
        <v>0</v>
      </c>
      <c r="M1967" s="1" t="str">
        <f t="shared" si="60"/>
        <v/>
      </c>
      <c r="N1967" s="1">
        <f>N(N1966)+IF(AND('💰 BÁO GIÁ'!$C$27&lt;&gt;"",OR(ISNUMBER(SEARCH('💰 BÁO GIÁ'!$C$27,$A1967)),ISNUMBER(SEARCH('💰 BÁO GIÁ'!$C$27,$B1967)))),1,0)</f>
        <v>0</v>
      </c>
      <c r="O1967" s="1" t="str">
        <f t="shared" si="61"/>
        <v/>
      </c>
    </row>
    <row r="1968" customHeight="1" spans="1:15">
      <c r="A1968" s="1" t="str">
        <f>IF('🔧 XY LANH'!A924="","",'🔧 XY LANH'!A924)</f>
        <v/>
      </c>
      <c r="B1968" s="1" t="str">
        <f>IF('🔧 XY LANH'!A924="","",'🔧 XY LANH'!S924)</f>
        <v/>
      </c>
      <c r="C1968" s="1" t="str">
        <f>IF('🔧 XY LANH'!A924="","","Xy lanh")</f>
        <v/>
      </c>
      <c r="D1968" s="1" t="str">
        <f>IF('🔧 XY LANH'!A924="","",'🔧 XY LANH'!L924)</f>
        <v/>
      </c>
      <c r="E1968" s="1" t="str">
        <f>IF('🔧 XY LANH'!A924="","",'🔧 XY LANH'!M924)</f>
        <v/>
      </c>
      <c r="F1968" s="1" t="str">
        <f>IF('🔧 XY LANH'!A924="","",'🔧 XY LANH'!N924)</f>
        <v/>
      </c>
      <c r="G1968" s="1" t="str">
        <f>IF('🔧 XY LANH'!A924="","",'🔧 XY LANH'!O924)</f>
        <v/>
      </c>
      <c r="H1968" s="1" t="str">
        <f>IF('🔧 XY LANH'!A924="","",'🔧 XY LANH'!P924)</f>
        <v/>
      </c>
      <c r="I1968" s="1" t="str">
        <f>IF('🔧 XY LANH'!A924="","",'🔧 XY LANH'!Q924)</f>
        <v/>
      </c>
      <c r="J1968" s="1" t="str">
        <f>IF('🔧 XY LANH'!A924="","",'🔧 XY LANH'!K924)</f>
        <v/>
      </c>
      <c r="L1968" s="1">
        <f>N(L1967)+IF(AND('🔎 TRA CỨU NHANH'!$C$2&lt;&gt;"",OR(ISNUMBER(SEARCH('🔎 TRA CỨU NHANH'!$C$2,$A1968)),ISNUMBER(SEARCH('🔎 TRA CỨU NHANH'!$C$2,$B1968)))),1,0)</f>
        <v>0</v>
      </c>
      <c r="M1968" s="1" t="str">
        <f t="shared" si="60"/>
        <v/>
      </c>
      <c r="N1968" s="1">
        <f>N(N1967)+IF(AND('💰 BÁO GIÁ'!$C$27&lt;&gt;"",OR(ISNUMBER(SEARCH('💰 BÁO GIÁ'!$C$27,$A1968)),ISNUMBER(SEARCH('💰 BÁO GIÁ'!$C$27,$B1968)))),1,0)</f>
        <v>0</v>
      </c>
      <c r="O1968" s="1" t="str">
        <f t="shared" si="61"/>
        <v/>
      </c>
    </row>
    <row r="1969" customHeight="1" spans="1:15">
      <c r="A1969" s="1" t="str">
        <f>IF('🔧 XY LANH'!A925="","",'🔧 XY LANH'!A925)</f>
        <v/>
      </c>
      <c r="B1969" s="1" t="str">
        <f>IF('🔧 XY LANH'!A925="","",'🔧 XY LANH'!S925)</f>
        <v/>
      </c>
      <c r="C1969" s="1" t="str">
        <f>IF('🔧 XY LANH'!A925="","","Xy lanh")</f>
        <v/>
      </c>
      <c r="D1969" s="1" t="str">
        <f>IF('🔧 XY LANH'!A925="","",'🔧 XY LANH'!L925)</f>
        <v/>
      </c>
      <c r="E1969" s="1" t="str">
        <f>IF('🔧 XY LANH'!A925="","",'🔧 XY LANH'!M925)</f>
        <v/>
      </c>
      <c r="F1969" s="1" t="str">
        <f>IF('🔧 XY LANH'!A925="","",'🔧 XY LANH'!N925)</f>
        <v/>
      </c>
      <c r="G1969" s="1" t="str">
        <f>IF('🔧 XY LANH'!A925="","",'🔧 XY LANH'!O925)</f>
        <v/>
      </c>
      <c r="H1969" s="1" t="str">
        <f>IF('🔧 XY LANH'!A925="","",'🔧 XY LANH'!P925)</f>
        <v/>
      </c>
      <c r="I1969" s="1" t="str">
        <f>IF('🔧 XY LANH'!A925="","",'🔧 XY LANH'!Q925)</f>
        <v/>
      </c>
      <c r="J1969" s="1" t="str">
        <f>IF('🔧 XY LANH'!A925="","",'🔧 XY LANH'!K925)</f>
        <v/>
      </c>
      <c r="L1969" s="1">
        <f>N(L1968)+IF(AND('🔎 TRA CỨU NHANH'!$C$2&lt;&gt;"",OR(ISNUMBER(SEARCH('🔎 TRA CỨU NHANH'!$C$2,$A1969)),ISNUMBER(SEARCH('🔎 TRA CỨU NHANH'!$C$2,$B1969)))),1,0)</f>
        <v>0</v>
      </c>
      <c r="M1969" s="1" t="str">
        <f t="shared" si="60"/>
        <v/>
      </c>
      <c r="N1969" s="1">
        <f>N(N1968)+IF(AND('💰 BÁO GIÁ'!$C$27&lt;&gt;"",OR(ISNUMBER(SEARCH('💰 BÁO GIÁ'!$C$27,$A1969)),ISNUMBER(SEARCH('💰 BÁO GIÁ'!$C$27,$B1969)))),1,0)</f>
        <v>0</v>
      </c>
      <c r="O1969" s="1" t="str">
        <f t="shared" si="61"/>
        <v/>
      </c>
    </row>
    <row r="1970" customHeight="1" spans="1:15">
      <c r="A1970" s="1" t="str">
        <f>IF('🔧 XY LANH'!A926="","",'🔧 XY LANH'!A926)</f>
        <v/>
      </c>
      <c r="B1970" s="1" t="str">
        <f>IF('🔧 XY LANH'!A926="","",'🔧 XY LANH'!S926)</f>
        <v/>
      </c>
      <c r="C1970" s="1" t="str">
        <f>IF('🔧 XY LANH'!A926="","","Xy lanh")</f>
        <v/>
      </c>
      <c r="D1970" s="1" t="str">
        <f>IF('🔧 XY LANH'!A926="","",'🔧 XY LANH'!L926)</f>
        <v/>
      </c>
      <c r="E1970" s="1" t="str">
        <f>IF('🔧 XY LANH'!A926="","",'🔧 XY LANH'!M926)</f>
        <v/>
      </c>
      <c r="F1970" s="1" t="str">
        <f>IF('🔧 XY LANH'!A926="","",'🔧 XY LANH'!N926)</f>
        <v/>
      </c>
      <c r="G1970" s="1" t="str">
        <f>IF('🔧 XY LANH'!A926="","",'🔧 XY LANH'!O926)</f>
        <v/>
      </c>
      <c r="H1970" s="1" t="str">
        <f>IF('🔧 XY LANH'!A926="","",'🔧 XY LANH'!P926)</f>
        <v/>
      </c>
      <c r="I1970" s="1" t="str">
        <f>IF('🔧 XY LANH'!A926="","",'🔧 XY LANH'!Q926)</f>
        <v/>
      </c>
      <c r="J1970" s="1" t="str">
        <f>IF('🔧 XY LANH'!A926="","",'🔧 XY LANH'!K926)</f>
        <v/>
      </c>
      <c r="L1970" s="1">
        <f>N(L1969)+IF(AND('🔎 TRA CỨU NHANH'!$C$2&lt;&gt;"",OR(ISNUMBER(SEARCH('🔎 TRA CỨU NHANH'!$C$2,$A1970)),ISNUMBER(SEARCH('🔎 TRA CỨU NHANH'!$C$2,$B1970)))),1,0)</f>
        <v>0</v>
      </c>
      <c r="M1970" s="1" t="str">
        <f t="shared" si="60"/>
        <v/>
      </c>
      <c r="N1970" s="1">
        <f>N(N1969)+IF(AND('💰 BÁO GIÁ'!$C$27&lt;&gt;"",OR(ISNUMBER(SEARCH('💰 BÁO GIÁ'!$C$27,$A1970)),ISNUMBER(SEARCH('💰 BÁO GIÁ'!$C$27,$B1970)))),1,0)</f>
        <v>0</v>
      </c>
      <c r="O1970" s="1" t="str">
        <f t="shared" si="61"/>
        <v/>
      </c>
    </row>
    <row r="1971" customHeight="1" spans="1:15">
      <c r="A1971" s="1" t="str">
        <f>IF('🔧 XY LANH'!A927="","",'🔧 XY LANH'!A927)</f>
        <v/>
      </c>
      <c r="B1971" s="1" t="str">
        <f>IF('🔧 XY LANH'!A927="","",'🔧 XY LANH'!S927)</f>
        <v/>
      </c>
      <c r="C1971" s="1" t="str">
        <f>IF('🔧 XY LANH'!A927="","","Xy lanh")</f>
        <v/>
      </c>
      <c r="D1971" s="1" t="str">
        <f>IF('🔧 XY LANH'!A927="","",'🔧 XY LANH'!L927)</f>
        <v/>
      </c>
      <c r="E1971" s="1" t="str">
        <f>IF('🔧 XY LANH'!A927="","",'🔧 XY LANH'!M927)</f>
        <v/>
      </c>
      <c r="F1971" s="1" t="str">
        <f>IF('🔧 XY LANH'!A927="","",'🔧 XY LANH'!N927)</f>
        <v/>
      </c>
      <c r="G1971" s="1" t="str">
        <f>IF('🔧 XY LANH'!A927="","",'🔧 XY LANH'!O927)</f>
        <v/>
      </c>
      <c r="H1971" s="1" t="str">
        <f>IF('🔧 XY LANH'!A927="","",'🔧 XY LANH'!P927)</f>
        <v/>
      </c>
      <c r="I1971" s="1" t="str">
        <f>IF('🔧 XY LANH'!A927="","",'🔧 XY LANH'!Q927)</f>
        <v/>
      </c>
      <c r="J1971" s="1" t="str">
        <f>IF('🔧 XY LANH'!A927="","",'🔧 XY LANH'!K927)</f>
        <v/>
      </c>
      <c r="L1971" s="1">
        <f>N(L1970)+IF(AND('🔎 TRA CỨU NHANH'!$C$2&lt;&gt;"",OR(ISNUMBER(SEARCH('🔎 TRA CỨU NHANH'!$C$2,$A1971)),ISNUMBER(SEARCH('🔎 TRA CỨU NHANH'!$C$2,$B1971)))),1,0)</f>
        <v>0</v>
      </c>
      <c r="M1971" s="1" t="str">
        <f t="shared" si="60"/>
        <v/>
      </c>
      <c r="N1971" s="1">
        <f>N(N1970)+IF(AND('💰 BÁO GIÁ'!$C$27&lt;&gt;"",OR(ISNUMBER(SEARCH('💰 BÁO GIÁ'!$C$27,$A1971)),ISNUMBER(SEARCH('💰 BÁO GIÁ'!$C$27,$B1971)))),1,0)</f>
        <v>0</v>
      </c>
      <c r="O1971" s="1" t="str">
        <f t="shared" si="61"/>
        <v/>
      </c>
    </row>
    <row r="1972" customHeight="1" spans="1:15">
      <c r="A1972" s="1" t="str">
        <f>IF('🔧 XY LANH'!A928="","",'🔧 XY LANH'!A928)</f>
        <v/>
      </c>
      <c r="B1972" s="1" t="str">
        <f>IF('🔧 XY LANH'!A928="","",'🔧 XY LANH'!S928)</f>
        <v/>
      </c>
      <c r="C1972" s="1" t="str">
        <f>IF('🔧 XY LANH'!A928="","","Xy lanh")</f>
        <v/>
      </c>
      <c r="D1972" s="1" t="str">
        <f>IF('🔧 XY LANH'!A928="","",'🔧 XY LANH'!L928)</f>
        <v/>
      </c>
      <c r="E1972" s="1" t="str">
        <f>IF('🔧 XY LANH'!A928="","",'🔧 XY LANH'!M928)</f>
        <v/>
      </c>
      <c r="F1972" s="1" t="str">
        <f>IF('🔧 XY LANH'!A928="","",'🔧 XY LANH'!N928)</f>
        <v/>
      </c>
      <c r="G1972" s="1" t="str">
        <f>IF('🔧 XY LANH'!A928="","",'🔧 XY LANH'!O928)</f>
        <v/>
      </c>
      <c r="H1972" s="1" t="str">
        <f>IF('🔧 XY LANH'!A928="","",'🔧 XY LANH'!P928)</f>
        <v/>
      </c>
      <c r="I1972" s="1" t="str">
        <f>IF('🔧 XY LANH'!A928="","",'🔧 XY LANH'!Q928)</f>
        <v/>
      </c>
      <c r="J1972" s="1" t="str">
        <f>IF('🔧 XY LANH'!A928="","",'🔧 XY LANH'!K928)</f>
        <v/>
      </c>
      <c r="L1972" s="1">
        <f>N(L1971)+IF(AND('🔎 TRA CỨU NHANH'!$C$2&lt;&gt;"",OR(ISNUMBER(SEARCH('🔎 TRA CỨU NHANH'!$C$2,$A1972)),ISNUMBER(SEARCH('🔎 TRA CỨU NHANH'!$C$2,$B1972)))),1,0)</f>
        <v>0</v>
      </c>
      <c r="M1972" s="1" t="str">
        <f t="shared" si="60"/>
        <v/>
      </c>
      <c r="N1972" s="1">
        <f>N(N1971)+IF(AND('💰 BÁO GIÁ'!$C$27&lt;&gt;"",OR(ISNUMBER(SEARCH('💰 BÁO GIÁ'!$C$27,$A1972)),ISNUMBER(SEARCH('💰 BÁO GIÁ'!$C$27,$B1972)))),1,0)</f>
        <v>0</v>
      </c>
      <c r="O1972" s="1" t="str">
        <f t="shared" si="61"/>
        <v/>
      </c>
    </row>
    <row r="1973" customHeight="1" spans="1:15">
      <c r="A1973" s="1" t="str">
        <f>IF('🔧 XY LANH'!A929="","",'🔧 XY LANH'!A929)</f>
        <v/>
      </c>
      <c r="B1973" s="1" t="str">
        <f>IF('🔧 XY LANH'!A929="","",'🔧 XY LANH'!S929)</f>
        <v/>
      </c>
      <c r="C1973" s="1" t="str">
        <f>IF('🔧 XY LANH'!A929="","","Xy lanh")</f>
        <v/>
      </c>
      <c r="D1973" s="1" t="str">
        <f>IF('🔧 XY LANH'!A929="","",'🔧 XY LANH'!L929)</f>
        <v/>
      </c>
      <c r="E1973" s="1" t="str">
        <f>IF('🔧 XY LANH'!A929="","",'🔧 XY LANH'!M929)</f>
        <v/>
      </c>
      <c r="F1973" s="1" t="str">
        <f>IF('🔧 XY LANH'!A929="","",'🔧 XY LANH'!N929)</f>
        <v/>
      </c>
      <c r="G1973" s="1" t="str">
        <f>IF('🔧 XY LANH'!A929="","",'🔧 XY LANH'!O929)</f>
        <v/>
      </c>
      <c r="H1973" s="1" t="str">
        <f>IF('🔧 XY LANH'!A929="","",'🔧 XY LANH'!P929)</f>
        <v/>
      </c>
      <c r="I1973" s="1" t="str">
        <f>IF('🔧 XY LANH'!A929="","",'🔧 XY LANH'!Q929)</f>
        <v/>
      </c>
      <c r="J1973" s="1" t="str">
        <f>IF('🔧 XY LANH'!A929="","",'🔧 XY LANH'!K929)</f>
        <v/>
      </c>
      <c r="L1973" s="1">
        <f>N(L1972)+IF(AND('🔎 TRA CỨU NHANH'!$C$2&lt;&gt;"",OR(ISNUMBER(SEARCH('🔎 TRA CỨU NHANH'!$C$2,$A1973)),ISNUMBER(SEARCH('🔎 TRA CỨU NHANH'!$C$2,$B1973)))),1,0)</f>
        <v>0</v>
      </c>
      <c r="M1973" s="1" t="str">
        <f t="shared" si="60"/>
        <v/>
      </c>
      <c r="N1973" s="1">
        <f>N(N1972)+IF(AND('💰 BÁO GIÁ'!$C$27&lt;&gt;"",OR(ISNUMBER(SEARCH('💰 BÁO GIÁ'!$C$27,$A1973)),ISNUMBER(SEARCH('💰 BÁO GIÁ'!$C$27,$B1973)))),1,0)</f>
        <v>0</v>
      </c>
      <c r="O1973" s="1" t="str">
        <f t="shared" si="61"/>
        <v/>
      </c>
    </row>
    <row r="1974" customHeight="1" spans="1:15">
      <c r="A1974" s="1" t="str">
        <f>IF('🔧 XY LANH'!A930="","",'🔧 XY LANH'!A930)</f>
        <v/>
      </c>
      <c r="B1974" s="1" t="str">
        <f>IF('🔧 XY LANH'!A930="","",'🔧 XY LANH'!S930)</f>
        <v/>
      </c>
      <c r="C1974" s="1" t="str">
        <f>IF('🔧 XY LANH'!A930="","","Xy lanh")</f>
        <v/>
      </c>
      <c r="D1974" s="1" t="str">
        <f>IF('🔧 XY LANH'!A930="","",'🔧 XY LANH'!L930)</f>
        <v/>
      </c>
      <c r="E1974" s="1" t="str">
        <f>IF('🔧 XY LANH'!A930="","",'🔧 XY LANH'!M930)</f>
        <v/>
      </c>
      <c r="F1974" s="1" t="str">
        <f>IF('🔧 XY LANH'!A930="","",'🔧 XY LANH'!N930)</f>
        <v/>
      </c>
      <c r="G1974" s="1" t="str">
        <f>IF('🔧 XY LANH'!A930="","",'🔧 XY LANH'!O930)</f>
        <v/>
      </c>
      <c r="H1974" s="1" t="str">
        <f>IF('🔧 XY LANH'!A930="","",'🔧 XY LANH'!P930)</f>
        <v/>
      </c>
      <c r="I1974" s="1" t="str">
        <f>IF('🔧 XY LANH'!A930="","",'🔧 XY LANH'!Q930)</f>
        <v/>
      </c>
      <c r="J1974" s="1" t="str">
        <f>IF('🔧 XY LANH'!A930="","",'🔧 XY LANH'!K930)</f>
        <v/>
      </c>
      <c r="L1974" s="1">
        <f>N(L1973)+IF(AND('🔎 TRA CỨU NHANH'!$C$2&lt;&gt;"",OR(ISNUMBER(SEARCH('🔎 TRA CỨU NHANH'!$C$2,$A1974)),ISNUMBER(SEARCH('🔎 TRA CỨU NHANH'!$C$2,$B1974)))),1,0)</f>
        <v>0</v>
      </c>
      <c r="M1974" s="1" t="str">
        <f t="shared" si="60"/>
        <v/>
      </c>
      <c r="N1974" s="1">
        <f>N(N1973)+IF(AND('💰 BÁO GIÁ'!$C$27&lt;&gt;"",OR(ISNUMBER(SEARCH('💰 BÁO GIÁ'!$C$27,$A1974)),ISNUMBER(SEARCH('💰 BÁO GIÁ'!$C$27,$B1974)))),1,0)</f>
        <v>0</v>
      </c>
      <c r="O1974" s="1" t="str">
        <f t="shared" si="61"/>
        <v/>
      </c>
    </row>
    <row r="1975" customHeight="1" spans="1:15">
      <c r="A1975" s="1" t="str">
        <f>IF('🔧 XY LANH'!A931="","",'🔧 XY LANH'!A931)</f>
        <v/>
      </c>
      <c r="B1975" s="1" t="str">
        <f>IF('🔧 XY LANH'!A931="","",'🔧 XY LANH'!S931)</f>
        <v/>
      </c>
      <c r="C1975" s="1" t="str">
        <f>IF('🔧 XY LANH'!A931="","","Xy lanh")</f>
        <v/>
      </c>
      <c r="D1975" s="1" t="str">
        <f>IF('🔧 XY LANH'!A931="","",'🔧 XY LANH'!L931)</f>
        <v/>
      </c>
      <c r="E1975" s="1" t="str">
        <f>IF('🔧 XY LANH'!A931="","",'🔧 XY LANH'!M931)</f>
        <v/>
      </c>
      <c r="F1975" s="1" t="str">
        <f>IF('🔧 XY LANH'!A931="","",'🔧 XY LANH'!N931)</f>
        <v/>
      </c>
      <c r="G1975" s="1" t="str">
        <f>IF('🔧 XY LANH'!A931="","",'🔧 XY LANH'!O931)</f>
        <v/>
      </c>
      <c r="H1975" s="1" t="str">
        <f>IF('🔧 XY LANH'!A931="","",'🔧 XY LANH'!P931)</f>
        <v/>
      </c>
      <c r="I1975" s="1" t="str">
        <f>IF('🔧 XY LANH'!A931="","",'🔧 XY LANH'!Q931)</f>
        <v/>
      </c>
      <c r="J1975" s="1" t="str">
        <f>IF('🔧 XY LANH'!A931="","",'🔧 XY LANH'!K931)</f>
        <v/>
      </c>
      <c r="L1975" s="1">
        <f>N(L1974)+IF(AND('🔎 TRA CỨU NHANH'!$C$2&lt;&gt;"",OR(ISNUMBER(SEARCH('🔎 TRA CỨU NHANH'!$C$2,$A1975)),ISNUMBER(SEARCH('🔎 TRA CỨU NHANH'!$C$2,$B1975)))),1,0)</f>
        <v>0</v>
      </c>
      <c r="M1975" s="1" t="str">
        <f t="shared" si="60"/>
        <v/>
      </c>
      <c r="N1975" s="1">
        <f>N(N1974)+IF(AND('💰 BÁO GIÁ'!$C$27&lt;&gt;"",OR(ISNUMBER(SEARCH('💰 BÁO GIÁ'!$C$27,$A1975)),ISNUMBER(SEARCH('💰 BÁO GIÁ'!$C$27,$B1975)))),1,0)</f>
        <v>0</v>
      </c>
      <c r="O1975" s="1" t="str">
        <f t="shared" si="61"/>
        <v/>
      </c>
    </row>
    <row r="1976" customHeight="1" spans="1:15">
      <c r="A1976" s="1" t="str">
        <f>IF('🔧 XY LANH'!A932="","",'🔧 XY LANH'!A932)</f>
        <v/>
      </c>
      <c r="B1976" s="1" t="str">
        <f>IF('🔧 XY LANH'!A932="","",'🔧 XY LANH'!S932)</f>
        <v/>
      </c>
      <c r="C1976" s="1" t="str">
        <f>IF('🔧 XY LANH'!A932="","","Xy lanh")</f>
        <v/>
      </c>
      <c r="D1976" s="1" t="str">
        <f>IF('🔧 XY LANH'!A932="","",'🔧 XY LANH'!L932)</f>
        <v/>
      </c>
      <c r="E1976" s="1" t="str">
        <f>IF('🔧 XY LANH'!A932="","",'🔧 XY LANH'!M932)</f>
        <v/>
      </c>
      <c r="F1976" s="1" t="str">
        <f>IF('🔧 XY LANH'!A932="","",'🔧 XY LANH'!N932)</f>
        <v/>
      </c>
      <c r="G1976" s="1" t="str">
        <f>IF('🔧 XY LANH'!A932="","",'🔧 XY LANH'!O932)</f>
        <v/>
      </c>
      <c r="H1976" s="1" t="str">
        <f>IF('🔧 XY LANH'!A932="","",'🔧 XY LANH'!P932)</f>
        <v/>
      </c>
      <c r="I1976" s="1" t="str">
        <f>IF('🔧 XY LANH'!A932="","",'🔧 XY LANH'!Q932)</f>
        <v/>
      </c>
      <c r="J1976" s="1" t="str">
        <f>IF('🔧 XY LANH'!A932="","",'🔧 XY LANH'!K932)</f>
        <v/>
      </c>
      <c r="L1976" s="1">
        <f>N(L1975)+IF(AND('🔎 TRA CỨU NHANH'!$C$2&lt;&gt;"",OR(ISNUMBER(SEARCH('🔎 TRA CỨU NHANH'!$C$2,$A1976)),ISNUMBER(SEARCH('🔎 TRA CỨU NHANH'!$C$2,$B1976)))),1,0)</f>
        <v>0</v>
      </c>
      <c r="M1976" s="1" t="str">
        <f t="shared" si="60"/>
        <v/>
      </c>
      <c r="N1976" s="1">
        <f>N(N1975)+IF(AND('💰 BÁO GIÁ'!$C$27&lt;&gt;"",OR(ISNUMBER(SEARCH('💰 BÁO GIÁ'!$C$27,$A1976)),ISNUMBER(SEARCH('💰 BÁO GIÁ'!$C$27,$B1976)))),1,0)</f>
        <v>0</v>
      </c>
      <c r="O1976" s="1" t="str">
        <f t="shared" si="61"/>
        <v/>
      </c>
    </row>
    <row r="1977" customHeight="1" spans="1:15">
      <c r="A1977" s="1" t="str">
        <f>IF('🔧 XY LANH'!A933="","",'🔧 XY LANH'!A933)</f>
        <v/>
      </c>
      <c r="B1977" s="1" t="str">
        <f>IF('🔧 XY LANH'!A933="","",'🔧 XY LANH'!S933)</f>
        <v/>
      </c>
      <c r="C1977" s="1" t="str">
        <f>IF('🔧 XY LANH'!A933="","","Xy lanh")</f>
        <v/>
      </c>
      <c r="D1977" s="1" t="str">
        <f>IF('🔧 XY LANH'!A933="","",'🔧 XY LANH'!L933)</f>
        <v/>
      </c>
      <c r="E1977" s="1" t="str">
        <f>IF('🔧 XY LANH'!A933="","",'🔧 XY LANH'!M933)</f>
        <v/>
      </c>
      <c r="F1977" s="1" t="str">
        <f>IF('🔧 XY LANH'!A933="","",'🔧 XY LANH'!N933)</f>
        <v/>
      </c>
      <c r="G1977" s="1" t="str">
        <f>IF('🔧 XY LANH'!A933="","",'🔧 XY LANH'!O933)</f>
        <v/>
      </c>
      <c r="H1977" s="1" t="str">
        <f>IF('🔧 XY LANH'!A933="","",'🔧 XY LANH'!P933)</f>
        <v/>
      </c>
      <c r="I1977" s="1" t="str">
        <f>IF('🔧 XY LANH'!A933="","",'🔧 XY LANH'!Q933)</f>
        <v/>
      </c>
      <c r="J1977" s="1" t="str">
        <f>IF('🔧 XY LANH'!A933="","",'🔧 XY LANH'!K933)</f>
        <v/>
      </c>
      <c r="L1977" s="1">
        <f>N(L1976)+IF(AND('🔎 TRA CỨU NHANH'!$C$2&lt;&gt;"",OR(ISNUMBER(SEARCH('🔎 TRA CỨU NHANH'!$C$2,$A1977)),ISNUMBER(SEARCH('🔎 TRA CỨU NHANH'!$C$2,$B1977)))),1,0)</f>
        <v>0</v>
      </c>
      <c r="M1977" s="1" t="str">
        <f t="shared" si="60"/>
        <v/>
      </c>
      <c r="N1977" s="1">
        <f>N(N1976)+IF(AND('💰 BÁO GIÁ'!$C$27&lt;&gt;"",OR(ISNUMBER(SEARCH('💰 BÁO GIÁ'!$C$27,$A1977)),ISNUMBER(SEARCH('💰 BÁO GIÁ'!$C$27,$B1977)))),1,0)</f>
        <v>0</v>
      </c>
      <c r="O1977" s="1" t="str">
        <f t="shared" si="61"/>
        <v/>
      </c>
    </row>
    <row r="1978" customHeight="1" spans="1:15">
      <c r="A1978" s="1" t="str">
        <f>IF('🔧 XY LANH'!A934="","",'🔧 XY LANH'!A934)</f>
        <v/>
      </c>
      <c r="B1978" s="1" t="str">
        <f>IF('🔧 XY LANH'!A934="","",'🔧 XY LANH'!S934)</f>
        <v/>
      </c>
      <c r="C1978" s="1" t="str">
        <f>IF('🔧 XY LANH'!A934="","","Xy lanh")</f>
        <v/>
      </c>
      <c r="D1978" s="1" t="str">
        <f>IF('🔧 XY LANH'!A934="","",'🔧 XY LANH'!L934)</f>
        <v/>
      </c>
      <c r="E1978" s="1" t="str">
        <f>IF('🔧 XY LANH'!A934="","",'🔧 XY LANH'!M934)</f>
        <v/>
      </c>
      <c r="F1978" s="1" t="str">
        <f>IF('🔧 XY LANH'!A934="","",'🔧 XY LANH'!N934)</f>
        <v/>
      </c>
      <c r="G1978" s="1" t="str">
        <f>IF('🔧 XY LANH'!A934="","",'🔧 XY LANH'!O934)</f>
        <v/>
      </c>
      <c r="H1978" s="1" t="str">
        <f>IF('🔧 XY LANH'!A934="","",'🔧 XY LANH'!P934)</f>
        <v/>
      </c>
      <c r="I1978" s="1" t="str">
        <f>IF('🔧 XY LANH'!A934="","",'🔧 XY LANH'!Q934)</f>
        <v/>
      </c>
      <c r="J1978" s="1" t="str">
        <f>IF('🔧 XY LANH'!A934="","",'🔧 XY LANH'!K934)</f>
        <v/>
      </c>
      <c r="L1978" s="1">
        <f>N(L1977)+IF(AND('🔎 TRA CỨU NHANH'!$C$2&lt;&gt;"",OR(ISNUMBER(SEARCH('🔎 TRA CỨU NHANH'!$C$2,$A1978)),ISNUMBER(SEARCH('🔎 TRA CỨU NHANH'!$C$2,$B1978)))),1,0)</f>
        <v>0</v>
      </c>
      <c r="M1978" s="1" t="str">
        <f t="shared" si="60"/>
        <v/>
      </c>
      <c r="N1978" s="1">
        <f>N(N1977)+IF(AND('💰 BÁO GIÁ'!$C$27&lt;&gt;"",OR(ISNUMBER(SEARCH('💰 BÁO GIÁ'!$C$27,$A1978)),ISNUMBER(SEARCH('💰 BÁO GIÁ'!$C$27,$B1978)))),1,0)</f>
        <v>0</v>
      </c>
      <c r="O1978" s="1" t="str">
        <f t="shared" si="61"/>
        <v/>
      </c>
    </row>
    <row r="1979" customHeight="1" spans="1:15">
      <c r="A1979" s="1" t="str">
        <f>IF('🔧 XY LANH'!A935="","",'🔧 XY LANH'!A935)</f>
        <v/>
      </c>
      <c r="B1979" s="1" t="str">
        <f>IF('🔧 XY LANH'!A935="","",'🔧 XY LANH'!S935)</f>
        <v/>
      </c>
      <c r="C1979" s="1" t="str">
        <f>IF('🔧 XY LANH'!A935="","","Xy lanh")</f>
        <v/>
      </c>
      <c r="D1979" s="1" t="str">
        <f>IF('🔧 XY LANH'!A935="","",'🔧 XY LANH'!L935)</f>
        <v/>
      </c>
      <c r="E1979" s="1" t="str">
        <f>IF('🔧 XY LANH'!A935="","",'🔧 XY LANH'!M935)</f>
        <v/>
      </c>
      <c r="F1979" s="1" t="str">
        <f>IF('🔧 XY LANH'!A935="","",'🔧 XY LANH'!N935)</f>
        <v/>
      </c>
      <c r="G1979" s="1" t="str">
        <f>IF('🔧 XY LANH'!A935="","",'🔧 XY LANH'!O935)</f>
        <v/>
      </c>
      <c r="H1979" s="1" t="str">
        <f>IF('🔧 XY LANH'!A935="","",'🔧 XY LANH'!P935)</f>
        <v/>
      </c>
      <c r="I1979" s="1" t="str">
        <f>IF('🔧 XY LANH'!A935="","",'🔧 XY LANH'!Q935)</f>
        <v/>
      </c>
      <c r="J1979" s="1" t="str">
        <f>IF('🔧 XY LANH'!A935="","",'🔧 XY LANH'!K935)</f>
        <v/>
      </c>
      <c r="L1979" s="1">
        <f>N(L1978)+IF(AND('🔎 TRA CỨU NHANH'!$C$2&lt;&gt;"",OR(ISNUMBER(SEARCH('🔎 TRA CỨU NHANH'!$C$2,$A1979)),ISNUMBER(SEARCH('🔎 TRA CỨU NHANH'!$C$2,$B1979)))),1,0)</f>
        <v>0</v>
      </c>
      <c r="M1979" s="1" t="str">
        <f t="shared" si="60"/>
        <v/>
      </c>
      <c r="N1979" s="1">
        <f>N(N1978)+IF(AND('💰 BÁO GIÁ'!$C$27&lt;&gt;"",OR(ISNUMBER(SEARCH('💰 BÁO GIÁ'!$C$27,$A1979)),ISNUMBER(SEARCH('💰 BÁO GIÁ'!$C$27,$B1979)))),1,0)</f>
        <v>0</v>
      </c>
      <c r="O1979" s="1" t="str">
        <f t="shared" si="61"/>
        <v/>
      </c>
    </row>
    <row r="1980" customHeight="1" spans="1:15">
      <c r="A1980" s="1" t="str">
        <f>IF('🔧 XY LANH'!A936="","",'🔧 XY LANH'!A936)</f>
        <v/>
      </c>
      <c r="B1980" s="1" t="str">
        <f>IF('🔧 XY LANH'!A936="","",'🔧 XY LANH'!S936)</f>
        <v/>
      </c>
      <c r="C1980" s="1" t="str">
        <f>IF('🔧 XY LANH'!A936="","","Xy lanh")</f>
        <v/>
      </c>
      <c r="D1980" s="1" t="str">
        <f>IF('🔧 XY LANH'!A936="","",'🔧 XY LANH'!L936)</f>
        <v/>
      </c>
      <c r="E1980" s="1" t="str">
        <f>IF('🔧 XY LANH'!A936="","",'🔧 XY LANH'!M936)</f>
        <v/>
      </c>
      <c r="F1980" s="1" t="str">
        <f>IF('🔧 XY LANH'!A936="","",'🔧 XY LANH'!N936)</f>
        <v/>
      </c>
      <c r="G1980" s="1" t="str">
        <f>IF('🔧 XY LANH'!A936="","",'🔧 XY LANH'!O936)</f>
        <v/>
      </c>
      <c r="H1980" s="1" t="str">
        <f>IF('🔧 XY LANH'!A936="","",'🔧 XY LANH'!P936)</f>
        <v/>
      </c>
      <c r="I1980" s="1" t="str">
        <f>IF('🔧 XY LANH'!A936="","",'🔧 XY LANH'!Q936)</f>
        <v/>
      </c>
      <c r="J1980" s="1" t="str">
        <f>IF('🔧 XY LANH'!A936="","",'🔧 XY LANH'!K936)</f>
        <v/>
      </c>
      <c r="L1980" s="1">
        <f>N(L1979)+IF(AND('🔎 TRA CỨU NHANH'!$C$2&lt;&gt;"",OR(ISNUMBER(SEARCH('🔎 TRA CỨU NHANH'!$C$2,$A1980)),ISNUMBER(SEARCH('🔎 TRA CỨU NHANH'!$C$2,$B1980)))),1,0)</f>
        <v>0</v>
      </c>
      <c r="M1980" s="1" t="str">
        <f t="shared" si="60"/>
        <v/>
      </c>
      <c r="N1980" s="1">
        <f>N(N1979)+IF(AND('💰 BÁO GIÁ'!$C$27&lt;&gt;"",OR(ISNUMBER(SEARCH('💰 BÁO GIÁ'!$C$27,$A1980)),ISNUMBER(SEARCH('💰 BÁO GIÁ'!$C$27,$B1980)))),1,0)</f>
        <v>0</v>
      </c>
      <c r="O1980" s="1" t="str">
        <f t="shared" si="61"/>
        <v/>
      </c>
    </row>
    <row r="1981" customHeight="1" spans="1:15">
      <c r="A1981" s="1" t="str">
        <f>IF('🔧 XY LANH'!A937="","",'🔧 XY LANH'!A937)</f>
        <v/>
      </c>
      <c r="B1981" s="1" t="str">
        <f>IF('🔧 XY LANH'!A937="","",'🔧 XY LANH'!S937)</f>
        <v/>
      </c>
      <c r="C1981" s="1" t="str">
        <f>IF('🔧 XY LANH'!A937="","","Xy lanh")</f>
        <v/>
      </c>
      <c r="D1981" s="1" t="str">
        <f>IF('🔧 XY LANH'!A937="","",'🔧 XY LANH'!L937)</f>
        <v/>
      </c>
      <c r="E1981" s="1" t="str">
        <f>IF('🔧 XY LANH'!A937="","",'🔧 XY LANH'!M937)</f>
        <v/>
      </c>
      <c r="F1981" s="1" t="str">
        <f>IF('🔧 XY LANH'!A937="","",'🔧 XY LANH'!N937)</f>
        <v/>
      </c>
      <c r="G1981" s="1" t="str">
        <f>IF('🔧 XY LANH'!A937="","",'🔧 XY LANH'!O937)</f>
        <v/>
      </c>
      <c r="H1981" s="1" t="str">
        <f>IF('🔧 XY LANH'!A937="","",'🔧 XY LANH'!P937)</f>
        <v/>
      </c>
      <c r="I1981" s="1" t="str">
        <f>IF('🔧 XY LANH'!A937="","",'🔧 XY LANH'!Q937)</f>
        <v/>
      </c>
      <c r="J1981" s="1" t="str">
        <f>IF('🔧 XY LANH'!A937="","",'🔧 XY LANH'!K937)</f>
        <v/>
      </c>
      <c r="L1981" s="1">
        <f>N(L1980)+IF(AND('🔎 TRA CỨU NHANH'!$C$2&lt;&gt;"",OR(ISNUMBER(SEARCH('🔎 TRA CỨU NHANH'!$C$2,$A1981)),ISNUMBER(SEARCH('🔎 TRA CỨU NHANH'!$C$2,$B1981)))),1,0)</f>
        <v>0</v>
      </c>
      <c r="M1981" s="1" t="str">
        <f t="shared" si="60"/>
        <v/>
      </c>
      <c r="N1981" s="1">
        <f>N(N1980)+IF(AND('💰 BÁO GIÁ'!$C$27&lt;&gt;"",OR(ISNUMBER(SEARCH('💰 BÁO GIÁ'!$C$27,$A1981)),ISNUMBER(SEARCH('💰 BÁO GIÁ'!$C$27,$B1981)))),1,0)</f>
        <v>0</v>
      </c>
      <c r="O1981" s="1" t="str">
        <f t="shared" si="61"/>
        <v/>
      </c>
    </row>
    <row r="1982" customHeight="1" spans="1:15">
      <c r="A1982" s="1" t="str">
        <f>IF('🔧 XY LANH'!A938="","",'🔧 XY LANH'!A938)</f>
        <v/>
      </c>
      <c r="B1982" s="1" t="str">
        <f>IF('🔧 XY LANH'!A938="","",'🔧 XY LANH'!S938)</f>
        <v/>
      </c>
      <c r="C1982" s="1" t="str">
        <f>IF('🔧 XY LANH'!A938="","","Xy lanh")</f>
        <v/>
      </c>
      <c r="D1982" s="1" t="str">
        <f>IF('🔧 XY LANH'!A938="","",'🔧 XY LANH'!L938)</f>
        <v/>
      </c>
      <c r="E1982" s="1" t="str">
        <f>IF('🔧 XY LANH'!A938="","",'🔧 XY LANH'!M938)</f>
        <v/>
      </c>
      <c r="F1982" s="1" t="str">
        <f>IF('🔧 XY LANH'!A938="","",'🔧 XY LANH'!N938)</f>
        <v/>
      </c>
      <c r="G1982" s="1" t="str">
        <f>IF('🔧 XY LANH'!A938="","",'🔧 XY LANH'!O938)</f>
        <v/>
      </c>
      <c r="H1982" s="1" t="str">
        <f>IF('🔧 XY LANH'!A938="","",'🔧 XY LANH'!P938)</f>
        <v/>
      </c>
      <c r="I1982" s="1" t="str">
        <f>IF('🔧 XY LANH'!A938="","",'🔧 XY LANH'!Q938)</f>
        <v/>
      </c>
      <c r="J1982" s="1" t="str">
        <f>IF('🔧 XY LANH'!A938="","",'🔧 XY LANH'!K938)</f>
        <v/>
      </c>
      <c r="L1982" s="1">
        <f>N(L1981)+IF(AND('🔎 TRA CỨU NHANH'!$C$2&lt;&gt;"",OR(ISNUMBER(SEARCH('🔎 TRA CỨU NHANH'!$C$2,$A1982)),ISNUMBER(SEARCH('🔎 TRA CỨU NHANH'!$C$2,$B1982)))),1,0)</f>
        <v>0</v>
      </c>
      <c r="M1982" s="1" t="str">
        <f t="shared" si="60"/>
        <v/>
      </c>
      <c r="N1982" s="1">
        <f>N(N1981)+IF(AND('💰 BÁO GIÁ'!$C$27&lt;&gt;"",OR(ISNUMBER(SEARCH('💰 BÁO GIÁ'!$C$27,$A1982)),ISNUMBER(SEARCH('💰 BÁO GIÁ'!$C$27,$B1982)))),1,0)</f>
        <v>0</v>
      </c>
      <c r="O1982" s="1" t="str">
        <f t="shared" si="61"/>
        <v/>
      </c>
    </row>
    <row r="1983" customHeight="1" spans="1:15">
      <c r="A1983" s="1" t="str">
        <f>IF('🔧 XY LANH'!A939="","",'🔧 XY LANH'!A939)</f>
        <v/>
      </c>
      <c r="B1983" s="1" t="str">
        <f>IF('🔧 XY LANH'!A939="","",'🔧 XY LANH'!S939)</f>
        <v/>
      </c>
      <c r="C1983" s="1" t="str">
        <f>IF('🔧 XY LANH'!A939="","","Xy lanh")</f>
        <v/>
      </c>
      <c r="D1983" s="1" t="str">
        <f>IF('🔧 XY LANH'!A939="","",'🔧 XY LANH'!L939)</f>
        <v/>
      </c>
      <c r="E1983" s="1" t="str">
        <f>IF('🔧 XY LANH'!A939="","",'🔧 XY LANH'!M939)</f>
        <v/>
      </c>
      <c r="F1983" s="1" t="str">
        <f>IF('🔧 XY LANH'!A939="","",'🔧 XY LANH'!N939)</f>
        <v/>
      </c>
      <c r="G1983" s="1" t="str">
        <f>IF('🔧 XY LANH'!A939="","",'🔧 XY LANH'!O939)</f>
        <v/>
      </c>
      <c r="H1983" s="1" t="str">
        <f>IF('🔧 XY LANH'!A939="","",'🔧 XY LANH'!P939)</f>
        <v/>
      </c>
      <c r="I1983" s="1" t="str">
        <f>IF('🔧 XY LANH'!A939="","",'🔧 XY LANH'!Q939)</f>
        <v/>
      </c>
      <c r="J1983" s="1" t="str">
        <f>IF('🔧 XY LANH'!A939="","",'🔧 XY LANH'!K939)</f>
        <v/>
      </c>
      <c r="L1983" s="1">
        <f>N(L1982)+IF(AND('🔎 TRA CỨU NHANH'!$C$2&lt;&gt;"",OR(ISNUMBER(SEARCH('🔎 TRA CỨU NHANH'!$C$2,$A1983)),ISNUMBER(SEARCH('🔎 TRA CỨU NHANH'!$C$2,$B1983)))),1,0)</f>
        <v>0</v>
      </c>
      <c r="M1983" s="1" t="str">
        <f t="shared" si="60"/>
        <v/>
      </c>
      <c r="N1983" s="1">
        <f>N(N1982)+IF(AND('💰 BÁO GIÁ'!$C$27&lt;&gt;"",OR(ISNUMBER(SEARCH('💰 BÁO GIÁ'!$C$27,$A1983)),ISNUMBER(SEARCH('💰 BÁO GIÁ'!$C$27,$B1983)))),1,0)</f>
        <v>0</v>
      </c>
      <c r="O1983" s="1" t="str">
        <f t="shared" si="61"/>
        <v/>
      </c>
    </row>
    <row r="1984" customHeight="1" spans="1:15">
      <c r="A1984" s="1" t="str">
        <f>IF('🔧 XY LANH'!A940="","",'🔧 XY LANH'!A940)</f>
        <v/>
      </c>
      <c r="B1984" s="1" t="str">
        <f>IF('🔧 XY LANH'!A940="","",'🔧 XY LANH'!S940)</f>
        <v/>
      </c>
      <c r="C1984" s="1" t="str">
        <f>IF('🔧 XY LANH'!A940="","","Xy lanh")</f>
        <v/>
      </c>
      <c r="D1984" s="1" t="str">
        <f>IF('🔧 XY LANH'!A940="","",'🔧 XY LANH'!L940)</f>
        <v/>
      </c>
      <c r="E1984" s="1" t="str">
        <f>IF('🔧 XY LANH'!A940="","",'🔧 XY LANH'!M940)</f>
        <v/>
      </c>
      <c r="F1984" s="1" t="str">
        <f>IF('🔧 XY LANH'!A940="","",'🔧 XY LANH'!N940)</f>
        <v/>
      </c>
      <c r="G1984" s="1" t="str">
        <f>IF('🔧 XY LANH'!A940="","",'🔧 XY LANH'!O940)</f>
        <v/>
      </c>
      <c r="H1984" s="1" t="str">
        <f>IF('🔧 XY LANH'!A940="","",'🔧 XY LANH'!P940)</f>
        <v/>
      </c>
      <c r="I1984" s="1" t="str">
        <f>IF('🔧 XY LANH'!A940="","",'🔧 XY LANH'!Q940)</f>
        <v/>
      </c>
      <c r="J1984" s="1" t="str">
        <f>IF('🔧 XY LANH'!A940="","",'🔧 XY LANH'!K940)</f>
        <v/>
      </c>
      <c r="L1984" s="1">
        <f>N(L1983)+IF(AND('🔎 TRA CỨU NHANH'!$C$2&lt;&gt;"",OR(ISNUMBER(SEARCH('🔎 TRA CỨU NHANH'!$C$2,$A1984)),ISNUMBER(SEARCH('🔎 TRA CỨU NHANH'!$C$2,$B1984)))),1,0)</f>
        <v>0</v>
      </c>
      <c r="M1984" s="1" t="str">
        <f t="shared" si="60"/>
        <v/>
      </c>
      <c r="N1984" s="1">
        <f>N(N1983)+IF(AND('💰 BÁO GIÁ'!$C$27&lt;&gt;"",OR(ISNUMBER(SEARCH('💰 BÁO GIÁ'!$C$27,$A1984)),ISNUMBER(SEARCH('💰 BÁO GIÁ'!$C$27,$B1984)))),1,0)</f>
        <v>0</v>
      </c>
      <c r="O1984" s="1" t="str">
        <f t="shared" si="61"/>
        <v/>
      </c>
    </row>
    <row r="1985" customHeight="1" spans="1:15">
      <c r="A1985" s="1" t="str">
        <f>IF('🔧 XY LANH'!A941="","",'🔧 XY LANH'!A941)</f>
        <v/>
      </c>
      <c r="B1985" s="1" t="str">
        <f>IF('🔧 XY LANH'!A941="","",'🔧 XY LANH'!S941)</f>
        <v/>
      </c>
      <c r="C1985" s="1" t="str">
        <f>IF('🔧 XY LANH'!A941="","","Xy lanh")</f>
        <v/>
      </c>
      <c r="D1985" s="1" t="str">
        <f>IF('🔧 XY LANH'!A941="","",'🔧 XY LANH'!L941)</f>
        <v/>
      </c>
      <c r="E1985" s="1" t="str">
        <f>IF('🔧 XY LANH'!A941="","",'🔧 XY LANH'!M941)</f>
        <v/>
      </c>
      <c r="F1985" s="1" t="str">
        <f>IF('🔧 XY LANH'!A941="","",'🔧 XY LANH'!N941)</f>
        <v/>
      </c>
      <c r="G1985" s="1" t="str">
        <f>IF('🔧 XY LANH'!A941="","",'🔧 XY LANH'!O941)</f>
        <v/>
      </c>
      <c r="H1985" s="1" t="str">
        <f>IF('🔧 XY LANH'!A941="","",'🔧 XY LANH'!P941)</f>
        <v/>
      </c>
      <c r="I1985" s="1" t="str">
        <f>IF('🔧 XY LANH'!A941="","",'🔧 XY LANH'!Q941)</f>
        <v/>
      </c>
      <c r="J1985" s="1" t="str">
        <f>IF('🔧 XY LANH'!A941="","",'🔧 XY LANH'!K941)</f>
        <v/>
      </c>
      <c r="L1985" s="1">
        <f>N(L1984)+IF(AND('🔎 TRA CỨU NHANH'!$C$2&lt;&gt;"",OR(ISNUMBER(SEARCH('🔎 TRA CỨU NHANH'!$C$2,$A1985)),ISNUMBER(SEARCH('🔎 TRA CỨU NHANH'!$C$2,$B1985)))),1,0)</f>
        <v>0</v>
      </c>
      <c r="M1985" s="1" t="str">
        <f t="shared" si="60"/>
        <v/>
      </c>
      <c r="N1985" s="1">
        <f>N(N1984)+IF(AND('💰 BÁO GIÁ'!$C$27&lt;&gt;"",OR(ISNUMBER(SEARCH('💰 BÁO GIÁ'!$C$27,$A1985)),ISNUMBER(SEARCH('💰 BÁO GIÁ'!$C$27,$B1985)))),1,0)</f>
        <v>0</v>
      </c>
      <c r="O1985" s="1" t="str">
        <f t="shared" si="61"/>
        <v/>
      </c>
    </row>
    <row r="1986" customHeight="1" spans="1:15">
      <c r="A1986" s="1" t="str">
        <f>IF('🔧 XY LANH'!A942="","",'🔧 XY LANH'!A942)</f>
        <v/>
      </c>
      <c r="B1986" s="1" t="str">
        <f>IF('🔧 XY LANH'!A942="","",'🔧 XY LANH'!S942)</f>
        <v/>
      </c>
      <c r="C1986" s="1" t="str">
        <f>IF('🔧 XY LANH'!A942="","","Xy lanh")</f>
        <v/>
      </c>
      <c r="D1986" s="1" t="str">
        <f>IF('🔧 XY LANH'!A942="","",'🔧 XY LANH'!L942)</f>
        <v/>
      </c>
      <c r="E1986" s="1" t="str">
        <f>IF('🔧 XY LANH'!A942="","",'🔧 XY LANH'!M942)</f>
        <v/>
      </c>
      <c r="F1986" s="1" t="str">
        <f>IF('🔧 XY LANH'!A942="","",'🔧 XY LANH'!N942)</f>
        <v/>
      </c>
      <c r="G1986" s="1" t="str">
        <f>IF('🔧 XY LANH'!A942="","",'🔧 XY LANH'!O942)</f>
        <v/>
      </c>
      <c r="H1986" s="1" t="str">
        <f>IF('🔧 XY LANH'!A942="","",'🔧 XY LANH'!P942)</f>
        <v/>
      </c>
      <c r="I1986" s="1" t="str">
        <f>IF('🔧 XY LANH'!A942="","",'🔧 XY LANH'!Q942)</f>
        <v/>
      </c>
      <c r="J1986" s="1" t="str">
        <f>IF('🔧 XY LANH'!A942="","",'🔧 XY LANH'!K942)</f>
        <v/>
      </c>
      <c r="L1986" s="1">
        <f>N(L1985)+IF(AND('🔎 TRA CỨU NHANH'!$C$2&lt;&gt;"",OR(ISNUMBER(SEARCH('🔎 TRA CỨU NHANH'!$C$2,$A1986)),ISNUMBER(SEARCH('🔎 TRA CỨU NHANH'!$C$2,$B1986)))),1,0)</f>
        <v>0</v>
      </c>
      <c r="M1986" s="1" t="str">
        <f t="shared" ref="M1986:M2049" si="62">IF(L1986&gt;N(L1985),L1986,"")</f>
        <v/>
      </c>
      <c r="N1986" s="1">
        <f>N(N1985)+IF(AND('💰 BÁO GIÁ'!$C$27&lt;&gt;"",OR(ISNUMBER(SEARCH('💰 BÁO GIÁ'!$C$27,$A1986)),ISNUMBER(SEARCH('💰 BÁO GIÁ'!$C$27,$B1986)))),1,0)</f>
        <v>0</v>
      </c>
      <c r="O1986" s="1" t="str">
        <f t="shared" ref="O1986:O2049" si="63">IF(N1986&gt;N(N1985),N1986,"")</f>
        <v/>
      </c>
    </row>
    <row r="1987" customHeight="1" spans="1:15">
      <c r="A1987" s="1" t="str">
        <f>IF('🔧 XY LANH'!A943="","",'🔧 XY LANH'!A943)</f>
        <v/>
      </c>
      <c r="B1987" s="1" t="str">
        <f>IF('🔧 XY LANH'!A943="","",'🔧 XY LANH'!S943)</f>
        <v/>
      </c>
      <c r="C1987" s="1" t="str">
        <f>IF('🔧 XY LANH'!A943="","","Xy lanh")</f>
        <v/>
      </c>
      <c r="D1987" s="1" t="str">
        <f>IF('🔧 XY LANH'!A943="","",'🔧 XY LANH'!L943)</f>
        <v/>
      </c>
      <c r="E1987" s="1" t="str">
        <f>IF('🔧 XY LANH'!A943="","",'🔧 XY LANH'!M943)</f>
        <v/>
      </c>
      <c r="F1987" s="1" t="str">
        <f>IF('🔧 XY LANH'!A943="","",'🔧 XY LANH'!N943)</f>
        <v/>
      </c>
      <c r="G1987" s="1" t="str">
        <f>IF('🔧 XY LANH'!A943="","",'🔧 XY LANH'!O943)</f>
        <v/>
      </c>
      <c r="H1987" s="1" t="str">
        <f>IF('🔧 XY LANH'!A943="","",'🔧 XY LANH'!P943)</f>
        <v/>
      </c>
      <c r="I1987" s="1" t="str">
        <f>IF('🔧 XY LANH'!A943="","",'🔧 XY LANH'!Q943)</f>
        <v/>
      </c>
      <c r="J1987" s="1" t="str">
        <f>IF('🔧 XY LANH'!A943="","",'🔧 XY LANH'!K943)</f>
        <v/>
      </c>
      <c r="L1987" s="1">
        <f>N(L1986)+IF(AND('🔎 TRA CỨU NHANH'!$C$2&lt;&gt;"",OR(ISNUMBER(SEARCH('🔎 TRA CỨU NHANH'!$C$2,$A1987)),ISNUMBER(SEARCH('🔎 TRA CỨU NHANH'!$C$2,$B1987)))),1,0)</f>
        <v>0</v>
      </c>
      <c r="M1987" s="1" t="str">
        <f t="shared" si="62"/>
        <v/>
      </c>
      <c r="N1987" s="1">
        <f>N(N1986)+IF(AND('💰 BÁO GIÁ'!$C$27&lt;&gt;"",OR(ISNUMBER(SEARCH('💰 BÁO GIÁ'!$C$27,$A1987)),ISNUMBER(SEARCH('💰 BÁO GIÁ'!$C$27,$B1987)))),1,0)</f>
        <v>0</v>
      </c>
      <c r="O1987" s="1" t="str">
        <f t="shared" si="63"/>
        <v/>
      </c>
    </row>
    <row r="1988" customHeight="1" spans="1:15">
      <c r="A1988" s="1" t="str">
        <f>IF('🔧 XY LANH'!A944="","",'🔧 XY LANH'!A944)</f>
        <v/>
      </c>
      <c r="B1988" s="1" t="str">
        <f>IF('🔧 XY LANH'!A944="","",'🔧 XY LANH'!S944)</f>
        <v/>
      </c>
      <c r="C1988" s="1" t="str">
        <f>IF('🔧 XY LANH'!A944="","","Xy lanh")</f>
        <v/>
      </c>
      <c r="D1988" s="1" t="str">
        <f>IF('🔧 XY LANH'!A944="","",'🔧 XY LANH'!L944)</f>
        <v/>
      </c>
      <c r="E1988" s="1" t="str">
        <f>IF('🔧 XY LANH'!A944="","",'🔧 XY LANH'!M944)</f>
        <v/>
      </c>
      <c r="F1988" s="1" t="str">
        <f>IF('🔧 XY LANH'!A944="","",'🔧 XY LANH'!N944)</f>
        <v/>
      </c>
      <c r="G1988" s="1" t="str">
        <f>IF('🔧 XY LANH'!A944="","",'🔧 XY LANH'!O944)</f>
        <v/>
      </c>
      <c r="H1988" s="1" t="str">
        <f>IF('🔧 XY LANH'!A944="","",'🔧 XY LANH'!P944)</f>
        <v/>
      </c>
      <c r="I1988" s="1" t="str">
        <f>IF('🔧 XY LANH'!A944="","",'🔧 XY LANH'!Q944)</f>
        <v/>
      </c>
      <c r="J1988" s="1" t="str">
        <f>IF('🔧 XY LANH'!A944="","",'🔧 XY LANH'!K944)</f>
        <v/>
      </c>
      <c r="L1988" s="1">
        <f>N(L1987)+IF(AND('🔎 TRA CỨU NHANH'!$C$2&lt;&gt;"",OR(ISNUMBER(SEARCH('🔎 TRA CỨU NHANH'!$C$2,$A1988)),ISNUMBER(SEARCH('🔎 TRA CỨU NHANH'!$C$2,$B1988)))),1,0)</f>
        <v>0</v>
      </c>
      <c r="M1988" s="1" t="str">
        <f t="shared" si="62"/>
        <v/>
      </c>
      <c r="N1988" s="1">
        <f>N(N1987)+IF(AND('💰 BÁO GIÁ'!$C$27&lt;&gt;"",OR(ISNUMBER(SEARCH('💰 BÁO GIÁ'!$C$27,$A1988)),ISNUMBER(SEARCH('💰 BÁO GIÁ'!$C$27,$B1988)))),1,0)</f>
        <v>0</v>
      </c>
      <c r="O1988" s="1" t="str">
        <f t="shared" si="63"/>
        <v/>
      </c>
    </row>
    <row r="1989" customHeight="1" spans="1:15">
      <c r="A1989" s="1" t="str">
        <f>IF('🔧 XY LANH'!A945="","",'🔧 XY LANH'!A945)</f>
        <v/>
      </c>
      <c r="B1989" s="1" t="str">
        <f>IF('🔧 XY LANH'!A945="","",'🔧 XY LANH'!S945)</f>
        <v/>
      </c>
      <c r="C1989" s="1" t="str">
        <f>IF('🔧 XY LANH'!A945="","","Xy lanh")</f>
        <v/>
      </c>
      <c r="D1989" s="1" t="str">
        <f>IF('🔧 XY LANH'!A945="","",'🔧 XY LANH'!L945)</f>
        <v/>
      </c>
      <c r="E1989" s="1" t="str">
        <f>IF('🔧 XY LANH'!A945="","",'🔧 XY LANH'!M945)</f>
        <v/>
      </c>
      <c r="F1989" s="1" t="str">
        <f>IF('🔧 XY LANH'!A945="","",'🔧 XY LANH'!N945)</f>
        <v/>
      </c>
      <c r="G1989" s="1" t="str">
        <f>IF('🔧 XY LANH'!A945="","",'🔧 XY LANH'!O945)</f>
        <v/>
      </c>
      <c r="H1989" s="1" t="str">
        <f>IF('🔧 XY LANH'!A945="","",'🔧 XY LANH'!P945)</f>
        <v/>
      </c>
      <c r="I1989" s="1" t="str">
        <f>IF('🔧 XY LANH'!A945="","",'🔧 XY LANH'!Q945)</f>
        <v/>
      </c>
      <c r="J1989" s="1" t="str">
        <f>IF('🔧 XY LANH'!A945="","",'🔧 XY LANH'!K945)</f>
        <v/>
      </c>
      <c r="L1989" s="1">
        <f>N(L1988)+IF(AND('🔎 TRA CỨU NHANH'!$C$2&lt;&gt;"",OR(ISNUMBER(SEARCH('🔎 TRA CỨU NHANH'!$C$2,$A1989)),ISNUMBER(SEARCH('🔎 TRA CỨU NHANH'!$C$2,$B1989)))),1,0)</f>
        <v>0</v>
      </c>
      <c r="M1989" s="1" t="str">
        <f t="shared" si="62"/>
        <v/>
      </c>
      <c r="N1989" s="1">
        <f>N(N1988)+IF(AND('💰 BÁO GIÁ'!$C$27&lt;&gt;"",OR(ISNUMBER(SEARCH('💰 BÁO GIÁ'!$C$27,$A1989)),ISNUMBER(SEARCH('💰 BÁO GIÁ'!$C$27,$B1989)))),1,0)</f>
        <v>0</v>
      </c>
      <c r="O1989" s="1" t="str">
        <f t="shared" si="63"/>
        <v/>
      </c>
    </row>
    <row r="1990" customHeight="1" spans="1:15">
      <c r="A1990" s="1" t="str">
        <f>IF('🔧 XY LANH'!A946="","",'🔧 XY LANH'!A946)</f>
        <v/>
      </c>
      <c r="B1990" s="1" t="str">
        <f>IF('🔧 XY LANH'!A946="","",'🔧 XY LANH'!S946)</f>
        <v/>
      </c>
      <c r="C1990" s="1" t="str">
        <f>IF('🔧 XY LANH'!A946="","","Xy lanh")</f>
        <v/>
      </c>
      <c r="D1990" s="1" t="str">
        <f>IF('🔧 XY LANH'!A946="","",'🔧 XY LANH'!L946)</f>
        <v/>
      </c>
      <c r="E1990" s="1" t="str">
        <f>IF('🔧 XY LANH'!A946="","",'🔧 XY LANH'!M946)</f>
        <v/>
      </c>
      <c r="F1990" s="1" t="str">
        <f>IF('🔧 XY LANH'!A946="","",'🔧 XY LANH'!N946)</f>
        <v/>
      </c>
      <c r="G1990" s="1" t="str">
        <f>IF('🔧 XY LANH'!A946="","",'🔧 XY LANH'!O946)</f>
        <v/>
      </c>
      <c r="H1990" s="1" t="str">
        <f>IF('🔧 XY LANH'!A946="","",'🔧 XY LANH'!P946)</f>
        <v/>
      </c>
      <c r="I1990" s="1" t="str">
        <f>IF('🔧 XY LANH'!A946="","",'🔧 XY LANH'!Q946)</f>
        <v/>
      </c>
      <c r="J1990" s="1" t="str">
        <f>IF('🔧 XY LANH'!A946="","",'🔧 XY LANH'!K946)</f>
        <v/>
      </c>
      <c r="L1990" s="1">
        <f>N(L1989)+IF(AND('🔎 TRA CỨU NHANH'!$C$2&lt;&gt;"",OR(ISNUMBER(SEARCH('🔎 TRA CỨU NHANH'!$C$2,$A1990)),ISNUMBER(SEARCH('🔎 TRA CỨU NHANH'!$C$2,$B1990)))),1,0)</f>
        <v>0</v>
      </c>
      <c r="M1990" s="1" t="str">
        <f t="shared" si="62"/>
        <v/>
      </c>
      <c r="N1990" s="1">
        <f>N(N1989)+IF(AND('💰 BÁO GIÁ'!$C$27&lt;&gt;"",OR(ISNUMBER(SEARCH('💰 BÁO GIÁ'!$C$27,$A1990)),ISNUMBER(SEARCH('💰 BÁO GIÁ'!$C$27,$B1990)))),1,0)</f>
        <v>0</v>
      </c>
      <c r="O1990" s="1" t="str">
        <f t="shared" si="63"/>
        <v/>
      </c>
    </row>
    <row r="1991" customHeight="1" spans="1:15">
      <c r="A1991" s="1" t="str">
        <f>IF('🔧 XY LANH'!A947="","",'🔧 XY LANH'!A947)</f>
        <v/>
      </c>
      <c r="B1991" s="1" t="str">
        <f>IF('🔧 XY LANH'!A947="","",'🔧 XY LANH'!S947)</f>
        <v/>
      </c>
      <c r="C1991" s="1" t="str">
        <f>IF('🔧 XY LANH'!A947="","","Xy lanh")</f>
        <v/>
      </c>
      <c r="D1991" s="1" t="str">
        <f>IF('🔧 XY LANH'!A947="","",'🔧 XY LANH'!L947)</f>
        <v/>
      </c>
      <c r="E1991" s="1" t="str">
        <f>IF('🔧 XY LANH'!A947="","",'🔧 XY LANH'!M947)</f>
        <v/>
      </c>
      <c r="F1991" s="1" t="str">
        <f>IF('🔧 XY LANH'!A947="","",'🔧 XY LANH'!N947)</f>
        <v/>
      </c>
      <c r="G1991" s="1" t="str">
        <f>IF('🔧 XY LANH'!A947="","",'🔧 XY LANH'!O947)</f>
        <v/>
      </c>
      <c r="H1991" s="1" t="str">
        <f>IF('🔧 XY LANH'!A947="","",'🔧 XY LANH'!P947)</f>
        <v/>
      </c>
      <c r="I1991" s="1" t="str">
        <f>IF('🔧 XY LANH'!A947="","",'🔧 XY LANH'!Q947)</f>
        <v/>
      </c>
      <c r="J1991" s="1" t="str">
        <f>IF('🔧 XY LANH'!A947="","",'🔧 XY LANH'!K947)</f>
        <v/>
      </c>
      <c r="L1991" s="1">
        <f>N(L1990)+IF(AND('🔎 TRA CỨU NHANH'!$C$2&lt;&gt;"",OR(ISNUMBER(SEARCH('🔎 TRA CỨU NHANH'!$C$2,$A1991)),ISNUMBER(SEARCH('🔎 TRA CỨU NHANH'!$C$2,$B1991)))),1,0)</f>
        <v>0</v>
      </c>
      <c r="M1991" s="1" t="str">
        <f t="shared" si="62"/>
        <v/>
      </c>
      <c r="N1991" s="1">
        <f>N(N1990)+IF(AND('💰 BÁO GIÁ'!$C$27&lt;&gt;"",OR(ISNUMBER(SEARCH('💰 BÁO GIÁ'!$C$27,$A1991)),ISNUMBER(SEARCH('💰 BÁO GIÁ'!$C$27,$B1991)))),1,0)</f>
        <v>0</v>
      </c>
      <c r="O1991" s="1" t="str">
        <f t="shared" si="63"/>
        <v/>
      </c>
    </row>
    <row r="1992" customHeight="1" spans="1:15">
      <c r="A1992" s="1" t="str">
        <f>IF('🔧 XY LANH'!A948="","",'🔧 XY LANH'!A948)</f>
        <v/>
      </c>
      <c r="B1992" s="1" t="str">
        <f>IF('🔧 XY LANH'!A948="","",'🔧 XY LANH'!S948)</f>
        <v/>
      </c>
      <c r="C1992" s="1" t="str">
        <f>IF('🔧 XY LANH'!A948="","","Xy lanh")</f>
        <v/>
      </c>
      <c r="D1992" s="1" t="str">
        <f>IF('🔧 XY LANH'!A948="","",'🔧 XY LANH'!L948)</f>
        <v/>
      </c>
      <c r="E1992" s="1" t="str">
        <f>IF('🔧 XY LANH'!A948="","",'🔧 XY LANH'!M948)</f>
        <v/>
      </c>
      <c r="F1992" s="1" t="str">
        <f>IF('🔧 XY LANH'!A948="","",'🔧 XY LANH'!N948)</f>
        <v/>
      </c>
      <c r="G1992" s="1" t="str">
        <f>IF('🔧 XY LANH'!A948="","",'🔧 XY LANH'!O948)</f>
        <v/>
      </c>
      <c r="H1992" s="1" t="str">
        <f>IF('🔧 XY LANH'!A948="","",'🔧 XY LANH'!P948)</f>
        <v/>
      </c>
      <c r="I1992" s="1" t="str">
        <f>IF('🔧 XY LANH'!A948="","",'🔧 XY LANH'!Q948)</f>
        <v/>
      </c>
      <c r="J1992" s="1" t="str">
        <f>IF('🔧 XY LANH'!A948="","",'🔧 XY LANH'!K948)</f>
        <v/>
      </c>
      <c r="L1992" s="1">
        <f>N(L1991)+IF(AND('🔎 TRA CỨU NHANH'!$C$2&lt;&gt;"",OR(ISNUMBER(SEARCH('🔎 TRA CỨU NHANH'!$C$2,$A1992)),ISNUMBER(SEARCH('🔎 TRA CỨU NHANH'!$C$2,$B1992)))),1,0)</f>
        <v>0</v>
      </c>
      <c r="M1992" s="1" t="str">
        <f t="shared" si="62"/>
        <v/>
      </c>
      <c r="N1992" s="1">
        <f>N(N1991)+IF(AND('💰 BÁO GIÁ'!$C$27&lt;&gt;"",OR(ISNUMBER(SEARCH('💰 BÁO GIÁ'!$C$27,$A1992)),ISNUMBER(SEARCH('💰 BÁO GIÁ'!$C$27,$B1992)))),1,0)</f>
        <v>0</v>
      </c>
      <c r="O1992" s="1" t="str">
        <f t="shared" si="63"/>
        <v/>
      </c>
    </row>
    <row r="1993" customHeight="1" spans="1:15">
      <c r="A1993" s="1" t="str">
        <f>IF('🔧 XY LANH'!A949="","",'🔧 XY LANH'!A949)</f>
        <v/>
      </c>
      <c r="B1993" s="1" t="str">
        <f>IF('🔧 XY LANH'!A949="","",'🔧 XY LANH'!S949)</f>
        <v/>
      </c>
      <c r="C1993" s="1" t="str">
        <f>IF('🔧 XY LANH'!A949="","","Xy lanh")</f>
        <v/>
      </c>
      <c r="D1993" s="1" t="str">
        <f>IF('🔧 XY LANH'!A949="","",'🔧 XY LANH'!L949)</f>
        <v/>
      </c>
      <c r="E1993" s="1" t="str">
        <f>IF('🔧 XY LANH'!A949="","",'🔧 XY LANH'!M949)</f>
        <v/>
      </c>
      <c r="F1993" s="1" t="str">
        <f>IF('🔧 XY LANH'!A949="","",'🔧 XY LANH'!N949)</f>
        <v/>
      </c>
      <c r="G1993" s="1" t="str">
        <f>IF('🔧 XY LANH'!A949="","",'🔧 XY LANH'!O949)</f>
        <v/>
      </c>
      <c r="H1993" s="1" t="str">
        <f>IF('🔧 XY LANH'!A949="","",'🔧 XY LANH'!P949)</f>
        <v/>
      </c>
      <c r="I1993" s="1" t="str">
        <f>IF('🔧 XY LANH'!A949="","",'🔧 XY LANH'!Q949)</f>
        <v/>
      </c>
      <c r="J1993" s="1" t="str">
        <f>IF('🔧 XY LANH'!A949="","",'🔧 XY LANH'!K949)</f>
        <v/>
      </c>
      <c r="L1993" s="1">
        <f>N(L1992)+IF(AND('🔎 TRA CỨU NHANH'!$C$2&lt;&gt;"",OR(ISNUMBER(SEARCH('🔎 TRA CỨU NHANH'!$C$2,$A1993)),ISNUMBER(SEARCH('🔎 TRA CỨU NHANH'!$C$2,$B1993)))),1,0)</f>
        <v>0</v>
      </c>
      <c r="M1993" s="1" t="str">
        <f t="shared" si="62"/>
        <v/>
      </c>
      <c r="N1993" s="1">
        <f>N(N1992)+IF(AND('💰 BÁO GIÁ'!$C$27&lt;&gt;"",OR(ISNUMBER(SEARCH('💰 BÁO GIÁ'!$C$27,$A1993)),ISNUMBER(SEARCH('💰 BÁO GIÁ'!$C$27,$B1993)))),1,0)</f>
        <v>0</v>
      </c>
      <c r="O1993" s="1" t="str">
        <f t="shared" si="63"/>
        <v/>
      </c>
    </row>
    <row r="1994" customHeight="1" spans="1:15">
      <c r="A1994" s="1" t="str">
        <f>IF('🔧 XY LANH'!A950="","",'🔧 XY LANH'!A950)</f>
        <v/>
      </c>
      <c r="B1994" s="1" t="str">
        <f>IF('🔧 XY LANH'!A950="","",'🔧 XY LANH'!S950)</f>
        <v/>
      </c>
      <c r="C1994" s="1" t="str">
        <f>IF('🔧 XY LANH'!A950="","","Xy lanh")</f>
        <v/>
      </c>
      <c r="D1994" s="1" t="str">
        <f>IF('🔧 XY LANH'!A950="","",'🔧 XY LANH'!L950)</f>
        <v/>
      </c>
      <c r="E1994" s="1" t="str">
        <f>IF('🔧 XY LANH'!A950="","",'🔧 XY LANH'!M950)</f>
        <v/>
      </c>
      <c r="F1994" s="1" t="str">
        <f>IF('🔧 XY LANH'!A950="","",'🔧 XY LANH'!N950)</f>
        <v/>
      </c>
      <c r="G1994" s="1" t="str">
        <f>IF('🔧 XY LANH'!A950="","",'🔧 XY LANH'!O950)</f>
        <v/>
      </c>
      <c r="H1994" s="1" t="str">
        <f>IF('🔧 XY LANH'!A950="","",'🔧 XY LANH'!P950)</f>
        <v/>
      </c>
      <c r="I1994" s="1" t="str">
        <f>IF('🔧 XY LANH'!A950="","",'🔧 XY LANH'!Q950)</f>
        <v/>
      </c>
      <c r="J1994" s="1" t="str">
        <f>IF('🔧 XY LANH'!A950="","",'🔧 XY LANH'!K950)</f>
        <v/>
      </c>
      <c r="L1994" s="1">
        <f>N(L1993)+IF(AND('🔎 TRA CỨU NHANH'!$C$2&lt;&gt;"",OR(ISNUMBER(SEARCH('🔎 TRA CỨU NHANH'!$C$2,$A1994)),ISNUMBER(SEARCH('🔎 TRA CỨU NHANH'!$C$2,$B1994)))),1,0)</f>
        <v>0</v>
      </c>
      <c r="M1994" s="1" t="str">
        <f t="shared" si="62"/>
        <v/>
      </c>
      <c r="N1994" s="1">
        <f>N(N1993)+IF(AND('💰 BÁO GIÁ'!$C$27&lt;&gt;"",OR(ISNUMBER(SEARCH('💰 BÁO GIÁ'!$C$27,$A1994)),ISNUMBER(SEARCH('💰 BÁO GIÁ'!$C$27,$B1994)))),1,0)</f>
        <v>0</v>
      </c>
      <c r="O1994" s="1" t="str">
        <f t="shared" si="63"/>
        <v/>
      </c>
    </row>
    <row r="1995" customHeight="1" spans="1:15">
      <c r="A1995" s="1" t="str">
        <f>IF('🔧 XY LANH'!A951="","",'🔧 XY LANH'!A951)</f>
        <v/>
      </c>
      <c r="B1995" s="1" t="str">
        <f>IF('🔧 XY LANH'!A951="","",'🔧 XY LANH'!S951)</f>
        <v/>
      </c>
      <c r="C1995" s="1" t="str">
        <f>IF('🔧 XY LANH'!A951="","","Xy lanh")</f>
        <v/>
      </c>
      <c r="D1995" s="1" t="str">
        <f>IF('🔧 XY LANH'!A951="","",'🔧 XY LANH'!L951)</f>
        <v/>
      </c>
      <c r="E1995" s="1" t="str">
        <f>IF('🔧 XY LANH'!A951="","",'🔧 XY LANH'!M951)</f>
        <v/>
      </c>
      <c r="F1995" s="1" t="str">
        <f>IF('🔧 XY LANH'!A951="","",'🔧 XY LANH'!N951)</f>
        <v/>
      </c>
      <c r="G1995" s="1" t="str">
        <f>IF('🔧 XY LANH'!A951="","",'🔧 XY LANH'!O951)</f>
        <v/>
      </c>
      <c r="H1995" s="1" t="str">
        <f>IF('🔧 XY LANH'!A951="","",'🔧 XY LANH'!P951)</f>
        <v/>
      </c>
      <c r="I1995" s="1" t="str">
        <f>IF('🔧 XY LANH'!A951="","",'🔧 XY LANH'!Q951)</f>
        <v/>
      </c>
      <c r="J1995" s="1" t="str">
        <f>IF('🔧 XY LANH'!A951="","",'🔧 XY LANH'!K951)</f>
        <v/>
      </c>
      <c r="L1995" s="1">
        <f>N(L1994)+IF(AND('🔎 TRA CỨU NHANH'!$C$2&lt;&gt;"",OR(ISNUMBER(SEARCH('🔎 TRA CỨU NHANH'!$C$2,$A1995)),ISNUMBER(SEARCH('🔎 TRA CỨU NHANH'!$C$2,$B1995)))),1,0)</f>
        <v>0</v>
      </c>
      <c r="M1995" s="1" t="str">
        <f t="shared" si="62"/>
        <v/>
      </c>
      <c r="N1995" s="1">
        <f>N(N1994)+IF(AND('💰 BÁO GIÁ'!$C$27&lt;&gt;"",OR(ISNUMBER(SEARCH('💰 BÁO GIÁ'!$C$27,$A1995)),ISNUMBER(SEARCH('💰 BÁO GIÁ'!$C$27,$B1995)))),1,0)</f>
        <v>0</v>
      </c>
      <c r="O1995" s="1" t="str">
        <f t="shared" si="63"/>
        <v/>
      </c>
    </row>
    <row r="1996" customHeight="1" spans="1:15">
      <c r="A1996" s="1" t="str">
        <f>IF('🔧 XY LANH'!A952="","",'🔧 XY LANH'!A952)</f>
        <v/>
      </c>
      <c r="B1996" s="1" t="str">
        <f>IF('🔧 XY LANH'!A952="","",'🔧 XY LANH'!S952)</f>
        <v/>
      </c>
      <c r="C1996" s="1" t="str">
        <f>IF('🔧 XY LANH'!A952="","","Xy lanh")</f>
        <v/>
      </c>
      <c r="D1996" s="1" t="str">
        <f>IF('🔧 XY LANH'!A952="","",'🔧 XY LANH'!L952)</f>
        <v/>
      </c>
      <c r="E1996" s="1" t="str">
        <f>IF('🔧 XY LANH'!A952="","",'🔧 XY LANH'!M952)</f>
        <v/>
      </c>
      <c r="F1996" s="1" t="str">
        <f>IF('🔧 XY LANH'!A952="","",'🔧 XY LANH'!N952)</f>
        <v/>
      </c>
      <c r="G1996" s="1" t="str">
        <f>IF('🔧 XY LANH'!A952="","",'🔧 XY LANH'!O952)</f>
        <v/>
      </c>
      <c r="H1996" s="1" t="str">
        <f>IF('🔧 XY LANH'!A952="","",'🔧 XY LANH'!P952)</f>
        <v/>
      </c>
      <c r="I1996" s="1" t="str">
        <f>IF('🔧 XY LANH'!A952="","",'🔧 XY LANH'!Q952)</f>
        <v/>
      </c>
      <c r="J1996" s="1" t="str">
        <f>IF('🔧 XY LANH'!A952="","",'🔧 XY LANH'!K952)</f>
        <v/>
      </c>
      <c r="L1996" s="1">
        <f>N(L1995)+IF(AND('🔎 TRA CỨU NHANH'!$C$2&lt;&gt;"",OR(ISNUMBER(SEARCH('🔎 TRA CỨU NHANH'!$C$2,$A1996)),ISNUMBER(SEARCH('🔎 TRA CỨU NHANH'!$C$2,$B1996)))),1,0)</f>
        <v>0</v>
      </c>
      <c r="M1996" s="1" t="str">
        <f t="shared" si="62"/>
        <v/>
      </c>
      <c r="N1996" s="1">
        <f>N(N1995)+IF(AND('💰 BÁO GIÁ'!$C$27&lt;&gt;"",OR(ISNUMBER(SEARCH('💰 BÁO GIÁ'!$C$27,$A1996)),ISNUMBER(SEARCH('💰 BÁO GIÁ'!$C$27,$B1996)))),1,0)</f>
        <v>0</v>
      </c>
      <c r="O1996" s="1" t="str">
        <f t="shared" si="63"/>
        <v/>
      </c>
    </row>
    <row r="1997" customHeight="1" spans="1:15">
      <c r="A1997" s="1" t="str">
        <f>IF('🔧 XY LANH'!A953="","",'🔧 XY LANH'!A953)</f>
        <v/>
      </c>
      <c r="B1997" s="1" t="str">
        <f>IF('🔧 XY LANH'!A953="","",'🔧 XY LANH'!S953)</f>
        <v/>
      </c>
      <c r="C1997" s="1" t="str">
        <f>IF('🔧 XY LANH'!A953="","","Xy lanh")</f>
        <v/>
      </c>
      <c r="D1997" s="1" t="str">
        <f>IF('🔧 XY LANH'!A953="","",'🔧 XY LANH'!L953)</f>
        <v/>
      </c>
      <c r="E1997" s="1" t="str">
        <f>IF('🔧 XY LANH'!A953="","",'🔧 XY LANH'!M953)</f>
        <v/>
      </c>
      <c r="F1997" s="1" t="str">
        <f>IF('🔧 XY LANH'!A953="","",'🔧 XY LANH'!N953)</f>
        <v/>
      </c>
      <c r="G1997" s="1" t="str">
        <f>IF('🔧 XY LANH'!A953="","",'🔧 XY LANH'!O953)</f>
        <v/>
      </c>
      <c r="H1997" s="1" t="str">
        <f>IF('🔧 XY LANH'!A953="","",'🔧 XY LANH'!P953)</f>
        <v/>
      </c>
      <c r="I1997" s="1" t="str">
        <f>IF('🔧 XY LANH'!A953="","",'🔧 XY LANH'!Q953)</f>
        <v/>
      </c>
      <c r="J1997" s="1" t="str">
        <f>IF('🔧 XY LANH'!A953="","",'🔧 XY LANH'!K953)</f>
        <v/>
      </c>
      <c r="L1997" s="1">
        <f>N(L1996)+IF(AND('🔎 TRA CỨU NHANH'!$C$2&lt;&gt;"",OR(ISNUMBER(SEARCH('🔎 TRA CỨU NHANH'!$C$2,$A1997)),ISNUMBER(SEARCH('🔎 TRA CỨU NHANH'!$C$2,$B1997)))),1,0)</f>
        <v>0</v>
      </c>
      <c r="M1997" s="1" t="str">
        <f t="shared" si="62"/>
        <v/>
      </c>
      <c r="N1997" s="1">
        <f>N(N1996)+IF(AND('💰 BÁO GIÁ'!$C$27&lt;&gt;"",OR(ISNUMBER(SEARCH('💰 BÁO GIÁ'!$C$27,$A1997)),ISNUMBER(SEARCH('💰 BÁO GIÁ'!$C$27,$B1997)))),1,0)</f>
        <v>0</v>
      </c>
      <c r="O1997" s="1" t="str">
        <f t="shared" si="63"/>
        <v/>
      </c>
    </row>
    <row r="1998" customHeight="1" spans="1:15">
      <c r="A1998" s="1" t="str">
        <f>IF('🔧 XY LANH'!A954="","",'🔧 XY LANH'!A954)</f>
        <v/>
      </c>
      <c r="B1998" s="1" t="str">
        <f>IF('🔧 XY LANH'!A954="","",'🔧 XY LANH'!S954)</f>
        <v/>
      </c>
      <c r="C1998" s="1" t="str">
        <f>IF('🔧 XY LANH'!A954="","","Xy lanh")</f>
        <v/>
      </c>
      <c r="D1998" s="1" t="str">
        <f>IF('🔧 XY LANH'!A954="","",'🔧 XY LANH'!L954)</f>
        <v/>
      </c>
      <c r="E1998" s="1" t="str">
        <f>IF('🔧 XY LANH'!A954="","",'🔧 XY LANH'!M954)</f>
        <v/>
      </c>
      <c r="F1998" s="1" t="str">
        <f>IF('🔧 XY LANH'!A954="","",'🔧 XY LANH'!N954)</f>
        <v/>
      </c>
      <c r="G1998" s="1" t="str">
        <f>IF('🔧 XY LANH'!A954="","",'🔧 XY LANH'!O954)</f>
        <v/>
      </c>
      <c r="H1998" s="1" t="str">
        <f>IF('🔧 XY LANH'!A954="","",'🔧 XY LANH'!P954)</f>
        <v/>
      </c>
      <c r="I1998" s="1" t="str">
        <f>IF('🔧 XY LANH'!A954="","",'🔧 XY LANH'!Q954)</f>
        <v/>
      </c>
      <c r="J1998" s="1" t="str">
        <f>IF('🔧 XY LANH'!A954="","",'🔧 XY LANH'!K954)</f>
        <v/>
      </c>
      <c r="L1998" s="1">
        <f>N(L1997)+IF(AND('🔎 TRA CỨU NHANH'!$C$2&lt;&gt;"",OR(ISNUMBER(SEARCH('🔎 TRA CỨU NHANH'!$C$2,$A1998)),ISNUMBER(SEARCH('🔎 TRA CỨU NHANH'!$C$2,$B1998)))),1,0)</f>
        <v>0</v>
      </c>
      <c r="M1998" s="1" t="str">
        <f t="shared" si="62"/>
        <v/>
      </c>
      <c r="N1998" s="1">
        <f>N(N1997)+IF(AND('💰 BÁO GIÁ'!$C$27&lt;&gt;"",OR(ISNUMBER(SEARCH('💰 BÁO GIÁ'!$C$27,$A1998)),ISNUMBER(SEARCH('💰 BÁO GIÁ'!$C$27,$B1998)))),1,0)</f>
        <v>0</v>
      </c>
      <c r="O1998" s="1" t="str">
        <f t="shared" si="63"/>
        <v/>
      </c>
    </row>
    <row r="1999" customHeight="1" spans="1:15">
      <c r="A1999" s="1" t="str">
        <f>IF('🔧 XY LANH'!A955="","",'🔧 XY LANH'!A955)</f>
        <v/>
      </c>
      <c r="B1999" s="1" t="str">
        <f>IF('🔧 XY LANH'!A955="","",'🔧 XY LANH'!S955)</f>
        <v/>
      </c>
      <c r="C1999" s="1" t="str">
        <f>IF('🔧 XY LANH'!A955="","","Xy lanh")</f>
        <v/>
      </c>
      <c r="D1999" s="1" t="str">
        <f>IF('🔧 XY LANH'!A955="","",'🔧 XY LANH'!L955)</f>
        <v/>
      </c>
      <c r="E1999" s="1" t="str">
        <f>IF('🔧 XY LANH'!A955="","",'🔧 XY LANH'!M955)</f>
        <v/>
      </c>
      <c r="F1999" s="1" t="str">
        <f>IF('🔧 XY LANH'!A955="","",'🔧 XY LANH'!N955)</f>
        <v/>
      </c>
      <c r="G1999" s="1" t="str">
        <f>IF('🔧 XY LANH'!A955="","",'🔧 XY LANH'!O955)</f>
        <v/>
      </c>
      <c r="H1999" s="1" t="str">
        <f>IF('🔧 XY LANH'!A955="","",'🔧 XY LANH'!P955)</f>
        <v/>
      </c>
      <c r="I1999" s="1" t="str">
        <f>IF('🔧 XY LANH'!A955="","",'🔧 XY LANH'!Q955)</f>
        <v/>
      </c>
      <c r="J1999" s="1" t="str">
        <f>IF('🔧 XY LANH'!A955="","",'🔧 XY LANH'!K955)</f>
        <v/>
      </c>
      <c r="L1999" s="1">
        <f>N(L1998)+IF(AND('🔎 TRA CỨU NHANH'!$C$2&lt;&gt;"",OR(ISNUMBER(SEARCH('🔎 TRA CỨU NHANH'!$C$2,$A1999)),ISNUMBER(SEARCH('🔎 TRA CỨU NHANH'!$C$2,$B1999)))),1,0)</f>
        <v>0</v>
      </c>
      <c r="M1999" s="1" t="str">
        <f t="shared" si="62"/>
        <v/>
      </c>
      <c r="N1999" s="1">
        <f>N(N1998)+IF(AND('💰 BÁO GIÁ'!$C$27&lt;&gt;"",OR(ISNUMBER(SEARCH('💰 BÁO GIÁ'!$C$27,$A1999)),ISNUMBER(SEARCH('💰 BÁO GIÁ'!$C$27,$B1999)))),1,0)</f>
        <v>0</v>
      </c>
      <c r="O1999" s="1" t="str">
        <f t="shared" si="63"/>
        <v/>
      </c>
    </row>
    <row r="2000" customHeight="1" spans="1:15">
      <c r="A2000" s="1" t="str">
        <f>IF('🔧 XY LANH'!A956="","",'🔧 XY LANH'!A956)</f>
        <v/>
      </c>
      <c r="B2000" s="1" t="str">
        <f>IF('🔧 XY LANH'!A956="","",'🔧 XY LANH'!S956)</f>
        <v/>
      </c>
      <c r="C2000" s="1" t="str">
        <f>IF('🔧 XY LANH'!A956="","","Xy lanh")</f>
        <v/>
      </c>
      <c r="D2000" s="1" t="str">
        <f>IF('🔧 XY LANH'!A956="","",'🔧 XY LANH'!L956)</f>
        <v/>
      </c>
      <c r="E2000" s="1" t="str">
        <f>IF('🔧 XY LANH'!A956="","",'🔧 XY LANH'!M956)</f>
        <v/>
      </c>
      <c r="F2000" s="1" t="str">
        <f>IF('🔧 XY LANH'!A956="","",'🔧 XY LANH'!N956)</f>
        <v/>
      </c>
      <c r="G2000" s="1" t="str">
        <f>IF('🔧 XY LANH'!A956="","",'🔧 XY LANH'!O956)</f>
        <v/>
      </c>
      <c r="H2000" s="1" t="str">
        <f>IF('🔧 XY LANH'!A956="","",'🔧 XY LANH'!P956)</f>
        <v/>
      </c>
      <c r="I2000" s="1" t="str">
        <f>IF('🔧 XY LANH'!A956="","",'🔧 XY LANH'!Q956)</f>
        <v/>
      </c>
      <c r="J2000" s="1" t="str">
        <f>IF('🔧 XY LANH'!A956="","",'🔧 XY LANH'!K956)</f>
        <v/>
      </c>
      <c r="L2000" s="1">
        <f>N(L1999)+IF(AND('🔎 TRA CỨU NHANH'!$C$2&lt;&gt;"",OR(ISNUMBER(SEARCH('🔎 TRA CỨU NHANH'!$C$2,$A2000)),ISNUMBER(SEARCH('🔎 TRA CỨU NHANH'!$C$2,$B2000)))),1,0)</f>
        <v>0</v>
      </c>
      <c r="M2000" s="1" t="str">
        <f t="shared" si="62"/>
        <v/>
      </c>
      <c r="N2000" s="1">
        <f>N(N1999)+IF(AND('💰 BÁO GIÁ'!$C$27&lt;&gt;"",OR(ISNUMBER(SEARCH('💰 BÁO GIÁ'!$C$27,$A2000)),ISNUMBER(SEARCH('💰 BÁO GIÁ'!$C$27,$B2000)))),1,0)</f>
        <v>0</v>
      </c>
      <c r="O2000" s="1" t="str">
        <f t="shared" si="63"/>
        <v/>
      </c>
    </row>
    <row r="2001" customHeight="1" spans="1:15">
      <c r="A2001" s="1" t="str">
        <f>IF('🔧 XY LANH'!A957="","",'🔧 XY LANH'!A957)</f>
        <v/>
      </c>
      <c r="B2001" s="1" t="str">
        <f>IF('🔧 XY LANH'!A957="","",'🔧 XY LANH'!S957)</f>
        <v/>
      </c>
      <c r="C2001" s="1" t="str">
        <f>IF('🔧 XY LANH'!A957="","","Xy lanh")</f>
        <v/>
      </c>
      <c r="D2001" s="1" t="str">
        <f>IF('🔧 XY LANH'!A957="","",'🔧 XY LANH'!L957)</f>
        <v/>
      </c>
      <c r="E2001" s="1" t="str">
        <f>IF('🔧 XY LANH'!A957="","",'🔧 XY LANH'!M957)</f>
        <v/>
      </c>
      <c r="F2001" s="1" t="str">
        <f>IF('🔧 XY LANH'!A957="","",'🔧 XY LANH'!N957)</f>
        <v/>
      </c>
      <c r="G2001" s="1" t="str">
        <f>IF('🔧 XY LANH'!A957="","",'🔧 XY LANH'!O957)</f>
        <v/>
      </c>
      <c r="H2001" s="1" t="str">
        <f>IF('🔧 XY LANH'!A957="","",'🔧 XY LANH'!P957)</f>
        <v/>
      </c>
      <c r="I2001" s="1" t="str">
        <f>IF('🔧 XY LANH'!A957="","",'🔧 XY LANH'!Q957)</f>
        <v/>
      </c>
      <c r="J2001" s="1" t="str">
        <f>IF('🔧 XY LANH'!A957="","",'🔧 XY LANH'!K957)</f>
        <v/>
      </c>
      <c r="L2001" s="1">
        <f>N(L2000)+IF(AND('🔎 TRA CỨU NHANH'!$C$2&lt;&gt;"",OR(ISNUMBER(SEARCH('🔎 TRA CỨU NHANH'!$C$2,$A2001)),ISNUMBER(SEARCH('🔎 TRA CỨU NHANH'!$C$2,$B2001)))),1,0)</f>
        <v>0</v>
      </c>
      <c r="M2001" s="1" t="str">
        <f t="shared" si="62"/>
        <v/>
      </c>
      <c r="N2001" s="1">
        <f>N(N2000)+IF(AND('💰 BÁO GIÁ'!$C$27&lt;&gt;"",OR(ISNUMBER(SEARCH('💰 BÁO GIÁ'!$C$27,$A2001)),ISNUMBER(SEARCH('💰 BÁO GIÁ'!$C$27,$B2001)))),1,0)</f>
        <v>0</v>
      </c>
      <c r="O2001" s="1" t="str">
        <f t="shared" si="63"/>
        <v/>
      </c>
    </row>
    <row r="2002" customHeight="1" spans="1:15">
      <c r="A2002" s="1" t="str">
        <f>IF('🔧 XY LANH'!A958="","",'🔧 XY LANH'!A958)</f>
        <v/>
      </c>
      <c r="B2002" s="1" t="str">
        <f>IF('🔧 XY LANH'!A958="","",'🔧 XY LANH'!S958)</f>
        <v/>
      </c>
      <c r="C2002" s="1" t="str">
        <f>IF('🔧 XY LANH'!A958="","","Xy lanh")</f>
        <v/>
      </c>
      <c r="D2002" s="1" t="str">
        <f>IF('🔧 XY LANH'!A958="","",'🔧 XY LANH'!L958)</f>
        <v/>
      </c>
      <c r="E2002" s="1" t="str">
        <f>IF('🔧 XY LANH'!A958="","",'🔧 XY LANH'!M958)</f>
        <v/>
      </c>
      <c r="F2002" s="1" t="str">
        <f>IF('🔧 XY LANH'!A958="","",'🔧 XY LANH'!N958)</f>
        <v/>
      </c>
      <c r="G2002" s="1" t="str">
        <f>IF('🔧 XY LANH'!A958="","",'🔧 XY LANH'!O958)</f>
        <v/>
      </c>
      <c r="H2002" s="1" t="str">
        <f>IF('🔧 XY LANH'!A958="","",'🔧 XY LANH'!P958)</f>
        <v/>
      </c>
      <c r="I2002" s="1" t="str">
        <f>IF('🔧 XY LANH'!A958="","",'🔧 XY LANH'!Q958)</f>
        <v/>
      </c>
      <c r="J2002" s="1" t="str">
        <f>IF('🔧 XY LANH'!A958="","",'🔧 XY LANH'!K958)</f>
        <v/>
      </c>
      <c r="L2002" s="1">
        <f>N(L2001)+IF(AND('🔎 TRA CỨU NHANH'!$C$2&lt;&gt;"",OR(ISNUMBER(SEARCH('🔎 TRA CỨU NHANH'!$C$2,$A2002)),ISNUMBER(SEARCH('🔎 TRA CỨU NHANH'!$C$2,$B2002)))),1,0)</f>
        <v>0</v>
      </c>
      <c r="M2002" s="1" t="str">
        <f t="shared" si="62"/>
        <v/>
      </c>
      <c r="N2002" s="1">
        <f>N(N2001)+IF(AND('💰 BÁO GIÁ'!$C$27&lt;&gt;"",OR(ISNUMBER(SEARCH('💰 BÁO GIÁ'!$C$27,$A2002)),ISNUMBER(SEARCH('💰 BÁO GIÁ'!$C$27,$B2002)))),1,0)</f>
        <v>0</v>
      </c>
      <c r="O2002" s="1" t="str">
        <f t="shared" si="63"/>
        <v/>
      </c>
    </row>
    <row r="2003" customHeight="1" spans="1:15">
      <c r="A2003" s="1" t="str">
        <f>IF('🔧 XY LANH'!A959="","",'🔧 XY LANH'!A959)</f>
        <v/>
      </c>
      <c r="B2003" s="1" t="str">
        <f>IF('🔧 XY LANH'!A959="","",'🔧 XY LANH'!S959)</f>
        <v/>
      </c>
      <c r="C2003" s="1" t="str">
        <f>IF('🔧 XY LANH'!A959="","","Xy lanh")</f>
        <v/>
      </c>
      <c r="D2003" s="1" t="str">
        <f>IF('🔧 XY LANH'!A959="","",'🔧 XY LANH'!L959)</f>
        <v/>
      </c>
      <c r="E2003" s="1" t="str">
        <f>IF('🔧 XY LANH'!A959="","",'🔧 XY LANH'!M959)</f>
        <v/>
      </c>
      <c r="F2003" s="1" t="str">
        <f>IF('🔧 XY LANH'!A959="","",'🔧 XY LANH'!N959)</f>
        <v/>
      </c>
      <c r="G2003" s="1" t="str">
        <f>IF('🔧 XY LANH'!A959="","",'🔧 XY LANH'!O959)</f>
        <v/>
      </c>
      <c r="H2003" s="1" t="str">
        <f>IF('🔧 XY LANH'!A959="","",'🔧 XY LANH'!P959)</f>
        <v/>
      </c>
      <c r="I2003" s="1" t="str">
        <f>IF('🔧 XY LANH'!A959="","",'🔧 XY LANH'!Q959)</f>
        <v/>
      </c>
      <c r="J2003" s="1" t="str">
        <f>IF('🔧 XY LANH'!A959="","",'🔧 XY LANH'!K959)</f>
        <v/>
      </c>
      <c r="L2003" s="1">
        <f>N(L2002)+IF(AND('🔎 TRA CỨU NHANH'!$C$2&lt;&gt;"",OR(ISNUMBER(SEARCH('🔎 TRA CỨU NHANH'!$C$2,$A2003)),ISNUMBER(SEARCH('🔎 TRA CỨU NHANH'!$C$2,$B2003)))),1,0)</f>
        <v>0</v>
      </c>
      <c r="M2003" s="1" t="str">
        <f t="shared" si="62"/>
        <v/>
      </c>
      <c r="N2003" s="1">
        <f>N(N2002)+IF(AND('💰 BÁO GIÁ'!$C$27&lt;&gt;"",OR(ISNUMBER(SEARCH('💰 BÁO GIÁ'!$C$27,$A2003)),ISNUMBER(SEARCH('💰 BÁO GIÁ'!$C$27,$B2003)))),1,0)</f>
        <v>0</v>
      </c>
      <c r="O2003" s="1" t="str">
        <f t="shared" si="63"/>
        <v/>
      </c>
    </row>
    <row r="2004" customHeight="1" spans="1:15">
      <c r="A2004" s="1" t="str">
        <f>IF('🔧 XY LANH'!A960="","",'🔧 XY LANH'!A960)</f>
        <v/>
      </c>
      <c r="B2004" s="1" t="str">
        <f>IF('🔧 XY LANH'!A960="","",'🔧 XY LANH'!S960)</f>
        <v/>
      </c>
      <c r="C2004" s="1" t="str">
        <f>IF('🔧 XY LANH'!A960="","","Xy lanh")</f>
        <v/>
      </c>
      <c r="D2004" s="1" t="str">
        <f>IF('🔧 XY LANH'!A960="","",'🔧 XY LANH'!L960)</f>
        <v/>
      </c>
      <c r="E2004" s="1" t="str">
        <f>IF('🔧 XY LANH'!A960="","",'🔧 XY LANH'!M960)</f>
        <v/>
      </c>
      <c r="F2004" s="1" t="str">
        <f>IF('🔧 XY LANH'!A960="","",'🔧 XY LANH'!N960)</f>
        <v/>
      </c>
      <c r="G2004" s="1" t="str">
        <f>IF('🔧 XY LANH'!A960="","",'🔧 XY LANH'!O960)</f>
        <v/>
      </c>
      <c r="H2004" s="1" t="str">
        <f>IF('🔧 XY LANH'!A960="","",'🔧 XY LANH'!P960)</f>
        <v/>
      </c>
      <c r="I2004" s="1" t="str">
        <f>IF('🔧 XY LANH'!A960="","",'🔧 XY LANH'!Q960)</f>
        <v/>
      </c>
      <c r="J2004" s="1" t="str">
        <f>IF('🔧 XY LANH'!A960="","",'🔧 XY LANH'!K960)</f>
        <v/>
      </c>
      <c r="L2004" s="1">
        <f>N(L2003)+IF(AND('🔎 TRA CỨU NHANH'!$C$2&lt;&gt;"",OR(ISNUMBER(SEARCH('🔎 TRA CỨU NHANH'!$C$2,$A2004)),ISNUMBER(SEARCH('🔎 TRA CỨU NHANH'!$C$2,$B2004)))),1,0)</f>
        <v>0</v>
      </c>
      <c r="M2004" s="1" t="str">
        <f t="shared" si="62"/>
        <v/>
      </c>
      <c r="N2004" s="1">
        <f>N(N2003)+IF(AND('💰 BÁO GIÁ'!$C$27&lt;&gt;"",OR(ISNUMBER(SEARCH('💰 BÁO GIÁ'!$C$27,$A2004)),ISNUMBER(SEARCH('💰 BÁO GIÁ'!$C$27,$B2004)))),1,0)</f>
        <v>0</v>
      </c>
      <c r="O2004" s="1" t="str">
        <f t="shared" si="63"/>
        <v/>
      </c>
    </row>
    <row r="2005" customHeight="1" spans="1:15">
      <c r="A2005" s="1" t="str">
        <f>IF('🔧 XY LANH'!A961="","",'🔧 XY LANH'!A961)</f>
        <v/>
      </c>
      <c r="B2005" s="1" t="str">
        <f>IF('🔧 XY LANH'!A961="","",'🔧 XY LANH'!S961)</f>
        <v/>
      </c>
      <c r="C2005" s="1" t="str">
        <f>IF('🔧 XY LANH'!A961="","","Xy lanh")</f>
        <v/>
      </c>
      <c r="D2005" s="1" t="str">
        <f>IF('🔧 XY LANH'!A961="","",'🔧 XY LANH'!L961)</f>
        <v/>
      </c>
      <c r="E2005" s="1" t="str">
        <f>IF('🔧 XY LANH'!A961="","",'🔧 XY LANH'!M961)</f>
        <v/>
      </c>
      <c r="F2005" s="1" t="str">
        <f>IF('🔧 XY LANH'!A961="","",'🔧 XY LANH'!N961)</f>
        <v/>
      </c>
      <c r="G2005" s="1" t="str">
        <f>IF('🔧 XY LANH'!A961="","",'🔧 XY LANH'!O961)</f>
        <v/>
      </c>
      <c r="H2005" s="1" t="str">
        <f>IF('🔧 XY LANH'!A961="","",'🔧 XY LANH'!P961)</f>
        <v/>
      </c>
      <c r="I2005" s="1" t="str">
        <f>IF('🔧 XY LANH'!A961="","",'🔧 XY LANH'!Q961)</f>
        <v/>
      </c>
      <c r="J2005" s="1" t="str">
        <f>IF('🔧 XY LANH'!A961="","",'🔧 XY LANH'!K961)</f>
        <v/>
      </c>
      <c r="L2005" s="1">
        <f>N(L2004)+IF(AND('🔎 TRA CỨU NHANH'!$C$2&lt;&gt;"",OR(ISNUMBER(SEARCH('🔎 TRA CỨU NHANH'!$C$2,$A2005)),ISNUMBER(SEARCH('🔎 TRA CỨU NHANH'!$C$2,$B2005)))),1,0)</f>
        <v>0</v>
      </c>
      <c r="M2005" s="1" t="str">
        <f t="shared" si="62"/>
        <v/>
      </c>
      <c r="N2005" s="1">
        <f>N(N2004)+IF(AND('💰 BÁO GIÁ'!$C$27&lt;&gt;"",OR(ISNUMBER(SEARCH('💰 BÁO GIÁ'!$C$27,$A2005)),ISNUMBER(SEARCH('💰 BÁO GIÁ'!$C$27,$B2005)))),1,0)</f>
        <v>0</v>
      </c>
      <c r="O2005" s="1" t="str">
        <f t="shared" si="63"/>
        <v/>
      </c>
    </row>
    <row r="2006" customHeight="1" spans="1:15">
      <c r="A2006" s="1" t="str">
        <f>IF('🔧 XY LANH'!A962="","",'🔧 XY LANH'!A962)</f>
        <v/>
      </c>
      <c r="B2006" s="1" t="str">
        <f>IF('🔧 XY LANH'!A962="","",'🔧 XY LANH'!S962)</f>
        <v/>
      </c>
      <c r="C2006" s="1" t="str">
        <f>IF('🔧 XY LANH'!A962="","","Xy lanh")</f>
        <v/>
      </c>
      <c r="D2006" s="1" t="str">
        <f>IF('🔧 XY LANH'!A962="","",'🔧 XY LANH'!L962)</f>
        <v/>
      </c>
      <c r="E2006" s="1" t="str">
        <f>IF('🔧 XY LANH'!A962="","",'🔧 XY LANH'!M962)</f>
        <v/>
      </c>
      <c r="F2006" s="1" t="str">
        <f>IF('🔧 XY LANH'!A962="","",'🔧 XY LANH'!N962)</f>
        <v/>
      </c>
      <c r="G2006" s="1" t="str">
        <f>IF('🔧 XY LANH'!A962="","",'🔧 XY LANH'!O962)</f>
        <v/>
      </c>
      <c r="H2006" s="1" t="str">
        <f>IF('🔧 XY LANH'!A962="","",'🔧 XY LANH'!P962)</f>
        <v/>
      </c>
      <c r="I2006" s="1" t="str">
        <f>IF('🔧 XY LANH'!A962="","",'🔧 XY LANH'!Q962)</f>
        <v/>
      </c>
      <c r="J2006" s="1" t="str">
        <f>IF('🔧 XY LANH'!A962="","",'🔧 XY LANH'!K962)</f>
        <v/>
      </c>
      <c r="L2006" s="1">
        <f>N(L2005)+IF(AND('🔎 TRA CỨU NHANH'!$C$2&lt;&gt;"",OR(ISNUMBER(SEARCH('🔎 TRA CỨU NHANH'!$C$2,$A2006)),ISNUMBER(SEARCH('🔎 TRA CỨU NHANH'!$C$2,$B2006)))),1,0)</f>
        <v>0</v>
      </c>
      <c r="M2006" s="1" t="str">
        <f t="shared" si="62"/>
        <v/>
      </c>
      <c r="N2006" s="1">
        <f>N(N2005)+IF(AND('💰 BÁO GIÁ'!$C$27&lt;&gt;"",OR(ISNUMBER(SEARCH('💰 BÁO GIÁ'!$C$27,$A2006)),ISNUMBER(SEARCH('💰 BÁO GIÁ'!$C$27,$B2006)))),1,0)</f>
        <v>0</v>
      </c>
      <c r="O2006" s="1" t="str">
        <f t="shared" si="63"/>
        <v/>
      </c>
    </row>
    <row r="2007" customHeight="1" spans="1:15">
      <c r="A2007" s="1" t="str">
        <f>IF('🔧 XY LANH'!A963="","",'🔧 XY LANH'!A963)</f>
        <v/>
      </c>
      <c r="B2007" s="1" t="str">
        <f>IF('🔧 XY LANH'!A963="","",'🔧 XY LANH'!S963)</f>
        <v/>
      </c>
      <c r="C2007" s="1" t="str">
        <f>IF('🔧 XY LANH'!A963="","","Xy lanh")</f>
        <v/>
      </c>
      <c r="D2007" s="1" t="str">
        <f>IF('🔧 XY LANH'!A963="","",'🔧 XY LANH'!L963)</f>
        <v/>
      </c>
      <c r="E2007" s="1" t="str">
        <f>IF('🔧 XY LANH'!A963="","",'🔧 XY LANH'!M963)</f>
        <v/>
      </c>
      <c r="F2007" s="1" t="str">
        <f>IF('🔧 XY LANH'!A963="","",'🔧 XY LANH'!N963)</f>
        <v/>
      </c>
      <c r="G2007" s="1" t="str">
        <f>IF('🔧 XY LANH'!A963="","",'🔧 XY LANH'!O963)</f>
        <v/>
      </c>
      <c r="H2007" s="1" t="str">
        <f>IF('🔧 XY LANH'!A963="","",'🔧 XY LANH'!P963)</f>
        <v/>
      </c>
      <c r="I2007" s="1" t="str">
        <f>IF('🔧 XY LANH'!A963="","",'🔧 XY LANH'!Q963)</f>
        <v/>
      </c>
      <c r="J2007" s="1" t="str">
        <f>IF('🔧 XY LANH'!A963="","",'🔧 XY LANH'!K963)</f>
        <v/>
      </c>
      <c r="L2007" s="1">
        <f>N(L2006)+IF(AND('🔎 TRA CỨU NHANH'!$C$2&lt;&gt;"",OR(ISNUMBER(SEARCH('🔎 TRA CỨU NHANH'!$C$2,$A2007)),ISNUMBER(SEARCH('🔎 TRA CỨU NHANH'!$C$2,$B2007)))),1,0)</f>
        <v>0</v>
      </c>
      <c r="M2007" s="1" t="str">
        <f t="shared" si="62"/>
        <v/>
      </c>
      <c r="N2007" s="1">
        <f>N(N2006)+IF(AND('💰 BÁO GIÁ'!$C$27&lt;&gt;"",OR(ISNUMBER(SEARCH('💰 BÁO GIÁ'!$C$27,$A2007)),ISNUMBER(SEARCH('💰 BÁO GIÁ'!$C$27,$B2007)))),1,0)</f>
        <v>0</v>
      </c>
      <c r="O2007" s="1" t="str">
        <f t="shared" si="63"/>
        <v/>
      </c>
    </row>
    <row r="2008" customHeight="1" spans="1:15">
      <c r="A2008" s="1" t="str">
        <f>IF('🔧 XY LANH'!A964="","",'🔧 XY LANH'!A964)</f>
        <v/>
      </c>
      <c r="B2008" s="1" t="str">
        <f>IF('🔧 XY LANH'!A964="","",'🔧 XY LANH'!S964)</f>
        <v/>
      </c>
      <c r="C2008" s="1" t="str">
        <f>IF('🔧 XY LANH'!A964="","","Xy lanh")</f>
        <v/>
      </c>
      <c r="D2008" s="1" t="str">
        <f>IF('🔧 XY LANH'!A964="","",'🔧 XY LANH'!L964)</f>
        <v/>
      </c>
      <c r="E2008" s="1" t="str">
        <f>IF('🔧 XY LANH'!A964="","",'🔧 XY LANH'!M964)</f>
        <v/>
      </c>
      <c r="F2008" s="1" t="str">
        <f>IF('🔧 XY LANH'!A964="","",'🔧 XY LANH'!N964)</f>
        <v/>
      </c>
      <c r="G2008" s="1" t="str">
        <f>IF('🔧 XY LANH'!A964="","",'🔧 XY LANH'!O964)</f>
        <v/>
      </c>
      <c r="H2008" s="1" t="str">
        <f>IF('🔧 XY LANH'!A964="","",'🔧 XY LANH'!P964)</f>
        <v/>
      </c>
      <c r="I2008" s="1" t="str">
        <f>IF('🔧 XY LANH'!A964="","",'🔧 XY LANH'!Q964)</f>
        <v/>
      </c>
      <c r="J2008" s="1" t="str">
        <f>IF('🔧 XY LANH'!A964="","",'🔧 XY LANH'!K964)</f>
        <v/>
      </c>
      <c r="L2008" s="1">
        <f>N(L2007)+IF(AND('🔎 TRA CỨU NHANH'!$C$2&lt;&gt;"",OR(ISNUMBER(SEARCH('🔎 TRA CỨU NHANH'!$C$2,$A2008)),ISNUMBER(SEARCH('🔎 TRA CỨU NHANH'!$C$2,$B2008)))),1,0)</f>
        <v>0</v>
      </c>
      <c r="M2008" s="1" t="str">
        <f t="shared" si="62"/>
        <v/>
      </c>
      <c r="N2008" s="1">
        <f>N(N2007)+IF(AND('💰 BÁO GIÁ'!$C$27&lt;&gt;"",OR(ISNUMBER(SEARCH('💰 BÁO GIÁ'!$C$27,$A2008)),ISNUMBER(SEARCH('💰 BÁO GIÁ'!$C$27,$B2008)))),1,0)</f>
        <v>0</v>
      </c>
      <c r="O2008" s="1" t="str">
        <f t="shared" si="63"/>
        <v/>
      </c>
    </row>
    <row r="2009" customHeight="1" spans="1:15">
      <c r="A2009" s="1" t="str">
        <f>IF('🔧 XY LANH'!A965="","",'🔧 XY LANH'!A965)</f>
        <v/>
      </c>
      <c r="B2009" s="1" t="str">
        <f>IF('🔧 XY LANH'!A965="","",'🔧 XY LANH'!S965)</f>
        <v/>
      </c>
      <c r="C2009" s="1" t="str">
        <f>IF('🔧 XY LANH'!A965="","","Xy lanh")</f>
        <v/>
      </c>
      <c r="D2009" s="1" t="str">
        <f>IF('🔧 XY LANH'!A965="","",'🔧 XY LANH'!L965)</f>
        <v/>
      </c>
      <c r="E2009" s="1" t="str">
        <f>IF('🔧 XY LANH'!A965="","",'🔧 XY LANH'!M965)</f>
        <v/>
      </c>
      <c r="F2009" s="1" t="str">
        <f>IF('🔧 XY LANH'!A965="","",'🔧 XY LANH'!N965)</f>
        <v/>
      </c>
      <c r="G2009" s="1" t="str">
        <f>IF('🔧 XY LANH'!A965="","",'🔧 XY LANH'!O965)</f>
        <v/>
      </c>
      <c r="H2009" s="1" t="str">
        <f>IF('🔧 XY LANH'!A965="","",'🔧 XY LANH'!P965)</f>
        <v/>
      </c>
      <c r="I2009" s="1" t="str">
        <f>IF('🔧 XY LANH'!A965="","",'🔧 XY LANH'!Q965)</f>
        <v/>
      </c>
      <c r="J2009" s="1" t="str">
        <f>IF('🔧 XY LANH'!A965="","",'🔧 XY LANH'!K965)</f>
        <v/>
      </c>
      <c r="L2009" s="1">
        <f>N(L2008)+IF(AND('🔎 TRA CỨU NHANH'!$C$2&lt;&gt;"",OR(ISNUMBER(SEARCH('🔎 TRA CỨU NHANH'!$C$2,$A2009)),ISNUMBER(SEARCH('🔎 TRA CỨU NHANH'!$C$2,$B2009)))),1,0)</f>
        <v>0</v>
      </c>
      <c r="M2009" s="1" t="str">
        <f t="shared" si="62"/>
        <v/>
      </c>
      <c r="N2009" s="1">
        <f>N(N2008)+IF(AND('💰 BÁO GIÁ'!$C$27&lt;&gt;"",OR(ISNUMBER(SEARCH('💰 BÁO GIÁ'!$C$27,$A2009)),ISNUMBER(SEARCH('💰 BÁO GIÁ'!$C$27,$B2009)))),1,0)</f>
        <v>0</v>
      </c>
      <c r="O2009" s="1" t="str">
        <f t="shared" si="63"/>
        <v/>
      </c>
    </row>
    <row r="2010" customHeight="1" spans="1:15">
      <c r="A2010" s="1" t="str">
        <f>IF('🔧 XY LANH'!A966="","",'🔧 XY LANH'!A966)</f>
        <v/>
      </c>
      <c r="B2010" s="1" t="str">
        <f>IF('🔧 XY LANH'!A966="","",'🔧 XY LANH'!S966)</f>
        <v/>
      </c>
      <c r="C2010" s="1" t="str">
        <f>IF('🔧 XY LANH'!A966="","","Xy lanh")</f>
        <v/>
      </c>
      <c r="D2010" s="1" t="str">
        <f>IF('🔧 XY LANH'!A966="","",'🔧 XY LANH'!L966)</f>
        <v/>
      </c>
      <c r="E2010" s="1" t="str">
        <f>IF('🔧 XY LANH'!A966="","",'🔧 XY LANH'!M966)</f>
        <v/>
      </c>
      <c r="F2010" s="1" t="str">
        <f>IF('🔧 XY LANH'!A966="","",'🔧 XY LANH'!N966)</f>
        <v/>
      </c>
      <c r="G2010" s="1" t="str">
        <f>IF('🔧 XY LANH'!A966="","",'🔧 XY LANH'!O966)</f>
        <v/>
      </c>
      <c r="H2010" s="1" t="str">
        <f>IF('🔧 XY LANH'!A966="","",'🔧 XY LANH'!P966)</f>
        <v/>
      </c>
      <c r="I2010" s="1" t="str">
        <f>IF('🔧 XY LANH'!A966="","",'🔧 XY LANH'!Q966)</f>
        <v/>
      </c>
      <c r="J2010" s="1" t="str">
        <f>IF('🔧 XY LANH'!A966="","",'🔧 XY LANH'!K966)</f>
        <v/>
      </c>
      <c r="L2010" s="1">
        <f>N(L2009)+IF(AND('🔎 TRA CỨU NHANH'!$C$2&lt;&gt;"",OR(ISNUMBER(SEARCH('🔎 TRA CỨU NHANH'!$C$2,$A2010)),ISNUMBER(SEARCH('🔎 TRA CỨU NHANH'!$C$2,$B2010)))),1,0)</f>
        <v>0</v>
      </c>
      <c r="M2010" s="1" t="str">
        <f t="shared" si="62"/>
        <v/>
      </c>
      <c r="N2010" s="1">
        <f>N(N2009)+IF(AND('💰 BÁO GIÁ'!$C$27&lt;&gt;"",OR(ISNUMBER(SEARCH('💰 BÁO GIÁ'!$C$27,$A2010)),ISNUMBER(SEARCH('💰 BÁO GIÁ'!$C$27,$B2010)))),1,0)</f>
        <v>0</v>
      </c>
      <c r="O2010" s="1" t="str">
        <f t="shared" si="63"/>
        <v/>
      </c>
    </row>
    <row r="2011" customHeight="1" spans="1:15">
      <c r="A2011" s="1" t="str">
        <f>IF('🔧 XY LANH'!A967="","",'🔧 XY LANH'!A967)</f>
        <v/>
      </c>
      <c r="B2011" s="1" t="str">
        <f>IF('🔧 XY LANH'!A967="","",'🔧 XY LANH'!S967)</f>
        <v/>
      </c>
      <c r="C2011" s="1" t="str">
        <f>IF('🔧 XY LANH'!A967="","","Xy lanh")</f>
        <v/>
      </c>
      <c r="D2011" s="1" t="str">
        <f>IF('🔧 XY LANH'!A967="","",'🔧 XY LANH'!L967)</f>
        <v/>
      </c>
      <c r="E2011" s="1" t="str">
        <f>IF('🔧 XY LANH'!A967="","",'🔧 XY LANH'!M967)</f>
        <v/>
      </c>
      <c r="F2011" s="1" t="str">
        <f>IF('🔧 XY LANH'!A967="","",'🔧 XY LANH'!N967)</f>
        <v/>
      </c>
      <c r="G2011" s="1" t="str">
        <f>IF('🔧 XY LANH'!A967="","",'🔧 XY LANH'!O967)</f>
        <v/>
      </c>
      <c r="H2011" s="1" t="str">
        <f>IF('🔧 XY LANH'!A967="","",'🔧 XY LANH'!P967)</f>
        <v/>
      </c>
      <c r="I2011" s="1" t="str">
        <f>IF('🔧 XY LANH'!A967="","",'🔧 XY LANH'!Q967)</f>
        <v/>
      </c>
      <c r="J2011" s="1" t="str">
        <f>IF('🔧 XY LANH'!A967="","",'🔧 XY LANH'!K967)</f>
        <v/>
      </c>
      <c r="L2011" s="1">
        <f>N(L2010)+IF(AND('🔎 TRA CỨU NHANH'!$C$2&lt;&gt;"",OR(ISNUMBER(SEARCH('🔎 TRA CỨU NHANH'!$C$2,$A2011)),ISNUMBER(SEARCH('🔎 TRA CỨU NHANH'!$C$2,$B2011)))),1,0)</f>
        <v>0</v>
      </c>
      <c r="M2011" s="1" t="str">
        <f t="shared" si="62"/>
        <v/>
      </c>
      <c r="N2011" s="1">
        <f>N(N2010)+IF(AND('💰 BÁO GIÁ'!$C$27&lt;&gt;"",OR(ISNUMBER(SEARCH('💰 BÁO GIÁ'!$C$27,$A2011)),ISNUMBER(SEARCH('💰 BÁO GIÁ'!$C$27,$B2011)))),1,0)</f>
        <v>0</v>
      </c>
      <c r="O2011" s="1" t="str">
        <f t="shared" si="63"/>
        <v/>
      </c>
    </row>
    <row r="2012" customHeight="1" spans="1:15">
      <c r="A2012" s="1" t="str">
        <f>IF('🔧 XY LANH'!A968="","",'🔧 XY LANH'!A968)</f>
        <v/>
      </c>
      <c r="B2012" s="1" t="str">
        <f>IF('🔧 XY LANH'!A968="","",'🔧 XY LANH'!S968)</f>
        <v/>
      </c>
      <c r="C2012" s="1" t="str">
        <f>IF('🔧 XY LANH'!A968="","","Xy lanh")</f>
        <v/>
      </c>
      <c r="D2012" s="1" t="str">
        <f>IF('🔧 XY LANH'!A968="","",'🔧 XY LANH'!L968)</f>
        <v/>
      </c>
      <c r="E2012" s="1" t="str">
        <f>IF('🔧 XY LANH'!A968="","",'🔧 XY LANH'!M968)</f>
        <v/>
      </c>
      <c r="F2012" s="1" t="str">
        <f>IF('🔧 XY LANH'!A968="","",'🔧 XY LANH'!N968)</f>
        <v/>
      </c>
      <c r="G2012" s="1" t="str">
        <f>IF('🔧 XY LANH'!A968="","",'🔧 XY LANH'!O968)</f>
        <v/>
      </c>
      <c r="H2012" s="1" t="str">
        <f>IF('🔧 XY LANH'!A968="","",'🔧 XY LANH'!P968)</f>
        <v/>
      </c>
      <c r="I2012" s="1" t="str">
        <f>IF('🔧 XY LANH'!A968="","",'🔧 XY LANH'!Q968)</f>
        <v/>
      </c>
      <c r="J2012" s="1" t="str">
        <f>IF('🔧 XY LANH'!A968="","",'🔧 XY LANH'!K968)</f>
        <v/>
      </c>
      <c r="L2012" s="1">
        <f>N(L2011)+IF(AND('🔎 TRA CỨU NHANH'!$C$2&lt;&gt;"",OR(ISNUMBER(SEARCH('🔎 TRA CỨU NHANH'!$C$2,$A2012)),ISNUMBER(SEARCH('🔎 TRA CỨU NHANH'!$C$2,$B2012)))),1,0)</f>
        <v>0</v>
      </c>
      <c r="M2012" s="1" t="str">
        <f t="shared" si="62"/>
        <v/>
      </c>
      <c r="N2012" s="1">
        <f>N(N2011)+IF(AND('💰 BÁO GIÁ'!$C$27&lt;&gt;"",OR(ISNUMBER(SEARCH('💰 BÁO GIÁ'!$C$27,$A2012)),ISNUMBER(SEARCH('💰 BÁO GIÁ'!$C$27,$B2012)))),1,0)</f>
        <v>0</v>
      </c>
      <c r="O2012" s="1" t="str">
        <f t="shared" si="63"/>
        <v/>
      </c>
    </row>
    <row r="2013" customHeight="1" spans="1:15">
      <c r="A2013" s="1" t="str">
        <f>IF('🔧 XY LANH'!A969="","",'🔧 XY LANH'!A969)</f>
        <v/>
      </c>
      <c r="B2013" s="1" t="str">
        <f>IF('🔧 XY LANH'!A969="","",'🔧 XY LANH'!S969)</f>
        <v/>
      </c>
      <c r="C2013" s="1" t="str">
        <f>IF('🔧 XY LANH'!A969="","","Xy lanh")</f>
        <v/>
      </c>
      <c r="D2013" s="1" t="str">
        <f>IF('🔧 XY LANH'!A969="","",'🔧 XY LANH'!L969)</f>
        <v/>
      </c>
      <c r="E2013" s="1" t="str">
        <f>IF('🔧 XY LANH'!A969="","",'🔧 XY LANH'!M969)</f>
        <v/>
      </c>
      <c r="F2013" s="1" t="str">
        <f>IF('🔧 XY LANH'!A969="","",'🔧 XY LANH'!N969)</f>
        <v/>
      </c>
      <c r="G2013" s="1" t="str">
        <f>IF('🔧 XY LANH'!A969="","",'🔧 XY LANH'!O969)</f>
        <v/>
      </c>
      <c r="H2013" s="1" t="str">
        <f>IF('🔧 XY LANH'!A969="","",'🔧 XY LANH'!P969)</f>
        <v/>
      </c>
      <c r="I2013" s="1" t="str">
        <f>IF('🔧 XY LANH'!A969="","",'🔧 XY LANH'!Q969)</f>
        <v/>
      </c>
      <c r="J2013" s="1" t="str">
        <f>IF('🔧 XY LANH'!A969="","",'🔧 XY LANH'!K969)</f>
        <v/>
      </c>
      <c r="L2013" s="1">
        <f>N(L2012)+IF(AND('🔎 TRA CỨU NHANH'!$C$2&lt;&gt;"",OR(ISNUMBER(SEARCH('🔎 TRA CỨU NHANH'!$C$2,$A2013)),ISNUMBER(SEARCH('🔎 TRA CỨU NHANH'!$C$2,$B2013)))),1,0)</f>
        <v>0</v>
      </c>
      <c r="M2013" s="1" t="str">
        <f t="shared" si="62"/>
        <v/>
      </c>
      <c r="N2013" s="1">
        <f>N(N2012)+IF(AND('💰 BÁO GIÁ'!$C$27&lt;&gt;"",OR(ISNUMBER(SEARCH('💰 BÁO GIÁ'!$C$27,$A2013)),ISNUMBER(SEARCH('💰 BÁO GIÁ'!$C$27,$B2013)))),1,0)</f>
        <v>0</v>
      </c>
      <c r="O2013" s="1" t="str">
        <f t="shared" si="63"/>
        <v/>
      </c>
    </row>
    <row r="2014" customHeight="1" spans="1:15">
      <c r="A2014" s="1" t="str">
        <f>IF('🔧 XY LANH'!A970="","",'🔧 XY LANH'!A970)</f>
        <v/>
      </c>
      <c r="B2014" s="1" t="str">
        <f>IF('🔧 XY LANH'!A970="","",'🔧 XY LANH'!S970)</f>
        <v/>
      </c>
      <c r="C2014" s="1" t="str">
        <f>IF('🔧 XY LANH'!A970="","","Xy lanh")</f>
        <v/>
      </c>
      <c r="D2014" s="1" t="str">
        <f>IF('🔧 XY LANH'!A970="","",'🔧 XY LANH'!L970)</f>
        <v/>
      </c>
      <c r="E2014" s="1" t="str">
        <f>IF('🔧 XY LANH'!A970="","",'🔧 XY LANH'!M970)</f>
        <v/>
      </c>
      <c r="F2014" s="1" t="str">
        <f>IF('🔧 XY LANH'!A970="","",'🔧 XY LANH'!N970)</f>
        <v/>
      </c>
      <c r="G2014" s="1" t="str">
        <f>IF('🔧 XY LANH'!A970="","",'🔧 XY LANH'!O970)</f>
        <v/>
      </c>
      <c r="H2014" s="1" t="str">
        <f>IF('🔧 XY LANH'!A970="","",'🔧 XY LANH'!P970)</f>
        <v/>
      </c>
      <c r="I2014" s="1" t="str">
        <f>IF('🔧 XY LANH'!A970="","",'🔧 XY LANH'!Q970)</f>
        <v/>
      </c>
      <c r="J2014" s="1" t="str">
        <f>IF('🔧 XY LANH'!A970="","",'🔧 XY LANH'!K970)</f>
        <v/>
      </c>
      <c r="L2014" s="1">
        <f>N(L2013)+IF(AND('🔎 TRA CỨU NHANH'!$C$2&lt;&gt;"",OR(ISNUMBER(SEARCH('🔎 TRA CỨU NHANH'!$C$2,$A2014)),ISNUMBER(SEARCH('🔎 TRA CỨU NHANH'!$C$2,$B2014)))),1,0)</f>
        <v>0</v>
      </c>
      <c r="M2014" s="1" t="str">
        <f t="shared" si="62"/>
        <v/>
      </c>
      <c r="N2014" s="1">
        <f>N(N2013)+IF(AND('💰 BÁO GIÁ'!$C$27&lt;&gt;"",OR(ISNUMBER(SEARCH('💰 BÁO GIÁ'!$C$27,$A2014)),ISNUMBER(SEARCH('💰 BÁO GIÁ'!$C$27,$B2014)))),1,0)</f>
        <v>0</v>
      </c>
      <c r="O2014" s="1" t="str">
        <f t="shared" si="63"/>
        <v/>
      </c>
    </row>
    <row r="2015" customHeight="1" spans="1:15">
      <c r="A2015" s="1" t="str">
        <f>IF('🔧 XY LANH'!A971="","",'🔧 XY LANH'!A971)</f>
        <v/>
      </c>
      <c r="B2015" s="1" t="str">
        <f>IF('🔧 XY LANH'!A971="","",'🔧 XY LANH'!S971)</f>
        <v/>
      </c>
      <c r="C2015" s="1" t="str">
        <f>IF('🔧 XY LANH'!A971="","","Xy lanh")</f>
        <v/>
      </c>
      <c r="D2015" s="1" t="str">
        <f>IF('🔧 XY LANH'!A971="","",'🔧 XY LANH'!L971)</f>
        <v/>
      </c>
      <c r="E2015" s="1" t="str">
        <f>IF('🔧 XY LANH'!A971="","",'🔧 XY LANH'!M971)</f>
        <v/>
      </c>
      <c r="F2015" s="1" t="str">
        <f>IF('🔧 XY LANH'!A971="","",'🔧 XY LANH'!N971)</f>
        <v/>
      </c>
      <c r="G2015" s="1" t="str">
        <f>IF('🔧 XY LANH'!A971="","",'🔧 XY LANH'!O971)</f>
        <v/>
      </c>
      <c r="H2015" s="1" t="str">
        <f>IF('🔧 XY LANH'!A971="","",'🔧 XY LANH'!P971)</f>
        <v/>
      </c>
      <c r="I2015" s="1" t="str">
        <f>IF('🔧 XY LANH'!A971="","",'🔧 XY LANH'!Q971)</f>
        <v/>
      </c>
      <c r="J2015" s="1" t="str">
        <f>IF('🔧 XY LANH'!A971="","",'🔧 XY LANH'!K971)</f>
        <v/>
      </c>
      <c r="L2015" s="1">
        <f>N(L2014)+IF(AND('🔎 TRA CỨU NHANH'!$C$2&lt;&gt;"",OR(ISNUMBER(SEARCH('🔎 TRA CỨU NHANH'!$C$2,$A2015)),ISNUMBER(SEARCH('🔎 TRA CỨU NHANH'!$C$2,$B2015)))),1,0)</f>
        <v>0</v>
      </c>
      <c r="M2015" s="1" t="str">
        <f t="shared" si="62"/>
        <v/>
      </c>
      <c r="N2015" s="1">
        <f>N(N2014)+IF(AND('💰 BÁO GIÁ'!$C$27&lt;&gt;"",OR(ISNUMBER(SEARCH('💰 BÁO GIÁ'!$C$27,$A2015)),ISNUMBER(SEARCH('💰 BÁO GIÁ'!$C$27,$B2015)))),1,0)</f>
        <v>0</v>
      </c>
      <c r="O2015" s="1" t="str">
        <f t="shared" si="63"/>
        <v/>
      </c>
    </row>
    <row r="2016" customHeight="1" spans="1:15">
      <c r="A2016" s="1" t="str">
        <f>IF('🔧 XY LANH'!A972="","",'🔧 XY LANH'!A972)</f>
        <v/>
      </c>
      <c r="B2016" s="1" t="str">
        <f>IF('🔧 XY LANH'!A972="","",'🔧 XY LANH'!S972)</f>
        <v/>
      </c>
      <c r="C2016" s="1" t="str">
        <f>IF('🔧 XY LANH'!A972="","","Xy lanh")</f>
        <v/>
      </c>
      <c r="D2016" s="1" t="str">
        <f>IF('🔧 XY LANH'!A972="","",'🔧 XY LANH'!L972)</f>
        <v/>
      </c>
      <c r="E2016" s="1" t="str">
        <f>IF('🔧 XY LANH'!A972="","",'🔧 XY LANH'!M972)</f>
        <v/>
      </c>
      <c r="F2016" s="1" t="str">
        <f>IF('🔧 XY LANH'!A972="","",'🔧 XY LANH'!N972)</f>
        <v/>
      </c>
      <c r="G2016" s="1" t="str">
        <f>IF('🔧 XY LANH'!A972="","",'🔧 XY LANH'!O972)</f>
        <v/>
      </c>
      <c r="H2016" s="1" t="str">
        <f>IF('🔧 XY LANH'!A972="","",'🔧 XY LANH'!P972)</f>
        <v/>
      </c>
      <c r="I2016" s="1" t="str">
        <f>IF('🔧 XY LANH'!A972="","",'🔧 XY LANH'!Q972)</f>
        <v/>
      </c>
      <c r="J2016" s="1" t="str">
        <f>IF('🔧 XY LANH'!A972="","",'🔧 XY LANH'!K972)</f>
        <v/>
      </c>
      <c r="L2016" s="1">
        <f>N(L2015)+IF(AND('🔎 TRA CỨU NHANH'!$C$2&lt;&gt;"",OR(ISNUMBER(SEARCH('🔎 TRA CỨU NHANH'!$C$2,$A2016)),ISNUMBER(SEARCH('🔎 TRA CỨU NHANH'!$C$2,$B2016)))),1,0)</f>
        <v>0</v>
      </c>
      <c r="M2016" s="1" t="str">
        <f t="shared" si="62"/>
        <v/>
      </c>
      <c r="N2016" s="1">
        <f>N(N2015)+IF(AND('💰 BÁO GIÁ'!$C$27&lt;&gt;"",OR(ISNUMBER(SEARCH('💰 BÁO GIÁ'!$C$27,$A2016)),ISNUMBER(SEARCH('💰 BÁO GIÁ'!$C$27,$B2016)))),1,0)</f>
        <v>0</v>
      </c>
      <c r="O2016" s="1" t="str">
        <f t="shared" si="63"/>
        <v/>
      </c>
    </row>
    <row r="2017" customHeight="1" spans="1:15">
      <c r="A2017" s="1" t="str">
        <f>IF('🔧 XY LANH'!A973="","",'🔧 XY LANH'!A973)</f>
        <v/>
      </c>
      <c r="B2017" s="1" t="str">
        <f>IF('🔧 XY LANH'!A973="","",'🔧 XY LANH'!S973)</f>
        <v/>
      </c>
      <c r="C2017" s="1" t="str">
        <f>IF('🔧 XY LANH'!A973="","","Xy lanh")</f>
        <v/>
      </c>
      <c r="D2017" s="1" t="str">
        <f>IF('🔧 XY LANH'!A973="","",'🔧 XY LANH'!L973)</f>
        <v/>
      </c>
      <c r="E2017" s="1" t="str">
        <f>IF('🔧 XY LANH'!A973="","",'🔧 XY LANH'!M973)</f>
        <v/>
      </c>
      <c r="F2017" s="1" t="str">
        <f>IF('🔧 XY LANH'!A973="","",'🔧 XY LANH'!N973)</f>
        <v/>
      </c>
      <c r="G2017" s="1" t="str">
        <f>IF('🔧 XY LANH'!A973="","",'🔧 XY LANH'!O973)</f>
        <v/>
      </c>
      <c r="H2017" s="1" t="str">
        <f>IF('🔧 XY LANH'!A973="","",'🔧 XY LANH'!P973)</f>
        <v/>
      </c>
      <c r="I2017" s="1" t="str">
        <f>IF('🔧 XY LANH'!A973="","",'🔧 XY LANH'!Q973)</f>
        <v/>
      </c>
      <c r="J2017" s="1" t="str">
        <f>IF('🔧 XY LANH'!A973="","",'🔧 XY LANH'!K973)</f>
        <v/>
      </c>
      <c r="L2017" s="1">
        <f>N(L2016)+IF(AND('🔎 TRA CỨU NHANH'!$C$2&lt;&gt;"",OR(ISNUMBER(SEARCH('🔎 TRA CỨU NHANH'!$C$2,$A2017)),ISNUMBER(SEARCH('🔎 TRA CỨU NHANH'!$C$2,$B2017)))),1,0)</f>
        <v>0</v>
      </c>
      <c r="M2017" s="1" t="str">
        <f t="shared" si="62"/>
        <v/>
      </c>
      <c r="N2017" s="1">
        <f>N(N2016)+IF(AND('💰 BÁO GIÁ'!$C$27&lt;&gt;"",OR(ISNUMBER(SEARCH('💰 BÁO GIÁ'!$C$27,$A2017)),ISNUMBER(SEARCH('💰 BÁO GIÁ'!$C$27,$B2017)))),1,0)</f>
        <v>0</v>
      </c>
      <c r="O2017" s="1" t="str">
        <f t="shared" si="63"/>
        <v/>
      </c>
    </row>
    <row r="2018" customHeight="1" spans="1:15">
      <c r="A2018" s="1" t="str">
        <f>IF('🔧 XY LANH'!A974="","",'🔧 XY LANH'!A974)</f>
        <v/>
      </c>
      <c r="B2018" s="1" t="str">
        <f>IF('🔧 XY LANH'!A974="","",'🔧 XY LANH'!S974)</f>
        <v/>
      </c>
      <c r="C2018" s="1" t="str">
        <f>IF('🔧 XY LANH'!A974="","","Xy lanh")</f>
        <v/>
      </c>
      <c r="D2018" s="1" t="str">
        <f>IF('🔧 XY LANH'!A974="","",'🔧 XY LANH'!L974)</f>
        <v/>
      </c>
      <c r="E2018" s="1" t="str">
        <f>IF('🔧 XY LANH'!A974="","",'🔧 XY LANH'!M974)</f>
        <v/>
      </c>
      <c r="F2018" s="1" t="str">
        <f>IF('🔧 XY LANH'!A974="","",'🔧 XY LANH'!N974)</f>
        <v/>
      </c>
      <c r="G2018" s="1" t="str">
        <f>IF('🔧 XY LANH'!A974="","",'🔧 XY LANH'!O974)</f>
        <v/>
      </c>
      <c r="H2018" s="1" t="str">
        <f>IF('🔧 XY LANH'!A974="","",'🔧 XY LANH'!P974)</f>
        <v/>
      </c>
      <c r="I2018" s="1" t="str">
        <f>IF('🔧 XY LANH'!A974="","",'🔧 XY LANH'!Q974)</f>
        <v/>
      </c>
      <c r="J2018" s="1" t="str">
        <f>IF('🔧 XY LANH'!A974="","",'🔧 XY LANH'!K974)</f>
        <v/>
      </c>
      <c r="L2018" s="1">
        <f>N(L2017)+IF(AND('🔎 TRA CỨU NHANH'!$C$2&lt;&gt;"",OR(ISNUMBER(SEARCH('🔎 TRA CỨU NHANH'!$C$2,$A2018)),ISNUMBER(SEARCH('🔎 TRA CỨU NHANH'!$C$2,$B2018)))),1,0)</f>
        <v>0</v>
      </c>
      <c r="M2018" s="1" t="str">
        <f t="shared" si="62"/>
        <v/>
      </c>
      <c r="N2018" s="1">
        <f>N(N2017)+IF(AND('💰 BÁO GIÁ'!$C$27&lt;&gt;"",OR(ISNUMBER(SEARCH('💰 BÁO GIÁ'!$C$27,$A2018)),ISNUMBER(SEARCH('💰 BÁO GIÁ'!$C$27,$B2018)))),1,0)</f>
        <v>0</v>
      </c>
      <c r="O2018" s="1" t="str">
        <f t="shared" si="63"/>
        <v/>
      </c>
    </row>
    <row r="2019" customHeight="1" spans="1:15">
      <c r="A2019" s="1" t="str">
        <f>IF('🔧 XY LANH'!A975="","",'🔧 XY LANH'!A975)</f>
        <v/>
      </c>
      <c r="B2019" s="1" t="str">
        <f>IF('🔧 XY LANH'!A975="","",'🔧 XY LANH'!S975)</f>
        <v/>
      </c>
      <c r="C2019" s="1" t="str">
        <f>IF('🔧 XY LANH'!A975="","","Xy lanh")</f>
        <v/>
      </c>
      <c r="D2019" s="1" t="str">
        <f>IF('🔧 XY LANH'!A975="","",'🔧 XY LANH'!L975)</f>
        <v/>
      </c>
      <c r="E2019" s="1" t="str">
        <f>IF('🔧 XY LANH'!A975="","",'🔧 XY LANH'!M975)</f>
        <v/>
      </c>
      <c r="F2019" s="1" t="str">
        <f>IF('🔧 XY LANH'!A975="","",'🔧 XY LANH'!N975)</f>
        <v/>
      </c>
      <c r="G2019" s="1" t="str">
        <f>IF('🔧 XY LANH'!A975="","",'🔧 XY LANH'!O975)</f>
        <v/>
      </c>
      <c r="H2019" s="1" t="str">
        <f>IF('🔧 XY LANH'!A975="","",'🔧 XY LANH'!P975)</f>
        <v/>
      </c>
      <c r="I2019" s="1" t="str">
        <f>IF('🔧 XY LANH'!A975="","",'🔧 XY LANH'!Q975)</f>
        <v/>
      </c>
      <c r="J2019" s="1" t="str">
        <f>IF('🔧 XY LANH'!A975="","",'🔧 XY LANH'!K975)</f>
        <v/>
      </c>
      <c r="L2019" s="1">
        <f>N(L2018)+IF(AND('🔎 TRA CỨU NHANH'!$C$2&lt;&gt;"",OR(ISNUMBER(SEARCH('🔎 TRA CỨU NHANH'!$C$2,$A2019)),ISNUMBER(SEARCH('🔎 TRA CỨU NHANH'!$C$2,$B2019)))),1,0)</f>
        <v>0</v>
      </c>
      <c r="M2019" s="1" t="str">
        <f t="shared" si="62"/>
        <v/>
      </c>
      <c r="N2019" s="1">
        <f>N(N2018)+IF(AND('💰 BÁO GIÁ'!$C$27&lt;&gt;"",OR(ISNUMBER(SEARCH('💰 BÁO GIÁ'!$C$27,$A2019)),ISNUMBER(SEARCH('💰 BÁO GIÁ'!$C$27,$B2019)))),1,0)</f>
        <v>0</v>
      </c>
      <c r="O2019" s="1" t="str">
        <f t="shared" si="63"/>
        <v/>
      </c>
    </row>
    <row r="2020" customHeight="1" spans="1:15">
      <c r="A2020" s="1" t="str">
        <f>IF('🔧 XY LANH'!A976="","",'🔧 XY LANH'!A976)</f>
        <v/>
      </c>
      <c r="B2020" s="1" t="str">
        <f>IF('🔧 XY LANH'!A976="","",'🔧 XY LANH'!S976)</f>
        <v/>
      </c>
      <c r="C2020" s="1" t="str">
        <f>IF('🔧 XY LANH'!A976="","","Xy lanh")</f>
        <v/>
      </c>
      <c r="D2020" s="1" t="str">
        <f>IF('🔧 XY LANH'!A976="","",'🔧 XY LANH'!L976)</f>
        <v/>
      </c>
      <c r="E2020" s="1" t="str">
        <f>IF('🔧 XY LANH'!A976="","",'🔧 XY LANH'!M976)</f>
        <v/>
      </c>
      <c r="F2020" s="1" t="str">
        <f>IF('🔧 XY LANH'!A976="","",'🔧 XY LANH'!N976)</f>
        <v/>
      </c>
      <c r="G2020" s="1" t="str">
        <f>IF('🔧 XY LANH'!A976="","",'🔧 XY LANH'!O976)</f>
        <v/>
      </c>
      <c r="H2020" s="1" t="str">
        <f>IF('🔧 XY LANH'!A976="","",'🔧 XY LANH'!P976)</f>
        <v/>
      </c>
      <c r="I2020" s="1" t="str">
        <f>IF('🔧 XY LANH'!A976="","",'🔧 XY LANH'!Q976)</f>
        <v/>
      </c>
      <c r="J2020" s="1" t="str">
        <f>IF('🔧 XY LANH'!A976="","",'🔧 XY LANH'!K976)</f>
        <v/>
      </c>
      <c r="L2020" s="1">
        <f>N(L2019)+IF(AND('🔎 TRA CỨU NHANH'!$C$2&lt;&gt;"",OR(ISNUMBER(SEARCH('🔎 TRA CỨU NHANH'!$C$2,$A2020)),ISNUMBER(SEARCH('🔎 TRA CỨU NHANH'!$C$2,$B2020)))),1,0)</f>
        <v>0</v>
      </c>
      <c r="M2020" s="1" t="str">
        <f t="shared" si="62"/>
        <v/>
      </c>
      <c r="N2020" s="1">
        <f>N(N2019)+IF(AND('💰 BÁO GIÁ'!$C$27&lt;&gt;"",OR(ISNUMBER(SEARCH('💰 BÁO GIÁ'!$C$27,$A2020)),ISNUMBER(SEARCH('💰 BÁO GIÁ'!$C$27,$B2020)))),1,0)</f>
        <v>0</v>
      </c>
      <c r="O2020" s="1" t="str">
        <f t="shared" si="63"/>
        <v/>
      </c>
    </row>
    <row r="2021" customHeight="1" spans="1:15">
      <c r="A2021" s="1" t="str">
        <f>IF('🔧 XY LANH'!A977="","",'🔧 XY LANH'!A977)</f>
        <v/>
      </c>
      <c r="B2021" s="1" t="str">
        <f>IF('🔧 XY LANH'!A977="","",'🔧 XY LANH'!S977)</f>
        <v/>
      </c>
      <c r="C2021" s="1" t="str">
        <f>IF('🔧 XY LANH'!A977="","","Xy lanh")</f>
        <v/>
      </c>
      <c r="D2021" s="1" t="str">
        <f>IF('🔧 XY LANH'!A977="","",'🔧 XY LANH'!L977)</f>
        <v/>
      </c>
      <c r="E2021" s="1" t="str">
        <f>IF('🔧 XY LANH'!A977="","",'🔧 XY LANH'!M977)</f>
        <v/>
      </c>
      <c r="F2021" s="1" t="str">
        <f>IF('🔧 XY LANH'!A977="","",'🔧 XY LANH'!N977)</f>
        <v/>
      </c>
      <c r="G2021" s="1" t="str">
        <f>IF('🔧 XY LANH'!A977="","",'🔧 XY LANH'!O977)</f>
        <v/>
      </c>
      <c r="H2021" s="1" t="str">
        <f>IF('🔧 XY LANH'!A977="","",'🔧 XY LANH'!P977)</f>
        <v/>
      </c>
      <c r="I2021" s="1" t="str">
        <f>IF('🔧 XY LANH'!A977="","",'🔧 XY LANH'!Q977)</f>
        <v/>
      </c>
      <c r="J2021" s="1" t="str">
        <f>IF('🔧 XY LANH'!A977="","",'🔧 XY LANH'!K977)</f>
        <v/>
      </c>
      <c r="L2021" s="1">
        <f>N(L2020)+IF(AND('🔎 TRA CỨU NHANH'!$C$2&lt;&gt;"",OR(ISNUMBER(SEARCH('🔎 TRA CỨU NHANH'!$C$2,$A2021)),ISNUMBER(SEARCH('🔎 TRA CỨU NHANH'!$C$2,$B2021)))),1,0)</f>
        <v>0</v>
      </c>
      <c r="M2021" s="1" t="str">
        <f t="shared" si="62"/>
        <v/>
      </c>
      <c r="N2021" s="1">
        <f>N(N2020)+IF(AND('💰 BÁO GIÁ'!$C$27&lt;&gt;"",OR(ISNUMBER(SEARCH('💰 BÁO GIÁ'!$C$27,$A2021)),ISNUMBER(SEARCH('💰 BÁO GIÁ'!$C$27,$B2021)))),1,0)</f>
        <v>0</v>
      </c>
      <c r="O2021" s="1" t="str">
        <f t="shared" si="63"/>
        <v/>
      </c>
    </row>
    <row r="2022" customHeight="1" spans="1:15">
      <c r="A2022" s="1" t="str">
        <f>IF('🔧 XY LANH'!A978="","",'🔧 XY LANH'!A978)</f>
        <v/>
      </c>
      <c r="B2022" s="1" t="str">
        <f>IF('🔧 XY LANH'!A978="","",'🔧 XY LANH'!S978)</f>
        <v/>
      </c>
      <c r="C2022" s="1" t="str">
        <f>IF('🔧 XY LANH'!A978="","","Xy lanh")</f>
        <v/>
      </c>
      <c r="D2022" s="1" t="str">
        <f>IF('🔧 XY LANH'!A978="","",'🔧 XY LANH'!L978)</f>
        <v/>
      </c>
      <c r="E2022" s="1" t="str">
        <f>IF('🔧 XY LANH'!A978="","",'🔧 XY LANH'!M978)</f>
        <v/>
      </c>
      <c r="F2022" s="1" t="str">
        <f>IF('🔧 XY LANH'!A978="","",'🔧 XY LANH'!N978)</f>
        <v/>
      </c>
      <c r="G2022" s="1" t="str">
        <f>IF('🔧 XY LANH'!A978="","",'🔧 XY LANH'!O978)</f>
        <v/>
      </c>
      <c r="H2022" s="1" t="str">
        <f>IF('🔧 XY LANH'!A978="","",'🔧 XY LANH'!P978)</f>
        <v/>
      </c>
      <c r="I2022" s="1" t="str">
        <f>IF('🔧 XY LANH'!A978="","",'🔧 XY LANH'!Q978)</f>
        <v/>
      </c>
      <c r="J2022" s="1" t="str">
        <f>IF('🔧 XY LANH'!A978="","",'🔧 XY LANH'!K978)</f>
        <v/>
      </c>
      <c r="L2022" s="1">
        <f>N(L2021)+IF(AND('🔎 TRA CỨU NHANH'!$C$2&lt;&gt;"",OR(ISNUMBER(SEARCH('🔎 TRA CỨU NHANH'!$C$2,$A2022)),ISNUMBER(SEARCH('🔎 TRA CỨU NHANH'!$C$2,$B2022)))),1,0)</f>
        <v>0</v>
      </c>
      <c r="M2022" s="1" t="str">
        <f t="shared" si="62"/>
        <v/>
      </c>
      <c r="N2022" s="1">
        <f>N(N2021)+IF(AND('💰 BÁO GIÁ'!$C$27&lt;&gt;"",OR(ISNUMBER(SEARCH('💰 BÁO GIÁ'!$C$27,$A2022)),ISNUMBER(SEARCH('💰 BÁO GIÁ'!$C$27,$B2022)))),1,0)</f>
        <v>0</v>
      </c>
      <c r="O2022" s="1" t="str">
        <f t="shared" si="63"/>
        <v/>
      </c>
    </row>
    <row r="2023" customHeight="1" spans="1:15">
      <c r="A2023" s="1" t="str">
        <f>IF('🔧 XY LANH'!A979="","",'🔧 XY LANH'!A979)</f>
        <v/>
      </c>
      <c r="B2023" s="1" t="str">
        <f>IF('🔧 XY LANH'!A979="","",'🔧 XY LANH'!S979)</f>
        <v/>
      </c>
      <c r="C2023" s="1" t="str">
        <f>IF('🔧 XY LANH'!A979="","","Xy lanh")</f>
        <v/>
      </c>
      <c r="D2023" s="1" t="str">
        <f>IF('🔧 XY LANH'!A979="","",'🔧 XY LANH'!L979)</f>
        <v/>
      </c>
      <c r="E2023" s="1" t="str">
        <f>IF('🔧 XY LANH'!A979="","",'🔧 XY LANH'!M979)</f>
        <v/>
      </c>
      <c r="F2023" s="1" t="str">
        <f>IF('🔧 XY LANH'!A979="","",'🔧 XY LANH'!N979)</f>
        <v/>
      </c>
      <c r="G2023" s="1" t="str">
        <f>IF('🔧 XY LANH'!A979="","",'🔧 XY LANH'!O979)</f>
        <v/>
      </c>
      <c r="H2023" s="1" t="str">
        <f>IF('🔧 XY LANH'!A979="","",'🔧 XY LANH'!P979)</f>
        <v/>
      </c>
      <c r="I2023" s="1" t="str">
        <f>IF('🔧 XY LANH'!A979="","",'🔧 XY LANH'!Q979)</f>
        <v/>
      </c>
      <c r="J2023" s="1" t="str">
        <f>IF('🔧 XY LANH'!A979="","",'🔧 XY LANH'!K979)</f>
        <v/>
      </c>
      <c r="L2023" s="1">
        <f>N(L2022)+IF(AND('🔎 TRA CỨU NHANH'!$C$2&lt;&gt;"",OR(ISNUMBER(SEARCH('🔎 TRA CỨU NHANH'!$C$2,$A2023)),ISNUMBER(SEARCH('🔎 TRA CỨU NHANH'!$C$2,$B2023)))),1,0)</f>
        <v>0</v>
      </c>
      <c r="M2023" s="1" t="str">
        <f t="shared" si="62"/>
        <v/>
      </c>
      <c r="N2023" s="1">
        <f>N(N2022)+IF(AND('💰 BÁO GIÁ'!$C$27&lt;&gt;"",OR(ISNUMBER(SEARCH('💰 BÁO GIÁ'!$C$27,$A2023)),ISNUMBER(SEARCH('💰 BÁO GIÁ'!$C$27,$B2023)))),1,0)</f>
        <v>0</v>
      </c>
      <c r="O2023" s="1" t="str">
        <f t="shared" si="63"/>
        <v/>
      </c>
    </row>
    <row r="2024" customHeight="1" spans="1:15">
      <c r="A2024" s="1" t="str">
        <f>IF('🔧 XY LANH'!A980="","",'🔧 XY LANH'!A980)</f>
        <v/>
      </c>
      <c r="B2024" s="1" t="str">
        <f>IF('🔧 XY LANH'!A980="","",'🔧 XY LANH'!S980)</f>
        <v/>
      </c>
      <c r="C2024" s="1" t="str">
        <f>IF('🔧 XY LANH'!A980="","","Xy lanh")</f>
        <v/>
      </c>
      <c r="D2024" s="1" t="str">
        <f>IF('🔧 XY LANH'!A980="","",'🔧 XY LANH'!L980)</f>
        <v/>
      </c>
      <c r="E2024" s="1" t="str">
        <f>IF('🔧 XY LANH'!A980="","",'🔧 XY LANH'!M980)</f>
        <v/>
      </c>
      <c r="F2024" s="1" t="str">
        <f>IF('🔧 XY LANH'!A980="","",'🔧 XY LANH'!N980)</f>
        <v/>
      </c>
      <c r="G2024" s="1" t="str">
        <f>IF('🔧 XY LANH'!A980="","",'🔧 XY LANH'!O980)</f>
        <v/>
      </c>
      <c r="H2024" s="1" t="str">
        <f>IF('🔧 XY LANH'!A980="","",'🔧 XY LANH'!P980)</f>
        <v/>
      </c>
      <c r="I2024" s="1" t="str">
        <f>IF('🔧 XY LANH'!A980="","",'🔧 XY LANH'!Q980)</f>
        <v/>
      </c>
      <c r="J2024" s="1" t="str">
        <f>IF('🔧 XY LANH'!A980="","",'🔧 XY LANH'!K980)</f>
        <v/>
      </c>
      <c r="L2024" s="1">
        <f>N(L2023)+IF(AND('🔎 TRA CỨU NHANH'!$C$2&lt;&gt;"",OR(ISNUMBER(SEARCH('🔎 TRA CỨU NHANH'!$C$2,$A2024)),ISNUMBER(SEARCH('🔎 TRA CỨU NHANH'!$C$2,$B2024)))),1,0)</f>
        <v>0</v>
      </c>
      <c r="M2024" s="1" t="str">
        <f t="shared" si="62"/>
        <v/>
      </c>
      <c r="N2024" s="1">
        <f>N(N2023)+IF(AND('💰 BÁO GIÁ'!$C$27&lt;&gt;"",OR(ISNUMBER(SEARCH('💰 BÁO GIÁ'!$C$27,$A2024)),ISNUMBER(SEARCH('💰 BÁO GIÁ'!$C$27,$B2024)))),1,0)</f>
        <v>0</v>
      </c>
      <c r="O2024" s="1" t="str">
        <f t="shared" si="63"/>
        <v/>
      </c>
    </row>
    <row r="2025" customHeight="1" spans="1:15">
      <c r="A2025" s="1" t="str">
        <f>IF('🔧 XY LANH'!A981="","",'🔧 XY LANH'!A981)</f>
        <v/>
      </c>
      <c r="B2025" s="1" t="str">
        <f>IF('🔧 XY LANH'!A981="","",'🔧 XY LANH'!S981)</f>
        <v/>
      </c>
      <c r="C2025" s="1" t="str">
        <f>IF('🔧 XY LANH'!A981="","","Xy lanh")</f>
        <v/>
      </c>
      <c r="D2025" s="1" t="str">
        <f>IF('🔧 XY LANH'!A981="","",'🔧 XY LANH'!L981)</f>
        <v/>
      </c>
      <c r="E2025" s="1" t="str">
        <f>IF('🔧 XY LANH'!A981="","",'🔧 XY LANH'!M981)</f>
        <v/>
      </c>
      <c r="F2025" s="1" t="str">
        <f>IF('🔧 XY LANH'!A981="","",'🔧 XY LANH'!N981)</f>
        <v/>
      </c>
      <c r="G2025" s="1" t="str">
        <f>IF('🔧 XY LANH'!A981="","",'🔧 XY LANH'!O981)</f>
        <v/>
      </c>
      <c r="H2025" s="1" t="str">
        <f>IF('🔧 XY LANH'!A981="","",'🔧 XY LANH'!P981)</f>
        <v/>
      </c>
      <c r="I2025" s="1" t="str">
        <f>IF('🔧 XY LANH'!A981="","",'🔧 XY LANH'!Q981)</f>
        <v/>
      </c>
      <c r="J2025" s="1" t="str">
        <f>IF('🔧 XY LANH'!A981="","",'🔧 XY LANH'!K981)</f>
        <v/>
      </c>
      <c r="L2025" s="1">
        <f>N(L2024)+IF(AND('🔎 TRA CỨU NHANH'!$C$2&lt;&gt;"",OR(ISNUMBER(SEARCH('🔎 TRA CỨU NHANH'!$C$2,$A2025)),ISNUMBER(SEARCH('🔎 TRA CỨU NHANH'!$C$2,$B2025)))),1,0)</f>
        <v>0</v>
      </c>
      <c r="M2025" s="1" t="str">
        <f t="shared" si="62"/>
        <v/>
      </c>
      <c r="N2025" s="1">
        <f>N(N2024)+IF(AND('💰 BÁO GIÁ'!$C$27&lt;&gt;"",OR(ISNUMBER(SEARCH('💰 BÁO GIÁ'!$C$27,$A2025)),ISNUMBER(SEARCH('💰 BÁO GIÁ'!$C$27,$B2025)))),1,0)</f>
        <v>0</v>
      </c>
      <c r="O2025" s="1" t="str">
        <f t="shared" si="63"/>
        <v/>
      </c>
    </row>
    <row r="2026" customHeight="1" spans="1:15">
      <c r="A2026" s="1" t="str">
        <f>IF('🔧 XY LANH'!A982="","",'🔧 XY LANH'!A982)</f>
        <v/>
      </c>
      <c r="B2026" s="1" t="str">
        <f>IF('🔧 XY LANH'!A982="","",'🔧 XY LANH'!S982)</f>
        <v/>
      </c>
      <c r="C2026" s="1" t="str">
        <f>IF('🔧 XY LANH'!A982="","","Xy lanh")</f>
        <v/>
      </c>
      <c r="D2026" s="1" t="str">
        <f>IF('🔧 XY LANH'!A982="","",'🔧 XY LANH'!L982)</f>
        <v/>
      </c>
      <c r="E2026" s="1" t="str">
        <f>IF('🔧 XY LANH'!A982="","",'🔧 XY LANH'!M982)</f>
        <v/>
      </c>
      <c r="F2026" s="1" t="str">
        <f>IF('🔧 XY LANH'!A982="","",'🔧 XY LANH'!N982)</f>
        <v/>
      </c>
      <c r="G2026" s="1" t="str">
        <f>IF('🔧 XY LANH'!A982="","",'🔧 XY LANH'!O982)</f>
        <v/>
      </c>
      <c r="H2026" s="1" t="str">
        <f>IF('🔧 XY LANH'!A982="","",'🔧 XY LANH'!P982)</f>
        <v/>
      </c>
      <c r="I2026" s="1" t="str">
        <f>IF('🔧 XY LANH'!A982="","",'🔧 XY LANH'!Q982)</f>
        <v/>
      </c>
      <c r="J2026" s="1" t="str">
        <f>IF('🔧 XY LANH'!A982="","",'🔧 XY LANH'!K982)</f>
        <v/>
      </c>
      <c r="L2026" s="1">
        <f>N(L2025)+IF(AND('🔎 TRA CỨU NHANH'!$C$2&lt;&gt;"",OR(ISNUMBER(SEARCH('🔎 TRA CỨU NHANH'!$C$2,$A2026)),ISNUMBER(SEARCH('🔎 TRA CỨU NHANH'!$C$2,$B2026)))),1,0)</f>
        <v>0</v>
      </c>
      <c r="M2026" s="1" t="str">
        <f t="shared" si="62"/>
        <v/>
      </c>
      <c r="N2026" s="1">
        <f>N(N2025)+IF(AND('💰 BÁO GIÁ'!$C$27&lt;&gt;"",OR(ISNUMBER(SEARCH('💰 BÁO GIÁ'!$C$27,$A2026)),ISNUMBER(SEARCH('💰 BÁO GIÁ'!$C$27,$B2026)))),1,0)</f>
        <v>0</v>
      </c>
      <c r="O2026" s="1" t="str">
        <f t="shared" si="63"/>
        <v/>
      </c>
    </row>
    <row r="2027" customHeight="1" spans="1:15">
      <c r="A2027" s="1" t="str">
        <f>IF('🔧 XY LANH'!A983="","",'🔧 XY LANH'!A983)</f>
        <v/>
      </c>
      <c r="B2027" s="1" t="str">
        <f>IF('🔧 XY LANH'!A983="","",'🔧 XY LANH'!S983)</f>
        <v/>
      </c>
      <c r="C2027" s="1" t="str">
        <f>IF('🔧 XY LANH'!A983="","","Xy lanh")</f>
        <v/>
      </c>
      <c r="D2027" s="1" t="str">
        <f>IF('🔧 XY LANH'!A983="","",'🔧 XY LANH'!L983)</f>
        <v/>
      </c>
      <c r="E2027" s="1" t="str">
        <f>IF('🔧 XY LANH'!A983="","",'🔧 XY LANH'!M983)</f>
        <v/>
      </c>
      <c r="F2027" s="1" t="str">
        <f>IF('🔧 XY LANH'!A983="","",'🔧 XY LANH'!N983)</f>
        <v/>
      </c>
      <c r="G2027" s="1" t="str">
        <f>IF('🔧 XY LANH'!A983="","",'🔧 XY LANH'!O983)</f>
        <v/>
      </c>
      <c r="H2027" s="1" t="str">
        <f>IF('🔧 XY LANH'!A983="","",'🔧 XY LANH'!P983)</f>
        <v/>
      </c>
      <c r="I2027" s="1" t="str">
        <f>IF('🔧 XY LANH'!A983="","",'🔧 XY LANH'!Q983)</f>
        <v/>
      </c>
      <c r="J2027" s="1" t="str">
        <f>IF('🔧 XY LANH'!A983="","",'🔧 XY LANH'!K983)</f>
        <v/>
      </c>
      <c r="L2027" s="1">
        <f>N(L2026)+IF(AND('🔎 TRA CỨU NHANH'!$C$2&lt;&gt;"",OR(ISNUMBER(SEARCH('🔎 TRA CỨU NHANH'!$C$2,$A2027)),ISNUMBER(SEARCH('🔎 TRA CỨU NHANH'!$C$2,$B2027)))),1,0)</f>
        <v>0</v>
      </c>
      <c r="M2027" s="1" t="str">
        <f t="shared" si="62"/>
        <v/>
      </c>
      <c r="N2027" s="1">
        <f>N(N2026)+IF(AND('💰 BÁO GIÁ'!$C$27&lt;&gt;"",OR(ISNUMBER(SEARCH('💰 BÁO GIÁ'!$C$27,$A2027)),ISNUMBER(SEARCH('💰 BÁO GIÁ'!$C$27,$B2027)))),1,0)</f>
        <v>0</v>
      </c>
      <c r="O2027" s="1" t="str">
        <f t="shared" si="63"/>
        <v/>
      </c>
    </row>
    <row r="2028" customHeight="1" spans="1:15">
      <c r="A2028" s="1" t="str">
        <f>IF('🔧 XY LANH'!A984="","",'🔧 XY LANH'!A984)</f>
        <v/>
      </c>
      <c r="B2028" s="1" t="str">
        <f>IF('🔧 XY LANH'!A984="","",'🔧 XY LANH'!S984)</f>
        <v/>
      </c>
      <c r="C2028" s="1" t="str">
        <f>IF('🔧 XY LANH'!A984="","","Xy lanh")</f>
        <v/>
      </c>
      <c r="D2028" s="1" t="str">
        <f>IF('🔧 XY LANH'!A984="","",'🔧 XY LANH'!L984)</f>
        <v/>
      </c>
      <c r="E2028" s="1" t="str">
        <f>IF('🔧 XY LANH'!A984="","",'🔧 XY LANH'!M984)</f>
        <v/>
      </c>
      <c r="F2028" s="1" t="str">
        <f>IF('🔧 XY LANH'!A984="","",'🔧 XY LANH'!N984)</f>
        <v/>
      </c>
      <c r="G2028" s="1" t="str">
        <f>IF('🔧 XY LANH'!A984="","",'🔧 XY LANH'!O984)</f>
        <v/>
      </c>
      <c r="H2028" s="1" t="str">
        <f>IF('🔧 XY LANH'!A984="","",'🔧 XY LANH'!P984)</f>
        <v/>
      </c>
      <c r="I2028" s="1" t="str">
        <f>IF('🔧 XY LANH'!A984="","",'🔧 XY LANH'!Q984)</f>
        <v/>
      </c>
      <c r="J2028" s="1" t="str">
        <f>IF('🔧 XY LANH'!A984="","",'🔧 XY LANH'!K984)</f>
        <v/>
      </c>
      <c r="L2028" s="1">
        <f>N(L2027)+IF(AND('🔎 TRA CỨU NHANH'!$C$2&lt;&gt;"",OR(ISNUMBER(SEARCH('🔎 TRA CỨU NHANH'!$C$2,$A2028)),ISNUMBER(SEARCH('🔎 TRA CỨU NHANH'!$C$2,$B2028)))),1,0)</f>
        <v>0</v>
      </c>
      <c r="M2028" s="1" t="str">
        <f t="shared" si="62"/>
        <v/>
      </c>
      <c r="N2028" s="1">
        <f>N(N2027)+IF(AND('💰 BÁO GIÁ'!$C$27&lt;&gt;"",OR(ISNUMBER(SEARCH('💰 BÁO GIÁ'!$C$27,$A2028)),ISNUMBER(SEARCH('💰 BÁO GIÁ'!$C$27,$B2028)))),1,0)</f>
        <v>0</v>
      </c>
      <c r="O2028" s="1" t="str">
        <f t="shared" si="63"/>
        <v/>
      </c>
    </row>
    <row r="2029" customHeight="1" spans="1:15">
      <c r="A2029" s="1" t="str">
        <f>IF('🔧 XY LANH'!A985="","",'🔧 XY LANH'!A985)</f>
        <v/>
      </c>
      <c r="B2029" s="1" t="str">
        <f>IF('🔧 XY LANH'!A985="","",'🔧 XY LANH'!S985)</f>
        <v/>
      </c>
      <c r="C2029" s="1" t="str">
        <f>IF('🔧 XY LANH'!A985="","","Xy lanh")</f>
        <v/>
      </c>
      <c r="D2029" s="1" t="str">
        <f>IF('🔧 XY LANH'!A985="","",'🔧 XY LANH'!L985)</f>
        <v/>
      </c>
      <c r="E2029" s="1" t="str">
        <f>IF('🔧 XY LANH'!A985="","",'🔧 XY LANH'!M985)</f>
        <v/>
      </c>
      <c r="F2029" s="1" t="str">
        <f>IF('🔧 XY LANH'!A985="","",'🔧 XY LANH'!N985)</f>
        <v/>
      </c>
      <c r="G2029" s="1" t="str">
        <f>IF('🔧 XY LANH'!A985="","",'🔧 XY LANH'!O985)</f>
        <v/>
      </c>
      <c r="H2029" s="1" t="str">
        <f>IF('🔧 XY LANH'!A985="","",'🔧 XY LANH'!P985)</f>
        <v/>
      </c>
      <c r="I2029" s="1" t="str">
        <f>IF('🔧 XY LANH'!A985="","",'🔧 XY LANH'!Q985)</f>
        <v/>
      </c>
      <c r="J2029" s="1" t="str">
        <f>IF('🔧 XY LANH'!A985="","",'🔧 XY LANH'!K985)</f>
        <v/>
      </c>
      <c r="L2029" s="1">
        <f>N(L2028)+IF(AND('🔎 TRA CỨU NHANH'!$C$2&lt;&gt;"",OR(ISNUMBER(SEARCH('🔎 TRA CỨU NHANH'!$C$2,$A2029)),ISNUMBER(SEARCH('🔎 TRA CỨU NHANH'!$C$2,$B2029)))),1,0)</f>
        <v>0</v>
      </c>
      <c r="M2029" s="1" t="str">
        <f t="shared" si="62"/>
        <v/>
      </c>
      <c r="N2029" s="1">
        <f>N(N2028)+IF(AND('💰 BÁO GIÁ'!$C$27&lt;&gt;"",OR(ISNUMBER(SEARCH('💰 BÁO GIÁ'!$C$27,$A2029)),ISNUMBER(SEARCH('💰 BÁO GIÁ'!$C$27,$B2029)))),1,0)</f>
        <v>0</v>
      </c>
      <c r="O2029" s="1" t="str">
        <f t="shared" si="63"/>
        <v/>
      </c>
    </row>
    <row r="2030" customHeight="1" spans="1:15">
      <c r="A2030" s="1" t="str">
        <f>IF('🔧 XY LANH'!A986="","",'🔧 XY LANH'!A986)</f>
        <v/>
      </c>
      <c r="B2030" s="1" t="str">
        <f>IF('🔧 XY LANH'!A986="","",'🔧 XY LANH'!S986)</f>
        <v/>
      </c>
      <c r="C2030" s="1" t="str">
        <f>IF('🔧 XY LANH'!A986="","","Xy lanh")</f>
        <v/>
      </c>
      <c r="D2030" s="1" t="str">
        <f>IF('🔧 XY LANH'!A986="","",'🔧 XY LANH'!L986)</f>
        <v/>
      </c>
      <c r="E2030" s="1" t="str">
        <f>IF('🔧 XY LANH'!A986="","",'🔧 XY LANH'!M986)</f>
        <v/>
      </c>
      <c r="F2030" s="1" t="str">
        <f>IF('🔧 XY LANH'!A986="","",'🔧 XY LANH'!N986)</f>
        <v/>
      </c>
      <c r="G2030" s="1" t="str">
        <f>IF('🔧 XY LANH'!A986="","",'🔧 XY LANH'!O986)</f>
        <v/>
      </c>
      <c r="H2030" s="1" t="str">
        <f>IF('🔧 XY LANH'!A986="","",'🔧 XY LANH'!P986)</f>
        <v/>
      </c>
      <c r="I2030" s="1" t="str">
        <f>IF('🔧 XY LANH'!A986="","",'🔧 XY LANH'!Q986)</f>
        <v/>
      </c>
      <c r="J2030" s="1" t="str">
        <f>IF('🔧 XY LANH'!A986="","",'🔧 XY LANH'!K986)</f>
        <v/>
      </c>
      <c r="L2030" s="1">
        <f>N(L2029)+IF(AND('🔎 TRA CỨU NHANH'!$C$2&lt;&gt;"",OR(ISNUMBER(SEARCH('🔎 TRA CỨU NHANH'!$C$2,$A2030)),ISNUMBER(SEARCH('🔎 TRA CỨU NHANH'!$C$2,$B2030)))),1,0)</f>
        <v>0</v>
      </c>
      <c r="M2030" s="1" t="str">
        <f t="shared" si="62"/>
        <v/>
      </c>
      <c r="N2030" s="1">
        <f>N(N2029)+IF(AND('💰 BÁO GIÁ'!$C$27&lt;&gt;"",OR(ISNUMBER(SEARCH('💰 BÁO GIÁ'!$C$27,$A2030)),ISNUMBER(SEARCH('💰 BÁO GIÁ'!$C$27,$B2030)))),1,0)</f>
        <v>0</v>
      </c>
      <c r="O2030" s="1" t="str">
        <f t="shared" si="63"/>
        <v/>
      </c>
    </row>
    <row r="2031" customHeight="1" spans="1:15">
      <c r="A2031" s="1" t="str">
        <f>IF('🔧 XY LANH'!A987="","",'🔧 XY LANH'!A987)</f>
        <v/>
      </c>
      <c r="B2031" s="1" t="str">
        <f>IF('🔧 XY LANH'!A987="","",'🔧 XY LANH'!S987)</f>
        <v/>
      </c>
      <c r="C2031" s="1" t="str">
        <f>IF('🔧 XY LANH'!A987="","","Xy lanh")</f>
        <v/>
      </c>
      <c r="D2031" s="1" t="str">
        <f>IF('🔧 XY LANH'!A987="","",'🔧 XY LANH'!L987)</f>
        <v/>
      </c>
      <c r="E2031" s="1" t="str">
        <f>IF('🔧 XY LANH'!A987="","",'🔧 XY LANH'!M987)</f>
        <v/>
      </c>
      <c r="F2031" s="1" t="str">
        <f>IF('🔧 XY LANH'!A987="","",'🔧 XY LANH'!N987)</f>
        <v/>
      </c>
      <c r="G2031" s="1" t="str">
        <f>IF('🔧 XY LANH'!A987="","",'🔧 XY LANH'!O987)</f>
        <v/>
      </c>
      <c r="H2031" s="1" t="str">
        <f>IF('🔧 XY LANH'!A987="","",'🔧 XY LANH'!P987)</f>
        <v/>
      </c>
      <c r="I2031" s="1" t="str">
        <f>IF('🔧 XY LANH'!A987="","",'🔧 XY LANH'!Q987)</f>
        <v/>
      </c>
      <c r="J2031" s="1" t="str">
        <f>IF('🔧 XY LANH'!A987="","",'🔧 XY LANH'!K987)</f>
        <v/>
      </c>
      <c r="L2031" s="1">
        <f>N(L2030)+IF(AND('🔎 TRA CỨU NHANH'!$C$2&lt;&gt;"",OR(ISNUMBER(SEARCH('🔎 TRA CỨU NHANH'!$C$2,$A2031)),ISNUMBER(SEARCH('🔎 TRA CỨU NHANH'!$C$2,$B2031)))),1,0)</f>
        <v>0</v>
      </c>
      <c r="M2031" s="1" t="str">
        <f t="shared" si="62"/>
        <v/>
      </c>
      <c r="N2031" s="1">
        <f>N(N2030)+IF(AND('💰 BÁO GIÁ'!$C$27&lt;&gt;"",OR(ISNUMBER(SEARCH('💰 BÁO GIÁ'!$C$27,$A2031)),ISNUMBER(SEARCH('💰 BÁO GIÁ'!$C$27,$B2031)))),1,0)</f>
        <v>0</v>
      </c>
      <c r="O2031" s="1" t="str">
        <f t="shared" si="63"/>
        <v/>
      </c>
    </row>
    <row r="2032" customHeight="1" spans="1:15">
      <c r="A2032" s="1" t="str">
        <f>IF('🔧 XY LANH'!A988="","",'🔧 XY LANH'!A988)</f>
        <v/>
      </c>
      <c r="B2032" s="1" t="str">
        <f>IF('🔧 XY LANH'!A988="","",'🔧 XY LANH'!S988)</f>
        <v/>
      </c>
      <c r="C2032" s="1" t="str">
        <f>IF('🔧 XY LANH'!A988="","","Xy lanh")</f>
        <v/>
      </c>
      <c r="D2032" s="1" t="str">
        <f>IF('🔧 XY LANH'!A988="","",'🔧 XY LANH'!L988)</f>
        <v/>
      </c>
      <c r="E2032" s="1" t="str">
        <f>IF('🔧 XY LANH'!A988="","",'🔧 XY LANH'!M988)</f>
        <v/>
      </c>
      <c r="F2032" s="1" t="str">
        <f>IF('🔧 XY LANH'!A988="","",'🔧 XY LANH'!N988)</f>
        <v/>
      </c>
      <c r="G2032" s="1" t="str">
        <f>IF('🔧 XY LANH'!A988="","",'🔧 XY LANH'!O988)</f>
        <v/>
      </c>
      <c r="H2032" s="1" t="str">
        <f>IF('🔧 XY LANH'!A988="","",'🔧 XY LANH'!P988)</f>
        <v/>
      </c>
      <c r="I2032" s="1" t="str">
        <f>IF('🔧 XY LANH'!A988="","",'🔧 XY LANH'!Q988)</f>
        <v/>
      </c>
      <c r="J2032" s="1" t="str">
        <f>IF('🔧 XY LANH'!A988="","",'🔧 XY LANH'!K988)</f>
        <v/>
      </c>
      <c r="L2032" s="1">
        <f>N(L2031)+IF(AND('🔎 TRA CỨU NHANH'!$C$2&lt;&gt;"",OR(ISNUMBER(SEARCH('🔎 TRA CỨU NHANH'!$C$2,$A2032)),ISNUMBER(SEARCH('🔎 TRA CỨU NHANH'!$C$2,$B2032)))),1,0)</f>
        <v>0</v>
      </c>
      <c r="M2032" s="1" t="str">
        <f t="shared" si="62"/>
        <v/>
      </c>
      <c r="N2032" s="1">
        <f>N(N2031)+IF(AND('💰 BÁO GIÁ'!$C$27&lt;&gt;"",OR(ISNUMBER(SEARCH('💰 BÁO GIÁ'!$C$27,$A2032)),ISNUMBER(SEARCH('💰 BÁO GIÁ'!$C$27,$B2032)))),1,0)</f>
        <v>0</v>
      </c>
      <c r="O2032" s="1" t="str">
        <f t="shared" si="63"/>
        <v/>
      </c>
    </row>
    <row r="2033" customHeight="1" spans="1:15">
      <c r="A2033" s="1" t="str">
        <f>IF('🔧 XY LANH'!A989="","",'🔧 XY LANH'!A989)</f>
        <v/>
      </c>
      <c r="B2033" s="1" t="str">
        <f>IF('🔧 XY LANH'!A989="","",'🔧 XY LANH'!S989)</f>
        <v/>
      </c>
      <c r="C2033" s="1" t="str">
        <f>IF('🔧 XY LANH'!A989="","","Xy lanh")</f>
        <v/>
      </c>
      <c r="D2033" s="1" t="str">
        <f>IF('🔧 XY LANH'!A989="","",'🔧 XY LANH'!L989)</f>
        <v/>
      </c>
      <c r="E2033" s="1" t="str">
        <f>IF('🔧 XY LANH'!A989="","",'🔧 XY LANH'!M989)</f>
        <v/>
      </c>
      <c r="F2033" s="1" t="str">
        <f>IF('🔧 XY LANH'!A989="","",'🔧 XY LANH'!N989)</f>
        <v/>
      </c>
      <c r="G2033" s="1" t="str">
        <f>IF('🔧 XY LANH'!A989="","",'🔧 XY LANH'!O989)</f>
        <v/>
      </c>
      <c r="H2033" s="1" t="str">
        <f>IF('🔧 XY LANH'!A989="","",'🔧 XY LANH'!P989)</f>
        <v/>
      </c>
      <c r="I2033" s="1" t="str">
        <f>IF('🔧 XY LANH'!A989="","",'🔧 XY LANH'!Q989)</f>
        <v/>
      </c>
      <c r="J2033" s="1" t="str">
        <f>IF('🔧 XY LANH'!A989="","",'🔧 XY LANH'!K989)</f>
        <v/>
      </c>
      <c r="L2033" s="1">
        <f>N(L2032)+IF(AND('🔎 TRA CỨU NHANH'!$C$2&lt;&gt;"",OR(ISNUMBER(SEARCH('🔎 TRA CỨU NHANH'!$C$2,$A2033)),ISNUMBER(SEARCH('🔎 TRA CỨU NHANH'!$C$2,$B2033)))),1,0)</f>
        <v>0</v>
      </c>
      <c r="M2033" s="1" t="str">
        <f t="shared" si="62"/>
        <v/>
      </c>
      <c r="N2033" s="1">
        <f>N(N2032)+IF(AND('💰 BÁO GIÁ'!$C$27&lt;&gt;"",OR(ISNUMBER(SEARCH('💰 BÁO GIÁ'!$C$27,$A2033)),ISNUMBER(SEARCH('💰 BÁO GIÁ'!$C$27,$B2033)))),1,0)</f>
        <v>0</v>
      </c>
      <c r="O2033" s="1" t="str">
        <f t="shared" si="63"/>
        <v/>
      </c>
    </row>
    <row r="2034" customHeight="1" spans="1:15">
      <c r="A2034" s="1" t="str">
        <f>IF('🔧 XY LANH'!A990="","",'🔧 XY LANH'!A990)</f>
        <v/>
      </c>
      <c r="B2034" s="1" t="str">
        <f>IF('🔧 XY LANH'!A990="","",'🔧 XY LANH'!S990)</f>
        <v/>
      </c>
      <c r="C2034" s="1" t="str">
        <f>IF('🔧 XY LANH'!A990="","","Xy lanh")</f>
        <v/>
      </c>
      <c r="D2034" s="1" t="str">
        <f>IF('🔧 XY LANH'!A990="","",'🔧 XY LANH'!L990)</f>
        <v/>
      </c>
      <c r="E2034" s="1" t="str">
        <f>IF('🔧 XY LANH'!A990="","",'🔧 XY LANH'!M990)</f>
        <v/>
      </c>
      <c r="F2034" s="1" t="str">
        <f>IF('🔧 XY LANH'!A990="","",'🔧 XY LANH'!N990)</f>
        <v/>
      </c>
      <c r="G2034" s="1" t="str">
        <f>IF('🔧 XY LANH'!A990="","",'🔧 XY LANH'!O990)</f>
        <v/>
      </c>
      <c r="H2034" s="1" t="str">
        <f>IF('🔧 XY LANH'!A990="","",'🔧 XY LANH'!P990)</f>
        <v/>
      </c>
      <c r="I2034" s="1" t="str">
        <f>IF('🔧 XY LANH'!A990="","",'🔧 XY LANH'!Q990)</f>
        <v/>
      </c>
      <c r="J2034" s="1" t="str">
        <f>IF('🔧 XY LANH'!A990="","",'🔧 XY LANH'!K990)</f>
        <v/>
      </c>
      <c r="L2034" s="1">
        <f>N(L2033)+IF(AND('🔎 TRA CỨU NHANH'!$C$2&lt;&gt;"",OR(ISNUMBER(SEARCH('🔎 TRA CỨU NHANH'!$C$2,$A2034)),ISNUMBER(SEARCH('🔎 TRA CỨU NHANH'!$C$2,$B2034)))),1,0)</f>
        <v>0</v>
      </c>
      <c r="M2034" s="1" t="str">
        <f t="shared" si="62"/>
        <v/>
      </c>
      <c r="N2034" s="1">
        <f>N(N2033)+IF(AND('💰 BÁO GIÁ'!$C$27&lt;&gt;"",OR(ISNUMBER(SEARCH('💰 BÁO GIÁ'!$C$27,$A2034)),ISNUMBER(SEARCH('💰 BÁO GIÁ'!$C$27,$B2034)))),1,0)</f>
        <v>0</v>
      </c>
      <c r="O2034" s="1" t="str">
        <f t="shared" si="63"/>
        <v/>
      </c>
    </row>
    <row r="2035" customHeight="1" spans="1:15">
      <c r="A2035" s="1" t="str">
        <f>IF('🔧 XY LANH'!A991="","",'🔧 XY LANH'!A991)</f>
        <v/>
      </c>
      <c r="B2035" s="1" t="str">
        <f>IF('🔧 XY LANH'!A991="","",'🔧 XY LANH'!S991)</f>
        <v/>
      </c>
      <c r="C2035" s="1" t="str">
        <f>IF('🔧 XY LANH'!A991="","","Xy lanh")</f>
        <v/>
      </c>
      <c r="D2035" s="1" t="str">
        <f>IF('🔧 XY LANH'!A991="","",'🔧 XY LANH'!L991)</f>
        <v/>
      </c>
      <c r="E2035" s="1" t="str">
        <f>IF('🔧 XY LANH'!A991="","",'🔧 XY LANH'!M991)</f>
        <v/>
      </c>
      <c r="F2035" s="1" t="str">
        <f>IF('🔧 XY LANH'!A991="","",'🔧 XY LANH'!N991)</f>
        <v/>
      </c>
      <c r="G2035" s="1" t="str">
        <f>IF('🔧 XY LANH'!A991="","",'🔧 XY LANH'!O991)</f>
        <v/>
      </c>
      <c r="H2035" s="1" t="str">
        <f>IF('🔧 XY LANH'!A991="","",'🔧 XY LANH'!P991)</f>
        <v/>
      </c>
      <c r="I2035" s="1" t="str">
        <f>IF('🔧 XY LANH'!A991="","",'🔧 XY LANH'!Q991)</f>
        <v/>
      </c>
      <c r="J2035" s="1" t="str">
        <f>IF('🔧 XY LANH'!A991="","",'🔧 XY LANH'!K991)</f>
        <v/>
      </c>
      <c r="L2035" s="1">
        <f>N(L2034)+IF(AND('🔎 TRA CỨU NHANH'!$C$2&lt;&gt;"",OR(ISNUMBER(SEARCH('🔎 TRA CỨU NHANH'!$C$2,$A2035)),ISNUMBER(SEARCH('🔎 TRA CỨU NHANH'!$C$2,$B2035)))),1,0)</f>
        <v>0</v>
      </c>
      <c r="M2035" s="1" t="str">
        <f t="shared" si="62"/>
        <v/>
      </c>
      <c r="N2035" s="1">
        <f>N(N2034)+IF(AND('💰 BÁO GIÁ'!$C$27&lt;&gt;"",OR(ISNUMBER(SEARCH('💰 BÁO GIÁ'!$C$27,$A2035)),ISNUMBER(SEARCH('💰 BÁO GIÁ'!$C$27,$B2035)))),1,0)</f>
        <v>0</v>
      </c>
      <c r="O2035" s="1" t="str">
        <f t="shared" si="63"/>
        <v/>
      </c>
    </row>
    <row r="2036" customHeight="1" spans="1:15">
      <c r="A2036" s="1" t="str">
        <f>IF('🔧 XY LANH'!A992="","",'🔧 XY LANH'!A992)</f>
        <v/>
      </c>
      <c r="B2036" s="1" t="str">
        <f>IF('🔧 XY LANH'!A992="","",'🔧 XY LANH'!S992)</f>
        <v/>
      </c>
      <c r="C2036" s="1" t="str">
        <f>IF('🔧 XY LANH'!A992="","","Xy lanh")</f>
        <v/>
      </c>
      <c r="D2036" s="1" t="str">
        <f>IF('🔧 XY LANH'!A992="","",'🔧 XY LANH'!L992)</f>
        <v/>
      </c>
      <c r="E2036" s="1" t="str">
        <f>IF('🔧 XY LANH'!A992="","",'🔧 XY LANH'!M992)</f>
        <v/>
      </c>
      <c r="F2036" s="1" t="str">
        <f>IF('🔧 XY LANH'!A992="","",'🔧 XY LANH'!N992)</f>
        <v/>
      </c>
      <c r="G2036" s="1" t="str">
        <f>IF('🔧 XY LANH'!A992="","",'🔧 XY LANH'!O992)</f>
        <v/>
      </c>
      <c r="H2036" s="1" t="str">
        <f>IF('🔧 XY LANH'!A992="","",'🔧 XY LANH'!P992)</f>
        <v/>
      </c>
      <c r="I2036" s="1" t="str">
        <f>IF('🔧 XY LANH'!A992="","",'🔧 XY LANH'!Q992)</f>
        <v/>
      </c>
      <c r="J2036" s="1" t="str">
        <f>IF('🔧 XY LANH'!A992="","",'🔧 XY LANH'!K992)</f>
        <v/>
      </c>
      <c r="L2036" s="1">
        <f>N(L2035)+IF(AND('🔎 TRA CỨU NHANH'!$C$2&lt;&gt;"",OR(ISNUMBER(SEARCH('🔎 TRA CỨU NHANH'!$C$2,$A2036)),ISNUMBER(SEARCH('🔎 TRA CỨU NHANH'!$C$2,$B2036)))),1,0)</f>
        <v>0</v>
      </c>
      <c r="M2036" s="1" t="str">
        <f t="shared" si="62"/>
        <v/>
      </c>
      <c r="N2036" s="1">
        <f>N(N2035)+IF(AND('💰 BÁO GIÁ'!$C$27&lt;&gt;"",OR(ISNUMBER(SEARCH('💰 BÁO GIÁ'!$C$27,$A2036)),ISNUMBER(SEARCH('💰 BÁO GIÁ'!$C$27,$B2036)))),1,0)</f>
        <v>0</v>
      </c>
      <c r="O2036" s="1" t="str">
        <f t="shared" si="63"/>
        <v/>
      </c>
    </row>
    <row r="2037" customHeight="1" spans="1:15">
      <c r="A2037" s="1" t="str">
        <f>IF('🔧 XY LANH'!A993="","",'🔧 XY LANH'!A993)</f>
        <v/>
      </c>
      <c r="B2037" s="1" t="str">
        <f>IF('🔧 XY LANH'!A993="","",'🔧 XY LANH'!S993)</f>
        <v/>
      </c>
      <c r="C2037" s="1" t="str">
        <f>IF('🔧 XY LANH'!A993="","","Xy lanh")</f>
        <v/>
      </c>
      <c r="D2037" s="1" t="str">
        <f>IF('🔧 XY LANH'!A993="","",'🔧 XY LANH'!L993)</f>
        <v/>
      </c>
      <c r="E2037" s="1" t="str">
        <f>IF('🔧 XY LANH'!A993="","",'🔧 XY LANH'!M993)</f>
        <v/>
      </c>
      <c r="F2037" s="1" t="str">
        <f>IF('🔧 XY LANH'!A993="","",'🔧 XY LANH'!N993)</f>
        <v/>
      </c>
      <c r="G2037" s="1" t="str">
        <f>IF('🔧 XY LANH'!A993="","",'🔧 XY LANH'!O993)</f>
        <v/>
      </c>
      <c r="H2037" s="1" t="str">
        <f>IF('🔧 XY LANH'!A993="","",'🔧 XY LANH'!P993)</f>
        <v/>
      </c>
      <c r="I2037" s="1" t="str">
        <f>IF('🔧 XY LANH'!A993="","",'🔧 XY LANH'!Q993)</f>
        <v/>
      </c>
      <c r="J2037" s="1" t="str">
        <f>IF('🔧 XY LANH'!A993="","",'🔧 XY LANH'!K993)</f>
        <v/>
      </c>
      <c r="L2037" s="1">
        <f>N(L2036)+IF(AND('🔎 TRA CỨU NHANH'!$C$2&lt;&gt;"",OR(ISNUMBER(SEARCH('🔎 TRA CỨU NHANH'!$C$2,$A2037)),ISNUMBER(SEARCH('🔎 TRA CỨU NHANH'!$C$2,$B2037)))),1,0)</f>
        <v>0</v>
      </c>
      <c r="M2037" s="1" t="str">
        <f t="shared" si="62"/>
        <v/>
      </c>
      <c r="N2037" s="1">
        <f>N(N2036)+IF(AND('💰 BÁO GIÁ'!$C$27&lt;&gt;"",OR(ISNUMBER(SEARCH('💰 BÁO GIÁ'!$C$27,$A2037)),ISNUMBER(SEARCH('💰 BÁO GIÁ'!$C$27,$B2037)))),1,0)</f>
        <v>0</v>
      </c>
      <c r="O2037" s="1" t="str">
        <f t="shared" si="63"/>
        <v/>
      </c>
    </row>
    <row r="2038" customHeight="1" spans="1:15">
      <c r="A2038" s="1" t="str">
        <f>IF('🔧 XY LANH'!A994="","",'🔧 XY LANH'!A994)</f>
        <v/>
      </c>
      <c r="B2038" s="1" t="str">
        <f>IF('🔧 XY LANH'!A994="","",'🔧 XY LANH'!S994)</f>
        <v/>
      </c>
      <c r="C2038" s="1" t="str">
        <f>IF('🔧 XY LANH'!A994="","","Xy lanh")</f>
        <v/>
      </c>
      <c r="D2038" s="1" t="str">
        <f>IF('🔧 XY LANH'!A994="","",'🔧 XY LANH'!L994)</f>
        <v/>
      </c>
      <c r="E2038" s="1" t="str">
        <f>IF('🔧 XY LANH'!A994="","",'🔧 XY LANH'!M994)</f>
        <v/>
      </c>
      <c r="F2038" s="1" t="str">
        <f>IF('🔧 XY LANH'!A994="","",'🔧 XY LANH'!N994)</f>
        <v/>
      </c>
      <c r="G2038" s="1" t="str">
        <f>IF('🔧 XY LANH'!A994="","",'🔧 XY LANH'!O994)</f>
        <v/>
      </c>
      <c r="H2038" s="1" t="str">
        <f>IF('🔧 XY LANH'!A994="","",'🔧 XY LANH'!P994)</f>
        <v/>
      </c>
      <c r="I2038" s="1" t="str">
        <f>IF('🔧 XY LANH'!A994="","",'🔧 XY LANH'!Q994)</f>
        <v/>
      </c>
      <c r="J2038" s="1" t="str">
        <f>IF('🔧 XY LANH'!A994="","",'🔧 XY LANH'!K994)</f>
        <v/>
      </c>
      <c r="L2038" s="1">
        <f>N(L2037)+IF(AND('🔎 TRA CỨU NHANH'!$C$2&lt;&gt;"",OR(ISNUMBER(SEARCH('🔎 TRA CỨU NHANH'!$C$2,$A2038)),ISNUMBER(SEARCH('🔎 TRA CỨU NHANH'!$C$2,$B2038)))),1,0)</f>
        <v>0</v>
      </c>
      <c r="M2038" s="1" t="str">
        <f t="shared" si="62"/>
        <v/>
      </c>
      <c r="N2038" s="1">
        <f>N(N2037)+IF(AND('💰 BÁO GIÁ'!$C$27&lt;&gt;"",OR(ISNUMBER(SEARCH('💰 BÁO GIÁ'!$C$27,$A2038)),ISNUMBER(SEARCH('💰 BÁO GIÁ'!$C$27,$B2038)))),1,0)</f>
        <v>0</v>
      </c>
      <c r="O2038" s="1" t="str">
        <f t="shared" si="63"/>
        <v/>
      </c>
    </row>
    <row r="2039" customHeight="1" spans="1:15">
      <c r="A2039" s="1" t="str">
        <f>IF('🔧 XY LANH'!A995="","",'🔧 XY LANH'!A995)</f>
        <v/>
      </c>
      <c r="B2039" s="1" t="str">
        <f>IF('🔧 XY LANH'!A995="","",'🔧 XY LANH'!S995)</f>
        <v/>
      </c>
      <c r="C2039" s="1" t="str">
        <f>IF('🔧 XY LANH'!A995="","","Xy lanh")</f>
        <v/>
      </c>
      <c r="D2039" s="1" t="str">
        <f>IF('🔧 XY LANH'!A995="","",'🔧 XY LANH'!L995)</f>
        <v/>
      </c>
      <c r="E2039" s="1" t="str">
        <f>IF('🔧 XY LANH'!A995="","",'🔧 XY LANH'!M995)</f>
        <v/>
      </c>
      <c r="F2039" s="1" t="str">
        <f>IF('🔧 XY LANH'!A995="","",'🔧 XY LANH'!N995)</f>
        <v/>
      </c>
      <c r="G2039" s="1" t="str">
        <f>IF('🔧 XY LANH'!A995="","",'🔧 XY LANH'!O995)</f>
        <v/>
      </c>
      <c r="H2039" s="1" t="str">
        <f>IF('🔧 XY LANH'!A995="","",'🔧 XY LANH'!P995)</f>
        <v/>
      </c>
      <c r="I2039" s="1" t="str">
        <f>IF('🔧 XY LANH'!A995="","",'🔧 XY LANH'!Q995)</f>
        <v/>
      </c>
      <c r="J2039" s="1" t="str">
        <f>IF('🔧 XY LANH'!A995="","",'🔧 XY LANH'!K995)</f>
        <v/>
      </c>
      <c r="L2039" s="1">
        <f>N(L2038)+IF(AND('🔎 TRA CỨU NHANH'!$C$2&lt;&gt;"",OR(ISNUMBER(SEARCH('🔎 TRA CỨU NHANH'!$C$2,$A2039)),ISNUMBER(SEARCH('🔎 TRA CỨU NHANH'!$C$2,$B2039)))),1,0)</f>
        <v>0</v>
      </c>
      <c r="M2039" s="1" t="str">
        <f t="shared" si="62"/>
        <v/>
      </c>
      <c r="N2039" s="1">
        <f>N(N2038)+IF(AND('💰 BÁO GIÁ'!$C$27&lt;&gt;"",OR(ISNUMBER(SEARCH('💰 BÁO GIÁ'!$C$27,$A2039)),ISNUMBER(SEARCH('💰 BÁO GIÁ'!$C$27,$B2039)))),1,0)</f>
        <v>0</v>
      </c>
      <c r="O2039" s="1" t="str">
        <f t="shared" si="63"/>
        <v/>
      </c>
    </row>
    <row r="2040" customHeight="1" spans="1:15">
      <c r="A2040" s="1" t="str">
        <f>IF('🔧 XY LANH'!A996="","",'🔧 XY LANH'!A996)</f>
        <v/>
      </c>
      <c r="B2040" s="1" t="str">
        <f>IF('🔧 XY LANH'!A996="","",'🔧 XY LANH'!S996)</f>
        <v/>
      </c>
      <c r="C2040" s="1" t="str">
        <f>IF('🔧 XY LANH'!A996="","","Xy lanh")</f>
        <v/>
      </c>
      <c r="D2040" s="1" t="str">
        <f>IF('🔧 XY LANH'!A996="","",'🔧 XY LANH'!L996)</f>
        <v/>
      </c>
      <c r="E2040" s="1" t="str">
        <f>IF('🔧 XY LANH'!A996="","",'🔧 XY LANH'!M996)</f>
        <v/>
      </c>
      <c r="F2040" s="1" t="str">
        <f>IF('🔧 XY LANH'!A996="","",'🔧 XY LANH'!N996)</f>
        <v/>
      </c>
      <c r="G2040" s="1" t="str">
        <f>IF('🔧 XY LANH'!A996="","",'🔧 XY LANH'!O996)</f>
        <v/>
      </c>
      <c r="H2040" s="1" t="str">
        <f>IF('🔧 XY LANH'!A996="","",'🔧 XY LANH'!P996)</f>
        <v/>
      </c>
      <c r="I2040" s="1" t="str">
        <f>IF('🔧 XY LANH'!A996="","",'🔧 XY LANH'!Q996)</f>
        <v/>
      </c>
      <c r="J2040" s="1" t="str">
        <f>IF('🔧 XY LANH'!A996="","",'🔧 XY LANH'!K996)</f>
        <v/>
      </c>
      <c r="L2040" s="1">
        <f>N(L2039)+IF(AND('🔎 TRA CỨU NHANH'!$C$2&lt;&gt;"",OR(ISNUMBER(SEARCH('🔎 TRA CỨU NHANH'!$C$2,$A2040)),ISNUMBER(SEARCH('🔎 TRA CỨU NHANH'!$C$2,$B2040)))),1,0)</f>
        <v>0</v>
      </c>
      <c r="M2040" s="1" t="str">
        <f t="shared" si="62"/>
        <v/>
      </c>
      <c r="N2040" s="1">
        <f>N(N2039)+IF(AND('💰 BÁO GIÁ'!$C$27&lt;&gt;"",OR(ISNUMBER(SEARCH('💰 BÁO GIÁ'!$C$27,$A2040)),ISNUMBER(SEARCH('💰 BÁO GIÁ'!$C$27,$B2040)))),1,0)</f>
        <v>0</v>
      </c>
      <c r="O2040" s="1" t="str">
        <f t="shared" si="63"/>
        <v/>
      </c>
    </row>
    <row r="2041" customHeight="1" spans="1:15">
      <c r="A2041" s="1" t="str">
        <f>IF('🔧 XY LANH'!A997="","",'🔧 XY LANH'!A997)</f>
        <v/>
      </c>
      <c r="B2041" s="1" t="str">
        <f>IF('🔧 XY LANH'!A997="","",'🔧 XY LANH'!S997)</f>
        <v/>
      </c>
      <c r="C2041" s="1" t="str">
        <f>IF('🔧 XY LANH'!A997="","","Xy lanh")</f>
        <v/>
      </c>
      <c r="D2041" s="1" t="str">
        <f>IF('🔧 XY LANH'!A997="","",'🔧 XY LANH'!L997)</f>
        <v/>
      </c>
      <c r="E2041" s="1" t="str">
        <f>IF('🔧 XY LANH'!A997="","",'🔧 XY LANH'!M997)</f>
        <v/>
      </c>
      <c r="F2041" s="1" t="str">
        <f>IF('🔧 XY LANH'!A997="","",'🔧 XY LANH'!N997)</f>
        <v/>
      </c>
      <c r="G2041" s="1" t="str">
        <f>IF('🔧 XY LANH'!A997="","",'🔧 XY LANH'!O997)</f>
        <v/>
      </c>
      <c r="H2041" s="1" t="str">
        <f>IF('🔧 XY LANH'!A997="","",'🔧 XY LANH'!P997)</f>
        <v/>
      </c>
      <c r="I2041" s="1" t="str">
        <f>IF('🔧 XY LANH'!A997="","",'🔧 XY LANH'!Q997)</f>
        <v/>
      </c>
      <c r="J2041" s="1" t="str">
        <f>IF('🔧 XY LANH'!A997="","",'🔧 XY LANH'!K997)</f>
        <v/>
      </c>
      <c r="L2041" s="1">
        <f>N(L2040)+IF(AND('🔎 TRA CỨU NHANH'!$C$2&lt;&gt;"",OR(ISNUMBER(SEARCH('🔎 TRA CỨU NHANH'!$C$2,$A2041)),ISNUMBER(SEARCH('🔎 TRA CỨU NHANH'!$C$2,$B2041)))),1,0)</f>
        <v>0</v>
      </c>
      <c r="M2041" s="1" t="str">
        <f t="shared" si="62"/>
        <v/>
      </c>
      <c r="N2041" s="1">
        <f>N(N2040)+IF(AND('💰 BÁO GIÁ'!$C$27&lt;&gt;"",OR(ISNUMBER(SEARCH('💰 BÁO GIÁ'!$C$27,$A2041)),ISNUMBER(SEARCH('💰 BÁO GIÁ'!$C$27,$B2041)))),1,0)</f>
        <v>0</v>
      </c>
      <c r="O2041" s="1" t="str">
        <f t="shared" si="63"/>
        <v/>
      </c>
    </row>
    <row r="2042" customHeight="1" spans="1:15">
      <c r="A2042" s="1" t="str">
        <f>IF('🔧 XY LANH'!A998="","",'🔧 XY LANH'!A998)</f>
        <v/>
      </c>
      <c r="B2042" s="1" t="str">
        <f>IF('🔧 XY LANH'!A998="","",'🔧 XY LANH'!S998)</f>
        <v/>
      </c>
      <c r="C2042" s="1" t="str">
        <f>IF('🔧 XY LANH'!A998="","","Xy lanh")</f>
        <v/>
      </c>
      <c r="D2042" s="1" t="str">
        <f>IF('🔧 XY LANH'!A998="","",'🔧 XY LANH'!L998)</f>
        <v/>
      </c>
      <c r="E2042" s="1" t="str">
        <f>IF('🔧 XY LANH'!A998="","",'🔧 XY LANH'!M998)</f>
        <v/>
      </c>
      <c r="F2042" s="1" t="str">
        <f>IF('🔧 XY LANH'!A998="","",'🔧 XY LANH'!N998)</f>
        <v/>
      </c>
      <c r="G2042" s="1" t="str">
        <f>IF('🔧 XY LANH'!A998="","",'🔧 XY LANH'!O998)</f>
        <v/>
      </c>
      <c r="H2042" s="1" t="str">
        <f>IF('🔧 XY LANH'!A998="","",'🔧 XY LANH'!P998)</f>
        <v/>
      </c>
      <c r="I2042" s="1" t="str">
        <f>IF('🔧 XY LANH'!A998="","",'🔧 XY LANH'!Q998)</f>
        <v/>
      </c>
      <c r="J2042" s="1" t="str">
        <f>IF('🔧 XY LANH'!A998="","",'🔧 XY LANH'!K998)</f>
        <v/>
      </c>
      <c r="L2042" s="1">
        <f>N(L2041)+IF(AND('🔎 TRA CỨU NHANH'!$C$2&lt;&gt;"",OR(ISNUMBER(SEARCH('🔎 TRA CỨU NHANH'!$C$2,$A2042)),ISNUMBER(SEARCH('🔎 TRA CỨU NHANH'!$C$2,$B2042)))),1,0)</f>
        <v>0</v>
      </c>
      <c r="M2042" s="1" t="str">
        <f t="shared" si="62"/>
        <v/>
      </c>
      <c r="N2042" s="1">
        <f>N(N2041)+IF(AND('💰 BÁO GIÁ'!$C$27&lt;&gt;"",OR(ISNUMBER(SEARCH('💰 BÁO GIÁ'!$C$27,$A2042)),ISNUMBER(SEARCH('💰 BÁO GIÁ'!$C$27,$B2042)))),1,0)</f>
        <v>0</v>
      </c>
      <c r="O2042" s="1" t="str">
        <f t="shared" si="63"/>
        <v/>
      </c>
    </row>
    <row r="2043" customHeight="1" spans="1:15">
      <c r="A2043" s="1" t="str">
        <f>IF('🔧 XY LANH'!A999="","",'🔧 XY LANH'!A999)</f>
        <v/>
      </c>
      <c r="B2043" s="1" t="str">
        <f>IF('🔧 XY LANH'!A999="","",'🔧 XY LANH'!S999)</f>
        <v/>
      </c>
      <c r="C2043" s="1" t="str">
        <f>IF('🔧 XY LANH'!A999="","","Xy lanh")</f>
        <v/>
      </c>
      <c r="D2043" s="1" t="str">
        <f>IF('🔧 XY LANH'!A999="","",'🔧 XY LANH'!L999)</f>
        <v/>
      </c>
      <c r="E2043" s="1" t="str">
        <f>IF('🔧 XY LANH'!A999="","",'🔧 XY LANH'!M999)</f>
        <v/>
      </c>
      <c r="F2043" s="1" t="str">
        <f>IF('🔧 XY LANH'!A999="","",'🔧 XY LANH'!N999)</f>
        <v/>
      </c>
      <c r="G2043" s="1" t="str">
        <f>IF('🔧 XY LANH'!A999="","",'🔧 XY LANH'!O999)</f>
        <v/>
      </c>
      <c r="H2043" s="1" t="str">
        <f>IF('🔧 XY LANH'!A999="","",'🔧 XY LANH'!P999)</f>
        <v/>
      </c>
      <c r="I2043" s="1" t="str">
        <f>IF('🔧 XY LANH'!A999="","",'🔧 XY LANH'!Q999)</f>
        <v/>
      </c>
      <c r="J2043" s="1" t="str">
        <f>IF('🔧 XY LANH'!A999="","",'🔧 XY LANH'!K999)</f>
        <v/>
      </c>
      <c r="L2043" s="1">
        <f>N(L2042)+IF(AND('🔎 TRA CỨU NHANH'!$C$2&lt;&gt;"",OR(ISNUMBER(SEARCH('🔎 TRA CỨU NHANH'!$C$2,$A2043)),ISNUMBER(SEARCH('🔎 TRA CỨU NHANH'!$C$2,$B2043)))),1,0)</f>
        <v>0</v>
      </c>
      <c r="M2043" s="1" t="str">
        <f t="shared" si="62"/>
        <v/>
      </c>
      <c r="N2043" s="1">
        <f>N(N2042)+IF(AND('💰 BÁO GIÁ'!$C$27&lt;&gt;"",OR(ISNUMBER(SEARCH('💰 BÁO GIÁ'!$C$27,$A2043)),ISNUMBER(SEARCH('💰 BÁO GIÁ'!$C$27,$B2043)))),1,0)</f>
        <v>0</v>
      </c>
      <c r="O2043" s="1" t="str">
        <f t="shared" si="63"/>
        <v/>
      </c>
    </row>
    <row r="2044" customHeight="1" spans="1:15">
      <c r="A2044" s="1" t="str">
        <f>IF('🔧 XY LANH'!A1000="","",'🔧 XY LANH'!A1000)</f>
        <v/>
      </c>
      <c r="B2044" s="1" t="str">
        <f>IF('🔧 XY LANH'!A1000="","",'🔧 XY LANH'!S1000)</f>
        <v/>
      </c>
      <c r="C2044" s="1" t="str">
        <f>IF('🔧 XY LANH'!A1000="","","Xy lanh")</f>
        <v/>
      </c>
      <c r="D2044" s="1" t="str">
        <f>IF('🔧 XY LANH'!A1000="","",'🔧 XY LANH'!L1000)</f>
        <v/>
      </c>
      <c r="E2044" s="1" t="str">
        <f>IF('🔧 XY LANH'!A1000="","",'🔧 XY LANH'!M1000)</f>
        <v/>
      </c>
      <c r="F2044" s="1" t="str">
        <f>IF('🔧 XY LANH'!A1000="","",'🔧 XY LANH'!N1000)</f>
        <v/>
      </c>
      <c r="G2044" s="1" t="str">
        <f>IF('🔧 XY LANH'!A1000="","",'🔧 XY LANH'!O1000)</f>
        <v/>
      </c>
      <c r="H2044" s="1" t="str">
        <f>IF('🔧 XY LANH'!A1000="","",'🔧 XY LANH'!P1000)</f>
        <v/>
      </c>
      <c r="I2044" s="1" t="str">
        <f>IF('🔧 XY LANH'!A1000="","",'🔧 XY LANH'!Q1000)</f>
        <v/>
      </c>
      <c r="J2044" s="1" t="str">
        <f>IF('🔧 XY LANH'!A1000="","",'🔧 XY LANH'!K1000)</f>
        <v/>
      </c>
      <c r="L2044" s="1">
        <f>N(L2043)+IF(AND('🔎 TRA CỨU NHANH'!$C$2&lt;&gt;"",OR(ISNUMBER(SEARCH('🔎 TRA CỨU NHANH'!$C$2,$A2044)),ISNUMBER(SEARCH('🔎 TRA CỨU NHANH'!$C$2,$B2044)))),1,0)</f>
        <v>0</v>
      </c>
      <c r="M2044" s="1" t="str">
        <f t="shared" si="62"/>
        <v/>
      </c>
      <c r="N2044" s="1">
        <f>N(N2043)+IF(AND('💰 BÁO GIÁ'!$C$27&lt;&gt;"",OR(ISNUMBER(SEARCH('💰 BÁO GIÁ'!$C$27,$A2044)),ISNUMBER(SEARCH('💰 BÁO GIÁ'!$C$27,$B2044)))),1,0)</f>
        <v>0</v>
      </c>
      <c r="O2044" s="1" t="str">
        <f t="shared" si="63"/>
        <v/>
      </c>
    </row>
    <row r="2045" customHeight="1" spans="1:15">
      <c r="A2045" s="1" t="str">
        <f>IF('🔧 XY LANH'!A1001="","",'🔧 XY LANH'!A1001)</f>
        <v/>
      </c>
      <c r="B2045" s="1" t="str">
        <f>IF('🔧 XY LANH'!A1001="","",'🔧 XY LANH'!S1001)</f>
        <v/>
      </c>
      <c r="C2045" s="1" t="str">
        <f>IF('🔧 XY LANH'!A1001="","","Xy lanh")</f>
        <v/>
      </c>
      <c r="D2045" s="1" t="str">
        <f>IF('🔧 XY LANH'!A1001="","",'🔧 XY LANH'!L1001)</f>
        <v/>
      </c>
      <c r="E2045" s="1" t="str">
        <f>IF('🔧 XY LANH'!A1001="","",'🔧 XY LANH'!M1001)</f>
        <v/>
      </c>
      <c r="F2045" s="1" t="str">
        <f>IF('🔧 XY LANH'!A1001="","",'🔧 XY LANH'!N1001)</f>
        <v/>
      </c>
      <c r="G2045" s="1" t="str">
        <f>IF('🔧 XY LANH'!A1001="","",'🔧 XY LANH'!O1001)</f>
        <v/>
      </c>
      <c r="H2045" s="1" t="str">
        <f>IF('🔧 XY LANH'!A1001="","",'🔧 XY LANH'!P1001)</f>
        <v/>
      </c>
      <c r="I2045" s="1" t="str">
        <f>IF('🔧 XY LANH'!A1001="","",'🔧 XY LANH'!Q1001)</f>
        <v/>
      </c>
      <c r="J2045" s="1" t="str">
        <f>IF('🔧 XY LANH'!A1001="","",'🔧 XY LANH'!K1001)</f>
        <v/>
      </c>
      <c r="L2045" s="1">
        <f>N(L2044)+IF(AND('🔎 TRA CỨU NHANH'!$C$2&lt;&gt;"",OR(ISNUMBER(SEARCH('🔎 TRA CỨU NHANH'!$C$2,$A2045)),ISNUMBER(SEARCH('🔎 TRA CỨU NHANH'!$C$2,$B2045)))),1,0)</f>
        <v>0</v>
      </c>
      <c r="M2045" s="1" t="str">
        <f t="shared" si="62"/>
        <v/>
      </c>
      <c r="N2045" s="1">
        <f>N(N2044)+IF(AND('💰 BÁO GIÁ'!$C$27&lt;&gt;"",OR(ISNUMBER(SEARCH('💰 BÁO GIÁ'!$C$27,$A2045)),ISNUMBER(SEARCH('💰 BÁO GIÁ'!$C$27,$B2045)))),1,0)</f>
        <v>0</v>
      </c>
      <c r="O2045" s="1" t="str">
        <f t="shared" si="63"/>
        <v/>
      </c>
    </row>
    <row r="2046" customHeight="1" spans="1:15">
      <c r="A2046" s="1" t="str">
        <f>IF('🔧 XY LANH'!A1002="","",'🔧 XY LANH'!A1002)</f>
        <v/>
      </c>
      <c r="B2046" s="1" t="str">
        <f>IF('🔧 XY LANH'!A1002="","",'🔧 XY LANH'!S1002)</f>
        <v/>
      </c>
      <c r="C2046" s="1" t="str">
        <f>IF('🔧 XY LANH'!A1002="","","Xy lanh")</f>
        <v/>
      </c>
      <c r="D2046" s="1" t="str">
        <f>IF('🔧 XY LANH'!A1002="","",'🔧 XY LANH'!L1002)</f>
        <v/>
      </c>
      <c r="E2046" s="1" t="str">
        <f>IF('🔧 XY LANH'!A1002="","",'🔧 XY LANH'!M1002)</f>
        <v/>
      </c>
      <c r="F2046" s="1" t="str">
        <f>IF('🔧 XY LANH'!A1002="","",'🔧 XY LANH'!N1002)</f>
        <v/>
      </c>
      <c r="G2046" s="1" t="str">
        <f>IF('🔧 XY LANH'!A1002="","",'🔧 XY LANH'!O1002)</f>
        <v/>
      </c>
      <c r="H2046" s="1" t="str">
        <f>IF('🔧 XY LANH'!A1002="","",'🔧 XY LANH'!P1002)</f>
        <v/>
      </c>
      <c r="I2046" s="1" t="str">
        <f>IF('🔧 XY LANH'!A1002="","",'🔧 XY LANH'!Q1002)</f>
        <v/>
      </c>
      <c r="J2046" s="1" t="str">
        <f>IF('🔧 XY LANH'!A1002="","",'🔧 XY LANH'!K1002)</f>
        <v/>
      </c>
      <c r="L2046" s="1">
        <f>N(L2045)+IF(AND('🔎 TRA CỨU NHANH'!$C$2&lt;&gt;"",OR(ISNUMBER(SEARCH('🔎 TRA CỨU NHANH'!$C$2,$A2046)),ISNUMBER(SEARCH('🔎 TRA CỨU NHANH'!$C$2,$B2046)))),1,0)</f>
        <v>0</v>
      </c>
      <c r="M2046" s="1" t="str">
        <f t="shared" si="62"/>
        <v/>
      </c>
      <c r="N2046" s="1">
        <f>N(N2045)+IF(AND('💰 BÁO GIÁ'!$C$27&lt;&gt;"",OR(ISNUMBER(SEARCH('💰 BÁO GIÁ'!$C$27,$A2046)),ISNUMBER(SEARCH('💰 BÁO GIÁ'!$C$27,$B2046)))),1,0)</f>
        <v>0</v>
      </c>
      <c r="O2046" s="1" t="str">
        <f t="shared" si="63"/>
        <v/>
      </c>
    </row>
    <row r="2047" customHeight="1" spans="1:15">
      <c r="A2047" s="1" t="str">
        <f>IF('⚙️ SÉC MĂNG'!A3="","",'⚙️ SÉC MĂNG'!A3)</f>
        <v/>
      </c>
      <c r="B2047" s="1" t="str">
        <f>IF('⚙️ SÉC MĂNG'!A3="","",'⚙️ SÉC MĂNG'!R3)</f>
        <v/>
      </c>
      <c r="C2047" s="1" t="str">
        <f>IF('⚙️ SÉC MĂNG'!A3="","","Séc măng")</f>
        <v/>
      </c>
      <c r="D2047" s="1" t="str">
        <f>IF('⚙️ SÉC MĂNG'!A3="","",'⚙️ SÉC MĂNG'!I3)</f>
        <v/>
      </c>
      <c r="E2047" s="1" t="str">
        <f>IF('⚙️ SÉC MĂNG'!A3="","",'⚙️ SÉC MĂNG'!J3)</f>
        <v/>
      </c>
      <c r="F2047" s="1" t="str">
        <f>IF('⚙️ SÉC MĂNG'!A3="","",'⚙️ SÉC MĂNG'!K3)</f>
        <v/>
      </c>
      <c r="G2047" s="1" t="str">
        <f>IF('⚙️ SÉC MĂNG'!A3="","",'⚙️ SÉC MĂNG'!L3)</f>
        <v/>
      </c>
      <c r="H2047" s="1" t="str">
        <f>IF('⚙️ SÉC MĂNG'!A3="","",'⚙️ SÉC MĂNG'!M3)</f>
        <v/>
      </c>
      <c r="I2047" s="1" t="str">
        <f>IF('⚙️ SÉC MĂNG'!A3="","",'⚙️ SÉC MĂNG'!N3)</f>
        <v/>
      </c>
      <c r="J2047" s="1" t="str">
        <f>IF('⚙️ SÉC MĂNG'!A3="","",'⚙️ SÉC MĂNG'!D3)</f>
        <v/>
      </c>
      <c r="L2047" s="1">
        <f>N(L2046)+IF(AND('🔎 TRA CỨU NHANH'!$C$2&lt;&gt;"",OR(ISNUMBER(SEARCH('🔎 TRA CỨU NHANH'!$C$2,$A2047)),ISNUMBER(SEARCH('🔎 TRA CỨU NHANH'!$C$2,$B2047)))),1,0)</f>
        <v>0</v>
      </c>
      <c r="M2047" s="1" t="str">
        <f t="shared" si="62"/>
        <v/>
      </c>
      <c r="N2047" s="1">
        <f>N(N2046)+IF(AND('💰 BÁO GIÁ'!$C$27&lt;&gt;"",OR(ISNUMBER(SEARCH('💰 BÁO GIÁ'!$C$27,$A2047)),ISNUMBER(SEARCH('💰 BÁO GIÁ'!$C$27,$B2047)))),1,0)</f>
        <v>0</v>
      </c>
      <c r="O2047" s="1" t="str">
        <f t="shared" si="63"/>
        <v/>
      </c>
    </row>
    <row r="2048" customHeight="1" spans="1:15">
      <c r="A2048" s="1" t="str">
        <f>IF('⚙️ SÉC MĂNG'!A4="","",'⚙️ SÉC MĂNG'!A4)</f>
        <v>HH071911</v>
      </c>
      <c r="B2048" s="1" t="str">
        <f>IF('⚙️ SÉC MĂNG'!A4="","",'⚙️ SÉC MĂNG'!R4)</f>
        <v>Séc măng DM100 (2.5-2.5-2.5-4-4) - TP</v>
      </c>
      <c r="C2048" s="1" t="str">
        <f>IF('⚙️ SÉC MĂNG'!A4="","","Séc măng")</f>
        <v>Séc măng</v>
      </c>
      <c r="D2048" s="1" t="str">
        <f>IF('⚙️ SÉC MĂNG'!A4="","",'⚙️ SÉC MĂNG'!I4)</f>
        <v>Máy</v>
      </c>
      <c r="E2048" s="13">
        <f>IF('⚙️ SÉC MĂNG'!A4="","",'⚙️ SÉC MĂNG'!J4)</f>
        <v>0</v>
      </c>
      <c r="F2048" s="13">
        <f>IF('⚙️ SÉC MĂNG'!A4="","",'⚙️ SÉC MĂNG'!K4)</f>
        <v>0</v>
      </c>
      <c r="G2048" s="13">
        <f>IF('⚙️ SÉC MĂNG'!A4="","",'⚙️ SÉC MĂNG'!L4)</f>
        <v>0</v>
      </c>
      <c r="H2048" s="13">
        <f>IF('⚙️ SÉC MĂNG'!A4="","",'⚙️ SÉC MĂNG'!M4)</f>
        <v>0</v>
      </c>
      <c r="I2048" s="13">
        <f>IF('⚙️ SÉC MĂNG'!A4="","",'⚙️ SÉC MĂNG'!N4)</f>
        <v>0</v>
      </c>
      <c r="J2048" s="1" t="str">
        <f>IF('⚙️ SÉC MĂNG'!A4="","",'⚙️ SÉC MĂNG'!D4)</f>
        <v>90</v>
      </c>
      <c r="L2048" s="1">
        <f>N(L2047)+IF(AND('🔎 TRA CỨU NHANH'!$C$2&lt;&gt;"",OR(ISNUMBER(SEARCH('🔎 TRA CỨU NHANH'!$C$2,$A2048)),ISNUMBER(SEARCH('🔎 TRA CỨU NHANH'!$C$2,$B2048)))),1,0)</f>
        <v>0</v>
      </c>
      <c r="M2048" s="1" t="str">
        <f t="shared" si="62"/>
        <v/>
      </c>
      <c r="N2048" s="1">
        <f>N(N2047)+IF(AND('💰 BÁO GIÁ'!$C$27&lt;&gt;"",OR(ISNUMBER(SEARCH('💰 BÁO GIÁ'!$C$27,$A2048)),ISNUMBER(SEARCH('💰 BÁO GIÁ'!$C$27,$B2048)))),1,0)</f>
        <v>0</v>
      </c>
      <c r="O2048" s="1" t="str">
        <f t="shared" si="63"/>
        <v/>
      </c>
    </row>
    <row r="2049" customHeight="1" spans="1:15">
      <c r="A2049" s="1" t="str">
        <f>IF('⚙️ SÉC MĂNG'!A5="","",'⚙️ SÉC MĂNG'!A5)</f>
        <v>HH083979</v>
      </c>
      <c r="B2049" s="1" t="str">
        <f>IF('⚙️ SÉC MĂNG'!A5="","",'⚙️ SÉC MĂNG'!R5)</f>
        <v>Séc măng Hino DM100 (2.5-2.5-2.5-4-4) SCH20004ZZ - HENWEIT, R-HN23-00</v>
      </c>
      <c r="C2049" s="1" t="str">
        <f>IF('⚙️ SÉC MĂNG'!A5="","","Séc măng")</f>
        <v>Séc măng</v>
      </c>
      <c r="D2049" s="1" t="str">
        <f>IF('⚙️ SÉC MĂNG'!A5="","",'⚙️ SÉC MĂNG'!I5)</f>
        <v>Máy</v>
      </c>
      <c r="E2049" s="13">
        <f>IF('⚙️ SÉC MĂNG'!A5="","",'⚙️ SÉC MĂNG'!J5)</f>
        <v>0</v>
      </c>
      <c r="F2049" s="13">
        <f>IF('⚙️ SÉC MĂNG'!A5="","",'⚙️ SÉC MĂNG'!K5)</f>
        <v>0</v>
      </c>
      <c r="G2049" s="13">
        <f>IF('⚙️ SÉC MĂNG'!A5="","",'⚙️ SÉC MĂNG'!L5)</f>
        <v>0</v>
      </c>
      <c r="H2049" s="13">
        <f>IF('⚙️ SÉC MĂNG'!A5="","",'⚙️ SÉC MĂNG'!M5)</f>
        <v>0</v>
      </c>
      <c r="I2049" s="13">
        <f>IF('⚙️ SÉC MĂNG'!A5="","",'⚙️ SÉC MĂNG'!N5)</f>
        <v>0</v>
      </c>
      <c r="J2049" s="1" t="str">
        <f>IF('⚙️ SÉC MĂNG'!A5="","",'⚙️ SÉC MĂNG'!D5)</f>
        <v>90</v>
      </c>
      <c r="L2049" s="1">
        <f>N(L2048)+IF(AND('🔎 TRA CỨU NHANH'!$C$2&lt;&gt;"",OR(ISNUMBER(SEARCH('🔎 TRA CỨU NHANH'!$C$2,$A2049)),ISNUMBER(SEARCH('🔎 TRA CỨU NHANH'!$C$2,$B2049)))),1,0)</f>
        <v>0</v>
      </c>
      <c r="M2049" s="1" t="str">
        <f t="shared" si="62"/>
        <v/>
      </c>
      <c r="N2049" s="1">
        <f>N(N2048)+IF(AND('💰 BÁO GIÁ'!$C$27&lt;&gt;"",OR(ISNUMBER(SEARCH('💰 BÁO GIÁ'!$C$27,$A2049)),ISNUMBER(SEARCH('💰 BÁO GIÁ'!$C$27,$B2049)))),1,0)</f>
        <v>0</v>
      </c>
      <c r="O2049" s="1" t="str">
        <f t="shared" si="63"/>
        <v/>
      </c>
    </row>
    <row r="2050" customHeight="1" spans="1:15">
      <c r="A2050" s="1" t="str">
        <f>IF('⚙️ SÉC MĂNG'!A6="","",'⚙️ SÉC MĂNG'!A6)</f>
        <v>HH071287</v>
      </c>
      <c r="B2050" s="1" t="str">
        <f>IF('⚙️ SÉC MĂNG'!A6="","",'⚙️ SÉC MĂNG'!R6)</f>
        <v>Séc măng EC100 có lò xo (2.5-2.5-2.5-4-4) - RIK</v>
      </c>
      <c r="C2050" s="1" t="str">
        <f>IF('⚙️ SÉC MĂNG'!A6="","","Séc măng")</f>
        <v>Séc măng</v>
      </c>
      <c r="D2050" s="1" t="str">
        <f>IF('⚙️ SÉC MĂNG'!A6="","",'⚙️ SÉC MĂNG'!I6)</f>
        <v>1Máy</v>
      </c>
      <c r="E2050" s="13">
        <f>IF('⚙️ SÉC MĂNG'!A6="","",'⚙️ SÉC MĂNG'!J6)</f>
        <v>0</v>
      </c>
      <c r="F2050" s="13">
        <f>IF('⚙️ SÉC MĂNG'!A6="","",'⚙️ SÉC MĂNG'!K6)</f>
        <v>0</v>
      </c>
      <c r="G2050" s="13">
        <f>IF('⚙️ SÉC MĂNG'!A6="","",'⚙️ SÉC MĂNG'!L6)</f>
        <v>0</v>
      </c>
      <c r="H2050" s="13">
        <f>IF('⚙️ SÉC MĂNG'!A6="","",'⚙️ SÉC MĂNG'!M6)</f>
        <v>0</v>
      </c>
      <c r="I2050" s="13">
        <f>IF('⚙️ SÉC MĂNG'!A6="","",'⚙️ SÉC MĂNG'!N6)</f>
        <v>0</v>
      </c>
      <c r="J2050" s="1" t="str">
        <f>IF('⚙️ SÉC MĂNG'!A6="","",'⚙️ SÉC MĂNG'!D6)</f>
        <v>97</v>
      </c>
      <c r="L2050" s="1">
        <f>N(L2049)+IF(AND('🔎 TRA CỨU NHANH'!$C$2&lt;&gt;"",OR(ISNUMBER(SEARCH('🔎 TRA CỨU NHANH'!$C$2,$A2050)),ISNUMBER(SEARCH('🔎 TRA CỨU NHANH'!$C$2,$B2050)))),1,0)</f>
        <v>0</v>
      </c>
      <c r="M2050" s="1" t="str">
        <f t="shared" ref="M2050:M2113" si="64">IF(L2050&gt;N(L2049),L2050,"")</f>
        <v/>
      </c>
      <c r="N2050" s="1">
        <f>N(N2049)+IF(AND('💰 BÁO GIÁ'!$C$27&lt;&gt;"",OR(ISNUMBER(SEARCH('💰 BÁO GIÁ'!$C$27,$A2050)),ISNUMBER(SEARCH('💰 BÁO GIÁ'!$C$27,$B2050)))),1,0)</f>
        <v>0</v>
      </c>
      <c r="O2050" s="1" t="str">
        <f t="shared" ref="O2050:O2113" si="65">IF(N2050&gt;N(N2049),N2050,"")</f>
        <v/>
      </c>
    </row>
    <row r="2051" customHeight="1" spans="1:15">
      <c r="A2051" s="1" t="str">
        <f>IF('⚙️ SÉC MĂNG'!A7="","",'⚙️ SÉC MĂNG'!A7)</f>
        <v>HH083716</v>
      </c>
      <c r="B2051" s="1" t="str">
        <f>IF('⚙️ SÉC MĂNG'!A7="","",'⚙️ SÉC MĂNG'!R7)</f>
        <v>Séc măng Hino N04C/W04DT/SDT10221ZZ (2.8K-2-4) 1+3 thép HỘP4- NPR</v>
      </c>
      <c r="C2051" s="1" t="str">
        <f>IF('⚙️ SÉC MĂNG'!A7="","","Séc măng")</f>
        <v>Séc măng</v>
      </c>
      <c r="D2051" s="1" t="str">
        <f>IF('⚙️ SÉC MĂNG'!A7="","",'⚙️ SÉC MĂNG'!I7)</f>
        <v>Máy</v>
      </c>
      <c r="E2051" s="13">
        <f>IF('⚙️ SÉC MĂNG'!A7="","",'⚙️ SÉC MĂNG'!J7)</f>
        <v>0</v>
      </c>
      <c r="F2051" s="13">
        <f>IF('⚙️ SÉC MĂNG'!A7="","",'⚙️ SÉC MĂNG'!K7)</f>
        <v>0</v>
      </c>
      <c r="G2051" s="13">
        <f>IF('⚙️ SÉC MĂNG'!A7="","",'⚙️ SÉC MĂNG'!L7)</f>
        <v>0</v>
      </c>
      <c r="H2051" s="13">
        <f>IF('⚙️ SÉC MĂNG'!A7="","",'⚙️ SÉC MĂNG'!M7)</f>
        <v>0</v>
      </c>
      <c r="I2051" s="13">
        <f>IF('⚙️ SÉC MĂNG'!A7="","",'⚙️ SÉC MĂNG'!N7)</f>
        <v>0</v>
      </c>
      <c r="J2051" s="1" t="str">
        <f>IF('⚙️ SÉC MĂNG'!A7="","",'⚙️ SÉC MĂNG'!D7)</f>
        <v>104</v>
      </c>
      <c r="L2051" s="1">
        <f>N(L2050)+IF(AND('🔎 TRA CỨU NHANH'!$C$2&lt;&gt;"",OR(ISNUMBER(SEARCH('🔎 TRA CỨU NHANH'!$C$2,$A2051)),ISNUMBER(SEARCH('🔎 TRA CỨU NHANH'!$C$2,$B2051)))),1,0)</f>
        <v>0</v>
      </c>
      <c r="M2051" s="1" t="str">
        <f t="shared" si="64"/>
        <v/>
      </c>
      <c r="N2051" s="1">
        <f>N(N2050)+IF(AND('💰 BÁO GIÁ'!$C$27&lt;&gt;"",OR(ISNUMBER(SEARCH('💰 BÁO GIÁ'!$C$27,$A2051)),ISNUMBER(SEARCH('💰 BÁO GIÁ'!$C$27,$B2051)))),1,0)</f>
        <v>0</v>
      </c>
      <c r="O2051" s="1" t="str">
        <f t="shared" si="65"/>
        <v/>
      </c>
    </row>
    <row r="2052" customHeight="1" spans="1:15">
      <c r="A2052" s="1" t="str">
        <f>IF('⚙️ SÉC MĂNG'!A8="","",'⚙️ SÉC MĂNG'!A8)</f>
        <v>HH081985</v>
      </c>
      <c r="B2052" s="1" t="str">
        <f>IF('⚙️ SÉC MĂNG'!A8="","",'⚙️ SÉC MĂNG'!R8)</f>
        <v>Séc măng Hino W04C-T/ YDH20047ZX (2.8K-2.5-5) W06C, 1 thép, HỘP1 - NPR</v>
      </c>
      <c r="C2052" s="1" t="str">
        <f>IF('⚙️ SÉC MĂNG'!A8="","","Séc măng")</f>
        <v>Séc măng</v>
      </c>
      <c r="D2052" s="1" t="str">
        <f>IF('⚙️ SÉC MĂNG'!A8="","",'⚙️ SÉC MĂNG'!I8)</f>
        <v>Máy</v>
      </c>
      <c r="E2052" s="13">
        <f>IF('⚙️ SÉC MĂNG'!A8="","",'⚙️ SÉC MĂNG'!J8)</f>
        <v>0</v>
      </c>
      <c r="F2052" s="13">
        <f>IF('⚙️ SÉC MĂNG'!A8="","",'⚙️ SÉC MĂNG'!K8)</f>
        <v>0</v>
      </c>
      <c r="G2052" s="13">
        <f>IF('⚙️ SÉC MĂNG'!A8="","",'⚙️ SÉC MĂNG'!L8)</f>
        <v>0</v>
      </c>
      <c r="H2052" s="13">
        <f>IF('⚙️ SÉC MĂNG'!A8="","",'⚙️ SÉC MĂNG'!M8)</f>
        <v>0</v>
      </c>
      <c r="I2052" s="13">
        <f>IF('⚙️ SÉC MĂNG'!A8="","",'⚙️ SÉC MĂNG'!N8)</f>
        <v>0</v>
      </c>
      <c r="J2052" s="1" t="str">
        <f>IF('⚙️ SÉC MĂNG'!A8="","",'⚙️ SÉC MĂNG'!D8)</f>
        <v>104</v>
      </c>
      <c r="L2052" s="1">
        <f>N(L2051)+IF(AND('🔎 TRA CỨU NHANH'!$C$2&lt;&gt;"",OR(ISNUMBER(SEARCH('🔎 TRA CỨU NHANH'!$C$2,$A2052)),ISNUMBER(SEARCH('🔎 TRA CỨU NHANH'!$C$2,$B2052)))),1,0)</f>
        <v>0</v>
      </c>
      <c r="M2052" s="1" t="str">
        <f t="shared" si="64"/>
        <v/>
      </c>
      <c r="N2052" s="1">
        <f>N(N2051)+IF(AND('💰 BÁO GIÁ'!$C$27&lt;&gt;"",OR(ISNUMBER(SEARCH('💰 BÁO GIÁ'!$C$27,$A2052)),ISNUMBER(SEARCH('💰 BÁO GIÁ'!$C$27,$B2052)))),1,0)</f>
        <v>0</v>
      </c>
      <c r="O2052" s="1" t="str">
        <f t="shared" si="65"/>
        <v/>
      </c>
    </row>
    <row r="2053" customHeight="1" spans="1:15">
      <c r="A2053" s="1" t="str">
        <f>IF('⚙️ SÉC MĂNG'!A9="","",'⚙️ SÉC MĂNG'!A9)</f>
        <v>HH078927</v>
      </c>
      <c r="B2053" s="1" t="str">
        <f>IF('⚙️ SÉC MĂNG'!A9="","",'⚙️ SÉC MĂNG'!R9)</f>
        <v>Séc măng HINO-W04D /W04E  (2.5-2-5) - IZUMI</v>
      </c>
      <c r="C2053" s="1" t="str">
        <f>IF('⚙️ SÉC MĂNG'!A9="","","Séc măng")</f>
        <v>Séc măng</v>
      </c>
      <c r="D2053" s="1" t="str">
        <f>IF('⚙️ SÉC MĂNG'!A9="","",'⚙️ SÉC MĂNG'!I9)</f>
        <v>Cái</v>
      </c>
      <c r="E2053" s="13">
        <f>IF('⚙️ SÉC MĂNG'!A9="","",'⚙️ SÉC MĂNG'!J9)</f>
        <v>0</v>
      </c>
      <c r="F2053" s="13">
        <f>IF('⚙️ SÉC MĂNG'!A9="","",'⚙️ SÉC MĂNG'!K9)</f>
        <v>0</v>
      </c>
      <c r="G2053" s="13">
        <f>IF('⚙️ SÉC MĂNG'!A9="","",'⚙️ SÉC MĂNG'!L9)</f>
        <v>0</v>
      </c>
      <c r="H2053" s="13">
        <f>IF('⚙️ SÉC MĂNG'!A9="","",'⚙️ SÉC MĂNG'!M9)</f>
        <v>0</v>
      </c>
      <c r="I2053" s="13">
        <f>IF('⚙️ SÉC MĂNG'!A9="","",'⚙️ SÉC MĂNG'!N9)</f>
        <v>0</v>
      </c>
      <c r="J2053" s="1" t="str">
        <f>IF('⚙️ SÉC MĂNG'!A9="","",'⚙️ SÉC MĂNG'!D9)</f>
        <v>104</v>
      </c>
      <c r="L2053" s="1">
        <f>N(L2052)+IF(AND('🔎 TRA CỨU NHANH'!$C$2&lt;&gt;"",OR(ISNUMBER(SEARCH('🔎 TRA CỨU NHANH'!$C$2,$A2053)),ISNUMBER(SEARCH('🔎 TRA CỨU NHANH'!$C$2,$B2053)))),1,0)</f>
        <v>0</v>
      </c>
      <c r="M2053" s="1" t="str">
        <f t="shared" si="64"/>
        <v/>
      </c>
      <c r="N2053" s="1">
        <f>N(N2052)+IF(AND('💰 BÁO GIÁ'!$C$27&lt;&gt;"",OR(ISNUMBER(SEARCH('💰 BÁO GIÁ'!$C$27,$A2053)),ISNUMBER(SEARCH('💰 BÁO GIÁ'!$C$27,$B2053)))),1,0)</f>
        <v>0</v>
      </c>
      <c r="O2053" s="1" t="str">
        <f t="shared" si="65"/>
        <v/>
      </c>
    </row>
    <row r="2054" customHeight="1" spans="1:15">
      <c r="A2054" s="1" t="str">
        <f>IF('⚙️ SÉC MĂNG'!A10="","",'⚙️ SÉC MĂNG'!A10)</f>
        <v>HH073113</v>
      </c>
      <c r="B2054" s="1" t="str">
        <f>IF('⚙️ SÉC MĂNG'!A10="","",'⚙️ SÉC MĂNG'!R10)</f>
        <v>Séc măng HINO-W04D /W04E  (2.5-2-5) - TP</v>
      </c>
      <c r="C2054" s="1" t="str">
        <f>IF('⚙️ SÉC MĂNG'!A10="","","Séc măng")</f>
        <v>Séc măng</v>
      </c>
      <c r="D2054" s="1" t="str">
        <f>IF('⚙️ SÉC MĂNG'!A10="","",'⚙️ SÉC MĂNG'!I10)</f>
        <v>Cái</v>
      </c>
      <c r="E2054" s="13">
        <f>IF('⚙️ SÉC MĂNG'!A10="","",'⚙️ SÉC MĂNG'!J10)</f>
        <v>0</v>
      </c>
      <c r="F2054" s="13">
        <f>IF('⚙️ SÉC MĂNG'!A10="","",'⚙️ SÉC MĂNG'!K10)</f>
        <v>0</v>
      </c>
      <c r="G2054" s="13">
        <f>IF('⚙️ SÉC MĂNG'!A10="","",'⚙️ SÉC MĂNG'!L10)</f>
        <v>0</v>
      </c>
      <c r="H2054" s="13">
        <f>IF('⚙️ SÉC MĂNG'!A10="","",'⚙️ SÉC MĂNG'!M10)</f>
        <v>0</v>
      </c>
      <c r="I2054" s="13">
        <f>IF('⚙️ SÉC MĂNG'!A10="","",'⚙️ SÉC MĂNG'!N10)</f>
        <v>0</v>
      </c>
      <c r="J2054" s="1" t="str">
        <f>IF('⚙️ SÉC MĂNG'!A10="","",'⚙️ SÉC MĂNG'!D10)</f>
        <v>104</v>
      </c>
      <c r="L2054" s="1">
        <f>N(L2053)+IF(AND('🔎 TRA CỨU NHANH'!$C$2&lt;&gt;"",OR(ISNUMBER(SEARCH('🔎 TRA CỨU NHANH'!$C$2,$A2054)),ISNUMBER(SEARCH('🔎 TRA CỨU NHANH'!$C$2,$B2054)))),1,0)</f>
        <v>0</v>
      </c>
      <c r="M2054" s="1" t="str">
        <f t="shared" si="64"/>
        <v/>
      </c>
      <c r="N2054" s="1">
        <f>N(N2053)+IF(AND('💰 BÁO GIÁ'!$C$27&lt;&gt;"",OR(ISNUMBER(SEARCH('💰 BÁO GIÁ'!$C$27,$A2054)),ISNUMBER(SEARCH('💰 BÁO GIÁ'!$C$27,$B2054)))),1,0)</f>
        <v>0</v>
      </c>
      <c r="O2054" s="1" t="str">
        <f t="shared" si="65"/>
        <v/>
      </c>
    </row>
    <row r="2055" customHeight="1" spans="1:15">
      <c r="A2055" s="1" t="str">
        <f>IF('⚙️ SÉC MĂNG'!A11="","",'⚙️ SÉC MĂNG'!A11)</f>
        <v>HH00278</v>
      </c>
      <c r="B2055" s="1" t="str">
        <f>IF('⚙️ SÉC MĂNG'!A11="","",'⚙️ SÉC MĂNG'!R11)</f>
        <v>Séc măng HINO-W04D/W04E (2.5-2-5) SDH20038ZX - NPR</v>
      </c>
      <c r="C2055" s="1" t="str">
        <f>IF('⚙️ SÉC MĂNG'!A11="","","Séc măng")</f>
        <v>Séc măng</v>
      </c>
      <c r="D2055" s="1" t="str">
        <f>IF('⚙️ SÉC MĂNG'!A11="","",'⚙️ SÉC MĂNG'!I11)</f>
        <v>Máy</v>
      </c>
      <c r="E2055" s="13">
        <f>IF('⚙️ SÉC MĂNG'!A11="","",'⚙️ SÉC MĂNG'!J11)</f>
        <v>0</v>
      </c>
      <c r="F2055" s="13">
        <f>IF('⚙️ SÉC MĂNG'!A11="","",'⚙️ SÉC MĂNG'!K11)</f>
        <v>0</v>
      </c>
      <c r="G2055" s="13">
        <f>IF('⚙️ SÉC MĂNG'!A11="","",'⚙️ SÉC MĂNG'!L11)</f>
        <v>0</v>
      </c>
      <c r="H2055" s="13">
        <f>IF('⚙️ SÉC MĂNG'!A11="","",'⚙️ SÉC MĂNG'!M11)</f>
        <v>0</v>
      </c>
      <c r="I2055" s="13">
        <f>IF('⚙️ SÉC MĂNG'!A11="","",'⚙️ SÉC MĂNG'!N11)</f>
        <v>0</v>
      </c>
      <c r="J2055" s="1" t="str">
        <f>IF('⚙️ SÉC MĂNG'!A11="","",'⚙️ SÉC MĂNG'!D11)</f>
        <v>104</v>
      </c>
      <c r="L2055" s="1">
        <f>N(L2054)+IF(AND('🔎 TRA CỨU NHANH'!$C$2&lt;&gt;"",OR(ISNUMBER(SEARCH('🔎 TRA CỨU NHANH'!$C$2,$A2055)),ISNUMBER(SEARCH('🔎 TRA CỨU NHANH'!$C$2,$B2055)))),1,0)</f>
        <v>0</v>
      </c>
      <c r="M2055" s="1" t="str">
        <f t="shared" si="64"/>
        <v/>
      </c>
      <c r="N2055" s="1">
        <f>N(N2054)+IF(AND('💰 BÁO GIÁ'!$C$27&lt;&gt;"",OR(ISNUMBER(SEARCH('💰 BÁO GIÁ'!$C$27,$A2055)),ISNUMBER(SEARCH('💰 BÁO GIÁ'!$C$27,$B2055)))),1,0)</f>
        <v>0</v>
      </c>
      <c r="O2055" s="1" t="str">
        <f t="shared" si="65"/>
        <v/>
      </c>
    </row>
    <row r="2056" customHeight="1" spans="1:15">
      <c r="A2056" s="1" t="str">
        <f>IF('⚙️ SÉC MĂNG'!A12="","",'⚙️ SÉC MĂNG'!A12)</f>
        <v>HH084322</v>
      </c>
      <c r="B2056" s="1" t="str">
        <f>IF('⚙️ SÉC MĂNG'!A12="","",'⚙️ SÉC MĂNG'!R12)</f>
        <v>Séc măng Hino W04D/W04E/13011-1973 (2.5-2-5) nhớt thép - HENWEIT 'R-HN01-00-1</v>
      </c>
      <c r="C2056" s="1" t="str">
        <f>IF('⚙️ SÉC MĂNG'!A12="","","Séc măng")</f>
        <v>Séc măng</v>
      </c>
      <c r="D2056" s="1" t="str">
        <f>IF('⚙️ SÉC MĂNG'!A12="","",'⚙️ SÉC MĂNG'!I12)</f>
        <v>Máy</v>
      </c>
      <c r="E2056" s="13">
        <f>IF('⚙️ SÉC MĂNG'!A12="","",'⚙️ SÉC MĂNG'!J12)</f>
        <v>0</v>
      </c>
      <c r="F2056" s="13">
        <f>IF('⚙️ SÉC MĂNG'!A12="","",'⚙️ SÉC MĂNG'!K12)</f>
        <v>0</v>
      </c>
      <c r="G2056" s="13">
        <f>IF('⚙️ SÉC MĂNG'!A12="","",'⚙️ SÉC MĂNG'!L12)</f>
        <v>0</v>
      </c>
      <c r="H2056" s="13">
        <f>IF('⚙️ SÉC MĂNG'!A12="","",'⚙️ SÉC MĂNG'!M12)</f>
        <v>0</v>
      </c>
      <c r="I2056" s="13">
        <f>IF('⚙️ SÉC MĂNG'!A12="","",'⚙️ SÉC MĂNG'!N12)</f>
        <v>0</v>
      </c>
      <c r="J2056" s="1" t="str">
        <f>IF('⚙️ SÉC MĂNG'!A12="","",'⚙️ SÉC MĂNG'!D12)</f>
        <v>104</v>
      </c>
      <c r="L2056" s="1">
        <f>N(L2055)+IF(AND('🔎 TRA CỨU NHANH'!$C$2&lt;&gt;"",OR(ISNUMBER(SEARCH('🔎 TRA CỨU NHANH'!$C$2,$A2056)),ISNUMBER(SEARCH('🔎 TRA CỨU NHANH'!$C$2,$B2056)))),1,0)</f>
        <v>0</v>
      </c>
      <c r="M2056" s="1" t="str">
        <f t="shared" si="64"/>
        <v/>
      </c>
      <c r="N2056" s="1">
        <f>N(N2055)+IF(AND('💰 BÁO GIÁ'!$C$27&lt;&gt;"",OR(ISNUMBER(SEARCH('💰 BÁO GIÁ'!$C$27,$A2056)),ISNUMBER(SEARCH('💰 BÁO GIÁ'!$C$27,$B2056)))),1,0)</f>
        <v>0</v>
      </c>
      <c r="O2056" s="1" t="str">
        <f t="shared" si="65"/>
        <v/>
      </c>
    </row>
    <row r="2057" customHeight="1" spans="1:15">
      <c r="A2057" s="1" t="str">
        <f>IF('⚙️ SÉC MĂNG'!A13="","",'⚙️ SÉC MĂNG'!A13)</f>
        <v>HH20499</v>
      </c>
      <c r="B2057" s="1" t="str">
        <f>IF('⚙️ SÉC MĂNG'!A13="","",'⚙️ SÉC MĂNG'!R13)</f>
        <v>Séc măng Hino W06D/ YDH20041ZX (2.5-2-5), W04D, 1+3 thép, hộp 1 máy - NPR</v>
      </c>
      <c r="C2057" s="1" t="str">
        <f>IF('⚙️ SÉC MĂNG'!A13="","","Séc măng")</f>
        <v>Séc măng</v>
      </c>
      <c r="D2057" s="1" t="str">
        <f>IF('⚙️ SÉC MĂNG'!A13="","",'⚙️ SÉC MĂNG'!I13)</f>
        <v>1Máy</v>
      </c>
      <c r="E2057" s="13">
        <f>IF('⚙️ SÉC MĂNG'!A13="","",'⚙️ SÉC MĂNG'!J13)</f>
        <v>0</v>
      </c>
      <c r="F2057" s="13">
        <f>IF('⚙️ SÉC MĂNG'!A13="","",'⚙️ SÉC MĂNG'!K13)</f>
        <v>0</v>
      </c>
      <c r="G2057" s="13">
        <f>IF('⚙️ SÉC MĂNG'!A13="","",'⚙️ SÉC MĂNG'!L13)</f>
        <v>0</v>
      </c>
      <c r="H2057" s="13">
        <f>IF('⚙️ SÉC MĂNG'!A13="","",'⚙️ SÉC MĂNG'!M13)</f>
        <v>0</v>
      </c>
      <c r="I2057" s="13">
        <f>IF('⚙️ SÉC MĂNG'!A13="","",'⚙️ SÉC MĂNG'!N13)</f>
        <v>0</v>
      </c>
      <c r="J2057" s="1" t="str">
        <f>IF('⚙️ SÉC MĂNG'!A13="","",'⚙️ SÉC MĂNG'!D13)</f>
        <v>104</v>
      </c>
      <c r="L2057" s="1">
        <f>N(L2056)+IF(AND('🔎 TRA CỨU NHANH'!$C$2&lt;&gt;"",OR(ISNUMBER(SEARCH('🔎 TRA CỨU NHANH'!$C$2,$A2057)),ISNUMBER(SEARCH('🔎 TRA CỨU NHANH'!$C$2,$B2057)))),1,0)</f>
        <v>0</v>
      </c>
      <c r="M2057" s="1" t="str">
        <f t="shared" si="64"/>
        <v/>
      </c>
      <c r="N2057" s="1">
        <f>N(N2056)+IF(AND('💰 BÁO GIÁ'!$C$27&lt;&gt;"",OR(ISNUMBER(SEARCH('💰 BÁO GIÁ'!$C$27,$A2057)),ISNUMBER(SEARCH('💰 BÁO GIÁ'!$C$27,$B2057)))),1,0)</f>
        <v>0</v>
      </c>
      <c r="O2057" s="1" t="str">
        <f t="shared" si="65"/>
        <v/>
      </c>
    </row>
    <row r="2058" customHeight="1" spans="1:15">
      <c r="A2058" s="1" t="str">
        <f>IF('⚙️ SÉC MĂNG'!A14="","",'⚙️ SÉC MĂNG'!A14)</f>
        <v>HH00454</v>
      </c>
      <c r="B2058" s="1" t="str">
        <f>IF('⚙️ SÉC MĂNG'!A14="","",'⚙️ SÉC MĂNG'!R14)</f>
        <v>Séc măng W06D/ W06E (2.5-2-5) - TP</v>
      </c>
      <c r="C2058" s="1" t="str">
        <f>IF('⚙️ SÉC MĂNG'!A14="","","Séc măng")</f>
        <v>Séc măng</v>
      </c>
      <c r="D2058" s="1" t="str">
        <f>IF('⚙️ SÉC MĂNG'!A14="","",'⚙️ SÉC MĂNG'!I14)</f>
        <v>Máy</v>
      </c>
      <c r="E2058" s="13">
        <f>IF('⚙️ SÉC MĂNG'!A14="","",'⚙️ SÉC MĂNG'!J14)</f>
        <v>0</v>
      </c>
      <c r="F2058" s="13">
        <f>IF('⚙️ SÉC MĂNG'!A14="","",'⚙️ SÉC MĂNG'!K14)</f>
        <v>0</v>
      </c>
      <c r="G2058" s="13">
        <f>IF('⚙️ SÉC MĂNG'!A14="","",'⚙️ SÉC MĂNG'!L14)</f>
        <v>0</v>
      </c>
      <c r="H2058" s="13">
        <f>IF('⚙️ SÉC MĂNG'!A14="","",'⚙️ SÉC MĂNG'!M14)</f>
        <v>0</v>
      </c>
      <c r="I2058" s="13">
        <f>IF('⚙️ SÉC MĂNG'!A14="","",'⚙️ SÉC MĂNG'!N14)</f>
        <v>0</v>
      </c>
      <c r="J2058" s="1" t="str">
        <f>IF('⚙️ SÉC MĂNG'!A14="","",'⚙️ SÉC MĂNG'!D14)</f>
        <v>104</v>
      </c>
      <c r="L2058" s="1">
        <f>N(L2057)+IF(AND('🔎 TRA CỨU NHANH'!$C$2&lt;&gt;"",OR(ISNUMBER(SEARCH('🔎 TRA CỨU NHANH'!$C$2,$A2058)),ISNUMBER(SEARCH('🔎 TRA CỨU NHANH'!$C$2,$B2058)))),1,0)</f>
        <v>0</v>
      </c>
      <c r="M2058" s="1" t="str">
        <f t="shared" si="64"/>
        <v/>
      </c>
      <c r="N2058" s="1">
        <f>N(N2057)+IF(AND('💰 BÁO GIÁ'!$C$27&lt;&gt;"",OR(ISNUMBER(SEARCH('💰 BÁO GIÁ'!$C$27,$A2058)),ISNUMBER(SEARCH('💰 BÁO GIÁ'!$C$27,$B2058)))),1,0)</f>
        <v>0</v>
      </c>
      <c r="O2058" s="1" t="str">
        <f t="shared" si="65"/>
        <v/>
      </c>
    </row>
    <row r="2059" customHeight="1" spans="1:15">
      <c r="A2059" s="1" t="str">
        <f>IF('⚙️ SÉC MĂNG'!A15="","",'⚙️ SÉC MĂNG'!A15)</f>
        <v>HH076961</v>
      </c>
      <c r="B2059" s="1" t="str">
        <f>IF('⚙️ SÉC MĂNG'!A15="","",'⚙️ SÉC MĂNG'!R15)</f>
        <v>Séc măng H06C-TA (2.8K-2.5-2.5-5) - TP</v>
      </c>
      <c r="C2059" s="1" t="str">
        <f>IF('⚙️ SÉC MĂNG'!A15="","","Séc măng")</f>
        <v>Séc măng</v>
      </c>
      <c r="D2059" s="1" t="str">
        <f>IF('⚙️ SÉC MĂNG'!A15="","",'⚙️ SÉC MĂNG'!I15)</f>
        <v>1Máy</v>
      </c>
      <c r="E2059" s="13">
        <f>IF('⚙️ SÉC MĂNG'!A15="","",'⚙️ SÉC MĂNG'!J15)</f>
        <v>0</v>
      </c>
      <c r="F2059" s="13">
        <f>IF('⚙️ SÉC MĂNG'!A15="","",'⚙️ SÉC MĂNG'!K15)</f>
        <v>0</v>
      </c>
      <c r="G2059" s="13">
        <f>IF('⚙️ SÉC MĂNG'!A15="","",'⚙️ SÉC MĂNG'!L15)</f>
        <v>0</v>
      </c>
      <c r="H2059" s="13">
        <f>IF('⚙️ SÉC MĂNG'!A15="","",'⚙️ SÉC MĂNG'!M15)</f>
        <v>0</v>
      </c>
      <c r="I2059" s="13">
        <f>IF('⚙️ SÉC MĂNG'!A15="","",'⚙️ SÉC MĂNG'!N15)</f>
        <v>0</v>
      </c>
      <c r="J2059" s="1" t="str">
        <f>IF('⚙️ SÉC MĂNG'!A15="","",'⚙️ SÉC MĂNG'!D15)</f>
        <v>108</v>
      </c>
      <c r="L2059" s="1">
        <f>N(L2058)+IF(AND('🔎 TRA CỨU NHANH'!$C$2&lt;&gt;"",OR(ISNUMBER(SEARCH('🔎 TRA CỨU NHANH'!$C$2,$A2059)),ISNUMBER(SEARCH('🔎 TRA CỨU NHANH'!$C$2,$B2059)))),1,0)</f>
        <v>0</v>
      </c>
      <c r="M2059" s="1" t="str">
        <f t="shared" si="64"/>
        <v/>
      </c>
      <c r="N2059" s="1">
        <f>N(N2058)+IF(AND('💰 BÁO GIÁ'!$C$27&lt;&gt;"",OR(ISNUMBER(SEARCH('💰 BÁO GIÁ'!$C$27,$A2059)),ISNUMBER(SEARCH('💰 BÁO GIÁ'!$C$27,$B2059)))),1,0)</f>
        <v>0</v>
      </c>
      <c r="O2059" s="1" t="str">
        <f t="shared" si="65"/>
        <v/>
      </c>
    </row>
    <row r="2060" customHeight="1" spans="1:15">
      <c r="A2060" s="1" t="str">
        <f>IF('⚙️ SÉC MĂNG'!A16="","",'⚙️ SÉC MĂNG'!A16)</f>
        <v>HH084326</v>
      </c>
      <c r="B2060" s="1" t="str">
        <f>IF('⚙️ SÉC MĂNG'!A16="","",'⚙️ SÉC MĂNG'!R16)</f>
        <v>Séc măng Hino H06C-TA (2.8K-2.5-2.5-5) - HENWEIT 'R-HN24-00</v>
      </c>
      <c r="C2060" s="1" t="str">
        <f>IF('⚙️ SÉC MĂNG'!A16="","","Séc măng")</f>
        <v>Séc măng</v>
      </c>
      <c r="D2060" s="1" t="str">
        <f>IF('⚙️ SÉC MĂNG'!A16="","",'⚙️ SÉC MĂNG'!I16)</f>
        <v>Máy</v>
      </c>
      <c r="E2060" s="13">
        <f>IF('⚙️ SÉC MĂNG'!A16="","",'⚙️ SÉC MĂNG'!J16)</f>
        <v>0</v>
      </c>
      <c r="F2060" s="13">
        <f>IF('⚙️ SÉC MĂNG'!A16="","",'⚙️ SÉC MĂNG'!K16)</f>
        <v>0</v>
      </c>
      <c r="G2060" s="13">
        <f>IF('⚙️ SÉC MĂNG'!A16="","",'⚙️ SÉC MĂNG'!L16)</f>
        <v>0</v>
      </c>
      <c r="H2060" s="13">
        <f>IF('⚙️ SÉC MĂNG'!A16="","",'⚙️ SÉC MĂNG'!M16)</f>
        <v>0</v>
      </c>
      <c r="I2060" s="13">
        <f>IF('⚙️ SÉC MĂNG'!A16="","",'⚙️ SÉC MĂNG'!N16)</f>
        <v>0</v>
      </c>
      <c r="J2060" s="1" t="str">
        <f>IF('⚙️ SÉC MĂNG'!A16="","",'⚙️ SÉC MĂNG'!D16)</f>
        <v>108</v>
      </c>
      <c r="L2060" s="1">
        <f>N(L2059)+IF(AND('🔎 TRA CỨU NHANH'!$C$2&lt;&gt;"",OR(ISNUMBER(SEARCH('🔎 TRA CỨU NHANH'!$C$2,$A2060)),ISNUMBER(SEARCH('🔎 TRA CỨU NHANH'!$C$2,$B2060)))),1,0)</f>
        <v>0</v>
      </c>
      <c r="M2060" s="1" t="str">
        <f t="shared" si="64"/>
        <v/>
      </c>
      <c r="N2060" s="1">
        <f>N(N2059)+IF(AND('💰 BÁO GIÁ'!$C$27&lt;&gt;"",OR(ISNUMBER(SEARCH('💰 BÁO GIÁ'!$C$27,$A2060)),ISNUMBER(SEARCH('💰 BÁO GIÁ'!$C$27,$B2060)))),1,0)</f>
        <v>0</v>
      </c>
      <c r="O2060" s="1" t="str">
        <f t="shared" si="65"/>
        <v/>
      </c>
    </row>
    <row r="2061" customHeight="1" spans="1:15">
      <c r="A2061" s="1" t="str">
        <f>IF('⚙️ SÉC MĂNG'!A17="","",'⚙️ SÉC MĂNG'!A17)</f>
        <v>HH073310</v>
      </c>
      <c r="B2061" s="1" t="str">
        <f>IF('⚙️ SÉC MĂNG'!A17="","",'⚙️ SÉC MĂNG'!R17)</f>
        <v>Séc măng Hino H06C/ SDH20042ZX (3-2.5-2.5-5) 1+4 thép, BỘ6 - NPR</v>
      </c>
      <c r="C2061" s="1" t="str">
        <f>IF('⚙️ SÉC MĂNG'!A17="","","Séc măng")</f>
        <v>Séc măng</v>
      </c>
      <c r="D2061" s="1" t="str">
        <f>IF('⚙️ SÉC MĂNG'!A17="","",'⚙️ SÉC MĂNG'!I17)</f>
        <v>Máy</v>
      </c>
      <c r="E2061" s="13">
        <f>IF('⚙️ SÉC MĂNG'!A17="","",'⚙️ SÉC MĂNG'!J17)</f>
        <v>0</v>
      </c>
      <c r="F2061" s="13">
        <f>IF('⚙️ SÉC MĂNG'!A17="","",'⚙️ SÉC MĂNG'!K17)</f>
        <v>0</v>
      </c>
      <c r="G2061" s="13">
        <f>IF('⚙️ SÉC MĂNG'!A17="","",'⚙️ SÉC MĂNG'!L17)</f>
        <v>0</v>
      </c>
      <c r="H2061" s="13">
        <f>IF('⚙️ SÉC MĂNG'!A17="","",'⚙️ SÉC MĂNG'!M17)</f>
        <v>0</v>
      </c>
      <c r="I2061" s="13">
        <f>IF('⚙️ SÉC MĂNG'!A17="","",'⚙️ SÉC MĂNG'!N17)</f>
        <v>0</v>
      </c>
      <c r="J2061" s="1" t="str">
        <f>IF('⚙️ SÉC MĂNG'!A17="","",'⚙️ SÉC MĂNG'!D17)</f>
        <v>108</v>
      </c>
      <c r="L2061" s="1">
        <f>N(L2060)+IF(AND('🔎 TRA CỨU NHANH'!$C$2&lt;&gt;"",OR(ISNUMBER(SEARCH('🔎 TRA CỨU NHANH'!$C$2,$A2061)),ISNUMBER(SEARCH('🔎 TRA CỨU NHANH'!$C$2,$B2061)))),1,0)</f>
        <v>0</v>
      </c>
      <c r="M2061" s="1" t="str">
        <f t="shared" si="64"/>
        <v/>
      </c>
      <c r="N2061" s="1">
        <f>N(N2060)+IF(AND('💰 BÁO GIÁ'!$C$27&lt;&gt;"",OR(ISNUMBER(SEARCH('💰 BÁO GIÁ'!$C$27,$A2061)),ISNUMBER(SEARCH('💰 BÁO GIÁ'!$C$27,$B2061)))),1,0)</f>
        <v>0</v>
      </c>
      <c r="O2061" s="1" t="str">
        <f t="shared" si="65"/>
        <v/>
      </c>
    </row>
    <row r="2062" customHeight="1" spans="1:15">
      <c r="A2062" s="1" t="str">
        <f>IF('⚙️ SÉC MĂNG'!A18="","",'⚙️ SÉC MĂNG'!A18)</f>
        <v>HH084327</v>
      </c>
      <c r="B2062" s="1" t="str">
        <f>IF('⚙️ SÉC MĂNG'!A18="","",'⚙️ SÉC MĂNG'!R18)</f>
        <v>Séc măng Hino EH700/ H07C (3-2.5-2.5-5) - HENWEIT 'R-HN03-00</v>
      </c>
      <c r="C2062" s="1" t="str">
        <f>IF('⚙️ SÉC MĂNG'!A18="","","Séc măng")</f>
        <v>Séc măng</v>
      </c>
      <c r="D2062" s="1" t="str">
        <f>IF('⚙️ SÉC MĂNG'!A18="","",'⚙️ SÉC MĂNG'!I18)</f>
        <v>Máy</v>
      </c>
      <c r="E2062" s="13">
        <f>IF('⚙️ SÉC MĂNG'!A18="","",'⚙️ SÉC MĂNG'!J18)</f>
        <v>0</v>
      </c>
      <c r="F2062" s="13">
        <f>IF('⚙️ SÉC MĂNG'!A18="","",'⚙️ SÉC MĂNG'!K18)</f>
        <v>0</v>
      </c>
      <c r="G2062" s="13">
        <f>IF('⚙️ SÉC MĂNG'!A18="","",'⚙️ SÉC MĂNG'!L18)</f>
        <v>0</v>
      </c>
      <c r="H2062" s="13">
        <f>IF('⚙️ SÉC MĂNG'!A18="","",'⚙️ SÉC MĂNG'!M18)</f>
        <v>0</v>
      </c>
      <c r="I2062" s="13">
        <f>IF('⚙️ SÉC MĂNG'!A18="","",'⚙️ SÉC MĂNG'!N18)</f>
        <v>0</v>
      </c>
      <c r="J2062" s="1" t="str">
        <f>IF('⚙️ SÉC MĂNG'!A18="","",'⚙️ SÉC MĂNG'!D18)</f>
        <v>110</v>
      </c>
      <c r="L2062" s="1">
        <f>N(L2061)+IF(AND('🔎 TRA CỨU NHANH'!$C$2&lt;&gt;"",OR(ISNUMBER(SEARCH('🔎 TRA CỨU NHANH'!$C$2,$A2062)),ISNUMBER(SEARCH('🔎 TRA CỨU NHANH'!$C$2,$B2062)))),1,0)</f>
        <v>0</v>
      </c>
      <c r="M2062" s="1" t="str">
        <f t="shared" si="64"/>
        <v/>
      </c>
      <c r="N2062" s="1">
        <f>N(N2061)+IF(AND('💰 BÁO GIÁ'!$C$27&lt;&gt;"",OR(ISNUMBER(SEARCH('💰 BÁO GIÁ'!$C$27,$A2062)),ISNUMBER(SEARCH('💰 BÁO GIÁ'!$C$27,$B2062)))),1,0)</f>
        <v>0</v>
      </c>
      <c r="O2062" s="1" t="str">
        <f t="shared" si="65"/>
        <v/>
      </c>
    </row>
    <row r="2063" customHeight="1" spans="1:15">
      <c r="A2063" s="1" t="str">
        <f>IF('⚙️ SÉC MĂNG'!A19="","",'⚙️ SÉC MĂNG'!A19)</f>
        <v>HH0234</v>
      </c>
      <c r="B2063" s="1" t="str">
        <f>IF('⚙️ SÉC MĂNG'!A19="","",'⚙️ SÉC MĂNG'!R19)</f>
        <v>Séc măng Hino EH700/H07C/SDH20043ZX (3-2.5-2.5-5) 1+4 thép HỘP6- NPR</v>
      </c>
      <c r="C2063" s="1" t="str">
        <f>IF('⚙️ SÉC MĂNG'!A19="","","Séc măng")</f>
        <v>Séc măng</v>
      </c>
      <c r="D2063" s="1" t="str">
        <f>IF('⚙️ SÉC MĂNG'!A19="","",'⚙️ SÉC MĂNG'!I19)</f>
        <v>Máy</v>
      </c>
      <c r="E2063" s="13">
        <f>IF('⚙️ SÉC MĂNG'!A19="","",'⚙️ SÉC MĂNG'!J19)</f>
        <v>0</v>
      </c>
      <c r="F2063" s="13">
        <f>IF('⚙️ SÉC MĂNG'!A19="","",'⚙️ SÉC MĂNG'!K19)</f>
        <v>0</v>
      </c>
      <c r="G2063" s="13">
        <f>IF('⚙️ SÉC MĂNG'!A19="","",'⚙️ SÉC MĂNG'!L19)</f>
        <v>0</v>
      </c>
      <c r="H2063" s="13">
        <f>IF('⚙️ SÉC MĂNG'!A19="","",'⚙️ SÉC MĂNG'!M19)</f>
        <v>0</v>
      </c>
      <c r="I2063" s="13">
        <f>IF('⚙️ SÉC MĂNG'!A19="","",'⚙️ SÉC MĂNG'!N19)</f>
        <v>0</v>
      </c>
      <c r="J2063" s="1" t="str">
        <f>IF('⚙️ SÉC MĂNG'!A19="","",'⚙️ SÉC MĂNG'!D19)</f>
        <v>110</v>
      </c>
      <c r="L2063" s="1">
        <f>N(L2062)+IF(AND('🔎 TRA CỨU NHANH'!$C$2&lt;&gt;"",OR(ISNUMBER(SEARCH('🔎 TRA CỨU NHANH'!$C$2,$A2063)),ISNUMBER(SEARCH('🔎 TRA CỨU NHANH'!$C$2,$B2063)))),1,0)</f>
        <v>0</v>
      </c>
      <c r="M2063" s="1" t="str">
        <f t="shared" si="64"/>
        <v/>
      </c>
      <c r="N2063" s="1">
        <f>N(N2062)+IF(AND('💰 BÁO GIÁ'!$C$27&lt;&gt;"",OR(ISNUMBER(SEARCH('💰 BÁO GIÁ'!$C$27,$A2063)),ISNUMBER(SEARCH('💰 BÁO GIÁ'!$C$27,$B2063)))),1,0)</f>
        <v>0</v>
      </c>
      <c r="O2063" s="1" t="str">
        <f t="shared" si="65"/>
        <v/>
      </c>
    </row>
    <row r="2064" customHeight="1" spans="1:15">
      <c r="A2064" s="1" t="str">
        <f>IF('⚙️ SÉC MĂNG'!A20="","",'⚙️ SÉC MĂNG'!A20)</f>
        <v>HH071313</v>
      </c>
      <c r="B2064" s="1" t="str">
        <f>IF('⚙️ SÉC MĂNG'!A20="","",'⚙️ SÉC MĂNG'!R20)</f>
        <v>Séc măng Hino H07CT/ SDH20057ZX (2.8K-2-2.5-4) 1+4 thép HỘP6 - NPR</v>
      </c>
      <c r="C2064" s="1" t="str">
        <f>IF('⚙️ SÉC MĂNG'!A20="","","Séc măng")</f>
        <v>Séc măng</v>
      </c>
      <c r="D2064" s="1" t="str">
        <f>IF('⚙️ SÉC MĂNG'!A20="","",'⚙️ SÉC MĂNG'!I20)</f>
        <v>Máy</v>
      </c>
      <c r="E2064" s="13">
        <f>IF('⚙️ SÉC MĂNG'!A20="","",'⚙️ SÉC MĂNG'!J20)</f>
        <v>0</v>
      </c>
      <c r="F2064" s="13">
        <f>IF('⚙️ SÉC MĂNG'!A20="","",'⚙️ SÉC MĂNG'!K20)</f>
        <v>0</v>
      </c>
      <c r="G2064" s="13">
        <f>IF('⚙️ SÉC MĂNG'!A20="","",'⚙️ SÉC MĂNG'!L20)</f>
        <v>0</v>
      </c>
      <c r="H2064" s="13">
        <f>IF('⚙️ SÉC MĂNG'!A20="","",'⚙️ SÉC MĂNG'!M20)</f>
        <v>0</v>
      </c>
      <c r="I2064" s="13">
        <f>IF('⚙️ SÉC MĂNG'!A20="","",'⚙️ SÉC MĂNG'!N20)</f>
        <v>0</v>
      </c>
      <c r="J2064" s="1" t="str">
        <f>IF('⚙️ SÉC MĂNG'!A20="","",'⚙️ SÉC MĂNG'!D20)</f>
        <v>110</v>
      </c>
      <c r="L2064" s="1">
        <f>N(L2063)+IF(AND('🔎 TRA CỨU NHANH'!$C$2&lt;&gt;"",OR(ISNUMBER(SEARCH('🔎 TRA CỨU NHANH'!$C$2,$A2064)),ISNUMBER(SEARCH('🔎 TRA CỨU NHANH'!$C$2,$B2064)))),1,0)</f>
        <v>0</v>
      </c>
      <c r="M2064" s="1" t="str">
        <f t="shared" si="64"/>
        <v/>
      </c>
      <c r="N2064" s="1">
        <f>N(N2063)+IF(AND('💰 BÁO GIÁ'!$C$27&lt;&gt;"",OR(ISNUMBER(SEARCH('💰 BÁO GIÁ'!$C$27,$A2064)),ISNUMBER(SEARCH('💰 BÁO GIÁ'!$C$27,$B2064)))),1,0)</f>
        <v>0</v>
      </c>
      <c r="O2064" s="1" t="str">
        <f t="shared" si="65"/>
        <v/>
      </c>
    </row>
    <row r="2065" customHeight="1" spans="1:15">
      <c r="A2065" s="1" t="str">
        <f>IF('⚙️ SÉC MĂNG'!A21="","",'⚙️ SÉC MĂNG'!A21)</f>
        <v>HH070558</v>
      </c>
      <c r="B2065" s="1" t="str">
        <f>IF('⚙️ SÉC MĂNG'!A21="","",'⚙️ SÉC MĂNG'!R21)</f>
        <v>Séc măng Hino H07D/ SDH20056ZX (3-2-4) 1+3thép, HỘP6 - NPR</v>
      </c>
      <c r="C2065" s="1" t="str">
        <f>IF('⚙️ SÉC MĂNG'!A21="","","Séc măng")</f>
        <v>Séc măng</v>
      </c>
      <c r="D2065" s="1" t="str">
        <f>IF('⚙️ SÉC MĂNG'!A21="","",'⚙️ SÉC MĂNG'!I21)</f>
        <v>Máy</v>
      </c>
      <c r="E2065" s="13">
        <f>IF('⚙️ SÉC MĂNG'!A21="","",'⚙️ SÉC MĂNG'!J21)</f>
        <v>0</v>
      </c>
      <c r="F2065" s="13">
        <f>IF('⚙️ SÉC MĂNG'!A21="","",'⚙️ SÉC MĂNG'!K21)</f>
        <v>0</v>
      </c>
      <c r="G2065" s="13">
        <f>IF('⚙️ SÉC MĂNG'!A21="","",'⚙️ SÉC MĂNG'!L21)</f>
        <v>0</v>
      </c>
      <c r="H2065" s="13">
        <f>IF('⚙️ SÉC MĂNG'!A21="","",'⚙️ SÉC MĂNG'!M21)</f>
        <v>0</v>
      </c>
      <c r="I2065" s="13">
        <f>IF('⚙️ SÉC MĂNG'!A21="","",'⚙️ SÉC MĂNG'!N21)</f>
        <v>0</v>
      </c>
      <c r="J2065" s="1" t="str">
        <f>IF('⚙️ SÉC MĂNG'!A21="","",'⚙️ SÉC MĂNG'!D21)</f>
        <v>110</v>
      </c>
      <c r="L2065" s="1">
        <f>N(L2064)+IF(AND('🔎 TRA CỨU NHANH'!$C$2&lt;&gt;"",OR(ISNUMBER(SEARCH('🔎 TRA CỨU NHANH'!$C$2,$A2065)),ISNUMBER(SEARCH('🔎 TRA CỨU NHANH'!$C$2,$B2065)))),1,0)</f>
        <v>0</v>
      </c>
      <c r="M2065" s="1" t="str">
        <f t="shared" si="64"/>
        <v/>
      </c>
      <c r="N2065" s="1">
        <f>N(N2064)+IF(AND('💰 BÁO GIÁ'!$C$27&lt;&gt;"",OR(ISNUMBER(SEARCH('💰 BÁO GIÁ'!$C$27,$A2065)),ISNUMBER(SEARCH('💰 BÁO GIÁ'!$C$27,$B2065)))),1,0)</f>
        <v>0</v>
      </c>
      <c r="O2065" s="1" t="str">
        <f t="shared" si="65"/>
        <v/>
      </c>
    </row>
    <row r="2066" customHeight="1" spans="1:15">
      <c r="A2066" s="1" t="str">
        <f>IF('⚙️ SÉC MĂNG'!A22="","",'⚙️ SÉC MĂNG'!A22)</f>
        <v>HH078417</v>
      </c>
      <c r="B2066" s="1" t="str">
        <f>IF('⚙️ SÉC MĂNG'!A22="","",'⚙️ SÉC MĂNG'!R22)</f>
        <v>Séc măng J05E/J08E/ 2.5-2-4 - TP</v>
      </c>
      <c r="C2066" s="1" t="str">
        <f>IF('⚙️ SÉC MĂNG'!A22="","","Séc măng")</f>
        <v>Séc măng</v>
      </c>
      <c r="D2066" s="1" t="str">
        <f>IF('⚙️ SÉC MĂNG'!A22="","",'⚙️ SÉC MĂNG'!I22)</f>
        <v>1Máy</v>
      </c>
      <c r="E2066" s="1">
        <f>IF('⚙️ SÉC MĂNG'!A22="","",'⚙️ SÉC MĂNG'!J22)</f>
        <v>0</v>
      </c>
      <c r="F2066" s="1">
        <f>IF('⚙️ SÉC MĂNG'!A22="","",'⚙️ SÉC MĂNG'!K22)</f>
        <v>0</v>
      </c>
      <c r="G2066" s="1">
        <f>IF('⚙️ SÉC MĂNG'!A22="","",'⚙️ SÉC MĂNG'!L22)</f>
        <v>0</v>
      </c>
      <c r="H2066" s="1">
        <f>IF('⚙️ SÉC MĂNG'!A22="","",'⚙️ SÉC MĂNG'!M22)</f>
        <v>0</v>
      </c>
      <c r="I2066" s="1">
        <f>IF('⚙️ SÉC MĂNG'!A22="","",'⚙️ SÉC MĂNG'!N22)</f>
        <v>0</v>
      </c>
      <c r="J2066" s="1" t="str">
        <f>IF('⚙️ SÉC MĂNG'!A22="","",'⚙️ SÉC MĂNG'!D22)</f>
        <v>112</v>
      </c>
      <c r="L2066" s="1">
        <f>N(L2065)+IF(AND('🔎 TRA CỨU NHANH'!$C$2&lt;&gt;"",OR(ISNUMBER(SEARCH('🔎 TRA CỨU NHANH'!$C$2,$A2066)),ISNUMBER(SEARCH('🔎 TRA CỨU NHANH'!$C$2,$B2066)))),1,0)</f>
        <v>0</v>
      </c>
      <c r="M2066" s="1" t="str">
        <f t="shared" si="64"/>
        <v/>
      </c>
      <c r="N2066" s="1">
        <f>N(N2065)+IF(AND('💰 BÁO GIÁ'!$C$27&lt;&gt;"",OR(ISNUMBER(SEARCH('💰 BÁO GIÁ'!$C$27,$A2066)),ISNUMBER(SEARCH('💰 BÁO GIÁ'!$C$27,$B2066)))),1,0)</f>
        <v>0</v>
      </c>
      <c r="O2066" s="1" t="str">
        <f t="shared" si="65"/>
        <v/>
      </c>
    </row>
    <row r="2067" customHeight="1" spans="1:15">
      <c r="A2067" s="1" t="str">
        <f>IF('⚙️ SÉC MĂNG'!A23="","",'⚙️ SÉC MĂNG'!A23)</f>
        <v>HH079583</v>
      </c>
      <c r="B2067" s="1" t="str">
        <f>IF('⚙️ SÉC MĂNG'!A23="","",'⚙️ SÉC MĂNG'!R23)</f>
        <v>Séc măng Hino J05E/ SDH20108ZY (2.5-2-4) THÉP HỘP4- NPR</v>
      </c>
      <c r="C2067" s="1" t="str">
        <f>IF('⚙️ SÉC MĂNG'!A23="","","Séc măng")</f>
        <v>Séc măng</v>
      </c>
      <c r="D2067" s="1" t="str">
        <f>IF('⚙️ SÉC MĂNG'!A23="","",'⚙️ SÉC MĂNG'!I23)</f>
        <v>Máy</v>
      </c>
      <c r="E2067" s="13">
        <f>IF('⚙️ SÉC MĂNG'!A23="","",'⚙️ SÉC MĂNG'!J23)</f>
        <v>0</v>
      </c>
      <c r="F2067" s="13">
        <f>IF('⚙️ SÉC MĂNG'!A23="","",'⚙️ SÉC MĂNG'!K23)</f>
        <v>0</v>
      </c>
      <c r="G2067" s="13">
        <f>IF('⚙️ SÉC MĂNG'!A23="","",'⚙️ SÉC MĂNG'!L23)</f>
        <v>0</v>
      </c>
      <c r="H2067" s="13">
        <f>IF('⚙️ SÉC MĂNG'!A23="","",'⚙️ SÉC MĂNG'!M23)</f>
        <v>0</v>
      </c>
      <c r="I2067" s="13">
        <f>IF('⚙️ SÉC MĂNG'!A23="","",'⚙️ SÉC MĂNG'!N23)</f>
        <v>0</v>
      </c>
      <c r="J2067" s="1" t="str">
        <f>IF('⚙️ SÉC MĂNG'!A23="","",'⚙️ SÉC MĂNG'!D23)</f>
        <v>112</v>
      </c>
      <c r="L2067" s="1">
        <f>N(L2066)+IF(AND('🔎 TRA CỨU NHANH'!$C$2&lt;&gt;"",OR(ISNUMBER(SEARCH('🔎 TRA CỨU NHANH'!$C$2,$A2067)),ISNUMBER(SEARCH('🔎 TRA CỨU NHANH'!$C$2,$B2067)))),1,0)</f>
        <v>0</v>
      </c>
      <c r="M2067" s="1" t="str">
        <f t="shared" si="64"/>
        <v/>
      </c>
      <c r="N2067" s="1">
        <f>N(N2066)+IF(AND('💰 BÁO GIÁ'!$C$27&lt;&gt;"",OR(ISNUMBER(SEARCH('💰 BÁO GIÁ'!$C$27,$A2067)),ISNUMBER(SEARCH('💰 BÁO GIÁ'!$C$27,$B2067)))),1,0)</f>
        <v>0</v>
      </c>
      <c r="O2067" s="1" t="str">
        <f t="shared" si="65"/>
        <v/>
      </c>
    </row>
    <row r="2068" customHeight="1" spans="1:15">
      <c r="A2068" s="1" t="str">
        <f>IF('⚙️ SÉC MĂNG'!A24="","",'⚙️ SÉC MĂNG'!A24)</f>
        <v>HH084138</v>
      </c>
      <c r="B2068" s="1" t="str">
        <f>IF('⚙️ SÉC MĂNG'!A24="","",'⚙️ SÉC MĂNG'!R24)</f>
        <v>Séc măng Hino J08E/ J05E (2.5-2-4) 13011-4040A - HENWEIT R-HN13-00</v>
      </c>
      <c r="C2068" s="1" t="str">
        <f>IF('⚙️ SÉC MĂNG'!A24="","","Séc măng")</f>
        <v>Séc măng</v>
      </c>
      <c r="D2068" s="1" t="str">
        <f>IF('⚙️ SÉC MĂNG'!A24="","",'⚙️ SÉC MĂNG'!I24)</f>
        <v>Máy</v>
      </c>
      <c r="E2068" s="13">
        <f>IF('⚙️ SÉC MĂNG'!A24="","",'⚙️ SÉC MĂNG'!J24)</f>
        <v>0</v>
      </c>
      <c r="F2068" s="13">
        <f>IF('⚙️ SÉC MĂNG'!A24="","",'⚙️ SÉC MĂNG'!K24)</f>
        <v>0</v>
      </c>
      <c r="G2068" s="13">
        <f>IF('⚙️ SÉC MĂNG'!A24="","",'⚙️ SÉC MĂNG'!L24)</f>
        <v>0</v>
      </c>
      <c r="H2068" s="13">
        <f>IF('⚙️ SÉC MĂNG'!A24="","",'⚙️ SÉC MĂNG'!M24)</f>
        <v>0</v>
      </c>
      <c r="I2068" s="13">
        <f>IF('⚙️ SÉC MĂNG'!A24="","",'⚙️ SÉC MĂNG'!N24)</f>
        <v>0</v>
      </c>
      <c r="J2068" s="1" t="str">
        <f>IF('⚙️ SÉC MĂNG'!A24="","",'⚙️ SÉC MĂNG'!D24)</f>
        <v>112</v>
      </c>
      <c r="L2068" s="1">
        <f>N(L2067)+IF(AND('🔎 TRA CỨU NHANH'!$C$2&lt;&gt;"",OR(ISNUMBER(SEARCH('🔎 TRA CỨU NHANH'!$C$2,$A2068)),ISNUMBER(SEARCH('🔎 TRA CỨU NHANH'!$C$2,$B2068)))),1,0)</f>
        <v>0</v>
      </c>
      <c r="M2068" s="1" t="str">
        <f t="shared" si="64"/>
        <v/>
      </c>
      <c r="N2068" s="1">
        <f>N(N2067)+IF(AND('💰 BÁO GIÁ'!$C$27&lt;&gt;"",OR(ISNUMBER(SEARCH('💰 BÁO GIÁ'!$C$27,$A2068)),ISNUMBER(SEARCH('💰 BÁO GIÁ'!$C$27,$B2068)))),1,0)</f>
        <v>0</v>
      </c>
      <c r="O2068" s="1" t="str">
        <f t="shared" si="65"/>
        <v/>
      </c>
    </row>
    <row r="2069" customHeight="1" spans="1:15">
      <c r="A2069" s="1" t="str">
        <f>IF('⚙️ SÉC MĂNG'!A25="","",'⚙️ SÉC MĂNG'!A25)</f>
        <v>HH083677</v>
      </c>
      <c r="B2069" s="1" t="str">
        <f>IF('⚙️ SÉC MĂNG'!A25="","",'⚙️ SÉC MĂNG'!R25)</f>
        <v>Séc măng YL86/ J05E cho pt GANG, 3K-2-4 - TP</v>
      </c>
      <c r="C2069" s="1" t="str">
        <f>IF('⚙️ SÉC MĂNG'!A25="","","Séc măng")</f>
        <v>Séc măng</v>
      </c>
      <c r="D2069" s="1" t="str">
        <f>IF('⚙️ SÉC MĂNG'!A25="","",'⚙️ SÉC MĂNG'!I25)</f>
        <v>1Máy</v>
      </c>
      <c r="E2069" s="13">
        <f>IF('⚙️ SÉC MĂNG'!A25="","",'⚙️ SÉC MĂNG'!J25)</f>
        <v>0</v>
      </c>
      <c r="F2069" s="13">
        <f>IF('⚙️ SÉC MĂNG'!A25="","",'⚙️ SÉC MĂNG'!K25)</f>
        <v>0</v>
      </c>
      <c r="G2069" s="13">
        <f>IF('⚙️ SÉC MĂNG'!A25="","",'⚙️ SÉC MĂNG'!L25)</f>
        <v>0</v>
      </c>
      <c r="H2069" s="13">
        <f>IF('⚙️ SÉC MĂNG'!A25="","",'⚙️ SÉC MĂNG'!M25)</f>
        <v>0</v>
      </c>
      <c r="I2069" s="13">
        <f>IF('⚙️ SÉC MĂNG'!A25="","",'⚙️ SÉC MĂNG'!N25)</f>
        <v>0</v>
      </c>
      <c r="J2069" s="1" t="str">
        <f>IF('⚙️ SÉC MĂNG'!A25="","",'⚙️ SÉC MĂNG'!D25)</f>
        <v>112</v>
      </c>
      <c r="L2069" s="1">
        <f>N(L2068)+IF(AND('🔎 TRA CỨU NHANH'!$C$2&lt;&gt;"",OR(ISNUMBER(SEARCH('🔎 TRA CỨU NHANH'!$C$2,$A2069)),ISNUMBER(SEARCH('🔎 TRA CỨU NHANH'!$C$2,$B2069)))),1,0)</f>
        <v>0</v>
      </c>
      <c r="M2069" s="1" t="str">
        <f t="shared" si="64"/>
        <v/>
      </c>
      <c r="N2069" s="1">
        <f>N(N2068)+IF(AND('💰 BÁO GIÁ'!$C$27&lt;&gt;"",OR(ISNUMBER(SEARCH('💰 BÁO GIÁ'!$C$27,$A2069)),ISNUMBER(SEARCH('💰 BÁO GIÁ'!$C$27,$B2069)))),1,0)</f>
        <v>0</v>
      </c>
      <c r="O2069" s="1" t="str">
        <f t="shared" si="65"/>
        <v/>
      </c>
    </row>
    <row r="2070" customHeight="1" spans="1:15">
      <c r="A2070" s="1" t="str">
        <f>IF('⚙️ SÉC MĂNG'!A26="","",'⚙️ SÉC MĂNG'!A26)</f>
        <v>HH084131</v>
      </c>
      <c r="B2070" s="1" t="str">
        <f>IF('⚙️ SÉC MĂNG'!A26="","",'⚙️ SÉC MĂNG'!R26)</f>
        <v>Séc măng Hino J08C/ 13011-3880/ 2.5-2-4 - HENWEIT R-HN15-00</v>
      </c>
      <c r="C2070" s="1" t="str">
        <f>IF('⚙️ SÉC MĂNG'!A26="","","Séc măng")</f>
        <v>Séc măng</v>
      </c>
      <c r="D2070" s="1" t="str">
        <f>IF('⚙️ SÉC MĂNG'!A26="","",'⚙️ SÉC MĂNG'!I26)</f>
        <v>1Máy</v>
      </c>
      <c r="E2070" s="13">
        <f>IF('⚙️ SÉC MĂNG'!A26="","",'⚙️ SÉC MĂNG'!J26)</f>
        <v>0</v>
      </c>
      <c r="F2070" s="13">
        <f>IF('⚙️ SÉC MĂNG'!A26="","",'⚙️ SÉC MĂNG'!K26)</f>
        <v>0</v>
      </c>
      <c r="G2070" s="13">
        <f>IF('⚙️ SÉC MĂNG'!A26="","",'⚙️ SÉC MĂNG'!L26)</f>
        <v>0</v>
      </c>
      <c r="H2070" s="13">
        <f>IF('⚙️ SÉC MĂNG'!A26="","",'⚙️ SÉC MĂNG'!M26)</f>
        <v>0</v>
      </c>
      <c r="I2070" s="13">
        <f>IF('⚙️ SÉC MĂNG'!A26="","",'⚙️ SÉC MĂNG'!N26)</f>
        <v>0</v>
      </c>
      <c r="J2070" s="1" t="str">
        <f>IF('⚙️ SÉC MĂNG'!A26="","",'⚙️ SÉC MĂNG'!D26)</f>
        <v>114</v>
      </c>
      <c r="L2070" s="1">
        <f>N(L2069)+IF(AND('🔎 TRA CỨU NHANH'!$C$2&lt;&gt;"",OR(ISNUMBER(SEARCH('🔎 TRA CỨU NHANH'!$C$2,$A2070)),ISNUMBER(SEARCH('🔎 TRA CỨU NHANH'!$C$2,$B2070)))),1,0)</f>
        <v>0</v>
      </c>
      <c r="M2070" s="1" t="str">
        <f t="shared" si="64"/>
        <v/>
      </c>
      <c r="N2070" s="1">
        <f>N(N2069)+IF(AND('💰 BÁO GIÁ'!$C$27&lt;&gt;"",OR(ISNUMBER(SEARCH('💰 BÁO GIÁ'!$C$27,$A2070)),ISNUMBER(SEARCH('💰 BÁO GIÁ'!$C$27,$B2070)))),1,0)</f>
        <v>0</v>
      </c>
      <c r="O2070" s="1" t="str">
        <f t="shared" si="65"/>
        <v/>
      </c>
    </row>
    <row r="2071" customHeight="1" spans="1:15">
      <c r="A2071" s="1" t="str">
        <f>IF('⚙️ SÉC MĂNG'!A27="","",'⚙️ SÉC MĂNG'!A27)</f>
        <v>HH073762</v>
      </c>
      <c r="B2071" s="1" t="str">
        <f>IF('⚙️ SÉC MĂNG'!A27="","",'⚙️ SÉC MĂNG'!R27)</f>
        <v>Séc măng J08C/ 2.5-2-4 - TP</v>
      </c>
      <c r="C2071" s="1" t="str">
        <f>IF('⚙️ SÉC MĂNG'!A27="","","Séc măng")</f>
        <v>Séc măng</v>
      </c>
      <c r="D2071" s="1" t="str">
        <f>IF('⚙️ SÉC MĂNG'!A27="","",'⚙️ SÉC MĂNG'!I27)</f>
        <v>1Máy</v>
      </c>
      <c r="E2071" s="13">
        <f>IF('⚙️ SÉC MĂNG'!A27="","",'⚙️ SÉC MĂNG'!J27)</f>
        <v>0</v>
      </c>
      <c r="F2071" s="13">
        <f>IF('⚙️ SÉC MĂNG'!A27="","",'⚙️ SÉC MĂNG'!K27)</f>
        <v>0</v>
      </c>
      <c r="G2071" s="13">
        <f>IF('⚙️ SÉC MĂNG'!A27="","",'⚙️ SÉC MĂNG'!L27)</f>
        <v>0</v>
      </c>
      <c r="H2071" s="13">
        <f>IF('⚙️ SÉC MĂNG'!A27="","",'⚙️ SÉC MĂNG'!M27)</f>
        <v>0</v>
      </c>
      <c r="I2071" s="13">
        <f>IF('⚙️ SÉC MĂNG'!A27="","",'⚙️ SÉC MĂNG'!N27)</f>
        <v>0</v>
      </c>
      <c r="J2071" s="1" t="str">
        <f>IF('⚙️ SÉC MĂNG'!A27="","",'⚙️ SÉC MĂNG'!D27)</f>
        <v>114</v>
      </c>
      <c r="L2071" s="1">
        <f>N(L2070)+IF(AND('🔎 TRA CỨU NHANH'!$C$2&lt;&gt;"",OR(ISNUMBER(SEARCH('🔎 TRA CỨU NHANH'!$C$2,$A2071)),ISNUMBER(SEARCH('🔎 TRA CỨU NHANH'!$C$2,$B2071)))),1,0)</f>
        <v>0</v>
      </c>
      <c r="M2071" s="1" t="str">
        <f t="shared" si="64"/>
        <v/>
      </c>
      <c r="N2071" s="1">
        <f>N(N2070)+IF(AND('💰 BÁO GIÁ'!$C$27&lt;&gt;"",OR(ISNUMBER(SEARCH('💰 BÁO GIÁ'!$C$27,$A2071)),ISNUMBER(SEARCH('💰 BÁO GIÁ'!$C$27,$B2071)))),1,0)</f>
        <v>0</v>
      </c>
      <c r="O2071" s="1" t="str">
        <f t="shared" si="65"/>
        <v/>
      </c>
    </row>
    <row r="2072" customHeight="1" spans="1:15">
      <c r="A2072" s="1" t="str">
        <f>IF('⚙️ SÉC MĂNG'!A28="","",'⚙️ SÉC MĂNG'!A28)</f>
        <v>HH00007</v>
      </c>
      <c r="B2072" s="1" t="str">
        <f>IF('⚙️ SÉC MĂNG'!A28="","",'⚙️ SÉC MĂNG'!R28)</f>
        <v>Séc măng J08C/ 2.5-2-4 (SDH20088ZY) - NPR</v>
      </c>
      <c r="C2072" s="1" t="str">
        <f>IF('⚙️ SÉC MĂNG'!A28="","","Séc măng")</f>
        <v>Séc măng</v>
      </c>
      <c r="D2072" s="1" t="str">
        <f>IF('⚙️ SÉC MĂNG'!A28="","",'⚙️ SÉC MĂNG'!I28)</f>
        <v>1Máy</v>
      </c>
      <c r="E2072" s="13">
        <f>IF('⚙️ SÉC MĂNG'!A28="","",'⚙️ SÉC MĂNG'!J28)</f>
        <v>0</v>
      </c>
      <c r="F2072" s="13">
        <f>IF('⚙️ SÉC MĂNG'!A28="","",'⚙️ SÉC MĂNG'!K28)</f>
        <v>0</v>
      </c>
      <c r="G2072" s="13">
        <f>IF('⚙️ SÉC MĂNG'!A28="","",'⚙️ SÉC MĂNG'!L28)</f>
        <v>0</v>
      </c>
      <c r="H2072" s="13">
        <f>IF('⚙️ SÉC MĂNG'!A28="","",'⚙️ SÉC MĂNG'!M28)</f>
        <v>0</v>
      </c>
      <c r="I2072" s="13">
        <f>IF('⚙️ SÉC MĂNG'!A28="","",'⚙️ SÉC MĂNG'!N28)</f>
        <v>0</v>
      </c>
      <c r="J2072" s="1" t="str">
        <f>IF('⚙️ SÉC MĂNG'!A28="","",'⚙️ SÉC MĂNG'!D28)</f>
        <v>114</v>
      </c>
      <c r="L2072" s="1">
        <f>N(L2071)+IF(AND('🔎 TRA CỨU NHANH'!$C$2&lt;&gt;"",OR(ISNUMBER(SEARCH('🔎 TRA CỨU NHANH'!$C$2,$A2072)),ISNUMBER(SEARCH('🔎 TRA CỨU NHANH'!$C$2,$B2072)))),1,0)</f>
        <v>0</v>
      </c>
      <c r="M2072" s="1" t="str">
        <f t="shared" si="64"/>
        <v/>
      </c>
      <c r="N2072" s="1">
        <f>N(N2071)+IF(AND('💰 BÁO GIÁ'!$C$27&lt;&gt;"",OR(ISNUMBER(SEARCH('💰 BÁO GIÁ'!$C$27,$A2072)),ISNUMBER(SEARCH('💰 BÁO GIÁ'!$C$27,$B2072)))),1,0)</f>
        <v>0</v>
      </c>
      <c r="O2072" s="1" t="str">
        <f t="shared" si="65"/>
        <v/>
      </c>
    </row>
    <row r="2073" customHeight="1" spans="1:15">
      <c r="A2073" s="1" t="str">
        <f>IF('⚙️ SÉC MĂNG'!A29="","",'⚙️ SÉC MĂNG'!A29)</f>
        <v>HH075424</v>
      </c>
      <c r="B2073" s="1" t="str">
        <f>IF('⚙️ SÉC MĂNG'!A29="","",'⚙️ SÉC MĂNG'!R29)</f>
        <v>Séc măng J08C/ 3-2-4 (SDH20067ZX) - NPR</v>
      </c>
      <c r="C2073" s="1" t="str">
        <f>IF('⚙️ SÉC MĂNG'!A29="","","Séc măng")</f>
        <v>Séc măng</v>
      </c>
      <c r="D2073" s="1" t="str">
        <f>IF('⚙️ SÉC MĂNG'!A29="","",'⚙️ SÉC MĂNG'!I29)</f>
        <v>1Máy</v>
      </c>
      <c r="E2073" s="13">
        <f>IF('⚙️ SÉC MĂNG'!A29="","",'⚙️ SÉC MĂNG'!J29)</f>
        <v>0</v>
      </c>
      <c r="F2073" s="13">
        <f>IF('⚙️ SÉC MĂNG'!A29="","",'⚙️ SÉC MĂNG'!K29)</f>
        <v>0</v>
      </c>
      <c r="G2073" s="13">
        <f>IF('⚙️ SÉC MĂNG'!A29="","",'⚙️ SÉC MĂNG'!L29)</f>
        <v>0</v>
      </c>
      <c r="H2073" s="13">
        <f>IF('⚙️ SÉC MĂNG'!A29="","",'⚙️ SÉC MĂNG'!M29)</f>
        <v>0</v>
      </c>
      <c r="I2073" s="13">
        <f>IF('⚙️ SÉC MĂNG'!A29="","",'⚙️ SÉC MĂNG'!N29)</f>
        <v>0</v>
      </c>
      <c r="J2073" s="1" t="str">
        <f>IF('⚙️ SÉC MĂNG'!A29="","",'⚙️ SÉC MĂNG'!D29)</f>
        <v>114</v>
      </c>
      <c r="L2073" s="1">
        <f>N(L2072)+IF(AND('🔎 TRA CỨU NHANH'!$C$2&lt;&gt;"",OR(ISNUMBER(SEARCH('🔎 TRA CỨU NHANH'!$C$2,$A2073)),ISNUMBER(SEARCH('🔎 TRA CỨU NHANH'!$C$2,$B2073)))),1,0)</f>
        <v>0</v>
      </c>
      <c r="M2073" s="1" t="str">
        <f t="shared" si="64"/>
        <v/>
      </c>
      <c r="N2073" s="1">
        <f>N(N2072)+IF(AND('💰 BÁO GIÁ'!$C$27&lt;&gt;"",OR(ISNUMBER(SEARCH('💰 BÁO GIÁ'!$C$27,$A2073)),ISNUMBER(SEARCH('💰 BÁO GIÁ'!$C$27,$B2073)))),1,0)</f>
        <v>0</v>
      </c>
      <c r="O2073" s="1" t="str">
        <f t="shared" si="65"/>
        <v/>
      </c>
    </row>
    <row r="2074" customHeight="1" spans="1:15">
      <c r="A2074" s="1" t="str">
        <f>IF('⚙️ SÉC MĂNG'!A30="","",'⚙️ SÉC MĂNG'!A30)</f>
        <v>HH077096</v>
      </c>
      <c r="B2074" s="1" t="str">
        <f>IF('⚙️ SÉC MĂNG'!A30="","",'⚙️ SÉC MĂNG'!R30)</f>
        <v>Séc măng EL100 (phi 116) (3-2.5-2.5-5) - TP</v>
      </c>
      <c r="C2074" s="1" t="str">
        <f>IF('⚙️ SÉC MĂNG'!A30="","","Séc măng")</f>
        <v>Séc măng</v>
      </c>
      <c r="D2074" s="1" t="str">
        <f>IF('⚙️ SÉC MĂNG'!A30="","",'⚙️ SÉC MĂNG'!I30)</f>
        <v>1Máy</v>
      </c>
      <c r="E2074" s="13">
        <f>IF('⚙️ SÉC MĂNG'!A30="","",'⚙️ SÉC MĂNG'!J30)</f>
        <v>0</v>
      </c>
      <c r="F2074" s="13">
        <f>IF('⚙️ SÉC MĂNG'!A30="","",'⚙️ SÉC MĂNG'!K30)</f>
        <v>0</v>
      </c>
      <c r="G2074" s="13">
        <f>IF('⚙️ SÉC MĂNG'!A30="","",'⚙️ SÉC MĂNG'!L30)</f>
        <v>0</v>
      </c>
      <c r="H2074" s="13">
        <f>IF('⚙️ SÉC MĂNG'!A30="","",'⚙️ SÉC MĂNG'!M30)</f>
        <v>0</v>
      </c>
      <c r="I2074" s="13">
        <f>IF('⚙️ SÉC MĂNG'!A30="","",'⚙️ SÉC MĂNG'!N30)</f>
        <v>0</v>
      </c>
      <c r="J2074" s="1" t="str">
        <f>IF('⚙️ SÉC MĂNG'!A30="","",'⚙️ SÉC MĂNG'!D30)</f>
        <v>116</v>
      </c>
      <c r="L2074" s="1">
        <f>N(L2073)+IF(AND('🔎 TRA CỨU NHANH'!$C$2&lt;&gt;"",OR(ISNUMBER(SEARCH('🔎 TRA CỨU NHANH'!$C$2,$A2074)),ISNUMBER(SEARCH('🔎 TRA CỨU NHANH'!$C$2,$B2074)))),1,0)</f>
        <v>0</v>
      </c>
      <c r="M2074" s="1" t="str">
        <f t="shared" si="64"/>
        <v/>
      </c>
      <c r="N2074" s="1">
        <f>N(N2073)+IF(AND('💰 BÁO GIÁ'!$C$27&lt;&gt;"",OR(ISNUMBER(SEARCH('💰 BÁO GIÁ'!$C$27,$A2074)),ISNUMBER(SEARCH('💰 BÁO GIÁ'!$C$27,$B2074)))),1,0)</f>
        <v>0</v>
      </c>
      <c r="O2074" s="1" t="str">
        <f t="shared" si="65"/>
        <v/>
      </c>
    </row>
    <row r="2075" customHeight="1" spans="1:15">
      <c r="A2075" s="1" t="str">
        <f>IF('⚙️ SÉC MĂNG'!A31="","",'⚙️ SÉC MĂNG'!A31)</f>
        <v>HH071107</v>
      </c>
      <c r="B2075" s="1" t="str">
        <f>IF('⚙️ SÉC MĂNG'!A31="","",'⚙️ SÉC MĂNG'!R31)</f>
        <v>Séc măng EL100 (phi 116) (3-2.5-2.5-5) SDH20029ZX - NPR</v>
      </c>
      <c r="C2075" s="1" t="str">
        <f>IF('⚙️ SÉC MĂNG'!A31="","","Séc măng")</f>
        <v>Séc măng</v>
      </c>
      <c r="D2075" s="1" t="str">
        <f>IF('⚙️ SÉC MĂNG'!A31="","",'⚙️ SÉC MĂNG'!I31)</f>
        <v>Máy</v>
      </c>
      <c r="E2075" s="13">
        <f>IF('⚙️ SÉC MĂNG'!A31="","",'⚙️ SÉC MĂNG'!J31)</f>
        <v>0</v>
      </c>
      <c r="F2075" s="13">
        <f>IF('⚙️ SÉC MĂNG'!A31="","",'⚙️ SÉC MĂNG'!K31)</f>
        <v>0</v>
      </c>
      <c r="G2075" s="13">
        <f>IF('⚙️ SÉC MĂNG'!A31="","",'⚙️ SÉC MĂNG'!L31)</f>
        <v>0</v>
      </c>
      <c r="H2075" s="13">
        <f>IF('⚙️ SÉC MĂNG'!A31="","",'⚙️ SÉC MĂNG'!M31)</f>
        <v>0</v>
      </c>
      <c r="I2075" s="13">
        <f>IF('⚙️ SÉC MĂNG'!A31="","",'⚙️ SÉC MĂNG'!N31)</f>
        <v>0</v>
      </c>
      <c r="J2075" s="1" t="str">
        <f>IF('⚙️ SÉC MĂNG'!A31="","",'⚙️ SÉC MĂNG'!D31)</f>
        <v>116</v>
      </c>
      <c r="L2075" s="1">
        <f>N(L2074)+IF(AND('🔎 TRA CỨU NHANH'!$C$2&lt;&gt;"",OR(ISNUMBER(SEARCH('🔎 TRA CỨU NHANH'!$C$2,$A2075)),ISNUMBER(SEARCH('🔎 TRA CỨU NHANH'!$C$2,$B2075)))),1,0)</f>
        <v>0</v>
      </c>
      <c r="M2075" s="1" t="str">
        <f t="shared" si="64"/>
        <v/>
      </c>
      <c r="N2075" s="1">
        <f>N(N2074)+IF(AND('💰 BÁO GIÁ'!$C$27&lt;&gt;"",OR(ISNUMBER(SEARCH('💰 BÁO GIÁ'!$C$27,$A2075)),ISNUMBER(SEARCH('💰 BÁO GIÁ'!$C$27,$B2075)))),1,0)</f>
        <v>0</v>
      </c>
      <c r="O2075" s="1" t="str">
        <f t="shared" si="65"/>
        <v/>
      </c>
    </row>
    <row r="2076" customHeight="1" spans="1:15">
      <c r="A2076" s="1" t="str">
        <f>IF('⚙️ SÉC MĂNG'!A32="","",'⚙️ SÉC MĂNG'!A32)</f>
        <v>HH074451</v>
      </c>
      <c r="B2076" s="1" t="str">
        <f>IF('⚙️ SÉC MĂNG'!A32="","",'⚙️ SÉC MĂNG'!R32)</f>
        <v>Séc măng Hino EP100/P09C/SDH20034ZX (3.3K-2.8K-2.4-5) 1+4 thép BỘ6- NPR</v>
      </c>
      <c r="C2076" s="1" t="str">
        <f>IF('⚙️ SÉC MĂNG'!A32="","","Séc măng")</f>
        <v>Séc măng</v>
      </c>
      <c r="D2076" s="1" t="str">
        <f>IF('⚙️ SÉC MĂNG'!A32="","",'⚙️ SÉC MĂNG'!I32)</f>
        <v>Máy</v>
      </c>
      <c r="E2076" s="13">
        <f>IF('⚙️ SÉC MĂNG'!A32="","",'⚙️ SÉC MĂNG'!J32)</f>
        <v>0</v>
      </c>
      <c r="F2076" s="13">
        <f>IF('⚙️ SÉC MĂNG'!A32="","",'⚙️ SÉC MĂNG'!K32)</f>
        <v>0</v>
      </c>
      <c r="G2076" s="13">
        <f>IF('⚙️ SÉC MĂNG'!A32="","",'⚙️ SÉC MĂNG'!L32)</f>
        <v>0</v>
      </c>
      <c r="H2076" s="13">
        <f>IF('⚙️ SÉC MĂNG'!A32="","",'⚙️ SÉC MĂNG'!M32)</f>
        <v>0</v>
      </c>
      <c r="I2076" s="13">
        <f>IF('⚙️ SÉC MĂNG'!A32="","",'⚙️ SÉC MĂNG'!N32)</f>
        <v>0</v>
      </c>
      <c r="J2076" s="1" t="str">
        <f>IF('⚙️ SÉC MĂNG'!A32="","",'⚙️ SÉC MĂNG'!D32)</f>
        <v>120</v>
      </c>
      <c r="L2076" s="1">
        <f>N(L2075)+IF(AND('🔎 TRA CỨU NHANH'!$C$2&lt;&gt;"",OR(ISNUMBER(SEARCH('🔎 TRA CỨU NHANH'!$C$2,$A2076)),ISNUMBER(SEARCH('🔎 TRA CỨU NHANH'!$C$2,$B2076)))),1,0)</f>
        <v>0</v>
      </c>
      <c r="M2076" s="1" t="str">
        <f t="shared" si="64"/>
        <v/>
      </c>
      <c r="N2076" s="1">
        <f>N(N2075)+IF(AND('💰 BÁO GIÁ'!$C$27&lt;&gt;"",OR(ISNUMBER(SEARCH('💰 BÁO GIÁ'!$C$27,$A2076)),ISNUMBER(SEARCH('💰 BÁO GIÁ'!$C$27,$B2076)))),1,0)</f>
        <v>0</v>
      </c>
      <c r="O2076" s="1" t="str">
        <f t="shared" si="65"/>
        <v/>
      </c>
    </row>
    <row r="2077" customHeight="1" spans="1:15">
      <c r="A2077" s="1" t="str">
        <f>IF('⚙️ SÉC MĂNG'!A33="","",'⚙️ SÉC MĂNG'!A33)</f>
        <v>HH070727</v>
      </c>
      <c r="B2077" s="1" t="str">
        <f>IF('⚙️ SÉC MĂNG'!A33="","",'⚙️ SÉC MĂNG'!R33)</f>
        <v>Séc măng Hino P11C / P11B (3.3K-2.3K-2-4) SDH20073ZZ - NPR</v>
      </c>
      <c r="C2077" s="1" t="str">
        <f>IF('⚙️ SÉC MĂNG'!A33="","","Séc măng")</f>
        <v>Séc măng</v>
      </c>
      <c r="D2077" s="1" t="str">
        <f>IF('⚙️ SÉC MĂNG'!A33="","",'⚙️ SÉC MĂNG'!I33)</f>
        <v>Máy</v>
      </c>
      <c r="E2077" s="13">
        <f>IF('⚙️ SÉC MĂNG'!A33="","",'⚙️ SÉC MĂNG'!J33)</f>
        <v>0</v>
      </c>
      <c r="F2077" s="13">
        <f>IF('⚙️ SÉC MĂNG'!A33="","",'⚙️ SÉC MĂNG'!K33)</f>
        <v>0</v>
      </c>
      <c r="G2077" s="13">
        <f>IF('⚙️ SÉC MĂNG'!A33="","",'⚙️ SÉC MĂNG'!L33)</f>
        <v>0</v>
      </c>
      <c r="H2077" s="13">
        <f>IF('⚙️ SÉC MĂNG'!A33="","",'⚙️ SÉC MĂNG'!M33)</f>
        <v>0</v>
      </c>
      <c r="I2077" s="13">
        <f>IF('⚙️ SÉC MĂNG'!A33="","",'⚙️ SÉC MĂNG'!N33)</f>
        <v>0</v>
      </c>
      <c r="J2077" s="1" t="str">
        <f>IF('⚙️ SÉC MĂNG'!A33="","",'⚙️ SÉC MĂNG'!D33)</f>
        <v>122</v>
      </c>
      <c r="L2077" s="1">
        <f>N(L2076)+IF(AND('🔎 TRA CỨU NHANH'!$C$2&lt;&gt;"",OR(ISNUMBER(SEARCH('🔎 TRA CỨU NHANH'!$C$2,$A2077)),ISNUMBER(SEARCH('🔎 TRA CỨU NHANH'!$C$2,$B2077)))),1,0)</f>
        <v>0</v>
      </c>
      <c r="M2077" s="1" t="str">
        <f t="shared" si="64"/>
        <v/>
      </c>
      <c r="N2077" s="1">
        <f>N(N2076)+IF(AND('💰 BÁO GIÁ'!$C$27&lt;&gt;"",OR(ISNUMBER(SEARCH('💰 BÁO GIÁ'!$C$27,$A2077)),ISNUMBER(SEARCH('💰 BÁO GIÁ'!$C$27,$B2077)))),1,0)</f>
        <v>0</v>
      </c>
      <c r="O2077" s="1" t="str">
        <f t="shared" si="65"/>
        <v/>
      </c>
    </row>
    <row r="2078" customHeight="1" spans="1:15">
      <c r="A2078" s="1" t="str">
        <f>IF('⚙️ SÉC MĂNG'!A34="","",'⚙️ SÉC MĂNG'!A34)</f>
        <v>HH071927</v>
      </c>
      <c r="B2078" s="1" t="str">
        <f>IF('⚙️ SÉC MĂNG'!A34="","",'⚙️ SÉC MĂNG'!R34)</f>
        <v>Séc măng EM100 phi 124 (2.8K-2.5-3-5) SDH20033ZX - NPR</v>
      </c>
      <c r="C2078" s="1" t="str">
        <f>IF('⚙️ SÉC MĂNG'!A34="","","Séc măng")</f>
        <v>Séc măng</v>
      </c>
      <c r="D2078" s="1" t="str">
        <f>IF('⚙️ SÉC MĂNG'!A34="","",'⚙️ SÉC MĂNG'!I34)</f>
        <v>1Máy</v>
      </c>
      <c r="E2078" s="13">
        <f>IF('⚙️ SÉC MĂNG'!A34="","",'⚙️ SÉC MĂNG'!J34)</f>
        <v>0</v>
      </c>
      <c r="F2078" s="13">
        <f>IF('⚙️ SÉC MĂNG'!A34="","",'⚙️ SÉC MĂNG'!K34)</f>
        <v>0</v>
      </c>
      <c r="G2078" s="13">
        <f>IF('⚙️ SÉC MĂNG'!A34="","",'⚙️ SÉC MĂNG'!L34)</f>
        <v>0</v>
      </c>
      <c r="H2078" s="13">
        <f>IF('⚙️ SÉC MĂNG'!A34="","",'⚙️ SÉC MĂNG'!M34)</f>
        <v>0</v>
      </c>
      <c r="I2078" s="13">
        <f>IF('⚙️ SÉC MĂNG'!A34="","",'⚙️ SÉC MĂNG'!N34)</f>
        <v>0</v>
      </c>
      <c r="J2078" s="1" t="str">
        <f>IF('⚙️ SÉC MĂNG'!A34="","",'⚙️ SÉC MĂNG'!D34)</f>
        <v>124</v>
      </c>
      <c r="L2078" s="1">
        <f>N(L2077)+IF(AND('🔎 TRA CỨU NHANH'!$C$2&lt;&gt;"",OR(ISNUMBER(SEARCH('🔎 TRA CỨU NHANH'!$C$2,$A2078)),ISNUMBER(SEARCH('🔎 TRA CỨU NHANH'!$C$2,$B2078)))),1,0)</f>
        <v>0</v>
      </c>
      <c r="M2078" s="1" t="str">
        <f t="shared" si="64"/>
        <v/>
      </c>
      <c r="N2078" s="1">
        <f>N(N2077)+IF(AND('💰 BÁO GIÁ'!$C$27&lt;&gt;"",OR(ISNUMBER(SEARCH('💰 BÁO GIÁ'!$C$27,$A2078)),ISNUMBER(SEARCH('💰 BÁO GIÁ'!$C$27,$B2078)))),1,0)</f>
        <v>0</v>
      </c>
      <c r="O2078" s="1" t="str">
        <f t="shared" si="65"/>
        <v/>
      </c>
    </row>
    <row r="2079" customHeight="1" spans="1:15">
      <c r="A2079" s="1" t="str">
        <f>IF('⚙️ SÉC MĂNG'!A35="","",'⚙️ SÉC MĂNG'!A35)</f>
        <v>HH082808</v>
      </c>
      <c r="B2079" s="1" t="str">
        <f>IF('⚙️ SÉC MĂNG'!A35="","",'⚙️ SÉC MĂNG'!R35)</f>
        <v>Séc măng K13C-TE (3.3K-3.5-3.5-5) - NPR</v>
      </c>
      <c r="C2079" s="1" t="str">
        <f>IF('⚙️ SÉC MĂNG'!A35="","","Séc măng")</f>
        <v>Séc măng</v>
      </c>
      <c r="D2079" s="1" t="str">
        <f>IF('⚙️ SÉC MĂNG'!A35="","",'⚙️ SÉC MĂNG'!I35)</f>
        <v>Cái</v>
      </c>
      <c r="E2079" s="13">
        <f>IF('⚙️ SÉC MĂNG'!A35="","",'⚙️ SÉC MĂNG'!J35)</f>
        <v>0</v>
      </c>
      <c r="F2079" s="13">
        <f>IF('⚙️ SÉC MĂNG'!A35="","",'⚙️ SÉC MĂNG'!K35)</f>
        <v>0</v>
      </c>
      <c r="G2079" s="13">
        <f>IF('⚙️ SÉC MĂNG'!A35="","",'⚙️ SÉC MĂNG'!L35)</f>
        <v>0</v>
      </c>
      <c r="H2079" s="13">
        <f>IF('⚙️ SÉC MĂNG'!A35="","",'⚙️ SÉC MĂNG'!M35)</f>
        <v>0</v>
      </c>
      <c r="I2079" s="13">
        <f>IF('⚙️ SÉC MĂNG'!A35="","",'⚙️ SÉC MĂNG'!N35)</f>
        <v>0</v>
      </c>
      <c r="J2079" s="1" t="str">
        <f>IF('⚙️ SÉC MĂNG'!A35="","",'⚙️ SÉC MĂNG'!D35)</f>
        <v>135</v>
      </c>
      <c r="L2079" s="1">
        <f>N(L2078)+IF(AND('🔎 TRA CỨU NHANH'!$C$2&lt;&gt;"",OR(ISNUMBER(SEARCH('🔎 TRA CỨU NHANH'!$C$2,$A2079)),ISNUMBER(SEARCH('🔎 TRA CỨU NHANH'!$C$2,$B2079)))),1,0)</f>
        <v>0</v>
      </c>
      <c r="M2079" s="1" t="str">
        <f t="shared" si="64"/>
        <v/>
      </c>
      <c r="N2079" s="1">
        <f>N(N2078)+IF(AND('💰 BÁO GIÁ'!$C$27&lt;&gt;"",OR(ISNUMBER(SEARCH('💰 BÁO GIÁ'!$C$27,$A2079)),ISNUMBER(SEARCH('💰 BÁO GIÁ'!$C$27,$B2079)))),1,0)</f>
        <v>0</v>
      </c>
      <c r="O2079" s="1" t="str">
        <f t="shared" si="65"/>
        <v/>
      </c>
    </row>
    <row r="2080" customHeight="1" spans="1:15">
      <c r="A2080" s="1" t="str">
        <f>IF('⚙️ SÉC MĂNG'!A36="","",'⚙️ SÉC MĂNG'!A36)</f>
        <v>HH00527</v>
      </c>
      <c r="B2080" s="1" t="str">
        <f>IF('⚙️ SÉC MĂNG'!A36="","",'⚙️ SÉC MĂNG'!R36)</f>
        <v>Séc măng EF750 (3.3K-3.5-3.5-6) - TP</v>
      </c>
      <c r="C2080" s="1" t="str">
        <f>IF('⚙️ SÉC MĂNG'!A36="","","Séc măng")</f>
        <v>Séc măng</v>
      </c>
      <c r="D2080" s="1" t="str">
        <f>IF('⚙️ SÉC MĂNG'!A36="","",'⚙️ SÉC MĂNG'!I36)</f>
        <v>Cái</v>
      </c>
      <c r="E2080" s="13">
        <f>IF('⚙️ SÉC MĂNG'!A36="","",'⚙️ SÉC MĂNG'!J36)</f>
        <v>0</v>
      </c>
      <c r="F2080" s="13">
        <f>IF('⚙️ SÉC MĂNG'!A36="","",'⚙️ SÉC MĂNG'!K36)</f>
        <v>0</v>
      </c>
      <c r="G2080" s="13">
        <f>IF('⚙️ SÉC MĂNG'!A36="","",'⚙️ SÉC MĂNG'!L36)</f>
        <v>0</v>
      </c>
      <c r="H2080" s="13">
        <f>IF('⚙️ SÉC MĂNG'!A36="","",'⚙️ SÉC MĂNG'!M36)</f>
        <v>0</v>
      </c>
      <c r="I2080" s="13">
        <f>IF('⚙️ SÉC MĂNG'!A36="","",'⚙️ SÉC MĂNG'!N36)</f>
        <v>0</v>
      </c>
      <c r="J2080" s="1" t="str">
        <f>IF('⚙️ SÉC MĂNG'!A36="","",'⚙️ SÉC MĂNG'!D36)</f>
        <v>137</v>
      </c>
      <c r="L2080" s="1">
        <f>N(L2079)+IF(AND('🔎 TRA CỨU NHANH'!$C$2&lt;&gt;"",OR(ISNUMBER(SEARCH('🔎 TRA CỨU NHANH'!$C$2,$A2080)),ISNUMBER(SEARCH('🔎 TRA CỨU NHANH'!$C$2,$B2080)))),1,0)</f>
        <v>0</v>
      </c>
      <c r="M2080" s="1" t="str">
        <f t="shared" si="64"/>
        <v/>
      </c>
      <c r="N2080" s="1">
        <f>N(N2079)+IF(AND('💰 BÁO GIÁ'!$C$27&lt;&gt;"",OR(ISNUMBER(SEARCH('💰 BÁO GIÁ'!$C$27,$A2080)),ISNUMBER(SEARCH('💰 BÁO GIÁ'!$C$27,$B2080)))),1,0)</f>
        <v>0</v>
      </c>
      <c r="O2080" s="1" t="str">
        <f t="shared" si="65"/>
        <v/>
      </c>
    </row>
    <row r="2081" customHeight="1" spans="1:15">
      <c r="A2081" s="1" t="str">
        <f>IF('⚙️ SÉC MĂNG'!A37="","",'⚙️ SÉC MĂNG'!A37)</f>
        <v>HH00526</v>
      </c>
      <c r="B2081" s="1" t="str">
        <f>IF('⚙️ SÉC MĂNG'!A37="","",'⚙️ SÉC MĂNG'!R37)</f>
        <v>Séc măng Hino EF750/EF700/SDH20025ZX0 (3.3K-3.5-3.5-6) 1thép, HỘP8 - NPR</v>
      </c>
      <c r="C2081" s="1" t="str">
        <f>IF('⚙️ SÉC MĂNG'!A37="","","Séc măng")</f>
        <v>Séc măng</v>
      </c>
      <c r="D2081" s="1" t="str">
        <f>IF('⚙️ SÉC MĂNG'!A37="","",'⚙️ SÉC MĂNG'!I37)</f>
        <v>Máy</v>
      </c>
      <c r="E2081" s="13">
        <f>IF('⚙️ SÉC MĂNG'!A37="","",'⚙️ SÉC MĂNG'!J37)</f>
        <v>0</v>
      </c>
      <c r="F2081" s="13">
        <f>IF('⚙️ SÉC MĂNG'!A37="","",'⚙️ SÉC MĂNG'!K37)</f>
        <v>0</v>
      </c>
      <c r="G2081" s="13">
        <f>IF('⚙️ SÉC MĂNG'!A37="","",'⚙️ SÉC MĂNG'!L37)</f>
        <v>0</v>
      </c>
      <c r="H2081" s="13">
        <f>IF('⚙️ SÉC MĂNG'!A37="","",'⚙️ SÉC MĂNG'!M37)</f>
        <v>0</v>
      </c>
      <c r="I2081" s="13">
        <f>IF('⚙️ SÉC MĂNG'!A37="","",'⚙️ SÉC MĂNG'!N37)</f>
        <v>0</v>
      </c>
      <c r="J2081" s="1" t="str">
        <f>IF('⚙️ SÉC MĂNG'!A37="","",'⚙️ SÉC MĂNG'!D37)</f>
        <v>137</v>
      </c>
      <c r="L2081" s="1">
        <f>N(L2080)+IF(AND('🔎 TRA CỨU NHANH'!$C$2&lt;&gt;"",OR(ISNUMBER(SEARCH('🔎 TRA CỨU NHANH'!$C$2,$A2081)),ISNUMBER(SEARCH('🔎 TRA CỨU NHANH'!$C$2,$B2081)))),1,0)</f>
        <v>0</v>
      </c>
      <c r="M2081" s="1" t="str">
        <f t="shared" si="64"/>
        <v/>
      </c>
      <c r="N2081" s="1">
        <f>N(N2080)+IF(AND('💰 BÁO GIÁ'!$C$27&lt;&gt;"",OR(ISNUMBER(SEARCH('💰 BÁO GIÁ'!$C$27,$A2081)),ISNUMBER(SEARCH('💰 BÁO GIÁ'!$C$27,$B2081)))),1,0)</f>
        <v>0</v>
      </c>
      <c r="O2081" s="1" t="str">
        <f t="shared" si="65"/>
        <v/>
      </c>
    </row>
    <row r="2082" customHeight="1" spans="1:15">
      <c r="A2082" s="1" t="str">
        <f>IF('⚙️ SÉC MĂNG'!A38="","",'⚙️ SÉC MĂNG'!A38)</f>
        <v>HH074495</v>
      </c>
      <c r="B2082" s="1" t="str">
        <f>IF('⚙️ SÉC MĂNG'!A38="","",'⚙️ SÉC MĂNG'!R38)</f>
        <v>Séc măng EK100/EK200 - TP</v>
      </c>
      <c r="C2082" s="1" t="str">
        <f>IF('⚙️ SÉC MĂNG'!A38="","","Séc măng")</f>
        <v>Séc măng</v>
      </c>
      <c r="D2082" s="1" t="str">
        <f>IF('⚙️ SÉC MĂNG'!A38="","",'⚙️ SÉC MĂNG'!I38)</f>
        <v>Máy</v>
      </c>
      <c r="E2082" s="13">
        <f>IF('⚙️ SÉC MĂNG'!A38="","",'⚙️ SÉC MĂNG'!J38)</f>
        <v>0</v>
      </c>
      <c r="F2082" s="13">
        <f>IF('⚙️ SÉC MĂNG'!A38="","",'⚙️ SÉC MĂNG'!K38)</f>
        <v>0</v>
      </c>
      <c r="G2082" s="13">
        <f>IF('⚙️ SÉC MĂNG'!A38="","",'⚙️ SÉC MĂNG'!L38)</f>
        <v>0</v>
      </c>
      <c r="H2082" s="13">
        <f>IF('⚙️ SÉC MĂNG'!A38="","",'⚙️ SÉC MĂNG'!M38)</f>
        <v>0</v>
      </c>
      <c r="I2082" s="13">
        <f>IF('⚙️ SÉC MĂNG'!A38="","",'⚙️ SÉC MĂNG'!N38)</f>
        <v>0</v>
      </c>
      <c r="J2082" s="1" t="str">
        <f>IF('⚙️ SÉC MĂNG'!A38="","",'⚙️ SÉC MĂNG'!D38)</f>
        <v>137</v>
      </c>
      <c r="L2082" s="1">
        <f>N(L2081)+IF(AND('🔎 TRA CỨU NHANH'!$C$2&lt;&gt;"",OR(ISNUMBER(SEARCH('🔎 TRA CỨU NHANH'!$C$2,$A2082)),ISNUMBER(SEARCH('🔎 TRA CỨU NHANH'!$C$2,$B2082)))),1,0)</f>
        <v>0</v>
      </c>
      <c r="M2082" s="1" t="str">
        <f t="shared" si="64"/>
        <v/>
      </c>
      <c r="N2082" s="1">
        <f>N(N2081)+IF(AND('💰 BÁO GIÁ'!$C$27&lt;&gt;"",OR(ISNUMBER(SEARCH('💰 BÁO GIÁ'!$C$27,$A2082)),ISNUMBER(SEARCH('💰 BÁO GIÁ'!$C$27,$B2082)))),1,0)</f>
        <v>0</v>
      </c>
      <c r="O2082" s="1" t="str">
        <f t="shared" si="65"/>
        <v/>
      </c>
    </row>
    <row r="2083" customHeight="1" spans="1:15">
      <c r="A2083" s="1" t="str">
        <f>IF('⚙️ SÉC MĂNG'!A39="","",'⚙️ SÉC MĂNG'!A39)</f>
        <v>HH077107</v>
      </c>
      <c r="B2083" s="1" t="str">
        <f>IF('⚙️ SÉC MĂNG'!A39="","",'⚙️ SÉC MĂNG'!R39)</f>
        <v>Séc măng Hino V22C/SDH20052ZZ (3.3K-3.5-3.5-6) hộp 10 máy - NPR</v>
      </c>
      <c r="C2083" s="1" t="str">
        <f>IF('⚙️ SÉC MĂNG'!A39="","","Séc măng")</f>
        <v>Séc măng</v>
      </c>
      <c r="D2083" s="1" t="str">
        <f>IF('⚙️ SÉC MĂNG'!A39="","",'⚙️ SÉC MĂNG'!I39)</f>
        <v>Máy</v>
      </c>
      <c r="E2083" s="13">
        <f>IF('⚙️ SÉC MĂNG'!A39="","",'⚙️ SÉC MĂNG'!J39)</f>
        <v>0</v>
      </c>
      <c r="F2083" s="13">
        <f>IF('⚙️ SÉC MĂNG'!A39="","",'⚙️ SÉC MĂNG'!K39)</f>
        <v>0</v>
      </c>
      <c r="G2083" s="13">
        <f>IF('⚙️ SÉC MĂNG'!A39="","",'⚙️ SÉC MĂNG'!L39)</f>
        <v>0</v>
      </c>
      <c r="H2083" s="13">
        <f>IF('⚙️ SÉC MĂNG'!A39="","",'⚙️ SÉC MĂNG'!M39)</f>
        <v>0</v>
      </c>
      <c r="I2083" s="13">
        <f>IF('⚙️ SÉC MĂNG'!A39="","",'⚙️ SÉC MĂNG'!N39)</f>
        <v>0</v>
      </c>
      <c r="J2083" s="1" t="str">
        <f>IF('⚙️ SÉC MĂNG'!A39="","",'⚙️ SÉC MĂNG'!D39)</f>
        <v>139</v>
      </c>
      <c r="L2083" s="1">
        <f>N(L2082)+IF(AND('🔎 TRA CỨU NHANH'!$C$2&lt;&gt;"",OR(ISNUMBER(SEARCH('🔎 TRA CỨU NHANH'!$C$2,$A2083)),ISNUMBER(SEARCH('🔎 TRA CỨU NHANH'!$C$2,$B2083)))),1,0)</f>
        <v>0</v>
      </c>
      <c r="M2083" s="1" t="str">
        <f t="shared" si="64"/>
        <v/>
      </c>
      <c r="N2083" s="1">
        <f>N(N2082)+IF(AND('💰 BÁO GIÁ'!$C$27&lt;&gt;"",OR(ISNUMBER(SEARCH('💰 BÁO GIÁ'!$C$27,$A2083)),ISNUMBER(SEARCH('💰 BÁO GIÁ'!$C$27,$B2083)))),1,0)</f>
        <v>0</v>
      </c>
      <c r="O2083" s="1" t="str">
        <f t="shared" si="65"/>
        <v/>
      </c>
    </row>
    <row r="2084" customHeight="1" spans="1:15">
      <c r="A2084" s="1" t="str">
        <f>IF('⚙️ SÉC MĂNG'!A40="","",'⚙️ SÉC MĂNG'!A40)</f>
        <v>HH083702</v>
      </c>
      <c r="B2084" s="1" t="str">
        <f>IF('⚙️ SÉC MĂNG'!A40="","",'⚙️ SÉC MĂNG'!R40)</f>
        <v>Séc măng Hino F20C/ SDH20062ZX (3.3K-3.5-3.5-5), hộp 8 máy - NPR</v>
      </c>
      <c r="C2084" s="1" t="str">
        <f>IF('⚙️ SÉC MĂNG'!A40="","","Séc măng")</f>
        <v>Séc măng</v>
      </c>
      <c r="D2084" s="1" t="str">
        <f>IF('⚙️ SÉC MĂNG'!A40="","",'⚙️ SÉC MĂNG'!I40)</f>
        <v>Máy</v>
      </c>
      <c r="E2084" s="13">
        <f>IF('⚙️ SÉC MĂNG'!A40="","",'⚙️ SÉC MĂNG'!J40)</f>
        <v>0</v>
      </c>
      <c r="F2084" s="13">
        <f>IF('⚙️ SÉC MĂNG'!A40="","",'⚙️ SÉC MĂNG'!K40)</f>
        <v>0</v>
      </c>
      <c r="G2084" s="13">
        <f>IF('⚙️ SÉC MĂNG'!A40="","",'⚙️ SÉC MĂNG'!L40)</f>
        <v>0</v>
      </c>
      <c r="H2084" s="13">
        <f>IF('⚙️ SÉC MĂNG'!A40="","",'⚙️ SÉC MĂNG'!M40)</f>
        <v>0</v>
      </c>
      <c r="I2084" s="13">
        <f>IF('⚙️ SÉC MĂNG'!A40="","",'⚙️ SÉC MĂNG'!N40)</f>
        <v>0</v>
      </c>
      <c r="J2084" s="1" t="str">
        <f>IF('⚙️ SÉC MĂNG'!A40="","",'⚙️ SÉC MĂNG'!D40)</f>
        <v>146</v>
      </c>
      <c r="L2084" s="1">
        <f>N(L2083)+IF(AND('🔎 TRA CỨU NHANH'!$C$2&lt;&gt;"",OR(ISNUMBER(SEARCH('🔎 TRA CỨU NHANH'!$C$2,$A2084)),ISNUMBER(SEARCH('🔎 TRA CỨU NHANH'!$C$2,$B2084)))),1,0)</f>
        <v>0</v>
      </c>
      <c r="M2084" s="1" t="str">
        <f t="shared" si="64"/>
        <v/>
      </c>
      <c r="N2084" s="1">
        <f>N(N2083)+IF(AND('💰 BÁO GIÁ'!$C$27&lt;&gt;"",OR(ISNUMBER(SEARCH('💰 BÁO GIÁ'!$C$27,$A2084)),ISNUMBER(SEARCH('💰 BÁO GIÁ'!$C$27,$B2084)))),1,0)</f>
        <v>0</v>
      </c>
      <c r="O2084" s="1" t="str">
        <f t="shared" si="65"/>
        <v/>
      </c>
    </row>
    <row r="2085" customHeight="1" spans="1:15">
      <c r="A2085" s="1" t="str">
        <f>IF('⚙️ SÉC MĂNG'!A41="","",'⚙️ SÉC MĂNG'!A41)</f>
        <v>HH083703</v>
      </c>
      <c r="B2085" s="1" t="str">
        <f>IF('⚙️ SÉC MĂNG'!A41="","",'⚙️ SÉC MĂNG'!R41)</f>
        <v>Séc măng Hino F20C/ SDH20077ZX (3.3K-3-3-4) hộp 8 máy - NPR</v>
      </c>
      <c r="C2085" s="1" t="str">
        <f>IF('⚙️ SÉC MĂNG'!A41="","","Séc măng")</f>
        <v>Séc măng</v>
      </c>
      <c r="D2085" s="1" t="str">
        <f>IF('⚙️ SÉC MĂNG'!A41="","",'⚙️ SÉC MĂNG'!I41)</f>
        <v>Máy</v>
      </c>
      <c r="E2085" s="13">
        <f>IF('⚙️ SÉC MĂNG'!A41="","",'⚙️ SÉC MĂNG'!J41)</f>
        <v>0</v>
      </c>
      <c r="F2085" s="13">
        <f>IF('⚙️ SÉC MĂNG'!A41="","",'⚙️ SÉC MĂNG'!K41)</f>
        <v>0</v>
      </c>
      <c r="G2085" s="13">
        <f>IF('⚙️ SÉC MĂNG'!A41="","",'⚙️ SÉC MĂNG'!L41)</f>
        <v>0</v>
      </c>
      <c r="H2085" s="13">
        <f>IF('⚙️ SÉC MĂNG'!A41="","",'⚙️ SÉC MĂNG'!M41)</f>
        <v>0</v>
      </c>
      <c r="I2085" s="13">
        <f>IF('⚙️ SÉC MĂNG'!A41="","",'⚙️ SÉC MĂNG'!N41)</f>
        <v>0</v>
      </c>
      <c r="J2085" s="1" t="str">
        <f>IF('⚙️ SÉC MĂNG'!A41="","",'⚙️ SÉC MĂNG'!D41)</f>
        <v>146</v>
      </c>
      <c r="L2085" s="1">
        <f>N(L2084)+IF(AND('🔎 TRA CỨU NHANH'!$C$2&lt;&gt;"",OR(ISNUMBER(SEARCH('🔎 TRA CỨU NHANH'!$C$2,$A2085)),ISNUMBER(SEARCH('🔎 TRA CỨU NHANH'!$C$2,$B2085)))),1,0)</f>
        <v>0</v>
      </c>
      <c r="M2085" s="1" t="str">
        <f t="shared" si="64"/>
        <v/>
      </c>
      <c r="N2085" s="1">
        <f>N(N2084)+IF(AND('💰 BÁO GIÁ'!$C$27&lt;&gt;"",OR(ISNUMBER(SEARCH('💰 BÁO GIÁ'!$C$27,$A2085)),ISNUMBER(SEARCH('💰 BÁO GIÁ'!$C$27,$B2085)))),1,0)</f>
        <v>0</v>
      </c>
      <c r="O2085" s="1" t="str">
        <f t="shared" si="65"/>
        <v/>
      </c>
    </row>
    <row r="2086" customHeight="1" spans="1:15">
      <c r="A2086" s="1" t="str">
        <f>IF('⚙️ SÉC MĂNG'!A42="","",'⚙️ SÉC MĂNG'!A42)</f>
        <v/>
      </c>
      <c r="B2086" s="1" t="str">
        <f>IF('⚙️ SÉC MĂNG'!A42="","",'⚙️ SÉC MĂNG'!R42)</f>
        <v/>
      </c>
      <c r="C2086" s="1" t="str">
        <f>IF('⚙️ SÉC MĂNG'!A42="","","Séc măng")</f>
        <v/>
      </c>
      <c r="D2086" s="1" t="str">
        <f>IF('⚙️ SÉC MĂNG'!A42="","",'⚙️ SÉC MĂNG'!I42)</f>
        <v/>
      </c>
      <c r="E2086" s="1" t="str">
        <f>IF('⚙️ SÉC MĂNG'!A42="","",'⚙️ SÉC MĂNG'!J42)</f>
        <v/>
      </c>
      <c r="F2086" s="1" t="str">
        <f>IF('⚙️ SÉC MĂNG'!A42="","",'⚙️ SÉC MĂNG'!K42)</f>
        <v/>
      </c>
      <c r="G2086" s="1" t="str">
        <f>IF('⚙️ SÉC MĂNG'!A42="","",'⚙️ SÉC MĂNG'!L42)</f>
        <v/>
      </c>
      <c r="H2086" s="1" t="str">
        <f>IF('⚙️ SÉC MĂNG'!A42="","",'⚙️ SÉC MĂNG'!M42)</f>
        <v/>
      </c>
      <c r="I2086" s="1" t="str">
        <f>IF('⚙️ SÉC MĂNG'!A42="","",'⚙️ SÉC MĂNG'!N42)</f>
        <v/>
      </c>
      <c r="J2086" s="1" t="str">
        <f>IF('⚙️ SÉC MĂNG'!A42="","",'⚙️ SÉC MĂNG'!D42)</f>
        <v/>
      </c>
      <c r="L2086" s="1">
        <f>N(L2085)+IF(AND('🔎 TRA CỨU NHANH'!$C$2&lt;&gt;"",OR(ISNUMBER(SEARCH('🔎 TRA CỨU NHANH'!$C$2,$A2086)),ISNUMBER(SEARCH('🔎 TRA CỨU NHANH'!$C$2,$B2086)))),1,0)</f>
        <v>0</v>
      </c>
      <c r="M2086" s="1" t="str">
        <f t="shared" si="64"/>
        <v/>
      </c>
      <c r="N2086" s="1">
        <f>N(N2085)+IF(AND('💰 BÁO GIÁ'!$C$27&lt;&gt;"",OR(ISNUMBER(SEARCH('💰 BÁO GIÁ'!$C$27,$A2086)),ISNUMBER(SEARCH('💰 BÁO GIÁ'!$C$27,$B2086)))),1,0)</f>
        <v>0</v>
      </c>
      <c r="O2086" s="1" t="str">
        <f t="shared" si="65"/>
        <v/>
      </c>
    </row>
    <row r="2087" customHeight="1" spans="1:15">
      <c r="A2087" s="1" t="str">
        <f>IF('⚙️ SÉC MĂNG'!A43="","",'⚙️ SÉC MĂNG'!A43)</f>
        <v>HH071262</v>
      </c>
      <c r="B2087" s="1" t="str">
        <f>IF('⚙️ SÉC MĂNG'!A43="","",'⚙️ SÉC MĂNG'!R43)</f>
        <v>Séc măng 3KC1/3KC2 ( 2-1.5-3.5) SDI10102ZZ - NPR</v>
      </c>
      <c r="C2087" s="1" t="str">
        <f>IF('⚙️ SÉC MĂNG'!A43="","","Séc măng")</f>
        <v>Séc măng</v>
      </c>
      <c r="D2087" s="1" t="str">
        <f>IF('⚙️ SÉC MĂNG'!A43="","",'⚙️ SÉC MĂNG'!I43)</f>
        <v>1Máy</v>
      </c>
      <c r="E2087" s="13">
        <f>IF('⚙️ SÉC MĂNG'!A43="","",'⚙️ SÉC MĂNG'!J43)</f>
        <v>0</v>
      </c>
      <c r="F2087" s="13">
        <f>IF('⚙️ SÉC MĂNG'!A43="","",'⚙️ SÉC MĂNG'!K43)</f>
        <v>0</v>
      </c>
      <c r="G2087" s="13">
        <f>IF('⚙️ SÉC MĂNG'!A43="","",'⚙️ SÉC MĂNG'!L43)</f>
        <v>0</v>
      </c>
      <c r="H2087" s="13">
        <f>IF('⚙️ SÉC MĂNG'!A43="","",'⚙️ SÉC MĂNG'!M43)</f>
        <v>0</v>
      </c>
      <c r="I2087" s="13">
        <f>IF('⚙️ SÉC MĂNG'!A43="","",'⚙️ SÉC MĂNG'!N43)</f>
        <v>0</v>
      </c>
      <c r="J2087" s="1" t="str">
        <f>IF('⚙️ SÉC MĂNG'!A43="","",'⚙️ SÉC MĂNG'!D43)</f>
        <v>74</v>
      </c>
      <c r="L2087" s="1">
        <f>N(L2086)+IF(AND('🔎 TRA CỨU NHANH'!$C$2&lt;&gt;"",OR(ISNUMBER(SEARCH('🔎 TRA CỨU NHANH'!$C$2,$A2087)),ISNUMBER(SEARCH('🔎 TRA CỨU NHANH'!$C$2,$B2087)))),1,0)</f>
        <v>0</v>
      </c>
      <c r="M2087" s="1" t="str">
        <f t="shared" si="64"/>
        <v/>
      </c>
      <c r="N2087" s="1">
        <f>N(N2086)+IF(AND('💰 BÁO GIÁ'!$C$27&lt;&gt;"",OR(ISNUMBER(SEARCH('💰 BÁO GIÁ'!$C$27,$A2087)),ISNUMBER(SEARCH('💰 BÁO GIÁ'!$C$27,$B2087)))),1,0)</f>
        <v>0</v>
      </c>
      <c r="O2087" s="1" t="str">
        <f t="shared" si="65"/>
        <v/>
      </c>
    </row>
    <row r="2088" customHeight="1" spans="1:15">
      <c r="A2088" s="1" t="str">
        <f>IF('⚙️ SÉC MĂNG'!A44="","",'⚙️ SÉC MĂNG'!A44)</f>
        <v>HH080955</v>
      </c>
      <c r="B2088" s="1" t="str">
        <f>IF('⚙️ SÉC MĂNG'!A44="","",'⚙️ SÉC MĂNG'!R44)</f>
        <v>Séc măng 3KC1/3KC2 (2-1.5-3.5), hộp 3c - IZ IKAZU</v>
      </c>
      <c r="C2088" s="1" t="str">
        <f>IF('⚙️ SÉC MĂNG'!A44="","","Séc măng")</f>
        <v>Séc măng</v>
      </c>
      <c r="D2088" s="1" t="str">
        <f>IF('⚙️ SÉC MĂNG'!A44="","",'⚙️ SÉC MĂNG'!I44)</f>
        <v>1Máy</v>
      </c>
      <c r="E2088" s="13">
        <f>IF('⚙️ SÉC MĂNG'!A44="","",'⚙️ SÉC MĂNG'!J44)</f>
        <v>0</v>
      </c>
      <c r="F2088" s="13">
        <f>IF('⚙️ SÉC MĂNG'!A44="","",'⚙️ SÉC MĂNG'!K44)</f>
        <v>0</v>
      </c>
      <c r="G2088" s="13">
        <f>IF('⚙️ SÉC MĂNG'!A44="","",'⚙️ SÉC MĂNG'!L44)</f>
        <v>0</v>
      </c>
      <c r="H2088" s="13">
        <f>IF('⚙️ SÉC MĂNG'!A44="","",'⚙️ SÉC MĂNG'!M44)</f>
        <v>0</v>
      </c>
      <c r="I2088" s="13">
        <f>IF('⚙️ SÉC MĂNG'!A44="","",'⚙️ SÉC MĂNG'!N44)</f>
        <v>0</v>
      </c>
      <c r="J2088" s="1" t="str">
        <f>IF('⚙️ SÉC MĂNG'!A44="","",'⚙️ SÉC MĂNG'!D44)</f>
        <v>74</v>
      </c>
      <c r="L2088" s="1">
        <f>N(L2087)+IF(AND('🔎 TRA CỨU NHANH'!$C$2&lt;&gt;"",OR(ISNUMBER(SEARCH('🔎 TRA CỨU NHANH'!$C$2,$A2088)),ISNUMBER(SEARCH('🔎 TRA CỨU NHANH'!$C$2,$B2088)))),1,0)</f>
        <v>0</v>
      </c>
      <c r="M2088" s="1" t="str">
        <f t="shared" si="64"/>
        <v/>
      </c>
      <c r="N2088" s="1">
        <f>N(N2087)+IF(AND('💰 BÁO GIÁ'!$C$27&lt;&gt;"",OR(ISNUMBER(SEARCH('💰 BÁO GIÁ'!$C$27,$A2088)),ISNUMBER(SEARCH('💰 BÁO GIÁ'!$C$27,$B2088)))),1,0)</f>
        <v>0</v>
      </c>
      <c r="O2088" s="1" t="str">
        <f t="shared" si="65"/>
        <v/>
      </c>
    </row>
    <row r="2089" customHeight="1" spans="1:15">
      <c r="A2089" s="1" t="str">
        <f>IF('⚙️ SÉC MĂNG'!A45="","",'⚙️ SÉC MĂNG'!A45)</f>
        <v>HH077134</v>
      </c>
      <c r="B2089" s="1" t="str">
        <f>IF('⚙️ SÉC MĂNG'!A45="","",'⚙️ SÉC MĂNG'!R45)</f>
        <v>Séc măng 4FE1 (2-2-4) - TP</v>
      </c>
      <c r="C2089" s="1" t="str">
        <f>IF('⚙️ SÉC MĂNG'!A45="","","Séc măng")</f>
        <v>Séc măng</v>
      </c>
      <c r="D2089" s="1" t="str">
        <f>IF('⚙️ SÉC MĂNG'!A45="","",'⚙️ SÉC MĂNG'!I45)</f>
        <v>1Máy</v>
      </c>
      <c r="E2089" s="13">
        <f>IF('⚙️ SÉC MĂNG'!A45="","",'⚙️ SÉC MĂNG'!J45)</f>
        <v>0</v>
      </c>
      <c r="F2089" s="13">
        <f>IF('⚙️ SÉC MĂNG'!A45="","",'⚙️ SÉC MĂNG'!K45)</f>
        <v>0</v>
      </c>
      <c r="G2089" s="13">
        <f>IF('⚙️ SÉC MĂNG'!A45="","",'⚙️ SÉC MĂNG'!L45)</f>
        <v>0</v>
      </c>
      <c r="H2089" s="13">
        <f>IF('⚙️ SÉC MĂNG'!A45="","",'⚙️ SÉC MĂNG'!M45)</f>
        <v>0</v>
      </c>
      <c r="I2089" s="13">
        <f>IF('⚙️ SÉC MĂNG'!A45="","",'⚙️ SÉC MĂNG'!N45)</f>
        <v>0</v>
      </c>
      <c r="J2089" s="1" t="str">
        <f>IF('⚙️ SÉC MĂNG'!A45="","",'⚙️ SÉC MĂNG'!D45)</f>
        <v>76.3</v>
      </c>
      <c r="L2089" s="1">
        <f>N(L2088)+IF(AND('🔎 TRA CỨU NHANH'!$C$2&lt;&gt;"",OR(ISNUMBER(SEARCH('🔎 TRA CỨU NHANH'!$C$2,$A2089)),ISNUMBER(SEARCH('🔎 TRA CỨU NHANH'!$C$2,$B2089)))),1,0)</f>
        <v>0</v>
      </c>
      <c r="M2089" s="1" t="str">
        <f t="shared" si="64"/>
        <v/>
      </c>
      <c r="N2089" s="1">
        <f>N(N2088)+IF(AND('💰 BÁO GIÁ'!$C$27&lt;&gt;"",OR(ISNUMBER(SEARCH('💰 BÁO GIÁ'!$C$27,$A2089)),ISNUMBER(SEARCH('💰 BÁO GIÁ'!$C$27,$B2089)))),1,0)</f>
        <v>0</v>
      </c>
      <c r="O2089" s="1" t="str">
        <f t="shared" si="65"/>
        <v/>
      </c>
    </row>
    <row r="2090" customHeight="1" spans="1:15">
      <c r="A2090" s="1" t="str">
        <f>IF('⚙️ SÉC MĂNG'!A46="","",'⚙️ SÉC MĂNG'!A46)</f>
        <v>HH0642</v>
      </c>
      <c r="B2090" s="1" t="str">
        <f>IF('⚙️ SÉC MĂNG'!A46="","",'⚙️ SÉC MĂNG'!R46)</f>
        <v>Séc măng 4FE1 (2-2-4) SDI10212ZZ - NPR</v>
      </c>
      <c r="C2090" s="1" t="str">
        <f>IF('⚙️ SÉC MĂNG'!A46="","","Séc măng")</f>
        <v>Séc măng</v>
      </c>
      <c r="D2090" s="1" t="str">
        <f>IF('⚙️ SÉC MĂNG'!A46="","",'⚙️ SÉC MĂNG'!I46)</f>
        <v>Máy</v>
      </c>
      <c r="E2090" s="13">
        <f>IF('⚙️ SÉC MĂNG'!A46="","",'⚙️ SÉC MĂNG'!J46)</f>
        <v>0</v>
      </c>
      <c r="F2090" s="13">
        <f>IF('⚙️ SÉC MĂNG'!A46="","",'⚙️ SÉC MĂNG'!K46)</f>
        <v>0</v>
      </c>
      <c r="G2090" s="13">
        <f>IF('⚙️ SÉC MĂNG'!A46="","",'⚙️ SÉC MĂNG'!L46)</f>
        <v>0</v>
      </c>
      <c r="H2090" s="13">
        <f>IF('⚙️ SÉC MĂNG'!A46="","",'⚙️ SÉC MĂNG'!M46)</f>
        <v>0</v>
      </c>
      <c r="I2090" s="13">
        <f>IF('⚙️ SÉC MĂNG'!A46="","",'⚙️ SÉC MĂNG'!N46)</f>
        <v>0</v>
      </c>
      <c r="J2090" s="1" t="str">
        <f>IF('⚙️ SÉC MĂNG'!A46="","",'⚙️ SÉC MĂNG'!D46)</f>
        <v>76.3</v>
      </c>
      <c r="L2090" s="1">
        <f>N(L2089)+IF(AND('🔎 TRA CỨU NHANH'!$C$2&lt;&gt;"",OR(ISNUMBER(SEARCH('🔎 TRA CỨU NHANH'!$C$2,$A2090)),ISNUMBER(SEARCH('🔎 TRA CỨU NHANH'!$C$2,$B2090)))),1,0)</f>
        <v>0</v>
      </c>
      <c r="M2090" s="1" t="str">
        <f t="shared" si="64"/>
        <v/>
      </c>
      <c r="N2090" s="1">
        <f>N(N2089)+IF(AND('💰 BÁO GIÁ'!$C$27&lt;&gt;"",OR(ISNUMBER(SEARCH('💰 BÁO GIÁ'!$C$27,$A2090)),ISNUMBER(SEARCH('💰 BÁO GIÁ'!$C$27,$B2090)))),1,0)</f>
        <v>0</v>
      </c>
      <c r="O2090" s="1" t="str">
        <f t="shared" si="65"/>
        <v/>
      </c>
    </row>
    <row r="2091" customHeight="1" spans="1:15">
      <c r="A2091" s="1" t="str">
        <f>IF('⚙️ SÉC MĂNG'!A47="","",'⚙️ SÉC MĂNG'!A47)</f>
        <v>HH071103</v>
      </c>
      <c r="B2091" s="1" t="str">
        <f>IF('⚙️ SÉC MĂNG'!A47="","",'⚙️ SÉC MĂNG'!R47)</f>
        <v>Séc măng 4LC1 (2-1.5-3.5) SJI10213ZZ - NPR</v>
      </c>
      <c r="C2091" s="1" t="str">
        <f>IF('⚙️ SÉC MĂNG'!A47="","","Séc măng")</f>
        <v>Séc măng</v>
      </c>
      <c r="D2091" s="1" t="str">
        <f>IF('⚙️ SÉC MĂNG'!A47="","",'⚙️ SÉC MĂNG'!I47)</f>
        <v>Máy</v>
      </c>
      <c r="E2091" s="13">
        <f>IF('⚙️ SÉC MĂNG'!A47="","",'⚙️ SÉC MĂNG'!J47)</f>
        <v>0</v>
      </c>
      <c r="F2091" s="13">
        <f>IF('⚙️ SÉC MĂNG'!A47="","",'⚙️ SÉC MĂNG'!K47)</f>
        <v>0</v>
      </c>
      <c r="G2091" s="13">
        <f>IF('⚙️ SÉC MĂNG'!A47="","",'⚙️ SÉC MĂNG'!L47)</f>
        <v>0</v>
      </c>
      <c r="H2091" s="13">
        <f>IF('⚙️ SÉC MĂNG'!A47="","",'⚙️ SÉC MĂNG'!M47)</f>
        <v>0</v>
      </c>
      <c r="I2091" s="13">
        <f>IF('⚙️ SÉC MĂNG'!A47="","",'⚙️ SÉC MĂNG'!N47)</f>
        <v>0</v>
      </c>
      <c r="J2091" s="1" t="str">
        <f>IF('⚙️ SÉC MĂNG'!A47="","",'⚙️ SÉC MĂNG'!D47)</f>
        <v>77.4</v>
      </c>
      <c r="L2091" s="1">
        <f>N(L2090)+IF(AND('🔎 TRA CỨU NHANH'!$C$2&lt;&gt;"",OR(ISNUMBER(SEARCH('🔎 TRA CỨU NHANH'!$C$2,$A2091)),ISNUMBER(SEARCH('🔎 TRA CỨU NHANH'!$C$2,$B2091)))),1,0)</f>
        <v>0</v>
      </c>
      <c r="M2091" s="1" t="str">
        <f t="shared" si="64"/>
        <v/>
      </c>
      <c r="N2091" s="1">
        <f>N(N2090)+IF(AND('💰 BÁO GIÁ'!$C$27&lt;&gt;"",OR(ISNUMBER(SEARCH('💰 BÁO GIÁ'!$C$27,$A2091)),ISNUMBER(SEARCH('💰 BÁO GIÁ'!$C$27,$B2091)))),1,0)</f>
        <v>0</v>
      </c>
      <c r="O2091" s="1" t="str">
        <f t="shared" si="65"/>
        <v/>
      </c>
    </row>
    <row r="2092" customHeight="1" spans="1:15">
      <c r="A2092" s="1" t="str">
        <f>IF('⚙️ SÉC MĂNG'!A48="","",'⚙️ SÉC MĂNG'!A48)</f>
        <v>HH083986</v>
      </c>
      <c r="B2092" s="1" t="str">
        <f>IF('⚙️ SÉC MĂNG'!A48="","",'⚙️ SÉC MĂNG'!R48)</f>
        <v>Séc măng Isuzu 4LC1 (2-1.5-3.5)/ 8-97034-609-0 - HENWEIT, R-IS45-00</v>
      </c>
      <c r="C2092" s="1" t="str">
        <f>IF('⚙️ SÉC MĂNG'!A48="","","Séc măng")</f>
        <v>Séc măng</v>
      </c>
      <c r="D2092" s="1" t="str">
        <f>IF('⚙️ SÉC MĂNG'!A48="","",'⚙️ SÉC MĂNG'!I48)</f>
        <v>Máy</v>
      </c>
      <c r="E2092" s="13">
        <f>IF('⚙️ SÉC MĂNG'!A48="","",'⚙️ SÉC MĂNG'!J48)</f>
        <v>0</v>
      </c>
      <c r="F2092" s="13">
        <f>IF('⚙️ SÉC MĂNG'!A48="","",'⚙️ SÉC MĂNG'!K48)</f>
        <v>0</v>
      </c>
      <c r="G2092" s="13">
        <f>IF('⚙️ SÉC MĂNG'!A48="","",'⚙️ SÉC MĂNG'!L48)</f>
        <v>0</v>
      </c>
      <c r="H2092" s="13">
        <f>IF('⚙️ SÉC MĂNG'!A48="","",'⚙️ SÉC MĂNG'!M48)</f>
        <v>0</v>
      </c>
      <c r="I2092" s="13">
        <f>IF('⚙️ SÉC MĂNG'!A48="","",'⚙️ SÉC MĂNG'!N48)</f>
        <v>0</v>
      </c>
      <c r="J2092" s="1" t="str">
        <f>IF('⚙️ SÉC MĂNG'!A48="","",'⚙️ SÉC MĂNG'!D48)</f>
        <v>77.4</v>
      </c>
      <c r="L2092" s="1">
        <f>N(L2091)+IF(AND('🔎 TRA CỨU NHANH'!$C$2&lt;&gt;"",OR(ISNUMBER(SEARCH('🔎 TRA CỨU NHANH'!$C$2,$A2092)),ISNUMBER(SEARCH('🔎 TRA CỨU NHANH'!$C$2,$B2092)))),1,0)</f>
        <v>0</v>
      </c>
      <c r="M2092" s="1" t="str">
        <f t="shared" si="64"/>
        <v/>
      </c>
      <c r="N2092" s="1">
        <f>N(N2091)+IF(AND('💰 BÁO GIÁ'!$C$27&lt;&gt;"",OR(ISNUMBER(SEARCH('💰 BÁO GIÁ'!$C$27,$A2092)),ISNUMBER(SEARCH('💰 BÁO GIÁ'!$C$27,$B2092)))),1,0)</f>
        <v>0</v>
      </c>
      <c r="O2092" s="1" t="str">
        <f t="shared" si="65"/>
        <v/>
      </c>
    </row>
    <row r="2093" customHeight="1" spans="1:15">
      <c r="A2093" s="1" t="str">
        <f>IF('⚙️ SÉC MĂNG'!A49="","",'⚙️ SÉC MĂNG'!A49)</f>
        <v>HH00504</v>
      </c>
      <c r="B2093" s="1" t="str">
        <f>IF('⚙️ SÉC MĂNG'!A49="","",'⚙️ SÉC MĂNG'!R49)</f>
        <v>Séc măng 3KR1 - TP</v>
      </c>
      <c r="C2093" s="1" t="str">
        <f>IF('⚙️ SÉC MĂNG'!A49="","","Séc măng")</f>
        <v>Séc măng</v>
      </c>
      <c r="D2093" s="1" t="str">
        <f>IF('⚙️ SÉC MĂNG'!A49="","",'⚙️ SÉC MĂNG'!I49)</f>
        <v>Máy</v>
      </c>
      <c r="E2093" s="13">
        <f>IF('⚙️ SÉC MĂNG'!A49="","",'⚙️ SÉC MĂNG'!J49)</f>
        <v>0</v>
      </c>
      <c r="F2093" s="13">
        <f>IF('⚙️ SÉC MĂNG'!A49="","",'⚙️ SÉC MĂNG'!K49)</f>
        <v>0</v>
      </c>
      <c r="G2093" s="13">
        <f>IF('⚙️ SÉC MĂNG'!A49="","",'⚙️ SÉC MĂNG'!L49)</f>
        <v>0</v>
      </c>
      <c r="H2093" s="13">
        <f>IF('⚙️ SÉC MĂNG'!A49="","",'⚙️ SÉC MĂNG'!M49)</f>
        <v>0</v>
      </c>
      <c r="I2093" s="13">
        <f>IF('⚙️ SÉC MĂNG'!A49="","",'⚙️ SÉC MĂNG'!N49)</f>
        <v>0</v>
      </c>
      <c r="J2093" s="1" t="str">
        <f>IF('⚙️ SÉC MĂNG'!A49="","",'⚙️ SÉC MĂNG'!D49)</f>
        <v>81</v>
      </c>
      <c r="L2093" s="1">
        <f>N(L2092)+IF(AND('🔎 TRA CỨU NHANH'!$C$2&lt;&gt;"",OR(ISNUMBER(SEARCH('🔎 TRA CỨU NHANH'!$C$2,$A2093)),ISNUMBER(SEARCH('🔎 TRA CỨU NHANH'!$C$2,$B2093)))),1,0)</f>
        <v>0</v>
      </c>
      <c r="M2093" s="1" t="str">
        <f t="shared" si="64"/>
        <v/>
      </c>
      <c r="N2093" s="1">
        <f>N(N2092)+IF(AND('💰 BÁO GIÁ'!$C$27&lt;&gt;"",OR(ISNUMBER(SEARCH('💰 BÁO GIÁ'!$C$27,$A2093)),ISNUMBER(SEARCH('💰 BÁO GIÁ'!$C$27,$B2093)))),1,0)</f>
        <v>0</v>
      </c>
      <c r="O2093" s="1" t="str">
        <f t="shared" si="65"/>
        <v/>
      </c>
    </row>
    <row r="2094" customHeight="1" spans="1:15">
      <c r="A2094" s="1" t="str">
        <f>IF('⚙️ SÉC MĂNG'!A50="","",'⚙️ SÉC MĂNG'!A50)</f>
        <v>HH080944</v>
      </c>
      <c r="B2094" s="1" t="str">
        <f>IF('⚙️ SÉC MĂNG'!A50="","",'⚙️ SÉC MĂNG'!R50)</f>
        <v>Séc măng 3KR1 / 3KR2 (2-1.75-4) - IZ IKAZU</v>
      </c>
      <c r="C2094" s="1" t="str">
        <f>IF('⚙️ SÉC MĂNG'!A50="","","Séc măng")</f>
        <v>Séc măng</v>
      </c>
      <c r="D2094" s="1" t="str">
        <f>IF('⚙️ SÉC MĂNG'!A50="","",'⚙️ SÉC MĂNG'!I50)</f>
        <v>Máy</v>
      </c>
      <c r="E2094" s="13">
        <f>IF('⚙️ SÉC MĂNG'!A50="","",'⚙️ SÉC MĂNG'!J50)</f>
        <v>0</v>
      </c>
      <c r="F2094" s="13">
        <f>IF('⚙️ SÉC MĂNG'!A50="","",'⚙️ SÉC MĂNG'!K50)</f>
        <v>0</v>
      </c>
      <c r="G2094" s="13">
        <f>IF('⚙️ SÉC MĂNG'!A50="","",'⚙️ SÉC MĂNG'!L50)</f>
        <v>0</v>
      </c>
      <c r="H2094" s="13">
        <f>IF('⚙️ SÉC MĂNG'!A50="","",'⚙️ SÉC MĂNG'!M50)</f>
        <v>0</v>
      </c>
      <c r="I2094" s="13">
        <f>IF('⚙️ SÉC MĂNG'!A50="","",'⚙️ SÉC MĂNG'!N50)</f>
        <v>0</v>
      </c>
      <c r="J2094" s="1" t="str">
        <f>IF('⚙️ SÉC MĂNG'!A50="","",'⚙️ SÉC MĂNG'!D50)</f>
        <v>81</v>
      </c>
      <c r="L2094" s="1">
        <f>N(L2093)+IF(AND('🔎 TRA CỨU NHANH'!$C$2&lt;&gt;"",OR(ISNUMBER(SEARCH('🔎 TRA CỨU NHANH'!$C$2,$A2094)),ISNUMBER(SEARCH('🔎 TRA CỨU NHANH'!$C$2,$B2094)))),1,0)</f>
        <v>0</v>
      </c>
      <c r="M2094" s="1" t="str">
        <f t="shared" si="64"/>
        <v/>
      </c>
      <c r="N2094" s="1">
        <f>N(N2093)+IF(AND('💰 BÁO GIÁ'!$C$27&lt;&gt;"",OR(ISNUMBER(SEARCH('💰 BÁO GIÁ'!$C$27,$A2094)),ISNUMBER(SEARCH('💰 BÁO GIÁ'!$C$27,$B2094)))),1,0)</f>
        <v>0</v>
      </c>
      <c r="O2094" s="1" t="str">
        <f t="shared" si="65"/>
        <v/>
      </c>
    </row>
    <row r="2095" customHeight="1" spans="1:15">
      <c r="A2095" s="1" t="str">
        <f>IF('⚙️ SÉC MĂNG'!A51="","",'⚙️ SÉC MĂNG'!A51)</f>
        <v>HH075158</v>
      </c>
      <c r="B2095" s="1" t="str">
        <f>IF('⚙️ SÉC MĂNG'!A51="","",'⚙️ SÉC MĂNG'!R51)</f>
        <v>Séc măng 3KR1 / 3KR2 (2-1.75-4) 15608101 - ART</v>
      </c>
      <c r="C2095" s="1" t="str">
        <f>IF('⚙️ SÉC MĂNG'!A51="","","Séc măng")</f>
        <v>Séc măng</v>
      </c>
      <c r="D2095" s="1" t="str">
        <f>IF('⚙️ SÉC MĂNG'!A51="","",'⚙️ SÉC MĂNG'!I51)</f>
        <v>Máy</v>
      </c>
      <c r="E2095" s="13">
        <f>IF('⚙️ SÉC MĂNG'!A51="","",'⚙️ SÉC MĂNG'!J51)</f>
        <v>0</v>
      </c>
      <c r="F2095" s="13">
        <f>IF('⚙️ SÉC MĂNG'!A51="","",'⚙️ SÉC MĂNG'!K51)</f>
        <v>0</v>
      </c>
      <c r="G2095" s="13">
        <f>IF('⚙️ SÉC MĂNG'!A51="","",'⚙️ SÉC MĂNG'!L51)</f>
        <v>0</v>
      </c>
      <c r="H2095" s="13">
        <f>IF('⚙️ SÉC MĂNG'!A51="","",'⚙️ SÉC MĂNG'!M51)</f>
        <v>0</v>
      </c>
      <c r="I2095" s="13">
        <f>IF('⚙️ SÉC MĂNG'!A51="","",'⚙️ SÉC MĂNG'!N51)</f>
        <v>0</v>
      </c>
      <c r="J2095" s="1" t="str">
        <f>IF('⚙️ SÉC MĂNG'!A51="","",'⚙️ SÉC MĂNG'!D51)</f>
        <v>81</v>
      </c>
      <c r="L2095" s="1">
        <f>N(L2094)+IF(AND('🔎 TRA CỨU NHANH'!$C$2&lt;&gt;"",OR(ISNUMBER(SEARCH('🔎 TRA CỨU NHANH'!$C$2,$A2095)),ISNUMBER(SEARCH('🔎 TRA CỨU NHANH'!$C$2,$B2095)))),1,0)</f>
        <v>0</v>
      </c>
      <c r="M2095" s="1" t="str">
        <f t="shared" si="64"/>
        <v/>
      </c>
      <c r="N2095" s="1">
        <f>N(N2094)+IF(AND('💰 BÁO GIÁ'!$C$27&lt;&gt;"",OR(ISNUMBER(SEARCH('💰 BÁO GIÁ'!$C$27,$A2095)),ISNUMBER(SEARCH('💰 BÁO GIÁ'!$C$27,$B2095)))),1,0)</f>
        <v>0</v>
      </c>
      <c r="O2095" s="1" t="str">
        <f t="shared" si="65"/>
        <v/>
      </c>
    </row>
    <row r="2096" customHeight="1" spans="1:15">
      <c r="A2096" s="1" t="str">
        <f>IF('⚙️ SÉC MĂNG'!A52="","",'⚙️ SÉC MĂNG'!A52)</f>
        <v>HH084332</v>
      </c>
      <c r="B2096" s="1" t="str">
        <f>IF('⚙️ SÉC MĂNG'!A52="","",'⚙️ SÉC MĂNG'!R52)</f>
        <v>Séc măng Isuzu 3KR1/ 3KR2 (2-1.75-4) nhớt thép - HENWEIT 'R-IS48-00</v>
      </c>
      <c r="C2096" s="1" t="str">
        <f>IF('⚙️ SÉC MĂNG'!A52="","","Séc măng")</f>
        <v>Séc măng</v>
      </c>
      <c r="D2096" s="1" t="str">
        <f>IF('⚙️ SÉC MĂNG'!A52="","",'⚙️ SÉC MĂNG'!I52)</f>
        <v>Máy</v>
      </c>
      <c r="E2096" s="13">
        <f>IF('⚙️ SÉC MĂNG'!A52="","",'⚙️ SÉC MĂNG'!J52)</f>
        <v>0</v>
      </c>
      <c r="F2096" s="13">
        <f>IF('⚙️ SÉC MĂNG'!A52="","",'⚙️ SÉC MĂNG'!K52)</f>
        <v>0</v>
      </c>
      <c r="G2096" s="13">
        <f>IF('⚙️ SÉC MĂNG'!A52="","",'⚙️ SÉC MĂNG'!L52)</f>
        <v>0</v>
      </c>
      <c r="H2096" s="13">
        <f>IF('⚙️ SÉC MĂNG'!A52="","",'⚙️ SÉC MĂNG'!M52)</f>
        <v>0</v>
      </c>
      <c r="I2096" s="13">
        <f>IF('⚙️ SÉC MĂNG'!A52="","",'⚙️ SÉC MĂNG'!N52)</f>
        <v>0</v>
      </c>
      <c r="J2096" s="1" t="str">
        <f>IF('⚙️ SÉC MĂNG'!A52="","",'⚙️ SÉC MĂNG'!D52)</f>
        <v>81</v>
      </c>
      <c r="L2096" s="1">
        <f>N(L2095)+IF(AND('🔎 TRA CỨU NHANH'!$C$2&lt;&gt;"",OR(ISNUMBER(SEARCH('🔎 TRA CỨU NHANH'!$C$2,$A2096)),ISNUMBER(SEARCH('🔎 TRA CỨU NHANH'!$C$2,$B2096)))),1,0)</f>
        <v>0</v>
      </c>
      <c r="M2096" s="1" t="str">
        <f t="shared" si="64"/>
        <v/>
      </c>
      <c r="N2096" s="1">
        <f>N(N2095)+IF(AND('💰 BÁO GIÁ'!$C$27&lt;&gt;"",OR(ISNUMBER(SEARCH('💰 BÁO GIÁ'!$C$27,$A2096)),ISNUMBER(SEARCH('💰 BÁO GIÁ'!$C$27,$B2096)))),1,0)</f>
        <v>0</v>
      </c>
      <c r="O2096" s="1" t="str">
        <f t="shared" si="65"/>
        <v/>
      </c>
    </row>
    <row r="2097" customHeight="1" spans="1:15">
      <c r="A2097" s="1" t="str">
        <f>IF('⚙️ SÉC MĂNG'!A53="","",'⚙️ SÉC MĂNG'!A53)</f>
        <v>HH00229</v>
      </c>
      <c r="B2097" s="1" t="str">
        <f>IF('⚙️ SÉC MĂNG'!A53="","",'⚙️ SÉC MĂNG'!R53)</f>
        <v>Séc măng Isu 3KR1/ SDI10113ZZ (2-1.75-4) 3KR2, HỘP3 - NPR</v>
      </c>
      <c r="C2097" s="1" t="str">
        <f>IF('⚙️ SÉC MĂNG'!A53="","","Séc măng")</f>
        <v>Séc măng</v>
      </c>
      <c r="D2097" s="1" t="str">
        <f>IF('⚙️ SÉC MĂNG'!A53="","",'⚙️ SÉC MĂNG'!I53)</f>
        <v>Máy</v>
      </c>
      <c r="E2097" s="13">
        <f>IF('⚙️ SÉC MĂNG'!A53="","",'⚙️ SÉC MĂNG'!J53)</f>
        <v>0</v>
      </c>
      <c r="F2097" s="13">
        <f>IF('⚙️ SÉC MĂNG'!A53="","",'⚙️ SÉC MĂNG'!K53)</f>
        <v>0</v>
      </c>
      <c r="G2097" s="13">
        <f>IF('⚙️ SÉC MĂNG'!A53="","",'⚙️ SÉC MĂNG'!L53)</f>
        <v>0</v>
      </c>
      <c r="H2097" s="13">
        <f>IF('⚙️ SÉC MĂNG'!A53="","",'⚙️ SÉC MĂNG'!M53)</f>
        <v>0</v>
      </c>
      <c r="I2097" s="13">
        <f>IF('⚙️ SÉC MĂNG'!A53="","",'⚙️ SÉC MĂNG'!N53)</f>
        <v>0</v>
      </c>
      <c r="J2097" s="1" t="str">
        <f>IF('⚙️ SÉC MĂNG'!A53="","",'⚙️ SÉC MĂNG'!D53)</f>
        <v>81</v>
      </c>
      <c r="L2097" s="1">
        <f>N(L2096)+IF(AND('🔎 TRA CỨU NHANH'!$C$2&lt;&gt;"",OR(ISNUMBER(SEARCH('🔎 TRA CỨU NHANH'!$C$2,$A2097)),ISNUMBER(SEARCH('🔎 TRA CỨU NHANH'!$C$2,$B2097)))),1,0)</f>
        <v>0</v>
      </c>
      <c r="M2097" s="1" t="str">
        <f t="shared" si="64"/>
        <v/>
      </c>
      <c r="N2097" s="1">
        <f>N(N2096)+IF(AND('💰 BÁO GIÁ'!$C$27&lt;&gt;"",OR(ISNUMBER(SEARCH('💰 BÁO GIÁ'!$C$27,$A2097)),ISNUMBER(SEARCH('💰 BÁO GIÁ'!$C$27,$B2097)))),1,0)</f>
        <v>0</v>
      </c>
      <c r="O2097" s="1" t="str">
        <f t="shared" si="65"/>
        <v/>
      </c>
    </row>
    <row r="2098" customHeight="1" spans="1:15">
      <c r="A2098" s="1" t="str">
        <f>IF('⚙️ SÉC MĂNG'!A54="","",'⚙️ SÉC MĂNG'!A54)</f>
        <v>HH076137</v>
      </c>
      <c r="B2098" s="1" t="str">
        <f>IF('⚙️ SÉC MĂNG'!A54="","",'⚙️ SÉC MĂNG'!R54)</f>
        <v>Séc măng 3LD1 (2-1.75-4) SDI10229ZZ - NPR</v>
      </c>
      <c r="C2098" s="1" t="str">
        <f>IF('⚙️ SÉC MĂNG'!A54="","","Séc măng")</f>
        <v>Séc măng</v>
      </c>
      <c r="D2098" s="1" t="str">
        <f>IF('⚙️ SÉC MĂNG'!A54="","",'⚙️ SÉC MĂNG'!I54)</f>
        <v>Máy</v>
      </c>
      <c r="E2098" s="13">
        <f>IF('⚙️ SÉC MĂNG'!A54="","",'⚙️ SÉC MĂNG'!J54)</f>
        <v>0</v>
      </c>
      <c r="F2098" s="13">
        <f>IF('⚙️ SÉC MĂNG'!A54="","",'⚙️ SÉC MĂNG'!K54)</f>
        <v>0</v>
      </c>
      <c r="G2098" s="13">
        <f>IF('⚙️ SÉC MĂNG'!A54="","",'⚙️ SÉC MĂNG'!L54)</f>
        <v>0</v>
      </c>
      <c r="H2098" s="13">
        <f>IF('⚙️ SÉC MĂNG'!A54="","",'⚙️ SÉC MĂNG'!M54)</f>
        <v>0</v>
      </c>
      <c r="I2098" s="13">
        <f>IF('⚙️ SÉC MĂNG'!A54="","",'⚙️ SÉC MĂNG'!N54)</f>
        <v>0</v>
      </c>
      <c r="J2098" s="1" t="str">
        <f>IF('⚙️ SÉC MĂNG'!A54="","",'⚙️ SÉC MĂNG'!D54)</f>
        <v>83</v>
      </c>
      <c r="L2098" s="1">
        <f>N(L2097)+IF(AND('🔎 TRA CỨU NHANH'!$C$2&lt;&gt;"",OR(ISNUMBER(SEARCH('🔎 TRA CỨU NHANH'!$C$2,$A2098)),ISNUMBER(SEARCH('🔎 TRA CỨU NHANH'!$C$2,$B2098)))),1,0)</f>
        <v>0</v>
      </c>
      <c r="M2098" s="1" t="str">
        <f t="shared" si="64"/>
        <v/>
      </c>
      <c r="N2098" s="1">
        <f>N(N2097)+IF(AND('💰 BÁO GIÁ'!$C$27&lt;&gt;"",OR(ISNUMBER(SEARCH('💰 BÁO GIÁ'!$C$27,$A2098)),ISNUMBER(SEARCH('💰 BÁO GIÁ'!$C$27,$B2098)))),1,0)</f>
        <v>0</v>
      </c>
      <c r="O2098" s="1" t="str">
        <f t="shared" si="65"/>
        <v/>
      </c>
    </row>
    <row r="2099" customHeight="1" spans="1:15">
      <c r="A2099" s="1" t="str">
        <f>IF('⚙️ SÉC MĂNG'!A55="","",'⚙️ SÉC MĂNG'!A55)</f>
        <v>HH079372</v>
      </c>
      <c r="B2099" s="1" t="str">
        <f>IF('⚙️ SÉC MĂNG'!A55="","",'⚙️ SÉC MĂNG'!R55)</f>
        <v>Séc măng C221/C201 PT (2-2-2-5-5) không mạ - TP</v>
      </c>
      <c r="C2099" s="1" t="str">
        <f>IF('⚙️ SÉC MĂNG'!A55="","","Séc măng")</f>
        <v>Séc măng</v>
      </c>
      <c r="D2099" s="1" t="str">
        <f>IF('⚙️ SÉC MĂNG'!A55="","",'⚙️ SÉC MĂNG'!I55)</f>
        <v>Máy</v>
      </c>
      <c r="E2099" s="13">
        <f>IF('⚙️ SÉC MĂNG'!A55="","",'⚙️ SÉC MĂNG'!J55)</f>
        <v>0</v>
      </c>
      <c r="F2099" s="13">
        <f>IF('⚙️ SÉC MĂNG'!A55="","",'⚙️ SÉC MĂNG'!K55)</f>
        <v>0</v>
      </c>
      <c r="G2099" s="13">
        <f>IF('⚙️ SÉC MĂNG'!A55="","",'⚙️ SÉC MĂNG'!L55)</f>
        <v>0</v>
      </c>
      <c r="H2099" s="13">
        <f>IF('⚙️ SÉC MĂNG'!A55="","",'⚙️ SÉC MĂNG'!M55)</f>
        <v>0</v>
      </c>
      <c r="I2099" s="13">
        <f>IF('⚙️ SÉC MĂNG'!A55="","",'⚙️ SÉC MĂNG'!N55)</f>
        <v>0</v>
      </c>
      <c r="J2099" s="1" t="str">
        <f>IF('⚙️ SÉC MĂNG'!A55="","",'⚙️ SÉC MĂNG'!D55)</f>
        <v>83</v>
      </c>
      <c r="L2099" s="1">
        <f>N(L2098)+IF(AND('🔎 TRA CỨU NHANH'!$C$2&lt;&gt;"",OR(ISNUMBER(SEARCH('🔎 TRA CỨU NHANH'!$C$2,$A2099)),ISNUMBER(SEARCH('🔎 TRA CỨU NHANH'!$C$2,$B2099)))),1,0)</f>
        <v>0</v>
      </c>
      <c r="M2099" s="1" t="str">
        <f t="shared" si="64"/>
        <v/>
      </c>
      <c r="N2099" s="1">
        <f>N(N2098)+IF(AND('💰 BÁO GIÁ'!$C$27&lt;&gt;"",OR(ISNUMBER(SEARCH('💰 BÁO GIÁ'!$C$27,$A2099)),ISNUMBER(SEARCH('💰 BÁO GIÁ'!$C$27,$B2099)))),1,0)</f>
        <v>0</v>
      </c>
      <c r="O2099" s="1" t="str">
        <f t="shared" si="65"/>
        <v/>
      </c>
    </row>
    <row r="2100" customHeight="1" spans="1:15">
      <c r="A2100" s="1" t="str">
        <f>IF('⚙️ SÉC MĂNG'!A56="","",'⚙️ SÉC MĂNG'!A56)</f>
        <v>HH074517</v>
      </c>
      <c r="B2100" s="1" t="str">
        <f>IF('⚙️ SÉC MĂNG'!A56="","",'⚙️ SÉC MĂNG'!R56)</f>
        <v>Séc măng C221/C201 PT (2-2-2-5-5) mạ - TP</v>
      </c>
      <c r="C2100" s="1" t="str">
        <f>IF('⚙️ SÉC MĂNG'!A56="","","Séc măng")</f>
        <v>Séc măng</v>
      </c>
      <c r="D2100" s="1" t="str">
        <f>IF('⚙️ SÉC MĂNG'!A56="","",'⚙️ SÉC MĂNG'!I56)</f>
        <v>1Máy</v>
      </c>
      <c r="E2100" s="13">
        <f>IF('⚙️ SÉC MĂNG'!A56="","",'⚙️ SÉC MĂNG'!J56)</f>
        <v>0</v>
      </c>
      <c r="F2100" s="13">
        <f>IF('⚙️ SÉC MĂNG'!A56="","",'⚙️ SÉC MĂNG'!K56)</f>
        <v>0</v>
      </c>
      <c r="G2100" s="13">
        <f>IF('⚙️ SÉC MĂNG'!A56="","",'⚙️ SÉC MĂNG'!L56)</f>
        <v>0</v>
      </c>
      <c r="H2100" s="13">
        <f>IF('⚙️ SÉC MĂNG'!A56="","",'⚙️ SÉC MĂNG'!M56)</f>
        <v>0</v>
      </c>
      <c r="I2100" s="13">
        <f>IF('⚙️ SÉC MĂNG'!A56="","",'⚙️ SÉC MĂNG'!N56)</f>
        <v>0</v>
      </c>
      <c r="J2100" s="1" t="str">
        <f>IF('⚙️ SÉC MĂNG'!A56="","",'⚙️ SÉC MĂNG'!D56)</f>
        <v>83</v>
      </c>
      <c r="L2100" s="1">
        <f>N(L2099)+IF(AND('🔎 TRA CỨU NHANH'!$C$2&lt;&gt;"",OR(ISNUMBER(SEARCH('🔎 TRA CỨU NHANH'!$C$2,$A2100)),ISNUMBER(SEARCH('🔎 TRA CỨU NHANH'!$C$2,$B2100)))),1,0)</f>
        <v>0</v>
      </c>
      <c r="M2100" s="1" t="str">
        <f t="shared" si="64"/>
        <v/>
      </c>
      <c r="N2100" s="1">
        <f>N(N2099)+IF(AND('💰 BÁO GIÁ'!$C$27&lt;&gt;"",OR(ISNUMBER(SEARCH('💰 BÁO GIÁ'!$C$27,$A2100)),ISNUMBER(SEARCH('💰 BÁO GIÁ'!$C$27,$B2100)))),1,0)</f>
        <v>0</v>
      </c>
      <c r="O2100" s="1" t="str">
        <f t="shared" si="65"/>
        <v/>
      </c>
    </row>
    <row r="2101" customHeight="1" spans="1:15">
      <c r="A2101" s="1" t="str">
        <f>IF('⚙️ SÉC MĂNG'!A57="","",'⚙️ SÉC MĂNG'!A57)</f>
        <v>HH070443</v>
      </c>
      <c r="B2101" s="1" t="str">
        <f>IF('⚙️ SÉC MĂNG'!A57="","",'⚙️ SÉC MĂNG'!R57)</f>
        <v>Séc măng 4LE1/4LE2 (2-1.75-4) SJI10216ZZ - NPR</v>
      </c>
      <c r="C2101" s="1" t="str">
        <f>IF('⚙️ SÉC MĂNG'!A57="","","Séc măng")</f>
        <v>Séc măng</v>
      </c>
      <c r="D2101" s="1" t="str">
        <f>IF('⚙️ SÉC MĂNG'!A57="","",'⚙️ SÉC MĂNG'!I57)</f>
        <v>1Máy</v>
      </c>
      <c r="E2101" s="13">
        <f>IF('⚙️ SÉC MĂNG'!A57="","",'⚙️ SÉC MĂNG'!J57)</f>
        <v>0</v>
      </c>
      <c r="F2101" s="13">
        <f>IF('⚙️ SÉC MĂNG'!A57="","",'⚙️ SÉC MĂNG'!K57)</f>
        <v>0</v>
      </c>
      <c r="G2101" s="13">
        <f>IF('⚙️ SÉC MĂNG'!A57="","",'⚙️ SÉC MĂNG'!L57)</f>
        <v>0</v>
      </c>
      <c r="H2101" s="13">
        <f>IF('⚙️ SÉC MĂNG'!A57="","",'⚙️ SÉC MĂNG'!M57)</f>
        <v>0</v>
      </c>
      <c r="I2101" s="13">
        <f>IF('⚙️ SÉC MĂNG'!A57="","",'⚙️ SÉC MĂNG'!N57)</f>
        <v>0</v>
      </c>
      <c r="J2101" s="1" t="str">
        <f>IF('⚙️ SÉC MĂNG'!A57="","",'⚙️ SÉC MĂNG'!D57)</f>
        <v>85</v>
      </c>
      <c r="L2101" s="1">
        <f>N(L2100)+IF(AND('🔎 TRA CỨU NHANH'!$C$2&lt;&gt;"",OR(ISNUMBER(SEARCH('🔎 TRA CỨU NHANH'!$C$2,$A2101)),ISNUMBER(SEARCH('🔎 TRA CỨU NHANH'!$C$2,$B2101)))),1,0)</f>
        <v>0</v>
      </c>
      <c r="M2101" s="1" t="str">
        <f t="shared" si="64"/>
        <v/>
      </c>
      <c r="N2101" s="1">
        <f>N(N2100)+IF(AND('💰 BÁO GIÁ'!$C$27&lt;&gt;"",OR(ISNUMBER(SEARCH('💰 BÁO GIÁ'!$C$27,$A2101)),ISNUMBER(SEARCH('💰 BÁO GIÁ'!$C$27,$B2101)))),1,0)</f>
        <v>0</v>
      </c>
      <c r="O2101" s="1" t="str">
        <f t="shared" si="65"/>
        <v/>
      </c>
    </row>
    <row r="2102" customHeight="1" spans="1:15">
      <c r="A2102" s="1" t="str">
        <f>IF('⚙️ SÉC MĂNG'!A58="","",'⚙️ SÉC MĂNG'!A58)</f>
        <v>HH081058</v>
      </c>
      <c r="B2102" s="1" t="str">
        <f>IF('⚙️ SÉC MĂNG'!A58="","",'⚙️ SÉC MĂNG'!R58)</f>
        <v>Séc măng 4LE1/4LE2 (2HK-2-3) - TP</v>
      </c>
      <c r="C2102" s="1" t="str">
        <f>IF('⚙️ SÉC MĂNG'!A58="","","Séc măng")</f>
        <v>Séc măng</v>
      </c>
      <c r="D2102" s="1" t="str">
        <f>IF('⚙️ SÉC MĂNG'!A58="","",'⚙️ SÉC MĂNG'!I58)</f>
        <v>1Máy</v>
      </c>
      <c r="E2102" s="13">
        <f>IF('⚙️ SÉC MĂNG'!A58="","",'⚙️ SÉC MĂNG'!J58)</f>
        <v>0</v>
      </c>
      <c r="F2102" s="13">
        <f>IF('⚙️ SÉC MĂNG'!A58="","",'⚙️ SÉC MĂNG'!K58)</f>
        <v>0</v>
      </c>
      <c r="G2102" s="13">
        <f>IF('⚙️ SÉC MĂNG'!A58="","",'⚙️ SÉC MĂNG'!L58)</f>
        <v>0</v>
      </c>
      <c r="H2102" s="13">
        <f>IF('⚙️ SÉC MĂNG'!A58="","",'⚙️ SÉC MĂNG'!M58)</f>
        <v>0</v>
      </c>
      <c r="I2102" s="13">
        <f>IF('⚙️ SÉC MĂNG'!A58="","",'⚙️ SÉC MĂNG'!N58)</f>
        <v>0</v>
      </c>
      <c r="J2102" s="1" t="str">
        <f>IF('⚙️ SÉC MĂNG'!A58="","",'⚙️ SÉC MĂNG'!D58)</f>
        <v>85</v>
      </c>
      <c r="L2102" s="1">
        <f>N(L2101)+IF(AND('🔎 TRA CỨU NHANH'!$C$2&lt;&gt;"",OR(ISNUMBER(SEARCH('🔎 TRA CỨU NHANH'!$C$2,$A2102)),ISNUMBER(SEARCH('🔎 TRA CỨU NHANH'!$C$2,$B2102)))),1,0)</f>
        <v>0</v>
      </c>
      <c r="M2102" s="1" t="str">
        <f t="shared" si="64"/>
        <v/>
      </c>
      <c r="N2102" s="1">
        <f>N(N2101)+IF(AND('💰 BÁO GIÁ'!$C$27&lt;&gt;"",OR(ISNUMBER(SEARCH('💰 BÁO GIÁ'!$C$27,$A2102)),ISNUMBER(SEARCH('💰 BÁO GIÁ'!$C$27,$B2102)))),1,0)</f>
        <v>0</v>
      </c>
      <c r="O2102" s="1" t="str">
        <f t="shared" si="65"/>
        <v/>
      </c>
    </row>
    <row r="2103" customHeight="1" spans="1:15">
      <c r="A2103" s="1" t="str">
        <f>IF('⚙️ SÉC MĂNG'!A59="","",'⚙️ SÉC MĂNG'!A59)</f>
        <v>HH084329</v>
      </c>
      <c r="B2103" s="1" t="str">
        <f>IF('⚙️ SÉC MĂNG'!A59="","",'⚙️ SÉC MĂNG'!R59)</f>
        <v>Séc măng Isuzu 4LE1/ 4LE2/ 8-97141-208-0 (2-1.75-4) nhớt Thép - HENWEIT 'R-IS39-00</v>
      </c>
      <c r="C2103" s="1" t="str">
        <f>IF('⚙️ SÉC MĂNG'!A59="","","Séc măng")</f>
        <v>Séc măng</v>
      </c>
      <c r="D2103" s="1" t="str">
        <f>IF('⚙️ SÉC MĂNG'!A59="","",'⚙️ SÉC MĂNG'!I59)</f>
        <v>1Máy</v>
      </c>
      <c r="E2103" s="13">
        <f>IF('⚙️ SÉC MĂNG'!A59="","",'⚙️ SÉC MĂNG'!J59)</f>
        <v>0</v>
      </c>
      <c r="F2103" s="13">
        <f>IF('⚙️ SÉC MĂNG'!A59="","",'⚙️ SÉC MĂNG'!K59)</f>
        <v>0</v>
      </c>
      <c r="G2103" s="13">
        <f>IF('⚙️ SÉC MĂNG'!A59="","",'⚙️ SÉC MĂNG'!L59)</f>
        <v>0</v>
      </c>
      <c r="H2103" s="13">
        <f>IF('⚙️ SÉC MĂNG'!A59="","",'⚙️ SÉC MĂNG'!M59)</f>
        <v>0</v>
      </c>
      <c r="I2103" s="13">
        <f>IF('⚙️ SÉC MĂNG'!A59="","",'⚙️ SÉC MĂNG'!N59)</f>
        <v>0</v>
      </c>
      <c r="J2103" s="1" t="str">
        <f>IF('⚙️ SÉC MĂNG'!A59="","",'⚙️ SÉC MĂNG'!D59)</f>
        <v>85</v>
      </c>
      <c r="L2103" s="1">
        <f>N(L2102)+IF(AND('🔎 TRA CỨU NHANH'!$C$2&lt;&gt;"",OR(ISNUMBER(SEARCH('🔎 TRA CỨU NHANH'!$C$2,$A2103)),ISNUMBER(SEARCH('🔎 TRA CỨU NHANH'!$C$2,$B2103)))),1,0)</f>
        <v>0</v>
      </c>
      <c r="M2103" s="1" t="str">
        <f t="shared" si="64"/>
        <v/>
      </c>
      <c r="N2103" s="1">
        <f>N(N2102)+IF(AND('💰 BÁO GIÁ'!$C$27&lt;&gt;"",OR(ISNUMBER(SEARCH('💰 BÁO GIÁ'!$C$27,$A2103)),ISNUMBER(SEARCH('💰 BÁO GIÁ'!$C$27,$B2103)))),1,0)</f>
        <v>0</v>
      </c>
      <c r="O2103" s="1" t="str">
        <f t="shared" si="65"/>
        <v/>
      </c>
    </row>
    <row r="2104" customHeight="1" spans="1:15">
      <c r="A2104" s="1" t="str">
        <f>IF('⚙️ SÉC MĂNG'!A60="","",'⚙️ SÉC MĂNG'!A60)</f>
        <v>HH00021</v>
      </c>
      <c r="B2104" s="1" t="str">
        <f>IF('⚙️ SÉC MĂNG'!A60="","",'⚙️ SÉC MĂNG'!R60)</f>
        <v>Séc măng C190 C240/ 2-2-2-5 (SDI10051ZZ) không mạ - NPR</v>
      </c>
      <c r="C2104" s="1" t="str">
        <f>IF('⚙️ SÉC MĂNG'!A60="","","Séc măng")</f>
        <v>Séc măng</v>
      </c>
      <c r="D2104" s="1" t="str">
        <f>IF('⚙️ SÉC MĂNG'!A60="","",'⚙️ SÉC MĂNG'!I60)</f>
        <v>1Máy</v>
      </c>
      <c r="E2104" s="13">
        <f>IF('⚙️ SÉC MĂNG'!A60="","",'⚙️ SÉC MĂNG'!J60)</f>
        <v>0</v>
      </c>
      <c r="F2104" s="13">
        <f>IF('⚙️ SÉC MĂNG'!A60="","",'⚙️ SÉC MĂNG'!K60)</f>
        <v>0</v>
      </c>
      <c r="G2104" s="13">
        <f>IF('⚙️ SÉC MĂNG'!A60="","",'⚙️ SÉC MĂNG'!L60)</f>
        <v>0</v>
      </c>
      <c r="H2104" s="13">
        <f>IF('⚙️ SÉC MĂNG'!A60="","",'⚙️ SÉC MĂNG'!M60)</f>
        <v>0</v>
      </c>
      <c r="I2104" s="13">
        <f>IF('⚙️ SÉC MĂNG'!A60="","",'⚙️ SÉC MĂNG'!N60)</f>
        <v>0</v>
      </c>
      <c r="J2104" s="1" t="str">
        <f>IF('⚙️ SÉC MĂNG'!A60="","",'⚙️ SÉC MĂNG'!D60)</f>
        <v>86</v>
      </c>
      <c r="L2104" s="1">
        <f>N(L2103)+IF(AND('🔎 TRA CỨU NHANH'!$C$2&lt;&gt;"",OR(ISNUMBER(SEARCH('🔎 TRA CỨU NHANH'!$C$2,$A2104)),ISNUMBER(SEARCH('🔎 TRA CỨU NHANH'!$C$2,$B2104)))),1,0)</f>
        <v>0</v>
      </c>
      <c r="M2104" s="1" t="str">
        <f t="shared" si="64"/>
        <v/>
      </c>
      <c r="N2104" s="1">
        <f>N(N2103)+IF(AND('💰 BÁO GIÁ'!$C$27&lt;&gt;"",OR(ISNUMBER(SEARCH('💰 BÁO GIÁ'!$C$27,$A2104)),ISNUMBER(SEARCH('💰 BÁO GIÁ'!$C$27,$B2104)))),1,0)</f>
        <v>0</v>
      </c>
      <c r="O2104" s="1" t="str">
        <f t="shared" si="65"/>
        <v/>
      </c>
    </row>
    <row r="2105" customHeight="1" spans="1:15">
      <c r="A2105" s="1" t="str">
        <f>IF('⚙️ SÉC MĂNG'!A61="","",'⚙️ SÉC MĂNG'!A61)</f>
        <v>HH084147</v>
      </c>
      <c r="B2105" s="1" t="str">
        <f>IF('⚙️ SÉC MĂNG'!A61="","",'⚙️ SÉC MĂNG'!R61)</f>
        <v>Séc măng Isuzu C190/ C240 (2-2-2-5) có mạ - HENWEIT, R-IS07-00</v>
      </c>
      <c r="C2105" s="1" t="str">
        <f>IF('⚙️ SÉC MĂNG'!A61="","","Séc măng")</f>
        <v>Séc măng</v>
      </c>
      <c r="D2105" s="1" t="str">
        <f>IF('⚙️ SÉC MĂNG'!A61="","",'⚙️ SÉC MĂNG'!I61)</f>
        <v>Máy</v>
      </c>
      <c r="E2105" s="13">
        <f>IF('⚙️ SÉC MĂNG'!A61="","",'⚙️ SÉC MĂNG'!J61)</f>
        <v>0</v>
      </c>
      <c r="F2105" s="13">
        <f>IF('⚙️ SÉC MĂNG'!A61="","",'⚙️ SÉC MĂNG'!K61)</f>
        <v>0</v>
      </c>
      <c r="G2105" s="13">
        <f>IF('⚙️ SÉC MĂNG'!A61="","",'⚙️ SÉC MĂNG'!L61)</f>
        <v>0</v>
      </c>
      <c r="H2105" s="13">
        <f>IF('⚙️ SÉC MĂNG'!A61="","",'⚙️ SÉC MĂNG'!M61)</f>
        <v>0</v>
      </c>
      <c r="I2105" s="13">
        <f>IF('⚙️ SÉC MĂNG'!A61="","",'⚙️ SÉC MĂNG'!N61)</f>
        <v>0</v>
      </c>
      <c r="J2105" s="1" t="str">
        <f>IF('⚙️ SÉC MĂNG'!A61="","",'⚙️ SÉC MĂNG'!D61)</f>
        <v>86</v>
      </c>
      <c r="L2105" s="1">
        <f>N(L2104)+IF(AND('🔎 TRA CỨU NHANH'!$C$2&lt;&gt;"",OR(ISNUMBER(SEARCH('🔎 TRA CỨU NHANH'!$C$2,$A2105)),ISNUMBER(SEARCH('🔎 TRA CỨU NHANH'!$C$2,$B2105)))),1,0)</f>
        <v>0</v>
      </c>
      <c r="M2105" s="1" t="str">
        <f t="shared" si="64"/>
        <v/>
      </c>
      <c r="N2105" s="1">
        <f>N(N2104)+IF(AND('💰 BÁO GIÁ'!$C$27&lt;&gt;"",OR(ISNUMBER(SEARCH('💰 BÁO GIÁ'!$C$27,$A2105)),ISNUMBER(SEARCH('💰 BÁO GIÁ'!$C$27,$B2105)))),1,0)</f>
        <v>0</v>
      </c>
      <c r="O2105" s="1" t="str">
        <f t="shared" si="65"/>
        <v/>
      </c>
    </row>
    <row r="2106" customHeight="1" spans="1:15">
      <c r="A2106" s="1" t="str">
        <f>IF('⚙️ SÉC MĂNG'!A62="","",'⚙️ SÉC MĂNG'!A62)</f>
        <v>HH083707</v>
      </c>
      <c r="B2106" s="1" t="str">
        <f>IF('⚙️ SÉC MĂNG'!A62="","",'⚙️ SÉC MĂNG'!R62)</f>
        <v>Séc măng C190 C240/ SDI10051ZX (2-2-2-5) 1thép+KO mạ, XL KIẾNG, HỘP4 - NPR</v>
      </c>
      <c r="C2106" s="1" t="str">
        <f>IF('⚙️ SÉC MĂNG'!A62="","","Séc măng")</f>
        <v>Séc măng</v>
      </c>
      <c r="D2106" s="1" t="str">
        <f>IF('⚙️ SÉC MĂNG'!A62="","",'⚙️ SÉC MĂNG'!I62)</f>
        <v>Máy</v>
      </c>
      <c r="E2106" s="13">
        <f>IF('⚙️ SÉC MĂNG'!A62="","",'⚙️ SÉC MĂNG'!J62)</f>
        <v>0</v>
      </c>
      <c r="F2106" s="13">
        <f>IF('⚙️ SÉC MĂNG'!A62="","",'⚙️ SÉC MĂNG'!K62)</f>
        <v>0</v>
      </c>
      <c r="G2106" s="13">
        <f>IF('⚙️ SÉC MĂNG'!A62="","",'⚙️ SÉC MĂNG'!L62)</f>
        <v>0</v>
      </c>
      <c r="H2106" s="13">
        <f>IF('⚙️ SÉC MĂNG'!A62="","",'⚙️ SÉC MĂNG'!M62)</f>
        <v>0</v>
      </c>
      <c r="I2106" s="13">
        <f>IF('⚙️ SÉC MĂNG'!A62="","",'⚙️ SÉC MĂNG'!N62)</f>
        <v>0</v>
      </c>
      <c r="J2106" s="1" t="str">
        <f>IF('⚙️ SÉC MĂNG'!A62="","",'⚙️ SÉC MĂNG'!D62)</f>
        <v>86</v>
      </c>
      <c r="L2106" s="1">
        <f>N(L2105)+IF(AND('🔎 TRA CỨU NHANH'!$C$2&lt;&gt;"",OR(ISNUMBER(SEARCH('🔎 TRA CỨU NHANH'!$C$2,$A2106)),ISNUMBER(SEARCH('🔎 TRA CỨU NHANH'!$C$2,$B2106)))),1,0)</f>
        <v>0</v>
      </c>
      <c r="M2106" s="1" t="str">
        <f t="shared" si="64"/>
        <v/>
      </c>
      <c r="N2106" s="1">
        <f>N(N2105)+IF(AND('💰 BÁO GIÁ'!$C$27&lt;&gt;"",OR(ISNUMBER(SEARCH('💰 BÁO GIÁ'!$C$27,$A2106)),ISNUMBER(SEARCH('💰 BÁO GIÁ'!$C$27,$B2106)))),1,0)</f>
        <v>0</v>
      </c>
      <c r="O2106" s="1" t="str">
        <f t="shared" si="65"/>
        <v/>
      </c>
    </row>
    <row r="2107" customHeight="1" spans="1:15">
      <c r="A2107" s="1" t="str">
        <f>IF('⚙️ SÉC MĂNG'!A63="","",'⚙️ SÉC MĂNG'!A63)</f>
        <v>HH075161</v>
      </c>
      <c r="B2107" s="1" t="str">
        <f>IF('⚙️ SÉC MĂNG'!A63="","",'⚙️ SÉC MĂNG'!R63)</f>
        <v>Séc măng C190/ C240 (2-2-2-5) dùng cho xl gang 15608602 - ART</v>
      </c>
      <c r="C2107" s="1" t="str">
        <f>IF('⚙️ SÉC MĂNG'!A63="","","Séc măng")</f>
        <v>Séc măng</v>
      </c>
      <c r="D2107" s="1" t="str">
        <f>IF('⚙️ SÉC MĂNG'!A63="","",'⚙️ SÉC MĂNG'!I63)</f>
        <v>Máy</v>
      </c>
      <c r="E2107" s="13">
        <f>IF('⚙️ SÉC MĂNG'!A63="","",'⚙️ SÉC MĂNG'!J63)</f>
        <v>0</v>
      </c>
      <c r="F2107" s="13">
        <f>IF('⚙️ SÉC MĂNG'!A63="","",'⚙️ SÉC MĂNG'!K63)</f>
        <v>0</v>
      </c>
      <c r="G2107" s="13">
        <f>IF('⚙️ SÉC MĂNG'!A63="","",'⚙️ SÉC MĂNG'!L63)</f>
        <v>0</v>
      </c>
      <c r="H2107" s="13">
        <f>IF('⚙️ SÉC MĂNG'!A63="","",'⚙️ SÉC MĂNG'!M63)</f>
        <v>0</v>
      </c>
      <c r="I2107" s="13">
        <f>IF('⚙️ SÉC MĂNG'!A63="","",'⚙️ SÉC MĂNG'!N63)</f>
        <v>0</v>
      </c>
      <c r="J2107" s="1" t="str">
        <f>IF('⚙️ SÉC MĂNG'!A63="","",'⚙️ SÉC MĂNG'!D63)</f>
        <v>86</v>
      </c>
      <c r="L2107" s="1">
        <f>N(L2106)+IF(AND('🔎 TRA CỨU NHANH'!$C$2&lt;&gt;"",OR(ISNUMBER(SEARCH('🔎 TRA CỨU NHANH'!$C$2,$A2107)),ISNUMBER(SEARCH('🔎 TRA CỨU NHANH'!$C$2,$B2107)))),1,0)</f>
        <v>0</v>
      </c>
      <c r="M2107" s="1" t="str">
        <f t="shared" si="64"/>
        <v/>
      </c>
      <c r="N2107" s="1">
        <f>N(N2106)+IF(AND('💰 BÁO GIÁ'!$C$27&lt;&gt;"",OR(ISNUMBER(SEARCH('💰 BÁO GIÁ'!$C$27,$A2107)),ISNUMBER(SEARCH('💰 BÁO GIÁ'!$C$27,$B2107)))),1,0)</f>
        <v>0</v>
      </c>
      <c r="O2107" s="1" t="str">
        <f t="shared" si="65"/>
        <v/>
      </c>
    </row>
    <row r="2108" customHeight="1" spans="1:15">
      <c r="A2108" s="1" t="str">
        <f>IF('⚙️ SÉC MĂNG'!A64="","",'⚙️ SÉC MĂNG'!A64)</f>
        <v>HH071331</v>
      </c>
      <c r="B2108" s="1" t="str">
        <f>IF('⚙️ SÉC MĂNG'!A64="","",'⚙️ SÉC MĂNG'!R64)</f>
        <v>Séc măng C190G/ C240 (2-2-2-5) có mạ/ SDI10083ZX - NPR</v>
      </c>
      <c r="C2108" s="1" t="str">
        <f>IF('⚙️ SÉC MĂNG'!A64="","","Séc măng")</f>
        <v>Séc măng</v>
      </c>
      <c r="D2108" s="1" t="str">
        <f>IF('⚙️ SÉC MĂNG'!A64="","",'⚙️ SÉC MĂNG'!I64)</f>
        <v>1Máy</v>
      </c>
      <c r="E2108" s="13">
        <f>IF('⚙️ SÉC MĂNG'!A64="","",'⚙️ SÉC MĂNG'!J64)</f>
        <v>0</v>
      </c>
      <c r="F2108" s="13">
        <f>IF('⚙️ SÉC MĂNG'!A64="","",'⚙️ SÉC MĂNG'!K64)</f>
        <v>0</v>
      </c>
      <c r="G2108" s="13">
        <f>IF('⚙️ SÉC MĂNG'!A64="","",'⚙️ SÉC MĂNG'!L64)</f>
        <v>0</v>
      </c>
      <c r="H2108" s="13">
        <f>IF('⚙️ SÉC MĂNG'!A64="","",'⚙️ SÉC MĂNG'!M64)</f>
        <v>0</v>
      </c>
      <c r="I2108" s="13">
        <f>IF('⚙️ SÉC MĂNG'!A64="","",'⚙️ SÉC MĂNG'!N64)</f>
        <v>0</v>
      </c>
      <c r="J2108" s="1" t="str">
        <f>IF('⚙️ SÉC MĂNG'!A64="","",'⚙️ SÉC MĂNG'!D64)</f>
        <v>86</v>
      </c>
      <c r="L2108" s="1">
        <f>N(L2107)+IF(AND('🔎 TRA CỨU NHANH'!$C$2&lt;&gt;"",OR(ISNUMBER(SEARCH('🔎 TRA CỨU NHANH'!$C$2,$A2108)),ISNUMBER(SEARCH('🔎 TRA CỨU NHANH'!$C$2,$B2108)))),1,0)</f>
        <v>0</v>
      </c>
      <c r="M2108" s="1" t="str">
        <f t="shared" si="64"/>
        <v/>
      </c>
      <c r="N2108" s="1">
        <f>N(N2107)+IF(AND('💰 BÁO GIÁ'!$C$27&lt;&gt;"",OR(ISNUMBER(SEARCH('💰 BÁO GIÁ'!$C$27,$A2108)),ISNUMBER(SEARCH('💰 BÁO GIÁ'!$C$27,$B2108)))),1,0)</f>
        <v>0</v>
      </c>
      <c r="O2108" s="1" t="str">
        <f t="shared" si="65"/>
        <v/>
      </c>
    </row>
    <row r="2109" customHeight="1" spans="1:15">
      <c r="A2109" s="1" t="str">
        <f>IF('⚙️ SÉC MĂNG'!A65="","",'⚙️ SÉC MĂNG'!A65)</f>
        <v>HH074894</v>
      </c>
      <c r="B2109" s="1" t="str">
        <f>IF('⚙️ SÉC MĂNG'!A65="","",'⚙️ SÉC MĂNG'!R65)</f>
        <v>Séc măng C190G/C240 New (2.5 -2- 5) có mạ - TP</v>
      </c>
      <c r="C2109" s="1" t="str">
        <f>IF('⚙️ SÉC MĂNG'!A65="","","Séc măng")</f>
        <v>Séc măng</v>
      </c>
      <c r="D2109" s="1" t="str">
        <f>IF('⚙️ SÉC MĂNG'!A65="","",'⚙️ SÉC MĂNG'!I65)</f>
        <v>1Máy</v>
      </c>
      <c r="E2109" s="13">
        <f>IF('⚙️ SÉC MĂNG'!A65="","",'⚙️ SÉC MĂNG'!J65)</f>
        <v>0</v>
      </c>
      <c r="F2109" s="13">
        <f>IF('⚙️ SÉC MĂNG'!A65="","",'⚙️ SÉC MĂNG'!K65)</f>
        <v>0</v>
      </c>
      <c r="G2109" s="13">
        <f>IF('⚙️ SÉC MĂNG'!A65="","",'⚙️ SÉC MĂNG'!L65)</f>
        <v>0</v>
      </c>
      <c r="H2109" s="13">
        <f>IF('⚙️ SÉC MĂNG'!A65="","",'⚙️ SÉC MĂNG'!M65)</f>
        <v>0</v>
      </c>
      <c r="I2109" s="13">
        <f>IF('⚙️ SÉC MĂNG'!A65="","",'⚙️ SÉC MĂNG'!N65)</f>
        <v>0</v>
      </c>
      <c r="J2109" s="1" t="str">
        <f>IF('⚙️ SÉC MĂNG'!A65="","",'⚙️ SÉC MĂNG'!D65)</f>
        <v>86</v>
      </c>
      <c r="L2109" s="1">
        <f>N(L2108)+IF(AND('🔎 TRA CỨU NHANH'!$C$2&lt;&gt;"",OR(ISNUMBER(SEARCH('🔎 TRA CỨU NHANH'!$C$2,$A2109)),ISNUMBER(SEARCH('🔎 TRA CỨU NHANH'!$C$2,$B2109)))),1,0)</f>
        <v>0</v>
      </c>
      <c r="M2109" s="1" t="str">
        <f t="shared" si="64"/>
        <v/>
      </c>
      <c r="N2109" s="1">
        <f>N(N2108)+IF(AND('💰 BÁO GIÁ'!$C$27&lt;&gt;"",OR(ISNUMBER(SEARCH('💰 BÁO GIÁ'!$C$27,$A2109)),ISNUMBER(SEARCH('💰 BÁO GIÁ'!$C$27,$B2109)))),1,0)</f>
        <v>0</v>
      </c>
      <c r="O2109" s="1" t="str">
        <f t="shared" si="65"/>
        <v/>
      </c>
    </row>
    <row r="2110" customHeight="1" spans="1:15">
      <c r="A2110" s="1" t="str">
        <f>IF('⚙️ SÉC MĂNG'!A66="","",'⚙️ SÉC MĂNG'!A66)</f>
        <v>HH074330</v>
      </c>
      <c r="B2110" s="1" t="str">
        <f>IF('⚙️ SÉC MĂNG'!A66="","",'⚙️ SÉC MĂNG'!R66)</f>
        <v>Séc măng C190G/ C240 (2-2-2-5) có mạ cho sơ mi gang - TP</v>
      </c>
      <c r="C2110" s="1" t="str">
        <f>IF('⚙️ SÉC MĂNG'!A66="","","Séc măng")</f>
        <v>Séc măng</v>
      </c>
      <c r="D2110" s="1" t="str">
        <f>IF('⚙️ SÉC MĂNG'!A66="","",'⚙️ SÉC MĂNG'!I66)</f>
        <v>1Máy</v>
      </c>
      <c r="E2110" s="13">
        <f>IF('⚙️ SÉC MĂNG'!A66="","",'⚙️ SÉC MĂNG'!J66)</f>
        <v>0</v>
      </c>
      <c r="F2110" s="13">
        <f>IF('⚙️ SÉC MĂNG'!A66="","",'⚙️ SÉC MĂNG'!K66)</f>
        <v>0</v>
      </c>
      <c r="G2110" s="13">
        <f>IF('⚙️ SÉC MĂNG'!A66="","",'⚙️ SÉC MĂNG'!L66)</f>
        <v>0</v>
      </c>
      <c r="H2110" s="13">
        <f>IF('⚙️ SÉC MĂNG'!A66="","",'⚙️ SÉC MĂNG'!M66)</f>
        <v>0</v>
      </c>
      <c r="I2110" s="13">
        <f>IF('⚙️ SÉC MĂNG'!A66="","",'⚙️ SÉC MĂNG'!N66)</f>
        <v>0</v>
      </c>
      <c r="J2110" s="1" t="str">
        <f>IF('⚙️ SÉC MĂNG'!A66="","",'⚙️ SÉC MĂNG'!D66)</f>
        <v>86</v>
      </c>
      <c r="L2110" s="1">
        <f>N(L2109)+IF(AND('🔎 TRA CỨU NHANH'!$C$2&lt;&gt;"",OR(ISNUMBER(SEARCH('🔎 TRA CỨU NHANH'!$C$2,$A2110)),ISNUMBER(SEARCH('🔎 TRA CỨU NHANH'!$C$2,$B2110)))),1,0)</f>
        <v>0</v>
      </c>
      <c r="M2110" s="1" t="str">
        <f t="shared" si="64"/>
        <v/>
      </c>
      <c r="N2110" s="1">
        <f>N(N2109)+IF(AND('💰 BÁO GIÁ'!$C$27&lt;&gt;"",OR(ISNUMBER(SEARCH('💰 BÁO GIÁ'!$C$27,$A2110)),ISNUMBER(SEARCH('💰 BÁO GIÁ'!$C$27,$B2110)))),1,0)</f>
        <v>0</v>
      </c>
      <c r="O2110" s="1" t="str">
        <f t="shared" si="65"/>
        <v/>
      </c>
    </row>
    <row r="2111" customHeight="1" spans="1:15">
      <c r="A2111" s="1" t="str">
        <f>IF('⚙️ SÉC MĂNG'!A67="","",'⚙️ SÉC MĂNG'!A67)</f>
        <v>HH081983</v>
      </c>
      <c r="B2111" s="1" t="str">
        <f>IF('⚙️ SÉC MĂNG'!A67="","",'⚙️ SÉC MĂNG'!R67)</f>
        <v>Séc măng C190G/ C240 (2-2-2-5) có mạ cos4 - NPR</v>
      </c>
      <c r="C2111" s="1" t="str">
        <f>IF('⚙️ SÉC MĂNG'!A67="","","Séc măng")</f>
        <v>Séc măng</v>
      </c>
      <c r="D2111" s="1" t="str">
        <f>IF('⚙️ SÉC MĂNG'!A67="","",'⚙️ SÉC MĂNG'!I67)</f>
        <v>1Máy</v>
      </c>
      <c r="E2111" s="13">
        <f>IF('⚙️ SÉC MĂNG'!A67="","",'⚙️ SÉC MĂNG'!J67)</f>
        <v>0</v>
      </c>
      <c r="F2111" s="13">
        <f>IF('⚙️ SÉC MĂNG'!A67="","",'⚙️ SÉC MĂNG'!K67)</f>
        <v>0</v>
      </c>
      <c r="G2111" s="13">
        <f>IF('⚙️ SÉC MĂNG'!A67="","",'⚙️ SÉC MĂNG'!L67)</f>
        <v>0</v>
      </c>
      <c r="H2111" s="13">
        <f>IF('⚙️ SÉC MĂNG'!A67="","",'⚙️ SÉC MĂNG'!M67)</f>
        <v>0</v>
      </c>
      <c r="I2111" s="13">
        <f>IF('⚙️ SÉC MĂNG'!A67="","",'⚙️ SÉC MĂNG'!N67)</f>
        <v>0</v>
      </c>
      <c r="J2111" s="1" t="str">
        <f>IF('⚙️ SÉC MĂNG'!A67="","",'⚙️ SÉC MĂNG'!D67)</f>
        <v>86</v>
      </c>
      <c r="L2111" s="1">
        <f>N(L2110)+IF(AND('🔎 TRA CỨU NHANH'!$C$2&lt;&gt;"",OR(ISNUMBER(SEARCH('🔎 TRA CỨU NHANH'!$C$2,$A2111)),ISNUMBER(SEARCH('🔎 TRA CỨU NHANH'!$C$2,$B2111)))),1,0)</f>
        <v>0</v>
      </c>
      <c r="M2111" s="1" t="str">
        <f t="shared" si="64"/>
        <v/>
      </c>
      <c r="N2111" s="1">
        <f>N(N2110)+IF(AND('💰 BÁO GIÁ'!$C$27&lt;&gt;"",OR(ISNUMBER(SEARCH('💰 BÁO GIÁ'!$C$27,$A2111)),ISNUMBER(SEARCH('💰 BÁO GIÁ'!$C$27,$B2111)))),1,0)</f>
        <v>0</v>
      </c>
      <c r="O2111" s="1" t="str">
        <f t="shared" si="65"/>
        <v/>
      </c>
    </row>
    <row r="2112" customHeight="1" spans="1:15">
      <c r="A2112" s="1" t="str">
        <f>IF('⚙️ SÉC MĂNG'!A68="","",'⚙️ SÉC MĂNG'!A68)</f>
        <v>HH071204</v>
      </c>
      <c r="B2112" s="1" t="str">
        <f>IF('⚙️ SÉC MĂNG'!A68="","",'⚙️ SÉC MĂNG'!R68)</f>
        <v>Séc măng C190G (2-2-2-5) có mạ COS 2 - RIK</v>
      </c>
      <c r="C2112" s="1" t="str">
        <f>IF('⚙️ SÉC MĂNG'!A68="","","Séc măng")</f>
        <v>Séc măng</v>
      </c>
      <c r="D2112" s="1" t="str">
        <f>IF('⚙️ SÉC MĂNG'!A68="","",'⚙️ SÉC MĂNG'!I68)</f>
        <v>1Máy</v>
      </c>
      <c r="E2112" s="13">
        <f>IF('⚙️ SÉC MĂNG'!A68="","",'⚙️ SÉC MĂNG'!J68)</f>
        <v>0</v>
      </c>
      <c r="F2112" s="13">
        <f>IF('⚙️ SÉC MĂNG'!A68="","",'⚙️ SÉC MĂNG'!K68)</f>
        <v>0</v>
      </c>
      <c r="G2112" s="13">
        <f>IF('⚙️ SÉC MĂNG'!A68="","",'⚙️ SÉC MĂNG'!L68)</f>
        <v>0</v>
      </c>
      <c r="H2112" s="13">
        <f>IF('⚙️ SÉC MĂNG'!A68="","",'⚙️ SÉC MĂNG'!M68)</f>
        <v>0</v>
      </c>
      <c r="I2112" s="13">
        <f>IF('⚙️ SÉC MĂNG'!A68="","",'⚙️ SÉC MĂNG'!N68)</f>
        <v>0</v>
      </c>
      <c r="J2112" s="1" t="str">
        <f>IF('⚙️ SÉC MĂNG'!A68="","",'⚙️ SÉC MĂNG'!D68)</f>
        <v>86</v>
      </c>
      <c r="L2112" s="1">
        <f>N(L2111)+IF(AND('🔎 TRA CỨU NHANH'!$C$2&lt;&gt;"",OR(ISNUMBER(SEARCH('🔎 TRA CỨU NHANH'!$C$2,$A2112)),ISNUMBER(SEARCH('🔎 TRA CỨU NHANH'!$C$2,$B2112)))),1,0)</f>
        <v>0</v>
      </c>
      <c r="M2112" s="1" t="str">
        <f t="shared" si="64"/>
        <v/>
      </c>
      <c r="N2112" s="1">
        <f>N(N2111)+IF(AND('💰 BÁO GIÁ'!$C$27&lt;&gt;"",OR(ISNUMBER(SEARCH('💰 BÁO GIÁ'!$C$27,$A2112)),ISNUMBER(SEARCH('💰 BÁO GIÁ'!$C$27,$B2112)))),1,0)</f>
        <v>0</v>
      </c>
      <c r="O2112" s="1" t="str">
        <f t="shared" si="65"/>
        <v/>
      </c>
    </row>
    <row r="2113" customHeight="1" spans="1:15">
      <c r="A2113" s="1" t="str">
        <f>IF('⚙️ SÉC MĂNG'!A69="","",'⚙️ SÉC MĂNG'!A69)</f>
        <v>HH080140</v>
      </c>
      <c r="B2113" s="1" t="str">
        <f>IF('⚙️ SÉC MĂNG'!A69="","",'⚙️ SÉC MĂNG'!R69)</f>
        <v>Séc măng C240-(2-2-2-5)-không mạ -TP</v>
      </c>
      <c r="C2113" s="1" t="str">
        <f>IF('⚙️ SÉC MĂNG'!A69="","","Séc măng")</f>
        <v>Séc măng</v>
      </c>
      <c r="D2113" s="1" t="str">
        <f>IF('⚙️ SÉC MĂNG'!A69="","",'⚙️ SÉC MĂNG'!I69)</f>
        <v>1Máy</v>
      </c>
      <c r="E2113" s="13">
        <f>IF('⚙️ SÉC MĂNG'!A69="","",'⚙️ SÉC MĂNG'!J69)</f>
        <v>0</v>
      </c>
      <c r="F2113" s="13">
        <f>IF('⚙️ SÉC MĂNG'!A69="","",'⚙️ SÉC MĂNG'!K69)</f>
        <v>0</v>
      </c>
      <c r="G2113" s="13">
        <f>IF('⚙️ SÉC MĂNG'!A69="","",'⚙️ SÉC MĂNG'!L69)</f>
        <v>0</v>
      </c>
      <c r="H2113" s="13">
        <f>IF('⚙️ SÉC MĂNG'!A69="","",'⚙️ SÉC MĂNG'!M69)</f>
        <v>0</v>
      </c>
      <c r="I2113" s="13">
        <f>IF('⚙️ SÉC MĂNG'!A69="","",'⚙️ SÉC MĂNG'!N69)</f>
        <v>0</v>
      </c>
      <c r="J2113" s="1" t="str">
        <f>IF('⚙️ SÉC MĂNG'!A69="","",'⚙️ SÉC MĂNG'!D69)</f>
        <v>86</v>
      </c>
      <c r="L2113" s="1">
        <f>N(L2112)+IF(AND('🔎 TRA CỨU NHANH'!$C$2&lt;&gt;"",OR(ISNUMBER(SEARCH('🔎 TRA CỨU NHANH'!$C$2,$A2113)),ISNUMBER(SEARCH('🔎 TRA CỨU NHANH'!$C$2,$B2113)))),1,0)</f>
        <v>0</v>
      </c>
      <c r="M2113" s="1" t="str">
        <f t="shared" si="64"/>
        <v/>
      </c>
      <c r="N2113" s="1">
        <f>N(N2112)+IF(AND('💰 BÁO GIÁ'!$C$27&lt;&gt;"",OR(ISNUMBER(SEARCH('💰 BÁO GIÁ'!$C$27,$A2113)),ISNUMBER(SEARCH('💰 BÁO GIÁ'!$C$27,$B2113)))),1,0)</f>
        <v>0</v>
      </c>
      <c r="O2113" s="1" t="str">
        <f t="shared" si="65"/>
        <v/>
      </c>
    </row>
    <row r="2114" customHeight="1" spans="1:15">
      <c r="A2114" s="1" t="str">
        <f>IF('⚙️ SÉC MĂNG'!A70="","",'⚙️ SÉC MĂNG'!A70)</f>
        <v>HH075160</v>
      </c>
      <c r="B2114" s="1" t="str">
        <f>IF('⚙️ SÉC MĂNG'!A70="","",'⚙️ SÉC MĂNG'!R70)</f>
        <v>Séc măng C240/C190 (2.5-2-5) dùng cho xl gang 15608601 - ART</v>
      </c>
      <c r="C2114" s="1" t="str">
        <f>IF('⚙️ SÉC MĂNG'!A70="","","Séc măng")</f>
        <v>Séc măng</v>
      </c>
      <c r="D2114" s="1" t="str">
        <f>IF('⚙️ SÉC MĂNG'!A70="","",'⚙️ SÉC MĂNG'!I70)</f>
        <v>Máy</v>
      </c>
      <c r="E2114" s="13">
        <f>IF('⚙️ SÉC MĂNG'!A70="","",'⚙️ SÉC MĂNG'!J70)</f>
        <v>0</v>
      </c>
      <c r="F2114" s="13">
        <f>IF('⚙️ SÉC MĂNG'!A70="","",'⚙️ SÉC MĂNG'!K70)</f>
        <v>0</v>
      </c>
      <c r="G2114" s="13">
        <f>IF('⚙️ SÉC MĂNG'!A70="","",'⚙️ SÉC MĂNG'!L70)</f>
        <v>0</v>
      </c>
      <c r="H2114" s="13">
        <f>IF('⚙️ SÉC MĂNG'!A70="","",'⚙️ SÉC MĂNG'!M70)</f>
        <v>0</v>
      </c>
      <c r="I2114" s="13">
        <f>IF('⚙️ SÉC MĂNG'!A70="","",'⚙️ SÉC MĂNG'!N70)</f>
        <v>0</v>
      </c>
      <c r="J2114" s="1" t="str">
        <f>IF('⚙️ SÉC MĂNG'!A70="","",'⚙️ SÉC MĂNG'!D70)</f>
        <v>86</v>
      </c>
      <c r="L2114" s="1">
        <f>N(L2113)+IF(AND('🔎 TRA CỨU NHANH'!$C$2&lt;&gt;"",OR(ISNUMBER(SEARCH('🔎 TRA CỨU NHANH'!$C$2,$A2114)),ISNUMBER(SEARCH('🔎 TRA CỨU NHANH'!$C$2,$B2114)))),1,0)</f>
        <v>0</v>
      </c>
      <c r="M2114" s="1" t="str">
        <f t="shared" ref="M2114:M2177" si="66">IF(L2114&gt;N(L2113),L2114,"")</f>
        <v/>
      </c>
      <c r="N2114" s="1">
        <f>N(N2113)+IF(AND('💰 BÁO GIÁ'!$C$27&lt;&gt;"",OR(ISNUMBER(SEARCH('💰 BÁO GIÁ'!$C$27,$A2114)),ISNUMBER(SEARCH('💰 BÁO GIÁ'!$C$27,$B2114)))),1,0)</f>
        <v>0</v>
      </c>
      <c r="O2114" s="1" t="str">
        <f t="shared" ref="O2114:O2177" si="67">IF(N2114&gt;N(N2113),N2114,"")</f>
        <v/>
      </c>
    </row>
    <row r="2115" customHeight="1" spans="1:15">
      <c r="A2115" s="1" t="str">
        <f>IF('⚙️ SÉC MĂNG'!A71="","",'⚙️ SÉC MĂNG'!A71)</f>
        <v>HH078675</v>
      </c>
      <c r="B2115" s="1" t="str">
        <f>IF('⚙️ SÉC MĂNG'!A71="","",'⚙️ SÉC MĂNG'!R71)</f>
        <v>Séc măng C240 New (2.5 -2- 5) không mạ - IZUMI</v>
      </c>
      <c r="C2115" s="1" t="str">
        <f>IF('⚙️ SÉC MĂNG'!A71="","","Séc măng")</f>
        <v>Séc măng</v>
      </c>
      <c r="D2115" s="1" t="str">
        <f>IF('⚙️ SÉC MĂNG'!A71="","",'⚙️ SÉC MĂNG'!I71)</f>
        <v>1Máy</v>
      </c>
      <c r="E2115" s="13">
        <f>IF('⚙️ SÉC MĂNG'!A71="","",'⚙️ SÉC MĂNG'!J71)</f>
        <v>0</v>
      </c>
      <c r="F2115" s="13">
        <f>IF('⚙️ SÉC MĂNG'!A71="","",'⚙️ SÉC MĂNG'!K71)</f>
        <v>0</v>
      </c>
      <c r="G2115" s="13">
        <f>IF('⚙️ SÉC MĂNG'!A71="","",'⚙️ SÉC MĂNG'!L71)</f>
        <v>0</v>
      </c>
      <c r="H2115" s="13">
        <f>IF('⚙️ SÉC MĂNG'!A71="","",'⚙️ SÉC MĂNG'!M71)</f>
        <v>0</v>
      </c>
      <c r="I2115" s="13">
        <f>IF('⚙️ SÉC MĂNG'!A71="","",'⚙️ SÉC MĂNG'!N71)</f>
        <v>0</v>
      </c>
      <c r="J2115" s="1" t="str">
        <f>IF('⚙️ SÉC MĂNG'!A71="","",'⚙️ SÉC MĂNG'!D71)</f>
        <v>86</v>
      </c>
      <c r="L2115" s="1">
        <f>N(L2114)+IF(AND('🔎 TRA CỨU NHANH'!$C$2&lt;&gt;"",OR(ISNUMBER(SEARCH('🔎 TRA CỨU NHANH'!$C$2,$A2115)),ISNUMBER(SEARCH('🔎 TRA CỨU NHANH'!$C$2,$B2115)))),1,0)</f>
        <v>0</v>
      </c>
      <c r="M2115" s="1" t="str">
        <f t="shared" si="66"/>
        <v/>
      </c>
      <c r="N2115" s="1">
        <f>N(N2114)+IF(AND('💰 BÁO GIÁ'!$C$27&lt;&gt;"",OR(ISNUMBER(SEARCH('💰 BÁO GIÁ'!$C$27,$A2115)),ISNUMBER(SEARCH('💰 BÁO GIÁ'!$C$27,$B2115)))),1,0)</f>
        <v>0</v>
      </c>
      <c r="O2115" s="1" t="str">
        <f t="shared" si="67"/>
        <v/>
      </c>
    </row>
    <row r="2116" customHeight="1" spans="1:15">
      <c r="A2116" s="1" t="str">
        <f>IF('⚙️ SÉC MĂNG'!A72="","",'⚙️ SÉC MĂNG'!A72)</f>
        <v>HH074561</v>
      </c>
      <c r="B2116" s="1" t="str">
        <f>IF('⚙️ SÉC MĂNG'!A72="","",'⚙️ SÉC MĂNG'!R72)</f>
        <v>Séc măng C240 New / C190 (2.5 -2- 5) không mạ - TP</v>
      </c>
      <c r="C2116" s="1" t="str">
        <f>IF('⚙️ SÉC MĂNG'!A72="","","Séc măng")</f>
        <v>Séc măng</v>
      </c>
      <c r="D2116" s="1" t="str">
        <f>IF('⚙️ SÉC MĂNG'!A72="","",'⚙️ SÉC MĂNG'!I72)</f>
        <v>1Máy</v>
      </c>
      <c r="E2116" s="13">
        <f>IF('⚙️ SÉC MĂNG'!A72="","",'⚙️ SÉC MĂNG'!J72)</f>
        <v>0</v>
      </c>
      <c r="F2116" s="13">
        <f>IF('⚙️ SÉC MĂNG'!A72="","",'⚙️ SÉC MĂNG'!K72)</f>
        <v>0</v>
      </c>
      <c r="G2116" s="13">
        <f>IF('⚙️ SÉC MĂNG'!A72="","",'⚙️ SÉC MĂNG'!L72)</f>
        <v>0</v>
      </c>
      <c r="H2116" s="13">
        <f>IF('⚙️ SÉC MĂNG'!A72="","",'⚙️ SÉC MĂNG'!M72)</f>
        <v>0</v>
      </c>
      <c r="I2116" s="13">
        <f>IF('⚙️ SÉC MĂNG'!A72="","",'⚙️ SÉC MĂNG'!N72)</f>
        <v>0</v>
      </c>
      <c r="J2116" s="1" t="str">
        <f>IF('⚙️ SÉC MĂNG'!A72="","",'⚙️ SÉC MĂNG'!D72)</f>
        <v>86</v>
      </c>
      <c r="L2116" s="1">
        <f>N(L2115)+IF(AND('🔎 TRA CỨU NHANH'!$C$2&lt;&gt;"",OR(ISNUMBER(SEARCH('🔎 TRA CỨU NHANH'!$C$2,$A2116)),ISNUMBER(SEARCH('🔎 TRA CỨU NHANH'!$C$2,$B2116)))),1,0)</f>
        <v>0</v>
      </c>
      <c r="M2116" s="1" t="str">
        <f t="shared" si="66"/>
        <v/>
      </c>
      <c r="N2116" s="1">
        <f>N(N2115)+IF(AND('💰 BÁO GIÁ'!$C$27&lt;&gt;"",OR(ISNUMBER(SEARCH('💰 BÁO GIÁ'!$C$27,$A2116)),ISNUMBER(SEARCH('💰 BÁO GIÁ'!$C$27,$B2116)))),1,0)</f>
        <v>0</v>
      </c>
      <c r="O2116" s="1" t="str">
        <f t="shared" si="67"/>
        <v/>
      </c>
    </row>
    <row r="2117" customHeight="1" spans="1:15">
      <c r="A2117" s="1" t="str">
        <f>IF('⚙️ SÉC MĂNG'!A73="","",'⚙️ SÉC MĂNG'!A73)</f>
        <v>HH071117</v>
      </c>
      <c r="B2117" s="1" t="str">
        <f>IF('⚙️ SÉC MĂNG'!A73="","",'⚙️ SÉC MĂNG'!R73)</f>
        <v>Séc măng Isu C240/C190/SDI10093ZZ (2.5-2-5) CÓ mạ, BỘ4- NPR</v>
      </c>
      <c r="C2117" s="1" t="str">
        <f>IF('⚙️ SÉC MĂNG'!A73="","","Séc măng")</f>
        <v>Séc măng</v>
      </c>
      <c r="D2117" s="1" t="str">
        <f>IF('⚙️ SÉC MĂNG'!A73="","",'⚙️ SÉC MĂNG'!I73)</f>
        <v>Máy</v>
      </c>
      <c r="E2117" s="13">
        <f>IF('⚙️ SÉC MĂNG'!A73="","",'⚙️ SÉC MĂNG'!J73)</f>
        <v>0</v>
      </c>
      <c r="F2117" s="13">
        <f>IF('⚙️ SÉC MĂNG'!A73="","",'⚙️ SÉC MĂNG'!K73)</f>
        <v>0</v>
      </c>
      <c r="G2117" s="13">
        <f>IF('⚙️ SÉC MĂNG'!A73="","",'⚙️ SÉC MĂNG'!L73)</f>
        <v>0</v>
      </c>
      <c r="H2117" s="13">
        <f>IF('⚙️ SÉC MĂNG'!A73="","",'⚙️ SÉC MĂNG'!M73)</f>
        <v>0</v>
      </c>
      <c r="I2117" s="13">
        <f>IF('⚙️ SÉC MĂNG'!A73="","",'⚙️ SÉC MĂNG'!N73)</f>
        <v>0</v>
      </c>
      <c r="J2117" s="1" t="str">
        <f>IF('⚙️ SÉC MĂNG'!A73="","",'⚙️ SÉC MĂNG'!D73)</f>
        <v>86</v>
      </c>
      <c r="L2117" s="1">
        <f>N(L2116)+IF(AND('🔎 TRA CỨU NHANH'!$C$2&lt;&gt;"",OR(ISNUMBER(SEARCH('🔎 TRA CỨU NHANH'!$C$2,$A2117)),ISNUMBER(SEARCH('🔎 TRA CỨU NHANH'!$C$2,$B2117)))),1,0)</f>
        <v>0</v>
      </c>
      <c r="M2117" s="1" t="str">
        <f t="shared" si="66"/>
        <v/>
      </c>
      <c r="N2117" s="1">
        <f>N(N2116)+IF(AND('💰 BÁO GIÁ'!$C$27&lt;&gt;"",OR(ISNUMBER(SEARCH('💰 BÁO GIÁ'!$C$27,$A2117)),ISNUMBER(SEARCH('💰 BÁO GIÁ'!$C$27,$B2117)))),1,0)</f>
        <v>0</v>
      </c>
      <c r="O2117" s="1" t="str">
        <f t="shared" si="67"/>
        <v/>
      </c>
    </row>
    <row r="2118" customHeight="1" spans="1:15">
      <c r="A2118" s="1" t="str">
        <f>IF('⚙️ SÉC MĂNG'!A74="","",'⚙️ SÉC MĂNG'!A74)</f>
        <v>HH071116</v>
      </c>
      <c r="B2118" s="1" t="str">
        <f>IF('⚙️ SÉC MĂNG'!A74="","",'⚙️ SÉC MĂNG'!R74)</f>
        <v>Séc măng Isu C240/C190/SDI10095ZZ (2.5-2-5) KO mạ, BỘ4- NPR</v>
      </c>
      <c r="C2118" s="1" t="str">
        <f>IF('⚙️ SÉC MĂNG'!A74="","","Séc măng")</f>
        <v>Séc măng</v>
      </c>
      <c r="D2118" s="1" t="str">
        <f>IF('⚙️ SÉC MĂNG'!A74="","",'⚙️ SÉC MĂNG'!I74)</f>
        <v>Máy</v>
      </c>
      <c r="E2118" s="13">
        <f>IF('⚙️ SÉC MĂNG'!A74="","",'⚙️ SÉC MĂNG'!J74)</f>
        <v>0</v>
      </c>
      <c r="F2118" s="13">
        <f>IF('⚙️ SÉC MĂNG'!A74="","",'⚙️ SÉC MĂNG'!K74)</f>
        <v>0</v>
      </c>
      <c r="G2118" s="13">
        <f>IF('⚙️ SÉC MĂNG'!A74="","",'⚙️ SÉC MĂNG'!L74)</f>
        <v>0</v>
      </c>
      <c r="H2118" s="13">
        <f>IF('⚙️ SÉC MĂNG'!A74="","",'⚙️ SÉC MĂNG'!M74)</f>
        <v>0</v>
      </c>
      <c r="I2118" s="13">
        <f>IF('⚙️ SÉC MĂNG'!A74="","",'⚙️ SÉC MĂNG'!N74)</f>
        <v>0</v>
      </c>
      <c r="J2118" s="1" t="str">
        <f>IF('⚙️ SÉC MĂNG'!A74="","",'⚙️ SÉC MĂNG'!D74)</f>
        <v>86</v>
      </c>
      <c r="L2118" s="1">
        <f>N(L2117)+IF(AND('🔎 TRA CỨU NHANH'!$C$2&lt;&gt;"",OR(ISNUMBER(SEARCH('🔎 TRA CỨU NHANH'!$C$2,$A2118)),ISNUMBER(SEARCH('🔎 TRA CỨU NHANH'!$C$2,$B2118)))),1,0)</f>
        <v>0</v>
      </c>
      <c r="M2118" s="1" t="str">
        <f t="shared" si="66"/>
        <v/>
      </c>
      <c r="N2118" s="1">
        <f>N(N2117)+IF(AND('💰 BÁO GIÁ'!$C$27&lt;&gt;"",OR(ISNUMBER(SEARCH('💰 BÁO GIÁ'!$C$27,$A2118)),ISNUMBER(SEARCH('💰 BÁO GIÁ'!$C$27,$B2118)))),1,0)</f>
        <v>0</v>
      </c>
      <c r="O2118" s="1" t="str">
        <f t="shared" si="67"/>
        <v/>
      </c>
    </row>
    <row r="2119" customHeight="1" spans="1:15">
      <c r="A2119" s="1" t="str">
        <f>IF('⚙️ SÉC MĂNG'!A75="","",'⚙️ SÉC MĂNG'!A75)</f>
        <v>HH080617</v>
      </c>
      <c r="B2119" s="1" t="str">
        <f>IF('⚙️ SÉC MĂNG'!A75="","",'⚙️ SÉC MĂNG'!R75)</f>
        <v>Séc măng Isu C223/ SDI10103ZZ (2-2-4) 4JC1 KO mạ, HỘP4 - NPR</v>
      </c>
      <c r="C2119" s="1" t="str">
        <f>IF('⚙️ SÉC MĂNG'!A75="","","Séc măng")</f>
        <v>Séc măng</v>
      </c>
      <c r="D2119" s="1" t="str">
        <f>IF('⚙️ SÉC MĂNG'!A75="","",'⚙️ SÉC MĂNG'!I75)</f>
        <v>Máy</v>
      </c>
      <c r="E2119" s="13">
        <f>IF('⚙️ SÉC MĂNG'!A75="","",'⚙️ SÉC MĂNG'!J75)</f>
        <v>0</v>
      </c>
      <c r="F2119" s="13">
        <f>IF('⚙️ SÉC MĂNG'!A75="","",'⚙️ SÉC MĂNG'!K75)</f>
        <v>0</v>
      </c>
      <c r="G2119" s="13">
        <f>IF('⚙️ SÉC MĂNG'!A75="","",'⚙️ SÉC MĂNG'!L75)</f>
        <v>0</v>
      </c>
      <c r="H2119" s="13">
        <f>IF('⚙️ SÉC MĂNG'!A75="","",'⚙️ SÉC MĂNG'!M75)</f>
        <v>0</v>
      </c>
      <c r="I2119" s="13">
        <f>IF('⚙️ SÉC MĂNG'!A75="","",'⚙️ SÉC MĂNG'!N75)</f>
        <v>0</v>
      </c>
      <c r="J2119" s="1" t="str">
        <f>IF('⚙️ SÉC MĂNG'!A75="","",'⚙️ SÉC MĂNG'!D75)</f>
        <v>88</v>
      </c>
      <c r="L2119" s="1">
        <f>N(L2118)+IF(AND('🔎 TRA CỨU NHANH'!$C$2&lt;&gt;"",OR(ISNUMBER(SEARCH('🔎 TRA CỨU NHANH'!$C$2,$A2119)),ISNUMBER(SEARCH('🔎 TRA CỨU NHANH'!$C$2,$B2119)))),1,0)</f>
        <v>0</v>
      </c>
      <c r="M2119" s="1" t="str">
        <f t="shared" si="66"/>
        <v/>
      </c>
      <c r="N2119" s="1">
        <f>N(N2118)+IF(AND('💰 BÁO GIÁ'!$C$27&lt;&gt;"",OR(ISNUMBER(SEARCH('💰 BÁO GIÁ'!$C$27,$A2119)),ISNUMBER(SEARCH('💰 BÁO GIÁ'!$C$27,$B2119)))),1,0)</f>
        <v>0</v>
      </c>
      <c r="O2119" s="1" t="str">
        <f t="shared" si="67"/>
        <v/>
      </c>
    </row>
    <row r="2120" customHeight="1" spans="1:15">
      <c r="A2120" s="1" t="str">
        <f>IF('⚙️ SÉC MĂNG'!A76="","",'⚙️ SÉC MĂNG'!A76)</f>
        <v>HH070829</v>
      </c>
      <c r="B2120" s="1" t="str">
        <f>IF('⚙️ SÉC MĂNG'!A76="","",'⚙️ SÉC MĂNG'!R76)</f>
        <v>Séc măng Isu D201/ SDI10124ZX (2-2-2-4) 4JC1, 1+4 thép, BỘ4 - NPR</v>
      </c>
      <c r="C2120" s="1" t="str">
        <f>IF('⚙️ SÉC MĂNG'!A76="","","Séc măng")</f>
        <v>Séc măng</v>
      </c>
      <c r="D2120" s="1" t="str">
        <f>IF('⚙️ SÉC MĂNG'!A76="","",'⚙️ SÉC MĂNG'!I76)</f>
        <v>Máy</v>
      </c>
      <c r="E2120" s="13">
        <f>IF('⚙️ SÉC MĂNG'!A76="","",'⚙️ SÉC MĂNG'!J76)</f>
        <v>0</v>
      </c>
      <c r="F2120" s="13">
        <f>IF('⚙️ SÉC MĂNG'!A76="","",'⚙️ SÉC MĂNG'!K76)</f>
        <v>0</v>
      </c>
      <c r="G2120" s="13">
        <f>IF('⚙️ SÉC MĂNG'!A76="","",'⚙️ SÉC MĂNG'!L76)</f>
        <v>0</v>
      </c>
      <c r="H2120" s="13">
        <f>IF('⚙️ SÉC MĂNG'!A76="","",'⚙️ SÉC MĂNG'!M76)</f>
        <v>0</v>
      </c>
      <c r="I2120" s="13">
        <f>IF('⚙️ SÉC MĂNG'!A76="","",'⚙️ SÉC MĂNG'!N76)</f>
        <v>0</v>
      </c>
      <c r="J2120" s="1" t="str">
        <f>IF('⚙️ SÉC MĂNG'!A76="","",'⚙️ SÉC MĂNG'!D76)</f>
        <v>88</v>
      </c>
      <c r="L2120" s="1">
        <f>N(L2119)+IF(AND('🔎 TRA CỨU NHANH'!$C$2&lt;&gt;"",OR(ISNUMBER(SEARCH('🔎 TRA CỨU NHANH'!$C$2,$A2120)),ISNUMBER(SEARCH('🔎 TRA CỨU NHANH'!$C$2,$B2120)))),1,0)</f>
        <v>0</v>
      </c>
      <c r="M2120" s="1" t="str">
        <f t="shared" si="66"/>
        <v/>
      </c>
      <c r="N2120" s="1">
        <f>N(N2119)+IF(AND('💰 BÁO GIÁ'!$C$27&lt;&gt;"",OR(ISNUMBER(SEARCH('💰 BÁO GIÁ'!$C$27,$A2120)),ISNUMBER(SEARCH('💰 BÁO GIÁ'!$C$27,$B2120)))),1,0)</f>
        <v>0</v>
      </c>
      <c r="O2120" s="1" t="str">
        <f t="shared" si="67"/>
        <v/>
      </c>
    </row>
    <row r="2121" customHeight="1" spans="1:15">
      <c r="A2121" s="1" t="str">
        <f>IF('⚙️ SÉC MĂNG'!A77="","",'⚙️ SÉC MĂNG'!A77)</f>
        <v>HH073214</v>
      </c>
      <c r="B2121" s="1" t="str">
        <f>IF('⚙️ SÉC MĂNG'!A77="","",'⚙️ SÉC MĂNG'!R77)</f>
        <v>Séc măng 4JA1/4JB1 - TP</v>
      </c>
      <c r="C2121" s="1" t="str">
        <f>IF('⚙️ SÉC MĂNG'!A77="","","Séc măng")</f>
        <v>Séc măng</v>
      </c>
      <c r="D2121" s="1" t="str">
        <f>IF('⚙️ SÉC MĂNG'!A77="","",'⚙️ SÉC MĂNG'!I77)</f>
        <v>Cái</v>
      </c>
      <c r="E2121" s="13">
        <f>IF('⚙️ SÉC MĂNG'!A77="","",'⚙️ SÉC MĂNG'!J77)</f>
        <v>0</v>
      </c>
      <c r="F2121" s="13">
        <f>IF('⚙️ SÉC MĂNG'!A77="","",'⚙️ SÉC MĂNG'!K77)</f>
        <v>0</v>
      </c>
      <c r="G2121" s="13">
        <f>IF('⚙️ SÉC MĂNG'!A77="","",'⚙️ SÉC MĂNG'!L77)</f>
        <v>0</v>
      </c>
      <c r="H2121" s="13">
        <f>IF('⚙️ SÉC MĂNG'!A77="","",'⚙️ SÉC MĂNG'!M77)</f>
        <v>0</v>
      </c>
      <c r="I2121" s="13">
        <f>IF('⚙️ SÉC MĂNG'!A77="","",'⚙️ SÉC MĂNG'!N77)</f>
        <v>0</v>
      </c>
      <c r="J2121" s="1" t="str">
        <f>IF('⚙️ SÉC MĂNG'!A77="","",'⚙️ SÉC MĂNG'!D77)</f>
        <v>93</v>
      </c>
      <c r="L2121" s="1">
        <f>N(L2120)+IF(AND('🔎 TRA CỨU NHANH'!$C$2&lt;&gt;"",OR(ISNUMBER(SEARCH('🔎 TRA CỨU NHANH'!$C$2,$A2121)),ISNUMBER(SEARCH('🔎 TRA CỨU NHANH'!$C$2,$B2121)))),1,0)</f>
        <v>0</v>
      </c>
      <c r="M2121" s="1" t="str">
        <f t="shared" si="66"/>
        <v/>
      </c>
      <c r="N2121" s="1">
        <f>N(N2120)+IF(AND('💰 BÁO GIÁ'!$C$27&lt;&gt;"",OR(ISNUMBER(SEARCH('💰 BÁO GIÁ'!$C$27,$A2121)),ISNUMBER(SEARCH('💰 BÁO GIÁ'!$C$27,$B2121)))),1,0)</f>
        <v>0</v>
      </c>
      <c r="O2121" s="1" t="str">
        <f t="shared" si="67"/>
        <v/>
      </c>
    </row>
    <row r="2122" customHeight="1" spans="1:15">
      <c r="A2122" s="1" t="str">
        <f>IF('⚙️ SÉC MĂNG'!A78="","",'⚙️ SÉC MĂNG'!A78)</f>
        <v>HH074319</v>
      </c>
      <c r="B2122" s="1" t="str">
        <f>IF('⚙️ SÉC MĂNG'!A78="","",'⚙️ SÉC MĂNG'!R78)</f>
        <v>Séc măng 4JA1/4JB1-V có mạ - TP</v>
      </c>
      <c r="C2122" s="1" t="str">
        <f>IF('⚙️ SÉC MĂNG'!A78="","","Séc măng")</f>
        <v>Séc măng</v>
      </c>
      <c r="D2122" s="1" t="str">
        <f>IF('⚙️ SÉC MĂNG'!A78="","",'⚙️ SÉC MĂNG'!I78)</f>
        <v>Máy</v>
      </c>
      <c r="E2122" s="13">
        <f>IF('⚙️ SÉC MĂNG'!A78="","",'⚙️ SÉC MĂNG'!J78)</f>
        <v>0</v>
      </c>
      <c r="F2122" s="13">
        <f>IF('⚙️ SÉC MĂNG'!A78="","",'⚙️ SÉC MĂNG'!K78)</f>
        <v>0</v>
      </c>
      <c r="G2122" s="13">
        <f>IF('⚙️ SÉC MĂNG'!A78="","",'⚙️ SÉC MĂNG'!L78)</f>
        <v>0</v>
      </c>
      <c r="H2122" s="13">
        <f>IF('⚙️ SÉC MĂNG'!A78="","",'⚙️ SÉC MĂNG'!M78)</f>
        <v>0</v>
      </c>
      <c r="I2122" s="13">
        <f>IF('⚙️ SÉC MĂNG'!A78="","",'⚙️ SÉC MĂNG'!N78)</f>
        <v>0</v>
      </c>
      <c r="J2122" s="1" t="str">
        <f>IF('⚙️ SÉC MĂNG'!A78="","",'⚙️ SÉC MĂNG'!D78)</f>
        <v>93</v>
      </c>
      <c r="L2122" s="1">
        <f>N(L2121)+IF(AND('🔎 TRA CỨU NHANH'!$C$2&lt;&gt;"",OR(ISNUMBER(SEARCH('🔎 TRA CỨU NHANH'!$C$2,$A2122)),ISNUMBER(SEARCH('🔎 TRA CỨU NHANH'!$C$2,$B2122)))),1,0)</f>
        <v>0</v>
      </c>
      <c r="M2122" s="1" t="str">
        <f t="shared" si="66"/>
        <v/>
      </c>
      <c r="N2122" s="1">
        <f>N(N2121)+IF(AND('💰 BÁO GIÁ'!$C$27&lt;&gt;"",OR(ISNUMBER(SEARCH('💰 BÁO GIÁ'!$C$27,$A2122)),ISNUMBER(SEARCH('💰 BÁO GIÁ'!$C$27,$B2122)))),1,0)</f>
        <v>0</v>
      </c>
      <c r="O2122" s="1" t="str">
        <f t="shared" si="67"/>
        <v/>
      </c>
    </row>
    <row r="2123" customHeight="1" spans="1:15">
      <c r="A2123" s="1" t="str">
        <f>IF('⚙️ SÉC MĂNG'!A79="","",'⚙️ SÉC MĂNG'!A79)</f>
        <v>HH083927</v>
      </c>
      <c r="B2123" s="1" t="str">
        <f>IF('⚙️ SÉC MĂNG'!A79="","",'⚙️ SÉC MĂNG'!R79)</f>
        <v>Séc măng Isuzu 4JB1/ 493 (có mạ) / 3K-2-3.5 - HENWEIT, R-IS43-00</v>
      </c>
      <c r="C2123" s="1" t="str">
        <f>IF('⚙️ SÉC MĂNG'!A79="","","Séc măng")</f>
        <v>Séc măng</v>
      </c>
      <c r="D2123" s="1" t="str">
        <f>IF('⚙️ SÉC MĂNG'!A79="","",'⚙️ SÉC MĂNG'!I79)</f>
        <v>Máy</v>
      </c>
      <c r="E2123" s="13">
        <f>IF('⚙️ SÉC MĂNG'!A79="","",'⚙️ SÉC MĂNG'!J79)</f>
        <v>0</v>
      </c>
      <c r="F2123" s="13">
        <f>IF('⚙️ SÉC MĂNG'!A79="","",'⚙️ SÉC MĂNG'!K79)</f>
        <v>0</v>
      </c>
      <c r="G2123" s="13">
        <f>IF('⚙️ SÉC MĂNG'!A79="","",'⚙️ SÉC MĂNG'!L79)</f>
        <v>0</v>
      </c>
      <c r="H2123" s="13">
        <f>IF('⚙️ SÉC MĂNG'!A79="","",'⚙️ SÉC MĂNG'!M79)</f>
        <v>0</v>
      </c>
      <c r="I2123" s="13">
        <f>IF('⚙️ SÉC MĂNG'!A79="","",'⚙️ SÉC MĂNG'!N79)</f>
        <v>0</v>
      </c>
      <c r="J2123" s="1" t="str">
        <f>IF('⚙️ SÉC MĂNG'!A79="","",'⚙️ SÉC MĂNG'!D79)</f>
        <v>93</v>
      </c>
      <c r="L2123" s="1">
        <f>N(L2122)+IF(AND('🔎 TRA CỨU NHANH'!$C$2&lt;&gt;"",OR(ISNUMBER(SEARCH('🔎 TRA CỨU NHANH'!$C$2,$A2123)),ISNUMBER(SEARCH('🔎 TRA CỨU NHANH'!$C$2,$B2123)))),1,0)</f>
        <v>0</v>
      </c>
      <c r="M2123" s="1" t="str">
        <f t="shared" si="66"/>
        <v/>
      </c>
      <c r="N2123" s="1">
        <f>N(N2122)+IF(AND('💰 BÁO GIÁ'!$C$27&lt;&gt;"",OR(ISNUMBER(SEARCH('💰 BÁO GIÁ'!$C$27,$A2123)),ISNUMBER(SEARCH('💰 BÁO GIÁ'!$C$27,$B2123)))),1,0)</f>
        <v>0</v>
      </c>
      <c r="O2123" s="1" t="str">
        <f t="shared" si="67"/>
        <v/>
      </c>
    </row>
    <row r="2124" customHeight="1" spans="1:15">
      <c r="A2124" s="1" t="str">
        <f>IF('⚙️ SÉC MĂNG'!A80="","",'⚙️ SÉC MĂNG'!A80)</f>
        <v>HH079791</v>
      </c>
      <c r="B2124" s="1" t="str">
        <f>IF('⚙️ SÉC MĂNG'!A80="","",'⚙️ SÉC MĂNG'!R80)</f>
        <v>Séc măng 4JB1 / 4JA1 / 2-2-4 không mạ - IZ IKAZU</v>
      </c>
      <c r="C2124" s="1" t="str">
        <f>IF('⚙️ SÉC MĂNG'!A80="","","Séc măng")</f>
        <v>Séc măng</v>
      </c>
      <c r="D2124" s="1" t="str">
        <f>IF('⚙️ SÉC MĂNG'!A80="","",'⚙️ SÉC MĂNG'!I80)</f>
        <v>Máy</v>
      </c>
      <c r="E2124" s="13">
        <f>IF('⚙️ SÉC MĂNG'!A80="","",'⚙️ SÉC MĂNG'!J80)</f>
        <v>0</v>
      </c>
      <c r="F2124" s="13">
        <f>IF('⚙️ SÉC MĂNG'!A80="","",'⚙️ SÉC MĂNG'!K80)</f>
        <v>0</v>
      </c>
      <c r="G2124" s="13">
        <f>IF('⚙️ SÉC MĂNG'!A80="","",'⚙️ SÉC MĂNG'!L80)</f>
        <v>0</v>
      </c>
      <c r="H2124" s="13">
        <f>IF('⚙️ SÉC MĂNG'!A80="","",'⚙️ SÉC MĂNG'!M80)</f>
        <v>0</v>
      </c>
      <c r="I2124" s="13">
        <f>IF('⚙️ SÉC MĂNG'!A80="","",'⚙️ SÉC MĂNG'!N80)</f>
        <v>0</v>
      </c>
      <c r="J2124" s="1" t="str">
        <f>IF('⚙️ SÉC MĂNG'!A80="","",'⚙️ SÉC MĂNG'!D80)</f>
        <v>93</v>
      </c>
      <c r="L2124" s="1">
        <f>N(L2123)+IF(AND('🔎 TRA CỨU NHANH'!$C$2&lt;&gt;"",OR(ISNUMBER(SEARCH('🔎 TRA CỨU NHANH'!$C$2,$A2124)),ISNUMBER(SEARCH('🔎 TRA CỨU NHANH'!$C$2,$B2124)))),1,0)</f>
        <v>0</v>
      </c>
      <c r="M2124" s="1" t="str">
        <f t="shared" si="66"/>
        <v/>
      </c>
      <c r="N2124" s="1">
        <f>N(N2123)+IF(AND('💰 BÁO GIÁ'!$C$27&lt;&gt;"",OR(ISNUMBER(SEARCH('💰 BÁO GIÁ'!$C$27,$A2124)),ISNUMBER(SEARCH('💰 BÁO GIÁ'!$C$27,$B2124)))),1,0)</f>
        <v>0</v>
      </c>
      <c r="O2124" s="1" t="str">
        <f t="shared" si="67"/>
        <v/>
      </c>
    </row>
    <row r="2125" customHeight="1" spans="1:15">
      <c r="A2125" s="1" t="str">
        <f>IF('⚙️ SÉC MĂNG'!A81="","",'⚙️ SÉC MĂNG'!A81)</f>
        <v>HH077618</v>
      </c>
      <c r="B2125" s="1" t="str">
        <f>IF('⚙️ SÉC MĂNG'!A81="","",'⚙️ SÉC MĂNG'!R81)</f>
        <v>Séc măng 4JB1 / 4JA1 / 2-2-4 không mạ - IZUMI</v>
      </c>
      <c r="C2125" s="1" t="str">
        <f>IF('⚙️ SÉC MĂNG'!A81="","","Séc măng")</f>
        <v>Séc măng</v>
      </c>
      <c r="D2125" s="1" t="str">
        <f>IF('⚙️ SÉC MĂNG'!A81="","",'⚙️ SÉC MĂNG'!I81)</f>
        <v>Máy</v>
      </c>
      <c r="E2125" s="13">
        <f>IF('⚙️ SÉC MĂNG'!A81="","",'⚙️ SÉC MĂNG'!J81)</f>
        <v>0</v>
      </c>
      <c r="F2125" s="13">
        <f>IF('⚙️ SÉC MĂNG'!A81="","",'⚙️ SÉC MĂNG'!K81)</f>
        <v>0</v>
      </c>
      <c r="G2125" s="13">
        <f>IF('⚙️ SÉC MĂNG'!A81="","",'⚙️ SÉC MĂNG'!L81)</f>
        <v>0</v>
      </c>
      <c r="H2125" s="13">
        <f>IF('⚙️ SÉC MĂNG'!A81="","",'⚙️ SÉC MĂNG'!M81)</f>
        <v>0</v>
      </c>
      <c r="I2125" s="13">
        <f>IF('⚙️ SÉC MĂNG'!A81="","",'⚙️ SÉC MĂNG'!N81)</f>
        <v>0</v>
      </c>
      <c r="J2125" s="1" t="str">
        <f>IF('⚙️ SÉC MĂNG'!A81="","",'⚙️ SÉC MĂNG'!D81)</f>
        <v>93</v>
      </c>
      <c r="L2125" s="1">
        <f>N(L2124)+IF(AND('🔎 TRA CỨU NHANH'!$C$2&lt;&gt;"",OR(ISNUMBER(SEARCH('🔎 TRA CỨU NHANH'!$C$2,$A2125)),ISNUMBER(SEARCH('🔎 TRA CỨU NHANH'!$C$2,$B2125)))),1,0)</f>
        <v>0</v>
      </c>
      <c r="M2125" s="1" t="str">
        <f t="shared" si="66"/>
        <v/>
      </c>
      <c r="N2125" s="1">
        <f>N(N2124)+IF(AND('💰 BÁO GIÁ'!$C$27&lt;&gt;"",OR(ISNUMBER(SEARCH('💰 BÁO GIÁ'!$C$27,$A2125)),ISNUMBER(SEARCH('💰 BÁO GIÁ'!$C$27,$B2125)))),1,0)</f>
        <v>0</v>
      </c>
      <c r="O2125" s="1" t="str">
        <f t="shared" si="67"/>
        <v/>
      </c>
    </row>
    <row r="2126" customHeight="1" spans="1:15">
      <c r="A2126" s="1" t="str">
        <f>IF('⚙️ SÉC MĂNG'!A82="","",'⚙️ SÉC MĂNG'!A82)</f>
        <v>HH075171</v>
      </c>
      <c r="B2126" s="1" t="str">
        <f>IF('⚙️ SÉC MĂNG'!A82="","",'⚙️ SÉC MĂNG'!R82)</f>
        <v>Séc măng 4JB1/4JA1/ 2-2-4 (15609302) không mạ - ART</v>
      </c>
      <c r="C2126" s="1" t="str">
        <f>IF('⚙️ SÉC MĂNG'!A82="","","Séc măng")</f>
        <v>Séc măng</v>
      </c>
      <c r="D2126" s="1" t="str">
        <f>IF('⚙️ SÉC MĂNG'!A82="","",'⚙️ SÉC MĂNG'!I82)</f>
        <v>Máy</v>
      </c>
      <c r="E2126" s="13">
        <f>IF('⚙️ SÉC MĂNG'!A82="","",'⚙️ SÉC MĂNG'!J82)</f>
        <v>0</v>
      </c>
      <c r="F2126" s="13">
        <f>IF('⚙️ SÉC MĂNG'!A82="","",'⚙️ SÉC MĂNG'!K82)</f>
        <v>0</v>
      </c>
      <c r="G2126" s="13">
        <f>IF('⚙️ SÉC MĂNG'!A82="","",'⚙️ SÉC MĂNG'!L82)</f>
        <v>0</v>
      </c>
      <c r="H2126" s="13">
        <f>IF('⚙️ SÉC MĂNG'!A82="","",'⚙️ SÉC MĂNG'!M82)</f>
        <v>0</v>
      </c>
      <c r="I2126" s="13">
        <f>IF('⚙️ SÉC MĂNG'!A82="","",'⚙️ SÉC MĂNG'!N82)</f>
        <v>0</v>
      </c>
      <c r="J2126" s="1" t="str">
        <f>IF('⚙️ SÉC MĂNG'!A82="","",'⚙️ SÉC MĂNG'!D82)</f>
        <v>93</v>
      </c>
      <c r="L2126" s="1">
        <f>N(L2125)+IF(AND('🔎 TRA CỨU NHANH'!$C$2&lt;&gt;"",OR(ISNUMBER(SEARCH('🔎 TRA CỨU NHANH'!$C$2,$A2126)),ISNUMBER(SEARCH('🔎 TRA CỨU NHANH'!$C$2,$B2126)))),1,0)</f>
        <v>0</v>
      </c>
      <c r="M2126" s="1" t="str">
        <f t="shared" si="66"/>
        <v/>
      </c>
      <c r="N2126" s="1">
        <f>N(N2125)+IF(AND('💰 BÁO GIÁ'!$C$27&lt;&gt;"",OR(ISNUMBER(SEARCH('💰 BÁO GIÁ'!$C$27,$A2126)),ISNUMBER(SEARCH('💰 BÁO GIÁ'!$C$27,$B2126)))),1,0)</f>
        <v>0</v>
      </c>
      <c r="O2126" s="1" t="str">
        <f t="shared" si="67"/>
        <v/>
      </c>
    </row>
    <row r="2127" customHeight="1" spans="1:15">
      <c r="A2127" s="1" t="str">
        <f>IF('⚙️ SÉC MĂNG'!A83="","",'⚙️ SÉC MĂNG'!A83)</f>
        <v>HH080881</v>
      </c>
      <c r="B2127" s="1" t="str">
        <f>IF('⚙️ SÉC MĂNG'!A83="","",'⚙️ SÉC MĂNG'!R83)</f>
        <v>Séc măng 4JB1/4JA1/ 2-2-4 không mạ - NPR</v>
      </c>
      <c r="C2127" s="1" t="str">
        <f>IF('⚙️ SÉC MĂNG'!A83="","","Séc măng")</f>
        <v>Séc măng</v>
      </c>
      <c r="D2127" s="1" t="str">
        <f>IF('⚙️ SÉC MĂNG'!A83="","",'⚙️ SÉC MĂNG'!I83)</f>
        <v>1Máy</v>
      </c>
      <c r="E2127" s="13">
        <f>IF('⚙️ SÉC MĂNG'!A83="","",'⚙️ SÉC MĂNG'!J83)</f>
        <v>0</v>
      </c>
      <c r="F2127" s="13">
        <f>IF('⚙️ SÉC MĂNG'!A83="","",'⚙️ SÉC MĂNG'!K83)</f>
        <v>0</v>
      </c>
      <c r="G2127" s="13">
        <f>IF('⚙️ SÉC MĂNG'!A83="","",'⚙️ SÉC MĂNG'!L83)</f>
        <v>0</v>
      </c>
      <c r="H2127" s="13">
        <f>IF('⚙️ SÉC MĂNG'!A83="","",'⚙️ SÉC MĂNG'!M83)</f>
        <v>0</v>
      </c>
      <c r="I2127" s="13">
        <f>IF('⚙️ SÉC MĂNG'!A83="","",'⚙️ SÉC MĂNG'!N83)</f>
        <v>0</v>
      </c>
      <c r="J2127" s="1" t="str">
        <f>IF('⚙️ SÉC MĂNG'!A83="","",'⚙️ SÉC MĂNG'!D83)</f>
        <v>93</v>
      </c>
      <c r="L2127" s="1">
        <f>N(L2126)+IF(AND('🔎 TRA CỨU NHANH'!$C$2&lt;&gt;"",OR(ISNUMBER(SEARCH('🔎 TRA CỨU NHANH'!$C$2,$A2127)),ISNUMBER(SEARCH('🔎 TRA CỨU NHANH'!$C$2,$B2127)))),1,0)</f>
        <v>0</v>
      </c>
      <c r="M2127" s="1" t="str">
        <f t="shared" si="66"/>
        <v/>
      </c>
      <c r="N2127" s="1">
        <f>N(N2126)+IF(AND('💰 BÁO GIÁ'!$C$27&lt;&gt;"",OR(ISNUMBER(SEARCH('💰 BÁO GIÁ'!$C$27,$A2127)),ISNUMBER(SEARCH('💰 BÁO GIÁ'!$C$27,$B2127)))),1,0)</f>
        <v>0</v>
      </c>
      <c r="O2127" s="1" t="str">
        <f t="shared" si="67"/>
        <v/>
      </c>
    </row>
    <row r="2128" customHeight="1" spans="1:15">
      <c r="A2128" s="1" t="str">
        <f>IF('⚙️ SÉC MĂNG'!A84="","",'⚙️ SÉC MĂNG'!A84)</f>
        <v>HH077206</v>
      </c>
      <c r="B2128" s="1" t="str">
        <f>IF('⚙️ SÉC MĂNG'!A84="","",'⚙️ SÉC MĂNG'!R84)</f>
        <v>Séc măng 4JB1/4JA1/ 2-2-4  không mạ - MAHLE 8-94247867-0</v>
      </c>
      <c r="C2128" s="1" t="str">
        <f>IF('⚙️ SÉC MĂNG'!A84="","","Séc măng")</f>
        <v>Séc măng</v>
      </c>
      <c r="D2128" s="1" t="str">
        <f>IF('⚙️ SÉC MĂNG'!A84="","",'⚙️ SÉC MĂNG'!I84)</f>
        <v>Máy</v>
      </c>
      <c r="E2128" s="13">
        <f>IF('⚙️ SÉC MĂNG'!A84="","",'⚙️ SÉC MĂNG'!J84)</f>
        <v>0</v>
      </c>
      <c r="F2128" s="13">
        <f>IF('⚙️ SÉC MĂNG'!A84="","",'⚙️ SÉC MĂNG'!K84)</f>
        <v>0</v>
      </c>
      <c r="G2128" s="13">
        <f>IF('⚙️ SÉC MĂNG'!A84="","",'⚙️ SÉC MĂNG'!L84)</f>
        <v>0</v>
      </c>
      <c r="H2128" s="13">
        <f>IF('⚙️ SÉC MĂNG'!A84="","",'⚙️ SÉC MĂNG'!M84)</f>
        <v>0</v>
      </c>
      <c r="I2128" s="13">
        <f>IF('⚙️ SÉC MĂNG'!A84="","",'⚙️ SÉC MĂNG'!N84)</f>
        <v>0</v>
      </c>
      <c r="J2128" s="1" t="str">
        <f>IF('⚙️ SÉC MĂNG'!A84="","",'⚙️ SÉC MĂNG'!D84)</f>
        <v>93</v>
      </c>
      <c r="L2128" s="1">
        <f>N(L2127)+IF(AND('🔎 TRA CỨU NHANH'!$C$2&lt;&gt;"",OR(ISNUMBER(SEARCH('🔎 TRA CỨU NHANH'!$C$2,$A2128)),ISNUMBER(SEARCH('🔎 TRA CỨU NHANH'!$C$2,$B2128)))),1,0)</f>
        <v>0</v>
      </c>
      <c r="M2128" s="1" t="str">
        <f t="shared" si="66"/>
        <v/>
      </c>
      <c r="N2128" s="1">
        <f>N(N2127)+IF(AND('💰 BÁO GIÁ'!$C$27&lt;&gt;"",OR(ISNUMBER(SEARCH('💰 BÁO GIÁ'!$C$27,$A2128)),ISNUMBER(SEARCH('💰 BÁO GIÁ'!$C$27,$B2128)))),1,0)</f>
        <v>0</v>
      </c>
      <c r="O2128" s="1" t="str">
        <f t="shared" si="67"/>
        <v/>
      </c>
    </row>
    <row r="2129" customHeight="1" spans="1:15">
      <c r="A2129" s="1" t="str">
        <f>IF('⚙️ SÉC MĂNG'!A85="","",'⚙️ SÉC MĂNG'!A85)</f>
        <v>HH075162</v>
      </c>
      <c r="B2129" s="1" t="str">
        <f>IF('⚙️ SÉC MĂNG'!A85="","",'⚙️ SÉC MĂNG'!R85)</f>
        <v>Séc măng 4JB1/4JA1/ 2-2-4 (dùng cho xl gang)  15609301 - ART</v>
      </c>
      <c r="C2129" s="1" t="str">
        <f>IF('⚙️ SÉC MĂNG'!A85="","","Séc măng")</f>
        <v>Séc măng</v>
      </c>
      <c r="D2129" s="1" t="str">
        <f>IF('⚙️ SÉC MĂNG'!A85="","",'⚙️ SÉC MĂNG'!I85)</f>
        <v>Máy</v>
      </c>
      <c r="E2129" s="13">
        <f>IF('⚙️ SÉC MĂNG'!A85="","",'⚙️ SÉC MĂNG'!J85)</f>
        <v>0</v>
      </c>
      <c r="F2129" s="13">
        <f>IF('⚙️ SÉC MĂNG'!A85="","",'⚙️ SÉC MĂNG'!K85)</f>
        <v>0</v>
      </c>
      <c r="G2129" s="13">
        <f>IF('⚙️ SÉC MĂNG'!A85="","",'⚙️ SÉC MĂNG'!L85)</f>
        <v>0</v>
      </c>
      <c r="H2129" s="13">
        <f>IF('⚙️ SÉC MĂNG'!A85="","",'⚙️ SÉC MĂNG'!M85)</f>
        <v>0</v>
      </c>
      <c r="I2129" s="13">
        <f>IF('⚙️ SÉC MĂNG'!A85="","",'⚙️ SÉC MĂNG'!N85)</f>
        <v>0</v>
      </c>
      <c r="J2129" s="1" t="str">
        <f>IF('⚙️ SÉC MĂNG'!A85="","",'⚙️ SÉC MĂNG'!D85)</f>
        <v>93</v>
      </c>
      <c r="L2129" s="1">
        <f>N(L2128)+IF(AND('🔎 TRA CỨU NHANH'!$C$2&lt;&gt;"",OR(ISNUMBER(SEARCH('🔎 TRA CỨU NHANH'!$C$2,$A2129)),ISNUMBER(SEARCH('🔎 TRA CỨU NHANH'!$C$2,$B2129)))),1,0)</f>
        <v>0</v>
      </c>
      <c r="M2129" s="1" t="str">
        <f t="shared" si="66"/>
        <v/>
      </c>
      <c r="N2129" s="1">
        <f>N(N2128)+IF(AND('💰 BÁO GIÁ'!$C$27&lt;&gt;"",OR(ISNUMBER(SEARCH('💰 BÁO GIÁ'!$C$27,$A2129)),ISNUMBER(SEARCH('💰 BÁO GIÁ'!$C$27,$B2129)))),1,0)</f>
        <v>0</v>
      </c>
      <c r="O2129" s="1" t="str">
        <f t="shared" si="67"/>
        <v/>
      </c>
    </row>
    <row r="2130" customHeight="1" spans="1:15">
      <c r="A2130" s="1" t="str">
        <f>IF('⚙️ SÉC MĂNG'!A86="","",'⚙️ SÉC MĂNG'!A86)</f>
        <v>HH083104</v>
      </c>
      <c r="B2130" s="1" t="str">
        <f>IF('⚙️ SÉC MĂNG'!A86="","",'⚙️ SÉC MĂNG'!R86)</f>
        <v>Séc măng ISUZU 93/ 4JB1/ 2-2-4 (không mạ) ZYNP - NSP</v>
      </c>
      <c r="C2130" s="1" t="str">
        <f>IF('⚙️ SÉC MĂNG'!A86="","","Séc măng")</f>
        <v>Séc măng</v>
      </c>
      <c r="D2130" s="1" t="str">
        <f>IF('⚙️ SÉC MĂNG'!A86="","",'⚙️ SÉC MĂNG'!I86)</f>
        <v>1Máy</v>
      </c>
      <c r="E2130" s="13">
        <f>IF('⚙️ SÉC MĂNG'!A86="","",'⚙️ SÉC MĂNG'!J86)</f>
        <v>0</v>
      </c>
      <c r="F2130" s="13">
        <f>IF('⚙️ SÉC MĂNG'!A86="","",'⚙️ SÉC MĂNG'!K86)</f>
        <v>0</v>
      </c>
      <c r="G2130" s="13">
        <f>IF('⚙️ SÉC MĂNG'!A86="","",'⚙️ SÉC MĂNG'!L86)</f>
        <v>0</v>
      </c>
      <c r="H2130" s="13">
        <f>IF('⚙️ SÉC MĂNG'!A86="","",'⚙️ SÉC MĂNG'!M86)</f>
        <v>0</v>
      </c>
      <c r="I2130" s="13">
        <f>IF('⚙️ SÉC MĂNG'!A86="","",'⚙️ SÉC MĂNG'!N86)</f>
        <v>0</v>
      </c>
      <c r="J2130" s="1" t="str">
        <f>IF('⚙️ SÉC MĂNG'!A86="","",'⚙️ SÉC MĂNG'!D86)</f>
        <v>93</v>
      </c>
      <c r="L2130" s="1">
        <f>N(L2129)+IF(AND('🔎 TRA CỨU NHANH'!$C$2&lt;&gt;"",OR(ISNUMBER(SEARCH('🔎 TRA CỨU NHANH'!$C$2,$A2130)),ISNUMBER(SEARCH('🔎 TRA CỨU NHANH'!$C$2,$B2130)))),1,0)</f>
        <v>0</v>
      </c>
      <c r="M2130" s="1" t="str">
        <f t="shared" si="66"/>
        <v/>
      </c>
      <c r="N2130" s="1">
        <f>N(N2129)+IF(AND('💰 BÁO GIÁ'!$C$27&lt;&gt;"",OR(ISNUMBER(SEARCH('💰 BÁO GIÁ'!$C$27,$A2130)),ISNUMBER(SEARCH('💰 BÁO GIÁ'!$C$27,$B2130)))),1,0)</f>
        <v>0</v>
      </c>
      <c r="O2130" s="1" t="str">
        <f t="shared" si="67"/>
        <v/>
      </c>
    </row>
    <row r="2131" customHeight="1" spans="1:15">
      <c r="A2131" s="1" t="str">
        <f>IF('⚙️ SÉC MĂNG'!A87="","",'⚙️ SÉC MĂNG'!A87)</f>
        <v>HH00023</v>
      </c>
      <c r="B2131" s="1" t="str">
        <f>IF('⚙️ SÉC MĂNG'!A87="","",'⚙️ SÉC MĂNG'!R87)</f>
        <v>Séc măng Isu 4JB1/4JA1/SDI10110ZX (2-2-4)Thép XL gang/kiếng HỘP4- NPR</v>
      </c>
      <c r="C2131" s="1" t="str">
        <f>IF('⚙️ SÉC MĂNG'!A87="","","Séc măng")</f>
        <v>Séc măng</v>
      </c>
      <c r="D2131" s="1" t="str">
        <f>IF('⚙️ SÉC MĂNG'!A87="","",'⚙️ SÉC MĂNG'!I87)</f>
        <v>Máy</v>
      </c>
      <c r="E2131" s="13">
        <f>IF('⚙️ SÉC MĂNG'!A87="","",'⚙️ SÉC MĂNG'!J87)</f>
        <v>0</v>
      </c>
      <c r="F2131" s="13">
        <f>IF('⚙️ SÉC MĂNG'!A87="","",'⚙️ SÉC MĂNG'!K87)</f>
        <v>0</v>
      </c>
      <c r="G2131" s="13">
        <f>IF('⚙️ SÉC MĂNG'!A87="","",'⚙️ SÉC MĂNG'!L87)</f>
        <v>0</v>
      </c>
      <c r="H2131" s="13">
        <f>IF('⚙️ SÉC MĂNG'!A87="","",'⚙️ SÉC MĂNG'!M87)</f>
        <v>0</v>
      </c>
      <c r="I2131" s="13">
        <f>IF('⚙️ SÉC MĂNG'!A87="","",'⚙️ SÉC MĂNG'!N87)</f>
        <v>0</v>
      </c>
      <c r="J2131" s="1" t="str">
        <f>IF('⚙️ SÉC MĂNG'!A87="","",'⚙️ SÉC MĂNG'!D87)</f>
        <v>93</v>
      </c>
      <c r="L2131" s="1">
        <f>N(L2130)+IF(AND('🔎 TRA CỨU NHANH'!$C$2&lt;&gt;"",OR(ISNUMBER(SEARCH('🔎 TRA CỨU NHANH'!$C$2,$A2131)),ISNUMBER(SEARCH('🔎 TRA CỨU NHANH'!$C$2,$B2131)))),1,0)</f>
        <v>0</v>
      </c>
      <c r="M2131" s="1" t="str">
        <f t="shared" si="66"/>
        <v/>
      </c>
      <c r="N2131" s="1">
        <f>N(N2130)+IF(AND('💰 BÁO GIÁ'!$C$27&lt;&gt;"",OR(ISNUMBER(SEARCH('💰 BÁO GIÁ'!$C$27,$A2131)),ISNUMBER(SEARCH('💰 BÁO GIÁ'!$C$27,$B2131)))),1,0)</f>
        <v>0</v>
      </c>
      <c r="O2131" s="1" t="str">
        <f t="shared" si="67"/>
        <v/>
      </c>
    </row>
    <row r="2132" customHeight="1" spans="1:15">
      <c r="A2132" s="1" t="str">
        <f>IF('⚙️ SÉC MĂNG'!A88="","",'⚙️ SÉC MĂNG'!A88)</f>
        <v>HH083105</v>
      </c>
      <c r="B2132" s="1" t="str">
        <f>IF('⚙️ SÉC MĂNG'!A88="","",'⚙️ SÉC MĂNG'!R88)</f>
        <v>Séc măng ISUZU 93/ JMC493/ 4JB1/ 3K-2-4 (không mạ) ZYNP - NSP</v>
      </c>
      <c r="C2132" s="1" t="str">
        <f>IF('⚙️ SÉC MĂNG'!A88="","","Séc măng")</f>
        <v>Séc măng</v>
      </c>
      <c r="D2132" s="1" t="str">
        <f>IF('⚙️ SÉC MĂNG'!A88="","",'⚙️ SÉC MĂNG'!I88)</f>
        <v>1Máy</v>
      </c>
      <c r="E2132" s="13">
        <f>IF('⚙️ SÉC MĂNG'!A88="","",'⚙️ SÉC MĂNG'!J88)</f>
        <v>0</v>
      </c>
      <c r="F2132" s="13">
        <f>IF('⚙️ SÉC MĂNG'!A88="","",'⚙️ SÉC MĂNG'!K88)</f>
        <v>0</v>
      </c>
      <c r="G2132" s="13">
        <f>IF('⚙️ SÉC MĂNG'!A88="","",'⚙️ SÉC MĂNG'!L88)</f>
        <v>0</v>
      </c>
      <c r="H2132" s="13">
        <f>IF('⚙️ SÉC MĂNG'!A88="","",'⚙️ SÉC MĂNG'!M88)</f>
        <v>0</v>
      </c>
      <c r="I2132" s="13">
        <f>IF('⚙️ SÉC MĂNG'!A88="","",'⚙️ SÉC MĂNG'!N88)</f>
        <v>0</v>
      </c>
      <c r="J2132" s="1" t="str">
        <f>IF('⚙️ SÉC MĂNG'!A88="","",'⚙️ SÉC MĂNG'!D88)</f>
        <v>93</v>
      </c>
      <c r="L2132" s="1">
        <f>N(L2131)+IF(AND('🔎 TRA CỨU NHANH'!$C$2&lt;&gt;"",OR(ISNUMBER(SEARCH('🔎 TRA CỨU NHANH'!$C$2,$A2132)),ISNUMBER(SEARCH('🔎 TRA CỨU NHANH'!$C$2,$B2132)))),1,0)</f>
        <v>0</v>
      </c>
      <c r="M2132" s="1" t="str">
        <f t="shared" si="66"/>
        <v/>
      </c>
      <c r="N2132" s="1">
        <f>N(N2131)+IF(AND('💰 BÁO GIÁ'!$C$27&lt;&gt;"",OR(ISNUMBER(SEARCH('💰 BÁO GIÁ'!$C$27,$A2132)),ISNUMBER(SEARCH('💰 BÁO GIÁ'!$C$27,$B2132)))),1,0)</f>
        <v>0</v>
      </c>
      <c r="O2132" s="1" t="str">
        <f t="shared" si="67"/>
        <v/>
      </c>
    </row>
    <row r="2133" customHeight="1" spans="1:15">
      <c r="A2133" s="1" t="str">
        <f>IF('⚙️ SÉC MĂNG'!A89="","",'⚙️ SÉC MĂNG'!A89)</f>
        <v>HH083106</v>
      </c>
      <c r="B2133" s="1" t="str">
        <f>IF('⚙️ SÉC MĂNG'!A89="","",'⚙️ SÉC MĂNG'!R89)</f>
        <v>Séc măng ISUZU 93/ JMC493/ 4JB1/ 2.5K-2-2 (thép xài sm kiếng và gang) ZYNP - NSP</v>
      </c>
      <c r="C2133" s="1" t="str">
        <f>IF('⚙️ SÉC MĂNG'!A89="","","Séc măng")</f>
        <v>Séc măng</v>
      </c>
      <c r="D2133" s="1" t="str">
        <f>IF('⚙️ SÉC MĂNG'!A89="","",'⚙️ SÉC MĂNG'!I89)</f>
        <v>1Máy</v>
      </c>
      <c r="E2133" s="1">
        <f>IF('⚙️ SÉC MĂNG'!A89="","",'⚙️ SÉC MĂNG'!J89)</f>
        <v>0</v>
      </c>
      <c r="F2133" s="1">
        <f>IF('⚙️ SÉC MĂNG'!A89="","",'⚙️ SÉC MĂNG'!K89)</f>
        <v>0</v>
      </c>
      <c r="G2133" s="1">
        <f>IF('⚙️ SÉC MĂNG'!A89="","",'⚙️ SÉC MĂNG'!L89)</f>
        <v>0</v>
      </c>
      <c r="H2133" s="1">
        <f>IF('⚙️ SÉC MĂNG'!A89="","",'⚙️ SÉC MĂNG'!M89)</f>
        <v>0</v>
      </c>
      <c r="I2133" s="1">
        <f>IF('⚙️ SÉC MĂNG'!A89="","",'⚙️ SÉC MĂNG'!N89)</f>
        <v>0</v>
      </c>
      <c r="J2133" s="1" t="str">
        <f>IF('⚙️ SÉC MĂNG'!A89="","",'⚙️ SÉC MĂNG'!D89)</f>
        <v>93</v>
      </c>
      <c r="L2133" s="1">
        <f>N(L2132)+IF(AND('🔎 TRA CỨU NHANH'!$C$2&lt;&gt;"",OR(ISNUMBER(SEARCH('🔎 TRA CỨU NHANH'!$C$2,$A2133)),ISNUMBER(SEARCH('🔎 TRA CỨU NHANH'!$C$2,$B2133)))),1,0)</f>
        <v>0</v>
      </c>
      <c r="M2133" s="1" t="str">
        <f t="shared" si="66"/>
        <v/>
      </c>
      <c r="N2133" s="1">
        <f>N(N2132)+IF(AND('💰 BÁO GIÁ'!$C$27&lt;&gt;"",OR(ISNUMBER(SEARCH('💰 BÁO GIÁ'!$C$27,$A2133)),ISNUMBER(SEARCH('💰 BÁO GIÁ'!$C$27,$B2133)))),1,0)</f>
        <v>0</v>
      </c>
      <c r="O2133" s="1" t="str">
        <f t="shared" si="67"/>
        <v/>
      </c>
    </row>
    <row r="2134" customHeight="1" spans="1:15">
      <c r="A2134" s="1" t="str">
        <f>IF('⚙️ SÉC MĂNG'!A90="","",'⚙️ SÉC MĂNG'!A90)</f>
        <v>HH083282</v>
      </c>
      <c r="B2134" s="1" t="str">
        <f>IF('⚙️ SÉC MĂNG'!A90="","",'⚙️ SÉC MĂNG'!R90)</f>
        <v>Séc măng Isuzu JX493/ 4JB1/ 2.8K-2-3, CÓ mạ, xl gang - IZ IKAZU</v>
      </c>
      <c r="C2134" s="1" t="str">
        <f>IF('⚙️ SÉC MĂNG'!A90="","","Séc măng")</f>
        <v>Séc măng</v>
      </c>
      <c r="D2134" s="1" t="str">
        <f>IF('⚙️ SÉC MĂNG'!A90="","",'⚙️ SÉC MĂNG'!I90)</f>
        <v>Máy</v>
      </c>
      <c r="E2134" s="13">
        <f>IF('⚙️ SÉC MĂNG'!A90="","",'⚙️ SÉC MĂNG'!J90)</f>
        <v>0</v>
      </c>
      <c r="F2134" s="13">
        <f>IF('⚙️ SÉC MĂNG'!A90="","",'⚙️ SÉC MĂNG'!K90)</f>
        <v>0</v>
      </c>
      <c r="G2134" s="13">
        <f>IF('⚙️ SÉC MĂNG'!A90="","",'⚙️ SÉC MĂNG'!L90)</f>
        <v>0</v>
      </c>
      <c r="H2134" s="13">
        <f>IF('⚙️ SÉC MĂNG'!A90="","",'⚙️ SÉC MĂNG'!M90)</f>
        <v>0</v>
      </c>
      <c r="I2134" s="13">
        <f>IF('⚙️ SÉC MĂNG'!A90="","",'⚙️ SÉC MĂNG'!N90)</f>
        <v>0</v>
      </c>
      <c r="J2134" s="1" t="str">
        <f>IF('⚙️ SÉC MĂNG'!A90="","",'⚙️ SÉC MĂNG'!D90)</f>
        <v>93</v>
      </c>
      <c r="L2134" s="1">
        <f>N(L2133)+IF(AND('🔎 TRA CỨU NHANH'!$C$2&lt;&gt;"",OR(ISNUMBER(SEARCH('🔎 TRA CỨU NHANH'!$C$2,$A2134)),ISNUMBER(SEARCH('🔎 TRA CỨU NHANH'!$C$2,$B2134)))),1,0)</f>
        <v>0</v>
      </c>
      <c r="M2134" s="1" t="str">
        <f t="shared" si="66"/>
        <v/>
      </c>
      <c r="N2134" s="1">
        <f>N(N2133)+IF(AND('💰 BÁO GIÁ'!$C$27&lt;&gt;"",OR(ISNUMBER(SEARCH('💰 BÁO GIÁ'!$C$27,$A2134)),ISNUMBER(SEARCH('💰 BÁO GIÁ'!$C$27,$B2134)))),1,0)</f>
        <v>0</v>
      </c>
      <c r="O2134" s="1" t="str">
        <f t="shared" si="67"/>
        <v/>
      </c>
    </row>
    <row r="2135" customHeight="1" spans="1:15">
      <c r="A2135" s="1" t="str">
        <f>IF('⚙️ SÉC MĂNG'!A91="","",'⚙️ SÉC MĂNG'!A91)</f>
        <v>HH080378</v>
      </c>
      <c r="B2135" s="1" t="str">
        <f>IF('⚙️ SÉC MĂNG'!A91="","",'⚙️ SÉC MĂNG'!R91)</f>
        <v>Séc măng 4JG2/4JG1 (2.5-2-4) không mạ - IZ IKAZU</v>
      </c>
      <c r="C2135" s="1" t="str">
        <f>IF('⚙️ SÉC MĂNG'!A91="","","Séc măng")</f>
        <v>Séc măng</v>
      </c>
      <c r="D2135" s="1" t="str">
        <f>IF('⚙️ SÉC MĂNG'!A91="","",'⚙️ SÉC MĂNG'!I91)</f>
        <v>1Máy</v>
      </c>
      <c r="E2135" s="13">
        <f>IF('⚙️ SÉC MĂNG'!A91="","",'⚙️ SÉC MĂNG'!J91)</f>
        <v>0</v>
      </c>
      <c r="F2135" s="13">
        <f>IF('⚙️ SÉC MĂNG'!A91="","",'⚙️ SÉC MĂNG'!K91)</f>
        <v>0</v>
      </c>
      <c r="G2135" s="13">
        <f>IF('⚙️ SÉC MĂNG'!A91="","",'⚙️ SÉC MĂNG'!L91)</f>
        <v>0</v>
      </c>
      <c r="H2135" s="13">
        <f>IF('⚙️ SÉC MĂNG'!A91="","",'⚙️ SÉC MĂNG'!M91)</f>
        <v>0</v>
      </c>
      <c r="I2135" s="13">
        <f>IF('⚙️ SÉC MĂNG'!A91="","",'⚙️ SÉC MĂNG'!N91)</f>
        <v>0</v>
      </c>
      <c r="J2135" s="1" t="str">
        <f>IF('⚙️ SÉC MĂNG'!A91="","",'⚙️ SÉC MĂNG'!D91)</f>
        <v>95.4</v>
      </c>
      <c r="L2135" s="1">
        <f>N(L2134)+IF(AND('🔎 TRA CỨU NHANH'!$C$2&lt;&gt;"",OR(ISNUMBER(SEARCH('🔎 TRA CỨU NHANH'!$C$2,$A2135)),ISNUMBER(SEARCH('🔎 TRA CỨU NHANH'!$C$2,$B2135)))),1,0)</f>
        <v>0</v>
      </c>
      <c r="M2135" s="1" t="str">
        <f t="shared" si="66"/>
        <v/>
      </c>
      <c r="N2135" s="1">
        <f>N(N2134)+IF(AND('💰 BÁO GIÁ'!$C$27&lt;&gt;"",OR(ISNUMBER(SEARCH('💰 BÁO GIÁ'!$C$27,$A2135)),ISNUMBER(SEARCH('💰 BÁO GIÁ'!$C$27,$B2135)))),1,0)</f>
        <v>0</v>
      </c>
      <c r="O2135" s="1" t="str">
        <f t="shared" si="67"/>
        <v/>
      </c>
    </row>
    <row r="2136" customHeight="1" spans="1:15">
      <c r="A2136" s="1" t="str">
        <f>IF('⚙️ SÉC MĂNG'!A92="","",'⚙️ SÉC MĂNG'!A92)</f>
        <v>HH073194</v>
      </c>
      <c r="B2136" s="1" t="str">
        <f>IF('⚙️ SÉC MĂNG'!A92="","",'⚙️ SÉC MĂNG'!R92)</f>
        <v>Séc măng 4JG2/4JG1 (2.5-2-4) không mạ - TP</v>
      </c>
      <c r="C2136" s="1" t="str">
        <f>IF('⚙️ SÉC MĂNG'!A92="","","Séc măng")</f>
        <v>Séc măng</v>
      </c>
      <c r="D2136" s="1" t="str">
        <f>IF('⚙️ SÉC MĂNG'!A92="","",'⚙️ SÉC MĂNG'!I92)</f>
        <v>1Máy</v>
      </c>
      <c r="E2136" s="13">
        <f>IF('⚙️ SÉC MĂNG'!A92="","",'⚙️ SÉC MĂNG'!J92)</f>
        <v>0</v>
      </c>
      <c r="F2136" s="13">
        <f>IF('⚙️ SÉC MĂNG'!A92="","",'⚙️ SÉC MĂNG'!K92)</f>
        <v>0</v>
      </c>
      <c r="G2136" s="13">
        <f>IF('⚙️ SÉC MĂNG'!A92="","",'⚙️ SÉC MĂNG'!L92)</f>
        <v>0</v>
      </c>
      <c r="H2136" s="13">
        <f>IF('⚙️ SÉC MĂNG'!A92="","",'⚙️ SÉC MĂNG'!M92)</f>
        <v>0</v>
      </c>
      <c r="I2136" s="13">
        <f>IF('⚙️ SÉC MĂNG'!A92="","",'⚙️ SÉC MĂNG'!N92)</f>
        <v>0</v>
      </c>
      <c r="J2136" s="1" t="str">
        <f>IF('⚙️ SÉC MĂNG'!A92="","",'⚙️ SÉC MĂNG'!D92)</f>
        <v>95.4</v>
      </c>
      <c r="L2136" s="1">
        <f>N(L2135)+IF(AND('🔎 TRA CỨU NHANH'!$C$2&lt;&gt;"",OR(ISNUMBER(SEARCH('🔎 TRA CỨU NHANH'!$C$2,$A2136)),ISNUMBER(SEARCH('🔎 TRA CỨU NHANH'!$C$2,$B2136)))),1,0)</f>
        <v>0</v>
      </c>
      <c r="M2136" s="1" t="str">
        <f t="shared" si="66"/>
        <v/>
      </c>
      <c r="N2136" s="1">
        <f>N(N2135)+IF(AND('💰 BÁO GIÁ'!$C$27&lt;&gt;"",OR(ISNUMBER(SEARCH('💰 BÁO GIÁ'!$C$27,$A2136)),ISNUMBER(SEARCH('💰 BÁO GIÁ'!$C$27,$B2136)))),1,0)</f>
        <v>0</v>
      </c>
      <c r="O2136" s="1" t="str">
        <f t="shared" si="67"/>
        <v/>
      </c>
    </row>
    <row r="2137" customHeight="1" spans="1:15">
      <c r="A2137" s="1" t="str">
        <f>IF('⚙️ SÉC MĂNG'!A93="","",'⚙️ SÉC MĂNG'!A93)</f>
        <v>HH074055</v>
      </c>
      <c r="B2137" s="1" t="str">
        <f>IF('⚙️ SÉC MĂNG'!A93="","",'⚙️ SÉC MĂNG'!R93)</f>
        <v>Séc măng 4JG2/4JG1 (2.5-2-4) mạ - TP</v>
      </c>
      <c r="C2137" s="1" t="str">
        <f>IF('⚙️ SÉC MĂNG'!A93="","","Séc măng")</f>
        <v>Séc măng</v>
      </c>
      <c r="D2137" s="1" t="str">
        <f>IF('⚙️ SÉC MĂNG'!A93="","",'⚙️ SÉC MĂNG'!I93)</f>
        <v>1Máy</v>
      </c>
      <c r="E2137" s="13">
        <f>IF('⚙️ SÉC MĂNG'!A93="","",'⚙️ SÉC MĂNG'!J93)</f>
        <v>0</v>
      </c>
      <c r="F2137" s="13">
        <f>IF('⚙️ SÉC MĂNG'!A93="","",'⚙️ SÉC MĂNG'!K93)</f>
        <v>0</v>
      </c>
      <c r="G2137" s="13">
        <f>IF('⚙️ SÉC MĂNG'!A93="","",'⚙️ SÉC MĂNG'!L93)</f>
        <v>0</v>
      </c>
      <c r="H2137" s="13">
        <f>IF('⚙️ SÉC MĂNG'!A93="","",'⚙️ SÉC MĂNG'!M93)</f>
        <v>0</v>
      </c>
      <c r="I2137" s="13">
        <f>IF('⚙️ SÉC MĂNG'!A93="","",'⚙️ SÉC MĂNG'!N93)</f>
        <v>0</v>
      </c>
      <c r="J2137" s="1" t="str">
        <f>IF('⚙️ SÉC MĂNG'!A93="","",'⚙️ SÉC MĂNG'!D93)</f>
        <v>95.4</v>
      </c>
      <c r="L2137" s="1">
        <f>N(L2136)+IF(AND('🔎 TRA CỨU NHANH'!$C$2&lt;&gt;"",OR(ISNUMBER(SEARCH('🔎 TRA CỨU NHANH'!$C$2,$A2137)),ISNUMBER(SEARCH('🔎 TRA CỨU NHANH'!$C$2,$B2137)))),1,0)</f>
        <v>0</v>
      </c>
      <c r="M2137" s="1" t="str">
        <f t="shared" si="66"/>
        <v/>
      </c>
      <c r="N2137" s="1">
        <f>N(N2136)+IF(AND('💰 BÁO GIÁ'!$C$27&lt;&gt;"",OR(ISNUMBER(SEARCH('💰 BÁO GIÁ'!$C$27,$A2137)),ISNUMBER(SEARCH('💰 BÁO GIÁ'!$C$27,$B2137)))),1,0)</f>
        <v>0</v>
      </c>
      <c r="O2137" s="1" t="str">
        <f t="shared" si="67"/>
        <v/>
      </c>
    </row>
    <row r="2138" customHeight="1" spans="1:15">
      <c r="A2138" s="1" t="str">
        <f>IF('⚙️ SÉC MĂNG'!A94="","",'⚙️ SÉC MĂNG'!A94)</f>
        <v>HH077658</v>
      </c>
      <c r="B2138" s="1" t="str">
        <f>IF('⚙️ SÉC MĂNG'!A94="","",'⚙️ SÉC MĂNG'!R94)</f>
        <v>Séc măng 4JJ1 (2HK-2-3) có mạ - TP</v>
      </c>
      <c r="C2138" s="1" t="str">
        <f>IF('⚙️ SÉC MĂNG'!A94="","","Séc măng")</f>
        <v>Séc măng</v>
      </c>
      <c r="D2138" s="1" t="str">
        <f>IF('⚙️ SÉC MĂNG'!A94="","",'⚙️ SÉC MĂNG'!I94)</f>
        <v>Cái</v>
      </c>
      <c r="E2138" s="13">
        <f>IF('⚙️ SÉC MĂNG'!A94="","",'⚙️ SÉC MĂNG'!J94)</f>
        <v>0</v>
      </c>
      <c r="F2138" s="13">
        <f>IF('⚙️ SÉC MĂNG'!A94="","",'⚙️ SÉC MĂNG'!K94)</f>
        <v>0</v>
      </c>
      <c r="G2138" s="13">
        <f>IF('⚙️ SÉC MĂNG'!A94="","",'⚙️ SÉC MĂNG'!L94)</f>
        <v>0</v>
      </c>
      <c r="H2138" s="13">
        <f>IF('⚙️ SÉC MĂNG'!A94="","",'⚙️ SÉC MĂNG'!M94)</f>
        <v>0</v>
      </c>
      <c r="I2138" s="13">
        <f>IF('⚙️ SÉC MĂNG'!A94="","",'⚙️ SÉC MĂNG'!N94)</f>
        <v>0</v>
      </c>
      <c r="J2138" s="1" t="str">
        <f>IF('⚙️ SÉC MĂNG'!A94="","",'⚙️ SÉC MĂNG'!D94)</f>
        <v>95.4</v>
      </c>
      <c r="L2138" s="1">
        <f>N(L2137)+IF(AND('🔎 TRA CỨU NHANH'!$C$2&lt;&gt;"",OR(ISNUMBER(SEARCH('🔎 TRA CỨU NHANH'!$C$2,$A2138)),ISNUMBER(SEARCH('🔎 TRA CỨU NHANH'!$C$2,$B2138)))),1,0)</f>
        <v>0</v>
      </c>
      <c r="M2138" s="1" t="str">
        <f t="shared" si="66"/>
        <v/>
      </c>
      <c r="N2138" s="1">
        <f>N(N2137)+IF(AND('💰 BÁO GIÁ'!$C$27&lt;&gt;"",OR(ISNUMBER(SEARCH('💰 BÁO GIÁ'!$C$27,$A2138)),ISNUMBER(SEARCH('💰 BÁO GIÁ'!$C$27,$B2138)))),1,0)</f>
        <v>0</v>
      </c>
      <c r="O2138" s="1" t="str">
        <f t="shared" si="67"/>
        <v/>
      </c>
    </row>
    <row r="2139" customHeight="1" spans="1:15">
      <c r="A2139" s="1" t="str">
        <f>IF('⚙️ SÉC MĂNG'!A95="","",'⚙️ SÉC MĂNG'!A95)</f>
        <v>HH077657</v>
      </c>
      <c r="B2139" s="1" t="str">
        <f>IF('⚙️ SÉC MĂNG'!A95="","",'⚙️ SÉC MĂNG'!R95)</f>
        <v>Séc măng 4JJ1-TC (2HK-1.5-3) có mạ - TP</v>
      </c>
      <c r="C2139" s="1" t="str">
        <f>IF('⚙️ SÉC MĂNG'!A95="","","Séc măng")</f>
        <v>Séc măng</v>
      </c>
      <c r="D2139" s="1" t="str">
        <f>IF('⚙️ SÉC MĂNG'!A95="","",'⚙️ SÉC MĂNG'!I95)</f>
        <v>Máy</v>
      </c>
      <c r="E2139" s="13">
        <f>IF('⚙️ SÉC MĂNG'!A95="","",'⚙️ SÉC MĂNG'!J95)</f>
        <v>0</v>
      </c>
      <c r="F2139" s="13">
        <f>IF('⚙️ SÉC MĂNG'!A95="","",'⚙️ SÉC MĂNG'!K95)</f>
        <v>0</v>
      </c>
      <c r="G2139" s="13">
        <f>IF('⚙️ SÉC MĂNG'!A95="","",'⚙️ SÉC MĂNG'!L95)</f>
        <v>0</v>
      </c>
      <c r="H2139" s="13">
        <f>IF('⚙️ SÉC MĂNG'!A95="","",'⚙️ SÉC MĂNG'!M95)</f>
        <v>0</v>
      </c>
      <c r="I2139" s="13">
        <f>IF('⚙️ SÉC MĂNG'!A95="","",'⚙️ SÉC MĂNG'!N95)</f>
        <v>0</v>
      </c>
      <c r="J2139" s="1" t="str">
        <f>IF('⚙️ SÉC MĂNG'!A95="","",'⚙️ SÉC MĂNG'!D95)</f>
        <v>95.4</v>
      </c>
      <c r="L2139" s="1">
        <f>N(L2138)+IF(AND('🔎 TRA CỨU NHANH'!$C$2&lt;&gt;"",OR(ISNUMBER(SEARCH('🔎 TRA CỨU NHANH'!$C$2,$A2139)),ISNUMBER(SEARCH('🔎 TRA CỨU NHANH'!$C$2,$B2139)))),1,0)</f>
        <v>0</v>
      </c>
      <c r="M2139" s="1" t="str">
        <f t="shared" si="66"/>
        <v/>
      </c>
      <c r="N2139" s="1">
        <f>N(N2138)+IF(AND('💰 BÁO GIÁ'!$C$27&lt;&gt;"",OR(ISNUMBER(SEARCH('💰 BÁO GIÁ'!$C$27,$A2139)),ISNUMBER(SEARCH('💰 BÁO GIÁ'!$C$27,$B2139)))),1,0)</f>
        <v>0</v>
      </c>
      <c r="O2139" s="1" t="str">
        <f t="shared" si="67"/>
        <v/>
      </c>
    </row>
    <row r="2140" customHeight="1" spans="1:15">
      <c r="A2140" s="1" t="str">
        <f>IF('⚙️ SÉC MĂNG'!A96="","",'⚙️ SÉC MĂNG'!A96)</f>
        <v>HH071510</v>
      </c>
      <c r="B2140" s="1" t="str">
        <f>IF('⚙️ SÉC MĂNG'!A96="","",'⚙️ SÉC MĂNG'!R96)</f>
        <v>Séc măng Isu 4JG2/ SDI10141ZZ (2.5-2-4) 4JG1, KO mạ, HỘP4 - NPR</v>
      </c>
      <c r="C2140" s="1" t="str">
        <f>IF('⚙️ SÉC MĂNG'!A96="","","Séc măng")</f>
        <v>Séc măng</v>
      </c>
      <c r="D2140" s="1" t="str">
        <f>IF('⚙️ SÉC MĂNG'!A96="","",'⚙️ SÉC MĂNG'!I96)</f>
        <v>Máy</v>
      </c>
      <c r="E2140" s="13">
        <f>IF('⚙️ SÉC MĂNG'!A96="","",'⚙️ SÉC MĂNG'!J96)</f>
        <v>0</v>
      </c>
      <c r="F2140" s="13">
        <f>IF('⚙️ SÉC MĂNG'!A96="","",'⚙️ SÉC MĂNG'!K96)</f>
        <v>0</v>
      </c>
      <c r="G2140" s="13">
        <f>IF('⚙️ SÉC MĂNG'!A96="","",'⚙️ SÉC MĂNG'!L96)</f>
        <v>0</v>
      </c>
      <c r="H2140" s="13">
        <f>IF('⚙️ SÉC MĂNG'!A96="","",'⚙️ SÉC MĂNG'!M96)</f>
        <v>0</v>
      </c>
      <c r="I2140" s="13">
        <f>IF('⚙️ SÉC MĂNG'!A96="","",'⚙️ SÉC MĂNG'!N96)</f>
        <v>0</v>
      </c>
      <c r="J2140" s="1" t="str">
        <f>IF('⚙️ SÉC MĂNG'!A96="","",'⚙️ SÉC MĂNG'!D96)</f>
        <v>95.4</v>
      </c>
      <c r="L2140" s="1">
        <f>N(L2139)+IF(AND('🔎 TRA CỨU NHANH'!$C$2&lt;&gt;"",OR(ISNUMBER(SEARCH('🔎 TRA CỨU NHANH'!$C$2,$A2140)),ISNUMBER(SEARCH('🔎 TRA CỨU NHANH'!$C$2,$B2140)))),1,0)</f>
        <v>0</v>
      </c>
      <c r="M2140" s="1" t="str">
        <f t="shared" si="66"/>
        <v/>
      </c>
      <c r="N2140" s="1">
        <f>N(N2139)+IF(AND('💰 BÁO GIÁ'!$C$27&lt;&gt;"",OR(ISNUMBER(SEARCH('💰 BÁO GIÁ'!$C$27,$A2140)),ISNUMBER(SEARCH('💰 BÁO GIÁ'!$C$27,$B2140)))),1,0)</f>
        <v>0</v>
      </c>
      <c r="O2140" s="1" t="str">
        <f t="shared" si="67"/>
        <v/>
      </c>
    </row>
    <row r="2141" customHeight="1" spans="1:15">
      <c r="A2141" s="1" t="str">
        <f>IF('⚙️ SÉC MĂNG'!A97="","",'⚙️ SÉC MĂNG'!A97)</f>
        <v>HH072180</v>
      </c>
      <c r="B2141" s="1" t="str">
        <f>IF('⚙️ SÉC MĂNG'!A97="","",'⚙️ SÉC MĂNG'!R97)</f>
        <v>Séc măng Isu 4JH1/ SDI10193ZZ/ 95.4(2.5-2-3) KO mạ, nhớt thép, xl kiếng, HỘP4- NPR</v>
      </c>
      <c r="C2141" s="1" t="str">
        <f>IF('⚙️ SÉC MĂNG'!A97="","","Séc măng")</f>
        <v>Séc măng</v>
      </c>
      <c r="D2141" s="1" t="str">
        <f>IF('⚙️ SÉC MĂNG'!A97="","",'⚙️ SÉC MĂNG'!I97)</f>
        <v>Máy</v>
      </c>
      <c r="E2141" s="13">
        <f>IF('⚙️ SÉC MĂNG'!A97="","",'⚙️ SÉC MĂNG'!J97)</f>
        <v>0</v>
      </c>
      <c r="F2141" s="13">
        <f>IF('⚙️ SÉC MĂNG'!A97="","",'⚙️ SÉC MĂNG'!K97)</f>
        <v>0</v>
      </c>
      <c r="G2141" s="13">
        <f>IF('⚙️ SÉC MĂNG'!A97="","",'⚙️ SÉC MĂNG'!L97)</f>
        <v>0</v>
      </c>
      <c r="H2141" s="13">
        <f>IF('⚙️ SÉC MĂNG'!A97="","",'⚙️ SÉC MĂNG'!M97)</f>
        <v>0</v>
      </c>
      <c r="I2141" s="13">
        <f>IF('⚙️ SÉC MĂNG'!A97="","",'⚙️ SÉC MĂNG'!N97)</f>
        <v>0</v>
      </c>
      <c r="J2141" s="1" t="str">
        <f>IF('⚙️ SÉC MĂNG'!A97="","",'⚙️ SÉC MĂNG'!D97)</f>
        <v>95.4</v>
      </c>
      <c r="L2141" s="1">
        <f>N(L2140)+IF(AND('🔎 TRA CỨU NHANH'!$C$2&lt;&gt;"",OR(ISNUMBER(SEARCH('🔎 TRA CỨU NHANH'!$C$2,$A2141)),ISNUMBER(SEARCH('🔎 TRA CỨU NHANH'!$C$2,$B2141)))),1,0)</f>
        <v>0</v>
      </c>
      <c r="M2141" s="1" t="str">
        <f t="shared" si="66"/>
        <v/>
      </c>
      <c r="N2141" s="1">
        <f>N(N2140)+IF(AND('💰 BÁO GIÁ'!$C$27&lt;&gt;"",OR(ISNUMBER(SEARCH('💰 BÁO GIÁ'!$C$27,$A2141)),ISNUMBER(SEARCH('💰 BÁO GIÁ'!$C$27,$B2141)))),1,0)</f>
        <v>0</v>
      </c>
      <c r="O2141" s="1" t="str">
        <f t="shared" si="67"/>
        <v/>
      </c>
    </row>
    <row r="2142" customHeight="1" spans="1:15">
      <c r="A2142" s="1" t="str">
        <f>IF('⚙️ SÉC MĂNG'!A98="","",'⚙️ SÉC MĂNG'!A98)</f>
        <v>HH00009</v>
      </c>
      <c r="B2142" s="1" t="str">
        <f>IF('⚙️ SÉC MĂNG'!A98="","",'⚙️ SÉC MĂNG'!R98)</f>
        <v>Séc măng Isu 4JJ1-TC/SDI10215ZZ (2HK-2-3) 1+3thép, HỘP4 - NPR</v>
      </c>
      <c r="C2142" s="1" t="str">
        <f>IF('⚙️ SÉC MĂNG'!A98="","","Séc măng")</f>
        <v>Séc măng</v>
      </c>
      <c r="D2142" s="1" t="str">
        <f>IF('⚙️ SÉC MĂNG'!A98="","",'⚙️ SÉC MĂNG'!I98)</f>
        <v>Máy</v>
      </c>
      <c r="E2142" s="13">
        <f>IF('⚙️ SÉC MĂNG'!A98="","",'⚙️ SÉC MĂNG'!J98)</f>
        <v>0</v>
      </c>
      <c r="F2142" s="13">
        <f>IF('⚙️ SÉC MĂNG'!A98="","",'⚙️ SÉC MĂNG'!K98)</f>
        <v>0</v>
      </c>
      <c r="G2142" s="13">
        <f>IF('⚙️ SÉC MĂNG'!A98="","",'⚙️ SÉC MĂNG'!L98)</f>
        <v>0</v>
      </c>
      <c r="H2142" s="13">
        <f>IF('⚙️ SÉC MĂNG'!A98="","",'⚙️ SÉC MĂNG'!M98)</f>
        <v>0</v>
      </c>
      <c r="I2142" s="13">
        <f>IF('⚙️ SÉC MĂNG'!A98="","",'⚙️ SÉC MĂNG'!N98)</f>
        <v>0</v>
      </c>
      <c r="J2142" s="1" t="str">
        <f>IF('⚙️ SÉC MĂNG'!A98="","",'⚙️ SÉC MĂNG'!D98)</f>
        <v>95.4</v>
      </c>
      <c r="L2142" s="1">
        <f>N(L2141)+IF(AND('🔎 TRA CỨU NHANH'!$C$2&lt;&gt;"",OR(ISNUMBER(SEARCH('🔎 TRA CỨU NHANH'!$C$2,$A2142)),ISNUMBER(SEARCH('🔎 TRA CỨU NHANH'!$C$2,$B2142)))),1,0)</f>
        <v>0</v>
      </c>
      <c r="M2142" s="1" t="str">
        <f t="shared" si="66"/>
        <v/>
      </c>
      <c r="N2142" s="1">
        <f>N(N2141)+IF(AND('💰 BÁO GIÁ'!$C$27&lt;&gt;"",OR(ISNUMBER(SEARCH('💰 BÁO GIÁ'!$C$27,$A2142)),ISNUMBER(SEARCH('💰 BÁO GIÁ'!$C$27,$B2142)))),1,0)</f>
        <v>0</v>
      </c>
      <c r="O2142" s="1" t="str">
        <f t="shared" si="67"/>
        <v/>
      </c>
    </row>
    <row r="2143" customHeight="1" spans="1:15">
      <c r="A2143" s="1" t="str">
        <f>IF('⚙️ SÉC MĂNG'!A99="","",'⚙️ SÉC MĂNG'!A99)</f>
        <v>HH00010</v>
      </c>
      <c r="B2143" s="1" t="str">
        <f>IF('⚙️ SÉC MĂNG'!A99="","",'⚙️ SÉC MĂNG'!R99)</f>
        <v>Séc măng Isu 4JJ1-TC/SDI10209ZZ (2HK-1.5-3) THÉP, HỘP4 - NPR</v>
      </c>
      <c r="C2143" s="1" t="str">
        <f>IF('⚙️ SÉC MĂNG'!A99="","","Séc măng")</f>
        <v>Séc măng</v>
      </c>
      <c r="D2143" s="1" t="str">
        <f>IF('⚙️ SÉC MĂNG'!A99="","",'⚙️ SÉC MĂNG'!I99)</f>
        <v>Máy</v>
      </c>
      <c r="E2143" s="1">
        <f>IF('⚙️ SÉC MĂNG'!A99="","",'⚙️ SÉC MĂNG'!J99)</f>
        <v>0</v>
      </c>
      <c r="F2143" s="1">
        <f>IF('⚙️ SÉC MĂNG'!A99="","",'⚙️ SÉC MĂNG'!K99)</f>
        <v>0</v>
      </c>
      <c r="G2143" s="1">
        <f>IF('⚙️ SÉC MĂNG'!A99="","",'⚙️ SÉC MĂNG'!L99)</f>
        <v>0</v>
      </c>
      <c r="H2143" s="1">
        <f>IF('⚙️ SÉC MĂNG'!A99="","",'⚙️ SÉC MĂNG'!M99)</f>
        <v>0</v>
      </c>
      <c r="I2143" s="1">
        <f>IF('⚙️ SÉC MĂNG'!A99="","",'⚙️ SÉC MĂNG'!N99)</f>
        <v>0</v>
      </c>
      <c r="J2143" s="1" t="str">
        <f>IF('⚙️ SÉC MĂNG'!A99="","",'⚙️ SÉC MĂNG'!D99)</f>
        <v>95.4</v>
      </c>
      <c r="L2143" s="1">
        <f>N(L2142)+IF(AND('🔎 TRA CỨU NHANH'!$C$2&lt;&gt;"",OR(ISNUMBER(SEARCH('🔎 TRA CỨU NHANH'!$C$2,$A2143)),ISNUMBER(SEARCH('🔎 TRA CỨU NHANH'!$C$2,$B2143)))),1,0)</f>
        <v>0</v>
      </c>
      <c r="M2143" s="1" t="str">
        <f t="shared" si="66"/>
        <v/>
      </c>
      <c r="N2143" s="1">
        <f>N(N2142)+IF(AND('💰 BÁO GIÁ'!$C$27&lt;&gt;"",OR(ISNUMBER(SEARCH('💰 BÁO GIÁ'!$C$27,$A2143)),ISNUMBER(SEARCH('💰 BÁO GIÁ'!$C$27,$B2143)))),1,0)</f>
        <v>0</v>
      </c>
      <c r="O2143" s="1" t="str">
        <f t="shared" si="67"/>
        <v/>
      </c>
    </row>
    <row r="2144" customHeight="1" spans="1:15">
      <c r="A2144" s="1" t="str">
        <f>IF('⚙️ SÉC MĂNG'!A100="","",'⚙️ SÉC MĂNG'!A100)</f>
        <v>HH081455</v>
      </c>
      <c r="B2144" s="1" t="str">
        <f>IF('⚙️ SÉC MĂNG'!A100="","",'⚙️ SÉC MĂNG'!R100)</f>
        <v>Séc măng Isu 4KH1/ SDI10224ZZ0/95.4 (2.5-2-3) 4JH1, THÉP, XL gang/kiếng, HỘP4- NPR</v>
      </c>
      <c r="C2144" s="1" t="str">
        <f>IF('⚙️ SÉC MĂNG'!A100="","","Séc măng")</f>
        <v>Séc măng</v>
      </c>
      <c r="D2144" s="1" t="str">
        <f>IF('⚙️ SÉC MĂNG'!A100="","",'⚙️ SÉC MĂNG'!I100)</f>
        <v>Máy</v>
      </c>
      <c r="E2144" s="13">
        <f>IF('⚙️ SÉC MĂNG'!A100="","",'⚙️ SÉC MĂNG'!J100)</f>
        <v>0</v>
      </c>
      <c r="F2144" s="13">
        <f>IF('⚙️ SÉC MĂNG'!A100="","",'⚙️ SÉC MĂNG'!K100)</f>
        <v>0</v>
      </c>
      <c r="G2144" s="13">
        <f>IF('⚙️ SÉC MĂNG'!A100="","",'⚙️ SÉC MĂNG'!L100)</f>
        <v>0</v>
      </c>
      <c r="H2144" s="13">
        <f>IF('⚙️ SÉC MĂNG'!A100="","",'⚙️ SÉC MĂNG'!M100)</f>
        <v>0</v>
      </c>
      <c r="I2144" s="13">
        <f>IF('⚙️ SÉC MĂNG'!A100="","",'⚙️ SÉC MĂNG'!N100)</f>
        <v>0</v>
      </c>
      <c r="J2144" s="1" t="str">
        <f>IF('⚙️ SÉC MĂNG'!A100="","",'⚙️ SÉC MĂNG'!D100)</f>
        <v>95.4</v>
      </c>
      <c r="L2144" s="1">
        <f>N(L2143)+IF(AND('🔎 TRA CỨU NHANH'!$C$2&lt;&gt;"",OR(ISNUMBER(SEARCH('🔎 TRA CỨU NHANH'!$C$2,$A2144)),ISNUMBER(SEARCH('🔎 TRA CỨU NHANH'!$C$2,$B2144)))),1,0)</f>
        <v>0</v>
      </c>
      <c r="M2144" s="1" t="str">
        <f t="shared" si="66"/>
        <v/>
      </c>
      <c r="N2144" s="1">
        <f>N(N2143)+IF(AND('💰 BÁO GIÁ'!$C$27&lt;&gt;"",OR(ISNUMBER(SEARCH('💰 BÁO GIÁ'!$C$27,$A2144)),ISNUMBER(SEARCH('💰 BÁO GIÁ'!$C$27,$B2144)))),1,0)</f>
        <v>0</v>
      </c>
      <c r="O2144" s="1" t="str">
        <f t="shared" si="67"/>
        <v/>
      </c>
    </row>
    <row r="2145" customHeight="1" spans="1:15">
      <c r="A2145" s="1" t="str">
        <f>IF('⚙️ SÉC MĂNG'!A101="","",'⚙️ SÉC MĂNG'!A101)</f>
        <v>HH080952</v>
      </c>
      <c r="B2145" s="1" t="str">
        <f>IF('⚙️ SÉC MĂNG'!A101="","",'⚙️ SÉC MĂNG'!R101)</f>
        <v>Séc măng 4BA1 (3-2.5-5) không mạ - IZ IKAZU</v>
      </c>
      <c r="C2145" s="1" t="str">
        <f>IF('⚙️ SÉC MĂNG'!A101="","","Séc măng")</f>
        <v>Séc măng</v>
      </c>
      <c r="D2145" s="1" t="str">
        <f>IF('⚙️ SÉC MĂNG'!A101="","",'⚙️ SÉC MĂNG'!I101)</f>
        <v>1Máy</v>
      </c>
      <c r="E2145" s="13">
        <f>IF('⚙️ SÉC MĂNG'!A101="","",'⚙️ SÉC MĂNG'!J101)</f>
        <v>0</v>
      </c>
      <c r="F2145" s="13">
        <f>IF('⚙️ SÉC MĂNG'!A101="","",'⚙️ SÉC MĂNG'!K101)</f>
        <v>0</v>
      </c>
      <c r="G2145" s="13">
        <f>IF('⚙️ SÉC MĂNG'!A101="","",'⚙️ SÉC MĂNG'!L101)</f>
        <v>0</v>
      </c>
      <c r="H2145" s="13">
        <f>IF('⚙️ SÉC MĂNG'!A101="","",'⚙️ SÉC MĂNG'!M101)</f>
        <v>0</v>
      </c>
      <c r="I2145" s="13">
        <f>IF('⚙️ SÉC MĂNG'!A101="","",'⚙️ SÉC MĂNG'!N101)</f>
        <v>0</v>
      </c>
      <c r="J2145" s="1" t="str">
        <f>IF('⚙️ SÉC MĂNG'!A101="","",'⚙️ SÉC MĂNG'!D101)</f>
        <v>98</v>
      </c>
      <c r="L2145" s="1">
        <f>N(L2144)+IF(AND('🔎 TRA CỨU NHANH'!$C$2&lt;&gt;"",OR(ISNUMBER(SEARCH('🔎 TRA CỨU NHANH'!$C$2,$A2145)),ISNUMBER(SEARCH('🔎 TRA CỨU NHANH'!$C$2,$B2145)))),1,0)</f>
        <v>0</v>
      </c>
      <c r="M2145" s="1" t="str">
        <f t="shared" si="66"/>
        <v/>
      </c>
      <c r="N2145" s="1">
        <f>N(N2144)+IF(AND('💰 BÁO GIÁ'!$C$27&lt;&gt;"",OR(ISNUMBER(SEARCH('💰 BÁO GIÁ'!$C$27,$A2145)),ISNUMBER(SEARCH('💰 BÁO GIÁ'!$C$27,$B2145)))),1,0)</f>
        <v>0</v>
      </c>
      <c r="O2145" s="1" t="str">
        <f t="shared" si="67"/>
        <v/>
      </c>
    </row>
    <row r="2146" customHeight="1" spans="1:15">
      <c r="A2146" s="1" t="str">
        <f>IF('⚙️ SÉC MĂNG'!A102="","",'⚙️ SÉC MĂNG'!A102)</f>
        <v>HH074610</v>
      </c>
      <c r="B2146" s="1" t="str">
        <f>IF('⚙️ SÉC MĂNG'!A102="","",'⚙️ SÉC MĂNG'!R102)</f>
        <v>Séc măng ISUZU 4BA1 (3-2.5-5) có mạ - TP</v>
      </c>
      <c r="C2146" s="1" t="str">
        <f>IF('⚙️ SÉC MĂNG'!A102="","","Séc măng")</f>
        <v>Séc măng</v>
      </c>
      <c r="D2146" s="1" t="str">
        <f>IF('⚙️ SÉC MĂNG'!A102="","",'⚙️ SÉC MĂNG'!I102)</f>
        <v>1Máy</v>
      </c>
      <c r="E2146" s="13">
        <f>IF('⚙️ SÉC MĂNG'!A102="","",'⚙️ SÉC MĂNG'!J102)</f>
        <v>0</v>
      </c>
      <c r="F2146" s="13">
        <f>IF('⚙️ SÉC MĂNG'!A102="","",'⚙️ SÉC MĂNG'!K102)</f>
        <v>0</v>
      </c>
      <c r="G2146" s="13">
        <f>IF('⚙️ SÉC MĂNG'!A102="","",'⚙️ SÉC MĂNG'!L102)</f>
        <v>0</v>
      </c>
      <c r="H2146" s="13">
        <f>IF('⚙️ SÉC MĂNG'!A102="","",'⚙️ SÉC MĂNG'!M102)</f>
        <v>0</v>
      </c>
      <c r="I2146" s="13">
        <f>IF('⚙️ SÉC MĂNG'!A102="","",'⚙️ SÉC MĂNG'!N102)</f>
        <v>0</v>
      </c>
      <c r="J2146" s="1" t="str">
        <f>IF('⚙️ SÉC MĂNG'!A102="","",'⚙️ SÉC MĂNG'!D102)</f>
        <v>98</v>
      </c>
      <c r="L2146" s="1">
        <f>N(L2145)+IF(AND('🔎 TRA CỨU NHANH'!$C$2&lt;&gt;"",OR(ISNUMBER(SEARCH('🔎 TRA CỨU NHANH'!$C$2,$A2146)),ISNUMBER(SEARCH('🔎 TRA CỨU NHANH'!$C$2,$B2146)))),1,0)</f>
        <v>0</v>
      </c>
      <c r="M2146" s="1" t="str">
        <f t="shared" si="66"/>
        <v/>
      </c>
      <c r="N2146" s="1">
        <f>N(N2145)+IF(AND('💰 BÁO GIÁ'!$C$27&lt;&gt;"",OR(ISNUMBER(SEARCH('💰 BÁO GIÁ'!$C$27,$A2146)),ISNUMBER(SEARCH('💰 BÁO GIÁ'!$C$27,$B2146)))),1,0)</f>
        <v>0</v>
      </c>
      <c r="O2146" s="1" t="str">
        <f t="shared" si="67"/>
        <v/>
      </c>
    </row>
    <row r="2147" customHeight="1" spans="1:15">
      <c r="A2147" s="1" t="str">
        <f>IF('⚙️ SÉC MĂNG'!A103="","",'⚙️ SÉC MĂNG'!A103)</f>
        <v>HH073173</v>
      </c>
      <c r="B2147" s="1" t="str">
        <f>IF('⚙️ SÉC MĂNG'!A103="","",'⚙️ SÉC MĂNG'!R103)</f>
        <v>Séc măng ISUZU 4BA1 (3-2.5-5) không mạ - TP</v>
      </c>
      <c r="C2147" s="1" t="str">
        <f>IF('⚙️ SÉC MĂNG'!A103="","","Séc măng")</f>
        <v>Séc măng</v>
      </c>
      <c r="D2147" s="1" t="str">
        <f>IF('⚙️ SÉC MĂNG'!A103="","",'⚙️ SÉC MĂNG'!I103)</f>
        <v>1Máy</v>
      </c>
      <c r="E2147" s="13">
        <f>IF('⚙️ SÉC MĂNG'!A103="","",'⚙️ SÉC MĂNG'!J103)</f>
        <v>0</v>
      </c>
      <c r="F2147" s="13">
        <f>IF('⚙️ SÉC MĂNG'!A103="","",'⚙️ SÉC MĂNG'!K103)</f>
        <v>0</v>
      </c>
      <c r="G2147" s="13">
        <f>IF('⚙️ SÉC MĂNG'!A103="","",'⚙️ SÉC MĂNG'!L103)</f>
        <v>0</v>
      </c>
      <c r="H2147" s="13">
        <f>IF('⚙️ SÉC MĂNG'!A103="","",'⚙️ SÉC MĂNG'!M103)</f>
        <v>0</v>
      </c>
      <c r="I2147" s="13">
        <f>IF('⚙️ SÉC MĂNG'!A103="","",'⚙️ SÉC MĂNG'!N103)</f>
        <v>0</v>
      </c>
      <c r="J2147" s="1" t="str">
        <f>IF('⚙️ SÉC MĂNG'!A103="","",'⚙️ SÉC MĂNG'!D103)</f>
        <v>98</v>
      </c>
      <c r="L2147" s="1">
        <f>N(L2146)+IF(AND('🔎 TRA CỨU NHANH'!$C$2&lt;&gt;"",OR(ISNUMBER(SEARCH('🔎 TRA CỨU NHANH'!$C$2,$A2147)),ISNUMBER(SEARCH('🔎 TRA CỨU NHANH'!$C$2,$B2147)))),1,0)</f>
        <v>0</v>
      </c>
      <c r="M2147" s="1" t="str">
        <f t="shared" si="66"/>
        <v/>
      </c>
      <c r="N2147" s="1">
        <f>N(N2146)+IF(AND('💰 BÁO GIÁ'!$C$27&lt;&gt;"",OR(ISNUMBER(SEARCH('💰 BÁO GIÁ'!$C$27,$A2147)),ISNUMBER(SEARCH('💰 BÁO GIÁ'!$C$27,$B2147)))),1,0)</f>
        <v>0</v>
      </c>
      <c r="O2147" s="1" t="str">
        <f t="shared" si="67"/>
        <v/>
      </c>
    </row>
    <row r="2148" customHeight="1" spans="1:15">
      <c r="A2148" s="1" t="str">
        <f>IF('⚙️ SÉC MĂNG'!A104="","",'⚙️ SÉC MĂNG'!A104)</f>
        <v>HH080945</v>
      </c>
      <c r="B2148" s="1" t="str">
        <f>IF('⚙️ SÉC MĂNG'!A104="","",'⚙️ SÉC MĂNG'!R104)</f>
        <v>Séc măng C330/ 4BA1/ D500 (3-2.5-5) không mạ - IZ IKAZU</v>
      </c>
      <c r="C2148" s="1" t="str">
        <f>IF('⚙️ SÉC MĂNG'!A104="","","Séc măng")</f>
        <v>Séc măng</v>
      </c>
      <c r="D2148" s="1" t="str">
        <f>IF('⚙️ SÉC MĂNG'!A104="","",'⚙️ SÉC MĂNG'!I104)</f>
        <v>1Máy</v>
      </c>
      <c r="E2148" s="13">
        <f>IF('⚙️ SÉC MĂNG'!A104="","",'⚙️ SÉC MĂNG'!J104)</f>
        <v>0</v>
      </c>
      <c r="F2148" s="13">
        <f>IF('⚙️ SÉC MĂNG'!A104="","",'⚙️ SÉC MĂNG'!K104)</f>
        <v>0</v>
      </c>
      <c r="G2148" s="13">
        <f>IF('⚙️ SÉC MĂNG'!A104="","",'⚙️ SÉC MĂNG'!L104)</f>
        <v>0</v>
      </c>
      <c r="H2148" s="13">
        <f>IF('⚙️ SÉC MĂNG'!A104="","",'⚙️ SÉC MĂNG'!M104)</f>
        <v>0</v>
      </c>
      <c r="I2148" s="13">
        <f>IF('⚙️ SÉC MĂNG'!A104="","",'⚙️ SÉC MĂNG'!N104)</f>
        <v>0</v>
      </c>
      <c r="J2148" s="1" t="str">
        <f>IF('⚙️ SÉC MĂNG'!A104="","",'⚙️ SÉC MĂNG'!D104)</f>
        <v>98</v>
      </c>
      <c r="L2148" s="1">
        <f>N(L2147)+IF(AND('🔎 TRA CỨU NHANH'!$C$2&lt;&gt;"",OR(ISNUMBER(SEARCH('🔎 TRA CỨU NHANH'!$C$2,$A2148)),ISNUMBER(SEARCH('🔎 TRA CỨU NHANH'!$C$2,$B2148)))),1,0)</f>
        <v>0</v>
      </c>
      <c r="M2148" s="1" t="str">
        <f t="shared" si="66"/>
        <v/>
      </c>
      <c r="N2148" s="1">
        <f>N(N2147)+IF(AND('💰 BÁO GIÁ'!$C$27&lt;&gt;"",OR(ISNUMBER(SEARCH('💰 BÁO GIÁ'!$C$27,$A2148)),ISNUMBER(SEARCH('💰 BÁO GIÁ'!$C$27,$B2148)))),1,0)</f>
        <v>0</v>
      </c>
      <c r="O2148" s="1" t="str">
        <f t="shared" si="67"/>
        <v/>
      </c>
    </row>
    <row r="2149" customHeight="1" spans="1:15">
      <c r="A2149" s="1" t="str">
        <f>IF('⚙️ SÉC MĂNG'!A105="","",'⚙️ SÉC MĂNG'!A105)</f>
        <v>HH083922</v>
      </c>
      <c r="B2149" s="1" t="str">
        <f>IF('⚙️ SÉC MĂNG'!A105="","",'⚙️ SÉC MĂNG'!R105)</f>
        <v>Séc măng Isuzu DA120 (2.5-2.5-2.5-5)/ 1-12181-005 - HENWEIT R-IS11-00-1</v>
      </c>
      <c r="C2149" s="1" t="str">
        <f>IF('⚙️ SÉC MĂNG'!A105="","","Séc măng")</f>
        <v>Séc măng</v>
      </c>
      <c r="D2149" s="1" t="str">
        <f>IF('⚙️ SÉC MĂNG'!A105="","",'⚙️ SÉC MĂNG'!I105)</f>
        <v>Máy</v>
      </c>
      <c r="E2149" s="13">
        <f>IF('⚙️ SÉC MĂNG'!A105="","",'⚙️ SÉC MĂNG'!J105)</f>
        <v>0</v>
      </c>
      <c r="F2149" s="13">
        <f>IF('⚙️ SÉC MĂNG'!A105="","",'⚙️ SÉC MĂNG'!K105)</f>
        <v>0</v>
      </c>
      <c r="G2149" s="13">
        <f>IF('⚙️ SÉC MĂNG'!A105="","",'⚙️ SÉC MĂNG'!L105)</f>
        <v>0</v>
      </c>
      <c r="H2149" s="13">
        <f>IF('⚙️ SÉC MĂNG'!A105="","",'⚙️ SÉC MĂNG'!M105)</f>
        <v>0</v>
      </c>
      <c r="I2149" s="13">
        <f>IF('⚙️ SÉC MĂNG'!A105="","",'⚙️ SÉC MĂNG'!N105)</f>
        <v>0</v>
      </c>
      <c r="J2149" s="1" t="str">
        <f>IF('⚙️ SÉC MĂNG'!A105="","",'⚙️ SÉC MĂNG'!D105)</f>
        <v>100</v>
      </c>
      <c r="L2149" s="1">
        <f>N(L2148)+IF(AND('🔎 TRA CỨU NHANH'!$C$2&lt;&gt;"",OR(ISNUMBER(SEARCH('🔎 TRA CỨU NHANH'!$C$2,$A2149)),ISNUMBER(SEARCH('🔎 TRA CỨU NHANH'!$C$2,$B2149)))),1,0)</f>
        <v>0</v>
      </c>
      <c r="M2149" s="1" t="str">
        <f t="shared" si="66"/>
        <v/>
      </c>
      <c r="N2149" s="1">
        <f>N(N2148)+IF(AND('💰 BÁO GIÁ'!$C$27&lt;&gt;"",OR(ISNUMBER(SEARCH('💰 BÁO GIÁ'!$C$27,$A2149)),ISNUMBER(SEARCH('💰 BÁO GIÁ'!$C$27,$B2149)))),1,0)</f>
        <v>0</v>
      </c>
      <c r="O2149" s="1" t="str">
        <f t="shared" si="67"/>
        <v/>
      </c>
    </row>
    <row r="2150" customHeight="1" spans="1:15">
      <c r="A2150" s="1" t="str">
        <f>IF('⚙️ SÉC MĂNG'!A106="","",'⚙️ SÉC MĂNG'!A106)</f>
        <v>HH00341</v>
      </c>
      <c r="B2150" s="1" t="str">
        <f>IF('⚙️ SÉC MĂNG'!A106="","",'⚙️ SÉC MĂNG'!R106)</f>
        <v>Séc măng Isu DA120/ SDI10061ZX (2.5-2.5-2.5-5) 1+4 thép, hộp 6 - NPR</v>
      </c>
      <c r="C2150" s="1" t="str">
        <f>IF('⚙️ SÉC MĂNG'!A106="","","Séc măng")</f>
        <v>Séc măng</v>
      </c>
      <c r="D2150" s="1" t="str">
        <f>IF('⚙️ SÉC MĂNG'!A106="","",'⚙️ SÉC MĂNG'!I106)</f>
        <v>Máy</v>
      </c>
      <c r="E2150" s="13">
        <f>IF('⚙️ SÉC MĂNG'!A106="","",'⚙️ SÉC MĂNG'!J106)</f>
        <v>0</v>
      </c>
      <c r="F2150" s="13">
        <f>IF('⚙️ SÉC MĂNG'!A106="","",'⚙️ SÉC MĂNG'!K106)</f>
        <v>0</v>
      </c>
      <c r="G2150" s="13">
        <f>IF('⚙️ SÉC MĂNG'!A106="","",'⚙️ SÉC MĂNG'!L106)</f>
        <v>0</v>
      </c>
      <c r="H2150" s="13">
        <f>IF('⚙️ SÉC MĂNG'!A106="","",'⚙️ SÉC MĂNG'!M106)</f>
        <v>0</v>
      </c>
      <c r="I2150" s="13">
        <f>IF('⚙️ SÉC MĂNG'!A106="","",'⚙️ SÉC MĂNG'!N106)</f>
        <v>0</v>
      </c>
      <c r="J2150" s="1" t="str">
        <f>IF('⚙️ SÉC MĂNG'!A106="","",'⚙️ SÉC MĂNG'!D106)</f>
        <v>100</v>
      </c>
      <c r="L2150" s="1">
        <f>N(L2149)+IF(AND('🔎 TRA CỨU NHANH'!$C$2&lt;&gt;"",OR(ISNUMBER(SEARCH('🔎 TRA CỨU NHANH'!$C$2,$A2150)),ISNUMBER(SEARCH('🔎 TRA CỨU NHANH'!$C$2,$B2150)))),1,0)</f>
        <v>0</v>
      </c>
      <c r="M2150" s="1" t="str">
        <f t="shared" si="66"/>
        <v/>
      </c>
      <c r="N2150" s="1">
        <f>N(N2149)+IF(AND('💰 BÁO GIÁ'!$C$27&lt;&gt;"",OR(ISNUMBER(SEARCH('💰 BÁO GIÁ'!$C$27,$A2150)),ISNUMBER(SEARCH('💰 BÁO GIÁ'!$C$27,$B2150)))),1,0)</f>
        <v>0</v>
      </c>
      <c r="O2150" s="1" t="str">
        <f t="shared" si="67"/>
        <v/>
      </c>
    </row>
    <row r="2151" customHeight="1" spans="1:15">
      <c r="A2151" s="1" t="str">
        <f>IF('⚙️ SÉC MĂNG'!A107="","",'⚙️ SÉC MĂNG'!A107)</f>
        <v>HH00658</v>
      </c>
      <c r="B2151" s="1" t="str">
        <f>IF('⚙️ SÉC MĂNG'!A107="","",'⚙️ SÉC MĂNG'!R107)</f>
        <v>Séc măng 4BD1/4BB1/6BD1/6BB1/ 3-2.5-5 không mạ - NPR</v>
      </c>
      <c r="C2151" s="1" t="str">
        <f>IF('⚙️ SÉC MĂNG'!A107="","","Séc măng")</f>
        <v>Séc măng</v>
      </c>
      <c r="D2151" s="1" t="str">
        <f>IF('⚙️ SÉC MĂNG'!A107="","",'⚙️ SÉC MĂNG'!I107)</f>
        <v>1Máy</v>
      </c>
      <c r="E2151" s="13">
        <f>IF('⚙️ SÉC MĂNG'!A107="","",'⚙️ SÉC MĂNG'!J107)</f>
        <v>0</v>
      </c>
      <c r="F2151" s="13">
        <f>IF('⚙️ SÉC MĂNG'!A107="","",'⚙️ SÉC MĂNG'!K107)</f>
        <v>0</v>
      </c>
      <c r="G2151" s="13">
        <f>IF('⚙️ SÉC MĂNG'!A107="","",'⚙️ SÉC MĂNG'!L107)</f>
        <v>0</v>
      </c>
      <c r="H2151" s="13">
        <f>IF('⚙️ SÉC MĂNG'!A107="","",'⚙️ SÉC MĂNG'!M107)</f>
        <v>0</v>
      </c>
      <c r="I2151" s="13">
        <f>IF('⚙️ SÉC MĂNG'!A107="","",'⚙️ SÉC MĂNG'!N107)</f>
        <v>0</v>
      </c>
      <c r="J2151" s="1" t="str">
        <f>IF('⚙️ SÉC MĂNG'!A107="","",'⚙️ SÉC MĂNG'!D107)</f>
        <v>102</v>
      </c>
      <c r="L2151" s="1">
        <f>N(L2150)+IF(AND('🔎 TRA CỨU NHANH'!$C$2&lt;&gt;"",OR(ISNUMBER(SEARCH('🔎 TRA CỨU NHANH'!$C$2,$A2151)),ISNUMBER(SEARCH('🔎 TRA CỨU NHANH'!$C$2,$B2151)))),1,0)</f>
        <v>0</v>
      </c>
      <c r="M2151" s="1" t="str">
        <f t="shared" si="66"/>
        <v/>
      </c>
      <c r="N2151" s="1">
        <f>N(N2150)+IF(AND('💰 BÁO GIÁ'!$C$27&lt;&gt;"",OR(ISNUMBER(SEARCH('💰 BÁO GIÁ'!$C$27,$A2151)),ISNUMBER(SEARCH('💰 BÁO GIÁ'!$C$27,$B2151)))),1,0)</f>
        <v>0</v>
      </c>
      <c r="O2151" s="1" t="str">
        <f t="shared" si="67"/>
        <v/>
      </c>
    </row>
    <row r="2152" customHeight="1" spans="1:15">
      <c r="A2152" s="1" t="str">
        <f>IF('⚙️ SÉC MĂNG'!A108="","",'⚙️ SÉC MĂNG'!A108)</f>
        <v>HH075172</v>
      </c>
      <c r="B2152" s="1" t="str">
        <f>IF('⚙️ SÉC MĂNG'!A108="","",'⚙️ SÉC MĂNG'!R108)</f>
        <v>Séc măng 4BD1/4BB1/6BD1/6BB1/ 3-2.5-5 không mạ - 15610202 - ART</v>
      </c>
      <c r="C2152" s="1" t="str">
        <f>IF('⚙️ SÉC MĂNG'!A108="","","Séc măng")</f>
        <v>Séc măng</v>
      </c>
      <c r="D2152" s="1" t="str">
        <f>IF('⚙️ SÉC MĂNG'!A108="","",'⚙️ SÉC MĂNG'!I108)</f>
        <v>Máy</v>
      </c>
      <c r="E2152" s="13">
        <f>IF('⚙️ SÉC MĂNG'!A108="","",'⚙️ SÉC MĂNG'!J108)</f>
        <v>0</v>
      </c>
      <c r="F2152" s="13">
        <f>IF('⚙️ SÉC MĂNG'!A108="","",'⚙️ SÉC MĂNG'!K108)</f>
        <v>0</v>
      </c>
      <c r="G2152" s="13">
        <f>IF('⚙️ SÉC MĂNG'!A108="","",'⚙️ SÉC MĂNG'!L108)</f>
        <v>0</v>
      </c>
      <c r="H2152" s="13">
        <f>IF('⚙️ SÉC MĂNG'!A108="","",'⚙️ SÉC MĂNG'!M108)</f>
        <v>0</v>
      </c>
      <c r="I2152" s="13">
        <f>IF('⚙️ SÉC MĂNG'!A108="","",'⚙️ SÉC MĂNG'!N108)</f>
        <v>0</v>
      </c>
      <c r="J2152" s="1" t="str">
        <f>IF('⚙️ SÉC MĂNG'!A108="","",'⚙️ SÉC MĂNG'!D108)</f>
        <v>102</v>
      </c>
      <c r="L2152" s="1">
        <f>N(L2151)+IF(AND('🔎 TRA CỨU NHANH'!$C$2&lt;&gt;"",OR(ISNUMBER(SEARCH('🔎 TRA CỨU NHANH'!$C$2,$A2152)),ISNUMBER(SEARCH('🔎 TRA CỨU NHANH'!$C$2,$B2152)))),1,0)</f>
        <v>0</v>
      </c>
      <c r="M2152" s="1" t="str">
        <f t="shared" si="66"/>
        <v/>
      </c>
      <c r="N2152" s="1">
        <f>N(N2151)+IF(AND('💰 BÁO GIÁ'!$C$27&lt;&gt;"",OR(ISNUMBER(SEARCH('💰 BÁO GIÁ'!$C$27,$A2152)),ISNUMBER(SEARCH('💰 BÁO GIÁ'!$C$27,$B2152)))),1,0)</f>
        <v>0</v>
      </c>
      <c r="O2152" s="1" t="str">
        <f t="shared" si="67"/>
        <v/>
      </c>
    </row>
    <row r="2153" customHeight="1" spans="1:15">
      <c r="A2153" s="1" t="str">
        <f>IF('⚙️ SÉC MĂNG'!A109="","",'⚙️ SÉC MĂNG'!A109)</f>
        <v>HH072324</v>
      </c>
      <c r="B2153" s="1" t="str">
        <f>IF('⚙️ SÉC MĂNG'!A109="","",'⚙️ SÉC MĂNG'!R109)</f>
        <v>Séc măng 4BD1/4BB1/6BD1/6BB1/ 3-2.5-5 (dạng tép) không mạ - NPR</v>
      </c>
      <c r="C2153" s="1" t="str">
        <f>IF('⚙️ SÉC MĂNG'!A109="","","Séc măng")</f>
        <v>Séc măng</v>
      </c>
      <c r="D2153" s="1" t="str">
        <f>IF('⚙️ SÉC MĂNG'!A109="","",'⚙️ SÉC MĂNG'!I109)</f>
        <v>1Máy</v>
      </c>
      <c r="E2153" s="13">
        <f>IF('⚙️ SÉC MĂNG'!A109="","",'⚙️ SÉC MĂNG'!J109)</f>
        <v>0</v>
      </c>
      <c r="F2153" s="13">
        <f>IF('⚙️ SÉC MĂNG'!A109="","",'⚙️ SÉC MĂNG'!K109)</f>
        <v>0</v>
      </c>
      <c r="G2153" s="13">
        <f>IF('⚙️ SÉC MĂNG'!A109="","",'⚙️ SÉC MĂNG'!L109)</f>
        <v>0</v>
      </c>
      <c r="H2153" s="13">
        <f>IF('⚙️ SÉC MĂNG'!A109="","",'⚙️ SÉC MĂNG'!M109)</f>
        <v>0</v>
      </c>
      <c r="I2153" s="13">
        <f>IF('⚙️ SÉC MĂNG'!A109="","",'⚙️ SÉC MĂNG'!N109)</f>
        <v>0</v>
      </c>
      <c r="J2153" s="1" t="str">
        <f>IF('⚙️ SÉC MĂNG'!A109="","",'⚙️ SÉC MĂNG'!D109)</f>
        <v>102</v>
      </c>
      <c r="L2153" s="1">
        <f>N(L2152)+IF(AND('🔎 TRA CỨU NHANH'!$C$2&lt;&gt;"",OR(ISNUMBER(SEARCH('🔎 TRA CỨU NHANH'!$C$2,$A2153)),ISNUMBER(SEARCH('🔎 TRA CỨU NHANH'!$C$2,$B2153)))),1,0)</f>
        <v>0</v>
      </c>
      <c r="M2153" s="1" t="str">
        <f t="shared" si="66"/>
        <v/>
      </c>
      <c r="N2153" s="1">
        <f>N(N2152)+IF(AND('💰 BÁO GIÁ'!$C$27&lt;&gt;"",OR(ISNUMBER(SEARCH('💰 BÁO GIÁ'!$C$27,$A2153)),ISNUMBER(SEARCH('💰 BÁO GIÁ'!$C$27,$B2153)))),1,0)</f>
        <v>0</v>
      </c>
      <c r="O2153" s="1" t="str">
        <f t="shared" si="67"/>
        <v/>
      </c>
    </row>
    <row r="2154" customHeight="1" spans="1:15">
      <c r="A2154" s="1" t="str">
        <f>IF('⚙️ SÉC MĂNG'!A110="","",'⚙️ SÉC MĂNG'!A110)</f>
        <v>HH083107</v>
      </c>
      <c r="B2154" s="1" t="str">
        <f>IF('⚙️ SÉC MĂNG'!A110="","",'⚙️ SÉC MĂNG'!R110)</f>
        <v>Séc măng ISUZU 102/ 4BD1/ 6BD1/ 4BB1/ 6BB1/ 3-2.5-5 (không mạ) ZYNP - NSP</v>
      </c>
      <c r="C2154" s="1" t="str">
        <f>IF('⚙️ SÉC MĂNG'!A110="","","Séc măng")</f>
        <v>Séc măng</v>
      </c>
      <c r="D2154" s="1" t="str">
        <f>IF('⚙️ SÉC MĂNG'!A110="","",'⚙️ SÉC MĂNG'!I110)</f>
        <v>Máy</v>
      </c>
      <c r="E2154" s="13">
        <f>IF('⚙️ SÉC MĂNG'!A110="","",'⚙️ SÉC MĂNG'!J110)</f>
        <v>0</v>
      </c>
      <c r="F2154" s="13">
        <f>IF('⚙️ SÉC MĂNG'!A110="","",'⚙️ SÉC MĂNG'!K110)</f>
        <v>0</v>
      </c>
      <c r="G2154" s="13">
        <f>IF('⚙️ SÉC MĂNG'!A110="","",'⚙️ SÉC MĂNG'!L110)</f>
        <v>0</v>
      </c>
      <c r="H2154" s="13">
        <f>IF('⚙️ SÉC MĂNG'!A110="","",'⚙️ SÉC MĂNG'!M110)</f>
        <v>0</v>
      </c>
      <c r="I2154" s="13">
        <f>IF('⚙️ SÉC MĂNG'!A110="","",'⚙️ SÉC MĂNG'!N110)</f>
        <v>0</v>
      </c>
      <c r="J2154" s="1" t="str">
        <f>IF('⚙️ SÉC MĂNG'!A110="","",'⚙️ SÉC MĂNG'!D110)</f>
        <v>102</v>
      </c>
      <c r="L2154" s="1">
        <f>N(L2153)+IF(AND('🔎 TRA CỨU NHANH'!$C$2&lt;&gt;"",OR(ISNUMBER(SEARCH('🔎 TRA CỨU NHANH'!$C$2,$A2154)),ISNUMBER(SEARCH('🔎 TRA CỨU NHANH'!$C$2,$B2154)))),1,0)</f>
        <v>0</v>
      </c>
      <c r="M2154" s="1" t="str">
        <f t="shared" si="66"/>
        <v/>
      </c>
      <c r="N2154" s="1">
        <f>N(N2153)+IF(AND('💰 BÁO GIÁ'!$C$27&lt;&gt;"",OR(ISNUMBER(SEARCH('💰 BÁO GIÁ'!$C$27,$A2154)),ISNUMBER(SEARCH('💰 BÁO GIÁ'!$C$27,$B2154)))),1,0)</f>
        <v>0</v>
      </c>
      <c r="O2154" s="1" t="str">
        <f t="shared" si="67"/>
        <v/>
      </c>
    </row>
    <row r="2155" customHeight="1" spans="1:15">
      <c r="A2155" s="1" t="str">
        <f>IF('⚙️ SÉC MĂNG'!A111="","",'⚙️ SÉC MĂNG'!A111)</f>
        <v>HH070358</v>
      </c>
      <c r="B2155" s="1" t="str">
        <f>IF('⚙️ SÉC MĂNG'!A111="","",'⚙️ SÉC MĂNG'!R111)</f>
        <v>Séc măng 6BB1/6BD1-V mạ  (3-2.5-5) - TP</v>
      </c>
      <c r="C2155" s="1" t="str">
        <f>IF('⚙️ SÉC MĂNG'!A111="","","Séc măng")</f>
        <v>Séc măng</v>
      </c>
      <c r="D2155" s="1" t="str">
        <f>IF('⚙️ SÉC MĂNG'!A111="","",'⚙️ SÉC MĂNG'!I111)</f>
        <v>Cái</v>
      </c>
      <c r="E2155" s="13">
        <f>IF('⚙️ SÉC MĂNG'!A111="","",'⚙️ SÉC MĂNG'!J111)</f>
        <v>0</v>
      </c>
      <c r="F2155" s="13">
        <f>IF('⚙️ SÉC MĂNG'!A111="","",'⚙️ SÉC MĂNG'!K111)</f>
        <v>0</v>
      </c>
      <c r="G2155" s="13">
        <f>IF('⚙️ SÉC MĂNG'!A111="","",'⚙️ SÉC MĂNG'!L111)</f>
        <v>0</v>
      </c>
      <c r="H2155" s="13">
        <f>IF('⚙️ SÉC MĂNG'!A111="","",'⚙️ SÉC MĂNG'!M111)</f>
        <v>0</v>
      </c>
      <c r="I2155" s="13">
        <f>IF('⚙️ SÉC MĂNG'!A111="","",'⚙️ SÉC MĂNG'!N111)</f>
        <v>0</v>
      </c>
      <c r="J2155" s="1" t="str">
        <f>IF('⚙️ SÉC MĂNG'!A111="","",'⚙️ SÉC MĂNG'!D111)</f>
        <v>102</v>
      </c>
      <c r="L2155" s="1">
        <f>N(L2154)+IF(AND('🔎 TRA CỨU NHANH'!$C$2&lt;&gt;"",OR(ISNUMBER(SEARCH('🔎 TRA CỨU NHANH'!$C$2,$A2155)),ISNUMBER(SEARCH('🔎 TRA CỨU NHANH'!$C$2,$B2155)))),1,0)</f>
        <v>0</v>
      </c>
      <c r="M2155" s="1" t="str">
        <f t="shared" si="66"/>
        <v/>
      </c>
      <c r="N2155" s="1">
        <f>N(N2154)+IF(AND('💰 BÁO GIÁ'!$C$27&lt;&gt;"",OR(ISNUMBER(SEARCH('💰 BÁO GIÁ'!$C$27,$A2155)),ISNUMBER(SEARCH('💰 BÁO GIÁ'!$C$27,$B2155)))),1,0)</f>
        <v>0</v>
      </c>
      <c r="O2155" s="1" t="str">
        <f t="shared" si="67"/>
        <v/>
      </c>
    </row>
    <row r="2156" customHeight="1" spans="1:15">
      <c r="A2156" s="1" t="str">
        <f>IF('⚙️ SÉC MĂNG'!A112="","",'⚙️ SÉC MĂNG'!A112)</f>
        <v>HH078409</v>
      </c>
      <c r="B2156" s="1" t="str">
        <f>IF('⚙️ SÉC MĂNG'!A112="","",'⚙️ SÉC MĂNG'!R112)</f>
        <v>Séc măng 6BB1/6BD1/4BB1/4BD1 không mạ (3-2.5-5) - IZUMI</v>
      </c>
      <c r="C2156" s="1" t="str">
        <f>IF('⚙️ SÉC MĂNG'!A112="","","Séc măng")</f>
        <v>Séc măng</v>
      </c>
      <c r="D2156" s="1" t="str">
        <f>IF('⚙️ SÉC MĂNG'!A112="","",'⚙️ SÉC MĂNG'!I112)</f>
        <v>Máy</v>
      </c>
      <c r="E2156" s="13">
        <f>IF('⚙️ SÉC MĂNG'!A112="","",'⚙️ SÉC MĂNG'!J112)</f>
        <v>0</v>
      </c>
      <c r="F2156" s="13">
        <f>IF('⚙️ SÉC MĂNG'!A112="","",'⚙️ SÉC MĂNG'!K112)</f>
        <v>0</v>
      </c>
      <c r="G2156" s="13">
        <f>IF('⚙️ SÉC MĂNG'!A112="","",'⚙️ SÉC MĂNG'!L112)</f>
        <v>0</v>
      </c>
      <c r="H2156" s="13">
        <f>IF('⚙️ SÉC MĂNG'!A112="","",'⚙️ SÉC MĂNG'!M112)</f>
        <v>0</v>
      </c>
      <c r="I2156" s="13">
        <f>IF('⚙️ SÉC MĂNG'!A112="","",'⚙️ SÉC MĂNG'!N112)</f>
        <v>0</v>
      </c>
      <c r="J2156" s="1" t="str">
        <f>IF('⚙️ SÉC MĂNG'!A112="","",'⚙️ SÉC MĂNG'!D112)</f>
        <v>102</v>
      </c>
      <c r="L2156" s="1">
        <f>N(L2155)+IF(AND('🔎 TRA CỨU NHANH'!$C$2&lt;&gt;"",OR(ISNUMBER(SEARCH('🔎 TRA CỨU NHANH'!$C$2,$A2156)),ISNUMBER(SEARCH('🔎 TRA CỨU NHANH'!$C$2,$B2156)))),1,0)</f>
        <v>0</v>
      </c>
      <c r="M2156" s="1" t="str">
        <f t="shared" si="66"/>
        <v/>
      </c>
      <c r="N2156" s="1">
        <f>N(N2155)+IF(AND('💰 BÁO GIÁ'!$C$27&lt;&gt;"",OR(ISNUMBER(SEARCH('💰 BÁO GIÁ'!$C$27,$A2156)),ISNUMBER(SEARCH('💰 BÁO GIÁ'!$C$27,$B2156)))),1,0)</f>
        <v>0</v>
      </c>
      <c r="O2156" s="1" t="str">
        <f t="shared" si="67"/>
        <v/>
      </c>
    </row>
    <row r="2157" customHeight="1" spans="1:15">
      <c r="A2157" s="1" t="str">
        <f>IF('⚙️ SÉC MĂNG'!A113="","",'⚙️ SÉC MĂNG'!A113)</f>
        <v>HH081592</v>
      </c>
      <c r="B2157" s="1" t="str">
        <f>IF('⚙️ SÉC MĂNG'!A113="","",'⚙️ SÉC MĂNG'!R113)</f>
        <v>Séc măng 6BB1/6BD1/4BB1/4BD1 không mạ, bạc tép (3-2.5-5) - TP</v>
      </c>
      <c r="C2157" s="1" t="str">
        <f>IF('⚙️ SÉC MĂNG'!A113="","","Séc măng")</f>
        <v>Séc măng</v>
      </c>
      <c r="D2157" s="1" t="str">
        <f>IF('⚙️ SÉC MĂNG'!A113="","",'⚙️ SÉC MĂNG'!I113)</f>
        <v>Cái</v>
      </c>
      <c r="E2157" s="13">
        <f>IF('⚙️ SÉC MĂNG'!A113="","",'⚙️ SÉC MĂNG'!J113)</f>
        <v>0</v>
      </c>
      <c r="F2157" s="13">
        <f>IF('⚙️ SÉC MĂNG'!A113="","",'⚙️ SÉC MĂNG'!K113)</f>
        <v>0</v>
      </c>
      <c r="G2157" s="13">
        <f>IF('⚙️ SÉC MĂNG'!A113="","",'⚙️ SÉC MĂNG'!L113)</f>
        <v>0</v>
      </c>
      <c r="H2157" s="13">
        <f>IF('⚙️ SÉC MĂNG'!A113="","",'⚙️ SÉC MĂNG'!M113)</f>
        <v>0</v>
      </c>
      <c r="I2157" s="13">
        <f>IF('⚙️ SÉC MĂNG'!A113="","",'⚙️ SÉC MĂNG'!N113)</f>
        <v>0</v>
      </c>
      <c r="J2157" s="1" t="str">
        <f>IF('⚙️ SÉC MĂNG'!A113="","",'⚙️ SÉC MĂNG'!D113)</f>
        <v>102</v>
      </c>
      <c r="L2157" s="1">
        <f>N(L2156)+IF(AND('🔎 TRA CỨU NHANH'!$C$2&lt;&gt;"",OR(ISNUMBER(SEARCH('🔎 TRA CỨU NHANH'!$C$2,$A2157)),ISNUMBER(SEARCH('🔎 TRA CỨU NHANH'!$C$2,$B2157)))),1,0)</f>
        <v>0</v>
      </c>
      <c r="M2157" s="1" t="str">
        <f t="shared" si="66"/>
        <v/>
      </c>
      <c r="N2157" s="1">
        <f>N(N2156)+IF(AND('💰 BÁO GIÁ'!$C$27&lt;&gt;"",OR(ISNUMBER(SEARCH('💰 BÁO GIÁ'!$C$27,$A2157)),ISNUMBER(SEARCH('💰 BÁO GIÁ'!$C$27,$B2157)))),1,0)</f>
        <v>0</v>
      </c>
      <c r="O2157" s="1" t="str">
        <f t="shared" si="67"/>
        <v/>
      </c>
    </row>
    <row r="2158" customHeight="1" spans="1:15">
      <c r="A2158" s="1" t="str">
        <f>IF('⚙️ SÉC MĂNG'!A114="","",'⚙️ SÉC MĂNG'!A114)</f>
        <v>HH073163</v>
      </c>
      <c r="B2158" s="1" t="str">
        <f>IF('⚙️ SÉC MĂNG'!A114="","",'⚙️ SÉC MĂNG'!R114)</f>
        <v>Séc măng DA640 A / 2.5-2.5-2.5-5 - TP</v>
      </c>
      <c r="C2158" s="1" t="str">
        <f>IF('⚙️ SÉC MĂNG'!A114="","","Séc măng")</f>
        <v>Séc măng</v>
      </c>
      <c r="D2158" s="1" t="str">
        <f>IF('⚙️ SÉC MĂNG'!A114="","",'⚙️ SÉC MĂNG'!I114)</f>
        <v>1Máy</v>
      </c>
      <c r="E2158" s="13">
        <f>IF('⚙️ SÉC MĂNG'!A114="","",'⚙️ SÉC MĂNG'!J114)</f>
        <v>0</v>
      </c>
      <c r="F2158" s="13">
        <f>IF('⚙️ SÉC MĂNG'!A114="","",'⚙️ SÉC MĂNG'!K114)</f>
        <v>0</v>
      </c>
      <c r="G2158" s="13">
        <f>IF('⚙️ SÉC MĂNG'!A114="","",'⚙️ SÉC MĂNG'!L114)</f>
        <v>0</v>
      </c>
      <c r="H2158" s="13">
        <f>IF('⚙️ SÉC MĂNG'!A114="","",'⚙️ SÉC MĂNG'!M114)</f>
        <v>0</v>
      </c>
      <c r="I2158" s="13">
        <f>IF('⚙️ SÉC MĂNG'!A114="","",'⚙️ SÉC MĂNG'!N114)</f>
        <v>0</v>
      </c>
      <c r="J2158" s="1" t="str">
        <f>IF('⚙️ SÉC MĂNG'!A114="","",'⚙️ SÉC MĂNG'!D114)</f>
        <v>102</v>
      </c>
      <c r="L2158" s="1">
        <f>N(L2157)+IF(AND('🔎 TRA CỨU NHANH'!$C$2&lt;&gt;"",OR(ISNUMBER(SEARCH('🔎 TRA CỨU NHANH'!$C$2,$A2158)),ISNUMBER(SEARCH('🔎 TRA CỨU NHANH'!$C$2,$B2158)))),1,0)</f>
        <v>0</v>
      </c>
      <c r="M2158" s="1" t="str">
        <f t="shared" si="66"/>
        <v/>
      </c>
      <c r="N2158" s="1">
        <f>N(N2157)+IF(AND('💰 BÁO GIÁ'!$C$27&lt;&gt;"",OR(ISNUMBER(SEARCH('💰 BÁO GIÁ'!$C$27,$A2158)),ISNUMBER(SEARCH('💰 BÁO GIÁ'!$C$27,$B2158)))),1,0)</f>
        <v>0</v>
      </c>
      <c r="O2158" s="1" t="str">
        <f t="shared" si="67"/>
        <v/>
      </c>
    </row>
    <row r="2159" customHeight="1" spans="1:15">
      <c r="A2159" s="1" t="str">
        <f>IF('⚙️ SÉC MĂNG'!A115="","",'⚙️ SÉC MĂNG'!A115)</f>
        <v>HH071335</v>
      </c>
      <c r="B2159" s="1" t="str">
        <f>IF('⚙️ SÉC MĂNG'!A115="","",'⚙️ SÉC MĂNG'!R115)</f>
        <v>Séc măng DA640 PP / 3-2.5-2.5-5 - TP</v>
      </c>
      <c r="C2159" s="1" t="str">
        <f>IF('⚙️ SÉC MĂNG'!A115="","","Séc măng")</f>
        <v>Séc măng</v>
      </c>
      <c r="D2159" s="1" t="str">
        <f>IF('⚙️ SÉC MĂNG'!A115="","",'⚙️ SÉC MĂNG'!I115)</f>
        <v>1Máy</v>
      </c>
      <c r="E2159" s="13">
        <f>IF('⚙️ SÉC MĂNG'!A115="","",'⚙️ SÉC MĂNG'!J115)</f>
        <v>0</v>
      </c>
      <c r="F2159" s="13">
        <f>IF('⚙️ SÉC MĂNG'!A115="","",'⚙️ SÉC MĂNG'!K115)</f>
        <v>0</v>
      </c>
      <c r="G2159" s="13">
        <f>IF('⚙️ SÉC MĂNG'!A115="","",'⚙️ SÉC MĂNG'!L115)</f>
        <v>0</v>
      </c>
      <c r="H2159" s="13">
        <f>IF('⚙️ SÉC MĂNG'!A115="","",'⚙️ SÉC MĂNG'!M115)</f>
        <v>0</v>
      </c>
      <c r="I2159" s="13">
        <f>IF('⚙️ SÉC MĂNG'!A115="","",'⚙️ SÉC MĂNG'!N115)</f>
        <v>0</v>
      </c>
      <c r="J2159" s="1" t="str">
        <f>IF('⚙️ SÉC MĂNG'!A115="","",'⚙️ SÉC MĂNG'!D115)</f>
        <v>102</v>
      </c>
      <c r="L2159" s="1">
        <f>N(L2158)+IF(AND('🔎 TRA CỨU NHANH'!$C$2&lt;&gt;"",OR(ISNUMBER(SEARCH('🔎 TRA CỨU NHANH'!$C$2,$A2159)),ISNUMBER(SEARCH('🔎 TRA CỨU NHANH'!$C$2,$B2159)))),1,0)</f>
        <v>0</v>
      </c>
      <c r="M2159" s="1" t="str">
        <f t="shared" si="66"/>
        <v/>
      </c>
      <c r="N2159" s="1">
        <f>N(N2158)+IF(AND('💰 BÁO GIÁ'!$C$27&lt;&gt;"",OR(ISNUMBER(SEARCH('💰 BÁO GIÁ'!$C$27,$A2159)),ISNUMBER(SEARCH('💰 BÁO GIÁ'!$C$27,$B2159)))),1,0)</f>
        <v>0</v>
      </c>
      <c r="O2159" s="1" t="str">
        <f t="shared" si="67"/>
        <v/>
      </c>
    </row>
    <row r="2160" customHeight="1" spans="1:15">
      <c r="A2160" s="1" t="str">
        <f>IF('⚙️ SÉC MĂNG'!A116="","",'⚙️ SÉC MĂNG'!A116)</f>
        <v>HH074962</v>
      </c>
      <c r="B2160" s="1" t="str">
        <f>IF('⚙️ SÉC MĂNG'!A116="","",'⚙️ SÉC MĂNG'!R116)</f>
        <v>Séc măng Isu 4BB1/4BD1/SDI10070ZX0 (3-2.5-5) THÉP XL gang/kiếng HỘP4- NPR</v>
      </c>
      <c r="C2160" s="1" t="str">
        <f>IF('⚙️ SÉC MĂNG'!A116="","","Séc măng")</f>
        <v>Séc măng</v>
      </c>
      <c r="D2160" s="1" t="str">
        <f>IF('⚙️ SÉC MĂNG'!A116="","",'⚙️ SÉC MĂNG'!I116)</f>
        <v>Máy</v>
      </c>
      <c r="E2160" s="13">
        <f>IF('⚙️ SÉC MĂNG'!A116="","",'⚙️ SÉC MĂNG'!J116)</f>
        <v>0</v>
      </c>
      <c r="F2160" s="13">
        <f>IF('⚙️ SÉC MĂNG'!A116="","",'⚙️ SÉC MĂNG'!K116)</f>
        <v>0</v>
      </c>
      <c r="G2160" s="13">
        <f>IF('⚙️ SÉC MĂNG'!A116="","",'⚙️ SÉC MĂNG'!L116)</f>
        <v>0</v>
      </c>
      <c r="H2160" s="13">
        <f>IF('⚙️ SÉC MĂNG'!A116="","",'⚙️ SÉC MĂNG'!M116)</f>
        <v>0</v>
      </c>
      <c r="I2160" s="13">
        <f>IF('⚙️ SÉC MĂNG'!A116="","",'⚙️ SÉC MĂNG'!N116)</f>
        <v>0</v>
      </c>
      <c r="J2160" s="1" t="str">
        <f>IF('⚙️ SÉC MĂNG'!A116="","",'⚙️ SÉC MĂNG'!D116)</f>
        <v>102</v>
      </c>
      <c r="L2160" s="1">
        <f>N(L2159)+IF(AND('🔎 TRA CỨU NHANH'!$C$2&lt;&gt;"",OR(ISNUMBER(SEARCH('🔎 TRA CỨU NHANH'!$C$2,$A2160)),ISNUMBER(SEARCH('🔎 TRA CỨU NHANH'!$C$2,$B2160)))),1,0)</f>
        <v>0</v>
      </c>
      <c r="M2160" s="1" t="str">
        <f t="shared" si="66"/>
        <v/>
      </c>
      <c r="N2160" s="1">
        <f>N(N2159)+IF(AND('💰 BÁO GIÁ'!$C$27&lt;&gt;"",OR(ISNUMBER(SEARCH('💰 BÁO GIÁ'!$C$27,$A2160)),ISNUMBER(SEARCH('💰 BÁO GIÁ'!$C$27,$B2160)))),1,0)</f>
        <v>0</v>
      </c>
      <c r="O2160" s="1" t="str">
        <f t="shared" si="67"/>
        <v/>
      </c>
    </row>
    <row r="2161" customHeight="1" spans="1:15">
      <c r="A2161" s="1" t="str">
        <f>IF('⚙️ SÉC MĂNG'!A117="","",'⚙️ SÉC MĂNG'!A117)</f>
        <v>HH072772</v>
      </c>
      <c r="B2161" s="1" t="str">
        <f>IF('⚙️ SÉC MĂNG'!A117="","",'⚙️ SÉC MĂNG'!R117)</f>
        <v>Séc măng Isu 6BB1/6BD1/SDI10065ZX (3-2.5-5) thép cho SM gang/ kiếng HỘP6- NPR</v>
      </c>
      <c r="C2161" s="1" t="str">
        <f>IF('⚙️ SÉC MĂNG'!A117="","","Séc măng")</f>
        <v>Séc măng</v>
      </c>
      <c r="D2161" s="1" t="str">
        <f>IF('⚙️ SÉC MĂNG'!A117="","",'⚙️ SÉC MĂNG'!I117)</f>
        <v>Máy</v>
      </c>
      <c r="E2161" s="13">
        <f>IF('⚙️ SÉC MĂNG'!A117="","",'⚙️ SÉC MĂNG'!J117)</f>
        <v>0</v>
      </c>
      <c r="F2161" s="13">
        <f>IF('⚙️ SÉC MĂNG'!A117="","",'⚙️ SÉC MĂNG'!K117)</f>
        <v>0</v>
      </c>
      <c r="G2161" s="13">
        <f>IF('⚙️ SÉC MĂNG'!A117="","",'⚙️ SÉC MĂNG'!L117)</f>
        <v>0</v>
      </c>
      <c r="H2161" s="13">
        <f>IF('⚙️ SÉC MĂNG'!A117="","",'⚙️ SÉC MĂNG'!M117)</f>
        <v>0</v>
      </c>
      <c r="I2161" s="13">
        <f>IF('⚙️ SÉC MĂNG'!A117="","",'⚙️ SÉC MĂNG'!N117)</f>
        <v>0</v>
      </c>
      <c r="J2161" s="1" t="str">
        <f>IF('⚙️ SÉC MĂNG'!A117="","",'⚙️ SÉC MĂNG'!D117)</f>
        <v>102</v>
      </c>
      <c r="L2161" s="1">
        <f>N(L2160)+IF(AND('🔎 TRA CỨU NHANH'!$C$2&lt;&gt;"",OR(ISNUMBER(SEARCH('🔎 TRA CỨU NHANH'!$C$2,$A2161)),ISNUMBER(SEARCH('🔎 TRA CỨU NHANH'!$C$2,$B2161)))),1,0)</f>
        <v>0</v>
      </c>
      <c r="M2161" s="1" t="str">
        <f t="shared" si="66"/>
        <v/>
      </c>
      <c r="N2161" s="1">
        <f>N(N2160)+IF(AND('💰 BÁO GIÁ'!$C$27&lt;&gt;"",OR(ISNUMBER(SEARCH('💰 BÁO GIÁ'!$C$27,$A2161)),ISNUMBER(SEARCH('💰 BÁO GIÁ'!$C$27,$B2161)))),1,0)</f>
        <v>0</v>
      </c>
      <c r="O2161" s="1" t="str">
        <f t="shared" si="67"/>
        <v/>
      </c>
    </row>
    <row r="2162" customHeight="1" spans="1:15">
      <c r="A2162" s="1" t="str">
        <f>IF('⚙️ SÉC MĂNG'!A118="","",'⚙️ SÉC MĂNG'!A118)</f>
        <v>HH075507</v>
      </c>
      <c r="B2162" s="1" t="str">
        <f>IF('⚙️ SÉC MĂNG'!A118="","",'⚙️ SÉC MĂNG'!R118)</f>
        <v>Séc măng Isu DA640/ SDI10063ZX (2.5-2.5-2.5-5) 1 thép, HỘP6 - NPR</v>
      </c>
      <c r="C2162" s="1" t="str">
        <f>IF('⚙️ SÉC MĂNG'!A118="","","Séc măng")</f>
        <v>Séc măng</v>
      </c>
      <c r="D2162" s="1" t="str">
        <f>IF('⚙️ SÉC MĂNG'!A118="","",'⚙️ SÉC MĂNG'!I118)</f>
        <v>Máy</v>
      </c>
      <c r="E2162" s="13">
        <f>IF('⚙️ SÉC MĂNG'!A118="","",'⚙️ SÉC MĂNG'!J118)</f>
        <v>0</v>
      </c>
      <c r="F2162" s="13">
        <f>IF('⚙️ SÉC MĂNG'!A118="","",'⚙️ SÉC MĂNG'!K118)</f>
        <v>0</v>
      </c>
      <c r="G2162" s="13">
        <f>IF('⚙️ SÉC MĂNG'!A118="","",'⚙️ SÉC MĂNG'!L118)</f>
        <v>0</v>
      </c>
      <c r="H2162" s="13">
        <f>IF('⚙️ SÉC MĂNG'!A118="","",'⚙️ SÉC MĂNG'!M118)</f>
        <v>0</v>
      </c>
      <c r="I2162" s="13">
        <f>IF('⚙️ SÉC MĂNG'!A118="","",'⚙️ SÉC MĂNG'!N118)</f>
        <v>0</v>
      </c>
      <c r="J2162" s="1" t="str">
        <f>IF('⚙️ SÉC MĂNG'!A118="","",'⚙️ SÉC MĂNG'!D118)</f>
        <v>102</v>
      </c>
      <c r="L2162" s="1">
        <f>N(L2161)+IF(AND('🔎 TRA CỨU NHANH'!$C$2&lt;&gt;"",OR(ISNUMBER(SEARCH('🔎 TRA CỨU NHANH'!$C$2,$A2162)),ISNUMBER(SEARCH('🔎 TRA CỨU NHANH'!$C$2,$B2162)))),1,0)</f>
        <v>0</v>
      </c>
      <c r="M2162" s="1" t="str">
        <f t="shared" si="66"/>
        <v/>
      </c>
      <c r="N2162" s="1">
        <f>N(N2161)+IF(AND('💰 BÁO GIÁ'!$C$27&lt;&gt;"",OR(ISNUMBER(SEARCH('💰 BÁO GIÁ'!$C$27,$A2162)),ISNUMBER(SEARCH('💰 BÁO GIÁ'!$C$27,$B2162)))),1,0)</f>
        <v>0</v>
      </c>
      <c r="O2162" s="1" t="str">
        <f t="shared" si="67"/>
        <v/>
      </c>
    </row>
    <row r="2163" customHeight="1" spans="1:15">
      <c r="A2163" s="1" t="str">
        <f>IF('⚙️ SÉC MĂNG'!A119="","",'⚙️ SÉC MĂNG'!A119)</f>
        <v>HH071332</v>
      </c>
      <c r="B2163" s="1" t="str">
        <f>IF('⚙️ SÉC MĂNG'!A119="","",'⚙️ SÉC MĂNG'!R119)</f>
        <v>Séc măng Isu DA640 PP/SDI10066ZY (3-2.5-2.5-5) HỘP 6 - NPR</v>
      </c>
      <c r="C2163" s="1" t="str">
        <f>IF('⚙️ SÉC MĂNG'!A119="","","Séc măng")</f>
        <v>Séc măng</v>
      </c>
      <c r="D2163" s="1" t="str">
        <f>IF('⚙️ SÉC MĂNG'!A119="","",'⚙️ SÉC MĂNG'!I119)</f>
        <v>Máy</v>
      </c>
      <c r="E2163" s="13">
        <f>IF('⚙️ SÉC MĂNG'!A119="","",'⚙️ SÉC MĂNG'!J119)</f>
        <v>0</v>
      </c>
      <c r="F2163" s="13">
        <f>IF('⚙️ SÉC MĂNG'!A119="","",'⚙️ SÉC MĂNG'!K119)</f>
        <v>0</v>
      </c>
      <c r="G2163" s="13">
        <f>IF('⚙️ SÉC MĂNG'!A119="","",'⚙️ SÉC MĂNG'!L119)</f>
        <v>0</v>
      </c>
      <c r="H2163" s="13">
        <f>IF('⚙️ SÉC MĂNG'!A119="","",'⚙️ SÉC MĂNG'!M119)</f>
        <v>0</v>
      </c>
      <c r="I2163" s="13">
        <f>IF('⚙️ SÉC MĂNG'!A119="","",'⚙️ SÉC MĂNG'!N119)</f>
        <v>0</v>
      </c>
      <c r="J2163" s="1" t="str">
        <f>IF('⚙️ SÉC MĂNG'!A119="","",'⚙️ SÉC MĂNG'!D119)</f>
        <v>102</v>
      </c>
      <c r="L2163" s="1">
        <f>N(L2162)+IF(AND('🔎 TRA CỨU NHANH'!$C$2&lt;&gt;"",OR(ISNUMBER(SEARCH('🔎 TRA CỨU NHANH'!$C$2,$A2163)),ISNUMBER(SEARCH('🔎 TRA CỨU NHANH'!$C$2,$B2163)))),1,0)</f>
        <v>0</v>
      </c>
      <c r="M2163" s="1" t="str">
        <f t="shared" si="66"/>
        <v/>
      </c>
      <c r="N2163" s="1">
        <f>N(N2162)+IF(AND('💰 BÁO GIÁ'!$C$27&lt;&gt;"",OR(ISNUMBER(SEARCH('💰 BÁO GIÁ'!$C$27,$A2163)),ISNUMBER(SEARCH('💰 BÁO GIÁ'!$C$27,$B2163)))),1,0)</f>
        <v>0</v>
      </c>
      <c r="O2163" s="1" t="str">
        <f t="shared" si="67"/>
        <v/>
      </c>
    </row>
    <row r="2164" customHeight="1" spans="1:15">
      <c r="A2164" s="1" t="str">
        <f>IF('⚙️ SÉC MĂNG'!A120="","",'⚙️ SÉC MĂNG'!A120)</f>
        <v>HH071488</v>
      </c>
      <c r="B2164" s="1" t="str">
        <f>IF('⚙️ SÉC MĂNG'!A120="","",'⚙️ SÉC MĂNG'!R120)</f>
        <v>Séc măng 4BG1 (3-2.5-4) không mạ (sơ mi kiếng) - NPR</v>
      </c>
      <c r="C2164" s="1" t="str">
        <f>IF('⚙️ SÉC MĂNG'!A120="","","Séc măng")</f>
        <v>Séc măng</v>
      </c>
      <c r="D2164" s="1" t="str">
        <f>IF('⚙️ SÉC MĂNG'!A120="","",'⚙️ SÉC MĂNG'!I120)</f>
        <v>Máy</v>
      </c>
      <c r="E2164" s="13">
        <f>IF('⚙️ SÉC MĂNG'!A120="","",'⚙️ SÉC MĂNG'!J120)</f>
        <v>0</v>
      </c>
      <c r="F2164" s="13">
        <f>IF('⚙️ SÉC MĂNG'!A120="","",'⚙️ SÉC MĂNG'!K120)</f>
        <v>0</v>
      </c>
      <c r="G2164" s="13">
        <f>IF('⚙️ SÉC MĂNG'!A120="","",'⚙️ SÉC MĂNG'!L120)</f>
        <v>0</v>
      </c>
      <c r="H2164" s="13">
        <f>IF('⚙️ SÉC MĂNG'!A120="","",'⚙️ SÉC MĂNG'!M120)</f>
        <v>0</v>
      </c>
      <c r="I2164" s="13">
        <f>IF('⚙️ SÉC MĂNG'!A120="","",'⚙️ SÉC MĂNG'!N120)</f>
        <v>0</v>
      </c>
      <c r="J2164" s="1" t="str">
        <f>IF('⚙️ SÉC MĂNG'!A120="","",'⚙️ SÉC MĂNG'!D120)</f>
        <v>105</v>
      </c>
      <c r="L2164" s="1">
        <f>N(L2163)+IF(AND('🔎 TRA CỨU NHANH'!$C$2&lt;&gt;"",OR(ISNUMBER(SEARCH('🔎 TRA CỨU NHANH'!$C$2,$A2164)),ISNUMBER(SEARCH('🔎 TRA CỨU NHANH'!$C$2,$B2164)))),1,0)</f>
        <v>0</v>
      </c>
      <c r="M2164" s="1" t="str">
        <f t="shared" si="66"/>
        <v/>
      </c>
      <c r="N2164" s="1">
        <f>N(N2163)+IF(AND('💰 BÁO GIÁ'!$C$27&lt;&gt;"",OR(ISNUMBER(SEARCH('💰 BÁO GIÁ'!$C$27,$A2164)),ISNUMBER(SEARCH('💰 BÁO GIÁ'!$C$27,$B2164)))),1,0)</f>
        <v>0</v>
      </c>
      <c r="O2164" s="1" t="str">
        <f t="shared" si="67"/>
        <v/>
      </c>
    </row>
    <row r="2165" customHeight="1" spans="1:15">
      <c r="A2165" s="1" t="str">
        <f>IF('⚙️ SÉC MĂNG'!A121="","",'⚙️ SÉC MĂNG'!A121)</f>
        <v>HH00165</v>
      </c>
      <c r="B2165" s="1" t="str">
        <f>IF('⚙️ SÉC MĂNG'!A121="","",'⚙️ SÉC MĂNG'!R121)</f>
        <v>Séc măng 6BG1-T (3.3K-2.5-2.5-4)/32695 (4BG1) không mạ - TP</v>
      </c>
      <c r="C2165" s="1" t="str">
        <f>IF('⚙️ SÉC MĂNG'!A121="","","Séc măng")</f>
        <v>Séc măng</v>
      </c>
      <c r="D2165" s="1" t="str">
        <f>IF('⚙️ SÉC MĂNG'!A121="","",'⚙️ SÉC MĂNG'!I121)</f>
        <v>Máy</v>
      </c>
      <c r="E2165" s="13">
        <f>IF('⚙️ SÉC MĂNG'!A121="","",'⚙️ SÉC MĂNG'!J121)</f>
        <v>0</v>
      </c>
      <c r="F2165" s="13">
        <f>IF('⚙️ SÉC MĂNG'!A121="","",'⚙️ SÉC MĂNG'!K121)</f>
        <v>0</v>
      </c>
      <c r="G2165" s="13">
        <f>IF('⚙️ SÉC MĂNG'!A121="","",'⚙️ SÉC MĂNG'!L121)</f>
        <v>0</v>
      </c>
      <c r="H2165" s="13">
        <f>IF('⚙️ SÉC MĂNG'!A121="","",'⚙️ SÉC MĂNG'!M121)</f>
        <v>0</v>
      </c>
      <c r="I2165" s="13">
        <f>IF('⚙️ SÉC MĂNG'!A121="","",'⚙️ SÉC MĂNG'!N121)</f>
        <v>0</v>
      </c>
      <c r="J2165" s="1" t="str">
        <f>IF('⚙️ SÉC MĂNG'!A121="","",'⚙️ SÉC MĂNG'!D121)</f>
        <v>105</v>
      </c>
      <c r="L2165" s="1">
        <f>N(L2164)+IF(AND('🔎 TRA CỨU NHANH'!$C$2&lt;&gt;"",OR(ISNUMBER(SEARCH('🔎 TRA CỨU NHANH'!$C$2,$A2165)),ISNUMBER(SEARCH('🔎 TRA CỨU NHANH'!$C$2,$B2165)))),1,0)</f>
        <v>0</v>
      </c>
      <c r="M2165" s="1" t="str">
        <f t="shared" si="66"/>
        <v/>
      </c>
      <c r="N2165" s="1">
        <f>N(N2164)+IF(AND('💰 BÁO GIÁ'!$C$27&lt;&gt;"",OR(ISNUMBER(SEARCH('💰 BÁO GIÁ'!$C$27,$A2165)),ISNUMBER(SEARCH('💰 BÁO GIÁ'!$C$27,$B2165)))),1,0)</f>
        <v>0</v>
      </c>
      <c r="O2165" s="1" t="str">
        <f t="shared" si="67"/>
        <v/>
      </c>
    </row>
    <row r="2166" customHeight="1" spans="1:15">
      <c r="A2166" s="1" t="str">
        <f>IF('⚙️ SÉC MĂNG'!A122="","",'⚙️ SÉC MĂNG'!A122)</f>
        <v>HH074814</v>
      </c>
      <c r="B2166" s="1" t="str">
        <f>IF('⚙️ SÉC MĂNG'!A122="","",'⚙️ SÉC MĂNG'!R122)</f>
        <v>Séc măng 6BG1-TC (3.5-2.5-4)/ 32703 (4BG1), Không mạ - TP</v>
      </c>
      <c r="C2166" s="1" t="str">
        <f>IF('⚙️ SÉC MĂNG'!A122="","","Séc măng")</f>
        <v>Séc măng</v>
      </c>
      <c r="D2166" s="1" t="str">
        <f>IF('⚙️ SÉC MĂNG'!A122="","",'⚙️ SÉC MĂNG'!I122)</f>
        <v>Máy</v>
      </c>
      <c r="E2166" s="13">
        <f>IF('⚙️ SÉC MĂNG'!A122="","",'⚙️ SÉC MĂNG'!J122)</f>
        <v>0</v>
      </c>
      <c r="F2166" s="13">
        <f>IF('⚙️ SÉC MĂNG'!A122="","",'⚙️ SÉC MĂNG'!K122)</f>
        <v>0</v>
      </c>
      <c r="G2166" s="13">
        <f>IF('⚙️ SÉC MĂNG'!A122="","",'⚙️ SÉC MĂNG'!L122)</f>
        <v>0</v>
      </c>
      <c r="H2166" s="13">
        <f>IF('⚙️ SÉC MĂNG'!A122="","",'⚙️ SÉC MĂNG'!M122)</f>
        <v>0</v>
      </c>
      <c r="I2166" s="13">
        <f>IF('⚙️ SÉC MĂNG'!A122="","",'⚙️ SÉC MĂNG'!N122)</f>
        <v>0</v>
      </c>
      <c r="J2166" s="1" t="str">
        <f>IF('⚙️ SÉC MĂNG'!A122="","",'⚙️ SÉC MĂNG'!D122)</f>
        <v>105</v>
      </c>
      <c r="L2166" s="1">
        <f>N(L2165)+IF(AND('🔎 TRA CỨU NHANH'!$C$2&lt;&gt;"",OR(ISNUMBER(SEARCH('🔎 TRA CỨU NHANH'!$C$2,$A2166)),ISNUMBER(SEARCH('🔎 TRA CỨU NHANH'!$C$2,$B2166)))),1,0)</f>
        <v>0</v>
      </c>
      <c r="M2166" s="1" t="str">
        <f t="shared" si="66"/>
        <v/>
      </c>
      <c r="N2166" s="1">
        <f>N(N2165)+IF(AND('💰 BÁO GIÁ'!$C$27&lt;&gt;"",OR(ISNUMBER(SEARCH('💰 BÁO GIÁ'!$C$27,$A2166)),ISNUMBER(SEARCH('💰 BÁO GIÁ'!$C$27,$B2166)))),1,0)</f>
        <v>0</v>
      </c>
      <c r="O2166" s="1" t="str">
        <f t="shared" si="67"/>
        <v/>
      </c>
    </row>
    <row r="2167" customHeight="1" spans="1:15">
      <c r="A2167" s="1" t="str">
        <f>IF('⚙️ SÉC MĂNG'!A123="","",'⚙️ SÉC MĂNG'!A123)</f>
        <v>HH076841</v>
      </c>
      <c r="B2167" s="1" t="str">
        <f>IF('⚙️ SÉC MĂNG'!A123="","",'⚙️ SÉC MĂNG'!R123)</f>
        <v>Séc măng 6BG1-TC (3.5-2.5-4)/ 62299 (4BG1), Mạ dùng sơ mi gang - TP</v>
      </c>
      <c r="C2167" s="1" t="str">
        <f>IF('⚙️ SÉC MĂNG'!A123="","","Séc măng")</f>
        <v>Séc măng</v>
      </c>
      <c r="D2167" s="1" t="str">
        <f>IF('⚙️ SÉC MĂNG'!A123="","",'⚙️ SÉC MĂNG'!I123)</f>
        <v>1Máy</v>
      </c>
      <c r="E2167" s="13">
        <f>IF('⚙️ SÉC MĂNG'!A123="","",'⚙️ SÉC MĂNG'!J123)</f>
        <v>0</v>
      </c>
      <c r="F2167" s="13">
        <f>IF('⚙️ SÉC MĂNG'!A123="","",'⚙️ SÉC MĂNG'!K123)</f>
        <v>0</v>
      </c>
      <c r="G2167" s="13">
        <f>IF('⚙️ SÉC MĂNG'!A123="","",'⚙️ SÉC MĂNG'!L123)</f>
        <v>0</v>
      </c>
      <c r="H2167" s="13">
        <f>IF('⚙️ SÉC MĂNG'!A123="","",'⚙️ SÉC MĂNG'!M123)</f>
        <v>0</v>
      </c>
      <c r="I2167" s="13">
        <f>IF('⚙️ SÉC MĂNG'!A123="","",'⚙️ SÉC MĂNG'!N123)</f>
        <v>0</v>
      </c>
      <c r="J2167" s="1" t="str">
        <f>IF('⚙️ SÉC MĂNG'!A123="","",'⚙️ SÉC MĂNG'!D123)</f>
        <v>105</v>
      </c>
      <c r="L2167" s="1">
        <f>N(L2166)+IF(AND('🔎 TRA CỨU NHANH'!$C$2&lt;&gt;"",OR(ISNUMBER(SEARCH('🔎 TRA CỨU NHANH'!$C$2,$A2167)),ISNUMBER(SEARCH('🔎 TRA CỨU NHANH'!$C$2,$B2167)))),1,0)</f>
        <v>0</v>
      </c>
      <c r="M2167" s="1" t="str">
        <f t="shared" si="66"/>
        <v/>
      </c>
      <c r="N2167" s="1">
        <f>N(N2166)+IF(AND('💰 BÁO GIÁ'!$C$27&lt;&gt;"",OR(ISNUMBER(SEARCH('💰 BÁO GIÁ'!$C$27,$A2167)),ISNUMBER(SEARCH('💰 BÁO GIÁ'!$C$27,$B2167)))),1,0)</f>
        <v>0</v>
      </c>
      <c r="O2167" s="1" t="str">
        <f t="shared" si="67"/>
        <v/>
      </c>
    </row>
    <row r="2168" customHeight="1" spans="1:15">
      <c r="A2168" s="1" t="str">
        <f>IF('⚙️ SÉC MĂNG'!A124="","",'⚙️ SÉC MĂNG'!A124)</f>
        <v>HH074969</v>
      </c>
      <c r="B2168" s="1" t="str">
        <f>IF('⚙️ SÉC MĂNG'!A124="","",'⚙️ SÉC MĂNG'!R124)</f>
        <v>Séc măng 6BG1-TC (3.5-2.5-4) không mạ, sm kiếng - SJI10128ZZ - NPR</v>
      </c>
      <c r="C2168" s="1" t="str">
        <f>IF('⚙️ SÉC MĂNG'!A124="","","Séc măng")</f>
        <v>Séc măng</v>
      </c>
      <c r="D2168" s="1" t="str">
        <f>IF('⚙️ SÉC MĂNG'!A124="","",'⚙️ SÉC MĂNG'!I124)</f>
        <v>1Máy</v>
      </c>
      <c r="E2168" s="13">
        <f>IF('⚙️ SÉC MĂNG'!A124="","",'⚙️ SÉC MĂNG'!J124)</f>
        <v>0</v>
      </c>
      <c r="F2168" s="13">
        <f>IF('⚙️ SÉC MĂNG'!A124="","",'⚙️ SÉC MĂNG'!K124)</f>
        <v>0</v>
      </c>
      <c r="G2168" s="13">
        <f>IF('⚙️ SÉC MĂNG'!A124="","",'⚙️ SÉC MĂNG'!L124)</f>
        <v>0</v>
      </c>
      <c r="H2168" s="13">
        <f>IF('⚙️ SÉC MĂNG'!A124="","",'⚙️ SÉC MĂNG'!M124)</f>
        <v>0</v>
      </c>
      <c r="I2168" s="13">
        <f>IF('⚙️ SÉC MĂNG'!A124="","",'⚙️ SÉC MĂNG'!N124)</f>
        <v>0</v>
      </c>
      <c r="J2168" s="1" t="str">
        <f>IF('⚙️ SÉC MĂNG'!A124="","",'⚙️ SÉC MĂNG'!D124)</f>
        <v>105</v>
      </c>
      <c r="L2168" s="1">
        <f>N(L2167)+IF(AND('🔎 TRA CỨU NHANH'!$C$2&lt;&gt;"",OR(ISNUMBER(SEARCH('🔎 TRA CỨU NHANH'!$C$2,$A2168)),ISNUMBER(SEARCH('🔎 TRA CỨU NHANH'!$C$2,$B2168)))),1,0)</f>
        <v>0</v>
      </c>
      <c r="M2168" s="1" t="str">
        <f t="shared" si="66"/>
        <v/>
      </c>
      <c r="N2168" s="1">
        <f>N(N2167)+IF(AND('💰 BÁO GIÁ'!$C$27&lt;&gt;"",OR(ISNUMBER(SEARCH('💰 BÁO GIÁ'!$C$27,$A2168)),ISNUMBER(SEARCH('💰 BÁO GIÁ'!$C$27,$B2168)))),1,0)</f>
        <v>0</v>
      </c>
      <c r="O2168" s="1" t="str">
        <f t="shared" si="67"/>
        <v/>
      </c>
    </row>
    <row r="2169" customHeight="1" spans="1:15">
      <c r="A2169" s="1" t="str">
        <f>IF('⚙️ SÉC MĂNG'!A125="","",'⚙️ SÉC MĂNG'!A125)</f>
        <v>HH081283</v>
      </c>
      <c r="B2169" s="1" t="str">
        <f>IF('⚙️ SÉC MĂNG'!A125="","",'⚙️ SÉC MĂNG'!R125)</f>
        <v>Séc măng 6BG1 (3-2.5-4)/32597 (4BG1) không mạ - TP</v>
      </c>
      <c r="C2169" s="1" t="str">
        <f>IF('⚙️ SÉC MĂNG'!A125="","","Séc măng")</f>
        <v>Séc măng</v>
      </c>
      <c r="D2169" s="1" t="str">
        <f>IF('⚙️ SÉC MĂNG'!A125="","",'⚙️ SÉC MĂNG'!I125)</f>
        <v>Máy</v>
      </c>
      <c r="E2169" s="13">
        <f>IF('⚙️ SÉC MĂNG'!A125="","",'⚙️ SÉC MĂNG'!J125)</f>
        <v>0</v>
      </c>
      <c r="F2169" s="13">
        <f>IF('⚙️ SÉC MĂNG'!A125="","",'⚙️ SÉC MĂNG'!K125)</f>
        <v>0</v>
      </c>
      <c r="G2169" s="13">
        <f>IF('⚙️ SÉC MĂNG'!A125="","",'⚙️ SÉC MĂNG'!L125)</f>
        <v>0</v>
      </c>
      <c r="H2169" s="13">
        <f>IF('⚙️ SÉC MĂNG'!A125="","",'⚙️ SÉC MĂNG'!M125)</f>
        <v>0</v>
      </c>
      <c r="I2169" s="13">
        <f>IF('⚙️ SÉC MĂNG'!A125="","",'⚙️ SÉC MĂNG'!N125)</f>
        <v>0</v>
      </c>
      <c r="J2169" s="1" t="str">
        <f>IF('⚙️ SÉC MĂNG'!A125="","",'⚙️ SÉC MĂNG'!D125)</f>
        <v>105</v>
      </c>
      <c r="L2169" s="1">
        <f>N(L2168)+IF(AND('🔎 TRA CỨU NHANH'!$C$2&lt;&gt;"",OR(ISNUMBER(SEARCH('🔎 TRA CỨU NHANH'!$C$2,$A2169)),ISNUMBER(SEARCH('🔎 TRA CỨU NHANH'!$C$2,$B2169)))),1,0)</f>
        <v>0</v>
      </c>
      <c r="M2169" s="1" t="str">
        <f t="shared" si="66"/>
        <v/>
      </c>
      <c r="N2169" s="1">
        <f>N(N2168)+IF(AND('💰 BÁO GIÁ'!$C$27&lt;&gt;"",OR(ISNUMBER(SEARCH('💰 BÁO GIÁ'!$C$27,$A2169)),ISNUMBER(SEARCH('💰 BÁO GIÁ'!$C$27,$B2169)))),1,0)</f>
        <v>0</v>
      </c>
      <c r="O2169" s="1" t="str">
        <f t="shared" si="67"/>
        <v/>
      </c>
    </row>
    <row r="2170" customHeight="1" spans="1:15">
      <c r="A2170" s="1" t="str">
        <f>IF('⚙️ SÉC MĂNG'!A126="","",'⚙️ SÉC MĂNG'!A126)</f>
        <v>HH079788</v>
      </c>
      <c r="B2170" s="1" t="str">
        <f>IF('⚙️ SÉC MĂNG'!A126="","",'⚙️ SÉC MĂNG'!R126)</f>
        <v>Séc măng 6BG1 / 4BG1 (3-2.5-4) không mạ - IZ IKAZU</v>
      </c>
      <c r="C2170" s="1" t="str">
        <f>IF('⚙️ SÉC MĂNG'!A126="","","Séc măng")</f>
        <v>Séc măng</v>
      </c>
      <c r="D2170" s="1" t="str">
        <f>IF('⚙️ SÉC MĂNG'!A126="","",'⚙️ SÉC MĂNG'!I126)</f>
        <v>Máy</v>
      </c>
      <c r="E2170" s="13">
        <f>IF('⚙️ SÉC MĂNG'!A126="","",'⚙️ SÉC MĂNG'!J126)</f>
        <v>0</v>
      </c>
      <c r="F2170" s="13">
        <f>IF('⚙️ SÉC MĂNG'!A126="","",'⚙️ SÉC MĂNG'!K126)</f>
        <v>0</v>
      </c>
      <c r="G2170" s="13">
        <f>IF('⚙️ SÉC MĂNG'!A126="","",'⚙️ SÉC MĂNG'!L126)</f>
        <v>0</v>
      </c>
      <c r="H2170" s="13">
        <f>IF('⚙️ SÉC MĂNG'!A126="","",'⚙️ SÉC MĂNG'!M126)</f>
        <v>0</v>
      </c>
      <c r="I2170" s="13">
        <f>IF('⚙️ SÉC MĂNG'!A126="","",'⚙️ SÉC MĂNG'!N126)</f>
        <v>0</v>
      </c>
      <c r="J2170" s="1" t="str">
        <f>IF('⚙️ SÉC MĂNG'!A126="","",'⚙️ SÉC MĂNG'!D126)</f>
        <v>105</v>
      </c>
      <c r="L2170" s="1">
        <f>N(L2169)+IF(AND('🔎 TRA CỨU NHANH'!$C$2&lt;&gt;"",OR(ISNUMBER(SEARCH('🔎 TRA CỨU NHANH'!$C$2,$A2170)),ISNUMBER(SEARCH('🔎 TRA CỨU NHANH'!$C$2,$B2170)))),1,0)</f>
        <v>0</v>
      </c>
      <c r="M2170" s="1" t="str">
        <f t="shared" si="66"/>
        <v/>
      </c>
      <c r="N2170" s="1">
        <f>N(N2169)+IF(AND('💰 BÁO GIÁ'!$C$27&lt;&gt;"",OR(ISNUMBER(SEARCH('💰 BÁO GIÁ'!$C$27,$A2170)),ISNUMBER(SEARCH('💰 BÁO GIÁ'!$C$27,$B2170)))),1,0)</f>
        <v>0</v>
      </c>
      <c r="O2170" s="1" t="str">
        <f t="shared" si="67"/>
        <v/>
      </c>
    </row>
    <row r="2171" customHeight="1" spans="1:15">
      <c r="A2171" s="1" t="str">
        <f>IF('⚙️ SÉC MĂNG'!A127="","",'⚙️ SÉC MĂNG'!A127)</f>
        <v>HH077619</v>
      </c>
      <c r="B2171" s="1" t="str">
        <f>IF('⚙️ SÉC MĂNG'!A127="","",'⚙️ SÉC MĂNG'!R127)</f>
        <v>Séc măng 6BG1 / 4BG1 (3-2.5-4) không mạ - IZUMI</v>
      </c>
      <c r="C2171" s="1" t="str">
        <f>IF('⚙️ SÉC MĂNG'!A127="","","Séc măng")</f>
        <v>Séc măng</v>
      </c>
      <c r="D2171" s="1" t="str">
        <f>IF('⚙️ SÉC MĂNG'!A127="","",'⚙️ SÉC MĂNG'!I127)</f>
        <v>Máy</v>
      </c>
      <c r="E2171" s="13">
        <f>IF('⚙️ SÉC MĂNG'!A127="","",'⚙️ SÉC MĂNG'!J127)</f>
        <v>0</v>
      </c>
      <c r="F2171" s="13">
        <f>IF('⚙️ SÉC MĂNG'!A127="","",'⚙️ SÉC MĂNG'!K127)</f>
        <v>0</v>
      </c>
      <c r="G2171" s="13">
        <f>IF('⚙️ SÉC MĂNG'!A127="","",'⚙️ SÉC MĂNG'!L127)</f>
        <v>0</v>
      </c>
      <c r="H2171" s="13">
        <f>IF('⚙️ SÉC MĂNG'!A127="","",'⚙️ SÉC MĂNG'!M127)</f>
        <v>0</v>
      </c>
      <c r="I2171" s="13">
        <f>IF('⚙️ SÉC MĂNG'!A127="","",'⚙️ SÉC MĂNG'!N127)</f>
        <v>0</v>
      </c>
      <c r="J2171" s="1" t="str">
        <f>IF('⚙️ SÉC MĂNG'!A127="","",'⚙️ SÉC MĂNG'!D127)</f>
        <v>105</v>
      </c>
      <c r="L2171" s="1">
        <f>N(L2170)+IF(AND('🔎 TRA CỨU NHANH'!$C$2&lt;&gt;"",OR(ISNUMBER(SEARCH('🔎 TRA CỨU NHANH'!$C$2,$A2171)),ISNUMBER(SEARCH('🔎 TRA CỨU NHANH'!$C$2,$B2171)))),1,0)</f>
        <v>0</v>
      </c>
      <c r="M2171" s="1" t="str">
        <f t="shared" si="66"/>
        <v/>
      </c>
      <c r="N2171" s="1">
        <f>N(N2170)+IF(AND('💰 BÁO GIÁ'!$C$27&lt;&gt;"",OR(ISNUMBER(SEARCH('💰 BÁO GIÁ'!$C$27,$A2171)),ISNUMBER(SEARCH('💰 BÁO GIÁ'!$C$27,$B2171)))),1,0)</f>
        <v>0</v>
      </c>
      <c r="O2171" s="1" t="str">
        <f t="shared" si="67"/>
        <v/>
      </c>
    </row>
    <row r="2172" customHeight="1" spans="1:15">
      <c r="A2172" s="1" t="str">
        <f>IF('⚙️ SÉC MĂNG'!A128="","",'⚙️ SÉC MĂNG'!A128)</f>
        <v>HH082933</v>
      </c>
      <c r="B2172" s="1" t="str">
        <f>IF('⚙️ SÉC MĂNG'!A128="","",'⚙️ SÉC MĂNG'!R128)</f>
        <v>Séc măng 6BG1/4BG1 (3.5-2.5-4) không mạ - MAHLE</v>
      </c>
      <c r="C2172" s="1" t="str">
        <f>IF('⚙️ SÉC MĂNG'!A128="","","Séc măng")</f>
        <v>Séc măng</v>
      </c>
      <c r="D2172" s="1" t="str">
        <f>IF('⚙️ SÉC MĂNG'!A128="","",'⚙️ SÉC MĂNG'!I128)</f>
        <v>Máy</v>
      </c>
      <c r="E2172" s="13">
        <f>IF('⚙️ SÉC MĂNG'!A128="","",'⚙️ SÉC MĂNG'!J128)</f>
        <v>0</v>
      </c>
      <c r="F2172" s="13">
        <f>IF('⚙️ SÉC MĂNG'!A128="","",'⚙️ SÉC MĂNG'!K128)</f>
        <v>0</v>
      </c>
      <c r="G2172" s="13">
        <f>IF('⚙️ SÉC MĂNG'!A128="","",'⚙️ SÉC MĂNG'!L128)</f>
        <v>0</v>
      </c>
      <c r="H2172" s="13">
        <f>IF('⚙️ SÉC MĂNG'!A128="","",'⚙️ SÉC MĂNG'!M128)</f>
        <v>0</v>
      </c>
      <c r="I2172" s="13">
        <f>IF('⚙️ SÉC MĂNG'!A128="","",'⚙️ SÉC MĂNG'!N128)</f>
        <v>0</v>
      </c>
      <c r="J2172" s="1" t="str">
        <f>IF('⚙️ SÉC MĂNG'!A128="","",'⚙️ SÉC MĂNG'!D128)</f>
        <v>105</v>
      </c>
      <c r="L2172" s="1">
        <f>N(L2171)+IF(AND('🔎 TRA CỨU NHANH'!$C$2&lt;&gt;"",OR(ISNUMBER(SEARCH('🔎 TRA CỨU NHANH'!$C$2,$A2172)),ISNUMBER(SEARCH('🔎 TRA CỨU NHANH'!$C$2,$B2172)))),1,0)</f>
        <v>0</v>
      </c>
      <c r="M2172" s="1" t="str">
        <f t="shared" si="66"/>
        <v/>
      </c>
      <c r="N2172" s="1">
        <f>N(N2171)+IF(AND('💰 BÁO GIÁ'!$C$27&lt;&gt;"",OR(ISNUMBER(SEARCH('💰 BÁO GIÁ'!$C$27,$A2172)),ISNUMBER(SEARCH('💰 BÁO GIÁ'!$C$27,$B2172)))),1,0)</f>
        <v>0</v>
      </c>
      <c r="O2172" s="1" t="str">
        <f t="shared" si="67"/>
        <v/>
      </c>
    </row>
    <row r="2173" customHeight="1" spans="1:15">
      <c r="A2173" s="1" t="str">
        <f>IF('⚙️ SÉC MĂNG'!A129="","",'⚙️ SÉC MĂNG'!A129)</f>
        <v>HH0684</v>
      </c>
      <c r="B2173" s="1" t="str">
        <f>IF('⚙️ SÉC MĂNG'!A129="","",'⚙️ SÉC MĂNG'!R129)</f>
        <v>Séc măng 6BG1/4BG1 TC (3.5-2.5-4) không mạ - NPR</v>
      </c>
      <c r="C2173" s="1" t="str">
        <f>IF('⚙️ SÉC MĂNG'!A129="","","Séc măng")</f>
        <v>Séc măng</v>
      </c>
      <c r="D2173" s="1" t="str">
        <f>IF('⚙️ SÉC MĂNG'!A129="","",'⚙️ SÉC MĂNG'!I129)</f>
        <v>1Máy</v>
      </c>
      <c r="E2173" s="13">
        <f>IF('⚙️ SÉC MĂNG'!A129="","",'⚙️ SÉC MĂNG'!J129)</f>
        <v>0</v>
      </c>
      <c r="F2173" s="13">
        <f>IF('⚙️ SÉC MĂNG'!A129="","",'⚙️ SÉC MĂNG'!K129)</f>
        <v>0</v>
      </c>
      <c r="G2173" s="13">
        <f>IF('⚙️ SÉC MĂNG'!A129="","",'⚙️ SÉC MĂNG'!L129)</f>
        <v>0</v>
      </c>
      <c r="H2173" s="13">
        <f>IF('⚙️ SÉC MĂNG'!A129="","",'⚙️ SÉC MĂNG'!M129)</f>
        <v>0</v>
      </c>
      <c r="I2173" s="13">
        <f>IF('⚙️ SÉC MĂNG'!A129="","",'⚙️ SÉC MĂNG'!N129)</f>
        <v>0</v>
      </c>
      <c r="J2173" s="1" t="str">
        <f>IF('⚙️ SÉC MĂNG'!A129="","",'⚙️ SÉC MĂNG'!D129)</f>
        <v>105</v>
      </c>
      <c r="L2173" s="1">
        <f>N(L2172)+IF(AND('🔎 TRA CỨU NHANH'!$C$2&lt;&gt;"",OR(ISNUMBER(SEARCH('🔎 TRA CỨU NHANH'!$C$2,$A2173)),ISNUMBER(SEARCH('🔎 TRA CỨU NHANH'!$C$2,$B2173)))),1,0)</f>
        <v>0</v>
      </c>
      <c r="M2173" s="1" t="str">
        <f t="shared" si="66"/>
        <v/>
      </c>
      <c r="N2173" s="1">
        <f>N(N2172)+IF(AND('💰 BÁO GIÁ'!$C$27&lt;&gt;"",OR(ISNUMBER(SEARCH('💰 BÁO GIÁ'!$C$27,$A2173)),ISNUMBER(SEARCH('💰 BÁO GIÁ'!$C$27,$B2173)))),1,0)</f>
        <v>0</v>
      </c>
      <c r="O2173" s="1" t="str">
        <f t="shared" si="67"/>
        <v/>
      </c>
    </row>
    <row r="2174" customHeight="1" spans="1:15">
      <c r="A2174" s="1" t="str">
        <f>IF('⚙️ SÉC MĂNG'!A130="","",'⚙️ SÉC MĂNG'!A130)</f>
        <v>HH084142</v>
      </c>
      <c r="B2174" s="1" t="str">
        <f>IF('⚙️ SÉC MĂNG'!A130="","",'⚙️ SÉC MĂNG'!R130)</f>
        <v>Séc măng Isuzu 6BG1/ 4BG1 (3.5-2.5-4) xài sm kiếng - HENWEIT, R-IS46-00</v>
      </c>
      <c r="C2174" s="1" t="str">
        <f>IF('⚙️ SÉC MĂNG'!A130="","","Séc măng")</f>
        <v>Séc măng</v>
      </c>
      <c r="D2174" s="1" t="str">
        <f>IF('⚙️ SÉC MĂNG'!A130="","",'⚙️ SÉC MĂNG'!I130)</f>
        <v>Máy</v>
      </c>
      <c r="E2174" s="13">
        <f>IF('⚙️ SÉC MĂNG'!A130="","",'⚙️ SÉC MĂNG'!J130)</f>
        <v>0</v>
      </c>
      <c r="F2174" s="13">
        <f>IF('⚙️ SÉC MĂNG'!A130="","",'⚙️ SÉC MĂNG'!K130)</f>
        <v>0</v>
      </c>
      <c r="G2174" s="13">
        <f>IF('⚙️ SÉC MĂNG'!A130="","",'⚙️ SÉC MĂNG'!L130)</f>
        <v>0</v>
      </c>
      <c r="H2174" s="13">
        <f>IF('⚙️ SÉC MĂNG'!A130="","",'⚙️ SÉC MĂNG'!M130)</f>
        <v>0</v>
      </c>
      <c r="I2174" s="13">
        <f>IF('⚙️ SÉC MĂNG'!A130="","",'⚙️ SÉC MĂNG'!N130)</f>
        <v>0</v>
      </c>
      <c r="J2174" s="1" t="str">
        <f>IF('⚙️ SÉC MĂNG'!A130="","",'⚙️ SÉC MĂNG'!D130)</f>
        <v>105</v>
      </c>
      <c r="L2174" s="1">
        <f>N(L2173)+IF(AND('🔎 TRA CỨU NHANH'!$C$2&lt;&gt;"",OR(ISNUMBER(SEARCH('🔎 TRA CỨU NHANH'!$C$2,$A2174)),ISNUMBER(SEARCH('🔎 TRA CỨU NHANH'!$C$2,$B2174)))),1,0)</f>
        <v>0</v>
      </c>
      <c r="M2174" s="1" t="str">
        <f t="shared" si="66"/>
        <v/>
      </c>
      <c r="N2174" s="1">
        <f>N(N2173)+IF(AND('💰 BÁO GIÁ'!$C$27&lt;&gt;"",OR(ISNUMBER(SEARCH('💰 BÁO GIÁ'!$C$27,$A2174)),ISNUMBER(SEARCH('💰 BÁO GIÁ'!$C$27,$B2174)))),1,0)</f>
        <v>0</v>
      </c>
      <c r="O2174" s="1" t="str">
        <f t="shared" si="67"/>
        <v/>
      </c>
    </row>
    <row r="2175" customHeight="1" spans="1:15">
      <c r="A2175" s="1" t="str">
        <f>IF('⚙️ SÉC MĂNG'!A131="","",'⚙️ SÉC MĂNG'!A131)</f>
        <v>HH073496</v>
      </c>
      <c r="B2175" s="1" t="str">
        <f>IF('⚙️ SÉC MĂNG'!A131="","",'⚙️ SÉC MĂNG'!R131)</f>
        <v>Séc măng 6BG1 thép (4 bạc) (3.3K-2.5-2.5-4) SM kiếng và gang - SDI10223ZZ - NPR</v>
      </c>
      <c r="C2175" s="1" t="str">
        <f>IF('⚙️ SÉC MĂNG'!A131="","","Séc măng")</f>
        <v>Séc măng</v>
      </c>
      <c r="D2175" s="1" t="str">
        <f>IF('⚙️ SÉC MĂNG'!A131="","",'⚙️ SÉC MĂNG'!I131)</f>
        <v>1Máy</v>
      </c>
      <c r="E2175" s="13">
        <f>IF('⚙️ SÉC MĂNG'!A131="","",'⚙️ SÉC MĂNG'!J131)</f>
        <v>0</v>
      </c>
      <c r="F2175" s="13">
        <f>IF('⚙️ SÉC MĂNG'!A131="","",'⚙️ SÉC MĂNG'!K131)</f>
        <v>0</v>
      </c>
      <c r="G2175" s="13">
        <f>IF('⚙️ SÉC MĂNG'!A131="","",'⚙️ SÉC MĂNG'!L131)</f>
        <v>0</v>
      </c>
      <c r="H2175" s="13">
        <f>IF('⚙️ SÉC MĂNG'!A131="","",'⚙️ SÉC MĂNG'!M131)</f>
        <v>0</v>
      </c>
      <c r="I2175" s="13">
        <f>IF('⚙️ SÉC MĂNG'!A131="","",'⚙️ SÉC MĂNG'!N131)</f>
        <v>0</v>
      </c>
      <c r="J2175" s="1" t="str">
        <f>IF('⚙️ SÉC MĂNG'!A131="","",'⚙️ SÉC MĂNG'!D131)</f>
        <v>105</v>
      </c>
      <c r="L2175" s="1">
        <f>N(L2174)+IF(AND('🔎 TRA CỨU NHANH'!$C$2&lt;&gt;"",OR(ISNUMBER(SEARCH('🔎 TRA CỨU NHANH'!$C$2,$A2175)),ISNUMBER(SEARCH('🔎 TRA CỨU NHANH'!$C$2,$B2175)))),1,0)</f>
        <v>0</v>
      </c>
      <c r="M2175" s="1" t="str">
        <f t="shared" si="66"/>
        <v/>
      </c>
      <c r="N2175" s="1">
        <f>N(N2174)+IF(AND('💰 BÁO GIÁ'!$C$27&lt;&gt;"",OR(ISNUMBER(SEARCH('💰 BÁO GIÁ'!$C$27,$A2175)),ISNUMBER(SEARCH('💰 BÁO GIÁ'!$C$27,$B2175)))),1,0)</f>
        <v>0</v>
      </c>
      <c r="O2175" s="1" t="str">
        <f t="shared" si="67"/>
        <v/>
      </c>
    </row>
    <row r="2176" customHeight="1" spans="1:15">
      <c r="A2176" s="1" t="str">
        <f>IF('⚙️ SÉC MĂNG'!A132="","",'⚙️ SÉC MĂNG'!A132)</f>
        <v>HH074968</v>
      </c>
      <c r="B2176" s="1" t="str">
        <f>IF('⚙️ SÉC MĂNG'!A132="","",'⚙️ SÉC MĂNG'!R132)</f>
        <v>Séc măng 6BG1 thép (3-2.5-4) SM kiếng và gang - SDI10104ZX - NPR</v>
      </c>
      <c r="C2176" s="1" t="str">
        <f>IF('⚙️ SÉC MĂNG'!A132="","","Séc măng")</f>
        <v>Séc măng</v>
      </c>
      <c r="D2176" s="1" t="str">
        <f>IF('⚙️ SÉC MĂNG'!A132="","",'⚙️ SÉC MĂNG'!I132)</f>
        <v>1Máy</v>
      </c>
      <c r="E2176" s="13">
        <f>IF('⚙️ SÉC MĂNG'!A132="","",'⚙️ SÉC MĂNG'!J132)</f>
        <v>0</v>
      </c>
      <c r="F2176" s="13">
        <f>IF('⚙️ SÉC MĂNG'!A132="","",'⚙️ SÉC MĂNG'!K132)</f>
        <v>0</v>
      </c>
      <c r="G2176" s="13">
        <f>IF('⚙️ SÉC MĂNG'!A132="","",'⚙️ SÉC MĂNG'!L132)</f>
        <v>0</v>
      </c>
      <c r="H2176" s="13">
        <f>IF('⚙️ SÉC MĂNG'!A132="","",'⚙️ SÉC MĂNG'!M132)</f>
        <v>0</v>
      </c>
      <c r="I2176" s="13">
        <f>IF('⚙️ SÉC MĂNG'!A132="","",'⚙️ SÉC MĂNG'!N132)</f>
        <v>0</v>
      </c>
      <c r="J2176" s="1" t="str">
        <f>IF('⚙️ SÉC MĂNG'!A132="","",'⚙️ SÉC MĂNG'!D132)</f>
        <v>105</v>
      </c>
      <c r="L2176" s="1">
        <f>N(L2175)+IF(AND('🔎 TRA CỨU NHANH'!$C$2&lt;&gt;"",OR(ISNUMBER(SEARCH('🔎 TRA CỨU NHANH'!$C$2,$A2176)),ISNUMBER(SEARCH('🔎 TRA CỨU NHANH'!$C$2,$B2176)))),1,0)</f>
        <v>0</v>
      </c>
      <c r="M2176" s="1" t="str">
        <f t="shared" si="66"/>
        <v/>
      </c>
      <c r="N2176" s="1">
        <f>N(N2175)+IF(AND('💰 BÁO GIÁ'!$C$27&lt;&gt;"",OR(ISNUMBER(SEARCH('💰 BÁO GIÁ'!$C$27,$A2176)),ISNUMBER(SEARCH('💰 BÁO GIÁ'!$C$27,$B2176)))),1,0)</f>
        <v>0</v>
      </c>
      <c r="O2176" s="1" t="str">
        <f t="shared" si="67"/>
        <v/>
      </c>
    </row>
    <row r="2177" customHeight="1" spans="1:15">
      <c r="A2177" s="1" t="str">
        <f>IF('⚙️ SÉC MĂNG'!A133="","",'⚙️ SÉC MĂNG'!A133)</f>
        <v>HH078398</v>
      </c>
      <c r="B2177" s="1" t="str">
        <f>IF('⚙️ SÉC MĂNG'!A133="","",'⚙️ SÉC MĂNG'!R133)</f>
        <v>Séc măng 6BG1T-V (3.3K-2.5-2.5-4)/ 32700, (4BG1), Có mạ, xl gang - TP</v>
      </c>
      <c r="C2177" s="1" t="str">
        <f>IF('⚙️ SÉC MĂNG'!A133="","","Séc măng")</f>
        <v>Séc măng</v>
      </c>
      <c r="D2177" s="1" t="str">
        <f>IF('⚙️ SÉC MĂNG'!A133="","",'⚙️ SÉC MĂNG'!I133)</f>
        <v>Máy</v>
      </c>
      <c r="E2177" s="13">
        <f>IF('⚙️ SÉC MĂNG'!A133="","",'⚙️ SÉC MĂNG'!J133)</f>
        <v>0</v>
      </c>
      <c r="F2177" s="13">
        <f>IF('⚙️ SÉC MĂNG'!A133="","",'⚙️ SÉC MĂNG'!K133)</f>
        <v>0</v>
      </c>
      <c r="G2177" s="13">
        <f>IF('⚙️ SÉC MĂNG'!A133="","",'⚙️ SÉC MĂNG'!L133)</f>
        <v>0</v>
      </c>
      <c r="H2177" s="13">
        <f>IF('⚙️ SÉC MĂNG'!A133="","",'⚙️ SÉC MĂNG'!M133)</f>
        <v>0</v>
      </c>
      <c r="I2177" s="13">
        <f>IF('⚙️ SÉC MĂNG'!A133="","",'⚙️ SÉC MĂNG'!N133)</f>
        <v>0</v>
      </c>
      <c r="J2177" s="1" t="str">
        <f>IF('⚙️ SÉC MĂNG'!A133="","",'⚙️ SÉC MĂNG'!D133)</f>
        <v>105</v>
      </c>
      <c r="L2177" s="1">
        <f>N(L2176)+IF(AND('🔎 TRA CỨU NHANH'!$C$2&lt;&gt;"",OR(ISNUMBER(SEARCH('🔎 TRA CỨU NHANH'!$C$2,$A2177)),ISNUMBER(SEARCH('🔎 TRA CỨU NHANH'!$C$2,$B2177)))),1,0)</f>
        <v>0</v>
      </c>
      <c r="M2177" s="1" t="str">
        <f t="shared" si="66"/>
        <v/>
      </c>
      <c r="N2177" s="1">
        <f>N(N2176)+IF(AND('💰 BÁO GIÁ'!$C$27&lt;&gt;"",OR(ISNUMBER(SEARCH('💰 BÁO GIÁ'!$C$27,$A2177)),ISNUMBER(SEARCH('💰 BÁO GIÁ'!$C$27,$B2177)))),1,0)</f>
        <v>0</v>
      </c>
      <c r="O2177" s="1" t="str">
        <f t="shared" si="67"/>
        <v/>
      </c>
    </row>
    <row r="2178" customHeight="1" spans="1:15">
      <c r="A2178" s="1" t="str">
        <f>IF('⚙️ SÉC MĂNG'!A134="","",'⚙️ SÉC MĂNG'!A134)</f>
        <v>HH079318</v>
      </c>
      <c r="B2178" s="1" t="str">
        <f>IF('⚙️ SÉC MĂNG'!A134="","",'⚙️ SÉC MĂNG'!R134)</f>
        <v>Séc măng ISU 6BG1/4BG1 (3.3K-2.5-2.5-4)/1-12121146 không mạ - MAHLE</v>
      </c>
      <c r="C2178" s="1" t="str">
        <f>IF('⚙️ SÉC MĂNG'!A134="","","Séc măng")</f>
        <v>Séc măng</v>
      </c>
      <c r="D2178" s="1" t="str">
        <f>IF('⚙️ SÉC MĂNG'!A134="","",'⚙️ SÉC MĂNG'!I134)</f>
        <v>Máy</v>
      </c>
      <c r="E2178" s="13">
        <f>IF('⚙️ SÉC MĂNG'!A134="","",'⚙️ SÉC MĂNG'!J134)</f>
        <v>0</v>
      </c>
      <c r="F2178" s="13">
        <f>IF('⚙️ SÉC MĂNG'!A134="","",'⚙️ SÉC MĂNG'!K134)</f>
        <v>0</v>
      </c>
      <c r="G2178" s="13">
        <f>IF('⚙️ SÉC MĂNG'!A134="","",'⚙️ SÉC MĂNG'!L134)</f>
        <v>0</v>
      </c>
      <c r="H2178" s="13">
        <f>IF('⚙️ SÉC MĂNG'!A134="","",'⚙️ SÉC MĂNG'!M134)</f>
        <v>0</v>
      </c>
      <c r="I2178" s="13">
        <f>IF('⚙️ SÉC MĂNG'!A134="","",'⚙️ SÉC MĂNG'!N134)</f>
        <v>0</v>
      </c>
      <c r="J2178" s="1" t="str">
        <f>IF('⚙️ SÉC MĂNG'!A134="","",'⚙️ SÉC MĂNG'!D134)</f>
        <v>105</v>
      </c>
      <c r="L2178" s="1">
        <f>N(L2177)+IF(AND('🔎 TRA CỨU NHANH'!$C$2&lt;&gt;"",OR(ISNUMBER(SEARCH('🔎 TRA CỨU NHANH'!$C$2,$A2178)),ISNUMBER(SEARCH('🔎 TRA CỨU NHANH'!$C$2,$B2178)))),1,0)</f>
        <v>0</v>
      </c>
      <c r="M2178" s="1" t="str">
        <f t="shared" ref="M2178:M2241" si="68">IF(L2178&gt;N(L2177),L2178,"")</f>
        <v/>
      </c>
      <c r="N2178" s="1">
        <f>N(N2177)+IF(AND('💰 BÁO GIÁ'!$C$27&lt;&gt;"",OR(ISNUMBER(SEARCH('💰 BÁO GIÁ'!$C$27,$A2178)),ISNUMBER(SEARCH('💰 BÁO GIÁ'!$C$27,$B2178)))),1,0)</f>
        <v>0</v>
      </c>
      <c r="O2178" s="1" t="str">
        <f t="shared" ref="O2178:O2241" si="69">IF(N2178&gt;N(N2177),N2178,"")</f>
        <v/>
      </c>
    </row>
    <row r="2179" customHeight="1" spans="1:15">
      <c r="A2179" s="1" t="str">
        <f>IF('⚙️ SÉC MĂNG'!A135="","",'⚙️ SÉC MĂNG'!A135)</f>
        <v>HH071959</v>
      </c>
      <c r="B2179" s="1" t="str">
        <f>IF('⚙️ SÉC MĂNG'!A135="","",'⚙️ SÉC MĂNG'!R135)</f>
        <v>Séc măng 4HE1-TC (3HK-2-1.2--3) - NPR</v>
      </c>
      <c r="C2179" s="1" t="str">
        <f>IF('⚙️ SÉC MĂNG'!A135="","","Séc măng")</f>
        <v>Séc măng</v>
      </c>
      <c r="D2179" s="1" t="str">
        <f>IF('⚙️ SÉC MĂNG'!A135="","",'⚙️ SÉC MĂNG'!I135)</f>
        <v>1Máy</v>
      </c>
      <c r="E2179" s="13">
        <f>IF('⚙️ SÉC MĂNG'!A135="","",'⚙️ SÉC MĂNG'!J135)</f>
        <v>0</v>
      </c>
      <c r="F2179" s="13">
        <f>IF('⚙️ SÉC MĂNG'!A135="","",'⚙️ SÉC MĂNG'!K135)</f>
        <v>0</v>
      </c>
      <c r="G2179" s="13">
        <f>IF('⚙️ SÉC MĂNG'!A135="","",'⚙️ SÉC MĂNG'!L135)</f>
        <v>0</v>
      </c>
      <c r="H2179" s="13">
        <f>IF('⚙️ SÉC MĂNG'!A135="","",'⚙️ SÉC MĂNG'!M135)</f>
        <v>0</v>
      </c>
      <c r="I2179" s="13">
        <f>IF('⚙️ SÉC MĂNG'!A135="","",'⚙️ SÉC MĂNG'!N135)</f>
        <v>0</v>
      </c>
      <c r="J2179" s="1" t="str">
        <f>IF('⚙️ SÉC MĂNG'!A135="","",'⚙️ SÉC MĂNG'!D135)</f>
        <v>110</v>
      </c>
      <c r="L2179" s="1">
        <f>N(L2178)+IF(AND('🔎 TRA CỨU NHANH'!$C$2&lt;&gt;"",OR(ISNUMBER(SEARCH('🔎 TRA CỨU NHANH'!$C$2,$A2179)),ISNUMBER(SEARCH('🔎 TRA CỨU NHANH'!$C$2,$B2179)))),1,0)</f>
        <v>0</v>
      </c>
      <c r="M2179" s="1" t="str">
        <f t="shared" si="68"/>
        <v/>
      </c>
      <c r="N2179" s="1">
        <f>N(N2178)+IF(AND('💰 BÁO GIÁ'!$C$27&lt;&gt;"",OR(ISNUMBER(SEARCH('💰 BÁO GIÁ'!$C$27,$A2179)),ISNUMBER(SEARCH('💰 BÁO GIÁ'!$C$27,$B2179)))),1,0)</f>
        <v>0</v>
      </c>
      <c r="O2179" s="1" t="str">
        <f t="shared" si="69"/>
        <v/>
      </c>
    </row>
    <row r="2180" customHeight="1" spans="1:15">
      <c r="A2180" s="1" t="str">
        <f>IF('⚙️ SÉC MĂNG'!A136="","",'⚙️ SÉC MĂNG'!A136)</f>
        <v>HH076120</v>
      </c>
      <c r="B2180" s="1" t="str">
        <f>IF('⚙️ SÉC MĂNG'!A136="","",'⚙️ SÉC MĂNG'!R136)</f>
        <v>Séc măng 6HE1 (3-2.5-4) SJI10126ZZ - NPR</v>
      </c>
      <c r="C2180" s="1" t="str">
        <f>IF('⚙️ SÉC MĂNG'!A136="","","Séc măng")</f>
        <v>Séc măng</v>
      </c>
      <c r="D2180" s="1" t="str">
        <f>IF('⚙️ SÉC MĂNG'!A136="","",'⚙️ SÉC MĂNG'!I136)</f>
        <v>Máy</v>
      </c>
      <c r="E2180" s="13">
        <f>IF('⚙️ SÉC MĂNG'!A136="","",'⚙️ SÉC MĂNG'!J136)</f>
        <v>0</v>
      </c>
      <c r="F2180" s="13">
        <f>IF('⚙️ SÉC MĂNG'!A136="","",'⚙️ SÉC MĂNG'!K136)</f>
        <v>0</v>
      </c>
      <c r="G2180" s="13">
        <f>IF('⚙️ SÉC MĂNG'!A136="","",'⚙️ SÉC MĂNG'!L136)</f>
        <v>0</v>
      </c>
      <c r="H2180" s="13">
        <f>IF('⚙️ SÉC MĂNG'!A136="","",'⚙️ SÉC MĂNG'!M136)</f>
        <v>0</v>
      </c>
      <c r="I2180" s="13">
        <f>IF('⚙️ SÉC MĂNG'!A136="","",'⚙️ SÉC MĂNG'!N136)</f>
        <v>0</v>
      </c>
      <c r="J2180" s="1" t="str">
        <f>IF('⚙️ SÉC MĂNG'!A136="","",'⚙️ SÉC MĂNG'!D136)</f>
        <v>110</v>
      </c>
      <c r="L2180" s="1">
        <f>N(L2179)+IF(AND('🔎 TRA CỨU NHANH'!$C$2&lt;&gt;"",OR(ISNUMBER(SEARCH('🔎 TRA CỨU NHANH'!$C$2,$A2180)),ISNUMBER(SEARCH('🔎 TRA CỨU NHANH'!$C$2,$B2180)))),1,0)</f>
        <v>0</v>
      </c>
      <c r="M2180" s="1" t="str">
        <f t="shared" si="68"/>
        <v/>
      </c>
      <c r="N2180" s="1">
        <f>N(N2179)+IF(AND('💰 BÁO GIÁ'!$C$27&lt;&gt;"",OR(ISNUMBER(SEARCH('💰 BÁO GIÁ'!$C$27,$A2180)),ISNUMBER(SEARCH('💰 BÁO GIÁ'!$C$27,$B2180)))),1,0)</f>
        <v>0</v>
      </c>
      <c r="O2180" s="1" t="str">
        <f t="shared" si="69"/>
        <v/>
      </c>
    </row>
    <row r="2181" customHeight="1" spans="1:15">
      <c r="A2181" s="1" t="str">
        <f>IF('⚙️ SÉC MĂNG'!A137="","",'⚙️ SÉC MĂNG'!A137)</f>
        <v>HH077948</v>
      </c>
      <c r="B2181" s="1" t="str">
        <f>IF('⚙️ SÉC MĂNG'!A137="","",'⚙️ SÉC MĂNG'!R137)</f>
        <v>Séc măng 4HF1 (3-2.5-4) - IZUMI</v>
      </c>
      <c r="C2181" s="1" t="str">
        <f>IF('⚙️ SÉC MĂNG'!A137="","","Séc măng")</f>
        <v>Séc măng</v>
      </c>
      <c r="D2181" s="1" t="str">
        <f>IF('⚙️ SÉC MĂNG'!A137="","",'⚙️ SÉC MĂNG'!I137)</f>
        <v>1Máy</v>
      </c>
      <c r="E2181" s="13">
        <f>IF('⚙️ SÉC MĂNG'!A137="","",'⚙️ SÉC MĂNG'!J137)</f>
        <v>0</v>
      </c>
      <c r="F2181" s="13">
        <f>IF('⚙️ SÉC MĂNG'!A137="","",'⚙️ SÉC MĂNG'!K137)</f>
        <v>0</v>
      </c>
      <c r="G2181" s="13">
        <f>IF('⚙️ SÉC MĂNG'!A137="","",'⚙️ SÉC MĂNG'!L137)</f>
        <v>0</v>
      </c>
      <c r="H2181" s="13">
        <f>IF('⚙️ SÉC MĂNG'!A137="","",'⚙️ SÉC MĂNG'!M137)</f>
        <v>0</v>
      </c>
      <c r="I2181" s="13">
        <f>IF('⚙️ SÉC MĂNG'!A137="","",'⚙️ SÉC MĂNG'!N137)</f>
        <v>0</v>
      </c>
      <c r="J2181" s="1" t="str">
        <f>IF('⚙️ SÉC MĂNG'!A137="","",'⚙️ SÉC MĂNG'!D137)</f>
        <v>112</v>
      </c>
      <c r="L2181" s="1">
        <f>N(L2180)+IF(AND('🔎 TRA CỨU NHANH'!$C$2&lt;&gt;"",OR(ISNUMBER(SEARCH('🔎 TRA CỨU NHANH'!$C$2,$A2181)),ISNUMBER(SEARCH('🔎 TRA CỨU NHANH'!$C$2,$B2181)))),1,0)</f>
        <v>0</v>
      </c>
      <c r="M2181" s="1" t="str">
        <f t="shared" si="68"/>
        <v/>
      </c>
      <c r="N2181" s="1">
        <f>N(N2180)+IF(AND('💰 BÁO GIÁ'!$C$27&lt;&gt;"",OR(ISNUMBER(SEARCH('💰 BÁO GIÁ'!$C$27,$A2181)),ISNUMBER(SEARCH('💰 BÁO GIÁ'!$C$27,$B2181)))),1,0)</f>
        <v>0</v>
      </c>
      <c r="O2181" s="1" t="str">
        <f t="shared" si="69"/>
        <v/>
      </c>
    </row>
    <row r="2182" customHeight="1" spans="1:15">
      <c r="A2182" s="1" t="str">
        <f>IF('⚙️ SÉC MĂNG'!A138="","",'⚙️ SÉC MĂNG'!A138)</f>
        <v>HH0647</v>
      </c>
      <c r="B2182" s="1" t="str">
        <f>IF('⚙️ SÉC MĂNG'!A138="","",'⚙️ SÉC MĂNG'!R138)</f>
        <v>Séc măng 4HF1 (3-2.5-4) SJI10127ZZ - NPR</v>
      </c>
      <c r="C2182" s="1" t="str">
        <f>IF('⚙️ SÉC MĂNG'!A138="","","Séc măng")</f>
        <v>Séc măng</v>
      </c>
      <c r="D2182" s="1" t="str">
        <f>IF('⚙️ SÉC MĂNG'!A138="","",'⚙️ SÉC MĂNG'!I138)</f>
        <v>Máy</v>
      </c>
      <c r="E2182" s="13">
        <f>IF('⚙️ SÉC MĂNG'!A138="","",'⚙️ SÉC MĂNG'!J138)</f>
        <v>0</v>
      </c>
      <c r="F2182" s="13">
        <f>IF('⚙️ SÉC MĂNG'!A138="","",'⚙️ SÉC MĂNG'!K138)</f>
        <v>0</v>
      </c>
      <c r="G2182" s="13">
        <f>IF('⚙️ SÉC MĂNG'!A138="","",'⚙️ SÉC MĂNG'!L138)</f>
        <v>0</v>
      </c>
      <c r="H2182" s="13">
        <f>IF('⚙️ SÉC MĂNG'!A138="","",'⚙️ SÉC MĂNG'!M138)</f>
        <v>0</v>
      </c>
      <c r="I2182" s="13">
        <f>IF('⚙️ SÉC MĂNG'!A138="","",'⚙️ SÉC MĂNG'!N138)</f>
        <v>0</v>
      </c>
      <c r="J2182" s="1" t="str">
        <f>IF('⚙️ SÉC MĂNG'!A138="","",'⚙️ SÉC MĂNG'!D138)</f>
        <v>112</v>
      </c>
      <c r="L2182" s="1">
        <f>N(L2181)+IF(AND('🔎 TRA CỨU NHANH'!$C$2&lt;&gt;"",OR(ISNUMBER(SEARCH('🔎 TRA CỨU NHANH'!$C$2,$A2182)),ISNUMBER(SEARCH('🔎 TRA CỨU NHANH'!$C$2,$B2182)))),1,0)</f>
        <v>0</v>
      </c>
      <c r="M2182" s="1" t="str">
        <f t="shared" si="68"/>
        <v/>
      </c>
      <c r="N2182" s="1">
        <f>N(N2181)+IF(AND('💰 BÁO GIÁ'!$C$27&lt;&gt;"",OR(ISNUMBER(SEARCH('💰 BÁO GIÁ'!$C$27,$A2182)),ISNUMBER(SEARCH('💰 BÁO GIÁ'!$C$27,$B2182)))),1,0)</f>
        <v>0</v>
      </c>
      <c r="O2182" s="1" t="str">
        <f t="shared" si="69"/>
        <v/>
      </c>
    </row>
    <row r="2183" customHeight="1" spans="1:15">
      <c r="A2183" s="1" t="str">
        <f>IF('⚙️ SÉC MĂNG'!A139="","",'⚙️ SÉC MĂNG'!A139)</f>
        <v>HH076491</v>
      </c>
      <c r="B2183" s="1" t="str">
        <f>IF('⚙️ SÉC MĂNG'!A139="","",'⚙️ SÉC MĂNG'!R139)</f>
        <v>Séc măng 4HF1 (3-2.5-4)- TP</v>
      </c>
      <c r="C2183" s="1" t="str">
        <f>IF('⚙️ SÉC MĂNG'!A139="","","Séc măng")</f>
        <v>Séc măng</v>
      </c>
      <c r="D2183" s="1" t="str">
        <f>IF('⚙️ SÉC MĂNG'!A139="","",'⚙️ SÉC MĂNG'!I139)</f>
        <v>Máy</v>
      </c>
      <c r="E2183" s="13">
        <f>IF('⚙️ SÉC MĂNG'!A139="","",'⚙️ SÉC MĂNG'!J139)</f>
        <v>0</v>
      </c>
      <c r="F2183" s="13">
        <f>IF('⚙️ SÉC MĂNG'!A139="","",'⚙️ SÉC MĂNG'!K139)</f>
        <v>0</v>
      </c>
      <c r="G2183" s="13">
        <f>IF('⚙️ SÉC MĂNG'!A139="","",'⚙️ SÉC MĂNG'!L139)</f>
        <v>0</v>
      </c>
      <c r="H2183" s="13">
        <f>IF('⚙️ SÉC MĂNG'!A139="","",'⚙️ SÉC MĂNG'!M139)</f>
        <v>0</v>
      </c>
      <c r="I2183" s="13">
        <f>IF('⚙️ SÉC MĂNG'!A139="","",'⚙️ SÉC MĂNG'!N139)</f>
        <v>0</v>
      </c>
      <c r="J2183" s="1" t="str">
        <f>IF('⚙️ SÉC MĂNG'!A139="","",'⚙️ SÉC MĂNG'!D139)</f>
        <v>112</v>
      </c>
      <c r="L2183" s="1">
        <f>N(L2182)+IF(AND('🔎 TRA CỨU NHANH'!$C$2&lt;&gt;"",OR(ISNUMBER(SEARCH('🔎 TRA CỨU NHANH'!$C$2,$A2183)),ISNUMBER(SEARCH('🔎 TRA CỨU NHANH'!$C$2,$B2183)))),1,0)</f>
        <v>0</v>
      </c>
      <c r="M2183" s="1" t="str">
        <f t="shared" si="68"/>
        <v/>
      </c>
      <c r="N2183" s="1">
        <f>N(N2182)+IF(AND('💰 BÁO GIÁ'!$C$27&lt;&gt;"",OR(ISNUMBER(SEARCH('💰 BÁO GIÁ'!$C$27,$A2183)),ISNUMBER(SEARCH('💰 BÁO GIÁ'!$C$27,$B2183)))),1,0)</f>
        <v>0</v>
      </c>
      <c r="O2183" s="1" t="str">
        <f t="shared" si="69"/>
        <v/>
      </c>
    </row>
    <row r="2184" customHeight="1" spans="1:15">
      <c r="A2184" s="1" t="str">
        <f>IF('⚙️ SÉC MĂNG'!A140="","",'⚙️ SÉC MĂNG'!A140)</f>
        <v>HH077951</v>
      </c>
      <c r="B2184" s="1" t="str">
        <f>IF('⚙️ SÉC MĂNG'!A140="","",'⚙️ SÉC MĂNG'!R140)</f>
        <v>Séc măng 4HF1 (3HK-2.5-4) - IZUMI</v>
      </c>
      <c r="C2184" s="1" t="str">
        <f>IF('⚙️ SÉC MĂNG'!A140="","","Séc măng")</f>
        <v>Séc măng</v>
      </c>
      <c r="D2184" s="1" t="str">
        <f>IF('⚙️ SÉC MĂNG'!A140="","",'⚙️ SÉC MĂNG'!I140)</f>
        <v>Máy</v>
      </c>
      <c r="E2184" s="13">
        <f>IF('⚙️ SÉC MĂNG'!A140="","",'⚙️ SÉC MĂNG'!J140)</f>
        <v>0</v>
      </c>
      <c r="F2184" s="13">
        <f>IF('⚙️ SÉC MĂNG'!A140="","",'⚙️ SÉC MĂNG'!K140)</f>
        <v>0</v>
      </c>
      <c r="G2184" s="13">
        <f>IF('⚙️ SÉC MĂNG'!A140="","",'⚙️ SÉC MĂNG'!L140)</f>
        <v>0</v>
      </c>
      <c r="H2184" s="13">
        <f>IF('⚙️ SÉC MĂNG'!A140="","",'⚙️ SÉC MĂNG'!M140)</f>
        <v>0</v>
      </c>
      <c r="I2184" s="13">
        <f>IF('⚙️ SÉC MĂNG'!A140="","",'⚙️ SÉC MĂNG'!N140)</f>
        <v>0</v>
      </c>
      <c r="J2184" s="1" t="str">
        <f>IF('⚙️ SÉC MĂNG'!A140="","",'⚙️ SÉC MĂNG'!D140)</f>
        <v>112</v>
      </c>
      <c r="L2184" s="1">
        <f>N(L2183)+IF(AND('🔎 TRA CỨU NHANH'!$C$2&lt;&gt;"",OR(ISNUMBER(SEARCH('🔎 TRA CỨU NHANH'!$C$2,$A2184)),ISNUMBER(SEARCH('🔎 TRA CỨU NHANH'!$C$2,$B2184)))),1,0)</f>
        <v>0</v>
      </c>
      <c r="M2184" s="1" t="str">
        <f t="shared" si="68"/>
        <v/>
      </c>
      <c r="N2184" s="1">
        <f>N(N2183)+IF(AND('💰 BÁO GIÁ'!$C$27&lt;&gt;"",OR(ISNUMBER(SEARCH('💰 BÁO GIÁ'!$C$27,$A2184)),ISNUMBER(SEARCH('💰 BÁO GIÁ'!$C$27,$B2184)))),1,0)</f>
        <v>0</v>
      </c>
      <c r="O2184" s="1" t="str">
        <f t="shared" si="69"/>
        <v/>
      </c>
    </row>
    <row r="2185" customHeight="1" spans="1:15">
      <c r="A2185" s="1" t="str">
        <f>IF('⚙️ SÉC MĂNG'!A141="","",'⚙️ SÉC MĂNG'!A141)</f>
        <v>HH076212</v>
      </c>
      <c r="B2185" s="1" t="str">
        <f>IF('⚙️ SÉC MĂNG'!A141="","",'⚙️ SÉC MĂNG'!R141)</f>
        <v>Séc măng 4HF1 (3HK-2.5-4)- TP</v>
      </c>
      <c r="C2185" s="1" t="str">
        <f>IF('⚙️ SÉC MĂNG'!A141="","","Séc măng")</f>
        <v>Séc măng</v>
      </c>
      <c r="D2185" s="1" t="str">
        <f>IF('⚙️ SÉC MĂNG'!A141="","",'⚙️ SÉC MĂNG'!I141)</f>
        <v>Máy</v>
      </c>
      <c r="E2185" s="1">
        <f>IF('⚙️ SÉC MĂNG'!A141="","",'⚙️ SÉC MĂNG'!J141)</f>
        <v>0</v>
      </c>
      <c r="F2185" s="1">
        <f>IF('⚙️ SÉC MĂNG'!A141="","",'⚙️ SÉC MĂNG'!K141)</f>
        <v>0</v>
      </c>
      <c r="G2185" s="1">
        <f>IF('⚙️ SÉC MĂNG'!A141="","",'⚙️ SÉC MĂNG'!L141)</f>
        <v>0</v>
      </c>
      <c r="H2185" s="1">
        <f>IF('⚙️ SÉC MĂNG'!A141="","",'⚙️ SÉC MĂNG'!M141)</f>
        <v>0</v>
      </c>
      <c r="I2185" s="1">
        <f>IF('⚙️ SÉC MĂNG'!A141="","",'⚙️ SÉC MĂNG'!N141)</f>
        <v>0</v>
      </c>
      <c r="J2185" s="1" t="str">
        <f>IF('⚙️ SÉC MĂNG'!A141="","",'⚙️ SÉC MĂNG'!D141)</f>
        <v>112</v>
      </c>
      <c r="L2185" s="1">
        <f>N(L2184)+IF(AND('🔎 TRA CỨU NHANH'!$C$2&lt;&gt;"",OR(ISNUMBER(SEARCH('🔎 TRA CỨU NHANH'!$C$2,$A2185)),ISNUMBER(SEARCH('🔎 TRA CỨU NHANH'!$C$2,$B2185)))),1,0)</f>
        <v>0</v>
      </c>
      <c r="M2185" s="1" t="str">
        <f t="shared" si="68"/>
        <v/>
      </c>
      <c r="N2185" s="1">
        <f>N(N2184)+IF(AND('💰 BÁO GIÁ'!$C$27&lt;&gt;"",OR(ISNUMBER(SEARCH('💰 BÁO GIÁ'!$C$27,$A2185)),ISNUMBER(SEARCH('💰 BÁO GIÁ'!$C$27,$B2185)))),1,0)</f>
        <v>0</v>
      </c>
      <c r="O2185" s="1" t="str">
        <f t="shared" si="69"/>
        <v/>
      </c>
    </row>
    <row r="2186" customHeight="1" spans="1:15">
      <c r="A2186" s="1" t="str">
        <f>IF('⚙️ SÉC MĂNG'!A142="","",'⚙️ SÉC MĂNG'!A142)</f>
        <v>HH0648</v>
      </c>
      <c r="B2186" s="1" t="str">
        <f>IF('⚙️ SÉC MĂNG'!A142="","",'⚙️ SÉC MĂNG'!R142)</f>
        <v>Séc măng Isu 4HF1/ SDI10139ZZ (3HK-2.5-4) 1+3 thép, HỘP4 - NPR</v>
      </c>
      <c r="C2186" s="1" t="str">
        <f>IF('⚙️ SÉC MĂNG'!A142="","","Séc măng")</f>
        <v>Séc măng</v>
      </c>
      <c r="D2186" s="1" t="str">
        <f>IF('⚙️ SÉC MĂNG'!A142="","",'⚙️ SÉC MĂNG'!I142)</f>
        <v>Máy</v>
      </c>
      <c r="E2186" s="13">
        <f>IF('⚙️ SÉC MĂNG'!A142="","",'⚙️ SÉC MĂNG'!J142)</f>
        <v>0</v>
      </c>
      <c r="F2186" s="13">
        <f>IF('⚙️ SÉC MĂNG'!A142="","",'⚙️ SÉC MĂNG'!K142)</f>
        <v>0</v>
      </c>
      <c r="G2186" s="13">
        <f>IF('⚙️ SÉC MĂNG'!A142="","",'⚙️ SÉC MĂNG'!L142)</f>
        <v>0</v>
      </c>
      <c r="H2186" s="13">
        <f>IF('⚙️ SÉC MĂNG'!A142="","",'⚙️ SÉC MĂNG'!M142)</f>
        <v>0</v>
      </c>
      <c r="I2186" s="13">
        <f>IF('⚙️ SÉC MĂNG'!A142="","",'⚙️ SÉC MĂNG'!N142)</f>
        <v>0</v>
      </c>
      <c r="J2186" s="1" t="str">
        <f>IF('⚙️ SÉC MĂNG'!A142="","",'⚙️ SÉC MĂNG'!D142)</f>
        <v>112</v>
      </c>
      <c r="L2186" s="1">
        <f>N(L2185)+IF(AND('🔎 TRA CỨU NHANH'!$C$2&lt;&gt;"",OR(ISNUMBER(SEARCH('🔎 TRA CỨU NHANH'!$C$2,$A2186)),ISNUMBER(SEARCH('🔎 TRA CỨU NHANH'!$C$2,$B2186)))),1,0)</f>
        <v>0</v>
      </c>
      <c r="M2186" s="1" t="str">
        <f t="shared" si="68"/>
        <v/>
      </c>
      <c r="N2186" s="1">
        <f>N(N2185)+IF(AND('💰 BÁO GIÁ'!$C$27&lt;&gt;"",OR(ISNUMBER(SEARCH('💰 BÁO GIÁ'!$C$27,$A2186)),ISNUMBER(SEARCH('💰 BÁO GIÁ'!$C$27,$B2186)))),1,0)</f>
        <v>0</v>
      </c>
      <c r="O2186" s="1" t="str">
        <f t="shared" si="69"/>
        <v/>
      </c>
    </row>
    <row r="2187" customHeight="1" spans="1:15">
      <c r="A2187" s="1" t="str">
        <f>IF('⚙️ SÉC MĂNG'!A143="","",'⚙️ SÉC MĂNG'!A143)</f>
        <v>HH077949</v>
      </c>
      <c r="B2187" s="1" t="str">
        <f>IF('⚙️ SÉC MĂNG'!A143="","",'⚙️ SÉC MĂNG'!R143)</f>
        <v>Séc măng 4HG1 / 4HK1 (3HK-2.5-4) - IZUMI</v>
      </c>
      <c r="C2187" s="1" t="str">
        <f>IF('⚙️ SÉC MĂNG'!A143="","","Séc măng")</f>
        <v>Séc măng</v>
      </c>
      <c r="D2187" s="1" t="str">
        <f>IF('⚙️ SÉC MĂNG'!A143="","",'⚙️ SÉC MĂNG'!I143)</f>
        <v>1Máy</v>
      </c>
      <c r="E2187" s="13">
        <f>IF('⚙️ SÉC MĂNG'!A143="","",'⚙️ SÉC MĂNG'!J143)</f>
        <v>0</v>
      </c>
      <c r="F2187" s="13">
        <f>IF('⚙️ SÉC MĂNG'!A143="","",'⚙️ SÉC MĂNG'!K143)</f>
        <v>0</v>
      </c>
      <c r="G2187" s="13">
        <f>IF('⚙️ SÉC MĂNG'!A143="","",'⚙️ SÉC MĂNG'!L143)</f>
        <v>0</v>
      </c>
      <c r="H2187" s="13">
        <f>IF('⚙️ SÉC MĂNG'!A143="","",'⚙️ SÉC MĂNG'!M143)</f>
        <v>0</v>
      </c>
      <c r="I2187" s="13">
        <f>IF('⚙️ SÉC MĂNG'!A143="","",'⚙️ SÉC MĂNG'!N143)</f>
        <v>0</v>
      </c>
      <c r="J2187" s="1" t="str">
        <f>IF('⚙️ SÉC MĂNG'!A143="","",'⚙️ SÉC MĂNG'!D143)</f>
        <v>115</v>
      </c>
      <c r="L2187" s="1">
        <f>N(L2186)+IF(AND('🔎 TRA CỨU NHANH'!$C$2&lt;&gt;"",OR(ISNUMBER(SEARCH('🔎 TRA CỨU NHANH'!$C$2,$A2187)),ISNUMBER(SEARCH('🔎 TRA CỨU NHANH'!$C$2,$B2187)))),1,0)</f>
        <v>0</v>
      </c>
      <c r="M2187" s="1" t="str">
        <f t="shared" si="68"/>
        <v/>
      </c>
      <c r="N2187" s="1">
        <f>N(N2186)+IF(AND('💰 BÁO GIÁ'!$C$27&lt;&gt;"",OR(ISNUMBER(SEARCH('💰 BÁO GIÁ'!$C$27,$A2187)),ISNUMBER(SEARCH('💰 BÁO GIÁ'!$C$27,$B2187)))),1,0)</f>
        <v>0</v>
      </c>
      <c r="O2187" s="1" t="str">
        <f t="shared" si="69"/>
        <v/>
      </c>
    </row>
    <row r="2188" customHeight="1" spans="1:15">
      <c r="A2188" s="1" t="str">
        <f>IF('⚙️ SÉC MĂNG'!A144="","",'⚙️ SÉC MĂNG'!A144)</f>
        <v>HH075988</v>
      </c>
      <c r="B2188" s="1" t="str">
        <f>IF('⚙️ SÉC MĂNG'!A144="","",'⚙️ SÉC MĂNG'!R144)</f>
        <v>Séc măng 4HG1 /4HK1/4HJ1 (3HK-2.5-4) - TP</v>
      </c>
      <c r="C2188" s="1" t="str">
        <f>IF('⚙️ SÉC MĂNG'!A144="","","Séc măng")</f>
        <v>Séc măng</v>
      </c>
      <c r="D2188" s="1" t="str">
        <f>IF('⚙️ SÉC MĂNG'!A144="","",'⚙️ SÉC MĂNG'!I144)</f>
        <v>1Máy</v>
      </c>
      <c r="E2188" s="13">
        <f>IF('⚙️ SÉC MĂNG'!A144="","",'⚙️ SÉC MĂNG'!J144)</f>
        <v>0</v>
      </c>
      <c r="F2188" s="13">
        <f>IF('⚙️ SÉC MĂNG'!A144="","",'⚙️ SÉC MĂNG'!K144)</f>
        <v>0</v>
      </c>
      <c r="G2188" s="13">
        <f>IF('⚙️ SÉC MĂNG'!A144="","",'⚙️ SÉC MĂNG'!L144)</f>
        <v>0</v>
      </c>
      <c r="H2188" s="13">
        <f>IF('⚙️ SÉC MĂNG'!A144="","",'⚙️ SÉC MĂNG'!M144)</f>
        <v>0</v>
      </c>
      <c r="I2188" s="13">
        <f>IF('⚙️ SÉC MĂNG'!A144="","",'⚙️ SÉC MĂNG'!N144)</f>
        <v>0</v>
      </c>
      <c r="J2188" s="1" t="str">
        <f>IF('⚙️ SÉC MĂNG'!A144="","",'⚙️ SÉC MĂNG'!D144)</f>
        <v>115</v>
      </c>
      <c r="L2188" s="1">
        <f>N(L2187)+IF(AND('🔎 TRA CỨU NHANH'!$C$2&lt;&gt;"",OR(ISNUMBER(SEARCH('🔎 TRA CỨU NHANH'!$C$2,$A2188)),ISNUMBER(SEARCH('🔎 TRA CỨU NHANH'!$C$2,$B2188)))),1,0)</f>
        <v>0</v>
      </c>
      <c r="M2188" s="1" t="str">
        <f t="shared" si="68"/>
        <v/>
      </c>
      <c r="N2188" s="1">
        <f>N(N2187)+IF(AND('💰 BÁO GIÁ'!$C$27&lt;&gt;"",OR(ISNUMBER(SEARCH('💰 BÁO GIÁ'!$C$27,$A2188)),ISNUMBER(SEARCH('💰 BÁO GIÁ'!$C$27,$B2188)))),1,0)</f>
        <v>0</v>
      </c>
      <c r="O2188" s="1" t="str">
        <f t="shared" si="69"/>
        <v/>
      </c>
    </row>
    <row r="2189" customHeight="1" spans="1:15">
      <c r="A2189" s="1" t="str">
        <f>IF('⚙️ SÉC MĂNG'!A145="","",'⚙️ SÉC MĂNG'!A145)</f>
        <v>HH070887</v>
      </c>
      <c r="B2189" s="1" t="str">
        <f>IF('⚙️ SÉC MĂNG'!A145="","",'⚙️ SÉC MĂNG'!R145)</f>
        <v>Séc măng 4HG1 /4HK1/4HJ1 (3HK-2.5-4) - SDI10160ZZ - NPR</v>
      </c>
      <c r="C2189" s="1" t="str">
        <f>IF('⚙️ SÉC MĂNG'!A145="","","Séc măng")</f>
        <v>Séc măng</v>
      </c>
      <c r="D2189" s="1" t="str">
        <f>IF('⚙️ SÉC MĂNG'!A145="","",'⚙️ SÉC MĂNG'!I145)</f>
        <v>1Máy</v>
      </c>
      <c r="E2189" s="13">
        <f>IF('⚙️ SÉC MĂNG'!A145="","",'⚙️ SÉC MĂNG'!J145)</f>
        <v>0</v>
      </c>
      <c r="F2189" s="13">
        <f>IF('⚙️ SÉC MĂNG'!A145="","",'⚙️ SÉC MĂNG'!K145)</f>
        <v>0</v>
      </c>
      <c r="G2189" s="13">
        <f>IF('⚙️ SÉC MĂNG'!A145="","",'⚙️ SÉC MĂNG'!L145)</f>
        <v>0</v>
      </c>
      <c r="H2189" s="13">
        <f>IF('⚙️ SÉC MĂNG'!A145="","",'⚙️ SÉC MĂNG'!M145)</f>
        <v>0</v>
      </c>
      <c r="I2189" s="13">
        <f>IF('⚙️ SÉC MĂNG'!A145="","",'⚙️ SÉC MĂNG'!N145)</f>
        <v>0</v>
      </c>
      <c r="J2189" s="1" t="str">
        <f>IF('⚙️ SÉC MĂNG'!A145="","",'⚙️ SÉC MĂNG'!D145)</f>
        <v>115</v>
      </c>
      <c r="L2189" s="1">
        <f>N(L2188)+IF(AND('🔎 TRA CỨU NHANH'!$C$2&lt;&gt;"",OR(ISNUMBER(SEARCH('🔎 TRA CỨU NHANH'!$C$2,$A2189)),ISNUMBER(SEARCH('🔎 TRA CỨU NHANH'!$C$2,$B2189)))),1,0)</f>
        <v>0</v>
      </c>
      <c r="M2189" s="1" t="str">
        <f t="shared" si="68"/>
        <v/>
      </c>
      <c r="N2189" s="1">
        <f>N(N2188)+IF(AND('💰 BÁO GIÁ'!$C$27&lt;&gt;"",OR(ISNUMBER(SEARCH('💰 BÁO GIÁ'!$C$27,$A2189)),ISNUMBER(SEARCH('💰 BÁO GIÁ'!$C$27,$B2189)))),1,0)</f>
        <v>0</v>
      </c>
      <c r="O2189" s="1" t="str">
        <f t="shared" si="69"/>
        <v/>
      </c>
    </row>
    <row r="2190" customHeight="1" spans="1:15">
      <c r="A2190" s="1" t="str">
        <f>IF('⚙️ SÉC MĂNG'!A146="","",'⚙️ SÉC MĂNG'!A146)</f>
        <v>HH084134</v>
      </c>
      <c r="B2190" s="1" t="str">
        <f>IF('⚙️ SÉC MĂNG'!A146="","",'⚙️ SÉC MĂNG'!R146)</f>
        <v>Séc măng Isuzu 4HG1/ 4HK1/ 4HJ1 (3HK-2.5-4) - HENWEIT R-IS16-00-1</v>
      </c>
      <c r="C2190" s="1" t="str">
        <f>IF('⚙️ SÉC MĂNG'!A146="","","Séc măng")</f>
        <v>Séc măng</v>
      </c>
      <c r="D2190" s="1" t="str">
        <f>IF('⚙️ SÉC MĂNG'!A146="","",'⚙️ SÉC MĂNG'!I146)</f>
        <v>Máy</v>
      </c>
      <c r="E2190" s="13">
        <f>IF('⚙️ SÉC MĂNG'!A146="","",'⚙️ SÉC MĂNG'!J146)</f>
        <v>0</v>
      </c>
      <c r="F2190" s="13">
        <f>IF('⚙️ SÉC MĂNG'!A146="","",'⚙️ SÉC MĂNG'!K146)</f>
        <v>0</v>
      </c>
      <c r="G2190" s="13">
        <f>IF('⚙️ SÉC MĂNG'!A146="","",'⚙️ SÉC MĂNG'!L146)</f>
        <v>0</v>
      </c>
      <c r="H2190" s="13">
        <f>IF('⚙️ SÉC MĂNG'!A146="","",'⚙️ SÉC MĂNG'!M146)</f>
        <v>0</v>
      </c>
      <c r="I2190" s="13">
        <f>IF('⚙️ SÉC MĂNG'!A146="","",'⚙️ SÉC MĂNG'!N146)</f>
        <v>0</v>
      </c>
      <c r="J2190" s="1" t="str">
        <f>IF('⚙️ SÉC MĂNG'!A146="","",'⚙️ SÉC MĂNG'!D146)</f>
        <v>115</v>
      </c>
      <c r="L2190" s="1">
        <f>N(L2189)+IF(AND('🔎 TRA CỨU NHANH'!$C$2&lt;&gt;"",OR(ISNUMBER(SEARCH('🔎 TRA CỨU NHANH'!$C$2,$A2190)),ISNUMBER(SEARCH('🔎 TRA CỨU NHANH'!$C$2,$B2190)))),1,0)</f>
        <v>0</v>
      </c>
      <c r="M2190" s="1" t="str">
        <f t="shared" si="68"/>
        <v/>
      </c>
      <c r="N2190" s="1">
        <f>N(N2189)+IF(AND('💰 BÁO GIÁ'!$C$27&lt;&gt;"",OR(ISNUMBER(SEARCH('💰 BÁO GIÁ'!$C$27,$A2190)),ISNUMBER(SEARCH('💰 BÁO GIÁ'!$C$27,$B2190)))),1,0)</f>
        <v>0</v>
      </c>
      <c r="O2190" s="1" t="str">
        <f t="shared" si="69"/>
        <v/>
      </c>
    </row>
    <row r="2191" customHeight="1" spans="1:15">
      <c r="A2191" s="1" t="str">
        <f>IF('⚙️ SÉC MĂNG'!A147="","",'⚙️ SÉC MĂNG'!A147)</f>
        <v>HH076984</v>
      </c>
      <c r="B2191" s="1" t="str">
        <f>IF('⚙️ SÉC MĂNG'!A147="","",'⚙️ SÉC MĂNG'!R147)</f>
        <v>Séc măng 4HL1 (3-2-3) - TP</v>
      </c>
      <c r="C2191" s="1" t="str">
        <f>IF('⚙️ SÉC MĂNG'!A147="","","Séc măng")</f>
        <v>Séc măng</v>
      </c>
      <c r="D2191" s="1" t="str">
        <f>IF('⚙️ SÉC MĂNG'!A147="","",'⚙️ SÉC MĂNG'!I147)</f>
        <v>Cái</v>
      </c>
      <c r="E2191" s="13">
        <f>IF('⚙️ SÉC MĂNG'!A147="","",'⚙️ SÉC MĂNG'!J147)</f>
        <v>0</v>
      </c>
      <c r="F2191" s="13">
        <f>IF('⚙️ SÉC MĂNG'!A147="","",'⚙️ SÉC MĂNG'!K147)</f>
        <v>0</v>
      </c>
      <c r="G2191" s="13">
        <f>IF('⚙️ SÉC MĂNG'!A147="","",'⚙️ SÉC MĂNG'!L147)</f>
        <v>0</v>
      </c>
      <c r="H2191" s="13">
        <f>IF('⚙️ SÉC MĂNG'!A147="","",'⚙️ SÉC MĂNG'!M147)</f>
        <v>0</v>
      </c>
      <c r="I2191" s="13">
        <f>IF('⚙️ SÉC MĂNG'!A147="","",'⚙️ SÉC MĂNG'!N147)</f>
        <v>0</v>
      </c>
      <c r="J2191" s="1" t="str">
        <f>IF('⚙️ SÉC MĂNG'!A147="","",'⚙️ SÉC MĂNG'!D147)</f>
        <v>115</v>
      </c>
      <c r="L2191" s="1">
        <f>N(L2190)+IF(AND('🔎 TRA CỨU NHANH'!$C$2&lt;&gt;"",OR(ISNUMBER(SEARCH('🔎 TRA CỨU NHANH'!$C$2,$A2191)),ISNUMBER(SEARCH('🔎 TRA CỨU NHANH'!$C$2,$B2191)))),1,0)</f>
        <v>0</v>
      </c>
      <c r="M2191" s="1" t="str">
        <f t="shared" si="68"/>
        <v/>
      </c>
      <c r="N2191" s="1">
        <f>N(N2190)+IF(AND('💰 BÁO GIÁ'!$C$27&lt;&gt;"",OR(ISNUMBER(SEARCH('💰 BÁO GIÁ'!$C$27,$A2191)),ISNUMBER(SEARCH('💰 BÁO GIÁ'!$C$27,$B2191)))),1,0)</f>
        <v>0</v>
      </c>
      <c r="O2191" s="1" t="str">
        <f t="shared" si="69"/>
        <v/>
      </c>
    </row>
    <row r="2192" customHeight="1" spans="1:15">
      <c r="A2192" s="1" t="str">
        <f>IF('⚙️ SÉC MĂNG'!A148="","",'⚙️ SÉC MĂNG'!A148)</f>
        <v>HH00012</v>
      </c>
      <c r="B2192" s="1" t="str">
        <f>IF('⚙️ SÉC MĂNG'!A148="","",'⚙️ SÉC MĂNG'!R148)</f>
        <v>Séc măng 6HK1 -TC/ 2.948K-2-2.5-3 (SDI10178ZZ) - NPR</v>
      </c>
      <c r="C2192" s="1" t="str">
        <f>IF('⚙️ SÉC MĂNG'!A148="","","Séc măng")</f>
        <v>Séc măng</v>
      </c>
      <c r="D2192" s="1" t="str">
        <f>IF('⚙️ SÉC MĂNG'!A148="","",'⚙️ SÉC MĂNG'!I148)</f>
        <v>Cái</v>
      </c>
      <c r="E2192" s="13">
        <f>IF('⚙️ SÉC MĂNG'!A148="","",'⚙️ SÉC MĂNG'!J148)</f>
        <v>0</v>
      </c>
      <c r="F2192" s="13">
        <f>IF('⚙️ SÉC MĂNG'!A148="","",'⚙️ SÉC MĂNG'!K148)</f>
        <v>0</v>
      </c>
      <c r="G2192" s="13">
        <f>IF('⚙️ SÉC MĂNG'!A148="","",'⚙️ SÉC MĂNG'!L148)</f>
        <v>0</v>
      </c>
      <c r="H2192" s="13">
        <f>IF('⚙️ SÉC MĂNG'!A148="","",'⚙️ SÉC MĂNG'!M148)</f>
        <v>0</v>
      </c>
      <c r="I2192" s="13">
        <f>IF('⚙️ SÉC MĂNG'!A148="","",'⚙️ SÉC MĂNG'!N148)</f>
        <v>0</v>
      </c>
      <c r="J2192" s="1" t="str">
        <f>IF('⚙️ SÉC MĂNG'!A148="","",'⚙️ SÉC MĂNG'!D148)</f>
        <v>115</v>
      </c>
      <c r="L2192" s="1">
        <f>N(L2191)+IF(AND('🔎 TRA CỨU NHANH'!$C$2&lt;&gt;"",OR(ISNUMBER(SEARCH('🔎 TRA CỨU NHANH'!$C$2,$A2192)),ISNUMBER(SEARCH('🔎 TRA CỨU NHANH'!$C$2,$B2192)))),1,0)</f>
        <v>0</v>
      </c>
      <c r="M2192" s="1" t="str">
        <f t="shared" si="68"/>
        <v/>
      </c>
      <c r="N2192" s="1">
        <f>N(N2191)+IF(AND('💰 BÁO GIÁ'!$C$27&lt;&gt;"",OR(ISNUMBER(SEARCH('💰 BÁO GIÁ'!$C$27,$A2192)),ISNUMBER(SEARCH('💰 BÁO GIÁ'!$C$27,$B2192)))),1,0)</f>
        <v>0</v>
      </c>
      <c r="O2192" s="1" t="str">
        <f t="shared" si="69"/>
        <v/>
      </c>
    </row>
    <row r="2193" customHeight="1" spans="1:15">
      <c r="A2193" s="1" t="str">
        <f>IF('⚙️ SÉC MĂNG'!A149="","",'⚙️ SÉC MĂNG'!A149)</f>
        <v>HH074966</v>
      </c>
      <c r="B2193" s="1" t="str">
        <f>IF('⚙️ SÉC MĂNG'!A149="","",'⚙️ SÉC MĂNG'!R149)</f>
        <v>Séc măng 6HK1 (3bạc)/ 3HK-2.5-4 (SDI10228ZZ) 4HK1/ 4HG1, hộp6, tách bán 4 - NPR</v>
      </c>
      <c r="C2193" s="1" t="str">
        <f>IF('⚙️ SÉC MĂNG'!A149="","","Séc măng")</f>
        <v>Séc măng</v>
      </c>
      <c r="D2193" s="1" t="str">
        <f>IF('⚙️ SÉC MĂNG'!A149="","",'⚙️ SÉC MĂNG'!I149)</f>
        <v>1 Máy</v>
      </c>
      <c r="E2193" s="13">
        <f>IF('⚙️ SÉC MĂNG'!A149="","",'⚙️ SÉC MĂNG'!J149)</f>
        <v>0</v>
      </c>
      <c r="F2193" s="13">
        <f>IF('⚙️ SÉC MĂNG'!A149="","",'⚙️ SÉC MĂNG'!K149)</f>
        <v>0</v>
      </c>
      <c r="G2193" s="13">
        <f>IF('⚙️ SÉC MĂNG'!A149="","",'⚙️ SÉC MĂNG'!L149)</f>
        <v>0</v>
      </c>
      <c r="H2193" s="13">
        <f>IF('⚙️ SÉC MĂNG'!A149="","",'⚙️ SÉC MĂNG'!M149)</f>
        <v>0</v>
      </c>
      <c r="I2193" s="13">
        <f>IF('⚙️ SÉC MĂNG'!A149="","",'⚙️ SÉC MĂNG'!N149)</f>
        <v>0</v>
      </c>
      <c r="J2193" s="1" t="str">
        <f>IF('⚙️ SÉC MĂNG'!A149="","",'⚙️ SÉC MĂNG'!D149)</f>
        <v>115</v>
      </c>
      <c r="L2193" s="1">
        <f>N(L2192)+IF(AND('🔎 TRA CỨU NHANH'!$C$2&lt;&gt;"",OR(ISNUMBER(SEARCH('🔎 TRA CỨU NHANH'!$C$2,$A2193)),ISNUMBER(SEARCH('🔎 TRA CỨU NHANH'!$C$2,$B2193)))),1,0)</f>
        <v>0</v>
      </c>
      <c r="M2193" s="1" t="str">
        <f t="shared" si="68"/>
        <v/>
      </c>
      <c r="N2193" s="1">
        <f>N(N2192)+IF(AND('💰 BÁO GIÁ'!$C$27&lt;&gt;"",OR(ISNUMBER(SEARCH('💰 BÁO GIÁ'!$C$27,$A2193)),ISNUMBER(SEARCH('💰 BÁO GIÁ'!$C$27,$B2193)))),1,0)</f>
        <v>0</v>
      </c>
      <c r="O2193" s="1" t="str">
        <f t="shared" si="69"/>
        <v/>
      </c>
    </row>
    <row r="2194" customHeight="1" spans="1:15">
      <c r="A2194" s="1" t="str">
        <f>IF('⚙️ SÉC MĂNG'!A150="","",'⚙️ SÉC MĂNG'!A150)</f>
        <v>HH072628</v>
      </c>
      <c r="B2194" s="1" t="str">
        <f>IF('⚙️ SÉC MĂNG'!A150="","",'⚙️ SÉC MĂNG'!R150)</f>
        <v>Séc măng 6SA1 (3-2.5-4) - RIK</v>
      </c>
      <c r="C2194" s="1" t="str">
        <f>IF('⚙️ SÉC MĂNG'!A150="","","Séc măng")</f>
        <v>Séc măng</v>
      </c>
      <c r="D2194" s="1" t="str">
        <f>IF('⚙️ SÉC MĂNG'!A150="","",'⚙️ SÉC MĂNG'!I150)</f>
        <v>1Máy</v>
      </c>
      <c r="E2194" s="13">
        <f>IF('⚙️ SÉC MĂNG'!A150="","",'⚙️ SÉC MĂNG'!J150)</f>
        <v>0</v>
      </c>
      <c r="F2194" s="13">
        <f>IF('⚙️ SÉC MĂNG'!A150="","",'⚙️ SÉC MĂNG'!K150)</f>
        <v>0</v>
      </c>
      <c r="G2194" s="13">
        <f>IF('⚙️ SÉC MĂNG'!A150="","",'⚙️ SÉC MĂNG'!L150)</f>
        <v>0</v>
      </c>
      <c r="H2194" s="13">
        <f>IF('⚙️ SÉC MĂNG'!A150="","",'⚙️ SÉC MĂNG'!M150)</f>
        <v>0</v>
      </c>
      <c r="I2194" s="13">
        <f>IF('⚙️ SÉC MĂNG'!A150="","",'⚙️ SÉC MĂNG'!N150)</f>
        <v>0</v>
      </c>
      <c r="J2194" s="1" t="str">
        <f>IF('⚙️ SÉC MĂNG'!A150="","",'⚙️ SÉC MĂNG'!D150)</f>
        <v>115</v>
      </c>
      <c r="L2194" s="1">
        <f>N(L2193)+IF(AND('🔎 TRA CỨU NHANH'!$C$2&lt;&gt;"",OR(ISNUMBER(SEARCH('🔎 TRA CỨU NHANH'!$C$2,$A2194)),ISNUMBER(SEARCH('🔎 TRA CỨU NHANH'!$C$2,$B2194)))),1,0)</f>
        <v>0</v>
      </c>
      <c r="M2194" s="1" t="str">
        <f t="shared" si="68"/>
        <v/>
      </c>
      <c r="N2194" s="1">
        <f>N(N2193)+IF(AND('💰 BÁO GIÁ'!$C$27&lt;&gt;"",OR(ISNUMBER(SEARCH('💰 BÁO GIÁ'!$C$27,$A2194)),ISNUMBER(SEARCH('💰 BÁO GIÁ'!$C$27,$B2194)))),1,0)</f>
        <v>0</v>
      </c>
      <c r="O2194" s="1" t="str">
        <f t="shared" si="69"/>
        <v/>
      </c>
    </row>
    <row r="2195" customHeight="1" spans="1:15">
      <c r="A2195" s="1" t="str">
        <f>IF('⚙️ SÉC MĂNG'!A151="","",'⚙️ SÉC MĂNG'!A151)</f>
        <v>HH083222</v>
      </c>
      <c r="B2195" s="1" t="str">
        <f>IF('⚙️ SÉC MĂNG'!A151="","",'⚙️ SÉC MĂNG'!R151)</f>
        <v>Séc măng ISU 6HK1 (4G)/ 2.948K-2-2.5-3 (8-98017166) - MAHLE</v>
      </c>
      <c r="C2195" s="1" t="str">
        <f>IF('⚙️ SÉC MĂNG'!A151="","","Séc măng")</f>
        <v>Séc măng</v>
      </c>
      <c r="D2195" s="1" t="str">
        <f>IF('⚙️ SÉC MĂNG'!A151="","",'⚙️ SÉC MĂNG'!I151)</f>
        <v>Máy</v>
      </c>
      <c r="E2195" s="13">
        <f>IF('⚙️ SÉC MĂNG'!A151="","",'⚙️ SÉC MĂNG'!J151)</f>
        <v>0</v>
      </c>
      <c r="F2195" s="13">
        <f>IF('⚙️ SÉC MĂNG'!A151="","",'⚙️ SÉC MĂNG'!K151)</f>
        <v>0</v>
      </c>
      <c r="G2195" s="13">
        <f>IF('⚙️ SÉC MĂNG'!A151="","",'⚙️ SÉC MĂNG'!L151)</f>
        <v>0</v>
      </c>
      <c r="H2195" s="13">
        <f>IF('⚙️ SÉC MĂNG'!A151="","",'⚙️ SÉC MĂNG'!M151)</f>
        <v>0</v>
      </c>
      <c r="I2195" s="13">
        <f>IF('⚙️ SÉC MĂNG'!A151="","",'⚙️ SÉC MĂNG'!N151)</f>
        <v>0</v>
      </c>
      <c r="J2195" s="1" t="str">
        <f>IF('⚙️ SÉC MĂNG'!A151="","",'⚙️ SÉC MĂNG'!D151)</f>
        <v>115</v>
      </c>
      <c r="L2195" s="1">
        <f>N(L2194)+IF(AND('🔎 TRA CỨU NHANH'!$C$2&lt;&gt;"",OR(ISNUMBER(SEARCH('🔎 TRA CỨU NHANH'!$C$2,$A2195)),ISNUMBER(SEARCH('🔎 TRA CỨU NHANH'!$C$2,$B2195)))),1,0)</f>
        <v>0</v>
      </c>
      <c r="M2195" s="1" t="str">
        <f t="shared" si="68"/>
        <v/>
      </c>
      <c r="N2195" s="1">
        <f>N(N2194)+IF(AND('💰 BÁO GIÁ'!$C$27&lt;&gt;"",OR(ISNUMBER(SEARCH('💰 BÁO GIÁ'!$C$27,$A2195)),ISNUMBER(SEARCH('💰 BÁO GIÁ'!$C$27,$B2195)))),1,0)</f>
        <v>0</v>
      </c>
      <c r="O2195" s="1" t="str">
        <f t="shared" si="69"/>
        <v/>
      </c>
    </row>
    <row r="2196" customHeight="1" spans="1:15">
      <c r="A2196" s="1" t="str">
        <f>IF('⚙️ SÉC MĂNG'!A152="","",'⚙️ SÉC MĂNG'!A152)</f>
        <v>HH083714</v>
      </c>
      <c r="B2196" s="1" t="str">
        <f>IF('⚙️ SÉC MĂNG'!A152="","",'⚙️ SÉC MĂNG'!R152)</f>
        <v>Séc măng Isu 6HK1-TC/YDI10178ZZ/4HK1 (2.948K-2-2.5-3) 1+2+4thép HỘP1- NPR</v>
      </c>
      <c r="C2196" s="1" t="str">
        <f>IF('⚙️ SÉC MĂNG'!A152="","","Séc măng")</f>
        <v>Séc măng</v>
      </c>
      <c r="D2196" s="1" t="str">
        <f>IF('⚙️ SÉC MĂNG'!A152="","",'⚙️ SÉC MĂNG'!I152)</f>
        <v>Máy</v>
      </c>
      <c r="E2196" s="13">
        <f>IF('⚙️ SÉC MĂNG'!A152="","",'⚙️ SÉC MĂNG'!J152)</f>
        <v>0</v>
      </c>
      <c r="F2196" s="13">
        <f>IF('⚙️ SÉC MĂNG'!A152="","",'⚙️ SÉC MĂNG'!K152)</f>
        <v>0</v>
      </c>
      <c r="G2196" s="13">
        <f>IF('⚙️ SÉC MĂNG'!A152="","",'⚙️ SÉC MĂNG'!L152)</f>
        <v>0</v>
      </c>
      <c r="H2196" s="13">
        <f>IF('⚙️ SÉC MĂNG'!A152="","",'⚙️ SÉC MĂNG'!M152)</f>
        <v>0</v>
      </c>
      <c r="I2196" s="13">
        <f>IF('⚙️ SÉC MĂNG'!A152="","",'⚙️ SÉC MĂNG'!N152)</f>
        <v>0</v>
      </c>
      <c r="J2196" s="1" t="str">
        <f>IF('⚙️ SÉC MĂNG'!A152="","",'⚙️ SÉC MĂNG'!D152)</f>
        <v>115</v>
      </c>
      <c r="L2196" s="1">
        <f>N(L2195)+IF(AND('🔎 TRA CỨU NHANH'!$C$2&lt;&gt;"",OR(ISNUMBER(SEARCH('🔎 TRA CỨU NHANH'!$C$2,$A2196)),ISNUMBER(SEARCH('🔎 TRA CỨU NHANH'!$C$2,$B2196)))),1,0)</f>
        <v>0</v>
      </c>
      <c r="M2196" s="1" t="str">
        <f t="shared" si="68"/>
        <v/>
      </c>
      <c r="N2196" s="1">
        <f>N(N2195)+IF(AND('💰 BÁO GIÁ'!$C$27&lt;&gt;"",OR(ISNUMBER(SEARCH('💰 BÁO GIÁ'!$C$27,$A2196)),ISNUMBER(SEARCH('💰 BÁO GIÁ'!$C$27,$B2196)))),1,0)</f>
        <v>0</v>
      </c>
      <c r="O2196" s="1" t="str">
        <f t="shared" si="69"/>
        <v/>
      </c>
    </row>
    <row r="2197" customHeight="1" spans="1:15">
      <c r="A2197" s="1" t="str">
        <f>IF('⚙️ SÉC MĂNG'!A153="","",'⚙️ SÉC MĂNG'!A153)</f>
        <v>HH073066</v>
      </c>
      <c r="B2197" s="1" t="str">
        <f>IF('⚙️ SÉC MĂNG'!A153="","",'⚙️ SÉC MĂNG'!R153)</f>
        <v>Séc măng 6SD1-X (3.5-2.5-5) - TP</v>
      </c>
      <c r="C2197" s="1" t="str">
        <f>IF('⚙️ SÉC MĂNG'!A153="","","Séc măng")</f>
        <v>Séc măng</v>
      </c>
      <c r="D2197" s="1" t="str">
        <f>IF('⚙️ SÉC MĂNG'!A153="","",'⚙️ SÉC MĂNG'!I153)</f>
        <v>Máy</v>
      </c>
      <c r="E2197" s="13">
        <f>IF('⚙️ SÉC MĂNG'!A153="","",'⚙️ SÉC MĂNG'!J153)</f>
        <v>0</v>
      </c>
      <c r="F2197" s="13">
        <f>IF('⚙️ SÉC MĂNG'!A153="","",'⚙️ SÉC MĂNG'!K153)</f>
        <v>0</v>
      </c>
      <c r="G2197" s="13">
        <f>IF('⚙️ SÉC MĂNG'!A153="","",'⚙️ SÉC MĂNG'!L153)</f>
        <v>0</v>
      </c>
      <c r="H2197" s="13">
        <f>IF('⚙️ SÉC MĂNG'!A153="","",'⚙️ SÉC MĂNG'!M153)</f>
        <v>0</v>
      </c>
      <c r="I2197" s="13">
        <f>IF('⚙️ SÉC MĂNG'!A153="","",'⚙️ SÉC MĂNG'!N153)</f>
        <v>0</v>
      </c>
      <c r="J2197" s="1" t="str">
        <f>IF('⚙️ SÉC MĂNG'!A153="","",'⚙️ SÉC MĂNG'!D153)</f>
        <v>117.9</v>
      </c>
      <c r="L2197" s="1">
        <f>N(L2196)+IF(AND('🔎 TRA CỨU NHANH'!$C$2&lt;&gt;"",OR(ISNUMBER(SEARCH('🔎 TRA CỨU NHANH'!$C$2,$A2197)),ISNUMBER(SEARCH('🔎 TRA CỨU NHANH'!$C$2,$B2197)))),1,0)</f>
        <v>0</v>
      </c>
      <c r="M2197" s="1" t="str">
        <f t="shared" si="68"/>
        <v/>
      </c>
      <c r="N2197" s="1">
        <f>N(N2196)+IF(AND('💰 BÁO GIÁ'!$C$27&lt;&gt;"",OR(ISNUMBER(SEARCH('💰 BÁO GIÁ'!$C$27,$A2197)),ISNUMBER(SEARCH('💰 BÁO GIÁ'!$C$27,$B2197)))),1,0)</f>
        <v>0</v>
      </c>
      <c r="O2197" s="1" t="str">
        <f t="shared" si="69"/>
        <v/>
      </c>
    </row>
    <row r="2198" customHeight="1" spans="1:15">
      <c r="A2198" s="1" t="str">
        <f>IF('⚙️ SÉC MĂNG'!A154="","",'⚙️ SÉC MĂNG'!A154)</f>
        <v>HH075903</v>
      </c>
      <c r="B2198" s="1" t="str">
        <f>IF('⚙️ SÉC MĂNG'!A154="","",'⚙️ SÉC MĂNG'!R154)</f>
        <v>Séc măng Isu 6SD1-TC/SDI10194ZZ (4K-3-3-4) nhớt thép, HỘP6- NPR</v>
      </c>
      <c r="C2198" s="1" t="str">
        <f>IF('⚙️ SÉC MĂNG'!A154="","","Séc măng")</f>
        <v>Séc măng</v>
      </c>
      <c r="D2198" s="1" t="str">
        <f>IF('⚙️ SÉC MĂNG'!A154="","",'⚙️ SÉC MĂNG'!I154)</f>
        <v>Máy</v>
      </c>
      <c r="E2198" s="13">
        <f>IF('⚙️ SÉC MĂNG'!A154="","",'⚙️ SÉC MĂNG'!J154)</f>
        <v>0</v>
      </c>
      <c r="F2198" s="13">
        <f>IF('⚙️ SÉC MĂNG'!A154="","",'⚙️ SÉC MĂNG'!K154)</f>
        <v>0</v>
      </c>
      <c r="G2198" s="13">
        <f>IF('⚙️ SÉC MĂNG'!A154="","",'⚙️ SÉC MĂNG'!L154)</f>
        <v>0</v>
      </c>
      <c r="H2198" s="13">
        <f>IF('⚙️ SÉC MĂNG'!A154="","",'⚙️ SÉC MĂNG'!M154)</f>
        <v>0</v>
      </c>
      <c r="I2198" s="13">
        <f>IF('⚙️ SÉC MĂNG'!A154="","",'⚙️ SÉC MĂNG'!N154)</f>
        <v>0</v>
      </c>
      <c r="J2198" s="1" t="str">
        <f>IF('⚙️ SÉC MĂNG'!A154="","",'⚙️ SÉC MĂNG'!D154)</f>
        <v>117.9</v>
      </c>
      <c r="L2198" s="1">
        <f>N(L2197)+IF(AND('🔎 TRA CỨU NHANH'!$C$2&lt;&gt;"",OR(ISNUMBER(SEARCH('🔎 TRA CỨU NHANH'!$C$2,$A2198)),ISNUMBER(SEARCH('🔎 TRA CỨU NHANH'!$C$2,$B2198)))),1,0)</f>
        <v>0</v>
      </c>
      <c r="M2198" s="1" t="str">
        <f t="shared" si="68"/>
        <v/>
      </c>
      <c r="N2198" s="1">
        <f>N(N2197)+IF(AND('💰 BÁO GIÁ'!$C$27&lt;&gt;"",OR(ISNUMBER(SEARCH('💰 BÁO GIÁ'!$C$27,$A2198)),ISNUMBER(SEARCH('💰 BÁO GIÁ'!$C$27,$B2198)))),1,0)</f>
        <v>0</v>
      </c>
      <c r="O2198" s="1" t="str">
        <f t="shared" si="69"/>
        <v/>
      </c>
    </row>
    <row r="2199" customHeight="1" spans="1:15">
      <c r="A2199" s="1" t="str">
        <f>IF('⚙️ SÉC MĂNG'!A155="","",'⚙️ SÉC MĂNG'!A155)</f>
        <v>HH071478</v>
      </c>
      <c r="B2199" s="1" t="str">
        <f>IF('⚙️ SÉC MĂNG'!A155="","",'⚙️ SÉC MĂNG'!R155)</f>
        <v>Séc măng Isu 6SD1/ SDI10179ZX (3.5-2.5-5) 1 thép, HỘP6 - NPR</v>
      </c>
      <c r="C2199" s="1" t="str">
        <f>IF('⚙️ SÉC MĂNG'!A155="","","Séc măng")</f>
        <v>Séc măng</v>
      </c>
      <c r="D2199" s="1" t="str">
        <f>IF('⚙️ SÉC MĂNG'!A155="","",'⚙️ SÉC MĂNG'!I155)</f>
        <v>Máy</v>
      </c>
      <c r="E2199" s="13">
        <f>IF('⚙️ SÉC MĂNG'!A155="","",'⚙️ SÉC MĂNG'!J155)</f>
        <v>0</v>
      </c>
      <c r="F2199" s="13">
        <f>IF('⚙️ SÉC MĂNG'!A155="","",'⚙️ SÉC MĂNG'!K155)</f>
        <v>0</v>
      </c>
      <c r="G2199" s="13">
        <f>IF('⚙️ SÉC MĂNG'!A155="","",'⚙️ SÉC MĂNG'!L155)</f>
        <v>0</v>
      </c>
      <c r="H2199" s="13">
        <f>IF('⚙️ SÉC MĂNG'!A155="","",'⚙️ SÉC MĂNG'!M155)</f>
        <v>0</v>
      </c>
      <c r="I2199" s="13">
        <f>IF('⚙️ SÉC MĂNG'!A155="","",'⚙️ SÉC MĂNG'!N155)</f>
        <v>0</v>
      </c>
      <c r="J2199" s="1" t="str">
        <f>IF('⚙️ SÉC MĂNG'!A155="","",'⚙️ SÉC MĂNG'!D155)</f>
        <v>117.9</v>
      </c>
      <c r="L2199" s="1">
        <f>N(L2198)+IF(AND('🔎 TRA CỨU NHANH'!$C$2&lt;&gt;"",OR(ISNUMBER(SEARCH('🔎 TRA CỨU NHANH'!$C$2,$A2199)),ISNUMBER(SEARCH('🔎 TRA CỨU NHANH'!$C$2,$B2199)))),1,0)</f>
        <v>0</v>
      </c>
      <c r="M2199" s="1" t="str">
        <f t="shared" si="68"/>
        <v/>
      </c>
      <c r="N2199" s="1">
        <f>N(N2198)+IF(AND('💰 BÁO GIÁ'!$C$27&lt;&gt;"",OR(ISNUMBER(SEARCH('💰 BÁO GIÁ'!$C$27,$A2199)),ISNUMBER(SEARCH('💰 BÁO GIÁ'!$C$27,$B2199)))),1,0)</f>
        <v>0</v>
      </c>
      <c r="O2199" s="1" t="str">
        <f t="shared" si="69"/>
        <v/>
      </c>
    </row>
    <row r="2200" customHeight="1" spans="1:15">
      <c r="A2200" s="1" t="str">
        <f>IF('⚙️ SÉC MĂNG'!A156="","",'⚙️ SÉC MĂNG'!A156)</f>
        <v>HH077120</v>
      </c>
      <c r="B2200" s="1" t="str">
        <f>IF('⚙️ SÉC MĂNG'!A156="","",'⚙️ SÉC MĂNG'!R156)</f>
        <v>Séc măng 6UZ1 - NPR</v>
      </c>
      <c r="C2200" s="1" t="str">
        <f>IF('⚙️ SÉC MĂNG'!A156="","","Séc măng")</f>
        <v>Séc măng</v>
      </c>
      <c r="D2200" s="1" t="str">
        <f>IF('⚙️ SÉC MĂNG'!A156="","",'⚙️ SÉC MĂNG'!I156)</f>
        <v>Máy</v>
      </c>
      <c r="E2200" s="13">
        <f>IF('⚙️ SÉC MĂNG'!A156="","",'⚙️ SÉC MĂNG'!J156)</f>
        <v>0</v>
      </c>
      <c r="F2200" s="13">
        <f>IF('⚙️ SÉC MĂNG'!A156="","",'⚙️ SÉC MĂNG'!K156)</f>
        <v>0</v>
      </c>
      <c r="G2200" s="13">
        <f>IF('⚙️ SÉC MĂNG'!A156="","",'⚙️ SÉC MĂNG'!L156)</f>
        <v>0</v>
      </c>
      <c r="H2200" s="13">
        <f>IF('⚙️ SÉC MĂNG'!A156="","",'⚙️ SÉC MĂNG'!M156)</f>
        <v>0</v>
      </c>
      <c r="I2200" s="13">
        <f>IF('⚙️ SÉC MĂNG'!A156="","",'⚙️ SÉC MĂNG'!N156)</f>
        <v>0</v>
      </c>
      <c r="J2200" s="1" t="str">
        <f>IF('⚙️ SÉC MĂNG'!A156="","",'⚙️ SÉC MĂNG'!D156)</f>
        <v>120</v>
      </c>
      <c r="L2200" s="1">
        <f>N(L2199)+IF(AND('🔎 TRA CỨU NHANH'!$C$2&lt;&gt;"",OR(ISNUMBER(SEARCH('🔎 TRA CỨU NHANH'!$C$2,$A2200)),ISNUMBER(SEARCH('🔎 TRA CỨU NHANH'!$C$2,$B2200)))),1,0)</f>
        <v>0</v>
      </c>
      <c r="M2200" s="1" t="str">
        <f t="shared" si="68"/>
        <v/>
      </c>
      <c r="N2200" s="1">
        <f>N(N2199)+IF(AND('💰 BÁO GIÁ'!$C$27&lt;&gt;"",OR(ISNUMBER(SEARCH('💰 BÁO GIÁ'!$C$27,$A2200)),ISNUMBER(SEARCH('💰 BÁO GIÁ'!$C$27,$B2200)))),1,0)</f>
        <v>0</v>
      </c>
      <c r="O2200" s="1" t="str">
        <f t="shared" si="69"/>
        <v/>
      </c>
    </row>
    <row r="2201" customHeight="1" spans="1:15">
      <c r="A2201" s="1" t="str">
        <f>IF('⚙️ SÉC MĂNG'!A157="","",'⚙️ SÉC MĂNG'!A157)</f>
        <v>HH081225</v>
      </c>
      <c r="B2201" s="1" t="str">
        <f>IF('⚙️ SÉC MĂNG'!A157="","",'⚙️ SÉC MĂNG'!R157)</f>
        <v>Séc măng 6RB1/ 4-2.5-4 - TP</v>
      </c>
      <c r="C2201" s="1" t="str">
        <f>IF('⚙️ SÉC MĂNG'!A157="","","Séc măng")</f>
        <v>Séc măng</v>
      </c>
      <c r="D2201" s="1" t="str">
        <f>IF('⚙️ SÉC MĂNG'!A157="","",'⚙️ SÉC MĂNG'!I157)</f>
        <v>Máy</v>
      </c>
      <c r="E2201" s="13">
        <f>IF('⚙️ SÉC MĂNG'!A157="","",'⚙️ SÉC MĂNG'!J157)</f>
        <v>0</v>
      </c>
      <c r="F2201" s="13">
        <f>IF('⚙️ SÉC MĂNG'!A157="","",'⚙️ SÉC MĂNG'!K157)</f>
        <v>0</v>
      </c>
      <c r="G2201" s="13">
        <f>IF('⚙️ SÉC MĂNG'!A157="","",'⚙️ SÉC MĂNG'!L157)</f>
        <v>0</v>
      </c>
      <c r="H2201" s="13">
        <f>IF('⚙️ SÉC MĂNG'!A157="","",'⚙️ SÉC MĂNG'!M157)</f>
        <v>0</v>
      </c>
      <c r="I2201" s="13">
        <f>IF('⚙️ SÉC MĂNG'!A157="","",'⚙️ SÉC MĂNG'!N157)</f>
        <v>0</v>
      </c>
      <c r="J2201" s="1" t="str">
        <f>IF('⚙️ SÉC MĂNG'!A157="","",'⚙️ SÉC MĂNG'!D157)</f>
        <v>135</v>
      </c>
      <c r="L2201" s="1">
        <f>N(L2200)+IF(AND('🔎 TRA CỨU NHANH'!$C$2&lt;&gt;"",OR(ISNUMBER(SEARCH('🔎 TRA CỨU NHANH'!$C$2,$A2201)),ISNUMBER(SEARCH('🔎 TRA CỨU NHANH'!$C$2,$B2201)))),1,0)</f>
        <v>0</v>
      </c>
      <c r="M2201" s="1" t="str">
        <f t="shared" si="68"/>
        <v/>
      </c>
      <c r="N2201" s="1">
        <f>N(N2200)+IF(AND('💰 BÁO GIÁ'!$C$27&lt;&gt;"",OR(ISNUMBER(SEARCH('💰 BÁO GIÁ'!$C$27,$A2201)),ISNUMBER(SEARCH('💰 BÁO GIÁ'!$C$27,$B2201)))),1,0)</f>
        <v>0</v>
      </c>
      <c r="O2201" s="1" t="str">
        <f t="shared" si="69"/>
        <v/>
      </c>
    </row>
    <row r="2202" customHeight="1" spans="1:15">
      <c r="A2202" s="1" t="str">
        <f>IF('⚙️ SÉC MĂNG'!A158="","",'⚙️ SÉC MĂNG'!A158)</f>
        <v>HH074974</v>
      </c>
      <c r="B2202" s="1" t="str">
        <f>IF('⚙️ SÉC MĂNG'!A158="","",'⚙️ SÉC MĂNG'!R158)</f>
        <v>Séc măng 6RB1-MTC (4-2.5-4) DK 132.9 - SDI10116ZZ - NPR</v>
      </c>
      <c r="C2202" s="1" t="str">
        <f>IF('⚙️ SÉC MĂNG'!A158="","","Séc măng")</f>
        <v>Séc măng</v>
      </c>
      <c r="D2202" s="1" t="str">
        <f>IF('⚙️ SÉC MĂNG'!A158="","",'⚙️ SÉC MĂNG'!I158)</f>
        <v>Máy</v>
      </c>
      <c r="E2202" s="13">
        <f>IF('⚙️ SÉC MĂNG'!A158="","",'⚙️ SÉC MĂNG'!J158)</f>
        <v>0</v>
      </c>
      <c r="F2202" s="13">
        <f>IF('⚙️ SÉC MĂNG'!A158="","",'⚙️ SÉC MĂNG'!K158)</f>
        <v>0</v>
      </c>
      <c r="G2202" s="13">
        <f>IF('⚙️ SÉC MĂNG'!A158="","",'⚙️ SÉC MĂNG'!L158)</f>
        <v>0</v>
      </c>
      <c r="H2202" s="13">
        <f>IF('⚙️ SÉC MĂNG'!A158="","",'⚙️ SÉC MĂNG'!M158)</f>
        <v>0</v>
      </c>
      <c r="I2202" s="13">
        <f>IF('⚙️ SÉC MĂNG'!A158="","",'⚙️ SÉC MĂNG'!N158)</f>
        <v>0</v>
      </c>
      <c r="J2202" s="1" t="str">
        <f>IF('⚙️ SÉC MĂNG'!A158="","",'⚙️ SÉC MĂNG'!D158)</f>
        <v>135</v>
      </c>
      <c r="L2202" s="1">
        <f>N(L2201)+IF(AND('🔎 TRA CỨU NHANH'!$C$2&lt;&gt;"",OR(ISNUMBER(SEARCH('🔎 TRA CỨU NHANH'!$C$2,$A2202)),ISNUMBER(SEARCH('🔎 TRA CỨU NHANH'!$C$2,$B2202)))),1,0)</f>
        <v>0</v>
      </c>
      <c r="M2202" s="1" t="str">
        <f t="shared" si="68"/>
        <v/>
      </c>
      <c r="N2202" s="1">
        <f>N(N2201)+IF(AND('💰 BÁO GIÁ'!$C$27&lt;&gt;"",OR(ISNUMBER(SEARCH('💰 BÁO GIÁ'!$C$27,$A2202)),ISNUMBER(SEARCH('💰 BÁO GIÁ'!$C$27,$B2202)))),1,0)</f>
        <v>0</v>
      </c>
      <c r="O2202" s="1" t="str">
        <f t="shared" si="69"/>
        <v/>
      </c>
    </row>
    <row r="2203" customHeight="1" spans="1:15">
      <c r="A2203" s="1" t="str">
        <f>IF('⚙️ SÉC MĂNG'!A159="","",'⚙️ SÉC MĂNG'!A159)</f>
        <v>HH0637</v>
      </c>
      <c r="B2203" s="1" t="str">
        <f>IF('⚙️ SÉC MĂNG'!A159="","",'⚙️ SÉC MĂNG'!R159)</f>
        <v>Séc măng Isu 6RB1/ SDI10117ZZ (4-2.5-4) HỘP6 - NPR</v>
      </c>
      <c r="C2203" s="1" t="str">
        <f>IF('⚙️ SÉC MĂNG'!A159="","","Séc măng")</f>
        <v>Séc măng</v>
      </c>
      <c r="D2203" s="1" t="str">
        <f>IF('⚙️ SÉC MĂNG'!A159="","",'⚙️ SÉC MĂNG'!I159)</f>
        <v>Máy</v>
      </c>
      <c r="E2203" s="13">
        <f>IF('⚙️ SÉC MĂNG'!A159="","",'⚙️ SÉC MĂNG'!J159)</f>
        <v>0</v>
      </c>
      <c r="F2203" s="13">
        <f>IF('⚙️ SÉC MĂNG'!A159="","",'⚙️ SÉC MĂNG'!K159)</f>
        <v>0</v>
      </c>
      <c r="G2203" s="13">
        <f>IF('⚙️ SÉC MĂNG'!A159="","",'⚙️ SÉC MĂNG'!L159)</f>
        <v>0</v>
      </c>
      <c r="H2203" s="13">
        <f>IF('⚙️ SÉC MĂNG'!A159="","",'⚙️ SÉC MĂNG'!M159)</f>
        <v>0</v>
      </c>
      <c r="I2203" s="13">
        <f>IF('⚙️ SÉC MĂNG'!A159="","",'⚙️ SÉC MĂNG'!N159)</f>
        <v>0</v>
      </c>
      <c r="J2203" s="1" t="str">
        <f>IF('⚙️ SÉC MĂNG'!A159="","",'⚙️ SÉC MĂNG'!D159)</f>
        <v>135</v>
      </c>
      <c r="L2203" s="1">
        <f>N(L2202)+IF(AND('🔎 TRA CỨU NHANH'!$C$2&lt;&gt;"",OR(ISNUMBER(SEARCH('🔎 TRA CỨU NHANH'!$C$2,$A2203)),ISNUMBER(SEARCH('🔎 TRA CỨU NHANH'!$C$2,$B2203)))),1,0)</f>
        <v>0</v>
      </c>
      <c r="M2203" s="1" t="str">
        <f t="shared" si="68"/>
        <v/>
      </c>
      <c r="N2203" s="1">
        <f>N(N2202)+IF(AND('💰 BÁO GIÁ'!$C$27&lt;&gt;"",OR(ISNUMBER(SEARCH('💰 BÁO GIÁ'!$C$27,$A2203)),ISNUMBER(SEARCH('💰 BÁO GIÁ'!$C$27,$B2203)))),1,0)</f>
        <v>0</v>
      </c>
      <c r="O2203" s="1" t="str">
        <f t="shared" si="69"/>
        <v/>
      </c>
    </row>
    <row r="2204" customHeight="1" spans="1:15">
      <c r="A2204" s="1" t="str">
        <f>IF('⚙️ SÉC MĂNG'!A160="","",'⚙️ SÉC MĂNG'!A160)</f>
        <v>HH074967</v>
      </c>
      <c r="B2204" s="1" t="str">
        <f>IF('⚙️ SÉC MĂNG'!A160="","",'⚙️ SÉC MĂNG'!R160)</f>
        <v>Séc măng Isu 6RB1-TC/ SJI10142ZZ (4.5-2.5-4) HỘP6 - NPR</v>
      </c>
      <c r="C2204" s="1" t="str">
        <f>IF('⚙️ SÉC MĂNG'!A160="","","Séc măng")</f>
        <v>Séc măng</v>
      </c>
      <c r="D2204" s="1" t="str">
        <f>IF('⚙️ SÉC MĂNG'!A160="","",'⚙️ SÉC MĂNG'!I160)</f>
        <v>Máy</v>
      </c>
      <c r="E2204" s="13">
        <f>IF('⚙️ SÉC MĂNG'!A160="","",'⚙️ SÉC MĂNG'!J160)</f>
        <v>0</v>
      </c>
      <c r="F2204" s="13">
        <f>IF('⚙️ SÉC MĂNG'!A160="","",'⚙️ SÉC MĂNG'!K160)</f>
        <v>0</v>
      </c>
      <c r="G2204" s="13">
        <f>IF('⚙️ SÉC MĂNG'!A160="","",'⚙️ SÉC MĂNG'!L160)</f>
        <v>0</v>
      </c>
      <c r="H2204" s="13">
        <f>IF('⚙️ SÉC MĂNG'!A160="","",'⚙️ SÉC MĂNG'!M160)</f>
        <v>0</v>
      </c>
      <c r="I2204" s="13">
        <f>IF('⚙️ SÉC MĂNG'!A160="","",'⚙️ SÉC MĂNG'!N160)</f>
        <v>0</v>
      </c>
      <c r="J2204" s="1" t="str">
        <f>IF('⚙️ SÉC MĂNG'!A160="","",'⚙️ SÉC MĂNG'!D160)</f>
        <v>135</v>
      </c>
      <c r="L2204" s="1">
        <f>N(L2203)+IF(AND('🔎 TRA CỨU NHANH'!$C$2&lt;&gt;"",OR(ISNUMBER(SEARCH('🔎 TRA CỨU NHANH'!$C$2,$A2204)),ISNUMBER(SEARCH('🔎 TRA CỨU NHANH'!$C$2,$B2204)))),1,0)</f>
        <v>0</v>
      </c>
      <c r="M2204" s="1" t="str">
        <f t="shared" si="68"/>
        <v/>
      </c>
      <c r="N2204" s="1">
        <f>N(N2203)+IF(AND('💰 BÁO GIÁ'!$C$27&lt;&gt;"",OR(ISNUMBER(SEARCH('💰 BÁO GIÁ'!$C$27,$A2204)),ISNUMBER(SEARCH('💰 BÁO GIÁ'!$C$27,$B2204)))),1,0)</f>
        <v>0</v>
      </c>
      <c r="O2204" s="1" t="str">
        <f t="shared" si="69"/>
        <v/>
      </c>
    </row>
    <row r="2205" customHeight="1" spans="1:15">
      <c r="A2205" s="1" t="str">
        <f>IF('⚙️ SÉC MĂNG'!A161="","",'⚙️ SÉC MĂNG'!A161)</f>
        <v>HH00022</v>
      </c>
      <c r="B2205" s="1" t="str">
        <f>IF('⚙️ SÉC MĂNG'!A161="","",'⚙️ SÉC MĂNG'!R161)</f>
        <v>Séc măng Isu 6RB1/6RA1/SDI10100ZZ (4-2.5-5) HỘP6 - NPR</v>
      </c>
      <c r="C2205" s="1" t="str">
        <f>IF('⚙️ SÉC MĂNG'!A161="","","Séc măng")</f>
        <v>Séc măng</v>
      </c>
      <c r="D2205" s="1" t="str">
        <f>IF('⚙️ SÉC MĂNG'!A161="","",'⚙️ SÉC MĂNG'!I161)</f>
        <v>Máy</v>
      </c>
      <c r="E2205" s="13">
        <f>IF('⚙️ SÉC MĂNG'!A161="","",'⚙️ SÉC MĂNG'!J161)</f>
        <v>0</v>
      </c>
      <c r="F2205" s="13">
        <f>IF('⚙️ SÉC MĂNG'!A161="","",'⚙️ SÉC MĂNG'!K161)</f>
        <v>0</v>
      </c>
      <c r="G2205" s="13">
        <f>IF('⚙️ SÉC MĂNG'!A161="","",'⚙️ SÉC MĂNG'!L161)</f>
        <v>0</v>
      </c>
      <c r="H2205" s="13">
        <f>IF('⚙️ SÉC MĂNG'!A161="","",'⚙️ SÉC MĂNG'!M161)</f>
        <v>0</v>
      </c>
      <c r="I2205" s="13">
        <f>IF('⚙️ SÉC MĂNG'!A161="","",'⚙️ SÉC MĂNG'!N161)</f>
        <v>0</v>
      </c>
      <c r="J2205" s="1" t="str">
        <f>IF('⚙️ SÉC MĂNG'!A161="","",'⚙️ SÉC MĂNG'!D161)</f>
        <v>135</v>
      </c>
      <c r="L2205" s="1">
        <f>N(L2204)+IF(AND('🔎 TRA CỨU NHANH'!$C$2&lt;&gt;"",OR(ISNUMBER(SEARCH('🔎 TRA CỨU NHANH'!$C$2,$A2205)),ISNUMBER(SEARCH('🔎 TRA CỨU NHANH'!$C$2,$B2205)))),1,0)</f>
        <v>0</v>
      </c>
      <c r="M2205" s="1" t="str">
        <f t="shared" si="68"/>
        <v/>
      </c>
      <c r="N2205" s="1">
        <f>N(N2204)+IF(AND('💰 BÁO GIÁ'!$C$27&lt;&gt;"",OR(ISNUMBER(SEARCH('💰 BÁO GIÁ'!$C$27,$A2205)),ISNUMBER(SEARCH('💰 BÁO GIÁ'!$C$27,$B2205)))),1,0)</f>
        <v>0</v>
      </c>
      <c r="O2205" s="1" t="str">
        <f t="shared" si="69"/>
        <v/>
      </c>
    </row>
    <row r="2206" customHeight="1" spans="1:15">
      <c r="A2206" s="1" t="str">
        <f>IF('⚙️ SÉC MĂNG'!A162="","",'⚙️ SÉC MĂNG'!A162)</f>
        <v>HH073425</v>
      </c>
      <c r="B2206" s="1" t="str">
        <f>IF('⚙️ SÉC MĂNG'!A162="","",'⚙️ SÉC MĂNG'!R162)</f>
        <v>Séc măng 6WG1/6WF1 (2.95K-2.5-3-4) SDI10181ZZ - NPR</v>
      </c>
      <c r="C2206" s="1" t="str">
        <f>IF('⚙️ SÉC MĂNG'!A162="","","Séc măng")</f>
        <v>Séc măng</v>
      </c>
      <c r="D2206" s="1" t="str">
        <f>IF('⚙️ SÉC MĂNG'!A162="","",'⚙️ SÉC MĂNG'!I162)</f>
        <v>1Máy</v>
      </c>
      <c r="E2206" s="13">
        <f>IF('⚙️ SÉC MĂNG'!A162="","",'⚙️ SÉC MĂNG'!J162)</f>
        <v>0</v>
      </c>
      <c r="F2206" s="13">
        <f>IF('⚙️ SÉC MĂNG'!A162="","",'⚙️ SÉC MĂNG'!K162)</f>
        <v>0</v>
      </c>
      <c r="G2206" s="13">
        <f>IF('⚙️ SÉC MĂNG'!A162="","",'⚙️ SÉC MĂNG'!L162)</f>
        <v>0</v>
      </c>
      <c r="H2206" s="13">
        <f>IF('⚙️ SÉC MĂNG'!A162="","",'⚙️ SÉC MĂNG'!M162)</f>
        <v>0</v>
      </c>
      <c r="I2206" s="13">
        <f>IF('⚙️ SÉC MĂNG'!A162="","",'⚙️ SÉC MĂNG'!N162)</f>
        <v>0</v>
      </c>
      <c r="J2206" s="1" t="str">
        <f>IF('⚙️ SÉC MĂNG'!A162="","",'⚙️ SÉC MĂNG'!D162)</f>
        <v>147</v>
      </c>
      <c r="L2206" s="1">
        <f>N(L2205)+IF(AND('🔎 TRA CỨU NHANH'!$C$2&lt;&gt;"",OR(ISNUMBER(SEARCH('🔎 TRA CỨU NHANH'!$C$2,$A2206)),ISNUMBER(SEARCH('🔎 TRA CỨU NHANH'!$C$2,$B2206)))),1,0)</f>
        <v>0</v>
      </c>
      <c r="M2206" s="1" t="str">
        <f t="shared" si="68"/>
        <v/>
      </c>
      <c r="N2206" s="1">
        <f>N(N2205)+IF(AND('💰 BÁO GIÁ'!$C$27&lt;&gt;"",OR(ISNUMBER(SEARCH('💰 BÁO GIÁ'!$C$27,$A2206)),ISNUMBER(SEARCH('💰 BÁO GIÁ'!$C$27,$B2206)))),1,0)</f>
        <v>0</v>
      </c>
      <c r="O2206" s="1" t="str">
        <f t="shared" si="69"/>
        <v/>
      </c>
    </row>
    <row r="2207" customHeight="1" spans="1:15">
      <c r="A2207" s="1" t="str">
        <f>IF('⚙️ SÉC MĂNG'!A163="","",'⚙️ SÉC MĂNG'!A163)</f>
        <v>HH072719</v>
      </c>
      <c r="B2207" s="1" t="str">
        <f>IF('⚙️ SÉC MĂNG'!A163="","",'⚙️ SÉC MĂNG'!R163)</f>
        <v>Séc măng Isu 6WG1-TC/6WF1/SDI10167ZZ (3.8K-3-3-4) 1+4 thép, HỘP6- NPR</v>
      </c>
      <c r="C2207" s="1" t="str">
        <f>IF('⚙️ SÉC MĂNG'!A163="","","Séc măng")</f>
        <v>Séc măng</v>
      </c>
      <c r="D2207" s="1" t="str">
        <f>IF('⚙️ SÉC MĂNG'!A163="","",'⚙️ SÉC MĂNG'!I163)</f>
        <v>Máy</v>
      </c>
      <c r="E2207" s="13">
        <f>IF('⚙️ SÉC MĂNG'!A163="","",'⚙️ SÉC MĂNG'!J163)</f>
        <v>0</v>
      </c>
      <c r="F2207" s="13">
        <f>IF('⚙️ SÉC MĂNG'!A163="","",'⚙️ SÉC MĂNG'!K163)</f>
        <v>0</v>
      </c>
      <c r="G2207" s="13">
        <f>IF('⚙️ SÉC MĂNG'!A163="","",'⚙️ SÉC MĂNG'!L163)</f>
        <v>0</v>
      </c>
      <c r="H2207" s="13">
        <f>IF('⚙️ SÉC MĂNG'!A163="","",'⚙️ SÉC MĂNG'!M163)</f>
        <v>0</v>
      </c>
      <c r="I2207" s="13">
        <f>IF('⚙️ SÉC MĂNG'!A163="","",'⚙️ SÉC MĂNG'!N163)</f>
        <v>0</v>
      </c>
      <c r="J2207" s="1" t="str">
        <f>IF('⚙️ SÉC MĂNG'!A163="","",'⚙️ SÉC MĂNG'!D163)</f>
        <v>147</v>
      </c>
      <c r="L2207" s="1">
        <f>N(L2206)+IF(AND('🔎 TRA CỨU NHANH'!$C$2&lt;&gt;"",OR(ISNUMBER(SEARCH('🔎 TRA CỨU NHANH'!$C$2,$A2207)),ISNUMBER(SEARCH('🔎 TRA CỨU NHANH'!$C$2,$B2207)))),1,0)</f>
        <v>0</v>
      </c>
      <c r="M2207" s="1" t="str">
        <f t="shared" si="68"/>
        <v/>
      </c>
      <c r="N2207" s="1">
        <f>N(N2206)+IF(AND('💰 BÁO GIÁ'!$C$27&lt;&gt;"",OR(ISNUMBER(SEARCH('💰 BÁO GIÁ'!$C$27,$A2207)),ISNUMBER(SEARCH('💰 BÁO GIÁ'!$C$27,$B2207)))),1,0)</f>
        <v>0</v>
      </c>
      <c r="O2207" s="1" t="str">
        <f t="shared" si="69"/>
        <v/>
      </c>
    </row>
    <row r="2208" customHeight="1" spans="1:15">
      <c r="A2208" s="1" t="str">
        <f>IF('⚙️ SÉC MĂNG'!A164="","",'⚙️ SÉC MĂNG'!A164)</f>
        <v>HH074380</v>
      </c>
      <c r="B2208" s="1" t="str">
        <f>IF('⚙️ SÉC MĂNG'!A164="","",'⚙️ SÉC MĂNG'!R164)</f>
        <v>Séc măng ISUZU D500 (3-2.5-5) có mạ - TP</v>
      </c>
      <c r="C2208" s="1" t="str">
        <f>IF('⚙️ SÉC MĂNG'!A164="","","Séc măng")</f>
        <v>Séc măng</v>
      </c>
      <c r="D2208" s="1" t="str">
        <f>IF('⚙️ SÉC MĂNG'!A164="","",'⚙️ SÉC MĂNG'!I164)</f>
        <v>Máy</v>
      </c>
      <c r="E2208" s="13">
        <f>IF('⚙️ SÉC MĂNG'!A164="","",'⚙️ SÉC MĂNG'!J164)</f>
        <v>0</v>
      </c>
      <c r="F2208" s="13">
        <f>IF('⚙️ SÉC MĂNG'!A164="","",'⚙️ SÉC MĂNG'!K164)</f>
        <v>0</v>
      </c>
      <c r="G2208" s="13">
        <f>IF('⚙️ SÉC MĂNG'!A164="","",'⚙️ SÉC MĂNG'!L164)</f>
        <v>0</v>
      </c>
      <c r="H2208" s="13">
        <f>IF('⚙️ SÉC MĂNG'!A164="","",'⚙️ SÉC MĂNG'!M164)</f>
        <v>0</v>
      </c>
      <c r="I2208" s="13">
        <f>IF('⚙️ SÉC MĂNG'!A164="","",'⚙️ SÉC MĂNG'!N164)</f>
        <v>0</v>
      </c>
      <c r="J2208" s="1">
        <f>IF('⚙️ SÉC MĂNG'!A164="","",'⚙️ SÉC MĂNG'!D164)</f>
        <v>0</v>
      </c>
      <c r="L2208" s="1">
        <f>N(L2207)+IF(AND('🔎 TRA CỨU NHANH'!$C$2&lt;&gt;"",OR(ISNUMBER(SEARCH('🔎 TRA CỨU NHANH'!$C$2,$A2208)),ISNUMBER(SEARCH('🔎 TRA CỨU NHANH'!$C$2,$B2208)))),1,0)</f>
        <v>0</v>
      </c>
      <c r="M2208" s="1" t="str">
        <f t="shared" si="68"/>
        <v/>
      </c>
      <c r="N2208" s="1">
        <f>N(N2207)+IF(AND('💰 BÁO GIÁ'!$C$27&lt;&gt;"",OR(ISNUMBER(SEARCH('💰 BÁO GIÁ'!$C$27,$A2208)),ISNUMBER(SEARCH('💰 BÁO GIÁ'!$C$27,$B2208)))),1,0)</f>
        <v>0</v>
      </c>
      <c r="O2208" s="1" t="str">
        <f t="shared" si="69"/>
        <v/>
      </c>
    </row>
    <row r="2209" customHeight="1" spans="1:15">
      <c r="A2209" s="1" t="str">
        <f>IF('⚙️ SÉC MĂNG'!A165="","",'⚙️ SÉC MĂNG'!A165)</f>
        <v/>
      </c>
      <c r="B2209" s="1" t="str">
        <f>IF('⚙️ SÉC MĂNG'!A165="","",'⚙️ SÉC MĂNG'!R165)</f>
        <v/>
      </c>
      <c r="C2209" s="1" t="str">
        <f>IF('⚙️ SÉC MĂNG'!A165="","","Séc măng")</f>
        <v/>
      </c>
      <c r="D2209" s="1" t="str">
        <f>IF('⚙️ SÉC MĂNG'!A165="","",'⚙️ SÉC MĂNG'!I165)</f>
        <v/>
      </c>
      <c r="E2209" s="1" t="str">
        <f>IF('⚙️ SÉC MĂNG'!A165="","",'⚙️ SÉC MĂNG'!J165)</f>
        <v/>
      </c>
      <c r="F2209" s="1" t="str">
        <f>IF('⚙️ SÉC MĂNG'!A165="","",'⚙️ SÉC MĂNG'!K165)</f>
        <v/>
      </c>
      <c r="G2209" s="1" t="str">
        <f>IF('⚙️ SÉC MĂNG'!A165="","",'⚙️ SÉC MĂNG'!L165)</f>
        <v/>
      </c>
      <c r="H2209" s="1" t="str">
        <f>IF('⚙️ SÉC MĂNG'!A165="","",'⚙️ SÉC MĂNG'!M165)</f>
        <v/>
      </c>
      <c r="I2209" s="1" t="str">
        <f>IF('⚙️ SÉC MĂNG'!A165="","",'⚙️ SÉC MĂNG'!N165)</f>
        <v/>
      </c>
      <c r="J2209" s="1" t="str">
        <f>IF('⚙️ SÉC MĂNG'!A165="","",'⚙️ SÉC MĂNG'!D165)</f>
        <v/>
      </c>
      <c r="L2209" s="1">
        <f>N(L2208)+IF(AND('🔎 TRA CỨU NHANH'!$C$2&lt;&gt;"",OR(ISNUMBER(SEARCH('🔎 TRA CỨU NHANH'!$C$2,$A2209)),ISNUMBER(SEARCH('🔎 TRA CỨU NHANH'!$C$2,$B2209)))),1,0)</f>
        <v>0</v>
      </c>
      <c r="M2209" s="1" t="str">
        <f t="shared" si="68"/>
        <v/>
      </c>
      <c r="N2209" s="1">
        <f>N(N2208)+IF(AND('💰 BÁO GIÁ'!$C$27&lt;&gt;"",OR(ISNUMBER(SEARCH('💰 BÁO GIÁ'!$C$27,$A2209)),ISNUMBER(SEARCH('💰 BÁO GIÁ'!$C$27,$B2209)))),1,0)</f>
        <v>0</v>
      </c>
      <c r="O2209" s="1" t="str">
        <f t="shared" si="69"/>
        <v/>
      </c>
    </row>
    <row r="2210" customHeight="1" spans="1:15">
      <c r="A2210" s="1" t="str">
        <f>IF('⚙️ SÉC MĂNG'!A166="","",'⚙️ SÉC MĂNG'!A166)</f>
        <v>HH084135</v>
      </c>
      <c r="B2210" s="1" t="str">
        <f>IF('⚙️ SÉC MĂNG'!A166="","",'⚙️ SÉC MĂNG'!R166)</f>
        <v>Séc măng Kia JS/ K2700/ J2/ 94.5 (2-2-3) - HENWEIT R-KI17-00</v>
      </c>
      <c r="C2210" s="1" t="str">
        <f>IF('⚙️ SÉC MĂNG'!A166="","","Séc măng")</f>
        <v>Séc măng</v>
      </c>
      <c r="D2210" s="1" t="str">
        <f>IF('⚙️ SÉC MĂNG'!A166="","",'⚙️ SÉC MĂNG'!I166)</f>
        <v>Máy</v>
      </c>
      <c r="E2210" s="13">
        <f>IF('⚙️ SÉC MĂNG'!A166="","",'⚙️ SÉC MĂNG'!J166)</f>
        <v>0</v>
      </c>
      <c r="F2210" s="13">
        <f>IF('⚙️ SÉC MĂNG'!A166="","",'⚙️ SÉC MĂNG'!K166)</f>
        <v>0</v>
      </c>
      <c r="G2210" s="13">
        <f>IF('⚙️ SÉC MĂNG'!A166="","",'⚙️ SÉC MĂNG'!L166)</f>
        <v>0</v>
      </c>
      <c r="H2210" s="13">
        <f>IF('⚙️ SÉC MĂNG'!A166="","",'⚙️ SÉC MĂNG'!M166)</f>
        <v>0</v>
      </c>
      <c r="I2210" s="13">
        <f>IF('⚙️ SÉC MĂNG'!A166="","",'⚙️ SÉC MĂNG'!N166)</f>
        <v>0</v>
      </c>
      <c r="J2210" s="1" t="str">
        <f>IF('⚙️ SÉC MĂNG'!A166="","",'⚙️ SÉC MĂNG'!D166)</f>
        <v>92</v>
      </c>
      <c r="L2210" s="1">
        <f>N(L2209)+IF(AND('🔎 TRA CỨU NHANH'!$C$2&lt;&gt;"",OR(ISNUMBER(SEARCH('🔎 TRA CỨU NHANH'!$C$2,$A2210)),ISNUMBER(SEARCH('🔎 TRA CỨU NHANH'!$C$2,$B2210)))),1,0)</f>
        <v>0</v>
      </c>
      <c r="M2210" s="1" t="str">
        <f t="shared" si="68"/>
        <v/>
      </c>
      <c r="N2210" s="1">
        <f>N(N2209)+IF(AND('💰 BÁO GIÁ'!$C$27&lt;&gt;"",OR(ISNUMBER(SEARCH('💰 BÁO GIÁ'!$C$27,$A2210)),ISNUMBER(SEARCH('💰 BÁO GIÁ'!$C$27,$B2210)))),1,0)</f>
        <v>0</v>
      </c>
      <c r="O2210" s="1" t="str">
        <f t="shared" si="69"/>
        <v/>
      </c>
    </row>
    <row r="2211" customHeight="1" spans="1:15">
      <c r="A2211" s="1" t="str">
        <f>IF('⚙️ SÉC MĂNG'!A167="","",'⚙️ SÉC MĂNG'!A167)</f>
        <v>HH078408</v>
      </c>
      <c r="B2211" s="1" t="str">
        <f>IF('⚙️ SÉC MĂNG'!A167="","",'⚙️ SÉC MĂNG'!R167)</f>
        <v>Séc măng Kia JS/K2700/J2 (2-2-3) DK 94.5 - IZUMI</v>
      </c>
      <c r="C2211" s="1" t="str">
        <f>IF('⚙️ SÉC MĂNG'!A167="","","Séc măng")</f>
        <v>Séc măng</v>
      </c>
      <c r="D2211" s="1" t="str">
        <f>IF('⚙️ SÉC MĂNG'!A167="","",'⚙️ SÉC MĂNG'!I167)</f>
        <v>1Máy</v>
      </c>
      <c r="E2211" s="13">
        <f>IF('⚙️ SÉC MĂNG'!A167="","",'⚙️ SÉC MĂNG'!J167)</f>
        <v>0</v>
      </c>
      <c r="F2211" s="13">
        <f>IF('⚙️ SÉC MĂNG'!A167="","",'⚙️ SÉC MĂNG'!K167)</f>
        <v>0</v>
      </c>
      <c r="G2211" s="13">
        <f>IF('⚙️ SÉC MĂNG'!A167="","",'⚙️ SÉC MĂNG'!L167)</f>
        <v>0</v>
      </c>
      <c r="H2211" s="13">
        <f>IF('⚙️ SÉC MĂNG'!A167="","",'⚙️ SÉC MĂNG'!M167)</f>
        <v>0</v>
      </c>
      <c r="I2211" s="13">
        <f>IF('⚙️ SÉC MĂNG'!A167="","",'⚙️ SÉC MĂNG'!N167)</f>
        <v>0</v>
      </c>
      <c r="J2211" s="1" t="str">
        <f>IF('⚙️ SÉC MĂNG'!A167="","",'⚙️ SÉC MĂNG'!D167)</f>
        <v>92</v>
      </c>
      <c r="L2211" s="1">
        <f>N(L2210)+IF(AND('🔎 TRA CỨU NHANH'!$C$2&lt;&gt;"",OR(ISNUMBER(SEARCH('🔎 TRA CỨU NHANH'!$C$2,$A2211)),ISNUMBER(SEARCH('🔎 TRA CỨU NHANH'!$C$2,$B2211)))),1,0)</f>
        <v>0</v>
      </c>
      <c r="M2211" s="1" t="str">
        <f t="shared" si="68"/>
        <v/>
      </c>
      <c r="N2211" s="1">
        <f>N(N2210)+IF(AND('💰 BÁO GIÁ'!$C$27&lt;&gt;"",OR(ISNUMBER(SEARCH('💰 BÁO GIÁ'!$C$27,$A2211)),ISNUMBER(SEARCH('💰 BÁO GIÁ'!$C$27,$B2211)))),1,0)</f>
        <v>0</v>
      </c>
      <c r="O2211" s="1" t="str">
        <f t="shared" si="69"/>
        <v/>
      </c>
    </row>
    <row r="2212" customHeight="1" spans="1:15">
      <c r="A2212" s="1" t="str">
        <f>IF('⚙️ SÉC MĂNG'!A168="","",'⚙️ SÉC MĂNG'!A168)</f>
        <v>HH00147</v>
      </c>
      <c r="B2212" s="1" t="str">
        <f>IF('⚙️ SÉC MĂNG'!A168="","",'⚙️ SÉC MĂNG'!R168)</f>
        <v>Séc măng Kia JS/K2700/J2 (2-2-3) DK 94.5 - SDK30001ZZ - NPR</v>
      </c>
      <c r="C2212" s="1" t="str">
        <f>IF('⚙️ SÉC MĂNG'!A168="","","Séc măng")</f>
        <v>Séc măng</v>
      </c>
      <c r="D2212" s="1" t="str">
        <f>IF('⚙️ SÉC MĂNG'!A168="","",'⚙️ SÉC MĂNG'!I168)</f>
        <v>1Máy</v>
      </c>
      <c r="E2212" s="13">
        <f>IF('⚙️ SÉC MĂNG'!A168="","",'⚙️ SÉC MĂNG'!J168)</f>
        <v>0</v>
      </c>
      <c r="F2212" s="13">
        <f>IF('⚙️ SÉC MĂNG'!A168="","",'⚙️ SÉC MĂNG'!K168)</f>
        <v>0</v>
      </c>
      <c r="G2212" s="13">
        <f>IF('⚙️ SÉC MĂNG'!A168="","",'⚙️ SÉC MĂNG'!L168)</f>
        <v>0</v>
      </c>
      <c r="H2212" s="13">
        <f>IF('⚙️ SÉC MĂNG'!A168="","",'⚙️ SÉC MĂNG'!M168)</f>
        <v>0</v>
      </c>
      <c r="I2212" s="13">
        <f>IF('⚙️ SÉC MĂNG'!A168="","",'⚙️ SÉC MĂNG'!N168)</f>
        <v>0</v>
      </c>
      <c r="J2212" s="1" t="str">
        <f>IF('⚙️ SÉC MĂNG'!A168="","",'⚙️ SÉC MĂNG'!D168)</f>
        <v>92</v>
      </c>
      <c r="L2212" s="1">
        <f>N(L2211)+IF(AND('🔎 TRA CỨU NHANH'!$C$2&lt;&gt;"",OR(ISNUMBER(SEARCH('🔎 TRA CỨU NHANH'!$C$2,$A2212)),ISNUMBER(SEARCH('🔎 TRA CỨU NHANH'!$C$2,$B2212)))),1,0)</f>
        <v>0</v>
      </c>
      <c r="M2212" s="1" t="str">
        <f t="shared" si="68"/>
        <v/>
      </c>
      <c r="N2212" s="1">
        <f>N(N2211)+IF(AND('💰 BÁO GIÁ'!$C$27&lt;&gt;"",OR(ISNUMBER(SEARCH('💰 BÁO GIÁ'!$C$27,$A2212)),ISNUMBER(SEARCH('💰 BÁO GIÁ'!$C$27,$B2212)))),1,0)</f>
        <v>0</v>
      </c>
      <c r="O2212" s="1" t="str">
        <f t="shared" si="69"/>
        <v/>
      </c>
    </row>
    <row r="2213" customHeight="1" spans="1:15">
      <c r="A2213" s="1" t="str">
        <f>IF('⚙️ SÉC MĂNG'!A169="","",'⚙️ SÉC MĂNG'!A169)</f>
        <v>HH077891</v>
      </c>
      <c r="B2213" s="1" t="str">
        <f>IF('⚙️ SÉC MĂNG'!A169="","",'⚙️ SÉC MĂNG'!R169)</f>
        <v>Séc măng K2400/ SF (2.4-2.4-4) cos0 - TP</v>
      </c>
      <c r="C2213" s="1" t="str">
        <f>IF('⚙️ SÉC MĂNG'!A169="","","Séc măng")</f>
        <v>Séc măng</v>
      </c>
      <c r="D2213" s="1" t="str">
        <f>IF('⚙️ SÉC MĂNG'!A169="","",'⚙️ SÉC MĂNG'!I169)</f>
        <v>1Máy</v>
      </c>
      <c r="E2213" s="13">
        <f>IF('⚙️ SÉC MĂNG'!A169="","",'⚙️ SÉC MĂNG'!J169)</f>
        <v>0</v>
      </c>
      <c r="F2213" s="13">
        <f>IF('⚙️ SÉC MĂNG'!A169="","",'⚙️ SÉC MĂNG'!K169)</f>
        <v>0</v>
      </c>
      <c r="G2213" s="13">
        <f>IF('⚙️ SÉC MĂNG'!A169="","",'⚙️ SÉC MĂNG'!L169)</f>
        <v>0</v>
      </c>
      <c r="H2213" s="13">
        <f>IF('⚙️ SÉC MĂNG'!A169="","",'⚙️ SÉC MĂNG'!M169)</f>
        <v>0</v>
      </c>
      <c r="I2213" s="13">
        <f>IF('⚙️ SÉC MĂNG'!A169="","",'⚙️ SÉC MĂNG'!N169)</f>
        <v>0</v>
      </c>
      <c r="J2213" s="1" t="str">
        <f>IF('⚙️ SÉC MĂNG'!A169="","",'⚙️ SÉC MĂNG'!D169)</f>
        <v>92</v>
      </c>
      <c r="L2213" s="1">
        <f>N(L2212)+IF(AND('🔎 TRA CỨU NHANH'!$C$2&lt;&gt;"",OR(ISNUMBER(SEARCH('🔎 TRA CỨU NHANH'!$C$2,$A2213)),ISNUMBER(SEARCH('🔎 TRA CỨU NHANH'!$C$2,$B2213)))),1,0)</f>
        <v>0</v>
      </c>
      <c r="M2213" s="1" t="str">
        <f t="shared" si="68"/>
        <v/>
      </c>
      <c r="N2213" s="1">
        <f>N(N2212)+IF(AND('💰 BÁO GIÁ'!$C$27&lt;&gt;"",OR(ISNUMBER(SEARCH('💰 BÁO GIÁ'!$C$27,$A2213)),ISNUMBER(SEARCH('💰 BÁO GIÁ'!$C$27,$B2213)))),1,0)</f>
        <v>0</v>
      </c>
      <c r="O2213" s="1" t="str">
        <f t="shared" si="69"/>
        <v/>
      </c>
    </row>
    <row r="2214" customHeight="1" spans="1:15">
      <c r="A2214" s="1" t="str">
        <f>IF('⚙️ SÉC MĂNG'!A170="","",'⚙️ SÉC MĂNG'!A170)</f>
        <v>HH0673</v>
      </c>
      <c r="B2214" s="1" t="str">
        <f>IF('⚙️ SÉC MĂNG'!A170="","",'⚙️ SÉC MĂNG'!R170)</f>
        <v>Séc măng K2700/SS/SUTC (2.8K-2.4-4) DK 92 - SDK30004ZX - NPR</v>
      </c>
      <c r="C2214" s="1" t="str">
        <f>IF('⚙️ SÉC MĂNG'!A170="","","Séc măng")</f>
        <v>Séc măng</v>
      </c>
      <c r="D2214" s="1" t="str">
        <f>IF('⚙️ SÉC MĂNG'!A170="","",'⚙️ SÉC MĂNG'!I170)</f>
        <v>1Máy</v>
      </c>
      <c r="E2214" s="13">
        <f>IF('⚙️ SÉC MĂNG'!A170="","",'⚙️ SÉC MĂNG'!J170)</f>
        <v>0</v>
      </c>
      <c r="F2214" s="13">
        <f>IF('⚙️ SÉC MĂNG'!A170="","",'⚙️ SÉC MĂNG'!K170)</f>
        <v>0</v>
      </c>
      <c r="G2214" s="13">
        <f>IF('⚙️ SÉC MĂNG'!A170="","",'⚙️ SÉC MĂNG'!L170)</f>
        <v>0</v>
      </c>
      <c r="H2214" s="13">
        <f>IF('⚙️ SÉC MĂNG'!A170="","",'⚙️ SÉC MĂNG'!M170)</f>
        <v>0</v>
      </c>
      <c r="I2214" s="13">
        <f>IF('⚙️ SÉC MĂNG'!A170="","",'⚙️ SÉC MĂNG'!N170)</f>
        <v>0</v>
      </c>
      <c r="J2214" s="1" t="str">
        <f>IF('⚙️ SÉC MĂNG'!A170="","",'⚙️ SÉC MĂNG'!D170)</f>
        <v>92</v>
      </c>
      <c r="L2214" s="1">
        <f>N(L2213)+IF(AND('🔎 TRA CỨU NHANH'!$C$2&lt;&gt;"",OR(ISNUMBER(SEARCH('🔎 TRA CỨU NHANH'!$C$2,$A2214)),ISNUMBER(SEARCH('🔎 TRA CỨU NHANH'!$C$2,$B2214)))),1,0)</f>
        <v>0</v>
      </c>
      <c r="M2214" s="1" t="str">
        <f t="shared" si="68"/>
        <v/>
      </c>
      <c r="N2214" s="1">
        <f>N(N2213)+IF(AND('💰 BÁO GIÁ'!$C$27&lt;&gt;"",OR(ISNUMBER(SEARCH('💰 BÁO GIÁ'!$C$27,$A2214)),ISNUMBER(SEARCH('💰 BÁO GIÁ'!$C$27,$B2214)))),1,0)</f>
        <v>0</v>
      </c>
      <c r="O2214" s="1" t="str">
        <f t="shared" si="69"/>
        <v/>
      </c>
    </row>
    <row r="2215" customHeight="1" spans="1:15">
      <c r="A2215" s="1" t="str">
        <f>IF('⚙️ SÉC MĂNG'!A171="","",'⚙️ SÉC MĂNG'!A171)</f>
        <v>HH074959</v>
      </c>
      <c r="B2215" s="1" t="str">
        <f>IF('⚙️ SÉC MĂNG'!A171="","",'⚙️ SÉC MĂNG'!R171)</f>
        <v>Séc măng K4100 - TP</v>
      </c>
      <c r="C2215" s="1" t="str">
        <f>IF('⚙️ SÉC MĂNG'!A171="","","Séc măng")</f>
        <v>Séc măng</v>
      </c>
      <c r="D2215" s="1" t="str">
        <f>IF('⚙️ SÉC MĂNG'!A171="","",'⚙️ SÉC MĂNG'!I171)</f>
        <v>Máy</v>
      </c>
      <c r="E2215" s="13">
        <f>IF('⚙️ SÉC MĂNG'!A171="","",'⚙️ SÉC MĂNG'!J171)</f>
        <v>0</v>
      </c>
      <c r="F2215" s="13">
        <f>IF('⚙️ SÉC MĂNG'!A171="","",'⚙️ SÉC MĂNG'!K171)</f>
        <v>0</v>
      </c>
      <c r="G2215" s="13">
        <f>IF('⚙️ SÉC MĂNG'!A171="","",'⚙️ SÉC MĂNG'!L171)</f>
        <v>0</v>
      </c>
      <c r="H2215" s="13">
        <f>IF('⚙️ SÉC MĂNG'!A171="","",'⚙️ SÉC MĂNG'!M171)</f>
        <v>0</v>
      </c>
      <c r="I2215" s="13">
        <f>IF('⚙️ SÉC MĂNG'!A171="","",'⚙️ SÉC MĂNG'!N171)</f>
        <v>0</v>
      </c>
      <c r="J2215" s="1" t="str">
        <f>IF('⚙️ SÉC MĂNG'!A171="","",'⚙️ SÉC MĂNG'!D171)</f>
        <v>92</v>
      </c>
      <c r="L2215" s="1">
        <f>N(L2214)+IF(AND('🔎 TRA CỨU NHANH'!$C$2&lt;&gt;"",OR(ISNUMBER(SEARCH('🔎 TRA CỨU NHANH'!$C$2,$A2215)),ISNUMBER(SEARCH('🔎 TRA CỨU NHANH'!$C$2,$B2215)))),1,0)</f>
        <v>0</v>
      </c>
      <c r="M2215" s="1" t="str">
        <f t="shared" si="68"/>
        <v/>
      </c>
      <c r="N2215" s="1">
        <f>N(N2214)+IF(AND('💰 BÁO GIÁ'!$C$27&lt;&gt;"",OR(ISNUMBER(SEARCH('💰 BÁO GIÁ'!$C$27,$A2215)),ISNUMBER(SEARCH('💰 BÁO GIÁ'!$C$27,$B2215)))),1,0)</f>
        <v>0</v>
      </c>
      <c r="O2215" s="1" t="str">
        <f t="shared" si="69"/>
        <v/>
      </c>
    </row>
    <row r="2216" customHeight="1" spans="1:15">
      <c r="A2216" s="1" t="str">
        <f>IF('⚙️ SÉC MĂNG'!A172="","",'⚙️ SÉC MĂNG'!A172)</f>
        <v>HH075353</v>
      </c>
      <c r="B2216" s="1" t="str">
        <f>IF('⚙️ SÉC MĂNG'!A172="","",'⚙️ SÉC MĂNG'!R172)</f>
        <v>Séc măng K4100 Cos4 - TP</v>
      </c>
      <c r="C2216" s="1" t="str">
        <f>IF('⚙️ SÉC MĂNG'!A172="","","Séc măng")</f>
        <v>Séc măng</v>
      </c>
      <c r="D2216" s="1" t="str">
        <f>IF('⚙️ SÉC MĂNG'!A172="","",'⚙️ SÉC MĂNG'!I172)</f>
        <v>Máy</v>
      </c>
      <c r="E2216" s="13">
        <f>IF('⚙️ SÉC MĂNG'!A172="","",'⚙️ SÉC MĂNG'!J172)</f>
        <v>0</v>
      </c>
      <c r="F2216" s="13">
        <f>IF('⚙️ SÉC MĂNG'!A172="","",'⚙️ SÉC MĂNG'!K172)</f>
        <v>0</v>
      </c>
      <c r="G2216" s="13">
        <f>IF('⚙️ SÉC MĂNG'!A172="","",'⚙️ SÉC MĂNG'!L172)</f>
        <v>0</v>
      </c>
      <c r="H2216" s="13">
        <f>IF('⚙️ SÉC MĂNG'!A172="","",'⚙️ SÉC MĂNG'!M172)</f>
        <v>0</v>
      </c>
      <c r="I2216" s="13">
        <f>IF('⚙️ SÉC MĂNG'!A172="","",'⚙️ SÉC MĂNG'!N172)</f>
        <v>0</v>
      </c>
      <c r="J2216" s="1" t="str">
        <f>IF('⚙️ SÉC MĂNG'!A172="","",'⚙️ SÉC MĂNG'!D172)</f>
        <v>92</v>
      </c>
      <c r="L2216" s="1">
        <f>N(L2215)+IF(AND('🔎 TRA CỨU NHANH'!$C$2&lt;&gt;"",OR(ISNUMBER(SEARCH('🔎 TRA CỨU NHANH'!$C$2,$A2216)),ISNUMBER(SEARCH('🔎 TRA CỨU NHANH'!$C$2,$B2216)))),1,0)</f>
        <v>0</v>
      </c>
      <c r="M2216" s="1" t="str">
        <f t="shared" si="68"/>
        <v/>
      </c>
      <c r="N2216" s="1">
        <f>N(N2215)+IF(AND('💰 BÁO GIÁ'!$C$27&lt;&gt;"",OR(ISNUMBER(SEARCH('💰 BÁO GIÁ'!$C$27,$A2216)),ISNUMBER(SEARCH('💰 BÁO GIÁ'!$C$27,$B2216)))),1,0)</f>
        <v>0</v>
      </c>
      <c r="O2216" s="1" t="str">
        <f t="shared" si="69"/>
        <v/>
      </c>
    </row>
    <row r="2217" customHeight="1" spans="1:15">
      <c r="A2217" s="1" t="str">
        <f>IF('⚙️ SÉC MĂNG'!A173="","",'⚙️ SÉC MĂNG'!A173)</f>
        <v>HH071318</v>
      </c>
      <c r="B2217" s="1" t="str">
        <f>IF('⚙️ SÉC MĂNG'!A173="","",'⚙️ SÉC MĂNG'!R173)</f>
        <v>Séc măng J3 / BONGO III (2HK-2-3) - TP</v>
      </c>
      <c r="C2217" s="1" t="str">
        <f>IF('⚙️ SÉC MĂNG'!A173="","","Séc măng")</f>
        <v>Séc măng</v>
      </c>
      <c r="D2217" s="1" t="str">
        <f>IF('⚙️ SÉC MĂNG'!A173="","",'⚙️ SÉC MĂNG'!I173)</f>
        <v>1Máy</v>
      </c>
      <c r="E2217" s="13">
        <f>IF('⚙️ SÉC MĂNG'!A173="","",'⚙️ SÉC MĂNG'!J173)</f>
        <v>0</v>
      </c>
      <c r="F2217" s="13">
        <f>IF('⚙️ SÉC MĂNG'!A173="","",'⚙️ SÉC MĂNG'!K173)</f>
        <v>0</v>
      </c>
      <c r="G2217" s="13">
        <f>IF('⚙️ SÉC MĂNG'!A173="","",'⚙️ SÉC MĂNG'!L173)</f>
        <v>0</v>
      </c>
      <c r="H2217" s="13">
        <f>IF('⚙️ SÉC MĂNG'!A173="","",'⚙️ SÉC MĂNG'!M173)</f>
        <v>0</v>
      </c>
      <c r="I2217" s="13">
        <f>IF('⚙️ SÉC MĂNG'!A173="","",'⚙️ SÉC MĂNG'!N173)</f>
        <v>0</v>
      </c>
      <c r="J2217" s="1" t="str">
        <f>IF('⚙️ SÉC MĂNG'!A173="","",'⚙️ SÉC MĂNG'!D173)</f>
        <v>97.1</v>
      </c>
      <c r="L2217" s="1">
        <f>N(L2216)+IF(AND('🔎 TRA CỨU NHANH'!$C$2&lt;&gt;"",OR(ISNUMBER(SEARCH('🔎 TRA CỨU NHANH'!$C$2,$A2217)),ISNUMBER(SEARCH('🔎 TRA CỨU NHANH'!$C$2,$B2217)))),1,0)</f>
        <v>0</v>
      </c>
      <c r="M2217" s="1" t="str">
        <f t="shared" si="68"/>
        <v/>
      </c>
      <c r="N2217" s="1">
        <f>N(N2216)+IF(AND('💰 BÁO GIÁ'!$C$27&lt;&gt;"",OR(ISNUMBER(SEARCH('💰 BÁO GIÁ'!$C$27,$A2217)),ISNUMBER(SEARCH('💰 BÁO GIÁ'!$C$27,$B2217)))),1,0)</f>
        <v>0</v>
      </c>
      <c r="O2217" s="1" t="str">
        <f t="shared" si="69"/>
        <v/>
      </c>
    </row>
    <row r="2218" customHeight="1" spans="1:15">
      <c r="A2218" s="1" t="str">
        <f>IF('⚙️ SÉC MĂNG'!A174="","",'⚙️ SÉC MĂNG'!A174)</f>
        <v>HH071891</v>
      </c>
      <c r="B2218" s="1" t="str">
        <f>IF('⚙️ SÉC MĂNG'!A174="","",'⚙️ SÉC MĂNG'!R174)</f>
        <v>Séc măng J3 New (2,42HK-2-3) - TP</v>
      </c>
      <c r="C2218" s="1" t="str">
        <f>IF('⚙️ SÉC MĂNG'!A174="","","Séc măng")</f>
        <v>Séc măng</v>
      </c>
      <c r="D2218" s="1" t="str">
        <f>IF('⚙️ SÉC MĂNG'!A174="","",'⚙️ SÉC MĂNG'!I174)</f>
        <v>1Máy</v>
      </c>
      <c r="E2218" s="13">
        <f>IF('⚙️ SÉC MĂNG'!A174="","",'⚙️ SÉC MĂNG'!J174)</f>
        <v>0</v>
      </c>
      <c r="F2218" s="13">
        <f>IF('⚙️ SÉC MĂNG'!A174="","",'⚙️ SÉC MĂNG'!K174)</f>
        <v>0</v>
      </c>
      <c r="G2218" s="13">
        <f>IF('⚙️ SÉC MĂNG'!A174="","",'⚙️ SÉC MĂNG'!L174)</f>
        <v>0</v>
      </c>
      <c r="H2218" s="13">
        <f>IF('⚙️ SÉC MĂNG'!A174="","",'⚙️ SÉC MĂNG'!M174)</f>
        <v>0</v>
      </c>
      <c r="I2218" s="13">
        <f>IF('⚙️ SÉC MĂNG'!A174="","",'⚙️ SÉC MĂNG'!N174)</f>
        <v>0</v>
      </c>
      <c r="J2218" s="1" t="str">
        <f>IF('⚙️ SÉC MĂNG'!A174="","",'⚙️ SÉC MĂNG'!D174)</f>
        <v>97.1</v>
      </c>
      <c r="L2218" s="1">
        <f>N(L2217)+IF(AND('🔎 TRA CỨU NHANH'!$C$2&lt;&gt;"",OR(ISNUMBER(SEARCH('🔎 TRA CỨU NHANH'!$C$2,$A2218)),ISNUMBER(SEARCH('🔎 TRA CỨU NHANH'!$C$2,$B2218)))),1,0)</f>
        <v>0</v>
      </c>
      <c r="M2218" s="1" t="str">
        <f t="shared" si="68"/>
        <v/>
      </c>
      <c r="N2218" s="1">
        <f>N(N2217)+IF(AND('💰 BÁO GIÁ'!$C$27&lt;&gt;"",OR(ISNUMBER(SEARCH('💰 BÁO GIÁ'!$C$27,$A2218)),ISNUMBER(SEARCH('💰 BÁO GIÁ'!$C$27,$B2218)))),1,0)</f>
        <v>0</v>
      </c>
      <c r="O2218" s="1" t="str">
        <f t="shared" si="69"/>
        <v/>
      </c>
    </row>
    <row r="2219" customHeight="1" spans="1:15">
      <c r="A2219" s="1" t="str">
        <f>IF('⚙️ SÉC MĂNG'!A175="","",'⚙️ SÉC MĂNG'!A175)</f>
        <v>HH0675</v>
      </c>
      <c r="B2219" s="1" t="str">
        <f>IF('⚙️ SÉC MĂNG'!A175="","",'⚙️ SÉC MĂNG'!R175)</f>
        <v>Séc măng K3500/ JD (2.5-2-4.5) DK 100 - SDK30014ZX - NPR</v>
      </c>
      <c r="C2219" s="1" t="str">
        <f>IF('⚙️ SÉC MĂNG'!A175="","","Séc măng")</f>
        <v>Séc măng</v>
      </c>
      <c r="D2219" s="1" t="str">
        <f>IF('⚙️ SÉC MĂNG'!A175="","",'⚙️ SÉC MĂNG'!I175)</f>
        <v>Máy</v>
      </c>
      <c r="E2219" s="13">
        <f>IF('⚙️ SÉC MĂNG'!A175="","",'⚙️ SÉC MĂNG'!J175)</f>
        <v>0</v>
      </c>
      <c r="F2219" s="13">
        <f>IF('⚙️ SÉC MĂNG'!A175="","",'⚙️ SÉC MĂNG'!K175)</f>
        <v>0</v>
      </c>
      <c r="G2219" s="13">
        <f>IF('⚙️ SÉC MĂNG'!A175="","",'⚙️ SÉC MĂNG'!L175)</f>
        <v>0</v>
      </c>
      <c r="H2219" s="13">
        <f>IF('⚙️ SÉC MĂNG'!A175="","",'⚙️ SÉC MĂNG'!M175)</f>
        <v>0</v>
      </c>
      <c r="I2219" s="13">
        <f>IF('⚙️ SÉC MĂNG'!A175="","",'⚙️ SÉC MĂNG'!N175)</f>
        <v>0</v>
      </c>
      <c r="J2219" s="1" t="str">
        <f>IF('⚙️ SÉC MĂNG'!A175="","",'⚙️ SÉC MĂNG'!D175)</f>
        <v>100</v>
      </c>
      <c r="L2219" s="1">
        <f>N(L2218)+IF(AND('🔎 TRA CỨU NHANH'!$C$2&lt;&gt;"",OR(ISNUMBER(SEARCH('🔎 TRA CỨU NHANH'!$C$2,$A2219)),ISNUMBER(SEARCH('🔎 TRA CỨU NHANH'!$C$2,$B2219)))),1,0)</f>
        <v>0</v>
      </c>
      <c r="M2219" s="1" t="str">
        <f t="shared" si="68"/>
        <v/>
      </c>
      <c r="N2219" s="1">
        <f>N(N2218)+IF(AND('💰 BÁO GIÁ'!$C$27&lt;&gt;"",OR(ISNUMBER(SEARCH('💰 BÁO GIÁ'!$C$27,$A2219)),ISNUMBER(SEARCH('💰 BÁO GIÁ'!$C$27,$B2219)))),1,0)</f>
        <v>0</v>
      </c>
      <c r="O2219" s="1" t="str">
        <f t="shared" si="69"/>
        <v/>
      </c>
    </row>
    <row r="2220" customHeight="1" spans="1:15">
      <c r="A2220" s="1" t="str">
        <f>IF('⚙️ SÉC MĂNG'!A176="","",'⚙️ SÉC MĂNG'!A176)</f>
        <v>HH0676</v>
      </c>
      <c r="B2220" s="1" t="str">
        <f>IF('⚙️ SÉC MĂNG'!A176="","",'⚙️ SÉC MĂNG'!R176)</f>
        <v>Séc măng K3600/SH (2-2-3) - SDK30003ZZ - NPR</v>
      </c>
      <c r="C2220" s="1" t="str">
        <f>IF('⚙️ SÉC MĂNG'!A176="","","Séc măng")</f>
        <v>Séc măng</v>
      </c>
      <c r="D2220" s="1" t="str">
        <f>IF('⚙️ SÉC MĂNG'!A176="","",'⚙️ SÉC MĂNG'!I176)</f>
        <v>1Máy</v>
      </c>
      <c r="E2220" s="13">
        <f>IF('⚙️ SÉC MĂNG'!A176="","",'⚙️ SÉC MĂNG'!J176)</f>
        <v>0</v>
      </c>
      <c r="F2220" s="13">
        <f>IF('⚙️ SÉC MĂNG'!A176="","",'⚙️ SÉC MĂNG'!K176)</f>
        <v>0</v>
      </c>
      <c r="G2220" s="13">
        <f>IF('⚙️ SÉC MĂNG'!A176="","",'⚙️ SÉC MĂNG'!L176)</f>
        <v>0</v>
      </c>
      <c r="H2220" s="13">
        <f>IF('⚙️ SÉC MĂNG'!A176="","",'⚙️ SÉC MĂNG'!M176)</f>
        <v>0</v>
      </c>
      <c r="I2220" s="13">
        <f>IF('⚙️ SÉC MĂNG'!A176="","",'⚙️ SÉC MĂNG'!N176)</f>
        <v>0</v>
      </c>
      <c r="J2220" s="1" t="str">
        <f>IF('⚙️ SÉC MĂNG'!A176="","",'⚙️ SÉC MĂNG'!D176)</f>
        <v>100</v>
      </c>
      <c r="L2220" s="1">
        <f>N(L2219)+IF(AND('🔎 TRA CỨU NHANH'!$C$2&lt;&gt;"",OR(ISNUMBER(SEARCH('🔎 TRA CỨU NHANH'!$C$2,$A2220)),ISNUMBER(SEARCH('🔎 TRA CỨU NHANH'!$C$2,$B2220)))),1,0)</f>
        <v>0</v>
      </c>
      <c r="M2220" s="1" t="str">
        <f t="shared" si="68"/>
        <v/>
      </c>
      <c r="N2220" s="1">
        <f>N(N2219)+IF(AND('💰 BÁO GIÁ'!$C$27&lt;&gt;"",OR(ISNUMBER(SEARCH('💰 BÁO GIÁ'!$C$27,$A2220)),ISNUMBER(SEARCH('💰 BÁO GIÁ'!$C$27,$B2220)))),1,0)</f>
        <v>0</v>
      </c>
      <c r="O2220" s="1" t="str">
        <f t="shared" si="69"/>
        <v/>
      </c>
    </row>
    <row r="2221" customHeight="1" spans="1:15">
      <c r="A2221" s="1" t="str">
        <f>IF('⚙️ SÉC MĂNG'!A177="","",'⚙️ SÉC MĂNG'!A177)</f>
        <v>HH083757</v>
      </c>
      <c r="B2221" s="1" t="str">
        <f>IF('⚙️ SÉC MĂNG'!A177="","",'⚙️ SÉC MĂNG'!R177)</f>
        <v>Séc măng KIA JT (2-2-3)  - HENWEIT/ R-KI20-00</v>
      </c>
      <c r="C2221" s="1" t="str">
        <f>IF('⚙️ SÉC MĂNG'!A177="","","Séc măng")</f>
        <v>Séc măng</v>
      </c>
      <c r="D2221" s="1" t="str">
        <f>IF('⚙️ SÉC MĂNG'!A177="","",'⚙️ SÉC MĂNG'!I177)</f>
        <v>Máy</v>
      </c>
      <c r="E2221" s="13">
        <f>IF('⚙️ SÉC MĂNG'!A177="","",'⚙️ SÉC MĂNG'!J177)</f>
        <v>0</v>
      </c>
      <c r="F2221" s="13">
        <f>IF('⚙️ SÉC MĂNG'!A177="","",'⚙️ SÉC MĂNG'!K177)</f>
        <v>0</v>
      </c>
      <c r="G2221" s="13">
        <f>IF('⚙️ SÉC MĂNG'!A177="","",'⚙️ SÉC MĂNG'!L177)</f>
        <v>0</v>
      </c>
      <c r="H2221" s="13">
        <f>IF('⚙️ SÉC MĂNG'!A177="","",'⚙️ SÉC MĂNG'!M177)</f>
        <v>0</v>
      </c>
      <c r="I2221" s="13">
        <f>IF('⚙️ SÉC MĂNG'!A177="","",'⚙️ SÉC MĂNG'!N177)</f>
        <v>0</v>
      </c>
      <c r="J2221" s="1">
        <f>IF('⚙️ SÉC MĂNG'!A177="","",'⚙️ SÉC MĂNG'!D177)</f>
        <v>0</v>
      </c>
      <c r="L2221" s="1">
        <f>N(L2220)+IF(AND('🔎 TRA CỨU NHANH'!$C$2&lt;&gt;"",OR(ISNUMBER(SEARCH('🔎 TRA CỨU NHANH'!$C$2,$A2221)),ISNUMBER(SEARCH('🔎 TRA CỨU NHANH'!$C$2,$B2221)))),1,0)</f>
        <v>0</v>
      </c>
      <c r="M2221" s="1" t="str">
        <f t="shared" si="68"/>
        <v/>
      </c>
      <c r="N2221" s="1">
        <f>N(N2220)+IF(AND('💰 BÁO GIÁ'!$C$27&lt;&gt;"",OR(ISNUMBER(SEARCH('💰 BÁO GIÁ'!$C$27,$A2221)),ISNUMBER(SEARCH('💰 BÁO GIÁ'!$C$27,$B2221)))),1,0)</f>
        <v>0</v>
      </c>
      <c r="O2221" s="1" t="str">
        <f t="shared" si="69"/>
        <v/>
      </c>
    </row>
    <row r="2222" customHeight="1" spans="1:15">
      <c r="A2222" s="1" t="str">
        <f>IF('⚙️ SÉC MĂNG'!A178="","",'⚙️ SÉC MĂNG'!A178)</f>
        <v>HH0553</v>
      </c>
      <c r="B2222" s="1" t="str">
        <f>IF('⚙️ SÉC MĂNG'!A178="","",'⚙️ SÉC MĂNG'!R178)</f>
        <v>Séc măng Kia JT/ SDK30008ZZ (2-2-3) 1+3 thép, HỘP4 - NPR</v>
      </c>
      <c r="C2222" s="1" t="str">
        <f>IF('⚙️ SÉC MĂNG'!A178="","","Séc măng")</f>
        <v>Séc măng</v>
      </c>
      <c r="D2222" s="1" t="str">
        <f>IF('⚙️ SÉC MĂNG'!A178="","",'⚙️ SÉC MĂNG'!I178)</f>
        <v>Máy</v>
      </c>
      <c r="E2222" s="13">
        <f>IF('⚙️ SÉC MĂNG'!A178="","",'⚙️ SÉC MĂNG'!J178)</f>
        <v>0</v>
      </c>
      <c r="F2222" s="13">
        <f>IF('⚙️ SÉC MĂNG'!A178="","",'⚙️ SÉC MĂNG'!K178)</f>
        <v>0</v>
      </c>
      <c r="G2222" s="13">
        <f>IF('⚙️ SÉC MĂNG'!A178="","",'⚙️ SÉC MĂNG'!L178)</f>
        <v>0</v>
      </c>
      <c r="H2222" s="13">
        <f>IF('⚙️ SÉC MĂNG'!A178="","",'⚙️ SÉC MĂNG'!M178)</f>
        <v>0</v>
      </c>
      <c r="I2222" s="13">
        <f>IF('⚙️ SÉC MĂNG'!A178="","",'⚙️ SÉC MĂNG'!N178)</f>
        <v>0</v>
      </c>
      <c r="J2222" s="1">
        <f>IF('⚙️ SÉC MĂNG'!A178="","",'⚙️ SÉC MĂNG'!D178)</f>
        <v>0</v>
      </c>
      <c r="L2222" s="1">
        <f>N(L2221)+IF(AND('🔎 TRA CỨU NHANH'!$C$2&lt;&gt;"",OR(ISNUMBER(SEARCH('🔎 TRA CỨU NHANH'!$C$2,$A2222)),ISNUMBER(SEARCH('🔎 TRA CỨU NHANH'!$C$2,$B2222)))),1,0)</f>
        <v>0</v>
      </c>
      <c r="M2222" s="1" t="str">
        <f t="shared" si="68"/>
        <v/>
      </c>
      <c r="N2222" s="1">
        <f>N(N2221)+IF(AND('💰 BÁO GIÁ'!$C$27&lt;&gt;"",OR(ISNUMBER(SEARCH('💰 BÁO GIÁ'!$C$27,$A2222)),ISNUMBER(SEARCH('💰 BÁO GIÁ'!$C$27,$B2222)))),1,0)</f>
        <v>0</v>
      </c>
      <c r="O2222" s="1" t="str">
        <f t="shared" si="69"/>
        <v/>
      </c>
    </row>
    <row r="2223" customHeight="1" spans="1:15">
      <c r="A2223" s="1" t="str">
        <f>IF('⚙️ SÉC MĂNG'!A179="","",'⚙️ SÉC MĂNG'!A179)</f>
        <v/>
      </c>
      <c r="B2223" s="1" t="str">
        <f>IF('⚙️ SÉC MĂNG'!A179="","",'⚙️ SÉC MĂNG'!R179)</f>
        <v/>
      </c>
      <c r="C2223" s="1" t="str">
        <f>IF('⚙️ SÉC MĂNG'!A179="","","Séc măng")</f>
        <v/>
      </c>
      <c r="D2223" s="1" t="str">
        <f>IF('⚙️ SÉC MĂNG'!A179="","",'⚙️ SÉC MĂNG'!I179)</f>
        <v/>
      </c>
      <c r="E2223" s="1" t="str">
        <f>IF('⚙️ SÉC MĂNG'!A179="","",'⚙️ SÉC MĂNG'!J179)</f>
        <v/>
      </c>
      <c r="F2223" s="1" t="str">
        <f>IF('⚙️ SÉC MĂNG'!A179="","",'⚙️ SÉC MĂNG'!K179)</f>
        <v/>
      </c>
      <c r="G2223" s="1" t="str">
        <f>IF('⚙️ SÉC MĂNG'!A179="","",'⚙️ SÉC MĂNG'!L179)</f>
        <v/>
      </c>
      <c r="H2223" s="1" t="str">
        <f>IF('⚙️ SÉC MĂNG'!A179="","",'⚙️ SÉC MĂNG'!M179)</f>
        <v/>
      </c>
      <c r="I2223" s="1" t="str">
        <f>IF('⚙️ SÉC MĂNG'!A179="","",'⚙️ SÉC MĂNG'!N179)</f>
        <v/>
      </c>
      <c r="J2223" s="1" t="str">
        <f>IF('⚙️ SÉC MĂNG'!A179="","",'⚙️ SÉC MĂNG'!D179)</f>
        <v/>
      </c>
      <c r="L2223" s="1">
        <f>N(L2222)+IF(AND('🔎 TRA CỨU NHANH'!$C$2&lt;&gt;"",OR(ISNUMBER(SEARCH('🔎 TRA CỨU NHANH'!$C$2,$A2223)),ISNUMBER(SEARCH('🔎 TRA CỨU NHANH'!$C$2,$B2223)))),1,0)</f>
        <v>0</v>
      </c>
      <c r="M2223" s="1" t="str">
        <f t="shared" si="68"/>
        <v/>
      </c>
      <c r="N2223" s="1">
        <f>N(N2222)+IF(AND('💰 BÁO GIÁ'!$C$27&lt;&gt;"",OR(ISNUMBER(SEARCH('💰 BÁO GIÁ'!$C$27,$A2223)),ISNUMBER(SEARCH('💰 BÁO GIÁ'!$C$27,$B2223)))),1,0)</f>
        <v>0</v>
      </c>
      <c r="O2223" s="1" t="str">
        <f t="shared" si="69"/>
        <v/>
      </c>
    </row>
    <row r="2224" customHeight="1" spans="1:15">
      <c r="A2224" s="1" t="str">
        <f>IF('⚙️ SÉC MĂNG'!A180="","",'⚙️ SÉC MĂNG'!A180)</f>
        <v>HH071158</v>
      </c>
      <c r="B2224" s="1" t="str">
        <f>IF('⚙️ SÉC MĂNG'!A180="","",'⚙️ SÉC MĂNG'!R180)</f>
        <v>Séc măng 4D92 (3K-3-6) - RIK</v>
      </c>
      <c r="C2224" s="1" t="str">
        <f>IF('⚙️ SÉC MĂNG'!A180="","","Séc măng")</f>
        <v>Séc măng</v>
      </c>
      <c r="D2224" s="1" t="str">
        <f>IF('⚙️ SÉC MĂNG'!A180="","",'⚙️ SÉC MĂNG'!I180)</f>
        <v>1Máy</v>
      </c>
      <c r="E2224" s="13">
        <f>IF('⚙️ SÉC MĂNG'!A180="","",'⚙️ SÉC MĂNG'!J180)</f>
        <v>0</v>
      </c>
      <c r="F2224" s="13">
        <f>IF('⚙️ SÉC MĂNG'!A180="","",'⚙️ SÉC MĂNG'!K180)</f>
        <v>0</v>
      </c>
      <c r="G2224" s="13">
        <f>IF('⚙️ SÉC MĂNG'!A180="","",'⚙️ SÉC MĂNG'!L180)</f>
        <v>0</v>
      </c>
      <c r="H2224" s="13">
        <f>IF('⚙️ SÉC MĂNG'!A180="","",'⚙️ SÉC MĂNG'!M180)</f>
        <v>0</v>
      </c>
      <c r="I2224" s="13">
        <f>IF('⚙️ SÉC MĂNG'!A180="","",'⚙️ SÉC MĂNG'!N180)</f>
        <v>0</v>
      </c>
      <c r="J2224" s="1" t="str">
        <f>IF('⚙️ SÉC MĂNG'!A180="","",'⚙️ SÉC MĂNG'!D180)</f>
        <v>92</v>
      </c>
      <c r="L2224" s="1">
        <f>N(L2223)+IF(AND('🔎 TRA CỨU NHANH'!$C$2&lt;&gt;"",OR(ISNUMBER(SEARCH('🔎 TRA CỨU NHANH'!$C$2,$A2224)),ISNUMBER(SEARCH('🔎 TRA CỨU NHANH'!$C$2,$B2224)))),1,0)</f>
        <v>0</v>
      </c>
      <c r="M2224" s="1" t="str">
        <f t="shared" si="68"/>
        <v/>
      </c>
      <c r="N2224" s="1">
        <f>N(N2223)+IF(AND('💰 BÁO GIÁ'!$C$27&lt;&gt;"",OR(ISNUMBER(SEARCH('💰 BÁO GIÁ'!$C$27,$A2224)),ISNUMBER(SEARCH('💰 BÁO GIÁ'!$C$27,$B2224)))),1,0)</f>
        <v>0</v>
      </c>
      <c r="O2224" s="1" t="str">
        <f t="shared" si="69"/>
        <v/>
      </c>
    </row>
    <row r="2225" customHeight="1" spans="1:15">
      <c r="A2225" s="1" t="str">
        <f>IF('⚙️ SÉC MĂNG'!A181="","",'⚙️ SÉC MĂNG'!A181)</f>
        <v>HH080382</v>
      </c>
      <c r="B2225" s="1" t="str">
        <f>IF('⚙️ SÉC MĂNG'!A181="","",'⚙️ SÉC MĂNG'!R181)</f>
        <v>Séc măng 4D92/Xe ủi (3K-3-6) - IZ IKAZU</v>
      </c>
      <c r="C2225" s="1" t="str">
        <f>IF('⚙️ SÉC MĂNG'!A181="","","Séc măng")</f>
        <v>Séc măng</v>
      </c>
      <c r="D2225" s="1" t="str">
        <f>IF('⚙️ SÉC MĂNG'!A181="","",'⚙️ SÉC MĂNG'!I181)</f>
        <v>1Máy</v>
      </c>
      <c r="E2225" s="13">
        <f>IF('⚙️ SÉC MĂNG'!A181="","",'⚙️ SÉC MĂNG'!J181)</f>
        <v>0</v>
      </c>
      <c r="F2225" s="13">
        <f>IF('⚙️ SÉC MĂNG'!A181="","",'⚙️ SÉC MĂNG'!K181)</f>
        <v>0</v>
      </c>
      <c r="G2225" s="13">
        <f>IF('⚙️ SÉC MĂNG'!A181="","",'⚙️ SÉC MĂNG'!L181)</f>
        <v>0</v>
      </c>
      <c r="H2225" s="13">
        <f>IF('⚙️ SÉC MĂNG'!A181="","",'⚙️ SÉC MĂNG'!M181)</f>
        <v>0</v>
      </c>
      <c r="I2225" s="13">
        <f>IF('⚙️ SÉC MĂNG'!A181="","",'⚙️ SÉC MĂNG'!N181)</f>
        <v>0</v>
      </c>
      <c r="J2225" s="1" t="str">
        <f>IF('⚙️ SÉC MĂNG'!A181="","",'⚙️ SÉC MĂNG'!D181)</f>
        <v>92</v>
      </c>
      <c r="L2225" s="1">
        <f>N(L2224)+IF(AND('🔎 TRA CỨU NHANH'!$C$2&lt;&gt;"",OR(ISNUMBER(SEARCH('🔎 TRA CỨU NHANH'!$C$2,$A2225)),ISNUMBER(SEARCH('🔎 TRA CỨU NHANH'!$C$2,$B2225)))),1,0)</f>
        <v>0</v>
      </c>
      <c r="M2225" s="1" t="str">
        <f t="shared" si="68"/>
        <v/>
      </c>
      <c r="N2225" s="1">
        <f>N(N2224)+IF(AND('💰 BÁO GIÁ'!$C$27&lt;&gt;"",OR(ISNUMBER(SEARCH('💰 BÁO GIÁ'!$C$27,$A2225)),ISNUMBER(SEARCH('💰 BÁO GIÁ'!$C$27,$B2225)))),1,0)</f>
        <v>0</v>
      </c>
      <c r="O2225" s="1" t="str">
        <f t="shared" si="69"/>
        <v/>
      </c>
    </row>
    <row r="2226" customHeight="1" spans="1:15">
      <c r="A2226" s="1" t="str">
        <f>IF('⚙️ SÉC MĂNG'!A182="","",'⚙️ SÉC MĂNG'!A182)</f>
        <v>HH0282</v>
      </c>
      <c r="B2226" s="1" t="str">
        <f>IF('⚙️ SÉC MĂNG'!A182="","",'⚙️ SÉC MĂNG'!R182)</f>
        <v>Séc măng 4D92/Xe ủi (3K-3-6) - SDK04012ZZ - NPR</v>
      </c>
      <c r="C2226" s="1" t="str">
        <f>IF('⚙️ SÉC MĂNG'!A182="","","Séc măng")</f>
        <v>Séc măng</v>
      </c>
      <c r="D2226" s="1" t="str">
        <f>IF('⚙️ SÉC MĂNG'!A182="","",'⚙️ SÉC MĂNG'!I182)</f>
        <v>1Máy</v>
      </c>
      <c r="E2226" s="13">
        <f>IF('⚙️ SÉC MĂNG'!A182="","",'⚙️ SÉC MĂNG'!J182)</f>
        <v>0</v>
      </c>
      <c r="F2226" s="13">
        <f>IF('⚙️ SÉC MĂNG'!A182="","",'⚙️ SÉC MĂNG'!K182)</f>
        <v>0</v>
      </c>
      <c r="G2226" s="13">
        <f>IF('⚙️ SÉC MĂNG'!A182="","",'⚙️ SÉC MĂNG'!L182)</f>
        <v>0</v>
      </c>
      <c r="H2226" s="13">
        <f>IF('⚙️ SÉC MĂNG'!A182="","",'⚙️ SÉC MĂNG'!M182)</f>
        <v>0</v>
      </c>
      <c r="I2226" s="13">
        <f>IF('⚙️ SÉC MĂNG'!A182="","",'⚙️ SÉC MĂNG'!N182)</f>
        <v>0</v>
      </c>
      <c r="J2226" s="1" t="str">
        <f>IF('⚙️ SÉC MĂNG'!A182="","",'⚙️ SÉC MĂNG'!D182)</f>
        <v>92</v>
      </c>
      <c r="L2226" s="1">
        <f>N(L2225)+IF(AND('🔎 TRA CỨU NHANH'!$C$2&lt;&gt;"",OR(ISNUMBER(SEARCH('🔎 TRA CỨU NHANH'!$C$2,$A2226)),ISNUMBER(SEARCH('🔎 TRA CỨU NHANH'!$C$2,$B2226)))),1,0)</f>
        <v>0</v>
      </c>
      <c r="M2226" s="1" t="str">
        <f t="shared" si="68"/>
        <v/>
      </c>
      <c r="N2226" s="1">
        <f>N(N2225)+IF(AND('💰 BÁO GIÁ'!$C$27&lt;&gt;"",OR(ISNUMBER(SEARCH('💰 BÁO GIÁ'!$C$27,$A2226)),ISNUMBER(SEARCH('💰 BÁO GIÁ'!$C$27,$B2226)))),1,0)</f>
        <v>0</v>
      </c>
      <c r="O2226" s="1" t="str">
        <f t="shared" si="69"/>
        <v/>
      </c>
    </row>
    <row r="2227" customHeight="1" spans="1:15">
      <c r="A2227" s="1" t="str">
        <f>IF('⚙️ SÉC MĂNG'!A183="","",'⚙️ SÉC MĂNG'!A183)</f>
        <v>HH077174</v>
      </c>
      <c r="B2227" s="1" t="str">
        <f>IF('⚙️ SÉC MĂNG'!A183="","",'⚙️ SÉC MĂNG'!R183)</f>
        <v>Séc măng 4D95 (2.5K-2-4) - ART 16309504</v>
      </c>
      <c r="C2227" s="1" t="str">
        <f>IF('⚙️ SÉC MĂNG'!A183="","","Séc măng")</f>
        <v>Séc măng</v>
      </c>
      <c r="D2227" s="1" t="str">
        <f>IF('⚙️ SÉC MĂNG'!A183="","",'⚙️ SÉC MĂNG'!I183)</f>
        <v>Máy</v>
      </c>
      <c r="E2227" s="13">
        <f>IF('⚙️ SÉC MĂNG'!A183="","",'⚙️ SÉC MĂNG'!J183)</f>
        <v>0</v>
      </c>
      <c r="F2227" s="13">
        <f>IF('⚙️ SÉC MĂNG'!A183="","",'⚙️ SÉC MĂNG'!K183)</f>
        <v>0</v>
      </c>
      <c r="G2227" s="13">
        <f>IF('⚙️ SÉC MĂNG'!A183="","",'⚙️ SÉC MĂNG'!L183)</f>
        <v>0</v>
      </c>
      <c r="H2227" s="13">
        <f>IF('⚙️ SÉC MĂNG'!A183="","",'⚙️ SÉC MĂNG'!M183)</f>
        <v>0</v>
      </c>
      <c r="I2227" s="13">
        <f>IF('⚙️ SÉC MĂNG'!A183="","",'⚙️ SÉC MĂNG'!N183)</f>
        <v>0</v>
      </c>
      <c r="J2227" s="1" t="str">
        <f>IF('⚙️ SÉC MĂNG'!A183="","",'⚙️ SÉC MĂNG'!D183)</f>
        <v>95</v>
      </c>
      <c r="L2227" s="1">
        <f>N(L2226)+IF(AND('🔎 TRA CỨU NHANH'!$C$2&lt;&gt;"",OR(ISNUMBER(SEARCH('🔎 TRA CỨU NHANH'!$C$2,$A2227)),ISNUMBER(SEARCH('🔎 TRA CỨU NHANH'!$C$2,$B2227)))),1,0)</f>
        <v>0</v>
      </c>
      <c r="M2227" s="1" t="str">
        <f t="shared" si="68"/>
        <v/>
      </c>
      <c r="N2227" s="1">
        <f>N(N2226)+IF(AND('💰 BÁO GIÁ'!$C$27&lt;&gt;"",OR(ISNUMBER(SEARCH('💰 BÁO GIÁ'!$C$27,$A2227)),ISNUMBER(SEARCH('💰 BÁO GIÁ'!$C$27,$B2227)))),1,0)</f>
        <v>0</v>
      </c>
      <c r="O2227" s="1" t="str">
        <f t="shared" si="69"/>
        <v/>
      </c>
    </row>
    <row r="2228" customHeight="1" spans="1:15">
      <c r="A2228" s="1" t="str">
        <f>IF('⚙️ SÉC MĂNG'!A184="","",'⚙️ SÉC MĂNG'!A184)</f>
        <v>HH075173</v>
      </c>
      <c r="B2228" s="1" t="str">
        <f>IF('⚙️ SÉC MĂNG'!A184="","",'⚙️ SÉC MĂNG'!R184)</f>
        <v>Séc măng 4D95/6D95/SA1D95/ 2-2-4 ( 16309501) - ART</v>
      </c>
      <c r="C2228" s="1" t="str">
        <f>IF('⚙️ SÉC MĂNG'!A184="","","Séc măng")</f>
        <v>Séc măng</v>
      </c>
      <c r="D2228" s="1" t="str">
        <f>IF('⚙️ SÉC MĂNG'!A184="","",'⚙️ SÉC MĂNG'!I184)</f>
        <v>Máy</v>
      </c>
      <c r="E2228" s="13">
        <f>IF('⚙️ SÉC MĂNG'!A184="","",'⚙️ SÉC MĂNG'!J184)</f>
        <v>0</v>
      </c>
      <c r="F2228" s="13">
        <f>IF('⚙️ SÉC MĂNG'!A184="","",'⚙️ SÉC MĂNG'!K184)</f>
        <v>0</v>
      </c>
      <c r="G2228" s="13">
        <f>IF('⚙️ SÉC MĂNG'!A184="","",'⚙️ SÉC MĂNG'!L184)</f>
        <v>0</v>
      </c>
      <c r="H2228" s="13">
        <f>IF('⚙️ SÉC MĂNG'!A184="","",'⚙️ SÉC MĂNG'!M184)</f>
        <v>0</v>
      </c>
      <c r="I2228" s="13">
        <f>IF('⚙️ SÉC MĂNG'!A184="","",'⚙️ SÉC MĂNG'!N184)</f>
        <v>0</v>
      </c>
      <c r="J2228" s="1" t="str">
        <f>IF('⚙️ SÉC MĂNG'!A184="","",'⚙️ SÉC MĂNG'!D184)</f>
        <v>95</v>
      </c>
      <c r="L2228" s="1">
        <f>N(L2227)+IF(AND('🔎 TRA CỨU NHANH'!$C$2&lt;&gt;"",OR(ISNUMBER(SEARCH('🔎 TRA CỨU NHANH'!$C$2,$A2228)),ISNUMBER(SEARCH('🔎 TRA CỨU NHANH'!$C$2,$B2228)))),1,0)</f>
        <v>0</v>
      </c>
      <c r="M2228" s="1" t="str">
        <f t="shared" si="68"/>
        <v/>
      </c>
      <c r="N2228" s="1">
        <f>N(N2227)+IF(AND('💰 BÁO GIÁ'!$C$27&lt;&gt;"",OR(ISNUMBER(SEARCH('💰 BÁO GIÁ'!$C$27,$A2228)),ISNUMBER(SEARCH('💰 BÁO GIÁ'!$C$27,$B2228)))),1,0)</f>
        <v>0</v>
      </c>
      <c r="O2228" s="1" t="str">
        <f t="shared" si="69"/>
        <v/>
      </c>
    </row>
    <row r="2229" customHeight="1" spans="1:15">
      <c r="A2229" s="1" t="str">
        <f>IF('⚙️ SÉC MĂNG'!A185="","",'⚙️ SÉC MĂNG'!A185)</f>
        <v>HH084133</v>
      </c>
      <c r="B2229" s="1" t="str">
        <f>IF('⚙️ SÉC MĂNG'!A185="","",'⚙️ SÉC MĂNG'!R185)</f>
        <v>Séc măng Komatsu 4D95/ S4D95 (2.2HK-2-4) - HENWEIT R-KS42-00</v>
      </c>
      <c r="C2229" s="1" t="str">
        <f>IF('⚙️ SÉC MĂNG'!A185="","","Séc măng")</f>
        <v>Séc măng</v>
      </c>
      <c r="D2229" s="1" t="str">
        <f>IF('⚙️ SÉC MĂNG'!A185="","",'⚙️ SÉC MĂNG'!I185)</f>
        <v>Máy</v>
      </c>
      <c r="E2229" s="13">
        <f>IF('⚙️ SÉC MĂNG'!A185="","",'⚙️ SÉC MĂNG'!J185)</f>
        <v>0</v>
      </c>
      <c r="F2229" s="13">
        <f>IF('⚙️ SÉC MĂNG'!A185="","",'⚙️ SÉC MĂNG'!K185)</f>
        <v>0</v>
      </c>
      <c r="G2229" s="13">
        <f>IF('⚙️ SÉC MĂNG'!A185="","",'⚙️ SÉC MĂNG'!L185)</f>
        <v>0</v>
      </c>
      <c r="H2229" s="13">
        <f>IF('⚙️ SÉC MĂNG'!A185="","",'⚙️ SÉC MĂNG'!M185)</f>
        <v>0</v>
      </c>
      <c r="I2229" s="13">
        <f>IF('⚙️ SÉC MĂNG'!A185="","",'⚙️ SÉC MĂNG'!N185)</f>
        <v>0</v>
      </c>
      <c r="J2229" s="1" t="str">
        <f>IF('⚙️ SÉC MĂNG'!A185="","",'⚙️ SÉC MĂNG'!D185)</f>
        <v>95</v>
      </c>
      <c r="L2229" s="1">
        <f>N(L2228)+IF(AND('🔎 TRA CỨU NHANH'!$C$2&lt;&gt;"",OR(ISNUMBER(SEARCH('🔎 TRA CỨU NHANH'!$C$2,$A2229)),ISNUMBER(SEARCH('🔎 TRA CỨU NHANH'!$C$2,$B2229)))),1,0)</f>
        <v>0</v>
      </c>
      <c r="M2229" s="1" t="str">
        <f t="shared" si="68"/>
        <v/>
      </c>
      <c r="N2229" s="1">
        <f>N(N2228)+IF(AND('💰 BÁO GIÁ'!$C$27&lt;&gt;"",OR(ISNUMBER(SEARCH('💰 BÁO GIÁ'!$C$27,$A2229)),ISNUMBER(SEARCH('💰 BÁO GIÁ'!$C$27,$B2229)))),1,0)</f>
        <v>0</v>
      </c>
      <c r="O2229" s="1" t="str">
        <f t="shared" si="69"/>
        <v/>
      </c>
    </row>
    <row r="2230" customHeight="1" spans="1:15">
      <c r="A2230" s="1" t="str">
        <f>IF('⚙️ SÉC MĂNG'!A186="","",'⚙️ SÉC MĂNG'!A186)</f>
        <v>HH078894</v>
      </c>
      <c r="B2230" s="1" t="str">
        <f>IF('⚙️ SÉC MĂNG'!A186="","",'⚙️ SÉC MĂNG'!R186)</f>
        <v>Séc măng 4D95/ S4D95/ SAA4D95LE (2.5K-2-3) / YDK04041ZZ- NPR</v>
      </c>
      <c r="C2230" s="1" t="str">
        <f>IF('⚙️ SÉC MĂNG'!A186="","","Séc măng")</f>
        <v>Séc măng</v>
      </c>
      <c r="D2230" s="1" t="str">
        <f>IF('⚙️ SÉC MĂNG'!A186="","",'⚙️ SÉC MĂNG'!I186)</f>
        <v>Máy</v>
      </c>
      <c r="E2230" s="13">
        <f>IF('⚙️ SÉC MĂNG'!A186="","",'⚙️ SÉC MĂNG'!J186)</f>
        <v>0</v>
      </c>
      <c r="F2230" s="13">
        <f>IF('⚙️ SÉC MĂNG'!A186="","",'⚙️ SÉC MĂNG'!K186)</f>
        <v>0</v>
      </c>
      <c r="G2230" s="13">
        <f>IF('⚙️ SÉC MĂNG'!A186="","",'⚙️ SÉC MĂNG'!L186)</f>
        <v>0</v>
      </c>
      <c r="H2230" s="13">
        <f>IF('⚙️ SÉC MĂNG'!A186="","",'⚙️ SÉC MĂNG'!M186)</f>
        <v>0</v>
      </c>
      <c r="I2230" s="13">
        <f>IF('⚙️ SÉC MĂNG'!A186="","",'⚙️ SÉC MĂNG'!N186)</f>
        <v>0</v>
      </c>
      <c r="J2230" s="1" t="str">
        <f>IF('⚙️ SÉC MĂNG'!A186="","",'⚙️ SÉC MĂNG'!D186)</f>
        <v>95</v>
      </c>
      <c r="L2230" s="1">
        <f>N(L2229)+IF(AND('🔎 TRA CỨU NHANH'!$C$2&lt;&gt;"",OR(ISNUMBER(SEARCH('🔎 TRA CỨU NHANH'!$C$2,$A2230)),ISNUMBER(SEARCH('🔎 TRA CỨU NHANH'!$C$2,$B2230)))),1,0)</f>
        <v>0</v>
      </c>
      <c r="M2230" s="1" t="str">
        <f t="shared" si="68"/>
        <v/>
      </c>
      <c r="N2230" s="1">
        <f>N(N2229)+IF(AND('💰 BÁO GIÁ'!$C$27&lt;&gt;"",OR(ISNUMBER(SEARCH('💰 BÁO GIÁ'!$C$27,$A2230)),ISNUMBER(SEARCH('💰 BÁO GIÁ'!$C$27,$B2230)))),1,0)</f>
        <v>0</v>
      </c>
      <c r="O2230" s="1" t="str">
        <f t="shared" si="69"/>
        <v/>
      </c>
    </row>
    <row r="2231" customHeight="1" spans="1:15">
      <c r="A2231" s="1" t="str">
        <f>IF('⚙️ SÉC MĂNG'!A187="","",'⚙️ SÉC MĂNG'!A187)</f>
        <v>HH071922</v>
      </c>
      <c r="B2231" s="1" t="str">
        <f>IF('⚙️ SÉC MĂNG'!A187="","",'⚙️ SÉC MĂNG'!R187)</f>
        <v>Séc măng 4D95/ SAA4D95 (2.5K-2-3) - TP</v>
      </c>
      <c r="C2231" s="1" t="str">
        <f>IF('⚙️ SÉC MĂNG'!A187="","","Séc măng")</f>
        <v>Séc măng</v>
      </c>
      <c r="D2231" s="1" t="str">
        <f>IF('⚙️ SÉC MĂNG'!A187="","",'⚙️ SÉC MĂNG'!I187)</f>
        <v>Máy</v>
      </c>
      <c r="E2231" s="13">
        <f>IF('⚙️ SÉC MĂNG'!A187="","",'⚙️ SÉC MĂNG'!J187)</f>
        <v>0</v>
      </c>
      <c r="F2231" s="13">
        <f>IF('⚙️ SÉC MĂNG'!A187="","",'⚙️ SÉC MĂNG'!K187)</f>
        <v>0</v>
      </c>
      <c r="G2231" s="13">
        <f>IF('⚙️ SÉC MĂNG'!A187="","",'⚙️ SÉC MĂNG'!L187)</f>
        <v>0</v>
      </c>
      <c r="H2231" s="13">
        <f>IF('⚙️ SÉC MĂNG'!A187="","",'⚙️ SÉC MĂNG'!M187)</f>
        <v>0</v>
      </c>
      <c r="I2231" s="13">
        <f>IF('⚙️ SÉC MĂNG'!A187="","",'⚙️ SÉC MĂNG'!N187)</f>
        <v>0</v>
      </c>
      <c r="J2231" s="1" t="str">
        <f>IF('⚙️ SÉC MĂNG'!A187="","",'⚙️ SÉC MĂNG'!D187)</f>
        <v>95</v>
      </c>
      <c r="L2231" s="1">
        <f>N(L2230)+IF(AND('🔎 TRA CỨU NHANH'!$C$2&lt;&gt;"",OR(ISNUMBER(SEARCH('🔎 TRA CỨU NHANH'!$C$2,$A2231)),ISNUMBER(SEARCH('🔎 TRA CỨU NHANH'!$C$2,$B2231)))),1,0)</f>
        <v>0</v>
      </c>
      <c r="M2231" s="1" t="str">
        <f t="shared" si="68"/>
        <v/>
      </c>
      <c r="N2231" s="1">
        <f>N(N2230)+IF(AND('💰 BÁO GIÁ'!$C$27&lt;&gt;"",OR(ISNUMBER(SEARCH('💰 BÁO GIÁ'!$C$27,$A2231)),ISNUMBER(SEARCH('💰 BÁO GIÁ'!$C$27,$B2231)))),1,0)</f>
        <v>0</v>
      </c>
      <c r="O2231" s="1" t="str">
        <f t="shared" si="69"/>
        <v/>
      </c>
    </row>
    <row r="2232" customHeight="1" spans="1:15">
      <c r="A2232" s="1" t="str">
        <f>IF('⚙️ SÉC MĂNG'!A188="","",'⚙️ SÉC MĂNG'!A188)</f>
        <v>HH083108</v>
      </c>
      <c r="B2232" s="1" t="str">
        <f>IF('⚙️ SÉC MĂNG'!A188="","",'⚙️ SÉC MĂNG'!R188)</f>
        <v>Séc măng KOMATSU 95/ 6D95/ 4D95/ 2-2-4 ZYNP - NSP</v>
      </c>
      <c r="C2232" s="1" t="str">
        <f>IF('⚙️ SÉC MĂNG'!A188="","","Séc măng")</f>
        <v>Séc măng</v>
      </c>
      <c r="D2232" s="1" t="str">
        <f>IF('⚙️ SÉC MĂNG'!A188="","",'⚙️ SÉC MĂNG'!I188)</f>
        <v>1Máy</v>
      </c>
      <c r="E2232" s="13">
        <f>IF('⚙️ SÉC MĂNG'!A188="","",'⚙️ SÉC MĂNG'!J188)</f>
        <v>0</v>
      </c>
      <c r="F2232" s="13">
        <f>IF('⚙️ SÉC MĂNG'!A188="","",'⚙️ SÉC MĂNG'!K188)</f>
        <v>0</v>
      </c>
      <c r="G2232" s="13">
        <f>IF('⚙️ SÉC MĂNG'!A188="","",'⚙️ SÉC MĂNG'!L188)</f>
        <v>0</v>
      </c>
      <c r="H2232" s="13">
        <f>IF('⚙️ SÉC MĂNG'!A188="","",'⚙️ SÉC MĂNG'!M188)</f>
        <v>0</v>
      </c>
      <c r="I2232" s="13">
        <f>IF('⚙️ SÉC MĂNG'!A188="","",'⚙️ SÉC MĂNG'!N188)</f>
        <v>0</v>
      </c>
      <c r="J2232" s="1" t="str">
        <f>IF('⚙️ SÉC MĂNG'!A188="","",'⚙️ SÉC MĂNG'!D188)</f>
        <v>95</v>
      </c>
      <c r="L2232" s="1">
        <f>N(L2231)+IF(AND('🔎 TRA CỨU NHANH'!$C$2&lt;&gt;"",OR(ISNUMBER(SEARCH('🔎 TRA CỨU NHANH'!$C$2,$A2232)),ISNUMBER(SEARCH('🔎 TRA CỨU NHANH'!$C$2,$B2232)))),1,0)</f>
        <v>0</v>
      </c>
      <c r="M2232" s="1" t="str">
        <f t="shared" si="68"/>
        <v/>
      </c>
      <c r="N2232" s="1">
        <f>N(N2231)+IF(AND('💰 BÁO GIÁ'!$C$27&lt;&gt;"",OR(ISNUMBER(SEARCH('💰 BÁO GIÁ'!$C$27,$A2232)),ISNUMBER(SEARCH('💰 BÁO GIÁ'!$C$27,$B2232)))),1,0)</f>
        <v>0</v>
      </c>
      <c r="O2232" s="1" t="str">
        <f t="shared" si="69"/>
        <v/>
      </c>
    </row>
    <row r="2233" customHeight="1" spans="1:15">
      <c r="A2233" s="1" t="str">
        <f>IF('⚙️ SÉC MĂNG'!A189="","",'⚙️ SÉC MĂNG'!A189)</f>
        <v>HH00683</v>
      </c>
      <c r="B2233" s="1" t="str">
        <f>IF('⚙️ SÉC MĂNG'!A189="","",'⚙️ SÉC MĂNG'!R189)</f>
        <v>Séc măng 6D95 / 2-2-4 (SDK04019ZZ) đóng bộ 6 máy - NPR</v>
      </c>
      <c r="C2233" s="1" t="str">
        <f>IF('⚙️ SÉC MĂNG'!A189="","","Séc măng")</f>
        <v>Séc măng</v>
      </c>
      <c r="D2233" s="1" t="str">
        <f>IF('⚙️ SÉC MĂNG'!A189="","",'⚙️ SÉC MĂNG'!I189)</f>
        <v>1Máy</v>
      </c>
      <c r="E2233" s="13">
        <f>IF('⚙️ SÉC MĂNG'!A189="","",'⚙️ SÉC MĂNG'!J189)</f>
        <v>0</v>
      </c>
      <c r="F2233" s="13">
        <f>IF('⚙️ SÉC MĂNG'!A189="","",'⚙️ SÉC MĂNG'!K189)</f>
        <v>0</v>
      </c>
      <c r="G2233" s="13">
        <f>IF('⚙️ SÉC MĂNG'!A189="","",'⚙️ SÉC MĂNG'!L189)</f>
        <v>0</v>
      </c>
      <c r="H2233" s="13">
        <f>IF('⚙️ SÉC MĂNG'!A189="","",'⚙️ SÉC MĂNG'!M189)</f>
        <v>0</v>
      </c>
      <c r="I2233" s="13">
        <f>IF('⚙️ SÉC MĂNG'!A189="","",'⚙️ SÉC MĂNG'!N189)</f>
        <v>0</v>
      </c>
      <c r="J2233" s="1" t="str">
        <f>IF('⚙️ SÉC MĂNG'!A189="","",'⚙️ SÉC MĂNG'!D189)</f>
        <v>95</v>
      </c>
      <c r="L2233" s="1">
        <f>N(L2232)+IF(AND('🔎 TRA CỨU NHANH'!$C$2&lt;&gt;"",OR(ISNUMBER(SEARCH('🔎 TRA CỨU NHANH'!$C$2,$A2233)),ISNUMBER(SEARCH('🔎 TRA CỨU NHANH'!$C$2,$B2233)))),1,0)</f>
        <v>0</v>
      </c>
      <c r="M2233" s="1" t="str">
        <f t="shared" si="68"/>
        <v/>
      </c>
      <c r="N2233" s="1">
        <f>N(N2232)+IF(AND('💰 BÁO GIÁ'!$C$27&lt;&gt;"",OR(ISNUMBER(SEARCH('💰 BÁO GIÁ'!$C$27,$A2233)),ISNUMBER(SEARCH('💰 BÁO GIÁ'!$C$27,$B2233)))),1,0)</f>
        <v>0</v>
      </c>
      <c r="O2233" s="1" t="str">
        <f t="shared" si="69"/>
        <v/>
      </c>
    </row>
    <row r="2234" customHeight="1" spans="1:15">
      <c r="A2234" s="1" t="str">
        <f>IF('⚙️ SÉC MĂNG'!A190="","",'⚙️ SÉC MĂNG'!A190)</f>
        <v>HH084330</v>
      </c>
      <c r="B2234" s="1" t="str">
        <f>IF('⚙️ SÉC MĂNG'!A190="","",'⚙️ SÉC MĂNG'!R190)</f>
        <v>Séc măng Kom 4D95 (2.2HK-2.2HK-4) nhớt thép - HENWEIT 'R-KS48-00</v>
      </c>
      <c r="C2234" s="1" t="str">
        <f>IF('⚙️ SÉC MĂNG'!A190="","","Séc măng")</f>
        <v>Séc măng</v>
      </c>
      <c r="D2234" s="1" t="str">
        <f>IF('⚙️ SÉC MĂNG'!A190="","",'⚙️ SÉC MĂNG'!I190)</f>
        <v>Máy</v>
      </c>
      <c r="E2234" s="13">
        <f>IF('⚙️ SÉC MĂNG'!A190="","",'⚙️ SÉC MĂNG'!J190)</f>
        <v>0</v>
      </c>
      <c r="F2234" s="13">
        <f>IF('⚙️ SÉC MĂNG'!A190="","",'⚙️ SÉC MĂNG'!K190)</f>
        <v>0</v>
      </c>
      <c r="G2234" s="13">
        <f>IF('⚙️ SÉC MĂNG'!A190="","",'⚙️ SÉC MĂNG'!L190)</f>
        <v>0</v>
      </c>
      <c r="H2234" s="13">
        <f>IF('⚙️ SÉC MĂNG'!A190="","",'⚙️ SÉC MĂNG'!M190)</f>
        <v>0</v>
      </c>
      <c r="I2234" s="13">
        <f>IF('⚙️ SÉC MĂNG'!A190="","",'⚙️ SÉC MĂNG'!N190)</f>
        <v>0</v>
      </c>
      <c r="J2234" s="1" t="str">
        <f>IF('⚙️ SÉC MĂNG'!A190="","",'⚙️ SÉC MĂNG'!D190)</f>
        <v>95</v>
      </c>
      <c r="L2234" s="1">
        <f>N(L2233)+IF(AND('🔎 TRA CỨU NHANH'!$C$2&lt;&gt;"",OR(ISNUMBER(SEARCH('🔎 TRA CỨU NHANH'!$C$2,$A2234)),ISNUMBER(SEARCH('🔎 TRA CỨU NHANH'!$C$2,$B2234)))),1,0)</f>
        <v>0</v>
      </c>
      <c r="M2234" s="1" t="str">
        <f t="shared" si="68"/>
        <v/>
      </c>
      <c r="N2234" s="1">
        <f>N(N2233)+IF(AND('💰 BÁO GIÁ'!$C$27&lt;&gt;"",OR(ISNUMBER(SEARCH('💰 BÁO GIÁ'!$C$27,$A2234)),ISNUMBER(SEARCH('💰 BÁO GIÁ'!$C$27,$B2234)))),1,0)</f>
        <v>0</v>
      </c>
      <c r="O2234" s="1" t="str">
        <f t="shared" si="69"/>
        <v/>
      </c>
    </row>
    <row r="2235" customHeight="1" spans="1:15">
      <c r="A2235" s="1" t="str">
        <f>IF('⚙️ SÉC MĂNG'!A191="","",'⚙️ SÉC MĂNG'!A191)</f>
        <v>HH0238</v>
      </c>
      <c r="B2235" s="1" t="str">
        <f>IF('⚙️ SÉC MĂNG'!A191="","",'⚙️ SÉC MĂNG'!R191)</f>
        <v>Séc măng Kom 4D95/ SDK04014ZY (2.2HK-2.2HK-4) nhớt thép HỘP4  - NPR</v>
      </c>
      <c r="C2235" s="1" t="str">
        <f>IF('⚙️ SÉC MĂNG'!A191="","","Séc măng")</f>
        <v>Séc măng</v>
      </c>
      <c r="D2235" s="1" t="str">
        <f>IF('⚙️ SÉC MĂNG'!A191="","",'⚙️ SÉC MĂNG'!I191)</f>
        <v>Máy</v>
      </c>
      <c r="E2235" s="13">
        <f>IF('⚙️ SÉC MĂNG'!A191="","",'⚙️ SÉC MĂNG'!J191)</f>
        <v>0</v>
      </c>
      <c r="F2235" s="13">
        <f>IF('⚙️ SÉC MĂNG'!A191="","",'⚙️ SÉC MĂNG'!K191)</f>
        <v>0</v>
      </c>
      <c r="G2235" s="13">
        <f>IF('⚙️ SÉC MĂNG'!A191="","",'⚙️ SÉC MĂNG'!L191)</f>
        <v>0</v>
      </c>
      <c r="H2235" s="13">
        <f>IF('⚙️ SÉC MĂNG'!A191="","",'⚙️ SÉC MĂNG'!M191)</f>
        <v>0</v>
      </c>
      <c r="I2235" s="13">
        <f>IF('⚙️ SÉC MĂNG'!A191="","",'⚙️ SÉC MĂNG'!N191)</f>
        <v>0</v>
      </c>
      <c r="J2235" s="1" t="str">
        <f>IF('⚙️ SÉC MĂNG'!A191="","",'⚙️ SÉC MĂNG'!D191)</f>
        <v>95</v>
      </c>
      <c r="L2235" s="1">
        <f>N(L2234)+IF(AND('🔎 TRA CỨU NHANH'!$C$2&lt;&gt;"",OR(ISNUMBER(SEARCH('🔎 TRA CỨU NHANH'!$C$2,$A2235)),ISNUMBER(SEARCH('🔎 TRA CỨU NHANH'!$C$2,$B2235)))),1,0)</f>
        <v>0</v>
      </c>
      <c r="M2235" s="1" t="str">
        <f t="shared" si="68"/>
        <v/>
      </c>
      <c r="N2235" s="1">
        <f>N(N2234)+IF(AND('💰 BÁO GIÁ'!$C$27&lt;&gt;"",OR(ISNUMBER(SEARCH('💰 BÁO GIÁ'!$C$27,$A2235)),ISNUMBER(SEARCH('💰 BÁO GIÁ'!$C$27,$B2235)))),1,0)</f>
        <v>0</v>
      </c>
      <c r="O2235" s="1" t="str">
        <f t="shared" si="69"/>
        <v/>
      </c>
    </row>
    <row r="2236" customHeight="1" spans="1:15">
      <c r="A2236" s="1" t="str">
        <f>IF('⚙️ SÉC MĂNG'!A192="","",'⚙️ SÉC MĂNG'!A192)</f>
        <v>HH071166</v>
      </c>
      <c r="B2236" s="1" t="str">
        <f>IF('⚙️ SÉC MĂNG'!A192="","",'⚙️ SÉC MĂNG'!R192)</f>
        <v>Séc măng Kom S4D95/ SDK04025ZZ (2.2HK-2-4), 4D95, hộp 4 - NPR</v>
      </c>
      <c r="C2236" s="1" t="str">
        <f>IF('⚙️ SÉC MĂNG'!A192="","","Séc măng")</f>
        <v>Séc măng</v>
      </c>
      <c r="D2236" s="1" t="str">
        <f>IF('⚙️ SÉC MĂNG'!A192="","",'⚙️ SÉC MĂNG'!I192)</f>
        <v>Máy</v>
      </c>
      <c r="E2236" s="13">
        <f>IF('⚙️ SÉC MĂNG'!A192="","",'⚙️ SÉC MĂNG'!J192)</f>
        <v>0</v>
      </c>
      <c r="F2236" s="13">
        <f>IF('⚙️ SÉC MĂNG'!A192="","",'⚙️ SÉC MĂNG'!K192)</f>
        <v>0</v>
      </c>
      <c r="G2236" s="13">
        <f>IF('⚙️ SÉC MĂNG'!A192="","",'⚙️ SÉC MĂNG'!L192)</f>
        <v>0</v>
      </c>
      <c r="H2236" s="13">
        <f>IF('⚙️ SÉC MĂNG'!A192="","",'⚙️ SÉC MĂNG'!M192)</f>
        <v>0</v>
      </c>
      <c r="I2236" s="13">
        <f>IF('⚙️ SÉC MĂNG'!A192="","",'⚙️ SÉC MĂNG'!N192)</f>
        <v>0</v>
      </c>
      <c r="J2236" s="1" t="str">
        <f>IF('⚙️ SÉC MĂNG'!A192="","",'⚙️ SÉC MĂNG'!D192)</f>
        <v>95</v>
      </c>
      <c r="L2236" s="1">
        <f>N(L2235)+IF(AND('🔎 TRA CỨU NHANH'!$C$2&lt;&gt;"",OR(ISNUMBER(SEARCH('🔎 TRA CỨU NHANH'!$C$2,$A2236)),ISNUMBER(SEARCH('🔎 TRA CỨU NHANH'!$C$2,$B2236)))),1,0)</f>
        <v>0</v>
      </c>
      <c r="M2236" s="1" t="str">
        <f t="shared" si="68"/>
        <v/>
      </c>
      <c r="N2236" s="1">
        <f>N(N2235)+IF(AND('💰 BÁO GIÁ'!$C$27&lt;&gt;"",OR(ISNUMBER(SEARCH('💰 BÁO GIÁ'!$C$27,$A2236)),ISNUMBER(SEARCH('💰 BÁO GIÁ'!$C$27,$B2236)))),1,0)</f>
        <v>0</v>
      </c>
      <c r="O2236" s="1" t="str">
        <f t="shared" si="69"/>
        <v/>
      </c>
    </row>
    <row r="2237" customHeight="1" spans="1:15">
      <c r="A2237" s="1" t="str">
        <f>IF('⚙️ SÉC MĂNG'!A193="","",'⚙️ SÉC MĂNG'!A193)</f>
        <v>HH077893</v>
      </c>
      <c r="B2237" s="1" t="str">
        <f>IF('⚙️ SÉC MĂNG'!A193="","",'⚙️ SÉC MĂNG'!R193)</f>
        <v>Séc măng S4D95/S6D95 (2.5K-2.2HK-4) - TP</v>
      </c>
      <c r="C2237" s="1" t="str">
        <f>IF('⚙️ SÉC MĂNG'!A193="","","Séc măng")</f>
        <v>Séc măng</v>
      </c>
      <c r="D2237" s="1" t="str">
        <f>IF('⚙️ SÉC MĂNG'!A193="","",'⚙️ SÉC MĂNG'!I193)</f>
        <v>1Máy</v>
      </c>
      <c r="E2237" s="13">
        <f>IF('⚙️ SÉC MĂNG'!A193="","",'⚙️ SÉC MĂNG'!J193)</f>
        <v>0</v>
      </c>
      <c r="F2237" s="13">
        <f>IF('⚙️ SÉC MĂNG'!A193="","",'⚙️ SÉC MĂNG'!K193)</f>
        <v>0</v>
      </c>
      <c r="G2237" s="13">
        <f>IF('⚙️ SÉC MĂNG'!A193="","",'⚙️ SÉC MĂNG'!L193)</f>
        <v>0</v>
      </c>
      <c r="H2237" s="13">
        <f>IF('⚙️ SÉC MĂNG'!A193="","",'⚙️ SÉC MĂNG'!M193)</f>
        <v>0</v>
      </c>
      <c r="I2237" s="13">
        <f>IF('⚙️ SÉC MĂNG'!A193="","",'⚙️ SÉC MĂNG'!N193)</f>
        <v>0</v>
      </c>
      <c r="J2237" s="1" t="str">
        <f>IF('⚙️ SÉC MĂNG'!A193="","",'⚙️ SÉC MĂNG'!D193)</f>
        <v>95</v>
      </c>
      <c r="L2237" s="1">
        <f>N(L2236)+IF(AND('🔎 TRA CỨU NHANH'!$C$2&lt;&gt;"",OR(ISNUMBER(SEARCH('🔎 TRA CỨU NHANH'!$C$2,$A2237)),ISNUMBER(SEARCH('🔎 TRA CỨU NHANH'!$C$2,$B2237)))),1,0)</f>
        <v>0</v>
      </c>
      <c r="M2237" s="1" t="str">
        <f t="shared" si="68"/>
        <v/>
      </c>
      <c r="N2237" s="1">
        <f>N(N2236)+IF(AND('💰 BÁO GIÁ'!$C$27&lt;&gt;"",OR(ISNUMBER(SEARCH('💰 BÁO GIÁ'!$C$27,$A2237)),ISNUMBER(SEARCH('💰 BÁO GIÁ'!$C$27,$B2237)))),1,0)</f>
        <v>0</v>
      </c>
      <c r="O2237" s="1" t="str">
        <f t="shared" si="69"/>
        <v/>
      </c>
    </row>
    <row r="2238" customHeight="1" spans="1:15">
      <c r="A2238" s="1" t="str">
        <f>IF('⚙️ SÉC MĂNG'!A194="","",'⚙️ SÉC MĂNG'!A194)</f>
        <v>HH075165</v>
      </c>
      <c r="B2238" s="1" t="str">
        <f>IF('⚙️ SÉC MĂNG'!A194="","",'⚙️ SÉC MĂNG'!R194)</f>
        <v>Séc măng S4D95/S6D95 (2.5K-2.2HK-4) ( 16309502) - ART</v>
      </c>
      <c r="C2238" s="1" t="str">
        <f>IF('⚙️ SÉC MĂNG'!A194="","","Séc măng")</f>
        <v>Séc măng</v>
      </c>
      <c r="D2238" s="1" t="str">
        <f>IF('⚙️ SÉC MĂNG'!A194="","",'⚙️ SÉC MĂNG'!I194)</f>
        <v>Máy</v>
      </c>
      <c r="E2238" s="13">
        <f>IF('⚙️ SÉC MĂNG'!A194="","",'⚙️ SÉC MĂNG'!J194)</f>
        <v>0</v>
      </c>
      <c r="F2238" s="13">
        <f>IF('⚙️ SÉC MĂNG'!A194="","",'⚙️ SÉC MĂNG'!K194)</f>
        <v>0</v>
      </c>
      <c r="G2238" s="13">
        <f>IF('⚙️ SÉC MĂNG'!A194="","",'⚙️ SÉC MĂNG'!L194)</f>
        <v>0</v>
      </c>
      <c r="H2238" s="13">
        <f>IF('⚙️ SÉC MĂNG'!A194="","",'⚙️ SÉC MĂNG'!M194)</f>
        <v>0</v>
      </c>
      <c r="I2238" s="13">
        <f>IF('⚙️ SÉC MĂNG'!A194="","",'⚙️ SÉC MĂNG'!N194)</f>
        <v>0</v>
      </c>
      <c r="J2238" s="1" t="str">
        <f>IF('⚙️ SÉC MĂNG'!A194="","",'⚙️ SÉC MĂNG'!D194)</f>
        <v>95</v>
      </c>
      <c r="L2238" s="1">
        <f>N(L2237)+IF(AND('🔎 TRA CỨU NHANH'!$C$2&lt;&gt;"",OR(ISNUMBER(SEARCH('🔎 TRA CỨU NHANH'!$C$2,$A2238)),ISNUMBER(SEARCH('🔎 TRA CỨU NHANH'!$C$2,$B2238)))),1,0)</f>
        <v>0</v>
      </c>
      <c r="M2238" s="1" t="str">
        <f t="shared" si="68"/>
        <v/>
      </c>
      <c r="N2238" s="1">
        <f>N(N2237)+IF(AND('💰 BÁO GIÁ'!$C$27&lt;&gt;"",OR(ISNUMBER(SEARCH('💰 BÁO GIÁ'!$C$27,$A2238)),ISNUMBER(SEARCH('💰 BÁO GIÁ'!$C$27,$B2238)))),1,0)</f>
        <v>0</v>
      </c>
      <c r="O2238" s="1" t="str">
        <f t="shared" si="69"/>
        <v/>
      </c>
    </row>
    <row r="2239" customHeight="1" spans="1:15">
      <c r="A2239" s="1" t="str">
        <f>IF('⚙️ SÉC MĂNG'!A195="","",'⚙️ SÉC MĂNG'!A195)</f>
        <v>HH00027</v>
      </c>
      <c r="B2239" s="1" t="str">
        <f>IF('⚙️ SÉC MĂNG'!A195="","",'⚙️ SÉC MĂNG'!R195)</f>
        <v>Séc măng S4D95/S6D95 (2.5K-2.2HK-4) (SDK04018ZX) HỘP 6 - NPR</v>
      </c>
      <c r="C2239" s="1" t="str">
        <f>IF('⚙️ SÉC MĂNG'!A195="","","Séc măng")</f>
        <v>Séc măng</v>
      </c>
      <c r="D2239" s="1" t="str">
        <f>IF('⚙️ SÉC MĂNG'!A195="","",'⚙️ SÉC MĂNG'!I195)</f>
        <v>1Máy</v>
      </c>
      <c r="E2239" s="13">
        <f>IF('⚙️ SÉC MĂNG'!A195="","",'⚙️ SÉC MĂNG'!J195)</f>
        <v>0</v>
      </c>
      <c r="F2239" s="13">
        <f>IF('⚙️ SÉC MĂNG'!A195="","",'⚙️ SÉC MĂNG'!K195)</f>
        <v>0</v>
      </c>
      <c r="G2239" s="13">
        <f>IF('⚙️ SÉC MĂNG'!A195="","",'⚙️ SÉC MĂNG'!L195)</f>
        <v>0</v>
      </c>
      <c r="H2239" s="13">
        <f>IF('⚙️ SÉC MĂNG'!A195="","",'⚙️ SÉC MĂNG'!M195)</f>
        <v>0</v>
      </c>
      <c r="I2239" s="13">
        <f>IF('⚙️ SÉC MĂNG'!A195="","",'⚙️ SÉC MĂNG'!N195)</f>
        <v>0</v>
      </c>
      <c r="J2239" s="1" t="str">
        <f>IF('⚙️ SÉC MĂNG'!A195="","",'⚙️ SÉC MĂNG'!D195)</f>
        <v>95</v>
      </c>
      <c r="L2239" s="1">
        <f>N(L2238)+IF(AND('🔎 TRA CỨU NHANH'!$C$2&lt;&gt;"",OR(ISNUMBER(SEARCH('🔎 TRA CỨU NHANH'!$C$2,$A2239)),ISNUMBER(SEARCH('🔎 TRA CỨU NHANH'!$C$2,$B2239)))),1,0)</f>
        <v>0</v>
      </c>
      <c r="M2239" s="1" t="str">
        <f t="shared" si="68"/>
        <v/>
      </c>
      <c r="N2239" s="1">
        <f>N(N2238)+IF(AND('💰 BÁO GIÁ'!$C$27&lt;&gt;"",OR(ISNUMBER(SEARCH('💰 BÁO GIÁ'!$C$27,$A2239)),ISNUMBER(SEARCH('💰 BÁO GIÁ'!$C$27,$B2239)))),1,0)</f>
        <v>0</v>
      </c>
      <c r="O2239" s="1" t="str">
        <f t="shared" si="69"/>
        <v/>
      </c>
    </row>
    <row r="2240" customHeight="1" spans="1:15">
      <c r="A2240" s="1" t="str">
        <f>IF('⚙️ SÉC MĂNG'!A196="","",'⚙️ SÉC MĂNG'!A196)</f>
        <v>HH083109</v>
      </c>
      <c r="B2240" s="1" t="str">
        <f>IF('⚙️ SÉC MĂNG'!A196="","",'⚙️ SÉC MĂNG'!R196)</f>
        <v>Séc măng KOMATSU 95/ S6D95/ S4D95/ 2.5K-2-4 (chú ý giữa 2ly) ZYNP - NSP</v>
      </c>
      <c r="C2240" s="1" t="str">
        <f>IF('⚙️ SÉC MĂNG'!A196="","","Séc măng")</f>
        <v>Séc măng</v>
      </c>
      <c r="D2240" s="1" t="str">
        <f>IF('⚙️ SÉC MĂNG'!A196="","",'⚙️ SÉC MĂNG'!I196)</f>
        <v>1Máy</v>
      </c>
      <c r="E2240" s="13">
        <f>IF('⚙️ SÉC MĂNG'!A196="","",'⚙️ SÉC MĂNG'!J196)</f>
        <v>0</v>
      </c>
      <c r="F2240" s="13">
        <f>IF('⚙️ SÉC MĂNG'!A196="","",'⚙️ SÉC MĂNG'!K196)</f>
        <v>0</v>
      </c>
      <c r="G2240" s="13">
        <f>IF('⚙️ SÉC MĂNG'!A196="","",'⚙️ SÉC MĂNG'!L196)</f>
        <v>0</v>
      </c>
      <c r="H2240" s="13">
        <f>IF('⚙️ SÉC MĂNG'!A196="","",'⚙️ SÉC MĂNG'!M196)</f>
        <v>0</v>
      </c>
      <c r="I2240" s="13">
        <f>IF('⚙️ SÉC MĂNG'!A196="","",'⚙️ SÉC MĂNG'!N196)</f>
        <v>0</v>
      </c>
      <c r="J2240" s="1" t="str">
        <f>IF('⚙️ SÉC MĂNG'!A196="","",'⚙️ SÉC MĂNG'!D196)</f>
        <v>95</v>
      </c>
      <c r="L2240" s="1">
        <f>N(L2239)+IF(AND('🔎 TRA CỨU NHANH'!$C$2&lt;&gt;"",OR(ISNUMBER(SEARCH('🔎 TRA CỨU NHANH'!$C$2,$A2240)),ISNUMBER(SEARCH('🔎 TRA CỨU NHANH'!$C$2,$B2240)))),1,0)</f>
        <v>0</v>
      </c>
      <c r="M2240" s="1" t="str">
        <f t="shared" si="68"/>
        <v/>
      </c>
      <c r="N2240" s="1">
        <f>N(N2239)+IF(AND('💰 BÁO GIÁ'!$C$27&lt;&gt;"",OR(ISNUMBER(SEARCH('💰 BÁO GIÁ'!$C$27,$A2240)),ISNUMBER(SEARCH('💰 BÁO GIÁ'!$C$27,$B2240)))),1,0)</f>
        <v>0</v>
      </c>
      <c r="O2240" s="1" t="str">
        <f t="shared" si="69"/>
        <v/>
      </c>
    </row>
    <row r="2241" customHeight="1" spans="1:15">
      <c r="A2241" s="1" t="str">
        <f>IF('⚙️ SÉC MĂNG'!A197="","",'⚙️ SÉC MĂNG'!A197)</f>
        <v>HH083985</v>
      </c>
      <c r="B2241" s="1" t="str">
        <f>IF('⚙️ SÉC MĂNG'!A197="","",'⚙️ SÉC MĂNG'!R197)</f>
        <v>Séc măng Komatsu SAA4D95LE/ S4D95 (3K-2-2.5), B3.3 - HENWEIT, R-KS44-00</v>
      </c>
      <c r="C2241" s="1" t="str">
        <f>IF('⚙️ SÉC MĂNG'!A197="","","Séc măng")</f>
        <v>Séc măng</v>
      </c>
      <c r="D2241" s="1" t="str">
        <f>IF('⚙️ SÉC MĂNG'!A197="","",'⚙️ SÉC MĂNG'!I197)</f>
        <v>1Máy</v>
      </c>
      <c r="E2241" s="13">
        <f>IF('⚙️ SÉC MĂNG'!A197="","",'⚙️ SÉC MĂNG'!J197)</f>
        <v>0</v>
      </c>
      <c r="F2241" s="13">
        <f>IF('⚙️ SÉC MĂNG'!A197="","",'⚙️ SÉC MĂNG'!K197)</f>
        <v>0</v>
      </c>
      <c r="G2241" s="13">
        <f>IF('⚙️ SÉC MĂNG'!A197="","",'⚙️ SÉC MĂNG'!L197)</f>
        <v>0</v>
      </c>
      <c r="H2241" s="13">
        <f>IF('⚙️ SÉC MĂNG'!A197="","",'⚙️ SÉC MĂNG'!M197)</f>
        <v>0</v>
      </c>
      <c r="I2241" s="13">
        <f>IF('⚙️ SÉC MĂNG'!A197="","",'⚙️ SÉC MĂNG'!N197)</f>
        <v>0</v>
      </c>
      <c r="J2241" s="1" t="str">
        <f>IF('⚙️ SÉC MĂNG'!A197="","",'⚙️ SÉC MĂNG'!D197)</f>
        <v>95</v>
      </c>
      <c r="L2241" s="1">
        <f>N(L2240)+IF(AND('🔎 TRA CỨU NHANH'!$C$2&lt;&gt;"",OR(ISNUMBER(SEARCH('🔎 TRA CỨU NHANH'!$C$2,$A2241)),ISNUMBER(SEARCH('🔎 TRA CỨU NHANH'!$C$2,$B2241)))),1,0)</f>
        <v>0</v>
      </c>
      <c r="M2241" s="1" t="str">
        <f t="shared" si="68"/>
        <v/>
      </c>
      <c r="N2241" s="1">
        <f>N(N2240)+IF(AND('💰 BÁO GIÁ'!$C$27&lt;&gt;"",OR(ISNUMBER(SEARCH('💰 BÁO GIÁ'!$C$27,$A2241)),ISNUMBER(SEARCH('💰 BÁO GIÁ'!$C$27,$B2241)))),1,0)</f>
        <v>0</v>
      </c>
      <c r="O2241" s="1" t="str">
        <f t="shared" si="69"/>
        <v/>
      </c>
    </row>
    <row r="2242" customHeight="1" spans="1:15">
      <c r="A2242" s="1" t="str">
        <f>IF('⚙️ SÉC MĂNG'!A198="","",'⚙️ SÉC MĂNG'!A198)</f>
        <v>HH083110</v>
      </c>
      <c r="B2242" s="1" t="str">
        <f>IF('⚙️ SÉC MĂNG'!A198="","",'⚙️ SÉC MĂNG'!R198)</f>
        <v>Séc măng KOMATSU 102/ 6D102/ 4D102/ S6D102/ S4D102/ 4BT/ 6BT/ 3K-2.38-4 ZYNP - NSP</v>
      </c>
      <c r="C2242" s="1" t="str">
        <f>IF('⚙️ SÉC MĂNG'!A198="","","Séc măng")</f>
        <v>Séc măng</v>
      </c>
      <c r="D2242" s="1" t="str">
        <f>IF('⚙️ SÉC MĂNG'!A198="","",'⚙️ SÉC MĂNG'!I198)</f>
        <v>Máy</v>
      </c>
      <c r="E2242" s="13">
        <f>IF('⚙️ SÉC MĂNG'!A198="","",'⚙️ SÉC MĂNG'!J198)</f>
        <v>0</v>
      </c>
      <c r="F2242" s="13">
        <f>IF('⚙️ SÉC MĂNG'!A198="","",'⚙️ SÉC MĂNG'!K198)</f>
        <v>0</v>
      </c>
      <c r="G2242" s="13">
        <f>IF('⚙️ SÉC MĂNG'!A198="","",'⚙️ SÉC MĂNG'!L198)</f>
        <v>0</v>
      </c>
      <c r="H2242" s="13">
        <f>IF('⚙️ SÉC MĂNG'!A198="","",'⚙️ SÉC MĂNG'!M198)</f>
        <v>0</v>
      </c>
      <c r="I2242" s="13">
        <f>IF('⚙️ SÉC MĂNG'!A198="","",'⚙️ SÉC MĂNG'!N198)</f>
        <v>0</v>
      </c>
      <c r="J2242" s="1" t="str">
        <f>IF('⚙️ SÉC MĂNG'!A198="","",'⚙️ SÉC MĂNG'!D198)</f>
        <v>102</v>
      </c>
      <c r="L2242" s="1">
        <f>N(L2241)+IF(AND('🔎 TRA CỨU NHANH'!$C$2&lt;&gt;"",OR(ISNUMBER(SEARCH('🔎 TRA CỨU NHANH'!$C$2,$A2242)),ISNUMBER(SEARCH('🔎 TRA CỨU NHANH'!$C$2,$B2242)))),1,0)</f>
        <v>0</v>
      </c>
      <c r="M2242" s="1" t="str">
        <f t="shared" ref="M2242:M2305" si="70">IF(L2242&gt;N(L2241),L2242,"")</f>
        <v/>
      </c>
      <c r="N2242" s="1">
        <f>N(N2241)+IF(AND('💰 BÁO GIÁ'!$C$27&lt;&gt;"",OR(ISNUMBER(SEARCH('💰 BÁO GIÁ'!$C$27,$A2242)),ISNUMBER(SEARCH('💰 BÁO GIÁ'!$C$27,$B2242)))),1,0)</f>
        <v>0</v>
      </c>
      <c r="O2242" s="1" t="str">
        <f t="shared" ref="O2242:O2305" si="71">IF(N2242&gt;N(N2241),N2242,"")</f>
        <v/>
      </c>
    </row>
    <row r="2243" customHeight="1" spans="1:15">
      <c r="A2243" s="1" t="str">
        <f>IF('⚙️ SÉC MĂNG'!A199="","",'⚙️ SÉC MĂNG'!A199)</f>
        <v>HH084149</v>
      </c>
      <c r="B2243" s="1" t="str">
        <f>IF('⚙️ SÉC MĂNG'!A199="","",'⚙️ SÉC MĂNG'!R199)</f>
        <v>Séc măng Komatsu 4D105-1/-3/ 3K-2.5-5 - HENWEIT R-KS06-00</v>
      </c>
      <c r="C2243" s="1" t="str">
        <f>IF('⚙️ SÉC MĂNG'!A199="","","Séc măng")</f>
        <v>Séc măng</v>
      </c>
      <c r="D2243" s="1" t="str">
        <f>IF('⚙️ SÉC MĂNG'!A199="","",'⚙️ SÉC MĂNG'!I199)</f>
        <v>Máy</v>
      </c>
      <c r="E2243" s="13">
        <f>IF('⚙️ SÉC MĂNG'!A199="","",'⚙️ SÉC MĂNG'!J199)</f>
        <v>0</v>
      </c>
      <c r="F2243" s="13">
        <f>IF('⚙️ SÉC MĂNG'!A199="","",'⚙️ SÉC MĂNG'!K199)</f>
        <v>0</v>
      </c>
      <c r="G2243" s="13">
        <f>IF('⚙️ SÉC MĂNG'!A199="","",'⚙️ SÉC MĂNG'!L199)</f>
        <v>0</v>
      </c>
      <c r="H2243" s="13">
        <f>IF('⚙️ SÉC MĂNG'!A199="","",'⚙️ SÉC MĂNG'!M199)</f>
        <v>0</v>
      </c>
      <c r="I2243" s="13">
        <f>IF('⚙️ SÉC MĂNG'!A199="","",'⚙️ SÉC MĂNG'!N199)</f>
        <v>0</v>
      </c>
      <c r="J2243" s="1" t="str">
        <f>IF('⚙️ SÉC MĂNG'!A199="","",'⚙️ SÉC MĂNG'!D199)</f>
        <v>105</v>
      </c>
      <c r="L2243" s="1">
        <f>N(L2242)+IF(AND('🔎 TRA CỨU NHANH'!$C$2&lt;&gt;"",OR(ISNUMBER(SEARCH('🔎 TRA CỨU NHANH'!$C$2,$A2243)),ISNUMBER(SEARCH('🔎 TRA CỨU NHANH'!$C$2,$B2243)))),1,0)</f>
        <v>0</v>
      </c>
      <c r="M2243" s="1" t="str">
        <f t="shared" si="70"/>
        <v/>
      </c>
      <c r="N2243" s="1">
        <f>N(N2242)+IF(AND('💰 BÁO GIÁ'!$C$27&lt;&gt;"",OR(ISNUMBER(SEARCH('💰 BÁO GIÁ'!$C$27,$A2243)),ISNUMBER(SEARCH('💰 BÁO GIÁ'!$C$27,$B2243)))),1,0)</f>
        <v>0</v>
      </c>
      <c r="O2243" s="1" t="str">
        <f t="shared" si="71"/>
        <v/>
      </c>
    </row>
    <row r="2244" customHeight="1" spans="1:15">
      <c r="A2244" s="1" t="str">
        <f>IF('⚙️ SÉC MĂNG'!A200="","",'⚙️ SÉC MĂNG'!A200)</f>
        <v>HH084328</v>
      </c>
      <c r="B2244" s="1" t="str">
        <f>IF('⚙️ SÉC MĂNG'!A200="","",'⚙️ SÉC MĂNG'!R200)</f>
        <v>Séc măng Kom S6D105/ 6137-31-2040 (3K-2.5HK-5)/ S4D105 - HENWEIT 'R-KS07-00</v>
      </c>
      <c r="C2244" s="1" t="str">
        <f>IF('⚙️ SÉC MĂNG'!A200="","","Séc măng")</f>
        <v>Séc măng</v>
      </c>
      <c r="D2244" s="1" t="str">
        <f>IF('⚙️ SÉC MĂNG'!A200="","",'⚙️ SÉC MĂNG'!I200)</f>
        <v>Máy</v>
      </c>
      <c r="E2244" s="13">
        <f>IF('⚙️ SÉC MĂNG'!A200="","",'⚙️ SÉC MĂNG'!J200)</f>
        <v>0</v>
      </c>
      <c r="F2244" s="13">
        <f>IF('⚙️ SÉC MĂNG'!A200="","",'⚙️ SÉC MĂNG'!K200)</f>
        <v>0</v>
      </c>
      <c r="G2244" s="13">
        <f>IF('⚙️ SÉC MĂNG'!A200="","",'⚙️ SÉC MĂNG'!L200)</f>
        <v>0</v>
      </c>
      <c r="H2244" s="13">
        <f>IF('⚙️ SÉC MĂNG'!A200="","",'⚙️ SÉC MĂNG'!M200)</f>
        <v>0</v>
      </c>
      <c r="I2244" s="13">
        <f>IF('⚙️ SÉC MĂNG'!A200="","",'⚙️ SÉC MĂNG'!N200)</f>
        <v>0</v>
      </c>
      <c r="J2244" s="1" t="str">
        <f>IF('⚙️ SÉC MĂNG'!A200="","",'⚙️ SÉC MĂNG'!D200)</f>
        <v>105</v>
      </c>
      <c r="L2244" s="1">
        <f>N(L2243)+IF(AND('🔎 TRA CỨU NHANH'!$C$2&lt;&gt;"",OR(ISNUMBER(SEARCH('🔎 TRA CỨU NHANH'!$C$2,$A2244)),ISNUMBER(SEARCH('🔎 TRA CỨU NHANH'!$C$2,$B2244)))),1,0)</f>
        <v>0</v>
      </c>
      <c r="M2244" s="1" t="str">
        <f t="shared" si="70"/>
        <v/>
      </c>
      <c r="N2244" s="1">
        <f>N(N2243)+IF(AND('💰 BÁO GIÁ'!$C$27&lt;&gt;"",OR(ISNUMBER(SEARCH('💰 BÁO GIÁ'!$C$27,$A2244)),ISNUMBER(SEARCH('💰 BÁO GIÁ'!$C$27,$B2244)))),1,0)</f>
        <v>0</v>
      </c>
      <c r="O2244" s="1" t="str">
        <f t="shared" si="71"/>
        <v/>
      </c>
    </row>
    <row r="2245" customHeight="1" spans="1:15">
      <c r="A2245" s="1" t="str">
        <f>IF('⚙️ SÉC MĂNG'!A201="","",'⚙️ SÉC MĂNG'!A201)</f>
        <v>HH00028</v>
      </c>
      <c r="B2245" s="1" t="str">
        <f>IF('⚙️ SÉC MĂNG'!A201="","",'⚙️ SÉC MĂNG'!R201)</f>
        <v>Séc măng Kom S6D105/ SDK04016ZX (3K-2.5HK-5)/S4D105 HỘP6 - NPR</v>
      </c>
      <c r="C2245" s="1" t="str">
        <f>IF('⚙️ SÉC MĂNG'!A201="","","Séc măng")</f>
        <v>Séc măng</v>
      </c>
      <c r="D2245" s="1" t="str">
        <f>IF('⚙️ SÉC MĂNG'!A201="","",'⚙️ SÉC MĂNG'!I201)</f>
        <v>Máy</v>
      </c>
      <c r="E2245" s="13">
        <f>IF('⚙️ SÉC MĂNG'!A201="","",'⚙️ SÉC MĂNG'!J201)</f>
        <v>0</v>
      </c>
      <c r="F2245" s="13">
        <f>IF('⚙️ SÉC MĂNG'!A201="","",'⚙️ SÉC MĂNG'!K201)</f>
        <v>0</v>
      </c>
      <c r="G2245" s="13">
        <f>IF('⚙️ SÉC MĂNG'!A201="","",'⚙️ SÉC MĂNG'!L201)</f>
        <v>0</v>
      </c>
      <c r="H2245" s="13">
        <f>IF('⚙️ SÉC MĂNG'!A201="","",'⚙️ SÉC MĂNG'!M201)</f>
        <v>0</v>
      </c>
      <c r="I2245" s="13">
        <f>IF('⚙️ SÉC MĂNG'!A201="","",'⚙️ SÉC MĂNG'!N201)</f>
        <v>0</v>
      </c>
      <c r="J2245" s="1" t="str">
        <f>IF('⚙️ SÉC MĂNG'!A201="","",'⚙️ SÉC MĂNG'!D201)</f>
        <v>105</v>
      </c>
      <c r="L2245" s="1">
        <f>N(L2244)+IF(AND('🔎 TRA CỨU NHANH'!$C$2&lt;&gt;"",OR(ISNUMBER(SEARCH('🔎 TRA CỨU NHANH'!$C$2,$A2245)),ISNUMBER(SEARCH('🔎 TRA CỨU NHANH'!$C$2,$B2245)))),1,0)</f>
        <v>0</v>
      </c>
      <c r="M2245" s="1" t="str">
        <f t="shared" si="70"/>
        <v/>
      </c>
      <c r="N2245" s="1">
        <f>N(N2244)+IF(AND('💰 BÁO GIÁ'!$C$27&lt;&gt;"",OR(ISNUMBER(SEARCH('💰 BÁO GIÁ'!$C$27,$A2245)),ISNUMBER(SEARCH('💰 BÁO GIÁ'!$C$27,$B2245)))),1,0)</f>
        <v>0</v>
      </c>
      <c r="O2245" s="1" t="str">
        <f t="shared" si="71"/>
        <v/>
      </c>
    </row>
    <row r="2246" customHeight="1" spans="1:15">
      <c r="A2246" s="1" t="str">
        <f>IF('⚙️ SÉC MĂNG'!A202="","",'⚙️ SÉC MĂNG'!A202)</f>
        <v>HH075174</v>
      </c>
      <c r="B2246" s="1" t="str">
        <f>IF('⚙️ SÉC MĂNG'!A202="","",'⚙️ SÉC MĂNG'!R202)</f>
        <v>Séc măng S6D105/S4D105 (3K-2.5HK-5) - 16310502 - ART</v>
      </c>
      <c r="C2246" s="1" t="str">
        <f>IF('⚙️ SÉC MĂNG'!A202="","","Séc măng")</f>
        <v>Séc măng</v>
      </c>
      <c r="D2246" s="1" t="str">
        <f>IF('⚙️ SÉC MĂNG'!A202="","",'⚙️ SÉC MĂNG'!I202)</f>
        <v>Máy</v>
      </c>
      <c r="E2246" s="13">
        <f>IF('⚙️ SÉC MĂNG'!A202="","",'⚙️ SÉC MĂNG'!J202)</f>
        <v>0</v>
      </c>
      <c r="F2246" s="13">
        <f>IF('⚙️ SÉC MĂNG'!A202="","",'⚙️ SÉC MĂNG'!K202)</f>
        <v>0</v>
      </c>
      <c r="G2246" s="13">
        <f>IF('⚙️ SÉC MĂNG'!A202="","",'⚙️ SÉC MĂNG'!L202)</f>
        <v>0</v>
      </c>
      <c r="H2246" s="13">
        <f>IF('⚙️ SÉC MĂNG'!A202="","",'⚙️ SÉC MĂNG'!M202)</f>
        <v>0</v>
      </c>
      <c r="I2246" s="13">
        <f>IF('⚙️ SÉC MĂNG'!A202="","",'⚙️ SÉC MĂNG'!N202)</f>
        <v>0</v>
      </c>
      <c r="J2246" s="1" t="str">
        <f>IF('⚙️ SÉC MĂNG'!A202="","",'⚙️ SÉC MĂNG'!D202)</f>
        <v>105</v>
      </c>
      <c r="L2246" s="1">
        <f>N(L2245)+IF(AND('🔎 TRA CỨU NHANH'!$C$2&lt;&gt;"",OR(ISNUMBER(SEARCH('🔎 TRA CỨU NHANH'!$C$2,$A2246)),ISNUMBER(SEARCH('🔎 TRA CỨU NHANH'!$C$2,$B2246)))),1,0)</f>
        <v>0</v>
      </c>
      <c r="M2246" s="1" t="str">
        <f t="shared" si="70"/>
        <v/>
      </c>
      <c r="N2246" s="1">
        <f>N(N2245)+IF(AND('💰 BÁO GIÁ'!$C$27&lt;&gt;"",OR(ISNUMBER(SEARCH('💰 BÁO GIÁ'!$C$27,$A2246)),ISNUMBER(SEARCH('💰 BÁO GIÁ'!$C$27,$B2246)))),1,0)</f>
        <v>0</v>
      </c>
      <c r="O2246" s="1" t="str">
        <f t="shared" si="71"/>
        <v/>
      </c>
    </row>
    <row r="2247" customHeight="1" spans="1:15">
      <c r="A2247" s="1" t="str">
        <f>IF('⚙️ SÉC MĂNG'!A203="","",'⚙️ SÉC MĂNG'!A203)</f>
        <v>HH077175</v>
      </c>
      <c r="B2247" s="1" t="str">
        <f>IF('⚙️ SÉC MĂNG'!A203="","",'⚙️ SÉC MĂNG'!R203)</f>
        <v>Séc măng 4TN106/4D106/S4D106 (2.5HK-2-3) - ART 16310601</v>
      </c>
      <c r="C2247" s="1" t="str">
        <f>IF('⚙️ SÉC MĂNG'!A203="","","Séc măng")</f>
        <v>Séc măng</v>
      </c>
      <c r="D2247" s="1" t="str">
        <f>IF('⚙️ SÉC MĂNG'!A203="","",'⚙️ SÉC MĂNG'!I203)</f>
        <v>Máy</v>
      </c>
      <c r="E2247" s="13">
        <f>IF('⚙️ SÉC MĂNG'!A203="","",'⚙️ SÉC MĂNG'!J203)</f>
        <v>0</v>
      </c>
      <c r="F2247" s="13">
        <f>IF('⚙️ SÉC MĂNG'!A203="","",'⚙️ SÉC MĂNG'!K203)</f>
        <v>0</v>
      </c>
      <c r="G2247" s="13">
        <f>IF('⚙️ SÉC MĂNG'!A203="","",'⚙️ SÉC MĂNG'!L203)</f>
        <v>0</v>
      </c>
      <c r="H2247" s="13">
        <f>IF('⚙️ SÉC MĂNG'!A203="","",'⚙️ SÉC MĂNG'!M203)</f>
        <v>0</v>
      </c>
      <c r="I2247" s="13">
        <f>IF('⚙️ SÉC MĂNG'!A203="","",'⚙️ SÉC MĂNG'!N203)</f>
        <v>0</v>
      </c>
      <c r="J2247" s="1" t="str">
        <f>IF('⚙️ SÉC MĂNG'!A203="","",'⚙️ SÉC MĂNG'!D203)</f>
        <v>106</v>
      </c>
      <c r="L2247" s="1">
        <f>N(L2246)+IF(AND('🔎 TRA CỨU NHANH'!$C$2&lt;&gt;"",OR(ISNUMBER(SEARCH('🔎 TRA CỨU NHANH'!$C$2,$A2247)),ISNUMBER(SEARCH('🔎 TRA CỨU NHANH'!$C$2,$B2247)))),1,0)</f>
        <v>0</v>
      </c>
      <c r="M2247" s="1" t="str">
        <f t="shared" si="70"/>
        <v/>
      </c>
      <c r="N2247" s="1">
        <f>N(N2246)+IF(AND('💰 BÁO GIÁ'!$C$27&lt;&gt;"",OR(ISNUMBER(SEARCH('💰 BÁO GIÁ'!$C$27,$A2247)),ISNUMBER(SEARCH('💰 BÁO GIÁ'!$C$27,$B2247)))),1,0)</f>
        <v>0</v>
      </c>
      <c r="O2247" s="1" t="str">
        <f t="shared" si="71"/>
        <v/>
      </c>
    </row>
    <row r="2248" customHeight="1" spans="1:15">
      <c r="A2248" s="1" t="str">
        <f>IF('⚙️ SÉC MĂNG'!A204="","",'⚙️ SÉC MĂNG'!A204)</f>
        <v>HH083535</v>
      </c>
      <c r="B2248" s="1" t="str">
        <f>IF('⚙️ SÉC MĂNG'!A204="","",'⚙️ SÉC MĂNG'!R204)</f>
        <v>Séc măng Yan 4D106E/ 4TNE106 (2.5HK-2-3), S4D106 - IZ IKAZU</v>
      </c>
      <c r="C2248" s="1" t="str">
        <f>IF('⚙️ SÉC MĂNG'!A204="","","Séc măng")</f>
        <v>Séc măng</v>
      </c>
      <c r="D2248" s="1" t="str">
        <f>IF('⚙️ SÉC MĂNG'!A204="","",'⚙️ SÉC MĂNG'!I204)</f>
        <v>1Máy</v>
      </c>
      <c r="E2248" s="13">
        <f>IF('⚙️ SÉC MĂNG'!A204="","",'⚙️ SÉC MĂNG'!J204)</f>
        <v>0</v>
      </c>
      <c r="F2248" s="13">
        <f>IF('⚙️ SÉC MĂNG'!A204="","",'⚙️ SÉC MĂNG'!K204)</f>
        <v>0</v>
      </c>
      <c r="G2248" s="13">
        <f>IF('⚙️ SÉC MĂNG'!A204="","",'⚙️ SÉC MĂNG'!L204)</f>
        <v>0</v>
      </c>
      <c r="H2248" s="13">
        <f>IF('⚙️ SÉC MĂNG'!A204="","",'⚙️ SÉC MĂNG'!M204)</f>
        <v>0</v>
      </c>
      <c r="I2248" s="13">
        <f>IF('⚙️ SÉC MĂNG'!A204="","",'⚙️ SÉC MĂNG'!N204)</f>
        <v>0</v>
      </c>
      <c r="J2248" s="1" t="str">
        <f>IF('⚙️ SÉC MĂNG'!A204="","",'⚙️ SÉC MĂNG'!D204)</f>
        <v>106</v>
      </c>
      <c r="L2248" s="1">
        <f>N(L2247)+IF(AND('🔎 TRA CỨU NHANH'!$C$2&lt;&gt;"",OR(ISNUMBER(SEARCH('🔎 TRA CỨU NHANH'!$C$2,$A2248)),ISNUMBER(SEARCH('🔎 TRA CỨU NHANH'!$C$2,$B2248)))),1,0)</f>
        <v>0</v>
      </c>
      <c r="M2248" s="1" t="str">
        <f t="shared" si="70"/>
        <v/>
      </c>
      <c r="N2248" s="1">
        <f>N(N2247)+IF(AND('💰 BÁO GIÁ'!$C$27&lt;&gt;"",OR(ISNUMBER(SEARCH('💰 BÁO GIÁ'!$C$27,$A2248)),ISNUMBER(SEARCH('💰 BÁO GIÁ'!$C$27,$B2248)))),1,0)</f>
        <v>0</v>
      </c>
      <c r="O2248" s="1" t="str">
        <f t="shared" si="71"/>
        <v/>
      </c>
    </row>
    <row r="2249" customHeight="1" spans="1:15">
      <c r="A2249" s="1" t="str">
        <f>IF('⚙️ SÉC MĂNG'!A205="","",'⚙️ SÉC MĂNG'!A205)</f>
        <v>HH082130</v>
      </c>
      <c r="B2249" s="1" t="str">
        <f>IF('⚙️ SÉC MĂNG'!A205="","",'⚙️ SÉC MĂNG'!R205)</f>
        <v>Séc măng CUMMINS-KOMATSU S6D107/ QSB6.7/ 6D107/ 3938177 (2.8K-2.5-3.5) - MAHLE</v>
      </c>
      <c r="C2249" s="1" t="str">
        <f>IF('⚙️ SÉC MĂNG'!A205="","","Séc măng")</f>
        <v>Séc măng</v>
      </c>
      <c r="D2249" s="1" t="str">
        <f>IF('⚙️ SÉC MĂNG'!A205="","",'⚙️ SÉC MĂNG'!I205)</f>
        <v>1Máy</v>
      </c>
      <c r="E2249" s="13">
        <f>IF('⚙️ SÉC MĂNG'!A205="","",'⚙️ SÉC MĂNG'!J205)</f>
        <v>0</v>
      </c>
      <c r="F2249" s="13">
        <f>IF('⚙️ SÉC MĂNG'!A205="","",'⚙️ SÉC MĂNG'!K205)</f>
        <v>0</v>
      </c>
      <c r="G2249" s="13">
        <f>IF('⚙️ SÉC MĂNG'!A205="","",'⚙️ SÉC MĂNG'!L205)</f>
        <v>0</v>
      </c>
      <c r="H2249" s="13">
        <f>IF('⚙️ SÉC MĂNG'!A205="","",'⚙️ SÉC MĂNG'!M205)</f>
        <v>0</v>
      </c>
      <c r="I2249" s="13">
        <f>IF('⚙️ SÉC MĂNG'!A205="","",'⚙️ SÉC MĂNG'!N205)</f>
        <v>0</v>
      </c>
      <c r="J2249" s="1" t="str">
        <f>IF('⚙️ SÉC MĂNG'!A205="","",'⚙️ SÉC MĂNG'!D205)</f>
        <v>107</v>
      </c>
      <c r="L2249" s="1">
        <f>N(L2248)+IF(AND('🔎 TRA CỨU NHANH'!$C$2&lt;&gt;"",OR(ISNUMBER(SEARCH('🔎 TRA CỨU NHANH'!$C$2,$A2249)),ISNUMBER(SEARCH('🔎 TRA CỨU NHANH'!$C$2,$B2249)))),1,0)</f>
        <v>0</v>
      </c>
      <c r="M2249" s="1" t="str">
        <f t="shared" si="70"/>
        <v/>
      </c>
      <c r="N2249" s="1">
        <f>N(N2248)+IF(AND('💰 BÁO GIÁ'!$C$27&lt;&gt;"",OR(ISNUMBER(SEARCH('💰 BÁO GIÁ'!$C$27,$A2249)),ISNUMBER(SEARCH('💰 BÁO GIÁ'!$C$27,$B2249)))),1,0)</f>
        <v>0</v>
      </c>
      <c r="O2249" s="1" t="str">
        <f t="shared" si="71"/>
        <v/>
      </c>
    </row>
    <row r="2250" customHeight="1" spans="1:15">
      <c r="A2250" s="1" t="str">
        <f>IF('⚙️ SÉC MĂNG'!A206="","",'⚙️ SÉC MĂNG'!A206)</f>
        <v>HH075175</v>
      </c>
      <c r="B2250" s="1" t="str">
        <f>IF('⚙️ SÉC MĂNG'!A206="","",'⚙️ SÉC MĂNG'!R206)</f>
        <v>Séc măng S6D108/ 6D108 (2.55K-2.65K-4) 16310801 - ART</v>
      </c>
      <c r="C2250" s="1" t="str">
        <f>IF('⚙️ SÉC MĂNG'!A206="","","Séc măng")</f>
        <v>Séc măng</v>
      </c>
      <c r="D2250" s="1" t="str">
        <f>IF('⚙️ SÉC MĂNG'!A206="","",'⚙️ SÉC MĂNG'!I206)</f>
        <v>Máy</v>
      </c>
      <c r="E2250" s="13">
        <f>IF('⚙️ SÉC MĂNG'!A206="","",'⚙️ SÉC MĂNG'!J206)</f>
        <v>0</v>
      </c>
      <c r="F2250" s="13">
        <f>IF('⚙️ SÉC MĂNG'!A206="","",'⚙️ SÉC MĂNG'!K206)</f>
        <v>0</v>
      </c>
      <c r="G2250" s="13">
        <f>IF('⚙️ SÉC MĂNG'!A206="","",'⚙️ SÉC MĂNG'!L206)</f>
        <v>0</v>
      </c>
      <c r="H2250" s="13">
        <f>IF('⚙️ SÉC MĂNG'!A206="","",'⚙️ SÉC MĂNG'!M206)</f>
        <v>0</v>
      </c>
      <c r="I2250" s="13">
        <f>IF('⚙️ SÉC MĂNG'!A206="","",'⚙️ SÉC MĂNG'!N206)</f>
        <v>0</v>
      </c>
      <c r="J2250" s="1" t="str">
        <f>IF('⚙️ SÉC MĂNG'!A206="","",'⚙️ SÉC MĂNG'!D206)</f>
        <v>108</v>
      </c>
      <c r="L2250" s="1">
        <f>N(L2249)+IF(AND('🔎 TRA CỨU NHANH'!$C$2&lt;&gt;"",OR(ISNUMBER(SEARCH('🔎 TRA CỨU NHANH'!$C$2,$A2250)),ISNUMBER(SEARCH('🔎 TRA CỨU NHANH'!$C$2,$B2250)))),1,0)</f>
        <v>0</v>
      </c>
      <c r="M2250" s="1" t="str">
        <f t="shared" si="70"/>
        <v/>
      </c>
      <c r="N2250" s="1">
        <f>N(N2249)+IF(AND('💰 BÁO GIÁ'!$C$27&lt;&gt;"",OR(ISNUMBER(SEARCH('💰 BÁO GIÁ'!$C$27,$A2250)),ISNUMBER(SEARCH('💰 BÁO GIÁ'!$C$27,$B2250)))),1,0)</f>
        <v>0</v>
      </c>
      <c r="O2250" s="1" t="str">
        <f t="shared" si="71"/>
        <v/>
      </c>
    </row>
    <row r="2251" customHeight="1" spans="1:15">
      <c r="A2251" s="1" t="str">
        <f>IF('⚙️ SÉC MĂNG'!A207="","",'⚙️ SÉC MĂNG'!A207)</f>
        <v>HH00026</v>
      </c>
      <c r="B2251" s="1" t="str">
        <f>IF('⚙️ SÉC MĂNG'!A207="","",'⚙️ SÉC MĂNG'!R207)</f>
        <v>Séc măng S6D108/ 6D108 (2.5K-2.53K-4) SDK04020ZZ - NPR</v>
      </c>
      <c r="C2251" s="1" t="str">
        <f>IF('⚙️ SÉC MĂNG'!A207="","","Séc măng")</f>
        <v>Séc măng</v>
      </c>
      <c r="D2251" s="1" t="str">
        <f>IF('⚙️ SÉC MĂNG'!A207="","",'⚙️ SÉC MĂNG'!I207)</f>
        <v>1 Máy</v>
      </c>
      <c r="E2251" s="13">
        <f>IF('⚙️ SÉC MĂNG'!A207="","",'⚙️ SÉC MĂNG'!J207)</f>
        <v>0</v>
      </c>
      <c r="F2251" s="13">
        <f>IF('⚙️ SÉC MĂNG'!A207="","",'⚙️ SÉC MĂNG'!K207)</f>
        <v>0</v>
      </c>
      <c r="G2251" s="13">
        <f>IF('⚙️ SÉC MĂNG'!A207="","",'⚙️ SÉC MĂNG'!L207)</f>
        <v>0</v>
      </c>
      <c r="H2251" s="13">
        <f>IF('⚙️ SÉC MĂNG'!A207="","",'⚙️ SÉC MĂNG'!M207)</f>
        <v>0</v>
      </c>
      <c r="I2251" s="13">
        <f>IF('⚙️ SÉC MĂNG'!A207="","",'⚙️ SÉC MĂNG'!N207)</f>
        <v>0</v>
      </c>
      <c r="J2251" s="1" t="str">
        <f>IF('⚙️ SÉC MĂNG'!A207="","",'⚙️ SÉC MĂNG'!D207)</f>
        <v>108</v>
      </c>
      <c r="L2251" s="1">
        <f>N(L2250)+IF(AND('🔎 TRA CỨU NHANH'!$C$2&lt;&gt;"",OR(ISNUMBER(SEARCH('🔎 TRA CỨU NHANH'!$C$2,$A2251)),ISNUMBER(SEARCH('🔎 TRA CỨU NHANH'!$C$2,$B2251)))),1,0)</f>
        <v>0</v>
      </c>
      <c r="M2251" s="1" t="str">
        <f t="shared" si="70"/>
        <v/>
      </c>
      <c r="N2251" s="1">
        <f>N(N2250)+IF(AND('💰 BÁO GIÁ'!$C$27&lt;&gt;"",OR(ISNUMBER(SEARCH('💰 BÁO GIÁ'!$C$27,$A2251)),ISNUMBER(SEARCH('💰 BÁO GIÁ'!$C$27,$B2251)))),1,0)</f>
        <v>0</v>
      </c>
      <c r="O2251" s="1" t="str">
        <f t="shared" si="71"/>
        <v/>
      </c>
    </row>
    <row r="2252" customHeight="1" spans="1:15">
      <c r="A2252" s="1" t="str">
        <f>IF('⚙️ SÉC MĂNG'!A208="","",'⚙️ SÉC MĂNG'!A208)</f>
        <v>HH0661</v>
      </c>
      <c r="B2252" s="1" t="str">
        <f>IF('⚙️ SÉC MĂNG'!A208="","",'⚙️ SÉC MĂNG'!R208)</f>
        <v>Séc măng Kom S6D110/6D110/SDK04021ZZ0 (3K-2.5HK-5) nhớt thép, HỘP6 - NPR</v>
      </c>
      <c r="C2252" s="1" t="str">
        <f>IF('⚙️ SÉC MĂNG'!A208="","","Séc măng")</f>
        <v>Séc măng</v>
      </c>
      <c r="D2252" s="1" t="str">
        <f>IF('⚙️ SÉC MĂNG'!A208="","",'⚙️ SÉC MĂNG'!I208)</f>
        <v>Máy</v>
      </c>
      <c r="E2252" s="13">
        <f>IF('⚙️ SÉC MĂNG'!A208="","",'⚙️ SÉC MĂNG'!J208)</f>
        <v>0</v>
      </c>
      <c r="F2252" s="13">
        <f>IF('⚙️ SÉC MĂNG'!A208="","",'⚙️ SÉC MĂNG'!K208)</f>
        <v>0</v>
      </c>
      <c r="G2252" s="13">
        <f>IF('⚙️ SÉC MĂNG'!A208="","",'⚙️ SÉC MĂNG'!L208)</f>
        <v>0</v>
      </c>
      <c r="H2252" s="13">
        <f>IF('⚙️ SÉC MĂNG'!A208="","",'⚙️ SÉC MĂNG'!M208)</f>
        <v>0</v>
      </c>
      <c r="I2252" s="13">
        <f>IF('⚙️ SÉC MĂNG'!A208="","",'⚙️ SÉC MĂNG'!N208)</f>
        <v>0</v>
      </c>
      <c r="J2252" s="1" t="str">
        <f>IF('⚙️ SÉC MĂNG'!A208="","",'⚙️ SÉC MĂNG'!D208)</f>
        <v>110</v>
      </c>
      <c r="L2252" s="1">
        <f>N(L2251)+IF(AND('🔎 TRA CỨU NHANH'!$C$2&lt;&gt;"",OR(ISNUMBER(SEARCH('🔎 TRA CỨU NHANH'!$C$2,$A2252)),ISNUMBER(SEARCH('🔎 TRA CỨU NHANH'!$C$2,$B2252)))),1,0)</f>
        <v>0</v>
      </c>
      <c r="M2252" s="1" t="str">
        <f t="shared" si="70"/>
        <v/>
      </c>
      <c r="N2252" s="1">
        <f>N(N2251)+IF(AND('💰 BÁO GIÁ'!$C$27&lt;&gt;"",OR(ISNUMBER(SEARCH('💰 BÁO GIÁ'!$C$27,$A2252)),ISNUMBER(SEARCH('💰 BÁO GIÁ'!$C$27,$B2252)))),1,0)</f>
        <v>0</v>
      </c>
      <c r="O2252" s="1" t="str">
        <f t="shared" si="71"/>
        <v/>
      </c>
    </row>
    <row r="2253" customHeight="1" spans="1:15">
      <c r="A2253" s="1" t="str">
        <f>IF('⚙️ SÉC MĂNG'!A209="","",'⚙️ SÉC MĂNG'!A209)</f>
        <v>HH00346</v>
      </c>
      <c r="B2253" s="1" t="str">
        <f>IF('⚙️ SÉC MĂNG'!A209="","",'⚙️ SÉC MĂNG'!R209)</f>
        <v>Séc măng 4D120 (3.5-2.5-5.5) - TP</v>
      </c>
      <c r="C2253" s="1" t="str">
        <f>IF('⚙️ SÉC MĂNG'!A209="","","Séc măng")</f>
        <v>Séc măng</v>
      </c>
      <c r="D2253" s="1" t="str">
        <f>IF('⚙️ SÉC MĂNG'!A209="","",'⚙️ SÉC MĂNG'!I209)</f>
        <v>Cái</v>
      </c>
      <c r="E2253" s="13">
        <f>IF('⚙️ SÉC MĂNG'!A209="","",'⚙️ SÉC MĂNG'!J209)</f>
        <v>0</v>
      </c>
      <c r="F2253" s="13">
        <f>IF('⚙️ SÉC MĂNG'!A209="","",'⚙️ SÉC MĂNG'!K209)</f>
        <v>0</v>
      </c>
      <c r="G2253" s="13">
        <f>IF('⚙️ SÉC MĂNG'!A209="","",'⚙️ SÉC MĂNG'!L209)</f>
        <v>0</v>
      </c>
      <c r="H2253" s="13">
        <f>IF('⚙️ SÉC MĂNG'!A209="","",'⚙️ SÉC MĂNG'!M209)</f>
        <v>0</v>
      </c>
      <c r="I2253" s="13">
        <f>IF('⚙️ SÉC MĂNG'!A209="","",'⚙️ SÉC MĂNG'!N209)</f>
        <v>0</v>
      </c>
      <c r="J2253" s="1" t="str">
        <f>IF('⚙️ SÉC MĂNG'!A209="","",'⚙️ SÉC MĂNG'!D209)</f>
        <v>120</v>
      </c>
      <c r="L2253" s="1">
        <f>N(L2252)+IF(AND('🔎 TRA CỨU NHANH'!$C$2&lt;&gt;"",OR(ISNUMBER(SEARCH('🔎 TRA CỨU NHANH'!$C$2,$A2253)),ISNUMBER(SEARCH('🔎 TRA CỨU NHANH'!$C$2,$B2253)))),1,0)</f>
        <v>0</v>
      </c>
      <c r="M2253" s="1" t="str">
        <f t="shared" si="70"/>
        <v/>
      </c>
      <c r="N2253" s="1">
        <f>N(N2252)+IF(AND('💰 BÁO GIÁ'!$C$27&lt;&gt;"",OR(ISNUMBER(SEARCH('💰 BÁO GIÁ'!$C$27,$A2253)),ISNUMBER(SEARCH('💰 BÁO GIÁ'!$C$27,$B2253)))),1,0)</f>
        <v>0</v>
      </c>
      <c r="O2253" s="1" t="str">
        <f t="shared" si="71"/>
        <v/>
      </c>
    </row>
    <row r="2254" customHeight="1" spans="1:15">
      <c r="A2254" s="1" t="str">
        <f>IF('⚙️ SÉC MĂNG'!A210="","",'⚙️ SÉC MĂNG'!A210)</f>
        <v>HH075319</v>
      </c>
      <c r="B2254" s="1" t="str">
        <f>IF('⚙️ SÉC MĂNG'!A210="","",'⚙️ SÉC MĂNG'!R210)</f>
        <v>Séc măng 4D120/ 3.5-2.5-5.5 - NSP</v>
      </c>
      <c r="C2254" s="1" t="str">
        <f>IF('⚙️ SÉC MĂNG'!A210="","","Séc măng")</f>
        <v>Séc măng</v>
      </c>
      <c r="D2254" s="1" t="str">
        <f>IF('⚙️ SÉC MĂNG'!A210="","",'⚙️ SÉC MĂNG'!I210)</f>
        <v>1Máy</v>
      </c>
      <c r="E2254" s="13">
        <f>IF('⚙️ SÉC MĂNG'!A210="","",'⚙️ SÉC MĂNG'!J210)</f>
        <v>0</v>
      </c>
      <c r="F2254" s="13">
        <f>IF('⚙️ SÉC MĂNG'!A210="","",'⚙️ SÉC MĂNG'!K210)</f>
        <v>0</v>
      </c>
      <c r="G2254" s="13">
        <f>IF('⚙️ SÉC MĂNG'!A210="","",'⚙️ SÉC MĂNG'!L210)</f>
        <v>0</v>
      </c>
      <c r="H2254" s="13">
        <f>IF('⚙️ SÉC MĂNG'!A210="","",'⚙️ SÉC MĂNG'!M210)</f>
        <v>0</v>
      </c>
      <c r="I2254" s="13">
        <f>IF('⚙️ SÉC MĂNG'!A210="","",'⚙️ SÉC MĂNG'!N210)</f>
        <v>0</v>
      </c>
      <c r="J2254" s="1" t="str">
        <f>IF('⚙️ SÉC MĂNG'!A210="","",'⚙️ SÉC MĂNG'!D210)</f>
        <v>120</v>
      </c>
      <c r="L2254" s="1">
        <f>N(L2253)+IF(AND('🔎 TRA CỨU NHANH'!$C$2&lt;&gt;"",OR(ISNUMBER(SEARCH('🔎 TRA CỨU NHANH'!$C$2,$A2254)),ISNUMBER(SEARCH('🔎 TRA CỨU NHANH'!$C$2,$B2254)))),1,0)</f>
        <v>0</v>
      </c>
      <c r="M2254" s="1" t="str">
        <f t="shared" si="70"/>
        <v/>
      </c>
      <c r="N2254" s="1">
        <f>N(N2253)+IF(AND('💰 BÁO GIÁ'!$C$27&lt;&gt;"",OR(ISNUMBER(SEARCH('💰 BÁO GIÁ'!$C$27,$A2254)),ISNUMBER(SEARCH('💰 BÁO GIÁ'!$C$27,$B2254)))),1,0)</f>
        <v>0</v>
      </c>
      <c r="O2254" s="1" t="str">
        <f t="shared" si="71"/>
        <v/>
      </c>
    </row>
    <row r="2255" customHeight="1" spans="1:15">
      <c r="A2255" s="1" t="str">
        <f>IF('⚙️ SÉC MĂNG'!A211="","",'⚙️ SÉC MĂNG'!A211)</f>
        <v>HH068810</v>
      </c>
      <c r="B2255" s="1" t="str">
        <f>IF('⚙️ SÉC MĂNG'!A211="","",'⚙️ SÉC MĂNG'!R211)</f>
        <v>Séc măng 4D120/ 3.5-2.5-5.5 (SDK04007ZZ) - NPR</v>
      </c>
      <c r="C2255" s="1" t="str">
        <f>IF('⚙️ SÉC MĂNG'!A211="","","Séc măng")</f>
        <v>Séc măng</v>
      </c>
      <c r="D2255" s="1" t="str">
        <f>IF('⚙️ SÉC MĂNG'!A211="","",'⚙️ SÉC MĂNG'!I211)</f>
        <v>1Máy</v>
      </c>
      <c r="E2255" s="13">
        <f>IF('⚙️ SÉC MĂNG'!A211="","",'⚙️ SÉC MĂNG'!J211)</f>
        <v>0</v>
      </c>
      <c r="F2255" s="13">
        <f>IF('⚙️ SÉC MĂNG'!A211="","",'⚙️ SÉC MĂNG'!K211)</f>
        <v>0</v>
      </c>
      <c r="G2255" s="13">
        <f>IF('⚙️ SÉC MĂNG'!A211="","",'⚙️ SÉC MĂNG'!L211)</f>
        <v>0</v>
      </c>
      <c r="H2255" s="13">
        <f>IF('⚙️ SÉC MĂNG'!A211="","",'⚙️ SÉC MĂNG'!M211)</f>
        <v>0</v>
      </c>
      <c r="I2255" s="13">
        <f>IF('⚙️ SÉC MĂNG'!A211="","",'⚙️ SÉC MĂNG'!N211)</f>
        <v>0</v>
      </c>
      <c r="J2255" s="1" t="str">
        <f>IF('⚙️ SÉC MĂNG'!A211="","",'⚙️ SÉC MĂNG'!D211)</f>
        <v>120</v>
      </c>
      <c r="L2255" s="1">
        <f>N(L2254)+IF(AND('🔎 TRA CỨU NHANH'!$C$2&lt;&gt;"",OR(ISNUMBER(SEARCH('🔎 TRA CỨU NHANH'!$C$2,$A2255)),ISNUMBER(SEARCH('🔎 TRA CỨU NHANH'!$C$2,$B2255)))),1,0)</f>
        <v>0</v>
      </c>
      <c r="M2255" s="1" t="str">
        <f t="shared" si="70"/>
        <v/>
      </c>
      <c r="N2255" s="1">
        <f>N(N2254)+IF(AND('💰 BÁO GIÁ'!$C$27&lt;&gt;"",OR(ISNUMBER(SEARCH('💰 BÁO GIÁ'!$C$27,$A2255)),ISNUMBER(SEARCH('💰 BÁO GIÁ'!$C$27,$B2255)))),1,0)</f>
        <v>0</v>
      </c>
      <c r="O2255" s="1" t="str">
        <f t="shared" si="71"/>
        <v/>
      </c>
    </row>
    <row r="2256" customHeight="1" spans="1:15">
      <c r="A2256" s="1" t="str">
        <f>IF('⚙️ SÉC MĂNG'!A212="","",'⚙️ SÉC MĂNG'!A212)</f>
        <v>HH083988</v>
      </c>
      <c r="B2256" s="1" t="str">
        <f>IF('⚙️ SÉC MĂNG'!A212="","",'⚙️ SÉC MĂNG'!R212)</f>
        <v>Séc măng Kom 6D125/ S6D125 (2.5K-2.5K-3) 6252-31-2030 - HENWEIT, R-KS45-00</v>
      </c>
      <c r="C2256" s="1" t="str">
        <f>IF('⚙️ SÉC MĂNG'!A212="","","Séc măng")</f>
        <v>Séc măng</v>
      </c>
      <c r="D2256" s="1" t="str">
        <f>IF('⚙️ SÉC MĂNG'!A212="","",'⚙️ SÉC MĂNG'!I212)</f>
        <v>Máy</v>
      </c>
      <c r="E2256" s="13">
        <f>IF('⚙️ SÉC MĂNG'!A212="","",'⚙️ SÉC MĂNG'!J212)</f>
        <v>0</v>
      </c>
      <c r="F2256" s="13">
        <f>IF('⚙️ SÉC MĂNG'!A212="","",'⚙️ SÉC MĂNG'!K212)</f>
        <v>0</v>
      </c>
      <c r="G2256" s="13">
        <f>IF('⚙️ SÉC MĂNG'!A212="","",'⚙️ SÉC MĂNG'!L212)</f>
        <v>0</v>
      </c>
      <c r="H2256" s="13">
        <f>IF('⚙️ SÉC MĂNG'!A212="","",'⚙️ SÉC MĂNG'!M212)</f>
        <v>0</v>
      </c>
      <c r="I2256" s="13">
        <f>IF('⚙️ SÉC MĂNG'!A212="","",'⚙️ SÉC MĂNG'!N212)</f>
        <v>0</v>
      </c>
      <c r="J2256" s="1" t="str">
        <f>IF('⚙️ SÉC MĂNG'!A212="","",'⚙️ SÉC MĂNG'!D212)</f>
        <v>125</v>
      </c>
      <c r="L2256" s="1">
        <f>N(L2255)+IF(AND('🔎 TRA CỨU NHANH'!$C$2&lt;&gt;"",OR(ISNUMBER(SEARCH('🔎 TRA CỨU NHANH'!$C$2,$A2256)),ISNUMBER(SEARCH('🔎 TRA CỨU NHANH'!$C$2,$B2256)))),1,0)</f>
        <v>0</v>
      </c>
      <c r="M2256" s="1" t="str">
        <f t="shared" si="70"/>
        <v/>
      </c>
      <c r="N2256" s="1">
        <f>N(N2255)+IF(AND('💰 BÁO GIÁ'!$C$27&lt;&gt;"",OR(ISNUMBER(SEARCH('💰 BÁO GIÁ'!$C$27,$A2256)),ISNUMBER(SEARCH('💰 BÁO GIÁ'!$C$27,$B2256)))),1,0)</f>
        <v>0</v>
      </c>
      <c r="O2256" s="1" t="str">
        <f t="shared" si="71"/>
        <v/>
      </c>
    </row>
    <row r="2257" customHeight="1" spans="1:15">
      <c r="A2257" s="1" t="str">
        <f>IF('⚙️ SÉC MĂNG'!A213="","",'⚙️ SÉC MĂNG'!A213)</f>
        <v>HH083715</v>
      </c>
      <c r="B2257" s="1" t="str">
        <f>IF('⚙️ SÉC MĂNG'!A213="","",'⚙️ SÉC MĂNG'!R213)</f>
        <v>Séc măng Kom S6D125/6D125/SDK04034ZX (2.5-2-3) 1+3 THÉP HỘP6 - NPR</v>
      </c>
      <c r="C2257" s="1" t="str">
        <f>IF('⚙️ SÉC MĂNG'!A213="","","Séc măng")</f>
        <v>Séc măng</v>
      </c>
      <c r="D2257" s="1" t="str">
        <f>IF('⚙️ SÉC MĂNG'!A213="","",'⚙️ SÉC MĂNG'!I213)</f>
        <v>Máy</v>
      </c>
      <c r="E2257" s="13">
        <f>IF('⚙️ SÉC MĂNG'!A213="","",'⚙️ SÉC MĂNG'!J213)</f>
        <v>0</v>
      </c>
      <c r="F2257" s="13">
        <f>IF('⚙️ SÉC MĂNG'!A213="","",'⚙️ SÉC MĂNG'!K213)</f>
        <v>0</v>
      </c>
      <c r="G2257" s="13">
        <f>IF('⚙️ SÉC MĂNG'!A213="","",'⚙️ SÉC MĂNG'!L213)</f>
        <v>0</v>
      </c>
      <c r="H2257" s="13">
        <f>IF('⚙️ SÉC MĂNG'!A213="","",'⚙️ SÉC MĂNG'!M213)</f>
        <v>0</v>
      </c>
      <c r="I2257" s="13">
        <f>IF('⚙️ SÉC MĂNG'!A213="","",'⚙️ SÉC MĂNG'!N213)</f>
        <v>0</v>
      </c>
      <c r="J2257" s="1" t="str">
        <f>IF('⚙️ SÉC MĂNG'!A213="","",'⚙️ SÉC MĂNG'!D213)</f>
        <v>125</v>
      </c>
      <c r="L2257" s="1">
        <f>N(L2256)+IF(AND('🔎 TRA CỨU NHANH'!$C$2&lt;&gt;"",OR(ISNUMBER(SEARCH('🔎 TRA CỨU NHANH'!$C$2,$A2257)),ISNUMBER(SEARCH('🔎 TRA CỨU NHANH'!$C$2,$B2257)))),1,0)</f>
        <v>0</v>
      </c>
      <c r="M2257" s="1" t="str">
        <f t="shared" si="70"/>
        <v/>
      </c>
      <c r="N2257" s="1">
        <f>N(N2256)+IF(AND('💰 BÁO GIÁ'!$C$27&lt;&gt;"",OR(ISNUMBER(SEARCH('💰 BÁO GIÁ'!$C$27,$A2257)),ISNUMBER(SEARCH('💰 BÁO GIÁ'!$C$27,$B2257)))),1,0)</f>
        <v>0</v>
      </c>
      <c r="O2257" s="1" t="str">
        <f t="shared" si="71"/>
        <v/>
      </c>
    </row>
    <row r="2258" customHeight="1" spans="1:15">
      <c r="A2258" s="1" t="str">
        <f>IF('⚙️ SÉC MĂNG'!A214="","",'⚙️ SÉC MĂNG'!A214)</f>
        <v>HH00699</v>
      </c>
      <c r="B2258" s="1" t="str">
        <f>IF('⚙️ SÉC MĂNG'!A214="","",'⚙️ SÉC MĂNG'!R214)</f>
        <v>Séc măng Kom S6D125/6D125/SDK04022ZZ (2.5K-2.5K-4) lỗ dầu dài HỘP6 - NPR</v>
      </c>
      <c r="C2258" s="1" t="str">
        <f>IF('⚙️ SÉC MĂNG'!A214="","","Séc măng")</f>
        <v>Séc măng</v>
      </c>
      <c r="D2258" s="1" t="str">
        <f>IF('⚙️ SÉC MĂNG'!A214="","",'⚙️ SÉC MĂNG'!I214)</f>
        <v>Máy</v>
      </c>
      <c r="E2258" s="13">
        <f>IF('⚙️ SÉC MĂNG'!A214="","",'⚙️ SÉC MĂNG'!J214)</f>
        <v>0</v>
      </c>
      <c r="F2258" s="13">
        <f>IF('⚙️ SÉC MĂNG'!A214="","",'⚙️ SÉC MĂNG'!K214)</f>
        <v>0</v>
      </c>
      <c r="G2258" s="13">
        <f>IF('⚙️ SÉC MĂNG'!A214="","",'⚙️ SÉC MĂNG'!L214)</f>
        <v>0</v>
      </c>
      <c r="H2258" s="13">
        <f>IF('⚙️ SÉC MĂNG'!A214="","",'⚙️ SÉC MĂNG'!M214)</f>
        <v>0</v>
      </c>
      <c r="I2258" s="13">
        <f>IF('⚙️ SÉC MĂNG'!A214="","",'⚙️ SÉC MĂNG'!N214)</f>
        <v>0</v>
      </c>
      <c r="J2258" s="1" t="str">
        <f>IF('⚙️ SÉC MĂNG'!A214="","",'⚙️ SÉC MĂNG'!D214)</f>
        <v>125</v>
      </c>
      <c r="L2258" s="1">
        <f>N(L2257)+IF(AND('🔎 TRA CỨU NHANH'!$C$2&lt;&gt;"",OR(ISNUMBER(SEARCH('🔎 TRA CỨU NHANH'!$C$2,$A2258)),ISNUMBER(SEARCH('🔎 TRA CỨU NHANH'!$C$2,$B2258)))),1,0)</f>
        <v>0</v>
      </c>
      <c r="M2258" s="1" t="str">
        <f t="shared" si="70"/>
        <v/>
      </c>
      <c r="N2258" s="1">
        <f>N(N2257)+IF(AND('💰 BÁO GIÁ'!$C$27&lt;&gt;"",OR(ISNUMBER(SEARCH('💰 BÁO GIÁ'!$C$27,$A2258)),ISNUMBER(SEARCH('💰 BÁO GIÁ'!$C$27,$B2258)))),1,0)</f>
        <v>0</v>
      </c>
      <c r="O2258" s="1" t="str">
        <f t="shared" si="71"/>
        <v/>
      </c>
    </row>
    <row r="2259" customHeight="1" spans="1:15">
      <c r="A2259" s="1" t="str">
        <f>IF('⚙️ SÉC MĂNG'!A215="","",'⚙️ SÉC MĂNG'!A215)</f>
        <v>HH075874</v>
      </c>
      <c r="B2259" s="1" t="str">
        <f>IF('⚙️ SÉC MĂNG'!A215="","",'⚙️ SÉC MĂNG'!R215)</f>
        <v>Séc măng Kom S6D125/6D125/SDK04022ZX (2.5K-2.5K-4) nhớt thép HỘP6- NPR</v>
      </c>
      <c r="C2259" s="1" t="str">
        <f>IF('⚙️ SÉC MĂNG'!A215="","","Séc măng")</f>
        <v>Séc măng</v>
      </c>
      <c r="D2259" s="1" t="str">
        <f>IF('⚙️ SÉC MĂNG'!A215="","",'⚙️ SÉC MĂNG'!I215)</f>
        <v>Máy</v>
      </c>
      <c r="E2259" s="13">
        <f>IF('⚙️ SÉC MĂNG'!A215="","",'⚙️ SÉC MĂNG'!J215)</f>
        <v>0</v>
      </c>
      <c r="F2259" s="13">
        <f>IF('⚙️ SÉC MĂNG'!A215="","",'⚙️ SÉC MĂNG'!K215)</f>
        <v>0</v>
      </c>
      <c r="G2259" s="13">
        <f>IF('⚙️ SÉC MĂNG'!A215="","",'⚙️ SÉC MĂNG'!L215)</f>
        <v>0</v>
      </c>
      <c r="H2259" s="13">
        <f>IF('⚙️ SÉC MĂNG'!A215="","",'⚙️ SÉC MĂNG'!M215)</f>
        <v>0</v>
      </c>
      <c r="I2259" s="13">
        <f>IF('⚙️ SÉC MĂNG'!A215="","",'⚙️ SÉC MĂNG'!N215)</f>
        <v>0</v>
      </c>
      <c r="J2259" s="1" t="str">
        <f>IF('⚙️ SÉC MĂNG'!A215="","",'⚙️ SÉC MĂNG'!D215)</f>
        <v>125</v>
      </c>
      <c r="L2259" s="1">
        <f>N(L2258)+IF(AND('🔎 TRA CỨU NHANH'!$C$2&lt;&gt;"",OR(ISNUMBER(SEARCH('🔎 TRA CỨU NHANH'!$C$2,$A2259)),ISNUMBER(SEARCH('🔎 TRA CỨU NHANH'!$C$2,$B2259)))),1,0)</f>
        <v>0</v>
      </c>
      <c r="M2259" s="1" t="str">
        <f t="shared" si="70"/>
        <v/>
      </c>
      <c r="N2259" s="1">
        <f>N(N2258)+IF(AND('💰 BÁO GIÁ'!$C$27&lt;&gt;"",OR(ISNUMBER(SEARCH('💰 BÁO GIÁ'!$C$27,$A2259)),ISNUMBER(SEARCH('💰 BÁO GIÁ'!$C$27,$B2259)))),1,0)</f>
        <v>0</v>
      </c>
      <c r="O2259" s="1" t="str">
        <f t="shared" si="71"/>
        <v/>
      </c>
    </row>
    <row r="2260" customHeight="1" spans="1:15">
      <c r="A2260" s="1" t="str">
        <f>IF('⚙️ SÉC MĂNG'!A216="","",'⚙️ SÉC MĂNG'!A216)</f>
        <v>HH084324</v>
      </c>
      <c r="B2260" s="1" t="str">
        <f>IF('⚙️ SÉC MĂNG'!A216="","",'⚙️ SÉC MĂNG'!R216)</f>
        <v>Séc măng Kom S6D125/ 6D125 (2.5K-2.5K-4) nhớt thép - HENWEIT 'R-KS24-00-1</v>
      </c>
      <c r="C2260" s="1" t="str">
        <f>IF('⚙️ SÉC MĂNG'!A216="","","Séc măng")</f>
        <v>Séc măng</v>
      </c>
      <c r="D2260" s="1" t="str">
        <f>IF('⚙️ SÉC MĂNG'!A216="","",'⚙️ SÉC MĂNG'!I216)</f>
        <v>Máy</v>
      </c>
      <c r="E2260" s="13">
        <f>IF('⚙️ SÉC MĂNG'!A216="","",'⚙️ SÉC MĂNG'!J216)</f>
        <v>0</v>
      </c>
      <c r="F2260" s="13">
        <f>IF('⚙️ SÉC MĂNG'!A216="","",'⚙️ SÉC MĂNG'!K216)</f>
        <v>0</v>
      </c>
      <c r="G2260" s="13">
        <f>IF('⚙️ SÉC MĂNG'!A216="","",'⚙️ SÉC MĂNG'!L216)</f>
        <v>0</v>
      </c>
      <c r="H2260" s="13">
        <f>IF('⚙️ SÉC MĂNG'!A216="","",'⚙️ SÉC MĂNG'!M216)</f>
        <v>0</v>
      </c>
      <c r="I2260" s="13">
        <f>IF('⚙️ SÉC MĂNG'!A216="","",'⚙️ SÉC MĂNG'!N216)</f>
        <v>0</v>
      </c>
      <c r="J2260" s="1" t="str">
        <f>IF('⚙️ SÉC MĂNG'!A216="","",'⚙️ SÉC MĂNG'!D216)</f>
        <v>125</v>
      </c>
      <c r="L2260" s="1">
        <f>N(L2259)+IF(AND('🔎 TRA CỨU NHANH'!$C$2&lt;&gt;"",OR(ISNUMBER(SEARCH('🔎 TRA CỨU NHANH'!$C$2,$A2260)),ISNUMBER(SEARCH('🔎 TRA CỨU NHANH'!$C$2,$B2260)))),1,0)</f>
        <v>0</v>
      </c>
      <c r="M2260" s="1" t="str">
        <f t="shared" si="70"/>
        <v/>
      </c>
      <c r="N2260" s="1">
        <f>N(N2259)+IF(AND('💰 BÁO GIÁ'!$C$27&lt;&gt;"",OR(ISNUMBER(SEARCH('💰 BÁO GIÁ'!$C$27,$A2260)),ISNUMBER(SEARCH('💰 BÁO GIÁ'!$C$27,$B2260)))),1,0)</f>
        <v>0</v>
      </c>
      <c r="O2260" s="1" t="str">
        <f t="shared" si="71"/>
        <v/>
      </c>
    </row>
    <row r="2261" customHeight="1" spans="1:15">
      <c r="A2261" s="1" t="str">
        <f>IF('⚙️ SÉC MĂNG'!A217="","",'⚙️ SÉC MĂNG'!A217)</f>
        <v>HH075168</v>
      </c>
      <c r="B2261" s="1" t="str">
        <f>IF('⚙️ SÉC MĂNG'!A217="","",'⚙️ SÉC MĂNG'!R217)</f>
        <v>Séc măng S6D125/6D125/ 2.5K-2.5K-4 nhớt lỗ dầu dài (16312501) - ART</v>
      </c>
      <c r="C2261" s="1" t="str">
        <f>IF('⚙️ SÉC MĂNG'!A217="","","Séc măng")</f>
        <v>Séc măng</v>
      </c>
      <c r="D2261" s="1" t="str">
        <f>IF('⚙️ SÉC MĂNG'!A217="","",'⚙️ SÉC MĂNG'!I217)</f>
        <v>Máy</v>
      </c>
      <c r="E2261" s="13">
        <f>IF('⚙️ SÉC MĂNG'!A217="","",'⚙️ SÉC MĂNG'!J217)</f>
        <v>0</v>
      </c>
      <c r="F2261" s="13">
        <f>IF('⚙️ SÉC MĂNG'!A217="","",'⚙️ SÉC MĂNG'!K217)</f>
        <v>0</v>
      </c>
      <c r="G2261" s="13">
        <f>IF('⚙️ SÉC MĂNG'!A217="","",'⚙️ SÉC MĂNG'!L217)</f>
        <v>0</v>
      </c>
      <c r="H2261" s="13">
        <f>IF('⚙️ SÉC MĂNG'!A217="","",'⚙️ SÉC MĂNG'!M217)</f>
        <v>0</v>
      </c>
      <c r="I2261" s="13">
        <f>IF('⚙️ SÉC MĂNG'!A217="","",'⚙️ SÉC MĂNG'!N217)</f>
        <v>0</v>
      </c>
      <c r="J2261" s="1" t="str">
        <f>IF('⚙️ SÉC MĂNG'!A217="","",'⚙️ SÉC MĂNG'!D217)</f>
        <v>125</v>
      </c>
      <c r="L2261" s="1">
        <f>N(L2260)+IF(AND('🔎 TRA CỨU NHANH'!$C$2&lt;&gt;"",OR(ISNUMBER(SEARCH('🔎 TRA CỨU NHANH'!$C$2,$A2261)),ISNUMBER(SEARCH('🔎 TRA CỨU NHANH'!$C$2,$B2261)))),1,0)</f>
        <v>0</v>
      </c>
      <c r="M2261" s="1" t="str">
        <f t="shared" si="70"/>
        <v/>
      </c>
      <c r="N2261" s="1">
        <f>N(N2260)+IF(AND('💰 BÁO GIÁ'!$C$27&lt;&gt;"",OR(ISNUMBER(SEARCH('💰 BÁO GIÁ'!$C$27,$A2261)),ISNUMBER(SEARCH('💰 BÁO GIÁ'!$C$27,$B2261)))),1,0)</f>
        <v>0</v>
      </c>
      <c r="O2261" s="1" t="str">
        <f t="shared" si="71"/>
        <v/>
      </c>
    </row>
    <row r="2262" customHeight="1" spans="1:15">
      <c r="A2262" s="1" t="str">
        <f>IF('⚙️ SÉC MĂNG'!A218="","",'⚙️ SÉC MĂNG'!A218)</f>
        <v>HH00982</v>
      </c>
      <c r="B2262" s="1" t="str">
        <f>IF('⚙️ SÉC MĂNG'!A218="","",'⚙️ SÉC MĂNG'!R218)</f>
        <v>Séc măng 4D130 (3.5-2.5-5.5) - TP</v>
      </c>
      <c r="C2262" s="1" t="str">
        <f>IF('⚙️ SÉC MĂNG'!A218="","","Séc măng")</f>
        <v>Séc măng</v>
      </c>
      <c r="D2262" s="1" t="str">
        <f>IF('⚙️ SÉC MĂNG'!A218="","",'⚙️ SÉC MĂNG'!I218)</f>
        <v>Máy</v>
      </c>
      <c r="E2262" s="13">
        <f>IF('⚙️ SÉC MĂNG'!A218="","",'⚙️ SÉC MĂNG'!J218)</f>
        <v>0</v>
      </c>
      <c r="F2262" s="13">
        <f>IF('⚙️ SÉC MĂNG'!A218="","",'⚙️ SÉC MĂNG'!K218)</f>
        <v>0</v>
      </c>
      <c r="G2262" s="13">
        <f>IF('⚙️ SÉC MĂNG'!A218="","",'⚙️ SÉC MĂNG'!L218)</f>
        <v>0</v>
      </c>
      <c r="H2262" s="13">
        <f>IF('⚙️ SÉC MĂNG'!A218="","",'⚙️ SÉC MĂNG'!M218)</f>
        <v>0</v>
      </c>
      <c r="I2262" s="13">
        <f>IF('⚙️ SÉC MĂNG'!A218="","",'⚙️ SÉC MĂNG'!N218)</f>
        <v>0</v>
      </c>
      <c r="J2262" s="1" t="str">
        <f>IF('⚙️ SÉC MĂNG'!A218="","",'⚙️ SÉC MĂNG'!D218)</f>
        <v>130</v>
      </c>
      <c r="L2262" s="1">
        <f>N(L2261)+IF(AND('🔎 TRA CỨU NHANH'!$C$2&lt;&gt;"",OR(ISNUMBER(SEARCH('🔎 TRA CỨU NHANH'!$C$2,$A2262)),ISNUMBER(SEARCH('🔎 TRA CỨU NHANH'!$C$2,$B2262)))),1,0)</f>
        <v>0</v>
      </c>
      <c r="M2262" s="1" t="str">
        <f t="shared" si="70"/>
        <v/>
      </c>
      <c r="N2262" s="1">
        <f>N(N2261)+IF(AND('💰 BÁO GIÁ'!$C$27&lt;&gt;"",OR(ISNUMBER(SEARCH('💰 BÁO GIÁ'!$C$27,$A2262)),ISNUMBER(SEARCH('💰 BÁO GIÁ'!$C$27,$B2262)))),1,0)</f>
        <v>0</v>
      </c>
      <c r="O2262" s="1" t="str">
        <f t="shared" si="71"/>
        <v/>
      </c>
    </row>
    <row r="2263" customHeight="1" spans="1:15">
      <c r="A2263" s="1" t="str">
        <f>IF('⚙️ SÉC MĂNG'!A219="","",'⚙️ SÉC MĂNG'!A219)</f>
        <v>HH080380</v>
      </c>
      <c r="B2263" s="1" t="str">
        <f>IF('⚙️ SÉC MĂNG'!A219="","",'⚙️ SÉC MĂNG'!R219)</f>
        <v>Séc măng 4D130/ 3.5-2.5-5.5 - IZ IKAZU</v>
      </c>
      <c r="C2263" s="1" t="str">
        <f>IF('⚙️ SÉC MĂNG'!A219="","","Séc măng")</f>
        <v>Séc măng</v>
      </c>
      <c r="D2263" s="1" t="str">
        <f>IF('⚙️ SÉC MĂNG'!A219="","",'⚙️ SÉC MĂNG'!I219)</f>
        <v>1 Máy</v>
      </c>
      <c r="E2263" s="13">
        <f>IF('⚙️ SÉC MĂNG'!A219="","",'⚙️ SÉC MĂNG'!J219)</f>
        <v>0</v>
      </c>
      <c r="F2263" s="13">
        <f>IF('⚙️ SÉC MĂNG'!A219="","",'⚙️ SÉC MĂNG'!K219)</f>
        <v>0</v>
      </c>
      <c r="G2263" s="13">
        <f>IF('⚙️ SÉC MĂNG'!A219="","",'⚙️ SÉC MĂNG'!L219)</f>
        <v>0</v>
      </c>
      <c r="H2263" s="13">
        <f>IF('⚙️ SÉC MĂNG'!A219="","",'⚙️ SÉC MĂNG'!M219)</f>
        <v>0</v>
      </c>
      <c r="I2263" s="13">
        <f>IF('⚙️ SÉC MĂNG'!A219="","",'⚙️ SÉC MĂNG'!N219)</f>
        <v>0</v>
      </c>
      <c r="J2263" s="1" t="str">
        <f>IF('⚙️ SÉC MĂNG'!A219="","",'⚙️ SÉC MĂNG'!D219)</f>
        <v>130</v>
      </c>
      <c r="L2263" s="1">
        <f>N(L2262)+IF(AND('🔎 TRA CỨU NHANH'!$C$2&lt;&gt;"",OR(ISNUMBER(SEARCH('🔎 TRA CỨU NHANH'!$C$2,$A2263)),ISNUMBER(SEARCH('🔎 TRA CỨU NHANH'!$C$2,$B2263)))),1,0)</f>
        <v>0</v>
      </c>
      <c r="M2263" s="1" t="str">
        <f t="shared" si="70"/>
        <v/>
      </c>
      <c r="N2263" s="1">
        <f>N(N2262)+IF(AND('💰 BÁO GIÁ'!$C$27&lt;&gt;"",OR(ISNUMBER(SEARCH('💰 BÁO GIÁ'!$C$27,$A2263)),ISNUMBER(SEARCH('💰 BÁO GIÁ'!$C$27,$B2263)))),1,0)</f>
        <v>0</v>
      </c>
      <c r="O2263" s="1" t="str">
        <f t="shared" si="71"/>
        <v/>
      </c>
    </row>
    <row r="2264" customHeight="1" spans="1:15">
      <c r="A2264" s="1" t="str">
        <f>IF('⚙️ SÉC MĂNG'!A220="","",'⚙️ SÉC MĂNG'!A220)</f>
        <v>HH00025</v>
      </c>
      <c r="B2264" s="1" t="str">
        <f>IF('⚙️ SÉC MĂNG'!A220="","",'⚙️ SÉC MĂNG'!R220)</f>
        <v>Séc măng 4D130/ 3.5-2.5-5.5 (SDK04011ZZ) - NPR</v>
      </c>
      <c r="C2264" s="1" t="str">
        <f>IF('⚙️ SÉC MĂNG'!A220="","","Séc măng")</f>
        <v>Séc măng</v>
      </c>
      <c r="D2264" s="1" t="str">
        <f>IF('⚙️ SÉC MĂNG'!A220="","",'⚙️ SÉC MĂNG'!I220)</f>
        <v>1 Máy</v>
      </c>
      <c r="E2264" s="13">
        <f>IF('⚙️ SÉC MĂNG'!A220="","",'⚙️ SÉC MĂNG'!J220)</f>
        <v>0</v>
      </c>
      <c r="F2264" s="13">
        <f>IF('⚙️ SÉC MĂNG'!A220="","",'⚙️ SÉC MĂNG'!K220)</f>
        <v>0</v>
      </c>
      <c r="G2264" s="13">
        <f>IF('⚙️ SÉC MĂNG'!A220="","",'⚙️ SÉC MĂNG'!L220)</f>
        <v>0</v>
      </c>
      <c r="H2264" s="13">
        <f>IF('⚙️ SÉC MĂNG'!A220="","",'⚙️ SÉC MĂNG'!M220)</f>
        <v>0</v>
      </c>
      <c r="I2264" s="13">
        <f>IF('⚙️ SÉC MĂNG'!A220="","",'⚙️ SÉC MĂNG'!N220)</f>
        <v>0</v>
      </c>
      <c r="J2264" s="1" t="str">
        <f>IF('⚙️ SÉC MĂNG'!A220="","",'⚙️ SÉC MĂNG'!D220)</f>
        <v>130</v>
      </c>
      <c r="L2264" s="1">
        <f>N(L2263)+IF(AND('🔎 TRA CỨU NHANH'!$C$2&lt;&gt;"",OR(ISNUMBER(SEARCH('🔎 TRA CỨU NHANH'!$C$2,$A2264)),ISNUMBER(SEARCH('🔎 TRA CỨU NHANH'!$C$2,$B2264)))),1,0)</f>
        <v>0</v>
      </c>
      <c r="M2264" s="1" t="str">
        <f t="shared" si="70"/>
        <v/>
      </c>
      <c r="N2264" s="1">
        <f>N(N2263)+IF(AND('💰 BÁO GIÁ'!$C$27&lt;&gt;"",OR(ISNUMBER(SEARCH('💰 BÁO GIÁ'!$C$27,$A2264)),ISNUMBER(SEARCH('💰 BÁO GIÁ'!$C$27,$B2264)))),1,0)</f>
        <v>0</v>
      </c>
      <c r="O2264" s="1" t="str">
        <f t="shared" si="71"/>
        <v/>
      </c>
    </row>
    <row r="2265" customHeight="1" spans="1:15">
      <c r="A2265" s="1" t="str">
        <f>IF('⚙️ SÉC MĂNG'!A221="","",'⚙️ SÉC MĂNG'!A221)</f>
        <v>HH073258</v>
      </c>
      <c r="B2265" s="1" t="str">
        <f>IF('⚙️ SÉC MĂNG'!A221="","",'⚙️ SÉC MĂNG'!R221)</f>
        <v>Séc măng 6D140/S6D140E-3 (2.9K-2.4K-4) 6261-31-2030 - RIK (Komatsu OEM)</v>
      </c>
      <c r="C2265" s="1" t="str">
        <f>IF('⚙️ SÉC MĂNG'!A221="","","Séc măng")</f>
        <v>Séc măng</v>
      </c>
      <c r="D2265" s="1" t="str">
        <f>IF('⚙️ SÉC MĂNG'!A221="","",'⚙️ SÉC MĂNG'!I221)</f>
        <v>Máy</v>
      </c>
      <c r="E2265" s="13">
        <f>IF('⚙️ SÉC MĂNG'!A221="","",'⚙️ SÉC MĂNG'!J221)</f>
        <v>0</v>
      </c>
      <c r="F2265" s="13">
        <f>IF('⚙️ SÉC MĂNG'!A221="","",'⚙️ SÉC MĂNG'!K221)</f>
        <v>0</v>
      </c>
      <c r="G2265" s="13">
        <f>IF('⚙️ SÉC MĂNG'!A221="","",'⚙️ SÉC MĂNG'!L221)</f>
        <v>0</v>
      </c>
      <c r="H2265" s="13">
        <f>IF('⚙️ SÉC MĂNG'!A221="","",'⚙️ SÉC MĂNG'!M221)</f>
        <v>0</v>
      </c>
      <c r="I2265" s="13">
        <f>IF('⚙️ SÉC MĂNG'!A221="","",'⚙️ SÉC MĂNG'!N221)</f>
        <v>0</v>
      </c>
      <c r="J2265" s="1" t="str">
        <f>IF('⚙️ SÉC MĂNG'!A221="","",'⚙️ SÉC MĂNG'!D221)</f>
        <v>140</v>
      </c>
      <c r="L2265" s="1">
        <f>N(L2264)+IF(AND('🔎 TRA CỨU NHANH'!$C$2&lt;&gt;"",OR(ISNUMBER(SEARCH('🔎 TRA CỨU NHANH'!$C$2,$A2265)),ISNUMBER(SEARCH('🔎 TRA CỨU NHANH'!$C$2,$B2265)))),1,0)</f>
        <v>0</v>
      </c>
      <c r="M2265" s="1" t="str">
        <f t="shared" si="70"/>
        <v/>
      </c>
      <c r="N2265" s="1">
        <f>N(N2264)+IF(AND('💰 BÁO GIÁ'!$C$27&lt;&gt;"",OR(ISNUMBER(SEARCH('💰 BÁO GIÁ'!$C$27,$A2265)),ISNUMBER(SEARCH('💰 BÁO GIÁ'!$C$27,$B2265)))),1,0)</f>
        <v>0</v>
      </c>
      <c r="O2265" s="1" t="str">
        <f t="shared" si="71"/>
        <v/>
      </c>
    </row>
    <row r="2266" customHeight="1" spans="1:15">
      <c r="A2266" s="1" t="str">
        <f>IF('⚙️ SÉC MĂNG'!A222="","",'⚙️ SÉC MĂNG'!A222)</f>
        <v>HH075170</v>
      </c>
      <c r="B2266" s="1" t="str">
        <f>IF('⚙️ SÉC MĂNG'!A222="","",'⚙️ SÉC MĂNG'!R222)</f>
        <v>Séc măng 6D140/S6D140 (2.4K-2.4K-4) - 16314001 - ART</v>
      </c>
      <c r="C2266" s="1" t="str">
        <f>IF('⚙️ SÉC MĂNG'!A222="","","Séc măng")</f>
        <v>Séc măng</v>
      </c>
      <c r="D2266" s="1" t="str">
        <f>IF('⚙️ SÉC MĂNG'!A222="","",'⚙️ SÉC MĂNG'!I222)</f>
        <v>Máy</v>
      </c>
      <c r="E2266" s="13">
        <f>IF('⚙️ SÉC MĂNG'!A222="","",'⚙️ SÉC MĂNG'!J222)</f>
        <v>0</v>
      </c>
      <c r="F2266" s="13">
        <f>IF('⚙️ SÉC MĂNG'!A222="","",'⚙️ SÉC MĂNG'!K222)</f>
        <v>0</v>
      </c>
      <c r="G2266" s="13">
        <f>IF('⚙️ SÉC MĂNG'!A222="","",'⚙️ SÉC MĂNG'!L222)</f>
        <v>0</v>
      </c>
      <c r="H2266" s="13">
        <f>IF('⚙️ SÉC MĂNG'!A222="","",'⚙️ SÉC MĂNG'!M222)</f>
        <v>0</v>
      </c>
      <c r="I2266" s="13">
        <f>IF('⚙️ SÉC MĂNG'!A222="","",'⚙️ SÉC MĂNG'!N222)</f>
        <v>0</v>
      </c>
      <c r="J2266" s="1" t="str">
        <f>IF('⚙️ SÉC MĂNG'!A222="","",'⚙️ SÉC MĂNG'!D222)</f>
        <v>140</v>
      </c>
      <c r="L2266" s="1">
        <f>N(L2265)+IF(AND('🔎 TRA CỨU NHANH'!$C$2&lt;&gt;"",OR(ISNUMBER(SEARCH('🔎 TRA CỨU NHANH'!$C$2,$A2266)),ISNUMBER(SEARCH('🔎 TRA CỨU NHANH'!$C$2,$B2266)))),1,0)</f>
        <v>0</v>
      </c>
      <c r="M2266" s="1" t="str">
        <f t="shared" si="70"/>
        <v/>
      </c>
      <c r="N2266" s="1">
        <f>N(N2265)+IF(AND('💰 BÁO GIÁ'!$C$27&lt;&gt;"",OR(ISNUMBER(SEARCH('💰 BÁO GIÁ'!$C$27,$A2266)),ISNUMBER(SEARCH('💰 BÁO GIÁ'!$C$27,$B2266)))),1,0)</f>
        <v>0</v>
      </c>
      <c r="O2266" s="1" t="str">
        <f t="shared" si="71"/>
        <v/>
      </c>
    </row>
    <row r="2267" customHeight="1" spans="1:15">
      <c r="A2267" s="1" t="str">
        <f>IF('⚙️ SÉC MĂNG'!A223="","",'⚙️ SÉC MĂNG'!A223)</f>
        <v>HH0595</v>
      </c>
      <c r="B2267" s="1" t="str">
        <f>IF('⚙️ SÉC MĂNG'!A223="","",'⚙️ SÉC MĂNG'!R223)</f>
        <v>Séc măng 6D140/S6D140 (2.4K-2.4K-4) - SDK04028ZZ - NPR</v>
      </c>
      <c r="C2267" s="1" t="str">
        <f>IF('⚙️ SÉC MĂNG'!A223="","","Séc măng")</f>
        <v>Séc măng</v>
      </c>
      <c r="D2267" s="1" t="str">
        <f>IF('⚙️ SÉC MĂNG'!A223="","",'⚙️ SÉC MĂNG'!I223)</f>
        <v>Máy</v>
      </c>
      <c r="E2267" s="13">
        <f>IF('⚙️ SÉC MĂNG'!A223="","",'⚙️ SÉC MĂNG'!J223)</f>
        <v>0</v>
      </c>
      <c r="F2267" s="13">
        <f>IF('⚙️ SÉC MĂNG'!A223="","",'⚙️ SÉC MĂNG'!K223)</f>
        <v>0</v>
      </c>
      <c r="G2267" s="13">
        <f>IF('⚙️ SÉC MĂNG'!A223="","",'⚙️ SÉC MĂNG'!L223)</f>
        <v>0</v>
      </c>
      <c r="H2267" s="13">
        <f>IF('⚙️ SÉC MĂNG'!A223="","",'⚙️ SÉC MĂNG'!M223)</f>
        <v>0</v>
      </c>
      <c r="I2267" s="13">
        <f>IF('⚙️ SÉC MĂNG'!A223="","",'⚙️ SÉC MĂNG'!N223)</f>
        <v>0</v>
      </c>
      <c r="J2267" s="1" t="str">
        <f>IF('⚙️ SÉC MĂNG'!A223="","",'⚙️ SÉC MĂNG'!D223)</f>
        <v>140</v>
      </c>
      <c r="L2267" s="1">
        <f>N(L2266)+IF(AND('🔎 TRA CỨU NHANH'!$C$2&lt;&gt;"",OR(ISNUMBER(SEARCH('🔎 TRA CỨU NHANH'!$C$2,$A2267)),ISNUMBER(SEARCH('🔎 TRA CỨU NHANH'!$C$2,$B2267)))),1,0)</f>
        <v>0</v>
      </c>
      <c r="M2267" s="1" t="str">
        <f t="shared" si="70"/>
        <v/>
      </c>
      <c r="N2267" s="1">
        <f>N(N2266)+IF(AND('💰 BÁO GIÁ'!$C$27&lt;&gt;"",OR(ISNUMBER(SEARCH('💰 BÁO GIÁ'!$C$27,$A2267)),ISNUMBER(SEARCH('💰 BÁO GIÁ'!$C$27,$B2267)))),1,0)</f>
        <v>0</v>
      </c>
      <c r="O2267" s="1" t="str">
        <f t="shared" si="71"/>
        <v/>
      </c>
    </row>
    <row r="2268" customHeight="1" spans="1:15">
      <c r="A2268" s="1" t="str">
        <f>IF('⚙️ SÉC MĂNG'!A224="","",'⚙️ SÉC MĂNG'!A224)</f>
        <v>HH083458</v>
      </c>
      <c r="B2268" s="1" t="str">
        <f>IF('⚙️ SÉC MĂNG'!A224="","",'⚙️ SÉC MĂNG'!R224)</f>
        <v>Séc măng Komatsu S6D140/ 6261-31-2030 (2.9K-2.4K-4), 6D140E-3 - HENWEIT</v>
      </c>
      <c r="C2268" s="1" t="str">
        <f>IF('⚙️ SÉC MĂNG'!A224="","","Séc măng")</f>
        <v>Séc măng</v>
      </c>
      <c r="D2268" s="1" t="str">
        <f>IF('⚙️ SÉC MĂNG'!A224="","",'⚙️ SÉC MĂNG'!I224)</f>
        <v>Máy</v>
      </c>
      <c r="E2268" s="13">
        <f>IF('⚙️ SÉC MĂNG'!A224="","",'⚙️ SÉC MĂNG'!J224)</f>
        <v>0</v>
      </c>
      <c r="F2268" s="13">
        <f>IF('⚙️ SÉC MĂNG'!A224="","",'⚙️ SÉC MĂNG'!K224)</f>
        <v>0</v>
      </c>
      <c r="G2268" s="13">
        <f>IF('⚙️ SÉC MĂNG'!A224="","",'⚙️ SÉC MĂNG'!L224)</f>
        <v>0</v>
      </c>
      <c r="H2268" s="13">
        <f>IF('⚙️ SÉC MĂNG'!A224="","",'⚙️ SÉC MĂNG'!M224)</f>
        <v>0</v>
      </c>
      <c r="I2268" s="13">
        <f>IF('⚙️ SÉC MĂNG'!A224="","",'⚙️ SÉC MĂNG'!N224)</f>
        <v>0</v>
      </c>
      <c r="J2268" s="1" t="str">
        <f>IF('⚙️ SÉC MĂNG'!A224="","",'⚙️ SÉC MĂNG'!D224)</f>
        <v>140</v>
      </c>
      <c r="L2268" s="1">
        <f>N(L2267)+IF(AND('🔎 TRA CỨU NHANH'!$C$2&lt;&gt;"",OR(ISNUMBER(SEARCH('🔎 TRA CỨU NHANH'!$C$2,$A2268)),ISNUMBER(SEARCH('🔎 TRA CỨU NHANH'!$C$2,$B2268)))),1,0)</f>
        <v>0</v>
      </c>
      <c r="M2268" s="1" t="str">
        <f t="shared" si="70"/>
        <v/>
      </c>
      <c r="N2268" s="1">
        <f>N(N2267)+IF(AND('💰 BÁO GIÁ'!$C$27&lt;&gt;"",OR(ISNUMBER(SEARCH('💰 BÁO GIÁ'!$C$27,$A2268)),ISNUMBER(SEARCH('💰 BÁO GIÁ'!$C$27,$B2268)))),1,0)</f>
        <v>0</v>
      </c>
      <c r="O2268" s="1" t="str">
        <f t="shared" si="71"/>
        <v/>
      </c>
    </row>
    <row r="2269" customHeight="1" spans="1:15">
      <c r="A2269" s="1" t="str">
        <f>IF('⚙️ SÉC MĂNG'!A225="","",'⚙️ SÉC MĂNG'!A225)</f>
        <v/>
      </c>
      <c r="B2269" s="1" t="str">
        <f>IF('⚙️ SÉC MĂNG'!A225="","",'⚙️ SÉC MĂNG'!R225)</f>
        <v/>
      </c>
      <c r="C2269" s="1" t="str">
        <f>IF('⚙️ SÉC MĂNG'!A225="","","Séc măng")</f>
        <v/>
      </c>
      <c r="D2269" s="1" t="str">
        <f>IF('⚙️ SÉC MĂNG'!A225="","",'⚙️ SÉC MĂNG'!I225)</f>
        <v/>
      </c>
      <c r="E2269" s="1" t="str">
        <f>IF('⚙️ SÉC MĂNG'!A225="","",'⚙️ SÉC MĂNG'!J225)</f>
        <v/>
      </c>
      <c r="F2269" s="1" t="str">
        <f>IF('⚙️ SÉC MĂNG'!A225="","",'⚙️ SÉC MĂNG'!K225)</f>
        <v/>
      </c>
      <c r="G2269" s="1" t="str">
        <f>IF('⚙️ SÉC MĂNG'!A225="","",'⚙️ SÉC MĂNG'!L225)</f>
        <v/>
      </c>
      <c r="H2269" s="1" t="str">
        <f>IF('⚙️ SÉC MĂNG'!A225="","",'⚙️ SÉC MĂNG'!M225)</f>
        <v/>
      </c>
      <c r="I2269" s="1" t="str">
        <f>IF('⚙️ SÉC MĂNG'!A225="","",'⚙️ SÉC MĂNG'!N225)</f>
        <v/>
      </c>
      <c r="J2269" s="1" t="str">
        <f>IF('⚙️ SÉC MĂNG'!A225="","",'⚙️ SÉC MĂNG'!D225)</f>
        <v/>
      </c>
      <c r="L2269" s="1">
        <f>N(L2268)+IF(AND('🔎 TRA CỨU NHANH'!$C$2&lt;&gt;"",OR(ISNUMBER(SEARCH('🔎 TRA CỨU NHANH'!$C$2,$A2269)),ISNUMBER(SEARCH('🔎 TRA CỨU NHANH'!$C$2,$B2269)))),1,0)</f>
        <v>0</v>
      </c>
      <c r="M2269" s="1" t="str">
        <f t="shared" si="70"/>
        <v/>
      </c>
      <c r="N2269" s="1">
        <f>N(N2268)+IF(AND('💰 BÁO GIÁ'!$C$27&lt;&gt;"",OR(ISNUMBER(SEARCH('💰 BÁO GIÁ'!$C$27,$A2269)),ISNUMBER(SEARCH('💰 BÁO GIÁ'!$C$27,$B2269)))),1,0)</f>
        <v>0</v>
      </c>
      <c r="O2269" s="1" t="str">
        <f t="shared" si="71"/>
        <v/>
      </c>
    </row>
    <row r="2270" customHeight="1" spans="1:15">
      <c r="A2270" s="1" t="str">
        <f>IF('⚙️ SÉC MĂNG'!A226="","",'⚙️ SÉC MĂNG'!A226)</f>
        <v>HH083096</v>
      </c>
      <c r="B2270" s="1" t="str">
        <f>IF('⚙️ SÉC MĂNG'!A226="","",'⚙️ SÉC MĂNG'!R226)</f>
        <v>Séc măng S4S-D/ S6S-D/ 34417-02012 (050, COS2) 2.5H-2-4.5 - HENWEIT</v>
      </c>
      <c r="C2270" s="1" t="str">
        <f>IF('⚙️ SÉC MĂNG'!A226="","","Séc măng")</f>
        <v>Séc măng</v>
      </c>
      <c r="D2270" s="1" t="str">
        <f>IF('⚙️ SÉC MĂNG'!A226="","",'⚙️ SÉC MĂNG'!I226)</f>
        <v>Máy</v>
      </c>
      <c r="E2270" s="13">
        <f>IF('⚙️ SÉC MĂNG'!A226="","",'⚙️ SÉC MĂNG'!J226)</f>
        <v>0</v>
      </c>
      <c r="F2270" s="13">
        <f>IF('⚙️ SÉC MĂNG'!A226="","",'⚙️ SÉC MĂNG'!K226)</f>
        <v>0</v>
      </c>
      <c r="G2270" s="13">
        <f>IF('⚙️ SÉC MĂNG'!A226="","",'⚙️ SÉC MĂNG'!L226)</f>
        <v>0</v>
      </c>
      <c r="H2270" s="13">
        <f>IF('⚙️ SÉC MĂNG'!A226="","",'⚙️ SÉC MĂNG'!M226)</f>
        <v>0</v>
      </c>
      <c r="I2270" s="13">
        <f>IF('⚙️ SÉC MĂNG'!A226="","",'⚙️ SÉC MĂNG'!N226)</f>
        <v>0</v>
      </c>
      <c r="J2270" s="1" t="str">
        <f>IF('⚙️ SÉC MĂNG'!A226="","",'⚙️ SÉC MĂNG'!D226)</f>
        <v>050</v>
      </c>
      <c r="L2270" s="1">
        <f>N(L2269)+IF(AND('🔎 TRA CỨU NHANH'!$C$2&lt;&gt;"",OR(ISNUMBER(SEARCH('🔎 TRA CỨU NHANH'!$C$2,$A2270)),ISNUMBER(SEARCH('🔎 TRA CỨU NHANH'!$C$2,$B2270)))),1,0)</f>
        <v>0</v>
      </c>
      <c r="M2270" s="1" t="str">
        <f t="shared" si="70"/>
        <v/>
      </c>
      <c r="N2270" s="1">
        <f>N(N2269)+IF(AND('💰 BÁO GIÁ'!$C$27&lt;&gt;"",OR(ISNUMBER(SEARCH('💰 BÁO GIÁ'!$C$27,$A2270)),ISNUMBER(SEARCH('💰 BÁO GIÁ'!$C$27,$B2270)))),1,0)</f>
        <v>0</v>
      </c>
      <c r="O2270" s="1" t="str">
        <f t="shared" si="71"/>
        <v/>
      </c>
    </row>
    <row r="2271" customHeight="1" spans="1:15">
      <c r="A2271" s="1" t="str">
        <f>IF('⚙️ SÉC MĂNG'!A227="","",'⚙️ SÉC MĂNG'!A227)</f>
        <v>HH073109</v>
      </c>
      <c r="B2271" s="1" t="str">
        <f>IF('⚙️ SÉC MĂNG'!A227="","",'⚙️ SÉC MĂNG'!R227)</f>
        <v>Séc măng K4E/K3E - TP</v>
      </c>
      <c r="C2271" s="1" t="str">
        <f>IF('⚙️ SÉC MĂNG'!A227="","","Séc măng")</f>
        <v>Séc măng</v>
      </c>
      <c r="D2271" s="1" t="str">
        <f>IF('⚙️ SÉC MĂNG'!A227="","",'⚙️ SÉC MĂNG'!I227)</f>
        <v>Máy</v>
      </c>
      <c r="E2271" s="13">
        <f>IF('⚙️ SÉC MĂNG'!A227="","",'⚙️ SÉC MĂNG'!J227)</f>
        <v>0</v>
      </c>
      <c r="F2271" s="13">
        <f>IF('⚙️ SÉC MĂNG'!A227="","",'⚙️ SÉC MĂNG'!K227)</f>
        <v>0</v>
      </c>
      <c r="G2271" s="13">
        <f>IF('⚙️ SÉC MĂNG'!A227="","",'⚙️ SÉC MĂNG'!L227)</f>
        <v>0</v>
      </c>
      <c r="H2271" s="13">
        <f>IF('⚙️ SÉC MĂNG'!A227="","",'⚙️ SÉC MĂNG'!M227)</f>
        <v>0</v>
      </c>
      <c r="I2271" s="13">
        <f>IF('⚙️ SÉC MĂNG'!A227="","",'⚙️ SÉC MĂNG'!N227)</f>
        <v>0</v>
      </c>
      <c r="J2271" s="1" t="str">
        <f>IF('⚙️ SÉC MĂNG'!A227="","",'⚙️ SÉC MĂNG'!D227)</f>
        <v>76</v>
      </c>
      <c r="L2271" s="1">
        <f>N(L2270)+IF(AND('🔎 TRA CỨU NHANH'!$C$2&lt;&gt;"",OR(ISNUMBER(SEARCH('🔎 TRA CỨU NHANH'!$C$2,$A2271)),ISNUMBER(SEARCH('🔎 TRA CỨU NHANH'!$C$2,$B2271)))),1,0)</f>
        <v>0</v>
      </c>
      <c r="M2271" s="1" t="str">
        <f t="shared" si="70"/>
        <v/>
      </c>
      <c r="N2271" s="1">
        <f>N(N2270)+IF(AND('💰 BÁO GIÁ'!$C$27&lt;&gt;"",OR(ISNUMBER(SEARCH('💰 BÁO GIÁ'!$C$27,$A2271)),ISNUMBER(SEARCH('💰 BÁO GIÁ'!$C$27,$B2271)))),1,0)</f>
        <v>0</v>
      </c>
      <c r="O2271" s="1" t="str">
        <f t="shared" si="71"/>
        <v/>
      </c>
    </row>
    <row r="2272" customHeight="1" spans="1:15">
      <c r="A2272" s="1" t="str">
        <f>IF('⚙️ SÉC MĂNG'!A228="","",'⚙️ SÉC MĂNG'!A228)</f>
        <v>HH079582</v>
      </c>
      <c r="B2272" s="1" t="str">
        <f>IF('⚙️ SÉC MĂNG'!A228="","",'⚙️ SÉC MĂNG'!R228)</f>
        <v>Séc măng Mitsu K4E/K3E/YDM30112ZZ (2.5HK-2-4) HỘP1 - NPR</v>
      </c>
      <c r="C2272" s="1" t="str">
        <f>IF('⚙️ SÉC MĂNG'!A228="","","Séc măng")</f>
        <v>Séc măng</v>
      </c>
      <c r="D2272" s="1" t="str">
        <f>IF('⚙️ SÉC MĂNG'!A228="","",'⚙️ SÉC MĂNG'!I228)</f>
        <v>Máy</v>
      </c>
      <c r="E2272" s="13">
        <f>IF('⚙️ SÉC MĂNG'!A228="","",'⚙️ SÉC MĂNG'!J228)</f>
        <v>0</v>
      </c>
      <c r="F2272" s="13">
        <f>IF('⚙️ SÉC MĂNG'!A228="","",'⚙️ SÉC MĂNG'!K228)</f>
        <v>0</v>
      </c>
      <c r="G2272" s="13">
        <f>IF('⚙️ SÉC MĂNG'!A228="","",'⚙️ SÉC MĂNG'!L228)</f>
        <v>0</v>
      </c>
      <c r="H2272" s="13">
        <f>IF('⚙️ SÉC MĂNG'!A228="","",'⚙️ SÉC MĂNG'!M228)</f>
        <v>0</v>
      </c>
      <c r="I2272" s="13">
        <f>IF('⚙️ SÉC MĂNG'!A228="","",'⚙️ SÉC MĂNG'!N228)</f>
        <v>0</v>
      </c>
      <c r="J2272" s="1" t="str">
        <f>IF('⚙️ SÉC MĂNG'!A228="","",'⚙️ SÉC MĂNG'!D228)</f>
        <v>76</v>
      </c>
      <c r="L2272" s="1">
        <f>N(L2271)+IF(AND('🔎 TRA CỨU NHANH'!$C$2&lt;&gt;"",OR(ISNUMBER(SEARCH('🔎 TRA CỨU NHANH'!$C$2,$A2272)),ISNUMBER(SEARCH('🔎 TRA CỨU NHANH'!$C$2,$B2272)))),1,0)</f>
        <v>0</v>
      </c>
      <c r="M2272" s="1" t="str">
        <f t="shared" si="70"/>
        <v/>
      </c>
      <c r="N2272" s="1">
        <f>N(N2271)+IF(AND('💰 BÁO GIÁ'!$C$27&lt;&gt;"",OR(ISNUMBER(SEARCH('💰 BÁO GIÁ'!$C$27,$A2272)),ISNUMBER(SEARCH('💰 BÁO GIÁ'!$C$27,$B2272)))),1,0)</f>
        <v>0</v>
      </c>
      <c r="O2272" s="1" t="str">
        <f t="shared" si="71"/>
        <v/>
      </c>
    </row>
    <row r="2273" customHeight="1" spans="1:15">
      <c r="A2273" s="1" t="str">
        <f>IF('⚙️ SÉC MĂNG'!A229="","",'⚙️ SÉC MĂNG'!A229)</f>
        <v>HH084175</v>
      </c>
      <c r="B2273" s="1" t="str">
        <f>IF('⚙️ SÉC MĂNG'!A229="","",'⚙️ SÉC MĂNG'!R229)</f>
        <v>Séc măng Mitsu K4E/ K3E/ 76 (2.5HK-2-4) - HENWEIT, R-MI67-00-1</v>
      </c>
      <c r="C2273" s="1" t="str">
        <f>IF('⚙️ SÉC MĂNG'!A229="","","Séc măng")</f>
        <v>Séc măng</v>
      </c>
      <c r="D2273" s="1" t="str">
        <f>IF('⚙️ SÉC MĂNG'!A229="","",'⚙️ SÉC MĂNG'!I229)</f>
        <v>Máy</v>
      </c>
      <c r="E2273" s="13">
        <f>IF('⚙️ SÉC MĂNG'!A229="","",'⚙️ SÉC MĂNG'!J229)</f>
        <v>0</v>
      </c>
      <c r="F2273" s="13">
        <f>IF('⚙️ SÉC MĂNG'!A229="","",'⚙️ SÉC MĂNG'!K229)</f>
        <v>0</v>
      </c>
      <c r="G2273" s="13">
        <f>IF('⚙️ SÉC MĂNG'!A229="","",'⚙️ SÉC MĂNG'!L229)</f>
        <v>0</v>
      </c>
      <c r="H2273" s="13">
        <f>IF('⚙️ SÉC MĂNG'!A229="","",'⚙️ SÉC MĂNG'!M229)</f>
        <v>0</v>
      </c>
      <c r="I2273" s="13">
        <f>IF('⚙️ SÉC MĂNG'!A229="","",'⚙️ SÉC MĂNG'!N229)</f>
        <v>0</v>
      </c>
      <c r="J2273" s="1" t="str">
        <f>IF('⚙️ SÉC MĂNG'!A229="","",'⚙️ SÉC MĂNG'!D229)</f>
        <v>76</v>
      </c>
      <c r="L2273" s="1">
        <f>N(L2272)+IF(AND('🔎 TRA CỨU NHANH'!$C$2&lt;&gt;"",OR(ISNUMBER(SEARCH('🔎 TRA CỨU NHANH'!$C$2,$A2273)),ISNUMBER(SEARCH('🔎 TRA CỨU NHANH'!$C$2,$B2273)))),1,0)</f>
        <v>0</v>
      </c>
      <c r="M2273" s="1" t="str">
        <f t="shared" si="70"/>
        <v/>
      </c>
      <c r="N2273" s="1">
        <f>N(N2272)+IF(AND('💰 BÁO GIÁ'!$C$27&lt;&gt;"",OR(ISNUMBER(SEARCH('💰 BÁO GIÁ'!$C$27,$A2273)),ISNUMBER(SEARCH('💰 BÁO GIÁ'!$C$27,$B2273)))),1,0)</f>
        <v>0</v>
      </c>
      <c r="O2273" s="1" t="str">
        <f t="shared" si="71"/>
        <v/>
      </c>
    </row>
    <row r="2274" customHeight="1" spans="1:15">
      <c r="A2274" s="1" t="str">
        <f>IF('⚙️ SÉC MĂNG'!A230="","",'⚙️ SÉC MĂNG'!A230)</f>
        <v>HH083925</v>
      </c>
      <c r="B2274" s="1" t="str">
        <f>IF('⚙️ SÉC MĂNG'!A230="","",'⚙️ SÉC MĂNG'!R230)</f>
        <v>Séc măng Mitsu S4L/ S3L/ K4F (2.5HK-2-4) 4D78- HENWEIT, R-MI48-00</v>
      </c>
      <c r="C2274" s="1" t="str">
        <f>IF('⚙️ SÉC MĂNG'!A230="","","Séc măng")</f>
        <v>Séc măng</v>
      </c>
      <c r="D2274" s="1" t="str">
        <f>IF('⚙️ SÉC MĂNG'!A230="","",'⚙️ SÉC MĂNG'!I230)</f>
        <v>Máy</v>
      </c>
      <c r="E2274" s="13">
        <f>IF('⚙️ SÉC MĂNG'!A230="","",'⚙️ SÉC MĂNG'!J230)</f>
        <v>0</v>
      </c>
      <c r="F2274" s="13">
        <f>IF('⚙️ SÉC MĂNG'!A230="","",'⚙️ SÉC MĂNG'!K230)</f>
        <v>0</v>
      </c>
      <c r="G2274" s="13">
        <f>IF('⚙️ SÉC MĂNG'!A230="","",'⚙️ SÉC MĂNG'!L230)</f>
        <v>0</v>
      </c>
      <c r="H2274" s="13">
        <f>IF('⚙️ SÉC MĂNG'!A230="","",'⚙️ SÉC MĂNG'!M230)</f>
        <v>0</v>
      </c>
      <c r="I2274" s="13">
        <f>IF('⚙️ SÉC MĂNG'!A230="","",'⚙️ SÉC MĂNG'!N230)</f>
        <v>0</v>
      </c>
      <c r="J2274" s="1" t="str">
        <f>IF('⚙️ SÉC MĂNG'!A230="","",'⚙️ SÉC MĂNG'!D230)</f>
        <v>78</v>
      </c>
      <c r="L2274" s="1">
        <f>N(L2273)+IF(AND('🔎 TRA CỨU NHANH'!$C$2&lt;&gt;"",OR(ISNUMBER(SEARCH('🔎 TRA CỨU NHANH'!$C$2,$A2274)),ISNUMBER(SEARCH('🔎 TRA CỨU NHANH'!$C$2,$B2274)))),1,0)</f>
        <v>0</v>
      </c>
      <c r="M2274" s="1" t="str">
        <f t="shared" si="70"/>
        <v/>
      </c>
      <c r="N2274" s="1">
        <f>N(N2273)+IF(AND('💰 BÁO GIÁ'!$C$27&lt;&gt;"",OR(ISNUMBER(SEARCH('💰 BÁO GIÁ'!$C$27,$A2274)),ISNUMBER(SEARCH('💰 BÁO GIÁ'!$C$27,$B2274)))),1,0)</f>
        <v>0</v>
      </c>
      <c r="O2274" s="1" t="str">
        <f t="shared" si="71"/>
        <v/>
      </c>
    </row>
    <row r="2275" customHeight="1" spans="1:15">
      <c r="A2275" s="1" t="str">
        <f>IF('⚙️ SÉC MĂNG'!A231="","",'⚙️ SÉC MĂNG'!A231)</f>
        <v>HH081359</v>
      </c>
      <c r="B2275" s="1" t="str">
        <f>IF('⚙️ SÉC MĂNG'!A231="","",'⚙️ SÉC MĂNG'!R231)</f>
        <v>Séc măng Mitsu S4L/ S3L/ K4F/YDM31167ZZ (2.5HK-2-4) 4D78, HỘP1 - NPR</v>
      </c>
      <c r="C2275" s="1" t="str">
        <f>IF('⚙️ SÉC MĂNG'!A231="","","Séc măng")</f>
        <v>Séc măng</v>
      </c>
      <c r="D2275" s="1" t="str">
        <f>IF('⚙️ SÉC MĂNG'!A231="","",'⚙️ SÉC MĂNG'!I231)</f>
        <v>Máy</v>
      </c>
      <c r="E2275" s="1">
        <f>IF('⚙️ SÉC MĂNG'!A231="","",'⚙️ SÉC MĂNG'!J231)</f>
        <v>0</v>
      </c>
      <c r="F2275" s="1">
        <f>IF('⚙️ SÉC MĂNG'!A231="","",'⚙️ SÉC MĂNG'!K231)</f>
        <v>0</v>
      </c>
      <c r="G2275" s="1">
        <f>IF('⚙️ SÉC MĂNG'!A231="","",'⚙️ SÉC MĂNG'!L231)</f>
        <v>0</v>
      </c>
      <c r="H2275" s="1">
        <f>IF('⚙️ SÉC MĂNG'!A231="","",'⚙️ SÉC MĂNG'!M231)</f>
        <v>0</v>
      </c>
      <c r="I2275" s="1">
        <f>IF('⚙️ SÉC MĂNG'!A231="","",'⚙️ SÉC MĂNG'!N231)</f>
        <v>0</v>
      </c>
      <c r="J2275" s="1" t="str">
        <f>IF('⚙️ SÉC MĂNG'!A231="","",'⚙️ SÉC MĂNG'!D231)</f>
        <v>78</v>
      </c>
      <c r="L2275" s="1">
        <f>N(L2274)+IF(AND('🔎 TRA CỨU NHANH'!$C$2&lt;&gt;"",OR(ISNUMBER(SEARCH('🔎 TRA CỨU NHANH'!$C$2,$A2275)),ISNUMBER(SEARCH('🔎 TRA CỨU NHANH'!$C$2,$B2275)))),1,0)</f>
        <v>0</v>
      </c>
      <c r="M2275" s="1" t="str">
        <f t="shared" si="70"/>
        <v/>
      </c>
      <c r="N2275" s="1">
        <f>N(N2274)+IF(AND('💰 BÁO GIÁ'!$C$27&lt;&gt;"",OR(ISNUMBER(SEARCH('💰 BÁO GIÁ'!$C$27,$A2275)),ISNUMBER(SEARCH('💰 BÁO GIÁ'!$C$27,$B2275)))),1,0)</f>
        <v>0</v>
      </c>
      <c r="O2275" s="1" t="str">
        <f t="shared" si="71"/>
        <v/>
      </c>
    </row>
    <row r="2276" customHeight="1" spans="1:15">
      <c r="A2276" s="1" t="str">
        <f>IF('⚙️ SÉC MĂNG'!A232="","",'⚙️ SÉC MĂNG'!A232)</f>
        <v>HH080951</v>
      </c>
      <c r="B2276" s="1" t="str">
        <f>IF('⚙️ SÉC MĂNG'!A232="","",'⚙️ SÉC MĂNG'!R232)</f>
        <v>Séc măng K4M/4DQ5 (2.5HK-2-4) - IZ IKAZU</v>
      </c>
      <c r="C2276" s="1" t="str">
        <f>IF('⚙️ SÉC MĂNG'!A232="","","Séc măng")</f>
        <v>Séc măng</v>
      </c>
      <c r="D2276" s="1" t="str">
        <f>IF('⚙️ SÉC MĂNG'!A232="","",'⚙️ SÉC MĂNG'!I232)</f>
        <v>Máy</v>
      </c>
      <c r="E2276" s="13">
        <f>IF('⚙️ SÉC MĂNG'!A232="","",'⚙️ SÉC MĂNG'!J232)</f>
        <v>0</v>
      </c>
      <c r="F2276" s="13">
        <f>IF('⚙️ SÉC MĂNG'!A232="","",'⚙️ SÉC MĂNG'!K232)</f>
        <v>0</v>
      </c>
      <c r="G2276" s="13">
        <f>IF('⚙️ SÉC MĂNG'!A232="","",'⚙️ SÉC MĂNG'!L232)</f>
        <v>0</v>
      </c>
      <c r="H2276" s="13">
        <f>IF('⚙️ SÉC MĂNG'!A232="","",'⚙️ SÉC MĂNG'!M232)</f>
        <v>0</v>
      </c>
      <c r="I2276" s="13">
        <f>IF('⚙️ SÉC MĂNG'!A232="","",'⚙️ SÉC MĂNG'!N232)</f>
        <v>0</v>
      </c>
      <c r="J2276" s="1" t="str">
        <f>IF('⚙️ SÉC MĂNG'!A232="","",'⚙️ SÉC MĂNG'!D232)</f>
        <v>84</v>
      </c>
      <c r="L2276" s="1">
        <f>N(L2275)+IF(AND('🔎 TRA CỨU NHANH'!$C$2&lt;&gt;"",OR(ISNUMBER(SEARCH('🔎 TRA CỨU NHANH'!$C$2,$A2276)),ISNUMBER(SEARCH('🔎 TRA CỨU NHANH'!$C$2,$B2276)))),1,0)</f>
        <v>0</v>
      </c>
      <c r="M2276" s="1" t="str">
        <f t="shared" si="70"/>
        <v/>
      </c>
      <c r="N2276" s="1">
        <f>N(N2275)+IF(AND('💰 BÁO GIÁ'!$C$27&lt;&gt;"",OR(ISNUMBER(SEARCH('💰 BÁO GIÁ'!$C$27,$A2276)),ISNUMBER(SEARCH('💰 BÁO GIÁ'!$C$27,$B2276)))),1,0)</f>
        <v>0</v>
      </c>
      <c r="O2276" s="1" t="str">
        <f t="shared" si="71"/>
        <v/>
      </c>
    </row>
    <row r="2277" customHeight="1" spans="1:15">
      <c r="A2277" s="1" t="str">
        <f>IF('⚙️ SÉC MĂNG'!A233="","",'⚙️ SÉC MĂNG'!A233)</f>
        <v>HH072978</v>
      </c>
      <c r="B2277" s="1" t="str">
        <f>IF('⚙️ SÉC MĂNG'!A233="","",'⚙️ SÉC MĂNG'!R233)</f>
        <v>Séc măng Mitsu 4DQ5/ SDM31010ZZ (2.5-2-4) HỘP4 - NPR</v>
      </c>
      <c r="C2277" s="1" t="str">
        <f>IF('⚙️ SÉC MĂNG'!A233="","","Séc măng")</f>
        <v>Séc măng</v>
      </c>
      <c r="D2277" s="1" t="str">
        <f>IF('⚙️ SÉC MĂNG'!A233="","",'⚙️ SÉC MĂNG'!I233)</f>
        <v>Máy</v>
      </c>
      <c r="E2277" s="13">
        <f>IF('⚙️ SÉC MĂNG'!A233="","",'⚙️ SÉC MĂNG'!J233)</f>
        <v>0</v>
      </c>
      <c r="F2277" s="13">
        <f>IF('⚙️ SÉC MĂNG'!A233="","",'⚙️ SÉC MĂNG'!K233)</f>
        <v>0</v>
      </c>
      <c r="G2277" s="13">
        <f>IF('⚙️ SÉC MĂNG'!A233="","",'⚙️ SÉC MĂNG'!L233)</f>
        <v>0</v>
      </c>
      <c r="H2277" s="13">
        <f>IF('⚙️ SÉC MĂNG'!A233="","",'⚙️ SÉC MĂNG'!M233)</f>
        <v>0</v>
      </c>
      <c r="I2277" s="13">
        <f>IF('⚙️ SÉC MĂNG'!A233="","",'⚙️ SÉC MĂNG'!N233)</f>
        <v>0</v>
      </c>
      <c r="J2277" s="1" t="str">
        <f>IF('⚙️ SÉC MĂNG'!A233="","",'⚙️ SÉC MĂNG'!D233)</f>
        <v>84</v>
      </c>
      <c r="L2277" s="1">
        <f>N(L2276)+IF(AND('🔎 TRA CỨU NHANH'!$C$2&lt;&gt;"",OR(ISNUMBER(SEARCH('🔎 TRA CỨU NHANH'!$C$2,$A2277)),ISNUMBER(SEARCH('🔎 TRA CỨU NHANH'!$C$2,$B2277)))),1,0)</f>
        <v>0</v>
      </c>
      <c r="M2277" s="1" t="str">
        <f t="shared" si="70"/>
        <v/>
      </c>
      <c r="N2277" s="1">
        <f>N(N2276)+IF(AND('💰 BÁO GIÁ'!$C$27&lt;&gt;"",OR(ISNUMBER(SEARCH('💰 BÁO GIÁ'!$C$27,$A2277)),ISNUMBER(SEARCH('💰 BÁO GIÁ'!$C$27,$B2277)))),1,0)</f>
        <v>0</v>
      </c>
      <c r="O2277" s="1" t="str">
        <f t="shared" si="71"/>
        <v/>
      </c>
    </row>
    <row r="2278" customHeight="1" spans="1:15">
      <c r="A2278" s="1" t="str">
        <f>IF('⚙️ SÉC MĂNG'!A234="","",'⚙️ SÉC MĂNG'!A234)</f>
        <v>HH00529</v>
      </c>
      <c r="B2278" s="1" t="str">
        <f>IF('⚙️ SÉC MĂNG'!A234="","",'⚙️ SÉC MĂNG'!R234)</f>
        <v>Séc măng S4Q2 (2.5HK-2-4) - RIK</v>
      </c>
      <c r="C2278" s="1" t="str">
        <f>IF('⚙️ SÉC MĂNG'!A234="","","Séc măng")</f>
        <v>Séc măng</v>
      </c>
      <c r="D2278" s="1" t="str">
        <f>IF('⚙️ SÉC MĂNG'!A234="","",'⚙️ SÉC MĂNG'!I234)</f>
        <v>1 máy</v>
      </c>
      <c r="E2278" s="13">
        <f>IF('⚙️ SÉC MĂNG'!A234="","",'⚙️ SÉC MĂNG'!J234)</f>
        <v>0</v>
      </c>
      <c r="F2278" s="13">
        <f>IF('⚙️ SÉC MĂNG'!A234="","",'⚙️ SÉC MĂNG'!K234)</f>
        <v>0</v>
      </c>
      <c r="G2278" s="13">
        <f>IF('⚙️ SÉC MĂNG'!A234="","",'⚙️ SÉC MĂNG'!L234)</f>
        <v>0</v>
      </c>
      <c r="H2278" s="13">
        <f>IF('⚙️ SÉC MĂNG'!A234="","",'⚙️ SÉC MĂNG'!M234)</f>
        <v>0</v>
      </c>
      <c r="I2278" s="13">
        <f>IF('⚙️ SÉC MĂNG'!A234="","",'⚙️ SÉC MĂNG'!N234)</f>
        <v>0</v>
      </c>
      <c r="J2278" s="1" t="str">
        <f>IF('⚙️ SÉC MĂNG'!A234="","",'⚙️ SÉC MĂNG'!D234)</f>
        <v>88</v>
      </c>
      <c r="L2278" s="1">
        <f>N(L2277)+IF(AND('🔎 TRA CỨU NHANH'!$C$2&lt;&gt;"",OR(ISNUMBER(SEARCH('🔎 TRA CỨU NHANH'!$C$2,$A2278)),ISNUMBER(SEARCH('🔎 TRA CỨU NHANH'!$C$2,$B2278)))),1,0)</f>
        <v>0</v>
      </c>
      <c r="M2278" s="1" t="str">
        <f t="shared" si="70"/>
        <v/>
      </c>
      <c r="N2278" s="1">
        <f>N(N2277)+IF(AND('💰 BÁO GIÁ'!$C$27&lt;&gt;"",OR(ISNUMBER(SEARCH('💰 BÁO GIÁ'!$C$27,$A2278)),ISNUMBER(SEARCH('💰 BÁO GIÁ'!$C$27,$B2278)))),1,0)</f>
        <v>0</v>
      </c>
      <c r="O2278" s="1" t="str">
        <f t="shared" si="71"/>
        <v/>
      </c>
    </row>
    <row r="2279" customHeight="1" spans="1:15">
      <c r="A2279" s="1" t="str">
        <f>IF('⚙️ SÉC MĂNG'!A235="","",'⚙️ SÉC MĂNG'!A235)</f>
        <v>HH080940</v>
      </c>
      <c r="B2279" s="1" t="str">
        <f>IF('⚙️ SÉC MĂNG'!A235="","",'⚙️ SÉC MĂNG'!R235)</f>
        <v>Séc măng K4N (2.5HK-2-4) - IZ IKAZU</v>
      </c>
      <c r="C2279" s="1" t="str">
        <f>IF('⚙️ SÉC MĂNG'!A235="","","Séc măng")</f>
        <v>Séc măng</v>
      </c>
      <c r="D2279" s="1" t="str">
        <f>IF('⚙️ SÉC MĂNG'!A235="","",'⚙️ SÉC MĂNG'!I235)</f>
        <v>Cái</v>
      </c>
      <c r="E2279" s="13">
        <f>IF('⚙️ SÉC MĂNG'!A235="","",'⚙️ SÉC MĂNG'!J235)</f>
        <v>0</v>
      </c>
      <c r="F2279" s="13">
        <f>IF('⚙️ SÉC MĂNG'!A235="","",'⚙️ SÉC MĂNG'!K235)</f>
        <v>0</v>
      </c>
      <c r="G2279" s="13">
        <f>IF('⚙️ SÉC MĂNG'!A235="","",'⚙️ SÉC MĂNG'!L235)</f>
        <v>0</v>
      </c>
      <c r="H2279" s="13">
        <f>IF('⚙️ SÉC MĂNG'!A235="","",'⚙️ SÉC MĂNG'!M235)</f>
        <v>0</v>
      </c>
      <c r="I2279" s="13">
        <f>IF('⚙️ SÉC MĂNG'!A235="","",'⚙️ SÉC MĂNG'!N235)</f>
        <v>0</v>
      </c>
      <c r="J2279" s="1" t="str">
        <f>IF('⚙️ SÉC MĂNG'!A235="","",'⚙️ SÉC MĂNG'!D235)</f>
        <v>90</v>
      </c>
      <c r="L2279" s="1">
        <f>N(L2278)+IF(AND('🔎 TRA CỨU NHANH'!$C$2&lt;&gt;"",OR(ISNUMBER(SEARCH('🔎 TRA CỨU NHANH'!$C$2,$A2279)),ISNUMBER(SEARCH('🔎 TRA CỨU NHANH'!$C$2,$B2279)))),1,0)</f>
        <v>0</v>
      </c>
      <c r="M2279" s="1" t="str">
        <f t="shared" si="70"/>
        <v/>
      </c>
      <c r="N2279" s="1">
        <f>N(N2278)+IF(AND('💰 BÁO GIÁ'!$C$27&lt;&gt;"",OR(ISNUMBER(SEARCH('💰 BÁO GIÁ'!$C$27,$A2279)),ISNUMBER(SEARCH('💰 BÁO GIÁ'!$C$27,$B2279)))),1,0)</f>
        <v>0</v>
      </c>
      <c r="O2279" s="1" t="str">
        <f t="shared" si="71"/>
        <v/>
      </c>
    </row>
    <row r="2280" customHeight="1" spans="1:15">
      <c r="A2280" s="1" t="str">
        <f>IF('⚙️ SÉC MĂNG'!A236="","",'⚙️ SÉC MĂNG'!A236)</f>
        <v>HH072310</v>
      </c>
      <c r="B2280" s="1" t="str">
        <f>IF('⚙️ SÉC MĂNG'!A236="","",'⚙️ SÉC MĂNG'!R236)</f>
        <v>Séc măng K4N (2.5HK-2-4) SJM30116ZZ - NPR</v>
      </c>
      <c r="C2280" s="1" t="str">
        <f>IF('⚙️ SÉC MĂNG'!A236="","","Séc măng")</f>
        <v>Séc măng</v>
      </c>
      <c r="D2280" s="1" t="str">
        <f>IF('⚙️ SÉC MĂNG'!A236="","",'⚙️ SÉC MĂNG'!I236)</f>
        <v>Cái</v>
      </c>
      <c r="E2280" s="13">
        <f>IF('⚙️ SÉC MĂNG'!A236="","",'⚙️ SÉC MĂNG'!J236)</f>
        <v>0</v>
      </c>
      <c r="F2280" s="13">
        <f>IF('⚙️ SÉC MĂNG'!A236="","",'⚙️ SÉC MĂNG'!K236)</f>
        <v>0</v>
      </c>
      <c r="G2280" s="13">
        <f>IF('⚙️ SÉC MĂNG'!A236="","",'⚙️ SÉC MĂNG'!L236)</f>
        <v>0</v>
      </c>
      <c r="H2280" s="13">
        <f>IF('⚙️ SÉC MĂNG'!A236="","",'⚙️ SÉC MĂNG'!M236)</f>
        <v>0</v>
      </c>
      <c r="I2280" s="13">
        <f>IF('⚙️ SÉC MĂNG'!A236="","",'⚙️ SÉC MĂNG'!N236)</f>
        <v>0</v>
      </c>
      <c r="J2280" s="1" t="str">
        <f>IF('⚙️ SÉC MĂNG'!A236="","",'⚙️ SÉC MĂNG'!D236)</f>
        <v>90</v>
      </c>
      <c r="L2280" s="1">
        <f>N(L2279)+IF(AND('🔎 TRA CỨU NHANH'!$C$2&lt;&gt;"",OR(ISNUMBER(SEARCH('🔎 TRA CỨU NHANH'!$C$2,$A2280)),ISNUMBER(SEARCH('🔎 TRA CỨU NHANH'!$C$2,$B2280)))),1,0)</f>
        <v>0</v>
      </c>
      <c r="M2280" s="1" t="str">
        <f t="shared" si="70"/>
        <v/>
      </c>
      <c r="N2280" s="1">
        <f>N(N2279)+IF(AND('💰 BÁO GIÁ'!$C$27&lt;&gt;"",OR(ISNUMBER(SEARCH('💰 BÁO GIÁ'!$C$27,$A2280)),ISNUMBER(SEARCH('💰 BÁO GIÁ'!$C$27,$B2280)))),1,0)</f>
        <v>0</v>
      </c>
      <c r="O2280" s="1" t="str">
        <f t="shared" si="71"/>
        <v/>
      </c>
    </row>
    <row r="2281" customHeight="1" spans="1:15">
      <c r="A2281" s="1" t="str">
        <f>IF('⚙️ SÉC MĂNG'!A237="","",'⚙️ SÉC MĂNG'!A237)</f>
        <v>HH083713</v>
      </c>
      <c r="B2281" s="1" t="str">
        <f>IF('⚙️ SÉC MĂNG'!A237="","",'⚙️ SÉC MĂNG'!R237)</f>
        <v>Séc măng Mitsu K4N/ SDM30116ZX (2.5HK-2-4) nhớt thép HỘP4- NPR</v>
      </c>
      <c r="C2281" s="1" t="str">
        <f>IF('⚙️ SÉC MĂNG'!A237="","","Séc măng")</f>
        <v>Séc măng</v>
      </c>
      <c r="D2281" s="1" t="str">
        <f>IF('⚙️ SÉC MĂNG'!A237="","",'⚙️ SÉC MĂNG'!I237)</f>
        <v>Máy</v>
      </c>
      <c r="E2281" s="13">
        <f>IF('⚙️ SÉC MĂNG'!A237="","",'⚙️ SÉC MĂNG'!J237)</f>
        <v>0</v>
      </c>
      <c r="F2281" s="13">
        <f>IF('⚙️ SÉC MĂNG'!A237="","",'⚙️ SÉC MĂNG'!K237)</f>
        <v>0</v>
      </c>
      <c r="G2281" s="13">
        <f>IF('⚙️ SÉC MĂNG'!A237="","",'⚙️ SÉC MĂNG'!L237)</f>
        <v>0</v>
      </c>
      <c r="H2281" s="13">
        <f>IF('⚙️ SÉC MĂNG'!A237="","",'⚙️ SÉC MĂNG'!M237)</f>
        <v>0</v>
      </c>
      <c r="I2281" s="13">
        <f>IF('⚙️ SÉC MĂNG'!A237="","",'⚙️ SÉC MĂNG'!N237)</f>
        <v>0</v>
      </c>
      <c r="J2281" s="1" t="str">
        <f>IF('⚙️ SÉC MĂNG'!A237="","",'⚙️ SÉC MĂNG'!D237)</f>
        <v>90</v>
      </c>
      <c r="L2281" s="1">
        <f>N(L2280)+IF(AND('🔎 TRA CỨU NHANH'!$C$2&lt;&gt;"",OR(ISNUMBER(SEARCH('🔎 TRA CỨU NHANH'!$C$2,$A2281)),ISNUMBER(SEARCH('🔎 TRA CỨU NHANH'!$C$2,$B2281)))),1,0)</f>
        <v>0</v>
      </c>
      <c r="M2281" s="1" t="str">
        <f t="shared" si="70"/>
        <v/>
      </c>
      <c r="N2281" s="1">
        <f>N(N2280)+IF(AND('💰 BÁO GIÁ'!$C$27&lt;&gt;"",OR(ISNUMBER(SEARCH('💰 BÁO GIÁ'!$C$27,$A2281)),ISNUMBER(SEARCH('💰 BÁO GIÁ'!$C$27,$B2281)))),1,0)</f>
        <v>0</v>
      </c>
      <c r="O2281" s="1" t="str">
        <f t="shared" si="71"/>
        <v/>
      </c>
    </row>
    <row r="2282" customHeight="1" spans="1:15">
      <c r="A2282" s="1" t="str">
        <f>IF('⚙️ SÉC MĂNG'!A238="","",'⚙️ SÉC MĂNG'!A238)</f>
        <v>HH078037</v>
      </c>
      <c r="B2282" s="1" t="str">
        <f>IF('⚙️ SÉC MĂNG'!A238="","",'⚙️ SÉC MĂNG'!R238)</f>
        <v>Séc măng 4D55-T / 4D56-T / D4BF / Starex (2.5HK-2HK-4) - ART  17709103</v>
      </c>
      <c r="C2282" s="1" t="str">
        <f>IF('⚙️ SÉC MĂNG'!A238="","","Séc măng")</f>
        <v>Séc măng</v>
      </c>
      <c r="D2282" s="1" t="str">
        <f>IF('⚙️ SÉC MĂNG'!A238="","",'⚙️ SÉC MĂNG'!I238)</f>
        <v>1Máy</v>
      </c>
      <c r="E2282" s="13">
        <f>IF('⚙️ SÉC MĂNG'!A238="","",'⚙️ SÉC MĂNG'!J238)</f>
        <v>0</v>
      </c>
      <c r="F2282" s="13">
        <f>IF('⚙️ SÉC MĂNG'!A238="","",'⚙️ SÉC MĂNG'!K238)</f>
        <v>0</v>
      </c>
      <c r="G2282" s="13">
        <f>IF('⚙️ SÉC MĂNG'!A238="","",'⚙️ SÉC MĂNG'!L238)</f>
        <v>0</v>
      </c>
      <c r="H2282" s="13">
        <f>IF('⚙️ SÉC MĂNG'!A238="","",'⚙️ SÉC MĂNG'!M238)</f>
        <v>0</v>
      </c>
      <c r="I2282" s="13">
        <f>IF('⚙️ SÉC MĂNG'!A238="","",'⚙️ SÉC MĂNG'!N238)</f>
        <v>0</v>
      </c>
      <c r="J2282" s="1" t="str">
        <f>IF('⚙️ SÉC MĂNG'!A238="","",'⚙️ SÉC MĂNG'!D238)</f>
        <v>91.1</v>
      </c>
      <c r="L2282" s="1">
        <f>N(L2281)+IF(AND('🔎 TRA CỨU NHANH'!$C$2&lt;&gt;"",OR(ISNUMBER(SEARCH('🔎 TRA CỨU NHANH'!$C$2,$A2282)),ISNUMBER(SEARCH('🔎 TRA CỨU NHANH'!$C$2,$B2282)))),1,0)</f>
        <v>0</v>
      </c>
      <c r="M2282" s="1" t="str">
        <f t="shared" si="70"/>
        <v/>
      </c>
      <c r="N2282" s="1">
        <f>N(N2281)+IF(AND('💰 BÁO GIÁ'!$C$27&lt;&gt;"",OR(ISNUMBER(SEARCH('💰 BÁO GIÁ'!$C$27,$A2282)),ISNUMBER(SEARCH('💰 BÁO GIÁ'!$C$27,$B2282)))),1,0)</f>
        <v>0</v>
      </c>
      <c r="O2282" s="1" t="str">
        <f t="shared" si="71"/>
        <v/>
      </c>
    </row>
    <row r="2283" customHeight="1" spans="1:15">
      <c r="A2283" s="1" t="str">
        <f>IF('⚙️ SÉC MĂNG'!A239="","",'⚙️ SÉC MĂNG'!A239)</f>
        <v>HH078926</v>
      </c>
      <c r="B2283" s="1" t="str">
        <f>IF('⚙️ SÉC MĂNG'!A239="","",'⚙️ SÉC MĂNG'!R239)</f>
        <v>Séc măng 4D55 / 4D56 (2.5-2-4) - IZUMI</v>
      </c>
      <c r="C2283" s="1" t="str">
        <f>IF('⚙️ SÉC MĂNG'!A239="","","Séc măng")</f>
        <v>Séc măng</v>
      </c>
      <c r="D2283" s="1" t="str">
        <f>IF('⚙️ SÉC MĂNG'!A239="","",'⚙️ SÉC MĂNG'!I239)</f>
        <v>Máy</v>
      </c>
      <c r="E2283" s="13">
        <f>IF('⚙️ SÉC MĂNG'!A239="","",'⚙️ SÉC MĂNG'!J239)</f>
        <v>0</v>
      </c>
      <c r="F2283" s="13">
        <f>IF('⚙️ SÉC MĂNG'!A239="","",'⚙️ SÉC MĂNG'!K239)</f>
        <v>0</v>
      </c>
      <c r="G2283" s="13">
        <f>IF('⚙️ SÉC MĂNG'!A239="","",'⚙️ SÉC MĂNG'!L239)</f>
        <v>0</v>
      </c>
      <c r="H2283" s="13">
        <f>IF('⚙️ SÉC MĂNG'!A239="","",'⚙️ SÉC MĂNG'!M239)</f>
        <v>0</v>
      </c>
      <c r="I2283" s="13">
        <f>IF('⚙️ SÉC MĂNG'!A239="","",'⚙️ SÉC MĂNG'!N239)</f>
        <v>0</v>
      </c>
      <c r="J2283" s="1" t="str">
        <f>IF('⚙️ SÉC MĂNG'!A239="","",'⚙️ SÉC MĂNG'!D239)</f>
        <v>91.1</v>
      </c>
      <c r="L2283" s="1">
        <f>N(L2282)+IF(AND('🔎 TRA CỨU NHANH'!$C$2&lt;&gt;"",OR(ISNUMBER(SEARCH('🔎 TRA CỨU NHANH'!$C$2,$A2283)),ISNUMBER(SEARCH('🔎 TRA CỨU NHANH'!$C$2,$B2283)))),1,0)</f>
        <v>0</v>
      </c>
      <c r="M2283" s="1" t="str">
        <f t="shared" si="70"/>
        <v/>
      </c>
      <c r="N2283" s="1">
        <f>N(N2282)+IF(AND('💰 BÁO GIÁ'!$C$27&lt;&gt;"",OR(ISNUMBER(SEARCH('💰 BÁO GIÁ'!$C$27,$A2283)),ISNUMBER(SEARCH('💰 BÁO GIÁ'!$C$27,$B2283)))),1,0)</f>
        <v>0</v>
      </c>
      <c r="O2283" s="1" t="str">
        <f t="shared" si="71"/>
        <v/>
      </c>
    </row>
    <row r="2284" customHeight="1" spans="1:15">
      <c r="A2284" s="1" t="str">
        <f>IF('⚙️ SÉC MĂNG'!A240="","",'⚙️ SÉC MĂNG'!A240)</f>
        <v>HH079473</v>
      </c>
      <c r="B2284" s="1" t="str">
        <f>IF('⚙️ SÉC MĂNG'!A240="","",'⚙️ SÉC MĂNG'!R240)</f>
        <v>Séc măng 4D55/4D56/D4BA/D4BB  (2.5-2-4) - NPR</v>
      </c>
      <c r="C2284" s="1" t="str">
        <f>IF('⚙️ SÉC MĂNG'!A240="","","Séc măng")</f>
        <v>Séc măng</v>
      </c>
      <c r="D2284" s="1" t="str">
        <f>IF('⚙️ SÉC MĂNG'!A240="","",'⚙️ SÉC MĂNG'!I240)</f>
        <v>1May</v>
      </c>
      <c r="E2284" s="13">
        <f>IF('⚙️ SÉC MĂNG'!A240="","",'⚙️ SÉC MĂNG'!J240)</f>
        <v>0</v>
      </c>
      <c r="F2284" s="13">
        <f>IF('⚙️ SÉC MĂNG'!A240="","",'⚙️ SÉC MĂNG'!K240)</f>
        <v>0</v>
      </c>
      <c r="G2284" s="13">
        <f>IF('⚙️ SÉC MĂNG'!A240="","",'⚙️ SÉC MĂNG'!L240)</f>
        <v>0</v>
      </c>
      <c r="H2284" s="13">
        <f>IF('⚙️ SÉC MĂNG'!A240="","",'⚙️ SÉC MĂNG'!M240)</f>
        <v>0</v>
      </c>
      <c r="I2284" s="13">
        <f>IF('⚙️ SÉC MĂNG'!A240="","",'⚙️ SÉC MĂNG'!N240)</f>
        <v>0</v>
      </c>
      <c r="J2284" s="1" t="str">
        <f>IF('⚙️ SÉC MĂNG'!A240="","",'⚙️ SÉC MĂNG'!D240)</f>
        <v>91.1</v>
      </c>
      <c r="L2284" s="1">
        <f>N(L2283)+IF(AND('🔎 TRA CỨU NHANH'!$C$2&lt;&gt;"",OR(ISNUMBER(SEARCH('🔎 TRA CỨU NHANH'!$C$2,$A2284)),ISNUMBER(SEARCH('🔎 TRA CỨU NHANH'!$C$2,$B2284)))),1,0)</f>
        <v>0</v>
      </c>
      <c r="M2284" s="1" t="str">
        <f t="shared" si="70"/>
        <v/>
      </c>
      <c r="N2284" s="1">
        <f>N(N2283)+IF(AND('💰 BÁO GIÁ'!$C$27&lt;&gt;"",OR(ISNUMBER(SEARCH('💰 BÁO GIÁ'!$C$27,$A2284)),ISNUMBER(SEARCH('💰 BÁO GIÁ'!$C$27,$B2284)))),1,0)</f>
        <v>0</v>
      </c>
      <c r="O2284" s="1" t="str">
        <f t="shared" si="71"/>
        <v/>
      </c>
    </row>
    <row r="2285" customHeight="1" spans="1:15">
      <c r="A2285" s="1" t="str">
        <f>IF('⚙️ SÉC MĂNG'!A241="","",'⚙️ SÉC MĂNG'!A241)</f>
        <v>HH083036</v>
      </c>
      <c r="B2285" s="1" t="str">
        <f>IF('⚙️ SÉC MĂNG'!A241="","",'⚙️ SÉC MĂNG'!R241)</f>
        <v>Séc măng 4D55/4D56/D4BA/D4BB/T2/T1 COS4 đường kính 91.1 (2-2-3) - RIK</v>
      </c>
      <c r="C2285" s="1" t="str">
        <f>IF('⚙️ SÉC MĂNG'!A241="","","Séc măng")</f>
        <v>Séc măng</v>
      </c>
      <c r="D2285" s="1" t="str">
        <f>IF('⚙️ SÉC MĂNG'!A241="","",'⚙️ SÉC MĂNG'!I241)</f>
        <v>1May</v>
      </c>
      <c r="E2285" s="13">
        <f>IF('⚙️ SÉC MĂNG'!A241="","",'⚙️ SÉC MĂNG'!J241)</f>
        <v>0</v>
      </c>
      <c r="F2285" s="13">
        <f>IF('⚙️ SÉC MĂNG'!A241="","",'⚙️ SÉC MĂNG'!K241)</f>
        <v>0</v>
      </c>
      <c r="G2285" s="13">
        <f>IF('⚙️ SÉC MĂNG'!A241="","",'⚙️ SÉC MĂNG'!L241)</f>
        <v>0</v>
      </c>
      <c r="H2285" s="13">
        <f>IF('⚙️ SÉC MĂNG'!A241="","",'⚙️ SÉC MĂNG'!M241)</f>
        <v>0</v>
      </c>
      <c r="I2285" s="13">
        <f>IF('⚙️ SÉC MĂNG'!A241="","",'⚙️ SÉC MĂNG'!N241)</f>
        <v>0</v>
      </c>
      <c r="J2285" s="1" t="str">
        <f>IF('⚙️ SÉC MĂNG'!A241="","",'⚙️ SÉC MĂNG'!D241)</f>
        <v>91.1</v>
      </c>
      <c r="L2285" s="1">
        <f>N(L2284)+IF(AND('🔎 TRA CỨU NHANH'!$C$2&lt;&gt;"",OR(ISNUMBER(SEARCH('🔎 TRA CỨU NHANH'!$C$2,$A2285)),ISNUMBER(SEARCH('🔎 TRA CỨU NHANH'!$C$2,$B2285)))),1,0)</f>
        <v>0</v>
      </c>
      <c r="M2285" s="1" t="str">
        <f t="shared" si="70"/>
        <v/>
      </c>
      <c r="N2285" s="1">
        <f>N(N2284)+IF(AND('💰 BÁO GIÁ'!$C$27&lt;&gt;"",OR(ISNUMBER(SEARCH('💰 BÁO GIÁ'!$C$27,$A2285)),ISNUMBER(SEARCH('💰 BÁO GIÁ'!$C$27,$B2285)))),1,0)</f>
        <v>0</v>
      </c>
      <c r="O2285" s="1" t="str">
        <f t="shared" si="71"/>
        <v/>
      </c>
    </row>
    <row r="2286" customHeight="1" spans="1:15">
      <c r="A2286" s="1" t="str">
        <f>IF('⚙️ SÉC MĂNG'!A242="","",'⚙️ SÉC MĂNG'!A242)</f>
        <v>HH074596</v>
      </c>
      <c r="B2286" s="1" t="str">
        <f>IF('⚙️ SÉC MĂNG'!A242="","",'⚙️ SÉC MĂNG'!R242)</f>
        <v>Séc măng 4D55/4D56/D4BA/D4BB/T2/T1 đường kính 91.1 (2-2-3) - TP</v>
      </c>
      <c r="C2286" s="1" t="str">
        <f>IF('⚙️ SÉC MĂNG'!A242="","","Séc măng")</f>
        <v>Séc măng</v>
      </c>
      <c r="D2286" s="1" t="str">
        <f>IF('⚙️ SÉC MĂNG'!A242="","",'⚙️ SÉC MĂNG'!I242)</f>
        <v>1May</v>
      </c>
      <c r="E2286" s="13">
        <f>IF('⚙️ SÉC MĂNG'!A242="","",'⚙️ SÉC MĂNG'!J242)</f>
        <v>0</v>
      </c>
      <c r="F2286" s="13">
        <f>IF('⚙️ SÉC MĂNG'!A242="","",'⚙️ SÉC MĂNG'!K242)</f>
        <v>0</v>
      </c>
      <c r="G2286" s="13">
        <f>IF('⚙️ SÉC MĂNG'!A242="","",'⚙️ SÉC MĂNG'!L242)</f>
        <v>0</v>
      </c>
      <c r="H2286" s="13">
        <f>IF('⚙️ SÉC MĂNG'!A242="","",'⚙️ SÉC MĂNG'!M242)</f>
        <v>0</v>
      </c>
      <c r="I2286" s="13">
        <f>IF('⚙️ SÉC MĂNG'!A242="","",'⚙️ SÉC MĂNG'!N242)</f>
        <v>0</v>
      </c>
      <c r="J2286" s="1" t="str">
        <f>IF('⚙️ SÉC MĂNG'!A242="","",'⚙️ SÉC MĂNG'!D242)</f>
        <v>91.1</v>
      </c>
      <c r="L2286" s="1">
        <f>N(L2285)+IF(AND('🔎 TRA CỨU NHANH'!$C$2&lt;&gt;"",OR(ISNUMBER(SEARCH('🔎 TRA CỨU NHANH'!$C$2,$A2286)),ISNUMBER(SEARCH('🔎 TRA CỨU NHANH'!$C$2,$B2286)))),1,0)</f>
        <v>0</v>
      </c>
      <c r="M2286" s="1" t="str">
        <f t="shared" si="70"/>
        <v/>
      </c>
      <c r="N2286" s="1">
        <f>N(N2285)+IF(AND('💰 BÁO GIÁ'!$C$27&lt;&gt;"",OR(ISNUMBER(SEARCH('💰 BÁO GIÁ'!$C$27,$A2286)),ISNUMBER(SEARCH('💰 BÁO GIÁ'!$C$27,$B2286)))),1,0)</f>
        <v>0</v>
      </c>
      <c r="O2286" s="1" t="str">
        <f t="shared" si="71"/>
        <v/>
      </c>
    </row>
    <row r="2287" customHeight="1" spans="1:15">
      <c r="A2287" s="1" t="str">
        <f>IF('⚙️ SÉC MĂNG'!A243="","",'⚙️ SÉC MĂNG'!A243)</f>
        <v>HH080389</v>
      </c>
      <c r="B2287" s="1" t="str">
        <f>IF('⚙️ SÉC MĂNG'!A243="","",'⚙️ SÉC MĂNG'!R243)</f>
        <v>Séc măng 4D55 / 4D56 /T1 / T2 (2-2-3) - IZ IKAZU</v>
      </c>
      <c r="C2287" s="1" t="str">
        <f>IF('⚙️ SÉC MĂNG'!A243="","","Séc măng")</f>
        <v>Séc măng</v>
      </c>
      <c r="D2287" s="1" t="str">
        <f>IF('⚙️ SÉC MĂNG'!A243="","",'⚙️ SÉC MĂNG'!I243)</f>
        <v>Máy</v>
      </c>
      <c r="E2287" s="13">
        <f>IF('⚙️ SÉC MĂNG'!A243="","",'⚙️ SÉC MĂNG'!J243)</f>
        <v>0</v>
      </c>
      <c r="F2287" s="13">
        <f>IF('⚙️ SÉC MĂNG'!A243="","",'⚙️ SÉC MĂNG'!K243)</f>
        <v>0</v>
      </c>
      <c r="G2287" s="13">
        <f>IF('⚙️ SÉC MĂNG'!A243="","",'⚙️ SÉC MĂNG'!L243)</f>
        <v>0</v>
      </c>
      <c r="H2287" s="13">
        <f>IF('⚙️ SÉC MĂNG'!A243="","",'⚙️ SÉC MĂNG'!M243)</f>
        <v>0</v>
      </c>
      <c r="I2287" s="13">
        <f>IF('⚙️ SÉC MĂNG'!A243="","",'⚙️ SÉC MĂNG'!N243)</f>
        <v>0</v>
      </c>
      <c r="J2287" s="1" t="str">
        <f>IF('⚙️ SÉC MĂNG'!A243="","",'⚙️ SÉC MĂNG'!D243)</f>
        <v>91.1</v>
      </c>
      <c r="L2287" s="1">
        <f>N(L2286)+IF(AND('🔎 TRA CỨU NHANH'!$C$2&lt;&gt;"",OR(ISNUMBER(SEARCH('🔎 TRA CỨU NHANH'!$C$2,$A2287)),ISNUMBER(SEARCH('🔎 TRA CỨU NHANH'!$C$2,$B2287)))),1,0)</f>
        <v>0</v>
      </c>
      <c r="M2287" s="1" t="str">
        <f t="shared" si="70"/>
        <v/>
      </c>
      <c r="N2287" s="1">
        <f>N(N2286)+IF(AND('💰 BÁO GIÁ'!$C$27&lt;&gt;"",OR(ISNUMBER(SEARCH('💰 BÁO GIÁ'!$C$27,$A2287)),ISNUMBER(SEARCH('💰 BÁO GIÁ'!$C$27,$B2287)))),1,0)</f>
        <v>0</v>
      </c>
      <c r="O2287" s="1" t="str">
        <f t="shared" si="71"/>
        <v/>
      </c>
    </row>
    <row r="2288" customHeight="1" spans="1:15">
      <c r="A2288" s="1" t="str">
        <f>IF('⚙️ SÉC MĂNG'!A244="","",'⚙️ SÉC MĂNG'!A244)</f>
        <v>HH076759</v>
      </c>
      <c r="B2288" s="1" t="str">
        <f>IF('⚙️ SÉC MĂNG'!A244="","",'⚙️ SÉC MĂNG'!R244)</f>
        <v>Séc măng 4D56 TC / D4BF / Starex (2.5HK-2HK-4|) -TP</v>
      </c>
      <c r="C2288" s="1" t="str">
        <f>IF('⚙️ SÉC MĂNG'!A244="","","Séc măng")</f>
        <v>Séc măng</v>
      </c>
      <c r="D2288" s="1" t="str">
        <f>IF('⚙️ SÉC MĂNG'!A244="","",'⚙️ SÉC MĂNG'!I244)</f>
        <v>1Máy</v>
      </c>
      <c r="E2288" s="13">
        <f>IF('⚙️ SÉC MĂNG'!A244="","",'⚙️ SÉC MĂNG'!J244)</f>
        <v>0</v>
      </c>
      <c r="F2288" s="13">
        <f>IF('⚙️ SÉC MĂNG'!A244="","",'⚙️ SÉC MĂNG'!K244)</f>
        <v>0</v>
      </c>
      <c r="G2288" s="13">
        <f>IF('⚙️ SÉC MĂNG'!A244="","",'⚙️ SÉC MĂNG'!L244)</f>
        <v>0</v>
      </c>
      <c r="H2288" s="13">
        <f>IF('⚙️ SÉC MĂNG'!A244="","",'⚙️ SÉC MĂNG'!M244)</f>
        <v>0</v>
      </c>
      <c r="I2288" s="13">
        <f>IF('⚙️ SÉC MĂNG'!A244="","",'⚙️ SÉC MĂNG'!N244)</f>
        <v>0</v>
      </c>
      <c r="J2288" s="1" t="str">
        <f>IF('⚙️ SÉC MĂNG'!A244="","",'⚙️ SÉC MĂNG'!D244)</f>
        <v>91.1</v>
      </c>
      <c r="L2288" s="1">
        <f>N(L2287)+IF(AND('🔎 TRA CỨU NHANH'!$C$2&lt;&gt;"",OR(ISNUMBER(SEARCH('🔎 TRA CỨU NHANH'!$C$2,$A2288)),ISNUMBER(SEARCH('🔎 TRA CỨU NHANH'!$C$2,$B2288)))),1,0)</f>
        <v>0</v>
      </c>
      <c r="M2288" s="1" t="str">
        <f t="shared" si="70"/>
        <v/>
      </c>
      <c r="N2288" s="1">
        <f>N(N2287)+IF(AND('💰 BÁO GIÁ'!$C$27&lt;&gt;"",OR(ISNUMBER(SEARCH('💰 BÁO GIÁ'!$C$27,$A2288)),ISNUMBER(SEARCH('💰 BÁO GIÁ'!$C$27,$B2288)))),1,0)</f>
        <v>0</v>
      </c>
      <c r="O2288" s="1" t="str">
        <f t="shared" si="71"/>
        <v/>
      </c>
    </row>
    <row r="2289" customHeight="1" spans="1:15">
      <c r="A2289" s="1" t="str">
        <f>IF('⚙️ SÉC MĂNG'!A245="","",'⚙️ SÉC MĂNG'!A245)</f>
        <v>HH080247</v>
      </c>
      <c r="B2289" s="1" t="str">
        <f>IF('⚙️ SÉC MĂNG'!A245="","",'⚙️ SÉC MĂNG'!R245)</f>
        <v>Séc măng 4D56-16V / D4BF / Starex nhớt 3 (2.5HK-2HK-3) - IZUMI</v>
      </c>
      <c r="C2289" s="1" t="str">
        <f>IF('⚙️ SÉC MĂNG'!A245="","","Séc măng")</f>
        <v>Séc măng</v>
      </c>
      <c r="D2289" s="1" t="str">
        <f>IF('⚙️ SÉC MĂNG'!A245="","",'⚙️ SÉC MĂNG'!I245)</f>
        <v>1Máy</v>
      </c>
      <c r="E2289" s="13">
        <f>IF('⚙️ SÉC MĂNG'!A245="","",'⚙️ SÉC MĂNG'!J245)</f>
        <v>0</v>
      </c>
      <c r="F2289" s="13">
        <f>IF('⚙️ SÉC MĂNG'!A245="","",'⚙️ SÉC MĂNG'!K245)</f>
        <v>0</v>
      </c>
      <c r="G2289" s="13">
        <f>IF('⚙️ SÉC MĂNG'!A245="","",'⚙️ SÉC MĂNG'!L245)</f>
        <v>0</v>
      </c>
      <c r="H2289" s="13">
        <f>IF('⚙️ SÉC MĂNG'!A245="","",'⚙️ SÉC MĂNG'!M245)</f>
        <v>0</v>
      </c>
      <c r="I2289" s="13">
        <f>IF('⚙️ SÉC MĂNG'!A245="","",'⚙️ SÉC MĂNG'!N245)</f>
        <v>0</v>
      </c>
      <c r="J2289" s="1" t="str">
        <f>IF('⚙️ SÉC MĂNG'!A245="","",'⚙️ SÉC MĂNG'!D245)</f>
        <v>91.1</v>
      </c>
      <c r="L2289" s="1">
        <f>N(L2288)+IF(AND('🔎 TRA CỨU NHANH'!$C$2&lt;&gt;"",OR(ISNUMBER(SEARCH('🔎 TRA CỨU NHANH'!$C$2,$A2289)),ISNUMBER(SEARCH('🔎 TRA CỨU NHANH'!$C$2,$B2289)))),1,0)</f>
        <v>0</v>
      </c>
      <c r="M2289" s="1" t="str">
        <f t="shared" si="70"/>
        <v/>
      </c>
      <c r="N2289" s="1">
        <f>N(N2288)+IF(AND('💰 BÁO GIÁ'!$C$27&lt;&gt;"",OR(ISNUMBER(SEARCH('💰 BÁO GIÁ'!$C$27,$A2289)),ISNUMBER(SEARCH('💰 BÁO GIÁ'!$C$27,$B2289)))),1,0)</f>
        <v>0</v>
      </c>
      <c r="O2289" s="1" t="str">
        <f t="shared" si="71"/>
        <v/>
      </c>
    </row>
    <row r="2290" customHeight="1" spans="1:15">
      <c r="A2290" s="1" t="str">
        <f>IF('⚙️ SÉC MĂNG'!A246="","",'⚙️ SÉC MĂNG'!A246)</f>
        <v>HH081273</v>
      </c>
      <c r="B2290" s="1" t="str">
        <f>IF('⚙️ SÉC MĂNG'!A246="","",'⚙️ SÉC MĂNG'!R246)</f>
        <v>Séc măng D4CB/Porter II/ 2.5HK-2-3 - TP</v>
      </c>
      <c r="C2290" s="1" t="str">
        <f>IF('⚙️ SÉC MĂNG'!A246="","","Séc măng")</f>
        <v>Séc măng</v>
      </c>
      <c r="D2290" s="1" t="str">
        <f>IF('⚙️ SÉC MĂNG'!A246="","",'⚙️ SÉC MĂNG'!I246)</f>
        <v>Cái</v>
      </c>
      <c r="E2290" s="13">
        <f>IF('⚙️ SÉC MĂNG'!A246="","",'⚙️ SÉC MĂNG'!J246)</f>
        <v>0</v>
      </c>
      <c r="F2290" s="13">
        <f>IF('⚙️ SÉC MĂNG'!A246="","",'⚙️ SÉC MĂNG'!K246)</f>
        <v>0</v>
      </c>
      <c r="G2290" s="13">
        <f>IF('⚙️ SÉC MĂNG'!A246="","",'⚙️ SÉC MĂNG'!L246)</f>
        <v>0</v>
      </c>
      <c r="H2290" s="13">
        <f>IF('⚙️ SÉC MĂNG'!A246="","",'⚙️ SÉC MĂNG'!M246)</f>
        <v>0</v>
      </c>
      <c r="I2290" s="13">
        <f>IF('⚙️ SÉC MĂNG'!A246="","",'⚙️ SÉC MĂNG'!N246)</f>
        <v>0</v>
      </c>
      <c r="J2290" s="1" t="str">
        <f>IF('⚙️ SÉC MĂNG'!A246="","",'⚙️ SÉC MĂNG'!D246)</f>
        <v>91.1</v>
      </c>
      <c r="L2290" s="1">
        <f>N(L2289)+IF(AND('🔎 TRA CỨU NHANH'!$C$2&lt;&gt;"",OR(ISNUMBER(SEARCH('🔎 TRA CỨU NHANH'!$C$2,$A2290)),ISNUMBER(SEARCH('🔎 TRA CỨU NHANH'!$C$2,$B2290)))),1,0)</f>
        <v>0</v>
      </c>
      <c r="M2290" s="1" t="str">
        <f t="shared" si="70"/>
        <v/>
      </c>
      <c r="N2290" s="1">
        <f>N(N2289)+IF(AND('💰 BÁO GIÁ'!$C$27&lt;&gt;"",OR(ISNUMBER(SEARCH('💰 BÁO GIÁ'!$C$27,$A2290)),ISNUMBER(SEARCH('💰 BÁO GIÁ'!$C$27,$B2290)))),1,0)</f>
        <v>0</v>
      </c>
      <c r="O2290" s="1" t="str">
        <f t="shared" si="71"/>
        <v/>
      </c>
    </row>
    <row r="2291" customHeight="1" spans="1:15">
      <c r="A2291" s="1" t="str">
        <f>IF('⚙️ SÉC MĂNG'!A247="","",'⚙️ SÉC MĂNG'!A247)</f>
        <v>HH00005</v>
      </c>
      <c r="B2291" s="1" t="str">
        <f>IF('⚙️ SÉC MĂNG'!A247="","",'⚙️ SÉC MĂNG'!R247)</f>
        <v>Séc măng D4CB/Porter II/ 2.5HK-2-3 (SDG30062ZZ) - NPR</v>
      </c>
      <c r="C2291" s="1" t="str">
        <f>IF('⚙️ SÉC MĂNG'!A247="","","Séc măng")</f>
        <v>Séc măng</v>
      </c>
      <c r="D2291" s="1" t="str">
        <f>IF('⚙️ SÉC MĂNG'!A247="","",'⚙️ SÉC MĂNG'!I247)</f>
        <v>Cái</v>
      </c>
      <c r="E2291" s="13">
        <f>IF('⚙️ SÉC MĂNG'!A247="","",'⚙️ SÉC MĂNG'!J247)</f>
        <v>0</v>
      </c>
      <c r="F2291" s="13">
        <f>IF('⚙️ SÉC MĂNG'!A247="","",'⚙️ SÉC MĂNG'!K247)</f>
        <v>0</v>
      </c>
      <c r="G2291" s="13">
        <f>IF('⚙️ SÉC MĂNG'!A247="","",'⚙️ SÉC MĂNG'!L247)</f>
        <v>0</v>
      </c>
      <c r="H2291" s="13">
        <f>IF('⚙️ SÉC MĂNG'!A247="","",'⚙️ SÉC MĂNG'!M247)</f>
        <v>0</v>
      </c>
      <c r="I2291" s="13">
        <f>IF('⚙️ SÉC MĂNG'!A247="","",'⚙️ SÉC MĂNG'!N247)</f>
        <v>0</v>
      </c>
      <c r="J2291" s="1" t="str">
        <f>IF('⚙️ SÉC MĂNG'!A247="","",'⚙️ SÉC MĂNG'!D247)</f>
        <v>91.1</v>
      </c>
      <c r="L2291" s="1">
        <f>N(L2290)+IF(AND('🔎 TRA CỨU NHANH'!$C$2&lt;&gt;"",OR(ISNUMBER(SEARCH('🔎 TRA CỨU NHANH'!$C$2,$A2291)),ISNUMBER(SEARCH('🔎 TRA CỨU NHANH'!$C$2,$B2291)))),1,0)</f>
        <v>0</v>
      </c>
      <c r="M2291" s="1" t="str">
        <f t="shared" si="70"/>
        <v/>
      </c>
      <c r="N2291" s="1">
        <f>N(N2290)+IF(AND('💰 BÁO GIÁ'!$C$27&lt;&gt;"",OR(ISNUMBER(SEARCH('💰 BÁO GIÁ'!$C$27,$A2291)),ISNUMBER(SEARCH('💰 BÁO GIÁ'!$C$27,$B2291)))),1,0)</f>
        <v>0</v>
      </c>
      <c r="O2291" s="1" t="str">
        <f t="shared" si="71"/>
        <v/>
      </c>
    </row>
    <row r="2292" customHeight="1" spans="1:15">
      <c r="A2292" s="1" t="str">
        <f>IF('⚙️ SÉC MĂNG'!A248="","",'⚙️ SÉC MĂNG'!A248)</f>
        <v>HH0331</v>
      </c>
      <c r="B2292" s="1" t="str">
        <f>IF('⚙️ SÉC MĂNG'!A248="","",'⚙️ SÉC MĂNG'!R248)</f>
        <v>Séc măng Hyu D4BC/SDG30011ZX, 91.1 (2-2-3), D4BA/4D56/4D55/T1/T2, bộ4 - NPR</v>
      </c>
      <c r="C2292" s="1" t="str">
        <f>IF('⚙️ SÉC MĂNG'!A248="","","Séc măng")</f>
        <v>Séc măng</v>
      </c>
      <c r="D2292" s="1" t="str">
        <f>IF('⚙️ SÉC MĂNG'!A248="","",'⚙️ SÉC MĂNG'!I248)</f>
        <v>Máy</v>
      </c>
      <c r="E2292" s="13">
        <f>IF('⚙️ SÉC MĂNG'!A248="","",'⚙️ SÉC MĂNG'!J248)</f>
        <v>0</v>
      </c>
      <c r="F2292" s="13">
        <f>IF('⚙️ SÉC MĂNG'!A248="","",'⚙️ SÉC MĂNG'!K248)</f>
        <v>0</v>
      </c>
      <c r="G2292" s="13">
        <f>IF('⚙️ SÉC MĂNG'!A248="","",'⚙️ SÉC MĂNG'!L248)</f>
        <v>0</v>
      </c>
      <c r="H2292" s="13">
        <f>IF('⚙️ SÉC MĂNG'!A248="","",'⚙️ SÉC MĂNG'!M248)</f>
        <v>0</v>
      </c>
      <c r="I2292" s="13">
        <f>IF('⚙️ SÉC MĂNG'!A248="","",'⚙️ SÉC MĂNG'!N248)</f>
        <v>0</v>
      </c>
      <c r="J2292" s="1" t="str">
        <f>IF('⚙️ SÉC MĂNG'!A248="","",'⚙️ SÉC MĂNG'!D248)</f>
        <v>91.1</v>
      </c>
      <c r="L2292" s="1">
        <f>N(L2291)+IF(AND('🔎 TRA CỨU NHANH'!$C$2&lt;&gt;"",OR(ISNUMBER(SEARCH('🔎 TRA CỨU NHANH'!$C$2,$A2292)),ISNUMBER(SEARCH('🔎 TRA CỨU NHANH'!$C$2,$B2292)))),1,0)</f>
        <v>0</v>
      </c>
      <c r="M2292" s="1" t="str">
        <f t="shared" si="70"/>
        <v/>
      </c>
      <c r="N2292" s="1">
        <f>N(N2291)+IF(AND('💰 BÁO GIÁ'!$C$27&lt;&gt;"",OR(ISNUMBER(SEARCH('💰 BÁO GIÁ'!$C$27,$A2292)),ISNUMBER(SEARCH('💰 BÁO GIÁ'!$C$27,$B2292)))),1,0)</f>
        <v>0</v>
      </c>
      <c r="O2292" s="1" t="str">
        <f t="shared" si="71"/>
        <v/>
      </c>
    </row>
    <row r="2293" customHeight="1" spans="1:15">
      <c r="A2293" s="1" t="str">
        <f>IF('⚙️ SÉC MĂNG'!A249="","",'⚙️ SÉC MĂNG'!A249)</f>
        <v>HH083296</v>
      </c>
      <c r="B2293" s="1" t="str">
        <f>IF('⚙️ SÉC MĂNG'!A249="","",'⚙️ SÉC MĂNG'!R249)</f>
        <v>Séc măng Mitsu S4S-D/S6S-D/34417-02012 (2.5HK-2-4.5) (S4E/4D94E-C) - HENWEIT</v>
      </c>
      <c r="C2293" s="1" t="str">
        <f>IF('⚙️ SÉC MĂNG'!A249="","","Séc măng")</f>
        <v>Séc măng</v>
      </c>
      <c r="D2293" s="1" t="str">
        <f>IF('⚙️ SÉC MĂNG'!A249="","",'⚙️ SÉC MĂNG'!I249)</f>
        <v>Máy</v>
      </c>
      <c r="E2293" s="13">
        <f>IF('⚙️ SÉC MĂNG'!A249="","",'⚙️ SÉC MĂNG'!J249)</f>
        <v>0</v>
      </c>
      <c r="F2293" s="13">
        <f>IF('⚙️ SÉC MĂNG'!A249="","",'⚙️ SÉC MĂNG'!K249)</f>
        <v>0</v>
      </c>
      <c r="G2293" s="13">
        <f>IF('⚙️ SÉC MĂNG'!A249="","",'⚙️ SÉC MĂNG'!L249)</f>
        <v>0</v>
      </c>
      <c r="H2293" s="13">
        <f>IF('⚙️ SÉC MĂNG'!A249="","",'⚙️ SÉC MĂNG'!M249)</f>
        <v>0</v>
      </c>
      <c r="I2293" s="13">
        <f>IF('⚙️ SÉC MĂNG'!A249="","",'⚙️ SÉC MĂNG'!N249)</f>
        <v>0</v>
      </c>
      <c r="J2293" s="1" t="str">
        <f>IF('⚙️ SÉC MĂNG'!A249="","",'⚙️ SÉC MĂNG'!D249)</f>
        <v>94</v>
      </c>
      <c r="L2293" s="1">
        <f>N(L2292)+IF(AND('🔎 TRA CỨU NHANH'!$C$2&lt;&gt;"",OR(ISNUMBER(SEARCH('🔎 TRA CỨU NHANH'!$C$2,$A2293)),ISNUMBER(SEARCH('🔎 TRA CỨU NHANH'!$C$2,$B2293)))),1,0)</f>
        <v>0</v>
      </c>
      <c r="M2293" s="1" t="str">
        <f t="shared" si="70"/>
        <v/>
      </c>
      <c r="N2293" s="1">
        <f>N(N2292)+IF(AND('💰 BÁO GIÁ'!$C$27&lt;&gt;"",OR(ISNUMBER(SEARCH('💰 BÁO GIÁ'!$C$27,$A2293)),ISNUMBER(SEARCH('💰 BÁO GIÁ'!$C$27,$B2293)))),1,0)</f>
        <v>0</v>
      </c>
      <c r="O2293" s="1" t="str">
        <f t="shared" si="71"/>
        <v/>
      </c>
    </row>
    <row r="2294" customHeight="1" spans="1:15">
      <c r="A2294" s="1" t="str">
        <f>IF('⚙️ SÉC MĂNG'!A250="","",'⚙️ SÉC MĂNG'!A250)</f>
        <v>HH072822</v>
      </c>
      <c r="B2294" s="1" t="str">
        <f>IF('⚙️ SÉC MĂNG'!A250="","",'⚙️ SÉC MĂNG'!R250)</f>
        <v>Séc măng Mitsu S4S/ S4S-DT/SDM30118ZZ (2.5HK-2-4) 1+3thép BỘ4- NPR</v>
      </c>
      <c r="C2294" s="1" t="str">
        <f>IF('⚙️ SÉC MĂNG'!A250="","","Séc măng")</f>
        <v>Séc măng</v>
      </c>
      <c r="D2294" s="1" t="str">
        <f>IF('⚙️ SÉC MĂNG'!A250="","",'⚙️ SÉC MĂNG'!I250)</f>
        <v>Máy</v>
      </c>
      <c r="E2294" s="13">
        <f>IF('⚙️ SÉC MĂNG'!A250="","",'⚙️ SÉC MĂNG'!J250)</f>
        <v>0</v>
      </c>
      <c r="F2294" s="13">
        <f>IF('⚙️ SÉC MĂNG'!A250="","",'⚙️ SÉC MĂNG'!K250)</f>
        <v>0</v>
      </c>
      <c r="G2294" s="13">
        <f>IF('⚙️ SÉC MĂNG'!A250="","",'⚙️ SÉC MĂNG'!L250)</f>
        <v>0</v>
      </c>
      <c r="H2294" s="13">
        <f>IF('⚙️ SÉC MĂNG'!A250="","",'⚙️ SÉC MĂNG'!M250)</f>
        <v>0</v>
      </c>
      <c r="I2294" s="13">
        <f>IF('⚙️ SÉC MĂNG'!A250="","",'⚙️ SÉC MĂNG'!N250)</f>
        <v>0</v>
      </c>
      <c r="J2294" s="1" t="str">
        <f>IF('⚙️ SÉC MĂNG'!A250="","",'⚙️ SÉC MĂNG'!D250)</f>
        <v>94</v>
      </c>
      <c r="L2294" s="1">
        <f>N(L2293)+IF(AND('🔎 TRA CỨU NHANH'!$C$2&lt;&gt;"",OR(ISNUMBER(SEARCH('🔎 TRA CỨU NHANH'!$C$2,$A2294)),ISNUMBER(SEARCH('🔎 TRA CỨU NHANH'!$C$2,$B2294)))),1,0)</f>
        <v>0</v>
      </c>
      <c r="M2294" s="1" t="str">
        <f t="shared" si="70"/>
        <v/>
      </c>
      <c r="N2294" s="1">
        <f>N(N2293)+IF(AND('💰 BÁO GIÁ'!$C$27&lt;&gt;"",OR(ISNUMBER(SEARCH('💰 BÁO GIÁ'!$C$27,$A2294)),ISNUMBER(SEARCH('💰 BÁO GIÁ'!$C$27,$B2294)))),1,0)</f>
        <v>0</v>
      </c>
      <c r="O2294" s="1" t="str">
        <f t="shared" si="71"/>
        <v/>
      </c>
    </row>
    <row r="2295" customHeight="1" spans="1:15">
      <c r="A2295" s="1" t="str">
        <f>IF('⚙️ SÉC MĂNG'!A251="","",'⚙️ SÉC MĂNG'!A251)</f>
        <v>HH077620</v>
      </c>
      <c r="B2295" s="1" t="str">
        <f>IF('⚙️ SÉC MĂNG'!A251="","",'⚙️ SÉC MĂNG'!R251)</f>
        <v>Séc măng S4E / S6E / S4S / S6S lắp lẫn 4D94E-C (2.5HK-2-4.5) - IZUMI</v>
      </c>
      <c r="C2295" s="1" t="str">
        <f>IF('⚙️ SÉC MĂNG'!A251="","","Séc măng")</f>
        <v>Séc măng</v>
      </c>
      <c r="D2295" s="1" t="str">
        <f>IF('⚙️ SÉC MĂNG'!A251="","",'⚙️ SÉC MĂNG'!I251)</f>
        <v>Máy</v>
      </c>
      <c r="E2295" s="1">
        <f>IF('⚙️ SÉC MĂNG'!A251="","",'⚙️ SÉC MĂNG'!J251)</f>
        <v>0</v>
      </c>
      <c r="F2295" s="1">
        <f>IF('⚙️ SÉC MĂNG'!A251="","",'⚙️ SÉC MĂNG'!K251)</f>
        <v>0</v>
      </c>
      <c r="G2295" s="1">
        <f>IF('⚙️ SÉC MĂNG'!A251="","",'⚙️ SÉC MĂNG'!L251)</f>
        <v>0</v>
      </c>
      <c r="H2295" s="1">
        <f>IF('⚙️ SÉC MĂNG'!A251="","",'⚙️ SÉC MĂNG'!M251)</f>
        <v>0</v>
      </c>
      <c r="I2295" s="1">
        <f>IF('⚙️ SÉC MĂNG'!A251="","",'⚙️ SÉC MĂNG'!N251)</f>
        <v>0</v>
      </c>
      <c r="J2295" s="1" t="str">
        <f>IF('⚙️ SÉC MĂNG'!A251="","",'⚙️ SÉC MĂNG'!D251)</f>
        <v>94</v>
      </c>
      <c r="L2295" s="1">
        <f>N(L2294)+IF(AND('🔎 TRA CỨU NHANH'!$C$2&lt;&gt;"",OR(ISNUMBER(SEARCH('🔎 TRA CỨU NHANH'!$C$2,$A2295)),ISNUMBER(SEARCH('🔎 TRA CỨU NHANH'!$C$2,$B2295)))),1,0)</f>
        <v>0</v>
      </c>
      <c r="M2295" s="1" t="str">
        <f t="shared" si="70"/>
        <v/>
      </c>
      <c r="N2295" s="1">
        <f>N(N2294)+IF(AND('💰 BÁO GIÁ'!$C$27&lt;&gt;"",OR(ISNUMBER(SEARCH('💰 BÁO GIÁ'!$C$27,$A2295)),ISNUMBER(SEARCH('💰 BÁO GIÁ'!$C$27,$B2295)))),1,0)</f>
        <v>0</v>
      </c>
      <c r="O2295" s="1" t="str">
        <f t="shared" si="71"/>
        <v/>
      </c>
    </row>
    <row r="2296" customHeight="1" spans="1:15">
      <c r="A2296" s="1" t="str">
        <f>IF('⚙️ SÉC MĂNG'!A252="","",'⚙️ SÉC MĂNG'!A252)</f>
        <v>HH076919</v>
      </c>
      <c r="B2296" s="1" t="str">
        <f>IF('⚙️ SÉC MĂNG'!A252="","",'⚙️ SÉC MĂNG'!R252)</f>
        <v>Séc măng 4M40-TC / 4M42 (2.3K-2-3) SDM31140ZZ - NPR</v>
      </c>
      <c r="C2296" s="1" t="str">
        <f>IF('⚙️ SÉC MĂNG'!A252="","","Séc măng")</f>
        <v>Séc măng</v>
      </c>
      <c r="D2296" s="1" t="str">
        <f>IF('⚙️ SÉC MĂNG'!A252="","",'⚙️ SÉC MĂNG'!I252)</f>
        <v>1 Máy</v>
      </c>
      <c r="E2296" s="13">
        <f>IF('⚙️ SÉC MĂNG'!A252="","",'⚙️ SÉC MĂNG'!J252)</f>
        <v>0</v>
      </c>
      <c r="F2296" s="13">
        <f>IF('⚙️ SÉC MĂNG'!A252="","",'⚙️ SÉC MĂNG'!K252)</f>
        <v>0</v>
      </c>
      <c r="G2296" s="13">
        <f>IF('⚙️ SÉC MĂNG'!A252="","",'⚙️ SÉC MĂNG'!L252)</f>
        <v>0</v>
      </c>
      <c r="H2296" s="13">
        <f>IF('⚙️ SÉC MĂNG'!A252="","",'⚙️ SÉC MĂNG'!M252)</f>
        <v>0</v>
      </c>
      <c r="I2296" s="13">
        <f>IF('⚙️ SÉC MĂNG'!A252="","",'⚙️ SÉC MĂNG'!N252)</f>
        <v>0</v>
      </c>
      <c r="J2296" s="1" t="str">
        <f>IF('⚙️ SÉC MĂNG'!A252="","",'⚙️ SÉC MĂNG'!D252)</f>
        <v>95</v>
      </c>
      <c r="L2296" s="1">
        <f>N(L2295)+IF(AND('🔎 TRA CỨU NHANH'!$C$2&lt;&gt;"",OR(ISNUMBER(SEARCH('🔎 TRA CỨU NHANH'!$C$2,$A2296)),ISNUMBER(SEARCH('🔎 TRA CỨU NHANH'!$C$2,$B2296)))),1,0)</f>
        <v>0</v>
      </c>
      <c r="M2296" s="1" t="str">
        <f t="shared" si="70"/>
        <v/>
      </c>
      <c r="N2296" s="1">
        <f>N(N2295)+IF(AND('💰 BÁO GIÁ'!$C$27&lt;&gt;"",OR(ISNUMBER(SEARCH('💰 BÁO GIÁ'!$C$27,$A2296)),ISNUMBER(SEARCH('💰 BÁO GIÁ'!$C$27,$B2296)))),1,0)</f>
        <v>0</v>
      </c>
      <c r="O2296" s="1" t="str">
        <f t="shared" si="71"/>
        <v/>
      </c>
    </row>
    <row r="2297" customHeight="1" spans="1:15">
      <c r="A2297" s="1" t="str">
        <f>IF('⚙️ SÉC MĂNG'!A253="","",'⚙️ SÉC MĂNG'!A253)</f>
        <v>HH072979</v>
      </c>
      <c r="B2297" s="1" t="str">
        <f>IF('⚙️ SÉC MĂNG'!A253="","",'⚙️ SÉC MĂNG'!R253)</f>
        <v>Séc măng 4M40-TC (2.4K-2-3) TP</v>
      </c>
      <c r="C2297" s="1" t="str">
        <f>IF('⚙️ SÉC MĂNG'!A253="","","Séc măng")</f>
        <v>Séc măng</v>
      </c>
      <c r="D2297" s="1" t="str">
        <f>IF('⚙️ SÉC MĂNG'!A253="","",'⚙️ SÉC MĂNG'!I253)</f>
        <v>1 Máy</v>
      </c>
      <c r="E2297" s="13">
        <f>IF('⚙️ SÉC MĂNG'!A253="","",'⚙️ SÉC MĂNG'!J253)</f>
        <v>0</v>
      </c>
      <c r="F2297" s="13">
        <f>IF('⚙️ SÉC MĂNG'!A253="","",'⚙️ SÉC MĂNG'!K253)</f>
        <v>0</v>
      </c>
      <c r="G2297" s="13">
        <f>IF('⚙️ SÉC MĂNG'!A253="","",'⚙️ SÉC MĂNG'!L253)</f>
        <v>0</v>
      </c>
      <c r="H2297" s="13">
        <f>IF('⚙️ SÉC MĂNG'!A253="","",'⚙️ SÉC MĂNG'!M253)</f>
        <v>0</v>
      </c>
      <c r="I2297" s="13">
        <f>IF('⚙️ SÉC MĂNG'!A253="","",'⚙️ SÉC MĂNG'!N253)</f>
        <v>0</v>
      </c>
      <c r="J2297" s="1" t="str">
        <f>IF('⚙️ SÉC MĂNG'!A253="","",'⚙️ SÉC MĂNG'!D253)</f>
        <v>95</v>
      </c>
      <c r="L2297" s="1">
        <f>N(L2296)+IF(AND('🔎 TRA CỨU NHANH'!$C$2&lt;&gt;"",OR(ISNUMBER(SEARCH('🔎 TRA CỨU NHANH'!$C$2,$A2297)),ISNUMBER(SEARCH('🔎 TRA CỨU NHANH'!$C$2,$B2297)))),1,0)</f>
        <v>0</v>
      </c>
      <c r="M2297" s="1" t="str">
        <f t="shared" si="70"/>
        <v/>
      </c>
      <c r="N2297" s="1">
        <f>N(N2296)+IF(AND('💰 BÁO GIÁ'!$C$27&lt;&gt;"",OR(ISNUMBER(SEARCH('💰 BÁO GIÁ'!$C$27,$A2297)),ISNUMBER(SEARCH('💰 BÁO GIÁ'!$C$27,$B2297)))),1,0)</f>
        <v>0</v>
      </c>
      <c r="O2297" s="1" t="str">
        <f t="shared" si="71"/>
        <v/>
      </c>
    </row>
    <row r="2298" customHeight="1" spans="1:15">
      <c r="A2298" s="1" t="str">
        <f>IF('⚙️ SÉC MĂNG'!A254="","",'⚙️ SÉC MĂNG'!A254)</f>
        <v>HH077617</v>
      </c>
      <c r="B2298" s="1" t="str">
        <f>IF('⚙️ SÉC MĂNG'!A254="","",'⚙️ SÉC MĂNG'!R254)</f>
        <v>Séc măng 4M40 - NA (2.5K-2-4) - IZUMI</v>
      </c>
      <c r="C2298" s="1" t="str">
        <f>IF('⚙️ SÉC MĂNG'!A254="","","Séc măng")</f>
        <v>Séc măng</v>
      </c>
      <c r="D2298" s="1" t="str">
        <f>IF('⚙️ SÉC MĂNG'!A254="","",'⚙️ SÉC MĂNG'!I254)</f>
        <v>Máy</v>
      </c>
      <c r="E2298" s="13">
        <f>IF('⚙️ SÉC MĂNG'!A254="","",'⚙️ SÉC MĂNG'!J254)</f>
        <v>0</v>
      </c>
      <c r="F2298" s="13">
        <f>IF('⚙️ SÉC MĂNG'!A254="","",'⚙️ SÉC MĂNG'!K254)</f>
        <v>0</v>
      </c>
      <c r="G2298" s="13">
        <f>IF('⚙️ SÉC MĂNG'!A254="","",'⚙️ SÉC MĂNG'!L254)</f>
        <v>0</v>
      </c>
      <c r="H2298" s="13">
        <f>IF('⚙️ SÉC MĂNG'!A254="","",'⚙️ SÉC MĂNG'!M254)</f>
        <v>0</v>
      </c>
      <c r="I2298" s="13">
        <f>IF('⚙️ SÉC MĂNG'!A254="","",'⚙️ SÉC MĂNG'!N254)</f>
        <v>0</v>
      </c>
      <c r="J2298" s="1" t="str">
        <f>IF('⚙️ SÉC MĂNG'!A254="","",'⚙️ SÉC MĂNG'!D254)</f>
        <v>95</v>
      </c>
      <c r="L2298" s="1">
        <f>N(L2297)+IF(AND('🔎 TRA CỨU NHANH'!$C$2&lt;&gt;"",OR(ISNUMBER(SEARCH('🔎 TRA CỨU NHANH'!$C$2,$A2298)),ISNUMBER(SEARCH('🔎 TRA CỨU NHANH'!$C$2,$B2298)))),1,0)</f>
        <v>0</v>
      </c>
      <c r="M2298" s="1" t="str">
        <f t="shared" si="70"/>
        <v/>
      </c>
      <c r="N2298" s="1">
        <f>N(N2297)+IF(AND('💰 BÁO GIÁ'!$C$27&lt;&gt;"",OR(ISNUMBER(SEARCH('💰 BÁO GIÁ'!$C$27,$A2298)),ISNUMBER(SEARCH('💰 BÁO GIÁ'!$C$27,$B2298)))),1,0)</f>
        <v>0</v>
      </c>
      <c r="O2298" s="1" t="str">
        <f t="shared" si="71"/>
        <v/>
      </c>
    </row>
    <row r="2299" customHeight="1" spans="1:15">
      <c r="A2299" s="1" t="str">
        <f>IF('⚙️ SÉC MĂNG'!A255="","",'⚙️ SÉC MĂNG'!A255)</f>
        <v>HH072427</v>
      </c>
      <c r="B2299" s="1" t="str">
        <f>IF('⚙️ SÉC MĂNG'!A255="","",'⚙️ SÉC MĂNG'!R255)</f>
        <v>Séc măng 4M40 - NA/ 4DR7 (2.4K-2-4) SDM31095ZX - NPR</v>
      </c>
      <c r="C2299" s="1" t="str">
        <f>IF('⚙️ SÉC MĂNG'!A255="","","Séc măng")</f>
        <v>Séc măng</v>
      </c>
      <c r="D2299" s="1" t="str">
        <f>IF('⚙️ SÉC MĂNG'!A255="","",'⚙️ SÉC MĂNG'!I255)</f>
        <v>Máy</v>
      </c>
      <c r="E2299" s="13">
        <f>IF('⚙️ SÉC MĂNG'!A255="","",'⚙️ SÉC MĂNG'!J255)</f>
        <v>0</v>
      </c>
      <c r="F2299" s="13">
        <f>IF('⚙️ SÉC MĂNG'!A255="","",'⚙️ SÉC MĂNG'!K255)</f>
        <v>0</v>
      </c>
      <c r="G2299" s="13">
        <f>IF('⚙️ SÉC MĂNG'!A255="","",'⚙️ SÉC MĂNG'!L255)</f>
        <v>0</v>
      </c>
      <c r="H2299" s="13">
        <f>IF('⚙️ SÉC MĂNG'!A255="","",'⚙️ SÉC MĂNG'!M255)</f>
        <v>0</v>
      </c>
      <c r="I2299" s="13">
        <f>IF('⚙️ SÉC MĂNG'!A255="","",'⚙️ SÉC MĂNG'!N255)</f>
        <v>0</v>
      </c>
      <c r="J2299" s="1" t="str">
        <f>IF('⚙️ SÉC MĂNG'!A255="","",'⚙️ SÉC MĂNG'!D255)</f>
        <v>95</v>
      </c>
      <c r="L2299" s="1">
        <f>N(L2298)+IF(AND('🔎 TRA CỨU NHANH'!$C$2&lt;&gt;"",OR(ISNUMBER(SEARCH('🔎 TRA CỨU NHANH'!$C$2,$A2299)),ISNUMBER(SEARCH('🔎 TRA CỨU NHANH'!$C$2,$B2299)))),1,0)</f>
        <v>0</v>
      </c>
      <c r="M2299" s="1" t="str">
        <f t="shared" si="70"/>
        <v/>
      </c>
      <c r="N2299" s="1">
        <f>N(N2298)+IF(AND('💰 BÁO GIÁ'!$C$27&lt;&gt;"",OR(ISNUMBER(SEARCH('💰 BÁO GIÁ'!$C$27,$A2299)),ISNUMBER(SEARCH('💰 BÁO GIÁ'!$C$27,$B2299)))),1,0)</f>
        <v>0</v>
      </c>
      <c r="O2299" s="1" t="str">
        <f t="shared" si="71"/>
        <v/>
      </c>
    </row>
    <row r="2300" customHeight="1" spans="1:15">
      <c r="A2300" s="1" t="str">
        <f>IF('⚙️ SÉC MĂNG'!A256="","",'⚙️ SÉC MĂNG'!A256)</f>
        <v>HH073040</v>
      </c>
      <c r="B2300" s="1" t="str">
        <f>IF('⚙️ SÉC MĂNG'!A256="","",'⚙️ SÉC MĂNG'!R256)</f>
        <v>Séc măng 6DS1 (2.5-2-2-4.5) phi 95 - RIK</v>
      </c>
      <c r="C2300" s="1" t="str">
        <f>IF('⚙️ SÉC MĂNG'!A256="","","Séc măng")</f>
        <v>Séc măng</v>
      </c>
      <c r="D2300" s="1" t="str">
        <f>IF('⚙️ SÉC MĂNG'!A256="","",'⚙️ SÉC MĂNG'!I256)</f>
        <v>Máy</v>
      </c>
      <c r="E2300" s="13">
        <f>IF('⚙️ SÉC MĂNG'!A256="","",'⚙️ SÉC MĂNG'!J256)</f>
        <v>0</v>
      </c>
      <c r="F2300" s="13">
        <f>IF('⚙️ SÉC MĂNG'!A256="","",'⚙️ SÉC MĂNG'!K256)</f>
        <v>0</v>
      </c>
      <c r="G2300" s="13">
        <f>IF('⚙️ SÉC MĂNG'!A256="","",'⚙️ SÉC MĂNG'!L256)</f>
        <v>0</v>
      </c>
      <c r="H2300" s="13">
        <f>IF('⚙️ SÉC MĂNG'!A256="","",'⚙️ SÉC MĂNG'!M256)</f>
        <v>0</v>
      </c>
      <c r="I2300" s="13">
        <f>IF('⚙️ SÉC MĂNG'!A256="","",'⚙️ SÉC MĂNG'!N256)</f>
        <v>0</v>
      </c>
      <c r="J2300" s="1" t="str">
        <f>IF('⚙️ SÉC MĂNG'!A256="","",'⚙️ SÉC MĂNG'!D256)</f>
        <v>95</v>
      </c>
      <c r="L2300" s="1">
        <f>N(L2299)+IF(AND('🔎 TRA CỨU NHANH'!$C$2&lt;&gt;"",OR(ISNUMBER(SEARCH('🔎 TRA CỨU NHANH'!$C$2,$A2300)),ISNUMBER(SEARCH('🔎 TRA CỨU NHANH'!$C$2,$B2300)))),1,0)</f>
        <v>0</v>
      </c>
      <c r="M2300" s="1" t="str">
        <f t="shared" si="70"/>
        <v/>
      </c>
      <c r="N2300" s="1">
        <f>N(N2299)+IF(AND('💰 BÁO GIÁ'!$C$27&lt;&gt;"",OR(ISNUMBER(SEARCH('💰 BÁO GIÁ'!$C$27,$A2300)),ISNUMBER(SEARCH('💰 BÁO GIÁ'!$C$27,$B2300)))),1,0)</f>
        <v>0</v>
      </c>
      <c r="O2300" s="1" t="str">
        <f t="shared" si="71"/>
        <v/>
      </c>
    </row>
    <row r="2301" customHeight="1" spans="1:15">
      <c r="A2301" s="1" t="str">
        <f>IF('⚙️ SÉC MĂNG'!A257="","",'⚙️ SÉC MĂNG'!A257)</f>
        <v>HH083984</v>
      </c>
      <c r="B2301" s="1" t="str">
        <f>IF('⚙️ SÉC MĂNG'!A257="","",'⚙️ SÉC MĂNG'!R257)</f>
        <v>Séc măng Mitsu 4M40/ ME201522 (2.5K-2-4) - HENWEIT, R-MI55-00-1</v>
      </c>
      <c r="C2301" s="1" t="str">
        <f>IF('⚙️ SÉC MĂNG'!A257="","","Séc măng")</f>
        <v>Séc măng</v>
      </c>
      <c r="D2301" s="1" t="str">
        <f>IF('⚙️ SÉC MĂNG'!A257="","",'⚙️ SÉC MĂNG'!I257)</f>
        <v>Máy</v>
      </c>
      <c r="E2301" s="13">
        <f>IF('⚙️ SÉC MĂNG'!A257="","",'⚙️ SÉC MĂNG'!J257)</f>
        <v>0</v>
      </c>
      <c r="F2301" s="13">
        <f>IF('⚙️ SÉC MĂNG'!A257="","",'⚙️ SÉC MĂNG'!K257)</f>
        <v>0</v>
      </c>
      <c r="G2301" s="13">
        <f>IF('⚙️ SÉC MĂNG'!A257="","",'⚙️ SÉC MĂNG'!L257)</f>
        <v>0</v>
      </c>
      <c r="H2301" s="13">
        <f>IF('⚙️ SÉC MĂNG'!A257="","",'⚙️ SÉC MĂNG'!M257)</f>
        <v>0</v>
      </c>
      <c r="I2301" s="13">
        <f>IF('⚙️ SÉC MĂNG'!A257="","",'⚙️ SÉC MĂNG'!N257)</f>
        <v>0</v>
      </c>
      <c r="J2301" s="1" t="str">
        <f>IF('⚙️ SÉC MĂNG'!A257="","",'⚙️ SÉC MĂNG'!D257)</f>
        <v>95</v>
      </c>
      <c r="L2301" s="1">
        <f>N(L2300)+IF(AND('🔎 TRA CỨU NHANH'!$C$2&lt;&gt;"",OR(ISNUMBER(SEARCH('🔎 TRA CỨU NHANH'!$C$2,$A2301)),ISNUMBER(SEARCH('🔎 TRA CỨU NHANH'!$C$2,$B2301)))),1,0)</f>
        <v>0</v>
      </c>
      <c r="M2301" s="1" t="str">
        <f t="shared" si="70"/>
        <v/>
      </c>
      <c r="N2301" s="1">
        <f>N(N2300)+IF(AND('💰 BÁO GIÁ'!$C$27&lt;&gt;"",OR(ISNUMBER(SEARCH('💰 BÁO GIÁ'!$C$27,$A2301)),ISNUMBER(SEARCH('💰 BÁO GIÁ'!$C$27,$B2301)))),1,0)</f>
        <v>0</v>
      </c>
      <c r="O2301" s="1" t="str">
        <f t="shared" si="71"/>
        <v/>
      </c>
    </row>
    <row r="2302" customHeight="1" spans="1:15">
      <c r="A2302" s="1" t="str">
        <f>IF('⚙️ SÉC MĂNG'!A258="","",'⚙️ SÉC MĂNG'!A258)</f>
        <v>HH00233</v>
      </c>
      <c r="B2302" s="1" t="str">
        <f>IF('⚙️ SÉC MĂNG'!A258="","",'⚙️ SÉC MĂNG'!R258)</f>
        <v>Séc măng 6DS7/ S4E2 (3HK-2-5) - RIK</v>
      </c>
      <c r="C2302" s="1" t="str">
        <f>IF('⚙️ SÉC MĂNG'!A258="","","Séc măng")</f>
        <v>Séc măng</v>
      </c>
      <c r="D2302" s="1" t="str">
        <f>IF('⚙️ SÉC MĂNG'!A258="","",'⚙️ SÉC MĂNG'!I258)</f>
        <v>1Máy</v>
      </c>
      <c r="E2302" s="13">
        <f>IF('⚙️ SÉC MĂNG'!A258="","",'⚙️ SÉC MĂNG'!J258)</f>
        <v>0</v>
      </c>
      <c r="F2302" s="13">
        <f>IF('⚙️ SÉC MĂNG'!A258="","",'⚙️ SÉC MĂNG'!K258)</f>
        <v>0</v>
      </c>
      <c r="G2302" s="13">
        <f>IF('⚙️ SÉC MĂNG'!A258="","",'⚙️ SÉC MĂNG'!L258)</f>
        <v>0</v>
      </c>
      <c r="H2302" s="13">
        <f>IF('⚙️ SÉC MĂNG'!A258="","",'⚙️ SÉC MĂNG'!M258)</f>
        <v>0</v>
      </c>
      <c r="I2302" s="13">
        <f>IF('⚙️ SÉC MĂNG'!A258="","",'⚙️ SÉC MĂNG'!N258)</f>
        <v>0</v>
      </c>
      <c r="J2302" s="1" t="str">
        <f>IF('⚙️ SÉC MĂNG'!A258="","",'⚙️ SÉC MĂNG'!D258)</f>
        <v>98</v>
      </c>
      <c r="L2302" s="1">
        <f>N(L2301)+IF(AND('🔎 TRA CỨU NHANH'!$C$2&lt;&gt;"",OR(ISNUMBER(SEARCH('🔎 TRA CỨU NHANH'!$C$2,$A2302)),ISNUMBER(SEARCH('🔎 TRA CỨU NHANH'!$C$2,$B2302)))),1,0)</f>
        <v>0</v>
      </c>
      <c r="M2302" s="1" t="str">
        <f t="shared" si="70"/>
        <v/>
      </c>
      <c r="N2302" s="1">
        <f>N(N2301)+IF(AND('💰 BÁO GIÁ'!$C$27&lt;&gt;"",OR(ISNUMBER(SEARCH('💰 BÁO GIÁ'!$C$27,$A2302)),ISNUMBER(SEARCH('💰 BÁO GIÁ'!$C$27,$B2302)))),1,0)</f>
        <v>0</v>
      </c>
      <c r="O2302" s="1" t="str">
        <f t="shared" si="71"/>
        <v/>
      </c>
    </row>
    <row r="2303" customHeight="1" spans="1:15">
      <c r="A2303" s="1" t="str">
        <f>IF('⚙️ SÉC MĂNG'!A259="","",'⚙️ SÉC MĂNG'!A259)</f>
        <v>HH071535</v>
      </c>
      <c r="B2303" s="1" t="str">
        <f>IF('⚙️ SÉC MĂNG'!A259="","",'⚙️ SÉC MĂNG'!R259)</f>
        <v>Séc măng Mitsu 6DS7/ YDM31002ZZ (3HK-2-5), S4E-2/S4F, HỘP1 - NPR</v>
      </c>
      <c r="C2303" s="1" t="str">
        <f>IF('⚙️ SÉC MĂNG'!A259="","","Séc măng")</f>
        <v>Séc măng</v>
      </c>
      <c r="D2303" s="1" t="str">
        <f>IF('⚙️ SÉC MĂNG'!A259="","",'⚙️ SÉC MĂNG'!I259)</f>
        <v>Máy</v>
      </c>
      <c r="E2303" s="13">
        <f>IF('⚙️ SÉC MĂNG'!A259="","",'⚙️ SÉC MĂNG'!J259)</f>
        <v>0</v>
      </c>
      <c r="F2303" s="13">
        <f>IF('⚙️ SÉC MĂNG'!A259="","",'⚙️ SÉC MĂNG'!K259)</f>
        <v>0</v>
      </c>
      <c r="G2303" s="13">
        <f>IF('⚙️ SÉC MĂNG'!A259="","",'⚙️ SÉC MĂNG'!L259)</f>
        <v>0</v>
      </c>
      <c r="H2303" s="13">
        <f>IF('⚙️ SÉC MĂNG'!A259="","",'⚙️ SÉC MĂNG'!M259)</f>
        <v>0</v>
      </c>
      <c r="I2303" s="13">
        <f>IF('⚙️ SÉC MĂNG'!A259="","",'⚙️ SÉC MĂNG'!N259)</f>
        <v>0</v>
      </c>
      <c r="J2303" s="1" t="str">
        <f>IF('⚙️ SÉC MĂNG'!A259="","",'⚙️ SÉC MĂNG'!D259)</f>
        <v>98</v>
      </c>
      <c r="L2303" s="1">
        <f>N(L2302)+IF(AND('🔎 TRA CỨU NHANH'!$C$2&lt;&gt;"",OR(ISNUMBER(SEARCH('🔎 TRA CỨU NHANH'!$C$2,$A2303)),ISNUMBER(SEARCH('🔎 TRA CỨU NHANH'!$C$2,$B2303)))),1,0)</f>
        <v>0</v>
      </c>
      <c r="M2303" s="1" t="str">
        <f t="shared" si="70"/>
        <v/>
      </c>
      <c r="N2303" s="1">
        <f>N(N2302)+IF(AND('💰 BÁO GIÁ'!$C$27&lt;&gt;"",OR(ISNUMBER(SEARCH('💰 BÁO GIÁ'!$C$27,$A2303)),ISNUMBER(SEARCH('💰 BÁO GIÁ'!$C$27,$B2303)))),1,0)</f>
        <v>0</v>
      </c>
      <c r="O2303" s="1" t="str">
        <f t="shared" si="71"/>
        <v/>
      </c>
    </row>
    <row r="2304" customHeight="1" spans="1:15">
      <c r="A2304" s="1" t="str">
        <f>IF('⚙️ SÉC MĂNG'!A260="","",'⚙️ SÉC MĂNG'!A260)</f>
        <v>HH077956</v>
      </c>
      <c r="B2304" s="1" t="str">
        <f>IF('⚙️ SÉC MĂNG'!A260="","",'⚙️ SÉC MĂNG'!R260)</f>
        <v>Séc măng 4D30/4D31 (3HK-2-5) - IZUMI</v>
      </c>
      <c r="C2304" s="1" t="str">
        <f>IF('⚙️ SÉC MĂNG'!A260="","","Séc măng")</f>
        <v>Séc măng</v>
      </c>
      <c r="D2304" s="1" t="str">
        <f>IF('⚙️ SÉC MĂNG'!A260="","",'⚙️ SÉC MĂNG'!I260)</f>
        <v>Máy</v>
      </c>
      <c r="E2304" s="13">
        <f>IF('⚙️ SÉC MĂNG'!A260="","",'⚙️ SÉC MĂNG'!J260)</f>
        <v>0</v>
      </c>
      <c r="F2304" s="13">
        <f>IF('⚙️ SÉC MĂNG'!A260="","",'⚙️ SÉC MĂNG'!K260)</f>
        <v>0</v>
      </c>
      <c r="G2304" s="13">
        <f>IF('⚙️ SÉC MĂNG'!A260="","",'⚙️ SÉC MĂNG'!L260)</f>
        <v>0</v>
      </c>
      <c r="H2304" s="13">
        <f>IF('⚙️ SÉC MĂNG'!A260="","",'⚙️ SÉC MĂNG'!M260)</f>
        <v>0</v>
      </c>
      <c r="I2304" s="13">
        <f>IF('⚙️ SÉC MĂNG'!A260="","",'⚙️ SÉC MĂNG'!N260)</f>
        <v>0</v>
      </c>
      <c r="J2304" s="1" t="str">
        <f>IF('⚙️ SÉC MĂNG'!A260="","",'⚙️ SÉC MĂNG'!D260)</f>
        <v>100</v>
      </c>
      <c r="L2304" s="1">
        <f>N(L2303)+IF(AND('🔎 TRA CỨU NHANH'!$C$2&lt;&gt;"",OR(ISNUMBER(SEARCH('🔎 TRA CỨU NHANH'!$C$2,$A2304)),ISNUMBER(SEARCH('🔎 TRA CỨU NHANH'!$C$2,$B2304)))),1,0)</f>
        <v>0</v>
      </c>
      <c r="M2304" s="1" t="str">
        <f t="shared" si="70"/>
        <v/>
      </c>
      <c r="N2304" s="1">
        <f>N(N2303)+IF(AND('💰 BÁO GIÁ'!$C$27&lt;&gt;"",OR(ISNUMBER(SEARCH('💰 BÁO GIÁ'!$C$27,$A2304)),ISNUMBER(SEARCH('💰 BÁO GIÁ'!$C$27,$B2304)))),1,0)</f>
        <v>0</v>
      </c>
      <c r="O2304" s="1" t="str">
        <f t="shared" si="71"/>
        <v/>
      </c>
    </row>
    <row r="2305" customHeight="1" spans="1:15">
      <c r="A2305" s="1" t="str">
        <f>IF('⚙️ SÉC MĂNG'!A261="","",'⚙️ SÉC MĂNG'!A261)</f>
        <v>HH073143</v>
      </c>
      <c r="B2305" s="1" t="str">
        <f>IF('⚙️ SÉC MĂNG'!A261="","",'⚙️ SÉC MĂNG'!R261)</f>
        <v>Séc măng 4D30/4D31 (3HK-2-5) - TP</v>
      </c>
      <c r="C2305" s="1" t="str">
        <f>IF('⚙️ SÉC MĂNG'!A261="","","Séc măng")</f>
        <v>Séc măng</v>
      </c>
      <c r="D2305" s="1" t="str">
        <f>IF('⚙️ SÉC MĂNG'!A261="","",'⚙️ SÉC MĂNG'!I261)</f>
        <v>Bộ</v>
      </c>
      <c r="E2305" s="13">
        <f>IF('⚙️ SÉC MĂNG'!A261="","",'⚙️ SÉC MĂNG'!J261)</f>
        <v>0</v>
      </c>
      <c r="F2305" s="13">
        <f>IF('⚙️ SÉC MĂNG'!A261="","",'⚙️ SÉC MĂNG'!K261)</f>
        <v>0</v>
      </c>
      <c r="G2305" s="13">
        <f>IF('⚙️ SÉC MĂNG'!A261="","",'⚙️ SÉC MĂNG'!L261)</f>
        <v>0</v>
      </c>
      <c r="H2305" s="13">
        <f>IF('⚙️ SÉC MĂNG'!A261="","",'⚙️ SÉC MĂNG'!M261)</f>
        <v>0</v>
      </c>
      <c r="I2305" s="13">
        <f>IF('⚙️ SÉC MĂNG'!A261="","",'⚙️ SÉC MĂNG'!N261)</f>
        <v>0</v>
      </c>
      <c r="J2305" s="1" t="str">
        <f>IF('⚙️ SÉC MĂNG'!A261="","",'⚙️ SÉC MĂNG'!D261)</f>
        <v>100</v>
      </c>
      <c r="L2305" s="1">
        <f>N(L2304)+IF(AND('🔎 TRA CỨU NHANH'!$C$2&lt;&gt;"",OR(ISNUMBER(SEARCH('🔎 TRA CỨU NHANH'!$C$2,$A2305)),ISNUMBER(SEARCH('🔎 TRA CỨU NHANH'!$C$2,$B2305)))),1,0)</f>
        <v>0</v>
      </c>
      <c r="M2305" s="1" t="str">
        <f t="shared" si="70"/>
        <v/>
      </c>
      <c r="N2305" s="1">
        <f>N(N2304)+IF(AND('💰 BÁO GIÁ'!$C$27&lt;&gt;"",OR(ISNUMBER(SEARCH('💰 BÁO GIÁ'!$C$27,$A2305)),ISNUMBER(SEARCH('💰 BÁO GIÁ'!$C$27,$B2305)))),1,0)</f>
        <v>0</v>
      </c>
      <c r="O2305" s="1" t="str">
        <f t="shared" si="71"/>
        <v/>
      </c>
    </row>
    <row r="2306" customHeight="1" spans="1:15">
      <c r="A2306" s="1" t="str">
        <f>IF('⚙️ SÉC MĂNG'!A262="","",'⚙️ SÉC MĂNG'!A262)</f>
        <v>HH077958</v>
      </c>
      <c r="B2306" s="1" t="str">
        <f>IF('⚙️ SÉC MĂNG'!A262="","",'⚙️ SÉC MĂNG'!R262)</f>
        <v>Séc măng 4D31-T / 6D31-T (3HK-2-4) - IZUMI</v>
      </c>
      <c r="C2306" s="1" t="str">
        <f>IF('⚙️ SÉC MĂNG'!A262="","","Séc măng")</f>
        <v>Séc măng</v>
      </c>
      <c r="D2306" s="1" t="str">
        <f>IF('⚙️ SÉC MĂNG'!A262="","",'⚙️ SÉC MĂNG'!I262)</f>
        <v>Máy</v>
      </c>
      <c r="E2306" s="13">
        <f>IF('⚙️ SÉC MĂNG'!A262="","",'⚙️ SÉC MĂNG'!J262)</f>
        <v>0</v>
      </c>
      <c r="F2306" s="13">
        <f>IF('⚙️ SÉC MĂNG'!A262="","",'⚙️ SÉC MĂNG'!K262)</f>
        <v>0</v>
      </c>
      <c r="G2306" s="13">
        <f>IF('⚙️ SÉC MĂNG'!A262="","",'⚙️ SÉC MĂNG'!L262)</f>
        <v>0</v>
      </c>
      <c r="H2306" s="13">
        <f>IF('⚙️ SÉC MĂNG'!A262="","",'⚙️ SÉC MĂNG'!M262)</f>
        <v>0</v>
      </c>
      <c r="I2306" s="13">
        <f>IF('⚙️ SÉC MĂNG'!A262="","",'⚙️ SÉC MĂNG'!N262)</f>
        <v>0</v>
      </c>
      <c r="J2306" s="1" t="str">
        <f>IF('⚙️ SÉC MĂNG'!A262="","",'⚙️ SÉC MĂNG'!D262)</f>
        <v>100</v>
      </c>
      <c r="L2306" s="1">
        <f>N(L2305)+IF(AND('🔎 TRA CỨU NHANH'!$C$2&lt;&gt;"",OR(ISNUMBER(SEARCH('🔎 TRA CỨU NHANH'!$C$2,$A2306)),ISNUMBER(SEARCH('🔎 TRA CỨU NHANH'!$C$2,$B2306)))),1,0)</f>
        <v>0</v>
      </c>
      <c r="M2306" s="1" t="str">
        <f t="shared" ref="M2306:M2369" si="72">IF(L2306&gt;N(L2305),L2306,"")</f>
        <v/>
      </c>
      <c r="N2306" s="1">
        <f>N(N2305)+IF(AND('💰 BÁO GIÁ'!$C$27&lt;&gt;"",OR(ISNUMBER(SEARCH('💰 BÁO GIÁ'!$C$27,$A2306)),ISNUMBER(SEARCH('💰 BÁO GIÁ'!$C$27,$B2306)))),1,0)</f>
        <v>0</v>
      </c>
      <c r="O2306" s="1" t="str">
        <f t="shared" ref="O2306:O2369" si="73">IF(N2306&gt;N(N2305),N2306,"")</f>
        <v/>
      </c>
    </row>
    <row r="2307" customHeight="1" spans="1:15">
      <c r="A2307" s="1" t="str">
        <f>IF('⚙️ SÉC MĂNG'!A263="","",'⚙️ SÉC MĂNG'!A263)</f>
        <v>HH070307</v>
      </c>
      <c r="B2307" s="1" t="str">
        <f>IF('⚙️ SÉC MĂNG'!A263="","",'⚙️ SÉC MĂNG'!R263)</f>
        <v>Séc măng 6D31T (3HK-2-4) - SDM31088ZX - NPR</v>
      </c>
      <c r="C2307" s="1" t="str">
        <f>IF('⚙️ SÉC MĂNG'!A263="","","Séc măng")</f>
        <v>Séc măng</v>
      </c>
      <c r="D2307" s="1" t="str">
        <f>IF('⚙️ SÉC MĂNG'!A263="","",'⚙️ SÉC MĂNG'!I263)</f>
        <v>1 Máy</v>
      </c>
      <c r="E2307" s="13">
        <f>IF('⚙️ SÉC MĂNG'!A263="","",'⚙️ SÉC MĂNG'!J263)</f>
        <v>0</v>
      </c>
      <c r="F2307" s="13">
        <f>IF('⚙️ SÉC MĂNG'!A263="","",'⚙️ SÉC MĂNG'!K263)</f>
        <v>0</v>
      </c>
      <c r="G2307" s="13">
        <f>IF('⚙️ SÉC MĂNG'!A263="","",'⚙️ SÉC MĂNG'!L263)</f>
        <v>0</v>
      </c>
      <c r="H2307" s="13">
        <f>IF('⚙️ SÉC MĂNG'!A263="","",'⚙️ SÉC MĂNG'!M263)</f>
        <v>0</v>
      </c>
      <c r="I2307" s="13">
        <f>IF('⚙️ SÉC MĂNG'!A263="","",'⚙️ SÉC MĂNG'!N263)</f>
        <v>0</v>
      </c>
      <c r="J2307" s="1" t="str">
        <f>IF('⚙️ SÉC MĂNG'!A263="","",'⚙️ SÉC MĂNG'!D263)</f>
        <v>100</v>
      </c>
      <c r="L2307" s="1">
        <f>N(L2306)+IF(AND('🔎 TRA CỨU NHANH'!$C$2&lt;&gt;"",OR(ISNUMBER(SEARCH('🔎 TRA CỨU NHANH'!$C$2,$A2307)),ISNUMBER(SEARCH('🔎 TRA CỨU NHANH'!$C$2,$B2307)))),1,0)</f>
        <v>0</v>
      </c>
      <c r="M2307" s="1" t="str">
        <f t="shared" si="72"/>
        <v/>
      </c>
      <c r="N2307" s="1">
        <f>N(N2306)+IF(AND('💰 BÁO GIÁ'!$C$27&lt;&gt;"",OR(ISNUMBER(SEARCH('💰 BÁO GIÁ'!$C$27,$A2307)),ISNUMBER(SEARCH('💰 BÁO GIÁ'!$C$27,$B2307)))),1,0)</f>
        <v>0</v>
      </c>
      <c r="O2307" s="1" t="str">
        <f t="shared" si="73"/>
        <v/>
      </c>
    </row>
    <row r="2308" customHeight="1" spans="1:15">
      <c r="A2308" s="1" t="str">
        <f>IF('⚙️ SÉC MĂNG'!A264="","",'⚙️ SÉC MĂNG'!A264)</f>
        <v>HH00006</v>
      </c>
      <c r="B2308" s="1" t="str">
        <f>IF('⚙️ SÉC MĂNG'!A264="","",'⚙️ SÉC MĂNG'!R264)</f>
        <v>Séc măng D4AE/D4AL/ 3K-2-4 (SDG30002ZZ) - NPR</v>
      </c>
      <c r="C2308" s="1" t="str">
        <f>IF('⚙️ SÉC MĂNG'!A264="","","Séc măng")</f>
        <v>Séc măng</v>
      </c>
      <c r="D2308" s="1" t="str">
        <f>IF('⚙️ SÉC MĂNG'!A264="","",'⚙️ SÉC MĂNG'!I264)</f>
        <v>1 Máy</v>
      </c>
      <c r="E2308" s="13">
        <f>IF('⚙️ SÉC MĂNG'!A264="","",'⚙️ SÉC MĂNG'!J264)</f>
        <v>0</v>
      </c>
      <c r="F2308" s="13">
        <f>IF('⚙️ SÉC MĂNG'!A264="","",'⚙️ SÉC MĂNG'!K264)</f>
        <v>0</v>
      </c>
      <c r="G2308" s="13">
        <f>IF('⚙️ SÉC MĂNG'!A264="","",'⚙️ SÉC MĂNG'!L264)</f>
        <v>0</v>
      </c>
      <c r="H2308" s="13">
        <f>IF('⚙️ SÉC MĂNG'!A264="","",'⚙️ SÉC MĂNG'!M264)</f>
        <v>0</v>
      </c>
      <c r="I2308" s="13">
        <f>IF('⚙️ SÉC MĂNG'!A264="","",'⚙️ SÉC MĂNG'!N264)</f>
        <v>0</v>
      </c>
      <c r="J2308" s="1" t="str">
        <f>IF('⚙️ SÉC MĂNG'!A264="","",'⚙️ SÉC MĂNG'!D264)</f>
        <v>100</v>
      </c>
      <c r="L2308" s="1">
        <f>N(L2307)+IF(AND('🔎 TRA CỨU NHANH'!$C$2&lt;&gt;"",OR(ISNUMBER(SEARCH('🔎 TRA CỨU NHANH'!$C$2,$A2308)),ISNUMBER(SEARCH('🔎 TRA CỨU NHANH'!$C$2,$B2308)))),1,0)</f>
        <v>0</v>
      </c>
      <c r="M2308" s="1" t="str">
        <f t="shared" si="72"/>
        <v/>
      </c>
      <c r="N2308" s="1">
        <f>N(N2307)+IF(AND('💰 BÁO GIÁ'!$C$27&lt;&gt;"",OR(ISNUMBER(SEARCH('💰 BÁO GIÁ'!$C$27,$A2308)),ISNUMBER(SEARCH('💰 BÁO GIÁ'!$C$27,$B2308)))),1,0)</f>
        <v>0</v>
      </c>
      <c r="O2308" s="1" t="str">
        <f t="shared" si="73"/>
        <v/>
      </c>
    </row>
    <row r="2309" customHeight="1" spans="1:15">
      <c r="A2309" s="1" t="str">
        <f>IF('⚙️ SÉC MĂNG'!A265="","",'⚙️ SÉC MĂNG'!A265)</f>
        <v>HH084139</v>
      </c>
      <c r="B2309" s="1" t="str">
        <f>IF('⚙️ SÉC MĂNG'!A265="","",'⚙️ SÉC MĂNG'!R265)</f>
        <v>Séc măng Mitsu 4D31T/ 6D31T (3HK-2-4) - HENWEIT, R-MI21-00</v>
      </c>
      <c r="C2309" s="1" t="str">
        <f>IF('⚙️ SÉC MĂNG'!A265="","","Séc măng")</f>
        <v>Séc măng</v>
      </c>
      <c r="D2309" s="1" t="str">
        <f>IF('⚙️ SÉC MĂNG'!A265="","",'⚙️ SÉC MĂNG'!I265)</f>
        <v>Máy</v>
      </c>
      <c r="E2309" s="13">
        <f>IF('⚙️ SÉC MĂNG'!A265="","",'⚙️ SÉC MĂNG'!J265)</f>
        <v>0</v>
      </c>
      <c r="F2309" s="13">
        <f>IF('⚙️ SÉC MĂNG'!A265="","",'⚙️ SÉC MĂNG'!K265)</f>
        <v>0</v>
      </c>
      <c r="G2309" s="13">
        <f>IF('⚙️ SÉC MĂNG'!A265="","",'⚙️ SÉC MĂNG'!L265)</f>
        <v>0</v>
      </c>
      <c r="H2309" s="13">
        <f>IF('⚙️ SÉC MĂNG'!A265="","",'⚙️ SÉC MĂNG'!M265)</f>
        <v>0</v>
      </c>
      <c r="I2309" s="13">
        <f>IF('⚙️ SÉC MĂNG'!A265="","",'⚙️ SÉC MĂNG'!N265)</f>
        <v>0</v>
      </c>
      <c r="J2309" s="1" t="str">
        <f>IF('⚙️ SÉC MĂNG'!A265="","",'⚙️ SÉC MĂNG'!D265)</f>
        <v>100</v>
      </c>
      <c r="L2309" s="1">
        <f>N(L2308)+IF(AND('🔎 TRA CỨU NHANH'!$C$2&lt;&gt;"",OR(ISNUMBER(SEARCH('🔎 TRA CỨU NHANH'!$C$2,$A2309)),ISNUMBER(SEARCH('🔎 TRA CỨU NHANH'!$C$2,$B2309)))),1,0)</f>
        <v>0</v>
      </c>
      <c r="M2309" s="1" t="str">
        <f t="shared" si="72"/>
        <v/>
      </c>
      <c r="N2309" s="1">
        <f>N(N2308)+IF(AND('💰 BÁO GIÁ'!$C$27&lt;&gt;"",OR(ISNUMBER(SEARCH('💰 BÁO GIÁ'!$C$27,$A2309)),ISNUMBER(SEARCH('💰 BÁO GIÁ'!$C$27,$B2309)))),1,0)</f>
        <v>0</v>
      </c>
      <c r="O2309" s="1" t="str">
        <f t="shared" si="73"/>
        <v/>
      </c>
    </row>
    <row r="2310" customHeight="1" spans="1:15">
      <c r="A2310" s="1" t="str">
        <f>IF('⚙️ SÉC MĂNG'!A266="","",'⚙️ SÉC MĂNG'!A266)</f>
        <v>HH083498</v>
      </c>
      <c r="B2310" s="1" t="str">
        <f>IF('⚙️ SÉC MĂNG'!A266="","",'⚙️ SÉC MĂNG'!R266)</f>
        <v>Séc măng Mitsu - CAT S6KT/ C6.4 (3HK-2HK-4) S4K, C6.4, C4.2, D04FR - HENWEIT</v>
      </c>
      <c r="C2310" s="1" t="str">
        <f>IF('⚙️ SÉC MĂNG'!A266="","","Séc măng")</f>
        <v>Séc măng</v>
      </c>
      <c r="D2310" s="1" t="str">
        <f>IF('⚙️ SÉC MĂNG'!A266="","",'⚙️ SÉC MĂNG'!I266)</f>
        <v>Máy</v>
      </c>
      <c r="E2310" s="13">
        <f>IF('⚙️ SÉC MĂNG'!A266="","",'⚙️ SÉC MĂNG'!J266)</f>
        <v>0</v>
      </c>
      <c r="F2310" s="13">
        <f>IF('⚙️ SÉC MĂNG'!A266="","",'⚙️ SÉC MĂNG'!K266)</f>
        <v>0</v>
      </c>
      <c r="G2310" s="13">
        <f>IF('⚙️ SÉC MĂNG'!A266="","",'⚙️ SÉC MĂNG'!L266)</f>
        <v>0</v>
      </c>
      <c r="H2310" s="13">
        <f>IF('⚙️ SÉC MĂNG'!A266="","",'⚙️ SÉC MĂNG'!M266)</f>
        <v>0</v>
      </c>
      <c r="I2310" s="13">
        <f>IF('⚙️ SÉC MĂNG'!A266="","",'⚙️ SÉC MĂNG'!N266)</f>
        <v>0</v>
      </c>
      <c r="J2310" s="1" t="str">
        <f>IF('⚙️ SÉC MĂNG'!A266="","",'⚙️ SÉC MĂNG'!D266)</f>
        <v>102</v>
      </c>
      <c r="L2310" s="1">
        <f>N(L2309)+IF(AND('🔎 TRA CỨU NHANH'!$C$2&lt;&gt;"",OR(ISNUMBER(SEARCH('🔎 TRA CỨU NHANH'!$C$2,$A2310)),ISNUMBER(SEARCH('🔎 TRA CỨU NHANH'!$C$2,$B2310)))),1,0)</f>
        <v>0</v>
      </c>
      <c r="M2310" s="1" t="str">
        <f t="shared" si="72"/>
        <v/>
      </c>
      <c r="N2310" s="1">
        <f>N(N2309)+IF(AND('💰 BÁO GIÁ'!$C$27&lt;&gt;"",OR(ISNUMBER(SEARCH('💰 BÁO GIÁ'!$C$27,$A2310)),ISNUMBER(SEARCH('💰 BÁO GIÁ'!$C$27,$B2310)))),1,0)</f>
        <v>0</v>
      </c>
      <c r="O2310" s="1" t="str">
        <f t="shared" si="73"/>
        <v/>
      </c>
    </row>
    <row r="2311" customHeight="1" spans="1:15">
      <c r="A2311" s="1" t="str">
        <f>IF('⚙️ SÉC MĂNG'!A267="","",'⚙️ SÉC MĂNG'!A267)</f>
        <v>HH074971</v>
      </c>
      <c r="B2311" s="1" t="str">
        <f>IF('⚙️ SÉC MĂNG'!A267="","",'⚙️ SÉC MĂNG'!R267)</f>
        <v>Séc măng Mitsu S6KT/ YDM30108ZX (3HK-2HK-4) S4KT/C6.4/C4.2/D04FR, HỘP 1- NPR</v>
      </c>
      <c r="C2311" s="1" t="str">
        <f>IF('⚙️ SÉC MĂNG'!A267="","","Séc măng")</f>
        <v>Séc măng</v>
      </c>
      <c r="D2311" s="1" t="str">
        <f>IF('⚙️ SÉC MĂNG'!A267="","",'⚙️ SÉC MĂNG'!I267)</f>
        <v>Máy</v>
      </c>
      <c r="E2311" s="13">
        <f>IF('⚙️ SÉC MĂNG'!A267="","",'⚙️ SÉC MĂNG'!J267)</f>
        <v>0</v>
      </c>
      <c r="F2311" s="13">
        <f>IF('⚙️ SÉC MĂNG'!A267="","",'⚙️ SÉC MĂNG'!K267)</f>
        <v>0</v>
      </c>
      <c r="G2311" s="13">
        <f>IF('⚙️ SÉC MĂNG'!A267="","",'⚙️ SÉC MĂNG'!L267)</f>
        <v>0</v>
      </c>
      <c r="H2311" s="13">
        <f>IF('⚙️ SÉC MĂNG'!A267="","",'⚙️ SÉC MĂNG'!M267)</f>
        <v>0</v>
      </c>
      <c r="I2311" s="13">
        <f>IF('⚙️ SÉC MĂNG'!A267="","",'⚙️ SÉC MĂNG'!N267)</f>
        <v>0</v>
      </c>
      <c r="J2311" s="1" t="str">
        <f>IF('⚙️ SÉC MĂNG'!A267="","",'⚙️ SÉC MĂNG'!D267)</f>
        <v>102</v>
      </c>
      <c r="L2311" s="1">
        <f>N(L2310)+IF(AND('🔎 TRA CỨU NHANH'!$C$2&lt;&gt;"",OR(ISNUMBER(SEARCH('🔎 TRA CỨU NHANH'!$C$2,$A2311)),ISNUMBER(SEARCH('🔎 TRA CỨU NHANH'!$C$2,$B2311)))),1,0)</f>
        <v>0</v>
      </c>
      <c r="M2311" s="1" t="str">
        <f t="shared" si="72"/>
        <v/>
      </c>
      <c r="N2311" s="1">
        <f>N(N2310)+IF(AND('💰 BÁO GIÁ'!$C$27&lt;&gt;"",OR(ISNUMBER(SEARCH('💰 BÁO GIÁ'!$C$27,$A2311)),ISNUMBER(SEARCH('💰 BÁO GIÁ'!$C$27,$B2311)))),1,0)</f>
        <v>0</v>
      </c>
      <c r="O2311" s="1" t="str">
        <f t="shared" si="73"/>
        <v/>
      </c>
    </row>
    <row r="2312" customHeight="1" spans="1:15">
      <c r="A2312" s="1" t="str">
        <f>IF('⚙️ SÉC MĂNG'!A268="","",'⚙️ SÉC MĂNG'!A268)</f>
        <v>HH00019</v>
      </c>
      <c r="B2312" s="1" t="str">
        <f>IF('⚙️ SÉC MĂNG'!A268="","",'⚙️ SÉC MĂNG'!R268)</f>
        <v>Séc măng S6KT (3HK-2HK-4) (SDM30108ZX) - NPR</v>
      </c>
      <c r="C2312" s="1" t="str">
        <f>IF('⚙️ SÉC MĂNG'!A268="","","Séc măng")</f>
        <v>Séc măng</v>
      </c>
      <c r="D2312" s="1" t="str">
        <f>IF('⚙️ SÉC MĂNG'!A268="","",'⚙️ SÉC MĂNG'!I268)</f>
        <v>Máy</v>
      </c>
      <c r="E2312" s="13">
        <f>IF('⚙️ SÉC MĂNG'!A268="","",'⚙️ SÉC MĂNG'!J268)</f>
        <v>0</v>
      </c>
      <c r="F2312" s="13">
        <f>IF('⚙️ SÉC MĂNG'!A268="","",'⚙️ SÉC MĂNG'!K268)</f>
        <v>0</v>
      </c>
      <c r="G2312" s="13">
        <f>IF('⚙️ SÉC MĂNG'!A268="","",'⚙️ SÉC MĂNG'!L268)</f>
        <v>0</v>
      </c>
      <c r="H2312" s="13">
        <f>IF('⚙️ SÉC MĂNG'!A268="","",'⚙️ SÉC MĂNG'!M268)</f>
        <v>0</v>
      </c>
      <c r="I2312" s="13">
        <f>IF('⚙️ SÉC MĂNG'!A268="","",'⚙️ SÉC MĂNG'!N268)</f>
        <v>0</v>
      </c>
      <c r="J2312" s="1" t="str">
        <f>IF('⚙️ SÉC MĂNG'!A268="","",'⚙️ SÉC MĂNG'!D268)</f>
        <v>102</v>
      </c>
      <c r="L2312" s="1">
        <f>N(L2311)+IF(AND('🔎 TRA CỨU NHANH'!$C$2&lt;&gt;"",OR(ISNUMBER(SEARCH('🔎 TRA CỨU NHANH'!$C$2,$A2312)),ISNUMBER(SEARCH('🔎 TRA CỨU NHANH'!$C$2,$B2312)))),1,0)</f>
        <v>0</v>
      </c>
      <c r="M2312" s="1" t="str">
        <f t="shared" si="72"/>
        <v/>
      </c>
      <c r="N2312" s="1">
        <f>N(N2311)+IF(AND('💰 BÁO GIÁ'!$C$27&lt;&gt;"",OR(ISNUMBER(SEARCH('💰 BÁO GIÁ'!$C$27,$A2312)),ISNUMBER(SEARCH('💰 BÁO GIÁ'!$C$27,$B2312)))),1,0)</f>
        <v>0</v>
      </c>
      <c r="O2312" s="1" t="str">
        <f t="shared" si="73"/>
        <v/>
      </c>
    </row>
    <row r="2313" customHeight="1" spans="1:15">
      <c r="A2313" s="1" t="str">
        <f>IF('⚙️ SÉC MĂNG'!A269="","",'⚙️ SÉC MĂNG'!A269)</f>
        <v>HH075440</v>
      </c>
      <c r="B2313" s="1" t="str">
        <f>IF('⚙️ SÉC MĂNG'!A269="","",'⚙️ SÉC MĂNG'!R269)</f>
        <v>Séc măng D6GA (3K-2-4)/ 2304052000 - MOBIS</v>
      </c>
      <c r="C2313" s="1" t="str">
        <f>IF('⚙️ SÉC MĂNG'!A269="","","Séc măng")</f>
        <v>Séc măng</v>
      </c>
      <c r="D2313" s="1" t="str">
        <f>IF('⚙️ SÉC MĂNG'!A269="","",'⚙️ SÉC MĂNG'!I269)</f>
        <v>Máy</v>
      </c>
      <c r="E2313" s="13">
        <f>IF('⚙️ SÉC MĂNG'!A269="","",'⚙️ SÉC MĂNG'!J269)</f>
        <v>0</v>
      </c>
      <c r="F2313" s="13">
        <f>IF('⚙️ SÉC MĂNG'!A269="","",'⚙️ SÉC MĂNG'!K269)</f>
        <v>0</v>
      </c>
      <c r="G2313" s="13">
        <f>IF('⚙️ SÉC MĂNG'!A269="","",'⚙️ SÉC MĂNG'!L269)</f>
        <v>0</v>
      </c>
      <c r="H2313" s="13">
        <f>IF('⚙️ SÉC MĂNG'!A269="","",'⚙️ SÉC MĂNG'!M269)</f>
        <v>0</v>
      </c>
      <c r="I2313" s="13">
        <f>IF('⚙️ SÉC MĂNG'!A269="","",'⚙️ SÉC MĂNG'!N269)</f>
        <v>0</v>
      </c>
      <c r="J2313" s="1" t="str">
        <f>IF('⚙️ SÉC MĂNG'!A269="","",'⚙️ SÉC MĂNG'!D269)</f>
        <v>103</v>
      </c>
      <c r="L2313" s="1">
        <f>N(L2312)+IF(AND('🔎 TRA CỨU NHANH'!$C$2&lt;&gt;"",OR(ISNUMBER(SEARCH('🔎 TRA CỨU NHANH'!$C$2,$A2313)),ISNUMBER(SEARCH('🔎 TRA CỨU NHANH'!$C$2,$B2313)))),1,0)</f>
        <v>0</v>
      </c>
      <c r="M2313" s="1" t="str">
        <f t="shared" si="72"/>
        <v/>
      </c>
      <c r="N2313" s="1">
        <f>N(N2312)+IF(AND('💰 BÁO GIÁ'!$C$27&lt;&gt;"",OR(ISNUMBER(SEARCH('💰 BÁO GIÁ'!$C$27,$A2313)),ISNUMBER(SEARCH('💰 BÁO GIÁ'!$C$27,$B2313)))),1,0)</f>
        <v>0</v>
      </c>
      <c r="O2313" s="1" t="str">
        <f t="shared" si="73"/>
        <v/>
      </c>
    </row>
    <row r="2314" customHeight="1" spans="1:15">
      <c r="A2314" s="1" t="str">
        <f>IF('⚙️ SÉC MĂNG'!A270="","",'⚙️ SÉC MĂNG'!A270)</f>
        <v>HH084012</v>
      </c>
      <c r="B2314" s="1" t="str">
        <f>IF('⚙️ SÉC MĂNG'!A270="","",'⚙️ SÉC MĂNG'!R270)</f>
        <v>Séc măng D6GA (3K-2-3)/ 52700 - MOBIS</v>
      </c>
      <c r="C2314" s="1" t="str">
        <f>IF('⚙️ SÉC MĂNG'!A270="","","Séc măng")</f>
        <v>Séc măng</v>
      </c>
      <c r="D2314" s="1" t="str">
        <f>IF('⚙️ SÉC MĂNG'!A270="","",'⚙️ SÉC MĂNG'!I270)</f>
        <v>Máy</v>
      </c>
      <c r="E2314" s="13">
        <f>IF('⚙️ SÉC MĂNG'!A270="","",'⚙️ SÉC MĂNG'!J270)</f>
        <v>0</v>
      </c>
      <c r="F2314" s="13">
        <f>IF('⚙️ SÉC MĂNG'!A270="","",'⚙️ SÉC MĂNG'!K270)</f>
        <v>0</v>
      </c>
      <c r="G2314" s="13">
        <f>IF('⚙️ SÉC MĂNG'!A270="","",'⚙️ SÉC MĂNG'!L270)</f>
        <v>0</v>
      </c>
      <c r="H2314" s="13">
        <f>IF('⚙️ SÉC MĂNG'!A270="","",'⚙️ SÉC MĂNG'!M270)</f>
        <v>0</v>
      </c>
      <c r="I2314" s="13">
        <f>IF('⚙️ SÉC MĂNG'!A270="","",'⚙️ SÉC MĂNG'!N270)</f>
        <v>0</v>
      </c>
      <c r="J2314" s="1" t="str">
        <f>IF('⚙️ SÉC MĂNG'!A270="","",'⚙️ SÉC MĂNG'!D270)</f>
        <v>103</v>
      </c>
      <c r="L2314" s="1">
        <f>N(L2313)+IF(AND('🔎 TRA CỨU NHANH'!$C$2&lt;&gt;"",OR(ISNUMBER(SEARCH('🔎 TRA CỨU NHANH'!$C$2,$A2314)),ISNUMBER(SEARCH('🔎 TRA CỨU NHANH'!$C$2,$B2314)))),1,0)</f>
        <v>0</v>
      </c>
      <c r="M2314" s="1" t="str">
        <f t="shared" si="72"/>
        <v/>
      </c>
      <c r="N2314" s="1">
        <f>N(N2313)+IF(AND('💰 BÁO GIÁ'!$C$27&lt;&gt;"",OR(ISNUMBER(SEARCH('💰 BÁO GIÁ'!$C$27,$A2314)),ISNUMBER(SEARCH('💰 BÁO GIÁ'!$C$27,$B2314)))),1,0)</f>
        <v>0</v>
      </c>
      <c r="O2314" s="1" t="str">
        <f t="shared" si="73"/>
        <v/>
      </c>
    </row>
    <row r="2315" customHeight="1" spans="1:15">
      <c r="A2315" s="1" t="str">
        <f>IF('⚙️ SÉC MĂNG'!A271="","",'⚙️ SÉC MĂNG'!A271)</f>
        <v>HH00094</v>
      </c>
      <c r="B2315" s="1" t="str">
        <f>IF('⚙️ SÉC MĂNG'!A271="","",'⚙️ SÉC MĂNG'!R271)</f>
        <v>Séc măng 4D32/K1 (3HK-2-4) - TP</v>
      </c>
      <c r="C2315" s="1" t="str">
        <f>IF('⚙️ SÉC MĂNG'!A271="","","Séc măng")</f>
        <v>Séc măng</v>
      </c>
      <c r="D2315" s="1" t="str">
        <f>IF('⚙️ SÉC MĂNG'!A271="","",'⚙️ SÉC MĂNG'!I271)</f>
        <v>Cái</v>
      </c>
      <c r="E2315" s="13">
        <f>IF('⚙️ SÉC MĂNG'!A271="","",'⚙️ SÉC MĂNG'!J271)</f>
        <v>0</v>
      </c>
      <c r="F2315" s="13">
        <f>IF('⚙️ SÉC MĂNG'!A271="","",'⚙️ SÉC MĂNG'!K271)</f>
        <v>0</v>
      </c>
      <c r="G2315" s="13">
        <f>IF('⚙️ SÉC MĂNG'!A271="","",'⚙️ SÉC MĂNG'!L271)</f>
        <v>0</v>
      </c>
      <c r="H2315" s="13">
        <f>IF('⚙️ SÉC MĂNG'!A271="","",'⚙️ SÉC MĂNG'!M271)</f>
        <v>0</v>
      </c>
      <c r="I2315" s="13">
        <f>IF('⚙️ SÉC MĂNG'!A271="","",'⚙️ SÉC MĂNG'!N271)</f>
        <v>0</v>
      </c>
      <c r="J2315" s="1" t="str">
        <f>IF('⚙️ SÉC MĂNG'!A271="","",'⚙️ SÉC MĂNG'!D271)</f>
        <v>104</v>
      </c>
      <c r="L2315" s="1">
        <f>N(L2314)+IF(AND('🔎 TRA CỨU NHANH'!$C$2&lt;&gt;"",OR(ISNUMBER(SEARCH('🔎 TRA CỨU NHANH'!$C$2,$A2315)),ISNUMBER(SEARCH('🔎 TRA CỨU NHANH'!$C$2,$B2315)))),1,0)</f>
        <v>0</v>
      </c>
      <c r="M2315" s="1" t="str">
        <f t="shared" si="72"/>
        <v/>
      </c>
      <c r="N2315" s="1">
        <f>N(N2314)+IF(AND('💰 BÁO GIÁ'!$C$27&lt;&gt;"",OR(ISNUMBER(SEARCH('💰 BÁO GIÁ'!$C$27,$A2315)),ISNUMBER(SEARCH('💰 BÁO GIÁ'!$C$27,$B2315)))),1,0)</f>
        <v>0</v>
      </c>
      <c r="O2315" s="1" t="str">
        <f t="shared" si="73"/>
        <v/>
      </c>
    </row>
    <row r="2316" customHeight="1" spans="1:15">
      <c r="A2316" s="1" t="str">
        <f>IF('⚙️ SÉC MĂNG'!A272="","",'⚙️ SÉC MĂNG'!A272)</f>
        <v>HH00048</v>
      </c>
      <c r="B2316" s="1" t="str">
        <f>IF('⚙️ SÉC MĂNG'!A272="","",'⚙️ SÉC MĂNG'!R272)</f>
        <v>Séc măng 4D34T (2.8K-2-4) - NPR</v>
      </c>
      <c r="C2316" s="1" t="str">
        <f>IF('⚙️ SÉC MĂNG'!A272="","","Séc măng")</f>
        <v>Séc măng</v>
      </c>
      <c r="D2316" s="1" t="str">
        <f>IF('⚙️ SÉC MĂNG'!A272="","",'⚙️ SÉC MĂNG'!I272)</f>
        <v>1 Máy</v>
      </c>
      <c r="E2316" s="13">
        <f>IF('⚙️ SÉC MĂNG'!A272="","",'⚙️ SÉC MĂNG'!J272)</f>
        <v>0</v>
      </c>
      <c r="F2316" s="13">
        <f>IF('⚙️ SÉC MĂNG'!A272="","",'⚙️ SÉC MĂNG'!K272)</f>
        <v>0</v>
      </c>
      <c r="G2316" s="13">
        <f>IF('⚙️ SÉC MĂNG'!A272="","",'⚙️ SÉC MĂNG'!L272)</f>
        <v>0</v>
      </c>
      <c r="H2316" s="13">
        <f>IF('⚙️ SÉC MĂNG'!A272="","",'⚙️ SÉC MĂNG'!M272)</f>
        <v>0</v>
      </c>
      <c r="I2316" s="13">
        <f>IF('⚙️ SÉC MĂNG'!A272="","",'⚙️ SÉC MĂNG'!N272)</f>
        <v>0</v>
      </c>
      <c r="J2316" s="1" t="str">
        <f>IF('⚙️ SÉC MĂNG'!A272="","",'⚙️ SÉC MĂNG'!D272)</f>
        <v>104</v>
      </c>
      <c r="L2316" s="1">
        <f>N(L2315)+IF(AND('🔎 TRA CỨU NHANH'!$C$2&lt;&gt;"",OR(ISNUMBER(SEARCH('🔎 TRA CỨU NHANH'!$C$2,$A2316)),ISNUMBER(SEARCH('🔎 TRA CỨU NHANH'!$C$2,$B2316)))),1,0)</f>
        <v>0</v>
      </c>
      <c r="M2316" s="1" t="str">
        <f t="shared" si="72"/>
        <v/>
      </c>
      <c r="N2316" s="1">
        <f>N(N2315)+IF(AND('💰 BÁO GIÁ'!$C$27&lt;&gt;"",OR(ISNUMBER(SEARCH('💰 BÁO GIÁ'!$C$27,$A2316)),ISNUMBER(SEARCH('💰 BÁO GIÁ'!$C$27,$B2316)))),1,0)</f>
        <v>0</v>
      </c>
      <c r="O2316" s="1" t="str">
        <f t="shared" si="73"/>
        <v/>
      </c>
    </row>
    <row r="2317" customHeight="1" spans="1:15">
      <c r="A2317" s="1" t="str">
        <f>IF('⚙️ SÉC MĂNG'!A273="","",'⚙️ SÉC MĂNG'!A273)</f>
        <v>HH074804</v>
      </c>
      <c r="B2317" s="1" t="str">
        <f>IF('⚙️ SÉC MĂNG'!A273="","",'⚙️ SÉC MĂNG'!R273)</f>
        <v>Séc măng 4D34T/ 6D34(2.8K-2-4) - TP</v>
      </c>
      <c r="C2317" s="1" t="str">
        <f>IF('⚙️ SÉC MĂNG'!A273="","","Séc măng")</f>
        <v>Séc măng</v>
      </c>
      <c r="D2317" s="1" t="str">
        <f>IF('⚙️ SÉC MĂNG'!A273="","",'⚙️ SÉC MĂNG'!I273)</f>
        <v>1 Máy</v>
      </c>
      <c r="E2317" s="13">
        <f>IF('⚙️ SÉC MĂNG'!A273="","",'⚙️ SÉC MĂNG'!J273)</f>
        <v>0</v>
      </c>
      <c r="F2317" s="13">
        <f>IF('⚙️ SÉC MĂNG'!A273="","",'⚙️ SÉC MĂNG'!K273)</f>
        <v>0</v>
      </c>
      <c r="G2317" s="13">
        <f>IF('⚙️ SÉC MĂNG'!A273="","",'⚙️ SÉC MĂNG'!L273)</f>
        <v>0</v>
      </c>
      <c r="H2317" s="13">
        <f>IF('⚙️ SÉC MĂNG'!A273="","",'⚙️ SÉC MĂNG'!M273)</f>
        <v>0</v>
      </c>
      <c r="I2317" s="13">
        <f>IF('⚙️ SÉC MĂNG'!A273="","",'⚙️ SÉC MĂNG'!N273)</f>
        <v>0</v>
      </c>
      <c r="J2317" s="1" t="str">
        <f>IF('⚙️ SÉC MĂNG'!A273="","",'⚙️ SÉC MĂNG'!D273)</f>
        <v>104</v>
      </c>
      <c r="L2317" s="1">
        <f>N(L2316)+IF(AND('🔎 TRA CỨU NHANH'!$C$2&lt;&gt;"",OR(ISNUMBER(SEARCH('🔎 TRA CỨU NHANH'!$C$2,$A2317)),ISNUMBER(SEARCH('🔎 TRA CỨU NHANH'!$C$2,$B2317)))),1,0)</f>
        <v>0</v>
      </c>
      <c r="M2317" s="1" t="str">
        <f t="shared" si="72"/>
        <v/>
      </c>
      <c r="N2317" s="1">
        <f>N(N2316)+IF(AND('💰 BÁO GIÁ'!$C$27&lt;&gt;"",OR(ISNUMBER(SEARCH('💰 BÁO GIÁ'!$C$27,$A2317)),ISNUMBER(SEARCH('💰 BÁO GIÁ'!$C$27,$B2317)))),1,0)</f>
        <v>0</v>
      </c>
      <c r="O2317" s="1" t="str">
        <f t="shared" si="73"/>
        <v/>
      </c>
    </row>
    <row r="2318" customHeight="1" spans="1:15">
      <c r="A2318" s="1" t="str">
        <f>IF('⚙️ SÉC MĂNG'!A274="","",'⚙️ SÉC MĂNG'!A274)</f>
        <v>HH077950</v>
      </c>
      <c r="B2318" s="1" t="str">
        <f>IF('⚙️ SÉC MĂNG'!A274="","",'⚙️ SÉC MĂNG'!R274)</f>
        <v>Séc măng K1/ 4D32 / D4AF  (3HK-2-4) - IZUMI</v>
      </c>
      <c r="C2318" s="1" t="str">
        <f>IF('⚙️ SÉC MĂNG'!A274="","","Séc măng")</f>
        <v>Séc măng</v>
      </c>
      <c r="D2318" s="1" t="str">
        <f>IF('⚙️ SÉC MĂNG'!A274="","",'⚙️ SÉC MĂNG'!I274)</f>
        <v>Máy</v>
      </c>
      <c r="E2318" s="13">
        <f>IF('⚙️ SÉC MĂNG'!A274="","",'⚙️ SÉC MĂNG'!J274)</f>
        <v>0</v>
      </c>
      <c r="F2318" s="13">
        <f>IF('⚙️ SÉC MĂNG'!A274="","",'⚙️ SÉC MĂNG'!K274)</f>
        <v>0</v>
      </c>
      <c r="G2318" s="13">
        <f>IF('⚙️ SÉC MĂNG'!A274="","",'⚙️ SÉC MĂNG'!L274)</f>
        <v>0</v>
      </c>
      <c r="H2318" s="13">
        <f>IF('⚙️ SÉC MĂNG'!A274="","",'⚙️ SÉC MĂNG'!M274)</f>
        <v>0</v>
      </c>
      <c r="I2318" s="13">
        <f>IF('⚙️ SÉC MĂNG'!A274="","",'⚙️ SÉC MĂNG'!N274)</f>
        <v>0</v>
      </c>
      <c r="J2318" s="1" t="str">
        <f>IF('⚙️ SÉC MĂNG'!A274="","",'⚙️ SÉC MĂNG'!D274)</f>
        <v>104</v>
      </c>
      <c r="L2318" s="1">
        <f>N(L2317)+IF(AND('🔎 TRA CỨU NHANH'!$C$2&lt;&gt;"",OR(ISNUMBER(SEARCH('🔎 TRA CỨU NHANH'!$C$2,$A2318)),ISNUMBER(SEARCH('🔎 TRA CỨU NHANH'!$C$2,$B2318)))),1,0)</f>
        <v>0</v>
      </c>
      <c r="M2318" s="1" t="str">
        <f t="shared" si="72"/>
        <v/>
      </c>
      <c r="N2318" s="1">
        <f>N(N2317)+IF(AND('💰 BÁO GIÁ'!$C$27&lt;&gt;"",OR(ISNUMBER(SEARCH('💰 BÁO GIÁ'!$C$27,$A2318)),ISNUMBER(SEARCH('💰 BÁO GIÁ'!$C$27,$B2318)))),1,0)</f>
        <v>0</v>
      </c>
      <c r="O2318" s="1" t="str">
        <f t="shared" si="73"/>
        <v/>
      </c>
    </row>
    <row r="2319" customHeight="1" spans="1:15">
      <c r="A2319" s="1" t="str">
        <f>IF('⚙️ SÉC MĂNG'!A275="","",'⚙️ SÉC MĂNG'!A275)</f>
        <v>HH074964</v>
      </c>
      <c r="B2319" s="1" t="str">
        <f>IF('⚙️ SÉC MĂNG'!A275="","",'⚙️ SÉC MĂNG'!R275)</f>
        <v>Séc măng MITSU 4D34T/6D34T hộp tép (2.8K-2-4) - YDM31075ZX - NPR</v>
      </c>
      <c r="C2319" s="1" t="str">
        <f>IF('⚙️ SÉC MĂNG'!A275="","","Séc măng")</f>
        <v>Séc măng</v>
      </c>
      <c r="D2319" s="1" t="str">
        <f>IF('⚙️ SÉC MĂNG'!A275="","",'⚙️ SÉC MĂNG'!I275)</f>
        <v>1 Máy</v>
      </c>
      <c r="E2319" s="13">
        <f>IF('⚙️ SÉC MĂNG'!A275="","",'⚙️ SÉC MĂNG'!J275)</f>
        <v>0</v>
      </c>
      <c r="F2319" s="13">
        <f>IF('⚙️ SÉC MĂNG'!A275="","",'⚙️ SÉC MĂNG'!K275)</f>
        <v>0</v>
      </c>
      <c r="G2319" s="13">
        <f>IF('⚙️ SÉC MĂNG'!A275="","",'⚙️ SÉC MĂNG'!L275)</f>
        <v>0</v>
      </c>
      <c r="H2319" s="13">
        <f>IF('⚙️ SÉC MĂNG'!A275="","",'⚙️ SÉC MĂNG'!M275)</f>
        <v>0</v>
      </c>
      <c r="I2319" s="13">
        <f>IF('⚙️ SÉC MĂNG'!A275="","",'⚙️ SÉC MĂNG'!N275)</f>
        <v>0</v>
      </c>
      <c r="J2319" s="1" t="str">
        <f>IF('⚙️ SÉC MĂNG'!A275="","",'⚙️ SÉC MĂNG'!D275)</f>
        <v>104</v>
      </c>
      <c r="L2319" s="1">
        <f>N(L2318)+IF(AND('🔎 TRA CỨU NHANH'!$C$2&lt;&gt;"",OR(ISNUMBER(SEARCH('🔎 TRA CỨU NHANH'!$C$2,$A2319)),ISNUMBER(SEARCH('🔎 TRA CỨU NHANH'!$C$2,$B2319)))),1,0)</f>
        <v>0</v>
      </c>
      <c r="M2319" s="1" t="str">
        <f t="shared" si="72"/>
        <v/>
      </c>
      <c r="N2319" s="1">
        <f>N(N2318)+IF(AND('💰 BÁO GIÁ'!$C$27&lt;&gt;"",OR(ISNUMBER(SEARCH('💰 BÁO GIÁ'!$C$27,$A2319)),ISNUMBER(SEARCH('💰 BÁO GIÁ'!$C$27,$B2319)))),1,0)</f>
        <v>0</v>
      </c>
      <c r="O2319" s="1" t="str">
        <f t="shared" si="73"/>
        <v/>
      </c>
    </row>
    <row r="2320" customHeight="1" spans="1:15">
      <c r="A2320" s="1" t="str">
        <f>IF('⚙️ SÉC MĂNG'!A276="","",'⚙️ SÉC MĂNG'!A276)</f>
        <v>HH084320</v>
      </c>
      <c r="B2320" s="1" t="str">
        <f>IF('⚙️ SÉC MĂNG'!A276="","",'⚙️ SÉC MĂNG'!R276)</f>
        <v>Séc măng Mitsu 4D32/ ME999641/ D4AF/ K1 (3HK-2-4) nhớt thép - HENWEIT "R-MI25-00</v>
      </c>
      <c r="C2320" s="1" t="str">
        <f>IF('⚙️ SÉC MĂNG'!A276="","","Séc măng")</f>
        <v>Séc măng</v>
      </c>
      <c r="D2320" s="1" t="str">
        <f>IF('⚙️ SÉC MĂNG'!A276="","",'⚙️ SÉC MĂNG'!I276)</f>
        <v>Máy</v>
      </c>
      <c r="E2320" s="13">
        <f>IF('⚙️ SÉC MĂNG'!A276="","",'⚙️ SÉC MĂNG'!J276)</f>
        <v>0</v>
      </c>
      <c r="F2320" s="13">
        <f>IF('⚙️ SÉC MĂNG'!A276="","",'⚙️ SÉC MĂNG'!K276)</f>
        <v>0</v>
      </c>
      <c r="G2320" s="13">
        <f>IF('⚙️ SÉC MĂNG'!A276="","",'⚙️ SÉC MĂNG'!L276)</f>
        <v>0</v>
      </c>
      <c r="H2320" s="13">
        <f>IF('⚙️ SÉC MĂNG'!A276="","",'⚙️ SÉC MĂNG'!M276)</f>
        <v>0</v>
      </c>
      <c r="I2320" s="13">
        <f>IF('⚙️ SÉC MĂNG'!A276="","",'⚙️ SÉC MĂNG'!N276)</f>
        <v>0</v>
      </c>
      <c r="J2320" s="1" t="str">
        <f>IF('⚙️ SÉC MĂNG'!A276="","",'⚙️ SÉC MĂNG'!D276)</f>
        <v>104</v>
      </c>
      <c r="L2320" s="1">
        <f>N(L2319)+IF(AND('🔎 TRA CỨU NHANH'!$C$2&lt;&gt;"",OR(ISNUMBER(SEARCH('🔎 TRA CỨU NHANH'!$C$2,$A2320)),ISNUMBER(SEARCH('🔎 TRA CỨU NHANH'!$C$2,$B2320)))),1,0)</f>
        <v>0</v>
      </c>
      <c r="M2320" s="1" t="str">
        <f t="shared" si="72"/>
        <v/>
      </c>
      <c r="N2320" s="1">
        <f>N(N2319)+IF(AND('💰 BÁO GIÁ'!$C$27&lt;&gt;"",OR(ISNUMBER(SEARCH('💰 BÁO GIÁ'!$C$27,$A2320)),ISNUMBER(SEARCH('💰 BÁO GIÁ'!$C$27,$B2320)))),1,0)</f>
        <v>0</v>
      </c>
      <c r="O2320" s="1" t="str">
        <f t="shared" si="73"/>
        <v/>
      </c>
    </row>
    <row r="2321" customHeight="1" spans="1:15">
      <c r="A2321" s="1" t="str">
        <f>IF('⚙️ SÉC MĂNG'!A277="","",'⚙️ SÉC MĂNG'!A277)</f>
        <v>HH084136</v>
      </c>
      <c r="B2321" s="1" t="str">
        <f>IF('⚙️ SÉC MĂNG'!A277="","",'⚙️ SÉC MĂNG'!R277)</f>
        <v>Séc măng Mitsu 4D34T/ 6D34T (2.8K-2-4) - HENWEIT R-MI23-00-4</v>
      </c>
      <c r="C2321" s="1" t="str">
        <f>IF('⚙️ SÉC MĂNG'!A277="","","Séc măng")</f>
        <v>Séc măng</v>
      </c>
      <c r="D2321" s="1" t="str">
        <f>IF('⚙️ SÉC MĂNG'!A277="","",'⚙️ SÉC MĂNG'!I277)</f>
        <v>Máy</v>
      </c>
      <c r="E2321" s="1">
        <f>IF('⚙️ SÉC MĂNG'!A277="","",'⚙️ SÉC MĂNG'!J277)</f>
        <v>0</v>
      </c>
      <c r="F2321" s="1">
        <f>IF('⚙️ SÉC MĂNG'!A277="","",'⚙️ SÉC MĂNG'!K277)</f>
        <v>0</v>
      </c>
      <c r="G2321" s="1">
        <f>IF('⚙️ SÉC MĂNG'!A277="","",'⚙️ SÉC MĂNG'!L277)</f>
        <v>0</v>
      </c>
      <c r="H2321" s="1">
        <f>IF('⚙️ SÉC MĂNG'!A277="","",'⚙️ SÉC MĂNG'!M277)</f>
        <v>0</v>
      </c>
      <c r="I2321" s="1">
        <f>IF('⚙️ SÉC MĂNG'!A277="","",'⚙️ SÉC MĂNG'!N277)</f>
        <v>0</v>
      </c>
      <c r="J2321" s="1" t="str">
        <f>IF('⚙️ SÉC MĂNG'!A277="","",'⚙️ SÉC MĂNG'!D277)</f>
        <v>104</v>
      </c>
      <c r="L2321" s="1">
        <f>N(L2320)+IF(AND('🔎 TRA CỨU NHANH'!$C$2&lt;&gt;"",OR(ISNUMBER(SEARCH('🔎 TRA CỨU NHANH'!$C$2,$A2321)),ISNUMBER(SEARCH('🔎 TRA CỨU NHANH'!$C$2,$B2321)))),1,0)</f>
        <v>0</v>
      </c>
      <c r="M2321" s="1" t="str">
        <f t="shared" si="72"/>
        <v/>
      </c>
      <c r="N2321" s="1">
        <f>N(N2320)+IF(AND('💰 BÁO GIÁ'!$C$27&lt;&gt;"",OR(ISNUMBER(SEARCH('💰 BÁO GIÁ'!$C$27,$A2321)),ISNUMBER(SEARCH('💰 BÁO GIÁ'!$C$27,$B2321)))),1,0)</f>
        <v>0</v>
      </c>
      <c r="O2321" s="1" t="str">
        <f t="shared" si="73"/>
        <v/>
      </c>
    </row>
    <row r="2322" customHeight="1" spans="1:15">
      <c r="A2322" s="1" t="str">
        <f>IF('⚙️ SÉC MĂNG'!A278="","",'⚙️ SÉC MĂNG'!A278)</f>
        <v>HH079286</v>
      </c>
      <c r="B2322" s="1" t="str">
        <f>IF('⚙️ SÉC MĂNG'!A278="","",'⚙️ SÉC MĂNG'!R278)</f>
        <v>Séc măng 6D105/ 4D105/ 3-2.5-5 - TP</v>
      </c>
      <c r="C2322" s="1" t="str">
        <f>IF('⚙️ SÉC MĂNG'!A278="","","Séc măng")</f>
        <v>Séc măng</v>
      </c>
      <c r="D2322" s="1" t="str">
        <f>IF('⚙️ SÉC MĂNG'!A278="","",'⚙️ SÉC MĂNG'!I278)</f>
        <v>1Máy</v>
      </c>
      <c r="E2322" s="13">
        <f>IF('⚙️ SÉC MĂNG'!A278="","",'⚙️ SÉC MĂNG'!J278)</f>
        <v>0</v>
      </c>
      <c r="F2322" s="13">
        <f>IF('⚙️ SÉC MĂNG'!A278="","",'⚙️ SÉC MĂNG'!K278)</f>
        <v>0</v>
      </c>
      <c r="G2322" s="13">
        <f>IF('⚙️ SÉC MĂNG'!A278="","",'⚙️ SÉC MĂNG'!L278)</f>
        <v>0</v>
      </c>
      <c r="H2322" s="13">
        <f>IF('⚙️ SÉC MĂNG'!A278="","",'⚙️ SÉC MĂNG'!M278)</f>
        <v>0</v>
      </c>
      <c r="I2322" s="13">
        <f>IF('⚙️ SÉC MĂNG'!A278="","",'⚙️ SÉC MĂNG'!N278)</f>
        <v>0</v>
      </c>
      <c r="J2322" s="1" t="str">
        <f>IF('⚙️ SÉC MĂNG'!A278="","",'⚙️ SÉC MĂNG'!D278)</f>
        <v>105</v>
      </c>
      <c r="L2322" s="1">
        <f>N(L2321)+IF(AND('🔎 TRA CỨU NHANH'!$C$2&lt;&gt;"",OR(ISNUMBER(SEARCH('🔎 TRA CỨU NHANH'!$C$2,$A2322)),ISNUMBER(SEARCH('🔎 TRA CỨU NHANH'!$C$2,$B2322)))),1,0)</f>
        <v>0</v>
      </c>
      <c r="M2322" s="1" t="str">
        <f t="shared" si="72"/>
        <v/>
      </c>
      <c r="N2322" s="1">
        <f>N(N2321)+IF(AND('💰 BÁO GIÁ'!$C$27&lt;&gt;"",OR(ISNUMBER(SEARCH('💰 BÁO GIÁ'!$C$27,$A2322)),ISNUMBER(SEARCH('💰 BÁO GIÁ'!$C$27,$B2322)))),1,0)</f>
        <v>0</v>
      </c>
      <c r="O2322" s="1" t="str">
        <f t="shared" si="73"/>
        <v/>
      </c>
    </row>
    <row r="2323" customHeight="1" spans="1:15">
      <c r="A2323" s="1" t="str">
        <f>IF('⚙️ SÉC MĂNG'!A279="","",'⚙️ SÉC MĂNG'!A279)</f>
        <v>HH069215</v>
      </c>
      <c r="B2323" s="1" t="str">
        <f>IF('⚙️ SÉC MĂNG'!A279="","",'⚙️ SÉC MĂNG'!R279)</f>
        <v>Séc măng 6D105/ 4D105/ 3-2.5-5 (SDK04017ZZ) - NPR</v>
      </c>
      <c r="C2323" s="1" t="str">
        <f>IF('⚙️ SÉC MĂNG'!A279="","","Séc măng")</f>
        <v>Séc măng</v>
      </c>
      <c r="D2323" s="1" t="str">
        <f>IF('⚙️ SÉC MĂNG'!A279="","",'⚙️ SÉC MĂNG'!I279)</f>
        <v>1Máy</v>
      </c>
      <c r="E2323" s="13">
        <f>IF('⚙️ SÉC MĂNG'!A279="","",'⚙️ SÉC MĂNG'!J279)</f>
        <v>0</v>
      </c>
      <c r="F2323" s="13">
        <f>IF('⚙️ SÉC MĂNG'!A279="","",'⚙️ SÉC MĂNG'!K279)</f>
        <v>0</v>
      </c>
      <c r="G2323" s="13">
        <f>IF('⚙️ SÉC MĂNG'!A279="","",'⚙️ SÉC MĂNG'!L279)</f>
        <v>0</v>
      </c>
      <c r="H2323" s="13">
        <f>IF('⚙️ SÉC MĂNG'!A279="","",'⚙️ SÉC MĂNG'!M279)</f>
        <v>0</v>
      </c>
      <c r="I2323" s="13">
        <f>IF('⚙️ SÉC MĂNG'!A279="","",'⚙️ SÉC MĂNG'!N279)</f>
        <v>0</v>
      </c>
      <c r="J2323" s="1" t="str">
        <f>IF('⚙️ SÉC MĂNG'!A279="","",'⚙️ SÉC MĂNG'!D279)</f>
        <v>105</v>
      </c>
      <c r="L2323" s="1">
        <f>N(L2322)+IF(AND('🔎 TRA CỨU NHANH'!$C$2&lt;&gt;"",OR(ISNUMBER(SEARCH('🔎 TRA CỨU NHANH'!$C$2,$A2323)),ISNUMBER(SEARCH('🔎 TRA CỨU NHANH'!$C$2,$B2323)))),1,0)</f>
        <v>0</v>
      </c>
      <c r="M2323" s="1" t="str">
        <f t="shared" si="72"/>
        <v/>
      </c>
      <c r="N2323" s="1">
        <f>N(N2322)+IF(AND('💰 BÁO GIÁ'!$C$27&lt;&gt;"",OR(ISNUMBER(SEARCH('💰 BÁO GIÁ'!$C$27,$A2323)),ISNUMBER(SEARCH('💰 BÁO GIÁ'!$C$27,$B2323)))),1,0)</f>
        <v>0</v>
      </c>
      <c r="O2323" s="1" t="str">
        <f t="shared" si="73"/>
        <v/>
      </c>
    </row>
    <row r="2324" customHeight="1" spans="1:15">
      <c r="A2324" s="1" t="str">
        <f>IF('⚙️ SÉC MĂNG'!A280="","",'⚙️ SÉC MĂNG'!A280)</f>
        <v>HH080080</v>
      </c>
      <c r="B2324" s="1" t="str">
        <f>IF('⚙️ SÉC MĂNG'!A280="","",'⚙️ SÉC MĂNG'!R280)</f>
        <v>Séc măng 4D33(3-2-4)-NPR</v>
      </c>
      <c r="C2324" s="1" t="str">
        <f>IF('⚙️ SÉC MĂNG'!A280="","","Séc măng")</f>
        <v>Séc măng</v>
      </c>
      <c r="D2324" s="1" t="str">
        <f>IF('⚙️ SÉC MĂNG'!A280="","",'⚙️ SÉC MĂNG'!I280)</f>
        <v>Máy</v>
      </c>
      <c r="E2324" s="13">
        <f>IF('⚙️ SÉC MĂNG'!A280="","",'⚙️ SÉC MĂNG'!J280)</f>
        <v>0</v>
      </c>
      <c r="F2324" s="13">
        <f>IF('⚙️ SÉC MĂNG'!A280="","",'⚙️ SÉC MĂNG'!K280)</f>
        <v>0</v>
      </c>
      <c r="G2324" s="13">
        <f>IF('⚙️ SÉC MĂNG'!A280="","",'⚙️ SÉC MĂNG'!L280)</f>
        <v>0</v>
      </c>
      <c r="H2324" s="13">
        <f>IF('⚙️ SÉC MĂNG'!A280="","",'⚙️ SÉC MĂNG'!M280)</f>
        <v>0</v>
      </c>
      <c r="I2324" s="13">
        <f>IF('⚙️ SÉC MĂNG'!A280="","",'⚙️ SÉC MĂNG'!N280)</f>
        <v>0</v>
      </c>
      <c r="J2324" s="1" t="str">
        <f>IF('⚙️ SÉC MĂNG'!A280="","",'⚙️ SÉC MĂNG'!D280)</f>
        <v>108</v>
      </c>
      <c r="L2324" s="1">
        <f>N(L2323)+IF(AND('🔎 TRA CỨU NHANH'!$C$2&lt;&gt;"",OR(ISNUMBER(SEARCH('🔎 TRA CỨU NHANH'!$C$2,$A2324)),ISNUMBER(SEARCH('🔎 TRA CỨU NHANH'!$C$2,$B2324)))),1,0)</f>
        <v>0</v>
      </c>
      <c r="M2324" s="1" t="str">
        <f t="shared" si="72"/>
        <v/>
      </c>
      <c r="N2324" s="1">
        <f>N(N2323)+IF(AND('💰 BÁO GIÁ'!$C$27&lt;&gt;"",OR(ISNUMBER(SEARCH('💰 BÁO GIÁ'!$C$27,$A2324)),ISNUMBER(SEARCH('💰 BÁO GIÁ'!$C$27,$B2324)))),1,0)</f>
        <v>0</v>
      </c>
      <c r="O2324" s="1" t="str">
        <f t="shared" si="73"/>
        <v/>
      </c>
    </row>
    <row r="2325" customHeight="1" spans="1:15">
      <c r="A2325" s="1" t="str">
        <f>IF('⚙️ SÉC MĂNG'!A281="","",'⚙️ SÉC MĂNG'!A281)</f>
        <v>HH073664</v>
      </c>
      <c r="B2325" s="1" t="str">
        <f>IF('⚙️ SÉC MĂNG'!A281="","",'⚙️ SÉC MĂNG'!R281)</f>
        <v>Séc măng Hyu D6DA/ SDG30068ZZ (2.8K-2.5-4) nhớt thép, HỘP6 - NPR</v>
      </c>
      <c r="C2325" s="1" t="str">
        <f>IF('⚙️ SÉC MĂNG'!A281="","","Séc măng")</f>
        <v>Séc măng</v>
      </c>
      <c r="D2325" s="1" t="str">
        <f>IF('⚙️ SÉC MĂNG'!A281="","",'⚙️ SÉC MĂNG'!I281)</f>
        <v>Máy</v>
      </c>
      <c r="E2325" s="13">
        <f>IF('⚙️ SÉC MĂNG'!A281="","",'⚙️ SÉC MĂNG'!J281)</f>
        <v>0</v>
      </c>
      <c r="F2325" s="13">
        <f>IF('⚙️ SÉC MĂNG'!A281="","",'⚙️ SÉC MĂNG'!K281)</f>
        <v>0</v>
      </c>
      <c r="G2325" s="13">
        <f>IF('⚙️ SÉC MĂNG'!A281="","",'⚙️ SÉC MĂNG'!L281)</f>
        <v>0</v>
      </c>
      <c r="H2325" s="13">
        <f>IF('⚙️ SÉC MĂNG'!A281="","",'⚙️ SÉC MĂNG'!M281)</f>
        <v>0</v>
      </c>
      <c r="I2325" s="13">
        <f>IF('⚙️ SÉC MĂNG'!A281="","",'⚙️ SÉC MĂNG'!N281)</f>
        <v>0</v>
      </c>
      <c r="J2325" s="1" t="str">
        <f>IF('⚙️ SÉC MĂNG'!A281="","",'⚙️ SÉC MĂNG'!D281)</f>
        <v>109</v>
      </c>
      <c r="L2325" s="1">
        <f>N(L2324)+IF(AND('🔎 TRA CỨU NHANH'!$C$2&lt;&gt;"",OR(ISNUMBER(SEARCH('🔎 TRA CỨU NHANH'!$C$2,$A2325)),ISNUMBER(SEARCH('🔎 TRA CỨU NHANH'!$C$2,$B2325)))),1,0)</f>
        <v>0</v>
      </c>
      <c r="M2325" s="1" t="str">
        <f t="shared" si="72"/>
        <v/>
      </c>
      <c r="N2325" s="1">
        <f>N(N2324)+IF(AND('💰 BÁO GIÁ'!$C$27&lt;&gt;"",OR(ISNUMBER(SEARCH('💰 BÁO GIÁ'!$C$27,$A2325)),ISNUMBER(SEARCH('💰 BÁO GIÁ'!$C$27,$B2325)))),1,0)</f>
        <v>0</v>
      </c>
      <c r="O2325" s="1" t="str">
        <f t="shared" si="73"/>
        <v/>
      </c>
    </row>
    <row r="2326" customHeight="1" spans="1:15">
      <c r="A2326" s="1" t="str">
        <f>IF('⚙️ SÉC MĂNG'!A282="","",'⚙️ SÉC MĂNG'!A282)</f>
        <v>HH077955</v>
      </c>
      <c r="B2326" s="1" t="str">
        <f>IF('⚙️ SÉC MĂNG'!A282="","",'⚙️ SÉC MĂNG'!R282)</f>
        <v>Séc măng 6D14 (3HK-2.5-5) - IZUMI</v>
      </c>
      <c r="C2326" s="1" t="str">
        <f>IF('⚙️ SÉC MĂNG'!A282="","","Séc măng")</f>
        <v>Séc măng</v>
      </c>
      <c r="D2326" s="1" t="str">
        <f>IF('⚙️ SÉC MĂNG'!A282="","",'⚙️ SÉC MĂNG'!I282)</f>
        <v>Máy</v>
      </c>
      <c r="E2326" s="13">
        <f>IF('⚙️ SÉC MĂNG'!A282="","",'⚙️ SÉC MĂNG'!J282)</f>
        <v>0</v>
      </c>
      <c r="F2326" s="13">
        <f>IF('⚙️ SÉC MĂNG'!A282="","",'⚙️ SÉC MĂNG'!K282)</f>
        <v>0</v>
      </c>
      <c r="G2326" s="13">
        <f>IF('⚙️ SÉC MĂNG'!A282="","",'⚙️ SÉC MĂNG'!L282)</f>
        <v>0</v>
      </c>
      <c r="H2326" s="13">
        <f>IF('⚙️ SÉC MĂNG'!A282="","",'⚙️ SÉC MĂNG'!M282)</f>
        <v>0</v>
      </c>
      <c r="I2326" s="13">
        <f>IF('⚙️ SÉC MĂNG'!A282="","",'⚙️ SÉC MĂNG'!N282)</f>
        <v>0</v>
      </c>
      <c r="J2326" s="1" t="str">
        <f>IF('⚙️ SÉC MĂNG'!A282="","",'⚙️ SÉC MĂNG'!D282)</f>
        <v>110</v>
      </c>
      <c r="L2326" s="1">
        <f>N(L2325)+IF(AND('🔎 TRA CỨU NHANH'!$C$2&lt;&gt;"",OR(ISNUMBER(SEARCH('🔎 TRA CỨU NHANH'!$C$2,$A2326)),ISNUMBER(SEARCH('🔎 TRA CỨU NHANH'!$C$2,$B2326)))),1,0)</f>
        <v>0</v>
      </c>
      <c r="M2326" s="1" t="str">
        <f t="shared" si="72"/>
        <v/>
      </c>
      <c r="N2326" s="1">
        <f>N(N2325)+IF(AND('💰 BÁO GIÁ'!$C$27&lt;&gt;"",OR(ISNUMBER(SEARCH('💰 BÁO GIÁ'!$C$27,$A2326)),ISNUMBER(SEARCH('💰 BÁO GIÁ'!$C$27,$B2326)))),1,0)</f>
        <v>0</v>
      </c>
      <c r="O2326" s="1" t="str">
        <f t="shared" si="73"/>
        <v/>
      </c>
    </row>
    <row r="2327" customHeight="1" spans="1:15">
      <c r="A2327" s="1" t="str">
        <f>IF('⚙️ SÉC MĂNG'!A283="","",'⚙️ SÉC MĂNG'!A283)</f>
        <v>HH073104</v>
      </c>
      <c r="B2327" s="1" t="str">
        <f>IF('⚙️ SÉC MĂNG'!A283="","",'⚙️ SÉC MĂNG'!R283)</f>
        <v>Séc măng 6D14 (3HK-2.5-5) -TP</v>
      </c>
      <c r="C2327" s="1" t="str">
        <f>IF('⚙️ SÉC MĂNG'!A283="","","Séc măng")</f>
        <v>Séc măng</v>
      </c>
      <c r="D2327" s="1" t="str">
        <f>IF('⚙️ SÉC MĂNG'!A283="","",'⚙️ SÉC MĂNG'!I283)</f>
        <v>1Máy</v>
      </c>
      <c r="E2327" s="13">
        <f>IF('⚙️ SÉC MĂNG'!A283="","",'⚙️ SÉC MĂNG'!J283)</f>
        <v>0</v>
      </c>
      <c r="F2327" s="13">
        <f>IF('⚙️ SÉC MĂNG'!A283="","",'⚙️ SÉC MĂNG'!K283)</f>
        <v>0</v>
      </c>
      <c r="G2327" s="13">
        <f>IF('⚙️ SÉC MĂNG'!A283="","",'⚙️ SÉC MĂNG'!L283)</f>
        <v>0</v>
      </c>
      <c r="H2327" s="13">
        <f>IF('⚙️ SÉC MĂNG'!A283="","",'⚙️ SÉC MĂNG'!M283)</f>
        <v>0</v>
      </c>
      <c r="I2327" s="13">
        <f>IF('⚙️ SÉC MĂNG'!A283="","",'⚙️ SÉC MĂNG'!N283)</f>
        <v>0</v>
      </c>
      <c r="J2327" s="1" t="str">
        <f>IF('⚙️ SÉC MĂNG'!A283="","",'⚙️ SÉC MĂNG'!D283)</f>
        <v>110</v>
      </c>
      <c r="L2327" s="1">
        <f>N(L2326)+IF(AND('🔎 TRA CỨU NHANH'!$C$2&lt;&gt;"",OR(ISNUMBER(SEARCH('🔎 TRA CỨU NHANH'!$C$2,$A2327)),ISNUMBER(SEARCH('🔎 TRA CỨU NHANH'!$C$2,$B2327)))),1,0)</f>
        <v>0</v>
      </c>
      <c r="M2327" s="1" t="str">
        <f t="shared" si="72"/>
        <v/>
      </c>
      <c r="N2327" s="1">
        <f>N(N2326)+IF(AND('💰 BÁO GIÁ'!$C$27&lt;&gt;"",OR(ISNUMBER(SEARCH('💰 BÁO GIÁ'!$C$27,$A2327)),ISNUMBER(SEARCH('💰 BÁO GIÁ'!$C$27,$B2327)))),1,0)</f>
        <v>0</v>
      </c>
      <c r="O2327" s="1" t="str">
        <f t="shared" si="73"/>
        <v/>
      </c>
    </row>
    <row r="2328" customHeight="1" spans="1:15">
      <c r="A2328" s="1" t="str">
        <f>IF('⚙️ SÉC MĂNG'!A284="","",'⚙️ SÉC MĂNG'!A284)</f>
        <v>HH00003</v>
      </c>
      <c r="B2328" s="1" t="str">
        <f>IF('⚙️ SÉC MĂNG'!A284="","",'⚙️ SÉC MĂNG'!R284)</f>
        <v>Séc măng 6D14-T (2.8K-2.5-4) - NPR</v>
      </c>
      <c r="C2328" s="1" t="str">
        <f>IF('⚙️ SÉC MĂNG'!A284="","","Séc măng")</f>
        <v>Séc măng</v>
      </c>
      <c r="D2328" s="1" t="str">
        <f>IF('⚙️ SÉC MĂNG'!A284="","",'⚙️ SÉC MĂNG'!I284)</f>
        <v>Máy</v>
      </c>
      <c r="E2328" s="13">
        <f>IF('⚙️ SÉC MĂNG'!A284="","",'⚙️ SÉC MĂNG'!J284)</f>
        <v>0</v>
      </c>
      <c r="F2328" s="13">
        <f>IF('⚙️ SÉC MĂNG'!A284="","",'⚙️ SÉC MĂNG'!K284)</f>
        <v>0</v>
      </c>
      <c r="G2328" s="13">
        <f>IF('⚙️ SÉC MĂNG'!A284="","",'⚙️ SÉC MĂNG'!L284)</f>
        <v>0</v>
      </c>
      <c r="H2328" s="13">
        <f>IF('⚙️ SÉC MĂNG'!A284="","",'⚙️ SÉC MĂNG'!M284)</f>
        <v>0</v>
      </c>
      <c r="I2328" s="13">
        <f>IF('⚙️ SÉC MĂNG'!A284="","",'⚙️ SÉC MĂNG'!N284)</f>
        <v>0</v>
      </c>
      <c r="J2328" s="1" t="str">
        <f>IF('⚙️ SÉC MĂNG'!A284="","",'⚙️ SÉC MĂNG'!D284)</f>
        <v>110</v>
      </c>
      <c r="L2328" s="1">
        <f>N(L2327)+IF(AND('🔎 TRA CỨU NHANH'!$C$2&lt;&gt;"",OR(ISNUMBER(SEARCH('🔎 TRA CỨU NHANH'!$C$2,$A2328)),ISNUMBER(SEARCH('🔎 TRA CỨU NHANH'!$C$2,$B2328)))),1,0)</f>
        <v>0</v>
      </c>
      <c r="M2328" s="1" t="str">
        <f t="shared" si="72"/>
        <v/>
      </c>
      <c r="N2328" s="1">
        <f>N(N2327)+IF(AND('💰 BÁO GIÁ'!$C$27&lt;&gt;"",OR(ISNUMBER(SEARCH('💰 BÁO GIÁ'!$C$27,$A2328)),ISNUMBER(SEARCH('💰 BÁO GIÁ'!$C$27,$B2328)))),1,0)</f>
        <v>0</v>
      </c>
      <c r="O2328" s="1" t="str">
        <f t="shared" si="73"/>
        <v/>
      </c>
    </row>
    <row r="2329" customHeight="1" spans="1:15">
      <c r="A2329" s="1" t="str">
        <f>IF('⚙️ SÉC MĂNG'!A285="","",'⚙️ SÉC MĂNG'!A285)</f>
        <v>HH073105</v>
      </c>
      <c r="B2329" s="1" t="str">
        <f>IF('⚙️ SÉC MĂNG'!A285="","",'⚙️ SÉC MĂNG'!R285)</f>
        <v>Séc măng 6D14-T (2.8K-2.5-4) - TP</v>
      </c>
      <c r="C2329" s="1" t="str">
        <f>IF('⚙️ SÉC MĂNG'!A285="","","Séc măng")</f>
        <v>Séc măng</v>
      </c>
      <c r="D2329" s="1" t="str">
        <f>IF('⚙️ SÉC MĂNG'!A285="","",'⚙️ SÉC MĂNG'!I285)</f>
        <v>Máy</v>
      </c>
      <c r="E2329" s="13">
        <f>IF('⚙️ SÉC MĂNG'!A285="","",'⚙️ SÉC MĂNG'!J285)</f>
        <v>0</v>
      </c>
      <c r="F2329" s="13">
        <f>IF('⚙️ SÉC MĂNG'!A285="","",'⚙️ SÉC MĂNG'!K285)</f>
        <v>0</v>
      </c>
      <c r="G2329" s="13">
        <f>IF('⚙️ SÉC MĂNG'!A285="","",'⚙️ SÉC MĂNG'!L285)</f>
        <v>0</v>
      </c>
      <c r="H2329" s="13">
        <f>IF('⚙️ SÉC MĂNG'!A285="","",'⚙️ SÉC MĂNG'!M285)</f>
        <v>0</v>
      </c>
      <c r="I2329" s="13">
        <f>IF('⚙️ SÉC MĂNG'!A285="","",'⚙️ SÉC MĂNG'!N285)</f>
        <v>0</v>
      </c>
      <c r="J2329" s="1" t="str">
        <f>IF('⚙️ SÉC MĂNG'!A285="","",'⚙️ SÉC MĂNG'!D285)</f>
        <v>110</v>
      </c>
      <c r="L2329" s="1">
        <f>N(L2328)+IF(AND('🔎 TRA CỨU NHANH'!$C$2&lt;&gt;"",OR(ISNUMBER(SEARCH('🔎 TRA CỨU NHANH'!$C$2,$A2329)),ISNUMBER(SEARCH('🔎 TRA CỨU NHANH'!$C$2,$B2329)))),1,0)</f>
        <v>0</v>
      </c>
      <c r="M2329" s="1" t="str">
        <f t="shared" si="72"/>
        <v/>
      </c>
      <c r="N2329" s="1">
        <f>N(N2328)+IF(AND('💰 BÁO GIÁ'!$C$27&lt;&gt;"",OR(ISNUMBER(SEARCH('💰 BÁO GIÁ'!$C$27,$A2329)),ISNUMBER(SEARCH('💰 BÁO GIÁ'!$C$27,$B2329)))),1,0)</f>
        <v>0</v>
      </c>
      <c r="O2329" s="1" t="str">
        <f t="shared" si="73"/>
        <v/>
      </c>
    </row>
    <row r="2330" customHeight="1" spans="1:15">
      <c r="A2330" s="1" t="str">
        <f>IF('⚙️ SÉC MĂNG'!A286="","",'⚙️ SÉC MĂNG'!A286)</f>
        <v>HH070285</v>
      </c>
      <c r="B2330" s="1" t="str">
        <f>IF('⚙️ SÉC MĂNG'!A286="","",'⚙️ SÉC MĂNG'!R286)</f>
        <v>Séc măng Misu 6D14/ SDM31007ZX (3HK-2.5-5) nhớt thép, HỘP6 - NPR</v>
      </c>
      <c r="C2330" s="1" t="str">
        <f>IF('⚙️ SÉC MĂNG'!A286="","","Séc măng")</f>
        <v>Séc măng</v>
      </c>
      <c r="D2330" s="1" t="str">
        <f>IF('⚙️ SÉC MĂNG'!A286="","",'⚙️ SÉC MĂNG'!I286)</f>
        <v>Máy</v>
      </c>
      <c r="E2330" s="13">
        <f>IF('⚙️ SÉC MĂNG'!A286="","",'⚙️ SÉC MĂNG'!J286)</f>
        <v>0</v>
      </c>
      <c r="F2330" s="13">
        <f>IF('⚙️ SÉC MĂNG'!A286="","",'⚙️ SÉC MĂNG'!K286)</f>
        <v>0</v>
      </c>
      <c r="G2330" s="13">
        <f>IF('⚙️ SÉC MĂNG'!A286="","",'⚙️ SÉC MĂNG'!L286)</f>
        <v>0</v>
      </c>
      <c r="H2330" s="13">
        <f>IF('⚙️ SÉC MĂNG'!A286="","",'⚙️ SÉC MĂNG'!M286)</f>
        <v>0</v>
      </c>
      <c r="I2330" s="13">
        <f>IF('⚙️ SÉC MĂNG'!A286="","",'⚙️ SÉC MĂNG'!N286)</f>
        <v>0</v>
      </c>
      <c r="J2330" s="1" t="str">
        <f>IF('⚙️ SÉC MĂNG'!A286="","",'⚙️ SÉC MĂNG'!D286)</f>
        <v>110</v>
      </c>
      <c r="L2330" s="1">
        <f>N(L2329)+IF(AND('🔎 TRA CỨU NHANH'!$C$2&lt;&gt;"",OR(ISNUMBER(SEARCH('🔎 TRA CỨU NHANH'!$C$2,$A2330)),ISNUMBER(SEARCH('🔎 TRA CỨU NHANH'!$C$2,$B2330)))),1,0)</f>
        <v>0</v>
      </c>
      <c r="M2330" s="1" t="str">
        <f t="shared" si="72"/>
        <v/>
      </c>
      <c r="N2330" s="1">
        <f>N(N2329)+IF(AND('💰 BÁO GIÁ'!$C$27&lt;&gt;"",OR(ISNUMBER(SEARCH('💰 BÁO GIÁ'!$C$27,$A2330)),ISNUMBER(SEARCH('💰 BÁO GIÁ'!$C$27,$B2330)))),1,0)</f>
        <v>0</v>
      </c>
      <c r="O2330" s="1" t="str">
        <f t="shared" si="73"/>
        <v/>
      </c>
    </row>
    <row r="2331" customHeight="1" spans="1:15">
      <c r="A2331" s="1" t="str">
        <f>IF('⚙️ SÉC MĂNG'!A287="","",'⚙️ SÉC MĂNG'!A287)</f>
        <v>HH084323</v>
      </c>
      <c r="B2331" s="1" t="str">
        <f>IF('⚙️ SÉC MĂNG'!A287="","",'⚙️ SÉC MĂNG'!R287)</f>
        <v>Séc măng Misu 6D14 (3HK-2.5-5) nhớt thép - HENWEIT 'R-MI27-00-1</v>
      </c>
      <c r="C2331" s="1" t="str">
        <f>IF('⚙️ SÉC MĂNG'!A287="","","Séc măng")</f>
        <v>Séc măng</v>
      </c>
      <c r="D2331" s="1" t="str">
        <f>IF('⚙️ SÉC MĂNG'!A287="","",'⚙️ SÉC MĂNG'!I287)</f>
        <v>Máy</v>
      </c>
      <c r="E2331" s="13">
        <f>IF('⚙️ SÉC MĂNG'!A287="","",'⚙️ SÉC MĂNG'!J287)</f>
        <v>0</v>
      </c>
      <c r="F2331" s="13">
        <f>IF('⚙️ SÉC MĂNG'!A287="","",'⚙️ SÉC MĂNG'!K287)</f>
        <v>0</v>
      </c>
      <c r="G2331" s="13">
        <f>IF('⚙️ SÉC MĂNG'!A287="","",'⚙️ SÉC MĂNG'!L287)</f>
        <v>0</v>
      </c>
      <c r="H2331" s="13">
        <f>IF('⚙️ SÉC MĂNG'!A287="","",'⚙️ SÉC MĂNG'!M287)</f>
        <v>0</v>
      </c>
      <c r="I2331" s="13">
        <f>IF('⚙️ SÉC MĂNG'!A287="","",'⚙️ SÉC MĂNG'!N287)</f>
        <v>0</v>
      </c>
      <c r="J2331" s="1" t="str">
        <f>IF('⚙️ SÉC MĂNG'!A287="","",'⚙️ SÉC MĂNG'!D287)</f>
        <v>110</v>
      </c>
      <c r="L2331" s="1">
        <f>N(L2330)+IF(AND('🔎 TRA CỨU NHANH'!$C$2&lt;&gt;"",OR(ISNUMBER(SEARCH('🔎 TRA CỨU NHANH'!$C$2,$A2331)),ISNUMBER(SEARCH('🔎 TRA CỨU NHANH'!$C$2,$B2331)))),1,0)</f>
        <v>0</v>
      </c>
      <c r="M2331" s="1" t="str">
        <f t="shared" si="72"/>
        <v/>
      </c>
      <c r="N2331" s="1">
        <f>N(N2330)+IF(AND('💰 BÁO GIÁ'!$C$27&lt;&gt;"",OR(ISNUMBER(SEARCH('💰 BÁO GIÁ'!$C$27,$A2331)),ISNUMBER(SEARCH('💰 BÁO GIÁ'!$C$27,$B2331)))),1,0)</f>
        <v>0</v>
      </c>
      <c r="O2331" s="1" t="str">
        <f t="shared" si="73"/>
        <v/>
      </c>
    </row>
    <row r="2332" customHeight="1" spans="1:15">
      <c r="A2332" s="1" t="str">
        <f>IF('⚙️ SÉC MĂNG'!A288="","",'⚙️ SÉC MĂNG'!A288)</f>
        <v>HH075650</v>
      </c>
      <c r="B2332" s="1" t="str">
        <f>IF('⚙️ SÉC MĂNG'!A288="","",'⚙️ SÉC MĂNG'!R288)</f>
        <v>Séc măng Mitsu 6DB10/ SDM30005ZX (3.5-2.5-2.5-5) 1thép, HỘP 6 - NPR</v>
      </c>
      <c r="C2332" s="1" t="str">
        <f>IF('⚙️ SÉC MĂNG'!A288="","","Séc măng")</f>
        <v>Séc măng</v>
      </c>
      <c r="D2332" s="1" t="str">
        <f>IF('⚙️ SÉC MĂNG'!A288="","",'⚙️ SÉC MĂNG'!I288)</f>
        <v>Máy</v>
      </c>
      <c r="E2332" s="13">
        <f>IF('⚙️ SÉC MĂNG'!A288="","",'⚙️ SÉC MĂNG'!J288)</f>
        <v>0</v>
      </c>
      <c r="F2332" s="13">
        <f>IF('⚙️ SÉC MĂNG'!A288="","",'⚙️ SÉC MĂNG'!K288)</f>
        <v>0</v>
      </c>
      <c r="G2332" s="13">
        <f>IF('⚙️ SÉC MĂNG'!A288="","",'⚙️ SÉC MĂNG'!L288)</f>
        <v>0</v>
      </c>
      <c r="H2332" s="13">
        <f>IF('⚙️ SÉC MĂNG'!A288="","",'⚙️ SÉC MĂNG'!M288)</f>
        <v>0</v>
      </c>
      <c r="I2332" s="13">
        <f>IF('⚙️ SÉC MĂNG'!A288="","",'⚙️ SÉC MĂNG'!N288)</f>
        <v>0</v>
      </c>
      <c r="J2332" s="1" t="str">
        <f>IF('⚙️ SÉC MĂNG'!A288="","",'⚙️ SÉC MĂNG'!D288)</f>
        <v>110</v>
      </c>
      <c r="L2332" s="1">
        <f>N(L2331)+IF(AND('🔎 TRA CỨU NHANH'!$C$2&lt;&gt;"",OR(ISNUMBER(SEARCH('🔎 TRA CỨU NHANH'!$C$2,$A2332)),ISNUMBER(SEARCH('🔎 TRA CỨU NHANH'!$C$2,$B2332)))),1,0)</f>
        <v>0</v>
      </c>
      <c r="M2332" s="1" t="str">
        <f t="shared" si="72"/>
        <v/>
      </c>
      <c r="N2332" s="1">
        <f>N(N2331)+IF(AND('💰 BÁO GIÁ'!$C$27&lt;&gt;"",OR(ISNUMBER(SEARCH('💰 BÁO GIÁ'!$C$27,$A2332)),ISNUMBER(SEARCH('💰 BÁO GIÁ'!$C$27,$B2332)))),1,0)</f>
        <v>0</v>
      </c>
      <c r="O2332" s="1" t="str">
        <f t="shared" si="73"/>
        <v/>
      </c>
    </row>
    <row r="2333" customHeight="1" spans="1:15">
      <c r="A2333" s="1" t="str">
        <f>IF('⚙️ SÉC MĂNG'!A289="","",'⚙️ SÉC MĂNG'!A289)</f>
        <v>HH070284</v>
      </c>
      <c r="B2333" s="1" t="str">
        <f>IF('⚙️ SÉC MĂNG'!A289="","",'⚙️ SÉC MĂNG'!R289)</f>
        <v>Séc măng 6D15 (3HK-2.5-5) - SDM31073ZX - NPR</v>
      </c>
      <c r="C2333" s="1" t="str">
        <f>IF('⚙️ SÉC MĂNG'!A289="","","Séc măng")</f>
        <v>Séc măng</v>
      </c>
      <c r="D2333" s="1" t="str">
        <f>IF('⚙️ SÉC MĂNG'!A289="","",'⚙️ SÉC MĂNG'!I289)</f>
        <v>1Máy</v>
      </c>
      <c r="E2333" s="13">
        <f>IF('⚙️ SÉC MĂNG'!A289="","",'⚙️ SÉC MĂNG'!J289)</f>
        <v>0</v>
      </c>
      <c r="F2333" s="13">
        <f>IF('⚙️ SÉC MĂNG'!A289="","",'⚙️ SÉC MĂNG'!K289)</f>
        <v>0</v>
      </c>
      <c r="G2333" s="13">
        <f>IF('⚙️ SÉC MĂNG'!A289="","",'⚙️ SÉC MĂNG'!L289)</f>
        <v>0</v>
      </c>
      <c r="H2333" s="13">
        <f>IF('⚙️ SÉC MĂNG'!A289="","",'⚙️ SÉC MĂNG'!M289)</f>
        <v>0</v>
      </c>
      <c r="I2333" s="13">
        <f>IF('⚙️ SÉC MĂNG'!A289="","",'⚙️ SÉC MĂNG'!N289)</f>
        <v>0</v>
      </c>
      <c r="J2333" s="1" t="str">
        <f>IF('⚙️ SÉC MĂNG'!A289="","",'⚙️ SÉC MĂNG'!D289)</f>
        <v>113</v>
      </c>
      <c r="L2333" s="1">
        <f>N(L2332)+IF(AND('🔎 TRA CỨU NHANH'!$C$2&lt;&gt;"",OR(ISNUMBER(SEARCH('🔎 TRA CỨU NHANH'!$C$2,$A2333)),ISNUMBER(SEARCH('🔎 TRA CỨU NHANH'!$C$2,$B2333)))),1,0)</f>
        <v>0</v>
      </c>
      <c r="M2333" s="1" t="str">
        <f t="shared" si="72"/>
        <v/>
      </c>
      <c r="N2333" s="1">
        <f>N(N2332)+IF(AND('💰 BÁO GIÁ'!$C$27&lt;&gt;"",OR(ISNUMBER(SEARCH('💰 BÁO GIÁ'!$C$27,$A2333)),ISNUMBER(SEARCH('💰 BÁO GIÁ'!$C$27,$B2333)))),1,0)</f>
        <v>0</v>
      </c>
      <c r="O2333" s="1" t="str">
        <f t="shared" si="73"/>
        <v/>
      </c>
    </row>
    <row r="2334" customHeight="1" spans="1:15">
      <c r="A2334" s="1" t="str">
        <f>IF('⚙️ SÉC MĂNG'!A290="","",'⚙️ SÉC MĂNG'!A290)</f>
        <v>HH076649</v>
      </c>
      <c r="B2334" s="1" t="str">
        <f>IF('⚙️ SÉC MĂNG'!A290="","",'⚙️ SÉC MĂNG'!R290)</f>
        <v>Séc măng 6D15T (2.8K-2.5-4) - TP</v>
      </c>
      <c r="C2334" s="1" t="str">
        <f>IF('⚙️ SÉC MĂNG'!A290="","","Séc măng")</f>
        <v>Séc măng</v>
      </c>
      <c r="D2334" s="1" t="str">
        <f>IF('⚙️ SÉC MĂNG'!A290="","",'⚙️ SÉC MĂNG'!I290)</f>
        <v>Cái</v>
      </c>
      <c r="E2334" s="13">
        <f>IF('⚙️ SÉC MĂNG'!A290="","",'⚙️ SÉC MĂNG'!J290)</f>
        <v>0</v>
      </c>
      <c r="F2334" s="13">
        <f>IF('⚙️ SÉC MĂNG'!A290="","",'⚙️ SÉC MĂNG'!K290)</f>
        <v>0</v>
      </c>
      <c r="G2334" s="13">
        <f>IF('⚙️ SÉC MĂNG'!A290="","",'⚙️ SÉC MĂNG'!L290)</f>
        <v>0</v>
      </c>
      <c r="H2334" s="13">
        <f>IF('⚙️ SÉC MĂNG'!A290="","",'⚙️ SÉC MĂNG'!M290)</f>
        <v>0</v>
      </c>
      <c r="I2334" s="13">
        <f>IF('⚙️ SÉC MĂNG'!A290="","",'⚙️ SÉC MĂNG'!N290)</f>
        <v>0</v>
      </c>
      <c r="J2334" s="1" t="str">
        <f>IF('⚙️ SÉC MĂNG'!A290="","",'⚙️ SÉC MĂNG'!D290)</f>
        <v>113</v>
      </c>
      <c r="L2334" s="1">
        <f>N(L2333)+IF(AND('🔎 TRA CỨU NHANH'!$C$2&lt;&gt;"",OR(ISNUMBER(SEARCH('🔎 TRA CỨU NHANH'!$C$2,$A2334)),ISNUMBER(SEARCH('🔎 TRA CỨU NHANH'!$C$2,$B2334)))),1,0)</f>
        <v>0</v>
      </c>
      <c r="M2334" s="1" t="str">
        <f t="shared" si="72"/>
        <v/>
      </c>
      <c r="N2334" s="1">
        <f>N(N2333)+IF(AND('💰 BÁO GIÁ'!$C$27&lt;&gt;"",OR(ISNUMBER(SEARCH('💰 BÁO GIÁ'!$C$27,$A2334)),ISNUMBER(SEARCH('💰 BÁO GIÁ'!$C$27,$B2334)))),1,0)</f>
        <v>0</v>
      </c>
      <c r="O2334" s="1" t="str">
        <f t="shared" si="73"/>
        <v/>
      </c>
    </row>
    <row r="2335" customHeight="1" spans="1:15">
      <c r="A2335" s="1" t="str">
        <f>IF('⚙️ SÉC MĂNG'!A291="","",'⚙️ SÉC MĂNG'!A291)</f>
        <v>HH084150</v>
      </c>
      <c r="B2335" s="1" t="str">
        <f>IF('⚙️ SÉC MĂNG'!A291="","",'⚙️ SÉC MĂNG'!R291)</f>
        <v>Séc măng Mitsu 6D15/ ME072306 (3HK-2.5-5) - HENWEIT, R-MI28-00</v>
      </c>
      <c r="C2335" s="1" t="str">
        <f>IF('⚙️ SÉC MĂNG'!A291="","","Séc măng")</f>
        <v>Séc măng</v>
      </c>
      <c r="D2335" s="1" t="str">
        <f>IF('⚙️ SÉC MĂNG'!A291="","",'⚙️ SÉC MĂNG'!I291)</f>
        <v>Máy</v>
      </c>
      <c r="E2335" s="13">
        <f>IF('⚙️ SÉC MĂNG'!A291="","",'⚙️ SÉC MĂNG'!J291)</f>
        <v>0</v>
      </c>
      <c r="F2335" s="13">
        <f>IF('⚙️ SÉC MĂNG'!A291="","",'⚙️ SÉC MĂNG'!K291)</f>
        <v>0</v>
      </c>
      <c r="G2335" s="13">
        <f>IF('⚙️ SÉC MĂNG'!A291="","",'⚙️ SÉC MĂNG'!L291)</f>
        <v>0</v>
      </c>
      <c r="H2335" s="13">
        <f>IF('⚙️ SÉC MĂNG'!A291="","",'⚙️ SÉC MĂNG'!M291)</f>
        <v>0</v>
      </c>
      <c r="I2335" s="13">
        <f>IF('⚙️ SÉC MĂNG'!A291="","",'⚙️ SÉC MĂNG'!N291)</f>
        <v>0</v>
      </c>
      <c r="J2335" s="1" t="str">
        <f>IF('⚙️ SÉC MĂNG'!A291="","",'⚙️ SÉC MĂNG'!D291)</f>
        <v>113</v>
      </c>
      <c r="L2335" s="1">
        <f>N(L2334)+IF(AND('🔎 TRA CỨU NHANH'!$C$2&lt;&gt;"",OR(ISNUMBER(SEARCH('🔎 TRA CỨU NHANH'!$C$2,$A2335)),ISNUMBER(SEARCH('🔎 TRA CỨU NHANH'!$C$2,$B2335)))),1,0)</f>
        <v>0</v>
      </c>
      <c r="M2335" s="1" t="str">
        <f t="shared" si="72"/>
        <v/>
      </c>
      <c r="N2335" s="1">
        <f>N(N2334)+IF(AND('💰 BÁO GIÁ'!$C$27&lt;&gt;"",OR(ISNUMBER(SEARCH('💰 BÁO GIÁ'!$C$27,$A2335)),ISNUMBER(SEARCH('💰 BÁO GIÁ'!$C$27,$B2335)))),1,0)</f>
        <v>0</v>
      </c>
      <c r="O2335" s="1" t="str">
        <f t="shared" si="73"/>
        <v/>
      </c>
    </row>
    <row r="2336" customHeight="1" spans="1:15">
      <c r="A2336" s="1" t="str">
        <f>IF('⚙️ SÉC MĂNG'!A292="","",'⚙️ SÉC MĂNG'!A292)</f>
        <v>HH00210</v>
      </c>
      <c r="B2336" s="1" t="str">
        <f>IF('⚙️ SÉC MĂNG'!A292="","",'⚙️ SÉC MĂNG'!R292)</f>
        <v>Séc măng Mitsu 6D15T/ SDM31119ZZ (2.8K-2.5-4) 1+3thép, HỘP6 - NPR</v>
      </c>
      <c r="C2336" s="1" t="str">
        <f>IF('⚙️ SÉC MĂNG'!A292="","","Séc măng")</f>
        <v>Séc măng</v>
      </c>
      <c r="D2336" s="1" t="str">
        <f>IF('⚙️ SÉC MĂNG'!A292="","",'⚙️ SÉC MĂNG'!I292)</f>
        <v>Máy</v>
      </c>
      <c r="E2336" s="13">
        <f>IF('⚙️ SÉC MĂNG'!A292="","",'⚙️ SÉC MĂNG'!J292)</f>
        <v>0</v>
      </c>
      <c r="F2336" s="13">
        <f>IF('⚙️ SÉC MĂNG'!A292="","",'⚙️ SÉC MĂNG'!K292)</f>
        <v>0</v>
      </c>
      <c r="G2336" s="13">
        <f>IF('⚙️ SÉC MĂNG'!A292="","",'⚙️ SÉC MĂNG'!L292)</f>
        <v>0</v>
      </c>
      <c r="H2336" s="13">
        <f>IF('⚙️ SÉC MĂNG'!A292="","",'⚙️ SÉC MĂNG'!M292)</f>
        <v>0</v>
      </c>
      <c r="I2336" s="13">
        <f>IF('⚙️ SÉC MĂNG'!A292="","",'⚙️ SÉC MĂNG'!N292)</f>
        <v>0</v>
      </c>
      <c r="J2336" s="1" t="str">
        <f>IF('⚙️ SÉC MĂNG'!A292="","",'⚙️ SÉC MĂNG'!D292)</f>
        <v>113</v>
      </c>
      <c r="L2336" s="1">
        <f>N(L2335)+IF(AND('🔎 TRA CỨU NHANH'!$C$2&lt;&gt;"",OR(ISNUMBER(SEARCH('🔎 TRA CỨU NHANH'!$C$2,$A2336)),ISNUMBER(SEARCH('🔎 TRA CỨU NHANH'!$C$2,$B2336)))),1,0)</f>
        <v>0</v>
      </c>
      <c r="M2336" s="1" t="str">
        <f t="shared" si="72"/>
        <v/>
      </c>
      <c r="N2336" s="1">
        <f>N(N2335)+IF(AND('💰 BÁO GIÁ'!$C$27&lt;&gt;"",OR(ISNUMBER(SEARCH('💰 BÁO GIÁ'!$C$27,$A2336)),ISNUMBER(SEARCH('💰 BÁO GIÁ'!$C$27,$B2336)))),1,0)</f>
        <v>0</v>
      </c>
      <c r="O2336" s="1" t="str">
        <f t="shared" si="73"/>
        <v/>
      </c>
    </row>
    <row r="2337" customHeight="1" spans="1:15">
      <c r="A2337" s="1" t="str">
        <f>IF('⚙️ SÉC MĂNG'!A293="","",'⚙️ SÉC MĂNG'!A293)</f>
        <v>HH077947</v>
      </c>
      <c r="B2337" s="1" t="str">
        <f>IF('⚙️ SÉC MĂNG'!A293="","",'⚙️ SÉC MĂNG'!R293)</f>
        <v>Séc măng 6D16/ 3-2.5-4 - IZUMI</v>
      </c>
      <c r="C2337" s="1" t="str">
        <f>IF('⚙️ SÉC MĂNG'!A293="","","Séc măng")</f>
        <v>Séc măng</v>
      </c>
      <c r="D2337" s="1" t="str">
        <f>IF('⚙️ SÉC MĂNG'!A293="","",'⚙️ SÉC MĂNG'!I293)</f>
        <v>1Máy</v>
      </c>
      <c r="E2337" s="13">
        <f>IF('⚙️ SÉC MĂNG'!A293="","",'⚙️ SÉC MĂNG'!J293)</f>
        <v>0</v>
      </c>
      <c r="F2337" s="13">
        <f>IF('⚙️ SÉC MĂNG'!A293="","",'⚙️ SÉC MĂNG'!K293)</f>
        <v>0</v>
      </c>
      <c r="G2337" s="13">
        <f>IF('⚙️ SÉC MĂNG'!A293="","",'⚙️ SÉC MĂNG'!L293)</f>
        <v>0</v>
      </c>
      <c r="H2337" s="13">
        <f>IF('⚙️ SÉC MĂNG'!A293="","",'⚙️ SÉC MĂNG'!M293)</f>
        <v>0</v>
      </c>
      <c r="I2337" s="13">
        <f>IF('⚙️ SÉC MĂNG'!A293="","",'⚙️ SÉC MĂNG'!N293)</f>
        <v>0</v>
      </c>
      <c r="J2337" s="1" t="str">
        <f>IF('⚙️ SÉC MĂNG'!A293="","",'⚙️ SÉC MĂNG'!D293)</f>
        <v>118</v>
      </c>
      <c r="L2337" s="1">
        <f>N(L2336)+IF(AND('🔎 TRA CỨU NHANH'!$C$2&lt;&gt;"",OR(ISNUMBER(SEARCH('🔎 TRA CỨU NHANH'!$C$2,$A2337)),ISNUMBER(SEARCH('🔎 TRA CỨU NHANH'!$C$2,$B2337)))),1,0)</f>
        <v>0</v>
      </c>
      <c r="M2337" s="1" t="str">
        <f t="shared" si="72"/>
        <v/>
      </c>
      <c r="N2337" s="1">
        <f>N(N2336)+IF(AND('💰 BÁO GIÁ'!$C$27&lt;&gt;"",OR(ISNUMBER(SEARCH('💰 BÁO GIÁ'!$C$27,$A2337)),ISNUMBER(SEARCH('💰 BÁO GIÁ'!$C$27,$B2337)))),1,0)</f>
        <v>0</v>
      </c>
      <c r="O2337" s="1" t="str">
        <f t="shared" si="73"/>
        <v/>
      </c>
    </row>
    <row r="2338" customHeight="1" spans="1:15">
      <c r="A2338" s="1" t="str">
        <f>IF('⚙️ SÉC MĂNG'!A294="","",'⚙️ SÉC MĂNG'!A294)</f>
        <v>HH073118</v>
      </c>
      <c r="B2338" s="1" t="str">
        <f>IF('⚙️ SÉC MĂNG'!A294="","",'⚙️ SÉC MĂNG'!R294)</f>
        <v>Séc măng 6D16/ 3-2.5-4 - TP</v>
      </c>
      <c r="C2338" s="1" t="str">
        <f>IF('⚙️ SÉC MĂNG'!A294="","","Séc măng")</f>
        <v>Séc măng</v>
      </c>
      <c r="D2338" s="1" t="str">
        <f>IF('⚙️ SÉC MĂNG'!A294="","",'⚙️ SÉC MĂNG'!I294)</f>
        <v>1Máy</v>
      </c>
      <c r="E2338" s="13">
        <f>IF('⚙️ SÉC MĂNG'!A294="","",'⚙️ SÉC MĂNG'!J294)</f>
        <v>0</v>
      </c>
      <c r="F2338" s="13">
        <f>IF('⚙️ SÉC MĂNG'!A294="","",'⚙️ SÉC MĂNG'!K294)</f>
        <v>0</v>
      </c>
      <c r="G2338" s="13">
        <f>IF('⚙️ SÉC MĂNG'!A294="","",'⚙️ SÉC MĂNG'!L294)</f>
        <v>0</v>
      </c>
      <c r="H2338" s="13">
        <f>IF('⚙️ SÉC MĂNG'!A294="","",'⚙️ SÉC MĂNG'!M294)</f>
        <v>0</v>
      </c>
      <c r="I2338" s="13">
        <f>IF('⚙️ SÉC MĂNG'!A294="","",'⚙️ SÉC MĂNG'!N294)</f>
        <v>0</v>
      </c>
      <c r="J2338" s="1" t="str">
        <f>IF('⚙️ SÉC MĂNG'!A294="","",'⚙️ SÉC MĂNG'!D294)</f>
        <v>118</v>
      </c>
      <c r="L2338" s="1">
        <f>N(L2337)+IF(AND('🔎 TRA CỨU NHANH'!$C$2&lt;&gt;"",OR(ISNUMBER(SEARCH('🔎 TRA CỨU NHANH'!$C$2,$A2338)),ISNUMBER(SEARCH('🔎 TRA CỨU NHANH'!$C$2,$B2338)))),1,0)</f>
        <v>0</v>
      </c>
      <c r="M2338" s="1" t="str">
        <f t="shared" si="72"/>
        <v/>
      </c>
      <c r="N2338" s="1">
        <f>N(N2337)+IF(AND('💰 BÁO GIÁ'!$C$27&lt;&gt;"",OR(ISNUMBER(SEARCH('💰 BÁO GIÁ'!$C$27,$A2338)),ISNUMBER(SEARCH('💰 BÁO GIÁ'!$C$27,$B2338)))),1,0)</f>
        <v>0</v>
      </c>
      <c r="O2338" s="1" t="str">
        <f t="shared" si="73"/>
        <v/>
      </c>
    </row>
    <row r="2339" customHeight="1" spans="1:15">
      <c r="A2339" s="1" t="str">
        <f>IF('⚙️ SÉC MĂNG'!A295="","",'⚙️ SÉC MĂNG'!A295)</f>
        <v>HH084151</v>
      </c>
      <c r="B2339" s="1" t="str">
        <f>IF('⚙️ SÉC MĂNG'!A295="","",'⚙️ SÉC MĂNG'!R295)</f>
        <v>Séc măng Mitsu 6D16/ ME999955 (3-2.5-4) - HENWEIT, R-MI29-00-2</v>
      </c>
      <c r="C2339" s="1" t="str">
        <f>IF('⚙️ SÉC MĂNG'!A295="","","Séc măng")</f>
        <v>Séc măng</v>
      </c>
      <c r="D2339" s="1" t="str">
        <f>IF('⚙️ SÉC MĂNG'!A295="","",'⚙️ SÉC MĂNG'!I295)</f>
        <v>Máy</v>
      </c>
      <c r="E2339" s="1">
        <f>IF('⚙️ SÉC MĂNG'!A295="","",'⚙️ SÉC MĂNG'!J295)</f>
        <v>0</v>
      </c>
      <c r="F2339" s="1">
        <f>IF('⚙️ SÉC MĂNG'!A295="","",'⚙️ SÉC MĂNG'!K295)</f>
        <v>0</v>
      </c>
      <c r="G2339" s="1">
        <f>IF('⚙️ SÉC MĂNG'!A295="","",'⚙️ SÉC MĂNG'!L295)</f>
        <v>0</v>
      </c>
      <c r="H2339" s="1">
        <f>IF('⚙️ SÉC MĂNG'!A295="","",'⚙️ SÉC MĂNG'!M295)</f>
        <v>0</v>
      </c>
      <c r="I2339" s="1">
        <f>IF('⚙️ SÉC MĂNG'!A295="","",'⚙️ SÉC MĂNG'!N295)</f>
        <v>0</v>
      </c>
      <c r="J2339" s="1" t="str">
        <f>IF('⚙️ SÉC MĂNG'!A295="","",'⚙️ SÉC MĂNG'!D295)</f>
        <v>118</v>
      </c>
      <c r="L2339" s="1">
        <f>N(L2338)+IF(AND('🔎 TRA CỨU NHANH'!$C$2&lt;&gt;"",OR(ISNUMBER(SEARCH('🔎 TRA CỨU NHANH'!$C$2,$A2339)),ISNUMBER(SEARCH('🔎 TRA CỨU NHANH'!$C$2,$B2339)))),1,0)</f>
        <v>0</v>
      </c>
      <c r="M2339" s="1" t="str">
        <f t="shared" si="72"/>
        <v/>
      </c>
      <c r="N2339" s="1">
        <f>N(N2338)+IF(AND('💰 BÁO GIÁ'!$C$27&lt;&gt;"",OR(ISNUMBER(SEARCH('💰 BÁO GIÁ'!$C$27,$A2339)),ISNUMBER(SEARCH('💰 BÁO GIÁ'!$C$27,$B2339)))),1,0)</f>
        <v>0</v>
      </c>
      <c r="O2339" s="1" t="str">
        <f t="shared" si="73"/>
        <v/>
      </c>
    </row>
    <row r="2340" customHeight="1" spans="1:15">
      <c r="A2340" s="1" t="str">
        <f>IF('⚙️ SÉC MĂNG'!A296="","",'⚙️ SÉC MĂNG'!A296)</f>
        <v>HH069832</v>
      </c>
      <c r="B2340" s="1" t="str">
        <f>IF('⚙️ SÉC MĂNG'!A296="","",'⚙️ SÉC MĂNG'!R296)</f>
        <v>Séc măng Mitsu 6D16/SDM31051ZX (3-2.5-4) 1+3 thép HỘP6 - NPR</v>
      </c>
      <c r="C2340" s="1" t="str">
        <f>IF('⚙️ SÉC MĂNG'!A296="","","Séc măng")</f>
        <v>Séc măng</v>
      </c>
      <c r="D2340" s="1" t="str">
        <f>IF('⚙️ SÉC MĂNG'!A296="","",'⚙️ SÉC MĂNG'!I296)</f>
        <v>Máy</v>
      </c>
      <c r="E2340" s="13">
        <f>IF('⚙️ SÉC MĂNG'!A296="","",'⚙️ SÉC MĂNG'!J296)</f>
        <v>0</v>
      </c>
      <c r="F2340" s="13">
        <f>IF('⚙️ SÉC MĂNG'!A296="","",'⚙️ SÉC MĂNG'!K296)</f>
        <v>0</v>
      </c>
      <c r="G2340" s="13">
        <f>IF('⚙️ SÉC MĂNG'!A296="","",'⚙️ SÉC MĂNG'!L296)</f>
        <v>0</v>
      </c>
      <c r="H2340" s="13">
        <f>IF('⚙️ SÉC MĂNG'!A296="","",'⚙️ SÉC MĂNG'!M296)</f>
        <v>0</v>
      </c>
      <c r="I2340" s="13">
        <f>IF('⚙️ SÉC MĂNG'!A296="","",'⚙️ SÉC MĂNG'!N296)</f>
        <v>0</v>
      </c>
      <c r="J2340" s="1" t="str">
        <f>IF('⚙️ SÉC MĂNG'!A296="","",'⚙️ SÉC MĂNG'!D296)</f>
        <v>118</v>
      </c>
      <c r="L2340" s="1">
        <f>N(L2339)+IF(AND('🔎 TRA CỨU NHANH'!$C$2&lt;&gt;"",OR(ISNUMBER(SEARCH('🔎 TRA CỨU NHANH'!$C$2,$A2340)),ISNUMBER(SEARCH('🔎 TRA CỨU NHANH'!$C$2,$B2340)))),1,0)</f>
        <v>0</v>
      </c>
      <c r="M2340" s="1" t="str">
        <f t="shared" si="72"/>
        <v/>
      </c>
      <c r="N2340" s="1">
        <f>N(N2339)+IF(AND('💰 BÁO GIÁ'!$C$27&lt;&gt;"",OR(ISNUMBER(SEARCH('💰 BÁO GIÁ'!$C$27,$A2340)),ISNUMBER(SEARCH('💰 BÁO GIÁ'!$C$27,$B2340)))),1,0)</f>
        <v>0</v>
      </c>
      <c r="O2340" s="1" t="str">
        <f t="shared" si="73"/>
        <v/>
      </c>
    </row>
    <row r="2341" customHeight="1" spans="1:15">
      <c r="A2341" s="1" t="str">
        <f>IF('⚙️ SÉC MĂNG'!A297="","",'⚙️ SÉC MĂNG'!A297)</f>
        <v>HH070283</v>
      </c>
      <c r="B2341" s="1" t="str">
        <f>IF('⚙️ SÉC MĂNG'!A297="","",'⚙️ SÉC MĂNG'!R297)</f>
        <v>Séc măng Mitsu 6D16T/SDM31054ZX (2.8K-2.5-4) 1+3thép, HỘP6- NPR</v>
      </c>
      <c r="C2341" s="1" t="str">
        <f>IF('⚙️ SÉC MĂNG'!A297="","","Séc măng")</f>
        <v>Séc măng</v>
      </c>
      <c r="D2341" s="1" t="str">
        <f>IF('⚙️ SÉC MĂNG'!A297="","",'⚙️ SÉC MĂNG'!I297)</f>
        <v>Máy</v>
      </c>
      <c r="E2341" s="13">
        <f>IF('⚙️ SÉC MĂNG'!A297="","",'⚙️ SÉC MĂNG'!J297)</f>
        <v>0</v>
      </c>
      <c r="F2341" s="13">
        <f>IF('⚙️ SÉC MĂNG'!A297="","",'⚙️ SÉC MĂNG'!K297)</f>
        <v>0</v>
      </c>
      <c r="G2341" s="13">
        <f>IF('⚙️ SÉC MĂNG'!A297="","",'⚙️ SÉC MĂNG'!L297)</f>
        <v>0</v>
      </c>
      <c r="H2341" s="13">
        <f>IF('⚙️ SÉC MĂNG'!A297="","",'⚙️ SÉC MĂNG'!M297)</f>
        <v>0</v>
      </c>
      <c r="I2341" s="13">
        <f>IF('⚙️ SÉC MĂNG'!A297="","",'⚙️ SÉC MĂNG'!N297)</f>
        <v>0</v>
      </c>
      <c r="J2341" s="1" t="str">
        <f>IF('⚙️ SÉC MĂNG'!A297="","",'⚙️ SÉC MĂNG'!D297)</f>
        <v>118</v>
      </c>
      <c r="L2341" s="1">
        <f>N(L2340)+IF(AND('🔎 TRA CỨU NHANH'!$C$2&lt;&gt;"",OR(ISNUMBER(SEARCH('🔎 TRA CỨU NHANH'!$C$2,$A2341)),ISNUMBER(SEARCH('🔎 TRA CỨU NHANH'!$C$2,$B2341)))),1,0)</f>
        <v>0</v>
      </c>
      <c r="M2341" s="1" t="str">
        <f t="shared" si="72"/>
        <v/>
      </c>
      <c r="N2341" s="1">
        <f>N(N2340)+IF(AND('💰 BÁO GIÁ'!$C$27&lt;&gt;"",OR(ISNUMBER(SEARCH('💰 BÁO GIÁ'!$C$27,$A2341)),ISNUMBER(SEARCH('💰 BÁO GIÁ'!$C$27,$B2341)))),1,0)</f>
        <v>0</v>
      </c>
      <c r="O2341" s="1" t="str">
        <f t="shared" si="73"/>
        <v/>
      </c>
    </row>
    <row r="2342" customHeight="1" spans="1:15">
      <c r="A2342" s="1" t="str">
        <f>IF('⚙️ SÉC MĂNG'!A298="","",'⚙️ SÉC MĂNG'!A298)</f>
        <v>HH20471</v>
      </c>
      <c r="B2342" s="1" t="str">
        <f>IF('⚙️ SÉC MĂNG'!A298="","",'⚙️ SÉC MĂNG'!R298)</f>
        <v>Séc măng 6D22-T/ 3.3K-3-4 (SDM31111ZX) - NPR</v>
      </c>
      <c r="C2342" s="1" t="str">
        <f>IF('⚙️ SÉC MĂNG'!A298="","","Séc măng")</f>
        <v>Séc măng</v>
      </c>
      <c r="D2342" s="1" t="str">
        <f>IF('⚙️ SÉC MĂNG'!A298="","",'⚙️ SÉC MĂNG'!I298)</f>
        <v>1Máy</v>
      </c>
      <c r="E2342" s="13">
        <f>IF('⚙️ SÉC MĂNG'!A298="","",'⚙️ SÉC MĂNG'!J298)</f>
        <v>0</v>
      </c>
      <c r="F2342" s="13">
        <f>IF('⚙️ SÉC MĂNG'!A298="","",'⚙️ SÉC MĂNG'!K298)</f>
        <v>0</v>
      </c>
      <c r="G2342" s="13">
        <f>IF('⚙️ SÉC MĂNG'!A298="","",'⚙️ SÉC MĂNG'!L298)</f>
        <v>0</v>
      </c>
      <c r="H2342" s="13">
        <f>IF('⚙️ SÉC MĂNG'!A298="","",'⚙️ SÉC MĂNG'!M298)</f>
        <v>0</v>
      </c>
      <c r="I2342" s="13">
        <f>IF('⚙️ SÉC MĂNG'!A298="","",'⚙️ SÉC MĂNG'!N298)</f>
        <v>0</v>
      </c>
      <c r="J2342" s="1" t="str">
        <f>IF('⚙️ SÉC MĂNG'!A298="","",'⚙️ SÉC MĂNG'!D298)</f>
        <v>130</v>
      </c>
      <c r="L2342" s="1">
        <f>N(L2341)+IF(AND('🔎 TRA CỨU NHANH'!$C$2&lt;&gt;"",OR(ISNUMBER(SEARCH('🔎 TRA CỨU NHANH'!$C$2,$A2342)),ISNUMBER(SEARCH('🔎 TRA CỨU NHANH'!$C$2,$B2342)))),1,0)</f>
        <v>0</v>
      </c>
      <c r="M2342" s="1" t="str">
        <f t="shared" si="72"/>
        <v/>
      </c>
      <c r="N2342" s="1">
        <f>N(N2341)+IF(AND('💰 BÁO GIÁ'!$C$27&lt;&gt;"",OR(ISNUMBER(SEARCH('💰 BÁO GIÁ'!$C$27,$A2342)),ISNUMBER(SEARCH('💰 BÁO GIÁ'!$C$27,$B2342)))),1,0)</f>
        <v>0</v>
      </c>
      <c r="O2342" s="1" t="str">
        <f t="shared" si="73"/>
        <v/>
      </c>
    </row>
    <row r="2343" customHeight="1" spans="1:15">
      <c r="A2343" s="1" t="str">
        <f>IF('⚙️ SÉC MĂNG'!A299="","",'⚙️ SÉC MĂNG'!A299)</f>
        <v>HH070278</v>
      </c>
      <c r="B2343" s="1" t="str">
        <f>IF('⚙️ SÉC MĂNG'!A299="","",'⚙️ SÉC MĂNG'!R299)</f>
        <v>Séc măng 8DC9/ 3.3K-3-3-6 - SDM31029ZX - NPR</v>
      </c>
      <c r="C2343" s="1" t="str">
        <f>IF('⚙️ SÉC MĂNG'!A299="","","Séc măng")</f>
        <v>Séc măng</v>
      </c>
      <c r="D2343" s="1" t="str">
        <f>IF('⚙️ SÉC MĂNG'!A299="","",'⚙️ SÉC MĂNG'!I299)</f>
        <v>1Máy</v>
      </c>
      <c r="E2343" s="13">
        <f>IF('⚙️ SÉC MĂNG'!A299="","",'⚙️ SÉC MĂNG'!J299)</f>
        <v>0</v>
      </c>
      <c r="F2343" s="13">
        <f>IF('⚙️ SÉC MĂNG'!A299="","",'⚙️ SÉC MĂNG'!K299)</f>
        <v>0</v>
      </c>
      <c r="G2343" s="13">
        <f>IF('⚙️ SÉC MĂNG'!A299="","",'⚙️ SÉC MĂNG'!L299)</f>
        <v>0</v>
      </c>
      <c r="H2343" s="13">
        <f>IF('⚙️ SÉC MĂNG'!A299="","",'⚙️ SÉC MĂNG'!M299)</f>
        <v>0</v>
      </c>
      <c r="I2343" s="13">
        <f>IF('⚙️ SÉC MĂNG'!A299="","",'⚙️ SÉC MĂNG'!N299)</f>
        <v>0</v>
      </c>
      <c r="J2343" s="1" t="str">
        <f>IF('⚙️ SÉC MĂNG'!A299="","",'⚙️ SÉC MĂNG'!D299)</f>
        <v>135</v>
      </c>
      <c r="L2343" s="1">
        <f>N(L2342)+IF(AND('🔎 TRA CỨU NHANH'!$C$2&lt;&gt;"",OR(ISNUMBER(SEARCH('🔎 TRA CỨU NHANH'!$C$2,$A2343)),ISNUMBER(SEARCH('🔎 TRA CỨU NHANH'!$C$2,$B2343)))),1,0)</f>
        <v>0</v>
      </c>
      <c r="M2343" s="1" t="str">
        <f t="shared" si="72"/>
        <v/>
      </c>
      <c r="N2343" s="1">
        <f>N(N2342)+IF(AND('💰 BÁO GIÁ'!$C$27&lt;&gt;"",OR(ISNUMBER(SEARCH('💰 BÁO GIÁ'!$C$27,$A2343)),ISNUMBER(SEARCH('💰 BÁO GIÁ'!$C$27,$B2343)))),1,0)</f>
        <v>0</v>
      </c>
      <c r="O2343" s="1" t="str">
        <f t="shared" si="73"/>
        <v/>
      </c>
    </row>
    <row r="2344" customHeight="1" spans="1:15">
      <c r="A2344" s="1" t="str">
        <f>IF('⚙️ SÉC MĂNG'!A300="","",'⚙️ SÉC MĂNG'!A300)</f>
        <v>HH084319</v>
      </c>
      <c r="B2344" s="1" t="str">
        <f>IF('⚙️ SÉC MĂNG'!A300="","",'⚙️ SÉC MĂNG'!R300)</f>
        <v>Séc măng Mitsu 135/ S6B (4HK-3-6) - HENWEIT "R-MI60-00</v>
      </c>
      <c r="C2344" s="1" t="str">
        <f>IF('⚙️ SÉC MĂNG'!A300="","","Séc măng")</f>
        <v>Séc măng</v>
      </c>
      <c r="D2344" s="1" t="str">
        <f>IF('⚙️ SÉC MĂNG'!A300="","",'⚙️ SÉC MĂNG'!I300)</f>
        <v>Máy</v>
      </c>
      <c r="E2344" s="13">
        <f>IF('⚙️ SÉC MĂNG'!A300="","",'⚙️ SÉC MĂNG'!J300)</f>
        <v>0</v>
      </c>
      <c r="F2344" s="13">
        <f>IF('⚙️ SÉC MĂNG'!A300="","",'⚙️ SÉC MĂNG'!K300)</f>
        <v>0</v>
      </c>
      <c r="G2344" s="13">
        <f>IF('⚙️ SÉC MĂNG'!A300="","",'⚙️ SÉC MĂNG'!L300)</f>
        <v>0</v>
      </c>
      <c r="H2344" s="13">
        <f>IF('⚙️ SÉC MĂNG'!A300="","",'⚙️ SÉC MĂNG'!M300)</f>
        <v>0</v>
      </c>
      <c r="I2344" s="13">
        <f>IF('⚙️ SÉC MĂNG'!A300="","",'⚙️ SÉC MĂNG'!N300)</f>
        <v>0</v>
      </c>
      <c r="J2344" s="1" t="str">
        <f>IF('⚙️ SÉC MĂNG'!A300="","",'⚙️ SÉC MĂNG'!D300)</f>
        <v>135</v>
      </c>
      <c r="L2344" s="1">
        <f>N(L2343)+IF(AND('🔎 TRA CỨU NHANH'!$C$2&lt;&gt;"",OR(ISNUMBER(SEARCH('🔎 TRA CỨU NHANH'!$C$2,$A2344)),ISNUMBER(SEARCH('🔎 TRA CỨU NHANH'!$C$2,$B2344)))),1,0)</f>
        <v>0</v>
      </c>
      <c r="M2344" s="1" t="str">
        <f t="shared" si="72"/>
        <v/>
      </c>
      <c r="N2344" s="1">
        <f>N(N2343)+IF(AND('💰 BÁO GIÁ'!$C$27&lt;&gt;"",OR(ISNUMBER(SEARCH('💰 BÁO GIÁ'!$C$27,$A2344)),ISNUMBER(SEARCH('💰 BÁO GIÁ'!$C$27,$B2344)))),1,0)</f>
        <v>0</v>
      </c>
      <c r="O2344" s="1" t="str">
        <f t="shared" si="73"/>
        <v/>
      </c>
    </row>
    <row r="2345" customHeight="1" spans="1:15">
      <c r="A2345" s="1" t="str">
        <f>IF('⚙️ SÉC MĂNG'!A301="","",'⚙️ SÉC MĂNG'!A301)</f>
        <v>HH075411</v>
      </c>
      <c r="B2345" s="1" t="str">
        <f>IF('⚙️ SÉC MĂNG'!A301="","",'⚙️ SÉC MĂNG'!R301)</f>
        <v>Séc măng Mitsu S6B/ YDM30106ZZ/ 135 (4HK-3-6) HỘP1- NPR</v>
      </c>
      <c r="C2345" s="1" t="str">
        <f>IF('⚙️ SÉC MĂNG'!A301="","","Séc măng")</f>
        <v>Séc măng</v>
      </c>
      <c r="D2345" s="1" t="str">
        <f>IF('⚙️ SÉC MĂNG'!A301="","",'⚙️ SÉC MĂNG'!I301)</f>
        <v>Máy</v>
      </c>
      <c r="E2345" s="13">
        <f>IF('⚙️ SÉC MĂNG'!A301="","",'⚙️ SÉC MĂNG'!J301)</f>
        <v>0</v>
      </c>
      <c r="F2345" s="13">
        <f>IF('⚙️ SÉC MĂNG'!A301="","",'⚙️ SÉC MĂNG'!K301)</f>
        <v>0</v>
      </c>
      <c r="G2345" s="13">
        <f>IF('⚙️ SÉC MĂNG'!A301="","",'⚙️ SÉC MĂNG'!L301)</f>
        <v>0</v>
      </c>
      <c r="H2345" s="13">
        <f>IF('⚙️ SÉC MĂNG'!A301="","",'⚙️ SÉC MĂNG'!M301)</f>
        <v>0</v>
      </c>
      <c r="I2345" s="13">
        <f>IF('⚙️ SÉC MĂNG'!A301="","",'⚙️ SÉC MĂNG'!N301)</f>
        <v>0</v>
      </c>
      <c r="J2345" s="1" t="str">
        <f>IF('⚙️ SÉC MĂNG'!A301="","",'⚙️ SÉC MĂNG'!D301)</f>
        <v>135</v>
      </c>
      <c r="L2345" s="1">
        <f>N(L2344)+IF(AND('🔎 TRA CỨU NHANH'!$C$2&lt;&gt;"",OR(ISNUMBER(SEARCH('🔎 TRA CỨU NHANH'!$C$2,$A2345)),ISNUMBER(SEARCH('🔎 TRA CỨU NHANH'!$C$2,$B2345)))),1,0)</f>
        <v>0</v>
      </c>
      <c r="M2345" s="1" t="str">
        <f t="shared" si="72"/>
        <v/>
      </c>
      <c r="N2345" s="1">
        <f>N(N2344)+IF(AND('💰 BÁO GIÁ'!$C$27&lt;&gt;"",OR(ISNUMBER(SEARCH('💰 BÁO GIÁ'!$C$27,$A2345)),ISNUMBER(SEARCH('💰 BÁO GIÁ'!$C$27,$B2345)))),1,0)</f>
        <v>0</v>
      </c>
      <c r="O2345" s="1" t="str">
        <f t="shared" si="73"/>
        <v/>
      </c>
    </row>
    <row r="2346" customHeight="1" spans="1:15">
      <c r="A2346" s="1" t="str">
        <f>IF('⚙️ SÉC MĂNG'!A302="","",'⚙️ SÉC MĂNG'!A302)</f>
        <v>HH083681</v>
      </c>
      <c r="B2346" s="1" t="str">
        <f>IF('⚙️ SÉC MĂNG'!A302="","",'⚙️ SÉC MĂNG'!R302)</f>
        <v>Séc măng Mitsu S6B3/ SDM31180ZZ/ 135 (4K-3HK-4) HỘP1- NPR</v>
      </c>
      <c r="C2346" s="1" t="str">
        <f>IF('⚙️ SÉC MĂNG'!A302="","","Séc măng")</f>
        <v>Séc măng</v>
      </c>
      <c r="D2346" s="1" t="str">
        <f>IF('⚙️ SÉC MĂNG'!A302="","",'⚙️ SÉC MĂNG'!I302)</f>
        <v>Máy</v>
      </c>
      <c r="E2346" s="13">
        <f>IF('⚙️ SÉC MĂNG'!A302="","",'⚙️ SÉC MĂNG'!J302)</f>
        <v>0</v>
      </c>
      <c r="F2346" s="13">
        <f>IF('⚙️ SÉC MĂNG'!A302="","",'⚙️ SÉC MĂNG'!K302)</f>
        <v>0</v>
      </c>
      <c r="G2346" s="13">
        <f>IF('⚙️ SÉC MĂNG'!A302="","",'⚙️ SÉC MĂNG'!L302)</f>
        <v>0</v>
      </c>
      <c r="H2346" s="13">
        <f>IF('⚙️ SÉC MĂNG'!A302="","",'⚙️ SÉC MĂNG'!M302)</f>
        <v>0</v>
      </c>
      <c r="I2346" s="13">
        <f>IF('⚙️ SÉC MĂNG'!A302="","",'⚙️ SÉC MĂNG'!N302)</f>
        <v>0</v>
      </c>
      <c r="J2346" s="1" t="str">
        <f>IF('⚙️ SÉC MĂNG'!A302="","",'⚙️ SÉC MĂNG'!D302)</f>
        <v>135</v>
      </c>
      <c r="L2346" s="1">
        <f>N(L2345)+IF(AND('🔎 TRA CỨU NHANH'!$C$2&lt;&gt;"",OR(ISNUMBER(SEARCH('🔎 TRA CỨU NHANH'!$C$2,$A2346)),ISNUMBER(SEARCH('🔎 TRA CỨU NHANH'!$C$2,$B2346)))),1,0)</f>
        <v>0</v>
      </c>
      <c r="M2346" s="1" t="str">
        <f t="shared" si="72"/>
        <v/>
      </c>
      <c r="N2346" s="1">
        <f>N(N2345)+IF(AND('💰 BÁO GIÁ'!$C$27&lt;&gt;"",OR(ISNUMBER(SEARCH('💰 BÁO GIÁ'!$C$27,$A2346)),ISNUMBER(SEARCH('💰 BÁO GIÁ'!$C$27,$B2346)))),1,0)</f>
        <v>0</v>
      </c>
      <c r="O2346" s="1" t="str">
        <f t="shared" si="73"/>
        <v/>
      </c>
    </row>
    <row r="2347" customHeight="1" spans="1:15">
      <c r="A2347" s="1" t="str">
        <f>IF('⚙️ SÉC MĂNG'!A303="","",'⚙️ SÉC MĂNG'!A303)</f>
        <v>HH084321</v>
      </c>
      <c r="B2347" s="1" t="str">
        <f>IF('⚙️ SÉC MĂNG'!A303="","",'⚙️ SÉC MĂNG'!R303)</f>
        <v>Séc măng Mitsu 135/ S6B3 (4K-3HK-4) nhớt thép - HENWEIT 'R-MI61-00</v>
      </c>
      <c r="C2347" s="1" t="str">
        <f>IF('⚙️ SÉC MĂNG'!A303="","","Séc măng")</f>
        <v>Séc măng</v>
      </c>
      <c r="D2347" s="1" t="str">
        <f>IF('⚙️ SÉC MĂNG'!A303="","",'⚙️ SÉC MĂNG'!I303)</f>
        <v>Máy</v>
      </c>
      <c r="E2347" s="13">
        <f>IF('⚙️ SÉC MĂNG'!A303="","",'⚙️ SÉC MĂNG'!J303)</f>
        <v>0</v>
      </c>
      <c r="F2347" s="13">
        <f>IF('⚙️ SÉC MĂNG'!A303="","",'⚙️ SÉC MĂNG'!K303)</f>
        <v>0</v>
      </c>
      <c r="G2347" s="13">
        <f>IF('⚙️ SÉC MĂNG'!A303="","",'⚙️ SÉC MĂNG'!L303)</f>
        <v>0</v>
      </c>
      <c r="H2347" s="13">
        <f>IF('⚙️ SÉC MĂNG'!A303="","",'⚙️ SÉC MĂNG'!M303)</f>
        <v>0</v>
      </c>
      <c r="I2347" s="13">
        <f>IF('⚙️ SÉC MĂNG'!A303="","",'⚙️ SÉC MĂNG'!N303)</f>
        <v>0</v>
      </c>
      <c r="J2347" s="1" t="str">
        <f>IF('⚙️ SÉC MĂNG'!A303="","",'⚙️ SÉC MĂNG'!D303)</f>
        <v>135</v>
      </c>
      <c r="L2347" s="1">
        <f>N(L2346)+IF(AND('🔎 TRA CỨU NHANH'!$C$2&lt;&gt;"",OR(ISNUMBER(SEARCH('🔎 TRA CỨU NHANH'!$C$2,$A2347)),ISNUMBER(SEARCH('🔎 TRA CỨU NHANH'!$C$2,$B2347)))),1,0)</f>
        <v>0</v>
      </c>
      <c r="M2347" s="1" t="str">
        <f t="shared" si="72"/>
        <v/>
      </c>
      <c r="N2347" s="1">
        <f>N(N2346)+IF(AND('💰 BÁO GIÁ'!$C$27&lt;&gt;"",OR(ISNUMBER(SEARCH('💰 BÁO GIÁ'!$C$27,$A2347)),ISNUMBER(SEARCH('💰 BÁO GIÁ'!$C$27,$B2347)))),1,0)</f>
        <v>0</v>
      </c>
      <c r="O2347" s="1" t="str">
        <f t="shared" si="73"/>
        <v/>
      </c>
    </row>
    <row r="2348" customHeight="1" spans="1:15">
      <c r="A2348" s="1" t="str">
        <f>IF('⚙️ SÉC MĂNG'!A304="","",'⚙️ SÉC MĂNG'!A304)</f>
        <v>HH082598</v>
      </c>
      <c r="B2348" s="1" t="str">
        <f>IF('⚙️ SÉC MĂNG'!A304="","",'⚙️ SÉC MĂNG'!R304)</f>
        <v>Séc măng 8DC11 (3.3K-3-3-4) - NPR</v>
      </c>
      <c r="C2348" s="1" t="str">
        <f>IF('⚙️ SÉC MĂNG'!A304="","","Séc măng")</f>
        <v>Séc măng</v>
      </c>
      <c r="D2348" s="1" t="str">
        <f>IF('⚙️ SÉC MĂNG'!A304="","",'⚙️ SÉC MĂNG'!I304)</f>
        <v>1Máy</v>
      </c>
      <c r="E2348" s="13">
        <f>IF('⚙️ SÉC MĂNG'!A304="","",'⚙️ SÉC MĂNG'!J304)</f>
        <v>0</v>
      </c>
      <c r="F2348" s="13">
        <f>IF('⚙️ SÉC MĂNG'!A304="","",'⚙️ SÉC MĂNG'!K304)</f>
        <v>0</v>
      </c>
      <c r="G2348" s="13">
        <f>IF('⚙️ SÉC MĂNG'!A304="","",'⚙️ SÉC MĂNG'!L304)</f>
        <v>0</v>
      </c>
      <c r="H2348" s="13">
        <f>IF('⚙️ SÉC MĂNG'!A304="","",'⚙️ SÉC MĂNG'!M304)</f>
        <v>0</v>
      </c>
      <c r="I2348" s="13">
        <f>IF('⚙️ SÉC MĂNG'!A304="","",'⚙️ SÉC MĂNG'!N304)</f>
        <v>0</v>
      </c>
      <c r="J2348" s="1" t="str">
        <f>IF('⚙️ SÉC MĂNG'!A304="","",'⚙️ SÉC MĂNG'!D304)</f>
        <v>142</v>
      </c>
      <c r="L2348" s="1">
        <f>N(L2347)+IF(AND('🔎 TRA CỨU NHANH'!$C$2&lt;&gt;"",OR(ISNUMBER(SEARCH('🔎 TRA CỨU NHANH'!$C$2,$A2348)),ISNUMBER(SEARCH('🔎 TRA CỨU NHANH'!$C$2,$B2348)))),1,0)</f>
        <v>0</v>
      </c>
      <c r="M2348" s="1" t="str">
        <f t="shared" si="72"/>
        <v/>
      </c>
      <c r="N2348" s="1">
        <f>N(N2347)+IF(AND('💰 BÁO GIÁ'!$C$27&lt;&gt;"",OR(ISNUMBER(SEARCH('💰 BÁO GIÁ'!$C$27,$A2348)),ISNUMBER(SEARCH('💰 BÁO GIÁ'!$C$27,$B2348)))),1,0)</f>
        <v>0</v>
      </c>
      <c r="O2348" s="1" t="str">
        <f t="shared" si="73"/>
        <v/>
      </c>
    </row>
    <row r="2349" customHeight="1" spans="1:15">
      <c r="A2349" s="1" t="str">
        <f>IF('⚙️ SÉC MĂNG'!A305="","",'⚙️ SÉC MĂNG'!A305)</f>
        <v>HH073541</v>
      </c>
      <c r="B2349" s="1" t="str">
        <f>IF('⚙️ SÉC MĂNG'!A305="","",'⚙️ SÉC MĂNG'!R305)</f>
        <v>Séc măng 8DC11 (3.3K-3-3-4) - TP</v>
      </c>
      <c r="C2349" s="1" t="str">
        <f>IF('⚙️ SÉC MĂNG'!A305="","","Séc măng")</f>
        <v>Séc măng</v>
      </c>
      <c r="D2349" s="1" t="str">
        <f>IF('⚙️ SÉC MĂNG'!A305="","",'⚙️ SÉC MĂNG'!I305)</f>
        <v>1Máy</v>
      </c>
      <c r="E2349" s="13">
        <f>IF('⚙️ SÉC MĂNG'!A305="","",'⚙️ SÉC MĂNG'!J305)</f>
        <v>0</v>
      </c>
      <c r="F2349" s="13">
        <f>IF('⚙️ SÉC MĂNG'!A305="","",'⚙️ SÉC MĂNG'!K305)</f>
        <v>0</v>
      </c>
      <c r="G2349" s="13">
        <f>IF('⚙️ SÉC MĂNG'!A305="","",'⚙️ SÉC MĂNG'!L305)</f>
        <v>0</v>
      </c>
      <c r="H2349" s="13">
        <f>IF('⚙️ SÉC MĂNG'!A305="","",'⚙️ SÉC MĂNG'!M305)</f>
        <v>0</v>
      </c>
      <c r="I2349" s="13">
        <f>IF('⚙️ SÉC MĂNG'!A305="","",'⚙️ SÉC MĂNG'!N305)</f>
        <v>0</v>
      </c>
      <c r="J2349" s="1" t="str">
        <f>IF('⚙️ SÉC MĂNG'!A305="","",'⚙️ SÉC MĂNG'!D305)</f>
        <v>142</v>
      </c>
      <c r="L2349" s="1">
        <f>N(L2348)+IF(AND('🔎 TRA CỨU NHANH'!$C$2&lt;&gt;"",OR(ISNUMBER(SEARCH('🔎 TRA CỨU NHANH'!$C$2,$A2349)),ISNUMBER(SEARCH('🔎 TRA CỨU NHANH'!$C$2,$B2349)))),1,0)</f>
        <v>0</v>
      </c>
      <c r="M2349" s="1" t="str">
        <f t="shared" si="72"/>
        <v/>
      </c>
      <c r="N2349" s="1">
        <f>N(N2348)+IF(AND('💰 BÁO GIÁ'!$C$27&lt;&gt;"",OR(ISNUMBER(SEARCH('💰 BÁO GIÁ'!$C$27,$A2349)),ISNUMBER(SEARCH('💰 BÁO GIÁ'!$C$27,$B2349)))),1,0)</f>
        <v>0</v>
      </c>
      <c r="O2349" s="1" t="str">
        <f t="shared" si="73"/>
        <v/>
      </c>
    </row>
    <row r="2350" customHeight="1" spans="1:15">
      <c r="A2350" s="1" t="str">
        <f>IF('⚙️ SÉC MĂNG'!A306="","",'⚙️ SÉC MĂNG'!A306)</f>
        <v>HH073692</v>
      </c>
      <c r="B2350" s="1" t="str">
        <f>IF('⚙️ SÉC MĂNG'!A306="","",'⚙️ SÉC MĂNG'!R306)</f>
        <v>Séc măng 8DC11 - 0.25(142.2)/SDM31128ZZ (3.3K-3-3-4) P-ENG, HỘP 8 - NPR</v>
      </c>
      <c r="C2350" s="1" t="str">
        <f>IF('⚙️ SÉC MĂNG'!A306="","","Séc măng")</f>
        <v>Séc măng</v>
      </c>
      <c r="D2350" s="1" t="str">
        <f>IF('⚙️ SÉC MĂNG'!A306="","",'⚙️ SÉC MĂNG'!I306)</f>
        <v>Máy</v>
      </c>
      <c r="E2350" s="13">
        <f>IF('⚙️ SÉC MĂNG'!A306="","",'⚙️ SÉC MĂNG'!J306)</f>
        <v>0</v>
      </c>
      <c r="F2350" s="13">
        <f>IF('⚙️ SÉC MĂNG'!A306="","",'⚙️ SÉC MĂNG'!K306)</f>
        <v>0</v>
      </c>
      <c r="G2350" s="13">
        <f>IF('⚙️ SÉC MĂNG'!A306="","",'⚙️ SÉC MĂNG'!L306)</f>
        <v>0</v>
      </c>
      <c r="H2350" s="13">
        <f>IF('⚙️ SÉC MĂNG'!A306="","",'⚙️ SÉC MĂNG'!M306)</f>
        <v>0</v>
      </c>
      <c r="I2350" s="13">
        <f>IF('⚙️ SÉC MĂNG'!A306="","",'⚙️ SÉC MĂNG'!N306)</f>
        <v>0</v>
      </c>
      <c r="J2350" s="1" t="str">
        <f>IF('⚙️ SÉC MĂNG'!A306="","",'⚙️ SÉC MĂNG'!D306)</f>
        <v>142</v>
      </c>
      <c r="L2350" s="1">
        <f>N(L2349)+IF(AND('🔎 TRA CỨU NHANH'!$C$2&lt;&gt;"",OR(ISNUMBER(SEARCH('🔎 TRA CỨU NHANH'!$C$2,$A2350)),ISNUMBER(SEARCH('🔎 TRA CỨU NHANH'!$C$2,$B2350)))),1,0)</f>
        <v>0</v>
      </c>
      <c r="M2350" s="1" t="str">
        <f t="shared" si="72"/>
        <v/>
      </c>
      <c r="N2350" s="1">
        <f>N(N2349)+IF(AND('💰 BÁO GIÁ'!$C$27&lt;&gt;"",OR(ISNUMBER(SEARCH('💰 BÁO GIÁ'!$C$27,$A2350)),ISNUMBER(SEARCH('💰 BÁO GIÁ'!$C$27,$B2350)))),1,0)</f>
        <v>0</v>
      </c>
      <c r="O2350" s="1" t="str">
        <f t="shared" si="73"/>
        <v/>
      </c>
    </row>
    <row r="2351" customHeight="1" spans="1:15">
      <c r="A2351" s="1" t="str">
        <f>IF('⚙️ SÉC MĂNG'!A307="","",'⚙️ SÉC MĂNG'!A307)</f>
        <v>HH073283</v>
      </c>
      <c r="B2351" s="1" t="str">
        <f>IF('⚙️ SÉC MĂNG'!A307="","",'⚙️ SÉC MĂNG'!R307)</f>
        <v>Séc măng 8DC11 / P-ENG (142.2) (3.3K-3-3-4) - TP</v>
      </c>
      <c r="C2351" s="1" t="str">
        <f>IF('⚙️ SÉC MĂNG'!A307="","","Séc măng")</f>
        <v>Séc măng</v>
      </c>
      <c r="D2351" s="1" t="str">
        <f>IF('⚙️ SÉC MĂNG'!A307="","",'⚙️ SÉC MĂNG'!I307)</f>
        <v>1Máy</v>
      </c>
      <c r="E2351" s="13">
        <f>IF('⚙️ SÉC MĂNG'!A307="","",'⚙️ SÉC MĂNG'!J307)</f>
        <v>0</v>
      </c>
      <c r="F2351" s="13">
        <f>IF('⚙️ SÉC MĂNG'!A307="","",'⚙️ SÉC MĂNG'!K307)</f>
        <v>0</v>
      </c>
      <c r="G2351" s="13">
        <f>IF('⚙️ SÉC MĂNG'!A307="","",'⚙️ SÉC MĂNG'!L307)</f>
        <v>0</v>
      </c>
      <c r="H2351" s="13">
        <f>IF('⚙️ SÉC MĂNG'!A307="","",'⚙️ SÉC MĂNG'!M307)</f>
        <v>0</v>
      </c>
      <c r="I2351" s="13">
        <f>IF('⚙️ SÉC MĂNG'!A307="","",'⚙️ SÉC MĂNG'!N307)</f>
        <v>0</v>
      </c>
      <c r="J2351" s="1" t="str">
        <f>IF('⚙️ SÉC MĂNG'!A307="","",'⚙️ SÉC MĂNG'!D307)</f>
        <v>142</v>
      </c>
      <c r="L2351" s="1">
        <f>N(L2350)+IF(AND('🔎 TRA CỨU NHANH'!$C$2&lt;&gt;"",OR(ISNUMBER(SEARCH('🔎 TRA CỨU NHANH'!$C$2,$A2351)),ISNUMBER(SEARCH('🔎 TRA CỨU NHANH'!$C$2,$B2351)))),1,0)</f>
        <v>0</v>
      </c>
      <c r="M2351" s="1" t="str">
        <f t="shared" si="72"/>
        <v/>
      </c>
      <c r="N2351" s="1">
        <f>N(N2350)+IF(AND('💰 BÁO GIÁ'!$C$27&lt;&gt;"",OR(ISNUMBER(SEARCH('💰 BÁO GIÁ'!$C$27,$A2351)),ISNUMBER(SEARCH('💰 BÁO GIÁ'!$C$27,$B2351)))),1,0)</f>
        <v>0</v>
      </c>
      <c r="O2351" s="1" t="str">
        <f t="shared" si="73"/>
        <v/>
      </c>
    </row>
    <row r="2352" customHeight="1" spans="1:15">
      <c r="A2352" s="1" t="str">
        <f>IF('⚙️ SÉC MĂNG'!A308="","",'⚙️ SÉC MĂNG'!A308)</f>
        <v>HH075421</v>
      </c>
      <c r="B2352" s="1" t="str">
        <f>IF('⚙️ SÉC MĂNG'!A308="","",'⚙️ SÉC MĂNG'!R308)</f>
        <v>Séc măng Mitsu S6A/ YJM30107ZZ/ 145 (4.5-3-6) HỘP1 - NPR</v>
      </c>
      <c r="C2352" s="1" t="str">
        <f>IF('⚙️ SÉC MĂNG'!A308="","","Séc măng")</f>
        <v>Séc măng</v>
      </c>
      <c r="D2352" s="1" t="str">
        <f>IF('⚙️ SÉC MĂNG'!A308="","",'⚙️ SÉC MĂNG'!I308)</f>
        <v>Máy</v>
      </c>
      <c r="E2352" s="13">
        <f>IF('⚙️ SÉC MĂNG'!A308="","",'⚙️ SÉC MĂNG'!J308)</f>
        <v>0</v>
      </c>
      <c r="F2352" s="13">
        <f>IF('⚙️ SÉC MĂNG'!A308="","",'⚙️ SÉC MĂNG'!K308)</f>
        <v>0</v>
      </c>
      <c r="G2352" s="13">
        <f>IF('⚙️ SÉC MĂNG'!A308="","",'⚙️ SÉC MĂNG'!L308)</f>
        <v>0</v>
      </c>
      <c r="H2352" s="13">
        <f>IF('⚙️ SÉC MĂNG'!A308="","",'⚙️ SÉC MĂNG'!M308)</f>
        <v>0</v>
      </c>
      <c r="I2352" s="13">
        <f>IF('⚙️ SÉC MĂNG'!A308="","",'⚙️ SÉC MĂNG'!N308)</f>
        <v>0</v>
      </c>
      <c r="J2352" s="1" t="str">
        <f>IF('⚙️ SÉC MĂNG'!A308="","",'⚙️ SÉC MĂNG'!D308)</f>
        <v>145</v>
      </c>
      <c r="L2352" s="1">
        <f>N(L2351)+IF(AND('🔎 TRA CỨU NHANH'!$C$2&lt;&gt;"",OR(ISNUMBER(SEARCH('🔎 TRA CỨU NHANH'!$C$2,$A2352)),ISNUMBER(SEARCH('🔎 TRA CỨU NHANH'!$C$2,$B2352)))),1,0)</f>
        <v>0</v>
      </c>
      <c r="M2352" s="1" t="str">
        <f t="shared" si="72"/>
        <v/>
      </c>
      <c r="N2352" s="1">
        <f>N(N2351)+IF(AND('💰 BÁO GIÁ'!$C$27&lt;&gt;"",OR(ISNUMBER(SEARCH('💰 BÁO GIÁ'!$C$27,$A2352)),ISNUMBER(SEARCH('💰 BÁO GIÁ'!$C$27,$B2352)))),1,0)</f>
        <v>0</v>
      </c>
      <c r="O2352" s="1" t="str">
        <f t="shared" si="73"/>
        <v/>
      </c>
    </row>
    <row r="2353" customHeight="1" spans="1:15">
      <c r="A2353" s="1" t="str">
        <f>IF('⚙️ SÉC MĂNG'!A309="","",'⚙️ SÉC MĂNG'!A309)</f>
        <v>HH083719</v>
      </c>
      <c r="B2353" s="1" t="str">
        <f>IF('⚙️ SÉC MĂNG'!A309="","",'⚙️ SÉC MĂNG'!R309)</f>
        <v>Séc măng Mitsu S6A2/ YJM30109ZZ/ 150 (4.45HK-2.95HK-6) HỘP1 - NPR</v>
      </c>
      <c r="C2353" s="1" t="str">
        <f>IF('⚙️ SÉC MĂNG'!A309="","","Séc măng")</f>
        <v>Séc măng</v>
      </c>
      <c r="D2353" s="1" t="str">
        <f>IF('⚙️ SÉC MĂNG'!A309="","",'⚙️ SÉC MĂNG'!I309)</f>
        <v>Máy</v>
      </c>
      <c r="E2353" s="13">
        <f>IF('⚙️ SÉC MĂNG'!A309="","",'⚙️ SÉC MĂNG'!J309)</f>
        <v>0</v>
      </c>
      <c r="F2353" s="13">
        <f>IF('⚙️ SÉC MĂNG'!A309="","",'⚙️ SÉC MĂNG'!K309)</f>
        <v>0</v>
      </c>
      <c r="G2353" s="13">
        <f>IF('⚙️ SÉC MĂNG'!A309="","",'⚙️ SÉC MĂNG'!L309)</f>
        <v>0</v>
      </c>
      <c r="H2353" s="13">
        <f>IF('⚙️ SÉC MĂNG'!A309="","",'⚙️ SÉC MĂNG'!M309)</f>
        <v>0</v>
      </c>
      <c r="I2353" s="13">
        <f>IF('⚙️ SÉC MĂNG'!A309="","",'⚙️ SÉC MĂNG'!N309)</f>
        <v>0</v>
      </c>
      <c r="J2353" s="1" t="str">
        <f>IF('⚙️ SÉC MĂNG'!A309="","",'⚙️ SÉC MĂNG'!D309)</f>
        <v>150</v>
      </c>
      <c r="L2353" s="1">
        <f>N(L2352)+IF(AND('🔎 TRA CỨU NHANH'!$C$2&lt;&gt;"",OR(ISNUMBER(SEARCH('🔎 TRA CỨU NHANH'!$C$2,$A2353)),ISNUMBER(SEARCH('🔎 TRA CỨU NHANH'!$C$2,$B2353)))),1,0)</f>
        <v>0</v>
      </c>
      <c r="M2353" s="1" t="str">
        <f t="shared" si="72"/>
        <v/>
      </c>
      <c r="N2353" s="1">
        <f>N(N2352)+IF(AND('💰 BÁO GIÁ'!$C$27&lt;&gt;"",OR(ISNUMBER(SEARCH('💰 BÁO GIÁ'!$C$27,$A2353)),ISNUMBER(SEARCH('💰 BÁO GIÁ'!$C$27,$B2353)))),1,0)</f>
        <v>0</v>
      </c>
      <c r="O2353" s="1" t="str">
        <f t="shared" si="73"/>
        <v/>
      </c>
    </row>
    <row r="2354" customHeight="1" spans="1:15">
      <c r="A2354" s="1" t="str">
        <f>IF('⚙️ SÉC MĂNG'!A310="","",'⚙️ SÉC MĂNG'!A310)</f>
        <v>HH083711</v>
      </c>
      <c r="B2354" s="1" t="str">
        <f>IF('⚙️ SÉC MĂNG'!A310="","",'⚙️ SÉC MĂNG'!R310)</f>
        <v>Séc măng Mitsu S6A3/ YDM30120ZZ/ 150 (3HK-2.5HK-5) HỘP1 - NPR</v>
      </c>
      <c r="C2354" s="1" t="str">
        <f>IF('⚙️ SÉC MĂNG'!A310="","","Séc măng")</f>
        <v>Séc măng</v>
      </c>
      <c r="D2354" s="1" t="str">
        <f>IF('⚙️ SÉC MĂNG'!A310="","",'⚙️ SÉC MĂNG'!I310)</f>
        <v>Máy</v>
      </c>
      <c r="E2354" s="13">
        <f>IF('⚙️ SÉC MĂNG'!A310="","",'⚙️ SÉC MĂNG'!J310)</f>
        <v>0</v>
      </c>
      <c r="F2354" s="13">
        <f>IF('⚙️ SÉC MĂNG'!A310="","",'⚙️ SÉC MĂNG'!K310)</f>
        <v>0</v>
      </c>
      <c r="G2354" s="13">
        <f>IF('⚙️ SÉC MĂNG'!A310="","",'⚙️ SÉC MĂNG'!L310)</f>
        <v>0</v>
      </c>
      <c r="H2354" s="13">
        <f>IF('⚙️ SÉC MĂNG'!A310="","",'⚙️ SÉC MĂNG'!M310)</f>
        <v>0</v>
      </c>
      <c r="I2354" s="13">
        <f>IF('⚙️ SÉC MĂNG'!A310="","",'⚙️ SÉC MĂNG'!N310)</f>
        <v>0</v>
      </c>
      <c r="J2354" s="1" t="str">
        <f>IF('⚙️ SÉC MĂNG'!A310="","",'⚙️ SÉC MĂNG'!D310)</f>
        <v>150</v>
      </c>
      <c r="L2354" s="1">
        <f>N(L2353)+IF(AND('🔎 TRA CỨU NHANH'!$C$2&lt;&gt;"",OR(ISNUMBER(SEARCH('🔎 TRA CỨU NHANH'!$C$2,$A2354)),ISNUMBER(SEARCH('🔎 TRA CỨU NHANH'!$C$2,$B2354)))),1,0)</f>
        <v>0</v>
      </c>
      <c r="M2354" s="1" t="str">
        <f t="shared" si="72"/>
        <v/>
      </c>
      <c r="N2354" s="1">
        <f>N(N2353)+IF(AND('💰 BÁO GIÁ'!$C$27&lt;&gt;"",OR(ISNUMBER(SEARCH('💰 BÁO GIÁ'!$C$27,$A2354)),ISNUMBER(SEARCH('💰 BÁO GIÁ'!$C$27,$B2354)))),1,0)</f>
        <v>0</v>
      </c>
      <c r="O2354" s="1" t="str">
        <f t="shared" si="73"/>
        <v/>
      </c>
    </row>
    <row r="2355" customHeight="1" spans="1:15">
      <c r="A2355" s="1" t="str">
        <f>IF('⚙️ SÉC MĂNG'!A311="","",'⚙️ SÉC MĂNG'!A311)</f>
        <v/>
      </c>
      <c r="B2355" s="1" t="str">
        <f>IF('⚙️ SÉC MĂNG'!A311="","",'⚙️ SÉC MĂNG'!R311)</f>
        <v/>
      </c>
      <c r="C2355" s="1" t="str">
        <f>IF('⚙️ SÉC MĂNG'!A311="","","Séc măng")</f>
        <v/>
      </c>
      <c r="D2355" s="1" t="str">
        <f>IF('⚙️ SÉC MĂNG'!A311="","",'⚙️ SÉC MĂNG'!I311)</f>
        <v/>
      </c>
      <c r="E2355" s="1" t="str">
        <f>IF('⚙️ SÉC MĂNG'!A311="","",'⚙️ SÉC MĂNG'!J311)</f>
        <v/>
      </c>
      <c r="F2355" s="1" t="str">
        <f>IF('⚙️ SÉC MĂNG'!A311="","",'⚙️ SÉC MĂNG'!K311)</f>
        <v/>
      </c>
      <c r="G2355" s="1" t="str">
        <f>IF('⚙️ SÉC MĂNG'!A311="","",'⚙️ SÉC MĂNG'!L311)</f>
        <v/>
      </c>
      <c r="H2355" s="1" t="str">
        <f>IF('⚙️ SÉC MĂNG'!A311="","",'⚙️ SÉC MĂNG'!M311)</f>
        <v/>
      </c>
      <c r="I2355" s="1" t="str">
        <f>IF('⚙️ SÉC MĂNG'!A311="","",'⚙️ SÉC MĂNG'!N311)</f>
        <v/>
      </c>
      <c r="J2355" s="1" t="str">
        <f>IF('⚙️ SÉC MĂNG'!A311="","",'⚙️ SÉC MĂNG'!D311)</f>
        <v/>
      </c>
      <c r="L2355" s="1">
        <f>N(L2354)+IF(AND('🔎 TRA CỨU NHANH'!$C$2&lt;&gt;"",OR(ISNUMBER(SEARCH('🔎 TRA CỨU NHANH'!$C$2,$A2355)),ISNUMBER(SEARCH('🔎 TRA CỨU NHANH'!$C$2,$B2355)))),1,0)</f>
        <v>0</v>
      </c>
      <c r="M2355" s="1" t="str">
        <f t="shared" si="72"/>
        <v/>
      </c>
      <c r="N2355" s="1">
        <f>N(N2354)+IF(AND('💰 BÁO GIÁ'!$C$27&lt;&gt;"",OR(ISNUMBER(SEARCH('💰 BÁO GIÁ'!$C$27,$A2355)),ISNUMBER(SEARCH('💰 BÁO GIÁ'!$C$27,$B2355)))),1,0)</f>
        <v>0</v>
      </c>
      <c r="O2355" s="1" t="str">
        <f t="shared" si="73"/>
        <v/>
      </c>
    </row>
    <row r="2356" customHeight="1" spans="1:15">
      <c r="A2356" s="1" t="str">
        <f>IF('⚙️ SÉC MĂNG'!A312="","",'⚙️ SÉC MĂNG'!A312)</f>
        <v>HH084132</v>
      </c>
      <c r="B2356" s="1" t="str">
        <f>IF('⚙️ SÉC MĂNG'!A312="","",'⚙️ SÉC MĂNG'!R312)</f>
        <v>Séc măng Hyundai D4BC/ 91.1 (2-2-3) D4BA/4D56/4D55/T1/T2 - HENWEIT R-HY13-00</v>
      </c>
      <c r="C2356" s="1" t="str">
        <f>IF('⚙️ SÉC MĂNG'!A312="","","Séc măng")</f>
        <v>Séc măng</v>
      </c>
      <c r="D2356" s="1" t="str">
        <f>IF('⚙️ SÉC MĂNG'!A312="","",'⚙️ SÉC MĂNG'!I312)</f>
        <v>Máy</v>
      </c>
      <c r="E2356" s="13">
        <f>IF('⚙️ SÉC MĂNG'!A312="","",'⚙️ SÉC MĂNG'!J312)</f>
        <v>0</v>
      </c>
      <c r="F2356" s="13">
        <f>IF('⚙️ SÉC MĂNG'!A312="","",'⚙️ SÉC MĂNG'!K312)</f>
        <v>0</v>
      </c>
      <c r="G2356" s="13">
        <f>IF('⚙️ SÉC MĂNG'!A312="","",'⚙️ SÉC MĂNG'!L312)</f>
        <v>0</v>
      </c>
      <c r="H2356" s="13">
        <f>IF('⚙️ SÉC MĂNG'!A312="","",'⚙️ SÉC MĂNG'!M312)</f>
        <v>0</v>
      </c>
      <c r="I2356" s="13">
        <f>IF('⚙️ SÉC MĂNG'!A312="","",'⚙️ SÉC MĂNG'!N312)</f>
        <v>0</v>
      </c>
      <c r="J2356" s="1" t="str">
        <f>IF('⚙️ SÉC MĂNG'!A312="","",'⚙️ SÉC MĂNG'!D312)</f>
        <v>91.1</v>
      </c>
      <c r="L2356" s="1">
        <f>N(L2355)+IF(AND('🔎 TRA CỨU NHANH'!$C$2&lt;&gt;"",OR(ISNUMBER(SEARCH('🔎 TRA CỨU NHANH'!$C$2,$A2356)),ISNUMBER(SEARCH('🔎 TRA CỨU NHANH'!$C$2,$B2356)))),1,0)</f>
        <v>0</v>
      </c>
      <c r="M2356" s="1" t="str">
        <f t="shared" si="72"/>
        <v/>
      </c>
      <c r="N2356" s="1">
        <f>N(N2355)+IF(AND('💰 BÁO GIÁ'!$C$27&lt;&gt;"",OR(ISNUMBER(SEARCH('💰 BÁO GIÁ'!$C$27,$A2356)),ISNUMBER(SEARCH('💰 BÁO GIÁ'!$C$27,$B2356)))),1,0)</f>
        <v>0</v>
      </c>
      <c r="O2356" s="1" t="str">
        <f t="shared" si="73"/>
        <v/>
      </c>
    </row>
    <row r="2357" customHeight="1" spans="1:15">
      <c r="A2357" s="1" t="str">
        <f>IF('⚙️ SÉC MĂNG'!A313="","",'⚙️ SÉC MĂNG'!A313)</f>
        <v>HH083980</v>
      </c>
      <c r="B2357" s="1" t="str">
        <f>IF('⚙️ SÉC MĂNG'!A313="","",'⚙️ SÉC MĂNG'!R313)</f>
        <v>Séc măng Hyundai D4BH/ 23040-42510, 4D56, D4BF, Starex (2.5HK-2HK-4) - HENWEIT, R-HY14-00-4</v>
      </c>
      <c r="C2357" s="1" t="str">
        <f>IF('⚙️ SÉC MĂNG'!A313="","","Séc măng")</f>
        <v>Séc măng</v>
      </c>
      <c r="D2357" s="1" t="str">
        <f>IF('⚙️ SÉC MĂNG'!A313="","",'⚙️ SÉC MĂNG'!I313)</f>
        <v>1Máy</v>
      </c>
      <c r="E2357" s="13">
        <f>IF('⚙️ SÉC MĂNG'!A313="","",'⚙️ SÉC MĂNG'!J313)</f>
        <v>0</v>
      </c>
      <c r="F2357" s="13">
        <f>IF('⚙️ SÉC MĂNG'!A313="","",'⚙️ SÉC MĂNG'!K313)</f>
        <v>0</v>
      </c>
      <c r="G2357" s="13">
        <f>IF('⚙️ SÉC MĂNG'!A313="","",'⚙️ SÉC MĂNG'!L313)</f>
        <v>0</v>
      </c>
      <c r="H2357" s="13">
        <f>IF('⚙️ SÉC MĂNG'!A313="","",'⚙️ SÉC MĂNG'!M313)</f>
        <v>0</v>
      </c>
      <c r="I2357" s="13">
        <f>IF('⚙️ SÉC MĂNG'!A313="","",'⚙️ SÉC MĂNG'!N313)</f>
        <v>0</v>
      </c>
      <c r="J2357" s="1" t="str">
        <f>IF('⚙️ SÉC MĂNG'!A313="","",'⚙️ SÉC MĂNG'!D313)</f>
        <v>91.1</v>
      </c>
      <c r="L2357" s="1">
        <f>N(L2356)+IF(AND('🔎 TRA CỨU NHANH'!$C$2&lt;&gt;"",OR(ISNUMBER(SEARCH('🔎 TRA CỨU NHANH'!$C$2,$A2357)),ISNUMBER(SEARCH('🔎 TRA CỨU NHANH'!$C$2,$B2357)))),1,0)</f>
        <v>0</v>
      </c>
      <c r="M2357" s="1" t="str">
        <f t="shared" si="72"/>
        <v/>
      </c>
      <c r="N2357" s="1">
        <f>N(N2356)+IF(AND('💰 BÁO GIÁ'!$C$27&lt;&gt;"",OR(ISNUMBER(SEARCH('💰 BÁO GIÁ'!$C$27,$A2357)),ISNUMBER(SEARCH('💰 BÁO GIÁ'!$C$27,$B2357)))),1,0)</f>
        <v>0</v>
      </c>
      <c r="O2357" s="1" t="str">
        <f t="shared" si="73"/>
        <v/>
      </c>
    </row>
    <row r="2358" customHeight="1" spans="1:15">
      <c r="A2358" s="1" t="str">
        <f>IF('⚙️ SÉC MĂNG'!A314="","",'⚙️ SÉC MĂNG'!A314)</f>
        <v>HH083983</v>
      </c>
      <c r="B2358" s="1" t="str">
        <f>IF('⚙️ SÉC MĂNG'!A314="","",'⚙️ SÉC MĂNG'!R314)</f>
        <v>Séc măng Hyundai D4CB/ 23040-4A900/ 2.5HK-2-3 - HENWEIT, R-HY36-00</v>
      </c>
      <c r="C2358" s="1" t="str">
        <f>IF('⚙️ SÉC MĂNG'!A314="","","Séc măng")</f>
        <v>Séc măng</v>
      </c>
      <c r="D2358" s="1" t="str">
        <f>IF('⚙️ SÉC MĂNG'!A314="","",'⚙️ SÉC MĂNG'!I314)</f>
        <v>Cái</v>
      </c>
      <c r="E2358" s="13">
        <f>IF('⚙️ SÉC MĂNG'!A314="","",'⚙️ SÉC MĂNG'!J314)</f>
        <v>0</v>
      </c>
      <c r="F2358" s="13">
        <f>IF('⚙️ SÉC MĂNG'!A314="","",'⚙️ SÉC MĂNG'!K314)</f>
        <v>0</v>
      </c>
      <c r="G2358" s="13">
        <f>IF('⚙️ SÉC MĂNG'!A314="","",'⚙️ SÉC MĂNG'!L314)</f>
        <v>0</v>
      </c>
      <c r="H2358" s="13">
        <f>IF('⚙️ SÉC MĂNG'!A314="","",'⚙️ SÉC MĂNG'!M314)</f>
        <v>0</v>
      </c>
      <c r="I2358" s="13">
        <f>IF('⚙️ SÉC MĂNG'!A314="","",'⚙️ SÉC MĂNG'!N314)</f>
        <v>0</v>
      </c>
      <c r="J2358" s="1" t="str">
        <f>IF('⚙️ SÉC MĂNG'!A314="","",'⚙️ SÉC MĂNG'!D314)</f>
        <v>91.1</v>
      </c>
      <c r="L2358" s="1">
        <f>N(L2357)+IF(AND('🔎 TRA CỨU NHANH'!$C$2&lt;&gt;"",OR(ISNUMBER(SEARCH('🔎 TRA CỨU NHANH'!$C$2,$A2358)),ISNUMBER(SEARCH('🔎 TRA CỨU NHANH'!$C$2,$B2358)))),1,0)</f>
        <v>0</v>
      </c>
      <c r="M2358" s="1" t="str">
        <f t="shared" si="72"/>
        <v/>
      </c>
      <c r="N2358" s="1">
        <f>N(N2357)+IF(AND('💰 BÁO GIÁ'!$C$27&lt;&gt;"",OR(ISNUMBER(SEARCH('💰 BÁO GIÁ'!$C$27,$A2358)),ISNUMBER(SEARCH('💰 BÁO GIÁ'!$C$27,$B2358)))),1,0)</f>
        <v>0</v>
      </c>
      <c r="O2358" s="1" t="str">
        <f t="shared" si="73"/>
        <v/>
      </c>
    </row>
    <row r="2359" customHeight="1" spans="1:15">
      <c r="A2359" s="1" t="str">
        <f>IF('⚙️ SÉC MĂNG'!A315="","",'⚙️ SÉC MĂNG'!A315)</f>
        <v>HH083926</v>
      </c>
      <c r="B2359" s="1" t="str">
        <f>IF('⚙️ SÉC MĂNG'!A315="","",'⚙️ SÉC MĂNG'!R315)</f>
        <v>Séc măng Hyundai D4CC (95)/ EX8 (2.38K+2+3) - HENWEIT, R-HY41-00</v>
      </c>
      <c r="C2359" s="1" t="str">
        <f>IF('⚙️ SÉC MĂNG'!A315="","","Séc măng")</f>
        <v>Séc măng</v>
      </c>
      <c r="D2359" s="1" t="str">
        <f>IF('⚙️ SÉC MĂNG'!A315="","",'⚙️ SÉC MĂNG'!I315)</f>
        <v>Cái</v>
      </c>
      <c r="E2359" s="13">
        <f>IF('⚙️ SÉC MĂNG'!A315="","",'⚙️ SÉC MĂNG'!J315)</f>
        <v>0</v>
      </c>
      <c r="F2359" s="13">
        <f>IF('⚙️ SÉC MĂNG'!A315="","",'⚙️ SÉC MĂNG'!K315)</f>
        <v>0</v>
      </c>
      <c r="G2359" s="13">
        <f>IF('⚙️ SÉC MĂNG'!A315="","",'⚙️ SÉC MĂNG'!L315)</f>
        <v>0</v>
      </c>
      <c r="H2359" s="13">
        <f>IF('⚙️ SÉC MĂNG'!A315="","",'⚙️ SÉC MĂNG'!M315)</f>
        <v>0</v>
      </c>
      <c r="I2359" s="13">
        <f>IF('⚙️ SÉC MĂNG'!A315="","",'⚙️ SÉC MĂNG'!N315)</f>
        <v>0</v>
      </c>
      <c r="J2359" s="1" t="str">
        <f>IF('⚙️ SÉC MĂNG'!A315="","",'⚙️ SÉC MĂNG'!D315)</f>
        <v>95</v>
      </c>
      <c r="L2359" s="1">
        <f>N(L2358)+IF(AND('🔎 TRA CỨU NHANH'!$C$2&lt;&gt;"",OR(ISNUMBER(SEARCH('🔎 TRA CỨU NHANH'!$C$2,$A2359)),ISNUMBER(SEARCH('🔎 TRA CỨU NHANH'!$C$2,$B2359)))),1,0)</f>
        <v>0</v>
      </c>
      <c r="M2359" s="1" t="str">
        <f t="shared" si="72"/>
        <v/>
      </c>
      <c r="N2359" s="1">
        <f>N(N2358)+IF(AND('💰 BÁO GIÁ'!$C$27&lt;&gt;"",OR(ISNUMBER(SEARCH('💰 BÁO GIÁ'!$C$27,$A2359)),ISNUMBER(SEARCH('💰 BÁO GIÁ'!$C$27,$B2359)))),1,0)</f>
        <v>0</v>
      </c>
      <c r="O2359" s="1" t="str">
        <f t="shared" si="73"/>
        <v/>
      </c>
    </row>
    <row r="2360" customHeight="1" spans="1:15">
      <c r="A2360" s="1" t="str">
        <f>IF('⚙️ SÉC MĂNG'!A316="","",'⚙️ SÉC MĂNG'!A316)</f>
        <v>HH084140</v>
      </c>
      <c r="B2360" s="1" t="str">
        <f>IF('⚙️ SÉC MĂNG'!A316="","",'⚙️ SÉC MĂNG'!R316)</f>
        <v>Séc măng Hyundai D4AE/ D4AL/ 3K-2-4 - HENWEIT R-HY16-00-2</v>
      </c>
      <c r="C2360" s="1" t="str">
        <f>IF('⚙️ SÉC MĂNG'!A316="","","Séc măng")</f>
        <v>Séc măng</v>
      </c>
      <c r="D2360" s="1" t="str">
        <f>IF('⚙️ SÉC MĂNG'!A316="","",'⚙️ SÉC MĂNG'!I316)</f>
        <v>Máy</v>
      </c>
      <c r="E2360" s="13">
        <f>IF('⚙️ SÉC MĂNG'!A316="","",'⚙️ SÉC MĂNG'!J316)</f>
        <v>0</v>
      </c>
      <c r="F2360" s="13">
        <f>IF('⚙️ SÉC MĂNG'!A316="","",'⚙️ SÉC MĂNG'!K316)</f>
        <v>0</v>
      </c>
      <c r="G2360" s="13">
        <f>IF('⚙️ SÉC MĂNG'!A316="","",'⚙️ SÉC MĂNG'!L316)</f>
        <v>0</v>
      </c>
      <c r="H2360" s="13">
        <f>IF('⚙️ SÉC MĂNG'!A316="","",'⚙️ SÉC MĂNG'!M316)</f>
        <v>0</v>
      </c>
      <c r="I2360" s="13">
        <f>IF('⚙️ SÉC MĂNG'!A316="","",'⚙️ SÉC MĂNG'!N316)</f>
        <v>0</v>
      </c>
      <c r="J2360" s="1" t="str">
        <f>IF('⚙️ SÉC MĂNG'!A316="","",'⚙️ SÉC MĂNG'!D316)</f>
        <v>100</v>
      </c>
      <c r="L2360" s="1">
        <f>N(L2359)+IF(AND('🔎 TRA CỨU NHANH'!$C$2&lt;&gt;"",OR(ISNUMBER(SEARCH('🔎 TRA CỨU NHANH'!$C$2,$A2360)),ISNUMBER(SEARCH('🔎 TRA CỨU NHANH'!$C$2,$B2360)))),1,0)</f>
        <v>0</v>
      </c>
      <c r="M2360" s="1" t="str">
        <f t="shared" si="72"/>
        <v/>
      </c>
      <c r="N2360" s="1">
        <f>N(N2359)+IF(AND('💰 BÁO GIÁ'!$C$27&lt;&gt;"",OR(ISNUMBER(SEARCH('💰 BÁO GIÁ'!$C$27,$A2360)),ISNUMBER(SEARCH('💰 BÁO GIÁ'!$C$27,$B2360)))),1,0)</f>
        <v>0</v>
      </c>
      <c r="O2360" s="1" t="str">
        <f t="shared" si="73"/>
        <v/>
      </c>
    </row>
    <row r="2361" customHeight="1" spans="1:15">
      <c r="A2361" s="1" t="str">
        <f>IF('⚙️ SÉC MĂNG'!A317="","",'⚙️ SÉC MĂNG'!A317)</f>
        <v>HH084006</v>
      </c>
      <c r="B2361" s="1" t="str">
        <f>IF('⚙️ SÉC MĂNG'!A317="","",'⚙️ SÉC MĂNG'!R317)</f>
        <v>Séc măng Hyundai D6GA/ 23040-48000 (3K-2-4) - HENWEIT, R-HY42-00</v>
      </c>
      <c r="C2361" s="1" t="str">
        <f>IF('⚙️ SÉC MĂNG'!A317="","","Séc măng")</f>
        <v>Séc măng</v>
      </c>
      <c r="D2361" s="1" t="str">
        <f>IF('⚙️ SÉC MĂNG'!A317="","",'⚙️ SÉC MĂNG'!I317)</f>
        <v>Máy</v>
      </c>
      <c r="E2361" s="13">
        <f>IF('⚙️ SÉC MĂNG'!A317="","",'⚙️ SÉC MĂNG'!J317)</f>
        <v>0</v>
      </c>
      <c r="F2361" s="13">
        <f>IF('⚙️ SÉC MĂNG'!A317="","",'⚙️ SÉC MĂNG'!K317)</f>
        <v>0</v>
      </c>
      <c r="G2361" s="13">
        <f>IF('⚙️ SÉC MĂNG'!A317="","",'⚙️ SÉC MĂNG'!L317)</f>
        <v>0</v>
      </c>
      <c r="H2361" s="13">
        <f>IF('⚙️ SÉC MĂNG'!A317="","",'⚙️ SÉC MĂNG'!M317)</f>
        <v>0</v>
      </c>
      <c r="I2361" s="13">
        <f>IF('⚙️ SÉC MĂNG'!A317="","",'⚙️ SÉC MĂNG'!N317)</f>
        <v>0</v>
      </c>
      <c r="J2361" s="1" t="str">
        <f>IF('⚙️ SÉC MĂNG'!A317="","",'⚙️ SÉC MĂNG'!D317)</f>
        <v>103</v>
      </c>
      <c r="L2361" s="1">
        <f>N(L2360)+IF(AND('🔎 TRA CỨU NHANH'!$C$2&lt;&gt;"",OR(ISNUMBER(SEARCH('🔎 TRA CỨU NHANH'!$C$2,$A2361)),ISNUMBER(SEARCH('🔎 TRA CỨU NHANH'!$C$2,$B2361)))),1,0)</f>
        <v>0</v>
      </c>
      <c r="M2361" s="1" t="str">
        <f t="shared" si="72"/>
        <v/>
      </c>
      <c r="N2361" s="1">
        <f>N(N2360)+IF(AND('💰 BÁO GIÁ'!$C$27&lt;&gt;"",OR(ISNUMBER(SEARCH('💰 BÁO GIÁ'!$C$27,$A2361)),ISNUMBER(SEARCH('💰 BÁO GIÁ'!$C$27,$B2361)))),1,0)</f>
        <v>0</v>
      </c>
      <c r="O2361" s="1" t="str">
        <f t="shared" si="73"/>
        <v/>
      </c>
    </row>
    <row r="2362" customHeight="1" spans="1:15">
      <c r="A2362" s="1" t="str">
        <f>IF('⚙️ SÉC MĂNG'!A318="","",'⚙️ SÉC MĂNG'!A318)</f>
        <v>HH084137</v>
      </c>
      <c r="B2362" s="1" t="str">
        <f>IF('⚙️ SÉC MĂNG'!A318="","",'⚙️ SÉC MĂNG'!R318)</f>
        <v>Séc măng Hyundai D6GA/ 23040-52000 (3K-2-3) - HENWEIT, R-HY43-00</v>
      </c>
      <c r="C2362" s="1" t="str">
        <f>IF('⚙️ SÉC MĂNG'!A318="","","Séc măng")</f>
        <v>Séc măng</v>
      </c>
      <c r="D2362" s="1" t="str">
        <f>IF('⚙️ SÉC MĂNG'!A318="","",'⚙️ SÉC MĂNG'!I318)</f>
        <v>Máy</v>
      </c>
      <c r="E2362" s="13">
        <f>IF('⚙️ SÉC MĂNG'!A318="","",'⚙️ SÉC MĂNG'!J318)</f>
        <v>0</v>
      </c>
      <c r="F2362" s="13">
        <f>IF('⚙️ SÉC MĂNG'!A318="","",'⚙️ SÉC MĂNG'!K318)</f>
        <v>0</v>
      </c>
      <c r="G2362" s="13">
        <f>IF('⚙️ SÉC MĂNG'!A318="","",'⚙️ SÉC MĂNG'!L318)</f>
        <v>0</v>
      </c>
      <c r="H2362" s="13">
        <f>IF('⚙️ SÉC MĂNG'!A318="","",'⚙️ SÉC MĂNG'!M318)</f>
        <v>0</v>
      </c>
      <c r="I2362" s="13">
        <f>IF('⚙️ SÉC MĂNG'!A318="","",'⚙️ SÉC MĂNG'!N318)</f>
        <v>0</v>
      </c>
      <c r="J2362" s="1" t="str">
        <f>IF('⚙️ SÉC MĂNG'!A318="","",'⚙️ SÉC MĂNG'!D318)</f>
        <v>103</v>
      </c>
      <c r="L2362" s="1">
        <f>N(L2361)+IF(AND('🔎 TRA CỨU NHANH'!$C$2&lt;&gt;"",OR(ISNUMBER(SEARCH('🔎 TRA CỨU NHANH'!$C$2,$A2362)),ISNUMBER(SEARCH('🔎 TRA CỨU NHANH'!$C$2,$B2362)))),1,0)</f>
        <v>0</v>
      </c>
      <c r="M2362" s="1" t="str">
        <f t="shared" si="72"/>
        <v/>
      </c>
      <c r="N2362" s="1">
        <f>N(N2361)+IF(AND('💰 BÁO GIÁ'!$C$27&lt;&gt;"",OR(ISNUMBER(SEARCH('💰 BÁO GIÁ'!$C$27,$A2362)),ISNUMBER(SEARCH('💰 BÁO GIÁ'!$C$27,$B2362)))),1,0)</f>
        <v>0</v>
      </c>
      <c r="O2362" s="1" t="str">
        <f t="shared" si="73"/>
        <v/>
      </c>
    </row>
    <row r="2363" customHeight="1" spans="1:15">
      <c r="A2363" s="1" t="str">
        <f>IF('⚙️ SÉC MĂNG'!A319="","",'⚙️ SÉC MĂNG'!A319)</f>
        <v>HH071489</v>
      </c>
      <c r="B2363" s="1" t="str">
        <f>IF('⚙️ SÉC MĂNG'!A319="","",'⚙️ SÉC MĂNG'!R319)</f>
        <v>Séc măng Hyundai D4DD (2.8K-2-3) SDG30057ZZ - NPR</v>
      </c>
      <c r="C2363" s="1" t="str">
        <f>IF('⚙️ SÉC MĂNG'!A319="","","Séc măng")</f>
        <v>Séc măng</v>
      </c>
      <c r="D2363" s="1" t="str">
        <f>IF('⚙️ SÉC MĂNG'!A319="","",'⚙️ SÉC MĂNG'!I319)</f>
        <v>Máy</v>
      </c>
      <c r="E2363" s="13">
        <f>IF('⚙️ SÉC MĂNG'!A319="","",'⚙️ SÉC MĂNG'!J319)</f>
        <v>0</v>
      </c>
      <c r="F2363" s="13">
        <f>IF('⚙️ SÉC MĂNG'!A319="","",'⚙️ SÉC MĂNG'!K319)</f>
        <v>0</v>
      </c>
      <c r="G2363" s="13">
        <f>IF('⚙️ SÉC MĂNG'!A319="","",'⚙️ SÉC MĂNG'!L319)</f>
        <v>0</v>
      </c>
      <c r="H2363" s="13">
        <f>IF('⚙️ SÉC MĂNG'!A319="","",'⚙️ SÉC MĂNG'!M319)</f>
        <v>0</v>
      </c>
      <c r="I2363" s="13">
        <f>IF('⚙️ SÉC MĂNG'!A319="","",'⚙️ SÉC MĂNG'!N319)</f>
        <v>0</v>
      </c>
      <c r="J2363" s="1" t="str">
        <f>IF('⚙️ SÉC MĂNG'!A319="","",'⚙️ SÉC MĂNG'!D319)</f>
        <v>104</v>
      </c>
      <c r="L2363" s="1">
        <f>N(L2362)+IF(AND('🔎 TRA CỨU NHANH'!$C$2&lt;&gt;"",OR(ISNUMBER(SEARCH('🔎 TRA CỨU NHANH'!$C$2,$A2363)),ISNUMBER(SEARCH('🔎 TRA CỨU NHANH'!$C$2,$B2363)))),1,0)</f>
        <v>0</v>
      </c>
      <c r="M2363" s="1" t="str">
        <f t="shared" si="72"/>
        <v/>
      </c>
      <c r="N2363" s="1">
        <f>N(N2362)+IF(AND('💰 BÁO GIÁ'!$C$27&lt;&gt;"",OR(ISNUMBER(SEARCH('💰 BÁO GIÁ'!$C$27,$A2363)),ISNUMBER(SEARCH('💰 BÁO GIÁ'!$C$27,$B2363)))),1,0)</f>
        <v>0</v>
      </c>
      <c r="O2363" s="1" t="str">
        <f t="shared" si="73"/>
        <v/>
      </c>
    </row>
    <row r="2364" customHeight="1" spans="1:15">
      <c r="A2364" s="1" t="str">
        <f>IF('⚙️ SÉC MĂNG'!A320="","",'⚙️ SÉC MĂNG'!A320)</f>
        <v>HH082343</v>
      </c>
      <c r="B2364" s="1" t="str">
        <f>IF('⚙️ SÉC MĂNG'!A320="","",'⚙️ SÉC MĂNG'!R320)</f>
        <v>Séc măng Hyundai D4DD (2.8K-2-3) SDG30057ZZ - TP</v>
      </c>
      <c r="C2364" s="1" t="str">
        <f>IF('⚙️ SÉC MĂNG'!A320="","","Séc măng")</f>
        <v>Séc măng</v>
      </c>
      <c r="D2364" s="1" t="str">
        <f>IF('⚙️ SÉC MĂNG'!A320="","",'⚙️ SÉC MĂNG'!I320)</f>
        <v>Máy</v>
      </c>
      <c r="E2364" s="13">
        <f>IF('⚙️ SÉC MĂNG'!A320="","",'⚙️ SÉC MĂNG'!J320)</f>
        <v>0</v>
      </c>
      <c r="F2364" s="13">
        <f>IF('⚙️ SÉC MĂNG'!A320="","",'⚙️ SÉC MĂNG'!K320)</f>
        <v>0</v>
      </c>
      <c r="G2364" s="13">
        <f>IF('⚙️ SÉC MĂNG'!A320="","",'⚙️ SÉC MĂNG'!L320)</f>
        <v>0</v>
      </c>
      <c r="H2364" s="13">
        <f>IF('⚙️ SÉC MĂNG'!A320="","",'⚙️ SÉC MĂNG'!M320)</f>
        <v>0</v>
      </c>
      <c r="I2364" s="13">
        <f>IF('⚙️ SÉC MĂNG'!A320="","",'⚙️ SÉC MĂNG'!N320)</f>
        <v>0</v>
      </c>
      <c r="J2364" s="1" t="str">
        <f>IF('⚙️ SÉC MĂNG'!A320="","",'⚙️ SÉC MĂNG'!D320)</f>
        <v>104</v>
      </c>
      <c r="L2364" s="1">
        <f>N(L2363)+IF(AND('🔎 TRA CỨU NHANH'!$C$2&lt;&gt;"",OR(ISNUMBER(SEARCH('🔎 TRA CỨU NHANH'!$C$2,$A2364)),ISNUMBER(SEARCH('🔎 TRA CỨU NHANH'!$C$2,$B2364)))),1,0)</f>
        <v>0</v>
      </c>
      <c r="M2364" s="1" t="str">
        <f t="shared" si="72"/>
        <v/>
      </c>
      <c r="N2364" s="1">
        <f>N(N2363)+IF(AND('💰 BÁO GIÁ'!$C$27&lt;&gt;"",OR(ISNUMBER(SEARCH('💰 BÁO GIÁ'!$C$27,$A2364)),ISNUMBER(SEARCH('💰 BÁO GIÁ'!$C$27,$B2364)))),1,0)</f>
        <v>0</v>
      </c>
      <c r="O2364" s="1" t="str">
        <f t="shared" si="73"/>
        <v/>
      </c>
    </row>
    <row r="2365" customHeight="1" spans="1:15">
      <c r="A2365" s="1" t="str">
        <f>IF('⚙️ SÉC MĂNG'!A321="","",'⚙️ SÉC MĂNG'!A321)</f>
        <v>HH083982</v>
      </c>
      <c r="B2365" s="1" t="str">
        <f>IF('⚙️ SÉC MĂNG'!A321="","",'⚙️ SÉC MĂNG'!R321)</f>
        <v>Séc măng Hyundai D6DA/ K0BR1-11-SCO (2.8K-2.5-4) nhớt thép- HENWEIT, R-HY21-00</v>
      </c>
      <c r="C2365" s="1" t="str">
        <f>IF('⚙️ SÉC MĂNG'!A321="","","Séc măng")</f>
        <v>Séc măng</v>
      </c>
      <c r="D2365" s="1" t="str">
        <f>IF('⚙️ SÉC MĂNG'!A321="","",'⚙️ SÉC MĂNG'!I321)</f>
        <v>Máy</v>
      </c>
      <c r="E2365" s="13">
        <f>IF('⚙️ SÉC MĂNG'!A321="","",'⚙️ SÉC MĂNG'!J321)</f>
        <v>0</v>
      </c>
      <c r="F2365" s="13">
        <f>IF('⚙️ SÉC MĂNG'!A321="","",'⚙️ SÉC MĂNG'!K321)</f>
        <v>0</v>
      </c>
      <c r="G2365" s="13">
        <f>IF('⚙️ SÉC MĂNG'!A321="","",'⚙️ SÉC MĂNG'!L321)</f>
        <v>0</v>
      </c>
      <c r="H2365" s="13">
        <f>IF('⚙️ SÉC MĂNG'!A321="","",'⚙️ SÉC MĂNG'!M321)</f>
        <v>0</v>
      </c>
      <c r="I2365" s="13">
        <f>IF('⚙️ SÉC MĂNG'!A321="","",'⚙️ SÉC MĂNG'!N321)</f>
        <v>0</v>
      </c>
      <c r="J2365" s="1" t="str">
        <f>IF('⚙️ SÉC MĂNG'!A321="","",'⚙️ SÉC MĂNG'!D321)</f>
        <v>109</v>
      </c>
      <c r="L2365" s="1">
        <f>N(L2364)+IF(AND('🔎 TRA CỨU NHANH'!$C$2&lt;&gt;"",OR(ISNUMBER(SEARCH('🔎 TRA CỨU NHANH'!$C$2,$A2365)),ISNUMBER(SEARCH('🔎 TRA CỨU NHANH'!$C$2,$B2365)))),1,0)</f>
        <v>0</v>
      </c>
      <c r="M2365" s="1" t="str">
        <f t="shared" si="72"/>
        <v/>
      </c>
      <c r="N2365" s="1">
        <f>N(N2364)+IF(AND('💰 BÁO GIÁ'!$C$27&lt;&gt;"",OR(ISNUMBER(SEARCH('💰 BÁO GIÁ'!$C$27,$A2365)),ISNUMBER(SEARCH('💰 BÁO GIÁ'!$C$27,$B2365)))),1,0)</f>
        <v>0</v>
      </c>
      <c r="O2365" s="1" t="str">
        <f t="shared" si="73"/>
        <v/>
      </c>
    </row>
    <row r="2366" customHeight="1" spans="1:15">
      <c r="A2366" s="1" t="str">
        <f>IF('⚙️ SÉC MĂNG'!A322="","",'⚙️ SÉC MĂNG'!A322)</f>
        <v>HH077963</v>
      </c>
      <c r="B2366" s="1" t="str">
        <f>IF('⚙️ SÉC MĂNG'!A322="","",'⚙️ SÉC MĂNG'!R322)</f>
        <v>Séc măng 6D22 Old (3.3K-3-6) - IZUMI</v>
      </c>
      <c r="C2366" s="1" t="str">
        <f>IF('⚙️ SÉC MĂNG'!A322="","","Séc măng")</f>
        <v>Séc măng</v>
      </c>
      <c r="D2366" s="1" t="str">
        <f>IF('⚙️ SÉC MĂNG'!A322="","",'⚙️ SÉC MĂNG'!I322)</f>
        <v>Máy</v>
      </c>
      <c r="E2366" s="13">
        <f>IF('⚙️ SÉC MĂNG'!A322="","",'⚙️ SÉC MĂNG'!J322)</f>
        <v>0</v>
      </c>
      <c r="F2366" s="13">
        <f>IF('⚙️ SÉC MĂNG'!A322="","",'⚙️ SÉC MĂNG'!K322)</f>
        <v>0</v>
      </c>
      <c r="G2366" s="13">
        <f>IF('⚙️ SÉC MĂNG'!A322="","",'⚙️ SÉC MĂNG'!L322)</f>
        <v>0</v>
      </c>
      <c r="H2366" s="13">
        <f>IF('⚙️ SÉC MĂNG'!A322="","",'⚙️ SÉC MĂNG'!M322)</f>
        <v>0</v>
      </c>
      <c r="I2366" s="13">
        <f>IF('⚙️ SÉC MĂNG'!A322="","",'⚙️ SÉC MĂNG'!N322)</f>
        <v>0</v>
      </c>
      <c r="J2366" s="1" t="str">
        <f>IF('⚙️ SÉC MĂNG'!A322="","",'⚙️ SÉC MĂNG'!D322)</f>
        <v>130</v>
      </c>
      <c r="L2366" s="1">
        <f>N(L2365)+IF(AND('🔎 TRA CỨU NHANH'!$C$2&lt;&gt;"",OR(ISNUMBER(SEARCH('🔎 TRA CỨU NHANH'!$C$2,$A2366)),ISNUMBER(SEARCH('🔎 TRA CỨU NHANH'!$C$2,$B2366)))),1,0)</f>
        <v>0</v>
      </c>
      <c r="M2366" s="1" t="str">
        <f t="shared" si="72"/>
        <v/>
      </c>
      <c r="N2366" s="1">
        <f>N(N2365)+IF(AND('💰 BÁO GIÁ'!$C$27&lt;&gt;"",OR(ISNUMBER(SEARCH('💰 BÁO GIÁ'!$C$27,$A2366)),ISNUMBER(SEARCH('💰 BÁO GIÁ'!$C$27,$B2366)))),1,0)</f>
        <v>0</v>
      </c>
      <c r="O2366" s="1" t="str">
        <f t="shared" si="73"/>
        <v/>
      </c>
    </row>
    <row r="2367" customHeight="1" spans="1:15">
      <c r="A2367" s="1" t="str">
        <f>IF('⚙️ SÉC MĂNG'!A323="","",'⚙️ SÉC MĂNG'!A323)</f>
        <v>HH070376</v>
      </c>
      <c r="B2367" s="1" t="str">
        <f>IF('⚙️ SÉC MĂNG'!A323="","",'⚙️ SÉC MĂNG'!R323)</f>
        <v>Séc măng 6D22 Old (3.3K-3-6) - TP</v>
      </c>
      <c r="C2367" s="1" t="str">
        <f>IF('⚙️ SÉC MĂNG'!A323="","","Séc măng")</f>
        <v>Séc măng</v>
      </c>
      <c r="D2367" s="1" t="str">
        <f>IF('⚙️ SÉC MĂNG'!A323="","",'⚙️ SÉC MĂNG'!I323)</f>
        <v>Cái</v>
      </c>
      <c r="E2367" s="13">
        <f>IF('⚙️ SÉC MĂNG'!A323="","",'⚙️ SÉC MĂNG'!J323)</f>
        <v>0</v>
      </c>
      <c r="F2367" s="13">
        <f>IF('⚙️ SÉC MĂNG'!A323="","",'⚙️ SÉC MĂNG'!K323)</f>
        <v>0</v>
      </c>
      <c r="G2367" s="13">
        <f>IF('⚙️ SÉC MĂNG'!A323="","",'⚙️ SÉC MĂNG'!L323)</f>
        <v>0</v>
      </c>
      <c r="H2367" s="13">
        <f>IF('⚙️ SÉC MĂNG'!A323="","",'⚙️ SÉC MĂNG'!M323)</f>
        <v>0</v>
      </c>
      <c r="I2367" s="13">
        <f>IF('⚙️ SÉC MĂNG'!A323="","",'⚙️ SÉC MĂNG'!N323)</f>
        <v>0</v>
      </c>
      <c r="J2367" s="1" t="str">
        <f>IF('⚙️ SÉC MĂNG'!A323="","",'⚙️ SÉC MĂNG'!D323)</f>
        <v>130</v>
      </c>
      <c r="L2367" s="1">
        <f>N(L2366)+IF(AND('🔎 TRA CỨU NHANH'!$C$2&lt;&gt;"",OR(ISNUMBER(SEARCH('🔎 TRA CỨU NHANH'!$C$2,$A2367)),ISNUMBER(SEARCH('🔎 TRA CỨU NHANH'!$C$2,$B2367)))),1,0)</f>
        <v>0</v>
      </c>
      <c r="M2367" s="1" t="str">
        <f t="shared" si="72"/>
        <v/>
      </c>
      <c r="N2367" s="1">
        <f>N(N2366)+IF(AND('💰 BÁO GIÁ'!$C$27&lt;&gt;"",OR(ISNUMBER(SEARCH('💰 BÁO GIÁ'!$C$27,$A2367)),ISNUMBER(SEARCH('💰 BÁO GIÁ'!$C$27,$B2367)))),1,0)</f>
        <v>0</v>
      </c>
      <c r="O2367" s="1" t="str">
        <f t="shared" si="73"/>
        <v/>
      </c>
    </row>
    <row r="2368" customHeight="1" spans="1:15">
      <c r="A2368" s="1" t="str">
        <f>IF('⚙️ SÉC MĂNG'!A324="","",'⚙️ SÉC MĂNG'!A324)</f>
        <v>HH074478</v>
      </c>
      <c r="B2368" s="1" t="str">
        <f>IF('⚙️ SÉC MĂNG'!A324="","",'⚙️ SÉC MĂNG'!R324)</f>
        <v>Séc măng D6AC/ 6D22 /3.3K-3-4 - MOBIS KOREA 2343083030</v>
      </c>
      <c r="C2368" s="1" t="str">
        <f>IF('⚙️ SÉC MĂNG'!A324="","","Séc măng")</f>
        <v>Séc măng</v>
      </c>
      <c r="D2368" s="1" t="str">
        <f>IF('⚙️ SÉC MĂNG'!A324="","",'⚙️ SÉC MĂNG'!I324)</f>
        <v>Máy</v>
      </c>
      <c r="E2368" s="13">
        <f>IF('⚙️ SÉC MĂNG'!A324="","",'⚙️ SÉC MĂNG'!J324)</f>
        <v>0</v>
      </c>
      <c r="F2368" s="13">
        <f>IF('⚙️ SÉC MĂNG'!A324="","",'⚙️ SÉC MĂNG'!K324)</f>
        <v>0</v>
      </c>
      <c r="G2368" s="13">
        <f>IF('⚙️ SÉC MĂNG'!A324="","",'⚙️ SÉC MĂNG'!L324)</f>
        <v>0</v>
      </c>
      <c r="H2368" s="13">
        <f>IF('⚙️ SÉC MĂNG'!A324="","",'⚙️ SÉC MĂNG'!M324)</f>
        <v>0</v>
      </c>
      <c r="I2368" s="13">
        <f>IF('⚙️ SÉC MĂNG'!A324="","",'⚙️ SÉC MĂNG'!N324)</f>
        <v>0</v>
      </c>
      <c r="J2368" s="1" t="str">
        <f>IF('⚙️ SÉC MĂNG'!A324="","",'⚙️ SÉC MĂNG'!D324)</f>
        <v>130</v>
      </c>
      <c r="L2368" s="1">
        <f>N(L2367)+IF(AND('🔎 TRA CỨU NHANH'!$C$2&lt;&gt;"",OR(ISNUMBER(SEARCH('🔎 TRA CỨU NHANH'!$C$2,$A2368)),ISNUMBER(SEARCH('🔎 TRA CỨU NHANH'!$C$2,$B2368)))),1,0)</f>
        <v>0</v>
      </c>
      <c r="M2368" s="1" t="str">
        <f t="shared" si="72"/>
        <v/>
      </c>
      <c r="N2368" s="1">
        <f>N(N2367)+IF(AND('💰 BÁO GIÁ'!$C$27&lt;&gt;"",OR(ISNUMBER(SEARCH('💰 BÁO GIÁ'!$C$27,$A2368)),ISNUMBER(SEARCH('💰 BÁO GIÁ'!$C$27,$B2368)))),1,0)</f>
        <v>0</v>
      </c>
      <c r="O2368" s="1" t="str">
        <f t="shared" si="73"/>
        <v/>
      </c>
    </row>
    <row r="2369" customHeight="1" spans="1:15">
      <c r="A2369" s="1" t="str">
        <f>IF('⚙️ SÉC MĂNG'!A325="","",'⚙️ SÉC MĂNG'!A325)</f>
        <v>HH083919</v>
      </c>
      <c r="B2369" s="1" t="str">
        <f>IF('⚙️ SÉC MĂNG'!A325="","",'⚙️ SÉC MĂNG'!R325)</f>
        <v>Séc măng Hyundai D6CB (3.3K-3-4)/ 23040-83030/ 6D22 - HENWEIT</v>
      </c>
      <c r="C2369" s="1" t="str">
        <f>IF('⚙️ SÉC MĂNG'!A325="","","Séc măng")</f>
        <v>Séc măng</v>
      </c>
      <c r="D2369" s="1" t="str">
        <f>IF('⚙️ SÉC MĂNG'!A325="","",'⚙️ SÉC MĂNG'!I325)</f>
        <v>Máy</v>
      </c>
      <c r="E2369" s="13">
        <f>IF('⚙️ SÉC MĂNG'!A325="","",'⚙️ SÉC MĂNG'!J325)</f>
        <v>0</v>
      </c>
      <c r="F2369" s="13">
        <f>IF('⚙️ SÉC MĂNG'!A325="","",'⚙️ SÉC MĂNG'!K325)</f>
        <v>0</v>
      </c>
      <c r="G2369" s="13">
        <f>IF('⚙️ SÉC MĂNG'!A325="","",'⚙️ SÉC MĂNG'!L325)</f>
        <v>0</v>
      </c>
      <c r="H2369" s="13">
        <f>IF('⚙️ SÉC MĂNG'!A325="","",'⚙️ SÉC MĂNG'!M325)</f>
        <v>0</v>
      </c>
      <c r="I2369" s="13">
        <f>IF('⚙️ SÉC MĂNG'!A325="","",'⚙️ SÉC MĂNG'!N325)</f>
        <v>0</v>
      </c>
      <c r="J2369" s="1" t="str">
        <f>IF('⚙️ SÉC MĂNG'!A325="","",'⚙️ SÉC MĂNG'!D325)</f>
        <v>130</v>
      </c>
      <c r="L2369" s="1">
        <f>N(L2368)+IF(AND('🔎 TRA CỨU NHANH'!$C$2&lt;&gt;"",OR(ISNUMBER(SEARCH('🔎 TRA CỨU NHANH'!$C$2,$A2369)),ISNUMBER(SEARCH('🔎 TRA CỨU NHANH'!$C$2,$B2369)))),1,0)</f>
        <v>0</v>
      </c>
      <c r="M2369" s="1" t="str">
        <f t="shared" si="72"/>
        <v/>
      </c>
      <c r="N2369" s="1">
        <f>N(N2368)+IF(AND('💰 BÁO GIÁ'!$C$27&lt;&gt;"",OR(ISNUMBER(SEARCH('💰 BÁO GIÁ'!$C$27,$A2369)),ISNUMBER(SEARCH('💰 BÁO GIÁ'!$C$27,$B2369)))),1,0)</f>
        <v>0</v>
      </c>
      <c r="O2369" s="1" t="str">
        <f t="shared" si="73"/>
        <v/>
      </c>
    </row>
    <row r="2370" customHeight="1" spans="1:15">
      <c r="A2370" s="1" t="str">
        <f>IF('⚙️ SÉC MĂNG'!A326="","",'⚙️ SÉC MĂNG'!A326)</f>
        <v>HH00014</v>
      </c>
      <c r="B2370" s="1" t="str">
        <f>IF('⚙️ SÉC MĂNG'!A326="","",'⚙️ SÉC MĂNG'!R326)</f>
        <v>Séc măng Hyu D6AC/ SDG30012ZZ (3.3K-3-6) 6D22 HỘP 6 - NPR</v>
      </c>
      <c r="C2370" s="1" t="str">
        <f>IF('⚙️ SÉC MĂNG'!A326="","","Séc măng")</f>
        <v>Séc măng</v>
      </c>
      <c r="D2370" s="1" t="str">
        <f>IF('⚙️ SÉC MĂNG'!A326="","",'⚙️ SÉC MĂNG'!I326)</f>
        <v>Máy</v>
      </c>
      <c r="E2370" s="13">
        <f>IF('⚙️ SÉC MĂNG'!A326="","",'⚙️ SÉC MĂNG'!J326)</f>
        <v>0</v>
      </c>
      <c r="F2370" s="13">
        <f>IF('⚙️ SÉC MĂNG'!A326="","",'⚙️ SÉC MĂNG'!K326)</f>
        <v>0</v>
      </c>
      <c r="G2370" s="13">
        <f>IF('⚙️ SÉC MĂNG'!A326="","",'⚙️ SÉC MĂNG'!L326)</f>
        <v>0</v>
      </c>
      <c r="H2370" s="13">
        <f>IF('⚙️ SÉC MĂNG'!A326="","",'⚙️ SÉC MĂNG'!M326)</f>
        <v>0</v>
      </c>
      <c r="I2370" s="13">
        <f>IF('⚙️ SÉC MĂNG'!A326="","",'⚙️ SÉC MĂNG'!N326)</f>
        <v>0</v>
      </c>
      <c r="J2370" s="1" t="str">
        <f>IF('⚙️ SÉC MĂNG'!A326="","",'⚙️ SÉC MĂNG'!D326)</f>
        <v>130</v>
      </c>
      <c r="L2370" s="1">
        <f>N(L2369)+IF(AND('🔎 TRA CỨU NHANH'!$C$2&lt;&gt;"",OR(ISNUMBER(SEARCH('🔎 TRA CỨU NHANH'!$C$2,$A2370)),ISNUMBER(SEARCH('🔎 TRA CỨU NHANH'!$C$2,$B2370)))),1,0)</f>
        <v>0</v>
      </c>
      <c r="M2370" s="1" t="str">
        <f t="shared" ref="M2370:M2433" si="74">IF(L2370&gt;N(L2369),L2370,"")</f>
        <v/>
      </c>
      <c r="N2370" s="1">
        <f>N(N2369)+IF(AND('💰 BÁO GIÁ'!$C$27&lt;&gt;"",OR(ISNUMBER(SEARCH('💰 BÁO GIÁ'!$C$27,$A2370)),ISNUMBER(SEARCH('💰 BÁO GIÁ'!$C$27,$B2370)))),1,0)</f>
        <v>0</v>
      </c>
      <c r="O2370" s="1" t="str">
        <f t="shared" ref="O2370:O2433" si="75">IF(N2370&gt;N(N2369),N2370,"")</f>
        <v/>
      </c>
    </row>
    <row r="2371" customHeight="1" spans="1:15">
      <c r="A2371" s="1" t="str">
        <f>IF('⚙️ SÉC MĂNG'!A327="","",'⚙️ SÉC MĂNG'!A327)</f>
        <v>HH083920</v>
      </c>
      <c r="B2371" s="1" t="str">
        <f>IF('⚙️ SÉC MĂNG'!A327="","",'⚙️ SÉC MĂNG'!R327)</f>
        <v>Séc măng Hyundai D6CA (3.33K-3-4)/ 23430-84010 - HENWEIT</v>
      </c>
      <c r="C2371" s="1" t="str">
        <f>IF('⚙️ SÉC MĂNG'!A327="","","Séc măng")</f>
        <v>Séc măng</v>
      </c>
      <c r="D2371" s="1" t="str">
        <f>IF('⚙️ SÉC MĂNG'!A327="","",'⚙️ SÉC MĂNG'!I327)</f>
        <v>Cái</v>
      </c>
      <c r="E2371" s="13">
        <f>IF('⚙️ SÉC MĂNG'!A327="","",'⚙️ SÉC MĂNG'!J327)</f>
        <v>0</v>
      </c>
      <c r="F2371" s="13">
        <f>IF('⚙️ SÉC MĂNG'!A327="","",'⚙️ SÉC MĂNG'!K327)</f>
        <v>0</v>
      </c>
      <c r="G2371" s="13">
        <f>IF('⚙️ SÉC MĂNG'!A327="","",'⚙️ SÉC MĂNG'!L327)</f>
        <v>0</v>
      </c>
      <c r="H2371" s="13">
        <f>IF('⚙️ SÉC MĂNG'!A327="","",'⚙️ SÉC MĂNG'!M327)</f>
        <v>0</v>
      </c>
      <c r="I2371" s="13">
        <f>IF('⚙️ SÉC MĂNG'!A327="","",'⚙️ SÉC MĂNG'!N327)</f>
        <v>0</v>
      </c>
      <c r="J2371" s="1" t="str">
        <f>IF('⚙️ SÉC MĂNG'!A327="","",'⚙️ SÉC MĂNG'!D327)</f>
        <v>133</v>
      </c>
      <c r="L2371" s="1">
        <f>N(L2370)+IF(AND('🔎 TRA CỨU NHANH'!$C$2&lt;&gt;"",OR(ISNUMBER(SEARCH('🔎 TRA CỨU NHANH'!$C$2,$A2371)),ISNUMBER(SEARCH('🔎 TRA CỨU NHANH'!$C$2,$B2371)))),1,0)</f>
        <v>0</v>
      </c>
      <c r="M2371" s="1" t="str">
        <f t="shared" si="74"/>
        <v/>
      </c>
      <c r="N2371" s="1">
        <f>N(N2370)+IF(AND('💰 BÁO GIÁ'!$C$27&lt;&gt;"",OR(ISNUMBER(SEARCH('💰 BÁO GIÁ'!$C$27,$A2371)),ISNUMBER(SEARCH('💰 BÁO GIÁ'!$C$27,$B2371)))),1,0)</f>
        <v>0</v>
      </c>
      <c r="O2371" s="1" t="str">
        <f t="shared" si="75"/>
        <v/>
      </c>
    </row>
    <row r="2372" customHeight="1" spans="1:15">
      <c r="A2372" s="1" t="str">
        <f>IF('⚙️ SÉC MĂNG'!A328="","",'⚙️ SÉC MĂNG'!A328)</f>
        <v>HH073594</v>
      </c>
      <c r="B2372" s="1" t="str">
        <f>IF('⚙️ SÉC MĂNG'!A328="","",'⚙️ SÉC MĂNG'!R328)</f>
        <v>Séc măng D6CA/D70/3.33K-3-4 - TP</v>
      </c>
      <c r="C2372" s="1" t="str">
        <f>IF('⚙️ SÉC MĂNG'!A328="","","Séc măng")</f>
        <v>Séc măng</v>
      </c>
      <c r="D2372" s="1" t="str">
        <f>IF('⚙️ SÉC MĂNG'!A328="","",'⚙️ SÉC MĂNG'!I328)</f>
        <v>Cái</v>
      </c>
      <c r="E2372" s="13">
        <f>IF('⚙️ SÉC MĂNG'!A328="","",'⚙️ SÉC MĂNG'!J328)</f>
        <v>0</v>
      </c>
      <c r="F2372" s="13">
        <f>IF('⚙️ SÉC MĂNG'!A328="","",'⚙️ SÉC MĂNG'!K328)</f>
        <v>0</v>
      </c>
      <c r="G2372" s="13">
        <f>IF('⚙️ SÉC MĂNG'!A328="","",'⚙️ SÉC MĂNG'!L328)</f>
        <v>0</v>
      </c>
      <c r="H2372" s="13">
        <f>IF('⚙️ SÉC MĂNG'!A328="","",'⚙️ SÉC MĂNG'!M328)</f>
        <v>0</v>
      </c>
      <c r="I2372" s="13">
        <f>IF('⚙️ SÉC MĂNG'!A328="","",'⚙️ SÉC MĂNG'!N328)</f>
        <v>0</v>
      </c>
      <c r="J2372" s="1" t="str">
        <f>IF('⚙️ SÉC MĂNG'!A328="","",'⚙️ SÉC MĂNG'!D328)</f>
        <v>133</v>
      </c>
      <c r="L2372" s="1">
        <f>N(L2371)+IF(AND('🔎 TRA CỨU NHANH'!$C$2&lt;&gt;"",OR(ISNUMBER(SEARCH('🔎 TRA CỨU NHANH'!$C$2,$A2372)),ISNUMBER(SEARCH('🔎 TRA CỨU NHANH'!$C$2,$B2372)))),1,0)</f>
        <v>0</v>
      </c>
      <c r="M2372" s="1" t="str">
        <f t="shared" si="74"/>
        <v/>
      </c>
      <c r="N2372" s="1">
        <f>N(N2371)+IF(AND('💰 BÁO GIÁ'!$C$27&lt;&gt;"",OR(ISNUMBER(SEARCH('💰 BÁO GIÁ'!$C$27,$A2372)),ISNUMBER(SEARCH('💰 BÁO GIÁ'!$C$27,$B2372)))),1,0)</f>
        <v>0</v>
      </c>
      <c r="O2372" s="1" t="str">
        <f t="shared" si="75"/>
        <v/>
      </c>
    </row>
    <row r="2373" customHeight="1" spans="1:15">
      <c r="A2373" s="1" t="str">
        <f>IF('⚙️ SÉC MĂNG'!A329="","",'⚙️ SÉC MĂNG'!A329)</f>
        <v/>
      </c>
      <c r="B2373" s="1" t="str">
        <f>IF('⚙️ SÉC MĂNG'!A329="","",'⚙️ SÉC MĂNG'!R329)</f>
        <v/>
      </c>
      <c r="C2373" s="1" t="str">
        <f>IF('⚙️ SÉC MĂNG'!A329="","","Séc măng")</f>
        <v/>
      </c>
      <c r="D2373" s="1" t="str">
        <f>IF('⚙️ SÉC MĂNG'!A329="","",'⚙️ SÉC MĂNG'!I329)</f>
        <v/>
      </c>
      <c r="E2373" s="1" t="str">
        <f>IF('⚙️ SÉC MĂNG'!A329="","",'⚙️ SÉC MĂNG'!J329)</f>
        <v/>
      </c>
      <c r="F2373" s="1" t="str">
        <f>IF('⚙️ SÉC MĂNG'!A329="","",'⚙️ SÉC MĂNG'!K329)</f>
        <v/>
      </c>
      <c r="G2373" s="1" t="str">
        <f>IF('⚙️ SÉC MĂNG'!A329="","",'⚙️ SÉC MĂNG'!L329)</f>
        <v/>
      </c>
      <c r="H2373" s="1" t="str">
        <f>IF('⚙️ SÉC MĂNG'!A329="","",'⚙️ SÉC MĂNG'!M329)</f>
        <v/>
      </c>
      <c r="I2373" s="1" t="str">
        <f>IF('⚙️ SÉC MĂNG'!A329="","",'⚙️ SÉC MĂNG'!N329)</f>
        <v/>
      </c>
      <c r="J2373" s="1" t="str">
        <f>IF('⚙️ SÉC MĂNG'!A329="","",'⚙️ SÉC MĂNG'!D329)</f>
        <v/>
      </c>
      <c r="L2373" s="1">
        <f>N(L2372)+IF(AND('🔎 TRA CỨU NHANH'!$C$2&lt;&gt;"",OR(ISNUMBER(SEARCH('🔎 TRA CỨU NHANH'!$C$2,$A2373)),ISNUMBER(SEARCH('🔎 TRA CỨU NHANH'!$C$2,$B2373)))),1,0)</f>
        <v>0</v>
      </c>
      <c r="M2373" s="1" t="str">
        <f t="shared" si="74"/>
        <v/>
      </c>
      <c r="N2373" s="1">
        <f>N(N2372)+IF(AND('💰 BÁO GIÁ'!$C$27&lt;&gt;"",OR(ISNUMBER(SEARCH('💰 BÁO GIÁ'!$C$27,$A2373)),ISNUMBER(SEARCH('💰 BÁO GIÁ'!$C$27,$B2373)))),1,0)</f>
        <v>0</v>
      </c>
      <c r="O2373" s="1" t="str">
        <f t="shared" si="75"/>
        <v/>
      </c>
    </row>
    <row r="2374" customHeight="1" spans="1:15">
      <c r="A2374" s="1" t="str">
        <f>IF('⚙️ SÉC MĂNG'!A330="","",'⚙️ SÉC MĂNG'!A330)</f>
        <v>HH078793</v>
      </c>
      <c r="B2374" s="1" t="str">
        <f>IF('⚙️ SÉC MĂNG'!A330="","",'⚙️ SÉC MĂNG'!R330)</f>
        <v>Séc măng Cummins  94 (ISF2.8) - Izumi ARTSS</v>
      </c>
      <c r="C2374" s="1" t="str">
        <f>IF('⚙️ SÉC MĂNG'!A330="","","Séc măng")</f>
        <v>Séc măng</v>
      </c>
      <c r="D2374" s="1" t="str">
        <f>IF('⚙️ SÉC MĂNG'!A330="","",'⚙️ SÉC MĂNG'!I330)</f>
        <v>Máy</v>
      </c>
      <c r="E2374" s="13">
        <f>IF('⚙️ SÉC MĂNG'!A330="","",'⚙️ SÉC MĂNG'!J330)</f>
        <v>0</v>
      </c>
      <c r="F2374" s="13">
        <f>IF('⚙️ SÉC MĂNG'!A330="","",'⚙️ SÉC MĂNG'!K330)</f>
        <v>0</v>
      </c>
      <c r="G2374" s="13">
        <f>IF('⚙️ SÉC MĂNG'!A330="","",'⚙️ SÉC MĂNG'!L330)</f>
        <v>0</v>
      </c>
      <c r="H2374" s="13">
        <f>IF('⚙️ SÉC MĂNG'!A330="","",'⚙️ SÉC MĂNG'!M330)</f>
        <v>0</v>
      </c>
      <c r="I2374" s="13">
        <f>IF('⚙️ SÉC MĂNG'!A330="","",'⚙️ SÉC MĂNG'!N330)</f>
        <v>0</v>
      </c>
      <c r="J2374" s="1" t="str">
        <f>IF('⚙️ SÉC MĂNG'!A330="","",'⚙️ SÉC MĂNG'!D330)</f>
        <v>94</v>
      </c>
      <c r="L2374" s="1">
        <f>N(L2373)+IF(AND('🔎 TRA CỨU NHANH'!$C$2&lt;&gt;"",OR(ISNUMBER(SEARCH('🔎 TRA CỨU NHANH'!$C$2,$A2374)),ISNUMBER(SEARCH('🔎 TRA CỨU NHANH'!$C$2,$B2374)))),1,0)</f>
        <v>0</v>
      </c>
      <c r="M2374" s="1" t="str">
        <f t="shared" si="74"/>
        <v/>
      </c>
      <c r="N2374" s="1">
        <f>N(N2373)+IF(AND('💰 BÁO GIÁ'!$C$27&lt;&gt;"",OR(ISNUMBER(SEARCH('💰 BÁO GIÁ'!$C$27,$A2374)),ISNUMBER(SEARCH('💰 BÁO GIÁ'!$C$27,$B2374)))),1,0)</f>
        <v>0</v>
      </c>
      <c r="O2374" s="1" t="str">
        <f t="shared" si="75"/>
        <v/>
      </c>
    </row>
    <row r="2375" customHeight="1" spans="1:15">
      <c r="A2375" s="1" t="str">
        <f>IF('⚙️ SÉC MĂNG'!A331="","",'⚙️ SÉC MĂNG'!A331)</f>
        <v>HH081473</v>
      </c>
      <c r="B2375" s="1" t="str">
        <f>IF('⚙️ SÉC MĂNG'!A331="","",'⚙️ SÉC MĂNG'!R331)</f>
        <v>Séc măng Cummins 94 (ISF2.8) 2.5K-2-3 - IZ IKAZU</v>
      </c>
      <c r="C2375" s="1" t="str">
        <f>IF('⚙️ SÉC MĂNG'!A331="","","Séc măng")</f>
        <v>Séc măng</v>
      </c>
      <c r="D2375" s="1" t="str">
        <f>IF('⚙️ SÉC MĂNG'!A331="","",'⚙️ SÉC MĂNG'!I331)</f>
        <v>Máy</v>
      </c>
      <c r="E2375" s="13">
        <f>IF('⚙️ SÉC MĂNG'!A331="","",'⚙️ SÉC MĂNG'!J331)</f>
        <v>0</v>
      </c>
      <c r="F2375" s="13">
        <f>IF('⚙️ SÉC MĂNG'!A331="","",'⚙️ SÉC MĂNG'!K331)</f>
        <v>0</v>
      </c>
      <c r="G2375" s="13">
        <f>IF('⚙️ SÉC MĂNG'!A331="","",'⚙️ SÉC MĂNG'!L331)</f>
        <v>0</v>
      </c>
      <c r="H2375" s="13">
        <f>IF('⚙️ SÉC MĂNG'!A331="","",'⚙️ SÉC MĂNG'!M331)</f>
        <v>0</v>
      </c>
      <c r="I2375" s="13">
        <f>IF('⚙️ SÉC MĂNG'!A331="","",'⚙️ SÉC MĂNG'!N331)</f>
        <v>0</v>
      </c>
      <c r="J2375" s="1" t="str">
        <f>IF('⚙️ SÉC MĂNG'!A331="","",'⚙️ SÉC MĂNG'!D331)</f>
        <v>94</v>
      </c>
      <c r="L2375" s="1">
        <f>N(L2374)+IF(AND('🔎 TRA CỨU NHANH'!$C$2&lt;&gt;"",OR(ISNUMBER(SEARCH('🔎 TRA CỨU NHANH'!$C$2,$A2375)),ISNUMBER(SEARCH('🔎 TRA CỨU NHANH'!$C$2,$B2375)))),1,0)</f>
        <v>0</v>
      </c>
      <c r="M2375" s="1" t="str">
        <f t="shared" si="74"/>
        <v/>
      </c>
      <c r="N2375" s="1">
        <f>N(N2374)+IF(AND('💰 BÁO GIÁ'!$C$27&lt;&gt;"",OR(ISNUMBER(SEARCH('💰 BÁO GIÁ'!$C$27,$A2375)),ISNUMBER(SEARCH('💰 BÁO GIÁ'!$C$27,$B2375)))),1,0)</f>
        <v>0</v>
      </c>
      <c r="O2375" s="1" t="str">
        <f t="shared" si="75"/>
        <v/>
      </c>
    </row>
    <row r="2376" customHeight="1" spans="1:15">
      <c r="A2376" s="1" t="str">
        <f>IF('⚙️ SÉC MĂNG'!A332="","",'⚙️ SÉC MĂNG'!A332)</f>
        <v>HH073748</v>
      </c>
      <c r="B2376" s="1" t="str">
        <f>IF('⚙️ SÉC MĂNG'!A332="","",'⚙️ SÉC MĂNG'!R332)</f>
        <v>Séc măng 4D102/6D102/S4D102/S6D102/6BT/4BT (2.875K-2.37-4) - TP</v>
      </c>
      <c r="C2376" s="1" t="str">
        <f>IF('⚙️ SÉC MĂNG'!A332="","","Séc măng")</f>
        <v>Séc măng</v>
      </c>
      <c r="D2376" s="1" t="str">
        <f>IF('⚙️ SÉC MĂNG'!A332="","",'⚙️ SÉC MĂNG'!I332)</f>
        <v>1Máy</v>
      </c>
      <c r="E2376" s="13">
        <f>IF('⚙️ SÉC MĂNG'!A332="","",'⚙️ SÉC MĂNG'!J332)</f>
        <v>0</v>
      </c>
      <c r="F2376" s="13">
        <f>IF('⚙️ SÉC MĂNG'!A332="","",'⚙️ SÉC MĂNG'!K332)</f>
        <v>0</v>
      </c>
      <c r="G2376" s="13">
        <f>IF('⚙️ SÉC MĂNG'!A332="","",'⚙️ SÉC MĂNG'!L332)</f>
        <v>0</v>
      </c>
      <c r="H2376" s="13">
        <f>IF('⚙️ SÉC MĂNG'!A332="","",'⚙️ SÉC MĂNG'!M332)</f>
        <v>0</v>
      </c>
      <c r="I2376" s="13">
        <f>IF('⚙️ SÉC MĂNG'!A332="","",'⚙️ SÉC MĂNG'!N332)</f>
        <v>0</v>
      </c>
      <c r="J2376" s="1" t="str">
        <f>IF('⚙️ SÉC MĂNG'!A332="","",'⚙️ SÉC MĂNG'!D332)</f>
        <v>102</v>
      </c>
      <c r="L2376" s="1">
        <f>N(L2375)+IF(AND('🔎 TRA CỨU NHANH'!$C$2&lt;&gt;"",OR(ISNUMBER(SEARCH('🔎 TRA CỨU NHANH'!$C$2,$A2376)),ISNUMBER(SEARCH('🔎 TRA CỨU NHANH'!$C$2,$B2376)))),1,0)</f>
        <v>0</v>
      </c>
      <c r="M2376" s="1" t="str">
        <f t="shared" si="74"/>
        <v/>
      </c>
      <c r="N2376" s="1">
        <f>N(N2375)+IF(AND('💰 BÁO GIÁ'!$C$27&lt;&gt;"",OR(ISNUMBER(SEARCH('💰 BÁO GIÁ'!$C$27,$A2376)),ISNUMBER(SEARCH('💰 BÁO GIÁ'!$C$27,$B2376)))),1,0)</f>
        <v>0</v>
      </c>
      <c r="O2376" s="1" t="str">
        <f t="shared" si="75"/>
        <v/>
      </c>
    </row>
    <row r="2377" customHeight="1" spans="1:15">
      <c r="A2377" s="1" t="str">
        <f>IF('⚙️ SÉC MĂNG'!A333="","",'⚙️ SÉC MĂNG'!A333)</f>
        <v>HH072065</v>
      </c>
      <c r="B2377" s="1" t="str">
        <f>IF('⚙️ SÉC MĂNG'!A333="","",'⚙️ SÉC MĂNG'!R333)</f>
        <v>Séc măng 6BT/4BT/ 3K-2.38-4 (12710200-00) - TURKEY</v>
      </c>
      <c r="C2377" s="1" t="str">
        <f>IF('⚙️ SÉC MĂNG'!A333="","","Séc măng")</f>
        <v>Séc măng</v>
      </c>
      <c r="D2377" s="1" t="str">
        <f>IF('⚙️ SÉC MĂNG'!A333="","",'⚙️ SÉC MĂNG'!I333)</f>
        <v>Máy</v>
      </c>
      <c r="E2377" s="13">
        <f>IF('⚙️ SÉC MĂNG'!A333="","",'⚙️ SÉC MĂNG'!J333)</f>
        <v>0</v>
      </c>
      <c r="F2377" s="13">
        <f>IF('⚙️ SÉC MĂNG'!A333="","",'⚙️ SÉC MĂNG'!K333)</f>
        <v>0</v>
      </c>
      <c r="G2377" s="13">
        <f>IF('⚙️ SÉC MĂNG'!A333="","",'⚙️ SÉC MĂNG'!L333)</f>
        <v>0</v>
      </c>
      <c r="H2377" s="13">
        <f>IF('⚙️ SÉC MĂNG'!A333="","",'⚙️ SÉC MĂNG'!M333)</f>
        <v>0</v>
      </c>
      <c r="I2377" s="13">
        <f>IF('⚙️ SÉC MĂNG'!A333="","",'⚙️ SÉC MĂNG'!N333)</f>
        <v>0</v>
      </c>
      <c r="J2377" s="1" t="str">
        <f>IF('⚙️ SÉC MĂNG'!A333="","",'⚙️ SÉC MĂNG'!D333)</f>
        <v>102</v>
      </c>
      <c r="L2377" s="1">
        <f>N(L2376)+IF(AND('🔎 TRA CỨU NHANH'!$C$2&lt;&gt;"",OR(ISNUMBER(SEARCH('🔎 TRA CỨU NHANH'!$C$2,$A2377)),ISNUMBER(SEARCH('🔎 TRA CỨU NHANH'!$C$2,$B2377)))),1,0)</f>
        <v>0</v>
      </c>
      <c r="M2377" s="1" t="str">
        <f t="shared" si="74"/>
        <v/>
      </c>
      <c r="N2377" s="1">
        <f>N(N2376)+IF(AND('💰 BÁO GIÁ'!$C$27&lt;&gt;"",OR(ISNUMBER(SEARCH('💰 BÁO GIÁ'!$C$27,$A2377)),ISNUMBER(SEARCH('💰 BÁO GIÁ'!$C$27,$B2377)))),1,0)</f>
        <v>0</v>
      </c>
      <c r="O2377" s="1" t="str">
        <f t="shared" si="75"/>
        <v/>
      </c>
    </row>
    <row r="2378" customHeight="1" spans="1:15">
      <c r="A2378" s="1" t="str">
        <f>IF('⚙️ SÉC MĂNG'!A334="","",'⚙️ SÉC MĂNG'!A334)</f>
        <v>HH079790</v>
      </c>
      <c r="B2378" s="1" t="str">
        <f>IF('⚙️ SÉC MĂNG'!A334="","",'⚙️ SÉC MĂNG'!R334)</f>
        <v>Séc măng 6BT / 4BT/ 4D102 / 6D102 / S4D102 / S6D102 (2.8K-2.35-4) - IZ IKAZU</v>
      </c>
      <c r="C2378" s="1" t="str">
        <f>IF('⚙️ SÉC MĂNG'!A334="","","Séc măng")</f>
        <v>Séc măng</v>
      </c>
      <c r="D2378" s="1" t="str">
        <f>IF('⚙️ SÉC MĂNG'!A334="","",'⚙️ SÉC MĂNG'!I334)</f>
        <v>Máy</v>
      </c>
      <c r="E2378" s="13">
        <f>IF('⚙️ SÉC MĂNG'!A334="","",'⚙️ SÉC MĂNG'!J334)</f>
        <v>0</v>
      </c>
      <c r="F2378" s="13">
        <f>IF('⚙️ SÉC MĂNG'!A334="","",'⚙️ SÉC MĂNG'!K334)</f>
        <v>0</v>
      </c>
      <c r="G2378" s="13">
        <f>IF('⚙️ SÉC MĂNG'!A334="","",'⚙️ SÉC MĂNG'!L334)</f>
        <v>0</v>
      </c>
      <c r="H2378" s="13">
        <f>IF('⚙️ SÉC MĂNG'!A334="","",'⚙️ SÉC MĂNG'!M334)</f>
        <v>0</v>
      </c>
      <c r="I2378" s="13">
        <f>IF('⚙️ SÉC MĂNG'!A334="","",'⚙️ SÉC MĂNG'!N334)</f>
        <v>0</v>
      </c>
      <c r="J2378" s="1" t="str">
        <f>IF('⚙️ SÉC MĂNG'!A334="","",'⚙️ SÉC MĂNG'!D334)</f>
        <v>102</v>
      </c>
      <c r="L2378" s="1">
        <f>N(L2377)+IF(AND('🔎 TRA CỨU NHANH'!$C$2&lt;&gt;"",OR(ISNUMBER(SEARCH('🔎 TRA CỨU NHANH'!$C$2,$A2378)),ISNUMBER(SEARCH('🔎 TRA CỨU NHANH'!$C$2,$B2378)))),1,0)</f>
        <v>0</v>
      </c>
      <c r="M2378" s="1" t="str">
        <f t="shared" si="74"/>
        <v/>
      </c>
      <c r="N2378" s="1">
        <f>N(N2377)+IF(AND('💰 BÁO GIÁ'!$C$27&lt;&gt;"",OR(ISNUMBER(SEARCH('💰 BÁO GIÁ'!$C$27,$A2378)),ISNUMBER(SEARCH('💰 BÁO GIÁ'!$C$27,$B2378)))),1,0)</f>
        <v>0</v>
      </c>
      <c r="O2378" s="1" t="str">
        <f t="shared" si="75"/>
        <v/>
      </c>
    </row>
    <row r="2379" customHeight="1" spans="1:15">
      <c r="A2379" s="1" t="str">
        <f>IF('⚙️ SÉC MĂNG'!A335="","",'⚙️ SÉC MĂNG'!A335)</f>
        <v>HH074889</v>
      </c>
      <c r="B2379" s="1" t="str">
        <f>IF('⚙️ SÉC MĂNG'!A335="","",'⚙️ SÉC MĂNG'!R335)</f>
        <v>Séc măng 6BT / 4BT/ 4D102 / 6D102 / S4D102 / S6D102 (2.8K-2.35-4) - IZUMI</v>
      </c>
      <c r="C2379" s="1" t="str">
        <f>IF('⚙️ SÉC MĂNG'!A335="","","Séc măng")</f>
        <v>Séc măng</v>
      </c>
      <c r="D2379" s="1" t="str">
        <f>IF('⚙️ SÉC MĂNG'!A335="","",'⚙️ SÉC MĂNG'!I335)</f>
        <v>Máy</v>
      </c>
      <c r="E2379" s="13">
        <f>IF('⚙️ SÉC MĂNG'!A335="","",'⚙️ SÉC MĂNG'!J335)</f>
        <v>0</v>
      </c>
      <c r="F2379" s="13">
        <f>IF('⚙️ SÉC MĂNG'!A335="","",'⚙️ SÉC MĂNG'!K335)</f>
        <v>0</v>
      </c>
      <c r="G2379" s="13">
        <f>IF('⚙️ SÉC MĂNG'!A335="","",'⚙️ SÉC MĂNG'!L335)</f>
        <v>0</v>
      </c>
      <c r="H2379" s="13">
        <f>IF('⚙️ SÉC MĂNG'!A335="","",'⚙️ SÉC MĂNG'!M335)</f>
        <v>0</v>
      </c>
      <c r="I2379" s="13">
        <f>IF('⚙️ SÉC MĂNG'!A335="","",'⚙️ SÉC MĂNG'!N335)</f>
        <v>0</v>
      </c>
      <c r="J2379" s="1" t="str">
        <f>IF('⚙️ SÉC MĂNG'!A335="","",'⚙️ SÉC MĂNG'!D335)</f>
        <v>102</v>
      </c>
      <c r="L2379" s="1">
        <f>N(L2378)+IF(AND('🔎 TRA CỨU NHANH'!$C$2&lt;&gt;"",OR(ISNUMBER(SEARCH('🔎 TRA CỨU NHANH'!$C$2,$A2379)),ISNUMBER(SEARCH('🔎 TRA CỨU NHANH'!$C$2,$B2379)))),1,0)</f>
        <v>0</v>
      </c>
      <c r="M2379" s="1" t="str">
        <f t="shared" si="74"/>
        <v/>
      </c>
      <c r="N2379" s="1">
        <f>N(N2378)+IF(AND('💰 BÁO GIÁ'!$C$27&lt;&gt;"",OR(ISNUMBER(SEARCH('💰 BÁO GIÁ'!$C$27,$A2379)),ISNUMBER(SEARCH('💰 BÁO GIÁ'!$C$27,$B2379)))),1,0)</f>
        <v>0</v>
      </c>
      <c r="O2379" s="1" t="str">
        <f t="shared" si="75"/>
        <v/>
      </c>
    </row>
    <row r="2380" customHeight="1" spans="1:15">
      <c r="A2380" s="1" t="str">
        <f>IF('⚙️ SÉC MĂNG'!A336="","",'⚙️ SÉC MĂNG'!A336)</f>
        <v>HH081472</v>
      </c>
      <c r="B2380" s="1" t="str">
        <f>IF('⚙️ SÉC MĂNG'!A336="","",'⚙️ SÉC MĂNG'!R336)</f>
        <v>Séc măng Cummins 102 (ISF3.8) 3K-2.38-4 - IZ IKAZU</v>
      </c>
      <c r="C2380" s="1" t="str">
        <f>IF('⚙️ SÉC MĂNG'!A336="","","Séc măng")</f>
        <v>Séc măng</v>
      </c>
      <c r="D2380" s="1" t="str">
        <f>IF('⚙️ SÉC MĂNG'!A336="","",'⚙️ SÉC MĂNG'!I336)</f>
        <v>Máy</v>
      </c>
      <c r="E2380" s="13">
        <f>IF('⚙️ SÉC MĂNG'!A336="","",'⚙️ SÉC MĂNG'!J336)</f>
        <v>0</v>
      </c>
      <c r="F2380" s="13">
        <f>IF('⚙️ SÉC MĂNG'!A336="","",'⚙️ SÉC MĂNG'!K336)</f>
        <v>0</v>
      </c>
      <c r="G2380" s="13">
        <f>IF('⚙️ SÉC MĂNG'!A336="","",'⚙️ SÉC MĂNG'!L336)</f>
        <v>0</v>
      </c>
      <c r="H2380" s="13">
        <f>IF('⚙️ SÉC MĂNG'!A336="","",'⚙️ SÉC MĂNG'!M336)</f>
        <v>0</v>
      </c>
      <c r="I2380" s="13">
        <f>IF('⚙️ SÉC MĂNG'!A336="","",'⚙️ SÉC MĂNG'!N336)</f>
        <v>0</v>
      </c>
      <c r="J2380" s="1" t="str">
        <f>IF('⚙️ SÉC MĂNG'!A336="","",'⚙️ SÉC MĂNG'!D336)</f>
        <v>102</v>
      </c>
      <c r="L2380" s="1">
        <f>N(L2379)+IF(AND('🔎 TRA CỨU NHANH'!$C$2&lt;&gt;"",OR(ISNUMBER(SEARCH('🔎 TRA CỨU NHANH'!$C$2,$A2380)),ISNUMBER(SEARCH('🔎 TRA CỨU NHANH'!$C$2,$B2380)))),1,0)</f>
        <v>0</v>
      </c>
      <c r="M2380" s="1" t="str">
        <f t="shared" si="74"/>
        <v/>
      </c>
      <c r="N2380" s="1">
        <f>N(N2379)+IF(AND('💰 BÁO GIÁ'!$C$27&lt;&gt;"",OR(ISNUMBER(SEARCH('💰 BÁO GIÁ'!$C$27,$A2380)),ISNUMBER(SEARCH('💰 BÁO GIÁ'!$C$27,$B2380)))),1,0)</f>
        <v>0</v>
      </c>
      <c r="O2380" s="1" t="str">
        <f t="shared" si="75"/>
        <v/>
      </c>
    </row>
    <row r="2381" customHeight="1" spans="1:15">
      <c r="A2381" s="1" t="str">
        <f>IF('⚙️ SÉC MĂNG'!A337="","",'⚙️ SÉC MĂNG'!A337)</f>
        <v>HH083746</v>
      </c>
      <c r="B2381" s="1" t="str">
        <f>IF('⚙️ SÉC MĂNG'!A337="","",'⚙️ SÉC MĂNG'!R337)</f>
        <v>Séc măng Cummins ISF3.8/ 4089258/102 (3K-2.38-4) - HENWEIT/ R-CM35-00-1</v>
      </c>
      <c r="C2381" s="1" t="str">
        <f>IF('⚙️ SÉC MĂNG'!A337="","","Séc măng")</f>
        <v>Séc măng</v>
      </c>
      <c r="D2381" s="1" t="str">
        <f>IF('⚙️ SÉC MĂNG'!A337="","",'⚙️ SÉC MĂNG'!I337)</f>
        <v>Máy</v>
      </c>
      <c r="E2381" s="13">
        <f>IF('⚙️ SÉC MĂNG'!A337="","",'⚙️ SÉC MĂNG'!J337)</f>
        <v>0</v>
      </c>
      <c r="F2381" s="13">
        <f>IF('⚙️ SÉC MĂNG'!A337="","",'⚙️ SÉC MĂNG'!K337)</f>
        <v>0</v>
      </c>
      <c r="G2381" s="13">
        <f>IF('⚙️ SÉC MĂNG'!A337="","",'⚙️ SÉC MĂNG'!L337)</f>
        <v>0</v>
      </c>
      <c r="H2381" s="13">
        <f>IF('⚙️ SÉC MĂNG'!A337="","",'⚙️ SÉC MĂNG'!M337)</f>
        <v>0</v>
      </c>
      <c r="I2381" s="13">
        <f>IF('⚙️ SÉC MĂNG'!A337="","",'⚙️ SÉC MĂNG'!N337)</f>
        <v>0</v>
      </c>
      <c r="J2381" s="1" t="str">
        <f>IF('⚙️ SÉC MĂNG'!A337="","",'⚙️ SÉC MĂNG'!D337)</f>
        <v>102</v>
      </c>
      <c r="L2381" s="1">
        <f>N(L2380)+IF(AND('🔎 TRA CỨU NHANH'!$C$2&lt;&gt;"",OR(ISNUMBER(SEARCH('🔎 TRA CỨU NHANH'!$C$2,$A2381)),ISNUMBER(SEARCH('🔎 TRA CỨU NHANH'!$C$2,$B2381)))),1,0)</f>
        <v>0</v>
      </c>
      <c r="M2381" s="1" t="str">
        <f t="shared" si="74"/>
        <v/>
      </c>
      <c r="N2381" s="1">
        <f>N(N2380)+IF(AND('💰 BÁO GIÁ'!$C$27&lt;&gt;"",OR(ISNUMBER(SEARCH('💰 BÁO GIÁ'!$C$27,$A2381)),ISNUMBER(SEARCH('💰 BÁO GIÁ'!$C$27,$B2381)))),1,0)</f>
        <v>0</v>
      </c>
      <c r="O2381" s="1" t="str">
        <f t="shared" si="75"/>
        <v/>
      </c>
    </row>
    <row r="2382" customHeight="1" spans="1:15">
      <c r="A2382" s="1" t="str">
        <f>IF('⚙️ SÉC MĂNG'!A338="","",'⚙️ SÉC MĂNG'!A338)</f>
        <v>HH082265</v>
      </c>
      <c r="B2382" s="1" t="str">
        <f>IF('⚙️ SÉC MĂNG'!A338="","",'⚙️ SÉC MĂNG'!R338)</f>
        <v>Séc măng S6D102/ 6D102 hộp 6 máy (2.875K-2.37-4) SDK04027ZX - NPR</v>
      </c>
      <c r="C2382" s="1" t="str">
        <f>IF('⚙️ SÉC MĂNG'!A338="","","Séc măng")</f>
        <v>Séc măng</v>
      </c>
      <c r="D2382" s="1" t="str">
        <f>IF('⚙️ SÉC MĂNG'!A338="","",'⚙️ SÉC MĂNG'!I338)</f>
        <v>1Máy</v>
      </c>
      <c r="E2382" s="13">
        <f>IF('⚙️ SÉC MĂNG'!A338="","",'⚙️ SÉC MĂNG'!J338)</f>
        <v>0</v>
      </c>
      <c r="F2382" s="13">
        <f>IF('⚙️ SÉC MĂNG'!A338="","",'⚙️ SÉC MĂNG'!K338)</f>
        <v>0</v>
      </c>
      <c r="G2382" s="13">
        <f>IF('⚙️ SÉC MĂNG'!A338="","",'⚙️ SÉC MĂNG'!L338)</f>
        <v>0</v>
      </c>
      <c r="H2382" s="13">
        <f>IF('⚙️ SÉC MĂNG'!A338="","",'⚙️ SÉC MĂNG'!M338)</f>
        <v>0</v>
      </c>
      <c r="I2382" s="13">
        <f>IF('⚙️ SÉC MĂNG'!A338="","",'⚙️ SÉC MĂNG'!N338)</f>
        <v>0</v>
      </c>
      <c r="J2382" s="1" t="str">
        <f>IF('⚙️ SÉC MĂNG'!A338="","",'⚙️ SÉC MĂNG'!D338)</f>
        <v>102</v>
      </c>
      <c r="L2382" s="1">
        <f>N(L2381)+IF(AND('🔎 TRA CỨU NHANH'!$C$2&lt;&gt;"",OR(ISNUMBER(SEARCH('🔎 TRA CỨU NHANH'!$C$2,$A2382)),ISNUMBER(SEARCH('🔎 TRA CỨU NHANH'!$C$2,$B2382)))),1,0)</f>
        <v>0</v>
      </c>
      <c r="M2382" s="1" t="str">
        <f t="shared" si="74"/>
        <v/>
      </c>
      <c r="N2382" s="1">
        <f>N(N2381)+IF(AND('💰 BÁO GIÁ'!$C$27&lt;&gt;"",OR(ISNUMBER(SEARCH('💰 BÁO GIÁ'!$C$27,$A2382)),ISNUMBER(SEARCH('💰 BÁO GIÁ'!$C$27,$B2382)))),1,0)</f>
        <v>0</v>
      </c>
      <c r="O2382" s="1" t="str">
        <f t="shared" si="75"/>
        <v/>
      </c>
    </row>
    <row r="2383" customHeight="1" spans="1:15">
      <c r="A2383" s="1" t="str">
        <f>IF('⚙️ SÉC MĂNG'!A339="","",'⚙️ SÉC MĂNG'!A339)</f>
        <v>HH078331</v>
      </c>
      <c r="B2383" s="1" t="str">
        <f>IF('⚙️ SÉC MĂNG'!A339="","",'⚙️ SÉC MĂNG'!R339)</f>
        <v>Séc măng S6D102/S4D102/6BT/4BT/ 2.88K-2.38-4 (16310201-00) - ART</v>
      </c>
      <c r="C2383" s="1" t="str">
        <f>IF('⚙️ SÉC MĂNG'!A339="","","Séc măng")</f>
        <v>Séc măng</v>
      </c>
      <c r="D2383" s="1" t="str">
        <f>IF('⚙️ SÉC MĂNG'!A339="","",'⚙️ SÉC MĂNG'!I339)</f>
        <v>Máy</v>
      </c>
      <c r="E2383" s="13">
        <f>IF('⚙️ SÉC MĂNG'!A339="","",'⚙️ SÉC MĂNG'!J339)</f>
        <v>0</v>
      </c>
      <c r="F2383" s="13">
        <f>IF('⚙️ SÉC MĂNG'!A339="","",'⚙️ SÉC MĂNG'!K339)</f>
        <v>0</v>
      </c>
      <c r="G2383" s="13">
        <f>IF('⚙️ SÉC MĂNG'!A339="","",'⚙️ SÉC MĂNG'!L339)</f>
        <v>0</v>
      </c>
      <c r="H2383" s="13">
        <f>IF('⚙️ SÉC MĂNG'!A339="","",'⚙️ SÉC MĂNG'!M339)</f>
        <v>0</v>
      </c>
      <c r="I2383" s="13">
        <f>IF('⚙️ SÉC MĂNG'!A339="","",'⚙️ SÉC MĂNG'!N339)</f>
        <v>0</v>
      </c>
      <c r="J2383" s="1" t="str">
        <f>IF('⚙️ SÉC MĂNG'!A339="","",'⚙️ SÉC MĂNG'!D339)</f>
        <v>102</v>
      </c>
      <c r="L2383" s="1">
        <f>N(L2382)+IF(AND('🔎 TRA CỨU NHANH'!$C$2&lt;&gt;"",OR(ISNUMBER(SEARCH('🔎 TRA CỨU NHANH'!$C$2,$A2383)),ISNUMBER(SEARCH('🔎 TRA CỨU NHANH'!$C$2,$B2383)))),1,0)</f>
        <v>0</v>
      </c>
      <c r="M2383" s="1" t="str">
        <f t="shared" si="74"/>
        <v/>
      </c>
      <c r="N2383" s="1">
        <f>N(N2382)+IF(AND('💰 BÁO GIÁ'!$C$27&lt;&gt;"",OR(ISNUMBER(SEARCH('💰 BÁO GIÁ'!$C$27,$A2383)),ISNUMBER(SEARCH('💰 BÁO GIÁ'!$C$27,$B2383)))),1,0)</f>
        <v>0</v>
      </c>
      <c r="O2383" s="1" t="str">
        <f t="shared" si="75"/>
        <v/>
      </c>
    </row>
    <row r="2384" customHeight="1" spans="1:15">
      <c r="A2384" s="1" t="str">
        <f>IF('⚙️ SÉC MĂNG'!A340="","",'⚙️ SÉC MĂNG'!A340)</f>
        <v>HH082072</v>
      </c>
      <c r="B2384" s="1" t="str">
        <f>IF('⚙️ SÉC MĂNG'!A340="","",'⚙️ SÉC MĂNG'!R340)</f>
        <v>Séc măng S6D102/S4D102/6D102/4D102/6BT/4BT (3K-2.38-4) - MAHLE</v>
      </c>
      <c r="C2384" s="1" t="str">
        <f>IF('⚙️ SÉC MĂNG'!A340="","","Séc măng")</f>
        <v>Séc măng</v>
      </c>
      <c r="D2384" s="1" t="str">
        <f>IF('⚙️ SÉC MĂNG'!A340="","",'⚙️ SÉC MĂNG'!I340)</f>
        <v>Máy</v>
      </c>
      <c r="E2384" s="13">
        <f>IF('⚙️ SÉC MĂNG'!A340="","",'⚙️ SÉC MĂNG'!J340)</f>
        <v>0</v>
      </c>
      <c r="F2384" s="13">
        <f>IF('⚙️ SÉC MĂNG'!A340="","",'⚙️ SÉC MĂNG'!K340)</f>
        <v>0</v>
      </c>
      <c r="G2384" s="13">
        <f>IF('⚙️ SÉC MĂNG'!A340="","",'⚙️ SÉC MĂNG'!L340)</f>
        <v>0</v>
      </c>
      <c r="H2384" s="13">
        <f>IF('⚙️ SÉC MĂNG'!A340="","",'⚙️ SÉC MĂNG'!M340)</f>
        <v>0</v>
      </c>
      <c r="I2384" s="13">
        <f>IF('⚙️ SÉC MĂNG'!A340="","",'⚙️ SÉC MĂNG'!N340)</f>
        <v>0</v>
      </c>
      <c r="J2384" s="1" t="str">
        <f>IF('⚙️ SÉC MĂNG'!A340="","",'⚙️ SÉC MĂNG'!D340)</f>
        <v>102</v>
      </c>
      <c r="L2384" s="1">
        <f>N(L2383)+IF(AND('🔎 TRA CỨU NHANH'!$C$2&lt;&gt;"",OR(ISNUMBER(SEARCH('🔎 TRA CỨU NHANH'!$C$2,$A2384)),ISNUMBER(SEARCH('🔎 TRA CỨU NHANH'!$C$2,$B2384)))),1,0)</f>
        <v>0</v>
      </c>
      <c r="M2384" s="1" t="str">
        <f t="shared" si="74"/>
        <v/>
      </c>
      <c r="N2384" s="1">
        <f>N(N2383)+IF(AND('💰 BÁO GIÁ'!$C$27&lt;&gt;"",OR(ISNUMBER(SEARCH('💰 BÁO GIÁ'!$C$27,$A2384)),ISNUMBER(SEARCH('💰 BÁO GIÁ'!$C$27,$B2384)))),1,0)</f>
        <v>0</v>
      </c>
      <c r="O2384" s="1" t="str">
        <f t="shared" si="75"/>
        <v/>
      </c>
    </row>
    <row r="2385" customHeight="1" spans="1:15">
      <c r="A2385" s="1" t="str">
        <f>IF('⚙️ SÉC MĂNG'!A341="","",'⚙️ SÉC MĂNG'!A341)</f>
        <v>HH083094</v>
      </c>
      <c r="B2385" s="1" t="str">
        <f>IF('⚙️ SÉC MĂNG'!A341="","",'⚙️ SÉC MĂNG'!R341)</f>
        <v>Séc măng FIAT IVECO (CUMMINS) N45/ 8094845/ 800074010000/ 01027N0 (phi 104) - HENWEIT</v>
      </c>
      <c r="C2385" s="1" t="str">
        <f>IF('⚙️ SÉC MĂNG'!A341="","","Séc măng")</f>
        <v>Séc măng</v>
      </c>
      <c r="D2385" s="1" t="str">
        <f>IF('⚙️ SÉC MĂNG'!A341="","",'⚙️ SÉC MĂNG'!I341)</f>
        <v>Máy</v>
      </c>
      <c r="E2385" s="13">
        <f>IF('⚙️ SÉC MĂNG'!A341="","",'⚙️ SÉC MĂNG'!J341)</f>
        <v>0</v>
      </c>
      <c r="F2385" s="13">
        <f>IF('⚙️ SÉC MĂNG'!A341="","",'⚙️ SÉC MĂNG'!K341)</f>
        <v>0</v>
      </c>
      <c r="G2385" s="13">
        <f>IF('⚙️ SÉC MĂNG'!A341="","",'⚙️ SÉC MĂNG'!L341)</f>
        <v>0</v>
      </c>
      <c r="H2385" s="13">
        <f>IF('⚙️ SÉC MĂNG'!A341="","",'⚙️ SÉC MĂNG'!M341)</f>
        <v>0</v>
      </c>
      <c r="I2385" s="13">
        <f>IF('⚙️ SÉC MĂNG'!A341="","",'⚙️ SÉC MĂNG'!N341)</f>
        <v>0</v>
      </c>
      <c r="J2385" s="1" t="str">
        <f>IF('⚙️ SÉC MĂNG'!A341="","",'⚙️ SÉC MĂNG'!D341)</f>
        <v>104</v>
      </c>
      <c r="L2385" s="1">
        <f>N(L2384)+IF(AND('🔎 TRA CỨU NHANH'!$C$2&lt;&gt;"",OR(ISNUMBER(SEARCH('🔎 TRA CỨU NHANH'!$C$2,$A2385)),ISNUMBER(SEARCH('🔎 TRA CỨU NHANH'!$C$2,$B2385)))),1,0)</f>
        <v>0</v>
      </c>
      <c r="M2385" s="1" t="str">
        <f t="shared" si="74"/>
        <v/>
      </c>
      <c r="N2385" s="1">
        <f>N(N2384)+IF(AND('💰 BÁO GIÁ'!$C$27&lt;&gt;"",OR(ISNUMBER(SEARCH('💰 BÁO GIÁ'!$C$27,$A2385)),ISNUMBER(SEARCH('💰 BÁO GIÁ'!$C$27,$B2385)))),1,0)</f>
        <v>0</v>
      </c>
      <c r="O2385" s="1" t="str">
        <f t="shared" si="75"/>
        <v/>
      </c>
    </row>
    <row r="2386" customHeight="1" spans="1:15">
      <c r="A2386" s="1" t="str">
        <f>IF('⚙️ SÉC MĂNG'!A342="","",'⚙️ SÉC MĂNG'!A342)</f>
        <v>HH0657</v>
      </c>
      <c r="B2386" s="1" t="str">
        <f>IF('⚙️ SÉC MĂNG'!A342="","",'⚙️ SÉC MĂNG'!R342)</f>
        <v>Séc măng Kom S6D107/ SDK04038ZZ0 (2.8K-2.5-3.5) 6D107, QSB6.7 HỘP6- NPR</v>
      </c>
      <c r="C2386" s="1" t="str">
        <f>IF('⚙️ SÉC MĂNG'!A342="","","Séc măng")</f>
        <v>Séc măng</v>
      </c>
      <c r="D2386" s="1" t="str">
        <f>IF('⚙️ SÉC MĂNG'!A342="","",'⚙️ SÉC MĂNG'!I342)</f>
        <v>Máy</v>
      </c>
      <c r="E2386" s="13">
        <f>IF('⚙️ SÉC MĂNG'!A342="","",'⚙️ SÉC MĂNG'!J342)</f>
        <v>0</v>
      </c>
      <c r="F2386" s="13">
        <f>IF('⚙️ SÉC MĂNG'!A342="","",'⚙️ SÉC MĂNG'!K342)</f>
        <v>0</v>
      </c>
      <c r="G2386" s="13">
        <f>IF('⚙️ SÉC MĂNG'!A342="","",'⚙️ SÉC MĂNG'!L342)</f>
        <v>0</v>
      </c>
      <c r="H2386" s="13">
        <f>IF('⚙️ SÉC MĂNG'!A342="","",'⚙️ SÉC MĂNG'!M342)</f>
        <v>0</v>
      </c>
      <c r="I2386" s="13">
        <f>IF('⚙️ SÉC MĂNG'!A342="","",'⚙️ SÉC MĂNG'!N342)</f>
        <v>0</v>
      </c>
      <c r="J2386" s="1" t="str">
        <f>IF('⚙️ SÉC MĂNG'!A342="","",'⚙️ SÉC MĂNG'!D342)</f>
        <v>107</v>
      </c>
      <c r="L2386" s="1">
        <f>N(L2385)+IF(AND('🔎 TRA CỨU NHANH'!$C$2&lt;&gt;"",OR(ISNUMBER(SEARCH('🔎 TRA CỨU NHANH'!$C$2,$A2386)),ISNUMBER(SEARCH('🔎 TRA CỨU NHANH'!$C$2,$B2386)))),1,0)</f>
        <v>0</v>
      </c>
      <c r="M2386" s="1" t="str">
        <f t="shared" si="74"/>
        <v/>
      </c>
      <c r="N2386" s="1">
        <f>N(N2385)+IF(AND('💰 BÁO GIÁ'!$C$27&lt;&gt;"",OR(ISNUMBER(SEARCH('💰 BÁO GIÁ'!$C$27,$A2386)),ISNUMBER(SEARCH('💰 BÁO GIÁ'!$C$27,$B2386)))),1,0)</f>
        <v>0</v>
      </c>
      <c r="O2386" s="1" t="str">
        <f t="shared" si="75"/>
        <v/>
      </c>
    </row>
    <row r="2387" customHeight="1" spans="1:15">
      <c r="A2387" s="1" t="str">
        <f>IF('⚙️ SÉC MĂNG'!A343="","",'⚙️ SÉC MĂNG'!A343)</f>
        <v>HH071505</v>
      </c>
      <c r="B2387" s="1" t="str">
        <f>IF('⚙️ SÉC MĂNG'!A343="","",'⚙️ SÉC MĂNG'!R343)</f>
        <v>Séc măng QSB6.7 - KS</v>
      </c>
      <c r="C2387" s="1" t="str">
        <f>IF('⚙️ SÉC MĂNG'!A343="","","Séc măng")</f>
        <v>Séc măng</v>
      </c>
      <c r="D2387" s="1" t="str">
        <f>IF('⚙️ SÉC MĂNG'!A343="","",'⚙️ SÉC MĂNG'!I343)</f>
        <v>1Máy</v>
      </c>
      <c r="E2387" s="13">
        <f>IF('⚙️ SÉC MĂNG'!A343="","",'⚙️ SÉC MĂNG'!J343)</f>
        <v>0</v>
      </c>
      <c r="F2387" s="13">
        <f>IF('⚙️ SÉC MĂNG'!A343="","",'⚙️ SÉC MĂNG'!K343)</f>
        <v>0</v>
      </c>
      <c r="G2387" s="13">
        <f>IF('⚙️ SÉC MĂNG'!A343="","",'⚙️ SÉC MĂNG'!L343)</f>
        <v>0</v>
      </c>
      <c r="H2387" s="13">
        <f>IF('⚙️ SÉC MĂNG'!A343="","",'⚙️ SÉC MĂNG'!M343)</f>
        <v>0</v>
      </c>
      <c r="I2387" s="13">
        <f>IF('⚙️ SÉC MĂNG'!A343="","",'⚙️ SÉC MĂNG'!N343)</f>
        <v>0</v>
      </c>
      <c r="J2387" s="1" t="str">
        <f>IF('⚙️ SÉC MĂNG'!A343="","",'⚙️ SÉC MĂNG'!D343)</f>
        <v>107</v>
      </c>
      <c r="L2387" s="1">
        <f>N(L2386)+IF(AND('🔎 TRA CỨU NHANH'!$C$2&lt;&gt;"",OR(ISNUMBER(SEARCH('🔎 TRA CỨU NHANH'!$C$2,$A2387)),ISNUMBER(SEARCH('🔎 TRA CỨU NHANH'!$C$2,$B2387)))),1,0)</f>
        <v>0</v>
      </c>
      <c r="M2387" s="1" t="str">
        <f t="shared" si="74"/>
        <v/>
      </c>
      <c r="N2387" s="1">
        <f>N(N2386)+IF(AND('💰 BÁO GIÁ'!$C$27&lt;&gt;"",OR(ISNUMBER(SEARCH('💰 BÁO GIÁ'!$C$27,$A2387)),ISNUMBER(SEARCH('💰 BÁO GIÁ'!$C$27,$B2387)))),1,0)</f>
        <v>0</v>
      </c>
      <c r="O2387" s="1" t="str">
        <f t="shared" si="75"/>
        <v/>
      </c>
    </row>
    <row r="2388" customHeight="1" spans="1:15">
      <c r="A2388" s="1" t="str">
        <f>IF('⚙️ SÉC MĂNG'!A344="","",'⚙️ SÉC MĂNG'!A344)</f>
        <v>HH072066</v>
      </c>
      <c r="B2388" s="1" t="str">
        <f>IF('⚙️ SÉC MĂNG'!A344="","",'⚙️ SÉC MĂNG'!R344)</f>
        <v>Séc măng QSB6.7/S6D107/6D107 3K-2.5-3.5 (12710701-00) - ART</v>
      </c>
      <c r="C2388" s="1" t="str">
        <f>IF('⚙️ SÉC MĂNG'!A344="","","Séc măng")</f>
        <v>Séc măng</v>
      </c>
      <c r="D2388" s="1" t="str">
        <f>IF('⚙️ SÉC MĂNG'!A344="","",'⚙️ SÉC MĂNG'!I344)</f>
        <v>Máy</v>
      </c>
      <c r="E2388" s="13">
        <f>IF('⚙️ SÉC MĂNG'!A344="","",'⚙️ SÉC MĂNG'!J344)</f>
        <v>0</v>
      </c>
      <c r="F2388" s="13">
        <f>IF('⚙️ SÉC MĂNG'!A344="","",'⚙️ SÉC MĂNG'!K344)</f>
        <v>0</v>
      </c>
      <c r="G2388" s="13">
        <f>IF('⚙️ SÉC MĂNG'!A344="","",'⚙️ SÉC MĂNG'!L344)</f>
        <v>0</v>
      </c>
      <c r="H2388" s="13">
        <f>IF('⚙️ SÉC MĂNG'!A344="","",'⚙️ SÉC MĂNG'!M344)</f>
        <v>0</v>
      </c>
      <c r="I2388" s="13">
        <f>IF('⚙️ SÉC MĂNG'!A344="","",'⚙️ SÉC MĂNG'!N344)</f>
        <v>0</v>
      </c>
      <c r="J2388" s="1" t="str">
        <f>IF('⚙️ SÉC MĂNG'!A344="","",'⚙️ SÉC MĂNG'!D344)</f>
        <v>107</v>
      </c>
      <c r="L2388" s="1">
        <f>N(L2387)+IF(AND('🔎 TRA CỨU NHANH'!$C$2&lt;&gt;"",OR(ISNUMBER(SEARCH('🔎 TRA CỨU NHANH'!$C$2,$A2388)),ISNUMBER(SEARCH('🔎 TRA CỨU NHANH'!$C$2,$B2388)))),1,0)</f>
        <v>0</v>
      </c>
      <c r="M2388" s="1" t="str">
        <f t="shared" si="74"/>
        <v/>
      </c>
      <c r="N2388" s="1">
        <f>N(N2387)+IF(AND('💰 BÁO GIÁ'!$C$27&lt;&gt;"",OR(ISNUMBER(SEARCH('💰 BÁO GIÁ'!$C$27,$A2388)),ISNUMBER(SEARCH('💰 BÁO GIÁ'!$C$27,$B2388)))),1,0)</f>
        <v>0</v>
      </c>
      <c r="O2388" s="1" t="str">
        <f t="shared" si="75"/>
        <v/>
      </c>
    </row>
    <row r="2389" customHeight="1" spans="1:15">
      <c r="A2389" s="1" t="str">
        <f>IF('⚙️ SÉC MĂNG'!A345="","",'⚙️ SÉC MĂNG'!A345)</f>
        <v>HH071781</v>
      </c>
      <c r="B2389" s="1" t="str">
        <f>IF('⚙️ SÉC MĂNG'!A345="","",'⚙️ SÉC MĂNG'!R345)</f>
        <v>Séc măng 6CT- New (3.3K-3-4) - CCEC</v>
      </c>
      <c r="C2389" s="1" t="str">
        <f>IF('⚙️ SÉC MĂNG'!A345="","","Séc măng")</f>
        <v>Séc măng</v>
      </c>
      <c r="D2389" s="1" t="str">
        <f>IF('⚙️ SÉC MĂNG'!A345="","",'⚙️ SÉC MĂNG'!I345)</f>
        <v>1Máy</v>
      </c>
      <c r="E2389" s="13">
        <f>IF('⚙️ SÉC MĂNG'!A345="","",'⚙️ SÉC MĂNG'!J345)</f>
        <v>0</v>
      </c>
      <c r="F2389" s="13">
        <f>IF('⚙️ SÉC MĂNG'!A345="","",'⚙️ SÉC MĂNG'!K345)</f>
        <v>0</v>
      </c>
      <c r="G2389" s="13">
        <f>IF('⚙️ SÉC MĂNG'!A345="","",'⚙️ SÉC MĂNG'!L345)</f>
        <v>0</v>
      </c>
      <c r="H2389" s="13">
        <f>IF('⚙️ SÉC MĂNG'!A345="","",'⚙️ SÉC MĂNG'!M345)</f>
        <v>0</v>
      </c>
      <c r="I2389" s="13">
        <f>IF('⚙️ SÉC MĂNG'!A345="","",'⚙️ SÉC MĂNG'!N345)</f>
        <v>0</v>
      </c>
      <c r="J2389" s="1" t="str">
        <f>IF('⚙️ SÉC MĂNG'!A345="","",'⚙️ SÉC MĂNG'!D345)</f>
        <v>114</v>
      </c>
      <c r="L2389" s="1">
        <f>N(L2388)+IF(AND('🔎 TRA CỨU NHANH'!$C$2&lt;&gt;"",OR(ISNUMBER(SEARCH('🔎 TRA CỨU NHANH'!$C$2,$A2389)),ISNUMBER(SEARCH('🔎 TRA CỨU NHANH'!$C$2,$B2389)))),1,0)</f>
        <v>0</v>
      </c>
      <c r="M2389" s="1" t="str">
        <f t="shared" si="74"/>
        <v/>
      </c>
      <c r="N2389" s="1">
        <f>N(N2388)+IF(AND('💰 BÁO GIÁ'!$C$27&lt;&gt;"",OR(ISNUMBER(SEARCH('💰 BÁO GIÁ'!$C$27,$A2389)),ISNUMBER(SEARCH('💰 BÁO GIÁ'!$C$27,$B2389)))),1,0)</f>
        <v>0</v>
      </c>
      <c r="O2389" s="1" t="str">
        <f t="shared" si="75"/>
        <v/>
      </c>
    </row>
    <row r="2390" customHeight="1" spans="1:15">
      <c r="A2390" s="1" t="str">
        <f>IF('⚙️ SÉC MĂNG'!A346="","",'⚙️ SÉC MĂNG'!A346)</f>
        <v>HH075157</v>
      </c>
      <c r="B2390" s="1" t="str">
        <f>IF('⚙️ SÉC MĂNG'!A346="","",'⚙️ SÉC MĂNG'!R346)</f>
        <v>Séc măng 6CT- New (3.3K-3-4) 12711402 - ART</v>
      </c>
      <c r="C2390" s="1" t="str">
        <f>IF('⚙️ SÉC MĂNG'!A346="","","Séc măng")</f>
        <v>Séc măng</v>
      </c>
      <c r="D2390" s="1" t="str">
        <f>IF('⚙️ SÉC MĂNG'!A346="","",'⚙️ SÉC MĂNG'!I346)</f>
        <v>Máy</v>
      </c>
      <c r="E2390" s="13">
        <f>IF('⚙️ SÉC MĂNG'!A346="","",'⚙️ SÉC MĂNG'!J346)</f>
        <v>0</v>
      </c>
      <c r="F2390" s="13">
        <f>IF('⚙️ SÉC MĂNG'!A346="","",'⚙️ SÉC MĂNG'!K346)</f>
        <v>0</v>
      </c>
      <c r="G2390" s="13">
        <f>IF('⚙️ SÉC MĂNG'!A346="","",'⚙️ SÉC MĂNG'!L346)</f>
        <v>0</v>
      </c>
      <c r="H2390" s="13">
        <f>IF('⚙️ SÉC MĂNG'!A346="","",'⚙️ SÉC MĂNG'!M346)</f>
        <v>0</v>
      </c>
      <c r="I2390" s="13">
        <f>IF('⚙️ SÉC MĂNG'!A346="","",'⚙️ SÉC MĂNG'!N346)</f>
        <v>0</v>
      </c>
      <c r="J2390" s="1" t="str">
        <f>IF('⚙️ SÉC MĂNG'!A346="","",'⚙️ SÉC MĂNG'!D346)</f>
        <v>114</v>
      </c>
      <c r="L2390" s="1">
        <f>N(L2389)+IF(AND('🔎 TRA CỨU NHANH'!$C$2&lt;&gt;"",OR(ISNUMBER(SEARCH('🔎 TRA CỨU NHANH'!$C$2,$A2390)),ISNUMBER(SEARCH('🔎 TRA CỨU NHANH'!$C$2,$B2390)))),1,0)</f>
        <v>0</v>
      </c>
      <c r="M2390" s="1" t="str">
        <f t="shared" si="74"/>
        <v/>
      </c>
      <c r="N2390" s="1">
        <f>N(N2389)+IF(AND('💰 BÁO GIÁ'!$C$27&lt;&gt;"",OR(ISNUMBER(SEARCH('💰 BÁO GIÁ'!$C$27,$A2390)),ISNUMBER(SEARCH('💰 BÁO GIÁ'!$C$27,$B2390)))),1,0)</f>
        <v>0</v>
      </c>
      <c r="O2390" s="1" t="str">
        <f t="shared" si="75"/>
        <v/>
      </c>
    </row>
    <row r="2391" customHeight="1" spans="1:15">
      <c r="A2391" s="1" t="str">
        <f>IF('⚙️ SÉC MĂNG'!A347="","",'⚙️ SÉC MĂNG'!A347)</f>
        <v>HH081362</v>
      </c>
      <c r="B2391" s="1" t="str">
        <f>IF('⚙️ SÉC MĂNG'!A347="","",'⚙️ SÉC MĂNG'!R347)</f>
        <v>Séc măng 6CT - New/ ISL/ L375 (3.5K-3-4) (C3964073) - MAHLE</v>
      </c>
      <c r="C2391" s="1" t="str">
        <f>IF('⚙️ SÉC MĂNG'!A347="","","Séc măng")</f>
        <v>Séc măng</v>
      </c>
      <c r="D2391" s="1" t="str">
        <f>IF('⚙️ SÉC MĂNG'!A347="","",'⚙️ SÉC MĂNG'!I347)</f>
        <v>Máy</v>
      </c>
      <c r="E2391" s="13">
        <f>IF('⚙️ SÉC MĂNG'!A347="","",'⚙️ SÉC MĂNG'!J347)</f>
        <v>0</v>
      </c>
      <c r="F2391" s="13">
        <f>IF('⚙️ SÉC MĂNG'!A347="","",'⚙️ SÉC MĂNG'!K347)</f>
        <v>0</v>
      </c>
      <c r="G2391" s="13">
        <f>IF('⚙️ SÉC MĂNG'!A347="","",'⚙️ SÉC MĂNG'!L347)</f>
        <v>0</v>
      </c>
      <c r="H2391" s="13">
        <f>IF('⚙️ SÉC MĂNG'!A347="","",'⚙️ SÉC MĂNG'!M347)</f>
        <v>0</v>
      </c>
      <c r="I2391" s="13">
        <f>IF('⚙️ SÉC MĂNG'!A347="","",'⚙️ SÉC MĂNG'!N347)</f>
        <v>0</v>
      </c>
      <c r="J2391" s="1" t="str">
        <f>IF('⚙️ SÉC MĂNG'!A347="","",'⚙️ SÉC MĂNG'!D347)</f>
        <v>114</v>
      </c>
      <c r="L2391" s="1">
        <f>N(L2390)+IF(AND('🔎 TRA CỨU NHANH'!$C$2&lt;&gt;"",OR(ISNUMBER(SEARCH('🔎 TRA CỨU NHANH'!$C$2,$A2391)),ISNUMBER(SEARCH('🔎 TRA CỨU NHANH'!$C$2,$B2391)))),1,0)</f>
        <v>0</v>
      </c>
      <c r="M2391" s="1" t="str">
        <f t="shared" si="74"/>
        <v/>
      </c>
      <c r="N2391" s="1">
        <f>N(N2390)+IF(AND('💰 BÁO GIÁ'!$C$27&lt;&gt;"",OR(ISNUMBER(SEARCH('💰 BÁO GIÁ'!$C$27,$A2391)),ISNUMBER(SEARCH('💰 BÁO GIÁ'!$C$27,$B2391)))),1,0)</f>
        <v>0</v>
      </c>
      <c r="O2391" s="1" t="str">
        <f t="shared" si="75"/>
        <v/>
      </c>
    </row>
    <row r="2392" customHeight="1" spans="1:15">
      <c r="A2392" s="1" t="str">
        <f>IF('⚙️ SÉC MĂNG'!A348="","",'⚙️ SÉC MĂNG'!A348)</f>
        <v>HH079783</v>
      </c>
      <c r="B2392" s="1" t="str">
        <f>IF('⚙️ SÉC MĂNG'!A348="","",'⚙️ SÉC MĂNG'!R348)</f>
        <v>Séc măng 6CT - New/ L375 (3.3K-3-4) - IZ IKAZU</v>
      </c>
      <c r="C2392" s="1" t="str">
        <f>IF('⚙️ SÉC MĂNG'!A348="","","Séc măng")</f>
        <v>Séc măng</v>
      </c>
      <c r="D2392" s="1" t="str">
        <f>IF('⚙️ SÉC MĂNG'!A348="","",'⚙️ SÉC MĂNG'!I348)</f>
        <v>1Máy</v>
      </c>
      <c r="E2392" s="13">
        <f>IF('⚙️ SÉC MĂNG'!A348="","",'⚙️ SÉC MĂNG'!J348)</f>
        <v>0</v>
      </c>
      <c r="F2392" s="13">
        <f>IF('⚙️ SÉC MĂNG'!A348="","",'⚙️ SÉC MĂNG'!K348)</f>
        <v>0</v>
      </c>
      <c r="G2392" s="13">
        <f>IF('⚙️ SÉC MĂNG'!A348="","",'⚙️ SÉC MĂNG'!L348)</f>
        <v>0</v>
      </c>
      <c r="H2392" s="13">
        <f>IF('⚙️ SÉC MĂNG'!A348="","",'⚙️ SÉC MĂNG'!M348)</f>
        <v>0</v>
      </c>
      <c r="I2392" s="13">
        <f>IF('⚙️ SÉC MĂNG'!A348="","",'⚙️ SÉC MĂNG'!N348)</f>
        <v>0</v>
      </c>
      <c r="J2392" s="1" t="str">
        <f>IF('⚙️ SÉC MĂNG'!A348="","",'⚙️ SÉC MĂNG'!D348)</f>
        <v>114</v>
      </c>
      <c r="L2392" s="1">
        <f>N(L2391)+IF(AND('🔎 TRA CỨU NHANH'!$C$2&lt;&gt;"",OR(ISNUMBER(SEARCH('🔎 TRA CỨU NHANH'!$C$2,$A2392)),ISNUMBER(SEARCH('🔎 TRA CỨU NHANH'!$C$2,$B2392)))),1,0)</f>
        <v>0</v>
      </c>
      <c r="M2392" s="1" t="str">
        <f t="shared" si="74"/>
        <v/>
      </c>
      <c r="N2392" s="1">
        <f>N(N2391)+IF(AND('💰 BÁO GIÁ'!$C$27&lt;&gt;"",OR(ISNUMBER(SEARCH('💰 BÁO GIÁ'!$C$27,$A2392)),ISNUMBER(SEARCH('💰 BÁO GIÁ'!$C$27,$B2392)))),1,0)</f>
        <v>0</v>
      </c>
      <c r="O2392" s="1" t="str">
        <f t="shared" si="75"/>
        <v/>
      </c>
    </row>
    <row r="2393" customHeight="1" spans="1:15">
      <c r="A2393" s="1" t="str">
        <f>IF('⚙️ SÉC MĂNG'!A349="","",'⚙️ SÉC MĂNG'!A349)</f>
        <v>HH077614</v>
      </c>
      <c r="B2393" s="1" t="str">
        <f>IF('⚙️ SÉC MĂNG'!A349="","",'⚙️ SÉC MĂNG'!R349)</f>
        <v>Séc măng 6CT - New/ L375 (3.3K-3-4) - IZUMI</v>
      </c>
      <c r="C2393" s="1" t="str">
        <f>IF('⚙️ SÉC MĂNG'!A349="","","Séc măng")</f>
        <v>Séc măng</v>
      </c>
      <c r="D2393" s="1" t="str">
        <f>IF('⚙️ SÉC MĂNG'!A349="","",'⚙️ SÉC MĂNG'!I349)</f>
        <v>1Máy</v>
      </c>
      <c r="E2393" s="13">
        <f>IF('⚙️ SÉC MĂNG'!A349="","",'⚙️ SÉC MĂNG'!J349)</f>
        <v>0</v>
      </c>
      <c r="F2393" s="13">
        <f>IF('⚙️ SÉC MĂNG'!A349="","",'⚙️ SÉC MĂNG'!K349)</f>
        <v>0</v>
      </c>
      <c r="G2393" s="13">
        <f>IF('⚙️ SÉC MĂNG'!A349="","",'⚙️ SÉC MĂNG'!L349)</f>
        <v>0</v>
      </c>
      <c r="H2393" s="13">
        <f>IF('⚙️ SÉC MĂNG'!A349="","",'⚙️ SÉC MĂNG'!M349)</f>
        <v>0</v>
      </c>
      <c r="I2393" s="13">
        <f>IF('⚙️ SÉC MĂNG'!A349="","",'⚙️ SÉC MĂNG'!N349)</f>
        <v>0</v>
      </c>
      <c r="J2393" s="1" t="str">
        <f>IF('⚙️ SÉC MĂNG'!A349="","",'⚙️ SÉC MĂNG'!D349)</f>
        <v>114</v>
      </c>
      <c r="L2393" s="1">
        <f>N(L2392)+IF(AND('🔎 TRA CỨU NHANH'!$C$2&lt;&gt;"",OR(ISNUMBER(SEARCH('🔎 TRA CỨU NHANH'!$C$2,$A2393)),ISNUMBER(SEARCH('🔎 TRA CỨU NHANH'!$C$2,$B2393)))),1,0)</f>
        <v>0</v>
      </c>
      <c r="M2393" s="1" t="str">
        <f t="shared" si="74"/>
        <v/>
      </c>
      <c r="N2393" s="1">
        <f>N(N2392)+IF(AND('💰 BÁO GIÁ'!$C$27&lt;&gt;"",OR(ISNUMBER(SEARCH('💰 BÁO GIÁ'!$C$27,$A2393)),ISNUMBER(SEARCH('💰 BÁO GIÁ'!$C$27,$B2393)))),1,0)</f>
        <v>0</v>
      </c>
      <c r="O2393" s="1" t="str">
        <f t="shared" si="75"/>
        <v/>
      </c>
    </row>
    <row r="2394" customHeight="1" spans="1:15">
      <c r="A2394" s="1" t="str">
        <f>IF('⚙️ SÉC MĂNG'!A350="","",'⚙️ SÉC MĂNG'!A350)</f>
        <v>HH079784</v>
      </c>
      <c r="B2394" s="1" t="str">
        <f>IF('⚙️ SÉC MĂNG'!A350="","",'⚙️ SÉC MĂNG'!R350)</f>
        <v>Séc măng 6CT / S6D114/ 6D114 (3.5K-2.85K-4) - IZ IKAZU</v>
      </c>
      <c r="C2394" s="1" t="str">
        <f>IF('⚙️ SÉC MĂNG'!A350="","","Séc măng")</f>
        <v>Séc măng</v>
      </c>
      <c r="D2394" s="1" t="str">
        <f>IF('⚙️ SÉC MĂNG'!A350="","",'⚙️ SÉC MĂNG'!I350)</f>
        <v>Máy</v>
      </c>
      <c r="E2394" s="13">
        <f>IF('⚙️ SÉC MĂNG'!A350="","",'⚙️ SÉC MĂNG'!J350)</f>
        <v>0</v>
      </c>
      <c r="F2394" s="13">
        <f>IF('⚙️ SÉC MĂNG'!A350="","",'⚙️ SÉC MĂNG'!K350)</f>
        <v>0</v>
      </c>
      <c r="G2394" s="13">
        <f>IF('⚙️ SÉC MĂNG'!A350="","",'⚙️ SÉC MĂNG'!L350)</f>
        <v>0</v>
      </c>
      <c r="H2394" s="13">
        <f>IF('⚙️ SÉC MĂNG'!A350="","",'⚙️ SÉC MĂNG'!M350)</f>
        <v>0</v>
      </c>
      <c r="I2394" s="13">
        <f>IF('⚙️ SÉC MĂNG'!A350="","",'⚙️ SÉC MĂNG'!N350)</f>
        <v>0</v>
      </c>
      <c r="J2394" s="1" t="str">
        <f>IF('⚙️ SÉC MĂNG'!A350="","",'⚙️ SÉC MĂNG'!D350)</f>
        <v>114</v>
      </c>
      <c r="L2394" s="1">
        <f>N(L2393)+IF(AND('🔎 TRA CỨU NHANH'!$C$2&lt;&gt;"",OR(ISNUMBER(SEARCH('🔎 TRA CỨU NHANH'!$C$2,$A2394)),ISNUMBER(SEARCH('🔎 TRA CỨU NHANH'!$C$2,$B2394)))),1,0)</f>
        <v>0</v>
      </c>
      <c r="M2394" s="1" t="str">
        <f t="shared" si="74"/>
        <v/>
      </c>
      <c r="N2394" s="1">
        <f>N(N2393)+IF(AND('💰 BÁO GIÁ'!$C$27&lt;&gt;"",OR(ISNUMBER(SEARCH('💰 BÁO GIÁ'!$C$27,$A2394)),ISNUMBER(SEARCH('💰 BÁO GIÁ'!$C$27,$B2394)))),1,0)</f>
        <v>0</v>
      </c>
      <c r="O2394" s="1" t="str">
        <f t="shared" si="75"/>
        <v/>
      </c>
    </row>
    <row r="2395" customHeight="1" spans="1:15">
      <c r="A2395" s="1" t="str">
        <f>IF('⚙️ SÉC MĂNG'!A351="","",'⚙️ SÉC MĂNG'!A351)</f>
        <v>HH077616</v>
      </c>
      <c r="B2395" s="1" t="str">
        <f>IF('⚙️ SÉC MĂNG'!A351="","",'⚙️ SÉC MĂNG'!R351)</f>
        <v>Séc măng 6CT / S6D114/ 6D114 (3.5K-2.85K-4) - IZUMI</v>
      </c>
      <c r="C2395" s="1" t="str">
        <f>IF('⚙️ SÉC MĂNG'!A351="","","Séc măng")</f>
        <v>Séc măng</v>
      </c>
      <c r="D2395" s="1" t="str">
        <f>IF('⚙️ SÉC MĂNG'!A351="","",'⚙️ SÉC MĂNG'!I351)</f>
        <v>Máy</v>
      </c>
      <c r="E2395" s="13">
        <f>IF('⚙️ SÉC MĂNG'!A351="","",'⚙️ SÉC MĂNG'!J351)</f>
        <v>0</v>
      </c>
      <c r="F2395" s="13">
        <f>IF('⚙️ SÉC MĂNG'!A351="","",'⚙️ SÉC MĂNG'!K351)</f>
        <v>0</v>
      </c>
      <c r="G2395" s="13">
        <f>IF('⚙️ SÉC MĂNG'!A351="","",'⚙️ SÉC MĂNG'!L351)</f>
        <v>0</v>
      </c>
      <c r="H2395" s="13">
        <f>IF('⚙️ SÉC MĂNG'!A351="","",'⚙️ SÉC MĂNG'!M351)</f>
        <v>0</v>
      </c>
      <c r="I2395" s="13">
        <f>IF('⚙️ SÉC MĂNG'!A351="","",'⚙️ SÉC MĂNG'!N351)</f>
        <v>0</v>
      </c>
      <c r="J2395" s="1" t="str">
        <f>IF('⚙️ SÉC MĂNG'!A351="","",'⚙️ SÉC MĂNG'!D351)</f>
        <v>114</v>
      </c>
      <c r="L2395" s="1">
        <f>N(L2394)+IF(AND('🔎 TRA CỨU NHANH'!$C$2&lt;&gt;"",OR(ISNUMBER(SEARCH('🔎 TRA CỨU NHANH'!$C$2,$A2395)),ISNUMBER(SEARCH('🔎 TRA CỨU NHANH'!$C$2,$B2395)))),1,0)</f>
        <v>0</v>
      </c>
      <c r="M2395" s="1" t="str">
        <f t="shared" si="74"/>
        <v/>
      </c>
      <c r="N2395" s="1">
        <f>N(N2394)+IF(AND('💰 BÁO GIÁ'!$C$27&lt;&gt;"",OR(ISNUMBER(SEARCH('💰 BÁO GIÁ'!$C$27,$A2395)),ISNUMBER(SEARCH('💰 BÁO GIÁ'!$C$27,$B2395)))),1,0)</f>
        <v>0</v>
      </c>
      <c r="O2395" s="1" t="str">
        <f t="shared" si="75"/>
        <v/>
      </c>
    </row>
    <row r="2396" customHeight="1" spans="1:15">
      <c r="A2396" s="1" t="str">
        <f>IF('⚙️ SÉC MĂNG'!A352="","",'⚙️ SÉC MĂNG'!A352)</f>
        <v>HH071487</v>
      </c>
      <c r="B2396" s="1" t="str">
        <f>IF('⚙️ SÉC MĂNG'!A352="","",'⚙️ SÉC MĂNG'!R352)</f>
        <v>Séc măng 6CT/S6D114 (3.3K-2.85K-4) NPR</v>
      </c>
      <c r="C2396" s="1" t="str">
        <f>IF('⚙️ SÉC MĂNG'!A352="","","Séc măng")</f>
        <v>Séc măng</v>
      </c>
      <c r="D2396" s="1" t="str">
        <f>IF('⚙️ SÉC MĂNG'!A352="","",'⚙️ SÉC MĂNG'!I352)</f>
        <v>1Máy</v>
      </c>
      <c r="E2396" s="13">
        <f>IF('⚙️ SÉC MĂNG'!A352="","",'⚙️ SÉC MĂNG'!J352)</f>
        <v>0</v>
      </c>
      <c r="F2396" s="13">
        <f>IF('⚙️ SÉC MĂNG'!A352="","",'⚙️ SÉC MĂNG'!K352)</f>
        <v>0</v>
      </c>
      <c r="G2396" s="13">
        <f>IF('⚙️ SÉC MĂNG'!A352="","",'⚙️ SÉC MĂNG'!L352)</f>
        <v>0</v>
      </c>
      <c r="H2396" s="13">
        <f>IF('⚙️ SÉC MĂNG'!A352="","",'⚙️ SÉC MĂNG'!M352)</f>
        <v>0</v>
      </c>
      <c r="I2396" s="13">
        <f>IF('⚙️ SÉC MĂNG'!A352="","",'⚙️ SÉC MĂNG'!N352)</f>
        <v>0</v>
      </c>
      <c r="J2396" s="1" t="str">
        <f>IF('⚙️ SÉC MĂNG'!A352="","",'⚙️ SÉC MĂNG'!D352)</f>
        <v>114</v>
      </c>
      <c r="L2396" s="1">
        <f>N(L2395)+IF(AND('🔎 TRA CỨU NHANH'!$C$2&lt;&gt;"",OR(ISNUMBER(SEARCH('🔎 TRA CỨU NHANH'!$C$2,$A2396)),ISNUMBER(SEARCH('🔎 TRA CỨU NHANH'!$C$2,$B2396)))),1,0)</f>
        <v>0</v>
      </c>
      <c r="M2396" s="1" t="str">
        <f t="shared" si="74"/>
        <v/>
      </c>
      <c r="N2396" s="1">
        <f>N(N2395)+IF(AND('💰 BÁO GIÁ'!$C$27&lt;&gt;"",OR(ISNUMBER(SEARCH('💰 BÁO GIÁ'!$C$27,$A2396)),ISNUMBER(SEARCH('💰 BÁO GIÁ'!$C$27,$B2396)))),1,0)</f>
        <v>0</v>
      </c>
      <c r="O2396" s="1" t="str">
        <f t="shared" si="75"/>
        <v/>
      </c>
    </row>
    <row r="2397" customHeight="1" spans="1:15">
      <c r="A2397" s="1" t="str">
        <f>IF('⚙️ SÉC MĂNG'!A353="","",'⚙️ SÉC MĂNG'!A353)</f>
        <v>HH071016</v>
      </c>
      <c r="B2397" s="1" t="str">
        <f>IF('⚙️ SÉC MĂNG'!A353="","",'⚙️ SÉC MĂNG'!R353)</f>
        <v>Séc măng 6CT8.3 (3.5k-3k-4) - KS</v>
      </c>
      <c r="C2397" s="1" t="str">
        <f>IF('⚙️ SÉC MĂNG'!A353="","","Séc măng")</f>
        <v>Séc măng</v>
      </c>
      <c r="D2397" s="1" t="str">
        <f>IF('⚙️ SÉC MĂNG'!A353="","",'⚙️ SÉC MĂNG'!I353)</f>
        <v>1Máy</v>
      </c>
      <c r="E2397" s="13">
        <f>IF('⚙️ SÉC MĂNG'!A353="","",'⚙️ SÉC MĂNG'!J353)</f>
        <v>0</v>
      </c>
      <c r="F2397" s="13">
        <f>IF('⚙️ SÉC MĂNG'!A353="","",'⚙️ SÉC MĂNG'!K353)</f>
        <v>0</v>
      </c>
      <c r="G2397" s="13">
        <f>IF('⚙️ SÉC MĂNG'!A353="","",'⚙️ SÉC MĂNG'!L353)</f>
        <v>0</v>
      </c>
      <c r="H2397" s="13">
        <f>IF('⚙️ SÉC MĂNG'!A353="","",'⚙️ SÉC MĂNG'!M353)</f>
        <v>0</v>
      </c>
      <c r="I2397" s="13">
        <f>IF('⚙️ SÉC MĂNG'!A353="","",'⚙️ SÉC MĂNG'!N353)</f>
        <v>0</v>
      </c>
      <c r="J2397" s="1" t="str">
        <f>IF('⚙️ SÉC MĂNG'!A353="","",'⚙️ SÉC MĂNG'!D353)</f>
        <v>114</v>
      </c>
      <c r="L2397" s="1">
        <f>N(L2396)+IF(AND('🔎 TRA CỨU NHANH'!$C$2&lt;&gt;"",OR(ISNUMBER(SEARCH('🔎 TRA CỨU NHANH'!$C$2,$A2397)),ISNUMBER(SEARCH('🔎 TRA CỨU NHANH'!$C$2,$B2397)))),1,0)</f>
        <v>0</v>
      </c>
      <c r="M2397" s="1" t="str">
        <f t="shared" si="74"/>
        <v/>
      </c>
      <c r="N2397" s="1">
        <f>N(N2396)+IF(AND('💰 BÁO GIÁ'!$C$27&lt;&gt;"",OR(ISNUMBER(SEARCH('💰 BÁO GIÁ'!$C$27,$A2397)),ISNUMBER(SEARCH('💰 BÁO GIÁ'!$C$27,$B2397)))),1,0)</f>
        <v>0</v>
      </c>
      <c r="O2397" s="1" t="str">
        <f t="shared" si="75"/>
        <v/>
      </c>
    </row>
    <row r="2398" customHeight="1" spans="1:15">
      <c r="A2398" s="1" t="str">
        <f>IF('⚙️ SÉC MĂNG'!A354="","",'⚙️ SÉC MĂNG'!A354)</f>
        <v>HH072067</v>
      </c>
      <c r="B2398" s="1" t="str">
        <f>IF('⚙️ SÉC MĂNG'!A354="","",'⚙️ SÉC MĂNG'!R354)</f>
        <v>Séc măng 6CT8.3/S6D114 (3.5K-3K-4) (12711401-00) - ART</v>
      </c>
      <c r="C2398" s="1" t="str">
        <f>IF('⚙️ SÉC MĂNG'!A354="","","Séc măng")</f>
        <v>Séc măng</v>
      </c>
      <c r="D2398" s="1" t="str">
        <f>IF('⚙️ SÉC MĂNG'!A354="","",'⚙️ SÉC MĂNG'!I354)</f>
        <v>Máy</v>
      </c>
      <c r="E2398" s="13">
        <f>IF('⚙️ SÉC MĂNG'!A354="","",'⚙️ SÉC MĂNG'!J354)</f>
        <v>0</v>
      </c>
      <c r="F2398" s="13">
        <f>IF('⚙️ SÉC MĂNG'!A354="","",'⚙️ SÉC MĂNG'!K354)</f>
        <v>0</v>
      </c>
      <c r="G2398" s="13">
        <f>IF('⚙️ SÉC MĂNG'!A354="","",'⚙️ SÉC MĂNG'!L354)</f>
        <v>0</v>
      </c>
      <c r="H2398" s="13">
        <f>IF('⚙️ SÉC MĂNG'!A354="","",'⚙️ SÉC MĂNG'!M354)</f>
        <v>0</v>
      </c>
      <c r="I2398" s="13">
        <f>IF('⚙️ SÉC MĂNG'!A354="","",'⚙️ SÉC MĂNG'!N354)</f>
        <v>0</v>
      </c>
      <c r="J2398" s="1" t="str">
        <f>IF('⚙️ SÉC MĂNG'!A354="","",'⚙️ SÉC MĂNG'!D354)</f>
        <v>114</v>
      </c>
      <c r="L2398" s="1">
        <f>N(L2397)+IF(AND('🔎 TRA CỨU NHANH'!$C$2&lt;&gt;"",OR(ISNUMBER(SEARCH('🔎 TRA CỨU NHANH'!$C$2,$A2398)),ISNUMBER(SEARCH('🔎 TRA CỨU NHANH'!$C$2,$B2398)))),1,0)</f>
        <v>0</v>
      </c>
      <c r="M2398" s="1" t="str">
        <f t="shared" si="74"/>
        <v/>
      </c>
      <c r="N2398" s="1">
        <f>N(N2397)+IF(AND('💰 BÁO GIÁ'!$C$27&lt;&gt;"",OR(ISNUMBER(SEARCH('💰 BÁO GIÁ'!$C$27,$A2398)),ISNUMBER(SEARCH('💰 BÁO GIÁ'!$C$27,$B2398)))),1,0)</f>
        <v>0</v>
      </c>
      <c r="O2398" s="1" t="str">
        <f t="shared" si="75"/>
        <v/>
      </c>
    </row>
    <row r="2399" customHeight="1" spans="1:15">
      <c r="A2399" s="1" t="str">
        <f>IF('⚙️ SÉC MĂNG'!A355="","",'⚙️ SÉC MĂNG'!A355)</f>
        <v>HH079317</v>
      </c>
      <c r="B2399" s="1" t="str">
        <f>IF('⚙️ SÉC MĂNG'!A355="","",'⚙️ SÉC MĂNG'!R355)</f>
        <v>Séc măng CUM 6CT/S6D114 (3.5K-3K-4) (3802429) - MAHLE</v>
      </c>
      <c r="C2399" s="1" t="str">
        <f>IF('⚙️ SÉC MĂNG'!A355="","","Séc măng")</f>
        <v>Séc măng</v>
      </c>
      <c r="D2399" s="1" t="str">
        <f>IF('⚙️ SÉC MĂNG'!A355="","",'⚙️ SÉC MĂNG'!I355)</f>
        <v>Máy</v>
      </c>
      <c r="E2399" s="13">
        <f>IF('⚙️ SÉC MĂNG'!A355="","",'⚙️ SÉC MĂNG'!J355)</f>
        <v>0</v>
      </c>
      <c r="F2399" s="13">
        <f>IF('⚙️ SÉC MĂNG'!A355="","",'⚙️ SÉC MĂNG'!K355)</f>
        <v>0</v>
      </c>
      <c r="G2399" s="13">
        <f>IF('⚙️ SÉC MĂNG'!A355="","",'⚙️ SÉC MĂNG'!L355)</f>
        <v>0</v>
      </c>
      <c r="H2399" s="13">
        <f>IF('⚙️ SÉC MĂNG'!A355="","",'⚙️ SÉC MĂNG'!M355)</f>
        <v>0</v>
      </c>
      <c r="I2399" s="13">
        <f>IF('⚙️ SÉC MĂNG'!A355="","",'⚙️ SÉC MĂNG'!N355)</f>
        <v>0</v>
      </c>
      <c r="J2399" s="1" t="str">
        <f>IF('⚙️ SÉC MĂNG'!A355="","",'⚙️ SÉC MĂNG'!D355)</f>
        <v>114</v>
      </c>
      <c r="L2399" s="1">
        <f>N(L2398)+IF(AND('🔎 TRA CỨU NHANH'!$C$2&lt;&gt;"",OR(ISNUMBER(SEARCH('🔎 TRA CỨU NHANH'!$C$2,$A2399)),ISNUMBER(SEARCH('🔎 TRA CỨU NHANH'!$C$2,$B2399)))),1,0)</f>
        <v>0</v>
      </c>
      <c r="M2399" s="1" t="str">
        <f t="shared" si="74"/>
        <v/>
      </c>
      <c r="N2399" s="1">
        <f>N(N2398)+IF(AND('💰 BÁO GIÁ'!$C$27&lt;&gt;"",OR(ISNUMBER(SEARCH('💰 BÁO GIÁ'!$C$27,$A2399)),ISNUMBER(SEARCH('💰 BÁO GIÁ'!$C$27,$B2399)))),1,0)</f>
        <v>0</v>
      </c>
      <c r="O2399" s="1" t="str">
        <f t="shared" si="75"/>
        <v/>
      </c>
    </row>
    <row r="2400" customHeight="1" spans="1:15">
      <c r="A2400" s="1" t="str">
        <f>IF('⚙️ SÉC MĂNG'!A356="","",'⚙️ SÉC MĂNG'!A356)</f>
        <v>HH082264</v>
      </c>
      <c r="B2400" s="1" t="str">
        <f>IF('⚙️ SÉC MĂNG'!A356="","",'⚙️ SÉC MĂNG'!R356)</f>
        <v>Séc măng Kom 6D114/S6D114/6CT/SDK04039ZZ (3.3K-2.85K-4) HỘP6 - NPR</v>
      </c>
      <c r="C2400" s="1" t="str">
        <f>IF('⚙️ SÉC MĂNG'!A356="","","Séc măng")</f>
        <v>Séc măng</v>
      </c>
      <c r="D2400" s="1" t="str">
        <f>IF('⚙️ SÉC MĂNG'!A356="","",'⚙️ SÉC MĂNG'!I356)</f>
        <v>Máy</v>
      </c>
      <c r="E2400" s="13">
        <f>IF('⚙️ SÉC MĂNG'!A356="","",'⚙️ SÉC MĂNG'!J356)</f>
        <v>0</v>
      </c>
      <c r="F2400" s="13">
        <f>IF('⚙️ SÉC MĂNG'!A356="","",'⚙️ SÉC MĂNG'!K356)</f>
        <v>0</v>
      </c>
      <c r="G2400" s="13">
        <f>IF('⚙️ SÉC MĂNG'!A356="","",'⚙️ SÉC MĂNG'!L356)</f>
        <v>0</v>
      </c>
      <c r="H2400" s="13">
        <f>IF('⚙️ SÉC MĂNG'!A356="","",'⚙️ SÉC MĂNG'!M356)</f>
        <v>0</v>
      </c>
      <c r="I2400" s="13">
        <f>IF('⚙️ SÉC MĂNG'!A356="","",'⚙️ SÉC MĂNG'!N356)</f>
        <v>0</v>
      </c>
      <c r="J2400" s="1" t="str">
        <f>IF('⚙️ SÉC MĂNG'!A356="","",'⚙️ SÉC MĂNG'!D356)</f>
        <v>114</v>
      </c>
      <c r="L2400" s="1">
        <f>N(L2399)+IF(AND('🔎 TRA CỨU NHANH'!$C$2&lt;&gt;"",OR(ISNUMBER(SEARCH('🔎 TRA CỨU NHANH'!$C$2,$A2400)),ISNUMBER(SEARCH('🔎 TRA CỨU NHANH'!$C$2,$B2400)))),1,0)</f>
        <v>0</v>
      </c>
      <c r="M2400" s="1" t="str">
        <f t="shared" si="74"/>
        <v/>
      </c>
      <c r="N2400" s="1">
        <f>N(N2399)+IF(AND('💰 BÁO GIÁ'!$C$27&lt;&gt;"",OR(ISNUMBER(SEARCH('💰 BÁO GIÁ'!$C$27,$A2400)),ISNUMBER(SEARCH('💰 BÁO GIÁ'!$C$27,$B2400)))),1,0)</f>
        <v>0</v>
      </c>
      <c r="O2400" s="1" t="str">
        <f t="shared" si="75"/>
        <v/>
      </c>
    </row>
    <row r="2401" customHeight="1" spans="1:15">
      <c r="A2401" s="1" t="str">
        <f>IF('⚙️ SÉC MĂNG'!A357="","",'⚙️ SÉC MĂNG'!A357)</f>
        <v>HH078028</v>
      </c>
      <c r="B2401" s="1" t="str">
        <f>IF('⚙️ SÉC MĂNG'!A357="","",'⚙️ SÉC MĂNG'!R357)</f>
        <v>Séc măng M11 / CUMMINS 125 (3K-3K-4) - ART 12712502</v>
      </c>
      <c r="C2401" s="1" t="str">
        <f>IF('⚙️ SÉC MĂNG'!A357="","","Séc măng")</f>
        <v>Séc măng</v>
      </c>
      <c r="D2401" s="1" t="str">
        <f>IF('⚙️ SÉC MĂNG'!A357="","",'⚙️ SÉC MĂNG'!I357)</f>
        <v>1Máy</v>
      </c>
      <c r="E2401" s="13">
        <f>IF('⚙️ SÉC MĂNG'!A357="","",'⚙️ SÉC MĂNG'!J357)</f>
        <v>0</v>
      </c>
      <c r="F2401" s="13">
        <f>IF('⚙️ SÉC MĂNG'!A357="","",'⚙️ SÉC MĂNG'!K357)</f>
        <v>0</v>
      </c>
      <c r="G2401" s="13">
        <f>IF('⚙️ SÉC MĂNG'!A357="","",'⚙️ SÉC MĂNG'!L357)</f>
        <v>0</v>
      </c>
      <c r="H2401" s="13">
        <f>IF('⚙️ SÉC MĂNG'!A357="","",'⚙️ SÉC MĂNG'!M357)</f>
        <v>0</v>
      </c>
      <c r="I2401" s="13">
        <f>IF('⚙️ SÉC MĂNG'!A357="","",'⚙️ SÉC MĂNG'!N357)</f>
        <v>0</v>
      </c>
      <c r="J2401" s="1" t="str">
        <f>IF('⚙️ SÉC MĂNG'!A357="","",'⚙️ SÉC MĂNG'!D357)</f>
        <v>125</v>
      </c>
      <c r="L2401" s="1">
        <f>N(L2400)+IF(AND('🔎 TRA CỨU NHANH'!$C$2&lt;&gt;"",OR(ISNUMBER(SEARCH('🔎 TRA CỨU NHANH'!$C$2,$A2401)),ISNUMBER(SEARCH('🔎 TRA CỨU NHANH'!$C$2,$B2401)))),1,0)</f>
        <v>0</v>
      </c>
      <c r="M2401" s="1" t="str">
        <f t="shared" si="74"/>
        <v/>
      </c>
      <c r="N2401" s="1">
        <f>N(N2400)+IF(AND('💰 BÁO GIÁ'!$C$27&lt;&gt;"",OR(ISNUMBER(SEARCH('💰 BÁO GIÁ'!$C$27,$A2401)),ISNUMBER(SEARCH('💰 BÁO GIÁ'!$C$27,$B2401)))),1,0)</f>
        <v>0</v>
      </c>
      <c r="O2401" s="1" t="str">
        <f t="shared" si="75"/>
        <v/>
      </c>
    </row>
    <row r="2402" customHeight="1" spans="1:15">
      <c r="A2402" s="1" t="str">
        <f>IF('⚙️ SÉC MĂNG'!A358="","",'⚙️ SÉC MĂNG'!A358)</f>
        <v>HH078328</v>
      </c>
      <c r="B2402" s="1" t="str">
        <f>IF('⚙️ SÉC MĂNG'!A358="","",'⚙️ SÉC MĂNG'!R358)</f>
        <v>Séc măng M11 / L10 / CUMMINS 125 (3.2K-3.2K-4.76 ) - ART 12712501-00</v>
      </c>
      <c r="C2402" s="1" t="str">
        <f>IF('⚙️ SÉC MĂNG'!A358="","","Séc măng")</f>
        <v>Séc măng</v>
      </c>
      <c r="D2402" s="1" t="str">
        <f>IF('⚙️ SÉC MĂNG'!A358="","",'⚙️ SÉC MĂNG'!I358)</f>
        <v>Máy</v>
      </c>
      <c r="E2402" s="13">
        <f>IF('⚙️ SÉC MĂNG'!A358="","",'⚙️ SÉC MĂNG'!J358)</f>
        <v>0</v>
      </c>
      <c r="F2402" s="13">
        <f>IF('⚙️ SÉC MĂNG'!A358="","",'⚙️ SÉC MĂNG'!K358)</f>
        <v>0</v>
      </c>
      <c r="G2402" s="13">
        <f>IF('⚙️ SÉC MĂNG'!A358="","",'⚙️ SÉC MĂNG'!L358)</f>
        <v>0</v>
      </c>
      <c r="H2402" s="13">
        <f>IF('⚙️ SÉC MĂNG'!A358="","",'⚙️ SÉC MĂNG'!M358)</f>
        <v>0</v>
      </c>
      <c r="I2402" s="13">
        <f>IF('⚙️ SÉC MĂNG'!A358="","",'⚙️ SÉC MĂNG'!N358)</f>
        <v>0</v>
      </c>
      <c r="J2402" s="1" t="str">
        <f>IF('⚙️ SÉC MĂNG'!A358="","",'⚙️ SÉC MĂNG'!D358)</f>
        <v>125</v>
      </c>
      <c r="L2402" s="1">
        <f>N(L2401)+IF(AND('🔎 TRA CỨU NHANH'!$C$2&lt;&gt;"",OR(ISNUMBER(SEARCH('🔎 TRA CỨU NHANH'!$C$2,$A2402)),ISNUMBER(SEARCH('🔎 TRA CỨU NHANH'!$C$2,$B2402)))),1,0)</f>
        <v>0</v>
      </c>
      <c r="M2402" s="1" t="str">
        <f t="shared" si="74"/>
        <v/>
      </c>
      <c r="N2402" s="1">
        <f>N(N2401)+IF(AND('💰 BÁO GIÁ'!$C$27&lt;&gt;"",OR(ISNUMBER(SEARCH('💰 BÁO GIÁ'!$C$27,$A2402)),ISNUMBER(SEARCH('💰 BÁO GIÁ'!$C$27,$B2402)))),1,0)</f>
        <v>0</v>
      </c>
      <c r="O2402" s="1" t="str">
        <f t="shared" si="75"/>
        <v/>
      </c>
    </row>
    <row r="2403" customHeight="1" spans="1:15">
      <c r="A2403" s="1" t="str">
        <f>IF('⚙️ SÉC MĂNG'!A359="","",'⚙️ SÉC MĂNG'!A359)</f>
        <v>HH083977</v>
      </c>
      <c r="B2403" s="1" t="str">
        <f>IF('⚙️ SÉC MĂNG'!A359="","",'⚙️ SÉC MĂNG'!R359)</f>
        <v>Séc măng Cummins NH220/ AR12098/ 3.75K-3.77K-3.77K-5.98K - HENWEIT, R-CM05-00</v>
      </c>
      <c r="C2403" s="1" t="str">
        <f>IF('⚙️ SÉC MĂNG'!A359="","","Séc măng")</f>
        <v>Séc măng</v>
      </c>
      <c r="D2403" s="1" t="str">
        <f>IF('⚙️ SÉC MĂNG'!A359="","",'⚙️ SÉC MĂNG'!I359)</f>
        <v>1Máy</v>
      </c>
      <c r="E2403" s="13">
        <f>IF('⚙️ SÉC MĂNG'!A359="","",'⚙️ SÉC MĂNG'!J359)</f>
        <v>0</v>
      </c>
      <c r="F2403" s="13">
        <f>IF('⚙️ SÉC MĂNG'!A359="","",'⚙️ SÉC MĂNG'!K359)</f>
        <v>0</v>
      </c>
      <c r="G2403" s="13">
        <f>IF('⚙️ SÉC MĂNG'!A359="","",'⚙️ SÉC MĂNG'!L359)</f>
        <v>0</v>
      </c>
      <c r="H2403" s="13">
        <f>IF('⚙️ SÉC MĂNG'!A359="","",'⚙️ SÉC MĂNG'!M359)</f>
        <v>0</v>
      </c>
      <c r="I2403" s="13">
        <f>IF('⚙️ SÉC MĂNG'!A359="","",'⚙️ SÉC MĂNG'!N359)</f>
        <v>0</v>
      </c>
      <c r="J2403" s="1" t="str">
        <f>IF('⚙️ SÉC MĂNG'!A359="","",'⚙️ SÉC MĂNG'!D359)</f>
        <v>130</v>
      </c>
      <c r="L2403" s="1">
        <f>N(L2402)+IF(AND('🔎 TRA CỨU NHANH'!$C$2&lt;&gt;"",OR(ISNUMBER(SEARCH('🔎 TRA CỨU NHANH'!$C$2,$A2403)),ISNUMBER(SEARCH('🔎 TRA CỨU NHANH'!$C$2,$B2403)))),1,0)</f>
        <v>0</v>
      </c>
      <c r="M2403" s="1" t="str">
        <f t="shared" si="74"/>
        <v/>
      </c>
      <c r="N2403" s="1">
        <f>N(N2402)+IF(AND('💰 BÁO GIÁ'!$C$27&lt;&gt;"",OR(ISNUMBER(SEARCH('💰 BÁO GIÁ'!$C$27,$A2403)),ISNUMBER(SEARCH('💰 BÁO GIÁ'!$C$27,$B2403)))),1,0)</f>
        <v>0</v>
      </c>
      <c r="O2403" s="1" t="str">
        <f t="shared" si="75"/>
        <v/>
      </c>
    </row>
    <row r="2404" customHeight="1" spans="1:15">
      <c r="A2404" s="1" t="str">
        <f>IF('⚙️ SÉC MĂNG'!A360="","",'⚙️ SÉC MĂNG'!A360)</f>
        <v>HH00024</v>
      </c>
      <c r="B2404" s="1" t="str">
        <f>IF('⚙️ SÉC MĂNG'!A360="","",'⚙️ SÉC MĂNG'!R360)</f>
        <v>Séc măng NH220 / HA180-4/ 3.75K-3.77K-3.77K-5.98K (SDL01231AB) - NPR</v>
      </c>
      <c r="C2404" s="1" t="str">
        <f>IF('⚙️ SÉC MĂNG'!A360="","","Séc măng")</f>
        <v>Séc măng</v>
      </c>
      <c r="D2404" s="1" t="str">
        <f>IF('⚙️ SÉC MĂNG'!A360="","",'⚙️ SÉC MĂNG'!I360)</f>
        <v>1Máy</v>
      </c>
      <c r="E2404" s="13">
        <f>IF('⚙️ SÉC MĂNG'!A360="","",'⚙️ SÉC MĂNG'!J360)</f>
        <v>0</v>
      </c>
      <c r="F2404" s="13">
        <f>IF('⚙️ SÉC MĂNG'!A360="","",'⚙️ SÉC MĂNG'!K360)</f>
        <v>0</v>
      </c>
      <c r="G2404" s="13">
        <f>IF('⚙️ SÉC MĂNG'!A360="","",'⚙️ SÉC MĂNG'!L360)</f>
        <v>0</v>
      </c>
      <c r="H2404" s="13">
        <f>IF('⚙️ SÉC MĂNG'!A360="","",'⚙️ SÉC MĂNG'!M360)</f>
        <v>0</v>
      </c>
      <c r="I2404" s="13">
        <f>IF('⚙️ SÉC MĂNG'!A360="","",'⚙️ SÉC MĂNG'!N360)</f>
        <v>0</v>
      </c>
      <c r="J2404" s="1" t="str">
        <f>IF('⚙️ SÉC MĂNG'!A360="","",'⚙️ SÉC MĂNG'!D360)</f>
        <v>130</v>
      </c>
      <c r="L2404" s="1">
        <f>N(L2403)+IF(AND('🔎 TRA CỨU NHANH'!$C$2&lt;&gt;"",OR(ISNUMBER(SEARCH('🔎 TRA CỨU NHANH'!$C$2,$A2404)),ISNUMBER(SEARCH('🔎 TRA CỨU NHANH'!$C$2,$B2404)))),1,0)</f>
        <v>0</v>
      </c>
      <c r="M2404" s="1" t="str">
        <f t="shared" si="74"/>
        <v/>
      </c>
      <c r="N2404" s="1">
        <f>N(N2403)+IF(AND('💰 BÁO GIÁ'!$C$27&lt;&gt;"",OR(ISNUMBER(SEARCH('💰 BÁO GIÁ'!$C$27,$A2404)),ISNUMBER(SEARCH('💰 BÁO GIÁ'!$C$27,$B2404)))),1,0)</f>
        <v>0</v>
      </c>
      <c r="O2404" s="1" t="str">
        <f t="shared" si="75"/>
        <v/>
      </c>
    </row>
    <row r="2405" customHeight="1" spans="1:15">
      <c r="A2405" s="1" t="str">
        <f>IF('⚙️ SÉC MĂNG'!A361="","",'⚙️ SÉC MĂNG'!A361)</f>
        <v>HH078202</v>
      </c>
      <c r="B2405" s="1" t="str">
        <f>IF('⚙️ SÉC MĂNG'!A361="","",'⚙️ SÉC MĂNG'!R361)</f>
        <v>Séc măng Cum N14/ YDL03466ZZ (3.7K-2.9K-4.8) HỘP1- NPR</v>
      </c>
      <c r="C2405" s="1" t="str">
        <f>IF('⚙️ SÉC MĂNG'!A361="","","Séc măng")</f>
        <v>Séc măng</v>
      </c>
      <c r="D2405" s="1" t="str">
        <f>IF('⚙️ SÉC MĂNG'!A361="","",'⚙️ SÉC MĂNG'!I361)</f>
        <v>Máy</v>
      </c>
      <c r="E2405" s="13">
        <f>IF('⚙️ SÉC MĂNG'!A361="","",'⚙️ SÉC MĂNG'!J361)</f>
        <v>0</v>
      </c>
      <c r="F2405" s="13">
        <f>IF('⚙️ SÉC MĂNG'!A361="","",'⚙️ SÉC MĂNG'!K361)</f>
        <v>0</v>
      </c>
      <c r="G2405" s="13">
        <f>IF('⚙️ SÉC MĂNG'!A361="","",'⚙️ SÉC MĂNG'!L361)</f>
        <v>0</v>
      </c>
      <c r="H2405" s="13">
        <f>IF('⚙️ SÉC MĂNG'!A361="","",'⚙️ SÉC MĂNG'!M361)</f>
        <v>0</v>
      </c>
      <c r="I2405" s="13">
        <f>IF('⚙️ SÉC MĂNG'!A361="","",'⚙️ SÉC MĂNG'!N361)</f>
        <v>0</v>
      </c>
      <c r="J2405" s="1" t="str">
        <f>IF('⚙️ SÉC MĂNG'!A361="","",'⚙️ SÉC MĂNG'!D361)</f>
        <v>139.7</v>
      </c>
      <c r="L2405" s="1">
        <f>N(L2404)+IF(AND('🔎 TRA CỨU NHANH'!$C$2&lt;&gt;"",OR(ISNUMBER(SEARCH('🔎 TRA CỨU NHANH'!$C$2,$A2405)),ISNUMBER(SEARCH('🔎 TRA CỨU NHANH'!$C$2,$B2405)))),1,0)</f>
        <v>0</v>
      </c>
      <c r="M2405" s="1" t="str">
        <f t="shared" si="74"/>
        <v/>
      </c>
      <c r="N2405" s="1">
        <f>N(N2404)+IF(AND('💰 BÁO GIÁ'!$C$27&lt;&gt;"",OR(ISNUMBER(SEARCH('💰 BÁO GIÁ'!$C$27,$A2405)),ISNUMBER(SEARCH('💰 BÁO GIÁ'!$C$27,$B2405)))),1,0)</f>
        <v>0</v>
      </c>
      <c r="O2405" s="1" t="str">
        <f t="shared" si="75"/>
        <v/>
      </c>
    </row>
    <row r="2406" customHeight="1" spans="1:15">
      <c r="A2406" s="1" t="str">
        <f>IF('⚙️ SÉC MĂNG'!A362="","",'⚙️ SÉC MĂNG'!A362)</f>
        <v>HH077964</v>
      </c>
      <c r="B2406" s="1" t="str">
        <f>IF('⚙️ SÉC MĂNG'!A362="","",'⚙️ SÉC MĂNG'!R362)</f>
        <v>Séc măng N14 / 3.8K-2.85K-4.75 - IZUMI</v>
      </c>
      <c r="C2406" s="1" t="str">
        <f>IF('⚙️ SÉC MĂNG'!A362="","","Séc măng")</f>
        <v>Séc măng</v>
      </c>
      <c r="D2406" s="1" t="str">
        <f>IF('⚙️ SÉC MĂNG'!A362="","",'⚙️ SÉC MĂNG'!I362)</f>
        <v>Máy</v>
      </c>
      <c r="E2406" s="13">
        <f>IF('⚙️ SÉC MĂNG'!A362="","",'⚙️ SÉC MĂNG'!J362)</f>
        <v>0</v>
      </c>
      <c r="F2406" s="13">
        <f>IF('⚙️ SÉC MĂNG'!A362="","",'⚙️ SÉC MĂNG'!K362)</f>
        <v>0</v>
      </c>
      <c r="G2406" s="13">
        <f>IF('⚙️ SÉC MĂNG'!A362="","",'⚙️ SÉC MĂNG'!L362)</f>
        <v>0</v>
      </c>
      <c r="H2406" s="13">
        <f>IF('⚙️ SÉC MĂNG'!A362="","",'⚙️ SÉC MĂNG'!M362)</f>
        <v>0</v>
      </c>
      <c r="I2406" s="13">
        <f>IF('⚙️ SÉC MĂNG'!A362="","",'⚙️ SÉC MĂNG'!N362)</f>
        <v>0</v>
      </c>
      <c r="J2406" s="1" t="str">
        <f>IF('⚙️ SÉC MĂNG'!A362="","",'⚙️ SÉC MĂNG'!D362)</f>
        <v>139.7</v>
      </c>
      <c r="L2406" s="1">
        <f>N(L2405)+IF(AND('🔎 TRA CỨU NHANH'!$C$2&lt;&gt;"",OR(ISNUMBER(SEARCH('🔎 TRA CỨU NHANH'!$C$2,$A2406)),ISNUMBER(SEARCH('🔎 TRA CỨU NHANH'!$C$2,$B2406)))),1,0)</f>
        <v>0</v>
      </c>
      <c r="M2406" s="1" t="str">
        <f t="shared" si="74"/>
        <v/>
      </c>
      <c r="N2406" s="1">
        <f>N(N2405)+IF(AND('💰 BÁO GIÁ'!$C$27&lt;&gt;"",OR(ISNUMBER(SEARCH('💰 BÁO GIÁ'!$C$27,$A2406)),ISNUMBER(SEARCH('💰 BÁO GIÁ'!$C$27,$B2406)))),1,0)</f>
        <v>0</v>
      </c>
      <c r="O2406" s="1" t="str">
        <f t="shared" si="75"/>
        <v/>
      </c>
    </row>
    <row r="2407" customHeight="1" spans="1:15">
      <c r="A2407" s="1" t="str">
        <f>IF('⚙️ SÉC MĂNG'!A363="","",'⚙️ SÉC MĂNG'!A363)</f>
        <v>HH077609</v>
      </c>
      <c r="B2407" s="1" t="str">
        <f>IF('⚙️ SÉC MĂNG'!A363="","",'⚙️ SÉC MĂNG'!R363)</f>
        <v>Séc măng Cummins N14/ 4089489/ 3.96K-3K-4.75, nhớt thép - HENWEIT 'R-CM22-00</v>
      </c>
      <c r="C2407" s="1" t="str">
        <f>IF('⚙️ SÉC MĂNG'!A363="","","Séc măng")</f>
        <v>Séc măng</v>
      </c>
      <c r="D2407" s="1" t="str">
        <f>IF('⚙️ SÉC MĂNG'!A363="","",'⚙️ SÉC MĂNG'!I363)</f>
        <v>1Máy</v>
      </c>
      <c r="E2407" s="13">
        <f>IF('⚙️ SÉC MĂNG'!A363="","",'⚙️ SÉC MĂNG'!J363)</f>
        <v>0</v>
      </c>
      <c r="F2407" s="13">
        <f>IF('⚙️ SÉC MĂNG'!A363="","",'⚙️ SÉC MĂNG'!K363)</f>
        <v>0</v>
      </c>
      <c r="G2407" s="13">
        <f>IF('⚙️ SÉC MĂNG'!A363="","",'⚙️ SÉC MĂNG'!L363)</f>
        <v>0</v>
      </c>
      <c r="H2407" s="13">
        <f>IF('⚙️ SÉC MĂNG'!A363="","",'⚙️ SÉC MĂNG'!M363)</f>
        <v>0</v>
      </c>
      <c r="I2407" s="13">
        <f>IF('⚙️ SÉC MĂNG'!A363="","",'⚙️ SÉC MĂNG'!N363)</f>
        <v>0</v>
      </c>
      <c r="J2407" s="1" t="str">
        <f>IF('⚙️ SÉC MĂNG'!A363="","",'⚙️ SÉC MĂNG'!D363)</f>
        <v>139.7</v>
      </c>
      <c r="L2407" s="1">
        <f>N(L2406)+IF(AND('🔎 TRA CỨU NHANH'!$C$2&lt;&gt;"",OR(ISNUMBER(SEARCH('🔎 TRA CỨU NHANH'!$C$2,$A2407)),ISNUMBER(SEARCH('🔎 TRA CỨU NHANH'!$C$2,$B2407)))),1,0)</f>
        <v>0</v>
      </c>
      <c r="M2407" s="1" t="str">
        <f t="shared" si="74"/>
        <v/>
      </c>
      <c r="N2407" s="1">
        <f>N(N2406)+IF(AND('💰 BÁO GIÁ'!$C$27&lt;&gt;"",OR(ISNUMBER(SEARCH('💰 BÁO GIÁ'!$C$27,$A2407)),ISNUMBER(SEARCH('💰 BÁO GIÁ'!$C$27,$B2407)))),1,0)</f>
        <v>0</v>
      </c>
      <c r="O2407" s="1" t="str">
        <f t="shared" si="75"/>
        <v/>
      </c>
    </row>
    <row r="2408" customHeight="1" spans="1:15">
      <c r="A2408" s="1" t="str">
        <f>IF('⚙️ SÉC MĂNG'!A364="","",'⚙️ SÉC MĂNG'!A364)</f>
        <v>HH083978</v>
      </c>
      <c r="B2408" s="1" t="str">
        <f>IF('⚙️ SÉC MĂNG'!A364="","",'⚙️ SÉC MĂNG'!R364)</f>
        <v>Séc măng Cummins NT855/ 3803471/ 3.5K-2.89K-2.83K-4.76 - HENWEIT, R-CM19-00</v>
      </c>
      <c r="C2408" s="1" t="str">
        <f>IF('⚙️ SÉC MĂNG'!A364="","","Séc măng")</f>
        <v>Séc măng</v>
      </c>
      <c r="D2408" s="1" t="str">
        <f>IF('⚙️ SÉC MĂNG'!A364="","",'⚙️ SÉC MĂNG'!I364)</f>
        <v>1Máy</v>
      </c>
      <c r="E2408" s="13">
        <f>IF('⚙️ SÉC MĂNG'!A364="","",'⚙️ SÉC MĂNG'!J364)</f>
        <v>0</v>
      </c>
      <c r="F2408" s="13">
        <f>IF('⚙️ SÉC MĂNG'!A364="","",'⚙️ SÉC MĂNG'!K364)</f>
        <v>0</v>
      </c>
      <c r="G2408" s="13">
        <f>IF('⚙️ SÉC MĂNG'!A364="","",'⚙️ SÉC MĂNG'!L364)</f>
        <v>0</v>
      </c>
      <c r="H2408" s="13">
        <f>IF('⚙️ SÉC MĂNG'!A364="","",'⚙️ SÉC MĂNG'!M364)</f>
        <v>0</v>
      </c>
      <c r="I2408" s="13">
        <f>IF('⚙️ SÉC MĂNG'!A364="","",'⚙️ SÉC MĂNG'!N364)</f>
        <v>0</v>
      </c>
      <c r="J2408" s="1" t="str">
        <f>IF('⚙️ SÉC MĂNG'!A364="","",'⚙️ SÉC MĂNG'!D364)</f>
        <v>139.7</v>
      </c>
      <c r="L2408" s="1">
        <f>N(L2407)+IF(AND('🔎 TRA CỨU NHANH'!$C$2&lt;&gt;"",OR(ISNUMBER(SEARCH('🔎 TRA CỨU NHANH'!$C$2,$A2408)),ISNUMBER(SEARCH('🔎 TRA CỨU NHANH'!$C$2,$B2408)))),1,0)</f>
        <v>0</v>
      </c>
      <c r="M2408" s="1" t="str">
        <f t="shared" si="74"/>
        <v/>
      </c>
      <c r="N2408" s="1">
        <f>N(N2407)+IF(AND('💰 BÁO GIÁ'!$C$27&lt;&gt;"",OR(ISNUMBER(SEARCH('💰 BÁO GIÁ'!$C$27,$A2408)),ISNUMBER(SEARCH('💰 BÁO GIÁ'!$C$27,$B2408)))),1,0)</f>
        <v>0</v>
      </c>
      <c r="O2408" s="1" t="str">
        <f t="shared" si="75"/>
        <v/>
      </c>
    </row>
    <row r="2409" customHeight="1" spans="1:15">
      <c r="A2409" s="1" t="str">
        <f>IF('⚙️ SÉC MĂNG'!A365="","",'⚙️ SÉC MĂNG'!A365)</f>
        <v>HH077965</v>
      </c>
      <c r="B2409" s="1" t="str">
        <f>IF('⚙️ SÉC MĂNG'!A365="","",'⚙️ SÉC MĂNG'!R365)</f>
        <v>Séc măng NT855 / 3.8K-2.85K-2.85K-4.75 - IZUMI</v>
      </c>
      <c r="C2409" s="1" t="str">
        <f>IF('⚙️ SÉC MĂNG'!A365="","","Séc măng")</f>
        <v>Séc măng</v>
      </c>
      <c r="D2409" s="1" t="str">
        <f>IF('⚙️ SÉC MĂNG'!A365="","",'⚙️ SÉC MĂNG'!I365)</f>
        <v>Máy</v>
      </c>
      <c r="E2409" s="13">
        <f>IF('⚙️ SÉC MĂNG'!A365="","",'⚙️ SÉC MĂNG'!J365)</f>
        <v>0</v>
      </c>
      <c r="F2409" s="13">
        <f>IF('⚙️ SÉC MĂNG'!A365="","",'⚙️ SÉC MĂNG'!K365)</f>
        <v>0</v>
      </c>
      <c r="G2409" s="13">
        <f>IF('⚙️ SÉC MĂNG'!A365="","",'⚙️ SÉC MĂNG'!L365)</f>
        <v>0</v>
      </c>
      <c r="H2409" s="13">
        <f>IF('⚙️ SÉC MĂNG'!A365="","",'⚙️ SÉC MĂNG'!M365)</f>
        <v>0</v>
      </c>
      <c r="I2409" s="13">
        <f>IF('⚙️ SÉC MĂNG'!A365="","",'⚙️ SÉC MĂNG'!N365)</f>
        <v>0</v>
      </c>
      <c r="J2409" s="1" t="str">
        <f>IF('⚙️ SÉC MĂNG'!A365="","",'⚙️ SÉC MĂNG'!D365)</f>
        <v>139.7</v>
      </c>
      <c r="L2409" s="1">
        <f>N(L2408)+IF(AND('🔎 TRA CỨU NHANH'!$C$2&lt;&gt;"",OR(ISNUMBER(SEARCH('🔎 TRA CỨU NHANH'!$C$2,$A2409)),ISNUMBER(SEARCH('🔎 TRA CỨU NHANH'!$C$2,$B2409)))),1,0)</f>
        <v>0</v>
      </c>
      <c r="M2409" s="1" t="str">
        <f t="shared" si="74"/>
        <v/>
      </c>
      <c r="N2409" s="1">
        <f>N(N2408)+IF(AND('💰 BÁO GIÁ'!$C$27&lt;&gt;"",OR(ISNUMBER(SEARCH('💰 BÁO GIÁ'!$C$27,$A2409)),ISNUMBER(SEARCH('💰 BÁO GIÁ'!$C$27,$B2409)))),1,0)</f>
        <v>0</v>
      </c>
      <c r="O2409" s="1" t="str">
        <f t="shared" si="75"/>
        <v/>
      </c>
    </row>
    <row r="2410" customHeight="1" spans="1:15">
      <c r="A2410" s="1" t="str">
        <f>IF('⚙️ SÉC MĂNG'!A366="","",'⚙️ SÉC MĂNG'!A366)</f>
        <v>HH081766</v>
      </c>
      <c r="B2410" s="1" t="str">
        <f>IF('⚙️ SÉC MĂNG'!A366="","",'⚙️ SÉC MĂNG'!R366)</f>
        <v>Séc măng Cummins KT19/KTA19/YDL03260ZZ (3.75K-3.75K-4.8) HỘP1 - NPR</v>
      </c>
      <c r="C2410" s="1" t="str">
        <f>IF('⚙️ SÉC MĂNG'!A366="","","Séc măng")</f>
        <v>Séc măng</v>
      </c>
      <c r="D2410" s="1" t="str">
        <f>IF('⚙️ SÉC MĂNG'!A366="","",'⚙️ SÉC MĂNG'!I366)</f>
        <v>Máy</v>
      </c>
      <c r="E2410" s="13">
        <f>IF('⚙️ SÉC MĂNG'!A366="","",'⚙️ SÉC MĂNG'!J366)</f>
        <v>0</v>
      </c>
      <c r="F2410" s="13">
        <f>IF('⚙️ SÉC MĂNG'!A366="","",'⚙️ SÉC MĂNG'!K366)</f>
        <v>0</v>
      </c>
      <c r="G2410" s="13">
        <f>IF('⚙️ SÉC MĂNG'!A366="","",'⚙️ SÉC MĂNG'!L366)</f>
        <v>0</v>
      </c>
      <c r="H2410" s="13">
        <f>IF('⚙️ SÉC MĂNG'!A366="","",'⚙️ SÉC MĂNG'!M366)</f>
        <v>0</v>
      </c>
      <c r="I2410" s="13">
        <f>IF('⚙️ SÉC MĂNG'!A366="","",'⚙️ SÉC MĂNG'!N366)</f>
        <v>0</v>
      </c>
      <c r="J2410" s="1" t="str">
        <f>IF('⚙️ SÉC MĂNG'!A366="","",'⚙️ SÉC MĂNG'!D366)</f>
        <v>158.7</v>
      </c>
      <c r="L2410" s="1">
        <f>N(L2409)+IF(AND('🔎 TRA CỨU NHANH'!$C$2&lt;&gt;"",OR(ISNUMBER(SEARCH('🔎 TRA CỨU NHANH'!$C$2,$A2410)),ISNUMBER(SEARCH('🔎 TRA CỨU NHANH'!$C$2,$B2410)))),1,0)</f>
        <v>0</v>
      </c>
      <c r="M2410" s="1" t="str">
        <f t="shared" si="74"/>
        <v/>
      </c>
      <c r="N2410" s="1">
        <f>N(N2409)+IF(AND('💰 BÁO GIÁ'!$C$27&lt;&gt;"",OR(ISNUMBER(SEARCH('💰 BÁO GIÁ'!$C$27,$A2410)),ISNUMBER(SEARCH('💰 BÁO GIÁ'!$C$27,$B2410)))),1,0)</f>
        <v>0</v>
      </c>
      <c r="O2410" s="1" t="str">
        <f t="shared" si="75"/>
        <v/>
      </c>
    </row>
    <row r="2411" customHeight="1" spans="1:15">
      <c r="A2411" s="1" t="str">
        <f>IF('⚙️ SÉC MĂNG'!A367="","",'⚙️ SÉC MĂNG'!A367)</f>
        <v>HH084145</v>
      </c>
      <c r="B2411" s="1" t="str">
        <f>IF('⚙️ SÉC MĂNG'!A367="","",'⚙️ SÉC MĂNG'!R367)</f>
        <v>Séc măng Cummins ISL 9.5/ 5482364/ 116.5 (3K-2.5-3.5) - HENWEIT R-CM74-00</v>
      </c>
      <c r="C2411" s="1" t="str">
        <f>IF('⚙️ SÉC MĂNG'!A367="","","Séc măng")</f>
        <v>Séc măng</v>
      </c>
      <c r="D2411" s="1" t="str">
        <f>IF('⚙️ SÉC MĂNG'!A367="","",'⚙️ SÉC MĂNG'!I367)</f>
        <v>Máy</v>
      </c>
      <c r="E2411" s="13">
        <f>IF('⚙️ SÉC MĂNG'!A367="","",'⚙️ SÉC MĂNG'!J367)</f>
        <v>0</v>
      </c>
      <c r="F2411" s="13">
        <f>IF('⚙️ SÉC MĂNG'!A367="","",'⚙️ SÉC MĂNG'!K367)</f>
        <v>0</v>
      </c>
      <c r="G2411" s="13">
        <f>IF('⚙️ SÉC MĂNG'!A367="","",'⚙️ SÉC MĂNG'!L367)</f>
        <v>0</v>
      </c>
      <c r="H2411" s="13">
        <f>IF('⚙️ SÉC MĂNG'!A367="","",'⚙️ SÉC MĂNG'!M367)</f>
        <v>0</v>
      </c>
      <c r="I2411" s="13">
        <f>IF('⚙️ SÉC MĂNG'!A367="","",'⚙️ SÉC MĂNG'!N367)</f>
        <v>0</v>
      </c>
      <c r="J2411" s="1">
        <f>IF('⚙️ SÉC MĂNG'!A367="","",'⚙️ SÉC MĂNG'!D367)</f>
        <v>0</v>
      </c>
      <c r="L2411" s="1">
        <f>N(L2410)+IF(AND('🔎 TRA CỨU NHANH'!$C$2&lt;&gt;"",OR(ISNUMBER(SEARCH('🔎 TRA CỨU NHANH'!$C$2,$A2411)),ISNUMBER(SEARCH('🔎 TRA CỨU NHANH'!$C$2,$B2411)))),1,0)</f>
        <v>0</v>
      </c>
      <c r="M2411" s="1" t="str">
        <f t="shared" si="74"/>
        <v/>
      </c>
      <c r="N2411" s="1">
        <f>N(N2410)+IF(AND('💰 BÁO GIÁ'!$C$27&lt;&gt;"",OR(ISNUMBER(SEARCH('💰 BÁO GIÁ'!$C$27,$A2411)),ISNUMBER(SEARCH('💰 BÁO GIÁ'!$C$27,$B2411)))),1,0)</f>
        <v>0</v>
      </c>
      <c r="O2411" s="1" t="str">
        <f t="shared" si="75"/>
        <v/>
      </c>
    </row>
    <row r="2412" customHeight="1" spans="1:15">
      <c r="A2412" s="1" t="str">
        <f>IF('⚙️ SÉC MĂNG'!A368="","",'⚙️ SÉC MĂNG'!A368)</f>
        <v>HH00117</v>
      </c>
      <c r="B2412" s="1" t="str">
        <f>IF('⚙️ SÉC MĂNG'!A368="","",'⚙️ SÉC MĂNG'!R368)</f>
        <v>Séc măng Cummins QSL 9.3 (4376553), 116.5mm, ISL 9.3, 2.8K-2.5-3.5 - ZENT</v>
      </c>
      <c r="C2412" s="1" t="str">
        <f>IF('⚙️ SÉC MĂNG'!A368="","","Séc măng")</f>
        <v>Séc măng</v>
      </c>
      <c r="D2412" s="1" t="str">
        <f>IF('⚙️ SÉC MĂNG'!A368="","",'⚙️ SÉC MĂNG'!I368)</f>
        <v>Máy</v>
      </c>
      <c r="E2412" s="13">
        <f>IF('⚙️ SÉC MĂNG'!A368="","",'⚙️ SÉC MĂNG'!J368)</f>
        <v>0</v>
      </c>
      <c r="F2412" s="13">
        <f>IF('⚙️ SÉC MĂNG'!A368="","",'⚙️ SÉC MĂNG'!K368)</f>
        <v>0</v>
      </c>
      <c r="G2412" s="13">
        <f>IF('⚙️ SÉC MĂNG'!A368="","",'⚙️ SÉC MĂNG'!L368)</f>
        <v>0</v>
      </c>
      <c r="H2412" s="13">
        <f>IF('⚙️ SÉC MĂNG'!A368="","",'⚙️ SÉC MĂNG'!M368)</f>
        <v>0</v>
      </c>
      <c r="I2412" s="13">
        <f>IF('⚙️ SÉC MĂNG'!A368="","",'⚙️ SÉC MĂNG'!N368)</f>
        <v>0</v>
      </c>
      <c r="J2412" s="1">
        <f>IF('⚙️ SÉC MĂNG'!A368="","",'⚙️ SÉC MĂNG'!D368)</f>
        <v>0</v>
      </c>
      <c r="L2412" s="1">
        <f>N(L2411)+IF(AND('🔎 TRA CỨU NHANH'!$C$2&lt;&gt;"",OR(ISNUMBER(SEARCH('🔎 TRA CỨU NHANH'!$C$2,$A2412)),ISNUMBER(SEARCH('🔎 TRA CỨU NHANH'!$C$2,$B2412)))),1,0)</f>
        <v>0</v>
      </c>
      <c r="M2412" s="1" t="str">
        <f t="shared" si="74"/>
        <v/>
      </c>
      <c r="N2412" s="1">
        <f>N(N2411)+IF(AND('💰 BÁO GIÁ'!$C$27&lt;&gt;"",OR(ISNUMBER(SEARCH('💰 BÁO GIÁ'!$C$27,$A2412)),ISNUMBER(SEARCH('💰 BÁO GIÁ'!$C$27,$B2412)))),1,0)</f>
        <v>0</v>
      </c>
      <c r="O2412" s="1" t="str">
        <f t="shared" si="75"/>
        <v/>
      </c>
    </row>
    <row r="2413" customHeight="1" spans="1:15">
      <c r="A2413" s="1" t="str">
        <f>IF('⚙️ SÉC MĂNG'!A369="","",'⚙️ SÉC MĂNG'!A369)</f>
        <v/>
      </c>
      <c r="B2413" s="1" t="str">
        <f>IF('⚙️ SÉC MĂNG'!A369="","",'⚙️ SÉC MĂNG'!R369)</f>
        <v/>
      </c>
      <c r="C2413" s="1" t="str">
        <f>IF('⚙️ SÉC MĂNG'!A369="","","Séc măng")</f>
        <v/>
      </c>
      <c r="D2413" s="1" t="str">
        <f>IF('⚙️ SÉC MĂNG'!A369="","",'⚙️ SÉC MĂNG'!I369)</f>
        <v/>
      </c>
      <c r="E2413" s="1" t="str">
        <f>IF('⚙️ SÉC MĂNG'!A369="","",'⚙️ SÉC MĂNG'!J369)</f>
        <v/>
      </c>
      <c r="F2413" s="1" t="str">
        <f>IF('⚙️ SÉC MĂNG'!A369="","",'⚙️ SÉC MĂNG'!K369)</f>
        <v/>
      </c>
      <c r="G2413" s="1" t="str">
        <f>IF('⚙️ SÉC MĂNG'!A369="","",'⚙️ SÉC MĂNG'!L369)</f>
        <v/>
      </c>
      <c r="H2413" s="1" t="str">
        <f>IF('⚙️ SÉC MĂNG'!A369="","",'⚙️ SÉC MĂNG'!M369)</f>
        <v/>
      </c>
      <c r="I2413" s="1" t="str">
        <f>IF('⚙️ SÉC MĂNG'!A369="","",'⚙️ SÉC MĂNG'!N369)</f>
        <v/>
      </c>
      <c r="J2413" s="1" t="str">
        <f>IF('⚙️ SÉC MĂNG'!A369="","",'⚙️ SÉC MĂNG'!D369)</f>
        <v/>
      </c>
      <c r="L2413" s="1">
        <f>N(L2412)+IF(AND('🔎 TRA CỨU NHANH'!$C$2&lt;&gt;"",OR(ISNUMBER(SEARCH('🔎 TRA CỨU NHANH'!$C$2,$A2413)),ISNUMBER(SEARCH('🔎 TRA CỨU NHANH'!$C$2,$B2413)))),1,0)</f>
        <v>0</v>
      </c>
      <c r="M2413" s="1" t="str">
        <f t="shared" si="74"/>
        <v/>
      </c>
      <c r="N2413" s="1">
        <f>N(N2412)+IF(AND('💰 BÁO GIÁ'!$C$27&lt;&gt;"",OR(ISNUMBER(SEARCH('💰 BÁO GIÁ'!$C$27,$A2413)),ISNUMBER(SEARCH('💰 BÁO GIÁ'!$C$27,$B2413)))),1,0)</f>
        <v>0</v>
      </c>
      <c r="O2413" s="1" t="str">
        <f t="shared" si="75"/>
        <v/>
      </c>
    </row>
    <row r="2414" customHeight="1" spans="1:15">
      <c r="A2414" s="1" t="str">
        <f>IF('⚙️ SÉC MĂNG'!A370="","",'⚙️ SÉC MĂNG'!A370)</f>
        <v>HH072775</v>
      </c>
      <c r="B2414" s="1" t="str">
        <f>IF('⚙️ SÉC MĂNG'!A370="","",'⚙️ SÉC MĂNG'!R370)</f>
        <v>Séc măng Nis SD23/SD25/SDN31023ZZ (2.5-2-4.5) HỘP4  - NPR</v>
      </c>
      <c r="C2414" s="1" t="str">
        <f>IF('⚙️ SÉC MĂNG'!A370="","","Séc măng")</f>
        <v>Séc măng</v>
      </c>
      <c r="D2414" s="1" t="str">
        <f>IF('⚙️ SÉC MĂNG'!A370="","",'⚙️ SÉC MĂNG'!I370)</f>
        <v>Máy</v>
      </c>
      <c r="E2414" s="13">
        <f>IF('⚙️ SÉC MĂNG'!A370="","",'⚙️ SÉC MĂNG'!J370)</f>
        <v>0</v>
      </c>
      <c r="F2414" s="13">
        <f>IF('⚙️ SÉC MĂNG'!A370="","",'⚙️ SÉC MĂNG'!K370)</f>
        <v>0</v>
      </c>
      <c r="G2414" s="13">
        <f>IF('⚙️ SÉC MĂNG'!A370="","",'⚙️ SÉC MĂNG'!L370)</f>
        <v>0</v>
      </c>
      <c r="H2414" s="13">
        <f>IF('⚙️ SÉC MĂNG'!A370="","",'⚙️ SÉC MĂNG'!M370)</f>
        <v>0</v>
      </c>
      <c r="I2414" s="13">
        <f>IF('⚙️ SÉC MĂNG'!A370="","",'⚙️ SÉC MĂNG'!N370)</f>
        <v>0</v>
      </c>
      <c r="J2414" s="1" t="str">
        <f>IF('⚙️ SÉC MĂNG'!A370="","",'⚙️ SÉC MĂNG'!D370)</f>
        <v>89</v>
      </c>
      <c r="L2414" s="1">
        <f>N(L2413)+IF(AND('🔎 TRA CỨU NHANH'!$C$2&lt;&gt;"",OR(ISNUMBER(SEARCH('🔎 TRA CỨU NHANH'!$C$2,$A2414)),ISNUMBER(SEARCH('🔎 TRA CỨU NHANH'!$C$2,$B2414)))),1,0)</f>
        <v>0</v>
      </c>
      <c r="M2414" s="1" t="str">
        <f t="shared" si="74"/>
        <v/>
      </c>
      <c r="N2414" s="1">
        <f>N(N2413)+IF(AND('💰 BÁO GIÁ'!$C$27&lt;&gt;"",OR(ISNUMBER(SEARCH('💰 BÁO GIÁ'!$C$27,$A2414)),ISNUMBER(SEARCH('💰 BÁO GIÁ'!$C$27,$B2414)))),1,0)</f>
        <v>0</v>
      </c>
      <c r="O2414" s="1" t="str">
        <f t="shared" si="75"/>
        <v/>
      </c>
    </row>
    <row r="2415" customHeight="1" spans="1:15">
      <c r="A2415" s="1" t="str">
        <f>IF('⚙️ SÉC MĂNG'!A371="","",'⚙️ SÉC MĂNG'!A371)</f>
        <v>HH075551</v>
      </c>
      <c r="B2415" s="1" t="str">
        <f>IF('⚙️ SÉC MĂNG'!A371="","",'⚙️ SÉC MĂNG'!R371)</f>
        <v>Séc măng Nis TD23/ SDN31037ZZ, 89(2.5-2-4), nhớt thép, HỘP4 - NPR</v>
      </c>
      <c r="C2415" s="1" t="str">
        <f>IF('⚙️ SÉC MĂNG'!A371="","","Séc măng")</f>
        <v>Séc măng</v>
      </c>
      <c r="D2415" s="1" t="str">
        <f>IF('⚙️ SÉC MĂNG'!A371="","",'⚙️ SÉC MĂNG'!I371)</f>
        <v>Máy</v>
      </c>
      <c r="E2415" s="13">
        <f>IF('⚙️ SÉC MĂNG'!A371="","",'⚙️ SÉC MĂNG'!J371)</f>
        <v>0</v>
      </c>
      <c r="F2415" s="13">
        <f>IF('⚙️ SÉC MĂNG'!A371="","",'⚙️ SÉC MĂNG'!K371)</f>
        <v>0</v>
      </c>
      <c r="G2415" s="13">
        <f>IF('⚙️ SÉC MĂNG'!A371="","",'⚙️ SÉC MĂNG'!L371)</f>
        <v>0</v>
      </c>
      <c r="H2415" s="13">
        <f>IF('⚙️ SÉC MĂNG'!A371="","",'⚙️ SÉC MĂNG'!M371)</f>
        <v>0</v>
      </c>
      <c r="I2415" s="13">
        <f>IF('⚙️ SÉC MĂNG'!A371="","",'⚙️ SÉC MĂNG'!N371)</f>
        <v>0</v>
      </c>
      <c r="J2415" s="1" t="str">
        <f>IF('⚙️ SÉC MĂNG'!A371="","",'⚙️ SÉC MĂNG'!D371)</f>
        <v>89</v>
      </c>
      <c r="L2415" s="1">
        <f>N(L2414)+IF(AND('🔎 TRA CỨU NHANH'!$C$2&lt;&gt;"",OR(ISNUMBER(SEARCH('🔎 TRA CỨU NHANH'!$C$2,$A2415)),ISNUMBER(SEARCH('🔎 TRA CỨU NHANH'!$C$2,$B2415)))),1,0)</f>
        <v>0</v>
      </c>
      <c r="M2415" s="1" t="str">
        <f t="shared" si="74"/>
        <v/>
      </c>
      <c r="N2415" s="1">
        <f>N(N2414)+IF(AND('💰 BÁO GIÁ'!$C$27&lt;&gt;"",OR(ISNUMBER(SEARCH('💰 BÁO GIÁ'!$C$27,$A2415)),ISNUMBER(SEARCH('💰 BÁO GIÁ'!$C$27,$B2415)))),1,0)</f>
        <v>0</v>
      </c>
      <c r="O2415" s="1" t="str">
        <f t="shared" si="75"/>
        <v/>
      </c>
    </row>
    <row r="2416" customHeight="1" spans="1:15">
      <c r="A2416" s="1" t="str">
        <f>IF('⚙️ SÉC MĂNG'!A372="","",'⚙️ SÉC MĂNG'!A372)</f>
        <v>HH079793</v>
      </c>
      <c r="B2416" s="1" t="str">
        <f>IF('⚙️ SÉC MĂNG'!A372="","",'⚙️ SÉC MĂNG'!R372)</f>
        <v>Séc măng TD23 (2.5-2-4) - IZUMI</v>
      </c>
      <c r="C2416" s="1" t="str">
        <f>IF('⚙️ SÉC MĂNG'!A372="","","Séc măng")</f>
        <v>Séc măng</v>
      </c>
      <c r="D2416" s="1" t="str">
        <f>IF('⚙️ SÉC MĂNG'!A372="","",'⚙️ SÉC MĂNG'!I372)</f>
        <v>1Máy</v>
      </c>
      <c r="E2416" s="13">
        <f>IF('⚙️ SÉC MĂNG'!A372="","",'⚙️ SÉC MĂNG'!J372)</f>
        <v>0</v>
      </c>
      <c r="F2416" s="13">
        <f>IF('⚙️ SÉC MĂNG'!A372="","",'⚙️ SÉC MĂNG'!K372)</f>
        <v>0</v>
      </c>
      <c r="G2416" s="13">
        <f>IF('⚙️ SÉC MĂNG'!A372="","",'⚙️ SÉC MĂNG'!L372)</f>
        <v>0</v>
      </c>
      <c r="H2416" s="13">
        <f>IF('⚙️ SÉC MĂNG'!A372="","",'⚙️ SÉC MĂNG'!M372)</f>
        <v>0</v>
      </c>
      <c r="I2416" s="13">
        <f>IF('⚙️ SÉC MĂNG'!A372="","",'⚙️ SÉC MĂNG'!N372)</f>
        <v>0</v>
      </c>
      <c r="J2416" s="1" t="str">
        <f>IF('⚙️ SÉC MĂNG'!A372="","",'⚙️ SÉC MĂNG'!D372)</f>
        <v>89</v>
      </c>
      <c r="L2416" s="1">
        <f>N(L2415)+IF(AND('🔎 TRA CỨU NHANH'!$C$2&lt;&gt;"",OR(ISNUMBER(SEARCH('🔎 TRA CỨU NHANH'!$C$2,$A2416)),ISNUMBER(SEARCH('🔎 TRA CỨU NHANH'!$C$2,$B2416)))),1,0)</f>
        <v>0</v>
      </c>
      <c r="M2416" s="1" t="str">
        <f t="shared" si="74"/>
        <v/>
      </c>
      <c r="N2416" s="1">
        <f>N(N2415)+IF(AND('💰 BÁO GIÁ'!$C$27&lt;&gt;"",OR(ISNUMBER(SEARCH('💰 BÁO GIÁ'!$C$27,$A2416)),ISNUMBER(SEARCH('💰 BÁO GIÁ'!$C$27,$B2416)))),1,0)</f>
        <v>0</v>
      </c>
      <c r="O2416" s="1" t="str">
        <f t="shared" si="75"/>
        <v/>
      </c>
    </row>
    <row r="2417" customHeight="1" spans="1:15">
      <c r="A2417" s="1" t="str">
        <f>IF('⚙️ SÉC MĂNG'!A373="","",'⚙️ SÉC MĂNG'!A373)</f>
        <v>HH00029</v>
      </c>
      <c r="B2417" s="1" t="str">
        <f>IF('⚙️ SÉC MĂNG'!A373="","",'⚙️ SÉC MĂNG'!R373)</f>
        <v>Séc măng BD30/TD27 (2.5-2-4) - TP</v>
      </c>
      <c r="C2417" s="1" t="str">
        <f>IF('⚙️ SÉC MĂNG'!A373="","","Séc măng")</f>
        <v>Séc măng</v>
      </c>
      <c r="D2417" s="1" t="str">
        <f>IF('⚙️ SÉC MĂNG'!A373="","",'⚙️ SÉC MĂNG'!I373)</f>
        <v>Cái</v>
      </c>
      <c r="E2417" s="13">
        <f>IF('⚙️ SÉC MĂNG'!A373="","",'⚙️ SÉC MĂNG'!J373)</f>
        <v>0</v>
      </c>
      <c r="F2417" s="13">
        <f>IF('⚙️ SÉC MĂNG'!A373="","",'⚙️ SÉC MĂNG'!K373)</f>
        <v>0</v>
      </c>
      <c r="G2417" s="13">
        <f>IF('⚙️ SÉC MĂNG'!A373="","",'⚙️ SÉC MĂNG'!L373)</f>
        <v>0</v>
      </c>
      <c r="H2417" s="13">
        <f>IF('⚙️ SÉC MĂNG'!A373="","",'⚙️ SÉC MĂNG'!M373)</f>
        <v>0</v>
      </c>
      <c r="I2417" s="13">
        <f>IF('⚙️ SÉC MĂNG'!A373="","",'⚙️ SÉC MĂNG'!N373)</f>
        <v>0</v>
      </c>
      <c r="J2417" s="1" t="str">
        <f>IF('⚙️ SÉC MĂNG'!A373="","",'⚙️ SÉC MĂNG'!D373)</f>
        <v>96</v>
      </c>
      <c r="L2417" s="1">
        <f>N(L2416)+IF(AND('🔎 TRA CỨU NHANH'!$C$2&lt;&gt;"",OR(ISNUMBER(SEARCH('🔎 TRA CỨU NHANH'!$C$2,$A2417)),ISNUMBER(SEARCH('🔎 TRA CỨU NHANH'!$C$2,$B2417)))),1,0)</f>
        <v>0</v>
      </c>
      <c r="M2417" s="1" t="str">
        <f t="shared" si="74"/>
        <v/>
      </c>
      <c r="N2417" s="1">
        <f>N(N2416)+IF(AND('💰 BÁO GIÁ'!$C$27&lt;&gt;"",OR(ISNUMBER(SEARCH('💰 BÁO GIÁ'!$C$27,$A2417)),ISNUMBER(SEARCH('💰 BÁO GIÁ'!$C$27,$B2417)))),1,0)</f>
        <v>0</v>
      </c>
      <c r="O2417" s="1" t="str">
        <f t="shared" si="75"/>
        <v/>
      </c>
    </row>
    <row r="2418" customHeight="1" spans="1:15">
      <c r="A2418" s="1" t="str">
        <f>IF('⚙️ SÉC MĂNG'!A374="","",'⚙️ SÉC MĂNG'!A374)</f>
        <v>HH084173</v>
      </c>
      <c r="B2418" s="1" t="str">
        <f>IF('⚙️ SÉC MĂNG'!A374="","",'⚙️ SÉC MĂNG'!R374)</f>
        <v>Séc măng Nissan BD30/ 96 (2.5-2-4) TD27 - HENWEIT, R-NA48-00</v>
      </c>
      <c r="C2418" s="1" t="str">
        <f>IF('⚙️ SÉC MĂNG'!A374="","","Séc măng")</f>
        <v>Séc măng</v>
      </c>
      <c r="D2418" s="1" t="str">
        <f>IF('⚙️ SÉC MĂNG'!A374="","",'⚙️ SÉC MĂNG'!I374)</f>
        <v>Máy</v>
      </c>
      <c r="E2418" s="13">
        <f>IF('⚙️ SÉC MĂNG'!A374="","",'⚙️ SÉC MĂNG'!J374)</f>
        <v>0</v>
      </c>
      <c r="F2418" s="13">
        <f>IF('⚙️ SÉC MĂNG'!A374="","",'⚙️ SÉC MĂNG'!K374)</f>
        <v>0</v>
      </c>
      <c r="G2418" s="13">
        <f>IF('⚙️ SÉC MĂNG'!A374="","",'⚙️ SÉC MĂNG'!L374)</f>
        <v>0</v>
      </c>
      <c r="H2418" s="13">
        <f>IF('⚙️ SÉC MĂNG'!A374="","",'⚙️ SÉC MĂNG'!M374)</f>
        <v>0</v>
      </c>
      <c r="I2418" s="13">
        <f>IF('⚙️ SÉC MĂNG'!A374="","",'⚙️ SÉC MĂNG'!N374)</f>
        <v>0</v>
      </c>
      <c r="J2418" s="1" t="str">
        <f>IF('⚙️ SÉC MĂNG'!A374="","",'⚙️ SÉC MĂNG'!D374)</f>
        <v>96</v>
      </c>
      <c r="L2418" s="1">
        <f>N(L2417)+IF(AND('🔎 TRA CỨU NHANH'!$C$2&lt;&gt;"",OR(ISNUMBER(SEARCH('🔎 TRA CỨU NHANH'!$C$2,$A2418)),ISNUMBER(SEARCH('🔎 TRA CỨU NHANH'!$C$2,$B2418)))),1,0)</f>
        <v>0</v>
      </c>
      <c r="M2418" s="1" t="str">
        <f t="shared" si="74"/>
        <v/>
      </c>
      <c r="N2418" s="1">
        <f>N(N2417)+IF(AND('💰 BÁO GIÁ'!$C$27&lt;&gt;"",OR(ISNUMBER(SEARCH('💰 BÁO GIÁ'!$C$27,$A2418)),ISNUMBER(SEARCH('💰 BÁO GIÁ'!$C$27,$B2418)))),1,0)</f>
        <v>0</v>
      </c>
      <c r="O2418" s="1" t="str">
        <f t="shared" si="75"/>
        <v/>
      </c>
    </row>
    <row r="2419" customHeight="1" spans="1:15">
      <c r="A2419" s="1" t="str">
        <f>IF('⚙️ SÉC MĂNG'!A375="","",'⚙️ SÉC MĂNG'!A375)</f>
        <v>HH078333</v>
      </c>
      <c r="B2419" s="1" t="str">
        <f>IF('⚙️ SÉC MĂNG'!A375="","",'⚙️ SÉC MĂNG'!R375)</f>
        <v>Séc măng BD30/TD27 NISSAN 96 (2.5-2-4) - ART 17909602-00</v>
      </c>
      <c r="C2419" s="1" t="str">
        <f>IF('⚙️ SÉC MĂNG'!A375="","","Séc măng")</f>
        <v>Séc măng</v>
      </c>
      <c r="D2419" s="1" t="str">
        <f>IF('⚙️ SÉC MĂNG'!A375="","",'⚙️ SÉC MĂNG'!I375)</f>
        <v>Máy</v>
      </c>
      <c r="E2419" s="13">
        <f>IF('⚙️ SÉC MĂNG'!A375="","",'⚙️ SÉC MĂNG'!J375)</f>
        <v>0</v>
      </c>
      <c r="F2419" s="13">
        <f>IF('⚙️ SÉC MĂNG'!A375="","",'⚙️ SÉC MĂNG'!K375)</f>
        <v>0</v>
      </c>
      <c r="G2419" s="13">
        <f>IF('⚙️ SÉC MĂNG'!A375="","",'⚙️ SÉC MĂNG'!L375)</f>
        <v>0</v>
      </c>
      <c r="H2419" s="13">
        <f>IF('⚙️ SÉC MĂNG'!A375="","",'⚙️ SÉC MĂNG'!M375)</f>
        <v>0</v>
      </c>
      <c r="I2419" s="13">
        <f>IF('⚙️ SÉC MĂNG'!A375="","",'⚙️ SÉC MĂNG'!N375)</f>
        <v>0</v>
      </c>
      <c r="J2419" s="1" t="str">
        <f>IF('⚙️ SÉC MĂNG'!A375="","",'⚙️ SÉC MĂNG'!D375)</f>
        <v>96</v>
      </c>
      <c r="L2419" s="1">
        <f>N(L2418)+IF(AND('🔎 TRA CỨU NHANH'!$C$2&lt;&gt;"",OR(ISNUMBER(SEARCH('🔎 TRA CỨU NHANH'!$C$2,$A2419)),ISNUMBER(SEARCH('🔎 TRA CỨU NHANH'!$C$2,$B2419)))),1,0)</f>
        <v>0</v>
      </c>
      <c r="M2419" s="1" t="str">
        <f t="shared" si="74"/>
        <v/>
      </c>
      <c r="N2419" s="1">
        <f>N(N2418)+IF(AND('💰 BÁO GIÁ'!$C$27&lt;&gt;"",OR(ISNUMBER(SEARCH('💰 BÁO GIÁ'!$C$27,$A2419)),ISNUMBER(SEARCH('💰 BÁO GIÁ'!$C$27,$B2419)))),1,0)</f>
        <v>0</v>
      </c>
      <c r="O2419" s="1" t="str">
        <f t="shared" si="75"/>
        <v/>
      </c>
    </row>
    <row r="2420" customHeight="1" spans="1:15">
      <c r="A2420" s="1" t="str">
        <f>IF('⚙️ SÉC MĂNG'!A376="","",'⚙️ SÉC MĂNG'!A376)</f>
        <v>HH076922</v>
      </c>
      <c r="B2420" s="1" t="str">
        <f>IF('⚙️ SÉC MĂNG'!A376="","",'⚙️ SÉC MĂNG'!R376)</f>
        <v>Séc măng BD30T/TD27 (2.5HK-2-3) - NPR</v>
      </c>
      <c r="C2420" s="1" t="str">
        <f>IF('⚙️ SÉC MĂNG'!A376="","","Séc măng")</f>
        <v>Séc măng</v>
      </c>
      <c r="D2420" s="1" t="str">
        <f>IF('⚙️ SÉC MĂNG'!A376="","",'⚙️ SÉC MĂNG'!I376)</f>
        <v>Máy</v>
      </c>
      <c r="E2420" s="13">
        <f>IF('⚙️ SÉC MĂNG'!A376="","",'⚙️ SÉC MĂNG'!J376)</f>
        <v>0</v>
      </c>
      <c r="F2420" s="13">
        <f>IF('⚙️ SÉC MĂNG'!A376="","",'⚙️ SÉC MĂNG'!K376)</f>
        <v>0</v>
      </c>
      <c r="G2420" s="13">
        <f>IF('⚙️ SÉC MĂNG'!A376="","",'⚙️ SÉC MĂNG'!L376)</f>
        <v>0</v>
      </c>
      <c r="H2420" s="13">
        <f>IF('⚙️ SÉC MĂNG'!A376="","",'⚙️ SÉC MĂNG'!M376)</f>
        <v>0</v>
      </c>
      <c r="I2420" s="13">
        <f>IF('⚙️ SÉC MĂNG'!A376="","",'⚙️ SÉC MĂNG'!N376)</f>
        <v>0</v>
      </c>
      <c r="J2420" s="1" t="str">
        <f>IF('⚙️ SÉC MĂNG'!A376="","",'⚙️ SÉC MĂNG'!D376)</f>
        <v>96</v>
      </c>
      <c r="L2420" s="1">
        <f>N(L2419)+IF(AND('🔎 TRA CỨU NHANH'!$C$2&lt;&gt;"",OR(ISNUMBER(SEARCH('🔎 TRA CỨU NHANH'!$C$2,$A2420)),ISNUMBER(SEARCH('🔎 TRA CỨU NHANH'!$C$2,$B2420)))),1,0)</f>
        <v>0</v>
      </c>
      <c r="M2420" s="1" t="str">
        <f t="shared" si="74"/>
        <v/>
      </c>
      <c r="N2420" s="1">
        <f>N(N2419)+IF(AND('💰 BÁO GIÁ'!$C$27&lt;&gt;"",OR(ISNUMBER(SEARCH('💰 BÁO GIÁ'!$C$27,$A2420)),ISNUMBER(SEARCH('💰 BÁO GIÁ'!$C$27,$B2420)))),1,0)</f>
        <v>0</v>
      </c>
      <c r="O2420" s="1" t="str">
        <f t="shared" si="75"/>
        <v/>
      </c>
    </row>
    <row r="2421" customHeight="1" spans="1:15">
      <c r="A2421" s="1" t="str">
        <f>IF('⚙️ SÉC MĂNG'!A377="","",'⚙️ SÉC MĂNG'!A377)</f>
        <v>HH0640</v>
      </c>
      <c r="B2421" s="1" t="str">
        <f>IF('⚙️ SÉC MĂNG'!A377="","",'⚙️ SÉC MĂNG'!R377)</f>
        <v>Séc măng Nis BD30/ SDN30150ZX (2.5-2-4) TD27, nhớt thép, hộp 4 - NPR</v>
      </c>
      <c r="C2421" s="1" t="str">
        <f>IF('⚙️ SÉC MĂNG'!A377="","","Séc măng")</f>
        <v>Séc măng</v>
      </c>
      <c r="D2421" s="1" t="str">
        <f>IF('⚙️ SÉC MĂNG'!A377="","",'⚙️ SÉC MĂNG'!I377)</f>
        <v>Máy</v>
      </c>
      <c r="E2421" s="13">
        <f>IF('⚙️ SÉC MĂNG'!A377="","",'⚙️ SÉC MĂNG'!J377)</f>
        <v>0</v>
      </c>
      <c r="F2421" s="13">
        <f>IF('⚙️ SÉC MĂNG'!A377="","",'⚙️ SÉC MĂNG'!K377)</f>
        <v>0</v>
      </c>
      <c r="G2421" s="13">
        <f>IF('⚙️ SÉC MĂNG'!A377="","",'⚙️ SÉC MĂNG'!L377)</f>
        <v>0</v>
      </c>
      <c r="H2421" s="13">
        <f>IF('⚙️ SÉC MĂNG'!A377="","",'⚙️ SÉC MĂNG'!M377)</f>
        <v>0</v>
      </c>
      <c r="I2421" s="13">
        <f>IF('⚙️ SÉC MĂNG'!A377="","",'⚙️ SÉC MĂNG'!N377)</f>
        <v>0</v>
      </c>
      <c r="J2421" s="1" t="str">
        <f>IF('⚙️ SÉC MĂNG'!A377="","",'⚙️ SÉC MĂNG'!D377)</f>
        <v>96</v>
      </c>
      <c r="L2421" s="1">
        <f>N(L2420)+IF(AND('🔎 TRA CỨU NHANH'!$C$2&lt;&gt;"",OR(ISNUMBER(SEARCH('🔎 TRA CỨU NHANH'!$C$2,$A2421)),ISNUMBER(SEARCH('🔎 TRA CỨU NHANH'!$C$2,$B2421)))),1,0)</f>
        <v>0</v>
      </c>
      <c r="M2421" s="1" t="str">
        <f t="shared" si="74"/>
        <v/>
      </c>
      <c r="N2421" s="1">
        <f>N(N2420)+IF(AND('💰 BÁO GIÁ'!$C$27&lt;&gt;"",OR(ISNUMBER(SEARCH('💰 BÁO GIÁ'!$C$27,$A2421)),ISNUMBER(SEARCH('💰 BÁO GIÁ'!$C$27,$B2421)))),1,0)</f>
        <v>0</v>
      </c>
      <c r="O2421" s="1" t="str">
        <f t="shared" si="75"/>
        <v/>
      </c>
    </row>
    <row r="2422" customHeight="1" spans="1:15">
      <c r="A2422" s="1" t="str">
        <f>IF('⚙️ SÉC MĂNG'!A378="","",'⚙️ SÉC MĂNG'!A378)</f>
        <v>HH074584</v>
      </c>
      <c r="B2422" s="1" t="str">
        <f>IF('⚙️ SÉC MĂNG'!A378="","",'⚙️ SÉC MĂNG'!R378)</f>
        <v>Séc măng Nis TD27-T/ SDN30147ZZ (2.5HK-2-4) BD30, 1+3thép, HỘP4 - NPR</v>
      </c>
      <c r="C2422" s="1" t="str">
        <f>IF('⚙️ SÉC MĂNG'!A378="","","Séc măng")</f>
        <v>Séc măng</v>
      </c>
      <c r="D2422" s="1" t="str">
        <f>IF('⚙️ SÉC MĂNG'!A378="","",'⚙️ SÉC MĂNG'!I378)</f>
        <v>Máy</v>
      </c>
      <c r="E2422" s="13">
        <f>IF('⚙️ SÉC MĂNG'!A378="","",'⚙️ SÉC MĂNG'!J378)</f>
        <v>0</v>
      </c>
      <c r="F2422" s="13">
        <f>IF('⚙️ SÉC MĂNG'!A378="","",'⚙️ SÉC MĂNG'!K378)</f>
        <v>0</v>
      </c>
      <c r="G2422" s="13">
        <f>IF('⚙️ SÉC MĂNG'!A378="","",'⚙️ SÉC MĂNG'!L378)</f>
        <v>0</v>
      </c>
      <c r="H2422" s="13">
        <f>IF('⚙️ SÉC MĂNG'!A378="","",'⚙️ SÉC MĂNG'!M378)</f>
        <v>0</v>
      </c>
      <c r="I2422" s="13">
        <f>IF('⚙️ SÉC MĂNG'!A378="","",'⚙️ SÉC MĂNG'!N378)</f>
        <v>0</v>
      </c>
      <c r="J2422" s="1" t="str">
        <f>IF('⚙️ SÉC MĂNG'!A378="","",'⚙️ SÉC MĂNG'!D378)</f>
        <v>96</v>
      </c>
      <c r="L2422" s="1">
        <f>N(L2421)+IF(AND('🔎 TRA CỨU NHANH'!$C$2&lt;&gt;"",OR(ISNUMBER(SEARCH('🔎 TRA CỨU NHANH'!$C$2,$A2422)),ISNUMBER(SEARCH('🔎 TRA CỨU NHANH'!$C$2,$B2422)))),1,0)</f>
        <v>0</v>
      </c>
      <c r="M2422" s="1" t="str">
        <f t="shared" si="74"/>
        <v/>
      </c>
      <c r="N2422" s="1">
        <f>N(N2421)+IF(AND('💰 BÁO GIÁ'!$C$27&lt;&gt;"",OR(ISNUMBER(SEARCH('💰 BÁO GIÁ'!$C$27,$A2422)),ISNUMBER(SEARCH('💰 BÁO GIÁ'!$C$27,$B2422)))),1,0)</f>
        <v>0</v>
      </c>
      <c r="O2422" s="1" t="str">
        <f t="shared" si="75"/>
        <v/>
      </c>
    </row>
    <row r="2423" customHeight="1" spans="1:15">
      <c r="A2423" s="1" t="str">
        <f>IF('⚙️ SÉC MĂNG'!A379="","",'⚙️ SÉC MĂNG'!A379)</f>
        <v>HH080947</v>
      </c>
      <c r="B2423" s="1" t="str">
        <f>IF('⚙️ SÉC MĂNG'!A379="","",'⚙️ SÉC MĂNG'!R379)</f>
        <v>Séc măng TD27 / BD30 (2.5-2-4) - IZ IKAZU</v>
      </c>
      <c r="C2423" s="1" t="str">
        <f>IF('⚙️ SÉC MĂNG'!A379="","","Séc măng")</f>
        <v>Séc măng</v>
      </c>
      <c r="D2423" s="1" t="str">
        <f>IF('⚙️ SÉC MĂNG'!A379="","",'⚙️ SÉC MĂNG'!I379)</f>
        <v>Máy</v>
      </c>
      <c r="E2423" s="13">
        <f>IF('⚙️ SÉC MĂNG'!A379="","",'⚙️ SÉC MĂNG'!J379)</f>
        <v>0</v>
      </c>
      <c r="F2423" s="13">
        <f>IF('⚙️ SÉC MĂNG'!A379="","",'⚙️ SÉC MĂNG'!K379)</f>
        <v>0</v>
      </c>
      <c r="G2423" s="13">
        <f>IF('⚙️ SÉC MĂNG'!A379="","",'⚙️ SÉC MĂNG'!L379)</f>
        <v>0</v>
      </c>
      <c r="H2423" s="13">
        <f>IF('⚙️ SÉC MĂNG'!A379="","",'⚙️ SÉC MĂNG'!M379)</f>
        <v>0</v>
      </c>
      <c r="I2423" s="13">
        <f>IF('⚙️ SÉC MĂNG'!A379="","",'⚙️ SÉC MĂNG'!N379)</f>
        <v>0</v>
      </c>
      <c r="J2423" s="1" t="str">
        <f>IF('⚙️ SÉC MĂNG'!A379="","",'⚙️ SÉC MĂNG'!D379)</f>
        <v>96</v>
      </c>
      <c r="L2423" s="1">
        <f>N(L2422)+IF(AND('🔎 TRA CỨU NHANH'!$C$2&lt;&gt;"",OR(ISNUMBER(SEARCH('🔎 TRA CỨU NHANH'!$C$2,$A2423)),ISNUMBER(SEARCH('🔎 TRA CỨU NHANH'!$C$2,$B2423)))),1,0)</f>
        <v>0</v>
      </c>
      <c r="M2423" s="1" t="str">
        <f t="shared" si="74"/>
        <v/>
      </c>
      <c r="N2423" s="1">
        <f>N(N2422)+IF(AND('💰 BÁO GIÁ'!$C$27&lt;&gt;"",OR(ISNUMBER(SEARCH('💰 BÁO GIÁ'!$C$27,$A2423)),ISNUMBER(SEARCH('💰 BÁO GIÁ'!$C$27,$B2423)))),1,0)</f>
        <v>0</v>
      </c>
      <c r="O2423" s="1" t="str">
        <f t="shared" si="75"/>
        <v/>
      </c>
    </row>
    <row r="2424" customHeight="1" spans="1:15">
      <c r="A2424" s="1" t="str">
        <f>IF('⚙️ SÉC MĂNG'!A380="","",'⚙️ SÉC MĂNG'!A380)</f>
        <v>HH078334</v>
      </c>
      <c r="B2424" s="1" t="str">
        <f>IF('⚙️ SÉC MĂNG'!A380="","",'⚙️ SÉC MĂNG'!R380)</f>
        <v>Séc măng TD27 / BD30 / NISSAN 96 (2.5HK-2-3) - ART 17909603-00</v>
      </c>
      <c r="C2424" s="1" t="str">
        <f>IF('⚙️ SÉC MĂNG'!A380="","","Séc măng")</f>
        <v>Séc măng</v>
      </c>
      <c r="D2424" s="1" t="str">
        <f>IF('⚙️ SÉC MĂNG'!A380="","",'⚙️ SÉC MĂNG'!I380)</f>
        <v>Máy</v>
      </c>
      <c r="E2424" s="13">
        <f>IF('⚙️ SÉC MĂNG'!A380="","",'⚙️ SÉC MĂNG'!J380)</f>
        <v>0</v>
      </c>
      <c r="F2424" s="13">
        <f>IF('⚙️ SÉC MĂNG'!A380="","",'⚙️ SÉC MĂNG'!K380)</f>
        <v>0</v>
      </c>
      <c r="G2424" s="13">
        <f>IF('⚙️ SÉC MĂNG'!A380="","",'⚙️ SÉC MĂNG'!L380)</f>
        <v>0</v>
      </c>
      <c r="H2424" s="13">
        <f>IF('⚙️ SÉC MĂNG'!A380="","",'⚙️ SÉC MĂNG'!M380)</f>
        <v>0</v>
      </c>
      <c r="I2424" s="13">
        <f>IF('⚙️ SÉC MĂNG'!A380="","",'⚙️ SÉC MĂNG'!N380)</f>
        <v>0</v>
      </c>
      <c r="J2424" s="1" t="str">
        <f>IF('⚙️ SÉC MĂNG'!A380="","",'⚙️ SÉC MĂNG'!D380)</f>
        <v>96</v>
      </c>
      <c r="L2424" s="1">
        <f>N(L2423)+IF(AND('🔎 TRA CỨU NHANH'!$C$2&lt;&gt;"",OR(ISNUMBER(SEARCH('🔎 TRA CỨU NHANH'!$C$2,$A2424)),ISNUMBER(SEARCH('🔎 TRA CỨU NHANH'!$C$2,$B2424)))),1,0)</f>
        <v>0</v>
      </c>
      <c r="M2424" s="1" t="str">
        <f t="shared" si="74"/>
        <v/>
      </c>
      <c r="N2424" s="1">
        <f>N(N2423)+IF(AND('💰 BÁO GIÁ'!$C$27&lt;&gt;"",OR(ISNUMBER(SEARCH('💰 BÁO GIÁ'!$C$27,$A2424)),ISNUMBER(SEARCH('💰 BÁO GIÁ'!$C$27,$B2424)))),1,0)</f>
        <v>0</v>
      </c>
      <c r="O2424" s="1" t="str">
        <f t="shared" si="75"/>
        <v/>
      </c>
    </row>
    <row r="2425" customHeight="1" spans="1:15">
      <c r="A2425" s="1" t="str">
        <f>IF('⚙️ SÉC MĂNG'!A381="","",'⚙️ SÉC MĂNG'!A381)</f>
        <v>HH078039</v>
      </c>
      <c r="B2425" s="1" t="str">
        <f>IF('⚙️ SÉC MĂNG'!A381="","",'⚙️ SÉC MĂNG'!R381)</f>
        <v>Séc măng TD27 / BD30 NISSAN 96 (2.5-2-3) - ART 17909601</v>
      </c>
      <c r="C2425" s="1" t="str">
        <f>IF('⚙️ SÉC MĂNG'!A381="","","Séc măng")</f>
        <v>Séc măng</v>
      </c>
      <c r="D2425" s="1" t="str">
        <f>IF('⚙️ SÉC MĂNG'!A381="","",'⚙️ SÉC MĂNG'!I381)</f>
        <v>Máy</v>
      </c>
      <c r="E2425" s="13">
        <f>IF('⚙️ SÉC MĂNG'!A381="","",'⚙️ SÉC MĂNG'!J381)</f>
        <v>0</v>
      </c>
      <c r="F2425" s="13">
        <f>IF('⚙️ SÉC MĂNG'!A381="","",'⚙️ SÉC MĂNG'!K381)</f>
        <v>0</v>
      </c>
      <c r="G2425" s="13">
        <f>IF('⚙️ SÉC MĂNG'!A381="","",'⚙️ SÉC MĂNG'!L381)</f>
        <v>0</v>
      </c>
      <c r="H2425" s="13">
        <f>IF('⚙️ SÉC MĂNG'!A381="","",'⚙️ SÉC MĂNG'!M381)</f>
        <v>0</v>
      </c>
      <c r="I2425" s="13">
        <f>IF('⚙️ SÉC MĂNG'!A381="","",'⚙️ SÉC MĂNG'!N381)</f>
        <v>0</v>
      </c>
      <c r="J2425" s="1" t="str">
        <f>IF('⚙️ SÉC MĂNG'!A381="","",'⚙️ SÉC MĂNG'!D381)</f>
        <v>96</v>
      </c>
      <c r="L2425" s="1">
        <f>N(L2424)+IF(AND('🔎 TRA CỨU NHANH'!$C$2&lt;&gt;"",OR(ISNUMBER(SEARCH('🔎 TRA CỨU NHANH'!$C$2,$A2425)),ISNUMBER(SEARCH('🔎 TRA CỨU NHANH'!$C$2,$B2425)))),1,0)</f>
        <v>0</v>
      </c>
      <c r="M2425" s="1" t="str">
        <f t="shared" si="74"/>
        <v/>
      </c>
      <c r="N2425" s="1">
        <f>N(N2424)+IF(AND('💰 BÁO GIÁ'!$C$27&lt;&gt;"",OR(ISNUMBER(SEARCH('💰 BÁO GIÁ'!$C$27,$A2425)),ISNUMBER(SEARCH('💰 BÁO GIÁ'!$C$27,$B2425)))),1,0)</f>
        <v>0</v>
      </c>
      <c r="O2425" s="1" t="str">
        <f t="shared" si="75"/>
        <v/>
      </c>
    </row>
    <row r="2426" customHeight="1" spans="1:15">
      <c r="A2426" s="1" t="str">
        <f>IF('⚙️ SÉC MĂNG'!A382="","",'⚙️ SÉC MĂNG'!A382)</f>
        <v>HH075480</v>
      </c>
      <c r="B2426" s="1" t="str">
        <f>IF('⚙️ SÉC MĂNG'!A382="","",'⚙️ SÉC MĂNG'!R382)</f>
        <v>Séc măng Nis QD32 NA/SDN30152ZZ (2.5-2-3) 1+3 thép, HỘP4 - NPR</v>
      </c>
      <c r="C2426" s="1" t="str">
        <f>IF('⚙️ SÉC MĂNG'!A382="","","Séc măng")</f>
        <v>Séc măng</v>
      </c>
      <c r="D2426" s="1" t="str">
        <f>IF('⚙️ SÉC MĂNG'!A382="","",'⚙️ SÉC MĂNG'!I382)</f>
        <v>Máy</v>
      </c>
      <c r="E2426" s="13">
        <f>IF('⚙️ SÉC MĂNG'!A382="","",'⚙️ SÉC MĂNG'!J382)</f>
        <v>0</v>
      </c>
      <c r="F2426" s="13">
        <f>IF('⚙️ SÉC MĂNG'!A382="","",'⚙️ SÉC MĂNG'!K382)</f>
        <v>0</v>
      </c>
      <c r="G2426" s="13">
        <f>IF('⚙️ SÉC MĂNG'!A382="","",'⚙️ SÉC MĂNG'!L382)</f>
        <v>0</v>
      </c>
      <c r="H2426" s="13">
        <f>IF('⚙️ SÉC MĂNG'!A382="","",'⚙️ SÉC MĂNG'!M382)</f>
        <v>0</v>
      </c>
      <c r="I2426" s="13">
        <f>IF('⚙️ SÉC MĂNG'!A382="","",'⚙️ SÉC MĂNG'!N382)</f>
        <v>0</v>
      </c>
      <c r="J2426" s="1" t="str">
        <f>IF('⚙️ SÉC MĂNG'!A382="","",'⚙️ SÉC MĂNG'!D382)</f>
        <v>99.2</v>
      </c>
      <c r="L2426" s="1">
        <f>N(L2425)+IF(AND('🔎 TRA CỨU NHANH'!$C$2&lt;&gt;"",OR(ISNUMBER(SEARCH('🔎 TRA CỨU NHANH'!$C$2,$A2426)),ISNUMBER(SEARCH('🔎 TRA CỨU NHANH'!$C$2,$B2426)))),1,0)</f>
        <v>0</v>
      </c>
      <c r="M2426" s="1" t="str">
        <f t="shared" si="74"/>
        <v/>
      </c>
      <c r="N2426" s="1">
        <f>N(N2425)+IF(AND('💰 BÁO GIÁ'!$C$27&lt;&gt;"",OR(ISNUMBER(SEARCH('💰 BÁO GIÁ'!$C$27,$A2426)),ISNUMBER(SEARCH('💰 BÁO GIÁ'!$C$27,$B2426)))),1,0)</f>
        <v>0</v>
      </c>
      <c r="O2426" s="1" t="str">
        <f t="shared" si="75"/>
        <v/>
      </c>
    </row>
    <row r="2427" customHeight="1" spans="1:15">
      <c r="A2427" s="1" t="str">
        <f>IF('⚙️ SÉC MĂNG'!A383="","",'⚙️ SÉC MĂNG'!A383)</f>
        <v>HH072273</v>
      </c>
      <c r="B2427" s="1" t="str">
        <f>IF('⚙️ SÉC MĂNG'!A383="","",'⚙️ SÉC MĂNG'!R383)</f>
        <v>Séc măng Nis QD32/ SDN30164ZZ (2.5HK-2-3) nhớt thép, HỘP4 - NPR</v>
      </c>
      <c r="C2427" s="1" t="str">
        <f>IF('⚙️ SÉC MĂNG'!A383="","","Séc măng")</f>
        <v>Séc măng</v>
      </c>
      <c r="D2427" s="1" t="str">
        <f>IF('⚙️ SÉC MĂNG'!A383="","",'⚙️ SÉC MĂNG'!I383)</f>
        <v>Máy</v>
      </c>
      <c r="E2427" s="13">
        <f>IF('⚙️ SÉC MĂNG'!A383="","",'⚙️ SÉC MĂNG'!J383)</f>
        <v>0</v>
      </c>
      <c r="F2427" s="13">
        <f>IF('⚙️ SÉC MĂNG'!A383="","",'⚙️ SÉC MĂNG'!K383)</f>
        <v>0</v>
      </c>
      <c r="G2427" s="13">
        <f>IF('⚙️ SÉC MĂNG'!A383="","",'⚙️ SÉC MĂNG'!L383)</f>
        <v>0</v>
      </c>
      <c r="H2427" s="13">
        <f>IF('⚙️ SÉC MĂNG'!A383="","",'⚙️ SÉC MĂNG'!M383)</f>
        <v>0</v>
      </c>
      <c r="I2427" s="13">
        <f>IF('⚙️ SÉC MĂNG'!A383="","",'⚙️ SÉC MĂNG'!N383)</f>
        <v>0</v>
      </c>
      <c r="J2427" s="1" t="str">
        <f>IF('⚙️ SÉC MĂNG'!A383="","",'⚙️ SÉC MĂNG'!D383)</f>
        <v>99.2</v>
      </c>
      <c r="L2427" s="1">
        <f>N(L2426)+IF(AND('🔎 TRA CỨU NHANH'!$C$2&lt;&gt;"",OR(ISNUMBER(SEARCH('🔎 TRA CỨU NHANH'!$C$2,$A2427)),ISNUMBER(SEARCH('🔎 TRA CỨU NHANH'!$C$2,$B2427)))),1,0)</f>
        <v>0</v>
      </c>
      <c r="M2427" s="1" t="str">
        <f t="shared" si="74"/>
        <v/>
      </c>
      <c r="N2427" s="1">
        <f>N(N2426)+IF(AND('💰 BÁO GIÁ'!$C$27&lt;&gt;"",OR(ISNUMBER(SEARCH('💰 BÁO GIÁ'!$C$27,$A2427)),ISNUMBER(SEARCH('💰 BÁO GIÁ'!$C$27,$B2427)))),1,0)</f>
        <v>0</v>
      </c>
      <c r="O2427" s="1" t="str">
        <f t="shared" si="75"/>
        <v/>
      </c>
    </row>
    <row r="2428" customHeight="1" spans="1:15">
      <c r="A2428" s="1" t="str">
        <f>IF('⚙️ SÉC MĂNG'!A384="","",'⚙️ SÉC MĂNG'!A384)</f>
        <v>HH080949</v>
      </c>
      <c r="B2428" s="1" t="str">
        <f>IF('⚙️ SÉC MĂNG'!A384="","",'⚙️ SÉC MĂNG'!R384)</f>
        <v>Séc măng ED33/FD33 (2-2-4) - IZ IKAZU</v>
      </c>
      <c r="C2428" s="1" t="str">
        <f>IF('⚙️ SÉC MĂNG'!A384="","","Séc măng")</f>
        <v>Séc măng</v>
      </c>
      <c r="D2428" s="1" t="str">
        <f>IF('⚙️ SÉC MĂNG'!A384="","",'⚙️ SÉC MĂNG'!I384)</f>
        <v>1Máy</v>
      </c>
      <c r="E2428" s="13">
        <f>IF('⚙️ SÉC MĂNG'!A384="","",'⚙️ SÉC MĂNG'!J384)</f>
        <v>0</v>
      </c>
      <c r="F2428" s="13">
        <f>IF('⚙️ SÉC MĂNG'!A384="","",'⚙️ SÉC MĂNG'!K384)</f>
        <v>0</v>
      </c>
      <c r="G2428" s="13">
        <f>IF('⚙️ SÉC MĂNG'!A384="","",'⚙️ SÉC MĂNG'!L384)</f>
        <v>0</v>
      </c>
      <c r="H2428" s="13">
        <f>IF('⚙️ SÉC MĂNG'!A384="","",'⚙️ SÉC MĂNG'!M384)</f>
        <v>0</v>
      </c>
      <c r="I2428" s="13">
        <f>IF('⚙️ SÉC MĂNG'!A384="","",'⚙️ SÉC MĂNG'!N384)</f>
        <v>0</v>
      </c>
      <c r="J2428" s="1" t="str">
        <f>IF('⚙️ SÉC MĂNG'!A384="","",'⚙️ SÉC MĂNG'!D384)</f>
        <v>100</v>
      </c>
      <c r="L2428" s="1">
        <f>N(L2427)+IF(AND('🔎 TRA CỨU NHANH'!$C$2&lt;&gt;"",OR(ISNUMBER(SEARCH('🔎 TRA CỨU NHANH'!$C$2,$A2428)),ISNUMBER(SEARCH('🔎 TRA CỨU NHANH'!$C$2,$B2428)))),1,0)</f>
        <v>0</v>
      </c>
      <c r="M2428" s="1" t="str">
        <f t="shared" si="74"/>
        <v/>
      </c>
      <c r="N2428" s="1">
        <f>N(N2427)+IF(AND('💰 BÁO GIÁ'!$C$27&lt;&gt;"",OR(ISNUMBER(SEARCH('💰 BÁO GIÁ'!$C$27,$A2428)),ISNUMBER(SEARCH('💰 BÁO GIÁ'!$C$27,$B2428)))),1,0)</f>
        <v>0</v>
      </c>
      <c r="O2428" s="1" t="str">
        <f t="shared" si="75"/>
        <v/>
      </c>
    </row>
    <row r="2429" customHeight="1" spans="1:15">
      <c r="A2429" s="1" t="str">
        <f>IF('⚙️ SÉC MĂNG'!A385="","",'⚙️ SÉC MĂNG'!A385)</f>
        <v>HH0568</v>
      </c>
      <c r="B2429" s="1" t="str">
        <f>IF('⚙️ SÉC MĂNG'!A385="","",'⚙️ SÉC MĂNG'!R385)</f>
        <v>Séc măng ED33/FD33 (3-2-4.5) - NPR</v>
      </c>
      <c r="C2429" s="1" t="str">
        <f>IF('⚙️ SÉC MĂNG'!A385="","","Séc măng")</f>
        <v>Séc măng</v>
      </c>
      <c r="D2429" s="1" t="str">
        <f>IF('⚙️ SÉC MĂNG'!A385="","",'⚙️ SÉC MĂNG'!I385)</f>
        <v>Máy</v>
      </c>
      <c r="E2429" s="13">
        <f>IF('⚙️ SÉC MĂNG'!A385="","",'⚙️ SÉC MĂNG'!J385)</f>
        <v>0</v>
      </c>
      <c r="F2429" s="13">
        <f>IF('⚙️ SÉC MĂNG'!A385="","",'⚙️ SÉC MĂNG'!K385)</f>
        <v>0</v>
      </c>
      <c r="G2429" s="13">
        <f>IF('⚙️ SÉC MĂNG'!A385="","",'⚙️ SÉC MĂNG'!L385)</f>
        <v>0</v>
      </c>
      <c r="H2429" s="13">
        <f>IF('⚙️ SÉC MĂNG'!A385="","",'⚙️ SÉC MĂNG'!M385)</f>
        <v>0</v>
      </c>
      <c r="I2429" s="13">
        <f>IF('⚙️ SÉC MĂNG'!A385="","",'⚙️ SÉC MĂNG'!N385)</f>
        <v>0</v>
      </c>
      <c r="J2429" s="1" t="str">
        <f>IF('⚙️ SÉC MĂNG'!A385="","",'⚙️ SÉC MĂNG'!D385)</f>
        <v>100</v>
      </c>
      <c r="L2429" s="1">
        <f>N(L2428)+IF(AND('🔎 TRA CỨU NHANH'!$C$2&lt;&gt;"",OR(ISNUMBER(SEARCH('🔎 TRA CỨU NHANH'!$C$2,$A2429)),ISNUMBER(SEARCH('🔎 TRA CỨU NHANH'!$C$2,$B2429)))),1,0)</f>
        <v>0</v>
      </c>
      <c r="M2429" s="1" t="str">
        <f t="shared" si="74"/>
        <v/>
      </c>
      <c r="N2429" s="1">
        <f>N(N2428)+IF(AND('💰 BÁO GIÁ'!$C$27&lt;&gt;"",OR(ISNUMBER(SEARCH('💰 BÁO GIÁ'!$C$27,$A2429)),ISNUMBER(SEARCH('💰 BÁO GIÁ'!$C$27,$B2429)))),1,0)</f>
        <v>0</v>
      </c>
      <c r="O2429" s="1" t="str">
        <f t="shared" si="75"/>
        <v/>
      </c>
    </row>
    <row r="2430" customHeight="1" spans="1:15">
      <c r="A2430" s="1" t="str">
        <f>IF('⚙️ SÉC MĂNG'!A386="","",'⚙️ SÉC MĂNG'!A386)</f>
        <v>HH078335</v>
      </c>
      <c r="B2430" s="1" t="str">
        <f>IF('⚙️ SÉC MĂNG'!A386="","",'⚙️ SÉC MĂNG'!R386)</f>
        <v>Séc măng ED33 / FD33 NISSAN 100 (2-2-4) - ART 17910003-00</v>
      </c>
      <c r="C2430" s="1" t="str">
        <f>IF('⚙️ SÉC MĂNG'!A386="","","Séc măng")</f>
        <v>Séc măng</v>
      </c>
      <c r="D2430" s="1" t="str">
        <f>IF('⚙️ SÉC MĂNG'!A386="","",'⚙️ SÉC MĂNG'!I386)</f>
        <v>Máy</v>
      </c>
      <c r="E2430" s="13">
        <f>IF('⚙️ SÉC MĂNG'!A386="","",'⚙️ SÉC MĂNG'!J386)</f>
        <v>0</v>
      </c>
      <c r="F2430" s="13">
        <f>IF('⚙️ SÉC MĂNG'!A386="","",'⚙️ SÉC MĂNG'!K386)</f>
        <v>0</v>
      </c>
      <c r="G2430" s="13">
        <f>IF('⚙️ SÉC MĂNG'!A386="","",'⚙️ SÉC MĂNG'!L386)</f>
        <v>0</v>
      </c>
      <c r="H2430" s="13">
        <f>IF('⚙️ SÉC MĂNG'!A386="","",'⚙️ SÉC MĂNG'!M386)</f>
        <v>0</v>
      </c>
      <c r="I2430" s="13">
        <f>IF('⚙️ SÉC MĂNG'!A386="","",'⚙️ SÉC MĂNG'!N386)</f>
        <v>0</v>
      </c>
      <c r="J2430" s="1" t="str">
        <f>IF('⚙️ SÉC MĂNG'!A386="","",'⚙️ SÉC MĂNG'!D386)</f>
        <v>100</v>
      </c>
      <c r="L2430" s="1">
        <f>N(L2429)+IF(AND('🔎 TRA CỨU NHANH'!$C$2&lt;&gt;"",OR(ISNUMBER(SEARCH('🔎 TRA CỨU NHANH'!$C$2,$A2430)),ISNUMBER(SEARCH('🔎 TRA CỨU NHANH'!$C$2,$B2430)))),1,0)</f>
        <v>0</v>
      </c>
      <c r="M2430" s="1" t="str">
        <f t="shared" si="74"/>
        <v/>
      </c>
      <c r="N2430" s="1">
        <f>N(N2429)+IF(AND('💰 BÁO GIÁ'!$C$27&lt;&gt;"",OR(ISNUMBER(SEARCH('💰 BÁO GIÁ'!$C$27,$A2430)),ISNUMBER(SEARCH('💰 BÁO GIÁ'!$C$27,$B2430)))),1,0)</f>
        <v>0</v>
      </c>
      <c r="O2430" s="1" t="str">
        <f t="shared" si="75"/>
        <v/>
      </c>
    </row>
    <row r="2431" customHeight="1" spans="1:15">
      <c r="A2431" s="1" t="str">
        <f>IF('⚙️ SÉC MĂNG'!A387="","",'⚙️ SÉC MĂNG'!A387)</f>
        <v>HH070259</v>
      </c>
      <c r="B2431" s="1" t="str">
        <f>IF('⚙️ SÉC MĂNG'!A387="","",'⚙️ SÉC MĂNG'!R387)</f>
        <v>Séc măng Nissan FD33/ED33 (2-2-4) - TP</v>
      </c>
      <c r="C2431" s="1" t="str">
        <f>IF('⚙️ SÉC MĂNG'!A387="","","Séc măng")</f>
        <v>Séc măng</v>
      </c>
      <c r="D2431" s="1" t="str">
        <f>IF('⚙️ SÉC MĂNG'!A387="","",'⚙️ SÉC MĂNG'!I387)</f>
        <v>Cái</v>
      </c>
      <c r="E2431" s="13">
        <f>IF('⚙️ SÉC MĂNG'!A387="","",'⚙️ SÉC MĂNG'!J387)</f>
        <v>0</v>
      </c>
      <c r="F2431" s="13">
        <f>IF('⚙️ SÉC MĂNG'!A387="","",'⚙️ SÉC MĂNG'!K387)</f>
        <v>0</v>
      </c>
      <c r="G2431" s="13">
        <f>IF('⚙️ SÉC MĂNG'!A387="","",'⚙️ SÉC MĂNG'!L387)</f>
        <v>0</v>
      </c>
      <c r="H2431" s="13">
        <f>IF('⚙️ SÉC MĂNG'!A387="","",'⚙️ SÉC MĂNG'!M387)</f>
        <v>0</v>
      </c>
      <c r="I2431" s="13">
        <f>IF('⚙️ SÉC MĂNG'!A387="","",'⚙️ SÉC MĂNG'!N387)</f>
        <v>0</v>
      </c>
      <c r="J2431" s="1" t="str">
        <f>IF('⚙️ SÉC MĂNG'!A387="","",'⚙️ SÉC MĂNG'!D387)</f>
        <v>100</v>
      </c>
      <c r="L2431" s="1">
        <f>N(L2430)+IF(AND('🔎 TRA CỨU NHANH'!$C$2&lt;&gt;"",OR(ISNUMBER(SEARCH('🔎 TRA CỨU NHANH'!$C$2,$A2431)),ISNUMBER(SEARCH('🔎 TRA CỨU NHANH'!$C$2,$B2431)))),1,0)</f>
        <v>0</v>
      </c>
      <c r="M2431" s="1" t="str">
        <f t="shared" si="74"/>
        <v/>
      </c>
      <c r="N2431" s="1">
        <f>N(N2430)+IF(AND('💰 BÁO GIÁ'!$C$27&lt;&gt;"",OR(ISNUMBER(SEARCH('💰 BÁO GIÁ'!$C$27,$A2431)),ISNUMBER(SEARCH('💰 BÁO GIÁ'!$C$27,$B2431)))),1,0)</f>
        <v>0</v>
      </c>
      <c r="O2431" s="1" t="str">
        <f t="shared" si="75"/>
        <v/>
      </c>
    </row>
    <row r="2432" customHeight="1" spans="1:15">
      <c r="A2432" s="1" t="str">
        <f>IF('⚙️ SÉC MĂNG'!A388="","",'⚙️ SÉC MĂNG'!A388)</f>
        <v>HH00133</v>
      </c>
      <c r="B2432" s="1" t="str">
        <f>IF('⚙️ SÉC MĂNG'!A388="","",'⚙️ SÉC MĂNG'!R388)</f>
        <v>Séc măng FD33T/ED33T (3HK-2-4.5) - NPR</v>
      </c>
      <c r="C2432" s="1" t="str">
        <f>IF('⚙️ SÉC MĂNG'!A388="","","Séc măng")</f>
        <v>Séc măng</v>
      </c>
      <c r="D2432" s="1" t="str">
        <f>IF('⚙️ SÉC MĂNG'!A388="","",'⚙️ SÉC MĂNG'!I388)</f>
        <v>Cái</v>
      </c>
      <c r="E2432" s="1">
        <f>IF('⚙️ SÉC MĂNG'!A388="","",'⚙️ SÉC MĂNG'!J388)</f>
        <v>0</v>
      </c>
      <c r="F2432" s="1">
        <f>IF('⚙️ SÉC MĂNG'!A388="","",'⚙️ SÉC MĂNG'!K388)</f>
        <v>0</v>
      </c>
      <c r="G2432" s="1">
        <f>IF('⚙️ SÉC MĂNG'!A388="","",'⚙️ SÉC MĂNG'!L388)</f>
        <v>0</v>
      </c>
      <c r="H2432" s="1">
        <f>IF('⚙️ SÉC MĂNG'!A388="","",'⚙️ SÉC MĂNG'!M388)</f>
        <v>0</v>
      </c>
      <c r="I2432" s="1">
        <f>IF('⚙️ SÉC MĂNG'!A388="","",'⚙️ SÉC MĂNG'!N388)</f>
        <v>0</v>
      </c>
      <c r="J2432" s="1" t="str">
        <f>IF('⚙️ SÉC MĂNG'!A388="","",'⚙️ SÉC MĂNG'!D388)</f>
        <v>100</v>
      </c>
      <c r="L2432" s="1">
        <f>N(L2431)+IF(AND('🔎 TRA CỨU NHANH'!$C$2&lt;&gt;"",OR(ISNUMBER(SEARCH('🔎 TRA CỨU NHANH'!$C$2,$A2432)),ISNUMBER(SEARCH('🔎 TRA CỨU NHANH'!$C$2,$B2432)))),1,0)</f>
        <v>0</v>
      </c>
      <c r="M2432" s="1" t="str">
        <f t="shared" si="74"/>
        <v/>
      </c>
      <c r="N2432" s="1">
        <f>N(N2431)+IF(AND('💰 BÁO GIÁ'!$C$27&lt;&gt;"",OR(ISNUMBER(SEARCH('💰 BÁO GIÁ'!$C$27,$A2432)),ISNUMBER(SEARCH('💰 BÁO GIÁ'!$C$27,$B2432)))),1,0)</f>
        <v>0</v>
      </c>
      <c r="O2432" s="1" t="str">
        <f t="shared" si="75"/>
        <v/>
      </c>
    </row>
    <row r="2433" customHeight="1" spans="1:15">
      <c r="A2433" s="1" t="str">
        <f>IF('⚙️ SÉC MĂNG'!A389="","",'⚙️ SÉC MĂNG'!A389)</f>
        <v>HH070548</v>
      </c>
      <c r="B2433" s="1" t="str">
        <f>IF('⚙️ SÉC MĂNG'!A389="","",'⚙️ SÉC MĂNG'!R389)</f>
        <v>Séc măng Nis ED33 NEW/SDN31050ZZ (2-2-4) FD33 nhớt thép, HỘP4- NPR</v>
      </c>
      <c r="C2433" s="1" t="str">
        <f>IF('⚙️ SÉC MĂNG'!A389="","","Séc măng")</f>
        <v>Séc măng</v>
      </c>
      <c r="D2433" s="1" t="str">
        <f>IF('⚙️ SÉC MĂNG'!A389="","",'⚙️ SÉC MĂNG'!I389)</f>
        <v>Máy</v>
      </c>
      <c r="E2433" s="13">
        <f>IF('⚙️ SÉC MĂNG'!A389="","",'⚙️ SÉC MĂNG'!J389)</f>
        <v>0</v>
      </c>
      <c r="F2433" s="13">
        <f>IF('⚙️ SÉC MĂNG'!A389="","",'⚙️ SÉC MĂNG'!K389)</f>
        <v>0</v>
      </c>
      <c r="G2433" s="13">
        <f>IF('⚙️ SÉC MĂNG'!A389="","",'⚙️ SÉC MĂNG'!L389)</f>
        <v>0</v>
      </c>
      <c r="H2433" s="13">
        <f>IF('⚙️ SÉC MĂNG'!A389="","",'⚙️ SÉC MĂNG'!M389)</f>
        <v>0</v>
      </c>
      <c r="I2433" s="13">
        <f>IF('⚙️ SÉC MĂNG'!A389="","",'⚙️ SÉC MĂNG'!N389)</f>
        <v>0</v>
      </c>
      <c r="J2433" s="1" t="str">
        <f>IF('⚙️ SÉC MĂNG'!A389="","",'⚙️ SÉC MĂNG'!D389)</f>
        <v>100</v>
      </c>
      <c r="L2433" s="1">
        <f>N(L2432)+IF(AND('🔎 TRA CỨU NHANH'!$C$2&lt;&gt;"",OR(ISNUMBER(SEARCH('🔎 TRA CỨU NHANH'!$C$2,$A2433)),ISNUMBER(SEARCH('🔎 TRA CỨU NHANH'!$C$2,$B2433)))),1,0)</f>
        <v>0</v>
      </c>
      <c r="M2433" s="1" t="str">
        <f t="shared" si="74"/>
        <v/>
      </c>
      <c r="N2433" s="1">
        <f>N(N2432)+IF(AND('💰 BÁO GIÁ'!$C$27&lt;&gt;"",OR(ISNUMBER(SEARCH('💰 BÁO GIÁ'!$C$27,$A2433)),ISNUMBER(SEARCH('💰 BÁO GIÁ'!$C$27,$B2433)))),1,0)</f>
        <v>0</v>
      </c>
      <c r="O2433" s="1" t="str">
        <f t="shared" si="75"/>
        <v/>
      </c>
    </row>
    <row r="2434" customHeight="1" spans="1:15">
      <c r="A2434" s="1" t="str">
        <f>IF('⚙️ SÉC MĂNG'!A390="","",'⚙️ SÉC MĂNG'!A390)</f>
        <v>HH079844</v>
      </c>
      <c r="B2434" s="1" t="str">
        <f>IF('⚙️ SÉC MĂNG'!A390="","",'⚙️ SÉC MĂNG'!R390)</f>
        <v>Séc măng Nis FD6T NEW/ YDN31026ZZ (3HK-2-4.5) FD33/ED33, HỘP1 - NPR</v>
      </c>
      <c r="C2434" s="1" t="str">
        <f>IF('⚙️ SÉC MĂNG'!A390="","","Séc măng")</f>
        <v>Séc măng</v>
      </c>
      <c r="D2434" s="1" t="str">
        <f>IF('⚙️ SÉC MĂNG'!A390="","",'⚙️ SÉC MĂNG'!I390)</f>
        <v>Máy</v>
      </c>
      <c r="E2434" s="13">
        <f>IF('⚙️ SÉC MĂNG'!A390="","",'⚙️ SÉC MĂNG'!J390)</f>
        <v>0</v>
      </c>
      <c r="F2434" s="13">
        <f>IF('⚙️ SÉC MĂNG'!A390="","",'⚙️ SÉC MĂNG'!K390)</f>
        <v>0</v>
      </c>
      <c r="G2434" s="13">
        <f>IF('⚙️ SÉC MĂNG'!A390="","",'⚙️ SÉC MĂNG'!L390)</f>
        <v>0</v>
      </c>
      <c r="H2434" s="13">
        <f>IF('⚙️ SÉC MĂNG'!A390="","",'⚙️ SÉC MĂNG'!M390)</f>
        <v>0</v>
      </c>
      <c r="I2434" s="13">
        <f>IF('⚙️ SÉC MĂNG'!A390="","",'⚙️ SÉC MĂNG'!N390)</f>
        <v>0</v>
      </c>
      <c r="J2434" s="1" t="str">
        <f>IF('⚙️ SÉC MĂNG'!A390="","",'⚙️ SÉC MĂNG'!D390)</f>
        <v>100</v>
      </c>
      <c r="L2434" s="1">
        <f>N(L2433)+IF(AND('🔎 TRA CỨU NHANH'!$C$2&lt;&gt;"",OR(ISNUMBER(SEARCH('🔎 TRA CỨU NHANH'!$C$2,$A2434)),ISNUMBER(SEARCH('🔎 TRA CỨU NHANH'!$C$2,$B2434)))),1,0)</f>
        <v>0</v>
      </c>
      <c r="M2434" s="1" t="str">
        <f t="shared" ref="M2434:M2497" si="76">IF(L2434&gt;N(L2433),L2434,"")</f>
        <v/>
      </c>
      <c r="N2434" s="1">
        <f>N(N2433)+IF(AND('💰 BÁO GIÁ'!$C$27&lt;&gt;"",OR(ISNUMBER(SEARCH('💰 BÁO GIÁ'!$C$27,$A2434)),ISNUMBER(SEARCH('💰 BÁO GIÁ'!$C$27,$B2434)))),1,0)</f>
        <v>0</v>
      </c>
      <c r="O2434" s="1" t="str">
        <f t="shared" ref="O2434:O2497" si="77">IF(N2434&gt;N(N2433),N2434,"")</f>
        <v/>
      </c>
    </row>
    <row r="2435" customHeight="1" spans="1:15">
      <c r="A2435" s="1" t="str">
        <f>IF('⚙️ SÉC MĂNG'!A391="","",'⚙️ SÉC MĂNG'!A391)</f>
        <v>HH081554</v>
      </c>
      <c r="B2435" s="1" t="str">
        <f>IF('⚙️ SÉC MĂNG'!A391="","",'⚙️ SÉC MĂNG'!R391)</f>
        <v>Séc măng Nis FD35-T/SDN31057ZZ, 102.5 (3HK-2-4) nhớt thép, BỘ4 - NPR</v>
      </c>
      <c r="C2435" s="1" t="str">
        <f>IF('⚙️ SÉC MĂNG'!A391="","","Séc măng")</f>
        <v>Séc măng</v>
      </c>
      <c r="D2435" s="1" t="str">
        <f>IF('⚙️ SÉC MĂNG'!A391="","",'⚙️ SÉC MĂNG'!I391)</f>
        <v>Máy</v>
      </c>
      <c r="E2435" s="13">
        <f>IF('⚙️ SÉC MĂNG'!A391="","",'⚙️ SÉC MĂNG'!J391)</f>
        <v>0</v>
      </c>
      <c r="F2435" s="13">
        <f>IF('⚙️ SÉC MĂNG'!A391="","",'⚙️ SÉC MĂNG'!K391)</f>
        <v>0</v>
      </c>
      <c r="G2435" s="13">
        <f>IF('⚙️ SÉC MĂNG'!A391="","",'⚙️ SÉC MĂNG'!L391)</f>
        <v>0</v>
      </c>
      <c r="H2435" s="13">
        <f>IF('⚙️ SÉC MĂNG'!A391="","",'⚙️ SÉC MĂNG'!M391)</f>
        <v>0</v>
      </c>
      <c r="I2435" s="13">
        <f>IF('⚙️ SÉC MĂNG'!A391="","",'⚙️ SÉC MĂNG'!N391)</f>
        <v>0</v>
      </c>
      <c r="J2435" s="1" t="str">
        <f>IF('⚙️ SÉC MĂNG'!A391="","",'⚙️ SÉC MĂNG'!D391)</f>
        <v>102.5</v>
      </c>
      <c r="L2435" s="1">
        <f>N(L2434)+IF(AND('🔎 TRA CỨU NHANH'!$C$2&lt;&gt;"",OR(ISNUMBER(SEARCH('🔎 TRA CỨU NHANH'!$C$2,$A2435)),ISNUMBER(SEARCH('🔎 TRA CỨU NHANH'!$C$2,$B2435)))),1,0)</f>
        <v>0</v>
      </c>
      <c r="M2435" s="1" t="str">
        <f t="shared" si="76"/>
        <v/>
      </c>
      <c r="N2435" s="1">
        <f>N(N2434)+IF(AND('💰 BÁO GIÁ'!$C$27&lt;&gt;"",OR(ISNUMBER(SEARCH('💰 BÁO GIÁ'!$C$27,$A2435)),ISNUMBER(SEARCH('💰 BÁO GIÁ'!$C$27,$B2435)))),1,0)</f>
        <v>0</v>
      </c>
      <c r="O2435" s="1" t="str">
        <f t="shared" si="77"/>
        <v/>
      </c>
    </row>
    <row r="2436" customHeight="1" spans="1:15">
      <c r="A2436" s="1" t="str">
        <f>IF('⚙️ SÉC MĂNG'!A392="","",'⚙️ SÉC MĂNG'!A392)</f>
        <v>HH077263</v>
      </c>
      <c r="B2436" s="1" t="str">
        <f>IF('⚙️ SÉC MĂNG'!A392="","",'⚙️ SÉC MĂNG'!R392)</f>
        <v>Séc măng FD42 / FD46 (3-2-4) - TP</v>
      </c>
      <c r="C2436" s="1" t="str">
        <f>IF('⚙️ SÉC MĂNG'!A392="","","Séc măng")</f>
        <v>Séc măng</v>
      </c>
      <c r="D2436" s="1" t="str">
        <f>IF('⚙️ SÉC MĂNG'!A392="","",'⚙️ SÉC MĂNG'!I392)</f>
        <v>Cái</v>
      </c>
      <c r="E2436" s="13">
        <f>IF('⚙️ SÉC MĂNG'!A392="","",'⚙️ SÉC MĂNG'!J392)</f>
        <v>0</v>
      </c>
      <c r="F2436" s="13">
        <f>IF('⚙️ SÉC MĂNG'!A392="","",'⚙️ SÉC MĂNG'!K392)</f>
        <v>0</v>
      </c>
      <c r="G2436" s="13">
        <f>IF('⚙️ SÉC MĂNG'!A392="","",'⚙️ SÉC MĂNG'!L392)</f>
        <v>0</v>
      </c>
      <c r="H2436" s="13">
        <f>IF('⚙️ SÉC MĂNG'!A392="","",'⚙️ SÉC MĂNG'!M392)</f>
        <v>0</v>
      </c>
      <c r="I2436" s="13">
        <f>IF('⚙️ SÉC MĂNG'!A392="","",'⚙️ SÉC MĂNG'!N392)</f>
        <v>0</v>
      </c>
      <c r="J2436" s="1" t="str">
        <f>IF('⚙️ SÉC MĂNG'!A392="","",'⚙️ SÉC MĂNG'!D392)</f>
        <v>108</v>
      </c>
      <c r="L2436" s="1">
        <f>N(L2435)+IF(AND('🔎 TRA CỨU NHANH'!$C$2&lt;&gt;"",OR(ISNUMBER(SEARCH('🔎 TRA CỨU NHANH'!$C$2,$A2436)),ISNUMBER(SEARCH('🔎 TRA CỨU NHANH'!$C$2,$B2436)))),1,0)</f>
        <v>0</v>
      </c>
      <c r="M2436" s="1" t="str">
        <f t="shared" si="76"/>
        <v/>
      </c>
      <c r="N2436" s="1">
        <f>N(N2435)+IF(AND('💰 BÁO GIÁ'!$C$27&lt;&gt;"",OR(ISNUMBER(SEARCH('💰 BÁO GIÁ'!$C$27,$A2436)),ISNUMBER(SEARCH('💰 BÁO GIÁ'!$C$27,$B2436)))),1,0)</f>
        <v>0</v>
      </c>
      <c r="O2436" s="1" t="str">
        <f t="shared" si="77"/>
        <v/>
      </c>
    </row>
    <row r="2437" customHeight="1" spans="1:15">
      <c r="A2437" s="1" t="str">
        <f>IF('⚙️ SÉC MĂNG'!A393="","",'⚙️ SÉC MĂNG'!A393)</f>
        <v>HH075422</v>
      </c>
      <c r="B2437" s="1" t="str">
        <f>IF('⚙️ SÉC MĂNG'!A393="","",'⚙️ SÉC MĂNG'!R393)</f>
        <v>Séc măng FE6-TA/ FD46-T (2.5HK-2-4) SDN31054ZZ - NPR</v>
      </c>
      <c r="C2437" s="1" t="str">
        <f>IF('⚙️ SÉC MĂNG'!A393="","","Séc măng")</f>
        <v>Séc măng</v>
      </c>
      <c r="D2437" s="1" t="str">
        <f>IF('⚙️ SÉC MĂNG'!A393="","",'⚙️ SÉC MĂNG'!I393)</f>
        <v>Máy</v>
      </c>
      <c r="E2437" s="13">
        <f>IF('⚙️ SÉC MĂNG'!A393="","",'⚙️ SÉC MĂNG'!J393)</f>
        <v>0</v>
      </c>
      <c r="F2437" s="13">
        <f>IF('⚙️ SÉC MĂNG'!A393="","",'⚙️ SÉC MĂNG'!K393)</f>
        <v>0</v>
      </c>
      <c r="G2437" s="13">
        <f>IF('⚙️ SÉC MĂNG'!A393="","",'⚙️ SÉC MĂNG'!L393)</f>
        <v>0</v>
      </c>
      <c r="H2437" s="13">
        <f>IF('⚙️ SÉC MĂNG'!A393="","",'⚙️ SÉC MĂNG'!M393)</f>
        <v>0</v>
      </c>
      <c r="I2437" s="13">
        <f>IF('⚙️ SÉC MĂNG'!A393="","",'⚙️ SÉC MĂNG'!N393)</f>
        <v>0</v>
      </c>
      <c r="J2437" s="1" t="str">
        <f>IF('⚙️ SÉC MĂNG'!A393="","",'⚙️ SÉC MĂNG'!D393)</f>
        <v>108</v>
      </c>
      <c r="L2437" s="1">
        <f>N(L2436)+IF(AND('🔎 TRA CỨU NHANH'!$C$2&lt;&gt;"",OR(ISNUMBER(SEARCH('🔎 TRA CỨU NHANH'!$C$2,$A2437)),ISNUMBER(SEARCH('🔎 TRA CỨU NHANH'!$C$2,$B2437)))),1,0)</f>
        <v>0</v>
      </c>
      <c r="M2437" s="1" t="str">
        <f t="shared" si="76"/>
        <v/>
      </c>
      <c r="N2437" s="1">
        <f>N(N2436)+IF(AND('💰 BÁO GIÁ'!$C$27&lt;&gt;"",OR(ISNUMBER(SEARCH('💰 BÁO GIÁ'!$C$27,$A2437)),ISNUMBER(SEARCH('💰 BÁO GIÁ'!$C$27,$B2437)))),1,0)</f>
        <v>0</v>
      </c>
      <c r="O2437" s="1" t="str">
        <f t="shared" si="77"/>
        <v/>
      </c>
    </row>
    <row r="2438" customHeight="1" spans="1:15">
      <c r="A2438" s="1" t="str">
        <f>IF('⚙️ SÉC MĂNG'!A394="","",'⚙️ SÉC MĂNG'!A394)</f>
        <v>HH078808</v>
      </c>
      <c r="B2438" s="1" t="str">
        <f>IF('⚙️ SÉC MĂNG'!A394="","",'⚙️ SÉC MĂNG'!R394)</f>
        <v>Séc măng Nis FD46/ SDN31064ZX (3-2-4) FD42, 1+3 thép, BỘ4 - NPR</v>
      </c>
      <c r="C2438" s="1" t="str">
        <f>IF('⚙️ SÉC MĂNG'!A394="","","Séc măng")</f>
        <v>Séc măng</v>
      </c>
      <c r="D2438" s="1" t="str">
        <f>IF('⚙️ SÉC MĂNG'!A394="","",'⚙️ SÉC MĂNG'!I394)</f>
        <v>Máy</v>
      </c>
      <c r="E2438" s="13">
        <f>IF('⚙️ SÉC MĂNG'!A394="","",'⚙️ SÉC MĂNG'!J394)</f>
        <v>0</v>
      </c>
      <c r="F2438" s="13">
        <f>IF('⚙️ SÉC MĂNG'!A394="","",'⚙️ SÉC MĂNG'!K394)</f>
        <v>0</v>
      </c>
      <c r="G2438" s="13">
        <f>IF('⚙️ SÉC MĂNG'!A394="","",'⚙️ SÉC MĂNG'!L394)</f>
        <v>0</v>
      </c>
      <c r="H2438" s="13">
        <f>IF('⚙️ SÉC MĂNG'!A394="","",'⚙️ SÉC MĂNG'!M394)</f>
        <v>0</v>
      </c>
      <c r="I2438" s="13">
        <f>IF('⚙️ SÉC MĂNG'!A394="","",'⚙️ SÉC MĂNG'!N394)</f>
        <v>0</v>
      </c>
      <c r="J2438" s="1" t="str">
        <f>IF('⚙️ SÉC MĂNG'!A394="","",'⚙️ SÉC MĂNG'!D394)</f>
        <v>108</v>
      </c>
      <c r="L2438" s="1">
        <f>N(L2437)+IF(AND('🔎 TRA CỨU NHANH'!$C$2&lt;&gt;"",OR(ISNUMBER(SEARCH('🔎 TRA CỨU NHANH'!$C$2,$A2438)),ISNUMBER(SEARCH('🔎 TRA CỨU NHANH'!$C$2,$B2438)))),1,0)</f>
        <v>0</v>
      </c>
      <c r="M2438" s="1" t="str">
        <f t="shared" si="76"/>
        <v/>
      </c>
      <c r="N2438" s="1">
        <f>N(N2437)+IF(AND('💰 BÁO GIÁ'!$C$27&lt;&gt;"",OR(ISNUMBER(SEARCH('💰 BÁO GIÁ'!$C$27,$A2438)),ISNUMBER(SEARCH('💰 BÁO GIÁ'!$C$27,$B2438)))),1,0)</f>
        <v>0</v>
      </c>
      <c r="O2438" s="1" t="str">
        <f t="shared" si="77"/>
        <v/>
      </c>
    </row>
    <row r="2439" customHeight="1" spans="1:15">
      <c r="A2439" s="1" t="str">
        <f>IF('⚙️ SÉC MĂNG'!A395="","",'⚙️ SÉC MĂNG'!A395)</f>
        <v>HH073525</v>
      </c>
      <c r="B2439" s="1" t="str">
        <f>IF('⚙️ SÉC MĂNG'!A395="","",'⚙️ SÉC MĂNG'!R395)</f>
        <v>Séc măng Nis MD92/ SDN31077ZZ (2-2-3) 1+3 thép HỘP6 - NPR</v>
      </c>
      <c r="C2439" s="1" t="str">
        <f>IF('⚙️ SÉC MĂNG'!A395="","","Séc măng")</f>
        <v>Séc măng</v>
      </c>
      <c r="D2439" s="1" t="str">
        <f>IF('⚙️ SÉC MĂNG'!A395="","",'⚙️ SÉC MĂNG'!I395)</f>
        <v>Máy</v>
      </c>
      <c r="E2439" s="13">
        <f>IF('⚙️ SÉC MĂNG'!A395="","",'⚙️ SÉC MĂNG'!J395)</f>
        <v>0</v>
      </c>
      <c r="F2439" s="13">
        <f>IF('⚙️ SÉC MĂNG'!A395="","",'⚙️ SÉC MĂNG'!K395)</f>
        <v>0</v>
      </c>
      <c r="G2439" s="13">
        <f>IF('⚙️ SÉC MĂNG'!A395="","",'⚙️ SÉC MĂNG'!L395)</f>
        <v>0</v>
      </c>
      <c r="H2439" s="13">
        <f>IF('⚙️ SÉC MĂNG'!A395="","",'⚙️ SÉC MĂNG'!M395)</f>
        <v>0</v>
      </c>
      <c r="I2439" s="13">
        <f>IF('⚙️ SÉC MĂNG'!A395="","",'⚙️ SÉC MĂNG'!N395)</f>
        <v>0</v>
      </c>
      <c r="J2439" s="1" t="str">
        <f>IF('⚙️ SÉC MĂNG'!A395="","",'⚙️ SÉC MĂNG'!D395)</f>
        <v>125</v>
      </c>
      <c r="L2439" s="1">
        <f>N(L2438)+IF(AND('🔎 TRA CỨU NHANH'!$C$2&lt;&gt;"",OR(ISNUMBER(SEARCH('🔎 TRA CỨU NHANH'!$C$2,$A2439)),ISNUMBER(SEARCH('🔎 TRA CỨU NHANH'!$C$2,$B2439)))),1,0)</f>
        <v>0</v>
      </c>
      <c r="M2439" s="1" t="str">
        <f t="shared" si="76"/>
        <v/>
      </c>
      <c r="N2439" s="1">
        <f>N(N2438)+IF(AND('💰 BÁO GIÁ'!$C$27&lt;&gt;"",OR(ISNUMBER(SEARCH('💰 BÁO GIÁ'!$C$27,$A2439)),ISNUMBER(SEARCH('💰 BÁO GIÁ'!$C$27,$B2439)))),1,0)</f>
        <v>0</v>
      </c>
      <c r="O2439" s="1" t="str">
        <f t="shared" si="77"/>
        <v/>
      </c>
    </row>
    <row r="2440" customHeight="1" spans="1:15">
      <c r="A2440" s="1" t="str">
        <f>IF('⚙️ SÉC MĂNG'!A396="","",'⚙️ SÉC MĂNG'!A396)</f>
        <v>HH083704</v>
      </c>
      <c r="B2440" s="1" t="str">
        <f>IF('⚙️ SÉC MĂNG'!A396="","",'⚙️ SÉC MĂNG'!R396)</f>
        <v>Séc măng Nis MD92 TCI/SDN31053ZY (2.5HK-2-3) thép, HỘP6 - NPR</v>
      </c>
      <c r="C2440" s="1" t="str">
        <f>IF('⚙️ SÉC MĂNG'!A396="","","Séc măng")</f>
        <v>Séc măng</v>
      </c>
      <c r="D2440" s="1" t="str">
        <f>IF('⚙️ SÉC MĂNG'!A396="","",'⚙️ SÉC MĂNG'!I396)</f>
        <v>Máy</v>
      </c>
      <c r="E2440" s="13">
        <f>IF('⚙️ SÉC MĂNG'!A396="","",'⚙️ SÉC MĂNG'!J396)</f>
        <v>0</v>
      </c>
      <c r="F2440" s="13">
        <f>IF('⚙️ SÉC MĂNG'!A396="","",'⚙️ SÉC MĂNG'!K396)</f>
        <v>0</v>
      </c>
      <c r="G2440" s="13">
        <f>IF('⚙️ SÉC MĂNG'!A396="","",'⚙️ SÉC MĂNG'!L396)</f>
        <v>0</v>
      </c>
      <c r="H2440" s="13">
        <f>IF('⚙️ SÉC MĂNG'!A396="","",'⚙️ SÉC MĂNG'!M396)</f>
        <v>0</v>
      </c>
      <c r="I2440" s="13">
        <f>IF('⚙️ SÉC MĂNG'!A396="","",'⚙️ SÉC MĂNG'!N396)</f>
        <v>0</v>
      </c>
      <c r="J2440" s="1" t="str">
        <f>IF('⚙️ SÉC MĂNG'!A396="","",'⚙️ SÉC MĂNG'!D396)</f>
        <v>125</v>
      </c>
      <c r="L2440" s="1">
        <f>N(L2439)+IF(AND('🔎 TRA CỨU NHANH'!$C$2&lt;&gt;"",OR(ISNUMBER(SEARCH('🔎 TRA CỨU NHANH'!$C$2,$A2440)),ISNUMBER(SEARCH('🔎 TRA CỨU NHANH'!$C$2,$B2440)))),1,0)</f>
        <v>0</v>
      </c>
      <c r="M2440" s="1" t="str">
        <f t="shared" si="76"/>
        <v/>
      </c>
      <c r="N2440" s="1">
        <f>N(N2439)+IF(AND('💰 BÁO GIÁ'!$C$27&lt;&gt;"",OR(ISNUMBER(SEARCH('💰 BÁO GIÁ'!$C$27,$A2440)),ISNUMBER(SEARCH('💰 BÁO GIÁ'!$C$27,$B2440)))),1,0)</f>
        <v>0</v>
      </c>
      <c r="O2440" s="1" t="str">
        <f t="shared" si="77"/>
        <v/>
      </c>
    </row>
    <row r="2441" customHeight="1" spans="1:15">
      <c r="A2441" s="1" t="str">
        <f>IF('⚙️ SÉC MĂNG'!A397="","",'⚙️ SÉC MĂNG'!A397)</f>
        <v>HH079845</v>
      </c>
      <c r="B2441" s="1" t="str">
        <f>IF('⚙️ SÉC MĂNG'!A397="","",'⚙️ SÉC MĂNG'!R397)</f>
        <v>Séc măng Nis PD6/ SDN31007ZX (5-3.5-5) nhớt thép, HỘP6 - NPR</v>
      </c>
      <c r="C2441" s="1" t="str">
        <f>IF('⚙️ SÉC MĂNG'!A397="","","Séc măng")</f>
        <v>Séc măng</v>
      </c>
      <c r="D2441" s="1" t="str">
        <f>IF('⚙️ SÉC MĂNG'!A397="","",'⚙️ SÉC MĂNG'!I397)</f>
        <v>Máy</v>
      </c>
      <c r="E2441" s="13">
        <f>IF('⚙️ SÉC MĂNG'!A397="","",'⚙️ SÉC MĂNG'!J397)</f>
        <v>0</v>
      </c>
      <c r="F2441" s="13">
        <f>IF('⚙️ SÉC MĂNG'!A397="","",'⚙️ SÉC MĂNG'!K397)</f>
        <v>0</v>
      </c>
      <c r="G2441" s="13">
        <f>IF('⚙️ SÉC MĂNG'!A397="","",'⚙️ SÉC MĂNG'!L397)</f>
        <v>0</v>
      </c>
      <c r="H2441" s="13">
        <f>IF('⚙️ SÉC MĂNG'!A397="","",'⚙️ SÉC MĂNG'!M397)</f>
        <v>0</v>
      </c>
      <c r="I2441" s="13">
        <f>IF('⚙️ SÉC MĂNG'!A397="","",'⚙️ SÉC MĂNG'!N397)</f>
        <v>0</v>
      </c>
      <c r="J2441" s="1" t="str">
        <f>IF('⚙️ SÉC MĂNG'!A397="","",'⚙️ SÉC MĂNG'!D397)</f>
        <v>125</v>
      </c>
      <c r="L2441" s="1">
        <f>N(L2440)+IF(AND('🔎 TRA CỨU NHANH'!$C$2&lt;&gt;"",OR(ISNUMBER(SEARCH('🔎 TRA CỨU NHANH'!$C$2,$A2441)),ISNUMBER(SEARCH('🔎 TRA CỨU NHANH'!$C$2,$B2441)))),1,0)</f>
        <v>0</v>
      </c>
      <c r="M2441" s="1" t="str">
        <f t="shared" si="76"/>
        <v/>
      </c>
      <c r="N2441" s="1">
        <f>N(N2440)+IF(AND('💰 BÁO GIÁ'!$C$27&lt;&gt;"",OR(ISNUMBER(SEARCH('💰 BÁO GIÁ'!$C$27,$A2441)),ISNUMBER(SEARCH('💰 BÁO GIÁ'!$C$27,$B2441)))),1,0)</f>
        <v>0</v>
      </c>
      <c r="O2441" s="1" t="str">
        <f t="shared" si="77"/>
        <v/>
      </c>
    </row>
    <row r="2442" customHeight="1" spans="1:15">
      <c r="A2442" s="1" t="str">
        <f>IF('⚙️ SÉC MĂNG'!A398="","",'⚙️ SÉC MĂNG'!A398)</f>
        <v>HH078798</v>
      </c>
      <c r="B2442" s="1" t="str">
        <f>IF('⚙️ SÉC MĂNG'!A398="","",'⚙️ SÉC MĂNG'!R398)</f>
        <v>Séc măng Nis PD6T/SDN31012ZX (4K-3.5-5) nhớt thép HỘP6- NPR</v>
      </c>
      <c r="C2442" s="1" t="str">
        <f>IF('⚙️ SÉC MĂNG'!A398="","","Séc măng")</f>
        <v>Séc măng</v>
      </c>
      <c r="D2442" s="1" t="str">
        <f>IF('⚙️ SÉC MĂNG'!A398="","",'⚙️ SÉC MĂNG'!I398)</f>
        <v>Máy</v>
      </c>
      <c r="E2442" s="13">
        <f>IF('⚙️ SÉC MĂNG'!A398="","",'⚙️ SÉC MĂNG'!J398)</f>
        <v>0</v>
      </c>
      <c r="F2442" s="13">
        <f>IF('⚙️ SÉC MĂNG'!A398="","",'⚙️ SÉC MĂNG'!K398)</f>
        <v>0</v>
      </c>
      <c r="G2442" s="13">
        <f>IF('⚙️ SÉC MĂNG'!A398="","",'⚙️ SÉC MĂNG'!L398)</f>
        <v>0</v>
      </c>
      <c r="H2442" s="13">
        <f>IF('⚙️ SÉC MĂNG'!A398="","",'⚙️ SÉC MĂNG'!M398)</f>
        <v>0</v>
      </c>
      <c r="I2442" s="13">
        <f>IF('⚙️ SÉC MĂNG'!A398="","",'⚙️ SÉC MĂNG'!N398)</f>
        <v>0</v>
      </c>
      <c r="J2442" s="1" t="str">
        <f>IF('⚙️ SÉC MĂNG'!A398="","",'⚙️ SÉC MĂNG'!D398)</f>
        <v>125</v>
      </c>
      <c r="L2442" s="1">
        <f>N(L2441)+IF(AND('🔎 TRA CỨU NHANH'!$C$2&lt;&gt;"",OR(ISNUMBER(SEARCH('🔎 TRA CỨU NHANH'!$C$2,$A2442)),ISNUMBER(SEARCH('🔎 TRA CỨU NHANH'!$C$2,$B2442)))),1,0)</f>
        <v>0</v>
      </c>
      <c r="M2442" s="1" t="str">
        <f t="shared" si="76"/>
        <v/>
      </c>
      <c r="N2442" s="1">
        <f>N(N2441)+IF(AND('💰 BÁO GIÁ'!$C$27&lt;&gt;"",OR(ISNUMBER(SEARCH('💰 BÁO GIÁ'!$C$27,$A2442)),ISNUMBER(SEARCH('💰 BÁO GIÁ'!$C$27,$B2442)))),1,0)</f>
        <v>0</v>
      </c>
      <c r="O2442" s="1" t="str">
        <f t="shared" si="77"/>
        <v/>
      </c>
    </row>
    <row r="2443" customHeight="1" spans="1:15">
      <c r="A2443" s="1" t="str">
        <f>IF('⚙️ SÉC MĂNG'!A399="","",'⚙️ SÉC MĂNG'!A399)</f>
        <v>HH078040</v>
      </c>
      <c r="B2443" s="1" t="str">
        <f>IF('⚙️ SÉC MĂNG'!A399="","",'⚙️ SÉC MĂNG'!R399)</f>
        <v>Séc măng PD6 / NISSAN 125 (5-3.5-5) - ART 17912501</v>
      </c>
      <c r="C2443" s="1" t="str">
        <f>IF('⚙️ SÉC MĂNG'!A399="","","Séc măng")</f>
        <v>Séc măng</v>
      </c>
      <c r="D2443" s="1" t="str">
        <f>IF('⚙️ SÉC MĂNG'!A399="","",'⚙️ SÉC MĂNG'!I399)</f>
        <v>Máy</v>
      </c>
      <c r="E2443" s="13">
        <f>IF('⚙️ SÉC MĂNG'!A399="","",'⚙️ SÉC MĂNG'!J399)</f>
        <v>0</v>
      </c>
      <c r="F2443" s="13">
        <f>IF('⚙️ SÉC MĂNG'!A399="","",'⚙️ SÉC MĂNG'!K399)</f>
        <v>0</v>
      </c>
      <c r="G2443" s="13">
        <f>IF('⚙️ SÉC MĂNG'!A399="","",'⚙️ SÉC MĂNG'!L399)</f>
        <v>0</v>
      </c>
      <c r="H2443" s="13">
        <f>IF('⚙️ SÉC MĂNG'!A399="","",'⚙️ SÉC MĂNG'!M399)</f>
        <v>0</v>
      </c>
      <c r="I2443" s="13">
        <f>IF('⚙️ SÉC MĂNG'!A399="","",'⚙️ SÉC MĂNG'!N399)</f>
        <v>0</v>
      </c>
      <c r="J2443" s="1" t="str">
        <f>IF('⚙️ SÉC MĂNG'!A399="","",'⚙️ SÉC MĂNG'!D399)</f>
        <v>125</v>
      </c>
      <c r="L2443" s="1">
        <f>N(L2442)+IF(AND('🔎 TRA CỨU NHANH'!$C$2&lt;&gt;"",OR(ISNUMBER(SEARCH('🔎 TRA CỨU NHANH'!$C$2,$A2443)),ISNUMBER(SEARCH('🔎 TRA CỨU NHANH'!$C$2,$B2443)))),1,0)</f>
        <v>0</v>
      </c>
      <c r="M2443" s="1" t="str">
        <f t="shared" si="76"/>
        <v/>
      </c>
      <c r="N2443" s="1">
        <f>N(N2442)+IF(AND('💰 BÁO GIÁ'!$C$27&lt;&gt;"",OR(ISNUMBER(SEARCH('💰 BÁO GIÁ'!$C$27,$A2443)),ISNUMBER(SEARCH('💰 BÁO GIÁ'!$C$27,$B2443)))),1,0)</f>
        <v>0</v>
      </c>
      <c r="O2443" s="1" t="str">
        <f t="shared" si="77"/>
        <v/>
      </c>
    </row>
    <row r="2444" customHeight="1" spans="1:15">
      <c r="A2444" s="1" t="str">
        <f>IF('⚙️ SÉC MĂNG'!A400="","",'⚙️ SÉC MĂNG'!A400)</f>
        <v>HH0575</v>
      </c>
      <c r="B2444" s="1" t="str">
        <f>IF('⚙️ SÉC MĂNG'!A400="","",'⚙️ SÉC MĂNG'!R400)</f>
        <v>Séc măng PD6T (4K-3.5-5) - RIK</v>
      </c>
      <c r="C2444" s="1" t="str">
        <f>IF('⚙️ SÉC MĂNG'!A400="","","Séc măng")</f>
        <v>Séc măng</v>
      </c>
      <c r="D2444" s="1" t="str">
        <f>IF('⚙️ SÉC MĂNG'!A400="","",'⚙️ SÉC MĂNG'!I400)</f>
        <v>Bộ</v>
      </c>
      <c r="E2444" s="13">
        <f>IF('⚙️ SÉC MĂNG'!A400="","",'⚙️ SÉC MĂNG'!J400)</f>
        <v>0</v>
      </c>
      <c r="F2444" s="13">
        <f>IF('⚙️ SÉC MĂNG'!A400="","",'⚙️ SÉC MĂNG'!K400)</f>
        <v>0</v>
      </c>
      <c r="G2444" s="13">
        <f>IF('⚙️ SÉC MĂNG'!A400="","",'⚙️ SÉC MĂNG'!L400)</f>
        <v>0</v>
      </c>
      <c r="H2444" s="13">
        <f>IF('⚙️ SÉC MĂNG'!A400="","",'⚙️ SÉC MĂNG'!M400)</f>
        <v>0</v>
      </c>
      <c r="I2444" s="13">
        <f>IF('⚙️ SÉC MĂNG'!A400="","",'⚙️ SÉC MĂNG'!N400)</f>
        <v>0</v>
      </c>
      <c r="J2444" s="1" t="str">
        <f>IF('⚙️ SÉC MĂNG'!A400="","",'⚙️ SÉC MĂNG'!D400)</f>
        <v>125</v>
      </c>
      <c r="L2444" s="1">
        <f>N(L2443)+IF(AND('🔎 TRA CỨU NHANH'!$C$2&lt;&gt;"",OR(ISNUMBER(SEARCH('🔎 TRA CỨU NHANH'!$C$2,$A2444)),ISNUMBER(SEARCH('🔎 TRA CỨU NHANH'!$C$2,$B2444)))),1,0)</f>
        <v>0</v>
      </c>
      <c r="M2444" s="1" t="str">
        <f t="shared" si="76"/>
        <v/>
      </c>
      <c r="N2444" s="1">
        <f>N(N2443)+IF(AND('💰 BÁO GIÁ'!$C$27&lt;&gt;"",OR(ISNUMBER(SEARCH('💰 BÁO GIÁ'!$C$27,$A2444)),ISNUMBER(SEARCH('💰 BÁO GIÁ'!$C$27,$B2444)))),1,0)</f>
        <v>0</v>
      </c>
      <c r="O2444" s="1" t="str">
        <f t="shared" si="77"/>
        <v/>
      </c>
    </row>
    <row r="2445" customHeight="1" spans="1:15">
      <c r="A2445" s="1" t="str">
        <f>IF('⚙️ SÉC MĂNG'!A401="","",'⚙️ SÉC MĂNG'!A401)</f>
        <v>HH079293</v>
      </c>
      <c r="B2445" s="1" t="str">
        <f>IF('⚙️ SÉC MĂNG'!A401="","",'⚙️ SÉC MĂNG'!R401)</f>
        <v>Séc măng Nis PE6/ SDN31011ZZ (4K-3.5-6) HỘP6 - NPR</v>
      </c>
      <c r="C2445" s="1" t="str">
        <f>IF('⚙️ SÉC MĂNG'!A401="","","Séc măng")</f>
        <v>Séc măng</v>
      </c>
      <c r="D2445" s="1" t="str">
        <f>IF('⚙️ SÉC MĂNG'!A401="","",'⚙️ SÉC MĂNG'!I401)</f>
        <v>Máy</v>
      </c>
      <c r="E2445" s="13">
        <f>IF('⚙️ SÉC MĂNG'!A401="","",'⚙️ SÉC MĂNG'!J401)</f>
        <v>0</v>
      </c>
      <c r="F2445" s="13">
        <f>IF('⚙️ SÉC MĂNG'!A401="","",'⚙️ SÉC MĂNG'!K401)</f>
        <v>0</v>
      </c>
      <c r="G2445" s="13">
        <f>IF('⚙️ SÉC MĂNG'!A401="","",'⚙️ SÉC MĂNG'!L401)</f>
        <v>0</v>
      </c>
      <c r="H2445" s="13">
        <f>IF('⚙️ SÉC MĂNG'!A401="","",'⚙️ SÉC MĂNG'!M401)</f>
        <v>0</v>
      </c>
      <c r="I2445" s="13">
        <f>IF('⚙️ SÉC MĂNG'!A401="","",'⚙️ SÉC MĂNG'!N401)</f>
        <v>0</v>
      </c>
      <c r="J2445" s="1" t="str">
        <f>IF('⚙️ SÉC MĂNG'!A401="","",'⚙️ SÉC MĂNG'!D401)</f>
        <v>133</v>
      </c>
      <c r="L2445" s="1">
        <f>N(L2444)+IF(AND('🔎 TRA CỨU NHANH'!$C$2&lt;&gt;"",OR(ISNUMBER(SEARCH('🔎 TRA CỨU NHANH'!$C$2,$A2445)),ISNUMBER(SEARCH('🔎 TRA CỨU NHANH'!$C$2,$B2445)))),1,0)</f>
        <v>0</v>
      </c>
      <c r="M2445" s="1" t="str">
        <f t="shared" si="76"/>
        <v/>
      </c>
      <c r="N2445" s="1">
        <f>N(N2444)+IF(AND('💰 BÁO GIÁ'!$C$27&lt;&gt;"",OR(ISNUMBER(SEARCH('💰 BÁO GIÁ'!$C$27,$A2445)),ISNUMBER(SEARCH('💰 BÁO GIÁ'!$C$27,$B2445)))),1,0)</f>
        <v>0</v>
      </c>
      <c r="O2445" s="1" t="str">
        <f t="shared" si="77"/>
        <v/>
      </c>
    </row>
    <row r="2446" customHeight="1" spans="1:15">
      <c r="A2446" s="1" t="str">
        <f>IF('⚙️ SÉC MĂNG'!A402="","",'⚙️ SÉC MĂNG'!A402)</f>
        <v>HH083705</v>
      </c>
      <c r="B2446" s="1" t="str">
        <f>IF('⚙️ SÉC MĂNG'!A402="","",'⚙️ SÉC MĂNG'!R402)</f>
        <v>Séc măng Nis PE6T/ SDN31022ZY (4HK-3.5-6) HỘP6 - NPR</v>
      </c>
      <c r="C2446" s="1" t="str">
        <f>IF('⚙️ SÉC MĂNG'!A402="","","Séc măng")</f>
        <v>Séc măng</v>
      </c>
      <c r="D2446" s="1" t="str">
        <f>IF('⚙️ SÉC MĂNG'!A402="","",'⚙️ SÉC MĂNG'!I402)</f>
        <v>Máy</v>
      </c>
      <c r="E2446" s="13">
        <f>IF('⚙️ SÉC MĂNG'!A402="","",'⚙️ SÉC MĂNG'!J402)</f>
        <v>0</v>
      </c>
      <c r="F2446" s="13">
        <f>IF('⚙️ SÉC MĂNG'!A402="","",'⚙️ SÉC MĂNG'!K402)</f>
        <v>0</v>
      </c>
      <c r="G2446" s="13">
        <f>IF('⚙️ SÉC MĂNG'!A402="","",'⚙️ SÉC MĂNG'!L402)</f>
        <v>0</v>
      </c>
      <c r="H2446" s="13">
        <f>IF('⚙️ SÉC MĂNG'!A402="","",'⚙️ SÉC MĂNG'!M402)</f>
        <v>0</v>
      </c>
      <c r="I2446" s="13">
        <f>IF('⚙️ SÉC MĂNG'!A402="","",'⚙️ SÉC MĂNG'!N402)</f>
        <v>0</v>
      </c>
      <c r="J2446" s="1" t="str">
        <f>IF('⚙️ SÉC MĂNG'!A402="","",'⚙️ SÉC MĂNG'!D402)</f>
        <v>133</v>
      </c>
      <c r="L2446" s="1">
        <f>N(L2445)+IF(AND('🔎 TRA CỨU NHANH'!$C$2&lt;&gt;"",OR(ISNUMBER(SEARCH('🔎 TRA CỨU NHANH'!$C$2,$A2446)),ISNUMBER(SEARCH('🔎 TRA CỨU NHANH'!$C$2,$B2446)))),1,0)</f>
        <v>0</v>
      </c>
      <c r="M2446" s="1" t="str">
        <f t="shared" si="76"/>
        <v/>
      </c>
      <c r="N2446" s="1">
        <f>N(N2445)+IF(AND('💰 BÁO GIÁ'!$C$27&lt;&gt;"",OR(ISNUMBER(SEARCH('💰 BÁO GIÁ'!$C$27,$A2446)),ISNUMBER(SEARCH('💰 BÁO GIÁ'!$C$27,$B2446)))),1,0)</f>
        <v>0</v>
      </c>
      <c r="O2446" s="1" t="str">
        <f t="shared" si="77"/>
        <v/>
      </c>
    </row>
    <row r="2447" customHeight="1" spans="1:15">
      <c r="A2447" s="1" t="str">
        <f>IF('⚙️ SÉC MĂNG'!A403="","",'⚙️ SÉC MĂNG'!A403)</f>
        <v>HH077295</v>
      </c>
      <c r="B2447" s="1" t="str">
        <f>IF('⚙️ SÉC MĂNG'!A403="","",'⚙️ SÉC MĂNG'!R403)</f>
        <v>Séc măng Nis PE6T/ SDN31041ZY (3HK-2.5-4) nhớt thép, HỘP6 - NPR</v>
      </c>
      <c r="C2447" s="1" t="str">
        <f>IF('⚙️ SÉC MĂNG'!A403="","","Séc măng")</f>
        <v>Séc măng</v>
      </c>
      <c r="D2447" s="1" t="str">
        <f>IF('⚙️ SÉC MĂNG'!A403="","",'⚙️ SÉC MĂNG'!I403)</f>
        <v>Máy</v>
      </c>
      <c r="E2447" s="13">
        <f>IF('⚙️ SÉC MĂNG'!A403="","",'⚙️ SÉC MĂNG'!J403)</f>
        <v>0</v>
      </c>
      <c r="F2447" s="13">
        <f>IF('⚙️ SÉC MĂNG'!A403="","",'⚙️ SÉC MĂNG'!K403)</f>
        <v>0</v>
      </c>
      <c r="G2447" s="13">
        <f>IF('⚙️ SÉC MĂNG'!A403="","",'⚙️ SÉC MĂNG'!L403)</f>
        <v>0</v>
      </c>
      <c r="H2447" s="13">
        <f>IF('⚙️ SÉC MĂNG'!A403="","",'⚙️ SÉC MĂNG'!M403)</f>
        <v>0</v>
      </c>
      <c r="I2447" s="13">
        <f>IF('⚙️ SÉC MĂNG'!A403="","",'⚙️ SÉC MĂNG'!N403)</f>
        <v>0</v>
      </c>
      <c r="J2447" s="1" t="str">
        <f>IF('⚙️ SÉC MĂNG'!A403="","",'⚙️ SÉC MĂNG'!D403)</f>
        <v>133</v>
      </c>
      <c r="L2447" s="1">
        <f>N(L2446)+IF(AND('🔎 TRA CỨU NHANH'!$C$2&lt;&gt;"",OR(ISNUMBER(SEARCH('🔎 TRA CỨU NHANH'!$C$2,$A2447)),ISNUMBER(SEARCH('🔎 TRA CỨU NHANH'!$C$2,$B2447)))),1,0)</f>
        <v>0</v>
      </c>
      <c r="M2447" s="1" t="str">
        <f t="shared" si="76"/>
        <v/>
      </c>
      <c r="N2447" s="1">
        <f>N(N2446)+IF(AND('💰 BÁO GIÁ'!$C$27&lt;&gt;"",OR(ISNUMBER(SEARCH('💰 BÁO GIÁ'!$C$27,$A2447)),ISNUMBER(SEARCH('💰 BÁO GIÁ'!$C$27,$B2447)))),1,0)</f>
        <v>0</v>
      </c>
      <c r="O2447" s="1" t="str">
        <f t="shared" si="77"/>
        <v/>
      </c>
    </row>
    <row r="2448" customHeight="1" spans="1:15">
      <c r="A2448" s="1" t="str">
        <f>IF('⚙️ SÉC MĂNG'!A404="","",'⚙️ SÉC MĂNG'!A404)</f>
        <v>HH075231</v>
      </c>
      <c r="B2448" s="1" t="str">
        <f>IF('⚙️ SÉC MĂNG'!A404="","",'⚙️ SÉC MĂNG'!R404)</f>
        <v>Séc măng PE6 (4K-3.5-6) - TP</v>
      </c>
      <c r="C2448" s="1" t="str">
        <f>IF('⚙️ SÉC MĂNG'!A404="","","Séc măng")</f>
        <v>Séc măng</v>
      </c>
      <c r="D2448" s="1" t="str">
        <f>IF('⚙️ SÉC MĂNG'!A404="","",'⚙️ SÉC MĂNG'!I404)</f>
        <v>1Máy</v>
      </c>
      <c r="E2448" s="13">
        <f>IF('⚙️ SÉC MĂNG'!A404="","",'⚙️ SÉC MĂNG'!J404)</f>
        <v>0</v>
      </c>
      <c r="F2448" s="13">
        <f>IF('⚙️ SÉC MĂNG'!A404="","",'⚙️ SÉC MĂNG'!K404)</f>
        <v>0</v>
      </c>
      <c r="G2448" s="13">
        <f>IF('⚙️ SÉC MĂNG'!A404="","",'⚙️ SÉC MĂNG'!L404)</f>
        <v>0</v>
      </c>
      <c r="H2448" s="13">
        <f>IF('⚙️ SÉC MĂNG'!A404="","",'⚙️ SÉC MĂNG'!M404)</f>
        <v>0</v>
      </c>
      <c r="I2448" s="13">
        <f>IF('⚙️ SÉC MĂNG'!A404="","",'⚙️ SÉC MĂNG'!N404)</f>
        <v>0</v>
      </c>
      <c r="J2448" s="1" t="str">
        <f>IF('⚙️ SÉC MĂNG'!A404="","",'⚙️ SÉC MĂNG'!D404)</f>
        <v>133</v>
      </c>
      <c r="L2448" s="1">
        <f>N(L2447)+IF(AND('🔎 TRA CỨU NHANH'!$C$2&lt;&gt;"",OR(ISNUMBER(SEARCH('🔎 TRA CỨU NHANH'!$C$2,$A2448)),ISNUMBER(SEARCH('🔎 TRA CỨU NHANH'!$C$2,$B2448)))),1,0)</f>
        <v>0</v>
      </c>
      <c r="M2448" s="1" t="str">
        <f t="shared" si="76"/>
        <v/>
      </c>
      <c r="N2448" s="1">
        <f>N(N2447)+IF(AND('💰 BÁO GIÁ'!$C$27&lt;&gt;"",OR(ISNUMBER(SEARCH('💰 BÁO GIÁ'!$C$27,$A2448)),ISNUMBER(SEARCH('💰 BÁO GIÁ'!$C$27,$B2448)))),1,0)</f>
        <v>0</v>
      </c>
      <c r="O2448" s="1" t="str">
        <f t="shared" si="77"/>
        <v/>
      </c>
    </row>
    <row r="2449" customHeight="1" spans="1:15">
      <c r="A2449" s="1" t="str">
        <f>IF('⚙️ SÉC MĂNG'!A405="","",'⚙️ SÉC MĂNG'!A405)</f>
        <v>HH077624</v>
      </c>
      <c r="B2449" s="1" t="str">
        <f>IF('⚙️ SÉC MĂNG'!A405="","",'⚙️ SÉC MĂNG'!R405)</f>
        <v>Séc măng Nissan NF6-TA/ 3HK-2.5-4 (BI-03) - TP</v>
      </c>
      <c r="C2449" s="1" t="str">
        <f>IF('⚙️ SÉC MĂNG'!A405="","","Séc măng")</f>
        <v>Séc măng</v>
      </c>
      <c r="D2449" s="1" t="str">
        <f>IF('⚙️ SÉC MĂNG'!A405="","",'⚙️ SÉC MĂNG'!I405)</f>
        <v>Cái</v>
      </c>
      <c r="E2449" s="13">
        <f>IF('⚙️ SÉC MĂNG'!A405="","",'⚙️ SÉC MĂNG'!J405)</f>
        <v>0</v>
      </c>
      <c r="F2449" s="13">
        <f>IF('⚙️ SÉC MĂNG'!A405="","",'⚙️ SÉC MĂNG'!K405)</f>
        <v>0</v>
      </c>
      <c r="G2449" s="13">
        <f>IF('⚙️ SÉC MĂNG'!A405="","",'⚙️ SÉC MĂNG'!L405)</f>
        <v>0</v>
      </c>
      <c r="H2449" s="13">
        <f>IF('⚙️ SÉC MĂNG'!A405="","",'⚙️ SÉC MĂNG'!M405)</f>
        <v>0</v>
      </c>
      <c r="I2449" s="13">
        <f>IF('⚙️ SÉC MĂNG'!A405="","",'⚙️ SÉC MĂNG'!N405)</f>
        <v>0</v>
      </c>
      <c r="J2449" s="1">
        <f>IF('⚙️ SÉC MĂNG'!A405="","",'⚙️ SÉC MĂNG'!D405)</f>
        <v>0</v>
      </c>
      <c r="L2449" s="1">
        <f>N(L2448)+IF(AND('🔎 TRA CỨU NHANH'!$C$2&lt;&gt;"",OR(ISNUMBER(SEARCH('🔎 TRA CỨU NHANH'!$C$2,$A2449)),ISNUMBER(SEARCH('🔎 TRA CỨU NHANH'!$C$2,$B2449)))),1,0)</f>
        <v>0</v>
      </c>
      <c r="M2449" s="1" t="str">
        <f t="shared" si="76"/>
        <v/>
      </c>
      <c r="N2449" s="1">
        <f>N(N2448)+IF(AND('💰 BÁO GIÁ'!$C$27&lt;&gt;"",OR(ISNUMBER(SEARCH('💰 BÁO GIÁ'!$C$27,$A2449)),ISNUMBER(SEARCH('💰 BÁO GIÁ'!$C$27,$B2449)))),1,0)</f>
        <v>0</v>
      </c>
      <c r="O2449" s="1" t="str">
        <f t="shared" si="77"/>
        <v/>
      </c>
    </row>
    <row r="2450" customHeight="1" spans="1:15">
      <c r="A2450" s="1" t="str">
        <f>IF('⚙️ SÉC MĂNG'!A406="","",'⚙️ SÉC MĂNG'!A406)</f>
        <v>HH084331</v>
      </c>
      <c r="B2450" s="1" t="str">
        <f>IF('⚙️ SÉC MĂNG'!A406="","",'⚙️ SÉC MĂNG'!R406)</f>
        <v>Séc măng Nissan ZD30 (2.5HK-2-2) nhớt thép - HENWEIT 'R-NA47-00</v>
      </c>
      <c r="C2450" s="1" t="str">
        <f>IF('⚙️ SÉC MĂNG'!A406="","","Séc măng")</f>
        <v>Séc măng</v>
      </c>
      <c r="D2450" s="1" t="str">
        <f>IF('⚙️ SÉC MĂNG'!A406="","",'⚙️ SÉC MĂNG'!I406)</f>
        <v>Máy</v>
      </c>
      <c r="E2450" s="13">
        <f>IF('⚙️ SÉC MĂNG'!A406="","",'⚙️ SÉC MĂNG'!J406)</f>
        <v>0</v>
      </c>
      <c r="F2450" s="13">
        <f>IF('⚙️ SÉC MĂNG'!A406="","",'⚙️ SÉC MĂNG'!K406)</f>
        <v>0</v>
      </c>
      <c r="G2450" s="13">
        <f>IF('⚙️ SÉC MĂNG'!A406="","",'⚙️ SÉC MĂNG'!L406)</f>
        <v>0</v>
      </c>
      <c r="H2450" s="13">
        <f>IF('⚙️ SÉC MĂNG'!A406="","",'⚙️ SÉC MĂNG'!M406)</f>
        <v>0</v>
      </c>
      <c r="I2450" s="13">
        <f>IF('⚙️ SÉC MĂNG'!A406="","",'⚙️ SÉC MĂNG'!N406)</f>
        <v>0</v>
      </c>
      <c r="J2450" s="1">
        <f>IF('⚙️ SÉC MĂNG'!A406="","",'⚙️ SÉC MĂNG'!D406)</f>
        <v>0</v>
      </c>
      <c r="L2450" s="1">
        <f>N(L2449)+IF(AND('🔎 TRA CỨU NHANH'!$C$2&lt;&gt;"",OR(ISNUMBER(SEARCH('🔎 TRA CỨU NHANH'!$C$2,$A2450)),ISNUMBER(SEARCH('🔎 TRA CỨU NHANH'!$C$2,$B2450)))),1,0)</f>
        <v>0</v>
      </c>
      <c r="M2450" s="1" t="str">
        <f t="shared" si="76"/>
        <v/>
      </c>
      <c r="N2450" s="1">
        <f>N(N2449)+IF(AND('💰 BÁO GIÁ'!$C$27&lt;&gt;"",OR(ISNUMBER(SEARCH('💰 BÁO GIÁ'!$C$27,$A2450)),ISNUMBER(SEARCH('💰 BÁO GIÁ'!$C$27,$B2450)))),1,0)</f>
        <v>0</v>
      </c>
      <c r="O2450" s="1" t="str">
        <f t="shared" si="77"/>
        <v/>
      </c>
    </row>
    <row r="2451" customHeight="1" spans="1:15">
      <c r="A2451" s="1" t="str">
        <f>IF('⚙️ SÉC MĂNG'!A407="","",'⚙️ SÉC MĂNG'!A407)</f>
        <v/>
      </c>
      <c r="B2451" s="1" t="str">
        <f>IF('⚙️ SÉC MĂNG'!A407="","",'⚙️ SÉC MĂNG'!R407)</f>
        <v/>
      </c>
      <c r="C2451" s="1" t="str">
        <f>IF('⚙️ SÉC MĂNG'!A407="","","Séc măng")</f>
        <v/>
      </c>
      <c r="D2451" s="1" t="str">
        <f>IF('⚙️ SÉC MĂNG'!A407="","",'⚙️ SÉC MĂNG'!I407)</f>
        <v/>
      </c>
      <c r="E2451" s="1" t="str">
        <f>IF('⚙️ SÉC MĂNG'!A407="","",'⚙️ SÉC MĂNG'!J407)</f>
        <v/>
      </c>
      <c r="F2451" s="1" t="str">
        <f>IF('⚙️ SÉC MĂNG'!A407="","",'⚙️ SÉC MĂNG'!K407)</f>
        <v/>
      </c>
      <c r="G2451" s="1" t="str">
        <f>IF('⚙️ SÉC MĂNG'!A407="","",'⚙️ SÉC MĂNG'!L407)</f>
        <v/>
      </c>
      <c r="H2451" s="1" t="str">
        <f>IF('⚙️ SÉC MĂNG'!A407="","",'⚙️ SÉC MĂNG'!M407)</f>
        <v/>
      </c>
      <c r="I2451" s="1" t="str">
        <f>IF('⚙️ SÉC MĂNG'!A407="","",'⚙️ SÉC MĂNG'!N407)</f>
        <v/>
      </c>
      <c r="J2451" s="1" t="str">
        <f>IF('⚙️ SÉC MĂNG'!A407="","",'⚙️ SÉC MĂNG'!D407)</f>
        <v/>
      </c>
      <c r="L2451" s="1">
        <f>N(L2450)+IF(AND('🔎 TRA CỨU NHANH'!$C$2&lt;&gt;"",OR(ISNUMBER(SEARCH('🔎 TRA CỨU NHANH'!$C$2,$A2451)),ISNUMBER(SEARCH('🔎 TRA CỨU NHANH'!$C$2,$B2451)))),1,0)</f>
        <v>0</v>
      </c>
      <c r="M2451" s="1" t="str">
        <f t="shared" si="76"/>
        <v/>
      </c>
      <c r="N2451" s="1">
        <f>N(N2450)+IF(AND('💰 BÁO GIÁ'!$C$27&lt;&gt;"",OR(ISNUMBER(SEARCH('💰 BÁO GIÁ'!$C$27,$A2451)),ISNUMBER(SEARCH('💰 BÁO GIÁ'!$C$27,$B2451)))),1,0)</f>
        <v>0</v>
      </c>
      <c r="O2451" s="1" t="str">
        <f t="shared" si="77"/>
        <v/>
      </c>
    </row>
    <row r="2452" customHeight="1" spans="1:15">
      <c r="A2452" s="1" t="str">
        <f>IF('⚙️ SÉC MĂNG'!A408="","",'⚙️ SÉC MĂNG'!A408)</f>
        <v>HH076170</v>
      </c>
      <c r="B2452" s="1" t="str">
        <f>IF('⚙️ SÉC MĂNG'!A408="","",'⚙️ SÉC MĂNG'!R408)</f>
        <v>Séc măng DL06 - DOOSAN TW</v>
      </c>
      <c r="C2452" s="1" t="str">
        <f>IF('⚙️ SÉC MĂNG'!A408="","","Séc măng")</f>
        <v>Séc măng</v>
      </c>
      <c r="D2452" s="1" t="str">
        <f>IF('⚙️ SÉC MĂNG'!A408="","",'⚙️ SÉC MĂNG'!I408)</f>
        <v>Máy</v>
      </c>
      <c r="E2452" s="13">
        <f>IF('⚙️ SÉC MĂNG'!A408="","",'⚙️ SÉC MĂNG'!J408)</f>
        <v>0</v>
      </c>
      <c r="F2452" s="13">
        <f>IF('⚙️ SÉC MĂNG'!A408="","",'⚙️ SÉC MĂNG'!K408)</f>
        <v>0</v>
      </c>
      <c r="G2452" s="13">
        <f>IF('⚙️ SÉC MĂNG'!A408="","",'⚙️ SÉC MĂNG'!L408)</f>
        <v>0</v>
      </c>
      <c r="H2452" s="13">
        <f>IF('⚙️ SÉC MĂNG'!A408="","",'⚙️ SÉC MĂNG'!M408)</f>
        <v>0</v>
      </c>
      <c r="I2452" s="13">
        <f>IF('⚙️ SÉC MĂNG'!A408="","",'⚙️ SÉC MĂNG'!N408)</f>
        <v>0</v>
      </c>
      <c r="J2452" s="1" t="str">
        <f>IF('⚙️ SÉC MĂNG'!A408="","",'⚙️ SÉC MĂNG'!D408)</f>
        <v>100</v>
      </c>
      <c r="L2452" s="1">
        <f>N(L2451)+IF(AND('🔎 TRA CỨU NHANH'!$C$2&lt;&gt;"",OR(ISNUMBER(SEARCH('🔎 TRA CỨU NHANH'!$C$2,$A2452)),ISNUMBER(SEARCH('🔎 TRA CỨU NHANH'!$C$2,$B2452)))),1,0)</f>
        <v>0</v>
      </c>
      <c r="M2452" s="1" t="str">
        <f t="shared" si="76"/>
        <v/>
      </c>
      <c r="N2452" s="1">
        <f>N(N2451)+IF(AND('💰 BÁO GIÁ'!$C$27&lt;&gt;"",OR(ISNUMBER(SEARCH('💰 BÁO GIÁ'!$C$27,$A2452)),ISNUMBER(SEARCH('💰 BÁO GIÁ'!$C$27,$B2452)))),1,0)</f>
        <v>0</v>
      </c>
      <c r="O2452" s="1" t="str">
        <f t="shared" si="77"/>
        <v/>
      </c>
    </row>
    <row r="2453" customHeight="1" spans="1:15">
      <c r="A2453" s="1" t="str">
        <f>IF('⚙️ SÉC MĂNG'!A409="","",'⚙️ SÉC MĂNG'!A409)</f>
        <v>HH075366</v>
      </c>
      <c r="B2453" s="1" t="str">
        <f>IF('⚙️ SÉC MĂNG'!A409="","",'⚙️ SÉC MĂNG'!R409)</f>
        <v>Séc măng DL06/ 65.02503-8047 - DOOSAN</v>
      </c>
      <c r="C2453" s="1" t="str">
        <f>IF('⚙️ SÉC MĂNG'!A409="","","Séc măng")</f>
        <v>Séc măng</v>
      </c>
      <c r="D2453" s="1" t="str">
        <f>IF('⚙️ SÉC MĂNG'!A409="","",'⚙️ SÉC MĂNG'!I409)</f>
        <v>Máy</v>
      </c>
      <c r="E2453" s="13">
        <f>IF('⚙️ SÉC MĂNG'!A409="","",'⚙️ SÉC MĂNG'!J409)</f>
        <v>0</v>
      </c>
      <c r="F2453" s="13">
        <f>IF('⚙️ SÉC MĂNG'!A409="","",'⚙️ SÉC MĂNG'!K409)</f>
        <v>0</v>
      </c>
      <c r="G2453" s="13">
        <f>IF('⚙️ SÉC MĂNG'!A409="","",'⚙️ SÉC MĂNG'!L409)</f>
        <v>0</v>
      </c>
      <c r="H2453" s="13">
        <f>IF('⚙️ SÉC MĂNG'!A409="","",'⚙️ SÉC MĂNG'!M409)</f>
        <v>0</v>
      </c>
      <c r="I2453" s="13">
        <f>IF('⚙️ SÉC MĂNG'!A409="","",'⚙️ SÉC MĂNG'!N409)</f>
        <v>0</v>
      </c>
      <c r="J2453" s="1" t="str">
        <f>IF('⚙️ SÉC MĂNG'!A409="","",'⚙️ SÉC MĂNG'!D409)</f>
        <v>100</v>
      </c>
      <c r="L2453" s="1">
        <f>N(L2452)+IF(AND('🔎 TRA CỨU NHANH'!$C$2&lt;&gt;"",OR(ISNUMBER(SEARCH('🔎 TRA CỨU NHANH'!$C$2,$A2453)),ISNUMBER(SEARCH('🔎 TRA CỨU NHANH'!$C$2,$B2453)))),1,0)</f>
        <v>0</v>
      </c>
      <c r="M2453" s="1" t="str">
        <f t="shared" si="76"/>
        <v/>
      </c>
      <c r="N2453" s="1">
        <f>N(N2452)+IF(AND('💰 BÁO GIÁ'!$C$27&lt;&gt;"",OR(ISNUMBER(SEARCH('💰 BÁO GIÁ'!$C$27,$A2453)),ISNUMBER(SEARCH('💰 BÁO GIÁ'!$C$27,$B2453)))),1,0)</f>
        <v>0</v>
      </c>
      <c r="O2453" s="1" t="str">
        <f t="shared" si="77"/>
        <v/>
      </c>
    </row>
    <row r="2454" customHeight="1" spans="1:15">
      <c r="A2454" s="1" t="str">
        <f>IF('⚙️ SÉC MĂNG'!A410="","",'⚙️ SÉC MĂNG'!A410)</f>
        <v>HH079785</v>
      </c>
      <c r="B2454" s="1" t="str">
        <f>IF('⚙️ SÉC MĂNG'!A410="","",'⚙️ SÉC MĂNG'!R410)</f>
        <v>Séc măng DB58 / 3K-2.5-4  - IZ IKAZU</v>
      </c>
      <c r="C2454" s="1" t="str">
        <f>IF('⚙️ SÉC MĂNG'!A410="","","Séc măng")</f>
        <v>Séc măng</v>
      </c>
      <c r="D2454" s="1" t="str">
        <f>IF('⚙️ SÉC MĂNG'!A410="","",'⚙️ SÉC MĂNG'!I410)</f>
        <v>Máy</v>
      </c>
      <c r="E2454" s="13">
        <f>IF('⚙️ SÉC MĂNG'!A410="","",'⚙️ SÉC MĂNG'!J410)</f>
        <v>0</v>
      </c>
      <c r="F2454" s="13">
        <f>IF('⚙️ SÉC MĂNG'!A410="","",'⚙️ SÉC MĂNG'!K410)</f>
        <v>0</v>
      </c>
      <c r="G2454" s="13">
        <f>IF('⚙️ SÉC MĂNG'!A410="","",'⚙️ SÉC MĂNG'!L410)</f>
        <v>0</v>
      </c>
      <c r="H2454" s="13">
        <f>IF('⚙️ SÉC MĂNG'!A410="","",'⚙️ SÉC MĂNG'!M410)</f>
        <v>0</v>
      </c>
      <c r="I2454" s="13">
        <f>IF('⚙️ SÉC MĂNG'!A410="","",'⚙️ SÉC MĂNG'!N410)</f>
        <v>0</v>
      </c>
      <c r="J2454" s="1" t="str">
        <f>IF('⚙️ SÉC MĂNG'!A410="","",'⚙️ SÉC MĂNG'!D410)</f>
        <v>102</v>
      </c>
      <c r="L2454" s="1">
        <f>N(L2453)+IF(AND('🔎 TRA CỨU NHANH'!$C$2&lt;&gt;"",OR(ISNUMBER(SEARCH('🔎 TRA CỨU NHANH'!$C$2,$A2454)),ISNUMBER(SEARCH('🔎 TRA CỨU NHANH'!$C$2,$B2454)))),1,0)</f>
        <v>0</v>
      </c>
      <c r="M2454" s="1" t="str">
        <f t="shared" si="76"/>
        <v/>
      </c>
      <c r="N2454" s="1">
        <f>N(N2453)+IF(AND('💰 BÁO GIÁ'!$C$27&lt;&gt;"",OR(ISNUMBER(SEARCH('💰 BÁO GIÁ'!$C$27,$A2454)),ISNUMBER(SEARCH('💰 BÁO GIÁ'!$C$27,$B2454)))),1,0)</f>
        <v>0</v>
      </c>
      <c r="O2454" s="1" t="str">
        <f t="shared" si="77"/>
        <v/>
      </c>
    </row>
    <row r="2455" customHeight="1" spans="1:15">
      <c r="A2455" s="1" t="str">
        <f>IF('⚙️ SÉC MĂNG'!A411="","",'⚙️ SÉC MĂNG'!A411)</f>
        <v>HH077615</v>
      </c>
      <c r="B2455" s="1" t="str">
        <f>IF('⚙️ SÉC MĂNG'!A411="","",'⚙️ SÉC MĂNG'!R411)</f>
        <v>Séc măng DB58 / 3K-2.5-4  - IZUMI</v>
      </c>
      <c r="C2455" s="1" t="str">
        <f>IF('⚙️ SÉC MĂNG'!A411="","","Séc măng")</f>
        <v>Séc măng</v>
      </c>
      <c r="D2455" s="1" t="str">
        <f>IF('⚙️ SÉC MĂNG'!A411="","",'⚙️ SÉC MĂNG'!I411)</f>
        <v>Máy</v>
      </c>
      <c r="E2455" s="13">
        <f>IF('⚙️ SÉC MĂNG'!A411="","",'⚙️ SÉC MĂNG'!J411)</f>
        <v>0</v>
      </c>
      <c r="F2455" s="13">
        <f>IF('⚙️ SÉC MĂNG'!A411="","",'⚙️ SÉC MĂNG'!K411)</f>
        <v>0</v>
      </c>
      <c r="G2455" s="13">
        <f>IF('⚙️ SÉC MĂNG'!A411="","",'⚙️ SÉC MĂNG'!L411)</f>
        <v>0</v>
      </c>
      <c r="H2455" s="13">
        <f>IF('⚙️ SÉC MĂNG'!A411="","",'⚙️ SÉC MĂNG'!M411)</f>
        <v>0</v>
      </c>
      <c r="I2455" s="13">
        <f>IF('⚙️ SÉC MĂNG'!A411="","",'⚙️ SÉC MĂNG'!N411)</f>
        <v>0</v>
      </c>
      <c r="J2455" s="1" t="str">
        <f>IF('⚙️ SÉC MĂNG'!A411="","",'⚙️ SÉC MĂNG'!D411)</f>
        <v>102</v>
      </c>
      <c r="L2455" s="1">
        <f>N(L2454)+IF(AND('🔎 TRA CỨU NHANH'!$C$2&lt;&gt;"",OR(ISNUMBER(SEARCH('🔎 TRA CỨU NHANH'!$C$2,$A2455)),ISNUMBER(SEARCH('🔎 TRA CỨU NHANH'!$C$2,$B2455)))),1,0)</f>
        <v>0</v>
      </c>
      <c r="M2455" s="1" t="str">
        <f t="shared" si="76"/>
        <v/>
      </c>
      <c r="N2455" s="1">
        <f>N(N2454)+IF(AND('💰 BÁO GIÁ'!$C$27&lt;&gt;"",OR(ISNUMBER(SEARCH('💰 BÁO GIÁ'!$C$27,$A2455)),ISNUMBER(SEARCH('💰 BÁO GIÁ'!$C$27,$B2455)))),1,0)</f>
        <v>0</v>
      </c>
      <c r="O2455" s="1" t="str">
        <f t="shared" si="77"/>
        <v/>
      </c>
    </row>
    <row r="2456" customHeight="1" spans="1:15">
      <c r="A2456" s="1" t="str">
        <f>IF('⚙️ SÉC MĂNG'!A412="","",'⚙️ SÉC MĂNG'!A412)</f>
        <v>HH00020</v>
      </c>
      <c r="B2456" s="1" t="str">
        <f>IF('⚙️ SÉC MĂNG'!A412="","",'⚙️ SÉC MĂNG'!R412)</f>
        <v>Séc măng DB58/ 3K-2.5-4 (SDD20008ZZ) - NPR</v>
      </c>
      <c r="C2456" s="1" t="str">
        <f>IF('⚙️ SÉC MĂNG'!A412="","","Séc măng")</f>
        <v>Séc măng</v>
      </c>
      <c r="D2456" s="1" t="str">
        <f>IF('⚙️ SÉC MĂNG'!A412="","",'⚙️ SÉC MĂNG'!I412)</f>
        <v>Cái</v>
      </c>
      <c r="E2456" s="13">
        <f>IF('⚙️ SÉC MĂNG'!A412="","",'⚙️ SÉC MĂNG'!J412)</f>
        <v>0</v>
      </c>
      <c r="F2456" s="13">
        <f>IF('⚙️ SÉC MĂNG'!A412="","",'⚙️ SÉC MĂNG'!K412)</f>
        <v>0</v>
      </c>
      <c r="G2456" s="13">
        <f>IF('⚙️ SÉC MĂNG'!A412="","",'⚙️ SÉC MĂNG'!L412)</f>
        <v>0</v>
      </c>
      <c r="H2456" s="13">
        <f>IF('⚙️ SÉC MĂNG'!A412="","",'⚙️ SÉC MĂNG'!M412)</f>
        <v>0</v>
      </c>
      <c r="I2456" s="13">
        <f>IF('⚙️ SÉC MĂNG'!A412="","",'⚙️ SÉC MĂNG'!N412)</f>
        <v>0</v>
      </c>
      <c r="J2456" s="1" t="str">
        <f>IF('⚙️ SÉC MĂNG'!A412="","",'⚙️ SÉC MĂNG'!D412)</f>
        <v>102</v>
      </c>
      <c r="L2456" s="1">
        <f>N(L2455)+IF(AND('🔎 TRA CỨU NHANH'!$C$2&lt;&gt;"",OR(ISNUMBER(SEARCH('🔎 TRA CỨU NHANH'!$C$2,$A2456)),ISNUMBER(SEARCH('🔎 TRA CỨU NHANH'!$C$2,$B2456)))),1,0)</f>
        <v>0</v>
      </c>
      <c r="M2456" s="1" t="str">
        <f t="shared" si="76"/>
        <v/>
      </c>
      <c r="N2456" s="1">
        <f>N(N2455)+IF(AND('💰 BÁO GIÁ'!$C$27&lt;&gt;"",OR(ISNUMBER(SEARCH('💰 BÁO GIÁ'!$C$27,$A2456)),ISNUMBER(SEARCH('💰 BÁO GIÁ'!$C$27,$B2456)))),1,0)</f>
        <v>0</v>
      </c>
      <c r="O2456" s="1" t="str">
        <f t="shared" si="77"/>
        <v/>
      </c>
    </row>
    <row r="2457" customHeight="1" spans="1:15">
      <c r="A2457" s="1" t="str">
        <f>IF('⚙️ SÉC MĂNG'!A413="","",'⚙️ SÉC MĂNG'!A413)</f>
        <v>HH079651</v>
      </c>
      <c r="B2457" s="1" t="str">
        <f>IF('⚙️ SÉC MĂNG'!A413="","",'⚙️ SÉC MĂNG'!R413)</f>
        <v>Séc măng DB58 (3K-2.5-4) 65.02503-8058 - DOOSAN</v>
      </c>
      <c r="C2457" s="1" t="str">
        <f>IF('⚙️ SÉC MĂNG'!A413="","","Séc măng")</f>
        <v>Séc măng</v>
      </c>
      <c r="D2457" s="1" t="str">
        <f>IF('⚙️ SÉC MĂNG'!A413="","",'⚙️ SÉC MĂNG'!I413)</f>
        <v>Cái</v>
      </c>
      <c r="E2457" s="13">
        <f>IF('⚙️ SÉC MĂNG'!A413="","",'⚙️ SÉC MĂNG'!J413)</f>
        <v>0</v>
      </c>
      <c r="F2457" s="13">
        <f>IF('⚙️ SÉC MĂNG'!A413="","",'⚙️ SÉC MĂNG'!K413)</f>
        <v>0</v>
      </c>
      <c r="G2457" s="13">
        <f>IF('⚙️ SÉC MĂNG'!A413="","",'⚙️ SÉC MĂNG'!L413)</f>
        <v>0</v>
      </c>
      <c r="H2457" s="13">
        <f>IF('⚙️ SÉC MĂNG'!A413="","",'⚙️ SÉC MĂNG'!M413)</f>
        <v>0</v>
      </c>
      <c r="I2457" s="13">
        <f>IF('⚙️ SÉC MĂNG'!A413="","",'⚙️ SÉC MĂNG'!N413)</f>
        <v>0</v>
      </c>
      <c r="J2457" s="1" t="str">
        <f>IF('⚙️ SÉC MĂNG'!A413="","",'⚙️ SÉC MĂNG'!D413)</f>
        <v>102</v>
      </c>
      <c r="L2457" s="1">
        <f>N(L2456)+IF(AND('🔎 TRA CỨU NHANH'!$C$2&lt;&gt;"",OR(ISNUMBER(SEARCH('🔎 TRA CỨU NHANH'!$C$2,$A2457)),ISNUMBER(SEARCH('🔎 TRA CỨU NHANH'!$C$2,$B2457)))),1,0)</f>
        <v>0</v>
      </c>
      <c r="M2457" s="1" t="str">
        <f t="shared" si="76"/>
        <v/>
      </c>
      <c r="N2457" s="1">
        <f>N(N2456)+IF(AND('💰 BÁO GIÁ'!$C$27&lt;&gt;"",OR(ISNUMBER(SEARCH('💰 BÁO GIÁ'!$C$27,$A2457)),ISNUMBER(SEARCH('💰 BÁO GIÁ'!$C$27,$B2457)))),1,0)</f>
        <v>0</v>
      </c>
      <c r="O2457" s="1" t="str">
        <f t="shared" si="77"/>
        <v/>
      </c>
    </row>
    <row r="2458" customHeight="1" spans="1:15">
      <c r="A2458" s="1" t="str">
        <f>IF('⚙️ SÉC MĂNG'!A414="","",'⚙️ SÉC MĂNG'!A414)</f>
        <v>HH078034</v>
      </c>
      <c r="B2458" s="1" t="str">
        <f>IF('⚙️ SÉC MĂNG'!A414="","",'⚙️ SÉC MĂNG'!R414)</f>
        <v>Séc măng DB58 / MAN 102 (3K-2.5-4) - ART 17510201</v>
      </c>
      <c r="C2458" s="1" t="str">
        <f>IF('⚙️ SÉC MĂNG'!A414="","","Séc măng")</f>
        <v>Séc măng</v>
      </c>
      <c r="D2458" s="1" t="str">
        <f>IF('⚙️ SÉC MĂNG'!A414="","",'⚙️ SÉC MĂNG'!I414)</f>
        <v>Máy</v>
      </c>
      <c r="E2458" s="13">
        <f>IF('⚙️ SÉC MĂNG'!A414="","",'⚙️ SÉC MĂNG'!J414)</f>
        <v>0</v>
      </c>
      <c r="F2458" s="13">
        <f>IF('⚙️ SÉC MĂNG'!A414="","",'⚙️ SÉC MĂNG'!K414)</f>
        <v>0</v>
      </c>
      <c r="G2458" s="13">
        <f>IF('⚙️ SÉC MĂNG'!A414="","",'⚙️ SÉC MĂNG'!L414)</f>
        <v>0</v>
      </c>
      <c r="H2458" s="13">
        <f>IF('⚙️ SÉC MĂNG'!A414="","",'⚙️ SÉC MĂNG'!M414)</f>
        <v>0</v>
      </c>
      <c r="I2458" s="13">
        <f>IF('⚙️ SÉC MĂNG'!A414="","",'⚙️ SÉC MĂNG'!N414)</f>
        <v>0</v>
      </c>
      <c r="J2458" s="1" t="str">
        <f>IF('⚙️ SÉC MĂNG'!A414="","",'⚙️ SÉC MĂNG'!D414)</f>
        <v>102</v>
      </c>
      <c r="L2458" s="1">
        <f>N(L2457)+IF(AND('🔎 TRA CỨU NHANH'!$C$2&lt;&gt;"",OR(ISNUMBER(SEARCH('🔎 TRA CỨU NHANH'!$C$2,$A2458)),ISNUMBER(SEARCH('🔎 TRA CỨU NHANH'!$C$2,$B2458)))),1,0)</f>
        <v>0</v>
      </c>
      <c r="M2458" s="1" t="str">
        <f t="shared" si="76"/>
        <v/>
      </c>
      <c r="N2458" s="1">
        <f>N(N2457)+IF(AND('💰 BÁO GIÁ'!$C$27&lt;&gt;"",OR(ISNUMBER(SEARCH('💰 BÁO GIÁ'!$C$27,$A2458)),ISNUMBER(SEARCH('💰 BÁO GIÁ'!$C$27,$B2458)))),1,0)</f>
        <v>0</v>
      </c>
      <c r="O2458" s="1" t="str">
        <f t="shared" si="77"/>
        <v/>
      </c>
    </row>
    <row r="2459" customHeight="1" spans="1:15">
      <c r="A2459" s="1" t="str">
        <f>IF('⚙️ SÉC MĂNG'!A415="","",'⚙️ SÉC MĂNG'!A415)</f>
        <v>HH076171</v>
      </c>
      <c r="B2459" s="1" t="str">
        <f>IF('⚙️ SÉC MĂNG'!A415="","",'⚙️ SÉC MĂNG'!R415)</f>
        <v>Séc măng DL08 - DOOSAN</v>
      </c>
      <c r="C2459" s="1" t="str">
        <f>IF('⚙️ SÉC MĂNG'!A415="","","Séc măng")</f>
        <v>Séc măng</v>
      </c>
      <c r="D2459" s="1" t="str">
        <f>IF('⚙️ SÉC MĂNG'!A415="","",'⚙️ SÉC MĂNG'!I415)</f>
        <v>Máy</v>
      </c>
      <c r="E2459" s="13">
        <f>IF('⚙️ SÉC MĂNG'!A415="","",'⚙️ SÉC MĂNG'!J415)</f>
        <v>0</v>
      </c>
      <c r="F2459" s="13">
        <f>IF('⚙️ SÉC MĂNG'!A415="","",'⚙️ SÉC MĂNG'!K415)</f>
        <v>0</v>
      </c>
      <c r="G2459" s="13">
        <f>IF('⚙️ SÉC MĂNG'!A415="","",'⚙️ SÉC MĂNG'!L415)</f>
        <v>0</v>
      </c>
      <c r="H2459" s="13">
        <f>IF('⚙️ SÉC MĂNG'!A415="","",'⚙️ SÉC MĂNG'!M415)</f>
        <v>0</v>
      </c>
      <c r="I2459" s="13">
        <f>IF('⚙️ SÉC MĂNG'!A415="","",'⚙️ SÉC MĂNG'!N415)</f>
        <v>0</v>
      </c>
      <c r="J2459" s="1" t="str">
        <f>IF('⚙️ SÉC MĂNG'!A415="","",'⚙️ SÉC MĂNG'!D415)</f>
        <v>108</v>
      </c>
      <c r="L2459" s="1">
        <f>N(L2458)+IF(AND('🔎 TRA CỨU NHANH'!$C$2&lt;&gt;"",OR(ISNUMBER(SEARCH('🔎 TRA CỨU NHANH'!$C$2,$A2459)),ISNUMBER(SEARCH('🔎 TRA CỨU NHANH'!$C$2,$B2459)))),1,0)</f>
        <v>0</v>
      </c>
      <c r="M2459" s="1" t="str">
        <f t="shared" si="76"/>
        <v/>
      </c>
      <c r="N2459" s="1">
        <f>N(N2458)+IF(AND('💰 BÁO GIÁ'!$C$27&lt;&gt;"",OR(ISNUMBER(SEARCH('💰 BÁO GIÁ'!$C$27,$A2459)),ISNUMBER(SEARCH('💰 BÁO GIÁ'!$C$27,$B2459)))),1,0)</f>
        <v>0</v>
      </c>
      <c r="O2459" s="1" t="str">
        <f t="shared" si="77"/>
        <v/>
      </c>
    </row>
    <row r="2460" customHeight="1" spans="1:15">
      <c r="A2460" s="1" t="str">
        <f>IF('⚙️ SÉC MĂNG'!A416="","",'⚙️ SÉC MĂNG'!A416)</f>
        <v>HH084148</v>
      </c>
      <c r="B2460" s="1" t="str">
        <f>IF('⚙️ SÉC MĂNG'!A416="","",'⚙️ SÉC MĂNG'!R416)</f>
        <v>Séc măng Doosan DL08/ 108 (2.85K-2.5-4) - HENWEIT R-DS04-00</v>
      </c>
      <c r="C2460" s="1" t="str">
        <f>IF('⚙️ SÉC MĂNG'!A416="","","Séc măng")</f>
        <v>Séc măng</v>
      </c>
      <c r="D2460" s="1" t="str">
        <f>IF('⚙️ SÉC MĂNG'!A416="","",'⚙️ SÉC MĂNG'!I416)</f>
        <v>Máy</v>
      </c>
      <c r="E2460" s="13">
        <f>IF('⚙️ SÉC MĂNG'!A416="","",'⚙️ SÉC MĂNG'!J416)</f>
        <v>0</v>
      </c>
      <c r="F2460" s="13">
        <f>IF('⚙️ SÉC MĂNG'!A416="","",'⚙️ SÉC MĂNG'!K416)</f>
        <v>0</v>
      </c>
      <c r="G2460" s="13">
        <f>IF('⚙️ SÉC MĂNG'!A416="","",'⚙️ SÉC MĂNG'!L416)</f>
        <v>0</v>
      </c>
      <c r="H2460" s="13">
        <f>IF('⚙️ SÉC MĂNG'!A416="","",'⚙️ SÉC MĂNG'!M416)</f>
        <v>0</v>
      </c>
      <c r="I2460" s="13">
        <f>IF('⚙️ SÉC MĂNG'!A416="","",'⚙️ SÉC MĂNG'!N416)</f>
        <v>0</v>
      </c>
      <c r="J2460" s="1" t="str">
        <f>IF('⚙️ SÉC MĂNG'!A416="","",'⚙️ SÉC MĂNG'!D416)</f>
        <v>108</v>
      </c>
      <c r="L2460" s="1">
        <f>N(L2459)+IF(AND('🔎 TRA CỨU NHANH'!$C$2&lt;&gt;"",OR(ISNUMBER(SEARCH('🔎 TRA CỨU NHANH'!$C$2,$A2460)),ISNUMBER(SEARCH('🔎 TRA CỨU NHANH'!$C$2,$B2460)))),1,0)</f>
        <v>0</v>
      </c>
      <c r="M2460" s="1" t="str">
        <f t="shared" si="76"/>
        <v/>
      </c>
      <c r="N2460" s="1">
        <f>N(N2459)+IF(AND('💰 BÁO GIÁ'!$C$27&lt;&gt;"",OR(ISNUMBER(SEARCH('💰 BÁO GIÁ'!$C$27,$A2460)),ISNUMBER(SEARCH('💰 BÁO GIÁ'!$C$27,$B2460)))),1,0)</f>
        <v>0</v>
      </c>
      <c r="O2460" s="1" t="str">
        <f t="shared" si="77"/>
        <v/>
      </c>
    </row>
    <row r="2461" customHeight="1" spans="1:15">
      <c r="A2461" s="1" t="str">
        <f>IF('⚙️ SÉC MĂNG'!A417="","",'⚙️ SÉC MĂNG'!A417)</f>
        <v>HH075367</v>
      </c>
      <c r="B2461" s="1" t="str">
        <f>IF('⚙️ SÉC MĂNG'!A417="","",'⚙️ SÉC MĂNG'!R417)</f>
        <v>Séc măng DL08/ 65.02503-8038 - DOOSAN</v>
      </c>
      <c r="C2461" s="1" t="str">
        <f>IF('⚙️ SÉC MĂNG'!A417="","","Séc măng")</f>
        <v>Séc măng</v>
      </c>
      <c r="D2461" s="1" t="str">
        <f>IF('⚙️ SÉC MĂNG'!A417="","",'⚙️ SÉC MĂNG'!I417)</f>
        <v>Máy</v>
      </c>
      <c r="E2461" s="13">
        <f>IF('⚙️ SÉC MĂNG'!A417="","",'⚙️ SÉC MĂNG'!J417)</f>
        <v>0</v>
      </c>
      <c r="F2461" s="13">
        <f>IF('⚙️ SÉC MĂNG'!A417="","",'⚙️ SÉC MĂNG'!K417)</f>
        <v>0</v>
      </c>
      <c r="G2461" s="13">
        <f>IF('⚙️ SÉC MĂNG'!A417="","",'⚙️ SÉC MĂNG'!L417)</f>
        <v>0</v>
      </c>
      <c r="H2461" s="13">
        <f>IF('⚙️ SÉC MĂNG'!A417="","",'⚙️ SÉC MĂNG'!M417)</f>
        <v>0</v>
      </c>
      <c r="I2461" s="13">
        <f>IF('⚙️ SÉC MĂNG'!A417="","",'⚙️ SÉC MĂNG'!N417)</f>
        <v>0</v>
      </c>
      <c r="J2461" s="1" t="str">
        <f>IF('⚙️ SÉC MĂNG'!A417="","",'⚙️ SÉC MĂNG'!D417)</f>
        <v>108</v>
      </c>
      <c r="L2461" s="1">
        <f>N(L2460)+IF(AND('🔎 TRA CỨU NHANH'!$C$2&lt;&gt;"",OR(ISNUMBER(SEARCH('🔎 TRA CỨU NHANH'!$C$2,$A2461)),ISNUMBER(SEARCH('🔎 TRA CỨU NHANH'!$C$2,$B2461)))),1,0)</f>
        <v>0</v>
      </c>
      <c r="M2461" s="1" t="str">
        <f t="shared" si="76"/>
        <v/>
      </c>
      <c r="N2461" s="1">
        <f>N(N2460)+IF(AND('💰 BÁO GIÁ'!$C$27&lt;&gt;"",OR(ISNUMBER(SEARCH('💰 BÁO GIÁ'!$C$27,$A2461)),ISNUMBER(SEARCH('💰 BÁO GIÁ'!$C$27,$B2461)))),1,0)</f>
        <v>0</v>
      </c>
      <c r="O2461" s="1" t="str">
        <f t="shared" si="77"/>
        <v/>
      </c>
    </row>
    <row r="2462" customHeight="1" spans="1:15">
      <c r="A2462" s="1" t="str">
        <f>IF('⚙️ SÉC MĂNG'!A418="","",'⚙️ SÉC MĂNG'!A418)</f>
        <v>HH00220</v>
      </c>
      <c r="B2462" s="1" t="str">
        <f>IF('⚙️ SÉC MĂNG'!A418="","",'⚙️ SÉC MĂNG'!R418)</f>
        <v>Séc măng D1146 - TP</v>
      </c>
      <c r="C2462" s="1" t="str">
        <f>IF('⚙️ SÉC MĂNG'!A418="","","Séc măng")</f>
        <v>Séc măng</v>
      </c>
      <c r="D2462" s="1" t="str">
        <f>IF('⚙️ SÉC MĂNG'!A418="","",'⚙️ SÉC MĂNG'!I418)</f>
        <v>Máy</v>
      </c>
      <c r="E2462" s="13">
        <f>IF('⚙️ SÉC MĂNG'!A418="","",'⚙️ SÉC MĂNG'!J418)</f>
        <v>0</v>
      </c>
      <c r="F2462" s="13">
        <f>IF('⚙️ SÉC MĂNG'!A418="","",'⚙️ SÉC MĂNG'!K418)</f>
        <v>0</v>
      </c>
      <c r="G2462" s="13">
        <f>IF('⚙️ SÉC MĂNG'!A418="","",'⚙️ SÉC MĂNG'!L418)</f>
        <v>0</v>
      </c>
      <c r="H2462" s="13">
        <f>IF('⚙️ SÉC MĂNG'!A418="","",'⚙️ SÉC MĂNG'!M418)</f>
        <v>0</v>
      </c>
      <c r="I2462" s="13">
        <f>IF('⚙️ SÉC MĂNG'!A418="","",'⚙️ SÉC MĂNG'!N418)</f>
        <v>0</v>
      </c>
      <c r="J2462" s="1" t="str">
        <f>IF('⚙️ SÉC MĂNG'!A418="","",'⚙️ SÉC MĂNG'!D418)</f>
        <v>111</v>
      </c>
      <c r="L2462" s="1">
        <f>N(L2461)+IF(AND('🔎 TRA CỨU NHANH'!$C$2&lt;&gt;"",OR(ISNUMBER(SEARCH('🔎 TRA CỨU NHANH'!$C$2,$A2462)),ISNUMBER(SEARCH('🔎 TRA CỨU NHANH'!$C$2,$B2462)))),1,0)</f>
        <v>0</v>
      </c>
      <c r="M2462" s="1" t="str">
        <f t="shared" si="76"/>
        <v/>
      </c>
      <c r="N2462" s="1">
        <f>N(N2461)+IF(AND('💰 BÁO GIÁ'!$C$27&lt;&gt;"",OR(ISNUMBER(SEARCH('💰 BÁO GIÁ'!$C$27,$A2462)),ISNUMBER(SEARCH('💰 BÁO GIÁ'!$C$27,$B2462)))),1,0)</f>
        <v>0</v>
      </c>
      <c r="O2462" s="1" t="str">
        <f t="shared" si="77"/>
        <v/>
      </c>
    </row>
    <row r="2463" customHeight="1" spans="1:15">
      <c r="A2463" s="1" t="str">
        <f>IF('⚙️ SÉC MĂNG'!A419="","",'⚙️ SÉC MĂNG'!A419)</f>
        <v>HH074963</v>
      </c>
      <c r="B2463" s="1" t="str">
        <f>IF('⚙️ SÉC MĂNG'!A419="","",'⚙️ SÉC MĂNG'!R419)</f>
        <v>Séc măng D1146 (3.3K-3-4) - YDD20014ZZ - NPR</v>
      </c>
      <c r="C2463" s="1" t="str">
        <f>IF('⚙️ SÉC MĂNG'!A419="","","Séc măng")</f>
        <v>Séc măng</v>
      </c>
      <c r="D2463" s="1" t="str">
        <f>IF('⚙️ SÉC MĂNG'!A419="","",'⚙️ SÉC MĂNG'!I419)</f>
        <v>1Máy</v>
      </c>
      <c r="E2463" s="13">
        <f>IF('⚙️ SÉC MĂNG'!A419="","",'⚙️ SÉC MĂNG'!J419)</f>
        <v>0</v>
      </c>
      <c r="F2463" s="13">
        <f>IF('⚙️ SÉC MĂNG'!A419="","",'⚙️ SÉC MĂNG'!K419)</f>
        <v>0</v>
      </c>
      <c r="G2463" s="13">
        <f>IF('⚙️ SÉC MĂNG'!A419="","",'⚙️ SÉC MĂNG'!L419)</f>
        <v>0</v>
      </c>
      <c r="H2463" s="13">
        <f>IF('⚙️ SÉC MĂNG'!A419="","",'⚙️ SÉC MĂNG'!M419)</f>
        <v>0</v>
      </c>
      <c r="I2463" s="13">
        <f>IF('⚙️ SÉC MĂNG'!A419="","",'⚙️ SÉC MĂNG'!N419)</f>
        <v>0</v>
      </c>
      <c r="J2463" s="1" t="str">
        <f>IF('⚙️ SÉC MĂNG'!A419="","",'⚙️ SÉC MĂNG'!D419)</f>
        <v>111</v>
      </c>
      <c r="L2463" s="1">
        <f>N(L2462)+IF(AND('🔎 TRA CỨU NHANH'!$C$2&lt;&gt;"",OR(ISNUMBER(SEARCH('🔎 TRA CỨU NHANH'!$C$2,$A2463)),ISNUMBER(SEARCH('🔎 TRA CỨU NHANH'!$C$2,$B2463)))),1,0)</f>
        <v>0</v>
      </c>
      <c r="M2463" s="1" t="str">
        <f t="shared" si="76"/>
        <v/>
      </c>
      <c r="N2463" s="1">
        <f>N(N2462)+IF(AND('💰 BÁO GIÁ'!$C$27&lt;&gt;"",OR(ISNUMBER(SEARCH('💰 BÁO GIÁ'!$C$27,$A2463)),ISNUMBER(SEARCH('💰 BÁO GIÁ'!$C$27,$B2463)))),1,0)</f>
        <v>0</v>
      </c>
      <c r="O2463" s="1" t="str">
        <f t="shared" si="77"/>
        <v/>
      </c>
    </row>
    <row r="2464" customHeight="1" spans="1:15">
      <c r="A2464" s="1" t="str">
        <f>IF('⚙️ SÉC MĂNG'!A420="","",'⚙️ SÉC MĂNG'!A420)</f>
        <v>HH078332</v>
      </c>
      <c r="B2464" s="1" t="str">
        <f>IF('⚙️ SÉC MĂNG'!A420="","",'⚙️ SÉC MĂNG'!R420)</f>
        <v>Séc măng D1146/ MAN 111 (3.5K-3-4) - ART 17511101-00</v>
      </c>
      <c r="C2464" s="1" t="str">
        <f>IF('⚙️ SÉC MĂNG'!A420="","","Séc măng")</f>
        <v>Séc măng</v>
      </c>
      <c r="D2464" s="1" t="str">
        <f>IF('⚙️ SÉC MĂNG'!A420="","",'⚙️ SÉC MĂNG'!I420)</f>
        <v>1Máy</v>
      </c>
      <c r="E2464" s="13">
        <f>IF('⚙️ SÉC MĂNG'!A420="","",'⚙️ SÉC MĂNG'!J420)</f>
        <v>0</v>
      </c>
      <c r="F2464" s="13">
        <f>IF('⚙️ SÉC MĂNG'!A420="","",'⚙️ SÉC MĂNG'!K420)</f>
        <v>0</v>
      </c>
      <c r="G2464" s="13">
        <f>IF('⚙️ SÉC MĂNG'!A420="","",'⚙️ SÉC MĂNG'!L420)</f>
        <v>0</v>
      </c>
      <c r="H2464" s="13">
        <f>IF('⚙️ SÉC MĂNG'!A420="","",'⚙️ SÉC MĂNG'!M420)</f>
        <v>0</v>
      </c>
      <c r="I2464" s="13">
        <f>IF('⚙️ SÉC MĂNG'!A420="","",'⚙️ SÉC MĂNG'!N420)</f>
        <v>0</v>
      </c>
      <c r="J2464" s="1" t="str">
        <f>IF('⚙️ SÉC MĂNG'!A420="","",'⚙️ SÉC MĂNG'!D420)</f>
        <v>111</v>
      </c>
      <c r="L2464" s="1">
        <f>N(L2463)+IF(AND('🔎 TRA CỨU NHANH'!$C$2&lt;&gt;"",OR(ISNUMBER(SEARCH('🔎 TRA CỨU NHANH'!$C$2,$A2464)),ISNUMBER(SEARCH('🔎 TRA CỨU NHANH'!$C$2,$B2464)))),1,0)</f>
        <v>0</v>
      </c>
      <c r="M2464" s="1" t="str">
        <f t="shared" si="76"/>
        <v/>
      </c>
      <c r="N2464" s="1">
        <f>N(N2463)+IF(AND('💰 BÁO GIÁ'!$C$27&lt;&gt;"",OR(ISNUMBER(SEARCH('💰 BÁO GIÁ'!$C$27,$A2464)),ISNUMBER(SEARCH('💰 BÁO GIÁ'!$C$27,$B2464)))),1,0)</f>
        <v>0</v>
      </c>
      <c r="O2464" s="1" t="str">
        <f t="shared" si="77"/>
        <v/>
      </c>
    </row>
    <row r="2465" customHeight="1" spans="1:15">
      <c r="A2465" s="1" t="str">
        <f>IF('⚙️ SÉC MĂNG'!A421="","",'⚙️ SÉC MĂNG'!A421)</f>
        <v>HH074479</v>
      </c>
      <c r="B2465" s="1" t="str">
        <f>IF('⚙️ SÉC MĂNG'!A421="","",'⚙️ SÉC MĂNG'!R421)</f>
        <v>Séc măng DE08/ D1146 (3.3K-3-4) - DOOSAN KOREA 65.02503-8146</v>
      </c>
      <c r="C2465" s="1" t="str">
        <f>IF('⚙️ SÉC MĂNG'!A421="","","Séc măng")</f>
        <v>Séc măng</v>
      </c>
      <c r="D2465" s="1" t="str">
        <f>IF('⚙️ SÉC MĂNG'!A421="","",'⚙️ SÉC MĂNG'!I421)</f>
        <v>1Máy</v>
      </c>
      <c r="E2465" s="13">
        <f>IF('⚙️ SÉC MĂNG'!A421="","",'⚙️ SÉC MĂNG'!J421)</f>
        <v>0</v>
      </c>
      <c r="F2465" s="13">
        <f>IF('⚙️ SÉC MĂNG'!A421="","",'⚙️ SÉC MĂNG'!K421)</f>
        <v>0</v>
      </c>
      <c r="G2465" s="13">
        <f>IF('⚙️ SÉC MĂNG'!A421="","",'⚙️ SÉC MĂNG'!L421)</f>
        <v>0</v>
      </c>
      <c r="H2465" s="13">
        <f>IF('⚙️ SÉC MĂNG'!A421="","",'⚙️ SÉC MĂNG'!M421)</f>
        <v>0</v>
      </c>
      <c r="I2465" s="13">
        <f>IF('⚙️ SÉC MĂNG'!A421="","",'⚙️ SÉC MĂNG'!N421)</f>
        <v>0</v>
      </c>
      <c r="J2465" s="1" t="str">
        <f>IF('⚙️ SÉC MĂNG'!A421="","",'⚙️ SÉC MĂNG'!D421)</f>
        <v>111</v>
      </c>
      <c r="L2465" s="1">
        <f>N(L2464)+IF(AND('🔎 TRA CỨU NHANH'!$C$2&lt;&gt;"",OR(ISNUMBER(SEARCH('🔎 TRA CỨU NHANH'!$C$2,$A2465)),ISNUMBER(SEARCH('🔎 TRA CỨU NHANH'!$C$2,$B2465)))),1,0)</f>
        <v>0</v>
      </c>
      <c r="M2465" s="1" t="str">
        <f t="shared" si="76"/>
        <v/>
      </c>
      <c r="N2465" s="1">
        <f>N(N2464)+IF(AND('💰 BÁO GIÁ'!$C$27&lt;&gt;"",OR(ISNUMBER(SEARCH('💰 BÁO GIÁ'!$C$27,$A2465)),ISNUMBER(SEARCH('💰 BÁO GIÁ'!$C$27,$B2465)))),1,0)</f>
        <v>0</v>
      </c>
      <c r="O2465" s="1" t="str">
        <f t="shared" si="77"/>
        <v/>
      </c>
    </row>
    <row r="2466" customHeight="1" spans="1:15">
      <c r="A2466" s="1" t="str">
        <f>IF('⚙️ SÉC MĂNG'!A422="","",'⚙️ SÉC MĂNG'!A422)</f>
        <v>HH074802</v>
      </c>
      <c r="B2466" s="1" t="str">
        <f>IF('⚙️ SÉC MĂNG'!A422="","",'⚙️ SÉC MĂNG'!R422)</f>
        <v>Séc măng D2366/ 3.3K-3-4 - TP</v>
      </c>
      <c r="C2466" s="1" t="str">
        <f>IF('⚙️ SÉC MĂNG'!A422="","","Séc măng")</f>
        <v>Séc măng</v>
      </c>
      <c r="D2466" s="1" t="str">
        <f>IF('⚙️ SÉC MĂNG'!A422="","",'⚙️ SÉC MĂNG'!I422)</f>
        <v>1Máy</v>
      </c>
      <c r="E2466" s="13">
        <f>IF('⚙️ SÉC MĂNG'!A422="","",'⚙️ SÉC MĂNG'!J422)</f>
        <v>0</v>
      </c>
      <c r="F2466" s="13">
        <f>IF('⚙️ SÉC MĂNG'!A422="","",'⚙️ SÉC MĂNG'!K422)</f>
        <v>0</v>
      </c>
      <c r="G2466" s="13">
        <f>IF('⚙️ SÉC MĂNG'!A422="","",'⚙️ SÉC MĂNG'!L422)</f>
        <v>0</v>
      </c>
      <c r="H2466" s="13">
        <f>IF('⚙️ SÉC MĂNG'!A422="","",'⚙️ SÉC MĂNG'!M422)</f>
        <v>0</v>
      </c>
      <c r="I2466" s="13">
        <f>IF('⚙️ SÉC MĂNG'!A422="","",'⚙️ SÉC MĂNG'!N422)</f>
        <v>0</v>
      </c>
      <c r="J2466" s="1" t="str">
        <f>IF('⚙️ SÉC MĂNG'!A422="","",'⚙️ SÉC MĂNG'!D422)</f>
        <v>123</v>
      </c>
      <c r="L2466" s="1">
        <f>N(L2465)+IF(AND('🔎 TRA CỨU NHANH'!$C$2&lt;&gt;"",OR(ISNUMBER(SEARCH('🔎 TRA CỨU NHANH'!$C$2,$A2466)),ISNUMBER(SEARCH('🔎 TRA CỨU NHANH'!$C$2,$B2466)))),1,0)</f>
        <v>0</v>
      </c>
      <c r="M2466" s="1" t="str">
        <f t="shared" si="76"/>
        <v/>
      </c>
      <c r="N2466" s="1">
        <f>N(N2465)+IF(AND('💰 BÁO GIÁ'!$C$27&lt;&gt;"",OR(ISNUMBER(SEARCH('💰 BÁO GIÁ'!$C$27,$A2466)),ISNUMBER(SEARCH('💰 BÁO GIÁ'!$C$27,$B2466)))),1,0)</f>
        <v>0</v>
      </c>
      <c r="O2466" s="1" t="str">
        <f t="shared" si="77"/>
        <v/>
      </c>
    </row>
    <row r="2467" customHeight="1" spans="1:15">
      <c r="A2467" s="1" t="str">
        <f>IF('⚙️ SÉC MĂNG'!A423="","",'⚙️ SÉC MĂNG'!A423)</f>
        <v>HH00342</v>
      </c>
      <c r="B2467" s="1" t="str">
        <f>IF('⚙️ SÉC MĂNG'!A423="","",'⚙️ SÉC MĂNG'!R423)</f>
        <v>Séc măng D2366/ 3.3K-3-4 - SDD20013ZZ - NPR</v>
      </c>
      <c r="C2467" s="1" t="str">
        <f>IF('⚙️ SÉC MĂNG'!A423="","","Séc măng")</f>
        <v>Séc măng</v>
      </c>
      <c r="D2467" s="1" t="str">
        <f>IF('⚙️ SÉC MĂNG'!A423="","",'⚙️ SÉC MĂNG'!I423)</f>
        <v>1Máy</v>
      </c>
      <c r="E2467" s="13">
        <f>IF('⚙️ SÉC MĂNG'!A423="","",'⚙️ SÉC MĂNG'!J423)</f>
        <v>0</v>
      </c>
      <c r="F2467" s="13">
        <f>IF('⚙️ SÉC MĂNG'!A423="","",'⚙️ SÉC MĂNG'!K423)</f>
        <v>0</v>
      </c>
      <c r="G2467" s="13">
        <f>IF('⚙️ SÉC MĂNG'!A423="","",'⚙️ SÉC MĂNG'!L423)</f>
        <v>0</v>
      </c>
      <c r="H2467" s="13">
        <f>IF('⚙️ SÉC MĂNG'!A423="","",'⚙️ SÉC MĂNG'!M423)</f>
        <v>0</v>
      </c>
      <c r="I2467" s="13">
        <f>IF('⚙️ SÉC MĂNG'!A423="","",'⚙️ SÉC MĂNG'!N423)</f>
        <v>0</v>
      </c>
      <c r="J2467" s="1" t="str">
        <f>IF('⚙️ SÉC MĂNG'!A423="","",'⚙️ SÉC MĂNG'!D423)</f>
        <v>123</v>
      </c>
      <c r="L2467" s="1">
        <f>N(L2466)+IF(AND('🔎 TRA CỨU NHANH'!$C$2&lt;&gt;"",OR(ISNUMBER(SEARCH('🔎 TRA CỨU NHANH'!$C$2,$A2467)),ISNUMBER(SEARCH('🔎 TRA CỨU NHANH'!$C$2,$B2467)))),1,0)</f>
        <v>0</v>
      </c>
      <c r="M2467" s="1" t="str">
        <f t="shared" si="76"/>
        <v/>
      </c>
      <c r="N2467" s="1">
        <f>N(N2466)+IF(AND('💰 BÁO GIÁ'!$C$27&lt;&gt;"",OR(ISNUMBER(SEARCH('💰 BÁO GIÁ'!$C$27,$A2467)),ISNUMBER(SEARCH('💰 BÁO GIÁ'!$C$27,$B2467)))),1,0)</f>
        <v>0</v>
      </c>
      <c r="O2467" s="1" t="str">
        <f t="shared" si="77"/>
        <v/>
      </c>
    </row>
    <row r="2468" customHeight="1" spans="1:15">
      <c r="A2468" s="1" t="str">
        <f>IF('⚙️ SÉC MĂNG'!A424="","",'⚙️ SÉC MĂNG'!A424)</f>
        <v>HH084153</v>
      </c>
      <c r="B2468" s="1" t="str">
        <f>IF('⚙️ SÉC MĂNG'!A424="","",'⚙️ SÉC MĂNG'!R424)</f>
        <v>Séc măng Daewoo D2366/ 3.3K-3-4 - HENWEIT, R-DW08-00-1</v>
      </c>
      <c r="C2468" s="1" t="str">
        <f>IF('⚙️ SÉC MĂNG'!A424="","","Séc măng")</f>
        <v>Séc măng</v>
      </c>
      <c r="D2468" s="1" t="str">
        <f>IF('⚙️ SÉC MĂNG'!A424="","",'⚙️ SÉC MĂNG'!I424)</f>
        <v>Máy</v>
      </c>
      <c r="E2468" s="13">
        <f>IF('⚙️ SÉC MĂNG'!A424="","",'⚙️ SÉC MĂNG'!J424)</f>
        <v>0</v>
      </c>
      <c r="F2468" s="13">
        <f>IF('⚙️ SÉC MĂNG'!A424="","",'⚙️ SÉC MĂNG'!K424)</f>
        <v>0</v>
      </c>
      <c r="G2468" s="13">
        <f>IF('⚙️ SÉC MĂNG'!A424="","",'⚙️ SÉC MĂNG'!L424)</f>
        <v>0</v>
      </c>
      <c r="H2468" s="13">
        <f>IF('⚙️ SÉC MĂNG'!A424="","",'⚙️ SÉC MĂNG'!M424)</f>
        <v>0</v>
      </c>
      <c r="I2468" s="13">
        <f>IF('⚙️ SÉC MĂNG'!A424="","",'⚙️ SÉC MĂNG'!N424)</f>
        <v>0</v>
      </c>
      <c r="J2468" s="1" t="str">
        <f>IF('⚙️ SÉC MĂNG'!A424="","",'⚙️ SÉC MĂNG'!D424)</f>
        <v>123</v>
      </c>
      <c r="L2468" s="1">
        <f>N(L2467)+IF(AND('🔎 TRA CỨU NHANH'!$C$2&lt;&gt;"",OR(ISNUMBER(SEARCH('🔎 TRA CỨU NHANH'!$C$2,$A2468)),ISNUMBER(SEARCH('🔎 TRA CỨU NHANH'!$C$2,$B2468)))),1,0)</f>
        <v>0</v>
      </c>
      <c r="M2468" s="1" t="str">
        <f t="shared" si="76"/>
        <v/>
      </c>
      <c r="N2468" s="1">
        <f>N(N2467)+IF(AND('💰 BÁO GIÁ'!$C$27&lt;&gt;"",OR(ISNUMBER(SEARCH('💰 BÁO GIÁ'!$C$27,$A2468)),ISNUMBER(SEARCH('💰 BÁO GIÁ'!$C$27,$B2468)))),1,0)</f>
        <v>0</v>
      </c>
      <c r="O2468" s="1" t="str">
        <f t="shared" si="77"/>
        <v/>
      </c>
    </row>
    <row r="2469" customHeight="1" spans="1:15">
      <c r="A2469" s="1" t="str">
        <f>IF('⚙️ SÉC MĂNG'!A425="","",'⚙️ SÉC MĂNG'!A425)</f>
        <v>HH079789</v>
      </c>
      <c r="B2469" s="1" t="str">
        <f>IF('⚙️ SÉC MĂNG'!A425="","",'⚙️ SÉC MĂNG'!R425)</f>
        <v>Séc măng D2366 / DE12 / 3.3K-3-4 - IZ IKAZU</v>
      </c>
      <c r="C2469" s="1" t="str">
        <f>IF('⚙️ SÉC MĂNG'!A425="","","Séc măng")</f>
        <v>Séc măng</v>
      </c>
      <c r="D2469" s="1" t="str">
        <f>IF('⚙️ SÉC MĂNG'!A425="","",'⚙️ SÉC MĂNG'!I425)</f>
        <v>1Máy</v>
      </c>
      <c r="E2469" s="13">
        <f>IF('⚙️ SÉC MĂNG'!A425="","",'⚙️ SÉC MĂNG'!J425)</f>
        <v>0</v>
      </c>
      <c r="F2469" s="13">
        <f>IF('⚙️ SÉC MĂNG'!A425="","",'⚙️ SÉC MĂNG'!K425)</f>
        <v>0</v>
      </c>
      <c r="G2469" s="13">
        <f>IF('⚙️ SÉC MĂNG'!A425="","",'⚙️ SÉC MĂNG'!L425)</f>
        <v>0</v>
      </c>
      <c r="H2469" s="13">
        <f>IF('⚙️ SÉC MĂNG'!A425="","",'⚙️ SÉC MĂNG'!M425)</f>
        <v>0</v>
      </c>
      <c r="I2469" s="13">
        <f>IF('⚙️ SÉC MĂNG'!A425="","",'⚙️ SÉC MĂNG'!N425)</f>
        <v>0</v>
      </c>
      <c r="J2469" s="1" t="str">
        <f>IF('⚙️ SÉC MĂNG'!A425="","",'⚙️ SÉC MĂNG'!D425)</f>
        <v>123</v>
      </c>
      <c r="L2469" s="1">
        <f>N(L2468)+IF(AND('🔎 TRA CỨU NHANH'!$C$2&lt;&gt;"",OR(ISNUMBER(SEARCH('🔎 TRA CỨU NHANH'!$C$2,$A2469)),ISNUMBER(SEARCH('🔎 TRA CỨU NHANH'!$C$2,$B2469)))),1,0)</f>
        <v>0</v>
      </c>
      <c r="M2469" s="1" t="str">
        <f t="shared" si="76"/>
        <v/>
      </c>
      <c r="N2469" s="1">
        <f>N(N2468)+IF(AND('💰 BÁO GIÁ'!$C$27&lt;&gt;"",OR(ISNUMBER(SEARCH('💰 BÁO GIÁ'!$C$27,$A2469)),ISNUMBER(SEARCH('💰 BÁO GIÁ'!$C$27,$B2469)))),1,0)</f>
        <v>0</v>
      </c>
      <c r="O2469" s="1" t="str">
        <f t="shared" si="77"/>
        <v/>
      </c>
    </row>
    <row r="2470" customHeight="1" spans="1:15">
      <c r="A2470" s="1" t="str">
        <f>IF('⚙️ SÉC MĂNG'!A426="","",'⚙️ SÉC MĂNG'!A426)</f>
        <v>HH077959</v>
      </c>
      <c r="B2470" s="1" t="str">
        <f>IF('⚙️ SÉC MĂNG'!A426="","",'⚙️ SÉC MĂNG'!R426)</f>
        <v>Séc măng D2366 / DE12 / 3.3K-3-4 - IZUMI</v>
      </c>
      <c r="C2470" s="1" t="str">
        <f>IF('⚙️ SÉC MĂNG'!A426="","","Séc măng")</f>
        <v>Séc măng</v>
      </c>
      <c r="D2470" s="1" t="str">
        <f>IF('⚙️ SÉC MĂNG'!A426="","",'⚙️ SÉC MĂNG'!I426)</f>
        <v>1Máy</v>
      </c>
      <c r="E2470" s="13">
        <f>IF('⚙️ SÉC MĂNG'!A426="","",'⚙️ SÉC MĂNG'!J426)</f>
        <v>0</v>
      </c>
      <c r="F2470" s="13">
        <f>IF('⚙️ SÉC MĂNG'!A426="","",'⚙️ SÉC MĂNG'!K426)</f>
        <v>0</v>
      </c>
      <c r="G2470" s="13">
        <f>IF('⚙️ SÉC MĂNG'!A426="","",'⚙️ SÉC MĂNG'!L426)</f>
        <v>0</v>
      </c>
      <c r="H2470" s="13">
        <f>IF('⚙️ SÉC MĂNG'!A426="","",'⚙️ SÉC MĂNG'!M426)</f>
        <v>0</v>
      </c>
      <c r="I2470" s="13">
        <f>IF('⚙️ SÉC MĂNG'!A426="","",'⚙️ SÉC MĂNG'!N426)</f>
        <v>0</v>
      </c>
      <c r="J2470" s="1" t="str">
        <f>IF('⚙️ SÉC MĂNG'!A426="","",'⚙️ SÉC MĂNG'!D426)</f>
        <v>123</v>
      </c>
      <c r="L2470" s="1">
        <f>N(L2469)+IF(AND('🔎 TRA CỨU NHANH'!$C$2&lt;&gt;"",OR(ISNUMBER(SEARCH('🔎 TRA CỨU NHANH'!$C$2,$A2470)),ISNUMBER(SEARCH('🔎 TRA CỨU NHANH'!$C$2,$B2470)))),1,0)</f>
        <v>0</v>
      </c>
      <c r="M2470" s="1" t="str">
        <f t="shared" si="76"/>
        <v/>
      </c>
      <c r="N2470" s="1">
        <f>N(N2469)+IF(AND('💰 BÁO GIÁ'!$C$27&lt;&gt;"",OR(ISNUMBER(SEARCH('💰 BÁO GIÁ'!$C$27,$A2470)),ISNUMBER(SEARCH('💰 BÁO GIÁ'!$C$27,$B2470)))),1,0)</f>
        <v>0</v>
      </c>
      <c r="O2470" s="1" t="str">
        <f t="shared" si="77"/>
        <v/>
      </c>
    </row>
    <row r="2471" customHeight="1" spans="1:15">
      <c r="A2471" s="1" t="str">
        <f>IF('⚙️ SÉC MĂNG'!A427="","",'⚙️ SÉC MĂNG'!A427)</f>
        <v>HH075219</v>
      </c>
      <c r="B2471" s="1" t="str">
        <f>IF('⚙️ SÉC MĂNG'!A427="","",'⚙️ SÉC MĂNG'!R427)</f>
        <v>Séc măng D2366/ DE12/ 3.3K-3-4 - DOOSAN KOREA 401004-H00229</v>
      </c>
      <c r="C2471" s="1" t="str">
        <f>IF('⚙️ SÉC MĂNG'!A427="","","Séc măng")</f>
        <v>Séc măng</v>
      </c>
      <c r="D2471" s="1" t="str">
        <f>IF('⚙️ SÉC MĂNG'!A427="","",'⚙️ SÉC MĂNG'!I427)</f>
        <v>1Máy</v>
      </c>
      <c r="E2471" s="13">
        <f>IF('⚙️ SÉC MĂNG'!A427="","",'⚙️ SÉC MĂNG'!J427)</f>
        <v>0</v>
      </c>
      <c r="F2471" s="13">
        <f>IF('⚙️ SÉC MĂNG'!A427="","",'⚙️ SÉC MĂNG'!K427)</f>
        <v>0</v>
      </c>
      <c r="G2471" s="13">
        <f>IF('⚙️ SÉC MĂNG'!A427="","",'⚙️ SÉC MĂNG'!L427)</f>
        <v>0</v>
      </c>
      <c r="H2471" s="13">
        <f>IF('⚙️ SÉC MĂNG'!A427="","",'⚙️ SÉC MĂNG'!M427)</f>
        <v>0</v>
      </c>
      <c r="I2471" s="13">
        <f>IF('⚙️ SÉC MĂNG'!A427="","",'⚙️ SÉC MĂNG'!N427)</f>
        <v>0</v>
      </c>
      <c r="J2471" s="1" t="str">
        <f>IF('⚙️ SÉC MĂNG'!A427="","",'⚙️ SÉC MĂNG'!D427)</f>
        <v>123</v>
      </c>
      <c r="L2471" s="1">
        <f>N(L2470)+IF(AND('🔎 TRA CỨU NHANH'!$C$2&lt;&gt;"",OR(ISNUMBER(SEARCH('🔎 TRA CỨU NHANH'!$C$2,$A2471)),ISNUMBER(SEARCH('🔎 TRA CỨU NHANH'!$C$2,$B2471)))),1,0)</f>
        <v>0</v>
      </c>
      <c r="M2471" s="1" t="str">
        <f t="shared" si="76"/>
        <v/>
      </c>
      <c r="N2471" s="1">
        <f>N(N2470)+IF(AND('💰 BÁO GIÁ'!$C$27&lt;&gt;"",OR(ISNUMBER(SEARCH('💰 BÁO GIÁ'!$C$27,$A2471)),ISNUMBER(SEARCH('💰 BÁO GIÁ'!$C$27,$B2471)))),1,0)</f>
        <v>0</v>
      </c>
      <c r="O2471" s="1" t="str">
        <f t="shared" si="77"/>
        <v/>
      </c>
    </row>
    <row r="2472" customHeight="1" spans="1:15">
      <c r="A2472" s="1" t="str">
        <f>IF('⚙️ SÉC MĂNG'!A428="","",'⚙️ SÉC MĂNG'!A428)</f>
        <v>HH080345</v>
      </c>
      <c r="B2472" s="1" t="str">
        <f>IF('⚙️ SÉC MĂNG'!A428="","",'⚙️ SÉC MĂNG'!R428)</f>
        <v>Séc măng DX12 (401004-00226/401004-00253S) - DOOSAN</v>
      </c>
      <c r="C2472" s="1" t="str">
        <f>IF('⚙️ SÉC MĂNG'!A428="","","Séc măng")</f>
        <v>Séc măng</v>
      </c>
      <c r="D2472" s="1" t="str">
        <f>IF('⚙️ SÉC MĂNG'!A428="","",'⚙️ SÉC MĂNG'!I428)</f>
        <v>1Máy</v>
      </c>
      <c r="E2472" s="13">
        <f>IF('⚙️ SÉC MĂNG'!A428="","",'⚙️ SÉC MĂNG'!J428)</f>
        <v>0</v>
      </c>
      <c r="F2472" s="13">
        <f>IF('⚙️ SÉC MĂNG'!A428="","",'⚙️ SÉC MĂNG'!K428)</f>
        <v>0</v>
      </c>
      <c r="G2472" s="13">
        <f>IF('⚙️ SÉC MĂNG'!A428="","",'⚙️ SÉC MĂNG'!L428)</f>
        <v>0</v>
      </c>
      <c r="H2472" s="13">
        <f>IF('⚙️ SÉC MĂNG'!A428="","",'⚙️ SÉC MĂNG'!M428)</f>
        <v>0</v>
      </c>
      <c r="I2472" s="13">
        <f>IF('⚙️ SÉC MĂNG'!A428="","",'⚙️ SÉC MĂNG'!N428)</f>
        <v>0</v>
      </c>
      <c r="J2472" s="1" t="str">
        <f>IF('⚙️ SÉC MĂNG'!A428="","",'⚙️ SÉC MĂNG'!D428)</f>
        <v>123</v>
      </c>
      <c r="L2472" s="1">
        <f>N(L2471)+IF(AND('🔎 TRA CỨU NHANH'!$C$2&lt;&gt;"",OR(ISNUMBER(SEARCH('🔎 TRA CỨU NHANH'!$C$2,$A2472)),ISNUMBER(SEARCH('🔎 TRA CỨU NHANH'!$C$2,$B2472)))),1,0)</f>
        <v>0</v>
      </c>
      <c r="M2472" s="1" t="str">
        <f t="shared" si="76"/>
        <v/>
      </c>
      <c r="N2472" s="1">
        <f>N(N2471)+IF(AND('💰 BÁO GIÁ'!$C$27&lt;&gt;"",OR(ISNUMBER(SEARCH('💰 BÁO GIÁ'!$C$27,$A2472)),ISNUMBER(SEARCH('💰 BÁO GIÁ'!$C$27,$B2472)))),1,0)</f>
        <v>0</v>
      </c>
      <c r="O2472" s="1" t="str">
        <f t="shared" si="77"/>
        <v/>
      </c>
    </row>
    <row r="2473" customHeight="1" spans="1:15">
      <c r="A2473" s="1" t="str">
        <f>IF('⚙️ SÉC MĂNG'!A429="","",'⚙️ SÉC MĂNG'!A429)</f>
        <v>HH078329</v>
      </c>
      <c r="B2473" s="1" t="str">
        <f>IF('⚙️ SÉC MĂNG'!A429="","",'⚙️ SÉC MĂNG'!R429)</f>
        <v>Séc măng D2848 / MAN 128 (3.5K-3-4) - ART 13212801-00</v>
      </c>
      <c r="C2473" s="1" t="str">
        <f>IF('⚙️ SÉC MĂNG'!A429="","","Séc măng")</f>
        <v>Séc măng</v>
      </c>
      <c r="D2473" s="1" t="str">
        <f>IF('⚙️ SÉC MĂNG'!A429="","",'⚙️ SÉC MĂNG'!I429)</f>
        <v>Máy</v>
      </c>
      <c r="E2473" s="13">
        <f>IF('⚙️ SÉC MĂNG'!A429="","",'⚙️ SÉC MĂNG'!J429)</f>
        <v>0</v>
      </c>
      <c r="F2473" s="13">
        <f>IF('⚙️ SÉC MĂNG'!A429="","",'⚙️ SÉC MĂNG'!K429)</f>
        <v>0</v>
      </c>
      <c r="G2473" s="13">
        <f>IF('⚙️ SÉC MĂNG'!A429="","",'⚙️ SÉC MĂNG'!L429)</f>
        <v>0</v>
      </c>
      <c r="H2473" s="13">
        <f>IF('⚙️ SÉC MĂNG'!A429="","",'⚙️ SÉC MĂNG'!M429)</f>
        <v>0</v>
      </c>
      <c r="I2473" s="13">
        <f>IF('⚙️ SÉC MĂNG'!A429="","",'⚙️ SÉC MĂNG'!N429)</f>
        <v>0</v>
      </c>
      <c r="J2473" s="1" t="str">
        <f>IF('⚙️ SÉC MĂNG'!A429="","",'⚙️ SÉC MĂNG'!D429)</f>
        <v>128</v>
      </c>
      <c r="L2473" s="1">
        <f>N(L2472)+IF(AND('🔎 TRA CỨU NHANH'!$C$2&lt;&gt;"",OR(ISNUMBER(SEARCH('🔎 TRA CỨU NHANH'!$C$2,$A2473)),ISNUMBER(SEARCH('🔎 TRA CỨU NHANH'!$C$2,$B2473)))),1,0)</f>
        <v>0</v>
      </c>
      <c r="M2473" s="1" t="str">
        <f t="shared" si="76"/>
        <v/>
      </c>
      <c r="N2473" s="1">
        <f>N(N2472)+IF(AND('💰 BÁO GIÁ'!$C$27&lt;&gt;"",OR(ISNUMBER(SEARCH('💰 BÁO GIÁ'!$C$27,$A2473)),ISNUMBER(SEARCH('💰 BÁO GIÁ'!$C$27,$B2473)))),1,0)</f>
        <v>0</v>
      </c>
      <c r="O2473" s="1" t="str">
        <f t="shared" si="77"/>
        <v/>
      </c>
    </row>
    <row r="2474" customHeight="1" spans="1:15">
      <c r="A2474" s="1" t="str">
        <f>IF('⚙️ SÉC MĂNG'!A430="","",'⚙️ SÉC MĂNG'!A430)</f>
        <v>HH078036</v>
      </c>
      <c r="B2474" s="1" t="str">
        <f>IF('⚙️ SÉC MĂNG'!A430="","",'⚙️ SÉC MĂNG'!R430)</f>
        <v>Séc măng D2848 / MAN 128 (3.5K-3-5) - ART  17512803</v>
      </c>
      <c r="C2474" s="1" t="str">
        <f>IF('⚙️ SÉC MĂNG'!A430="","","Séc măng")</f>
        <v>Séc măng</v>
      </c>
      <c r="D2474" s="1" t="str">
        <f>IF('⚙️ SÉC MĂNG'!A430="","",'⚙️ SÉC MĂNG'!I430)</f>
        <v>Máy</v>
      </c>
      <c r="E2474" s="13">
        <f>IF('⚙️ SÉC MĂNG'!A430="","",'⚙️ SÉC MĂNG'!J430)</f>
        <v>0</v>
      </c>
      <c r="F2474" s="13">
        <f>IF('⚙️ SÉC MĂNG'!A430="","",'⚙️ SÉC MĂNG'!K430)</f>
        <v>0</v>
      </c>
      <c r="G2474" s="13">
        <f>IF('⚙️ SÉC MĂNG'!A430="","",'⚙️ SÉC MĂNG'!L430)</f>
        <v>0</v>
      </c>
      <c r="H2474" s="13">
        <f>IF('⚙️ SÉC MĂNG'!A430="","",'⚙️ SÉC MĂNG'!M430)</f>
        <v>0</v>
      </c>
      <c r="I2474" s="13">
        <f>IF('⚙️ SÉC MĂNG'!A430="","",'⚙️ SÉC MĂNG'!N430)</f>
        <v>0</v>
      </c>
      <c r="J2474" s="1" t="str">
        <f>IF('⚙️ SÉC MĂNG'!A430="","",'⚙️ SÉC MĂNG'!D430)</f>
        <v>128</v>
      </c>
      <c r="L2474" s="1">
        <f>N(L2473)+IF(AND('🔎 TRA CỨU NHANH'!$C$2&lt;&gt;"",OR(ISNUMBER(SEARCH('🔎 TRA CỨU NHANH'!$C$2,$A2474)),ISNUMBER(SEARCH('🔎 TRA CỨU NHANH'!$C$2,$B2474)))),1,0)</f>
        <v>0</v>
      </c>
      <c r="M2474" s="1" t="str">
        <f t="shared" si="76"/>
        <v/>
      </c>
      <c r="N2474" s="1">
        <f>N(N2473)+IF(AND('💰 BÁO GIÁ'!$C$27&lt;&gt;"",OR(ISNUMBER(SEARCH('💰 BÁO GIÁ'!$C$27,$A2474)),ISNUMBER(SEARCH('💰 BÁO GIÁ'!$C$27,$B2474)))),1,0)</f>
        <v>0</v>
      </c>
      <c r="O2474" s="1" t="str">
        <f t="shared" si="77"/>
        <v/>
      </c>
    </row>
    <row r="2475" customHeight="1" spans="1:15">
      <c r="A2475" s="1" t="str">
        <f>IF('⚙️ SÉC MĂNG'!A431="","",'⚙️ SÉC MĂNG'!A431)</f>
        <v>HH078035</v>
      </c>
      <c r="B2475" s="1" t="str">
        <f>IF('⚙️ SÉC MĂNG'!A431="","",'⚙️ SÉC MĂNG'!R431)</f>
        <v>Séc măng D2848 / MAN 128 (3.5K-3-5.5) - ART 17512802</v>
      </c>
      <c r="C2475" s="1" t="str">
        <f>IF('⚙️ SÉC MĂNG'!A431="","","Séc măng")</f>
        <v>Séc măng</v>
      </c>
      <c r="D2475" s="1" t="str">
        <f>IF('⚙️ SÉC MĂNG'!A431="","",'⚙️ SÉC MĂNG'!I431)</f>
        <v>Máy</v>
      </c>
      <c r="E2475" s="13">
        <f>IF('⚙️ SÉC MĂNG'!A431="","",'⚙️ SÉC MĂNG'!J431)</f>
        <v>0</v>
      </c>
      <c r="F2475" s="13">
        <f>IF('⚙️ SÉC MĂNG'!A431="","",'⚙️ SÉC MĂNG'!K431)</f>
        <v>0</v>
      </c>
      <c r="G2475" s="13">
        <f>IF('⚙️ SÉC MĂNG'!A431="","",'⚙️ SÉC MĂNG'!L431)</f>
        <v>0</v>
      </c>
      <c r="H2475" s="13">
        <f>IF('⚙️ SÉC MĂNG'!A431="","",'⚙️ SÉC MĂNG'!M431)</f>
        <v>0</v>
      </c>
      <c r="I2475" s="13">
        <f>IF('⚙️ SÉC MĂNG'!A431="","",'⚙️ SÉC MĂNG'!N431)</f>
        <v>0</v>
      </c>
      <c r="J2475" s="1" t="str">
        <f>IF('⚙️ SÉC MĂNG'!A431="","",'⚙️ SÉC MĂNG'!D431)</f>
        <v>128</v>
      </c>
      <c r="L2475" s="1">
        <f>N(L2474)+IF(AND('🔎 TRA CỨU NHANH'!$C$2&lt;&gt;"",OR(ISNUMBER(SEARCH('🔎 TRA CỨU NHANH'!$C$2,$A2475)),ISNUMBER(SEARCH('🔎 TRA CỨU NHANH'!$C$2,$B2475)))),1,0)</f>
        <v>0</v>
      </c>
      <c r="M2475" s="1" t="str">
        <f t="shared" si="76"/>
        <v/>
      </c>
      <c r="N2475" s="1">
        <f>N(N2474)+IF(AND('💰 BÁO GIÁ'!$C$27&lt;&gt;"",OR(ISNUMBER(SEARCH('💰 BÁO GIÁ'!$C$27,$A2475)),ISNUMBER(SEARCH('💰 BÁO GIÁ'!$C$27,$B2475)))),1,0)</f>
        <v>0</v>
      </c>
      <c r="O2475" s="1" t="str">
        <f t="shared" si="77"/>
        <v/>
      </c>
    </row>
    <row r="2476" customHeight="1" spans="1:15">
      <c r="A2476" s="1" t="str">
        <f>IF('⚙️ SÉC MĂNG'!A432="","",'⚙️ SÉC MĂNG'!A432)</f>
        <v>HH076947</v>
      </c>
      <c r="B2476" s="1" t="str">
        <f>IF('⚙️ SÉC MĂNG'!A432="","",'⚙️ SÉC MĂNG'!R432)</f>
        <v>Séc măng DV11 (65.02503-8051) - DOOSAN</v>
      </c>
      <c r="C2476" s="1" t="str">
        <f>IF('⚙️ SÉC MĂNG'!A432="","","Séc măng")</f>
        <v>Séc măng</v>
      </c>
      <c r="D2476" s="1" t="str">
        <f>IF('⚙️ SÉC MĂNG'!A432="","",'⚙️ SÉC MĂNG'!I432)</f>
        <v>Máy</v>
      </c>
      <c r="E2476" s="13">
        <f>IF('⚙️ SÉC MĂNG'!A432="","",'⚙️ SÉC MĂNG'!J432)</f>
        <v>0</v>
      </c>
      <c r="F2476" s="13">
        <f>IF('⚙️ SÉC MĂNG'!A432="","",'⚙️ SÉC MĂNG'!K432)</f>
        <v>0</v>
      </c>
      <c r="G2476" s="13">
        <f>IF('⚙️ SÉC MĂNG'!A432="","",'⚙️ SÉC MĂNG'!L432)</f>
        <v>0</v>
      </c>
      <c r="H2476" s="13">
        <f>IF('⚙️ SÉC MĂNG'!A432="","",'⚙️ SÉC MĂNG'!M432)</f>
        <v>0</v>
      </c>
      <c r="I2476" s="13">
        <f>IF('⚙️ SÉC MĂNG'!A432="","",'⚙️ SÉC MĂNG'!N432)</f>
        <v>0</v>
      </c>
      <c r="J2476" s="1" t="str">
        <f>IF('⚙️ SÉC MĂNG'!A432="","",'⚙️ SÉC MĂNG'!D432)</f>
        <v>128</v>
      </c>
      <c r="L2476" s="1">
        <f>N(L2475)+IF(AND('🔎 TRA CỨU NHANH'!$C$2&lt;&gt;"",OR(ISNUMBER(SEARCH('🔎 TRA CỨU NHANH'!$C$2,$A2476)),ISNUMBER(SEARCH('🔎 TRA CỨU NHANH'!$C$2,$B2476)))),1,0)</f>
        <v>0</v>
      </c>
      <c r="M2476" s="1" t="str">
        <f t="shared" si="76"/>
        <v/>
      </c>
      <c r="N2476" s="1">
        <f>N(N2475)+IF(AND('💰 BÁO GIÁ'!$C$27&lt;&gt;"",OR(ISNUMBER(SEARCH('💰 BÁO GIÁ'!$C$27,$A2476)),ISNUMBER(SEARCH('💰 BÁO GIÁ'!$C$27,$B2476)))),1,0)</f>
        <v>0</v>
      </c>
      <c r="O2476" s="1" t="str">
        <f t="shared" si="77"/>
        <v/>
      </c>
    </row>
    <row r="2477" customHeight="1" spans="1:15">
      <c r="A2477" s="1" t="str">
        <f>IF('⚙️ SÉC MĂNG'!A433="","",'⚙️ SÉC MĂNG'!A433)</f>
        <v>HH076946</v>
      </c>
      <c r="B2477" s="1" t="str">
        <f>IF('⚙️ SÉC MĂNG'!A433="","",'⚙️ SÉC MĂNG'!R433)</f>
        <v>Séc măng DV15 / D2848 / 3.3K-3-4 (65.02503-8255) - DOOSAN</v>
      </c>
      <c r="C2477" s="1" t="str">
        <f>IF('⚙️ SÉC MĂNG'!A433="","","Séc măng")</f>
        <v>Séc măng</v>
      </c>
      <c r="D2477" s="1" t="str">
        <f>IF('⚙️ SÉC MĂNG'!A433="","",'⚙️ SÉC MĂNG'!I433)</f>
        <v>Máy</v>
      </c>
      <c r="E2477" s="13">
        <f>IF('⚙️ SÉC MĂNG'!A433="","",'⚙️ SÉC MĂNG'!J433)</f>
        <v>0</v>
      </c>
      <c r="F2477" s="13">
        <f>IF('⚙️ SÉC MĂNG'!A433="","",'⚙️ SÉC MĂNG'!K433)</f>
        <v>0</v>
      </c>
      <c r="G2477" s="13">
        <f>IF('⚙️ SÉC MĂNG'!A433="","",'⚙️ SÉC MĂNG'!L433)</f>
        <v>0</v>
      </c>
      <c r="H2477" s="13">
        <f>IF('⚙️ SÉC MĂNG'!A433="","",'⚙️ SÉC MĂNG'!M433)</f>
        <v>0</v>
      </c>
      <c r="I2477" s="13">
        <f>IF('⚙️ SÉC MĂNG'!A433="","",'⚙️ SÉC MĂNG'!N433)</f>
        <v>0</v>
      </c>
      <c r="J2477" s="1" t="str">
        <f>IF('⚙️ SÉC MĂNG'!A433="","",'⚙️ SÉC MĂNG'!D433)</f>
        <v>128</v>
      </c>
      <c r="L2477" s="1">
        <f>N(L2476)+IF(AND('🔎 TRA CỨU NHANH'!$C$2&lt;&gt;"",OR(ISNUMBER(SEARCH('🔎 TRA CỨU NHANH'!$C$2,$A2477)),ISNUMBER(SEARCH('🔎 TRA CỨU NHANH'!$C$2,$B2477)))),1,0)</f>
        <v>0</v>
      </c>
      <c r="M2477" s="1" t="str">
        <f t="shared" si="76"/>
        <v/>
      </c>
      <c r="N2477" s="1">
        <f>N(N2476)+IF(AND('💰 BÁO GIÁ'!$C$27&lt;&gt;"",OR(ISNUMBER(SEARCH('💰 BÁO GIÁ'!$C$27,$A2477)),ISNUMBER(SEARCH('💰 BÁO GIÁ'!$C$27,$B2477)))),1,0)</f>
        <v>0</v>
      </c>
      <c r="O2477" s="1" t="str">
        <f t="shared" si="77"/>
        <v/>
      </c>
    </row>
    <row r="2478" customHeight="1" spans="1:15">
      <c r="A2478" s="1" t="str">
        <f>IF('⚙️ SÉC MĂNG'!A434="","",'⚙️ SÉC MĂNG'!A434)</f>
        <v>HH083897</v>
      </c>
      <c r="B2478" s="1" t="str">
        <f>IF('⚙️ SÉC MĂNG'!A434="","",'⚙️ SÉC MĂNG'!R434)</f>
        <v>Séc măng Doosan D24/ DL02 (Hộp 4) - NICE IN</v>
      </c>
      <c r="C2478" s="1" t="str">
        <f>IF('⚙️ SÉC MĂNG'!A434="","","Séc măng")</f>
        <v>Séc măng</v>
      </c>
      <c r="D2478" s="1" t="str">
        <f>IF('⚙️ SÉC MĂNG'!A434="","",'⚙️ SÉC MĂNG'!I434)</f>
        <v>Máy</v>
      </c>
      <c r="E2478" s="13">
        <f>IF('⚙️ SÉC MĂNG'!A434="","",'⚙️ SÉC MĂNG'!J434)</f>
        <v>0</v>
      </c>
      <c r="F2478" s="13">
        <f>IF('⚙️ SÉC MĂNG'!A434="","",'⚙️ SÉC MĂNG'!K434)</f>
        <v>0</v>
      </c>
      <c r="G2478" s="13">
        <f>IF('⚙️ SÉC MĂNG'!A434="","",'⚙️ SÉC MĂNG'!L434)</f>
        <v>0</v>
      </c>
      <c r="H2478" s="13">
        <f>IF('⚙️ SÉC MĂNG'!A434="","",'⚙️ SÉC MĂNG'!M434)</f>
        <v>0</v>
      </c>
      <c r="I2478" s="13">
        <f>IF('⚙️ SÉC MĂNG'!A434="","",'⚙️ SÉC MĂNG'!N434)</f>
        <v>0</v>
      </c>
      <c r="J2478" s="1">
        <f>IF('⚙️ SÉC MĂNG'!A434="","",'⚙️ SÉC MĂNG'!D434)</f>
        <v>0</v>
      </c>
      <c r="L2478" s="1">
        <f>N(L2477)+IF(AND('🔎 TRA CỨU NHANH'!$C$2&lt;&gt;"",OR(ISNUMBER(SEARCH('🔎 TRA CỨU NHANH'!$C$2,$A2478)),ISNUMBER(SEARCH('🔎 TRA CỨU NHANH'!$C$2,$B2478)))),1,0)</f>
        <v>0</v>
      </c>
      <c r="M2478" s="1" t="str">
        <f t="shared" si="76"/>
        <v/>
      </c>
      <c r="N2478" s="1">
        <f>N(N2477)+IF(AND('💰 BÁO GIÁ'!$C$27&lt;&gt;"",OR(ISNUMBER(SEARCH('💰 BÁO GIÁ'!$C$27,$A2478)),ISNUMBER(SEARCH('💰 BÁO GIÁ'!$C$27,$B2478)))),1,0)</f>
        <v>0</v>
      </c>
      <c r="O2478" s="1" t="str">
        <f t="shared" si="77"/>
        <v/>
      </c>
    </row>
    <row r="2479" customHeight="1" spans="1:15">
      <c r="A2479" s="1" t="str">
        <f>IF('⚙️ SÉC MĂNG'!A435="","",'⚙️ SÉC MĂNG'!A435)</f>
        <v/>
      </c>
      <c r="B2479" s="1" t="str">
        <f>IF('⚙️ SÉC MĂNG'!A435="","",'⚙️ SÉC MĂNG'!R435)</f>
        <v/>
      </c>
      <c r="C2479" s="1" t="str">
        <f>IF('⚙️ SÉC MĂNG'!A435="","","Séc măng")</f>
        <v/>
      </c>
      <c r="D2479" s="1" t="str">
        <f>IF('⚙️ SÉC MĂNG'!A435="","",'⚙️ SÉC MĂNG'!I435)</f>
        <v/>
      </c>
      <c r="E2479" s="1" t="str">
        <f>IF('⚙️ SÉC MĂNG'!A435="","",'⚙️ SÉC MĂNG'!J435)</f>
        <v/>
      </c>
      <c r="F2479" s="1" t="str">
        <f>IF('⚙️ SÉC MĂNG'!A435="","",'⚙️ SÉC MĂNG'!K435)</f>
        <v/>
      </c>
      <c r="G2479" s="1" t="str">
        <f>IF('⚙️ SÉC MĂNG'!A435="","",'⚙️ SÉC MĂNG'!L435)</f>
        <v/>
      </c>
      <c r="H2479" s="1" t="str">
        <f>IF('⚙️ SÉC MĂNG'!A435="","",'⚙️ SÉC MĂNG'!M435)</f>
        <v/>
      </c>
      <c r="I2479" s="1" t="str">
        <f>IF('⚙️ SÉC MĂNG'!A435="","",'⚙️ SÉC MĂNG'!N435)</f>
        <v/>
      </c>
      <c r="J2479" s="1" t="str">
        <f>IF('⚙️ SÉC MĂNG'!A435="","",'⚙️ SÉC MĂNG'!D435)</f>
        <v/>
      </c>
      <c r="L2479" s="1">
        <f>N(L2478)+IF(AND('🔎 TRA CỨU NHANH'!$C$2&lt;&gt;"",OR(ISNUMBER(SEARCH('🔎 TRA CỨU NHANH'!$C$2,$A2479)),ISNUMBER(SEARCH('🔎 TRA CỨU NHANH'!$C$2,$B2479)))),1,0)</f>
        <v>0</v>
      </c>
      <c r="M2479" s="1" t="str">
        <f t="shared" si="76"/>
        <v/>
      </c>
      <c r="N2479" s="1">
        <f>N(N2478)+IF(AND('💰 BÁO GIÁ'!$C$27&lt;&gt;"",OR(ISNUMBER(SEARCH('💰 BÁO GIÁ'!$C$27,$A2479)),ISNUMBER(SEARCH('💰 BÁO GIÁ'!$C$27,$B2479)))),1,0)</f>
        <v>0</v>
      </c>
      <c r="O2479" s="1" t="str">
        <f t="shared" si="77"/>
        <v/>
      </c>
    </row>
    <row r="2480" customHeight="1" spans="1:15">
      <c r="A2480" s="1" t="str">
        <f>IF('⚙️ SÉC MĂNG'!A436="","",'⚙️ SÉC MĂNG'!A436)</f>
        <v>HH082978</v>
      </c>
      <c r="B2480" s="1" t="str">
        <f>IF('⚙️ SÉC MĂNG'!A436="","",'⚙️ SÉC MĂNG'!R436)</f>
        <v>Séc măng YANMAR 68/ 3TN68/ 3TNE68/ 3D68 (1.5-1.5-3) - ART 22706802</v>
      </c>
      <c r="C2480" s="1" t="str">
        <f>IF('⚙️ SÉC MĂNG'!A436="","","Séc măng")</f>
        <v>Séc măng</v>
      </c>
      <c r="D2480" s="1" t="str">
        <f>IF('⚙️ SÉC MĂNG'!A436="","",'⚙️ SÉC MĂNG'!I436)</f>
        <v>1Máy</v>
      </c>
      <c r="E2480" s="13">
        <f>IF('⚙️ SÉC MĂNG'!A436="","",'⚙️ SÉC MĂNG'!J436)</f>
        <v>0</v>
      </c>
      <c r="F2480" s="13">
        <f>IF('⚙️ SÉC MĂNG'!A436="","",'⚙️ SÉC MĂNG'!K436)</f>
        <v>0</v>
      </c>
      <c r="G2480" s="13">
        <f>IF('⚙️ SÉC MĂNG'!A436="","",'⚙️ SÉC MĂNG'!L436)</f>
        <v>0</v>
      </c>
      <c r="H2480" s="13">
        <f>IF('⚙️ SÉC MĂNG'!A436="","",'⚙️ SÉC MĂNG'!M436)</f>
        <v>0</v>
      </c>
      <c r="I2480" s="13">
        <f>IF('⚙️ SÉC MĂNG'!A436="","",'⚙️ SÉC MĂNG'!N436)</f>
        <v>0</v>
      </c>
      <c r="J2480" s="1" t="str">
        <f>IF('⚙️ SÉC MĂNG'!A436="","",'⚙️ SÉC MĂNG'!D436)</f>
        <v>68</v>
      </c>
      <c r="L2480" s="1">
        <f>N(L2479)+IF(AND('🔎 TRA CỨU NHANH'!$C$2&lt;&gt;"",OR(ISNUMBER(SEARCH('🔎 TRA CỨU NHANH'!$C$2,$A2480)),ISNUMBER(SEARCH('🔎 TRA CỨU NHANH'!$C$2,$B2480)))),1,0)</f>
        <v>0</v>
      </c>
      <c r="M2480" s="1" t="str">
        <f t="shared" si="76"/>
        <v/>
      </c>
      <c r="N2480" s="1">
        <f>N(N2479)+IF(AND('💰 BÁO GIÁ'!$C$27&lt;&gt;"",OR(ISNUMBER(SEARCH('💰 BÁO GIÁ'!$C$27,$A2480)),ISNUMBER(SEARCH('💰 BÁO GIÁ'!$C$27,$B2480)))),1,0)</f>
        <v>0</v>
      </c>
      <c r="O2480" s="1" t="str">
        <f t="shared" si="77"/>
        <v/>
      </c>
    </row>
    <row r="2481" customHeight="1" spans="1:15">
      <c r="A2481" s="1" t="str">
        <f>IF('⚙️ SÉC MĂNG'!A437="","",'⚙️ SÉC MĂNG'!A437)</f>
        <v>HH082977</v>
      </c>
      <c r="B2481" s="1" t="str">
        <f>IF('⚙️ SÉC MĂNG'!A437="","",'⚙️ SÉC MĂNG'!R437)</f>
        <v>Séc măng YANMAR 68/ 3TN68/ 3TNE68/ 3D68 (1.5HK-1.5-3) - ART 22706801</v>
      </c>
      <c r="C2481" s="1" t="str">
        <f>IF('⚙️ SÉC MĂNG'!A437="","","Séc măng")</f>
        <v>Séc măng</v>
      </c>
      <c r="D2481" s="1" t="str">
        <f>IF('⚙️ SÉC MĂNG'!A437="","",'⚙️ SÉC MĂNG'!I437)</f>
        <v>1Máy</v>
      </c>
      <c r="E2481" s="13">
        <f>IF('⚙️ SÉC MĂNG'!A437="","",'⚙️ SÉC MĂNG'!J437)</f>
        <v>0</v>
      </c>
      <c r="F2481" s="13">
        <f>IF('⚙️ SÉC MĂNG'!A437="","",'⚙️ SÉC MĂNG'!K437)</f>
        <v>0</v>
      </c>
      <c r="G2481" s="13">
        <f>IF('⚙️ SÉC MĂNG'!A437="","",'⚙️ SÉC MĂNG'!L437)</f>
        <v>0</v>
      </c>
      <c r="H2481" s="13">
        <f>IF('⚙️ SÉC MĂNG'!A437="","",'⚙️ SÉC MĂNG'!M437)</f>
        <v>0</v>
      </c>
      <c r="I2481" s="13">
        <f>IF('⚙️ SÉC MĂNG'!A437="","",'⚙️ SÉC MĂNG'!N437)</f>
        <v>0</v>
      </c>
      <c r="J2481" s="1" t="str">
        <f>IF('⚙️ SÉC MĂNG'!A437="","",'⚙️ SÉC MĂNG'!D437)</f>
        <v>68</v>
      </c>
      <c r="L2481" s="1">
        <f>N(L2480)+IF(AND('🔎 TRA CỨU NHANH'!$C$2&lt;&gt;"",OR(ISNUMBER(SEARCH('🔎 TRA CỨU NHANH'!$C$2,$A2481)),ISNUMBER(SEARCH('🔎 TRA CỨU NHANH'!$C$2,$B2481)))),1,0)</f>
        <v>0</v>
      </c>
      <c r="M2481" s="1" t="str">
        <f t="shared" si="76"/>
        <v/>
      </c>
      <c r="N2481" s="1">
        <f>N(N2480)+IF(AND('💰 BÁO GIÁ'!$C$27&lt;&gt;"",OR(ISNUMBER(SEARCH('💰 BÁO GIÁ'!$C$27,$A2481)),ISNUMBER(SEARCH('💰 BÁO GIÁ'!$C$27,$B2481)))),1,0)</f>
        <v>0</v>
      </c>
      <c r="O2481" s="1" t="str">
        <f t="shared" si="77"/>
        <v/>
      </c>
    </row>
    <row r="2482" customHeight="1" spans="1:15">
      <c r="A2482" s="1" t="str">
        <f>IF('⚙️ SÉC MĂNG'!A438="","",'⚙️ SÉC MĂNG'!A438)</f>
        <v>HH074705</v>
      </c>
      <c r="B2482" s="1" t="str">
        <f>IF('⚙️ SÉC MĂNG'!A438="","",'⚙️ SÉC MĂNG'!R438)</f>
        <v>Séc măng 3TNE68 (1,5HK-1,5-3) - NPR</v>
      </c>
      <c r="C2482" s="1" t="str">
        <f>IF('⚙️ SÉC MĂNG'!A438="","","Séc măng")</f>
        <v>Séc măng</v>
      </c>
      <c r="D2482" s="1" t="str">
        <f>IF('⚙️ SÉC MĂNG'!A438="","",'⚙️ SÉC MĂNG'!I438)</f>
        <v>Máy</v>
      </c>
      <c r="E2482" s="13">
        <f>IF('⚙️ SÉC MĂNG'!A438="","",'⚙️ SÉC MĂNG'!J438)</f>
        <v>0</v>
      </c>
      <c r="F2482" s="13">
        <f>IF('⚙️ SÉC MĂNG'!A438="","",'⚙️ SÉC MĂNG'!K438)</f>
        <v>0</v>
      </c>
      <c r="G2482" s="13">
        <f>IF('⚙️ SÉC MĂNG'!A438="","",'⚙️ SÉC MĂNG'!L438)</f>
        <v>0</v>
      </c>
      <c r="H2482" s="13">
        <f>IF('⚙️ SÉC MĂNG'!A438="","",'⚙️ SÉC MĂNG'!M438)</f>
        <v>0</v>
      </c>
      <c r="I2482" s="13">
        <f>IF('⚙️ SÉC MĂNG'!A438="","",'⚙️ SÉC MĂNG'!N438)</f>
        <v>0</v>
      </c>
      <c r="J2482" s="1" t="str">
        <f>IF('⚙️ SÉC MĂNG'!A438="","",'⚙️ SÉC MĂNG'!D438)</f>
        <v>68</v>
      </c>
      <c r="L2482" s="1">
        <f>N(L2481)+IF(AND('🔎 TRA CỨU NHANH'!$C$2&lt;&gt;"",OR(ISNUMBER(SEARCH('🔎 TRA CỨU NHANH'!$C$2,$A2482)),ISNUMBER(SEARCH('🔎 TRA CỨU NHANH'!$C$2,$B2482)))),1,0)</f>
        <v>0</v>
      </c>
      <c r="M2482" s="1" t="str">
        <f t="shared" si="76"/>
        <v/>
      </c>
      <c r="N2482" s="1">
        <f>N(N2481)+IF(AND('💰 BÁO GIÁ'!$C$27&lt;&gt;"",OR(ISNUMBER(SEARCH('💰 BÁO GIÁ'!$C$27,$A2482)),ISNUMBER(SEARCH('💰 BÁO GIÁ'!$C$27,$B2482)))),1,0)</f>
        <v>0</v>
      </c>
      <c r="O2482" s="1" t="str">
        <f t="shared" si="77"/>
        <v/>
      </c>
    </row>
    <row r="2483" customHeight="1" spans="1:15">
      <c r="A2483" s="1" t="str">
        <f>IF('⚙️ SÉC MĂNG'!A439="","",'⚙️ SÉC MĂNG'!A439)</f>
        <v>HH078336</v>
      </c>
      <c r="B2483" s="1" t="str">
        <f>IF('⚙️ SÉC MĂNG'!A439="","",'⚙️ SÉC MĂNG'!R439)</f>
        <v>Séc măng 3D72/ 3TN72 / 3T72 YANMAR 72 (1.5-1.5-3.5) - ART 22707202-00</v>
      </c>
      <c r="C2483" s="1" t="str">
        <f>IF('⚙️ SÉC MĂNG'!A439="","","Séc măng")</f>
        <v>Séc măng</v>
      </c>
      <c r="D2483" s="1" t="str">
        <f>IF('⚙️ SÉC MĂNG'!A439="","",'⚙️ SÉC MĂNG'!I439)</f>
        <v>Máy</v>
      </c>
      <c r="E2483" s="13">
        <f>IF('⚙️ SÉC MĂNG'!A439="","",'⚙️ SÉC MĂNG'!J439)</f>
        <v>0</v>
      </c>
      <c r="F2483" s="13">
        <f>IF('⚙️ SÉC MĂNG'!A439="","",'⚙️ SÉC MĂNG'!K439)</f>
        <v>0</v>
      </c>
      <c r="G2483" s="13">
        <f>IF('⚙️ SÉC MĂNG'!A439="","",'⚙️ SÉC MĂNG'!L439)</f>
        <v>0</v>
      </c>
      <c r="H2483" s="13">
        <f>IF('⚙️ SÉC MĂNG'!A439="","",'⚙️ SÉC MĂNG'!M439)</f>
        <v>0</v>
      </c>
      <c r="I2483" s="13">
        <f>IF('⚙️ SÉC MĂNG'!A439="","",'⚙️ SÉC MĂNG'!N439)</f>
        <v>0</v>
      </c>
      <c r="J2483" s="1" t="str">
        <f>IF('⚙️ SÉC MĂNG'!A439="","",'⚙️ SÉC MĂNG'!D439)</f>
        <v>72</v>
      </c>
      <c r="L2483" s="1">
        <f>N(L2482)+IF(AND('🔎 TRA CỨU NHANH'!$C$2&lt;&gt;"",OR(ISNUMBER(SEARCH('🔎 TRA CỨU NHANH'!$C$2,$A2483)),ISNUMBER(SEARCH('🔎 TRA CỨU NHANH'!$C$2,$B2483)))),1,0)</f>
        <v>0</v>
      </c>
      <c r="M2483" s="1" t="str">
        <f t="shared" si="76"/>
        <v/>
      </c>
      <c r="N2483" s="1">
        <f>N(N2482)+IF(AND('💰 BÁO GIÁ'!$C$27&lt;&gt;"",OR(ISNUMBER(SEARCH('💰 BÁO GIÁ'!$C$27,$A2483)),ISNUMBER(SEARCH('💰 BÁO GIÁ'!$C$27,$B2483)))),1,0)</f>
        <v>0</v>
      </c>
      <c r="O2483" s="1" t="str">
        <f t="shared" si="77"/>
        <v/>
      </c>
    </row>
    <row r="2484" customHeight="1" spans="1:15">
      <c r="A2484" s="1" t="str">
        <f>IF('⚙️ SÉC MĂNG'!A440="","",'⚙️ SÉC MĂNG'!A440)</f>
        <v>HH075324</v>
      </c>
      <c r="B2484" s="1" t="str">
        <f>IF('⚙️ SÉC MĂNG'!A440="","",'⚙️ SÉC MĂNG'!R440)</f>
        <v>Séc măng 3TN72/4TN72 (2-2-4) - NSP</v>
      </c>
      <c r="C2484" s="1" t="str">
        <f>IF('⚙️ SÉC MĂNG'!A440="","","Séc măng")</f>
        <v>Séc măng</v>
      </c>
      <c r="D2484" s="1" t="str">
        <f>IF('⚙️ SÉC MĂNG'!A440="","",'⚙️ SÉC MĂNG'!I440)</f>
        <v>Máy</v>
      </c>
      <c r="E2484" s="13">
        <f>IF('⚙️ SÉC MĂNG'!A440="","",'⚙️ SÉC MĂNG'!J440)</f>
        <v>0</v>
      </c>
      <c r="F2484" s="13">
        <f>IF('⚙️ SÉC MĂNG'!A440="","",'⚙️ SÉC MĂNG'!K440)</f>
        <v>0</v>
      </c>
      <c r="G2484" s="13">
        <f>IF('⚙️ SÉC MĂNG'!A440="","",'⚙️ SÉC MĂNG'!L440)</f>
        <v>0</v>
      </c>
      <c r="H2484" s="13">
        <f>IF('⚙️ SÉC MĂNG'!A440="","",'⚙️ SÉC MĂNG'!M440)</f>
        <v>0</v>
      </c>
      <c r="I2484" s="13">
        <f>IF('⚙️ SÉC MĂNG'!A440="","",'⚙️ SÉC MĂNG'!N440)</f>
        <v>0</v>
      </c>
      <c r="J2484" s="1" t="str">
        <f>IF('⚙️ SÉC MĂNG'!A440="","",'⚙️ SÉC MĂNG'!D440)</f>
        <v>72</v>
      </c>
      <c r="L2484" s="1">
        <f>N(L2483)+IF(AND('🔎 TRA CỨU NHANH'!$C$2&lt;&gt;"",OR(ISNUMBER(SEARCH('🔎 TRA CỨU NHANH'!$C$2,$A2484)),ISNUMBER(SEARCH('🔎 TRA CỨU NHANH'!$C$2,$B2484)))),1,0)</f>
        <v>0</v>
      </c>
      <c r="M2484" s="1" t="str">
        <f t="shared" si="76"/>
        <v/>
      </c>
      <c r="N2484" s="1">
        <f>N(N2483)+IF(AND('💰 BÁO GIÁ'!$C$27&lt;&gt;"",OR(ISNUMBER(SEARCH('💰 BÁO GIÁ'!$C$27,$A2484)),ISNUMBER(SEARCH('💰 BÁO GIÁ'!$C$27,$B2484)))),1,0)</f>
        <v>0</v>
      </c>
      <c r="O2484" s="1" t="str">
        <f t="shared" si="77"/>
        <v/>
      </c>
    </row>
    <row r="2485" customHeight="1" spans="1:15">
      <c r="A2485" s="1" t="str">
        <f>IF('⚙️ SÉC MĂNG'!A441="","",'⚙️ SÉC MĂNG'!A441)</f>
        <v>HH068722</v>
      </c>
      <c r="B2485" s="1" t="str">
        <f>IF('⚙️ SÉC MĂNG'!A441="","",'⚙️ SÉC MĂNG'!R441)</f>
        <v>Séc măng 3TN72/4TN72 (2-2-4) - RIK</v>
      </c>
      <c r="C2485" s="1" t="str">
        <f>IF('⚙️ SÉC MĂNG'!A441="","","Séc măng")</f>
        <v>Séc măng</v>
      </c>
      <c r="D2485" s="1" t="str">
        <f>IF('⚙️ SÉC MĂNG'!A441="","",'⚙️ SÉC MĂNG'!I441)</f>
        <v>Máy</v>
      </c>
      <c r="E2485" s="13">
        <f>IF('⚙️ SÉC MĂNG'!A441="","",'⚙️ SÉC MĂNG'!J441)</f>
        <v>0</v>
      </c>
      <c r="F2485" s="13">
        <f>IF('⚙️ SÉC MĂNG'!A441="","",'⚙️ SÉC MĂNG'!K441)</f>
        <v>0</v>
      </c>
      <c r="G2485" s="13">
        <f>IF('⚙️ SÉC MĂNG'!A441="","",'⚙️ SÉC MĂNG'!L441)</f>
        <v>0</v>
      </c>
      <c r="H2485" s="13">
        <f>IF('⚙️ SÉC MĂNG'!A441="","",'⚙️ SÉC MĂNG'!M441)</f>
        <v>0</v>
      </c>
      <c r="I2485" s="13">
        <f>IF('⚙️ SÉC MĂNG'!A441="","",'⚙️ SÉC MĂNG'!N441)</f>
        <v>0</v>
      </c>
      <c r="J2485" s="1" t="str">
        <f>IF('⚙️ SÉC MĂNG'!A441="","",'⚙️ SÉC MĂNG'!D441)</f>
        <v>72</v>
      </c>
      <c r="L2485" s="1">
        <f>N(L2484)+IF(AND('🔎 TRA CỨU NHANH'!$C$2&lt;&gt;"",OR(ISNUMBER(SEARCH('🔎 TRA CỨU NHANH'!$C$2,$A2485)),ISNUMBER(SEARCH('🔎 TRA CỨU NHANH'!$C$2,$B2485)))),1,0)</f>
        <v>0</v>
      </c>
      <c r="M2485" s="1" t="str">
        <f t="shared" si="76"/>
        <v/>
      </c>
      <c r="N2485" s="1">
        <f>N(N2484)+IF(AND('💰 BÁO GIÁ'!$C$27&lt;&gt;"",OR(ISNUMBER(SEARCH('💰 BÁO GIÁ'!$C$27,$A2485)),ISNUMBER(SEARCH('💰 BÁO GIÁ'!$C$27,$B2485)))),1,0)</f>
        <v>0</v>
      </c>
      <c r="O2485" s="1" t="str">
        <f t="shared" si="77"/>
        <v/>
      </c>
    </row>
    <row r="2486" customHeight="1" spans="1:15">
      <c r="A2486" s="1" t="str">
        <f>IF('⚙️ SÉC MĂNG'!A442="","",'⚙️ SÉC MĂNG'!A442)</f>
        <v>HH080943</v>
      </c>
      <c r="B2486" s="1" t="str">
        <f>IF('⚙️ SÉC MĂNG'!A442="","",'⚙️ SÉC MĂNG'!R442)</f>
        <v>Séc măng Yanmar-72A / 3TN72 / 4TN72 (2-2-4) - IZ IKAZU</v>
      </c>
      <c r="C2486" s="1" t="str">
        <f>IF('⚙️ SÉC MĂNG'!A442="","","Séc măng")</f>
        <v>Séc măng</v>
      </c>
      <c r="D2486" s="1" t="str">
        <f>IF('⚙️ SÉC MĂNG'!A442="","",'⚙️ SÉC MĂNG'!I442)</f>
        <v>Máy</v>
      </c>
      <c r="E2486" s="13">
        <f>IF('⚙️ SÉC MĂNG'!A442="","",'⚙️ SÉC MĂNG'!J442)</f>
        <v>0</v>
      </c>
      <c r="F2486" s="13">
        <f>IF('⚙️ SÉC MĂNG'!A442="","",'⚙️ SÉC MĂNG'!K442)</f>
        <v>0</v>
      </c>
      <c r="G2486" s="13">
        <f>IF('⚙️ SÉC MĂNG'!A442="","",'⚙️ SÉC MĂNG'!L442)</f>
        <v>0</v>
      </c>
      <c r="H2486" s="13">
        <f>IF('⚙️ SÉC MĂNG'!A442="","",'⚙️ SÉC MĂNG'!M442)</f>
        <v>0</v>
      </c>
      <c r="I2486" s="13">
        <f>IF('⚙️ SÉC MĂNG'!A442="","",'⚙️ SÉC MĂNG'!N442)</f>
        <v>0</v>
      </c>
      <c r="J2486" s="1" t="str">
        <f>IF('⚙️ SÉC MĂNG'!A442="","",'⚙️ SÉC MĂNG'!D442)</f>
        <v>72</v>
      </c>
      <c r="L2486" s="1">
        <f>N(L2485)+IF(AND('🔎 TRA CỨU NHANH'!$C$2&lt;&gt;"",OR(ISNUMBER(SEARCH('🔎 TRA CỨU NHANH'!$C$2,$A2486)),ISNUMBER(SEARCH('🔎 TRA CỨU NHANH'!$C$2,$B2486)))),1,0)</f>
        <v>0</v>
      </c>
      <c r="M2486" s="1" t="str">
        <f t="shared" si="76"/>
        <v/>
      </c>
      <c r="N2486" s="1">
        <f>N(N2485)+IF(AND('💰 BÁO GIÁ'!$C$27&lt;&gt;"",OR(ISNUMBER(SEARCH('💰 BÁO GIÁ'!$C$27,$A2486)),ISNUMBER(SEARCH('💰 BÁO GIÁ'!$C$27,$B2486)))),1,0)</f>
        <v>0</v>
      </c>
      <c r="O2486" s="1" t="str">
        <f t="shared" si="77"/>
        <v/>
      </c>
    </row>
    <row r="2487" customHeight="1" spans="1:15">
      <c r="A2487" s="1" t="str">
        <f>IF('⚙️ SÉC MĂNG'!A443="","",'⚙️ SÉC MĂNG'!A443)</f>
        <v>HH080938</v>
      </c>
      <c r="B2487" s="1" t="str">
        <f>IF('⚙️ SÉC MĂNG'!A443="","",'⚙️ SÉC MĂNG'!R443)</f>
        <v>Séc măng Yanmar - 72B / 3TN72 / 3T72/ 3D72 (1.5-1.5-3.5) - IZ IKAZU</v>
      </c>
      <c r="C2487" s="1" t="str">
        <f>IF('⚙️ SÉC MĂNG'!A443="","","Séc măng")</f>
        <v>Séc măng</v>
      </c>
      <c r="D2487" s="1" t="str">
        <f>IF('⚙️ SÉC MĂNG'!A443="","",'⚙️ SÉC MĂNG'!I443)</f>
        <v>Máy</v>
      </c>
      <c r="E2487" s="13">
        <f>IF('⚙️ SÉC MĂNG'!A443="","",'⚙️ SÉC MĂNG'!J443)</f>
        <v>0</v>
      </c>
      <c r="F2487" s="13">
        <f>IF('⚙️ SÉC MĂNG'!A443="","",'⚙️ SÉC MĂNG'!K443)</f>
        <v>0</v>
      </c>
      <c r="G2487" s="13">
        <f>IF('⚙️ SÉC MĂNG'!A443="","",'⚙️ SÉC MĂNG'!L443)</f>
        <v>0</v>
      </c>
      <c r="H2487" s="13">
        <f>IF('⚙️ SÉC MĂNG'!A443="","",'⚙️ SÉC MĂNG'!M443)</f>
        <v>0</v>
      </c>
      <c r="I2487" s="13">
        <f>IF('⚙️ SÉC MĂNG'!A443="","",'⚙️ SÉC MĂNG'!N443)</f>
        <v>0</v>
      </c>
      <c r="J2487" s="1" t="str">
        <f>IF('⚙️ SÉC MĂNG'!A443="","",'⚙️ SÉC MĂNG'!D443)</f>
        <v>72</v>
      </c>
      <c r="L2487" s="1">
        <f>N(L2486)+IF(AND('🔎 TRA CỨU NHANH'!$C$2&lt;&gt;"",OR(ISNUMBER(SEARCH('🔎 TRA CỨU NHANH'!$C$2,$A2487)),ISNUMBER(SEARCH('🔎 TRA CỨU NHANH'!$C$2,$B2487)))),1,0)</f>
        <v>0</v>
      </c>
      <c r="M2487" s="1" t="str">
        <f t="shared" si="76"/>
        <v/>
      </c>
      <c r="N2487" s="1">
        <f>N(N2486)+IF(AND('💰 BÁO GIÁ'!$C$27&lt;&gt;"",OR(ISNUMBER(SEARCH('💰 BÁO GIÁ'!$C$27,$A2487)),ISNUMBER(SEARCH('💰 BÁO GIÁ'!$C$27,$B2487)))),1,0)</f>
        <v>0</v>
      </c>
      <c r="O2487" s="1" t="str">
        <f t="shared" si="77"/>
        <v/>
      </c>
    </row>
    <row r="2488" customHeight="1" spans="1:15">
      <c r="A2488" s="1" t="str">
        <f>IF('⚙️ SÉC MĂNG'!A444="","",'⚙️ SÉC MĂNG'!A444)</f>
        <v>HH071121</v>
      </c>
      <c r="B2488" s="1" t="str">
        <f>IF('⚙️ SÉC MĂNG'!A444="","",'⚙️ SÉC MĂNG'!R444)</f>
        <v>Séc măng YANMAR 3TN75/3D75 - NPR (2-2-4)</v>
      </c>
      <c r="C2488" s="1" t="str">
        <f>IF('⚙️ SÉC MĂNG'!A444="","","Séc măng")</f>
        <v>Séc măng</v>
      </c>
      <c r="D2488" s="1" t="str">
        <f>IF('⚙️ SÉC MĂNG'!A444="","",'⚙️ SÉC MĂNG'!I444)</f>
        <v>1Máy</v>
      </c>
      <c r="E2488" s="13">
        <f>IF('⚙️ SÉC MĂNG'!A444="","",'⚙️ SÉC MĂNG'!J444)</f>
        <v>0</v>
      </c>
      <c r="F2488" s="13">
        <f>IF('⚙️ SÉC MĂNG'!A444="","",'⚙️ SÉC MĂNG'!K444)</f>
        <v>0</v>
      </c>
      <c r="G2488" s="13">
        <f>IF('⚙️ SÉC MĂNG'!A444="","",'⚙️ SÉC MĂNG'!L444)</f>
        <v>0</v>
      </c>
      <c r="H2488" s="13">
        <f>IF('⚙️ SÉC MĂNG'!A444="","",'⚙️ SÉC MĂNG'!M444)</f>
        <v>0</v>
      </c>
      <c r="I2488" s="13">
        <f>IF('⚙️ SÉC MĂNG'!A444="","",'⚙️ SÉC MĂNG'!N444)</f>
        <v>0</v>
      </c>
      <c r="J2488" s="1" t="str">
        <f>IF('⚙️ SÉC MĂNG'!A444="","",'⚙️ SÉC MĂNG'!D444)</f>
        <v>75</v>
      </c>
      <c r="L2488" s="1">
        <f>N(L2487)+IF(AND('🔎 TRA CỨU NHANH'!$C$2&lt;&gt;"",OR(ISNUMBER(SEARCH('🔎 TRA CỨU NHANH'!$C$2,$A2488)),ISNUMBER(SEARCH('🔎 TRA CỨU NHANH'!$C$2,$B2488)))),1,0)</f>
        <v>0</v>
      </c>
      <c r="M2488" s="1" t="str">
        <f t="shared" si="76"/>
        <v/>
      </c>
      <c r="N2488" s="1">
        <f>N(N2487)+IF(AND('💰 BÁO GIÁ'!$C$27&lt;&gt;"",OR(ISNUMBER(SEARCH('💰 BÁO GIÁ'!$C$27,$A2488)),ISNUMBER(SEARCH('💰 BÁO GIÁ'!$C$27,$B2488)))),1,0)</f>
        <v>0</v>
      </c>
      <c r="O2488" s="1" t="str">
        <f t="shared" si="77"/>
        <v/>
      </c>
    </row>
    <row r="2489" customHeight="1" spans="1:15">
      <c r="A2489" s="1" t="str">
        <f>IF('⚙️ SÉC MĂNG'!A445="","",'⚙️ SÉC MĂNG'!A445)</f>
        <v>HH071433</v>
      </c>
      <c r="B2489" s="1" t="str">
        <f>IF('⚙️ SÉC MĂNG'!A445="","",'⚙️ SÉC MĂNG'!R445)</f>
        <v>Séc măng YANMAR 3TN75/3D75 - RIK (2-2-4)</v>
      </c>
      <c r="C2489" s="1" t="str">
        <f>IF('⚙️ SÉC MĂNG'!A445="","","Séc măng")</f>
        <v>Séc măng</v>
      </c>
      <c r="D2489" s="1" t="str">
        <f>IF('⚙️ SÉC MĂNG'!A445="","",'⚙️ SÉC MĂNG'!I445)</f>
        <v>1Máy</v>
      </c>
      <c r="E2489" s="13">
        <f>IF('⚙️ SÉC MĂNG'!A445="","",'⚙️ SÉC MĂNG'!J445)</f>
        <v>0</v>
      </c>
      <c r="F2489" s="13">
        <f>IF('⚙️ SÉC MĂNG'!A445="","",'⚙️ SÉC MĂNG'!K445)</f>
        <v>0</v>
      </c>
      <c r="G2489" s="13">
        <f>IF('⚙️ SÉC MĂNG'!A445="","",'⚙️ SÉC MĂNG'!L445)</f>
        <v>0</v>
      </c>
      <c r="H2489" s="13">
        <f>IF('⚙️ SÉC MĂNG'!A445="","",'⚙️ SÉC MĂNG'!M445)</f>
        <v>0</v>
      </c>
      <c r="I2489" s="13">
        <f>IF('⚙️ SÉC MĂNG'!A445="","",'⚙️ SÉC MĂNG'!N445)</f>
        <v>0</v>
      </c>
      <c r="J2489" s="1" t="str">
        <f>IF('⚙️ SÉC MĂNG'!A445="","",'⚙️ SÉC MĂNG'!D445)</f>
        <v>75</v>
      </c>
      <c r="L2489" s="1">
        <f>N(L2488)+IF(AND('🔎 TRA CỨU NHANH'!$C$2&lt;&gt;"",OR(ISNUMBER(SEARCH('🔎 TRA CỨU NHANH'!$C$2,$A2489)),ISNUMBER(SEARCH('🔎 TRA CỨU NHANH'!$C$2,$B2489)))),1,0)</f>
        <v>0</v>
      </c>
      <c r="M2489" s="1" t="str">
        <f t="shared" si="76"/>
        <v/>
      </c>
      <c r="N2489" s="1">
        <f>N(N2488)+IF(AND('💰 BÁO GIÁ'!$C$27&lt;&gt;"",OR(ISNUMBER(SEARCH('💰 BÁO GIÁ'!$C$27,$A2489)),ISNUMBER(SEARCH('💰 BÁO GIÁ'!$C$27,$B2489)))),1,0)</f>
        <v>0</v>
      </c>
      <c r="O2489" s="1" t="str">
        <f t="shared" si="77"/>
        <v/>
      </c>
    </row>
    <row r="2490" customHeight="1" spans="1:15">
      <c r="A2490" s="1" t="str">
        <f>IF('⚙️ SÉC MĂNG'!A446="","",'⚙️ SÉC MĂNG'!A446)</f>
        <v>HH075323</v>
      </c>
      <c r="B2490" s="1" t="str">
        <f>IF('⚙️ SÉC MĂNG'!A446="","",'⚙️ SÉC MĂNG'!R446)</f>
        <v>Séc măng YANMAR 3TN75/3D75 (2-2-4) - NSP</v>
      </c>
      <c r="C2490" s="1" t="str">
        <f>IF('⚙️ SÉC MĂNG'!A446="","","Séc măng")</f>
        <v>Séc măng</v>
      </c>
      <c r="D2490" s="1" t="str">
        <f>IF('⚙️ SÉC MĂNG'!A446="","",'⚙️ SÉC MĂNG'!I446)</f>
        <v>1Máy</v>
      </c>
      <c r="E2490" s="13">
        <f>IF('⚙️ SÉC MĂNG'!A446="","",'⚙️ SÉC MĂNG'!J446)</f>
        <v>0</v>
      </c>
      <c r="F2490" s="13">
        <f>IF('⚙️ SÉC MĂNG'!A446="","",'⚙️ SÉC MĂNG'!K446)</f>
        <v>0</v>
      </c>
      <c r="G2490" s="13">
        <f>IF('⚙️ SÉC MĂNG'!A446="","",'⚙️ SÉC MĂNG'!L446)</f>
        <v>0</v>
      </c>
      <c r="H2490" s="13">
        <f>IF('⚙️ SÉC MĂNG'!A446="","",'⚙️ SÉC MĂNG'!M446)</f>
        <v>0</v>
      </c>
      <c r="I2490" s="13">
        <f>IF('⚙️ SÉC MĂNG'!A446="","",'⚙️ SÉC MĂNG'!N446)</f>
        <v>0</v>
      </c>
      <c r="J2490" s="1" t="str">
        <f>IF('⚙️ SÉC MĂNG'!A446="","",'⚙️ SÉC MĂNG'!D446)</f>
        <v>75</v>
      </c>
      <c r="L2490" s="1">
        <f>N(L2489)+IF(AND('🔎 TRA CỨU NHANH'!$C$2&lt;&gt;"",OR(ISNUMBER(SEARCH('🔎 TRA CỨU NHANH'!$C$2,$A2490)),ISNUMBER(SEARCH('🔎 TRA CỨU NHANH'!$C$2,$B2490)))),1,0)</f>
        <v>0</v>
      </c>
      <c r="M2490" s="1" t="str">
        <f t="shared" si="76"/>
        <v/>
      </c>
      <c r="N2490" s="1">
        <f>N(N2489)+IF(AND('💰 BÁO GIÁ'!$C$27&lt;&gt;"",OR(ISNUMBER(SEARCH('💰 BÁO GIÁ'!$C$27,$A2490)),ISNUMBER(SEARCH('💰 BÁO GIÁ'!$C$27,$B2490)))),1,0)</f>
        <v>0</v>
      </c>
      <c r="O2490" s="1" t="str">
        <f t="shared" si="77"/>
        <v/>
      </c>
    </row>
    <row r="2491" customHeight="1" spans="1:15">
      <c r="A2491" s="1" t="str">
        <f>IF('⚙️ SÉC MĂNG'!A447="","",'⚙️ SÉC MĂNG'!A447)</f>
        <v>HH080950</v>
      </c>
      <c r="B2491" s="1" t="str">
        <f>IF('⚙️ SÉC MĂNG'!A447="","",'⚙️ SÉC MĂNG'!R447)</f>
        <v>Séc măng 4TN78/3TN78 (2-2-4) - IZ IKAZU</v>
      </c>
      <c r="C2491" s="1" t="str">
        <f>IF('⚙️ SÉC MĂNG'!A447="","","Séc măng")</f>
        <v>Séc măng</v>
      </c>
      <c r="D2491" s="1" t="str">
        <f>IF('⚙️ SÉC MĂNG'!A447="","",'⚙️ SÉC MĂNG'!I447)</f>
        <v>Máy</v>
      </c>
      <c r="E2491" s="13">
        <f>IF('⚙️ SÉC MĂNG'!A447="","",'⚙️ SÉC MĂNG'!J447)</f>
        <v>0</v>
      </c>
      <c r="F2491" s="13">
        <f>IF('⚙️ SÉC MĂNG'!A447="","",'⚙️ SÉC MĂNG'!K447)</f>
        <v>0</v>
      </c>
      <c r="G2491" s="13">
        <f>IF('⚙️ SÉC MĂNG'!A447="","",'⚙️ SÉC MĂNG'!L447)</f>
        <v>0</v>
      </c>
      <c r="H2491" s="13">
        <f>IF('⚙️ SÉC MĂNG'!A447="","",'⚙️ SÉC MĂNG'!M447)</f>
        <v>0</v>
      </c>
      <c r="I2491" s="13">
        <f>IF('⚙️ SÉC MĂNG'!A447="","",'⚙️ SÉC MĂNG'!N447)</f>
        <v>0</v>
      </c>
      <c r="J2491" s="1" t="str">
        <f>IF('⚙️ SÉC MĂNG'!A447="","",'⚙️ SÉC MĂNG'!D447)</f>
        <v>78</v>
      </c>
      <c r="L2491" s="1">
        <f>N(L2490)+IF(AND('🔎 TRA CỨU NHANH'!$C$2&lt;&gt;"",OR(ISNUMBER(SEARCH('🔎 TRA CỨU NHANH'!$C$2,$A2491)),ISNUMBER(SEARCH('🔎 TRA CỨU NHANH'!$C$2,$B2491)))),1,0)</f>
        <v>0</v>
      </c>
      <c r="M2491" s="1" t="str">
        <f t="shared" si="76"/>
        <v/>
      </c>
      <c r="N2491" s="1">
        <f>N(N2490)+IF(AND('💰 BÁO GIÁ'!$C$27&lt;&gt;"",OR(ISNUMBER(SEARCH('💰 BÁO GIÁ'!$C$27,$A2491)),ISNUMBER(SEARCH('💰 BÁO GIÁ'!$C$27,$B2491)))),1,0)</f>
        <v>0</v>
      </c>
      <c r="O2491" s="1" t="str">
        <f t="shared" si="77"/>
        <v/>
      </c>
    </row>
    <row r="2492" customHeight="1" spans="1:15">
      <c r="A2492" s="1" t="str">
        <f>IF('⚙️ SÉC MĂNG'!A448="","",'⚙️ SÉC MĂNG'!A448)</f>
        <v>HH072648</v>
      </c>
      <c r="B2492" s="1" t="str">
        <f>IF('⚙️ SÉC MĂNG'!A448="","",'⚙️ SÉC MĂNG'!R448)</f>
        <v>Séc măng 4TN78/3TN78 (2-2-4) - NPR</v>
      </c>
      <c r="C2492" s="1" t="str">
        <f>IF('⚙️ SÉC MĂNG'!A448="","","Séc măng")</f>
        <v>Séc măng</v>
      </c>
      <c r="D2492" s="1" t="str">
        <f>IF('⚙️ SÉC MĂNG'!A448="","",'⚙️ SÉC MĂNG'!I448)</f>
        <v>Máy</v>
      </c>
      <c r="E2492" s="13">
        <f>IF('⚙️ SÉC MĂNG'!A448="","",'⚙️ SÉC MĂNG'!J448)</f>
        <v>0</v>
      </c>
      <c r="F2492" s="13">
        <f>IF('⚙️ SÉC MĂNG'!A448="","",'⚙️ SÉC MĂNG'!K448)</f>
        <v>0</v>
      </c>
      <c r="G2492" s="13">
        <f>IF('⚙️ SÉC MĂNG'!A448="","",'⚙️ SÉC MĂNG'!L448)</f>
        <v>0</v>
      </c>
      <c r="H2492" s="13">
        <f>IF('⚙️ SÉC MĂNG'!A448="","",'⚙️ SÉC MĂNG'!M448)</f>
        <v>0</v>
      </c>
      <c r="I2492" s="13">
        <f>IF('⚙️ SÉC MĂNG'!A448="","",'⚙️ SÉC MĂNG'!N448)</f>
        <v>0</v>
      </c>
      <c r="J2492" s="1" t="str">
        <f>IF('⚙️ SÉC MĂNG'!A448="","",'⚙️ SÉC MĂNG'!D448)</f>
        <v>78</v>
      </c>
      <c r="L2492" s="1">
        <f>N(L2491)+IF(AND('🔎 TRA CỨU NHANH'!$C$2&lt;&gt;"",OR(ISNUMBER(SEARCH('🔎 TRA CỨU NHANH'!$C$2,$A2492)),ISNUMBER(SEARCH('🔎 TRA CỨU NHANH'!$C$2,$B2492)))),1,0)</f>
        <v>0</v>
      </c>
      <c r="M2492" s="1" t="str">
        <f t="shared" si="76"/>
        <v/>
      </c>
      <c r="N2492" s="1">
        <f>N(N2491)+IF(AND('💰 BÁO GIÁ'!$C$27&lt;&gt;"",OR(ISNUMBER(SEARCH('💰 BÁO GIÁ'!$C$27,$A2492)),ISNUMBER(SEARCH('💰 BÁO GIÁ'!$C$27,$B2492)))),1,0)</f>
        <v>0</v>
      </c>
      <c r="O2492" s="1" t="str">
        <f t="shared" si="77"/>
        <v/>
      </c>
    </row>
    <row r="2493" customHeight="1" spans="1:15">
      <c r="A2493" s="1" t="str">
        <f>IF('⚙️ SÉC MĂNG'!A449="","",'⚙️ SÉC MĂNG'!A449)</f>
        <v>HH075321</v>
      </c>
      <c r="B2493" s="1" t="str">
        <f>IF('⚙️ SÉC MĂNG'!A449="","",'⚙️ SÉC MĂNG'!R449)</f>
        <v>Séc măng 4TN78/3TN78 (2-2-4) - NSP</v>
      </c>
      <c r="C2493" s="1" t="str">
        <f>IF('⚙️ SÉC MĂNG'!A449="","","Séc măng")</f>
        <v>Séc măng</v>
      </c>
      <c r="D2493" s="1" t="str">
        <f>IF('⚙️ SÉC MĂNG'!A449="","",'⚙️ SÉC MĂNG'!I449)</f>
        <v>Máy</v>
      </c>
      <c r="E2493" s="13">
        <f>IF('⚙️ SÉC MĂNG'!A449="","",'⚙️ SÉC MĂNG'!J449)</f>
        <v>0</v>
      </c>
      <c r="F2493" s="13">
        <f>IF('⚙️ SÉC MĂNG'!A449="","",'⚙️ SÉC MĂNG'!K449)</f>
        <v>0</v>
      </c>
      <c r="G2493" s="13">
        <f>IF('⚙️ SÉC MĂNG'!A449="","",'⚙️ SÉC MĂNG'!L449)</f>
        <v>0</v>
      </c>
      <c r="H2493" s="13">
        <f>IF('⚙️ SÉC MĂNG'!A449="","",'⚙️ SÉC MĂNG'!M449)</f>
        <v>0</v>
      </c>
      <c r="I2493" s="13">
        <f>IF('⚙️ SÉC MĂNG'!A449="","",'⚙️ SÉC MĂNG'!N449)</f>
        <v>0</v>
      </c>
      <c r="J2493" s="1" t="str">
        <f>IF('⚙️ SÉC MĂNG'!A449="","",'⚙️ SÉC MĂNG'!D449)</f>
        <v>78</v>
      </c>
      <c r="L2493" s="1">
        <f>N(L2492)+IF(AND('🔎 TRA CỨU NHANH'!$C$2&lt;&gt;"",OR(ISNUMBER(SEARCH('🔎 TRA CỨU NHANH'!$C$2,$A2493)),ISNUMBER(SEARCH('🔎 TRA CỨU NHANH'!$C$2,$B2493)))),1,0)</f>
        <v>0</v>
      </c>
      <c r="M2493" s="1" t="str">
        <f t="shared" si="76"/>
        <v/>
      </c>
      <c r="N2493" s="1">
        <f>N(N2492)+IF(AND('💰 BÁO GIÁ'!$C$27&lt;&gt;"",OR(ISNUMBER(SEARCH('💰 BÁO GIÁ'!$C$27,$A2493)),ISNUMBER(SEARCH('💰 BÁO GIÁ'!$C$27,$B2493)))),1,0)</f>
        <v>0</v>
      </c>
      <c r="O2493" s="1" t="str">
        <f t="shared" si="77"/>
        <v/>
      </c>
    </row>
    <row r="2494" customHeight="1" spans="1:15">
      <c r="A2494" s="1" t="str">
        <f>IF('⚙️ SÉC MĂNG'!A450="","",'⚙️ SÉC MĂNG'!A450)</f>
        <v>HH082979</v>
      </c>
      <c r="B2494" s="1" t="str">
        <f>IF('⚙️ SÉC MĂNG'!A450="","",'⚙️ SÉC MĂNG'!R450)</f>
        <v>Séc măng Yanmar 78/ 4TN78/ 3TN78/ 3D78/ 4D78 (2-2-4) - ART 22707801</v>
      </c>
      <c r="C2494" s="1" t="str">
        <f>IF('⚙️ SÉC MĂNG'!A450="","","Séc măng")</f>
        <v>Séc măng</v>
      </c>
      <c r="D2494" s="1" t="str">
        <f>IF('⚙️ SÉC MĂNG'!A450="","",'⚙️ SÉC MĂNG'!I450)</f>
        <v>Máy</v>
      </c>
      <c r="E2494" s="13">
        <f>IF('⚙️ SÉC MĂNG'!A450="","",'⚙️ SÉC MĂNG'!J450)</f>
        <v>0</v>
      </c>
      <c r="F2494" s="13">
        <f>IF('⚙️ SÉC MĂNG'!A450="","",'⚙️ SÉC MĂNG'!K450)</f>
        <v>0</v>
      </c>
      <c r="G2494" s="13">
        <f>IF('⚙️ SÉC MĂNG'!A450="","",'⚙️ SÉC MĂNG'!L450)</f>
        <v>0</v>
      </c>
      <c r="H2494" s="13">
        <f>IF('⚙️ SÉC MĂNG'!A450="","",'⚙️ SÉC MĂNG'!M450)</f>
        <v>0</v>
      </c>
      <c r="I2494" s="13">
        <f>IF('⚙️ SÉC MĂNG'!A450="","",'⚙️ SÉC MĂNG'!N450)</f>
        <v>0</v>
      </c>
      <c r="J2494" s="1" t="str">
        <f>IF('⚙️ SÉC MĂNG'!A450="","",'⚙️ SÉC MĂNG'!D450)</f>
        <v>78</v>
      </c>
      <c r="L2494" s="1">
        <f>N(L2493)+IF(AND('🔎 TRA CỨU NHANH'!$C$2&lt;&gt;"",OR(ISNUMBER(SEARCH('🔎 TRA CỨU NHANH'!$C$2,$A2494)),ISNUMBER(SEARCH('🔎 TRA CỨU NHANH'!$C$2,$B2494)))),1,0)</f>
        <v>0</v>
      </c>
      <c r="M2494" s="1" t="str">
        <f t="shared" si="76"/>
        <v/>
      </c>
      <c r="N2494" s="1">
        <f>N(N2493)+IF(AND('💰 BÁO GIÁ'!$C$27&lt;&gt;"",OR(ISNUMBER(SEARCH('💰 BÁO GIÁ'!$C$27,$A2494)),ISNUMBER(SEARCH('💰 BÁO GIÁ'!$C$27,$B2494)))),1,0)</f>
        <v>0</v>
      </c>
      <c r="O2494" s="1" t="str">
        <f t="shared" si="77"/>
        <v/>
      </c>
    </row>
    <row r="2495" customHeight="1" spans="1:15">
      <c r="A2495" s="1" t="str">
        <f>IF('⚙️ SÉC MĂNG'!A451="","",'⚙️ SÉC MĂNG'!A451)</f>
        <v>HH078041</v>
      </c>
      <c r="B2495" s="1" t="str">
        <f>IF('⚙️ SÉC MĂNG'!A451="","",'⚙️ SÉC MĂNG'!R451)</f>
        <v>Séc măng Yanmar-80 / 3TN80 / 4TN80 (2-2-4) - ART 22708002</v>
      </c>
      <c r="C2495" s="1" t="str">
        <f>IF('⚙️ SÉC MĂNG'!A451="","","Séc măng")</f>
        <v>Séc măng</v>
      </c>
      <c r="D2495" s="1" t="str">
        <f>IF('⚙️ SÉC MĂNG'!A451="","",'⚙️ SÉC MĂNG'!I451)</f>
        <v>Máy</v>
      </c>
      <c r="E2495" s="13">
        <f>IF('⚙️ SÉC MĂNG'!A451="","",'⚙️ SÉC MĂNG'!J451)</f>
        <v>0</v>
      </c>
      <c r="F2495" s="13">
        <f>IF('⚙️ SÉC MĂNG'!A451="","",'⚙️ SÉC MĂNG'!K451)</f>
        <v>0</v>
      </c>
      <c r="G2495" s="13">
        <f>IF('⚙️ SÉC MĂNG'!A451="","",'⚙️ SÉC MĂNG'!L451)</f>
        <v>0</v>
      </c>
      <c r="H2495" s="13">
        <f>IF('⚙️ SÉC MĂNG'!A451="","",'⚙️ SÉC MĂNG'!M451)</f>
        <v>0</v>
      </c>
      <c r="I2495" s="13">
        <f>IF('⚙️ SÉC MĂNG'!A451="","",'⚙️ SÉC MĂNG'!N451)</f>
        <v>0</v>
      </c>
      <c r="J2495" s="1" t="str">
        <f>IF('⚙️ SÉC MĂNG'!A451="","",'⚙️ SÉC MĂNG'!D451)</f>
        <v>80</v>
      </c>
      <c r="L2495" s="1">
        <f>N(L2494)+IF(AND('🔎 TRA CỨU NHANH'!$C$2&lt;&gt;"",OR(ISNUMBER(SEARCH('🔎 TRA CỨU NHANH'!$C$2,$A2495)),ISNUMBER(SEARCH('🔎 TRA CỨU NHANH'!$C$2,$B2495)))),1,0)</f>
        <v>0</v>
      </c>
      <c r="M2495" s="1" t="str">
        <f t="shared" si="76"/>
        <v/>
      </c>
      <c r="N2495" s="1">
        <f>N(N2494)+IF(AND('💰 BÁO GIÁ'!$C$27&lt;&gt;"",OR(ISNUMBER(SEARCH('💰 BÁO GIÁ'!$C$27,$A2495)),ISNUMBER(SEARCH('💰 BÁO GIÁ'!$C$27,$B2495)))),1,0)</f>
        <v>0</v>
      </c>
      <c r="O2495" s="1" t="str">
        <f t="shared" si="77"/>
        <v/>
      </c>
    </row>
    <row r="2496" customHeight="1" spans="1:15">
      <c r="A2496" s="1" t="str">
        <f>IF('⚙️ SÉC MĂNG'!A452="","",'⚙️ SÉC MĂNG'!A452)</f>
        <v>HH078042</v>
      </c>
      <c r="B2496" s="1" t="str">
        <f>IF('⚙️ SÉC MĂNG'!A452="","",'⚙️ SÉC MĂNG'!R452)</f>
        <v>Séc măng Yanmar-80/ 3TN80/ 4TN80 (2.5-2.5-2.5-4) - ART 22708003</v>
      </c>
      <c r="C2496" s="1" t="str">
        <f>IF('⚙️ SÉC MĂNG'!A452="","","Séc măng")</f>
        <v>Séc măng</v>
      </c>
      <c r="D2496" s="1" t="str">
        <f>IF('⚙️ SÉC MĂNG'!A452="","",'⚙️ SÉC MĂNG'!I452)</f>
        <v>Máy</v>
      </c>
      <c r="E2496" s="13">
        <f>IF('⚙️ SÉC MĂNG'!A452="","",'⚙️ SÉC MĂNG'!J452)</f>
        <v>0</v>
      </c>
      <c r="F2496" s="13">
        <f>IF('⚙️ SÉC MĂNG'!A452="","",'⚙️ SÉC MĂNG'!K452)</f>
        <v>0</v>
      </c>
      <c r="G2496" s="13">
        <f>IF('⚙️ SÉC MĂNG'!A452="","",'⚙️ SÉC MĂNG'!L452)</f>
        <v>0</v>
      </c>
      <c r="H2496" s="13">
        <f>IF('⚙️ SÉC MĂNG'!A452="","",'⚙️ SÉC MĂNG'!M452)</f>
        <v>0</v>
      </c>
      <c r="I2496" s="13">
        <f>IF('⚙️ SÉC MĂNG'!A452="","",'⚙️ SÉC MĂNG'!N452)</f>
        <v>0</v>
      </c>
      <c r="J2496" s="1" t="str">
        <f>IF('⚙️ SÉC MĂNG'!A452="","",'⚙️ SÉC MĂNG'!D452)</f>
        <v>80</v>
      </c>
      <c r="L2496" s="1">
        <f>N(L2495)+IF(AND('🔎 TRA CỨU NHANH'!$C$2&lt;&gt;"",OR(ISNUMBER(SEARCH('🔎 TRA CỨU NHANH'!$C$2,$A2496)),ISNUMBER(SEARCH('🔎 TRA CỨU NHANH'!$C$2,$B2496)))),1,0)</f>
        <v>0</v>
      </c>
      <c r="M2496" s="1" t="str">
        <f t="shared" si="76"/>
        <v/>
      </c>
      <c r="N2496" s="1">
        <f>N(N2495)+IF(AND('💰 BÁO GIÁ'!$C$27&lt;&gt;"",OR(ISNUMBER(SEARCH('💰 BÁO GIÁ'!$C$27,$A2496)),ISNUMBER(SEARCH('💰 BÁO GIÁ'!$C$27,$B2496)))),1,0)</f>
        <v>0</v>
      </c>
      <c r="O2496" s="1" t="str">
        <f t="shared" si="77"/>
        <v/>
      </c>
    </row>
    <row r="2497" customHeight="1" spans="1:15">
      <c r="A2497" s="1" t="str">
        <f>IF('⚙️ SÉC MĂNG'!A453="","",'⚙️ SÉC MĂNG'!A453)</f>
        <v>HH083529</v>
      </c>
      <c r="B2497" s="1" t="str">
        <f>IF('⚙️ SÉC MĂNG'!A453="","",'⚙️ SÉC MĂNG'!R453)</f>
        <v>Séc măng Yanmar-80/ 3TN80/ 4TN80 (2.5-2.5-2.5-4), 4D80 - IZ IKAZU</v>
      </c>
      <c r="C2497" s="1" t="str">
        <f>IF('⚙️ SÉC MĂNG'!A453="","","Séc măng")</f>
        <v>Séc măng</v>
      </c>
      <c r="D2497" s="1" t="str">
        <f>IF('⚙️ SÉC MĂNG'!A453="","",'⚙️ SÉC MĂNG'!I453)</f>
        <v>Máy</v>
      </c>
      <c r="E2497" s="13">
        <f>IF('⚙️ SÉC MĂNG'!A453="","",'⚙️ SÉC MĂNG'!J453)</f>
        <v>0</v>
      </c>
      <c r="F2497" s="13">
        <f>IF('⚙️ SÉC MĂNG'!A453="","",'⚙️ SÉC MĂNG'!K453)</f>
        <v>0</v>
      </c>
      <c r="G2497" s="13">
        <f>IF('⚙️ SÉC MĂNG'!A453="","",'⚙️ SÉC MĂNG'!L453)</f>
        <v>0</v>
      </c>
      <c r="H2497" s="13">
        <f>IF('⚙️ SÉC MĂNG'!A453="","",'⚙️ SÉC MĂNG'!M453)</f>
        <v>0</v>
      </c>
      <c r="I2497" s="13">
        <f>IF('⚙️ SÉC MĂNG'!A453="","",'⚙️ SÉC MĂNG'!N453)</f>
        <v>0</v>
      </c>
      <c r="J2497" s="1" t="str">
        <f>IF('⚙️ SÉC MĂNG'!A453="","",'⚙️ SÉC MĂNG'!D453)</f>
        <v>80</v>
      </c>
      <c r="L2497" s="1">
        <f>N(L2496)+IF(AND('🔎 TRA CỨU NHANH'!$C$2&lt;&gt;"",OR(ISNUMBER(SEARCH('🔎 TRA CỨU NHANH'!$C$2,$A2497)),ISNUMBER(SEARCH('🔎 TRA CỨU NHANH'!$C$2,$B2497)))),1,0)</f>
        <v>0</v>
      </c>
      <c r="M2497" s="1" t="str">
        <f t="shared" si="76"/>
        <v/>
      </c>
      <c r="N2497" s="1">
        <f>N(N2496)+IF(AND('💰 BÁO GIÁ'!$C$27&lt;&gt;"",OR(ISNUMBER(SEARCH('💰 BÁO GIÁ'!$C$27,$A2497)),ISNUMBER(SEARCH('💰 BÁO GIÁ'!$C$27,$B2497)))),1,0)</f>
        <v>0</v>
      </c>
      <c r="O2497" s="1" t="str">
        <f t="shared" si="77"/>
        <v/>
      </c>
    </row>
    <row r="2498" customHeight="1" spans="1:15">
      <c r="A2498" s="1" t="str">
        <f>IF('⚙️ SÉC MĂNG'!A454="","",'⚙️ SÉC MĂNG'!A454)</f>
        <v>HH0293</v>
      </c>
      <c r="B2498" s="1" t="str">
        <f>IF('⚙️ SÉC MĂNG'!A454="","",'⚙️ SÉC MĂNG'!R454)</f>
        <v>Séc măng YANMAR 4TN82 /3D82 /3TN82 (2-2-4) - RIK</v>
      </c>
      <c r="C2498" s="1" t="str">
        <f>IF('⚙️ SÉC MĂNG'!A454="","","Séc măng")</f>
        <v>Séc măng</v>
      </c>
      <c r="D2498" s="1" t="str">
        <f>IF('⚙️ SÉC MĂNG'!A454="","",'⚙️ SÉC MĂNG'!I454)</f>
        <v>1Máy</v>
      </c>
      <c r="E2498" s="13">
        <f>IF('⚙️ SÉC MĂNG'!A454="","",'⚙️ SÉC MĂNG'!J454)</f>
        <v>0</v>
      </c>
      <c r="F2498" s="13">
        <f>IF('⚙️ SÉC MĂNG'!A454="","",'⚙️ SÉC MĂNG'!K454)</f>
        <v>0</v>
      </c>
      <c r="G2498" s="13">
        <f>IF('⚙️ SÉC MĂNG'!A454="","",'⚙️ SÉC MĂNG'!L454)</f>
        <v>0</v>
      </c>
      <c r="H2498" s="13">
        <f>IF('⚙️ SÉC MĂNG'!A454="","",'⚙️ SÉC MĂNG'!M454)</f>
        <v>0</v>
      </c>
      <c r="I2498" s="13">
        <f>IF('⚙️ SÉC MĂNG'!A454="","",'⚙️ SÉC MĂNG'!N454)</f>
        <v>0</v>
      </c>
      <c r="J2498" s="1" t="str">
        <f>IF('⚙️ SÉC MĂNG'!A454="","",'⚙️ SÉC MĂNG'!D454)</f>
        <v>82</v>
      </c>
      <c r="L2498" s="1">
        <f>N(L2497)+IF(AND('🔎 TRA CỨU NHANH'!$C$2&lt;&gt;"",OR(ISNUMBER(SEARCH('🔎 TRA CỨU NHANH'!$C$2,$A2498)),ISNUMBER(SEARCH('🔎 TRA CỨU NHANH'!$C$2,$B2498)))),1,0)</f>
        <v>0</v>
      </c>
      <c r="M2498" s="1" t="str">
        <f t="shared" ref="M2498:M2561" si="78">IF(L2498&gt;N(L2497),L2498,"")</f>
        <v/>
      </c>
      <c r="N2498" s="1">
        <f>N(N2497)+IF(AND('💰 BÁO GIÁ'!$C$27&lt;&gt;"",OR(ISNUMBER(SEARCH('💰 BÁO GIÁ'!$C$27,$A2498)),ISNUMBER(SEARCH('💰 BÁO GIÁ'!$C$27,$B2498)))),1,0)</f>
        <v>0</v>
      </c>
      <c r="O2498" s="1" t="str">
        <f t="shared" ref="O2498:O2561" si="79">IF(N2498&gt;N(N2497),N2498,"")</f>
        <v/>
      </c>
    </row>
    <row r="2499" customHeight="1" spans="1:15">
      <c r="A2499" s="1" t="str">
        <f>IF('⚙️ SÉC MĂNG'!A455="","",'⚙️ SÉC MĂNG'!A455)</f>
        <v>HH078043</v>
      </c>
      <c r="B2499" s="1" t="str">
        <f>IF('⚙️ SÉC MĂNG'!A455="","",'⚙️ SÉC MĂNG'!R455)</f>
        <v>Séc măng YANMAR 82 / 4TN82 / 4D82 / 3D82 / 3TN82 (2-2-4) - ART 22708201</v>
      </c>
      <c r="C2499" s="1" t="str">
        <f>IF('⚙️ SÉC MĂNG'!A455="","","Séc măng")</f>
        <v>Séc măng</v>
      </c>
      <c r="D2499" s="1" t="str">
        <f>IF('⚙️ SÉC MĂNG'!A455="","",'⚙️ SÉC MĂNG'!I455)</f>
        <v>1Máy</v>
      </c>
      <c r="E2499" s="1">
        <f>IF('⚙️ SÉC MĂNG'!A455="","",'⚙️ SÉC MĂNG'!J455)</f>
        <v>0</v>
      </c>
      <c r="F2499" s="1">
        <f>IF('⚙️ SÉC MĂNG'!A455="","",'⚙️ SÉC MĂNG'!K455)</f>
        <v>0</v>
      </c>
      <c r="G2499" s="1">
        <f>IF('⚙️ SÉC MĂNG'!A455="","",'⚙️ SÉC MĂNG'!L455)</f>
        <v>0</v>
      </c>
      <c r="H2499" s="1">
        <f>IF('⚙️ SÉC MĂNG'!A455="","",'⚙️ SÉC MĂNG'!M455)</f>
        <v>0</v>
      </c>
      <c r="I2499" s="1">
        <f>IF('⚙️ SÉC MĂNG'!A455="","",'⚙️ SÉC MĂNG'!N455)</f>
        <v>0</v>
      </c>
      <c r="J2499" s="1" t="str">
        <f>IF('⚙️ SÉC MĂNG'!A455="","",'⚙️ SÉC MĂNG'!D455)</f>
        <v>82</v>
      </c>
      <c r="L2499" s="1">
        <f>N(L2498)+IF(AND('🔎 TRA CỨU NHANH'!$C$2&lt;&gt;"",OR(ISNUMBER(SEARCH('🔎 TRA CỨU NHANH'!$C$2,$A2499)),ISNUMBER(SEARCH('🔎 TRA CỨU NHANH'!$C$2,$B2499)))),1,0)</f>
        <v>0</v>
      </c>
      <c r="M2499" s="1" t="str">
        <f t="shared" si="78"/>
        <v/>
      </c>
      <c r="N2499" s="1">
        <f>N(N2498)+IF(AND('💰 BÁO GIÁ'!$C$27&lt;&gt;"",OR(ISNUMBER(SEARCH('💰 BÁO GIÁ'!$C$27,$A2499)),ISNUMBER(SEARCH('💰 BÁO GIÁ'!$C$27,$B2499)))),1,0)</f>
        <v>0</v>
      </c>
      <c r="O2499" s="1" t="str">
        <f t="shared" si="79"/>
        <v/>
      </c>
    </row>
    <row r="2500" customHeight="1" spans="1:15">
      <c r="A2500" s="1" t="str">
        <f>IF('⚙️ SÉC MĂNG'!A456="","",'⚙️ SÉC MĂNG'!A456)</f>
        <v>HH0592</v>
      </c>
      <c r="B2500" s="1" t="str">
        <f>IF('⚙️ SÉC MĂNG'!A456="","",'⚙️ SÉC MĂNG'!R456)</f>
        <v>Séc măng Yanmar 82A/ 3TN82/ 4TN82 (2-2-4) - IZ IKAZU</v>
      </c>
      <c r="C2500" s="1" t="str">
        <f>IF('⚙️ SÉC MĂNG'!A456="","","Séc măng")</f>
        <v>Séc măng</v>
      </c>
      <c r="D2500" s="1" t="str">
        <f>IF('⚙️ SÉC MĂNG'!A456="","",'⚙️ SÉC MĂNG'!I456)</f>
        <v>Máy</v>
      </c>
      <c r="E2500" s="13">
        <f>IF('⚙️ SÉC MĂNG'!A456="","",'⚙️ SÉC MĂNG'!J456)</f>
        <v>0</v>
      </c>
      <c r="F2500" s="13">
        <f>IF('⚙️ SÉC MĂNG'!A456="","",'⚙️ SÉC MĂNG'!K456)</f>
        <v>0</v>
      </c>
      <c r="G2500" s="13">
        <f>IF('⚙️ SÉC MĂNG'!A456="","",'⚙️ SÉC MĂNG'!L456)</f>
        <v>0</v>
      </c>
      <c r="H2500" s="13">
        <f>IF('⚙️ SÉC MĂNG'!A456="","",'⚙️ SÉC MĂNG'!M456)</f>
        <v>0</v>
      </c>
      <c r="I2500" s="13">
        <f>IF('⚙️ SÉC MĂNG'!A456="","",'⚙️ SÉC MĂNG'!N456)</f>
        <v>0</v>
      </c>
      <c r="J2500" s="1" t="str">
        <f>IF('⚙️ SÉC MĂNG'!A456="","",'⚙️ SÉC MĂNG'!D456)</f>
        <v>82</v>
      </c>
      <c r="L2500" s="1">
        <f>N(L2499)+IF(AND('🔎 TRA CỨU NHANH'!$C$2&lt;&gt;"",OR(ISNUMBER(SEARCH('🔎 TRA CỨU NHANH'!$C$2,$A2500)),ISNUMBER(SEARCH('🔎 TRA CỨU NHANH'!$C$2,$B2500)))),1,0)</f>
        <v>0</v>
      </c>
      <c r="M2500" s="1" t="str">
        <f t="shared" si="78"/>
        <v/>
      </c>
      <c r="N2500" s="1">
        <f>N(N2499)+IF(AND('💰 BÁO GIÁ'!$C$27&lt;&gt;"",OR(ISNUMBER(SEARCH('💰 BÁO GIÁ'!$C$27,$A2500)),ISNUMBER(SEARCH('💰 BÁO GIÁ'!$C$27,$B2500)))),1,0)</f>
        <v>0</v>
      </c>
      <c r="O2500" s="1" t="str">
        <f t="shared" si="79"/>
        <v/>
      </c>
    </row>
    <row r="2501" customHeight="1" spans="1:15">
      <c r="A2501" s="1" t="str">
        <f>IF('⚙️ SÉC MĂNG'!A457="","",'⚙️ SÉC MĂNG'!A457)</f>
        <v>HH070362</v>
      </c>
      <c r="B2501" s="1" t="str">
        <f>IF('⚙️ SÉC MĂNG'!A457="","",'⚙️ SÉC MĂNG'!R457)</f>
        <v>Séc măng 3TN84/4D84 (2-2-4) - TP</v>
      </c>
      <c r="C2501" s="1" t="str">
        <f>IF('⚙️ SÉC MĂNG'!A457="","","Séc măng")</f>
        <v>Séc măng</v>
      </c>
      <c r="D2501" s="1" t="str">
        <f>IF('⚙️ SÉC MĂNG'!A457="","",'⚙️ SÉC MĂNG'!I457)</f>
        <v>Cái</v>
      </c>
      <c r="E2501" s="1">
        <f>IF('⚙️ SÉC MĂNG'!A457="","",'⚙️ SÉC MĂNG'!J457)</f>
        <v>0</v>
      </c>
      <c r="F2501" s="1">
        <f>IF('⚙️ SÉC MĂNG'!A457="","",'⚙️ SÉC MĂNG'!K457)</f>
        <v>0</v>
      </c>
      <c r="G2501" s="1">
        <f>IF('⚙️ SÉC MĂNG'!A457="","",'⚙️ SÉC MĂNG'!L457)</f>
        <v>0</v>
      </c>
      <c r="H2501" s="1">
        <f>IF('⚙️ SÉC MĂNG'!A457="","",'⚙️ SÉC MĂNG'!M457)</f>
        <v>0</v>
      </c>
      <c r="I2501" s="1">
        <f>IF('⚙️ SÉC MĂNG'!A457="","",'⚙️ SÉC MĂNG'!N457)</f>
        <v>0</v>
      </c>
      <c r="J2501" s="1" t="str">
        <f>IF('⚙️ SÉC MĂNG'!A457="","",'⚙️ SÉC MĂNG'!D457)</f>
        <v>84</v>
      </c>
      <c r="L2501" s="1">
        <f>N(L2500)+IF(AND('🔎 TRA CỨU NHANH'!$C$2&lt;&gt;"",OR(ISNUMBER(SEARCH('🔎 TRA CỨU NHANH'!$C$2,$A2501)),ISNUMBER(SEARCH('🔎 TRA CỨU NHANH'!$C$2,$B2501)))),1,0)</f>
        <v>0</v>
      </c>
      <c r="M2501" s="1" t="str">
        <f t="shared" si="78"/>
        <v/>
      </c>
      <c r="N2501" s="1">
        <f>N(N2500)+IF(AND('💰 BÁO GIÁ'!$C$27&lt;&gt;"",OR(ISNUMBER(SEARCH('💰 BÁO GIÁ'!$C$27,$A2501)),ISNUMBER(SEARCH('💰 BÁO GIÁ'!$C$27,$B2501)))),1,0)</f>
        <v>0</v>
      </c>
      <c r="O2501" s="1" t="str">
        <f t="shared" si="79"/>
        <v/>
      </c>
    </row>
    <row r="2502" customHeight="1" spans="1:15">
      <c r="A2502" s="1" t="str">
        <f>IF('⚙️ SÉC MĂNG'!A458="","",'⚙️ SÉC MĂNG'!A458)</f>
        <v>HH083918</v>
      </c>
      <c r="B2502" s="1" t="str">
        <f>IF('⚙️ SÉC MĂNG'!A458="","",'⚙️ SÉC MĂNG'!R458)</f>
        <v>Séc măng Yanmar 84/ 3TNV84/4TNV84/4TNE84/4D84 (2-2-4) - HENWEIT</v>
      </c>
      <c r="C2502" s="1" t="str">
        <f>IF('⚙️ SÉC MĂNG'!A458="","","Séc măng")</f>
        <v>Séc măng</v>
      </c>
      <c r="D2502" s="1" t="str">
        <f>IF('⚙️ SÉC MĂNG'!A458="","",'⚙️ SÉC MĂNG'!I458)</f>
        <v>Máy</v>
      </c>
      <c r="E2502" s="13">
        <f>IF('⚙️ SÉC MĂNG'!A458="","",'⚙️ SÉC MĂNG'!J458)</f>
        <v>0</v>
      </c>
      <c r="F2502" s="13">
        <f>IF('⚙️ SÉC MĂNG'!A458="","",'⚙️ SÉC MĂNG'!K458)</f>
        <v>0</v>
      </c>
      <c r="G2502" s="13">
        <f>IF('⚙️ SÉC MĂNG'!A458="","",'⚙️ SÉC MĂNG'!L458)</f>
        <v>0</v>
      </c>
      <c r="H2502" s="13">
        <f>IF('⚙️ SÉC MĂNG'!A458="","",'⚙️ SÉC MĂNG'!M458)</f>
        <v>0</v>
      </c>
      <c r="I2502" s="13">
        <f>IF('⚙️ SÉC MĂNG'!A458="","",'⚙️ SÉC MĂNG'!N458)</f>
        <v>0</v>
      </c>
      <c r="J2502" s="1" t="str">
        <f>IF('⚙️ SÉC MĂNG'!A458="","",'⚙️ SÉC MĂNG'!D458)</f>
        <v>84</v>
      </c>
      <c r="L2502" s="1">
        <f>N(L2501)+IF(AND('🔎 TRA CỨU NHANH'!$C$2&lt;&gt;"",OR(ISNUMBER(SEARCH('🔎 TRA CỨU NHANH'!$C$2,$A2502)),ISNUMBER(SEARCH('🔎 TRA CỨU NHANH'!$C$2,$B2502)))),1,0)</f>
        <v>0</v>
      </c>
      <c r="M2502" s="1" t="str">
        <f t="shared" si="78"/>
        <v/>
      </c>
      <c r="N2502" s="1">
        <f>N(N2501)+IF(AND('💰 BÁO GIÁ'!$C$27&lt;&gt;"",OR(ISNUMBER(SEARCH('💰 BÁO GIÁ'!$C$27,$A2502)),ISNUMBER(SEARCH('💰 BÁO GIÁ'!$C$27,$B2502)))),1,0)</f>
        <v>0</v>
      </c>
      <c r="O2502" s="1" t="str">
        <f t="shared" si="79"/>
        <v/>
      </c>
    </row>
    <row r="2503" customHeight="1" spans="1:15">
      <c r="A2503" s="1" t="str">
        <f>IF('⚙️ SÉC MĂNG'!A459="","",'⚙️ SÉC MĂNG'!A459)</f>
        <v>HH077613</v>
      </c>
      <c r="B2503" s="1" t="str">
        <f>IF('⚙️ SÉC MĂNG'!A459="","",'⚙️ SÉC MĂNG'!R459)</f>
        <v>Séc măng 4TNV84 / 4TNE84 / 4D84 / 3D84 (2-2-4) - IZUMI</v>
      </c>
      <c r="C2503" s="1" t="str">
        <f>IF('⚙️ SÉC MĂNG'!A459="","","Séc măng")</f>
        <v>Séc măng</v>
      </c>
      <c r="D2503" s="1" t="str">
        <f>IF('⚙️ SÉC MĂNG'!A459="","",'⚙️ SÉC MĂNG'!I459)</f>
        <v>Máy</v>
      </c>
      <c r="E2503" s="13">
        <f>IF('⚙️ SÉC MĂNG'!A459="","",'⚙️ SÉC MĂNG'!J459)</f>
        <v>0</v>
      </c>
      <c r="F2503" s="13">
        <f>IF('⚙️ SÉC MĂNG'!A459="","",'⚙️ SÉC MĂNG'!K459)</f>
        <v>0</v>
      </c>
      <c r="G2503" s="13">
        <f>IF('⚙️ SÉC MĂNG'!A459="","",'⚙️ SÉC MĂNG'!L459)</f>
        <v>0</v>
      </c>
      <c r="H2503" s="13">
        <f>IF('⚙️ SÉC MĂNG'!A459="","",'⚙️ SÉC MĂNG'!M459)</f>
        <v>0</v>
      </c>
      <c r="I2503" s="13">
        <f>IF('⚙️ SÉC MĂNG'!A459="","",'⚙️ SÉC MĂNG'!N459)</f>
        <v>0</v>
      </c>
      <c r="J2503" s="1" t="str">
        <f>IF('⚙️ SÉC MĂNG'!A459="","",'⚙️ SÉC MĂNG'!D459)</f>
        <v>84</v>
      </c>
      <c r="L2503" s="1">
        <f>N(L2502)+IF(AND('🔎 TRA CỨU NHANH'!$C$2&lt;&gt;"",OR(ISNUMBER(SEARCH('🔎 TRA CỨU NHANH'!$C$2,$A2503)),ISNUMBER(SEARCH('🔎 TRA CỨU NHANH'!$C$2,$B2503)))),1,0)</f>
        <v>0</v>
      </c>
      <c r="M2503" s="1" t="str">
        <f t="shared" si="78"/>
        <v/>
      </c>
      <c r="N2503" s="1">
        <f>N(N2502)+IF(AND('💰 BÁO GIÁ'!$C$27&lt;&gt;"",OR(ISNUMBER(SEARCH('💰 BÁO GIÁ'!$C$27,$A2503)),ISNUMBER(SEARCH('💰 BÁO GIÁ'!$C$27,$B2503)))),1,0)</f>
        <v>0</v>
      </c>
      <c r="O2503" s="1" t="str">
        <f t="shared" si="79"/>
        <v/>
      </c>
    </row>
    <row r="2504" customHeight="1" spans="1:15">
      <c r="A2504" s="1" t="str">
        <f>IF('⚙️ SÉC MĂNG'!A460="","",'⚙️ SÉC MĂNG'!A460)</f>
        <v>HH079787</v>
      </c>
      <c r="B2504" s="1" t="str">
        <f>IF('⚙️ SÉC MĂNG'!A460="","",'⚙️ SÉC MĂNG'!R460)</f>
        <v>Séc măng Yan 4TNE84/ 2-2-4 (4TNV84, 4D84, 3D84) - IZ IKAZU</v>
      </c>
      <c r="C2504" s="1" t="str">
        <f>IF('⚙️ SÉC MĂNG'!A460="","","Séc măng")</f>
        <v>Séc măng</v>
      </c>
      <c r="D2504" s="1" t="str">
        <f>IF('⚙️ SÉC MĂNG'!A460="","",'⚙️ SÉC MĂNG'!I460)</f>
        <v>Máy</v>
      </c>
      <c r="E2504" s="13">
        <f>IF('⚙️ SÉC MĂNG'!A460="","",'⚙️ SÉC MĂNG'!J460)</f>
        <v>0</v>
      </c>
      <c r="F2504" s="13">
        <f>IF('⚙️ SÉC MĂNG'!A460="","",'⚙️ SÉC MĂNG'!K460)</f>
        <v>0</v>
      </c>
      <c r="G2504" s="13">
        <f>IF('⚙️ SÉC MĂNG'!A460="","",'⚙️ SÉC MĂNG'!L460)</f>
        <v>0</v>
      </c>
      <c r="H2504" s="13">
        <f>IF('⚙️ SÉC MĂNG'!A460="","",'⚙️ SÉC MĂNG'!M460)</f>
        <v>0</v>
      </c>
      <c r="I2504" s="13">
        <f>IF('⚙️ SÉC MĂNG'!A460="","",'⚙️ SÉC MĂNG'!N460)</f>
        <v>0</v>
      </c>
      <c r="J2504" s="1" t="str">
        <f>IF('⚙️ SÉC MĂNG'!A460="","",'⚙️ SÉC MĂNG'!D460)</f>
        <v>84</v>
      </c>
      <c r="L2504" s="1">
        <f>N(L2503)+IF(AND('🔎 TRA CỨU NHANH'!$C$2&lt;&gt;"",OR(ISNUMBER(SEARCH('🔎 TRA CỨU NHANH'!$C$2,$A2504)),ISNUMBER(SEARCH('🔎 TRA CỨU NHANH'!$C$2,$B2504)))),1,0)</f>
        <v>0</v>
      </c>
      <c r="M2504" s="1" t="str">
        <f t="shared" si="78"/>
        <v/>
      </c>
      <c r="N2504" s="1">
        <f>N(N2503)+IF(AND('💰 BÁO GIÁ'!$C$27&lt;&gt;"",OR(ISNUMBER(SEARCH('💰 BÁO GIÁ'!$C$27,$A2504)),ISNUMBER(SEARCH('💰 BÁO GIÁ'!$C$27,$B2504)))),1,0)</f>
        <v>0</v>
      </c>
      <c r="O2504" s="1" t="str">
        <f t="shared" si="79"/>
        <v/>
      </c>
    </row>
    <row r="2505" customHeight="1" spans="1:15">
      <c r="A2505" s="1" t="str">
        <f>IF('⚙️ SÉC MĂNG'!A461="","",'⚙️ SÉC MĂNG'!A461)</f>
        <v>HH20498</v>
      </c>
      <c r="B2505" s="1" t="str">
        <f>IF('⚙️ SÉC MĂNG'!A461="","",'⚙️ SÉC MĂNG'!R461)</f>
        <v>Séc măng Yan 4TNV84/4TNE84/4D84/YDY10164ZZ/3D84 (2-2-4) HỘP1 - NPR</v>
      </c>
      <c r="C2505" s="1" t="str">
        <f>IF('⚙️ SÉC MĂNG'!A461="","","Séc măng")</f>
        <v>Séc măng</v>
      </c>
      <c r="D2505" s="1" t="str">
        <f>IF('⚙️ SÉC MĂNG'!A461="","",'⚙️ SÉC MĂNG'!I461)</f>
        <v>Máy</v>
      </c>
      <c r="E2505" s="13">
        <f>IF('⚙️ SÉC MĂNG'!A461="","",'⚙️ SÉC MĂNG'!J461)</f>
        <v>0</v>
      </c>
      <c r="F2505" s="13">
        <f>IF('⚙️ SÉC MĂNG'!A461="","",'⚙️ SÉC MĂNG'!K461)</f>
        <v>0</v>
      </c>
      <c r="G2505" s="13">
        <f>IF('⚙️ SÉC MĂNG'!A461="","",'⚙️ SÉC MĂNG'!L461)</f>
        <v>0</v>
      </c>
      <c r="H2505" s="13">
        <f>IF('⚙️ SÉC MĂNG'!A461="","",'⚙️ SÉC MĂNG'!M461)</f>
        <v>0</v>
      </c>
      <c r="I2505" s="13">
        <f>IF('⚙️ SÉC MĂNG'!A461="","",'⚙️ SÉC MĂNG'!N461)</f>
        <v>0</v>
      </c>
      <c r="J2505" s="1" t="str">
        <f>IF('⚙️ SÉC MĂNG'!A461="","",'⚙️ SÉC MĂNG'!D461)</f>
        <v>84</v>
      </c>
      <c r="L2505" s="1">
        <f>N(L2504)+IF(AND('🔎 TRA CỨU NHANH'!$C$2&lt;&gt;"",OR(ISNUMBER(SEARCH('🔎 TRA CỨU NHANH'!$C$2,$A2505)),ISNUMBER(SEARCH('🔎 TRA CỨU NHANH'!$C$2,$B2505)))),1,0)</f>
        <v>0</v>
      </c>
      <c r="M2505" s="1" t="str">
        <f t="shared" si="78"/>
        <v/>
      </c>
      <c r="N2505" s="1">
        <f>N(N2504)+IF(AND('💰 BÁO GIÁ'!$C$27&lt;&gt;"",OR(ISNUMBER(SEARCH('💰 BÁO GIÁ'!$C$27,$A2505)),ISNUMBER(SEARCH('💰 BÁO GIÁ'!$C$27,$B2505)))),1,0)</f>
        <v>0</v>
      </c>
      <c r="O2505" s="1" t="str">
        <f t="shared" si="79"/>
        <v/>
      </c>
    </row>
    <row r="2506" customHeight="1" spans="1:15">
      <c r="A2506" s="1" t="str">
        <f>IF('⚙️ SÉC MĂNG'!A462="","",'⚙️ SÉC MĂNG'!A462)</f>
        <v>HH082980</v>
      </c>
      <c r="B2506" s="1" t="str">
        <f>IF('⚙️ SÉC MĂNG'!A462="","",'⚙️ SÉC MĂNG'!R462)</f>
        <v>Séc măng Yanmar 86/ 4TN86/4D86 (2-2-4) - ART 22708601</v>
      </c>
      <c r="C2506" s="1" t="str">
        <f>IF('⚙️ SÉC MĂNG'!A462="","","Séc măng")</f>
        <v>Séc măng</v>
      </c>
      <c r="D2506" s="1" t="str">
        <f>IF('⚙️ SÉC MĂNG'!A462="","",'⚙️ SÉC MĂNG'!I462)</f>
        <v>Máy</v>
      </c>
      <c r="E2506" s="13">
        <f>IF('⚙️ SÉC MĂNG'!A462="","",'⚙️ SÉC MĂNG'!J462)</f>
        <v>0</v>
      </c>
      <c r="F2506" s="13">
        <f>IF('⚙️ SÉC MĂNG'!A462="","",'⚙️ SÉC MĂNG'!K462)</f>
        <v>0</v>
      </c>
      <c r="G2506" s="13">
        <f>IF('⚙️ SÉC MĂNG'!A462="","",'⚙️ SÉC MĂNG'!L462)</f>
        <v>0</v>
      </c>
      <c r="H2506" s="13">
        <f>IF('⚙️ SÉC MĂNG'!A462="","",'⚙️ SÉC MĂNG'!M462)</f>
        <v>0</v>
      </c>
      <c r="I2506" s="13">
        <f>IF('⚙️ SÉC MĂNG'!A462="","",'⚙️ SÉC MĂNG'!N462)</f>
        <v>0</v>
      </c>
      <c r="J2506" s="1" t="str">
        <f>IF('⚙️ SÉC MĂNG'!A462="","",'⚙️ SÉC MĂNG'!D462)</f>
        <v>86</v>
      </c>
      <c r="L2506" s="1">
        <f>N(L2505)+IF(AND('🔎 TRA CỨU NHANH'!$C$2&lt;&gt;"",OR(ISNUMBER(SEARCH('🔎 TRA CỨU NHANH'!$C$2,$A2506)),ISNUMBER(SEARCH('🔎 TRA CỨU NHANH'!$C$2,$B2506)))),1,0)</f>
        <v>0</v>
      </c>
      <c r="M2506" s="1" t="str">
        <f t="shared" si="78"/>
        <v/>
      </c>
      <c r="N2506" s="1">
        <f>N(N2505)+IF(AND('💰 BÁO GIÁ'!$C$27&lt;&gt;"",OR(ISNUMBER(SEARCH('💰 BÁO GIÁ'!$C$27,$A2506)),ISNUMBER(SEARCH('💰 BÁO GIÁ'!$C$27,$B2506)))),1,0)</f>
        <v>0</v>
      </c>
      <c r="O2506" s="1" t="str">
        <f t="shared" si="79"/>
        <v/>
      </c>
    </row>
    <row r="2507" customHeight="1" spans="1:15">
      <c r="A2507" s="1" t="str">
        <f>IF('⚙️ SÉC MĂNG'!A463="","",'⚙️ SÉC MĂNG'!A463)</f>
        <v>HH083916</v>
      </c>
      <c r="B2507" s="1" t="str">
        <f>IF('⚙️ SÉC MĂNG'!A463="","",'⚙️ SÉC MĂNG'!R463)</f>
        <v>Séc măng Yanmar 86/ 4TNV86/4D86/R-YA20-00 (2HK-2-4) - HENWEIT</v>
      </c>
      <c r="C2507" s="1" t="str">
        <f>IF('⚙️ SÉC MĂNG'!A463="","","Séc măng")</f>
        <v>Séc măng</v>
      </c>
      <c r="D2507" s="1" t="str">
        <f>IF('⚙️ SÉC MĂNG'!A463="","",'⚙️ SÉC MĂNG'!I463)</f>
        <v>Máy</v>
      </c>
      <c r="E2507" s="13">
        <f>IF('⚙️ SÉC MĂNG'!A463="","",'⚙️ SÉC MĂNG'!J463)</f>
        <v>0</v>
      </c>
      <c r="F2507" s="13">
        <f>IF('⚙️ SÉC MĂNG'!A463="","",'⚙️ SÉC MĂNG'!K463)</f>
        <v>0</v>
      </c>
      <c r="G2507" s="13">
        <f>IF('⚙️ SÉC MĂNG'!A463="","",'⚙️ SÉC MĂNG'!L463)</f>
        <v>0</v>
      </c>
      <c r="H2507" s="13">
        <f>IF('⚙️ SÉC MĂNG'!A463="","",'⚙️ SÉC MĂNG'!M463)</f>
        <v>0</v>
      </c>
      <c r="I2507" s="13">
        <f>IF('⚙️ SÉC MĂNG'!A463="","",'⚙️ SÉC MĂNG'!N463)</f>
        <v>0</v>
      </c>
      <c r="J2507" s="1" t="str">
        <f>IF('⚙️ SÉC MĂNG'!A463="","",'⚙️ SÉC MĂNG'!D463)</f>
        <v>86</v>
      </c>
      <c r="L2507" s="1">
        <f>N(L2506)+IF(AND('🔎 TRA CỨU NHANH'!$C$2&lt;&gt;"",OR(ISNUMBER(SEARCH('🔎 TRA CỨU NHANH'!$C$2,$A2507)),ISNUMBER(SEARCH('🔎 TRA CỨU NHANH'!$C$2,$B2507)))),1,0)</f>
        <v>0</v>
      </c>
      <c r="M2507" s="1" t="str">
        <f t="shared" si="78"/>
        <v/>
      </c>
      <c r="N2507" s="1">
        <f>N(N2506)+IF(AND('💰 BÁO GIÁ'!$C$27&lt;&gt;"",OR(ISNUMBER(SEARCH('💰 BÁO GIÁ'!$C$27,$A2507)),ISNUMBER(SEARCH('💰 BÁO GIÁ'!$C$27,$B2507)))),1,0)</f>
        <v>0</v>
      </c>
      <c r="O2507" s="1" t="str">
        <f t="shared" si="79"/>
        <v/>
      </c>
    </row>
    <row r="2508" customHeight="1" spans="1:15">
      <c r="A2508" s="1" t="str">
        <f>IF('⚙️ SÉC MĂNG'!A464="","",'⚙️ SÉC MĂNG'!A464)</f>
        <v>HH083917</v>
      </c>
      <c r="B2508" s="1" t="str">
        <f>IF('⚙️ SÉC MĂNG'!A464="","",'⚙️ SÉC MĂNG'!R464)</f>
        <v>Séc măng Yanmar 88/ 4TNV88C/4TN88/4D88/4TNV88 (2-2-4) - HENWEIT</v>
      </c>
      <c r="C2508" s="1" t="str">
        <f>IF('⚙️ SÉC MĂNG'!A464="","","Séc măng")</f>
        <v>Séc măng</v>
      </c>
      <c r="D2508" s="1" t="str">
        <f>IF('⚙️ SÉC MĂNG'!A464="","",'⚙️ SÉC MĂNG'!I464)</f>
        <v>Máy</v>
      </c>
      <c r="E2508" s="13">
        <f>IF('⚙️ SÉC MĂNG'!A464="","",'⚙️ SÉC MĂNG'!J464)</f>
        <v>0</v>
      </c>
      <c r="F2508" s="13">
        <f>IF('⚙️ SÉC MĂNG'!A464="","",'⚙️ SÉC MĂNG'!K464)</f>
        <v>0</v>
      </c>
      <c r="G2508" s="13">
        <f>IF('⚙️ SÉC MĂNG'!A464="","",'⚙️ SÉC MĂNG'!L464)</f>
        <v>0</v>
      </c>
      <c r="H2508" s="13">
        <f>IF('⚙️ SÉC MĂNG'!A464="","",'⚙️ SÉC MĂNG'!M464)</f>
        <v>0</v>
      </c>
      <c r="I2508" s="13">
        <f>IF('⚙️ SÉC MĂNG'!A464="","",'⚙️ SÉC MĂNG'!N464)</f>
        <v>0</v>
      </c>
      <c r="J2508" s="1" t="str">
        <f>IF('⚙️ SÉC MĂNG'!A464="","",'⚙️ SÉC MĂNG'!D464)</f>
        <v>88</v>
      </c>
      <c r="L2508" s="1">
        <f>N(L2507)+IF(AND('🔎 TRA CỨU NHANH'!$C$2&lt;&gt;"",OR(ISNUMBER(SEARCH('🔎 TRA CỨU NHANH'!$C$2,$A2508)),ISNUMBER(SEARCH('🔎 TRA CỨU NHANH'!$C$2,$B2508)))),1,0)</f>
        <v>0</v>
      </c>
      <c r="M2508" s="1" t="str">
        <f t="shared" si="78"/>
        <v/>
      </c>
      <c r="N2508" s="1">
        <f>N(N2507)+IF(AND('💰 BÁO GIÁ'!$C$27&lt;&gt;"",OR(ISNUMBER(SEARCH('💰 BÁO GIÁ'!$C$27,$A2508)),ISNUMBER(SEARCH('💰 BÁO GIÁ'!$C$27,$B2508)))),1,0)</f>
        <v>0</v>
      </c>
      <c r="O2508" s="1" t="str">
        <f t="shared" si="79"/>
        <v/>
      </c>
    </row>
    <row r="2509" customHeight="1" spans="1:15">
      <c r="A2509" s="1" t="str">
        <f>IF('⚙️ SÉC MĂNG'!A465="","",'⚙️ SÉC MĂNG'!A465)</f>
        <v>HH081476</v>
      </c>
      <c r="B2509" s="1" t="str">
        <f>IF('⚙️ SÉC MĂNG'!A465="","",'⚙️ SÉC MĂNG'!R465)</f>
        <v>Séc măng C223/4FD1 (2-2-4) lắp lẫn 4TN88/4D88 thép - IZ IKAZU</v>
      </c>
      <c r="C2509" s="1" t="str">
        <f>IF('⚙️ SÉC MĂNG'!A465="","","Séc măng")</f>
        <v>Séc măng</v>
      </c>
      <c r="D2509" s="1" t="str">
        <f>IF('⚙️ SÉC MĂNG'!A465="","",'⚙️ SÉC MĂNG'!I465)</f>
        <v>1Máy</v>
      </c>
      <c r="E2509" s="1">
        <f>IF('⚙️ SÉC MĂNG'!A465="","",'⚙️ SÉC MĂNG'!J465)</f>
        <v>0</v>
      </c>
      <c r="F2509" s="1">
        <f>IF('⚙️ SÉC MĂNG'!A465="","",'⚙️ SÉC MĂNG'!K465)</f>
        <v>0</v>
      </c>
      <c r="G2509" s="1">
        <f>IF('⚙️ SÉC MĂNG'!A465="","",'⚙️ SÉC MĂNG'!L465)</f>
        <v>0</v>
      </c>
      <c r="H2509" s="1">
        <f>IF('⚙️ SÉC MĂNG'!A465="","",'⚙️ SÉC MĂNG'!M465)</f>
        <v>0</v>
      </c>
      <c r="I2509" s="1">
        <f>IF('⚙️ SÉC MĂNG'!A465="","",'⚙️ SÉC MĂNG'!N465)</f>
        <v>0</v>
      </c>
      <c r="J2509" s="1" t="str">
        <f>IF('⚙️ SÉC MĂNG'!A465="","",'⚙️ SÉC MĂNG'!D465)</f>
        <v>88</v>
      </c>
      <c r="L2509" s="1">
        <f>N(L2508)+IF(AND('🔎 TRA CỨU NHANH'!$C$2&lt;&gt;"",OR(ISNUMBER(SEARCH('🔎 TRA CỨU NHANH'!$C$2,$A2509)),ISNUMBER(SEARCH('🔎 TRA CỨU NHANH'!$C$2,$B2509)))),1,0)</f>
        <v>0</v>
      </c>
      <c r="M2509" s="1" t="str">
        <f t="shared" si="78"/>
        <v/>
      </c>
      <c r="N2509" s="1">
        <f>N(N2508)+IF(AND('💰 BÁO GIÁ'!$C$27&lt;&gt;"",OR(ISNUMBER(SEARCH('💰 BÁO GIÁ'!$C$27,$A2509)),ISNUMBER(SEARCH('💰 BÁO GIÁ'!$C$27,$B2509)))),1,0)</f>
        <v>0</v>
      </c>
      <c r="O2509" s="1" t="str">
        <f t="shared" si="79"/>
        <v/>
      </c>
    </row>
    <row r="2510" customHeight="1" spans="1:15">
      <c r="A2510" s="1" t="str">
        <f>IF('⚙️ SÉC MĂNG'!A466="","",'⚙️ SÉC MĂNG'!A466)</f>
        <v>HH078928</v>
      </c>
      <c r="B2510" s="1" t="str">
        <f>IF('⚙️ SÉC MĂNG'!A466="","",'⚙️ SÉC MĂNG'!R466)</f>
        <v>Séc măng C223/4FD1 (2-2-4) lắp lẫn 4TN88/4D88 thép - IZUMI</v>
      </c>
      <c r="C2510" s="1" t="str">
        <f>IF('⚙️ SÉC MĂNG'!A466="","","Séc măng")</f>
        <v>Séc măng</v>
      </c>
      <c r="D2510" s="1" t="str">
        <f>IF('⚙️ SÉC MĂNG'!A466="","",'⚙️ SÉC MĂNG'!I466)</f>
        <v>1Máy</v>
      </c>
      <c r="E2510" s="13">
        <f>IF('⚙️ SÉC MĂNG'!A466="","",'⚙️ SÉC MĂNG'!J466)</f>
        <v>0</v>
      </c>
      <c r="F2510" s="13">
        <f>IF('⚙️ SÉC MĂNG'!A466="","",'⚙️ SÉC MĂNG'!K466)</f>
        <v>0</v>
      </c>
      <c r="G2510" s="13">
        <f>IF('⚙️ SÉC MĂNG'!A466="","",'⚙️ SÉC MĂNG'!L466)</f>
        <v>0</v>
      </c>
      <c r="H2510" s="13">
        <f>IF('⚙️ SÉC MĂNG'!A466="","",'⚙️ SÉC MĂNG'!M466)</f>
        <v>0</v>
      </c>
      <c r="I2510" s="13">
        <f>IF('⚙️ SÉC MĂNG'!A466="","",'⚙️ SÉC MĂNG'!N466)</f>
        <v>0</v>
      </c>
      <c r="J2510" s="1" t="str">
        <f>IF('⚙️ SÉC MĂNG'!A466="","",'⚙️ SÉC MĂNG'!D466)</f>
        <v>88</v>
      </c>
      <c r="L2510" s="1">
        <f>N(L2509)+IF(AND('🔎 TRA CỨU NHANH'!$C$2&lt;&gt;"",OR(ISNUMBER(SEARCH('🔎 TRA CỨU NHANH'!$C$2,$A2510)),ISNUMBER(SEARCH('🔎 TRA CỨU NHANH'!$C$2,$B2510)))),1,0)</f>
        <v>0</v>
      </c>
      <c r="M2510" s="1" t="str">
        <f t="shared" si="78"/>
        <v/>
      </c>
      <c r="N2510" s="1">
        <f>N(N2509)+IF(AND('💰 BÁO GIÁ'!$C$27&lt;&gt;"",OR(ISNUMBER(SEARCH('💰 BÁO GIÁ'!$C$27,$A2510)),ISNUMBER(SEARCH('💰 BÁO GIÁ'!$C$27,$B2510)))),1,0)</f>
        <v>0</v>
      </c>
      <c r="O2510" s="1" t="str">
        <f t="shared" si="79"/>
        <v/>
      </c>
    </row>
    <row r="2511" customHeight="1" spans="1:15">
      <c r="A2511" s="1" t="str">
        <f>IF('⚙️ SÉC MĂNG'!A467="","",'⚙️ SÉC MĂNG'!A467)</f>
        <v>HH072360</v>
      </c>
      <c r="B2511" s="1" t="str">
        <f>IF('⚙️ SÉC MĂNG'!A467="","",'⚙️ SÉC MĂNG'!R467)</f>
        <v>Séc măng Isu C223/4FD1/SDI10101ZX (2-2-4) 1+3thép, 4TN88/4D88 HỘP4 - NPR</v>
      </c>
      <c r="C2511" s="1" t="str">
        <f>IF('⚙️ SÉC MĂNG'!A467="","","Séc măng")</f>
        <v>Séc măng</v>
      </c>
      <c r="D2511" s="1" t="str">
        <f>IF('⚙️ SÉC MĂNG'!A467="","",'⚙️ SÉC MĂNG'!I467)</f>
        <v>1=Máy</v>
      </c>
      <c r="E2511" s="13">
        <f>IF('⚙️ SÉC MĂNG'!A467="","",'⚙️ SÉC MĂNG'!J467)</f>
        <v>0</v>
      </c>
      <c r="F2511" s="13">
        <f>IF('⚙️ SÉC MĂNG'!A467="","",'⚙️ SÉC MĂNG'!K467)</f>
        <v>0</v>
      </c>
      <c r="G2511" s="13">
        <f>IF('⚙️ SÉC MĂNG'!A467="","",'⚙️ SÉC MĂNG'!L467)</f>
        <v>0</v>
      </c>
      <c r="H2511" s="13">
        <f>IF('⚙️ SÉC MĂNG'!A467="","",'⚙️ SÉC MĂNG'!M467)</f>
        <v>0</v>
      </c>
      <c r="I2511" s="13">
        <f>IF('⚙️ SÉC MĂNG'!A467="","",'⚙️ SÉC MĂNG'!N467)</f>
        <v>0</v>
      </c>
      <c r="J2511" s="1" t="str">
        <f>IF('⚙️ SÉC MĂNG'!A467="","",'⚙️ SÉC MĂNG'!D467)</f>
        <v>88</v>
      </c>
      <c r="L2511" s="1">
        <f>N(L2510)+IF(AND('🔎 TRA CỨU NHANH'!$C$2&lt;&gt;"",OR(ISNUMBER(SEARCH('🔎 TRA CỨU NHANH'!$C$2,$A2511)),ISNUMBER(SEARCH('🔎 TRA CỨU NHANH'!$C$2,$B2511)))),1,0)</f>
        <v>0</v>
      </c>
      <c r="M2511" s="1" t="str">
        <f t="shared" si="78"/>
        <v/>
      </c>
      <c r="N2511" s="1">
        <f>N(N2510)+IF(AND('💰 BÁO GIÁ'!$C$27&lt;&gt;"",OR(ISNUMBER(SEARCH('💰 BÁO GIÁ'!$C$27,$A2511)),ISNUMBER(SEARCH('💰 BÁO GIÁ'!$C$27,$B2511)))),1,0)</f>
        <v>0</v>
      </c>
      <c r="O2511" s="1" t="str">
        <f t="shared" si="79"/>
        <v/>
      </c>
    </row>
    <row r="2512" customHeight="1" spans="1:15">
      <c r="A2512" s="1" t="str">
        <f>IF('⚙️ SÉC MĂNG'!A468="","",'⚙️ SÉC MĂNG'!A468)</f>
        <v>HH077021</v>
      </c>
      <c r="B2512" s="1" t="str">
        <f>IF('⚙️ SÉC MĂNG'!A468="","",'⚙️ SÉC MĂNG'!R468)</f>
        <v>Séc măng 4D92E/4TNE92 (2HK-2-3) - YANMAR</v>
      </c>
      <c r="C2512" s="1" t="str">
        <f>IF('⚙️ SÉC MĂNG'!A468="","","Séc măng")</f>
        <v>Séc măng</v>
      </c>
      <c r="D2512" s="1" t="str">
        <f>IF('⚙️ SÉC MĂNG'!A468="","",'⚙️ SÉC MĂNG'!I468)</f>
        <v>1Máy</v>
      </c>
      <c r="E2512" s="13">
        <f>IF('⚙️ SÉC MĂNG'!A468="","",'⚙️ SÉC MĂNG'!J468)</f>
        <v>0</v>
      </c>
      <c r="F2512" s="13">
        <f>IF('⚙️ SÉC MĂNG'!A468="","",'⚙️ SÉC MĂNG'!K468)</f>
        <v>0</v>
      </c>
      <c r="G2512" s="13">
        <f>IF('⚙️ SÉC MĂNG'!A468="","",'⚙️ SÉC MĂNG'!L468)</f>
        <v>0</v>
      </c>
      <c r="H2512" s="13">
        <f>IF('⚙️ SÉC MĂNG'!A468="","",'⚙️ SÉC MĂNG'!M468)</f>
        <v>0</v>
      </c>
      <c r="I2512" s="13">
        <f>IF('⚙️ SÉC MĂNG'!A468="","",'⚙️ SÉC MĂNG'!N468)</f>
        <v>0</v>
      </c>
      <c r="J2512" s="1" t="str">
        <f>IF('⚙️ SÉC MĂNG'!A468="","",'⚙️ SÉC MĂNG'!D468)</f>
        <v>92</v>
      </c>
      <c r="L2512" s="1">
        <f>N(L2511)+IF(AND('🔎 TRA CỨU NHANH'!$C$2&lt;&gt;"",OR(ISNUMBER(SEARCH('🔎 TRA CỨU NHANH'!$C$2,$A2512)),ISNUMBER(SEARCH('🔎 TRA CỨU NHANH'!$C$2,$B2512)))),1,0)</f>
        <v>0</v>
      </c>
      <c r="M2512" s="1" t="str">
        <f t="shared" si="78"/>
        <v/>
      </c>
      <c r="N2512" s="1">
        <f>N(N2511)+IF(AND('💰 BÁO GIÁ'!$C$27&lt;&gt;"",OR(ISNUMBER(SEARCH('💰 BÁO GIÁ'!$C$27,$A2512)),ISNUMBER(SEARCH('💰 BÁO GIÁ'!$C$27,$B2512)))),1,0)</f>
        <v>0</v>
      </c>
      <c r="O2512" s="1" t="str">
        <f t="shared" si="79"/>
        <v/>
      </c>
    </row>
    <row r="2513" customHeight="1" spans="1:15">
      <c r="A2513" s="1" t="str">
        <f>IF('⚙️ SÉC MĂNG'!A469="","",'⚙️ SÉC MĂNG'!A469)</f>
        <v>HH078044</v>
      </c>
      <c r="B2513" s="1" t="str">
        <f>IF('⚙️ SÉC MĂNG'!A469="","",'⚙️ SÉC MĂNG'!R469)</f>
        <v>Séc măng 4D92E / 4TNE92 (2HK-2-3) - ART 22709202</v>
      </c>
      <c r="C2513" s="1" t="str">
        <f>IF('⚙️ SÉC MĂNG'!A469="","","Séc măng")</f>
        <v>Séc măng</v>
      </c>
      <c r="D2513" s="1" t="str">
        <f>IF('⚙️ SÉC MĂNG'!A469="","",'⚙️ SÉC MĂNG'!I469)</f>
        <v>1Máy</v>
      </c>
      <c r="E2513" s="13">
        <f>IF('⚙️ SÉC MĂNG'!A469="","",'⚙️ SÉC MĂNG'!J469)</f>
        <v>0</v>
      </c>
      <c r="F2513" s="13">
        <f>IF('⚙️ SÉC MĂNG'!A469="","",'⚙️ SÉC MĂNG'!K469)</f>
        <v>0</v>
      </c>
      <c r="G2513" s="13">
        <f>IF('⚙️ SÉC MĂNG'!A469="","",'⚙️ SÉC MĂNG'!L469)</f>
        <v>0</v>
      </c>
      <c r="H2513" s="13">
        <f>IF('⚙️ SÉC MĂNG'!A469="","",'⚙️ SÉC MĂNG'!M469)</f>
        <v>0</v>
      </c>
      <c r="I2513" s="13">
        <f>IF('⚙️ SÉC MĂNG'!A469="","",'⚙️ SÉC MĂNG'!N469)</f>
        <v>0</v>
      </c>
      <c r="J2513" s="1" t="str">
        <f>IF('⚙️ SÉC MĂNG'!A469="","",'⚙️ SÉC MĂNG'!D469)</f>
        <v>92</v>
      </c>
      <c r="L2513" s="1">
        <f>N(L2512)+IF(AND('🔎 TRA CỨU NHANH'!$C$2&lt;&gt;"",OR(ISNUMBER(SEARCH('🔎 TRA CỨU NHANH'!$C$2,$A2513)),ISNUMBER(SEARCH('🔎 TRA CỨU NHANH'!$C$2,$B2513)))),1,0)</f>
        <v>0</v>
      </c>
      <c r="M2513" s="1" t="str">
        <f t="shared" si="78"/>
        <v/>
      </c>
      <c r="N2513" s="1">
        <f>N(N2512)+IF(AND('💰 BÁO GIÁ'!$C$27&lt;&gt;"",OR(ISNUMBER(SEARCH('💰 BÁO GIÁ'!$C$27,$A2513)),ISNUMBER(SEARCH('💰 BÁO GIÁ'!$C$27,$B2513)))),1,0)</f>
        <v>0</v>
      </c>
      <c r="O2513" s="1" t="str">
        <f t="shared" si="79"/>
        <v/>
      </c>
    </row>
    <row r="2514" customHeight="1" spans="1:15">
      <c r="A2514" s="1" t="str">
        <f>IF('⚙️ SÉC MĂNG'!A470="","",'⚙️ SÉC MĂNG'!A470)</f>
        <v>HH083534</v>
      </c>
      <c r="B2514" s="1" t="str">
        <f>IF('⚙️ SÉC MĂNG'!A470="","",'⚙️ SÉC MĂNG'!R470)</f>
        <v>Séc măng Yan 4D92E/4TNE92 (2HK-2-3) - IZ IKAZU</v>
      </c>
      <c r="C2514" s="1" t="str">
        <f>IF('⚙️ SÉC MĂNG'!A470="","","Séc măng")</f>
        <v>Séc măng</v>
      </c>
      <c r="D2514" s="1" t="str">
        <f>IF('⚙️ SÉC MĂNG'!A470="","",'⚙️ SÉC MĂNG'!I470)</f>
        <v>Máy</v>
      </c>
      <c r="E2514" s="13">
        <f>IF('⚙️ SÉC MĂNG'!A470="","",'⚙️ SÉC MĂNG'!J470)</f>
        <v>0</v>
      </c>
      <c r="F2514" s="13">
        <f>IF('⚙️ SÉC MĂNG'!A470="","",'⚙️ SÉC MĂNG'!K470)</f>
        <v>0</v>
      </c>
      <c r="G2514" s="13">
        <f>IF('⚙️ SÉC MĂNG'!A470="","",'⚙️ SÉC MĂNG'!L470)</f>
        <v>0</v>
      </c>
      <c r="H2514" s="13">
        <f>IF('⚙️ SÉC MĂNG'!A470="","",'⚙️ SÉC MĂNG'!M470)</f>
        <v>0</v>
      </c>
      <c r="I2514" s="13">
        <f>IF('⚙️ SÉC MĂNG'!A470="","",'⚙️ SÉC MĂNG'!N470)</f>
        <v>0</v>
      </c>
      <c r="J2514" s="1" t="str">
        <f>IF('⚙️ SÉC MĂNG'!A470="","",'⚙️ SÉC MĂNG'!D470)</f>
        <v>92</v>
      </c>
      <c r="L2514" s="1">
        <f>N(L2513)+IF(AND('🔎 TRA CỨU NHANH'!$C$2&lt;&gt;"",OR(ISNUMBER(SEARCH('🔎 TRA CỨU NHANH'!$C$2,$A2514)),ISNUMBER(SEARCH('🔎 TRA CỨU NHANH'!$C$2,$B2514)))),1,0)</f>
        <v>0</v>
      </c>
      <c r="M2514" s="1" t="str">
        <f t="shared" si="78"/>
        <v/>
      </c>
      <c r="N2514" s="1">
        <f>N(N2513)+IF(AND('💰 BÁO GIÁ'!$C$27&lt;&gt;"",OR(ISNUMBER(SEARCH('💰 BÁO GIÁ'!$C$27,$A2514)),ISNUMBER(SEARCH('💰 BÁO GIÁ'!$C$27,$B2514)))),1,0)</f>
        <v>0</v>
      </c>
      <c r="O2514" s="1" t="str">
        <f t="shared" si="79"/>
        <v/>
      </c>
    </row>
    <row r="2515" customHeight="1" spans="1:15">
      <c r="A2515" s="1" t="str">
        <f>IF('⚙️ SÉC MĂNG'!A471="","",'⚙️ SÉC MĂNG'!A471)</f>
        <v>HH080381</v>
      </c>
      <c r="B2515" s="1" t="str">
        <f>IF('⚙️ SÉC MĂNG'!A471="","",'⚙️ SÉC MĂNG'!R471)</f>
        <v>Séc măng 4D94/ 2.9-2.5-5 - IZ IKAZU</v>
      </c>
      <c r="C2515" s="1" t="str">
        <f>IF('⚙️ SÉC MĂNG'!A471="","","Séc măng")</f>
        <v>Séc măng</v>
      </c>
      <c r="D2515" s="1" t="str">
        <f>IF('⚙️ SÉC MĂNG'!A471="","",'⚙️ SÉC MĂNG'!I471)</f>
        <v>1Máy</v>
      </c>
      <c r="E2515" s="13">
        <f>IF('⚙️ SÉC MĂNG'!A471="","",'⚙️ SÉC MĂNG'!J471)</f>
        <v>0</v>
      </c>
      <c r="F2515" s="13">
        <f>IF('⚙️ SÉC MĂNG'!A471="","",'⚙️ SÉC MĂNG'!K471)</f>
        <v>0</v>
      </c>
      <c r="G2515" s="13">
        <f>IF('⚙️ SÉC MĂNG'!A471="","",'⚙️ SÉC MĂNG'!L471)</f>
        <v>0</v>
      </c>
      <c r="H2515" s="13">
        <f>IF('⚙️ SÉC MĂNG'!A471="","",'⚙️ SÉC MĂNG'!M471)</f>
        <v>0</v>
      </c>
      <c r="I2515" s="13">
        <f>IF('⚙️ SÉC MĂNG'!A471="","",'⚙️ SÉC MĂNG'!N471)</f>
        <v>0</v>
      </c>
      <c r="J2515" s="1" t="str">
        <f>IF('⚙️ SÉC MĂNG'!A471="","",'⚙️ SÉC MĂNG'!D471)</f>
        <v>94</v>
      </c>
      <c r="L2515" s="1">
        <f>N(L2514)+IF(AND('🔎 TRA CỨU NHANH'!$C$2&lt;&gt;"",OR(ISNUMBER(SEARCH('🔎 TRA CỨU NHANH'!$C$2,$A2515)),ISNUMBER(SEARCH('🔎 TRA CỨU NHANH'!$C$2,$B2515)))),1,0)</f>
        <v>0</v>
      </c>
      <c r="M2515" s="1" t="str">
        <f t="shared" si="78"/>
        <v/>
      </c>
      <c r="N2515" s="1">
        <f>N(N2514)+IF(AND('💰 BÁO GIÁ'!$C$27&lt;&gt;"",OR(ISNUMBER(SEARCH('💰 BÁO GIÁ'!$C$27,$A2515)),ISNUMBER(SEARCH('💰 BÁO GIÁ'!$C$27,$B2515)))),1,0)</f>
        <v>0</v>
      </c>
      <c r="O2515" s="1" t="str">
        <f t="shared" si="79"/>
        <v/>
      </c>
    </row>
    <row r="2516" customHeight="1" spans="1:15">
      <c r="A2516" s="1" t="str">
        <f>IF('⚙️ SÉC MĂNG'!A472="","",'⚙️ SÉC MĂNG'!A472)</f>
        <v>HH070393</v>
      </c>
      <c r="B2516" s="1" t="str">
        <f>IF('⚙️ SÉC MĂNG'!A472="","",'⚙️ SÉC MĂNG'!R472)</f>
        <v>Séc măng 4D94/ 2.9-2.5-5 (SDK04015ZZ) - NPR</v>
      </c>
      <c r="C2516" s="1" t="str">
        <f>IF('⚙️ SÉC MĂNG'!A472="","","Séc măng")</f>
        <v>Séc măng</v>
      </c>
      <c r="D2516" s="1" t="str">
        <f>IF('⚙️ SÉC MĂNG'!A472="","",'⚙️ SÉC MĂNG'!I472)</f>
        <v>1Máy</v>
      </c>
      <c r="E2516" s="13">
        <f>IF('⚙️ SÉC MĂNG'!A472="","",'⚙️ SÉC MĂNG'!J472)</f>
        <v>0</v>
      </c>
      <c r="F2516" s="13">
        <f>IF('⚙️ SÉC MĂNG'!A472="","",'⚙️ SÉC MĂNG'!K472)</f>
        <v>0</v>
      </c>
      <c r="G2516" s="13">
        <f>IF('⚙️ SÉC MĂNG'!A472="","",'⚙️ SÉC MĂNG'!L472)</f>
        <v>0</v>
      </c>
      <c r="H2516" s="13">
        <f>IF('⚙️ SÉC MĂNG'!A472="","",'⚙️ SÉC MĂNG'!M472)</f>
        <v>0</v>
      </c>
      <c r="I2516" s="13">
        <f>IF('⚙️ SÉC MĂNG'!A472="","",'⚙️ SÉC MĂNG'!N472)</f>
        <v>0</v>
      </c>
      <c r="J2516" s="1" t="str">
        <f>IF('⚙️ SÉC MĂNG'!A472="","",'⚙️ SÉC MĂNG'!D472)</f>
        <v>94</v>
      </c>
      <c r="L2516" s="1">
        <f>N(L2515)+IF(AND('🔎 TRA CỨU NHANH'!$C$2&lt;&gt;"",OR(ISNUMBER(SEARCH('🔎 TRA CỨU NHANH'!$C$2,$A2516)),ISNUMBER(SEARCH('🔎 TRA CỨU NHANH'!$C$2,$B2516)))),1,0)</f>
        <v>0</v>
      </c>
      <c r="M2516" s="1" t="str">
        <f t="shared" si="78"/>
        <v/>
      </c>
      <c r="N2516" s="1">
        <f>N(N2515)+IF(AND('💰 BÁO GIÁ'!$C$27&lt;&gt;"",OR(ISNUMBER(SEARCH('💰 BÁO GIÁ'!$C$27,$A2516)),ISNUMBER(SEARCH('💰 BÁO GIÁ'!$C$27,$B2516)))),1,0)</f>
        <v>0</v>
      </c>
      <c r="O2516" s="1" t="str">
        <f t="shared" si="79"/>
        <v/>
      </c>
    </row>
    <row r="2517" customHeight="1" spans="1:15">
      <c r="A2517" s="1" t="str">
        <f>IF('⚙️ SÉC MĂNG'!A473="","",'⚙️ SÉC MĂNG'!A473)</f>
        <v>HH075164</v>
      </c>
      <c r="B2517" s="1" t="str">
        <f>IF('⚙️ SÉC MĂNG'!A473="","",'⚙️ SÉC MĂNG'!R473)</f>
        <v>Séc măng 4D94 xe ủi/ 2.9-2.5-5 (16309401) - ART</v>
      </c>
      <c r="C2517" s="1" t="str">
        <f>IF('⚙️ SÉC MĂNG'!A473="","","Séc măng")</f>
        <v>Séc măng</v>
      </c>
      <c r="D2517" s="1" t="str">
        <f>IF('⚙️ SÉC MĂNG'!A473="","",'⚙️ SÉC MĂNG'!I473)</f>
        <v>Máy</v>
      </c>
      <c r="E2517" s="13">
        <f>IF('⚙️ SÉC MĂNG'!A473="","",'⚙️ SÉC MĂNG'!J473)</f>
        <v>0</v>
      </c>
      <c r="F2517" s="13">
        <f>IF('⚙️ SÉC MĂNG'!A473="","",'⚙️ SÉC MĂNG'!K473)</f>
        <v>0</v>
      </c>
      <c r="G2517" s="13">
        <f>IF('⚙️ SÉC MĂNG'!A473="","",'⚙️ SÉC MĂNG'!L473)</f>
        <v>0</v>
      </c>
      <c r="H2517" s="13">
        <f>IF('⚙️ SÉC MĂNG'!A473="","",'⚙️ SÉC MĂNG'!M473)</f>
        <v>0</v>
      </c>
      <c r="I2517" s="13">
        <f>IF('⚙️ SÉC MĂNG'!A473="","",'⚙️ SÉC MĂNG'!N473)</f>
        <v>0</v>
      </c>
      <c r="J2517" s="1" t="str">
        <f>IF('⚙️ SÉC MĂNG'!A473="","",'⚙️ SÉC MĂNG'!D473)</f>
        <v>94</v>
      </c>
      <c r="L2517" s="1">
        <f>N(L2516)+IF(AND('🔎 TRA CỨU NHANH'!$C$2&lt;&gt;"",OR(ISNUMBER(SEARCH('🔎 TRA CỨU NHANH'!$C$2,$A2517)),ISNUMBER(SEARCH('🔎 TRA CỨU NHANH'!$C$2,$B2517)))),1,0)</f>
        <v>0</v>
      </c>
      <c r="M2517" s="1" t="str">
        <f t="shared" si="78"/>
        <v/>
      </c>
      <c r="N2517" s="1">
        <f>N(N2516)+IF(AND('💰 BÁO GIÁ'!$C$27&lt;&gt;"",OR(ISNUMBER(SEARCH('💰 BÁO GIÁ'!$C$27,$A2517)),ISNUMBER(SEARCH('💰 BÁO GIÁ'!$C$27,$B2517)))),1,0)</f>
        <v>0</v>
      </c>
      <c r="O2517" s="1" t="str">
        <f t="shared" si="79"/>
        <v/>
      </c>
    </row>
    <row r="2518" customHeight="1" spans="1:15">
      <c r="A2518" s="1" t="str">
        <f>IF('⚙️ SÉC MĂNG'!A474="","",'⚙️ SÉC MĂNG'!A474)</f>
        <v>HH083111</v>
      </c>
      <c r="B2518" s="1" t="str">
        <f>IF('⚙️ SÉC MĂNG'!A474="","",'⚙️ SÉC MĂNG'!R474)</f>
        <v>Séc măng YANMAR 94/ 4TNE94/ 4D94E/ 4TNV94/ 2HK-2-3 ZYNP - NSP</v>
      </c>
      <c r="C2518" s="1" t="str">
        <f>IF('⚙️ SÉC MĂNG'!A474="","","Séc măng")</f>
        <v>Séc măng</v>
      </c>
      <c r="D2518" s="1" t="str">
        <f>IF('⚙️ SÉC MĂNG'!A474="","",'⚙️ SÉC MĂNG'!I474)</f>
        <v>Máy</v>
      </c>
      <c r="E2518" s="13">
        <f>IF('⚙️ SÉC MĂNG'!A474="","",'⚙️ SÉC MĂNG'!J474)</f>
        <v>0</v>
      </c>
      <c r="F2518" s="13">
        <f>IF('⚙️ SÉC MĂNG'!A474="","",'⚙️ SÉC MĂNG'!K474)</f>
        <v>0</v>
      </c>
      <c r="G2518" s="13">
        <f>IF('⚙️ SÉC MĂNG'!A474="","",'⚙️ SÉC MĂNG'!L474)</f>
        <v>0</v>
      </c>
      <c r="H2518" s="13">
        <f>IF('⚙️ SÉC MĂNG'!A474="","",'⚙️ SÉC MĂNG'!M474)</f>
        <v>0</v>
      </c>
      <c r="I2518" s="13">
        <f>IF('⚙️ SÉC MĂNG'!A474="","",'⚙️ SÉC MĂNG'!N474)</f>
        <v>0</v>
      </c>
      <c r="J2518" s="1" t="str">
        <f>IF('⚙️ SÉC MĂNG'!A474="","",'⚙️ SÉC MĂNG'!D474)</f>
        <v>94</v>
      </c>
      <c r="L2518" s="1">
        <f>N(L2517)+IF(AND('🔎 TRA CỨU NHANH'!$C$2&lt;&gt;"",OR(ISNUMBER(SEARCH('🔎 TRA CỨU NHANH'!$C$2,$A2518)),ISNUMBER(SEARCH('🔎 TRA CỨU NHANH'!$C$2,$B2518)))),1,0)</f>
        <v>0</v>
      </c>
      <c r="M2518" s="1" t="str">
        <f t="shared" si="78"/>
        <v/>
      </c>
      <c r="N2518" s="1">
        <f>N(N2517)+IF(AND('💰 BÁO GIÁ'!$C$27&lt;&gt;"",OR(ISNUMBER(SEARCH('💰 BÁO GIÁ'!$C$27,$A2518)),ISNUMBER(SEARCH('💰 BÁO GIÁ'!$C$27,$B2518)))),1,0)</f>
        <v>0</v>
      </c>
      <c r="O2518" s="1" t="str">
        <f t="shared" si="79"/>
        <v/>
      </c>
    </row>
    <row r="2519" customHeight="1" spans="1:15">
      <c r="A2519" s="1" t="str">
        <f>IF('⚙️ SÉC MĂNG'!A475="","",'⚙️ SÉC MĂNG'!A475)</f>
        <v>HH079786</v>
      </c>
      <c r="B2519" s="1" t="str">
        <f>IF('⚙️ SÉC MĂNG'!A475="","",'⚙️ SÉC MĂNG'!R475)</f>
        <v>Séc măng Yan 4D94E/ 4TNE94/ 4TNV94 (2HK-2-3) - IZ IKAZU</v>
      </c>
      <c r="C2519" s="1" t="str">
        <f>IF('⚙️ SÉC MĂNG'!A475="","","Séc măng")</f>
        <v>Séc măng</v>
      </c>
      <c r="D2519" s="1" t="str">
        <f>IF('⚙️ SÉC MĂNG'!A475="","",'⚙️ SÉC MĂNG'!I475)</f>
        <v>1Máy</v>
      </c>
      <c r="E2519" s="13">
        <f>IF('⚙️ SÉC MĂNG'!A475="","",'⚙️ SÉC MĂNG'!J475)</f>
        <v>0</v>
      </c>
      <c r="F2519" s="13">
        <f>IF('⚙️ SÉC MĂNG'!A475="","",'⚙️ SÉC MĂNG'!K475)</f>
        <v>0</v>
      </c>
      <c r="G2519" s="13">
        <f>IF('⚙️ SÉC MĂNG'!A475="","",'⚙️ SÉC MĂNG'!L475)</f>
        <v>0</v>
      </c>
      <c r="H2519" s="13">
        <f>IF('⚙️ SÉC MĂNG'!A475="","",'⚙️ SÉC MĂNG'!M475)</f>
        <v>0</v>
      </c>
      <c r="I2519" s="13">
        <f>IF('⚙️ SÉC MĂNG'!A475="","",'⚙️ SÉC MĂNG'!N475)</f>
        <v>0</v>
      </c>
      <c r="J2519" s="1" t="str">
        <f>IF('⚙️ SÉC MĂNG'!A475="","",'⚙️ SÉC MĂNG'!D475)</f>
        <v>94</v>
      </c>
      <c r="L2519" s="1">
        <f>N(L2518)+IF(AND('🔎 TRA CỨU NHANH'!$C$2&lt;&gt;"",OR(ISNUMBER(SEARCH('🔎 TRA CỨU NHANH'!$C$2,$A2519)),ISNUMBER(SEARCH('🔎 TRA CỨU NHANH'!$C$2,$B2519)))),1,0)</f>
        <v>0</v>
      </c>
      <c r="M2519" s="1" t="str">
        <f t="shared" si="78"/>
        <v/>
      </c>
      <c r="N2519" s="1">
        <f>N(N2518)+IF(AND('💰 BÁO GIÁ'!$C$27&lt;&gt;"",OR(ISNUMBER(SEARCH('💰 BÁO GIÁ'!$C$27,$A2519)),ISNUMBER(SEARCH('💰 BÁO GIÁ'!$C$27,$B2519)))),1,0)</f>
        <v>0</v>
      </c>
      <c r="O2519" s="1" t="str">
        <f t="shared" si="79"/>
        <v/>
      </c>
    </row>
    <row r="2520" customHeight="1" spans="1:15">
      <c r="A2520" s="1" t="str">
        <f>IF('⚙️ SÉC MĂNG'!A476="","",'⚙️ SÉC MĂNG'!A476)</f>
        <v>HH00323</v>
      </c>
      <c r="B2520" s="1" t="str">
        <f>IF('⚙️ SÉC MĂNG'!A476="","",'⚙️ SÉC MĂNG'!R476)</f>
        <v>Séc măng Yan 4TNE94/4D94E/4TNV94/YDK04036ZZ (2HK-2-3) HỘP1- NPR</v>
      </c>
      <c r="C2520" s="1" t="str">
        <f>IF('⚙️ SÉC MĂNG'!A476="","","Séc măng")</f>
        <v>Séc măng</v>
      </c>
      <c r="D2520" s="1" t="str">
        <f>IF('⚙️ SÉC MĂNG'!A476="","",'⚙️ SÉC MĂNG'!I476)</f>
        <v>Máy</v>
      </c>
      <c r="E2520" s="13">
        <f>IF('⚙️ SÉC MĂNG'!A476="","",'⚙️ SÉC MĂNG'!J476)</f>
        <v>0</v>
      </c>
      <c r="F2520" s="13">
        <f>IF('⚙️ SÉC MĂNG'!A476="","",'⚙️ SÉC MĂNG'!K476)</f>
        <v>0</v>
      </c>
      <c r="G2520" s="13">
        <f>IF('⚙️ SÉC MĂNG'!A476="","",'⚙️ SÉC MĂNG'!L476)</f>
        <v>0</v>
      </c>
      <c r="H2520" s="13">
        <f>IF('⚙️ SÉC MĂNG'!A476="","",'⚙️ SÉC MĂNG'!M476)</f>
        <v>0</v>
      </c>
      <c r="I2520" s="13">
        <f>IF('⚙️ SÉC MĂNG'!A476="","",'⚙️ SÉC MĂNG'!N476)</f>
        <v>0</v>
      </c>
      <c r="J2520" s="1" t="str">
        <f>IF('⚙️ SÉC MĂNG'!A476="","",'⚙️ SÉC MĂNG'!D476)</f>
        <v>94</v>
      </c>
      <c r="L2520" s="1">
        <f>N(L2519)+IF(AND('🔎 TRA CỨU NHANH'!$C$2&lt;&gt;"",OR(ISNUMBER(SEARCH('🔎 TRA CỨU NHANH'!$C$2,$A2520)),ISNUMBER(SEARCH('🔎 TRA CỨU NHANH'!$C$2,$B2520)))),1,0)</f>
        <v>0</v>
      </c>
      <c r="M2520" s="1" t="str">
        <f t="shared" si="78"/>
        <v/>
      </c>
      <c r="N2520" s="1">
        <f>N(N2519)+IF(AND('💰 BÁO GIÁ'!$C$27&lt;&gt;"",OR(ISNUMBER(SEARCH('💰 BÁO GIÁ'!$C$27,$A2520)),ISNUMBER(SEARCH('💰 BÁO GIÁ'!$C$27,$B2520)))),1,0)</f>
        <v>0</v>
      </c>
      <c r="O2520" s="1" t="str">
        <f t="shared" si="79"/>
        <v/>
      </c>
    </row>
    <row r="2521" customHeight="1" spans="1:15">
      <c r="A2521" s="1" t="str">
        <f>IF('⚙️ SÉC MĂNG'!A477="","",'⚙️ SÉC MĂNG'!A477)</f>
        <v>HH00324</v>
      </c>
      <c r="B2521" s="1" t="str">
        <f>IF('⚙️ SÉC MĂNG'!A477="","",'⚙️ SÉC MĂNG'!R477)</f>
        <v>Séc măng Yan 4TN98/4TNE98/4TNV98/4D98E/SDY10152AA (2HK-2-3) HỘP4 - NPR</v>
      </c>
      <c r="C2521" s="1" t="str">
        <f>IF('⚙️ SÉC MĂNG'!A477="","","Séc măng")</f>
        <v>Séc măng</v>
      </c>
      <c r="D2521" s="1" t="str">
        <f>IF('⚙️ SÉC MĂNG'!A477="","",'⚙️ SÉC MĂNG'!I477)</f>
        <v>Máy</v>
      </c>
      <c r="E2521" s="1">
        <f>IF('⚙️ SÉC MĂNG'!A477="","",'⚙️ SÉC MĂNG'!J477)</f>
        <v>0</v>
      </c>
      <c r="F2521" s="1">
        <f>IF('⚙️ SÉC MĂNG'!A477="","",'⚙️ SÉC MĂNG'!K477)</f>
        <v>0</v>
      </c>
      <c r="G2521" s="1">
        <f>IF('⚙️ SÉC MĂNG'!A477="","",'⚙️ SÉC MĂNG'!L477)</f>
        <v>0</v>
      </c>
      <c r="H2521" s="1">
        <f>IF('⚙️ SÉC MĂNG'!A477="","",'⚙️ SÉC MĂNG'!M477)</f>
        <v>0</v>
      </c>
      <c r="I2521" s="1">
        <f>IF('⚙️ SÉC MĂNG'!A477="","",'⚙️ SÉC MĂNG'!N477)</f>
        <v>0</v>
      </c>
      <c r="J2521" s="1" t="str">
        <f>IF('⚙️ SÉC MĂNG'!A477="","",'⚙️ SÉC MĂNG'!D477)</f>
        <v>98</v>
      </c>
      <c r="L2521" s="1">
        <f>N(L2520)+IF(AND('🔎 TRA CỨU NHANH'!$C$2&lt;&gt;"",OR(ISNUMBER(SEARCH('🔎 TRA CỨU NHANH'!$C$2,$A2521)),ISNUMBER(SEARCH('🔎 TRA CỨU NHANH'!$C$2,$B2521)))),1,0)</f>
        <v>0</v>
      </c>
      <c r="M2521" s="1" t="str">
        <f t="shared" si="78"/>
        <v/>
      </c>
      <c r="N2521" s="1">
        <f>N(N2520)+IF(AND('💰 BÁO GIÁ'!$C$27&lt;&gt;"",OR(ISNUMBER(SEARCH('💰 BÁO GIÁ'!$C$27,$A2521)),ISNUMBER(SEARCH('💰 BÁO GIÁ'!$C$27,$B2521)))),1,0)</f>
        <v>0</v>
      </c>
      <c r="O2521" s="1" t="str">
        <f t="shared" si="79"/>
        <v/>
      </c>
    </row>
    <row r="2522" customHeight="1" spans="1:15">
      <c r="A2522" s="1" t="str">
        <f>IF('⚙️ SÉC MĂNG'!A478="","",'⚙️ SÉC MĂNG'!A478)</f>
        <v>HH080956</v>
      </c>
      <c r="B2522" s="1" t="str">
        <f>IF('⚙️ SÉC MĂNG'!A478="","",'⚙️ SÉC MĂNG'!R478)</f>
        <v>Séc măng 3TN100/4TN100 (1.5-2-3) - IZ IKAZU</v>
      </c>
      <c r="C2522" s="1" t="str">
        <f>IF('⚙️ SÉC MĂNG'!A478="","","Séc măng")</f>
        <v>Séc măng</v>
      </c>
      <c r="D2522" s="1" t="str">
        <f>IF('⚙️ SÉC MĂNG'!A478="","",'⚙️ SÉC MĂNG'!I478)</f>
        <v>1Máy</v>
      </c>
      <c r="E2522" s="13">
        <f>IF('⚙️ SÉC MĂNG'!A478="","",'⚙️ SÉC MĂNG'!J478)</f>
        <v>0</v>
      </c>
      <c r="F2522" s="13">
        <f>IF('⚙️ SÉC MĂNG'!A478="","",'⚙️ SÉC MĂNG'!K478)</f>
        <v>0</v>
      </c>
      <c r="G2522" s="13">
        <f>IF('⚙️ SÉC MĂNG'!A478="","",'⚙️ SÉC MĂNG'!L478)</f>
        <v>0</v>
      </c>
      <c r="H2522" s="13">
        <f>IF('⚙️ SÉC MĂNG'!A478="","",'⚙️ SÉC MĂNG'!M478)</f>
        <v>0</v>
      </c>
      <c r="I2522" s="13">
        <f>IF('⚙️ SÉC MĂNG'!A478="","",'⚙️ SÉC MĂNG'!N478)</f>
        <v>0</v>
      </c>
      <c r="J2522" s="1" t="str">
        <f>IF('⚙️ SÉC MĂNG'!A478="","",'⚙️ SÉC MĂNG'!D478)</f>
        <v>100</v>
      </c>
      <c r="L2522" s="1">
        <f>N(L2521)+IF(AND('🔎 TRA CỨU NHANH'!$C$2&lt;&gt;"",OR(ISNUMBER(SEARCH('🔎 TRA CỨU NHANH'!$C$2,$A2522)),ISNUMBER(SEARCH('🔎 TRA CỨU NHANH'!$C$2,$B2522)))),1,0)</f>
        <v>0</v>
      </c>
      <c r="M2522" s="1" t="str">
        <f t="shared" si="78"/>
        <v/>
      </c>
      <c r="N2522" s="1">
        <f>N(N2521)+IF(AND('💰 BÁO GIÁ'!$C$27&lt;&gt;"",OR(ISNUMBER(SEARCH('💰 BÁO GIÁ'!$C$27,$A2522)),ISNUMBER(SEARCH('💰 BÁO GIÁ'!$C$27,$B2522)))),1,0)</f>
        <v>0</v>
      </c>
      <c r="O2522" s="1" t="str">
        <f t="shared" si="79"/>
        <v/>
      </c>
    </row>
    <row r="2523" customHeight="1" spans="1:15">
      <c r="A2523" s="1" t="str">
        <f>IF('⚙️ SÉC MĂNG'!A479="","",'⚙️ SÉC MĂNG'!A479)</f>
        <v>HH072271</v>
      </c>
      <c r="B2523" s="1" t="str">
        <f>IF('⚙️ SÉC MĂNG'!A479="","",'⚙️ SÉC MĂNG'!R479)</f>
        <v>Séc măng 3TN100/4TN100 (1.5-2-3) - TP</v>
      </c>
      <c r="C2523" s="1" t="str">
        <f>IF('⚙️ SÉC MĂNG'!A479="","","Séc măng")</f>
        <v>Séc măng</v>
      </c>
      <c r="D2523" s="1" t="str">
        <f>IF('⚙️ SÉC MĂNG'!A479="","",'⚙️ SÉC MĂNG'!I479)</f>
        <v>1Máy</v>
      </c>
      <c r="E2523" s="13">
        <f>IF('⚙️ SÉC MĂNG'!A479="","",'⚙️ SÉC MĂNG'!J479)</f>
        <v>0</v>
      </c>
      <c r="F2523" s="13">
        <f>IF('⚙️ SÉC MĂNG'!A479="","",'⚙️ SÉC MĂNG'!K479)</f>
        <v>0</v>
      </c>
      <c r="G2523" s="13">
        <f>IF('⚙️ SÉC MĂNG'!A479="","",'⚙️ SÉC MĂNG'!L479)</f>
        <v>0</v>
      </c>
      <c r="H2523" s="13">
        <f>IF('⚙️ SÉC MĂNG'!A479="","",'⚙️ SÉC MĂNG'!M479)</f>
        <v>0</v>
      </c>
      <c r="I2523" s="13">
        <f>IF('⚙️ SÉC MĂNG'!A479="","",'⚙️ SÉC MĂNG'!N479)</f>
        <v>0</v>
      </c>
      <c r="J2523" s="1" t="str">
        <f>IF('⚙️ SÉC MĂNG'!A479="","",'⚙️ SÉC MĂNG'!D479)</f>
        <v>100</v>
      </c>
      <c r="L2523" s="1">
        <f>N(L2522)+IF(AND('🔎 TRA CỨU NHANH'!$C$2&lt;&gt;"",OR(ISNUMBER(SEARCH('🔎 TRA CỨU NHANH'!$C$2,$A2523)),ISNUMBER(SEARCH('🔎 TRA CỨU NHANH'!$C$2,$B2523)))),1,0)</f>
        <v>0</v>
      </c>
      <c r="M2523" s="1" t="str">
        <f t="shared" si="78"/>
        <v/>
      </c>
      <c r="N2523" s="1">
        <f>N(N2522)+IF(AND('💰 BÁO GIÁ'!$C$27&lt;&gt;"",OR(ISNUMBER(SEARCH('💰 BÁO GIÁ'!$C$27,$A2523)),ISNUMBER(SEARCH('💰 BÁO GIÁ'!$C$27,$B2523)))),1,0)</f>
        <v>0</v>
      </c>
      <c r="O2523" s="1" t="str">
        <f t="shared" si="79"/>
        <v/>
      </c>
    </row>
    <row r="2524" customHeight="1" spans="1:15">
      <c r="A2524" s="1" t="str">
        <f>IF('⚙️ SÉC MĂNG'!A480="","",'⚙️ SÉC MĂNG'!A480)</f>
        <v>HH072386</v>
      </c>
      <c r="B2524" s="1" t="str">
        <f>IF('⚙️ SÉC MĂNG'!A480="","",'⚙️ SÉC MĂNG'!R480)</f>
        <v>Séc măng Yanmar 6CH/ SDY10094ZZ/ 105 (3-2.5-2.5-5) HỘP1 - NPR</v>
      </c>
      <c r="C2524" s="1" t="str">
        <f>IF('⚙️ SÉC MĂNG'!A480="","","Séc măng")</f>
        <v>Séc măng</v>
      </c>
      <c r="D2524" s="1" t="str">
        <f>IF('⚙️ SÉC MĂNG'!A480="","",'⚙️ SÉC MĂNG'!I480)</f>
        <v>Máy</v>
      </c>
      <c r="E2524" s="13">
        <f>IF('⚙️ SÉC MĂNG'!A480="","",'⚙️ SÉC MĂNG'!J480)</f>
        <v>0</v>
      </c>
      <c r="F2524" s="13">
        <f>IF('⚙️ SÉC MĂNG'!A480="","",'⚙️ SÉC MĂNG'!K480)</f>
        <v>0</v>
      </c>
      <c r="G2524" s="13">
        <f>IF('⚙️ SÉC MĂNG'!A480="","",'⚙️ SÉC MĂNG'!L480)</f>
        <v>0</v>
      </c>
      <c r="H2524" s="13">
        <f>IF('⚙️ SÉC MĂNG'!A480="","",'⚙️ SÉC MĂNG'!M480)</f>
        <v>0</v>
      </c>
      <c r="I2524" s="13">
        <f>IF('⚙️ SÉC MĂNG'!A480="","",'⚙️ SÉC MĂNG'!N480)</f>
        <v>0</v>
      </c>
      <c r="J2524" s="1" t="str">
        <f>IF('⚙️ SÉC MĂNG'!A480="","",'⚙️ SÉC MĂNG'!D480)</f>
        <v>105</v>
      </c>
      <c r="L2524" s="1">
        <f>N(L2523)+IF(AND('🔎 TRA CỨU NHANH'!$C$2&lt;&gt;"",OR(ISNUMBER(SEARCH('🔎 TRA CỨU NHANH'!$C$2,$A2524)),ISNUMBER(SEARCH('🔎 TRA CỨU NHANH'!$C$2,$B2524)))),1,0)</f>
        <v>0</v>
      </c>
      <c r="M2524" s="1" t="str">
        <f t="shared" si="78"/>
        <v/>
      </c>
      <c r="N2524" s="1">
        <f>N(N2523)+IF(AND('💰 BÁO GIÁ'!$C$27&lt;&gt;"",OR(ISNUMBER(SEARCH('💰 BÁO GIÁ'!$C$27,$A2524)),ISNUMBER(SEARCH('💰 BÁO GIÁ'!$C$27,$B2524)))),1,0)</f>
        <v>0</v>
      </c>
      <c r="O2524" s="1" t="str">
        <f t="shared" si="79"/>
        <v/>
      </c>
    </row>
    <row r="2525" customHeight="1" spans="1:15">
      <c r="A2525" s="1" t="str">
        <f>IF('⚙️ SÉC MĂNG'!A481="","",'⚙️ SÉC MĂNG'!A481)</f>
        <v>HH083712</v>
      </c>
      <c r="B2525" s="1" t="str">
        <f>IF('⚙️ SÉC MĂNG'!A481="","",'⚙️ SÉC MĂNG'!R481)</f>
        <v>Séc măng Yanmar 6GHA/ SDY10146ZX/ 117.9 (3.5-2.5-2.5-5.5) HỘP1- NPR</v>
      </c>
      <c r="C2525" s="1" t="str">
        <f>IF('⚙️ SÉC MĂNG'!A481="","","Séc măng")</f>
        <v>Séc măng</v>
      </c>
      <c r="D2525" s="1" t="str">
        <f>IF('⚙️ SÉC MĂNG'!A481="","",'⚙️ SÉC MĂNG'!I481)</f>
        <v>Máy</v>
      </c>
      <c r="E2525" s="13">
        <f>IF('⚙️ SÉC MĂNG'!A481="","",'⚙️ SÉC MĂNG'!J481)</f>
        <v>0</v>
      </c>
      <c r="F2525" s="13">
        <f>IF('⚙️ SÉC MĂNG'!A481="","",'⚙️ SÉC MĂNG'!K481)</f>
        <v>0</v>
      </c>
      <c r="G2525" s="13">
        <f>IF('⚙️ SÉC MĂNG'!A481="","",'⚙️ SÉC MĂNG'!L481)</f>
        <v>0</v>
      </c>
      <c r="H2525" s="13">
        <f>IF('⚙️ SÉC MĂNG'!A481="","",'⚙️ SÉC MĂNG'!M481)</f>
        <v>0</v>
      </c>
      <c r="I2525" s="13">
        <f>IF('⚙️ SÉC MĂNG'!A481="","",'⚙️ SÉC MĂNG'!N481)</f>
        <v>0</v>
      </c>
      <c r="J2525" s="1">
        <f>IF('⚙️ SÉC MĂNG'!A481="","",'⚙️ SÉC MĂNG'!D481)</f>
        <v>0</v>
      </c>
      <c r="L2525" s="1">
        <f>N(L2524)+IF(AND('🔎 TRA CỨU NHANH'!$C$2&lt;&gt;"",OR(ISNUMBER(SEARCH('🔎 TRA CỨU NHANH'!$C$2,$A2525)),ISNUMBER(SEARCH('🔎 TRA CỨU NHANH'!$C$2,$B2525)))),1,0)</f>
        <v>0</v>
      </c>
      <c r="M2525" s="1" t="str">
        <f t="shared" si="78"/>
        <v/>
      </c>
      <c r="N2525" s="1">
        <f>N(N2524)+IF(AND('💰 BÁO GIÁ'!$C$27&lt;&gt;"",OR(ISNUMBER(SEARCH('💰 BÁO GIÁ'!$C$27,$A2525)),ISNUMBER(SEARCH('💰 BÁO GIÁ'!$C$27,$B2525)))),1,0)</f>
        <v>0</v>
      </c>
      <c r="O2525" s="1" t="str">
        <f t="shared" si="79"/>
        <v/>
      </c>
    </row>
    <row r="2526" customHeight="1" spans="1:15">
      <c r="A2526" s="1" t="str">
        <f>IF('⚙️ SÉC MĂNG'!A482="","",'⚙️ SÉC MĂNG'!A482)</f>
        <v>HH071532</v>
      </c>
      <c r="B2526" s="1" t="str">
        <f>IF('⚙️ SÉC MĂNG'!A482="","",'⚙️ SÉC MĂNG'!R482)</f>
        <v>Séc măng Yanmar - 80A / 3TN80 / 4TN80 (2-2-4), 4D80 - IZ IKAZU</v>
      </c>
      <c r="C2526" s="1" t="str">
        <f>IF('⚙️ SÉC MĂNG'!A482="","","Séc măng")</f>
        <v>Séc măng</v>
      </c>
      <c r="D2526" s="1" t="str">
        <f>IF('⚙️ SÉC MĂNG'!A482="","",'⚙️ SÉC MĂNG'!I482)</f>
        <v>Máy</v>
      </c>
      <c r="E2526" s="13">
        <f>IF('⚙️ SÉC MĂNG'!A482="","",'⚙️ SÉC MĂNG'!J482)</f>
        <v>0</v>
      </c>
      <c r="F2526" s="13">
        <f>IF('⚙️ SÉC MĂNG'!A482="","",'⚙️ SÉC MĂNG'!K482)</f>
        <v>0</v>
      </c>
      <c r="G2526" s="13">
        <f>IF('⚙️ SÉC MĂNG'!A482="","",'⚙️ SÉC MĂNG'!L482)</f>
        <v>0</v>
      </c>
      <c r="H2526" s="13">
        <f>IF('⚙️ SÉC MĂNG'!A482="","",'⚙️ SÉC MĂNG'!M482)</f>
        <v>0</v>
      </c>
      <c r="I2526" s="13">
        <f>IF('⚙️ SÉC MĂNG'!A482="","",'⚙️ SÉC MĂNG'!N482)</f>
        <v>0</v>
      </c>
      <c r="J2526" s="1">
        <f>IF('⚙️ SÉC MĂNG'!A482="","",'⚙️ SÉC MĂNG'!D482)</f>
        <v>0</v>
      </c>
      <c r="L2526" s="1">
        <f>N(L2525)+IF(AND('🔎 TRA CỨU NHANH'!$C$2&lt;&gt;"",OR(ISNUMBER(SEARCH('🔎 TRA CỨU NHANH'!$C$2,$A2526)),ISNUMBER(SEARCH('🔎 TRA CỨU NHANH'!$C$2,$B2526)))),1,0)</f>
        <v>0</v>
      </c>
      <c r="M2526" s="1" t="str">
        <f t="shared" si="78"/>
        <v/>
      </c>
      <c r="N2526" s="1">
        <f>N(N2525)+IF(AND('💰 BÁO GIÁ'!$C$27&lt;&gt;"",OR(ISNUMBER(SEARCH('💰 BÁO GIÁ'!$C$27,$A2526)),ISNUMBER(SEARCH('💰 BÁO GIÁ'!$C$27,$B2526)))),1,0)</f>
        <v>0</v>
      </c>
      <c r="O2526" s="1" t="str">
        <f t="shared" si="79"/>
        <v/>
      </c>
    </row>
    <row r="2527" customHeight="1" spans="1:15">
      <c r="A2527" s="1" t="str">
        <f>IF('⚙️ SÉC MĂNG'!A483="","",'⚙️ SÉC MĂNG'!A483)</f>
        <v/>
      </c>
      <c r="B2527" s="1" t="str">
        <f>IF('⚙️ SÉC MĂNG'!A483="","",'⚙️ SÉC MĂNG'!R483)</f>
        <v/>
      </c>
      <c r="C2527" s="1" t="str">
        <f>IF('⚙️ SÉC MĂNG'!A483="","","Séc măng")</f>
        <v/>
      </c>
      <c r="D2527" s="1" t="str">
        <f>IF('⚙️ SÉC MĂNG'!A483="","",'⚙️ SÉC MĂNG'!I483)</f>
        <v/>
      </c>
      <c r="E2527" s="1" t="str">
        <f>IF('⚙️ SÉC MĂNG'!A483="","",'⚙️ SÉC MĂNG'!J483)</f>
        <v/>
      </c>
      <c r="F2527" s="1" t="str">
        <f>IF('⚙️ SÉC MĂNG'!A483="","",'⚙️ SÉC MĂNG'!K483)</f>
        <v/>
      </c>
      <c r="G2527" s="1" t="str">
        <f>IF('⚙️ SÉC MĂNG'!A483="","",'⚙️ SÉC MĂNG'!L483)</f>
        <v/>
      </c>
      <c r="H2527" s="1" t="str">
        <f>IF('⚙️ SÉC MĂNG'!A483="","",'⚙️ SÉC MĂNG'!M483)</f>
        <v/>
      </c>
      <c r="I2527" s="1" t="str">
        <f>IF('⚙️ SÉC MĂNG'!A483="","",'⚙️ SÉC MĂNG'!N483)</f>
        <v/>
      </c>
      <c r="J2527" s="1" t="str">
        <f>IF('⚙️ SÉC MĂNG'!A483="","",'⚙️ SÉC MĂNG'!D483)</f>
        <v/>
      </c>
      <c r="L2527" s="1">
        <f>N(L2526)+IF(AND('🔎 TRA CỨU NHANH'!$C$2&lt;&gt;"",OR(ISNUMBER(SEARCH('🔎 TRA CỨU NHANH'!$C$2,$A2527)),ISNUMBER(SEARCH('🔎 TRA CỨU NHANH'!$C$2,$B2527)))),1,0)</f>
        <v>0</v>
      </c>
      <c r="M2527" s="1" t="str">
        <f t="shared" si="78"/>
        <v/>
      </c>
      <c r="N2527" s="1">
        <f>N(N2526)+IF(AND('💰 BÁO GIÁ'!$C$27&lt;&gt;"",OR(ISNUMBER(SEARCH('💰 BÁO GIÁ'!$C$27,$A2527)),ISNUMBER(SEARCH('💰 BÁO GIÁ'!$C$27,$B2527)))),1,0)</f>
        <v>0</v>
      </c>
      <c r="O2527" s="1" t="str">
        <f t="shared" si="79"/>
        <v/>
      </c>
    </row>
    <row r="2528" customHeight="1" spans="1:15">
      <c r="A2528" s="1" t="str">
        <f>IF('⚙️ SÉC MĂNG'!A484="","",'⚙️ SÉC MĂNG'!A484)</f>
        <v>HH082690</v>
      </c>
      <c r="B2528" s="1" t="str">
        <f>IF('⚙️ SÉC MĂNG'!A484="","",'⚙️ SÉC MĂNG'!R484)</f>
        <v>Séc măng Kubota 3D67 (1.5HK-1.5-3)</v>
      </c>
      <c r="C2528" s="1" t="str">
        <f>IF('⚙️ SÉC MĂNG'!A484="","","Séc măng")</f>
        <v>Séc măng</v>
      </c>
      <c r="D2528" s="1" t="str">
        <f>IF('⚙️ SÉC MĂNG'!A484="","",'⚙️ SÉC MĂNG'!I484)</f>
        <v>Máy</v>
      </c>
      <c r="E2528" s="13">
        <f>IF('⚙️ SÉC MĂNG'!A484="","",'⚙️ SÉC MĂNG'!J484)</f>
        <v>0</v>
      </c>
      <c r="F2528" s="13">
        <f>IF('⚙️ SÉC MĂNG'!A484="","",'⚙️ SÉC MĂNG'!K484)</f>
        <v>0</v>
      </c>
      <c r="G2528" s="13">
        <f>IF('⚙️ SÉC MĂNG'!A484="","",'⚙️ SÉC MĂNG'!L484)</f>
        <v>0</v>
      </c>
      <c r="H2528" s="13">
        <f>IF('⚙️ SÉC MĂNG'!A484="","",'⚙️ SÉC MĂNG'!M484)</f>
        <v>0</v>
      </c>
      <c r="I2528" s="13">
        <f>IF('⚙️ SÉC MĂNG'!A484="","",'⚙️ SÉC MĂNG'!N484)</f>
        <v>0</v>
      </c>
      <c r="J2528" s="1" t="str">
        <f>IF('⚙️ SÉC MĂNG'!A484="","",'⚙️ SÉC MĂNG'!D484)</f>
        <v>67</v>
      </c>
      <c r="L2528" s="1">
        <f>N(L2527)+IF(AND('🔎 TRA CỨU NHANH'!$C$2&lt;&gt;"",OR(ISNUMBER(SEARCH('🔎 TRA CỨU NHANH'!$C$2,$A2528)),ISNUMBER(SEARCH('🔎 TRA CỨU NHANH'!$C$2,$B2528)))),1,0)</f>
        <v>0</v>
      </c>
      <c r="M2528" s="1" t="str">
        <f t="shared" si="78"/>
        <v/>
      </c>
      <c r="N2528" s="1">
        <f>N(N2527)+IF(AND('💰 BÁO GIÁ'!$C$27&lt;&gt;"",OR(ISNUMBER(SEARCH('💰 BÁO GIÁ'!$C$27,$A2528)),ISNUMBER(SEARCH('💰 BÁO GIÁ'!$C$27,$B2528)))),1,0)</f>
        <v>0</v>
      </c>
      <c r="O2528" s="1" t="str">
        <f t="shared" si="79"/>
        <v/>
      </c>
    </row>
    <row r="2529" customHeight="1" spans="1:15">
      <c r="A2529" s="1" t="str">
        <f>IF('⚙️ SÉC MĂNG'!A485="","",'⚙️ SÉC MĂNG'!A485)</f>
        <v>HH080937</v>
      </c>
      <c r="B2529" s="1" t="str">
        <f>IF('⚙️ SÉC MĂNG'!A485="","",'⚙️ SÉC MĂNG'!R485)</f>
        <v>Séc măng Kubota 4D76/ 3D76 (2.5HK-2-5) - IZ IKAZU</v>
      </c>
      <c r="C2529" s="1" t="str">
        <f>IF('⚙️ SÉC MĂNG'!A485="","","Séc măng")</f>
        <v>Séc măng</v>
      </c>
      <c r="D2529" s="1" t="str">
        <f>IF('⚙️ SÉC MĂNG'!A485="","",'⚙️ SÉC MĂNG'!I485)</f>
        <v>1Máy</v>
      </c>
      <c r="E2529" s="13">
        <f>IF('⚙️ SÉC MĂNG'!A485="","",'⚙️ SÉC MĂNG'!J485)</f>
        <v>0</v>
      </c>
      <c r="F2529" s="13">
        <f>IF('⚙️ SÉC MĂNG'!A485="","",'⚙️ SÉC MĂNG'!K485)</f>
        <v>0</v>
      </c>
      <c r="G2529" s="13">
        <f>IF('⚙️ SÉC MĂNG'!A485="","",'⚙️ SÉC MĂNG'!L485)</f>
        <v>0</v>
      </c>
      <c r="H2529" s="13">
        <f>IF('⚙️ SÉC MĂNG'!A485="","",'⚙️ SÉC MĂNG'!M485)</f>
        <v>0</v>
      </c>
      <c r="I2529" s="13">
        <f>IF('⚙️ SÉC MĂNG'!A485="","",'⚙️ SÉC MĂNG'!N485)</f>
        <v>0</v>
      </c>
      <c r="J2529" s="1" t="str">
        <f>IF('⚙️ SÉC MĂNG'!A485="","",'⚙️ SÉC MĂNG'!D485)</f>
        <v>76</v>
      </c>
      <c r="L2529" s="1">
        <f>N(L2528)+IF(AND('🔎 TRA CỨU NHANH'!$C$2&lt;&gt;"",OR(ISNUMBER(SEARCH('🔎 TRA CỨU NHANH'!$C$2,$A2529)),ISNUMBER(SEARCH('🔎 TRA CỨU NHANH'!$C$2,$B2529)))),1,0)</f>
        <v>0</v>
      </c>
      <c r="M2529" s="1" t="str">
        <f t="shared" si="78"/>
        <v/>
      </c>
      <c r="N2529" s="1">
        <f>N(N2528)+IF(AND('💰 BÁO GIÁ'!$C$27&lt;&gt;"",OR(ISNUMBER(SEARCH('💰 BÁO GIÁ'!$C$27,$A2529)),ISNUMBER(SEARCH('💰 BÁO GIÁ'!$C$27,$B2529)))),1,0)</f>
        <v>0</v>
      </c>
      <c r="O2529" s="1" t="str">
        <f t="shared" si="79"/>
        <v/>
      </c>
    </row>
    <row r="2530" customHeight="1" spans="1:15">
      <c r="A2530" s="1" t="str">
        <f>IF('⚙️ SÉC MĂNG'!A486="","",'⚙️ SÉC MĂNG'!A486)</f>
        <v>HH071122</v>
      </c>
      <c r="B2530" s="1" t="str">
        <f>IF('⚙️ SÉC MĂNG'!A486="","",'⚙️ SÉC MĂNG'!R486)</f>
        <v>Séc măng 4D76/3D76 (2.5HK-2-5) - NPR</v>
      </c>
      <c r="C2530" s="1" t="str">
        <f>IF('⚙️ SÉC MĂNG'!A486="","","Séc măng")</f>
        <v>Séc măng</v>
      </c>
      <c r="D2530" s="1" t="str">
        <f>IF('⚙️ SÉC MĂNG'!A486="","",'⚙️ SÉC MĂNG'!I486)</f>
        <v>1Máy</v>
      </c>
      <c r="E2530" s="13">
        <f>IF('⚙️ SÉC MĂNG'!A486="","",'⚙️ SÉC MĂNG'!J486)</f>
        <v>0</v>
      </c>
      <c r="F2530" s="13">
        <f>IF('⚙️ SÉC MĂNG'!A486="","",'⚙️ SÉC MĂNG'!K486)</f>
        <v>0</v>
      </c>
      <c r="G2530" s="13">
        <f>IF('⚙️ SÉC MĂNG'!A486="","",'⚙️ SÉC MĂNG'!L486)</f>
        <v>0</v>
      </c>
      <c r="H2530" s="13">
        <f>IF('⚙️ SÉC MĂNG'!A486="","",'⚙️ SÉC MĂNG'!M486)</f>
        <v>0</v>
      </c>
      <c r="I2530" s="13">
        <f>IF('⚙️ SÉC MĂNG'!A486="","",'⚙️ SÉC MĂNG'!N486)</f>
        <v>0</v>
      </c>
      <c r="J2530" s="1" t="str">
        <f>IF('⚙️ SÉC MĂNG'!A486="","",'⚙️ SÉC MĂNG'!D486)</f>
        <v>76</v>
      </c>
      <c r="L2530" s="1">
        <f>N(L2529)+IF(AND('🔎 TRA CỨU NHANH'!$C$2&lt;&gt;"",OR(ISNUMBER(SEARCH('🔎 TRA CỨU NHANH'!$C$2,$A2530)),ISNUMBER(SEARCH('🔎 TRA CỨU NHANH'!$C$2,$B2530)))),1,0)</f>
        <v>0</v>
      </c>
      <c r="M2530" s="1" t="str">
        <f t="shared" si="78"/>
        <v/>
      </c>
      <c r="N2530" s="1">
        <f>N(N2529)+IF(AND('💰 BÁO GIÁ'!$C$27&lt;&gt;"",OR(ISNUMBER(SEARCH('💰 BÁO GIÁ'!$C$27,$A2530)),ISNUMBER(SEARCH('💰 BÁO GIÁ'!$C$27,$B2530)))),1,0)</f>
        <v>0</v>
      </c>
      <c r="O2530" s="1" t="str">
        <f t="shared" si="79"/>
        <v/>
      </c>
    </row>
    <row r="2531" customHeight="1" spans="1:15">
      <c r="A2531" s="1" t="str">
        <f>IF('⚙️ SÉC MĂNG'!A487="","",'⚙️ SÉC MĂNG'!A487)</f>
        <v>HH083536</v>
      </c>
      <c r="B2531" s="1" t="str">
        <f>IF('⚙️ SÉC MĂNG'!A487="","",'⚙️ SÉC MĂNG'!R487)</f>
        <v>Séc măng Kubota 4D76/ 3D76 (2.5HK-2-5) - IZ IKAZU</v>
      </c>
      <c r="C2531" s="1" t="str">
        <f>IF('⚙️ SÉC MĂNG'!A487="","","Séc măng")</f>
        <v>Séc măng</v>
      </c>
      <c r="D2531" s="1" t="str">
        <f>IF('⚙️ SÉC MĂNG'!A487="","",'⚙️ SÉC MĂNG'!I487)</f>
        <v>Máy</v>
      </c>
      <c r="E2531" s="13">
        <f>IF('⚙️ SÉC MĂNG'!A487="","",'⚙️ SÉC MĂNG'!J487)</f>
        <v>0</v>
      </c>
      <c r="F2531" s="13">
        <f>IF('⚙️ SÉC MĂNG'!A487="","",'⚙️ SÉC MĂNG'!K487)</f>
        <v>0</v>
      </c>
      <c r="G2531" s="13">
        <f>IF('⚙️ SÉC MĂNG'!A487="","",'⚙️ SÉC MĂNG'!L487)</f>
        <v>0</v>
      </c>
      <c r="H2531" s="13">
        <f>IF('⚙️ SÉC MĂNG'!A487="","",'⚙️ SÉC MĂNG'!M487)</f>
        <v>0</v>
      </c>
      <c r="I2531" s="13">
        <f>IF('⚙️ SÉC MĂNG'!A487="","",'⚙️ SÉC MĂNG'!N487)</f>
        <v>0</v>
      </c>
      <c r="J2531" s="1" t="str">
        <f>IF('⚙️ SÉC MĂNG'!A487="","",'⚙️ SÉC MĂNG'!D487)</f>
        <v>76</v>
      </c>
      <c r="L2531" s="1">
        <f>N(L2530)+IF(AND('🔎 TRA CỨU NHANH'!$C$2&lt;&gt;"",OR(ISNUMBER(SEARCH('🔎 TRA CỨU NHANH'!$C$2,$A2531)),ISNUMBER(SEARCH('🔎 TRA CỨU NHANH'!$C$2,$B2531)))),1,0)</f>
        <v>0</v>
      </c>
      <c r="M2531" s="1" t="str">
        <f t="shared" si="78"/>
        <v/>
      </c>
      <c r="N2531" s="1">
        <f>N(N2530)+IF(AND('💰 BÁO GIÁ'!$C$27&lt;&gt;"",OR(ISNUMBER(SEARCH('💰 BÁO GIÁ'!$C$27,$A2531)),ISNUMBER(SEARCH('💰 BÁO GIÁ'!$C$27,$B2531)))),1,0)</f>
        <v>0</v>
      </c>
      <c r="O2531" s="1" t="str">
        <f t="shared" si="79"/>
        <v/>
      </c>
    </row>
    <row r="2532" customHeight="1" spans="1:15">
      <c r="A2532" s="1" t="str">
        <f>IF('⚙️ SÉC MĂNG'!A488="","",'⚙️ SÉC MĂNG'!A488)</f>
        <v>HH076680</v>
      </c>
      <c r="B2532" s="1" t="str">
        <f>IF('⚙️ SÉC MĂNG'!A488="","",'⚙️ SÉC MĂNG'!R488)</f>
        <v>Séc măng Kubota 4D76/3D76/L2000 (2.5HK-2-5) (16107601-00) - ART</v>
      </c>
      <c r="C2532" s="1" t="str">
        <f>IF('⚙️ SÉC MĂNG'!A488="","","Séc măng")</f>
        <v>Séc măng</v>
      </c>
      <c r="D2532" s="1" t="str">
        <f>IF('⚙️ SÉC MĂNG'!A488="","",'⚙️ SÉC MĂNG'!I488)</f>
        <v>Máy</v>
      </c>
      <c r="E2532" s="13">
        <f>IF('⚙️ SÉC MĂNG'!A488="","",'⚙️ SÉC MĂNG'!J488)</f>
        <v>0</v>
      </c>
      <c r="F2532" s="13">
        <f>IF('⚙️ SÉC MĂNG'!A488="","",'⚙️ SÉC MĂNG'!K488)</f>
        <v>0</v>
      </c>
      <c r="G2532" s="13">
        <f>IF('⚙️ SÉC MĂNG'!A488="","",'⚙️ SÉC MĂNG'!L488)</f>
        <v>0</v>
      </c>
      <c r="H2532" s="13">
        <f>IF('⚙️ SÉC MĂNG'!A488="","",'⚙️ SÉC MĂNG'!M488)</f>
        <v>0</v>
      </c>
      <c r="I2532" s="13">
        <f>IF('⚙️ SÉC MĂNG'!A488="","",'⚙️ SÉC MĂNG'!N488)</f>
        <v>0</v>
      </c>
      <c r="J2532" s="1" t="str">
        <f>IF('⚙️ SÉC MĂNG'!A488="","",'⚙️ SÉC MĂNG'!D488)</f>
        <v>76</v>
      </c>
      <c r="L2532" s="1">
        <f>N(L2531)+IF(AND('🔎 TRA CỨU NHANH'!$C$2&lt;&gt;"",OR(ISNUMBER(SEARCH('🔎 TRA CỨU NHANH'!$C$2,$A2532)),ISNUMBER(SEARCH('🔎 TRA CỨU NHANH'!$C$2,$B2532)))),1,0)</f>
        <v>0</v>
      </c>
      <c r="M2532" s="1" t="str">
        <f t="shared" si="78"/>
        <v/>
      </c>
      <c r="N2532" s="1">
        <f>N(N2531)+IF(AND('💰 BÁO GIÁ'!$C$27&lt;&gt;"",OR(ISNUMBER(SEARCH('💰 BÁO GIÁ'!$C$27,$A2532)),ISNUMBER(SEARCH('💰 BÁO GIÁ'!$C$27,$B2532)))),1,0)</f>
        <v>0</v>
      </c>
      <c r="O2532" s="1" t="str">
        <f t="shared" si="79"/>
        <v/>
      </c>
    </row>
    <row r="2533" customHeight="1" spans="1:15">
      <c r="A2533" s="1" t="str">
        <f>IF('⚙️ SÉC MĂNG'!A489="","",'⚙️ SÉC MĂNG'!A489)</f>
        <v>HH070776</v>
      </c>
      <c r="B2533" s="1" t="str">
        <f>IF('⚙️ SÉC MĂNG'!A489="","",'⚙️ SÉC MĂNG'!R489)</f>
        <v>Séc măng 76A/4D76/3D76/L2000 (2HK-1.5-4) - Kubota TW</v>
      </c>
      <c r="C2533" s="1" t="str">
        <f>IF('⚙️ SÉC MĂNG'!A489="","","Séc măng")</f>
        <v>Séc măng</v>
      </c>
      <c r="D2533" s="1" t="str">
        <f>IF('⚙️ SÉC MĂNG'!A489="","",'⚙️ SÉC MĂNG'!I489)</f>
        <v>1Máy</v>
      </c>
      <c r="E2533" s="13">
        <f>IF('⚙️ SÉC MĂNG'!A489="","",'⚙️ SÉC MĂNG'!J489)</f>
        <v>0</v>
      </c>
      <c r="F2533" s="13">
        <f>IF('⚙️ SÉC MĂNG'!A489="","",'⚙️ SÉC MĂNG'!K489)</f>
        <v>0</v>
      </c>
      <c r="G2533" s="13">
        <f>IF('⚙️ SÉC MĂNG'!A489="","",'⚙️ SÉC MĂNG'!L489)</f>
        <v>0</v>
      </c>
      <c r="H2533" s="13">
        <f>IF('⚙️ SÉC MĂNG'!A489="","",'⚙️ SÉC MĂNG'!M489)</f>
        <v>0</v>
      </c>
      <c r="I2533" s="13">
        <f>IF('⚙️ SÉC MĂNG'!A489="","",'⚙️ SÉC MĂNG'!N489)</f>
        <v>0</v>
      </c>
      <c r="J2533" s="1" t="str">
        <f>IF('⚙️ SÉC MĂNG'!A489="","",'⚙️ SÉC MĂNG'!D489)</f>
        <v>76</v>
      </c>
      <c r="L2533" s="1">
        <f>N(L2532)+IF(AND('🔎 TRA CỨU NHANH'!$C$2&lt;&gt;"",OR(ISNUMBER(SEARCH('🔎 TRA CỨU NHANH'!$C$2,$A2533)),ISNUMBER(SEARCH('🔎 TRA CỨU NHANH'!$C$2,$B2533)))),1,0)</f>
        <v>0</v>
      </c>
      <c r="M2533" s="1" t="str">
        <f t="shared" si="78"/>
        <v/>
      </c>
      <c r="N2533" s="1">
        <f>N(N2532)+IF(AND('💰 BÁO GIÁ'!$C$27&lt;&gt;"",OR(ISNUMBER(SEARCH('💰 BÁO GIÁ'!$C$27,$A2533)),ISNUMBER(SEARCH('💰 BÁO GIÁ'!$C$27,$B2533)))),1,0)</f>
        <v>0</v>
      </c>
      <c r="O2533" s="1" t="str">
        <f t="shared" si="79"/>
        <v/>
      </c>
    </row>
    <row r="2534" customHeight="1" spans="1:15">
      <c r="A2534" s="1" t="str">
        <f>IF('⚙️ SÉC MĂNG'!A490="","",'⚙️ SÉC MĂNG'!A490)</f>
        <v>HH081074</v>
      </c>
      <c r="B2534" s="1" t="str">
        <f>IF('⚙️ SÉC MĂNG'!A490="","",'⚙️ SÉC MĂNG'!R490)</f>
        <v>Séc măng 78/4D78/V1505/2HK-1.5-4 - hộp Kubota</v>
      </c>
      <c r="C2534" s="1" t="str">
        <f>IF('⚙️ SÉC MĂNG'!A490="","","Séc măng")</f>
        <v>Séc măng</v>
      </c>
      <c r="D2534" s="1" t="str">
        <f>IF('⚙️ SÉC MĂNG'!A490="","",'⚙️ SÉC MĂNG'!I490)</f>
        <v>1Máy</v>
      </c>
      <c r="E2534" s="13">
        <f>IF('⚙️ SÉC MĂNG'!A490="","",'⚙️ SÉC MĂNG'!J490)</f>
        <v>0</v>
      </c>
      <c r="F2534" s="13">
        <f>IF('⚙️ SÉC MĂNG'!A490="","",'⚙️ SÉC MĂNG'!K490)</f>
        <v>0</v>
      </c>
      <c r="G2534" s="13">
        <f>IF('⚙️ SÉC MĂNG'!A490="","",'⚙️ SÉC MĂNG'!L490)</f>
        <v>0</v>
      </c>
      <c r="H2534" s="13">
        <f>IF('⚙️ SÉC MĂNG'!A490="","",'⚙️ SÉC MĂNG'!M490)</f>
        <v>0</v>
      </c>
      <c r="I2534" s="13">
        <f>IF('⚙️ SÉC MĂNG'!A490="","",'⚙️ SÉC MĂNG'!N490)</f>
        <v>0</v>
      </c>
      <c r="J2534" s="1" t="str">
        <f>IF('⚙️ SÉC MĂNG'!A490="","",'⚙️ SÉC MĂNG'!D490)</f>
        <v>78</v>
      </c>
      <c r="L2534" s="1">
        <f>N(L2533)+IF(AND('🔎 TRA CỨU NHANH'!$C$2&lt;&gt;"",OR(ISNUMBER(SEARCH('🔎 TRA CỨU NHANH'!$C$2,$A2534)),ISNUMBER(SEARCH('🔎 TRA CỨU NHANH'!$C$2,$B2534)))),1,0)</f>
        <v>0</v>
      </c>
      <c r="M2534" s="1" t="str">
        <f t="shared" si="78"/>
        <v/>
      </c>
      <c r="N2534" s="1">
        <f>N(N2533)+IF(AND('💰 BÁO GIÁ'!$C$27&lt;&gt;"",OR(ISNUMBER(SEARCH('💰 BÁO GIÁ'!$C$27,$A2534)),ISNUMBER(SEARCH('💰 BÁO GIÁ'!$C$27,$B2534)))),1,0)</f>
        <v>0</v>
      </c>
      <c r="O2534" s="1" t="str">
        <f t="shared" si="79"/>
        <v/>
      </c>
    </row>
    <row r="2535" customHeight="1" spans="1:15">
      <c r="A2535" s="1" t="str">
        <f>IF('⚙️ SÉC MĂNG'!A491="","",'⚙️ SÉC MĂNG'!A491)</f>
        <v>HH073749</v>
      </c>
      <c r="B2535" s="1" t="str">
        <f>IF('⚙️ SÉC MĂNG'!A491="","",'⚙️ SÉC MĂNG'!R491)</f>
        <v>Séc măng K4F / S4L phi 78 (2.5HK-2-4) - KUBOTA 4D78</v>
      </c>
      <c r="C2535" s="1" t="str">
        <f>IF('⚙️ SÉC MĂNG'!A491="","","Séc măng")</f>
        <v>Séc măng</v>
      </c>
      <c r="D2535" s="1" t="str">
        <f>IF('⚙️ SÉC MĂNG'!A491="","",'⚙️ SÉC MĂNG'!I491)</f>
        <v>1Máy</v>
      </c>
      <c r="E2535" s="13">
        <f>IF('⚙️ SÉC MĂNG'!A491="","",'⚙️ SÉC MĂNG'!J491)</f>
        <v>0</v>
      </c>
      <c r="F2535" s="13">
        <f>IF('⚙️ SÉC MĂNG'!A491="","",'⚙️ SÉC MĂNG'!K491)</f>
        <v>0</v>
      </c>
      <c r="G2535" s="13">
        <f>IF('⚙️ SÉC MĂNG'!A491="","",'⚙️ SÉC MĂNG'!L491)</f>
        <v>0</v>
      </c>
      <c r="H2535" s="13">
        <f>IF('⚙️ SÉC MĂNG'!A491="","",'⚙️ SÉC MĂNG'!M491)</f>
        <v>0</v>
      </c>
      <c r="I2535" s="13">
        <f>IF('⚙️ SÉC MĂNG'!A491="","",'⚙️ SÉC MĂNG'!N491)</f>
        <v>0</v>
      </c>
      <c r="J2535" s="1" t="str">
        <f>IF('⚙️ SÉC MĂNG'!A491="","",'⚙️ SÉC MĂNG'!D491)</f>
        <v>78</v>
      </c>
      <c r="L2535" s="1">
        <f>N(L2534)+IF(AND('🔎 TRA CỨU NHANH'!$C$2&lt;&gt;"",OR(ISNUMBER(SEARCH('🔎 TRA CỨU NHANH'!$C$2,$A2535)),ISNUMBER(SEARCH('🔎 TRA CỨU NHANH'!$C$2,$B2535)))),1,0)</f>
        <v>0</v>
      </c>
      <c r="M2535" s="1" t="str">
        <f t="shared" si="78"/>
        <v/>
      </c>
      <c r="N2535" s="1">
        <f>N(N2534)+IF(AND('💰 BÁO GIÁ'!$C$27&lt;&gt;"",OR(ISNUMBER(SEARCH('💰 BÁO GIÁ'!$C$27,$A2535)),ISNUMBER(SEARCH('💰 BÁO GIÁ'!$C$27,$B2535)))),1,0)</f>
        <v>0</v>
      </c>
      <c r="O2535" s="1" t="str">
        <f t="shared" si="79"/>
        <v/>
      </c>
    </row>
    <row r="2536" customHeight="1" spans="1:15">
      <c r="A2536" s="1" t="str">
        <f>IF('⚙️ SÉC MĂNG'!A492="","",'⚙️ SÉC MĂNG'!A492)</f>
        <v>HH072309</v>
      </c>
      <c r="B2536" s="1" t="str">
        <f>IF('⚙️ SÉC MĂNG'!A492="","",'⚙️ SÉC MĂNG'!R492)</f>
        <v>Séc măng K4F/ S4L phi 78 (2.5HK-2-4), lắp lẫn KUBOTA - NPR</v>
      </c>
      <c r="C2536" s="1" t="str">
        <f>IF('⚙️ SÉC MĂNG'!A492="","","Séc măng")</f>
        <v>Séc măng</v>
      </c>
      <c r="D2536" s="1" t="str">
        <f>IF('⚙️ SÉC MĂNG'!A492="","",'⚙️ SÉC MĂNG'!I492)</f>
        <v>1Máy</v>
      </c>
      <c r="E2536" s="13">
        <f>IF('⚙️ SÉC MĂNG'!A492="","",'⚙️ SÉC MĂNG'!J492)</f>
        <v>0</v>
      </c>
      <c r="F2536" s="13">
        <f>IF('⚙️ SÉC MĂNG'!A492="","",'⚙️ SÉC MĂNG'!K492)</f>
        <v>0</v>
      </c>
      <c r="G2536" s="13">
        <f>IF('⚙️ SÉC MĂNG'!A492="","",'⚙️ SÉC MĂNG'!L492)</f>
        <v>0</v>
      </c>
      <c r="H2536" s="13">
        <f>IF('⚙️ SÉC MĂNG'!A492="","",'⚙️ SÉC MĂNG'!M492)</f>
        <v>0</v>
      </c>
      <c r="I2536" s="13">
        <f>IF('⚙️ SÉC MĂNG'!A492="","",'⚙️ SÉC MĂNG'!N492)</f>
        <v>0</v>
      </c>
      <c r="J2536" s="1" t="str">
        <f>IF('⚙️ SÉC MĂNG'!A492="","",'⚙️ SÉC MĂNG'!D492)</f>
        <v>78</v>
      </c>
      <c r="L2536" s="1">
        <f>N(L2535)+IF(AND('🔎 TRA CỨU NHANH'!$C$2&lt;&gt;"",OR(ISNUMBER(SEARCH('🔎 TRA CỨU NHANH'!$C$2,$A2536)),ISNUMBER(SEARCH('🔎 TRA CỨU NHANH'!$C$2,$B2536)))),1,0)</f>
        <v>0</v>
      </c>
      <c r="M2536" s="1" t="str">
        <f t="shared" si="78"/>
        <v/>
      </c>
      <c r="N2536" s="1">
        <f>N(N2535)+IF(AND('💰 BÁO GIÁ'!$C$27&lt;&gt;"",OR(ISNUMBER(SEARCH('💰 BÁO GIÁ'!$C$27,$A2536)),ISNUMBER(SEARCH('💰 BÁO GIÁ'!$C$27,$B2536)))),1,0)</f>
        <v>0</v>
      </c>
      <c r="O2536" s="1" t="str">
        <f t="shared" si="79"/>
        <v/>
      </c>
    </row>
    <row r="2537" customHeight="1" spans="1:15">
      <c r="A2537" s="1" t="str">
        <f>IF('⚙️ SÉC MĂNG'!A493="","",'⚙️ SÉC MĂNG'!A493)</f>
        <v>HH074593</v>
      </c>
      <c r="B2537" s="1" t="str">
        <f>IF('⚙️ SÉC MĂNG'!A493="","",'⚙️ SÉC MĂNG'!R493)</f>
        <v>Séc măng Kobuta 78/4D78/V1505 (2HK-1.5-4) - NSP</v>
      </c>
      <c r="C2537" s="1" t="str">
        <f>IF('⚙️ SÉC MĂNG'!A493="","","Séc măng")</f>
        <v>Séc măng</v>
      </c>
      <c r="D2537" s="1" t="str">
        <f>IF('⚙️ SÉC MĂNG'!A493="","",'⚙️ SÉC MĂNG'!I493)</f>
        <v>1Máy</v>
      </c>
      <c r="E2537" s="13">
        <f>IF('⚙️ SÉC MĂNG'!A493="","",'⚙️ SÉC MĂNG'!J493)</f>
        <v>0</v>
      </c>
      <c r="F2537" s="13">
        <f>IF('⚙️ SÉC MĂNG'!A493="","",'⚙️ SÉC MĂNG'!K493)</f>
        <v>0</v>
      </c>
      <c r="G2537" s="13">
        <f>IF('⚙️ SÉC MĂNG'!A493="","",'⚙️ SÉC MĂNG'!L493)</f>
        <v>0</v>
      </c>
      <c r="H2537" s="13">
        <f>IF('⚙️ SÉC MĂNG'!A493="","",'⚙️ SÉC MĂNG'!M493)</f>
        <v>0</v>
      </c>
      <c r="I2537" s="13">
        <f>IF('⚙️ SÉC MĂNG'!A493="","",'⚙️ SÉC MĂNG'!N493)</f>
        <v>0</v>
      </c>
      <c r="J2537" s="1" t="str">
        <f>IF('⚙️ SÉC MĂNG'!A493="","",'⚙️ SÉC MĂNG'!D493)</f>
        <v>78</v>
      </c>
      <c r="L2537" s="1">
        <f>N(L2536)+IF(AND('🔎 TRA CỨU NHANH'!$C$2&lt;&gt;"",OR(ISNUMBER(SEARCH('🔎 TRA CỨU NHANH'!$C$2,$A2537)),ISNUMBER(SEARCH('🔎 TRA CỨU NHANH'!$C$2,$B2537)))),1,0)</f>
        <v>0</v>
      </c>
      <c r="M2537" s="1" t="str">
        <f t="shared" si="78"/>
        <v/>
      </c>
      <c r="N2537" s="1">
        <f>N(N2536)+IF(AND('💰 BÁO GIÁ'!$C$27&lt;&gt;"",OR(ISNUMBER(SEARCH('💰 BÁO GIÁ'!$C$27,$A2537)),ISNUMBER(SEARCH('💰 BÁO GIÁ'!$C$27,$B2537)))),1,0)</f>
        <v>0</v>
      </c>
      <c r="O2537" s="1" t="str">
        <f t="shared" si="79"/>
        <v/>
      </c>
    </row>
    <row r="2538" customHeight="1" spans="1:15">
      <c r="A2538" s="1" t="str">
        <f>IF('⚙️ SÉC MĂNG'!A494="","",'⚙️ SÉC MĂNG'!A494)</f>
        <v>HH084152</v>
      </c>
      <c r="B2538" s="1" t="str">
        <f>IF('⚙️ SÉC MĂNG'!A494="","",'⚙️ SÉC MĂNG'!R494)</f>
        <v>Séc măng Kubota V1505/ 4D78 (2HK-1.5-4) - HENWEIT, R-KU07-00-2</v>
      </c>
      <c r="C2538" s="1" t="str">
        <f>IF('⚙️ SÉC MĂNG'!A494="","","Séc măng")</f>
        <v>Séc măng</v>
      </c>
      <c r="D2538" s="1" t="str">
        <f>IF('⚙️ SÉC MĂNG'!A494="","",'⚙️ SÉC MĂNG'!I494)</f>
        <v>Máy</v>
      </c>
      <c r="E2538" s="1">
        <f>IF('⚙️ SÉC MĂNG'!A494="","",'⚙️ SÉC MĂNG'!J494)</f>
        <v>0</v>
      </c>
      <c r="F2538" s="1">
        <f>IF('⚙️ SÉC MĂNG'!A494="","",'⚙️ SÉC MĂNG'!K494)</f>
        <v>0</v>
      </c>
      <c r="G2538" s="1">
        <f>IF('⚙️ SÉC MĂNG'!A494="","",'⚙️ SÉC MĂNG'!L494)</f>
        <v>0</v>
      </c>
      <c r="H2538" s="1">
        <f>IF('⚙️ SÉC MĂNG'!A494="","",'⚙️ SÉC MĂNG'!M494)</f>
        <v>0</v>
      </c>
      <c r="I2538" s="1">
        <f>IF('⚙️ SÉC MĂNG'!A494="","",'⚙️ SÉC MĂNG'!N494)</f>
        <v>0</v>
      </c>
      <c r="J2538" s="1" t="str">
        <f>IF('⚙️ SÉC MĂNG'!A494="","",'⚙️ SÉC MĂNG'!D494)</f>
        <v>78</v>
      </c>
      <c r="L2538" s="1">
        <f>N(L2537)+IF(AND('🔎 TRA CỨU NHANH'!$C$2&lt;&gt;"",OR(ISNUMBER(SEARCH('🔎 TRA CỨU NHANH'!$C$2,$A2538)),ISNUMBER(SEARCH('🔎 TRA CỨU NHANH'!$C$2,$B2538)))),1,0)</f>
        <v>0</v>
      </c>
      <c r="M2538" s="1" t="str">
        <f t="shared" si="78"/>
        <v/>
      </c>
      <c r="N2538" s="1">
        <f>N(N2537)+IF(AND('💰 BÁO GIÁ'!$C$27&lt;&gt;"",OR(ISNUMBER(SEARCH('💰 BÁO GIÁ'!$C$27,$A2538)),ISNUMBER(SEARCH('💰 BÁO GIÁ'!$C$27,$B2538)))),1,0)</f>
        <v>0</v>
      </c>
      <c r="O2538" s="1" t="str">
        <f t="shared" si="79"/>
        <v/>
      </c>
    </row>
    <row r="2539" customHeight="1" spans="1:15">
      <c r="A2539" s="1" t="str">
        <f>IF('⚙️ SÉC MĂNG'!A495="","",'⚙️ SÉC MĂNG'!A495)</f>
        <v>HH070731</v>
      </c>
      <c r="B2539" s="1" t="str">
        <f>IF('⚙️ SÉC MĂNG'!A495="","",'⚙️ SÉC MĂNG'!R495)</f>
        <v>Séc măng KUBOTA 82/4D82 - NPR (2.5HK-2-5)</v>
      </c>
      <c r="C2539" s="1" t="str">
        <f>IF('⚙️ SÉC MĂNG'!A495="","","Séc măng")</f>
        <v>Séc măng</v>
      </c>
      <c r="D2539" s="1" t="str">
        <f>IF('⚙️ SÉC MĂNG'!A495="","",'⚙️ SÉC MĂNG'!I495)</f>
        <v>1Máy</v>
      </c>
      <c r="E2539" s="13">
        <f>IF('⚙️ SÉC MĂNG'!A495="","",'⚙️ SÉC MĂNG'!J495)</f>
        <v>0</v>
      </c>
      <c r="F2539" s="13">
        <f>IF('⚙️ SÉC MĂNG'!A495="","",'⚙️ SÉC MĂNG'!K495)</f>
        <v>0</v>
      </c>
      <c r="G2539" s="13">
        <f>IF('⚙️ SÉC MĂNG'!A495="","",'⚙️ SÉC MĂNG'!L495)</f>
        <v>0</v>
      </c>
      <c r="H2539" s="13">
        <f>IF('⚙️ SÉC MĂNG'!A495="","",'⚙️ SÉC MĂNG'!M495)</f>
        <v>0</v>
      </c>
      <c r="I2539" s="13">
        <f>IF('⚙️ SÉC MĂNG'!A495="","",'⚙️ SÉC MĂNG'!N495)</f>
        <v>0</v>
      </c>
      <c r="J2539" s="1" t="str">
        <f>IF('⚙️ SÉC MĂNG'!A495="","",'⚙️ SÉC MĂNG'!D495)</f>
        <v>82</v>
      </c>
      <c r="L2539" s="1">
        <f>N(L2538)+IF(AND('🔎 TRA CỨU NHANH'!$C$2&lt;&gt;"",OR(ISNUMBER(SEARCH('🔎 TRA CỨU NHANH'!$C$2,$A2539)),ISNUMBER(SEARCH('🔎 TRA CỨU NHANH'!$C$2,$B2539)))),1,0)</f>
        <v>0</v>
      </c>
      <c r="M2539" s="1" t="str">
        <f t="shared" si="78"/>
        <v/>
      </c>
      <c r="N2539" s="1">
        <f>N(N2538)+IF(AND('💰 BÁO GIÁ'!$C$27&lt;&gt;"",OR(ISNUMBER(SEARCH('💰 BÁO GIÁ'!$C$27,$A2539)),ISNUMBER(SEARCH('💰 BÁO GIÁ'!$C$27,$B2539)))),1,0)</f>
        <v>0</v>
      </c>
      <c r="O2539" s="1" t="str">
        <f t="shared" si="79"/>
        <v/>
      </c>
    </row>
    <row r="2540" customHeight="1" spans="1:15">
      <c r="A2540" s="1" t="str">
        <f>IF('⚙️ SÉC MĂNG'!A496="","",'⚙️ SÉC MĂNG'!A496)</f>
        <v>HH083537</v>
      </c>
      <c r="B2540" s="1" t="str">
        <f>IF('⚙️ SÉC MĂNG'!A496="","",'⚙️ SÉC MĂNG'!R496)</f>
        <v>Séc măng Kubota 4D82/ 3D82 (2.5HK-2-5) L2201 - IZ IKAZU</v>
      </c>
      <c r="C2540" s="1" t="str">
        <f>IF('⚙️ SÉC MĂNG'!A496="","","Séc măng")</f>
        <v>Séc măng</v>
      </c>
      <c r="D2540" s="1" t="str">
        <f>IF('⚙️ SÉC MĂNG'!A496="","",'⚙️ SÉC MĂNG'!I496)</f>
        <v>Máy</v>
      </c>
      <c r="E2540" s="13">
        <f>IF('⚙️ SÉC MĂNG'!A496="","",'⚙️ SÉC MĂNG'!J496)</f>
        <v>0</v>
      </c>
      <c r="F2540" s="13">
        <f>IF('⚙️ SÉC MĂNG'!A496="","",'⚙️ SÉC MĂNG'!K496)</f>
        <v>0</v>
      </c>
      <c r="G2540" s="13">
        <f>IF('⚙️ SÉC MĂNG'!A496="","",'⚙️ SÉC MĂNG'!L496)</f>
        <v>0</v>
      </c>
      <c r="H2540" s="13">
        <f>IF('⚙️ SÉC MĂNG'!A496="","",'⚙️ SÉC MĂNG'!M496)</f>
        <v>0</v>
      </c>
      <c r="I2540" s="13">
        <f>IF('⚙️ SÉC MĂNG'!A496="","",'⚙️ SÉC MĂNG'!N496)</f>
        <v>0</v>
      </c>
      <c r="J2540" s="1" t="str">
        <f>IF('⚙️ SÉC MĂNG'!A496="","",'⚙️ SÉC MĂNG'!D496)</f>
        <v>82</v>
      </c>
      <c r="L2540" s="1">
        <f>N(L2539)+IF(AND('🔎 TRA CỨU NHANH'!$C$2&lt;&gt;"",OR(ISNUMBER(SEARCH('🔎 TRA CỨU NHANH'!$C$2,$A2540)),ISNUMBER(SEARCH('🔎 TRA CỨU NHANH'!$C$2,$B2540)))),1,0)</f>
        <v>0</v>
      </c>
      <c r="M2540" s="1" t="str">
        <f t="shared" si="78"/>
        <v/>
      </c>
      <c r="N2540" s="1">
        <f>N(N2539)+IF(AND('💰 BÁO GIÁ'!$C$27&lt;&gt;"",OR(ISNUMBER(SEARCH('💰 BÁO GIÁ'!$C$27,$A2540)),ISNUMBER(SEARCH('💰 BÁO GIÁ'!$C$27,$B2540)))),1,0)</f>
        <v>0</v>
      </c>
      <c r="O2540" s="1" t="str">
        <f t="shared" si="79"/>
        <v/>
      </c>
    </row>
    <row r="2541" customHeight="1" spans="1:15">
      <c r="A2541" s="1" t="str">
        <f>IF('⚙️ SÉC MĂNG'!A497="","",'⚙️ SÉC MĂNG'!A497)</f>
        <v>HH076681</v>
      </c>
      <c r="B2541" s="1" t="str">
        <f>IF('⚙️ SÉC MĂNG'!A497="","",'⚙️ SÉC MĂNG'!R497)</f>
        <v>Séc măng KUBOTA 82/ L2601/4D82 (2.5HK-2-5) - ART 16108201</v>
      </c>
      <c r="C2541" s="1" t="str">
        <f>IF('⚙️ SÉC MĂNG'!A497="","","Séc măng")</f>
        <v>Séc măng</v>
      </c>
      <c r="D2541" s="1" t="str">
        <f>IF('⚙️ SÉC MĂNG'!A497="","",'⚙️ SÉC MĂNG'!I497)</f>
        <v>1Máy</v>
      </c>
      <c r="E2541" s="13">
        <f>IF('⚙️ SÉC MĂNG'!A497="","",'⚙️ SÉC MĂNG'!J497)</f>
        <v>0</v>
      </c>
      <c r="F2541" s="13">
        <f>IF('⚙️ SÉC MĂNG'!A497="","",'⚙️ SÉC MĂNG'!K497)</f>
        <v>0</v>
      </c>
      <c r="G2541" s="13">
        <f>IF('⚙️ SÉC MĂNG'!A497="","",'⚙️ SÉC MĂNG'!L497)</f>
        <v>0</v>
      </c>
      <c r="H2541" s="13">
        <f>IF('⚙️ SÉC MĂNG'!A497="","",'⚙️ SÉC MĂNG'!M497)</f>
        <v>0</v>
      </c>
      <c r="I2541" s="13">
        <f>IF('⚙️ SÉC MĂNG'!A497="","",'⚙️ SÉC MĂNG'!N497)</f>
        <v>0</v>
      </c>
      <c r="J2541" s="1" t="str">
        <f>IF('⚙️ SÉC MĂNG'!A497="","",'⚙️ SÉC MĂNG'!D497)</f>
        <v>82</v>
      </c>
      <c r="L2541" s="1">
        <f>N(L2540)+IF(AND('🔎 TRA CỨU NHANH'!$C$2&lt;&gt;"",OR(ISNUMBER(SEARCH('🔎 TRA CỨU NHANH'!$C$2,$A2541)),ISNUMBER(SEARCH('🔎 TRA CỨU NHANH'!$C$2,$B2541)))),1,0)</f>
        <v>0</v>
      </c>
      <c r="M2541" s="1" t="str">
        <f t="shared" si="78"/>
        <v/>
      </c>
      <c r="N2541" s="1">
        <f>N(N2540)+IF(AND('💰 BÁO GIÁ'!$C$27&lt;&gt;"",OR(ISNUMBER(SEARCH('💰 BÁO GIÁ'!$C$27,$A2541)),ISNUMBER(SEARCH('💰 BÁO GIÁ'!$C$27,$B2541)))),1,0)</f>
        <v>0</v>
      </c>
      <c r="O2541" s="1" t="str">
        <f t="shared" si="79"/>
        <v/>
      </c>
    </row>
    <row r="2542" customHeight="1" spans="1:15">
      <c r="A2542" s="1" t="str">
        <f>IF('⚙️ SÉC MĂNG'!A498="","",'⚙️ SÉC MĂNG'!A498)</f>
        <v>HH071124</v>
      </c>
      <c r="B2542" s="1" t="str">
        <f>IF('⚙️ SÉC MĂNG'!A498="","",'⚙️ SÉC MĂNG'!R498)</f>
        <v>Séc măng Kubota 3D85/4D85/L2050 - NPR (2,5HK-2-5)</v>
      </c>
      <c r="C2542" s="1" t="str">
        <f>IF('⚙️ SÉC MĂNG'!A498="","","Séc măng")</f>
        <v>Séc măng</v>
      </c>
      <c r="D2542" s="1" t="str">
        <f>IF('⚙️ SÉC MĂNG'!A498="","",'⚙️ SÉC MĂNG'!I498)</f>
        <v>1Máy</v>
      </c>
      <c r="E2542" s="13">
        <f>IF('⚙️ SÉC MĂNG'!A498="","",'⚙️ SÉC MĂNG'!J498)</f>
        <v>0</v>
      </c>
      <c r="F2542" s="13">
        <f>IF('⚙️ SÉC MĂNG'!A498="","",'⚙️ SÉC MĂNG'!K498)</f>
        <v>0</v>
      </c>
      <c r="G2542" s="13">
        <f>IF('⚙️ SÉC MĂNG'!A498="","",'⚙️ SÉC MĂNG'!L498)</f>
        <v>0</v>
      </c>
      <c r="H2542" s="13">
        <f>IF('⚙️ SÉC MĂNG'!A498="","",'⚙️ SÉC MĂNG'!M498)</f>
        <v>0</v>
      </c>
      <c r="I2542" s="13">
        <f>IF('⚙️ SÉC MĂNG'!A498="","",'⚙️ SÉC MĂNG'!N498)</f>
        <v>0</v>
      </c>
      <c r="J2542" s="1" t="str">
        <f>IF('⚙️ SÉC MĂNG'!A498="","",'⚙️ SÉC MĂNG'!D498)</f>
        <v>85</v>
      </c>
      <c r="L2542" s="1">
        <f>N(L2541)+IF(AND('🔎 TRA CỨU NHANH'!$C$2&lt;&gt;"",OR(ISNUMBER(SEARCH('🔎 TRA CỨU NHANH'!$C$2,$A2542)),ISNUMBER(SEARCH('🔎 TRA CỨU NHANH'!$C$2,$B2542)))),1,0)</f>
        <v>0</v>
      </c>
      <c r="M2542" s="1" t="str">
        <f t="shared" si="78"/>
        <v/>
      </c>
      <c r="N2542" s="1">
        <f>N(N2541)+IF(AND('💰 BÁO GIÁ'!$C$27&lt;&gt;"",OR(ISNUMBER(SEARCH('💰 BÁO GIÁ'!$C$27,$A2542)),ISNUMBER(SEARCH('💰 BÁO GIÁ'!$C$27,$B2542)))),1,0)</f>
        <v>0</v>
      </c>
      <c r="O2542" s="1" t="str">
        <f t="shared" si="79"/>
        <v/>
      </c>
    </row>
    <row r="2543" customHeight="1" spans="1:15">
      <c r="A2543" s="1" t="str">
        <f>IF('⚙️ SÉC MĂNG'!A499="","",'⚙️ SÉC MĂNG'!A499)</f>
        <v>HH076683</v>
      </c>
      <c r="B2543" s="1" t="str">
        <f>IF('⚙️ SÉC MĂNG'!A499="","",'⚙️ SÉC MĂNG'!R499)</f>
        <v>Séc măng KUBOTA 85/ 3D85/4D85/L2050 (2.5HK-2-5) - ART 16108501</v>
      </c>
      <c r="C2543" s="1" t="str">
        <f>IF('⚙️ SÉC MĂNG'!A499="","","Séc măng")</f>
        <v>Séc măng</v>
      </c>
      <c r="D2543" s="1" t="str">
        <f>IF('⚙️ SÉC MĂNG'!A499="","",'⚙️ SÉC MĂNG'!I499)</f>
        <v>Máy</v>
      </c>
      <c r="E2543" s="13">
        <f>IF('⚙️ SÉC MĂNG'!A499="","",'⚙️ SÉC MĂNG'!J499)</f>
        <v>0</v>
      </c>
      <c r="F2543" s="13">
        <f>IF('⚙️ SÉC MĂNG'!A499="","",'⚙️ SÉC MĂNG'!K499)</f>
        <v>0</v>
      </c>
      <c r="G2543" s="13">
        <f>IF('⚙️ SÉC MĂNG'!A499="","",'⚙️ SÉC MĂNG'!L499)</f>
        <v>0</v>
      </c>
      <c r="H2543" s="13">
        <f>IF('⚙️ SÉC MĂNG'!A499="","",'⚙️ SÉC MĂNG'!M499)</f>
        <v>0</v>
      </c>
      <c r="I2543" s="13">
        <f>IF('⚙️ SÉC MĂNG'!A499="","",'⚙️ SÉC MĂNG'!N499)</f>
        <v>0</v>
      </c>
      <c r="J2543" s="1" t="str">
        <f>IF('⚙️ SÉC MĂNG'!A499="","",'⚙️ SÉC MĂNG'!D499)</f>
        <v>85</v>
      </c>
      <c r="L2543" s="1">
        <f>N(L2542)+IF(AND('🔎 TRA CỨU NHANH'!$C$2&lt;&gt;"",OR(ISNUMBER(SEARCH('🔎 TRA CỨU NHANH'!$C$2,$A2543)),ISNUMBER(SEARCH('🔎 TRA CỨU NHANH'!$C$2,$B2543)))),1,0)</f>
        <v>0</v>
      </c>
      <c r="M2543" s="1" t="str">
        <f t="shared" si="78"/>
        <v/>
      </c>
      <c r="N2543" s="1">
        <f>N(N2542)+IF(AND('💰 BÁO GIÁ'!$C$27&lt;&gt;"",OR(ISNUMBER(SEARCH('💰 BÁO GIÁ'!$C$27,$A2543)),ISNUMBER(SEARCH('💰 BÁO GIÁ'!$C$27,$B2543)))),1,0)</f>
        <v>0</v>
      </c>
      <c r="O2543" s="1" t="str">
        <f t="shared" si="79"/>
        <v/>
      </c>
    </row>
    <row r="2544" customHeight="1" spans="1:15">
      <c r="A2544" s="1" t="str">
        <f>IF('⚙️ SÉC MĂNG'!A500="","",'⚙️ SÉC MĂNG'!A500)</f>
        <v>HH00518</v>
      </c>
      <c r="B2544" s="1" t="str">
        <f>IF('⚙️ SÉC MĂNG'!A500="","",'⚙️ SÉC MĂNG'!R500)</f>
        <v>Séc măng Kubota 4D85/ 3D85 (2.5HK-2-5) - IZ IKAZU</v>
      </c>
      <c r="C2544" s="1" t="str">
        <f>IF('⚙️ SÉC MĂNG'!A500="","","Séc măng")</f>
        <v>Séc măng</v>
      </c>
      <c r="D2544" s="1" t="str">
        <f>IF('⚙️ SÉC MĂNG'!A500="","",'⚙️ SÉC MĂNG'!I500)</f>
        <v>Máy</v>
      </c>
      <c r="E2544" s="1">
        <f>IF('⚙️ SÉC MĂNG'!A500="","",'⚙️ SÉC MĂNG'!J500)</f>
        <v>0</v>
      </c>
      <c r="F2544" s="1">
        <f>IF('⚙️ SÉC MĂNG'!A500="","",'⚙️ SÉC MĂNG'!K500)</f>
        <v>0</v>
      </c>
      <c r="G2544" s="1">
        <f>IF('⚙️ SÉC MĂNG'!A500="","",'⚙️ SÉC MĂNG'!L500)</f>
        <v>0</v>
      </c>
      <c r="H2544" s="1">
        <f>IF('⚙️ SÉC MĂNG'!A500="","",'⚙️ SÉC MĂNG'!M500)</f>
        <v>0</v>
      </c>
      <c r="I2544" s="1">
        <f>IF('⚙️ SÉC MĂNG'!A500="","",'⚙️ SÉC MĂNG'!N500)</f>
        <v>0</v>
      </c>
      <c r="J2544" s="1" t="str">
        <f>IF('⚙️ SÉC MĂNG'!A500="","",'⚙️ SÉC MĂNG'!D500)</f>
        <v>85</v>
      </c>
      <c r="L2544" s="1">
        <f>N(L2543)+IF(AND('🔎 TRA CỨU NHANH'!$C$2&lt;&gt;"",OR(ISNUMBER(SEARCH('🔎 TRA CỨU NHANH'!$C$2,$A2544)),ISNUMBER(SEARCH('🔎 TRA CỨU NHANH'!$C$2,$B2544)))),1,0)</f>
        <v>0</v>
      </c>
      <c r="M2544" s="1" t="str">
        <f t="shared" si="78"/>
        <v/>
      </c>
      <c r="N2544" s="1">
        <f>N(N2543)+IF(AND('💰 BÁO GIÁ'!$C$27&lt;&gt;"",OR(ISNUMBER(SEARCH('💰 BÁO GIÁ'!$C$27,$A2544)),ISNUMBER(SEARCH('💰 BÁO GIÁ'!$C$27,$B2544)))),1,0)</f>
        <v>0</v>
      </c>
      <c r="O2544" s="1" t="str">
        <f t="shared" si="79"/>
        <v/>
      </c>
    </row>
    <row r="2545" customHeight="1" spans="1:15">
      <c r="A2545" s="1" t="str">
        <f>IF('⚙️ SÉC MĂNG'!A501="","",'⚙️ SÉC MĂNG'!A501)</f>
        <v>HH071809</v>
      </c>
      <c r="B2545" s="1" t="str">
        <f>IF('⚙️ SÉC MĂNG'!A501="","",'⚙️ SÉC MĂNG'!R501)</f>
        <v>Séc măng 4D85 (2.5HK-2-5) cos0 KUBOTA TW</v>
      </c>
      <c r="C2545" s="1" t="str">
        <f>IF('⚙️ SÉC MĂNG'!A501="","","Séc măng")</f>
        <v>Séc măng</v>
      </c>
      <c r="D2545" s="1" t="str">
        <f>IF('⚙️ SÉC MĂNG'!A501="","",'⚙️ SÉC MĂNG'!I501)</f>
        <v>1Máy</v>
      </c>
      <c r="E2545" s="13">
        <f>IF('⚙️ SÉC MĂNG'!A501="","",'⚙️ SÉC MĂNG'!J501)</f>
        <v>0</v>
      </c>
      <c r="F2545" s="13">
        <f>IF('⚙️ SÉC MĂNG'!A501="","",'⚙️ SÉC MĂNG'!K501)</f>
        <v>0</v>
      </c>
      <c r="G2545" s="13">
        <f>IF('⚙️ SÉC MĂNG'!A501="","",'⚙️ SÉC MĂNG'!L501)</f>
        <v>0</v>
      </c>
      <c r="H2545" s="13">
        <f>IF('⚙️ SÉC MĂNG'!A501="","",'⚙️ SÉC MĂNG'!M501)</f>
        <v>0</v>
      </c>
      <c r="I2545" s="13">
        <f>IF('⚙️ SÉC MĂNG'!A501="","",'⚙️ SÉC MĂNG'!N501)</f>
        <v>0</v>
      </c>
      <c r="J2545" s="1" t="str">
        <f>IF('⚙️ SÉC MĂNG'!A501="","",'⚙️ SÉC MĂNG'!D501)</f>
        <v>85</v>
      </c>
      <c r="L2545" s="1">
        <f>N(L2544)+IF(AND('🔎 TRA CỨU NHANH'!$C$2&lt;&gt;"",OR(ISNUMBER(SEARCH('🔎 TRA CỨU NHANH'!$C$2,$A2545)),ISNUMBER(SEARCH('🔎 TRA CỨU NHANH'!$C$2,$B2545)))),1,0)</f>
        <v>0</v>
      </c>
      <c r="M2545" s="1" t="str">
        <f t="shared" si="78"/>
        <v/>
      </c>
      <c r="N2545" s="1">
        <f>N(N2544)+IF(AND('💰 BÁO GIÁ'!$C$27&lt;&gt;"",OR(ISNUMBER(SEARCH('💰 BÁO GIÁ'!$C$27,$A2545)),ISNUMBER(SEARCH('💰 BÁO GIÁ'!$C$27,$B2545)))),1,0)</f>
        <v>0</v>
      </c>
      <c r="O2545" s="1" t="str">
        <f t="shared" si="79"/>
        <v/>
      </c>
    </row>
    <row r="2546" customHeight="1" spans="1:15">
      <c r="A2546" s="1" t="str">
        <f>IF('⚙️ SÉC MĂNG'!A502="","",'⚙️ SÉC MĂNG'!A502)</f>
        <v>HH070772</v>
      </c>
      <c r="B2546" s="1" t="str">
        <f>IF('⚙️ SÉC MĂNG'!A502="","",'⚙️ SÉC MĂNG'!R502)</f>
        <v>Séc măng 4D87 / DC60 (2HK-2-4 ) - KUBOTA TW</v>
      </c>
      <c r="C2546" s="1" t="str">
        <f>IF('⚙️ SÉC MĂNG'!A502="","","Séc măng")</f>
        <v>Séc măng</v>
      </c>
      <c r="D2546" s="1" t="str">
        <f>IF('⚙️ SÉC MĂNG'!A502="","",'⚙️ SÉC MĂNG'!I502)</f>
        <v>1Máy</v>
      </c>
      <c r="E2546" s="1">
        <f>IF('⚙️ SÉC MĂNG'!A502="","",'⚙️ SÉC MĂNG'!J502)</f>
        <v>0</v>
      </c>
      <c r="F2546" s="1">
        <f>IF('⚙️ SÉC MĂNG'!A502="","",'⚙️ SÉC MĂNG'!K502)</f>
        <v>0</v>
      </c>
      <c r="G2546" s="1">
        <f>IF('⚙️ SÉC MĂNG'!A502="","",'⚙️ SÉC MĂNG'!L502)</f>
        <v>0</v>
      </c>
      <c r="H2546" s="1">
        <f>IF('⚙️ SÉC MĂNG'!A502="","",'⚙️ SÉC MĂNG'!M502)</f>
        <v>0</v>
      </c>
      <c r="I2546" s="1">
        <f>IF('⚙️ SÉC MĂNG'!A502="","",'⚙️ SÉC MĂNG'!N502)</f>
        <v>0</v>
      </c>
      <c r="J2546" s="1" t="str">
        <f>IF('⚙️ SÉC MĂNG'!A502="","",'⚙️ SÉC MĂNG'!D502)</f>
        <v>87</v>
      </c>
      <c r="L2546" s="1">
        <f>N(L2545)+IF(AND('🔎 TRA CỨU NHANH'!$C$2&lt;&gt;"",OR(ISNUMBER(SEARCH('🔎 TRA CỨU NHANH'!$C$2,$A2546)),ISNUMBER(SEARCH('🔎 TRA CỨU NHANH'!$C$2,$B2546)))),1,0)</f>
        <v>0</v>
      </c>
      <c r="M2546" s="1" t="str">
        <f t="shared" si="78"/>
        <v/>
      </c>
      <c r="N2546" s="1">
        <f>N(N2545)+IF(AND('💰 BÁO GIÁ'!$C$27&lt;&gt;"",OR(ISNUMBER(SEARCH('💰 BÁO GIÁ'!$C$27,$A2546)),ISNUMBER(SEARCH('💰 BÁO GIÁ'!$C$27,$B2546)))),1,0)</f>
        <v>0</v>
      </c>
      <c r="O2546" s="1" t="str">
        <f t="shared" si="79"/>
        <v/>
      </c>
    </row>
    <row r="2547" customHeight="1" spans="1:15">
      <c r="A2547" s="1" t="str">
        <f>IF('⚙️ SÉC MĂNG'!A503="","",'⚙️ SÉC MĂNG'!A503)</f>
        <v>HH0222</v>
      </c>
      <c r="B2547" s="1" t="str">
        <f>IF('⚙️ SÉC MĂNG'!A503="","",'⚙️ SÉC MĂNG'!R503)</f>
        <v>Séc măng 4D87/L2203 Cos2 (2.5HK-2-5) - KUBOTA TW</v>
      </c>
      <c r="C2547" s="1" t="str">
        <f>IF('⚙️ SÉC MĂNG'!A503="","","Séc măng")</f>
        <v>Séc măng</v>
      </c>
      <c r="D2547" s="1" t="str">
        <f>IF('⚙️ SÉC MĂNG'!A503="","",'⚙️ SÉC MĂNG'!I503)</f>
        <v>Máy</v>
      </c>
      <c r="E2547" s="13">
        <f>IF('⚙️ SÉC MĂNG'!A503="","",'⚙️ SÉC MĂNG'!J503)</f>
        <v>0</v>
      </c>
      <c r="F2547" s="13">
        <f>IF('⚙️ SÉC MĂNG'!A503="","",'⚙️ SÉC MĂNG'!K503)</f>
        <v>0</v>
      </c>
      <c r="G2547" s="13">
        <f>IF('⚙️ SÉC MĂNG'!A503="","",'⚙️ SÉC MĂNG'!L503)</f>
        <v>0</v>
      </c>
      <c r="H2547" s="13">
        <f>IF('⚙️ SÉC MĂNG'!A503="","",'⚙️ SÉC MĂNG'!M503)</f>
        <v>0</v>
      </c>
      <c r="I2547" s="13">
        <f>IF('⚙️ SÉC MĂNG'!A503="","",'⚙️ SÉC MĂNG'!N503)</f>
        <v>0</v>
      </c>
      <c r="J2547" s="1" t="str">
        <f>IF('⚙️ SÉC MĂNG'!A503="","",'⚙️ SÉC MĂNG'!D503)</f>
        <v>87</v>
      </c>
      <c r="L2547" s="1">
        <f>N(L2546)+IF(AND('🔎 TRA CỨU NHANH'!$C$2&lt;&gt;"",OR(ISNUMBER(SEARCH('🔎 TRA CỨU NHANH'!$C$2,$A2547)),ISNUMBER(SEARCH('🔎 TRA CỨU NHANH'!$C$2,$B2547)))),1,0)</f>
        <v>0</v>
      </c>
      <c r="M2547" s="1" t="str">
        <f t="shared" si="78"/>
        <v/>
      </c>
      <c r="N2547" s="1">
        <f>N(N2546)+IF(AND('💰 BÁO GIÁ'!$C$27&lt;&gt;"",OR(ISNUMBER(SEARCH('💰 BÁO GIÁ'!$C$27,$A2547)),ISNUMBER(SEARCH('💰 BÁO GIÁ'!$C$27,$B2547)))),1,0)</f>
        <v>0</v>
      </c>
      <c r="O2547" s="1" t="str">
        <f t="shared" si="79"/>
        <v/>
      </c>
    </row>
    <row r="2548" customHeight="1" spans="1:15">
      <c r="A2548" s="1" t="str">
        <f>IF('⚙️ SÉC MĂNG'!A504="","",'⚙️ SÉC MĂNG'!A504)</f>
        <v>HH071908</v>
      </c>
      <c r="B2548" s="1" t="str">
        <f>IF('⚙️ SÉC MĂNG'!A504="","",'⚙️ SÉC MĂNG'!R504)</f>
        <v>Séc măng 4D87/V2203 (2.5HK-2-5) - KUBOTA TW</v>
      </c>
      <c r="C2548" s="1" t="str">
        <f>IF('⚙️ SÉC MĂNG'!A504="","","Séc măng")</f>
        <v>Séc măng</v>
      </c>
      <c r="D2548" s="1" t="str">
        <f>IF('⚙️ SÉC MĂNG'!A504="","",'⚙️ SÉC MĂNG'!I504)</f>
        <v>Máy</v>
      </c>
      <c r="E2548" s="13">
        <f>IF('⚙️ SÉC MĂNG'!A504="","",'⚙️ SÉC MĂNG'!J504)</f>
        <v>0</v>
      </c>
      <c r="F2548" s="13">
        <f>IF('⚙️ SÉC MĂNG'!A504="","",'⚙️ SÉC MĂNG'!K504)</f>
        <v>0</v>
      </c>
      <c r="G2548" s="13">
        <f>IF('⚙️ SÉC MĂNG'!A504="","",'⚙️ SÉC MĂNG'!L504)</f>
        <v>0</v>
      </c>
      <c r="H2548" s="13">
        <f>IF('⚙️ SÉC MĂNG'!A504="","",'⚙️ SÉC MĂNG'!M504)</f>
        <v>0</v>
      </c>
      <c r="I2548" s="13">
        <f>IF('⚙️ SÉC MĂNG'!A504="","",'⚙️ SÉC MĂNG'!N504)</f>
        <v>0</v>
      </c>
      <c r="J2548" s="1" t="str">
        <f>IF('⚙️ SÉC MĂNG'!A504="","",'⚙️ SÉC MĂNG'!D504)</f>
        <v>87</v>
      </c>
      <c r="L2548" s="1">
        <f>N(L2547)+IF(AND('🔎 TRA CỨU NHANH'!$C$2&lt;&gt;"",OR(ISNUMBER(SEARCH('🔎 TRA CỨU NHANH'!$C$2,$A2548)),ISNUMBER(SEARCH('🔎 TRA CỨU NHANH'!$C$2,$B2548)))),1,0)</f>
        <v>0</v>
      </c>
      <c r="M2548" s="1" t="str">
        <f t="shared" si="78"/>
        <v/>
      </c>
      <c r="N2548" s="1">
        <f>N(N2547)+IF(AND('💰 BÁO GIÁ'!$C$27&lt;&gt;"",OR(ISNUMBER(SEARCH('💰 BÁO GIÁ'!$C$27,$A2548)),ISNUMBER(SEARCH('💰 BÁO GIÁ'!$C$27,$B2548)))),1,0)</f>
        <v>0</v>
      </c>
      <c r="O2548" s="1" t="str">
        <f t="shared" si="79"/>
        <v/>
      </c>
    </row>
    <row r="2549" customHeight="1" spans="1:15">
      <c r="A2549" s="1" t="str">
        <f>IF('⚙️ SÉC MĂNG'!A505="","",'⚙️ SÉC MĂNG'!A505)</f>
        <v>HH078032</v>
      </c>
      <c r="B2549" s="1" t="str">
        <f>IF('⚙️ SÉC MĂNG'!A505="","",'⚙️ SÉC MĂNG'!R505)</f>
        <v>Séc măng KUBOTA 4D87 / V2203 / D1307 (2.5HK-2-5 ) - ART 16108701</v>
      </c>
      <c r="C2549" s="1" t="str">
        <f>IF('⚙️ SÉC MĂNG'!A505="","","Séc măng")</f>
        <v>Séc măng</v>
      </c>
      <c r="D2549" s="1" t="str">
        <f>IF('⚙️ SÉC MĂNG'!A505="","",'⚙️ SÉC MĂNG'!I505)</f>
        <v>Máy</v>
      </c>
      <c r="E2549" s="13">
        <f>IF('⚙️ SÉC MĂNG'!A505="","",'⚙️ SÉC MĂNG'!J505)</f>
        <v>0</v>
      </c>
      <c r="F2549" s="13">
        <f>IF('⚙️ SÉC MĂNG'!A505="","",'⚙️ SÉC MĂNG'!K505)</f>
        <v>0</v>
      </c>
      <c r="G2549" s="13">
        <f>IF('⚙️ SÉC MĂNG'!A505="","",'⚙️ SÉC MĂNG'!L505)</f>
        <v>0</v>
      </c>
      <c r="H2549" s="13">
        <f>IF('⚙️ SÉC MĂNG'!A505="","",'⚙️ SÉC MĂNG'!M505)</f>
        <v>0</v>
      </c>
      <c r="I2549" s="13">
        <f>IF('⚙️ SÉC MĂNG'!A505="","",'⚙️ SÉC MĂNG'!N505)</f>
        <v>0</v>
      </c>
      <c r="J2549" s="1" t="str">
        <f>IF('⚙️ SÉC MĂNG'!A505="","",'⚙️ SÉC MĂNG'!D505)</f>
        <v>87</v>
      </c>
      <c r="L2549" s="1">
        <f>N(L2548)+IF(AND('🔎 TRA CỨU NHANH'!$C$2&lt;&gt;"",OR(ISNUMBER(SEARCH('🔎 TRA CỨU NHANH'!$C$2,$A2549)),ISNUMBER(SEARCH('🔎 TRA CỨU NHANH'!$C$2,$B2549)))),1,0)</f>
        <v>0</v>
      </c>
      <c r="M2549" s="1" t="str">
        <f t="shared" si="78"/>
        <v/>
      </c>
      <c r="N2549" s="1">
        <f>N(N2548)+IF(AND('💰 BÁO GIÁ'!$C$27&lt;&gt;"",OR(ISNUMBER(SEARCH('💰 BÁO GIÁ'!$C$27,$A2549)),ISNUMBER(SEARCH('💰 BÁO GIÁ'!$C$27,$B2549)))),1,0)</f>
        <v>0</v>
      </c>
      <c r="O2549" s="1" t="str">
        <f t="shared" si="79"/>
        <v/>
      </c>
    </row>
    <row r="2550" customHeight="1" spans="1:15">
      <c r="A2550" s="1" t="str">
        <f>IF('⚙️ SÉC MĂNG'!A506="","",'⚙️ SÉC MĂNG'!A506)</f>
        <v>HH077173</v>
      </c>
      <c r="B2550" s="1" t="str">
        <f>IF('⚙️ SÉC MĂNG'!A506="","",'⚙️ SÉC MĂNG'!R506)</f>
        <v>Séc măng 4D87 / V2403 (2-2-4 ) - ART 16108703</v>
      </c>
      <c r="C2550" s="1" t="str">
        <f>IF('⚙️ SÉC MĂNG'!A506="","","Séc măng")</f>
        <v>Séc măng</v>
      </c>
      <c r="D2550" s="1" t="str">
        <f>IF('⚙️ SÉC MĂNG'!A506="","",'⚙️ SÉC MĂNG'!I506)</f>
        <v>Máy</v>
      </c>
      <c r="E2550" s="13">
        <f>IF('⚙️ SÉC MĂNG'!A506="","",'⚙️ SÉC MĂNG'!J506)</f>
        <v>0</v>
      </c>
      <c r="F2550" s="13">
        <f>IF('⚙️ SÉC MĂNG'!A506="","",'⚙️ SÉC MĂNG'!K506)</f>
        <v>0</v>
      </c>
      <c r="G2550" s="13">
        <f>IF('⚙️ SÉC MĂNG'!A506="","",'⚙️ SÉC MĂNG'!L506)</f>
        <v>0</v>
      </c>
      <c r="H2550" s="13">
        <f>IF('⚙️ SÉC MĂNG'!A506="","",'⚙️ SÉC MĂNG'!M506)</f>
        <v>0</v>
      </c>
      <c r="I2550" s="13">
        <f>IF('⚙️ SÉC MĂNG'!A506="","",'⚙️ SÉC MĂNG'!N506)</f>
        <v>0</v>
      </c>
      <c r="J2550" s="1" t="str">
        <f>IF('⚙️ SÉC MĂNG'!A506="","",'⚙️ SÉC MĂNG'!D506)</f>
        <v>87</v>
      </c>
      <c r="L2550" s="1">
        <f>N(L2549)+IF(AND('🔎 TRA CỨU NHANH'!$C$2&lt;&gt;"",OR(ISNUMBER(SEARCH('🔎 TRA CỨU NHANH'!$C$2,$A2550)),ISNUMBER(SEARCH('🔎 TRA CỨU NHANH'!$C$2,$B2550)))),1,0)</f>
        <v>0</v>
      </c>
      <c r="M2550" s="1" t="str">
        <f t="shared" si="78"/>
        <v/>
      </c>
      <c r="N2550" s="1">
        <f>N(N2549)+IF(AND('💰 BÁO GIÁ'!$C$27&lt;&gt;"",OR(ISNUMBER(SEARCH('💰 BÁO GIÁ'!$C$27,$A2550)),ISNUMBER(SEARCH('💰 BÁO GIÁ'!$C$27,$B2550)))),1,0)</f>
        <v>0</v>
      </c>
      <c r="O2550" s="1" t="str">
        <f t="shared" si="79"/>
        <v/>
      </c>
    </row>
    <row r="2551" customHeight="1" spans="1:15">
      <c r="A2551" s="1" t="str">
        <f>IF('⚙️ SÉC MĂNG'!A507="","",'⚙️ SÉC MĂNG'!A507)</f>
        <v>HH078033</v>
      </c>
      <c r="B2551" s="1" t="str">
        <f>IF('⚙️ SÉC MĂNG'!A507="","",'⚙️ SÉC MĂNG'!R507)</f>
        <v>Séc măng KUBOTA 4D87 / V2607-T (2-1.5-3) - ART 16108706</v>
      </c>
      <c r="C2551" s="1" t="str">
        <f>IF('⚙️ SÉC MĂNG'!A507="","","Séc măng")</f>
        <v>Séc măng</v>
      </c>
      <c r="D2551" s="1" t="str">
        <f>IF('⚙️ SÉC MĂNG'!A507="","",'⚙️ SÉC MĂNG'!I507)</f>
        <v>Máy</v>
      </c>
      <c r="E2551" s="13">
        <f>IF('⚙️ SÉC MĂNG'!A507="","",'⚙️ SÉC MĂNG'!J507)</f>
        <v>0</v>
      </c>
      <c r="F2551" s="13">
        <f>IF('⚙️ SÉC MĂNG'!A507="","",'⚙️ SÉC MĂNG'!K507)</f>
        <v>0</v>
      </c>
      <c r="G2551" s="13">
        <f>IF('⚙️ SÉC MĂNG'!A507="","",'⚙️ SÉC MĂNG'!L507)</f>
        <v>0</v>
      </c>
      <c r="H2551" s="13">
        <f>IF('⚙️ SÉC MĂNG'!A507="","",'⚙️ SÉC MĂNG'!M507)</f>
        <v>0</v>
      </c>
      <c r="I2551" s="13">
        <f>IF('⚙️ SÉC MĂNG'!A507="","",'⚙️ SÉC MĂNG'!N507)</f>
        <v>0</v>
      </c>
      <c r="J2551" s="1" t="str">
        <f>IF('⚙️ SÉC MĂNG'!A507="","",'⚙️ SÉC MĂNG'!D507)</f>
        <v>87</v>
      </c>
      <c r="L2551" s="1">
        <f>N(L2550)+IF(AND('🔎 TRA CỨU NHANH'!$C$2&lt;&gt;"",OR(ISNUMBER(SEARCH('🔎 TRA CỨU NHANH'!$C$2,$A2551)),ISNUMBER(SEARCH('🔎 TRA CỨU NHANH'!$C$2,$B2551)))),1,0)</f>
        <v>0</v>
      </c>
      <c r="M2551" s="1" t="str">
        <f t="shared" si="78"/>
        <v/>
      </c>
      <c r="N2551" s="1">
        <f>N(N2550)+IF(AND('💰 BÁO GIÁ'!$C$27&lt;&gt;"",OR(ISNUMBER(SEARCH('💰 BÁO GIÁ'!$C$27,$A2551)),ISNUMBER(SEARCH('💰 BÁO GIÁ'!$C$27,$B2551)))),1,0)</f>
        <v>0</v>
      </c>
      <c r="O2551" s="1" t="str">
        <f t="shared" si="79"/>
        <v/>
      </c>
    </row>
    <row r="2552" customHeight="1" spans="1:15">
      <c r="A2552" s="1" t="str">
        <f>IF('⚙️ SÉC MĂNG'!A508="","",'⚙️ SÉC MĂNG'!A508)</f>
        <v>HH077172</v>
      </c>
      <c r="B2552" s="1" t="str">
        <f>IF('⚙️ SÉC MĂNG'!A508="","",'⚙️ SÉC MĂNG'!R508)</f>
        <v>Séc măng DC60/4D87/V2403/ 2HK-2-4 - ART 16108710</v>
      </c>
      <c r="C2552" s="1" t="str">
        <f>IF('⚙️ SÉC MĂNG'!A508="","","Séc măng")</f>
        <v>Séc măng</v>
      </c>
      <c r="D2552" s="1" t="str">
        <f>IF('⚙️ SÉC MĂNG'!A508="","",'⚙️ SÉC MĂNG'!I508)</f>
        <v>Máy</v>
      </c>
      <c r="E2552" s="13">
        <f>IF('⚙️ SÉC MĂNG'!A508="","",'⚙️ SÉC MĂNG'!J508)</f>
        <v>0</v>
      </c>
      <c r="F2552" s="13">
        <f>IF('⚙️ SÉC MĂNG'!A508="","",'⚙️ SÉC MĂNG'!K508)</f>
        <v>0</v>
      </c>
      <c r="G2552" s="13">
        <f>IF('⚙️ SÉC MĂNG'!A508="","",'⚙️ SÉC MĂNG'!L508)</f>
        <v>0</v>
      </c>
      <c r="H2552" s="13">
        <f>IF('⚙️ SÉC MĂNG'!A508="","",'⚙️ SÉC MĂNG'!M508)</f>
        <v>0</v>
      </c>
      <c r="I2552" s="13">
        <f>IF('⚙️ SÉC MĂNG'!A508="","",'⚙️ SÉC MĂNG'!N508)</f>
        <v>0</v>
      </c>
      <c r="J2552" s="1" t="str">
        <f>IF('⚙️ SÉC MĂNG'!A508="","",'⚙️ SÉC MĂNG'!D508)</f>
        <v>87</v>
      </c>
      <c r="L2552" s="1">
        <f>N(L2551)+IF(AND('🔎 TRA CỨU NHANH'!$C$2&lt;&gt;"",OR(ISNUMBER(SEARCH('🔎 TRA CỨU NHANH'!$C$2,$A2552)),ISNUMBER(SEARCH('🔎 TRA CỨU NHANH'!$C$2,$B2552)))),1,0)</f>
        <v>0</v>
      </c>
      <c r="M2552" s="1" t="str">
        <f t="shared" si="78"/>
        <v/>
      </c>
      <c r="N2552" s="1">
        <f>N(N2551)+IF(AND('💰 BÁO GIÁ'!$C$27&lt;&gt;"",OR(ISNUMBER(SEARCH('💰 BÁO GIÁ'!$C$27,$A2552)),ISNUMBER(SEARCH('💰 BÁO GIÁ'!$C$27,$B2552)))),1,0)</f>
        <v>0</v>
      </c>
      <c r="O2552" s="1" t="str">
        <f t="shared" si="79"/>
        <v/>
      </c>
    </row>
    <row r="2553" customHeight="1" spans="1:15">
      <c r="A2553" s="1" t="str">
        <f>IF('⚙️ SÉC MĂNG'!A509="","",'⚙️ SÉC MĂNG'!A509)</f>
        <v>HH073578</v>
      </c>
      <c r="B2553" s="1" t="str">
        <f>IF('⚙️ SÉC MĂNG'!A509="","",'⚙️ SÉC MĂNG'!R509)</f>
        <v>Séc măng DC70/4D87 (2HK-2-2.5) - RIK</v>
      </c>
      <c r="C2553" s="1" t="str">
        <f>IF('⚙️ SÉC MĂNG'!A509="","","Séc măng")</f>
        <v>Séc măng</v>
      </c>
      <c r="D2553" s="1" t="str">
        <f>IF('⚙️ SÉC MĂNG'!A509="","",'⚙️ SÉC MĂNG'!I509)</f>
        <v>1Máy</v>
      </c>
      <c r="E2553" s="13">
        <f>IF('⚙️ SÉC MĂNG'!A509="","",'⚙️ SÉC MĂNG'!J509)</f>
        <v>0</v>
      </c>
      <c r="F2553" s="13">
        <f>IF('⚙️ SÉC MĂNG'!A509="","",'⚙️ SÉC MĂNG'!K509)</f>
        <v>0</v>
      </c>
      <c r="G2553" s="13">
        <f>IF('⚙️ SÉC MĂNG'!A509="","",'⚙️ SÉC MĂNG'!L509)</f>
        <v>0</v>
      </c>
      <c r="H2553" s="13">
        <f>IF('⚙️ SÉC MĂNG'!A509="","",'⚙️ SÉC MĂNG'!M509)</f>
        <v>0</v>
      </c>
      <c r="I2553" s="13">
        <f>IF('⚙️ SÉC MĂNG'!A509="","",'⚙️ SÉC MĂNG'!N509)</f>
        <v>0</v>
      </c>
      <c r="J2553" s="1" t="str">
        <f>IF('⚙️ SÉC MĂNG'!A509="","",'⚙️ SÉC MĂNG'!D509)</f>
        <v>87</v>
      </c>
      <c r="L2553" s="1">
        <f>N(L2552)+IF(AND('🔎 TRA CỨU NHANH'!$C$2&lt;&gt;"",OR(ISNUMBER(SEARCH('🔎 TRA CỨU NHANH'!$C$2,$A2553)),ISNUMBER(SEARCH('🔎 TRA CỨU NHANH'!$C$2,$B2553)))),1,0)</f>
        <v>0</v>
      </c>
      <c r="M2553" s="1" t="str">
        <f t="shared" si="78"/>
        <v/>
      </c>
      <c r="N2553" s="1">
        <f>N(N2552)+IF(AND('💰 BÁO GIÁ'!$C$27&lt;&gt;"",OR(ISNUMBER(SEARCH('💰 BÁO GIÁ'!$C$27,$A2553)),ISNUMBER(SEARCH('💰 BÁO GIÁ'!$C$27,$B2553)))),1,0)</f>
        <v>0</v>
      </c>
      <c r="O2553" s="1" t="str">
        <f t="shared" si="79"/>
        <v/>
      </c>
    </row>
    <row r="2554" customHeight="1" spans="1:15">
      <c r="A2554" s="1" t="str">
        <f>IF('⚙️ SÉC MĂNG'!A510="","",'⚙️ SÉC MĂNG'!A510)</f>
        <v>HH00502</v>
      </c>
      <c r="B2554" s="1" t="str">
        <f>IF('⚙️ SÉC MĂNG'!A510="","",'⚙️ SÉC MĂNG'!R510)</f>
        <v>Séc măng DC70/4D87 (2HK-2-2,5) - KUBOTA TW</v>
      </c>
      <c r="C2554" s="1" t="str">
        <f>IF('⚙️ SÉC MĂNG'!A510="","","Séc măng")</f>
        <v>Séc măng</v>
      </c>
      <c r="D2554" s="1" t="str">
        <f>IF('⚙️ SÉC MĂNG'!A510="","",'⚙️ SÉC MĂNG'!I510)</f>
        <v>1Máy</v>
      </c>
      <c r="E2554" s="13">
        <f>IF('⚙️ SÉC MĂNG'!A510="","",'⚙️ SÉC MĂNG'!J510)</f>
        <v>0</v>
      </c>
      <c r="F2554" s="13">
        <f>IF('⚙️ SÉC MĂNG'!A510="","",'⚙️ SÉC MĂNG'!K510)</f>
        <v>0</v>
      </c>
      <c r="G2554" s="13">
        <f>IF('⚙️ SÉC MĂNG'!A510="","",'⚙️ SÉC MĂNG'!L510)</f>
        <v>0</v>
      </c>
      <c r="H2554" s="13">
        <f>IF('⚙️ SÉC MĂNG'!A510="","",'⚙️ SÉC MĂNG'!M510)</f>
        <v>0</v>
      </c>
      <c r="I2554" s="13">
        <f>IF('⚙️ SÉC MĂNG'!A510="","",'⚙️ SÉC MĂNG'!N510)</f>
        <v>0</v>
      </c>
      <c r="J2554" s="1" t="str">
        <f>IF('⚙️ SÉC MĂNG'!A510="","",'⚙️ SÉC MĂNG'!D510)</f>
        <v>87</v>
      </c>
      <c r="L2554" s="1">
        <f>N(L2553)+IF(AND('🔎 TRA CỨU NHANH'!$C$2&lt;&gt;"",OR(ISNUMBER(SEARCH('🔎 TRA CỨU NHANH'!$C$2,$A2554)),ISNUMBER(SEARCH('🔎 TRA CỨU NHANH'!$C$2,$B2554)))),1,0)</f>
        <v>0</v>
      </c>
      <c r="M2554" s="1" t="str">
        <f t="shared" si="78"/>
        <v/>
      </c>
      <c r="N2554" s="1">
        <f>N(N2553)+IF(AND('💰 BÁO GIÁ'!$C$27&lt;&gt;"",OR(ISNUMBER(SEARCH('💰 BÁO GIÁ'!$C$27,$A2554)),ISNUMBER(SEARCH('💰 BÁO GIÁ'!$C$27,$B2554)))),1,0)</f>
        <v>0</v>
      </c>
      <c r="O2554" s="1" t="str">
        <f t="shared" si="79"/>
        <v/>
      </c>
    </row>
    <row r="2555" customHeight="1" spans="1:15">
      <c r="A2555" s="1" t="str">
        <f>IF('⚙️ SÉC MĂNG'!A511="","",'⚙️ SÉC MĂNG'!A511)</f>
        <v>HH075326</v>
      </c>
      <c r="B2555" s="1" t="str">
        <f>IF('⚙️ SÉC MĂNG'!A511="","",'⚙️ SÉC MĂNG'!R511)</f>
        <v>Séc măng DC70/4D87 (2HK-2-2,5) - NSP</v>
      </c>
      <c r="C2555" s="1" t="str">
        <f>IF('⚙️ SÉC MĂNG'!A511="","","Séc măng")</f>
        <v>Séc măng</v>
      </c>
      <c r="D2555" s="1" t="str">
        <f>IF('⚙️ SÉC MĂNG'!A511="","",'⚙️ SÉC MĂNG'!I511)</f>
        <v>1Máy</v>
      </c>
      <c r="E2555" s="13">
        <f>IF('⚙️ SÉC MĂNG'!A511="","",'⚙️ SÉC MĂNG'!J511)</f>
        <v>0</v>
      </c>
      <c r="F2555" s="13">
        <f>IF('⚙️ SÉC MĂNG'!A511="","",'⚙️ SÉC MĂNG'!K511)</f>
        <v>0</v>
      </c>
      <c r="G2555" s="13">
        <f>IF('⚙️ SÉC MĂNG'!A511="","",'⚙️ SÉC MĂNG'!L511)</f>
        <v>0</v>
      </c>
      <c r="H2555" s="13">
        <f>IF('⚙️ SÉC MĂNG'!A511="","",'⚙️ SÉC MĂNG'!M511)</f>
        <v>0</v>
      </c>
      <c r="I2555" s="13">
        <f>IF('⚙️ SÉC MĂNG'!A511="","",'⚙️ SÉC MĂNG'!N511)</f>
        <v>0</v>
      </c>
      <c r="J2555" s="1" t="str">
        <f>IF('⚙️ SÉC MĂNG'!A511="","",'⚙️ SÉC MĂNG'!D511)</f>
        <v>87</v>
      </c>
      <c r="L2555" s="1">
        <f>N(L2554)+IF(AND('🔎 TRA CỨU NHANH'!$C$2&lt;&gt;"",OR(ISNUMBER(SEARCH('🔎 TRA CỨU NHANH'!$C$2,$A2555)),ISNUMBER(SEARCH('🔎 TRA CỨU NHANH'!$C$2,$B2555)))),1,0)</f>
        <v>0</v>
      </c>
      <c r="M2555" s="1" t="str">
        <f t="shared" si="78"/>
        <v/>
      </c>
      <c r="N2555" s="1">
        <f>N(N2554)+IF(AND('💰 BÁO GIÁ'!$C$27&lt;&gt;"",OR(ISNUMBER(SEARCH('💰 BÁO GIÁ'!$C$27,$A2555)),ISNUMBER(SEARCH('💰 BÁO GIÁ'!$C$27,$B2555)))),1,0)</f>
        <v>0</v>
      </c>
      <c r="O2555" s="1" t="str">
        <f t="shared" si="79"/>
        <v/>
      </c>
    </row>
    <row r="2556" customHeight="1" spans="1:15">
      <c r="A2556" s="1" t="str">
        <f>IF('⚙️ SÉC MĂNG'!A512="","",'⚙️ SÉC MĂNG'!A512)</f>
        <v>HH070793</v>
      </c>
      <c r="B2556" s="1" t="str">
        <f>IF('⚙️ SÉC MĂNG'!A512="","",'⚙️ SÉC MĂNG'!R512)</f>
        <v>Séc măng DC70/4D87 (2HK-2-2.5) Cos2 - RIK</v>
      </c>
      <c r="C2556" s="1" t="str">
        <f>IF('⚙️ SÉC MĂNG'!A512="","","Séc măng")</f>
        <v>Séc măng</v>
      </c>
      <c r="D2556" s="1" t="str">
        <f>IF('⚙️ SÉC MĂNG'!A512="","",'⚙️ SÉC MĂNG'!I512)</f>
        <v>1Máy</v>
      </c>
      <c r="E2556" s="13">
        <f>IF('⚙️ SÉC MĂNG'!A512="","",'⚙️ SÉC MĂNG'!J512)</f>
        <v>0</v>
      </c>
      <c r="F2556" s="13">
        <f>IF('⚙️ SÉC MĂNG'!A512="","",'⚙️ SÉC MĂNG'!K512)</f>
        <v>0</v>
      </c>
      <c r="G2556" s="13">
        <f>IF('⚙️ SÉC MĂNG'!A512="","",'⚙️ SÉC MĂNG'!L512)</f>
        <v>0</v>
      </c>
      <c r="H2556" s="13">
        <f>IF('⚙️ SÉC MĂNG'!A512="","",'⚙️ SÉC MĂNG'!M512)</f>
        <v>0</v>
      </c>
      <c r="I2556" s="13">
        <f>IF('⚙️ SÉC MĂNG'!A512="","",'⚙️ SÉC MĂNG'!N512)</f>
        <v>0</v>
      </c>
      <c r="J2556" s="1" t="str">
        <f>IF('⚙️ SÉC MĂNG'!A512="","",'⚙️ SÉC MĂNG'!D512)</f>
        <v>87</v>
      </c>
      <c r="L2556" s="1">
        <f>N(L2555)+IF(AND('🔎 TRA CỨU NHANH'!$C$2&lt;&gt;"",OR(ISNUMBER(SEARCH('🔎 TRA CỨU NHANH'!$C$2,$A2556)),ISNUMBER(SEARCH('🔎 TRA CỨU NHANH'!$C$2,$B2556)))),1,0)</f>
        <v>0</v>
      </c>
      <c r="M2556" s="1" t="str">
        <f t="shared" si="78"/>
        <v/>
      </c>
      <c r="N2556" s="1">
        <f>N(N2555)+IF(AND('💰 BÁO GIÁ'!$C$27&lt;&gt;"",OR(ISNUMBER(SEARCH('💰 BÁO GIÁ'!$C$27,$A2556)),ISNUMBER(SEARCH('💰 BÁO GIÁ'!$C$27,$B2556)))),1,0)</f>
        <v>0</v>
      </c>
      <c r="O2556" s="1" t="str">
        <f t="shared" si="79"/>
        <v/>
      </c>
    </row>
    <row r="2557" customHeight="1" spans="1:15">
      <c r="A2557" s="1" t="str">
        <f>IF('⚙️ SÉC MĂNG'!A513="","",'⚙️ SÉC MĂNG'!A513)</f>
        <v>HH075945</v>
      </c>
      <c r="B2557" s="1" t="str">
        <f>IF('⚙️ SÉC MĂNG'!A513="","",'⚙️ SÉC MĂNG'!R513)</f>
        <v>Séc măng KUBOTA 87/ DC70/4D87/V2403/ 2HK-2-2.5 - ART 16108709</v>
      </c>
      <c r="C2557" s="1" t="str">
        <f>IF('⚙️ SÉC MĂNG'!A513="","","Séc măng")</f>
        <v>Séc măng</v>
      </c>
      <c r="D2557" s="1" t="str">
        <f>IF('⚙️ SÉC MĂNG'!A513="","",'⚙️ SÉC MĂNG'!I513)</f>
        <v>Máy</v>
      </c>
      <c r="E2557" s="13">
        <f>IF('⚙️ SÉC MĂNG'!A513="","",'⚙️ SÉC MĂNG'!J513)</f>
        <v>0</v>
      </c>
      <c r="F2557" s="13">
        <f>IF('⚙️ SÉC MĂNG'!A513="","",'⚙️ SÉC MĂNG'!K513)</f>
        <v>0</v>
      </c>
      <c r="G2557" s="13">
        <f>IF('⚙️ SÉC MĂNG'!A513="","",'⚙️ SÉC MĂNG'!L513)</f>
        <v>0</v>
      </c>
      <c r="H2557" s="13">
        <f>IF('⚙️ SÉC MĂNG'!A513="","",'⚙️ SÉC MĂNG'!M513)</f>
        <v>0</v>
      </c>
      <c r="I2557" s="13">
        <f>IF('⚙️ SÉC MĂNG'!A513="","",'⚙️ SÉC MĂNG'!N513)</f>
        <v>0</v>
      </c>
      <c r="J2557" s="1" t="str">
        <f>IF('⚙️ SÉC MĂNG'!A513="","",'⚙️ SÉC MĂNG'!D513)</f>
        <v>87</v>
      </c>
      <c r="L2557" s="1">
        <f>N(L2556)+IF(AND('🔎 TRA CỨU NHANH'!$C$2&lt;&gt;"",OR(ISNUMBER(SEARCH('🔎 TRA CỨU NHANH'!$C$2,$A2557)),ISNUMBER(SEARCH('🔎 TRA CỨU NHANH'!$C$2,$B2557)))),1,0)</f>
        <v>0</v>
      </c>
      <c r="M2557" s="1" t="str">
        <f t="shared" si="78"/>
        <v/>
      </c>
      <c r="N2557" s="1">
        <f>N(N2556)+IF(AND('💰 BÁO GIÁ'!$C$27&lt;&gt;"",OR(ISNUMBER(SEARCH('💰 BÁO GIÁ'!$C$27,$A2557)),ISNUMBER(SEARCH('💰 BÁO GIÁ'!$C$27,$B2557)))),1,0)</f>
        <v>0</v>
      </c>
      <c r="O2557" s="1" t="str">
        <f t="shared" si="79"/>
        <v/>
      </c>
    </row>
    <row r="2558" customHeight="1" spans="1:15">
      <c r="A2558" s="1" t="str">
        <f>IF('⚙️ SÉC MĂNG'!A514="","",'⚙️ SÉC MĂNG'!A514)</f>
        <v>HH074597</v>
      </c>
      <c r="B2558" s="1" t="str">
        <f>IF('⚙️ SÉC MĂNG'!A514="","",'⚙️ SÉC MĂNG'!R514)</f>
        <v>Séc măng Kobuta 4D87/V2203 (2.5HK-2-5 ) - NSP</v>
      </c>
      <c r="C2558" s="1" t="str">
        <f>IF('⚙️ SÉC MĂNG'!A514="","","Séc măng")</f>
        <v>Séc măng</v>
      </c>
      <c r="D2558" s="1" t="str">
        <f>IF('⚙️ SÉC MĂNG'!A514="","",'⚙️ SÉC MĂNG'!I514)</f>
        <v>1Máy</v>
      </c>
      <c r="E2558" s="13">
        <f>IF('⚙️ SÉC MĂNG'!A514="","",'⚙️ SÉC MĂNG'!J514)</f>
        <v>0</v>
      </c>
      <c r="F2558" s="13">
        <f>IF('⚙️ SÉC MĂNG'!A514="","",'⚙️ SÉC MĂNG'!K514)</f>
        <v>0</v>
      </c>
      <c r="G2558" s="13">
        <f>IF('⚙️ SÉC MĂNG'!A514="","",'⚙️ SÉC MĂNG'!L514)</f>
        <v>0</v>
      </c>
      <c r="H2558" s="13">
        <f>IF('⚙️ SÉC MĂNG'!A514="","",'⚙️ SÉC MĂNG'!M514)</f>
        <v>0</v>
      </c>
      <c r="I2558" s="13">
        <f>IF('⚙️ SÉC MĂNG'!A514="","",'⚙️ SÉC MĂNG'!N514)</f>
        <v>0</v>
      </c>
      <c r="J2558" s="1" t="str">
        <f>IF('⚙️ SÉC MĂNG'!A514="","",'⚙️ SÉC MĂNG'!D514)</f>
        <v>87</v>
      </c>
      <c r="L2558" s="1">
        <f>N(L2557)+IF(AND('🔎 TRA CỨU NHANH'!$C$2&lt;&gt;"",OR(ISNUMBER(SEARCH('🔎 TRA CỨU NHANH'!$C$2,$A2558)),ISNUMBER(SEARCH('🔎 TRA CỨU NHANH'!$C$2,$B2558)))),1,0)</f>
        <v>0</v>
      </c>
      <c r="M2558" s="1" t="str">
        <f t="shared" si="78"/>
        <v/>
      </c>
      <c r="N2558" s="1">
        <f>N(N2557)+IF(AND('💰 BÁO GIÁ'!$C$27&lt;&gt;"",OR(ISNUMBER(SEARCH('💰 BÁO GIÁ'!$C$27,$A2558)),ISNUMBER(SEARCH('💰 BÁO GIÁ'!$C$27,$B2558)))),1,0)</f>
        <v>0</v>
      </c>
      <c r="O2558" s="1" t="str">
        <f t="shared" si="79"/>
        <v/>
      </c>
    </row>
    <row r="2559" customHeight="1" spans="1:15">
      <c r="A2559" s="1" t="str">
        <f>IF('⚙️ SÉC MĂNG'!A515="","",'⚙️ SÉC MĂNG'!A515)</f>
        <v>HH083539</v>
      </c>
      <c r="B2559" s="1" t="str">
        <f>IF('⚙️ SÉC MĂNG'!A515="","",'⚙️ SÉC MĂNG'!R515)</f>
        <v>Séc măng Kub V2203-M/ 4D87 (2HK-2-5 ) đầu 2HK - IZ IKAZU</v>
      </c>
      <c r="C2559" s="1" t="str">
        <f>IF('⚙️ SÉC MĂNG'!A515="","","Séc măng")</f>
        <v>Séc măng</v>
      </c>
      <c r="D2559" s="1" t="str">
        <f>IF('⚙️ SÉC MĂNG'!A515="","",'⚙️ SÉC MĂNG'!I515)</f>
        <v>Máy</v>
      </c>
      <c r="E2559" s="13">
        <f>IF('⚙️ SÉC MĂNG'!A515="","",'⚙️ SÉC MĂNG'!J515)</f>
        <v>0</v>
      </c>
      <c r="F2559" s="13">
        <f>IF('⚙️ SÉC MĂNG'!A515="","",'⚙️ SÉC MĂNG'!K515)</f>
        <v>0</v>
      </c>
      <c r="G2559" s="13">
        <f>IF('⚙️ SÉC MĂNG'!A515="","",'⚙️ SÉC MĂNG'!L515)</f>
        <v>0</v>
      </c>
      <c r="H2559" s="13">
        <f>IF('⚙️ SÉC MĂNG'!A515="","",'⚙️ SÉC MĂNG'!M515)</f>
        <v>0</v>
      </c>
      <c r="I2559" s="13">
        <f>IF('⚙️ SÉC MĂNG'!A515="","",'⚙️ SÉC MĂNG'!N515)</f>
        <v>0</v>
      </c>
      <c r="J2559" s="1" t="str">
        <f>IF('⚙️ SÉC MĂNG'!A515="","",'⚙️ SÉC MĂNG'!D515)</f>
        <v>87</v>
      </c>
      <c r="L2559" s="1">
        <f>N(L2558)+IF(AND('🔎 TRA CỨU NHANH'!$C$2&lt;&gt;"",OR(ISNUMBER(SEARCH('🔎 TRA CỨU NHANH'!$C$2,$A2559)),ISNUMBER(SEARCH('🔎 TRA CỨU NHANH'!$C$2,$B2559)))),1,0)</f>
        <v>0</v>
      </c>
      <c r="M2559" s="1" t="str">
        <f t="shared" si="78"/>
        <v/>
      </c>
      <c r="N2559" s="1">
        <f>N(N2558)+IF(AND('💰 BÁO GIÁ'!$C$27&lt;&gt;"",OR(ISNUMBER(SEARCH('💰 BÁO GIÁ'!$C$27,$A2559)),ISNUMBER(SEARCH('💰 BÁO GIÁ'!$C$27,$B2559)))),1,0)</f>
        <v>0</v>
      </c>
      <c r="O2559" s="1" t="str">
        <f t="shared" si="79"/>
        <v/>
      </c>
    </row>
    <row r="2560" customHeight="1" spans="1:15">
      <c r="A2560" s="1" t="str">
        <f>IF('⚙️ SÉC MĂNG'!A516="","",'⚙️ SÉC MĂNG'!A516)</f>
        <v>HH070770</v>
      </c>
      <c r="B2560" s="1" t="str">
        <f>IF('⚙️ SÉC MĂNG'!A516="","",'⚙️ SÉC MĂNG'!R516)</f>
        <v>Séc măng Kubota V2203/ 4D87 (2.5HK-2-5 ) - IZ IKAZU</v>
      </c>
      <c r="C2560" s="1" t="str">
        <f>IF('⚙️ SÉC MĂNG'!A516="","","Séc măng")</f>
        <v>Séc măng</v>
      </c>
      <c r="D2560" s="1" t="str">
        <f>IF('⚙️ SÉC MĂNG'!A516="","",'⚙️ SÉC MĂNG'!I516)</f>
        <v>Máy</v>
      </c>
      <c r="E2560" s="13">
        <f>IF('⚙️ SÉC MĂNG'!A516="","",'⚙️ SÉC MĂNG'!J516)</f>
        <v>0</v>
      </c>
      <c r="F2560" s="13">
        <f>IF('⚙️ SÉC MĂNG'!A516="","",'⚙️ SÉC MĂNG'!K516)</f>
        <v>0</v>
      </c>
      <c r="G2560" s="13">
        <f>IF('⚙️ SÉC MĂNG'!A516="","",'⚙️ SÉC MĂNG'!L516)</f>
        <v>0</v>
      </c>
      <c r="H2560" s="13">
        <f>IF('⚙️ SÉC MĂNG'!A516="","",'⚙️ SÉC MĂNG'!M516)</f>
        <v>0</v>
      </c>
      <c r="I2560" s="13">
        <f>IF('⚙️ SÉC MĂNG'!A516="","",'⚙️ SÉC MĂNG'!N516)</f>
        <v>0</v>
      </c>
      <c r="J2560" s="1" t="str">
        <f>IF('⚙️ SÉC MĂNG'!A516="","",'⚙️ SÉC MĂNG'!D516)</f>
        <v>87</v>
      </c>
      <c r="L2560" s="1">
        <f>N(L2559)+IF(AND('🔎 TRA CỨU NHANH'!$C$2&lt;&gt;"",OR(ISNUMBER(SEARCH('🔎 TRA CỨU NHANH'!$C$2,$A2560)),ISNUMBER(SEARCH('🔎 TRA CỨU NHANH'!$C$2,$B2560)))),1,0)</f>
        <v>0</v>
      </c>
      <c r="M2560" s="1" t="str">
        <f t="shared" si="78"/>
        <v/>
      </c>
      <c r="N2560" s="1">
        <f>N(N2559)+IF(AND('💰 BÁO GIÁ'!$C$27&lt;&gt;"",OR(ISNUMBER(SEARCH('💰 BÁO GIÁ'!$C$27,$A2560)),ISNUMBER(SEARCH('💰 BÁO GIÁ'!$C$27,$B2560)))),1,0)</f>
        <v>0</v>
      </c>
      <c r="O2560" s="1" t="str">
        <f t="shared" si="79"/>
        <v/>
      </c>
    </row>
    <row r="2561" customHeight="1" spans="1:15">
      <c r="A2561" s="1" t="str">
        <f>IF('⚙️ SÉC MĂNG'!A517="","",'⚙️ SÉC MĂNG'!A517)</f>
        <v>HH083530</v>
      </c>
      <c r="B2561" s="1" t="str">
        <f>IF('⚙️ SÉC MĂNG'!A517="","",'⚙️ SÉC MĂNG'!R517)</f>
        <v>Séc măng Kub V2403/ 4D87 (2-2-4 ) - IZ IKAZU</v>
      </c>
      <c r="C2561" s="1" t="str">
        <f>IF('⚙️ SÉC MĂNG'!A517="","","Séc măng")</f>
        <v>Séc măng</v>
      </c>
      <c r="D2561" s="1" t="str">
        <f>IF('⚙️ SÉC MĂNG'!A517="","",'⚙️ SÉC MĂNG'!I517)</f>
        <v>Máy</v>
      </c>
      <c r="E2561" s="13">
        <f>IF('⚙️ SÉC MĂNG'!A517="","",'⚙️ SÉC MĂNG'!J517)</f>
        <v>0</v>
      </c>
      <c r="F2561" s="13">
        <f>IF('⚙️ SÉC MĂNG'!A517="","",'⚙️ SÉC MĂNG'!K517)</f>
        <v>0</v>
      </c>
      <c r="G2561" s="13">
        <f>IF('⚙️ SÉC MĂNG'!A517="","",'⚙️ SÉC MĂNG'!L517)</f>
        <v>0</v>
      </c>
      <c r="H2561" s="13">
        <f>IF('⚙️ SÉC MĂNG'!A517="","",'⚙️ SÉC MĂNG'!M517)</f>
        <v>0</v>
      </c>
      <c r="I2561" s="13">
        <f>IF('⚙️ SÉC MĂNG'!A517="","",'⚙️ SÉC MĂNG'!N517)</f>
        <v>0</v>
      </c>
      <c r="J2561" s="1" t="str">
        <f>IF('⚙️ SÉC MĂNG'!A517="","",'⚙️ SÉC MĂNG'!D517)</f>
        <v>87</v>
      </c>
      <c r="L2561" s="1">
        <f>N(L2560)+IF(AND('🔎 TRA CỨU NHANH'!$C$2&lt;&gt;"",OR(ISNUMBER(SEARCH('🔎 TRA CỨU NHANH'!$C$2,$A2561)),ISNUMBER(SEARCH('🔎 TRA CỨU NHANH'!$C$2,$B2561)))),1,0)</f>
        <v>0</v>
      </c>
      <c r="M2561" s="1" t="str">
        <f t="shared" si="78"/>
        <v/>
      </c>
      <c r="N2561" s="1">
        <f>N(N2560)+IF(AND('💰 BÁO GIÁ'!$C$27&lt;&gt;"",OR(ISNUMBER(SEARCH('💰 BÁO GIÁ'!$C$27,$A2561)),ISNUMBER(SEARCH('💰 BÁO GIÁ'!$C$27,$B2561)))),1,0)</f>
        <v>0</v>
      </c>
      <c r="O2561" s="1" t="str">
        <f t="shared" si="79"/>
        <v/>
      </c>
    </row>
    <row r="2562" customHeight="1" spans="1:15">
      <c r="A2562" s="1" t="str">
        <f>IF('⚙️ SÉC MĂNG'!A518="","",'⚙️ SÉC MĂNG'!A518)</f>
        <v>HH070792</v>
      </c>
      <c r="B2562" s="1" t="str">
        <f>IF('⚙️ SÉC MĂNG'!A518="","",'⚙️ SÉC MĂNG'!R518)</f>
        <v>Séc măng Kubota V2403/ DC60/ 4D87 (2HK-2-4 ) - IZ IKAZU</v>
      </c>
      <c r="C2562" s="1" t="str">
        <f>IF('⚙️ SÉC MĂNG'!A518="","","Séc măng")</f>
        <v>Séc măng</v>
      </c>
      <c r="D2562" s="1" t="str">
        <f>IF('⚙️ SÉC MĂNG'!A518="","",'⚙️ SÉC MĂNG'!I518)</f>
        <v>1Máy</v>
      </c>
      <c r="E2562" s="13">
        <f>IF('⚙️ SÉC MĂNG'!A518="","",'⚙️ SÉC MĂNG'!J518)</f>
        <v>0</v>
      </c>
      <c r="F2562" s="13">
        <f>IF('⚙️ SÉC MĂNG'!A518="","",'⚙️ SÉC MĂNG'!K518)</f>
        <v>0</v>
      </c>
      <c r="G2562" s="13">
        <f>IF('⚙️ SÉC MĂNG'!A518="","",'⚙️ SÉC MĂNG'!L518)</f>
        <v>0</v>
      </c>
      <c r="H2562" s="13">
        <f>IF('⚙️ SÉC MĂNG'!A518="","",'⚙️ SÉC MĂNG'!M518)</f>
        <v>0</v>
      </c>
      <c r="I2562" s="13">
        <f>IF('⚙️ SÉC MĂNG'!A518="","",'⚙️ SÉC MĂNG'!N518)</f>
        <v>0</v>
      </c>
      <c r="J2562" s="1" t="str">
        <f>IF('⚙️ SÉC MĂNG'!A518="","",'⚙️ SÉC MĂNG'!D518)</f>
        <v>87</v>
      </c>
      <c r="L2562" s="1">
        <f>N(L2561)+IF(AND('🔎 TRA CỨU NHANH'!$C$2&lt;&gt;"",OR(ISNUMBER(SEARCH('🔎 TRA CỨU NHANH'!$C$2,$A2562)),ISNUMBER(SEARCH('🔎 TRA CỨU NHANH'!$C$2,$B2562)))),1,0)</f>
        <v>0</v>
      </c>
      <c r="M2562" s="1" t="str">
        <f t="shared" ref="M2562:M2625" si="80">IF(L2562&gt;N(L2561),L2562,"")</f>
        <v/>
      </c>
      <c r="N2562" s="1">
        <f>N(N2561)+IF(AND('💰 BÁO GIÁ'!$C$27&lt;&gt;"",OR(ISNUMBER(SEARCH('💰 BÁO GIÁ'!$C$27,$A2562)),ISNUMBER(SEARCH('💰 BÁO GIÁ'!$C$27,$B2562)))),1,0)</f>
        <v>0</v>
      </c>
      <c r="O2562" s="1" t="str">
        <f t="shared" ref="O2562:O2625" si="81">IF(N2562&gt;N(N2561),N2562,"")</f>
        <v/>
      </c>
    </row>
    <row r="2563" customHeight="1" spans="1:15">
      <c r="A2563" s="1" t="str">
        <f>IF('⚙️ SÉC MĂNG'!A519="","",'⚙️ SÉC MĂNG'!A519)</f>
        <v>HH071491</v>
      </c>
      <c r="B2563" s="1" t="str">
        <f>IF('⚙️ SÉC MĂNG'!A519="","",'⚙️ SÉC MĂNG'!R519)</f>
        <v>Séc măng Kubota V2403/ DC70/ 4D87  (2HK-2-2.5) - IZ IKAZU</v>
      </c>
      <c r="C2563" s="1" t="str">
        <f>IF('⚙️ SÉC MĂNG'!A519="","","Séc măng")</f>
        <v>Séc măng</v>
      </c>
      <c r="D2563" s="1" t="str">
        <f>IF('⚙️ SÉC MĂNG'!A519="","",'⚙️ SÉC MĂNG'!I519)</f>
        <v>Máy</v>
      </c>
      <c r="E2563" s="13">
        <f>IF('⚙️ SÉC MĂNG'!A519="","",'⚙️ SÉC MĂNG'!J519)</f>
        <v>0</v>
      </c>
      <c r="F2563" s="13">
        <f>IF('⚙️ SÉC MĂNG'!A519="","",'⚙️ SÉC MĂNG'!K519)</f>
        <v>0</v>
      </c>
      <c r="G2563" s="13">
        <f>IF('⚙️ SÉC MĂNG'!A519="","",'⚙️ SÉC MĂNG'!L519)</f>
        <v>0</v>
      </c>
      <c r="H2563" s="13">
        <f>IF('⚙️ SÉC MĂNG'!A519="","",'⚙️ SÉC MĂNG'!M519)</f>
        <v>0</v>
      </c>
      <c r="I2563" s="13">
        <f>IF('⚙️ SÉC MĂNG'!A519="","",'⚙️ SÉC MĂNG'!N519)</f>
        <v>0</v>
      </c>
      <c r="J2563" s="1" t="str">
        <f>IF('⚙️ SÉC MĂNG'!A519="","",'⚙️ SÉC MĂNG'!D519)</f>
        <v>87</v>
      </c>
      <c r="L2563" s="1">
        <f>N(L2562)+IF(AND('🔎 TRA CỨU NHANH'!$C$2&lt;&gt;"",OR(ISNUMBER(SEARCH('🔎 TRA CỨU NHANH'!$C$2,$A2563)),ISNUMBER(SEARCH('🔎 TRA CỨU NHANH'!$C$2,$B2563)))),1,0)</f>
        <v>0</v>
      </c>
      <c r="M2563" s="1" t="str">
        <f t="shared" si="80"/>
        <v/>
      </c>
      <c r="N2563" s="1">
        <f>N(N2562)+IF(AND('💰 BÁO GIÁ'!$C$27&lt;&gt;"",OR(ISNUMBER(SEARCH('💰 BÁO GIÁ'!$C$27,$A2563)),ISNUMBER(SEARCH('💰 BÁO GIÁ'!$C$27,$B2563)))),1,0)</f>
        <v>0</v>
      </c>
      <c r="O2563" s="1" t="str">
        <f t="shared" si="81"/>
        <v/>
      </c>
    </row>
    <row r="2564" customHeight="1" spans="1:15">
      <c r="A2564" s="1" t="str">
        <f>IF('⚙️ SÉC MĂNG'!A520="","",'⚙️ SÉC MĂNG'!A520)</f>
        <v>HH071182</v>
      </c>
      <c r="B2564" s="1" t="str">
        <f>IF('⚙️ SÉC MĂNG'!A520="","",'⚙️ SÉC MĂNG'!R520)</f>
        <v>Séc măng Kubota V2403/ DC70/ 4D87 (2HK-2-2.5) - Turkey</v>
      </c>
      <c r="C2564" s="1" t="str">
        <f>IF('⚙️ SÉC MĂNG'!A520="","","Séc măng")</f>
        <v>Séc măng</v>
      </c>
      <c r="D2564" s="1" t="str">
        <f>IF('⚙️ SÉC MĂNG'!A520="","",'⚙️ SÉC MĂNG'!I520)</f>
        <v>1Máy</v>
      </c>
      <c r="E2564" s="13">
        <f>IF('⚙️ SÉC MĂNG'!A520="","",'⚙️ SÉC MĂNG'!J520)</f>
        <v>0</v>
      </c>
      <c r="F2564" s="13">
        <f>IF('⚙️ SÉC MĂNG'!A520="","",'⚙️ SÉC MĂNG'!K520)</f>
        <v>0</v>
      </c>
      <c r="G2564" s="13">
        <f>IF('⚙️ SÉC MĂNG'!A520="","",'⚙️ SÉC MĂNG'!L520)</f>
        <v>0</v>
      </c>
      <c r="H2564" s="13">
        <f>IF('⚙️ SÉC MĂNG'!A520="","",'⚙️ SÉC MĂNG'!M520)</f>
        <v>0</v>
      </c>
      <c r="I2564" s="13">
        <f>IF('⚙️ SÉC MĂNG'!A520="","",'⚙️ SÉC MĂNG'!N520)</f>
        <v>0</v>
      </c>
      <c r="J2564" s="1" t="str">
        <f>IF('⚙️ SÉC MĂNG'!A520="","",'⚙️ SÉC MĂNG'!D520)</f>
        <v>87</v>
      </c>
      <c r="L2564" s="1">
        <f>N(L2563)+IF(AND('🔎 TRA CỨU NHANH'!$C$2&lt;&gt;"",OR(ISNUMBER(SEARCH('🔎 TRA CỨU NHANH'!$C$2,$A2564)),ISNUMBER(SEARCH('🔎 TRA CỨU NHANH'!$C$2,$B2564)))),1,0)</f>
        <v>0</v>
      </c>
      <c r="M2564" s="1" t="str">
        <f t="shared" si="80"/>
        <v/>
      </c>
      <c r="N2564" s="1">
        <f>N(N2563)+IF(AND('💰 BÁO GIÁ'!$C$27&lt;&gt;"",OR(ISNUMBER(SEARCH('💰 BÁO GIÁ'!$C$27,$A2564)),ISNUMBER(SEARCH('💰 BÁO GIÁ'!$C$27,$B2564)))),1,0)</f>
        <v>0</v>
      </c>
      <c r="O2564" s="1" t="str">
        <f t="shared" si="81"/>
        <v/>
      </c>
    </row>
    <row r="2565" customHeight="1" spans="1:15">
      <c r="A2565" s="1" t="str">
        <f>IF('⚙️ SÉC MĂNG'!A521="","",'⚙️ SÉC MĂNG'!A521)</f>
        <v>HH083531</v>
      </c>
      <c r="B2565" s="1" t="str">
        <f>IF('⚙️ SÉC MĂNG'!A521="","",'⚙️ SÉC MĂNG'!R521)</f>
        <v>Séc măng Kub V2607/ 4D87 (2-1.5-3) - IZ IKAZU</v>
      </c>
      <c r="C2565" s="1" t="str">
        <f>IF('⚙️ SÉC MĂNG'!A521="","","Séc măng")</f>
        <v>Séc măng</v>
      </c>
      <c r="D2565" s="1" t="str">
        <f>IF('⚙️ SÉC MĂNG'!A521="","",'⚙️ SÉC MĂNG'!I521)</f>
        <v>Máy</v>
      </c>
      <c r="E2565" s="13">
        <f>IF('⚙️ SÉC MĂNG'!A521="","",'⚙️ SÉC MĂNG'!J521)</f>
        <v>0</v>
      </c>
      <c r="F2565" s="13">
        <f>IF('⚙️ SÉC MĂNG'!A521="","",'⚙️ SÉC MĂNG'!K521)</f>
        <v>0</v>
      </c>
      <c r="G2565" s="13">
        <f>IF('⚙️ SÉC MĂNG'!A521="","",'⚙️ SÉC MĂNG'!L521)</f>
        <v>0</v>
      </c>
      <c r="H2565" s="13">
        <f>IF('⚙️ SÉC MĂNG'!A521="","",'⚙️ SÉC MĂNG'!M521)</f>
        <v>0</v>
      </c>
      <c r="I2565" s="13">
        <f>IF('⚙️ SÉC MĂNG'!A521="","",'⚙️ SÉC MĂNG'!N521)</f>
        <v>0</v>
      </c>
      <c r="J2565" s="1" t="str">
        <f>IF('⚙️ SÉC MĂNG'!A521="","",'⚙️ SÉC MĂNG'!D521)</f>
        <v>87</v>
      </c>
      <c r="L2565" s="1">
        <f>N(L2564)+IF(AND('🔎 TRA CỨU NHANH'!$C$2&lt;&gt;"",OR(ISNUMBER(SEARCH('🔎 TRA CỨU NHANH'!$C$2,$A2565)),ISNUMBER(SEARCH('🔎 TRA CỨU NHANH'!$C$2,$B2565)))),1,0)</f>
        <v>0</v>
      </c>
      <c r="M2565" s="1" t="str">
        <f t="shared" si="80"/>
        <v/>
      </c>
      <c r="N2565" s="1">
        <f>N(N2564)+IF(AND('💰 BÁO GIÁ'!$C$27&lt;&gt;"",OR(ISNUMBER(SEARCH('💰 BÁO GIÁ'!$C$27,$A2565)),ISNUMBER(SEARCH('💰 BÁO GIÁ'!$C$27,$B2565)))),1,0)</f>
        <v>0</v>
      </c>
      <c r="O2565" s="1" t="str">
        <f t="shared" si="81"/>
        <v/>
      </c>
    </row>
    <row r="2566" customHeight="1" spans="1:15">
      <c r="A2566" s="1" t="str">
        <f>IF('⚙️ SÉC MĂNG'!A522="","",'⚙️ SÉC MĂNG'!A522)</f>
        <v>HH084143</v>
      </c>
      <c r="B2566" s="1" t="str">
        <f>IF('⚙️ SÉC MĂNG'!A522="","",'⚙️ SÉC MĂNG'!R522)</f>
        <v>Séc măng Kubota V3307/ 94 (2-1.5-3) - HENWEIT R-KU37-00</v>
      </c>
      <c r="C2566" s="1" t="str">
        <f>IF('⚙️ SÉC MĂNG'!A522="","","Séc măng")</f>
        <v>Séc măng</v>
      </c>
      <c r="D2566" s="1" t="str">
        <f>IF('⚙️ SÉC MĂNG'!A522="","",'⚙️ SÉC MĂNG'!I522)</f>
        <v>Máy</v>
      </c>
      <c r="E2566" s="13">
        <f>IF('⚙️ SÉC MĂNG'!A522="","",'⚙️ SÉC MĂNG'!J522)</f>
        <v>0</v>
      </c>
      <c r="F2566" s="13">
        <f>IF('⚙️ SÉC MĂNG'!A522="","",'⚙️ SÉC MĂNG'!K522)</f>
        <v>0</v>
      </c>
      <c r="G2566" s="13">
        <f>IF('⚙️ SÉC MĂNG'!A522="","",'⚙️ SÉC MĂNG'!L522)</f>
        <v>0</v>
      </c>
      <c r="H2566" s="13">
        <f>IF('⚙️ SÉC MĂNG'!A522="","",'⚙️ SÉC MĂNG'!M522)</f>
        <v>0</v>
      </c>
      <c r="I2566" s="13">
        <f>IF('⚙️ SÉC MĂNG'!A522="","",'⚙️ SÉC MĂNG'!N522)</f>
        <v>0</v>
      </c>
      <c r="J2566" s="1" t="str">
        <f>IF('⚙️ SÉC MĂNG'!A522="","",'⚙️ SÉC MĂNG'!D522)</f>
        <v>94</v>
      </c>
      <c r="L2566" s="1">
        <f>N(L2565)+IF(AND('🔎 TRA CỨU NHANH'!$C$2&lt;&gt;"",OR(ISNUMBER(SEARCH('🔎 TRA CỨU NHANH'!$C$2,$A2566)),ISNUMBER(SEARCH('🔎 TRA CỨU NHANH'!$C$2,$B2566)))),1,0)</f>
        <v>0</v>
      </c>
      <c r="M2566" s="1" t="str">
        <f t="shared" si="80"/>
        <v/>
      </c>
      <c r="N2566" s="1">
        <f>N(N2565)+IF(AND('💰 BÁO GIÁ'!$C$27&lt;&gt;"",OR(ISNUMBER(SEARCH('💰 BÁO GIÁ'!$C$27,$A2566)),ISNUMBER(SEARCH('💰 BÁO GIÁ'!$C$27,$B2566)))),1,0)</f>
        <v>0</v>
      </c>
      <c r="O2566" s="1" t="str">
        <f t="shared" si="81"/>
        <v/>
      </c>
    </row>
    <row r="2567" customHeight="1" spans="1:15">
      <c r="A2567" s="1" t="str">
        <f>IF('⚙️ SÉC MĂNG'!A523="","",'⚙️ SÉC MĂNG'!A523)</f>
        <v>HH083532</v>
      </c>
      <c r="B2567" s="1" t="str">
        <f>IF('⚙️ SÉC MĂNG'!A523="","",'⚙️ SÉC MĂNG'!R523)</f>
        <v>Séc măng Kub 98 / V3300 (2-2-3) - IZ IKAZU</v>
      </c>
      <c r="C2567" s="1" t="str">
        <f>IF('⚙️ SÉC MĂNG'!A523="","","Séc măng")</f>
        <v>Séc măng</v>
      </c>
      <c r="D2567" s="1" t="str">
        <f>IF('⚙️ SÉC MĂNG'!A523="","",'⚙️ SÉC MĂNG'!I523)</f>
        <v>Máy</v>
      </c>
      <c r="E2567" s="13">
        <f>IF('⚙️ SÉC MĂNG'!A523="","",'⚙️ SÉC MĂNG'!J523)</f>
        <v>0</v>
      </c>
      <c r="F2567" s="13">
        <f>IF('⚙️ SÉC MĂNG'!A523="","",'⚙️ SÉC MĂNG'!K523)</f>
        <v>0</v>
      </c>
      <c r="G2567" s="13">
        <f>IF('⚙️ SÉC MĂNG'!A523="","",'⚙️ SÉC MĂNG'!L523)</f>
        <v>0</v>
      </c>
      <c r="H2567" s="13">
        <f>IF('⚙️ SÉC MĂNG'!A523="","",'⚙️ SÉC MĂNG'!M523)</f>
        <v>0</v>
      </c>
      <c r="I2567" s="13">
        <f>IF('⚙️ SÉC MĂNG'!A523="","",'⚙️ SÉC MĂNG'!N523)</f>
        <v>0</v>
      </c>
      <c r="J2567" s="1" t="str">
        <f>IF('⚙️ SÉC MĂNG'!A523="","",'⚙️ SÉC MĂNG'!D523)</f>
        <v>98</v>
      </c>
      <c r="L2567" s="1">
        <f>N(L2566)+IF(AND('🔎 TRA CỨU NHANH'!$C$2&lt;&gt;"",OR(ISNUMBER(SEARCH('🔎 TRA CỨU NHANH'!$C$2,$A2567)),ISNUMBER(SEARCH('🔎 TRA CỨU NHANH'!$C$2,$B2567)))),1,0)</f>
        <v>0</v>
      </c>
      <c r="M2567" s="1" t="str">
        <f t="shared" si="80"/>
        <v/>
      </c>
      <c r="N2567" s="1">
        <f>N(N2566)+IF(AND('💰 BÁO GIÁ'!$C$27&lt;&gt;"",OR(ISNUMBER(SEARCH('💰 BÁO GIÁ'!$C$27,$A2567)),ISNUMBER(SEARCH('💰 BÁO GIÁ'!$C$27,$B2567)))),1,0)</f>
        <v>0</v>
      </c>
      <c r="O2567" s="1" t="str">
        <f t="shared" si="81"/>
        <v/>
      </c>
    </row>
    <row r="2568" customHeight="1" spans="1:15">
      <c r="A2568" s="1" t="str">
        <f>IF('⚙️ SÉC MĂNG'!A524="","",'⚙️ SÉC MĂNG'!A524)</f>
        <v>HH083533</v>
      </c>
      <c r="B2568" s="1" t="str">
        <f>IF('⚙️ SÉC MĂNG'!A524="","",'⚙️ SÉC MĂNG'!R524)</f>
        <v>Séc măng Kub 98 / V3300 (2HK-2-3) - IZ IKAZU</v>
      </c>
      <c r="C2568" s="1" t="str">
        <f>IF('⚙️ SÉC MĂNG'!A524="","","Séc măng")</f>
        <v>Séc măng</v>
      </c>
      <c r="D2568" s="1" t="str">
        <f>IF('⚙️ SÉC MĂNG'!A524="","",'⚙️ SÉC MĂNG'!I524)</f>
        <v>Máy</v>
      </c>
      <c r="E2568" s="13">
        <f>IF('⚙️ SÉC MĂNG'!A524="","",'⚙️ SÉC MĂNG'!J524)</f>
        <v>0</v>
      </c>
      <c r="F2568" s="13">
        <f>IF('⚙️ SÉC MĂNG'!A524="","",'⚙️ SÉC MĂNG'!K524)</f>
        <v>0</v>
      </c>
      <c r="G2568" s="13">
        <f>IF('⚙️ SÉC MĂNG'!A524="","",'⚙️ SÉC MĂNG'!L524)</f>
        <v>0</v>
      </c>
      <c r="H2568" s="13">
        <f>IF('⚙️ SÉC MĂNG'!A524="","",'⚙️ SÉC MĂNG'!M524)</f>
        <v>0</v>
      </c>
      <c r="I2568" s="13">
        <f>IF('⚙️ SÉC MĂNG'!A524="","",'⚙️ SÉC MĂNG'!N524)</f>
        <v>0</v>
      </c>
      <c r="J2568" s="1" t="str">
        <f>IF('⚙️ SÉC MĂNG'!A524="","",'⚙️ SÉC MĂNG'!D524)</f>
        <v>98</v>
      </c>
      <c r="L2568" s="1">
        <f>N(L2567)+IF(AND('🔎 TRA CỨU NHANH'!$C$2&lt;&gt;"",OR(ISNUMBER(SEARCH('🔎 TRA CỨU NHANH'!$C$2,$A2568)),ISNUMBER(SEARCH('🔎 TRA CỨU NHANH'!$C$2,$B2568)))),1,0)</f>
        <v>0</v>
      </c>
      <c r="M2568" s="1" t="str">
        <f t="shared" si="80"/>
        <v/>
      </c>
      <c r="N2568" s="1">
        <f>N(N2567)+IF(AND('💰 BÁO GIÁ'!$C$27&lt;&gt;"",OR(ISNUMBER(SEARCH('💰 BÁO GIÁ'!$C$27,$A2568)),ISNUMBER(SEARCH('💰 BÁO GIÁ'!$C$27,$B2568)))),1,0)</f>
        <v>0</v>
      </c>
      <c r="O2568" s="1" t="str">
        <f t="shared" si="81"/>
        <v/>
      </c>
    </row>
    <row r="2569" customHeight="1" spans="1:15">
      <c r="A2569" s="1" t="str">
        <f>IF('⚙️ SÉC MĂNG'!A525="","",'⚙️ SÉC MĂNG'!A525)</f>
        <v>HH083540</v>
      </c>
      <c r="B2569" s="1" t="str">
        <f>IF('⚙️ SÉC MĂNG'!A525="","",'⚙️ SÉC MĂNG'!R525)</f>
        <v>Séc măng Kub 98/ V3300 (2HK-2-4) - IZ IKAZU</v>
      </c>
      <c r="C2569" s="1" t="str">
        <f>IF('⚙️ SÉC MĂNG'!A525="","","Séc măng")</f>
        <v>Séc măng</v>
      </c>
      <c r="D2569" s="1" t="str">
        <f>IF('⚙️ SÉC MĂNG'!A525="","",'⚙️ SÉC MĂNG'!I525)</f>
        <v>Máy</v>
      </c>
      <c r="E2569" s="13">
        <f>IF('⚙️ SÉC MĂNG'!A525="","",'⚙️ SÉC MĂNG'!J525)</f>
        <v>0</v>
      </c>
      <c r="F2569" s="13">
        <f>IF('⚙️ SÉC MĂNG'!A525="","",'⚙️ SÉC MĂNG'!K525)</f>
        <v>0</v>
      </c>
      <c r="G2569" s="13">
        <f>IF('⚙️ SÉC MĂNG'!A525="","",'⚙️ SÉC MĂNG'!L525)</f>
        <v>0</v>
      </c>
      <c r="H2569" s="13">
        <f>IF('⚙️ SÉC MĂNG'!A525="","",'⚙️ SÉC MĂNG'!M525)</f>
        <v>0</v>
      </c>
      <c r="I2569" s="13">
        <f>IF('⚙️ SÉC MĂNG'!A525="","",'⚙️ SÉC MĂNG'!N525)</f>
        <v>0</v>
      </c>
      <c r="J2569" s="1" t="str">
        <f>IF('⚙️ SÉC MĂNG'!A525="","",'⚙️ SÉC MĂNG'!D525)</f>
        <v>98</v>
      </c>
      <c r="L2569" s="1">
        <f>N(L2568)+IF(AND('🔎 TRA CỨU NHANH'!$C$2&lt;&gt;"",OR(ISNUMBER(SEARCH('🔎 TRA CỨU NHANH'!$C$2,$A2569)),ISNUMBER(SEARCH('🔎 TRA CỨU NHANH'!$C$2,$B2569)))),1,0)</f>
        <v>0</v>
      </c>
      <c r="M2569" s="1" t="str">
        <f t="shared" si="80"/>
        <v/>
      </c>
      <c r="N2569" s="1">
        <f>N(N2568)+IF(AND('💰 BÁO GIÁ'!$C$27&lt;&gt;"",OR(ISNUMBER(SEARCH('💰 BÁO GIÁ'!$C$27,$A2569)),ISNUMBER(SEARCH('💰 BÁO GIÁ'!$C$27,$B2569)))),1,0)</f>
        <v>0</v>
      </c>
      <c r="O2569" s="1" t="str">
        <f t="shared" si="81"/>
        <v/>
      </c>
    </row>
    <row r="2570" customHeight="1" spans="1:15">
      <c r="A2570" s="1" t="str">
        <f>IF('⚙️ SÉC MĂNG'!A526="","",'⚙️ SÉC MĂNG'!A526)</f>
        <v>HH078614</v>
      </c>
      <c r="B2570" s="1" t="str">
        <f>IF('⚙️ SÉC MĂNG'!A526="","",'⚙️ SÉC MĂNG'!R526)</f>
        <v>Séc măng KUBOTA 98 / V3300 (2-2-3) - ART 16109802</v>
      </c>
      <c r="C2570" s="1" t="str">
        <f>IF('⚙️ SÉC MĂNG'!A526="","","Séc măng")</f>
        <v>Séc măng</v>
      </c>
      <c r="D2570" s="1" t="str">
        <f>IF('⚙️ SÉC MĂNG'!A526="","",'⚙️ SÉC MĂNG'!I526)</f>
        <v>Máy</v>
      </c>
      <c r="E2570" s="13">
        <f>IF('⚙️ SÉC MĂNG'!A526="","",'⚙️ SÉC MĂNG'!J526)</f>
        <v>0</v>
      </c>
      <c r="F2570" s="13">
        <f>IF('⚙️ SÉC MĂNG'!A526="","",'⚙️ SÉC MĂNG'!K526)</f>
        <v>0</v>
      </c>
      <c r="G2570" s="13">
        <f>IF('⚙️ SÉC MĂNG'!A526="","",'⚙️ SÉC MĂNG'!L526)</f>
        <v>0</v>
      </c>
      <c r="H2570" s="13">
        <f>IF('⚙️ SÉC MĂNG'!A526="","",'⚙️ SÉC MĂNG'!M526)</f>
        <v>0</v>
      </c>
      <c r="I2570" s="13">
        <f>IF('⚙️ SÉC MĂNG'!A526="","",'⚙️ SÉC MĂNG'!N526)</f>
        <v>0</v>
      </c>
      <c r="J2570" s="1" t="str">
        <f>IF('⚙️ SÉC MĂNG'!A526="","",'⚙️ SÉC MĂNG'!D526)</f>
        <v>98</v>
      </c>
      <c r="L2570" s="1">
        <f>N(L2569)+IF(AND('🔎 TRA CỨU NHANH'!$C$2&lt;&gt;"",OR(ISNUMBER(SEARCH('🔎 TRA CỨU NHANH'!$C$2,$A2570)),ISNUMBER(SEARCH('🔎 TRA CỨU NHANH'!$C$2,$B2570)))),1,0)</f>
        <v>0</v>
      </c>
      <c r="M2570" s="1" t="str">
        <f t="shared" si="80"/>
        <v/>
      </c>
      <c r="N2570" s="1">
        <f>N(N2569)+IF(AND('💰 BÁO GIÁ'!$C$27&lt;&gt;"",OR(ISNUMBER(SEARCH('💰 BÁO GIÁ'!$C$27,$A2570)),ISNUMBER(SEARCH('💰 BÁO GIÁ'!$C$27,$B2570)))),1,0)</f>
        <v>0</v>
      </c>
      <c r="O2570" s="1" t="str">
        <f t="shared" si="81"/>
        <v/>
      </c>
    </row>
    <row r="2571" customHeight="1" spans="1:15">
      <c r="A2571" s="1" t="str">
        <f>IF('⚙️ SÉC MĂNG'!A527="","",'⚙️ SÉC MĂNG'!A527)</f>
        <v>HH078615</v>
      </c>
      <c r="B2571" s="1" t="str">
        <f>IF('⚙️ SÉC MĂNG'!A527="","",'⚙️ SÉC MĂNG'!R527)</f>
        <v>Séc măng KUBOTA 98 / V3300 (2HK-2-3) - ART 16109803</v>
      </c>
      <c r="C2571" s="1" t="str">
        <f>IF('⚙️ SÉC MĂNG'!A527="","","Séc măng")</f>
        <v>Séc măng</v>
      </c>
      <c r="D2571" s="1" t="str">
        <f>IF('⚙️ SÉC MĂNG'!A527="","",'⚙️ SÉC MĂNG'!I527)</f>
        <v>Máy</v>
      </c>
      <c r="E2571" s="1">
        <f>IF('⚙️ SÉC MĂNG'!A527="","",'⚙️ SÉC MĂNG'!J527)</f>
        <v>0</v>
      </c>
      <c r="F2571" s="1">
        <f>IF('⚙️ SÉC MĂNG'!A527="","",'⚙️ SÉC MĂNG'!K527)</f>
        <v>0</v>
      </c>
      <c r="G2571" s="1">
        <f>IF('⚙️ SÉC MĂNG'!A527="","",'⚙️ SÉC MĂNG'!L527)</f>
        <v>0</v>
      </c>
      <c r="H2571" s="1">
        <f>IF('⚙️ SÉC MĂNG'!A527="","",'⚙️ SÉC MĂNG'!M527)</f>
        <v>0</v>
      </c>
      <c r="I2571" s="1">
        <f>IF('⚙️ SÉC MĂNG'!A527="","",'⚙️ SÉC MĂNG'!N527)</f>
        <v>0</v>
      </c>
      <c r="J2571" s="1" t="str">
        <f>IF('⚙️ SÉC MĂNG'!A527="","",'⚙️ SÉC MĂNG'!D527)</f>
        <v>98</v>
      </c>
      <c r="L2571" s="1">
        <f>N(L2570)+IF(AND('🔎 TRA CỨU NHANH'!$C$2&lt;&gt;"",OR(ISNUMBER(SEARCH('🔎 TRA CỨU NHANH'!$C$2,$A2571)),ISNUMBER(SEARCH('🔎 TRA CỨU NHANH'!$C$2,$B2571)))),1,0)</f>
        <v>0</v>
      </c>
      <c r="M2571" s="1" t="str">
        <f t="shared" si="80"/>
        <v/>
      </c>
      <c r="N2571" s="1">
        <f>N(N2570)+IF(AND('💰 BÁO GIÁ'!$C$27&lt;&gt;"",OR(ISNUMBER(SEARCH('💰 BÁO GIÁ'!$C$27,$A2571)),ISNUMBER(SEARCH('💰 BÁO GIÁ'!$C$27,$B2571)))),1,0)</f>
        <v>0</v>
      </c>
      <c r="O2571" s="1" t="str">
        <f t="shared" si="81"/>
        <v/>
      </c>
    </row>
    <row r="2572" customHeight="1" spans="1:15">
      <c r="A2572" s="1" t="str">
        <f>IF('⚙️ SÉC MĂNG'!A528="","",'⚙️ SÉC MĂNG'!A528)</f>
        <v>HH078613</v>
      </c>
      <c r="B2572" s="1" t="str">
        <f>IF('⚙️ SÉC MĂNG'!A528="","",'⚙️ SÉC MĂNG'!R528)</f>
        <v>Séc măng KUBOTA 98 / V3300 (2HK-2-4) - ART 16109801</v>
      </c>
      <c r="C2572" s="1" t="str">
        <f>IF('⚙️ SÉC MĂNG'!A528="","","Séc măng")</f>
        <v>Séc măng</v>
      </c>
      <c r="D2572" s="1" t="str">
        <f>IF('⚙️ SÉC MĂNG'!A528="","",'⚙️ SÉC MĂNG'!I528)</f>
        <v>Máy</v>
      </c>
      <c r="E2572" s="13">
        <f>IF('⚙️ SÉC MĂNG'!A528="","",'⚙️ SÉC MĂNG'!J528)</f>
        <v>0</v>
      </c>
      <c r="F2572" s="13">
        <f>IF('⚙️ SÉC MĂNG'!A528="","",'⚙️ SÉC MĂNG'!K528)</f>
        <v>0</v>
      </c>
      <c r="G2572" s="13">
        <f>IF('⚙️ SÉC MĂNG'!A528="","",'⚙️ SÉC MĂNG'!L528)</f>
        <v>0</v>
      </c>
      <c r="H2572" s="13">
        <f>IF('⚙️ SÉC MĂNG'!A528="","",'⚙️ SÉC MĂNG'!M528)</f>
        <v>0</v>
      </c>
      <c r="I2572" s="13">
        <f>IF('⚙️ SÉC MĂNG'!A528="","",'⚙️ SÉC MĂNG'!N528)</f>
        <v>0</v>
      </c>
      <c r="J2572" s="1" t="str">
        <f>IF('⚙️ SÉC MĂNG'!A528="","",'⚙️ SÉC MĂNG'!D528)</f>
        <v>98</v>
      </c>
      <c r="L2572" s="1">
        <f>N(L2571)+IF(AND('🔎 TRA CỨU NHANH'!$C$2&lt;&gt;"",OR(ISNUMBER(SEARCH('🔎 TRA CỨU NHANH'!$C$2,$A2572)),ISNUMBER(SEARCH('🔎 TRA CỨU NHANH'!$C$2,$B2572)))),1,0)</f>
        <v>0</v>
      </c>
      <c r="M2572" s="1" t="str">
        <f t="shared" si="80"/>
        <v/>
      </c>
      <c r="N2572" s="1">
        <f>N(N2571)+IF(AND('💰 BÁO GIÁ'!$C$27&lt;&gt;"",OR(ISNUMBER(SEARCH('💰 BÁO GIÁ'!$C$27,$A2572)),ISNUMBER(SEARCH('💰 BÁO GIÁ'!$C$27,$B2572)))),1,0)</f>
        <v>0</v>
      </c>
      <c r="O2572" s="1" t="str">
        <f t="shared" si="81"/>
        <v/>
      </c>
    </row>
    <row r="2573" customHeight="1" spans="1:15">
      <c r="A2573" s="1" t="str">
        <f>IF('⚙️ SÉC MĂNG'!A529="","",'⚙️ SÉC MĂNG'!A529)</f>
        <v>HH075946</v>
      </c>
      <c r="B2573" s="1" t="str">
        <f>IF('⚙️ SÉC MĂNG'!A529="","",'⚙️ SÉC MĂNG'!R529)</f>
        <v>Séc măng KUBOTA 105/V4000/ 2.5-2.5-5.5 (16110501) - ART</v>
      </c>
      <c r="C2573" s="1" t="str">
        <f>IF('⚙️ SÉC MĂNG'!A529="","","Séc măng")</f>
        <v>Séc măng</v>
      </c>
      <c r="D2573" s="1" t="str">
        <f>IF('⚙️ SÉC MĂNG'!A529="","",'⚙️ SÉC MĂNG'!I529)</f>
        <v>Máy</v>
      </c>
      <c r="E2573" s="13">
        <f>IF('⚙️ SÉC MĂNG'!A529="","",'⚙️ SÉC MĂNG'!J529)</f>
        <v>0</v>
      </c>
      <c r="F2573" s="13">
        <f>IF('⚙️ SÉC MĂNG'!A529="","",'⚙️ SÉC MĂNG'!K529)</f>
        <v>0</v>
      </c>
      <c r="G2573" s="13">
        <f>IF('⚙️ SÉC MĂNG'!A529="","",'⚙️ SÉC MĂNG'!L529)</f>
        <v>0</v>
      </c>
      <c r="H2573" s="13">
        <f>IF('⚙️ SÉC MĂNG'!A529="","",'⚙️ SÉC MĂNG'!M529)</f>
        <v>0</v>
      </c>
      <c r="I2573" s="13">
        <f>IF('⚙️ SÉC MĂNG'!A529="","",'⚙️ SÉC MĂNG'!N529)</f>
        <v>0</v>
      </c>
      <c r="J2573" s="1" t="str">
        <f>IF('⚙️ SÉC MĂNG'!A529="","",'⚙️ SÉC MĂNG'!D529)</f>
        <v>105</v>
      </c>
      <c r="L2573" s="1">
        <f>N(L2572)+IF(AND('🔎 TRA CỨU NHANH'!$C$2&lt;&gt;"",OR(ISNUMBER(SEARCH('🔎 TRA CỨU NHANH'!$C$2,$A2573)),ISNUMBER(SEARCH('🔎 TRA CỨU NHANH'!$C$2,$B2573)))),1,0)</f>
        <v>0</v>
      </c>
      <c r="M2573" s="1" t="str">
        <f t="shared" si="80"/>
        <v/>
      </c>
      <c r="N2573" s="1">
        <f>N(N2572)+IF(AND('💰 BÁO GIÁ'!$C$27&lt;&gt;"",OR(ISNUMBER(SEARCH('💰 BÁO GIÁ'!$C$27,$A2573)),ISNUMBER(SEARCH('💰 BÁO GIÁ'!$C$27,$B2573)))),1,0)</f>
        <v>0</v>
      </c>
      <c r="O2573" s="1" t="str">
        <f t="shared" si="81"/>
        <v/>
      </c>
    </row>
    <row r="2574" customHeight="1" spans="1:15">
      <c r="A2574" s="1" t="str">
        <f>IF('⚙️ SÉC MĂNG'!A530="","",'⚙️ SÉC MĂNG'!A530)</f>
        <v>HH083541</v>
      </c>
      <c r="B2574" s="1" t="str">
        <f>IF('⚙️ SÉC MĂNG'!A530="","",'⚙️ SÉC MĂNG'!R530)</f>
        <v>Séc măng Kubota V4000/ 105 (2.5-2.5-5.5) - IZ IKAZU</v>
      </c>
      <c r="C2574" s="1" t="str">
        <f>IF('⚙️ SÉC MĂNG'!A530="","","Séc măng")</f>
        <v>Séc măng</v>
      </c>
      <c r="D2574" s="1" t="str">
        <f>IF('⚙️ SÉC MĂNG'!A530="","",'⚙️ SÉC MĂNG'!I530)</f>
        <v>Máy</v>
      </c>
      <c r="E2574" s="13">
        <f>IF('⚙️ SÉC MĂNG'!A530="","",'⚙️ SÉC MĂNG'!J530)</f>
        <v>0</v>
      </c>
      <c r="F2574" s="13">
        <f>IF('⚙️ SÉC MĂNG'!A530="","",'⚙️ SÉC MĂNG'!K530)</f>
        <v>0</v>
      </c>
      <c r="G2574" s="13">
        <f>IF('⚙️ SÉC MĂNG'!A530="","",'⚙️ SÉC MĂNG'!L530)</f>
        <v>0</v>
      </c>
      <c r="H2574" s="13">
        <f>IF('⚙️ SÉC MĂNG'!A530="","",'⚙️ SÉC MĂNG'!M530)</f>
        <v>0</v>
      </c>
      <c r="I2574" s="13">
        <f>IF('⚙️ SÉC MĂNG'!A530="","",'⚙️ SÉC MĂNG'!N530)</f>
        <v>0</v>
      </c>
      <c r="J2574" s="1" t="str">
        <f>IF('⚙️ SÉC MĂNG'!A530="","",'⚙️ SÉC MĂNG'!D530)</f>
        <v>105</v>
      </c>
      <c r="L2574" s="1">
        <f>N(L2573)+IF(AND('🔎 TRA CỨU NHANH'!$C$2&lt;&gt;"",OR(ISNUMBER(SEARCH('🔎 TRA CỨU NHANH'!$C$2,$A2574)),ISNUMBER(SEARCH('🔎 TRA CỨU NHANH'!$C$2,$B2574)))),1,0)</f>
        <v>0</v>
      </c>
      <c r="M2574" s="1" t="str">
        <f t="shared" si="80"/>
        <v/>
      </c>
      <c r="N2574" s="1">
        <f>N(N2573)+IF(AND('💰 BÁO GIÁ'!$C$27&lt;&gt;"",OR(ISNUMBER(SEARCH('💰 BÁO GIÁ'!$C$27,$A2574)),ISNUMBER(SEARCH('💰 BÁO GIÁ'!$C$27,$B2574)))),1,0)</f>
        <v>0</v>
      </c>
      <c r="O2574" s="1" t="str">
        <f t="shared" si="81"/>
        <v/>
      </c>
    </row>
    <row r="2575" customHeight="1" spans="1:15">
      <c r="A2575" s="1" t="str">
        <f>IF('⚙️ SÉC MĂNG'!A531="","",'⚙️ SÉC MĂNG'!A531)</f>
        <v>HH080379</v>
      </c>
      <c r="B2575" s="1" t="str">
        <f>IF('⚙️ SÉC MĂNG'!A531="","",'⚙️ SÉC MĂNG'!R531)</f>
        <v>Séc măng Xe ủi/4D105-1/-3/S4D105 New/3K-2.5-5 - IZ IKAZU</v>
      </c>
      <c r="C2575" s="1" t="str">
        <f>IF('⚙️ SÉC MĂNG'!A531="","","Séc măng")</f>
        <v>Séc măng</v>
      </c>
      <c r="D2575" s="1" t="str">
        <f>IF('⚙️ SÉC MĂNG'!A531="","",'⚙️ SÉC MĂNG'!I531)</f>
        <v>1May</v>
      </c>
      <c r="E2575" s="13">
        <f>IF('⚙️ SÉC MĂNG'!A531="","",'⚙️ SÉC MĂNG'!J531)</f>
        <v>0</v>
      </c>
      <c r="F2575" s="13">
        <f>IF('⚙️ SÉC MĂNG'!A531="","",'⚙️ SÉC MĂNG'!K531)</f>
        <v>0</v>
      </c>
      <c r="G2575" s="13">
        <f>IF('⚙️ SÉC MĂNG'!A531="","",'⚙️ SÉC MĂNG'!L531)</f>
        <v>0</v>
      </c>
      <c r="H2575" s="13">
        <f>IF('⚙️ SÉC MĂNG'!A531="","",'⚙️ SÉC MĂNG'!M531)</f>
        <v>0</v>
      </c>
      <c r="I2575" s="13">
        <f>IF('⚙️ SÉC MĂNG'!A531="","",'⚙️ SÉC MĂNG'!N531)</f>
        <v>0</v>
      </c>
      <c r="J2575" s="1" t="str">
        <f>IF('⚙️ SÉC MĂNG'!A531="","",'⚙️ SÉC MĂNG'!D531)</f>
        <v>105</v>
      </c>
      <c r="L2575" s="1">
        <f>N(L2574)+IF(AND('🔎 TRA CỨU NHANH'!$C$2&lt;&gt;"",OR(ISNUMBER(SEARCH('🔎 TRA CỨU NHANH'!$C$2,$A2575)),ISNUMBER(SEARCH('🔎 TRA CỨU NHANH'!$C$2,$B2575)))),1,0)</f>
        <v>0</v>
      </c>
      <c r="M2575" s="1" t="str">
        <f t="shared" si="80"/>
        <v/>
      </c>
      <c r="N2575" s="1">
        <f>N(N2574)+IF(AND('💰 BÁO GIÁ'!$C$27&lt;&gt;"",OR(ISNUMBER(SEARCH('💰 BÁO GIÁ'!$C$27,$A2575)),ISNUMBER(SEARCH('💰 BÁO GIÁ'!$C$27,$B2575)))),1,0)</f>
        <v>0</v>
      </c>
      <c r="O2575" s="1" t="str">
        <f t="shared" si="81"/>
        <v/>
      </c>
    </row>
    <row r="2576" customHeight="1" spans="1:15">
      <c r="A2576" s="1" t="str">
        <f>IF('⚙️ SÉC MĂNG'!A532="","",'⚙️ SÉC MĂNG'!A532)</f>
        <v>HH077604</v>
      </c>
      <c r="B2576" s="1" t="str">
        <f>IF('⚙️ SÉC MĂNG'!A532="","",'⚙️ SÉC MĂNG'!R532)</f>
        <v>Séc măng Kubota V4300 (2.5-2.5-5.5)</v>
      </c>
      <c r="C2576" s="1" t="str">
        <f>IF('⚙️ SÉC MĂNG'!A532="","","Séc măng")</f>
        <v>Séc măng</v>
      </c>
      <c r="D2576" s="1" t="str">
        <f>IF('⚙️ SÉC MĂNG'!A532="","",'⚙️ SÉC MĂNG'!I532)</f>
        <v>Máy</v>
      </c>
      <c r="E2576" s="1">
        <f>IF('⚙️ SÉC MĂNG'!A532="","",'⚙️ SÉC MĂNG'!J532)</f>
        <v>0</v>
      </c>
      <c r="F2576" s="1">
        <f>IF('⚙️ SÉC MĂNG'!A532="","",'⚙️ SÉC MĂNG'!K532)</f>
        <v>0</v>
      </c>
      <c r="G2576" s="1">
        <f>IF('⚙️ SÉC MĂNG'!A532="","",'⚙️ SÉC MĂNG'!L532)</f>
        <v>0</v>
      </c>
      <c r="H2576" s="1">
        <f>IF('⚙️ SÉC MĂNG'!A532="","",'⚙️ SÉC MĂNG'!M532)</f>
        <v>0</v>
      </c>
      <c r="I2576" s="1">
        <f>IF('⚙️ SÉC MĂNG'!A532="","",'⚙️ SÉC MĂNG'!N532)</f>
        <v>0</v>
      </c>
      <c r="J2576" s="1" t="str">
        <f>IF('⚙️ SÉC MĂNG'!A532="","",'⚙️ SÉC MĂNG'!D532)</f>
        <v>109</v>
      </c>
      <c r="L2576" s="1">
        <f>N(L2575)+IF(AND('🔎 TRA CỨU NHANH'!$C$2&lt;&gt;"",OR(ISNUMBER(SEARCH('🔎 TRA CỨU NHANH'!$C$2,$A2576)),ISNUMBER(SEARCH('🔎 TRA CỨU NHANH'!$C$2,$B2576)))),1,0)</f>
        <v>0</v>
      </c>
      <c r="M2576" s="1" t="str">
        <f t="shared" si="80"/>
        <v/>
      </c>
      <c r="N2576" s="1">
        <f>N(N2575)+IF(AND('💰 BÁO GIÁ'!$C$27&lt;&gt;"",OR(ISNUMBER(SEARCH('💰 BÁO GIÁ'!$C$27,$A2576)),ISNUMBER(SEARCH('💰 BÁO GIÁ'!$C$27,$B2576)))),1,0)</f>
        <v>0</v>
      </c>
      <c r="O2576" s="1" t="str">
        <f t="shared" si="81"/>
        <v/>
      </c>
    </row>
    <row r="2577" customHeight="1" spans="1:15">
      <c r="A2577" s="1" t="str">
        <f>IF('⚙️ SÉC MĂNG'!A533="","",'⚙️ SÉC MĂNG'!A533)</f>
        <v>HH084325</v>
      </c>
      <c r="B2577" s="1" t="str">
        <f>IF('⚙️ SÉC MĂNG'!A533="","",'⚙️ SÉC MĂNG'!R533)</f>
        <v>Séc măng Kubota V4300/ 109(2.5-2.5-5.5) - HENWEIT 'R-KU39-00</v>
      </c>
      <c r="C2577" s="1" t="str">
        <f>IF('⚙️ SÉC MĂNG'!A533="","","Séc măng")</f>
        <v>Séc măng</v>
      </c>
      <c r="D2577" s="1" t="str">
        <f>IF('⚙️ SÉC MĂNG'!A533="","",'⚙️ SÉC MĂNG'!I533)</f>
        <v>Máy</v>
      </c>
      <c r="E2577" s="13">
        <f>IF('⚙️ SÉC MĂNG'!A533="","",'⚙️ SÉC MĂNG'!J533)</f>
        <v>0</v>
      </c>
      <c r="F2577" s="13">
        <f>IF('⚙️ SÉC MĂNG'!A533="","",'⚙️ SÉC MĂNG'!K533)</f>
        <v>0</v>
      </c>
      <c r="G2577" s="13">
        <f>IF('⚙️ SÉC MĂNG'!A533="","",'⚙️ SÉC MĂNG'!L533)</f>
        <v>0</v>
      </c>
      <c r="H2577" s="13">
        <f>IF('⚙️ SÉC MĂNG'!A533="","",'⚙️ SÉC MĂNG'!M533)</f>
        <v>0</v>
      </c>
      <c r="I2577" s="13">
        <f>IF('⚙️ SÉC MĂNG'!A533="","",'⚙️ SÉC MĂNG'!N533)</f>
        <v>0</v>
      </c>
      <c r="J2577" s="1" t="str">
        <f>IF('⚙️ SÉC MĂNG'!A533="","",'⚙️ SÉC MĂNG'!D533)</f>
        <v>109</v>
      </c>
      <c r="L2577" s="1">
        <f>N(L2576)+IF(AND('🔎 TRA CỨU NHANH'!$C$2&lt;&gt;"",OR(ISNUMBER(SEARCH('🔎 TRA CỨU NHANH'!$C$2,$A2577)),ISNUMBER(SEARCH('🔎 TRA CỨU NHANH'!$C$2,$B2577)))),1,0)</f>
        <v>0</v>
      </c>
      <c r="M2577" s="1" t="str">
        <f t="shared" si="80"/>
        <v/>
      </c>
      <c r="N2577" s="1">
        <f>N(N2576)+IF(AND('💰 BÁO GIÁ'!$C$27&lt;&gt;"",OR(ISNUMBER(SEARCH('💰 BÁO GIÁ'!$C$27,$A2577)),ISNUMBER(SEARCH('💰 BÁO GIÁ'!$C$27,$B2577)))),1,0)</f>
        <v>0</v>
      </c>
      <c r="O2577" s="1" t="str">
        <f t="shared" si="81"/>
        <v/>
      </c>
    </row>
    <row r="2578" customHeight="1" spans="1:15">
      <c r="A2578" s="1" t="str">
        <f>IF('⚙️ SÉC MĂNG'!A534="","",'⚙️ SÉC MĂNG'!A534)</f>
        <v>HH080349</v>
      </c>
      <c r="B2578" s="1" t="str">
        <f>IF('⚙️ SÉC MĂNG'!A534="","",'⚙️ SÉC MĂNG'!R534)</f>
        <v>Séc măng 3D83/D1503(2,5HK-2-5)-KUBOTA</v>
      </c>
      <c r="C2578" s="1" t="str">
        <f>IF('⚙️ SÉC MĂNG'!A534="","","Séc măng")</f>
        <v>Séc măng</v>
      </c>
      <c r="D2578" s="1" t="str">
        <f>IF('⚙️ SÉC MĂNG'!A534="","",'⚙️ SÉC MĂNG'!I534)</f>
        <v>Máy</v>
      </c>
      <c r="E2578" s="1">
        <f>IF('⚙️ SÉC MĂNG'!A534="","",'⚙️ SÉC MĂNG'!J534)</f>
        <v>0</v>
      </c>
      <c r="F2578" s="1">
        <f>IF('⚙️ SÉC MĂNG'!A534="","",'⚙️ SÉC MĂNG'!K534)</f>
        <v>0</v>
      </c>
      <c r="G2578" s="1">
        <f>IF('⚙️ SÉC MĂNG'!A534="","",'⚙️ SÉC MĂNG'!L534)</f>
        <v>0</v>
      </c>
      <c r="H2578" s="1">
        <f>IF('⚙️ SÉC MĂNG'!A534="","",'⚙️ SÉC MĂNG'!M534)</f>
        <v>0</v>
      </c>
      <c r="I2578" s="1">
        <f>IF('⚙️ SÉC MĂNG'!A534="","",'⚙️ SÉC MĂNG'!N534)</f>
        <v>0</v>
      </c>
      <c r="J2578" s="1">
        <f>IF('⚙️ SÉC MĂNG'!A534="","",'⚙️ SÉC MĂNG'!D534)</f>
        <v>0</v>
      </c>
      <c r="L2578" s="1">
        <f>N(L2577)+IF(AND('🔎 TRA CỨU NHANH'!$C$2&lt;&gt;"",OR(ISNUMBER(SEARCH('🔎 TRA CỨU NHANH'!$C$2,$A2578)),ISNUMBER(SEARCH('🔎 TRA CỨU NHANH'!$C$2,$B2578)))),1,0)</f>
        <v>0</v>
      </c>
      <c r="M2578" s="1" t="str">
        <f t="shared" si="80"/>
        <v/>
      </c>
      <c r="N2578" s="1">
        <f>N(N2577)+IF(AND('💰 BÁO GIÁ'!$C$27&lt;&gt;"",OR(ISNUMBER(SEARCH('💰 BÁO GIÁ'!$C$27,$A2578)),ISNUMBER(SEARCH('💰 BÁO GIÁ'!$C$27,$B2578)))),1,0)</f>
        <v>0</v>
      </c>
      <c r="O2578" s="1" t="str">
        <f t="shared" si="81"/>
        <v/>
      </c>
    </row>
    <row r="2579" customHeight="1" spans="1:15">
      <c r="A2579" s="1" t="str">
        <f>IF('⚙️ SÉC MĂNG'!A535="","",'⚙️ SÉC MĂNG'!A535)</f>
        <v>HH080934</v>
      </c>
      <c r="B2579" s="1" t="str">
        <f>IF('⚙️ SÉC MĂNG'!A535="","",'⚙️ SÉC MĂNG'!R535)</f>
        <v>Séc măng Kubota 4D80 (2.5HK-2-5) - IZ IKAZU</v>
      </c>
      <c r="C2579" s="1" t="str">
        <f>IF('⚙️ SÉC MĂNG'!A535="","","Séc măng")</f>
        <v>Séc măng</v>
      </c>
      <c r="D2579" s="1" t="str">
        <f>IF('⚙️ SÉC MĂNG'!A535="","",'⚙️ SÉC MĂNG'!I535)</f>
        <v>1Máy</v>
      </c>
      <c r="E2579" s="13">
        <f>IF('⚙️ SÉC MĂNG'!A535="","",'⚙️ SÉC MĂNG'!J535)</f>
        <v>0</v>
      </c>
      <c r="F2579" s="13">
        <f>IF('⚙️ SÉC MĂNG'!A535="","",'⚙️ SÉC MĂNG'!K535)</f>
        <v>0</v>
      </c>
      <c r="G2579" s="13">
        <f>IF('⚙️ SÉC MĂNG'!A535="","",'⚙️ SÉC MĂNG'!L535)</f>
        <v>0</v>
      </c>
      <c r="H2579" s="13">
        <f>IF('⚙️ SÉC MĂNG'!A535="","",'⚙️ SÉC MĂNG'!M535)</f>
        <v>0</v>
      </c>
      <c r="I2579" s="13">
        <f>IF('⚙️ SÉC MĂNG'!A535="","",'⚙️ SÉC MĂNG'!N535)</f>
        <v>0</v>
      </c>
      <c r="J2579" s="1">
        <f>IF('⚙️ SÉC MĂNG'!A535="","",'⚙️ SÉC MĂNG'!D535)</f>
        <v>0</v>
      </c>
      <c r="L2579" s="1">
        <f>N(L2578)+IF(AND('🔎 TRA CỨU NHANH'!$C$2&lt;&gt;"",OR(ISNUMBER(SEARCH('🔎 TRA CỨU NHANH'!$C$2,$A2579)),ISNUMBER(SEARCH('🔎 TRA CỨU NHANH'!$C$2,$B2579)))),1,0)</f>
        <v>0</v>
      </c>
      <c r="M2579" s="1" t="str">
        <f t="shared" si="80"/>
        <v/>
      </c>
      <c r="N2579" s="1">
        <f>N(N2578)+IF(AND('💰 BÁO GIÁ'!$C$27&lt;&gt;"",OR(ISNUMBER(SEARCH('💰 BÁO GIÁ'!$C$27,$A2579)),ISNUMBER(SEARCH('💰 BÁO GIÁ'!$C$27,$B2579)))),1,0)</f>
        <v>0</v>
      </c>
      <c r="O2579" s="1" t="str">
        <f t="shared" si="81"/>
        <v/>
      </c>
    </row>
    <row r="2580" customHeight="1" spans="1:15">
      <c r="A2580" s="1" t="str">
        <f>IF('⚙️ SÉC MĂNG'!A536="","",'⚙️ SÉC MĂNG'!A536)</f>
        <v>HH078900</v>
      </c>
      <c r="B2580" s="1" t="str">
        <f>IF('⚙️ SÉC MĂNG'!A536="","",'⚙️ SÉC MĂNG'!R536)</f>
        <v>Séc măng Kubota 4D83/3D83 (2HK-2-5) - Powerseal 16108303</v>
      </c>
      <c r="C2580" s="1" t="str">
        <f>IF('⚙️ SÉC MĂNG'!A536="","","Séc măng")</f>
        <v>Séc măng</v>
      </c>
      <c r="D2580" s="1" t="str">
        <f>IF('⚙️ SÉC MĂNG'!A536="","",'⚙️ SÉC MĂNG'!I536)</f>
        <v>Máy</v>
      </c>
      <c r="E2580" s="1">
        <f>IF('⚙️ SÉC MĂNG'!A536="","",'⚙️ SÉC MĂNG'!J536)</f>
        <v>0</v>
      </c>
      <c r="F2580" s="1">
        <f>IF('⚙️ SÉC MĂNG'!A536="","",'⚙️ SÉC MĂNG'!K536)</f>
        <v>0</v>
      </c>
      <c r="G2580" s="1">
        <f>IF('⚙️ SÉC MĂNG'!A536="","",'⚙️ SÉC MĂNG'!L536)</f>
        <v>0</v>
      </c>
      <c r="H2580" s="1">
        <f>IF('⚙️ SÉC MĂNG'!A536="","",'⚙️ SÉC MĂNG'!M536)</f>
        <v>0</v>
      </c>
      <c r="I2580" s="1">
        <f>IF('⚙️ SÉC MĂNG'!A536="","",'⚙️ SÉC MĂNG'!N536)</f>
        <v>0</v>
      </c>
      <c r="J2580" s="1">
        <f>IF('⚙️ SÉC MĂNG'!A536="","",'⚙️ SÉC MĂNG'!D536)</f>
        <v>0</v>
      </c>
      <c r="L2580" s="1">
        <f>N(L2579)+IF(AND('🔎 TRA CỨU NHANH'!$C$2&lt;&gt;"",OR(ISNUMBER(SEARCH('🔎 TRA CỨU NHANH'!$C$2,$A2580)),ISNUMBER(SEARCH('🔎 TRA CỨU NHANH'!$C$2,$B2580)))),1,0)</f>
        <v>0</v>
      </c>
      <c r="M2580" s="1" t="str">
        <f t="shared" si="80"/>
        <v/>
      </c>
      <c r="N2580" s="1">
        <f>N(N2579)+IF(AND('💰 BÁO GIÁ'!$C$27&lt;&gt;"",OR(ISNUMBER(SEARCH('💰 BÁO GIÁ'!$C$27,$A2580)),ISNUMBER(SEARCH('💰 BÁO GIÁ'!$C$27,$B2580)))),1,0)</f>
        <v>0</v>
      </c>
      <c r="O2580" s="1" t="str">
        <f t="shared" si="81"/>
        <v/>
      </c>
    </row>
    <row r="2581" customHeight="1" spans="1:15">
      <c r="A2581" s="1" t="str">
        <f>IF('⚙️ SÉC MĂNG'!A537="","",'⚙️ SÉC MĂNG'!A537)</f>
        <v>HH076682</v>
      </c>
      <c r="B2581" s="1" t="str">
        <f>IF('⚙️ SÉC MĂNG'!A537="","",'⚙️ SÉC MĂNG'!R537)</f>
        <v>Séc măng Kubota 4D83/3D83/D1503 (2HK-2-4) (16108301-00) - ART</v>
      </c>
      <c r="C2581" s="1" t="str">
        <f>IF('⚙️ SÉC MĂNG'!A537="","","Séc măng")</f>
        <v>Séc măng</v>
      </c>
      <c r="D2581" s="1" t="str">
        <f>IF('⚙️ SÉC MĂNG'!A537="","",'⚙️ SÉC MĂNG'!I537)</f>
        <v>Máy</v>
      </c>
      <c r="E2581" s="13">
        <f>IF('⚙️ SÉC MĂNG'!A537="","",'⚙️ SÉC MĂNG'!J537)</f>
        <v>0</v>
      </c>
      <c r="F2581" s="13">
        <f>IF('⚙️ SÉC MĂNG'!A537="","",'⚙️ SÉC MĂNG'!K537)</f>
        <v>0</v>
      </c>
      <c r="G2581" s="13">
        <f>IF('⚙️ SÉC MĂNG'!A537="","",'⚙️ SÉC MĂNG'!L537)</f>
        <v>0</v>
      </c>
      <c r="H2581" s="13">
        <f>IF('⚙️ SÉC MĂNG'!A537="","",'⚙️ SÉC MĂNG'!M537)</f>
        <v>0</v>
      </c>
      <c r="I2581" s="13">
        <f>IF('⚙️ SÉC MĂNG'!A537="","",'⚙️ SÉC MĂNG'!N537)</f>
        <v>0</v>
      </c>
      <c r="J2581" s="1">
        <f>IF('⚙️ SÉC MĂNG'!A537="","",'⚙️ SÉC MĂNG'!D537)</f>
        <v>0</v>
      </c>
      <c r="L2581" s="1">
        <f>N(L2580)+IF(AND('🔎 TRA CỨU NHANH'!$C$2&lt;&gt;"",OR(ISNUMBER(SEARCH('🔎 TRA CỨU NHANH'!$C$2,$A2581)),ISNUMBER(SEARCH('🔎 TRA CỨU NHANH'!$C$2,$B2581)))),1,0)</f>
        <v>0</v>
      </c>
      <c r="M2581" s="1" t="str">
        <f t="shared" si="80"/>
        <v/>
      </c>
      <c r="N2581" s="1">
        <f>N(N2580)+IF(AND('💰 BÁO GIÁ'!$C$27&lt;&gt;"",OR(ISNUMBER(SEARCH('💰 BÁO GIÁ'!$C$27,$A2581)),ISNUMBER(SEARCH('💰 BÁO GIÁ'!$C$27,$B2581)))),1,0)</f>
        <v>0</v>
      </c>
      <c r="O2581" s="1" t="str">
        <f t="shared" si="81"/>
        <v/>
      </c>
    </row>
    <row r="2582" customHeight="1" spans="1:15">
      <c r="A2582" s="1" t="str">
        <f>IF('⚙️ SÉC MĂNG'!A538="","",'⚙️ SÉC MĂNG'!A538)</f>
        <v>HH083538</v>
      </c>
      <c r="B2582" s="1" t="str">
        <f>IF('⚙️ SÉC MĂNG'!A538="","",'⚙️ SÉC MĂNG'!R538)</f>
        <v>Séc măng Kubota 4D83/3D83 (2HK-2-5) nhớt 5 - IZ IKAZU</v>
      </c>
      <c r="C2582" s="1" t="str">
        <f>IF('⚙️ SÉC MĂNG'!A538="","","Séc măng")</f>
        <v>Séc măng</v>
      </c>
      <c r="D2582" s="1" t="str">
        <f>IF('⚙️ SÉC MĂNG'!A538="","",'⚙️ SÉC MĂNG'!I538)</f>
        <v>Máy</v>
      </c>
      <c r="E2582" s="1">
        <f>IF('⚙️ SÉC MĂNG'!A538="","",'⚙️ SÉC MĂNG'!J538)</f>
        <v>0</v>
      </c>
      <c r="F2582" s="1">
        <f>IF('⚙️ SÉC MĂNG'!A538="","",'⚙️ SÉC MĂNG'!K538)</f>
        <v>0</v>
      </c>
      <c r="G2582" s="1">
        <f>IF('⚙️ SÉC MĂNG'!A538="","",'⚙️ SÉC MĂNG'!L538)</f>
        <v>0</v>
      </c>
      <c r="H2582" s="1">
        <f>IF('⚙️ SÉC MĂNG'!A538="","",'⚙️ SÉC MĂNG'!M538)</f>
        <v>0</v>
      </c>
      <c r="I2582" s="1">
        <f>IF('⚙️ SÉC MĂNG'!A538="","",'⚙️ SÉC MĂNG'!N538)</f>
        <v>0</v>
      </c>
      <c r="J2582" s="1">
        <f>IF('⚙️ SÉC MĂNG'!A538="","",'⚙️ SÉC MĂNG'!D538)</f>
        <v>0</v>
      </c>
      <c r="L2582" s="1">
        <f>N(L2581)+IF(AND('🔎 TRA CỨU NHANH'!$C$2&lt;&gt;"",OR(ISNUMBER(SEARCH('🔎 TRA CỨU NHANH'!$C$2,$A2582)),ISNUMBER(SEARCH('🔎 TRA CỨU NHANH'!$C$2,$B2582)))),1,0)</f>
        <v>0</v>
      </c>
      <c r="M2582" s="1" t="str">
        <f t="shared" si="80"/>
        <v/>
      </c>
      <c r="N2582" s="1">
        <f>N(N2581)+IF(AND('💰 BÁO GIÁ'!$C$27&lt;&gt;"",OR(ISNUMBER(SEARCH('💰 BÁO GIÁ'!$C$27,$A2582)),ISNUMBER(SEARCH('💰 BÁO GIÁ'!$C$27,$B2582)))),1,0)</f>
        <v>0</v>
      </c>
      <c r="O2582" s="1" t="str">
        <f t="shared" si="81"/>
        <v/>
      </c>
    </row>
    <row r="2583" customHeight="1" spans="1:15">
      <c r="A2583" s="1" t="str">
        <f>IF('⚙️ SÉC MĂNG'!A539="","",'⚙️ SÉC MĂNG'!A539)</f>
        <v>HH078132</v>
      </c>
      <c r="B2583" s="1" t="str">
        <f>IF('⚙️ SÉC MĂNG'!A539="","",'⚙️ SÉC MĂNG'!R539)</f>
        <v>Séc măng KUBOTA-75A (2HK-1.5-4) - Kubota TW</v>
      </c>
      <c r="C2583" s="1" t="str">
        <f>IF('⚙️ SÉC MĂNG'!A539="","","Séc măng")</f>
        <v>Séc măng</v>
      </c>
      <c r="D2583" s="1" t="str">
        <f>IF('⚙️ SÉC MĂNG'!A539="","",'⚙️ SÉC MĂNG'!I539)</f>
        <v>1Máy</v>
      </c>
      <c r="E2583" s="13">
        <f>IF('⚙️ SÉC MĂNG'!A539="","",'⚙️ SÉC MĂNG'!J539)</f>
        <v>0</v>
      </c>
      <c r="F2583" s="13">
        <f>IF('⚙️ SÉC MĂNG'!A539="","",'⚙️ SÉC MĂNG'!K539)</f>
        <v>0</v>
      </c>
      <c r="G2583" s="13">
        <f>IF('⚙️ SÉC MĂNG'!A539="","",'⚙️ SÉC MĂNG'!L539)</f>
        <v>0</v>
      </c>
      <c r="H2583" s="13">
        <f>IF('⚙️ SÉC MĂNG'!A539="","",'⚙️ SÉC MĂNG'!M539)</f>
        <v>0</v>
      </c>
      <c r="I2583" s="13">
        <f>IF('⚙️ SÉC MĂNG'!A539="","",'⚙️ SÉC MĂNG'!N539)</f>
        <v>0</v>
      </c>
      <c r="J2583" s="1">
        <f>IF('⚙️ SÉC MĂNG'!A539="","",'⚙️ SÉC MĂNG'!D539)</f>
        <v>0</v>
      </c>
      <c r="L2583" s="1">
        <f>N(L2582)+IF(AND('🔎 TRA CỨU NHANH'!$C$2&lt;&gt;"",OR(ISNUMBER(SEARCH('🔎 TRA CỨU NHANH'!$C$2,$A2583)),ISNUMBER(SEARCH('🔎 TRA CỨU NHANH'!$C$2,$B2583)))),1,0)</f>
        <v>0</v>
      </c>
      <c r="M2583" s="1" t="str">
        <f t="shared" si="80"/>
        <v/>
      </c>
      <c r="N2583" s="1">
        <f>N(N2582)+IF(AND('💰 BÁO GIÁ'!$C$27&lt;&gt;"",OR(ISNUMBER(SEARCH('💰 BÁO GIÁ'!$C$27,$A2583)),ISNUMBER(SEARCH('💰 BÁO GIÁ'!$C$27,$B2583)))),1,0)</f>
        <v>0</v>
      </c>
      <c r="O2583" s="1" t="str">
        <f t="shared" si="81"/>
        <v/>
      </c>
    </row>
    <row r="2584" customHeight="1" spans="1:15">
      <c r="A2584" s="1" t="str">
        <f>IF('⚙️ SÉC MĂNG'!A540="","",'⚙️ SÉC MĂNG'!A540)</f>
        <v>HH084100</v>
      </c>
      <c r="B2584" s="1" t="str">
        <f>IF('⚙️ SÉC MĂNG'!A540="","",'⚙️ SÉC MĂNG'!R540)</f>
        <v>Séc măng Kubota V1200/ 4D75/ 3D75 (2-1.5-4) - NICE IN</v>
      </c>
      <c r="C2584" s="1" t="str">
        <f>IF('⚙️ SÉC MĂNG'!A540="","","Séc măng")</f>
        <v>Séc măng</v>
      </c>
      <c r="D2584" s="1" t="str">
        <f>IF('⚙️ SÉC MĂNG'!A540="","",'⚙️ SÉC MĂNG'!I540)</f>
        <v>1Máy</v>
      </c>
      <c r="E2584" s="1">
        <f>IF('⚙️ SÉC MĂNG'!A540="","",'⚙️ SÉC MĂNG'!J540)</f>
        <v>0</v>
      </c>
      <c r="F2584" s="1">
        <f>IF('⚙️ SÉC MĂNG'!A540="","",'⚙️ SÉC MĂNG'!K540)</f>
        <v>0</v>
      </c>
      <c r="G2584" s="1">
        <f>IF('⚙️ SÉC MĂNG'!A540="","",'⚙️ SÉC MĂNG'!L540)</f>
        <v>0</v>
      </c>
      <c r="H2584" s="1">
        <f>IF('⚙️ SÉC MĂNG'!A540="","",'⚙️ SÉC MĂNG'!M540)</f>
        <v>0</v>
      </c>
      <c r="I2584" s="1">
        <f>IF('⚙️ SÉC MĂNG'!A540="","",'⚙️ SÉC MĂNG'!N540)</f>
        <v>0</v>
      </c>
      <c r="J2584" s="1">
        <f>IF('⚙️ SÉC MĂNG'!A540="","",'⚙️ SÉC MĂNG'!D540)</f>
        <v>0</v>
      </c>
      <c r="L2584" s="1">
        <f>N(L2583)+IF(AND('🔎 TRA CỨU NHANH'!$C$2&lt;&gt;"",OR(ISNUMBER(SEARCH('🔎 TRA CỨU NHANH'!$C$2,$A2584)),ISNUMBER(SEARCH('🔎 TRA CỨU NHANH'!$C$2,$B2584)))),1,0)</f>
        <v>0</v>
      </c>
      <c r="M2584" s="1" t="str">
        <f t="shared" si="80"/>
        <v/>
      </c>
      <c r="N2584" s="1">
        <f>N(N2583)+IF(AND('💰 BÁO GIÁ'!$C$27&lt;&gt;"",OR(ISNUMBER(SEARCH('💰 BÁO GIÁ'!$C$27,$A2584)),ISNUMBER(SEARCH('💰 BÁO GIÁ'!$C$27,$B2584)))),1,0)</f>
        <v>0</v>
      </c>
      <c r="O2584" s="1" t="str">
        <f t="shared" si="81"/>
        <v/>
      </c>
    </row>
    <row r="2585" customHeight="1" spans="1:15">
      <c r="A2585" s="1" t="str">
        <f>IF('⚙️ SÉC MĂNG'!A541="","",'⚙️ SÉC MĂNG'!A541)</f>
        <v>HH079082</v>
      </c>
      <c r="B2585" s="1" t="str">
        <f>IF('⚙️ SÉC MĂNG'!A541="","",'⚙️ SÉC MĂNG'!R541)</f>
        <v>Séc măng V3307 (2-1.5-3) -KUBOTA</v>
      </c>
      <c r="C2585" s="1" t="str">
        <f>IF('⚙️ SÉC MĂNG'!A541="","","Séc măng")</f>
        <v>Séc măng</v>
      </c>
      <c r="D2585" s="1" t="str">
        <f>IF('⚙️ SÉC MĂNG'!A541="","",'⚙️ SÉC MĂNG'!I541)</f>
        <v>Máy</v>
      </c>
      <c r="E2585" s="1">
        <f>IF('⚙️ SÉC MĂNG'!A541="","",'⚙️ SÉC MĂNG'!J541)</f>
        <v>0</v>
      </c>
      <c r="F2585" s="1">
        <f>IF('⚙️ SÉC MĂNG'!A541="","",'⚙️ SÉC MĂNG'!K541)</f>
        <v>0</v>
      </c>
      <c r="G2585" s="1">
        <f>IF('⚙️ SÉC MĂNG'!A541="","",'⚙️ SÉC MĂNG'!L541)</f>
        <v>0</v>
      </c>
      <c r="H2585" s="1">
        <f>IF('⚙️ SÉC MĂNG'!A541="","",'⚙️ SÉC MĂNG'!M541)</f>
        <v>0</v>
      </c>
      <c r="I2585" s="1">
        <f>IF('⚙️ SÉC MĂNG'!A541="","",'⚙️ SÉC MĂNG'!N541)</f>
        <v>0</v>
      </c>
      <c r="J2585" s="1">
        <f>IF('⚙️ SÉC MĂNG'!A541="","",'⚙️ SÉC MĂNG'!D541)</f>
        <v>0</v>
      </c>
      <c r="L2585" s="1">
        <f>N(L2584)+IF(AND('🔎 TRA CỨU NHANH'!$C$2&lt;&gt;"",OR(ISNUMBER(SEARCH('🔎 TRA CỨU NHANH'!$C$2,$A2585)),ISNUMBER(SEARCH('🔎 TRA CỨU NHANH'!$C$2,$B2585)))),1,0)</f>
        <v>0</v>
      </c>
      <c r="M2585" s="1" t="str">
        <f t="shared" si="80"/>
        <v/>
      </c>
      <c r="N2585" s="1">
        <f>N(N2584)+IF(AND('💰 BÁO GIÁ'!$C$27&lt;&gt;"",OR(ISNUMBER(SEARCH('💰 BÁO GIÁ'!$C$27,$A2585)),ISNUMBER(SEARCH('💰 BÁO GIÁ'!$C$27,$B2585)))),1,0)</f>
        <v>0</v>
      </c>
      <c r="O2585" s="1" t="str">
        <f t="shared" si="81"/>
        <v/>
      </c>
    </row>
    <row r="2586" customHeight="1" spans="1:15">
      <c r="A2586" s="1" t="str">
        <f>IF('⚙️ SÉC MĂNG'!A542="","",'⚙️ SÉC MĂNG'!A542)</f>
        <v>HH075908</v>
      </c>
      <c r="B2586" s="1" t="str">
        <f>IF('⚙️ SÉC MĂNG'!A542="","",'⚙️ SÉC MĂNG'!R542)</f>
        <v>Séc măng Kubota V4300-T/ YDX99175AA (2.5HK-2.5-5.5), HỘP1 - NPR</v>
      </c>
      <c r="C2586" s="1" t="str">
        <f>IF('⚙️ SÉC MĂNG'!A542="","","Séc măng")</f>
        <v>Séc măng</v>
      </c>
      <c r="D2586" s="1" t="str">
        <f>IF('⚙️ SÉC MĂNG'!A542="","",'⚙️ SÉC MĂNG'!I542)</f>
        <v>Máy</v>
      </c>
      <c r="E2586" s="1">
        <f>IF('⚙️ SÉC MĂNG'!A542="","",'⚙️ SÉC MĂNG'!J542)</f>
        <v>0</v>
      </c>
      <c r="F2586" s="1">
        <f>IF('⚙️ SÉC MĂNG'!A542="","",'⚙️ SÉC MĂNG'!K542)</f>
        <v>0</v>
      </c>
      <c r="G2586" s="1">
        <f>IF('⚙️ SÉC MĂNG'!A542="","",'⚙️ SÉC MĂNG'!L542)</f>
        <v>0</v>
      </c>
      <c r="H2586" s="1">
        <f>IF('⚙️ SÉC MĂNG'!A542="","",'⚙️ SÉC MĂNG'!M542)</f>
        <v>0</v>
      </c>
      <c r="I2586" s="1">
        <f>IF('⚙️ SÉC MĂNG'!A542="","",'⚙️ SÉC MĂNG'!N542)</f>
        <v>0</v>
      </c>
      <c r="J2586" s="1">
        <f>IF('⚙️ SÉC MĂNG'!A542="","",'⚙️ SÉC MĂNG'!D542)</f>
        <v>0</v>
      </c>
      <c r="L2586" s="1">
        <f>N(L2585)+IF(AND('🔎 TRA CỨU NHANH'!$C$2&lt;&gt;"",OR(ISNUMBER(SEARCH('🔎 TRA CỨU NHANH'!$C$2,$A2586)),ISNUMBER(SEARCH('🔎 TRA CỨU NHANH'!$C$2,$B2586)))),1,0)</f>
        <v>0</v>
      </c>
      <c r="M2586" s="1" t="str">
        <f t="shared" si="80"/>
        <v/>
      </c>
      <c r="N2586" s="1">
        <f>N(N2585)+IF(AND('💰 BÁO GIÁ'!$C$27&lt;&gt;"",OR(ISNUMBER(SEARCH('💰 BÁO GIÁ'!$C$27,$A2586)),ISNUMBER(SEARCH('💰 BÁO GIÁ'!$C$27,$B2586)))),1,0)</f>
        <v>0</v>
      </c>
      <c r="O2586" s="1" t="str">
        <f t="shared" si="81"/>
        <v/>
      </c>
    </row>
    <row r="2587" customHeight="1" spans="1:15">
      <c r="A2587" s="1" t="str">
        <f>IF('⚙️ SÉC MĂNG'!A543="","",'⚙️ SÉC MĂNG'!A543)</f>
        <v/>
      </c>
      <c r="B2587" s="1" t="str">
        <f>IF('⚙️ SÉC MĂNG'!A543="","",'⚙️ SÉC MĂNG'!R543)</f>
        <v/>
      </c>
      <c r="C2587" s="1" t="str">
        <f>IF('⚙️ SÉC MĂNG'!A543="","","Séc măng")</f>
        <v/>
      </c>
      <c r="D2587" s="1" t="str">
        <f>IF('⚙️ SÉC MĂNG'!A543="","",'⚙️ SÉC MĂNG'!I543)</f>
        <v/>
      </c>
      <c r="E2587" s="1" t="str">
        <f>IF('⚙️ SÉC MĂNG'!A543="","",'⚙️ SÉC MĂNG'!J543)</f>
        <v/>
      </c>
      <c r="F2587" s="1" t="str">
        <f>IF('⚙️ SÉC MĂNG'!A543="","",'⚙️ SÉC MĂNG'!K543)</f>
        <v/>
      </c>
      <c r="G2587" s="1" t="str">
        <f>IF('⚙️ SÉC MĂNG'!A543="","",'⚙️ SÉC MĂNG'!L543)</f>
        <v/>
      </c>
      <c r="H2587" s="1" t="str">
        <f>IF('⚙️ SÉC MĂNG'!A543="","",'⚙️ SÉC MĂNG'!M543)</f>
        <v/>
      </c>
      <c r="I2587" s="1" t="str">
        <f>IF('⚙️ SÉC MĂNG'!A543="","",'⚙️ SÉC MĂNG'!N543)</f>
        <v/>
      </c>
      <c r="J2587" s="1" t="str">
        <f>IF('⚙️ SÉC MĂNG'!A543="","",'⚙️ SÉC MĂNG'!D543)</f>
        <v/>
      </c>
      <c r="L2587" s="1">
        <f>N(L2586)+IF(AND('🔎 TRA CỨU NHANH'!$C$2&lt;&gt;"",OR(ISNUMBER(SEARCH('🔎 TRA CỨU NHANH'!$C$2,$A2587)),ISNUMBER(SEARCH('🔎 TRA CỨU NHANH'!$C$2,$B2587)))),1,0)</f>
        <v>0</v>
      </c>
      <c r="M2587" s="1" t="str">
        <f t="shared" si="80"/>
        <v/>
      </c>
      <c r="N2587" s="1">
        <f>N(N2586)+IF(AND('💰 BÁO GIÁ'!$C$27&lt;&gt;"",OR(ISNUMBER(SEARCH('💰 BÁO GIÁ'!$C$27,$A2587)),ISNUMBER(SEARCH('💰 BÁO GIÁ'!$C$27,$B2587)))),1,0)</f>
        <v>0</v>
      </c>
      <c r="O2587" s="1" t="str">
        <f t="shared" si="81"/>
        <v/>
      </c>
    </row>
    <row r="2588" customHeight="1" spans="1:15">
      <c r="A2588" s="1" t="str">
        <f>IF('⚙️ SÉC MĂNG'!A544="","",'⚙️ SÉC MĂNG'!A544)</f>
        <v>HH083749</v>
      </c>
      <c r="B2588" s="1" t="str">
        <f>IF('⚙️ SÉC MĂNG'!A544="","",'⚙️ SÉC MĂNG'!R544)</f>
        <v>Séc măng SCANIA DC11.09/ 06106N0/ 127(3.5K-2.38-3.5)- HENWEIT/ R-SC04-00-1</v>
      </c>
      <c r="C2588" s="1" t="str">
        <f>IF('⚙️ SÉC MĂNG'!A544="","","Séc măng")</f>
        <v>Séc măng</v>
      </c>
      <c r="D2588" s="1" t="str">
        <f>IF('⚙️ SÉC MĂNG'!A544="","",'⚙️ SÉC MĂNG'!I544)</f>
        <v>Máy</v>
      </c>
      <c r="E2588" s="1">
        <f>IF('⚙️ SÉC MĂNG'!A544="","",'⚙️ SÉC MĂNG'!J544)</f>
        <v>0</v>
      </c>
      <c r="F2588" s="1">
        <f>IF('⚙️ SÉC MĂNG'!A544="","",'⚙️ SÉC MĂNG'!K544)</f>
        <v>0</v>
      </c>
      <c r="G2588" s="1">
        <f>IF('⚙️ SÉC MĂNG'!A544="","",'⚙️ SÉC MĂNG'!L544)</f>
        <v>0</v>
      </c>
      <c r="H2588" s="1">
        <f>IF('⚙️ SÉC MĂNG'!A544="","",'⚙️ SÉC MĂNG'!M544)</f>
        <v>0</v>
      </c>
      <c r="I2588" s="1">
        <f>IF('⚙️ SÉC MĂNG'!A544="","",'⚙️ SÉC MĂNG'!N544)</f>
        <v>0</v>
      </c>
      <c r="J2588" s="1" t="str">
        <f>IF('⚙️ SÉC MĂNG'!A544="","",'⚙️ SÉC MĂNG'!D544)</f>
        <v>127</v>
      </c>
      <c r="L2588" s="1">
        <f>N(L2587)+IF(AND('🔎 TRA CỨU NHANH'!$C$2&lt;&gt;"",OR(ISNUMBER(SEARCH('🔎 TRA CỨU NHANH'!$C$2,$A2588)),ISNUMBER(SEARCH('🔎 TRA CỨU NHANH'!$C$2,$B2588)))),1,0)</f>
        <v>0</v>
      </c>
      <c r="M2588" s="1" t="str">
        <f t="shared" si="80"/>
        <v/>
      </c>
      <c r="N2588" s="1">
        <f>N(N2587)+IF(AND('💰 BÁO GIÁ'!$C$27&lt;&gt;"",OR(ISNUMBER(SEARCH('💰 BÁO GIÁ'!$C$27,$A2588)),ISNUMBER(SEARCH('💰 BÁO GIÁ'!$C$27,$B2588)))),1,0)</f>
        <v>0</v>
      </c>
      <c r="O2588" s="1" t="str">
        <f t="shared" si="81"/>
        <v/>
      </c>
    </row>
    <row r="2589" customHeight="1" spans="1:15">
      <c r="A2589" s="1" t="str">
        <f>IF('⚙️ SÉC MĂNG'!A545="","",'⚙️ SÉC MĂNG'!A545)</f>
        <v>HH083750</v>
      </c>
      <c r="B2589" s="1" t="str">
        <f>IF('⚙️ SÉC MĂNG'!A545="","",'⚙️ SÉC MĂNG'!R545)</f>
        <v>Séc măng SCANIA DS11/ 06141N0/ 127(3.5K-2.38-4.75)- HENWEIT/ R-SC07-00</v>
      </c>
      <c r="C2589" s="1" t="str">
        <f>IF('⚙️ SÉC MĂNG'!A545="","","Séc măng")</f>
        <v>Séc măng</v>
      </c>
      <c r="D2589" s="1" t="str">
        <f>IF('⚙️ SÉC MĂNG'!A545="","",'⚙️ SÉC MĂNG'!I545)</f>
        <v>Máy</v>
      </c>
      <c r="E2589" s="1">
        <f>IF('⚙️ SÉC MĂNG'!A545="","",'⚙️ SÉC MĂNG'!J545)</f>
        <v>0</v>
      </c>
      <c r="F2589" s="1">
        <f>IF('⚙️ SÉC MĂNG'!A545="","",'⚙️ SÉC MĂNG'!K545)</f>
        <v>0</v>
      </c>
      <c r="G2589" s="1">
        <f>IF('⚙️ SÉC MĂNG'!A545="","",'⚙️ SÉC MĂNG'!L545)</f>
        <v>0</v>
      </c>
      <c r="H2589" s="1">
        <f>IF('⚙️ SÉC MĂNG'!A545="","",'⚙️ SÉC MĂNG'!M545)</f>
        <v>0</v>
      </c>
      <c r="I2589" s="1">
        <f>IF('⚙️ SÉC MĂNG'!A545="","",'⚙️ SÉC MĂNG'!N545)</f>
        <v>0</v>
      </c>
      <c r="J2589" s="1" t="str">
        <f>IF('⚙️ SÉC MĂNG'!A545="","",'⚙️ SÉC MĂNG'!D545)</f>
        <v>127</v>
      </c>
      <c r="L2589" s="1">
        <f>N(L2588)+IF(AND('🔎 TRA CỨU NHANH'!$C$2&lt;&gt;"",OR(ISNUMBER(SEARCH('🔎 TRA CỨU NHANH'!$C$2,$A2589)),ISNUMBER(SEARCH('🔎 TRA CỨU NHANH'!$C$2,$B2589)))),1,0)</f>
        <v>0</v>
      </c>
      <c r="M2589" s="1" t="str">
        <f t="shared" si="80"/>
        <v/>
      </c>
      <c r="N2589" s="1">
        <f>N(N2588)+IF(AND('💰 BÁO GIÁ'!$C$27&lt;&gt;"",OR(ISNUMBER(SEARCH('💰 BÁO GIÁ'!$C$27,$A2589)),ISNUMBER(SEARCH('💰 BÁO GIÁ'!$C$27,$B2589)))),1,0)</f>
        <v>0</v>
      </c>
      <c r="O2589" s="1" t="str">
        <f t="shared" si="81"/>
        <v/>
      </c>
    </row>
    <row r="2590" customHeight="1" spans="1:15">
      <c r="A2590" s="1" t="str">
        <f>IF('⚙️ SÉC MĂNG'!A546="","",'⚙️ SÉC MĂNG'!A546)</f>
        <v/>
      </c>
      <c r="B2590" s="1" t="str">
        <f>IF('⚙️ SÉC MĂNG'!A546="","",'⚙️ SÉC MĂNG'!R546)</f>
        <v/>
      </c>
      <c r="C2590" s="1" t="str">
        <f>IF('⚙️ SÉC MĂNG'!A546="","","Séc măng")</f>
        <v/>
      </c>
      <c r="D2590" s="1" t="str">
        <f>IF('⚙️ SÉC MĂNG'!A546="","",'⚙️ SÉC MĂNG'!I546)</f>
        <v/>
      </c>
      <c r="E2590" s="1" t="str">
        <f>IF('⚙️ SÉC MĂNG'!A546="","",'⚙️ SÉC MĂNG'!J546)</f>
        <v/>
      </c>
      <c r="F2590" s="1" t="str">
        <f>IF('⚙️ SÉC MĂNG'!A546="","",'⚙️ SÉC MĂNG'!K546)</f>
        <v/>
      </c>
      <c r="G2590" s="1" t="str">
        <f>IF('⚙️ SÉC MĂNG'!A546="","",'⚙️ SÉC MĂNG'!L546)</f>
        <v/>
      </c>
      <c r="H2590" s="1" t="str">
        <f>IF('⚙️ SÉC MĂNG'!A546="","",'⚙️ SÉC MĂNG'!M546)</f>
        <v/>
      </c>
      <c r="I2590" s="1" t="str">
        <f>IF('⚙️ SÉC MĂNG'!A546="","",'⚙️ SÉC MĂNG'!N546)</f>
        <v/>
      </c>
      <c r="J2590" s="1" t="str">
        <f>IF('⚙️ SÉC MĂNG'!A546="","",'⚙️ SÉC MĂNG'!D546)</f>
        <v/>
      </c>
      <c r="L2590" s="1">
        <f>N(L2589)+IF(AND('🔎 TRA CỨU NHANH'!$C$2&lt;&gt;"",OR(ISNUMBER(SEARCH('🔎 TRA CỨU NHANH'!$C$2,$A2590)),ISNUMBER(SEARCH('🔎 TRA CỨU NHANH'!$C$2,$B2590)))),1,0)</f>
        <v>0</v>
      </c>
      <c r="M2590" s="1" t="str">
        <f t="shared" si="80"/>
        <v/>
      </c>
      <c r="N2590" s="1">
        <f>N(N2589)+IF(AND('💰 BÁO GIÁ'!$C$27&lt;&gt;"",OR(ISNUMBER(SEARCH('💰 BÁO GIÁ'!$C$27,$A2590)),ISNUMBER(SEARCH('💰 BÁO GIÁ'!$C$27,$B2590)))),1,0)</f>
        <v>0</v>
      </c>
      <c r="O2590" s="1" t="str">
        <f t="shared" si="81"/>
        <v/>
      </c>
    </row>
    <row r="2591" customHeight="1" spans="1:15">
      <c r="A2591" s="1" t="str">
        <f>IF('⚙️ SÉC MĂNG'!A547="","",'⚙️ SÉC MĂNG'!A547)</f>
        <v>HH083756</v>
      </c>
      <c r="B2591" s="1" t="str">
        <f>IF('⚙️ SÉC MĂNG'!A547="","",'⚙️ SÉC MĂNG'!R547)</f>
        <v>Séc măng Fuso Mercedes OM906 - 6S20/ 00316N0/ 102 (3K-2.5-4) - HENWEIT/ R-MB47-00-1</v>
      </c>
      <c r="C2591" s="1" t="str">
        <f>IF('⚙️ SÉC MĂNG'!A547="","","Séc măng")</f>
        <v>Séc măng</v>
      </c>
      <c r="D2591" s="1" t="str">
        <f>IF('⚙️ SÉC MĂNG'!A547="","",'⚙️ SÉC MĂNG'!I547)</f>
        <v>Máy</v>
      </c>
      <c r="E2591" s="1">
        <f>IF('⚙️ SÉC MĂNG'!A547="","",'⚙️ SÉC MĂNG'!J547)</f>
        <v>0</v>
      </c>
      <c r="F2591" s="1">
        <f>IF('⚙️ SÉC MĂNG'!A547="","",'⚙️ SÉC MĂNG'!K547)</f>
        <v>0</v>
      </c>
      <c r="G2591" s="1">
        <f>IF('⚙️ SÉC MĂNG'!A547="","",'⚙️ SÉC MĂNG'!L547)</f>
        <v>0</v>
      </c>
      <c r="H2591" s="1">
        <f>IF('⚙️ SÉC MĂNG'!A547="","",'⚙️ SÉC MĂNG'!M547)</f>
        <v>0</v>
      </c>
      <c r="I2591" s="1">
        <f>IF('⚙️ SÉC MĂNG'!A547="","",'⚙️ SÉC MĂNG'!N547)</f>
        <v>0</v>
      </c>
      <c r="J2591" s="1" t="str">
        <f>IF('⚙️ SÉC MĂNG'!A547="","",'⚙️ SÉC MĂNG'!D547)</f>
        <v>102</v>
      </c>
      <c r="L2591" s="1">
        <f>N(L2590)+IF(AND('🔎 TRA CỨU NHANH'!$C$2&lt;&gt;"",OR(ISNUMBER(SEARCH('🔎 TRA CỨU NHANH'!$C$2,$A2591)),ISNUMBER(SEARCH('🔎 TRA CỨU NHANH'!$C$2,$B2591)))),1,0)</f>
        <v>0</v>
      </c>
      <c r="M2591" s="1" t="str">
        <f t="shared" si="80"/>
        <v/>
      </c>
      <c r="N2591" s="1">
        <f>N(N2590)+IF(AND('💰 BÁO GIÁ'!$C$27&lt;&gt;"",OR(ISNUMBER(SEARCH('💰 BÁO GIÁ'!$C$27,$A2591)),ISNUMBER(SEARCH('💰 BÁO GIÁ'!$C$27,$B2591)))),1,0)</f>
        <v>0</v>
      </c>
      <c r="O2591" s="1" t="str">
        <f t="shared" si="81"/>
        <v/>
      </c>
    </row>
    <row r="2592" customHeight="1" spans="1:15">
      <c r="A2592" s="1" t="str">
        <f>IF('⚙️ SÉC MĂNG'!A548="","",'⚙️ SÉC MĂNG'!A548)</f>
        <v/>
      </c>
      <c r="B2592" s="1" t="str">
        <f>IF('⚙️ SÉC MĂNG'!A548="","",'⚙️ SÉC MĂNG'!R548)</f>
        <v/>
      </c>
      <c r="C2592" s="1" t="str">
        <f>IF('⚙️ SÉC MĂNG'!A548="","","Séc măng")</f>
        <v/>
      </c>
      <c r="D2592" s="1" t="str">
        <f>IF('⚙️ SÉC MĂNG'!A548="","",'⚙️ SÉC MĂNG'!I548)</f>
        <v/>
      </c>
      <c r="E2592" s="1" t="str">
        <f>IF('⚙️ SÉC MĂNG'!A548="","",'⚙️ SÉC MĂNG'!J548)</f>
        <v/>
      </c>
      <c r="F2592" s="1" t="str">
        <f>IF('⚙️ SÉC MĂNG'!A548="","",'⚙️ SÉC MĂNG'!K548)</f>
        <v/>
      </c>
      <c r="G2592" s="1" t="str">
        <f>IF('⚙️ SÉC MĂNG'!A548="","",'⚙️ SÉC MĂNG'!L548)</f>
        <v/>
      </c>
      <c r="H2592" s="1" t="str">
        <f>IF('⚙️ SÉC MĂNG'!A548="","",'⚙️ SÉC MĂNG'!M548)</f>
        <v/>
      </c>
      <c r="I2592" s="1" t="str">
        <f>IF('⚙️ SÉC MĂNG'!A548="","",'⚙️ SÉC MĂNG'!N548)</f>
        <v/>
      </c>
      <c r="J2592" s="1" t="str">
        <f>IF('⚙️ SÉC MĂNG'!A548="","",'⚙️ SÉC MĂNG'!D548)</f>
        <v/>
      </c>
      <c r="L2592" s="1">
        <f>N(L2591)+IF(AND('🔎 TRA CỨU NHANH'!$C$2&lt;&gt;"",OR(ISNUMBER(SEARCH('🔎 TRA CỨU NHANH'!$C$2,$A2592)),ISNUMBER(SEARCH('🔎 TRA CỨU NHANH'!$C$2,$B2592)))),1,0)</f>
        <v>0</v>
      </c>
      <c r="M2592" s="1" t="str">
        <f t="shared" si="80"/>
        <v/>
      </c>
      <c r="N2592" s="1">
        <f>N(N2591)+IF(AND('💰 BÁO GIÁ'!$C$27&lt;&gt;"",OR(ISNUMBER(SEARCH('💰 BÁO GIÁ'!$C$27,$A2592)),ISNUMBER(SEARCH('💰 BÁO GIÁ'!$C$27,$B2592)))),1,0)</f>
        <v>0</v>
      </c>
      <c r="O2592" s="1" t="str">
        <f t="shared" si="81"/>
        <v/>
      </c>
    </row>
    <row r="2593" customHeight="1" spans="1:15">
      <c r="A2593" s="1" t="str">
        <f>IF('⚙️ SÉC MĂNG'!A549="","",'⚙️ SÉC MĂNG'!A549)</f>
        <v>HH071312</v>
      </c>
      <c r="B2593" s="1" t="str">
        <f>IF('⚙️ SÉC MĂNG'!A549="","",'⚙️ SÉC MĂNG'!R549)</f>
        <v>Séc măng Suzuki F10A-0.50-Cos2/ SWS20106ZZ, HỘP 4 - NPR</v>
      </c>
      <c r="C2593" s="1" t="str">
        <f>IF('⚙️ SÉC MĂNG'!A549="","","Séc măng")</f>
        <v>Séc măng</v>
      </c>
      <c r="D2593" s="1" t="str">
        <f>IF('⚙️ SÉC MĂNG'!A549="","",'⚙️ SÉC MĂNG'!I549)</f>
        <v>Máy</v>
      </c>
      <c r="E2593" s="1">
        <f>IF('⚙️ SÉC MĂNG'!A549="","",'⚙️ SÉC MĂNG'!J549)</f>
        <v>0</v>
      </c>
      <c r="F2593" s="1">
        <f>IF('⚙️ SÉC MĂNG'!A549="","",'⚙️ SÉC MĂNG'!K549)</f>
        <v>0</v>
      </c>
      <c r="G2593" s="1">
        <f>IF('⚙️ SÉC MĂNG'!A549="","",'⚙️ SÉC MĂNG'!L549)</f>
        <v>0</v>
      </c>
      <c r="H2593" s="1">
        <f>IF('⚙️ SÉC MĂNG'!A549="","",'⚙️ SÉC MĂNG'!M549)</f>
        <v>0</v>
      </c>
      <c r="I2593" s="1">
        <f>IF('⚙️ SÉC MĂNG'!A549="","",'⚙️ SÉC MĂNG'!N549)</f>
        <v>0</v>
      </c>
      <c r="J2593" s="1" t="str">
        <f>IF('⚙️ SÉC MĂNG'!A549="","",'⚙️ SÉC MĂNG'!D549)</f>
        <v>65.5</v>
      </c>
      <c r="L2593" s="1">
        <f>N(L2592)+IF(AND('🔎 TRA CỨU NHANH'!$C$2&lt;&gt;"",OR(ISNUMBER(SEARCH('🔎 TRA CỨU NHANH'!$C$2,$A2593)),ISNUMBER(SEARCH('🔎 TRA CỨU NHANH'!$C$2,$B2593)))),1,0)</f>
        <v>0</v>
      </c>
      <c r="M2593" s="1" t="str">
        <f t="shared" si="80"/>
        <v/>
      </c>
      <c r="N2593" s="1">
        <f>N(N2592)+IF(AND('💰 BÁO GIÁ'!$C$27&lt;&gt;"",OR(ISNUMBER(SEARCH('💰 BÁO GIÁ'!$C$27,$A2593)),ISNUMBER(SEARCH('💰 BÁO GIÁ'!$C$27,$B2593)))),1,0)</f>
        <v>0</v>
      </c>
      <c r="O2593" s="1" t="str">
        <f t="shared" si="81"/>
        <v/>
      </c>
    </row>
    <row r="2594" customHeight="1" spans="1:15">
      <c r="A2594" s="1" t="str">
        <f>IF('⚙️ SÉC MĂNG'!A550="","",'⚙️ SÉC MĂNG'!A550)</f>
        <v>HH071792</v>
      </c>
      <c r="B2594" s="1" t="str">
        <f>IF('⚙️ SÉC MĂNG'!A550="","",'⚙️ SÉC MĂNG'!R550)</f>
        <v>Séc măng Suzuki F10A-1.00-Cos4/ SWS20106ZZ, HỘP4 - NPR</v>
      </c>
      <c r="C2594" s="1" t="str">
        <f>IF('⚙️ SÉC MĂNG'!A550="","","Séc măng")</f>
        <v>Séc măng</v>
      </c>
      <c r="D2594" s="1" t="str">
        <f>IF('⚙️ SÉC MĂNG'!A550="","",'⚙️ SÉC MĂNG'!I550)</f>
        <v>Máy</v>
      </c>
      <c r="E2594" s="1">
        <f>IF('⚙️ SÉC MĂNG'!A550="","",'⚙️ SÉC MĂNG'!J550)</f>
        <v>0</v>
      </c>
      <c r="F2594" s="1">
        <f>IF('⚙️ SÉC MĂNG'!A550="","",'⚙️ SÉC MĂNG'!K550)</f>
        <v>0</v>
      </c>
      <c r="G2594" s="1">
        <f>IF('⚙️ SÉC MĂNG'!A550="","",'⚙️ SÉC MĂNG'!L550)</f>
        <v>0</v>
      </c>
      <c r="H2594" s="1">
        <f>IF('⚙️ SÉC MĂNG'!A550="","",'⚙️ SÉC MĂNG'!M550)</f>
        <v>0</v>
      </c>
      <c r="I2594" s="1">
        <f>IF('⚙️ SÉC MĂNG'!A550="","",'⚙️ SÉC MĂNG'!N550)</f>
        <v>0</v>
      </c>
      <c r="J2594" s="1" t="str">
        <f>IF('⚙️ SÉC MĂNG'!A550="","",'⚙️ SÉC MĂNG'!D550)</f>
        <v>65.5</v>
      </c>
      <c r="L2594" s="1">
        <f>N(L2593)+IF(AND('🔎 TRA CỨU NHANH'!$C$2&lt;&gt;"",OR(ISNUMBER(SEARCH('🔎 TRA CỨU NHANH'!$C$2,$A2594)),ISNUMBER(SEARCH('🔎 TRA CỨU NHANH'!$C$2,$B2594)))),1,0)</f>
        <v>0</v>
      </c>
      <c r="M2594" s="1" t="str">
        <f t="shared" si="80"/>
        <v/>
      </c>
      <c r="N2594" s="1">
        <f>N(N2593)+IF(AND('💰 BÁO GIÁ'!$C$27&lt;&gt;"",OR(ISNUMBER(SEARCH('💰 BÁO GIÁ'!$C$27,$A2594)),ISNUMBER(SEARCH('💰 BÁO GIÁ'!$C$27,$B2594)))),1,0)</f>
        <v>0</v>
      </c>
      <c r="O2594" s="1" t="str">
        <f t="shared" si="81"/>
        <v/>
      </c>
    </row>
    <row r="2595" customHeight="1" spans="1:15">
      <c r="A2595" s="1" t="str">
        <f>IF('⚙️ SÉC MĂNG'!A551="","",'⚙️ SÉC MĂNG'!A551)</f>
        <v>HH071322</v>
      </c>
      <c r="B2595" s="1" t="str">
        <f>IF('⚙️ SÉC MĂNG'!A551="","",'⚙️ SÉC MĂNG'!R551)</f>
        <v>Séc măng Suzuki F10A-STD-Cos0/ SWS20106ZZ, HỘP4 - NPR</v>
      </c>
      <c r="C2595" s="1" t="str">
        <f>IF('⚙️ SÉC MĂNG'!A551="","","Séc măng")</f>
        <v>Séc măng</v>
      </c>
      <c r="D2595" s="1" t="str">
        <f>IF('⚙️ SÉC MĂNG'!A551="","",'⚙️ SÉC MĂNG'!I551)</f>
        <v>Máy</v>
      </c>
      <c r="E2595" s="1">
        <f>IF('⚙️ SÉC MĂNG'!A551="","",'⚙️ SÉC MĂNG'!J551)</f>
        <v>0</v>
      </c>
      <c r="F2595" s="1">
        <f>IF('⚙️ SÉC MĂNG'!A551="","",'⚙️ SÉC MĂNG'!K551)</f>
        <v>0</v>
      </c>
      <c r="G2595" s="1">
        <f>IF('⚙️ SÉC MĂNG'!A551="","",'⚙️ SÉC MĂNG'!L551)</f>
        <v>0</v>
      </c>
      <c r="H2595" s="1">
        <f>IF('⚙️ SÉC MĂNG'!A551="","",'⚙️ SÉC MĂNG'!M551)</f>
        <v>0</v>
      </c>
      <c r="I2595" s="1">
        <f>IF('⚙️ SÉC MĂNG'!A551="","",'⚙️ SÉC MĂNG'!N551)</f>
        <v>0</v>
      </c>
      <c r="J2595" s="1" t="str">
        <f>IF('⚙️ SÉC MĂNG'!A551="","",'⚙️ SÉC MĂNG'!D551)</f>
        <v>65.5</v>
      </c>
      <c r="L2595" s="1">
        <f>N(L2594)+IF(AND('🔎 TRA CỨU NHANH'!$C$2&lt;&gt;"",OR(ISNUMBER(SEARCH('🔎 TRA CỨU NHANH'!$C$2,$A2595)),ISNUMBER(SEARCH('🔎 TRA CỨU NHANH'!$C$2,$B2595)))),1,0)</f>
        <v>0</v>
      </c>
      <c r="M2595" s="1" t="str">
        <f t="shared" si="80"/>
        <v/>
      </c>
      <c r="N2595" s="1">
        <f>N(N2594)+IF(AND('💰 BÁO GIÁ'!$C$27&lt;&gt;"",OR(ISNUMBER(SEARCH('💰 BÁO GIÁ'!$C$27,$A2595)),ISNUMBER(SEARCH('💰 BÁO GIÁ'!$C$27,$B2595)))),1,0)</f>
        <v>0</v>
      </c>
      <c r="O2595" s="1" t="str">
        <f t="shared" si="81"/>
        <v/>
      </c>
    </row>
    <row r="2596" customHeight="1" spans="1:15">
      <c r="A2596" s="1" t="str">
        <f>IF('⚙️ SÉC MĂNG'!A552="","",'⚙️ SÉC MĂNG'!A552)</f>
        <v>HH073185</v>
      </c>
      <c r="B2596" s="1" t="str">
        <f>IF('⚙️ SÉC MĂNG'!A552="","",'⚙️ SÉC MĂNG'!R552)</f>
        <v>Séc măng F10A Cos0 - TP</v>
      </c>
      <c r="C2596" s="1" t="str">
        <f>IF('⚙️ SÉC MĂNG'!A552="","","Séc măng")</f>
        <v>Séc măng</v>
      </c>
      <c r="D2596" s="1" t="str">
        <f>IF('⚙️ SÉC MĂNG'!A552="","",'⚙️ SÉC MĂNG'!I552)</f>
        <v>Cái</v>
      </c>
      <c r="E2596" s="1">
        <f>IF('⚙️ SÉC MĂNG'!A552="","",'⚙️ SÉC MĂNG'!J552)</f>
        <v>0</v>
      </c>
      <c r="F2596" s="1">
        <f>IF('⚙️ SÉC MĂNG'!A552="","",'⚙️ SÉC MĂNG'!K552)</f>
        <v>0</v>
      </c>
      <c r="G2596" s="1">
        <f>IF('⚙️ SÉC MĂNG'!A552="","",'⚙️ SÉC MĂNG'!L552)</f>
        <v>0</v>
      </c>
      <c r="H2596" s="1">
        <f>IF('⚙️ SÉC MĂNG'!A552="","",'⚙️ SÉC MĂNG'!M552)</f>
        <v>0</v>
      </c>
      <c r="I2596" s="1">
        <f>IF('⚙️ SÉC MĂNG'!A552="","",'⚙️ SÉC MĂNG'!N552)</f>
        <v>0</v>
      </c>
      <c r="J2596" s="1" t="str">
        <f>IF('⚙️ SÉC MĂNG'!A552="","",'⚙️ SÉC MĂNG'!D552)</f>
        <v>65.5</v>
      </c>
      <c r="L2596" s="1">
        <f>N(L2595)+IF(AND('🔎 TRA CỨU NHANH'!$C$2&lt;&gt;"",OR(ISNUMBER(SEARCH('🔎 TRA CỨU NHANH'!$C$2,$A2596)),ISNUMBER(SEARCH('🔎 TRA CỨU NHANH'!$C$2,$B2596)))),1,0)</f>
        <v>0</v>
      </c>
      <c r="M2596" s="1" t="str">
        <f t="shared" si="80"/>
        <v/>
      </c>
      <c r="N2596" s="1">
        <f>N(N2595)+IF(AND('💰 BÁO GIÁ'!$C$27&lt;&gt;"",OR(ISNUMBER(SEARCH('💰 BÁO GIÁ'!$C$27,$A2596)),ISNUMBER(SEARCH('💰 BÁO GIÁ'!$C$27,$B2596)))),1,0)</f>
        <v>0</v>
      </c>
      <c r="O2596" s="1" t="str">
        <f t="shared" si="81"/>
        <v/>
      </c>
    </row>
    <row r="2597" customHeight="1" spans="1:15">
      <c r="A2597" s="1" t="str">
        <f>IF('⚙️ SÉC MĂNG'!A553="","",'⚙️ SÉC MĂNG'!A553)</f>
        <v/>
      </c>
      <c r="B2597" s="1" t="str">
        <f>IF('⚙️ SÉC MĂNG'!A553="","",'⚙️ SÉC MĂNG'!R553)</f>
        <v/>
      </c>
      <c r="C2597" s="1" t="str">
        <f>IF('⚙️ SÉC MĂNG'!A553="","","Séc măng")</f>
        <v/>
      </c>
      <c r="D2597" s="1" t="str">
        <f>IF('⚙️ SÉC MĂNG'!A553="","",'⚙️ SÉC MĂNG'!I553)</f>
        <v/>
      </c>
      <c r="E2597" s="1" t="str">
        <f>IF('⚙️ SÉC MĂNG'!A553="","",'⚙️ SÉC MĂNG'!J553)</f>
        <v/>
      </c>
      <c r="F2597" s="1" t="str">
        <f>IF('⚙️ SÉC MĂNG'!A553="","",'⚙️ SÉC MĂNG'!K553)</f>
        <v/>
      </c>
      <c r="G2597" s="1" t="str">
        <f>IF('⚙️ SÉC MĂNG'!A553="","",'⚙️ SÉC MĂNG'!L553)</f>
        <v/>
      </c>
      <c r="H2597" s="1" t="str">
        <f>IF('⚙️ SÉC MĂNG'!A553="","",'⚙️ SÉC MĂNG'!M553)</f>
        <v/>
      </c>
      <c r="I2597" s="1" t="str">
        <f>IF('⚙️ SÉC MĂNG'!A553="","",'⚙️ SÉC MĂNG'!N553)</f>
        <v/>
      </c>
      <c r="J2597" s="1" t="str">
        <f>IF('⚙️ SÉC MĂNG'!A553="","",'⚙️ SÉC MĂNG'!D553)</f>
        <v/>
      </c>
      <c r="L2597" s="1">
        <f>N(L2596)+IF(AND('🔎 TRA CỨU NHANH'!$C$2&lt;&gt;"",OR(ISNUMBER(SEARCH('🔎 TRA CỨU NHANH'!$C$2,$A2597)),ISNUMBER(SEARCH('🔎 TRA CỨU NHANH'!$C$2,$B2597)))),1,0)</f>
        <v>0</v>
      </c>
      <c r="M2597" s="1" t="str">
        <f t="shared" si="80"/>
        <v/>
      </c>
      <c r="N2597" s="1">
        <f>N(N2596)+IF(AND('💰 BÁO GIÁ'!$C$27&lt;&gt;"",OR(ISNUMBER(SEARCH('💰 BÁO GIÁ'!$C$27,$A2597)),ISNUMBER(SEARCH('💰 BÁO GIÁ'!$C$27,$B2597)))),1,0)</f>
        <v>0</v>
      </c>
      <c r="O2597" s="1" t="str">
        <f t="shared" si="81"/>
        <v/>
      </c>
    </row>
    <row r="2598" customHeight="1" spans="1:15">
      <c r="A2598" s="1" t="str">
        <f>IF('⚙️ SÉC MĂNG'!A554="","",'⚙️ SÉC MĂNG'!A554)</f>
        <v>HH084146</v>
      </c>
      <c r="B2598" s="1" t="str">
        <f>IF('⚙️ SÉC MĂNG'!A554="","",'⚙️ SÉC MĂNG'!R554)</f>
        <v>Séc măng Toyota 1DZ-II/ 2DZ/ 2C-2/ 86 (2HK-2-3) - HENWEIT, R-TY69-00</v>
      </c>
      <c r="C2598" s="1" t="str">
        <f>IF('⚙️ SÉC MĂNG'!A554="","","Séc măng")</f>
        <v>Séc măng</v>
      </c>
      <c r="D2598" s="1" t="str">
        <f>IF('⚙️ SÉC MĂNG'!A554="","",'⚙️ SÉC MĂNG'!I554)</f>
        <v>Máy</v>
      </c>
      <c r="E2598" s="1">
        <f>IF('⚙️ SÉC MĂNG'!A554="","",'⚙️ SÉC MĂNG'!J554)</f>
        <v>0</v>
      </c>
      <c r="F2598" s="1">
        <f>IF('⚙️ SÉC MĂNG'!A554="","",'⚙️ SÉC MĂNG'!K554)</f>
        <v>0</v>
      </c>
      <c r="G2598" s="1">
        <f>IF('⚙️ SÉC MĂNG'!A554="","",'⚙️ SÉC MĂNG'!L554)</f>
        <v>0</v>
      </c>
      <c r="H2598" s="1">
        <f>IF('⚙️ SÉC MĂNG'!A554="","",'⚙️ SÉC MĂNG'!M554)</f>
        <v>0</v>
      </c>
      <c r="I2598" s="1">
        <f>IF('⚙️ SÉC MĂNG'!A554="","",'⚙️ SÉC MĂNG'!N554)</f>
        <v>0</v>
      </c>
      <c r="J2598" s="1" t="str">
        <f>IF('⚙️ SÉC MĂNG'!A554="","",'⚙️ SÉC MĂNG'!D554)</f>
        <v>86</v>
      </c>
      <c r="L2598" s="1">
        <f>N(L2597)+IF(AND('🔎 TRA CỨU NHANH'!$C$2&lt;&gt;"",OR(ISNUMBER(SEARCH('🔎 TRA CỨU NHANH'!$C$2,$A2598)),ISNUMBER(SEARCH('🔎 TRA CỨU NHANH'!$C$2,$B2598)))),1,0)</f>
        <v>0</v>
      </c>
      <c r="M2598" s="1" t="str">
        <f t="shared" si="80"/>
        <v/>
      </c>
      <c r="N2598" s="1">
        <f>N(N2597)+IF(AND('💰 BÁO GIÁ'!$C$27&lt;&gt;"",OR(ISNUMBER(SEARCH('💰 BÁO GIÁ'!$C$27,$A2598)),ISNUMBER(SEARCH('💰 BÁO GIÁ'!$C$27,$B2598)))),1,0)</f>
        <v>0</v>
      </c>
      <c r="O2598" s="1" t="str">
        <f t="shared" si="81"/>
        <v/>
      </c>
    </row>
    <row r="2599" customHeight="1" spans="1:15">
      <c r="A2599" s="1" t="str">
        <f>IF('⚙️ SÉC MĂNG'!A555="","",'⚙️ SÉC MĂNG'!A555)</f>
        <v>HH080946</v>
      </c>
      <c r="B2599" s="1" t="str">
        <f>IF('⚙️ SÉC MĂNG'!A555="","",'⚙️ SÉC MĂNG'!R555)</f>
        <v>Séc măng 1DZ / 2DZ (2HK-2-4) -IZ IKAZU</v>
      </c>
      <c r="C2599" s="1" t="str">
        <f>IF('⚙️ SÉC MĂNG'!A555="","","Séc măng")</f>
        <v>Séc măng</v>
      </c>
      <c r="D2599" s="1" t="str">
        <f>IF('⚙️ SÉC MĂNG'!A555="","",'⚙️ SÉC MĂNG'!I555)</f>
        <v>1Máy</v>
      </c>
      <c r="E2599" s="1">
        <f>IF('⚙️ SÉC MĂNG'!A555="","",'⚙️ SÉC MĂNG'!J555)</f>
        <v>0</v>
      </c>
      <c r="F2599" s="1">
        <f>IF('⚙️ SÉC MĂNG'!A555="","",'⚙️ SÉC MĂNG'!K555)</f>
        <v>0</v>
      </c>
      <c r="G2599" s="1">
        <f>IF('⚙️ SÉC MĂNG'!A555="","",'⚙️ SÉC MĂNG'!L555)</f>
        <v>0</v>
      </c>
      <c r="H2599" s="1">
        <f>IF('⚙️ SÉC MĂNG'!A555="","",'⚙️ SÉC MĂNG'!M555)</f>
        <v>0</v>
      </c>
      <c r="I2599" s="1">
        <f>IF('⚙️ SÉC MĂNG'!A555="","",'⚙️ SÉC MĂNG'!N555)</f>
        <v>0</v>
      </c>
      <c r="J2599" s="1" t="str">
        <f>IF('⚙️ SÉC MĂNG'!A555="","",'⚙️ SÉC MĂNG'!D555)</f>
        <v>86</v>
      </c>
      <c r="L2599" s="1">
        <f>N(L2598)+IF(AND('🔎 TRA CỨU NHANH'!$C$2&lt;&gt;"",OR(ISNUMBER(SEARCH('🔎 TRA CỨU NHANH'!$C$2,$A2599)),ISNUMBER(SEARCH('🔎 TRA CỨU NHANH'!$C$2,$B2599)))),1,0)</f>
        <v>0</v>
      </c>
      <c r="M2599" s="1" t="str">
        <f t="shared" si="80"/>
        <v/>
      </c>
      <c r="N2599" s="1">
        <f>N(N2598)+IF(AND('💰 BÁO GIÁ'!$C$27&lt;&gt;"",OR(ISNUMBER(SEARCH('💰 BÁO GIÁ'!$C$27,$A2599)),ISNUMBER(SEARCH('💰 BÁO GIÁ'!$C$27,$B2599)))),1,0)</f>
        <v>0</v>
      </c>
      <c r="O2599" s="1" t="str">
        <f t="shared" si="81"/>
        <v/>
      </c>
    </row>
    <row r="2600" customHeight="1" spans="1:15">
      <c r="A2600" s="1" t="str">
        <f>IF('⚙️ SÉC MĂNG'!A556="","",'⚙️ SÉC MĂNG'!A556)</f>
        <v>HH080942</v>
      </c>
      <c r="B2600" s="1" t="str">
        <f>IF('⚙️ SÉC MĂNG'!A556="","",'⚙️ SÉC MĂNG'!R556)</f>
        <v>Séc măng 1DZ/2DZ/2C-2 (2HK-2-3) - IZ IKAZU</v>
      </c>
      <c r="C2600" s="1" t="str">
        <f>IF('⚙️ SÉC MĂNG'!A556="","","Séc măng")</f>
        <v>Séc măng</v>
      </c>
      <c r="D2600" s="1" t="str">
        <f>IF('⚙️ SÉC MĂNG'!A556="","",'⚙️ SÉC MĂNG'!I556)</f>
        <v>1Máy</v>
      </c>
      <c r="E2600" s="1">
        <f>IF('⚙️ SÉC MĂNG'!A556="","",'⚙️ SÉC MĂNG'!J556)</f>
        <v>0</v>
      </c>
      <c r="F2600" s="1">
        <f>IF('⚙️ SÉC MĂNG'!A556="","",'⚙️ SÉC MĂNG'!K556)</f>
        <v>0</v>
      </c>
      <c r="G2600" s="1">
        <f>IF('⚙️ SÉC MĂNG'!A556="","",'⚙️ SÉC MĂNG'!L556)</f>
        <v>0</v>
      </c>
      <c r="H2600" s="1">
        <f>IF('⚙️ SÉC MĂNG'!A556="","",'⚙️ SÉC MĂNG'!M556)</f>
        <v>0</v>
      </c>
      <c r="I2600" s="1">
        <f>IF('⚙️ SÉC MĂNG'!A556="","",'⚙️ SÉC MĂNG'!N556)</f>
        <v>0</v>
      </c>
      <c r="J2600" s="1" t="str">
        <f>IF('⚙️ SÉC MĂNG'!A556="","",'⚙️ SÉC MĂNG'!D556)</f>
        <v>86</v>
      </c>
      <c r="L2600" s="1">
        <f>N(L2599)+IF(AND('🔎 TRA CỨU NHANH'!$C$2&lt;&gt;"",OR(ISNUMBER(SEARCH('🔎 TRA CỨU NHANH'!$C$2,$A2600)),ISNUMBER(SEARCH('🔎 TRA CỨU NHANH'!$C$2,$B2600)))),1,0)</f>
        <v>0</v>
      </c>
      <c r="M2600" s="1" t="str">
        <f t="shared" si="80"/>
        <v/>
      </c>
      <c r="N2600" s="1">
        <f>N(N2599)+IF(AND('💰 BÁO GIÁ'!$C$27&lt;&gt;"",OR(ISNUMBER(SEARCH('💰 BÁO GIÁ'!$C$27,$A2600)),ISNUMBER(SEARCH('💰 BÁO GIÁ'!$C$27,$B2600)))),1,0)</f>
        <v>0</v>
      </c>
      <c r="O2600" s="1" t="str">
        <f t="shared" si="81"/>
        <v/>
      </c>
    </row>
    <row r="2601" customHeight="1" spans="1:15">
      <c r="A2601" s="1" t="str">
        <f>IF('⚙️ SÉC MĂNG'!A557="","",'⚙️ SÉC MĂNG'!A557)</f>
        <v>HH072405</v>
      </c>
      <c r="B2601" s="1" t="str">
        <f>IF('⚙️ SÉC MĂNG'!A557="","",'⚙️ SÉC MĂNG'!R557)</f>
        <v>Séc măng 1DZ/2DZ (2HK-2-4) phi 86 - TP</v>
      </c>
      <c r="C2601" s="1" t="str">
        <f>IF('⚙️ SÉC MĂNG'!A557="","","Séc măng")</f>
        <v>Séc măng</v>
      </c>
      <c r="D2601" s="1" t="str">
        <f>IF('⚙️ SÉC MĂNG'!A557="","",'⚙️ SÉC MĂNG'!I557)</f>
        <v>1Máy</v>
      </c>
      <c r="E2601" s="1">
        <f>IF('⚙️ SÉC MĂNG'!A557="","",'⚙️ SÉC MĂNG'!J557)</f>
        <v>0</v>
      </c>
      <c r="F2601" s="1">
        <f>IF('⚙️ SÉC MĂNG'!A557="","",'⚙️ SÉC MĂNG'!K557)</f>
        <v>0</v>
      </c>
      <c r="G2601" s="1">
        <f>IF('⚙️ SÉC MĂNG'!A557="","",'⚙️ SÉC MĂNG'!L557)</f>
        <v>0</v>
      </c>
      <c r="H2601" s="1">
        <f>IF('⚙️ SÉC MĂNG'!A557="","",'⚙️ SÉC MĂNG'!M557)</f>
        <v>0</v>
      </c>
      <c r="I2601" s="1">
        <f>IF('⚙️ SÉC MĂNG'!A557="","",'⚙️ SÉC MĂNG'!N557)</f>
        <v>0</v>
      </c>
      <c r="J2601" s="1" t="str">
        <f>IF('⚙️ SÉC MĂNG'!A557="","",'⚙️ SÉC MĂNG'!D557)</f>
        <v>86</v>
      </c>
      <c r="L2601" s="1">
        <f>N(L2600)+IF(AND('🔎 TRA CỨU NHANH'!$C$2&lt;&gt;"",OR(ISNUMBER(SEARCH('🔎 TRA CỨU NHANH'!$C$2,$A2601)),ISNUMBER(SEARCH('🔎 TRA CỨU NHANH'!$C$2,$B2601)))),1,0)</f>
        <v>0</v>
      </c>
      <c r="M2601" s="1" t="str">
        <f t="shared" si="80"/>
        <v/>
      </c>
      <c r="N2601" s="1">
        <f>N(N2600)+IF(AND('💰 BÁO GIÁ'!$C$27&lt;&gt;"",OR(ISNUMBER(SEARCH('💰 BÁO GIÁ'!$C$27,$A2601)),ISNUMBER(SEARCH('💰 BÁO GIÁ'!$C$27,$B2601)))),1,0)</f>
        <v>0</v>
      </c>
      <c r="O2601" s="1" t="str">
        <f t="shared" si="81"/>
        <v/>
      </c>
    </row>
    <row r="2602" customHeight="1" spans="1:15">
      <c r="A2602" s="1" t="str">
        <f>IF('⚙️ SÉC MĂNG'!A558="","",'⚙️ SÉC MĂNG'!A558)</f>
        <v>HH071296</v>
      </c>
      <c r="B2602" s="1" t="str">
        <f>IF('⚙️ SÉC MĂNG'!A558="","",'⚙️ SÉC MĂNG'!R558)</f>
        <v>Séc măng Toy 1DZ/ SDT10159ZZ (2HK-2-4) 2DZ/ 3C-T, 1+3thép, HỘP4 - NPR</v>
      </c>
      <c r="C2602" s="1" t="str">
        <f>IF('⚙️ SÉC MĂNG'!A558="","","Séc măng")</f>
        <v>Séc măng</v>
      </c>
      <c r="D2602" s="1" t="str">
        <f>IF('⚙️ SÉC MĂNG'!A558="","",'⚙️ SÉC MĂNG'!I558)</f>
        <v>Máy</v>
      </c>
      <c r="E2602" s="1">
        <f>IF('⚙️ SÉC MĂNG'!A558="","",'⚙️ SÉC MĂNG'!J558)</f>
        <v>0</v>
      </c>
      <c r="F2602" s="1">
        <f>IF('⚙️ SÉC MĂNG'!A558="","",'⚙️ SÉC MĂNG'!K558)</f>
        <v>0</v>
      </c>
      <c r="G2602" s="1">
        <f>IF('⚙️ SÉC MĂNG'!A558="","",'⚙️ SÉC MĂNG'!L558)</f>
        <v>0</v>
      </c>
      <c r="H2602" s="1">
        <f>IF('⚙️ SÉC MĂNG'!A558="","",'⚙️ SÉC MĂNG'!M558)</f>
        <v>0</v>
      </c>
      <c r="I2602" s="1">
        <f>IF('⚙️ SÉC MĂNG'!A558="","",'⚙️ SÉC MĂNG'!N558)</f>
        <v>0</v>
      </c>
      <c r="J2602" s="1" t="str">
        <f>IF('⚙️ SÉC MĂNG'!A558="","",'⚙️ SÉC MĂNG'!D558)</f>
        <v>86</v>
      </c>
      <c r="L2602" s="1">
        <f>N(L2601)+IF(AND('🔎 TRA CỨU NHANH'!$C$2&lt;&gt;"",OR(ISNUMBER(SEARCH('🔎 TRA CỨU NHANH'!$C$2,$A2602)),ISNUMBER(SEARCH('🔎 TRA CỨU NHANH'!$C$2,$B2602)))),1,0)</f>
        <v>0</v>
      </c>
      <c r="M2602" s="1" t="str">
        <f t="shared" si="80"/>
        <v/>
      </c>
      <c r="N2602" s="1">
        <f>N(N2601)+IF(AND('💰 BÁO GIÁ'!$C$27&lt;&gt;"",OR(ISNUMBER(SEARCH('💰 BÁO GIÁ'!$C$27,$A2602)),ISNUMBER(SEARCH('💰 BÁO GIÁ'!$C$27,$B2602)))),1,0)</f>
        <v>0</v>
      </c>
      <c r="O2602" s="1" t="str">
        <f t="shared" si="81"/>
        <v/>
      </c>
    </row>
    <row r="2603" customHeight="1" spans="1:15">
      <c r="A2603" s="1" t="str">
        <f>IF('⚙️ SÉC MĂNG'!A559="","",'⚙️ SÉC MĂNG'!A559)</f>
        <v>HH073770</v>
      </c>
      <c r="B2603" s="1" t="str">
        <f>IF('⚙️ SÉC MĂNG'!A559="","",'⚙️ SÉC MĂNG'!R559)</f>
        <v>Séc măng Toy 1Z/ SDT10158ZZ (2-2-4) 12Z, 1 thép, HỘP4 - NPR</v>
      </c>
      <c r="C2603" s="1" t="str">
        <f>IF('⚙️ SÉC MĂNG'!A559="","","Séc măng")</f>
        <v>Séc măng</v>
      </c>
      <c r="D2603" s="1" t="str">
        <f>IF('⚙️ SÉC MĂNG'!A559="","",'⚙️ SÉC MĂNG'!I559)</f>
        <v>Máy</v>
      </c>
      <c r="E2603" s="1">
        <f>IF('⚙️ SÉC MĂNG'!A559="","",'⚙️ SÉC MĂNG'!J559)</f>
        <v>0</v>
      </c>
      <c r="F2603" s="1">
        <f>IF('⚙️ SÉC MĂNG'!A559="","",'⚙️ SÉC MĂNG'!K559)</f>
        <v>0</v>
      </c>
      <c r="G2603" s="1">
        <f>IF('⚙️ SÉC MĂNG'!A559="","",'⚙️ SÉC MĂNG'!L559)</f>
        <v>0</v>
      </c>
      <c r="H2603" s="1">
        <f>IF('⚙️ SÉC MĂNG'!A559="","",'⚙️ SÉC MĂNG'!M559)</f>
        <v>0</v>
      </c>
      <c r="I2603" s="1">
        <f>IF('⚙️ SÉC MĂNG'!A559="","",'⚙️ SÉC MĂNG'!N559)</f>
        <v>0</v>
      </c>
      <c r="J2603" s="1" t="str">
        <f>IF('⚙️ SÉC MĂNG'!A559="","",'⚙️ SÉC MĂNG'!D559)</f>
        <v>96</v>
      </c>
      <c r="L2603" s="1">
        <f>N(L2602)+IF(AND('🔎 TRA CỨU NHANH'!$C$2&lt;&gt;"",OR(ISNUMBER(SEARCH('🔎 TRA CỨU NHANH'!$C$2,$A2603)),ISNUMBER(SEARCH('🔎 TRA CỨU NHANH'!$C$2,$B2603)))),1,0)</f>
        <v>0</v>
      </c>
      <c r="M2603" s="1" t="str">
        <f t="shared" si="80"/>
        <v/>
      </c>
      <c r="N2603" s="1">
        <f>N(N2602)+IF(AND('💰 BÁO GIÁ'!$C$27&lt;&gt;"",OR(ISNUMBER(SEARCH('💰 BÁO GIÁ'!$C$27,$A2603)),ISNUMBER(SEARCH('💰 BÁO GIÁ'!$C$27,$B2603)))),1,0)</f>
        <v>0</v>
      </c>
      <c r="O2603" s="1" t="str">
        <f t="shared" si="81"/>
        <v/>
      </c>
    </row>
    <row r="2604" customHeight="1" spans="1:15">
      <c r="A2604" s="1" t="str">
        <f>IF('⚙️ SÉC MĂNG'!A560="","",'⚙️ SÉC MĂNG'!A560)</f>
        <v>HH080936</v>
      </c>
      <c r="B2604" s="1" t="str">
        <f>IF('⚙️ SÉC MĂNG'!A560="","",'⚙️ SÉC MĂNG'!R560)</f>
        <v>Séc măng 2Z (2-2-4) - IZ IKAZU</v>
      </c>
      <c r="C2604" s="1" t="str">
        <f>IF('⚙️ SÉC MĂNG'!A560="","","Séc măng")</f>
        <v>Séc măng</v>
      </c>
      <c r="D2604" s="1" t="str">
        <f>IF('⚙️ SÉC MĂNG'!A560="","",'⚙️ SÉC MĂNG'!I560)</f>
        <v>Máy</v>
      </c>
      <c r="E2604" s="1">
        <f>IF('⚙️ SÉC MĂNG'!A560="","",'⚙️ SÉC MĂNG'!J560)</f>
        <v>0</v>
      </c>
      <c r="F2604" s="1">
        <f>IF('⚙️ SÉC MĂNG'!A560="","",'⚙️ SÉC MĂNG'!K560)</f>
        <v>0</v>
      </c>
      <c r="G2604" s="1">
        <f>IF('⚙️ SÉC MĂNG'!A560="","",'⚙️ SÉC MĂNG'!L560)</f>
        <v>0</v>
      </c>
      <c r="H2604" s="1">
        <f>IF('⚙️ SÉC MĂNG'!A560="","",'⚙️ SÉC MĂNG'!M560)</f>
        <v>0</v>
      </c>
      <c r="I2604" s="1">
        <f>IF('⚙️ SÉC MĂNG'!A560="","",'⚙️ SÉC MĂNG'!N560)</f>
        <v>0</v>
      </c>
      <c r="J2604" s="1" t="str">
        <f>IF('⚙️ SÉC MĂNG'!A560="","",'⚙️ SÉC MĂNG'!D560)</f>
        <v>98</v>
      </c>
      <c r="L2604" s="1">
        <f>N(L2603)+IF(AND('🔎 TRA CỨU NHANH'!$C$2&lt;&gt;"",OR(ISNUMBER(SEARCH('🔎 TRA CỨU NHANH'!$C$2,$A2604)),ISNUMBER(SEARCH('🔎 TRA CỨU NHANH'!$C$2,$B2604)))),1,0)</f>
        <v>0</v>
      </c>
      <c r="M2604" s="1" t="str">
        <f t="shared" si="80"/>
        <v/>
      </c>
      <c r="N2604" s="1">
        <f>N(N2603)+IF(AND('💰 BÁO GIÁ'!$C$27&lt;&gt;"",OR(ISNUMBER(SEARCH('💰 BÁO GIÁ'!$C$27,$A2604)),ISNUMBER(SEARCH('💰 BÁO GIÁ'!$C$27,$B2604)))),1,0)</f>
        <v>0</v>
      </c>
      <c r="O2604" s="1" t="str">
        <f t="shared" si="81"/>
        <v/>
      </c>
    </row>
    <row r="2605" customHeight="1" spans="1:15">
      <c r="A2605" s="1" t="str">
        <f>IF('⚙️ SÉC MĂNG'!A561="","",'⚙️ SÉC MĂNG'!A561)</f>
        <v>HH084174</v>
      </c>
      <c r="B2605" s="1" t="str">
        <f>IF('⚙️ SÉC MĂNG'!A561="","",'⚙️ SÉC MĂNG'!R561)</f>
        <v>Séc măng Toyota 2Z/ 98 (2-2-4) - HENWEIT, R-TY70-00</v>
      </c>
      <c r="C2605" s="1" t="str">
        <f>IF('⚙️ SÉC MĂNG'!A561="","","Séc măng")</f>
        <v>Séc măng</v>
      </c>
      <c r="D2605" s="1" t="str">
        <f>IF('⚙️ SÉC MĂNG'!A561="","",'⚙️ SÉC MĂNG'!I561)</f>
        <v>Máy</v>
      </c>
      <c r="E2605" s="1">
        <f>IF('⚙️ SÉC MĂNG'!A561="","",'⚙️ SÉC MĂNG'!J561)</f>
        <v>0</v>
      </c>
      <c r="F2605" s="1">
        <f>IF('⚙️ SÉC MĂNG'!A561="","",'⚙️ SÉC MĂNG'!K561)</f>
        <v>0</v>
      </c>
      <c r="G2605" s="1">
        <f>IF('⚙️ SÉC MĂNG'!A561="","",'⚙️ SÉC MĂNG'!L561)</f>
        <v>0</v>
      </c>
      <c r="H2605" s="1">
        <f>IF('⚙️ SÉC MĂNG'!A561="","",'⚙️ SÉC MĂNG'!M561)</f>
        <v>0</v>
      </c>
      <c r="I2605" s="1">
        <f>IF('⚙️ SÉC MĂNG'!A561="","",'⚙️ SÉC MĂNG'!N561)</f>
        <v>0</v>
      </c>
      <c r="J2605" s="1" t="str">
        <f>IF('⚙️ SÉC MĂNG'!A561="","",'⚙️ SÉC MĂNG'!D561)</f>
        <v>98</v>
      </c>
      <c r="L2605" s="1">
        <f>N(L2604)+IF(AND('🔎 TRA CỨU NHANH'!$C$2&lt;&gt;"",OR(ISNUMBER(SEARCH('🔎 TRA CỨU NHANH'!$C$2,$A2605)),ISNUMBER(SEARCH('🔎 TRA CỨU NHANH'!$C$2,$B2605)))),1,0)</f>
        <v>0</v>
      </c>
      <c r="M2605" s="1" t="str">
        <f t="shared" si="80"/>
        <v/>
      </c>
      <c r="N2605" s="1">
        <f>N(N2604)+IF(AND('💰 BÁO GIÁ'!$C$27&lt;&gt;"",OR(ISNUMBER(SEARCH('💰 BÁO GIÁ'!$C$27,$A2605)),ISNUMBER(SEARCH('💰 BÁO GIÁ'!$C$27,$B2605)))),1,0)</f>
        <v>0</v>
      </c>
      <c r="O2605" s="1" t="str">
        <f t="shared" si="81"/>
        <v/>
      </c>
    </row>
    <row r="2606" customHeight="1" spans="1:15">
      <c r="A2606" s="1" t="str">
        <f>IF('⚙️ SÉC MĂNG'!A562="","",'⚙️ SÉC MĂNG'!A562)</f>
        <v>HH072797</v>
      </c>
      <c r="B2606" s="1" t="str">
        <f>IF('⚙️ SÉC MĂNG'!A562="","",'⚙️ SÉC MĂNG'!R562)</f>
        <v>Séc măng Toy 2Z/ SDT10179ZZ (2-2-4) 1+3 thép, HỘP4 - NPR</v>
      </c>
      <c r="C2606" s="1" t="str">
        <f>IF('⚙️ SÉC MĂNG'!A562="","","Séc măng")</f>
        <v>Séc măng</v>
      </c>
      <c r="D2606" s="1" t="str">
        <f>IF('⚙️ SÉC MĂNG'!A562="","",'⚙️ SÉC MĂNG'!I562)</f>
        <v>Máy</v>
      </c>
      <c r="E2606" s="1">
        <f>IF('⚙️ SÉC MĂNG'!A562="","",'⚙️ SÉC MĂNG'!J562)</f>
        <v>0</v>
      </c>
      <c r="F2606" s="1">
        <f>IF('⚙️ SÉC MĂNG'!A562="","",'⚙️ SÉC MĂNG'!K562)</f>
        <v>0</v>
      </c>
      <c r="G2606" s="1">
        <f>IF('⚙️ SÉC MĂNG'!A562="","",'⚙️ SÉC MĂNG'!L562)</f>
        <v>0</v>
      </c>
      <c r="H2606" s="1">
        <f>IF('⚙️ SÉC MĂNG'!A562="","",'⚙️ SÉC MĂNG'!M562)</f>
        <v>0</v>
      </c>
      <c r="I2606" s="1">
        <f>IF('⚙️ SÉC MĂNG'!A562="","",'⚙️ SÉC MĂNG'!N562)</f>
        <v>0</v>
      </c>
      <c r="J2606" s="1" t="str">
        <f>IF('⚙️ SÉC MĂNG'!A562="","",'⚙️ SÉC MĂNG'!D562)</f>
        <v>98</v>
      </c>
      <c r="L2606" s="1">
        <f>N(L2605)+IF(AND('🔎 TRA CỨU NHANH'!$C$2&lt;&gt;"",OR(ISNUMBER(SEARCH('🔎 TRA CỨU NHANH'!$C$2,$A2606)),ISNUMBER(SEARCH('🔎 TRA CỨU NHANH'!$C$2,$B2606)))),1,0)</f>
        <v>0</v>
      </c>
      <c r="M2606" s="1" t="str">
        <f t="shared" si="80"/>
        <v/>
      </c>
      <c r="N2606" s="1">
        <f>N(N2605)+IF(AND('💰 BÁO GIÁ'!$C$27&lt;&gt;"",OR(ISNUMBER(SEARCH('💰 BÁO GIÁ'!$C$27,$A2606)),ISNUMBER(SEARCH('💰 BÁO GIÁ'!$C$27,$B2606)))),1,0)</f>
        <v>0</v>
      </c>
      <c r="O2606" s="1" t="str">
        <f t="shared" si="81"/>
        <v/>
      </c>
    </row>
    <row r="2607" customHeight="1" spans="1:15">
      <c r="A2607" s="1" t="str">
        <f>IF('⚙️ SÉC MĂNG'!A563="","",'⚙️ SÉC MĂNG'!A563)</f>
        <v/>
      </c>
      <c r="B2607" s="1" t="str">
        <f>IF('⚙️ SÉC MĂNG'!A563="","",'⚙️ SÉC MĂNG'!R563)</f>
        <v/>
      </c>
      <c r="C2607" s="1" t="str">
        <f>IF('⚙️ SÉC MĂNG'!A563="","","Séc măng")</f>
        <v/>
      </c>
      <c r="D2607" s="1" t="str">
        <f>IF('⚙️ SÉC MĂNG'!A563="","",'⚙️ SÉC MĂNG'!I563)</f>
        <v/>
      </c>
      <c r="E2607" s="1" t="str">
        <f>IF('⚙️ SÉC MĂNG'!A563="","",'⚙️ SÉC MĂNG'!J563)</f>
        <v/>
      </c>
      <c r="F2607" s="1" t="str">
        <f>IF('⚙️ SÉC MĂNG'!A563="","",'⚙️ SÉC MĂNG'!K563)</f>
        <v/>
      </c>
      <c r="G2607" s="1" t="str">
        <f>IF('⚙️ SÉC MĂNG'!A563="","",'⚙️ SÉC MĂNG'!L563)</f>
        <v/>
      </c>
      <c r="H2607" s="1" t="str">
        <f>IF('⚙️ SÉC MĂNG'!A563="","",'⚙️ SÉC MĂNG'!M563)</f>
        <v/>
      </c>
      <c r="I2607" s="1" t="str">
        <f>IF('⚙️ SÉC MĂNG'!A563="","",'⚙️ SÉC MĂNG'!N563)</f>
        <v/>
      </c>
      <c r="J2607" s="1" t="str">
        <f>IF('⚙️ SÉC MĂNG'!A563="","",'⚙️ SÉC MĂNG'!D563)</f>
        <v/>
      </c>
      <c r="L2607" s="1">
        <f>N(L2606)+IF(AND('🔎 TRA CỨU NHANH'!$C$2&lt;&gt;"",OR(ISNUMBER(SEARCH('🔎 TRA CỨU NHANH'!$C$2,$A2607)),ISNUMBER(SEARCH('🔎 TRA CỨU NHANH'!$C$2,$B2607)))),1,0)</f>
        <v>0</v>
      </c>
      <c r="M2607" s="1" t="str">
        <f t="shared" si="80"/>
        <v/>
      </c>
      <c r="N2607" s="1">
        <f>N(N2606)+IF(AND('💰 BÁO GIÁ'!$C$27&lt;&gt;"",OR(ISNUMBER(SEARCH('💰 BÁO GIÁ'!$C$27,$A2607)),ISNUMBER(SEARCH('💰 BÁO GIÁ'!$C$27,$B2607)))),1,0)</f>
        <v>0</v>
      </c>
      <c r="O2607" s="1" t="str">
        <f t="shared" si="81"/>
        <v/>
      </c>
    </row>
    <row r="2608" customHeight="1" spans="1:15">
      <c r="A2608" s="1" t="str">
        <f>IF('⚙️ SÉC MĂNG'!A564="","",'⚙️ SÉC MĂNG'!A564)</f>
        <v>HH079319</v>
      </c>
      <c r="B2608" s="1" t="str">
        <f>IF('⚙️ SÉC MĂNG'!A564="","",'⚙️ SÉC MĂNG'!R564)</f>
        <v>Séc măng CAT C7 (3.3K-3-4) /197329 - MAHLE</v>
      </c>
      <c r="C2608" s="1" t="str">
        <f>IF('⚙️ SÉC MĂNG'!A564="","","Séc măng")</f>
        <v>Séc măng</v>
      </c>
      <c r="D2608" s="1" t="str">
        <f>IF('⚙️ SÉC MĂNG'!A564="","",'⚙️ SÉC MĂNG'!I564)</f>
        <v>Máy</v>
      </c>
      <c r="E2608" s="1">
        <f>IF('⚙️ SÉC MĂNG'!A564="","",'⚙️ SÉC MĂNG'!J564)</f>
        <v>0</v>
      </c>
      <c r="F2608" s="1">
        <f>IF('⚙️ SÉC MĂNG'!A564="","",'⚙️ SÉC MĂNG'!K564)</f>
        <v>0</v>
      </c>
      <c r="G2608" s="1">
        <f>IF('⚙️ SÉC MĂNG'!A564="","",'⚙️ SÉC MĂNG'!L564)</f>
        <v>0</v>
      </c>
      <c r="H2608" s="1">
        <f>IF('⚙️ SÉC MĂNG'!A564="","",'⚙️ SÉC MĂNG'!M564)</f>
        <v>0</v>
      </c>
      <c r="I2608" s="1">
        <f>IF('⚙️ SÉC MĂNG'!A564="","",'⚙️ SÉC MĂNG'!N564)</f>
        <v>0</v>
      </c>
      <c r="J2608" s="1" t="str">
        <f>IF('⚙️ SÉC MĂNG'!A564="","",'⚙️ SÉC MĂNG'!D564)</f>
        <v>110</v>
      </c>
      <c r="L2608" s="1">
        <f>N(L2607)+IF(AND('🔎 TRA CỨU NHANH'!$C$2&lt;&gt;"",OR(ISNUMBER(SEARCH('🔎 TRA CỨU NHANH'!$C$2,$A2608)),ISNUMBER(SEARCH('🔎 TRA CỨU NHANH'!$C$2,$B2608)))),1,0)</f>
        <v>0</v>
      </c>
      <c r="M2608" s="1" t="str">
        <f t="shared" si="80"/>
        <v/>
      </c>
      <c r="N2608" s="1">
        <f>N(N2607)+IF(AND('💰 BÁO GIÁ'!$C$27&lt;&gt;"",OR(ISNUMBER(SEARCH('💰 BÁO GIÁ'!$C$27,$A2608)),ISNUMBER(SEARCH('💰 BÁO GIÁ'!$C$27,$B2608)))),1,0)</f>
        <v>0</v>
      </c>
      <c r="O2608" s="1" t="str">
        <f t="shared" si="81"/>
        <v/>
      </c>
    </row>
    <row r="2609" customHeight="1" spans="1:15">
      <c r="A2609" s="1" t="str">
        <f>IF('⚙️ SÉC MĂNG'!A565="","",'⚙️ SÉC MĂNG'!A565)</f>
        <v>HH075717</v>
      </c>
      <c r="B2609" s="1" t="str">
        <f>IF('⚙️ SÉC MĂNG'!A565="","",'⚙️ SÉC MĂNG'!R565)</f>
        <v>Séc măng CAT C9 (3.5K-3-4) - MAHLE 1687211</v>
      </c>
      <c r="C2609" s="1" t="str">
        <f>IF('⚙️ SÉC MĂNG'!A565="","","Séc măng")</f>
        <v>Séc măng</v>
      </c>
      <c r="D2609" s="1" t="str">
        <f>IF('⚙️ SÉC MĂNG'!A565="","",'⚙️ SÉC MĂNG'!I565)</f>
        <v>1Máy</v>
      </c>
      <c r="E2609" s="1">
        <f>IF('⚙️ SÉC MĂNG'!A565="","",'⚙️ SÉC MĂNG'!J565)</f>
        <v>0</v>
      </c>
      <c r="F2609" s="1">
        <f>IF('⚙️ SÉC MĂNG'!A565="","",'⚙️ SÉC MĂNG'!K565)</f>
        <v>0</v>
      </c>
      <c r="G2609" s="1">
        <f>IF('⚙️ SÉC MĂNG'!A565="","",'⚙️ SÉC MĂNG'!L565)</f>
        <v>0</v>
      </c>
      <c r="H2609" s="1">
        <f>IF('⚙️ SÉC MĂNG'!A565="","",'⚙️ SÉC MĂNG'!M565)</f>
        <v>0</v>
      </c>
      <c r="I2609" s="1">
        <f>IF('⚙️ SÉC MĂNG'!A565="","",'⚙️ SÉC MĂNG'!N565)</f>
        <v>0</v>
      </c>
      <c r="J2609" s="1" t="str">
        <f>IF('⚙️ SÉC MĂNG'!A565="","",'⚙️ SÉC MĂNG'!D565)</f>
        <v>112</v>
      </c>
      <c r="L2609" s="1">
        <f>N(L2608)+IF(AND('🔎 TRA CỨU NHANH'!$C$2&lt;&gt;"",OR(ISNUMBER(SEARCH('🔎 TRA CỨU NHANH'!$C$2,$A2609)),ISNUMBER(SEARCH('🔎 TRA CỨU NHANH'!$C$2,$B2609)))),1,0)</f>
        <v>0</v>
      </c>
      <c r="M2609" s="1" t="str">
        <f t="shared" si="80"/>
        <v/>
      </c>
      <c r="N2609" s="1">
        <f>N(N2608)+IF(AND('💰 BÁO GIÁ'!$C$27&lt;&gt;"",OR(ISNUMBER(SEARCH('💰 BÁO GIÁ'!$C$27,$A2609)),ISNUMBER(SEARCH('💰 BÁO GIÁ'!$C$27,$B2609)))),1,0)</f>
        <v>0</v>
      </c>
      <c r="O2609" s="1" t="str">
        <f t="shared" si="81"/>
        <v/>
      </c>
    </row>
    <row r="2610" customHeight="1" spans="1:15">
      <c r="A2610" s="1" t="str">
        <f>IF('⚙️ SÉC MĂNG'!A566="","",'⚙️ SÉC MĂNG'!A566)</f>
        <v/>
      </c>
      <c r="B2610" s="1" t="str">
        <f>IF('⚙️ SÉC MĂNG'!A566="","",'⚙️ SÉC MĂNG'!R566)</f>
        <v/>
      </c>
      <c r="C2610" s="1" t="str">
        <f>IF('⚙️ SÉC MĂNG'!A566="","","Séc măng")</f>
        <v/>
      </c>
      <c r="D2610" s="1" t="str">
        <f>IF('⚙️ SÉC MĂNG'!A566="","",'⚙️ SÉC MĂNG'!I566)</f>
        <v/>
      </c>
      <c r="E2610" s="1" t="str">
        <f>IF('⚙️ SÉC MĂNG'!A566="","",'⚙️ SÉC MĂNG'!J566)</f>
        <v/>
      </c>
      <c r="F2610" s="1" t="str">
        <f>IF('⚙️ SÉC MĂNG'!A566="","",'⚙️ SÉC MĂNG'!K566)</f>
        <v/>
      </c>
      <c r="G2610" s="1" t="str">
        <f>IF('⚙️ SÉC MĂNG'!A566="","",'⚙️ SÉC MĂNG'!L566)</f>
        <v/>
      </c>
      <c r="H2610" s="1" t="str">
        <f>IF('⚙️ SÉC MĂNG'!A566="","",'⚙️ SÉC MĂNG'!M566)</f>
        <v/>
      </c>
      <c r="I2610" s="1" t="str">
        <f>IF('⚙️ SÉC MĂNG'!A566="","",'⚙️ SÉC MĂNG'!N566)</f>
        <v/>
      </c>
      <c r="J2610" s="1" t="str">
        <f>IF('⚙️ SÉC MĂNG'!A566="","",'⚙️ SÉC MĂNG'!D566)</f>
        <v/>
      </c>
      <c r="L2610" s="1">
        <f>N(L2609)+IF(AND('🔎 TRA CỨU NHANH'!$C$2&lt;&gt;"",OR(ISNUMBER(SEARCH('🔎 TRA CỨU NHANH'!$C$2,$A2610)),ISNUMBER(SEARCH('🔎 TRA CỨU NHANH'!$C$2,$B2610)))),1,0)</f>
        <v>0</v>
      </c>
      <c r="M2610" s="1" t="str">
        <f t="shared" si="80"/>
        <v/>
      </c>
      <c r="N2610" s="1">
        <f>N(N2609)+IF(AND('💰 BÁO GIÁ'!$C$27&lt;&gt;"",OR(ISNUMBER(SEARCH('💰 BÁO GIÁ'!$C$27,$A2610)),ISNUMBER(SEARCH('💰 BÁO GIÁ'!$C$27,$B2610)))),1,0)</f>
        <v>0</v>
      </c>
      <c r="O2610" s="1" t="str">
        <f t="shared" si="81"/>
        <v/>
      </c>
    </row>
    <row r="2611" customHeight="1" spans="1:15">
      <c r="A2611" s="1" t="str">
        <f>IF('⚙️ SÉC MĂNG'!A567="","",'⚙️ SÉC MĂNG'!A567)</f>
        <v>HH076634</v>
      </c>
      <c r="B2611" s="1" t="str">
        <f>IF('⚙️ SÉC MĂNG'!A567="","",'⚙️ SÉC MĂNG'!R567)</f>
        <v>Séc măng Volvo D6E/ D6D/ 98 (3K-2-3) - MAHLE 20460011</v>
      </c>
      <c r="C2611" s="1" t="str">
        <f>IF('⚙️ SÉC MĂNG'!A567="","","Séc măng")</f>
        <v>Séc măng</v>
      </c>
      <c r="D2611" s="1" t="str">
        <f>IF('⚙️ SÉC MĂNG'!A567="","",'⚙️ SÉC MĂNG'!I567)</f>
        <v>Máy</v>
      </c>
      <c r="E2611" s="1">
        <f>IF('⚙️ SÉC MĂNG'!A567="","",'⚙️ SÉC MĂNG'!J567)</f>
        <v>0</v>
      </c>
      <c r="F2611" s="1">
        <f>IF('⚙️ SÉC MĂNG'!A567="","",'⚙️ SÉC MĂNG'!K567)</f>
        <v>0</v>
      </c>
      <c r="G2611" s="1">
        <f>IF('⚙️ SÉC MĂNG'!A567="","",'⚙️ SÉC MĂNG'!L567)</f>
        <v>0</v>
      </c>
      <c r="H2611" s="1">
        <f>IF('⚙️ SÉC MĂNG'!A567="","",'⚙️ SÉC MĂNG'!M567)</f>
        <v>0</v>
      </c>
      <c r="I2611" s="1">
        <f>IF('⚙️ SÉC MĂNG'!A567="","",'⚙️ SÉC MĂNG'!N567)</f>
        <v>0</v>
      </c>
      <c r="J2611" s="1" t="str">
        <f>IF('⚙️ SÉC MĂNG'!A567="","",'⚙️ SÉC MĂNG'!D567)</f>
        <v>98</v>
      </c>
      <c r="L2611" s="1">
        <f>N(L2610)+IF(AND('🔎 TRA CỨU NHANH'!$C$2&lt;&gt;"",OR(ISNUMBER(SEARCH('🔎 TRA CỨU NHANH'!$C$2,$A2611)),ISNUMBER(SEARCH('🔎 TRA CỨU NHANH'!$C$2,$B2611)))),1,0)</f>
        <v>0</v>
      </c>
      <c r="M2611" s="1" t="str">
        <f t="shared" si="80"/>
        <v/>
      </c>
      <c r="N2611" s="1">
        <f>N(N2610)+IF(AND('💰 BÁO GIÁ'!$C$27&lt;&gt;"",OR(ISNUMBER(SEARCH('💰 BÁO GIÁ'!$C$27,$A2611)),ISNUMBER(SEARCH('💰 BÁO GIÁ'!$C$27,$B2611)))),1,0)</f>
        <v>0</v>
      </c>
      <c r="O2611" s="1" t="str">
        <f t="shared" si="81"/>
        <v/>
      </c>
    </row>
    <row r="2612" customHeight="1" spans="1:15">
      <c r="A2612" s="1" t="str">
        <f>IF('⚙️ SÉC MĂNG'!A568="","",'⚙️ SÉC MĂNG'!A568)</f>
        <v>HH082984</v>
      </c>
      <c r="B2612" s="1" t="str">
        <f>IF('⚙️ SÉC MĂNG'!A568="","",'⚙️ SÉC MĂNG'!R568)</f>
        <v>Séc măng BF6M1013/ D7D/ D7E (3K-2-3.5) - MAHLE 21299547</v>
      </c>
      <c r="C2612" s="1" t="str">
        <f>IF('⚙️ SÉC MĂNG'!A568="","","Séc măng")</f>
        <v>Séc măng</v>
      </c>
      <c r="D2612" s="1" t="str">
        <f>IF('⚙️ SÉC MĂNG'!A568="","",'⚙️ SÉC MĂNG'!I568)</f>
        <v>1 Máy</v>
      </c>
      <c r="E2612" s="1">
        <f>IF('⚙️ SÉC MĂNG'!A568="","",'⚙️ SÉC MĂNG'!J568)</f>
        <v>0</v>
      </c>
      <c r="F2612" s="1">
        <f>IF('⚙️ SÉC MĂNG'!A568="","",'⚙️ SÉC MĂNG'!K568)</f>
        <v>0</v>
      </c>
      <c r="G2612" s="1">
        <f>IF('⚙️ SÉC MĂNG'!A568="","",'⚙️ SÉC MĂNG'!L568)</f>
        <v>0</v>
      </c>
      <c r="H2612" s="1">
        <f>IF('⚙️ SÉC MĂNG'!A568="","",'⚙️ SÉC MĂNG'!M568)</f>
        <v>0</v>
      </c>
      <c r="I2612" s="1">
        <f>IF('⚙️ SÉC MĂNG'!A568="","",'⚙️ SÉC MĂNG'!N568)</f>
        <v>0</v>
      </c>
      <c r="J2612" s="1" t="str">
        <f>IF('⚙️ SÉC MĂNG'!A568="","",'⚙️ SÉC MĂNG'!D568)</f>
        <v>108</v>
      </c>
      <c r="L2612" s="1">
        <f>N(L2611)+IF(AND('🔎 TRA CỨU NHANH'!$C$2&lt;&gt;"",OR(ISNUMBER(SEARCH('🔎 TRA CỨU NHANH'!$C$2,$A2612)),ISNUMBER(SEARCH('🔎 TRA CỨU NHANH'!$C$2,$B2612)))),1,0)</f>
        <v>0</v>
      </c>
      <c r="M2612" s="1" t="str">
        <f t="shared" si="80"/>
        <v/>
      </c>
      <c r="N2612" s="1">
        <f>N(N2611)+IF(AND('💰 BÁO GIÁ'!$C$27&lt;&gt;"",OR(ISNUMBER(SEARCH('💰 BÁO GIÁ'!$C$27,$A2612)),ISNUMBER(SEARCH('💰 BÁO GIÁ'!$C$27,$B2612)))),1,0)</f>
        <v>0</v>
      </c>
      <c r="O2612" s="1" t="str">
        <f t="shared" si="81"/>
        <v/>
      </c>
    </row>
    <row r="2613" customHeight="1" spans="1:15">
      <c r="A2613" s="1" t="str">
        <f>IF('⚙️ SÉC MĂNG'!A569="","",'⚙️ SÉC MĂNG'!A569)</f>
        <v>HH083648</v>
      </c>
      <c r="B2613" s="1" t="str">
        <f>IF('⚙️ SÉC MĂNG'!A569="","",'⚙️ SÉC MĂNG'!R569)</f>
        <v>Séc măng VOLVO D13/ phi 131/03873N0 (3.5K-2.5-3) - HENWEIT</v>
      </c>
      <c r="C2613" s="1" t="str">
        <f>IF('⚙️ SÉC MĂNG'!A569="","","Séc măng")</f>
        <v>Séc măng</v>
      </c>
      <c r="D2613" s="1" t="str">
        <f>IF('⚙️ SÉC MĂNG'!A569="","",'⚙️ SÉC MĂNG'!I569)</f>
        <v>Máy</v>
      </c>
      <c r="E2613" s="1">
        <f>IF('⚙️ SÉC MĂNG'!A569="","",'⚙️ SÉC MĂNG'!J569)</f>
        <v>0</v>
      </c>
      <c r="F2613" s="1">
        <f>IF('⚙️ SÉC MĂNG'!A569="","",'⚙️ SÉC MĂNG'!K569)</f>
        <v>0</v>
      </c>
      <c r="G2613" s="1">
        <f>IF('⚙️ SÉC MĂNG'!A569="","",'⚙️ SÉC MĂNG'!L569)</f>
        <v>0</v>
      </c>
      <c r="H2613" s="1">
        <f>IF('⚙️ SÉC MĂNG'!A569="","",'⚙️ SÉC MĂNG'!M569)</f>
        <v>0</v>
      </c>
      <c r="I2613" s="1">
        <f>IF('⚙️ SÉC MĂNG'!A569="","",'⚙️ SÉC MĂNG'!N569)</f>
        <v>0</v>
      </c>
      <c r="J2613" s="1" t="str">
        <f>IF('⚙️ SÉC MĂNG'!A569="","",'⚙️ SÉC MĂNG'!D569)</f>
        <v>131</v>
      </c>
      <c r="L2613" s="1">
        <f>N(L2612)+IF(AND('🔎 TRA CỨU NHANH'!$C$2&lt;&gt;"",OR(ISNUMBER(SEARCH('🔎 TRA CỨU NHANH'!$C$2,$A2613)),ISNUMBER(SEARCH('🔎 TRA CỨU NHANH'!$C$2,$B2613)))),1,0)</f>
        <v>0</v>
      </c>
      <c r="M2613" s="1" t="str">
        <f t="shared" si="80"/>
        <v/>
      </c>
      <c r="N2613" s="1">
        <f>N(N2612)+IF(AND('💰 BÁO GIÁ'!$C$27&lt;&gt;"",OR(ISNUMBER(SEARCH('💰 BÁO GIÁ'!$C$27,$A2613)),ISNUMBER(SEARCH('💰 BÁO GIÁ'!$C$27,$B2613)))),1,0)</f>
        <v>0</v>
      </c>
      <c r="O2613" s="1" t="str">
        <f t="shared" si="81"/>
        <v/>
      </c>
    </row>
    <row r="2614" customHeight="1" spans="1:15">
      <c r="A2614" s="1" t="str">
        <f>IF('⚙️ SÉC MĂNG'!A570="","",'⚙️ SÉC MĂNG'!A570)</f>
        <v/>
      </c>
      <c r="B2614" s="1" t="str">
        <f>IF('⚙️ SÉC MĂNG'!A570="","",'⚙️ SÉC MĂNG'!R570)</f>
        <v/>
      </c>
      <c r="C2614" s="1" t="str">
        <f>IF('⚙️ SÉC MĂNG'!A570="","","Séc măng")</f>
        <v/>
      </c>
      <c r="D2614" s="1" t="str">
        <f>IF('⚙️ SÉC MĂNG'!A570="","",'⚙️ SÉC MĂNG'!I570)</f>
        <v/>
      </c>
      <c r="E2614" s="1" t="str">
        <f>IF('⚙️ SÉC MĂNG'!A570="","",'⚙️ SÉC MĂNG'!J570)</f>
        <v/>
      </c>
      <c r="F2614" s="1" t="str">
        <f>IF('⚙️ SÉC MĂNG'!A570="","",'⚙️ SÉC MĂNG'!K570)</f>
        <v/>
      </c>
      <c r="G2614" s="1" t="str">
        <f>IF('⚙️ SÉC MĂNG'!A570="","",'⚙️ SÉC MĂNG'!L570)</f>
        <v/>
      </c>
      <c r="H2614" s="1" t="str">
        <f>IF('⚙️ SÉC MĂNG'!A570="","",'⚙️ SÉC MĂNG'!M570)</f>
        <v/>
      </c>
      <c r="I2614" s="1" t="str">
        <f>IF('⚙️ SÉC MĂNG'!A570="","",'⚙️ SÉC MĂNG'!N570)</f>
        <v/>
      </c>
      <c r="J2614" s="1" t="str">
        <f>IF('⚙️ SÉC MĂNG'!A570="","",'⚙️ SÉC MĂNG'!D570)</f>
        <v/>
      </c>
      <c r="L2614" s="1">
        <f>N(L2613)+IF(AND('🔎 TRA CỨU NHANH'!$C$2&lt;&gt;"",OR(ISNUMBER(SEARCH('🔎 TRA CỨU NHANH'!$C$2,$A2614)),ISNUMBER(SEARCH('🔎 TRA CỨU NHANH'!$C$2,$B2614)))),1,0)</f>
        <v>0</v>
      </c>
      <c r="M2614" s="1" t="str">
        <f t="shared" si="80"/>
        <v/>
      </c>
      <c r="N2614" s="1">
        <f>N(N2613)+IF(AND('💰 BÁO GIÁ'!$C$27&lt;&gt;"",OR(ISNUMBER(SEARCH('💰 BÁO GIÁ'!$C$27,$A2614)),ISNUMBER(SEARCH('💰 BÁO GIÁ'!$C$27,$B2614)))),1,0)</f>
        <v>0</v>
      </c>
      <c r="O2614" s="1" t="str">
        <f t="shared" si="81"/>
        <v/>
      </c>
    </row>
    <row r="2615" customHeight="1" spans="1:15">
      <c r="A2615" s="1" t="str">
        <f>IF('⚙️ SÉC MĂNG'!A571="","",'⚙️ SÉC MĂNG'!A571)</f>
        <v>HH074548</v>
      </c>
      <c r="B2615" s="1" t="str">
        <f>IF('⚙️ SÉC MĂNG'!A571="","",'⚙️ SÉC MĂNG'!R571)</f>
        <v>Séc măng HOWO WD615/ WD618/ WD12 (3.3K-3-4)</v>
      </c>
      <c r="C2615" s="1" t="str">
        <f>IF('⚙️ SÉC MĂNG'!A571="","","Séc măng")</f>
        <v>Séc măng</v>
      </c>
      <c r="D2615" s="1" t="str">
        <f>IF('⚙️ SÉC MĂNG'!A571="","",'⚙️ SÉC MĂNG'!I571)</f>
        <v>Máy</v>
      </c>
      <c r="E2615" s="1">
        <f>IF('⚙️ SÉC MĂNG'!A571="","",'⚙️ SÉC MĂNG'!J571)</f>
        <v>0</v>
      </c>
      <c r="F2615" s="1">
        <f>IF('⚙️ SÉC MĂNG'!A571="","",'⚙️ SÉC MĂNG'!K571)</f>
        <v>0</v>
      </c>
      <c r="G2615" s="1">
        <f>IF('⚙️ SÉC MĂNG'!A571="","",'⚙️ SÉC MĂNG'!L571)</f>
        <v>0</v>
      </c>
      <c r="H2615" s="1">
        <f>IF('⚙️ SÉC MĂNG'!A571="","",'⚙️ SÉC MĂNG'!M571)</f>
        <v>0</v>
      </c>
      <c r="I2615" s="1">
        <f>IF('⚙️ SÉC MĂNG'!A571="","",'⚙️ SÉC MĂNG'!N571)</f>
        <v>0</v>
      </c>
      <c r="J2615" s="1" t="str">
        <f>IF('⚙️ SÉC MĂNG'!A571="","",'⚙️ SÉC MĂNG'!D571)</f>
        <v>126</v>
      </c>
      <c r="L2615" s="1">
        <f>N(L2614)+IF(AND('🔎 TRA CỨU NHANH'!$C$2&lt;&gt;"",OR(ISNUMBER(SEARCH('🔎 TRA CỨU NHANH'!$C$2,$A2615)),ISNUMBER(SEARCH('🔎 TRA CỨU NHANH'!$C$2,$B2615)))),1,0)</f>
        <v>0</v>
      </c>
      <c r="M2615" s="1" t="str">
        <f t="shared" si="80"/>
        <v/>
      </c>
      <c r="N2615" s="1">
        <f>N(N2614)+IF(AND('💰 BÁO GIÁ'!$C$27&lt;&gt;"",OR(ISNUMBER(SEARCH('💰 BÁO GIÁ'!$C$27,$A2615)),ISNUMBER(SEARCH('💰 BÁO GIÁ'!$C$27,$B2615)))),1,0)</f>
        <v>0</v>
      </c>
      <c r="O2615" s="1" t="str">
        <f t="shared" si="81"/>
        <v/>
      </c>
    </row>
    <row r="2616" customHeight="1" spans="1:15">
      <c r="A2616" s="1" t="str">
        <f>IF('⚙️ SÉC MĂNG'!A572="","",'⚙️ SÉC MĂNG'!A572)</f>
        <v>HH082065</v>
      </c>
      <c r="B2616" s="1" t="str">
        <f>IF('⚙️ SÉC MĂNG'!A572="","",'⚙️ SÉC MĂNG'!R572)</f>
        <v>Séc măng Weichai 126/ WD615 (3.5K-3-4)/ 612600030058 - MAHLE</v>
      </c>
      <c r="C2616" s="1" t="str">
        <f>IF('⚙️ SÉC MĂNG'!A572="","","Séc măng")</f>
        <v>Séc măng</v>
      </c>
      <c r="D2616" s="1" t="str">
        <f>IF('⚙️ SÉC MĂNG'!A572="","",'⚙️ SÉC MĂNG'!I572)</f>
        <v>Máy</v>
      </c>
      <c r="E2616" s="1">
        <f>IF('⚙️ SÉC MĂNG'!A572="","",'⚙️ SÉC MĂNG'!J572)</f>
        <v>0</v>
      </c>
      <c r="F2616" s="1">
        <f>IF('⚙️ SÉC MĂNG'!A572="","",'⚙️ SÉC MĂNG'!K572)</f>
        <v>0</v>
      </c>
      <c r="G2616" s="1">
        <f>IF('⚙️ SÉC MĂNG'!A572="","",'⚙️ SÉC MĂNG'!L572)</f>
        <v>0</v>
      </c>
      <c r="H2616" s="1">
        <f>IF('⚙️ SÉC MĂNG'!A572="","",'⚙️ SÉC MĂNG'!M572)</f>
        <v>0</v>
      </c>
      <c r="I2616" s="1">
        <f>IF('⚙️ SÉC MĂNG'!A572="","",'⚙️ SÉC MĂNG'!N572)</f>
        <v>0</v>
      </c>
      <c r="J2616" s="1" t="str">
        <f>IF('⚙️ SÉC MĂNG'!A572="","",'⚙️ SÉC MĂNG'!D572)</f>
        <v>126</v>
      </c>
      <c r="L2616" s="1">
        <f>N(L2615)+IF(AND('🔎 TRA CỨU NHANH'!$C$2&lt;&gt;"",OR(ISNUMBER(SEARCH('🔎 TRA CỨU NHANH'!$C$2,$A2616)),ISNUMBER(SEARCH('🔎 TRA CỨU NHANH'!$C$2,$B2616)))),1,0)</f>
        <v>0</v>
      </c>
      <c r="M2616" s="1" t="str">
        <f t="shared" si="80"/>
        <v/>
      </c>
      <c r="N2616" s="1">
        <f>N(N2615)+IF(AND('💰 BÁO GIÁ'!$C$27&lt;&gt;"",OR(ISNUMBER(SEARCH('💰 BÁO GIÁ'!$C$27,$A2616)),ISNUMBER(SEARCH('💰 BÁO GIÁ'!$C$27,$B2616)))),1,0)</f>
        <v>0</v>
      </c>
      <c r="O2616" s="1" t="str">
        <f t="shared" si="81"/>
        <v/>
      </c>
    </row>
    <row r="2617" customHeight="1" spans="1:15">
      <c r="A2617" s="1" t="str">
        <f>IF('⚙️ SÉC MĂNG'!A573="","",'⚙️ SÉC MĂNG'!A573)</f>
        <v>HH081474</v>
      </c>
      <c r="B2617" s="1" t="str">
        <f>IF('⚙️ SÉC MĂNG'!A573="","",'⚙️ SÉC MĂNG'!R573)</f>
        <v>Séc măng Weichai 126/ WD615/ WD618/ WD12/ WP10 (3.5K-3-4) - IZ IKAZU</v>
      </c>
      <c r="C2617" s="1" t="str">
        <f>IF('⚙️ SÉC MĂNG'!A573="","","Séc măng")</f>
        <v>Séc măng</v>
      </c>
      <c r="D2617" s="1" t="str">
        <f>IF('⚙️ SÉC MĂNG'!A573="","",'⚙️ SÉC MĂNG'!I573)</f>
        <v>Máy</v>
      </c>
      <c r="E2617" s="1">
        <f>IF('⚙️ SÉC MĂNG'!A573="","",'⚙️ SÉC MĂNG'!J573)</f>
        <v>0</v>
      </c>
      <c r="F2617" s="1">
        <f>IF('⚙️ SÉC MĂNG'!A573="","",'⚙️ SÉC MĂNG'!K573)</f>
        <v>0</v>
      </c>
      <c r="G2617" s="1">
        <f>IF('⚙️ SÉC MĂNG'!A573="","",'⚙️ SÉC MĂNG'!L573)</f>
        <v>0</v>
      </c>
      <c r="H2617" s="1">
        <f>IF('⚙️ SÉC MĂNG'!A573="","",'⚙️ SÉC MĂNG'!M573)</f>
        <v>0</v>
      </c>
      <c r="I2617" s="1">
        <f>IF('⚙️ SÉC MĂNG'!A573="","",'⚙️ SÉC MĂNG'!N573)</f>
        <v>0</v>
      </c>
      <c r="J2617" s="1" t="str">
        <f>IF('⚙️ SÉC MĂNG'!A573="","",'⚙️ SÉC MĂNG'!D573)</f>
        <v>126</v>
      </c>
      <c r="L2617" s="1">
        <f>N(L2616)+IF(AND('🔎 TRA CỨU NHANH'!$C$2&lt;&gt;"",OR(ISNUMBER(SEARCH('🔎 TRA CỨU NHANH'!$C$2,$A2617)),ISNUMBER(SEARCH('🔎 TRA CỨU NHANH'!$C$2,$B2617)))),1,0)</f>
        <v>0</v>
      </c>
      <c r="M2617" s="1" t="str">
        <f t="shared" si="80"/>
        <v/>
      </c>
      <c r="N2617" s="1">
        <f>N(N2616)+IF(AND('💰 BÁO GIÁ'!$C$27&lt;&gt;"",OR(ISNUMBER(SEARCH('💰 BÁO GIÁ'!$C$27,$A2617)),ISNUMBER(SEARCH('💰 BÁO GIÁ'!$C$27,$B2617)))),1,0)</f>
        <v>0</v>
      </c>
      <c r="O2617" s="1" t="str">
        <f t="shared" si="81"/>
        <v/>
      </c>
    </row>
    <row r="2618" customHeight="1" spans="1:15">
      <c r="A2618" s="1" t="str">
        <f>IF('⚙️ SÉC MĂNG'!A574="","",'⚙️ SÉC MĂNG'!A574)</f>
        <v>HH082066</v>
      </c>
      <c r="B2618" s="1" t="str">
        <f>IF('⚙️ SÉC MĂNG'!A574="","",'⚙️ SÉC MĂNG'!R574)</f>
        <v>Séc măng WD618/ (3.5K-3-4)/ 612600030051 - MAHLE</v>
      </c>
      <c r="C2618" s="1" t="str">
        <f>IF('⚙️ SÉC MĂNG'!A574="","","Séc măng")</f>
        <v>Séc măng</v>
      </c>
      <c r="D2618" s="1" t="str">
        <f>IF('⚙️ SÉC MĂNG'!A574="","",'⚙️ SÉC MĂNG'!I574)</f>
        <v>Máy</v>
      </c>
      <c r="E2618" s="1">
        <f>IF('⚙️ SÉC MĂNG'!A574="","",'⚙️ SÉC MĂNG'!J574)</f>
        <v>0</v>
      </c>
      <c r="F2618" s="1">
        <f>IF('⚙️ SÉC MĂNG'!A574="","",'⚙️ SÉC MĂNG'!K574)</f>
        <v>0</v>
      </c>
      <c r="G2618" s="1">
        <f>IF('⚙️ SÉC MĂNG'!A574="","",'⚙️ SÉC MĂNG'!L574)</f>
        <v>0</v>
      </c>
      <c r="H2618" s="1">
        <f>IF('⚙️ SÉC MĂNG'!A574="","",'⚙️ SÉC MĂNG'!M574)</f>
        <v>0</v>
      </c>
      <c r="I2618" s="1">
        <f>IF('⚙️ SÉC MĂNG'!A574="","",'⚙️ SÉC MĂNG'!N574)</f>
        <v>0</v>
      </c>
      <c r="J2618" s="1" t="str">
        <f>IF('⚙️ SÉC MĂNG'!A574="","",'⚙️ SÉC MĂNG'!D574)</f>
        <v>126</v>
      </c>
      <c r="L2618" s="1">
        <f>N(L2617)+IF(AND('🔎 TRA CỨU NHANH'!$C$2&lt;&gt;"",OR(ISNUMBER(SEARCH('🔎 TRA CỨU NHANH'!$C$2,$A2618)),ISNUMBER(SEARCH('🔎 TRA CỨU NHANH'!$C$2,$B2618)))),1,0)</f>
        <v>0</v>
      </c>
      <c r="M2618" s="1" t="str">
        <f t="shared" si="80"/>
        <v/>
      </c>
      <c r="N2618" s="1">
        <f>N(N2617)+IF(AND('💰 BÁO GIÁ'!$C$27&lt;&gt;"",OR(ISNUMBER(SEARCH('💰 BÁO GIÁ'!$C$27,$A2618)),ISNUMBER(SEARCH('💰 BÁO GIÁ'!$C$27,$B2618)))),1,0)</f>
        <v>0</v>
      </c>
      <c r="O2618" s="1" t="str">
        <f t="shared" si="81"/>
        <v/>
      </c>
    </row>
    <row r="2619" customHeight="1" spans="1:15">
      <c r="A2619" s="1" t="str">
        <f>IF('⚙️ SÉC MĂNG'!A575="","",'⚙️ SÉC MĂNG'!A575)</f>
        <v>HH082067</v>
      </c>
      <c r="B2619" s="1" t="str">
        <f>IF('⚙️ SÉC MĂNG'!A575="","",'⚙️ SÉC MĂNG'!R575)</f>
        <v>Séc măng WP10 (3.5K-3-4)/ 612600030053 - MAHLE</v>
      </c>
      <c r="C2619" s="1" t="str">
        <f>IF('⚙️ SÉC MĂNG'!A575="","","Séc măng")</f>
        <v>Séc măng</v>
      </c>
      <c r="D2619" s="1" t="str">
        <f>IF('⚙️ SÉC MĂNG'!A575="","",'⚙️ SÉC MĂNG'!I575)</f>
        <v>Máy</v>
      </c>
      <c r="E2619" s="1">
        <f>IF('⚙️ SÉC MĂNG'!A575="","",'⚙️ SÉC MĂNG'!J575)</f>
        <v>0</v>
      </c>
      <c r="F2619" s="1">
        <f>IF('⚙️ SÉC MĂNG'!A575="","",'⚙️ SÉC MĂNG'!K575)</f>
        <v>0</v>
      </c>
      <c r="G2619" s="1">
        <f>IF('⚙️ SÉC MĂNG'!A575="","",'⚙️ SÉC MĂNG'!L575)</f>
        <v>0</v>
      </c>
      <c r="H2619" s="1">
        <f>IF('⚙️ SÉC MĂNG'!A575="","",'⚙️ SÉC MĂNG'!M575)</f>
        <v>0</v>
      </c>
      <c r="I2619" s="1">
        <f>IF('⚙️ SÉC MĂNG'!A575="","",'⚙️ SÉC MĂNG'!N575)</f>
        <v>0</v>
      </c>
      <c r="J2619" s="1" t="str">
        <f>IF('⚙️ SÉC MĂNG'!A575="","",'⚙️ SÉC MĂNG'!D575)</f>
        <v>126</v>
      </c>
      <c r="L2619" s="1">
        <f>N(L2618)+IF(AND('🔎 TRA CỨU NHANH'!$C$2&lt;&gt;"",OR(ISNUMBER(SEARCH('🔎 TRA CỨU NHANH'!$C$2,$A2619)),ISNUMBER(SEARCH('🔎 TRA CỨU NHANH'!$C$2,$B2619)))),1,0)</f>
        <v>0</v>
      </c>
      <c r="M2619" s="1" t="str">
        <f t="shared" si="80"/>
        <v/>
      </c>
      <c r="N2619" s="1">
        <f>N(N2618)+IF(AND('💰 BÁO GIÁ'!$C$27&lt;&gt;"",OR(ISNUMBER(SEARCH('💰 BÁO GIÁ'!$C$27,$A2619)),ISNUMBER(SEARCH('💰 BÁO GIÁ'!$C$27,$B2619)))),1,0)</f>
        <v>0</v>
      </c>
      <c r="O2619" s="1" t="str">
        <f t="shared" si="81"/>
        <v/>
      </c>
    </row>
    <row r="2620" customHeight="1" spans="1:15">
      <c r="A2620" s="1" t="str">
        <f>IF('⚙️ SÉC MĂNG'!A576="","",'⚙️ SÉC MĂNG'!A576)</f>
        <v>HH083981</v>
      </c>
      <c r="B2620" s="1" t="str">
        <f>IF('⚙️ SÉC MĂNG'!A576="","",'⚙️ SÉC MĂNG'!R576)</f>
        <v>Séc măng Weichai 126/ WP10.290E32 (3.5K-3-4)/ 612600030051, WD615 - HENWEIT, R-WC005-00</v>
      </c>
      <c r="C2620" s="1" t="str">
        <f>IF('⚙️ SÉC MĂNG'!A576="","","Séc măng")</f>
        <v>Séc măng</v>
      </c>
      <c r="D2620" s="1" t="str">
        <f>IF('⚙️ SÉC MĂNG'!A576="","",'⚙️ SÉC MĂNG'!I576)</f>
        <v>Máy</v>
      </c>
      <c r="E2620" s="1">
        <f>IF('⚙️ SÉC MĂNG'!A576="","",'⚙️ SÉC MĂNG'!J576)</f>
        <v>0</v>
      </c>
      <c r="F2620" s="1">
        <f>IF('⚙️ SÉC MĂNG'!A576="","",'⚙️ SÉC MĂNG'!K576)</f>
        <v>0</v>
      </c>
      <c r="G2620" s="1">
        <f>IF('⚙️ SÉC MĂNG'!A576="","",'⚙️ SÉC MĂNG'!L576)</f>
        <v>0</v>
      </c>
      <c r="H2620" s="1">
        <f>IF('⚙️ SÉC MĂNG'!A576="","",'⚙️ SÉC MĂNG'!M576)</f>
        <v>0</v>
      </c>
      <c r="I2620" s="1">
        <f>IF('⚙️ SÉC MĂNG'!A576="","",'⚙️ SÉC MĂNG'!N576)</f>
        <v>0</v>
      </c>
      <c r="J2620" s="1" t="str">
        <f>IF('⚙️ SÉC MĂNG'!A576="","",'⚙️ SÉC MĂNG'!D576)</f>
        <v>126</v>
      </c>
      <c r="L2620" s="1">
        <f>N(L2619)+IF(AND('🔎 TRA CỨU NHANH'!$C$2&lt;&gt;"",OR(ISNUMBER(SEARCH('🔎 TRA CỨU NHANH'!$C$2,$A2620)),ISNUMBER(SEARCH('🔎 TRA CỨU NHANH'!$C$2,$B2620)))),1,0)</f>
        <v>0</v>
      </c>
      <c r="M2620" s="1" t="str">
        <f t="shared" si="80"/>
        <v/>
      </c>
      <c r="N2620" s="1">
        <f>N(N2619)+IF(AND('💰 BÁO GIÁ'!$C$27&lt;&gt;"",OR(ISNUMBER(SEARCH('💰 BÁO GIÁ'!$C$27,$A2620)),ISNUMBER(SEARCH('💰 BÁO GIÁ'!$C$27,$B2620)))),1,0)</f>
        <v>0</v>
      </c>
      <c r="O2620" s="1" t="str">
        <f t="shared" si="81"/>
        <v/>
      </c>
    </row>
    <row r="2621" customHeight="1" spans="1:15">
      <c r="A2621" s="1" t="str">
        <f>IF('⚙️ SÉC MĂNG'!A577="","",'⚙️ SÉC MĂNG'!A577)</f>
        <v>HH082068</v>
      </c>
      <c r="B2621" s="1" t="str">
        <f>IF('⚙️ SÉC MĂNG'!A577="","",'⚙️ SÉC MĂNG'!R577)</f>
        <v>Séc măng WP12 (3.5K-3-4)/ 612600030054 - MAHLE</v>
      </c>
      <c r="C2621" s="1" t="str">
        <f>IF('⚙️ SÉC MĂNG'!A577="","","Séc măng")</f>
        <v>Séc măng</v>
      </c>
      <c r="D2621" s="1" t="str">
        <f>IF('⚙️ SÉC MĂNG'!A577="","",'⚙️ SÉC MĂNG'!I577)</f>
        <v>Máy</v>
      </c>
      <c r="E2621" s="1">
        <f>IF('⚙️ SÉC MĂNG'!A577="","",'⚙️ SÉC MĂNG'!J577)</f>
        <v>0</v>
      </c>
      <c r="F2621" s="1">
        <f>IF('⚙️ SÉC MĂNG'!A577="","",'⚙️ SÉC MĂNG'!K577)</f>
        <v>0</v>
      </c>
      <c r="G2621" s="1">
        <f>IF('⚙️ SÉC MĂNG'!A577="","",'⚙️ SÉC MĂNG'!L577)</f>
        <v>0</v>
      </c>
      <c r="H2621" s="1">
        <f>IF('⚙️ SÉC MĂNG'!A577="","",'⚙️ SÉC MĂNG'!M577)</f>
        <v>0</v>
      </c>
      <c r="I2621" s="1">
        <f>IF('⚙️ SÉC MĂNG'!A577="","",'⚙️ SÉC MĂNG'!N577)</f>
        <v>0</v>
      </c>
      <c r="J2621" s="1" t="str">
        <f>IF('⚙️ SÉC MĂNG'!A577="","",'⚙️ SÉC MĂNG'!D577)</f>
        <v>126</v>
      </c>
      <c r="L2621" s="1">
        <f>N(L2620)+IF(AND('🔎 TRA CỨU NHANH'!$C$2&lt;&gt;"",OR(ISNUMBER(SEARCH('🔎 TRA CỨU NHANH'!$C$2,$A2621)),ISNUMBER(SEARCH('🔎 TRA CỨU NHANH'!$C$2,$B2621)))),1,0)</f>
        <v>0</v>
      </c>
      <c r="M2621" s="1" t="str">
        <f t="shared" si="80"/>
        <v/>
      </c>
      <c r="N2621" s="1">
        <f>N(N2620)+IF(AND('💰 BÁO GIÁ'!$C$27&lt;&gt;"",OR(ISNUMBER(SEARCH('💰 BÁO GIÁ'!$C$27,$A2621)),ISNUMBER(SEARCH('💰 BÁO GIÁ'!$C$27,$B2621)))),1,0)</f>
        <v>0</v>
      </c>
      <c r="O2621" s="1" t="str">
        <f t="shared" si="81"/>
        <v/>
      </c>
    </row>
    <row r="2622" customHeight="1" spans="1:15">
      <c r="A2622" s="1" t="str">
        <f>IF('⚙️ SÉC MĂNG'!A578="","",'⚙️ SÉC MĂNG'!A578)</f>
        <v>HH084156</v>
      </c>
      <c r="B2622" s="1" t="str">
        <f>IF('⚙️ SÉC MĂNG'!A578="","",'⚙️ SÉC MĂNG'!R578)</f>
        <v>Séc măng Weichai 127/ WP13 (3.5K-3-4)/ 612700020061 - HENWEIT, R-WC006-00</v>
      </c>
      <c r="C2622" s="1" t="str">
        <f>IF('⚙️ SÉC MĂNG'!A578="","","Séc măng")</f>
        <v>Séc măng</v>
      </c>
      <c r="D2622" s="1" t="str">
        <f>IF('⚙️ SÉC MĂNG'!A578="","",'⚙️ SÉC MĂNG'!I578)</f>
        <v>Máy</v>
      </c>
      <c r="E2622" s="1">
        <f>IF('⚙️ SÉC MĂNG'!A578="","",'⚙️ SÉC MĂNG'!J578)</f>
        <v>0</v>
      </c>
      <c r="F2622" s="1">
        <f>IF('⚙️ SÉC MĂNG'!A578="","",'⚙️ SÉC MĂNG'!K578)</f>
        <v>0</v>
      </c>
      <c r="G2622" s="1">
        <f>IF('⚙️ SÉC MĂNG'!A578="","",'⚙️ SÉC MĂNG'!L578)</f>
        <v>0</v>
      </c>
      <c r="H2622" s="1">
        <f>IF('⚙️ SÉC MĂNG'!A578="","",'⚙️ SÉC MĂNG'!M578)</f>
        <v>0</v>
      </c>
      <c r="I2622" s="1">
        <f>IF('⚙️ SÉC MĂNG'!A578="","",'⚙️ SÉC MĂNG'!N578)</f>
        <v>0</v>
      </c>
      <c r="J2622" s="1" t="str">
        <f>IF('⚙️ SÉC MĂNG'!A578="","",'⚙️ SÉC MĂNG'!D578)</f>
        <v>127</v>
      </c>
      <c r="L2622" s="1">
        <f>N(L2621)+IF(AND('🔎 TRA CỨU NHANH'!$C$2&lt;&gt;"",OR(ISNUMBER(SEARCH('🔎 TRA CỨU NHANH'!$C$2,$A2622)),ISNUMBER(SEARCH('🔎 TRA CỨU NHANH'!$C$2,$B2622)))),1,0)</f>
        <v>0</v>
      </c>
      <c r="M2622" s="1" t="str">
        <f t="shared" si="80"/>
        <v/>
      </c>
      <c r="N2622" s="1">
        <f>N(N2621)+IF(AND('💰 BÁO GIÁ'!$C$27&lt;&gt;"",OR(ISNUMBER(SEARCH('💰 BÁO GIÁ'!$C$27,$A2622)),ISNUMBER(SEARCH('💰 BÁO GIÁ'!$C$27,$B2622)))),1,0)</f>
        <v>0</v>
      </c>
      <c r="O2622" s="1" t="str">
        <f t="shared" si="81"/>
        <v/>
      </c>
    </row>
    <row r="2623" customHeight="1" spans="1:15">
      <c r="A2623" s="1" t="str">
        <f>IF('⚙️ SÉC MĂNG'!A579="","",'⚙️ SÉC MĂNG'!A579)</f>
        <v/>
      </c>
      <c r="B2623" s="1" t="str">
        <f>IF('⚙️ SÉC MĂNG'!A579="","",'⚙️ SÉC MĂNG'!R579)</f>
        <v/>
      </c>
      <c r="C2623" s="1" t="str">
        <f>IF('⚙️ SÉC MĂNG'!A579="","","Séc măng")</f>
        <v/>
      </c>
      <c r="D2623" s="1" t="str">
        <f>IF('⚙️ SÉC MĂNG'!A579="","",'⚙️ SÉC MĂNG'!I579)</f>
        <v/>
      </c>
      <c r="E2623" s="1" t="str">
        <f>IF('⚙️ SÉC MĂNG'!A579="","",'⚙️ SÉC MĂNG'!J579)</f>
        <v/>
      </c>
      <c r="F2623" s="1" t="str">
        <f>IF('⚙️ SÉC MĂNG'!A579="","",'⚙️ SÉC MĂNG'!K579)</f>
        <v/>
      </c>
      <c r="G2623" s="1" t="str">
        <f>IF('⚙️ SÉC MĂNG'!A579="","",'⚙️ SÉC MĂNG'!L579)</f>
        <v/>
      </c>
      <c r="H2623" s="1" t="str">
        <f>IF('⚙️ SÉC MĂNG'!A579="","",'⚙️ SÉC MĂNG'!M579)</f>
        <v/>
      </c>
      <c r="I2623" s="1" t="str">
        <f>IF('⚙️ SÉC MĂNG'!A579="","",'⚙️ SÉC MĂNG'!N579)</f>
        <v/>
      </c>
      <c r="J2623" s="1" t="str">
        <f>IF('⚙️ SÉC MĂNG'!A579="","",'⚙️ SÉC MĂNG'!D579)</f>
        <v/>
      </c>
      <c r="L2623" s="1">
        <f>N(L2622)+IF(AND('🔎 TRA CỨU NHANH'!$C$2&lt;&gt;"",OR(ISNUMBER(SEARCH('🔎 TRA CỨU NHANH'!$C$2,$A2623)),ISNUMBER(SEARCH('🔎 TRA CỨU NHANH'!$C$2,$B2623)))),1,0)</f>
        <v>0</v>
      </c>
      <c r="M2623" s="1" t="str">
        <f t="shared" si="80"/>
        <v/>
      </c>
      <c r="N2623" s="1">
        <f>N(N2622)+IF(AND('💰 BÁO GIÁ'!$C$27&lt;&gt;"",OR(ISNUMBER(SEARCH('💰 BÁO GIÁ'!$C$27,$A2623)),ISNUMBER(SEARCH('💰 BÁO GIÁ'!$C$27,$B2623)))),1,0)</f>
        <v>0</v>
      </c>
      <c r="O2623" s="1" t="str">
        <f t="shared" si="81"/>
        <v/>
      </c>
    </row>
    <row r="2624" customHeight="1" spans="1:15">
      <c r="A2624" s="1" t="str">
        <f>IF('⚙️ SÉC MĂNG'!A580="","",'⚙️ SÉC MĂNG'!A580)</f>
        <v>HH077306</v>
      </c>
      <c r="B2624" s="1" t="str">
        <f>IF('⚙️ SÉC MĂNG'!A580="","",'⚙️ SÉC MĂNG'!R580)</f>
        <v>Séc măng 3AF1/ 4AF1 (2-2-4) đk 76- TP</v>
      </c>
      <c r="C2624" s="1" t="str">
        <f>IF('⚙️ SÉC MĂNG'!A580="","","Séc măng")</f>
        <v>Séc măng</v>
      </c>
      <c r="D2624" s="1" t="str">
        <f>IF('⚙️ SÉC MĂNG'!A580="","",'⚙️ SÉC MĂNG'!I580)</f>
        <v>Cái</v>
      </c>
      <c r="E2624" s="1">
        <f>IF('⚙️ SÉC MĂNG'!A580="","",'⚙️ SÉC MĂNG'!J580)</f>
        <v>0</v>
      </c>
      <c r="F2624" s="1">
        <f>IF('⚙️ SÉC MĂNG'!A580="","",'⚙️ SÉC MĂNG'!K580)</f>
        <v>0</v>
      </c>
      <c r="G2624" s="1">
        <f>IF('⚙️ SÉC MĂNG'!A580="","",'⚙️ SÉC MĂNG'!L580)</f>
        <v>0</v>
      </c>
      <c r="H2624" s="1">
        <f>IF('⚙️ SÉC MĂNG'!A580="","",'⚙️ SÉC MĂNG'!M580)</f>
        <v>0</v>
      </c>
      <c r="I2624" s="1">
        <f>IF('⚙️ SÉC MĂNG'!A580="","",'⚙️ SÉC MĂNG'!N580)</f>
        <v>0</v>
      </c>
      <c r="J2624" s="1" t="str">
        <f>IF('⚙️ SÉC MĂNG'!A580="","",'⚙️ SÉC MĂNG'!D580)</f>
        <v>76</v>
      </c>
      <c r="L2624" s="1">
        <f>N(L2623)+IF(AND('🔎 TRA CỨU NHANH'!$C$2&lt;&gt;"",OR(ISNUMBER(SEARCH('🔎 TRA CỨU NHANH'!$C$2,$A2624)),ISNUMBER(SEARCH('🔎 TRA CỨU NHANH'!$C$2,$B2624)))),1,0)</f>
        <v>0</v>
      </c>
      <c r="M2624" s="1" t="str">
        <f t="shared" si="80"/>
        <v/>
      </c>
      <c r="N2624" s="1">
        <f>N(N2623)+IF(AND('💰 BÁO GIÁ'!$C$27&lt;&gt;"",OR(ISNUMBER(SEARCH('💰 BÁO GIÁ'!$C$27,$A2624)),ISNUMBER(SEARCH('💰 BÁO GIÁ'!$C$27,$B2624)))),1,0)</f>
        <v>0</v>
      </c>
      <c r="O2624" s="1" t="str">
        <f t="shared" si="81"/>
        <v/>
      </c>
    </row>
    <row r="2625" customHeight="1" spans="1:15">
      <c r="A2625" s="1" t="str">
        <f>IF('⚙️ SÉC MĂNG'!A581="","",'⚙️ SÉC MĂNG'!A581)</f>
        <v>HH079161</v>
      </c>
      <c r="B2625" s="1" t="str">
        <f>IF('⚙️ SÉC MĂNG'!A581="","",'⚙️ SÉC MĂNG'!R581)</f>
        <v>Séc măng 4FA1 đường kính 76  (2-2-4) - TP</v>
      </c>
      <c r="C2625" s="1" t="str">
        <f>IF('⚙️ SÉC MĂNG'!A581="","","Séc măng")</f>
        <v>Séc măng</v>
      </c>
      <c r="D2625" s="1" t="str">
        <f>IF('⚙️ SÉC MĂNG'!A581="","",'⚙️ SÉC MĂNG'!I581)</f>
        <v>Cái</v>
      </c>
      <c r="E2625" s="1">
        <f>IF('⚙️ SÉC MĂNG'!A581="","",'⚙️ SÉC MĂNG'!J581)</f>
        <v>0</v>
      </c>
      <c r="F2625" s="1">
        <f>IF('⚙️ SÉC MĂNG'!A581="","",'⚙️ SÉC MĂNG'!K581)</f>
        <v>0</v>
      </c>
      <c r="G2625" s="1">
        <f>IF('⚙️ SÉC MĂNG'!A581="","",'⚙️ SÉC MĂNG'!L581)</f>
        <v>0</v>
      </c>
      <c r="H2625" s="1">
        <f>IF('⚙️ SÉC MĂNG'!A581="","",'⚙️ SÉC MĂNG'!M581)</f>
        <v>0</v>
      </c>
      <c r="I2625" s="1">
        <f>IF('⚙️ SÉC MĂNG'!A581="","",'⚙️ SÉC MĂNG'!N581)</f>
        <v>0</v>
      </c>
      <c r="J2625" s="1" t="str">
        <f>IF('⚙️ SÉC MĂNG'!A581="","",'⚙️ SÉC MĂNG'!D581)</f>
        <v>76</v>
      </c>
      <c r="L2625" s="1">
        <f>N(L2624)+IF(AND('🔎 TRA CỨU NHANH'!$C$2&lt;&gt;"",OR(ISNUMBER(SEARCH('🔎 TRA CỨU NHANH'!$C$2,$A2625)),ISNUMBER(SEARCH('🔎 TRA CỨU NHANH'!$C$2,$B2625)))),1,0)</f>
        <v>0</v>
      </c>
      <c r="M2625" s="1" t="str">
        <f t="shared" si="80"/>
        <v/>
      </c>
      <c r="N2625" s="1">
        <f>N(N2624)+IF(AND('💰 BÁO GIÁ'!$C$27&lt;&gt;"",OR(ISNUMBER(SEARCH('💰 BÁO GIÁ'!$C$27,$A2625)),ISNUMBER(SEARCH('💰 BÁO GIÁ'!$C$27,$B2625)))),1,0)</f>
        <v>0</v>
      </c>
      <c r="O2625" s="1" t="str">
        <f t="shared" si="81"/>
        <v/>
      </c>
    </row>
    <row r="2626" customHeight="1" spans="1:15">
      <c r="A2626" s="1" t="str">
        <f>IF('⚙️ SÉC MĂNG'!A582="","",'⚙️ SÉC MĂNG'!A582)</f>
        <v>HH084141</v>
      </c>
      <c r="B2626" s="1" t="str">
        <f>IF('⚙️ SÉC MĂNG'!A582="","",'⚙️ SÉC MĂNG'!R582)</f>
        <v>Séc măng Mitsu L3E/ L2E/ 76 (2HK-2-3) MM433152 - HENWEIT R-MI59-00</v>
      </c>
      <c r="C2626" s="1" t="str">
        <f>IF('⚙️ SÉC MĂNG'!A582="","","Séc măng")</f>
        <v>Séc măng</v>
      </c>
      <c r="D2626" s="1" t="str">
        <f>IF('⚙️ SÉC MĂNG'!A582="","",'⚙️ SÉC MĂNG'!I582)</f>
        <v>Máy</v>
      </c>
      <c r="E2626" s="1">
        <f>IF('⚙️ SÉC MĂNG'!A582="","",'⚙️ SÉC MĂNG'!J582)</f>
        <v>0</v>
      </c>
      <c r="F2626" s="1">
        <f>IF('⚙️ SÉC MĂNG'!A582="","",'⚙️ SÉC MĂNG'!K582)</f>
        <v>0</v>
      </c>
      <c r="G2626" s="1">
        <f>IF('⚙️ SÉC MĂNG'!A582="","",'⚙️ SÉC MĂNG'!L582)</f>
        <v>0</v>
      </c>
      <c r="H2626" s="1">
        <f>IF('⚙️ SÉC MĂNG'!A582="","",'⚙️ SÉC MĂNG'!M582)</f>
        <v>0</v>
      </c>
      <c r="I2626" s="1">
        <f>IF('⚙️ SÉC MĂNG'!A582="","",'⚙️ SÉC MĂNG'!N582)</f>
        <v>0</v>
      </c>
      <c r="J2626" s="1" t="str">
        <f>IF('⚙️ SÉC MĂNG'!A582="","",'⚙️ SÉC MĂNG'!D582)</f>
        <v>76</v>
      </c>
      <c r="L2626" s="1">
        <f>N(L2625)+IF(AND('🔎 TRA CỨU NHANH'!$C$2&lt;&gt;"",OR(ISNUMBER(SEARCH('🔎 TRA CỨU NHANH'!$C$2,$A2626)),ISNUMBER(SEARCH('🔎 TRA CỨU NHANH'!$C$2,$B2626)))),1,0)</f>
        <v>0</v>
      </c>
      <c r="M2626" s="1" t="str">
        <f t="shared" ref="M2626:M2689" si="82">IF(L2626&gt;N(L2625),L2626,"")</f>
        <v/>
      </c>
      <c r="N2626" s="1">
        <f>N(N2625)+IF(AND('💰 BÁO GIÁ'!$C$27&lt;&gt;"",OR(ISNUMBER(SEARCH('💰 BÁO GIÁ'!$C$27,$A2626)),ISNUMBER(SEARCH('💰 BÁO GIÁ'!$C$27,$B2626)))),1,0)</f>
        <v>0</v>
      </c>
      <c r="O2626" s="1" t="str">
        <f t="shared" ref="O2626:O2689" si="83">IF(N2626&gt;N(N2625),N2626,"")</f>
        <v/>
      </c>
    </row>
    <row r="2627" customHeight="1" spans="1:15">
      <c r="A2627" s="1" t="str">
        <f>IF('⚙️ SÉC MĂNG'!A583="","",'⚙️ SÉC MĂNG'!A583)</f>
        <v/>
      </c>
      <c r="B2627" s="1" t="str">
        <f>IF('⚙️ SÉC MĂNG'!A583="","",'⚙️ SÉC MĂNG'!R583)</f>
        <v/>
      </c>
      <c r="C2627" s="1" t="str">
        <f>IF('⚙️ SÉC MĂNG'!A583="","","Séc măng")</f>
        <v/>
      </c>
      <c r="D2627" s="1" t="str">
        <f>IF('⚙️ SÉC MĂNG'!A583="","",'⚙️ SÉC MĂNG'!I583)</f>
        <v/>
      </c>
      <c r="E2627" s="1" t="str">
        <f>IF('⚙️ SÉC MĂNG'!A583="","",'⚙️ SÉC MĂNG'!J583)</f>
        <v/>
      </c>
      <c r="F2627" s="1" t="str">
        <f>IF('⚙️ SÉC MĂNG'!A583="","",'⚙️ SÉC MĂNG'!K583)</f>
        <v/>
      </c>
      <c r="G2627" s="1" t="str">
        <f>IF('⚙️ SÉC MĂNG'!A583="","",'⚙️ SÉC MĂNG'!L583)</f>
        <v/>
      </c>
      <c r="H2627" s="1" t="str">
        <f>IF('⚙️ SÉC MĂNG'!A583="","",'⚙️ SÉC MĂNG'!M583)</f>
        <v/>
      </c>
      <c r="I2627" s="1" t="str">
        <f>IF('⚙️ SÉC MĂNG'!A583="","",'⚙️ SÉC MĂNG'!N583)</f>
        <v/>
      </c>
      <c r="J2627" s="1" t="str">
        <f>IF('⚙️ SÉC MĂNG'!A583="","",'⚙️ SÉC MĂNG'!D583)</f>
        <v/>
      </c>
      <c r="L2627" s="1">
        <f>N(L2626)+IF(AND('🔎 TRA CỨU NHANH'!$C$2&lt;&gt;"",OR(ISNUMBER(SEARCH('🔎 TRA CỨU NHANH'!$C$2,$A2627)),ISNUMBER(SEARCH('🔎 TRA CỨU NHANH'!$C$2,$B2627)))),1,0)</f>
        <v>0</v>
      </c>
      <c r="M2627" s="1" t="str">
        <f t="shared" si="82"/>
        <v/>
      </c>
      <c r="N2627" s="1">
        <f>N(N2626)+IF(AND('💰 BÁO GIÁ'!$C$27&lt;&gt;"",OR(ISNUMBER(SEARCH('💰 BÁO GIÁ'!$C$27,$A2627)),ISNUMBER(SEARCH('💰 BÁO GIÁ'!$C$27,$B2627)))),1,0)</f>
        <v>0</v>
      </c>
      <c r="O2627" s="1" t="str">
        <f t="shared" si="83"/>
        <v/>
      </c>
    </row>
    <row r="2628" customHeight="1" spans="1:15">
      <c r="A2628" s="1" t="str">
        <f>IF('⚙️ SÉC MĂNG'!A584="","",'⚙️ SÉC MĂNG'!A584)</f>
        <v>HH077508</v>
      </c>
      <c r="B2628" s="1" t="str">
        <f>IF('⚙️ SÉC MĂNG'!A584="","",'⚙️ SÉC MĂNG'!R584)</f>
        <v>Séc măng Perkins 84 (2-1.5-3) - Bepco</v>
      </c>
      <c r="C2628" s="1" t="str">
        <f>IF('⚙️ SÉC MĂNG'!A584="","","Séc măng")</f>
        <v>Séc măng</v>
      </c>
      <c r="D2628" s="1" t="str">
        <f>IF('⚙️ SÉC MĂNG'!A584="","",'⚙️ SÉC MĂNG'!I584)</f>
        <v>Máy</v>
      </c>
      <c r="E2628" s="1">
        <f>IF('⚙️ SÉC MĂNG'!A584="","",'⚙️ SÉC MĂNG'!J584)</f>
        <v>0</v>
      </c>
      <c r="F2628" s="1">
        <f>IF('⚙️ SÉC MĂNG'!A584="","",'⚙️ SÉC MĂNG'!K584)</f>
        <v>0</v>
      </c>
      <c r="G2628" s="1">
        <f>IF('⚙️ SÉC MĂNG'!A584="","",'⚙️ SÉC MĂNG'!L584)</f>
        <v>0</v>
      </c>
      <c r="H2628" s="1">
        <f>IF('⚙️ SÉC MĂNG'!A584="","",'⚙️ SÉC MĂNG'!M584)</f>
        <v>0</v>
      </c>
      <c r="I2628" s="1">
        <f>IF('⚙️ SÉC MĂNG'!A584="","",'⚙️ SÉC MĂNG'!N584)</f>
        <v>0</v>
      </c>
      <c r="J2628" s="1" t="str">
        <f>IF('⚙️ SÉC MĂNG'!A584="","",'⚙️ SÉC MĂNG'!D584)</f>
        <v>84</v>
      </c>
      <c r="L2628" s="1">
        <f>N(L2627)+IF(AND('🔎 TRA CỨU NHANH'!$C$2&lt;&gt;"",OR(ISNUMBER(SEARCH('🔎 TRA CỨU NHANH'!$C$2,$A2628)),ISNUMBER(SEARCH('🔎 TRA CỨU NHANH'!$C$2,$B2628)))),1,0)</f>
        <v>0</v>
      </c>
      <c r="M2628" s="1" t="str">
        <f t="shared" si="82"/>
        <v/>
      </c>
      <c r="N2628" s="1">
        <f>N(N2627)+IF(AND('💰 BÁO GIÁ'!$C$27&lt;&gt;"",OR(ISNUMBER(SEARCH('💰 BÁO GIÁ'!$C$27,$A2628)),ISNUMBER(SEARCH('💰 BÁO GIÁ'!$C$27,$B2628)))),1,0)</f>
        <v>0</v>
      </c>
      <c r="O2628" s="1" t="str">
        <f t="shared" si="83"/>
        <v/>
      </c>
    </row>
    <row r="2629" customHeight="1" spans="1:15">
      <c r="A2629" s="1" t="str">
        <f>IF('⚙️ SÉC MĂNG'!A585="","",'⚙️ SÉC MĂNG'!A585)</f>
        <v>HH077946</v>
      </c>
      <c r="B2629" s="1" t="str">
        <f>IF('⚙️ SÉC MĂNG'!A585="","",'⚙️ SÉC MĂNG'!R585)</f>
        <v>Séc măng PERKINS 84 / 2-1.5-3 - IZUMI</v>
      </c>
      <c r="C2629" s="1" t="str">
        <f>IF('⚙️ SÉC MĂNG'!A585="","","Séc măng")</f>
        <v>Séc măng</v>
      </c>
      <c r="D2629" s="1" t="str">
        <f>IF('⚙️ SÉC MĂNG'!A585="","",'⚙️ SÉC MĂNG'!I585)</f>
        <v>Máy</v>
      </c>
      <c r="E2629" s="1">
        <f>IF('⚙️ SÉC MĂNG'!A585="","",'⚙️ SÉC MĂNG'!J585)</f>
        <v>0</v>
      </c>
      <c r="F2629" s="1">
        <f>IF('⚙️ SÉC MĂNG'!A585="","",'⚙️ SÉC MĂNG'!K585)</f>
        <v>0</v>
      </c>
      <c r="G2629" s="1">
        <f>IF('⚙️ SÉC MĂNG'!A585="","",'⚙️ SÉC MĂNG'!L585)</f>
        <v>0</v>
      </c>
      <c r="H2629" s="1">
        <f>IF('⚙️ SÉC MĂNG'!A585="","",'⚙️ SÉC MĂNG'!M585)</f>
        <v>0</v>
      </c>
      <c r="I2629" s="1">
        <f>IF('⚙️ SÉC MĂNG'!A585="","",'⚙️ SÉC MĂNG'!N585)</f>
        <v>0</v>
      </c>
      <c r="J2629" s="1" t="str">
        <f>IF('⚙️ SÉC MĂNG'!A585="","",'⚙️ SÉC MĂNG'!D585)</f>
        <v>84</v>
      </c>
      <c r="L2629" s="1">
        <f>N(L2628)+IF(AND('🔎 TRA CỨU NHANH'!$C$2&lt;&gt;"",OR(ISNUMBER(SEARCH('🔎 TRA CỨU NHANH'!$C$2,$A2629)),ISNUMBER(SEARCH('🔎 TRA CỨU NHANH'!$C$2,$B2629)))),1,0)</f>
        <v>0</v>
      </c>
      <c r="M2629" s="1" t="str">
        <f t="shared" si="82"/>
        <v/>
      </c>
      <c r="N2629" s="1">
        <f>N(N2628)+IF(AND('💰 BÁO GIÁ'!$C$27&lt;&gt;"",OR(ISNUMBER(SEARCH('💰 BÁO GIÁ'!$C$27,$A2629)),ISNUMBER(SEARCH('💰 BÁO GIÁ'!$C$27,$B2629)))),1,0)</f>
        <v>0</v>
      </c>
      <c r="O2629" s="1" t="str">
        <f t="shared" si="83"/>
        <v/>
      </c>
    </row>
    <row r="2630" customHeight="1" spans="1:15">
      <c r="A2630" s="1" t="str">
        <f>IF('⚙️ SÉC MĂNG'!A586="","",'⚙️ SÉC MĂNG'!A586)</f>
        <v>HH077943</v>
      </c>
      <c r="B2630" s="1" t="str">
        <f>IF('⚙️ SÉC MĂNG'!A586="","",'⚙️ SÉC MĂNG'!R586)</f>
        <v>Séc măng PERKINS 84/ 2HK-1.5-3 - IZUMI</v>
      </c>
      <c r="C2630" s="1" t="str">
        <f>IF('⚙️ SÉC MĂNG'!A586="","","Séc măng")</f>
        <v>Séc măng</v>
      </c>
      <c r="D2630" s="1" t="str">
        <f>IF('⚙️ SÉC MĂNG'!A586="","",'⚙️ SÉC MĂNG'!I586)</f>
        <v>Máy</v>
      </c>
      <c r="E2630" s="1">
        <f>IF('⚙️ SÉC MĂNG'!A586="","",'⚙️ SÉC MĂNG'!J586)</f>
        <v>0</v>
      </c>
      <c r="F2630" s="1">
        <f>IF('⚙️ SÉC MĂNG'!A586="","",'⚙️ SÉC MĂNG'!K586)</f>
        <v>0</v>
      </c>
      <c r="G2630" s="1">
        <f>IF('⚙️ SÉC MĂNG'!A586="","",'⚙️ SÉC MĂNG'!L586)</f>
        <v>0</v>
      </c>
      <c r="H2630" s="1">
        <f>IF('⚙️ SÉC MĂNG'!A586="","",'⚙️ SÉC MĂNG'!M586)</f>
        <v>0</v>
      </c>
      <c r="I2630" s="1">
        <f>IF('⚙️ SÉC MĂNG'!A586="","",'⚙️ SÉC MĂNG'!N586)</f>
        <v>0</v>
      </c>
      <c r="J2630" s="1" t="str">
        <f>IF('⚙️ SÉC MĂNG'!A586="","",'⚙️ SÉC MĂNG'!D586)</f>
        <v>84</v>
      </c>
      <c r="L2630" s="1">
        <f>N(L2629)+IF(AND('🔎 TRA CỨU NHANH'!$C$2&lt;&gt;"",OR(ISNUMBER(SEARCH('🔎 TRA CỨU NHANH'!$C$2,$A2630)),ISNUMBER(SEARCH('🔎 TRA CỨU NHANH'!$C$2,$B2630)))),1,0)</f>
        <v>0</v>
      </c>
      <c r="M2630" s="1" t="str">
        <f t="shared" si="82"/>
        <v/>
      </c>
      <c r="N2630" s="1">
        <f>N(N2629)+IF(AND('💰 BÁO GIÁ'!$C$27&lt;&gt;"",OR(ISNUMBER(SEARCH('💰 BÁO GIÁ'!$C$27,$A2630)),ISNUMBER(SEARCH('💰 BÁO GIÁ'!$C$27,$B2630)))),1,0)</f>
        <v>0</v>
      </c>
      <c r="O2630" s="1" t="str">
        <f t="shared" si="83"/>
        <v/>
      </c>
    </row>
    <row r="2631" customHeight="1" spans="1:15">
      <c r="A2631" s="1" t="str">
        <f>IF('⚙️ SÉC MĂNG'!A587="","",'⚙️ SÉC MĂNG'!A587)</f>
        <v/>
      </c>
      <c r="B2631" s="1" t="str">
        <f>IF('⚙️ SÉC MĂNG'!A587="","",'⚙️ SÉC MĂNG'!R587)</f>
        <v/>
      </c>
      <c r="C2631" s="1" t="str">
        <f>IF('⚙️ SÉC MĂNG'!A587="","","Séc măng")</f>
        <v/>
      </c>
      <c r="D2631" s="1" t="str">
        <f>IF('⚙️ SÉC MĂNG'!A587="","",'⚙️ SÉC MĂNG'!I587)</f>
        <v/>
      </c>
      <c r="E2631" s="1" t="str">
        <f>IF('⚙️ SÉC MĂNG'!A587="","",'⚙️ SÉC MĂNG'!J587)</f>
        <v/>
      </c>
      <c r="F2631" s="1" t="str">
        <f>IF('⚙️ SÉC MĂNG'!A587="","",'⚙️ SÉC MĂNG'!K587)</f>
        <v/>
      </c>
      <c r="G2631" s="1" t="str">
        <f>IF('⚙️ SÉC MĂNG'!A587="","",'⚙️ SÉC MĂNG'!L587)</f>
        <v/>
      </c>
      <c r="H2631" s="1" t="str">
        <f>IF('⚙️ SÉC MĂNG'!A587="","",'⚙️ SÉC MĂNG'!M587)</f>
        <v/>
      </c>
      <c r="I2631" s="1" t="str">
        <f>IF('⚙️ SÉC MĂNG'!A587="","",'⚙️ SÉC MĂNG'!N587)</f>
        <v/>
      </c>
      <c r="J2631" s="1" t="str">
        <f>IF('⚙️ SÉC MĂNG'!A587="","",'⚙️ SÉC MĂNG'!D587)</f>
        <v/>
      </c>
      <c r="L2631" s="1">
        <f>N(L2630)+IF(AND('🔎 TRA CỨU NHANH'!$C$2&lt;&gt;"",OR(ISNUMBER(SEARCH('🔎 TRA CỨU NHANH'!$C$2,$A2631)),ISNUMBER(SEARCH('🔎 TRA CỨU NHANH'!$C$2,$B2631)))),1,0)</f>
        <v>0</v>
      </c>
      <c r="M2631" s="1" t="str">
        <f t="shared" si="82"/>
        <v/>
      </c>
      <c r="N2631" s="1">
        <f>N(N2630)+IF(AND('💰 BÁO GIÁ'!$C$27&lt;&gt;"",OR(ISNUMBER(SEARCH('💰 BÁO GIÁ'!$C$27,$A2631)),ISNUMBER(SEARCH('💰 BÁO GIÁ'!$C$27,$B2631)))),1,0)</f>
        <v>0</v>
      </c>
      <c r="O2631" s="1" t="str">
        <f t="shared" si="83"/>
        <v/>
      </c>
    </row>
    <row r="2632" customHeight="1" spans="1:15">
      <c r="A2632" s="1" t="str">
        <f>IF('⚙️ SÉC MĂNG'!A588="","",'⚙️ SÉC MĂNG'!A588)</f>
        <v>HH084144</v>
      </c>
      <c r="B2632" s="1" t="str">
        <f>IF('⚙️ SÉC MĂNG'!A588="","",'⚙️ SÉC MĂNG'!R588)</f>
        <v>Séc măng Ford WL-T/ 93 (2.5-2-3) - HENWEIT R-FD36-00</v>
      </c>
      <c r="C2632" s="1" t="str">
        <f>IF('⚙️ SÉC MĂNG'!A588="","","Séc măng")</f>
        <v>Séc măng</v>
      </c>
      <c r="D2632" s="1" t="str">
        <f>IF('⚙️ SÉC MĂNG'!A588="","",'⚙️ SÉC MĂNG'!I588)</f>
        <v>Máy</v>
      </c>
      <c r="E2632" s="1">
        <f>IF('⚙️ SÉC MĂNG'!A588="","",'⚙️ SÉC MĂNG'!J588)</f>
        <v>0</v>
      </c>
      <c r="F2632" s="1">
        <f>IF('⚙️ SÉC MĂNG'!A588="","",'⚙️ SÉC MĂNG'!K588)</f>
        <v>0</v>
      </c>
      <c r="G2632" s="1">
        <f>IF('⚙️ SÉC MĂNG'!A588="","",'⚙️ SÉC MĂNG'!L588)</f>
        <v>0</v>
      </c>
      <c r="H2632" s="1">
        <f>IF('⚙️ SÉC MĂNG'!A588="","",'⚙️ SÉC MĂNG'!M588)</f>
        <v>0</v>
      </c>
      <c r="I2632" s="1">
        <f>IF('⚙️ SÉC MĂNG'!A588="","",'⚙️ SÉC MĂNG'!N588)</f>
        <v>0</v>
      </c>
      <c r="J2632" s="1" t="str">
        <f>IF('⚙️ SÉC MĂNG'!A588="","",'⚙️ SÉC MĂNG'!D588)</f>
        <v>93</v>
      </c>
      <c r="L2632" s="1">
        <f>N(L2631)+IF(AND('🔎 TRA CỨU NHANH'!$C$2&lt;&gt;"",OR(ISNUMBER(SEARCH('🔎 TRA CỨU NHANH'!$C$2,$A2632)),ISNUMBER(SEARCH('🔎 TRA CỨU NHANH'!$C$2,$B2632)))),1,0)</f>
        <v>0</v>
      </c>
      <c r="M2632" s="1" t="str">
        <f t="shared" si="82"/>
        <v/>
      </c>
      <c r="N2632" s="1">
        <f>N(N2631)+IF(AND('💰 BÁO GIÁ'!$C$27&lt;&gt;"",OR(ISNUMBER(SEARCH('💰 BÁO GIÁ'!$C$27,$A2632)),ISNUMBER(SEARCH('💰 BÁO GIÁ'!$C$27,$B2632)))),1,0)</f>
        <v>0</v>
      </c>
      <c r="O2632" s="1" t="str">
        <f t="shared" si="83"/>
        <v/>
      </c>
    </row>
    <row r="2633" customHeight="1" spans="1:15">
      <c r="A2633" s="1" t="str">
        <f>IF('⚙️ SÉC MĂNG'!A589="","",'⚙️ SÉC MĂNG'!A589)</f>
        <v>HH074704</v>
      </c>
      <c r="B2633" s="1" t="str">
        <f>IF('⚙️ SÉC MĂNG'!A589="","",'⚙️ SÉC MĂNG'!R589)</f>
        <v>Séc măng JT/K3000 (2-2-3) đường kính 98 - TP</v>
      </c>
      <c r="C2633" s="1" t="str">
        <f>IF('⚙️ SÉC MĂNG'!A589="","","Séc măng")</f>
        <v>Séc măng</v>
      </c>
      <c r="D2633" s="1" t="str">
        <f>IF('⚙️ SÉC MĂNG'!A589="","",'⚙️ SÉC MĂNG'!I589)</f>
        <v>1Máy</v>
      </c>
      <c r="E2633" s="1">
        <f>IF('⚙️ SÉC MĂNG'!A589="","",'⚙️ SÉC MĂNG'!J589)</f>
        <v>0</v>
      </c>
      <c r="F2633" s="1">
        <f>IF('⚙️ SÉC MĂNG'!A589="","",'⚙️ SÉC MĂNG'!K589)</f>
        <v>0</v>
      </c>
      <c r="G2633" s="1">
        <f>IF('⚙️ SÉC MĂNG'!A589="","",'⚙️ SÉC MĂNG'!L589)</f>
        <v>0</v>
      </c>
      <c r="H2633" s="1">
        <f>IF('⚙️ SÉC MĂNG'!A589="","",'⚙️ SÉC MĂNG'!M589)</f>
        <v>0</v>
      </c>
      <c r="I2633" s="1">
        <f>IF('⚙️ SÉC MĂNG'!A589="","",'⚙️ SÉC MĂNG'!N589)</f>
        <v>0</v>
      </c>
      <c r="J2633" s="1" t="str">
        <f>IF('⚙️ SÉC MĂNG'!A589="","",'⚙️ SÉC MĂNG'!D589)</f>
        <v>98</v>
      </c>
      <c r="L2633" s="1">
        <f>N(L2632)+IF(AND('🔎 TRA CỨU NHANH'!$C$2&lt;&gt;"",OR(ISNUMBER(SEARCH('🔎 TRA CỨU NHANH'!$C$2,$A2633)),ISNUMBER(SEARCH('🔎 TRA CỨU NHANH'!$C$2,$B2633)))),1,0)</f>
        <v>0</v>
      </c>
      <c r="M2633" s="1" t="str">
        <f t="shared" si="82"/>
        <v/>
      </c>
      <c r="N2633" s="1">
        <f>N(N2632)+IF(AND('💰 BÁO GIÁ'!$C$27&lt;&gt;"",OR(ISNUMBER(SEARCH('💰 BÁO GIÁ'!$C$27,$A2633)),ISNUMBER(SEARCH('💰 BÁO GIÁ'!$C$27,$B2633)))),1,0)</f>
        <v>0</v>
      </c>
      <c r="O2633" s="1" t="str">
        <f t="shared" si="83"/>
        <v/>
      </c>
    </row>
    <row r="2634" customHeight="1" spans="1:15">
      <c r="A2634" s="1" t="str">
        <f>IF('⚙️ SÉC MĂNG'!A590="","",'⚙️ SÉC MĂNG'!A590)</f>
        <v/>
      </c>
      <c r="B2634" s="1" t="str">
        <f>IF('⚙️ SÉC MĂNG'!A590="","",'⚙️ SÉC MĂNG'!R590)</f>
        <v/>
      </c>
      <c r="C2634" s="1" t="str">
        <f>IF('⚙️ SÉC MĂNG'!A590="","","Séc măng")</f>
        <v/>
      </c>
      <c r="D2634" s="1" t="str">
        <f>IF('⚙️ SÉC MĂNG'!A590="","",'⚙️ SÉC MĂNG'!I590)</f>
        <v/>
      </c>
      <c r="E2634" s="1" t="str">
        <f>IF('⚙️ SÉC MĂNG'!A590="","",'⚙️ SÉC MĂNG'!J590)</f>
        <v/>
      </c>
      <c r="F2634" s="1" t="str">
        <f>IF('⚙️ SÉC MĂNG'!A590="","",'⚙️ SÉC MĂNG'!K590)</f>
        <v/>
      </c>
      <c r="G2634" s="1" t="str">
        <f>IF('⚙️ SÉC MĂNG'!A590="","",'⚙️ SÉC MĂNG'!L590)</f>
        <v/>
      </c>
      <c r="H2634" s="1" t="str">
        <f>IF('⚙️ SÉC MĂNG'!A590="","",'⚙️ SÉC MĂNG'!M590)</f>
        <v/>
      </c>
      <c r="I2634" s="1" t="str">
        <f>IF('⚙️ SÉC MĂNG'!A590="","",'⚙️ SÉC MĂNG'!N590)</f>
        <v/>
      </c>
      <c r="J2634" s="1" t="str">
        <f>IF('⚙️ SÉC MĂNG'!A590="","",'⚙️ SÉC MĂNG'!D590)</f>
        <v/>
      </c>
      <c r="L2634" s="1">
        <f>N(L2633)+IF(AND('🔎 TRA CỨU NHANH'!$C$2&lt;&gt;"",OR(ISNUMBER(SEARCH('🔎 TRA CỨU NHANH'!$C$2,$A2634)),ISNUMBER(SEARCH('🔎 TRA CỨU NHANH'!$C$2,$B2634)))),1,0)</f>
        <v>0</v>
      </c>
      <c r="M2634" s="1" t="str">
        <f t="shared" si="82"/>
        <v/>
      </c>
      <c r="N2634" s="1">
        <f>N(N2633)+IF(AND('💰 BÁO GIÁ'!$C$27&lt;&gt;"",OR(ISNUMBER(SEARCH('💰 BÁO GIÁ'!$C$27,$A2634)),ISNUMBER(SEARCH('💰 BÁO GIÁ'!$C$27,$B2634)))),1,0)</f>
        <v>0</v>
      </c>
      <c r="O2634" s="1" t="str">
        <f t="shared" si="83"/>
        <v/>
      </c>
    </row>
    <row r="2635" customHeight="1" spans="1:15">
      <c r="A2635" s="1" t="str">
        <f>IF('⚙️ SÉC MĂNG'!A591="","",'⚙️ SÉC MĂNG'!A591)</f>
        <v>HH078330</v>
      </c>
      <c r="B2635" s="1" t="str">
        <f>IF('⚙️ SÉC MĂNG'!A591="","",'⚙️ SÉC MĂNG'!R591)</f>
        <v>Séc măng BF6M2013 / BF4M2013 / DEUTZ 98/ VOLVO D6D/ D6E (3K-2-3) - ART 13509801-00</v>
      </c>
      <c r="C2635" s="1" t="str">
        <f>IF('⚙️ SÉC MĂNG'!A591="","","Séc măng")</f>
        <v>Séc măng</v>
      </c>
      <c r="D2635" s="1" t="str">
        <f>IF('⚙️ SÉC MĂNG'!A591="","",'⚙️ SÉC MĂNG'!I591)</f>
        <v>Máy</v>
      </c>
      <c r="E2635" s="1">
        <f>IF('⚙️ SÉC MĂNG'!A591="","",'⚙️ SÉC MĂNG'!J591)</f>
        <v>0</v>
      </c>
      <c r="F2635" s="1">
        <f>IF('⚙️ SÉC MĂNG'!A591="","",'⚙️ SÉC MĂNG'!K591)</f>
        <v>0</v>
      </c>
      <c r="G2635" s="1">
        <f>IF('⚙️ SÉC MĂNG'!A591="","",'⚙️ SÉC MĂNG'!L591)</f>
        <v>0</v>
      </c>
      <c r="H2635" s="1">
        <f>IF('⚙️ SÉC MĂNG'!A591="","",'⚙️ SÉC MĂNG'!M591)</f>
        <v>0</v>
      </c>
      <c r="I2635" s="1">
        <f>IF('⚙️ SÉC MĂNG'!A591="","",'⚙️ SÉC MĂNG'!N591)</f>
        <v>0</v>
      </c>
      <c r="J2635" s="1" t="str">
        <f>IF('⚙️ SÉC MĂNG'!A591="","",'⚙️ SÉC MĂNG'!D591)</f>
        <v>98</v>
      </c>
      <c r="L2635" s="1">
        <f>N(L2634)+IF(AND('🔎 TRA CỨU NHANH'!$C$2&lt;&gt;"",OR(ISNUMBER(SEARCH('🔎 TRA CỨU NHANH'!$C$2,$A2635)),ISNUMBER(SEARCH('🔎 TRA CỨU NHANH'!$C$2,$B2635)))),1,0)</f>
        <v>0</v>
      </c>
      <c r="M2635" s="1" t="str">
        <f t="shared" si="82"/>
        <v/>
      </c>
      <c r="N2635" s="1">
        <f>N(N2634)+IF(AND('💰 BÁO GIÁ'!$C$27&lt;&gt;"",OR(ISNUMBER(SEARCH('💰 BÁO GIÁ'!$C$27,$A2635)),ISNUMBER(SEARCH('💰 BÁO GIÁ'!$C$27,$B2635)))),1,0)</f>
        <v>0</v>
      </c>
      <c r="O2635" s="1" t="str">
        <f t="shared" si="83"/>
        <v/>
      </c>
    </row>
    <row r="2636" customHeight="1" spans="1:15">
      <c r="A2636" s="1" t="str">
        <f>IF('⚙️ SÉC MĂNG'!A592="","",'⚙️ SÉC MĂNG'!A592)</f>
        <v/>
      </c>
      <c r="B2636" s="1" t="str">
        <f>IF('⚙️ SÉC MĂNG'!A592="","",'⚙️ SÉC MĂNG'!R592)</f>
        <v/>
      </c>
      <c r="C2636" s="1" t="str">
        <f>IF('⚙️ SÉC MĂNG'!A592="","","Séc măng")</f>
        <v/>
      </c>
      <c r="D2636" s="1" t="str">
        <f>IF('⚙️ SÉC MĂNG'!A592="","",'⚙️ SÉC MĂNG'!I592)</f>
        <v/>
      </c>
      <c r="E2636" s="1" t="str">
        <f>IF('⚙️ SÉC MĂNG'!A592="","",'⚙️ SÉC MĂNG'!J592)</f>
        <v/>
      </c>
      <c r="F2636" s="1" t="str">
        <f>IF('⚙️ SÉC MĂNG'!A592="","",'⚙️ SÉC MĂNG'!K592)</f>
        <v/>
      </c>
      <c r="G2636" s="1" t="str">
        <f>IF('⚙️ SÉC MĂNG'!A592="","",'⚙️ SÉC MĂNG'!L592)</f>
        <v/>
      </c>
      <c r="H2636" s="1" t="str">
        <f>IF('⚙️ SÉC MĂNG'!A592="","",'⚙️ SÉC MĂNG'!M592)</f>
        <v/>
      </c>
      <c r="I2636" s="1" t="str">
        <f>IF('⚙️ SÉC MĂNG'!A592="","",'⚙️ SÉC MĂNG'!N592)</f>
        <v/>
      </c>
      <c r="J2636" s="1" t="str">
        <f>IF('⚙️ SÉC MĂNG'!A592="","",'⚙️ SÉC MĂNG'!D592)</f>
        <v/>
      </c>
      <c r="L2636" s="1">
        <f>N(L2635)+IF(AND('🔎 TRA CỨU NHANH'!$C$2&lt;&gt;"",OR(ISNUMBER(SEARCH('🔎 TRA CỨU NHANH'!$C$2,$A2636)),ISNUMBER(SEARCH('🔎 TRA CỨU NHANH'!$C$2,$B2636)))),1,0)</f>
        <v>0</v>
      </c>
      <c r="M2636" s="1" t="str">
        <f t="shared" si="82"/>
        <v/>
      </c>
      <c r="N2636" s="1">
        <f>N(N2635)+IF(AND('💰 BÁO GIÁ'!$C$27&lt;&gt;"",OR(ISNUMBER(SEARCH('💰 BÁO GIÁ'!$C$27,$A2636)),ISNUMBER(SEARCH('💰 BÁO GIÁ'!$C$27,$B2636)))),1,0)</f>
        <v>0</v>
      </c>
      <c r="O2636" s="1" t="str">
        <f t="shared" si="83"/>
        <v/>
      </c>
    </row>
    <row r="2637" customHeight="1" spans="1:15">
      <c r="A2637" s="1" t="str">
        <f>IF('⚙️ SÉC MĂNG'!A593="","",'⚙️ SÉC MĂNG'!A593)</f>
        <v>HH082916</v>
      </c>
      <c r="B2637" s="1" t="str">
        <f>IF('⚙️ SÉC MĂNG'!A593="","",'⚙️ SÉC MĂNG'!R593)</f>
        <v>Séc măng PERKINS 100/ 2.5-2.5-4 (4181A019) - HENWEIT</v>
      </c>
      <c r="C2637" s="1" t="str">
        <f>IF('⚙️ SÉC MĂNG'!A593="","","Séc măng")</f>
        <v>Séc măng</v>
      </c>
      <c r="D2637" s="1" t="str">
        <f>IF('⚙️ SÉC MĂNG'!A593="","",'⚙️ SÉC MĂNG'!I593)</f>
        <v>Máy</v>
      </c>
      <c r="E2637" s="1">
        <f>IF('⚙️ SÉC MĂNG'!A593="","",'⚙️ SÉC MĂNG'!J593)</f>
        <v>0</v>
      </c>
      <c r="F2637" s="1">
        <f>IF('⚙️ SÉC MĂNG'!A593="","",'⚙️ SÉC MĂNG'!K593)</f>
        <v>0</v>
      </c>
      <c r="G2637" s="1">
        <f>IF('⚙️ SÉC MĂNG'!A593="","",'⚙️ SÉC MĂNG'!L593)</f>
        <v>0</v>
      </c>
      <c r="H2637" s="1">
        <f>IF('⚙️ SÉC MĂNG'!A593="","",'⚙️ SÉC MĂNG'!M593)</f>
        <v>0</v>
      </c>
      <c r="I2637" s="1">
        <f>IF('⚙️ SÉC MĂNG'!A593="","",'⚙️ SÉC MĂNG'!N593)</f>
        <v>0</v>
      </c>
      <c r="J2637" s="1" t="str">
        <f>IF('⚙️ SÉC MĂNG'!A593="","",'⚙️ SÉC MĂNG'!D593)</f>
        <v>100</v>
      </c>
      <c r="L2637" s="1">
        <f>N(L2636)+IF(AND('🔎 TRA CỨU NHANH'!$C$2&lt;&gt;"",OR(ISNUMBER(SEARCH('🔎 TRA CỨU NHANH'!$C$2,$A2637)),ISNUMBER(SEARCH('🔎 TRA CỨU NHANH'!$C$2,$B2637)))),1,0)</f>
        <v>0</v>
      </c>
      <c r="M2637" s="1" t="str">
        <f t="shared" si="82"/>
        <v/>
      </c>
      <c r="N2637" s="1">
        <f>N(N2636)+IF(AND('💰 BÁO GIÁ'!$C$27&lt;&gt;"",OR(ISNUMBER(SEARCH('💰 BÁO GIÁ'!$C$27,$A2637)),ISNUMBER(SEARCH('💰 BÁO GIÁ'!$C$27,$B2637)))),1,0)</f>
        <v>0</v>
      </c>
      <c r="O2637" s="1" t="str">
        <f t="shared" si="83"/>
        <v/>
      </c>
    </row>
    <row r="2638" customHeight="1" spans="1:15">
      <c r="A2638" s="1" t="str">
        <f>IF('⚙️ SÉC MĂNG'!A594="","",'⚙️ SÉC MĂNG'!A594)</f>
        <v>HH075949</v>
      </c>
      <c r="B2638" s="1" t="str">
        <f>IF('⚙️ SÉC MĂNG'!A594="","",'⚙️ SÉC MĂNG'!R594)</f>
        <v>Séc măng PERKINS 100/ 3.5K-2.5-3.5 (18510004) - ART</v>
      </c>
      <c r="C2638" s="1" t="str">
        <f>IF('⚙️ SÉC MĂNG'!A594="","","Séc măng")</f>
        <v>Séc măng</v>
      </c>
      <c r="D2638" s="1" t="str">
        <f>IF('⚙️ SÉC MĂNG'!A594="","",'⚙️ SÉC MĂNG'!I594)</f>
        <v>Máy</v>
      </c>
      <c r="E2638" s="1">
        <f>IF('⚙️ SÉC MĂNG'!A594="","",'⚙️ SÉC MĂNG'!J594)</f>
        <v>0</v>
      </c>
      <c r="F2638" s="1">
        <f>IF('⚙️ SÉC MĂNG'!A594="","",'⚙️ SÉC MĂNG'!K594)</f>
        <v>0</v>
      </c>
      <c r="G2638" s="1">
        <f>IF('⚙️ SÉC MĂNG'!A594="","",'⚙️ SÉC MĂNG'!L594)</f>
        <v>0</v>
      </c>
      <c r="H2638" s="1">
        <f>IF('⚙️ SÉC MĂNG'!A594="","",'⚙️ SÉC MĂNG'!M594)</f>
        <v>0</v>
      </c>
      <c r="I2638" s="1">
        <f>IF('⚙️ SÉC MĂNG'!A594="","",'⚙️ SÉC MĂNG'!N594)</f>
        <v>0</v>
      </c>
      <c r="J2638" s="1" t="str">
        <f>IF('⚙️ SÉC MĂNG'!A594="","",'⚙️ SÉC MĂNG'!D594)</f>
        <v>100</v>
      </c>
      <c r="L2638" s="1">
        <f>N(L2637)+IF(AND('🔎 TRA CỨU NHANH'!$C$2&lt;&gt;"",OR(ISNUMBER(SEARCH('🔎 TRA CỨU NHANH'!$C$2,$A2638)),ISNUMBER(SEARCH('🔎 TRA CỨU NHANH'!$C$2,$B2638)))),1,0)</f>
        <v>0</v>
      </c>
      <c r="M2638" s="1" t="str">
        <f t="shared" si="82"/>
        <v/>
      </c>
      <c r="N2638" s="1">
        <f>N(N2637)+IF(AND('💰 BÁO GIÁ'!$C$27&lt;&gt;"",OR(ISNUMBER(SEARCH('💰 BÁO GIÁ'!$C$27,$A2638)),ISNUMBER(SEARCH('💰 BÁO GIÁ'!$C$27,$B2638)))),1,0)</f>
        <v>0</v>
      </c>
      <c r="O2638" s="1" t="str">
        <f t="shared" si="83"/>
        <v/>
      </c>
    </row>
    <row r="2639" customHeight="1" spans="1:15">
      <c r="A2639" s="1" t="str">
        <f>IF('⚙️ SÉC MĂNG'!A595="","",'⚙️ SÉC MĂNG'!A595)</f>
        <v>HH075947</v>
      </c>
      <c r="B2639" s="1" t="str">
        <f>IF('⚙️ SÉC MĂNG'!A595="","",'⚙️ SÉC MĂNG'!R595)</f>
        <v>Séc măng PERKINS 100/ 3K-2.5-4 (18510001) - ART</v>
      </c>
      <c r="C2639" s="1" t="str">
        <f>IF('⚙️ SÉC MĂNG'!A595="","","Séc măng")</f>
        <v>Séc măng</v>
      </c>
      <c r="D2639" s="1" t="str">
        <f>IF('⚙️ SÉC MĂNG'!A595="","",'⚙️ SÉC MĂNG'!I595)</f>
        <v>Máy</v>
      </c>
      <c r="E2639" s="1">
        <f>IF('⚙️ SÉC MĂNG'!A595="","",'⚙️ SÉC MĂNG'!J595)</f>
        <v>0</v>
      </c>
      <c r="F2639" s="1">
        <f>IF('⚙️ SÉC MĂNG'!A595="","",'⚙️ SÉC MĂNG'!K595)</f>
        <v>0</v>
      </c>
      <c r="G2639" s="1">
        <f>IF('⚙️ SÉC MĂNG'!A595="","",'⚙️ SÉC MĂNG'!L595)</f>
        <v>0</v>
      </c>
      <c r="H2639" s="1">
        <f>IF('⚙️ SÉC MĂNG'!A595="","",'⚙️ SÉC MĂNG'!M595)</f>
        <v>0</v>
      </c>
      <c r="I2639" s="1">
        <f>IF('⚙️ SÉC MĂNG'!A595="","",'⚙️ SÉC MĂNG'!N595)</f>
        <v>0</v>
      </c>
      <c r="J2639" s="1" t="str">
        <f>IF('⚙️ SÉC MĂNG'!A595="","",'⚙️ SÉC MĂNG'!D595)</f>
        <v>100</v>
      </c>
      <c r="L2639" s="1">
        <f>N(L2638)+IF(AND('🔎 TRA CỨU NHANH'!$C$2&lt;&gt;"",OR(ISNUMBER(SEARCH('🔎 TRA CỨU NHANH'!$C$2,$A2639)),ISNUMBER(SEARCH('🔎 TRA CỨU NHANH'!$C$2,$B2639)))),1,0)</f>
        <v>0</v>
      </c>
      <c r="M2639" s="1" t="str">
        <f t="shared" si="82"/>
        <v/>
      </c>
      <c r="N2639" s="1">
        <f>N(N2638)+IF(AND('💰 BÁO GIÁ'!$C$27&lt;&gt;"",OR(ISNUMBER(SEARCH('💰 BÁO GIÁ'!$C$27,$A2639)),ISNUMBER(SEARCH('💰 BÁO GIÁ'!$C$27,$B2639)))),1,0)</f>
        <v>0</v>
      </c>
      <c r="O2639" s="1" t="str">
        <f t="shared" si="83"/>
        <v/>
      </c>
    </row>
    <row r="2640" customHeight="1" spans="1:15">
      <c r="A2640" s="1" t="str">
        <f>IF('⚙️ SÉC MĂNG'!A596="","",'⚙️ SÉC MĂNG'!A596)</f>
        <v/>
      </c>
      <c r="B2640" s="1" t="str">
        <f>IF('⚙️ SÉC MĂNG'!A596="","",'⚙️ SÉC MĂNG'!R596)</f>
        <v/>
      </c>
      <c r="C2640" s="1" t="str">
        <f>IF('⚙️ SÉC MĂNG'!A596="","","Séc măng")</f>
        <v/>
      </c>
      <c r="D2640" s="1" t="str">
        <f>IF('⚙️ SÉC MĂNG'!A596="","",'⚙️ SÉC MĂNG'!I596)</f>
        <v/>
      </c>
      <c r="E2640" s="1" t="str">
        <f>IF('⚙️ SÉC MĂNG'!A596="","",'⚙️ SÉC MĂNG'!J596)</f>
        <v/>
      </c>
      <c r="F2640" s="1" t="str">
        <f>IF('⚙️ SÉC MĂNG'!A596="","",'⚙️ SÉC MĂNG'!K596)</f>
        <v/>
      </c>
      <c r="G2640" s="1" t="str">
        <f>IF('⚙️ SÉC MĂNG'!A596="","",'⚙️ SÉC MĂNG'!L596)</f>
        <v/>
      </c>
      <c r="H2640" s="1" t="str">
        <f>IF('⚙️ SÉC MĂNG'!A596="","",'⚙️ SÉC MĂNG'!M596)</f>
        <v/>
      </c>
      <c r="I2640" s="1" t="str">
        <f>IF('⚙️ SÉC MĂNG'!A596="","",'⚙️ SÉC MĂNG'!N596)</f>
        <v/>
      </c>
      <c r="J2640" s="1" t="str">
        <f>IF('⚙️ SÉC MĂNG'!A596="","",'⚙️ SÉC MĂNG'!D596)</f>
        <v/>
      </c>
      <c r="L2640" s="1">
        <f>N(L2639)+IF(AND('🔎 TRA CỨU NHANH'!$C$2&lt;&gt;"",OR(ISNUMBER(SEARCH('🔎 TRA CỨU NHANH'!$C$2,$A2640)),ISNUMBER(SEARCH('🔎 TRA CỨU NHANH'!$C$2,$B2640)))),1,0)</f>
        <v>0</v>
      </c>
      <c r="M2640" s="1" t="str">
        <f t="shared" si="82"/>
        <v/>
      </c>
      <c r="N2640" s="1">
        <f>N(N2639)+IF(AND('💰 BÁO GIÁ'!$C$27&lt;&gt;"",OR(ISNUMBER(SEARCH('💰 BÁO GIÁ'!$C$27,$A2640)),ISNUMBER(SEARCH('💰 BÁO GIÁ'!$C$27,$B2640)))),1,0)</f>
        <v>0</v>
      </c>
      <c r="O2640" s="1" t="str">
        <f t="shared" si="83"/>
        <v/>
      </c>
    </row>
    <row r="2641" customHeight="1" spans="1:15">
      <c r="A2641" s="1" t="str">
        <f>IF('⚙️ SÉC MĂNG'!A597="","",'⚙️ SÉC MĂNG'!A597)</f>
        <v>HH083297</v>
      </c>
      <c r="B2641" s="1" t="str">
        <f>IF('⚙️ SÉC MĂNG'!A597="","",'⚙️ SÉC MĂNG'!R597)</f>
        <v>Séc măng Deutz 100/ BF6L912 (3K-2.5-2.5-5) - HENWEIT/ R-DZ01-00-1</v>
      </c>
      <c r="C2641" s="1" t="str">
        <f>IF('⚙️ SÉC MĂNG'!A597="","","Séc măng")</f>
        <v>Séc măng</v>
      </c>
      <c r="D2641" s="1" t="str">
        <f>IF('⚙️ SÉC MĂNG'!A597="","",'⚙️ SÉC MĂNG'!I597)</f>
        <v>Máy</v>
      </c>
      <c r="E2641" s="1">
        <f>IF('⚙️ SÉC MĂNG'!A597="","",'⚙️ SÉC MĂNG'!J597)</f>
        <v>0</v>
      </c>
      <c r="F2641" s="1">
        <f>IF('⚙️ SÉC MĂNG'!A597="","",'⚙️ SÉC MĂNG'!K597)</f>
        <v>0</v>
      </c>
      <c r="G2641" s="1">
        <f>IF('⚙️ SÉC MĂNG'!A597="","",'⚙️ SÉC MĂNG'!L597)</f>
        <v>0</v>
      </c>
      <c r="H2641" s="1">
        <f>IF('⚙️ SÉC MĂNG'!A597="","",'⚙️ SÉC MĂNG'!M597)</f>
        <v>0</v>
      </c>
      <c r="I2641" s="1">
        <f>IF('⚙️ SÉC MĂNG'!A597="","",'⚙️ SÉC MĂNG'!N597)</f>
        <v>0</v>
      </c>
      <c r="J2641" s="1" t="str">
        <f>IF('⚙️ SÉC MĂNG'!A597="","",'⚙️ SÉC MĂNG'!D597)</f>
        <v>100</v>
      </c>
      <c r="L2641" s="1">
        <f>N(L2640)+IF(AND('🔎 TRA CỨU NHANH'!$C$2&lt;&gt;"",OR(ISNUMBER(SEARCH('🔎 TRA CỨU NHANH'!$C$2,$A2641)),ISNUMBER(SEARCH('🔎 TRA CỨU NHANH'!$C$2,$B2641)))),1,0)</f>
        <v>0</v>
      </c>
      <c r="M2641" s="1" t="str">
        <f t="shared" si="82"/>
        <v/>
      </c>
      <c r="N2641" s="1">
        <f>N(N2640)+IF(AND('💰 BÁO GIÁ'!$C$27&lt;&gt;"",OR(ISNUMBER(SEARCH('💰 BÁO GIÁ'!$C$27,$A2641)),ISNUMBER(SEARCH('💰 BÁO GIÁ'!$C$27,$B2641)))),1,0)</f>
        <v>0</v>
      </c>
      <c r="O2641" s="1" t="str">
        <f t="shared" si="83"/>
        <v/>
      </c>
    </row>
    <row r="2642" customHeight="1" spans="1:15">
      <c r="A2642" s="1" t="str">
        <f>IF('⚙️ SÉC MĂNG'!A598="","",'⚙️ SÉC MĂNG'!A598)</f>
        <v/>
      </c>
      <c r="B2642" s="1" t="str">
        <f>IF('⚙️ SÉC MĂNG'!A598="","",'⚙️ SÉC MĂNG'!R598)</f>
        <v/>
      </c>
      <c r="C2642" s="1" t="str">
        <f>IF('⚙️ SÉC MĂNG'!A598="","","Séc măng")</f>
        <v/>
      </c>
      <c r="D2642" s="1" t="str">
        <f>IF('⚙️ SÉC MĂNG'!A598="","",'⚙️ SÉC MĂNG'!I598)</f>
        <v/>
      </c>
      <c r="E2642" s="1" t="str">
        <f>IF('⚙️ SÉC MĂNG'!A598="","",'⚙️ SÉC MĂNG'!J598)</f>
        <v/>
      </c>
      <c r="F2642" s="1" t="str">
        <f>IF('⚙️ SÉC MĂNG'!A598="","",'⚙️ SÉC MĂNG'!K598)</f>
        <v/>
      </c>
      <c r="G2642" s="1" t="str">
        <f>IF('⚙️ SÉC MĂNG'!A598="","",'⚙️ SÉC MĂNG'!L598)</f>
        <v/>
      </c>
      <c r="H2642" s="1" t="str">
        <f>IF('⚙️ SÉC MĂNG'!A598="","",'⚙️ SÉC MĂNG'!M598)</f>
        <v/>
      </c>
      <c r="I2642" s="1" t="str">
        <f>IF('⚙️ SÉC MĂNG'!A598="","",'⚙️ SÉC MĂNG'!N598)</f>
        <v/>
      </c>
      <c r="J2642" s="1" t="str">
        <f>IF('⚙️ SÉC MĂNG'!A598="","",'⚙️ SÉC MĂNG'!D598)</f>
        <v/>
      </c>
      <c r="L2642" s="1">
        <f>N(L2641)+IF(AND('🔎 TRA CỨU NHANH'!$C$2&lt;&gt;"",OR(ISNUMBER(SEARCH('🔎 TRA CỨU NHANH'!$C$2,$A2642)),ISNUMBER(SEARCH('🔎 TRA CỨU NHANH'!$C$2,$B2642)))),1,0)</f>
        <v>0</v>
      </c>
      <c r="M2642" s="1" t="str">
        <f t="shared" si="82"/>
        <v/>
      </c>
      <c r="N2642" s="1">
        <f>N(N2641)+IF(AND('💰 BÁO GIÁ'!$C$27&lt;&gt;"",OR(ISNUMBER(SEARCH('💰 BÁO GIÁ'!$C$27,$A2642)),ISNUMBER(SEARCH('💰 BÁO GIÁ'!$C$27,$B2642)))),1,0)</f>
        <v>0</v>
      </c>
      <c r="O2642" s="1" t="str">
        <f t="shared" si="83"/>
        <v/>
      </c>
    </row>
    <row r="2643" customHeight="1" spans="1:15">
      <c r="A2643" s="1" t="str">
        <f>IF('⚙️ SÉC MĂNG'!A599="","",'⚙️ SÉC MĂNG'!A599)</f>
        <v>HH083647</v>
      </c>
      <c r="B2643" s="1" t="str">
        <f>IF('⚙️ SÉC MĂNG'!A599="","",'⚙️ SÉC MĂNG'!R599)</f>
        <v>Séc măng PERKINS 100/ 4181A021/ 3K-2.5-4 (1006/ 1004) - HENWEIT</v>
      </c>
      <c r="C2643" s="1" t="str">
        <f>IF('⚙️ SÉC MĂNG'!A599="","","Séc măng")</f>
        <v>Séc măng</v>
      </c>
      <c r="D2643" s="1" t="str">
        <f>IF('⚙️ SÉC MĂNG'!A599="","",'⚙️ SÉC MĂNG'!I599)</f>
        <v>Máy</v>
      </c>
      <c r="E2643" s="1">
        <f>IF('⚙️ SÉC MĂNG'!A599="","",'⚙️ SÉC MĂNG'!J599)</f>
        <v>0</v>
      </c>
      <c r="F2643" s="1">
        <f>IF('⚙️ SÉC MĂNG'!A599="","",'⚙️ SÉC MĂNG'!K599)</f>
        <v>0</v>
      </c>
      <c r="G2643" s="1">
        <f>IF('⚙️ SÉC MĂNG'!A599="","",'⚙️ SÉC MĂNG'!L599)</f>
        <v>0</v>
      </c>
      <c r="H2643" s="1">
        <f>IF('⚙️ SÉC MĂNG'!A599="","",'⚙️ SÉC MĂNG'!M599)</f>
        <v>0</v>
      </c>
      <c r="I2643" s="1">
        <f>IF('⚙️ SÉC MĂNG'!A599="","",'⚙️ SÉC MĂNG'!N599)</f>
        <v>0</v>
      </c>
      <c r="J2643" s="1" t="str">
        <f>IF('⚙️ SÉC MĂNG'!A599="","",'⚙️ SÉC MĂNG'!D599)</f>
        <v>100</v>
      </c>
      <c r="L2643" s="1">
        <f>N(L2642)+IF(AND('🔎 TRA CỨU NHANH'!$C$2&lt;&gt;"",OR(ISNUMBER(SEARCH('🔎 TRA CỨU NHANH'!$C$2,$A2643)),ISNUMBER(SEARCH('🔎 TRA CỨU NHANH'!$C$2,$B2643)))),1,0)</f>
        <v>0</v>
      </c>
      <c r="M2643" s="1" t="str">
        <f t="shared" si="82"/>
        <v/>
      </c>
      <c r="N2643" s="1">
        <f>N(N2642)+IF(AND('💰 BÁO GIÁ'!$C$27&lt;&gt;"",OR(ISNUMBER(SEARCH('💰 BÁO GIÁ'!$C$27,$A2643)),ISNUMBER(SEARCH('💰 BÁO GIÁ'!$C$27,$B2643)))),1,0)</f>
        <v>0</v>
      </c>
      <c r="O2643" s="1" t="str">
        <f t="shared" si="83"/>
        <v/>
      </c>
    </row>
    <row r="2644" customHeight="1" spans="1:15">
      <c r="A2644" s="1" t="str">
        <f>IF('⚙️ SÉC MĂNG'!A600="","",'⚙️ SÉC MĂNG'!A600)</f>
        <v/>
      </c>
      <c r="B2644" s="1" t="str">
        <f>IF('⚙️ SÉC MĂNG'!A600="","",'⚙️ SÉC MĂNG'!R600)</f>
        <v/>
      </c>
      <c r="C2644" s="1" t="str">
        <f>IF('⚙️ SÉC MĂNG'!A600="","","Séc măng")</f>
        <v/>
      </c>
      <c r="D2644" s="1" t="str">
        <f>IF('⚙️ SÉC MĂNG'!A600="","",'⚙️ SÉC MĂNG'!I600)</f>
        <v/>
      </c>
      <c r="E2644" s="1" t="str">
        <f>IF('⚙️ SÉC MĂNG'!A600="","",'⚙️ SÉC MĂNG'!J600)</f>
        <v/>
      </c>
      <c r="F2644" s="1" t="str">
        <f>IF('⚙️ SÉC MĂNG'!A600="","",'⚙️ SÉC MĂNG'!K600)</f>
        <v/>
      </c>
      <c r="G2644" s="1" t="str">
        <f>IF('⚙️ SÉC MĂNG'!A600="","",'⚙️ SÉC MĂNG'!L600)</f>
        <v/>
      </c>
      <c r="H2644" s="1" t="str">
        <f>IF('⚙️ SÉC MĂNG'!A600="","",'⚙️ SÉC MĂNG'!M600)</f>
        <v/>
      </c>
      <c r="I2644" s="1" t="str">
        <f>IF('⚙️ SÉC MĂNG'!A600="","",'⚙️ SÉC MĂNG'!N600)</f>
        <v/>
      </c>
      <c r="J2644" s="1" t="str">
        <f>IF('⚙️ SÉC MĂNG'!A600="","",'⚙️ SÉC MĂNG'!D600)</f>
        <v/>
      </c>
      <c r="L2644" s="1">
        <f>N(L2643)+IF(AND('🔎 TRA CỨU NHANH'!$C$2&lt;&gt;"",OR(ISNUMBER(SEARCH('🔎 TRA CỨU NHANH'!$C$2,$A2644)),ISNUMBER(SEARCH('🔎 TRA CỨU NHANH'!$C$2,$B2644)))),1,0)</f>
        <v>0</v>
      </c>
      <c r="M2644" s="1" t="str">
        <f t="shared" si="82"/>
        <v/>
      </c>
      <c r="N2644" s="1">
        <f>N(N2643)+IF(AND('💰 BÁO GIÁ'!$C$27&lt;&gt;"",OR(ISNUMBER(SEARCH('💰 BÁO GIÁ'!$C$27,$A2644)),ISNUMBER(SEARCH('💰 BÁO GIÁ'!$C$27,$B2644)))),1,0)</f>
        <v>0</v>
      </c>
      <c r="O2644" s="1" t="str">
        <f t="shared" si="83"/>
        <v/>
      </c>
    </row>
    <row r="2645" customHeight="1" spans="1:15">
      <c r="A2645" s="1" t="str">
        <f>IF('⚙️ SÉC MĂNG'!A601="","",'⚙️ SÉC MĂNG'!A601)</f>
        <v>HH072272</v>
      </c>
      <c r="B2645" s="1" t="str">
        <f>IF('⚙️ SÉC MĂNG'!A601="","",'⚙️ SÉC MĂNG'!R601)</f>
        <v>Séc măng Deutz FL912/ 09901N0 (3K-2-3.5), BF6L912, BF4L912 - HENWEIT</v>
      </c>
      <c r="C2645" s="1" t="str">
        <f>IF('⚙️ SÉC MĂNG'!A601="","","Séc măng")</f>
        <v>Séc măng</v>
      </c>
      <c r="D2645" s="1" t="str">
        <f>IF('⚙️ SÉC MĂNG'!A601="","",'⚙️ SÉC MĂNG'!I601)</f>
        <v>1Máy</v>
      </c>
      <c r="E2645" s="1">
        <f>IF('⚙️ SÉC MĂNG'!A601="","",'⚙️ SÉC MĂNG'!J601)</f>
        <v>0</v>
      </c>
      <c r="F2645" s="1">
        <f>IF('⚙️ SÉC MĂNG'!A601="","",'⚙️ SÉC MĂNG'!K601)</f>
        <v>0</v>
      </c>
      <c r="G2645" s="1">
        <f>IF('⚙️ SÉC MĂNG'!A601="","",'⚙️ SÉC MĂNG'!L601)</f>
        <v>0</v>
      </c>
      <c r="H2645" s="1">
        <f>IF('⚙️ SÉC MĂNG'!A601="","",'⚙️ SÉC MĂNG'!M601)</f>
        <v>0</v>
      </c>
      <c r="I2645" s="1">
        <f>IF('⚙️ SÉC MĂNG'!A601="","",'⚙️ SÉC MĂNG'!N601)</f>
        <v>0</v>
      </c>
      <c r="J2645" s="1" t="str">
        <f>IF('⚙️ SÉC MĂNG'!A601="","",'⚙️ SÉC MĂNG'!D601)</f>
        <v>100</v>
      </c>
      <c r="L2645" s="1">
        <f>N(L2644)+IF(AND('🔎 TRA CỨU NHANH'!$C$2&lt;&gt;"",OR(ISNUMBER(SEARCH('🔎 TRA CỨU NHANH'!$C$2,$A2645)),ISNUMBER(SEARCH('🔎 TRA CỨU NHANH'!$C$2,$B2645)))),1,0)</f>
        <v>0</v>
      </c>
      <c r="M2645" s="1" t="str">
        <f t="shared" si="82"/>
        <v/>
      </c>
      <c r="N2645" s="1">
        <f>N(N2644)+IF(AND('💰 BÁO GIÁ'!$C$27&lt;&gt;"",OR(ISNUMBER(SEARCH('💰 BÁO GIÁ'!$C$27,$A2645)),ISNUMBER(SEARCH('💰 BÁO GIÁ'!$C$27,$B2645)))),1,0)</f>
        <v>0</v>
      </c>
      <c r="O2645" s="1" t="str">
        <f t="shared" si="83"/>
        <v/>
      </c>
    </row>
    <row r="2646" customHeight="1" spans="1:15">
      <c r="A2646" s="1" t="str">
        <f>IF('⚙️ SÉC MĂNG'!A602="","",'⚙️ SÉC MĂNG'!A602)</f>
        <v>HH077169</v>
      </c>
      <c r="B2646" s="1" t="str">
        <f>IF('⚙️ SÉC MĂNG'!A602="","",'⚙️ SÉC MĂNG'!R602)</f>
        <v>Séc măng BF4M2012/BF6M2012 (Deutz 101) (2.5K-2-3) - ART 13510101</v>
      </c>
      <c r="C2646" s="1" t="str">
        <f>IF('⚙️ SÉC MĂNG'!A602="","","Séc măng")</f>
        <v>Séc măng</v>
      </c>
      <c r="D2646" s="1" t="str">
        <f>IF('⚙️ SÉC MĂNG'!A602="","",'⚙️ SÉC MĂNG'!I602)</f>
        <v>Máy</v>
      </c>
      <c r="E2646" s="1">
        <f>IF('⚙️ SÉC MĂNG'!A602="","",'⚙️ SÉC MĂNG'!J602)</f>
        <v>0</v>
      </c>
      <c r="F2646" s="1">
        <f>IF('⚙️ SÉC MĂNG'!A602="","",'⚙️ SÉC MĂNG'!K602)</f>
        <v>0</v>
      </c>
      <c r="G2646" s="1">
        <f>IF('⚙️ SÉC MĂNG'!A602="","",'⚙️ SÉC MĂNG'!L602)</f>
        <v>0</v>
      </c>
      <c r="H2646" s="1">
        <f>IF('⚙️ SÉC MĂNG'!A602="","",'⚙️ SÉC MĂNG'!M602)</f>
        <v>0</v>
      </c>
      <c r="I2646" s="1">
        <f>IF('⚙️ SÉC MĂNG'!A602="","",'⚙️ SÉC MĂNG'!N602)</f>
        <v>0</v>
      </c>
      <c r="J2646" s="1" t="str">
        <f>IF('⚙️ SÉC MĂNG'!A602="","",'⚙️ SÉC MĂNG'!D602)</f>
        <v>101</v>
      </c>
      <c r="L2646" s="1">
        <f>N(L2645)+IF(AND('🔎 TRA CỨU NHANH'!$C$2&lt;&gt;"",OR(ISNUMBER(SEARCH('🔎 TRA CỨU NHANH'!$C$2,$A2646)),ISNUMBER(SEARCH('🔎 TRA CỨU NHANH'!$C$2,$B2646)))),1,0)</f>
        <v>0</v>
      </c>
      <c r="M2646" s="1" t="str">
        <f t="shared" si="82"/>
        <v/>
      </c>
      <c r="N2646" s="1">
        <f>N(N2645)+IF(AND('💰 BÁO GIÁ'!$C$27&lt;&gt;"",OR(ISNUMBER(SEARCH('💰 BÁO GIÁ'!$C$27,$A2646)),ISNUMBER(SEARCH('💰 BÁO GIÁ'!$C$27,$B2646)))),1,0)</f>
        <v>0</v>
      </c>
      <c r="O2646" s="1" t="str">
        <f t="shared" si="83"/>
        <v/>
      </c>
    </row>
    <row r="2647" customHeight="1" spans="1:15">
      <c r="A2647" s="1" t="str">
        <f>IF('⚙️ SÉC MĂNG'!A603="","",'⚙️ SÉC MĂNG'!A603)</f>
        <v>HH078030</v>
      </c>
      <c r="B2647" s="1" t="str">
        <f>IF('⚙️ SÉC MĂNG'!A603="","",'⚙️ SÉC MĂNG'!R603)</f>
        <v>Séc măng BF6L913 / BF4L913 / DEUTZ 102 (3K-3K-3.5) - ART 13510205</v>
      </c>
      <c r="C2647" s="1" t="str">
        <f>IF('⚙️ SÉC MĂNG'!A603="","","Séc măng")</f>
        <v>Séc măng</v>
      </c>
      <c r="D2647" s="1" t="str">
        <f>IF('⚙️ SÉC MĂNG'!A603="","",'⚙️ SÉC MĂNG'!I603)</f>
        <v>Máy</v>
      </c>
      <c r="E2647" s="1">
        <f>IF('⚙️ SÉC MĂNG'!A603="","",'⚙️ SÉC MĂNG'!J603)</f>
        <v>0</v>
      </c>
      <c r="F2647" s="1">
        <f>IF('⚙️ SÉC MĂNG'!A603="","",'⚙️ SÉC MĂNG'!K603)</f>
        <v>0</v>
      </c>
      <c r="G2647" s="1">
        <f>IF('⚙️ SÉC MĂNG'!A603="","",'⚙️ SÉC MĂNG'!L603)</f>
        <v>0</v>
      </c>
      <c r="H2647" s="1">
        <f>IF('⚙️ SÉC MĂNG'!A603="","",'⚙️ SÉC MĂNG'!M603)</f>
        <v>0</v>
      </c>
      <c r="I2647" s="1">
        <f>IF('⚙️ SÉC MĂNG'!A603="","",'⚙️ SÉC MĂNG'!N603)</f>
        <v>0</v>
      </c>
      <c r="J2647" s="1" t="str">
        <f>IF('⚙️ SÉC MĂNG'!A603="","",'⚙️ SÉC MĂNG'!D603)</f>
        <v>102</v>
      </c>
      <c r="L2647" s="1">
        <f>N(L2646)+IF(AND('🔎 TRA CỨU NHANH'!$C$2&lt;&gt;"",OR(ISNUMBER(SEARCH('🔎 TRA CỨU NHANH'!$C$2,$A2647)),ISNUMBER(SEARCH('🔎 TRA CỨU NHANH'!$C$2,$B2647)))),1,0)</f>
        <v>0</v>
      </c>
      <c r="M2647" s="1" t="str">
        <f t="shared" si="82"/>
        <v/>
      </c>
      <c r="N2647" s="1">
        <f>N(N2646)+IF(AND('💰 BÁO GIÁ'!$C$27&lt;&gt;"",OR(ISNUMBER(SEARCH('💰 BÁO GIÁ'!$C$27,$A2647)),ISNUMBER(SEARCH('💰 BÁO GIÁ'!$C$27,$B2647)))),1,0)</f>
        <v>0</v>
      </c>
      <c r="O2647" s="1" t="str">
        <f t="shared" si="83"/>
        <v/>
      </c>
    </row>
    <row r="2648" customHeight="1" spans="1:15">
      <c r="A2648" s="1" t="str">
        <f>IF('⚙️ SÉC MĂNG'!A604="","",'⚙️ SÉC MĂNG'!A604)</f>
        <v/>
      </c>
      <c r="B2648" s="1" t="str">
        <f>IF('⚙️ SÉC MĂNG'!A604="","",'⚙️ SÉC MĂNG'!R604)</f>
        <v/>
      </c>
      <c r="C2648" s="1" t="str">
        <f>IF('⚙️ SÉC MĂNG'!A604="","","Séc măng")</f>
        <v/>
      </c>
      <c r="D2648" s="1" t="str">
        <f>IF('⚙️ SÉC MĂNG'!A604="","",'⚙️ SÉC MĂNG'!I604)</f>
        <v/>
      </c>
      <c r="E2648" s="1" t="str">
        <f>IF('⚙️ SÉC MĂNG'!A604="","",'⚙️ SÉC MĂNG'!J604)</f>
        <v/>
      </c>
      <c r="F2648" s="1" t="str">
        <f>IF('⚙️ SÉC MĂNG'!A604="","",'⚙️ SÉC MĂNG'!K604)</f>
        <v/>
      </c>
      <c r="G2648" s="1" t="str">
        <f>IF('⚙️ SÉC MĂNG'!A604="","",'⚙️ SÉC MĂNG'!L604)</f>
        <v/>
      </c>
      <c r="H2648" s="1" t="str">
        <f>IF('⚙️ SÉC MĂNG'!A604="","",'⚙️ SÉC MĂNG'!M604)</f>
        <v/>
      </c>
      <c r="I2648" s="1" t="str">
        <f>IF('⚙️ SÉC MĂNG'!A604="","",'⚙️ SÉC MĂNG'!N604)</f>
        <v/>
      </c>
      <c r="J2648" s="1" t="str">
        <f>IF('⚙️ SÉC MĂNG'!A604="","",'⚙️ SÉC MĂNG'!D604)</f>
        <v/>
      </c>
      <c r="L2648" s="1">
        <f>N(L2647)+IF(AND('🔎 TRA CỨU NHANH'!$C$2&lt;&gt;"",OR(ISNUMBER(SEARCH('🔎 TRA CỨU NHANH'!$C$2,$A2648)),ISNUMBER(SEARCH('🔎 TRA CỨU NHANH'!$C$2,$B2648)))),1,0)</f>
        <v>0</v>
      </c>
      <c r="M2648" s="1" t="str">
        <f t="shared" si="82"/>
        <v/>
      </c>
      <c r="N2648" s="1">
        <f>N(N2647)+IF(AND('💰 BÁO GIÁ'!$C$27&lt;&gt;"",OR(ISNUMBER(SEARCH('💰 BÁO GIÁ'!$C$27,$A2648)),ISNUMBER(SEARCH('💰 BÁO GIÁ'!$C$27,$B2648)))),1,0)</f>
        <v>0</v>
      </c>
      <c r="O2648" s="1" t="str">
        <f t="shared" si="83"/>
        <v/>
      </c>
    </row>
    <row r="2649" customHeight="1" spans="1:15">
      <c r="A2649" s="1" t="str">
        <f>IF('⚙️ SÉC MĂNG'!A605="","",'⚙️ SÉC MĂNG'!A605)</f>
        <v>HH076676</v>
      </c>
      <c r="B2649" s="1" t="str">
        <f>IF('⚙️ SÉC MĂNG'!A605="","",'⚙️ SÉC MĂNG'!R605)</f>
        <v>Séc măng John Deere 102 (3.17K-2.38-5) (16010201-00) ART</v>
      </c>
      <c r="C2649" s="1" t="str">
        <f>IF('⚙️ SÉC MĂNG'!A605="","","Séc măng")</f>
        <v>Séc măng</v>
      </c>
      <c r="D2649" s="1" t="str">
        <f>IF('⚙️ SÉC MĂNG'!A605="","",'⚙️ SÉC MĂNG'!I605)</f>
        <v>Máy</v>
      </c>
      <c r="E2649" s="1">
        <f>IF('⚙️ SÉC MĂNG'!A605="","",'⚙️ SÉC MĂNG'!J605)</f>
        <v>0</v>
      </c>
      <c r="F2649" s="1">
        <f>IF('⚙️ SÉC MĂNG'!A605="","",'⚙️ SÉC MĂNG'!K605)</f>
        <v>0</v>
      </c>
      <c r="G2649" s="1">
        <f>IF('⚙️ SÉC MĂNG'!A605="","",'⚙️ SÉC MĂNG'!L605)</f>
        <v>0</v>
      </c>
      <c r="H2649" s="1">
        <f>IF('⚙️ SÉC MĂNG'!A605="","",'⚙️ SÉC MĂNG'!M605)</f>
        <v>0</v>
      </c>
      <c r="I2649" s="1">
        <f>IF('⚙️ SÉC MĂNG'!A605="","",'⚙️ SÉC MĂNG'!N605)</f>
        <v>0</v>
      </c>
      <c r="J2649" s="1" t="str">
        <f>IF('⚙️ SÉC MĂNG'!A605="","",'⚙️ SÉC MĂNG'!D605)</f>
        <v>102</v>
      </c>
      <c r="L2649" s="1">
        <f>N(L2648)+IF(AND('🔎 TRA CỨU NHANH'!$C$2&lt;&gt;"",OR(ISNUMBER(SEARCH('🔎 TRA CỨU NHANH'!$C$2,$A2649)),ISNUMBER(SEARCH('🔎 TRA CỨU NHANH'!$C$2,$B2649)))),1,0)</f>
        <v>0</v>
      </c>
      <c r="M2649" s="1" t="str">
        <f t="shared" si="82"/>
        <v/>
      </c>
      <c r="N2649" s="1">
        <f>N(N2648)+IF(AND('💰 BÁO GIÁ'!$C$27&lt;&gt;"",OR(ISNUMBER(SEARCH('💰 BÁO GIÁ'!$C$27,$A2649)),ISNUMBER(SEARCH('💰 BÁO GIÁ'!$C$27,$B2649)))),1,0)</f>
        <v>0</v>
      </c>
      <c r="O2649" s="1" t="str">
        <f t="shared" si="83"/>
        <v/>
      </c>
    </row>
    <row r="2650" customHeight="1" spans="1:15">
      <c r="A2650" s="1" t="str">
        <f>IF('⚙️ SÉC MĂNG'!A606="","",'⚙️ SÉC MĂNG'!A606)</f>
        <v/>
      </c>
      <c r="B2650" s="1" t="str">
        <f>IF('⚙️ SÉC MĂNG'!A606="","",'⚙️ SÉC MĂNG'!R606)</f>
        <v/>
      </c>
      <c r="C2650" s="1" t="str">
        <f>IF('⚙️ SÉC MĂNG'!A606="","","Séc măng")</f>
        <v/>
      </c>
      <c r="D2650" s="1" t="str">
        <f>IF('⚙️ SÉC MĂNG'!A606="","",'⚙️ SÉC MĂNG'!I606)</f>
        <v/>
      </c>
      <c r="E2650" s="1" t="str">
        <f>IF('⚙️ SÉC MĂNG'!A606="","",'⚙️ SÉC MĂNG'!J606)</f>
        <v/>
      </c>
      <c r="F2650" s="1" t="str">
        <f>IF('⚙️ SÉC MĂNG'!A606="","",'⚙️ SÉC MĂNG'!K606)</f>
        <v/>
      </c>
      <c r="G2650" s="1" t="str">
        <f>IF('⚙️ SÉC MĂNG'!A606="","",'⚙️ SÉC MĂNG'!L606)</f>
        <v/>
      </c>
      <c r="H2650" s="1" t="str">
        <f>IF('⚙️ SÉC MĂNG'!A606="","",'⚙️ SÉC MĂNG'!M606)</f>
        <v/>
      </c>
      <c r="I2650" s="1" t="str">
        <f>IF('⚙️ SÉC MĂNG'!A606="","",'⚙️ SÉC MĂNG'!N606)</f>
        <v/>
      </c>
      <c r="J2650" s="1" t="str">
        <f>IF('⚙️ SÉC MĂNG'!A606="","",'⚙️ SÉC MĂNG'!D606)</f>
        <v/>
      </c>
      <c r="L2650" s="1">
        <f>N(L2649)+IF(AND('🔎 TRA CỨU NHANH'!$C$2&lt;&gt;"",OR(ISNUMBER(SEARCH('🔎 TRA CỨU NHANH'!$C$2,$A2650)),ISNUMBER(SEARCH('🔎 TRA CỨU NHANH'!$C$2,$B2650)))),1,0)</f>
        <v>0</v>
      </c>
      <c r="M2650" s="1" t="str">
        <f t="shared" si="82"/>
        <v/>
      </c>
      <c r="N2650" s="1">
        <f>N(N2649)+IF(AND('💰 BÁO GIÁ'!$C$27&lt;&gt;"",OR(ISNUMBER(SEARCH('💰 BÁO GIÁ'!$C$27,$A2650)),ISNUMBER(SEARCH('💰 BÁO GIÁ'!$C$27,$B2650)))),1,0)</f>
        <v>0</v>
      </c>
      <c r="O2650" s="1" t="str">
        <f t="shared" si="83"/>
        <v/>
      </c>
    </row>
    <row r="2651" customHeight="1" spans="1:15">
      <c r="A2651" s="1" t="str">
        <f>IF('⚙️ SÉC MĂNG'!A607="","",'⚙️ SÉC MĂNG'!A607)</f>
        <v>HH075951</v>
      </c>
      <c r="B2651" s="1" t="str">
        <f>IF('⚙️ SÉC MĂNG'!A607="","",'⚙️ SÉC MĂNG'!R607)</f>
        <v>Séc măng PERKINS 105/ 2.5-2.5-3.5 (18510502) - ART</v>
      </c>
      <c r="C2651" s="1" t="str">
        <f>IF('⚙️ SÉC MĂNG'!A607="","","Séc măng")</f>
        <v>Séc măng</v>
      </c>
      <c r="D2651" s="1" t="str">
        <f>IF('⚙️ SÉC MĂNG'!A607="","",'⚙️ SÉC MĂNG'!I607)</f>
        <v>Máy</v>
      </c>
      <c r="E2651" s="1">
        <f>IF('⚙️ SÉC MĂNG'!A607="","",'⚙️ SÉC MĂNG'!J607)</f>
        <v>0</v>
      </c>
      <c r="F2651" s="1">
        <f>IF('⚙️ SÉC MĂNG'!A607="","",'⚙️ SÉC MĂNG'!K607)</f>
        <v>0</v>
      </c>
      <c r="G2651" s="1">
        <f>IF('⚙️ SÉC MĂNG'!A607="","",'⚙️ SÉC MĂNG'!L607)</f>
        <v>0</v>
      </c>
      <c r="H2651" s="1">
        <f>IF('⚙️ SÉC MĂNG'!A607="","",'⚙️ SÉC MĂNG'!M607)</f>
        <v>0</v>
      </c>
      <c r="I2651" s="1">
        <f>IF('⚙️ SÉC MĂNG'!A607="","",'⚙️ SÉC MĂNG'!N607)</f>
        <v>0</v>
      </c>
      <c r="J2651" s="1" t="str">
        <f>IF('⚙️ SÉC MĂNG'!A607="","",'⚙️ SÉC MĂNG'!D607)</f>
        <v>105</v>
      </c>
      <c r="L2651" s="1">
        <f>N(L2650)+IF(AND('🔎 TRA CỨU NHANH'!$C$2&lt;&gt;"",OR(ISNUMBER(SEARCH('🔎 TRA CỨU NHANH'!$C$2,$A2651)),ISNUMBER(SEARCH('🔎 TRA CỨU NHANH'!$C$2,$B2651)))),1,0)</f>
        <v>0</v>
      </c>
      <c r="M2651" s="1" t="str">
        <f t="shared" si="82"/>
        <v/>
      </c>
      <c r="N2651" s="1">
        <f>N(N2650)+IF(AND('💰 BÁO GIÁ'!$C$27&lt;&gt;"",OR(ISNUMBER(SEARCH('💰 BÁO GIÁ'!$C$27,$A2651)),ISNUMBER(SEARCH('💰 BÁO GIÁ'!$C$27,$B2651)))),1,0)</f>
        <v>0</v>
      </c>
      <c r="O2651" s="1" t="str">
        <f t="shared" si="83"/>
        <v/>
      </c>
    </row>
    <row r="2652" customHeight="1" spans="1:15">
      <c r="A2652" s="1" t="str">
        <f>IF('⚙️ SÉC MĂNG'!A608="","",'⚙️ SÉC MĂNG'!A608)</f>
        <v>HH075950</v>
      </c>
      <c r="B2652" s="1" t="str">
        <f>IF('⚙️ SÉC MĂNG'!A608="","",'⚙️ SÉC MĂNG'!R608)</f>
        <v>Séc măng PERKINS 105/ 3.5K-2.5-3.5 (18510501) - ART</v>
      </c>
      <c r="C2652" s="1" t="str">
        <f>IF('⚙️ SÉC MĂNG'!A608="","","Séc măng")</f>
        <v>Séc măng</v>
      </c>
      <c r="D2652" s="1" t="str">
        <f>IF('⚙️ SÉC MĂNG'!A608="","",'⚙️ SÉC MĂNG'!I608)</f>
        <v>Máy</v>
      </c>
      <c r="E2652" s="1">
        <f>IF('⚙️ SÉC MĂNG'!A608="","",'⚙️ SÉC MĂNG'!J608)</f>
        <v>0</v>
      </c>
      <c r="F2652" s="1">
        <f>IF('⚙️ SÉC MĂNG'!A608="","",'⚙️ SÉC MĂNG'!K608)</f>
        <v>0</v>
      </c>
      <c r="G2652" s="1">
        <f>IF('⚙️ SÉC MĂNG'!A608="","",'⚙️ SÉC MĂNG'!L608)</f>
        <v>0</v>
      </c>
      <c r="H2652" s="1">
        <f>IF('⚙️ SÉC MĂNG'!A608="","",'⚙️ SÉC MĂNG'!M608)</f>
        <v>0</v>
      </c>
      <c r="I2652" s="1">
        <f>IF('⚙️ SÉC MĂNG'!A608="","",'⚙️ SÉC MĂNG'!N608)</f>
        <v>0</v>
      </c>
      <c r="J2652" s="1" t="str">
        <f>IF('⚙️ SÉC MĂNG'!A608="","",'⚙️ SÉC MĂNG'!D608)</f>
        <v>105</v>
      </c>
      <c r="L2652" s="1">
        <f>N(L2651)+IF(AND('🔎 TRA CỨU NHANH'!$C$2&lt;&gt;"",OR(ISNUMBER(SEARCH('🔎 TRA CỨU NHANH'!$C$2,$A2652)),ISNUMBER(SEARCH('🔎 TRA CỨU NHANH'!$C$2,$B2652)))),1,0)</f>
        <v>0</v>
      </c>
      <c r="M2652" s="1" t="str">
        <f t="shared" si="82"/>
        <v/>
      </c>
      <c r="N2652" s="1">
        <f>N(N2651)+IF(AND('💰 BÁO GIÁ'!$C$27&lt;&gt;"",OR(ISNUMBER(SEARCH('💰 BÁO GIÁ'!$C$27,$A2652)),ISNUMBER(SEARCH('💰 BÁO GIÁ'!$C$27,$B2652)))),1,0)</f>
        <v>0</v>
      </c>
      <c r="O2652" s="1" t="str">
        <f t="shared" si="83"/>
        <v/>
      </c>
    </row>
    <row r="2653" customHeight="1" spans="1:15">
      <c r="A2653" s="1" t="str">
        <f>IF('⚙️ SÉC MĂNG'!A609="","",'⚙️ SÉC MĂNG'!A609)</f>
        <v>HH075952</v>
      </c>
      <c r="B2653" s="1" t="str">
        <f>IF('⚙️ SÉC MĂNG'!A609="","",'⚙️ SÉC MĂNG'!R609)</f>
        <v>Séc măng PERKINS 105/ 3K-2.5-3 ( 18510503) - ART</v>
      </c>
      <c r="C2653" s="1" t="str">
        <f>IF('⚙️ SÉC MĂNG'!A609="","","Séc măng")</f>
        <v>Séc măng</v>
      </c>
      <c r="D2653" s="1" t="str">
        <f>IF('⚙️ SÉC MĂNG'!A609="","",'⚙️ SÉC MĂNG'!I609)</f>
        <v>Máy</v>
      </c>
      <c r="E2653" s="1">
        <f>IF('⚙️ SÉC MĂNG'!A609="","",'⚙️ SÉC MĂNG'!J609)</f>
        <v>0</v>
      </c>
      <c r="F2653" s="1">
        <f>IF('⚙️ SÉC MĂNG'!A609="","",'⚙️ SÉC MĂNG'!K609)</f>
        <v>0</v>
      </c>
      <c r="G2653" s="1">
        <f>IF('⚙️ SÉC MĂNG'!A609="","",'⚙️ SÉC MĂNG'!L609)</f>
        <v>0</v>
      </c>
      <c r="H2653" s="1">
        <f>IF('⚙️ SÉC MĂNG'!A609="","",'⚙️ SÉC MĂNG'!M609)</f>
        <v>0</v>
      </c>
      <c r="I2653" s="1">
        <f>IF('⚙️ SÉC MĂNG'!A609="","",'⚙️ SÉC MĂNG'!N609)</f>
        <v>0</v>
      </c>
      <c r="J2653" s="1" t="str">
        <f>IF('⚙️ SÉC MĂNG'!A609="","",'⚙️ SÉC MĂNG'!D609)</f>
        <v>105</v>
      </c>
      <c r="L2653" s="1">
        <f>N(L2652)+IF(AND('🔎 TRA CỨU NHANH'!$C$2&lt;&gt;"",OR(ISNUMBER(SEARCH('🔎 TRA CỨU NHANH'!$C$2,$A2653)),ISNUMBER(SEARCH('🔎 TRA CỨU NHANH'!$C$2,$B2653)))),1,0)</f>
        <v>0</v>
      </c>
      <c r="M2653" s="1" t="str">
        <f t="shared" si="82"/>
        <v/>
      </c>
      <c r="N2653" s="1">
        <f>N(N2652)+IF(AND('💰 BÁO GIÁ'!$C$27&lt;&gt;"",OR(ISNUMBER(SEARCH('💰 BÁO GIÁ'!$C$27,$A2653)),ISNUMBER(SEARCH('💰 BÁO GIÁ'!$C$27,$B2653)))),1,0)</f>
        <v>0</v>
      </c>
      <c r="O2653" s="1" t="str">
        <f t="shared" si="83"/>
        <v/>
      </c>
    </row>
    <row r="2654" customHeight="1" spans="1:15">
      <c r="A2654" s="1" t="str">
        <f>IF('⚙️ SÉC MĂNG'!A610="","",'⚙️ SÉC MĂNG'!A610)</f>
        <v/>
      </c>
      <c r="B2654" s="1" t="str">
        <f>IF('⚙️ SÉC MĂNG'!A610="","",'⚙️ SÉC MĂNG'!R610)</f>
        <v/>
      </c>
      <c r="C2654" s="1" t="str">
        <f>IF('⚙️ SÉC MĂNG'!A610="","","Séc măng")</f>
        <v/>
      </c>
      <c r="D2654" s="1" t="str">
        <f>IF('⚙️ SÉC MĂNG'!A610="","",'⚙️ SÉC MĂNG'!I610)</f>
        <v/>
      </c>
      <c r="E2654" s="1" t="str">
        <f>IF('⚙️ SÉC MĂNG'!A610="","",'⚙️ SÉC MĂNG'!J610)</f>
        <v/>
      </c>
      <c r="F2654" s="1" t="str">
        <f>IF('⚙️ SÉC MĂNG'!A610="","",'⚙️ SÉC MĂNG'!K610)</f>
        <v/>
      </c>
      <c r="G2654" s="1" t="str">
        <f>IF('⚙️ SÉC MĂNG'!A610="","",'⚙️ SÉC MĂNG'!L610)</f>
        <v/>
      </c>
      <c r="H2654" s="1" t="str">
        <f>IF('⚙️ SÉC MĂNG'!A610="","",'⚙️ SÉC MĂNG'!M610)</f>
        <v/>
      </c>
      <c r="I2654" s="1" t="str">
        <f>IF('⚙️ SÉC MĂNG'!A610="","",'⚙️ SÉC MĂNG'!N610)</f>
        <v/>
      </c>
      <c r="J2654" s="1" t="str">
        <f>IF('⚙️ SÉC MĂNG'!A610="","",'⚙️ SÉC MĂNG'!D610)</f>
        <v/>
      </c>
      <c r="L2654" s="1">
        <f>N(L2653)+IF(AND('🔎 TRA CỨU NHANH'!$C$2&lt;&gt;"",OR(ISNUMBER(SEARCH('🔎 TRA CỨU NHANH'!$C$2,$A2654)),ISNUMBER(SEARCH('🔎 TRA CỨU NHANH'!$C$2,$B2654)))),1,0)</f>
        <v>0</v>
      </c>
      <c r="M2654" s="1" t="str">
        <f t="shared" si="82"/>
        <v/>
      </c>
      <c r="N2654" s="1">
        <f>N(N2653)+IF(AND('💰 BÁO GIÁ'!$C$27&lt;&gt;"",OR(ISNUMBER(SEARCH('💰 BÁO GIÁ'!$C$27,$A2654)),ISNUMBER(SEARCH('💰 BÁO GIÁ'!$C$27,$B2654)))),1,0)</f>
        <v>0</v>
      </c>
      <c r="O2654" s="1" t="str">
        <f t="shared" si="83"/>
        <v/>
      </c>
    </row>
    <row r="2655" customHeight="1" spans="1:15">
      <c r="A2655" s="1" t="str">
        <f>IF('⚙️ SÉC MĂNG'!A611="","",'⚙️ SÉC MĂNG'!A611)</f>
        <v>HH080053</v>
      </c>
      <c r="B2655" s="1" t="str">
        <f>IF('⚙️ SÉC MĂNG'!A611="","",'⚙️ SÉC MĂNG'!R611)</f>
        <v>Séc măng 3116 / CAT 105 (3.16K-3.16K-4) - ART 12210501</v>
      </c>
      <c r="C2655" s="1" t="str">
        <f>IF('⚙️ SÉC MĂNG'!A611="","","Séc măng")</f>
        <v>Séc măng</v>
      </c>
      <c r="D2655" s="1" t="str">
        <f>IF('⚙️ SÉC MĂNG'!A611="","",'⚙️ SÉC MĂNG'!I611)</f>
        <v>Máy</v>
      </c>
      <c r="E2655" s="1">
        <f>IF('⚙️ SÉC MĂNG'!A611="","",'⚙️ SÉC MĂNG'!J611)</f>
        <v>0</v>
      </c>
      <c r="F2655" s="1">
        <f>IF('⚙️ SÉC MĂNG'!A611="","",'⚙️ SÉC MĂNG'!K611)</f>
        <v>0</v>
      </c>
      <c r="G2655" s="1">
        <f>IF('⚙️ SÉC MĂNG'!A611="","",'⚙️ SÉC MĂNG'!L611)</f>
        <v>0</v>
      </c>
      <c r="H2655" s="1">
        <f>IF('⚙️ SÉC MĂNG'!A611="","",'⚙️ SÉC MĂNG'!M611)</f>
        <v>0</v>
      </c>
      <c r="I2655" s="1">
        <f>IF('⚙️ SÉC MĂNG'!A611="","",'⚙️ SÉC MĂNG'!N611)</f>
        <v>0</v>
      </c>
      <c r="J2655" s="1" t="str">
        <f>IF('⚙️ SÉC MĂNG'!A611="","",'⚙️ SÉC MĂNG'!D611)</f>
        <v>105</v>
      </c>
      <c r="L2655" s="1">
        <f>N(L2654)+IF(AND('🔎 TRA CỨU NHANH'!$C$2&lt;&gt;"",OR(ISNUMBER(SEARCH('🔎 TRA CỨU NHANH'!$C$2,$A2655)),ISNUMBER(SEARCH('🔎 TRA CỨU NHANH'!$C$2,$B2655)))),1,0)</f>
        <v>0</v>
      </c>
      <c r="M2655" s="1" t="str">
        <f t="shared" si="82"/>
        <v/>
      </c>
      <c r="N2655" s="1">
        <f>N(N2654)+IF(AND('💰 BÁO GIÁ'!$C$27&lt;&gt;"",OR(ISNUMBER(SEARCH('💰 BÁO GIÁ'!$C$27,$A2655)),ISNUMBER(SEARCH('💰 BÁO GIÁ'!$C$27,$B2655)))),1,0)</f>
        <v>0</v>
      </c>
      <c r="O2655" s="1" t="str">
        <f t="shared" si="83"/>
        <v/>
      </c>
    </row>
    <row r="2656" customHeight="1" spans="1:15">
      <c r="A2656" s="1" t="str">
        <f>IF('⚙️ SÉC MĂNG'!A612="","",'⚙️ SÉC MĂNG'!A612)</f>
        <v/>
      </c>
      <c r="B2656" s="1" t="str">
        <f>IF('⚙️ SÉC MĂNG'!A612="","",'⚙️ SÉC MĂNG'!R612)</f>
        <v/>
      </c>
      <c r="C2656" s="1" t="str">
        <f>IF('⚙️ SÉC MĂNG'!A612="","","Séc măng")</f>
        <v/>
      </c>
      <c r="D2656" s="1" t="str">
        <f>IF('⚙️ SÉC MĂNG'!A612="","",'⚙️ SÉC MĂNG'!I612)</f>
        <v/>
      </c>
      <c r="E2656" s="1" t="str">
        <f>IF('⚙️ SÉC MĂNG'!A612="","",'⚙️ SÉC MĂNG'!J612)</f>
        <v/>
      </c>
      <c r="F2656" s="1" t="str">
        <f>IF('⚙️ SÉC MĂNG'!A612="","",'⚙️ SÉC MĂNG'!K612)</f>
        <v/>
      </c>
      <c r="G2656" s="1" t="str">
        <f>IF('⚙️ SÉC MĂNG'!A612="","",'⚙️ SÉC MĂNG'!L612)</f>
        <v/>
      </c>
      <c r="H2656" s="1" t="str">
        <f>IF('⚙️ SÉC MĂNG'!A612="","",'⚙️ SÉC MĂNG'!M612)</f>
        <v/>
      </c>
      <c r="I2656" s="1" t="str">
        <f>IF('⚙️ SÉC MĂNG'!A612="","",'⚙️ SÉC MĂNG'!N612)</f>
        <v/>
      </c>
      <c r="J2656" s="1" t="str">
        <f>IF('⚙️ SÉC MĂNG'!A612="","",'⚙️ SÉC MĂNG'!D612)</f>
        <v/>
      </c>
      <c r="L2656" s="1">
        <f>N(L2655)+IF(AND('🔎 TRA CỨU NHANH'!$C$2&lt;&gt;"",OR(ISNUMBER(SEARCH('🔎 TRA CỨU NHANH'!$C$2,$A2656)),ISNUMBER(SEARCH('🔎 TRA CỨU NHANH'!$C$2,$B2656)))),1,0)</f>
        <v>0</v>
      </c>
      <c r="M2656" s="1" t="str">
        <f t="shared" si="82"/>
        <v/>
      </c>
      <c r="N2656" s="1">
        <f>N(N2655)+IF(AND('💰 BÁO GIÁ'!$C$27&lt;&gt;"",OR(ISNUMBER(SEARCH('💰 BÁO GIÁ'!$C$27,$A2656)),ISNUMBER(SEARCH('💰 BÁO GIÁ'!$C$27,$B2656)))),1,0)</f>
        <v>0</v>
      </c>
      <c r="O2656" s="1" t="str">
        <f t="shared" si="83"/>
        <v/>
      </c>
    </row>
    <row r="2657" customHeight="1" spans="1:15">
      <c r="A2657" s="1" t="str">
        <f>IF('⚙️ SÉC MĂNG'!A613="","",'⚙️ SÉC MĂNG'!A613)</f>
        <v>HH077170</v>
      </c>
      <c r="B2657" s="1" t="str">
        <f>IF('⚙️ SÉC MĂNG'!A613="","",'⚙️ SÉC MĂNG'!R613)</f>
        <v>Séc măng BF6M1013/ BF4M1013 (3K-2-3.5)/ DEUTZ 108/ VOLVO D7D - ART 13510801</v>
      </c>
      <c r="C2657" s="1" t="str">
        <f>IF('⚙️ SÉC MĂNG'!A613="","","Séc măng")</f>
        <v>Séc măng</v>
      </c>
      <c r="D2657" s="1" t="str">
        <f>IF('⚙️ SÉC MĂNG'!A613="","",'⚙️ SÉC MĂNG'!I613)</f>
        <v>Máy</v>
      </c>
      <c r="E2657" s="1">
        <f>IF('⚙️ SÉC MĂNG'!A613="","",'⚙️ SÉC MĂNG'!J613)</f>
        <v>0</v>
      </c>
      <c r="F2657" s="1">
        <f>IF('⚙️ SÉC MĂNG'!A613="","",'⚙️ SÉC MĂNG'!K613)</f>
        <v>0</v>
      </c>
      <c r="G2657" s="1">
        <f>IF('⚙️ SÉC MĂNG'!A613="","",'⚙️ SÉC MĂNG'!L613)</f>
        <v>0</v>
      </c>
      <c r="H2657" s="1">
        <f>IF('⚙️ SÉC MĂNG'!A613="","",'⚙️ SÉC MĂNG'!M613)</f>
        <v>0</v>
      </c>
      <c r="I2657" s="1">
        <f>IF('⚙️ SÉC MĂNG'!A613="","",'⚙️ SÉC MĂNG'!N613)</f>
        <v>0</v>
      </c>
      <c r="J2657" s="1" t="str">
        <f>IF('⚙️ SÉC MĂNG'!A613="","",'⚙️ SÉC MĂNG'!D613)</f>
        <v>108</v>
      </c>
      <c r="L2657" s="1">
        <f>N(L2656)+IF(AND('🔎 TRA CỨU NHANH'!$C$2&lt;&gt;"",OR(ISNUMBER(SEARCH('🔎 TRA CỨU NHANH'!$C$2,$A2657)),ISNUMBER(SEARCH('🔎 TRA CỨU NHANH'!$C$2,$B2657)))),1,0)</f>
        <v>0</v>
      </c>
      <c r="M2657" s="1" t="str">
        <f t="shared" si="82"/>
        <v/>
      </c>
      <c r="N2657" s="1">
        <f>N(N2656)+IF(AND('💰 BÁO GIÁ'!$C$27&lt;&gt;"",OR(ISNUMBER(SEARCH('💰 BÁO GIÁ'!$C$27,$A2657)),ISNUMBER(SEARCH('💰 BÁO GIÁ'!$C$27,$B2657)))),1,0)</f>
        <v>0</v>
      </c>
      <c r="O2657" s="1" t="str">
        <f t="shared" si="83"/>
        <v/>
      </c>
    </row>
    <row r="2658" customHeight="1" spans="1:15">
      <c r="A2658" s="1" t="str">
        <f>IF('⚙️ SÉC MĂNG'!A614="","",'⚙️ SÉC MĂNG'!A614)</f>
        <v/>
      </c>
      <c r="B2658" s="1" t="str">
        <f>IF('⚙️ SÉC MĂNG'!A614="","",'⚙️ SÉC MĂNG'!R614)</f>
        <v/>
      </c>
      <c r="C2658" s="1" t="str">
        <f>IF('⚙️ SÉC MĂNG'!A614="","","Séc măng")</f>
        <v/>
      </c>
      <c r="D2658" s="1" t="str">
        <f>IF('⚙️ SÉC MĂNG'!A614="","",'⚙️ SÉC MĂNG'!I614)</f>
        <v/>
      </c>
      <c r="E2658" s="1" t="str">
        <f>IF('⚙️ SÉC MĂNG'!A614="","",'⚙️ SÉC MĂNG'!J614)</f>
        <v/>
      </c>
      <c r="F2658" s="1" t="str">
        <f>IF('⚙️ SÉC MĂNG'!A614="","",'⚙️ SÉC MĂNG'!K614)</f>
        <v/>
      </c>
      <c r="G2658" s="1" t="str">
        <f>IF('⚙️ SÉC MĂNG'!A614="","",'⚙️ SÉC MĂNG'!L614)</f>
        <v/>
      </c>
      <c r="H2658" s="1" t="str">
        <f>IF('⚙️ SÉC MĂNG'!A614="","",'⚙️ SÉC MĂNG'!M614)</f>
        <v/>
      </c>
      <c r="I2658" s="1" t="str">
        <f>IF('⚙️ SÉC MĂNG'!A614="","",'⚙️ SÉC MĂNG'!N614)</f>
        <v/>
      </c>
      <c r="J2658" s="1" t="str">
        <f>IF('⚙️ SÉC MĂNG'!A614="","",'⚙️ SÉC MĂNG'!D614)</f>
        <v/>
      </c>
      <c r="L2658" s="1">
        <f>N(L2657)+IF(AND('🔎 TRA CỨU NHANH'!$C$2&lt;&gt;"",OR(ISNUMBER(SEARCH('🔎 TRA CỨU NHANH'!$C$2,$A2658)),ISNUMBER(SEARCH('🔎 TRA CỨU NHANH'!$C$2,$B2658)))),1,0)</f>
        <v>0</v>
      </c>
      <c r="M2658" s="1" t="str">
        <f t="shared" si="82"/>
        <v/>
      </c>
      <c r="N2658" s="1">
        <f>N(N2657)+IF(AND('💰 BÁO GIÁ'!$C$27&lt;&gt;"",OR(ISNUMBER(SEARCH('💰 BÁO GIÁ'!$C$27,$A2658)),ISNUMBER(SEARCH('💰 BÁO GIÁ'!$C$27,$B2658)))),1,0)</f>
        <v>0</v>
      </c>
      <c r="O2658" s="1" t="str">
        <f t="shared" si="83"/>
        <v/>
      </c>
    </row>
    <row r="2659" customHeight="1" spans="1:15">
      <c r="A2659" s="1" t="str">
        <f>IF('⚙️ SÉC MĂNG'!A615="","",'⚙️ SÉC MĂNG'!A615)</f>
        <v>HH080054</v>
      </c>
      <c r="B2659" s="1" t="str">
        <f>IF('⚙️ SÉC MĂNG'!A615="","",'⚙️ SÉC MĂNG'!R615)</f>
        <v>Séc măng 3126 / CAT 110 (3.5K-3-4) - ART 12211001</v>
      </c>
      <c r="C2659" s="1" t="str">
        <f>IF('⚙️ SÉC MĂNG'!A615="","","Séc măng")</f>
        <v>Séc măng</v>
      </c>
      <c r="D2659" s="1" t="str">
        <f>IF('⚙️ SÉC MĂNG'!A615="","",'⚙️ SÉC MĂNG'!I615)</f>
        <v>Máy</v>
      </c>
      <c r="E2659" s="1">
        <f>IF('⚙️ SÉC MĂNG'!A615="","",'⚙️ SÉC MĂNG'!J615)</f>
        <v>0</v>
      </c>
      <c r="F2659" s="1">
        <f>IF('⚙️ SÉC MĂNG'!A615="","",'⚙️ SÉC MĂNG'!K615)</f>
        <v>0</v>
      </c>
      <c r="G2659" s="1">
        <f>IF('⚙️ SÉC MĂNG'!A615="","",'⚙️ SÉC MĂNG'!L615)</f>
        <v>0</v>
      </c>
      <c r="H2659" s="1">
        <f>IF('⚙️ SÉC MĂNG'!A615="","",'⚙️ SÉC MĂNG'!M615)</f>
        <v>0</v>
      </c>
      <c r="I2659" s="1">
        <f>IF('⚙️ SÉC MĂNG'!A615="","",'⚙️ SÉC MĂNG'!N615)</f>
        <v>0</v>
      </c>
      <c r="J2659" s="1" t="str">
        <f>IF('⚙️ SÉC MĂNG'!A615="","",'⚙️ SÉC MĂNG'!D615)</f>
        <v>110</v>
      </c>
      <c r="L2659" s="1">
        <f>N(L2658)+IF(AND('🔎 TRA CỨU NHANH'!$C$2&lt;&gt;"",OR(ISNUMBER(SEARCH('🔎 TRA CỨU NHANH'!$C$2,$A2659)),ISNUMBER(SEARCH('🔎 TRA CỨU NHANH'!$C$2,$B2659)))),1,0)</f>
        <v>0</v>
      </c>
      <c r="M2659" s="1" t="str">
        <f t="shared" si="82"/>
        <v/>
      </c>
      <c r="N2659" s="1">
        <f>N(N2658)+IF(AND('💰 BÁO GIÁ'!$C$27&lt;&gt;"",OR(ISNUMBER(SEARCH('💰 BÁO GIÁ'!$C$27,$A2659)),ISNUMBER(SEARCH('💰 BÁO GIÁ'!$C$27,$B2659)))),1,0)</f>
        <v>0</v>
      </c>
      <c r="O2659" s="1" t="str">
        <f t="shared" si="83"/>
        <v/>
      </c>
    </row>
    <row r="2660" customHeight="1" spans="1:15">
      <c r="A2660" s="1" t="str">
        <f>IF('⚙️ SÉC MĂNG'!A616="","",'⚙️ SÉC MĂNG'!A616)</f>
        <v>HH072190</v>
      </c>
      <c r="B2660" s="1" t="str">
        <f>IF('⚙️ SÉC MĂNG'!A616="","",'⚙️ SÉC MĂNG'!R616)</f>
        <v>Séc măng NE6/3HK-2.5-4 (SDN31031ZX) đường kính 110 - NPR</v>
      </c>
      <c r="C2660" s="1" t="str">
        <f>IF('⚙️ SÉC MĂNG'!A616="","","Séc măng")</f>
        <v>Séc măng</v>
      </c>
      <c r="D2660" s="1" t="str">
        <f>IF('⚙️ SÉC MĂNG'!A616="","",'⚙️ SÉC MĂNG'!I616)</f>
        <v>1Máy</v>
      </c>
      <c r="E2660" s="1">
        <f>IF('⚙️ SÉC MĂNG'!A616="","",'⚙️ SÉC MĂNG'!J616)</f>
        <v>0</v>
      </c>
      <c r="F2660" s="1">
        <f>IF('⚙️ SÉC MĂNG'!A616="","",'⚙️ SÉC MĂNG'!K616)</f>
        <v>0</v>
      </c>
      <c r="G2660" s="1">
        <f>IF('⚙️ SÉC MĂNG'!A616="","",'⚙️ SÉC MĂNG'!L616)</f>
        <v>0</v>
      </c>
      <c r="H2660" s="1">
        <f>IF('⚙️ SÉC MĂNG'!A616="","",'⚙️ SÉC MĂNG'!M616)</f>
        <v>0</v>
      </c>
      <c r="I2660" s="1">
        <f>IF('⚙️ SÉC MĂNG'!A616="","",'⚙️ SÉC MĂNG'!N616)</f>
        <v>0</v>
      </c>
      <c r="J2660" s="1" t="str">
        <f>IF('⚙️ SÉC MĂNG'!A616="","",'⚙️ SÉC MĂNG'!D616)</f>
        <v>110</v>
      </c>
      <c r="L2660" s="1">
        <f>N(L2659)+IF(AND('🔎 TRA CỨU NHANH'!$C$2&lt;&gt;"",OR(ISNUMBER(SEARCH('🔎 TRA CỨU NHANH'!$C$2,$A2660)),ISNUMBER(SEARCH('🔎 TRA CỨU NHANH'!$C$2,$B2660)))),1,0)</f>
        <v>0</v>
      </c>
      <c r="M2660" s="1" t="str">
        <f t="shared" si="82"/>
        <v/>
      </c>
      <c r="N2660" s="1">
        <f>N(N2659)+IF(AND('💰 BÁO GIÁ'!$C$27&lt;&gt;"",OR(ISNUMBER(SEARCH('💰 BÁO GIÁ'!$C$27,$A2660)),ISNUMBER(SEARCH('💰 BÁO GIÁ'!$C$27,$B2660)))),1,0)</f>
        <v>0</v>
      </c>
      <c r="O2660" s="1" t="str">
        <f t="shared" si="83"/>
        <v/>
      </c>
    </row>
    <row r="2661" customHeight="1" spans="1:15">
      <c r="A2661" s="1" t="str">
        <f>IF('⚙️ SÉC MĂNG'!A617="","",'⚙️ SÉC MĂNG'!A617)</f>
        <v>HH077164</v>
      </c>
      <c r="B2661" s="1" t="str">
        <f>IF('⚙️ SÉC MĂNG'!A617="","",'⚙️ SÉC MĂNG'!R617)</f>
        <v>Séc măng 3204 đời 2 sm CAT 114 (3.17 - 2.78) - ART 12211404</v>
      </c>
      <c r="C2661" s="1" t="str">
        <f>IF('⚙️ SÉC MĂNG'!A617="","","Séc măng")</f>
        <v>Séc măng</v>
      </c>
      <c r="D2661" s="1" t="str">
        <f>IF('⚙️ SÉC MĂNG'!A617="","",'⚙️ SÉC MĂNG'!I617)</f>
        <v>Máy</v>
      </c>
      <c r="E2661" s="1">
        <f>IF('⚙️ SÉC MĂNG'!A617="","",'⚙️ SÉC MĂNG'!J617)</f>
        <v>0</v>
      </c>
      <c r="F2661" s="1">
        <f>IF('⚙️ SÉC MĂNG'!A617="","",'⚙️ SÉC MĂNG'!K617)</f>
        <v>0</v>
      </c>
      <c r="G2661" s="1">
        <f>IF('⚙️ SÉC MĂNG'!A617="","",'⚙️ SÉC MĂNG'!L617)</f>
        <v>0</v>
      </c>
      <c r="H2661" s="1">
        <f>IF('⚙️ SÉC MĂNG'!A617="","",'⚙️ SÉC MĂNG'!M617)</f>
        <v>0</v>
      </c>
      <c r="I2661" s="1">
        <f>IF('⚙️ SÉC MĂNG'!A617="","",'⚙️ SÉC MĂNG'!N617)</f>
        <v>0</v>
      </c>
      <c r="J2661" s="1" t="str">
        <f>IF('⚙️ SÉC MĂNG'!A617="","",'⚙️ SÉC MĂNG'!D617)</f>
        <v>114</v>
      </c>
      <c r="L2661" s="1">
        <f>N(L2660)+IF(AND('🔎 TRA CỨU NHANH'!$C$2&lt;&gt;"",OR(ISNUMBER(SEARCH('🔎 TRA CỨU NHANH'!$C$2,$A2661)),ISNUMBER(SEARCH('🔎 TRA CỨU NHANH'!$C$2,$B2661)))),1,0)</f>
        <v>0</v>
      </c>
      <c r="M2661" s="1" t="str">
        <f t="shared" si="82"/>
        <v/>
      </c>
      <c r="N2661" s="1">
        <f>N(N2660)+IF(AND('💰 BÁO GIÁ'!$C$27&lt;&gt;"",OR(ISNUMBER(SEARCH('💰 BÁO GIÁ'!$C$27,$A2661)),ISNUMBER(SEARCH('💰 BÁO GIÁ'!$C$27,$B2661)))),1,0)</f>
        <v>0</v>
      </c>
      <c r="O2661" s="1" t="str">
        <f t="shared" si="83"/>
        <v/>
      </c>
    </row>
    <row r="2662" customHeight="1" spans="1:15">
      <c r="A2662" s="1" t="str">
        <f>IF('⚙️ SÉC MĂNG'!A618="","",'⚙️ SÉC MĂNG'!A618)</f>
        <v>HH071430</v>
      </c>
      <c r="B2662" s="1" t="str">
        <f>IF('⚙️ SÉC MĂNG'!A618="","",'⚙️ SÉC MĂNG'!R618)</f>
        <v>Séc măng CAT 130/ C13 (4349019+3003086+2651113) 4K-3-4 - HENWEIT</v>
      </c>
      <c r="C2662" s="1" t="str">
        <f>IF('⚙️ SÉC MĂNG'!A618="","","Séc măng")</f>
        <v>Séc măng</v>
      </c>
      <c r="D2662" s="1" t="str">
        <f>IF('⚙️ SÉC MĂNG'!A618="","",'⚙️ SÉC MĂNG'!I618)</f>
        <v>1Máy</v>
      </c>
      <c r="E2662" s="1">
        <f>IF('⚙️ SÉC MĂNG'!A618="","",'⚙️ SÉC MĂNG'!J618)</f>
        <v>0</v>
      </c>
      <c r="F2662" s="1">
        <f>IF('⚙️ SÉC MĂNG'!A618="","",'⚙️ SÉC MĂNG'!K618)</f>
        <v>0</v>
      </c>
      <c r="G2662" s="1">
        <f>IF('⚙️ SÉC MĂNG'!A618="","",'⚙️ SÉC MĂNG'!L618)</f>
        <v>0</v>
      </c>
      <c r="H2662" s="1">
        <f>IF('⚙️ SÉC MĂNG'!A618="","",'⚙️ SÉC MĂNG'!M618)</f>
        <v>0</v>
      </c>
      <c r="I2662" s="1">
        <f>IF('⚙️ SÉC MĂNG'!A618="","",'⚙️ SÉC MĂNG'!N618)</f>
        <v>0</v>
      </c>
      <c r="J2662" s="1" t="str">
        <f>IF('⚙️ SÉC MĂNG'!A618="","",'⚙️ SÉC MĂNG'!D618)</f>
        <v>130</v>
      </c>
      <c r="L2662" s="1">
        <f>N(L2661)+IF(AND('🔎 TRA CỨU NHANH'!$C$2&lt;&gt;"",OR(ISNUMBER(SEARCH('🔎 TRA CỨU NHANH'!$C$2,$A2662)),ISNUMBER(SEARCH('🔎 TRA CỨU NHANH'!$C$2,$B2662)))),1,0)</f>
        <v>0</v>
      </c>
      <c r="M2662" s="1" t="str">
        <f t="shared" si="82"/>
        <v/>
      </c>
      <c r="N2662" s="1">
        <f>N(N2661)+IF(AND('💰 BÁO GIÁ'!$C$27&lt;&gt;"",OR(ISNUMBER(SEARCH('💰 BÁO GIÁ'!$C$27,$A2662)),ISNUMBER(SEARCH('💰 BÁO GIÁ'!$C$27,$B2662)))),1,0)</f>
        <v>0</v>
      </c>
      <c r="O2662" s="1" t="str">
        <f t="shared" si="83"/>
        <v/>
      </c>
    </row>
    <row r="2663" customHeight="1" spans="1:15">
      <c r="A2663" s="1" t="str">
        <f>IF('⚙️ SÉC MĂNG'!A619="","",'⚙️ SÉC MĂNG'!A619)</f>
        <v/>
      </c>
      <c r="B2663" s="1" t="str">
        <f>IF('⚙️ SÉC MĂNG'!A619="","",'⚙️ SÉC MĂNG'!R619)</f>
        <v/>
      </c>
      <c r="C2663" s="1" t="str">
        <f>IF('⚙️ SÉC MĂNG'!A619="","","Séc măng")</f>
        <v/>
      </c>
      <c r="D2663" s="1" t="str">
        <f>IF('⚙️ SÉC MĂNG'!A619="","",'⚙️ SÉC MĂNG'!I619)</f>
        <v/>
      </c>
      <c r="E2663" s="1" t="str">
        <f>IF('⚙️ SÉC MĂNG'!A619="","",'⚙️ SÉC MĂNG'!J619)</f>
        <v/>
      </c>
      <c r="F2663" s="1" t="str">
        <f>IF('⚙️ SÉC MĂNG'!A619="","",'⚙️ SÉC MĂNG'!K619)</f>
        <v/>
      </c>
      <c r="G2663" s="1" t="str">
        <f>IF('⚙️ SÉC MĂNG'!A619="","",'⚙️ SÉC MĂNG'!L619)</f>
        <v/>
      </c>
      <c r="H2663" s="1" t="str">
        <f>IF('⚙️ SÉC MĂNG'!A619="","",'⚙️ SÉC MĂNG'!M619)</f>
        <v/>
      </c>
      <c r="I2663" s="1" t="str">
        <f>IF('⚙️ SÉC MĂNG'!A619="","",'⚙️ SÉC MĂNG'!N619)</f>
        <v/>
      </c>
      <c r="J2663" s="1" t="str">
        <f>IF('⚙️ SÉC MĂNG'!A619="","",'⚙️ SÉC MĂNG'!D619)</f>
        <v/>
      </c>
      <c r="L2663" s="1">
        <f>N(L2662)+IF(AND('🔎 TRA CỨU NHANH'!$C$2&lt;&gt;"",OR(ISNUMBER(SEARCH('🔎 TRA CỨU NHANH'!$C$2,$A2663)),ISNUMBER(SEARCH('🔎 TRA CỨU NHANH'!$C$2,$B2663)))),1,0)</f>
        <v>0</v>
      </c>
      <c r="M2663" s="1" t="str">
        <f t="shared" si="82"/>
        <v/>
      </c>
      <c r="N2663" s="1">
        <f>N(N2662)+IF(AND('💰 BÁO GIÁ'!$C$27&lt;&gt;"",OR(ISNUMBER(SEARCH('💰 BÁO GIÁ'!$C$27,$A2663)),ISNUMBER(SEARCH('💰 BÁO GIÁ'!$C$27,$B2663)))),1,0)</f>
        <v>0</v>
      </c>
      <c r="O2663" s="1" t="str">
        <f t="shared" si="83"/>
        <v/>
      </c>
    </row>
    <row r="2664" customHeight="1" spans="1:15">
      <c r="A2664" s="1" t="str">
        <f>IF('⚙️ SÉC MĂNG'!A620="","",'⚙️ SÉC MĂNG'!A620)</f>
        <v>HH083560</v>
      </c>
      <c r="B2664" s="1" t="str">
        <f>IF('⚙️ SÉC MĂNG'!A620="","",'⚙️ SÉC MĂNG'!R620)</f>
        <v>Séc măng Deutz 132/ BF6M1015/ 10195N0 (3K-2.45-4) - HENWEIT</v>
      </c>
      <c r="C2664" s="1" t="str">
        <f>IF('⚙️ SÉC MĂNG'!A620="","","Séc măng")</f>
        <v>Séc măng</v>
      </c>
      <c r="D2664" s="1" t="str">
        <f>IF('⚙️ SÉC MĂNG'!A620="","",'⚙️ SÉC MĂNG'!I620)</f>
        <v>Máy</v>
      </c>
      <c r="E2664" s="1">
        <f>IF('⚙️ SÉC MĂNG'!A620="","",'⚙️ SÉC MĂNG'!J620)</f>
        <v>0</v>
      </c>
      <c r="F2664" s="1">
        <f>IF('⚙️ SÉC MĂNG'!A620="","",'⚙️ SÉC MĂNG'!K620)</f>
        <v>0</v>
      </c>
      <c r="G2664" s="1">
        <f>IF('⚙️ SÉC MĂNG'!A620="","",'⚙️ SÉC MĂNG'!L620)</f>
        <v>0</v>
      </c>
      <c r="H2664" s="1">
        <f>IF('⚙️ SÉC MĂNG'!A620="","",'⚙️ SÉC MĂNG'!M620)</f>
        <v>0</v>
      </c>
      <c r="I2664" s="1">
        <f>IF('⚙️ SÉC MĂNG'!A620="","",'⚙️ SÉC MĂNG'!N620)</f>
        <v>0</v>
      </c>
      <c r="J2664" s="1" t="str">
        <f>IF('⚙️ SÉC MĂNG'!A620="","",'⚙️ SÉC MĂNG'!D620)</f>
        <v>132</v>
      </c>
      <c r="L2664" s="1">
        <f>N(L2663)+IF(AND('🔎 TRA CỨU NHANH'!$C$2&lt;&gt;"",OR(ISNUMBER(SEARCH('🔎 TRA CỨU NHANH'!$C$2,$A2664)),ISNUMBER(SEARCH('🔎 TRA CỨU NHANH'!$C$2,$B2664)))),1,0)</f>
        <v>0</v>
      </c>
      <c r="M2664" s="1" t="str">
        <f t="shared" si="82"/>
        <v/>
      </c>
      <c r="N2664" s="1">
        <f>N(N2663)+IF(AND('💰 BÁO GIÁ'!$C$27&lt;&gt;"",OR(ISNUMBER(SEARCH('💰 BÁO GIÁ'!$C$27,$A2664)),ISNUMBER(SEARCH('💰 BÁO GIÁ'!$C$27,$B2664)))),1,0)</f>
        <v>0</v>
      </c>
      <c r="O2664" s="1" t="str">
        <f t="shared" si="83"/>
        <v/>
      </c>
    </row>
    <row r="2665" customHeight="1" spans="1:15">
      <c r="A2665" s="1" t="str">
        <f>IF('⚙️ SÉC MĂNG'!A621="","",'⚙️ SÉC MĂNG'!A621)</f>
        <v/>
      </c>
      <c r="B2665" s="1" t="str">
        <f>IF('⚙️ SÉC MĂNG'!A621="","",'⚙️ SÉC MĂNG'!R621)</f>
        <v/>
      </c>
      <c r="C2665" s="1" t="str">
        <f>IF('⚙️ SÉC MĂNG'!A621="","","Séc măng")</f>
        <v/>
      </c>
      <c r="D2665" s="1" t="str">
        <f>IF('⚙️ SÉC MĂNG'!A621="","",'⚙️ SÉC MĂNG'!I621)</f>
        <v/>
      </c>
      <c r="E2665" s="1" t="str">
        <f>IF('⚙️ SÉC MĂNG'!A621="","",'⚙️ SÉC MĂNG'!J621)</f>
        <v/>
      </c>
      <c r="F2665" s="1" t="str">
        <f>IF('⚙️ SÉC MĂNG'!A621="","",'⚙️ SÉC MĂNG'!K621)</f>
        <v/>
      </c>
      <c r="G2665" s="1" t="str">
        <f>IF('⚙️ SÉC MĂNG'!A621="","",'⚙️ SÉC MĂNG'!L621)</f>
        <v/>
      </c>
      <c r="H2665" s="1" t="str">
        <f>IF('⚙️ SÉC MĂNG'!A621="","",'⚙️ SÉC MĂNG'!M621)</f>
        <v/>
      </c>
      <c r="I2665" s="1" t="str">
        <f>IF('⚙️ SÉC MĂNG'!A621="","",'⚙️ SÉC MĂNG'!N621)</f>
        <v/>
      </c>
      <c r="J2665" s="1" t="str">
        <f>IF('⚙️ SÉC MĂNG'!A621="","",'⚙️ SÉC MĂNG'!D621)</f>
        <v/>
      </c>
      <c r="L2665" s="1">
        <f>N(L2664)+IF(AND('🔎 TRA CỨU NHANH'!$C$2&lt;&gt;"",OR(ISNUMBER(SEARCH('🔎 TRA CỨU NHANH'!$C$2,$A2665)),ISNUMBER(SEARCH('🔎 TRA CỨU NHANH'!$C$2,$B2665)))),1,0)</f>
        <v>0</v>
      </c>
      <c r="M2665" s="1" t="str">
        <f t="shared" si="82"/>
        <v/>
      </c>
      <c r="N2665" s="1">
        <f>N(N2664)+IF(AND('💰 BÁO GIÁ'!$C$27&lt;&gt;"",OR(ISNUMBER(SEARCH('💰 BÁO GIÁ'!$C$27,$A2665)),ISNUMBER(SEARCH('💰 BÁO GIÁ'!$C$27,$B2665)))),1,0)</f>
        <v>0</v>
      </c>
      <c r="O2665" s="1" t="str">
        <f t="shared" si="83"/>
        <v/>
      </c>
    </row>
    <row r="2666" customHeight="1" spans="1:15">
      <c r="A2666" s="1" t="str">
        <f>IF('⚙️ SÉC MĂNG'!A622="","",'⚙️ SÉC MĂNG'!A622)</f>
        <v>HH084008</v>
      </c>
      <c r="B2666" s="1" t="str">
        <f>IF('⚙️ SÉC MĂNG'!A622="","",'⚙️ SÉC MĂNG'!R622)</f>
        <v>Séc măng Detroit 133/ S60/ 23531252 (3K-4-4) - HENWEIT, R-DT04-00</v>
      </c>
      <c r="C2666" s="1" t="str">
        <f>IF('⚙️ SÉC MĂNG'!A622="","","Séc măng")</f>
        <v>Séc măng</v>
      </c>
      <c r="D2666" s="1" t="str">
        <f>IF('⚙️ SÉC MĂNG'!A622="","",'⚙️ SÉC MĂNG'!I622)</f>
        <v>1Máy</v>
      </c>
      <c r="E2666" s="1">
        <f>IF('⚙️ SÉC MĂNG'!A622="","",'⚙️ SÉC MĂNG'!J622)</f>
        <v>0</v>
      </c>
      <c r="F2666" s="1">
        <f>IF('⚙️ SÉC MĂNG'!A622="","",'⚙️ SÉC MĂNG'!K622)</f>
        <v>0</v>
      </c>
      <c r="G2666" s="1">
        <f>IF('⚙️ SÉC MĂNG'!A622="","",'⚙️ SÉC MĂNG'!L622)</f>
        <v>0</v>
      </c>
      <c r="H2666" s="1">
        <f>IF('⚙️ SÉC MĂNG'!A622="","",'⚙️ SÉC MĂNG'!M622)</f>
        <v>0</v>
      </c>
      <c r="I2666" s="1">
        <f>IF('⚙️ SÉC MĂNG'!A622="","",'⚙️ SÉC MĂNG'!N622)</f>
        <v>0</v>
      </c>
      <c r="J2666" s="1" t="str">
        <f>IF('⚙️ SÉC MĂNG'!A622="","",'⚙️ SÉC MĂNG'!D622)</f>
        <v>133</v>
      </c>
      <c r="L2666" s="1">
        <f>N(L2665)+IF(AND('🔎 TRA CỨU NHANH'!$C$2&lt;&gt;"",OR(ISNUMBER(SEARCH('🔎 TRA CỨU NHANH'!$C$2,$A2666)),ISNUMBER(SEARCH('🔎 TRA CỨU NHANH'!$C$2,$B2666)))),1,0)</f>
        <v>0</v>
      </c>
      <c r="M2666" s="1" t="str">
        <f t="shared" si="82"/>
        <v/>
      </c>
      <c r="N2666" s="1">
        <f>N(N2665)+IF(AND('💰 BÁO GIÁ'!$C$27&lt;&gt;"",OR(ISNUMBER(SEARCH('💰 BÁO GIÁ'!$C$27,$A2666)),ISNUMBER(SEARCH('💰 BÁO GIÁ'!$C$27,$B2666)))),1,0)</f>
        <v>0</v>
      </c>
      <c r="O2666" s="1" t="str">
        <f t="shared" si="83"/>
        <v/>
      </c>
    </row>
    <row r="2667" customHeight="1" spans="1:15">
      <c r="A2667" s="1" t="str">
        <f>IF('⚙️ SÉC MĂNG'!A623="","",'⚙️ SÉC MĂNG'!A623)</f>
        <v/>
      </c>
      <c r="B2667" s="1" t="str">
        <f>IF('⚙️ SÉC MĂNG'!A623="","",'⚙️ SÉC MĂNG'!R623)</f>
        <v/>
      </c>
      <c r="C2667" s="1" t="str">
        <f>IF('⚙️ SÉC MĂNG'!A623="","","Séc măng")</f>
        <v/>
      </c>
      <c r="D2667" s="1" t="str">
        <f>IF('⚙️ SÉC MĂNG'!A623="","",'⚙️ SÉC MĂNG'!I623)</f>
        <v/>
      </c>
      <c r="E2667" s="1" t="str">
        <f>IF('⚙️ SÉC MĂNG'!A623="","",'⚙️ SÉC MĂNG'!J623)</f>
        <v/>
      </c>
      <c r="F2667" s="1" t="str">
        <f>IF('⚙️ SÉC MĂNG'!A623="","",'⚙️ SÉC MĂNG'!K623)</f>
        <v/>
      </c>
      <c r="G2667" s="1" t="str">
        <f>IF('⚙️ SÉC MĂNG'!A623="","",'⚙️ SÉC MĂNG'!L623)</f>
        <v/>
      </c>
      <c r="H2667" s="1" t="str">
        <f>IF('⚙️ SÉC MĂNG'!A623="","",'⚙️ SÉC MĂNG'!M623)</f>
        <v/>
      </c>
      <c r="I2667" s="1" t="str">
        <f>IF('⚙️ SÉC MĂNG'!A623="","",'⚙️ SÉC MĂNG'!N623)</f>
        <v/>
      </c>
      <c r="J2667" s="1" t="str">
        <f>IF('⚙️ SÉC MĂNG'!A623="","",'⚙️ SÉC MĂNG'!D623)</f>
        <v/>
      </c>
      <c r="L2667" s="1">
        <f>N(L2666)+IF(AND('🔎 TRA CỨU NHANH'!$C$2&lt;&gt;"",OR(ISNUMBER(SEARCH('🔎 TRA CỨU NHANH'!$C$2,$A2667)),ISNUMBER(SEARCH('🔎 TRA CỨU NHANH'!$C$2,$B2667)))),1,0)</f>
        <v>0</v>
      </c>
      <c r="M2667" s="1" t="str">
        <f t="shared" si="82"/>
        <v/>
      </c>
      <c r="N2667" s="1">
        <f>N(N2666)+IF(AND('💰 BÁO GIÁ'!$C$27&lt;&gt;"",OR(ISNUMBER(SEARCH('💰 BÁO GIÁ'!$C$27,$A2667)),ISNUMBER(SEARCH('💰 BÁO GIÁ'!$C$27,$B2667)))),1,0)</f>
        <v>0</v>
      </c>
      <c r="O2667" s="1" t="str">
        <f t="shared" si="83"/>
        <v/>
      </c>
    </row>
    <row r="2668" customHeight="1" spans="1:15">
      <c r="A2668" s="1" t="str">
        <f>IF('⚙️ SÉC MĂNG'!A624="","",'⚙️ SÉC MĂNG'!A624)</f>
        <v>HH083710</v>
      </c>
      <c r="B2668" s="1" t="str">
        <f>IF('⚙️ SÉC MĂNG'!A624="","",'⚙️ SÉC MĂNG'!R624)</f>
        <v>Séc măng Mitsu S6B-2/ SDM30117ZZ/ 135 (4HK-3HK-6) HỘP6 - NPR</v>
      </c>
      <c r="C2668" s="1" t="str">
        <f>IF('⚙️ SÉC MĂNG'!A624="","","Séc măng")</f>
        <v>Séc măng</v>
      </c>
      <c r="D2668" s="1" t="str">
        <f>IF('⚙️ SÉC MĂNG'!A624="","",'⚙️ SÉC MĂNG'!I624)</f>
        <v>Máy</v>
      </c>
      <c r="E2668" s="1">
        <f>IF('⚙️ SÉC MĂNG'!A624="","",'⚙️ SÉC MĂNG'!J624)</f>
        <v>0</v>
      </c>
      <c r="F2668" s="1">
        <f>IF('⚙️ SÉC MĂNG'!A624="","",'⚙️ SÉC MĂNG'!K624)</f>
        <v>0</v>
      </c>
      <c r="G2668" s="1">
        <f>IF('⚙️ SÉC MĂNG'!A624="","",'⚙️ SÉC MĂNG'!L624)</f>
        <v>0</v>
      </c>
      <c r="H2668" s="1">
        <f>IF('⚙️ SÉC MĂNG'!A624="","",'⚙️ SÉC MĂNG'!M624)</f>
        <v>0</v>
      </c>
      <c r="I2668" s="1">
        <f>IF('⚙️ SÉC MĂNG'!A624="","",'⚙️ SÉC MĂNG'!N624)</f>
        <v>0</v>
      </c>
      <c r="J2668" s="1" t="str">
        <f>IF('⚙️ SÉC MĂNG'!A624="","",'⚙️ SÉC MĂNG'!D624)</f>
        <v>135</v>
      </c>
      <c r="L2668" s="1">
        <f>N(L2667)+IF(AND('🔎 TRA CỨU NHANH'!$C$2&lt;&gt;"",OR(ISNUMBER(SEARCH('🔎 TRA CỨU NHANH'!$C$2,$A2668)),ISNUMBER(SEARCH('🔎 TRA CỨU NHANH'!$C$2,$B2668)))),1,0)</f>
        <v>0</v>
      </c>
      <c r="M2668" s="1" t="str">
        <f t="shared" si="82"/>
        <v/>
      </c>
      <c r="N2668" s="1">
        <f>N(N2667)+IF(AND('💰 BÁO GIÁ'!$C$27&lt;&gt;"",OR(ISNUMBER(SEARCH('💰 BÁO GIÁ'!$C$27,$A2668)),ISNUMBER(SEARCH('💰 BÁO GIÁ'!$C$27,$B2668)))),1,0)</f>
        <v>0</v>
      </c>
      <c r="O2668" s="1" t="str">
        <f t="shared" si="83"/>
        <v/>
      </c>
    </row>
    <row r="2669" customHeight="1" spans="1:15">
      <c r="A2669" s="1" t="str">
        <f>IF('⚙️ SÉC MĂNG'!A625="","",'⚙️ SÉC MĂNG'!A625)</f>
        <v>HH077168</v>
      </c>
      <c r="B2669" s="1" t="str">
        <f>IF('⚙️ SÉC MĂNG'!A625="","",'⚙️ SÉC MĂNG'!R625)</f>
        <v>Séc măng 3406 / 1W8922 / CAT 137 (4K-3.2K-3.2) - ART 12213701</v>
      </c>
      <c r="C2669" s="1" t="str">
        <f>IF('⚙️ SÉC MĂNG'!A625="","","Séc măng")</f>
        <v>Séc măng</v>
      </c>
      <c r="D2669" s="1" t="str">
        <f>IF('⚙️ SÉC MĂNG'!A625="","",'⚙️ SÉC MĂNG'!I625)</f>
        <v>Máy</v>
      </c>
      <c r="E2669" s="1">
        <f>IF('⚙️ SÉC MĂNG'!A625="","",'⚙️ SÉC MĂNG'!J625)</f>
        <v>0</v>
      </c>
      <c r="F2669" s="1">
        <f>IF('⚙️ SÉC MĂNG'!A625="","",'⚙️ SÉC MĂNG'!K625)</f>
        <v>0</v>
      </c>
      <c r="G2669" s="1">
        <f>IF('⚙️ SÉC MĂNG'!A625="","",'⚙️ SÉC MĂNG'!L625)</f>
        <v>0</v>
      </c>
      <c r="H2669" s="1">
        <f>IF('⚙️ SÉC MĂNG'!A625="","",'⚙️ SÉC MĂNG'!M625)</f>
        <v>0</v>
      </c>
      <c r="I2669" s="1">
        <f>IF('⚙️ SÉC MĂNG'!A625="","",'⚙️ SÉC MĂNG'!N625)</f>
        <v>0</v>
      </c>
      <c r="J2669" s="1" t="str">
        <f>IF('⚙️ SÉC MĂNG'!A625="","",'⚙️ SÉC MĂNG'!D625)</f>
        <v>137</v>
      </c>
      <c r="L2669" s="1">
        <f>N(L2668)+IF(AND('🔎 TRA CỨU NHANH'!$C$2&lt;&gt;"",OR(ISNUMBER(SEARCH('🔎 TRA CỨU NHANH'!$C$2,$A2669)),ISNUMBER(SEARCH('🔎 TRA CỨU NHANH'!$C$2,$B2669)))),1,0)</f>
        <v>0</v>
      </c>
      <c r="M2669" s="1" t="str">
        <f t="shared" si="82"/>
        <v/>
      </c>
      <c r="N2669" s="1">
        <f>N(N2668)+IF(AND('💰 BÁO GIÁ'!$C$27&lt;&gt;"",OR(ISNUMBER(SEARCH('💰 BÁO GIÁ'!$C$27,$A2669)),ISNUMBER(SEARCH('💰 BÁO GIÁ'!$C$27,$B2669)))),1,0)</f>
        <v>0</v>
      </c>
      <c r="O2669" s="1" t="str">
        <f t="shared" si="83"/>
        <v/>
      </c>
    </row>
    <row r="2670" customHeight="1" spans="1:15">
      <c r="A2670" s="1" t="str">
        <f>IF('⚙️ SÉC MĂNG'!A626="","",'⚙️ SÉC MĂNG'!A626)</f>
        <v>HH072249</v>
      </c>
      <c r="B2670" s="1" t="str">
        <f>IF('⚙️ SÉC MĂNG'!A626="","",'⚙️ SÉC MĂNG'!R626)</f>
        <v>Séc măng BF6L912 (2.94K-2.03-3.5) - KS</v>
      </c>
      <c r="C2670" s="1" t="str">
        <f>IF('⚙️ SÉC MĂNG'!A626="","","Séc măng")</f>
        <v>Séc măng</v>
      </c>
      <c r="D2670" s="1" t="str">
        <f>IF('⚙️ SÉC MĂNG'!A626="","",'⚙️ SÉC MĂNG'!I626)</f>
        <v>Máy</v>
      </c>
      <c r="E2670" s="1">
        <f>IF('⚙️ SÉC MĂNG'!A626="","",'⚙️ SÉC MĂNG'!J626)</f>
        <v>0</v>
      </c>
      <c r="F2670" s="1">
        <f>IF('⚙️ SÉC MĂNG'!A626="","",'⚙️ SÉC MĂNG'!K626)</f>
        <v>0</v>
      </c>
      <c r="G2670" s="1">
        <f>IF('⚙️ SÉC MĂNG'!A626="","",'⚙️ SÉC MĂNG'!L626)</f>
        <v>0</v>
      </c>
      <c r="H2670" s="1">
        <f>IF('⚙️ SÉC MĂNG'!A626="","",'⚙️ SÉC MĂNG'!M626)</f>
        <v>0</v>
      </c>
      <c r="I2670" s="1">
        <f>IF('⚙️ SÉC MĂNG'!A626="","",'⚙️ SÉC MĂNG'!N626)</f>
        <v>0</v>
      </c>
      <c r="J2670" s="1">
        <f>IF('⚙️ SÉC MĂNG'!A626="","",'⚙️ SÉC MĂNG'!D626)</f>
        <v>0</v>
      </c>
      <c r="L2670" s="1">
        <f>N(L2669)+IF(AND('🔎 TRA CỨU NHANH'!$C$2&lt;&gt;"",OR(ISNUMBER(SEARCH('🔎 TRA CỨU NHANH'!$C$2,$A2670)),ISNUMBER(SEARCH('🔎 TRA CỨU NHANH'!$C$2,$B2670)))),1,0)</f>
        <v>0</v>
      </c>
      <c r="M2670" s="1" t="str">
        <f t="shared" si="82"/>
        <v/>
      </c>
      <c r="N2670" s="1">
        <f>N(N2669)+IF(AND('💰 BÁO GIÁ'!$C$27&lt;&gt;"",OR(ISNUMBER(SEARCH('💰 BÁO GIÁ'!$C$27,$A2670)),ISNUMBER(SEARCH('💰 BÁO GIÁ'!$C$27,$B2670)))),1,0)</f>
        <v>0</v>
      </c>
      <c r="O2670" s="1" t="str">
        <f t="shared" si="83"/>
        <v/>
      </c>
    </row>
    <row r="2671" customHeight="1" spans="1:15">
      <c r="A2671" s="1" t="str">
        <f>IF('⚙️ SÉC MĂNG'!A627="","",'⚙️ SÉC MĂNG'!A627)</f>
        <v>HH080336</v>
      </c>
      <c r="B2671" s="1" t="str">
        <f>IF('⚙️ SÉC MĂNG'!A627="","",'⚙️ SÉC MĂNG'!R627)</f>
        <v>Séc măng BF6L912 (3K-2.5-2.5-5) - Goetze</v>
      </c>
      <c r="C2671" s="1" t="str">
        <f>IF('⚙️ SÉC MĂNG'!A627="","","Séc măng")</f>
        <v>Séc măng</v>
      </c>
      <c r="D2671" s="1" t="str">
        <f>IF('⚙️ SÉC MĂNG'!A627="","",'⚙️ SÉC MĂNG'!I627)</f>
        <v>Máy</v>
      </c>
      <c r="E2671" s="1">
        <f>IF('⚙️ SÉC MĂNG'!A627="","",'⚙️ SÉC MĂNG'!J627)</f>
        <v>0</v>
      </c>
      <c r="F2671" s="1">
        <f>IF('⚙️ SÉC MĂNG'!A627="","",'⚙️ SÉC MĂNG'!K627)</f>
        <v>0</v>
      </c>
      <c r="G2671" s="1">
        <f>IF('⚙️ SÉC MĂNG'!A627="","",'⚙️ SÉC MĂNG'!L627)</f>
        <v>0</v>
      </c>
      <c r="H2671" s="1">
        <f>IF('⚙️ SÉC MĂNG'!A627="","",'⚙️ SÉC MĂNG'!M627)</f>
        <v>0</v>
      </c>
      <c r="I2671" s="1">
        <f>IF('⚙️ SÉC MĂNG'!A627="","",'⚙️ SÉC MĂNG'!N627)</f>
        <v>0</v>
      </c>
      <c r="J2671" s="1">
        <f>IF('⚙️ SÉC MĂNG'!A627="","",'⚙️ SÉC MĂNG'!D627)</f>
        <v>0</v>
      </c>
      <c r="L2671" s="1">
        <f>N(L2670)+IF(AND('🔎 TRA CỨU NHANH'!$C$2&lt;&gt;"",OR(ISNUMBER(SEARCH('🔎 TRA CỨU NHANH'!$C$2,$A2671)),ISNUMBER(SEARCH('🔎 TRA CỨU NHANH'!$C$2,$B2671)))),1,0)</f>
        <v>0</v>
      </c>
      <c r="M2671" s="1" t="str">
        <f t="shared" si="82"/>
        <v/>
      </c>
      <c r="N2671" s="1">
        <f>N(N2670)+IF(AND('💰 BÁO GIÁ'!$C$27&lt;&gt;"",OR(ISNUMBER(SEARCH('💰 BÁO GIÁ'!$C$27,$A2671)),ISNUMBER(SEARCH('💰 BÁO GIÁ'!$C$27,$B2671)))),1,0)</f>
        <v>0</v>
      </c>
      <c r="O2671" s="1" t="str">
        <f t="shared" si="83"/>
        <v/>
      </c>
    </row>
    <row r="2672" customHeight="1" spans="1:15">
      <c r="A2672" s="1" t="str">
        <f>IF('⚙️ SÉC MĂNG'!A628="","",'⚙️ SÉC MĂNG'!A628)</f>
        <v>HH071447</v>
      </c>
      <c r="B2672" s="1" t="str">
        <f>IF('⚙️ SÉC MĂNG'!A628="","",'⚙️ SÉC MĂNG'!R628)</f>
        <v>Séc măng BF6L912 (3K-2.5K-2.5-5) - NE Đức</v>
      </c>
      <c r="C2672" s="1" t="str">
        <f>IF('⚙️ SÉC MĂNG'!A628="","","Séc măng")</f>
        <v>Séc măng</v>
      </c>
      <c r="D2672" s="1" t="str">
        <f>IF('⚙️ SÉC MĂNG'!A628="","",'⚙️ SÉC MĂNG'!I628)</f>
        <v>Máy</v>
      </c>
      <c r="E2672" s="1">
        <f>IF('⚙️ SÉC MĂNG'!A628="","",'⚙️ SÉC MĂNG'!J628)</f>
        <v>0</v>
      </c>
      <c r="F2672" s="1">
        <f>IF('⚙️ SÉC MĂNG'!A628="","",'⚙️ SÉC MĂNG'!K628)</f>
        <v>0</v>
      </c>
      <c r="G2672" s="1">
        <f>IF('⚙️ SÉC MĂNG'!A628="","",'⚙️ SÉC MĂNG'!L628)</f>
        <v>0</v>
      </c>
      <c r="H2672" s="1">
        <f>IF('⚙️ SÉC MĂNG'!A628="","",'⚙️ SÉC MĂNG'!M628)</f>
        <v>0</v>
      </c>
      <c r="I2672" s="1">
        <f>IF('⚙️ SÉC MĂNG'!A628="","",'⚙️ SÉC MĂNG'!N628)</f>
        <v>0</v>
      </c>
      <c r="J2672" s="1">
        <f>IF('⚙️ SÉC MĂNG'!A628="","",'⚙️ SÉC MĂNG'!D628)</f>
        <v>0</v>
      </c>
      <c r="L2672" s="1">
        <f>N(L2671)+IF(AND('🔎 TRA CỨU NHANH'!$C$2&lt;&gt;"",OR(ISNUMBER(SEARCH('🔎 TRA CỨU NHANH'!$C$2,$A2672)),ISNUMBER(SEARCH('🔎 TRA CỨU NHANH'!$C$2,$B2672)))),1,0)</f>
        <v>0</v>
      </c>
      <c r="M2672" s="1" t="str">
        <f t="shared" si="82"/>
        <v/>
      </c>
      <c r="N2672" s="1">
        <f>N(N2671)+IF(AND('💰 BÁO GIÁ'!$C$27&lt;&gt;"",OR(ISNUMBER(SEARCH('💰 BÁO GIÁ'!$C$27,$A2672)),ISNUMBER(SEARCH('💰 BÁO GIÁ'!$C$27,$B2672)))),1,0)</f>
        <v>0</v>
      </c>
      <c r="O2672" s="1" t="str">
        <f t="shared" si="83"/>
        <v/>
      </c>
    </row>
    <row r="2673" customHeight="1" spans="1:15">
      <c r="A2673" s="1" t="str">
        <f>IF('⚙️ SÉC MĂNG'!A629="","",'⚙️ SÉC MĂNG'!A629)</f>
        <v>HH082386</v>
      </c>
      <c r="B2673" s="1" t="str">
        <f>IF('⚙️ SÉC MĂNG'!A629="","",'⚙️ SÉC MĂNG'!R629)</f>
        <v>Séc măng BF6L912 (3K-2-3.5) - Goetze</v>
      </c>
      <c r="C2673" s="1" t="str">
        <f>IF('⚙️ SÉC MĂNG'!A629="","","Séc măng")</f>
        <v>Séc măng</v>
      </c>
      <c r="D2673" s="1" t="str">
        <f>IF('⚙️ SÉC MĂNG'!A629="","",'⚙️ SÉC MĂNG'!I629)</f>
        <v>Máy</v>
      </c>
      <c r="E2673" s="1">
        <f>IF('⚙️ SÉC MĂNG'!A629="","",'⚙️ SÉC MĂNG'!J629)</f>
        <v>0</v>
      </c>
      <c r="F2673" s="1">
        <f>IF('⚙️ SÉC MĂNG'!A629="","",'⚙️ SÉC MĂNG'!K629)</f>
        <v>0</v>
      </c>
      <c r="G2673" s="1">
        <f>IF('⚙️ SÉC MĂNG'!A629="","",'⚙️ SÉC MĂNG'!L629)</f>
        <v>0</v>
      </c>
      <c r="H2673" s="1">
        <f>IF('⚙️ SÉC MĂNG'!A629="","",'⚙️ SÉC MĂNG'!M629)</f>
        <v>0</v>
      </c>
      <c r="I2673" s="1">
        <f>IF('⚙️ SÉC MĂNG'!A629="","",'⚙️ SÉC MĂNG'!N629)</f>
        <v>0</v>
      </c>
      <c r="J2673" s="1">
        <f>IF('⚙️ SÉC MĂNG'!A629="","",'⚙️ SÉC MĂNG'!D629)</f>
        <v>0</v>
      </c>
      <c r="L2673" s="1">
        <f>N(L2672)+IF(AND('🔎 TRA CỨU NHANH'!$C$2&lt;&gt;"",OR(ISNUMBER(SEARCH('🔎 TRA CỨU NHANH'!$C$2,$A2673)),ISNUMBER(SEARCH('🔎 TRA CỨU NHANH'!$C$2,$B2673)))),1,0)</f>
        <v>0</v>
      </c>
      <c r="M2673" s="1" t="str">
        <f t="shared" si="82"/>
        <v/>
      </c>
      <c r="N2673" s="1">
        <f>N(N2672)+IF(AND('💰 BÁO GIÁ'!$C$27&lt;&gt;"",OR(ISNUMBER(SEARCH('💰 BÁO GIÁ'!$C$27,$A2673)),ISNUMBER(SEARCH('💰 BÁO GIÁ'!$C$27,$B2673)))),1,0)</f>
        <v>0</v>
      </c>
      <c r="O2673" s="1" t="str">
        <f t="shared" si="83"/>
        <v/>
      </c>
    </row>
    <row r="2674" customHeight="1" spans="1:15">
      <c r="A2674" s="1" t="str">
        <f>IF('⚙️ SÉC MĂNG'!A630="","",'⚙️ SÉC MĂNG'!A630)</f>
        <v>HH0652</v>
      </c>
      <c r="B2674" s="1" t="str">
        <f>IF('⚙️ SÉC MĂNG'!A630="","",'⚙️ SÉC MĂNG'!R630)</f>
        <v>Séc măng BF6L913 (3K-3K-2.5-5) - KS</v>
      </c>
      <c r="C2674" s="1" t="str">
        <f>IF('⚙️ SÉC MĂNG'!A630="","","Séc măng")</f>
        <v>Séc măng</v>
      </c>
      <c r="D2674" s="1" t="str">
        <f>IF('⚙️ SÉC MĂNG'!A630="","",'⚙️ SÉC MĂNG'!I630)</f>
        <v>Máy</v>
      </c>
      <c r="E2674" s="1">
        <f>IF('⚙️ SÉC MĂNG'!A630="","",'⚙️ SÉC MĂNG'!J630)</f>
        <v>0</v>
      </c>
      <c r="F2674" s="1">
        <f>IF('⚙️ SÉC MĂNG'!A630="","",'⚙️ SÉC MĂNG'!K630)</f>
        <v>0</v>
      </c>
      <c r="G2674" s="1">
        <f>IF('⚙️ SÉC MĂNG'!A630="","",'⚙️ SÉC MĂNG'!L630)</f>
        <v>0</v>
      </c>
      <c r="H2674" s="1">
        <f>IF('⚙️ SÉC MĂNG'!A630="","",'⚙️ SÉC MĂNG'!M630)</f>
        <v>0</v>
      </c>
      <c r="I2674" s="1">
        <f>IF('⚙️ SÉC MĂNG'!A630="","",'⚙️ SÉC MĂNG'!N630)</f>
        <v>0</v>
      </c>
      <c r="J2674" s="1">
        <f>IF('⚙️ SÉC MĂNG'!A630="","",'⚙️ SÉC MĂNG'!D630)</f>
        <v>0</v>
      </c>
      <c r="L2674" s="1">
        <f>N(L2673)+IF(AND('🔎 TRA CỨU NHANH'!$C$2&lt;&gt;"",OR(ISNUMBER(SEARCH('🔎 TRA CỨU NHANH'!$C$2,$A2674)),ISNUMBER(SEARCH('🔎 TRA CỨU NHANH'!$C$2,$B2674)))),1,0)</f>
        <v>0</v>
      </c>
      <c r="M2674" s="1" t="str">
        <f t="shared" si="82"/>
        <v/>
      </c>
      <c r="N2674" s="1">
        <f>N(N2673)+IF(AND('💰 BÁO GIÁ'!$C$27&lt;&gt;"",OR(ISNUMBER(SEARCH('💰 BÁO GIÁ'!$C$27,$A2674)),ISNUMBER(SEARCH('💰 BÁO GIÁ'!$C$27,$B2674)))),1,0)</f>
        <v>0</v>
      </c>
      <c r="O2674" s="1" t="str">
        <f t="shared" si="83"/>
        <v/>
      </c>
    </row>
    <row r="2675" customHeight="1" spans="1:15">
      <c r="A2675" s="1" t="str">
        <f>IF('⚙️ SÉC MĂNG'!A631="","",'⚙️ SÉC MĂNG'!A631)</f>
        <v>HH071446</v>
      </c>
      <c r="B2675" s="1" t="str">
        <f>IF('⚙️ SÉC MĂNG'!A631="","",'⚙️ SÉC MĂNG'!R631)</f>
        <v>Séc măng BF6L913 (3K-3K-2.5-5) - NE Đức</v>
      </c>
      <c r="C2675" s="1" t="str">
        <f>IF('⚙️ SÉC MĂNG'!A631="","","Séc măng")</f>
        <v>Séc măng</v>
      </c>
      <c r="D2675" s="1" t="str">
        <f>IF('⚙️ SÉC MĂNG'!A631="","",'⚙️ SÉC MĂNG'!I631)</f>
        <v>Máy</v>
      </c>
      <c r="E2675" s="1">
        <f>IF('⚙️ SÉC MĂNG'!A631="","",'⚙️ SÉC MĂNG'!J631)</f>
        <v>0</v>
      </c>
      <c r="F2675" s="1">
        <f>IF('⚙️ SÉC MĂNG'!A631="","",'⚙️ SÉC MĂNG'!K631)</f>
        <v>0</v>
      </c>
      <c r="G2675" s="1">
        <f>IF('⚙️ SÉC MĂNG'!A631="","",'⚙️ SÉC MĂNG'!L631)</f>
        <v>0</v>
      </c>
      <c r="H2675" s="1">
        <f>IF('⚙️ SÉC MĂNG'!A631="","",'⚙️ SÉC MĂNG'!M631)</f>
        <v>0</v>
      </c>
      <c r="I2675" s="1">
        <f>IF('⚙️ SÉC MĂNG'!A631="","",'⚙️ SÉC MĂNG'!N631)</f>
        <v>0</v>
      </c>
      <c r="J2675" s="1">
        <f>IF('⚙️ SÉC MĂNG'!A631="","",'⚙️ SÉC MĂNG'!D631)</f>
        <v>0</v>
      </c>
      <c r="L2675" s="1">
        <f>N(L2674)+IF(AND('🔎 TRA CỨU NHANH'!$C$2&lt;&gt;"",OR(ISNUMBER(SEARCH('🔎 TRA CỨU NHANH'!$C$2,$A2675)),ISNUMBER(SEARCH('🔎 TRA CỨU NHANH'!$C$2,$B2675)))),1,0)</f>
        <v>0</v>
      </c>
      <c r="M2675" s="1" t="str">
        <f t="shared" si="82"/>
        <v/>
      </c>
      <c r="N2675" s="1">
        <f>N(N2674)+IF(AND('💰 BÁO GIÁ'!$C$27&lt;&gt;"",OR(ISNUMBER(SEARCH('💰 BÁO GIÁ'!$C$27,$A2675)),ISNUMBER(SEARCH('💰 BÁO GIÁ'!$C$27,$B2675)))),1,0)</f>
        <v>0</v>
      </c>
      <c r="O2675" s="1" t="str">
        <f t="shared" si="83"/>
        <v/>
      </c>
    </row>
    <row r="2676" customHeight="1" spans="1:15">
      <c r="A2676" s="1" t="str">
        <f>IF('⚙️ SÉC MĂNG'!A632="","",'⚙️ SÉC MĂNG'!A632)</f>
        <v>HH082920</v>
      </c>
      <c r="B2676" s="1" t="str">
        <f>IF('⚙️ SÉC MĂNG'!A632="","",'⚙️ SÉC MĂNG'!R632)</f>
        <v>Séc măng BF6L913/ BF4L913 (3K-2.5-2.5-5)/ 800007111000 - HENWEIT</v>
      </c>
      <c r="C2676" s="1" t="str">
        <f>IF('⚙️ SÉC MĂNG'!A632="","","Séc măng")</f>
        <v>Séc măng</v>
      </c>
      <c r="D2676" s="1" t="str">
        <f>IF('⚙️ SÉC MĂNG'!A632="","",'⚙️ SÉC MĂNG'!I632)</f>
        <v>Máy</v>
      </c>
      <c r="E2676" s="1">
        <f>IF('⚙️ SÉC MĂNG'!A632="","",'⚙️ SÉC MĂNG'!J632)</f>
        <v>0</v>
      </c>
      <c r="F2676" s="1">
        <f>IF('⚙️ SÉC MĂNG'!A632="","",'⚙️ SÉC MĂNG'!K632)</f>
        <v>0</v>
      </c>
      <c r="G2676" s="1">
        <f>IF('⚙️ SÉC MĂNG'!A632="","",'⚙️ SÉC MĂNG'!L632)</f>
        <v>0</v>
      </c>
      <c r="H2676" s="1">
        <f>IF('⚙️ SÉC MĂNG'!A632="","",'⚙️ SÉC MĂNG'!M632)</f>
        <v>0</v>
      </c>
      <c r="I2676" s="1">
        <f>IF('⚙️ SÉC MĂNG'!A632="","",'⚙️ SÉC MĂNG'!N632)</f>
        <v>0</v>
      </c>
      <c r="J2676" s="1">
        <f>IF('⚙️ SÉC MĂNG'!A632="","",'⚙️ SÉC MĂNG'!D632)</f>
        <v>0</v>
      </c>
      <c r="L2676" s="1">
        <f>N(L2675)+IF(AND('🔎 TRA CỨU NHANH'!$C$2&lt;&gt;"",OR(ISNUMBER(SEARCH('🔎 TRA CỨU NHANH'!$C$2,$A2676)),ISNUMBER(SEARCH('🔎 TRA CỨU NHANH'!$C$2,$B2676)))),1,0)</f>
        <v>0</v>
      </c>
      <c r="M2676" s="1" t="str">
        <f t="shared" si="82"/>
        <v/>
      </c>
      <c r="N2676" s="1">
        <f>N(N2675)+IF(AND('💰 BÁO GIÁ'!$C$27&lt;&gt;"",OR(ISNUMBER(SEARCH('💰 BÁO GIÁ'!$C$27,$A2676)),ISNUMBER(SEARCH('💰 BÁO GIÁ'!$C$27,$B2676)))),1,0)</f>
        <v>0</v>
      </c>
      <c r="O2676" s="1" t="str">
        <f t="shared" si="83"/>
        <v/>
      </c>
    </row>
    <row r="2677" customHeight="1" spans="1:15">
      <c r="A2677" s="1" t="str">
        <f>IF('⚙️ SÉC MĂNG'!A633="","",'⚙️ SÉC MĂNG'!A633)</f>
        <v>HH0654</v>
      </c>
      <c r="B2677" s="1" t="str">
        <f>IF('⚙️ SÉC MĂNG'!A633="","",'⚙️ SÉC MĂNG'!R633)</f>
        <v>Séc măng BF6M1012E (3K-2-3) - KS</v>
      </c>
      <c r="C2677" s="1" t="str">
        <f>IF('⚙️ SÉC MĂNG'!A633="","","Séc măng")</f>
        <v>Séc măng</v>
      </c>
      <c r="D2677" s="1" t="str">
        <f>IF('⚙️ SÉC MĂNG'!A633="","",'⚙️ SÉC MĂNG'!I633)</f>
        <v>1Máy</v>
      </c>
      <c r="E2677" s="1">
        <f>IF('⚙️ SÉC MĂNG'!A633="","",'⚙️ SÉC MĂNG'!J633)</f>
        <v>0</v>
      </c>
      <c r="F2677" s="1">
        <f>IF('⚙️ SÉC MĂNG'!A633="","",'⚙️ SÉC MĂNG'!K633)</f>
        <v>0</v>
      </c>
      <c r="G2677" s="1">
        <f>IF('⚙️ SÉC MĂNG'!A633="","",'⚙️ SÉC MĂNG'!L633)</f>
        <v>0</v>
      </c>
      <c r="H2677" s="1">
        <f>IF('⚙️ SÉC MĂNG'!A633="","",'⚙️ SÉC MĂNG'!M633)</f>
        <v>0</v>
      </c>
      <c r="I2677" s="1">
        <f>IF('⚙️ SÉC MĂNG'!A633="","",'⚙️ SÉC MĂNG'!N633)</f>
        <v>0</v>
      </c>
      <c r="J2677" s="1">
        <f>IF('⚙️ SÉC MĂNG'!A633="","",'⚙️ SÉC MĂNG'!D633)</f>
        <v>0</v>
      </c>
      <c r="L2677" s="1">
        <f>N(L2676)+IF(AND('🔎 TRA CỨU NHANH'!$C$2&lt;&gt;"",OR(ISNUMBER(SEARCH('🔎 TRA CỨU NHANH'!$C$2,$A2677)),ISNUMBER(SEARCH('🔎 TRA CỨU NHANH'!$C$2,$B2677)))),1,0)</f>
        <v>0</v>
      </c>
      <c r="M2677" s="1" t="str">
        <f t="shared" si="82"/>
        <v/>
      </c>
      <c r="N2677" s="1">
        <f>N(N2676)+IF(AND('💰 BÁO GIÁ'!$C$27&lt;&gt;"",OR(ISNUMBER(SEARCH('💰 BÁO GIÁ'!$C$27,$A2677)),ISNUMBER(SEARCH('💰 BÁO GIÁ'!$C$27,$B2677)))),1,0)</f>
        <v>0</v>
      </c>
      <c r="O2677" s="1" t="str">
        <f t="shared" si="83"/>
        <v/>
      </c>
    </row>
    <row r="2678" customHeight="1" spans="1:15">
      <c r="A2678" s="1" t="str">
        <f>IF('⚙️ SÉC MĂNG'!A634="","",'⚙️ SÉC MĂNG'!A634)</f>
        <v>HH074349</v>
      </c>
      <c r="B2678" s="1" t="str">
        <f>IF('⚙️ SÉC MĂNG'!A634="","",'⚙️ SÉC MĂNG'!R634)</f>
        <v>Séc măng BF6M1012E (3K-2-3) - NE Đức</v>
      </c>
      <c r="C2678" s="1" t="str">
        <f>IF('⚙️ SÉC MĂNG'!A634="","","Séc măng")</f>
        <v>Séc măng</v>
      </c>
      <c r="D2678" s="1" t="str">
        <f>IF('⚙️ SÉC MĂNG'!A634="","",'⚙️ SÉC MĂNG'!I634)</f>
        <v>1Máy</v>
      </c>
      <c r="E2678" s="1">
        <f>IF('⚙️ SÉC MĂNG'!A634="","",'⚙️ SÉC MĂNG'!J634)</f>
        <v>0</v>
      </c>
      <c r="F2678" s="1">
        <f>IF('⚙️ SÉC MĂNG'!A634="","",'⚙️ SÉC MĂNG'!K634)</f>
        <v>0</v>
      </c>
      <c r="G2678" s="1">
        <f>IF('⚙️ SÉC MĂNG'!A634="","",'⚙️ SÉC MĂNG'!L634)</f>
        <v>0</v>
      </c>
      <c r="H2678" s="1">
        <f>IF('⚙️ SÉC MĂNG'!A634="","",'⚙️ SÉC MĂNG'!M634)</f>
        <v>0</v>
      </c>
      <c r="I2678" s="1">
        <f>IF('⚙️ SÉC MĂNG'!A634="","",'⚙️ SÉC MĂNG'!N634)</f>
        <v>0</v>
      </c>
      <c r="J2678" s="1">
        <f>IF('⚙️ SÉC MĂNG'!A634="","",'⚙️ SÉC MĂNG'!D634)</f>
        <v>0</v>
      </c>
      <c r="L2678" s="1">
        <f>N(L2677)+IF(AND('🔎 TRA CỨU NHANH'!$C$2&lt;&gt;"",OR(ISNUMBER(SEARCH('🔎 TRA CỨU NHANH'!$C$2,$A2678)),ISNUMBER(SEARCH('🔎 TRA CỨU NHANH'!$C$2,$B2678)))),1,0)</f>
        <v>0</v>
      </c>
      <c r="M2678" s="1" t="str">
        <f t="shared" si="82"/>
        <v/>
      </c>
      <c r="N2678" s="1">
        <f>N(N2677)+IF(AND('💰 BÁO GIÁ'!$C$27&lt;&gt;"",OR(ISNUMBER(SEARCH('💰 BÁO GIÁ'!$C$27,$A2678)),ISNUMBER(SEARCH('💰 BÁO GIÁ'!$C$27,$B2678)))),1,0)</f>
        <v>0</v>
      </c>
      <c r="O2678" s="1" t="str">
        <f t="shared" si="83"/>
        <v/>
      </c>
    </row>
    <row r="2679" customHeight="1" spans="1:15">
      <c r="A2679" s="1" t="str">
        <f>IF('⚙️ SÉC MĂNG'!A635="","",'⚙️ SÉC MĂNG'!A635)</f>
        <v>HH071448</v>
      </c>
      <c r="B2679" s="1" t="str">
        <f>IF('⚙️ SÉC MĂNG'!A635="","",'⚙️ SÉC MĂNG'!R635)</f>
        <v>Séc măng BF6M1013 (3K-2-3.5) - NE</v>
      </c>
      <c r="C2679" s="1" t="str">
        <f>IF('⚙️ SÉC MĂNG'!A635="","","Séc măng")</f>
        <v>Séc măng</v>
      </c>
      <c r="D2679" s="1" t="str">
        <f>IF('⚙️ SÉC MĂNG'!A635="","",'⚙️ SÉC MĂNG'!I635)</f>
        <v>Máy</v>
      </c>
      <c r="E2679" s="1">
        <f>IF('⚙️ SÉC MĂNG'!A635="","",'⚙️ SÉC MĂNG'!J635)</f>
        <v>0</v>
      </c>
      <c r="F2679" s="1">
        <f>IF('⚙️ SÉC MĂNG'!A635="","",'⚙️ SÉC MĂNG'!K635)</f>
        <v>0</v>
      </c>
      <c r="G2679" s="1">
        <f>IF('⚙️ SÉC MĂNG'!A635="","",'⚙️ SÉC MĂNG'!L635)</f>
        <v>0</v>
      </c>
      <c r="H2679" s="1">
        <f>IF('⚙️ SÉC MĂNG'!A635="","",'⚙️ SÉC MĂNG'!M635)</f>
        <v>0</v>
      </c>
      <c r="I2679" s="1">
        <f>IF('⚙️ SÉC MĂNG'!A635="","",'⚙️ SÉC MĂNG'!N635)</f>
        <v>0</v>
      </c>
      <c r="J2679" s="1">
        <f>IF('⚙️ SÉC MĂNG'!A635="","",'⚙️ SÉC MĂNG'!D635)</f>
        <v>0</v>
      </c>
      <c r="L2679" s="1">
        <f>N(L2678)+IF(AND('🔎 TRA CỨU NHANH'!$C$2&lt;&gt;"",OR(ISNUMBER(SEARCH('🔎 TRA CỨU NHANH'!$C$2,$A2679)),ISNUMBER(SEARCH('🔎 TRA CỨU NHANH'!$C$2,$B2679)))),1,0)</f>
        <v>0</v>
      </c>
      <c r="M2679" s="1" t="str">
        <f t="shared" si="82"/>
        <v/>
      </c>
      <c r="N2679" s="1">
        <f>N(N2678)+IF(AND('💰 BÁO GIÁ'!$C$27&lt;&gt;"",OR(ISNUMBER(SEARCH('💰 BÁO GIÁ'!$C$27,$A2679)),ISNUMBER(SEARCH('💰 BÁO GIÁ'!$C$27,$B2679)))),1,0)</f>
        <v>0</v>
      </c>
      <c r="O2679" s="1" t="str">
        <f t="shared" si="83"/>
        <v/>
      </c>
    </row>
    <row r="2680" customHeight="1" spans="1:15">
      <c r="A2680" s="1" t="str">
        <f>IF('⚙️ SÉC MĂNG'!A636="","",'⚙️ SÉC MĂNG'!A636)</f>
        <v>HH077957</v>
      </c>
      <c r="B2680" s="1" t="str">
        <f>IF('⚙️ SÉC MĂNG'!A636="","",'⚙️ SÉC MĂNG'!R636)</f>
        <v>Séc măng CAT-3306 (3K-2.8K-4) - IZUMI</v>
      </c>
      <c r="C2680" s="1" t="str">
        <f>IF('⚙️ SÉC MĂNG'!A636="","","Séc măng")</f>
        <v>Séc măng</v>
      </c>
      <c r="D2680" s="1" t="str">
        <f>IF('⚙️ SÉC MĂNG'!A636="","",'⚙️ SÉC MĂNG'!I636)</f>
        <v>Máy</v>
      </c>
      <c r="E2680" s="1">
        <f>IF('⚙️ SÉC MĂNG'!A636="","",'⚙️ SÉC MĂNG'!J636)</f>
        <v>0</v>
      </c>
      <c r="F2680" s="1">
        <f>IF('⚙️ SÉC MĂNG'!A636="","",'⚙️ SÉC MĂNG'!K636)</f>
        <v>0</v>
      </c>
      <c r="G2680" s="1">
        <f>IF('⚙️ SÉC MĂNG'!A636="","",'⚙️ SÉC MĂNG'!L636)</f>
        <v>0</v>
      </c>
      <c r="H2680" s="1">
        <f>IF('⚙️ SÉC MĂNG'!A636="","",'⚙️ SÉC MĂNG'!M636)</f>
        <v>0</v>
      </c>
      <c r="I2680" s="1">
        <f>IF('⚙️ SÉC MĂNG'!A636="","",'⚙️ SÉC MĂNG'!N636)</f>
        <v>0</v>
      </c>
      <c r="J2680" s="1">
        <f>IF('⚙️ SÉC MĂNG'!A636="","",'⚙️ SÉC MĂNG'!D636)</f>
        <v>0</v>
      </c>
      <c r="L2680" s="1">
        <f>N(L2679)+IF(AND('🔎 TRA CỨU NHANH'!$C$2&lt;&gt;"",OR(ISNUMBER(SEARCH('🔎 TRA CỨU NHANH'!$C$2,$A2680)),ISNUMBER(SEARCH('🔎 TRA CỨU NHANH'!$C$2,$B2680)))),1,0)</f>
        <v>0</v>
      </c>
      <c r="M2680" s="1" t="str">
        <f t="shared" si="82"/>
        <v/>
      </c>
      <c r="N2680" s="1">
        <f>N(N2679)+IF(AND('💰 BÁO GIÁ'!$C$27&lt;&gt;"",OR(ISNUMBER(SEARCH('💰 BÁO GIÁ'!$C$27,$A2680)),ISNUMBER(SEARCH('💰 BÁO GIÁ'!$C$27,$B2680)))),1,0)</f>
        <v>0</v>
      </c>
      <c r="O2680" s="1" t="str">
        <f t="shared" si="83"/>
        <v/>
      </c>
    </row>
    <row r="2681" customHeight="1" spans="1:15">
      <c r="A2681" s="1" t="str">
        <f>IF('⚙️ SÉC MĂNG'!A637="","",'⚙️ SÉC MĂNG'!A637)</f>
        <v/>
      </c>
      <c r="B2681" s="1" t="str">
        <f>IF('⚙️ SÉC MĂNG'!A637="","",'⚙️ SÉC MĂNG'!R637)</f>
        <v/>
      </c>
      <c r="C2681" s="1" t="str">
        <f>IF('⚙️ SÉC MĂNG'!A637="","","Séc măng")</f>
        <v/>
      </c>
      <c r="D2681" s="1" t="str">
        <f>IF('⚙️ SÉC MĂNG'!A637="","",'⚙️ SÉC MĂNG'!I637)</f>
        <v/>
      </c>
      <c r="E2681" s="1" t="str">
        <f>IF('⚙️ SÉC MĂNG'!A637="","",'⚙️ SÉC MĂNG'!J637)</f>
        <v/>
      </c>
      <c r="F2681" s="1" t="str">
        <f>IF('⚙️ SÉC MĂNG'!A637="","",'⚙️ SÉC MĂNG'!K637)</f>
        <v/>
      </c>
      <c r="G2681" s="1" t="str">
        <f>IF('⚙️ SÉC MĂNG'!A637="","",'⚙️ SÉC MĂNG'!L637)</f>
        <v/>
      </c>
      <c r="H2681" s="1" t="str">
        <f>IF('⚙️ SÉC MĂNG'!A637="","",'⚙️ SÉC MĂNG'!M637)</f>
        <v/>
      </c>
      <c r="I2681" s="1" t="str">
        <f>IF('⚙️ SÉC MĂNG'!A637="","",'⚙️ SÉC MĂNG'!N637)</f>
        <v/>
      </c>
      <c r="J2681" s="1" t="str">
        <f>IF('⚙️ SÉC MĂNG'!A637="","",'⚙️ SÉC MĂNG'!D637)</f>
        <v/>
      </c>
      <c r="L2681" s="1">
        <f>N(L2680)+IF(AND('🔎 TRA CỨU NHANH'!$C$2&lt;&gt;"",OR(ISNUMBER(SEARCH('🔎 TRA CỨU NHANH'!$C$2,$A2681)),ISNUMBER(SEARCH('🔎 TRA CỨU NHANH'!$C$2,$B2681)))),1,0)</f>
        <v>0</v>
      </c>
      <c r="M2681" s="1" t="str">
        <f t="shared" si="82"/>
        <v/>
      </c>
      <c r="N2681" s="1">
        <f>N(N2680)+IF(AND('💰 BÁO GIÁ'!$C$27&lt;&gt;"",OR(ISNUMBER(SEARCH('💰 BÁO GIÁ'!$C$27,$A2681)),ISNUMBER(SEARCH('💰 BÁO GIÁ'!$C$27,$B2681)))),1,0)</f>
        <v>0</v>
      </c>
      <c r="O2681" s="1" t="str">
        <f t="shared" si="83"/>
        <v/>
      </c>
    </row>
    <row r="2682" customHeight="1" spans="1:15">
      <c r="A2682" s="1" t="str">
        <f>IF('⚙️ SÉC MĂNG'!A638="","",'⚙️ SÉC MĂNG'!A638)</f>
        <v>HH083989</v>
      </c>
      <c r="B2682" s="1" t="str">
        <f>IF('⚙️ SÉC MĂNG'!A638="","",'⚙️ SÉC MĂNG'!R638)</f>
        <v>Séc măng PERKINS 1004.4T (3.5K-2.5-4) 4181A026, 1006 - HENWEIT, R-PK41-00</v>
      </c>
      <c r="C2682" s="1" t="str">
        <f>IF('⚙️ SÉC MĂNG'!A638="","","Séc măng")</f>
        <v>Séc măng</v>
      </c>
      <c r="D2682" s="1" t="str">
        <f>IF('⚙️ SÉC MĂNG'!A638="","",'⚙️ SÉC MĂNG'!I638)</f>
        <v>Máy</v>
      </c>
      <c r="E2682" s="1">
        <f>IF('⚙️ SÉC MĂNG'!A638="","",'⚙️ SÉC MĂNG'!J638)</f>
        <v>0</v>
      </c>
      <c r="F2682" s="1">
        <f>IF('⚙️ SÉC MĂNG'!A638="","",'⚙️ SÉC MĂNG'!K638)</f>
        <v>0</v>
      </c>
      <c r="G2682" s="1">
        <f>IF('⚙️ SÉC MĂNG'!A638="","",'⚙️ SÉC MĂNG'!L638)</f>
        <v>0</v>
      </c>
      <c r="H2682" s="1">
        <f>IF('⚙️ SÉC MĂNG'!A638="","",'⚙️ SÉC MĂNG'!M638)</f>
        <v>0</v>
      </c>
      <c r="I2682" s="1">
        <f>IF('⚙️ SÉC MĂNG'!A638="","",'⚙️ SÉC MĂNG'!N638)</f>
        <v>0</v>
      </c>
      <c r="J2682" s="1">
        <f>IF('⚙️ SÉC MĂNG'!A638="","",'⚙️ SÉC MĂNG'!D638)</f>
        <v>0</v>
      </c>
      <c r="L2682" s="1">
        <f>N(L2681)+IF(AND('🔎 TRA CỨU NHANH'!$C$2&lt;&gt;"",OR(ISNUMBER(SEARCH('🔎 TRA CỨU NHANH'!$C$2,$A2682)),ISNUMBER(SEARCH('🔎 TRA CỨU NHANH'!$C$2,$B2682)))),1,0)</f>
        <v>0</v>
      </c>
      <c r="M2682" s="1" t="str">
        <f t="shared" si="82"/>
        <v/>
      </c>
      <c r="N2682" s="1">
        <f>N(N2681)+IF(AND('💰 BÁO GIÁ'!$C$27&lt;&gt;"",OR(ISNUMBER(SEARCH('💰 BÁO GIÁ'!$C$27,$A2682)),ISNUMBER(SEARCH('💰 BÁO GIÁ'!$C$27,$B2682)))),1,0)</f>
        <v>0</v>
      </c>
      <c r="O2682" s="1" t="str">
        <f t="shared" si="83"/>
        <v/>
      </c>
    </row>
    <row r="2683" customHeight="1" spans="1:15">
      <c r="A2683" s="1" t="str">
        <f>IF('⚙️ SÉC MĂNG'!A639="","",'⚙️ SÉC MĂNG'!A639)</f>
        <v>HH077962</v>
      </c>
      <c r="B2683" s="1" t="str">
        <f>IF('⚙️ SÉC MĂNG'!A639="","",'⚙️ SÉC MĂNG'!R639)</f>
        <v>Séc măng PERKINS 101.05/ 2.38-2.38-2.38-6.35 - IZUMI</v>
      </c>
      <c r="C2683" s="1" t="str">
        <f>IF('⚙️ SÉC MĂNG'!A639="","","Séc măng")</f>
        <v>Séc măng</v>
      </c>
      <c r="D2683" s="1" t="str">
        <f>IF('⚙️ SÉC MĂNG'!A639="","",'⚙️ SÉC MĂNG'!I639)</f>
        <v>Máy</v>
      </c>
      <c r="E2683" s="1">
        <f>IF('⚙️ SÉC MĂNG'!A639="","",'⚙️ SÉC MĂNG'!J639)</f>
        <v>0</v>
      </c>
      <c r="F2683" s="1">
        <f>IF('⚙️ SÉC MĂNG'!A639="","",'⚙️ SÉC MĂNG'!K639)</f>
        <v>0</v>
      </c>
      <c r="G2683" s="1">
        <f>IF('⚙️ SÉC MĂNG'!A639="","",'⚙️ SÉC MĂNG'!L639)</f>
        <v>0</v>
      </c>
      <c r="H2683" s="1">
        <f>IF('⚙️ SÉC MĂNG'!A639="","",'⚙️ SÉC MĂNG'!M639)</f>
        <v>0</v>
      </c>
      <c r="I2683" s="1">
        <f>IF('⚙️ SÉC MĂNG'!A639="","",'⚙️ SÉC MĂNG'!N639)</f>
        <v>0</v>
      </c>
      <c r="J2683" s="1">
        <f>IF('⚙️ SÉC MĂNG'!A639="","",'⚙️ SÉC MĂNG'!D639)</f>
        <v>0</v>
      </c>
      <c r="L2683" s="1">
        <f>N(L2682)+IF(AND('🔎 TRA CỨU NHANH'!$C$2&lt;&gt;"",OR(ISNUMBER(SEARCH('🔎 TRA CỨU NHANH'!$C$2,$A2683)),ISNUMBER(SEARCH('🔎 TRA CỨU NHANH'!$C$2,$B2683)))),1,0)</f>
        <v>0</v>
      </c>
      <c r="M2683" s="1" t="str">
        <f t="shared" si="82"/>
        <v/>
      </c>
      <c r="N2683" s="1">
        <f>N(N2682)+IF(AND('💰 BÁO GIÁ'!$C$27&lt;&gt;"",OR(ISNUMBER(SEARCH('💰 BÁO GIÁ'!$C$27,$A2683)),ISNUMBER(SEARCH('💰 BÁO GIÁ'!$C$27,$B2683)))),1,0)</f>
        <v>0</v>
      </c>
      <c r="O2683" s="1" t="str">
        <f t="shared" si="83"/>
        <v/>
      </c>
    </row>
    <row r="2684" customHeight="1" spans="1:15">
      <c r="A2684" s="1" t="str">
        <f>IF('⚙️ SÉC MĂNG'!A640="","",'⚙️ SÉC MĂNG'!A640)</f>
        <v>HH077954</v>
      </c>
      <c r="B2684" s="1" t="str">
        <f>IF('⚙️ SÉC MĂNG'!A640="","",'⚙️ SÉC MĂNG'!R640)</f>
        <v>Séc măng PERKINS 101.05/ 2.5-2.5-5 - IZUMI</v>
      </c>
      <c r="C2684" s="1" t="str">
        <f>IF('⚙️ SÉC MĂNG'!A640="","","Séc măng")</f>
        <v>Séc măng</v>
      </c>
      <c r="D2684" s="1" t="str">
        <f>IF('⚙️ SÉC MĂNG'!A640="","",'⚙️ SÉC MĂNG'!I640)</f>
        <v>Máy</v>
      </c>
      <c r="E2684" s="1">
        <f>IF('⚙️ SÉC MĂNG'!A640="","",'⚙️ SÉC MĂNG'!J640)</f>
        <v>0</v>
      </c>
      <c r="F2684" s="1">
        <f>IF('⚙️ SÉC MĂNG'!A640="","",'⚙️ SÉC MĂNG'!K640)</f>
        <v>0</v>
      </c>
      <c r="G2684" s="1">
        <f>IF('⚙️ SÉC MĂNG'!A640="","",'⚙️ SÉC MĂNG'!L640)</f>
        <v>0</v>
      </c>
      <c r="H2684" s="1">
        <f>IF('⚙️ SÉC MĂNG'!A640="","",'⚙️ SÉC MĂNG'!M640)</f>
        <v>0</v>
      </c>
      <c r="I2684" s="1">
        <f>IF('⚙️ SÉC MĂNG'!A640="","",'⚙️ SÉC MĂNG'!N640)</f>
        <v>0</v>
      </c>
      <c r="J2684" s="1">
        <f>IF('⚙️ SÉC MĂNG'!A640="","",'⚙️ SÉC MĂNG'!D640)</f>
        <v>0</v>
      </c>
      <c r="L2684" s="1">
        <f>N(L2683)+IF(AND('🔎 TRA CỨU NHANH'!$C$2&lt;&gt;"",OR(ISNUMBER(SEARCH('🔎 TRA CỨU NHANH'!$C$2,$A2684)),ISNUMBER(SEARCH('🔎 TRA CỨU NHANH'!$C$2,$B2684)))),1,0)</f>
        <v>0</v>
      </c>
      <c r="M2684" s="1" t="str">
        <f t="shared" si="82"/>
        <v/>
      </c>
      <c r="N2684" s="1">
        <f>N(N2683)+IF(AND('💰 BÁO GIÁ'!$C$27&lt;&gt;"",OR(ISNUMBER(SEARCH('💰 BÁO GIÁ'!$C$27,$A2684)),ISNUMBER(SEARCH('💰 BÁO GIÁ'!$C$27,$B2684)))),1,0)</f>
        <v>0</v>
      </c>
      <c r="O2684" s="1" t="str">
        <f t="shared" si="83"/>
        <v/>
      </c>
    </row>
    <row r="2685" customHeight="1" spans="1:15">
      <c r="A2685" s="1" t="str">
        <f>IF('⚙️ SÉC MĂNG'!A641="","",'⚙️ SÉC MĂNG'!A641)</f>
        <v>HH072860</v>
      </c>
      <c r="B2685" s="1" t="str">
        <f>IF('⚙️ SÉC MĂNG'!A641="","",'⚙️ SÉC MĂNG'!R641)</f>
        <v>Séc măng Perkins 101.05/ 4.248/ 41158022 (2.5-2.5-5) - HENWEIT</v>
      </c>
      <c r="C2685" s="1" t="str">
        <f>IF('⚙️ SÉC MĂNG'!A641="","","Séc măng")</f>
        <v>Séc măng</v>
      </c>
      <c r="D2685" s="1" t="str">
        <f>IF('⚙️ SÉC MĂNG'!A641="","",'⚙️ SÉC MĂNG'!I641)</f>
        <v>1Máy</v>
      </c>
      <c r="E2685" s="1">
        <f>IF('⚙️ SÉC MĂNG'!A641="","",'⚙️ SÉC MĂNG'!J641)</f>
        <v>0</v>
      </c>
      <c r="F2685" s="1">
        <f>IF('⚙️ SÉC MĂNG'!A641="","",'⚙️ SÉC MĂNG'!K641)</f>
        <v>0</v>
      </c>
      <c r="G2685" s="1">
        <f>IF('⚙️ SÉC MĂNG'!A641="","",'⚙️ SÉC MĂNG'!L641)</f>
        <v>0</v>
      </c>
      <c r="H2685" s="1">
        <f>IF('⚙️ SÉC MĂNG'!A641="","",'⚙️ SÉC MĂNG'!M641)</f>
        <v>0</v>
      </c>
      <c r="I2685" s="1">
        <f>IF('⚙️ SÉC MĂNG'!A641="","",'⚙️ SÉC MĂNG'!N641)</f>
        <v>0</v>
      </c>
      <c r="J2685" s="1">
        <f>IF('⚙️ SÉC MĂNG'!A641="","",'⚙️ SÉC MĂNG'!D641)</f>
        <v>0</v>
      </c>
      <c r="L2685" s="1">
        <f>N(L2684)+IF(AND('🔎 TRA CỨU NHANH'!$C$2&lt;&gt;"",OR(ISNUMBER(SEARCH('🔎 TRA CỨU NHANH'!$C$2,$A2685)),ISNUMBER(SEARCH('🔎 TRA CỨU NHANH'!$C$2,$B2685)))),1,0)</f>
        <v>0</v>
      </c>
      <c r="M2685" s="1" t="str">
        <f t="shared" si="82"/>
        <v/>
      </c>
      <c r="N2685" s="1">
        <f>N(N2684)+IF(AND('💰 BÁO GIÁ'!$C$27&lt;&gt;"",OR(ISNUMBER(SEARCH('💰 BÁO GIÁ'!$C$27,$A2685)),ISNUMBER(SEARCH('💰 BÁO GIÁ'!$C$27,$B2685)))),1,0)</f>
        <v>0</v>
      </c>
      <c r="O2685" s="1" t="str">
        <f t="shared" si="83"/>
        <v/>
      </c>
    </row>
    <row r="2686" customHeight="1" spans="1:15">
      <c r="A2686" s="1" t="str">
        <f>IF('⚙️ SÉC MĂNG'!A642="","",'⚙️ SÉC MĂNG'!A642)</f>
        <v/>
      </c>
      <c r="B2686" s="1" t="str">
        <f>IF('⚙️ SÉC MĂNG'!A642="","",'⚙️ SÉC MĂNG'!R642)</f>
        <v/>
      </c>
      <c r="C2686" s="1" t="str">
        <f>IF('⚙️ SÉC MĂNG'!A642="","","Séc măng")</f>
        <v/>
      </c>
      <c r="D2686" s="1" t="str">
        <f>IF('⚙️ SÉC MĂNG'!A642="","",'⚙️ SÉC MĂNG'!I642)</f>
        <v/>
      </c>
      <c r="E2686" s="1" t="str">
        <f>IF('⚙️ SÉC MĂNG'!A642="","",'⚙️ SÉC MĂNG'!J642)</f>
        <v/>
      </c>
      <c r="F2686" s="1" t="str">
        <f>IF('⚙️ SÉC MĂNG'!A642="","",'⚙️ SÉC MĂNG'!K642)</f>
        <v/>
      </c>
      <c r="G2686" s="1" t="str">
        <f>IF('⚙️ SÉC MĂNG'!A642="","",'⚙️ SÉC MĂNG'!L642)</f>
        <v/>
      </c>
      <c r="H2686" s="1" t="str">
        <f>IF('⚙️ SÉC MĂNG'!A642="","",'⚙️ SÉC MĂNG'!M642)</f>
        <v/>
      </c>
      <c r="I2686" s="1" t="str">
        <f>IF('⚙️ SÉC MĂNG'!A642="","",'⚙️ SÉC MĂNG'!N642)</f>
        <v/>
      </c>
      <c r="J2686" s="1" t="str">
        <f>IF('⚙️ SÉC MĂNG'!A642="","",'⚙️ SÉC MĂNG'!D642)</f>
        <v/>
      </c>
      <c r="L2686" s="1">
        <f>N(L2685)+IF(AND('🔎 TRA CỨU NHANH'!$C$2&lt;&gt;"",OR(ISNUMBER(SEARCH('🔎 TRA CỨU NHANH'!$C$2,$A2686)),ISNUMBER(SEARCH('🔎 TRA CỨU NHANH'!$C$2,$B2686)))),1,0)</f>
        <v>0</v>
      </c>
      <c r="M2686" s="1" t="str">
        <f t="shared" si="82"/>
        <v/>
      </c>
      <c r="N2686" s="1">
        <f>N(N2685)+IF(AND('💰 BÁO GIÁ'!$C$27&lt;&gt;"",OR(ISNUMBER(SEARCH('💰 BÁO GIÁ'!$C$27,$A2686)),ISNUMBER(SEARCH('💰 BÁO GIÁ'!$C$27,$B2686)))),1,0)</f>
        <v>0</v>
      </c>
      <c r="O2686" s="1" t="str">
        <f t="shared" si="83"/>
        <v/>
      </c>
    </row>
    <row r="2687" customHeight="1" spans="1:15">
      <c r="A2687" s="1" t="str">
        <f>IF('⚙️ SÉC MĂNG'!A643="","",'⚙️ SÉC MĂNG'!A643)</f>
        <v>HH0611</v>
      </c>
      <c r="B2687" s="1" t="str">
        <f>IF('⚙️ SÉC MĂNG'!A643="","",'⚙️ SÉC MĂNG'!R643)</f>
        <v>Séc măng 2J  - New (2.5HK-2.5-4) 3 bạc - TP</v>
      </c>
      <c r="C2687" s="1" t="str">
        <f>IF('⚙️ SÉC MĂNG'!A643="","","Séc măng")</f>
        <v>Séc măng</v>
      </c>
      <c r="D2687" s="1" t="str">
        <f>IF('⚙️ SÉC MĂNG'!A643="","",'⚙️ SÉC MĂNG'!I643)</f>
        <v>Máy</v>
      </c>
      <c r="E2687" s="1">
        <f>IF('⚙️ SÉC MĂNG'!A643="","",'⚙️ SÉC MĂNG'!J643)</f>
        <v>0</v>
      </c>
      <c r="F2687" s="1">
        <f>IF('⚙️ SÉC MĂNG'!A643="","",'⚙️ SÉC MĂNG'!K643)</f>
        <v>0</v>
      </c>
      <c r="G2687" s="1">
        <f>IF('⚙️ SÉC MĂNG'!A643="","",'⚙️ SÉC MĂNG'!L643)</f>
        <v>0</v>
      </c>
      <c r="H2687" s="1">
        <f>IF('⚙️ SÉC MĂNG'!A643="","",'⚙️ SÉC MĂNG'!M643)</f>
        <v>0</v>
      </c>
      <c r="I2687" s="1">
        <f>IF('⚙️ SÉC MĂNG'!A643="","",'⚙️ SÉC MĂNG'!N643)</f>
        <v>0</v>
      </c>
      <c r="J2687" s="1">
        <f>IF('⚙️ SÉC MĂNG'!A643="","",'⚙️ SÉC MĂNG'!D643)</f>
        <v>0</v>
      </c>
      <c r="L2687" s="1">
        <f>N(L2686)+IF(AND('🔎 TRA CỨU NHANH'!$C$2&lt;&gt;"",OR(ISNUMBER(SEARCH('🔎 TRA CỨU NHANH'!$C$2,$A2687)),ISNUMBER(SEARCH('🔎 TRA CỨU NHANH'!$C$2,$B2687)))),1,0)</f>
        <v>0</v>
      </c>
      <c r="M2687" s="1" t="str">
        <f t="shared" si="82"/>
        <v/>
      </c>
      <c r="N2687" s="1">
        <f>N(N2686)+IF(AND('💰 BÁO GIÁ'!$C$27&lt;&gt;"",OR(ISNUMBER(SEARCH('💰 BÁO GIÁ'!$C$27,$A2687)),ISNUMBER(SEARCH('💰 BÁO GIÁ'!$C$27,$B2687)))),1,0)</f>
        <v>0</v>
      </c>
      <c r="O2687" s="1" t="str">
        <f t="shared" si="83"/>
        <v/>
      </c>
    </row>
    <row r="2688" customHeight="1" spans="1:15">
      <c r="A2688" s="1" t="str">
        <f>IF('⚙️ SÉC MĂNG'!A644="","",'⚙️ SÉC MĂNG'!A644)</f>
        <v>HH073573</v>
      </c>
      <c r="B2688" s="1" t="str">
        <f>IF('⚙️ SÉC MĂNG'!A644="","",'⚙️ SÉC MĂNG'!R644)</f>
        <v>Séc măng 2J (2.5HK-2.5-2.5-4) 4 bạc - TP</v>
      </c>
      <c r="C2688" s="1" t="str">
        <f>IF('⚙️ SÉC MĂNG'!A644="","","Séc măng")</f>
        <v>Séc măng</v>
      </c>
      <c r="D2688" s="1" t="str">
        <f>IF('⚙️ SÉC MĂNG'!A644="","",'⚙️ SÉC MĂNG'!I644)</f>
        <v>Máy</v>
      </c>
      <c r="E2688" s="1">
        <f>IF('⚙️ SÉC MĂNG'!A644="","",'⚙️ SÉC MĂNG'!J644)</f>
        <v>0</v>
      </c>
      <c r="F2688" s="1">
        <f>IF('⚙️ SÉC MĂNG'!A644="","",'⚙️ SÉC MĂNG'!K644)</f>
        <v>0</v>
      </c>
      <c r="G2688" s="1">
        <f>IF('⚙️ SÉC MĂNG'!A644="","",'⚙️ SÉC MĂNG'!L644)</f>
        <v>0</v>
      </c>
      <c r="H2688" s="1">
        <f>IF('⚙️ SÉC MĂNG'!A644="","",'⚙️ SÉC MĂNG'!M644)</f>
        <v>0</v>
      </c>
      <c r="I2688" s="1">
        <f>IF('⚙️ SÉC MĂNG'!A644="","",'⚙️ SÉC MĂNG'!N644)</f>
        <v>0</v>
      </c>
      <c r="J2688" s="1">
        <f>IF('⚙️ SÉC MĂNG'!A644="","",'⚙️ SÉC MĂNG'!D644)</f>
        <v>0</v>
      </c>
      <c r="L2688" s="1">
        <f>N(L2687)+IF(AND('🔎 TRA CỨU NHANH'!$C$2&lt;&gt;"",OR(ISNUMBER(SEARCH('🔎 TRA CỨU NHANH'!$C$2,$A2688)),ISNUMBER(SEARCH('🔎 TRA CỨU NHANH'!$C$2,$B2688)))),1,0)</f>
        <v>0</v>
      </c>
      <c r="M2688" s="1" t="str">
        <f t="shared" si="82"/>
        <v/>
      </c>
      <c r="N2688" s="1">
        <f>N(N2687)+IF(AND('💰 BÁO GIÁ'!$C$27&lt;&gt;"",OR(ISNUMBER(SEARCH('💰 BÁO GIÁ'!$C$27,$A2688)),ISNUMBER(SEARCH('💰 BÁO GIÁ'!$C$27,$B2688)))),1,0)</f>
        <v>0</v>
      </c>
      <c r="O2688" s="1" t="str">
        <f t="shared" si="83"/>
        <v/>
      </c>
    </row>
    <row r="2689" customHeight="1" spans="1:15">
      <c r="A2689" s="1" t="str">
        <f>IF('⚙️ SÉC MĂNG'!A645="","",'⚙️ SÉC MĂNG'!A645)</f>
        <v>HH080939</v>
      </c>
      <c r="B2689" s="1" t="str">
        <f>IF('⚙️ SÉC MĂNG'!A645="","",'⚙️ SÉC MĂNG'!R645)</f>
        <v>Séc măng 3TN76/4TN76 (2-2-4) - IZ IKAZU</v>
      </c>
      <c r="C2689" s="1" t="str">
        <f>IF('⚙️ SÉC MĂNG'!A645="","","Séc măng")</f>
        <v>Séc măng</v>
      </c>
      <c r="D2689" s="1" t="str">
        <f>IF('⚙️ SÉC MĂNG'!A645="","",'⚙️ SÉC MĂNG'!I645)</f>
        <v>1Máy</v>
      </c>
      <c r="E2689" s="1">
        <f>IF('⚙️ SÉC MĂNG'!A645="","",'⚙️ SÉC MĂNG'!J645)</f>
        <v>0</v>
      </c>
      <c r="F2689" s="1">
        <f>IF('⚙️ SÉC MĂNG'!A645="","",'⚙️ SÉC MĂNG'!K645)</f>
        <v>0</v>
      </c>
      <c r="G2689" s="1">
        <f>IF('⚙️ SÉC MĂNG'!A645="","",'⚙️ SÉC MĂNG'!L645)</f>
        <v>0</v>
      </c>
      <c r="H2689" s="1">
        <f>IF('⚙️ SÉC MĂNG'!A645="","",'⚙️ SÉC MĂNG'!M645)</f>
        <v>0</v>
      </c>
      <c r="I2689" s="1">
        <f>IF('⚙️ SÉC MĂNG'!A645="","",'⚙️ SÉC MĂNG'!N645)</f>
        <v>0</v>
      </c>
      <c r="J2689" s="1">
        <f>IF('⚙️ SÉC MĂNG'!A645="","",'⚙️ SÉC MĂNG'!D645)</f>
        <v>0</v>
      </c>
      <c r="L2689" s="1">
        <f>N(L2688)+IF(AND('🔎 TRA CỨU NHANH'!$C$2&lt;&gt;"",OR(ISNUMBER(SEARCH('🔎 TRA CỨU NHANH'!$C$2,$A2689)),ISNUMBER(SEARCH('🔎 TRA CỨU NHANH'!$C$2,$B2689)))),1,0)</f>
        <v>0</v>
      </c>
      <c r="M2689" s="1" t="str">
        <f t="shared" si="82"/>
        <v/>
      </c>
      <c r="N2689" s="1">
        <f>N(N2688)+IF(AND('💰 BÁO GIÁ'!$C$27&lt;&gt;"",OR(ISNUMBER(SEARCH('💰 BÁO GIÁ'!$C$27,$A2689)),ISNUMBER(SEARCH('💰 BÁO GIÁ'!$C$27,$B2689)))),1,0)</f>
        <v>0</v>
      </c>
      <c r="O2689" s="1" t="str">
        <f t="shared" si="83"/>
        <v/>
      </c>
    </row>
    <row r="2690" customHeight="1" spans="1:15">
      <c r="A2690" s="1" t="str">
        <f>IF('⚙️ SÉC MĂNG'!A646="","",'⚙️ SÉC MĂNG'!A646)</f>
        <v>HH071445</v>
      </c>
      <c r="B2690" s="1" t="str">
        <f>IF('⚙️ SÉC MĂNG'!A646="","",'⚙️ SÉC MĂNG'!R646)</f>
        <v>Séc măng 3TN76/4TN76 (2-2-4) - RIK TW</v>
      </c>
      <c r="C2690" s="1" t="str">
        <f>IF('⚙️ SÉC MĂNG'!A646="","","Séc măng")</f>
        <v>Séc măng</v>
      </c>
      <c r="D2690" s="1" t="str">
        <f>IF('⚙️ SÉC MĂNG'!A646="","",'⚙️ SÉC MĂNG'!I646)</f>
        <v>1Máy</v>
      </c>
      <c r="E2690" s="1">
        <f>IF('⚙️ SÉC MĂNG'!A646="","",'⚙️ SÉC MĂNG'!J646)</f>
        <v>0</v>
      </c>
      <c r="F2690" s="1">
        <f>IF('⚙️ SÉC MĂNG'!A646="","",'⚙️ SÉC MĂNG'!K646)</f>
        <v>0</v>
      </c>
      <c r="G2690" s="1">
        <f>IF('⚙️ SÉC MĂNG'!A646="","",'⚙️ SÉC MĂNG'!L646)</f>
        <v>0</v>
      </c>
      <c r="H2690" s="1">
        <f>IF('⚙️ SÉC MĂNG'!A646="","",'⚙️ SÉC MĂNG'!M646)</f>
        <v>0</v>
      </c>
      <c r="I2690" s="1">
        <f>IF('⚙️ SÉC MĂNG'!A646="","",'⚙️ SÉC MĂNG'!N646)</f>
        <v>0</v>
      </c>
      <c r="J2690" s="1">
        <f>IF('⚙️ SÉC MĂNG'!A646="","",'⚙️ SÉC MĂNG'!D646)</f>
        <v>0</v>
      </c>
      <c r="L2690" s="1">
        <f>N(L2689)+IF(AND('🔎 TRA CỨU NHANH'!$C$2&lt;&gt;"",OR(ISNUMBER(SEARCH('🔎 TRA CỨU NHANH'!$C$2,$A2690)),ISNUMBER(SEARCH('🔎 TRA CỨU NHANH'!$C$2,$B2690)))),1,0)</f>
        <v>0</v>
      </c>
      <c r="M2690" s="1" t="str">
        <f t="shared" ref="M2690:M2753" si="84">IF(L2690&gt;N(L2689),L2690,"")</f>
        <v/>
      </c>
      <c r="N2690" s="1">
        <f>N(N2689)+IF(AND('💰 BÁO GIÁ'!$C$27&lt;&gt;"",OR(ISNUMBER(SEARCH('💰 BÁO GIÁ'!$C$27,$A2690)),ISNUMBER(SEARCH('💰 BÁO GIÁ'!$C$27,$B2690)))),1,0)</f>
        <v>0</v>
      </c>
      <c r="O2690" s="1" t="str">
        <f t="shared" ref="O2690:O2753" si="85">IF(N2690&gt;N(N2689),N2690,"")</f>
        <v/>
      </c>
    </row>
    <row r="2691" customHeight="1" spans="1:15">
      <c r="A2691" s="1" t="str">
        <f>IF('⚙️ SÉC MĂNG'!A647="","",'⚙️ SÉC MĂNG'!A647)</f>
        <v>HH074965</v>
      </c>
      <c r="B2691" s="1" t="str">
        <f>IF('⚙️ SÉC MĂNG'!A647="","",'⚙️ SÉC MĂNG'!R647)</f>
        <v>Séc măng 4HK1-X (2.9K-2-2.5-3) - SDI10207ZZ - NPR</v>
      </c>
      <c r="C2691" s="1" t="str">
        <f>IF('⚙️ SÉC MĂNG'!A647="","","Séc măng")</f>
        <v>Séc măng</v>
      </c>
      <c r="D2691" s="1" t="str">
        <f>IF('⚙️ SÉC MĂNG'!A647="","",'⚙️ SÉC MĂNG'!I647)</f>
        <v>1 Máy</v>
      </c>
      <c r="E2691" s="1">
        <f>IF('⚙️ SÉC MĂNG'!A647="","",'⚙️ SÉC MĂNG'!J647)</f>
        <v>0</v>
      </c>
      <c r="F2691" s="1">
        <f>IF('⚙️ SÉC MĂNG'!A647="","",'⚙️ SÉC MĂNG'!K647)</f>
        <v>0</v>
      </c>
      <c r="G2691" s="1">
        <f>IF('⚙️ SÉC MĂNG'!A647="","",'⚙️ SÉC MĂNG'!L647)</f>
        <v>0</v>
      </c>
      <c r="H2691" s="1">
        <f>IF('⚙️ SÉC MĂNG'!A647="","",'⚙️ SÉC MĂNG'!M647)</f>
        <v>0</v>
      </c>
      <c r="I2691" s="1">
        <f>IF('⚙️ SÉC MĂNG'!A647="","",'⚙️ SÉC MĂNG'!N647)</f>
        <v>0</v>
      </c>
      <c r="J2691" s="1">
        <f>IF('⚙️ SÉC MĂNG'!A647="","",'⚙️ SÉC MĂNG'!D647)</f>
        <v>0</v>
      </c>
      <c r="L2691" s="1">
        <f>N(L2690)+IF(AND('🔎 TRA CỨU NHANH'!$C$2&lt;&gt;"",OR(ISNUMBER(SEARCH('🔎 TRA CỨU NHANH'!$C$2,$A2691)),ISNUMBER(SEARCH('🔎 TRA CỨU NHANH'!$C$2,$B2691)))),1,0)</f>
        <v>0</v>
      </c>
      <c r="M2691" s="1" t="str">
        <f t="shared" si="84"/>
        <v/>
      </c>
      <c r="N2691" s="1">
        <f>N(N2690)+IF(AND('💰 BÁO GIÁ'!$C$27&lt;&gt;"",OR(ISNUMBER(SEARCH('💰 BÁO GIÁ'!$C$27,$A2691)),ISNUMBER(SEARCH('💰 BÁO GIÁ'!$C$27,$B2691)))),1,0)</f>
        <v>0</v>
      </c>
      <c r="O2691" s="1" t="str">
        <f t="shared" si="85"/>
        <v/>
      </c>
    </row>
    <row r="2692" customHeight="1" spans="1:15">
      <c r="A2692" s="1" t="str">
        <f>IF('⚙️ SÉC MĂNG'!A648="","",'⚙️ SÉC MĂNG'!A648)</f>
        <v>HH078910</v>
      </c>
      <c r="B2692" s="1" t="str">
        <f>IF('⚙️ SÉC MĂNG'!A648="","",'⚙️ SÉC MĂNG'!R648)</f>
        <v>Séc măng 4TN86/4D86 (2-2-4) - Powerseal</v>
      </c>
      <c r="C2692" s="1" t="str">
        <f>IF('⚙️ SÉC MĂNG'!A648="","","Séc măng")</f>
        <v>Séc măng</v>
      </c>
      <c r="D2692" s="1" t="str">
        <f>IF('⚙️ SÉC MĂNG'!A648="","",'⚙️ SÉC MĂNG'!I648)</f>
        <v>Máy</v>
      </c>
      <c r="E2692" s="1">
        <f>IF('⚙️ SÉC MĂNG'!A648="","",'⚙️ SÉC MĂNG'!J648)</f>
        <v>0</v>
      </c>
      <c r="F2692" s="1">
        <f>IF('⚙️ SÉC MĂNG'!A648="","",'⚙️ SÉC MĂNG'!K648)</f>
        <v>0</v>
      </c>
      <c r="G2692" s="1">
        <f>IF('⚙️ SÉC MĂNG'!A648="","",'⚙️ SÉC MĂNG'!L648)</f>
        <v>0</v>
      </c>
      <c r="H2692" s="1">
        <f>IF('⚙️ SÉC MĂNG'!A648="","",'⚙️ SÉC MĂNG'!M648)</f>
        <v>0</v>
      </c>
      <c r="I2692" s="1">
        <f>IF('⚙️ SÉC MĂNG'!A648="","",'⚙️ SÉC MĂNG'!N648)</f>
        <v>0</v>
      </c>
      <c r="J2692" s="1">
        <f>IF('⚙️ SÉC MĂNG'!A648="","",'⚙️ SÉC MĂNG'!D648)</f>
        <v>0</v>
      </c>
      <c r="L2692" s="1">
        <f>N(L2691)+IF(AND('🔎 TRA CỨU NHANH'!$C$2&lt;&gt;"",OR(ISNUMBER(SEARCH('🔎 TRA CỨU NHANH'!$C$2,$A2692)),ISNUMBER(SEARCH('🔎 TRA CỨU NHANH'!$C$2,$B2692)))),1,0)</f>
        <v>0</v>
      </c>
      <c r="M2692" s="1" t="str">
        <f t="shared" si="84"/>
        <v/>
      </c>
      <c r="N2692" s="1">
        <f>N(N2691)+IF(AND('💰 BÁO GIÁ'!$C$27&lt;&gt;"",OR(ISNUMBER(SEARCH('💰 BÁO GIÁ'!$C$27,$A2692)),ISNUMBER(SEARCH('💰 BÁO GIÁ'!$C$27,$B2692)))),1,0)</f>
        <v>0</v>
      </c>
      <c r="O2692" s="1" t="str">
        <f t="shared" si="85"/>
        <v/>
      </c>
    </row>
    <row r="2693" customHeight="1" spans="1:15">
      <c r="A2693" s="1" t="str">
        <f>IF('⚙️ SÉC MĂNG'!A649="","",'⚙️ SÉC MĂNG'!A649)</f>
        <v>HH080948</v>
      </c>
      <c r="B2693" s="1" t="str">
        <f>IF('⚙️ SÉC MĂNG'!A649="","",'⚙️ SÉC MĂNG'!R649)</f>
        <v>Séc măng 4TN86/ 4D86/ 3TN86 (2-2-4) - IZ IKAZU</v>
      </c>
      <c r="C2693" s="1" t="str">
        <f>IF('⚙️ SÉC MĂNG'!A649="","","Séc măng")</f>
        <v>Séc măng</v>
      </c>
      <c r="D2693" s="1" t="str">
        <f>IF('⚙️ SÉC MĂNG'!A649="","",'⚙️ SÉC MĂNG'!I649)</f>
        <v>Máy</v>
      </c>
      <c r="E2693" s="1">
        <f>IF('⚙️ SÉC MĂNG'!A649="","",'⚙️ SÉC MĂNG'!J649)</f>
        <v>0</v>
      </c>
      <c r="F2693" s="1">
        <f>IF('⚙️ SÉC MĂNG'!A649="","",'⚙️ SÉC MĂNG'!K649)</f>
        <v>0</v>
      </c>
      <c r="G2693" s="1">
        <f>IF('⚙️ SÉC MĂNG'!A649="","",'⚙️ SÉC MĂNG'!L649)</f>
        <v>0</v>
      </c>
      <c r="H2693" s="1">
        <f>IF('⚙️ SÉC MĂNG'!A649="","",'⚙️ SÉC MĂNG'!M649)</f>
        <v>0</v>
      </c>
      <c r="I2693" s="1">
        <f>IF('⚙️ SÉC MĂNG'!A649="","",'⚙️ SÉC MĂNG'!N649)</f>
        <v>0</v>
      </c>
      <c r="J2693" s="1">
        <f>IF('⚙️ SÉC MĂNG'!A649="","",'⚙️ SÉC MĂNG'!D649)</f>
        <v>0</v>
      </c>
      <c r="L2693" s="1">
        <f>N(L2692)+IF(AND('🔎 TRA CỨU NHANH'!$C$2&lt;&gt;"",OR(ISNUMBER(SEARCH('🔎 TRA CỨU NHANH'!$C$2,$A2693)),ISNUMBER(SEARCH('🔎 TRA CỨU NHANH'!$C$2,$B2693)))),1,0)</f>
        <v>0</v>
      </c>
      <c r="M2693" s="1" t="str">
        <f t="shared" si="84"/>
        <v/>
      </c>
      <c r="N2693" s="1">
        <f>N(N2692)+IF(AND('💰 BÁO GIÁ'!$C$27&lt;&gt;"",OR(ISNUMBER(SEARCH('💰 BÁO GIÁ'!$C$27,$A2693)),ISNUMBER(SEARCH('💰 BÁO GIÁ'!$C$27,$B2693)))),1,0)</f>
        <v>0</v>
      </c>
      <c r="O2693" s="1" t="str">
        <f t="shared" si="85"/>
        <v/>
      </c>
    </row>
    <row r="2694" customHeight="1" spans="1:15">
      <c r="A2694" s="1" t="str">
        <f>IF('⚙️ SÉC MĂNG'!A650="","",'⚙️ SÉC MĂNG'!A650)</f>
        <v>HH072234</v>
      </c>
      <c r="B2694" s="1" t="str">
        <f>IF('⚙️ SÉC MĂNG'!A650="","",'⚙️ SÉC MĂNG'!R650)</f>
        <v>Séc măng 6BF1/4BF1 (3-2.5-5) không mạ - NPR</v>
      </c>
      <c r="C2694" s="1" t="str">
        <f>IF('⚙️ SÉC MĂNG'!A650="","","Séc măng")</f>
        <v>Séc măng</v>
      </c>
      <c r="D2694" s="1" t="str">
        <f>IF('⚙️ SÉC MĂNG'!A650="","",'⚙️ SÉC MĂNG'!I650)</f>
        <v>1Máy</v>
      </c>
      <c r="E2694" s="1">
        <f>IF('⚙️ SÉC MĂNG'!A650="","",'⚙️ SÉC MĂNG'!J650)</f>
        <v>0</v>
      </c>
      <c r="F2694" s="1">
        <f>IF('⚙️ SÉC MĂNG'!A650="","",'⚙️ SÉC MĂNG'!K650)</f>
        <v>0</v>
      </c>
      <c r="G2694" s="1">
        <f>IF('⚙️ SÉC MĂNG'!A650="","",'⚙️ SÉC MĂNG'!L650)</f>
        <v>0</v>
      </c>
      <c r="H2694" s="1">
        <f>IF('⚙️ SÉC MĂNG'!A650="","",'⚙️ SÉC MĂNG'!M650)</f>
        <v>0</v>
      </c>
      <c r="I2694" s="1">
        <f>IF('⚙️ SÉC MĂNG'!A650="","",'⚙️ SÉC MĂNG'!N650)</f>
        <v>0</v>
      </c>
      <c r="J2694" s="1">
        <f>IF('⚙️ SÉC MĂNG'!A650="","",'⚙️ SÉC MĂNG'!D650)</f>
        <v>0</v>
      </c>
      <c r="L2694" s="1">
        <f>N(L2693)+IF(AND('🔎 TRA CỨU NHANH'!$C$2&lt;&gt;"",OR(ISNUMBER(SEARCH('🔎 TRA CỨU NHANH'!$C$2,$A2694)),ISNUMBER(SEARCH('🔎 TRA CỨU NHANH'!$C$2,$B2694)))),1,0)</f>
        <v>0</v>
      </c>
      <c r="M2694" s="1" t="str">
        <f t="shared" si="84"/>
        <v/>
      </c>
      <c r="N2694" s="1">
        <f>N(N2693)+IF(AND('💰 BÁO GIÁ'!$C$27&lt;&gt;"",OR(ISNUMBER(SEARCH('💰 BÁO GIÁ'!$C$27,$A2694)),ISNUMBER(SEARCH('💰 BÁO GIÁ'!$C$27,$B2694)))),1,0)</f>
        <v>0</v>
      </c>
      <c r="O2694" s="1" t="str">
        <f t="shared" si="85"/>
        <v/>
      </c>
    </row>
    <row r="2695" customHeight="1" spans="1:15">
      <c r="A2695" s="1" t="str">
        <f>IF('⚙️ SÉC MĂNG'!A651="","",'⚙️ SÉC MĂNG'!A651)</f>
        <v>HH00013</v>
      </c>
      <c r="B2695" s="1" t="str">
        <f>IF('⚙️ SÉC MĂNG'!A651="","",'⚙️ SÉC MĂNG'!R651)</f>
        <v>Séc măng 6D24T/3.3K-2.5-4 (SDM31105ZY) - NPR</v>
      </c>
      <c r="C2695" s="1" t="str">
        <f>IF('⚙️ SÉC MĂNG'!A651="","","Séc măng")</f>
        <v>Séc măng</v>
      </c>
      <c r="D2695" s="1" t="str">
        <f>IF('⚙️ SÉC MĂNG'!A651="","",'⚙️ SÉC MĂNG'!I651)</f>
        <v>Cái</v>
      </c>
      <c r="E2695" s="1">
        <f>IF('⚙️ SÉC MĂNG'!A651="","",'⚙️ SÉC MĂNG'!J651)</f>
        <v>0</v>
      </c>
      <c r="F2695" s="1">
        <f>IF('⚙️ SÉC MĂNG'!A651="","",'⚙️ SÉC MĂNG'!K651)</f>
        <v>0</v>
      </c>
      <c r="G2695" s="1">
        <f>IF('⚙️ SÉC MĂNG'!A651="","",'⚙️ SÉC MĂNG'!L651)</f>
        <v>0</v>
      </c>
      <c r="H2695" s="1">
        <f>IF('⚙️ SÉC MĂNG'!A651="","",'⚙️ SÉC MĂNG'!M651)</f>
        <v>0</v>
      </c>
      <c r="I2695" s="1">
        <f>IF('⚙️ SÉC MĂNG'!A651="","",'⚙️ SÉC MĂNG'!N651)</f>
        <v>0</v>
      </c>
      <c r="J2695" s="1">
        <f>IF('⚙️ SÉC MĂNG'!A651="","",'⚙️ SÉC MĂNG'!D651)</f>
        <v>0</v>
      </c>
      <c r="L2695" s="1">
        <f>N(L2694)+IF(AND('🔎 TRA CỨU NHANH'!$C$2&lt;&gt;"",OR(ISNUMBER(SEARCH('🔎 TRA CỨU NHANH'!$C$2,$A2695)),ISNUMBER(SEARCH('🔎 TRA CỨU NHANH'!$C$2,$B2695)))),1,0)</f>
        <v>0</v>
      </c>
      <c r="M2695" s="1" t="str">
        <f t="shared" si="84"/>
        <v/>
      </c>
      <c r="N2695" s="1">
        <f>N(N2694)+IF(AND('💰 BÁO GIÁ'!$C$27&lt;&gt;"",OR(ISNUMBER(SEARCH('💰 BÁO GIÁ'!$C$27,$A2695)),ISNUMBER(SEARCH('💰 BÁO GIÁ'!$C$27,$B2695)))),1,0)</f>
        <v>0</v>
      </c>
      <c r="O2695" s="1" t="str">
        <f t="shared" si="85"/>
        <v/>
      </c>
    </row>
    <row r="2696" customHeight="1" spans="1:15">
      <c r="A2696" s="1" t="str">
        <f>IF('⚙️ SÉC MĂNG'!A652="","",'⚙️ SÉC MĂNG'!A652)</f>
        <v>HH0319</v>
      </c>
      <c r="B2696" s="1" t="str">
        <f>IF('⚙️ SÉC MĂNG'!A652="","",'⚙️ SÉC MĂNG'!R652)</f>
        <v>Séc măng 6D31-T (3HK-2-4) - TP</v>
      </c>
      <c r="C2696" s="1" t="str">
        <f>IF('⚙️ SÉC MĂNG'!A652="","","Séc măng")</f>
        <v>Séc măng</v>
      </c>
      <c r="D2696" s="1" t="str">
        <f>IF('⚙️ SÉC MĂNG'!A652="","",'⚙️ SÉC MĂNG'!I652)</f>
        <v>Máy</v>
      </c>
      <c r="E2696" s="1">
        <f>IF('⚙️ SÉC MĂNG'!A652="","",'⚙️ SÉC MĂNG'!J652)</f>
        <v>0</v>
      </c>
      <c r="F2696" s="1">
        <f>IF('⚙️ SÉC MĂNG'!A652="","",'⚙️ SÉC MĂNG'!K652)</f>
        <v>0</v>
      </c>
      <c r="G2696" s="1">
        <f>IF('⚙️ SÉC MĂNG'!A652="","",'⚙️ SÉC MĂNG'!L652)</f>
        <v>0</v>
      </c>
      <c r="H2696" s="1">
        <f>IF('⚙️ SÉC MĂNG'!A652="","",'⚙️ SÉC MĂNG'!M652)</f>
        <v>0</v>
      </c>
      <c r="I2696" s="1">
        <f>IF('⚙️ SÉC MĂNG'!A652="","",'⚙️ SÉC MĂNG'!N652)</f>
        <v>0</v>
      </c>
      <c r="J2696" s="1">
        <f>IF('⚙️ SÉC MĂNG'!A652="","",'⚙️ SÉC MĂNG'!D652)</f>
        <v>0</v>
      </c>
      <c r="L2696" s="1">
        <f>N(L2695)+IF(AND('🔎 TRA CỨU NHANH'!$C$2&lt;&gt;"",OR(ISNUMBER(SEARCH('🔎 TRA CỨU NHANH'!$C$2,$A2696)),ISNUMBER(SEARCH('🔎 TRA CỨU NHANH'!$C$2,$B2696)))),1,0)</f>
        <v>0</v>
      </c>
      <c r="M2696" s="1" t="str">
        <f t="shared" si="84"/>
        <v/>
      </c>
      <c r="N2696" s="1">
        <f>N(N2695)+IF(AND('💰 BÁO GIÁ'!$C$27&lt;&gt;"",OR(ISNUMBER(SEARCH('💰 BÁO GIÁ'!$C$27,$A2696)),ISNUMBER(SEARCH('💰 BÁO GIÁ'!$C$27,$B2696)))),1,0)</f>
        <v>0</v>
      </c>
      <c r="O2696" s="1" t="str">
        <f t="shared" si="85"/>
        <v/>
      </c>
    </row>
    <row r="2697" customHeight="1" spans="1:15">
      <c r="A2697" s="1" t="str">
        <f>IF('⚙️ SÉC MĂNG'!A653="","",'⚙️ SÉC MĂNG'!A653)</f>
        <v>HH083687</v>
      </c>
      <c r="B2697" s="1" t="str">
        <f>IF('⚙️ SÉC MĂNG'!A653="","",'⚙️ SÉC MĂNG'!R653)</f>
        <v>Séc măng  6D34T (2.8K-2-4) - TP</v>
      </c>
      <c r="C2697" s="1" t="str">
        <f>IF('⚙️ SÉC MĂNG'!A653="","","Séc măng")</f>
        <v>Séc măng</v>
      </c>
      <c r="D2697" s="1" t="str">
        <f>IF('⚙️ SÉC MĂNG'!A653="","",'⚙️ SÉC MĂNG'!I653)</f>
        <v>1 Máy</v>
      </c>
      <c r="E2697" s="1">
        <f>IF('⚙️ SÉC MĂNG'!A653="","",'⚙️ SÉC MĂNG'!J653)</f>
        <v>0</v>
      </c>
      <c r="F2697" s="1">
        <f>IF('⚙️ SÉC MĂNG'!A653="","",'⚙️ SÉC MĂNG'!K653)</f>
        <v>0</v>
      </c>
      <c r="G2697" s="1">
        <f>IF('⚙️ SÉC MĂNG'!A653="","",'⚙️ SÉC MĂNG'!L653)</f>
        <v>0</v>
      </c>
      <c r="H2697" s="1">
        <f>IF('⚙️ SÉC MĂNG'!A653="","",'⚙️ SÉC MĂNG'!M653)</f>
        <v>0</v>
      </c>
      <c r="I2697" s="1">
        <f>IF('⚙️ SÉC MĂNG'!A653="","",'⚙️ SÉC MĂNG'!N653)</f>
        <v>0</v>
      </c>
      <c r="J2697" s="1">
        <f>IF('⚙️ SÉC MĂNG'!A653="","",'⚙️ SÉC MĂNG'!D653)</f>
        <v>0</v>
      </c>
      <c r="L2697" s="1">
        <f>N(L2696)+IF(AND('🔎 TRA CỨU NHANH'!$C$2&lt;&gt;"",OR(ISNUMBER(SEARCH('🔎 TRA CỨU NHANH'!$C$2,$A2697)),ISNUMBER(SEARCH('🔎 TRA CỨU NHANH'!$C$2,$B2697)))),1,0)</f>
        <v>0</v>
      </c>
      <c r="M2697" s="1" t="str">
        <f t="shared" si="84"/>
        <v/>
      </c>
      <c r="N2697" s="1">
        <f>N(N2696)+IF(AND('💰 BÁO GIÁ'!$C$27&lt;&gt;"",OR(ISNUMBER(SEARCH('💰 BÁO GIÁ'!$C$27,$A2697)),ISNUMBER(SEARCH('💰 BÁO GIÁ'!$C$27,$B2697)))),1,0)</f>
        <v>0</v>
      </c>
      <c r="O2697" s="1" t="str">
        <f t="shared" si="85"/>
        <v/>
      </c>
    </row>
    <row r="2698" customHeight="1" spans="1:15">
      <c r="A2698" s="1" t="str">
        <f>IF('⚙️ SÉC MĂNG'!A654="","",'⚙️ SÉC MĂNG'!A654)</f>
        <v>HH080957</v>
      </c>
      <c r="B2698" s="1" t="str">
        <f>IF('⚙️ SÉC MĂNG'!A654="","",'⚙️ SÉC MĂNG'!R654)</f>
        <v>Séc măng 6DR5 (2.5HK-2-2-4.5) - IZ IKAZU</v>
      </c>
      <c r="C2698" s="1" t="str">
        <f>IF('⚙️ SÉC MĂNG'!A654="","","Séc măng")</f>
        <v>Séc măng</v>
      </c>
      <c r="D2698" s="1" t="str">
        <f>IF('⚙️ SÉC MĂNG'!A654="","",'⚙️ SÉC MĂNG'!I654)</f>
        <v>1Máy</v>
      </c>
      <c r="E2698" s="1">
        <f>IF('⚙️ SÉC MĂNG'!A654="","",'⚙️ SÉC MĂNG'!J654)</f>
        <v>0</v>
      </c>
      <c r="F2698" s="1">
        <f>IF('⚙️ SÉC MĂNG'!A654="","",'⚙️ SÉC MĂNG'!K654)</f>
        <v>0</v>
      </c>
      <c r="G2698" s="1">
        <f>IF('⚙️ SÉC MĂNG'!A654="","",'⚙️ SÉC MĂNG'!L654)</f>
        <v>0</v>
      </c>
      <c r="H2698" s="1">
        <f>IF('⚙️ SÉC MĂNG'!A654="","",'⚙️ SÉC MĂNG'!M654)</f>
        <v>0</v>
      </c>
      <c r="I2698" s="1">
        <f>IF('⚙️ SÉC MĂNG'!A654="","",'⚙️ SÉC MĂNG'!N654)</f>
        <v>0</v>
      </c>
      <c r="J2698" s="1">
        <f>IF('⚙️ SÉC MĂNG'!A654="","",'⚙️ SÉC MĂNG'!D654)</f>
        <v>0</v>
      </c>
      <c r="L2698" s="1">
        <f>N(L2697)+IF(AND('🔎 TRA CỨU NHANH'!$C$2&lt;&gt;"",OR(ISNUMBER(SEARCH('🔎 TRA CỨU NHANH'!$C$2,$A2698)),ISNUMBER(SEARCH('🔎 TRA CỨU NHANH'!$C$2,$B2698)))),1,0)</f>
        <v>0</v>
      </c>
      <c r="M2698" s="1" t="str">
        <f t="shared" si="84"/>
        <v/>
      </c>
      <c r="N2698" s="1">
        <f>N(N2697)+IF(AND('💰 BÁO GIÁ'!$C$27&lt;&gt;"",OR(ISNUMBER(SEARCH('💰 BÁO GIÁ'!$C$27,$A2698)),ISNUMBER(SEARCH('💰 BÁO GIÁ'!$C$27,$B2698)))),1,0)</f>
        <v>0</v>
      </c>
      <c r="O2698" s="1" t="str">
        <f t="shared" si="85"/>
        <v/>
      </c>
    </row>
    <row r="2699" customHeight="1" spans="1:15">
      <c r="A2699" s="1" t="str">
        <f>IF('⚙️ SÉC MĂNG'!A655="","",'⚙️ SÉC MĂNG'!A655)</f>
        <v>HH0586</v>
      </c>
      <c r="B2699" s="1" t="str">
        <f>IF('⚙️ SÉC MĂNG'!A655="","",'⚙️ SÉC MĂNG'!R655)</f>
        <v>Séc măng 82A (2-2-4) - RIK</v>
      </c>
      <c r="C2699" s="1" t="str">
        <f>IF('⚙️ SÉC MĂNG'!A655="","","Séc măng")</f>
        <v>Séc măng</v>
      </c>
      <c r="D2699" s="1" t="str">
        <f>IF('⚙️ SÉC MĂNG'!A655="","",'⚙️ SÉC MĂNG'!I655)</f>
        <v>Bộ</v>
      </c>
      <c r="E2699" s="1">
        <f>IF('⚙️ SÉC MĂNG'!A655="","",'⚙️ SÉC MĂNG'!J655)</f>
        <v>0</v>
      </c>
      <c r="F2699" s="1">
        <f>IF('⚙️ SÉC MĂNG'!A655="","",'⚙️ SÉC MĂNG'!K655)</f>
        <v>0</v>
      </c>
      <c r="G2699" s="1">
        <f>IF('⚙️ SÉC MĂNG'!A655="","",'⚙️ SÉC MĂNG'!L655)</f>
        <v>0</v>
      </c>
      <c r="H2699" s="1">
        <f>IF('⚙️ SÉC MĂNG'!A655="","",'⚙️ SÉC MĂNG'!M655)</f>
        <v>0</v>
      </c>
      <c r="I2699" s="1">
        <f>IF('⚙️ SÉC MĂNG'!A655="","",'⚙️ SÉC MĂNG'!N655)</f>
        <v>0</v>
      </c>
      <c r="J2699" s="1">
        <f>IF('⚙️ SÉC MĂNG'!A655="","",'⚙️ SÉC MĂNG'!D655)</f>
        <v>0</v>
      </c>
      <c r="L2699" s="1">
        <f>N(L2698)+IF(AND('🔎 TRA CỨU NHANH'!$C$2&lt;&gt;"",OR(ISNUMBER(SEARCH('🔎 TRA CỨU NHANH'!$C$2,$A2699)),ISNUMBER(SEARCH('🔎 TRA CỨU NHANH'!$C$2,$B2699)))),1,0)</f>
        <v>0</v>
      </c>
      <c r="M2699" s="1" t="str">
        <f t="shared" si="84"/>
        <v/>
      </c>
      <c r="N2699" s="1">
        <f>N(N2698)+IF(AND('💰 BÁO GIÁ'!$C$27&lt;&gt;"",OR(ISNUMBER(SEARCH('💰 BÁO GIÁ'!$C$27,$A2699)),ISNUMBER(SEARCH('💰 BÁO GIÁ'!$C$27,$B2699)))),1,0)</f>
        <v>0</v>
      </c>
      <c r="O2699" s="1" t="str">
        <f t="shared" si="85"/>
        <v/>
      </c>
    </row>
    <row r="2700" customHeight="1" spans="1:15">
      <c r="A2700" s="1" t="str">
        <f>IF('⚙️ SÉC MĂNG'!A656="","",'⚙️ SÉC MĂNG'!A656)</f>
        <v>HH077944</v>
      </c>
      <c r="B2700" s="1" t="str">
        <f>IF('⚙️ SÉC MĂNG'!A656="","",'⚙️ SÉC MĂNG'!R656)</f>
        <v>Séc măng CAT 3204 / 2.38-2.38-4.75 - IZUMI</v>
      </c>
      <c r="C2700" s="1" t="str">
        <f>IF('⚙️ SÉC MĂNG'!A656="","","Séc măng")</f>
        <v>Séc măng</v>
      </c>
      <c r="D2700" s="1" t="str">
        <f>IF('⚙️ SÉC MĂNG'!A656="","",'⚙️ SÉC MĂNG'!I656)</f>
        <v>Máy</v>
      </c>
      <c r="E2700" s="1">
        <f>IF('⚙️ SÉC MĂNG'!A656="","",'⚙️ SÉC MĂNG'!J656)</f>
        <v>0</v>
      </c>
      <c r="F2700" s="1">
        <f>IF('⚙️ SÉC MĂNG'!A656="","",'⚙️ SÉC MĂNG'!K656)</f>
        <v>0</v>
      </c>
      <c r="G2700" s="1">
        <f>IF('⚙️ SÉC MĂNG'!A656="","",'⚙️ SÉC MĂNG'!L656)</f>
        <v>0</v>
      </c>
      <c r="H2700" s="1">
        <f>IF('⚙️ SÉC MĂNG'!A656="","",'⚙️ SÉC MĂNG'!M656)</f>
        <v>0</v>
      </c>
      <c r="I2700" s="1">
        <f>IF('⚙️ SÉC MĂNG'!A656="","",'⚙️ SÉC MĂNG'!N656)</f>
        <v>0</v>
      </c>
      <c r="J2700" s="1">
        <f>IF('⚙️ SÉC MĂNG'!A656="","",'⚙️ SÉC MĂNG'!D656)</f>
        <v>0</v>
      </c>
      <c r="L2700" s="1">
        <f>N(L2699)+IF(AND('🔎 TRA CỨU NHANH'!$C$2&lt;&gt;"",OR(ISNUMBER(SEARCH('🔎 TRA CỨU NHANH'!$C$2,$A2700)),ISNUMBER(SEARCH('🔎 TRA CỨU NHANH'!$C$2,$B2700)))),1,0)</f>
        <v>0</v>
      </c>
      <c r="M2700" s="1" t="str">
        <f t="shared" si="84"/>
        <v/>
      </c>
      <c r="N2700" s="1">
        <f>N(N2699)+IF(AND('💰 BÁO GIÁ'!$C$27&lt;&gt;"",OR(ISNUMBER(SEARCH('💰 BÁO GIÁ'!$C$27,$A2700)),ISNUMBER(SEARCH('💰 BÁO GIÁ'!$C$27,$B2700)))),1,0)</f>
        <v>0</v>
      </c>
      <c r="O2700" s="1" t="str">
        <f t="shared" si="85"/>
        <v/>
      </c>
    </row>
    <row r="2701" customHeight="1" spans="1:15">
      <c r="A2701" s="1" t="str">
        <f>IF('⚙️ SÉC MĂNG'!A657="","",'⚙️ SÉC MĂNG'!A657)</f>
        <v>HH077166</v>
      </c>
      <c r="B2701" s="1" t="str">
        <f>IF('⚙️ SÉC MĂNG'!A657="","",'⚙️ SÉC MĂNG'!R657)</f>
        <v>Séc măng CAT 3306 (3.2-2.4-5.5) - ART 12212002</v>
      </c>
      <c r="C2701" s="1" t="str">
        <f>IF('⚙️ SÉC MĂNG'!A657="","","Séc măng")</f>
        <v>Séc măng</v>
      </c>
      <c r="D2701" s="1" t="str">
        <f>IF('⚙️ SÉC MĂNG'!A657="","",'⚙️ SÉC MĂNG'!I657)</f>
        <v>1Máy</v>
      </c>
      <c r="E2701" s="1">
        <f>IF('⚙️ SÉC MĂNG'!A657="","",'⚙️ SÉC MĂNG'!J657)</f>
        <v>0</v>
      </c>
      <c r="F2701" s="1">
        <f>IF('⚙️ SÉC MĂNG'!A657="","",'⚙️ SÉC MĂNG'!K657)</f>
        <v>0</v>
      </c>
      <c r="G2701" s="1">
        <f>IF('⚙️ SÉC MĂNG'!A657="","",'⚙️ SÉC MĂNG'!L657)</f>
        <v>0</v>
      </c>
      <c r="H2701" s="1">
        <f>IF('⚙️ SÉC MĂNG'!A657="","",'⚙️ SÉC MĂNG'!M657)</f>
        <v>0</v>
      </c>
      <c r="I2701" s="1">
        <f>IF('⚙️ SÉC MĂNG'!A657="","",'⚙️ SÉC MĂNG'!N657)</f>
        <v>0</v>
      </c>
      <c r="J2701" s="1">
        <f>IF('⚙️ SÉC MĂNG'!A657="","",'⚙️ SÉC MĂNG'!D657)</f>
        <v>0</v>
      </c>
      <c r="L2701" s="1">
        <f>N(L2700)+IF(AND('🔎 TRA CỨU NHANH'!$C$2&lt;&gt;"",OR(ISNUMBER(SEARCH('🔎 TRA CỨU NHANH'!$C$2,$A2701)),ISNUMBER(SEARCH('🔎 TRA CỨU NHANH'!$C$2,$B2701)))),1,0)</f>
        <v>0</v>
      </c>
      <c r="M2701" s="1" t="str">
        <f t="shared" si="84"/>
        <v/>
      </c>
      <c r="N2701" s="1">
        <f>N(N2700)+IF(AND('💰 BÁO GIÁ'!$C$27&lt;&gt;"",OR(ISNUMBER(SEARCH('💰 BÁO GIÁ'!$C$27,$A2701)),ISNUMBER(SEARCH('💰 BÁO GIÁ'!$C$27,$B2701)))),1,0)</f>
        <v>0</v>
      </c>
      <c r="O2701" s="1" t="str">
        <f t="shared" si="85"/>
        <v/>
      </c>
    </row>
    <row r="2702" customHeight="1" spans="1:15">
      <c r="A2702" s="1" t="str">
        <f>IF('⚙️ SÉC MĂNG'!A658="","",'⚙️ SÉC MĂNG'!A658)</f>
        <v>HH077167</v>
      </c>
      <c r="B2702" s="1" t="str">
        <f>IF('⚙️ SÉC MĂNG'!A658="","",'⚙️ SÉC MĂNG'!R658)</f>
        <v>Séc măng CAT 3306 (3.2-3.2-5.5) - ART 12212003</v>
      </c>
      <c r="C2702" s="1" t="str">
        <f>IF('⚙️ SÉC MĂNG'!A658="","","Séc măng")</f>
        <v>Séc măng</v>
      </c>
      <c r="D2702" s="1" t="str">
        <f>IF('⚙️ SÉC MĂNG'!A658="","",'⚙️ SÉC MĂNG'!I658)</f>
        <v>Máy</v>
      </c>
      <c r="E2702" s="1">
        <f>IF('⚙️ SÉC MĂNG'!A658="","",'⚙️ SÉC MĂNG'!J658)</f>
        <v>0</v>
      </c>
      <c r="F2702" s="1">
        <f>IF('⚙️ SÉC MĂNG'!A658="","",'⚙️ SÉC MĂNG'!K658)</f>
        <v>0</v>
      </c>
      <c r="G2702" s="1">
        <f>IF('⚙️ SÉC MĂNG'!A658="","",'⚙️ SÉC MĂNG'!L658)</f>
        <v>0</v>
      </c>
      <c r="H2702" s="1">
        <f>IF('⚙️ SÉC MĂNG'!A658="","",'⚙️ SÉC MĂNG'!M658)</f>
        <v>0</v>
      </c>
      <c r="I2702" s="1">
        <f>IF('⚙️ SÉC MĂNG'!A658="","",'⚙️ SÉC MĂNG'!N658)</f>
        <v>0</v>
      </c>
      <c r="J2702" s="1">
        <f>IF('⚙️ SÉC MĂNG'!A658="","",'⚙️ SÉC MĂNG'!D658)</f>
        <v>0</v>
      </c>
      <c r="L2702" s="1">
        <f>N(L2701)+IF(AND('🔎 TRA CỨU NHANH'!$C$2&lt;&gt;"",OR(ISNUMBER(SEARCH('🔎 TRA CỨU NHANH'!$C$2,$A2702)),ISNUMBER(SEARCH('🔎 TRA CỨU NHANH'!$C$2,$B2702)))),1,0)</f>
        <v>0</v>
      </c>
      <c r="M2702" s="1" t="str">
        <f t="shared" si="84"/>
        <v/>
      </c>
      <c r="N2702" s="1">
        <f>N(N2701)+IF(AND('💰 BÁO GIÁ'!$C$27&lt;&gt;"",OR(ISNUMBER(SEARCH('💰 BÁO GIÁ'!$C$27,$A2702)),ISNUMBER(SEARCH('💰 BÁO GIÁ'!$C$27,$B2702)))),1,0)</f>
        <v>0</v>
      </c>
      <c r="O2702" s="1" t="str">
        <f t="shared" si="85"/>
        <v/>
      </c>
    </row>
    <row r="2703" customHeight="1" spans="1:15">
      <c r="A2703" s="1" t="str">
        <f>IF('⚙️ SÉC MĂNG'!A659="","",'⚙️ SÉC MĂNG'!A659)</f>
        <v>HH077165</v>
      </c>
      <c r="B2703" s="1" t="str">
        <f>IF('⚙️ SÉC MĂNG'!A659="","",'⚙️ SÉC MĂNG'!R659)</f>
        <v>Séc măng CAT 3306 (3.2K-3.2K-3.2) - ART 12212001</v>
      </c>
      <c r="C2703" s="1" t="str">
        <f>IF('⚙️ SÉC MĂNG'!A659="","","Séc măng")</f>
        <v>Séc măng</v>
      </c>
      <c r="D2703" s="1" t="str">
        <f>IF('⚙️ SÉC MĂNG'!A659="","",'⚙️ SÉC MĂNG'!I659)</f>
        <v>1Máy</v>
      </c>
      <c r="E2703" s="1">
        <f>IF('⚙️ SÉC MĂNG'!A659="","",'⚙️ SÉC MĂNG'!J659)</f>
        <v>0</v>
      </c>
      <c r="F2703" s="1">
        <f>IF('⚙️ SÉC MĂNG'!A659="","",'⚙️ SÉC MĂNG'!K659)</f>
        <v>0</v>
      </c>
      <c r="G2703" s="1">
        <f>IF('⚙️ SÉC MĂNG'!A659="","",'⚙️ SÉC MĂNG'!L659)</f>
        <v>0</v>
      </c>
      <c r="H2703" s="1">
        <f>IF('⚙️ SÉC MĂNG'!A659="","",'⚙️ SÉC MĂNG'!M659)</f>
        <v>0</v>
      </c>
      <c r="I2703" s="1">
        <f>IF('⚙️ SÉC MĂNG'!A659="","",'⚙️ SÉC MĂNG'!N659)</f>
        <v>0</v>
      </c>
      <c r="J2703" s="1">
        <f>IF('⚙️ SÉC MĂNG'!A659="","",'⚙️ SÉC MĂNG'!D659)</f>
        <v>0</v>
      </c>
      <c r="L2703" s="1">
        <f>N(L2702)+IF(AND('🔎 TRA CỨU NHANH'!$C$2&lt;&gt;"",OR(ISNUMBER(SEARCH('🔎 TRA CỨU NHANH'!$C$2,$A2703)),ISNUMBER(SEARCH('🔎 TRA CỨU NHANH'!$C$2,$B2703)))),1,0)</f>
        <v>0</v>
      </c>
      <c r="M2703" s="1" t="str">
        <f t="shared" si="84"/>
        <v/>
      </c>
      <c r="N2703" s="1">
        <f>N(N2702)+IF(AND('💰 BÁO GIÁ'!$C$27&lt;&gt;"",OR(ISNUMBER(SEARCH('💰 BÁO GIÁ'!$C$27,$A2703)),ISNUMBER(SEARCH('💰 BÁO GIÁ'!$C$27,$B2703)))),1,0)</f>
        <v>0</v>
      </c>
      <c r="O2703" s="1" t="str">
        <f t="shared" si="85"/>
        <v/>
      </c>
    </row>
    <row r="2704" customHeight="1" spans="1:15">
      <c r="A2704" s="1" t="str">
        <f>IF('⚙️ SÉC MĂNG'!A660="","",'⚙️ SÉC MĂNG'!A660)</f>
        <v>HH083987</v>
      </c>
      <c r="B2704" s="1" t="str">
        <f>IF('⚙️ SÉC MĂNG'!A660="","",'⚙️ SÉC MĂNG'!R660)</f>
        <v>Séc măng CAT 3306/ 2W1709 (3.2K-3.2K-3.2) - HENWEIT, R-CA05-00</v>
      </c>
      <c r="C2704" s="1" t="str">
        <f>IF('⚙️ SÉC MĂNG'!A660="","","Séc măng")</f>
        <v>Séc măng</v>
      </c>
      <c r="D2704" s="1" t="str">
        <f>IF('⚙️ SÉC MĂNG'!A660="","",'⚙️ SÉC MĂNG'!I660)</f>
        <v>1Máy</v>
      </c>
      <c r="E2704" s="1">
        <f>IF('⚙️ SÉC MĂNG'!A660="","",'⚙️ SÉC MĂNG'!J660)</f>
        <v>0</v>
      </c>
      <c r="F2704" s="1">
        <f>IF('⚙️ SÉC MĂNG'!A660="","",'⚙️ SÉC MĂNG'!K660)</f>
        <v>0</v>
      </c>
      <c r="G2704" s="1">
        <f>IF('⚙️ SÉC MĂNG'!A660="","",'⚙️ SÉC MĂNG'!L660)</f>
        <v>0</v>
      </c>
      <c r="H2704" s="1">
        <f>IF('⚙️ SÉC MĂNG'!A660="","",'⚙️ SÉC MĂNG'!M660)</f>
        <v>0</v>
      </c>
      <c r="I2704" s="1">
        <f>IF('⚙️ SÉC MĂNG'!A660="","",'⚙️ SÉC MĂNG'!N660)</f>
        <v>0</v>
      </c>
      <c r="J2704" s="1">
        <f>IF('⚙️ SÉC MĂNG'!A660="","",'⚙️ SÉC MĂNG'!D660)</f>
        <v>0</v>
      </c>
      <c r="L2704" s="1">
        <f>N(L2703)+IF(AND('🔎 TRA CỨU NHANH'!$C$2&lt;&gt;"",OR(ISNUMBER(SEARCH('🔎 TRA CỨU NHANH'!$C$2,$A2704)),ISNUMBER(SEARCH('🔎 TRA CỨU NHANH'!$C$2,$B2704)))),1,0)</f>
        <v>0</v>
      </c>
      <c r="M2704" s="1" t="str">
        <f t="shared" si="84"/>
        <v/>
      </c>
      <c r="N2704" s="1">
        <f>N(N2703)+IF(AND('💰 BÁO GIÁ'!$C$27&lt;&gt;"",OR(ISNUMBER(SEARCH('💰 BÁO GIÁ'!$C$27,$A2704)),ISNUMBER(SEARCH('💰 BÁO GIÁ'!$C$27,$B2704)))),1,0)</f>
        <v>0</v>
      </c>
      <c r="O2704" s="1" t="str">
        <f t="shared" si="85"/>
        <v/>
      </c>
    </row>
    <row r="2705" customHeight="1" spans="1:15">
      <c r="A2705" s="1" t="str">
        <f>IF('⚙️ SÉC MĂNG'!A661="","",'⚙️ SÉC MĂNG'!A661)</f>
        <v>HH081661</v>
      </c>
      <c r="B2705" s="1" t="str">
        <f>IF('⚙️ SÉC MĂNG'!A661="","",'⚙️ SÉC MĂNG'!R661)</f>
        <v>Séc măng CAT 3306/ 2W1709 (3.2K-3.2K-3.2) - MAHLE</v>
      </c>
      <c r="C2705" s="1" t="str">
        <f>IF('⚙️ SÉC MĂNG'!A661="","","Séc măng")</f>
        <v>Séc măng</v>
      </c>
      <c r="D2705" s="1" t="str">
        <f>IF('⚙️ SÉC MĂNG'!A661="","",'⚙️ SÉC MĂNG'!I661)</f>
        <v>1Máy</v>
      </c>
      <c r="E2705" s="1">
        <f>IF('⚙️ SÉC MĂNG'!A661="","",'⚙️ SÉC MĂNG'!J661)</f>
        <v>0</v>
      </c>
      <c r="F2705" s="1">
        <f>IF('⚙️ SÉC MĂNG'!A661="","",'⚙️ SÉC MĂNG'!K661)</f>
        <v>0</v>
      </c>
      <c r="G2705" s="1">
        <f>IF('⚙️ SÉC MĂNG'!A661="","",'⚙️ SÉC MĂNG'!L661)</f>
        <v>0</v>
      </c>
      <c r="H2705" s="1">
        <f>IF('⚙️ SÉC MĂNG'!A661="","",'⚙️ SÉC MĂNG'!M661)</f>
        <v>0</v>
      </c>
      <c r="I2705" s="1">
        <f>IF('⚙️ SÉC MĂNG'!A661="","",'⚙️ SÉC MĂNG'!N661)</f>
        <v>0</v>
      </c>
      <c r="J2705" s="1">
        <f>IF('⚙️ SÉC MĂNG'!A661="","",'⚙️ SÉC MĂNG'!D661)</f>
        <v>0</v>
      </c>
      <c r="L2705" s="1">
        <f>N(L2704)+IF(AND('🔎 TRA CỨU NHANH'!$C$2&lt;&gt;"",OR(ISNUMBER(SEARCH('🔎 TRA CỨU NHANH'!$C$2,$A2705)),ISNUMBER(SEARCH('🔎 TRA CỨU NHANH'!$C$2,$B2705)))),1,0)</f>
        <v>0</v>
      </c>
      <c r="M2705" s="1" t="str">
        <f t="shared" si="84"/>
        <v/>
      </c>
      <c r="N2705" s="1">
        <f>N(N2704)+IF(AND('💰 BÁO GIÁ'!$C$27&lt;&gt;"",OR(ISNUMBER(SEARCH('💰 BÁO GIÁ'!$C$27,$A2705)),ISNUMBER(SEARCH('💰 BÁO GIÁ'!$C$27,$B2705)))),1,0)</f>
        <v>0</v>
      </c>
      <c r="O2705" s="1" t="str">
        <f t="shared" si="85"/>
        <v/>
      </c>
    </row>
    <row r="2706" customHeight="1" spans="1:15">
      <c r="A2706" s="1" t="str">
        <f>IF('⚙️ SÉC MĂNG'!A662="","",'⚙️ SÉC MĂNG'!A662)</f>
        <v>HH074268</v>
      </c>
      <c r="B2706" s="1" t="str">
        <f>IF('⚙️ SÉC MĂNG'!A662="","",'⚙️ SÉC MĂNG'!R662)</f>
        <v>Séc măng DQ100 - TP</v>
      </c>
      <c r="C2706" s="1" t="str">
        <f>IF('⚙️ SÉC MĂNG'!A662="","","Séc măng")</f>
        <v>Séc măng</v>
      </c>
      <c r="D2706" s="1" t="str">
        <f>IF('⚙️ SÉC MĂNG'!A662="","",'⚙️ SÉC MĂNG'!I662)</f>
        <v>Máy</v>
      </c>
      <c r="E2706" s="1">
        <f>IF('⚙️ SÉC MĂNG'!A662="","",'⚙️ SÉC MĂNG'!J662)</f>
        <v>0</v>
      </c>
      <c r="F2706" s="1">
        <f>IF('⚙️ SÉC MĂNG'!A662="","",'⚙️ SÉC MĂNG'!K662)</f>
        <v>0</v>
      </c>
      <c r="G2706" s="1">
        <f>IF('⚙️ SÉC MĂNG'!A662="","",'⚙️ SÉC MĂNG'!L662)</f>
        <v>0</v>
      </c>
      <c r="H2706" s="1">
        <f>IF('⚙️ SÉC MĂNG'!A662="","",'⚙️ SÉC MĂNG'!M662)</f>
        <v>0</v>
      </c>
      <c r="I2706" s="1">
        <f>IF('⚙️ SÉC MĂNG'!A662="","",'⚙️ SÉC MĂNG'!N662)</f>
        <v>0</v>
      </c>
      <c r="J2706" s="1">
        <f>IF('⚙️ SÉC MĂNG'!A662="","",'⚙️ SÉC MĂNG'!D662)</f>
        <v>0</v>
      </c>
      <c r="L2706" s="1">
        <f>N(L2705)+IF(AND('🔎 TRA CỨU NHANH'!$C$2&lt;&gt;"",OR(ISNUMBER(SEARCH('🔎 TRA CỨU NHANH'!$C$2,$A2706)),ISNUMBER(SEARCH('🔎 TRA CỨU NHANH'!$C$2,$B2706)))),1,0)</f>
        <v>0</v>
      </c>
      <c r="M2706" s="1" t="str">
        <f t="shared" si="84"/>
        <v/>
      </c>
      <c r="N2706" s="1">
        <f>N(N2705)+IF(AND('💰 BÁO GIÁ'!$C$27&lt;&gt;"",OR(ISNUMBER(SEARCH('💰 BÁO GIÁ'!$C$27,$A2706)),ISNUMBER(SEARCH('💰 BÁO GIÁ'!$C$27,$B2706)))),1,0)</f>
        <v>0</v>
      </c>
      <c r="O2706" s="1" t="str">
        <f t="shared" si="85"/>
        <v/>
      </c>
    </row>
    <row r="2707" customHeight="1" spans="1:15">
      <c r="A2707" s="1" t="str">
        <f>IF('⚙️ SÉC MĂNG'!A663="","",'⚙️ SÉC MĂNG'!A663)</f>
        <v>HH078046</v>
      </c>
      <c r="B2707" s="1" t="str">
        <f>IF('⚙️ SÉC MĂNG'!A663="","",'⚙️ SÉC MĂNG'!R663)</f>
        <v>Séc măng FE6TA (2.5HK-2-4) - TP</v>
      </c>
      <c r="C2707" s="1" t="str">
        <f>IF('⚙️ SÉC MĂNG'!A663="","","Séc măng")</f>
        <v>Séc măng</v>
      </c>
      <c r="D2707" s="1" t="str">
        <f>IF('⚙️ SÉC MĂNG'!A663="","",'⚙️ SÉC MĂNG'!I663)</f>
        <v>Cái</v>
      </c>
      <c r="E2707" s="1">
        <f>IF('⚙️ SÉC MĂNG'!A663="","",'⚙️ SÉC MĂNG'!J663)</f>
        <v>0</v>
      </c>
      <c r="F2707" s="1">
        <f>IF('⚙️ SÉC MĂNG'!A663="","",'⚙️ SÉC MĂNG'!K663)</f>
        <v>0</v>
      </c>
      <c r="G2707" s="1">
        <f>IF('⚙️ SÉC MĂNG'!A663="","",'⚙️ SÉC MĂNG'!L663)</f>
        <v>0</v>
      </c>
      <c r="H2707" s="1">
        <f>IF('⚙️ SÉC MĂNG'!A663="","",'⚙️ SÉC MĂNG'!M663)</f>
        <v>0</v>
      </c>
      <c r="I2707" s="1">
        <f>IF('⚙️ SÉC MĂNG'!A663="","",'⚙️ SÉC MĂNG'!N663)</f>
        <v>0</v>
      </c>
      <c r="J2707" s="1">
        <f>IF('⚙️ SÉC MĂNG'!A663="","",'⚙️ SÉC MĂNG'!D663)</f>
        <v>0</v>
      </c>
      <c r="L2707" s="1">
        <f>N(L2706)+IF(AND('🔎 TRA CỨU NHANH'!$C$2&lt;&gt;"",OR(ISNUMBER(SEARCH('🔎 TRA CỨU NHANH'!$C$2,$A2707)),ISNUMBER(SEARCH('🔎 TRA CỨU NHANH'!$C$2,$B2707)))),1,0)</f>
        <v>0</v>
      </c>
      <c r="M2707" s="1" t="str">
        <f t="shared" si="84"/>
        <v/>
      </c>
      <c r="N2707" s="1">
        <f>N(N2706)+IF(AND('💰 BÁO GIÁ'!$C$27&lt;&gt;"",OR(ISNUMBER(SEARCH('💰 BÁO GIÁ'!$C$27,$A2707)),ISNUMBER(SEARCH('💰 BÁO GIÁ'!$C$27,$B2707)))),1,0)</f>
        <v>0</v>
      </c>
      <c r="O2707" s="1" t="str">
        <f t="shared" si="85"/>
        <v/>
      </c>
    </row>
    <row r="2708" customHeight="1" spans="1:15">
      <c r="A2708" s="1" t="str">
        <f>IF('⚙️ SÉC MĂNG'!A664="","",'⚙️ SÉC MĂNG'!A664)</f>
        <v>HH076678</v>
      </c>
      <c r="B2708" s="1" t="str">
        <f>IF('⚙️ SÉC MĂNG'!A664="","",'⚙️ SÉC MĂNG'!R664)</f>
        <v>Séc măng John Deere 106.5 (2.38K-2.38-3.46) (16010602-00) - ART</v>
      </c>
      <c r="C2708" s="1" t="str">
        <f>IF('⚙️ SÉC MĂNG'!A664="","","Séc măng")</f>
        <v>Séc măng</v>
      </c>
      <c r="D2708" s="1" t="str">
        <f>IF('⚙️ SÉC MĂNG'!A664="","",'⚙️ SÉC MĂNG'!I664)</f>
        <v>Máy</v>
      </c>
      <c r="E2708" s="1">
        <f>IF('⚙️ SÉC MĂNG'!A664="","",'⚙️ SÉC MĂNG'!J664)</f>
        <v>0</v>
      </c>
      <c r="F2708" s="1">
        <f>IF('⚙️ SÉC MĂNG'!A664="","",'⚙️ SÉC MĂNG'!K664)</f>
        <v>0</v>
      </c>
      <c r="G2708" s="1">
        <f>IF('⚙️ SÉC MĂNG'!A664="","",'⚙️ SÉC MĂNG'!L664)</f>
        <v>0</v>
      </c>
      <c r="H2708" s="1">
        <f>IF('⚙️ SÉC MĂNG'!A664="","",'⚙️ SÉC MĂNG'!M664)</f>
        <v>0</v>
      </c>
      <c r="I2708" s="1">
        <f>IF('⚙️ SÉC MĂNG'!A664="","",'⚙️ SÉC MĂNG'!N664)</f>
        <v>0</v>
      </c>
      <c r="J2708" s="1">
        <f>IF('⚙️ SÉC MĂNG'!A664="","",'⚙️ SÉC MĂNG'!D664)</f>
        <v>0</v>
      </c>
      <c r="L2708" s="1">
        <f>N(L2707)+IF(AND('🔎 TRA CỨU NHANH'!$C$2&lt;&gt;"",OR(ISNUMBER(SEARCH('🔎 TRA CỨU NHANH'!$C$2,$A2708)),ISNUMBER(SEARCH('🔎 TRA CỨU NHANH'!$C$2,$B2708)))),1,0)</f>
        <v>0</v>
      </c>
      <c r="M2708" s="1" t="str">
        <f t="shared" si="84"/>
        <v/>
      </c>
      <c r="N2708" s="1">
        <f>N(N2707)+IF(AND('💰 BÁO GIÁ'!$C$27&lt;&gt;"",OR(ISNUMBER(SEARCH('💰 BÁO GIÁ'!$C$27,$A2708)),ISNUMBER(SEARCH('💰 BÁO GIÁ'!$C$27,$B2708)))),1,0)</f>
        <v>0</v>
      </c>
      <c r="O2708" s="1" t="str">
        <f t="shared" si="85"/>
        <v/>
      </c>
    </row>
    <row r="2709" customHeight="1" spans="1:15">
      <c r="A2709" s="1" t="str">
        <f>IF('⚙️ SÉC MĂNG'!A665="","",'⚙️ SÉC MĂNG'!A665)</f>
        <v>HH076679</v>
      </c>
      <c r="B2709" s="1" t="str">
        <f>IF('⚙️ SÉC MĂNG'!A665="","",'⚙️ SÉC MĂNG'!R665)</f>
        <v>Séc măng John Deere 106.5 (3.17K-2.45HK-3.46) (16010604-00) - ART</v>
      </c>
      <c r="C2709" s="1" t="str">
        <f>IF('⚙️ SÉC MĂNG'!A665="","","Séc măng")</f>
        <v>Séc măng</v>
      </c>
      <c r="D2709" s="1" t="str">
        <f>IF('⚙️ SÉC MĂNG'!A665="","",'⚙️ SÉC MĂNG'!I665)</f>
        <v>Máy</v>
      </c>
      <c r="E2709" s="1">
        <f>IF('⚙️ SÉC MĂNG'!A665="","",'⚙️ SÉC MĂNG'!J665)</f>
        <v>0</v>
      </c>
      <c r="F2709" s="1">
        <f>IF('⚙️ SÉC MĂNG'!A665="","",'⚙️ SÉC MĂNG'!K665)</f>
        <v>0</v>
      </c>
      <c r="G2709" s="1">
        <f>IF('⚙️ SÉC MĂNG'!A665="","",'⚙️ SÉC MĂNG'!L665)</f>
        <v>0</v>
      </c>
      <c r="H2709" s="1">
        <f>IF('⚙️ SÉC MĂNG'!A665="","",'⚙️ SÉC MĂNG'!M665)</f>
        <v>0</v>
      </c>
      <c r="I2709" s="1">
        <f>IF('⚙️ SÉC MĂNG'!A665="","",'⚙️ SÉC MĂNG'!N665)</f>
        <v>0</v>
      </c>
      <c r="J2709" s="1">
        <f>IF('⚙️ SÉC MĂNG'!A665="","",'⚙️ SÉC MĂNG'!D665)</f>
        <v>0</v>
      </c>
      <c r="L2709" s="1">
        <f>N(L2708)+IF(AND('🔎 TRA CỨU NHANH'!$C$2&lt;&gt;"",OR(ISNUMBER(SEARCH('🔎 TRA CỨU NHANH'!$C$2,$A2709)),ISNUMBER(SEARCH('🔎 TRA CỨU NHANH'!$C$2,$B2709)))),1,0)</f>
        <v>0</v>
      </c>
      <c r="M2709" s="1" t="str">
        <f t="shared" si="84"/>
        <v/>
      </c>
      <c r="N2709" s="1">
        <f>N(N2708)+IF(AND('💰 BÁO GIÁ'!$C$27&lt;&gt;"",OR(ISNUMBER(SEARCH('💰 BÁO GIÁ'!$C$27,$A2709)),ISNUMBER(SEARCH('💰 BÁO GIÁ'!$C$27,$B2709)))),1,0)</f>
        <v>0</v>
      </c>
      <c r="O2709" s="1" t="str">
        <f t="shared" si="85"/>
        <v/>
      </c>
    </row>
    <row r="2710" customHeight="1" spans="1:15">
      <c r="A2710" s="1" t="str">
        <f>IF('⚙️ SÉC MĂNG'!A666="","",'⚙️ SÉC MĂNG'!A666)</f>
        <v>HH084155</v>
      </c>
      <c r="B2710" s="1" t="str">
        <f>IF('⚙️ SÉC MĂNG'!A666="","",'⚙️ SÉC MĂNG'!R666)</f>
        <v>Séc măng John Deere 106.5 (3.17K-2.38-3.46) 3179D - HENWEIT, R-JD05-00-1</v>
      </c>
      <c r="C2710" s="1" t="str">
        <f>IF('⚙️ SÉC MĂNG'!A666="","","Séc măng")</f>
        <v>Séc măng</v>
      </c>
      <c r="D2710" s="1" t="str">
        <f>IF('⚙️ SÉC MĂNG'!A666="","",'⚙️ SÉC MĂNG'!I666)</f>
        <v>Máy</v>
      </c>
      <c r="E2710" s="1">
        <f>IF('⚙️ SÉC MĂNG'!A666="","",'⚙️ SÉC MĂNG'!J666)</f>
        <v>0</v>
      </c>
      <c r="F2710" s="1">
        <f>IF('⚙️ SÉC MĂNG'!A666="","",'⚙️ SÉC MĂNG'!K666)</f>
        <v>0</v>
      </c>
      <c r="G2710" s="1">
        <f>IF('⚙️ SÉC MĂNG'!A666="","",'⚙️ SÉC MĂNG'!L666)</f>
        <v>0</v>
      </c>
      <c r="H2710" s="1">
        <f>IF('⚙️ SÉC MĂNG'!A666="","",'⚙️ SÉC MĂNG'!M666)</f>
        <v>0</v>
      </c>
      <c r="I2710" s="1">
        <f>IF('⚙️ SÉC MĂNG'!A666="","",'⚙️ SÉC MĂNG'!N666)</f>
        <v>0</v>
      </c>
      <c r="J2710" s="1">
        <f>IF('⚙️ SÉC MĂNG'!A666="","",'⚙️ SÉC MĂNG'!D666)</f>
        <v>0</v>
      </c>
      <c r="L2710" s="1">
        <f>N(L2709)+IF(AND('🔎 TRA CỨU NHANH'!$C$2&lt;&gt;"",OR(ISNUMBER(SEARCH('🔎 TRA CỨU NHANH'!$C$2,$A2710)),ISNUMBER(SEARCH('🔎 TRA CỨU NHANH'!$C$2,$B2710)))),1,0)</f>
        <v>0</v>
      </c>
      <c r="M2710" s="1" t="str">
        <f t="shared" si="84"/>
        <v/>
      </c>
      <c r="N2710" s="1">
        <f>N(N2709)+IF(AND('💰 BÁO GIÁ'!$C$27&lt;&gt;"",OR(ISNUMBER(SEARCH('💰 BÁO GIÁ'!$C$27,$A2710)),ISNUMBER(SEARCH('💰 BÁO GIÁ'!$C$27,$B2710)))),1,0)</f>
        <v>0</v>
      </c>
      <c r="O2710" s="1" t="str">
        <f t="shared" si="85"/>
        <v/>
      </c>
    </row>
    <row r="2711" customHeight="1" spans="1:15">
      <c r="A2711" s="1" t="str">
        <f>IF('⚙️ SÉC MĂNG'!A667="","",'⚙️ SÉC MĂNG'!A667)</f>
        <v>HH084154</v>
      </c>
      <c r="B2711" s="1" t="str">
        <f>IF('⚙️ SÉC MĂNG'!A667="","",'⚙️ SÉC MĂNG'!R667)</f>
        <v>Séc măng John Deere 106.5 (2.38K-2.38-3.46)/ 6068D - HENWEIT, R-JD03-00</v>
      </c>
      <c r="C2711" s="1" t="str">
        <f>IF('⚙️ SÉC MĂNG'!A667="","","Séc măng")</f>
        <v>Séc măng</v>
      </c>
      <c r="D2711" s="1" t="str">
        <f>IF('⚙️ SÉC MĂNG'!A667="","",'⚙️ SÉC MĂNG'!I667)</f>
        <v>Máy</v>
      </c>
      <c r="E2711" s="1">
        <f>IF('⚙️ SÉC MĂNG'!A667="","",'⚙️ SÉC MĂNG'!J667)</f>
        <v>0</v>
      </c>
      <c r="F2711" s="1">
        <f>IF('⚙️ SÉC MĂNG'!A667="","",'⚙️ SÉC MĂNG'!K667)</f>
        <v>0</v>
      </c>
      <c r="G2711" s="1">
        <f>IF('⚙️ SÉC MĂNG'!A667="","",'⚙️ SÉC MĂNG'!L667)</f>
        <v>0</v>
      </c>
      <c r="H2711" s="1">
        <f>IF('⚙️ SÉC MĂNG'!A667="","",'⚙️ SÉC MĂNG'!M667)</f>
        <v>0</v>
      </c>
      <c r="I2711" s="1">
        <f>IF('⚙️ SÉC MĂNG'!A667="","",'⚙️ SÉC MĂNG'!N667)</f>
        <v>0</v>
      </c>
      <c r="J2711" s="1">
        <f>IF('⚙️ SÉC MĂNG'!A667="","",'⚙️ SÉC MĂNG'!D667)</f>
        <v>0</v>
      </c>
      <c r="L2711" s="1">
        <f>N(L2710)+IF(AND('🔎 TRA CỨU NHANH'!$C$2&lt;&gt;"",OR(ISNUMBER(SEARCH('🔎 TRA CỨU NHANH'!$C$2,$A2711)),ISNUMBER(SEARCH('🔎 TRA CỨU NHANH'!$C$2,$B2711)))),1,0)</f>
        <v>0</v>
      </c>
      <c r="M2711" s="1" t="str">
        <f t="shared" si="84"/>
        <v/>
      </c>
      <c r="N2711" s="1">
        <f>N(N2710)+IF(AND('💰 BÁO GIÁ'!$C$27&lt;&gt;"",OR(ISNUMBER(SEARCH('💰 BÁO GIÁ'!$C$27,$A2711)),ISNUMBER(SEARCH('💰 BÁO GIÁ'!$C$27,$B2711)))),1,0)</f>
        <v>0</v>
      </c>
      <c r="O2711" s="1" t="str">
        <f t="shared" si="85"/>
        <v/>
      </c>
    </row>
    <row r="2712" customHeight="1" spans="1:15">
      <c r="A2712" s="1" t="str">
        <f>IF('⚙️ SÉC MĂNG'!A668="","",'⚙️ SÉC MĂNG'!A668)</f>
        <v/>
      </c>
      <c r="B2712" s="1" t="str">
        <f>IF('⚙️ SÉC MĂNG'!A668="","",'⚙️ SÉC MĂNG'!R668)</f>
        <v/>
      </c>
      <c r="C2712" s="1" t="str">
        <f>IF('⚙️ SÉC MĂNG'!A668="","","Séc măng")</f>
        <v/>
      </c>
      <c r="D2712" s="1" t="str">
        <f>IF('⚙️ SÉC MĂNG'!A668="","",'⚙️ SÉC MĂNG'!I668)</f>
        <v/>
      </c>
      <c r="E2712" s="1" t="str">
        <f>IF('⚙️ SÉC MĂNG'!A668="","",'⚙️ SÉC MĂNG'!J668)</f>
        <v/>
      </c>
      <c r="F2712" s="1" t="str">
        <f>IF('⚙️ SÉC MĂNG'!A668="","",'⚙️ SÉC MĂNG'!K668)</f>
        <v/>
      </c>
      <c r="G2712" s="1" t="str">
        <f>IF('⚙️ SÉC MĂNG'!A668="","",'⚙️ SÉC MĂNG'!L668)</f>
        <v/>
      </c>
      <c r="H2712" s="1" t="str">
        <f>IF('⚙️ SÉC MĂNG'!A668="","",'⚙️ SÉC MĂNG'!M668)</f>
        <v/>
      </c>
      <c r="I2712" s="1" t="str">
        <f>IF('⚙️ SÉC MĂNG'!A668="","",'⚙️ SÉC MĂNG'!N668)</f>
        <v/>
      </c>
      <c r="J2712" s="1" t="str">
        <f>IF('⚙️ SÉC MĂNG'!A668="","",'⚙️ SÉC MĂNG'!D668)</f>
        <v/>
      </c>
      <c r="L2712" s="1">
        <f>N(L2711)+IF(AND('🔎 TRA CỨU NHANH'!$C$2&lt;&gt;"",OR(ISNUMBER(SEARCH('🔎 TRA CỨU NHANH'!$C$2,$A2712)),ISNUMBER(SEARCH('🔎 TRA CỨU NHANH'!$C$2,$B2712)))),1,0)</f>
        <v>0</v>
      </c>
      <c r="M2712" s="1" t="str">
        <f t="shared" si="84"/>
        <v/>
      </c>
      <c r="N2712" s="1">
        <f>N(N2711)+IF(AND('💰 BÁO GIÁ'!$C$27&lt;&gt;"",OR(ISNUMBER(SEARCH('💰 BÁO GIÁ'!$C$27,$A2712)),ISNUMBER(SEARCH('💰 BÁO GIÁ'!$C$27,$B2712)))),1,0)</f>
        <v>0</v>
      </c>
      <c r="O2712" s="1" t="str">
        <f t="shared" si="85"/>
        <v/>
      </c>
    </row>
    <row r="2713" customHeight="1" spans="1:15">
      <c r="A2713" s="1" t="str">
        <f>IF('⚙️ SÉC MĂNG'!A669="","",'⚙️ SÉC MĂNG'!A669)</f>
        <v>HH077961</v>
      </c>
      <c r="B2713" s="1" t="str">
        <f>IF('⚙️ SÉC MĂNG'!A669="","",'⚙️ SÉC MĂNG'!R669)</f>
        <v>Séc măng John Deere / Perkins 98.48 (2.38-2.38-2.38-6.33-6.33) - IZUMI</v>
      </c>
      <c r="C2713" s="1" t="str">
        <f>IF('⚙️ SÉC MĂNG'!A669="","","Séc măng")</f>
        <v>Séc măng</v>
      </c>
      <c r="D2713" s="1" t="str">
        <f>IF('⚙️ SÉC MĂNG'!A669="","",'⚙️ SÉC MĂNG'!I669)</f>
        <v>Máy</v>
      </c>
      <c r="E2713" s="1">
        <f>IF('⚙️ SÉC MĂNG'!A669="","",'⚙️ SÉC MĂNG'!J669)</f>
        <v>0</v>
      </c>
      <c r="F2713" s="1">
        <f>IF('⚙️ SÉC MĂNG'!A669="","",'⚙️ SÉC MĂNG'!K669)</f>
        <v>0</v>
      </c>
      <c r="G2713" s="1">
        <f>IF('⚙️ SÉC MĂNG'!A669="","",'⚙️ SÉC MĂNG'!L669)</f>
        <v>0</v>
      </c>
      <c r="H2713" s="1">
        <f>IF('⚙️ SÉC MĂNG'!A669="","",'⚙️ SÉC MĂNG'!M669)</f>
        <v>0</v>
      </c>
      <c r="I2713" s="1">
        <f>IF('⚙️ SÉC MĂNG'!A669="","",'⚙️ SÉC MĂNG'!N669)</f>
        <v>0</v>
      </c>
      <c r="J2713" s="1">
        <f>IF('⚙️ SÉC MĂNG'!A669="","",'⚙️ SÉC MĂNG'!D669)</f>
        <v>0</v>
      </c>
      <c r="L2713" s="1">
        <f>N(L2712)+IF(AND('🔎 TRA CỨU NHANH'!$C$2&lt;&gt;"",OR(ISNUMBER(SEARCH('🔎 TRA CỨU NHANH'!$C$2,$A2713)),ISNUMBER(SEARCH('🔎 TRA CỨU NHANH'!$C$2,$B2713)))),1,0)</f>
        <v>0</v>
      </c>
      <c r="M2713" s="1" t="str">
        <f t="shared" si="84"/>
        <v/>
      </c>
      <c r="N2713" s="1">
        <f>N(N2712)+IF(AND('💰 BÁO GIÁ'!$C$27&lt;&gt;"",OR(ISNUMBER(SEARCH('💰 BÁO GIÁ'!$C$27,$A2713)),ISNUMBER(SEARCH('💰 BÁO GIÁ'!$C$27,$B2713)))),1,0)</f>
        <v>0</v>
      </c>
      <c r="O2713" s="1" t="str">
        <f t="shared" si="85"/>
        <v/>
      </c>
    </row>
    <row r="2714" customHeight="1" spans="1:15">
      <c r="A2714" s="1" t="str">
        <f>IF('⚙️ SÉC MĂNG'!A670="","",'⚙️ SÉC MĂNG'!A670)</f>
        <v/>
      </c>
      <c r="B2714" s="1" t="str">
        <f>IF('⚙️ SÉC MĂNG'!A670="","",'⚙️ SÉC MĂNG'!R670)</f>
        <v/>
      </c>
      <c r="C2714" s="1" t="str">
        <f>IF('⚙️ SÉC MĂNG'!A670="","","Séc măng")</f>
        <v/>
      </c>
      <c r="D2714" s="1" t="str">
        <f>IF('⚙️ SÉC MĂNG'!A670="","",'⚙️ SÉC MĂNG'!I670)</f>
        <v/>
      </c>
      <c r="E2714" s="1" t="str">
        <f>IF('⚙️ SÉC MĂNG'!A670="","",'⚙️ SÉC MĂNG'!J670)</f>
        <v/>
      </c>
      <c r="F2714" s="1" t="str">
        <f>IF('⚙️ SÉC MĂNG'!A670="","",'⚙️ SÉC MĂNG'!K670)</f>
        <v/>
      </c>
      <c r="G2714" s="1" t="str">
        <f>IF('⚙️ SÉC MĂNG'!A670="","",'⚙️ SÉC MĂNG'!L670)</f>
        <v/>
      </c>
      <c r="H2714" s="1" t="str">
        <f>IF('⚙️ SÉC MĂNG'!A670="","",'⚙️ SÉC MĂNG'!M670)</f>
        <v/>
      </c>
      <c r="I2714" s="1" t="str">
        <f>IF('⚙️ SÉC MĂNG'!A670="","",'⚙️ SÉC MĂNG'!N670)</f>
        <v/>
      </c>
      <c r="J2714" s="1" t="str">
        <f>IF('⚙️ SÉC MĂNG'!A670="","",'⚙️ SÉC MĂNG'!D670)</f>
        <v/>
      </c>
      <c r="L2714" s="1">
        <f>N(L2713)+IF(AND('🔎 TRA CỨU NHANH'!$C$2&lt;&gt;"",OR(ISNUMBER(SEARCH('🔎 TRA CỨU NHANH'!$C$2,$A2714)),ISNUMBER(SEARCH('🔎 TRA CỨU NHANH'!$C$2,$B2714)))),1,0)</f>
        <v>0</v>
      </c>
      <c r="M2714" s="1" t="str">
        <f t="shared" si="84"/>
        <v/>
      </c>
      <c r="N2714" s="1">
        <f>N(N2713)+IF(AND('💰 BÁO GIÁ'!$C$27&lt;&gt;"",OR(ISNUMBER(SEARCH('💰 BÁO GIÁ'!$C$27,$A2714)),ISNUMBER(SEARCH('💰 BÁO GIÁ'!$C$27,$B2714)))),1,0)</f>
        <v>0</v>
      </c>
      <c r="O2714" s="1" t="str">
        <f t="shared" si="85"/>
        <v/>
      </c>
    </row>
    <row r="2715" customHeight="1" spans="1:15">
      <c r="A2715" s="1" t="str">
        <f>IF('⚙️ SÉC MĂNG'!A671="","",'⚙️ SÉC MĂNG'!A671)</f>
        <v>HH073477</v>
      </c>
      <c r="B2715" s="1" t="str">
        <f>IF('⚙️ SÉC MĂNG'!A671="","",'⚙️ SÉC MĂNG'!R671)</f>
        <v>Séc măng KOBUTA-72A  (2HK-1.5-4) - RIK</v>
      </c>
      <c r="C2715" s="1" t="str">
        <f>IF('⚙️ SÉC MĂNG'!A671="","","Séc măng")</f>
        <v>Séc măng</v>
      </c>
      <c r="D2715" s="1" t="str">
        <f>IF('⚙️ SÉC MĂNG'!A671="","",'⚙️ SÉC MĂNG'!I671)</f>
        <v>1Máy</v>
      </c>
      <c r="E2715" s="1">
        <f>IF('⚙️ SÉC MĂNG'!A671="","",'⚙️ SÉC MĂNG'!J671)</f>
        <v>0</v>
      </c>
      <c r="F2715" s="1">
        <f>IF('⚙️ SÉC MĂNG'!A671="","",'⚙️ SÉC MĂNG'!K671)</f>
        <v>0</v>
      </c>
      <c r="G2715" s="1">
        <f>IF('⚙️ SÉC MĂNG'!A671="","",'⚙️ SÉC MĂNG'!L671)</f>
        <v>0</v>
      </c>
      <c r="H2715" s="1">
        <f>IF('⚙️ SÉC MĂNG'!A671="","",'⚙️ SÉC MĂNG'!M671)</f>
        <v>0</v>
      </c>
      <c r="I2715" s="1">
        <f>IF('⚙️ SÉC MĂNG'!A671="","",'⚙️ SÉC MĂNG'!N671)</f>
        <v>0</v>
      </c>
      <c r="J2715" s="1">
        <f>IF('⚙️ SÉC MĂNG'!A671="","",'⚙️ SÉC MĂNG'!D671)</f>
        <v>0</v>
      </c>
      <c r="L2715" s="1">
        <f>N(L2714)+IF(AND('🔎 TRA CỨU NHANH'!$C$2&lt;&gt;"",OR(ISNUMBER(SEARCH('🔎 TRA CỨU NHANH'!$C$2,$A2715)),ISNUMBER(SEARCH('🔎 TRA CỨU NHANH'!$C$2,$B2715)))),1,0)</f>
        <v>0</v>
      </c>
      <c r="M2715" s="1" t="str">
        <f t="shared" si="84"/>
        <v/>
      </c>
      <c r="N2715" s="1">
        <f>N(N2714)+IF(AND('💰 BÁO GIÁ'!$C$27&lt;&gt;"",OR(ISNUMBER(SEARCH('💰 BÁO GIÁ'!$C$27,$A2715)),ISNUMBER(SEARCH('💰 BÁO GIÁ'!$C$27,$B2715)))),1,0)</f>
        <v>0</v>
      </c>
      <c r="O2715" s="1" t="str">
        <f t="shared" si="85"/>
        <v/>
      </c>
    </row>
    <row r="2716" customHeight="1" spans="1:15">
      <c r="A2716" s="1" t="str">
        <f>IF('⚙️ SÉC MĂNG'!A672="","",'⚙️ SÉC MĂNG'!A672)</f>
        <v>HH081296</v>
      </c>
      <c r="B2716" s="1" t="str">
        <f>IF('⚙️ SÉC MĂNG'!A672="","",'⚙️ SÉC MĂNG'!R672)</f>
        <v>Séc măng L3E/ L2E (2HK-2-3) - hộp Mitsu</v>
      </c>
      <c r="C2716" s="1" t="str">
        <f>IF('⚙️ SÉC MĂNG'!A672="","","Séc măng")</f>
        <v>Séc măng</v>
      </c>
      <c r="D2716" s="1" t="str">
        <f>IF('⚙️ SÉC MĂNG'!A672="","",'⚙️ SÉC MĂNG'!I672)</f>
        <v>1 Máy</v>
      </c>
      <c r="E2716" s="1">
        <f>IF('⚙️ SÉC MĂNG'!A672="","",'⚙️ SÉC MĂNG'!J672)</f>
        <v>0</v>
      </c>
      <c r="F2716" s="1">
        <f>IF('⚙️ SÉC MĂNG'!A672="","",'⚙️ SÉC MĂNG'!K672)</f>
        <v>0</v>
      </c>
      <c r="G2716" s="1">
        <f>IF('⚙️ SÉC MĂNG'!A672="","",'⚙️ SÉC MĂNG'!L672)</f>
        <v>0</v>
      </c>
      <c r="H2716" s="1">
        <f>IF('⚙️ SÉC MĂNG'!A672="","",'⚙️ SÉC MĂNG'!M672)</f>
        <v>0</v>
      </c>
      <c r="I2716" s="1">
        <f>IF('⚙️ SÉC MĂNG'!A672="","",'⚙️ SÉC MĂNG'!N672)</f>
        <v>0</v>
      </c>
      <c r="J2716" s="1">
        <f>IF('⚙️ SÉC MĂNG'!A672="","",'⚙️ SÉC MĂNG'!D672)</f>
        <v>0</v>
      </c>
      <c r="L2716" s="1">
        <f>N(L2715)+IF(AND('🔎 TRA CỨU NHANH'!$C$2&lt;&gt;"",OR(ISNUMBER(SEARCH('🔎 TRA CỨU NHANH'!$C$2,$A2716)),ISNUMBER(SEARCH('🔎 TRA CỨU NHANH'!$C$2,$B2716)))),1,0)</f>
        <v>0</v>
      </c>
      <c r="M2716" s="1" t="str">
        <f t="shared" si="84"/>
        <v/>
      </c>
      <c r="N2716" s="1">
        <f>N(N2715)+IF(AND('💰 BÁO GIÁ'!$C$27&lt;&gt;"",OR(ISNUMBER(SEARCH('💰 BÁO GIÁ'!$C$27,$A2716)),ISNUMBER(SEARCH('💰 BÁO GIÁ'!$C$27,$B2716)))),1,0)</f>
        <v>0</v>
      </c>
      <c r="O2716" s="1" t="str">
        <f t="shared" si="85"/>
        <v/>
      </c>
    </row>
    <row r="2717" customHeight="1" spans="1:15">
      <c r="A2717" s="1" t="str">
        <f>IF('⚙️ SÉC MĂNG'!A673="","",'⚙️ SÉC MĂNG'!A673)</f>
        <v>HH083709</v>
      </c>
      <c r="B2717" s="1" t="str">
        <f>IF('⚙️ SÉC MĂNG'!A673="","",'⚙️ SÉC MĂNG'!R673)</f>
        <v>Séc măng Mitsu 4M50/ SDM31172ZZ (2.8K-2-4) THÉP, HỘP4 - NPR</v>
      </c>
      <c r="C2717" s="1" t="str">
        <f>IF('⚙️ SÉC MĂNG'!A673="","","Séc măng")</f>
        <v>Séc măng</v>
      </c>
      <c r="D2717" s="1" t="str">
        <f>IF('⚙️ SÉC MĂNG'!A673="","",'⚙️ SÉC MĂNG'!I673)</f>
        <v>Máy</v>
      </c>
      <c r="E2717" s="1">
        <f>IF('⚙️ SÉC MĂNG'!A673="","",'⚙️ SÉC MĂNG'!J673)</f>
        <v>0</v>
      </c>
      <c r="F2717" s="1">
        <f>IF('⚙️ SÉC MĂNG'!A673="","",'⚙️ SÉC MĂNG'!K673)</f>
        <v>0</v>
      </c>
      <c r="G2717" s="1">
        <f>IF('⚙️ SÉC MĂNG'!A673="","",'⚙️ SÉC MĂNG'!L673)</f>
        <v>0</v>
      </c>
      <c r="H2717" s="1">
        <f>IF('⚙️ SÉC MĂNG'!A673="","",'⚙️ SÉC MĂNG'!M673)</f>
        <v>0</v>
      </c>
      <c r="I2717" s="1">
        <f>IF('⚙️ SÉC MĂNG'!A673="","",'⚙️ SÉC MĂNG'!N673)</f>
        <v>0</v>
      </c>
      <c r="J2717" s="1">
        <f>IF('⚙️ SÉC MĂNG'!A673="","",'⚙️ SÉC MĂNG'!D673)</f>
        <v>0</v>
      </c>
      <c r="L2717" s="1">
        <f>N(L2716)+IF(AND('🔎 TRA CỨU NHANH'!$C$2&lt;&gt;"",OR(ISNUMBER(SEARCH('🔎 TRA CỨU NHANH'!$C$2,$A2717)),ISNUMBER(SEARCH('🔎 TRA CỨU NHANH'!$C$2,$B2717)))),1,0)</f>
        <v>0</v>
      </c>
      <c r="M2717" s="1" t="str">
        <f t="shared" si="84"/>
        <v/>
      </c>
      <c r="N2717" s="1">
        <f>N(N2716)+IF(AND('💰 BÁO GIÁ'!$C$27&lt;&gt;"",OR(ISNUMBER(SEARCH('💰 BÁO GIÁ'!$C$27,$A2717)),ISNUMBER(SEARCH('💰 BÁO GIÁ'!$C$27,$B2717)))),1,0)</f>
        <v>0</v>
      </c>
      <c r="O2717" s="1" t="str">
        <f t="shared" si="85"/>
        <v/>
      </c>
    </row>
    <row r="2718" customHeight="1" spans="1:15">
      <c r="A2718" s="1" t="str">
        <f>IF('⚙️ SÉC MĂNG'!A674="","",'⚙️ SÉC MĂNG'!A674)</f>
        <v>HH070279</v>
      </c>
      <c r="B2718" s="1" t="str">
        <f>IF('⚙️ SÉC MĂNG'!A674="","",'⚙️ SÉC MĂNG'!R674)</f>
        <v>Séc măng Mitsu 8DC9T/SDM31087ZY (3.3K-3-3-4) nhớt thép HỘP8- NPR</v>
      </c>
      <c r="C2718" s="1" t="str">
        <f>IF('⚙️ SÉC MĂNG'!A674="","","Séc măng")</f>
        <v>Séc măng</v>
      </c>
      <c r="D2718" s="1" t="str">
        <f>IF('⚙️ SÉC MĂNG'!A674="","",'⚙️ SÉC MĂNG'!I674)</f>
        <v>Máy</v>
      </c>
      <c r="E2718" s="1">
        <f>IF('⚙️ SÉC MĂNG'!A674="","",'⚙️ SÉC MĂNG'!J674)</f>
        <v>0</v>
      </c>
      <c r="F2718" s="1">
        <f>IF('⚙️ SÉC MĂNG'!A674="","",'⚙️ SÉC MĂNG'!K674)</f>
        <v>0</v>
      </c>
      <c r="G2718" s="1">
        <f>IF('⚙️ SÉC MĂNG'!A674="","",'⚙️ SÉC MĂNG'!L674)</f>
        <v>0</v>
      </c>
      <c r="H2718" s="1">
        <f>IF('⚙️ SÉC MĂNG'!A674="","",'⚙️ SÉC MĂNG'!M674)</f>
        <v>0</v>
      </c>
      <c r="I2718" s="1">
        <f>IF('⚙️ SÉC MĂNG'!A674="","",'⚙️ SÉC MĂNG'!N674)</f>
        <v>0</v>
      </c>
      <c r="J2718" s="1">
        <f>IF('⚙️ SÉC MĂNG'!A674="","",'⚙️ SÉC MĂNG'!D674)</f>
        <v>0</v>
      </c>
      <c r="L2718" s="1">
        <f>N(L2717)+IF(AND('🔎 TRA CỨU NHANH'!$C$2&lt;&gt;"",OR(ISNUMBER(SEARCH('🔎 TRA CỨU NHANH'!$C$2,$A2718)),ISNUMBER(SEARCH('🔎 TRA CỨU NHANH'!$C$2,$B2718)))),1,0)</f>
        <v>0</v>
      </c>
      <c r="M2718" s="1" t="str">
        <f t="shared" si="84"/>
        <v/>
      </c>
      <c r="N2718" s="1">
        <f>N(N2717)+IF(AND('💰 BÁO GIÁ'!$C$27&lt;&gt;"",OR(ISNUMBER(SEARCH('💰 BÁO GIÁ'!$C$27,$A2718)),ISNUMBER(SEARCH('💰 BÁO GIÁ'!$C$27,$B2718)))),1,0)</f>
        <v>0</v>
      </c>
      <c r="O2718" s="1" t="str">
        <f t="shared" si="85"/>
        <v/>
      </c>
    </row>
    <row r="2719" customHeight="1" spans="1:15">
      <c r="A2719" s="1" t="str">
        <f>IF('⚙️ SÉC MĂNG'!A675="","",'⚙️ SÉC MĂNG'!A675)</f>
        <v>HH084318</v>
      </c>
      <c r="B2719" s="1" t="str">
        <f>IF('⚙️ SÉC MĂNG'!A675="","",'⚙️ SÉC MĂNG'!R675)</f>
        <v>Séc măng Mitsu 8DC9T/ ME090578 (3.3K-3-3-4) nhớt thép - HENWEIT 'R-MI32-00-1</v>
      </c>
      <c r="C2719" s="1" t="str">
        <f>IF('⚙️ SÉC MĂNG'!A675="","","Séc măng")</f>
        <v>Séc măng</v>
      </c>
      <c r="D2719" s="1" t="str">
        <f>IF('⚙️ SÉC MĂNG'!A675="","",'⚙️ SÉC MĂNG'!I675)</f>
        <v>Máy</v>
      </c>
      <c r="E2719" s="1">
        <f>IF('⚙️ SÉC MĂNG'!A675="","",'⚙️ SÉC MĂNG'!J675)</f>
        <v>0</v>
      </c>
      <c r="F2719" s="1">
        <f>IF('⚙️ SÉC MĂNG'!A675="","",'⚙️ SÉC MĂNG'!K675)</f>
        <v>0</v>
      </c>
      <c r="G2719" s="1">
        <f>IF('⚙️ SÉC MĂNG'!A675="","",'⚙️ SÉC MĂNG'!L675)</f>
        <v>0</v>
      </c>
      <c r="H2719" s="1">
        <f>IF('⚙️ SÉC MĂNG'!A675="","",'⚙️ SÉC MĂNG'!M675)</f>
        <v>0</v>
      </c>
      <c r="I2719" s="1">
        <f>IF('⚙️ SÉC MĂNG'!A675="","",'⚙️ SÉC MĂNG'!N675)</f>
        <v>0</v>
      </c>
      <c r="J2719" s="1">
        <f>IF('⚙️ SÉC MĂNG'!A675="","",'⚙️ SÉC MĂNG'!D675)</f>
        <v>0</v>
      </c>
      <c r="L2719" s="1">
        <f>N(L2718)+IF(AND('🔎 TRA CỨU NHANH'!$C$2&lt;&gt;"",OR(ISNUMBER(SEARCH('🔎 TRA CỨU NHANH'!$C$2,$A2719)),ISNUMBER(SEARCH('🔎 TRA CỨU NHANH'!$C$2,$B2719)))),1,0)</f>
        <v>0</v>
      </c>
      <c r="M2719" s="1" t="str">
        <f t="shared" si="84"/>
        <v/>
      </c>
      <c r="N2719" s="1">
        <f>N(N2718)+IF(AND('💰 BÁO GIÁ'!$C$27&lt;&gt;"",OR(ISNUMBER(SEARCH('💰 BÁO GIÁ'!$C$27,$A2719)),ISNUMBER(SEARCH('💰 BÁO GIÁ'!$C$27,$B2719)))),1,0)</f>
        <v>0</v>
      </c>
      <c r="O2719" s="1" t="str">
        <f t="shared" si="85"/>
        <v/>
      </c>
    </row>
    <row r="2720" customHeight="1" spans="1:15">
      <c r="A2720" s="1" t="str">
        <f>IF('⚙️ SÉC MĂNG'!A676="","",'⚙️ SÉC MĂNG'!A676)</f>
        <v>HH075465</v>
      </c>
      <c r="B2720" s="1" t="str">
        <f>IF('⚙️ SÉC MĂNG'!A676="","",'⚙️ SÉC MĂNG'!R676)</f>
        <v>Séc măng ND6 (4-3-5) - TP</v>
      </c>
      <c r="C2720" s="1" t="str">
        <f>IF('⚙️ SÉC MĂNG'!A676="","","Séc măng")</f>
        <v>Séc măng</v>
      </c>
      <c r="D2720" s="1" t="str">
        <f>IF('⚙️ SÉC MĂNG'!A676="","",'⚙️ SÉC MĂNG'!I676)</f>
        <v>Cái</v>
      </c>
      <c r="E2720" s="1">
        <f>IF('⚙️ SÉC MĂNG'!A676="","",'⚙️ SÉC MĂNG'!J676)</f>
        <v>0</v>
      </c>
      <c r="F2720" s="1">
        <f>IF('⚙️ SÉC MĂNG'!A676="","",'⚙️ SÉC MĂNG'!K676)</f>
        <v>0</v>
      </c>
      <c r="G2720" s="1">
        <f>IF('⚙️ SÉC MĂNG'!A676="","",'⚙️ SÉC MĂNG'!L676)</f>
        <v>0</v>
      </c>
      <c r="H2720" s="1">
        <f>IF('⚙️ SÉC MĂNG'!A676="","",'⚙️ SÉC MĂNG'!M676)</f>
        <v>0</v>
      </c>
      <c r="I2720" s="1">
        <f>IF('⚙️ SÉC MĂNG'!A676="","",'⚙️ SÉC MĂNG'!N676)</f>
        <v>0</v>
      </c>
      <c r="J2720" s="1">
        <f>IF('⚙️ SÉC MĂNG'!A676="","",'⚙️ SÉC MĂNG'!D676)</f>
        <v>0</v>
      </c>
      <c r="L2720" s="1">
        <f>N(L2719)+IF(AND('🔎 TRA CỨU NHANH'!$C$2&lt;&gt;"",OR(ISNUMBER(SEARCH('🔎 TRA CỨU NHANH'!$C$2,$A2720)),ISNUMBER(SEARCH('🔎 TRA CỨU NHANH'!$C$2,$B2720)))),1,0)</f>
        <v>0</v>
      </c>
      <c r="M2720" s="1" t="str">
        <f t="shared" si="84"/>
        <v/>
      </c>
      <c r="N2720" s="1">
        <f>N(N2719)+IF(AND('💰 BÁO GIÁ'!$C$27&lt;&gt;"",OR(ISNUMBER(SEARCH('💰 BÁO GIÁ'!$C$27,$A2720)),ISNUMBER(SEARCH('💰 BÁO GIÁ'!$C$27,$B2720)))),1,0)</f>
        <v>0</v>
      </c>
      <c r="O2720" s="1" t="str">
        <f t="shared" si="85"/>
        <v/>
      </c>
    </row>
    <row r="2721" customHeight="1" spans="1:15">
      <c r="A2721" s="1" t="str">
        <f>IF('⚙️ SÉC MĂNG'!A677="","",'⚙️ SÉC MĂNG'!A677)</f>
        <v>HH084200</v>
      </c>
      <c r="B2721" s="1" t="str">
        <f>IF('⚙️ SÉC MĂNG'!A677="","",'⚙️ SÉC MĂNG'!R677)</f>
        <v>Séc măng NE6/3HK-2.5-4  - RIK</v>
      </c>
      <c r="C2721" s="1" t="str">
        <f>IF('⚙️ SÉC MĂNG'!A677="","","Séc măng")</f>
        <v>Séc măng</v>
      </c>
      <c r="D2721" s="1" t="str">
        <f>IF('⚙️ SÉC MĂNG'!A677="","",'⚙️ SÉC MĂNG'!I677)</f>
        <v>1Máy</v>
      </c>
      <c r="E2721" s="1">
        <f>IF('⚙️ SÉC MĂNG'!A677="","",'⚙️ SÉC MĂNG'!J677)</f>
        <v>0</v>
      </c>
      <c r="F2721" s="1">
        <f>IF('⚙️ SÉC MĂNG'!A677="","",'⚙️ SÉC MĂNG'!K677)</f>
        <v>0</v>
      </c>
      <c r="G2721" s="1">
        <f>IF('⚙️ SÉC MĂNG'!A677="","",'⚙️ SÉC MĂNG'!L677)</f>
        <v>0</v>
      </c>
      <c r="H2721" s="1">
        <f>IF('⚙️ SÉC MĂNG'!A677="","",'⚙️ SÉC MĂNG'!M677)</f>
        <v>0</v>
      </c>
      <c r="I2721" s="1">
        <f>IF('⚙️ SÉC MĂNG'!A677="","",'⚙️ SÉC MĂNG'!N677)</f>
        <v>0</v>
      </c>
      <c r="J2721" s="1">
        <f>IF('⚙️ SÉC MĂNG'!A677="","",'⚙️ SÉC MĂNG'!D677)</f>
        <v>0</v>
      </c>
      <c r="L2721" s="1">
        <f>N(L2720)+IF(AND('🔎 TRA CỨU NHANH'!$C$2&lt;&gt;"",OR(ISNUMBER(SEARCH('🔎 TRA CỨU NHANH'!$C$2,$A2721)),ISNUMBER(SEARCH('🔎 TRA CỨU NHANH'!$C$2,$B2721)))),1,0)</f>
        <v>0</v>
      </c>
      <c r="M2721" s="1" t="str">
        <f t="shared" si="84"/>
        <v/>
      </c>
      <c r="N2721" s="1">
        <f>N(N2720)+IF(AND('💰 BÁO GIÁ'!$C$27&lt;&gt;"",OR(ISNUMBER(SEARCH('💰 BÁO GIÁ'!$C$27,$A2721)),ISNUMBER(SEARCH('💰 BÁO GIÁ'!$C$27,$B2721)))),1,0)</f>
        <v>0</v>
      </c>
      <c r="O2721" s="1" t="str">
        <f t="shared" si="85"/>
        <v/>
      </c>
    </row>
    <row r="2722" customHeight="1" spans="1:15">
      <c r="A2722" s="1" t="str">
        <f>IF('⚙️ SÉC MĂNG'!A678="","",'⚙️ SÉC MĂNG'!A678)</f>
        <v>HH070638</v>
      </c>
      <c r="B2722" s="1" t="str">
        <f>IF('⚙️ SÉC MĂNG'!A678="","",'⚙️ SÉC MĂNG'!R678)</f>
        <v>Séc măng Nis FE6T/ SDN31036ZY (3HK-2-4) nhớt thép, HỘP 6 - NPR</v>
      </c>
      <c r="C2722" s="1" t="str">
        <f>IF('⚙️ SÉC MĂNG'!A678="","","Séc măng")</f>
        <v>Séc măng</v>
      </c>
      <c r="D2722" s="1" t="str">
        <f>IF('⚙️ SÉC MĂNG'!A678="","",'⚙️ SÉC MĂNG'!I678)</f>
        <v>Máy</v>
      </c>
      <c r="E2722" s="1">
        <f>IF('⚙️ SÉC MĂNG'!A678="","",'⚙️ SÉC MĂNG'!J678)</f>
        <v>0</v>
      </c>
      <c r="F2722" s="1">
        <f>IF('⚙️ SÉC MĂNG'!A678="","",'⚙️ SÉC MĂNG'!K678)</f>
        <v>0</v>
      </c>
      <c r="G2722" s="1">
        <f>IF('⚙️ SÉC MĂNG'!A678="","",'⚙️ SÉC MĂNG'!L678)</f>
        <v>0</v>
      </c>
      <c r="H2722" s="1">
        <f>IF('⚙️ SÉC MĂNG'!A678="","",'⚙️ SÉC MĂNG'!M678)</f>
        <v>0</v>
      </c>
      <c r="I2722" s="1">
        <f>IF('⚙️ SÉC MĂNG'!A678="","",'⚙️ SÉC MĂNG'!N678)</f>
        <v>0</v>
      </c>
      <c r="J2722" s="1">
        <f>IF('⚙️ SÉC MĂNG'!A678="","",'⚙️ SÉC MĂNG'!D678)</f>
        <v>0</v>
      </c>
      <c r="L2722" s="1">
        <f>N(L2721)+IF(AND('🔎 TRA CỨU NHANH'!$C$2&lt;&gt;"",OR(ISNUMBER(SEARCH('🔎 TRA CỨU NHANH'!$C$2,$A2722)),ISNUMBER(SEARCH('🔎 TRA CỨU NHANH'!$C$2,$B2722)))),1,0)</f>
        <v>0</v>
      </c>
      <c r="M2722" s="1" t="str">
        <f t="shared" si="84"/>
        <v/>
      </c>
      <c r="N2722" s="1">
        <f>N(N2721)+IF(AND('💰 BÁO GIÁ'!$C$27&lt;&gt;"",OR(ISNUMBER(SEARCH('💰 BÁO GIÁ'!$C$27,$A2722)),ISNUMBER(SEARCH('💰 BÁO GIÁ'!$C$27,$B2722)))),1,0)</f>
        <v>0</v>
      </c>
      <c r="O2722" s="1" t="str">
        <f t="shared" si="85"/>
        <v/>
      </c>
    </row>
    <row r="2723" customHeight="1" spans="1:15">
      <c r="A2723" s="1" t="str">
        <f>IF('⚙️ SÉC MĂNG'!A679="","",'⚙️ SÉC MĂNG'!A679)</f>
        <v>HH074412</v>
      </c>
      <c r="B2723" s="1" t="str">
        <f>IF('⚙️ SÉC MĂNG'!A679="","",'⚙️ SÉC MĂNG'!R679)</f>
        <v>Séc măng PF6-T (2.5HK-2.5-4) - NPR</v>
      </c>
      <c r="C2723" s="1" t="str">
        <f>IF('⚙️ SÉC MĂNG'!A679="","","Séc măng")</f>
        <v>Séc măng</v>
      </c>
      <c r="D2723" s="1" t="str">
        <f>IF('⚙️ SÉC MĂNG'!A679="","",'⚙️ SÉC MĂNG'!I679)</f>
        <v>Máy</v>
      </c>
      <c r="E2723" s="1">
        <f>IF('⚙️ SÉC MĂNG'!A679="","",'⚙️ SÉC MĂNG'!J679)</f>
        <v>0</v>
      </c>
      <c r="F2723" s="1">
        <f>IF('⚙️ SÉC MĂNG'!A679="","",'⚙️ SÉC MĂNG'!K679)</f>
        <v>0</v>
      </c>
      <c r="G2723" s="1">
        <f>IF('⚙️ SÉC MĂNG'!A679="","",'⚙️ SÉC MĂNG'!L679)</f>
        <v>0</v>
      </c>
      <c r="H2723" s="1">
        <f>IF('⚙️ SÉC MĂNG'!A679="","",'⚙️ SÉC MĂNG'!M679)</f>
        <v>0</v>
      </c>
      <c r="I2723" s="1">
        <f>IF('⚙️ SÉC MĂNG'!A679="","",'⚙️ SÉC MĂNG'!N679)</f>
        <v>0</v>
      </c>
      <c r="J2723" s="1">
        <f>IF('⚙️ SÉC MĂNG'!A679="","",'⚙️ SÉC MĂNG'!D679)</f>
        <v>0</v>
      </c>
      <c r="L2723" s="1">
        <f>N(L2722)+IF(AND('🔎 TRA CỨU NHANH'!$C$2&lt;&gt;"",OR(ISNUMBER(SEARCH('🔎 TRA CỨU NHANH'!$C$2,$A2723)),ISNUMBER(SEARCH('🔎 TRA CỨU NHANH'!$C$2,$B2723)))),1,0)</f>
        <v>0</v>
      </c>
      <c r="M2723" s="1" t="str">
        <f t="shared" si="84"/>
        <v/>
      </c>
      <c r="N2723" s="1">
        <f>N(N2722)+IF(AND('💰 BÁO GIÁ'!$C$27&lt;&gt;"",OR(ISNUMBER(SEARCH('💰 BÁO GIÁ'!$C$27,$A2723)),ISNUMBER(SEARCH('💰 BÁO GIÁ'!$C$27,$B2723)))),1,0)</f>
        <v>0</v>
      </c>
      <c r="O2723" s="1" t="str">
        <f t="shared" si="85"/>
        <v/>
      </c>
    </row>
    <row r="2724" customHeight="1" spans="1:15">
      <c r="A2724" s="1" t="str">
        <f>IF('⚙️ SÉC MĂNG'!A680="","",'⚙️ SÉC MĂNG'!A680)</f>
        <v>HH0554</v>
      </c>
      <c r="B2724" s="1" t="str">
        <f>IF('⚙️ SÉC MĂNG'!A680="","",'⚙️ SÉC MĂNG'!R680)</f>
        <v>Séc măng TF (2.5HK-2-4.5) - RIK</v>
      </c>
      <c r="C2724" s="1" t="str">
        <f>IF('⚙️ SÉC MĂNG'!A680="","","Séc măng")</f>
        <v>Séc măng</v>
      </c>
      <c r="D2724" s="1" t="str">
        <f>IF('⚙️ SÉC MĂNG'!A680="","",'⚙️ SÉC MĂNG'!I680)</f>
        <v>Bộ</v>
      </c>
      <c r="E2724" s="1">
        <f>IF('⚙️ SÉC MĂNG'!A680="","",'⚙️ SÉC MĂNG'!J680)</f>
        <v>0</v>
      </c>
      <c r="F2724" s="1">
        <f>IF('⚙️ SÉC MĂNG'!A680="","",'⚙️ SÉC MĂNG'!K680)</f>
        <v>0</v>
      </c>
      <c r="G2724" s="1">
        <f>IF('⚙️ SÉC MĂNG'!A680="","",'⚙️ SÉC MĂNG'!L680)</f>
        <v>0</v>
      </c>
      <c r="H2724" s="1">
        <f>IF('⚙️ SÉC MĂNG'!A680="","",'⚙️ SÉC MĂNG'!M680)</f>
        <v>0</v>
      </c>
      <c r="I2724" s="1">
        <f>IF('⚙️ SÉC MĂNG'!A680="","",'⚙️ SÉC MĂNG'!N680)</f>
        <v>0</v>
      </c>
      <c r="J2724" s="1">
        <f>IF('⚙️ SÉC MĂNG'!A680="","",'⚙️ SÉC MĂNG'!D680)</f>
        <v>0</v>
      </c>
      <c r="L2724" s="1">
        <f>N(L2723)+IF(AND('🔎 TRA CỨU NHANH'!$C$2&lt;&gt;"",OR(ISNUMBER(SEARCH('🔎 TRA CỨU NHANH'!$C$2,$A2724)),ISNUMBER(SEARCH('🔎 TRA CỨU NHANH'!$C$2,$B2724)))),1,0)</f>
        <v>0</v>
      </c>
      <c r="M2724" s="1" t="str">
        <f t="shared" si="84"/>
        <v/>
      </c>
      <c r="N2724" s="1">
        <f>N(N2723)+IF(AND('💰 BÁO GIÁ'!$C$27&lt;&gt;"",OR(ISNUMBER(SEARCH('💰 BÁO GIÁ'!$C$27,$A2724)),ISNUMBER(SEARCH('💰 BÁO GIÁ'!$C$27,$B2724)))),1,0)</f>
        <v>0</v>
      </c>
      <c r="O2724" s="1" t="str">
        <f t="shared" si="85"/>
        <v/>
      </c>
    </row>
    <row r="2725" customHeight="1" spans="1:15">
      <c r="A2725" s="1" t="str">
        <f>IF('⚙️ SÉC MĂNG'!A681="","",'⚙️ SÉC MĂNG'!A681)</f>
        <v>HH080791</v>
      </c>
      <c r="B2725" s="1" t="str">
        <f>IF('⚙️ SÉC MĂNG'!A681="","",'⚙️ SÉC MĂNG'!R681)</f>
        <v>Séc măng Toy 2J/ SDT10045ZX (2.5HK-2.5-2.5-4) nhớt thép, hộp 4 - NPR</v>
      </c>
      <c r="C2725" s="1" t="str">
        <f>IF('⚙️ SÉC MĂNG'!A681="","","Séc măng")</f>
        <v>Séc măng</v>
      </c>
      <c r="D2725" s="1" t="str">
        <f>IF('⚙️ SÉC MĂNG'!A681="","",'⚙️ SÉC MĂNG'!I681)</f>
        <v>Máy</v>
      </c>
      <c r="E2725" s="1">
        <f>IF('⚙️ SÉC MĂNG'!A681="","",'⚙️ SÉC MĂNG'!J681)</f>
        <v>0</v>
      </c>
      <c r="F2725" s="1">
        <f>IF('⚙️ SÉC MĂNG'!A681="","",'⚙️ SÉC MĂNG'!K681)</f>
        <v>0</v>
      </c>
      <c r="G2725" s="1">
        <f>IF('⚙️ SÉC MĂNG'!A681="","",'⚙️ SÉC MĂNG'!L681)</f>
        <v>0</v>
      </c>
      <c r="H2725" s="1">
        <f>IF('⚙️ SÉC MĂNG'!A681="","",'⚙️ SÉC MĂNG'!M681)</f>
        <v>0</v>
      </c>
      <c r="I2725" s="1">
        <f>IF('⚙️ SÉC MĂNG'!A681="","",'⚙️ SÉC MĂNG'!N681)</f>
        <v>0</v>
      </c>
      <c r="J2725" s="1">
        <f>IF('⚙️ SÉC MĂNG'!A681="","",'⚙️ SÉC MĂNG'!D681)</f>
        <v>0</v>
      </c>
      <c r="L2725" s="1">
        <f>N(L2724)+IF(AND('🔎 TRA CỨU NHANH'!$C$2&lt;&gt;"",OR(ISNUMBER(SEARCH('🔎 TRA CỨU NHANH'!$C$2,$A2725)),ISNUMBER(SEARCH('🔎 TRA CỨU NHANH'!$C$2,$B2725)))),1,0)</f>
        <v>0</v>
      </c>
      <c r="M2725" s="1" t="str">
        <f t="shared" si="84"/>
        <v/>
      </c>
      <c r="N2725" s="1">
        <f>N(N2724)+IF(AND('💰 BÁO GIÁ'!$C$27&lt;&gt;"",OR(ISNUMBER(SEARCH('💰 BÁO GIÁ'!$C$27,$A2725)),ISNUMBER(SEARCH('💰 BÁO GIÁ'!$C$27,$B2725)))),1,0)</f>
        <v>0</v>
      </c>
      <c r="O2725" s="1" t="str">
        <f t="shared" si="85"/>
        <v/>
      </c>
    </row>
    <row r="2726" customHeight="1" spans="1:15">
      <c r="A2726" s="1" t="str">
        <f>IF('⚙️ SÉC MĂNG'!A682="","",'⚙️ SÉC MĂNG'!A682)</f>
        <v>HH071292</v>
      </c>
      <c r="B2726" s="1" t="str">
        <f>IF('⚙️ SÉC MĂNG'!A682="","",'⚙️ SÉC MĂNG'!R682)</f>
        <v>Séc măng W04CT (2.8K-2.5-5) - TP</v>
      </c>
      <c r="C2726" s="1" t="str">
        <f>IF('⚙️ SÉC MĂNG'!A682="","","Séc măng")</f>
        <v>Séc măng</v>
      </c>
      <c r="D2726" s="1" t="str">
        <f>IF('⚙️ SÉC MĂNG'!A682="","",'⚙️ SÉC MĂNG'!I682)</f>
        <v>Cái</v>
      </c>
      <c r="E2726" s="1">
        <f>IF('⚙️ SÉC MĂNG'!A682="","",'⚙️ SÉC MĂNG'!J682)</f>
        <v>0</v>
      </c>
      <c r="F2726" s="1">
        <f>IF('⚙️ SÉC MĂNG'!A682="","",'⚙️ SÉC MĂNG'!K682)</f>
        <v>0</v>
      </c>
      <c r="G2726" s="1">
        <f>IF('⚙️ SÉC MĂNG'!A682="","",'⚙️ SÉC MĂNG'!L682)</f>
        <v>0</v>
      </c>
      <c r="H2726" s="1">
        <f>IF('⚙️ SÉC MĂNG'!A682="","",'⚙️ SÉC MĂNG'!M682)</f>
        <v>0</v>
      </c>
      <c r="I2726" s="1">
        <f>IF('⚙️ SÉC MĂNG'!A682="","",'⚙️ SÉC MĂNG'!N682)</f>
        <v>0</v>
      </c>
      <c r="J2726" s="1">
        <f>IF('⚙️ SÉC MĂNG'!A682="","",'⚙️ SÉC MĂNG'!D682)</f>
        <v>0</v>
      </c>
      <c r="L2726" s="1">
        <f>N(L2725)+IF(AND('🔎 TRA CỨU NHANH'!$C$2&lt;&gt;"",OR(ISNUMBER(SEARCH('🔎 TRA CỨU NHANH'!$C$2,$A2726)),ISNUMBER(SEARCH('🔎 TRA CỨU NHANH'!$C$2,$B2726)))),1,0)</f>
        <v>0</v>
      </c>
      <c r="M2726" s="1" t="str">
        <f t="shared" si="84"/>
        <v/>
      </c>
      <c r="N2726" s="1">
        <f>N(N2725)+IF(AND('💰 BÁO GIÁ'!$C$27&lt;&gt;"",OR(ISNUMBER(SEARCH('💰 BÁO GIÁ'!$C$27,$A2726)),ISNUMBER(SEARCH('💰 BÁO GIÁ'!$C$27,$B2726)))),1,0)</f>
        <v>0</v>
      </c>
      <c r="O2726" s="1" t="str">
        <f t="shared" si="85"/>
        <v/>
      </c>
    </row>
    <row r="2727" customHeight="1" spans="1:15">
      <c r="A2727" s="1" t="str">
        <f>IF('⚙️ SÉC MĂNG'!A683="","",'⚙️ SÉC MĂNG'!A683)</f>
        <v>HH071534</v>
      </c>
      <c r="B2727" s="1" t="str">
        <f>IF('⚙️ SÉC MĂNG'!A683="","",'⚙️ SÉC MĂNG'!R683)</f>
        <v>Séc măng WL/ Ford ranger - TP</v>
      </c>
      <c r="C2727" s="1" t="str">
        <f>IF('⚙️ SÉC MĂNG'!A683="","","Séc măng")</f>
        <v>Séc măng</v>
      </c>
      <c r="D2727" s="1" t="str">
        <f>IF('⚙️ SÉC MĂNG'!A683="","",'⚙️ SÉC MĂNG'!I683)</f>
        <v>1Máy</v>
      </c>
      <c r="E2727" s="1">
        <f>IF('⚙️ SÉC MĂNG'!A683="","",'⚙️ SÉC MĂNG'!J683)</f>
        <v>0</v>
      </c>
      <c r="F2727" s="1">
        <f>IF('⚙️ SÉC MĂNG'!A683="","",'⚙️ SÉC MĂNG'!K683)</f>
        <v>0</v>
      </c>
      <c r="G2727" s="1">
        <f>IF('⚙️ SÉC MĂNG'!A683="","",'⚙️ SÉC MĂNG'!L683)</f>
        <v>0</v>
      </c>
      <c r="H2727" s="1">
        <f>IF('⚙️ SÉC MĂNG'!A683="","",'⚙️ SÉC MĂNG'!M683)</f>
        <v>0</v>
      </c>
      <c r="I2727" s="1">
        <f>IF('⚙️ SÉC MĂNG'!A683="","",'⚙️ SÉC MĂNG'!N683)</f>
        <v>0</v>
      </c>
      <c r="J2727" s="1">
        <f>IF('⚙️ SÉC MĂNG'!A683="","",'⚙️ SÉC MĂNG'!D683)</f>
        <v>0</v>
      </c>
      <c r="L2727" s="1">
        <f>N(L2726)+IF(AND('🔎 TRA CỨU NHANH'!$C$2&lt;&gt;"",OR(ISNUMBER(SEARCH('🔎 TRA CỨU NHANH'!$C$2,$A2727)),ISNUMBER(SEARCH('🔎 TRA CỨU NHANH'!$C$2,$B2727)))),1,0)</f>
        <v>0</v>
      </c>
      <c r="M2727" s="1" t="str">
        <f t="shared" si="84"/>
        <v/>
      </c>
      <c r="N2727" s="1">
        <f>N(N2726)+IF(AND('💰 BÁO GIÁ'!$C$27&lt;&gt;"",OR(ISNUMBER(SEARCH('💰 BÁO GIÁ'!$C$27,$A2727)),ISNUMBER(SEARCH('💰 BÁO GIÁ'!$C$27,$B2727)))),1,0)</f>
        <v>0</v>
      </c>
      <c r="O2727" s="1" t="str">
        <f t="shared" si="85"/>
        <v/>
      </c>
    </row>
    <row r="2728" customHeight="1" spans="1:15">
      <c r="A2728" s="1" t="str">
        <f>IF('⚙️ SÉC MĂNG'!A684="","",'⚙️ SÉC MĂNG'!A684)</f>
        <v>HH074190</v>
      </c>
      <c r="B2728" s="1" t="str">
        <f>IF('⚙️ SÉC MĂNG'!A684="","",'⚙️ SÉC MĂNG'!R684)</f>
        <v>Séc măng WL/ Ford ranger cos4 - TP</v>
      </c>
      <c r="C2728" s="1" t="str">
        <f>IF('⚙️ SÉC MĂNG'!A684="","","Séc măng")</f>
        <v>Séc măng</v>
      </c>
      <c r="D2728" s="1" t="str">
        <f>IF('⚙️ SÉC MĂNG'!A684="","",'⚙️ SÉC MĂNG'!I684)</f>
        <v>1Máy</v>
      </c>
      <c r="E2728" s="1">
        <f>IF('⚙️ SÉC MĂNG'!A684="","",'⚙️ SÉC MĂNG'!J684)</f>
        <v>0</v>
      </c>
      <c r="F2728" s="1">
        <f>IF('⚙️ SÉC MĂNG'!A684="","",'⚙️ SÉC MĂNG'!K684)</f>
        <v>0</v>
      </c>
      <c r="G2728" s="1">
        <f>IF('⚙️ SÉC MĂNG'!A684="","",'⚙️ SÉC MĂNG'!L684)</f>
        <v>0</v>
      </c>
      <c r="H2728" s="1">
        <f>IF('⚙️ SÉC MĂNG'!A684="","",'⚙️ SÉC MĂNG'!M684)</f>
        <v>0</v>
      </c>
      <c r="I2728" s="1">
        <f>IF('⚙️ SÉC MĂNG'!A684="","",'⚙️ SÉC MĂNG'!N684)</f>
        <v>0</v>
      </c>
      <c r="J2728" s="1">
        <f>IF('⚙️ SÉC MĂNG'!A684="","",'⚙️ SÉC MĂNG'!D684)</f>
        <v>0</v>
      </c>
      <c r="L2728" s="1">
        <f>N(L2727)+IF(AND('🔎 TRA CỨU NHANH'!$C$2&lt;&gt;"",OR(ISNUMBER(SEARCH('🔎 TRA CỨU NHANH'!$C$2,$A2728)),ISNUMBER(SEARCH('🔎 TRA CỨU NHANH'!$C$2,$B2728)))),1,0)</f>
        <v>0</v>
      </c>
      <c r="M2728" s="1" t="str">
        <f t="shared" si="84"/>
        <v/>
      </c>
      <c r="N2728" s="1">
        <f>N(N2727)+IF(AND('💰 BÁO GIÁ'!$C$27&lt;&gt;"",OR(ISNUMBER(SEARCH('💰 BÁO GIÁ'!$C$27,$A2728)),ISNUMBER(SEARCH('💰 BÁO GIÁ'!$C$27,$B2728)))),1,0)</f>
        <v>0</v>
      </c>
      <c r="O2728" s="1" t="str">
        <f t="shared" si="85"/>
        <v/>
      </c>
    </row>
    <row r="2729" customHeight="1" spans="1:15">
      <c r="A2729" s="1" t="str">
        <f>IF('⚙️ SÉC MĂNG'!A685="","",'⚙️ SÉC MĂNG'!A685)</f>
        <v/>
      </c>
      <c r="B2729" s="1" t="str">
        <f>IF('⚙️ SÉC MĂNG'!A685="","",'⚙️ SÉC MĂNG'!R685)</f>
        <v/>
      </c>
      <c r="C2729" s="1" t="str">
        <f>IF('⚙️ SÉC MĂNG'!A685="","","Séc măng")</f>
        <v/>
      </c>
      <c r="D2729" s="1" t="str">
        <f>IF('⚙️ SÉC MĂNG'!A685="","",'⚙️ SÉC MĂNG'!I685)</f>
        <v/>
      </c>
      <c r="E2729" s="1" t="str">
        <f>IF('⚙️ SÉC MĂNG'!A685="","",'⚙️ SÉC MĂNG'!J685)</f>
        <v/>
      </c>
      <c r="F2729" s="1" t="str">
        <f>IF('⚙️ SÉC MĂNG'!A685="","",'⚙️ SÉC MĂNG'!K685)</f>
        <v/>
      </c>
      <c r="G2729" s="1" t="str">
        <f>IF('⚙️ SÉC MĂNG'!A685="","",'⚙️ SÉC MĂNG'!L685)</f>
        <v/>
      </c>
      <c r="H2729" s="1" t="str">
        <f>IF('⚙️ SÉC MĂNG'!A685="","",'⚙️ SÉC MĂNG'!M685)</f>
        <v/>
      </c>
      <c r="I2729" s="1" t="str">
        <f>IF('⚙️ SÉC MĂNG'!A685="","",'⚙️ SÉC MĂNG'!N685)</f>
        <v/>
      </c>
      <c r="J2729" s="1" t="str">
        <f>IF('⚙️ SÉC MĂNG'!A685="","",'⚙️ SÉC MĂNG'!D685)</f>
        <v/>
      </c>
      <c r="L2729" s="1">
        <f>N(L2728)+IF(AND('🔎 TRA CỨU NHANH'!$C$2&lt;&gt;"",OR(ISNUMBER(SEARCH('🔎 TRA CỨU NHANH'!$C$2,$A2729)),ISNUMBER(SEARCH('🔎 TRA CỨU NHANH'!$C$2,$B2729)))),1,0)</f>
        <v>0</v>
      </c>
      <c r="M2729" s="1" t="str">
        <f t="shared" si="84"/>
        <v/>
      </c>
      <c r="N2729" s="1">
        <f>N(N2728)+IF(AND('💰 BÁO GIÁ'!$C$27&lt;&gt;"",OR(ISNUMBER(SEARCH('💰 BÁO GIÁ'!$C$27,$A2729)),ISNUMBER(SEARCH('💰 BÁO GIÁ'!$C$27,$B2729)))),1,0)</f>
        <v>0</v>
      </c>
      <c r="O2729" s="1" t="str">
        <f t="shared" si="85"/>
        <v/>
      </c>
    </row>
    <row r="2730" customHeight="1" spans="1:15">
      <c r="A2730" s="1" t="str">
        <f>IF('⚙️ SÉC MĂNG'!A686="","",'⚙️ SÉC MĂNG'!A686)</f>
        <v/>
      </c>
      <c r="B2730" s="1" t="str">
        <f>IF('⚙️ SÉC MĂNG'!A686="","",'⚙️ SÉC MĂNG'!R686)</f>
        <v/>
      </c>
      <c r="C2730" s="1" t="str">
        <f>IF('⚙️ SÉC MĂNG'!A686="","","Séc măng")</f>
        <v/>
      </c>
      <c r="D2730" s="1" t="str">
        <f>IF('⚙️ SÉC MĂNG'!A686="","",'⚙️ SÉC MĂNG'!I686)</f>
        <v/>
      </c>
      <c r="E2730" s="1" t="str">
        <f>IF('⚙️ SÉC MĂNG'!A686="","",'⚙️ SÉC MĂNG'!J686)</f>
        <v/>
      </c>
      <c r="F2730" s="1" t="str">
        <f>IF('⚙️ SÉC MĂNG'!A686="","",'⚙️ SÉC MĂNG'!K686)</f>
        <v/>
      </c>
      <c r="G2730" s="1" t="str">
        <f>IF('⚙️ SÉC MĂNG'!A686="","",'⚙️ SÉC MĂNG'!L686)</f>
        <v/>
      </c>
      <c r="H2730" s="1" t="str">
        <f>IF('⚙️ SÉC MĂNG'!A686="","",'⚙️ SÉC MĂNG'!M686)</f>
        <v/>
      </c>
      <c r="I2730" s="1" t="str">
        <f>IF('⚙️ SÉC MĂNG'!A686="","",'⚙️ SÉC MĂNG'!N686)</f>
        <v/>
      </c>
      <c r="J2730" s="1" t="str">
        <f>IF('⚙️ SÉC MĂNG'!A686="","",'⚙️ SÉC MĂNG'!D686)</f>
        <v/>
      </c>
      <c r="L2730" s="1">
        <f>N(L2729)+IF(AND('🔎 TRA CỨU NHANH'!$C$2&lt;&gt;"",OR(ISNUMBER(SEARCH('🔎 TRA CỨU NHANH'!$C$2,$A2730)),ISNUMBER(SEARCH('🔎 TRA CỨU NHANH'!$C$2,$B2730)))),1,0)</f>
        <v>0</v>
      </c>
      <c r="M2730" s="1" t="str">
        <f t="shared" si="84"/>
        <v/>
      </c>
      <c r="N2730" s="1">
        <f>N(N2729)+IF(AND('💰 BÁO GIÁ'!$C$27&lt;&gt;"",OR(ISNUMBER(SEARCH('💰 BÁO GIÁ'!$C$27,$A2730)),ISNUMBER(SEARCH('💰 BÁO GIÁ'!$C$27,$B2730)))),1,0)</f>
        <v>0</v>
      </c>
      <c r="O2730" s="1" t="str">
        <f t="shared" si="85"/>
        <v/>
      </c>
    </row>
    <row r="2731" customHeight="1" spans="1:15">
      <c r="A2731" s="1" t="str">
        <f>IF('⚙️ SÉC MĂNG'!A687="","",'⚙️ SÉC MĂNG'!A687)</f>
        <v/>
      </c>
      <c r="B2731" s="1" t="str">
        <f>IF('⚙️ SÉC MĂNG'!A687="","",'⚙️ SÉC MĂNG'!R687)</f>
        <v/>
      </c>
      <c r="C2731" s="1" t="str">
        <f>IF('⚙️ SÉC MĂNG'!A687="","","Séc măng")</f>
        <v/>
      </c>
      <c r="D2731" s="1" t="str">
        <f>IF('⚙️ SÉC MĂNG'!A687="","",'⚙️ SÉC MĂNG'!I687)</f>
        <v/>
      </c>
      <c r="E2731" s="1" t="str">
        <f>IF('⚙️ SÉC MĂNG'!A687="","",'⚙️ SÉC MĂNG'!J687)</f>
        <v/>
      </c>
      <c r="F2731" s="1" t="str">
        <f>IF('⚙️ SÉC MĂNG'!A687="","",'⚙️ SÉC MĂNG'!K687)</f>
        <v/>
      </c>
      <c r="G2731" s="1" t="str">
        <f>IF('⚙️ SÉC MĂNG'!A687="","",'⚙️ SÉC MĂNG'!L687)</f>
        <v/>
      </c>
      <c r="H2731" s="1" t="str">
        <f>IF('⚙️ SÉC MĂNG'!A687="","",'⚙️ SÉC MĂNG'!M687)</f>
        <v/>
      </c>
      <c r="I2731" s="1" t="str">
        <f>IF('⚙️ SÉC MĂNG'!A687="","",'⚙️ SÉC MĂNG'!N687)</f>
        <v/>
      </c>
      <c r="J2731" s="1" t="str">
        <f>IF('⚙️ SÉC MĂNG'!A687="","",'⚙️ SÉC MĂNG'!D687)</f>
        <v/>
      </c>
      <c r="L2731" s="1">
        <f>N(L2730)+IF(AND('🔎 TRA CỨU NHANH'!$C$2&lt;&gt;"",OR(ISNUMBER(SEARCH('🔎 TRA CỨU NHANH'!$C$2,$A2731)),ISNUMBER(SEARCH('🔎 TRA CỨU NHANH'!$C$2,$B2731)))),1,0)</f>
        <v>0</v>
      </c>
      <c r="M2731" s="1" t="str">
        <f t="shared" si="84"/>
        <v/>
      </c>
      <c r="N2731" s="1">
        <f>N(N2730)+IF(AND('💰 BÁO GIÁ'!$C$27&lt;&gt;"",OR(ISNUMBER(SEARCH('💰 BÁO GIÁ'!$C$27,$A2731)),ISNUMBER(SEARCH('💰 BÁO GIÁ'!$C$27,$B2731)))),1,0)</f>
        <v>0</v>
      </c>
      <c r="O2731" s="1" t="str">
        <f t="shared" si="85"/>
        <v/>
      </c>
    </row>
    <row r="2732" customHeight="1" spans="1:15">
      <c r="A2732" s="1" t="str">
        <f>IF('⚙️ SÉC MĂNG'!A688="","",'⚙️ SÉC MĂNG'!A688)</f>
        <v/>
      </c>
      <c r="B2732" s="1" t="str">
        <f>IF('⚙️ SÉC MĂNG'!A688="","",'⚙️ SÉC MĂNG'!R688)</f>
        <v/>
      </c>
      <c r="C2732" s="1" t="str">
        <f>IF('⚙️ SÉC MĂNG'!A688="","","Séc măng")</f>
        <v/>
      </c>
      <c r="D2732" s="1" t="str">
        <f>IF('⚙️ SÉC MĂNG'!A688="","",'⚙️ SÉC MĂNG'!I688)</f>
        <v/>
      </c>
      <c r="E2732" s="1" t="str">
        <f>IF('⚙️ SÉC MĂNG'!A688="","",'⚙️ SÉC MĂNG'!J688)</f>
        <v/>
      </c>
      <c r="F2732" s="1" t="str">
        <f>IF('⚙️ SÉC MĂNG'!A688="","",'⚙️ SÉC MĂNG'!K688)</f>
        <v/>
      </c>
      <c r="G2732" s="1" t="str">
        <f>IF('⚙️ SÉC MĂNG'!A688="","",'⚙️ SÉC MĂNG'!L688)</f>
        <v/>
      </c>
      <c r="H2732" s="1" t="str">
        <f>IF('⚙️ SÉC MĂNG'!A688="","",'⚙️ SÉC MĂNG'!M688)</f>
        <v/>
      </c>
      <c r="I2732" s="1" t="str">
        <f>IF('⚙️ SÉC MĂNG'!A688="","",'⚙️ SÉC MĂNG'!N688)</f>
        <v/>
      </c>
      <c r="J2732" s="1" t="str">
        <f>IF('⚙️ SÉC MĂNG'!A688="","",'⚙️ SÉC MĂNG'!D688)</f>
        <v/>
      </c>
      <c r="L2732" s="1">
        <f>N(L2731)+IF(AND('🔎 TRA CỨU NHANH'!$C$2&lt;&gt;"",OR(ISNUMBER(SEARCH('🔎 TRA CỨU NHANH'!$C$2,$A2732)),ISNUMBER(SEARCH('🔎 TRA CỨU NHANH'!$C$2,$B2732)))),1,0)</f>
        <v>0</v>
      </c>
      <c r="M2732" s="1" t="str">
        <f t="shared" si="84"/>
        <v/>
      </c>
      <c r="N2732" s="1">
        <f>N(N2731)+IF(AND('💰 BÁO GIÁ'!$C$27&lt;&gt;"",OR(ISNUMBER(SEARCH('💰 BÁO GIÁ'!$C$27,$A2732)),ISNUMBER(SEARCH('💰 BÁO GIÁ'!$C$27,$B2732)))),1,0)</f>
        <v>0</v>
      </c>
      <c r="O2732" s="1" t="str">
        <f t="shared" si="85"/>
        <v/>
      </c>
    </row>
    <row r="2733" customHeight="1" spans="1:15">
      <c r="A2733" s="1" t="str">
        <f>IF('⚙️ SÉC MĂNG'!A689="","",'⚙️ SÉC MĂNG'!A689)</f>
        <v/>
      </c>
      <c r="B2733" s="1" t="str">
        <f>IF('⚙️ SÉC MĂNG'!A689="","",'⚙️ SÉC MĂNG'!R689)</f>
        <v/>
      </c>
      <c r="C2733" s="1" t="str">
        <f>IF('⚙️ SÉC MĂNG'!A689="","","Séc măng")</f>
        <v/>
      </c>
      <c r="D2733" s="1" t="str">
        <f>IF('⚙️ SÉC MĂNG'!A689="","",'⚙️ SÉC MĂNG'!I689)</f>
        <v/>
      </c>
      <c r="E2733" s="1" t="str">
        <f>IF('⚙️ SÉC MĂNG'!A689="","",'⚙️ SÉC MĂNG'!J689)</f>
        <v/>
      </c>
      <c r="F2733" s="1" t="str">
        <f>IF('⚙️ SÉC MĂNG'!A689="","",'⚙️ SÉC MĂNG'!K689)</f>
        <v/>
      </c>
      <c r="G2733" s="1" t="str">
        <f>IF('⚙️ SÉC MĂNG'!A689="","",'⚙️ SÉC MĂNG'!L689)</f>
        <v/>
      </c>
      <c r="H2733" s="1" t="str">
        <f>IF('⚙️ SÉC MĂNG'!A689="","",'⚙️ SÉC MĂNG'!M689)</f>
        <v/>
      </c>
      <c r="I2733" s="1" t="str">
        <f>IF('⚙️ SÉC MĂNG'!A689="","",'⚙️ SÉC MĂNG'!N689)</f>
        <v/>
      </c>
      <c r="J2733" s="1" t="str">
        <f>IF('⚙️ SÉC MĂNG'!A689="","",'⚙️ SÉC MĂNG'!D689)</f>
        <v/>
      </c>
      <c r="L2733" s="1">
        <f>N(L2732)+IF(AND('🔎 TRA CỨU NHANH'!$C$2&lt;&gt;"",OR(ISNUMBER(SEARCH('🔎 TRA CỨU NHANH'!$C$2,$A2733)),ISNUMBER(SEARCH('🔎 TRA CỨU NHANH'!$C$2,$B2733)))),1,0)</f>
        <v>0</v>
      </c>
      <c r="M2733" s="1" t="str">
        <f t="shared" si="84"/>
        <v/>
      </c>
      <c r="N2733" s="1">
        <f>N(N2732)+IF(AND('💰 BÁO GIÁ'!$C$27&lt;&gt;"",OR(ISNUMBER(SEARCH('💰 BÁO GIÁ'!$C$27,$A2733)),ISNUMBER(SEARCH('💰 BÁO GIÁ'!$C$27,$B2733)))),1,0)</f>
        <v>0</v>
      </c>
      <c r="O2733" s="1" t="str">
        <f t="shared" si="85"/>
        <v/>
      </c>
    </row>
    <row r="2734" customHeight="1" spans="1:15">
      <c r="A2734" s="1" t="str">
        <f>IF('⚙️ SÉC MĂNG'!A690="","",'⚙️ SÉC MĂNG'!A690)</f>
        <v/>
      </c>
      <c r="B2734" s="1" t="str">
        <f>IF('⚙️ SÉC MĂNG'!A690="","",'⚙️ SÉC MĂNG'!R690)</f>
        <v/>
      </c>
      <c r="C2734" s="1" t="str">
        <f>IF('⚙️ SÉC MĂNG'!A690="","","Séc măng")</f>
        <v/>
      </c>
      <c r="D2734" s="1" t="str">
        <f>IF('⚙️ SÉC MĂNG'!A690="","",'⚙️ SÉC MĂNG'!I690)</f>
        <v/>
      </c>
      <c r="E2734" s="1" t="str">
        <f>IF('⚙️ SÉC MĂNG'!A690="","",'⚙️ SÉC MĂNG'!J690)</f>
        <v/>
      </c>
      <c r="F2734" s="1" t="str">
        <f>IF('⚙️ SÉC MĂNG'!A690="","",'⚙️ SÉC MĂNG'!K690)</f>
        <v/>
      </c>
      <c r="G2734" s="1" t="str">
        <f>IF('⚙️ SÉC MĂNG'!A690="","",'⚙️ SÉC MĂNG'!L690)</f>
        <v/>
      </c>
      <c r="H2734" s="1" t="str">
        <f>IF('⚙️ SÉC MĂNG'!A690="","",'⚙️ SÉC MĂNG'!M690)</f>
        <v/>
      </c>
      <c r="I2734" s="1" t="str">
        <f>IF('⚙️ SÉC MĂNG'!A690="","",'⚙️ SÉC MĂNG'!N690)</f>
        <v/>
      </c>
      <c r="J2734" s="1" t="str">
        <f>IF('⚙️ SÉC MĂNG'!A690="","",'⚙️ SÉC MĂNG'!D690)</f>
        <v/>
      </c>
      <c r="L2734" s="1">
        <f>N(L2733)+IF(AND('🔎 TRA CỨU NHANH'!$C$2&lt;&gt;"",OR(ISNUMBER(SEARCH('🔎 TRA CỨU NHANH'!$C$2,$A2734)),ISNUMBER(SEARCH('🔎 TRA CỨU NHANH'!$C$2,$B2734)))),1,0)</f>
        <v>0</v>
      </c>
      <c r="M2734" s="1" t="str">
        <f t="shared" si="84"/>
        <v/>
      </c>
      <c r="N2734" s="1">
        <f>N(N2733)+IF(AND('💰 BÁO GIÁ'!$C$27&lt;&gt;"",OR(ISNUMBER(SEARCH('💰 BÁO GIÁ'!$C$27,$A2734)),ISNUMBER(SEARCH('💰 BÁO GIÁ'!$C$27,$B2734)))),1,0)</f>
        <v>0</v>
      </c>
      <c r="O2734" s="1" t="str">
        <f t="shared" si="85"/>
        <v/>
      </c>
    </row>
    <row r="2735" customHeight="1" spans="1:15">
      <c r="A2735" s="1" t="str">
        <f>IF('⚙️ SÉC MĂNG'!A691="","",'⚙️ SÉC MĂNG'!A691)</f>
        <v/>
      </c>
      <c r="B2735" s="1" t="str">
        <f>IF('⚙️ SÉC MĂNG'!A691="","",'⚙️ SÉC MĂNG'!R691)</f>
        <v/>
      </c>
      <c r="C2735" s="1" t="str">
        <f>IF('⚙️ SÉC MĂNG'!A691="","","Séc măng")</f>
        <v/>
      </c>
      <c r="D2735" s="1" t="str">
        <f>IF('⚙️ SÉC MĂNG'!A691="","",'⚙️ SÉC MĂNG'!I691)</f>
        <v/>
      </c>
      <c r="E2735" s="1" t="str">
        <f>IF('⚙️ SÉC MĂNG'!A691="","",'⚙️ SÉC MĂNG'!J691)</f>
        <v/>
      </c>
      <c r="F2735" s="1" t="str">
        <f>IF('⚙️ SÉC MĂNG'!A691="","",'⚙️ SÉC MĂNG'!K691)</f>
        <v/>
      </c>
      <c r="G2735" s="1" t="str">
        <f>IF('⚙️ SÉC MĂNG'!A691="","",'⚙️ SÉC MĂNG'!L691)</f>
        <v/>
      </c>
      <c r="H2735" s="1" t="str">
        <f>IF('⚙️ SÉC MĂNG'!A691="","",'⚙️ SÉC MĂNG'!M691)</f>
        <v/>
      </c>
      <c r="I2735" s="1" t="str">
        <f>IF('⚙️ SÉC MĂNG'!A691="","",'⚙️ SÉC MĂNG'!N691)</f>
        <v/>
      </c>
      <c r="J2735" s="1" t="str">
        <f>IF('⚙️ SÉC MĂNG'!A691="","",'⚙️ SÉC MĂNG'!D691)</f>
        <v/>
      </c>
      <c r="L2735" s="1">
        <f>N(L2734)+IF(AND('🔎 TRA CỨU NHANH'!$C$2&lt;&gt;"",OR(ISNUMBER(SEARCH('🔎 TRA CỨU NHANH'!$C$2,$A2735)),ISNUMBER(SEARCH('🔎 TRA CỨU NHANH'!$C$2,$B2735)))),1,0)</f>
        <v>0</v>
      </c>
      <c r="M2735" s="1" t="str">
        <f t="shared" si="84"/>
        <v/>
      </c>
      <c r="N2735" s="1">
        <f>N(N2734)+IF(AND('💰 BÁO GIÁ'!$C$27&lt;&gt;"",OR(ISNUMBER(SEARCH('💰 BÁO GIÁ'!$C$27,$A2735)),ISNUMBER(SEARCH('💰 BÁO GIÁ'!$C$27,$B2735)))),1,0)</f>
        <v>0</v>
      </c>
      <c r="O2735" s="1" t="str">
        <f t="shared" si="85"/>
        <v/>
      </c>
    </row>
    <row r="2736" customHeight="1" spans="1:15">
      <c r="A2736" s="1" t="str">
        <f>IF('⚙️ SÉC MĂNG'!A692="","",'⚙️ SÉC MĂNG'!A692)</f>
        <v/>
      </c>
      <c r="B2736" s="1" t="str">
        <f>IF('⚙️ SÉC MĂNG'!A692="","",'⚙️ SÉC MĂNG'!R692)</f>
        <v/>
      </c>
      <c r="C2736" s="1" t="str">
        <f>IF('⚙️ SÉC MĂNG'!A692="","","Séc măng")</f>
        <v/>
      </c>
      <c r="D2736" s="1" t="str">
        <f>IF('⚙️ SÉC MĂNG'!A692="","",'⚙️ SÉC MĂNG'!I692)</f>
        <v/>
      </c>
      <c r="E2736" s="1" t="str">
        <f>IF('⚙️ SÉC MĂNG'!A692="","",'⚙️ SÉC MĂNG'!J692)</f>
        <v/>
      </c>
      <c r="F2736" s="1" t="str">
        <f>IF('⚙️ SÉC MĂNG'!A692="","",'⚙️ SÉC MĂNG'!K692)</f>
        <v/>
      </c>
      <c r="G2736" s="1" t="str">
        <f>IF('⚙️ SÉC MĂNG'!A692="","",'⚙️ SÉC MĂNG'!L692)</f>
        <v/>
      </c>
      <c r="H2736" s="1" t="str">
        <f>IF('⚙️ SÉC MĂNG'!A692="","",'⚙️ SÉC MĂNG'!M692)</f>
        <v/>
      </c>
      <c r="I2736" s="1" t="str">
        <f>IF('⚙️ SÉC MĂNG'!A692="","",'⚙️ SÉC MĂNG'!N692)</f>
        <v/>
      </c>
      <c r="J2736" s="1" t="str">
        <f>IF('⚙️ SÉC MĂNG'!A692="","",'⚙️ SÉC MĂNG'!D692)</f>
        <v/>
      </c>
      <c r="L2736" s="1">
        <f>N(L2735)+IF(AND('🔎 TRA CỨU NHANH'!$C$2&lt;&gt;"",OR(ISNUMBER(SEARCH('🔎 TRA CỨU NHANH'!$C$2,$A2736)),ISNUMBER(SEARCH('🔎 TRA CỨU NHANH'!$C$2,$B2736)))),1,0)</f>
        <v>0</v>
      </c>
      <c r="M2736" s="1" t="str">
        <f t="shared" si="84"/>
        <v/>
      </c>
      <c r="N2736" s="1">
        <f>N(N2735)+IF(AND('💰 BÁO GIÁ'!$C$27&lt;&gt;"",OR(ISNUMBER(SEARCH('💰 BÁO GIÁ'!$C$27,$A2736)),ISNUMBER(SEARCH('💰 BÁO GIÁ'!$C$27,$B2736)))),1,0)</f>
        <v>0</v>
      </c>
      <c r="O2736" s="1" t="str">
        <f t="shared" si="85"/>
        <v/>
      </c>
    </row>
    <row r="2737" customHeight="1" spans="1:15">
      <c r="A2737" s="1" t="str">
        <f>IF('⚙️ SÉC MĂNG'!A693="","",'⚙️ SÉC MĂNG'!A693)</f>
        <v/>
      </c>
      <c r="B2737" s="1" t="str">
        <f>IF('⚙️ SÉC MĂNG'!A693="","",'⚙️ SÉC MĂNG'!R693)</f>
        <v/>
      </c>
      <c r="C2737" s="1" t="str">
        <f>IF('⚙️ SÉC MĂNG'!A693="","","Séc măng")</f>
        <v/>
      </c>
      <c r="D2737" s="1" t="str">
        <f>IF('⚙️ SÉC MĂNG'!A693="","",'⚙️ SÉC MĂNG'!I693)</f>
        <v/>
      </c>
      <c r="E2737" s="1" t="str">
        <f>IF('⚙️ SÉC MĂNG'!A693="","",'⚙️ SÉC MĂNG'!J693)</f>
        <v/>
      </c>
      <c r="F2737" s="1" t="str">
        <f>IF('⚙️ SÉC MĂNG'!A693="","",'⚙️ SÉC MĂNG'!K693)</f>
        <v/>
      </c>
      <c r="G2737" s="1" t="str">
        <f>IF('⚙️ SÉC MĂNG'!A693="","",'⚙️ SÉC MĂNG'!L693)</f>
        <v/>
      </c>
      <c r="H2737" s="1" t="str">
        <f>IF('⚙️ SÉC MĂNG'!A693="","",'⚙️ SÉC MĂNG'!M693)</f>
        <v/>
      </c>
      <c r="I2737" s="1" t="str">
        <f>IF('⚙️ SÉC MĂNG'!A693="","",'⚙️ SÉC MĂNG'!N693)</f>
        <v/>
      </c>
      <c r="J2737" s="1" t="str">
        <f>IF('⚙️ SÉC MĂNG'!A693="","",'⚙️ SÉC MĂNG'!D693)</f>
        <v/>
      </c>
      <c r="L2737" s="1">
        <f>N(L2736)+IF(AND('🔎 TRA CỨU NHANH'!$C$2&lt;&gt;"",OR(ISNUMBER(SEARCH('🔎 TRA CỨU NHANH'!$C$2,$A2737)),ISNUMBER(SEARCH('🔎 TRA CỨU NHANH'!$C$2,$B2737)))),1,0)</f>
        <v>0</v>
      </c>
      <c r="M2737" s="1" t="str">
        <f t="shared" si="84"/>
        <v/>
      </c>
      <c r="N2737" s="1">
        <f>N(N2736)+IF(AND('💰 BÁO GIÁ'!$C$27&lt;&gt;"",OR(ISNUMBER(SEARCH('💰 BÁO GIÁ'!$C$27,$A2737)),ISNUMBER(SEARCH('💰 BÁO GIÁ'!$C$27,$B2737)))),1,0)</f>
        <v>0</v>
      </c>
      <c r="O2737" s="1" t="str">
        <f t="shared" si="85"/>
        <v/>
      </c>
    </row>
    <row r="2738" customHeight="1" spans="1:15">
      <c r="A2738" s="1" t="str">
        <f>IF('⚙️ SÉC MĂNG'!A694="","",'⚙️ SÉC MĂNG'!A694)</f>
        <v/>
      </c>
      <c r="B2738" s="1" t="str">
        <f>IF('⚙️ SÉC MĂNG'!A694="","",'⚙️ SÉC MĂNG'!R694)</f>
        <v/>
      </c>
      <c r="C2738" s="1" t="str">
        <f>IF('⚙️ SÉC MĂNG'!A694="","","Séc măng")</f>
        <v/>
      </c>
      <c r="D2738" s="1" t="str">
        <f>IF('⚙️ SÉC MĂNG'!A694="","",'⚙️ SÉC MĂNG'!I694)</f>
        <v/>
      </c>
      <c r="E2738" s="1" t="str">
        <f>IF('⚙️ SÉC MĂNG'!A694="","",'⚙️ SÉC MĂNG'!J694)</f>
        <v/>
      </c>
      <c r="F2738" s="1" t="str">
        <f>IF('⚙️ SÉC MĂNG'!A694="","",'⚙️ SÉC MĂNG'!K694)</f>
        <v/>
      </c>
      <c r="G2738" s="1" t="str">
        <f>IF('⚙️ SÉC MĂNG'!A694="","",'⚙️ SÉC MĂNG'!L694)</f>
        <v/>
      </c>
      <c r="H2738" s="1" t="str">
        <f>IF('⚙️ SÉC MĂNG'!A694="","",'⚙️ SÉC MĂNG'!M694)</f>
        <v/>
      </c>
      <c r="I2738" s="1" t="str">
        <f>IF('⚙️ SÉC MĂNG'!A694="","",'⚙️ SÉC MĂNG'!N694)</f>
        <v/>
      </c>
      <c r="J2738" s="1" t="str">
        <f>IF('⚙️ SÉC MĂNG'!A694="","",'⚙️ SÉC MĂNG'!D694)</f>
        <v/>
      </c>
      <c r="L2738" s="1">
        <f>N(L2737)+IF(AND('🔎 TRA CỨU NHANH'!$C$2&lt;&gt;"",OR(ISNUMBER(SEARCH('🔎 TRA CỨU NHANH'!$C$2,$A2738)),ISNUMBER(SEARCH('🔎 TRA CỨU NHANH'!$C$2,$B2738)))),1,0)</f>
        <v>0</v>
      </c>
      <c r="M2738" s="1" t="str">
        <f t="shared" si="84"/>
        <v/>
      </c>
      <c r="N2738" s="1">
        <f>N(N2737)+IF(AND('💰 BÁO GIÁ'!$C$27&lt;&gt;"",OR(ISNUMBER(SEARCH('💰 BÁO GIÁ'!$C$27,$A2738)),ISNUMBER(SEARCH('💰 BÁO GIÁ'!$C$27,$B2738)))),1,0)</f>
        <v>0</v>
      </c>
      <c r="O2738" s="1" t="str">
        <f t="shared" si="85"/>
        <v/>
      </c>
    </row>
    <row r="2739" customHeight="1" spans="1:15">
      <c r="A2739" s="1" t="str">
        <f>IF('⚙️ SÉC MĂNG'!A695="","",'⚙️ SÉC MĂNG'!A695)</f>
        <v/>
      </c>
      <c r="B2739" s="1" t="str">
        <f>IF('⚙️ SÉC MĂNG'!A695="","",'⚙️ SÉC MĂNG'!R695)</f>
        <v/>
      </c>
      <c r="C2739" s="1" t="str">
        <f>IF('⚙️ SÉC MĂNG'!A695="","","Séc măng")</f>
        <v/>
      </c>
      <c r="D2739" s="1" t="str">
        <f>IF('⚙️ SÉC MĂNG'!A695="","",'⚙️ SÉC MĂNG'!I695)</f>
        <v/>
      </c>
      <c r="E2739" s="1" t="str">
        <f>IF('⚙️ SÉC MĂNG'!A695="","",'⚙️ SÉC MĂNG'!J695)</f>
        <v/>
      </c>
      <c r="F2739" s="1" t="str">
        <f>IF('⚙️ SÉC MĂNG'!A695="","",'⚙️ SÉC MĂNG'!K695)</f>
        <v/>
      </c>
      <c r="G2739" s="1" t="str">
        <f>IF('⚙️ SÉC MĂNG'!A695="","",'⚙️ SÉC MĂNG'!L695)</f>
        <v/>
      </c>
      <c r="H2739" s="1" t="str">
        <f>IF('⚙️ SÉC MĂNG'!A695="","",'⚙️ SÉC MĂNG'!M695)</f>
        <v/>
      </c>
      <c r="I2739" s="1" t="str">
        <f>IF('⚙️ SÉC MĂNG'!A695="","",'⚙️ SÉC MĂNG'!N695)</f>
        <v/>
      </c>
      <c r="J2739" s="1" t="str">
        <f>IF('⚙️ SÉC MĂNG'!A695="","",'⚙️ SÉC MĂNG'!D695)</f>
        <v/>
      </c>
      <c r="L2739" s="1">
        <f>N(L2738)+IF(AND('🔎 TRA CỨU NHANH'!$C$2&lt;&gt;"",OR(ISNUMBER(SEARCH('🔎 TRA CỨU NHANH'!$C$2,$A2739)),ISNUMBER(SEARCH('🔎 TRA CỨU NHANH'!$C$2,$B2739)))),1,0)</f>
        <v>0</v>
      </c>
      <c r="M2739" s="1" t="str">
        <f t="shared" si="84"/>
        <v/>
      </c>
      <c r="N2739" s="1">
        <f>N(N2738)+IF(AND('💰 BÁO GIÁ'!$C$27&lt;&gt;"",OR(ISNUMBER(SEARCH('💰 BÁO GIÁ'!$C$27,$A2739)),ISNUMBER(SEARCH('💰 BÁO GIÁ'!$C$27,$B2739)))),1,0)</f>
        <v>0</v>
      </c>
      <c r="O2739" s="1" t="str">
        <f t="shared" si="85"/>
        <v/>
      </c>
    </row>
    <row r="2740" customHeight="1" spans="1:15">
      <c r="A2740" s="1" t="str">
        <f>IF('⚙️ SÉC MĂNG'!A696="","",'⚙️ SÉC MĂNG'!A696)</f>
        <v/>
      </c>
      <c r="B2740" s="1" t="str">
        <f>IF('⚙️ SÉC MĂNG'!A696="","",'⚙️ SÉC MĂNG'!R696)</f>
        <v/>
      </c>
      <c r="C2740" s="1" t="str">
        <f>IF('⚙️ SÉC MĂNG'!A696="","","Séc măng")</f>
        <v/>
      </c>
      <c r="D2740" s="1" t="str">
        <f>IF('⚙️ SÉC MĂNG'!A696="","",'⚙️ SÉC MĂNG'!I696)</f>
        <v/>
      </c>
      <c r="E2740" s="1" t="str">
        <f>IF('⚙️ SÉC MĂNG'!A696="","",'⚙️ SÉC MĂNG'!J696)</f>
        <v/>
      </c>
      <c r="F2740" s="1" t="str">
        <f>IF('⚙️ SÉC MĂNG'!A696="","",'⚙️ SÉC MĂNG'!K696)</f>
        <v/>
      </c>
      <c r="G2740" s="1" t="str">
        <f>IF('⚙️ SÉC MĂNG'!A696="","",'⚙️ SÉC MĂNG'!L696)</f>
        <v/>
      </c>
      <c r="H2740" s="1" t="str">
        <f>IF('⚙️ SÉC MĂNG'!A696="","",'⚙️ SÉC MĂNG'!M696)</f>
        <v/>
      </c>
      <c r="I2740" s="1" t="str">
        <f>IF('⚙️ SÉC MĂNG'!A696="","",'⚙️ SÉC MĂNG'!N696)</f>
        <v/>
      </c>
      <c r="J2740" s="1" t="str">
        <f>IF('⚙️ SÉC MĂNG'!A696="","",'⚙️ SÉC MĂNG'!D696)</f>
        <v/>
      </c>
      <c r="L2740" s="1">
        <f>N(L2739)+IF(AND('🔎 TRA CỨU NHANH'!$C$2&lt;&gt;"",OR(ISNUMBER(SEARCH('🔎 TRA CỨU NHANH'!$C$2,$A2740)),ISNUMBER(SEARCH('🔎 TRA CỨU NHANH'!$C$2,$B2740)))),1,0)</f>
        <v>0</v>
      </c>
      <c r="M2740" s="1" t="str">
        <f t="shared" si="84"/>
        <v/>
      </c>
      <c r="N2740" s="1">
        <f>N(N2739)+IF(AND('💰 BÁO GIÁ'!$C$27&lt;&gt;"",OR(ISNUMBER(SEARCH('💰 BÁO GIÁ'!$C$27,$A2740)),ISNUMBER(SEARCH('💰 BÁO GIÁ'!$C$27,$B2740)))),1,0)</f>
        <v>0</v>
      </c>
      <c r="O2740" s="1" t="str">
        <f t="shared" si="85"/>
        <v/>
      </c>
    </row>
    <row r="2741" customHeight="1" spans="1:15">
      <c r="A2741" s="1" t="str">
        <f>IF('⚙️ SÉC MĂNG'!A697="","",'⚙️ SÉC MĂNG'!A697)</f>
        <v/>
      </c>
      <c r="B2741" s="1" t="str">
        <f>IF('⚙️ SÉC MĂNG'!A697="","",'⚙️ SÉC MĂNG'!R697)</f>
        <v/>
      </c>
      <c r="C2741" s="1" t="str">
        <f>IF('⚙️ SÉC MĂNG'!A697="","","Séc măng")</f>
        <v/>
      </c>
      <c r="D2741" s="1" t="str">
        <f>IF('⚙️ SÉC MĂNG'!A697="","",'⚙️ SÉC MĂNG'!I697)</f>
        <v/>
      </c>
      <c r="E2741" s="1" t="str">
        <f>IF('⚙️ SÉC MĂNG'!A697="","",'⚙️ SÉC MĂNG'!J697)</f>
        <v/>
      </c>
      <c r="F2741" s="1" t="str">
        <f>IF('⚙️ SÉC MĂNG'!A697="","",'⚙️ SÉC MĂNG'!K697)</f>
        <v/>
      </c>
      <c r="G2741" s="1" t="str">
        <f>IF('⚙️ SÉC MĂNG'!A697="","",'⚙️ SÉC MĂNG'!L697)</f>
        <v/>
      </c>
      <c r="H2741" s="1" t="str">
        <f>IF('⚙️ SÉC MĂNG'!A697="","",'⚙️ SÉC MĂNG'!M697)</f>
        <v/>
      </c>
      <c r="I2741" s="1" t="str">
        <f>IF('⚙️ SÉC MĂNG'!A697="","",'⚙️ SÉC MĂNG'!N697)</f>
        <v/>
      </c>
      <c r="J2741" s="1" t="str">
        <f>IF('⚙️ SÉC MĂNG'!A697="","",'⚙️ SÉC MĂNG'!D697)</f>
        <v/>
      </c>
      <c r="L2741" s="1">
        <f>N(L2740)+IF(AND('🔎 TRA CỨU NHANH'!$C$2&lt;&gt;"",OR(ISNUMBER(SEARCH('🔎 TRA CỨU NHANH'!$C$2,$A2741)),ISNUMBER(SEARCH('🔎 TRA CỨU NHANH'!$C$2,$B2741)))),1,0)</f>
        <v>0</v>
      </c>
      <c r="M2741" s="1" t="str">
        <f t="shared" si="84"/>
        <v/>
      </c>
      <c r="N2741" s="1">
        <f>N(N2740)+IF(AND('💰 BÁO GIÁ'!$C$27&lt;&gt;"",OR(ISNUMBER(SEARCH('💰 BÁO GIÁ'!$C$27,$A2741)),ISNUMBER(SEARCH('💰 BÁO GIÁ'!$C$27,$B2741)))),1,0)</f>
        <v>0</v>
      </c>
      <c r="O2741" s="1" t="str">
        <f t="shared" si="85"/>
        <v/>
      </c>
    </row>
    <row r="2742" customHeight="1" spans="1:15">
      <c r="A2742" s="1" t="str">
        <f>IF('⚙️ SÉC MĂNG'!A698="","",'⚙️ SÉC MĂNG'!A698)</f>
        <v/>
      </c>
      <c r="B2742" s="1" t="str">
        <f>IF('⚙️ SÉC MĂNG'!A698="","",'⚙️ SÉC MĂNG'!R698)</f>
        <v/>
      </c>
      <c r="C2742" s="1" t="str">
        <f>IF('⚙️ SÉC MĂNG'!A698="","","Séc măng")</f>
        <v/>
      </c>
      <c r="D2742" s="1" t="str">
        <f>IF('⚙️ SÉC MĂNG'!A698="","",'⚙️ SÉC MĂNG'!I698)</f>
        <v/>
      </c>
      <c r="E2742" s="1" t="str">
        <f>IF('⚙️ SÉC MĂNG'!A698="","",'⚙️ SÉC MĂNG'!J698)</f>
        <v/>
      </c>
      <c r="F2742" s="1" t="str">
        <f>IF('⚙️ SÉC MĂNG'!A698="","",'⚙️ SÉC MĂNG'!K698)</f>
        <v/>
      </c>
      <c r="G2742" s="1" t="str">
        <f>IF('⚙️ SÉC MĂNG'!A698="","",'⚙️ SÉC MĂNG'!L698)</f>
        <v/>
      </c>
      <c r="H2742" s="1" t="str">
        <f>IF('⚙️ SÉC MĂNG'!A698="","",'⚙️ SÉC MĂNG'!M698)</f>
        <v/>
      </c>
      <c r="I2742" s="1" t="str">
        <f>IF('⚙️ SÉC MĂNG'!A698="","",'⚙️ SÉC MĂNG'!N698)</f>
        <v/>
      </c>
      <c r="J2742" s="1" t="str">
        <f>IF('⚙️ SÉC MĂNG'!A698="","",'⚙️ SÉC MĂNG'!D698)</f>
        <v/>
      </c>
      <c r="L2742" s="1">
        <f>N(L2741)+IF(AND('🔎 TRA CỨU NHANH'!$C$2&lt;&gt;"",OR(ISNUMBER(SEARCH('🔎 TRA CỨU NHANH'!$C$2,$A2742)),ISNUMBER(SEARCH('🔎 TRA CỨU NHANH'!$C$2,$B2742)))),1,0)</f>
        <v>0</v>
      </c>
      <c r="M2742" s="1" t="str">
        <f t="shared" si="84"/>
        <v/>
      </c>
      <c r="N2742" s="1">
        <f>N(N2741)+IF(AND('💰 BÁO GIÁ'!$C$27&lt;&gt;"",OR(ISNUMBER(SEARCH('💰 BÁO GIÁ'!$C$27,$A2742)),ISNUMBER(SEARCH('💰 BÁO GIÁ'!$C$27,$B2742)))),1,0)</f>
        <v>0</v>
      </c>
      <c r="O2742" s="1" t="str">
        <f t="shared" si="85"/>
        <v/>
      </c>
    </row>
    <row r="2743" customHeight="1" spans="1:15">
      <c r="A2743" s="1" t="str">
        <f>IF('⚙️ SÉC MĂNG'!A699="","",'⚙️ SÉC MĂNG'!A699)</f>
        <v/>
      </c>
      <c r="B2743" s="1" t="str">
        <f>IF('⚙️ SÉC MĂNG'!A699="","",'⚙️ SÉC MĂNG'!R699)</f>
        <v/>
      </c>
      <c r="C2743" s="1" t="str">
        <f>IF('⚙️ SÉC MĂNG'!A699="","","Séc măng")</f>
        <v/>
      </c>
      <c r="D2743" s="1" t="str">
        <f>IF('⚙️ SÉC MĂNG'!A699="","",'⚙️ SÉC MĂNG'!I699)</f>
        <v/>
      </c>
      <c r="E2743" s="1" t="str">
        <f>IF('⚙️ SÉC MĂNG'!A699="","",'⚙️ SÉC MĂNG'!J699)</f>
        <v/>
      </c>
      <c r="F2743" s="1" t="str">
        <f>IF('⚙️ SÉC MĂNG'!A699="","",'⚙️ SÉC MĂNG'!K699)</f>
        <v/>
      </c>
      <c r="G2743" s="1" t="str">
        <f>IF('⚙️ SÉC MĂNG'!A699="","",'⚙️ SÉC MĂNG'!L699)</f>
        <v/>
      </c>
      <c r="H2743" s="1" t="str">
        <f>IF('⚙️ SÉC MĂNG'!A699="","",'⚙️ SÉC MĂNG'!M699)</f>
        <v/>
      </c>
      <c r="I2743" s="1" t="str">
        <f>IF('⚙️ SÉC MĂNG'!A699="","",'⚙️ SÉC MĂNG'!N699)</f>
        <v/>
      </c>
      <c r="J2743" s="1" t="str">
        <f>IF('⚙️ SÉC MĂNG'!A699="","",'⚙️ SÉC MĂNG'!D699)</f>
        <v/>
      </c>
      <c r="L2743" s="1">
        <f>N(L2742)+IF(AND('🔎 TRA CỨU NHANH'!$C$2&lt;&gt;"",OR(ISNUMBER(SEARCH('🔎 TRA CỨU NHANH'!$C$2,$A2743)),ISNUMBER(SEARCH('🔎 TRA CỨU NHANH'!$C$2,$B2743)))),1,0)</f>
        <v>0</v>
      </c>
      <c r="M2743" s="1" t="str">
        <f t="shared" si="84"/>
        <v/>
      </c>
      <c r="N2743" s="1">
        <f>N(N2742)+IF(AND('💰 BÁO GIÁ'!$C$27&lt;&gt;"",OR(ISNUMBER(SEARCH('💰 BÁO GIÁ'!$C$27,$A2743)),ISNUMBER(SEARCH('💰 BÁO GIÁ'!$C$27,$B2743)))),1,0)</f>
        <v>0</v>
      </c>
      <c r="O2743" s="1" t="str">
        <f t="shared" si="85"/>
        <v/>
      </c>
    </row>
    <row r="2744" customHeight="1" spans="1:15">
      <c r="A2744" s="1" t="str">
        <f>IF('⚙️ SÉC MĂNG'!A700="","",'⚙️ SÉC MĂNG'!A700)</f>
        <v/>
      </c>
      <c r="B2744" s="1" t="str">
        <f>IF('⚙️ SÉC MĂNG'!A700="","",'⚙️ SÉC MĂNG'!R700)</f>
        <v/>
      </c>
      <c r="C2744" s="1" t="str">
        <f>IF('⚙️ SÉC MĂNG'!A700="","","Séc măng")</f>
        <v/>
      </c>
      <c r="D2744" s="1" t="str">
        <f>IF('⚙️ SÉC MĂNG'!A700="","",'⚙️ SÉC MĂNG'!I700)</f>
        <v/>
      </c>
      <c r="E2744" s="1" t="str">
        <f>IF('⚙️ SÉC MĂNG'!A700="","",'⚙️ SÉC MĂNG'!J700)</f>
        <v/>
      </c>
      <c r="F2744" s="1" t="str">
        <f>IF('⚙️ SÉC MĂNG'!A700="","",'⚙️ SÉC MĂNG'!K700)</f>
        <v/>
      </c>
      <c r="G2744" s="1" t="str">
        <f>IF('⚙️ SÉC MĂNG'!A700="","",'⚙️ SÉC MĂNG'!L700)</f>
        <v/>
      </c>
      <c r="H2744" s="1" t="str">
        <f>IF('⚙️ SÉC MĂNG'!A700="","",'⚙️ SÉC MĂNG'!M700)</f>
        <v/>
      </c>
      <c r="I2744" s="1" t="str">
        <f>IF('⚙️ SÉC MĂNG'!A700="","",'⚙️ SÉC MĂNG'!N700)</f>
        <v/>
      </c>
      <c r="J2744" s="1" t="str">
        <f>IF('⚙️ SÉC MĂNG'!A700="","",'⚙️ SÉC MĂNG'!D700)</f>
        <v/>
      </c>
      <c r="L2744" s="1">
        <f>N(L2743)+IF(AND('🔎 TRA CỨU NHANH'!$C$2&lt;&gt;"",OR(ISNUMBER(SEARCH('🔎 TRA CỨU NHANH'!$C$2,$A2744)),ISNUMBER(SEARCH('🔎 TRA CỨU NHANH'!$C$2,$B2744)))),1,0)</f>
        <v>0</v>
      </c>
      <c r="M2744" s="1" t="str">
        <f t="shared" si="84"/>
        <v/>
      </c>
      <c r="N2744" s="1">
        <f>N(N2743)+IF(AND('💰 BÁO GIÁ'!$C$27&lt;&gt;"",OR(ISNUMBER(SEARCH('💰 BÁO GIÁ'!$C$27,$A2744)),ISNUMBER(SEARCH('💰 BÁO GIÁ'!$C$27,$B2744)))),1,0)</f>
        <v>0</v>
      </c>
      <c r="O2744" s="1" t="str">
        <f t="shared" si="85"/>
        <v/>
      </c>
    </row>
    <row r="2745" customHeight="1" spans="1:15">
      <c r="A2745" s="1" t="str">
        <f>IF('⚙️ SÉC MĂNG'!A701="","",'⚙️ SÉC MĂNG'!A701)</f>
        <v/>
      </c>
      <c r="B2745" s="1" t="str">
        <f>IF('⚙️ SÉC MĂNG'!A701="","",'⚙️ SÉC MĂNG'!R701)</f>
        <v/>
      </c>
      <c r="C2745" s="1" t="str">
        <f>IF('⚙️ SÉC MĂNG'!A701="","","Séc măng")</f>
        <v/>
      </c>
      <c r="D2745" s="1" t="str">
        <f>IF('⚙️ SÉC MĂNG'!A701="","",'⚙️ SÉC MĂNG'!I701)</f>
        <v/>
      </c>
      <c r="E2745" s="1" t="str">
        <f>IF('⚙️ SÉC MĂNG'!A701="","",'⚙️ SÉC MĂNG'!J701)</f>
        <v/>
      </c>
      <c r="F2745" s="1" t="str">
        <f>IF('⚙️ SÉC MĂNG'!A701="","",'⚙️ SÉC MĂNG'!K701)</f>
        <v/>
      </c>
      <c r="G2745" s="1" t="str">
        <f>IF('⚙️ SÉC MĂNG'!A701="","",'⚙️ SÉC MĂNG'!L701)</f>
        <v/>
      </c>
      <c r="H2745" s="1" t="str">
        <f>IF('⚙️ SÉC MĂNG'!A701="","",'⚙️ SÉC MĂNG'!M701)</f>
        <v/>
      </c>
      <c r="I2745" s="1" t="str">
        <f>IF('⚙️ SÉC MĂNG'!A701="","",'⚙️ SÉC MĂNG'!N701)</f>
        <v/>
      </c>
      <c r="J2745" s="1" t="str">
        <f>IF('⚙️ SÉC MĂNG'!A701="","",'⚙️ SÉC MĂNG'!D701)</f>
        <v/>
      </c>
      <c r="L2745" s="1">
        <f>N(L2744)+IF(AND('🔎 TRA CỨU NHANH'!$C$2&lt;&gt;"",OR(ISNUMBER(SEARCH('🔎 TRA CỨU NHANH'!$C$2,$A2745)),ISNUMBER(SEARCH('🔎 TRA CỨU NHANH'!$C$2,$B2745)))),1,0)</f>
        <v>0</v>
      </c>
      <c r="M2745" s="1" t="str">
        <f t="shared" si="84"/>
        <v/>
      </c>
      <c r="N2745" s="1">
        <f>N(N2744)+IF(AND('💰 BÁO GIÁ'!$C$27&lt;&gt;"",OR(ISNUMBER(SEARCH('💰 BÁO GIÁ'!$C$27,$A2745)),ISNUMBER(SEARCH('💰 BÁO GIÁ'!$C$27,$B2745)))),1,0)</f>
        <v>0</v>
      </c>
      <c r="O2745" s="1" t="str">
        <f t="shared" si="85"/>
        <v/>
      </c>
    </row>
    <row r="2746" customHeight="1" spans="1:15">
      <c r="A2746" s="1" t="str">
        <f>IF('⚙️ SÉC MĂNG'!A702="","",'⚙️ SÉC MĂNG'!A702)</f>
        <v/>
      </c>
      <c r="B2746" s="1" t="str">
        <f>IF('⚙️ SÉC MĂNG'!A702="","",'⚙️ SÉC MĂNG'!R702)</f>
        <v/>
      </c>
      <c r="C2746" s="1" t="str">
        <f>IF('⚙️ SÉC MĂNG'!A702="","","Séc măng")</f>
        <v/>
      </c>
      <c r="D2746" s="1" t="str">
        <f>IF('⚙️ SÉC MĂNG'!A702="","",'⚙️ SÉC MĂNG'!I702)</f>
        <v/>
      </c>
      <c r="E2746" s="1" t="str">
        <f>IF('⚙️ SÉC MĂNG'!A702="","",'⚙️ SÉC MĂNG'!J702)</f>
        <v/>
      </c>
      <c r="F2746" s="1" t="str">
        <f>IF('⚙️ SÉC MĂNG'!A702="","",'⚙️ SÉC MĂNG'!K702)</f>
        <v/>
      </c>
      <c r="G2746" s="1" t="str">
        <f>IF('⚙️ SÉC MĂNG'!A702="","",'⚙️ SÉC MĂNG'!L702)</f>
        <v/>
      </c>
      <c r="H2746" s="1" t="str">
        <f>IF('⚙️ SÉC MĂNG'!A702="","",'⚙️ SÉC MĂNG'!M702)</f>
        <v/>
      </c>
      <c r="I2746" s="1" t="str">
        <f>IF('⚙️ SÉC MĂNG'!A702="","",'⚙️ SÉC MĂNG'!N702)</f>
        <v/>
      </c>
      <c r="J2746" s="1" t="str">
        <f>IF('⚙️ SÉC MĂNG'!A702="","",'⚙️ SÉC MĂNG'!D702)</f>
        <v/>
      </c>
      <c r="L2746" s="1">
        <f>N(L2745)+IF(AND('🔎 TRA CỨU NHANH'!$C$2&lt;&gt;"",OR(ISNUMBER(SEARCH('🔎 TRA CỨU NHANH'!$C$2,$A2746)),ISNUMBER(SEARCH('🔎 TRA CỨU NHANH'!$C$2,$B2746)))),1,0)</f>
        <v>0</v>
      </c>
      <c r="M2746" s="1" t="str">
        <f t="shared" si="84"/>
        <v/>
      </c>
      <c r="N2746" s="1">
        <f>N(N2745)+IF(AND('💰 BÁO GIÁ'!$C$27&lt;&gt;"",OR(ISNUMBER(SEARCH('💰 BÁO GIÁ'!$C$27,$A2746)),ISNUMBER(SEARCH('💰 BÁO GIÁ'!$C$27,$B2746)))),1,0)</f>
        <v>0</v>
      </c>
      <c r="O2746" s="1" t="str">
        <f t="shared" si="85"/>
        <v/>
      </c>
    </row>
    <row r="2747" customHeight="1" spans="1:15">
      <c r="A2747" s="1" t="str">
        <f>IF('📦 RON BỘ'!B2="","",'📦 RON BỘ'!B2)</f>
        <v/>
      </c>
      <c r="B2747" s="1" t="str">
        <f>IF('📦 RON BỘ'!B2="","",'📦 RON BỘ'!C2)</f>
        <v/>
      </c>
      <c r="C2747" s="1" t="str">
        <f>IF('📦 RON BỘ'!B2="","","Ron bộ")</f>
        <v/>
      </c>
      <c r="D2747" s="1" t="str">
        <f>IF('📦 RON BỘ'!B2="","",'📦 RON BỘ'!F2)</f>
        <v/>
      </c>
      <c r="E2747" s="1" t="str">
        <f>IF('📦 RON BỘ'!B2="","",'📦 RON BỘ'!G2)</f>
        <v/>
      </c>
      <c r="F2747" s="1" t="str">
        <f>IF('📦 RON BỘ'!B2="","",'📦 RON BỘ'!H2)</f>
        <v/>
      </c>
      <c r="G2747" s="1" t="str">
        <f>IF('📦 RON BỘ'!B2="","",'📦 RON BỘ'!I2)</f>
        <v/>
      </c>
      <c r="H2747" s="1" t="str">
        <f>IF('📦 RON BỘ'!B2="","",'📦 RON BỘ'!J2)</f>
        <v/>
      </c>
      <c r="I2747" s="1" t="str">
        <f>IF('📦 RON BỘ'!B2="","",'📦 RON BỘ'!K2)</f>
        <v/>
      </c>
      <c r="J2747" s="1" t="str">
        <f>IF('📦 RON BỘ'!B2="","","")</f>
        <v/>
      </c>
      <c r="L2747" s="1">
        <f>N(L2746)+IF(AND('🔎 TRA CỨU NHANH'!$C$2&lt;&gt;"",OR(ISNUMBER(SEARCH('🔎 TRA CỨU NHANH'!$C$2,$A2747)),ISNUMBER(SEARCH('🔎 TRA CỨU NHANH'!$C$2,$B2747)))),1,0)</f>
        <v>0</v>
      </c>
      <c r="M2747" s="1" t="str">
        <f t="shared" si="84"/>
        <v/>
      </c>
      <c r="N2747" s="1">
        <f>N(N2746)+IF(AND('💰 BÁO GIÁ'!$C$27&lt;&gt;"",OR(ISNUMBER(SEARCH('💰 BÁO GIÁ'!$C$27,$A2747)),ISNUMBER(SEARCH('💰 BÁO GIÁ'!$C$27,$B2747)))),1,0)</f>
        <v>0</v>
      </c>
      <c r="O2747" s="1" t="str">
        <f t="shared" si="85"/>
        <v/>
      </c>
    </row>
    <row r="2748" customHeight="1" spans="1:15">
      <c r="A2748" s="1" t="str">
        <f>IF('📦 RON BỘ'!B3="","",'📦 RON BỘ'!B3)</f>
        <v>HH076479</v>
      </c>
      <c r="B2748" s="1" t="str">
        <f>IF('📦 RON BỘ'!B3="","",'📦 RON BỘ'!C3)</f>
        <v>Ron bộ Hino DM100 - Amiang - MASAKO</v>
      </c>
      <c r="C2748" s="1" t="str">
        <f>IF('📦 RON BỘ'!B3="","","Ron bộ")</f>
        <v>Ron bộ</v>
      </c>
      <c r="D2748" s="1" t="str">
        <f>IF('📦 RON BỘ'!B3="","",'📦 RON BỘ'!F3)</f>
        <v>Bộ</v>
      </c>
      <c r="E2748" s="13">
        <f>IF('📦 RON BỘ'!B3="","",'📦 RON BỘ'!G3)</f>
        <v>0</v>
      </c>
      <c r="F2748" s="13">
        <f>IF('📦 RON BỘ'!B3="","",'📦 RON BỘ'!H3)</f>
        <v>630000</v>
      </c>
      <c r="G2748" s="13">
        <f>IF('📦 RON BỘ'!B3="","",'📦 RON BỘ'!I3)</f>
        <v>670000</v>
      </c>
      <c r="H2748" s="13">
        <f>IF('📦 RON BỘ'!B3="","",'📦 RON BỘ'!J3)</f>
        <v>720000</v>
      </c>
      <c r="I2748" s="13">
        <f>IF('📦 RON BỘ'!B3="","",'📦 RON BỘ'!K3)</f>
        <v>0</v>
      </c>
      <c r="J2748" s="1" t="str">
        <f>IF('📦 RON BỘ'!B3="","","")</f>
        <v/>
      </c>
      <c r="L2748" s="1">
        <f>N(L2747)+IF(AND('🔎 TRA CỨU NHANH'!$C$2&lt;&gt;"",OR(ISNUMBER(SEARCH('🔎 TRA CỨU NHANH'!$C$2,$A2748)),ISNUMBER(SEARCH('🔎 TRA CỨU NHANH'!$C$2,$B2748)))),1,0)</f>
        <v>0</v>
      </c>
      <c r="M2748" s="1" t="str">
        <f t="shared" si="84"/>
        <v/>
      </c>
      <c r="N2748" s="1">
        <f>N(N2747)+IF(AND('💰 BÁO GIÁ'!$C$27&lt;&gt;"",OR(ISNUMBER(SEARCH('💰 BÁO GIÁ'!$C$27,$A2748)),ISNUMBER(SEARCH('💰 BÁO GIÁ'!$C$27,$B2748)))),1,0)</f>
        <v>0</v>
      </c>
      <c r="O2748" s="1" t="str">
        <f t="shared" si="85"/>
        <v/>
      </c>
    </row>
    <row r="2749" customHeight="1" spans="1:15">
      <c r="A2749" s="1" t="str">
        <f>IF('📦 RON BỘ'!B4="","",'📦 RON BỘ'!B4)</f>
        <v>HH084235</v>
      </c>
      <c r="B2749" s="1" t="str">
        <f>IF('📦 RON BỘ'!B4="","",'📦 RON BỘ'!C4)</f>
        <v>Ron bộ Hino EC100, ASB Amiang - DF</v>
      </c>
      <c r="C2749" s="1" t="str">
        <f>IF('📦 RON BỘ'!B4="","","Ron bộ")</f>
        <v>Ron bộ</v>
      </c>
      <c r="D2749" s="1" t="str">
        <f>IF('📦 RON BỘ'!B4="","",'📦 RON BỘ'!F4)</f>
        <v>Bộ</v>
      </c>
      <c r="E2749" s="13">
        <f>IF('📦 RON BỘ'!B4="","",'📦 RON BỘ'!G4)</f>
        <v>0</v>
      </c>
      <c r="F2749" s="13">
        <f>IF('📦 RON BỘ'!B4="","",'📦 RON BỘ'!H4)</f>
        <v>760000</v>
      </c>
      <c r="G2749" s="13">
        <f>IF('📦 RON BỘ'!B4="","",'📦 RON BỘ'!I4)</f>
        <v>810000</v>
      </c>
      <c r="H2749" s="13">
        <f>IF('📦 RON BỘ'!B4="","",'📦 RON BỘ'!J4)</f>
        <v>860000</v>
      </c>
      <c r="I2749" s="13">
        <f>IF('📦 RON BỘ'!B4="","",'📦 RON BỘ'!K4)</f>
        <v>0</v>
      </c>
      <c r="J2749" s="1" t="str">
        <f>IF('📦 RON BỘ'!B4="","","")</f>
        <v/>
      </c>
      <c r="L2749" s="1">
        <f>N(L2748)+IF(AND('🔎 TRA CỨU NHANH'!$C$2&lt;&gt;"",OR(ISNUMBER(SEARCH('🔎 TRA CỨU NHANH'!$C$2,$A2749)),ISNUMBER(SEARCH('🔎 TRA CỨU NHANH'!$C$2,$B2749)))),1,0)</f>
        <v>0</v>
      </c>
      <c r="M2749" s="1" t="str">
        <f t="shared" si="84"/>
        <v/>
      </c>
      <c r="N2749" s="1">
        <f>N(N2748)+IF(AND('💰 BÁO GIÁ'!$C$27&lt;&gt;"",OR(ISNUMBER(SEARCH('💰 BÁO GIÁ'!$C$27,$A2749)),ISNUMBER(SEARCH('💰 BÁO GIÁ'!$C$27,$B2749)))),1,0)</f>
        <v>0</v>
      </c>
      <c r="O2749" s="1" t="str">
        <f t="shared" si="85"/>
        <v/>
      </c>
    </row>
    <row r="2750" customHeight="1" spans="1:15">
      <c r="A2750" s="1" t="str">
        <f>IF('📦 RON BỘ'!B5="","",'📦 RON BỘ'!B5)</f>
        <v>HH076278</v>
      </c>
      <c r="B2750" s="1" t="str">
        <f>IF('📦 RON BỘ'!B5="","",'📦 RON BỘ'!C5)</f>
        <v>Ron bộ Hino EF750, amiang - MASAKO</v>
      </c>
      <c r="C2750" s="1" t="str">
        <f>IF('📦 RON BỘ'!B5="","","Ron bộ")</f>
        <v>Ron bộ</v>
      </c>
      <c r="D2750" s="1" t="str">
        <f>IF('📦 RON BỘ'!B5="","",'📦 RON BỘ'!F5)</f>
        <v>Bộ</v>
      </c>
      <c r="E2750" s="13">
        <f>IF('📦 RON BỘ'!B5="","",'📦 RON BỘ'!G5)</f>
        <v>0</v>
      </c>
      <c r="F2750" s="13">
        <f>IF('📦 RON BỘ'!B5="","",'📦 RON BỘ'!H5)</f>
        <v>1250000</v>
      </c>
      <c r="G2750" s="13">
        <f>IF('📦 RON BỘ'!B5="","",'📦 RON BỘ'!I5)</f>
        <v>1350000</v>
      </c>
      <c r="H2750" s="13">
        <f>IF('📦 RON BỘ'!B5="","",'📦 RON BỘ'!J5)</f>
        <v>1450000</v>
      </c>
      <c r="I2750" s="13">
        <f>IF('📦 RON BỘ'!B5="","",'📦 RON BỘ'!K5)</f>
        <v>0</v>
      </c>
      <c r="J2750" s="1" t="str">
        <f>IF('📦 RON BỘ'!B5="","","")</f>
        <v/>
      </c>
      <c r="L2750" s="1">
        <f>N(L2749)+IF(AND('🔎 TRA CỨU NHANH'!$C$2&lt;&gt;"",OR(ISNUMBER(SEARCH('🔎 TRA CỨU NHANH'!$C$2,$A2750)),ISNUMBER(SEARCH('🔎 TRA CỨU NHANH'!$C$2,$B2750)))),1,0)</f>
        <v>0</v>
      </c>
      <c r="M2750" s="1" t="str">
        <f t="shared" si="84"/>
        <v/>
      </c>
      <c r="N2750" s="1">
        <f>N(N2749)+IF(AND('💰 BÁO GIÁ'!$C$27&lt;&gt;"",OR(ISNUMBER(SEARCH('💰 BÁO GIÁ'!$C$27,$A2750)),ISNUMBER(SEARCH('💰 BÁO GIÁ'!$C$27,$B2750)))),1,0)</f>
        <v>0</v>
      </c>
      <c r="O2750" s="1" t="str">
        <f t="shared" si="85"/>
        <v/>
      </c>
    </row>
    <row r="2751" customHeight="1" spans="1:15">
      <c r="A2751" s="1" t="str">
        <f>IF('📦 RON BỘ'!B6="","",'📦 RON BỘ'!B6)</f>
        <v>HH080139</v>
      </c>
      <c r="B2751" s="1" t="str">
        <f>IF('📦 RON BỘ'!B6="","",'📦 RON BỘ'!C6)</f>
        <v>Ron bộ Hino EP100, thép - DF</v>
      </c>
      <c r="C2751" s="1" t="str">
        <f>IF('📦 RON BỘ'!B6="","","Ron bộ")</f>
        <v>Ron bộ</v>
      </c>
      <c r="D2751" s="1" t="str">
        <f>IF('📦 RON BỘ'!B6="","",'📦 RON BỘ'!F6)</f>
        <v>Bộ</v>
      </c>
      <c r="E2751" s="13">
        <f>IF('📦 RON BỘ'!B6="","",'📦 RON BỘ'!G6)</f>
        <v>0</v>
      </c>
      <c r="F2751" s="13">
        <f>IF('📦 RON BỘ'!B6="","",'📦 RON BỘ'!H6)</f>
        <v>1670000</v>
      </c>
      <c r="G2751" s="13">
        <f>IF('📦 RON BỘ'!B6="","",'📦 RON BỘ'!I6)</f>
        <v>1770000</v>
      </c>
      <c r="H2751" s="13">
        <f>IF('📦 RON BỘ'!B6="","",'📦 RON BỘ'!J6)</f>
        <v>1900000</v>
      </c>
      <c r="I2751" s="13">
        <f>IF('📦 RON BỘ'!B6="","",'📦 RON BỘ'!K6)</f>
        <v>0</v>
      </c>
      <c r="J2751" s="1" t="str">
        <f>IF('📦 RON BỘ'!B6="","","")</f>
        <v/>
      </c>
      <c r="L2751" s="1">
        <f>N(L2750)+IF(AND('🔎 TRA CỨU NHANH'!$C$2&lt;&gt;"",OR(ISNUMBER(SEARCH('🔎 TRA CỨU NHANH'!$C$2,$A2751)),ISNUMBER(SEARCH('🔎 TRA CỨU NHANH'!$C$2,$B2751)))),1,0)</f>
        <v>0</v>
      </c>
      <c r="M2751" s="1" t="str">
        <f t="shared" si="84"/>
        <v/>
      </c>
      <c r="N2751" s="1">
        <f>N(N2750)+IF(AND('💰 BÁO GIÁ'!$C$27&lt;&gt;"",OR(ISNUMBER(SEARCH('💰 BÁO GIÁ'!$C$27,$A2751)),ISNUMBER(SEARCH('💰 BÁO GIÁ'!$C$27,$B2751)))),1,0)</f>
        <v>0</v>
      </c>
      <c r="O2751" s="1" t="str">
        <f t="shared" si="85"/>
        <v/>
      </c>
    </row>
    <row r="2752" customHeight="1" spans="1:15">
      <c r="A2752" s="1" t="str">
        <f>IF('📦 RON BỘ'!B7="","",'📦 RON BỘ'!B7)</f>
        <v>HH072734</v>
      </c>
      <c r="B2752" s="1" t="str">
        <f>IF('📦 RON BỘ'!B7="","",'📦 RON BỘ'!C7)</f>
        <v>Ron bộ Hino H06C/H07C - Amiang (cổ bô 3 lỗ) - DF</v>
      </c>
      <c r="C2752" s="1" t="str">
        <f>IF('📦 RON BỘ'!B7="","","Ron bộ")</f>
        <v>Ron bộ</v>
      </c>
      <c r="D2752" s="1" t="str">
        <f>IF('📦 RON BỘ'!B7="","",'📦 RON BỘ'!F7)</f>
        <v>Bộ</v>
      </c>
      <c r="E2752" s="13">
        <f>IF('📦 RON BỘ'!B7="","",'📦 RON BỘ'!G7)</f>
        <v>0</v>
      </c>
      <c r="F2752" s="13">
        <f>IF('📦 RON BỘ'!B7="","",'📦 RON BỘ'!H7)</f>
        <v>0</v>
      </c>
      <c r="G2752" s="13">
        <f>IF('📦 RON BỘ'!B7="","",'📦 RON BỘ'!I7)</f>
        <v>0</v>
      </c>
      <c r="H2752" s="13">
        <f>IF('📦 RON BỘ'!B7="","",'📦 RON BỘ'!J7)</f>
        <v>0</v>
      </c>
      <c r="I2752" s="13">
        <f>IF('📦 RON BỘ'!B7="","",'📦 RON BỘ'!K7)</f>
        <v>0</v>
      </c>
      <c r="J2752" s="1" t="str">
        <f>IF('📦 RON BỘ'!B7="","","")</f>
        <v/>
      </c>
      <c r="L2752" s="1">
        <f>N(L2751)+IF(AND('🔎 TRA CỨU NHANH'!$C$2&lt;&gt;"",OR(ISNUMBER(SEARCH('🔎 TRA CỨU NHANH'!$C$2,$A2752)),ISNUMBER(SEARCH('🔎 TRA CỨU NHANH'!$C$2,$B2752)))),1,0)</f>
        <v>0</v>
      </c>
      <c r="M2752" s="1" t="str">
        <f t="shared" si="84"/>
        <v/>
      </c>
      <c r="N2752" s="1">
        <f>N(N2751)+IF(AND('💰 BÁO GIÁ'!$C$27&lt;&gt;"",OR(ISNUMBER(SEARCH('💰 BÁO GIÁ'!$C$27,$A2752)),ISNUMBER(SEARCH('💰 BÁO GIÁ'!$C$27,$B2752)))),1,0)</f>
        <v>0</v>
      </c>
      <c r="O2752" s="1" t="str">
        <f t="shared" si="85"/>
        <v/>
      </c>
    </row>
    <row r="2753" customHeight="1" spans="1:15">
      <c r="A2753" s="1" t="str">
        <f>IF('📦 RON BỘ'!B8="","",'📦 RON BỘ'!B8)</f>
        <v>HH079303</v>
      </c>
      <c r="B2753" s="1" t="str">
        <f>IF('📦 RON BỘ'!B8="","",'📦 RON BỘ'!C8)</f>
        <v>Ron bộ Hino H06C/H07C sợi tổng hợp (cổ bô 3 lỗ) - MASAKO</v>
      </c>
      <c r="C2753" s="1" t="str">
        <f>IF('📦 RON BỘ'!B8="","","Ron bộ")</f>
        <v>Ron bộ</v>
      </c>
      <c r="D2753" s="1" t="str">
        <f>IF('📦 RON BỘ'!B8="","",'📦 RON BỘ'!F8)</f>
        <v>Bộ</v>
      </c>
      <c r="E2753" s="13">
        <f>IF('📦 RON BỘ'!B8="","",'📦 RON BỘ'!G8)</f>
        <v>0</v>
      </c>
      <c r="F2753" s="13">
        <f>IF('📦 RON BỘ'!B8="","",'📦 RON BỘ'!H8)</f>
        <v>750000</v>
      </c>
      <c r="G2753" s="13">
        <f>IF('📦 RON BỘ'!B8="","",'📦 RON BỘ'!I8)</f>
        <v>800000</v>
      </c>
      <c r="H2753" s="13">
        <f>IF('📦 RON BỘ'!B8="","",'📦 RON BỘ'!J8)</f>
        <v>850000</v>
      </c>
      <c r="I2753" s="13">
        <f>IF('📦 RON BỘ'!B8="","",'📦 RON BỘ'!K8)</f>
        <v>0</v>
      </c>
      <c r="J2753" s="1" t="str">
        <f>IF('📦 RON BỘ'!B8="","","")</f>
        <v/>
      </c>
      <c r="L2753" s="1">
        <f>N(L2752)+IF(AND('🔎 TRA CỨU NHANH'!$C$2&lt;&gt;"",OR(ISNUMBER(SEARCH('🔎 TRA CỨU NHANH'!$C$2,$A2753)),ISNUMBER(SEARCH('🔎 TRA CỨU NHANH'!$C$2,$B2753)))),1,0)</f>
        <v>0</v>
      </c>
      <c r="M2753" s="1" t="str">
        <f t="shared" si="84"/>
        <v/>
      </c>
      <c r="N2753" s="1">
        <f>N(N2752)+IF(AND('💰 BÁO GIÁ'!$C$27&lt;&gt;"",OR(ISNUMBER(SEARCH('💰 BÁO GIÁ'!$C$27,$A2753)),ISNUMBER(SEARCH('💰 BÁO GIÁ'!$C$27,$B2753)))),1,0)</f>
        <v>0</v>
      </c>
      <c r="O2753" s="1" t="str">
        <f t="shared" si="85"/>
        <v/>
      </c>
    </row>
    <row r="2754" customHeight="1" spans="1:15">
      <c r="A2754" s="1" t="str">
        <f>IF('📦 RON BỘ'!B9="","",'📦 RON BỘ'!B9)</f>
        <v>HH078075</v>
      </c>
      <c r="B2754" s="1" t="str">
        <f>IF('📦 RON BỘ'!B9="","",'📦 RON BỘ'!C9)</f>
        <v>Ron bộ Hino H07D/ D6DA/ K6700, Non Asb sợi tổng hợp - DF</v>
      </c>
      <c r="C2754" s="1" t="str">
        <f>IF('📦 RON BỘ'!B9="","","Ron bộ")</f>
        <v>Ron bộ</v>
      </c>
      <c r="D2754" s="1" t="str">
        <f>IF('📦 RON BỘ'!B9="","",'📦 RON BỘ'!F9)</f>
        <v>Bộ</v>
      </c>
      <c r="E2754" s="13">
        <f>IF('📦 RON BỘ'!B9="","",'📦 RON BỘ'!G9)</f>
        <v>0</v>
      </c>
      <c r="F2754" s="13">
        <f>IF('📦 RON BỘ'!B9="","",'📦 RON BỘ'!H9)</f>
        <v>810000</v>
      </c>
      <c r="G2754" s="13">
        <f>IF('📦 RON BỘ'!B9="","",'📦 RON BỘ'!I9)</f>
        <v>860000</v>
      </c>
      <c r="H2754" s="13">
        <f>IF('📦 RON BỘ'!B9="","",'📦 RON BỘ'!J9)</f>
        <v>920000</v>
      </c>
      <c r="I2754" s="13">
        <f>IF('📦 RON BỘ'!B9="","",'📦 RON BỘ'!K9)</f>
        <v>0</v>
      </c>
      <c r="J2754" s="1" t="str">
        <f>IF('📦 RON BỘ'!B9="","","")</f>
        <v/>
      </c>
      <c r="L2754" s="1">
        <f>N(L2753)+IF(AND('🔎 TRA CỨU NHANH'!$C$2&lt;&gt;"",OR(ISNUMBER(SEARCH('🔎 TRA CỨU NHANH'!$C$2,$A2754)),ISNUMBER(SEARCH('🔎 TRA CỨU NHANH'!$C$2,$B2754)))),1,0)</f>
        <v>0</v>
      </c>
      <c r="M2754" s="1" t="str">
        <f t="shared" ref="M2754:M2817" si="86">IF(L2754&gt;N(L2753),L2754,"")</f>
        <v/>
      </c>
      <c r="N2754" s="1">
        <f>N(N2753)+IF(AND('💰 BÁO GIÁ'!$C$27&lt;&gt;"",OR(ISNUMBER(SEARCH('💰 BÁO GIÁ'!$C$27,$A2754)),ISNUMBER(SEARCH('💰 BÁO GIÁ'!$C$27,$B2754)))),1,0)</f>
        <v>0</v>
      </c>
      <c r="O2754" s="1" t="str">
        <f t="shared" ref="O2754:O2817" si="87">IF(N2754&gt;N(N2753),N2754,"")</f>
        <v/>
      </c>
    </row>
    <row r="2755" customHeight="1" spans="1:15">
      <c r="A2755" s="1" t="str">
        <f>IF('📦 RON BỘ'!B10="","",'📦 RON BỘ'!B10)</f>
        <v>HH079048</v>
      </c>
      <c r="B2755" s="1" t="str">
        <f>IF('📦 RON BỘ'!B10="","",'📦 RON BỘ'!C10)</f>
        <v>Ron bộ Hino J05E, Thép - NICE IN</v>
      </c>
      <c r="C2755" s="1" t="str">
        <f>IF('📦 RON BỘ'!B10="","","Ron bộ")</f>
        <v>Ron bộ</v>
      </c>
      <c r="D2755" s="1" t="str">
        <f>IF('📦 RON BỘ'!B10="","",'📦 RON BỘ'!F10)</f>
        <v>Bộ</v>
      </c>
      <c r="E2755" s="13">
        <f>IF('📦 RON BỘ'!B10="","",'📦 RON BỘ'!G10)</f>
        <v>0</v>
      </c>
      <c r="F2755" s="13">
        <f>IF('📦 RON BỘ'!B10="","",'📦 RON BỘ'!H10)</f>
        <v>1140000</v>
      </c>
      <c r="G2755" s="13">
        <f>IF('📦 RON BỘ'!B10="","",'📦 RON BỘ'!I10)</f>
        <v>1200000</v>
      </c>
      <c r="H2755" s="13">
        <f>IF('📦 RON BỘ'!B10="","",'📦 RON BỘ'!J10)</f>
        <v>1300000</v>
      </c>
      <c r="I2755" s="13">
        <f>IF('📦 RON BỘ'!B10="","",'📦 RON BỘ'!K10)</f>
        <v>0</v>
      </c>
      <c r="J2755" s="1" t="str">
        <f>IF('📦 RON BỘ'!B10="","","")</f>
        <v/>
      </c>
      <c r="L2755" s="1">
        <f>N(L2754)+IF(AND('🔎 TRA CỨU NHANH'!$C$2&lt;&gt;"",OR(ISNUMBER(SEARCH('🔎 TRA CỨU NHANH'!$C$2,$A2755)),ISNUMBER(SEARCH('🔎 TRA CỨU NHANH'!$C$2,$B2755)))),1,0)</f>
        <v>0</v>
      </c>
      <c r="M2755" s="1" t="str">
        <f t="shared" si="86"/>
        <v/>
      </c>
      <c r="N2755" s="1">
        <f>N(N2754)+IF(AND('💰 BÁO GIÁ'!$C$27&lt;&gt;"",OR(ISNUMBER(SEARCH('💰 BÁO GIÁ'!$C$27,$A2755)),ISNUMBER(SEARCH('💰 BÁO GIÁ'!$C$27,$B2755)))),1,0)</f>
        <v>0</v>
      </c>
      <c r="O2755" s="1" t="str">
        <f t="shared" si="87"/>
        <v/>
      </c>
    </row>
    <row r="2756" customHeight="1" spans="1:15">
      <c r="A2756" s="1" t="str">
        <f>IF('📦 RON BỘ'!B11="","",'📦 RON BỘ'!B11)</f>
        <v>HH079662</v>
      </c>
      <c r="B2756" s="1" t="str">
        <f>IF('📦 RON BỘ'!B11="","",'📦 RON BỘ'!C11)</f>
        <v>Ron bộ Hino J07C (sợi tổng hợp) - DF</v>
      </c>
      <c r="C2756" s="1" t="str">
        <f>IF('📦 RON BỘ'!B11="","","Ron bộ")</f>
        <v>Ron bộ</v>
      </c>
      <c r="D2756" s="1" t="str">
        <f>IF('📦 RON BỘ'!B11="","",'📦 RON BỘ'!F11)</f>
        <v>Bộ</v>
      </c>
      <c r="E2756" s="13">
        <f>IF('📦 RON BỘ'!B11="","",'📦 RON BỘ'!G11)</f>
        <v>0</v>
      </c>
      <c r="F2756" s="13">
        <f>IF('📦 RON BỘ'!B11="","",'📦 RON BỘ'!H11)</f>
        <v>1350000</v>
      </c>
      <c r="G2756" s="13">
        <f>IF('📦 RON BỘ'!B11="","",'📦 RON BỘ'!I11)</f>
        <v>1450000</v>
      </c>
      <c r="H2756" s="13">
        <f>IF('📦 RON BỘ'!B11="","",'📦 RON BỘ'!J11)</f>
        <v>1550000</v>
      </c>
      <c r="I2756" s="13">
        <f>IF('📦 RON BỘ'!B11="","",'📦 RON BỘ'!K11)</f>
        <v>0</v>
      </c>
      <c r="J2756" s="1" t="str">
        <f>IF('📦 RON BỘ'!B11="","","")</f>
        <v/>
      </c>
      <c r="L2756" s="1">
        <f>N(L2755)+IF(AND('🔎 TRA CỨU NHANH'!$C$2&lt;&gt;"",OR(ISNUMBER(SEARCH('🔎 TRA CỨU NHANH'!$C$2,$A2756)),ISNUMBER(SEARCH('🔎 TRA CỨU NHANH'!$C$2,$B2756)))),1,0)</f>
        <v>0</v>
      </c>
      <c r="M2756" s="1" t="str">
        <f t="shared" si="86"/>
        <v/>
      </c>
      <c r="N2756" s="1">
        <f>N(N2755)+IF(AND('💰 BÁO GIÁ'!$C$27&lt;&gt;"",OR(ISNUMBER(SEARCH('💰 BÁO GIÁ'!$C$27,$A2756)),ISNUMBER(SEARCH('💰 BÁO GIÁ'!$C$27,$B2756)))),1,0)</f>
        <v>0</v>
      </c>
      <c r="O2756" s="1" t="str">
        <f t="shared" si="87"/>
        <v/>
      </c>
    </row>
    <row r="2757" customHeight="1" spans="1:15">
      <c r="A2757" s="1" t="str">
        <f>IF('📦 RON BỘ'!B12="","",'📦 RON BỘ'!B12)</f>
        <v>HH082104</v>
      </c>
      <c r="B2757" s="1" t="str">
        <f>IF('📦 RON BỘ'!B12="","",'📦 RON BỘ'!C12)</f>
        <v>Ron bộ Hino J08C-T (J08E) Thép Inox  - NICE IN</v>
      </c>
      <c r="C2757" s="1" t="str">
        <f>IF('📦 RON BỘ'!B12="","","Ron bộ")</f>
        <v>Ron bộ</v>
      </c>
      <c r="D2757" s="1" t="str">
        <f>IF('📦 RON BỘ'!B12="","",'📦 RON BỘ'!F12)</f>
        <v>Bộ</v>
      </c>
      <c r="E2757" s="13">
        <f>IF('📦 RON BỘ'!B12="","",'📦 RON BỘ'!G12)</f>
        <v>0</v>
      </c>
      <c r="F2757" s="13">
        <f>IF('📦 RON BỘ'!B12="","",'📦 RON BỘ'!H12)</f>
        <v>1450000</v>
      </c>
      <c r="G2757" s="13">
        <f>IF('📦 RON BỘ'!B12="","",'📦 RON BỘ'!I12)</f>
        <v>1550000</v>
      </c>
      <c r="H2757" s="13">
        <f>IF('📦 RON BỘ'!B12="","",'📦 RON BỘ'!J12)</f>
        <v>1650000</v>
      </c>
      <c r="I2757" s="13">
        <f>IF('📦 RON BỘ'!B12="","",'📦 RON BỘ'!K12)</f>
        <v>0</v>
      </c>
      <c r="J2757" s="1" t="str">
        <f>IF('📦 RON BỘ'!B12="","","")</f>
        <v/>
      </c>
      <c r="L2757" s="1">
        <f>N(L2756)+IF(AND('🔎 TRA CỨU NHANH'!$C$2&lt;&gt;"",OR(ISNUMBER(SEARCH('🔎 TRA CỨU NHANH'!$C$2,$A2757)),ISNUMBER(SEARCH('🔎 TRA CỨU NHANH'!$C$2,$B2757)))),1,0)</f>
        <v>0</v>
      </c>
      <c r="M2757" s="1" t="str">
        <f t="shared" si="86"/>
        <v/>
      </c>
      <c r="N2757" s="1">
        <f>N(N2756)+IF(AND('💰 BÁO GIÁ'!$C$27&lt;&gt;"",OR(ISNUMBER(SEARCH('💰 BÁO GIÁ'!$C$27,$A2757)),ISNUMBER(SEARCH('💰 BÁO GIÁ'!$C$27,$B2757)))),1,0)</f>
        <v>0</v>
      </c>
      <c r="O2757" s="1" t="str">
        <f t="shared" si="87"/>
        <v/>
      </c>
    </row>
    <row r="2758" customHeight="1" spans="1:15">
      <c r="A2758" s="1" t="str">
        <f>IF('📦 RON BỘ'!B13="","",'📦 RON BỘ'!B13)</f>
        <v>HH077867</v>
      </c>
      <c r="B2758" s="1" t="str">
        <f>IF('📦 RON BỘ'!B13="","",'📦 RON BỘ'!C13)</f>
        <v>Ron bộ Hino J08E/ J08C, Thép (S) - NICE IN</v>
      </c>
      <c r="C2758" s="1" t="str">
        <f>IF('📦 RON BỘ'!B13="","","Ron bộ")</f>
        <v>Ron bộ</v>
      </c>
      <c r="D2758" s="1" t="str">
        <f>IF('📦 RON BỘ'!B13="","",'📦 RON BỘ'!F13)</f>
        <v>Bộ</v>
      </c>
      <c r="E2758" s="13">
        <f>IF('📦 RON BỘ'!B13="","",'📦 RON BỘ'!G13)</f>
        <v>0</v>
      </c>
      <c r="F2758" s="13">
        <f>IF('📦 RON BỘ'!B13="","",'📦 RON BỘ'!H13)</f>
        <v>1500000</v>
      </c>
      <c r="G2758" s="13">
        <f>IF('📦 RON BỘ'!B13="","",'📦 RON BỘ'!I13)</f>
        <v>1600000</v>
      </c>
      <c r="H2758" s="13">
        <f>IF('📦 RON BỘ'!B13="","",'📦 RON BỘ'!J13)</f>
        <v>1720000</v>
      </c>
      <c r="I2758" s="13">
        <f>IF('📦 RON BỘ'!B13="","",'📦 RON BỘ'!K13)</f>
        <v>0</v>
      </c>
      <c r="J2758" s="1" t="str">
        <f>IF('📦 RON BỘ'!B13="","","")</f>
        <v/>
      </c>
      <c r="L2758" s="1">
        <f>N(L2757)+IF(AND('🔎 TRA CỨU NHANH'!$C$2&lt;&gt;"",OR(ISNUMBER(SEARCH('🔎 TRA CỨU NHANH'!$C$2,$A2758)),ISNUMBER(SEARCH('🔎 TRA CỨU NHANH'!$C$2,$B2758)))),1,0)</f>
        <v>0</v>
      </c>
      <c r="M2758" s="1" t="str">
        <f t="shared" si="86"/>
        <v/>
      </c>
      <c r="N2758" s="1">
        <f>N(N2757)+IF(AND('💰 BÁO GIÁ'!$C$27&lt;&gt;"",OR(ISNUMBER(SEARCH('💰 BÁO GIÁ'!$C$27,$A2758)),ISNUMBER(SEARCH('💰 BÁO GIÁ'!$C$27,$B2758)))),1,0)</f>
        <v>0</v>
      </c>
      <c r="O2758" s="1" t="str">
        <f t="shared" si="87"/>
        <v/>
      </c>
    </row>
    <row r="2759" customHeight="1" spans="1:15">
      <c r="A2759" s="1" t="str">
        <f>IF('📦 RON BỘ'!B14="","",'📦 RON BỘ'!B14)</f>
        <v>HH083903</v>
      </c>
      <c r="B2759" s="1" t="str">
        <f>IF('📦 RON BỘ'!B14="","",'📦 RON BỘ'!C14)</f>
        <v>Ron bộ Hino N04C thép (S) - NICE IN</v>
      </c>
      <c r="C2759" s="1" t="str">
        <f>IF('📦 RON BỘ'!B14="","","Ron bộ")</f>
        <v>Ron bộ</v>
      </c>
      <c r="D2759" s="1" t="str">
        <f>IF('📦 RON BỘ'!B14="","",'📦 RON BỘ'!F14)</f>
        <v>Bộ</v>
      </c>
      <c r="E2759" s="13">
        <f>IF('📦 RON BỘ'!B14="","",'📦 RON BỘ'!G14)</f>
        <v>0</v>
      </c>
      <c r="F2759" s="13">
        <f>IF('📦 RON BỘ'!B14="","",'📦 RON BỘ'!H14)</f>
        <v>650000</v>
      </c>
      <c r="G2759" s="13">
        <f>IF('📦 RON BỘ'!B14="","",'📦 RON BỘ'!I14)</f>
        <v>680000</v>
      </c>
      <c r="H2759" s="13">
        <f>IF('📦 RON BỘ'!B14="","",'📦 RON BỘ'!J14)</f>
        <v>730000</v>
      </c>
      <c r="I2759" s="13">
        <f>IF('📦 RON BỘ'!B14="","",'📦 RON BỘ'!K14)</f>
        <v>0</v>
      </c>
      <c r="J2759" s="1" t="str">
        <f>IF('📦 RON BỘ'!B14="","","")</f>
        <v/>
      </c>
      <c r="L2759" s="1">
        <f>N(L2758)+IF(AND('🔎 TRA CỨU NHANH'!$C$2&lt;&gt;"",OR(ISNUMBER(SEARCH('🔎 TRA CỨU NHANH'!$C$2,$A2759)),ISNUMBER(SEARCH('🔎 TRA CỨU NHANH'!$C$2,$B2759)))),1,0)</f>
        <v>0</v>
      </c>
      <c r="M2759" s="1" t="str">
        <f t="shared" si="86"/>
        <v/>
      </c>
      <c r="N2759" s="1">
        <f>N(N2758)+IF(AND('💰 BÁO GIÁ'!$C$27&lt;&gt;"",OR(ISNUMBER(SEARCH('💰 BÁO GIÁ'!$C$27,$A2759)),ISNUMBER(SEARCH('💰 BÁO GIÁ'!$C$27,$B2759)))),1,0)</f>
        <v>0</v>
      </c>
      <c r="O2759" s="1" t="str">
        <f t="shared" si="87"/>
        <v/>
      </c>
    </row>
    <row r="2760" customHeight="1" spans="1:15">
      <c r="A2760" s="1" t="str">
        <f>IF('📦 RON BỘ'!B15="","",'📦 RON BỘ'!B15)</f>
        <v>HH078290</v>
      </c>
      <c r="B2760" s="1" t="str">
        <f>IF('📦 RON BỘ'!B15="","",'📦 RON BỘ'!C15)</f>
        <v>Ron bộ Hino W04D, sợi tổng hợp - MASAKO</v>
      </c>
      <c r="C2760" s="1" t="str">
        <f>IF('📦 RON BỘ'!B15="","","Ron bộ")</f>
        <v>Ron bộ</v>
      </c>
      <c r="D2760" s="1" t="str">
        <f>IF('📦 RON BỘ'!B15="","",'📦 RON BỘ'!F15)</f>
        <v>Bộ</v>
      </c>
      <c r="E2760" s="13">
        <f>IF('📦 RON BỘ'!B15="","",'📦 RON BỘ'!G15)</f>
        <v>0</v>
      </c>
      <c r="F2760" s="13">
        <f>IF('📦 RON BỘ'!B15="","",'📦 RON BỘ'!H15)</f>
        <v>480000</v>
      </c>
      <c r="G2760" s="13">
        <f>IF('📦 RON BỘ'!B15="","",'📦 RON BỘ'!I15)</f>
        <v>510000</v>
      </c>
      <c r="H2760" s="13">
        <f>IF('📦 RON BỘ'!B15="","",'📦 RON BỘ'!J15)</f>
        <v>550000</v>
      </c>
      <c r="I2760" s="13">
        <f>IF('📦 RON BỘ'!B15="","",'📦 RON BỘ'!K15)</f>
        <v>0</v>
      </c>
      <c r="J2760" s="1" t="str">
        <f>IF('📦 RON BỘ'!B15="","","")</f>
        <v/>
      </c>
      <c r="L2760" s="1">
        <f>N(L2759)+IF(AND('🔎 TRA CỨU NHANH'!$C$2&lt;&gt;"",OR(ISNUMBER(SEARCH('🔎 TRA CỨU NHANH'!$C$2,$A2760)),ISNUMBER(SEARCH('🔎 TRA CỨU NHANH'!$C$2,$B2760)))),1,0)</f>
        <v>0</v>
      </c>
      <c r="M2760" s="1" t="str">
        <f t="shared" si="86"/>
        <v/>
      </c>
      <c r="N2760" s="1">
        <f>N(N2759)+IF(AND('💰 BÁO GIÁ'!$C$27&lt;&gt;"",OR(ISNUMBER(SEARCH('💰 BÁO GIÁ'!$C$27,$A2760)),ISNUMBER(SEARCH('💰 BÁO GIÁ'!$C$27,$B2760)))),1,0)</f>
        <v>0</v>
      </c>
      <c r="O2760" s="1" t="str">
        <f t="shared" si="87"/>
        <v/>
      </c>
    </row>
    <row r="2761" customHeight="1" spans="1:15">
      <c r="A2761" s="1" t="str">
        <f>IF('📦 RON BỘ'!B16="","",'📦 RON BỘ'!B16)</f>
        <v>HH078291</v>
      </c>
      <c r="B2761" s="1" t="str">
        <f>IF('📦 RON BỘ'!B16="","",'📦 RON BỘ'!C16)</f>
        <v>Ron bộ Hino W04E, sợi tổng hợp - MASAKO</v>
      </c>
      <c r="C2761" s="1" t="str">
        <f>IF('📦 RON BỘ'!B16="","","Ron bộ")</f>
        <v>Ron bộ</v>
      </c>
      <c r="D2761" s="1" t="str">
        <f>IF('📦 RON BỘ'!B16="","",'📦 RON BỘ'!F16)</f>
        <v>Bộ</v>
      </c>
      <c r="E2761" s="13">
        <f>IF('📦 RON BỘ'!B16="","",'📦 RON BỘ'!G16)</f>
        <v>0</v>
      </c>
      <c r="F2761" s="13">
        <f>IF('📦 RON BỘ'!B16="","",'📦 RON BỘ'!H16)</f>
        <v>530000</v>
      </c>
      <c r="G2761" s="13">
        <f>IF('📦 RON BỘ'!B16="","",'📦 RON BỘ'!I16)</f>
        <v>560000</v>
      </c>
      <c r="H2761" s="13">
        <f>IF('📦 RON BỘ'!B16="","",'📦 RON BỘ'!J16)</f>
        <v>600000</v>
      </c>
      <c r="I2761" s="13">
        <f>IF('📦 RON BỘ'!B16="","",'📦 RON BỘ'!K16)</f>
        <v>0</v>
      </c>
      <c r="J2761" s="1" t="str">
        <f>IF('📦 RON BỘ'!B16="","","")</f>
        <v/>
      </c>
      <c r="L2761" s="1">
        <f>N(L2760)+IF(AND('🔎 TRA CỨU NHANH'!$C$2&lt;&gt;"",OR(ISNUMBER(SEARCH('🔎 TRA CỨU NHANH'!$C$2,$A2761)),ISNUMBER(SEARCH('🔎 TRA CỨU NHANH'!$C$2,$B2761)))),1,0)</f>
        <v>0</v>
      </c>
      <c r="M2761" s="1" t="str">
        <f t="shared" si="86"/>
        <v/>
      </c>
      <c r="N2761" s="1">
        <f>N(N2760)+IF(AND('💰 BÁO GIÁ'!$C$27&lt;&gt;"",OR(ISNUMBER(SEARCH('💰 BÁO GIÁ'!$C$27,$A2761)),ISNUMBER(SEARCH('💰 BÁO GIÁ'!$C$27,$B2761)))),1,0)</f>
        <v>0</v>
      </c>
      <c r="O2761" s="1" t="str">
        <f t="shared" si="87"/>
        <v/>
      </c>
    </row>
    <row r="2762" customHeight="1" spans="1:15">
      <c r="A2762" s="1" t="str">
        <f>IF('📦 RON BỘ'!B17="","",'📦 RON BỘ'!B17)</f>
        <v/>
      </c>
      <c r="B2762" s="1" t="str">
        <f>IF('📦 RON BỘ'!B17="","",'📦 RON BỘ'!C17)</f>
        <v/>
      </c>
      <c r="C2762" s="1" t="str">
        <f>IF('📦 RON BỘ'!B17="","","Ron bộ")</f>
        <v/>
      </c>
      <c r="D2762" s="1" t="str">
        <f>IF('📦 RON BỘ'!B17="","",'📦 RON BỘ'!F17)</f>
        <v/>
      </c>
      <c r="E2762" s="1" t="str">
        <f>IF('📦 RON BỘ'!B17="","",'📦 RON BỘ'!G17)</f>
        <v/>
      </c>
      <c r="F2762" s="1" t="str">
        <f>IF('📦 RON BỘ'!B17="","",'📦 RON BỘ'!H17)</f>
        <v/>
      </c>
      <c r="G2762" s="1" t="str">
        <f>IF('📦 RON BỘ'!B17="","",'📦 RON BỘ'!I17)</f>
        <v/>
      </c>
      <c r="H2762" s="1" t="str">
        <f>IF('📦 RON BỘ'!B17="","",'📦 RON BỘ'!J17)</f>
        <v/>
      </c>
      <c r="I2762" s="1" t="str">
        <f>IF('📦 RON BỘ'!B17="","",'📦 RON BỘ'!K17)</f>
        <v/>
      </c>
      <c r="J2762" s="1" t="str">
        <f>IF('📦 RON BỘ'!B17="","","")</f>
        <v/>
      </c>
      <c r="L2762" s="1">
        <f>N(L2761)+IF(AND('🔎 TRA CỨU NHANH'!$C$2&lt;&gt;"",OR(ISNUMBER(SEARCH('🔎 TRA CỨU NHANH'!$C$2,$A2762)),ISNUMBER(SEARCH('🔎 TRA CỨU NHANH'!$C$2,$B2762)))),1,0)</f>
        <v>0</v>
      </c>
      <c r="M2762" s="1" t="str">
        <f t="shared" si="86"/>
        <v/>
      </c>
      <c r="N2762" s="1">
        <f>N(N2761)+IF(AND('💰 BÁO GIÁ'!$C$27&lt;&gt;"",OR(ISNUMBER(SEARCH('💰 BÁO GIÁ'!$C$27,$A2762)),ISNUMBER(SEARCH('💰 BÁO GIÁ'!$C$27,$B2762)))),1,0)</f>
        <v>0</v>
      </c>
      <c r="O2762" s="1" t="str">
        <f t="shared" si="87"/>
        <v/>
      </c>
    </row>
    <row r="2763" customHeight="1" spans="1:15">
      <c r="A2763" s="1" t="str">
        <f>IF('📦 RON BỘ'!B18="","",'📦 RON BỘ'!B18)</f>
        <v>HH072074</v>
      </c>
      <c r="B2763" s="1" t="str">
        <f>IF('📦 RON BỘ'!B18="","",'📦 RON BỘ'!C18)</f>
        <v>Ron bộ Isuzu 3KR1 / 3KR2 (Graphite) - DF</v>
      </c>
      <c r="C2763" s="1" t="str">
        <f>IF('📦 RON BỘ'!B18="","","Ron bộ")</f>
        <v>Ron bộ</v>
      </c>
      <c r="D2763" s="1" t="str">
        <f>IF('📦 RON BỘ'!B18="","",'📦 RON BỘ'!F18)</f>
        <v>Bộ</v>
      </c>
      <c r="E2763" s="13">
        <f>IF('📦 RON BỘ'!B18="","",'📦 RON BỘ'!G18)</f>
        <v>0</v>
      </c>
      <c r="F2763" s="13">
        <f>IF('📦 RON BỘ'!B18="","",'📦 RON BỘ'!H18)</f>
        <v>670000</v>
      </c>
      <c r="G2763" s="13">
        <f>IF('📦 RON BỘ'!B18="","",'📦 RON BỘ'!I18)</f>
        <v>720000</v>
      </c>
      <c r="H2763" s="13">
        <f>IF('📦 RON BỘ'!B18="","",'📦 RON BỘ'!J18)</f>
        <v>770000</v>
      </c>
      <c r="I2763" s="13">
        <f>IF('📦 RON BỘ'!B18="","",'📦 RON BỘ'!K18)</f>
        <v>0</v>
      </c>
      <c r="J2763" s="1" t="str">
        <f>IF('📦 RON BỘ'!B18="","","")</f>
        <v/>
      </c>
      <c r="L2763" s="1">
        <f>N(L2762)+IF(AND('🔎 TRA CỨU NHANH'!$C$2&lt;&gt;"",OR(ISNUMBER(SEARCH('🔎 TRA CỨU NHANH'!$C$2,$A2763)),ISNUMBER(SEARCH('🔎 TRA CỨU NHANH'!$C$2,$B2763)))),1,0)</f>
        <v>0</v>
      </c>
      <c r="M2763" s="1" t="str">
        <f t="shared" si="86"/>
        <v/>
      </c>
      <c r="N2763" s="1">
        <f>N(N2762)+IF(AND('💰 BÁO GIÁ'!$C$27&lt;&gt;"",OR(ISNUMBER(SEARCH('💰 BÁO GIÁ'!$C$27,$A2763)),ISNUMBER(SEARCH('💰 BÁO GIÁ'!$C$27,$B2763)))),1,0)</f>
        <v>0</v>
      </c>
      <c r="O2763" s="1" t="str">
        <f t="shared" si="87"/>
        <v/>
      </c>
    </row>
    <row r="2764" customHeight="1" spans="1:15">
      <c r="A2764" s="1" t="str">
        <f>IF('📦 RON BỘ'!B19="","",'📦 RON BỘ'!B19)</f>
        <v>HH076547</v>
      </c>
      <c r="B2764" s="1" t="str">
        <f>IF('📦 RON BỘ'!B19="","",'📦 RON BỘ'!C19)</f>
        <v>Ron bộ Isuzu 3KR1/ 3KR2, Graphite - MASAKO</v>
      </c>
      <c r="C2764" s="1" t="str">
        <f>IF('📦 RON BỘ'!B19="","","Ron bộ")</f>
        <v>Ron bộ</v>
      </c>
      <c r="D2764" s="1" t="str">
        <f>IF('📦 RON BỘ'!B19="","",'📦 RON BỘ'!F19)</f>
        <v>Bộ</v>
      </c>
      <c r="E2764" s="13">
        <f>IF('📦 RON BỘ'!B19="","",'📦 RON BỘ'!G19)</f>
        <v>0</v>
      </c>
      <c r="F2764" s="13">
        <f>IF('📦 RON BỘ'!B19="","",'📦 RON BỘ'!H19)</f>
        <v>675000</v>
      </c>
      <c r="G2764" s="13">
        <f>IF('📦 RON BỘ'!B19="","",'📦 RON BỘ'!I19)</f>
        <v>720000</v>
      </c>
      <c r="H2764" s="13">
        <f>IF('📦 RON BỘ'!B19="","",'📦 RON BỘ'!J19)</f>
        <v>770000</v>
      </c>
      <c r="I2764" s="13">
        <f>IF('📦 RON BỘ'!B19="","",'📦 RON BỘ'!K19)</f>
        <v>0</v>
      </c>
      <c r="J2764" s="1" t="str">
        <f>IF('📦 RON BỘ'!B19="","","")</f>
        <v/>
      </c>
      <c r="L2764" s="1">
        <f>N(L2763)+IF(AND('🔎 TRA CỨU NHANH'!$C$2&lt;&gt;"",OR(ISNUMBER(SEARCH('🔎 TRA CỨU NHANH'!$C$2,$A2764)),ISNUMBER(SEARCH('🔎 TRA CỨU NHANH'!$C$2,$B2764)))),1,0)</f>
        <v>0</v>
      </c>
      <c r="M2764" s="1" t="str">
        <f t="shared" si="86"/>
        <v/>
      </c>
      <c r="N2764" s="1">
        <f>N(N2763)+IF(AND('💰 BÁO GIÁ'!$C$27&lt;&gt;"",OR(ISNUMBER(SEARCH('💰 BÁO GIÁ'!$C$27,$A2764)),ISNUMBER(SEARCH('💰 BÁO GIÁ'!$C$27,$B2764)))),1,0)</f>
        <v>0</v>
      </c>
      <c r="O2764" s="1" t="str">
        <f t="shared" si="87"/>
        <v/>
      </c>
    </row>
    <row r="2765" customHeight="1" spans="1:15">
      <c r="A2765" s="1" t="str">
        <f>IF('📦 RON BỘ'!B20="","",'📦 RON BỘ'!B20)</f>
        <v>HH081491</v>
      </c>
      <c r="B2765" s="1" t="str">
        <f>IF('📦 RON BỘ'!B20="","",'📦 RON BỘ'!C20)</f>
        <v>Ron bộ Isuzu 3LD1, Steel Thép - DF</v>
      </c>
      <c r="C2765" s="1" t="str">
        <f>IF('📦 RON BỘ'!B20="","","Ron bộ")</f>
        <v>Ron bộ</v>
      </c>
      <c r="D2765" s="1" t="str">
        <f>IF('📦 RON BỘ'!B20="","",'📦 RON BỘ'!F20)</f>
        <v>Bộ</v>
      </c>
      <c r="E2765" s="13">
        <f>IF('📦 RON BỘ'!B20="","",'📦 RON BỘ'!G20)</f>
        <v>0</v>
      </c>
      <c r="F2765" s="13">
        <f>IF('📦 RON BỘ'!B20="","",'📦 RON BỘ'!H20)</f>
        <v>690000</v>
      </c>
      <c r="G2765" s="13">
        <f>IF('📦 RON BỘ'!B20="","",'📦 RON BỘ'!I20)</f>
        <v>740000</v>
      </c>
      <c r="H2765" s="13">
        <f>IF('📦 RON BỘ'!B20="","",'📦 RON BỘ'!J20)</f>
        <v>780000</v>
      </c>
      <c r="I2765" s="13">
        <f>IF('📦 RON BỘ'!B20="","",'📦 RON BỘ'!K20)</f>
        <v>0</v>
      </c>
      <c r="J2765" s="1" t="str">
        <f>IF('📦 RON BỘ'!B20="","","")</f>
        <v/>
      </c>
      <c r="L2765" s="1">
        <f>N(L2764)+IF(AND('🔎 TRA CỨU NHANH'!$C$2&lt;&gt;"",OR(ISNUMBER(SEARCH('🔎 TRA CỨU NHANH'!$C$2,$A2765)),ISNUMBER(SEARCH('🔎 TRA CỨU NHANH'!$C$2,$B2765)))),1,0)</f>
        <v>0</v>
      </c>
      <c r="M2765" s="1" t="str">
        <f t="shared" si="86"/>
        <v/>
      </c>
      <c r="N2765" s="1">
        <f>N(N2764)+IF(AND('💰 BÁO GIÁ'!$C$27&lt;&gt;"",OR(ISNUMBER(SEARCH('💰 BÁO GIÁ'!$C$27,$A2765)),ISNUMBER(SEARCH('💰 BÁO GIÁ'!$C$27,$B2765)))),1,0)</f>
        <v>0</v>
      </c>
      <c r="O2765" s="1" t="str">
        <f t="shared" si="87"/>
        <v/>
      </c>
    </row>
    <row r="2766" customHeight="1" spans="1:15">
      <c r="A2766" s="1" t="str">
        <f>IF('📦 RON BỘ'!B21="","",'📦 RON BỘ'!B21)</f>
        <v>HH076282</v>
      </c>
      <c r="B2766" s="1" t="str">
        <f>IF('📦 RON BỘ'!B21="","",'📦 RON BỘ'!C21)</f>
        <v>Ron bộ Isuzu 3LD1, Thép - MASAKO</v>
      </c>
      <c r="C2766" s="1" t="str">
        <f>IF('📦 RON BỘ'!B21="","","Ron bộ")</f>
        <v>Ron bộ</v>
      </c>
      <c r="D2766" s="1" t="str">
        <f>IF('📦 RON BỘ'!B21="","",'📦 RON BỘ'!F21)</f>
        <v>Bộ</v>
      </c>
      <c r="E2766" s="13">
        <f>IF('📦 RON BỘ'!B21="","",'📦 RON BỘ'!G21)</f>
        <v>0</v>
      </c>
      <c r="F2766" s="13">
        <f>IF('📦 RON BỘ'!B21="","",'📦 RON BỘ'!H21)</f>
        <v>605000</v>
      </c>
      <c r="G2766" s="13">
        <f>IF('📦 RON BỘ'!B21="","",'📦 RON BỘ'!I21)</f>
        <v>645000</v>
      </c>
      <c r="H2766" s="13">
        <f>IF('📦 RON BỘ'!B21="","",'📦 RON BỘ'!J21)</f>
        <v>690000</v>
      </c>
      <c r="I2766" s="13">
        <f>IF('📦 RON BỘ'!B21="","",'📦 RON BỘ'!K21)</f>
        <v>0</v>
      </c>
      <c r="J2766" s="1" t="str">
        <f>IF('📦 RON BỘ'!B21="","","")</f>
        <v/>
      </c>
      <c r="L2766" s="1">
        <f>N(L2765)+IF(AND('🔎 TRA CỨU NHANH'!$C$2&lt;&gt;"",OR(ISNUMBER(SEARCH('🔎 TRA CỨU NHANH'!$C$2,$A2766)),ISNUMBER(SEARCH('🔎 TRA CỨU NHANH'!$C$2,$B2766)))),1,0)</f>
        <v>0</v>
      </c>
      <c r="M2766" s="1" t="str">
        <f t="shared" si="86"/>
        <v/>
      </c>
      <c r="N2766" s="1">
        <f>N(N2765)+IF(AND('💰 BÁO GIÁ'!$C$27&lt;&gt;"",OR(ISNUMBER(SEARCH('💰 BÁO GIÁ'!$C$27,$A2766)),ISNUMBER(SEARCH('💰 BÁO GIÁ'!$C$27,$B2766)))),1,0)</f>
        <v>0</v>
      </c>
      <c r="O2766" s="1" t="str">
        <f t="shared" si="87"/>
        <v/>
      </c>
    </row>
    <row r="2767" customHeight="1" spans="1:15">
      <c r="A2767" s="1" t="str">
        <f>IF('📦 RON BỘ'!B22="","",'📦 RON BỘ'!B22)</f>
        <v>HH083490</v>
      </c>
      <c r="B2767" s="1" t="str">
        <f>IF('📦 RON BỘ'!B22="","",'📦 RON BỘ'!C22)</f>
        <v>Ron bộ Isuzu 3LD2, Thép - MASAKO (580.620/60)</v>
      </c>
      <c r="C2767" s="1" t="str">
        <f>IF('📦 RON BỘ'!B22="","","Ron bộ")</f>
        <v>Ron bộ</v>
      </c>
      <c r="D2767" s="1" t="str">
        <f>IF('📦 RON BỘ'!B22="","",'📦 RON BỘ'!F22)</f>
        <v>Bộ</v>
      </c>
      <c r="E2767" s="13">
        <f>IF('📦 RON BỘ'!B22="","",'📦 RON BỘ'!G22)</f>
        <v>0</v>
      </c>
      <c r="F2767" s="13">
        <f>IF('📦 RON BỘ'!B22="","",'📦 RON BỘ'!H22)</f>
        <v>580000</v>
      </c>
      <c r="G2767" s="13">
        <f>IF('📦 RON BỘ'!B22="","",'📦 RON BỘ'!I22)</f>
        <v>620000</v>
      </c>
      <c r="H2767" s="13">
        <f>IF('📦 RON BỘ'!B22="","",'📦 RON BỘ'!J22)</f>
        <v>660000</v>
      </c>
      <c r="I2767" s="13">
        <f>IF('📦 RON BỘ'!B22="","",'📦 RON BỘ'!K22)</f>
        <v>0</v>
      </c>
      <c r="J2767" s="1" t="str">
        <f>IF('📦 RON BỘ'!B22="","","")</f>
        <v/>
      </c>
      <c r="L2767" s="1">
        <f>N(L2766)+IF(AND('🔎 TRA CỨU NHANH'!$C$2&lt;&gt;"",OR(ISNUMBER(SEARCH('🔎 TRA CỨU NHANH'!$C$2,$A2767)),ISNUMBER(SEARCH('🔎 TRA CỨU NHANH'!$C$2,$B2767)))),1,0)</f>
        <v>0</v>
      </c>
      <c r="M2767" s="1" t="str">
        <f t="shared" si="86"/>
        <v/>
      </c>
      <c r="N2767" s="1">
        <f>N(N2766)+IF(AND('💰 BÁO GIÁ'!$C$27&lt;&gt;"",OR(ISNUMBER(SEARCH('💰 BÁO GIÁ'!$C$27,$A2767)),ISNUMBER(SEARCH('💰 BÁO GIÁ'!$C$27,$B2767)))),1,0)</f>
        <v>0</v>
      </c>
      <c r="O2767" s="1" t="str">
        <f t="shared" si="87"/>
        <v/>
      </c>
    </row>
    <row r="2768" customHeight="1" spans="1:15">
      <c r="A2768" s="1" t="str">
        <f>IF('📦 RON BỘ'!B23="","",'📦 RON BỘ'!B23)</f>
        <v>HH078287</v>
      </c>
      <c r="B2768" s="1" t="str">
        <f>IF('📦 RON BỘ'!B23="","",'📦 RON BỘ'!C23)</f>
        <v>Ron bộ Isuzu 4BC2 Thép (thun cò trơn dẹt) - MASAKO</v>
      </c>
      <c r="C2768" s="1" t="str">
        <f>IF('📦 RON BỘ'!B23="","","Ron bộ")</f>
        <v>Ron bộ</v>
      </c>
      <c r="D2768" s="1" t="str">
        <f>IF('📦 RON BỘ'!B23="","",'📦 RON BỘ'!F23)</f>
        <v>Bộ</v>
      </c>
      <c r="E2768" s="13">
        <f>IF('📦 RON BỘ'!B23="","",'📦 RON BỘ'!G23)</f>
        <v>0</v>
      </c>
      <c r="F2768" s="13">
        <f>IF('📦 RON BỘ'!B23="","",'📦 RON BỘ'!H23)</f>
        <v>460000</v>
      </c>
      <c r="G2768" s="13">
        <f>IF('📦 RON BỘ'!B23="","",'📦 RON BỘ'!I23)</f>
        <v>490000</v>
      </c>
      <c r="H2768" s="13">
        <f>IF('📦 RON BỘ'!B23="","",'📦 RON BỘ'!J23)</f>
        <v>500000</v>
      </c>
      <c r="I2768" s="13">
        <f>IF('📦 RON BỘ'!B23="","",'📦 RON BỘ'!K23)</f>
        <v>0</v>
      </c>
      <c r="J2768" s="1" t="str">
        <f>IF('📦 RON BỘ'!B23="","","")</f>
        <v/>
      </c>
      <c r="L2768" s="1">
        <f>N(L2767)+IF(AND('🔎 TRA CỨU NHANH'!$C$2&lt;&gt;"",OR(ISNUMBER(SEARCH('🔎 TRA CỨU NHANH'!$C$2,$A2768)),ISNUMBER(SEARCH('🔎 TRA CỨU NHANH'!$C$2,$B2768)))),1,0)</f>
        <v>0</v>
      </c>
      <c r="M2768" s="1" t="str">
        <f t="shared" si="86"/>
        <v/>
      </c>
      <c r="N2768" s="1">
        <f>N(N2767)+IF(AND('💰 BÁO GIÁ'!$C$27&lt;&gt;"",OR(ISNUMBER(SEARCH('💰 BÁO GIÁ'!$C$27,$A2768)),ISNUMBER(SEARCH('💰 BÁO GIÁ'!$C$27,$B2768)))),1,0)</f>
        <v>0</v>
      </c>
      <c r="O2768" s="1" t="str">
        <f t="shared" si="87"/>
        <v/>
      </c>
    </row>
    <row r="2769" customHeight="1" spans="1:15">
      <c r="A2769" s="1" t="str">
        <f>IF('📦 RON BỘ'!B24="","",'📦 RON BỘ'!B24)</f>
        <v>HH079601</v>
      </c>
      <c r="B2769" s="1" t="str">
        <f>IF('📦 RON BỘ'!B24="","",'📦 RON BỘ'!C24)</f>
        <v>Ron bộ Isuzu 4BD1/4BB1 Amiang (thun ngạnh, p sau 100-135) - MASAKO</v>
      </c>
      <c r="C2769" s="1" t="str">
        <f>IF('📦 RON BỘ'!B24="","","Ron bộ")</f>
        <v>Ron bộ</v>
      </c>
      <c r="D2769" s="1" t="str">
        <f>IF('📦 RON BỘ'!B24="","",'📦 RON BỘ'!F24)</f>
        <v>Bộ</v>
      </c>
      <c r="E2769" s="13">
        <f>IF('📦 RON BỘ'!B24="","",'📦 RON BỘ'!G24)</f>
        <v>0</v>
      </c>
      <c r="F2769" s="13">
        <f>IF('📦 RON BỘ'!B24="","",'📦 RON BỘ'!H24)</f>
        <v>530000</v>
      </c>
      <c r="G2769" s="13">
        <f>IF('📦 RON BỘ'!B24="","",'📦 RON BỘ'!I24)</f>
        <v>565000</v>
      </c>
      <c r="H2769" s="13">
        <f>IF('📦 RON BỘ'!B24="","",'📦 RON BỘ'!J24)</f>
        <v>610000</v>
      </c>
      <c r="I2769" s="13">
        <f>IF('📦 RON BỘ'!B24="","",'📦 RON BỘ'!K24)</f>
        <v>0</v>
      </c>
      <c r="J2769" s="1" t="str">
        <f>IF('📦 RON BỘ'!B24="","","")</f>
        <v/>
      </c>
      <c r="L2769" s="1">
        <f>N(L2768)+IF(AND('🔎 TRA CỨU NHANH'!$C$2&lt;&gt;"",OR(ISNUMBER(SEARCH('🔎 TRA CỨU NHANH'!$C$2,$A2769)),ISNUMBER(SEARCH('🔎 TRA CỨU NHANH'!$C$2,$B2769)))),1,0)</f>
        <v>0</v>
      </c>
      <c r="M2769" s="1" t="str">
        <f t="shared" si="86"/>
        <v/>
      </c>
      <c r="N2769" s="1">
        <f>N(N2768)+IF(AND('💰 BÁO GIÁ'!$C$27&lt;&gt;"",OR(ISNUMBER(SEARCH('💰 BÁO GIÁ'!$C$27,$A2769)),ISNUMBER(SEARCH('💰 BÁO GIÁ'!$C$27,$B2769)))),1,0)</f>
        <v>0</v>
      </c>
      <c r="O2769" s="1" t="str">
        <f t="shared" si="87"/>
        <v/>
      </c>
    </row>
    <row r="2770" customHeight="1" spans="1:15">
      <c r="A2770" s="1" t="str">
        <f>IF('📦 RON BỘ'!B25="","",'📦 RON BỘ'!B25)</f>
        <v>HH075743</v>
      </c>
      <c r="B2770" s="1" t="str">
        <f>IF('📦 RON BỘ'!B25="","",'📦 RON BỘ'!C25)</f>
        <v>Ron bộ Isuzu 4BD1/4BB1 Thép (thun ngạnh, p sau 100-135) - MASAKO</v>
      </c>
      <c r="C2770" s="1" t="str">
        <f>IF('📦 RON BỘ'!B25="","","Ron bộ")</f>
        <v>Ron bộ</v>
      </c>
      <c r="D2770" s="1" t="str">
        <f>IF('📦 RON BỘ'!B25="","",'📦 RON BỘ'!F25)</f>
        <v>Bộ</v>
      </c>
      <c r="E2770" s="13">
        <f>IF('📦 RON BỘ'!B25="","",'📦 RON BỘ'!G25)</f>
        <v>0</v>
      </c>
      <c r="F2770" s="13">
        <f>IF('📦 RON BỘ'!B25="","",'📦 RON BỘ'!H25)</f>
        <v>540000</v>
      </c>
      <c r="G2770" s="13">
        <f>IF('📦 RON BỘ'!B25="","",'📦 RON BỘ'!I25)</f>
        <v>570000</v>
      </c>
      <c r="H2770" s="13">
        <f>IF('📦 RON BỘ'!B25="","",'📦 RON BỘ'!J25)</f>
        <v>620000</v>
      </c>
      <c r="I2770" s="13">
        <f>IF('📦 RON BỘ'!B25="","",'📦 RON BỘ'!K25)</f>
        <v>0</v>
      </c>
      <c r="J2770" s="1" t="str">
        <f>IF('📦 RON BỘ'!B25="","","")</f>
        <v/>
      </c>
      <c r="L2770" s="1">
        <f>N(L2769)+IF(AND('🔎 TRA CỨU NHANH'!$C$2&lt;&gt;"",OR(ISNUMBER(SEARCH('🔎 TRA CỨU NHANH'!$C$2,$A2770)),ISNUMBER(SEARCH('🔎 TRA CỨU NHANH'!$C$2,$B2770)))),1,0)</f>
        <v>0</v>
      </c>
      <c r="M2770" s="1" t="str">
        <f t="shared" si="86"/>
        <v/>
      </c>
      <c r="N2770" s="1">
        <f>N(N2769)+IF(AND('💰 BÁO GIÁ'!$C$27&lt;&gt;"",OR(ISNUMBER(SEARCH('💰 BÁO GIÁ'!$C$27,$A2770)),ISNUMBER(SEARCH('💰 BÁO GIÁ'!$C$27,$B2770)))),1,0)</f>
        <v>0</v>
      </c>
      <c r="O2770" s="1" t="str">
        <f t="shared" si="87"/>
        <v/>
      </c>
    </row>
    <row r="2771" customHeight="1" spans="1:15">
      <c r="A2771" s="1" t="str">
        <f>IF('📦 RON BỘ'!B26="","",'📦 RON BỘ'!B26)</f>
        <v>HH077342</v>
      </c>
      <c r="B2771" s="1" t="str">
        <f>IF('📦 RON BỘ'!B26="","",'📦 RON BỘ'!C26)</f>
        <v>Ron bộ Isuzu 4BG1 Thép - MASAKO</v>
      </c>
      <c r="C2771" s="1" t="str">
        <f>IF('📦 RON BỘ'!B26="","","Ron bộ")</f>
        <v>Ron bộ</v>
      </c>
      <c r="D2771" s="1" t="str">
        <f>IF('📦 RON BỘ'!B26="","",'📦 RON BỘ'!F26)</f>
        <v>Bộ</v>
      </c>
      <c r="E2771" s="13">
        <f>IF('📦 RON BỘ'!B26="","",'📦 RON BỘ'!G26)</f>
        <v>0</v>
      </c>
      <c r="F2771" s="13">
        <f>IF('📦 RON BỘ'!B26="","",'📦 RON BỘ'!H26)</f>
        <v>540000</v>
      </c>
      <c r="G2771" s="13">
        <f>IF('📦 RON BỘ'!B26="","",'📦 RON BỘ'!I26)</f>
        <v>580000</v>
      </c>
      <c r="H2771" s="13">
        <f>IF('📦 RON BỘ'!B26="","",'📦 RON BỘ'!J26)</f>
        <v>620000</v>
      </c>
      <c r="I2771" s="13">
        <f>IF('📦 RON BỘ'!B26="","",'📦 RON BỘ'!K26)</f>
        <v>0</v>
      </c>
      <c r="J2771" s="1" t="str">
        <f>IF('📦 RON BỘ'!B26="","","")</f>
        <v/>
      </c>
      <c r="L2771" s="1">
        <f>N(L2770)+IF(AND('🔎 TRA CỨU NHANH'!$C$2&lt;&gt;"",OR(ISNUMBER(SEARCH('🔎 TRA CỨU NHANH'!$C$2,$A2771)),ISNUMBER(SEARCH('🔎 TRA CỨU NHANH'!$C$2,$B2771)))),1,0)</f>
        <v>0</v>
      </c>
      <c r="M2771" s="1" t="str">
        <f t="shared" si="86"/>
        <v/>
      </c>
      <c r="N2771" s="1">
        <f>N(N2770)+IF(AND('💰 BÁO GIÁ'!$C$27&lt;&gt;"",OR(ISNUMBER(SEARCH('💰 BÁO GIÁ'!$C$27,$A2771)),ISNUMBER(SEARCH('💰 BÁO GIÁ'!$C$27,$B2771)))),1,0)</f>
        <v>0</v>
      </c>
      <c r="O2771" s="1" t="str">
        <f t="shared" si="87"/>
        <v/>
      </c>
    </row>
    <row r="2772" customHeight="1" spans="1:15">
      <c r="A2772" s="1" t="str">
        <f>IF('📦 RON BỘ'!B27="","",'📦 RON BỘ'!B27)</f>
        <v>HH079805</v>
      </c>
      <c r="B2772" s="1" t="str">
        <f>IF('📦 RON BỘ'!B27="","",'📦 RON BỘ'!C27)</f>
        <v>Ron bộ Isuzu 4BG1 Thép Inox - NICE IN</v>
      </c>
      <c r="C2772" s="1" t="str">
        <f>IF('📦 RON BỘ'!B27="","","Ron bộ")</f>
        <v>Ron bộ</v>
      </c>
      <c r="D2772" s="1" t="str">
        <f>IF('📦 RON BỘ'!B27="","",'📦 RON BỘ'!F27)</f>
        <v>Bộ</v>
      </c>
      <c r="E2772" s="13">
        <f>IF('📦 RON BỘ'!B27="","",'📦 RON BỘ'!G27)</f>
        <v>0</v>
      </c>
      <c r="F2772" s="13">
        <f>IF('📦 RON BỘ'!B27="","",'📦 RON BỘ'!H27)</f>
        <v>740000</v>
      </c>
      <c r="G2772" s="13">
        <f>IF('📦 RON BỘ'!B27="","",'📦 RON BỘ'!I27)</f>
        <v>790000</v>
      </c>
      <c r="H2772" s="13">
        <f>IF('📦 RON BỘ'!B27="","",'📦 RON BỘ'!J27)</f>
        <v>840000</v>
      </c>
      <c r="I2772" s="13">
        <f>IF('📦 RON BỘ'!B27="","",'📦 RON BỘ'!K27)</f>
        <v>0</v>
      </c>
      <c r="J2772" s="1" t="str">
        <f>IF('📦 RON BỘ'!B27="","","")</f>
        <v/>
      </c>
      <c r="L2772" s="1">
        <f>N(L2771)+IF(AND('🔎 TRA CỨU NHANH'!$C$2&lt;&gt;"",OR(ISNUMBER(SEARCH('🔎 TRA CỨU NHANH'!$C$2,$A2772)),ISNUMBER(SEARCH('🔎 TRA CỨU NHANH'!$C$2,$B2772)))),1,0)</f>
        <v>0</v>
      </c>
      <c r="M2772" s="1" t="str">
        <f t="shared" si="86"/>
        <v/>
      </c>
      <c r="N2772" s="1">
        <f>N(N2771)+IF(AND('💰 BÁO GIÁ'!$C$27&lt;&gt;"",OR(ISNUMBER(SEARCH('💰 BÁO GIÁ'!$C$27,$A2772)),ISNUMBER(SEARCH('💰 BÁO GIÁ'!$C$27,$B2772)))),1,0)</f>
        <v>0</v>
      </c>
      <c r="O2772" s="1" t="str">
        <f t="shared" si="87"/>
        <v/>
      </c>
    </row>
    <row r="2773" customHeight="1" spans="1:15">
      <c r="A2773" s="1" t="str">
        <f>IF('📦 RON BỘ'!B28="","",'📦 RON BỘ'!B28)</f>
        <v>HH00760</v>
      </c>
      <c r="B2773" s="1" t="str">
        <f>IF('📦 RON BỘ'!B28="","",'📦 RON BỘ'!C28)</f>
        <v>Ron bộ Isuzu 4BG1, Steel Thép - DF</v>
      </c>
      <c r="C2773" s="1" t="str">
        <f>IF('📦 RON BỘ'!B28="","","Ron bộ")</f>
        <v>Ron bộ</v>
      </c>
      <c r="D2773" s="1" t="str">
        <f>IF('📦 RON BỘ'!B28="","",'📦 RON BỘ'!F28)</f>
        <v>Bộ</v>
      </c>
      <c r="E2773" s="13">
        <f>IF('📦 RON BỘ'!B28="","",'📦 RON BỘ'!G28)</f>
        <v>0</v>
      </c>
      <c r="F2773" s="13">
        <f>IF('📦 RON BỘ'!B28="","",'📦 RON BỘ'!H28)</f>
        <v>690000</v>
      </c>
      <c r="G2773" s="13">
        <f>IF('📦 RON BỘ'!B28="","",'📦 RON BỘ'!I28)</f>
        <v>740000</v>
      </c>
      <c r="H2773" s="13">
        <f>IF('📦 RON BỘ'!B28="","",'📦 RON BỘ'!J28)</f>
        <v>790000</v>
      </c>
      <c r="I2773" s="13">
        <f>IF('📦 RON BỘ'!B28="","",'📦 RON BỘ'!K28)</f>
        <v>0</v>
      </c>
      <c r="J2773" s="1" t="str">
        <f>IF('📦 RON BỘ'!B28="","","")</f>
        <v/>
      </c>
      <c r="L2773" s="1">
        <f>N(L2772)+IF(AND('🔎 TRA CỨU NHANH'!$C$2&lt;&gt;"",OR(ISNUMBER(SEARCH('🔎 TRA CỨU NHANH'!$C$2,$A2773)),ISNUMBER(SEARCH('🔎 TRA CỨU NHANH'!$C$2,$B2773)))),1,0)</f>
        <v>0</v>
      </c>
      <c r="M2773" s="1" t="str">
        <f t="shared" si="86"/>
        <v/>
      </c>
      <c r="N2773" s="1">
        <f>N(N2772)+IF(AND('💰 BÁO GIÁ'!$C$27&lt;&gt;"",OR(ISNUMBER(SEARCH('💰 BÁO GIÁ'!$C$27,$A2773)),ISNUMBER(SEARCH('💰 BÁO GIÁ'!$C$27,$B2773)))),1,0)</f>
        <v>0</v>
      </c>
      <c r="O2773" s="1" t="str">
        <f t="shared" si="87"/>
        <v/>
      </c>
    </row>
    <row r="2774" customHeight="1" spans="1:15">
      <c r="A2774" s="1" t="str">
        <f>IF('📦 RON BỘ'!B29="","",'📦 RON BỘ'!B29)</f>
        <v>HH00152</v>
      </c>
      <c r="B2774" s="1" t="str">
        <f>IF('📦 RON BỘ'!B29="","",'📦 RON BỘ'!C29)</f>
        <v>Ron bộ Isuzu 4BG1-T, phớt trà, Thép - DF</v>
      </c>
      <c r="C2774" s="1" t="str">
        <f>IF('📦 RON BỘ'!B29="","","Ron bộ")</f>
        <v>Ron bộ</v>
      </c>
      <c r="D2774" s="1" t="str">
        <f>IF('📦 RON BỘ'!B29="","",'📦 RON BỘ'!F29)</f>
        <v>Bộ</v>
      </c>
      <c r="E2774" s="13">
        <f>IF('📦 RON BỘ'!B29="","",'📦 RON BỘ'!G29)</f>
        <v>0</v>
      </c>
      <c r="F2774" s="13">
        <f>IF('📦 RON BỘ'!B29="","",'📦 RON BỘ'!H29)</f>
        <v>0</v>
      </c>
      <c r="G2774" s="13">
        <f>IF('📦 RON BỘ'!B29="","",'📦 RON BỘ'!I29)</f>
        <v>0</v>
      </c>
      <c r="H2774" s="13">
        <f>IF('📦 RON BỘ'!B29="","",'📦 RON BỘ'!J29)</f>
        <v>0</v>
      </c>
      <c r="I2774" s="13">
        <f>IF('📦 RON BỘ'!B29="","",'📦 RON BỘ'!K29)</f>
        <v>0</v>
      </c>
      <c r="J2774" s="1" t="str">
        <f>IF('📦 RON BỘ'!B29="","","")</f>
        <v/>
      </c>
      <c r="L2774" s="1">
        <f>N(L2773)+IF(AND('🔎 TRA CỨU NHANH'!$C$2&lt;&gt;"",OR(ISNUMBER(SEARCH('🔎 TRA CỨU NHANH'!$C$2,$A2774)),ISNUMBER(SEARCH('🔎 TRA CỨU NHANH'!$C$2,$B2774)))),1,0)</f>
        <v>0</v>
      </c>
      <c r="M2774" s="1" t="str">
        <f t="shared" si="86"/>
        <v/>
      </c>
      <c r="N2774" s="1">
        <f>N(N2773)+IF(AND('💰 BÁO GIÁ'!$C$27&lt;&gt;"",OR(ISNUMBER(SEARCH('💰 BÁO GIÁ'!$C$27,$A2774)),ISNUMBER(SEARCH('💰 BÁO GIÁ'!$C$27,$B2774)))),1,0)</f>
        <v>0</v>
      </c>
      <c r="O2774" s="1" t="str">
        <f t="shared" si="87"/>
        <v/>
      </c>
    </row>
    <row r="2775" customHeight="1" spans="1:15">
      <c r="A2775" s="1" t="str">
        <f>IF('📦 RON BỘ'!B30="","",'📦 RON BỘ'!B30)</f>
        <v>HH084234</v>
      </c>
      <c r="B2775" s="1" t="str">
        <f>IF('📦 RON BỘ'!B30="","",'📦 RON BỘ'!C30)</f>
        <v>Ron bộ Isuzu 4FA1, Thép - DF</v>
      </c>
      <c r="C2775" s="1" t="str">
        <f>IF('📦 RON BỘ'!B30="","","Ron bộ")</f>
        <v>Ron bộ</v>
      </c>
      <c r="D2775" s="1" t="str">
        <f>IF('📦 RON BỘ'!B30="","",'📦 RON BỘ'!F30)</f>
        <v>Bộ</v>
      </c>
      <c r="E2775" s="13">
        <f>IF('📦 RON BỘ'!B30="","",'📦 RON BỘ'!G30)</f>
        <v>0</v>
      </c>
      <c r="F2775" s="13">
        <f>IF('📦 RON BỘ'!B30="","",'📦 RON BỘ'!H30)</f>
        <v>660000</v>
      </c>
      <c r="G2775" s="13">
        <f>IF('📦 RON BỘ'!B30="","",'📦 RON BỘ'!I30)</f>
        <v>700000</v>
      </c>
      <c r="H2775" s="13">
        <f>IF('📦 RON BỘ'!B30="","",'📦 RON BỘ'!J30)</f>
        <v>750000</v>
      </c>
      <c r="I2775" s="13">
        <f>IF('📦 RON BỘ'!B30="","",'📦 RON BỘ'!K30)</f>
        <v>0</v>
      </c>
      <c r="J2775" s="1" t="str">
        <f>IF('📦 RON BỘ'!B30="","","")</f>
        <v/>
      </c>
      <c r="L2775" s="1">
        <f>N(L2774)+IF(AND('🔎 TRA CỨU NHANH'!$C$2&lt;&gt;"",OR(ISNUMBER(SEARCH('🔎 TRA CỨU NHANH'!$C$2,$A2775)),ISNUMBER(SEARCH('🔎 TRA CỨU NHANH'!$C$2,$B2775)))),1,0)</f>
        <v>0</v>
      </c>
      <c r="M2775" s="1" t="str">
        <f t="shared" si="86"/>
        <v/>
      </c>
      <c r="N2775" s="1">
        <f>N(N2774)+IF(AND('💰 BÁO GIÁ'!$C$27&lt;&gt;"",OR(ISNUMBER(SEARCH('💰 BÁO GIÁ'!$C$27,$A2775)),ISNUMBER(SEARCH('💰 BÁO GIÁ'!$C$27,$B2775)))),1,0)</f>
        <v>0</v>
      </c>
      <c r="O2775" s="1" t="str">
        <f t="shared" si="87"/>
        <v/>
      </c>
    </row>
    <row r="2776" customHeight="1" spans="1:15">
      <c r="A2776" s="1" t="str">
        <f>IF('📦 RON BỘ'!B31="","",'📦 RON BỘ'!B31)</f>
        <v>HH078067</v>
      </c>
      <c r="B2776" s="1" t="str">
        <f>IF('📦 RON BỘ'!B31="","",'📦 RON BỘ'!C31)</f>
        <v>Ron bộ Isuzu 4FB1/ 4FC1, Thép - DF</v>
      </c>
      <c r="C2776" s="1" t="str">
        <f>IF('📦 RON BỘ'!B31="","","Ron bộ")</f>
        <v>Ron bộ</v>
      </c>
      <c r="D2776" s="1" t="str">
        <f>IF('📦 RON BỘ'!B31="","",'📦 RON BỘ'!F31)</f>
        <v>Bộ</v>
      </c>
      <c r="E2776" s="13">
        <f>IF('📦 RON BỘ'!B31="","",'📦 RON BỘ'!G31)</f>
        <v>0</v>
      </c>
      <c r="F2776" s="13">
        <f>IF('📦 RON BỘ'!B31="","",'📦 RON BỘ'!H31)</f>
        <v>660000</v>
      </c>
      <c r="G2776" s="13">
        <f>IF('📦 RON BỘ'!B31="","",'📦 RON BỘ'!I31)</f>
        <v>700000</v>
      </c>
      <c r="H2776" s="13">
        <f>IF('📦 RON BỘ'!B31="","",'📦 RON BỘ'!J31)</f>
        <v>750000</v>
      </c>
      <c r="I2776" s="13">
        <f>IF('📦 RON BỘ'!B31="","",'📦 RON BỘ'!K31)</f>
        <v>0</v>
      </c>
      <c r="J2776" s="1" t="str">
        <f>IF('📦 RON BỘ'!B31="","","")</f>
        <v/>
      </c>
      <c r="L2776" s="1">
        <f>N(L2775)+IF(AND('🔎 TRA CỨU NHANH'!$C$2&lt;&gt;"",OR(ISNUMBER(SEARCH('🔎 TRA CỨU NHANH'!$C$2,$A2776)),ISNUMBER(SEARCH('🔎 TRA CỨU NHANH'!$C$2,$B2776)))),1,0)</f>
        <v>0</v>
      </c>
      <c r="M2776" s="1" t="str">
        <f t="shared" si="86"/>
        <v/>
      </c>
      <c r="N2776" s="1">
        <f>N(N2775)+IF(AND('💰 BÁO GIÁ'!$C$27&lt;&gt;"",OR(ISNUMBER(SEARCH('💰 BÁO GIÁ'!$C$27,$A2776)),ISNUMBER(SEARCH('💰 BÁO GIÁ'!$C$27,$B2776)))),1,0)</f>
        <v>0</v>
      </c>
      <c r="O2776" s="1" t="str">
        <f t="shared" si="87"/>
        <v/>
      </c>
    </row>
    <row r="2777" customHeight="1" spans="1:15">
      <c r="A2777" s="1" t="str">
        <f>IF('📦 RON BỘ'!B32="","",'📦 RON BỘ'!B32)</f>
        <v>HH078068</v>
      </c>
      <c r="B2777" s="1" t="str">
        <f>IF('📦 RON BỘ'!B32="","",'📦 RON BỘ'!C32)</f>
        <v>Ron bộ Isuzu 4FE1, Steel Thép - DF</v>
      </c>
      <c r="C2777" s="1" t="str">
        <f>IF('📦 RON BỘ'!B32="","","Ron bộ")</f>
        <v>Ron bộ</v>
      </c>
      <c r="D2777" s="1" t="str">
        <f>IF('📦 RON BỘ'!B32="","",'📦 RON BỘ'!F32)</f>
        <v>Bộ</v>
      </c>
      <c r="E2777" s="13">
        <f>IF('📦 RON BỘ'!B32="","",'📦 RON BỘ'!G32)</f>
        <v>0</v>
      </c>
      <c r="F2777" s="13">
        <f>IF('📦 RON BỘ'!B32="","",'📦 RON BỘ'!H32)</f>
        <v>640000</v>
      </c>
      <c r="G2777" s="13">
        <f>IF('📦 RON BỘ'!B32="","",'📦 RON BỘ'!I32)</f>
        <v>680000</v>
      </c>
      <c r="H2777" s="13">
        <f>IF('📦 RON BỘ'!B32="","",'📦 RON BỘ'!J32)</f>
        <v>730000</v>
      </c>
      <c r="I2777" s="13">
        <f>IF('📦 RON BỘ'!B32="","",'📦 RON BỘ'!K32)</f>
        <v>0</v>
      </c>
      <c r="J2777" s="1" t="str">
        <f>IF('📦 RON BỘ'!B32="","","")</f>
        <v/>
      </c>
      <c r="L2777" s="1">
        <f>N(L2776)+IF(AND('🔎 TRA CỨU NHANH'!$C$2&lt;&gt;"",OR(ISNUMBER(SEARCH('🔎 TRA CỨU NHANH'!$C$2,$A2777)),ISNUMBER(SEARCH('🔎 TRA CỨU NHANH'!$C$2,$B2777)))),1,0)</f>
        <v>0</v>
      </c>
      <c r="M2777" s="1" t="str">
        <f t="shared" si="86"/>
        <v/>
      </c>
      <c r="N2777" s="1">
        <f>N(N2776)+IF(AND('💰 BÁO GIÁ'!$C$27&lt;&gt;"",OR(ISNUMBER(SEARCH('💰 BÁO GIÁ'!$C$27,$A2777)),ISNUMBER(SEARCH('💰 BÁO GIÁ'!$C$27,$B2777)))),1,0)</f>
        <v>0</v>
      </c>
      <c r="O2777" s="1" t="str">
        <f t="shared" si="87"/>
        <v/>
      </c>
    </row>
    <row r="2778" customHeight="1" spans="1:15">
      <c r="A2778" s="1" t="str">
        <f>IF('📦 RON BỘ'!B33="","",'📦 RON BỘ'!B33)</f>
        <v>HH075973</v>
      </c>
      <c r="B2778" s="1" t="str">
        <f>IF('📦 RON BỘ'!B33="","",'📦 RON BỘ'!C33)</f>
        <v>Ron bộ Isuzu 4HG1 (new) thép - DF</v>
      </c>
      <c r="C2778" s="1" t="str">
        <f>IF('📦 RON BỘ'!B33="","","Ron bộ")</f>
        <v>Ron bộ</v>
      </c>
      <c r="D2778" s="1" t="str">
        <f>IF('📦 RON BỘ'!B33="","",'📦 RON BỘ'!F33)</f>
        <v>Bộ</v>
      </c>
      <c r="E2778" s="13">
        <f>IF('📦 RON BỘ'!B33="","",'📦 RON BỘ'!G33)</f>
        <v>0</v>
      </c>
      <c r="F2778" s="13">
        <f>IF('📦 RON BỘ'!B33="","",'📦 RON BỘ'!H33)</f>
        <v>740000</v>
      </c>
      <c r="G2778" s="13">
        <f>IF('📦 RON BỘ'!B33="","",'📦 RON BỘ'!I33)</f>
        <v>790000</v>
      </c>
      <c r="H2778" s="13">
        <f>IF('📦 RON BỘ'!B33="","",'📦 RON BỘ'!J33)</f>
        <v>840000</v>
      </c>
      <c r="I2778" s="13">
        <f>IF('📦 RON BỘ'!B33="","",'📦 RON BỘ'!K33)</f>
        <v>0</v>
      </c>
      <c r="J2778" s="1" t="str">
        <f>IF('📦 RON BỘ'!B33="","","")</f>
        <v/>
      </c>
      <c r="L2778" s="1">
        <f>N(L2777)+IF(AND('🔎 TRA CỨU NHANH'!$C$2&lt;&gt;"",OR(ISNUMBER(SEARCH('🔎 TRA CỨU NHANH'!$C$2,$A2778)),ISNUMBER(SEARCH('🔎 TRA CỨU NHANH'!$C$2,$B2778)))),1,0)</f>
        <v>0</v>
      </c>
      <c r="M2778" s="1" t="str">
        <f t="shared" si="86"/>
        <v/>
      </c>
      <c r="N2778" s="1">
        <f>N(N2777)+IF(AND('💰 BÁO GIÁ'!$C$27&lt;&gt;"",OR(ISNUMBER(SEARCH('💰 BÁO GIÁ'!$C$27,$A2778)),ISNUMBER(SEARCH('💰 BÁO GIÁ'!$C$27,$B2778)))),1,0)</f>
        <v>0</v>
      </c>
      <c r="O2778" s="1" t="str">
        <f t="shared" si="87"/>
        <v/>
      </c>
    </row>
    <row r="2779" customHeight="1" spans="1:15">
      <c r="A2779" s="1" t="str">
        <f>IF('📦 RON BỘ'!B34="","",'📦 RON BỘ'!B34)</f>
        <v>HH075681</v>
      </c>
      <c r="B2779" s="1" t="str">
        <f>IF('📦 RON BỘ'!B34="","",'📦 RON BỘ'!C34)</f>
        <v>Ron bộ Isuzu 4HG1 (old) thép - DF</v>
      </c>
      <c r="C2779" s="1" t="str">
        <f>IF('📦 RON BỘ'!B34="","","Ron bộ")</f>
        <v>Ron bộ</v>
      </c>
      <c r="D2779" s="1" t="str">
        <f>IF('📦 RON BỘ'!B34="","",'📦 RON BỘ'!F34)</f>
        <v>Bộ</v>
      </c>
      <c r="E2779" s="13">
        <f>IF('📦 RON BỘ'!B34="","",'📦 RON BỘ'!G34)</f>
        <v>0</v>
      </c>
      <c r="F2779" s="13">
        <f>IF('📦 RON BỘ'!B34="","",'📦 RON BỘ'!H34)</f>
        <v>740000</v>
      </c>
      <c r="G2779" s="13">
        <f>IF('📦 RON BỘ'!B34="","",'📦 RON BỘ'!I34)</f>
        <v>790000</v>
      </c>
      <c r="H2779" s="13">
        <f>IF('📦 RON BỘ'!B34="","",'📦 RON BỘ'!J34)</f>
        <v>840000</v>
      </c>
      <c r="I2779" s="13">
        <f>IF('📦 RON BỘ'!B34="","",'📦 RON BỘ'!K34)</f>
        <v>0</v>
      </c>
      <c r="J2779" s="1" t="str">
        <f>IF('📦 RON BỘ'!B34="","","")</f>
        <v/>
      </c>
      <c r="L2779" s="1">
        <f>N(L2778)+IF(AND('🔎 TRA CỨU NHANH'!$C$2&lt;&gt;"",OR(ISNUMBER(SEARCH('🔎 TRA CỨU NHANH'!$C$2,$A2779)),ISNUMBER(SEARCH('🔎 TRA CỨU NHANH'!$C$2,$B2779)))),1,0)</f>
        <v>0</v>
      </c>
      <c r="M2779" s="1" t="str">
        <f t="shared" si="86"/>
        <v/>
      </c>
      <c r="N2779" s="1">
        <f>N(N2778)+IF(AND('💰 BÁO GIÁ'!$C$27&lt;&gt;"",OR(ISNUMBER(SEARCH('💰 BÁO GIÁ'!$C$27,$A2779)),ISNUMBER(SEARCH('💰 BÁO GIÁ'!$C$27,$B2779)))),1,0)</f>
        <v>0</v>
      </c>
      <c r="O2779" s="1" t="str">
        <f t="shared" si="87"/>
        <v/>
      </c>
    </row>
    <row r="2780" customHeight="1" spans="1:15">
      <c r="A2780" s="1" t="str">
        <f>IF('📦 RON BỘ'!B35="","",'📦 RON BỘ'!B35)</f>
        <v>HH076830</v>
      </c>
      <c r="B2780" s="1" t="str">
        <f>IF('📦 RON BỘ'!B35="","",'📦 RON BỘ'!C35)</f>
        <v>Ron bộ Isuzu 4HK1-T (đời điện) - thép Inox - NICE IN</v>
      </c>
      <c r="C2780" s="1" t="str">
        <f>IF('📦 RON BỘ'!B35="","","Ron bộ")</f>
        <v>Ron bộ</v>
      </c>
      <c r="D2780" s="1" t="str">
        <f>IF('📦 RON BỘ'!B35="","",'📦 RON BỘ'!F35)</f>
        <v>Bộ</v>
      </c>
      <c r="E2780" s="13">
        <f>IF('📦 RON BỘ'!B35="","",'📦 RON BỘ'!G35)</f>
        <v>0</v>
      </c>
      <c r="F2780" s="13">
        <f>IF('📦 RON BỘ'!B35="","",'📦 RON BỘ'!H35)</f>
        <v>1280000</v>
      </c>
      <c r="G2780" s="13">
        <f>IF('📦 RON BỘ'!B35="","",'📦 RON BỘ'!I35)</f>
        <v>1370000</v>
      </c>
      <c r="H2780" s="13">
        <f>IF('📦 RON BỘ'!B35="","",'📦 RON BỘ'!J35)</f>
        <v>1460000</v>
      </c>
      <c r="I2780" s="13">
        <f>IF('📦 RON BỘ'!B35="","",'📦 RON BỘ'!K35)</f>
        <v>0</v>
      </c>
      <c r="J2780" s="1" t="str">
        <f>IF('📦 RON BỘ'!B35="","","")</f>
        <v/>
      </c>
      <c r="L2780" s="1">
        <f>N(L2779)+IF(AND('🔎 TRA CỨU NHANH'!$C$2&lt;&gt;"",OR(ISNUMBER(SEARCH('🔎 TRA CỨU NHANH'!$C$2,$A2780)),ISNUMBER(SEARCH('🔎 TRA CỨU NHANH'!$C$2,$B2780)))),1,0)</f>
        <v>0</v>
      </c>
      <c r="M2780" s="1" t="str">
        <f t="shared" si="86"/>
        <v/>
      </c>
      <c r="N2780" s="1">
        <f>N(N2779)+IF(AND('💰 BÁO GIÁ'!$C$27&lt;&gt;"",OR(ISNUMBER(SEARCH('💰 BÁO GIÁ'!$C$27,$A2780)),ISNUMBER(SEARCH('💰 BÁO GIÁ'!$C$27,$B2780)))),1,0)</f>
        <v>0</v>
      </c>
      <c r="O2780" s="1" t="str">
        <f t="shared" si="87"/>
        <v/>
      </c>
    </row>
    <row r="2781" customHeight="1" spans="1:15">
      <c r="A2781" s="1" t="str">
        <f>IF('📦 RON BỘ'!B36="","",'📦 RON BỘ'!B36)</f>
        <v>HH077494</v>
      </c>
      <c r="B2781" s="1" t="str">
        <f>IF('📦 RON BỘ'!B36="","",'📦 RON BỘ'!C36)</f>
        <v>Ron bộ Isuzu 4JB1 (catte 1 tầng), 4JA1 - Thép - DF</v>
      </c>
      <c r="C2781" s="1" t="str">
        <f>IF('📦 RON BỘ'!B36="","","Ron bộ")</f>
        <v>Ron bộ</v>
      </c>
      <c r="D2781" s="1" t="str">
        <f>IF('📦 RON BỘ'!B36="","",'📦 RON BỘ'!F36)</f>
        <v>Bộ</v>
      </c>
      <c r="E2781" s="13">
        <f>IF('📦 RON BỘ'!B36="","",'📦 RON BỘ'!G36)</f>
        <v>0</v>
      </c>
      <c r="F2781" s="13">
        <f>IF('📦 RON BỘ'!B36="","",'📦 RON BỘ'!H36)</f>
        <v>260000</v>
      </c>
      <c r="G2781" s="13">
        <f>IF('📦 RON BỘ'!B36="","",'📦 RON BỘ'!I36)</f>
        <v>280000</v>
      </c>
      <c r="H2781" s="13">
        <f>IF('📦 RON BỘ'!B36="","",'📦 RON BỘ'!J36)</f>
        <v>300000</v>
      </c>
      <c r="I2781" s="13">
        <f>IF('📦 RON BỘ'!B36="","",'📦 RON BỘ'!K36)</f>
        <v>0</v>
      </c>
      <c r="J2781" s="1" t="str">
        <f>IF('📦 RON BỘ'!B36="","","")</f>
        <v/>
      </c>
      <c r="L2781" s="1">
        <f>N(L2780)+IF(AND('🔎 TRA CỨU NHANH'!$C$2&lt;&gt;"",OR(ISNUMBER(SEARCH('🔎 TRA CỨU NHANH'!$C$2,$A2781)),ISNUMBER(SEARCH('🔎 TRA CỨU NHANH'!$C$2,$B2781)))),1,0)</f>
        <v>0</v>
      </c>
      <c r="M2781" s="1" t="str">
        <f t="shared" si="86"/>
        <v/>
      </c>
      <c r="N2781" s="1">
        <f>N(N2780)+IF(AND('💰 BÁO GIÁ'!$C$27&lt;&gt;"",OR(ISNUMBER(SEARCH('💰 BÁO GIÁ'!$C$27,$A2781)),ISNUMBER(SEARCH('💰 BÁO GIÁ'!$C$27,$B2781)))),1,0)</f>
        <v>0</v>
      </c>
      <c r="O2781" s="1" t="str">
        <f t="shared" si="87"/>
        <v/>
      </c>
    </row>
    <row r="2782" customHeight="1" spans="1:15">
      <c r="A2782" s="1" t="str">
        <f>IF('📦 RON BỘ'!B37="","",'📦 RON BỘ'!B37)</f>
        <v>HH075744</v>
      </c>
      <c r="B2782" s="1" t="str">
        <f>IF('📦 RON BỘ'!B37="","",'📦 RON BỘ'!C37)</f>
        <v>Ron bộ Isuzu 4JB1- T (catte 2 tầng) thép - MASAKO</v>
      </c>
      <c r="C2782" s="1" t="str">
        <f>IF('📦 RON BỘ'!B37="","","Ron bộ")</f>
        <v>Ron bộ</v>
      </c>
      <c r="D2782" s="1" t="str">
        <f>IF('📦 RON BỘ'!B37="","",'📦 RON BỘ'!F37)</f>
        <v>Bộ</v>
      </c>
      <c r="E2782" s="13">
        <f>IF('📦 RON BỘ'!B37="","",'📦 RON BỘ'!G37)</f>
        <v>0</v>
      </c>
      <c r="F2782" s="13">
        <f>IF('📦 RON BỘ'!B37="","",'📦 RON BỘ'!H37)</f>
        <v>400000</v>
      </c>
      <c r="G2782" s="13">
        <f>IF('📦 RON BỘ'!B37="","",'📦 RON BỘ'!I37)</f>
        <v>430000</v>
      </c>
      <c r="H2782" s="13">
        <f>IF('📦 RON BỘ'!B37="","",'📦 RON BỘ'!J37)</f>
        <v>460000</v>
      </c>
      <c r="I2782" s="13">
        <f>IF('📦 RON BỘ'!B37="","",'📦 RON BỘ'!K37)</f>
        <v>0</v>
      </c>
      <c r="J2782" s="1" t="str">
        <f>IF('📦 RON BỘ'!B37="","","")</f>
        <v/>
      </c>
      <c r="L2782" s="1">
        <f>N(L2781)+IF(AND('🔎 TRA CỨU NHANH'!$C$2&lt;&gt;"",OR(ISNUMBER(SEARCH('🔎 TRA CỨU NHANH'!$C$2,$A2782)),ISNUMBER(SEARCH('🔎 TRA CỨU NHANH'!$C$2,$B2782)))),1,0)</f>
        <v>0</v>
      </c>
      <c r="M2782" s="1" t="str">
        <f t="shared" si="86"/>
        <v/>
      </c>
      <c r="N2782" s="1">
        <f>N(N2781)+IF(AND('💰 BÁO GIÁ'!$C$27&lt;&gt;"",OR(ISNUMBER(SEARCH('💰 BÁO GIÁ'!$C$27,$A2782)),ISNUMBER(SEARCH('💰 BÁO GIÁ'!$C$27,$B2782)))),1,0)</f>
        <v>0</v>
      </c>
      <c r="O2782" s="1" t="str">
        <f t="shared" si="87"/>
        <v/>
      </c>
    </row>
    <row r="2783" customHeight="1" spans="1:15">
      <c r="A2783" s="1" t="str">
        <f>IF('📦 RON BỘ'!B38="","",'📦 RON BỘ'!B38)</f>
        <v>HH00764</v>
      </c>
      <c r="B2783" s="1" t="str">
        <f>IF('📦 RON BỘ'!B38="","",'📦 RON BỘ'!C38)</f>
        <v>Ron bộ Isuzu 4JB1-T (catte 2 tầng) thép, 4JA1 - DF</v>
      </c>
      <c r="C2783" s="1" t="str">
        <f>IF('📦 RON BỘ'!B38="","","Ron bộ")</f>
        <v>Ron bộ</v>
      </c>
      <c r="D2783" s="1" t="str">
        <f>IF('📦 RON BỘ'!B38="","",'📦 RON BỘ'!F38)</f>
        <v>Bộ</v>
      </c>
      <c r="E2783" s="13">
        <f>IF('📦 RON BỘ'!B38="","",'📦 RON BỘ'!G38)</f>
        <v>0</v>
      </c>
      <c r="F2783" s="13">
        <f>IF('📦 RON BỘ'!B38="","",'📦 RON BỘ'!H38)</f>
        <v>400000</v>
      </c>
      <c r="G2783" s="13">
        <f>IF('📦 RON BỘ'!B38="","",'📦 RON BỘ'!I38)</f>
        <v>440000</v>
      </c>
      <c r="H2783" s="13">
        <f>IF('📦 RON BỘ'!B38="","",'📦 RON BỘ'!J38)</f>
        <v>470000</v>
      </c>
      <c r="I2783" s="13">
        <f>IF('📦 RON BỘ'!B38="","",'📦 RON BỘ'!K38)</f>
        <v>0</v>
      </c>
      <c r="J2783" s="1" t="str">
        <f>IF('📦 RON BỘ'!B38="","","")</f>
        <v/>
      </c>
      <c r="L2783" s="1">
        <f>N(L2782)+IF(AND('🔎 TRA CỨU NHANH'!$C$2&lt;&gt;"",OR(ISNUMBER(SEARCH('🔎 TRA CỨU NHANH'!$C$2,$A2783)),ISNUMBER(SEARCH('🔎 TRA CỨU NHANH'!$C$2,$B2783)))),1,0)</f>
        <v>0</v>
      </c>
      <c r="M2783" s="1" t="str">
        <f t="shared" si="86"/>
        <v/>
      </c>
      <c r="N2783" s="1">
        <f>N(N2782)+IF(AND('💰 BÁO GIÁ'!$C$27&lt;&gt;"",OR(ISNUMBER(SEARCH('💰 BÁO GIÁ'!$C$27,$A2783)),ISNUMBER(SEARCH('💰 BÁO GIÁ'!$C$27,$B2783)))),1,0)</f>
        <v>0</v>
      </c>
      <c r="O2783" s="1" t="str">
        <f t="shared" si="87"/>
        <v/>
      </c>
    </row>
    <row r="2784" customHeight="1" spans="1:15">
      <c r="A2784" s="1" t="str">
        <f>IF('📦 RON BỘ'!B39="","",'📦 RON BỘ'!B39)</f>
        <v>HH076554</v>
      </c>
      <c r="B2784" s="1" t="str">
        <f>IF('📦 RON BỘ'!B39="","",'📦 RON BỘ'!C39)</f>
        <v>Ron bộ Isuzu 4JC1 (D201) Thép - MASAKO (480.510/50)</v>
      </c>
      <c r="C2784" s="1" t="str">
        <f>IF('📦 RON BỘ'!B39="","","Ron bộ")</f>
        <v>Ron bộ</v>
      </c>
      <c r="D2784" s="1" t="str">
        <f>IF('📦 RON BỘ'!B39="","",'📦 RON BỘ'!F39)</f>
        <v>Bộ</v>
      </c>
      <c r="E2784" s="13">
        <f>IF('📦 RON BỘ'!B39="","",'📦 RON BỘ'!G39)</f>
        <v>0</v>
      </c>
      <c r="F2784" s="13">
        <f>IF('📦 RON BỘ'!B39="","",'📦 RON BỘ'!H39)</f>
        <v>480000</v>
      </c>
      <c r="G2784" s="13">
        <f>IF('📦 RON BỘ'!B39="","",'📦 RON BỘ'!I39)</f>
        <v>510000</v>
      </c>
      <c r="H2784" s="13">
        <f>IF('📦 RON BỘ'!B39="","",'📦 RON BỘ'!J39)</f>
        <v>550000</v>
      </c>
      <c r="I2784" s="13">
        <f>IF('📦 RON BỘ'!B39="","",'📦 RON BỘ'!K39)</f>
        <v>0</v>
      </c>
      <c r="J2784" s="1" t="str">
        <f>IF('📦 RON BỘ'!B39="","","")</f>
        <v/>
      </c>
      <c r="L2784" s="1">
        <f>N(L2783)+IF(AND('🔎 TRA CỨU NHANH'!$C$2&lt;&gt;"",OR(ISNUMBER(SEARCH('🔎 TRA CỨU NHANH'!$C$2,$A2784)),ISNUMBER(SEARCH('🔎 TRA CỨU NHANH'!$C$2,$B2784)))),1,0)</f>
        <v>0</v>
      </c>
      <c r="M2784" s="1" t="str">
        <f t="shared" si="86"/>
        <v/>
      </c>
      <c r="N2784" s="1">
        <f>N(N2783)+IF(AND('💰 BÁO GIÁ'!$C$27&lt;&gt;"",OR(ISNUMBER(SEARCH('💰 BÁO GIÁ'!$C$27,$A2784)),ISNUMBER(SEARCH('💰 BÁO GIÁ'!$C$27,$B2784)))),1,0)</f>
        <v>0</v>
      </c>
      <c r="O2784" s="1" t="str">
        <f t="shared" si="87"/>
        <v/>
      </c>
    </row>
    <row r="2785" customHeight="1" spans="1:15">
      <c r="A2785" s="1" t="str">
        <f>IF('📦 RON BỘ'!B40="","",'📦 RON BỘ'!B40)</f>
        <v>HH084251</v>
      </c>
      <c r="B2785" s="1" t="str">
        <f>IF('📦 RON BỘ'!B40="","",'📦 RON BỘ'!C40)</f>
        <v>Ron bộ Isuzu 4JE1, Thép - DF</v>
      </c>
      <c r="C2785" s="1" t="str">
        <f>IF('📦 RON BỘ'!B40="","","Ron bộ")</f>
        <v>Ron bộ</v>
      </c>
      <c r="D2785" s="1" t="str">
        <f>IF('📦 RON BỘ'!B40="","",'📦 RON BỘ'!F40)</f>
        <v>Bộ</v>
      </c>
      <c r="E2785" s="13">
        <f>IF('📦 RON BỘ'!B40="","",'📦 RON BỘ'!G40)</f>
        <v>0</v>
      </c>
      <c r="F2785" s="13">
        <f>IF('📦 RON BỘ'!B40="","",'📦 RON BỘ'!H40)</f>
        <v>610000</v>
      </c>
      <c r="G2785" s="13">
        <f>IF('📦 RON BỘ'!B40="","",'📦 RON BỘ'!I40)</f>
        <v>650000</v>
      </c>
      <c r="H2785" s="13">
        <f>IF('📦 RON BỘ'!B40="","",'📦 RON BỘ'!J40)</f>
        <v>690000</v>
      </c>
      <c r="I2785" s="13">
        <f>IF('📦 RON BỘ'!B40="","",'📦 RON BỘ'!K40)</f>
        <v>0</v>
      </c>
      <c r="J2785" s="1" t="str">
        <f>IF('📦 RON BỘ'!B40="","","")</f>
        <v/>
      </c>
      <c r="L2785" s="1">
        <f>N(L2784)+IF(AND('🔎 TRA CỨU NHANH'!$C$2&lt;&gt;"",OR(ISNUMBER(SEARCH('🔎 TRA CỨU NHANH'!$C$2,$A2785)),ISNUMBER(SEARCH('🔎 TRA CỨU NHANH'!$C$2,$B2785)))),1,0)</f>
        <v>0</v>
      </c>
      <c r="M2785" s="1" t="str">
        <f t="shared" si="86"/>
        <v/>
      </c>
      <c r="N2785" s="1">
        <f>N(N2784)+IF(AND('💰 BÁO GIÁ'!$C$27&lt;&gt;"",OR(ISNUMBER(SEARCH('💰 BÁO GIÁ'!$C$27,$A2785)),ISNUMBER(SEARCH('💰 BÁO GIÁ'!$C$27,$B2785)))),1,0)</f>
        <v>0</v>
      </c>
      <c r="O2785" s="1" t="str">
        <f t="shared" si="87"/>
        <v/>
      </c>
    </row>
    <row r="2786" customHeight="1" spans="1:15">
      <c r="A2786" s="1" t="str">
        <f>IF('📦 RON BỘ'!B41="","",'📦 RON BỘ'!B41)</f>
        <v>HH081249</v>
      </c>
      <c r="B2786" s="1" t="str">
        <f>IF('📦 RON BỘ'!B41="","",'📦 RON BỘ'!C41)</f>
        <v>Ron bộ Isuzu 4JG1 / 4JG2 - Thép Inox - NICE IN</v>
      </c>
      <c r="C2786" s="1" t="str">
        <f>IF('📦 RON BỘ'!B41="","","Ron bộ")</f>
        <v>Ron bộ</v>
      </c>
      <c r="D2786" s="1" t="str">
        <f>IF('📦 RON BỘ'!B41="","",'📦 RON BỘ'!F41)</f>
        <v>Bộ</v>
      </c>
      <c r="E2786" s="13">
        <f>IF('📦 RON BỘ'!B41="","",'📦 RON BỘ'!G41)</f>
        <v>0</v>
      </c>
      <c r="F2786" s="13">
        <f>IF('📦 RON BỘ'!B41="","",'📦 RON BỘ'!H41)</f>
        <v>660000</v>
      </c>
      <c r="G2786" s="13">
        <f>IF('📦 RON BỘ'!B41="","",'📦 RON BỘ'!I41)</f>
        <v>700000</v>
      </c>
      <c r="H2786" s="13">
        <f>IF('📦 RON BỘ'!B41="","",'📦 RON BỘ'!J41)</f>
        <v>750000</v>
      </c>
      <c r="I2786" s="13">
        <f>IF('📦 RON BỘ'!B41="","",'📦 RON BỘ'!K41)</f>
        <v>0</v>
      </c>
      <c r="J2786" s="1" t="str">
        <f>IF('📦 RON BỘ'!B41="","","")</f>
        <v/>
      </c>
      <c r="L2786" s="1">
        <f>N(L2785)+IF(AND('🔎 TRA CỨU NHANH'!$C$2&lt;&gt;"",OR(ISNUMBER(SEARCH('🔎 TRA CỨU NHANH'!$C$2,$A2786)),ISNUMBER(SEARCH('🔎 TRA CỨU NHANH'!$C$2,$B2786)))),1,0)</f>
        <v>0</v>
      </c>
      <c r="M2786" s="1" t="str">
        <f t="shared" si="86"/>
        <v/>
      </c>
      <c r="N2786" s="1">
        <f>N(N2785)+IF(AND('💰 BÁO GIÁ'!$C$27&lt;&gt;"",OR(ISNUMBER(SEARCH('💰 BÁO GIÁ'!$C$27,$A2786)),ISNUMBER(SEARCH('💰 BÁO GIÁ'!$C$27,$B2786)))),1,0)</f>
        <v>0</v>
      </c>
      <c r="O2786" s="1" t="str">
        <f t="shared" si="87"/>
        <v/>
      </c>
    </row>
    <row r="2787" customHeight="1" spans="1:15">
      <c r="A2787" s="1" t="str">
        <f>IF('📦 RON BỘ'!B42="","",'📦 RON BỘ'!B42)</f>
        <v>HH077346</v>
      </c>
      <c r="B2787" s="1" t="str">
        <f>IF('📦 RON BỘ'!B42="","",'📦 RON BỘ'!C42)</f>
        <v>Ron bộ Isuzu 4JG1/ 4JG2, Thép - MASAKO</v>
      </c>
      <c r="C2787" s="1" t="str">
        <f>IF('📦 RON BỘ'!B42="","","Ron bộ")</f>
        <v>Ron bộ</v>
      </c>
      <c r="D2787" s="1" t="str">
        <f>IF('📦 RON BỘ'!B42="","",'📦 RON BỘ'!F42)</f>
        <v>Bộ</v>
      </c>
      <c r="E2787" s="13">
        <f>IF('📦 RON BỘ'!B42="","",'📦 RON BỘ'!G42)</f>
        <v>0</v>
      </c>
      <c r="F2787" s="13">
        <f>IF('📦 RON BỘ'!B42="","",'📦 RON BỘ'!H42)</f>
        <v>500000</v>
      </c>
      <c r="G2787" s="13">
        <f>IF('📦 RON BỘ'!B42="","",'📦 RON BỘ'!I42)</f>
        <v>540000</v>
      </c>
      <c r="H2787" s="13">
        <f>IF('📦 RON BỘ'!B42="","",'📦 RON BỘ'!J42)</f>
        <v>580000</v>
      </c>
      <c r="I2787" s="13">
        <f>IF('📦 RON BỘ'!B42="","",'📦 RON BỘ'!K42)</f>
        <v>0</v>
      </c>
      <c r="J2787" s="1" t="str">
        <f>IF('📦 RON BỘ'!B42="","","")</f>
        <v/>
      </c>
      <c r="L2787" s="1">
        <f>N(L2786)+IF(AND('🔎 TRA CỨU NHANH'!$C$2&lt;&gt;"",OR(ISNUMBER(SEARCH('🔎 TRA CỨU NHANH'!$C$2,$A2787)),ISNUMBER(SEARCH('🔎 TRA CỨU NHANH'!$C$2,$B2787)))),1,0)</f>
        <v>0</v>
      </c>
      <c r="M2787" s="1" t="str">
        <f t="shared" si="86"/>
        <v/>
      </c>
      <c r="N2787" s="1">
        <f>N(N2786)+IF(AND('💰 BÁO GIÁ'!$C$27&lt;&gt;"",OR(ISNUMBER(SEARCH('💰 BÁO GIÁ'!$C$27,$A2787)),ISNUMBER(SEARCH('💰 BÁO GIÁ'!$C$27,$B2787)))),1,0)</f>
        <v>0</v>
      </c>
      <c r="O2787" s="1" t="str">
        <f t="shared" si="87"/>
        <v/>
      </c>
    </row>
    <row r="2788" customHeight="1" spans="1:15">
      <c r="A2788" s="1" t="str">
        <f>IF('📦 RON BỘ'!B43="","",'📦 RON BỘ'!B43)</f>
        <v>HH072068</v>
      </c>
      <c r="B2788" s="1" t="str">
        <f>IF('📦 RON BỘ'!B43="","",'📦 RON BỘ'!C43)</f>
        <v>Ron bộ Isuzu 4JH1, thép - DF</v>
      </c>
      <c r="C2788" s="1" t="str">
        <f>IF('📦 RON BỘ'!B43="","","Ron bộ")</f>
        <v>Ron bộ</v>
      </c>
      <c r="D2788" s="1" t="str">
        <f>IF('📦 RON BỘ'!B43="","",'📦 RON BỘ'!F43)</f>
        <v>Bộ</v>
      </c>
      <c r="E2788" s="13">
        <f>IF('📦 RON BỘ'!B43="","",'📦 RON BỘ'!G43)</f>
        <v>0</v>
      </c>
      <c r="F2788" s="13">
        <f>IF('📦 RON BỘ'!B43="","",'📦 RON BỘ'!H43)</f>
        <v>0</v>
      </c>
      <c r="G2788" s="13">
        <f>IF('📦 RON BỘ'!B43="","",'📦 RON BỘ'!I43)</f>
        <v>0</v>
      </c>
      <c r="H2788" s="13">
        <f>IF('📦 RON BỘ'!B43="","",'📦 RON BỘ'!J43)</f>
        <v>0</v>
      </c>
      <c r="I2788" s="13">
        <f>IF('📦 RON BỘ'!B43="","",'📦 RON BỘ'!K43)</f>
        <v>0</v>
      </c>
      <c r="J2788" s="1" t="str">
        <f>IF('📦 RON BỘ'!B43="","","")</f>
        <v/>
      </c>
      <c r="L2788" s="1">
        <f>N(L2787)+IF(AND('🔎 TRA CỨU NHANH'!$C$2&lt;&gt;"",OR(ISNUMBER(SEARCH('🔎 TRA CỨU NHANH'!$C$2,$A2788)),ISNUMBER(SEARCH('🔎 TRA CỨU NHANH'!$C$2,$B2788)))),1,0)</f>
        <v>0</v>
      </c>
      <c r="M2788" s="1" t="str">
        <f t="shared" si="86"/>
        <v/>
      </c>
      <c r="N2788" s="1">
        <f>N(N2787)+IF(AND('💰 BÁO GIÁ'!$C$27&lt;&gt;"",OR(ISNUMBER(SEARCH('💰 BÁO GIÁ'!$C$27,$A2788)),ISNUMBER(SEARCH('💰 BÁO GIÁ'!$C$27,$B2788)))),1,0)</f>
        <v>0</v>
      </c>
      <c r="O2788" s="1" t="str">
        <f t="shared" si="87"/>
        <v/>
      </c>
    </row>
    <row r="2789" customHeight="1" spans="1:15">
      <c r="A2789" s="1" t="str">
        <f>IF('📦 RON BỘ'!B44="","",'📦 RON BỘ'!B44)</f>
        <v>HH077053</v>
      </c>
      <c r="B2789" s="1" t="str">
        <f>IF('📦 RON BỘ'!B44="","",'📦 RON BỘ'!C44)</f>
        <v>Ron bộ Isuzu 4JJ1-T (NF8027-1) thép Inox, phớt béc 57 - NICE IN</v>
      </c>
      <c r="C2789" s="1" t="str">
        <f>IF('📦 RON BỘ'!B44="","","Ron bộ")</f>
        <v>Ron bộ</v>
      </c>
      <c r="D2789" s="1" t="str">
        <f>IF('📦 RON BỘ'!B44="","",'📦 RON BỘ'!F44)</f>
        <v>Bộ</v>
      </c>
      <c r="E2789" s="13">
        <f>IF('📦 RON BỘ'!B44="","",'📦 RON BỘ'!G44)</f>
        <v>0</v>
      </c>
      <c r="F2789" s="13">
        <f>IF('📦 RON BỘ'!B44="","",'📦 RON BỘ'!H44)</f>
        <v>950000</v>
      </c>
      <c r="G2789" s="13">
        <f>IF('📦 RON BỘ'!B44="","",'📦 RON BỘ'!I44)</f>
        <v>1030000</v>
      </c>
      <c r="H2789" s="13">
        <f>IF('📦 RON BỘ'!B44="","",'📦 RON BỘ'!J44)</f>
        <v>1100000</v>
      </c>
      <c r="I2789" s="13">
        <f>IF('📦 RON BỘ'!B44="","",'📦 RON BỘ'!K44)</f>
        <v>0</v>
      </c>
      <c r="J2789" s="1" t="str">
        <f>IF('📦 RON BỘ'!B44="","","")</f>
        <v/>
      </c>
      <c r="L2789" s="1">
        <f>N(L2788)+IF(AND('🔎 TRA CỨU NHANH'!$C$2&lt;&gt;"",OR(ISNUMBER(SEARCH('🔎 TRA CỨU NHANH'!$C$2,$A2789)),ISNUMBER(SEARCH('🔎 TRA CỨU NHANH'!$C$2,$B2789)))),1,0)</f>
        <v>0</v>
      </c>
      <c r="M2789" s="1" t="str">
        <f t="shared" si="86"/>
        <v/>
      </c>
      <c r="N2789" s="1">
        <f>N(N2788)+IF(AND('💰 BÁO GIÁ'!$C$27&lt;&gt;"",OR(ISNUMBER(SEARCH('💰 BÁO GIÁ'!$C$27,$A2789)),ISNUMBER(SEARCH('💰 BÁO GIÁ'!$C$27,$B2789)))),1,0)</f>
        <v>0</v>
      </c>
      <c r="O2789" s="1" t="str">
        <f t="shared" si="87"/>
        <v/>
      </c>
    </row>
    <row r="2790" customHeight="1" spans="1:15">
      <c r="A2790" s="1" t="str">
        <f>IF('📦 RON BỘ'!B45="","",'📦 RON BỘ'!B45)</f>
        <v>HH081450</v>
      </c>
      <c r="B2790" s="1" t="str">
        <f>IF('📦 RON BỘ'!B45="","",'📦 RON BỘ'!C45)</f>
        <v>Ron bộ Isuzu 4LC1, Amiang - MASAKO</v>
      </c>
      <c r="C2790" s="1" t="str">
        <f>IF('📦 RON BỘ'!B45="","","Ron bộ")</f>
        <v>Ron bộ</v>
      </c>
      <c r="D2790" s="1" t="str">
        <f>IF('📦 RON BỘ'!B45="","",'📦 RON BỘ'!F45)</f>
        <v>Bộ</v>
      </c>
      <c r="E2790" s="13">
        <f>IF('📦 RON BỘ'!B45="","",'📦 RON BỘ'!G45)</f>
        <v>0</v>
      </c>
      <c r="F2790" s="13">
        <f>IF('📦 RON BỘ'!B45="","",'📦 RON BỘ'!H45)</f>
        <v>410000</v>
      </c>
      <c r="G2790" s="13">
        <f>IF('📦 RON BỘ'!B45="","",'📦 RON BỘ'!I45)</f>
        <v>440000</v>
      </c>
      <c r="H2790" s="13">
        <f>IF('📦 RON BỘ'!B45="","",'📦 RON BỘ'!J45)</f>
        <v>470000</v>
      </c>
      <c r="I2790" s="13">
        <f>IF('📦 RON BỘ'!B45="","",'📦 RON BỘ'!K45)</f>
        <v>0</v>
      </c>
      <c r="J2790" s="1" t="str">
        <f>IF('📦 RON BỘ'!B45="","","")</f>
        <v/>
      </c>
      <c r="L2790" s="1">
        <f>N(L2789)+IF(AND('🔎 TRA CỨU NHANH'!$C$2&lt;&gt;"",OR(ISNUMBER(SEARCH('🔎 TRA CỨU NHANH'!$C$2,$A2790)),ISNUMBER(SEARCH('🔎 TRA CỨU NHANH'!$C$2,$B2790)))),1,0)</f>
        <v>0</v>
      </c>
      <c r="M2790" s="1" t="str">
        <f t="shared" si="86"/>
        <v/>
      </c>
      <c r="N2790" s="1">
        <f>N(N2789)+IF(AND('💰 BÁO GIÁ'!$C$27&lt;&gt;"",OR(ISNUMBER(SEARCH('💰 BÁO GIÁ'!$C$27,$A2790)),ISNUMBER(SEARCH('💰 BÁO GIÁ'!$C$27,$B2790)))),1,0)</f>
        <v>0</v>
      </c>
      <c r="O2790" s="1" t="str">
        <f t="shared" si="87"/>
        <v/>
      </c>
    </row>
    <row r="2791" customHeight="1" spans="1:15">
      <c r="A2791" s="1" t="str">
        <f>IF('📦 RON BỘ'!B46="","",'📦 RON BỘ'!B46)</f>
        <v>HH074289</v>
      </c>
      <c r="B2791" s="1" t="str">
        <f>IF('📦 RON BỘ'!B46="","",'📦 RON BỘ'!C46)</f>
        <v>Ron bộ Isuzu 4LE1, Steel thép - DF</v>
      </c>
      <c r="C2791" s="1" t="str">
        <f>IF('📦 RON BỘ'!B46="","","Ron bộ")</f>
        <v>Ron bộ</v>
      </c>
      <c r="D2791" s="1" t="str">
        <f>IF('📦 RON BỘ'!B46="","",'📦 RON BỘ'!F46)</f>
        <v>Cái</v>
      </c>
      <c r="E2791" s="13">
        <f>IF('📦 RON BỘ'!B46="","",'📦 RON BỘ'!G46)</f>
        <v>0</v>
      </c>
      <c r="F2791" s="13">
        <f>IF('📦 RON BỘ'!B46="","",'📦 RON BỘ'!H46)</f>
        <v>0</v>
      </c>
      <c r="G2791" s="13">
        <f>IF('📦 RON BỘ'!B46="","",'📦 RON BỘ'!I46)</f>
        <v>0</v>
      </c>
      <c r="H2791" s="13">
        <f>IF('📦 RON BỘ'!B46="","",'📦 RON BỘ'!J46)</f>
        <v>0</v>
      </c>
      <c r="I2791" s="13">
        <f>IF('📦 RON BỘ'!B46="","",'📦 RON BỘ'!K46)</f>
        <v>0</v>
      </c>
      <c r="J2791" s="1" t="str">
        <f>IF('📦 RON BỘ'!B46="","","")</f>
        <v/>
      </c>
      <c r="L2791" s="1">
        <f>N(L2790)+IF(AND('🔎 TRA CỨU NHANH'!$C$2&lt;&gt;"",OR(ISNUMBER(SEARCH('🔎 TRA CỨU NHANH'!$C$2,$A2791)),ISNUMBER(SEARCH('🔎 TRA CỨU NHANH'!$C$2,$B2791)))),1,0)</f>
        <v>0</v>
      </c>
      <c r="M2791" s="1" t="str">
        <f t="shared" si="86"/>
        <v/>
      </c>
      <c r="N2791" s="1">
        <f>N(N2790)+IF(AND('💰 BÁO GIÁ'!$C$27&lt;&gt;"",OR(ISNUMBER(SEARCH('💰 BÁO GIÁ'!$C$27,$A2791)),ISNUMBER(SEARCH('💰 BÁO GIÁ'!$C$27,$B2791)))),1,0)</f>
        <v>0</v>
      </c>
      <c r="O2791" s="1" t="str">
        <f t="shared" si="87"/>
        <v/>
      </c>
    </row>
    <row r="2792" customHeight="1" spans="1:15">
      <c r="A2792" s="1" t="str">
        <f>IF('📦 RON BỘ'!B47="","",'📦 RON BỘ'!B47)</f>
        <v>HH076827</v>
      </c>
      <c r="B2792" s="1" t="str">
        <f>IF('📦 RON BỘ'!B47="","",'📦 RON BỘ'!C47)</f>
        <v>Ron bộ Isuzu 4LE1, thép - MASAKO</v>
      </c>
      <c r="C2792" s="1" t="str">
        <f>IF('📦 RON BỘ'!B47="","","Ron bộ")</f>
        <v>Ron bộ</v>
      </c>
      <c r="D2792" s="1" t="str">
        <f>IF('📦 RON BỘ'!B47="","",'📦 RON BỘ'!F47)</f>
        <v>Bộ</v>
      </c>
      <c r="E2792" s="13">
        <f>IF('📦 RON BỘ'!B47="","",'📦 RON BỘ'!G47)</f>
        <v>0</v>
      </c>
      <c r="F2792" s="13">
        <f>IF('📦 RON BỘ'!B47="","",'📦 RON BỘ'!H47)</f>
        <v>590000</v>
      </c>
      <c r="G2792" s="13">
        <f>IF('📦 RON BỘ'!B47="","",'📦 RON BỘ'!I47)</f>
        <v>630000</v>
      </c>
      <c r="H2792" s="13">
        <f>IF('📦 RON BỘ'!B47="","",'📦 RON BỘ'!J47)</f>
        <v>670000</v>
      </c>
      <c r="I2792" s="13">
        <f>IF('📦 RON BỘ'!B47="","",'📦 RON BỘ'!K47)</f>
        <v>0</v>
      </c>
      <c r="J2792" s="1" t="str">
        <f>IF('📦 RON BỘ'!B47="","","")</f>
        <v/>
      </c>
      <c r="L2792" s="1">
        <f>N(L2791)+IF(AND('🔎 TRA CỨU NHANH'!$C$2&lt;&gt;"",OR(ISNUMBER(SEARCH('🔎 TRA CỨU NHANH'!$C$2,$A2792)),ISNUMBER(SEARCH('🔎 TRA CỨU NHANH'!$C$2,$B2792)))),1,0)</f>
        <v>0</v>
      </c>
      <c r="M2792" s="1" t="str">
        <f t="shared" si="86"/>
        <v/>
      </c>
      <c r="N2792" s="1">
        <f>N(N2791)+IF(AND('💰 BÁO GIÁ'!$C$27&lt;&gt;"",OR(ISNUMBER(SEARCH('💰 BÁO GIÁ'!$C$27,$A2792)),ISNUMBER(SEARCH('💰 BÁO GIÁ'!$C$27,$B2792)))),1,0)</f>
        <v>0</v>
      </c>
      <c r="O2792" s="1" t="str">
        <f t="shared" si="87"/>
        <v/>
      </c>
    </row>
    <row r="2793" customHeight="1" spans="1:15">
      <c r="A2793" s="1" t="str">
        <f>IF('📦 RON BỘ'!B48="","",'📦 RON BỘ'!B48)</f>
        <v>HH082463</v>
      </c>
      <c r="B2793" s="1" t="str">
        <f>IF('📦 RON BỘ'!B48="","",'📦 RON BỘ'!C48)</f>
        <v>Ron bộ Isuzu 4LE2, Steel thép -  DF</v>
      </c>
      <c r="C2793" s="1" t="str">
        <f>IF('📦 RON BỘ'!B48="","","Ron bộ")</f>
        <v>Ron bộ</v>
      </c>
      <c r="D2793" s="1" t="str">
        <f>IF('📦 RON BỘ'!B48="","",'📦 RON BỘ'!F48)</f>
        <v>Bộ</v>
      </c>
      <c r="E2793" s="13">
        <f>IF('📦 RON BỘ'!B48="","",'📦 RON BỘ'!G48)</f>
        <v>0</v>
      </c>
      <c r="F2793" s="13">
        <f>IF('📦 RON BỘ'!B48="","",'📦 RON BỘ'!H48)</f>
        <v>640000</v>
      </c>
      <c r="G2793" s="13">
        <f>IF('📦 RON BỘ'!B48="","",'📦 RON BỘ'!I48)</f>
        <v>680000</v>
      </c>
      <c r="H2793" s="13">
        <f>IF('📦 RON BỘ'!B48="","",'📦 RON BỘ'!J48)</f>
        <v>730000</v>
      </c>
      <c r="I2793" s="13">
        <f>IF('📦 RON BỘ'!B48="","",'📦 RON BỘ'!K48)</f>
        <v>0</v>
      </c>
      <c r="J2793" s="1" t="str">
        <f>IF('📦 RON BỘ'!B48="","","")</f>
        <v/>
      </c>
      <c r="L2793" s="1">
        <f>N(L2792)+IF(AND('🔎 TRA CỨU NHANH'!$C$2&lt;&gt;"",OR(ISNUMBER(SEARCH('🔎 TRA CỨU NHANH'!$C$2,$A2793)),ISNUMBER(SEARCH('🔎 TRA CỨU NHANH'!$C$2,$B2793)))),1,0)</f>
        <v>0</v>
      </c>
      <c r="M2793" s="1" t="str">
        <f t="shared" si="86"/>
        <v/>
      </c>
      <c r="N2793" s="1">
        <f>N(N2792)+IF(AND('💰 BÁO GIÁ'!$C$27&lt;&gt;"",OR(ISNUMBER(SEARCH('💰 BÁO GIÁ'!$C$27,$A2793)),ISNUMBER(SEARCH('💰 BÁO GIÁ'!$C$27,$B2793)))),1,0)</f>
        <v>0</v>
      </c>
      <c r="O2793" s="1" t="str">
        <f t="shared" si="87"/>
        <v/>
      </c>
    </row>
    <row r="2794" customHeight="1" spans="1:15">
      <c r="A2794" s="1" t="str">
        <f>IF('📦 RON BỘ'!B49="","",'📦 RON BỘ'!B49)</f>
        <v>HH079301</v>
      </c>
      <c r="B2794" s="1" t="str">
        <f>IF('📦 RON BỘ'!B49="","",'📦 RON BỘ'!C49)</f>
        <v>Ron bộ Isuzu 6BD1/ 6BB1 Amiang (thun cò dẹt, p đuôi 105-135) - MASAKO</v>
      </c>
      <c r="C2794" s="1" t="str">
        <f>IF('📦 RON BỘ'!B49="","","Ron bộ")</f>
        <v>Ron bộ</v>
      </c>
      <c r="D2794" s="1" t="str">
        <f>IF('📦 RON BỘ'!B49="","",'📦 RON BỘ'!F49)</f>
        <v>Bộ</v>
      </c>
      <c r="E2794" s="13">
        <f>IF('📦 RON BỘ'!B49="","",'📦 RON BỘ'!G49)</f>
        <v>0</v>
      </c>
      <c r="F2794" s="13">
        <f>IF('📦 RON BỘ'!B49="","",'📦 RON BỘ'!H49)</f>
        <v>600000</v>
      </c>
      <c r="G2794" s="13">
        <f>IF('📦 RON BỘ'!B49="","",'📦 RON BỘ'!I49)</f>
        <v>630000</v>
      </c>
      <c r="H2794" s="13">
        <f>IF('📦 RON BỘ'!B49="","",'📦 RON BỘ'!J49)</f>
        <v>670000</v>
      </c>
      <c r="I2794" s="13">
        <f>IF('📦 RON BỘ'!B49="","",'📦 RON BỘ'!K49)</f>
        <v>0</v>
      </c>
      <c r="J2794" s="1" t="str">
        <f>IF('📦 RON BỘ'!B49="","","")</f>
        <v/>
      </c>
      <c r="L2794" s="1">
        <f>N(L2793)+IF(AND('🔎 TRA CỨU NHANH'!$C$2&lt;&gt;"",OR(ISNUMBER(SEARCH('🔎 TRA CỨU NHANH'!$C$2,$A2794)),ISNUMBER(SEARCH('🔎 TRA CỨU NHANH'!$C$2,$B2794)))),1,0)</f>
        <v>0</v>
      </c>
      <c r="M2794" s="1" t="str">
        <f t="shared" si="86"/>
        <v/>
      </c>
      <c r="N2794" s="1">
        <f>N(N2793)+IF(AND('💰 BÁO GIÁ'!$C$27&lt;&gt;"",OR(ISNUMBER(SEARCH('💰 BÁO GIÁ'!$C$27,$A2794)),ISNUMBER(SEARCH('💰 BÁO GIÁ'!$C$27,$B2794)))),1,0)</f>
        <v>0</v>
      </c>
      <c r="O2794" s="1" t="str">
        <f t="shared" si="87"/>
        <v/>
      </c>
    </row>
    <row r="2795" customHeight="1" spans="1:15">
      <c r="A2795" s="1" t="str">
        <f>IF('📦 RON BỘ'!B50="","",'📦 RON BỘ'!B50)</f>
        <v>HH076461</v>
      </c>
      <c r="B2795" s="1" t="str">
        <f>IF('📦 RON BỘ'!B50="","",'📦 RON BỘ'!C50)</f>
        <v>Ron bộ Isuzu 6BD1/6BB1 Thép (thun cò dẹt, p đuôi 105-135) - NICE IN</v>
      </c>
      <c r="C2795" s="1" t="str">
        <f>IF('📦 RON BỘ'!B50="","","Ron bộ")</f>
        <v>Ron bộ</v>
      </c>
      <c r="D2795" s="1" t="str">
        <f>IF('📦 RON BỘ'!B50="","",'📦 RON BỘ'!F50)</f>
        <v>Bộ</v>
      </c>
      <c r="E2795" s="13">
        <f>IF('📦 RON BỘ'!B50="","",'📦 RON BỘ'!G50)</f>
        <v>0</v>
      </c>
      <c r="F2795" s="13">
        <f>IF('📦 RON BỘ'!B50="","",'📦 RON BỘ'!H50)</f>
        <v>910000</v>
      </c>
      <c r="G2795" s="13">
        <f>IF('📦 RON BỘ'!B50="","",'📦 RON BỘ'!I50)</f>
        <v>960000</v>
      </c>
      <c r="H2795" s="13">
        <f>IF('📦 RON BỘ'!B50="","",'📦 RON BỘ'!J50)</f>
        <v>1030000</v>
      </c>
      <c r="I2795" s="13">
        <f>IF('📦 RON BỘ'!B50="","",'📦 RON BỘ'!K50)</f>
        <v>0</v>
      </c>
      <c r="J2795" s="1" t="str">
        <f>IF('📦 RON BỘ'!B50="","","")</f>
        <v/>
      </c>
      <c r="L2795" s="1">
        <f>N(L2794)+IF(AND('🔎 TRA CỨU NHANH'!$C$2&lt;&gt;"",OR(ISNUMBER(SEARCH('🔎 TRA CỨU NHANH'!$C$2,$A2795)),ISNUMBER(SEARCH('🔎 TRA CỨU NHANH'!$C$2,$B2795)))),1,0)</f>
        <v>0</v>
      </c>
      <c r="M2795" s="1" t="str">
        <f t="shared" si="86"/>
        <v/>
      </c>
      <c r="N2795" s="1">
        <f>N(N2794)+IF(AND('💰 BÁO GIÁ'!$C$27&lt;&gt;"",OR(ISNUMBER(SEARCH('💰 BÁO GIÁ'!$C$27,$A2795)),ISNUMBER(SEARCH('💰 BÁO GIÁ'!$C$27,$B2795)))),1,0)</f>
        <v>0</v>
      </c>
      <c r="O2795" s="1" t="str">
        <f t="shared" si="87"/>
        <v/>
      </c>
    </row>
    <row r="2796" customHeight="1" spans="1:15">
      <c r="A2796" s="1" t="str">
        <f>IF('📦 RON BỘ'!B51="","",'📦 RON BỘ'!B51)</f>
        <v>HH075742</v>
      </c>
      <c r="B2796" s="1" t="str">
        <f>IF('📦 RON BỘ'!B51="","",'📦 RON BỘ'!C51)</f>
        <v>Ron bộ Isuzu 6BD1/6BB1, Thép (t cò dẹt, p sau 105-135)- MASAKO</v>
      </c>
      <c r="C2796" s="1" t="str">
        <f>IF('📦 RON BỘ'!B51="","","Ron bộ")</f>
        <v>Ron bộ</v>
      </c>
      <c r="D2796" s="1" t="str">
        <f>IF('📦 RON BỘ'!B51="","",'📦 RON BỘ'!F51)</f>
        <v>Bộ</v>
      </c>
      <c r="E2796" s="13">
        <f>IF('📦 RON BỘ'!B51="","",'📦 RON BỘ'!G51)</f>
        <v>0</v>
      </c>
      <c r="F2796" s="13">
        <f>IF('📦 RON BỘ'!B51="","",'📦 RON BỘ'!H51)</f>
        <v>0</v>
      </c>
      <c r="G2796" s="13">
        <f>IF('📦 RON BỘ'!B51="","",'📦 RON BỘ'!I51)</f>
        <v>0</v>
      </c>
      <c r="H2796" s="13">
        <f>IF('📦 RON BỘ'!B51="","",'📦 RON BỘ'!J51)</f>
        <v>0</v>
      </c>
      <c r="I2796" s="13">
        <f>IF('📦 RON BỘ'!B51="","",'📦 RON BỘ'!K51)</f>
        <v>0</v>
      </c>
      <c r="J2796" s="1" t="str">
        <f>IF('📦 RON BỘ'!B51="","","")</f>
        <v/>
      </c>
      <c r="L2796" s="1">
        <f>N(L2795)+IF(AND('🔎 TRA CỨU NHANH'!$C$2&lt;&gt;"",OR(ISNUMBER(SEARCH('🔎 TRA CỨU NHANH'!$C$2,$A2796)),ISNUMBER(SEARCH('🔎 TRA CỨU NHANH'!$C$2,$B2796)))),1,0)</f>
        <v>0</v>
      </c>
      <c r="M2796" s="1" t="str">
        <f t="shared" si="86"/>
        <v/>
      </c>
      <c r="N2796" s="1">
        <f>N(N2795)+IF(AND('💰 BÁO GIÁ'!$C$27&lt;&gt;"",OR(ISNUMBER(SEARCH('💰 BÁO GIÁ'!$C$27,$A2796)),ISNUMBER(SEARCH('💰 BÁO GIÁ'!$C$27,$B2796)))),1,0)</f>
        <v>0</v>
      </c>
      <c r="O2796" s="1" t="str">
        <f t="shared" si="87"/>
        <v/>
      </c>
    </row>
    <row r="2797" customHeight="1" spans="1:15">
      <c r="A2797" s="1" t="str">
        <f>IF('📦 RON BỘ'!B52="","",'📦 RON BỘ'!B52)</f>
        <v>HH00761</v>
      </c>
      <c r="B2797" s="1" t="str">
        <f>IF('📦 RON BỘ'!B52="","",'📦 RON BỘ'!C52)</f>
        <v>Ron bộ Isuzu 6BG1 - Thép - DF</v>
      </c>
      <c r="C2797" s="1" t="str">
        <f>IF('📦 RON BỘ'!B52="","","Ron bộ")</f>
        <v>Ron bộ</v>
      </c>
      <c r="D2797" s="1" t="str">
        <f>IF('📦 RON BỘ'!B52="","",'📦 RON BỘ'!F52)</f>
        <v>Bộ</v>
      </c>
      <c r="E2797" s="13">
        <f>IF('📦 RON BỘ'!B52="","",'📦 RON BỘ'!G52)</f>
        <v>0</v>
      </c>
      <c r="F2797" s="13">
        <f>IF('📦 RON BỘ'!B52="","",'📦 RON BỘ'!H52)</f>
        <v>0</v>
      </c>
      <c r="G2797" s="13">
        <f>IF('📦 RON BỘ'!B52="","",'📦 RON BỘ'!I52)</f>
        <v>0</v>
      </c>
      <c r="H2797" s="13">
        <f>IF('📦 RON BỘ'!B52="","",'📦 RON BỘ'!J52)</f>
        <v>0</v>
      </c>
      <c r="I2797" s="13">
        <f>IF('📦 RON BỘ'!B52="","",'📦 RON BỘ'!K52)</f>
        <v>0</v>
      </c>
      <c r="J2797" s="1" t="str">
        <f>IF('📦 RON BỘ'!B52="","","")</f>
        <v/>
      </c>
      <c r="L2797" s="1">
        <f>N(L2796)+IF(AND('🔎 TRA CỨU NHANH'!$C$2&lt;&gt;"",OR(ISNUMBER(SEARCH('🔎 TRA CỨU NHANH'!$C$2,$A2797)),ISNUMBER(SEARCH('🔎 TRA CỨU NHANH'!$C$2,$B2797)))),1,0)</f>
        <v>0</v>
      </c>
      <c r="M2797" s="1" t="str">
        <f t="shared" si="86"/>
        <v/>
      </c>
      <c r="N2797" s="1">
        <f>N(N2796)+IF(AND('💰 BÁO GIÁ'!$C$27&lt;&gt;"",OR(ISNUMBER(SEARCH('💰 BÁO GIÁ'!$C$27,$A2797)),ISNUMBER(SEARCH('💰 BÁO GIÁ'!$C$27,$B2797)))),1,0)</f>
        <v>0</v>
      </c>
      <c r="O2797" s="1" t="str">
        <f t="shared" si="87"/>
        <v/>
      </c>
    </row>
    <row r="2798" customHeight="1" spans="1:15">
      <c r="A2798" s="1" t="str">
        <f>IF('📦 RON BỘ'!B53="","",'📦 RON BỘ'!B53)</f>
        <v>HH080798</v>
      </c>
      <c r="B2798" s="1" t="str">
        <f>IF('📦 RON BỘ'!B53="","",'📦 RON BỘ'!C53)</f>
        <v>Ron bộ Isuzu 6HE1, Steel Thép - DF</v>
      </c>
      <c r="C2798" s="1" t="str">
        <f>IF('📦 RON BỘ'!B53="","","Ron bộ")</f>
        <v>Ron bộ</v>
      </c>
      <c r="D2798" s="1" t="str">
        <f>IF('📦 RON BỘ'!B53="","",'📦 RON BỘ'!F53)</f>
        <v>Bộ</v>
      </c>
      <c r="E2798" s="13">
        <f>IF('📦 RON BỘ'!B53="","",'📦 RON BỘ'!G53)</f>
        <v>0</v>
      </c>
      <c r="F2798" s="13">
        <f>IF('📦 RON BỘ'!B53="","",'📦 RON BỘ'!H53)</f>
        <v>1400000</v>
      </c>
      <c r="G2798" s="13">
        <f>IF('📦 RON BỘ'!B53="","",'📦 RON BỘ'!I53)</f>
        <v>1500000</v>
      </c>
      <c r="H2798" s="13">
        <f>IF('📦 RON BỘ'!B53="","",'📦 RON BỘ'!J53)</f>
        <v>1600000</v>
      </c>
      <c r="I2798" s="13">
        <f>IF('📦 RON BỘ'!B53="","",'📦 RON BỘ'!K53)</f>
        <v>0</v>
      </c>
      <c r="J2798" s="1" t="str">
        <f>IF('📦 RON BỘ'!B53="","","")</f>
        <v/>
      </c>
      <c r="L2798" s="1">
        <f>N(L2797)+IF(AND('🔎 TRA CỨU NHANH'!$C$2&lt;&gt;"",OR(ISNUMBER(SEARCH('🔎 TRA CỨU NHANH'!$C$2,$A2798)),ISNUMBER(SEARCH('🔎 TRA CỨU NHANH'!$C$2,$B2798)))),1,0)</f>
        <v>0</v>
      </c>
      <c r="M2798" s="1" t="str">
        <f t="shared" si="86"/>
        <v/>
      </c>
      <c r="N2798" s="1">
        <f>N(N2797)+IF(AND('💰 BÁO GIÁ'!$C$27&lt;&gt;"",OR(ISNUMBER(SEARCH('💰 BÁO GIÁ'!$C$27,$A2798)),ISNUMBER(SEARCH('💰 BÁO GIÁ'!$C$27,$B2798)))),1,0)</f>
        <v>0</v>
      </c>
      <c r="O2798" s="1" t="str">
        <f t="shared" si="87"/>
        <v/>
      </c>
    </row>
    <row r="2799" customHeight="1" spans="1:15">
      <c r="A2799" s="1" t="str">
        <f>IF('📦 RON BỘ'!B54="","",'📦 RON BỘ'!B54)</f>
        <v>HH080797</v>
      </c>
      <c r="B2799" s="1" t="str">
        <f>IF('📦 RON BỘ'!B54="","",'📦 RON BỘ'!C54)</f>
        <v>Ron bộ Isuzu 6HH1, Steel Thép - DF</v>
      </c>
      <c r="C2799" s="1" t="str">
        <f>IF('📦 RON BỘ'!B54="","","Ron bộ")</f>
        <v>Ron bộ</v>
      </c>
      <c r="D2799" s="1" t="str">
        <f>IF('📦 RON BỘ'!B54="","",'📦 RON BỘ'!F54)</f>
        <v>Bộ</v>
      </c>
      <c r="E2799" s="13">
        <f>IF('📦 RON BỘ'!B54="","",'📦 RON BỘ'!G54)</f>
        <v>0</v>
      </c>
      <c r="F2799" s="13">
        <f>IF('📦 RON BỘ'!B54="","",'📦 RON BỘ'!H54)</f>
        <v>1400000</v>
      </c>
      <c r="G2799" s="13">
        <f>IF('📦 RON BỘ'!B54="","",'📦 RON BỘ'!I54)</f>
        <v>1500000</v>
      </c>
      <c r="H2799" s="13">
        <f>IF('📦 RON BỘ'!B54="","",'📦 RON BỘ'!J54)</f>
        <v>1600000</v>
      </c>
      <c r="I2799" s="13">
        <f>IF('📦 RON BỘ'!B54="","",'📦 RON BỘ'!K54)</f>
        <v>0</v>
      </c>
      <c r="J2799" s="1" t="str">
        <f>IF('📦 RON BỘ'!B54="","","")</f>
        <v/>
      </c>
      <c r="L2799" s="1">
        <f>N(L2798)+IF(AND('🔎 TRA CỨU NHANH'!$C$2&lt;&gt;"",OR(ISNUMBER(SEARCH('🔎 TRA CỨU NHANH'!$C$2,$A2799)),ISNUMBER(SEARCH('🔎 TRA CỨU NHANH'!$C$2,$B2799)))),1,0)</f>
        <v>0</v>
      </c>
      <c r="M2799" s="1" t="str">
        <f t="shared" si="86"/>
        <v/>
      </c>
      <c r="N2799" s="1">
        <f>N(N2798)+IF(AND('💰 BÁO GIÁ'!$C$27&lt;&gt;"",OR(ISNUMBER(SEARCH('💰 BÁO GIÁ'!$C$27,$A2799)),ISNUMBER(SEARCH('💰 BÁO GIÁ'!$C$27,$B2799)))),1,0)</f>
        <v>0</v>
      </c>
      <c r="O2799" s="1" t="str">
        <f t="shared" si="87"/>
        <v/>
      </c>
    </row>
    <row r="2800" customHeight="1" spans="1:15">
      <c r="A2800" s="1" t="str">
        <f>IF('📦 RON BỘ'!B55="","",'📦 RON BỘ'!B55)</f>
        <v>HH076540</v>
      </c>
      <c r="B2800" s="1" t="str">
        <f>IF('📦 RON BỘ'!B55="","",'📦 RON BỘ'!C55)</f>
        <v>Ron bộ Isuzu 6HK1 (kim phun cơ) thép - NICE IN</v>
      </c>
      <c r="C2800" s="1" t="str">
        <f>IF('📦 RON BỘ'!B55="","","Ron bộ")</f>
        <v>Ron bộ</v>
      </c>
      <c r="D2800" s="1" t="str">
        <f>IF('📦 RON BỘ'!B55="","",'📦 RON BỘ'!F55)</f>
        <v>Bộ</v>
      </c>
      <c r="E2800" s="13">
        <f>IF('📦 RON BỘ'!B55="","",'📦 RON BỘ'!G55)</f>
        <v>0</v>
      </c>
      <c r="F2800" s="13">
        <f>IF('📦 RON BỘ'!B55="","",'📦 RON BỘ'!H55)</f>
        <v>1400000</v>
      </c>
      <c r="G2800" s="13">
        <f>IF('📦 RON BỘ'!B55="","",'📦 RON BỘ'!I55)</f>
        <v>1500000</v>
      </c>
      <c r="H2800" s="13">
        <f>IF('📦 RON BỘ'!B55="","",'📦 RON BỘ'!J55)</f>
        <v>1600000</v>
      </c>
      <c r="I2800" s="13">
        <f>IF('📦 RON BỘ'!B55="","",'📦 RON BỘ'!K55)</f>
        <v>0</v>
      </c>
      <c r="J2800" s="1" t="str">
        <f>IF('📦 RON BỘ'!B55="","","")</f>
        <v/>
      </c>
      <c r="L2800" s="1">
        <f>N(L2799)+IF(AND('🔎 TRA CỨU NHANH'!$C$2&lt;&gt;"",OR(ISNUMBER(SEARCH('🔎 TRA CỨU NHANH'!$C$2,$A2800)),ISNUMBER(SEARCH('🔎 TRA CỨU NHANH'!$C$2,$B2800)))),1,0)</f>
        <v>0</v>
      </c>
      <c r="M2800" s="1" t="str">
        <f t="shared" si="86"/>
        <v/>
      </c>
      <c r="N2800" s="1">
        <f>N(N2799)+IF(AND('💰 BÁO GIÁ'!$C$27&lt;&gt;"",OR(ISNUMBER(SEARCH('💰 BÁO GIÁ'!$C$27,$A2800)),ISNUMBER(SEARCH('💰 BÁO GIÁ'!$C$27,$B2800)))),1,0)</f>
        <v>0</v>
      </c>
      <c r="O2800" s="1" t="str">
        <f t="shared" si="87"/>
        <v/>
      </c>
    </row>
    <row r="2801" customHeight="1" spans="1:15">
      <c r="A2801" s="1" t="str">
        <f>IF('📦 RON BỘ'!B56="","",'📦 RON BỘ'!B56)</f>
        <v>HH076539</v>
      </c>
      <c r="B2801" s="1" t="str">
        <f>IF('📦 RON BỘ'!B56="","",'📦 RON BỘ'!C56)</f>
        <v>Ron bộ Isuzu 6HK1-T thép (kim phun điện) - NICE IN</v>
      </c>
      <c r="C2801" s="1" t="str">
        <f>IF('📦 RON BỘ'!B56="","","Ron bộ")</f>
        <v>Ron bộ</v>
      </c>
      <c r="D2801" s="1" t="str">
        <f>IF('📦 RON BỘ'!B56="","",'📦 RON BỘ'!F56)</f>
        <v>Bộ</v>
      </c>
      <c r="E2801" s="13">
        <f>IF('📦 RON BỘ'!B56="","",'📦 RON BỘ'!G56)</f>
        <v>0</v>
      </c>
      <c r="F2801" s="13">
        <f>IF('📦 RON BỘ'!B56="","",'📦 RON BỘ'!H56)</f>
        <v>1650000</v>
      </c>
      <c r="G2801" s="13">
        <f>IF('📦 RON BỘ'!B56="","",'📦 RON BỘ'!I56)</f>
        <v>1750000</v>
      </c>
      <c r="H2801" s="13">
        <f>IF('📦 RON BỘ'!B56="","",'📦 RON BỘ'!J56)</f>
        <v>1850000</v>
      </c>
      <c r="I2801" s="13">
        <f>IF('📦 RON BỘ'!B56="","",'📦 RON BỘ'!K56)</f>
        <v>0</v>
      </c>
      <c r="J2801" s="1" t="str">
        <f>IF('📦 RON BỘ'!B56="","","")</f>
        <v/>
      </c>
      <c r="L2801" s="1">
        <f>N(L2800)+IF(AND('🔎 TRA CỨU NHANH'!$C$2&lt;&gt;"",OR(ISNUMBER(SEARCH('🔎 TRA CỨU NHANH'!$C$2,$A2801)),ISNUMBER(SEARCH('🔎 TRA CỨU NHANH'!$C$2,$B2801)))),1,0)</f>
        <v>0</v>
      </c>
      <c r="M2801" s="1" t="str">
        <f t="shared" si="86"/>
        <v/>
      </c>
      <c r="N2801" s="1">
        <f>N(N2800)+IF(AND('💰 BÁO GIÁ'!$C$27&lt;&gt;"",OR(ISNUMBER(SEARCH('💰 BÁO GIÁ'!$C$27,$A2801)),ISNUMBER(SEARCH('💰 BÁO GIÁ'!$C$27,$B2801)))),1,0)</f>
        <v>0</v>
      </c>
      <c r="O2801" s="1" t="str">
        <f t="shared" si="87"/>
        <v/>
      </c>
    </row>
    <row r="2802" customHeight="1" spans="1:15">
      <c r="A2802" s="1" t="str">
        <f>IF('📦 RON BỘ'!B57="","",'📦 RON BỘ'!B57)</f>
        <v>HH00762</v>
      </c>
      <c r="B2802" s="1" t="str">
        <f>IF('📦 RON BỘ'!B57="","",'📦 RON BỘ'!C57)</f>
        <v>Ron bộ Isuzu 6RB1 - Thép - DF</v>
      </c>
      <c r="C2802" s="1" t="str">
        <f>IF('📦 RON BỘ'!B57="","","Ron bộ")</f>
        <v>Ron bộ</v>
      </c>
      <c r="D2802" s="1" t="str">
        <f>IF('📦 RON BỘ'!B57="","",'📦 RON BỘ'!F57)</f>
        <v>Bộ</v>
      </c>
      <c r="E2802" s="13">
        <f>IF('📦 RON BỘ'!B57="","",'📦 RON BỘ'!G57)</f>
        <v>0</v>
      </c>
      <c r="F2802" s="13">
        <f>IF('📦 RON BỘ'!B57="","",'📦 RON BỘ'!H57)</f>
        <v>0</v>
      </c>
      <c r="G2802" s="13">
        <f>IF('📦 RON BỘ'!B57="","",'📦 RON BỘ'!I57)</f>
        <v>0</v>
      </c>
      <c r="H2802" s="13">
        <f>IF('📦 RON BỘ'!B57="","",'📦 RON BỘ'!J57)</f>
        <v>0</v>
      </c>
      <c r="I2802" s="13">
        <f>IF('📦 RON BỘ'!B57="","",'📦 RON BỘ'!K57)</f>
        <v>0</v>
      </c>
      <c r="J2802" s="1" t="str">
        <f>IF('📦 RON BỘ'!B57="","","")</f>
        <v/>
      </c>
      <c r="L2802" s="1">
        <f>N(L2801)+IF(AND('🔎 TRA CỨU NHANH'!$C$2&lt;&gt;"",OR(ISNUMBER(SEARCH('🔎 TRA CỨU NHANH'!$C$2,$A2802)),ISNUMBER(SEARCH('🔎 TRA CỨU NHANH'!$C$2,$B2802)))),1,0)</f>
        <v>0</v>
      </c>
      <c r="M2802" s="1" t="str">
        <f t="shared" si="86"/>
        <v/>
      </c>
      <c r="N2802" s="1">
        <f>N(N2801)+IF(AND('💰 BÁO GIÁ'!$C$27&lt;&gt;"",OR(ISNUMBER(SEARCH('💰 BÁO GIÁ'!$C$27,$A2802)),ISNUMBER(SEARCH('💰 BÁO GIÁ'!$C$27,$B2802)))),1,0)</f>
        <v>0</v>
      </c>
      <c r="O2802" s="1" t="str">
        <f t="shared" si="87"/>
        <v/>
      </c>
    </row>
    <row r="2803" customHeight="1" spans="1:15">
      <c r="A2803" s="1" t="str">
        <f>IF('📦 RON BỘ'!B58="","",'📦 RON BỘ'!B58)</f>
        <v>HH070874</v>
      </c>
      <c r="B2803" s="1" t="str">
        <f>IF('📦 RON BỘ'!B58="","",'📦 RON BỘ'!C58)</f>
        <v>Ron bộ Isuzu 6SD1 - Thép - DF</v>
      </c>
      <c r="C2803" s="1" t="str">
        <f>IF('📦 RON BỘ'!B58="","","Ron bộ")</f>
        <v>Ron bộ</v>
      </c>
      <c r="D2803" s="1" t="str">
        <f>IF('📦 RON BỘ'!B58="","",'📦 RON BỘ'!F58)</f>
        <v>Bộ</v>
      </c>
      <c r="E2803" s="13">
        <f>IF('📦 RON BỘ'!B58="","",'📦 RON BỘ'!G58)</f>
        <v>0</v>
      </c>
      <c r="F2803" s="13">
        <f>IF('📦 RON BỘ'!B58="","",'📦 RON BỘ'!H58)</f>
        <v>0</v>
      </c>
      <c r="G2803" s="13">
        <f>IF('📦 RON BỘ'!B58="","",'📦 RON BỘ'!I58)</f>
        <v>0</v>
      </c>
      <c r="H2803" s="13">
        <f>IF('📦 RON BỘ'!B58="","",'📦 RON BỘ'!J58)</f>
        <v>0</v>
      </c>
      <c r="I2803" s="13">
        <f>IF('📦 RON BỘ'!B58="","",'📦 RON BỘ'!K58)</f>
        <v>0</v>
      </c>
      <c r="J2803" s="1" t="str">
        <f>IF('📦 RON BỘ'!B58="","","")</f>
        <v/>
      </c>
      <c r="L2803" s="1">
        <f>N(L2802)+IF(AND('🔎 TRA CỨU NHANH'!$C$2&lt;&gt;"",OR(ISNUMBER(SEARCH('🔎 TRA CỨU NHANH'!$C$2,$A2803)),ISNUMBER(SEARCH('🔎 TRA CỨU NHANH'!$C$2,$B2803)))),1,0)</f>
        <v>0</v>
      </c>
      <c r="M2803" s="1" t="str">
        <f t="shared" si="86"/>
        <v/>
      </c>
      <c r="N2803" s="1">
        <f>N(N2802)+IF(AND('💰 BÁO GIÁ'!$C$27&lt;&gt;"",OR(ISNUMBER(SEARCH('💰 BÁO GIÁ'!$C$27,$A2803)),ISNUMBER(SEARCH('💰 BÁO GIÁ'!$C$27,$B2803)))),1,0)</f>
        <v>0</v>
      </c>
      <c r="O2803" s="1" t="str">
        <f t="shared" si="87"/>
        <v/>
      </c>
    </row>
    <row r="2804" customHeight="1" spans="1:15">
      <c r="A2804" s="1" t="str">
        <f>IF('📦 RON BỘ'!B59="","",'📦 RON BỘ'!B59)</f>
        <v>HH084239</v>
      </c>
      <c r="B2804" s="1" t="str">
        <f>IF('📦 RON BỘ'!B59="","",'📦 RON BỘ'!C59)</f>
        <v>Ron bộ Isuzu 6WA1, Thép - DF</v>
      </c>
      <c r="C2804" s="1" t="str">
        <f>IF('📦 RON BỘ'!B59="","","Ron bộ")</f>
        <v>Ron bộ</v>
      </c>
      <c r="D2804" s="1" t="str">
        <f>IF('📦 RON BỘ'!B59="","",'📦 RON BỘ'!F59)</f>
        <v>Bộ</v>
      </c>
      <c r="E2804" s="13">
        <f>IF('📦 RON BỘ'!B59="","",'📦 RON BỘ'!G59)</f>
        <v>0</v>
      </c>
      <c r="F2804" s="13">
        <f>IF('📦 RON BỘ'!B59="","",'📦 RON BỘ'!H59)</f>
        <v>3050000</v>
      </c>
      <c r="G2804" s="13">
        <f>IF('📦 RON BỘ'!B59="","",'📦 RON BỘ'!I59)</f>
        <v>3250000</v>
      </c>
      <c r="H2804" s="13">
        <f>IF('📦 RON BỘ'!B59="","",'📦 RON BỘ'!J59)</f>
        <v>3450000</v>
      </c>
      <c r="I2804" s="13">
        <f>IF('📦 RON BỘ'!B59="","",'📦 RON BỘ'!K59)</f>
        <v>0</v>
      </c>
      <c r="J2804" s="1" t="str">
        <f>IF('📦 RON BỘ'!B59="","","")</f>
        <v/>
      </c>
      <c r="L2804" s="1">
        <f>N(L2803)+IF(AND('🔎 TRA CỨU NHANH'!$C$2&lt;&gt;"",OR(ISNUMBER(SEARCH('🔎 TRA CỨU NHANH'!$C$2,$A2804)),ISNUMBER(SEARCH('🔎 TRA CỨU NHANH'!$C$2,$B2804)))),1,0)</f>
        <v>0</v>
      </c>
      <c r="M2804" s="1" t="str">
        <f t="shared" si="86"/>
        <v/>
      </c>
      <c r="N2804" s="1">
        <f>N(N2803)+IF(AND('💰 BÁO GIÁ'!$C$27&lt;&gt;"",OR(ISNUMBER(SEARCH('💰 BÁO GIÁ'!$C$27,$A2804)),ISNUMBER(SEARCH('💰 BÁO GIÁ'!$C$27,$B2804)))),1,0)</f>
        <v>0</v>
      </c>
      <c r="O2804" s="1" t="str">
        <f t="shared" si="87"/>
        <v/>
      </c>
    </row>
    <row r="2805" customHeight="1" spans="1:15">
      <c r="A2805" s="1" t="str">
        <f>IF('📦 RON BỘ'!B60="","",'📦 RON BỘ'!B60)</f>
        <v>HH080447</v>
      </c>
      <c r="B2805" s="1" t="str">
        <f>IF('📦 RON BỘ'!B60="","",'📦 RON BỘ'!C60)</f>
        <v>Ron bộ Isuzu 6WF1, Thép Inox (phớt 113*148) - NICE IN</v>
      </c>
      <c r="C2805" s="1" t="str">
        <f>IF('📦 RON BỘ'!B60="","","Ron bộ")</f>
        <v>Ron bộ</v>
      </c>
      <c r="D2805" s="1" t="str">
        <f>IF('📦 RON BỘ'!B60="","",'📦 RON BỘ'!F60)</f>
        <v>Bộ</v>
      </c>
      <c r="E2805" s="13">
        <f>IF('📦 RON BỘ'!B60="","",'📦 RON BỘ'!G60)</f>
        <v>0</v>
      </c>
      <c r="F2805" s="13">
        <f>IF('📦 RON BỘ'!B60="","",'📦 RON BỘ'!H60)</f>
        <v>3050000</v>
      </c>
      <c r="G2805" s="13">
        <f>IF('📦 RON BỘ'!B60="","",'📦 RON BỘ'!I60)</f>
        <v>3250000</v>
      </c>
      <c r="H2805" s="13">
        <f>IF('📦 RON BỘ'!B60="","",'📦 RON BỘ'!J60)</f>
        <v>3450000</v>
      </c>
      <c r="I2805" s="13">
        <f>IF('📦 RON BỘ'!B60="","",'📦 RON BỘ'!K60)</f>
        <v>0</v>
      </c>
      <c r="J2805" s="1" t="str">
        <f>IF('📦 RON BỘ'!B60="","","")</f>
        <v/>
      </c>
      <c r="L2805" s="1">
        <f>N(L2804)+IF(AND('🔎 TRA CỨU NHANH'!$C$2&lt;&gt;"",OR(ISNUMBER(SEARCH('🔎 TRA CỨU NHANH'!$C$2,$A2805)),ISNUMBER(SEARCH('🔎 TRA CỨU NHANH'!$C$2,$B2805)))),1,0)</f>
        <v>0</v>
      </c>
      <c r="M2805" s="1" t="str">
        <f t="shared" si="86"/>
        <v/>
      </c>
      <c r="N2805" s="1">
        <f>N(N2804)+IF(AND('💰 BÁO GIÁ'!$C$27&lt;&gt;"",OR(ISNUMBER(SEARCH('💰 BÁO GIÁ'!$C$27,$A2805)),ISNUMBER(SEARCH('💰 BÁO GIÁ'!$C$27,$B2805)))),1,0)</f>
        <v>0</v>
      </c>
      <c r="O2805" s="1" t="str">
        <f t="shared" si="87"/>
        <v/>
      </c>
    </row>
    <row r="2806" customHeight="1" spans="1:15">
      <c r="A2806" s="1" t="str">
        <f>IF('📦 RON BỘ'!B61="","",'📦 RON BỘ'!B61)</f>
        <v>HH076462</v>
      </c>
      <c r="B2806" s="1" t="str">
        <f>IF('📦 RON BỘ'!B61="","",'📦 RON BỘ'!C61)</f>
        <v>Ron bộ Isuzu 6WG1, Thép Inox (phớt 118*148) - NICE IN</v>
      </c>
      <c r="C2806" s="1" t="str">
        <f>IF('📦 RON BỘ'!B61="","","Ron bộ")</f>
        <v>Ron bộ</v>
      </c>
      <c r="D2806" s="1" t="str">
        <f>IF('📦 RON BỘ'!B61="","",'📦 RON BỘ'!F61)</f>
        <v>Bộ</v>
      </c>
      <c r="E2806" s="13">
        <f>IF('📦 RON BỘ'!B61="","",'📦 RON BỘ'!G61)</f>
        <v>0</v>
      </c>
      <c r="F2806" s="13">
        <f>IF('📦 RON BỘ'!B61="","",'📦 RON BỘ'!H61)</f>
        <v>2900000</v>
      </c>
      <c r="G2806" s="13">
        <f>IF('📦 RON BỘ'!B61="","",'📦 RON BỘ'!I61)</f>
        <v>3100000</v>
      </c>
      <c r="H2806" s="13">
        <f>IF('📦 RON BỘ'!B61="","",'📦 RON BỘ'!J61)</f>
        <v>3300000</v>
      </c>
      <c r="I2806" s="13">
        <f>IF('📦 RON BỘ'!B61="","",'📦 RON BỘ'!K61)</f>
        <v>0</v>
      </c>
      <c r="J2806" s="1" t="str">
        <f>IF('📦 RON BỘ'!B61="","","")</f>
        <v/>
      </c>
      <c r="L2806" s="1">
        <f>N(L2805)+IF(AND('🔎 TRA CỨU NHANH'!$C$2&lt;&gt;"",OR(ISNUMBER(SEARCH('🔎 TRA CỨU NHANH'!$C$2,$A2806)),ISNUMBER(SEARCH('🔎 TRA CỨU NHANH'!$C$2,$B2806)))),1,0)</f>
        <v>0</v>
      </c>
      <c r="M2806" s="1" t="str">
        <f t="shared" si="86"/>
        <v/>
      </c>
      <c r="N2806" s="1">
        <f>N(N2805)+IF(AND('💰 BÁO GIÁ'!$C$27&lt;&gt;"",OR(ISNUMBER(SEARCH('💰 BÁO GIÁ'!$C$27,$A2806)),ISNUMBER(SEARCH('💰 BÁO GIÁ'!$C$27,$B2806)))),1,0)</f>
        <v>0</v>
      </c>
      <c r="O2806" s="1" t="str">
        <f t="shared" si="87"/>
        <v/>
      </c>
    </row>
    <row r="2807" customHeight="1" spans="1:15">
      <c r="A2807" s="1" t="str">
        <f>IF('📦 RON BỘ'!B62="","",'📦 RON BỘ'!B62)</f>
        <v>HH00763</v>
      </c>
      <c r="B2807" s="1" t="str">
        <f>IF('📦 RON BỘ'!B62="","",'📦 RON BỘ'!C62)</f>
        <v>Ron bộ Isuzu C240 thép kẹp amiang - DF</v>
      </c>
      <c r="C2807" s="1" t="str">
        <f>IF('📦 RON BỘ'!B62="","","Ron bộ")</f>
        <v>Ron bộ</v>
      </c>
      <c r="D2807" s="1" t="str">
        <f>IF('📦 RON BỘ'!B62="","",'📦 RON BỘ'!F62)</f>
        <v>Bộ</v>
      </c>
      <c r="E2807" s="13">
        <f>IF('📦 RON BỘ'!B62="","",'📦 RON BỘ'!G62)</f>
        <v>0</v>
      </c>
      <c r="F2807" s="13">
        <f>IF('📦 RON BỘ'!B62="","",'📦 RON BỘ'!H62)</f>
        <v>0</v>
      </c>
      <c r="G2807" s="13">
        <f>IF('📦 RON BỘ'!B62="","",'📦 RON BỘ'!I62)</f>
        <v>0</v>
      </c>
      <c r="H2807" s="13">
        <f>IF('📦 RON BỘ'!B62="","",'📦 RON BỘ'!J62)</f>
        <v>0</v>
      </c>
      <c r="I2807" s="13">
        <f>IF('📦 RON BỘ'!B62="","",'📦 RON BỘ'!K62)</f>
        <v>0</v>
      </c>
      <c r="J2807" s="1" t="str">
        <f>IF('📦 RON BỘ'!B62="","","")</f>
        <v/>
      </c>
      <c r="L2807" s="1">
        <f>N(L2806)+IF(AND('🔎 TRA CỨU NHANH'!$C$2&lt;&gt;"",OR(ISNUMBER(SEARCH('🔎 TRA CỨU NHANH'!$C$2,$A2807)),ISNUMBER(SEARCH('🔎 TRA CỨU NHANH'!$C$2,$B2807)))),1,0)</f>
        <v>0</v>
      </c>
      <c r="M2807" s="1" t="str">
        <f t="shared" si="86"/>
        <v/>
      </c>
      <c r="N2807" s="1">
        <f>N(N2806)+IF(AND('💰 BÁO GIÁ'!$C$27&lt;&gt;"",OR(ISNUMBER(SEARCH('💰 BÁO GIÁ'!$C$27,$A2807)),ISNUMBER(SEARCH('💰 BÁO GIÁ'!$C$27,$B2807)))),1,0)</f>
        <v>0</v>
      </c>
      <c r="O2807" s="1" t="str">
        <f t="shared" si="87"/>
        <v/>
      </c>
    </row>
    <row r="2808" customHeight="1" spans="1:15">
      <c r="A2808" s="1" t="str">
        <f>IF('📦 RON BỘ'!B63="","",'📦 RON BỘ'!B63)</f>
        <v>HH082108</v>
      </c>
      <c r="B2808" s="1" t="str">
        <f>IF('📦 RON BỘ'!B63="","",'📦 RON BỘ'!C63)</f>
        <v>Ron bộ Isuzu DA120/ DA640 (ASB amiang) - MASAKO</v>
      </c>
      <c r="C2808" s="1" t="str">
        <f>IF('📦 RON BỘ'!B63="","","Ron bộ")</f>
        <v>Ron bộ</v>
      </c>
      <c r="D2808" s="1" t="str">
        <f>IF('📦 RON BỘ'!B63="","",'📦 RON BỘ'!F63)</f>
        <v>Bộ</v>
      </c>
      <c r="E2808" s="13">
        <f>IF('📦 RON BỘ'!B63="","",'📦 RON BỘ'!G63)</f>
        <v>0</v>
      </c>
      <c r="F2808" s="13">
        <f>IF('📦 RON BỘ'!B63="","",'📦 RON BỘ'!H63)</f>
        <v>780000</v>
      </c>
      <c r="G2808" s="13">
        <f>IF('📦 RON BỘ'!B63="","",'📦 RON BỘ'!I63)</f>
        <v>835000</v>
      </c>
      <c r="H2808" s="13">
        <f>IF('📦 RON BỘ'!B63="","",'📦 RON BỘ'!J63)</f>
        <v>890000</v>
      </c>
      <c r="I2808" s="13">
        <f>IF('📦 RON BỘ'!B63="","",'📦 RON BỘ'!K63)</f>
        <v>0</v>
      </c>
      <c r="J2808" s="1" t="str">
        <f>IF('📦 RON BỘ'!B63="","","")</f>
        <v/>
      </c>
      <c r="L2808" s="1">
        <f>N(L2807)+IF(AND('🔎 TRA CỨU NHANH'!$C$2&lt;&gt;"",OR(ISNUMBER(SEARCH('🔎 TRA CỨU NHANH'!$C$2,$A2808)),ISNUMBER(SEARCH('🔎 TRA CỨU NHANH'!$C$2,$B2808)))),1,0)</f>
        <v>0</v>
      </c>
      <c r="M2808" s="1" t="str">
        <f t="shared" si="86"/>
        <v/>
      </c>
      <c r="N2808" s="1">
        <f>N(N2807)+IF(AND('💰 BÁO GIÁ'!$C$27&lt;&gt;"",OR(ISNUMBER(SEARCH('💰 BÁO GIÁ'!$C$27,$A2808)),ISNUMBER(SEARCH('💰 BÁO GIÁ'!$C$27,$B2808)))),1,0)</f>
        <v>0</v>
      </c>
      <c r="O2808" s="1" t="str">
        <f t="shared" si="87"/>
        <v/>
      </c>
    </row>
    <row r="2809" customHeight="1" spans="1:15">
      <c r="A2809" s="1" t="str">
        <f>IF('📦 RON BỘ'!B64="","",'📦 RON BỘ'!B64)</f>
        <v>HH076067</v>
      </c>
      <c r="B2809" s="1" t="str">
        <f>IF('📦 RON BỘ'!B64="","",'📦 RON BỘ'!C64)</f>
        <v>Ron bộ Isuzu DA120/DA640, Metal - thép kẹp amiang - MASAKO</v>
      </c>
      <c r="C2809" s="1" t="str">
        <f>IF('📦 RON BỘ'!B64="","","Ron bộ")</f>
        <v>Ron bộ</v>
      </c>
      <c r="D2809" s="1" t="str">
        <f>IF('📦 RON BỘ'!B64="","",'📦 RON BỘ'!F64)</f>
        <v>Bộ</v>
      </c>
      <c r="E2809" s="13">
        <f>IF('📦 RON BỘ'!B64="","",'📦 RON BỘ'!G64)</f>
        <v>0</v>
      </c>
      <c r="F2809" s="13">
        <f>IF('📦 RON BỘ'!B64="","",'📦 RON BỘ'!H64)</f>
        <v>800000</v>
      </c>
      <c r="G2809" s="13">
        <f>IF('📦 RON BỘ'!B64="","",'📦 RON BỘ'!I64)</f>
        <v>860000</v>
      </c>
      <c r="H2809" s="13">
        <f>IF('📦 RON BỘ'!B64="","",'📦 RON BỘ'!J64)</f>
        <v>920000</v>
      </c>
      <c r="I2809" s="13">
        <f>IF('📦 RON BỘ'!B64="","",'📦 RON BỘ'!K64)</f>
        <v>0</v>
      </c>
      <c r="J2809" s="1" t="str">
        <f>IF('📦 RON BỘ'!B64="","","")</f>
        <v/>
      </c>
      <c r="L2809" s="1">
        <f>N(L2808)+IF(AND('🔎 TRA CỨU NHANH'!$C$2&lt;&gt;"",OR(ISNUMBER(SEARCH('🔎 TRA CỨU NHANH'!$C$2,$A2809)),ISNUMBER(SEARCH('🔎 TRA CỨU NHANH'!$C$2,$B2809)))),1,0)</f>
        <v>0</v>
      </c>
      <c r="M2809" s="1" t="str">
        <f t="shared" si="86"/>
        <v/>
      </c>
      <c r="N2809" s="1">
        <f>N(N2808)+IF(AND('💰 BÁO GIÁ'!$C$27&lt;&gt;"",OR(ISNUMBER(SEARCH('💰 BÁO GIÁ'!$C$27,$A2809)),ISNUMBER(SEARCH('💰 BÁO GIÁ'!$C$27,$B2809)))),1,0)</f>
        <v>0</v>
      </c>
      <c r="O2809" s="1" t="str">
        <f t="shared" si="87"/>
        <v/>
      </c>
    </row>
    <row r="2810" customHeight="1" spans="1:15">
      <c r="A2810" s="1" t="str">
        <f>IF('📦 RON BỘ'!B65="","",'📦 RON BỘ'!B65)</f>
        <v/>
      </c>
      <c r="B2810" s="1" t="str">
        <f>IF('📦 RON BỘ'!B65="","",'📦 RON BỘ'!C65)</f>
        <v/>
      </c>
      <c r="C2810" s="1" t="str">
        <f>IF('📦 RON BỘ'!B65="","","Ron bộ")</f>
        <v/>
      </c>
      <c r="D2810" s="1" t="str">
        <f>IF('📦 RON BỘ'!B65="","",'📦 RON BỘ'!F65)</f>
        <v/>
      </c>
      <c r="E2810" s="1" t="str">
        <f>IF('📦 RON BỘ'!B65="","",'📦 RON BỘ'!G65)</f>
        <v/>
      </c>
      <c r="F2810" s="1" t="str">
        <f>IF('📦 RON BỘ'!B65="","",'📦 RON BỘ'!H65)</f>
        <v/>
      </c>
      <c r="G2810" s="1" t="str">
        <f>IF('📦 RON BỘ'!B65="","",'📦 RON BỘ'!I65)</f>
        <v/>
      </c>
      <c r="H2810" s="1" t="str">
        <f>IF('📦 RON BỘ'!B65="","",'📦 RON BỘ'!J65)</f>
        <v/>
      </c>
      <c r="I2810" s="1" t="str">
        <f>IF('📦 RON BỘ'!B65="","",'📦 RON BỘ'!K65)</f>
        <v/>
      </c>
      <c r="J2810" s="1" t="str">
        <f>IF('📦 RON BỘ'!B65="","","")</f>
        <v/>
      </c>
      <c r="L2810" s="1">
        <f>N(L2809)+IF(AND('🔎 TRA CỨU NHANH'!$C$2&lt;&gt;"",OR(ISNUMBER(SEARCH('🔎 TRA CỨU NHANH'!$C$2,$A2810)),ISNUMBER(SEARCH('🔎 TRA CỨU NHANH'!$C$2,$B2810)))),1,0)</f>
        <v>0</v>
      </c>
      <c r="M2810" s="1" t="str">
        <f t="shared" si="86"/>
        <v/>
      </c>
      <c r="N2810" s="1">
        <f>N(N2809)+IF(AND('💰 BÁO GIÁ'!$C$27&lt;&gt;"",OR(ISNUMBER(SEARCH('💰 BÁO GIÁ'!$C$27,$A2810)),ISNUMBER(SEARCH('💰 BÁO GIÁ'!$C$27,$B2810)))),1,0)</f>
        <v>0</v>
      </c>
      <c r="O2810" s="1" t="str">
        <f t="shared" si="87"/>
        <v/>
      </c>
    </row>
    <row r="2811" customHeight="1" spans="1:15">
      <c r="A2811" s="1" t="str">
        <f>IF('📦 RON BỘ'!B66="","",'📦 RON BỘ'!B66)</f>
        <v>HH073379</v>
      </c>
      <c r="B2811" s="1" t="str">
        <f>IF('📦 RON BỘ'!B66="","",'📦 RON BỘ'!C66)</f>
        <v>Ron bộ Kia Bongo/KJ  thép (đời điện) - CADA</v>
      </c>
      <c r="C2811" s="1" t="str">
        <f>IF('📦 RON BỘ'!B66="","","Ron bộ")</f>
        <v>Ron bộ</v>
      </c>
      <c r="D2811" s="1" t="str">
        <f>IF('📦 RON BỘ'!B66="","",'📦 RON BỘ'!F66)</f>
        <v>Bộ</v>
      </c>
      <c r="E2811" s="13">
        <f>IF('📦 RON BỘ'!B66="","",'📦 RON BỘ'!G66)</f>
        <v>0</v>
      </c>
      <c r="F2811" s="13">
        <f>IF('📦 RON BỘ'!B66="","",'📦 RON BỘ'!H66)</f>
        <v>0</v>
      </c>
      <c r="G2811" s="13">
        <f>IF('📦 RON BỘ'!B66="","",'📦 RON BỘ'!I66)</f>
        <v>0</v>
      </c>
      <c r="H2811" s="13">
        <f>IF('📦 RON BỘ'!B66="","",'📦 RON BỘ'!J66)</f>
        <v>0</v>
      </c>
      <c r="I2811" s="13">
        <f>IF('📦 RON BỘ'!B66="","",'📦 RON BỘ'!K66)</f>
        <v>0</v>
      </c>
      <c r="J2811" s="1" t="str">
        <f>IF('📦 RON BỘ'!B66="","","")</f>
        <v/>
      </c>
      <c r="L2811" s="1">
        <f>N(L2810)+IF(AND('🔎 TRA CỨU NHANH'!$C$2&lt;&gt;"",OR(ISNUMBER(SEARCH('🔎 TRA CỨU NHANH'!$C$2,$A2811)),ISNUMBER(SEARCH('🔎 TRA CỨU NHANH'!$C$2,$B2811)))),1,0)</f>
        <v>0</v>
      </c>
      <c r="M2811" s="1" t="str">
        <f t="shared" si="86"/>
        <v/>
      </c>
      <c r="N2811" s="1">
        <f>N(N2810)+IF(AND('💰 BÁO GIÁ'!$C$27&lt;&gt;"",OR(ISNUMBER(SEARCH('💰 BÁO GIÁ'!$C$27,$A2811)),ISNUMBER(SEARCH('💰 BÁO GIÁ'!$C$27,$B2811)))),1,0)</f>
        <v>0</v>
      </c>
      <c r="O2811" s="1" t="str">
        <f t="shared" si="87"/>
        <v/>
      </c>
    </row>
    <row r="2812" customHeight="1" spans="1:15">
      <c r="A2812" s="1" t="str">
        <f>IF('📦 RON BỘ'!B67="","",'📦 RON BỘ'!B67)</f>
        <v>HH084237</v>
      </c>
      <c r="B2812" s="1" t="str">
        <f>IF('📦 RON BỘ'!B67="","",'📦 RON BỘ'!C67)</f>
        <v>Ron bộ Kia J3/ Bongo (Direct injection - đời cơ), Thép - DF</v>
      </c>
      <c r="C2812" s="1" t="str">
        <f>IF('📦 RON BỘ'!B67="","","Ron bộ")</f>
        <v>Ron bộ</v>
      </c>
      <c r="D2812" s="1" t="str">
        <f>IF('📦 RON BỘ'!B67="","",'📦 RON BỘ'!F67)</f>
        <v>Bộ</v>
      </c>
      <c r="E2812" s="13">
        <f>IF('📦 RON BỘ'!B67="","",'📦 RON BỘ'!G67)</f>
        <v>0</v>
      </c>
      <c r="F2812" s="13">
        <f>IF('📦 RON BỘ'!B67="","",'📦 RON BỘ'!H67)</f>
        <v>660000</v>
      </c>
      <c r="G2812" s="13">
        <f>IF('📦 RON BỘ'!B67="","",'📦 RON BỘ'!I67)</f>
        <v>700000</v>
      </c>
      <c r="H2812" s="13">
        <f>IF('📦 RON BỘ'!B67="","",'📦 RON BỘ'!J67)</f>
        <v>750000</v>
      </c>
      <c r="I2812" s="13">
        <f>IF('📦 RON BỘ'!B67="","",'📦 RON BỘ'!K67)</f>
        <v>0</v>
      </c>
      <c r="J2812" s="1" t="str">
        <f>IF('📦 RON BỘ'!B67="","","")</f>
        <v/>
      </c>
      <c r="L2812" s="1">
        <f>N(L2811)+IF(AND('🔎 TRA CỨU NHANH'!$C$2&lt;&gt;"",OR(ISNUMBER(SEARCH('🔎 TRA CỨU NHANH'!$C$2,$A2812)),ISNUMBER(SEARCH('🔎 TRA CỨU NHANH'!$C$2,$B2812)))),1,0)</f>
        <v>0</v>
      </c>
      <c r="M2812" s="1" t="str">
        <f t="shared" si="86"/>
        <v/>
      </c>
      <c r="N2812" s="1">
        <f>N(N2811)+IF(AND('💰 BÁO GIÁ'!$C$27&lt;&gt;"",OR(ISNUMBER(SEARCH('💰 BÁO GIÁ'!$C$27,$A2812)),ISNUMBER(SEARCH('💰 BÁO GIÁ'!$C$27,$B2812)))),1,0)</f>
        <v>0</v>
      </c>
      <c r="O2812" s="1" t="str">
        <f t="shared" si="87"/>
        <v/>
      </c>
    </row>
    <row r="2813" customHeight="1" spans="1:15">
      <c r="A2813" s="1" t="str">
        <f>IF('📦 RON BỘ'!B68="","",'📦 RON BỘ'!B68)</f>
        <v>HH074788</v>
      </c>
      <c r="B2813" s="1" t="str">
        <f>IF('📦 RON BỘ'!B68="","",'📦 RON BỘ'!C68)</f>
        <v>Ron bộ Kia JS, Graphite - DF</v>
      </c>
      <c r="C2813" s="1" t="str">
        <f>IF('📦 RON BỘ'!B68="","","Ron bộ")</f>
        <v>Ron bộ</v>
      </c>
      <c r="D2813" s="1" t="str">
        <f>IF('📦 RON BỘ'!B68="","",'📦 RON BỘ'!F68)</f>
        <v>Bộ</v>
      </c>
      <c r="E2813" s="13">
        <f>IF('📦 RON BỘ'!B68="","",'📦 RON BỘ'!G68)</f>
        <v>0</v>
      </c>
      <c r="F2813" s="13">
        <f>IF('📦 RON BỘ'!B68="","",'📦 RON BỘ'!H68)</f>
        <v>0</v>
      </c>
      <c r="G2813" s="13">
        <f>IF('📦 RON BỘ'!B68="","",'📦 RON BỘ'!I68)</f>
        <v>0</v>
      </c>
      <c r="H2813" s="13">
        <f>IF('📦 RON BỘ'!B68="","",'📦 RON BỘ'!J68)</f>
        <v>0</v>
      </c>
      <c r="I2813" s="13">
        <f>IF('📦 RON BỘ'!B68="","",'📦 RON BỘ'!K68)</f>
        <v>0</v>
      </c>
      <c r="J2813" s="1" t="str">
        <f>IF('📦 RON BỘ'!B68="","","")</f>
        <v/>
      </c>
      <c r="L2813" s="1">
        <f>N(L2812)+IF(AND('🔎 TRA CỨU NHANH'!$C$2&lt;&gt;"",OR(ISNUMBER(SEARCH('🔎 TRA CỨU NHANH'!$C$2,$A2813)),ISNUMBER(SEARCH('🔎 TRA CỨU NHANH'!$C$2,$B2813)))),1,0)</f>
        <v>0</v>
      </c>
      <c r="M2813" s="1" t="str">
        <f t="shared" si="86"/>
        <v/>
      </c>
      <c r="N2813" s="1">
        <f>N(N2812)+IF(AND('💰 BÁO GIÁ'!$C$27&lt;&gt;"",OR(ISNUMBER(SEARCH('💰 BÁO GIÁ'!$C$27,$A2813)),ISNUMBER(SEARCH('💰 BÁO GIÁ'!$C$27,$B2813)))),1,0)</f>
        <v>0</v>
      </c>
      <c r="O2813" s="1" t="str">
        <f t="shared" si="87"/>
        <v/>
      </c>
    </row>
    <row r="2814" customHeight="1" spans="1:15">
      <c r="A2814" s="1" t="str">
        <f>IF('📦 RON BỘ'!B69="","",'📦 RON BỘ'!B69)</f>
        <v>HH074787</v>
      </c>
      <c r="B2814" s="1" t="str">
        <f>IF('📦 RON BỘ'!B69="","",'📦 RON BỘ'!C69)</f>
        <v>Ron bộ Kia JT (Graphite) - DF</v>
      </c>
      <c r="C2814" s="1" t="str">
        <f>IF('📦 RON BỘ'!B69="","","Ron bộ")</f>
        <v>Ron bộ</v>
      </c>
      <c r="D2814" s="1" t="str">
        <f>IF('📦 RON BỘ'!B69="","",'📦 RON BỘ'!F69)</f>
        <v>Bộ</v>
      </c>
      <c r="E2814" s="13">
        <f>IF('📦 RON BỘ'!B69="","",'📦 RON BỘ'!G69)</f>
        <v>0</v>
      </c>
      <c r="F2814" s="13">
        <f>IF('📦 RON BỘ'!B69="","",'📦 RON BỘ'!H69)</f>
        <v>0</v>
      </c>
      <c r="G2814" s="13">
        <f>IF('📦 RON BỘ'!B69="","",'📦 RON BỘ'!I69)</f>
        <v>0</v>
      </c>
      <c r="H2814" s="13">
        <f>IF('📦 RON BỘ'!B69="","",'📦 RON BỘ'!J69)</f>
        <v>0</v>
      </c>
      <c r="I2814" s="13">
        <f>IF('📦 RON BỘ'!B69="","",'📦 RON BỘ'!K69)</f>
        <v>0</v>
      </c>
      <c r="J2814" s="1" t="str">
        <f>IF('📦 RON BỘ'!B69="","","")</f>
        <v/>
      </c>
      <c r="L2814" s="1">
        <f>N(L2813)+IF(AND('🔎 TRA CỨU NHANH'!$C$2&lt;&gt;"",OR(ISNUMBER(SEARCH('🔎 TRA CỨU NHANH'!$C$2,$A2814)),ISNUMBER(SEARCH('🔎 TRA CỨU NHANH'!$C$2,$B2814)))),1,0)</f>
        <v>0</v>
      </c>
      <c r="M2814" s="1" t="str">
        <f t="shared" si="86"/>
        <v/>
      </c>
      <c r="N2814" s="1">
        <f>N(N2813)+IF(AND('💰 BÁO GIÁ'!$C$27&lt;&gt;"",OR(ISNUMBER(SEARCH('💰 BÁO GIÁ'!$C$27,$A2814)),ISNUMBER(SEARCH('💰 BÁO GIÁ'!$C$27,$B2814)))),1,0)</f>
        <v>0</v>
      </c>
      <c r="O2814" s="1" t="str">
        <f t="shared" si="87"/>
        <v/>
      </c>
    </row>
    <row r="2815" customHeight="1" spans="1:15">
      <c r="A2815" s="1" t="str">
        <f>IF('📦 RON BỘ'!B70="","",'📦 RON BỘ'!B70)</f>
        <v>HH076285</v>
      </c>
      <c r="B2815" s="1" t="str">
        <f>IF('📦 RON BỘ'!B70="","",'📦 RON BỘ'!C70)</f>
        <v>Ron bộ Kia JTA/ JT, graphite - MASAKO</v>
      </c>
      <c r="C2815" s="1" t="str">
        <f>IF('📦 RON BỘ'!B70="","","Ron bộ")</f>
        <v>Ron bộ</v>
      </c>
      <c r="D2815" s="1" t="str">
        <f>IF('📦 RON BỘ'!B70="","",'📦 RON BỘ'!F70)</f>
        <v>Bộ</v>
      </c>
      <c r="E2815" s="13">
        <f>IF('📦 RON BỘ'!B70="","",'📦 RON BỘ'!G70)</f>
        <v>0</v>
      </c>
      <c r="F2815" s="13">
        <f>IF('📦 RON BỘ'!B70="","",'📦 RON BỘ'!H70)</f>
        <v>370000</v>
      </c>
      <c r="G2815" s="13">
        <f>IF('📦 RON BỘ'!B70="","",'📦 RON BỘ'!I70)</f>
        <v>395000</v>
      </c>
      <c r="H2815" s="13">
        <f>IF('📦 RON BỘ'!B70="","",'📦 RON BỘ'!J70)</f>
        <v>420000</v>
      </c>
      <c r="I2815" s="13">
        <f>IF('📦 RON BỘ'!B70="","",'📦 RON BỘ'!K70)</f>
        <v>0</v>
      </c>
      <c r="J2815" s="1" t="str">
        <f>IF('📦 RON BỘ'!B70="","","")</f>
        <v/>
      </c>
      <c r="L2815" s="1">
        <f>N(L2814)+IF(AND('🔎 TRA CỨU NHANH'!$C$2&lt;&gt;"",OR(ISNUMBER(SEARCH('🔎 TRA CỨU NHANH'!$C$2,$A2815)),ISNUMBER(SEARCH('🔎 TRA CỨU NHANH'!$C$2,$B2815)))),1,0)</f>
        <v>0</v>
      </c>
      <c r="M2815" s="1" t="str">
        <f t="shared" si="86"/>
        <v/>
      </c>
      <c r="N2815" s="1">
        <f>N(N2814)+IF(AND('💰 BÁO GIÁ'!$C$27&lt;&gt;"",OR(ISNUMBER(SEARCH('💰 BÁO GIÁ'!$C$27,$A2815)),ISNUMBER(SEARCH('💰 BÁO GIÁ'!$C$27,$B2815)))),1,0)</f>
        <v>0</v>
      </c>
      <c r="O2815" s="1" t="str">
        <f t="shared" si="87"/>
        <v/>
      </c>
    </row>
    <row r="2816" customHeight="1" spans="1:15">
      <c r="A2816" s="1" t="str">
        <f>IF('📦 RON BỘ'!B71="","",'📦 RON BỘ'!B71)</f>
        <v>HH084250</v>
      </c>
      <c r="B2816" s="1" t="str">
        <f>IF('📦 RON BỘ'!B71="","",'📦 RON BỘ'!C71)</f>
        <v>Ron bộ Kia K4100/ E4100 ZB, ASB amiang - DF</v>
      </c>
      <c r="C2816" s="1" t="str">
        <f>IF('📦 RON BỘ'!B71="","","Ron bộ")</f>
        <v>Ron bộ</v>
      </c>
      <c r="D2816" s="1" t="str">
        <f>IF('📦 RON BỘ'!B71="","",'📦 RON BỘ'!F71)</f>
        <v>Cái</v>
      </c>
      <c r="E2816" s="13">
        <f>IF('📦 RON BỘ'!B71="","",'📦 RON BỘ'!G71)</f>
        <v>0</v>
      </c>
      <c r="F2816" s="13">
        <f>IF('📦 RON BỘ'!B71="","",'📦 RON BỘ'!H71)</f>
        <v>360000</v>
      </c>
      <c r="G2816" s="13">
        <f>IF('📦 RON BỘ'!B71="","",'📦 RON BỘ'!I71)</f>
        <v>380000</v>
      </c>
      <c r="H2816" s="13">
        <f>IF('📦 RON BỘ'!B71="","",'📦 RON BỘ'!J71)</f>
        <v>400000</v>
      </c>
      <c r="I2816" s="13">
        <f>IF('📦 RON BỘ'!B71="","",'📦 RON BỘ'!K71)</f>
        <v>0</v>
      </c>
      <c r="J2816" s="1" t="str">
        <f>IF('📦 RON BỘ'!B71="","","")</f>
        <v/>
      </c>
      <c r="L2816" s="1">
        <f>N(L2815)+IF(AND('🔎 TRA CỨU NHANH'!$C$2&lt;&gt;"",OR(ISNUMBER(SEARCH('🔎 TRA CỨU NHANH'!$C$2,$A2816)),ISNUMBER(SEARCH('🔎 TRA CỨU NHANH'!$C$2,$B2816)))),1,0)</f>
        <v>0</v>
      </c>
      <c r="M2816" s="1" t="str">
        <f t="shared" si="86"/>
        <v/>
      </c>
      <c r="N2816" s="1">
        <f>N(N2815)+IF(AND('💰 BÁO GIÁ'!$C$27&lt;&gt;"",OR(ISNUMBER(SEARCH('💰 BÁO GIÁ'!$C$27,$A2816)),ISNUMBER(SEARCH('💰 BÁO GIÁ'!$C$27,$B2816)))),1,0)</f>
        <v>0</v>
      </c>
      <c r="O2816" s="1" t="str">
        <f t="shared" si="87"/>
        <v/>
      </c>
    </row>
    <row r="2817" customHeight="1" spans="1:15">
      <c r="A2817" s="1" t="str">
        <f>IF('📦 RON BỘ'!B72="","",'📦 RON BỘ'!B72)</f>
        <v>HH084238</v>
      </c>
      <c r="B2817" s="1" t="str">
        <f>IF('📦 RON BỘ'!B72="","",'📦 RON BỘ'!C72)</f>
        <v>Ron bộ Kia KJ/ J3/ Bongo (Electronic injection - đời điện), Thép - DF</v>
      </c>
      <c r="C2817" s="1" t="str">
        <f>IF('📦 RON BỘ'!B72="","","Ron bộ")</f>
        <v>Ron bộ</v>
      </c>
      <c r="D2817" s="1" t="str">
        <f>IF('📦 RON BỘ'!B72="","",'📦 RON BỘ'!F72)</f>
        <v>Bộ</v>
      </c>
      <c r="E2817" s="13">
        <f>IF('📦 RON BỘ'!B72="","",'📦 RON BỘ'!G72)</f>
        <v>0</v>
      </c>
      <c r="F2817" s="13">
        <f>IF('📦 RON BỘ'!B72="","",'📦 RON BỘ'!H72)</f>
        <v>760000</v>
      </c>
      <c r="G2817" s="13">
        <f>IF('📦 RON BỘ'!B72="","",'📦 RON BỘ'!I72)</f>
        <v>810000</v>
      </c>
      <c r="H2817" s="13">
        <f>IF('📦 RON BỘ'!B72="","",'📦 RON BỘ'!J72)</f>
        <v>860000</v>
      </c>
      <c r="I2817" s="13">
        <f>IF('📦 RON BỘ'!B72="","",'📦 RON BỘ'!K72)</f>
        <v>0</v>
      </c>
      <c r="J2817" s="1" t="str">
        <f>IF('📦 RON BỘ'!B72="","","")</f>
        <v/>
      </c>
      <c r="L2817" s="1">
        <f>N(L2816)+IF(AND('🔎 TRA CỨU NHANH'!$C$2&lt;&gt;"",OR(ISNUMBER(SEARCH('🔎 TRA CỨU NHANH'!$C$2,$A2817)),ISNUMBER(SEARCH('🔎 TRA CỨU NHANH'!$C$2,$B2817)))),1,0)</f>
        <v>0</v>
      </c>
      <c r="M2817" s="1" t="str">
        <f t="shared" si="86"/>
        <v/>
      </c>
      <c r="N2817" s="1">
        <f>N(N2816)+IF(AND('💰 BÁO GIÁ'!$C$27&lt;&gt;"",OR(ISNUMBER(SEARCH('💰 BÁO GIÁ'!$C$27,$A2817)),ISNUMBER(SEARCH('💰 BÁO GIÁ'!$C$27,$B2817)))),1,0)</f>
        <v>0</v>
      </c>
      <c r="O2817" s="1" t="str">
        <f t="shared" si="87"/>
        <v/>
      </c>
    </row>
    <row r="2818" customHeight="1" spans="1:15">
      <c r="A2818" s="1" t="str">
        <f>IF('📦 RON BỘ'!B73="","",'📦 RON BỘ'!B73)</f>
        <v>HH073885</v>
      </c>
      <c r="B2818" s="1" t="str">
        <f>IF('📦 RON BỘ'!B73="","",'📦 RON BỘ'!C73)</f>
        <v>Ron bộ Mazda (K2400) - PACIFIC</v>
      </c>
      <c r="C2818" s="1" t="str">
        <f>IF('📦 RON BỘ'!B73="","","Ron bộ")</f>
        <v>Ron bộ</v>
      </c>
      <c r="D2818" s="1" t="str">
        <f>IF('📦 RON BỘ'!B73="","",'📦 RON BỘ'!F73)</f>
        <v>Bộ</v>
      </c>
      <c r="E2818" s="13">
        <f>IF('📦 RON BỘ'!B73="","",'📦 RON BỘ'!G73)</f>
        <v>0</v>
      </c>
      <c r="F2818" s="13">
        <f>IF('📦 RON BỘ'!B73="","",'📦 RON BỘ'!H73)</f>
        <v>0</v>
      </c>
      <c r="G2818" s="13">
        <f>IF('📦 RON BỘ'!B73="","",'📦 RON BỘ'!I73)</f>
        <v>0</v>
      </c>
      <c r="H2818" s="13">
        <f>IF('📦 RON BỘ'!B73="","",'📦 RON BỘ'!J73)</f>
        <v>0</v>
      </c>
      <c r="I2818" s="13">
        <f>IF('📦 RON BỘ'!B73="","",'📦 RON BỘ'!K73)</f>
        <v>0</v>
      </c>
      <c r="J2818" s="1" t="str">
        <f>IF('📦 RON BỘ'!B73="","","")</f>
        <v/>
      </c>
      <c r="L2818" s="1">
        <f>N(L2817)+IF(AND('🔎 TRA CỨU NHANH'!$C$2&lt;&gt;"",OR(ISNUMBER(SEARCH('🔎 TRA CỨU NHANH'!$C$2,$A2818)),ISNUMBER(SEARCH('🔎 TRA CỨU NHANH'!$C$2,$B2818)))),1,0)</f>
        <v>0</v>
      </c>
      <c r="M2818" s="1" t="str">
        <f t="shared" ref="M2818:M2881" si="88">IF(L2818&gt;N(L2817),L2818,"")</f>
        <v/>
      </c>
      <c r="N2818" s="1">
        <f>N(N2817)+IF(AND('💰 BÁO GIÁ'!$C$27&lt;&gt;"",OR(ISNUMBER(SEARCH('💰 BÁO GIÁ'!$C$27,$A2818)),ISNUMBER(SEARCH('💰 BÁO GIÁ'!$C$27,$B2818)))),1,0)</f>
        <v>0</v>
      </c>
      <c r="O2818" s="1" t="str">
        <f t="shared" ref="O2818:O2881" si="89">IF(N2818&gt;N(N2817),N2818,"")</f>
        <v/>
      </c>
    </row>
    <row r="2819" customHeight="1" spans="1:15">
      <c r="A2819" s="1" t="str">
        <f>IF('📦 RON BỘ'!B74="","",'📦 RON BỘ'!B74)</f>
        <v>HH00458</v>
      </c>
      <c r="B2819" s="1" t="str">
        <f>IF('📦 RON BỘ'!B74="","",'📦 RON BỘ'!C74)</f>
        <v>Ron bộ mazda-S5/Kia25 bơm nhớt đầu (XA/T2500) - CGP/ REISSE</v>
      </c>
      <c r="C2819" s="1" t="str">
        <f>IF('📦 RON BỘ'!B74="","","Ron bộ")</f>
        <v>Ron bộ</v>
      </c>
      <c r="D2819" s="1" t="str">
        <f>IF('📦 RON BỘ'!B74="","",'📦 RON BỘ'!F74)</f>
        <v>Bộ</v>
      </c>
      <c r="E2819" s="13">
        <f>IF('📦 RON BỘ'!B74="","",'📦 RON BỘ'!G74)</f>
        <v>0</v>
      </c>
      <c r="F2819" s="13">
        <f>IF('📦 RON BỘ'!B74="","",'📦 RON BỘ'!H74)</f>
        <v>0</v>
      </c>
      <c r="G2819" s="13">
        <f>IF('📦 RON BỘ'!B74="","",'📦 RON BỘ'!I74)</f>
        <v>0</v>
      </c>
      <c r="H2819" s="13">
        <f>IF('📦 RON BỘ'!B74="","",'📦 RON BỘ'!J74)</f>
        <v>0</v>
      </c>
      <c r="I2819" s="13">
        <f>IF('📦 RON BỘ'!B74="","",'📦 RON BỘ'!K74)</f>
        <v>0</v>
      </c>
      <c r="J2819" s="1" t="str">
        <f>IF('📦 RON BỘ'!B74="","","")</f>
        <v/>
      </c>
      <c r="L2819" s="1">
        <f>N(L2818)+IF(AND('🔎 TRA CỨU NHANH'!$C$2&lt;&gt;"",OR(ISNUMBER(SEARCH('🔎 TRA CỨU NHANH'!$C$2,$A2819)),ISNUMBER(SEARCH('🔎 TRA CỨU NHANH'!$C$2,$B2819)))),1,0)</f>
        <v>0</v>
      </c>
      <c r="M2819" s="1" t="str">
        <f t="shared" si="88"/>
        <v/>
      </c>
      <c r="N2819" s="1">
        <f>N(N2818)+IF(AND('💰 BÁO GIÁ'!$C$27&lt;&gt;"",OR(ISNUMBER(SEARCH('💰 BÁO GIÁ'!$C$27,$A2819)),ISNUMBER(SEARCH('💰 BÁO GIÁ'!$C$27,$B2819)))),1,0)</f>
        <v>0</v>
      </c>
      <c r="O2819" s="1" t="str">
        <f t="shared" si="89"/>
        <v/>
      </c>
    </row>
    <row r="2820" customHeight="1" spans="1:15">
      <c r="A2820" s="1" t="str">
        <f>IF('📦 RON BỘ'!B75="","",'📦 RON BỘ'!B75)</f>
        <v>HH081626</v>
      </c>
      <c r="B2820" s="1" t="str">
        <f>IF('📦 RON BỘ'!B75="","",'📦 RON BỘ'!C75)</f>
        <v>Ron bộ mazda-S5/XA/T2500 - Pacific</v>
      </c>
      <c r="C2820" s="1" t="str">
        <f>IF('📦 RON BỘ'!B75="","","Ron bộ")</f>
        <v>Ron bộ</v>
      </c>
      <c r="D2820" s="1" t="str">
        <f>IF('📦 RON BỘ'!B75="","",'📦 RON BỘ'!F75)</f>
        <v>Bộ</v>
      </c>
      <c r="E2820" s="13">
        <f>IF('📦 RON BỘ'!B75="","",'📦 RON BỘ'!G75)</f>
        <v>0</v>
      </c>
      <c r="F2820" s="13">
        <f>IF('📦 RON BỘ'!B75="","",'📦 RON BỘ'!H75)</f>
        <v>0</v>
      </c>
      <c r="G2820" s="13">
        <f>IF('📦 RON BỘ'!B75="","",'📦 RON BỘ'!I75)</f>
        <v>0</v>
      </c>
      <c r="H2820" s="13">
        <f>IF('📦 RON BỘ'!B75="","",'📦 RON BỘ'!J75)</f>
        <v>0</v>
      </c>
      <c r="I2820" s="13">
        <f>IF('📦 RON BỘ'!B75="","",'📦 RON BỘ'!K75)</f>
        <v>0</v>
      </c>
      <c r="J2820" s="1" t="str">
        <f>IF('📦 RON BỘ'!B75="","","")</f>
        <v/>
      </c>
      <c r="L2820" s="1">
        <f>N(L2819)+IF(AND('🔎 TRA CỨU NHANH'!$C$2&lt;&gt;"",OR(ISNUMBER(SEARCH('🔎 TRA CỨU NHANH'!$C$2,$A2820)),ISNUMBER(SEARCH('🔎 TRA CỨU NHANH'!$C$2,$B2820)))),1,0)</f>
        <v>0</v>
      </c>
      <c r="M2820" s="1" t="str">
        <f t="shared" si="88"/>
        <v/>
      </c>
      <c r="N2820" s="1">
        <f>N(N2819)+IF(AND('💰 BÁO GIÁ'!$C$27&lt;&gt;"",OR(ISNUMBER(SEARCH('💰 BÁO GIÁ'!$C$27,$A2820)),ISNUMBER(SEARCH('💰 BÁO GIÁ'!$C$27,$B2820)))),1,0)</f>
        <v>0</v>
      </c>
      <c r="O2820" s="1" t="str">
        <f t="shared" si="89"/>
        <v/>
      </c>
    </row>
    <row r="2821" customHeight="1" spans="1:15">
      <c r="A2821" s="1" t="str">
        <f>IF('📦 RON BỘ'!B76="","",'📦 RON BỘ'!B76)</f>
        <v/>
      </c>
      <c r="B2821" s="1" t="str">
        <f>IF('📦 RON BỘ'!B76="","",'📦 RON BỘ'!C76)</f>
        <v/>
      </c>
      <c r="C2821" s="1" t="str">
        <f>IF('📦 RON BỘ'!B76="","","Ron bộ")</f>
        <v/>
      </c>
      <c r="D2821" s="1" t="str">
        <f>IF('📦 RON BỘ'!B76="","",'📦 RON BỘ'!F76)</f>
        <v/>
      </c>
      <c r="E2821" s="1" t="str">
        <f>IF('📦 RON BỘ'!B76="","",'📦 RON BỘ'!G76)</f>
        <v/>
      </c>
      <c r="F2821" s="1" t="str">
        <f>IF('📦 RON BỘ'!B76="","",'📦 RON BỘ'!H76)</f>
        <v/>
      </c>
      <c r="G2821" s="1" t="str">
        <f>IF('📦 RON BỘ'!B76="","",'📦 RON BỘ'!I76)</f>
        <v/>
      </c>
      <c r="H2821" s="1" t="str">
        <f>IF('📦 RON BỘ'!B76="","",'📦 RON BỘ'!J76)</f>
        <v/>
      </c>
      <c r="I2821" s="1" t="str">
        <f>IF('📦 RON BỘ'!B76="","",'📦 RON BỘ'!K76)</f>
        <v/>
      </c>
      <c r="J2821" s="1" t="str">
        <f>IF('📦 RON BỘ'!B76="","","")</f>
        <v/>
      </c>
      <c r="L2821" s="1">
        <f>N(L2820)+IF(AND('🔎 TRA CỨU NHANH'!$C$2&lt;&gt;"",OR(ISNUMBER(SEARCH('🔎 TRA CỨU NHANH'!$C$2,$A2821)),ISNUMBER(SEARCH('🔎 TRA CỨU NHANH'!$C$2,$B2821)))),1,0)</f>
        <v>0</v>
      </c>
      <c r="M2821" s="1" t="str">
        <f t="shared" si="88"/>
        <v/>
      </c>
      <c r="N2821" s="1">
        <f>N(N2820)+IF(AND('💰 BÁO GIÁ'!$C$27&lt;&gt;"",OR(ISNUMBER(SEARCH('💰 BÁO GIÁ'!$C$27,$A2821)),ISNUMBER(SEARCH('💰 BÁO GIÁ'!$C$27,$B2821)))),1,0)</f>
        <v>0</v>
      </c>
      <c r="O2821" s="1" t="str">
        <f t="shared" si="89"/>
        <v/>
      </c>
    </row>
    <row r="2822" customHeight="1" spans="1:15">
      <c r="A2822" s="1" t="str">
        <f>IF('📦 RON BỘ'!B77="","",'📦 RON BỘ'!B77)</f>
        <v>HH084230</v>
      </c>
      <c r="B2822" s="1" t="str">
        <f>IF('📦 RON BỘ'!B77="","",'📦 RON BỘ'!C77)</f>
        <v>Ron bộ Dưới (Bottom) Komatsu SA12V140 (140 - 12 máy, S12D140) - DF</v>
      </c>
      <c r="C2822" s="1" t="str">
        <f>IF('📦 RON BỘ'!B77="","","Ron bộ")</f>
        <v>Ron bộ</v>
      </c>
      <c r="D2822" s="1" t="str">
        <f>IF('📦 RON BỘ'!B77="","",'📦 RON BỘ'!F77)</f>
        <v>Bộ</v>
      </c>
      <c r="E2822" s="13">
        <f>IF('📦 RON BỘ'!B77="","",'📦 RON BỘ'!G77)</f>
        <v>0</v>
      </c>
      <c r="F2822" s="13">
        <f>IF('📦 RON BỘ'!B77="","",'📦 RON BỘ'!H77)</f>
        <v>4300000</v>
      </c>
      <c r="G2822" s="13">
        <f>IF('📦 RON BỘ'!B77="","",'📦 RON BỘ'!I77)</f>
        <v>4600000</v>
      </c>
      <c r="H2822" s="13">
        <f>IF('📦 RON BỘ'!B77="","",'📦 RON BỘ'!J77)</f>
        <v>4900000</v>
      </c>
      <c r="I2822" s="13">
        <f>IF('📦 RON BỘ'!B77="","",'📦 RON BỘ'!K77)</f>
        <v>0</v>
      </c>
      <c r="J2822" s="1" t="str">
        <f>IF('📦 RON BỘ'!B77="","","")</f>
        <v/>
      </c>
      <c r="L2822" s="1">
        <f>N(L2821)+IF(AND('🔎 TRA CỨU NHANH'!$C$2&lt;&gt;"",OR(ISNUMBER(SEARCH('🔎 TRA CỨU NHANH'!$C$2,$A2822)),ISNUMBER(SEARCH('🔎 TRA CỨU NHANH'!$C$2,$B2822)))),1,0)</f>
        <v>0</v>
      </c>
      <c r="M2822" s="1" t="str">
        <f t="shared" si="88"/>
        <v/>
      </c>
      <c r="N2822" s="1">
        <f>N(N2821)+IF(AND('💰 BÁO GIÁ'!$C$27&lt;&gt;"",OR(ISNUMBER(SEARCH('💰 BÁO GIÁ'!$C$27,$A2822)),ISNUMBER(SEARCH('💰 BÁO GIÁ'!$C$27,$B2822)))),1,0)</f>
        <v>0</v>
      </c>
      <c r="O2822" s="1" t="str">
        <f t="shared" si="89"/>
        <v/>
      </c>
    </row>
    <row r="2823" customHeight="1" spans="1:15">
      <c r="A2823" s="1" t="str">
        <f>IF('📦 RON BỘ'!B78="","",'📦 RON BỘ'!B78)</f>
        <v>HH070302</v>
      </c>
      <c r="B2823" s="1" t="str">
        <f>IF('📦 RON BỘ'!B78="","",'📦 RON BỘ'!C78)</f>
        <v>Ron bộ KOMATSU-4D105-1 (6130-K1-3012+) - CGP</v>
      </c>
      <c r="C2823" s="1" t="str">
        <f>IF('📦 RON BỘ'!B78="","","Ron bộ")</f>
        <v>Ron bộ</v>
      </c>
      <c r="D2823" s="1" t="str">
        <f>IF('📦 RON BỘ'!B78="","",'📦 RON BỘ'!F78)</f>
        <v>Bộ</v>
      </c>
      <c r="E2823" s="13">
        <f>IF('📦 RON BỘ'!B78="","",'📦 RON BỘ'!G78)</f>
        <v>0</v>
      </c>
      <c r="F2823" s="13">
        <f>IF('📦 RON BỘ'!B78="","",'📦 RON BỘ'!H78)</f>
        <v>0</v>
      </c>
      <c r="G2823" s="13">
        <f>IF('📦 RON BỘ'!B78="","",'📦 RON BỘ'!I78)</f>
        <v>0</v>
      </c>
      <c r="H2823" s="13">
        <f>IF('📦 RON BỘ'!B78="","",'📦 RON BỘ'!J78)</f>
        <v>0</v>
      </c>
      <c r="I2823" s="13">
        <f>IF('📦 RON BỘ'!B78="","",'📦 RON BỘ'!K78)</f>
        <v>0</v>
      </c>
      <c r="J2823" s="1" t="str">
        <f>IF('📦 RON BỘ'!B78="","","")</f>
        <v/>
      </c>
      <c r="L2823" s="1">
        <f>N(L2822)+IF(AND('🔎 TRA CỨU NHANH'!$C$2&lt;&gt;"",OR(ISNUMBER(SEARCH('🔎 TRA CỨU NHANH'!$C$2,$A2823)),ISNUMBER(SEARCH('🔎 TRA CỨU NHANH'!$C$2,$B2823)))),1,0)</f>
        <v>0</v>
      </c>
      <c r="M2823" s="1" t="str">
        <f t="shared" si="88"/>
        <v/>
      </c>
      <c r="N2823" s="1">
        <f>N(N2822)+IF(AND('💰 BÁO GIÁ'!$C$27&lt;&gt;"",OR(ISNUMBER(SEARCH('💰 BÁO GIÁ'!$C$27,$A2823)),ISNUMBER(SEARCH('💰 BÁO GIÁ'!$C$27,$B2823)))),1,0)</f>
        <v>0</v>
      </c>
      <c r="O2823" s="1" t="str">
        <f t="shared" si="89"/>
        <v/>
      </c>
    </row>
    <row r="2824" customHeight="1" spans="1:15">
      <c r="A2824" s="1" t="str">
        <f>IF('📦 RON BỘ'!B79="","",'📦 RON BỘ'!B79)</f>
        <v>HH00973</v>
      </c>
      <c r="B2824" s="1" t="str">
        <f>IF('📦 RON BỘ'!B79="","",'📦 RON BỘ'!C79)</f>
        <v>Ron bộ KOMATSU-6D95, giấy CGP (NK) 6206-K1-3012+</v>
      </c>
      <c r="C2824" s="1" t="str">
        <f>IF('📦 RON BỘ'!B79="","","Ron bộ")</f>
        <v>Ron bộ</v>
      </c>
      <c r="D2824" s="1" t="str">
        <f>IF('📦 RON BỘ'!B79="","",'📦 RON BỘ'!F79)</f>
        <v>Bộ</v>
      </c>
      <c r="E2824" s="13">
        <f>IF('📦 RON BỘ'!B79="","",'📦 RON BỘ'!G79)</f>
        <v>0</v>
      </c>
      <c r="F2824" s="13">
        <f>IF('📦 RON BỘ'!B79="","",'📦 RON BỘ'!H79)</f>
        <v>0</v>
      </c>
      <c r="G2824" s="13">
        <f>IF('📦 RON BỘ'!B79="","",'📦 RON BỘ'!I79)</f>
        <v>0</v>
      </c>
      <c r="H2824" s="13">
        <f>IF('📦 RON BỘ'!B79="","",'📦 RON BỘ'!J79)</f>
        <v>0</v>
      </c>
      <c r="I2824" s="13">
        <f>IF('📦 RON BỘ'!B79="","",'📦 RON BỘ'!K79)</f>
        <v>0</v>
      </c>
      <c r="J2824" s="1" t="str">
        <f>IF('📦 RON BỘ'!B79="","","")</f>
        <v/>
      </c>
      <c r="L2824" s="1">
        <f>N(L2823)+IF(AND('🔎 TRA CỨU NHANH'!$C$2&lt;&gt;"",OR(ISNUMBER(SEARCH('🔎 TRA CỨU NHANH'!$C$2,$A2824)),ISNUMBER(SEARCH('🔎 TRA CỨU NHANH'!$C$2,$B2824)))),1,0)</f>
        <v>0</v>
      </c>
      <c r="M2824" s="1" t="str">
        <f t="shared" si="88"/>
        <v/>
      </c>
      <c r="N2824" s="1">
        <f>N(N2823)+IF(AND('💰 BÁO GIÁ'!$C$27&lt;&gt;"",OR(ISNUMBER(SEARCH('💰 BÁO GIÁ'!$C$27,$A2824)),ISNUMBER(SEARCH('💰 BÁO GIÁ'!$C$27,$B2824)))),1,0)</f>
        <v>0</v>
      </c>
      <c r="O2824" s="1" t="str">
        <f t="shared" si="89"/>
        <v/>
      </c>
    </row>
    <row r="2825" customHeight="1" spans="1:15">
      <c r="A2825" s="1" t="str">
        <f>IF('📦 RON BỘ'!B80="","",'📦 RON BỘ'!B80)</f>
        <v>HH080753</v>
      </c>
      <c r="B2825" s="1" t="str">
        <f>IF('📦 RON BỘ'!B80="","",'📦 RON BỘ'!C80)</f>
        <v>Ron bộ Komatsu 3D95, GP - MASAKO</v>
      </c>
      <c r="C2825" s="1" t="str">
        <f>IF('📦 RON BỘ'!B80="","","Ron bộ")</f>
        <v>Ron bộ</v>
      </c>
      <c r="D2825" s="1" t="str">
        <f>IF('📦 RON BỘ'!B80="","",'📦 RON BỘ'!F80)</f>
        <v>Bộ</v>
      </c>
      <c r="E2825" s="13">
        <f>IF('📦 RON BỘ'!B80="","",'📦 RON BỘ'!G80)</f>
        <v>0</v>
      </c>
      <c r="F2825" s="13">
        <f>IF('📦 RON BỘ'!B80="","",'📦 RON BỘ'!H80)</f>
        <v>580000</v>
      </c>
      <c r="G2825" s="13">
        <f>IF('📦 RON BỘ'!B80="","",'📦 RON BỘ'!I80)</f>
        <v>620000</v>
      </c>
      <c r="H2825" s="13">
        <f>IF('📦 RON BỘ'!B80="","",'📦 RON BỘ'!J80)</f>
        <v>660000</v>
      </c>
      <c r="I2825" s="13">
        <f>IF('📦 RON BỘ'!B80="","",'📦 RON BỘ'!K80)</f>
        <v>0</v>
      </c>
      <c r="J2825" s="1" t="str">
        <f>IF('📦 RON BỘ'!B80="","","")</f>
        <v/>
      </c>
      <c r="L2825" s="1">
        <f>N(L2824)+IF(AND('🔎 TRA CỨU NHANH'!$C$2&lt;&gt;"",OR(ISNUMBER(SEARCH('🔎 TRA CỨU NHANH'!$C$2,$A2825)),ISNUMBER(SEARCH('🔎 TRA CỨU NHANH'!$C$2,$B2825)))),1,0)</f>
        <v>0</v>
      </c>
      <c r="M2825" s="1" t="str">
        <f t="shared" si="88"/>
        <v/>
      </c>
      <c r="N2825" s="1">
        <f>N(N2824)+IF(AND('💰 BÁO GIÁ'!$C$27&lt;&gt;"",OR(ISNUMBER(SEARCH('💰 BÁO GIÁ'!$C$27,$A2825)),ISNUMBER(SEARCH('💰 BÁO GIÁ'!$C$27,$B2825)))),1,0)</f>
        <v>0</v>
      </c>
      <c r="O2825" s="1" t="str">
        <f t="shared" si="89"/>
        <v/>
      </c>
    </row>
    <row r="2826" customHeight="1" spans="1:15">
      <c r="A2826" s="1" t="str">
        <f>IF('📦 RON BỘ'!B81="","",'📦 RON BỘ'!B81)</f>
        <v>HH076748</v>
      </c>
      <c r="B2826" s="1" t="str">
        <f>IF('📦 RON BỘ'!B81="","",'📦 RON BỘ'!C81)</f>
        <v>Ron bộ Komatsu 4D105-3 amiang - MASAKO</v>
      </c>
      <c r="C2826" s="1" t="str">
        <f>IF('📦 RON BỘ'!B81="","","Ron bộ")</f>
        <v>Ron bộ</v>
      </c>
      <c r="D2826" s="1" t="str">
        <f>IF('📦 RON BỘ'!B81="","",'📦 RON BỘ'!F81)</f>
        <v>Bộ</v>
      </c>
      <c r="E2826" s="13">
        <f>IF('📦 RON BỘ'!B81="","",'📦 RON BỘ'!G81)</f>
        <v>0</v>
      </c>
      <c r="F2826" s="13">
        <f>IF('📦 RON BỘ'!B81="","",'📦 RON BỘ'!H81)</f>
        <v>750000</v>
      </c>
      <c r="G2826" s="13">
        <f>IF('📦 RON BỘ'!B81="","",'📦 RON BỘ'!I81)</f>
        <v>800000</v>
      </c>
      <c r="H2826" s="13">
        <f>IF('📦 RON BỘ'!B81="","",'📦 RON BỘ'!J81)</f>
        <v>860000</v>
      </c>
      <c r="I2826" s="13">
        <f>IF('📦 RON BỘ'!B81="","",'📦 RON BỘ'!K81)</f>
        <v>0</v>
      </c>
      <c r="J2826" s="1" t="str">
        <f>IF('📦 RON BỘ'!B81="","","")</f>
        <v/>
      </c>
      <c r="L2826" s="1">
        <f>N(L2825)+IF(AND('🔎 TRA CỨU NHANH'!$C$2&lt;&gt;"",OR(ISNUMBER(SEARCH('🔎 TRA CỨU NHANH'!$C$2,$A2826)),ISNUMBER(SEARCH('🔎 TRA CỨU NHANH'!$C$2,$B2826)))),1,0)</f>
        <v>0</v>
      </c>
      <c r="M2826" s="1" t="str">
        <f t="shared" si="88"/>
        <v/>
      </c>
      <c r="N2826" s="1">
        <f>N(N2825)+IF(AND('💰 BÁO GIÁ'!$C$27&lt;&gt;"",OR(ISNUMBER(SEARCH('💰 BÁO GIÁ'!$C$27,$A2826)),ISNUMBER(SEARCH('💰 BÁO GIÁ'!$C$27,$B2826)))),1,0)</f>
        <v>0</v>
      </c>
      <c r="O2826" s="1" t="str">
        <f t="shared" si="89"/>
        <v/>
      </c>
    </row>
    <row r="2827" customHeight="1" spans="1:15">
      <c r="A2827" s="1" t="str">
        <f>IF('📦 RON BỘ'!B82="","",'📦 RON BỘ'!B82)</f>
        <v>HH00750</v>
      </c>
      <c r="B2827" s="1" t="str">
        <f>IF('📦 RON BỘ'!B82="","",'📦 RON BỘ'!C82)</f>
        <v>Ron bộ Komatsu 4D105-3, amiang - DF</v>
      </c>
      <c r="C2827" s="1" t="str">
        <f>IF('📦 RON BỘ'!B82="","","Ron bộ")</f>
        <v>Ron bộ</v>
      </c>
      <c r="D2827" s="1" t="str">
        <f>IF('📦 RON BỘ'!B82="","",'📦 RON BỘ'!F82)</f>
        <v>Bộ</v>
      </c>
      <c r="E2827" s="13">
        <f>IF('📦 RON BỘ'!B82="","",'📦 RON BỘ'!G82)</f>
        <v>0</v>
      </c>
      <c r="F2827" s="13">
        <f>IF('📦 RON BỘ'!B82="","",'📦 RON BỘ'!H82)</f>
        <v>720000</v>
      </c>
      <c r="G2827" s="13">
        <f>IF('📦 RON BỘ'!B82="","",'📦 RON BỘ'!I82)</f>
        <v>770000</v>
      </c>
      <c r="H2827" s="13">
        <f>IF('📦 RON BỘ'!B82="","",'📦 RON BỘ'!J82)</f>
        <v>820000</v>
      </c>
      <c r="I2827" s="13">
        <f>IF('📦 RON BỘ'!B82="","",'📦 RON BỘ'!K82)</f>
        <v>0</v>
      </c>
      <c r="J2827" s="1" t="str">
        <f>IF('📦 RON BỘ'!B82="","","")</f>
        <v/>
      </c>
      <c r="L2827" s="1">
        <f>N(L2826)+IF(AND('🔎 TRA CỨU NHANH'!$C$2&lt;&gt;"",OR(ISNUMBER(SEARCH('🔎 TRA CỨU NHANH'!$C$2,$A2827)),ISNUMBER(SEARCH('🔎 TRA CỨU NHANH'!$C$2,$B2827)))),1,0)</f>
        <v>0</v>
      </c>
      <c r="M2827" s="1" t="str">
        <f t="shared" si="88"/>
        <v/>
      </c>
      <c r="N2827" s="1">
        <f>N(N2826)+IF(AND('💰 BÁO GIÁ'!$C$27&lt;&gt;"",OR(ISNUMBER(SEARCH('💰 BÁO GIÁ'!$C$27,$A2827)),ISNUMBER(SEARCH('💰 BÁO GIÁ'!$C$27,$B2827)))),1,0)</f>
        <v>0</v>
      </c>
      <c r="O2827" s="1" t="str">
        <f t="shared" si="89"/>
        <v/>
      </c>
    </row>
    <row r="2828" customHeight="1" spans="1:15">
      <c r="A2828" s="1" t="str">
        <f>IF('📦 RON BỘ'!B83="","",'📦 RON BỘ'!B83)</f>
        <v>HH076822</v>
      </c>
      <c r="B2828" s="1" t="str">
        <f>IF('📦 RON BỘ'!B83="","",'📦 RON BỘ'!C83)</f>
        <v>Ron bộ Komatsu 4D105-5, amiang (S4D105) - MASAKO (650/90.740)</v>
      </c>
      <c r="C2828" s="1" t="str">
        <f>IF('📦 RON BỘ'!B83="","","Ron bộ")</f>
        <v>Ron bộ</v>
      </c>
      <c r="D2828" s="1" t="str">
        <f>IF('📦 RON BỘ'!B83="","",'📦 RON BỘ'!F83)</f>
        <v>Bộ</v>
      </c>
      <c r="E2828" s="13">
        <f>IF('📦 RON BỘ'!B83="","",'📦 RON BỘ'!G83)</f>
        <v>0</v>
      </c>
      <c r="F2828" s="13">
        <f>IF('📦 RON BỘ'!B83="","",'📦 RON BỘ'!H83)</f>
        <v>650000</v>
      </c>
      <c r="G2828" s="13">
        <f>IF('📦 RON BỘ'!B83="","",'📦 RON BỘ'!I83)</f>
        <v>690000</v>
      </c>
      <c r="H2828" s="13">
        <f>IF('📦 RON BỘ'!B83="","",'📦 RON BỘ'!J83)</f>
        <v>740000</v>
      </c>
      <c r="I2828" s="13">
        <f>IF('📦 RON BỘ'!B83="","",'📦 RON BỘ'!K83)</f>
        <v>0</v>
      </c>
      <c r="J2828" s="1" t="str">
        <f>IF('📦 RON BỘ'!B83="","","")</f>
        <v/>
      </c>
      <c r="L2828" s="1">
        <f>N(L2827)+IF(AND('🔎 TRA CỨU NHANH'!$C$2&lt;&gt;"",OR(ISNUMBER(SEARCH('🔎 TRA CỨU NHANH'!$C$2,$A2828)),ISNUMBER(SEARCH('🔎 TRA CỨU NHANH'!$C$2,$B2828)))),1,0)</f>
        <v>0</v>
      </c>
      <c r="M2828" s="1" t="str">
        <f t="shared" si="88"/>
        <v/>
      </c>
      <c r="N2828" s="1">
        <f>N(N2827)+IF(AND('💰 BÁO GIÁ'!$C$27&lt;&gt;"",OR(ISNUMBER(SEARCH('💰 BÁO GIÁ'!$C$27,$A2828)),ISNUMBER(SEARCH('💰 BÁO GIÁ'!$C$27,$B2828)))),1,0)</f>
        <v>0</v>
      </c>
      <c r="O2828" s="1" t="str">
        <f t="shared" si="89"/>
        <v/>
      </c>
    </row>
    <row r="2829" customHeight="1" spans="1:15">
      <c r="A2829" s="1" t="str">
        <f>IF('📦 RON BỘ'!B84="","",'📦 RON BỘ'!B84)</f>
        <v>HH00758</v>
      </c>
      <c r="B2829" s="1" t="str">
        <f>IF('📦 RON BỘ'!B84="","",'📦 RON BỘ'!C84)</f>
        <v>Ron bộ Komatsu 4D120, thép, phớt môi nỉ - DF</v>
      </c>
      <c r="C2829" s="1" t="str">
        <f>IF('📦 RON BỘ'!B84="","","Ron bộ")</f>
        <v>Ron bộ</v>
      </c>
      <c r="D2829" s="1" t="str">
        <f>IF('📦 RON BỘ'!B84="","",'📦 RON BỘ'!F84)</f>
        <v>Bộ</v>
      </c>
      <c r="E2829" s="13">
        <f>IF('📦 RON BỘ'!B84="","",'📦 RON BỘ'!G84)</f>
        <v>0</v>
      </c>
      <c r="F2829" s="13">
        <f>IF('📦 RON BỘ'!B84="","",'📦 RON BỘ'!H84)</f>
        <v>1010000</v>
      </c>
      <c r="G2829" s="13">
        <f>IF('📦 RON BỘ'!B84="","",'📦 RON BỘ'!I84)</f>
        <v>1080000</v>
      </c>
      <c r="H2829" s="13">
        <f>IF('📦 RON BỘ'!B84="","",'📦 RON BỘ'!J84)</f>
        <v>1150000</v>
      </c>
      <c r="I2829" s="13">
        <f>IF('📦 RON BỘ'!B84="","",'📦 RON BỘ'!K84)</f>
        <v>0</v>
      </c>
      <c r="J2829" s="1" t="str">
        <f>IF('📦 RON BỘ'!B84="","","")</f>
        <v/>
      </c>
      <c r="L2829" s="1">
        <f>N(L2828)+IF(AND('🔎 TRA CỨU NHANH'!$C$2&lt;&gt;"",OR(ISNUMBER(SEARCH('🔎 TRA CỨU NHANH'!$C$2,$A2829)),ISNUMBER(SEARCH('🔎 TRA CỨU NHANH'!$C$2,$B2829)))),1,0)</f>
        <v>0</v>
      </c>
      <c r="M2829" s="1" t="str">
        <f t="shared" si="88"/>
        <v/>
      </c>
      <c r="N2829" s="1">
        <f>N(N2828)+IF(AND('💰 BÁO GIÁ'!$C$27&lt;&gt;"",OR(ISNUMBER(SEARCH('💰 BÁO GIÁ'!$C$27,$A2829)),ISNUMBER(SEARCH('💰 BÁO GIÁ'!$C$27,$B2829)))),1,0)</f>
        <v>0</v>
      </c>
      <c r="O2829" s="1" t="str">
        <f t="shared" si="89"/>
        <v/>
      </c>
    </row>
    <row r="2830" customHeight="1" spans="1:15">
      <c r="A2830" s="1" t="str">
        <f>IF('📦 RON BỘ'!B85="","",'📦 RON BỘ'!B85)</f>
        <v>HH0623</v>
      </c>
      <c r="B2830" s="1" t="str">
        <f>IF('📦 RON BỘ'!B85="","",'📦 RON BỘ'!C85)</f>
        <v>Ron bộ Komatsu 4D130, thép, phớt môi nỉ - DF</v>
      </c>
      <c r="C2830" s="1" t="str">
        <f>IF('📦 RON BỘ'!B85="","","Ron bộ")</f>
        <v>Ron bộ</v>
      </c>
      <c r="D2830" s="1" t="str">
        <f>IF('📦 RON BỘ'!B85="","",'📦 RON BỘ'!F85)</f>
        <v>Bộ</v>
      </c>
      <c r="E2830" s="13">
        <f>IF('📦 RON BỘ'!B85="","",'📦 RON BỘ'!G85)</f>
        <v>0</v>
      </c>
      <c r="F2830" s="13">
        <f>IF('📦 RON BỘ'!B85="","",'📦 RON BỘ'!H85)</f>
        <v>1010000</v>
      </c>
      <c r="G2830" s="13">
        <f>IF('📦 RON BỘ'!B85="","",'📦 RON BỘ'!I85)</f>
        <v>1080000</v>
      </c>
      <c r="H2830" s="13">
        <f>IF('📦 RON BỘ'!B85="","",'📦 RON BỘ'!J85)</f>
        <v>1150000</v>
      </c>
      <c r="I2830" s="13">
        <f>IF('📦 RON BỘ'!B85="","",'📦 RON BỘ'!K85)</f>
        <v>0</v>
      </c>
      <c r="J2830" s="1" t="str">
        <f>IF('📦 RON BỘ'!B85="","","")</f>
        <v/>
      </c>
      <c r="L2830" s="1">
        <f>N(L2829)+IF(AND('🔎 TRA CỨU NHANH'!$C$2&lt;&gt;"",OR(ISNUMBER(SEARCH('🔎 TRA CỨU NHANH'!$C$2,$A2830)),ISNUMBER(SEARCH('🔎 TRA CỨU NHANH'!$C$2,$B2830)))),1,0)</f>
        <v>0</v>
      </c>
      <c r="M2830" s="1" t="str">
        <f t="shared" si="88"/>
        <v/>
      </c>
      <c r="N2830" s="1">
        <f>N(N2829)+IF(AND('💰 BÁO GIÁ'!$C$27&lt;&gt;"",OR(ISNUMBER(SEARCH('💰 BÁO GIÁ'!$C$27,$A2830)),ISNUMBER(SEARCH('💰 BÁO GIÁ'!$C$27,$B2830)))),1,0)</f>
        <v>0</v>
      </c>
      <c r="O2830" s="1" t="str">
        <f t="shared" si="89"/>
        <v/>
      </c>
    </row>
    <row r="2831" customHeight="1" spans="1:15">
      <c r="A2831" s="1" t="str">
        <f>IF('📦 RON BỘ'!B86="","",'📦 RON BỘ'!B86)</f>
        <v>HH00977</v>
      </c>
      <c r="B2831" s="1" t="str">
        <f>IF('📦 RON BỘ'!B86="","",'📦 RON BỘ'!C86)</f>
        <v>Ron bộ Komatsu 4D94 (D20/D21-5) - Amiang - DF</v>
      </c>
      <c r="C2831" s="1" t="str">
        <f>IF('📦 RON BỘ'!B86="","","Ron bộ")</f>
        <v>Ron bộ</v>
      </c>
      <c r="D2831" s="1" t="str">
        <f>IF('📦 RON BỘ'!B86="","",'📦 RON BỘ'!F86)</f>
        <v>Bộ</v>
      </c>
      <c r="E2831" s="13">
        <f>IF('📦 RON BỘ'!B86="","",'📦 RON BỘ'!G86)</f>
        <v>0</v>
      </c>
      <c r="F2831" s="13">
        <f>IF('📦 RON BỘ'!B86="","",'📦 RON BỘ'!H86)</f>
        <v>600000</v>
      </c>
      <c r="G2831" s="13">
        <f>IF('📦 RON BỘ'!B86="","",'📦 RON BỘ'!I86)</f>
        <v>660000</v>
      </c>
      <c r="H2831" s="13">
        <f>IF('📦 RON BỘ'!B86="","",'📦 RON BỘ'!J86)</f>
        <v>720000</v>
      </c>
      <c r="I2831" s="13">
        <f>IF('📦 RON BỘ'!B86="","",'📦 RON BỘ'!K86)</f>
        <v>0</v>
      </c>
      <c r="J2831" s="1" t="str">
        <f>IF('📦 RON BỘ'!B86="","","")</f>
        <v/>
      </c>
      <c r="L2831" s="1">
        <f>N(L2830)+IF(AND('🔎 TRA CỨU NHANH'!$C$2&lt;&gt;"",OR(ISNUMBER(SEARCH('🔎 TRA CỨU NHANH'!$C$2,$A2831)),ISNUMBER(SEARCH('🔎 TRA CỨU NHANH'!$C$2,$B2831)))),1,0)</f>
        <v>0</v>
      </c>
      <c r="M2831" s="1" t="str">
        <f t="shared" si="88"/>
        <v/>
      </c>
      <c r="N2831" s="1">
        <f>N(N2830)+IF(AND('💰 BÁO GIÁ'!$C$27&lt;&gt;"",OR(ISNUMBER(SEARCH('💰 BÁO GIÁ'!$C$27,$A2831)),ISNUMBER(SEARCH('💰 BÁO GIÁ'!$C$27,$B2831)))),1,0)</f>
        <v>0</v>
      </c>
      <c r="O2831" s="1" t="str">
        <f t="shared" si="89"/>
        <v/>
      </c>
    </row>
    <row r="2832" customHeight="1" spans="1:15">
      <c r="A2832" s="1" t="str">
        <f>IF('📦 RON BỘ'!B87="","",'📦 RON BỘ'!B87)</f>
        <v>HH00974</v>
      </c>
      <c r="B2832" s="1" t="str">
        <f>IF('📦 RON BỘ'!B87="","",'📦 RON BỘ'!C87)</f>
        <v>Ron bộ Komatsu 4D95 (Graphite) - DF</v>
      </c>
      <c r="C2832" s="1" t="str">
        <f>IF('📦 RON BỘ'!B87="","","Ron bộ")</f>
        <v>Ron bộ</v>
      </c>
      <c r="D2832" s="1" t="str">
        <f>IF('📦 RON BỘ'!B87="","",'📦 RON BỘ'!F87)</f>
        <v>Bộ</v>
      </c>
      <c r="E2832" s="13">
        <f>IF('📦 RON BỘ'!B87="","",'📦 RON BỘ'!G87)</f>
        <v>0</v>
      </c>
      <c r="F2832" s="13">
        <f>IF('📦 RON BỘ'!B87="","",'📦 RON BỘ'!H87)</f>
        <v>500000</v>
      </c>
      <c r="G2832" s="13">
        <f>IF('📦 RON BỘ'!B87="","",'📦 RON BỘ'!I87)</f>
        <v>540000</v>
      </c>
      <c r="H2832" s="13">
        <f>IF('📦 RON BỘ'!B87="","",'📦 RON BỘ'!J87)</f>
        <v>580000</v>
      </c>
      <c r="I2832" s="13">
        <f>IF('📦 RON BỘ'!B87="","",'📦 RON BỘ'!K87)</f>
        <v>0</v>
      </c>
      <c r="J2832" s="1" t="str">
        <f>IF('📦 RON BỘ'!B87="","","")</f>
        <v/>
      </c>
      <c r="L2832" s="1">
        <f>N(L2831)+IF(AND('🔎 TRA CỨU NHANH'!$C$2&lt;&gt;"",OR(ISNUMBER(SEARCH('🔎 TRA CỨU NHANH'!$C$2,$A2832)),ISNUMBER(SEARCH('🔎 TRA CỨU NHANH'!$C$2,$B2832)))),1,0)</f>
        <v>0</v>
      </c>
      <c r="M2832" s="1" t="str">
        <f t="shared" si="88"/>
        <v/>
      </c>
      <c r="N2832" s="1">
        <f>N(N2831)+IF(AND('💰 BÁO GIÁ'!$C$27&lt;&gt;"",OR(ISNUMBER(SEARCH('💰 BÁO GIÁ'!$C$27,$A2832)),ISNUMBER(SEARCH('💰 BÁO GIÁ'!$C$27,$B2832)))),1,0)</f>
        <v>0</v>
      </c>
      <c r="O2832" s="1" t="str">
        <f t="shared" si="89"/>
        <v/>
      </c>
    </row>
    <row r="2833" customHeight="1" spans="1:15">
      <c r="A2833" s="1" t="str">
        <f>IF('📦 RON BỘ'!B88="","",'📦 RON BỘ'!B88)</f>
        <v>HH076538</v>
      </c>
      <c r="B2833" s="1" t="str">
        <f>IF('📦 RON BỘ'!B88="","",'📦 RON BỘ'!C88)</f>
        <v>Ron bộ Komatsu 6D108/S6D108 Thép Inox - NICE IN</v>
      </c>
      <c r="C2833" s="1" t="str">
        <f>IF('📦 RON BỘ'!B88="","","Ron bộ")</f>
        <v>Ron bộ</v>
      </c>
      <c r="D2833" s="1" t="str">
        <f>IF('📦 RON BỘ'!B88="","",'📦 RON BỘ'!F88)</f>
        <v>Bộ</v>
      </c>
      <c r="E2833" s="13">
        <f>IF('📦 RON BỘ'!B88="","",'📦 RON BỘ'!G88)</f>
        <v>0</v>
      </c>
      <c r="F2833" s="13">
        <f>IF('📦 RON BỘ'!B88="","",'📦 RON BỘ'!H88)</f>
        <v>1350000</v>
      </c>
      <c r="G2833" s="13">
        <f>IF('📦 RON BỘ'!B88="","",'📦 RON BỘ'!I88)</f>
        <v>1420000</v>
      </c>
      <c r="H2833" s="13">
        <f>IF('📦 RON BỘ'!B88="","",'📦 RON BỘ'!J88)</f>
        <v>1500000</v>
      </c>
      <c r="I2833" s="13">
        <f>IF('📦 RON BỘ'!B88="","",'📦 RON BỘ'!K88)</f>
        <v>0</v>
      </c>
      <c r="J2833" s="1" t="str">
        <f>IF('📦 RON BỘ'!B88="","","")</f>
        <v/>
      </c>
      <c r="L2833" s="1">
        <f>N(L2832)+IF(AND('🔎 TRA CỨU NHANH'!$C$2&lt;&gt;"",OR(ISNUMBER(SEARCH('🔎 TRA CỨU NHANH'!$C$2,$A2833)),ISNUMBER(SEARCH('🔎 TRA CỨU NHANH'!$C$2,$B2833)))),1,0)</f>
        <v>0</v>
      </c>
      <c r="M2833" s="1" t="str">
        <f t="shared" si="88"/>
        <v/>
      </c>
      <c r="N2833" s="1">
        <f>N(N2832)+IF(AND('💰 BÁO GIÁ'!$C$27&lt;&gt;"",OR(ISNUMBER(SEARCH('💰 BÁO GIÁ'!$C$27,$A2833)),ISNUMBER(SEARCH('💰 BÁO GIÁ'!$C$27,$B2833)))),1,0)</f>
        <v>0</v>
      </c>
      <c r="O2833" s="1" t="str">
        <f t="shared" si="89"/>
        <v/>
      </c>
    </row>
    <row r="2834" customHeight="1" spans="1:15">
      <c r="A2834" s="1" t="str">
        <f>IF('📦 RON BỘ'!B89="","",'📦 RON BỘ'!B89)</f>
        <v>HH071819</v>
      </c>
      <c r="B2834" s="1" t="str">
        <f>IF('📦 RON BỘ'!B89="","",'📦 RON BỘ'!C89)</f>
        <v>Ron bộ Komatsu 6D110 / S6D110 - Thép - DF</v>
      </c>
      <c r="C2834" s="1" t="str">
        <f>IF('📦 RON BỘ'!B89="","","Ron bộ")</f>
        <v>Ron bộ</v>
      </c>
      <c r="D2834" s="1" t="str">
        <f>IF('📦 RON BỘ'!B89="","",'📦 RON BỘ'!F89)</f>
        <v>Bộ</v>
      </c>
      <c r="E2834" s="13">
        <f>IF('📦 RON BỘ'!B89="","",'📦 RON BỘ'!G89)</f>
        <v>0</v>
      </c>
      <c r="F2834" s="13">
        <f>IF('📦 RON BỘ'!B89="","",'📦 RON BỘ'!H89)</f>
        <v>0</v>
      </c>
      <c r="G2834" s="13">
        <f>IF('📦 RON BỘ'!B89="","",'📦 RON BỘ'!I89)</f>
        <v>0</v>
      </c>
      <c r="H2834" s="13">
        <f>IF('📦 RON BỘ'!B89="","",'📦 RON BỘ'!J89)</f>
        <v>0</v>
      </c>
      <c r="I2834" s="13">
        <f>IF('📦 RON BỘ'!B89="","",'📦 RON BỘ'!K89)</f>
        <v>0</v>
      </c>
      <c r="J2834" s="1" t="str">
        <f>IF('📦 RON BỘ'!B89="","","")</f>
        <v/>
      </c>
      <c r="L2834" s="1">
        <f>N(L2833)+IF(AND('🔎 TRA CỨU NHANH'!$C$2&lt;&gt;"",OR(ISNUMBER(SEARCH('🔎 TRA CỨU NHANH'!$C$2,$A2834)),ISNUMBER(SEARCH('🔎 TRA CỨU NHANH'!$C$2,$B2834)))),1,0)</f>
        <v>0</v>
      </c>
      <c r="M2834" s="1" t="str">
        <f t="shared" si="88"/>
        <v/>
      </c>
      <c r="N2834" s="1">
        <f>N(N2833)+IF(AND('💰 BÁO GIÁ'!$C$27&lt;&gt;"",OR(ISNUMBER(SEARCH('💰 BÁO GIÁ'!$C$27,$A2834)),ISNUMBER(SEARCH('💰 BÁO GIÁ'!$C$27,$B2834)))),1,0)</f>
        <v>0</v>
      </c>
      <c r="O2834" s="1" t="str">
        <f t="shared" si="89"/>
        <v/>
      </c>
    </row>
    <row r="2835" customHeight="1" spans="1:15">
      <c r="A2835" s="1" t="str">
        <f>IF('📦 RON BỘ'!B90="","",'📦 RON BỘ'!B90)</f>
        <v>HH00756</v>
      </c>
      <c r="B2835" s="1" t="str">
        <f>IF('📦 RON BỘ'!B90="","",'📦 RON BỘ'!C90)</f>
        <v>Ron bộ Komatsu 6D125-O/ S6D125, thép, 15 lỗ - DF</v>
      </c>
      <c r="C2835" s="1" t="str">
        <f>IF('📦 RON BỘ'!B90="","","Ron bộ")</f>
        <v>Ron bộ</v>
      </c>
      <c r="D2835" s="1" t="str">
        <f>IF('📦 RON BỘ'!B90="","",'📦 RON BỘ'!F90)</f>
        <v>Bộ</v>
      </c>
      <c r="E2835" s="13">
        <f>IF('📦 RON BỘ'!B90="","",'📦 RON BỘ'!G90)</f>
        <v>0</v>
      </c>
      <c r="F2835" s="13">
        <f>IF('📦 RON BỘ'!B90="","",'📦 RON BỘ'!H90)</f>
        <v>0</v>
      </c>
      <c r="G2835" s="13">
        <f>IF('📦 RON BỘ'!B90="","",'📦 RON BỘ'!I90)</f>
        <v>0</v>
      </c>
      <c r="H2835" s="13">
        <f>IF('📦 RON BỘ'!B90="","",'📦 RON BỘ'!J90)</f>
        <v>0</v>
      </c>
      <c r="I2835" s="13">
        <f>IF('📦 RON BỘ'!B90="","",'📦 RON BỘ'!K90)</f>
        <v>0</v>
      </c>
      <c r="J2835" s="1" t="str">
        <f>IF('📦 RON BỘ'!B90="","","")</f>
        <v/>
      </c>
      <c r="L2835" s="1">
        <f>N(L2834)+IF(AND('🔎 TRA CỨU NHANH'!$C$2&lt;&gt;"",OR(ISNUMBER(SEARCH('🔎 TRA CỨU NHANH'!$C$2,$A2835)),ISNUMBER(SEARCH('🔎 TRA CỨU NHANH'!$C$2,$B2835)))),1,0)</f>
        <v>0</v>
      </c>
      <c r="M2835" s="1" t="str">
        <f t="shared" si="88"/>
        <v/>
      </c>
      <c r="N2835" s="1">
        <f>N(N2834)+IF(AND('💰 BÁO GIÁ'!$C$27&lt;&gt;"",OR(ISNUMBER(SEARCH('💰 BÁO GIÁ'!$C$27,$A2835)),ISNUMBER(SEARCH('💰 BÁO GIÁ'!$C$27,$B2835)))),1,0)</f>
        <v>0</v>
      </c>
      <c r="O2835" s="1" t="str">
        <f t="shared" si="89"/>
        <v/>
      </c>
    </row>
    <row r="2836" customHeight="1" spans="1:15">
      <c r="A2836" s="1" t="str">
        <f>IF('📦 RON BỘ'!B91="","",'📦 RON BỘ'!B91)</f>
        <v>HH083013</v>
      </c>
      <c r="B2836" s="1" t="str">
        <f>IF('📦 RON BỘ'!B91="","",'📦 RON BỘ'!C91)</f>
        <v>Ron bộ Komatsu S4D102/ 4D102/ 4BT/ PC120-6 (Kim loại) - NICE IN</v>
      </c>
      <c r="C2836" s="1" t="str">
        <f>IF('📦 RON BỘ'!B91="","","Ron bộ")</f>
        <v>Ron bộ</v>
      </c>
      <c r="D2836" s="1" t="str">
        <f>IF('📦 RON BỘ'!B91="","",'📦 RON BỘ'!F91)</f>
        <v>Bộ</v>
      </c>
      <c r="E2836" s="13">
        <f>IF('📦 RON BỘ'!B91="","",'📦 RON BỘ'!G91)</f>
        <v>0</v>
      </c>
      <c r="F2836" s="13">
        <f>IF('📦 RON BỘ'!B91="","",'📦 RON BỘ'!H91)</f>
        <v>1200000</v>
      </c>
      <c r="G2836" s="13">
        <f>IF('📦 RON BỘ'!B91="","",'📦 RON BỘ'!I91)</f>
        <v>1300000</v>
      </c>
      <c r="H2836" s="13">
        <f>IF('📦 RON BỘ'!B91="","",'📦 RON BỘ'!J91)</f>
        <v>1400000</v>
      </c>
      <c r="I2836" s="13">
        <f>IF('📦 RON BỘ'!B91="","",'📦 RON BỘ'!K91)</f>
        <v>0</v>
      </c>
      <c r="J2836" s="1" t="str">
        <f>IF('📦 RON BỘ'!B91="","","")</f>
        <v/>
      </c>
      <c r="L2836" s="1">
        <f>N(L2835)+IF(AND('🔎 TRA CỨU NHANH'!$C$2&lt;&gt;"",OR(ISNUMBER(SEARCH('🔎 TRA CỨU NHANH'!$C$2,$A2836)),ISNUMBER(SEARCH('🔎 TRA CỨU NHANH'!$C$2,$B2836)))),1,0)</f>
        <v>0</v>
      </c>
      <c r="M2836" s="1" t="str">
        <f t="shared" si="88"/>
        <v/>
      </c>
      <c r="N2836" s="1">
        <f>N(N2835)+IF(AND('💰 BÁO GIÁ'!$C$27&lt;&gt;"",OR(ISNUMBER(SEARCH('💰 BÁO GIÁ'!$C$27,$A2836)),ISNUMBER(SEARCH('💰 BÁO GIÁ'!$C$27,$B2836)))),1,0)</f>
        <v>0</v>
      </c>
      <c r="O2836" s="1" t="str">
        <f t="shared" si="89"/>
        <v/>
      </c>
    </row>
    <row r="2837" customHeight="1" spans="1:15">
      <c r="A2837" s="1" t="str">
        <f>IF('📦 RON BỘ'!B92="","",'📦 RON BỘ'!B92)</f>
        <v>HH00125</v>
      </c>
      <c r="B2837" s="1" t="str">
        <f>IF('📦 RON BỘ'!B92="","",'📦 RON BỘ'!C92)</f>
        <v>Ron bộ Komatsu S4D102/PC120-6 (4D102/4BT) - Kim loại - DF</v>
      </c>
      <c r="C2837" s="1" t="str">
        <f>IF('📦 RON BỘ'!B92="","","Ron bộ")</f>
        <v>Ron bộ</v>
      </c>
      <c r="D2837" s="1" t="str">
        <f>IF('📦 RON BỘ'!B92="","",'📦 RON BỘ'!F92)</f>
        <v>Bộ</v>
      </c>
      <c r="E2837" s="13">
        <f>IF('📦 RON BỘ'!B92="","",'📦 RON BỘ'!G92)</f>
        <v>0</v>
      </c>
      <c r="F2837" s="13">
        <f>IF('📦 RON BỘ'!B92="","",'📦 RON BỘ'!H92)</f>
        <v>0</v>
      </c>
      <c r="G2837" s="13">
        <f>IF('📦 RON BỘ'!B92="","",'📦 RON BỘ'!I92)</f>
        <v>0</v>
      </c>
      <c r="H2837" s="13">
        <f>IF('📦 RON BỘ'!B92="","",'📦 RON BỘ'!J92)</f>
        <v>0</v>
      </c>
      <c r="I2837" s="13">
        <f>IF('📦 RON BỘ'!B92="","",'📦 RON BỘ'!K92)</f>
        <v>0</v>
      </c>
      <c r="J2837" s="1" t="str">
        <f>IF('📦 RON BỘ'!B92="","","")</f>
        <v/>
      </c>
      <c r="L2837" s="1">
        <f>N(L2836)+IF(AND('🔎 TRA CỨU NHANH'!$C$2&lt;&gt;"",OR(ISNUMBER(SEARCH('🔎 TRA CỨU NHANH'!$C$2,$A2837)),ISNUMBER(SEARCH('🔎 TRA CỨU NHANH'!$C$2,$B2837)))),1,0)</f>
        <v>0</v>
      </c>
      <c r="M2837" s="1" t="str">
        <f t="shared" si="88"/>
        <v/>
      </c>
      <c r="N2837" s="1">
        <f>N(N2836)+IF(AND('💰 BÁO GIÁ'!$C$27&lt;&gt;"",OR(ISNUMBER(SEARCH('💰 BÁO GIÁ'!$C$27,$A2837)),ISNUMBER(SEARCH('💰 BÁO GIÁ'!$C$27,$B2837)))),1,0)</f>
        <v>0</v>
      </c>
      <c r="O2837" s="1" t="str">
        <f t="shared" si="89"/>
        <v/>
      </c>
    </row>
    <row r="2838" customHeight="1" spans="1:15">
      <c r="A2838" s="1" t="str">
        <f>IF('📦 RON BỘ'!B93="","",'📦 RON BỘ'!B93)</f>
        <v>HH00749</v>
      </c>
      <c r="B2838" s="1" t="str">
        <f>IF('📦 RON BỘ'!B93="","",'📦 RON BỘ'!C93)</f>
        <v>Ron bộ Komatsu S6D102/ PC200-6, Kim loại, 6D102/ 6BT - DF</v>
      </c>
      <c r="C2838" s="1" t="str">
        <f>IF('📦 RON BỘ'!B93="","","Ron bộ")</f>
        <v>Ron bộ</v>
      </c>
      <c r="D2838" s="1" t="str">
        <f>IF('📦 RON BỘ'!B93="","",'📦 RON BỘ'!F93)</f>
        <v>Bộ</v>
      </c>
      <c r="E2838" s="13">
        <f>IF('📦 RON BỘ'!B93="","",'📦 RON BỘ'!G93)</f>
        <v>0</v>
      </c>
      <c r="F2838" s="13">
        <f>IF('📦 RON BỘ'!B93="","",'📦 RON BỘ'!H93)</f>
        <v>0</v>
      </c>
      <c r="G2838" s="13">
        <f>IF('📦 RON BỘ'!B93="","",'📦 RON BỘ'!I93)</f>
        <v>0</v>
      </c>
      <c r="H2838" s="13">
        <f>IF('📦 RON BỘ'!B93="","",'📦 RON BỘ'!J93)</f>
        <v>0</v>
      </c>
      <c r="I2838" s="13">
        <f>IF('📦 RON BỘ'!B93="","",'📦 RON BỘ'!K93)</f>
        <v>0</v>
      </c>
      <c r="J2838" s="1" t="str">
        <f>IF('📦 RON BỘ'!B93="","","")</f>
        <v/>
      </c>
      <c r="L2838" s="1">
        <f>N(L2837)+IF(AND('🔎 TRA CỨU NHANH'!$C$2&lt;&gt;"",OR(ISNUMBER(SEARCH('🔎 TRA CỨU NHANH'!$C$2,$A2838)),ISNUMBER(SEARCH('🔎 TRA CỨU NHANH'!$C$2,$B2838)))),1,0)</f>
        <v>0</v>
      </c>
      <c r="M2838" s="1" t="str">
        <f t="shared" si="88"/>
        <v/>
      </c>
      <c r="N2838" s="1">
        <f>N(N2837)+IF(AND('💰 BÁO GIÁ'!$C$27&lt;&gt;"",OR(ISNUMBER(SEARCH('💰 BÁO GIÁ'!$C$27,$A2838)),ISNUMBER(SEARCH('💰 BÁO GIÁ'!$C$27,$B2838)))),1,0)</f>
        <v>0</v>
      </c>
      <c r="O2838" s="1" t="str">
        <f t="shared" si="89"/>
        <v/>
      </c>
    </row>
    <row r="2839" customHeight="1" spans="1:15">
      <c r="A2839" s="1" t="str">
        <f>IF('📦 RON BỘ'!B94="","",'📦 RON BỘ'!B94)</f>
        <v>HH00755</v>
      </c>
      <c r="B2839" s="1" t="str">
        <f>IF('📦 RON BỘ'!B94="","",'📦 RON BỘ'!C94)</f>
        <v>Ron bộ Komatsu S6D105/ 6D105, amiang (có kiềng sơ mi) - DF</v>
      </c>
      <c r="C2839" s="1" t="str">
        <f>IF('📦 RON BỘ'!B94="","","Ron bộ")</f>
        <v>Ron bộ</v>
      </c>
      <c r="D2839" s="1" t="str">
        <f>IF('📦 RON BỘ'!B94="","",'📦 RON BỘ'!F94)</f>
        <v>Bộ</v>
      </c>
      <c r="E2839" s="13">
        <f>IF('📦 RON BỘ'!B94="","",'📦 RON BỘ'!G94)</f>
        <v>0</v>
      </c>
      <c r="F2839" s="13">
        <f>IF('📦 RON BỘ'!B94="","",'📦 RON BỘ'!H94)</f>
        <v>0</v>
      </c>
      <c r="G2839" s="13">
        <f>IF('📦 RON BỘ'!B94="","",'📦 RON BỘ'!I94)</f>
        <v>0</v>
      </c>
      <c r="H2839" s="13">
        <f>IF('📦 RON BỘ'!B94="","",'📦 RON BỘ'!J94)</f>
        <v>0</v>
      </c>
      <c r="I2839" s="13">
        <f>IF('📦 RON BỘ'!B94="","",'📦 RON BỘ'!K94)</f>
        <v>0</v>
      </c>
      <c r="J2839" s="1" t="str">
        <f>IF('📦 RON BỘ'!B94="","","")</f>
        <v/>
      </c>
      <c r="L2839" s="1">
        <f>N(L2838)+IF(AND('🔎 TRA CỨU NHANH'!$C$2&lt;&gt;"",OR(ISNUMBER(SEARCH('🔎 TRA CỨU NHANH'!$C$2,$A2839)),ISNUMBER(SEARCH('🔎 TRA CỨU NHANH'!$C$2,$B2839)))),1,0)</f>
        <v>0</v>
      </c>
      <c r="M2839" s="1" t="str">
        <f t="shared" si="88"/>
        <v/>
      </c>
      <c r="N2839" s="1">
        <f>N(N2838)+IF(AND('💰 BÁO GIÁ'!$C$27&lt;&gt;"",OR(ISNUMBER(SEARCH('💰 BÁO GIÁ'!$C$27,$A2839)),ISNUMBER(SEARCH('💰 BÁO GIÁ'!$C$27,$B2839)))),1,0)</f>
        <v>0</v>
      </c>
      <c r="O2839" s="1" t="str">
        <f t="shared" si="89"/>
        <v/>
      </c>
    </row>
    <row r="2840" customHeight="1" spans="1:15">
      <c r="A2840" s="1" t="str">
        <f>IF('📦 RON BỘ'!B95="","",'📦 RON BỘ'!B95)</f>
        <v>HH072728</v>
      </c>
      <c r="B2840" s="1" t="str">
        <f>IF('📦 RON BỘ'!B95="","",'📦 RON BỘ'!C95)</f>
        <v>Ron bộ Komatsu S6D125 E-5/PC400-8/6D125 đời điện - Thép - DF</v>
      </c>
      <c r="C2840" s="1" t="str">
        <f>IF('📦 RON BỘ'!B95="","","Ron bộ")</f>
        <v>Ron bộ</v>
      </c>
      <c r="D2840" s="1" t="str">
        <f>IF('📦 RON BỘ'!B95="","",'📦 RON BỘ'!F95)</f>
        <v>Bộ</v>
      </c>
      <c r="E2840" s="13">
        <f>IF('📦 RON BỘ'!B95="","",'📦 RON BỘ'!G95)</f>
        <v>0</v>
      </c>
      <c r="F2840" s="13">
        <f>IF('📦 RON BỘ'!B95="","",'📦 RON BỘ'!H95)</f>
        <v>0</v>
      </c>
      <c r="G2840" s="13">
        <f>IF('📦 RON BỘ'!B95="","",'📦 RON BỘ'!I95)</f>
        <v>0</v>
      </c>
      <c r="H2840" s="13">
        <f>IF('📦 RON BỘ'!B95="","",'📦 RON BỘ'!J95)</f>
        <v>0</v>
      </c>
      <c r="I2840" s="13">
        <f>IF('📦 RON BỘ'!B95="","",'📦 RON BỘ'!K95)</f>
        <v>0</v>
      </c>
      <c r="J2840" s="1" t="str">
        <f>IF('📦 RON BỘ'!B95="","","")</f>
        <v/>
      </c>
      <c r="L2840" s="1">
        <f>N(L2839)+IF(AND('🔎 TRA CỨU NHANH'!$C$2&lt;&gt;"",OR(ISNUMBER(SEARCH('🔎 TRA CỨU NHANH'!$C$2,$A2840)),ISNUMBER(SEARCH('🔎 TRA CỨU NHANH'!$C$2,$B2840)))),1,0)</f>
        <v>0</v>
      </c>
      <c r="M2840" s="1" t="str">
        <f t="shared" si="88"/>
        <v/>
      </c>
      <c r="N2840" s="1">
        <f>N(N2839)+IF(AND('💰 BÁO GIÁ'!$C$27&lt;&gt;"",OR(ISNUMBER(SEARCH('💰 BÁO GIÁ'!$C$27,$A2840)),ISNUMBER(SEARCH('💰 BÁO GIÁ'!$C$27,$B2840)))),1,0)</f>
        <v>0</v>
      </c>
      <c r="O2840" s="1" t="str">
        <f t="shared" si="89"/>
        <v/>
      </c>
    </row>
    <row r="2841" customHeight="1" spans="1:15">
      <c r="A2841" s="1" t="str">
        <f>IF('📦 RON BỘ'!B96="","",'📦 RON BỘ'!B96)</f>
        <v>HH072730</v>
      </c>
      <c r="B2841" s="1" t="str">
        <f>IF('📦 RON BỘ'!B96="","",'📦 RON BỘ'!C96)</f>
        <v>Ron bộ Komatsu S6D140-1/ 6D140-1/ SAA6D140E-2, thép - DF</v>
      </c>
      <c r="C2841" s="1" t="str">
        <f>IF('📦 RON BỘ'!B96="","","Ron bộ")</f>
        <v>Ron bộ</v>
      </c>
      <c r="D2841" s="1" t="str">
        <f>IF('📦 RON BỘ'!B96="","",'📦 RON BỘ'!F96)</f>
        <v>Bộ</v>
      </c>
      <c r="E2841" s="13">
        <f>IF('📦 RON BỘ'!B96="","",'📦 RON BỘ'!G96)</f>
        <v>0</v>
      </c>
      <c r="F2841" s="13">
        <f>IF('📦 RON BỘ'!B96="","",'📦 RON BỘ'!H96)</f>
        <v>0</v>
      </c>
      <c r="G2841" s="13">
        <f>IF('📦 RON BỘ'!B96="","",'📦 RON BỘ'!I96)</f>
        <v>0</v>
      </c>
      <c r="H2841" s="13">
        <f>IF('📦 RON BỘ'!B96="","",'📦 RON BỘ'!J96)</f>
        <v>0</v>
      </c>
      <c r="I2841" s="13">
        <f>IF('📦 RON BỘ'!B96="","",'📦 RON BỘ'!K96)</f>
        <v>0</v>
      </c>
      <c r="J2841" s="1" t="str">
        <f>IF('📦 RON BỘ'!B96="","","")</f>
        <v/>
      </c>
      <c r="L2841" s="1">
        <f>N(L2840)+IF(AND('🔎 TRA CỨU NHANH'!$C$2&lt;&gt;"",OR(ISNUMBER(SEARCH('🔎 TRA CỨU NHANH'!$C$2,$A2841)),ISNUMBER(SEARCH('🔎 TRA CỨU NHANH'!$C$2,$B2841)))),1,0)</f>
        <v>0</v>
      </c>
      <c r="M2841" s="1" t="str">
        <f t="shared" si="88"/>
        <v/>
      </c>
      <c r="N2841" s="1">
        <f>N(N2840)+IF(AND('💰 BÁO GIÁ'!$C$27&lt;&gt;"",OR(ISNUMBER(SEARCH('💰 BÁO GIÁ'!$C$27,$A2841)),ISNUMBER(SEARCH('💰 BÁO GIÁ'!$C$27,$B2841)))),1,0)</f>
        <v>0</v>
      </c>
      <c r="O2841" s="1" t="str">
        <f t="shared" si="89"/>
        <v/>
      </c>
    </row>
    <row r="2842" customHeight="1" spans="1:15">
      <c r="A2842" s="1" t="str">
        <f>IF('📦 RON BỘ'!B97="","",'📦 RON BỘ'!B97)</f>
        <v>HH072732</v>
      </c>
      <c r="B2842" s="1" t="str">
        <f>IF('📦 RON BỘ'!B97="","",'📦 RON BỘ'!C97)</f>
        <v>Ron bộ Komatsu S6D140-2 / SAA6D140E-3 - Thép - DF</v>
      </c>
      <c r="C2842" s="1" t="str">
        <f>IF('📦 RON BỘ'!B97="","","Ron bộ")</f>
        <v>Ron bộ</v>
      </c>
      <c r="D2842" s="1" t="str">
        <f>IF('📦 RON BỘ'!B97="","",'📦 RON BỘ'!F97)</f>
        <v>Bộ</v>
      </c>
      <c r="E2842" s="13">
        <f>IF('📦 RON BỘ'!B97="","",'📦 RON BỘ'!G97)</f>
        <v>0</v>
      </c>
      <c r="F2842" s="13">
        <f>IF('📦 RON BỘ'!B97="","",'📦 RON BỘ'!H97)</f>
        <v>0</v>
      </c>
      <c r="G2842" s="13">
        <f>IF('📦 RON BỘ'!B97="","",'📦 RON BỘ'!I97)</f>
        <v>0</v>
      </c>
      <c r="H2842" s="13">
        <f>IF('📦 RON BỘ'!B97="","",'📦 RON BỘ'!J97)</f>
        <v>0</v>
      </c>
      <c r="I2842" s="13">
        <f>IF('📦 RON BỘ'!B97="","",'📦 RON BỘ'!K97)</f>
        <v>0</v>
      </c>
      <c r="J2842" s="1" t="str">
        <f>IF('📦 RON BỘ'!B97="","","")</f>
        <v/>
      </c>
      <c r="L2842" s="1">
        <f>N(L2841)+IF(AND('🔎 TRA CỨU NHANH'!$C$2&lt;&gt;"",OR(ISNUMBER(SEARCH('🔎 TRA CỨU NHANH'!$C$2,$A2842)),ISNUMBER(SEARCH('🔎 TRA CỨU NHANH'!$C$2,$B2842)))),1,0)</f>
        <v>0</v>
      </c>
      <c r="M2842" s="1" t="str">
        <f t="shared" si="88"/>
        <v/>
      </c>
      <c r="N2842" s="1">
        <f>N(N2841)+IF(AND('💰 BÁO GIÁ'!$C$27&lt;&gt;"",OR(ISNUMBER(SEARCH('💰 BÁO GIÁ'!$C$27,$A2842)),ISNUMBER(SEARCH('💰 BÁO GIÁ'!$C$27,$B2842)))),1,0)</f>
        <v>0</v>
      </c>
      <c r="O2842" s="1" t="str">
        <f t="shared" si="89"/>
        <v/>
      </c>
    </row>
    <row r="2843" customHeight="1" spans="1:15">
      <c r="A2843" s="1" t="str">
        <f>IF('📦 RON BỘ'!B98="","",'📦 RON BỘ'!B98)</f>
        <v>HH072729</v>
      </c>
      <c r="B2843" s="1" t="str">
        <f>IF('📦 RON BỘ'!B98="","",'📦 RON BỘ'!C98)</f>
        <v>Ron bộ Komatsu S6D140-3/ SAA6D140E-5 - Thép - DF</v>
      </c>
      <c r="C2843" s="1" t="str">
        <f>IF('📦 RON BỘ'!B98="","","Ron bộ")</f>
        <v>Ron bộ</v>
      </c>
      <c r="D2843" s="1" t="str">
        <f>IF('📦 RON BỘ'!B98="","",'📦 RON BỘ'!F98)</f>
        <v>Bộ</v>
      </c>
      <c r="E2843" s="13">
        <f>IF('📦 RON BỘ'!B98="","",'📦 RON BỘ'!G98)</f>
        <v>0</v>
      </c>
      <c r="F2843" s="13">
        <f>IF('📦 RON BỘ'!B98="","",'📦 RON BỘ'!H98)</f>
        <v>0</v>
      </c>
      <c r="G2843" s="13">
        <f>IF('📦 RON BỘ'!B98="","",'📦 RON BỘ'!I98)</f>
        <v>0</v>
      </c>
      <c r="H2843" s="13">
        <f>IF('📦 RON BỘ'!B98="","",'📦 RON BỘ'!J98)</f>
        <v>0</v>
      </c>
      <c r="I2843" s="13">
        <f>IF('📦 RON BỘ'!B98="","",'📦 RON BỘ'!K98)</f>
        <v>0</v>
      </c>
      <c r="J2843" s="1" t="str">
        <f>IF('📦 RON BỘ'!B98="","","")</f>
        <v/>
      </c>
      <c r="L2843" s="1">
        <f>N(L2842)+IF(AND('🔎 TRA CỨU NHANH'!$C$2&lt;&gt;"",OR(ISNUMBER(SEARCH('🔎 TRA CỨU NHANH'!$C$2,$A2843)),ISNUMBER(SEARCH('🔎 TRA CỨU NHANH'!$C$2,$B2843)))),1,0)</f>
        <v>0</v>
      </c>
      <c r="M2843" s="1" t="str">
        <f t="shared" si="88"/>
        <v/>
      </c>
      <c r="N2843" s="1">
        <f>N(N2842)+IF(AND('💰 BÁO GIÁ'!$C$27&lt;&gt;"",OR(ISNUMBER(SEARCH('💰 BÁO GIÁ'!$C$27,$A2843)),ISNUMBER(SEARCH('💰 BÁO GIÁ'!$C$27,$B2843)))),1,0)</f>
        <v>0</v>
      </c>
      <c r="O2843" s="1" t="str">
        <f t="shared" si="89"/>
        <v/>
      </c>
    </row>
    <row r="2844" customHeight="1" spans="1:15">
      <c r="A2844" s="1" t="str">
        <f>IF('📦 RON BỘ'!B99="","",'📦 RON BỘ'!B99)</f>
        <v>HH073330</v>
      </c>
      <c r="B2844" s="1" t="str">
        <f>IF('📦 RON BỘ'!B99="","",'📦 RON BỘ'!C99)</f>
        <v>Ron bộ Komatsu SA12V140 (140 - 12 máy, S12D140) Thép - NICE IN</v>
      </c>
      <c r="C2844" s="1" t="str">
        <f>IF('📦 RON BỘ'!B99="","","Ron bộ")</f>
        <v>Ron bộ</v>
      </c>
      <c r="D2844" s="1" t="str">
        <f>IF('📦 RON BỘ'!B99="","",'📦 RON BỘ'!F99)</f>
        <v>Bộ</v>
      </c>
      <c r="E2844" s="13">
        <f>IF('📦 RON BỘ'!B99="","",'📦 RON BỘ'!G99)</f>
        <v>0</v>
      </c>
      <c r="F2844" s="13">
        <f>IF('📦 RON BỘ'!B99="","",'📦 RON BỘ'!H99)</f>
        <v>0</v>
      </c>
      <c r="G2844" s="13">
        <f>IF('📦 RON BỘ'!B99="","",'📦 RON BỘ'!I99)</f>
        <v>0</v>
      </c>
      <c r="H2844" s="13">
        <f>IF('📦 RON BỘ'!B99="","",'📦 RON BỘ'!J99)</f>
        <v>0</v>
      </c>
      <c r="I2844" s="13">
        <f>IF('📦 RON BỘ'!B99="","",'📦 RON BỘ'!K99)</f>
        <v>0</v>
      </c>
      <c r="J2844" s="1" t="str">
        <f>IF('📦 RON BỘ'!B99="","","")</f>
        <v/>
      </c>
      <c r="L2844" s="1">
        <f>N(L2843)+IF(AND('🔎 TRA CỨU NHANH'!$C$2&lt;&gt;"",OR(ISNUMBER(SEARCH('🔎 TRA CỨU NHANH'!$C$2,$A2844)),ISNUMBER(SEARCH('🔎 TRA CỨU NHANH'!$C$2,$B2844)))),1,0)</f>
        <v>0</v>
      </c>
      <c r="M2844" s="1" t="str">
        <f t="shared" si="88"/>
        <v/>
      </c>
      <c r="N2844" s="1">
        <f>N(N2843)+IF(AND('💰 BÁO GIÁ'!$C$27&lt;&gt;"",OR(ISNUMBER(SEARCH('💰 BÁO GIÁ'!$C$27,$A2844)),ISNUMBER(SEARCH('💰 BÁO GIÁ'!$C$27,$B2844)))),1,0)</f>
        <v>0</v>
      </c>
      <c r="O2844" s="1" t="str">
        <f t="shared" si="89"/>
        <v/>
      </c>
    </row>
    <row r="2845" customHeight="1" spans="1:15">
      <c r="A2845" s="1" t="str">
        <f>IF('📦 RON BỘ'!B100="","",'📦 RON BỘ'!B100)</f>
        <v>HH084285</v>
      </c>
      <c r="B2845" s="1" t="str">
        <f>IF('📦 RON BỘ'!B100="","",'📦 RON BỘ'!C100)</f>
        <v>Ron bộ Trên (Top) Komatsu SA12V140, Thép (140 - 12 máy, S12D140) - DF</v>
      </c>
      <c r="C2845" s="1" t="str">
        <f>IF('📦 RON BỘ'!B100="","","Ron bộ")</f>
        <v>Ron bộ</v>
      </c>
      <c r="D2845" s="1" t="str">
        <f>IF('📦 RON BỘ'!B100="","",'📦 RON BỘ'!F100)</f>
        <v>Bộ</v>
      </c>
      <c r="E2845" s="13">
        <f>IF('📦 RON BỘ'!B100="","",'📦 RON BỘ'!G100)</f>
        <v>0</v>
      </c>
      <c r="F2845" s="13">
        <f>IF('📦 RON BỘ'!B100="","",'📦 RON BỘ'!H100)</f>
        <v>5400000</v>
      </c>
      <c r="G2845" s="13">
        <f>IF('📦 RON BỘ'!B100="","",'📦 RON BỘ'!I100)</f>
        <v>5700000</v>
      </c>
      <c r="H2845" s="13">
        <f>IF('📦 RON BỘ'!B100="","",'📦 RON BỘ'!J100)</f>
        <v>6000000</v>
      </c>
      <c r="I2845" s="13">
        <f>IF('📦 RON BỘ'!B100="","",'📦 RON BỘ'!K100)</f>
        <v>0</v>
      </c>
      <c r="J2845" s="1" t="str">
        <f>IF('📦 RON BỘ'!B100="","","")</f>
        <v/>
      </c>
      <c r="L2845" s="1">
        <f>N(L2844)+IF(AND('🔎 TRA CỨU NHANH'!$C$2&lt;&gt;"",OR(ISNUMBER(SEARCH('🔎 TRA CỨU NHANH'!$C$2,$A2845)),ISNUMBER(SEARCH('🔎 TRA CỨU NHANH'!$C$2,$B2845)))),1,0)</f>
        <v>0</v>
      </c>
      <c r="M2845" s="1" t="str">
        <f t="shared" si="88"/>
        <v/>
      </c>
      <c r="N2845" s="1">
        <f>N(N2844)+IF(AND('💰 BÁO GIÁ'!$C$27&lt;&gt;"",OR(ISNUMBER(SEARCH('💰 BÁO GIÁ'!$C$27,$A2845)),ISNUMBER(SEARCH('💰 BÁO GIÁ'!$C$27,$B2845)))),1,0)</f>
        <v>0</v>
      </c>
      <c r="O2845" s="1" t="str">
        <f t="shared" si="89"/>
        <v/>
      </c>
    </row>
    <row r="2846" customHeight="1" spans="1:15">
      <c r="A2846" s="1" t="str">
        <f>IF('📦 RON BỘ'!B101="","",'📦 RON BỘ'!B101)</f>
        <v/>
      </c>
      <c r="B2846" s="1" t="str">
        <f>IF('📦 RON BỘ'!B101="","",'📦 RON BỘ'!C101)</f>
        <v/>
      </c>
      <c r="C2846" s="1" t="str">
        <f>IF('📦 RON BỘ'!B101="","","Ron bộ")</f>
        <v/>
      </c>
      <c r="D2846" s="1" t="str">
        <f>IF('📦 RON BỘ'!B101="","",'📦 RON BỘ'!F101)</f>
        <v/>
      </c>
      <c r="E2846" s="1" t="str">
        <f>IF('📦 RON BỘ'!B101="","",'📦 RON BỘ'!G101)</f>
        <v/>
      </c>
      <c r="F2846" s="1" t="str">
        <f>IF('📦 RON BỘ'!B101="","",'📦 RON BỘ'!H101)</f>
        <v/>
      </c>
      <c r="G2846" s="1" t="str">
        <f>IF('📦 RON BỘ'!B101="","",'📦 RON BỘ'!I101)</f>
        <v/>
      </c>
      <c r="H2846" s="1" t="str">
        <f>IF('📦 RON BỘ'!B101="","",'📦 RON BỘ'!J101)</f>
        <v/>
      </c>
      <c r="I2846" s="1" t="str">
        <f>IF('📦 RON BỘ'!B101="","",'📦 RON BỘ'!K101)</f>
        <v/>
      </c>
      <c r="J2846" s="1" t="str">
        <f>IF('📦 RON BỘ'!B101="","","")</f>
        <v/>
      </c>
      <c r="L2846" s="1">
        <f>N(L2845)+IF(AND('🔎 TRA CỨU NHANH'!$C$2&lt;&gt;"",OR(ISNUMBER(SEARCH('🔎 TRA CỨU NHANH'!$C$2,$A2846)),ISNUMBER(SEARCH('🔎 TRA CỨU NHANH'!$C$2,$B2846)))),1,0)</f>
        <v>0</v>
      </c>
      <c r="M2846" s="1" t="str">
        <f t="shared" si="88"/>
        <v/>
      </c>
      <c r="N2846" s="1">
        <f>N(N2845)+IF(AND('💰 BÁO GIÁ'!$C$27&lt;&gt;"",OR(ISNUMBER(SEARCH('💰 BÁO GIÁ'!$C$27,$A2846)),ISNUMBER(SEARCH('💰 BÁO GIÁ'!$C$27,$B2846)))),1,0)</f>
        <v>0</v>
      </c>
      <c r="O2846" s="1" t="str">
        <f t="shared" si="89"/>
        <v/>
      </c>
    </row>
    <row r="2847" customHeight="1" spans="1:15">
      <c r="A2847" s="1" t="str">
        <f>IF('📦 RON BỘ'!B102="","",'📦 RON BỘ'!B102)</f>
        <v>HH080626</v>
      </c>
      <c r="B2847" s="1" t="str">
        <f>IF('📦 RON BỘ'!B102="","",'📦 RON BỘ'!C102)</f>
        <v>Ron bộ 4D56-16V (Mitsu L200/ Triton) - thép - MASAKO</v>
      </c>
      <c r="C2847" s="1" t="str">
        <f>IF('📦 RON BỘ'!B102="","","Ron bộ")</f>
        <v>Ron bộ</v>
      </c>
      <c r="D2847" s="1" t="str">
        <f>IF('📦 RON BỘ'!B102="","",'📦 RON BỘ'!F102)</f>
        <v>Bộ</v>
      </c>
      <c r="E2847" s="13">
        <f>IF('📦 RON BỘ'!B102="","",'📦 RON BỘ'!G102)</f>
        <v>0</v>
      </c>
      <c r="F2847" s="13">
        <f>IF('📦 RON BỘ'!B102="","",'📦 RON BỘ'!H102)</f>
        <v>420000</v>
      </c>
      <c r="G2847" s="13">
        <f>IF('📦 RON BỘ'!B102="","",'📦 RON BỘ'!I102)</f>
        <v>450000</v>
      </c>
      <c r="H2847" s="13">
        <f>IF('📦 RON BỘ'!B102="","",'📦 RON BỘ'!J102)</f>
        <v>50000</v>
      </c>
      <c r="I2847" s="13">
        <f>IF('📦 RON BỘ'!B102="","",'📦 RON BỘ'!K102)</f>
        <v>0</v>
      </c>
      <c r="J2847" s="1" t="str">
        <f>IF('📦 RON BỘ'!B102="","","")</f>
        <v/>
      </c>
      <c r="L2847" s="1">
        <f>N(L2846)+IF(AND('🔎 TRA CỨU NHANH'!$C$2&lt;&gt;"",OR(ISNUMBER(SEARCH('🔎 TRA CỨU NHANH'!$C$2,$A2847)),ISNUMBER(SEARCH('🔎 TRA CỨU NHANH'!$C$2,$B2847)))),1,0)</f>
        <v>0</v>
      </c>
      <c r="M2847" s="1" t="str">
        <f t="shared" si="88"/>
        <v/>
      </c>
      <c r="N2847" s="1">
        <f>N(N2846)+IF(AND('💰 BÁO GIÁ'!$C$27&lt;&gt;"",OR(ISNUMBER(SEARCH('💰 BÁO GIÁ'!$C$27,$A2847)),ISNUMBER(SEARCH('💰 BÁO GIÁ'!$C$27,$B2847)))),1,0)</f>
        <v>0</v>
      </c>
      <c r="O2847" s="1" t="str">
        <f t="shared" si="89"/>
        <v/>
      </c>
    </row>
    <row r="2848" customHeight="1" spans="1:15">
      <c r="A2848" s="1" t="str">
        <f>IF('📦 RON BỘ'!B103="","",'📦 RON BỘ'!B103)</f>
        <v>HH075751</v>
      </c>
      <c r="B2848" s="1" t="str">
        <f>IF('📦 RON BỘ'!B103="","",'📦 RON BỘ'!C103)</f>
        <v>Ron bộ 6D22 Mitsubishi (Thép), phớt đầu 101-125 - MASAKO</v>
      </c>
      <c r="C2848" s="1" t="str">
        <f>IF('📦 RON BỘ'!B103="","","Ron bộ")</f>
        <v>Ron bộ</v>
      </c>
      <c r="D2848" s="1" t="str">
        <f>IF('📦 RON BỘ'!B103="","",'📦 RON BỘ'!F103)</f>
        <v>Bộ</v>
      </c>
      <c r="E2848" s="13">
        <f>IF('📦 RON BỘ'!B103="","",'📦 RON BỘ'!G103)</f>
        <v>0</v>
      </c>
      <c r="F2848" s="13">
        <f>IF('📦 RON BỘ'!B103="","",'📦 RON BỘ'!H103)</f>
        <v>0</v>
      </c>
      <c r="G2848" s="13">
        <f>IF('📦 RON BỘ'!B103="","",'📦 RON BỘ'!I103)</f>
        <v>0</v>
      </c>
      <c r="H2848" s="13">
        <f>IF('📦 RON BỘ'!B103="","",'📦 RON BỘ'!J103)</f>
        <v>0</v>
      </c>
      <c r="I2848" s="13">
        <f>IF('📦 RON BỘ'!B103="","",'📦 RON BỘ'!K103)</f>
        <v>0</v>
      </c>
      <c r="J2848" s="1" t="str">
        <f>IF('📦 RON BỘ'!B103="","","")</f>
        <v/>
      </c>
      <c r="L2848" s="1">
        <f>N(L2847)+IF(AND('🔎 TRA CỨU NHANH'!$C$2&lt;&gt;"",OR(ISNUMBER(SEARCH('🔎 TRA CỨU NHANH'!$C$2,$A2848)),ISNUMBER(SEARCH('🔎 TRA CỨU NHANH'!$C$2,$B2848)))),1,0)</f>
        <v>0</v>
      </c>
      <c r="M2848" s="1" t="str">
        <f t="shared" si="88"/>
        <v/>
      </c>
      <c r="N2848" s="1">
        <f>N(N2847)+IF(AND('💰 BÁO GIÁ'!$C$27&lt;&gt;"",OR(ISNUMBER(SEARCH('💰 BÁO GIÁ'!$C$27,$A2848)),ISNUMBER(SEARCH('💰 BÁO GIÁ'!$C$27,$B2848)))),1,0)</f>
        <v>0</v>
      </c>
      <c r="O2848" s="1" t="str">
        <f t="shared" si="89"/>
        <v/>
      </c>
    </row>
    <row r="2849" customHeight="1" spans="1:15">
      <c r="A2849" s="1" t="str">
        <f>IF('📦 RON BỘ'!B104="","",'📦 RON BỘ'!B104)</f>
        <v>HH082932</v>
      </c>
      <c r="B2849" s="1" t="str">
        <f>IF('📦 RON BỘ'!B104="","",'📦 RON BỘ'!C104)</f>
        <v>Ron bộ 6D22-T Mitsubishi (Thép), phớt đầu 101-125 - MASAKO</v>
      </c>
      <c r="C2849" s="1" t="str">
        <f>IF('📦 RON BỘ'!B104="","","Ron bộ")</f>
        <v>Ron bộ</v>
      </c>
      <c r="D2849" s="1" t="str">
        <f>IF('📦 RON BỘ'!B104="","",'📦 RON BỘ'!F104)</f>
        <v>Bộ</v>
      </c>
      <c r="E2849" s="13">
        <f>IF('📦 RON BỘ'!B104="","",'📦 RON BỘ'!G104)</f>
        <v>0</v>
      </c>
      <c r="F2849" s="13">
        <f>IF('📦 RON BỘ'!B104="","",'📦 RON BỘ'!H104)</f>
        <v>1300000</v>
      </c>
      <c r="G2849" s="13">
        <f>IF('📦 RON BỘ'!B104="","",'📦 RON BỘ'!I104)</f>
        <v>1400000</v>
      </c>
      <c r="H2849" s="13">
        <f>IF('📦 RON BỘ'!B104="","",'📦 RON BỘ'!J104)</f>
        <v>1500000</v>
      </c>
      <c r="I2849" s="13">
        <f>IF('📦 RON BỘ'!B104="","",'📦 RON BỘ'!K104)</f>
        <v>0</v>
      </c>
      <c r="J2849" s="1" t="str">
        <f>IF('📦 RON BỘ'!B104="","","")</f>
        <v/>
      </c>
      <c r="L2849" s="1">
        <f>N(L2848)+IF(AND('🔎 TRA CỨU NHANH'!$C$2&lt;&gt;"",OR(ISNUMBER(SEARCH('🔎 TRA CỨU NHANH'!$C$2,$A2849)),ISNUMBER(SEARCH('🔎 TRA CỨU NHANH'!$C$2,$B2849)))),1,0)</f>
        <v>0</v>
      </c>
      <c r="M2849" s="1" t="str">
        <f t="shared" si="88"/>
        <v/>
      </c>
      <c r="N2849" s="1">
        <f>N(N2848)+IF(AND('💰 BÁO GIÁ'!$C$27&lt;&gt;"",OR(ISNUMBER(SEARCH('💰 BÁO GIÁ'!$C$27,$A2849)),ISNUMBER(SEARCH('💰 BÁO GIÁ'!$C$27,$B2849)))),1,0)</f>
        <v>0</v>
      </c>
      <c r="O2849" s="1" t="str">
        <f t="shared" si="89"/>
        <v/>
      </c>
    </row>
    <row r="2850" customHeight="1" spans="1:15">
      <c r="A2850" s="1" t="str">
        <f>IF('📦 RON BỘ'!B105="","",'📦 RON BỘ'!B105)</f>
        <v>HH077190</v>
      </c>
      <c r="B2850" s="1" t="str">
        <f>IF('📦 RON BỘ'!B105="","",'📦 RON BỘ'!C105)</f>
        <v>Ron bộ MITSU-4D31T kim loại (máy cơ giới) - PACIFIC</v>
      </c>
      <c r="C2850" s="1" t="str">
        <f>IF('📦 RON BỘ'!B105="","","Ron bộ")</f>
        <v>Ron bộ</v>
      </c>
      <c r="D2850" s="1" t="str">
        <f>IF('📦 RON BỘ'!B105="","",'📦 RON BỘ'!F105)</f>
        <v>Bộ</v>
      </c>
      <c r="E2850" s="13">
        <f>IF('📦 RON BỘ'!B105="","",'📦 RON BỘ'!G105)</f>
        <v>0</v>
      </c>
      <c r="F2850" s="13">
        <f>IF('📦 RON BỘ'!B105="","",'📦 RON BỘ'!H105)</f>
        <v>0</v>
      </c>
      <c r="G2850" s="13">
        <f>IF('📦 RON BỘ'!B105="","",'📦 RON BỘ'!I105)</f>
        <v>0</v>
      </c>
      <c r="H2850" s="13">
        <f>IF('📦 RON BỘ'!B105="","",'📦 RON BỘ'!J105)</f>
        <v>0</v>
      </c>
      <c r="I2850" s="13">
        <f>IF('📦 RON BỘ'!B105="","",'📦 RON BỘ'!K105)</f>
        <v>0</v>
      </c>
      <c r="J2850" s="1" t="str">
        <f>IF('📦 RON BỘ'!B105="","","")</f>
        <v/>
      </c>
      <c r="L2850" s="1">
        <f>N(L2849)+IF(AND('🔎 TRA CỨU NHANH'!$C$2&lt;&gt;"",OR(ISNUMBER(SEARCH('🔎 TRA CỨU NHANH'!$C$2,$A2850)),ISNUMBER(SEARCH('🔎 TRA CỨU NHANH'!$C$2,$B2850)))),1,0)</f>
        <v>0</v>
      </c>
      <c r="M2850" s="1" t="str">
        <f t="shared" si="88"/>
        <v/>
      </c>
      <c r="N2850" s="1">
        <f>N(N2849)+IF(AND('💰 BÁO GIÁ'!$C$27&lt;&gt;"",OR(ISNUMBER(SEARCH('💰 BÁO GIÁ'!$C$27,$A2850)),ISNUMBER(SEARCH('💰 BÁO GIÁ'!$C$27,$B2850)))),1,0)</f>
        <v>0</v>
      </c>
      <c r="O2850" s="1" t="str">
        <f t="shared" si="89"/>
        <v/>
      </c>
    </row>
    <row r="2851" customHeight="1" spans="1:15">
      <c r="A2851" s="1" t="str">
        <f>IF('📦 RON BỘ'!B106="","",'📦 RON BỘ'!B106)</f>
        <v>HH074058</v>
      </c>
      <c r="B2851" s="1" t="str">
        <f>IF('📦 RON BỘ'!B106="","",'📦 RON BỘ'!C106)</f>
        <v>Ron bộ MITSU-6D31 (S) catte dài - TONYCO</v>
      </c>
      <c r="C2851" s="1" t="str">
        <f>IF('📦 RON BỘ'!B106="","","Ron bộ")</f>
        <v>Ron bộ</v>
      </c>
      <c r="D2851" s="1" t="str">
        <f>IF('📦 RON BỘ'!B106="","",'📦 RON BỘ'!F106)</f>
        <v>Bộ</v>
      </c>
      <c r="E2851" s="13">
        <f>IF('📦 RON BỘ'!B106="","",'📦 RON BỘ'!G106)</f>
        <v>0</v>
      </c>
      <c r="F2851" s="13">
        <f>IF('📦 RON BỘ'!B106="","",'📦 RON BỘ'!H106)</f>
        <v>0</v>
      </c>
      <c r="G2851" s="13">
        <f>IF('📦 RON BỘ'!B106="","",'📦 RON BỘ'!I106)</f>
        <v>0</v>
      </c>
      <c r="H2851" s="13">
        <f>IF('📦 RON BỘ'!B106="","",'📦 RON BỘ'!J106)</f>
        <v>0</v>
      </c>
      <c r="I2851" s="13">
        <f>IF('📦 RON BỘ'!B106="","",'📦 RON BỘ'!K106)</f>
        <v>0</v>
      </c>
      <c r="J2851" s="1" t="str">
        <f>IF('📦 RON BỘ'!B106="","","")</f>
        <v/>
      </c>
      <c r="L2851" s="1">
        <f>N(L2850)+IF(AND('🔎 TRA CỨU NHANH'!$C$2&lt;&gt;"",OR(ISNUMBER(SEARCH('🔎 TRA CỨU NHANH'!$C$2,$A2851)),ISNUMBER(SEARCH('🔎 TRA CỨU NHANH'!$C$2,$B2851)))),1,0)</f>
        <v>0</v>
      </c>
      <c r="M2851" s="1" t="str">
        <f t="shared" si="88"/>
        <v/>
      </c>
      <c r="N2851" s="1">
        <f>N(N2850)+IF(AND('💰 BÁO GIÁ'!$C$27&lt;&gt;"",OR(ISNUMBER(SEARCH('💰 BÁO GIÁ'!$C$27,$A2851)),ISNUMBER(SEARCH('💰 BÁO GIÁ'!$C$27,$B2851)))),1,0)</f>
        <v>0</v>
      </c>
      <c r="O2851" s="1" t="str">
        <f t="shared" si="89"/>
        <v/>
      </c>
    </row>
    <row r="2852" customHeight="1" spans="1:15">
      <c r="A2852" s="1" t="str">
        <f>IF('📦 RON BỘ'!B107="","",'📦 RON BỘ'!B107)</f>
        <v>HH00971</v>
      </c>
      <c r="B2852" s="1" t="str">
        <f>IF('📦 RON BỘ'!B107="","",'📦 RON BỘ'!C107)</f>
        <v>Ron bộ MITSU-6D31T CGP (S) ME997357</v>
      </c>
      <c r="C2852" s="1" t="str">
        <f>IF('📦 RON BỘ'!B107="","","Ron bộ")</f>
        <v>Ron bộ</v>
      </c>
      <c r="D2852" s="1" t="str">
        <f>IF('📦 RON BỘ'!B107="","",'📦 RON BỘ'!F107)</f>
        <v>Bộ</v>
      </c>
      <c r="E2852" s="13">
        <f>IF('📦 RON BỘ'!B107="","",'📦 RON BỘ'!G107)</f>
        <v>0</v>
      </c>
      <c r="F2852" s="13">
        <f>IF('📦 RON BỘ'!B107="","",'📦 RON BỘ'!H107)</f>
        <v>0</v>
      </c>
      <c r="G2852" s="13">
        <f>IF('📦 RON BỘ'!B107="","",'📦 RON BỘ'!I107)</f>
        <v>0</v>
      </c>
      <c r="H2852" s="13">
        <f>IF('📦 RON BỘ'!B107="","",'📦 RON BỘ'!J107)</f>
        <v>0</v>
      </c>
      <c r="I2852" s="13">
        <f>IF('📦 RON BỘ'!B107="","",'📦 RON BỘ'!K107)</f>
        <v>0</v>
      </c>
      <c r="J2852" s="1" t="str">
        <f>IF('📦 RON BỘ'!B107="","","")</f>
        <v/>
      </c>
      <c r="L2852" s="1">
        <f>N(L2851)+IF(AND('🔎 TRA CỨU NHANH'!$C$2&lt;&gt;"",OR(ISNUMBER(SEARCH('🔎 TRA CỨU NHANH'!$C$2,$A2852)),ISNUMBER(SEARCH('🔎 TRA CỨU NHANH'!$C$2,$B2852)))),1,0)</f>
        <v>0</v>
      </c>
      <c r="M2852" s="1" t="str">
        <f t="shared" si="88"/>
        <v/>
      </c>
      <c r="N2852" s="1">
        <f>N(N2851)+IF(AND('💰 BÁO GIÁ'!$C$27&lt;&gt;"",OR(ISNUMBER(SEARCH('💰 BÁO GIÁ'!$C$27,$A2852)),ISNUMBER(SEARCH('💰 BÁO GIÁ'!$C$27,$B2852)))),1,0)</f>
        <v>0</v>
      </c>
      <c r="O2852" s="1" t="str">
        <f t="shared" si="89"/>
        <v/>
      </c>
    </row>
    <row r="2853" customHeight="1" spans="1:15">
      <c r="A2853" s="1" t="str">
        <f>IF('📦 RON BỘ'!B108="","",'📦 RON BỘ'!B108)</f>
        <v>HH081517</v>
      </c>
      <c r="B2853" s="1" t="str">
        <f>IF('📦 RON BỘ'!B108="","",'📦 RON BỘ'!C108)</f>
        <v>Ron bộ Mitsu 4D31 / 4D31T (Thép Inox) - NICE IN</v>
      </c>
      <c r="C2853" s="1" t="str">
        <f>IF('📦 RON BỘ'!B108="","","Ron bộ")</f>
        <v>Ron bộ</v>
      </c>
      <c r="D2853" s="1" t="str">
        <f>IF('📦 RON BỘ'!B108="","",'📦 RON BỘ'!F108)</f>
        <v>Bộ</v>
      </c>
      <c r="E2853" s="13">
        <f>IF('📦 RON BỘ'!B108="","",'📦 RON BỘ'!G108)</f>
        <v>0</v>
      </c>
      <c r="F2853" s="13">
        <f>IF('📦 RON BỘ'!B108="","",'📦 RON BỘ'!H108)</f>
        <v>560000</v>
      </c>
      <c r="G2853" s="13">
        <f>IF('📦 RON BỘ'!B108="","",'📦 RON BỘ'!I108)</f>
        <v>590000</v>
      </c>
      <c r="H2853" s="13">
        <f>IF('📦 RON BỘ'!B108="","",'📦 RON BỘ'!J108)</f>
        <v>630000</v>
      </c>
      <c r="I2853" s="13">
        <f>IF('📦 RON BỘ'!B108="","",'📦 RON BỘ'!K108)</f>
        <v>0</v>
      </c>
      <c r="J2853" s="1" t="str">
        <f>IF('📦 RON BỘ'!B108="","","")</f>
        <v/>
      </c>
      <c r="L2853" s="1">
        <f>N(L2852)+IF(AND('🔎 TRA CỨU NHANH'!$C$2&lt;&gt;"",OR(ISNUMBER(SEARCH('🔎 TRA CỨU NHANH'!$C$2,$A2853)),ISNUMBER(SEARCH('🔎 TRA CỨU NHANH'!$C$2,$B2853)))),1,0)</f>
        <v>0</v>
      </c>
      <c r="M2853" s="1" t="str">
        <f t="shared" si="88"/>
        <v/>
      </c>
      <c r="N2853" s="1">
        <f>N(N2852)+IF(AND('💰 BÁO GIÁ'!$C$27&lt;&gt;"",OR(ISNUMBER(SEARCH('💰 BÁO GIÁ'!$C$27,$A2853)),ISNUMBER(SEARCH('💰 BÁO GIÁ'!$C$27,$B2853)))),1,0)</f>
        <v>0</v>
      </c>
      <c r="O2853" s="1" t="str">
        <f t="shared" si="89"/>
        <v/>
      </c>
    </row>
    <row r="2854" customHeight="1" spans="1:15">
      <c r="A2854" s="1" t="str">
        <f>IF('📦 RON BỘ'!B109="","",'📦 RON BỘ'!B109)</f>
        <v>HH076750</v>
      </c>
      <c r="B2854" s="1" t="str">
        <f>IF('📦 RON BỘ'!B109="","",'📦 RON BỘ'!C109)</f>
        <v>Ron bộ Mitsu 4D31/ 4D31T, Thép - MASAKO</v>
      </c>
      <c r="C2854" s="1" t="str">
        <f>IF('📦 RON BỘ'!B109="","","Ron bộ")</f>
        <v>Ron bộ</v>
      </c>
      <c r="D2854" s="1" t="str">
        <f>IF('📦 RON BỘ'!B109="","",'📦 RON BỘ'!F109)</f>
        <v>Bộ</v>
      </c>
      <c r="E2854" s="13">
        <f>IF('📦 RON BỘ'!B109="","",'📦 RON BỘ'!G109)</f>
        <v>0</v>
      </c>
      <c r="F2854" s="13">
        <f>IF('📦 RON BỘ'!B109="","",'📦 RON BỘ'!H109)</f>
        <v>460000</v>
      </c>
      <c r="G2854" s="13">
        <f>IF('📦 RON BỘ'!B109="","",'📦 RON BỘ'!I109)</f>
        <v>500000</v>
      </c>
      <c r="H2854" s="13">
        <f>IF('📦 RON BỘ'!B109="","",'📦 RON BỘ'!J109)</f>
        <v>550000</v>
      </c>
      <c r="I2854" s="13">
        <f>IF('📦 RON BỘ'!B109="","",'📦 RON BỘ'!K109)</f>
        <v>0</v>
      </c>
      <c r="J2854" s="1" t="str">
        <f>IF('📦 RON BỘ'!B109="","","")</f>
        <v/>
      </c>
      <c r="L2854" s="1">
        <f>N(L2853)+IF(AND('🔎 TRA CỨU NHANH'!$C$2&lt;&gt;"",OR(ISNUMBER(SEARCH('🔎 TRA CỨU NHANH'!$C$2,$A2854)),ISNUMBER(SEARCH('🔎 TRA CỨU NHANH'!$C$2,$B2854)))),1,0)</f>
        <v>0</v>
      </c>
      <c r="M2854" s="1" t="str">
        <f t="shared" si="88"/>
        <v/>
      </c>
      <c r="N2854" s="1">
        <f>N(N2853)+IF(AND('💰 BÁO GIÁ'!$C$27&lt;&gt;"",OR(ISNUMBER(SEARCH('💰 BÁO GIÁ'!$C$27,$A2854)),ISNUMBER(SEARCH('💰 BÁO GIÁ'!$C$27,$B2854)))),1,0)</f>
        <v>0</v>
      </c>
      <c r="O2854" s="1" t="str">
        <f t="shared" si="89"/>
        <v/>
      </c>
    </row>
    <row r="2855" customHeight="1" spans="1:15">
      <c r="A2855" s="1" t="str">
        <f>IF('📦 RON BỘ'!B110="","",'📦 RON BỘ'!B110)</f>
        <v>HH076553</v>
      </c>
      <c r="B2855" s="1" t="str">
        <f>IF('📦 RON BỘ'!B110="","",'📦 RON BỘ'!C110)</f>
        <v>Ron bộ Mitsu 4D32 / D4AF / K1 thép - MASAKO</v>
      </c>
      <c r="C2855" s="1" t="str">
        <f>IF('📦 RON BỘ'!B110="","","Ron bộ")</f>
        <v>Ron bộ</v>
      </c>
      <c r="D2855" s="1" t="str">
        <f>IF('📦 RON BỘ'!B110="","",'📦 RON BỘ'!F110)</f>
        <v>Bộ</v>
      </c>
      <c r="E2855" s="13">
        <f>IF('📦 RON BỘ'!B110="","",'📦 RON BỘ'!G110)</f>
        <v>0</v>
      </c>
      <c r="F2855" s="13">
        <f>IF('📦 RON BỘ'!B110="","",'📦 RON BỘ'!H110)</f>
        <v>400000</v>
      </c>
      <c r="G2855" s="13">
        <f>IF('📦 RON BỘ'!B110="","",'📦 RON BỘ'!I110)</f>
        <v>420000</v>
      </c>
      <c r="H2855" s="13">
        <f>IF('📦 RON BỘ'!B110="","",'📦 RON BỘ'!J110)</f>
        <v>450000</v>
      </c>
      <c r="I2855" s="13">
        <f>IF('📦 RON BỘ'!B110="","",'📦 RON BỘ'!K110)</f>
        <v>0</v>
      </c>
      <c r="J2855" s="1" t="str">
        <f>IF('📦 RON BỘ'!B110="","","")</f>
        <v/>
      </c>
      <c r="L2855" s="1">
        <f>N(L2854)+IF(AND('🔎 TRA CỨU NHANH'!$C$2&lt;&gt;"",OR(ISNUMBER(SEARCH('🔎 TRA CỨU NHANH'!$C$2,$A2855)),ISNUMBER(SEARCH('🔎 TRA CỨU NHANH'!$C$2,$B2855)))),1,0)</f>
        <v>0</v>
      </c>
      <c r="M2855" s="1" t="str">
        <f t="shared" si="88"/>
        <v/>
      </c>
      <c r="N2855" s="1">
        <f>N(N2854)+IF(AND('💰 BÁO GIÁ'!$C$27&lt;&gt;"",OR(ISNUMBER(SEARCH('💰 BÁO GIÁ'!$C$27,$A2855)),ISNUMBER(SEARCH('💰 BÁO GIÁ'!$C$27,$B2855)))),1,0)</f>
        <v>0</v>
      </c>
      <c r="O2855" s="1" t="str">
        <f t="shared" si="89"/>
        <v/>
      </c>
    </row>
    <row r="2856" customHeight="1" spans="1:15">
      <c r="A2856" s="1" t="str">
        <f>IF('📦 RON BỘ'!B111="","",'📦 RON BỘ'!B111)</f>
        <v>HH076478</v>
      </c>
      <c r="B2856" s="1" t="str">
        <f>IF('📦 RON BỘ'!B111="","",'📦 RON BỘ'!C111)</f>
        <v>Ron bộ Mitsu 4D34, Thép (Mitsu Fuso/ 4D32 Canter) - MASAKO</v>
      </c>
      <c r="C2856" s="1" t="str">
        <f>IF('📦 RON BỘ'!B111="","","Ron bộ")</f>
        <v>Ron bộ</v>
      </c>
      <c r="D2856" s="1" t="str">
        <f>IF('📦 RON BỘ'!B111="","",'📦 RON BỘ'!F111)</f>
        <v>Bộ</v>
      </c>
      <c r="E2856" s="13">
        <f>IF('📦 RON BỘ'!B111="","",'📦 RON BỘ'!G111)</f>
        <v>0</v>
      </c>
      <c r="F2856" s="13">
        <f>IF('📦 RON BỘ'!B111="","",'📦 RON BỘ'!H111)</f>
        <v>490000</v>
      </c>
      <c r="G2856" s="13">
        <f>IF('📦 RON BỘ'!B111="","",'📦 RON BỘ'!I111)</f>
        <v>520000</v>
      </c>
      <c r="H2856" s="13">
        <f>IF('📦 RON BỘ'!B111="","",'📦 RON BỘ'!J111)</f>
        <v>560000</v>
      </c>
      <c r="I2856" s="13">
        <f>IF('📦 RON BỘ'!B111="","",'📦 RON BỘ'!K111)</f>
        <v>0</v>
      </c>
      <c r="J2856" s="1" t="str">
        <f>IF('📦 RON BỘ'!B111="","","")</f>
        <v/>
      </c>
      <c r="L2856" s="1">
        <f>N(L2855)+IF(AND('🔎 TRA CỨU NHANH'!$C$2&lt;&gt;"",OR(ISNUMBER(SEARCH('🔎 TRA CỨU NHANH'!$C$2,$A2856)),ISNUMBER(SEARCH('🔎 TRA CỨU NHANH'!$C$2,$B2856)))),1,0)</f>
        <v>0</v>
      </c>
      <c r="M2856" s="1" t="str">
        <f t="shared" si="88"/>
        <v/>
      </c>
      <c r="N2856" s="1">
        <f>N(N2855)+IF(AND('💰 BÁO GIÁ'!$C$27&lt;&gt;"",OR(ISNUMBER(SEARCH('💰 BÁO GIÁ'!$C$27,$A2856)),ISNUMBER(SEARCH('💰 BÁO GIÁ'!$C$27,$B2856)))),1,0)</f>
        <v>0</v>
      </c>
      <c r="O2856" s="1" t="str">
        <f t="shared" si="89"/>
        <v/>
      </c>
    </row>
    <row r="2857" customHeight="1" spans="1:15">
      <c r="A2857" s="1" t="str">
        <f>IF('📦 RON BỘ'!B112="","",'📦 RON BỘ'!B112)</f>
        <v>HH081518</v>
      </c>
      <c r="B2857" s="1" t="str">
        <f>IF('📦 RON BỘ'!B112="","",'📦 RON BỘ'!C112)</f>
        <v>Ron bộ Mitsu 4D34, Thép Inox (Mitsu Fuso/ 4D32 Canter) - NICE IN</v>
      </c>
      <c r="C2857" s="1" t="str">
        <f>IF('📦 RON BỘ'!B112="","","Ron bộ")</f>
        <v>Ron bộ</v>
      </c>
      <c r="D2857" s="1" t="str">
        <f>IF('📦 RON BỘ'!B112="","",'📦 RON BỘ'!F112)</f>
        <v>Bộ</v>
      </c>
      <c r="E2857" s="13">
        <f>IF('📦 RON BỘ'!B112="","",'📦 RON BỘ'!G112)</f>
        <v>0</v>
      </c>
      <c r="F2857" s="13">
        <f>IF('📦 RON BỘ'!B112="","",'📦 RON BỘ'!H112)</f>
        <v>590000</v>
      </c>
      <c r="G2857" s="13">
        <f>IF('📦 RON BỘ'!B112="","",'📦 RON BỘ'!I112)</f>
        <v>630000</v>
      </c>
      <c r="H2857" s="13">
        <f>IF('📦 RON BỘ'!B112="","",'📦 RON BỘ'!J112)</f>
        <v>670000</v>
      </c>
      <c r="I2857" s="13">
        <f>IF('📦 RON BỘ'!B112="","",'📦 RON BỘ'!K112)</f>
        <v>0</v>
      </c>
      <c r="J2857" s="1" t="str">
        <f>IF('📦 RON BỘ'!B112="","","")</f>
        <v/>
      </c>
      <c r="L2857" s="1">
        <f>N(L2856)+IF(AND('🔎 TRA CỨU NHANH'!$C$2&lt;&gt;"",OR(ISNUMBER(SEARCH('🔎 TRA CỨU NHANH'!$C$2,$A2857)),ISNUMBER(SEARCH('🔎 TRA CỨU NHANH'!$C$2,$B2857)))),1,0)</f>
        <v>0</v>
      </c>
      <c r="M2857" s="1" t="str">
        <f t="shared" si="88"/>
        <v/>
      </c>
      <c r="N2857" s="1">
        <f>N(N2856)+IF(AND('💰 BÁO GIÁ'!$C$27&lt;&gt;"",OR(ISNUMBER(SEARCH('💰 BÁO GIÁ'!$C$27,$A2857)),ISNUMBER(SEARCH('💰 BÁO GIÁ'!$C$27,$B2857)))),1,0)</f>
        <v>0</v>
      </c>
      <c r="O2857" s="1" t="str">
        <f t="shared" si="89"/>
        <v/>
      </c>
    </row>
    <row r="2858" customHeight="1" spans="1:15">
      <c r="A2858" s="1" t="str">
        <f>IF('📦 RON BỘ'!B113="","",'📦 RON BỘ'!B113)</f>
        <v>HH072724</v>
      </c>
      <c r="B2858" s="1" t="str">
        <f>IF('📦 RON BỘ'!B113="","",'📦 RON BỘ'!C113)</f>
        <v>Ron bộ Mitsu 4D34-T thép, phớt chà - DF</v>
      </c>
      <c r="C2858" s="1" t="str">
        <f>IF('📦 RON BỘ'!B113="","","Ron bộ")</f>
        <v>Ron bộ</v>
      </c>
      <c r="D2858" s="1" t="str">
        <f>IF('📦 RON BỘ'!B113="","",'📦 RON BỘ'!F113)</f>
        <v>Bộ</v>
      </c>
      <c r="E2858" s="13">
        <f>IF('📦 RON BỘ'!B113="","",'📦 RON BỘ'!G113)</f>
        <v>0</v>
      </c>
      <c r="F2858" s="13">
        <f>IF('📦 RON BỘ'!B113="","",'📦 RON BỘ'!H113)</f>
        <v>580000</v>
      </c>
      <c r="G2858" s="13">
        <f>IF('📦 RON BỘ'!B113="","",'📦 RON BỘ'!I113)</f>
        <v>620000</v>
      </c>
      <c r="H2858" s="13">
        <f>IF('📦 RON BỘ'!B113="","",'📦 RON BỘ'!J113)</f>
        <v>660000</v>
      </c>
      <c r="I2858" s="13">
        <f>IF('📦 RON BỘ'!B113="","",'📦 RON BỘ'!K113)</f>
        <v>0</v>
      </c>
      <c r="J2858" s="1" t="str">
        <f>IF('📦 RON BỘ'!B113="","","")</f>
        <v/>
      </c>
      <c r="L2858" s="1">
        <f>N(L2857)+IF(AND('🔎 TRA CỨU NHANH'!$C$2&lt;&gt;"",OR(ISNUMBER(SEARCH('🔎 TRA CỨU NHANH'!$C$2,$A2858)),ISNUMBER(SEARCH('🔎 TRA CỨU NHANH'!$C$2,$B2858)))),1,0)</f>
        <v>0</v>
      </c>
      <c r="M2858" s="1" t="str">
        <f t="shared" si="88"/>
        <v/>
      </c>
      <c r="N2858" s="1">
        <f>N(N2857)+IF(AND('💰 BÁO GIÁ'!$C$27&lt;&gt;"",OR(ISNUMBER(SEARCH('💰 BÁO GIÁ'!$C$27,$A2858)),ISNUMBER(SEARCH('💰 BÁO GIÁ'!$C$27,$B2858)))),1,0)</f>
        <v>0</v>
      </c>
      <c r="O2858" s="1" t="str">
        <f t="shared" si="89"/>
        <v/>
      </c>
    </row>
    <row r="2859" customHeight="1" spans="1:15">
      <c r="A2859" s="1" t="str">
        <f>IF('📦 RON BỘ'!B114="","",'📦 RON BỘ'!B114)</f>
        <v>HH084233</v>
      </c>
      <c r="B2859" s="1" t="str">
        <f>IF('📦 RON BỘ'!B114="","",'📦 RON BỘ'!C114)</f>
        <v>Ron bộ Mitsu 4D35, Thép - DF</v>
      </c>
      <c r="C2859" s="1" t="str">
        <f>IF('📦 RON BỘ'!B114="","","Ron bộ")</f>
        <v>Ron bộ</v>
      </c>
      <c r="D2859" s="1" t="str">
        <f>IF('📦 RON BỘ'!B114="","",'📦 RON BỘ'!F114)</f>
        <v>Bộ</v>
      </c>
      <c r="E2859" s="13">
        <f>IF('📦 RON BỘ'!B114="","",'📦 RON BỘ'!G114)</f>
        <v>0</v>
      </c>
      <c r="F2859" s="13">
        <f>IF('📦 RON BỘ'!B114="","",'📦 RON BỘ'!H114)</f>
        <v>610000</v>
      </c>
      <c r="G2859" s="13">
        <f>IF('📦 RON BỘ'!B114="","",'📦 RON BỘ'!I114)</f>
        <v>650000</v>
      </c>
      <c r="H2859" s="13">
        <f>IF('📦 RON BỘ'!B114="","",'📦 RON BỘ'!J114)</f>
        <v>690000</v>
      </c>
      <c r="I2859" s="13">
        <f>IF('📦 RON BỘ'!B114="","",'📦 RON BỘ'!K114)</f>
        <v>0</v>
      </c>
      <c r="J2859" s="1" t="str">
        <f>IF('📦 RON BỘ'!B114="","","")</f>
        <v/>
      </c>
      <c r="L2859" s="1">
        <f>N(L2858)+IF(AND('🔎 TRA CỨU NHANH'!$C$2&lt;&gt;"",OR(ISNUMBER(SEARCH('🔎 TRA CỨU NHANH'!$C$2,$A2859)),ISNUMBER(SEARCH('🔎 TRA CỨU NHANH'!$C$2,$B2859)))),1,0)</f>
        <v>0</v>
      </c>
      <c r="M2859" s="1" t="str">
        <f t="shared" si="88"/>
        <v/>
      </c>
      <c r="N2859" s="1">
        <f>N(N2858)+IF(AND('💰 BÁO GIÁ'!$C$27&lt;&gt;"",OR(ISNUMBER(SEARCH('💰 BÁO GIÁ'!$C$27,$A2859)),ISNUMBER(SEARCH('💰 BÁO GIÁ'!$C$27,$B2859)))),1,0)</f>
        <v>0</v>
      </c>
      <c r="O2859" s="1" t="str">
        <f t="shared" si="89"/>
        <v/>
      </c>
    </row>
    <row r="2860" customHeight="1" spans="1:15">
      <c r="A2860" s="1" t="str">
        <f>IF('📦 RON BỘ'!B115="","",'📦 RON BỘ'!B115)</f>
        <v>HH077042</v>
      </c>
      <c r="B2860" s="1" t="str">
        <f>IF('📦 RON BỘ'!B115="","",'📦 RON BỘ'!C115)</f>
        <v>Ron bộ Mitsu 4D55/4D56/D4BA, ASB amiang - MASAKO</v>
      </c>
      <c r="C2860" s="1" t="str">
        <f>IF('📦 RON BỘ'!B115="","","Ron bộ")</f>
        <v>Ron bộ</v>
      </c>
      <c r="D2860" s="1" t="str">
        <f>IF('📦 RON BỘ'!B115="","",'📦 RON BỘ'!F115)</f>
        <v>Bộ</v>
      </c>
      <c r="E2860" s="13">
        <f>IF('📦 RON BỘ'!B115="","",'📦 RON BỘ'!G115)</f>
        <v>0</v>
      </c>
      <c r="F2860" s="13">
        <f>IF('📦 RON BỘ'!B115="","",'📦 RON BỘ'!H115)</f>
        <v>350000</v>
      </c>
      <c r="G2860" s="13">
        <f>IF('📦 RON BỘ'!B115="","",'📦 RON BỘ'!I115)</f>
        <v>380000</v>
      </c>
      <c r="H2860" s="13">
        <f>IF('📦 RON BỘ'!B115="","",'📦 RON BỘ'!J115)</f>
        <v>400000</v>
      </c>
      <c r="I2860" s="13">
        <f>IF('📦 RON BỘ'!B115="","",'📦 RON BỘ'!K115)</f>
        <v>0</v>
      </c>
      <c r="J2860" s="1" t="str">
        <f>IF('📦 RON BỘ'!B115="","","")</f>
        <v/>
      </c>
      <c r="L2860" s="1">
        <f>N(L2859)+IF(AND('🔎 TRA CỨU NHANH'!$C$2&lt;&gt;"",OR(ISNUMBER(SEARCH('🔎 TRA CỨU NHANH'!$C$2,$A2860)),ISNUMBER(SEARCH('🔎 TRA CỨU NHANH'!$C$2,$B2860)))),1,0)</f>
        <v>0</v>
      </c>
      <c r="M2860" s="1" t="str">
        <f t="shared" si="88"/>
        <v/>
      </c>
      <c r="N2860" s="1">
        <f>N(N2859)+IF(AND('💰 BÁO GIÁ'!$C$27&lt;&gt;"",OR(ISNUMBER(SEARCH('💰 BÁO GIÁ'!$C$27,$A2860)),ISNUMBER(SEARCH('💰 BÁO GIÁ'!$C$27,$B2860)))),1,0)</f>
        <v>0</v>
      </c>
      <c r="O2860" s="1" t="str">
        <f t="shared" si="89"/>
        <v/>
      </c>
    </row>
    <row r="2861" customHeight="1" spans="1:15">
      <c r="A2861" s="1" t="str">
        <f>IF('📦 RON BỘ'!B116="","",'📦 RON BỘ'!B116)</f>
        <v>HH084231</v>
      </c>
      <c r="B2861" s="1" t="str">
        <f>IF('📦 RON BỘ'!B116="","",'📦 RON BỘ'!C116)</f>
        <v>Ron bộ Mitsu 4DQ3, Thép kẹp amiang / Metal - DF</v>
      </c>
      <c r="C2861" s="1" t="str">
        <f>IF('📦 RON BỘ'!B116="","","Ron bộ")</f>
        <v>Ron bộ</v>
      </c>
      <c r="D2861" s="1" t="str">
        <f>IF('📦 RON BỘ'!B116="","",'📦 RON BỘ'!F116)</f>
        <v>Bộ</v>
      </c>
      <c r="E2861" s="13">
        <f>IF('📦 RON BỘ'!B116="","",'📦 RON BỘ'!G116)</f>
        <v>0</v>
      </c>
      <c r="F2861" s="13">
        <f>IF('📦 RON BỘ'!B116="","",'📦 RON BỘ'!H116)</f>
        <v>610000</v>
      </c>
      <c r="G2861" s="13">
        <f>IF('📦 RON BỘ'!B116="","",'📦 RON BỘ'!I116)</f>
        <v>650000</v>
      </c>
      <c r="H2861" s="13">
        <f>IF('📦 RON BỘ'!B116="","",'📦 RON BỘ'!J116)</f>
        <v>690000</v>
      </c>
      <c r="I2861" s="13">
        <f>IF('📦 RON BỘ'!B116="","",'📦 RON BỘ'!K116)</f>
        <v>0</v>
      </c>
      <c r="J2861" s="1" t="str">
        <f>IF('📦 RON BỘ'!B116="","","")</f>
        <v/>
      </c>
      <c r="L2861" s="1">
        <f>N(L2860)+IF(AND('🔎 TRA CỨU NHANH'!$C$2&lt;&gt;"",OR(ISNUMBER(SEARCH('🔎 TRA CỨU NHANH'!$C$2,$A2861)),ISNUMBER(SEARCH('🔎 TRA CỨU NHANH'!$C$2,$B2861)))),1,0)</f>
        <v>0</v>
      </c>
      <c r="M2861" s="1" t="str">
        <f t="shared" si="88"/>
        <v/>
      </c>
      <c r="N2861" s="1">
        <f>N(N2860)+IF(AND('💰 BÁO GIÁ'!$C$27&lt;&gt;"",OR(ISNUMBER(SEARCH('💰 BÁO GIÁ'!$C$27,$A2861)),ISNUMBER(SEARCH('💰 BÁO GIÁ'!$C$27,$B2861)))),1,0)</f>
        <v>0</v>
      </c>
      <c r="O2861" s="1" t="str">
        <f t="shared" si="89"/>
        <v/>
      </c>
    </row>
    <row r="2862" customHeight="1" spans="1:15">
      <c r="A2862" s="1" t="str">
        <f>IF('📦 RON BỘ'!B117="","",'📦 RON BỘ'!B117)</f>
        <v>HH078083</v>
      </c>
      <c r="B2862" s="1" t="str">
        <f>IF('📦 RON BỘ'!B117="","",'📦 RON BỘ'!C117)</f>
        <v>Ron bộ Mitsu 4DQ5 Graphite - DF</v>
      </c>
      <c r="C2862" s="1" t="str">
        <f>IF('📦 RON BỘ'!B117="","","Ron bộ")</f>
        <v>Ron bộ</v>
      </c>
      <c r="D2862" s="1" t="str">
        <f>IF('📦 RON BỘ'!B117="","",'📦 RON BỘ'!F117)</f>
        <v>Bộ</v>
      </c>
      <c r="E2862" s="13">
        <f>IF('📦 RON BỘ'!B117="","",'📦 RON BỘ'!G117)</f>
        <v>0</v>
      </c>
      <c r="F2862" s="13">
        <f>IF('📦 RON BỘ'!B117="","",'📦 RON BỘ'!H117)</f>
        <v>480000</v>
      </c>
      <c r="G2862" s="13">
        <f>IF('📦 RON BỘ'!B117="","",'📦 RON BỘ'!I117)</f>
        <v>550000</v>
      </c>
      <c r="H2862" s="13">
        <f>IF('📦 RON BỘ'!B117="","",'📦 RON BỘ'!J117)</f>
        <v>600000</v>
      </c>
      <c r="I2862" s="13">
        <f>IF('📦 RON BỘ'!B117="","",'📦 RON BỘ'!K117)</f>
        <v>0</v>
      </c>
      <c r="J2862" s="1" t="str">
        <f>IF('📦 RON BỘ'!B117="","","")</f>
        <v/>
      </c>
      <c r="L2862" s="1">
        <f>N(L2861)+IF(AND('🔎 TRA CỨU NHANH'!$C$2&lt;&gt;"",OR(ISNUMBER(SEARCH('🔎 TRA CỨU NHANH'!$C$2,$A2862)),ISNUMBER(SEARCH('🔎 TRA CỨU NHANH'!$C$2,$B2862)))),1,0)</f>
        <v>0</v>
      </c>
      <c r="M2862" s="1" t="str">
        <f t="shared" si="88"/>
        <v/>
      </c>
      <c r="N2862" s="1">
        <f>N(N2861)+IF(AND('💰 BÁO GIÁ'!$C$27&lt;&gt;"",OR(ISNUMBER(SEARCH('💰 BÁO GIÁ'!$C$27,$A2862)),ISNUMBER(SEARCH('💰 BÁO GIÁ'!$C$27,$B2862)))),1,0)</f>
        <v>0</v>
      </c>
      <c r="O2862" s="1" t="str">
        <f t="shared" si="89"/>
        <v/>
      </c>
    </row>
    <row r="2863" customHeight="1" spans="1:15">
      <c r="A2863" s="1" t="str">
        <f>IF('📦 RON BỘ'!B118="","",'📦 RON BỘ'!B118)</f>
        <v>HH084252</v>
      </c>
      <c r="B2863" s="1" t="str">
        <f>IF('📦 RON BỘ'!B118="","",'📦 RON BỘ'!C118)</f>
        <v>Ron bộ Mitsu 4M40-T, non-Asb sợi tổng hợp - DF</v>
      </c>
      <c r="C2863" s="1" t="str">
        <f>IF('📦 RON BỘ'!B118="","","Ron bộ")</f>
        <v>Ron bộ</v>
      </c>
      <c r="D2863" s="1" t="str">
        <f>IF('📦 RON BỘ'!B118="","",'📦 RON BỘ'!F118)</f>
        <v>Bộ</v>
      </c>
      <c r="E2863" s="13">
        <f>IF('📦 RON BỘ'!B118="","",'📦 RON BỘ'!G118)</f>
        <v>0</v>
      </c>
      <c r="F2863" s="13">
        <f>IF('📦 RON BỘ'!B118="","",'📦 RON BỘ'!H118)</f>
        <v>460000</v>
      </c>
      <c r="G2863" s="13">
        <f>IF('📦 RON BỘ'!B118="","",'📦 RON BỘ'!I118)</f>
        <v>480000</v>
      </c>
      <c r="H2863" s="13">
        <f>IF('📦 RON BỘ'!B118="","",'📦 RON BỘ'!J118)</f>
        <v>520000</v>
      </c>
      <c r="I2863" s="13">
        <f>IF('📦 RON BỘ'!B118="","",'📦 RON BỘ'!K118)</f>
        <v>0</v>
      </c>
      <c r="J2863" s="1" t="str">
        <f>IF('📦 RON BỘ'!B118="","","")</f>
        <v/>
      </c>
      <c r="L2863" s="1">
        <f>N(L2862)+IF(AND('🔎 TRA CỨU NHANH'!$C$2&lt;&gt;"",OR(ISNUMBER(SEARCH('🔎 TRA CỨU NHANH'!$C$2,$A2863)),ISNUMBER(SEARCH('🔎 TRA CỨU NHANH'!$C$2,$B2863)))),1,0)</f>
        <v>0</v>
      </c>
      <c r="M2863" s="1" t="str">
        <f t="shared" si="88"/>
        <v/>
      </c>
      <c r="N2863" s="1">
        <f>N(N2862)+IF(AND('💰 BÁO GIÁ'!$C$27&lt;&gt;"",OR(ISNUMBER(SEARCH('💰 BÁO GIÁ'!$C$27,$A2863)),ISNUMBER(SEARCH('💰 BÁO GIÁ'!$C$27,$B2863)))),1,0)</f>
        <v>0</v>
      </c>
      <c r="O2863" s="1" t="str">
        <f t="shared" si="89"/>
        <v/>
      </c>
    </row>
    <row r="2864" customHeight="1" spans="1:15">
      <c r="A2864" s="1" t="str">
        <f>IF('📦 RON BỘ'!B119="","",'📦 RON BỘ'!B119)</f>
        <v>HH083383</v>
      </c>
      <c r="B2864" s="1" t="str">
        <f>IF('📦 RON BỘ'!B119="","",'📦 RON BỘ'!C119)</f>
        <v>Ron bộ Mitsu 6D16-2AT (lỗ nước trên vuông), Amiang - NICE IN, 1000/070/200</v>
      </c>
      <c r="C2864" s="1" t="str">
        <f>IF('📦 RON BỘ'!B119="","","Ron bộ")</f>
        <v>Ron bộ</v>
      </c>
      <c r="D2864" s="1" t="str">
        <f>IF('📦 RON BỘ'!B119="","",'📦 RON BỘ'!F119)</f>
        <v>Bộ</v>
      </c>
      <c r="E2864" s="13">
        <f>IF('📦 RON BỘ'!B119="","",'📦 RON BỘ'!G119)</f>
        <v>0</v>
      </c>
      <c r="F2864" s="13">
        <f>IF('📦 RON BỘ'!B119="","",'📦 RON BỘ'!H119)</f>
        <v>1000000</v>
      </c>
      <c r="G2864" s="13">
        <f>IF('📦 RON BỘ'!B119="","",'📦 RON BỘ'!I119)</f>
        <v>1070000</v>
      </c>
      <c r="H2864" s="13">
        <f>IF('📦 RON BỘ'!B119="","",'📦 RON BỘ'!J119)</f>
        <v>1200000</v>
      </c>
      <c r="I2864" s="13">
        <f>IF('📦 RON BỘ'!B119="","",'📦 RON BỘ'!K119)</f>
        <v>0</v>
      </c>
      <c r="J2864" s="1" t="str">
        <f>IF('📦 RON BỘ'!B119="","","")</f>
        <v/>
      </c>
      <c r="L2864" s="1">
        <f>N(L2863)+IF(AND('🔎 TRA CỨU NHANH'!$C$2&lt;&gt;"",OR(ISNUMBER(SEARCH('🔎 TRA CỨU NHANH'!$C$2,$A2864)),ISNUMBER(SEARCH('🔎 TRA CỨU NHANH'!$C$2,$B2864)))),1,0)</f>
        <v>0</v>
      </c>
      <c r="M2864" s="1" t="str">
        <f t="shared" si="88"/>
        <v/>
      </c>
      <c r="N2864" s="1">
        <f>N(N2863)+IF(AND('💰 BÁO GIÁ'!$C$27&lt;&gt;"",OR(ISNUMBER(SEARCH('💰 BÁO GIÁ'!$C$27,$A2864)),ISNUMBER(SEARCH('💰 BÁO GIÁ'!$C$27,$B2864)))),1,0)</f>
        <v>0</v>
      </c>
      <c r="O2864" s="1" t="str">
        <f t="shared" si="89"/>
        <v/>
      </c>
    </row>
    <row r="2865" customHeight="1" spans="1:15">
      <c r="A2865" s="1" t="str">
        <f>IF('📦 RON BỘ'!B120="","",'📦 RON BỘ'!B120)</f>
        <v>HH075753</v>
      </c>
      <c r="B2865" s="1" t="str">
        <f>IF('📦 RON BỘ'!B120="","",'📦 RON BỘ'!C120)</f>
        <v>Ron bộ Mitsu 6D16-T, amiang (t cò dẹt) - MASAKO</v>
      </c>
      <c r="C2865" s="1" t="str">
        <f>IF('📦 RON BỘ'!B120="","","Ron bộ")</f>
        <v>Ron bộ</v>
      </c>
      <c r="D2865" s="1" t="str">
        <f>IF('📦 RON BỘ'!B120="","",'📦 RON BỘ'!F120)</f>
        <v>Bộ</v>
      </c>
      <c r="E2865" s="13">
        <f>IF('📦 RON BỘ'!B120="","",'📦 RON BỘ'!G120)</f>
        <v>0</v>
      </c>
      <c r="F2865" s="13">
        <f>IF('📦 RON BỘ'!B120="","",'📦 RON BỘ'!H120)</f>
        <v>0</v>
      </c>
      <c r="G2865" s="13">
        <f>IF('📦 RON BỘ'!B120="","",'📦 RON BỘ'!I120)</f>
        <v>0</v>
      </c>
      <c r="H2865" s="13">
        <f>IF('📦 RON BỘ'!B120="","",'📦 RON BỘ'!J120)</f>
        <v>0</v>
      </c>
      <c r="I2865" s="13">
        <f>IF('📦 RON BỘ'!B120="","",'📦 RON BỘ'!K120)</f>
        <v>0</v>
      </c>
      <c r="J2865" s="1" t="str">
        <f>IF('📦 RON BỘ'!B120="","","")</f>
        <v/>
      </c>
      <c r="L2865" s="1">
        <f>N(L2864)+IF(AND('🔎 TRA CỨU NHANH'!$C$2&lt;&gt;"",OR(ISNUMBER(SEARCH('🔎 TRA CỨU NHANH'!$C$2,$A2865)),ISNUMBER(SEARCH('🔎 TRA CỨU NHANH'!$C$2,$B2865)))),1,0)</f>
        <v>0</v>
      </c>
      <c r="M2865" s="1" t="str">
        <f t="shared" si="88"/>
        <v/>
      </c>
      <c r="N2865" s="1">
        <f>N(N2864)+IF(AND('💰 BÁO GIÁ'!$C$27&lt;&gt;"",OR(ISNUMBER(SEARCH('💰 BÁO GIÁ'!$C$27,$A2865)),ISNUMBER(SEARCH('💰 BÁO GIÁ'!$C$27,$B2865)))),1,0)</f>
        <v>0</v>
      </c>
      <c r="O2865" s="1" t="str">
        <f t="shared" si="89"/>
        <v/>
      </c>
    </row>
    <row r="2866" customHeight="1" spans="1:15">
      <c r="A2866" s="1" t="str">
        <f>IF('📦 RON BỘ'!B121="","",'📦 RON BỘ'!B121)</f>
        <v>HH082240</v>
      </c>
      <c r="B2866" s="1" t="str">
        <f>IF('📦 RON BỘ'!B121="","",'📦 RON BỘ'!C121)</f>
        <v>Ron bộ Mitsu 6D22-T (Thép Inox, 5 seal nước) phớt đầu 101-125 - NICE IN</v>
      </c>
      <c r="C2866" s="1" t="str">
        <f>IF('📦 RON BỘ'!B121="","","Ron bộ")</f>
        <v>Ron bộ</v>
      </c>
      <c r="D2866" s="1" t="str">
        <f>IF('📦 RON BỘ'!B121="","",'📦 RON BỘ'!F121)</f>
        <v>Bộ</v>
      </c>
      <c r="E2866" s="13">
        <f>IF('📦 RON BỘ'!B121="","",'📦 RON BỘ'!G121)</f>
        <v>0</v>
      </c>
      <c r="F2866" s="13">
        <f>IF('📦 RON BỘ'!B121="","",'📦 RON BỘ'!H121)</f>
        <v>1550000</v>
      </c>
      <c r="G2866" s="13">
        <f>IF('📦 RON BỘ'!B121="","",'📦 RON BỘ'!I121)</f>
        <v>1650000</v>
      </c>
      <c r="H2866" s="13">
        <f>IF('📦 RON BỘ'!B121="","",'📦 RON BỘ'!J121)</f>
        <v>1800000</v>
      </c>
      <c r="I2866" s="13">
        <f>IF('📦 RON BỘ'!B121="","",'📦 RON BỘ'!K121)</f>
        <v>0</v>
      </c>
      <c r="J2866" s="1" t="str">
        <f>IF('📦 RON BỘ'!B121="","","")</f>
        <v/>
      </c>
      <c r="L2866" s="1">
        <f>N(L2865)+IF(AND('🔎 TRA CỨU NHANH'!$C$2&lt;&gt;"",OR(ISNUMBER(SEARCH('🔎 TRA CỨU NHANH'!$C$2,$A2866)),ISNUMBER(SEARCH('🔎 TRA CỨU NHANH'!$C$2,$B2866)))),1,0)</f>
        <v>0</v>
      </c>
      <c r="M2866" s="1" t="str">
        <f t="shared" si="88"/>
        <v/>
      </c>
      <c r="N2866" s="1">
        <f>N(N2865)+IF(AND('💰 BÁO GIÁ'!$C$27&lt;&gt;"",OR(ISNUMBER(SEARCH('💰 BÁO GIÁ'!$C$27,$A2866)),ISNUMBER(SEARCH('💰 BÁO GIÁ'!$C$27,$B2866)))),1,0)</f>
        <v>0</v>
      </c>
      <c r="O2866" s="1" t="str">
        <f t="shared" si="89"/>
        <v/>
      </c>
    </row>
    <row r="2867" customHeight="1" spans="1:15">
      <c r="A2867" s="1" t="str">
        <f>IF('📦 RON BỘ'!B122="","",'📦 RON BỘ'!B122)</f>
        <v>HH082103</v>
      </c>
      <c r="B2867" s="1" t="str">
        <f>IF('📦 RON BỘ'!B122="","",'📦 RON BỘ'!C122)</f>
        <v>Ron bộ Mitsu 6D24 thép - NICE IN</v>
      </c>
      <c r="C2867" s="1" t="str">
        <f>IF('📦 RON BỘ'!B122="","","Ron bộ")</f>
        <v>Ron bộ</v>
      </c>
      <c r="D2867" s="1" t="str">
        <f>IF('📦 RON BỘ'!B122="","",'📦 RON BỘ'!F122)</f>
        <v>Bộ</v>
      </c>
      <c r="E2867" s="13">
        <f>IF('📦 RON BỘ'!B122="","",'📦 RON BỘ'!G122)</f>
        <v>0</v>
      </c>
      <c r="F2867" s="13">
        <f>IF('📦 RON BỘ'!B122="","",'📦 RON BỘ'!H122)</f>
        <v>1700000</v>
      </c>
      <c r="G2867" s="13">
        <f>IF('📦 RON BỘ'!B122="","",'📦 RON BỘ'!I122)</f>
        <v>1800000</v>
      </c>
      <c r="H2867" s="13">
        <f>IF('📦 RON BỘ'!B122="","",'📦 RON BỘ'!J122)</f>
        <v>1900000</v>
      </c>
      <c r="I2867" s="13">
        <f>IF('📦 RON BỘ'!B122="","",'📦 RON BỘ'!K122)</f>
        <v>0</v>
      </c>
      <c r="J2867" s="1" t="str">
        <f>IF('📦 RON BỘ'!B122="","","")</f>
        <v/>
      </c>
      <c r="L2867" s="1">
        <f>N(L2866)+IF(AND('🔎 TRA CỨU NHANH'!$C$2&lt;&gt;"",OR(ISNUMBER(SEARCH('🔎 TRA CỨU NHANH'!$C$2,$A2867)),ISNUMBER(SEARCH('🔎 TRA CỨU NHANH'!$C$2,$B2867)))),1,0)</f>
        <v>0</v>
      </c>
      <c r="M2867" s="1" t="str">
        <f t="shared" si="88"/>
        <v/>
      </c>
      <c r="N2867" s="1">
        <f>N(N2866)+IF(AND('💰 BÁO GIÁ'!$C$27&lt;&gt;"",OR(ISNUMBER(SEARCH('💰 BÁO GIÁ'!$C$27,$A2867)),ISNUMBER(SEARCH('💰 BÁO GIÁ'!$C$27,$B2867)))),1,0)</f>
        <v>0</v>
      </c>
      <c r="O2867" s="1" t="str">
        <f t="shared" si="89"/>
        <v/>
      </c>
    </row>
    <row r="2868" customHeight="1" spans="1:15">
      <c r="A2868" s="1" t="str">
        <f>IF('📦 RON BỘ'!B123="","",'📦 RON BỘ'!B123)</f>
        <v>HH076284</v>
      </c>
      <c r="B2868" s="1" t="str">
        <f>IF('📦 RON BỘ'!B123="","",'📦 RON BỘ'!C123)</f>
        <v>Ron bộ Mitsu 6D31 (CATTE NGẮN, VUÔNG) Thép - MASAKO</v>
      </c>
      <c r="C2868" s="1" t="str">
        <f>IF('📦 RON BỘ'!B123="","","Ron bộ")</f>
        <v>Ron bộ</v>
      </c>
      <c r="D2868" s="1" t="str">
        <f>IF('📦 RON BỘ'!B123="","",'📦 RON BỘ'!F123)</f>
        <v>Bộ</v>
      </c>
      <c r="E2868" s="13">
        <f>IF('📦 RON BỘ'!B123="","",'📦 RON BỘ'!G123)</f>
        <v>0</v>
      </c>
      <c r="F2868" s="13">
        <f>IF('📦 RON BỘ'!B123="","",'📦 RON BỘ'!H123)</f>
        <v>800000</v>
      </c>
      <c r="G2868" s="13">
        <f>IF('📦 RON BỘ'!B123="","",'📦 RON BỘ'!I123)</f>
        <v>860000</v>
      </c>
      <c r="H2868" s="13">
        <f>IF('📦 RON BỘ'!B123="","",'📦 RON BỘ'!J123)</f>
        <v>920000</v>
      </c>
      <c r="I2868" s="13">
        <f>IF('📦 RON BỘ'!B123="","",'📦 RON BỘ'!K123)</f>
        <v>0</v>
      </c>
      <c r="J2868" s="1" t="str">
        <f>IF('📦 RON BỘ'!B123="","","")</f>
        <v/>
      </c>
      <c r="L2868" s="1">
        <f>N(L2867)+IF(AND('🔎 TRA CỨU NHANH'!$C$2&lt;&gt;"",OR(ISNUMBER(SEARCH('🔎 TRA CỨU NHANH'!$C$2,$A2868)),ISNUMBER(SEARCH('🔎 TRA CỨU NHANH'!$C$2,$B2868)))),1,0)</f>
        <v>0</v>
      </c>
      <c r="M2868" s="1" t="str">
        <f t="shared" si="88"/>
        <v/>
      </c>
      <c r="N2868" s="1">
        <f>N(N2867)+IF(AND('💰 BÁO GIÁ'!$C$27&lt;&gt;"",OR(ISNUMBER(SEARCH('💰 BÁO GIÁ'!$C$27,$A2868)),ISNUMBER(SEARCH('💰 BÁO GIÁ'!$C$27,$B2868)))),1,0)</f>
        <v>0</v>
      </c>
      <c r="O2868" s="1" t="str">
        <f t="shared" si="89"/>
        <v/>
      </c>
    </row>
    <row r="2869" customHeight="1" spans="1:15">
      <c r="A2869" s="1" t="str">
        <f>IF('📦 RON BỘ'!B124="","",'📦 RON BỘ'!B124)</f>
        <v>HH00445</v>
      </c>
      <c r="B2869" s="1" t="str">
        <f>IF('📦 RON BỘ'!B124="","",'📦 RON BỘ'!C124)</f>
        <v>Ron bộ Mitsu 6D31-T (CATTE DÀI, vát 1 góc) Thép - DF</v>
      </c>
      <c r="C2869" s="1" t="str">
        <f>IF('📦 RON BỘ'!B124="","","Ron bộ")</f>
        <v>Ron bộ</v>
      </c>
      <c r="D2869" s="1" t="str">
        <f>IF('📦 RON BỘ'!B124="","",'📦 RON BỘ'!F124)</f>
        <v>Bộ</v>
      </c>
      <c r="E2869" s="13">
        <f>IF('📦 RON BỘ'!B124="","",'📦 RON BỘ'!G124)</f>
        <v>0</v>
      </c>
      <c r="F2869" s="13">
        <f>IF('📦 RON BỘ'!B124="","",'📦 RON BỘ'!H124)</f>
        <v>0</v>
      </c>
      <c r="G2869" s="13">
        <f>IF('📦 RON BỘ'!B124="","",'📦 RON BỘ'!I124)</f>
        <v>0</v>
      </c>
      <c r="H2869" s="13">
        <f>IF('📦 RON BỘ'!B124="","",'📦 RON BỘ'!J124)</f>
        <v>0</v>
      </c>
      <c r="I2869" s="13">
        <f>IF('📦 RON BỘ'!B124="","",'📦 RON BỘ'!K124)</f>
        <v>0</v>
      </c>
      <c r="J2869" s="1" t="str">
        <f>IF('📦 RON BỘ'!B124="","","")</f>
        <v/>
      </c>
      <c r="L2869" s="1">
        <f>N(L2868)+IF(AND('🔎 TRA CỨU NHANH'!$C$2&lt;&gt;"",OR(ISNUMBER(SEARCH('🔎 TRA CỨU NHANH'!$C$2,$A2869)),ISNUMBER(SEARCH('🔎 TRA CỨU NHANH'!$C$2,$B2869)))),1,0)</f>
        <v>0</v>
      </c>
      <c r="M2869" s="1" t="str">
        <f t="shared" si="88"/>
        <v/>
      </c>
      <c r="N2869" s="1">
        <f>N(N2868)+IF(AND('💰 BÁO GIÁ'!$C$27&lt;&gt;"",OR(ISNUMBER(SEARCH('💰 BÁO GIÁ'!$C$27,$A2869)),ISNUMBER(SEARCH('💰 BÁO GIÁ'!$C$27,$B2869)))),1,0)</f>
        <v>0</v>
      </c>
      <c r="O2869" s="1" t="str">
        <f t="shared" si="89"/>
        <v/>
      </c>
    </row>
    <row r="2870" customHeight="1" spans="1:15">
      <c r="A2870" s="1" t="str">
        <f>IF('📦 RON BỘ'!B125="","",'📦 RON BỘ'!B125)</f>
        <v>HH080035</v>
      </c>
      <c r="B2870" s="1" t="str">
        <f>IF('📦 RON BỘ'!B125="","",'📦 RON BỘ'!C125)</f>
        <v>Ron bộ Mitsu 6D34 thép - MASAKO</v>
      </c>
      <c r="C2870" s="1" t="str">
        <f>IF('📦 RON BỘ'!B125="","","Ron bộ")</f>
        <v>Ron bộ</v>
      </c>
      <c r="D2870" s="1" t="str">
        <f>IF('📦 RON BỘ'!B125="","",'📦 RON BỘ'!F125)</f>
        <v>Bộ</v>
      </c>
      <c r="E2870" s="13">
        <f>IF('📦 RON BỘ'!B125="","",'📦 RON BỘ'!G125)</f>
        <v>0</v>
      </c>
      <c r="F2870" s="13">
        <f>IF('📦 RON BỘ'!B125="","",'📦 RON BỘ'!H125)</f>
        <v>790000</v>
      </c>
      <c r="G2870" s="13">
        <f>IF('📦 RON BỘ'!B125="","",'📦 RON BỘ'!I125)</f>
        <v>840000</v>
      </c>
      <c r="H2870" s="13">
        <f>IF('📦 RON BỘ'!B125="","",'📦 RON BỘ'!J125)</f>
        <v>900000</v>
      </c>
      <c r="I2870" s="13">
        <f>IF('📦 RON BỘ'!B125="","",'📦 RON BỘ'!K125)</f>
        <v>0</v>
      </c>
      <c r="J2870" s="1" t="str">
        <f>IF('📦 RON BỘ'!B125="","","")</f>
        <v/>
      </c>
      <c r="L2870" s="1">
        <f>N(L2869)+IF(AND('🔎 TRA CỨU NHANH'!$C$2&lt;&gt;"",OR(ISNUMBER(SEARCH('🔎 TRA CỨU NHANH'!$C$2,$A2870)),ISNUMBER(SEARCH('🔎 TRA CỨU NHANH'!$C$2,$B2870)))),1,0)</f>
        <v>0</v>
      </c>
      <c r="M2870" s="1" t="str">
        <f t="shared" si="88"/>
        <v/>
      </c>
      <c r="N2870" s="1">
        <f>N(N2869)+IF(AND('💰 BÁO GIÁ'!$C$27&lt;&gt;"",OR(ISNUMBER(SEARCH('💰 BÁO GIÁ'!$C$27,$A2870)),ISNUMBER(SEARCH('💰 BÁO GIÁ'!$C$27,$B2870)))),1,0)</f>
        <v>0</v>
      </c>
      <c r="O2870" s="1" t="str">
        <f t="shared" si="89"/>
        <v/>
      </c>
    </row>
    <row r="2871" customHeight="1" spans="1:15">
      <c r="A2871" s="1" t="str">
        <f>IF('📦 RON BỘ'!B126="","",'📦 RON BỘ'!B126)</f>
        <v>HH077866</v>
      </c>
      <c r="B2871" s="1" t="str">
        <f>IF('📦 RON BỘ'!B126="","",'📦 RON BỘ'!C126)</f>
        <v>Ron bộ Mitsu 6D34, thép - NICE IN</v>
      </c>
      <c r="C2871" s="1" t="str">
        <f>IF('📦 RON BỘ'!B126="","","Ron bộ")</f>
        <v>Ron bộ</v>
      </c>
      <c r="D2871" s="1" t="str">
        <f>IF('📦 RON BỘ'!B126="","",'📦 RON BỘ'!F126)</f>
        <v>Bộ</v>
      </c>
      <c r="E2871" s="13">
        <f>IF('📦 RON BỘ'!B126="","",'📦 RON BỘ'!G126)</f>
        <v>0</v>
      </c>
      <c r="F2871" s="13">
        <f>IF('📦 RON BỘ'!B126="","",'📦 RON BỘ'!H126)</f>
        <v>950000</v>
      </c>
      <c r="G2871" s="13">
        <f>IF('📦 RON BỘ'!B126="","",'📦 RON BỘ'!I126)</f>
        <v>1050000</v>
      </c>
      <c r="H2871" s="13">
        <f>IF('📦 RON BỘ'!B126="","",'📦 RON BỘ'!J126)</f>
        <v>1150000</v>
      </c>
      <c r="I2871" s="13">
        <f>IF('📦 RON BỘ'!B126="","",'📦 RON BỘ'!K126)</f>
        <v>0</v>
      </c>
      <c r="J2871" s="1" t="str">
        <f>IF('📦 RON BỘ'!B126="","","")</f>
        <v/>
      </c>
      <c r="L2871" s="1">
        <f>N(L2870)+IF(AND('🔎 TRA CỨU NHANH'!$C$2&lt;&gt;"",OR(ISNUMBER(SEARCH('🔎 TRA CỨU NHANH'!$C$2,$A2871)),ISNUMBER(SEARCH('🔎 TRA CỨU NHANH'!$C$2,$B2871)))),1,0)</f>
        <v>0</v>
      </c>
      <c r="M2871" s="1" t="str">
        <f t="shared" si="88"/>
        <v/>
      </c>
      <c r="N2871" s="1">
        <f>N(N2870)+IF(AND('💰 BÁO GIÁ'!$C$27&lt;&gt;"",OR(ISNUMBER(SEARCH('💰 BÁO GIÁ'!$C$27,$A2871)),ISNUMBER(SEARCH('💰 BÁO GIÁ'!$C$27,$B2871)))),1,0)</f>
        <v>0</v>
      </c>
      <c r="O2871" s="1" t="str">
        <f t="shared" si="89"/>
        <v/>
      </c>
    </row>
    <row r="2872" customHeight="1" spans="1:15">
      <c r="A2872" s="1" t="str">
        <f>IF('📦 RON BỘ'!B127="","",'📦 RON BỘ'!B127)</f>
        <v>HH070873</v>
      </c>
      <c r="B2872" s="1" t="str">
        <f>IF('📦 RON BỘ'!B127="","",'📦 RON BỘ'!C127)</f>
        <v>Ron bộ Mitsu 6DB10, Metal Thép kẹp, đỏ - DF</v>
      </c>
      <c r="C2872" s="1" t="str">
        <f>IF('📦 RON BỘ'!B127="","","Ron bộ")</f>
        <v>Ron bộ</v>
      </c>
      <c r="D2872" s="1" t="str">
        <f>IF('📦 RON BỘ'!B127="","",'📦 RON BỘ'!F127)</f>
        <v>Bộ</v>
      </c>
      <c r="E2872" s="13">
        <f>IF('📦 RON BỘ'!B127="","",'📦 RON BỘ'!G127)</f>
        <v>0</v>
      </c>
      <c r="F2872" s="13">
        <f>IF('📦 RON BỘ'!B127="","",'📦 RON BỘ'!H127)</f>
        <v>0</v>
      </c>
      <c r="G2872" s="13">
        <f>IF('📦 RON BỘ'!B127="","",'📦 RON BỘ'!I127)</f>
        <v>0</v>
      </c>
      <c r="H2872" s="13">
        <f>IF('📦 RON BỘ'!B127="","",'📦 RON BỘ'!J127)</f>
        <v>0</v>
      </c>
      <c r="I2872" s="13">
        <f>IF('📦 RON BỘ'!B127="","",'📦 RON BỘ'!K127)</f>
        <v>0</v>
      </c>
      <c r="J2872" s="1" t="str">
        <f>IF('📦 RON BỘ'!B127="","","")</f>
        <v/>
      </c>
      <c r="L2872" s="1">
        <f>N(L2871)+IF(AND('🔎 TRA CỨU NHANH'!$C$2&lt;&gt;"",OR(ISNUMBER(SEARCH('🔎 TRA CỨU NHANH'!$C$2,$A2872)),ISNUMBER(SEARCH('🔎 TRA CỨU NHANH'!$C$2,$B2872)))),1,0)</f>
        <v>0</v>
      </c>
      <c r="M2872" s="1" t="str">
        <f t="shared" si="88"/>
        <v/>
      </c>
      <c r="N2872" s="1">
        <f>N(N2871)+IF(AND('💰 BÁO GIÁ'!$C$27&lt;&gt;"",OR(ISNUMBER(SEARCH('💰 BÁO GIÁ'!$C$27,$A2872)),ISNUMBER(SEARCH('💰 BÁO GIÁ'!$C$27,$B2872)))),1,0)</f>
        <v>0</v>
      </c>
      <c r="O2872" s="1" t="str">
        <f t="shared" si="89"/>
        <v/>
      </c>
    </row>
    <row r="2873" customHeight="1" spans="1:15">
      <c r="A2873" s="1" t="str">
        <f>IF('📦 RON BỘ'!B128="","",'📦 RON BỘ'!B128)</f>
        <v>HH084247</v>
      </c>
      <c r="B2873" s="1" t="str">
        <f>IF('📦 RON BỘ'!B128="","",'📦 RON BỘ'!C128)</f>
        <v>Ron bộ Mitsu 6DS7, ASB Amiang - DF</v>
      </c>
      <c r="C2873" s="1" t="str">
        <f>IF('📦 RON BỘ'!B128="","","Ron bộ")</f>
        <v>Ron bộ</v>
      </c>
      <c r="D2873" s="1" t="str">
        <f>IF('📦 RON BỘ'!B128="","",'📦 RON BỘ'!F128)</f>
        <v>Bộ</v>
      </c>
      <c r="E2873" s="13">
        <f>IF('📦 RON BỘ'!B128="","",'📦 RON BỘ'!G128)</f>
        <v>0</v>
      </c>
      <c r="F2873" s="13">
        <f>IF('📦 RON BỘ'!B128="","",'📦 RON BỘ'!H128)</f>
        <v>910000</v>
      </c>
      <c r="G2873" s="13">
        <f>IF('📦 RON BỘ'!B128="","",'📦 RON BỘ'!I128)</f>
        <v>970000</v>
      </c>
      <c r="H2873" s="13">
        <f>IF('📦 RON BỘ'!B128="","",'📦 RON BỘ'!J128)</f>
        <v>1030000</v>
      </c>
      <c r="I2873" s="13">
        <f>IF('📦 RON BỘ'!B128="","",'📦 RON BỘ'!K128)</f>
        <v>0</v>
      </c>
      <c r="J2873" s="1" t="str">
        <f>IF('📦 RON BỘ'!B128="","","")</f>
        <v/>
      </c>
      <c r="L2873" s="1">
        <f>N(L2872)+IF(AND('🔎 TRA CỨU NHANH'!$C$2&lt;&gt;"",OR(ISNUMBER(SEARCH('🔎 TRA CỨU NHANH'!$C$2,$A2873)),ISNUMBER(SEARCH('🔎 TRA CỨU NHANH'!$C$2,$B2873)))),1,0)</f>
        <v>0</v>
      </c>
      <c r="M2873" s="1" t="str">
        <f t="shared" si="88"/>
        <v/>
      </c>
      <c r="N2873" s="1">
        <f>N(N2872)+IF(AND('💰 BÁO GIÁ'!$C$27&lt;&gt;"",OR(ISNUMBER(SEARCH('💰 BÁO GIÁ'!$C$27,$A2873)),ISNUMBER(SEARCH('💰 BÁO GIÁ'!$C$27,$B2873)))),1,0)</f>
        <v>0</v>
      </c>
      <c r="O2873" s="1" t="str">
        <f t="shared" si="89"/>
        <v/>
      </c>
    </row>
    <row r="2874" customHeight="1" spans="1:15">
      <c r="A2874" s="1" t="str">
        <f>IF('📦 RON BỘ'!B129="","",'📦 RON BỘ'!B129)</f>
        <v>HH078079</v>
      </c>
      <c r="B2874" s="1" t="str">
        <f>IF('📦 RON BỘ'!B129="","",'📦 RON BỘ'!C129)</f>
        <v>Ron bộ Mitsu 78/ K4F Graphite - DF</v>
      </c>
      <c r="C2874" s="1" t="str">
        <f>IF('📦 RON BỘ'!B129="","","Ron bộ")</f>
        <v>Ron bộ</v>
      </c>
      <c r="D2874" s="1" t="str">
        <f>IF('📦 RON BỘ'!B129="","",'📦 RON BỘ'!F129)</f>
        <v>Bộ</v>
      </c>
      <c r="E2874" s="13">
        <f>IF('📦 RON BỘ'!B129="","",'📦 RON BỘ'!G129)</f>
        <v>0</v>
      </c>
      <c r="F2874" s="13">
        <f>IF('📦 RON BỘ'!B129="","",'📦 RON BỘ'!H129)</f>
        <v>720000</v>
      </c>
      <c r="G2874" s="13">
        <f>IF('📦 RON BỘ'!B129="","",'📦 RON BỘ'!I129)</f>
        <v>770000</v>
      </c>
      <c r="H2874" s="13">
        <f>IF('📦 RON BỘ'!B129="","",'📦 RON BỘ'!J129)</f>
        <v>820000</v>
      </c>
      <c r="I2874" s="13">
        <f>IF('📦 RON BỘ'!B129="","",'📦 RON BỘ'!K129)</f>
        <v>0</v>
      </c>
      <c r="J2874" s="1" t="str">
        <f>IF('📦 RON BỘ'!B129="","","")</f>
        <v/>
      </c>
      <c r="L2874" s="1">
        <f>N(L2873)+IF(AND('🔎 TRA CỨU NHANH'!$C$2&lt;&gt;"",OR(ISNUMBER(SEARCH('🔎 TRA CỨU NHANH'!$C$2,$A2874)),ISNUMBER(SEARCH('🔎 TRA CỨU NHANH'!$C$2,$B2874)))),1,0)</f>
        <v>0</v>
      </c>
      <c r="M2874" s="1" t="str">
        <f t="shared" si="88"/>
        <v/>
      </c>
      <c r="N2874" s="1">
        <f>N(N2873)+IF(AND('💰 BÁO GIÁ'!$C$27&lt;&gt;"",OR(ISNUMBER(SEARCH('💰 BÁO GIÁ'!$C$27,$A2874)),ISNUMBER(SEARCH('💰 BÁO GIÁ'!$C$27,$B2874)))),1,0)</f>
        <v>0</v>
      </c>
      <c r="O2874" s="1" t="str">
        <f t="shared" si="89"/>
        <v/>
      </c>
    </row>
    <row r="2875" customHeight="1" spans="1:15">
      <c r="A2875" s="1" t="str">
        <f>IF('📦 RON BỘ'!B130="","",'📦 RON BỘ'!B130)</f>
        <v>HH077482</v>
      </c>
      <c r="B2875" s="1" t="str">
        <f>IF('📦 RON BỘ'!B130="","",'📦 RON BỘ'!C130)</f>
        <v>Ron bộ Mitsu 8DC11 (Amiang) Máy Nhật - DF</v>
      </c>
      <c r="C2875" s="1" t="str">
        <f>IF('📦 RON BỘ'!B130="","","Ron bộ")</f>
        <v>Ron bộ</v>
      </c>
      <c r="D2875" s="1" t="str">
        <f>IF('📦 RON BỘ'!B130="","",'📦 RON BỘ'!F130)</f>
        <v>Bộ</v>
      </c>
      <c r="E2875" s="13">
        <f>IF('📦 RON BỘ'!B130="","",'📦 RON BỘ'!G130)</f>
        <v>0</v>
      </c>
      <c r="F2875" s="13">
        <f>IF('📦 RON BỘ'!B130="","",'📦 RON BỘ'!H130)</f>
        <v>1350000</v>
      </c>
      <c r="G2875" s="13">
        <f>IF('📦 RON BỘ'!B130="","",'📦 RON BỘ'!I130)</f>
        <v>1450000</v>
      </c>
      <c r="H2875" s="13">
        <f>IF('📦 RON BỘ'!B130="","",'📦 RON BỘ'!J130)</f>
        <v>1550000</v>
      </c>
      <c r="I2875" s="13">
        <f>IF('📦 RON BỘ'!B130="","",'📦 RON BỘ'!K130)</f>
        <v>0</v>
      </c>
      <c r="J2875" s="1" t="str">
        <f>IF('📦 RON BỘ'!B130="","","")</f>
        <v/>
      </c>
      <c r="L2875" s="1">
        <f>N(L2874)+IF(AND('🔎 TRA CỨU NHANH'!$C$2&lt;&gt;"",OR(ISNUMBER(SEARCH('🔎 TRA CỨU NHANH'!$C$2,$A2875)),ISNUMBER(SEARCH('🔎 TRA CỨU NHANH'!$C$2,$B2875)))),1,0)</f>
        <v>0</v>
      </c>
      <c r="M2875" s="1" t="str">
        <f t="shared" si="88"/>
        <v/>
      </c>
      <c r="N2875" s="1">
        <f>N(N2874)+IF(AND('💰 BÁO GIÁ'!$C$27&lt;&gt;"",OR(ISNUMBER(SEARCH('💰 BÁO GIÁ'!$C$27,$A2875)),ISNUMBER(SEARCH('💰 BÁO GIÁ'!$C$27,$B2875)))),1,0)</f>
        <v>0</v>
      </c>
      <c r="O2875" s="1" t="str">
        <f t="shared" si="89"/>
        <v/>
      </c>
    </row>
    <row r="2876" customHeight="1" spans="1:15">
      <c r="A2876" s="1" t="str">
        <f>IF('📦 RON BỘ'!B131="","",'📦 RON BỘ'!B131)</f>
        <v>HH077050</v>
      </c>
      <c r="B2876" s="1" t="str">
        <f>IF('📦 RON BỘ'!B131="","",'📦 RON BỘ'!C131)</f>
        <v>Ron bộ Mitsu 8DC9, ASB Amiang - MASAKO</v>
      </c>
      <c r="C2876" s="1" t="str">
        <f>IF('📦 RON BỘ'!B131="","","Ron bộ")</f>
        <v>Ron bộ</v>
      </c>
      <c r="D2876" s="1" t="str">
        <f>IF('📦 RON BỘ'!B131="","",'📦 RON BỘ'!F131)</f>
        <v>Bộ</v>
      </c>
      <c r="E2876" s="13">
        <f>IF('📦 RON BỘ'!B131="","",'📦 RON BỘ'!G131)</f>
        <v>0</v>
      </c>
      <c r="F2876" s="13">
        <f>IF('📦 RON BỘ'!B131="","",'📦 RON BỘ'!H131)</f>
        <v>1250000</v>
      </c>
      <c r="G2876" s="13">
        <f>IF('📦 RON BỘ'!B131="","",'📦 RON BỘ'!I131)</f>
        <v>1350000</v>
      </c>
      <c r="H2876" s="13">
        <f>IF('📦 RON BỘ'!B131="","",'📦 RON BỘ'!J131)</f>
        <v>1450000</v>
      </c>
      <c r="I2876" s="13">
        <f>IF('📦 RON BỘ'!B131="","",'📦 RON BỘ'!K131)</f>
        <v>0</v>
      </c>
      <c r="J2876" s="1" t="str">
        <f>IF('📦 RON BỘ'!B131="","","")</f>
        <v/>
      </c>
      <c r="L2876" s="1">
        <f>N(L2875)+IF(AND('🔎 TRA CỨU NHANH'!$C$2&lt;&gt;"",OR(ISNUMBER(SEARCH('🔎 TRA CỨU NHANH'!$C$2,$A2876)),ISNUMBER(SEARCH('🔎 TRA CỨU NHANH'!$C$2,$B2876)))),1,0)</f>
        <v>0</v>
      </c>
      <c r="M2876" s="1" t="str">
        <f t="shared" si="88"/>
        <v/>
      </c>
      <c r="N2876" s="1">
        <f>N(N2875)+IF(AND('💰 BÁO GIÁ'!$C$27&lt;&gt;"",OR(ISNUMBER(SEARCH('💰 BÁO GIÁ'!$C$27,$A2876)),ISNUMBER(SEARCH('💰 BÁO GIÁ'!$C$27,$B2876)))),1,0)</f>
        <v>0</v>
      </c>
      <c r="O2876" s="1" t="str">
        <f t="shared" si="89"/>
        <v/>
      </c>
    </row>
    <row r="2877" customHeight="1" spans="1:15">
      <c r="A2877" s="1" t="str">
        <f>IF('📦 RON BỘ'!B132="","",'📦 RON BỘ'!B132)</f>
        <v>HH078076</v>
      </c>
      <c r="B2877" s="1" t="str">
        <f>IF('📦 RON BỘ'!B132="","",'📦 RON BỘ'!C132)</f>
        <v>Ron bộ Mitsu K3E - Graphite - DF</v>
      </c>
      <c r="C2877" s="1" t="str">
        <f>IF('📦 RON BỘ'!B132="","","Ron bộ")</f>
        <v>Ron bộ</v>
      </c>
      <c r="D2877" s="1" t="str">
        <f>IF('📦 RON BỘ'!B132="","",'📦 RON BỘ'!F132)</f>
        <v>Bộ</v>
      </c>
      <c r="E2877" s="13">
        <f>IF('📦 RON BỘ'!B132="","",'📦 RON BỘ'!G132)</f>
        <v>0</v>
      </c>
      <c r="F2877" s="13">
        <f>IF('📦 RON BỘ'!B132="","",'📦 RON BỘ'!H132)</f>
        <v>720000</v>
      </c>
      <c r="G2877" s="13">
        <f>IF('📦 RON BỘ'!B132="","",'📦 RON BỘ'!I132)</f>
        <v>780000</v>
      </c>
      <c r="H2877" s="13">
        <f>IF('📦 RON BỘ'!B132="","",'📦 RON BỘ'!J132)</f>
        <v>840000</v>
      </c>
      <c r="I2877" s="13">
        <f>IF('📦 RON BỘ'!B132="","",'📦 RON BỘ'!K132)</f>
        <v>0</v>
      </c>
      <c r="J2877" s="1" t="str">
        <f>IF('📦 RON BỘ'!B132="","","")</f>
        <v/>
      </c>
      <c r="L2877" s="1">
        <f>N(L2876)+IF(AND('🔎 TRA CỨU NHANH'!$C$2&lt;&gt;"",OR(ISNUMBER(SEARCH('🔎 TRA CỨU NHANH'!$C$2,$A2877)),ISNUMBER(SEARCH('🔎 TRA CỨU NHANH'!$C$2,$B2877)))),1,0)</f>
        <v>0</v>
      </c>
      <c r="M2877" s="1" t="str">
        <f t="shared" si="88"/>
        <v/>
      </c>
      <c r="N2877" s="1">
        <f>N(N2876)+IF(AND('💰 BÁO GIÁ'!$C$27&lt;&gt;"",OR(ISNUMBER(SEARCH('💰 BÁO GIÁ'!$C$27,$A2877)),ISNUMBER(SEARCH('💰 BÁO GIÁ'!$C$27,$B2877)))),1,0)</f>
        <v>0</v>
      </c>
      <c r="O2877" s="1" t="str">
        <f t="shared" si="89"/>
        <v/>
      </c>
    </row>
    <row r="2878" customHeight="1" spans="1:15">
      <c r="A2878" s="1" t="str">
        <f>IF('📦 RON BỘ'!B133="","",'📦 RON BỘ'!B133)</f>
        <v>HH078078</v>
      </c>
      <c r="B2878" s="1" t="str">
        <f>IF('📦 RON BỘ'!B133="","",'📦 RON BỘ'!C133)</f>
        <v>Ron bộ Mitsu K4E - Graphite - DF</v>
      </c>
      <c r="C2878" s="1" t="str">
        <f>IF('📦 RON BỘ'!B133="","","Ron bộ")</f>
        <v>Ron bộ</v>
      </c>
      <c r="D2878" s="1" t="str">
        <f>IF('📦 RON BỘ'!B133="","",'📦 RON BỘ'!F133)</f>
        <v>Bộ</v>
      </c>
      <c r="E2878" s="13">
        <f>IF('📦 RON BỘ'!B133="","",'📦 RON BỘ'!G133)</f>
        <v>0</v>
      </c>
      <c r="F2878" s="13">
        <f>IF('📦 RON BỘ'!B133="","",'📦 RON BỘ'!H133)</f>
        <v>720000</v>
      </c>
      <c r="G2878" s="13">
        <f>IF('📦 RON BỘ'!B133="","",'📦 RON BỘ'!I133)</f>
        <v>780000</v>
      </c>
      <c r="H2878" s="13">
        <f>IF('📦 RON BỘ'!B133="","",'📦 RON BỘ'!J133)</f>
        <v>840000</v>
      </c>
      <c r="I2878" s="13">
        <f>IF('📦 RON BỘ'!B133="","",'📦 RON BỘ'!K133)</f>
        <v>0</v>
      </c>
      <c r="J2878" s="1" t="str">
        <f>IF('📦 RON BỘ'!B133="","","")</f>
        <v/>
      </c>
      <c r="L2878" s="1">
        <f>N(L2877)+IF(AND('🔎 TRA CỨU NHANH'!$C$2&lt;&gt;"",OR(ISNUMBER(SEARCH('🔎 TRA CỨU NHANH'!$C$2,$A2878)),ISNUMBER(SEARCH('🔎 TRA CỨU NHANH'!$C$2,$B2878)))),1,0)</f>
        <v>0</v>
      </c>
      <c r="M2878" s="1" t="str">
        <f t="shared" si="88"/>
        <v/>
      </c>
      <c r="N2878" s="1">
        <f>N(N2877)+IF(AND('💰 BÁO GIÁ'!$C$27&lt;&gt;"",OR(ISNUMBER(SEARCH('💰 BÁO GIÁ'!$C$27,$A2878)),ISNUMBER(SEARCH('💰 BÁO GIÁ'!$C$27,$B2878)))),1,0)</f>
        <v>0</v>
      </c>
      <c r="O2878" s="1" t="str">
        <f t="shared" si="89"/>
        <v/>
      </c>
    </row>
    <row r="2879" customHeight="1" spans="1:15">
      <c r="A2879" s="1" t="str">
        <f>IF('📦 RON BỘ'!B134="","",'📦 RON BỘ'!B134)</f>
        <v>HH077585</v>
      </c>
      <c r="B2879" s="1" t="str">
        <f>IF('📦 RON BỘ'!B134="","",'📦 RON BỘ'!C134)</f>
        <v>Ron bộ Mitsu K4M, sợi tổng hợp - MASAKO</v>
      </c>
      <c r="C2879" s="1" t="str">
        <f>IF('📦 RON BỘ'!B134="","","Ron bộ")</f>
        <v>Ron bộ</v>
      </c>
      <c r="D2879" s="1" t="str">
        <f>IF('📦 RON BỘ'!B134="","",'📦 RON BỘ'!F134)</f>
        <v>Bộ</v>
      </c>
      <c r="E2879" s="13">
        <f>IF('📦 RON BỘ'!B134="","",'📦 RON BỘ'!G134)</f>
        <v>0</v>
      </c>
      <c r="F2879" s="13">
        <f>IF('📦 RON BỘ'!B134="","",'📦 RON BỘ'!H134)</f>
        <v>530000</v>
      </c>
      <c r="G2879" s="13">
        <f>IF('📦 RON BỘ'!B134="","",'📦 RON BỘ'!I134)</f>
        <v>570000</v>
      </c>
      <c r="H2879" s="13">
        <f>IF('📦 RON BỘ'!B134="","",'📦 RON BỘ'!J134)</f>
        <v>610000</v>
      </c>
      <c r="I2879" s="13">
        <f>IF('📦 RON BỘ'!B134="","",'📦 RON BỘ'!K134)</f>
        <v>0</v>
      </c>
      <c r="J2879" s="1" t="str">
        <f>IF('📦 RON BỘ'!B134="","","")</f>
        <v/>
      </c>
      <c r="L2879" s="1">
        <f>N(L2878)+IF(AND('🔎 TRA CỨU NHANH'!$C$2&lt;&gt;"",OR(ISNUMBER(SEARCH('🔎 TRA CỨU NHANH'!$C$2,$A2879)),ISNUMBER(SEARCH('🔎 TRA CỨU NHANH'!$C$2,$B2879)))),1,0)</f>
        <v>0</v>
      </c>
      <c r="M2879" s="1" t="str">
        <f t="shared" si="88"/>
        <v/>
      </c>
      <c r="N2879" s="1">
        <f>N(N2878)+IF(AND('💰 BÁO GIÁ'!$C$27&lt;&gt;"",OR(ISNUMBER(SEARCH('💰 BÁO GIÁ'!$C$27,$A2879)),ISNUMBER(SEARCH('💰 BÁO GIÁ'!$C$27,$B2879)))),1,0)</f>
        <v>0</v>
      </c>
      <c r="O2879" s="1" t="str">
        <f t="shared" si="89"/>
        <v/>
      </c>
    </row>
    <row r="2880" customHeight="1" spans="1:15">
      <c r="A2880" s="1" t="str">
        <f>IF('📦 RON BỘ'!B135="","",'📦 RON BỘ'!B135)</f>
        <v>HH077584</v>
      </c>
      <c r="B2880" s="1" t="str">
        <f>IF('📦 RON BỘ'!B135="","",'📦 RON BỘ'!C135)</f>
        <v>Ron bộ Mitsu K4N, Sợi tổng hợp - MASAKO</v>
      </c>
      <c r="C2880" s="1" t="str">
        <f>IF('📦 RON BỘ'!B135="","","Ron bộ")</f>
        <v>Ron bộ</v>
      </c>
      <c r="D2880" s="1" t="str">
        <f>IF('📦 RON BỘ'!B135="","",'📦 RON BỘ'!F135)</f>
        <v>Bộ</v>
      </c>
      <c r="E2880" s="13">
        <f>IF('📦 RON BỘ'!B135="","",'📦 RON BỘ'!G135)</f>
        <v>0</v>
      </c>
      <c r="F2880" s="13">
        <f>IF('📦 RON BỘ'!B135="","",'📦 RON BỘ'!H135)</f>
        <v>560000</v>
      </c>
      <c r="G2880" s="13">
        <f>IF('📦 RON BỘ'!B135="","",'📦 RON BỘ'!I135)</f>
        <v>590000</v>
      </c>
      <c r="H2880" s="13">
        <f>IF('📦 RON BỘ'!B135="","",'📦 RON BỘ'!J135)</f>
        <v>630000</v>
      </c>
      <c r="I2880" s="13">
        <f>IF('📦 RON BỘ'!B135="","",'📦 RON BỘ'!K135)</f>
        <v>0</v>
      </c>
      <c r="J2880" s="1" t="str">
        <f>IF('📦 RON BỘ'!B135="","","")</f>
        <v/>
      </c>
      <c r="L2880" s="1">
        <f>N(L2879)+IF(AND('🔎 TRA CỨU NHANH'!$C$2&lt;&gt;"",OR(ISNUMBER(SEARCH('🔎 TRA CỨU NHANH'!$C$2,$A2880)),ISNUMBER(SEARCH('🔎 TRA CỨU NHANH'!$C$2,$B2880)))),1,0)</f>
        <v>0</v>
      </c>
      <c r="M2880" s="1" t="str">
        <f t="shared" si="88"/>
        <v/>
      </c>
      <c r="N2880" s="1">
        <f>N(N2879)+IF(AND('💰 BÁO GIÁ'!$C$27&lt;&gt;"",OR(ISNUMBER(SEARCH('💰 BÁO GIÁ'!$C$27,$A2880)),ISNUMBER(SEARCH('💰 BÁO GIÁ'!$C$27,$B2880)))),1,0)</f>
        <v>0</v>
      </c>
      <c r="O2880" s="1" t="str">
        <f t="shared" si="89"/>
        <v/>
      </c>
    </row>
    <row r="2881" customHeight="1" spans="1:15">
      <c r="A2881" s="1" t="str">
        <f>IF('📦 RON BỘ'!B136="","",'📦 RON BỘ'!B136)</f>
        <v>HH072737</v>
      </c>
      <c r="B2881" s="1" t="str">
        <f>IF('📦 RON BỘ'!B136="","",'📦 RON BỘ'!C136)</f>
        <v>Ron bộ Mitsu S4E-2 (98), ASB amiang - DF</v>
      </c>
      <c r="C2881" s="1" t="str">
        <f>IF('📦 RON BỘ'!B136="","","Ron bộ")</f>
        <v>Ron bộ</v>
      </c>
      <c r="D2881" s="1" t="str">
        <f>IF('📦 RON BỘ'!B136="","",'📦 RON BỘ'!F136)</f>
        <v>Bộ</v>
      </c>
      <c r="E2881" s="13">
        <f>IF('📦 RON BỘ'!B136="","",'📦 RON BỘ'!G136)</f>
        <v>0</v>
      </c>
      <c r="F2881" s="13">
        <f>IF('📦 RON BỘ'!B136="","",'📦 RON BỘ'!H136)</f>
        <v>0</v>
      </c>
      <c r="G2881" s="13">
        <f>IF('📦 RON BỘ'!B136="","",'📦 RON BỘ'!I136)</f>
        <v>0</v>
      </c>
      <c r="H2881" s="13">
        <f>IF('📦 RON BỘ'!B136="","",'📦 RON BỘ'!J136)</f>
        <v>0</v>
      </c>
      <c r="I2881" s="13">
        <f>IF('📦 RON BỘ'!B136="","",'📦 RON BỘ'!K136)</f>
        <v>0</v>
      </c>
      <c r="J2881" s="1" t="str">
        <f>IF('📦 RON BỘ'!B136="","","")</f>
        <v/>
      </c>
      <c r="L2881" s="1">
        <f>N(L2880)+IF(AND('🔎 TRA CỨU NHANH'!$C$2&lt;&gt;"",OR(ISNUMBER(SEARCH('🔎 TRA CỨU NHANH'!$C$2,$A2881)),ISNUMBER(SEARCH('🔎 TRA CỨU NHANH'!$C$2,$B2881)))),1,0)</f>
        <v>0</v>
      </c>
      <c r="M2881" s="1" t="str">
        <f t="shared" si="88"/>
        <v/>
      </c>
      <c r="N2881" s="1">
        <f>N(N2880)+IF(AND('💰 BÁO GIÁ'!$C$27&lt;&gt;"",OR(ISNUMBER(SEARCH('💰 BÁO GIÁ'!$C$27,$A2881)),ISNUMBER(SEARCH('💰 BÁO GIÁ'!$C$27,$B2881)))),1,0)</f>
        <v>0</v>
      </c>
      <c r="O2881" s="1" t="str">
        <f t="shared" si="89"/>
        <v/>
      </c>
    </row>
    <row r="2882" customHeight="1" spans="1:15">
      <c r="A2882" s="1" t="str">
        <f>IF('📦 RON BỘ'!B137="","",'📦 RON BỘ'!B137)</f>
        <v>HH075749</v>
      </c>
      <c r="B2882" s="1" t="str">
        <f>IF('📦 RON BỘ'!B137="","",'📦 RON BỘ'!C137)</f>
        <v>Ron bộ Mitsu S4E-2 (đường kính 98) graphite - MASAKO</v>
      </c>
      <c r="C2882" s="1" t="str">
        <f>IF('📦 RON BỘ'!B137="","","Ron bộ")</f>
        <v>Ron bộ</v>
      </c>
      <c r="D2882" s="1" t="str">
        <f>IF('📦 RON BỘ'!B137="","",'📦 RON BỘ'!F137)</f>
        <v>Bộ</v>
      </c>
      <c r="E2882" s="13">
        <f>IF('📦 RON BỘ'!B137="","",'📦 RON BỘ'!G137)</f>
        <v>0</v>
      </c>
      <c r="F2882" s="13">
        <f>IF('📦 RON BỘ'!B137="","",'📦 RON BỘ'!H137)</f>
        <v>0</v>
      </c>
      <c r="G2882" s="13">
        <f>IF('📦 RON BỘ'!B137="","",'📦 RON BỘ'!I137)</f>
        <v>0</v>
      </c>
      <c r="H2882" s="13">
        <f>IF('📦 RON BỘ'!B137="","",'📦 RON BỘ'!J137)</f>
        <v>0</v>
      </c>
      <c r="I2882" s="13">
        <f>IF('📦 RON BỘ'!B137="","",'📦 RON BỘ'!K137)</f>
        <v>0</v>
      </c>
      <c r="J2882" s="1" t="str">
        <f>IF('📦 RON BỘ'!B137="","","")</f>
        <v/>
      </c>
      <c r="L2882" s="1">
        <f>N(L2881)+IF(AND('🔎 TRA CỨU NHANH'!$C$2&lt;&gt;"",OR(ISNUMBER(SEARCH('🔎 TRA CỨU NHANH'!$C$2,$A2882)),ISNUMBER(SEARCH('🔎 TRA CỨU NHANH'!$C$2,$B2882)))),1,0)</f>
        <v>0</v>
      </c>
      <c r="M2882" s="1" t="str">
        <f t="shared" ref="M2882:M2945" si="90">IF(L2882&gt;N(L2881),L2882,"")</f>
        <v/>
      </c>
      <c r="N2882" s="1">
        <f>N(N2881)+IF(AND('💰 BÁO GIÁ'!$C$27&lt;&gt;"",OR(ISNUMBER(SEARCH('💰 BÁO GIÁ'!$C$27,$A2882)),ISNUMBER(SEARCH('💰 BÁO GIÁ'!$C$27,$B2882)))),1,0)</f>
        <v>0</v>
      </c>
      <c r="O2882" s="1" t="str">
        <f t="shared" ref="O2882:O2945" si="91">IF(N2882&gt;N(N2881),N2882,"")</f>
        <v/>
      </c>
    </row>
    <row r="2883" customHeight="1" spans="1:15">
      <c r="A2883" s="1" t="str">
        <f>IF('📦 RON BỘ'!B138="","",'📦 RON BỘ'!B138)</f>
        <v>HH072815</v>
      </c>
      <c r="B2883" s="1" t="str">
        <f>IF('📦 RON BỘ'!B138="","",'📦 RON BỘ'!C138)</f>
        <v>Ron bộ Mitsu S4F, GP - NICE IN</v>
      </c>
      <c r="C2883" s="1" t="str">
        <f>IF('📦 RON BỘ'!B138="","","Ron bộ")</f>
        <v>Ron bộ</v>
      </c>
      <c r="D2883" s="1" t="str">
        <f>IF('📦 RON BỘ'!B138="","",'📦 RON BỘ'!F138)</f>
        <v>Bộ</v>
      </c>
      <c r="E2883" s="13">
        <f>IF('📦 RON BỘ'!B138="","",'📦 RON BỘ'!G138)</f>
        <v>0</v>
      </c>
      <c r="F2883" s="13">
        <f>IF('📦 RON BỘ'!B138="","",'📦 RON BỘ'!H138)</f>
        <v>0</v>
      </c>
      <c r="G2883" s="13">
        <f>IF('📦 RON BỘ'!B138="","",'📦 RON BỘ'!I138)</f>
        <v>0</v>
      </c>
      <c r="H2883" s="13">
        <f>IF('📦 RON BỘ'!B138="","",'📦 RON BỘ'!J138)</f>
        <v>0</v>
      </c>
      <c r="I2883" s="13">
        <f>IF('📦 RON BỘ'!B138="","",'📦 RON BỘ'!K138)</f>
        <v>0</v>
      </c>
      <c r="J2883" s="1" t="str">
        <f>IF('📦 RON BỘ'!B138="","","")</f>
        <v/>
      </c>
      <c r="L2883" s="1">
        <f>N(L2882)+IF(AND('🔎 TRA CỨU NHANH'!$C$2&lt;&gt;"",OR(ISNUMBER(SEARCH('🔎 TRA CỨU NHANH'!$C$2,$A2883)),ISNUMBER(SEARCH('🔎 TRA CỨU NHANH'!$C$2,$B2883)))),1,0)</f>
        <v>0</v>
      </c>
      <c r="M2883" s="1" t="str">
        <f t="shared" si="90"/>
        <v/>
      </c>
      <c r="N2883" s="1">
        <f>N(N2882)+IF(AND('💰 BÁO GIÁ'!$C$27&lt;&gt;"",OR(ISNUMBER(SEARCH('💰 BÁO GIÁ'!$C$27,$A2883)),ISNUMBER(SEARCH('💰 BÁO GIÁ'!$C$27,$B2883)))),1,0)</f>
        <v>0</v>
      </c>
      <c r="O2883" s="1" t="str">
        <f t="shared" si="91"/>
        <v/>
      </c>
    </row>
    <row r="2884" customHeight="1" spans="1:15">
      <c r="A2884" s="1" t="str">
        <f>IF('📦 RON BỘ'!B139="","",'📦 RON BỘ'!B139)</f>
        <v>HH076274</v>
      </c>
      <c r="B2884" s="1" t="str">
        <f>IF('📦 RON BỘ'!B139="","",'📦 RON BỘ'!C139)</f>
        <v>Ron bộ Mitsu S4L, ASB amiang - MASAKO</v>
      </c>
      <c r="C2884" s="1" t="str">
        <f>IF('📦 RON BỘ'!B139="","","Ron bộ")</f>
        <v>Ron bộ</v>
      </c>
      <c r="D2884" s="1" t="str">
        <f>IF('📦 RON BỘ'!B139="","",'📦 RON BỘ'!F139)</f>
        <v>Bộ</v>
      </c>
      <c r="E2884" s="13">
        <f>IF('📦 RON BỘ'!B139="","",'📦 RON BỘ'!G139)</f>
        <v>0</v>
      </c>
      <c r="F2884" s="13">
        <f>IF('📦 RON BỘ'!B139="","",'📦 RON BỘ'!H139)</f>
        <v>540000</v>
      </c>
      <c r="G2884" s="13">
        <f>IF('📦 RON BỘ'!B139="","",'📦 RON BỘ'!I139)</f>
        <v>580000</v>
      </c>
      <c r="H2884" s="13">
        <f>IF('📦 RON BỘ'!B139="","",'📦 RON BỘ'!J139)</f>
        <v>620000</v>
      </c>
      <c r="I2884" s="13">
        <f>IF('📦 RON BỘ'!B139="","",'📦 RON BỘ'!K139)</f>
        <v>0</v>
      </c>
      <c r="J2884" s="1" t="str">
        <f>IF('📦 RON BỘ'!B139="","","")</f>
        <v/>
      </c>
      <c r="L2884" s="1">
        <f>N(L2883)+IF(AND('🔎 TRA CỨU NHANH'!$C$2&lt;&gt;"",OR(ISNUMBER(SEARCH('🔎 TRA CỨU NHANH'!$C$2,$A2884)),ISNUMBER(SEARCH('🔎 TRA CỨU NHANH'!$C$2,$B2884)))),1,0)</f>
        <v>0</v>
      </c>
      <c r="M2884" s="1" t="str">
        <f t="shared" si="90"/>
        <v/>
      </c>
      <c r="N2884" s="1">
        <f>N(N2883)+IF(AND('💰 BÁO GIÁ'!$C$27&lt;&gt;"",OR(ISNUMBER(SEARCH('💰 BÁO GIÁ'!$C$27,$A2884)),ISNUMBER(SEARCH('💰 BÁO GIÁ'!$C$27,$B2884)))),1,0)</f>
        <v>0</v>
      </c>
      <c r="O2884" s="1" t="str">
        <f t="shared" si="91"/>
        <v/>
      </c>
    </row>
    <row r="2885" customHeight="1" spans="1:15">
      <c r="A2885" s="1" t="str">
        <f>IF('📦 RON BỘ'!B140="","",'📦 RON BỘ'!B140)</f>
        <v>HH079666</v>
      </c>
      <c r="B2885" s="1" t="str">
        <f>IF('📦 RON BỘ'!B140="","",'📦 RON BỘ'!C140)</f>
        <v>Ron bộ Mitsu S4Q graphite - DF</v>
      </c>
      <c r="C2885" s="1" t="str">
        <f>IF('📦 RON BỘ'!B140="","","Ron bộ")</f>
        <v>Ron bộ</v>
      </c>
      <c r="D2885" s="1" t="str">
        <f>IF('📦 RON BỘ'!B140="","",'📦 RON BỘ'!F140)</f>
        <v>Bộ</v>
      </c>
      <c r="E2885" s="13">
        <f>IF('📦 RON BỘ'!B140="","",'📦 RON BỘ'!G140)</f>
        <v>0</v>
      </c>
      <c r="F2885" s="13">
        <f>IF('📦 RON BỘ'!B140="","",'📦 RON BỘ'!H140)</f>
        <v>690000</v>
      </c>
      <c r="G2885" s="13">
        <f>IF('📦 RON BỘ'!B140="","",'📦 RON BỘ'!I140)</f>
        <v>740000</v>
      </c>
      <c r="H2885" s="13">
        <f>IF('📦 RON BỘ'!B140="","",'📦 RON BỘ'!J140)</f>
        <v>790000</v>
      </c>
      <c r="I2885" s="13">
        <f>IF('📦 RON BỘ'!B140="","",'📦 RON BỘ'!K140)</f>
        <v>0</v>
      </c>
      <c r="J2885" s="1" t="str">
        <f>IF('📦 RON BỘ'!B140="","","")</f>
        <v/>
      </c>
      <c r="L2885" s="1">
        <f>N(L2884)+IF(AND('🔎 TRA CỨU NHANH'!$C$2&lt;&gt;"",OR(ISNUMBER(SEARCH('🔎 TRA CỨU NHANH'!$C$2,$A2885)),ISNUMBER(SEARCH('🔎 TRA CỨU NHANH'!$C$2,$B2885)))),1,0)</f>
        <v>0</v>
      </c>
      <c r="M2885" s="1" t="str">
        <f t="shared" si="90"/>
        <v/>
      </c>
      <c r="N2885" s="1">
        <f>N(N2884)+IF(AND('💰 BÁO GIÁ'!$C$27&lt;&gt;"",OR(ISNUMBER(SEARCH('💰 BÁO GIÁ'!$C$27,$A2885)),ISNUMBER(SEARCH('💰 BÁO GIÁ'!$C$27,$B2885)))),1,0)</f>
        <v>0</v>
      </c>
      <c r="O2885" s="1" t="str">
        <f t="shared" si="91"/>
        <v/>
      </c>
    </row>
    <row r="2886" customHeight="1" spans="1:15">
      <c r="A2886" s="1" t="str">
        <f>IF('📦 RON BỘ'!B141="","",'📦 RON BỘ'!B141)</f>
        <v>HH076752</v>
      </c>
      <c r="B2886" s="1" t="str">
        <f>IF('📦 RON BỘ'!B141="","",'📦 RON BỘ'!C141)</f>
        <v>Ron bộ Mitsu S4S THÉP - MASAKO (530/60.600)</v>
      </c>
      <c r="C2886" s="1" t="str">
        <f>IF('📦 RON BỘ'!B141="","","Ron bộ")</f>
        <v>Ron bộ</v>
      </c>
      <c r="D2886" s="1" t="str">
        <f>IF('📦 RON BỘ'!B141="","",'📦 RON BỘ'!F141)</f>
        <v>Bộ</v>
      </c>
      <c r="E2886" s="13">
        <f>IF('📦 RON BỘ'!B141="","",'📦 RON BỘ'!G141)</f>
        <v>0</v>
      </c>
      <c r="F2886" s="13">
        <f>IF('📦 RON BỘ'!B141="","",'📦 RON BỘ'!H141)</f>
        <v>530000</v>
      </c>
      <c r="G2886" s="13">
        <f>IF('📦 RON BỘ'!B141="","",'📦 RON BỘ'!I141)</f>
        <v>560000</v>
      </c>
      <c r="H2886" s="13">
        <f>IF('📦 RON BỘ'!B141="","",'📦 RON BỘ'!J141)</f>
        <v>600000</v>
      </c>
      <c r="I2886" s="13">
        <f>IF('📦 RON BỘ'!B141="","",'📦 RON BỘ'!K141)</f>
        <v>0</v>
      </c>
      <c r="J2886" s="1" t="str">
        <f>IF('📦 RON BỘ'!B141="","","")</f>
        <v/>
      </c>
      <c r="L2886" s="1">
        <f>N(L2885)+IF(AND('🔎 TRA CỨU NHANH'!$C$2&lt;&gt;"",OR(ISNUMBER(SEARCH('🔎 TRA CỨU NHANH'!$C$2,$A2886)),ISNUMBER(SEARCH('🔎 TRA CỨU NHANH'!$C$2,$B2886)))),1,0)</f>
        <v>0</v>
      </c>
      <c r="M2886" s="1" t="str">
        <f t="shared" si="90"/>
        <v/>
      </c>
      <c r="N2886" s="1">
        <f>N(N2885)+IF(AND('💰 BÁO GIÁ'!$C$27&lt;&gt;"",OR(ISNUMBER(SEARCH('💰 BÁO GIÁ'!$C$27,$A2886)),ISNUMBER(SEARCH('💰 BÁO GIÁ'!$C$27,$B2886)))),1,0)</f>
        <v>0</v>
      </c>
      <c r="O2886" s="1" t="str">
        <f t="shared" si="91"/>
        <v/>
      </c>
    </row>
    <row r="2887" customHeight="1" spans="1:15">
      <c r="A2887" s="1" t="str">
        <f>IF('📦 RON BỘ'!B142="","",'📦 RON BỘ'!B142)</f>
        <v>HH075763</v>
      </c>
      <c r="B2887" s="1" t="str">
        <f>IF('📦 RON BỘ'!B142="","",'📦 RON BỘ'!C142)</f>
        <v>Ron bộ Mitsu S4S, ASB amiang - MASAKO</v>
      </c>
      <c r="C2887" s="1" t="str">
        <f>IF('📦 RON BỘ'!B142="","","Ron bộ")</f>
        <v>Ron bộ</v>
      </c>
      <c r="D2887" s="1" t="str">
        <f>IF('📦 RON BỘ'!B142="","",'📦 RON BỘ'!F142)</f>
        <v>Bộ</v>
      </c>
      <c r="E2887" s="13">
        <f>IF('📦 RON BỘ'!B142="","",'📦 RON BỘ'!G142)</f>
        <v>0</v>
      </c>
      <c r="F2887" s="13">
        <f>IF('📦 RON BỘ'!B142="","",'📦 RON BỘ'!H142)</f>
        <v>0</v>
      </c>
      <c r="G2887" s="13">
        <f>IF('📦 RON BỘ'!B142="","",'📦 RON BỘ'!I142)</f>
        <v>0</v>
      </c>
      <c r="H2887" s="13">
        <f>IF('📦 RON BỘ'!B142="","",'📦 RON BỘ'!J142)</f>
        <v>0</v>
      </c>
      <c r="I2887" s="13">
        <f>IF('📦 RON BỘ'!B142="","",'📦 RON BỘ'!K142)</f>
        <v>0</v>
      </c>
      <c r="J2887" s="1" t="str">
        <f>IF('📦 RON BỘ'!B142="","","")</f>
        <v/>
      </c>
      <c r="L2887" s="1">
        <f>N(L2886)+IF(AND('🔎 TRA CỨU NHANH'!$C$2&lt;&gt;"",OR(ISNUMBER(SEARCH('🔎 TRA CỨU NHANH'!$C$2,$A2887)),ISNUMBER(SEARCH('🔎 TRA CỨU NHANH'!$C$2,$B2887)))),1,0)</f>
        <v>0</v>
      </c>
      <c r="M2887" s="1" t="str">
        <f t="shared" si="90"/>
        <v/>
      </c>
      <c r="N2887" s="1">
        <f>N(N2886)+IF(AND('💰 BÁO GIÁ'!$C$27&lt;&gt;"",OR(ISNUMBER(SEARCH('💰 BÁO GIÁ'!$C$27,$A2887)),ISNUMBER(SEARCH('💰 BÁO GIÁ'!$C$27,$B2887)))),1,0)</f>
        <v>0</v>
      </c>
      <c r="O2887" s="1" t="str">
        <f t="shared" si="91"/>
        <v/>
      </c>
    </row>
    <row r="2888" customHeight="1" spans="1:15">
      <c r="A2888" s="1" t="str">
        <f>IF('📦 RON BỘ'!B143="","",'📦 RON BỘ'!B143)</f>
        <v>HH081486</v>
      </c>
      <c r="B2888" s="1" t="str">
        <f>IF('📦 RON BỘ'!B143="","",'📦 RON BỘ'!C143)</f>
        <v>Ron bộ Mitsu S4S, THÉP - DF</v>
      </c>
      <c r="C2888" s="1" t="str">
        <f>IF('📦 RON BỘ'!B143="","","Ron bộ")</f>
        <v>Ron bộ</v>
      </c>
      <c r="D2888" s="1" t="str">
        <f>IF('📦 RON BỘ'!B143="","",'📦 RON BỘ'!F143)</f>
        <v>Bộ</v>
      </c>
      <c r="E2888" s="13">
        <f>IF('📦 RON BỘ'!B143="","",'📦 RON BỘ'!G143)</f>
        <v>0</v>
      </c>
      <c r="F2888" s="13">
        <f>IF('📦 RON BỘ'!B143="","",'📦 RON BỘ'!H143)</f>
        <v>580000</v>
      </c>
      <c r="G2888" s="13">
        <f>IF('📦 RON BỘ'!B143="","",'📦 RON BỘ'!I143)</f>
        <v>620000</v>
      </c>
      <c r="H2888" s="13">
        <f>IF('📦 RON BỘ'!B143="","",'📦 RON BỘ'!J143)</f>
        <v>660000</v>
      </c>
      <c r="I2888" s="13">
        <f>IF('📦 RON BỘ'!B143="","",'📦 RON BỘ'!K143)</f>
        <v>0</v>
      </c>
      <c r="J2888" s="1" t="str">
        <f>IF('📦 RON BỘ'!B143="","","")</f>
        <v/>
      </c>
      <c r="L2888" s="1">
        <f>N(L2887)+IF(AND('🔎 TRA CỨU NHANH'!$C$2&lt;&gt;"",OR(ISNUMBER(SEARCH('🔎 TRA CỨU NHANH'!$C$2,$A2888)),ISNUMBER(SEARCH('🔎 TRA CỨU NHANH'!$C$2,$B2888)))),1,0)</f>
        <v>0</v>
      </c>
      <c r="M2888" s="1" t="str">
        <f t="shared" si="90"/>
        <v/>
      </c>
      <c r="N2888" s="1">
        <f>N(N2887)+IF(AND('💰 BÁO GIÁ'!$C$27&lt;&gt;"",OR(ISNUMBER(SEARCH('💰 BÁO GIÁ'!$C$27,$A2888)),ISNUMBER(SEARCH('💰 BÁO GIÁ'!$C$27,$B2888)))),1,0)</f>
        <v>0</v>
      </c>
      <c r="O2888" s="1" t="str">
        <f t="shared" si="91"/>
        <v/>
      </c>
    </row>
    <row r="2889" customHeight="1" spans="1:15">
      <c r="A2889" s="1" t="str">
        <f>IF('📦 RON BỘ'!B144="","",'📦 RON BỘ'!B144)</f>
        <v>HH081485</v>
      </c>
      <c r="B2889" s="1" t="str">
        <f>IF('📦 RON BỘ'!B144="","",'📦 RON BỘ'!C144)</f>
        <v>Ron bộ Mitsu S4S, amiang - DF</v>
      </c>
      <c r="C2889" s="1" t="str">
        <f>IF('📦 RON BỘ'!B144="","","Ron bộ")</f>
        <v>Ron bộ</v>
      </c>
      <c r="D2889" s="1" t="str">
        <f>IF('📦 RON BỘ'!B144="","",'📦 RON BỘ'!F144)</f>
        <v>Bộ</v>
      </c>
      <c r="E2889" s="13">
        <f>IF('📦 RON BỘ'!B144="","",'📦 RON BỘ'!G144)</f>
        <v>0</v>
      </c>
      <c r="F2889" s="13">
        <f>IF('📦 RON BỘ'!B144="","",'📦 RON BỘ'!H144)</f>
        <v>510000</v>
      </c>
      <c r="G2889" s="13">
        <f>IF('📦 RON BỘ'!B144="","",'📦 RON BỘ'!I144)</f>
        <v>540000</v>
      </c>
      <c r="H2889" s="13">
        <f>IF('📦 RON BỘ'!B144="","",'📦 RON BỘ'!J144)</f>
        <v>580000</v>
      </c>
      <c r="I2889" s="13">
        <f>IF('📦 RON BỘ'!B144="","",'📦 RON BỘ'!K144)</f>
        <v>0</v>
      </c>
      <c r="J2889" s="1" t="str">
        <f>IF('📦 RON BỘ'!B144="","","")</f>
        <v/>
      </c>
      <c r="L2889" s="1">
        <f>N(L2888)+IF(AND('🔎 TRA CỨU NHANH'!$C$2&lt;&gt;"",OR(ISNUMBER(SEARCH('🔎 TRA CỨU NHANH'!$C$2,$A2889)),ISNUMBER(SEARCH('🔎 TRA CỨU NHANH'!$C$2,$B2889)))),1,0)</f>
        <v>0</v>
      </c>
      <c r="M2889" s="1" t="str">
        <f t="shared" si="90"/>
        <v/>
      </c>
      <c r="N2889" s="1">
        <f>N(N2888)+IF(AND('💰 BÁO GIÁ'!$C$27&lt;&gt;"",OR(ISNUMBER(SEARCH('💰 BÁO GIÁ'!$C$27,$A2889)),ISNUMBER(SEARCH('💰 BÁO GIÁ'!$C$27,$B2889)))),1,0)</f>
        <v>0</v>
      </c>
      <c r="O2889" s="1" t="str">
        <f t="shared" si="91"/>
        <v/>
      </c>
    </row>
    <row r="2890" customHeight="1" spans="1:15">
      <c r="A2890" s="1" t="str">
        <f>IF('📦 RON BỘ'!B145="","",'📦 RON BỘ'!B145)</f>
        <v>HH080449</v>
      </c>
      <c r="B2890" s="1" t="str">
        <f>IF('📦 RON BỘ'!B145="","",'📦 RON BỘ'!C145)</f>
        <v>Ron bộ Mitsu S6E (94) Graphite - MASAKO</v>
      </c>
      <c r="C2890" s="1" t="str">
        <f>IF('📦 RON BỘ'!B145="","","Ron bộ")</f>
        <v>Ron bộ</v>
      </c>
      <c r="D2890" s="1" t="str">
        <f>IF('📦 RON BỘ'!B145="","",'📦 RON BỘ'!F145)</f>
        <v>Bộ</v>
      </c>
      <c r="E2890" s="13">
        <f>IF('📦 RON BỘ'!B145="","",'📦 RON BỘ'!G145)</f>
        <v>0</v>
      </c>
      <c r="F2890" s="13">
        <f>IF('📦 RON BỘ'!B145="","",'📦 RON BỘ'!H145)</f>
        <v>560000</v>
      </c>
      <c r="G2890" s="13">
        <f>IF('📦 RON BỘ'!B145="","",'📦 RON BỘ'!I145)</f>
        <v>590000</v>
      </c>
      <c r="H2890" s="13">
        <f>IF('📦 RON BỘ'!B145="","",'📦 RON BỘ'!J145)</f>
        <v>630000</v>
      </c>
      <c r="I2890" s="13">
        <f>IF('📦 RON BỘ'!B145="","",'📦 RON BỘ'!K145)</f>
        <v>0</v>
      </c>
      <c r="J2890" s="1" t="str">
        <f>IF('📦 RON BỘ'!B145="","","")</f>
        <v/>
      </c>
      <c r="L2890" s="1">
        <f>N(L2889)+IF(AND('🔎 TRA CỨU NHANH'!$C$2&lt;&gt;"",OR(ISNUMBER(SEARCH('🔎 TRA CỨU NHANH'!$C$2,$A2890)),ISNUMBER(SEARCH('🔎 TRA CỨU NHANH'!$C$2,$B2890)))),1,0)</f>
        <v>0</v>
      </c>
      <c r="M2890" s="1" t="str">
        <f t="shared" si="90"/>
        <v/>
      </c>
      <c r="N2890" s="1">
        <f>N(N2889)+IF(AND('💰 BÁO GIÁ'!$C$27&lt;&gt;"",OR(ISNUMBER(SEARCH('💰 BÁO GIÁ'!$C$27,$A2890)),ISNUMBER(SEARCH('💰 BÁO GIÁ'!$C$27,$B2890)))),1,0)</f>
        <v>0</v>
      </c>
      <c r="O2890" s="1" t="str">
        <f t="shared" si="91"/>
        <v/>
      </c>
    </row>
    <row r="2891" customHeight="1" spans="1:15">
      <c r="A2891" s="1" t="str">
        <f>IF('📦 RON BỘ'!B146="","",'📦 RON BỘ'!B146)</f>
        <v>HH083347</v>
      </c>
      <c r="B2891" s="1" t="str">
        <f>IF('📦 RON BỘ'!B146="","",'📦 RON BỘ'!C146)</f>
        <v>Ron bộ Mitsu S6E-2 (98) Amiang - NICE IN</v>
      </c>
      <c r="C2891" s="1" t="str">
        <f>IF('📦 RON BỘ'!B146="","","Ron bộ")</f>
        <v>Ron bộ</v>
      </c>
      <c r="D2891" s="1" t="str">
        <f>IF('📦 RON BỘ'!B146="","",'📦 RON BỘ'!F146)</f>
        <v>Bộ</v>
      </c>
      <c r="E2891" s="13">
        <f>IF('📦 RON BỘ'!B146="","",'📦 RON BỘ'!G146)</f>
        <v>0</v>
      </c>
      <c r="F2891" s="13">
        <f>IF('📦 RON BỘ'!B146="","",'📦 RON BỘ'!H146)</f>
        <v>730000</v>
      </c>
      <c r="G2891" s="13">
        <f>IF('📦 RON BỘ'!B146="","",'📦 RON BỘ'!I146)</f>
        <v>770000</v>
      </c>
      <c r="H2891" s="13">
        <f>IF('📦 RON BỘ'!B146="","",'📦 RON BỘ'!J146)</f>
        <v>820000</v>
      </c>
      <c r="I2891" s="13">
        <f>IF('📦 RON BỘ'!B146="","",'📦 RON BỘ'!K146)</f>
        <v>0</v>
      </c>
      <c r="J2891" s="1" t="str">
        <f>IF('📦 RON BỘ'!B146="","","")</f>
        <v/>
      </c>
      <c r="L2891" s="1">
        <f>N(L2890)+IF(AND('🔎 TRA CỨU NHANH'!$C$2&lt;&gt;"",OR(ISNUMBER(SEARCH('🔎 TRA CỨU NHANH'!$C$2,$A2891)),ISNUMBER(SEARCH('🔎 TRA CỨU NHANH'!$C$2,$B2891)))),1,0)</f>
        <v>0</v>
      </c>
      <c r="M2891" s="1" t="str">
        <f t="shared" si="90"/>
        <v/>
      </c>
      <c r="N2891" s="1">
        <f>N(N2890)+IF(AND('💰 BÁO GIÁ'!$C$27&lt;&gt;"",OR(ISNUMBER(SEARCH('💰 BÁO GIÁ'!$C$27,$A2891)),ISNUMBER(SEARCH('💰 BÁO GIÁ'!$C$27,$B2891)))),1,0)</f>
        <v>0</v>
      </c>
      <c r="O2891" s="1" t="str">
        <f t="shared" si="91"/>
        <v/>
      </c>
    </row>
    <row r="2892" customHeight="1" spans="1:15">
      <c r="A2892" s="1" t="str">
        <f>IF('📦 RON BỘ'!B147="","",'📦 RON BỘ'!B147)</f>
        <v>HH076550</v>
      </c>
      <c r="B2892" s="1" t="str">
        <f>IF('📦 RON BỘ'!B147="","",'📦 RON BỘ'!C147)</f>
        <v>Ron bộ Mitsu S6S, Thép Inox - MASAKO</v>
      </c>
      <c r="C2892" s="1" t="str">
        <f>IF('📦 RON BỘ'!B147="","","Ron bộ")</f>
        <v>Ron bộ</v>
      </c>
      <c r="D2892" s="1" t="str">
        <f>IF('📦 RON BỘ'!B147="","",'📦 RON BỘ'!F147)</f>
        <v>Bộ</v>
      </c>
      <c r="E2892" s="13">
        <f>IF('📦 RON BỘ'!B147="","",'📦 RON BỘ'!G147)</f>
        <v>0</v>
      </c>
      <c r="F2892" s="13">
        <f>IF('📦 RON BỘ'!B147="","",'📦 RON BỘ'!H147)</f>
        <v>640000</v>
      </c>
      <c r="G2892" s="13">
        <f>IF('📦 RON BỘ'!B147="","",'📦 RON BỘ'!I147)</f>
        <v>680000</v>
      </c>
      <c r="H2892" s="13">
        <f>IF('📦 RON BỘ'!B147="","",'📦 RON BỘ'!J147)</f>
        <v>730000</v>
      </c>
      <c r="I2892" s="13">
        <f>IF('📦 RON BỘ'!B147="","",'📦 RON BỘ'!K147)</f>
        <v>0</v>
      </c>
      <c r="J2892" s="1" t="str">
        <f>IF('📦 RON BỘ'!B147="","","")</f>
        <v/>
      </c>
      <c r="L2892" s="1">
        <f>N(L2891)+IF(AND('🔎 TRA CỨU NHANH'!$C$2&lt;&gt;"",OR(ISNUMBER(SEARCH('🔎 TRA CỨU NHANH'!$C$2,$A2892)),ISNUMBER(SEARCH('🔎 TRA CỨU NHANH'!$C$2,$B2892)))),1,0)</f>
        <v>0</v>
      </c>
      <c r="M2892" s="1" t="str">
        <f t="shared" si="90"/>
        <v/>
      </c>
      <c r="N2892" s="1">
        <f>N(N2891)+IF(AND('💰 BÁO GIÁ'!$C$27&lt;&gt;"",OR(ISNUMBER(SEARCH('💰 BÁO GIÁ'!$C$27,$A2892)),ISNUMBER(SEARCH('💰 BÁO GIÁ'!$C$27,$B2892)))),1,0)</f>
        <v>0</v>
      </c>
      <c r="O2892" s="1" t="str">
        <f t="shared" si="91"/>
        <v/>
      </c>
    </row>
    <row r="2893" customHeight="1" spans="1:15">
      <c r="A2893" s="1" t="str">
        <f>IF('📦 RON BỘ'!B148="","",'📦 RON BỘ'!B148)</f>
        <v>HH080446</v>
      </c>
      <c r="B2893" s="1" t="str">
        <f>IF('📦 RON BỘ'!B148="","",'📦 RON BỘ'!C148)</f>
        <v>Ron bộ Mitsubishi 6M60/ 6M61, ASB Amiang - MASAKO</v>
      </c>
      <c r="C2893" s="1" t="str">
        <f>IF('📦 RON BỘ'!B148="","","Ron bộ")</f>
        <v>Ron bộ</v>
      </c>
      <c r="D2893" s="1" t="str">
        <f>IF('📦 RON BỘ'!B148="","",'📦 RON BỘ'!F148)</f>
        <v>Bộ</v>
      </c>
      <c r="E2893" s="13">
        <f>IF('📦 RON BỘ'!B148="","",'📦 RON BỘ'!G148)</f>
        <v>0</v>
      </c>
      <c r="F2893" s="13">
        <f>IF('📦 RON BỘ'!B148="","",'📦 RON BỘ'!H148)</f>
        <v>1400000</v>
      </c>
      <c r="G2893" s="13">
        <f>IF('📦 RON BỘ'!B148="","",'📦 RON BỘ'!I148)</f>
        <v>1480000</v>
      </c>
      <c r="H2893" s="13">
        <f>IF('📦 RON BỘ'!B148="","",'📦 RON BỘ'!J148)</f>
        <v>1600000</v>
      </c>
      <c r="I2893" s="13">
        <f>IF('📦 RON BỘ'!B148="","",'📦 RON BỘ'!K148)</f>
        <v>0</v>
      </c>
      <c r="J2893" s="1" t="str">
        <f>IF('📦 RON BỘ'!B148="","","")</f>
        <v/>
      </c>
      <c r="L2893" s="1">
        <f>N(L2892)+IF(AND('🔎 TRA CỨU NHANH'!$C$2&lt;&gt;"",OR(ISNUMBER(SEARCH('🔎 TRA CỨU NHANH'!$C$2,$A2893)),ISNUMBER(SEARCH('🔎 TRA CỨU NHANH'!$C$2,$B2893)))),1,0)</f>
        <v>0</v>
      </c>
      <c r="M2893" s="1" t="str">
        <f t="shared" si="90"/>
        <v/>
      </c>
      <c r="N2893" s="1">
        <f>N(N2892)+IF(AND('💰 BÁO GIÁ'!$C$27&lt;&gt;"",OR(ISNUMBER(SEARCH('💰 BÁO GIÁ'!$C$27,$A2893)),ISNUMBER(SEARCH('💰 BÁO GIÁ'!$C$27,$B2893)))),1,0)</f>
        <v>0</v>
      </c>
      <c r="O2893" s="1" t="str">
        <f t="shared" si="91"/>
        <v/>
      </c>
    </row>
    <row r="2894" customHeight="1" spans="1:15">
      <c r="A2894" s="1" t="str">
        <f>IF('📦 RON BỘ'!B149="","",'📦 RON BỘ'!B149)</f>
        <v>HH080979</v>
      </c>
      <c r="B2894" s="1" t="str">
        <f>IF('📦 RON BỘ'!B149="","",'📦 RON BỘ'!C149)</f>
        <v>Ron bộ Mitsubishi 6M60/ 6M61, ASB Amiang - NICE IN</v>
      </c>
      <c r="C2894" s="1" t="str">
        <f>IF('📦 RON BỘ'!B149="","","Ron bộ")</f>
        <v>Ron bộ</v>
      </c>
      <c r="D2894" s="1" t="str">
        <f>IF('📦 RON BỘ'!B149="","",'📦 RON BỘ'!F149)</f>
        <v>Bộ</v>
      </c>
      <c r="E2894" s="13">
        <f>IF('📦 RON BỘ'!B149="","",'📦 RON BỘ'!G149)</f>
        <v>0</v>
      </c>
      <c r="F2894" s="13">
        <f>IF('📦 RON BỘ'!B149="","",'📦 RON BỘ'!H149)</f>
        <v>2000000</v>
      </c>
      <c r="G2894" s="13">
        <f>IF('📦 RON BỘ'!B149="","",'📦 RON BỘ'!I149)</f>
        <v>2100000</v>
      </c>
      <c r="H2894" s="13">
        <f>IF('📦 RON BỘ'!B149="","",'📦 RON BỘ'!J149)</f>
        <v>2250000</v>
      </c>
      <c r="I2894" s="13">
        <f>IF('📦 RON BỘ'!B149="","",'📦 RON BỘ'!K149)</f>
        <v>0</v>
      </c>
      <c r="J2894" s="1" t="str">
        <f>IF('📦 RON BỘ'!B149="","","")</f>
        <v/>
      </c>
      <c r="L2894" s="1">
        <f>N(L2893)+IF(AND('🔎 TRA CỨU NHANH'!$C$2&lt;&gt;"",OR(ISNUMBER(SEARCH('🔎 TRA CỨU NHANH'!$C$2,$A2894)),ISNUMBER(SEARCH('🔎 TRA CỨU NHANH'!$C$2,$B2894)))),1,0)</f>
        <v>0</v>
      </c>
      <c r="M2894" s="1" t="str">
        <f t="shared" si="90"/>
        <v/>
      </c>
      <c r="N2894" s="1">
        <f>N(N2893)+IF(AND('💰 BÁO GIÁ'!$C$27&lt;&gt;"",OR(ISNUMBER(SEARCH('💰 BÁO GIÁ'!$C$27,$A2894)),ISNUMBER(SEARCH('💰 BÁO GIÁ'!$C$27,$B2894)))),1,0)</f>
        <v>0</v>
      </c>
      <c r="O2894" s="1" t="str">
        <f t="shared" si="91"/>
        <v/>
      </c>
    </row>
    <row r="2895" customHeight="1" spans="1:15">
      <c r="A2895" s="1" t="str">
        <f>IF('📦 RON BỘ'!B150="","",'📦 RON BỘ'!B150)</f>
        <v>HH073556</v>
      </c>
      <c r="B2895" s="1" t="str">
        <f>IF('📦 RON BỘ'!B150="","",'📦 RON BỘ'!C150)</f>
        <v>Ron bộ Mitsubishi S6KT-New, Thép - DF</v>
      </c>
      <c r="C2895" s="1" t="str">
        <f>IF('📦 RON BỘ'!B150="","","Ron bộ")</f>
        <v>Ron bộ</v>
      </c>
      <c r="D2895" s="1" t="str">
        <f>IF('📦 RON BỘ'!B150="","",'📦 RON BỘ'!F150)</f>
        <v>Bộ</v>
      </c>
      <c r="E2895" s="13">
        <f>IF('📦 RON BỘ'!B150="","",'📦 RON BỘ'!G150)</f>
        <v>0</v>
      </c>
      <c r="F2895" s="13">
        <f>IF('📦 RON BỘ'!B150="","",'📦 RON BỘ'!H150)</f>
        <v>0</v>
      </c>
      <c r="G2895" s="13">
        <f>IF('📦 RON BỘ'!B150="","",'📦 RON BỘ'!I150)</f>
        <v>0</v>
      </c>
      <c r="H2895" s="13">
        <f>IF('📦 RON BỘ'!B150="","",'📦 RON BỘ'!J150)</f>
        <v>0</v>
      </c>
      <c r="I2895" s="13">
        <f>IF('📦 RON BỘ'!B150="","",'📦 RON BỘ'!K150)</f>
        <v>0</v>
      </c>
      <c r="J2895" s="1" t="str">
        <f>IF('📦 RON BỘ'!B150="","","")</f>
        <v/>
      </c>
      <c r="L2895" s="1">
        <f>N(L2894)+IF(AND('🔎 TRA CỨU NHANH'!$C$2&lt;&gt;"",OR(ISNUMBER(SEARCH('🔎 TRA CỨU NHANH'!$C$2,$A2895)),ISNUMBER(SEARCH('🔎 TRA CỨU NHANH'!$C$2,$B2895)))),1,0)</f>
        <v>0</v>
      </c>
      <c r="M2895" s="1" t="str">
        <f t="shared" si="90"/>
        <v/>
      </c>
      <c r="N2895" s="1">
        <f>N(N2894)+IF(AND('💰 BÁO GIÁ'!$C$27&lt;&gt;"",OR(ISNUMBER(SEARCH('💰 BÁO GIÁ'!$C$27,$A2895)),ISNUMBER(SEARCH('💰 BÁO GIÁ'!$C$27,$B2895)))),1,0)</f>
        <v>0</v>
      </c>
      <c r="O2895" s="1" t="str">
        <f t="shared" si="91"/>
        <v/>
      </c>
    </row>
    <row r="2896" customHeight="1" spans="1:15">
      <c r="A2896" s="1" t="str">
        <f>IF('📦 RON BỘ'!B151="","",'📦 RON BỘ'!B151)</f>
        <v/>
      </c>
      <c r="B2896" s="1" t="str">
        <f>IF('📦 RON BỘ'!B151="","",'📦 RON BỘ'!C151)</f>
        <v/>
      </c>
      <c r="C2896" s="1" t="str">
        <f>IF('📦 RON BỘ'!B151="","","Ron bộ")</f>
        <v/>
      </c>
      <c r="D2896" s="1" t="str">
        <f>IF('📦 RON BỘ'!B151="","",'📦 RON BỘ'!F151)</f>
        <v/>
      </c>
      <c r="E2896" s="1" t="str">
        <f>IF('📦 RON BỘ'!B151="","",'📦 RON BỘ'!G151)</f>
        <v/>
      </c>
      <c r="F2896" s="1" t="str">
        <f>IF('📦 RON BỘ'!B151="","",'📦 RON BỘ'!H151)</f>
        <v/>
      </c>
      <c r="G2896" s="1" t="str">
        <f>IF('📦 RON BỘ'!B151="","",'📦 RON BỘ'!I151)</f>
        <v/>
      </c>
      <c r="H2896" s="1" t="str">
        <f>IF('📦 RON BỘ'!B151="","",'📦 RON BỘ'!J151)</f>
        <v/>
      </c>
      <c r="I2896" s="1" t="str">
        <f>IF('📦 RON BỘ'!B151="","",'📦 RON BỘ'!K151)</f>
        <v/>
      </c>
      <c r="J2896" s="1" t="str">
        <f>IF('📦 RON BỘ'!B151="","","")</f>
        <v/>
      </c>
      <c r="L2896" s="1">
        <f>N(L2895)+IF(AND('🔎 TRA CỨU NHANH'!$C$2&lt;&gt;"",OR(ISNUMBER(SEARCH('🔎 TRA CỨU NHANH'!$C$2,$A2896)),ISNUMBER(SEARCH('🔎 TRA CỨU NHANH'!$C$2,$B2896)))),1,0)</f>
        <v>0</v>
      </c>
      <c r="M2896" s="1" t="str">
        <f t="shared" si="90"/>
        <v/>
      </c>
      <c r="N2896" s="1">
        <f>N(N2895)+IF(AND('💰 BÁO GIÁ'!$C$27&lt;&gt;"",OR(ISNUMBER(SEARCH('💰 BÁO GIÁ'!$C$27,$A2896)),ISNUMBER(SEARCH('💰 BÁO GIÁ'!$C$27,$B2896)))),1,0)</f>
        <v>0</v>
      </c>
      <c r="O2896" s="1" t="str">
        <f t="shared" si="91"/>
        <v/>
      </c>
    </row>
    <row r="2897" customHeight="1" spans="1:15">
      <c r="A2897" s="1" t="str">
        <f>IF('📦 RON BỘ'!B152="","",'📦 RON BỘ'!B152)</f>
        <v>HH074062</v>
      </c>
      <c r="B2897" s="1" t="str">
        <f>IF('📦 RON BỘ'!B152="","",'📦 RON BỘ'!C152)</f>
        <v>Ron bộ Hyundai 6D22-T (phớt đầu 95-120-13) - Thép - DF</v>
      </c>
      <c r="C2897" s="1" t="str">
        <f>IF('📦 RON BỘ'!B152="","","Ron bộ")</f>
        <v>Ron bộ</v>
      </c>
      <c r="D2897" s="1" t="str">
        <f>IF('📦 RON BỘ'!B152="","",'📦 RON BỘ'!F152)</f>
        <v>Bộ</v>
      </c>
      <c r="E2897" s="13">
        <f>IF('📦 RON BỘ'!B152="","",'📦 RON BỘ'!G152)</f>
        <v>0</v>
      </c>
      <c r="F2897" s="13">
        <f>IF('📦 RON BỘ'!B152="","",'📦 RON BỘ'!H152)</f>
        <v>0</v>
      </c>
      <c r="G2897" s="13">
        <f>IF('📦 RON BỘ'!B152="","",'📦 RON BỘ'!I152)</f>
        <v>0</v>
      </c>
      <c r="H2897" s="13">
        <f>IF('📦 RON BỘ'!B152="","",'📦 RON BỘ'!J152)</f>
        <v>0</v>
      </c>
      <c r="I2897" s="13">
        <f>IF('📦 RON BỘ'!B152="","",'📦 RON BỘ'!K152)</f>
        <v>0</v>
      </c>
      <c r="J2897" s="1" t="str">
        <f>IF('📦 RON BỘ'!B152="","","")</f>
        <v/>
      </c>
      <c r="L2897" s="1">
        <f>N(L2896)+IF(AND('🔎 TRA CỨU NHANH'!$C$2&lt;&gt;"",OR(ISNUMBER(SEARCH('🔎 TRA CỨU NHANH'!$C$2,$A2897)),ISNUMBER(SEARCH('🔎 TRA CỨU NHANH'!$C$2,$B2897)))),1,0)</f>
        <v>0</v>
      </c>
      <c r="M2897" s="1" t="str">
        <f t="shared" si="90"/>
        <v/>
      </c>
      <c r="N2897" s="1">
        <f>N(N2896)+IF(AND('💰 BÁO GIÁ'!$C$27&lt;&gt;"",OR(ISNUMBER(SEARCH('💰 BÁO GIÁ'!$C$27,$A2897)),ISNUMBER(SEARCH('💰 BÁO GIÁ'!$C$27,$B2897)))),1,0)</f>
        <v>0</v>
      </c>
      <c r="O2897" s="1" t="str">
        <f t="shared" si="91"/>
        <v/>
      </c>
    </row>
    <row r="2898" customHeight="1" spans="1:15">
      <c r="A2898" s="1" t="str">
        <f>IF('📦 RON BỘ'!B153="","",'📦 RON BỘ'!B153)</f>
        <v>HH077483</v>
      </c>
      <c r="B2898" s="1" t="str">
        <f>IF('📦 RON BỘ'!B153="","",'📦 RON BỘ'!C153)</f>
        <v>Ron bộ Hyundai 8DC11/PENG (Amiang) Máy Hàn - DF</v>
      </c>
      <c r="C2898" s="1" t="str">
        <f>IF('📦 RON BỘ'!B153="","","Ron bộ")</f>
        <v>Ron bộ</v>
      </c>
      <c r="D2898" s="1" t="str">
        <f>IF('📦 RON BỘ'!B153="","",'📦 RON BỘ'!F153)</f>
        <v>Bộ</v>
      </c>
      <c r="E2898" s="13">
        <f>IF('📦 RON BỘ'!B153="","",'📦 RON BỘ'!G153)</f>
        <v>0</v>
      </c>
      <c r="F2898" s="13">
        <f>IF('📦 RON BỘ'!B153="","",'📦 RON BỘ'!H153)</f>
        <v>1350000</v>
      </c>
      <c r="G2898" s="13">
        <f>IF('📦 RON BỘ'!B153="","",'📦 RON BỘ'!I153)</f>
        <v>1450000</v>
      </c>
      <c r="H2898" s="13">
        <f>IF('📦 RON BỘ'!B153="","",'📦 RON BỘ'!J153)</f>
        <v>1550000</v>
      </c>
      <c r="I2898" s="13">
        <f>IF('📦 RON BỘ'!B153="","",'📦 RON BỘ'!K153)</f>
        <v>0</v>
      </c>
      <c r="J2898" s="1" t="str">
        <f>IF('📦 RON BỘ'!B153="","","")</f>
        <v/>
      </c>
      <c r="L2898" s="1">
        <f>N(L2897)+IF(AND('🔎 TRA CỨU NHANH'!$C$2&lt;&gt;"",OR(ISNUMBER(SEARCH('🔎 TRA CỨU NHANH'!$C$2,$A2898)),ISNUMBER(SEARCH('🔎 TRA CỨU NHANH'!$C$2,$B2898)))),1,0)</f>
        <v>0</v>
      </c>
      <c r="M2898" s="1" t="str">
        <f t="shared" si="90"/>
        <v/>
      </c>
      <c r="N2898" s="1">
        <f>N(N2897)+IF(AND('💰 BÁO GIÁ'!$C$27&lt;&gt;"",OR(ISNUMBER(SEARCH('💰 BÁO GIÁ'!$C$27,$A2898)),ISNUMBER(SEARCH('💰 BÁO GIÁ'!$C$27,$B2898)))),1,0)</f>
        <v>0</v>
      </c>
      <c r="O2898" s="1" t="str">
        <f t="shared" si="91"/>
        <v/>
      </c>
    </row>
    <row r="2899" customHeight="1" spans="1:15">
      <c r="A2899" s="1" t="str">
        <f>IF('📦 RON BỘ'!B154="","",'📦 RON BỘ'!B154)</f>
        <v>HH070876</v>
      </c>
      <c r="B2899" s="1" t="str">
        <f>IF('📦 RON BỘ'!B154="","",'📦 RON BỘ'!C154)</f>
        <v>Ron bộ Hyundai 8DC9 - Graphite - DF</v>
      </c>
      <c r="C2899" s="1" t="str">
        <f>IF('📦 RON BỘ'!B154="","","Ron bộ")</f>
        <v>Ron bộ</v>
      </c>
      <c r="D2899" s="1" t="str">
        <f>IF('📦 RON BỘ'!B154="","",'📦 RON BỘ'!F154)</f>
        <v>Bộ</v>
      </c>
      <c r="E2899" s="13">
        <f>IF('📦 RON BỘ'!B154="","",'📦 RON BỘ'!G154)</f>
        <v>0</v>
      </c>
      <c r="F2899" s="13">
        <f>IF('📦 RON BỘ'!B154="","",'📦 RON BỘ'!H154)</f>
        <v>0</v>
      </c>
      <c r="G2899" s="13">
        <f>IF('📦 RON BỘ'!B154="","",'📦 RON BỘ'!I154)</f>
        <v>0</v>
      </c>
      <c r="H2899" s="13">
        <f>IF('📦 RON BỘ'!B154="","",'📦 RON BỘ'!J154)</f>
        <v>0</v>
      </c>
      <c r="I2899" s="13">
        <f>IF('📦 RON BỘ'!B154="","",'📦 RON BỘ'!K154)</f>
        <v>0</v>
      </c>
      <c r="J2899" s="1" t="str">
        <f>IF('📦 RON BỘ'!B154="","","")</f>
        <v/>
      </c>
      <c r="L2899" s="1">
        <f>N(L2898)+IF(AND('🔎 TRA CỨU NHANH'!$C$2&lt;&gt;"",OR(ISNUMBER(SEARCH('🔎 TRA CỨU NHANH'!$C$2,$A2899)),ISNUMBER(SEARCH('🔎 TRA CỨU NHANH'!$C$2,$B2899)))),1,0)</f>
        <v>0</v>
      </c>
      <c r="M2899" s="1" t="str">
        <f t="shared" si="90"/>
        <v/>
      </c>
      <c r="N2899" s="1">
        <f>N(N2898)+IF(AND('💰 BÁO GIÁ'!$C$27&lt;&gt;"",OR(ISNUMBER(SEARCH('💰 BÁO GIÁ'!$C$27,$A2899)),ISNUMBER(SEARCH('💰 BÁO GIÁ'!$C$27,$B2899)))),1,0)</f>
        <v>0</v>
      </c>
      <c r="O2899" s="1" t="str">
        <f t="shared" si="91"/>
        <v/>
      </c>
    </row>
    <row r="2900" customHeight="1" spans="1:15">
      <c r="A2900" s="1" t="str">
        <f>IF('📦 RON BỘ'!B155="","",'📦 RON BỘ'!B155)</f>
        <v>HH078070</v>
      </c>
      <c r="B2900" s="1" t="str">
        <f>IF('📦 RON BỘ'!B155="","",'📦 RON BỘ'!C155)</f>
        <v>Ron bộ Hyundai D4CB/Porter II, Thép (S) - DF</v>
      </c>
      <c r="C2900" s="1" t="str">
        <f>IF('📦 RON BỘ'!B155="","","Ron bộ")</f>
        <v>Ron bộ</v>
      </c>
      <c r="D2900" s="1" t="str">
        <f>IF('📦 RON BỘ'!B155="","",'📦 RON BỘ'!F155)</f>
        <v>Bộ</v>
      </c>
      <c r="E2900" s="13">
        <f>IF('📦 RON BỘ'!B155="","",'📦 RON BỘ'!G155)</f>
        <v>0</v>
      </c>
      <c r="F2900" s="13">
        <f>IF('📦 RON BỘ'!B155="","",'📦 RON BỘ'!H155)</f>
        <v>640000</v>
      </c>
      <c r="G2900" s="13">
        <f>IF('📦 RON BỘ'!B155="","",'📦 RON BỘ'!I155)</f>
        <v>680000</v>
      </c>
      <c r="H2900" s="13">
        <f>IF('📦 RON BỘ'!B155="","",'📦 RON BỘ'!J155)</f>
        <v>730000</v>
      </c>
      <c r="I2900" s="13">
        <f>IF('📦 RON BỘ'!B155="","",'📦 RON BỘ'!K155)</f>
        <v>0</v>
      </c>
      <c r="J2900" s="1" t="str">
        <f>IF('📦 RON BỘ'!B155="","","")</f>
        <v/>
      </c>
      <c r="L2900" s="1">
        <f>N(L2899)+IF(AND('🔎 TRA CỨU NHANH'!$C$2&lt;&gt;"",OR(ISNUMBER(SEARCH('🔎 TRA CỨU NHANH'!$C$2,$A2900)),ISNUMBER(SEARCH('🔎 TRA CỨU NHANH'!$C$2,$B2900)))),1,0)</f>
        <v>0</v>
      </c>
      <c r="M2900" s="1" t="str">
        <f t="shared" si="90"/>
        <v/>
      </c>
      <c r="N2900" s="1">
        <f>N(N2899)+IF(AND('💰 BÁO GIÁ'!$C$27&lt;&gt;"",OR(ISNUMBER(SEARCH('💰 BÁO GIÁ'!$C$27,$A2900)),ISNUMBER(SEARCH('💰 BÁO GIÁ'!$C$27,$B2900)))),1,0)</f>
        <v>0</v>
      </c>
      <c r="O2900" s="1" t="str">
        <f t="shared" si="91"/>
        <v/>
      </c>
    </row>
    <row r="2901" customHeight="1" spans="1:15">
      <c r="A2901" s="1" t="str">
        <f>IF('📦 RON BỘ'!B156="","",'📦 RON BỘ'!B156)</f>
        <v>HH082093</v>
      </c>
      <c r="B2901" s="1" t="str">
        <f>IF('📦 RON BỘ'!B156="","",'📦 RON BỘ'!C156)</f>
        <v>Ron bộ Hyundai D4CC/ D4CB NEW, Thép Inox - NICE IN</v>
      </c>
      <c r="C2901" s="1" t="str">
        <f>IF('📦 RON BỘ'!B156="","","Ron bộ")</f>
        <v>Ron bộ</v>
      </c>
      <c r="D2901" s="1" t="str">
        <f>IF('📦 RON BỘ'!B156="","",'📦 RON BỘ'!F156)</f>
        <v>Bộ</v>
      </c>
      <c r="E2901" s="13">
        <f>IF('📦 RON BỘ'!B156="","",'📦 RON BỘ'!G156)</f>
        <v>0</v>
      </c>
      <c r="F2901" s="13">
        <f>IF('📦 RON BỘ'!B156="","",'📦 RON BỘ'!H156)</f>
        <v>720000</v>
      </c>
      <c r="G2901" s="13">
        <f>IF('📦 RON BỘ'!B156="","",'📦 RON BỘ'!I156)</f>
        <v>760000</v>
      </c>
      <c r="H2901" s="13">
        <f>IF('📦 RON BỘ'!B156="","",'📦 RON BỘ'!J156)</f>
        <v>820000</v>
      </c>
      <c r="I2901" s="13">
        <f>IF('📦 RON BỘ'!B156="","",'📦 RON BỘ'!K156)</f>
        <v>0</v>
      </c>
      <c r="J2901" s="1" t="str">
        <f>IF('📦 RON BỘ'!B156="","","")</f>
        <v/>
      </c>
      <c r="L2901" s="1">
        <f>N(L2900)+IF(AND('🔎 TRA CỨU NHANH'!$C$2&lt;&gt;"",OR(ISNUMBER(SEARCH('🔎 TRA CỨU NHANH'!$C$2,$A2901)),ISNUMBER(SEARCH('🔎 TRA CỨU NHANH'!$C$2,$B2901)))),1,0)</f>
        <v>0</v>
      </c>
      <c r="M2901" s="1" t="str">
        <f t="shared" si="90"/>
        <v/>
      </c>
      <c r="N2901" s="1">
        <f>N(N2900)+IF(AND('💰 BÁO GIÁ'!$C$27&lt;&gt;"",OR(ISNUMBER(SEARCH('💰 BÁO GIÁ'!$C$27,$A2901)),ISNUMBER(SEARCH('💰 BÁO GIÁ'!$C$27,$B2901)))),1,0)</f>
        <v>0</v>
      </c>
      <c r="O2901" s="1" t="str">
        <f t="shared" si="91"/>
        <v/>
      </c>
    </row>
    <row r="2902" customHeight="1" spans="1:15">
      <c r="A2902" s="1" t="str">
        <f>IF('📦 RON BỘ'!B157="","",'📦 RON BỘ'!B157)</f>
        <v>HH080488</v>
      </c>
      <c r="B2902" s="1" t="str">
        <f>IF('📦 RON BỘ'!B157="","",'📦 RON BỘ'!C157)</f>
        <v>Ron bộ Hyundai D4GA - Thép (không gồm phớt đuôi và một số chi tiết) - DF</v>
      </c>
      <c r="C2902" s="1" t="str">
        <f>IF('📦 RON BỘ'!B157="","","Ron bộ")</f>
        <v>Ron bộ</v>
      </c>
      <c r="D2902" s="1" t="str">
        <f>IF('📦 RON BỘ'!B157="","",'📦 RON BỘ'!F157)</f>
        <v>Bộ</v>
      </c>
      <c r="E2902" s="13">
        <f>IF('📦 RON BỘ'!B157="","",'📦 RON BỘ'!G157)</f>
        <v>0</v>
      </c>
      <c r="F2902" s="13">
        <f>IF('📦 RON BỘ'!B157="","",'📦 RON BỘ'!H157)</f>
        <v>1700000</v>
      </c>
      <c r="G2902" s="13">
        <f>IF('📦 RON BỘ'!B157="","",'📦 RON BỘ'!I157)</f>
        <v>1830000</v>
      </c>
      <c r="H2902" s="13">
        <f>IF('📦 RON BỘ'!B157="","",'📦 RON BỘ'!J157)</f>
        <v>2000000</v>
      </c>
      <c r="I2902" s="13">
        <f>IF('📦 RON BỘ'!B157="","",'📦 RON BỘ'!K157)</f>
        <v>0</v>
      </c>
      <c r="J2902" s="1" t="str">
        <f>IF('📦 RON BỘ'!B157="","","")</f>
        <v/>
      </c>
      <c r="L2902" s="1">
        <f>N(L2901)+IF(AND('🔎 TRA CỨU NHANH'!$C$2&lt;&gt;"",OR(ISNUMBER(SEARCH('🔎 TRA CỨU NHANH'!$C$2,$A2902)),ISNUMBER(SEARCH('🔎 TRA CỨU NHANH'!$C$2,$B2902)))),1,0)</f>
        <v>0</v>
      </c>
      <c r="M2902" s="1" t="str">
        <f t="shared" si="90"/>
        <v/>
      </c>
      <c r="N2902" s="1">
        <f>N(N2901)+IF(AND('💰 BÁO GIÁ'!$C$27&lt;&gt;"",OR(ISNUMBER(SEARCH('💰 BÁO GIÁ'!$C$27,$A2902)),ISNUMBER(SEARCH('💰 BÁO GIÁ'!$C$27,$B2902)))),1,0)</f>
        <v>0</v>
      </c>
      <c r="O2902" s="1" t="str">
        <f t="shared" si="91"/>
        <v/>
      </c>
    </row>
    <row r="2903" customHeight="1" spans="1:15">
      <c r="A2903" s="1" t="str">
        <f>IF('📦 RON BỘ'!B158="","",'📦 RON BỘ'!B158)</f>
        <v>HH075964</v>
      </c>
      <c r="B2903" s="1" t="str">
        <f>IF('📦 RON BỘ'!B158="","",'📦 RON BỘ'!C158)</f>
        <v>Ron bộ Hyundai D6CA - Thép - DF</v>
      </c>
      <c r="C2903" s="1" t="str">
        <f>IF('📦 RON BỘ'!B158="","","Ron bộ")</f>
        <v>Ron bộ</v>
      </c>
      <c r="D2903" s="1" t="str">
        <f>IF('📦 RON BỘ'!B158="","",'📦 RON BỘ'!F158)</f>
        <v>Bộ</v>
      </c>
      <c r="E2903" s="13">
        <f>IF('📦 RON BỘ'!B158="","",'📦 RON BỘ'!G158)</f>
        <v>0</v>
      </c>
      <c r="F2903" s="13">
        <f>IF('📦 RON BỘ'!B158="","",'📦 RON BỘ'!H158)</f>
        <v>0</v>
      </c>
      <c r="G2903" s="13">
        <f>IF('📦 RON BỘ'!B158="","",'📦 RON BỘ'!I158)</f>
        <v>0</v>
      </c>
      <c r="H2903" s="13">
        <f>IF('📦 RON BỘ'!B158="","",'📦 RON BỘ'!J158)</f>
        <v>0</v>
      </c>
      <c r="I2903" s="13">
        <f>IF('📦 RON BỘ'!B158="","",'📦 RON BỘ'!K158)</f>
        <v>0</v>
      </c>
      <c r="J2903" s="1" t="str">
        <f>IF('📦 RON BỘ'!B158="","","")</f>
        <v/>
      </c>
      <c r="L2903" s="1">
        <f>N(L2902)+IF(AND('🔎 TRA CỨU NHANH'!$C$2&lt;&gt;"",OR(ISNUMBER(SEARCH('🔎 TRA CỨU NHANH'!$C$2,$A2903)),ISNUMBER(SEARCH('🔎 TRA CỨU NHANH'!$C$2,$B2903)))),1,0)</f>
        <v>0</v>
      </c>
      <c r="M2903" s="1" t="str">
        <f t="shared" si="90"/>
        <v/>
      </c>
      <c r="N2903" s="1">
        <f>N(N2902)+IF(AND('💰 BÁO GIÁ'!$C$27&lt;&gt;"",OR(ISNUMBER(SEARCH('💰 BÁO GIÁ'!$C$27,$A2903)),ISNUMBER(SEARCH('💰 BÁO GIÁ'!$C$27,$B2903)))),1,0)</f>
        <v>0</v>
      </c>
      <c r="O2903" s="1" t="str">
        <f t="shared" si="91"/>
        <v/>
      </c>
    </row>
    <row r="2904" customHeight="1" spans="1:15">
      <c r="A2904" s="1" t="str">
        <f>IF('📦 RON BỘ'!B159="","",'📦 RON BỘ'!B159)</f>
        <v>HH075965</v>
      </c>
      <c r="B2904" s="1" t="str">
        <f>IF('📦 RON BỘ'!B159="","",'📦 RON BỘ'!C159)</f>
        <v>Ron bộ Hyundai D6CB - Thép - DF</v>
      </c>
      <c r="C2904" s="1" t="str">
        <f>IF('📦 RON BỘ'!B159="","","Ron bộ")</f>
        <v>Ron bộ</v>
      </c>
      <c r="D2904" s="1" t="str">
        <f>IF('📦 RON BỘ'!B159="","",'📦 RON BỘ'!F159)</f>
        <v>Bộ</v>
      </c>
      <c r="E2904" s="13">
        <f>IF('📦 RON BỘ'!B159="","",'📦 RON BỘ'!G159)</f>
        <v>0</v>
      </c>
      <c r="F2904" s="13">
        <f>IF('📦 RON BỘ'!B159="","",'📦 RON BỘ'!H159)</f>
        <v>2600000</v>
      </c>
      <c r="G2904" s="13">
        <f>IF('📦 RON BỘ'!B159="","",'📦 RON BỘ'!I159)</f>
        <v>2800000</v>
      </c>
      <c r="H2904" s="13">
        <f>IF('📦 RON BỘ'!B159="","",'📦 RON BỘ'!J159)</f>
        <v>3000000</v>
      </c>
      <c r="I2904" s="13">
        <f>IF('📦 RON BỘ'!B159="","",'📦 RON BỘ'!K159)</f>
        <v>0</v>
      </c>
      <c r="J2904" s="1" t="str">
        <f>IF('📦 RON BỘ'!B159="","","")</f>
        <v/>
      </c>
      <c r="L2904" s="1">
        <f>N(L2903)+IF(AND('🔎 TRA CỨU NHANH'!$C$2&lt;&gt;"",OR(ISNUMBER(SEARCH('🔎 TRA CỨU NHANH'!$C$2,$A2904)),ISNUMBER(SEARCH('🔎 TRA CỨU NHANH'!$C$2,$B2904)))),1,0)</f>
        <v>0</v>
      </c>
      <c r="M2904" s="1" t="str">
        <f t="shared" si="90"/>
        <v/>
      </c>
      <c r="N2904" s="1">
        <f>N(N2903)+IF(AND('💰 BÁO GIÁ'!$C$27&lt;&gt;"",OR(ISNUMBER(SEARCH('💰 BÁO GIÁ'!$C$27,$A2904)),ISNUMBER(SEARCH('💰 BÁO GIÁ'!$C$27,$B2904)))),1,0)</f>
        <v>0</v>
      </c>
      <c r="O2904" s="1" t="str">
        <f t="shared" si="91"/>
        <v/>
      </c>
    </row>
    <row r="2905" customHeight="1" spans="1:15">
      <c r="A2905" s="1" t="str">
        <f>IF('📦 RON BỘ'!B160="","",'📦 RON BỘ'!B160)</f>
        <v/>
      </c>
      <c r="B2905" s="1" t="str">
        <f>IF('📦 RON BỘ'!B160="","",'📦 RON BỘ'!C160)</f>
        <v/>
      </c>
      <c r="C2905" s="1" t="str">
        <f>IF('📦 RON BỘ'!B160="","","Ron bộ")</f>
        <v/>
      </c>
      <c r="D2905" s="1" t="str">
        <f>IF('📦 RON BỘ'!B160="","",'📦 RON BỘ'!F160)</f>
        <v/>
      </c>
      <c r="E2905" s="1" t="str">
        <f>IF('📦 RON BỘ'!B160="","",'📦 RON BỘ'!G160)</f>
        <v/>
      </c>
      <c r="F2905" s="1" t="str">
        <f>IF('📦 RON BỘ'!B160="","",'📦 RON BỘ'!H160)</f>
        <v/>
      </c>
      <c r="G2905" s="1" t="str">
        <f>IF('📦 RON BỘ'!B160="","",'📦 RON BỘ'!I160)</f>
        <v/>
      </c>
      <c r="H2905" s="1" t="str">
        <f>IF('📦 RON BỘ'!B160="","",'📦 RON BỘ'!J160)</f>
        <v/>
      </c>
      <c r="I2905" s="1" t="str">
        <f>IF('📦 RON BỘ'!B160="","",'📦 RON BỘ'!K160)</f>
        <v/>
      </c>
      <c r="J2905" s="1" t="str">
        <f>IF('📦 RON BỘ'!B160="","","")</f>
        <v/>
      </c>
      <c r="L2905" s="1">
        <f>N(L2904)+IF(AND('🔎 TRA CỨU NHANH'!$C$2&lt;&gt;"",OR(ISNUMBER(SEARCH('🔎 TRA CỨU NHANH'!$C$2,$A2905)),ISNUMBER(SEARCH('🔎 TRA CỨU NHANH'!$C$2,$B2905)))),1,0)</f>
        <v>0</v>
      </c>
      <c r="M2905" s="1" t="str">
        <f t="shared" si="90"/>
        <v/>
      </c>
      <c r="N2905" s="1">
        <f>N(N2904)+IF(AND('💰 BÁO GIÁ'!$C$27&lt;&gt;"",OR(ISNUMBER(SEARCH('💰 BÁO GIÁ'!$C$27,$A2905)),ISNUMBER(SEARCH('💰 BÁO GIÁ'!$C$27,$B2905)))),1,0)</f>
        <v>0</v>
      </c>
      <c r="O2905" s="1" t="str">
        <f t="shared" si="91"/>
        <v/>
      </c>
    </row>
    <row r="2906" customHeight="1" spans="1:15">
      <c r="A2906" s="1" t="str">
        <f>IF('📦 RON BỘ'!B161="","",'📦 RON BỘ'!B161)</f>
        <v>HH078802</v>
      </c>
      <c r="B2906" s="1" t="str">
        <f>IF('📦 RON BỘ'!B161="","",'📦 RON BỘ'!C161)</f>
        <v>Ron bộ (BOTTOM SET, PHẦN DƯỚI) Cummins NT855  - DF</v>
      </c>
      <c r="C2906" s="1" t="str">
        <f>IF('📦 RON BỘ'!B161="","","Ron bộ")</f>
        <v>Ron bộ</v>
      </c>
      <c r="D2906" s="1" t="str">
        <f>IF('📦 RON BỘ'!B161="","",'📦 RON BỘ'!F161)</f>
        <v>Bộ</v>
      </c>
      <c r="E2906" s="13">
        <f>IF('📦 RON BỘ'!B161="","",'📦 RON BỘ'!G161)</f>
        <v>0</v>
      </c>
      <c r="F2906" s="13">
        <f>IF('📦 RON BỘ'!B161="","",'📦 RON BỘ'!H161)</f>
        <v>740000</v>
      </c>
      <c r="G2906" s="13">
        <f>IF('📦 RON BỘ'!B161="","",'📦 RON BỘ'!I161)</f>
        <v>790000</v>
      </c>
      <c r="H2906" s="13">
        <f>IF('📦 RON BỘ'!B161="","",'📦 RON BỘ'!J161)</f>
        <v>850000</v>
      </c>
      <c r="I2906" s="13">
        <f>IF('📦 RON BỘ'!B161="","",'📦 RON BỘ'!K161)</f>
        <v>0</v>
      </c>
      <c r="J2906" s="1" t="str">
        <f>IF('📦 RON BỘ'!B161="","","")</f>
        <v/>
      </c>
      <c r="L2906" s="1">
        <f>N(L2905)+IF(AND('🔎 TRA CỨU NHANH'!$C$2&lt;&gt;"",OR(ISNUMBER(SEARCH('🔎 TRA CỨU NHANH'!$C$2,$A2906)),ISNUMBER(SEARCH('🔎 TRA CỨU NHANH'!$C$2,$B2906)))),1,0)</f>
        <v>0</v>
      </c>
      <c r="M2906" s="1" t="str">
        <f t="shared" si="90"/>
        <v/>
      </c>
      <c r="N2906" s="1">
        <f>N(N2905)+IF(AND('💰 BÁO GIÁ'!$C$27&lt;&gt;"",OR(ISNUMBER(SEARCH('💰 BÁO GIÁ'!$C$27,$A2906)),ISNUMBER(SEARCH('💰 BÁO GIÁ'!$C$27,$B2906)))),1,0)</f>
        <v>0</v>
      </c>
      <c r="O2906" s="1" t="str">
        <f t="shared" si="91"/>
        <v/>
      </c>
    </row>
    <row r="2907" customHeight="1" spans="1:15">
      <c r="A2907" s="1" t="str">
        <f>IF('📦 RON BỘ'!B162="","",'📦 RON BỘ'!B162)</f>
        <v>HH078801</v>
      </c>
      <c r="B2907" s="1" t="str">
        <f>IF('📦 RON BỘ'!B162="","",'📦 RON BỘ'!C162)</f>
        <v>Ron bộ (TOP SET, PHẦN TRÊN) Cummins NT855/ 3801330 (đời cò nhỏ) - DF</v>
      </c>
      <c r="C2907" s="1" t="str">
        <f>IF('📦 RON BỘ'!B162="","","Ron bộ")</f>
        <v>Ron bộ</v>
      </c>
      <c r="D2907" s="1" t="str">
        <f>IF('📦 RON BỘ'!B162="","",'📦 RON BỘ'!F162)</f>
        <v>Bộ</v>
      </c>
      <c r="E2907" s="13">
        <f>IF('📦 RON BỘ'!B162="","",'📦 RON BỘ'!G162)</f>
        <v>0</v>
      </c>
      <c r="F2907" s="13">
        <f>IF('📦 RON BỘ'!B162="","",'📦 RON BỘ'!H162)</f>
        <v>1000000</v>
      </c>
      <c r="G2907" s="13">
        <f>IF('📦 RON BỘ'!B162="","",'📦 RON BỘ'!I162)</f>
        <v>1100000</v>
      </c>
      <c r="H2907" s="13">
        <f>IF('📦 RON BỘ'!B162="","",'📦 RON BỘ'!J162)</f>
        <v>1200000</v>
      </c>
      <c r="I2907" s="13">
        <f>IF('📦 RON BỘ'!B162="","",'📦 RON BỘ'!K162)</f>
        <v>0</v>
      </c>
      <c r="J2907" s="1" t="str">
        <f>IF('📦 RON BỘ'!B162="","","")</f>
        <v/>
      </c>
      <c r="L2907" s="1">
        <f>N(L2906)+IF(AND('🔎 TRA CỨU NHANH'!$C$2&lt;&gt;"",OR(ISNUMBER(SEARCH('🔎 TRA CỨU NHANH'!$C$2,$A2907)),ISNUMBER(SEARCH('🔎 TRA CỨU NHANH'!$C$2,$B2907)))),1,0)</f>
        <v>0</v>
      </c>
      <c r="M2907" s="1" t="str">
        <f t="shared" si="90"/>
        <v/>
      </c>
      <c r="N2907" s="1">
        <f>N(N2906)+IF(AND('💰 BÁO GIÁ'!$C$27&lt;&gt;"",OR(ISNUMBER(SEARCH('💰 BÁO GIÁ'!$C$27,$A2907)),ISNUMBER(SEARCH('💰 BÁO GIÁ'!$C$27,$B2907)))),1,0)</f>
        <v>0</v>
      </c>
      <c r="O2907" s="1" t="str">
        <f t="shared" si="91"/>
        <v/>
      </c>
    </row>
    <row r="2908" customHeight="1" spans="1:15">
      <c r="A2908" s="1" t="str">
        <f>IF('📦 RON BỘ'!B163="","",'📦 RON BỘ'!B163)</f>
        <v>HH084286</v>
      </c>
      <c r="B2908" s="1" t="str">
        <f>IF('📦 RON BỘ'!B163="","",'📦 RON BỘ'!C163)</f>
        <v>Ron bộ Cummins 116.5/ ISL9.5, metal kim loại - DF</v>
      </c>
      <c r="C2908" s="1" t="str">
        <f>IF('📦 RON BỘ'!B163="","","Ron bộ")</f>
        <v>Ron bộ</v>
      </c>
      <c r="D2908" s="1" t="str">
        <f>IF('📦 RON BỘ'!B163="","",'📦 RON BỘ'!F163)</f>
        <v>Bộ</v>
      </c>
      <c r="E2908" s="13">
        <f>IF('📦 RON BỘ'!B163="","",'📦 RON BỘ'!G163)</f>
        <v>0</v>
      </c>
      <c r="F2908" s="13">
        <f>IF('📦 RON BỘ'!B163="","",'📦 RON BỘ'!H163)</f>
        <v>2950000</v>
      </c>
      <c r="G2908" s="13">
        <f>IF('📦 RON BỘ'!B163="","",'📦 RON BỘ'!I163)</f>
        <v>3150000</v>
      </c>
      <c r="H2908" s="13">
        <f>IF('📦 RON BỘ'!B163="","",'📦 RON BỘ'!J163)</f>
        <v>3350000</v>
      </c>
      <c r="I2908" s="13">
        <f>IF('📦 RON BỘ'!B163="","",'📦 RON BỘ'!K163)</f>
        <v>0</v>
      </c>
      <c r="J2908" s="1" t="str">
        <f>IF('📦 RON BỘ'!B163="","","")</f>
        <v/>
      </c>
      <c r="L2908" s="1">
        <f>N(L2907)+IF(AND('🔎 TRA CỨU NHANH'!$C$2&lt;&gt;"",OR(ISNUMBER(SEARCH('🔎 TRA CỨU NHANH'!$C$2,$A2908)),ISNUMBER(SEARCH('🔎 TRA CỨU NHANH'!$C$2,$B2908)))),1,0)</f>
        <v>0</v>
      </c>
      <c r="M2908" s="1" t="str">
        <f t="shared" si="90"/>
        <v/>
      </c>
      <c r="N2908" s="1">
        <f>N(N2907)+IF(AND('💰 BÁO GIÁ'!$C$27&lt;&gt;"",OR(ISNUMBER(SEARCH('💰 BÁO GIÁ'!$C$27,$A2908)),ISNUMBER(SEARCH('💰 BÁO GIÁ'!$C$27,$B2908)))),1,0)</f>
        <v>0</v>
      </c>
      <c r="O2908" s="1" t="str">
        <f t="shared" si="91"/>
        <v/>
      </c>
    </row>
    <row r="2909" customHeight="1" spans="1:15">
      <c r="A2909" s="1" t="str">
        <f>IF('📦 RON BỘ'!B164="","",'📦 RON BỘ'!B164)</f>
        <v>HH080167</v>
      </c>
      <c r="B2909" s="1" t="str">
        <f>IF('📦 RON BỘ'!B164="","",'📦 RON BỘ'!C164)</f>
        <v>Ron bộ Cummins 4D107/ S4D107/ QSB4.5, Thép - NICE IN</v>
      </c>
      <c r="C2909" s="1" t="str">
        <f>IF('📦 RON BỘ'!B164="","","Ron bộ")</f>
        <v>Ron bộ</v>
      </c>
      <c r="D2909" s="1" t="str">
        <f>IF('📦 RON BỘ'!B164="","",'📦 RON BỘ'!F164)</f>
        <v>Bộ</v>
      </c>
      <c r="E2909" s="13">
        <f>IF('📦 RON BỘ'!B164="","",'📦 RON BỘ'!G164)</f>
        <v>0</v>
      </c>
      <c r="F2909" s="13">
        <f>IF('📦 RON BỘ'!B164="","",'📦 RON BỘ'!H164)</f>
        <v>1380000</v>
      </c>
      <c r="G2909" s="13">
        <f>IF('📦 RON BỘ'!B164="","",'📦 RON BỘ'!I164)</f>
        <v>1470000</v>
      </c>
      <c r="H2909" s="13">
        <f>IF('📦 RON BỘ'!B164="","",'📦 RON BỘ'!J164)</f>
        <v>1570000</v>
      </c>
      <c r="I2909" s="13">
        <f>IF('📦 RON BỘ'!B164="","",'📦 RON BỘ'!K164)</f>
        <v>0</v>
      </c>
      <c r="J2909" s="1" t="str">
        <f>IF('📦 RON BỘ'!B164="","","")</f>
        <v/>
      </c>
      <c r="L2909" s="1">
        <f>N(L2908)+IF(AND('🔎 TRA CỨU NHANH'!$C$2&lt;&gt;"",OR(ISNUMBER(SEARCH('🔎 TRA CỨU NHANH'!$C$2,$A2909)),ISNUMBER(SEARCH('🔎 TRA CỨU NHANH'!$C$2,$B2909)))),1,0)</f>
        <v>0</v>
      </c>
      <c r="M2909" s="1" t="str">
        <f t="shared" si="90"/>
        <v/>
      </c>
      <c r="N2909" s="1">
        <f>N(N2908)+IF(AND('💰 BÁO GIÁ'!$C$27&lt;&gt;"",OR(ISNUMBER(SEARCH('💰 BÁO GIÁ'!$C$27,$A2909)),ISNUMBER(SEARCH('💰 BÁO GIÁ'!$C$27,$B2909)))),1,0)</f>
        <v>0</v>
      </c>
      <c r="O2909" s="1" t="str">
        <f t="shared" si="91"/>
        <v/>
      </c>
    </row>
    <row r="2910" customHeight="1" spans="1:15">
      <c r="A2910" s="1" t="str">
        <f>IF('📦 RON BỘ'!B165="","",'📦 RON BỘ'!B165)</f>
        <v>HH070875</v>
      </c>
      <c r="B2910" s="1" t="str">
        <f>IF('📦 RON BỘ'!B165="","",'📦 RON BỘ'!C165)</f>
        <v>Ron bộ Cummins 6CT (12 sp) 6D114/S6D114 amiang + thép - DF</v>
      </c>
      <c r="C2910" s="1" t="str">
        <f>IF('📦 RON BỘ'!B165="","","Ron bộ")</f>
        <v>Ron bộ</v>
      </c>
      <c r="D2910" s="1" t="str">
        <f>IF('📦 RON BỘ'!B165="","",'📦 RON BỘ'!F165)</f>
        <v>Bộ</v>
      </c>
      <c r="E2910" s="13">
        <f>IF('📦 RON BỘ'!B165="","",'📦 RON BỘ'!G165)</f>
        <v>0</v>
      </c>
      <c r="F2910" s="13">
        <f>IF('📦 RON BỘ'!B165="","",'📦 RON BỘ'!H165)</f>
        <v>0</v>
      </c>
      <c r="G2910" s="13">
        <f>IF('📦 RON BỘ'!B165="","",'📦 RON BỘ'!I165)</f>
        <v>0</v>
      </c>
      <c r="H2910" s="13">
        <f>IF('📦 RON BỘ'!B165="","",'📦 RON BỘ'!J165)</f>
        <v>0</v>
      </c>
      <c r="I2910" s="13">
        <f>IF('📦 RON BỘ'!B165="","",'📦 RON BỘ'!K165)</f>
        <v>0</v>
      </c>
      <c r="J2910" s="1" t="str">
        <f>IF('📦 RON BỘ'!B165="","","")</f>
        <v/>
      </c>
      <c r="L2910" s="1">
        <f>N(L2909)+IF(AND('🔎 TRA CỨU NHANH'!$C$2&lt;&gt;"",OR(ISNUMBER(SEARCH('🔎 TRA CỨU NHANH'!$C$2,$A2910)),ISNUMBER(SEARCH('🔎 TRA CỨU NHANH'!$C$2,$B2910)))),1,0)</f>
        <v>0</v>
      </c>
      <c r="M2910" s="1" t="str">
        <f t="shared" si="90"/>
        <v/>
      </c>
      <c r="N2910" s="1">
        <f>N(N2909)+IF(AND('💰 BÁO GIÁ'!$C$27&lt;&gt;"",OR(ISNUMBER(SEARCH('💰 BÁO GIÁ'!$C$27,$A2910)),ISNUMBER(SEARCH('💰 BÁO GIÁ'!$C$27,$B2910)))),1,0)</f>
        <v>0</v>
      </c>
      <c r="O2910" s="1" t="str">
        <f t="shared" si="91"/>
        <v/>
      </c>
    </row>
    <row r="2911" customHeight="1" spans="1:15">
      <c r="A2911" s="1" t="str">
        <f>IF('📦 RON BỘ'!B166="","",'📦 RON BỘ'!B166)</f>
        <v>HH076536</v>
      </c>
      <c r="B2911" s="1" t="str">
        <f>IF('📦 RON BỘ'!B166="","",'📦 RON BỘ'!C166)</f>
        <v>Ron bộ Cummins 6D107/S6D107/QSB6.7 Thép - NICE IN</v>
      </c>
      <c r="C2911" s="1" t="str">
        <f>IF('📦 RON BỘ'!B166="","","Ron bộ")</f>
        <v>Ron bộ</v>
      </c>
      <c r="D2911" s="1" t="str">
        <f>IF('📦 RON BỘ'!B166="","",'📦 RON BỘ'!F166)</f>
        <v>Bộ</v>
      </c>
      <c r="E2911" s="13">
        <f>IF('📦 RON BỘ'!B166="","",'📦 RON BỘ'!G166)</f>
        <v>0</v>
      </c>
      <c r="F2911" s="13">
        <f>IF('📦 RON BỘ'!B166="","",'📦 RON BỘ'!H166)</f>
        <v>1780000</v>
      </c>
      <c r="G2911" s="13">
        <f>IF('📦 RON BỘ'!B166="","",'📦 RON BỘ'!I166)</f>
        <v>1900000</v>
      </c>
      <c r="H2911" s="13">
        <f>IF('📦 RON BỘ'!B166="","",'📦 RON BỘ'!J166)</f>
        <v>2000000</v>
      </c>
      <c r="I2911" s="13">
        <f>IF('📦 RON BỘ'!B166="","",'📦 RON BỘ'!K166)</f>
        <v>0</v>
      </c>
      <c r="J2911" s="1" t="str">
        <f>IF('📦 RON BỘ'!B166="","","")</f>
        <v/>
      </c>
      <c r="L2911" s="1">
        <f>N(L2910)+IF(AND('🔎 TRA CỨU NHANH'!$C$2&lt;&gt;"",OR(ISNUMBER(SEARCH('🔎 TRA CỨU NHANH'!$C$2,$A2911)),ISNUMBER(SEARCH('🔎 TRA CỨU NHANH'!$C$2,$B2911)))),1,0)</f>
        <v>0</v>
      </c>
      <c r="M2911" s="1" t="str">
        <f t="shared" si="90"/>
        <v/>
      </c>
      <c r="N2911" s="1">
        <f>N(N2910)+IF(AND('💰 BÁO GIÁ'!$C$27&lt;&gt;"",OR(ISNUMBER(SEARCH('💰 BÁO GIÁ'!$C$27,$A2911)),ISNUMBER(SEARCH('💰 BÁO GIÁ'!$C$27,$B2911)))),1,0)</f>
        <v>0</v>
      </c>
      <c r="O2911" s="1" t="str">
        <f t="shared" si="91"/>
        <v/>
      </c>
    </row>
    <row r="2912" customHeight="1" spans="1:15">
      <c r="A2912" s="1" t="str">
        <f>IF('📦 RON BỘ'!B167="","",'📦 RON BỘ'!B167)</f>
        <v>HH076831</v>
      </c>
      <c r="B2912" s="1" t="str">
        <f>IF('📦 RON BỘ'!B167="","",'📦 RON BỘ'!C167)</f>
        <v>Ron bộ Cummins 6D107/S6D107/QSB6.7, Thép - MASAKO</v>
      </c>
      <c r="C2912" s="1" t="str">
        <f>IF('📦 RON BỘ'!B167="","","Ron bộ")</f>
        <v>Ron bộ</v>
      </c>
      <c r="D2912" s="1" t="str">
        <f>IF('📦 RON BỘ'!B167="","",'📦 RON BỘ'!F167)</f>
        <v>Bộ</v>
      </c>
      <c r="E2912" s="13">
        <f>IF('📦 RON BỘ'!B167="","",'📦 RON BỘ'!G167)</f>
        <v>0</v>
      </c>
      <c r="F2912" s="13">
        <f>IF('📦 RON BỘ'!B167="","",'📦 RON BỘ'!H167)</f>
        <v>1300000</v>
      </c>
      <c r="G2912" s="13">
        <f>IF('📦 RON BỘ'!B167="","",'📦 RON BỘ'!I167)</f>
        <v>1400000</v>
      </c>
      <c r="H2912" s="13">
        <f>IF('📦 RON BỘ'!B167="","",'📦 RON BỘ'!J167)</f>
        <v>1500000</v>
      </c>
      <c r="I2912" s="13">
        <f>IF('📦 RON BỘ'!B167="","",'📦 RON BỘ'!K167)</f>
        <v>0</v>
      </c>
      <c r="J2912" s="1" t="str">
        <f>IF('📦 RON BỘ'!B167="","","")</f>
        <v/>
      </c>
      <c r="L2912" s="1">
        <f>N(L2911)+IF(AND('🔎 TRA CỨU NHANH'!$C$2&lt;&gt;"",OR(ISNUMBER(SEARCH('🔎 TRA CỨU NHANH'!$C$2,$A2912)),ISNUMBER(SEARCH('🔎 TRA CỨU NHANH'!$C$2,$B2912)))),1,0)</f>
        <v>0</v>
      </c>
      <c r="M2912" s="1" t="str">
        <f t="shared" si="90"/>
        <v/>
      </c>
      <c r="N2912" s="1">
        <f>N(N2911)+IF(AND('💰 BÁO GIÁ'!$C$27&lt;&gt;"",OR(ISNUMBER(SEARCH('💰 BÁO GIÁ'!$C$27,$A2912)),ISNUMBER(SEARCH('💰 BÁO GIÁ'!$C$27,$B2912)))),1,0)</f>
        <v>0</v>
      </c>
      <c r="O2912" s="1" t="str">
        <f t="shared" si="91"/>
        <v/>
      </c>
    </row>
    <row r="2913" customHeight="1" spans="1:15">
      <c r="A2913" s="1" t="str">
        <f>IF('📦 RON BỘ'!B168="","",'📦 RON BỘ'!B168)</f>
        <v>HH072731</v>
      </c>
      <c r="B2913" s="1" t="str">
        <f>IF('📦 RON BỘ'!B168="","",'📦 RON BỘ'!C168)</f>
        <v>Ron bộ Cummins 6L/ L375 (6CT-24 sp, đời điện), S6D114/6D114- Graphite - DF</v>
      </c>
      <c r="C2913" s="1" t="str">
        <f>IF('📦 RON BỘ'!B168="","","Ron bộ")</f>
        <v>Ron bộ</v>
      </c>
      <c r="D2913" s="1" t="str">
        <f>IF('📦 RON BỘ'!B168="","",'📦 RON BỘ'!F168)</f>
        <v>Bộ</v>
      </c>
      <c r="E2913" s="13">
        <f>IF('📦 RON BỘ'!B168="","",'📦 RON BỘ'!G168)</f>
        <v>0</v>
      </c>
      <c r="F2913" s="13">
        <f>IF('📦 RON BỘ'!B168="","",'📦 RON BỘ'!H168)</f>
        <v>0</v>
      </c>
      <c r="G2913" s="13">
        <f>IF('📦 RON BỘ'!B168="","",'📦 RON BỘ'!I168)</f>
        <v>0</v>
      </c>
      <c r="H2913" s="13">
        <f>IF('📦 RON BỘ'!B168="","",'📦 RON BỘ'!J168)</f>
        <v>0</v>
      </c>
      <c r="I2913" s="13">
        <f>IF('📦 RON BỘ'!B168="","",'📦 RON BỘ'!K168)</f>
        <v>0</v>
      </c>
      <c r="J2913" s="1" t="str">
        <f>IF('📦 RON BỘ'!B168="","","")</f>
        <v/>
      </c>
      <c r="L2913" s="1">
        <f>N(L2912)+IF(AND('🔎 TRA CỨU NHANH'!$C$2&lt;&gt;"",OR(ISNUMBER(SEARCH('🔎 TRA CỨU NHANH'!$C$2,$A2913)),ISNUMBER(SEARCH('🔎 TRA CỨU NHANH'!$C$2,$B2913)))),1,0)</f>
        <v>0</v>
      </c>
      <c r="M2913" s="1" t="str">
        <f t="shared" si="90"/>
        <v/>
      </c>
      <c r="N2913" s="1">
        <f>N(N2912)+IF(AND('💰 BÁO GIÁ'!$C$27&lt;&gt;"",OR(ISNUMBER(SEARCH('💰 BÁO GIÁ'!$C$27,$A2913)),ISNUMBER(SEARCH('💰 BÁO GIÁ'!$C$27,$B2913)))),1,0)</f>
        <v>0</v>
      </c>
      <c r="O2913" s="1" t="str">
        <f t="shared" si="91"/>
        <v/>
      </c>
    </row>
    <row r="2914" customHeight="1" spans="1:15">
      <c r="A2914" s="1" t="str">
        <f>IF('📦 RON BỘ'!B169="","",'📦 RON BỘ'!B169)</f>
        <v>HH078857</v>
      </c>
      <c r="B2914" s="1" t="str">
        <f>IF('📦 RON BỘ'!B169="","",'📦 RON BỘ'!C169)</f>
        <v>Ron bộ Cummins 94 (ISF 2.8) - ARTSS</v>
      </c>
      <c r="C2914" s="1" t="str">
        <f>IF('📦 RON BỘ'!B169="","","Ron bộ")</f>
        <v>Ron bộ</v>
      </c>
      <c r="D2914" s="1" t="str">
        <f>IF('📦 RON BỘ'!B169="","",'📦 RON BỘ'!F169)</f>
        <v>Bộ</v>
      </c>
      <c r="E2914" s="13">
        <f>IF('📦 RON BỘ'!B169="","",'📦 RON BỘ'!G169)</f>
        <v>0</v>
      </c>
      <c r="F2914" s="13">
        <f>IF('📦 RON BỘ'!B169="","",'📦 RON BỘ'!H169)</f>
        <v>0</v>
      </c>
      <c r="G2914" s="13">
        <f>IF('📦 RON BỘ'!B169="","",'📦 RON BỘ'!I169)</f>
        <v>0</v>
      </c>
      <c r="H2914" s="13">
        <f>IF('📦 RON BỘ'!B169="","",'📦 RON BỘ'!J169)</f>
        <v>0</v>
      </c>
      <c r="I2914" s="13">
        <f>IF('📦 RON BỘ'!B169="","",'📦 RON BỘ'!K169)</f>
        <v>0</v>
      </c>
      <c r="J2914" s="1" t="str">
        <f>IF('📦 RON BỘ'!B169="","","")</f>
        <v/>
      </c>
      <c r="L2914" s="1">
        <f>N(L2913)+IF(AND('🔎 TRA CỨU NHANH'!$C$2&lt;&gt;"",OR(ISNUMBER(SEARCH('🔎 TRA CỨU NHANH'!$C$2,$A2914)),ISNUMBER(SEARCH('🔎 TRA CỨU NHANH'!$C$2,$B2914)))),1,0)</f>
        <v>0</v>
      </c>
      <c r="M2914" s="1" t="str">
        <f t="shared" si="90"/>
        <v/>
      </c>
      <c r="N2914" s="1">
        <f>N(N2913)+IF(AND('💰 BÁO GIÁ'!$C$27&lt;&gt;"",OR(ISNUMBER(SEARCH('💰 BÁO GIÁ'!$C$27,$A2914)),ISNUMBER(SEARCH('💰 BÁO GIÁ'!$C$27,$B2914)))),1,0)</f>
        <v>0</v>
      </c>
      <c r="O2914" s="1" t="str">
        <f t="shared" si="91"/>
        <v/>
      </c>
    </row>
    <row r="2915" customHeight="1" spans="1:15">
      <c r="A2915" s="1" t="str">
        <f>IF('📦 RON BỘ'!B170="","",'📦 RON BỘ'!B170)</f>
        <v>HH077246</v>
      </c>
      <c r="B2915" s="1" t="str">
        <f>IF('📦 RON BỘ'!B170="","",'📦 RON BỘ'!C170)</f>
        <v>Ron bộ Cummins B3.3/ 4D95 đời điện Graphite - NICE IN</v>
      </c>
      <c r="C2915" s="1" t="str">
        <f>IF('📦 RON BỘ'!B170="","","Ron bộ")</f>
        <v>Ron bộ</v>
      </c>
      <c r="D2915" s="1" t="str">
        <f>IF('📦 RON BỘ'!B170="","",'📦 RON BỘ'!F170)</f>
        <v>Bộ</v>
      </c>
      <c r="E2915" s="13">
        <f>IF('📦 RON BỘ'!B170="","",'📦 RON BỘ'!G170)</f>
        <v>0</v>
      </c>
      <c r="F2915" s="13">
        <f>IF('📦 RON BỘ'!B170="","",'📦 RON BỘ'!H170)</f>
        <v>700000</v>
      </c>
      <c r="G2915" s="13">
        <f>IF('📦 RON BỘ'!B170="","",'📦 RON BỘ'!I170)</f>
        <v>750000</v>
      </c>
      <c r="H2915" s="13">
        <f>IF('📦 RON BỘ'!B170="","",'📦 RON BỘ'!J170)</f>
        <v>800000</v>
      </c>
      <c r="I2915" s="13">
        <f>IF('📦 RON BỘ'!B170="","",'📦 RON BỘ'!K170)</f>
        <v>0</v>
      </c>
      <c r="J2915" s="1" t="str">
        <f>IF('📦 RON BỘ'!B170="","","")</f>
        <v/>
      </c>
      <c r="L2915" s="1">
        <f>N(L2914)+IF(AND('🔎 TRA CỨU NHANH'!$C$2&lt;&gt;"",OR(ISNUMBER(SEARCH('🔎 TRA CỨU NHANH'!$C$2,$A2915)),ISNUMBER(SEARCH('🔎 TRA CỨU NHANH'!$C$2,$B2915)))),1,0)</f>
        <v>0</v>
      </c>
      <c r="M2915" s="1" t="str">
        <f t="shared" si="90"/>
        <v/>
      </c>
      <c r="N2915" s="1">
        <f>N(N2914)+IF(AND('💰 BÁO GIÁ'!$C$27&lt;&gt;"",OR(ISNUMBER(SEARCH('💰 BÁO GIÁ'!$C$27,$A2915)),ISNUMBER(SEARCH('💰 BÁO GIÁ'!$C$27,$B2915)))),1,0)</f>
        <v>0</v>
      </c>
      <c r="O2915" s="1" t="str">
        <f t="shared" si="91"/>
        <v/>
      </c>
    </row>
    <row r="2916" customHeight="1" spans="1:15">
      <c r="A2916" s="1" t="str">
        <f>IF('📦 RON BỘ'!B171="","",'📦 RON BỘ'!B171)</f>
        <v>HH084258</v>
      </c>
      <c r="B2916" s="1" t="str">
        <f>IF('📦 RON BỘ'!B171="","",'📦 RON BỘ'!C171)</f>
        <v>Ron bộ Cummins ISB5.9L/ 6D102, Metal thép kẹp - DF</v>
      </c>
      <c r="C2916" s="1" t="str">
        <f>IF('📦 RON BỘ'!B171="","","Ron bộ")</f>
        <v>Ron bộ</v>
      </c>
      <c r="D2916" s="1" t="str">
        <f>IF('📦 RON BỘ'!B171="","",'📦 RON BỘ'!F171)</f>
        <v>Bộ</v>
      </c>
      <c r="E2916" s="13">
        <f>IF('📦 RON BỘ'!B171="","",'📦 RON BỘ'!G171)</f>
        <v>0</v>
      </c>
      <c r="F2916" s="13">
        <f>IF('📦 RON BỘ'!B171="","",'📦 RON BỘ'!H171)</f>
        <v>2300000</v>
      </c>
      <c r="G2916" s="13">
        <f>IF('📦 RON BỘ'!B171="","",'📦 RON BỘ'!I171)</f>
        <v>2450000</v>
      </c>
      <c r="H2916" s="13">
        <f>IF('📦 RON BỘ'!B171="","",'📦 RON BỘ'!J171)</f>
        <v>2600000</v>
      </c>
      <c r="I2916" s="13">
        <f>IF('📦 RON BỘ'!B171="","",'📦 RON BỘ'!K171)</f>
        <v>0</v>
      </c>
      <c r="J2916" s="1" t="str">
        <f>IF('📦 RON BỘ'!B171="","","")</f>
        <v/>
      </c>
      <c r="L2916" s="1">
        <f>N(L2915)+IF(AND('🔎 TRA CỨU NHANH'!$C$2&lt;&gt;"",OR(ISNUMBER(SEARCH('🔎 TRA CỨU NHANH'!$C$2,$A2916)),ISNUMBER(SEARCH('🔎 TRA CỨU NHANH'!$C$2,$B2916)))),1,0)</f>
        <v>0</v>
      </c>
      <c r="M2916" s="1" t="str">
        <f t="shared" si="90"/>
        <v/>
      </c>
      <c r="N2916" s="1">
        <f>N(N2915)+IF(AND('💰 BÁO GIÁ'!$C$27&lt;&gt;"",OR(ISNUMBER(SEARCH('💰 BÁO GIÁ'!$C$27,$A2916)),ISNUMBER(SEARCH('💰 BÁO GIÁ'!$C$27,$B2916)))),1,0)</f>
        <v>0</v>
      </c>
      <c r="O2916" s="1" t="str">
        <f t="shared" si="91"/>
        <v/>
      </c>
    </row>
    <row r="2917" customHeight="1" spans="1:15">
      <c r="A2917" s="1" t="str">
        <f>IF('📦 RON BỘ'!B172="","",'📦 RON BỘ'!B172)</f>
        <v>HH084259</v>
      </c>
      <c r="B2917" s="1" t="str">
        <f>IF('📦 RON BỘ'!B172="","",'📦 RON BỘ'!C172)</f>
        <v>Ron bộ Cummins ISBE5.9/ 6D102, Thép - DF</v>
      </c>
      <c r="C2917" s="1" t="str">
        <f>IF('📦 RON BỘ'!B172="","","Ron bộ")</f>
        <v>Ron bộ</v>
      </c>
      <c r="D2917" s="1" t="str">
        <f>IF('📦 RON BỘ'!B172="","",'📦 RON BỘ'!F172)</f>
        <v>Bộ</v>
      </c>
      <c r="E2917" s="13">
        <f>IF('📦 RON BỘ'!B172="","",'📦 RON BỘ'!G172)</f>
        <v>0</v>
      </c>
      <c r="F2917" s="13">
        <f>IF('📦 RON BỘ'!B172="","",'📦 RON BỘ'!H172)</f>
        <v>2050000</v>
      </c>
      <c r="G2917" s="13">
        <f>IF('📦 RON BỘ'!B172="","",'📦 RON BỘ'!I172)</f>
        <v>2150000</v>
      </c>
      <c r="H2917" s="13">
        <f>IF('📦 RON BỘ'!B172="","",'📦 RON BỘ'!J172)</f>
        <v>2350000</v>
      </c>
      <c r="I2917" s="13">
        <f>IF('📦 RON BỘ'!B172="","",'📦 RON BỘ'!K172)</f>
        <v>0</v>
      </c>
      <c r="J2917" s="1" t="str">
        <f>IF('📦 RON BỘ'!B172="","","")</f>
        <v/>
      </c>
      <c r="L2917" s="1">
        <f>N(L2916)+IF(AND('🔎 TRA CỨU NHANH'!$C$2&lt;&gt;"",OR(ISNUMBER(SEARCH('🔎 TRA CỨU NHANH'!$C$2,$A2917)),ISNUMBER(SEARCH('🔎 TRA CỨU NHANH'!$C$2,$B2917)))),1,0)</f>
        <v>0</v>
      </c>
      <c r="M2917" s="1" t="str">
        <f t="shared" si="90"/>
        <v/>
      </c>
      <c r="N2917" s="1">
        <f>N(N2916)+IF(AND('💰 BÁO GIÁ'!$C$27&lt;&gt;"",OR(ISNUMBER(SEARCH('💰 BÁO GIÁ'!$C$27,$A2917)),ISNUMBER(SEARCH('💰 BÁO GIÁ'!$C$27,$B2917)))),1,0)</f>
        <v>0</v>
      </c>
      <c r="O2917" s="1" t="str">
        <f t="shared" si="91"/>
        <v/>
      </c>
    </row>
    <row r="2918" customHeight="1" spans="1:15">
      <c r="A2918" s="1" t="str">
        <f>IF('📦 RON BỘ'!B173="","",'📦 RON BỘ'!B173)</f>
        <v>HH083014</v>
      </c>
      <c r="B2918" s="1" t="str">
        <f>IF('📦 RON BỘ'!B173="","",'📦 RON BỘ'!C173)</f>
        <v>Ron bộ Cummins ISF2.8 - thép Inox - NICE IN</v>
      </c>
      <c r="C2918" s="1" t="str">
        <f>IF('📦 RON BỘ'!B173="","","Ron bộ")</f>
        <v>Ron bộ</v>
      </c>
      <c r="D2918" s="1" t="str">
        <f>IF('📦 RON BỘ'!B173="","",'📦 RON BỘ'!F173)</f>
        <v>Bộ</v>
      </c>
      <c r="E2918" s="13">
        <f>IF('📦 RON BỘ'!B173="","",'📦 RON BỘ'!G173)</f>
        <v>0</v>
      </c>
      <c r="F2918" s="13">
        <f>IF('📦 RON BỘ'!B173="","",'📦 RON BỘ'!H173)</f>
        <v>1300000</v>
      </c>
      <c r="G2918" s="13">
        <f>IF('📦 RON BỘ'!B173="","",'📦 RON BỘ'!I173)</f>
        <v>1400000</v>
      </c>
      <c r="H2918" s="13">
        <f>IF('📦 RON BỘ'!B173="","",'📦 RON BỘ'!J173)</f>
        <v>1500000</v>
      </c>
      <c r="I2918" s="13">
        <f>IF('📦 RON BỘ'!B173="","",'📦 RON BỘ'!K173)</f>
        <v>0</v>
      </c>
      <c r="J2918" s="1" t="str">
        <f>IF('📦 RON BỘ'!B173="","","")</f>
        <v/>
      </c>
      <c r="L2918" s="1">
        <f>N(L2917)+IF(AND('🔎 TRA CỨU NHANH'!$C$2&lt;&gt;"",OR(ISNUMBER(SEARCH('🔎 TRA CỨU NHANH'!$C$2,$A2918)),ISNUMBER(SEARCH('🔎 TRA CỨU NHANH'!$C$2,$B2918)))),1,0)</f>
        <v>0</v>
      </c>
      <c r="M2918" s="1" t="str">
        <f t="shared" si="90"/>
        <v/>
      </c>
      <c r="N2918" s="1">
        <f>N(N2917)+IF(AND('💰 BÁO GIÁ'!$C$27&lt;&gt;"",OR(ISNUMBER(SEARCH('💰 BÁO GIÁ'!$C$27,$A2918)),ISNUMBER(SEARCH('💰 BÁO GIÁ'!$C$27,$B2918)))),1,0)</f>
        <v>0</v>
      </c>
      <c r="O2918" s="1" t="str">
        <f t="shared" si="91"/>
        <v/>
      </c>
    </row>
    <row r="2919" customHeight="1" spans="1:15">
      <c r="A2919" s="1" t="str">
        <f>IF('📦 RON BỘ'!B174="","",'📦 RON BỘ'!B174)</f>
        <v>HH084248</v>
      </c>
      <c r="B2919" s="1" t="str">
        <f>IF('📦 RON BỘ'!B174="","",'📦 RON BỘ'!C174)</f>
        <v>Ron bộ Cummins ISF2.8, Thép - DF</v>
      </c>
      <c r="C2919" s="1" t="str">
        <f>IF('📦 RON BỘ'!B174="","","Ron bộ")</f>
        <v>Ron bộ</v>
      </c>
      <c r="D2919" s="1" t="str">
        <f>IF('📦 RON BỘ'!B174="","",'📦 RON BỘ'!F174)</f>
        <v>Bộ</v>
      </c>
      <c r="E2919" s="13">
        <f>IF('📦 RON BỘ'!B174="","",'📦 RON BỘ'!G174)</f>
        <v>0</v>
      </c>
      <c r="F2919" s="13">
        <f>IF('📦 RON BỘ'!B174="","",'📦 RON BỘ'!H174)</f>
        <v>710000</v>
      </c>
      <c r="G2919" s="13">
        <f>IF('📦 RON BỘ'!B174="","",'📦 RON BỘ'!I174)</f>
        <v>750000</v>
      </c>
      <c r="H2919" s="13">
        <f>IF('📦 RON BỘ'!B174="","",'📦 RON BỘ'!J174)</f>
        <v>800000</v>
      </c>
      <c r="I2919" s="13">
        <f>IF('📦 RON BỘ'!B174="","",'📦 RON BỘ'!K174)</f>
        <v>0</v>
      </c>
      <c r="J2919" s="1" t="str">
        <f>IF('📦 RON BỘ'!B174="","","")</f>
        <v/>
      </c>
      <c r="L2919" s="1">
        <f>N(L2918)+IF(AND('🔎 TRA CỨU NHANH'!$C$2&lt;&gt;"",OR(ISNUMBER(SEARCH('🔎 TRA CỨU NHANH'!$C$2,$A2919)),ISNUMBER(SEARCH('🔎 TRA CỨU NHANH'!$C$2,$B2919)))),1,0)</f>
        <v>0</v>
      </c>
      <c r="M2919" s="1" t="str">
        <f t="shared" si="90"/>
        <v/>
      </c>
      <c r="N2919" s="1">
        <f>N(N2918)+IF(AND('💰 BÁO GIÁ'!$C$27&lt;&gt;"",OR(ISNUMBER(SEARCH('💰 BÁO GIÁ'!$C$27,$A2919)),ISNUMBER(SEARCH('💰 BÁO GIÁ'!$C$27,$B2919)))),1,0)</f>
        <v>0</v>
      </c>
      <c r="O2919" s="1" t="str">
        <f t="shared" si="91"/>
        <v/>
      </c>
    </row>
    <row r="2920" customHeight="1" spans="1:15">
      <c r="A2920" s="1" t="str">
        <f>IF('📦 RON BỘ'!B175="","",'📦 RON BỘ'!B175)</f>
        <v>HH080627</v>
      </c>
      <c r="B2920" s="1" t="str">
        <f>IF('📦 RON BỘ'!B175="","",'📦 RON BỘ'!C175)</f>
        <v>Ron bộ Cummins ISF3.8 (4D102 đời điện) - thép Inox - NICE IN</v>
      </c>
      <c r="C2920" s="1" t="str">
        <f>IF('📦 RON BỘ'!B175="","","Ron bộ")</f>
        <v>Ron bộ</v>
      </c>
      <c r="D2920" s="1" t="str">
        <f>IF('📦 RON BỘ'!B175="","",'📦 RON BỘ'!F175)</f>
        <v>Bộ</v>
      </c>
      <c r="E2920" s="13">
        <f>IF('📦 RON BỘ'!B175="","",'📦 RON BỘ'!G175)</f>
        <v>0</v>
      </c>
      <c r="F2920" s="13">
        <f>IF('📦 RON BỘ'!B175="","",'📦 RON BỘ'!H175)</f>
        <v>1380000</v>
      </c>
      <c r="G2920" s="13">
        <f>IF('📦 RON BỘ'!B175="","",'📦 RON BỘ'!I175)</f>
        <v>1470000</v>
      </c>
      <c r="H2920" s="13">
        <f>IF('📦 RON BỘ'!B175="","",'📦 RON BỘ'!J175)</f>
        <v>1600000</v>
      </c>
      <c r="I2920" s="13">
        <f>IF('📦 RON BỘ'!B175="","",'📦 RON BỘ'!K175)</f>
        <v>0</v>
      </c>
      <c r="J2920" s="1" t="str">
        <f>IF('📦 RON BỘ'!B175="","","")</f>
        <v/>
      </c>
      <c r="L2920" s="1">
        <f>N(L2919)+IF(AND('🔎 TRA CỨU NHANH'!$C$2&lt;&gt;"",OR(ISNUMBER(SEARCH('🔎 TRA CỨU NHANH'!$C$2,$A2920)),ISNUMBER(SEARCH('🔎 TRA CỨU NHANH'!$C$2,$B2920)))),1,0)</f>
        <v>0</v>
      </c>
      <c r="M2920" s="1" t="str">
        <f t="shared" si="90"/>
        <v/>
      </c>
      <c r="N2920" s="1">
        <f>N(N2919)+IF(AND('💰 BÁO GIÁ'!$C$27&lt;&gt;"",OR(ISNUMBER(SEARCH('💰 BÁO GIÁ'!$C$27,$A2920)),ISNUMBER(SEARCH('💰 BÁO GIÁ'!$C$27,$B2920)))),1,0)</f>
        <v>0</v>
      </c>
      <c r="O2920" s="1" t="str">
        <f t="shared" si="91"/>
        <v/>
      </c>
    </row>
    <row r="2921" customHeight="1" spans="1:15">
      <c r="A2921" s="1" t="str">
        <f>IF('📦 RON BỘ'!B176="","",'📦 RON BỘ'!B176)</f>
        <v>HH080451</v>
      </c>
      <c r="B2921" s="1" t="str">
        <f>IF('📦 RON BỘ'!B176="","",'📦 RON BỘ'!C176)</f>
        <v>Ron bộ Cummins L10 (PHẦN DƯỚI) - NICE IN</v>
      </c>
      <c r="C2921" s="1" t="str">
        <f>IF('📦 RON BỘ'!B176="","","Ron bộ")</f>
        <v>Ron bộ</v>
      </c>
      <c r="D2921" s="1" t="str">
        <f>IF('📦 RON BỘ'!B176="","",'📦 RON BỘ'!F176)</f>
        <v>Bộ</v>
      </c>
      <c r="E2921" s="13">
        <f>IF('📦 RON BỘ'!B176="","",'📦 RON BỘ'!G176)</f>
        <v>0</v>
      </c>
      <c r="F2921" s="13">
        <f>IF('📦 RON BỘ'!B176="","",'📦 RON BỘ'!H176)</f>
        <v>2600000</v>
      </c>
      <c r="G2921" s="13">
        <f>IF('📦 RON BỘ'!B176="","",'📦 RON BỘ'!I176)</f>
        <v>2750000</v>
      </c>
      <c r="H2921" s="13">
        <f>IF('📦 RON BỘ'!B176="","",'📦 RON BỘ'!J176)</f>
        <v>2900000</v>
      </c>
      <c r="I2921" s="13">
        <f>IF('📦 RON BỘ'!B176="","",'📦 RON BỘ'!K176)</f>
        <v>0</v>
      </c>
      <c r="J2921" s="1" t="str">
        <f>IF('📦 RON BỘ'!B176="","","")</f>
        <v/>
      </c>
      <c r="L2921" s="1">
        <f>N(L2920)+IF(AND('🔎 TRA CỨU NHANH'!$C$2&lt;&gt;"",OR(ISNUMBER(SEARCH('🔎 TRA CỨU NHANH'!$C$2,$A2921)),ISNUMBER(SEARCH('🔎 TRA CỨU NHANH'!$C$2,$B2921)))),1,0)</f>
        <v>0</v>
      </c>
      <c r="M2921" s="1" t="str">
        <f t="shared" si="90"/>
        <v/>
      </c>
      <c r="N2921" s="1">
        <f>N(N2920)+IF(AND('💰 BÁO GIÁ'!$C$27&lt;&gt;"",OR(ISNUMBER(SEARCH('💰 BÁO GIÁ'!$C$27,$A2921)),ISNUMBER(SEARCH('💰 BÁO GIÁ'!$C$27,$B2921)))),1,0)</f>
        <v>0</v>
      </c>
      <c r="O2921" s="1" t="str">
        <f t="shared" si="91"/>
        <v/>
      </c>
    </row>
    <row r="2922" customHeight="1" spans="1:15">
      <c r="A2922" s="1" t="str">
        <f>IF('📦 RON BỘ'!B177="","",'📦 RON BỘ'!B177)</f>
        <v>HH080450</v>
      </c>
      <c r="B2922" s="1" t="str">
        <f>IF('📦 RON BỘ'!B177="","",'📦 RON BỘ'!C177)</f>
        <v>Ron bộ Cummins L10 (PHẦN TRÊN) Graphite - NICE IN</v>
      </c>
      <c r="C2922" s="1" t="str">
        <f>IF('📦 RON BỘ'!B177="","","Ron bộ")</f>
        <v>Ron bộ</v>
      </c>
      <c r="D2922" s="1" t="str">
        <f>IF('📦 RON BỘ'!B177="","",'📦 RON BỘ'!F177)</f>
        <v>Bộ</v>
      </c>
      <c r="E2922" s="13">
        <f>IF('📦 RON BỘ'!B177="","",'📦 RON BỘ'!G177)</f>
        <v>0</v>
      </c>
      <c r="F2922" s="13">
        <f>IF('📦 RON BỘ'!B177="","",'📦 RON BỘ'!H177)</f>
        <v>1500000</v>
      </c>
      <c r="G2922" s="13">
        <f>IF('📦 RON BỘ'!B177="","",'📦 RON BỘ'!I177)</f>
        <v>1600000</v>
      </c>
      <c r="H2922" s="13">
        <f>IF('📦 RON BỘ'!B177="","",'📦 RON BỘ'!J177)</f>
        <v>1700000</v>
      </c>
      <c r="I2922" s="13">
        <f>IF('📦 RON BỘ'!B177="","",'📦 RON BỘ'!K177)</f>
        <v>0</v>
      </c>
      <c r="J2922" s="1" t="str">
        <f>IF('📦 RON BỘ'!B177="","","")</f>
        <v/>
      </c>
      <c r="L2922" s="1">
        <f>N(L2921)+IF(AND('🔎 TRA CỨU NHANH'!$C$2&lt;&gt;"",OR(ISNUMBER(SEARCH('🔎 TRA CỨU NHANH'!$C$2,$A2922)),ISNUMBER(SEARCH('🔎 TRA CỨU NHANH'!$C$2,$B2922)))),1,0)</f>
        <v>0</v>
      </c>
      <c r="M2922" s="1" t="str">
        <f t="shared" si="90"/>
        <v/>
      </c>
      <c r="N2922" s="1">
        <f>N(N2921)+IF(AND('💰 BÁO GIÁ'!$C$27&lt;&gt;"",OR(ISNUMBER(SEARCH('💰 BÁO GIÁ'!$C$27,$A2922)),ISNUMBER(SEARCH('💰 BÁO GIÁ'!$C$27,$B2922)))),1,0)</f>
        <v>0</v>
      </c>
      <c r="O2922" s="1" t="str">
        <f t="shared" si="91"/>
        <v/>
      </c>
    </row>
    <row r="2923" customHeight="1" spans="1:15">
      <c r="A2923" s="1" t="str">
        <f>IF('📦 RON BỘ'!B178="","",'📦 RON BỘ'!B178)</f>
        <v>HH078507</v>
      </c>
      <c r="B2923" s="1" t="str">
        <f>IF('📦 RON BỘ'!B178="","",'📦 RON BỘ'!C178)</f>
        <v>Ron bộ Cummins NH220 (DƯỚI - BOTTOM) - DF</v>
      </c>
      <c r="C2923" s="1" t="str">
        <f>IF('📦 RON BỘ'!B178="","","Ron bộ")</f>
        <v>Ron bộ</v>
      </c>
      <c r="D2923" s="1" t="str">
        <f>IF('📦 RON BỘ'!B178="","",'📦 RON BỘ'!F178)</f>
        <v>Bộ</v>
      </c>
      <c r="E2923" s="13">
        <f>IF('📦 RON BỘ'!B178="","",'📦 RON BỘ'!G178)</f>
        <v>0</v>
      </c>
      <c r="F2923" s="13">
        <f>IF('📦 RON BỘ'!B178="","",'📦 RON BỘ'!H178)</f>
        <v>650000</v>
      </c>
      <c r="G2923" s="13">
        <f>IF('📦 RON BỘ'!B178="","",'📦 RON BỘ'!I178)</f>
        <v>700000</v>
      </c>
      <c r="H2923" s="13">
        <f>IF('📦 RON BỘ'!B178="","",'📦 RON BỘ'!J178)</f>
        <v>800000</v>
      </c>
      <c r="I2923" s="13">
        <f>IF('📦 RON BỘ'!B178="","",'📦 RON BỘ'!K178)</f>
        <v>0</v>
      </c>
      <c r="J2923" s="1" t="str">
        <f>IF('📦 RON BỘ'!B178="","","")</f>
        <v/>
      </c>
      <c r="L2923" s="1">
        <f>N(L2922)+IF(AND('🔎 TRA CỨU NHANH'!$C$2&lt;&gt;"",OR(ISNUMBER(SEARCH('🔎 TRA CỨU NHANH'!$C$2,$A2923)),ISNUMBER(SEARCH('🔎 TRA CỨU NHANH'!$C$2,$B2923)))),1,0)</f>
        <v>0</v>
      </c>
      <c r="M2923" s="1" t="str">
        <f t="shared" si="90"/>
        <v/>
      </c>
      <c r="N2923" s="1">
        <f>N(N2922)+IF(AND('💰 BÁO GIÁ'!$C$27&lt;&gt;"",OR(ISNUMBER(SEARCH('💰 BÁO GIÁ'!$C$27,$A2923)),ISNUMBER(SEARCH('💰 BÁO GIÁ'!$C$27,$B2923)))),1,0)</f>
        <v>0</v>
      </c>
      <c r="O2923" s="1" t="str">
        <f t="shared" si="91"/>
        <v/>
      </c>
    </row>
    <row r="2924" customHeight="1" spans="1:15">
      <c r="A2924" s="1" t="str">
        <f>IF('📦 RON BỘ'!B179="","",'📦 RON BỘ'!B179)</f>
        <v>HH078506</v>
      </c>
      <c r="B2924" s="1" t="str">
        <f>IF('📦 RON BỘ'!B179="","",'📦 RON BỘ'!C179)</f>
        <v>Ron bộ Cummins NH220 (TOP - PHẦN TRÊN) - Thép - DF</v>
      </c>
      <c r="C2924" s="1" t="str">
        <f>IF('📦 RON BỘ'!B179="","","Ron bộ")</f>
        <v>Ron bộ</v>
      </c>
      <c r="D2924" s="1" t="str">
        <f>IF('📦 RON BỘ'!B179="","",'📦 RON BỘ'!F179)</f>
        <v>Bộ</v>
      </c>
      <c r="E2924" s="13">
        <f>IF('📦 RON BỘ'!B179="","",'📦 RON BỘ'!G179)</f>
        <v>0</v>
      </c>
      <c r="F2924" s="13">
        <f>IF('📦 RON BỘ'!B179="","",'📦 RON BỘ'!H179)</f>
        <v>870000</v>
      </c>
      <c r="G2924" s="13">
        <f>IF('📦 RON BỘ'!B179="","",'📦 RON BỘ'!I179)</f>
        <v>920000</v>
      </c>
      <c r="H2924" s="13">
        <f>IF('📦 RON BỘ'!B179="","",'📦 RON BỘ'!J179)</f>
        <v>1000000</v>
      </c>
      <c r="I2924" s="13">
        <f>IF('📦 RON BỘ'!B179="","",'📦 RON BỘ'!K179)</f>
        <v>0</v>
      </c>
      <c r="J2924" s="1" t="str">
        <f>IF('📦 RON BỘ'!B179="","","")</f>
        <v/>
      </c>
      <c r="L2924" s="1">
        <f>N(L2923)+IF(AND('🔎 TRA CỨU NHANH'!$C$2&lt;&gt;"",OR(ISNUMBER(SEARCH('🔎 TRA CỨU NHANH'!$C$2,$A2924)),ISNUMBER(SEARCH('🔎 TRA CỨU NHANH'!$C$2,$B2924)))),1,0)</f>
        <v>0</v>
      </c>
      <c r="M2924" s="1" t="str">
        <f t="shared" si="90"/>
        <v/>
      </c>
      <c r="N2924" s="1">
        <f>N(N2923)+IF(AND('💰 BÁO GIÁ'!$C$27&lt;&gt;"",OR(ISNUMBER(SEARCH('💰 BÁO GIÁ'!$C$27,$A2924)),ISNUMBER(SEARCH('💰 BÁO GIÁ'!$C$27,$B2924)))),1,0)</f>
        <v>0</v>
      </c>
      <c r="O2924" s="1" t="str">
        <f t="shared" si="91"/>
        <v/>
      </c>
    </row>
    <row r="2925" customHeight="1" spans="1:15">
      <c r="A2925" s="1" t="str">
        <f>IF('📦 RON BỘ'!B180="","",'📦 RON BỘ'!B180)</f>
        <v>HH081777</v>
      </c>
      <c r="B2925" s="1" t="str">
        <f>IF('📦 RON BỘ'!B180="","",'📦 RON BỘ'!C180)</f>
        <v>Ron bộ Cummins QSM11 graphite - NICE IN</v>
      </c>
      <c r="C2925" s="1" t="str">
        <f>IF('📦 RON BỘ'!B180="","","Ron bộ")</f>
        <v>Ron bộ</v>
      </c>
      <c r="D2925" s="1" t="str">
        <f>IF('📦 RON BỘ'!B180="","",'📦 RON BỘ'!F180)</f>
        <v>Bộ</v>
      </c>
      <c r="E2925" s="13">
        <f>IF('📦 RON BỘ'!B180="","",'📦 RON BỘ'!G180)</f>
        <v>0</v>
      </c>
      <c r="F2925" s="13">
        <f>IF('📦 RON BỘ'!B180="","",'📦 RON BỘ'!H180)</f>
        <v>4250000</v>
      </c>
      <c r="G2925" s="13">
        <f>IF('📦 RON BỘ'!B180="","",'📦 RON BỘ'!I180)</f>
        <v>4520000</v>
      </c>
      <c r="H2925" s="13">
        <f>IF('📦 RON BỘ'!B180="","",'📦 RON BỘ'!J180)</f>
        <v>4820000</v>
      </c>
      <c r="I2925" s="13">
        <f>IF('📦 RON BỘ'!B180="","",'📦 RON BỘ'!K180)</f>
        <v>0</v>
      </c>
      <c r="J2925" s="1" t="str">
        <f>IF('📦 RON BỘ'!B180="","","")</f>
        <v/>
      </c>
      <c r="L2925" s="1">
        <f>N(L2924)+IF(AND('🔎 TRA CỨU NHANH'!$C$2&lt;&gt;"",OR(ISNUMBER(SEARCH('🔎 TRA CỨU NHANH'!$C$2,$A2925)),ISNUMBER(SEARCH('🔎 TRA CỨU NHANH'!$C$2,$B2925)))),1,0)</f>
        <v>0</v>
      </c>
      <c r="M2925" s="1" t="str">
        <f t="shared" si="90"/>
        <v/>
      </c>
      <c r="N2925" s="1">
        <f>N(N2924)+IF(AND('💰 BÁO GIÁ'!$C$27&lt;&gt;"",OR(ISNUMBER(SEARCH('💰 BÁO GIÁ'!$C$27,$A2925)),ISNUMBER(SEARCH('💰 BÁO GIÁ'!$C$27,$B2925)))),1,0)</f>
        <v>0</v>
      </c>
      <c r="O2925" s="1" t="str">
        <f t="shared" si="91"/>
        <v/>
      </c>
    </row>
    <row r="2926" customHeight="1" spans="1:15">
      <c r="A2926" s="1" t="str">
        <f>IF('📦 RON BỘ'!B181="","",'📦 RON BỘ'!B181)</f>
        <v>HH00752</v>
      </c>
      <c r="B2926" s="1" t="str">
        <f>IF('📦 RON BỘ'!B181="","",'📦 RON BỘ'!C181)</f>
        <v>Ron bộ Cummins/Iveco ISBE6/ N67/ ISB (phi 104, 6 máy) - Thép - DF</v>
      </c>
      <c r="C2926" s="1" t="str">
        <f>IF('📦 RON BỘ'!B181="","","Ron bộ")</f>
        <v>Ron bộ</v>
      </c>
      <c r="D2926" s="1" t="str">
        <f>IF('📦 RON BỘ'!B181="","",'📦 RON BỘ'!F181)</f>
        <v>Bộ</v>
      </c>
      <c r="E2926" s="13">
        <f>IF('📦 RON BỘ'!B181="","",'📦 RON BỘ'!G181)</f>
        <v>0</v>
      </c>
      <c r="F2926" s="13">
        <f>IF('📦 RON BỘ'!B181="","",'📦 RON BỘ'!H181)</f>
        <v>0</v>
      </c>
      <c r="G2926" s="13">
        <f>IF('📦 RON BỘ'!B181="","",'📦 RON BỘ'!I181)</f>
        <v>0</v>
      </c>
      <c r="H2926" s="13">
        <f>IF('📦 RON BỘ'!B181="","",'📦 RON BỘ'!J181)</f>
        <v>0</v>
      </c>
      <c r="I2926" s="13">
        <f>IF('📦 RON BỘ'!B181="","",'📦 RON BỘ'!K181)</f>
        <v>0</v>
      </c>
      <c r="J2926" s="1" t="str">
        <f>IF('📦 RON BỘ'!B181="","","")</f>
        <v/>
      </c>
      <c r="L2926" s="1">
        <f>N(L2925)+IF(AND('🔎 TRA CỨU NHANH'!$C$2&lt;&gt;"",OR(ISNUMBER(SEARCH('🔎 TRA CỨU NHANH'!$C$2,$A2926)),ISNUMBER(SEARCH('🔎 TRA CỨU NHANH'!$C$2,$B2926)))),1,0)</f>
        <v>0</v>
      </c>
      <c r="M2926" s="1" t="str">
        <f t="shared" si="90"/>
        <v/>
      </c>
      <c r="N2926" s="1">
        <f>N(N2925)+IF(AND('💰 BÁO GIÁ'!$C$27&lt;&gt;"",OR(ISNUMBER(SEARCH('💰 BÁO GIÁ'!$C$27,$A2926)),ISNUMBER(SEARCH('💰 BÁO GIÁ'!$C$27,$B2926)))),1,0)</f>
        <v>0</v>
      </c>
      <c r="O2926" s="1" t="str">
        <f t="shared" si="91"/>
        <v/>
      </c>
    </row>
    <row r="2927" customHeight="1" spans="1:15">
      <c r="A2927" s="1" t="str">
        <f>IF('📦 RON BỘ'!B182="","",'📦 RON BỘ'!B182)</f>
        <v>HH083260</v>
      </c>
      <c r="B2927" s="1" t="str">
        <f>IF('📦 RON BỘ'!B182="","",'📦 RON BỘ'!C182)</f>
        <v>Ron bộ Cummins/Iveco N45/ ISB/QSB3.9/ 2830919 (phi 104, 4 máy) - Thép - DF</v>
      </c>
      <c r="C2927" s="1" t="str">
        <f>IF('📦 RON BỘ'!B182="","","Ron bộ")</f>
        <v>Ron bộ</v>
      </c>
      <c r="D2927" s="1" t="str">
        <f>IF('📦 RON BỘ'!B182="","",'📦 RON BỘ'!F182)</f>
        <v>Bộ</v>
      </c>
      <c r="E2927" s="13">
        <f>IF('📦 RON BỘ'!B182="","",'📦 RON BỘ'!G182)</f>
        <v>0</v>
      </c>
      <c r="F2927" s="13">
        <f>IF('📦 RON BỘ'!B182="","",'📦 RON BỘ'!H182)</f>
        <v>1600000</v>
      </c>
      <c r="G2927" s="13">
        <f>IF('📦 RON BỘ'!B182="","",'📦 RON BỘ'!I182)</f>
        <v>1700000</v>
      </c>
      <c r="H2927" s="13">
        <f>IF('📦 RON BỘ'!B182="","",'📦 RON BỘ'!J182)</f>
        <v>1850000</v>
      </c>
      <c r="I2927" s="13">
        <f>IF('📦 RON BỘ'!B182="","",'📦 RON BỘ'!K182)</f>
        <v>0</v>
      </c>
      <c r="J2927" s="1" t="str">
        <f>IF('📦 RON BỘ'!B182="","","")</f>
        <v/>
      </c>
      <c r="L2927" s="1">
        <f>N(L2926)+IF(AND('🔎 TRA CỨU NHANH'!$C$2&lt;&gt;"",OR(ISNUMBER(SEARCH('🔎 TRA CỨU NHANH'!$C$2,$A2927)),ISNUMBER(SEARCH('🔎 TRA CỨU NHANH'!$C$2,$B2927)))),1,0)</f>
        <v>0</v>
      </c>
      <c r="M2927" s="1" t="str">
        <f t="shared" si="90"/>
        <v/>
      </c>
      <c r="N2927" s="1">
        <f>N(N2926)+IF(AND('💰 BÁO GIÁ'!$C$27&lt;&gt;"",OR(ISNUMBER(SEARCH('💰 BÁO GIÁ'!$C$27,$A2927)),ISNUMBER(SEARCH('💰 BÁO GIÁ'!$C$27,$B2927)))),1,0)</f>
        <v>0</v>
      </c>
      <c r="O2927" s="1" t="str">
        <f t="shared" si="91"/>
        <v/>
      </c>
    </row>
    <row r="2928" customHeight="1" spans="1:15">
      <c r="A2928" s="1" t="str">
        <f>IF('📦 RON BỘ'!B183="","",'📦 RON BỘ'!B183)</f>
        <v>HH083906</v>
      </c>
      <c r="B2928" s="1" t="str">
        <f>IF('📦 RON BỘ'!B183="","",'📦 RON BỘ'!C183)</f>
        <v>Ron bộ TRÊN (HEAD SET) Cummins NT855 (đời cam lớn, 3803040) - NICE IN</v>
      </c>
      <c r="C2928" s="1" t="str">
        <f>IF('📦 RON BỘ'!B183="","","Ron bộ")</f>
        <v>Ron bộ</v>
      </c>
      <c r="D2928" s="1" t="str">
        <f>IF('📦 RON BỘ'!B183="","",'📦 RON BỘ'!F183)</f>
        <v>Bộ</v>
      </c>
      <c r="E2928" s="13">
        <f>IF('📦 RON BỘ'!B183="","",'📦 RON BỘ'!G183)</f>
        <v>0</v>
      </c>
      <c r="F2928" s="13">
        <f>IF('📦 RON BỘ'!B183="","",'📦 RON BỘ'!H183)</f>
        <v>990000</v>
      </c>
      <c r="G2928" s="13">
        <f>IF('📦 RON BỘ'!B183="","",'📦 RON BỘ'!I183)</f>
        <v>1050000</v>
      </c>
      <c r="H2928" s="13">
        <f>IF('📦 RON BỘ'!B183="","",'📦 RON BỘ'!J183)</f>
        <v>1150000</v>
      </c>
      <c r="I2928" s="13">
        <f>IF('📦 RON BỘ'!B183="","",'📦 RON BỘ'!K183)</f>
        <v>0</v>
      </c>
      <c r="J2928" s="1" t="str">
        <f>IF('📦 RON BỘ'!B183="","","")</f>
        <v/>
      </c>
      <c r="L2928" s="1">
        <f>N(L2927)+IF(AND('🔎 TRA CỨU NHANH'!$C$2&lt;&gt;"",OR(ISNUMBER(SEARCH('🔎 TRA CỨU NHANH'!$C$2,$A2928)),ISNUMBER(SEARCH('🔎 TRA CỨU NHANH'!$C$2,$B2928)))),1,0)</f>
        <v>0</v>
      </c>
      <c r="M2928" s="1" t="str">
        <f t="shared" si="90"/>
        <v/>
      </c>
      <c r="N2928" s="1">
        <f>N(N2927)+IF(AND('💰 BÁO GIÁ'!$C$27&lt;&gt;"",OR(ISNUMBER(SEARCH('💰 BÁO GIÁ'!$C$27,$A2928)),ISNUMBER(SEARCH('💰 BÁO GIÁ'!$C$27,$B2928)))),1,0)</f>
        <v>0</v>
      </c>
      <c r="O2928" s="1" t="str">
        <f t="shared" si="91"/>
        <v/>
      </c>
    </row>
    <row r="2929" customHeight="1" spans="1:15">
      <c r="A2929" s="1" t="str">
        <f>IF('📦 RON BỘ'!B184="","",'📦 RON BỘ'!B184)</f>
        <v>HH080031</v>
      </c>
      <c r="B2929" s="1" t="str">
        <f>IF('📦 RON BỘ'!B184="","",'📦 RON BỘ'!C184)</f>
        <v>Ron bộ Trên (HEAD SET) Cummins N14 thép - NICE IN</v>
      </c>
      <c r="C2929" s="1" t="str">
        <f>IF('📦 RON BỘ'!B184="","","Ron bộ")</f>
        <v>Ron bộ</v>
      </c>
      <c r="D2929" s="1" t="str">
        <f>IF('📦 RON BỘ'!B184="","",'📦 RON BỘ'!F184)</f>
        <v>Bộ</v>
      </c>
      <c r="E2929" s="13">
        <f>IF('📦 RON BỘ'!B184="","",'📦 RON BỘ'!G184)</f>
        <v>0</v>
      </c>
      <c r="F2929" s="13">
        <f>IF('📦 RON BỘ'!B184="","",'📦 RON BỘ'!H184)</f>
        <v>1100000</v>
      </c>
      <c r="G2929" s="13">
        <f>IF('📦 RON BỘ'!B184="","",'📦 RON BỘ'!I184)</f>
        <v>1200000</v>
      </c>
      <c r="H2929" s="13">
        <f>IF('📦 RON BỘ'!B184="","",'📦 RON BỘ'!J184)</f>
        <v>1300000</v>
      </c>
      <c r="I2929" s="13">
        <f>IF('📦 RON BỘ'!B184="","",'📦 RON BỘ'!K184)</f>
        <v>0</v>
      </c>
      <c r="J2929" s="1" t="str">
        <f>IF('📦 RON BỘ'!B184="","","")</f>
        <v/>
      </c>
      <c r="L2929" s="1">
        <f>N(L2928)+IF(AND('🔎 TRA CỨU NHANH'!$C$2&lt;&gt;"",OR(ISNUMBER(SEARCH('🔎 TRA CỨU NHANH'!$C$2,$A2929)),ISNUMBER(SEARCH('🔎 TRA CỨU NHANH'!$C$2,$B2929)))),1,0)</f>
        <v>0</v>
      </c>
      <c r="M2929" s="1" t="str">
        <f t="shared" si="90"/>
        <v/>
      </c>
      <c r="N2929" s="1">
        <f>N(N2928)+IF(AND('💰 BÁO GIÁ'!$C$27&lt;&gt;"",OR(ISNUMBER(SEARCH('💰 BÁO GIÁ'!$C$27,$A2929)),ISNUMBER(SEARCH('💰 BÁO GIÁ'!$C$27,$B2929)))),1,0)</f>
        <v>0</v>
      </c>
      <c r="O2929" s="1" t="str">
        <f t="shared" si="91"/>
        <v/>
      </c>
    </row>
    <row r="2930" customHeight="1" spans="1:15">
      <c r="A2930" s="1" t="str">
        <f>IF('📦 RON BỘ'!B185="","",'📦 RON BỘ'!B185)</f>
        <v/>
      </c>
      <c r="B2930" s="1" t="str">
        <f>IF('📦 RON BỘ'!B185="","",'📦 RON BỘ'!C185)</f>
        <v/>
      </c>
      <c r="C2930" s="1" t="str">
        <f>IF('📦 RON BỘ'!B185="","","Ron bộ")</f>
        <v/>
      </c>
      <c r="D2930" s="1" t="str">
        <f>IF('📦 RON BỘ'!B185="","",'📦 RON BỘ'!F185)</f>
        <v/>
      </c>
      <c r="E2930" s="1" t="str">
        <f>IF('📦 RON BỘ'!B185="","",'📦 RON BỘ'!G185)</f>
        <v/>
      </c>
      <c r="F2930" s="1" t="str">
        <f>IF('📦 RON BỘ'!B185="","",'📦 RON BỘ'!H185)</f>
        <v/>
      </c>
      <c r="G2930" s="1" t="str">
        <f>IF('📦 RON BỘ'!B185="","",'📦 RON BỘ'!I185)</f>
        <v/>
      </c>
      <c r="H2930" s="1" t="str">
        <f>IF('📦 RON BỘ'!B185="","",'📦 RON BỘ'!J185)</f>
        <v/>
      </c>
      <c r="I2930" s="1" t="str">
        <f>IF('📦 RON BỘ'!B185="","",'📦 RON BỘ'!K185)</f>
        <v/>
      </c>
      <c r="J2930" s="1" t="str">
        <f>IF('📦 RON BỘ'!B185="","","")</f>
        <v/>
      </c>
      <c r="L2930" s="1">
        <f>N(L2929)+IF(AND('🔎 TRA CỨU NHANH'!$C$2&lt;&gt;"",OR(ISNUMBER(SEARCH('🔎 TRA CỨU NHANH'!$C$2,$A2930)),ISNUMBER(SEARCH('🔎 TRA CỨU NHANH'!$C$2,$B2930)))),1,0)</f>
        <v>0</v>
      </c>
      <c r="M2930" s="1" t="str">
        <f t="shared" si="90"/>
        <v/>
      </c>
      <c r="N2930" s="1">
        <f>N(N2929)+IF(AND('💰 BÁO GIÁ'!$C$27&lt;&gt;"",OR(ISNUMBER(SEARCH('💰 BÁO GIÁ'!$C$27,$A2930)),ISNUMBER(SEARCH('💰 BÁO GIÁ'!$C$27,$B2930)))),1,0)</f>
        <v>0</v>
      </c>
      <c r="O2930" s="1" t="str">
        <f t="shared" si="91"/>
        <v/>
      </c>
    </row>
    <row r="2931" customHeight="1" spans="1:15">
      <c r="A2931" s="1" t="str">
        <f>IF('📦 RON BỘ'!B186="","",'📦 RON BỘ'!B186)</f>
        <v>HH076477</v>
      </c>
      <c r="B2931" s="1" t="str">
        <f>IF('📦 RON BỘ'!B186="","",'📦 RON BỘ'!C186)</f>
        <v>Ron bộ Nissan BD30, Thép - MASAKO</v>
      </c>
      <c r="C2931" s="1" t="str">
        <f>IF('📦 RON BỘ'!B186="","","Ron bộ")</f>
        <v>Ron bộ</v>
      </c>
      <c r="D2931" s="1" t="str">
        <f>IF('📦 RON BỘ'!B186="","",'📦 RON BỘ'!F186)</f>
        <v>Bộ</v>
      </c>
      <c r="E2931" s="13">
        <f>IF('📦 RON BỘ'!B186="","",'📦 RON BỘ'!G186)</f>
        <v>0</v>
      </c>
      <c r="F2931" s="13">
        <f>IF('📦 RON BỘ'!B186="","",'📦 RON BỘ'!H186)</f>
        <v>480000</v>
      </c>
      <c r="G2931" s="13">
        <f>IF('📦 RON BỘ'!B186="","",'📦 RON BỘ'!I186)</f>
        <v>510000</v>
      </c>
      <c r="H2931" s="13">
        <f>IF('📦 RON BỘ'!B186="","",'📦 RON BỘ'!J186)</f>
        <v>550000</v>
      </c>
      <c r="I2931" s="13">
        <f>IF('📦 RON BỘ'!B186="","",'📦 RON BỘ'!K186)</f>
        <v>0</v>
      </c>
      <c r="J2931" s="1" t="str">
        <f>IF('📦 RON BỘ'!B186="","","")</f>
        <v/>
      </c>
      <c r="L2931" s="1">
        <f>N(L2930)+IF(AND('🔎 TRA CỨU NHANH'!$C$2&lt;&gt;"",OR(ISNUMBER(SEARCH('🔎 TRA CỨU NHANH'!$C$2,$A2931)),ISNUMBER(SEARCH('🔎 TRA CỨU NHANH'!$C$2,$B2931)))),1,0)</f>
        <v>0</v>
      </c>
      <c r="M2931" s="1" t="str">
        <f t="shared" si="90"/>
        <v/>
      </c>
      <c r="N2931" s="1">
        <f>N(N2930)+IF(AND('💰 BÁO GIÁ'!$C$27&lt;&gt;"",OR(ISNUMBER(SEARCH('💰 BÁO GIÁ'!$C$27,$A2931)),ISNUMBER(SEARCH('💰 BÁO GIÁ'!$C$27,$B2931)))),1,0)</f>
        <v>0</v>
      </c>
      <c r="O2931" s="1" t="str">
        <f t="shared" si="91"/>
        <v/>
      </c>
    </row>
    <row r="2932" customHeight="1" spans="1:15">
      <c r="A2932" s="1" t="str">
        <f>IF('📦 RON BỘ'!B187="","",'📦 RON BỘ'!B187)</f>
        <v>HH079599</v>
      </c>
      <c r="B2932" s="1" t="str">
        <f>IF('📦 RON BỘ'!B187="","",'📦 RON BỘ'!C187)</f>
        <v>Ron bộ Nissan FD33/ED33, metal thép kẹp - MASAKO</v>
      </c>
      <c r="C2932" s="1" t="str">
        <f>IF('📦 RON BỘ'!B187="","","Ron bộ")</f>
        <v>Ron bộ</v>
      </c>
      <c r="D2932" s="1" t="str">
        <f>IF('📦 RON BỘ'!B187="","",'📦 RON BỘ'!F187)</f>
        <v>Bộ</v>
      </c>
      <c r="E2932" s="13">
        <f>IF('📦 RON BỘ'!B187="","",'📦 RON BỘ'!G187)</f>
        <v>0</v>
      </c>
      <c r="F2932" s="13">
        <f>IF('📦 RON BỘ'!B187="","",'📦 RON BỘ'!H187)</f>
        <v>620000</v>
      </c>
      <c r="G2932" s="13">
        <f>IF('📦 RON BỘ'!B187="","",'📦 RON BỘ'!I187)</f>
        <v>655000</v>
      </c>
      <c r="H2932" s="13">
        <f>IF('📦 RON BỘ'!B187="","",'📦 RON BỘ'!J187)</f>
        <v>700000</v>
      </c>
      <c r="I2932" s="13">
        <f>IF('📦 RON BỘ'!B187="","",'📦 RON BỘ'!K187)</f>
        <v>0</v>
      </c>
      <c r="J2932" s="1" t="str">
        <f>IF('📦 RON BỘ'!B187="","","")</f>
        <v/>
      </c>
      <c r="L2932" s="1">
        <f>N(L2931)+IF(AND('🔎 TRA CỨU NHANH'!$C$2&lt;&gt;"",OR(ISNUMBER(SEARCH('🔎 TRA CỨU NHANH'!$C$2,$A2932)),ISNUMBER(SEARCH('🔎 TRA CỨU NHANH'!$C$2,$B2932)))),1,0)</f>
        <v>0</v>
      </c>
      <c r="M2932" s="1" t="str">
        <f t="shared" si="90"/>
        <v/>
      </c>
      <c r="N2932" s="1">
        <f>N(N2931)+IF(AND('💰 BÁO GIÁ'!$C$27&lt;&gt;"",OR(ISNUMBER(SEARCH('💰 BÁO GIÁ'!$C$27,$A2932)),ISNUMBER(SEARCH('💰 BÁO GIÁ'!$C$27,$B2932)))),1,0)</f>
        <v>0</v>
      </c>
      <c r="O2932" s="1" t="str">
        <f t="shared" si="91"/>
        <v/>
      </c>
    </row>
    <row r="2933" customHeight="1" spans="1:15">
      <c r="A2933" s="1" t="str">
        <f>IF('📦 RON BỘ'!B188="","",'📦 RON BỘ'!B188)</f>
        <v>HH084249</v>
      </c>
      <c r="B2933" s="1" t="str">
        <f>IF('📦 RON BỘ'!B188="","",'📦 RON BỘ'!C188)</f>
        <v>Ron bộ Nissan FD46/ FD42, Thép - DF</v>
      </c>
      <c r="C2933" s="1" t="str">
        <f>IF('📦 RON BỘ'!B188="","","Ron bộ")</f>
        <v>Ron bộ</v>
      </c>
      <c r="D2933" s="1" t="str">
        <f>IF('📦 RON BỘ'!B188="","",'📦 RON BỘ'!F188)</f>
        <v>Bộ</v>
      </c>
      <c r="E2933" s="13">
        <f>IF('📦 RON BỘ'!B188="","",'📦 RON BỘ'!G188)</f>
        <v>0</v>
      </c>
      <c r="F2933" s="13">
        <f>IF('📦 RON BỘ'!B188="","",'📦 RON BỘ'!H188)</f>
        <v>910000</v>
      </c>
      <c r="G2933" s="13">
        <f>IF('📦 RON BỘ'!B188="","",'📦 RON BỘ'!I188)</f>
        <v>970000</v>
      </c>
      <c r="H2933" s="13">
        <f>IF('📦 RON BỘ'!B188="","",'📦 RON BỘ'!J188)</f>
        <v>1030000</v>
      </c>
      <c r="I2933" s="13">
        <f>IF('📦 RON BỘ'!B188="","",'📦 RON BỘ'!K188)</f>
        <v>0</v>
      </c>
      <c r="J2933" s="1" t="str">
        <f>IF('📦 RON BỘ'!B188="","","")</f>
        <v/>
      </c>
      <c r="L2933" s="1">
        <f>N(L2932)+IF(AND('🔎 TRA CỨU NHANH'!$C$2&lt;&gt;"",OR(ISNUMBER(SEARCH('🔎 TRA CỨU NHANH'!$C$2,$A2933)),ISNUMBER(SEARCH('🔎 TRA CỨU NHANH'!$C$2,$B2933)))),1,0)</f>
        <v>0</v>
      </c>
      <c r="M2933" s="1" t="str">
        <f t="shared" si="90"/>
        <v/>
      </c>
      <c r="N2933" s="1">
        <f>N(N2932)+IF(AND('💰 BÁO GIÁ'!$C$27&lt;&gt;"",OR(ISNUMBER(SEARCH('💰 BÁO GIÁ'!$C$27,$A2933)),ISNUMBER(SEARCH('💰 BÁO GIÁ'!$C$27,$B2933)))),1,0)</f>
        <v>0</v>
      </c>
      <c r="O2933" s="1" t="str">
        <f t="shared" si="91"/>
        <v/>
      </c>
    </row>
    <row r="2934" customHeight="1" spans="1:15">
      <c r="A2934" s="1" t="str">
        <f>IF('📦 RON BỘ'!B189="","",'📦 RON BỘ'!B189)</f>
        <v>HH084236</v>
      </c>
      <c r="B2934" s="1" t="str">
        <f>IF('📦 RON BỘ'!B189="","",'📦 RON BỘ'!C189)</f>
        <v>Ron bộ Nissan FD6/ ED6, Metal thép kẹp amiang - DF</v>
      </c>
      <c r="C2934" s="1" t="str">
        <f>IF('📦 RON BỘ'!B189="","","Ron bộ")</f>
        <v>Ron bộ</v>
      </c>
      <c r="D2934" s="1" t="str">
        <f>IF('📦 RON BỘ'!B189="","",'📦 RON BỘ'!F189)</f>
        <v>Bộ</v>
      </c>
      <c r="E2934" s="13">
        <f>IF('📦 RON BỘ'!B189="","",'📦 RON BỘ'!G189)</f>
        <v>0</v>
      </c>
      <c r="F2934" s="13">
        <f>IF('📦 RON BỘ'!B189="","",'📦 RON BỘ'!H189)</f>
        <v>1270000</v>
      </c>
      <c r="G2934" s="13">
        <f>IF('📦 RON BỘ'!B189="","",'📦 RON BỘ'!I189)</f>
        <v>1340000</v>
      </c>
      <c r="H2934" s="13">
        <f>IF('📦 RON BỘ'!B189="","",'📦 RON BỘ'!J189)</f>
        <v>1440000</v>
      </c>
      <c r="I2934" s="13">
        <f>IF('📦 RON BỘ'!B189="","",'📦 RON BỘ'!K189)</f>
        <v>0</v>
      </c>
      <c r="J2934" s="1" t="str">
        <f>IF('📦 RON BỘ'!B189="","","")</f>
        <v/>
      </c>
      <c r="L2934" s="1">
        <f>N(L2933)+IF(AND('🔎 TRA CỨU NHANH'!$C$2&lt;&gt;"",OR(ISNUMBER(SEARCH('🔎 TRA CỨU NHANH'!$C$2,$A2934)),ISNUMBER(SEARCH('🔎 TRA CỨU NHANH'!$C$2,$B2934)))),1,0)</f>
        <v>0</v>
      </c>
      <c r="M2934" s="1" t="str">
        <f t="shared" si="90"/>
        <v/>
      </c>
      <c r="N2934" s="1">
        <f>N(N2933)+IF(AND('💰 BÁO GIÁ'!$C$27&lt;&gt;"",OR(ISNUMBER(SEARCH('💰 BÁO GIÁ'!$C$27,$A2934)),ISNUMBER(SEARCH('💰 BÁO GIÁ'!$C$27,$B2934)))),1,0)</f>
        <v>0</v>
      </c>
      <c r="O2934" s="1" t="str">
        <f t="shared" si="91"/>
        <v/>
      </c>
    </row>
    <row r="2935" customHeight="1" spans="1:15">
      <c r="A2935" s="1" t="str">
        <f>IF('📦 RON BỘ'!B190="","",'📦 RON BỘ'!B190)</f>
        <v>HH079665</v>
      </c>
      <c r="B2935" s="1" t="str">
        <f>IF('📦 RON BỘ'!B190="","",'📦 RON BỘ'!C190)</f>
        <v>Ron bộ Nissan PE6 - Thép kẹp sợi tổng hợp (phớt 1 môi) - DF</v>
      </c>
      <c r="C2935" s="1" t="str">
        <f>IF('📦 RON BỘ'!B190="","","Ron bộ")</f>
        <v>Ron bộ</v>
      </c>
      <c r="D2935" s="1" t="str">
        <f>IF('📦 RON BỘ'!B190="","",'📦 RON BỘ'!F190)</f>
        <v>Bộ</v>
      </c>
      <c r="E2935" s="13">
        <f>IF('📦 RON BỘ'!B190="","",'📦 RON BỘ'!G190)</f>
        <v>0</v>
      </c>
      <c r="F2935" s="13">
        <f>IF('📦 RON BỘ'!B190="","",'📦 RON BỘ'!H190)</f>
        <v>1350000</v>
      </c>
      <c r="G2935" s="13">
        <f>IF('📦 RON BỘ'!B190="","",'📦 RON BỘ'!I190)</f>
        <v>1450000</v>
      </c>
      <c r="H2935" s="13">
        <f>IF('📦 RON BỘ'!B190="","",'📦 RON BỘ'!J190)</f>
        <v>1550000</v>
      </c>
      <c r="I2935" s="13">
        <f>IF('📦 RON BỘ'!B190="","",'📦 RON BỘ'!K190)</f>
        <v>0</v>
      </c>
      <c r="J2935" s="1" t="str">
        <f>IF('📦 RON BỘ'!B190="","","")</f>
        <v/>
      </c>
      <c r="L2935" s="1">
        <f>N(L2934)+IF(AND('🔎 TRA CỨU NHANH'!$C$2&lt;&gt;"",OR(ISNUMBER(SEARCH('🔎 TRA CỨU NHANH'!$C$2,$A2935)),ISNUMBER(SEARCH('🔎 TRA CỨU NHANH'!$C$2,$B2935)))),1,0)</f>
        <v>0</v>
      </c>
      <c r="M2935" s="1" t="str">
        <f t="shared" si="90"/>
        <v/>
      </c>
      <c r="N2935" s="1">
        <f>N(N2934)+IF(AND('💰 BÁO GIÁ'!$C$27&lt;&gt;"",OR(ISNUMBER(SEARCH('💰 BÁO GIÁ'!$C$27,$A2935)),ISNUMBER(SEARCH('💰 BÁO GIÁ'!$C$27,$B2935)))),1,0)</f>
        <v>0</v>
      </c>
      <c r="O2935" s="1" t="str">
        <f t="shared" si="91"/>
        <v/>
      </c>
    </row>
    <row r="2936" customHeight="1" spans="1:15">
      <c r="A2936" s="1" t="str">
        <f>IF('📦 RON BỘ'!B191="","",'📦 RON BỘ'!B191)</f>
        <v>HH084241</v>
      </c>
      <c r="B2936" s="1" t="str">
        <f>IF('📦 RON BỘ'!B191="","",'📦 RON BỘ'!C191)</f>
        <v>Ron bộ Nissan PF6, Thép - DF</v>
      </c>
      <c r="C2936" s="1" t="str">
        <f>IF('📦 RON BỘ'!B191="","","Ron bộ")</f>
        <v>Ron bộ</v>
      </c>
      <c r="D2936" s="1" t="str">
        <f>IF('📦 RON BỘ'!B191="","",'📦 RON BỘ'!F191)</f>
        <v>Bộ</v>
      </c>
      <c r="E2936" s="13">
        <f>IF('📦 RON BỘ'!B191="","",'📦 RON BỘ'!G191)</f>
        <v>0</v>
      </c>
      <c r="F2936" s="13">
        <f>IF('📦 RON BỘ'!B191="","",'📦 RON BỘ'!H191)</f>
        <v>1520000</v>
      </c>
      <c r="G2936" s="13">
        <f>IF('📦 RON BỘ'!B191="","",'📦 RON BỘ'!I191)</f>
        <v>1620000</v>
      </c>
      <c r="H2936" s="13">
        <f>IF('📦 RON BỘ'!B191="","",'📦 RON BỘ'!J191)</f>
        <v>1720000</v>
      </c>
      <c r="I2936" s="13">
        <f>IF('📦 RON BỘ'!B191="","",'📦 RON BỘ'!K191)</f>
        <v>0</v>
      </c>
      <c r="J2936" s="1" t="str">
        <f>IF('📦 RON BỘ'!B191="","","")</f>
        <v/>
      </c>
      <c r="L2936" s="1">
        <f>N(L2935)+IF(AND('🔎 TRA CỨU NHANH'!$C$2&lt;&gt;"",OR(ISNUMBER(SEARCH('🔎 TRA CỨU NHANH'!$C$2,$A2936)),ISNUMBER(SEARCH('🔎 TRA CỨU NHANH'!$C$2,$B2936)))),1,0)</f>
        <v>0</v>
      </c>
      <c r="M2936" s="1" t="str">
        <f t="shared" si="90"/>
        <v/>
      </c>
      <c r="N2936" s="1">
        <f>N(N2935)+IF(AND('💰 BÁO GIÁ'!$C$27&lt;&gt;"",OR(ISNUMBER(SEARCH('💰 BÁO GIÁ'!$C$27,$A2936)),ISNUMBER(SEARCH('💰 BÁO GIÁ'!$C$27,$B2936)))),1,0)</f>
        <v>0</v>
      </c>
      <c r="O2936" s="1" t="str">
        <f t="shared" si="91"/>
        <v/>
      </c>
    </row>
    <row r="2937" customHeight="1" spans="1:15">
      <c r="A2937" s="1" t="str">
        <f>IF('📦 RON BỘ'!B192="","",'📦 RON BỘ'!B192)</f>
        <v>HH078082</v>
      </c>
      <c r="B2937" s="1" t="str">
        <f>IF('📦 RON BỘ'!B192="","",'📦 RON BỘ'!C192)</f>
        <v>Ron bộ Nissan QD32 - Thép - DF</v>
      </c>
      <c r="C2937" s="1" t="str">
        <f>IF('📦 RON BỘ'!B192="","","Ron bộ")</f>
        <v>Ron bộ</v>
      </c>
      <c r="D2937" s="1" t="str">
        <f>IF('📦 RON BỘ'!B192="","",'📦 RON BỘ'!F192)</f>
        <v>Bộ</v>
      </c>
      <c r="E2937" s="13">
        <f>IF('📦 RON BỘ'!B192="","",'📦 RON BỘ'!G192)</f>
        <v>0</v>
      </c>
      <c r="F2937" s="13">
        <f>IF('📦 RON BỘ'!B192="","",'📦 RON BỘ'!H192)</f>
        <v>480000</v>
      </c>
      <c r="G2937" s="13">
        <f>IF('📦 RON BỘ'!B192="","",'📦 RON BỘ'!I192)</f>
        <v>520000</v>
      </c>
      <c r="H2937" s="13">
        <f>IF('📦 RON BỘ'!B192="","",'📦 RON BỘ'!J192)</f>
        <v>560000</v>
      </c>
      <c r="I2937" s="13">
        <f>IF('📦 RON BỘ'!B192="","",'📦 RON BỘ'!K192)</f>
        <v>0</v>
      </c>
      <c r="J2937" s="1" t="str">
        <f>IF('📦 RON BỘ'!B192="","","")</f>
        <v/>
      </c>
      <c r="L2937" s="1">
        <f>N(L2936)+IF(AND('🔎 TRA CỨU NHANH'!$C$2&lt;&gt;"",OR(ISNUMBER(SEARCH('🔎 TRA CỨU NHANH'!$C$2,$A2937)),ISNUMBER(SEARCH('🔎 TRA CỨU NHANH'!$C$2,$B2937)))),1,0)</f>
        <v>0</v>
      </c>
      <c r="M2937" s="1" t="str">
        <f t="shared" si="90"/>
        <v/>
      </c>
      <c r="N2937" s="1">
        <f>N(N2936)+IF(AND('💰 BÁO GIÁ'!$C$27&lt;&gt;"",OR(ISNUMBER(SEARCH('💰 BÁO GIÁ'!$C$27,$A2937)),ISNUMBER(SEARCH('💰 BÁO GIÁ'!$C$27,$B2937)))),1,0)</f>
        <v>0</v>
      </c>
      <c r="O2937" s="1" t="str">
        <f t="shared" si="91"/>
        <v/>
      </c>
    </row>
    <row r="2938" customHeight="1" spans="1:15">
      <c r="A2938" s="1" t="str">
        <f>IF('📦 RON BỘ'!B193="","",'📦 RON BỘ'!B193)</f>
        <v>HH084242</v>
      </c>
      <c r="B2938" s="1" t="str">
        <f>IF('📦 RON BỘ'!B193="","",'📦 RON BỘ'!C193)</f>
        <v>Ron bộ Nissan RE8, Metal thép kẹp amiang - DF</v>
      </c>
      <c r="C2938" s="1" t="str">
        <f>IF('📦 RON BỘ'!B193="","","Ron bộ")</f>
        <v>Ron bộ</v>
      </c>
      <c r="D2938" s="1" t="str">
        <f>IF('📦 RON BỘ'!B193="","",'📦 RON BỘ'!F193)</f>
        <v>Bộ</v>
      </c>
      <c r="E2938" s="13">
        <f>IF('📦 RON BỘ'!B193="","",'📦 RON BỘ'!G193)</f>
        <v>0</v>
      </c>
      <c r="F2938" s="13">
        <f>IF('📦 RON BỘ'!B193="","",'📦 RON BỘ'!H193)</f>
        <v>2030000</v>
      </c>
      <c r="G2938" s="13">
        <f>IF('📦 RON BỘ'!B193="","",'📦 RON BỘ'!I193)</f>
        <v>2150000</v>
      </c>
      <c r="H2938" s="13">
        <f>IF('📦 RON BỘ'!B193="","",'📦 RON BỘ'!J193)</f>
        <v>2300000</v>
      </c>
      <c r="I2938" s="13">
        <f>IF('📦 RON BỘ'!B193="","",'📦 RON BỘ'!K193)</f>
        <v>0</v>
      </c>
      <c r="J2938" s="1" t="str">
        <f>IF('📦 RON BỘ'!B193="","","")</f>
        <v/>
      </c>
      <c r="L2938" s="1">
        <f>N(L2937)+IF(AND('🔎 TRA CỨU NHANH'!$C$2&lt;&gt;"",OR(ISNUMBER(SEARCH('🔎 TRA CỨU NHANH'!$C$2,$A2938)),ISNUMBER(SEARCH('🔎 TRA CỨU NHANH'!$C$2,$B2938)))),1,0)</f>
        <v>0</v>
      </c>
      <c r="M2938" s="1" t="str">
        <f t="shared" si="90"/>
        <v/>
      </c>
      <c r="N2938" s="1">
        <f>N(N2937)+IF(AND('💰 BÁO GIÁ'!$C$27&lt;&gt;"",OR(ISNUMBER(SEARCH('💰 BÁO GIÁ'!$C$27,$A2938)),ISNUMBER(SEARCH('💰 BÁO GIÁ'!$C$27,$B2938)))),1,0)</f>
        <v>0</v>
      </c>
      <c r="O2938" s="1" t="str">
        <f t="shared" si="91"/>
        <v/>
      </c>
    </row>
    <row r="2939" customHeight="1" spans="1:15">
      <c r="A2939" s="1" t="str">
        <f>IF('📦 RON BỘ'!B194="","",'📦 RON BỘ'!B194)</f>
        <v>HH084243</v>
      </c>
      <c r="B2939" s="1" t="str">
        <f>IF('📦 RON BỘ'!B194="","",'📦 RON BỘ'!C194)</f>
        <v>Ron bộ Nissan RF8, Thép kẹp - DF</v>
      </c>
      <c r="C2939" s="1" t="str">
        <f>IF('📦 RON BỘ'!B194="","","Ron bộ")</f>
        <v>Ron bộ</v>
      </c>
      <c r="D2939" s="1" t="str">
        <f>IF('📦 RON BỘ'!B194="","",'📦 RON BỘ'!F194)</f>
        <v>Bộ</v>
      </c>
      <c r="E2939" s="13">
        <f>IF('📦 RON BỘ'!B194="","",'📦 RON BỘ'!G194)</f>
        <v>0</v>
      </c>
      <c r="F2939" s="13">
        <f>IF('📦 RON BỘ'!B194="","",'📦 RON BỘ'!H194)</f>
        <v>2030000</v>
      </c>
      <c r="G2939" s="13">
        <f>IF('📦 RON BỘ'!B194="","",'📦 RON BỘ'!I194)</f>
        <v>2150000</v>
      </c>
      <c r="H2939" s="13">
        <f>IF('📦 RON BỘ'!B194="","",'📦 RON BỘ'!J194)</f>
        <v>2300000</v>
      </c>
      <c r="I2939" s="13">
        <f>IF('📦 RON BỘ'!B194="","",'📦 RON BỘ'!K194)</f>
        <v>0</v>
      </c>
      <c r="J2939" s="1" t="str">
        <f>IF('📦 RON BỘ'!B194="","","")</f>
        <v/>
      </c>
      <c r="L2939" s="1">
        <f>N(L2938)+IF(AND('🔎 TRA CỨU NHANH'!$C$2&lt;&gt;"",OR(ISNUMBER(SEARCH('🔎 TRA CỨU NHANH'!$C$2,$A2939)),ISNUMBER(SEARCH('🔎 TRA CỨU NHANH'!$C$2,$B2939)))),1,0)</f>
        <v>0</v>
      </c>
      <c r="M2939" s="1" t="str">
        <f t="shared" si="90"/>
        <v/>
      </c>
      <c r="N2939" s="1">
        <f>N(N2938)+IF(AND('💰 BÁO GIÁ'!$C$27&lt;&gt;"",OR(ISNUMBER(SEARCH('💰 BÁO GIÁ'!$C$27,$A2939)),ISNUMBER(SEARCH('💰 BÁO GIÁ'!$C$27,$B2939)))),1,0)</f>
        <v>0</v>
      </c>
      <c r="O2939" s="1" t="str">
        <f t="shared" si="91"/>
        <v/>
      </c>
    </row>
    <row r="2940" customHeight="1" spans="1:15">
      <c r="A2940" s="1" t="str">
        <f>IF('📦 RON BỘ'!B195="","",'📦 RON BỘ'!B195)</f>
        <v>HH084244</v>
      </c>
      <c r="B2940" s="1" t="str">
        <f>IF('📦 RON BỘ'!B195="","",'📦 RON BỘ'!C195)</f>
        <v>Ron bộ Nissan SD33, ASB Amiang - DF</v>
      </c>
      <c r="C2940" s="1" t="str">
        <f>IF('📦 RON BỘ'!B195="","","Ron bộ")</f>
        <v>Ron bộ</v>
      </c>
      <c r="D2940" s="1" t="str">
        <f>IF('📦 RON BỘ'!B195="","",'📦 RON BỘ'!F195)</f>
        <v>Bộ</v>
      </c>
      <c r="E2940" s="13">
        <f>IF('📦 RON BỘ'!B195="","",'📦 RON BỘ'!G195)</f>
        <v>0</v>
      </c>
      <c r="F2940" s="13">
        <f>IF('📦 RON BỘ'!B195="","",'📦 RON BỘ'!H195)</f>
        <v>810000</v>
      </c>
      <c r="G2940" s="13">
        <f>IF('📦 RON BỘ'!B195="","",'📦 RON BỘ'!I195)</f>
        <v>860000</v>
      </c>
      <c r="H2940" s="13">
        <f>IF('📦 RON BỘ'!B195="","",'📦 RON BỘ'!J195)</f>
        <v>920000</v>
      </c>
      <c r="I2940" s="13">
        <f>IF('📦 RON BỘ'!B195="","",'📦 RON BỘ'!K195)</f>
        <v>0</v>
      </c>
      <c r="J2940" s="1" t="str">
        <f>IF('📦 RON BỘ'!B195="","","")</f>
        <v/>
      </c>
      <c r="L2940" s="1">
        <f>N(L2939)+IF(AND('🔎 TRA CỨU NHANH'!$C$2&lt;&gt;"",OR(ISNUMBER(SEARCH('🔎 TRA CỨU NHANH'!$C$2,$A2940)),ISNUMBER(SEARCH('🔎 TRA CỨU NHANH'!$C$2,$B2940)))),1,0)</f>
        <v>0</v>
      </c>
      <c r="M2940" s="1" t="str">
        <f t="shared" si="90"/>
        <v/>
      </c>
      <c r="N2940" s="1">
        <f>N(N2939)+IF(AND('💰 BÁO GIÁ'!$C$27&lt;&gt;"",OR(ISNUMBER(SEARCH('💰 BÁO GIÁ'!$C$27,$A2940)),ISNUMBER(SEARCH('💰 BÁO GIÁ'!$C$27,$B2940)))),1,0)</f>
        <v>0</v>
      </c>
      <c r="O2940" s="1" t="str">
        <f t="shared" si="91"/>
        <v/>
      </c>
    </row>
    <row r="2941" customHeight="1" spans="1:15">
      <c r="A2941" s="1" t="str">
        <f>IF('📦 RON BỘ'!B196="","",'📦 RON BỘ'!B196)</f>
        <v>HH076466</v>
      </c>
      <c r="B2941" s="1" t="str">
        <f>IF('📦 RON BỘ'!B196="","",'📦 RON BỘ'!C196)</f>
        <v>Ron bộ Nissan TD23 thép - MASAKO</v>
      </c>
      <c r="C2941" s="1" t="str">
        <f>IF('📦 RON BỘ'!B196="","","Ron bộ")</f>
        <v>Ron bộ</v>
      </c>
      <c r="D2941" s="1" t="str">
        <f>IF('📦 RON BỘ'!B196="","",'📦 RON BỘ'!F196)</f>
        <v>Bộ</v>
      </c>
      <c r="E2941" s="13">
        <f>IF('📦 RON BỘ'!B196="","",'📦 RON BỘ'!G196)</f>
        <v>0</v>
      </c>
      <c r="F2941" s="13">
        <f>IF('📦 RON BỘ'!B196="","",'📦 RON BỘ'!H196)</f>
        <v>420000</v>
      </c>
      <c r="G2941" s="13">
        <f>IF('📦 RON BỘ'!B196="","",'📦 RON BỘ'!I196)</f>
        <v>450000</v>
      </c>
      <c r="H2941" s="13">
        <f>IF('📦 RON BỘ'!B196="","",'📦 RON BỘ'!J196)</f>
        <v>480000</v>
      </c>
      <c r="I2941" s="13">
        <f>IF('📦 RON BỘ'!B196="","",'📦 RON BỘ'!K196)</f>
        <v>0</v>
      </c>
      <c r="J2941" s="1" t="str">
        <f>IF('📦 RON BỘ'!B196="","","")</f>
        <v/>
      </c>
      <c r="L2941" s="1">
        <f>N(L2940)+IF(AND('🔎 TRA CỨU NHANH'!$C$2&lt;&gt;"",OR(ISNUMBER(SEARCH('🔎 TRA CỨU NHANH'!$C$2,$A2941)),ISNUMBER(SEARCH('🔎 TRA CỨU NHANH'!$C$2,$B2941)))),1,0)</f>
        <v>0</v>
      </c>
      <c r="M2941" s="1" t="str">
        <f t="shared" si="90"/>
        <v/>
      </c>
      <c r="N2941" s="1">
        <f>N(N2940)+IF(AND('💰 BÁO GIÁ'!$C$27&lt;&gt;"",OR(ISNUMBER(SEARCH('💰 BÁO GIÁ'!$C$27,$A2941)),ISNUMBER(SEARCH('💰 BÁO GIÁ'!$C$27,$B2941)))),1,0)</f>
        <v>0</v>
      </c>
      <c r="O2941" s="1" t="str">
        <f t="shared" si="91"/>
        <v/>
      </c>
    </row>
    <row r="2942" customHeight="1" spans="1:15">
      <c r="A2942" s="1" t="str">
        <f>IF('📦 RON BỘ'!B197="","",'📦 RON BỘ'!B197)</f>
        <v>HH083346</v>
      </c>
      <c r="B2942" s="1" t="str">
        <f>IF('📦 RON BỘ'!B197="","",'📦 RON BỘ'!C197)</f>
        <v>Ron bộ Nissan ZD30-N, thép Inox - NICE IN</v>
      </c>
      <c r="C2942" s="1" t="str">
        <f>IF('📦 RON BỘ'!B197="","","Ron bộ")</f>
        <v>Ron bộ</v>
      </c>
      <c r="D2942" s="1" t="str">
        <f>IF('📦 RON BỘ'!B197="","",'📦 RON BỘ'!F197)</f>
        <v>Bộ</v>
      </c>
      <c r="E2942" s="13">
        <f>IF('📦 RON BỘ'!B197="","",'📦 RON BỘ'!G197)</f>
        <v>0</v>
      </c>
      <c r="F2942" s="13">
        <f>IF('📦 RON BỘ'!B197="","",'📦 RON BỘ'!H197)</f>
        <v>1050000</v>
      </c>
      <c r="G2942" s="13">
        <f>IF('📦 RON BỘ'!B197="","",'📦 RON BỘ'!I197)</f>
        <v>1150000</v>
      </c>
      <c r="H2942" s="13">
        <f>IF('📦 RON BỘ'!B197="","",'📦 RON BỘ'!J197)</f>
        <v>1250000</v>
      </c>
      <c r="I2942" s="13">
        <f>IF('📦 RON BỘ'!B197="","",'📦 RON BỘ'!K197)</f>
        <v>0</v>
      </c>
      <c r="J2942" s="1" t="str">
        <f>IF('📦 RON BỘ'!B197="","","")</f>
        <v/>
      </c>
      <c r="L2942" s="1">
        <f>N(L2941)+IF(AND('🔎 TRA CỨU NHANH'!$C$2&lt;&gt;"",OR(ISNUMBER(SEARCH('🔎 TRA CỨU NHANH'!$C$2,$A2942)),ISNUMBER(SEARCH('🔎 TRA CỨU NHANH'!$C$2,$B2942)))),1,0)</f>
        <v>0</v>
      </c>
      <c r="M2942" s="1" t="str">
        <f t="shared" si="90"/>
        <v/>
      </c>
      <c r="N2942" s="1">
        <f>N(N2941)+IF(AND('💰 BÁO GIÁ'!$C$27&lt;&gt;"",OR(ISNUMBER(SEARCH('💰 BÁO GIÁ'!$C$27,$A2942)),ISNUMBER(SEARCH('💰 BÁO GIÁ'!$C$27,$B2942)))),1,0)</f>
        <v>0</v>
      </c>
      <c r="O2942" s="1" t="str">
        <f t="shared" si="91"/>
        <v/>
      </c>
    </row>
    <row r="2943" customHeight="1" spans="1:15">
      <c r="A2943" s="1" t="str">
        <f>IF('📦 RON BỘ'!B198="","",'📦 RON BỘ'!B198)</f>
        <v/>
      </c>
      <c r="B2943" s="1" t="str">
        <f>IF('📦 RON BỘ'!B198="","",'📦 RON BỘ'!C198)</f>
        <v/>
      </c>
      <c r="C2943" s="1" t="str">
        <f>IF('📦 RON BỘ'!B198="","","Ron bộ")</f>
        <v/>
      </c>
      <c r="D2943" s="1" t="str">
        <f>IF('📦 RON BỘ'!B198="","",'📦 RON BỘ'!F198)</f>
        <v/>
      </c>
      <c r="E2943" s="1" t="str">
        <f>IF('📦 RON BỘ'!B198="","",'📦 RON BỘ'!G198)</f>
        <v/>
      </c>
      <c r="F2943" s="1" t="str">
        <f>IF('📦 RON BỘ'!B198="","",'📦 RON BỘ'!H198)</f>
        <v/>
      </c>
      <c r="G2943" s="1" t="str">
        <f>IF('📦 RON BỘ'!B198="","",'📦 RON BỘ'!I198)</f>
        <v/>
      </c>
      <c r="H2943" s="1" t="str">
        <f>IF('📦 RON BỘ'!B198="","",'📦 RON BỘ'!J198)</f>
        <v/>
      </c>
      <c r="I2943" s="1" t="str">
        <f>IF('📦 RON BỘ'!B198="","",'📦 RON BỘ'!K198)</f>
        <v/>
      </c>
      <c r="J2943" s="1" t="str">
        <f>IF('📦 RON BỘ'!B198="","","")</f>
        <v/>
      </c>
      <c r="L2943" s="1">
        <f>N(L2942)+IF(AND('🔎 TRA CỨU NHANH'!$C$2&lt;&gt;"",OR(ISNUMBER(SEARCH('🔎 TRA CỨU NHANH'!$C$2,$A2943)),ISNUMBER(SEARCH('🔎 TRA CỨU NHANH'!$C$2,$B2943)))),1,0)</f>
        <v>0</v>
      </c>
      <c r="M2943" s="1" t="str">
        <f t="shared" si="90"/>
        <v/>
      </c>
      <c r="N2943" s="1">
        <f>N(N2942)+IF(AND('💰 BÁO GIÁ'!$C$27&lt;&gt;"",OR(ISNUMBER(SEARCH('💰 BÁO GIÁ'!$C$27,$A2943)),ISNUMBER(SEARCH('💰 BÁO GIÁ'!$C$27,$B2943)))),1,0)</f>
        <v>0</v>
      </c>
      <c r="O2943" s="1" t="str">
        <f t="shared" si="91"/>
        <v/>
      </c>
    </row>
    <row r="2944" customHeight="1" spans="1:15">
      <c r="A2944" s="1" t="str">
        <f>IF('📦 RON BỘ'!B199="","",'📦 RON BỘ'!B199)</f>
        <v>HH070576</v>
      </c>
      <c r="B2944" s="1" t="str">
        <f>IF('📦 RON BỘ'!B199="","",'📦 RON BỘ'!C199)</f>
        <v>Ron bộ DAEWOO-D2366 ga điện (G) -  CADA</v>
      </c>
      <c r="C2944" s="1" t="str">
        <f>IF('📦 RON BỘ'!B199="","","Ron bộ")</f>
        <v>Ron bộ</v>
      </c>
      <c r="D2944" s="1" t="str">
        <f>IF('📦 RON BỘ'!B199="","",'📦 RON BỘ'!F199)</f>
        <v>Bộ</v>
      </c>
      <c r="E2944" s="13">
        <f>IF('📦 RON BỘ'!B199="","",'📦 RON BỘ'!G199)</f>
        <v>0</v>
      </c>
      <c r="F2944" s="13">
        <f>IF('📦 RON BỘ'!B199="","",'📦 RON BỘ'!H199)</f>
        <v>0</v>
      </c>
      <c r="G2944" s="13">
        <f>IF('📦 RON BỘ'!B199="","",'📦 RON BỘ'!I199)</f>
        <v>0</v>
      </c>
      <c r="H2944" s="13">
        <f>IF('📦 RON BỘ'!B199="","",'📦 RON BỘ'!J199)</f>
        <v>0</v>
      </c>
      <c r="I2944" s="13">
        <f>IF('📦 RON BỘ'!B199="","",'📦 RON BỘ'!K199)</f>
        <v>0</v>
      </c>
      <c r="J2944" s="1" t="str">
        <f>IF('📦 RON BỘ'!B199="","","")</f>
        <v/>
      </c>
      <c r="L2944" s="1">
        <f>N(L2943)+IF(AND('🔎 TRA CỨU NHANH'!$C$2&lt;&gt;"",OR(ISNUMBER(SEARCH('🔎 TRA CỨU NHANH'!$C$2,$A2944)),ISNUMBER(SEARCH('🔎 TRA CỨU NHANH'!$C$2,$B2944)))),1,0)</f>
        <v>0</v>
      </c>
      <c r="M2944" s="1" t="str">
        <f t="shared" si="90"/>
        <v/>
      </c>
      <c r="N2944" s="1">
        <f>N(N2943)+IF(AND('💰 BÁO GIÁ'!$C$27&lt;&gt;"",OR(ISNUMBER(SEARCH('💰 BÁO GIÁ'!$C$27,$A2944)),ISNUMBER(SEARCH('💰 BÁO GIÁ'!$C$27,$B2944)))),1,0)</f>
        <v>0</v>
      </c>
      <c r="O2944" s="1" t="str">
        <f t="shared" si="91"/>
        <v/>
      </c>
    </row>
    <row r="2945" customHeight="1" spans="1:15">
      <c r="A2945" s="1" t="str">
        <f>IF('📦 RON BỘ'!B200="","",'📦 RON BỘ'!B200)</f>
        <v>HH081516</v>
      </c>
      <c r="B2945" s="1" t="str">
        <f>IF('📦 RON BỘ'!B200="","",'📦 RON BỘ'!C200)</f>
        <v>Ron bộ Daewoo D1146 (Graphite/ ASB) - NICE IN</v>
      </c>
      <c r="C2945" s="1" t="str">
        <f>IF('📦 RON BỘ'!B200="","","Ron bộ")</f>
        <v>Ron bộ</v>
      </c>
      <c r="D2945" s="1" t="str">
        <f>IF('📦 RON BỘ'!B200="","",'📦 RON BỘ'!F200)</f>
        <v>Bộ</v>
      </c>
      <c r="E2945" s="13">
        <f>IF('📦 RON BỘ'!B200="","",'📦 RON BỘ'!G200)</f>
        <v>0</v>
      </c>
      <c r="F2945" s="13">
        <f>IF('📦 RON BỘ'!B200="","",'📦 RON BỘ'!H200)</f>
        <v>950000</v>
      </c>
      <c r="G2945" s="13">
        <f>IF('📦 RON BỘ'!B200="","",'📦 RON BỘ'!I200)</f>
        <v>1050000</v>
      </c>
      <c r="H2945" s="13">
        <f>IF('📦 RON BỘ'!B200="","",'📦 RON BỘ'!J200)</f>
        <v>1150000</v>
      </c>
      <c r="I2945" s="13">
        <f>IF('📦 RON BỘ'!B200="","",'📦 RON BỘ'!K200)</f>
        <v>0</v>
      </c>
      <c r="J2945" s="1" t="str">
        <f>IF('📦 RON BỘ'!B200="","","")</f>
        <v/>
      </c>
      <c r="L2945" s="1">
        <f>N(L2944)+IF(AND('🔎 TRA CỨU NHANH'!$C$2&lt;&gt;"",OR(ISNUMBER(SEARCH('🔎 TRA CỨU NHANH'!$C$2,$A2945)),ISNUMBER(SEARCH('🔎 TRA CỨU NHANH'!$C$2,$B2945)))),1,0)</f>
        <v>0</v>
      </c>
      <c r="M2945" s="1" t="str">
        <f t="shared" si="90"/>
        <v/>
      </c>
      <c r="N2945" s="1">
        <f>N(N2944)+IF(AND('💰 BÁO GIÁ'!$C$27&lt;&gt;"",OR(ISNUMBER(SEARCH('💰 BÁO GIÁ'!$C$27,$A2945)),ISNUMBER(SEARCH('💰 BÁO GIÁ'!$C$27,$B2945)))),1,0)</f>
        <v>0</v>
      </c>
      <c r="O2945" s="1" t="str">
        <f t="shared" si="91"/>
        <v/>
      </c>
    </row>
    <row r="2946" customHeight="1" spans="1:15">
      <c r="A2946" s="1" t="str">
        <f>IF('📦 RON BỘ'!B201="","",'📦 RON BỘ'!B201)</f>
        <v>HH075767</v>
      </c>
      <c r="B2946" s="1" t="str">
        <f>IF('📦 RON BỘ'!B201="","",'📦 RON BỘ'!C201)</f>
        <v>Ron bộ Daewoo D1146, amiang - MASAKO (650.700/50)</v>
      </c>
      <c r="C2946" s="1" t="str">
        <f>IF('📦 RON BỘ'!B201="","","Ron bộ")</f>
        <v>Ron bộ</v>
      </c>
      <c r="D2946" s="1" t="str">
        <f>IF('📦 RON BỘ'!B201="","",'📦 RON BỘ'!F201)</f>
        <v>Bộ</v>
      </c>
      <c r="E2946" s="13">
        <f>IF('📦 RON BỘ'!B201="","",'📦 RON BỘ'!G201)</f>
        <v>0</v>
      </c>
      <c r="F2946" s="13">
        <f>IF('📦 RON BỘ'!B201="","",'📦 RON BỘ'!H201)</f>
        <v>0</v>
      </c>
      <c r="G2946" s="13">
        <f>IF('📦 RON BỘ'!B201="","",'📦 RON BỘ'!I201)</f>
        <v>0</v>
      </c>
      <c r="H2946" s="13">
        <f>IF('📦 RON BỘ'!B201="","",'📦 RON BỘ'!J201)</f>
        <v>0</v>
      </c>
      <c r="I2946" s="13">
        <f>IF('📦 RON BỘ'!B201="","",'📦 RON BỘ'!K201)</f>
        <v>0</v>
      </c>
      <c r="J2946" s="1" t="str">
        <f>IF('📦 RON BỘ'!B201="","","")</f>
        <v/>
      </c>
      <c r="L2946" s="1">
        <f>N(L2945)+IF(AND('🔎 TRA CỨU NHANH'!$C$2&lt;&gt;"",OR(ISNUMBER(SEARCH('🔎 TRA CỨU NHANH'!$C$2,$A2946)),ISNUMBER(SEARCH('🔎 TRA CỨU NHANH'!$C$2,$B2946)))),1,0)</f>
        <v>0</v>
      </c>
      <c r="M2946" s="1" t="str">
        <f t="shared" ref="M2946:M3009" si="92">IF(L2946&gt;N(L2945),L2946,"")</f>
        <v/>
      </c>
      <c r="N2946" s="1">
        <f>N(N2945)+IF(AND('💰 BÁO GIÁ'!$C$27&lt;&gt;"",OR(ISNUMBER(SEARCH('💰 BÁO GIÁ'!$C$27,$A2946)),ISNUMBER(SEARCH('💰 BÁO GIÁ'!$C$27,$B2946)))),1,0)</f>
        <v>0</v>
      </c>
      <c r="O2946" s="1" t="str">
        <f t="shared" ref="O2946:O3009" si="93">IF(N2946&gt;N(N2945),N2946,"")</f>
        <v/>
      </c>
    </row>
    <row r="2947" customHeight="1" spans="1:15">
      <c r="A2947" s="1" t="str">
        <f>IF('📦 RON BỘ'!B202="","",'📦 RON BỘ'!B202)</f>
        <v>HH078742</v>
      </c>
      <c r="B2947" s="1" t="str">
        <f>IF('📦 RON BỘ'!B202="","",'📦 RON BỘ'!C202)</f>
        <v>Ron bộ Daewoo D2366-NEW amiang - MASAKO</v>
      </c>
      <c r="C2947" s="1" t="str">
        <f>IF('📦 RON BỘ'!B202="","","Ron bộ")</f>
        <v>Ron bộ</v>
      </c>
      <c r="D2947" s="1" t="str">
        <f>IF('📦 RON BỘ'!B202="","",'📦 RON BỘ'!F202)</f>
        <v>Bộ</v>
      </c>
      <c r="E2947" s="13">
        <f>IF('📦 RON BỘ'!B202="","",'📦 RON BỘ'!G202)</f>
        <v>0</v>
      </c>
      <c r="F2947" s="13">
        <f>IF('📦 RON BỘ'!B202="","",'📦 RON BỘ'!H202)</f>
        <v>715000</v>
      </c>
      <c r="G2947" s="13">
        <f>IF('📦 RON BỘ'!B202="","",'📦 RON BỘ'!I202)</f>
        <v>760000</v>
      </c>
      <c r="H2947" s="13">
        <f>IF('📦 RON BỘ'!B202="","",'📦 RON BỘ'!J202)</f>
        <v>810000</v>
      </c>
      <c r="I2947" s="13">
        <f>IF('📦 RON BỘ'!B202="","",'📦 RON BỘ'!K202)</f>
        <v>0</v>
      </c>
      <c r="J2947" s="1" t="str">
        <f>IF('📦 RON BỘ'!B202="","","")</f>
        <v/>
      </c>
      <c r="L2947" s="1">
        <f>N(L2946)+IF(AND('🔎 TRA CỨU NHANH'!$C$2&lt;&gt;"",OR(ISNUMBER(SEARCH('🔎 TRA CỨU NHANH'!$C$2,$A2947)),ISNUMBER(SEARCH('🔎 TRA CỨU NHANH'!$C$2,$B2947)))),1,0)</f>
        <v>0</v>
      </c>
      <c r="M2947" s="1" t="str">
        <f t="shared" si="92"/>
        <v/>
      </c>
      <c r="N2947" s="1">
        <f>N(N2946)+IF(AND('💰 BÁO GIÁ'!$C$27&lt;&gt;"",OR(ISNUMBER(SEARCH('💰 BÁO GIÁ'!$C$27,$A2947)),ISNUMBER(SEARCH('💰 BÁO GIÁ'!$C$27,$B2947)))),1,0)</f>
        <v>0</v>
      </c>
      <c r="O2947" s="1" t="str">
        <f t="shared" si="93"/>
        <v/>
      </c>
    </row>
    <row r="2948" customHeight="1" spans="1:15">
      <c r="A2948" s="1" t="str">
        <f>IF('📦 RON BỘ'!B203="","",'📦 RON BỘ'!B203)</f>
        <v>HH080978</v>
      </c>
      <c r="B2948" s="1" t="str">
        <f>IF('📦 RON BỘ'!B203="","",'📦 RON BỘ'!C203)</f>
        <v>Ron bộ Daewoo DB58 - Interface - NICE IN</v>
      </c>
      <c r="C2948" s="1" t="str">
        <f>IF('📦 RON BỘ'!B203="","","Ron bộ")</f>
        <v>Ron bộ</v>
      </c>
      <c r="D2948" s="1" t="str">
        <f>IF('📦 RON BỘ'!B203="","",'📦 RON BỘ'!F203)</f>
        <v>Bộ</v>
      </c>
      <c r="E2948" s="13">
        <f>IF('📦 RON BỘ'!B203="","",'📦 RON BỘ'!G203)</f>
        <v>0</v>
      </c>
      <c r="F2948" s="13">
        <f>IF('📦 RON BỘ'!B203="","",'📦 RON BỘ'!H203)</f>
        <v>860000</v>
      </c>
      <c r="G2948" s="13">
        <f>IF('📦 RON BỘ'!B203="","",'📦 RON BỘ'!I203)</f>
        <v>920000</v>
      </c>
      <c r="H2948" s="13">
        <f>IF('📦 RON BỘ'!B203="","",'📦 RON BỘ'!J203)</f>
        <v>980000</v>
      </c>
      <c r="I2948" s="13">
        <f>IF('📦 RON BỘ'!B203="","",'📦 RON BỘ'!K203)</f>
        <v>0</v>
      </c>
      <c r="J2948" s="1" t="str">
        <f>IF('📦 RON BỘ'!B203="","","")</f>
        <v/>
      </c>
      <c r="L2948" s="1">
        <f>N(L2947)+IF(AND('🔎 TRA CỨU NHANH'!$C$2&lt;&gt;"",OR(ISNUMBER(SEARCH('🔎 TRA CỨU NHANH'!$C$2,$A2948)),ISNUMBER(SEARCH('🔎 TRA CỨU NHANH'!$C$2,$B2948)))),1,0)</f>
        <v>0</v>
      </c>
      <c r="M2948" s="1" t="str">
        <f t="shared" si="92"/>
        <v/>
      </c>
      <c r="N2948" s="1">
        <f>N(N2947)+IF(AND('💰 BÁO GIÁ'!$C$27&lt;&gt;"",OR(ISNUMBER(SEARCH('💰 BÁO GIÁ'!$C$27,$A2948)),ISNUMBER(SEARCH('💰 BÁO GIÁ'!$C$27,$B2948)))),1,0)</f>
        <v>0</v>
      </c>
      <c r="O2948" s="1" t="str">
        <f t="shared" si="93"/>
        <v/>
      </c>
    </row>
    <row r="2949" customHeight="1" spans="1:15">
      <c r="A2949" s="1" t="str">
        <f>IF('📦 RON BỘ'!B204="","",'📦 RON BỘ'!B204)</f>
        <v>HH076834</v>
      </c>
      <c r="B2949" s="1" t="str">
        <f>IF('📦 RON BỘ'!B204="","",'📦 RON BỘ'!C204)</f>
        <v>Ron bộ Daewoo DB58, amiang - MASAKO</v>
      </c>
      <c r="C2949" s="1" t="str">
        <f>IF('📦 RON BỘ'!B204="","","Ron bộ")</f>
        <v>Ron bộ</v>
      </c>
      <c r="D2949" s="1" t="str">
        <f>IF('📦 RON BỘ'!B204="","",'📦 RON BỘ'!F204)</f>
        <v>Bộ</v>
      </c>
      <c r="E2949" s="13">
        <f>IF('📦 RON BỘ'!B204="","",'📦 RON BỘ'!G204)</f>
        <v>0</v>
      </c>
      <c r="F2949" s="13">
        <f>IF('📦 RON BỘ'!B204="","",'📦 RON BỘ'!H204)</f>
        <v>670000</v>
      </c>
      <c r="G2949" s="13">
        <f>IF('📦 RON BỘ'!B204="","",'📦 RON BỘ'!I204)</f>
        <v>720000</v>
      </c>
      <c r="H2949" s="13">
        <f>IF('📦 RON BỘ'!B204="","",'📦 RON BỘ'!J204)</f>
        <v>770000</v>
      </c>
      <c r="I2949" s="13">
        <f>IF('📦 RON BỘ'!B204="","",'📦 RON BỘ'!K204)</f>
        <v>0</v>
      </c>
      <c r="J2949" s="1" t="str">
        <f>IF('📦 RON BỘ'!B204="","","")</f>
        <v/>
      </c>
      <c r="L2949" s="1">
        <f>N(L2948)+IF(AND('🔎 TRA CỨU NHANH'!$C$2&lt;&gt;"",OR(ISNUMBER(SEARCH('🔎 TRA CỨU NHANH'!$C$2,$A2949)),ISNUMBER(SEARCH('🔎 TRA CỨU NHANH'!$C$2,$B2949)))),1,0)</f>
        <v>0</v>
      </c>
      <c r="M2949" s="1" t="str">
        <f t="shared" si="92"/>
        <v/>
      </c>
      <c r="N2949" s="1">
        <f>N(N2948)+IF(AND('💰 BÁO GIÁ'!$C$27&lt;&gt;"",OR(ISNUMBER(SEARCH('💰 BÁO GIÁ'!$C$27,$A2949)),ISNUMBER(SEARCH('💰 BÁO GIÁ'!$C$27,$B2949)))),1,0)</f>
        <v>0</v>
      </c>
      <c r="O2949" s="1" t="str">
        <f t="shared" si="93"/>
        <v/>
      </c>
    </row>
    <row r="2950" customHeight="1" spans="1:15">
      <c r="A2950" s="1" t="str">
        <f>IF('📦 RON BỘ'!B205="","",'📦 RON BỘ'!B205)</f>
        <v>HH076252</v>
      </c>
      <c r="B2950" s="1" t="str">
        <f>IF('📦 RON BỘ'!B205="","",'📦 RON BỘ'!C205)</f>
        <v>Ron bộ Daewoo DE12 (D2366 xe tải) - Thép - NICE IN</v>
      </c>
      <c r="C2950" s="1" t="str">
        <f>IF('📦 RON BỘ'!B205="","","Ron bộ")</f>
        <v>Ron bộ</v>
      </c>
      <c r="D2950" s="1" t="str">
        <f>IF('📦 RON BỘ'!B205="","",'📦 RON BỘ'!F205)</f>
        <v>Bộ</v>
      </c>
      <c r="E2950" s="13">
        <f>IF('📦 RON BỘ'!B205="","",'📦 RON BỘ'!G205)</f>
        <v>0</v>
      </c>
      <c r="F2950" s="13">
        <f>IF('📦 RON BỘ'!B205="","",'📦 RON BỘ'!H205)</f>
        <v>1480000</v>
      </c>
      <c r="G2950" s="13">
        <f>IF('📦 RON BỘ'!B205="","",'📦 RON BỘ'!I205)</f>
        <v>1580000</v>
      </c>
      <c r="H2950" s="13">
        <f>IF('📦 RON BỘ'!B205="","",'📦 RON BỘ'!J205)</f>
        <v>1680000</v>
      </c>
      <c r="I2950" s="13">
        <f>IF('📦 RON BỘ'!B205="","",'📦 RON BỘ'!K205)</f>
        <v>0</v>
      </c>
      <c r="J2950" s="1" t="str">
        <f>IF('📦 RON BỘ'!B205="","","")</f>
        <v/>
      </c>
      <c r="L2950" s="1">
        <f>N(L2949)+IF(AND('🔎 TRA CỨU NHANH'!$C$2&lt;&gt;"",OR(ISNUMBER(SEARCH('🔎 TRA CỨU NHANH'!$C$2,$A2950)),ISNUMBER(SEARCH('🔎 TRA CỨU NHANH'!$C$2,$B2950)))),1,0)</f>
        <v>0</v>
      </c>
      <c r="M2950" s="1" t="str">
        <f t="shared" si="92"/>
        <v/>
      </c>
      <c r="N2950" s="1">
        <f>N(N2949)+IF(AND('💰 BÁO GIÁ'!$C$27&lt;&gt;"",OR(ISNUMBER(SEARCH('💰 BÁO GIÁ'!$C$27,$A2950)),ISNUMBER(SEARCH('💰 BÁO GIÁ'!$C$27,$B2950)))),1,0)</f>
        <v>0</v>
      </c>
      <c r="O2950" s="1" t="str">
        <f t="shared" si="93"/>
        <v/>
      </c>
    </row>
    <row r="2951" customHeight="1" spans="1:15">
      <c r="A2951" s="1" t="str">
        <f>IF('📦 RON BỘ'!B206="","",'📦 RON BỘ'!B206)</f>
        <v>HH077048</v>
      </c>
      <c r="B2951" s="1" t="str">
        <f>IF('📦 RON BỘ'!B206="","",'📦 RON BỘ'!C206)</f>
        <v>Ron bộ Daewoo DV15-T/ D2848 (có thun sơ mi) - Thép - MASAKO</v>
      </c>
      <c r="C2951" s="1" t="str">
        <f>IF('📦 RON BỘ'!B206="","","Ron bộ")</f>
        <v>Ron bộ</v>
      </c>
      <c r="D2951" s="1" t="str">
        <f>IF('📦 RON BỘ'!B206="","",'📦 RON BỘ'!F206)</f>
        <v>Bộ</v>
      </c>
      <c r="E2951" s="13">
        <f>IF('📦 RON BỘ'!B206="","",'📦 RON BỘ'!G206)</f>
        <v>0</v>
      </c>
      <c r="F2951" s="13">
        <f>IF('📦 RON BỘ'!B206="","",'📦 RON BỘ'!H206)</f>
        <v>1700000</v>
      </c>
      <c r="G2951" s="13">
        <f>IF('📦 RON BỘ'!B206="","",'📦 RON BỘ'!I206)</f>
        <v>1800000</v>
      </c>
      <c r="H2951" s="13">
        <f>IF('📦 RON BỘ'!B206="","",'📦 RON BỘ'!J206)</f>
        <v>1900000</v>
      </c>
      <c r="I2951" s="13">
        <f>IF('📦 RON BỘ'!B206="","",'📦 RON BỘ'!K206)</f>
        <v>0</v>
      </c>
      <c r="J2951" s="1" t="str">
        <f>IF('📦 RON BỘ'!B206="","","")</f>
        <v/>
      </c>
      <c r="L2951" s="1">
        <f>N(L2950)+IF(AND('🔎 TRA CỨU NHANH'!$C$2&lt;&gt;"",OR(ISNUMBER(SEARCH('🔎 TRA CỨU NHANH'!$C$2,$A2951)),ISNUMBER(SEARCH('🔎 TRA CỨU NHANH'!$C$2,$B2951)))),1,0)</f>
        <v>0</v>
      </c>
      <c r="M2951" s="1" t="str">
        <f t="shared" si="92"/>
        <v/>
      </c>
      <c r="N2951" s="1">
        <f>N(N2950)+IF(AND('💰 BÁO GIÁ'!$C$27&lt;&gt;"",OR(ISNUMBER(SEARCH('💰 BÁO GIÁ'!$C$27,$A2951)),ISNUMBER(SEARCH('💰 BÁO GIÁ'!$C$27,$B2951)))),1,0)</f>
        <v>0</v>
      </c>
      <c r="O2951" s="1" t="str">
        <f t="shared" si="93"/>
        <v/>
      </c>
    </row>
    <row r="2952" customHeight="1" spans="1:15">
      <c r="A2952" s="1" t="str">
        <f>IF('📦 RON BỘ'!B207="","",'📦 RON BỘ'!B207)</f>
        <v>HH076535</v>
      </c>
      <c r="B2952" s="1" t="str">
        <f>IF('📦 RON BỘ'!B207="","",'📦 RON BỘ'!C207)</f>
        <v>Ron bộ Doosan DE08 (D1146 đời cao) thép - NICE IN</v>
      </c>
      <c r="C2952" s="1" t="str">
        <f>IF('📦 RON BỘ'!B207="","","Ron bộ")</f>
        <v>Ron bộ</v>
      </c>
      <c r="D2952" s="1" t="str">
        <f>IF('📦 RON BỘ'!B207="","",'📦 RON BỘ'!F207)</f>
        <v>Bộ</v>
      </c>
      <c r="E2952" s="13">
        <f>IF('📦 RON BỘ'!B207="","",'📦 RON BỘ'!G207)</f>
        <v>0</v>
      </c>
      <c r="F2952" s="13">
        <f>IF('📦 RON BỘ'!B207="","",'📦 RON BỘ'!H207)</f>
        <v>1320000</v>
      </c>
      <c r="G2952" s="13">
        <f>IF('📦 RON BỘ'!B207="","",'📦 RON BỘ'!I207)</f>
        <v>1400000</v>
      </c>
      <c r="H2952" s="13">
        <f>IF('📦 RON BỘ'!B207="","",'📦 RON BỘ'!J207)</f>
        <v>1500000</v>
      </c>
      <c r="I2952" s="13">
        <f>IF('📦 RON BỘ'!B207="","",'📦 RON BỘ'!K207)</f>
        <v>0</v>
      </c>
      <c r="J2952" s="1" t="str">
        <f>IF('📦 RON BỘ'!B207="","","")</f>
        <v/>
      </c>
      <c r="L2952" s="1">
        <f>N(L2951)+IF(AND('🔎 TRA CỨU NHANH'!$C$2&lt;&gt;"",OR(ISNUMBER(SEARCH('🔎 TRA CỨU NHANH'!$C$2,$A2952)),ISNUMBER(SEARCH('🔎 TRA CỨU NHANH'!$C$2,$B2952)))),1,0)</f>
        <v>0</v>
      </c>
      <c r="M2952" s="1" t="str">
        <f t="shared" si="92"/>
        <v/>
      </c>
      <c r="N2952" s="1">
        <f>N(N2951)+IF(AND('💰 BÁO GIÁ'!$C$27&lt;&gt;"",OR(ISNUMBER(SEARCH('💰 BÁO GIÁ'!$C$27,$A2952)),ISNUMBER(SEARCH('💰 BÁO GIÁ'!$C$27,$B2952)))),1,0)</f>
        <v>0</v>
      </c>
      <c r="O2952" s="1" t="str">
        <f t="shared" si="93"/>
        <v/>
      </c>
    </row>
    <row r="2953" customHeight="1" spans="1:15">
      <c r="A2953" s="1" t="str">
        <f>IF('📦 RON BỘ'!B208="","",'📦 RON BỘ'!B208)</f>
        <v>HH075686</v>
      </c>
      <c r="B2953" s="1" t="str">
        <f>IF('📦 RON BỘ'!B208="","",'📦 RON BỘ'!C208)</f>
        <v>Ron bộ Doosan DL06, Steel thép - DF</v>
      </c>
      <c r="C2953" s="1" t="str">
        <f>IF('📦 RON BỘ'!B208="","","Ron bộ")</f>
        <v>Ron bộ</v>
      </c>
      <c r="D2953" s="1" t="str">
        <f>IF('📦 RON BỘ'!B208="","",'📦 RON BỘ'!F208)</f>
        <v>Bộ</v>
      </c>
      <c r="E2953" s="13">
        <f>IF('📦 RON BỘ'!B208="","",'📦 RON BỘ'!G208)</f>
        <v>0</v>
      </c>
      <c r="F2953" s="13">
        <f>IF('📦 RON BỘ'!B208="","",'📦 RON BỘ'!H208)</f>
        <v>0</v>
      </c>
      <c r="G2953" s="13">
        <f>IF('📦 RON BỘ'!B208="","",'📦 RON BỘ'!I208)</f>
        <v>0</v>
      </c>
      <c r="H2953" s="13">
        <f>IF('📦 RON BỘ'!B208="","",'📦 RON BỘ'!J208)</f>
        <v>0</v>
      </c>
      <c r="I2953" s="13">
        <f>IF('📦 RON BỘ'!B208="","",'📦 RON BỘ'!K208)</f>
        <v>0</v>
      </c>
      <c r="J2953" s="1" t="str">
        <f>IF('📦 RON BỘ'!B208="","","")</f>
        <v/>
      </c>
      <c r="L2953" s="1">
        <f>N(L2952)+IF(AND('🔎 TRA CỨU NHANH'!$C$2&lt;&gt;"",OR(ISNUMBER(SEARCH('🔎 TRA CỨU NHANH'!$C$2,$A2953)),ISNUMBER(SEARCH('🔎 TRA CỨU NHANH'!$C$2,$B2953)))),1,0)</f>
        <v>0</v>
      </c>
      <c r="M2953" s="1" t="str">
        <f t="shared" si="92"/>
        <v/>
      </c>
      <c r="N2953" s="1">
        <f>N(N2952)+IF(AND('💰 BÁO GIÁ'!$C$27&lt;&gt;"",OR(ISNUMBER(SEARCH('💰 BÁO GIÁ'!$C$27,$A2953)),ISNUMBER(SEARCH('💰 BÁO GIÁ'!$C$27,$B2953)))),1,0)</f>
        <v>0</v>
      </c>
      <c r="O2953" s="1" t="str">
        <f t="shared" si="93"/>
        <v/>
      </c>
    </row>
    <row r="2954" customHeight="1" spans="1:15">
      <c r="A2954" s="1" t="str">
        <f>IF('📦 RON BỘ'!B209="","",'📦 RON BỘ'!B209)</f>
        <v>HH075684</v>
      </c>
      <c r="B2954" s="1" t="str">
        <f>IF('📦 RON BỘ'!B209="","",'📦 RON BỘ'!C209)</f>
        <v>Ron bộ Doosan DL08, Steel Thép - DF</v>
      </c>
      <c r="C2954" s="1" t="str">
        <f>IF('📦 RON BỘ'!B209="","","Ron bộ")</f>
        <v>Ron bộ</v>
      </c>
      <c r="D2954" s="1" t="str">
        <f>IF('📦 RON BỘ'!B209="","",'📦 RON BỘ'!F209)</f>
        <v>Bộ</v>
      </c>
      <c r="E2954" s="13">
        <f>IF('📦 RON BỘ'!B209="","",'📦 RON BỘ'!G209)</f>
        <v>0</v>
      </c>
      <c r="F2954" s="13">
        <f>IF('📦 RON BỘ'!B209="","",'📦 RON BỘ'!H209)</f>
        <v>0</v>
      </c>
      <c r="G2954" s="13">
        <f>IF('📦 RON BỘ'!B209="","",'📦 RON BỘ'!I209)</f>
        <v>0</v>
      </c>
      <c r="H2954" s="13">
        <f>IF('📦 RON BỘ'!B209="","",'📦 RON BỘ'!J209)</f>
        <v>0</v>
      </c>
      <c r="I2954" s="13">
        <f>IF('📦 RON BỘ'!B209="","",'📦 RON BỘ'!K209)</f>
        <v>0</v>
      </c>
      <c r="J2954" s="1" t="str">
        <f>IF('📦 RON BỘ'!B209="","","")</f>
        <v/>
      </c>
      <c r="L2954" s="1">
        <f>N(L2953)+IF(AND('🔎 TRA CỨU NHANH'!$C$2&lt;&gt;"",OR(ISNUMBER(SEARCH('🔎 TRA CỨU NHANH'!$C$2,$A2954)),ISNUMBER(SEARCH('🔎 TRA CỨU NHANH'!$C$2,$B2954)))),1,0)</f>
        <v>0</v>
      </c>
      <c r="M2954" s="1" t="str">
        <f t="shared" si="92"/>
        <v/>
      </c>
      <c r="N2954" s="1">
        <f>N(N2953)+IF(AND('💰 BÁO GIÁ'!$C$27&lt;&gt;"",OR(ISNUMBER(SEARCH('💰 BÁO GIÁ'!$C$27,$A2954)),ISNUMBER(SEARCH('💰 BÁO GIÁ'!$C$27,$B2954)))),1,0)</f>
        <v>0</v>
      </c>
      <c r="O2954" s="1" t="str">
        <f t="shared" si="93"/>
        <v/>
      </c>
    </row>
    <row r="2955" customHeight="1" spans="1:15">
      <c r="A2955" s="1" t="str">
        <f>IF('📦 RON BỘ'!B210="","",'📦 RON BỘ'!B210)</f>
        <v>HH075963</v>
      </c>
      <c r="B2955" s="1" t="str">
        <f>IF('📦 RON BỘ'!B210="","",'📦 RON BỘ'!C210)</f>
        <v>Ron bộ Doosan DV11 thép - DF</v>
      </c>
      <c r="C2955" s="1" t="str">
        <f>IF('📦 RON BỘ'!B210="","","Ron bộ")</f>
        <v>Ron bộ</v>
      </c>
      <c r="D2955" s="1" t="str">
        <f>IF('📦 RON BỘ'!B210="","",'📦 RON BỘ'!F210)</f>
        <v>Bộ</v>
      </c>
      <c r="E2955" s="13">
        <f>IF('📦 RON BỘ'!B210="","",'📦 RON BỘ'!G210)</f>
        <v>0</v>
      </c>
      <c r="F2955" s="13">
        <f>IF('📦 RON BỘ'!B210="","",'📦 RON BỘ'!H210)</f>
        <v>0</v>
      </c>
      <c r="G2955" s="13">
        <f>IF('📦 RON BỘ'!B210="","",'📦 RON BỘ'!I210)</f>
        <v>0</v>
      </c>
      <c r="H2955" s="13">
        <f>IF('📦 RON BỘ'!B210="","",'📦 RON BỘ'!J210)</f>
        <v>0</v>
      </c>
      <c r="I2955" s="13">
        <f>IF('📦 RON BỘ'!B210="","",'📦 RON BỘ'!K210)</f>
        <v>0</v>
      </c>
      <c r="J2955" s="1" t="str">
        <f>IF('📦 RON BỘ'!B210="","","")</f>
        <v/>
      </c>
      <c r="L2955" s="1">
        <f>N(L2954)+IF(AND('🔎 TRA CỨU NHANH'!$C$2&lt;&gt;"",OR(ISNUMBER(SEARCH('🔎 TRA CỨU NHANH'!$C$2,$A2955)),ISNUMBER(SEARCH('🔎 TRA CỨU NHANH'!$C$2,$B2955)))),1,0)</f>
        <v>0</v>
      </c>
      <c r="M2955" s="1" t="str">
        <f t="shared" si="92"/>
        <v/>
      </c>
      <c r="N2955" s="1">
        <f>N(N2954)+IF(AND('💰 BÁO GIÁ'!$C$27&lt;&gt;"",OR(ISNUMBER(SEARCH('💰 BÁO GIÁ'!$C$27,$A2955)),ISNUMBER(SEARCH('💰 BÁO GIÁ'!$C$27,$B2955)))),1,0)</f>
        <v>0</v>
      </c>
      <c r="O2955" s="1" t="str">
        <f t="shared" si="93"/>
        <v/>
      </c>
    </row>
    <row r="2956" customHeight="1" spans="1:15">
      <c r="A2956" s="1" t="str">
        <f>IF('📦 RON BỘ'!B211="","",'📦 RON BỘ'!B211)</f>
        <v/>
      </c>
      <c r="B2956" s="1" t="str">
        <f>IF('📦 RON BỘ'!B211="","",'📦 RON BỘ'!C211)</f>
        <v/>
      </c>
      <c r="C2956" s="1" t="str">
        <f>IF('📦 RON BỘ'!B211="","","Ron bộ")</f>
        <v/>
      </c>
      <c r="D2956" s="1" t="str">
        <f>IF('📦 RON BỘ'!B211="","",'📦 RON BỘ'!F211)</f>
        <v/>
      </c>
      <c r="E2956" s="1" t="str">
        <f>IF('📦 RON BỘ'!B211="","",'📦 RON BỘ'!G211)</f>
        <v/>
      </c>
      <c r="F2956" s="1" t="str">
        <f>IF('📦 RON BỘ'!B211="","",'📦 RON BỘ'!H211)</f>
        <v/>
      </c>
      <c r="G2956" s="1" t="str">
        <f>IF('📦 RON BỘ'!B211="","",'📦 RON BỘ'!I211)</f>
        <v/>
      </c>
      <c r="H2956" s="1" t="str">
        <f>IF('📦 RON BỘ'!B211="","",'📦 RON BỘ'!J211)</f>
        <v/>
      </c>
      <c r="I2956" s="1" t="str">
        <f>IF('📦 RON BỘ'!B211="","",'📦 RON BỘ'!K211)</f>
        <v/>
      </c>
      <c r="J2956" s="1" t="str">
        <f>IF('📦 RON BỘ'!B211="","","")</f>
        <v/>
      </c>
      <c r="L2956" s="1">
        <f>N(L2955)+IF(AND('🔎 TRA CỨU NHANH'!$C$2&lt;&gt;"",OR(ISNUMBER(SEARCH('🔎 TRA CỨU NHANH'!$C$2,$A2956)),ISNUMBER(SEARCH('🔎 TRA CỨU NHANH'!$C$2,$B2956)))),1,0)</f>
        <v>0</v>
      </c>
      <c r="M2956" s="1" t="str">
        <f t="shared" si="92"/>
        <v/>
      </c>
      <c r="N2956" s="1">
        <f>N(N2955)+IF(AND('💰 BÁO GIÁ'!$C$27&lt;&gt;"",OR(ISNUMBER(SEARCH('💰 BÁO GIÁ'!$C$27,$A2956)),ISNUMBER(SEARCH('💰 BÁO GIÁ'!$C$27,$B2956)))),1,0)</f>
        <v>0</v>
      </c>
      <c r="O2956" s="1" t="str">
        <f t="shared" si="93"/>
        <v/>
      </c>
    </row>
    <row r="2957" customHeight="1" spans="1:15">
      <c r="A2957" s="1" t="str">
        <f>IF('📦 RON BỘ'!B212="","",'📦 RON BỘ'!B212)</f>
        <v>HH073334</v>
      </c>
      <c r="B2957" s="1" t="str">
        <f>IF('📦 RON BỘ'!B212="","",'📦 RON BỘ'!C212)</f>
        <v>Ron bộ YANMAR 4TN100E (giấy) - PACIFIC</v>
      </c>
      <c r="C2957" s="1" t="str">
        <f>IF('📦 RON BỘ'!B212="","","Ron bộ")</f>
        <v>Ron bộ</v>
      </c>
      <c r="D2957" s="1" t="str">
        <f>IF('📦 RON BỘ'!B212="","",'📦 RON BỘ'!F212)</f>
        <v>Bộ</v>
      </c>
      <c r="E2957" s="13">
        <f>IF('📦 RON BỘ'!B212="","",'📦 RON BỘ'!G212)</f>
        <v>0</v>
      </c>
      <c r="F2957" s="13">
        <f>IF('📦 RON BỘ'!B212="","",'📦 RON BỘ'!H212)</f>
        <v>0</v>
      </c>
      <c r="G2957" s="13">
        <f>IF('📦 RON BỘ'!B212="","",'📦 RON BỘ'!I212)</f>
        <v>0</v>
      </c>
      <c r="H2957" s="13">
        <f>IF('📦 RON BỘ'!B212="","",'📦 RON BỘ'!J212)</f>
        <v>0</v>
      </c>
      <c r="I2957" s="13">
        <f>IF('📦 RON BỘ'!B212="","",'📦 RON BỘ'!K212)</f>
        <v>0</v>
      </c>
      <c r="J2957" s="1" t="str">
        <f>IF('📦 RON BỘ'!B212="","","")</f>
        <v/>
      </c>
      <c r="L2957" s="1">
        <f>N(L2956)+IF(AND('🔎 TRA CỨU NHANH'!$C$2&lt;&gt;"",OR(ISNUMBER(SEARCH('🔎 TRA CỨU NHANH'!$C$2,$A2957)),ISNUMBER(SEARCH('🔎 TRA CỨU NHANH'!$C$2,$B2957)))),1,0)</f>
        <v>0</v>
      </c>
      <c r="M2957" s="1" t="str">
        <f t="shared" si="92"/>
        <v/>
      </c>
      <c r="N2957" s="1">
        <f>N(N2956)+IF(AND('💰 BÁO GIÁ'!$C$27&lt;&gt;"",OR(ISNUMBER(SEARCH('💰 BÁO GIÁ'!$C$27,$A2957)),ISNUMBER(SEARCH('💰 BÁO GIÁ'!$C$27,$B2957)))),1,0)</f>
        <v>0</v>
      </c>
      <c r="O2957" s="1" t="str">
        <f t="shared" si="93"/>
        <v/>
      </c>
    </row>
    <row r="2958" customHeight="1" spans="1:15">
      <c r="A2958" s="1" t="str">
        <f>IF('📦 RON BỘ'!B213="","",'📦 RON BỘ'!B213)</f>
        <v>HH077481</v>
      </c>
      <c r="B2958" s="1" t="str">
        <f>IF('📦 RON BỘ'!B213="","",'📦 RON BỘ'!C213)</f>
        <v>Ron bộ YANMAR 4TN100E/4TNE100 Graphite - DF</v>
      </c>
      <c r="C2958" s="1" t="str">
        <f>IF('📦 RON BỘ'!B213="","","Ron bộ")</f>
        <v>Ron bộ</v>
      </c>
      <c r="D2958" s="1" t="str">
        <f>IF('📦 RON BỘ'!B213="","",'📦 RON BỘ'!F213)</f>
        <v>Bộ</v>
      </c>
      <c r="E2958" s="13">
        <f>IF('📦 RON BỘ'!B213="","",'📦 RON BỘ'!G213)</f>
        <v>0</v>
      </c>
      <c r="F2958" s="13">
        <f>IF('📦 RON BỘ'!B213="","",'📦 RON BỘ'!H213)</f>
        <v>650000</v>
      </c>
      <c r="G2958" s="13">
        <f>IF('📦 RON BỘ'!B213="","",'📦 RON BỘ'!I213)</f>
        <v>700000</v>
      </c>
      <c r="H2958" s="13">
        <f>IF('📦 RON BỘ'!B213="","",'📦 RON BỘ'!J213)</f>
        <v>750000</v>
      </c>
      <c r="I2958" s="13">
        <f>IF('📦 RON BỘ'!B213="","",'📦 RON BỘ'!K213)</f>
        <v>0</v>
      </c>
      <c r="J2958" s="1" t="str">
        <f>IF('📦 RON BỘ'!B213="","","")</f>
        <v/>
      </c>
      <c r="L2958" s="1">
        <f>N(L2957)+IF(AND('🔎 TRA CỨU NHANH'!$C$2&lt;&gt;"",OR(ISNUMBER(SEARCH('🔎 TRA CỨU NHANH'!$C$2,$A2958)),ISNUMBER(SEARCH('🔎 TRA CỨU NHANH'!$C$2,$B2958)))),1,0)</f>
        <v>0</v>
      </c>
      <c r="M2958" s="1" t="str">
        <f t="shared" si="92"/>
        <v/>
      </c>
      <c r="N2958" s="1">
        <f>N(N2957)+IF(AND('💰 BÁO GIÁ'!$C$27&lt;&gt;"",OR(ISNUMBER(SEARCH('💰 BÁO GIÁ'!$C$27,$A2958)),ISNUMBER(SEARCH('💰 BÁO GIÁ'!$C$27,$B2958)))),1,0)</f>
        <v>0</v>
      </c>
      <c r="O2958" s="1" t="str">
        <f t="shared" si="93"/>
        <v/>
      </c>
    </row>
    <row r="2959" customHeight="1" spans="1:15">
      <c r="A2959" s="1" t="str">
        <f>IF('📦 RON BỘ'!B214="","",'📦 RON BỘ'!B214)</f>
        <v>HH073876</v>
      </c>
      <c r="B2959" s="1" t="str">
        <f>IF('📦 RON BỘ'!B214="","",'📦 RON BỘ'!C214)</f>
        <v>Ron bộ Yanmar 3D84-1, Asb (amiang) - DF</v>
      </c>
      <c r="C2959" s="1" t="str">
        <f>IF('📦 RON BỘ'!B214="","","Ron bộ")</f>
        <v>Ron bộ</v>
      </c>
      <c r="D2959" s="1" t="str">
        <f>IF('📦 RON BỘ'!B214="","",'📦 RON BỘ'!F214)</f>
        <v>Bộ</v>
      </c>
      <c r="E2959" s="13">
        <f>IF('📦 RON BỘ'!B214="","",'📦 RON BỘ'!G214)</f>
        <v>0</v>
      </c>
      <c r="F2959" s="13">
        <f>IF('📦 RON BỘ'!B214="","",'📦 RON BỘ'!H214)</f>
        <v>450000</v>
      </c>
      <c r="G2959" s="13">
        <f>IF('📦 RON BỘ'!B214="","",'📦 RON BỘ'!I214)</f>
        <v>470000</v>
      </c>
      <c r="H2959" s="13">
        <f>IF('📦 RON BỘ'!B214="","",'📦 RON BỘ'!J214)</f>
        <v>500000</v>
      </c>
      <c r="I2959" s="13">
        <f>IF('📦 RON BỘ'!B214="","",'📦 RON BỘ'!K214)</f>
        <v>0</v>
      </c>
      <c r="J2959" s="1" t="str">
        <f>IF('📦 RON BỘ'!B214="","","")</f>
        <v/>
      </c>
      <c r="L2959" s="1">
        <f>N(L2958)+IF(AND('🔎 TRA CỨU NHANH'!$C$2&lt;&gt;"",OR(ISNUMBER(SEARCH('🔎 TRA CỨU NHANH'!$C$2,$A2959)),ISNUMBER(SEARCH('🔎 TRA CỨU NHANH'!$C$2,$B2959)))),1,0)</f>
        <v>0</v>
      </c>
      <c r="M2959" s="1" t="str">
        <f t="shared" si="92"/>
        <v/>
      </c>
      <c r="N2959" s="1">
        <f>N(N2958)+IF(AND('💰 BÁO GIÁ'!$C$27&lt;&gt;"",OR(ISNUMBER(SEARCH('💰 BÁO GIÁ'!$C$27,$A2959)),ISNUMBER(SEARCH('💰 BÁO GIÁ'!$C$27,$B2959)))),1,0)</f>
        <v>0</v>
      </c>
      <c r="O2959" s="1" t="str">
        <f t="shared" si="93"/>
        <v/>
      </c>
    </row>
    <row r="2960" customHeight="1" spans="1:15">
      <c r="A2960" s="1" t="str">
        <f>IF('📦 RON BỘ'!B215="","",'📦 RON BỘ'!B215)</f>
        <v>HH076255</v>
      </c>
      <c r="B2960" s="1" t="str">
        <f>IF('📦 RON BỘ'!B215="","",'📦 RON BỘ'!C215)</f>
        <v>Ron bộ Yanmar 3TNE82, Thép - MASAKO</v>
      </c>
      <c r="C2960" s="1" t="str">
        <f>IF('📦 RON BỘ'!B215="","","Ron bộ")</f>
        <v>Ron bộ</v>
      </c>
      <c r="D2960" s="1" t="str">
        <f>IF('📦 RON BỘ'!B215="","",'📦 RON BỘ'!F215)</f>
        <v>Bộ</v>
      </c>
      <c r="E2960" s="13">
        <f>IF('📦 RON BỘ'!B215="","",'📦 RON BỘ'!G215)</f>
        <v>0</v>
      </c>
      <c r="F2960" s="13">
        <f>IF('📦 RON BỘ'!B215="","",'📦 RON BỘ'!H215)</f>
        <v>430000</v>
      </c>
      <c r="G2960" s="13">
        <f>IF('📦 RON BỘ'!B215="","",'📦 RON BỘ'!I215)</f>
        <v>460000</v>
      </c>
      <c r="H2960" s="13">
        <f>IF('📦 RON BỘ'!B215="","",'📦 RON BỘ'!J215)</f>
        <v>500000</v>
      </c>
      <c r="I2960" s="13">
        <f>IF('📦 RON BỘ'!B215="","",'📦 RON BỘ'!K215)</f>
        <v>0</v>
      </c>
      <c r="J2960" s="1" t="str">
        <f>IF('📦 RON BỘ'!B215="","","")</f>
        <v/>
      </c>
      <c r="L2960" s="1">
        <f>N(L2959)+IF(AND('🔎 TRA CỨU NHANH'!$C$2&lt;&gt;"",OR(ISNUMBER(SEARCH('🔎 TRA CỨU NHANH'!$C$2,$A2960)),ISNUMBER(SEARCH('🔎 TRA CỨU NHANH'!$C$2,$B2960)))),1,0)</f>
        <v>0</v>
      </c>
      <c r="M2960" s="1" t="str">
        <f t="shared" si="92"/>
        <v/>
      </c>
      <c r="N2960" s="1">
        <f>N(N2959)+IF(AND('💰 BÁO GIÁ'!$C$27&lt;&gt;"",OR(ISNUMBER(SEARCH('💰 BÁO GIÁ'!$C$27,$A2960)),ISNUMBER(SEARCH('💰 BÁO GIÁ'!$C$27,$B2960)))),1,0)</f>
        <v>0</v>
      </c>
      <c r="O2960" s="1" t="str">
        <f t="shared" si="93"/>
        <v/>
      </c>
    </row>
    <row r="2961" customHeight="1" spans="1:15">
      <c r="A2961" s="1" t="str">
        <f>IF('📦 RON BỘ'!B216="","",'📦 RON BỘ'!B216)</f>
        <v>HH080036</v>
      </c>
      <c r="B2961" s="1" t="str">
        <f>IF('📦 RON BỘ'!B216="","",'📦 RON BỘ'!C216)</f>
        <v>Ron bộ Yanmar 3TNE84 (3D84-3) Thép - MASAKO</v>
      </c>
      <c r="C2961" s="1" t="str">
        <f>IF('📦 RON BỘ'!B216="","","Ron bộ")</f>
        <v>Ron bộ</v>
      </c>
      <c r="D2961" s="1" t="str">
        <f>IF('📦 RON BỘ'!B216="","",'📦 RON BỘ'!F216)</f>
        <v>Bộ</v>
      </c>
      <c r="E2961" s="13">
        <f>IF('📦 RON BỘ'!B216="","",'📦 RON BỘ'!G216)</f>
        <v>0</v>
      </c>
      <c r="F2961" s="13">
        <f>IF('📦 RON BỘ'!B216="","",'📦 RON BỘ'!H216)</f>
        <v>400000</v>
      </c>
      <c r="G2961" s="13">
        <f>IF('📦 RON BỘ'!B216="","",'📦 RON BỘ'!I216)</f>
        <v>425000</v>
      </c>
      <c r="H2961" s="13">
        <f>IF('📦 RON BỘ'!B216="","",'📦 RON BỘ'!J216)</f>
        <v>450000</v>
      </c>
      <c r="I2961" s="13">
        <f>IF('📦 RON BỘ'!B216="","",'📦 RON BỘ'!K216)</f>
        <v>0</v>
      </c>
      <c r="J2961" s="1" t="str">
        <f>IF('📦 RON BỘ'!B216="","","")</f>
        <v/>
      </c>
      <c r="L2961" s="1">
        <f>N(L2960)+IF(AND('🔎 TRA CỨU NHANH'!$C$2&lt;&gt;"",OR(ISNUMBER(SEARCH('🔎 TRA CỨU NHANH'!$C$2,$A2961)),ISNUMBER(SEARCH('🔎 TRA CỨU NHANH'!$C$2,$B2961)))),1,0)</f>
        <v>0</v>
      </c>
      <c r="M2961" s="1" t="str">
        <f t="shared" si="92"/>
        <v/>
      </c>
      <c r="N2961" s="1">
        <f>N(N2960)+IF(AND('💰 BÁO GIÁ'!$C$27&lt;&gt;"",OR(ISNUMBER(SEARCH('💰 BÁO GIÁ'!$C$27,$A2961)),ISNUMBER(SEARCH('💰 BÁO GIÁ'!$C$27,$B2961)))),1,0)</f>
        <v>0</v>
      </c>
      <c r="O2961" s="1" t="str">
        <f t="shared" si="93"/>
        <v/>
      </c>
    </row>
    <row r="2962" customHeight="1" spans="1:15">
      <c r="A2962" s="1" t="str">
        <f>IF('📦 RON BỘ'!B217="","",'📦 RON BỘ'!B217)</f>
        <v>HH074799</v>
      </c>
      <c r="B2962" s="1" t="str">
        <f>IF('📦 RON BỘ'!B217="","",'📦 RON BỘ'!C217)</f>
        <v>Ron bộ Yanmar 3TNE84/ 3D84-3, Steel Thép - DF</v>
      </c>
      <c r="C2962" s="1" t="str">
        <f>IF('📦 RON BỘ'!B217="","","Ron bộ")</f>
        <v>Ron bộ</v>
      </c>
      <c r="D2962" s="1" t="str">
        <f>IF('📦 RON BỘ'!B217="","",'📦 RON BỘ'!F217)</f>
        <v>Bộ</v>
      </c>
      <c r="E2962" s="13">
        <f>IF('📦 RON BỘ'!B217="","",'📦 RON BỘ'!G217)</f>
        <v>0</v>
      </c>
      <c r="F2962" s="13">
        <f>IF('📦 RON BỘ'!B217="","",'📦 RON BỘ'!H217)</f>
        <v>500000</v>
      </c>
      <c r="G2962" s="13">
        <f>IF('📦 RON BỘ'!B217="","",'📦 RON BỘ'!I217)</f>
        <v>530000</v>
      </c>
      <c r="H2962" s="13">
        <f>IF('📦 RON BỘ'!B217="","",'📦 RON BỘ'!J217)</f>
        <v>560000</v>
      </c>
      <c r="I2962" s="13">
        <f>IF('📦 RON BỘ'!B217="","",'📦 RON BỘ'!K217)</f>
        <v>0</v>
      </c>
      <c r="J2962" s="1" t="str">
        <f>IF('📦 RON BỘ'!B217="","","")</f>
        <v/>
      </c>
      <c r="L2962" s="1">
        <f>N(L2961)+IF(AND('🔎 TRA CỨU NHANH'!$C$2&lt;&gt;"",OR(ISNUMBER(SEARCH('🔎 TRA CỨU NHANH'!$C$2,$A2962)),ISNUMBER(SEARCH('🔎 TRA CỨU NHANH'!$C$2,$B2962)))),1,0)</f>
        <v>0</v>
      </c>
      <c r="M2962" s="1" t="str">
        <f t="shared" si="92"/>
        <v/>
      </c>
      <c r="N2962" s="1">
        <f>N(N2961)+IF(AND('💰 BÁO GIÁ'!$C$27&lt;&gt;"",OR(ISNUMBER(SEARCH('💰 BÁO GIÁ'!$C$27,$A2962)),ISNUMBER(SEARCH('💰 BÁO GIÁ'!$C$27,$B2962)))),1,0)</f>
        <v>0</v>
      </c>
      <c r="O2962" s="1" t="str">
        <f t="shared" si="93"/>
        <v/>
      </c>
    </row>
    <row r="2963" customHeight="1" spans="1:15">
      <c r="A2963" s="1" t="str">
        <f>IF('📦 RON BỘ'!B218="","",'📦 RON BỘ'!B218)</f>
        <v>HH075745</v>
      </c>
      <c r="B2963" s="1" t="str">
        <f>IF('📦 RON BỘ'!B218="","",'📦 RON BỘ'!C218)</f>
        <v>Ron bộ Yanmar 3TNE88/3TN88/3D88/3TNV88 (lắp lẫn 3TNE86) thép - MASAKO</v>
      </c>
      <c r="C2963" s="1" t="str">
        <f>IF('📦 RON BỘ'!B218="","","Ron bộ")</f>
        <v>Ron bộ</v>
      </c>
      <c r="D2963" s="1" t="str">
        <f>IF('📦 RON BỘ'!B218="","",'📦 RON BỘ'!F218)</f>
        <v>Bộ</v>
      </c>
      <c r="E2963" s="13">
        <f>IF('📦 RON BỘ'!B218="","",'📦 RON BỘ'!G218)</f>
        <v>0</v>
      </c>
      <c r="F2963" s="13">
        <f>IF('📦 RON BỘ'!B218="","",'📦 RON BỘ'!H218)</f>
        <v>395000</v>
      </c>
      <c r="G2963" s="13">
        <f>IF('📦 RON BỘ'!B218="","",'📦 RON BỘ'!I218)</f>
        <v>420000</v>
      </c>
      <c r="H2963" s="13">
        <f>IF('📦 RON BỘ'!B218="","",'📦 RON BỘ'!J218)</f>
        <v>450000</v>
      </c>
      <c r="I2963" s="13">
        <f>IF('📦 RON BỘ'!B218="","",'📦 RON BỘ'!K218)</f>
        <v>0</v>
      </c>
      <c r="J2963" s="1" t="str">
        <f>IF('📦 RON BỘ'!B218="","","")</f>
        <v/>
      </c>
      <c r="L2963" s="1">
        <f>N(L2962)+IF(AND('🔎 TRA CỨU NHANH'!$C$2&lt;&gt;"",OR(ISNUMBER(SEARCH('🔎 TRA CỨU NHANH'!$C$2,$A2963)),ISNUMBER(SEARCH('🔎 TRA CỨU NHANH'!$C$2,$B2963)))),1,0)</f>
        <v>0</v>
      </c>
      <c r="M2963" s="1" t="str">
        <f t="shared" si="92"/>
        <v/>
      </c>
      <c r="N2963" s="1">
        <f>N(N2962)+IF(AND('💰 BÁO GIÁ'!$C$27&lt;&gt;"",OR(ISNUMBER(SEARCH('💰 BÁO GIÁ'!$C$27,$A2963)),ISNUMBER(SEARCH('💰 BÁO GIÁ'!$C$27,$B2963)))),1,0)</f>
        <v>0</v>
      </c>
      <c r="O2963" s="1" t="str">
        <f t="shared" si="93"/>
        <v/>
      </c>
    </row>
    <row r="2964" customHeight="1" spans="1:15">
      <c r="A2964" s="1" t="str">
        <f>IF('📦 RON BỘ'!B219="","",'📦 RON BỘ'!B219)</f>
        <v>HH083349</v>
      </c>
      <c r="B2964" s="1" t="str">
        <f>IF('📦 RON BỘ'!B219="","",'📦 RON BỘ'!C219)</f>
        <v>Ron bộ Yanmar 3TNV80, GP (3D80) - MASAKO</v>
      </c>
      <c r="C2964" s="1" t="str">
        <f>IF('📦 RON BỘ'!B219="","","Ron bộ")</f>
        <v>Ron bộ</v>
      </c>
      <c r="D2964" s="1" t="str">
        <f>IF('📦 RON BỘ'!B219="","",'📦 RON BỘ'!F219)</f>
        <v>Bộ</v>
      </c>
      <c r="E2964" s="13">
        <f>IF('📦 RON BỘ'!B219="","",'📦 RON BỘ'!G219)</f>
        <v>0</v>
      </c>
      <c r="F2964" s="13">
        <f>IF('📦 RON BỘ'!B219="","",'📦 RON BỘ'!H219)</f>
        <v>530000</v>
      </c>
      <c r="G2964" s="13">
        <f>IF('📦 RON BỘ'!B219="","",'📦 RON BỘ'!I219)</f>
        <v>560000</v>
      </c>
      <c r="H2964" s="13">
        <f>IF('📦 RON BỘ'!B219="","",'📦 RON BỘ'!J219)</f>
        <v>600000</v>
      </c>
      <c r="I2964" s="13">
        <f>IF('📦 RON BỘ'!B219="","",'📦 RON BỘ'!K219)</f>
        <v>0</v>
      </c>
      <c r="J2964" s="1" t="str">
        <f>IF('📦 RON BỘ'!B219="","","")</f>
        <v/>
      </c>
      <c r="L2964" s="1">
        <f>N(L2963)+IF(AND('🔎 TRA CỨU NHANH'!$C$2&lt;&gt;"",OR(ISNUMBER(SEARCH('🔎 TRA CỨU NHANH'!$C$2,$A2964)),ISNUMBER(SEARCH('🔎 TRA CỨU NHANH'!$C$2,$B2964)))),1,0)</f>
        <v>0</v>
      </c>
      <c r="M2964" s="1" t="str">
        <f t="shared" si="92"/>
        <v/>
      </c>
      <c r="N2964" s="1">
        <f>N(N2963)+IF(AND('💰 BÁO GIÁ'!$C$27&lt;&gt;"",OR(ISNUMBER(SEARCH('💰 BÁO GIÁ'!$C$27,$A2964)),ISNUMBER(SEARCH('💰 BÁO GIÁ'!$C$27,$B2964)))),1,0)</f>
        <v>0</v>
      </c>
      <c r="O2964" s="1" t="str">
        <f t="shared" si="93"/>
        <v/>
      </c>
    </row>
    <row r="2965" customHeight="1" spans="1:15">
      <c r="A2965" s="1" t="str">
        <f>IF('📦 RON BỘ'!B220="","",'📦 RON BỘ'!B220)</f>
        <v>HH084232</v>
      </c>
      <c r="B2965" s="1" t="str">
        <f>IF('📦 RON BỘ'!B220="","",'📦 RON BỘ'!C220)</f>
        <v>Ron bộ Yanmar 3TNV82, Thép - DF</v>
      </c>
      <c r="C2965" s="1" t="str">
        <f>IF('📦 RON BỘ'!B220="","","Ron bộ")</f>
        <v>Ron bộ</v>
      </c>
      <c r="D2965" s="1" t="str">
        <f>IF('📦 RON BỘ'!B220="","",'📦 RON BỘ'!F220)</f>
        <v>Bộ</v>
      </c>
      <c r="E2965" s="13">
        <f>IF('📦 RON BỘ'!B220="","",'📦 RON BỘ'!G220)</f>
        <v>0</v>
      </c>
      <c r="F2965" s="13">
        <f>IF('📦 RON BỘ'!B220="","",'📦 RON BỘ'!H220)</f>
        <v>510000</v>
      </c>
      <c r="G2965" s="13">
        <f>IF('📦 RON BỘ'!B220="","",'📦 RON BỘ'!I220)</f>
        <v>540000</v>
      </c>
      <c r="H2965" s="13">
        <f>IF('📦 RON BỘ'!B220="","",'📦 RON BỘ'!J220)</f>
        <v>570000</v>
      </c>
      <c r="I2965" s="13">
        <f>IF('📦 RON BỘ'!B220="","",'📦 RON BỘ'!K220)</f>
        <v>0</v>
      </c>
      <c r="J2965" s="1" t="str">
        <f>IF('📦 RON BỘ'!B220="","","")</f>
        <v/>
      </c>
      <c r="L2965" s="1">
        <f>N(L2964)+IF(AND('🔎 TRA CỨU NHANH'!$C$2&lt;&gt;"",OR(ISNUMBER(SEARCH('🔎 TRA CỨU NHANH'!$C$2,$A2965)),ISNUMBER(SEARCH('🔎 TRA CỨU NHANH'!$C$2,$B2965)))),1,0)</f>
        <v>0</v>
      </c>
      <c r="M2965" s="1" t="str">
        <f t="shared" si="92"/>
        <v/>
      </c>
      <c r="N2965" s="1">
        <f>N(N2964)+IF(AND('💰 BÁO GIÁ'!$C$27&lt;&gt;"",OR(ISNUMBER(SEARCH('💰 BÁO GIÁ'!$C$27,$A2965)),ISNUMBER(SEARCH('💰 BÁO GIÁ'!$C$27,$B2965)))),1,0)</f>
        <v>0</v>
      </c>
      <c r="O2965" s="1" t="str">
        <f t="shared" si="93"/>
        <v/>
      </c>
    </row>
    <row r="2966" customHeight="1" spans="1:15">
      <c r="A2966" s="1" t="str">
        <f>IF('📦 RON BỘ'!B221="","",'📦 RON BỘ'!B221)</f>
        <v>HH077054</v>
      </c>
      <c r="B2966" s="1" t="str">
        <f>IF('📦 RON BỘ'!B221="","",'📦 RON BỘ'!C221)</f>
        <v>Ron bộ Yanmar 4D94E/ 4TNE94, ASB amiang - MASAKO</v>
      </c>
      <c r="C2966" s="1" t="str">
        <f>IF('📦 RON BỘ'!B221="","","Ron bộ")</f>
        <v>Ron bộ</v>
      </c>
      <c r="D2966" s="1" t="str">
        <f>IF('📦 RON BỘ'!B221="","",'📦 RON BỘ'!F221)</f>
        <v>Bộ</v>
      </c>
      <c r="E2966" s="13">
        <f>IF('📦 RON BỘ'!B221="","",'📦 RON BỘ'!G221)</f>
        <v>0</v>
      </c>
      <c r="F2966" s="13">
        <f>IF('📦 RON BỘ'!B221="","",'📦 RON BỘ'!H221)</f>
        <v>385000</v>
      </c>
      <c r="G2966" s="13">
        <f>IF('📦 RON BỘ'!B221="","",'📦 RON BỘ'!I221)</f>
        <v>420000</v>
      </c>
      <c r="H2966" s="13">
        <f>IF('📦 RON BỘ'!B221="","",'📦 RON BỘ'!J221)</f>
        <v>460000</v>
      </c>
      <c r="I2966" s="13">
        <f>IF('📦 RON BỘ'!B221="","",'📦 RON BỘ'!K221)</f>
        <v>0</v>
      </c>
      <c r="J2966" s="1" t="str">
        <f>IF('📦 RON BỘ'!B221="","","")</f>
        <v/>
      </c>
      <c r="L2966" s="1">
        <f>N(L2965)+IF(AND('🔎 TRA CỨU NHANH'!$C$2&lt;&gt;"",OR(ISNUMBER(SEARCH('🔎 TRA CỨU NHANH'!$C$2,$A2966)),ISNUMBER(SEARCH('🔎 TRA CỨU NHANH'!$C$2,$B2966)))),1,0)</f>
        <v>0</v>
      </c>
      <c r="M2966" s="1" t="str">
        <f t="shared" si="92"/>
        <v/>
      </c>
      <c r="N2966" s="1">
        <f>N(N2965)+IF(AND('💰 BÁO GIÁ'!$C$27&lt;&gt;"",OR(ISNUMBER(SEARCH('💰 BÁO GIÁ'!$C$27,$A2966)),ISNUMBER(SEARCH('💰 BÁO GIÁ'!$C$27,$B2966)))),1,0)</f>
        <v>0</v>
      </c>
      <c r="O2966" s="1" t="str">
        <f t="shared" si="93"/>
        <v/>
      </c>
    </row>
    <row r="2967" customHeight="1" spans="1:15">
      <c r="A2967" s="1" t="str">
        <f>IF('📦 RON BỘ'!B222="","",'📦 RON BỘ'!B222)</f>
        <v>HH079815</v>
      </c>
      <c r="B2967" s="1" t="str">
        <f>IF('📦 RON BỘ'!B222="","",'📦 RON BỘ'!C222)</f>
        <v>Ron bộ Yanmar 4TN84/ 4D84-2, Amiang - MASAKO</v>
      </c>
      <c r="C2967" s="1" t="str">
        <f>IF('📦 RON BỘ'!B222="","","Ron bộ")</f>
        <v>Ron bộ</v>
      </c>
      <c r="D2967" s="1" t="str">
        <f>IF('📦 RON BỘ'!B222="","",'📦 RON BỘ'!F222)</f>
        <v>Bộ</v>
      </c>
      <c r="E2967" s="13">
        <f>IF('📦 RON BỘ'!B222="","",'📦 RON BỘ'!G222)</f>
        <v>0</v>
      </c>
      <c r="F2967" s="13">
        <f>IF('📦 RON BỘ'!B222="","",'📦 RON BỘ'!H222)</f>
        <v>400000</v>
      </c>
      <c r="G2967" s="13">
        <f>IF('📦 RON BỘ'!B222="","",'📦 RON BỘ'!I222)</f>
        <v>430000</v>
      </c>
      <c r="H2967" s="13">
        <f>IF('📦 RON BỘ'!B222="","",'📦 RON BỘ'!J222)</f>
        <v>460000</v>
      </c>
      <c r="I2967" s="13">
        <f>IF('📦 RON BỘ'!B222="","",'📦 RON BỘ'!K222)</f>
        <v>0</v>
      </c>
      <c r="J2967" s="1" t="str">
        <f>IF('📦 RON BỘ'!B222="","","")</f>
        <v/>
      </c>
      <c r="L2967" s="1">
        <f>N(L2966)+IF(AND('🔎 TRA CỨU NHANH'!$C$2&lt;&gt;"",OR(ISNUMBER(SEARCH('🔎 TRA CỨU NHANH'!$C$2,$A2967)),ISNUMBER(SEARCH('🔎 TRA CỨU NHANH'!$C$2,$B2967)))),1,0)</f>
        <v>0</v>
      </c>
      <c r="M2967" s="1" t="str">
        <f t="shared" si="92"/>
        <v/>
      </c>
      <c r="N2967" s="1">
        <f>N(N2966)+IF(AND('💰 BÁO GIÁ'!$C$27&lt;&gt;"",OR(ISNUMBER(SEARCH('💰 BÁO GIÁ'!$C$27,$A2967)),ISNUMBER(SEARCH('💰 BÁO GIÁ'!$C$27,$B2967)))),1,0)</f>
        <v>0</v>
      </c>
      <c r="O2967" s="1" t="str">
        <f t="shared" si="93"/>
        <v/>
      </c>
    </row>
    <row r="2968" customHeight="1" spans="1:15">
      <c r="A2968" s="1" t="str">
        <f>IF('📦 RON BỘ'!B223="","",'📦 RON BỘ'!B223)</f>
        <v>HH081746</v>
      </c>
      <c r="B2968" s="1" t="str">
        <f>IF('📦 RON BỘ'!B223="","",'📦 RON BỘ'!C223)</f>
        <v>Ron bộ Yanmar 4TNA78/ 4TNE78 (lỗ xl oval), GP - MASAKO</v>
      </c>
      <c r="C2968" s="1" t="str">
        <f>IF('📦 RON BỘ'!B223="","","Ron bộ")</f>
        <v>Ron bộ</v>
      </c>
      <c r="D2968" s="1" t="str">
        <f>IF('📦 RON BỘ'!B223="","",'📦 RON BỘ'!F223)</f>
        <v>Bộ</v>
      </c>
      <c r="E2968" s="13">
        <f>IF('📦 RON BỘ'!B223="","",'📦 RON BỘ'!G223)</f>
        <v>0</v>
      </c>
      <c r="F2968" s="13">
        <f>IF('📦 RON BỘ'!B223="","",'📦 RON BỘ'!H223)</f>
        <v>600000</v>
      </c>
      <c r="G2968" s="13">
        <f>IF('📦 RON BỘ'!B223="","",'📦 RON BỘ'!I223)</f>
        <v>650000</v>
      </c>
      <c r="H2968" s="13">
        <f>IF('📦 RON BỘ'!B223="","",'📦 RON BỘ'!J223)</f>
        <v>700000</v>
      </c>
      <c r="I2968" s="13">
        <f>IF('📦 RON BỘ'!B223="","",'📦 RON BỘ'!K223)</f>
        <v>0</v>
      </c>
      <c r="J2968" s="1" t="str">
        <f>IF('📦 RON BỘ'!B223="","","")</f>
        <v/>
      </c>
      <c r="L2968" s="1">
        <f>N(L2967)+IF(AND('🔎 TRA CỨU NHANH'!$C$2&lt;&gt;"",OR(ISNUMBER(SEARCH('🔎 TRA CỨU NHANH'!$C$2,$A2968)),ISNUMBER(SEARCH('🔎 TRA CỨU NHANH'!$C$2,$B2968)))),1,0)</f>
        <v>0</v>
      </c>
      <c r="M2968" s="1" t="str">
        <f t="shared" si="92"/>
        <v/>
      </c>
      <c r="N2968" s="1">
        <f>N(N2967)+IF(AND('💰 BÁO GIÁ'!$C$27&lt;&gt;"",OR(ISNUMBER(SEARCH('💰 BÁO GIÁ'!$C$27,$A2968)),ISNUMBER(SEARCH('💰 BÁO GIÁ'!$C$27,$B2968)))),1,0)</f>
        <v>0</v>
      </c>
      <c r="O2968" s="1" t="str">
        <f t="shared" si="93"/>
        <v/>
      </c>
    </row>
    <row r="2969" customHeight="1" spans="1:15">
      <c r="A2969" s="1" t="str">
        <f>IF('📦 RON BỘ'!B224="","",'📦 RON BỘ'!B224)</f>
        <v>HH078279</v>
      </c>
      <c r="B2969" s="1" t="str">
        <f>IF('📦 RON BỘ'!B224="","",'📦 RON BỘ'!C224)</f>
        <v>Ron bộ Yanmar 4TNE84 (4TNV84) Thép Inox - NICE IN</v>
      </c>
      <c r="C2969" s="1" t="str">
        <f>IF('📦 RON BỘ'!B224="","","Ron bộ")</f>
        <v>Ron bộ</v>
      </c>
      <c r="D2969" s="1" t="str">
        <f>IF('📦 RON BỘ'!B224="","",'📦 RON BỘ'!F224)</f>
        <v>Bộ</v>
      </c>
      <c r="E2969" s="13">
        <f>IF('📦 RON BỘ'!B224="","",'📦 RON BỘ'!G224)</f>
        <v>0</v>
      </c>
      <c r="F2969" s="13">
        <f>IF('📦 RON BỘ'!B224="","",'📦 RON BỘ'!H224)</f>
        <v>450000</v>
      </c>
      <c r="G2969" s="13">
        <f>IF('📦 RON BỘ'!B224="","",'📦 RON BỘ'!I224)</f>
        <v>470000</v>
      </c>
      <c r="H2969" s="13">
        <f>IF('📦 RON BỘ'!B224="","",'📦 RON BỘ'!J224)</f>
        <v>500000</v>
      </c>
      <c r="I2969" s="13">
        <f>IF('📦 RON BỘ'!B224="","",'📦 RON BỘ'!K224)</f>
        <v>0</v>
      </c>
      <c r="J2969" s="1" t="str">
        <f>IF('📦 RON BỘ'!B224="","","")</f>
        <v/>
      </c>
      <c r="L2969" s="1">
        <f>N(L2968)+IF(AND('🔎 TRA CỨU NHANH'!$C$2&lt;&gt;"",OR(ISNUMBER(SEARCH('🔎 TRA CỨU NHANH'!$C$2,$A2969)),ISNUMBER(SEARCH('🔎 TRA CỨU NHANH'!$C$2,$B2969)))),1,0)</f>
        <v>0</v>
      </c>
      <c r="M2969" s="1" t="str">
        <f t="shared" si="92"/>
        <v/>
      </c>
      <c r="N2969" s="1">
        <f>N(N2968)+IF(AND('💰 BÁO GIÁ'!$C$27&lt;&gt;"",OR(ISNUMBER(SEARCH('💰 BÁO GIÁ'!$C$27,$A2969)),ISNUMBER(SEARCH('💰 BÁO GIÁ'!$C$27,$B2969)))),1,0)</f>
        <v>0</v>
      </c>
      <c r="O2969" s="1" t="str">
        <f t="shared" si="93"/>
        <v/>
      </c>
    </row>
    <row r="2970" customHeight="1" spans="1:15">
      <c r="A2970" s="1" t="str">
        <f>IF('📦 RON BỘ'!B225="","",'📦 RON BỘ'!B225)</f>
        <v>HH084098</v>
      </c>
      <c r="B2970" s="1" t="str">
        <f>IF('📦 RON BỘ'!B225="","",'📦 RON BỘ'!C225)</f>
        <v>Ron bộ Yanmar 4TNE86, Thép Inox (4TNV86/ 4TN86) - NICE IN</v>
      </c>
      <c r="C2970" s="1" t="str">
        <f>IF('📦 RON BỘ'!B225="","","Ron bộ")</f>
        <v>Ron bộ</v>
      </c>
      <c r="D2970" s="1" t="str">
        <f>IF('📦 RON BỘ'!B225="","",'📦 RON BỘ'!F225)</f>
        <v>Bộ</v>
      </c>
      <c r="E2970" s="13">
        <f>IF('📦 RON BỘ'!B225="","",'📦 RON BỘ'!G225)</f>
        <v>0</v>
      </c>
      <c r="F2970" s="13">
        <f>IF('📦 RON BỘ'!B225="","",'📦 RON BỘ'!H225)</f>
        <v>650000</v>
      </c>
      <c r="G2970" s="13">
        <f>IF('📦 RON BỘ'!B225="","",'📦 RON BỘ'!I225)</f>
        <v>700000</v>
      </c>
      <c r="H2970" s="13">
        <f>IF('📦 RON BỘ'!B225="","",'📦 RON BỘ'!J225)</f>
        <v>750000</v>
      </c>
      <c r="I2970" s="13">
        <f>IF('📦 RON BỘ'!B225="","",'📦 RON BỘ'!K225)</f>
        <v>0</v>
      </c>
      <c r="J2970" s="1" t="str">
        <f>IF('📦 RON BỘ'!B225="","","")</f>
        <v/>
      </c>
      <c r="L2970" s="1">
        <f>N(L2969)+IF(AND('🔎 TRA CỨU NHANH'!$C$2&lt;&gt;"",OR(ISNUMBER(SEARCH('🔎 TRA CỨU NHANH'!$C$2,$A2970)),ISNUMBER(SEARCH('🔎 TRA CỨU NHANH'!$C$2,$B2970)))),1,0)</f>
        <v>0</v>
      </c>
      <c r="M2970" s="1" t="str">
        <f t="shared" si="92"/>
        <v/>
      </c>
      <c r="N2970" s="1">
        <f>N(N2969)+IF(AND('💰 BÁO GIÁ'!$C$27&lt;&gt;"",OR(ISNUMBER(SEARCH('💰 BÁO GIÁ'!$C$27,$A2970)),ISNUMBER(SEARCH('💰 BÁO GIÁ'!$C$27,$B2970)))),1,0)</f>
        <v>0</v>
      </c>
      <c r="O2970" s="1" t="str">
        <f t="shared" si="93"/>
        <v/>
      </c>
    </row>
    <row r="2971" customHeight="1" spans="1:15">
      <c r="A2971" s="1" t="str">
        <f>IF('📦 RON BỘ'!B226="","",'📦 RON BỘ'!B226)</f>
        <v>HH080976</v>
      </c>
      <c r="B2971" s="1" t="str">
        <f>IF('📦 RON BỘ'!B226="","",'📦 RON BỘ'!C226)</f>
        <v>Ron bộ Yanmar 4TNE94 / 4D94E thép Inox - NICE IN</v>
      </c>
      <c r="C2971" s="1" t="str">
        <f>IF('📦 RON BỘ'!B226="","","Ron bộ")</f>
        <v>Ron bộ</v>
      </c>
      <c r="D2971" s="1" t="str">
        <f>IF('📦 RON BỘ'!B226="","",'📦 RON BỘ'!F226)</f>
        <v>Bộ</v>
      </c>
      <c r="E2971" s="13">
        <f>IF('📦 RON BỘ'!B226="","",'📦 RON BỘ'!G226)</f>
        <v>0</v>
      </c>
      <c r="F2971" s="13">
        <f>IF('📦 RON BỘ'!B226="","",'📦 RON BỘ'!H226)</f>
        <v>540000</v>
      </c>
      <c r="G2971" s="13">
        <f>IF('📦 RON BỘ'!B226="","",'📦 RON BỘ'!I226)</f>
        <v>580000</v>
      </c>
      <c r="H2971" s="13">
        <f>IF('📦 RON BỘ'!B226="","",'📦 RON BỘ'!J226)</f>
        <v>620000</v>
      </c>
      <c r="I2971" s="13">
        <f>IF('📦 RON BỘ'!B226="","",'📦 RON BỘ'!K226)</f>
        <v>0</v>
      </c>
      <c r="J2971" s="1" t="str">
        <f>IF('📦 RON BỘ'!B226="","","")</f>
        <v/>
      </c>
      <c r="L2971" s="1">
        <f>N(L2970)+IF(AND('🔎 TRA CỨU NHANH'!$C$2&lt;&gt;"",OR(ISNUMBER(SEARCH('🔎 TRA CỨU NHANH'!$C$2,$A2971)),ISNUMBER(SEARCH('🔎 TRA CỨU NHANH'!$C$2,$B2971)))),1,0)</f>
        <v>0</v>
      </c>
      <c r="M2971" s="1" t="str">
        <f t="shared" si="92"/>
        <v/>
      </c>
      <c r="N2971" s="1">
        <f>N(N2970)+IF(AND('💰 BÁO GIÁ'!$C$27&lt;&gt;"",OR(ISNUMBER(SEARCH('💰 BÁO GIÁ'!$C$27,$A2971)),ISNUMBER(SEARCH('💰 BÁO GIÁ'!$C$27,$B2971)))),1,0)</f>
        <v>0</v>
      </c>
      <c r="O2971" s="1" t="str">
        <f t="shared" si="93"/>
        <v/>
      </c>
    </row>
    <row r="2972" customHeight="1" spans="1:15">
      <c r="A2972" s="1" t="str">
        <f>IF('📦 RON BỘ'!B227="","",'📦 RON BỘ'!B227)</f>
        <v>HH080747</v>
      </c>
      <c r="B2972" s="1" t="str">
        <f>IF('📦 RON BỘ'!B227="","",'📦 RON BỘ'!C227)</f>
        <v>Ron bộ Yanmar 4TNE98/ 4D98E, Thép Inox - NICE IN</v>
      </c>
      <c r="C2972" s="1" t="str">
        <f>IF('📦 RON BỘ'!B227="","","Ron bộ")</f>
        <v>Ron bộ</v>
      </c>
      <c r="D2972" s="1" t="str">
        <f>IF('📦 RON BỘ'!B227="","",'📦 RON BỘ'!F227)</f>
        <v>Bộ</v>
      </c>
      <c r="E2972" s="13">
        <f>IF('📦 RON BỘ'!B227="","",'📦 RON BỘ'!G227)</f>
        <v>0</v>
      </c>
      <c r="F2972" s="13">
        <f>IF('📦 RON BỘ'!B227="","",'📦 RON BỘ'!H227)</f>
        <v>540000</v>
      </c>
      <c r="G2972" s="13">
        <f>IF('📦 RON BỘ'!B227="","",'📦 RON BỘ'!I227)</f>
        <v>580000</v>
      </c>
      <c r="H2972" s="13">
        <f>IF('📦 RON BỘ'!B227="","",'📦 RON BỘ'!J227)</f>
        <v>620000</v>
      </c>
      <c r="I2972" s="13">
        <f>IF('📦 RON BỘ'!B227="","",'📦 RON BỘ'!K227)</f>
        <v>0</v>
      </c>
      <c r="J2972" s="1" t="str">
        <f>IF('📦 RON BỘ'!B227="","","")</f>
        <v/>
      </c>
      <c r="L2972" s="1">
        <f>N(L2971)+IF(AND('🔎 TRA CỨU NHANH'!$C$2&lt;&gt;"",OR(ISNUMBER(SEARCH('🔎 TRA CỨU NHANH'!$C$2,$A2972)),ISNUMBER(SEARCH('🔎 TRA CỨU NHANH'!$C$2,$B2972)))),1,0)</f>
        <v>0</v>
      </c>
      <c r="M2972" s="1" t="str">
        <f t="shared" si="92"/>
        <v/>
      </c>
      <c r="N2972" s="1">
        <f>N(N2971)+IF(AND('💰 BÁO GIÁ'!$C$27&lt;&gt;"",OR(ISNUMBER(SEARCH('💰 BÁO GIÁ'!$C$27,$A2972)),ISNUMBER(SEARCH('💰 BÁO GIÁ'!$C$27,$B2972)))),1,0)</f>
        <v>0</v>
      </c>
      <c r="O2972" s="1" t="str">
        <f t="shared" si="93"/>
        <v/>
      </c>
    </row>
    <row r="2973" customHeight="1" spans="1:15">
      <c r="A2973" s="1" t="str">
        <f>IF('📦 RON BỘ'!B228="","",'📦 RON BỘ'!B228)</f>
        <v>HH078280</v>
      </c>
      <c r="B2973" s="1" t="str">
        <f>IF('📦 RON BỘ'!B228="","",'📦 RON BỘ'!C228)</f>
        <v>Ron bộ Yanmar 4TNE98/4D98E, thép - MASAKO</v>
      </c>
      <c r="C2973" s="1" t="str">
        <f>IF('📦 RON BỘ'!B228="","","Ron bộ")</f>
        <v>Ron bộ</v>
      </c>
      <c r="D2973" s="1" t="str">
        <f>IF('📦 RON BỘ'!B228="","",'📦 RON BỘ'!F228)</f>
        <v>Bộ</v>
      </c>
      <c r="E2973" s="13">
        <f>IF('📦 RON BỘ'!B228="","",'📦 RON BỘ'!G228)</f>
        <v>0</v>
      </c>
      <c r="F2973" s="13">
        <f>IF('📦 RON BỘ'!B228="","",'📦 RON BỘ'!H228)</f>
        <v>510000</v>
      </c>
      <c r="G2973" s="13">
        <f>IF('📦 RON BỘ'!B228="","",'📦 RON BỘ'!I228)</f>
        <v>540000</v>
      </c>
      <c r="H2973" s="13">
        <f>IF('📦 RON BỘ'!B228="","",'📦 RON BỘ'!J228)</f>
        <v>580000</v>
      </c>
      <c r="I2973" s="13">
        <f>IF('📦 RON BỘ'!B228="","",'📦 RON BỘ'!K228)</f>
        <v>0</v>
      </c>
      <c r="J2973" s="1" t="str">
        <f>IF('📦 RON BỘ'!B228="","","")</f>
        <v/>
      </c>
      <c r="L2973" s="1">
        <f>N(L2972)+IF(AND('🔎 TRA CỨU NHANH'!$C$2&lt;&gt;"",OR(ISNUMBER(SEARCH('🔎 TRA CỨU NHANH'!$C$2,$A2973)),ISNUMBER(SEARCH('🔎 TRA CỨU NHANH'!$C$2,$B2973)))),1,0)</f>
        <v>0</v>
      </c>
      <c r="M2973" s="1" t="str">
        <f t="shared" si="92"/>
        <v/>
      </c>
      <c r="N2973" s="1">
        <f>N(N2972)+IF(AND('💰 BÁO GIÁ'!$C$27&lt;&gt;"",OR(ISNUMBER(SEARCH('💰 BÁO GIÁ'!$C$27,$A2973)),ISNUMBER(SEARCH('💰 BÁO GIÁ'!$C$27,$B2973)))),1,0)</f>
        <v>0</v>
      </c>
      <c r="O2973" s="1" t="str">
        <f t="shared" si="93"/>
        <v/>
      </c>
    </row>
    <row r="2974" customHeight="1" spans="1:15">
      <c r="A2974" s="1" t="str">
        <f>IF('📦 RON BỘ'!B229="","",'📦 RON BỘ'!B229)</f>
        <v>HH079110</v>
      </c>
      <c r="B2974" s="1" t="str">
        <f>IF('📦 RON BỘ'!B229="","",'📦 RON BỘ'!C229)</f>
        <v>Ron bộ Yanmar 4TNV94, ASB amiang - MASAKO</v>
      </c>
      <c r="C2974" s="1" t="str">
        <f>IF('📦 RON BỘ'!B229="","","Ron bộ")</f>
        <v>Ron bộ</v>
      </c>
      <c r="D2974" s="1" t="str">
        <f>IF('📦 RON BỘ'!B229="","",'📦 RON BỘ'!F229)</f>
        <v>Bộ</v>
      </c>
      <c r="E2974" s="13">
        <f>IF('📦 RON BỘ'!B229="","",'📦 RON BỘ'!G229)</f>
        <v>0</v>
      </c>
      <c r="F2974" s="13">
        <f>IF('📦 RON BỘ'!B229="","",'📦 RON BỘ'!H229)</f>
        <v>430000</v>
      </c>
      <c r="G2974" s="13">
        <f>IF('📦 RON BỘ'!B229="","",'📦 RON BỘ'!I229)</f>
        <v>455000</v>
      </c>
      <c r="H2974" s="13">
        <f>IF('📦 RON BỘ'!B229="","",'📦 RON BỘ'!J229)</f>
        <v>490000</v>
      </c>
      <c r="I2974" s="13">
        <f>IF('📦 RON BỘ'!B229="","",'📦 RON BỘ'!K229)</f>
        <v>0</v>
      </c>
      <c r="J2974" s="1" t="str">
        <f>IF('📦 RON BỘ'!B229="","","")</f>
        <v/>
      </c>
      <c r="L2974" s="1">
        <f>N(L2973)+IF(AND('🔎 TRA CỨU NHANH'!$C$2&lt;&gt;"",OR(ISNUMBER(SEARCH('🔎 TRA CỨU NHANH'!$C$2,$A2974)),ISNUMBER(SEARCH('🔎 TRA CỨU NHANH'!$C$2,$B2974)))),1,0)</f>
        <v>0</v>
      </c>
      <c r="M2974" s="1" t="str">
        <f t="shared" si="92"/>
        <v/>
      </c>
      <c r="N2974" s="1">
        <f>N(N2973)+IF(AND('💰 BÁO GIÁ'!$C$27&lt;&gt;"",OR(ISNUMBER(SEARCH('💰 BÁO GIÁ'!$C$27,$A2974)),ISNUMBER(SEARCH('💰 BÁO GIÁ'!$C$27,$B2974)))),1,0)</f>
        <v>0</v>
      </c>
      <c r="O2974" s="1" t="str">
        <f t="shared" si="93"/>
        <v/>
      </c>
    </row>
    <row r="2975" customHeight="1" spans="1:15">
      <c r="A2975" s="1" t="str">
        <f>IF('📦 RON BỘ'!B230="","",'📦 RON BỘ'!B230)</f>
        <v>HH078574</v>
      </c>
      <c r="B2975" s="1" t="str">
        <f>IF('📦 RON BỘ'!B230="","",'📦 RON BỘ'!C230)</f>
        <v>Ron bộ Yanmar 4TNV98 thép Inox - NICE IN</v>
      </c>
      <c r="C2975" s="1" t="str">
        <f>IF('📦 RON BỘ'!B230="","","Ron bộ")</f>
        <v>Ron bộ</v>
      </c>
      <c r="D2975" s="1" t="str">
        <f>IF('📦 RON BỘ'!B230="","",'📦 RON BỘ'!F230)</f>
        <v>Bộ</v>
      </c>
      <c r="E2975" s="13">
        <f>IF('📦 RON BỘ'!B230="","",'📦 RON BỘ'!G230)</f>
        <v>0</v>
      </c>
      <c r="F2975" s="13">
        <f>IF('📦 RON BỘ'!B230="","",'📦 RON BỘ'!H230)</f>
        <v>550000</v>
      </c>
      <c r="G2975" s="13">
        <f>IF('📦 RON BỘ'!B230="","",'📦 RON BỘ'!I230)</f>
        <v>600000</v>
      </c>
      <c r="H2975" s="13">
        <f>IF('📦 RON BỘ'!B230="","",'📦 RON BỘ'!J230)</f>
        <v>650000</v>
      </c>
      <c r="I2975" s="13">
        <f>IF('📦 RON BỘ'!B230="","",'📦 RON BỘ'!K230)</f>
        <v>0</v>
      </c>
      <c r="J2975" s="1" t="str">
        <f>IF('📦 RON BỘ'!B230="","","")</f>
        <v/>
      </c>
      <c r="L2975" s="1">
        <f>N(L2974)+IF(AND('🔎 TRA CỨU NHANH'!$C$2&lt;&gt;"",OR(ISNUMBER(SEARCH('🔎 TRA CỨU NHANH'!$C$2,$A2975)),ISNUMBER(SEARCH('🔎 TRA CỨU NHANH'!$C$2,$B2975)))),1,0)</f>
        <v>0</v>
      </c>
      <c r="M2975" s="1" t="str">
        <f t="shared" si="92"/>
        <v/>
      </c>
      <c r="N2975" s="1">
        <f>N(N2974)+IF(AND('💰 BÁO GIÁ'!$C$27&lt;&gt;"",OR(ISNUMBER(SEARCH('💰 BÁO GIÁ'!$C$27,$A2975)),ISNUMBER(SEARCH('💰 BÁO GIÁ'!$C$27,$B2975)))),1,0)</f>
        <v>0</v>
      </c>
      <c r="O2975" s="1" t="str">
        <f t="shared" si="93"/>
        <v/>
      </c>
    </row>
    <row r="2976" customHeight="1" spans="1:15">
      <c r="A2976" s="1" t="str">
        <f>IF('📦 RON BỘ'!B231="","",'📦 RON BỘ'!B231)</f>
        <v>HH079302</v>
      </c>
      <c r="B2976" s="1" t="str">
        <f>IF('📦 RON BỘ'!B231="","",'📦 RON BỘ'!C231)</f>
        <v>Ron bộ Yanmar 4TNV98, ASB Amiang - MASAKO</v>
      </c>
      <c r="C2976" s="1" t="str">
        <f>IF('📦 RON BỘ'!B231="","","Ron bộ")</f>
        <v>Ron bộ</v>
      </c>
      <c r="D2976" s="1" t="str">
        <f>IF('📦 RON BỘ'!B231="","",'📦 RON BỘ'!F231)</f>
        <v>Bộ</v>
      </c>
      <c r="E2976" s="13">
        <f>IF('📦 RON BỘ'!B231="","",'📦 RON BỘ'!G231)</f>
        <v>0</v>
      </c>
      <c r="F2976" s="13">
        <f>IF('📦 RON BỘ'!B231="","",'📦 RON BỘ'!H231)</f>
        <v>440000</v>
      </c>
      <c r="G2976" s="13">
        <f>IF('📦 RON BỘ'!B231="","",'📦 RON BỘ'!I231)</f>
        <v>465000</v>
      </c>
      <c r="H2976" s="13">
        <f>IF('📦 RON BỘ'!B231="","",'📦 RON BỘ'!J231)</f>
        <v>500000</v>
      </c>
      <c r="I2976" s="13">
        <f>IF('📦 RON BỘ'!B231="","",'📦 RON BỘ'!K231)</f>
        <v>0</v>
      </c>
      <c r="J2976" s="1" t="str">
        <f>IF('📦 RON BỘ'!B231="","","")</f>
        <v/>
      </c>
      <c r="L2976" s="1">
        <f>N(L2975)+IF(AND('🔎 TRA CỨU NHANH'!$C$2&lt;&gt;"",OR(ISNUMBER(SEARCH('🔎 TRA CỨU NHANH'!$C$2,$A2976)),ISNUMBER(SEARCH('🔎 TRA CỨU NHANH'!$C$2,$B2976)))),1,0)</f>
        <v>0</v>
      </c>
      <c r="M2976" s="1" t="str">
        <f t="shared" si="92"/>
        <v/>
      </c>
      <c r="N2976" s="1">
        <f>N(N2975)+IF(AND('💰 BÁO GIÁ'!$C$27&lt;&gt;"",OR(ISNUMBER(SEARCH('💰 BÁO GIÁ'!$C$27,$A2976)),ISNUMBER(SEARCH('💰 BÁO GIÁ'!$C$27,$B2976)))),1,0)</f>
        <v>0</v>
      </c>
      <c r="O2976" s="1" t="str">
        <f t="shared" si="93"/>
        <v/>
      </c>
    </row>
    <row r="2977" customHeight="1" spans="1:15">
      <c r="A2977" s="1" t="str">
        <f>IF('📦 RON BỘ'!B232="","",'📦 RON BỘ'!B232)</f>
        <v/>
      </c>
      <c r="B2977" s="1" t="str">
        <f>IF('📦 RON BỘ'!B232="","",'📦 RON BỘ'!C232)</f>
        <v/>
      </c>
      <c r="C2977" s="1" t="str">
        <f>IF('📦 RON BỘ'!B232="","","Ron bộ")</f>
        <v/>
      </c>
      <c r="D2977" s="1" t="str">
        <f>IF('📦 RON BỘ'!B232="","",'📦 RON BỘ'!F232)</f>
        <v/>
      </c>
      <c r="E2977" s="1" t="str">
        <f>IF('📦 RON BỘ'!B232="","",'📦 RON BỘ'!G232)</f>
        <v/>
      </c>
      <c r="F2977" s="1" t="str">
        <f>IF('📦 RON BỘ'!B232="","",'📦 RON BỘ'!H232)</f>
        <v/>
      </c>
      <c r="G2977" s="1" t="str">
        <f>IF('📦 RON BỘ'!B232="","",'📦 RON BỘ'!I232)</f>
        <v/>
      </c>
      <c r="H2977" s="1" t="str">
        <f>IF('📦 RON BỘ'!B232="","",'📦 RON BỘ'!J232)</f>
        <v/>
      </c>
      <c r="I2977" s="1" t="str">
        <f>IF('📦 RON BỘ'!B232="","",'📦 RON BỘ'!K232)</f>
        <v/>
      </c>
      <c r="J2977" s="1" t="str">
        <f>IF('📦 RON BỘ'!B232="","","")</f>
        <v/>
      </c>
      <c r="L2977" s="1">
        <f>N(L2976)+IF(AND('🔎 TRA CỨU NHANH'!$C$2&lt;&gt;"",OR(ISNUMBER(SEARCH('🔎 TRA CỨU NHANH'!$C$2,$A2977)),ISNUMBER(SEARCH('🔎 TRA CỨU NHANH'!$C$2,$B2977)))),1,0)</f>
        <v>0</v>
      </c>
      <c r="M2977" s="1" t="str">
        <f t="shared" si="92"/>
        <v/>
      </c>
      <c r="N2977" s="1">
        <f>N(N2976)+IF(AND('💰 BÁO GIÁ'!$C$27&lt;&gt;"",OR(ISNUMBER(SEARCH('💰 BÁO GIÁ'!$C$27,$A2977)),ISNUMBER(SEARCH('💰 BÁO GIÁ'!$C$27,$B2977)))),1,0)</f>
        <v>0</v>
      </c>
      <c r="O2977" s="1" t="str">
        <f t="shared" si="93"/>
        <v/>
      </c>
    </row>
    <row r="2978" customHeight="1" spans="1:15">
      <c r="A2978" s="1" t="str">
        <f>IF('📦 RON BỘ'!B233="","",'📦 RON BỘ'!B233)</f>
        <v>HH083348</v>
      </c>
      <c r="B2978" s="1" t="str">
        <f>IF('📦 RON BỘ'!B233="","",'📦 RON BỘ'!C233)</f>
        <v>Ron bộ Kubota 3D82-D1302, GP - MASAKO</v>
      </c>
      <c r="C2978" s="1" t="str">
        <f>IF('📦 RON BỘ'!B233="","","Ron bộ")</f>
        <v>Ron bộ</v>
      </c>
      <c r="D2978" s="1" t="str">
        <f>IF('📦 RON BỘ'!B233="","",'📦 RON BỘ'!F233)</f>
        <v>Bộ</v>
      </c>
      <c r="E2978" s="13">
        <f>IF('📦 RON BỘ'!B233="","",'📦 RON BỘ'!G233)</f>
        <v>0</v>
      </c>
      <c r="F2978" s="13">
        <f>IF('📦 RON BỘ'!B233="","",'📦 RON BỘ'!H233)</f>
        <v>530000</v>
      </c>
      <c r="G2978" s="13">
        <f>IF('📦 RON BỘ'!B233="","",'📦 RON BỘ'!I233)</f>
        <v>560000</v>
      </c>
      <c r="H2978" s="13">
        <f>IF('📦 RON BỘ'!B233="","",'📦 RON BỘ'!J233)</f>
        <v>600000</v>
      </c>
      <c r="I2978" s="13">
        <f>IF('📦 RON BỘ'!B233="","",'📦 RON BỘ'!K233)</f>
        <v>0</v>
      </c>
      <c r="J2978" s="1" t="str">
        <f>IF('📦 RON BỘ'!B233="","","")</f>
        <v/>
      </c>
      <c r="L2978" s="1">
        <f>N(L2977)+IF(AND('🔎 TRA CỨU NHANH'!$C$2&lt;&gt;"",OR(ISNUMBER(SEARCH('🔎 TRA CỨU NHANH'!$C$2,$A2978)),ISNUMBER(SEARCH('🔎 TRA CỨU NHANH'!$C$2,$B2978)))),1,0)</f>
        <v>0</v>
      </c>
      <c r="M2978" s="1" t="str">
        <f t="shared" si="92"/>
        <v/>
      </c>
      <c r="N2978" s="1">
        <f>N(N2977)+IF(AND('💰 BÁO GIÁ'!$C$27&lt;&gt;"",OR(ISNUMBER(SEARCH('💰 BÁO GIÁ'!$C$27,$A2978)),ISNUMBER(SEARCH('💰 BÁO GIÁ'!$C$27,$B2978)))),1,0)</f>
        <v>0</v>
      </c>
      <c r="O2978" s="1" t="str">
        <f t="shared" si="93"/>
        <v/>
      </c>
    </row>
    <row r="2979" customHeight="1" spans="1:15">
      <c r="A2979" s="1" t="str">
        <f>IF('📦 RON BỘ'!B234="","",'📦 RON BỘ'!B234)</f>
        <v>HH082002</v>
      </c>
      <c r="B2979" s="1" t="str">
        <f>IF('📦 RON BỘ'!B234="","",'📦 RON BỘ'!C234)</f>
        <v>Ron bộ Kubota 3D82/3D83  Giấy- PACIFIC</v>
      </c>
      <c r="C2979" s="1" t="str">
        <f>IF('📦 RON BỘ'!B234="","","Ron bộ")</f>
        <v>Ron bộ</v>
      </c>
      <c r="D2979" s="1" t="str">
        <f>IF('📦 RON BỘ'!B234="","",'📦 RON BỘ'!F234)</f>
        <v>Bộ</v>
      </c>
      <c r="E2979" s="13">
        <f>IF('📦 RON BỘ'!B234="","",'📦 RON BỘ'!G234)</f>
        <v>0</v>
      </c>
      <c r="F2979" s="13">
        <f>IF('📦 RON BỘ'!B234="","",'📦 RON BỘ'!H234)</f>
        <v>0</v>
      </c>
      <c r="G2979" s="13">
        <f>IF('📦 RON BỘ'!B234="","",'📦 RON BỘ'!I234)</f>
        <v>0</v>
      </c>
      <c r="H2979" s="13">
        <f>IF('📦 RON BỘ'!B234="","",'📦 RON BỘ'!J234)</f>
        <v>0</v>
      </c>
      <c r="I2979" s="13">
        <f>IF('📦 RON BỘ'!B234="","",'📦 RON BỘ'!K234)</f>
        <v>0</v>
      </c>
      <c r="J2979" s="1" t="str">
        <f>IF('📦 RON BỘ'!B234="","","")</f>
        <v/>
      </c>
      <c r="L2979" s="1">
        <f>N(L2978)+IF(AND('🔎 TRA CỨU NHANH'!$C$2&lt;&gt;"",OR(ISNUMBER(SEARCH('🔎 TRA CỨU NHANH'!$C$2,$A2979)),ISNUMBER(SEARCH('🔎 TRA CỨU NHANH'!$C$2,$B2979)))),1,0)</f>
        <v>0</v>
      </c>
      <c r="M2979" s="1" t="str">
        <f t="shared" si="92"/>
        <v/>
      </c>
      <c r="N2979" s="1">
        <f>N(N2978)+IF(AND('💰 BÁO GIÁ'!$C$27&lt;&gt;"",OR(ISNUMBER(SEARCH('💰 BÁO GIÁ'!$C$27,$A2979)),ISNUMBER(SEARCH('💰 BÁO GIÁ'!$C$27,$B2979)))),1,0)</f>
        <v>0</v>
      </c>
      <c r="O2979" s="1" t="str">
        <f t="shared" si="93"/>
        <v/>
      </c>
    </row>
    <row r="2980" customHeight="1" spans="1:15">
      <c r="A2980" s="1" t="str">
        <f>IF('📦 RON BỘ'!B235="","",'📦 RON BỘ'!B235)</f>
        <v>HH080442</v>
      </c>
      <c r="B2980" s="1" t="str">
        <f>IF('📦 RON BỘ'!B235="","",'📦 RON BỘ'!C235)</f>
        <v>Ron bộ Kubota 3D83-D1503 Graphite - MASAKO</v>
      </c>
      <c r="C2980" s="1" t="str">
        <f>IF('📦 RON BỘ'!B235="","","Ron bộ")</f>
        <v>Ron bộ</v>
      </c>
      <c r="D2980" s="1" t="str">
        <f>IF('📦 RON BỘ'!B235="","",'📦 RON BỘ'!F235)</f>
        <v>Bộ</v>
      </c>
      <c r="E2980" s="13">
        <f>IF('📦 RON BỘ'!B235="","",'📦 RON BỘ'!G235)</f>
        <v>0</v>
      </c>
      <c r="F2980" s="13">
        <f>IF('📦 RON BỘ'!B235="","",'📦 RON BỘ'!H235)</f>
        <v>605000</v>
      </c>
      <c r="G2980" s="13">
        <f>IF('📦 RON BỘ'!B235="","",'📦 RON BỘ'!I235)</f>
        <v>645000</v>
      </c>
      <c r="H2980" s="13">
        <f>IF('📦 RON BỘ'!B235="","",'📦 RON BỘ'!J235)</f>
        <v>690000</v>
      </c>
      <c r="I2980" s="13">
        <f>IF('📦 RON BỘ'!B235="","",'📦 RON BỘ'!K235)</f>
        <v>0</v>
      </c>
      <c r="J2980" s="1" t="str">
        <f>IF('📦 RON BỘ'!B235="","","")</f>
        <v/>
      </c>
      <c r="L2980" s="1">
        <f>N(L2979)+IF(AND('🔎 TRA CỨU NHANH'!$C$2&lt;&gt;"",OR(ISNUMBER(SEARCH('🔎 TRA CỨU NHANH'!$C$2,$A2980)),ISNUMBER(SEARCH('🔎 TRA CỨU NHANH'!$C$2,$B2980)))),1,0)</f>
        <v>0</v>
      </c>
      <c r="M2980" s="1" t="str">
        <f t="shared" si="92"/>
        <v/>
      </c>
      <c r="N2980" s="1">
        <f>N(N2979)+IF(AND('💰 BÁO GIÁ'!$C$27&lt;&gt;"",OR(ISNUMBER(SEARCH('💰 BÁO GIÁ'!$C$27,$A2980)),ISNUMBER(SEARCH('💰 BÁO GIÁ'!$C$27,$B2980)))),1,0)</f>
        <v>0</v>
      </c>
      <c r="O2980" s="1" t="str">
        <f t="shared" si="93"/>
        <v/>
      </c>
    </row>
    <row r="2981" customHeight="1" spans="1:15">
      <c r="A2981" s="1" t="str">
        <f>IF('📦 RON BỘ'!B236="","",'📦 RON BỘ'!B236)</f>
        <v>HH084303</v>
      </c>
      <c r="B2981" s="1" t="str">
        <f>IF('📦 RON BỘ'!B236="","",'📦 RON BỘ'!C236)</f>
        <v>Ron bộ Kubota 3D83-D1503, Thép - NICE IN</v>
      </c>
      <c r="C2981" s="1" t="str">
        <f>IF('📦 RON BỘ'!B236="","","Ron bộ")</f>
        <v>Ron bộ</v>
      </c>
      <c r="D2981" s="1" t="str">
        <f>IF('📦 RON BỘ'!B236="","",'📦 RON BỘ'!F236)</f>
        <v>Bộ</v>
      </c>
      <c r="E2981" s="13">
        <f>IF('📦 RON BỘ'!B236="","",'📦 RON BỘ'!G236)</f>
        <v>0</v>
      </c>
      <c r="F2981" s="13">
        <f>IF('📦 RON BỘ'!B236="","",'📦 RON BỘ'!H236)</f>
        <v>0</v>
      </c>
      <c r="G2981" s="13">
        <f>IF('📦 RON BỘ'!B236="","",'📦 RON BỘ'!I236)</f>
        <v>0</v>
      </c>
      <c r="H2981" s="13">
        <f>IF('📦 RON BỘ'!B236="","",'📦 RON BỘ'!J236)</f>
        <v>0</v>
      </c>
      <c r="I2981" s="13">
        <f>IF('📦 RON BỘ'!B236="","",'📦 RON BỘ'!K236)</f>
        <v>0</v>
      </c>
      <c r="J2981" s="1" t="str">
        <f>IF('📦 RON BỘ'!B236="","","")</f>
        <v/>
      </c>
      <c r="L2981" s="1">
        <f>N(L2980)+IF(AND('🔎 TRA CỨU NHANH'!$C$2&lt;&gt;"",OR(ISNUMBER(SEARCH('🔎 TRA CỨU NHANH'!$C$2,$A2981)),ISNUMBER(SEARCH('🔎 TRA CỨU NHANH'!$C$2,$B2981)))),1,0)</f>
        <v>0</v>
      </c>
      <c r="M2981" s="1" t="str">
        <f t="shared" si="92"/>
        <v/>
      </c>
      <c r="N2981" s="1">
        <f>N(N2980)+IF(AND('💰 BÁO GIÁ'!$C$27&lt;&gt;"",OR(ISNUMBER(SEARCH('💰 BÁO GIÁ'!$C$27,$A2981)),ISNUMBER(SEARCH('💰 BÁO GIÁ'!$C$27,$B2981)))),1,0)</f>
        <v>0</v>
      </c>
      <c r="O2981" s="1" t="str">
        <f t="shared" si="93"/>
        <v/>
      </c>
    </row>
    <row r="2982" customHeight="1" spans="1:15">
      <c r="A2982" s="1" t="str">
        <f>IF('📦 RON BỘ'!B237="","",'📦 RON BỘ'!B237)</f>
        <v>HH080752</v>
      </c>
      <c r="B2982" s="1" t="str">
        <f>IF('📦 RON BỘ'!B237="","",'📦 RON BỘ'!C237)</f>
        <v>Ron bộ Kubota 3D87/ D1803 Thép - MASAKO</v>
      </c>
      <c r="C2982" s="1" t="str">
        <f>IF('📦 RON BỘ'!B237="","","Ron bộ")</f>
        <v>Ron bộ</v>
      </c>
      <c r="D2982" s="1" t="str">
        <f>IF('📦 RON BỘ'!B237="","",'📦 RON BỘ'!F237)</f>
        <v>Bộ</v>
      </c>
      <c r="E2982" s="13">
        <f>IF('📦 RON BỘ'!B237="","",'📦 RON BỘ'!G237)</f>
        <v>0</v>
      </c>
      <c r="F2982" s="13">
        <f>IF('📦 RON BỘ'!B237="","",'📦 RON BỘ'!H237)</f>
        <v>630000</v>
      </c>
      <c r="G2982" s="13">
        <f>IF('📦 RON BỘ'!B237="","",'📦 RON BỘ'!I237)</f>
        <v>670000</v>
      </c>
      <c r="H2982" s="13">
        <f>IF('📦 RON BỘ'!B237="","",'📦 RON BỘ'!J237)</f>
        <v>720000</v>
      </c>
      <c r="I2982" s="13">
        <f>IF('📦 RON BỘ'!B237="","",'📦 RON BỘ'!K237)</f>
        <v>0</v>
      </c>
      <c r="J2982" s="1" t="str">
        <f>IF('📦 RON BỘ'!B237="","","")</f>
        <v/>
      </c>
      <c r="L2982" s="1">
        <f>N(L2981)+IF(AND('🔎 TRA CỨU NHANH'!$C$2&lt;&gt;"",OR(ISNUMBER(SEARCH('🔎 TRA CỨU NHANH'!$C$2,$A2982)),ISNUMBER(SEARCH('🔎 TRA CỨU NHANH'!$C$2,$B2982)))),1,0)</f>
        <v>0</v>
      </c>
      <c r="M2982" s="1" t="str">
        <f t="shared" si="92"/>
        <v/>
      </c>
      <c r="N2982" s="1">
        <f>N(N2981)+IF(AND('💰 BÁO GIÁ'!$C$27&lt;&gt;"",OR(ISNUMBER(SEARCH('💰 BÁO GIÁ'!$C$27,$A2982)),ISNUMBER(SEARCH('💰 BÁO GIÁ'!$C$27,$B2982)))),1,0)</f>
        <v>0</v>
      </c>
      <c r="O2982" s="1" t="str">
        <f t="shared" si="93"/>
        <v/>
      </c>
    </row>
    <row r="2983" customHeight="1" spans="1:15">
      <c r="A2983" s="1" t="str">
        <f>IF('📦 RON BỘ'!B238="","",'📦 RON BỘ'!B238)</f>
        <v>HH082109</v>
      </c>
      <c r="B2983" s="1" t="str">
        <f>IF('📦 RON BỘ'!B238="","",'📦 RON BỘ'!C238)</f>
        <v>Ron bộ Kubota 4D76 / V1305/ V1405 graphite - MASAKO</v>
      </c>
      <c r="C2983" s="1" t="str">
        <f>IF('📦 RON BỘ'!B238="","","Ron bộ")</f>
        <v>Ron bộ</v>
      </c>
      <c r="D2983" s="1" t="str">
        <f>IF('📦 RON BỘ'!B238="","",'📦 RON BỘ'!F238)</f>
        <v>Bộ</v>
      </c>
      <c r="E2983" s="13">
        <f>IF('📦 RON BỘ'!B238="","",'📦 RON BỘ'!G238)</f>
        <v>0</v>
      </c>
      <c r="F2983" s="13">
        <f>IF('📦 RON BỘ'!B238="","",'📦 RON BỘ'!H238)</f>
        <v>670000</v>
      </c>
      <c r="G2983" s="13">
        <f>IF('📦 RON BỘ'!B238="","",'📦 RON BỘ'!I238)</f>
        <v>720000</v>
      </c>
      <c r="H2983" s="13">
        <f>IF('📦 RON BỘ'!B238="","",'📦 RON BỘ'!J238)</f>
        <v>770000</v>
      </c>
      <c r="I2983" s="13">
        <f>IF('📦 RON BỘ'!B238="","",'📦 RON BỘ'!K238)</f>
        <v>0</v>
      </c>
      <c r="J2983" s="1" t="str">
        <f>IF('📦 RON BỘ'!B238="","","")</f>
        <v/>
      </c>
      <c r="L2983" s="1">
        <f>N(L2982)+IF(AND('🔎 TRA CỨU NHANH'!$C$2&lt;&gt;"",OR(ISNUMBER(SEARCH('🔎 TRA CỨU NHANH'!$C$2,$A2983)),ISNUMBER(SEARCH('🔎 TRA CỨU NHANH'!$C$2,$B2983)))),1,0)</f>
        <v>0</v>
      </c>
      <c r="M2983" s="1" t="str">
        <f t="shared" si="92"/>
        <v/>
      </c>
      <c r="N2983" s="1">
        <f>N(N2982)+IF(AND('💰 BÁO GIÁ'!$C$27&lt;&gt;"",OR(ISNUMBER(SEARCH('💰 BÁO GIÁ'!$C$27,$A2983)),ISNUMBER(SEARCH('💰 BÁO GIÁ'!$C$27,$B2983)))),1,0)</f>
        <v>0</v>
      </c>
      <c r="O2983" s="1" t="str">
        <f t="shared" si="93"/>
        <v/>
      </c>
    </row>
    <row r="2984" customHeight="1" spans="1:15">
      <c r="A2984" s="1" t="str">
        <f>IF('📦 RON BỘ'!B239="","",'📦 RON BỘ'!B239)</f>
        <v>HH078570</v>
      </c>
      <c r="B2984" s="1" t="str">
        <f>IF('📦 RON BỘ'!B239="","",'📦 RON BỘ'!C239)</f>
        <v>Ron bộ Kubota 4D76 / V1502 graphite - NICE IN</v>
      </c>
      <c r="C2984" s="1" t="str">
        <f>IF('📦 RON BỘ'!B239="","","Ron bộ")</f>
        <v>Ron bộ</v>
      </c>
      <c r="D2984" s="1" t="str">
        <f>IF('📦 RON BỘ'!B239="","",'📦 RON BỘ'!F239)</f>
        <v>Bộ</v>
      </c>
      <c r="E2984" s="13">
        <f>IF('📦 RON BỘ'!B239="","",'📦 RON BỘ'!G239)</f>
        <v>0</v>
      </c>
      <c r="F2984" s="13">
        <f>IF('📦 RON BỘ'!B239="","",'📦 RON BỘ'!H239)</f>
        <v>705000</v>
      </c>
      <c r="G2984" s="13">
        <f>IF('📦 RON BỘ'!B239="","",'📦 RON BỘ'!I239)</f>
        <v>750000</v>
      </c>
      <c r="H2984" s="13">
        <f>IF('📦 RON BỘ'!B239="","",'📦 RON BỘ'!J239)</f>
        <v>800000</v>
      </c>
      <c r="I2984" s="13">
        <f>IF('📦 RON BỘ'!B239="","",'📦 RON BỘ'!K239)</f>
        <v>0</v>
      </c>
      <c r="J2984" s="1" t="str">
        <f>IF('📦 RON BỘ'!B239="","","")</f>
        <v/>
      </c>
      <c r="L2984" s="1">
        <f>N(L2983)+IF(AND('🔎 TRA CỨU NHANH'!$C$2&lt;&gt;"",OR(ISNUMBER(SEARCH('🔎 TRA CỨU NHANH'!$C$2,$A2984)),ISNUMBER(SEARCH('🔎 TRA CỨU NHANH'!$C$2,$B2984)))),1,0)</f>
        <v>0</v>
      </c>
      <c r="M2984" s="1" t="str">
        <f t="shared" si="92"/>
        <v/>
      </c>
      <c r="N2984" s="1">
        <f>N(N2983)+IF(AND('💰 BÁO GIÁ'!$C$27&lt;&gt;"",OR(ISNUMBER(SEARCH('💰 BÁO GIÁ'!$C$27,$A2984)),ISNUMBER(SEARCH('💰 BÁO GIÁ'!$C$27,$B2984)))),1,0)</f>
        <v>0</v>
      </c>
      <c r="O2984" s="1" t="str">
        <f t="shared" si="93"/>
        <v/>
      </c>
    </row>
    <row r="2985" customHeight="1" spans="1:15">
      <c r="A2985" s="1" t="str">
        <f>IF('📦 RON BỘ'!B240="","",'📦 RON BỘ'!B240)</f>
        <v>HH083283</v>
      </c>
      <c r="B2985" s="1" t="str">
        <f>IF('📦 RON BỘ'!B240="","",'📦 RON BỘ'!C240)</f>
        <v>Ron bộ Kubota 4D76 / V1512 - Graphite - MASAKO (580.620/60)</v>
      </c>
      <c r="C2985" s="1" t="str">
        <f>IF('📦 RON BỘ'!B240="","","Ron bộ")</f>
        <v>Ron bộ</v>
      </c>
      <c r="D2985" s="1" t="str">
        <f>IF('📦 RON BỘ'!B240="","",'📦 RON BỘ'!F240)</f>
        <v>Bộ</v>
      </c>
      <c r="E2985" s="13">
        <f>IF('📦 RON BỘ'!B240="","",'📦 RON BỘ'!G240)</f>
        <v>0</v>
      </c>
      <c r="F2985" s="13">
        <f>IF('📦 RON BỘ'!B240="","",'📦 RON BỘ'!H240)</f>
        <v>580000</v>
      </c>
      <c r="G2985" s="13">
        <f>IF('📦 RON BỘ'!B240="","",'📦 RON BỘ'!I240)</f>
        <v>620000</v>
      </c>
      <c r="H2985" s="13">
        <f>IF('📦 RON BỘ'!B240="","",'📦 RON BỘ'!J240)</f>
        <v>660000</v>
      </c>
      <c r="I2985" s="13">
        <f>IF('📦 RON BỘ'!B240="","",'📦 RON BỘ'!K240)</f>
        <v>0</v>
      </c>
      <c r="J2985" s="1" t="str">
        <f>IF('📦 RON BỘ'!B240="","","")</f>
        <v/>
      </c>
      <c r="L2985" s="1">
        <f>N(L2984)+IF(AND('🔎 TRA CỨU NHANH'!$C$2&lt;&gt;"",OR(ISNUMBER(SEARCH('🔎 TRA CỨU NHANH'!$C$2,$A2985)),ISNUMBER(SEARCH('🔎 TRA CỨU NHANH'!$C$2,$B2985)))),1,0)</f>
        <v>0</v>
      </c>
      <c r="M2985" s="1" t="str">
        <f t="shared" si="92"/>
        <v/>
      </c>
      <c r="N2985" s="1">
        <f>N(N2984)+IF(AND('💰 BÁO GIÁ'!$C$27&lt;&gt;"",OR(ISNUMBER(SEARCH('💰 BÁO GIÁ'!$C$27,$A2985)),ISNUMBER(SEARCH('💰 BÁO GIÁ'!$C$27,$B2985)))),1,0)</f>
        <v>0</v>
      </c>
      <c r="O2985" s="1" t="str">
        <f t="shared" si="93"/>
        <v/>
      </c>
    </row>
    <row r="2986" customHeight="1" spans="1:15">
      <c r="A2986" s="1" t="str">
        <f>IF('📦 RON BỘ'!B241="","",'📦 RON BỘ'!B241)</f>
        <v>HH076829</v>
      </c>
      <c r="B2986" s="1" t="str">
        <f>IF('📦 RON BỘ'!B241="","",'📦 RON BỘ'!C241)</f>
        <v>Ron bộ Kubota 4D78/V1505 thép - MASAKO</v>
      </c>
      <c r="C2986" s="1" t="str">
        <f>IF('📦 RON BỘ'!B241="","","Ron bộ")</f>
        <v>Ron bộ</v>
      </c>
      <c r="D2986" s="1" t="str">
        <f>IF('📦 RON BỘ'!B241="","",'📦 RON BỘ'!F241)</f>
        <v>Bộ</v>
      </c>
      <c r="E2986" s="13">
        <f>IF('📦 RON BỘ'!B241="","",'📦 RON BỘ'!G241)</f>
        <v>0</v>
      </c>
      <c r="F2986" s="13">
        <f>IF('📦 RON BỘ'!B241="","",'📦 RON BỘ'!H241)</f>
        <v>670000</v>
      </c>
      <c r="G2986" s="13">
        <f>IF('📦 RON BỘ'!B241="","",'📦 RON BỘ'!I241)</f>
        <v>710000</v>
      </c>
      <c r="H2986" s="13">
        <f>IF('📦 RON BỘ'!B241="","",'📦 RON BỘ'!J241)</f>
        <v>750000</v>
      </c>
      <c r="I2986" s="13">
        <f>IF('📦 RON BỘ'!B241="","",'📦 RON BỘ'!K241)</f>
        <v>0</v>
      </c>
      <c r="J2986" s="1" t="str">
        <f>IF('📦 RON BỘ'!B241="","","")</f>
        <v/>
      </c>
      <c r="L2986" s="1">
        <f>N(L2985)+IF(AND('🔎 TRA CỨU NHANH'!$C$2&lt;&gt;"",OR(ISNUMBER(SEARCH('🔎 TRA CỨU NHANH'!$C$2,$A2986)),ISNUMBER(SEARCH('🔎 TRA CỨU NHANH'!$C$2,$B2986)))),1,0)</f>
        <v>0</v>
      </c>
      <c r="M2986" s="1" t="str">
        <f t="shared" si="92"/>
        <v/>
      </c>
      <c r="N2986" s="1">
        <f>N(N2985)+IF(AND('💰 BÁO GIÁ'!$C$27&lt;&gt;"",OR(ISNUMBER(SEARCH('💰 BÁO GIÁ'!$C$27,$A2986)),ISNUMBER(SEARCH('💰 BÁO GIÁ'!$C$27,$B2986)))),1,0)</f>
        <v>0</v>
      </c>
      <c r="O2986" s="1" t="str">
        <f t="shared" si="93"/>
        <v/>
      </c>
    </row>
    <row r="2987" customHeight="1" spans="1:15">
      <c r="A2987" s="1" t="str">
        <f>IF('📦 RON BỘ'!B242="","",'📦 RON BỘ'!B242)</f>
        <v>HH070898</v>
      </c>
      <c r="B2987" s="1" t="str">
        <f>IF('📦 RON BỘ'!B242="","",'📦 RON BỘ'!C242)</f>
        <v>Ron bộ Kubota 4D87-V2203-O, GP - NICE IN</v>
      </c>
      <c r="C2987" s="1" t="str">
        <f>IF('📦 RON BỘ'!B242="","","Ron bộ")</f>
        <v>Ron bộ</v>
      </c>
      <c r="D2987" s="1" t="str">
        <f>IF('📦 RON BỘ'!B242="","",'📦 RON BỘ'!F242)</f>
        <v>Bộ</v>
      </c>
      <c r="E2987" s="13">
        <f>IF('📦 RON BỘ'!B242="","",'📦 RON BỘ'!G242)</f>
        <v>0</v>
      </c>
      <c r="F2987" s="13">
        <f>IF('📦 RON BỘ'!B242="","",'📦 RON BỘ'!H242)</f>
        <v>0</v>
      </c>
      <c r="G2987" s="13">
        <f>IF('📦 RON BỘ'!B242="","",'📦 RON BỘ'!I242)</f>
        <v>0</v>
      </c>
      <c r="H2987" s="13">
        <f>IF('📦 RON BỘ'!B242="","",'📦 RON BỘ'!J242)</f>
        <v>0</v>
      </c>
      <c r="I2987" s="13">
        <f>IF('📦 RON BỘ'!B242="","",'📦 RON BỘ'!K242)</f>
        <v>0</v>
      </c>
      <c r="J2987" s="1" t="str">
        <f>IF('📦 RON BỘ'!B242="","","")</f>
        <v/>
      </c>
      <c r="L2987" s="1">
        <f>N(L2986)+IF(AND('🔎 TRA CỨU NHANH'!$C$2&lt;&gt;"",OR(ISNUMBER(SEARCH('🔎 TRA CỨU NHANH'!$C$2,$A2987)),ISNUMBER(SEARCH('🔎 TRA CỨU NHANH'!$C$2,$B2987)))),1,0)</f>
        <v>0</v>
      </c>
      <c r="M2987" s="1" t="str">
        <f t="shared" si="92"/>
        <v/>
      </c>
      <c r="N2987" s="1">
        <f>N(N2986)+IF(AND('💰 BÁO GIÁ'!$C$27&lt;&gt;"",OR(ISNUMBER(SEARCH('💰 BÁO GIÁ'!$C$27,$A2987)),ISNUMBER(SEARCH('💰 BÁO GIÁ'!$C$27,$B2987)))),1,0)</f>
        <v>0</v>
      </c>
      <c r="O2987" s="1" t="str">
        <f t="shared" si="93"/>
        <v/>
      </c>
    </row>
    <row r="2988" customHeight="1" spans="1:15">
      <c r="A2988" s="1" t="str">
        <f>IF('📦 RON BỘ'!B243="","",'📦 RON BỘ'!B243)</f>
        <v>HH081519</v>
      </c>
      <c r="B2988" s="1" t="str">
        <f>IF('📦 RON BỘ'!B243="","",'📦 RON BỘ'!C243)</f>
        <v>Ron bộ Kubota 4D87-V2403-N, STAINLESS -Thép Inox (DC60/DC70) - NICE IN</v>
      </c>
      <c r="C2988" s="1" t="str">
        <f>IF('📦 RON BỘ'!B243="","","Ron bộ")</f>
        <v>Ron bộ</v>
      </c>
      <c r="D2988" s="1" t="str">
        <f>IF('📦 RON BỘ'!B243="","",'📦 RON BỘ'!F243)</f>
        <v>Bộ</v>
      </c>
      <c r="E2988" s="13">
        <f>IF('📦 RON BỘ'!B243="","",'📦 RON BỘ'!G243)</f>
        <v>0</v>
      </c>
      <c r="F2988" s="13">
        <f>IF('📦 RON BỘ'!B243="","",'📦 RON BỘ'!H243)</f>
        <v>700000</v>
      </c>
      <c r="G2988" s="13">
        <f>IF('📦 RON BỘ'!B243="","",'📦 RON BỘ'!I243)</f>
        <v>750000</v>
      </c>
      <c r="H2988" s="13">
        <f>IF('📦 RON BỘ'!B243="","",'📦 RON BỘ'!J243)</f>
        <v>800000</v>
      </c>
      <c r="I2988" s="13">
        <f>IF('📦 RON BỘ'!B243="","",'📦 RON BỘ'!K243)</f>
        <v>0</v>
      </c>
      <c r="J2988" s="1" t="str">
        <f>IF('📦 RON BỘ'!B243="","","")</f>
        <v/>
      </c>
      <c r="L2988" s="1">
        <f>N(L2987)+IF(AND('🔎 TRA CỨU NHANH'!$C$2&lt;&gt;"",OR(ISNUMBER(SEARCH('🔎 TRA CỨU NHANH'!$C$2,$A2988)),ISNUMBER(SEARCH('🔎 TRA CỨU NHANH'!$C$2,$B2988)))),1,0)</f>
        <v>0</v>
      </c>
      <c r="M2988" s="1" t="str">
        <f t="shared" si="92"/>
        <v/>
      </c>
      <c r="N2988" s="1">
        <f>N(N2987)+IF(AND('💰 BÁO GIÁ'!$C$27&lt;&gt;"",OR(ISNUMBER(SEARCH('💰 BÁO GIÁ'!$C$27,$A2988)),ISNUMBER(SEARCH('💰 BÁO GIÁ'!$C$27,$B2988)))),1,0)</f>
        <v>0</v>
      </c>
      <c r="O2988" s="1" t="str">
        <f t="shared" si="93"/>
        <v/>
      </c>
    </row>
    <row r="2989" customHeight="1" spans="1:15">
      <c r="A2989" s="1" t="str">
        <f>IF('📦 RON BỘ'!B244="","",'📦 RON BỘ'!B244)</f>
        <v>HH076254</v>
      </c>
      <c r="B2989" s="1" t="str">
        <f>IF('📦 RON BỘ'!B244="","",'📦 RON BỘ'!C244)</f>
        <v>Ron bộ Kubota D1105/ 3D78 Thép - MASAKO</v>
      </c>
      <c r="C2989" s="1" t="str">
        <f>IF('📦 RON BỘ'!B244="","","Ron bộ")</f>
        <v>Ron bộ</v>
      </c>
      <c r="D2989" s="1" t="str">
        <f>IF('📦 RON BỘ'!B244="","",'📦 RON BỘ'!F244)</f>
        <v>Bộ</v>
      </c>
      <c r="E2989" s="13">
        <f>IF('📦 RON BỘ'!B244="","",'📦 RON BỘ'!G244)</f>
        <v>0</v>
      </c>
      <c r="F2989" s="13">
        <f>IF('📦 RON BỘ'!B244="","",'📦 RON BỘ'!H244)</f>
        <v>700000</v>
      </c>
      <c r="G2989" s="13">
        <f>IF('📦 RON BỘ'!B244="","",'📦 RON BỘ'!I244)</f>
        <v>750000</v>
      </c>
      <c r="H2989" s="13">
        <f>IF('📦 RON BỘ'!B244="","",'📦 RON BỘ'!J244)</f>
        <v>800000</v>
      </c>
      <c r="I2989" s="13">
        <f>IF('📦 RON BỘ'!B244="","",'📦 RON BỘ'!K244)</f>
        <v>0</v>
      </c>
      <c r="J2989" s="1" t="str">
        <f>IF('📦 RON BỘ'!B244="","","")</f>
        <v/>
      </c>
      <c r="L2989" s="1">
        <f>N(L2988)+IF(AND('🔎 TRA CỨU NHANH'!$C$2&lt;&gt;"",OR(ISNUMBER(SEARCH('🔎 TRA CỨU NHANH'!$C$2,$A2989)),ISNUMBER(SEARCH('🔎 TRA CỨU NHANH'!$C$2,$B2989)))),1,0)</f>
        <v>0</v>
      </c>
      <c r="M2989" s="1" t="str">
        <f t="shared" si="92"/>
        <v/>
      </c>
      <c r="N2989" s="1">
        <f>N(N2988)+IF(AND('💰 BÁO GIÁ'!$C$27&lt;&gt;"",OR(ISNUMBER(SEARCH('💰 BÁO GIÁ'!$C$27,$A2989)),ISNUMBER(SEARCH('💰 BÁO GIÁ'!$C$27,$B2989)))),1,0)</f>
        <v>0</v>
      </c>
      <c r="O2989" s="1" t="str">
        <f t="shared" si="93"/>
        <v/>
      </c>
    </row>
    <row r="2990" customHeight="1" spans="1:15">
      <c r="A2990" s="1" t="str">
        <f>IF('📦 RON BỘ'!B245="","",'📦 RON BỘ'!B245)</f>
        <v>HH083900</v>
      </c>
      <c r="B2990" s="1" t="str">
        <f>IF('📦 RON BỘ'!B245="","",'📦 RON BỘ'!C245)</f>
        <v>Ron bộ Kubota D722 (lưu ý 3D67), Graphite - NICE IN</v>
      </c>
      <c r="C2990" s="1" t="str">
        <f>IF('📦 RON BỘ'!B245="","","Ron bộ")</f>
        <v>Ron bộ</v>
      </c>
      <c r="D2990" s="1" t="str">
        <f>IF('📦 RON BỘ'!B245="","",'📦 RON BỘ'!F245)</f>
        <v>Bộ</v>
      </c>
      <c r="E2990" s="13">
        <f>IF('📦 RON BỘ'!B245="","",'📦 RON BỘ'!G245)</f>
        <v>0</v>
      </c>
      <c r="F2990" s="13">
        <f>IF('📦 RON BỘ'!B245="","",'📦 RON BỘ'!H245)</f>
        <v>670000</v>
      </c>
      <c r="G2990" s="13">
        <f>IF('📦 RON BỘ'!B245="","",'📦 RON BỘ'!I245)</f>
        <v>710000</v>
      </c>
      <c r="H2990" s="13">
        <f>IF('📦 RON BỘ'!B245="","",'📦 RON BỘ'!J245)</f>
        <v>760000</v>
      </c>
      <c r="I2990" s="13">
        <f>IF('📦 RON BỘ'!B245="","",'📦 RON BỘ'!K245)</f>
        <v>0</v>
      </c>
      <c r="J2990" s="1" t="str">
        <f>IF('📦 RON BỘ'!B245="","","")</f>
        <v/>
      </c>
      <c r="L2990" s="1">
        <f>N(L2989)+IF(AND('🔎 TRA CỨU NHANH'!$C$2&lt;&gt;"",OR(ISNUMBER(SEARCH('🔎 TRA CỨU NHANH'!$C$2,$A2990)),ISNUMBER(SEARCH('🔎 TRA CỨU NHANH'!$C$2,$B2990)))),1,0)</f>
        <v>0</v>
      </c>
      <c r="M2990" s="1" t="str">
        <f t="shared" si="92"/>
        <v/>
      </c>
      <c r="N2990" s="1">
        <f>N(N2989)+IF(AND('💰 BÁO GIÁ'!$C$27&lt;&gt;"",OR(ISNUMBER(SEARCH('💰 BÁO GIÁ'!$C$27,$A2990)),ISNUMBER(SEARCH('💰 BÁO GIÁ'!$C$27,$B2990)))),1,0)</f>
        <v>0</v>
      </c>
      <c r="O2990" s="1" t="str">
        <f t="shared" si="93"/>
        <v/>
      </c>
    </row>
    <row r="2991" customHeight="1" spans="1:15">
      <c r="A2991" s="1" t="str">
        <f>IF('📦 RON BỘ'!B246="","",'📦 RON BỘ'!B246)</f>
        <v>HH084240</v>
      </c>
      <c r="B2991" s="1" t="str">
        <f>IF('📦 RON BỘ'!B246="","",'📦 RON BỘ'!C246)</f>
        <v>Ron bộ Kubota F2803-N/ 5D87, ABS Amiang - DF</v>
      </c>
      <c r="C2991" s="1" t="str">
        <f>IF('📦 RON BỘ'!B246="","","Ron bộ")</f>
        <v>Ron bộ</v>
      </c>
      <c r="D2991" s="1" t="str">
        <f>IF('📦 RON BỘ'!B246="","",'📦 RON BỘ'!F246)</f>
        <v>Bộ</v>
      </c>
      <c r="E2991" s="13">
        <f>IF('📦 RON BỘ'!B246="","",'📦 RON BỘ'!G246)</f>
        <v>0</v>
      </c>
      <c r="F2991" s="13">
        <f>IF('📦 RON BỘ'!B246="","",'📦 RON BỘ'!H246)</f>
        <v>1320000</v>
      </c>
      <c r="G2991" s="13">
        <f>IF('📦 RON BỘ'!B246="","",'📦 RON BỘ'!I246)</f>
        <v>1400000</v>
      </c>
      <c r="H2991" s="13">
        <f>IF('📦 RON BỘ'!B246="","",'📦 RON BỘ'!J246)</f>
        <v>1500000</v>
      </c>
      <c r="I2991" s="13">
        <f>IF('📦 RON BỘ'!B246="","",'📦 RON BỘ'!K246)</f>
        <v>0</v>
      </c>
      <c r="J2991" s="1" t="str">
        <f>IF('📦 RON BỘ'!B246="","","")</f>
        <v/>
      </c>
      <c r="L2991" s="1">
        <f>N(L2990)+IF(AND('🔎 TRA CỨU NHANH'!$C$2&lt;&gt;"",OR(ISNUMBER(SEARCH('🔎 TRA CỨU NHANH'!$C$2,$A2991)),ISNUMBER(SEARCH('🔎 TRA CỨU NHANH'!$C$2,$B2991)))),1,0)</f>
        <v>0</v>
      </c>
      <c r="M2991" s="1" t="str">
        <f t="shared" si="92"/>
        <v/>
      </c>
      <c r="N2991" s="1">
        <f>N(N2990)+IF(AND('💰 BÁO GIÁ'!$C$27&lt;&gt;"",OR(ISNUMBER(SEARCH('💰 BÁO GIÁ'!$C$27,$A2991)),ISNUMBER(SEARCH('💰 BÁO GIÁ'!$C$27,$B2991)))),1,0)</f>
        <v>0</v>
      </c>
      <c r="O2991" s="1" t="str">
        <f t="shared" si="93"/>
        <v/>
      </c>
    </row>
    <row r="2992" customHeight="1" spans="1:15">
      <c r="A2992" s="1" t="str">
        <f>IF('📦 RON BỘ'!B247="","",'📦 RON BỘ'!B247)</f>
        <v>HH083619</v>
      </c>
      <c r="B2992" s="1" t="str">
        <f>IF('📦 RON BỘ'!B247="","",'📦 RON BỘ'!C247)</f>
        <v>Ron bộ Kubota V2607 (đời cơ), GP, VOLVO D2.6 - NICE IN</v>
      </c>
      <c r="C2992" s="1" t="str">
        <f>IF('📦 RON BỘ'!B247="","","Ron bộ")</f>
        <v>Ron bộ</v>
      </c>
      <c r="D2992" s="1" t="str">
        <f>IF('📦 RON BỘ'!B247="","",'📦 RON BỘ'!F247)</f>
        <v>Bộ</v>
      </c>
      <c r="E2992" s="13">
        <f>IF('📦 RON BỘ'!B247="","",'📦 RON BỘ'!G247)</f>
        <v>0</v>
      </c>
      <c r="F2992" s="13">
        <f>IF('📦 RON BỘ'!B247="","",'📦 RON BỘ'!H247)</f>
        <v>1250000</v>
      </c>
      <c r="G2992" s="13">
        <f>IF('📦 RON BỘ'!B247="","",'📦 RON BỘ'!I247)</f>
        <v>1350000</v>
      </c>
      <c r="H2992" s="13">
        <f>IF('📦 RON BỘ'!B247="","",'📦 RON BỘ'!J247)</f>
        <v>1400000</v>
      </c>
      <c r="I2992" s="13">
        <f>IF('📦 RON BỘ'!B247="","",'📦 RON BỘ'!K247)</f>
        <v>0</v>
      </c>
      <c r="J2992" s="1" t="str">
        <f>IF('📦 RON BỘ'!B247="","","")</f>
        <v/>
      </c>
      <c r="L2992" s="1">
        <f>N(L2991)+IF(AND('🔎 TRA CỨU NHANH'!$C$2&lt;&gt;"",OR(ISNUMBER(SEARCH('🔎 TRA CỨU NHANH'!$C$2,$A2992)),ISNUMBER(SEARCH('🔎 TRA CỨU NHANH'!$C$2,$B2992)))),1,0)</f>
        <v>0</v>
      </c>
      <c r="M2992" s="1" t="str">
        <f t="shared" si="92"/>
        <v/>
      </c>
      <c r="N2992" s="1">
        <f>N(N2991)+IF(AND('💰 BÁO GIÁ'!$C$27&lt;&gt;"",OR(ISNUMBER(SEARCH('💰 BÁO GIÁ'!$C$27,$A2992)),ISNUMBER(SEARCH('💰 BÁO GIÁ'!$C$27,$B2992)))),1,0)</f>
        <v>0</v>
      </c>
      <c r="O2992" s="1" t="str">
        <f t="shared" si="93"/>
        <v/>
      </c>
    </row>
    <row r="2993" customHeight="1" spans="1:15">
      <c r="A2993" s="1" t="str">
        <f>IF('📦 RON BỘ'!B248="","",'📦 RON BỘ'!B248)</f>
        <v>HH070879</v>
      </c>
      <c r="B2993" s="1" t="str">
        <f>IF('📦 RON BỘ'!B248="","",'📦 RON BỘ'!C248)</f>
        <v>Ron bộ Kubota V2607-CR (đời điện), GP - NICE IN</v>
      </c>
      <c r="C2993" s="1" t="str">
        <f>IF('📦 RON BỘ'!B248="","","Ron bộ")</f>
        <v>Ron bộ</v>
      </c>
      <c r="D2993" s="1" t="str">
        <f>IF('📦 RON BỘ'!B248="","",'📦 RON BỘ'!F248)</f>
        <v>Bộ</v>
      </c>
      <c r="E2993" s="13">
        <f>IF('📦 RON BỘ'!B248="","",'📦 RON BỘ'!G248)</f>
        <v>0</v>
      </c>
      <c r="F2993" s="13">
        <f>IF('📦 RON BỘ'!B248="","",'📦 RON BỘ'!H248)</f>
        <v>0</v>
      </c>
      <c r="G2993" s="13">
        <f>IF('📦 RON BỘ'!B248="","",'📦 RON BỘ'!I248)</f>
        <v>0</v>
      </c>
      <c r="H2993" s="13">
        <f>IF('📦 RON BỘ'!B248="","",'📦 RON BỘ'!J248)</f>
        <v>0</v>
      </c>
      <c r="I2993" s="13">
        <f>IF('📦 RON BỘ'!B248="","",'📦 RON BỘ'!K248)</f>
        <v>0</v>
      </c>
      <c r="J2993" s="1" t="str">
        <f>IF('📦 RON BỘ'!B248="","","")</f>
        <v/>
      </c>
      <c r="L2993" s="1">
        <f>N(L2992)+IF(AND('🔎 TRA CỨU NHANH'!$C$2&lt;&gt;"",OR(ISNUMBER(SEARCH('🔎 TRA CỨU NHANH'!$C$2,$A2993)),ISNUMBER(SEARCH('🔎 TRA CỨU NHANH'!$C$2,$B2993)))),1,0)</f>
        <v>0</v>
      </c>
      <c r="M2993" s="1" t="str">
        <f t="shared" si="92"/>
        <v/>
      </c>
      <c r="N2993" s="1">
        <f>N(N2992)+IF(AND('💰 BÁO GIÁ'!$C$27&lt;&gt;"",OR(ISNUMBER(SEARCH('💰 BÁO GIÁ'!$C$27,$A2993)),ISNUMBER(SEARCH('💰 BÁO GIÁ'!$C$27,$B2993)))),1,0)</f>
        <v>0</v>
      </c>
      <c r="O2993" s="1" t="str">
        <f t="shared" si="93"/>
        <v/>
      </c>
    </row>
    <row r="2994" customHeight="1" spans="1:15">
      <c r="A2994" s="1" t="str">
        <f>IF('📦 RON BỘ'!B249="","",'📦 RON BỘ'!B249)</f>
        <v>HH079016</v>
      </c>
      <c r="B2994" s="1" t="str">
        <f>IF('📦 RON BỘ'!B249="","",'📦 RON BỘ'!C249)</f>
        <v>Ron bộ Kubota V3300 - 12V thép - NICE IN</v>
      </c>
      <c r="C2994" s="1" t="str">
        <f>IF('📦 RON BỘ'!B249="","","Ron bộ")</f>
        <v>Ron bộ</v>
      </c>
      <c r="D2994" s="1" t="str">
        <f>IF('📦 RON BỘ'!B249="","",'📦 RON BỘ'!F249)</f>
        <v>Bộ</v>
      </c>
      <c r="E2994" s="13">
        <f>IF('📦 RON BỘ'!B249="","",'📦 RON BỘ'!G249)</f>
        <v>0</v>
      </c>
      <c r="F2994" s="13">
        <f>IF('📦 RON BỘ'!B249="","",'📦 RON BỘ'!H249)</f>
        <v>850000</v>
      </c>
      <c r="G2994" s="13">
        <f>IF('📦 RON BỘ'!B249="","",'📦 RON BỘ'!I249)</f>
        <v>900000</v>
      </c>
      <c r="H2994" s="13">
        <f>IF('📦 RON BỘ'!B249="","",'📦 RON BỘ'!J249)</f>
        <v>950000</v>
      </c>
      <c r="I2994" s="13">
        <f>IF('📦 RON BỘ'!B249="","",'📦 RON BỘ'!K249)</f>
        <v>0</v>
      </c>
      <c r="J2994" s="1" t="str">
        <f>IF('📦 RON BỘ'!B249="","","")</f>
        <v/>
      </c>
      <c r="L2994" s="1">
        <f>N(L2993)+IF(AND('🔎 TRA CỨU NHANH'!$C$2&lt;&gt;"",OR(ISNUMBER(SEARCH('🔎 TRA CỨU NHANH'!$C$2,$A2994)),ISNUMBER(SEARCH('🔎 TRA CỨU NHANH'!$C$2,$B2994)))),1,0)</f>
        <v>0</v>
      </c>
      <c r="M2994" s="1" t="str">
        <f t="shared" si="92"/>
        <v/>
      </c>
      <c r="N2994" s="1">
        <f>N(N2993)+IF(AND('💰 BÁO GIÁ'!$C$27&lt;&gt;"",OR(ISNUMBER(SEARCH('💰 BÁO GIÁ'!$C$27,$A2994)),ISNUMBER(SEARCH('💰 BÁO GIÁ'!$C$27,$B2994)))),1,0)</f>
        <v>0</v>
      </c>
      <c r="O2994" s="1" t="str">
        <f t="shared" si="93"/>
        <v/>
      </c>
    </row>
    <row r="2995" customHeight="1" spans="1:15">
      <c r="A2995" s="1" t="str">
        <f>IF('📦 RON BỘ'!B250="","",'📦 RON BỘ'!B250)</f>
        <v>HH083638</v>
      </c>
      <c r="B2995" s="1" t="str">
        <f>IF('📦 RON BỘ'!B250="","",'📦 RON BỘ'!C250)</f>
        <v>Ron bộ Kubota V3307-CR (đời điện), Thép Inox - NICE IN</v>
      </c>
      <c r="C2995" s="1" t="str">
        <f>IF('📦 RON BỘ'!B250="","","Ron bộ")</f>
        <v>Ron bộ</v>
      </c>
      <c r="D2995" s="1" t="str">
        <f>IF('📦 RON BỘ'!B250="","",'📦 RON BỘ'!F250)</f>
        <v>Bộ</v>
      </c>
      <c r="E2995" s="13">
        <f>IF('📦 RON BỘ'!B250="","",'📦 RON BỘ'!G250)</f>
        <v>0</v>
      </c>
      <c r="F2995" s="13">
        <f>IF('📦 RON BỘ'!B250="","",'📦 RON BỘ'!H250)</f>
        <v>1730000</v>
      </c>
      <c r="G2995" s="13">
        <f>IF('📦 RON BỘ'!B250="","",'📦 RON BỘ'!I250)</f>
        <v>1840000</v>
      </c>
      <c r="H2995" s="13">
        <f>IF('📦 RON BỘ'!B250="","",'📦 RON BỘ'!J250)</f>
        <v>1960000</v>
      </c>
      <c r="I2995" s="13">
        <f>IF('📦 RON BỘ'!B250="","",'📦 RON BỘ'!K250)</f>
        <v>0</v>
      </c>
      <c r="J2995" s="1" t="str">
        <f>IF('📦 RON BỘ'!B250="","","")</f>
        <v/>
      </c>
      <c r="L2995" s="1">
        <f>N(L2994)+IF(AND('🔎 TRA CỨU NHANH'!$C$2&lt;&gt;"",OR(ISNUMBER(SEARCH('🔎 TRA CỨU NHANH'!$C$2,$A2995)),ISNUMBER(SEARCH('🔎 TRA CỨU NHANH'!$C$2,$B2995)))),1,0)</f>
        <v>0</v>
      </c>
      <c r="M2995" s="1" t="str">
        <f t="shared" si="92"/>
        <v/>
      </c>
      <c r="N2995" s="1">
        <f>N(N2994)+IF(AND('💰 BÁO GIÁ'!$C$27&lt;&gt;"",OR(ISNUMBER(SEARCH('💰 BÁO GIÁ'!$C$27,$A2995)),ISNUMBER(SEARCH('💰 BÁO GIÁ'!$C$27,$B2995)))),1,0)</f>
        <v>0</v>
      </c>
      <c r="O2995" s="1" t="str">
        <f t="shared" si="93"/>
        <v/>
      </c>
    </row>
    <row r="2996" customHeight="1" spans="1:15">
      <c r="A2996" s="1" t="str">
        <f>IF('📦 RON BỘ'!B251="","",'📦 RON BỘ'!B251)</f>
        <v>HH081954</v>
      </c>
      <c r="B2996" s="1" t="str">
        <f>IF('📦 RON BỘ'!B251="","",'📦 RON BỘ'!C251)</f>
        <v>Ron bộ Kubota V3800 (16V) Thép Inox - NICE IN</v>
      </c>
      <c r="C2996" s="1" t="str">
        <f>IF('📦 RON BỘ'!B251="","","Ron bộ")</f>
        <v>Ron bộ</v>
      </c>
      <c r="D2996" s="1" t="str">
        <f>IF('📦 RON BỘ'!B251="","",'📦 RON BỘ'!F251)</f>
        <v>Bộ</v>
      </c>
      <c r="E2996" s="13">
        <f>IF('📦 RON BỘ'!B251="","",'📦 RON BỘ'!G251)</f>
        <v>0</v>
      </c>
      <c r="F2996" s="13">
        <f>IF('📦 RON BỘ'!B251="","",'📦 RON BỘ'!H251)</f>
        <v>920000</v>
      </c>
      <c r="G2996" s="13">
        <f>IF('📦 RON BỘ'!B251="","",'📦 RON BỘ'!I251)</f>
        <v>970000</v>
      </c>
      <c r="H2996" s="13">
        <f>IF('📦 RON BỘ'!B251="","",'📦 RON BỘ'!J251)</f>
        <v>1050000</v>
      </c>
      <c r="I2996" s="13">
        <f>IF('📦 RON BỘ'!B251="","",'📦 RON BỘ'!K251)</f>
        <v>0</v>
      </c>
      <c r="J2996" s="1" t="str">
        <f>IF('📦 RON BỘ'!B251="","","")</f>
        <v/>
      </c>
      <c r="L2996" s="1">
        <f>N(L2995)+IF(AND('🔎 TRA CỨU NHANH'!$C$2&lt;&gt;"",OR(ISNUMBER(SEARCH('🔎 TRA CỨU NHANH'!$C$2,$A2996)),ISNUMBER(SEARCH('🔎 TRA CỨU NHANH'!$C$2,$B2996)))),1,0)</f>
        <v>0</v>
      </c>
      <c r="M2996" s="1" t="str">
        <f t="shared" si="92"/>
        <v/>
      </c>
      <c r="N2996" s="1">
        <f>N(N2995)+IF(AND('💰 BÁO GIÁ'!$C$27&lt;&gt;"",OR(ISNUMBER(SEARCH('💰 BÁO GIÁ'!$C$27,$A2996)),ISNUMBER(SEARCH('💰 BÁO GIÁ'!$C$27,$B2996)))),1,0)</f>
        <v>0</v>
      </c>
      <c r="O2996" s="1" t="str">
        <f t="shared" si="93"/>
        <v/>
      </c>
    </row>
    <row r="2997" customHeight="1" spans="1:15">
      <c r="A2997" s="1" t="str">
        <f>IF('📦 RON BỘ'!B252="","",'📦 RON BỘ'!B252)</f>
        <v>HH00753</v>
      </c>
      <c r="B2997" s="1" t="str">
        <f>IF('📦 RON BỘ'!B252="","",'📦 RON BỘ'!C252)</f>
        <v>Ron bộ Kubota V4300, GP - NICE IN</v>
      </c>
      <c r="C2997" s="1" t="str">
        <f>IF('📦 RON BỘ'!B252="","","Ron bộ")</f>
        <v>Ron bộ</v>
      </c>
      <c r="D2997" s="1" t="str">
        <f>IF('📦 RON BỘ'!B252="","",'📦 RON BỘ'!F252)</f>
        <v>Bộ</v>
      </c>
      <c r="E2997" s="13">
        <f>IF('📦 RON BỘ'!B252="","",'📦 RON BỘ'!G252)</f>
        <v>0</v>
      </c>
      <c r="F2997" s="13">
        <f>IF('📦 RON BỘ'!B252="","",'📦 RON BỘ'!H252)</f>
        <v>0</v>
      </c>
      <c r="G2997" s="13">
        <f>IF('📦 RON BỘ'!B252="","",'📦 RON BỘ'!I252)</f>
        <v>0</v>
      </c>
      <c r="H2997" s="13">
        <f>IF('📦 RON BỘ'!B252="","",'📦 RON BỘ'!J252)</f>
        <v>0</v>
      </c>
      <c r="I2997" s="13">
        <f>IF('📦 RON BỘ'!B252="","",'📦 RON BỘ'!K252)</f>
        <v>0</v>
      </c>
      <c r="J2997" s="1" t="str">
        <f>IF('📦 RON BỘ'!B252="","","")</f>
        <v/>
      </c>
      <c r="L2997" s="1">
        <f>N(L2996)+IF(AND('🔎 TRA CỨU NHANH'!$C$2&lt;&gt;"",OR(ISNUMBER(SEARCH('🔎 TRA CỨU NHANH'!$C$2,$A2997)),ISNUMBER(SEARCH('🔎 TRA CỨU NHANH'!$C$2,$B2997)))),1,0)</f>
        <v>0</v>
      </c>
      <c r="M2997" s="1" t="str">
        <f t="shared" si="92"/>
        <v/>
      </c>
      <c r="N2997" s="1">
        <f>N(N2996)+IF(AND('💰 BÁO GIÁ'!$C$27&lt;&gt;"",OR(ISNUMBER(SEARCH('💰 BÁO GIÁ'!$C$27,$A2997)),ISNUMBER(SEARCH('💰 BÁO GIÁ'!$C$27,$B2997)))),1,0)</f>
        <v>0</v>
      </c>
      <c r="O2997" s="1" t="str">
        <f t="shared" si="93"/>
        <v/>
      </c>
    </row>
    <row r="2998" customHeight="1" spans="1:15">
      <c r="A2998" s="1" t="str">
        <f>IF('📦 RON BỘ'!B253="","",'📦 RON BỘ'!B253)</f>
        <v/>
      </c>
      <c r="B2998" s="1" t="str">
        <f>IF('📦 RON BỘ'!B253="","",'📦 RON BỘ'!C253)</f>
        <v/>
      </c>
      <c r="C2998" s="1" t="str">
        <f>IF('📦 RON BỘ'!B253="","","Ron bộ")</f>
        <v/>
      </c>
      <c r="D2998" s="1" t="str">
        <f>IF('📦 RON BỘ'!B253="","",'📦 RON BỘ'!F253)</f>
        <v/>
      </c>
      <c r="E2998" s="1" t="str">
        <f>IF('📦 RON BỘ'!B253="","",'📦 RON BỘ'!G253)</f>
        <v/>
      </c>
      <c r="F2998" s="1" t="str">
        <f>IF('📦 RON BỘ'!B253="","",'📦 RON BỘ'!H253)</f>
        <v/>
      </c>
      <c r="G2998" s="1" t="str">
        <f>IF('📦 RON BỘ'!B253="","",'📦 RON BỘ'!I253)</f>
        <v/>
      </c>
      <c r="H2998" s="1" t="str">
        <f>IF('📦 RON BỘ'!B253="","",'📦 RON BỘ'!J253)</f>
        <v/>
      </c>
      <c r="I2998" s="1" t="str">
        <f>IF('📦 RON BỘ'!B253="","",'📦 RON BỘ'!K253)</f>
        <v/>
      </c>
      <c r="J2998" s="1" t="str">
        <f>IF('📦 RON BỘ'!B253="","","")</f>
        <v/>
      </c>
      <c r="L2998" s="1">
        <f>N(L2997)+IF(AND('🔎 TRA CỨU NHANH'!$C$2&lt;&gt;"",OR(ISNUMBER(SEARCH('🔎 TRA CỨU NHANH'!$C$2,$A2998)),ISNUMBER(SEARCH('🔎 TRA CỨU NHANH'!$C$2,$B2998)))),1,0)</f>
        <v>0</v>
      </c>
      <c r="M2998" s="1" t="str">
        <f t="shared" si="92"/>
        <v/>
      </c>
      <c r="N2998" s="1">
        <f>N(N2997)+IF(AND('💰 BÁO GIÁ'!$C$27&lt;&gt;"",OR(ISNUMBER(SEARCH('💰 BÁO GIÁ'!$C$27,$A2998)),ISNUMBER(SEARCH('💰 BÁO GIÁ'!$C$27,$B2998)))),1,0)</f>
        <v>0</v>
      </c>
      <c r="O2998" s="1" t="str">
        <f t="shared" si="93"/>
        <v/>
      </c>
    </row>
    <row r="2999" customHeight="1" spans="1:15">
      <c r="A2999" s="1" t="str">
        <f>IF('📦 RON BỘ'!B254="","",'📦 RON BỘ'!B254)</f>
        <v>HH083954</v>
      </c>
      <c r="B2999" s="1" t="str">
        <f>IF('📦 RON BỘ'!B254="","",'📦 RON BỘ'!C254)</f>
        <v>Ron bộ Fuso Mercedes OM906 - 6S20 , Steel thép - DF</v>
      </c>
      <c r="C2999" s="1" t="str">
        <f>IF('📦 RON BỘ'!B254="","","Ron bộ")</f>
        <v>Ron bộ</v>
      </c>
      <c r="D2999" s="1" t="str">
        <f>IF('📦 RON BỘ'!B254="","",'📦 RON BỘ'!F254)</f>
        <v>Bộ</v>
      </c>
      <c r="E2999" s="13">
        <f>IF('📦 RON BỘ'!B254="","",'📦 RON BỘ'!G254)</f>
        <v>0</v>
      </c>
      <c r="F2999" s="13">
        <f>IF('📦 RON BỘ'!B254="","",'📦 RON BỘ'!H254)</f>
        <v>2400000</v>
      </c>
      <c r="G2999" s="13">
        <f>IF('📦 RON BỘ'!B254="","",'📦 RON BỘ'!I254)</f>
        <v>2550000</v>
      </c>
      <c r="H2999" s="13">
        <f>IF('📦 RON BỘ'!B254="","",'📦 RON BỘ'!J254)</f>
        <v>2600000</v>
      </c>
      <c r="I2999" s="13">
        <f>IF('📦 RON BỘ'!B254="","",'📦 RON BỘ'!K254)</f>
        <v>0</v>
      </c>
      <c r="J2999" s="1" t="str">
        <f>IF('📦 RON BỘ'!B254="","","")</f>
        <v/>
      </c>
      <c r="L2999" s="1">
        <f>N(L2998)+IF(AND('🔎 TRA CỨU NHANH'!$C$2&lt;&gt;"",OR(ISNUMBER(SEARCH('🔎 TRA CỨU NHANH'!$C$2,$A2999)),ISNUMBER(SEARCH('🔎 TRA CỨU NHANH'!$C$2,$B2999)))),1,0)</f>
        <v>0</v>
      </c>
      <c r="M2999" s="1" t="str">
        <f t="shared" si="92"/>
        <v/>
      </c>
      <c r="N2999" s="1">
        <f>N(N2998)+IF(AND('💰 BÁO GIÁ'!$C$27&lt;&gt;"",OR(ISNUMBER(SEARCH('💰 BÁO GIÁ'!$C$27,$A2999)),ISNUMBER(SEARCH('💰 BÁO GIÁ'!$C$27,$B2999)))),1,0)</f>
        <v>0</v>
      </c>
      <c r="O2999" s="1" t="str">
        <f t="shared" si="93"/>
        <v/>
      </c>
    </row>
    <row r="3000" customHeight="1" spans="1:15">
      <c r="A3000" s="1" t="str">
        <f>IF('📦 RON BỘ'!B255="","",'📦 RON BỘ'!B255)</f>
        <v/>
      </c>
      <c r="B3000" s="1" t="str">
        <f>IF('📦 RON BỘ'!B255="","",'📦 RON BỘ'!C255)</f>
        <v/>
      </c>
      <c r="C3000" s="1" t="str">
        <f>IF('📦 RON BỘ'!B255="","","Ron bộ")</f>
        <v/>
      </c>
      <c r="D3000" s="1" t="str">
        <f>IF('📦 RON BỘ'!B255="","",'📦 RON BỘ'!F255)</f>
        <v/>
      </c>
      <c r="E3000" s="1" t="str">
        <f>IF('📦 RON BỘ'!B255="","",'📦 RON BỘ'!G255)</f>
        <v/>
      </c>
      <c r="F3000" s="1" t="str">
        <f>IF('📦 RON BỘ'!B255="","",'📦 RON BỘ'!H255)</f>
        <v/>
      </c>
      <c r="G3000" s="1" t="str">
        <f>IF('📦 RON BỘ'!B255="","",'📦 RON BỘ'!I255)</f>
        <v/>
      </c>
      <c r="H3000" s="1" t="str">
        <f>IF('📦 RON BỘ'!B255="","",'📦 RON BỘ'!J255)</f>
        <v/>
      </c>
      <c r="I3000" s="1" t="str">
        <f>IF('📦 RON BỘ'!B255="","",'📦 RON BỘ'!K255)</f>
        <v/>
      </c>
      <c r="J3000" s="1" t="str">
        <f>IF('📦 RON BỘ'!B255="","","")</f>
        <v/>
      </c>
      <c r="L3000" s="1">
        <f>N(L2999)+IF(AND('🔎 TRA CỨU NHANH'!$C$2&lt;&gt;"",OR(ISNUMBER(SEARCH('🔎 TRA CỨU NHANH'!$C$2,$A3000)),ISNUMBER(SEARCH('🔎 TRA CỨU NHANH'!$C$2,$B3000)))),1,0)</f>
        <v>0</v>
      </c>
      <c r="M3000" s="1" t="str">
        <f t="shared" si="92"/>
        <v/>
      </c>
      <c r="N3000" s="1">
        <f>N(N2999)+IF(AND('💰 BÁO GIÁ'!$C$27&lt;&gt;"",OR(ISNUMBER(SEARCH('💰 BÁO GIÁ'!$C$27,$A3000)),ISNUMBER(SEARCH('💰 BÁO GIÁ'!$C$27,$B3000)))),1,0)</f>
        <v>0</v>
      </c>
      <c r="O3000" s="1" t="str">
        <f t="shared" si="93"/>
        <v/>
      </c>
    </row>
    <row r="3001" customHeight="1" spans="1:15">
      <c r="A3001" s="1" t="str">
        <f>IF('📦 RON BỘ'!B256="","",'📦 RON BỘ'!B256)</f>
        <v>HH076279</v>
      </c>
      <c r="B3001" s="1" t="str">
        <f>IF('📦 RON BỘ'!B256="","",'📦 RON BỘ'!C256)</f>
        <v>Ron bộ TOYOTA 1Z/ 2Z, ASB amiang - MASAKO</v>
      </c>
      <c r="C3001" s="1" t="str">
        <f>IF('📦 RON BỘ'!B256="","","Ron bộ")</f>
        <v>Ron bộ</v>
      </c>
      <c r="D3001" s="1" t="str">
        <f>IF('📦 RON BỘ'!B256="","",'📦 RON BỘ'!F256)</f>
        <v>Bộ</v>
      </c>
      <c r="E3001" s="13">
        <f>IF('📦 RON BỘ'!B256="","",'📦 RON BỘ'!G256)</f>
        <v>0</v>
      </c>
      <c r="F3001" s="13">
        <f>IF('📦 RON BỘ'!B256="","",'📦 RON BỘ'!H256)</f>
        <v>370000</v>
      </c>
      <c r="G3001" s="13">
        <f>IF('📦 RON BỘ'!B256="","",'📦 RON BỘ'!I256)</f>
        <v>390000</v>
      </c>
      <c r="H3001" s="13">
        <f>IF('📦 RON BỘ'!B256="","",'📦 RON BỘ'!J256)</f>
        <v>420000</v>
      </c>
      <c r="I3001" s="13">
        <f>IF('📦 RON BỘ'!B256="","",'📦 RON BỘ'!K256)</f>
        <v>0</v>
      </c>
      <c r="J3001" s="1" t="str">
        <f>IF('📦 RON BỘ'!B256="","","")</f>
        <v/>
      </c>
      <c r="L3001" s="1">
        <f>N(L3000)+IF(AND('🔎 TRA CỨU NHANH'!$C$2&lt;&gt;"",OR(ISNUMBER(SEARCH('🔎 TRA CỨU NHANH'!$C$2,$A3001)),ISNUMBER(SEARCH('🔎 TRA CỨU NHANH'!$C$2,$B3001)))),1,0)</f>
        <v>0</v>
      </c>
      <c r="M3001" s="1" t="str">
        <f t="shared" si="92"/>
        <v/>
      </c>
      <c r="N3001" s="1">
        <f>N(N3000)+IF(AND('💰 BÁO GIÁ'!$C$27&lt;&gt;"",OR(ISNUMBER(SEARCH('💰 BÁO GIÁ'!$C$27,$A3001)),ISNUMBER(SEARCH('💰 BÁO GIÁ'!$C$27,$B3001)))),1,0)</f>
        <v>0</v>
      </c>
      <c r="O3001" s="1" t="str">
        <f t="shared" si="93"/>
        <v/>
      </c>
    </row>
    <row r="3002" customHeight="1" spans="1:15">
      <c r="A3002" s="1" t="str">
        <f>IF('📦 RON BỘ'!B257="","",'📦 RON BỘ'!B257)</f>
        <v>HH084245</v>
      </c>
      <c r="B3002" s="1" t="str">
        <f>IF('📦 RON BỘ'!B257="","",'📦 RON BỘ'!C257)</f>
        <v>Ron bộ Toyota 11Z, ASB Amiang - DF</v>
      </c>
      <c r="C3002" s="1" t="str">
        <f>IF('📦 RON BỘ'!B257="","","Ron bộ")</f>
        <v>Ron bộ</v>
      </c>
      <c r="D3002" s="1" t="str">
        <f>IF('📦 RON BỘ'!B257="","",'📦 RON BỘ'!F257)</f>
        <v>Bộ</v>
      </c>
      <c r="E3002" s="13">
        <f>IF('📦 RON BỘ'!B257="","",'📦 RON BỘ'!G257)</f>
        <v>0</v>
      </c>
      <c r="F3002" s="13">
        <f>IF('📦 RON BỘ'!B257="","",'📦 RON BỘ'!H257)</f>
        <v>760000</v>
      </c>
      <c r="G3002" s="13">
        <f>IF('📦 RON BỘ'!B257="","",'📦 RON BỘ'!I257)</f>
        <v>810000</v>
      </c>
      <c r="H3002" s="13">
        <f>IF('📦 RON BỘ'!B257="","",'📦 RON BỘ'!J257)</f>
        <v>860000</v>
      </c>
      <c r="I3002" s="13">
        <f>IF('📦 RON BỘ'!B257="","",'📦 RON BỘ'!K257)</f>
        <v>0</v>
      </c>
      <c r="J3002" s="1" t="str">
        <f>IF('📦 RON BỘ'!B257="","","")</f>
        <v/>
      </c>
      <c r="L3002" s="1">
        <f>N(L3001)+IF(AND('🔎 TRA CỨU NHANH'!$C$2&lt;&gt;"",OR(ISNUMBER(SEARCH('🔎 TRA CỨU NHANH'!$C$2,$A3002)),ISNUMBER(SEARCH('🔎 TRA CỨU NHANH'!$C$2,$B3002)))),1,0)</f>
        <v>0</v>
      </c>
      <c r="M3002" s="1" t="str">
        <f t="shared" si="92"/>
        <v/>
      </c>
      <c r="N3002" s="1">
        <f>N(N3001)+IF(AND('💰 BÁO GIÁ'!$C$27&lt;&gt;"",OR(ISNUMBER(SEARCH('💰 BÁO GIÁ'!$C$27,$A3002)),ISNUMBER(SEARCH('💰 BÁO GIÁ'!$C$27,$B3002)))),1,0)</f>
        <v>0</v>
      </c>
      <c r="O3002" s="1" t="str">
        <f t="shared" si="93"/>
        <v/>
      </c>
    </row>
    <row r="3003" customHeight="1" spans="1:15">
      <c r="A3003" s="1" t="str">
        <f>IF('📦 RON BỘ'!B258="","",'📦 RON BỘ'!B258)</f>
        <v>HH076253</v>
      </c>
      <c r="B3003" s="1" t="str">
        <f>IF('📦 RON BỘ'!B258="","",'📦 RON BỘ'!C258)</f>
        <v>Ron bộ Toyota 1DZ/ 2DZ, Thép - MASAKO</v>
      </c>
      <c r="C3003" s="1" t="str">
        <f>IF('📦 RON BỘ'!B258="","","Ron bộ")</f>
        <v>Ron bộ</v>
      </c>
      <c r="D3003" s="1" t="str">
        <f>IF('📦 RON BỘ'!B258="","",'📦 RON BỘ'!F258)</f>
        <v>Bộ</v>
      </c>
      <c r="E3003" s="13">
        <f>IF('📦 RON BỘ'!B258="","",'📦 RON BỘ'!G258)</f>
        <v>0</v>
      </c>
      <c r="F3003" s="13">
        <f>IF('📦 RON BỘ'!B258="","",'📦 RON BỘ'!H258)</f>
        <v>590000</v>
      </c>
      <c r="G3003" s="13">
        <f>IF('📦 RON BỘ'!B258="","",'📦 RON BỘ'!I258)</f>
        <v>630000</v>
      </c>
      <c r="H3003" s="13">
        <f>IF('📦 RON BỘ'!B258="","",'📦 RON BỘ'!J258)</f>
        <v>670000</v>
      </c>
      <c r="I3003" s="13">
        <f>IF('📦 RON BỘ'!B258="","",'📦 RON BỘ'!K258)</f>
        <v>0</v>
      </c>
      <c r="J3003" s="1" t="str">
        <f>IF('📦 RON BỘ'!B258="","","")</f>
        <v/>
      </c>
      <c r="L3003" s="1">
        <f>N(L3002)+IF(AND('🔎 TRA CỨU NHANH'!$C$2&lt;&gt;"",OR(ISNUMBER(SEARCH('🔎 TRA CỨU NHANH'!$C$2,$A3003)),ISNUMBER(SEARCH('🔎 TRA CỨU NHANH'!$C$2,$B3003)))),1,0)</f>
        <v>0</v>
      </c>
      <c r="M3003" s="1" t="str">
        <f t="shared" si="92"/>
        <v/>
      </c>
      <c r="N3003" s="1">
        <f>N(N3002)+IF(AND('💰 BÁO GIÁ'!$C$27&lt;&gt;"",OR(ISNUMBER(SEARCH('💰 BÁO GIÁ'!$C$27,$A3003)),ISNUMBER(SEARCH('💰 BÁO GIÁ'!$C$27,$B3003)))),1,0)</f>
        <v>0</v>
      </c>
      <c r="O3003" s="1" t="str">
        <f t="shared" si="93"/>
        <v/>
      </c>
    </row>
    <row r="3004" customHeight="1" spans="1:15">
      <c r="A3004" s="1" t="str">
        <f>IF('📦 RON BỘ'!B259="","",'📦 RON BỘ'!B259)</f>
        <v>HH084253</v>
      </c>
      <c r="B3004" s="1" t="str">
        <f>IF('📦 RON BỘ'!B259="","",'📦 RON BỘ'!C259)</f>
        <v>Ron bộ Toyota 1Z, ASB amiang - DF</v>
      </c>
      <c r="C3004" s="1" t="str">
        <f>IF('📦 RON BỘ'!B259="","","Ron bộ")</f>
        <v>Ron bộ</v>
      </c>
      <c r="D3004" s="1" t="str">
        <f>IF('📦 RON BỘ'!B259="","",'📦 RON BỘ'!F259)</f>
        <v>Bộ</v>
      </c>
      <c r="E3004" s="13">
        <f>IF('📦 RON BỘ'!B259="","",'📦 RON BỘ'!G259)</f>
        <v>0</v>
      </c>
      <c r="F3004" s="13">
        <f>IF('📦 RON BỘ'!B259="","",'📦 RON BỘ'!H259)</f>
        <v>460000</v>
      </c>
      <c r="G3004" s="13">
        <f>IF('📦 RON BỘ'!B259="","",'📦 RON BỘ'!I259)</f>
        <v>480000</v>
      </c>
      <c r="H3004" s="13">
        <f>IF('📦 RON BỘ'!B259="","",'📦 RON BỘ'!J259)</f>
        <v>520000</v>
      </c>
      <c r="I3004" s="13">
        <f>IF('📦 RON BỘ'!B259="","",'📦 RON BỘ'!K259)</f>
        <v>0</v>
      </c>
      <c r="J3004" s="1" t="str">
        <f>IF('📦 RON BỘ'!B259="","","")</f>
        <v/>
      </c>
      <c r="L3004" s="1">
        <f>N(L3003)+IF(AND('🔎 TRA CỨU NHANH'!$C$2&lt;&gt;"",OR(ISNUMBER(SEARCH('🔎 TRA CỨU NHANH'!$C$2,$A3004)),ISNUMBER(SEARCH('🔎 TRA CỨU NHANH'!$C$2,$B3004)))),1,0)</f>
        <v>0</v>
      </c>
      <c r="M3004" s="1" t="str">
        <f t="shared" si="92"/>
        <v/>
      </c>
      <c r="N3004" s="1">
        <f>N(N3003)+IF(AND('💰 BÁO GIÁ'!$C$27&lt;&gt;"",OR(ISNUMBER(SEARCH('💰 BÁO GIÁ'!$C$27,$A3004)),ISNUMBER(SEARCH('💰 BÁO GIÁ'!$C$27,$B3004)))),1,0)</f>
        <v>0</v>
      </c>
      <c r="O3004" s="1" t="str">
        <f t="shared" si="93"/>
        <v/>
      </c>
    </row>
    <row r="3005" customHeight="1" spans="1:15">
      <c r="A3005" s="1" t="str">
        <f>IF('📦 RON BỘ'!B260="","",'📦 RON BỘ'!B260)</f>
        <v>HH079668</v>
      </c>
      <c r="B3005" s="1" t="str">
        <f>IF('📦 RON BỘ'!B260="","",'📦 RON BỘ'!C260)</f>
        <v>Ron bộ Toyota 2J NEW, Asb amiang - DF</v>
      </c>
      <c r="C3005" s="1" t="str">
        <f>IF('📦 RON BỘ'!B260="","","Ron bộ")</f>
        <v>Ron bộ</v>
      </c>
      <c r="D3005" s="1" t="str">
        <f>IF('📦 RON BỘ'!B260="","",'📦 RON BỘ'!F260)</f>
        <v>Bộ</v>
      </c>
      <c r="E3005" s="13">
        <f>IF('📦 RON BỘ'!B260="","",'📦 RON BỘ'!G260)</f>
        <v>0</v>
      </c>
      <c r="F3005" s="13">
        <f>IF('📦 RON BỘ'!B260="","",'📦 RON BỘ'!H260)</f>
        <v>400000</v>
      </c>
      <c r="G3005" s="13">
        <f>IF('📦 RON BỘ'!B260="","",'📦 RON BỘ'!I260)</f>
        <v>420000</v>
      </c>
      <c r="H3005" s="13">
        <f>IF('📦 RON BỘ'!B260="","",'📦 RON BỘ'!J260)</f>
        <v>450000</v>
      </c>
      <c r="I3005" s="13">
        <f>IF('📦 RON BỘ'!B260="","",'📦 RON BỘ'!K260)</f>
        <v>0</v>
      </c>
      <c r="J3005" s="1" t="str">
        <f>IF('📦 RON BỘ'!B260="","","")</f>
        <v/>
      </c>
      <c r="L3005" s="1">
        <f>N(L3004)+IF(AND('🔎 TRA CỨU NHANH'!$C$2&lt;&gt;"",OR(ISNUMBER(SEARCH('🔎 TRA CỨU NHANH'!$C$2,$A3005)),ISNUMBER(SEARCH('🔎 TRA CỨU NHANH'!$C$2,$B3005)))),1,0)</f>
        <v>0</v>
      </c>
      <c r="M3005" s="1" t="str">
        <f t="shared" si="92"/>
        <v/>
      </c>
      <c r="N3005" s="1">
        <f>N(N3004)+IF(AND('💰 BÁO GIÁ'!$C$27&lt;&gt;"",OR(ISNUMBER(SEARCH('💰 BÁO GIÁ'!$C$27,$A3005)),ISNUMBER(SEARCH('💰 BÁO GIÁ'!$C$27,$B3005)))),1,0)</f>
        <v>0</v>
      </c>
      <c r="O3005" s="1" t="str">
        <f t="shared" si="93"/>
        <v/>
      </c>
    </row>
    <row r="3006" customHeight="1" spans="1:15">
      <c r="A3006" s="1" t="str">
        <f>IF('📦 RON BỘ'!B261="","",'📦 RON BỘ'!B261)</f>
        <v>HH079596</v>
      </c>
      <c r="B3006" s="1" t="str">
        <f>IF('📦 RON BỘ'!B261="","",'📦 RON BỘ'!C261)</f>
        <v>Ron bộ Toyota 2J, đời OLD, GP - MASAKO</v>
      </c>
      <c r="C3006" s="1" t="str">
        <f>IF('📦 RON BỘ'!B261="","","Ron bộ")</f>
        <v>Ron bộ</v>
      </c>
      <c r="D3006" s="1" t="str">
        <f>IF('📦 RON BỘ'!B261="","",'📦 RON BỘ'!F261)</f>
        <v>Bộ</v>
      </c>
      <c r="E3006" s="13">
        <f>IF('📦 RON BỘ'!B261="","",'📦 RON BỘ'!G261)</f>
        <v>0</v>
      </c>
      <c r="F3006" s="13">
        <f>IF('📦 RON BỘ'!B261="","",'📦 RON BỘ'!H261)</f>
        <v>370000</v>
      </c>
      <c r="G3006" s="13">
        <f>IF('📦 RON BỘ'!B261="","",'📦 RON BỘ'!I261)</f>
        <v>390000</v>
      </c>
      <c r="H3006" s="13">
        <f>IF('📦 RON BỘ'!B261="","",'📦 RON BỘ'!J261)</f>
        <v>420000</v>
      </c>
      <c r="I3006" s="13">
        <f>IF('📦 RON BỘ'!B261="","",'📦 RON BỘ'!K261)</f>
        <v>0</v>
      </c>
      <c r="J3006" s="1" t="str">
        <f>IF('📦 RON BỘ'!B261="","","")</f>
        <v/>
      </c>
      <c r="L3006" s="1">
        <f>N(L3005)+IF(AND('🔎 TRA CỨU NHANH'!$C$2&lt;&gt;"",OR(ISNUMBER(SEARCH('🔎 TRA CỨU NHANH'!$C$2,$A3006)),ISNUMBER(SEARCH('🔎 TRA CỨU NHANH'!$C$2,$B3006)))),1,0)</f>
        <v>0</v>
      </c>
      <c r="M3006" s="1" t="str">
        <f t="shared" si="92"/>
        <v/>
      </c>
      <c r="N3006" s="1">
        <f>N(N3005)+IF(AND('💰 BÁO GIÁ'!$C$27&lt;&gt;"",OR(ISNUMBER(SEARCH('💰 BÁO GIÁ'!$C$27,$A3006)),ISNUMBER(SEARCH('💰 BÁO GIÁ'!$C$27,$B3006)))),1,0)</f>
        <v>0</v>
      </c>
      <c r="O3006" s="1" t="str">
        <f t="shared" si="93"/>
        <v/>
      </c>
    </row>
    <row r="3007" customHeight="1" spans="1:15">
      <c r="A3007" s="1" t="str">
        <f>IF('📦 RON BỘ'!B262="","",'📦 RON BỘ'!B262)</f>
        <v>HH084254</v>
      </c>
      <c r="B3007" s="1" t="str">
        <f>IF('📦 RON BỘ'!B262="","",'📦 RON BỘ'!C262)</f>
        <v>Ron bộ Toyota 2Z, ASB amiang - DF</v>
      </c>
      <c r="C3007" s="1" t="str">
        <f>IF('📦 RON BỘ'!B262="","","Ron bộ")</f>
        <v>Ron bộ</v>
      </c>
      <c r="D3007" s="1" t="str">
        <f>IF('📦 RON BỘ'!B262="","",'📦 RON BỘ'!F262)</f>
        <v>Bộ</v>
      </c>
      <c r="E3007" s="13">
        <f>IF('📦 RON BỘ'!B262="","",'📦 RON BỘ'!G262)</f>
        <v>0</v>
      </c>
      <c r="F3007" s="13">
        <f>IF('📦 RON BỘ'!B262="","",'📦 RON BỘ'!H262)</f>
        <v>460000</v>
      </c>
      <c r="G3007" s="13">
        <f>IF('📦 RON BỘ'!B262="","",'📦 RON BỘ'!I262)</f>
        <v>480000</v>
      </c>
      <c r="H3007" s="13">
        <f>IF('📦 RON BỘ'!B262="","",'📦 RON BỘ'!J262)</f>
        <v>520000</v>
      </c>
      <c r="I3007" s="13">
        <f>IF('📦 RON BỘ'!B262="","",'📦 RON BỘ'!K262)</f>
        <v>0</v>
      </c>
      <c r="J3007" s="1" t="str">
        <f>IF('📦 RON BỘ'!B262="","","")</f>
        <v/>
      </c>
      <c r="L3007" s="1">
        <f>N(L3006)+IF(AND('🔎 TRA CỨU NHANH'!$C$2&lt;&gt;"",OR(ISNUMBER(SEARCH('🔎 TRA CỨU NHANH'!$C$2,$A3007)),ISNUMBER(SEARCH('🔎 TRA CỨU NHANH'!$C$2,$B3007)))),1,0)</f>
        <v>0</v>
      </c>
      <c r="M3007" s="1" t="str">
        <f t="shared" si="92"/>
        <v/>
      </c>
      <c r="N3007" s="1">
        <f>N(N3006)+IF(AND('💰 BÁO GIÁ'!$C$27&lt;&gt;"",OR(ISNUMBER(SEARCH('💰 BÁO GIÁ'!$C$27,$A3007)),ISNUMBER(SEARCH('💰 BÁO GIÁ'!$C$27,$B3007)))),1,0)</f>
        <v>0</v>
      </c>
      <c r="O3007" s="1" t="str">
        <f t="shared" si="93"/>
        <v/>
      </c>
    </row>
    <row r="3008" customHeight="1" spans="1:15">
      <c r="A3008" s="1" t="str">
        <f>IF('📦 RON BỘ'!B263="","",'📦 RON BỘ'!B263)</f>
        <v>HH084246</v>
      </c>
      <c r="B3008" s="1" t="str">
        <f>IF('📦 RON BỘ'!B263="","",'📦 RON BỘ'!C263)</f>
        <v>Ron bộ Toyota 2Z-1/ 3Z (lỗ nước dài-thun cò có lỗ), ASB amianvg - DF</v>
      </c>
      <c r="C3008" s="1" t="str">
        <f>IF('📦 RON BỘ'!B263="","","Ron bộ")</f>
        <v>Ron bộ</v>
      </c>
      <c r="D3008" s="1" t="str">
        <f>IF('📦 RON BỘ'!B263="","",'📦 RON BỘ'!F263)</f>
        <v>Bộ</v>
      </c>
      <c r="E3008" s="13">
        <f>IF('📦 RON BỘ'!B263="","",'📦 RON BỘ'!G263)</f>
        <v>0</v>
      </c>
      <c r="F3008" s="13">
        <f>IF('📦 RON BỘ'!B263="","",'📦 RON BỘ'!H263)</f>
        <v>510000</v>
      </c>
      <c r="G3008" s="13">
        <f>IF('📦 RON BỘ'!B263="","",'📦 RON BỘ'!I263)</f>
        <v>540000</v>
      </c>
      <c r="H3008" s="13">
        <f>IF('📦 RON BỘ'!B263="","",'📦 RON BỘ'!J263)</f>
        <v>580000</v>
      </c>
      <c r="I3008" s="13">
        <f>IF('📦 RON BỘ'!B263="","",'📦 RON BỘ'!K263)</f>
        <v>0</v>
      </c>
      <c r="J3008" s="1" t="str">
        <f>IF('📦 RON BỘ'!B263="","","")</f>
        <v/>
      </c>
      <c r="L3008" s="1">
        <f>N(L3007)+IF(AND('🔎 TRA CỨU NHANH'!$C$2&lt;&gt;"",OR(ISNUMBER(SEARCH('🔎 TRA CỨU NHANH'!$C$2,$A3008)),ISNUMBER(SEARCH('🔎 TRA CỨU NHANH'!$C$2,$B3008)))),1,0)</f>
        <v>0</v>
      </c>
      <c r="M3008" s="1" t="str">
        <f t="shared" si="92"/>
        <v/>
      </c>
      <c r="N3008" s="1">
        <f>N(N3007)+IF(AND('💰 BÁO GIÁ'!$C$27&lt;&gt;"",OR(ISNUMBER(SEARCH('💰 BÁO GIÁ'!$C$27,$A3008)),ISNUMBER(SEARCH('💰 BÁO GIÁ'!$C$27,$B3008)))),1,0)</f>
        <v>0</v>
      </c>
      <c r="O3008" s="1" t="str">
        <f t="shared" si="93"/>
        <v/>
      </c>
    </row>
    <row r="3009" customHeight="1" spans="1:15">
      <c r="A3009" s="1" t="str">
        <f>IF('📦 RON BỘ'!B264="","",'📦 RON BỘ'!B264)</f>
        <v/>
      </c>
      <c r="B3009" s="1" t="str">
        <f>IF('📦 RON BỘ'!B264="","",'📦 RON BỘ'!C264)</f>
        <v/>
      </c>
      <c r="C3009" s="1" t="str">
        <f>IF('📦 RON BỘ'!B264="","","Ron bộ")</f>
        <v/>
      </c>
      <c r="D3009" s="1" t="str">
        <f>IF('📦 RON BỘ'!B264="","",'📦 RON BỘ'!F264)</f>
        <v/>
      </c>
      <c r="E3009" s="1" t="str">
        <f>IF('📦 RON BỘ'!B264="","",'📦 RON BỘ'!G264)</f>
        <v/>
      </c>
      <c r="F3009" s="1" t="str">
        <f>IF('📦 RON BỘ'!B264="","",'📦 RON BỘ'!H264)</f>
        <v/>
      </c>
      <c r="G3009" s="1" t="str">
        <f>IF('📦 RON BỘ'!B264="","",'📦 RON BỘ'!I264)</f>
        <v/>
      </c>
      <c r="H3009" s="1" t="str">
        <f>IF('📦 RON BỘ'!B264="","",'📦 RON BỘ'!J264)</f>
        <v/>
      </c>
      <c r="I3009" s="1" t="str">
        <f>IF('📦 RON BỘ'!B264="","",'📦 RON BỘ'!K264)</f>
        <v/>
      </c>
      <c r="J3009" s="1" t="str">
        <f>IF('📦 RON BỘ'!B264="","","")</f>
        <v/>
      </c>
      <c r="L3009" s="1">
        <f>N(L3008)+IF(AND('🔎 TRA CỨU NHANH'!$C$2&lt;&gt;"",OR(ISNUMBER(SEARCH('🔎 TRA CỨU NHANH'!$C$2,$A3009)),ISNUMBER(SEARCH('🔎 TRA CỨU NHANH'!$C$2,$B3009)))),1,0)</f>
        <v>0</v>
      </c>
      <c r="M3009" s="1" t="str">
        <f t="shared" si="92"/>
        <v/>
      </c>
      <c r="N3009" s="1">
        <f>N(N3008)+IF(AND('💰 BÁO GIÁ'!$C$27&lt;&gt;"",OR(ISNUMBER(SEARCH('💰 BÁO GIÁ'!$C$27,$A3009)),ISNUMBER(SEARCH('💰 BÁO GIÁ'!$C$27,$B3009)))),1,0)</f>
        <v>0</v>
      </c>
      <c r="O3009" s="1" t="str">
        <f t="shared" si="93"/>
        <v/>
      </c>
    </row>
    <row r="3010" customHeight="1" spans="1:15">
      <c r="A3010" s="1" t="str">
        <f>IF('📦 RON BỘ'!B265="","",'📦 RON BỘ'!B265)</f>
        <v>HH072071</v>
      </c>
      <c r="B3010" s="1" t="str">
        <f>IF('📦 RON BỘ'!B265="","",'📦 RON BỘ'!C265)</f>
        <v>Ron bộ 3204 (sợi carbon) - DF</v>
      </c>
      <c r="C3010" s="1" t="str">
        <f>IF('📦 RON BỘ'!B265="","","Ron bộ")</f>
        <v>Ron bộ</v>
      </c>
      <c r="D3010" s="1" t="str">
        <f>IF('📦 RON BỘ'!B265="","",'📦 RON BỘ'!F265)</f>
        <v>Bộ</v>
      </c>
      <c r="E3010" s="13">
        <f>IF('📦 RON BỘ'!B265="","",'📦 RON BỘ'!G265)</f>
        <v>0</v>
      </c>
      <c r="F3010" s="13">
        <f>IF('📦 RON BỘ'!B265="","",'📦 RON BỘ'!H265)</f>
        <v>2300000</v>
      </c>
      <c r="G3010" s="13">
        <f>IF('📦 RON BỘ'!B265="","",'📦 RON BỘ'!I265)</f>
        <v>2500000</v>
      </c>
      <c r="H3010" s="13">
        <f>IF('📦 RON BỘ'!B265="","",'📦 RON BỘ'!J265)</f>
        <v>2700000</v>
      </c>
      <c r="I3010" s="13">
        <f>IF('📦 RON BỘ'!B265="","",'📦 RON BỘ'!K265)</f>
        <v>0</v>
      </c>
      <c r="J3010" s="1" t="str">
        <f>IF('📦 RON BỘ'!B265="","","")</f>
        <v/>
      </c>
      <c r="L3010" s="1">
        <f>N(L3009)+IF(AND('🔎 TRA CỨU NHANH'!$C$2&lt;&gt;"",OR(ISNUMBER(SEARCH('🔎 TRA CỨU NHANH'!$C$2,$A3010)),ISNUMBER(SEARCH('🔎 TRA CỨU NHANH'!$C$2,$B3010)))),1,0)</f>
        <v>0</v>
      </c>
      <c r="M3010" s="1" t="str">
        <f t="shared" ref="M3010:M3073" si="94">IF(L3010&gt;N(L3009),L3010,"")</f>
        <v/>
      </c>
      <c r="N3010" s="1">
        <f>N(N3009)+IF(AND('💰 BÁO GIÁ'!$C$27&lt;&gt;"",OR(ISNUMBER(SEARCH('💰 BÁO GIÁ'!$C$27,$A3010)),ISNUMBER(SEARCH('💰 BÁO GIÁ'!$C$27,$B3010)))),1,0)</f>
        <v>0</v>
      </c>
      <c r="O3010" s="1" t="str">
        <f t="shared" ref="O3010:O3073" si="95">IF(N3010&gt;N(N3009),N3010,"")</f>
        <v/>
      </c>
    </row>
    <row r="3011" customHeight="1" spans="1:15">
      <c r="A3011" s="1" t="str">
        <f>IF('📦 RON BỘ'!B266="","",'📦 RON BỘ'!B266)</f>
        <v>HH082471</v>
      </c>
      <c r="B3011" s="1" t="str">
        <f>IF('📦 RON BỘ'!B266="","",'📦 RON BỘ'!C266)</f>
        <v>Ron bộ 3208 (sợi carbon) - DF</v>
      </c>
      <c r="C3011" s="1" t="str">
        <f>IF('📦 RON BỘ'!B266="","","Ron bộ")</f>
        <v>Ron bộ</v>
      </c>
      <c r="D3011" s="1" t="str">
        <f>IF('📦 RON BỘ'!B266="","",'📦 RON BỘ'!F266)</f>
        <v>Bộ</v>
      </c>
      <c r="E3011" s="13">
        <f>IF('📦 RON BỘ'!B266="","",'📦 RON BỘ'!G266)</f>
        <v>0</v>
      </c>
      <c r="F3011" s="13">
        <f>IF('📦 RON BỘ'!B266="","",'📦 RON BỘ'!H266)</f>
        <v>2900000</v>
      </c>
      <c r="G3011" s="13">
        <f>IF('📦 RON BỘ'!B266="","",'📦 RON BỘ'!I266)</f>
        <v>3000000</v>
      </c>
      <c r="H3011" s="13">
        <f>IF('📦 RON BỘ'!B266="","",'📦 RON BỘ'!J266)</f>
        <v>3200000</v>
      </c>
      <c r="I3011" s="13">
        <f>IF('📦 RON BỘ'!B266="","",'📦 RON BỘ'!K266)</f>
        <v>0</v>
      </c>
      <c r="J3011" s="1" t="str">
        <f>IF('📦 RON BỘ'!B266="","","")</f>
        <v/>
      </c>
      <c r="L3011" s="1">
        <f>N(L3010)+IF(AND('🔎 TRA CỨU NHANH'!$C$2&lt;&gt;"",OR(ISNUMBER(SEARCH('🔎 TRA CỨU NHANH'!$C$2,$A3011)),ISNUMBER(SEARCH('🔎 TRA CỨU NHANH'!$C$2,$B3011)))),1,0)</f>
        <v>0</v>
      </c>
      <c r="M3011" s="1" t="str">
        <f t="shared" si="94"/>
        <v/>
      </c>
      <c r="N3011" s="1">
        <f>N(N3010)+IF(AND('💰 BÁO GIÁ'!$C$27&lt;&gt;"",OR(ISNUMBER(SEARCH('💰 BÁO GIÁ'!$C$27,$A3011)),ISNUMBER(SEARCH('💰 BÁO GIÁ'!$C$27,$B3011)))),1,0)</f>
        <v>0</v>
      </c>
      <c r="O3011" s="1" t="str">
        <f t="shared" si="95"/>
        <v/>
      </c>
    </row>
    <row r="3012" customHeight="1" spans="1:15">
      <c r="A3012" s="1" t="str">
        <f>IF('📦 RON BỘ'!B267="","",'📦 RON BỘ'!B267)</f>
        <v>HH072073</v>
      </c>
      <c r="B3012" s="1" t="str">
        <f>IF('📦 RON BỘ'!B267="","",'📦 RON BỘ'!C267)</f>
        <v>Ron bộ 3304DI (NEW) (kim loại + amiang) - DF</v>
      </c>
      <c r="C3012" s="1" t="str">
        <f>IF('📦 RON BỘ'!B267="","","Ron bộ")</f>
        <v>Ron bộ</v>
      </c>
      <c r="D3012" s="1" t="str">
        <f>IF('📦 RON BỘ'!B267="","",'📦 RON BỘ'!F267)</f>
        <v>Bộ</v>
      </c>
      <c r="E3012" s="13">
        <f>IF('📦 RON BỘ'!B267="","",'📦 RON BỘ'!G267)</f>
        <v>0</v>
      </c>
      <c r="F3012" s="13">
        <f>IF('📦 RON BỘ'!B267="","",'📦 RON BỘ'!H267)</f>
        <v>2300000</v>
      </c>
      <c r="G3012" s="13">
        <f>IF('📦 RON BỘ'!B267="","",'📦 RON BỘ'!I267)</f>
        <v>2500000</v>
      </c>
      <c r="H3012" s="13">
        <f>IF('📦 RON BỘ'!B267="","",'📦 RON BỘ'!J267)</f>
        <v>2700000</v>
      </c>
      <c r="I3012" s="13">
        <f>IF('📦 RON BỘ'!B267="","",'📦 RON BỘ'!K267)</f>
        <v>0</v>
      </c>
      <c r="J3012" s="1" t="str">
        <f>IF('📦 RON BỘ'!B267="","","")</f>
        <v/>
      </c>
      <c r="L3012" s="1">
        <f>N(L3011)+IF(AND('🔎 TRA CỨU NHANH'!$C$2&lt;&gt;"",OR(ISNUMBER(SEARCH('🔎 TRA CỨU NHANH'!$C$2,$A3012)),ISNUMBER(SEARCH('🔎 TRA CỨU NHANH'!$C$2,$B3012)))),1,0)</f>
        <v>0</v>
      </c>
      <c r="M3012" s="1" t="str">
        <f t="shared" si="94"/>
        <v/>
      </c>
      <c r="N3012" s="1">
        <f>N(N3011)+IF(AND('💰 BÁO GIÁ'!$C$27&lt;&gt;"",OR(ISNUMBER(SEARCH('💰 BÁO GIÁ'!$C$27,$A3012)),ISNUMBER(SEARCH('💰 BÁO GIÁ'!$C$27,$B3012)))),1,0)</f>
        <v>0</v>
      </c>
      <c r="O3012" s="1" t="str">
        <f t="shared" si="95"/>
        <v/>
      </c>
    </row>
    <row r="3013" customHeight="1" spans="1:15">
      <c r="A3013" s="1" t="str">
        <f>IF('📦 RON BỘ'!B268="","",'📦 RON BỘ'!B268)</f>
        <v>HH072072</v>
      </c>
      <c r="B3013" s="1" t="str">
        <f>IF('📦 RON BỘ'!B268="","",'📦 RON BỘ'!C268)</f>
        <v>Ron bộ 3304PC  (OLD) (kim loại + amiang) - DF</v>
      </c>
      <c r="C3013" s="1" t="str">
        <f>IF('📦 RON BỘ'!B268="","","Ron bộ")</f>
        <v>Ron bộ</v>
      </c>
      <c r="D3013" s="1" t="str">
        <f>IF('📦 RON BỘ'!B268="","",'📦 RON BỘ'!F268)</f>
        <v>Bộ</v>
      </c>
      <c r="E3013" s="13">
        <f>IF('📦 RON BỘ'!B268="","",'📦 RON BỘ'!G268)</f>
        <v>0</v>
      </c>
      <c r="F3013" s="13">
        <f>IF('📦 RON BỘ'!B268="","",'📦 RON BỘ'!H268)</f>
        <v>2300000</v>
      </c>
      <c r="G3013" s="13">
        <f>IF('📦 RON BỘ'!B268="","",'📦 RON BỘ'!I268)</f>
        <v>2500000</v>
      </c>
      <c r="H3013" s="13">
        <f>IF('📦 RON BỘ'!B268="","",'📦 RON BỘ'!J268)</f>
        <v>2700000</v>
      </c>
      <c r="I3013" s="13">
        <f>IF('📦 RON BỘ'!B268="","",'📦 RON BỘ'!K268)</f>
        <v>0</v>
      </c>
      <c r="J3013" s="1" t="str">
        <f>IF('📦 RON BỘ'!B268="","","")</f>
        <v/>
      </c>
      <c r="L3013" s="1">
        <f>N(L3012)+IF(AND('🔎 TRA CỨU NHANH'!$C$2&lt;&gt;"",OR(ISNUMBER(SEARCH('🔎 TRA CỨU NHANH'!$C$2,$A3013)),ISNUMBER(SEARCH('🔎 TRA CỨU NHANH'!$C$2,$B3013)))),1,0)</f>
        <v>0</v>
      </c>
      <c r="M3013" s="1" t="str">
        <f t="shared" si="94"/>
        <v/>
      </c>
      <c r="N3013" s="1">
        <f>N(N3012)+IF(AND('💰 BÁO GIÁ'!$C$27&lt;&gt;"",OR(ISNUMBER(SEARCH('💰 BÁO GIÁ'!$C$27,$A3013)),ISNUMBER(SEARCH('💰 BÁO GIÁ'!$C$27,$B3013)))),1,0)</f>
        <v>0</v>
      </c>
      <c r="O3013" s="1" t="str">
        <f t="shared" si="95"/>
        <v/>
      </c>
    </row>
    <row r="3014" customHeight="1" spans="1:15">
      <c r="A3014" s="1" t="str">
        <f>IF('📦 RON BỘ'!B269="","",'📦 RON BỘ'!B269)</f>
        <v>HH073830</v>
      </c>
      <c r="B3014" s="1" t="str">
        <f>IF('📦 RON BỘ'!B269="","",'📦 RON BỘ'!C269)</f>
        <v>Ron bộ 8DC9 amiang - PACIFIC</v>
      </c>
      <c r="C3014" s="1" t="str">
        <f>IF('📦 RON BỘ'!B269="","","Ron bộ")</f>
        <v>Ron bộ</v>
      </c>
      <c r="D3014" s="1" t="str">
        <f>IF('📦 RON BỘ'!B269="","",'📦 RON BỘ'!F269)</f>
        <v>Bộ</v>
      </c>
      <c r="E3014" s="13">
        <f>IF('📦 RON BỘ'!B269="","",'📦 RON BỘ'!G269)</f>
        <v>0</v>
      </c>
      <c r="F3014" s="13">
        <f>IF('📦 RON BỘ'!B269="","",'📦 RON BỘ'!H269)</f>
        <v>0</v>
      </c>
      <c r="G3014" s="13">
        <f>IF('📦 RON BỘ'!B269="","",'📦 RON BỘ'!I269)</f>
        <v>0</v>
      </c>
      <c r="H3014" s="13">
        <f>IF('📦 RON BỘ'!B269="","",'📦 RON BỘ'!J269)</f>
        <v>0</v>
      </c>
      <c r="I3014" s="13">
        <f>IF('📦 RON BỘ'!B269="","",'📦 RON BỘ'!K269)</f>
        <v>0</v>
      </c>
      <c r="J3014" s="1" t="str">
        <f>IF('📦 RON BỘ'!B269="","","")</f>
        <v/>
      </c>
      <c r="L3014" s="1">
        <f>N(L3013)+IF(AND('🔎 TRA CỨU NHANH'!$C$2&lt;&gt;"",OR(ISNUMBER(SEARCH('🔎 TRA CỨU NHANH'!$C$2,$A3014)),ISNUMBER(SEARCH('🔎 TRA CỨU NHANH'!$C$2,$B3014)))),1,0)</f>
        <v>0</v>
      </c>
      <c r="M3014" s="1" t="str">
        <f t="shared" si="94"/>
        <v/>
      </c>
      <c r="N3014" s="1">
        <f>N(N3013)+IF(AND('💰 BÁO GIÁ'!$C$27&lt;&gt;"",OR(ISNUMBER(SEARCH('💰 BÁO GIÁ'!$C$27,$A3014)),ISNUMBER(SEARCH('💰 BÁO GIÁ'!$C$27,$B3014)))),1,0)</f>
        <v>0</v>
      </c>
      <c r="O3014" s="1" t="str">
        <f t="shared" si="95"/>
        <v/>
      </c>
    </row>
    <row r="3015" customHeight="1" spans="1:15">
      <c r="A3015" s="1" t="str">
        <f>IF('📦 RON BỘ'!B270="","",'📦 RON BỘ'!B270)</f>
        <v>HH077479</v>
      </c>
      <c r="B3015" s="1" t="str">
        <f>IF('📦 RON BỘ'!B270="","",'📦 RON BỘ'!C270)</f>
        <v>Ron bộ C4.2 /D04FR (CAT 4 máy, phi 102) Thép - DF</v>
      </c>
      <c r="C3015" s="1" t="str">
        <f>IF('📦 RON BỘ'!B270="","","Ron bộ")</f>
        <v>Ron bộ</v>
      </c>
      <c r="D3015" s="1" t="str">
        <f>IF('📦 RON BỘ'!B270="","",'📦 RON BỘ'!F270)</f>
        <v>Bộ</v>
      </c>
      <c r="E3015" s="13">
        <f>IF('📦 RON BỘ'!B270="","",'📦 RON BỘ'!G270)</f>
        <v>0</v>
      </c>
      <c r="F3015" s="13">
        <f>IF('📦 RON BỘ'!B270="","",'📦 RON BỘ'!H270)</f>
        <v>1450000</v>
      </c>
      <c r="G3015" s="13">
        <f>IF('📦 RON BỘ'!B270="","",'📦 RON BỘ'!I270)</f>
        <v>1500000</v>
      </c>
      <c r="H3015" s="13">
        <f>IF('📦 RON BỘ'!B270="","",'📦 RON BỘ'!J270)</f>
        <v>1600000</v>
      </c>
      <c r="I3015" s="13">
        <f>IF('📦 RON BỘ'!B270="","",'📦 RON BỘ'!K270)</f>
        <v>0</v>
      </c>
      <c r="J3015" s="1" t="str">
        <f>IF('📦 RON BỘ'!B270="","","")</f>
        <v/>
      </c>
      <c r="L3015" s="1">
        <f>N(L3014)+IF(AND('🔎 TRA CỨU NHANH'!$C$2&lt;&gt;"",OR(ISNUMBER(SEARCH('🔎 TRA CỨU NHANH'!$C$2,$A3015)),ISNUMBER(SEARCH('🔎 TRA CỨU NHANH'!$C$2,$B3015)))),1,0)</f>
        <v>0</v>
      </c>
      <c r="M3015" s="1" t="str">
        <f t="shared" si="94"/>
        <v/>
      </c>
      <c r="N3015" s="1">
        <f>N(N3014)+IF(AND('💰 BÁO GIÁ'!$C$27&lt;&gt;"",OR(ISNUMBER(SEARCH('💰 BÁO GIÁ'!$C$27,$A3015)),ISNUMBER(SEARCH('💰 BÁO GIÁ'!$C$27,$B3015)))),1,0)</f>
        <v>0</v>
      </c>
      <c r="O3015" s="1" t="str">
        <f t="shared" si="95"/>
        <v/>
      </c>
    </row>
    <row r="3016" customHeight="1" spans="1:15">
      <c r="A3016" s="1" t="str">
        <f>IF('📦 RON BỘ'!B271="","",'📦 RON BỘ'!B271)</f>
        <v>HH079659</v>
      </c>
      <c r="B3016" s="1" t="str">
        <f>IF('📦 RON BỘ'!B271="","",'📦 RON BỘ'!C271)</f>
        <v>Ron bộ CAT 3126 Graphite - DF</v>
      </c>
      <c r="C3016" s="1" t="str">
        <f>IF('📦 RON BỘ'!B271="","","Ron bộ")</f>
        <v>Ron bộ</v>
      </c>
      <c r="D3016" s="1" t="str">
        <f>IF('📦 RON BỘ'!B271="","",'📦 RON BỘ'!F271)</f>
        <v>Bộ</v>
      </c>
      <c r="E3016" s="13">
        <f>IF('📦 RON BỘ'!B271="","",'📦 RON BỘ'!G271)</f>
        <v>0</v>
      </c>
      <c r="F3016" s="13">
        <f>IF('📦 RON BỘ'!B271="","",'📦 RON BỘ'!H271)</f>
        <v>3500000</v>
      </c>
      <c r="G3016" s="13">
        <f>IF('📦 RON BỘ'!B271="","",'📦 RON BỘ'!I271)</f>
        <v>3700000</v>
      </c>
      <c r="H3016" s="13">
        <f>IF('📦 RON BỘ'!B271="","",'📦 RON BỘ'!J271)</f>
        <v>3900000</v>
      </c>
      <c r="I3016" s="13">
        <f>IF('📦 RON BỘ'!B271="","",'📦 RON BỘ'!K271)</f>
        <v>0</v>
      </c>
      <c r="J3016" s="1" t="str">
        <f>IF('📦 RON BỘ'!B271="","","")</f>
        <v/>
      </c>
      <c r="L3016" s="1">
        <f>N(L3015)+IF(AND('🔎 TRA CỨU NHANH'!$C$2&lt;&gt;"",OR(ISNUMBER(SEARCH('🔎 TRA CỨU NHANH'!$C$2,$A3016)),ISNUMBER(SEARCH('🔎 TRA CỨU NHANH'!$C$2,$B3016)))),1,0)</f>
        <v>0</v>
      </c>
      <c r="M3016" s="1" t="str">
        <f t="shared" si="94"/>
        <v/>
      </c>
      <c r="N3016" s="1">
        <f>N(N3015)+IF(AND('💰 BÁO GIÁ'!$C$27&lt;&gt;"",OR(ISNUMBER(SEARCH('💰 BÁO GIÁ'!$C$27,$A3016)),ISNUMBER(SEARCH('💰 BÁO GIÁ'!$C$27,$B3016)))),1,0)</f>
        <v>0</v>
      </c>
      <c r="O3016" s="1" t="str">
        <f t="shared" si="95"/>
        <v/>
      </c>
    </row>
    <row r="3017" customHeight="1" spans="1:15">
      <c r="A3017" s="1" t="str">
        <f>IF('📦 RON BỘ'!B272="","",'📦 RON BỘ'!B272)</f>
        <v>HH079104</v>
      </c>
      <c r="B3017" s="1" t="str">
        <f>IF('📦 RON BỘ'!B272="","",'📦 RON BỘ'!C272)</f>
        <v>Ron bộ CAT 3126 Graphite - NICE IN</v>
      </c>
      <c r="C3017" s="1" t="str">
        <f>IF('📦 RON BỘ'!B272="","","Ron bộ")</f>
        <v>Ron bộ</v>
      </c>
      <c r="D3017" s="1" t="str">
        <f>IF('📦 RON BỘ'!B272="","",'📦 RON BỘ'!F272)</f>
        <v>Bộ</v>
      </c>
      <c r="E3017" s="13">
        <f>IF('📦 RON BỘ'!B272="","",'📦 RON BỘ'!G272)</f>
        <v>0</v>
      </c>
      <c r="F3017" s="13">
        <f>IF('📦 RON BỘ'!B272="","",'📦 RON BỘ'!H272)</f>
        <v>3000000</v>
      </c>
      <c r="G3017" s="13">
        <f>IF('📦 RON BỘ'!B272="","",'📦 RON BỘ'!I272)</f>
        <v>3200000</v>
      </c>
      <c r="H3017" s="13">
        <f>IF('📦 RON BỘ'!B272="","",'📦 RON BỘ'!J272)</f>
        <v>3400000</v>
      </c>
      <c r="I3017" s="13">
        <f>IF('📦 RON BỘ'!B272="","",'📦 RON BỘ'!K272)</f>
        <v>0</v>
      </c>
      <c r="J3017" s="1" t="str">
        <f>IF('📦 RON BỘ'!B272="","","")</f>
        <v/>
      </c>
      <c r="L3017" s="1">
        <f>N(L3016)+IF(AND('🔎 TRA CỨU NHANH'!$C$2&lt;&gt;"",OR(ISNUMBER(SEARCH('🔎 TRA CỨU NHANH'!$C$2,$A3017)),ISNUMBER(SEARCH('🔎 TRA CỨU NHANH'!$C$2,$B3017)))),1,0)</f>
        <v>0</v>
      </c>
      <c r="M3017" s="1" t="str">
        <f t="shared" si="94"/>
        <v/>
      </c>
      <c r="N3017" s="1">
        <f>N(N3016)+IF(AND('💰 BÁO GIÁ'!$C$27&lt;&gt;"",OR(ISNUMBER(SEARCH('💰 BÁO GIÁ'!$C$27,$A3017)),ISNUMBER(SEARCH('💰 BÁO GIÁ'!$C$27,$B3017)))),1,0)</f>
        <v>0</v>
      </c>
      <c r="O3017" s="1" t="str">
        <f t="shared" si="95"/>
        <v/>
      </c>
    </row>
    <row r="3018" customHeight="1" spans="1:15">
      <c r="A3018" s="1" t="str">
        <f>IF('📦 RON BỘ'!B273="","",'📦 RON BỘ'!B273)</f>
        <v>HH072070</v>
      </c>
      <c r="B3018" s="1" t="str">
        <f>IF('📦 RON BỘ'!B273="","",'📦 RON BỘ'!C273)</f>
        <v>Ron bộ CAT 3306 DI (New) (kim loại + amiang) - DF</v>
      </c>
      <c r="C3018" s="1" t="str">
        <f>IF('📦 RON BỘ'!B273="","","Ron bộ")</f>
        <v>Ron bộ</v>
      </c>
      <c r="D3018" s="1" t="str">
        <f>IF('📦 RON BỘ'!B273="","",'📦 RON BỘ'!F273)</f>
        <v>Bộ</v>
      </c>
      <c r="E3018" s="13">
        <f>IF('📦 RON BỘ'!B273="","",'📦 RON BỘ'!G273)</f>
        <v>0</v>
      </c>
      <c r="F3018" s="13">
        <f>IF('📦 RON BỘ'!B273="","",'📦 RON BỘ'!H273)</f>
        <v>2500000</v>
      </c>
      <c r="G3018" s="13">
        <f>IF('📦 RON BỘ'!B273="","",'📦 RON BỘ'!I273)</f>
        <v>2600000</v>
      </c>
      <c r="H3018" s="13">
        <f>IF('📦 RON BỘ'!B273="","",'📦 RON BỘ'!J273)</f>
        <v>2800000</v>
      </c>
      <c r="I3018" s="13">
        <f>IF('📦 RON BỘ'!B273="","",'📦 RON BỘ'!K273)</f>
        <v>0</v>
      </c>
      <c r="J3018" s="1" t="str">
        <f>IF('📦 RON BỘ'!B273="","","")</f>
        <v/>
      </c>
      <c r="L3018" s="1">
        <f>N(L3017)+IF(AND('🔎 TRA CỨU NHANH'!$C$2&lt;&gt;"",OR(ISNUMBER(SEARCH('🔎 TRA CỨU NHANH'!$C$2,$A3018)),ISNUMBER(SEARCH('🔎 TRA CỨU NHANH'!$C$2,$B3018)))),1,0)</f>
        <v>0</v>
      </c>
      <c r="M3018" s="1" t="str">
        <f t="shared" si="94"/>
        <v/>
      </c>
      <c r="N3018" s="1">
        <f>N(N3017)+IF(AND('💰 BÁO GIÁ'!$C$27&lt;&gt;"",OR(ISNUMBER(SEARCH('💰 BÁO GIÁ'!$C$27,$A3018)),ISNUMBER(SEARCH('💰 BÁO GIÁ'!$C$27,$B3018)))),1,0)</f>
        <v>0</v>
      </c>
      <c r="O3018" s="1" t="str">
        <f t="shared" si="95"/>
        <v/>
      </c>
    </row>
    <row r="3019" customHeight="1" spans="1:15">
      <c r="A3019" s="1" t="str">
        <f>IF('📦 RON BỘ'!B274="","",'📦 RON BỘ'!B274)</f>
        <v>HH076544</v>
      </c>
      <c r="B3019" s="1" t="str">
        <f>IF('📦 RON BỘ'!B274="","",'📦 RON BỘ'!C274)</f>
        <v>Ron bộ CAT C7 Graphite - NICE IN</v>
      </c>
      <c r="C3019" s="1" t="str">
        <f>IF('📦 RON BỘ'!B274="","","Ron bộ")</f>
        <v>Ron bộ</v>
      </c>
      <c r="D3019" s="1" t="str">
        <f>IF('📦 RON BỘ'!B274="","",'📦 RON BỘ'!F274)</f>
        <v>Bộ</v>
      </c>
      <c r="E3019" s="13">
        <f>IF('📦 RON BỘ'!B274="","",'📦 RON BỘ'!G274)</f>
        <v>0</v>
      </c>
      <c r="F3019" s="13">
        <f>IF('📦 RON BỘ'!B274="","",'📦 RON BỘ'!H274)</f>
        <v>3400000</v>
      </c>
      <c r="G3019" s="13">
        <f>IF('📦 RON BỘ'!B274="","",'📦 RON BỘ'!I274)</f>
        <v>3650000</v>
      </c>
      <c r="H3019" s="13">
        <f>IF('📦 RON BỘ'!B274="","",'📦 RON BỘ'!J274)</f>
        <v>3900000</v>
      </c>
      <c r="I3019" s="13">
        <f>IF('📦 RON BỘ'!B274="","",'📦 RON BỘ'!K274)</f>
        <v>0</v>
      </c>
      <c r="J3019" s="1" t="str">
        <f>IF('📦 RON BỘ'!B274="","","")</f>
        <v/>
      </c>
      <c r="L3019" s="1">
        <f>N(L3018)+IF(AND('🔎 TRA CỨU NHANH'!$C$2&lt;&gt;"",OR(ISNUMBER(SEARCH('🔎 TRA CỨU NHANH'!$C$2,$A3019)),ISNUMBER(SEARCH('🔎 TRA CỨU NHANH'!$C$2,$B3019)))),1,0)</f>
        <v>0</v>
      </c>
      <c r="M3019" s="1" t="str">
        <f t="shared" si="94"/>
        <v/>
      </c>
      <c r="N3019" s="1">
        <f>N(N3018)+IF(AND('💰 BÁO GIÁ'!$C$27&lt;&gt;"",OR(ISNUMBER(SEARCH('💰 BÁO GIÁ'!$C$27,$A3019)),ISNUMBER(SEARCH('💰 BÁO GIÁ'!$C$27,$B3019)))),1,0)</f>
        <v>0</v>
      </c>
      <c r="O3019" s="1" t="str">
        <f t="shared" si="95"/>
        <v/>
      </c>
    </row>
    <row r="3020" customHeight="1" spans="1:15">
      <c r="A3020" s="1" t="str">
        <f>IF('📦 RON BỘ'!B275="","",'📦 RON BỘ'!B275)</f>
        <v>HH084289</v>
      </c>
      <c r="B3020" s="1" t="str">
        <f>IF('📦 RON BỘ'!B275="","",'📦 RON BỘ'!C275)</f>
        <v>Ron bộ CAT C7.1 (CRDI, đời cơ) Thép - DF</v>
      </c>
      <c r="C3020" s="1" t="str">
        <f>IF('📦 RON BỘ'!B275="","","Ron bộ")</f>
        <v>Ron bộ</v>
      </c>
      <c r="D3020" s="1" t="str">
        <f>IF('📦 RON BỘ'!B275="","",'📦 RON BỘ'!F275)</f>
        <v>Bộ</v>
      </c>
      <c r="E3020" s="13">
        <f>IF('📦 RON BỘ'!B275="","",'📦 RON BỘ'!G275)</f>
        <v>0</v>
      </c>
      <c r="F3020" s="13">
        <f>IF('📦 RON BỘ'!B275="","",'📦 RON BỘ'!H275)</f>
        <v>3500000</v>
      </c>
      <c r="G3020" s="13">
        <f>IF('📦 RON BỘ'!B275="","",'📦 RON BỘ'!I275)</f>
        <v>3700000</v>
      </c>
      <c r="H3020" s="13">
        <f>IF('📦 RON BỘ'!B275="","",'📦 RON BỘ'!J275)</f>
        <v>3900000</v>
      </c>
      <c r="I3020" s="13">
        <f>IF('📦 RON BỘ'!B275="","",'📦 RON BỘ'!K275)</f>
        <v>0</v>
      </c>
      <c r="J3020" s="1" t="str">
        <f>IF('📦 RON BỘ'!B275="","","")</f>
        <v/>
      </c>
      <c r="L3020" s="1">
        <f>N(L3019)+IF(AND('🔎 TRA CỨU NHANH'!$C$2&lt;&gt;"",OR(ISNUMBER(SEARCH('🔎 TRA CỨU NHANH'!$C$2,$A3020)),ISNUMBER(SEARCH('🔎 TRA CỨU NHANH'!$C$2,$B3020)))),1,0)</f>
        <v>0</v>
      </c>
      <c r="M3020" s="1" t="str">
        <f t="shared" si="94"/>
        <v/>
      </c>
      <c r="N3020" s="1">
        <f>N(N3019)+IF(AND('💰 BÁO GIÁ'!$C$27&lt;&gt;"",OR(ISNUMBER(SEARCH('💰 BÁO GIÁ'!$C$27,$A3020)),ISNUMBER(SEARCH('💰 BÁO GIÁ'!$C$27,$B3020)))),1,0)</f>
        <v>0</v>
      </c>
      <c r="O3020" s="1" t="str">
        <f t="shared" si="95"/>
        <v/>
      </c>
    </row>
    <row r="3021" customHeight="1" spans="1:15">
      <c r="A3021" s="1" t="str">
        <f>IF('📦 RON BỘ'!B276="","",'📦 RON BỘ'!B276)</f>
        <v>HH084291</v>
      </c>
      <c r="B3021" s="1" t="str">
        <f>IF('📦 RON BỘ'!B276="","",'📦 RON BỘ'!C276)</f>
        <v>Ron bộ CAT C7.1 (EFI, đời điện) Thép - DF</v>
      </c>
      <c r="C3021" s="1" t="str">
        <f>IF('📦 RON BỘ'!B276="","","Ron bộ")</f>
        <v>Ron bộ</v>
      </c>
      <c r="D3021" s="1" t="str">
        <f>IF('📦 RON BỘ'!B276="","",'📦 RON BỘ'!F276)</f>
        <v>Bộ</v>
      </c>
      <c r="E3021" s="13">
        <f>IF('📦 RON BỘ'!B276="","",'📦 RON BỘ'!G276)</f>
        <v>0</v>
      </c>
      <c r="F3021" s="13">
        <f>IF('📦 RON BỘ'!B276="","",'📦 RON BỘ'!H276)</f>
        <v>3500000</v>
      </c>
      <c r="G3021" s="13">
        <f>IF('📦 RON BỘ'!B276="","",'📦 RON BỘ'!I276)</f>
        <v>3700000</v>
      </c>
      <c r="H3021" s="13">
        <f>IF('📦 RON BỘ'!B276="","",'📦 RON BỘ'!J276)</f>
        <v>3900000</v>
      </c>
      <c r="I3021" s="13">
        <f>IF('📦 RON BỘ'!B276="","",'📦 RON BỘ'!K276)</f>
        <v>0</v>
      </c>
      <c r="J3021" s="1" t="str">
        <f>IF('📦 RON BỘ'!B276="","","")</f>
        <v/>
      </c>
      <c r="L3021" s="1">
        <f>N(L3020)+IF(AND('🔎 TRA CỨU NHANH'!$C$2&lt;&gt;"",OR(ISNUMBER(SEARCH('🔎 TRA CỨU NHANH'!$C$2,$A3021)),ISNUMBER(SEARCH('🔎 TRA CỨU NHANH'!$C$2,$B3021)))),1,0)</f>
        <v>0</v>
      </c>
      <c r="M3021" s="1" t="str">
        <f t="shared" si="94"/>
        <v/>
      </c>
      <c r="N3021" s="1">
        <f>N(N3020)+IF(AND('💰 BÁO GIÁ'!$C$27&lt;&gt;"",OR(ISNUMBER(SEARCH('💰 BÁO GIÁ'!$C$27,$A3021)),ISNUMBER(SEARCH('💰 BÁO GIÁ'!$C$27,$B3021)))),1,0)</f>
        <v>0</v>
      </c>
      <c r="O3021" s="1" t="str">
        <f t="shared" si="95"/>
        <v/>
      </c>
    </row>
    <row r="3022" customHeight="1" spans="1:15">
      <c r="A3022" s="1" t="str">
        <f>IF('📦 RON BỘ'!B277="","",'📦 RON BỘ'!B277)</f>
        <v>HH075718</v>
      </c>
      <c r="B3022" s="1" t="str">
        <f>IF('📦 RON BỘ'!B277="","",'📦 RON BỘ'!C277)</f>
        <v>Ron bộ CAT C9 graphite - NICE IN</v>
      </c>
      <c r="C3022" s="1" t="str">
        <f>IF('📦 RON BỘ'!B277="","","Ron bộ")</f>
        <v>Ron bộ</v>
      </c>
      <c r="D3022" s="1" t="str">
        <f>IF('📦 RON BỘ'!B277="","",'📦 RON BỘ'!F277)</f>
        <v>Bộ</v>
      </c>
      <c r="E3022" s="13">
        <f>IF('📦 RON BỘ'!B277="","",'📦 RON BỘ'!G277)</f>
        <v>0</v>
      </c>
      <c r="F3022" s="13">
        <f>IF('📦 RON BỘ'!B277="","",'📦 RON BỘ'!H277)</f>
        <v>0</v>
      </c>
      <c r="G3022" s="13">
        <f>IF('📦 RON BỘ'!B277="","",'📦 RON BỘ'!I277)</f>
        <v>0</v>
      </c>
      <c r="H3022" s="13">
        <f>IF('📦 RON BỘ'!B277="","",'📦 RON BỘ'!J277)</f>
        <v>0</v>
      </c>
      <c r="I3022" s="13">
        <f>IF('📦 RON BỘ'!B277="","",'📦 RON BỘ'!K277)</f>
        <v>0</v>
      </c>
      <c r="J3022" s="1" t="str">
        <f>IF('📦 RON BỘ'!B277="","","")</f>
        <v/>
      </c>
      <c r="L3022" s="1">
        <f>N(L3021)+IF(AND('🔎 TRA CỨU NHANH'!$C$2&lt;&gt;"",OR(ISNUMBER(SEARCH('🔎 TRA CỨU NHANH'!$C$2,$A3022)),ISNUMBER(SEARCH('🔎 TRA CỨU NHANH'!$C$2,$B3022)))),1,0)</f>
        <v>0</v>
      </c>
      <c r="M3022" s="1" t="str">
        <f t="shared" si="94"/>
        <v/>
      </c>
      <c r="N3022" s="1">
        <f>N(N3021)+IF(AND('💰 BÁO GIÁ'!$C$27&lt;&gt;"",OR(ISNUMBER(SEARCH('💰 BÁO GIÁ'!$C$27,$A3022)),ISNUMBER(SEARCH('💰 BÁO GIÁ'!$C$27,$B3022)))),1,0)</f>
        <v>0</v>
      </c>
      <c r="O3022" s="1" t="str">
        <f t="shared" si="95"/>
        <v/>
      </c>
    </row>
    <row r="3023" customHeight="1" spans="1:15">
      <c r="A3023" s="1" t="str">
        <f>IF('📦 RON BỘ'!B278="","",'📦 RON BỘ'!B278)</f>
        <v>HH072069</v>
      </c>
      <c r="B3023" s="1" t="str">
        <f>IF('📦 RON BỘ'!B278="","",'📦 RON BỘ'!C278)</f>
        <v>Ron bộ Cat 3306 PC (Old) (kim loại + amiang) - DF</v>
      </c>
      <c r="C3023" s="1" t="str">
        <f>IF('📦 RON BỘ'!B278="","","Ron bộ")</f>
        <v>Ron bộ</v>
      </c>
      <c r="D3023" s="1" t="str">
        <f>IF('📦 RON BỘ'!B278="","",'📦 RON BỘ'!F278)</f>
        <v>Bộ</v>
      </c>
      <c r="E3023" s="13">
        <f>IF('📦 RON BỘ'!B278="","",'📦 RON BỘ'!G278)</f>
        <v>0</v>
      </c>
      <c r="F3023" s="13">
        <f>IF('📦 RON BỘ'!B278="","",'📦 RON BỘ'!H278)</f>
        <v>2500000</v>
      </c>
      <c r="G3023" s="13">
        <f>IF('📦 RON BỘ'!B278="","",'📦 RON BỘ'!I278)</f>
        <v>2650000</v>
      </c>
      <c r="H3023" s="13">
        <f>IF('📦 RON BỘ'!B278="","",'📦 RON BỘ'!J278)</f>
        <v>2800000</v>
      </c>
      <c r="I3023" s="13">
        <f>IF('📦 RON BỘ'!B278="","",'📦 RON BỘ'!K278)</f>
        <v>0</v>
      </c>
      <c r="J3023" s="1" t="str">
        <f>IF('📦 RON BỘ'!B278="","","")</f>
        <v/>
      </c>
      <c r="L3023" s="1">
        <f>N(L3022)+IF(AND('🔎 TRA CỨU NHANH'!$C$2&lt;&gt;"",OR(ISNUMBER(SEARCH('🔎 TRA CỨU NHANH'!$C$2,$A3023)),ISNUMBER(SEARCH('🔎 TRA CỨU NHANH'!$C$2,$B3023)))),1,0)</f>
        <v>0</v>
      </c>
      <c r="M3023" s="1" t="str">
        <f t="shared" si="94"/>
        <v/>
      </c>
      <c r="N3023" s="1">
        <f>N(N3022)+IF(AND('💰 BÁO GIÁ'!$C$27&lt;&gt;"",OR(ISNUMBER(SEARCH('💰 BÁO GIÁ'!$C$27,$A3023)),ISNUMBER(SEARCH('💰 BÁO GIÁ'!$C$27,$B3023)))),1,0)</f>
        <v>0</v>
      </c>
      <c r="O3023" s="1" t="str">
        <f t="shared" si="95"/>
        <v/>
      </c>
    </row>
    <row r="3024" customHeight="1" spans="1:15">
      <c r="A3024" s="1" t="str">
        <f>IF('📦 RON BỘ'!B279="","",'📦 RON BỘ'!B279)</f>
        <v/>
      </c>
      <c r="B3024" s="1" t="str">
        <f>IF('📦 RON BỘ'!B279="","",'📦 RON BỘ'!C279)</f>
        <v/>
      </c>
      <c r="C3024" s="1" t="str">
        <f>IF('📦 RON BỘ'!B279="","","Ron bộ")</f>
        <v/>
      </c>
      <c r="D3024" s="1" t="str">
        <f>IF('📦 RON BỘ'!B279="","",'📦 RON BỘ'!F279)</f>
        <v/>
      </c>
      <c r="E3024" s="1" t="str">
        <f>IF('📦 RON BỘ'!B279="","",'📦 RON BỘ'!G279)</f>
        <v/>
      </c>
      <c r="F3024" s="1" t="str">
        <f>IF('📦 RON BỘ'!B279="","",'📦 RON BỘ'!H279)</f>
        <v/>
      </c>
      <c r="G3024" s="1" t="str">
        <f>IF('📦 RON BỘ'!B279="","",'📦 RON BỘ'!I279)</f>
        <v/>
      </c>
      <c r="H3024" s="1" t="str">
        <f>IF('📦 RON BỘ'!B279="","",'📦 RON BỘ'!J279)</f>
        <v/>
      </c>
      <c r="I3024" s="1" t="str">
        <f>IF('📦 RON BỘ'!B279="","",'📦 RON BỘ'!K279)</f>
        <v/>
      </c>
      <c r="J3024" s="1" t="str">
        <f>IF('📦 RON BỘ'!B279="","","")</f>
        <v/>
      </c>
      <c r="L3024" s="1">
        <f>N(L3023)+IF(AND('🔎 TRA CỨU NHANH'!$C$2&lt;&gt;"",OR(ISNUMBER(SEARCH('🔎 TRA CỨU NHANH'!$C$2,$A3024)),ISNUMBER(SEARCH('🔎 TRA CỨU NHANH'!$C$2,$B3024)))),1,0)</f>
        <v>0</v>
      </c>
      <c r="M3024" s="1" t="str">
        <f t="shared" si="94"/>
        <v/>
      </c>
      <c r="N3024" s="1">
        <f>N(N3023)+IF(AND('💰 BÁO GIÁ'!$C$27&lt;&gt;"",OR(ISNUMBER(SEARCH('💰 BÁO GIÁ'!$C$27,$A3024)),ISNUMBER(SEARCH('💰 BÁO GIÁ'!$C$27,$B3024)))),1,0)</f>
        <v>0</v>
      </c>
      <c r="O3024" s="1" t="str">
        <f t="shared" si="95"/>
        <v/>
      </c>
    </row>
    <row r="3025" customHeight="1" spans="1:15">
      <c r="A3025" s="1" t="str">
        <f>IF('📦 RON BỘ'!B280="","",'📦 RON BỘ'!B280)</f>
        <v>HH075959</v>
      </c>
      <c r="B3025" s="1" t="str">
        <f>IF('📦 RON BỘ'!B280="","",'📦 RON BỘ'!C280)</f>
        <v>Ron bộ C4.4 / Cat 3054 Thép (Perkins 105, đời cơ: xem ron mặt máy) - DF</v>
      </c>
      <c r="C3025" s="1" t="str">
        <f>IF('📦 RON BỘ'!B280="","","Ron bộ")</f>
        <v>Ron bộ</v>
      </c>
      <c r="D3025" s="1" t="str">
        <f>IF('📦 RON BỘ'!B280="","",'📦 RON BỘ'!F280)</f>
        <v>Bộ</v>
      </c>
      <c r="E3025" s="13">
        <f>IF('📦 RON BỘ'!B280="","",'📦 RON BỘ'!G280)</f>
        <v>0</v>
      </c>
      <c r="F3025" s="13">
        <f>IF('📦 RON BỘ'!B280="","",'📦 RON BỘ'!H280)</f>
        <v>0</v>
      </c>
      <c r="G3025" s="13">
        <f>IF('📦 RON BỘ'!B280="","",'📦 RON BỘ'!I280)</f>
        <v>0</v>
      </c>
      <c r="H3025" s="13">
        <f>IF('📦 RON BỘ'!B280="","",'📦 RON BỘ'!J280)</f>
        <v>0</v>
      </c>
      <c r="I3025" s="13">
        <f>IF('📦 RON BỘ'!B280="","",'📦 RON BỘ'!K280)</f>
        <v>0</v>
      </c>
      <c r="J3025" s="1" t="str">
        <f>IF('📦 RON BỘ'!B280="","","")</f>
        <v/>
      </c>
      <c r="L3025" s="1">
        <f>N(L3024)+IF(AND('🔎 TRA CỨU NHANH'!$C$2&lt;&gt;"",OR(ISNUMBER(SEARCH('🔎 TRA CỨU NHANH'!$C$2,$A3025)),ISNUMBER(SEARCH('🔎 TRA CỨU NHANH'!$C$2,$B3025)))),1,0)</f>
        <v>0</v>
      </c>
      <c r="M3025" s="1" t="str">
        <f t="shared" si="94"/>
        <v/>
      </c>
      <c r="N3025" s="1">
        <f>N(N3024)+IF(AND('💰 BÁO GIÁ'!$C$27&lt;&gt;"",OR(ISNUMBER(SEARCH('💰 BÁO GIÁ'!$C$27,$A3025)),ISNUMBER(SEARCH('💰 BÁO GIÁ'!$C$27,$B3025)))),1,0)</f>
        <v>0</v>
      </c>
      <c r="O3025" s="1" t="str">
        <f t="shared" si="95"/>
        <v/>
      </c>
    </row>
    <row r="3026" customHeight="1" spans="1:15">
      <c r="A3026" s="1" t="str">
        <f>IF('📦 RON BỘ'!B281="","",'📦 RON BỘ'!B281)</f>
        <v>HH080138</v>
      </c>
      <c r="B3026" s="1" t="str">
        <f>IF('📦 RON BỘ'!B281="","",'📦 RON BỘ'!C281)</f>
        <v>Ron bộ CAT C4.4 - T (Perkins 105, đời điện: xem ron mặt máy) - DF</v>
      </c>
      <c r="C3026" s="1" t="str">
        <f>IF('📦 RON BỘ'!B281="","","Ron bộ")</f>
        <v>Ron bộ</v>
      </c>
      <c r="D3026" s="1" t="str">
        <f>IF('📦 RON BỘ'!B281="","",'📦 RON BỘ'!F281)</f>
        <v>Bộ</v>
      </c>
      <c r="E3026" s="13">
        <f>IF('📦 RON BỘ'!B281="","",'📦 RON BỘ'!G281)</f>
        <v>0</v>
      </c>
      <c r="F3026" s="13">
        <f>IF('📦 RON BỘ'!B281="","",'📦 RON BỘ'!H281)</f>
        <v>2000000</v>
      </c>
      <c r="G3026" s="13">
        <f>IF('📦 RON BỘ'!B281="","",'📦 RON BỘ'!I281)</f>
        <v>2100000</v>
      </c>
      <c r="H3026" s="13">
        <f>IF('📦 RON BỘ'!B281="","",'📦 RON BỘ'!J281)</f>
        <v>2200000</v>
      </c>
      <c r="I3026" s="13">
        <f>IF('📦 RON BỘ'!B281="","",'📦 RON BỘ'!K281)</f>
        <v>0</v>
      </c>
      <c r="J3026" s="1" t="str">
        <f>IF('📦 RON BỘ'!B281="","","")</f>
        <v/>
      </c>
      <c r="L3026" s="1">
        <f>N(L3025)+IF(AND('🔎 TRA CỨU NHANH'!$C$2&lt;&gt;"",OR(ISNUMBER(SEARCH('🔎 TRA CỨU NHANH'!$C$2,$A3026)),ISNUMBER(SEARCH('🔎 TRA CỨU NHANH'!$C$2,$B3026)))),1,0)</f>
        <v>0</v>
      </c>
      <c r="M3026" s="1" t="str">
        <f t="shared" si="94"/>
        <v/>
      </c>
      <c r="N3026" s="1">
        <f>N(N3025)+IF(AND('💰 BÁO GIÁ'!$C$27&lt;&gt;"",OR(ISNUMBER(SEARCH('💰 BÁO GIÁ'!$C$27,$A3026)),ISNUMBER(SEARCH('💰 BÁO GIÁ'!$C$27,$B3026)))),1,0)</f>
        <v>0</v>
      </c>
      <c r="O3026" s="1" t="str">
        <f t="shared" si="95"/>
        <v/>
      </c>
    </row>
    <row r="3027" customHeight="1" spans="1:15">
      <c r="A3027" s="1" t="str">
        <f>IF('📦 RON BỘ'!B282="","",'📦 RON BỘ'!B282)</f>
        <v>HH074688</v>
      </c>
      <c r="B3027" s="1" t="str">
        <f>IF('📦 RON BỘ'!B282="","",'📦 RON BỘ'!C282)</f>
        <v>Ron bộ CAT C6.6/ Perkins 1106 (đời điện - common rail) - Thép - DF</v>
      </c>
      <c r="C3027" s="1" t="str">
        <f>IF('📦 RON BỘ'!B282="","","Ron bộ")</f>
        <v>Ron bộ</v>
      </c>
      <c r="D3027" s="1" t="str">
        <f>IF('📦 RON BỘ'!B282="","",'📦 RON BỘ'!F282)</f>
        <v>Bộ</v>
      </c>
      <c r="E3027" s="13">
        <f>IF('📦 RON BỘ'!B282="","",'📦 RON BỘ'!G282)</f>
        <v>0</v>
      </c>
      <c r="F3027" s="13">
        <f>IF('📦 RON BỘ'!B282="","",'📦 RON BỘ'!H282)</f>
        <v>0</v>
      </c>
      <c r="G3027" s="13">
        <f>IF('📦 RON BỘ'!B282="","",'📦 RON BỘ'!I282)</f>
        <v>0</v>
      </c>
      <c r="H3027" s="13">
        <f>IF('📦 RON BỘ'!B282="","",'📦 RON BỘ'!J282)</f>
        <v>0</v>
      </c>
      <c r="I3027" s="13">
        <f>IF('📦 RON BỘ'!B282="","",'📦 RON BỘ'!K282)</f>
        <v>0</v>
      </c>
      <c r="J3027" s="1" t="str">
        <f>IF('📦 RON BỘ'!B282="","","")</f>
        <v/>
      </c>
      <c r="L3027" s="1">
        <f>N(L3026)+IF(AND('🔎 TRA CỨU NHANH'!$C$2&lt;&gt;"",OR(ISNUMBER(SEARCH('🔎 TRA CỨU NHANH'!$C$2,$A3027)),ISNUMBER(SEARCH('🔎 TRA CỨU NHANH'!$C$2,$B3027)))),1,0)</f>
        <v>0</v>
      </c>
      <c r="M3027" s="1" t="str">
        <f t="shared" si="94"/>
        <v/>
      </c>
      <c r="N3027" s="1">
        <f>N(N3026)+IF(AND('💰 BÁO GIÁ'!$C$27&lt;&gt;"",OR(ISNUMBER(SEARCH('💰 BÁO GIÁ'!$C$27,$A3027)),ISNUMBER(SEARCH('💰 BÁO GIÁ'!$C$27,$B3027)))),1,0)</f>
        <v>0</v>
      </c>
      <c r="O3027" s="1" t="str">
        <f t="shared" si="95"/>
        <v/>
      </c>
    </row>
    <row r="3028" customHeight="1" spans="1:15">
      <c r="A3028" s="1" t="str">
        <f>IF('📦 RON BỘ'!B283="","",'📦 RON BỘ'!B283)</f>
        <v>HH075688</v>
      </c>
      <c r="B3028" s="1" t="str">
        <f>IF('📦 RON BỘ'!B283="","",'📦 RON BỘ'!C283)</f>
        <v>Ron bộ Perkins 1004 sợi tổng hợp - DF</v>
      </c>
      <c r="C3028" s="1" t="str">
        <f>IF('📦 RON BỘ'!B283="","","Ron bộ")</f>
        <v>Ron bộ</v>
      </c>
      <c r="D3028" s="1" t="str">
        <f>IF('📦 RON BỘ'!B283="","",'📦 RON BỘ'!F283)</f>
        <v>Bộ</v>
      </c>
      <c r="E3028" s="13">
        <f>IF('📦 RON BỘ'!B283="","",'📦 RON BỘ'!G283)</f>
        <v>0</v>
      </c>
      <c r="F3028" s="13">
        <f>IF('📦 RON BỘ'!B283="","",'📦 RON BỘ'!H283)</f>
        <v>0</v>
      </c>
      <c r="G3028" s="13">
        <f>IF('📦 RON BỘ'!B283="","",'📦 RON BỘ'!I283)</f>
        <v>0</v>
      </c>
      <c r="H3028" s="13">
        <f>IF('📦 RON BỘ'!B283="","",'📦 RON BỘ'!J283)</f>
        <v>0</v>
      </c>
      <c r="I3028" s="13">
        <f>IF('📦 RON BỘ'!B283="","",'📦 RON BỘ'!K283)</f>
        <v>0</v>
      </c>
      <c r="J3028" s="1" t="str">
        <f>IF('📦 RON BỘ'!B283="","","")</f>
        <v/>
      </c>
      <c r="L3028" s="1">
        <f>N(L3027)+IF(AND('🔎 TRA CỨU NHANH'!$C$2&lt;&gt;"",OR(ISNUMBER(SEARCH('🔎 TRA CỨU NHANH'!$C$2,$A3028)),ISNUMBER(SEARCH('🔎 TRA CỨU NHANH'!$C$2,$B3028)))),1,0)</f>
        <v>0</v>
      </c>
      <c r="M3028" s="1" t="str">
        <f t="shared" si="94"/>
        <v/>
      </c>
      <c r="N3028" s="1">
        <f>N(N3027)+IF(AND('💰 BÁO GIÁ'!$C$27&lt;&gt;"",OR(ISNUMBER(SEARCH('💰 BÁO GIÁ'!$C$27,$A3028)),ISNUMBER(SEARCH('💰 BÁO GIÁ'!$C$27,$B3028)))),1,0)</f>
        <v>0</v>
      </c>
      <c r="O3028" s="1" t="str">
        <f t="shared" si="95"/>
        <v/>
      </c>
    </row>
    <row r="3029" customHeight="1" spans="1:15">
      <c r="A3029" s="1" t="str">
        <f>IF('📦 RON BỘ'!B284="","",'📦 RON BỘ'!B284)</f>
        <v>HH075689</v>
      </c>
      <c r="B3029" s="1" t="str">
        <f>IF('📦 RON BỘ'!B284="","",'📦 RON BỘ'!C284)</f>
        <v>Ron bộ Perkins 1006, Non-abs sợi tổng hợp - DF</v>
      </c>
      <c r="C3029" s="1" t="str">
        <f>IF('📦 RON BỘ'!B284="","","Ron bộ")</f>
        <v>Ron bộ</v>
      </c>
      <c r="D3029" s="1" t="str">
        <f>IF('📦 RON BỘ'!B284="","",'📦 RON BỘ'!F284)</f>
        <v>Bộ</v>
      </c>
      <c r="E3029" s="13">
        <f>IF('📦 RON BỘ'!B284="","",'📦 RON BỘ'!G284)</f>
        <v>0</v>
      </c>
      <c r="F3029" s="13">
        <f>IF('📦 RON BỘ'!B284="","",'📦 RON BỘ'!H284)</f>
        <v>0</v>
      </c>
      <c r="G3029" s="13">
        <f>IF('📦 RON BỘ'!B284="","",'📦 RON BỘ'!I284)</f>
        <v>0</v>
      </c>
      <c r="H3029" s="13">
        <f>IF('📦 RON BỘ'!B284="","",'📦 RON BỘ'!J284)</f>
        <v>0</v>
      </c>
      <c r="I3029" s="13">
        <f>IF('📦 RON BỘ'!B284="","",'📦 RON BỘ'!K284)</f>
        <v>0</v>
      </c>
      <c r="J3029" s="1" t="str">
        <f>IF('📦 RON BỘ'!B284="","","")</f>
        <v/>
      </c>
      <c r="L3029" s="1">
        <f>N(L3028)+IF(AND('🔎 TRA CỨU NHANH'!$C$2&lt;&gt;"",OR(ISNUMBER(SEARCH('🔎 TRA CỨU NHANH'!$C$2,$A3029)),ISNUMBER(SEARCH('🔎 TRA CỨU NHANH'!$C$2,$B3029)))),1,0)</f>
        <v>0</v>
      </c>
      <c r="M3029" s="1" t="str">
        <f t="shared" si="94"/>
        <v/>
      </c>
      <c r="N3029" s="1">
        <f>N(N3028)+IF(AND('💰 BÁO GIÁ'!$C$27&lt;&gt;"",OR(ISNUMBER(SEARCH('💰 BÁO GIÁ'!$C$27,$A3029)),ISNUMBER(SEARCH('💰 BÁO GIÁ'!$C$27,$B3029)))),1,0)</f>
        <v>0</v>
      </c>
      <c r="O3029" s="1" t="str">
        <f t="shared" si="95"/>
        <v/>
      </c>
    </row>
    <row r="3030" customHeight="1" spans="1:15">
      <c r="A3030" s="1" t="str">
        <f>IF('📦 RON BỘ'!B285="","",'📦 RON BỘ'!B285)</f>
        <v>HH075969</v>
      </c>
      <c r="B3030" s="1" t="str">
        <f>IF('📦 RON BỘ'!B285="","",'📦 RON BỘ'!C285)</f>
        <v>Ron bộ Perkins 1104 Thép - DF</v>
      </c>
      <c r="C3030" s="1" t="str">
        <f>IF('📦 RON BỘ'!B285="","","Ron bộ")</f>
        <v>Ron bộ</v>
      </c>
      <c r="D3030" s="1" t="str">
        <f>IF('📦 RON BỘ'!B285="","",'📦 RON BỘ'!F285)</f>
        <v>Bộ</v>
      </c>
      <c r="E3030" s="13">
        <f>IF('📦 RON BỘ'!B285="","",'📦 RON BỘ'!G285)</f>
        <v>0</v>
      </c>
      <c r="F3030" s="13">
        <f>IF('📦 RON BỘ'!B285="","",'📦 RON BỘ'!H285)</f>
        <v>1200000</v>
      </c>
      <c r="G3030" s="13">
        <f>IF('📦 RON BỘ'!B285="","",'📦 RON BỘ'!I285)</f>
        <v>1300000</v>
      </c>
      <c r="H3030" s="13">
        <f>IF('📦 RON BỘ'!B285="","",'📦 RON BỘ'!J285)</f>
        <v>1400000</v>
      </c>
      <c r="I3030" s="13">
        <f>IF('📦 RON BỘ'!B285="","",'📦 RON BỘ'!K285)</f>
        <v>0</v>
      </c>
      <c r="J3030" s="1" t="str">
        <f>IF('📦 RON BỘ'!B285="","","")</f>
        <v/>
      </c>
      <c r="L3030" s="1">
        <f>N(L3029)+IF(AND('🔎 TRA CỨU NHANH'!$C$2&lt;&gt;"",OR(ISNUMBER(SEARCH('🔎 TRA CỨU NHANH'!$C$2,$A3030)),ISNUMBER(SEARCH('🔎 TRA CỨU NHANH'!$C$2,$B3030)))),1,0)</f>
        <v>0</v>
      </c>
      <c r="M3030" s="1" t="str">
        <f t="shared" si="94"/>
        <v/>
      </c>
      <c r="N3030" s="1">
        <f>N(N3029)+IF(AND('💰 BÁO GIÁ'!$C$27&lt;&gt;"",OR(ISNUMBER(SEARCH('💰 BÁO GIÁ'!$C$27,$A3030)),ISNUMBER(SEARCH('💰 BÁO GIÁ'!$C$27,$B3030)))),1,0)</f>
        <v>0</v>
      </c>
      <c r="O3030" s="1" t="str">
        <f t="shared" si="95"/>
        <v/>
      </c>
    </row>
    <row r="3031" customHeight="1" spans="1:15">
      <c r="A3031" s="1" t="str">
        <f>IF('📦 RON BỘ'!B286="","",'📦 RON BỘ'!B286)</f>
        <v>HH075971</v>
      </c>
      <c r="B3031" s="1" t="str">
        <f>IF('📦 RON BỘ'!B286="","",'📦 RON BỘ'!C286)</f>
        <v>Ron bộ Perkins 1106, Cat C6.6 đời cơ, Thép - DF</v>
      </c>
      <c r="C3031" s="1" t="str">
        <f>IF('📦 RON BỘ'!B286="","","Ron bộ")</f>
        <v>Ron bộ</v>
      </c>
      <c r="D3031" s="1" t="str">
        <f>IF('📦 RON BỘ'!B286="","",'📦 RON BỘ'!F286)</f>
        <v>Bộ</v>
      </c>
      <c r="E3031" s="13">
        <f>IF('📦 RON BỘ'!B286="","",'📦 RON BỘ'!G286)</f>
        <v>0</v>
      </c>
      <c r="F3031" s="13">
        <f>IF('📦 RON BỘ'!B286="","",'📦 RON BỘ'!H286)</f>
        <v>0</v>
      </c>
      <c r="G3031" s="13">
        <f>IF('📦 RON BỘ'!B286="","",'📦 RON BỘ'!I286)</f>
        <v>4200000</v>
      </c>
      <c r="H3031" s="13">
        <f>IF('📦 RON BỘ'!B286="","",'📦 RON BỘ'!J286)</f>
        <v>4500000</v>
      </c>
      <c r="I3031" s="13">
        <f>IF('📦 RON BỘ'!B286="","",'📦 RON BỘ'!K286)</f>
        <v>0</v>
      </c>
      <c r="J3031" s="1" t="str">
        <f>IF('📦 RON BỘ'!B286="","","")</f>
        <v/>
      </c>
      <c r="L3031" s="1">
        <f>N(L3030)+IF(AND('🔎 TRA CỨU NHANH'!$C$2&lt;&gt;"",OR(ISNUMBER(SEARCH('🔎 TRA CỨU NHANH'!$C$2,$A3031)),ISNUMBER(SEARCH('🔎 TRA CỨU NHANH'!$C$2,$B3031)))),1,0)</f>
        <v>0</v>
      </c>
      <c r="M3031" s="1" t="str">
        <f t="shared" si="94"/>
        <v/>
      </c>
      <c r="N3031" s="1">
        <f>N(N3030)+IF(AND('💰 BÁO GIÁ'!$C$27&lt;&gt;"",OR(ISNUMBER(SEARCH('💰 BÁO GIÁ'!$C$27,$A3031)),ISNUMBER(SEARCH('💰 BÁO GIÁ'!$C$27,$B3031)))),1,0)</f>
        <v>0</v>
      </c>
      <c r="O3031" s="1" t="str">
        <f t="shared" si="95"/>
        <v/>
      </c>
    </row>
    <row r="3032" customHeight="1" spans="1:15">
      <c r="A3032" s="1" t="str">
        <f>IF('📦 RON BỘ'!B287="","",'📦 RON BỘ'!B287)</f>
        <v/>
      </c>
      <c r="B3032" s="1" t="str">
        <f>IF('📦 RON BỘ'!B287="","",'📦 RON BỘ'!C287)</f>
        <v/>
      </c>
      <c r="C3032" s="1" t="str">
        <f>IF('📦 RON BỘ'!B287="","","Ron bộ")</f>
        <v/>
      </c>
      <c r="D3032" s="1" t="str">
        <f>IF('📦 RON BỘ'!B287="","",'📦 RON BỘ'!F287)</f>
        <v/>
      </c>
      <c r="E3032" s="1" t="str">
        <f>IF('📦 RON BỘ'!B287="","",'📦 RON BỘ'!G287)</f>
        <v/>
      </c>
      <c r="F3032" s="1" t="str">
        <f>IF('📦 RON BỘ'!B287="","",'📦 RON BỘ'!H287)</f>
        <v/>
      </c>
      <c r="G3032" s="1" t="str">
        <f>IF('📦 RON BỘ'!B287="","",'📦 RON BỘ'!I287)</f>
        <v/>
      </c>
      <c r="H3032" s="1" t="str">
        <f>IF('📦 RON BỘ'!B287="","",'📦 RON BỘ'!J287)</f>
        <v/>
      </c>
      <c r="I3032" s="1" t="str">
        <f>IF('📦 RON BỘ'!B287="","",'📦 RON BỘ'!K287)</f>
        <v/>
      </c>
      <c r="J3032" s="1" t="str">
        <f>IF('📦 RON BỘ'!B287="","","")</f>
        <v/>
      </c>
      <c r="L3032" s="1">
        <f>N(L3031)+IF(AND('🔎 TRA CỨU NHANH'!$C$2&lt;&gt;"",OR(ISNUMBER(SEARCH('🔎 TRA CỨU NHANH'!$C$2,$A3032)),ISNUMBER(SEARCH('🔎 TRA CỨU NHANH'!$C$2,$B3032)))),1,0)</f>
        <v>0</v>
      </c>
      <c r="M3032" s="1" t="str">
        <f t="shared" si="94"/>
        <v/>
      </c>
      <c r="N3032" s="1">
        <f>N(N3031)+IF(AND('💰 BÁO GIÁ'!$C$27&lt;&gt;"",OR(ISNUMBER(SEARCH('💰 BÁO GIÁ'!$C$27,$A3032)),ISNUMBER(SEARCH('💰 BÁO GIÁ'!$C$27,$B3032)))),1,0)</f>
        <v>0</v>
      </c>
      <c r="O3032" s="1" t="str">
        <f t="shared" si="95"/>
        <v/>
      </c>
    </row>
    <row r="3033" customHeight="1" spans="1:15">
      <c r="A3033" s="1" t="str">
        <f>IF('📦 RON BỘ'!B288="","",'📦 RON BỘ'!B288)</f>
        <v>HH071817</v>
      </c>
      <c r="B3033" s="1" t="str">
        <f>IF('📦 RON BỘ'!B288="","",'📦 RON BỘ'!C288)</f>
        <v>Ron bộ Volvo D13F - phi 131, Thép - NICE IN</v>
      </c>
      <c r="C3033" s="1" t="str">
        <f>IF('📦 RON BỘ'!B288="","","Ron bộ")</f>
        <v>Ron bộ</v>
      </c>
      <c r="D3033" s="1" t="str">
        <f>IF('📦 RON BỘ'!B288="","",'📦 RON BỘ'!F288)</f>
        <v>Bộ</v>
      </c>
      <c r="E3033" s="13">
        <f>IF('📦 RON BỘ'!B288="","",'📦 RON BỘ'!G288)</f>
        <v>0</v>
      </c>
      <c r="F3033" s="13">
        <f>IF('📦 RON BỘ'!B288="","",'📦 RON BỘ'!H288)</f>
        <v>0</v>
      </c>
      <c r="G3033" s="13">
        <f>IF('📦 RON BỘ'!B288="","",'📦 RON BỘ'!I288)</f>
        <v>0</v>
      </c>
      <c r="H3033" s="13">
        <f>IF('📦 RON BỘ'!B288="","",'📦 RON BỘ'!J288)</f>
        <v>0</v>
      </c>
      <c r="I3033" s="13">
        <f>IF('📦 RON BỘ'!B288="","",'📦 RON BỘ'!K288)</f>
        <v>0</v>
      </c>
      <c r="J3033" s="1" t="str">
        <f>IF('📦 RON BỘ'!B288="","","")</f>
        <v/>
      </c>
      <c r="L3033" s="1">
        <f>N(L3032)+IF(AND('🔎 TRA CỨU NHANH'!$C$2&lt;&gt;"",OR(ISNUMBER(SEARCH('🔎 TRA CỨU NHANH'!$C$2,$A3033)),ISNUMBER(SEARCH('🔎 TRA CỨU NHANH'!$C$2,$B3033)))),1,0)</f>
        <v>0</v>
      </c>
      <c r="M3033" s="1" t="str">
        <f t="shared" si="94"/>
        <v/>
      </c>
      <c r="N3033" s="1">
        <f>N(N3032)+IF(AND('💰 BÁO GIÁ'!$C$27&lt;&gt;"",OR(ISNUMBER(SEARCH('💰 BÁO GIÁ'!$C$27,$A3033)),ISNUMBER(SEARCH('💰 BÁO GIÁ'!$C$27,$B3033)))),1,0)</f>
        <v>0</v>
      </c>
      <c r="O3033" s="1" t="str">
        <f t="shared" si="95"/>
        <v/>
      </c>
    </row>
    <row r="3034" customHeight="1" spans="1:15">
      <c r="A3034" s="1" t="str">
        <f>IF('📦 RON BỘ'!B289="","",'📦 RON BỘ'!B289)</f>
        <v>HH079701</v>
      </c>
      <c r="B3034" s="1" t="str">
        <f>IF('📦 RON BỘ'!B289="","",'📦 RON BỘ'!C289)</f>
        <v>Ron bộ Volvo D5D Thép Inox - NICE IN</v>
      </c>
      <c r="C3034" s="1" t="str">
        <f>IF('📦 RON BỘ'!B289="","","Ron bộ")</f>
        <v>Ron bộ</v>
      </c>
      <c r="D3034" s="1" t="str">
        <f>IF('📦 RON BỘ'!B289="","",'📦 RON BỘ'!F289)</f>
        <v>Bộ</v>
      </c>
      <c r="E3034" s="13">
        <f>IF('📦 RON BỘ'!B289="","",'📦 RON BỘ'!G289)</f>
        <v>0</v>
      </c>
      <c r="F3034" s="13">
        <f>IF('📦 RON BỘ'!B289="","",'📦 RON BỘ'!H289)</f>
        <v>1600000</v>
      </c>
      <c r="G3034" s="13">
        <f>IF('📦 RON BỘ'!B289="","",'📦 RON BỘ'!I289)</f>
        <v>1700000</v>
      </c>
      <c r="H3034" s="13">
        <f>IF('📦 RON BỘ'!B289="","",'📦 RON BỘ'!J289)</f>
        <v>1800000</v>
      </c>
      <c r="I3034" s="13">
        <f>IF('📦 RON BỘ'!B289="","",'📦 RON BỘ'!K289)</f>
        <v>0</v>
      </c>
      <c r="J3034" s="1" t="str">
        <f>IF('📦 RON BỘ'!B289="","","")</f>
        <v/>
      </c>
      <c r="L3034" s="1">
        <f>N(L3033)+IF(AND('🔎 TRA CỨU NHANH'!$C$2&lt;&gt;"",OR(ISNUMBER(SEARCH('🔎 TRA CỨU NHANH'!$C$2,$A3034)),ISNUMBER(SEARCH('🔎 TRA CỨU NHANH'!$C$2,$B3034)))),1,0)</f>
        <v>0</v>
      </c>
      <c r="M3034" s="1" t="str">
        <f t="shared" si="94"/>
        <v/>
      </c>
      <c r="N3034" s="1">
        <f>N(N3033)+IF(AND('💰 BÁO GIÁ'!$C$27&lt;&gt;"",OR(ISNUMBER(SEARCH('💰 BÁO GIÁ'!$C$27,$A3034)),ISNUMBER(SEARCH('💰 BÁO GIÁ'!$C$27,$B3034)))),1,0)</f>
        <v>0</v>
      </c>
      <c r="O3034" s="1" t="str">
        <f t="shared" si="95"/>
        <v/>
      </c>
    </row>
    <row r="3035" customHeight="1" spans="1:15">
      <c r="A3035" s="1" t="str">
        <f>IF('📦 RON BỘ'!B290="","",'📦 RON BỘ'!B290)</f>
        <v>HH079700</v>
      </c>
      <c r="B3035" s="1" t="str">
        <f>IF('📦 RON BỘ'!B290="","",'📦 RON BỘ'!C290)</f>
        <v>Ron bộ Volvo D5E Thép Inox - NICE IN</v>
      </c>
      <c r="C3035" s="1" t="str">
        <f>IF('📦 RON BỘ'!B290="","","Ron bộ")</f>
        <v>Ron bộ</v>
      </c>
      <c r="D3035" s="1" t="str">
        <f>IF('📦 RON BỘ'!B290="","",'📦 RON BỘ'!F290)</f>
        <v>Bộ</v>
      </c>
      <c r="E3035" s="13">
        <f>IF('📦 RON BỘ'!B290="","",'📦 RON BỘ'!G290)</f>
        <v>0</v>
      </c>
      <c r="F3035" s="13">
        <f>IF('📦 RON BỘ'!B290="","",'📦 RON BỘ'!H290)</f>
        <v>1600000</v>
      </c>
      <c r="G3035" s="13">
        <f>IF('📦 RON BỘ'!B290="","",'📦 RON BỘ'!I290)</f>
        <v>1700000</v>
      </c>
      <c r="H3035" s="13">
        <f>IF('📦 RON BỘ'!B290="","",'📦 RON BỘ'!J290)</f>
        <v>1800000</v>
      </c>
      <c r="I3035" s="13">
        <f>IF('📦 RON BỘ'!B290="","",'📦 RON BỘ'!K290)</f>
        <v>0</v>
      </c>
      <c r="J3035" s="1" t="str">
        <f>IF('📦 RON BỘ'!B290="","","")</f>
        <v/>
      </c>
      <c r="L3035" s="1">
        <f>N(L3034)+IF(AND('🔎 TRA CỨU NHANH'!$C$2&lt;&gt;"",OR(ISNUMBER(SEARCH('🔎 TRA CỨU NHANH'!$C$2,$A3035)),ISNUMBER(SEARCH('🔎 TRA CỨU NHANH'!$C$2,$B3035)))),1,0)</f>
        <v>0</v>
      </c>
      <c r="M3035" s="1" t="str">
        <f t="shared" si="94"/>
        <v/>
      </c>
      <c r="N3035" s="1">
        <f>N(N3034)+IF(AND('💰 BÁO GIÁ'!$C$27&lt;&gt;"",OR(ISNUMBER(SEARCH('💰 BÁO GIÁ'!$C$27,$A3035)),ISNUMBER(SEARCH('💰 BÁO GIÁ'!$C$27,$B3035)))),1,0)</f>
        <v>0</v>
      </c>
      <c r="O3035" s="1" t="str">
        <f t="shared" si="95"/>
        <v/>
      </c>
    </row>
    <row r="3036" customHeight="1" spans="1:15">
      <c r="A3036" s="1" t="str">
        <f>IF('📦 RON BỘ'!B291="","",'📦 RON BỘ'!B291)</f>
        <v>HH076459</v>
      </c>
      <c r="B3036" s="1" t="str">
        <f>IF('📦 RON BỘ'!B291="","",'📦 RON BỘ'!C291)</f>
        <v>Ron bộ Volvo D6D (Thép Inox) - NICE IN</v>
      </c>
      <c r="C3036" s="1" t="str">
        <f>IF('📦 RON BỘ'!B291="","","Ron bộ")</f>
        <v>Ron bộ</v>
      </c>
      <c r="D3036" s="1" t="str">
        <f>IF('📦 RON BỘ'!B291="","",'📦 RON BỘ'!F291)</f>
        <v>Bộ</v>
      </c>
      <c r="E3036" s="13">
        <f>IF('📦 RON BỘ'!B291="","",'📦 RON BỘ'!G291)</f>
        <v>0</v>
      </c>
      <c r="F3036" s="13">
        <f>IF('📦 RON BỘ'!B291="","",'📦 RON BỘ'!H291)</f>
        <v>1800000</v>
      </c>
      <c r="G3036" s="13">
        <f>IF('📦 RON BỘ'!B291="","",'📦 RON BỘ'!I291)</f>
        <v>1900000</v>
      </c>
      <c r="H3036" s="13">
        <f>IF('📦 RON BỘ'!B291="","",'📦 RON BỘ'!J291)</f>
        <v>2000000</v>
      </c>
      <c r="I3036" s="13">
        <f>IF('📦 RON BỘ'!B291="","",'📦 RON BỘ'!K291)</f>
        <v>0</v>
      </c>
      <c r="J3036" s="1" t="str">
        <f>IF('📦 RON BỘ'!B291="","","")</f>
        <v/>
      </c>
      <c r="L3036" s="1">
        <f>N(L3035)+IF(AND('🔎 TRA CỨU NHANH'!$C$2&lt;&gt;"",OR(ISNUMBER(SEARCH('🔎 TRA CỨU NHANH'!$C$2,$A3036)),ISNUMBER(SEARCH('🔎 TRA CỨU NHANH'!$C$2,$B3036)))),1,0)</f>
        <v>0</v>
      </c>
      <c r="M3036" s="1" t="str">
        <f t="shared" si="94"/>
        <v/>
      </c>
      <c r="N3036" s="1">
        <f>N(N3035)+IF(AND('💰 BÁO GIÁ'!$C$27&lt;&gt;"",OR(ISNUMBER(SEARCH('💰 BÁO GIÁ'!$C$27,$A3036)),ISNUMBER(SEARCH('💰 BÁO GIÁ'!$C$27,$B3036)))),1,0)</f>
        <v>0</v>
      </c>
      <c r="O3036" s="1" t="str">
        <f t="shared" si="95"/>
        <v/>
      </c>
    </row>
    <row r="3037" customHeight="1" spans="1:15">
      <c r="A3037" s="1" t="str">
        <f>IF('📦 RON BỘ'!B292="","",'📦 RON BỘ'!B292)</f>
        <v>HH076460</v>
      </c>
      <c r="B3037" s="1" t="str">
        <f>IF('📦 RON BỘ'!B292="","",'📦 RON BỘ'!C292)</f>
        <v>Ron bộ Volvo D6E Thép - NICE IN</v>
      </c>
      <c r="C3037" s="1" t="str">
        <f>IF('📦 RON BỘ'!B292="","","Ron bộ")</f>
        <v>Ron bộ</v>
      </c>
      <c r="D3037" s="1" t="str">
        <f>IF('📦 RON BỘ'!B292="","",'📦 RON BỘ'!F292)</f>
        <v>Bộ</v>
      </c>
      <c r="E3037" s="13">
        <f>IF('📦 RON BỘ'!B292="","",'📦 RON BỘ'!G292)</f>
        <v>0</v>
      </c>
      <c r="F3037" s="13">
        <f>IF('📦 RON BỘ'!B292="","",'📦 RON BỘ'!H292)</f>
        <v>1900000</v>
      </c>
      <c r="G3037" s="13">
        <f>IF('📦 RON BỘ'!B292="","",'📦 RON BỘ'!I292)</f>
        <v>2000000</v>
      </c>
      <c r="H3037" s="13">
        <f>IF('📦 RON BỘ'!B292="","",'📦 RON BỘ'!J292)</f>
        <v>2100000</v>
      </c>
      <c r="I3037" s="13">
        <f>IF('📦 RON BỘ'!B292="","",'📦 RON BỘ'!K292)</f>
        <v>0</v>
      </c>
      <c r="J3037" s="1" t="str">
        <f>IF('📦 RON BỘ'!B292="","","")</f>
        <v/>
      </c>
      <c r="L3037" s="1">
        <f>N(L3036)+IF(AND('🔎 TRA CỨU NHANH'!$C$2&lt;&gt;"",OR(ISNUMBER(SEARCH('🔎 TRA CỨU NHANH'!$C$2,$A3037)),ISNUMBER(SEARCH('🔎 TRA CỨU NHANH'!$C$2,$B3037)))),1,0)</f>
        <v>0</v>
      </c>
      <c r="M3037" s="1" t="str">
        <f t="shared" si="94"/>
        <v/>
      </c>
      <c r="N3037" s="1">
        <f>N(N3036)+IF(AND('💰 BÁO GIÁ'!$C$27&lt;&gt;"",OR(ISNUMBER(SEARCH('💰 BÁO GIÁ'!$C$27,$A3037)),ISNUMBER(SEARCH('💰 BÁO GIÁ'!$C$27,$B3037)))),1,0)</f>
        <v>0</v>
      </c>
      <c r="O3037" s="1" t="str">
        <f t="shared" si="95"/>
        <v/>
      </c>
    </row>
    <row r="3038" customHeight="1" spans="1:15">
      <c r="A3038" s="1" t="str">
        <f>IF('📦 RON BỘ'!B293="","",'📦 RON BỘ'!B293)</f>
        <v>HH078281</v>
      </c>
      <c r="B3038" s="1" t="str">
        <f>IF('📦 RON BỘ'!B293="","",'📦 RON BỘ'!C293)</f>
        <v>Ron bộ Volvo D7D  / BF6M1013 (Thép Inox) - NICE IN</v>
      </c>
      <c r="C3038" s="1" t="str">
        <f>IF('📦 RON BỘ'!B293="","","Ron bộ")</f>
        <v>Ron bộ</v>
      </c>
      <c r="D3038" s="1" t="str">
        <f>IF('📦 RON BỘ'!B293="","",'📦 RON BỘ'!F293)</f>
        <v>Bộ</v>
      </c>
      <c r="E3038" s="13">
        <f>IF('📦 RON BỘ'!B293="","",'📦 RON BỘ'!G293)</f>
        <v>0</v>
      </c>
      <c r="F3038" s="13">
        <f>IF('📦 RON BỘ'!B293="","",'📦 RON BỘ'!H293)</f>
        <v>1800000</v>
      </c>
      <c r="G3038" s="13">
        <f>IF('📦 RON BỘ'!B293="","",'📦 RON BỘ'!I293)</f>
        <v>1900000</v>
      </c>
      <c r="H3038" s="13">
        <f>IF('📦 RON BỘ'!B293="","",'📦 RON BỘ'!J293)</f>
        <v>2000000</v>
      </c>
      <c r="I3038" s="13">
        <f>IF('📦 RON BỘ'!B293="","",'📦 RON BỘ'!K293)</f>
        <v>0</v>
      </c>
      <c r="J3038" s="1" t="str">
        <f>IF('📦 RON BỘ'!B293="","","")</f>
        <v/>
      </c>
      <c r="L3038" s="1">
        <f>N(L3037)+IF(AND('🔎 TRA CỨU NHANH'!$C$2&lt;&gt;"",OR(ISNUMBER(SEARCH('🔎 TRA CỨU NHANH'!$C$2,$A3038)),ISNUMBER(SEARCH('🔎 TRA CỨU NHANH'!$C$2,$B3038)))),1,0)</f>
        <v>0</v>
      </c>
      <c r="M3038" s="1" t="str">
        <f t="shared" si="94"/>
        <v/>
      </c>
      <c r="N3038" s="1">
        <f>N(N3037)+IF(AND('💰 BÁO GIÁ'!$C$27&lt;&gt;"",OR(ISNUMBER(SEARCH('💰 BÁO GIÁ'!$C$27,$A3038)),ISNUMBER(SEARCH('💰 BÁO GIÁ'!$C$27,$B3038)))),1,0)</f>
        <v>0</v>
      </c>
      <c r="O3038" s="1" t="str">
        <f t="shared" si="95"/>
        <v/>
      </c>
    </row>
    <row r="3039" customHeight="1" spans="1:15">
      <c r="A3039" s="1" t="str">
        <f>IF('📦 RON BỘ'!B294="","",'📦 RON BỘ'!B294)</f>
        <v>HH083344</v>
      </c>
      <c r="B3039" s="1" t="str">
        <f>IF('📦 RON BỘ'!B294="","",'📦 RON BỘ'!C294)</f>
        <v>Ron bộ Volvo D7E (TCD2013-L6-2V), Thép Inox - NICE IN</v>
      </c>
      <c r="C3039" s="1" t="str">
        <f>IF('📦 RON BỘ'!B294="","","Ron bộ")</f>
        <v>Ron bộ</v>
      </c>
      <c r="D3039" s="1" t="str">
        <f>IF('📦 RON BỘ'!B294="","",'📦 RON BỘ'!F294)</f>
        <v>Cái</v>
      </c>
      <c r="E3039" s="13">
        <f>IF('📦 RON BỘ'!B294="","",'📦 RON BỘ'!G294)</f>
        <v>0</v>
      </c>
      <c r="F3039" s="13">
        <f>IF('📦 RON BỘ'!B294="","",'📦 RON BỘ'!H294)</f>
        <v>1800000</v>
      </c>
      <c r="G3039" s="13">
        <f>IF('📦 RON BỘ'!B294="","",'📦 RON BỘ'!I294)</f>
        <v>1900000</v>
      </c>
      <c r="H3039" s="13">
        <f>IF('📦 RON BỘ'!B294="","",'📦 RON BỘ'!J294)</f>
        <v>2000000</v>
      </c>
      <c r="I3039" s="13">
        <f>IF('📦 RON BỘ'!B294="","",'📦 RON BỘ'!K294)</f>
        <v>0</v>
      </c>
      <c r="J3039" s="1" t="str">
        <f>IF('📦 RON BỘ'!B294="","","")</f>
        <v/>
      </c>
      <c r="L3039" s="1">
        <f>N(L3038)+IF(AND('🔎 TRA CỨU NHANH'!$C$2&lt;&gt;"",OR(ISNUMBER(SEARCH('🔎 TRA CỨU NHANH'!$C$2,$A3039)),ISNUMBER(SEARCH('🔎 TRA CỨU NHANH'!$C$2,$B3039)))),1,0)</f>
        <v>0</v>
      </c>
      <c r="M3039" s="1" t="str">
        <f t="shared" si="94"/>
        <v/>
      </c>
      <c r="N3039" s="1">
        <f>N(N3038)+IF(AND('💰 BÁO GIÁ'!$C$27&lt;&gt;"",OR(ISNUMBER(SEARCH('💰 BÁO GIÁ'!$C$27,$A3039)),ISNUMBER(SEARCH('💰 BÁO GIÁ'!$C$27,$B3039)))),1,0)</f>
        <v>0</v>
      </c>
      <c r="O3039" s="1" t="str">
        <f t="shared" si="95"/>
        <v/>
      </c>
    </row>
    <row r="3040" customHeight="1" spans="1:15">
      <c r="A3040" s="1" t="str">
        <f>IF('📦 RON BỘ'!B295="","",'📦 RON BỘ'!B295)</f>
        <v>HH083261</v>
      </c>
      <c r="B3040" s="1" t="str">
        <f>IF('📦 RON BỘ'!B295="","",'📦 RON BỘ'!C295)</f>
        <v>Ron bộ Volvo TCD2011-L04 - Thép - DF</v>
      </c>
      <c r="C3040" s="1" t="str">
        <f>IF('📦 RON BỘ'!B295="","","Ron bộ")</f>
        <v>Ron bộ</v>
      </c>
      <c r="D3040" s="1" t="str">
        <f>IF('📦 RON BỘ'!B295="","",'📦 RON BỘ'!F295)</f>
        <v>Bộ</v>
      </c>
      <c r="E3040" s="13">
        <f>IF('📦 RON BỘ'!B295="","",'📦 RON BỘ'!G295)</f>
        <v>0</v>
      </c>
      <c r="F3040" s="13">
        <f>IF('📦 RON BỘ'!B295="","",'📦 RON BỘ'!H295)</f>
        <v>1050000</v>
      </c>
      <c r="G3040" s="13">
        <f>IF('📦 RON BỘ'!B295="","",'📦 RON BỘ'!I295)</f>
        <v>1150000</v>
      </c>
      <c r="H3040" s="13">
        <f>IF('📦 RON BỘ'!B295="","",'📦 RON BỘ'!J295)</f>
        <v>1250000</v>
      </c>
      <c r="I3040" s="13">
        <f>IF('📦 RON BỘ'!B295="","",'📦 RON BỘ'!K295)</f>
        <v>0</v>
      </c>
      <c r="J3040" s="1" t="str">
        <f>IF('📦 RON BỘ'!B295="","","")</f>
        <v/>
      </c>
      <c r="L3040" s="1">
        <f>N(L3039)+IF(AND('🔎 TRA CỨU NHANH'!$C$2&lt;&gt;"",OR(ISNUMBER(SEARCH('🔎 TRA CỨU NHANH'!$C$2,$A3040)),ISNUMBER(SEARCH('🔎 TRA CỨU NHANH'!$C$2,$B3040)))),1,0)</f>
        <v>0</v>
      </c>
      <c r="M3040" s="1" t="str">
        <f t="shared" si="94"/>
        <v/>
      </c>
      <c r="N3040" s="1">
        <f>N(N3039)+IF(AND('💰 BÁO GIÁ'!$C$27&lt;&gt;"",OR(ISNUMBER(SEARCH('💰 BÁO GIÁ'!$C$27,$A3040)),ISNUMBER(SEARCH('💰 BÁO GIÁ'!$C$27,$B3040)))),1,0)</f>
        <v>0</v>
      </c>
      <c r="O3040" s="1" t="str">
        <f t="shared" si="95"/>
        <v/>
      </c>
    </row>
    <row r="3041" customHeight="1" spans="1:15">
      <c r="A3041" s="1" t="str">
        <f>IF('📦 RON BỘ'!B296="","",'📦 RON BỘ'!B296)</f>
        <v>HH078127</v>
      </c>
      <c r="B3041" s="1" t="str">
        <f>IF('📦 RON BỘ'!B296="","",'📦 RON BỘ'!C296)</f>
        <v>Ron bộ Volvo TCD2013-L06-4V, Thép - NICE IN</v>
      </c>
      <c r="C3041" s="1" t="str">
        <f>IF('📦 RON BỘ'!B296="","","Ron bộ")</f>
        <v>Ron bộ</v>
      </c>
      <c r="D3041" s="1" t="str">
        <f>IF('📦 RON BỘ'!B296="","",'📦 RON BỘ'!F296)</f>
        <v>Bộ</v>
      </c>
      <c r="E3041" s="13">
        <f>IF('📦 RON BỘ'!B296="","",'📦 RON BỘ'!G296)</f>
        <v>0</v>
      </c>
      <c r="F3041" s="13">
        <f>IF('📦 RON BỘ'!B296="","",'📦 RON BỘ'!H296)</f>
        <v>3150000</v>
      </c>
      <c r="G3041" s="13">
        <f>IF('📦 RON BỘ'!B296="","",'📦 RON BỘ'!I296)</f>
        <v>3360000</v>
      </c>
      <c r="H3041" s="13">
        <f>IF('📦 RON BỘ'!B296="","",'📦 RON BỘ'!J296)</f>
        <v>3700000</v>
      </c>
      <c r="I3041" s="13">
        <f>IF('📦 RON BỘ'!B296="","",'📦 RON BỘ'!K296)</f>
        <v>0</v>
      </c>
      <c r="J3041" s="1" t="str">
        <f>IF('📦 RON BỘ'!B296="","","")</f>
        <v/>
      </c>
      <c r="L3041" s="1">
        <f>N(L3040)+IF(AND('🔎 TRA CỨU NHANH'!$C$2&lt;&gt;"",OR(ISNUMBER(SEARCH('🔎 TRA CỨU NHANH'!$C$2,$A3041)),ISNUMBER(SEARCH('🔎 TRA CỨU NHANH'!$C$2,$B3041)))),1,0)</f>
        <v>0</v>
      </c>
      <c r="M3041" s="1" t="str">
        <f t="shared" si="94"/>
        <v/>
      </c>
      <c r="N3041" s="1">
        <f>N(N3040)+IF(AND('💰 BÁO GIÁ'!$C$27&lt;&gt;"",OR(ISNUMBER(SEARCH('💰 BÁO GIÁ'!$C$27,$A3041)),ISNUMBER(SEARCH('💰 BÁO GIÁ'!$C$27,$B3041)))),1,0)</f>
        <v>0</v>
      </c>
      <c r="O3041" s="1" t="str">
        <f t="shared" si="95"/>
        <v/>
      </c>
    </row>
    <row r="3042" customHeight="1" spans="1:15">
      <c r="A3042" s="1" t="str">
        <f>IF('📦 RON BỘ'!B297="","",'📦 RON BỘ'!B297)</f>
        <v/>
      </c>
      <c r="B3042" s="1" t="str">
        <f>IF('📦 RON BỘ'!B297="","",'📦 RON BỘ'!C297)</f>
        <v/>
      </c>
      <c r="C3042" s="1" t="str">
        <f>IF('📦 RON BỘ'!B297="","","Ron bộ")</f>
        <v/>
      </c>
      <c r="D3042" s="1" t="str">
        <f>IF('📦 RON BỘ'!B297="","",'📦 RON BỘ'!F297)</f>
        <v/>
      </c>
      <c r="E3042" s="1" t="str">
        <f>IF('📦 RON BỘ'!B297="","",'📦 RON BỘ'!G297)</f>
        <v/>
      </c>
      <c r="F3042" s="1" t="str">
        <f>IF('📦 RON BỘ'!B297="","",'📦 RON BỘ'!H297)</f>
        <v/>
      </c>
      <c r="G3042" s="1" t="str">
        <f>IF('📦 RON BỘ'!B297="","",'📦 RON BỘ'!I297)</f>
        <v/>
      </c>
      <c r="H3042" s="1" t="str">
        <f>IF('📦 RON BỘ'!B297="","",'📦 RON BỘ'!J297)</f>
        <v/>
      </c>
      <c r="I3042" s="1" t="str">
        <f>IF('📦 RON BỘ'!B297="","",'📦 RON BỘ'!K297)</f>
        <v/>
      </c>
      <c r="J3042" s="1" t="str">
        <f>IF('📦 RON BỘ'!B297="","","")</f>
        <v/>
      </c>
      <c r="L3042" s="1">
        <f>N(L3041)+IF(AND('🔎 TRA CỨU NHANH'!$C$2&lt;&gt;"",OR(ISNUMBER(SEARCH('🔎 TRA CỨU NHANH'!$C$2,$A3042)),ISNUMBER(SEARCH('🔎 TRA CỨU NHANH'!$C$2,$B3042)))),1,0)</f>
        <v>0</v>
      </c>
      <c r="M3042" s="1" t="str">
        <f t="shared" si="94"/>
        <v/>
      </c>
      <c r="N3042" s="1">
        <f>N(N3041)+IF(AND('💰 BÁO GIÁ'!$C$27&lt;&gt;"",OR(ISNUMBER(SEARCH('💰 BÁO GIÁ'!$C$27,$A3042)),ISNUMBER(SEARCH('💰 BÁO GIÁ'!$C$27,$B3042)))),1,0)</f>
        <v>0</v>
      </c>
      <c r="O3042" s="1" t="str">
        <f t="shared" si="95"/>
        <v/>
      </c>
    </row>
    <row r="3043" customHeight="1" spans="1:15">
      <c r="A3043" s="1" t="str">
        <f>IF('📦 RON BỘ'!B298="","",'📦 RON BỘ'!B298)</f>
        <v>HH081896</v>
      </c>
      <c r="B3043" s="1" t="str">
        <f>IF('📦 RON BỘ'!B298="","",'📦 RON BỘ'!C298)</f>
        <v>Ron bộ 489/ WP2.3Q95E40 có doăng quy lát (WEICHAI)</v>
      </c>
      <c r="C3043" s="1" t="str">
        <f>IF('📦 RON BỘ'!B298="","","Ron bộ")</f>
        <v>Ron bộ</v>
      </c>
      <c r="D3043" s="1" t="str">
        <f>IF('📦 RON BỘ'!B298="","",'📦 RON BỘ'!F298)</f>
        <v>Bộ</v>
      </c>
      <c r="E3043" s="13">
        <f>IF('📦 RON BỘ'!B298="","",'📦 RON BỘ'!G298)</f>
        <v>0</v>
      </c>
      <c r="F3043" s="13">
        <f>IF('📦 RON BỘ'!B298="","",'📦 RON BỘ'!H298)</f>
        <v>0</v>
      </c>
      <c r="G3043" s="13">
        <f>IF('📦 RON BỘ'!B298="","",'📦 RON BỘ'!I298)</f>
        <v>0</v>
      </c>
      <c r="H3043" s="13">
        <f>IF('📦 RON BỘ'!B298="","",'📦 RON BỘ'!J298)</f>
        <v>0</v>
      </c>
      <c r="I3043" s="13">
        <f>IF('📦 RON BỘ'!B298="","",'📦 RON BỘ'!K298)</f>
        <v>0</v>
      </c>
      <c r="J3043" s="1" t="str">
        <f>IF('📦 RON BỘ'!B298="","","")</f>
        <v/>
      </c>
      <c r="L3043" s="1">
        <f>N(L3042)+IF(AND('🔎 TRA CỨU NHANH'!$C$2&lt;&gt;"",OR(ISNUMBER(SEARCH('🔎 TRA CỨU NHANH'!$C$2,$A3043)),ISNUMBER(SEARCH('🔎 TRA CỨU NHANH'!$C$2,$B3043)))),1,0)</f>
        <v>0</v>
      </c>
      <c r="M3043" s="1" t="str">
        <f t="shared" si="94"/>
        <v/>
      </c>
      <c r="N3043" s="1">
        <f>N(N3042)+IF(AND('💰 BÁO GIÁ'!$C$27&lt;&gt;"",OR(ISNUMBER(SEARCH('💰 BÁO GIÁ'!$C$27,$A3043)),ISNUMBER(SEARCH('💰 BÁO GIÁ'!$C$27,$B3043)))),1,0)</f>
        <v>0</v>
      </c>
      <c r="O3043" s="1" t="str">
        <f t="shared" si="95"/>
        <v/>
      </c>
    </row>
    <row r="3044" customHeight="1" spans="1:15">
      <c r="A3044" s="1" t="str">
        <f>IF('📦 RON BỘ'!B299="","",'📦 RON BỘ'!B299)</f>
        <v>HH084257</v>
      </c>
      <c r="B3044" s="1" t="str">
        <f>IF('📦 RON BỘ'!B299="","",'📦 RON BỘ'!C299)</f>
        <v>Ron bộ Weichai - Sinotruck WP12 (cho xe tải), Thép - DF</v>
      </c>
      <c r="C3044" s="1" t="str">
        <f>IF('📦 RON BỘ'!B299="","","Ron bộ")</f>
        <v>Ron bộ</v>
      </c>
      <c r="D3044" s="1" t="str">
        <f>IF('📦 RON BỘ'!B299="","",'📦 RON BỘ'!F299)</f>
        <v>Bộ</v>
      </c>
      <c r="E3044" s="13">
        <f>IF('📦 RON BỘ'!B299="","",'📦 RON BỘ'!G299)</f>
        <v>0</v>
      </c>
      <c r="F3044" s="13">
        <f>IF('📦 RON BỘ'!B299="","",'📦 RON BỘ'!H299)</f>
        <v>1150000</v>
      </c>
      <c r="G3044" s="13">
        <f>IF('📦 RON BỘ'!B299="","",'📦 RON BỘ'!I299)</f>
        <v>1200000</v>
      </c>
      <c r="H3044" s="13">
        <f>IF('📦 RON BỘ'!B299="","",'📦 RON BỘ'!J299)</f>
        <v>1260000</v>
      </c>
      <c r="I3044" s="13">
        <f>IF('📦 RON BỘ'!B299="","",'📦 RON BỘ'!K299)</f>
        <v>0</v>
      </c>
      <c r="J3044" s="1" t="str">
        <f>IF('📦 RON BỘ'!B299="","","")</f>
        <v/>
      </c>
      <c r="L3044" s="1">
        <f>N(L3043)+IF(AND('🔎 TRA CỨU NHANH'!$C$2&lt;&gt;"",OR(ISNUMBER(SEARCH('🔎 TRA CỨU NHANH'!$C$2,$A3044)),ISNUMBER(SEARCH('🔎 TRA CỨU NHANH'!$C$2,$B3044)))),1,0)</f>
        <v>0</v>
      </c>
      <c r="M3044" s="1" t="str">
        <f t="shared" si="94"/>
        <v/>
      </c>
      <c r="N3044" s="1">
        <f>N(N3043)+IF(AND('💰 BÁO GIÁ'!$C$27&lt;&gt;"",OR(ISNUMBER(SEARCH('💰 BÁO GIÁ'!$C$27,$A3044)),ISNUMBER(SEARCH('💰 BÁO GIÁ'!$C$27,$B3044)))),1,0)</f>
        <v>0</v>
      </c>
      <c r="O3044" s="1" t="str">
        <f t="shared" si="95"/>
        <v/>
      </c>
    </row>
    <row r="3045" customHeight="1" spans="1:15">
      <c r="A3045" s="1" t="str">
        <f>IF('📦 RON BỘ'!B300="","",'📦 RON BỘ'!B300)</f>
        <v>HH079199</v>
      </c>
      <c r="B3045" s="1" t="str">
        <f>IF('📦 RON BỘ'!B300="","",'📦 RON BỘ'!C300)</f>
        <v>Ron bộ Weichai WD615 thép - DF</v>
      </c>
      <c r="C3045" s="1" t="str">
        <f>IF('📦 RON BỘ'!B300="","","Ron bộ")</f>
        <v>Ron bộ</v>
      </c>
      <c r="D3045" s="1" t="str">
        <f>IF('📦 RON BỘ'!B300="","",'📦 RON BỘ'!F300)</f>
        <v>Bộ</v>
      </c>
      <c r="E3045" s="13">
        <f>IF('📦 RON BỘ'!B300="","",'📦 RON BỘ'!G300)</f>
        <v>0</v>
      </c>
      <c r="F3045" s="13">
        <f>IF('📦 RON BỘ'!B300="","",'📦 RON BỘ'!H300)</f>
        <v>860000</v>
      </c>
      <c r="G3045" s="13">
        <f>IF('📦 RON BỘ'!B300="","",'📦 RON BỘ'!I300)</f>
        <v>910000</v>
      </c>
      <c r="H3045" s="13">
        <f>IF('📦 RON BỘ'!B300="","",'📦 RON BỘ'!J300)</f>
        <v>1000000</v>
      </c>
      <c r="I3045" s="13">
        <f>IF('📦 RON BỘ'!B300="","",'📦 RON BỘ'!K300)</f>
        <v>0</v>
      </c>
      <c r="J3045" s="1" t="str">
        <f>IF('📦 RON BỘ'!B300="","","")</f>
        <v/>
      </c>
      <c r="L3045" s="1">
        <f>N(L3044)+IF(AND('🔎 TRA CỨU NHANH'!$C$2&lt;&gt;"",OR(ISNUMBER(SEARCH('🔎 TRA CỨU NHANH'!$C$2,$A3045)),ISNUMBER(SEARCH('🔎 TRA CỨU NHANH'!$C$2,$B3045)))),1,0)</f>
        <v>0</v>
      </c>
      <c r="M3045" s="1" t="str">
        <f t="shared" si="94"/>
        <v/>
      </c>
      <c r="N3045" s="1">
        <f>N(N3044)+IF(AND('💰 BÁO GIÁ'!$C$27&lt;&gt;"",OR(ISNUMBER(SEARCH('💰 BÁO GIÁ'!$C$27,$A3045)),ISNUMBER(SEARCH('💰 BÁO GIÁ'!$C$27,$B3045)))),1,0)</f>
        <v>0</v>
      </c>
      <c r="O3045" s="1" t="str">
        <f t="shared" si="95"/>
        <v/>
      </c>
    </row>
    <row r="3046" customHeight="1" spans="1:15">
      <c r="A3046" s="1" t="str">
        <f>IF('📦 RON BỘ'!B301="","",'📦 RON BỘ'!B301)</f>
        <v>HH080474</v>
      </c>
      <c r="B3046" s="1" t="str">
        <f>IF('📦 RON BỘ'!B301="","",'📦 RON BỘ'!C301)</f>
        <v>Ron bộ Weichai WP10 thép - DF</v>
      </c>
      <c r="C3046" s="1" t="str">
        <f>IF('📦 RON BỘ'!B301="","","Ron bộ")</f>
        <v>Ron bộ</v>
      </c>
      <c r="D3046" s="1" t="str">
        <f>IF('📦 RON BỘ'!B301="","",'📦 RON BỘ'!F301)</f>
        <v>Bộ</v>
      </c>
      <c r="E3046" s="13">
        <f>IF('📦 RON BỘ'!B301="","",'📦 RON BỘ'!G301)</f>
        <v>0</v>
      </c>
      <c r="F3046" s="13">
        <f>IF('📦 RON BỘ'!B301="","",'📦 RON BỘ'!H301)</f>
        <v>930000</v>
      </c>
      <c r="G3046" s="13">
        <f>IF('📦 RON BỘ'!B301="","",'📦 RON BỘ'!I301)</f>
        <v>980000</v>
      </c>
      <c r="H3046" s="13">
        <f>IF('📦 RON BỘ'!B301="","",'📦 RON BỘ'!J301)</f>
        <v>1050000</v>
      </c>
      <c r="I3046" s="13">
        <f>IF('📦 RON BỘ'!B301="","",'📦 RON BỘ'!K301)</f>
        <v>0</v>
      </c>
      <c r="J3046" s="1" t="str">
        <f>IF('📦 RON BỘ'!B301="","","")</f>
        <v/>
      </c>
      <c r="L3046" s="1">
        <f>N(L3045)+IF(AND('🔎 TRA CỨU NHANH'!$C$2&lt;&gt;"",OR(ISNUMBER(SEARCH('🔎 TRA CỨU NHANH'!$C$2,$A3046)),ISNUMBER(SEARCH('🔎 TRA CỨU NHANH'!$C$2,$B3046)))),1,0)</f>
        <v>0</v>
      </c>
      <c r="M3046" s="1" t="str">
        <f t="shared" si="94"/>
        <v/>
      </c>
      <c r="N3046" s="1">
        <f>N(N3045)+IF(AND('💰 BÁO GIÁ'!$C$27&lt;&gt;"",OR(ISNUMBER(SEARCH('💰 BÁO GIÁ'!$C$27,$A3046)),ISNUMBER(SEARCH('💰 BÁO GIÁ'!$C$27,$B3046)))),1,0)</f>
        <v>0</v>
      </c>
      <c r="O3046" s="1" t="str">
        <f t="shared" si="95"/>
        <v/>
      </c>
    </row>
    <row r="3047" customHeight="1" spans="1:15">
      <c r="A3047" s="1" t="str">
        <f>IF('📦 RON BỘ'!B302="","",'📦 RON BỘ'!B302)</f>
        <v>HH084256</v>
      </c>
      <c r="B3047" s="1" t="str">
        <f>IF('📦 RON BỘ'!B302="","",'📦 RON BỘ'!C302)</f>
        <v>Ron bộ Weichai WP12, Thép - DF</v>
      </c>
      <c r="C3047" s="1" t="str">
        <f>IF('📦 RON BỘ'!B302="","","Ron bộ")</f>
        <v>Ron bộ</v>
      </c>
      <c r="D3047" s="1" t="str">
        <f>IF('📦 RON BỘ'!B302="","",'📦 RON BỘ'!F302)</f>
        <v>Bộ</v>
      </c>
      <c r="E3047" s="13">
        <f>IF('📦 RON BỘ'!B302="","",'📦 RON BỘ'!G302)</f>
        <v>0</v>
      </c>
      <c r="F3047" s="13">
        <f>IF('📦 RON BỘ'!B302="","",'📦 RON BỘ'!H302)</f>
        <v>1150000</v>
      </c>
      <c r="G3047" s="13">
        <f>IF('📦 RON BỘ'!B302="","",'📦 RON BỘ'!I302)</f>
        <v>1200000</v>
      </c>
      <c r="H3047" s="13">
        <f>IF('📦 RON BỘ'!B302="","",'📦 RON BỘ'!J302)</f>
        <v>1260000</v>
      </c>
      <c r="I3047" s="13">
        <f>IF('📦 RON BỘ'!B302="","",'📦 RON BỘ'!K302)</f>
        <v>0</v>
      </c>
      <c r="J3047" s="1" t="str">
        <f>IF('📦 RON BỘ'!B302="","","")</f>
        <v/>
      </c>
      <c r="L3047" s="1">
        <f>N(L3046)+IF(AND('🔎 TRA CỨU NHANH'!$C$2&lt;&gt;"",OR(ISNUMBER(SEARCH('🔎 TRA CỨU NHANH'!$C$2,$A3047)),ISNUMBER(SEARCH('🔎 TRA CỨU NHANH'!$C$2,$B3047)))),1,0)</f>
        <v>0</v>
      </c>
      <c r="M3047" s="1" t="str">
        <f t="shared" si="94"/>
        <v/>
      </c>
      <c r="N3047" s="1">
        <f>N(N3046)+IF(AND('💰 BÁO GIÁ'!$C$27&lt;&gt;"",OR(ISNUMBER(SEARCH('💰 BÁO GIÁ'!$C$27,$A3047)),ISNUMBER(SEARCH('💰 BÁO GIÁ'!$C$27,$B3047)))),1,0)</f>
        <v>0</v>
      </c>
      <c r="O3047" s="1" t="str">
        <f t="shared" si="95"/>
        <v/>
      </c>
    </row>
    <row r="3048" customHeight="1" spans="1:15">
      <c r="A3048" s="1" t="str">
        <f>IF('📦 RON BỘ'!B303="","",'📦 RON BỘ'!B303)</f>
        <v/>
      </c>
      <c r="B3048" s="1" t="str">
        <f>IF('📦 RON BỘ'!B303="","",'📦 RON BỘ'!C303)</f>
        <v/>
      </c>
      <c r="C3048" s="1" t="str">
        <f>IF('📦 RON BỘ'!B303="","","Ron bộ")</f>
        <v/>
      </c>
      <c r="D3048" s="1" t="str">
        <f>IF('📦 RON BỘ'!B303="","",'📦 RON BỘ'!F303)</f>
        <v/>
      </c>
      <c r="E3048" s="1" t="str">
        <f>IF('📦 RON BỘ'!B303="","",'📦 RON BỘ'!G303)</f>
        <v/>
      </c>
      <c r="F3048" s="1" t="str">
        <f>IF('📦 RON BỘ'!B303="","",'📦 RON BỘ'!H303)</f>
        <v/>
      </c>
      <c r="G3048" s="1" t="str">
        <f>IF('📦 RON BỘ'!B303="","",'📦 RON BỘ'!I303)</f>
        <v/>
      </c>
      <c r="H3048" s="1" t="str">
        <f>IF('📦 RON BỘ'!B303="","",'📦 RON BỘ'!J303)</f>
        <v/>
      </c>
      <c r="I3048" s="1" t="str">
        <f>IF('📦 RON BỘ'!B303="","",'📦 RON BỘ'!K303)</f>
        <v/>
      </c>
      <c r="J3048" s="1" t="str">
        <f>IF('📦 RON BỘ'!B303="","","")</f>
        <v/>
      </c>
      <c r="L3048" s="1">
        <f>N(L3047)+IF(AND('🔎 TRA CỨU NHANH'!$C$2&lt;&gt;"",OR(ISNUMBER(SEARCH('🔎 TRA CỨU NHANH'!$C$2,$A3048)),ISNUMBER(SEARCH('🔎 TRA CỨU NHANH'!$C$2,$B3048)))),1,0)</f>
        <v>0</v>
      </c>
      <c r="M3048" s="1" t="str">
        <f t="shared" si="94"/>
        <v/>
      </c>
      <c r="N3048" s="1">
        <f>N(N3047)+IF(AND('💰 BÁO GIÁ'!$C$27&lt;&gt;"",OR(ISNUMBER(SEARCH('💰 BÁO GIÁ'!$C$27,$A3048)),ISNUMBER(SEARCH('💰 BÁO GIÁ'!$C$27,$B3048)))),1,0)</f>
        <v>0</v>
      </c>
      <c r="O3048" s="1" t="str">
        <f t="shared" si="95"/>
        <v/>
      </c>
    </row>
    <row r="3049" customHeight="1" spans="1:15">
      <c r="A3049" s="1" t="str">
        <f>IF('📦 RON BỘ'!B304="","",'📦 RON BỘ'!B304)</f>
        <v>HH076551</v>
      </c>
      <c r="B3049" s="1" t="str">
        <f>IF('📦 RON BỘ'!B304="","",'📦 RON BỘ'!C304)</f>
        <v>(HẾT HÀNG) Ron bộ 4TNE98/4D98E thép - MASAKO</v>
      </c>
      <c r="C3049" s="1" t="str">
        <f>IF('📦 RON BỘ'!B304="","","Ron bộ")</f>
        <v>Ron bộ</v>
      </c>
      <c r="D3049" s="1" t="str">
        <f>IF('📦 RON BỘ'!B304="","",'📦 RON BỘ'!F304)</f>
        <v>Bộ</v>
      </c>
      <c r="E3049" s="13">
        <f>IF('📦 RON BỘ'!B304="","",'📦 RON BỘ'!G304)</f>
        <v>0</v>
      </c>
      <c r="F3049" s="13">
        <f>IF('📦 RON BỘ'!B304="","",'📦 RON BỘ'!H304)</f>
        <v>0</v>
      </c>
      <c r="G3049" s="13">
        <f>IF('📦 RON BỘ'!B304="","",'📦 RON BỘ'!I304)</f>
        <v>0</v>
      </c>
      <c r="H3049" s="13">
        <f>IF('📦 RON BỘ'!B304="","",'📦 RON BỘ'!J304)</f>
        <v>0</v>
      </c>
      <c r="I3049" s="13">
        <f>IF('📦 RON BỘ'!B304="","",'📦 RON BỘ'!K304)</f>
        <v>0</v>
      </c>
      <c r="J3049" s="1" t="str">
        <f>IF('📦 RON BỘ'!B304="","","")</f>
        <v/>
      </c>
      <c r="L3049" s="1">
        <f>N(L3048)+IF(AND('🔎 TRA CỨU NHANH'!$C$2&lt;&gt;"",OR(ISNUMBER(SEARCH('🔎 TRA CỨU NHANH'!$C$2,$A3049)),ISNUMBER(SEARCH('🔎 TRA CỨU NHANH'!$C$2,$B3049)))),1,0)</f>
        <v>0</v>
      </c>
      <c r="M3049" s="1" t="str">
        <f t="shared" si="94"/>
        <v/>
      </c>
      <c r="N3049" s="1">
        <f>N(N3048)+IF(AND('💰 BÁO GIÁ'!$C$27&lt;&gt;"",OR(ISNUMBER(SEARCH('💰 BÁO GIÁ'!$C$27,$A3049)),ISNUMBER(SEARCH('💰 BÁO GIÁ'!$C$27,$B3049)))),1,0)</f>
        <v>0</v>
      </c>
      <c r="O3049" s="1" t="str">
        <f t="shared" si="95"/>
        <v/>
      </c>
    </row>
    <row r="3050" customHeight="1" spans="1:15">
      <c r="A3050" s="1" t="str">
        <f>IF('📦 RON BỘ'!B305="","",'📦 RON BỘ'!B305)</f>
        <v>HH078080</v>
      </c>
      <c r="B3050" s="1" t="str">
        <f>IF('📦 RON BỘ'!B305="","",'📦 RON BỘ'!C305)</f>
        <v>(HẾT HÀNG) Ron bộ PD6 Amiang - DF</v>
      </c>
      <c r="C3050" s="1" t="str">
        <f>IF('📦 RON BỘ'!B305="","","Ron bộ")</f>
        <v>Ron bộ</v>
      </c>
      <c r="D3050" s="1" t="str">
        <f>IF('📦 RON BỘ'!B305="","",'📦 RON BỘ'!F305)</f>
        <v>Bộ</v>
      </c>
      <c r="E3050" s="13">
        <f>IF('📦 RON BỘ'!B305="","",'📦 RON BỘ'!G305)</f>
        <v>0</v>
      </c>
      <c r="F3050" s="13">
        <f>IF('📦 RON BỘ'!B305="","",'📦 RON BỘ'!H305)</f>
        <v>0</v>
      </c>
      <c r="G3050" s="13">
        <f>IF('📦 RON BỘ'!B305="","",'📦 RON BỘ'!I305)</f>
        <v>0</v>
      </c>
      <c r="H3050" s="13">
        <f>IF('📦 RON BỘ'!B305="","",'📦 RON BỘ'!J305)</f>
        <v>0</v>
      </c>
      <c r="I3050" s="13">
        <f>IF('📦 RON BỘ'!B305="","",'📦 RON BỘ'!K305)</f>
        <v>0</v>
      </c>
      <c r="J3050" s="1" t="str">
        <f>IF('📦 RON BỘ'!B305="","","")</f>
        <v/>
      </c>
      <c r="L3050" s="1">
        <f>N(L3049)+IF(AND('🔎 TRA CỨU NHANH'!$C$2&lt;&gt;"",OR(ISNUMBER(SEARCH('🔎 TRA CỨU NHANH'!$C$2,$A3050)),ISNUMBER(SEARCH('🔎 TRA CỨU NHANH'!$C$2,$B3050)))),1,0)</f>
        <v>0</v>
      </c>
      <c r="M3050" s="1" t="str">
        <f t="shared" si="94"/>
        <v/>
      </c>
      <c r="N3050" s="1">
        <f>N(N3049)+IF(AND('💰 BÁO GIÁ'!$C$27&lt;&gt;"",OR(ISNUMBER(SEARCH('💰 BÁO GIÁ'!$C$27,$A3050)),ISNUMBER(SEARCH('💰 BÁO GIÁ'!$C$27,$B3050)))),1,0)</f>
        <v>0</v>
      </c>
      <c r="O3050" s="1" t="str">
        <f t="shared" si="95"/>
        <v/>
      </c>
    </row>
    <row r="3051" customHeight="1" spans="1:15">
      <c r="A3051" s="1" t="str">
        <f>IF('📦 RON BỘ'!B306="","",'📦 RON BỘ'!B306)</f>
        <v>HH070882</v>
      </c>
      <c r="B3051" s="1" t="str">
        <f>IF('📦 RON BỘ'!B306="","",'📦 RON BỘ'!C306)</f>
        <v>(hết hàng) Ron bộ 3D84 Kim loại - DF</v>
      </c>
      <c r="C3051" s="1" t="str">
        <f>IF('📦 RON BỘ'!B306="","","Ron bộ")</f>
        <v>Ron bộ</v>
      </c>
      <c r="D3051" s="1" t="str">
        <f>IF('📦 RON BỘ'!B306="","",'📦 RON BỘ'!F306)</f>
        <v>Bộ</v>
      </c>
      <c r="E3051" s="13">
        <f>IF('📦 RON BỘ'!B306="","",'📦 RON BỘ'!G306)</f>
        <v>0</v>
      </c>
      <c r="F3051" s="13">
        <f>IF('📦 RON BỘ'!B306="","",'📦 RON BỘ'!H306)</f>
        <v>0</v>
      </c>
      <c r="G3051" s="13">
        <f>IF('📦 RON BỘ'!B306="","",'📦 RON BỘ'!I306)</f>
        <v>0</v>
      </c>
      <c r="H3051" s="13">
        <f>IF('📦 RON BỘ'!B306="","",'📦 RON BỘ'!J306)</f>
        <v>0</v>
      </c>
      <c r="I3051" s="13">
        <f>IF('📦 RON BỘ'!B306="","",'📦 RON BỘ'!K306)</f>
        <v>0</v>
      </c>
      <c r="J3051" s="1" t="str">
        <f>IF('📦 RON BỘ'!B306="","","")</f>
        <v/>
      </c>
      <c r="L3051" s="1">
        <f>N(L3050)+IF(AND('🔎 TRA CỨU NHANH'!$C$2&lt;&gt;"",OR(ISNUMBER(SEARCH('🔎 TRA CỨU NHANH'!$C$2,$A3051)),ISNUMBER(SEARCH('🔎 TRA CỨU NHANH'!$C$2,$B3051)))),1,0)</f>
        <v>0</v>
      </c>
      <c r="M3051" s="1" t="str">
        <f t="shared" si="94"/>
        <v/>
      </c>
      <c r="N3051" s="1">
        <f>N(N3050)+IF(AND('💰 BÁO GIÁ'!$C$27&lt;&gt;"",OR(ISNUMBER(SEARCH('💰 BÁO GIÁ'!$C$27,$A3051)),ISNUMBER(SEARCH('💰 BÁO GIÁ'!$C$27,$B3051)))),1,0)</f>
        <v>0</v>
      </c>
      <c r="O3051" s="1" t="str">
        <f t="shared" si="95"/>
        <v/>
      </c>
    </row>
    <row r="3052" customHeight="1" spans="1:15">
      <c r="A3052" s="1" t="str">
        <f>IF('📦 RON BỘ'!B307="","",'📦 RON BỘ'!B307)</f>
        <v>HH070883</v>
      </c>
      <c r="B3052" s="1" t="str">
        <f>IF('📦 RON BỘ'!B307="","",'📦 RON BỘ'!C307)</f>
        <v>(hết hàng) Ron bộ 3TNE84 Kim loại - DF</v>
      </c>
      <c r="C3052" s="1" t="str">
        <f>IF('📦 RON BỘ'!B307="","","Ron bộ")</f>
        <v>Ron bộ</v>
      </c>
      <c r="D3052" s="1" t="str">
        <f>IF('📦 RON BỘ'!B307="","",'📦 RON BỘ'!F307)</f>
        <v>Bộ</v>
      </c>
      <c r="E3052" s="13">
        <f>IF('📦 RON BỘ'!B307="","",'📦 RON BỘ'!G307)</f>
        <v>0</v>
      </c>
      <c r="F3052" s="13">
        <f>IF('📦 RON BỘ'!B307="","",'📦 RON BỘ'!H307)</f>
        <v>0</v>
      </c>
      <c r="G3052" s="13">
        <f>IF('📦 RON BỘ'!B307="","",'📦 RON BỘ'!I307)</f>
        <v>0</v>
      </c>
      <c r="H3052" s="13">
        <f>IF('📦 RON BỘ'!B307="","",'📦 RON BỘ'!J307)</f>
        <v>0</v>
      </c>
      <c r="I3052" s="13">
        <f>IF('📦 RON BỘ'!B307="","",'📦 RON BỘ'!K307)</f>
        <v>0</v>
      </c>
      <c r="J3052" s="1" t="str">
        <f>IF('📦 RON BỘ'!B307="","","")</f>
        <v/>
      </c>
      <c r="L3052" s="1">
        <f>N(L3051)+IF(AND('🔎 TRA CỨU NHANH'!$C$2&lt;&gt;"",OR(ISNUMBER(SEARCH('🔎 TRA CỨU NHANH'!$C$2,$A3052)),ISNUMBER(SEARCH('🔎 TRA CỨU NHANH'!$C$2,$B3052)))),1,0)</f>
        <v>0</v>
      </c>
      <c r="M3052" s="1" t="str">
        <f t="shared" si="94"/>
        <v/>
      </c>
      <c r="N3052" s="1">
        <f>N(N3051)+IF(AND('💰 BÁO GIÁ'!$C$27&lt;&gt;"",OR(ISNUMBER(SEARCH('💰 BÁO GIÁ'!$C$27,$A3052)),ISNUMBER(SEARCH('💰 BÁO GIÁ'!$C$27,$B3052)))),1,0)</f>
        <v>0</v>
      </c>
      <c r="O3052" s="1" t="str">
        <f t="shared" si="95"/>
        <v/>
      </c>
    </row>
    <row r="3053" customHeight="1" spans="1:15">
      <c r="A3053" s="1" t="str">
        <f>IF('📦 RON BỘ'!B308="","",'📦 RON BỘ'!B308)</f>
        <v>HH070881</v>
      </c>
      <c r="B3053" s="1" t="str">
        <f>IF('📦 RON BỘ'!B308="","",'📦 RON BỘ'!C308)</f>
        <v>(hết hàng) Ron bộ 3TNE84/3D84-3 amiang - DF</v>
      </c>
      <c r="C3053" s="1" t="str">
        <f>IF('📦 RON BỘ'!B308="","","Ron bộ")</f>
        <v>Ron bộ</v>
      </c>
      <c r="D3053" s="1" t="str">
        <f>IF('📦 RON BỘ'!B308="","",'📦 RON BỘ'!F308)</f>
        <v>Bộ</v>
      </c>
      <c r="E3053" s="13">
        <f>IF('📦 RON BỘ'!B308="","",'📦 RON BỘ'!G308)</f>
        <v>0</v>
      </c>
      <c r="F3053" s="13">
        <f>IF('📦 RON BỘ'!B308="","",'📦 RON BỘ'!H308)</f>
        <v>0</v>
      </c>
      <c r="G3053" s="13">
        <f>IF('📦 RON BỘ'!B308="","",'📦 RON BỘ'!I308)</f>
        <v>0</v>
      </c>
      <c r="H3053" s="13">
        <f>IF('📦 RON BỘ'!B308="","",'📦 RON BỘ'!J308)</f>
        <v>0</v>
      </c>
      <c r="I3053" s="13">
        <f>IF('📦 RON BỘ'!B308="","",'📦 RON BỘ'!K308)</f>
        <v>0</v>
      </c>
      <c r="J3053" s="1" t="str">
        <f>IF('📦 RON BỘ'!B308="","","")</f>
        <v/>
      </c>
      <c r="L3053" s="1">
        <f>N(L3052)+IF(AND('🔎 TRA CỨU NHANH'!$C$2&lt;&gt;"",OR(ISNUMBER(SEARCH('🔎 TRA CỨU NHANH'!$C$2,$A3053)),ISNUMBER(SEARCH('🔎 TRA CỨU NHANH'!$C$2,$B3053)))),1,0)</f>
        <v>0</v>
      </c>
      <c r="M3053" s="1" t="str">
        <f t="shared" si="94"/>
        <v/>
      </c>
      <c r="N3053" s="1">
        <f>N(N3052)+IF(AND('💰 BÁO GIÁ'!$C$27&lt;&gt;"",OR(ISNUMBER(SEARCH('💰 BÁO GIÁ'!$C$27,$A3053)),ISNUMBER(SEARCH('💰 BÁO GIÁ'!$C$27,$B3053)))),1,0)</f>
        <v>0</v>
      </c>
      <c r="O3053" s="1" t="str">
        <f t="shared" si="95"/>
        <v/>
      </c>
    </row>
    <row r="3054" customHeight="1" spans="1:15">
      <c r="A3054" s="1" t="str">
        <f>IF('📦 RON BỘ'!B309="","",'📦 RON BỘ'!B309)</f>
        <v>HH077080</v>
      </c>
      <c r="B3054" s="1" t="str">
        <f>IF('📦 RON BỘ'!B309="","",'📦 RON BỘ'!C309)</f>
        <v>(hết hàng) Ron bộ 4D94 amiang - MASAKO</v>
      </c>
      <c r="C3054" s="1" t="str">
        <f>IF('📦 RON BỘ'!B309="","","Ron bộ")</f>
        <v>Ron bộ</v>
      </c>
      <c r="D3054" s="1" t="str">
        <f>IF('📦 RON BỘ'!B309="","",'📦 RON BỘ'!F309)</f>
        <v>Bộ</v>
      </c>
      <c r="E3054" s="13">
        <f>IF('📦 RON BỘ'!B309="","",'📦 RON BỘ'!G309)</f>
        <v>0</v>
      </c>
      <c r="F3054" s="13">
        <f>IF('📦 RON BỘ'!B309="","",'📦 RON BỘ'!H309)</f>
        <v>0</v>
      </c>
      <c r="G3054" s="13">
        <f>IF('📦 RON BỘ'!B309="","",'📦 RON BỘ'!I309)</f>
        <v>0</v>
      </c>
      <c r="H3054" s="13">
        <f>IF('📦 RON BỘ'!B309="","",'📦 RON BỘ'!J309)</f>
        <v>0</v>
      </c>
      <c r="I3054" s="13">
        <f>IF('📦 RON BỘ'!B309="","",'📦 RON BỘ'!K309)</f>
        <v>0</v>
      </c>
      <c r="J3054" s="1" t="str">
        <f>IF('📦 RON BỘ'!B309="","","")</f>
        <v/>
      </c>
      <c r="L3054" s="1">
        <f>N(L3053)+IF(AND('🔎 TRA CỨU NHANH'!$C$2&lt;&gt;"",OR(ISNUMBER(SEARCH('🔎 TRA CỨU NHANH'!$C$2,$A3054)),ISNUMBER(SEARCH('🔎 TRA CỨU NHANH'!$C$2,$B3054)))),1,0)</f>
        <v>0</v>
      </c>
      <c r="M3054" s="1" t="str">
        <f t="shared" si="94"/>
        <v/>
      </c>
      <c r="N3054" s="1">
        <f>N(N3053)+IF(AND('💰 BÁO GIÁ'!$C$27&lt;&gt;"",OR(ISNUMBER(SEARCH('💰 BÁO GIÁ'!$C$27,$A3054)),ISNUMBER(SEARCH('💰 BÁO GIÁ'!$C$27,$B3054)))),1,0)</f>
        <v>0</v>
      </c>
      <c r="O3054" s="1" t="str">
        <f t="shared" si="95"/>
        <v/>
      </c>
    </row>
    <row r="3055" customHeight="1" spans="1:15">
      <c r="A3055" s="1" t="str">
        <f>IF('📦 RON BỘ'!B310="","",'📦 RON BỘ'!B310)</f>
        <v>HH075746</v>
      </c>
      <c r="B3055" s="1" t="str">
        <f>IF('📦 RON BỘ'!B310="","",'📦 RON BỘ'!C310)</f>
        <v>(hết hàng) Ron bộ 4TNV94 thép - MASAKO</v>
      </c>
      <c r="C3055" s="1" t="str">
        <f>IF('📦 RON BỘ'!B310="","","Ron bộ")</f>
        <v>Ron bộ</v>
      </c>
      <c r="D3055" s="1" t="str">
        <f>IF('📦 RON BỘ'!B310="","",'📦 RON BỘ'!F310)</f>
        <v>Bộ</v>
      </c>
      <c r="E3055" s="13">
        <f>IF('📦 RON BỘ'!B310="","",'📦 RON BỘ'!G310)</f>
        <v>0</v>
      </c>
      <c r="F3055" s="13">
        <f>IF('📦 RON BỘ'!B310="","",'📦 RON BỘ'!H310)</f>
        <v>0</v>
      </c>
      <c r="G3055" s="13">
        <f>IF('📦 RON BỘ'!B310="","",'📦 RON BỘ'!I310)</f>
        <v>0</v>
      </c>
      <c r="H3055" s="13">
        <f>IF('📦 RON BỘ'!B310="","",'📦 RON BỘ'!J310)</f>
        <v>0</v>
      </c>
      <c r="I3055" s="13">
        <f>IF('📦 RON BỘ'!B310="","",'📦 RON BỘ'!K310)</f>
        <v>0</v>
      </c>
      <c r="J3055" s="1" t="str">
        <f>IF('📦 RON BỘ'!B310="","","")</f>
        <v/>
      </c>
      <c r="L3055" s="1">
        <f>N(L3054)+IF(AND('🔎 TRA CỨU NHANH'!$C$2&lt;&gt;"",OR(ISNUMBER(SEARCH('🔎 TRA CỨU NHANH'!$C$2,$A3055)),ISNUMBER(SEARCH('🔎 TRA CỨU NHANH'!$C$2,$B3055)))),1,0)</f>
        <v>0</v>
      </c>
      <c r="M3055" s="1" t="str">
        <f t="shared" si="94"/>
        <v/>
      </c>
      <c r="N3055" s="1">
        <f>N(N3054)+IF(AND('💰 BÁO GIÁ'!$C$27&lt;&gt;"",OR(ISNUMBER(SEARCH('💰 BÁO GIÁ'!$C$27,$A3055)),ISNUMBER(SEARCH('💰 BÁO GIÁ'!$C$27,$B3055)))),1,0)</f>
        <v>0</v>
      </c>
      <c r="O3055" s="1" t="str">
        <f t="shared" si="95"/>
        <v/>
      </c>
    </row>
    <row r="3056" customHeight="1" spans="1:15">
      <c r="A3056" s="1" t="str">
        <f>IF('📦 RON BỘ'!B311="","",'📦 RON BỘ'!B311)</f>
        <v>HH074292</v>
      </c>
      <c r="B3056" s="1" t="str">
        <f>IF('📦 RON BỘ'!B311="","",'📦 RON BỘ'!C311)</f>
        <v>(hết hàng) Ron bộ 6D15 sợi carbon - DF</v>
      </c>
      <c r="C3056" s="1" t="str">
        <f>IF('📦 RON BỘ'!B311="","","Ron bộ")</f>
        <v>Ron bộ</v>
      </c>
      <c r="D3056" s="1" t="str">
        <f>IF('📦 RON BỘ'!B311="","",'📦 RON BỘ'!F311)</f>
        <v>Bộ</v>
      </c>
      <c r="E3056" s="13">
        <f>IF('📦 RON BỘ'!B311="","",'📦 RON BỘ'!G311)</f>
        <v>0</v>
      </c>
      <c r="F3056" s="13">
        <f>IF('📦 RON BỘ'!B311="","",'📦 RON BỘ'!H311)</f>
        <v>0</v>
      </c>
      <c r="G3056" s="13">
        <f>IF('📦 RON BỘ'!B311="","",'📦 RON BỘ'!I311)</f>
        <v>0</v>
      </c>
      <c r="H3056" s="13">
        <f>IF('📦 RON BỘ'!B311="","",'📦 RON BỘ'!J311)</f>
        <v>0</v>
      </c>
      <c r="I3056" s="13">
        <f>IF('📦 RON BỘ'!B311="","",'📦 RON BỘ'!K311)</f>
        <v>0</v>
      </c>
      <c r="J3056" s="1" t="str">
        <f>IF('📦 RON BỘ'!B311="","","")</f>
        <v/>
      </c>
      <c r="L3056" s="1">
        <f>N(L3055)+IF(AND('🔎 TRA CỨU NHANH'!$C$2&lt;&gt;"",OR(ISNUMBER(SEARCH('🔎 TRA CỨU NHANH'!$C$2,$A3056)),ISNUMBER(SEARCH('🔎 TRA CỨU NHANH'!$C$2,$B3056)))),1,0)</f>
        <v>0</v>
      </c>
      <c r="M3056" s="1" t="str">
        <f t="shared" si="94"/>
        <v/>
      </c>
      <c r="N3056" s="1">
        <f>N(N3055)+IF(AND('💰 BÁO GIÁ'!$C$27&lt;&gt;"",OR(ISNUMBER(SEARCH('💰 BÁO GIÁ'!$C$27,$A3056)),ISNUMBER(SEARCH('💰 BÁO GIÁ'!$C$27,$B3056)))),1,0)</f>
        <v>0</v>
      </c>
      <c r="O3056" s="1" t="str">
        <f t="shared" si="95"/>
        <v/>
      </c>
    </row>
    <row r="3057" customHeight="1" spans="1:15">
      <c r="A3057" s="1" t="str">
        <f>IF('📦 RON BỘ'!B312="","",'📦 RON BỘ'!B312)</f>
        <v>HH072722</v>
      </c>
      <c r="B3057" s="1" t="str">
        <f>IF('📦 RON BỘ'!B312="","",'📦 RON BỘ'!C312)</f>
        <v>(hết hàng) Ron bộ 6D31 (CATTE NGẮN) Thép - DF</v>
      </c>
      <c r="C3057" s="1" t="str">
        <f>IF('📦 RON BỘ'!B312="","","Ron bộ")</f>
        <v>Ron bộ</v>
      </c>
      <c r="D3057" s="1" t="str">
        <f>IF('📦 RON BỘ'!B312="","",'📦 RON BỘ'!F312)</f>
        <v>Bộ</v>
      </c>
      <c r="E3057" s="13">
        <f>IF('📦 RON BỘ'!B312="","",'📦 RON BỘ'!G312)</f>
        <v>0</v>
      </c>
      <c r="F3057" s="13">
        <f>IF('📦 RON BỘ'!B312="","",'📦 RON BỘ'!H312)</f>
        <v>0</v>
      </c>
      <c r="G3057" s="13">
        <f>IF('📦 RON BỘ'!B312="","",'📦 RON BỘ'!I312)</f>
        <v>0</v>
      </c>
      <c r="H3057" s="13">
        <f>IF('📦 RON BỘ'!B312="","",'📦 RON BỘ'!J312)</f>
        <v>0</v>
      </c>
      <c r="I3057" s="13">
        <f>IF('📦 RON BỘ'!B312="","",'📦 RON BỘ'!K312)</f>
        <v>0</v>
      </c>
      <c r="J3057" s="1" t="str">
        <f>IF('📦 RON BỘ'!B312="","","")</f>
        <v/>
      </c>
      <c r="L3057" s="1">
        <f>N(L3056)+IF(AND('🔎 TRA CỨU NHANH'!$C$2&lt;&gt;"",OR(ISNUMBER(SEARCH('🔎 TRA CỨU NHANH'!$C$2,$A3057)),ISNUMBER(SEARCH('🔎 TRA CỨU NHANH'!$C$2,$B3057)))),1,0)</f>
        <v>0</v>
      </c>
      <c r="M3057" s="1" t="str">
        <f t="shared" si="94"/>
        <v/>
      </c>
      <c r="N3057" s="1">
        <f>N(N3056)+IF(AND('💰 BÁO GIÁ'!$C$27&lt;&gt;"",OR(ISNUMBER(SEARCH('💰 BÁO GIÁ'!$C$27,$A3057)),ISNUMBER(SEARCH('💰 BÁO GIÁ'!$C$27,$B3057)))),1,0)</f>
        <v>0</v>
      </c>
      <c r="O3057" s="1" t="str">
        <f t="shared" si="95"/>
        <v/>
      </c>
    </row>
    <row r="3058" customHeight="1" spans="1:15">
      <c r="A3058" s="1" t="str">
        <f>IF('📦 RON BỘ'!B313="","",'📦 RON BỘ'!B313)</f>
        <v>HH072727</v>
      </c>
      <c r="B3058" s="1" t="str">
        <f>IF('📦 RON BỘ'!B313="","",'📦 RON BỘ'!C313)</f>
        <v>(hết hàng) Ron bộ 6HK1 thép (kim phun cơ) - DF</v>
      </c>
      <c r="C3058" s="1" t="str">
        <f>IF('📦 RON BỘ'!B313="","","Ron bộ")</f>
        <v>Ron bộ</v>
      </c>
      <c r="D3058" s="1" t="str">
        <f>IF('📦 RON BỘ'!B313="","",'📦 RON BỘ'!F313)</f>
        <v>Bộ</v>
      </c>
      <c r="E3058" s="13">
        <f>IF('📦 RON BỘ'!B313="","",'📦 RON BỘ'!G313)</f>
        <v>0</v>
      </c>
      <c r="F3058" s="13">
        <f>IF('📦 RON BỘ'!B313="","",'📦 RON BỘ'!H313)</f>
        <v>0</v>
      </c>
      <c r="G3058" s="13">
        <f>IF('📦 RON BỘ'!B313="","",'📦 RON BỘ'!I313)</f>
        <v>0</v>
      </c>
      <c r="H3058" s="13">
        <f>IF('📦 RON BỘ'!B313="","",'📦 RON BỘ'!J313)</f>
        <v>0</v>
      </c>
      <c r="I3058" s="13">
        <f>IF('📦 RON BỘ'!B313="","",'📦 RON BỘ'!K313)</f>
        <v>0</v>
      </c>
      <c r="J3058" s="1" t="str">
        <f>IF('📦 RON BỘ'!B313="","","")</f>
        <v/>
      </c>
      <c r="L3058" s="1">
        <f>N(L3057)+IF(AND('🔎 TRA CỨU NHANH'!$C$2&lt;&gt;"",OR(ISNUMBER(SEARCH('🔎 TRA CỨU NHANH'!$C$2,$A3058)),ISNUMBER(SEARCH('🔎 TRA CỨU NHANH'!$C$2,$B3058)))),1,0)</f>
        <v>0</v>
      </c>
      <c r="M3058" s="1" t="str">
        <f t="shared" si="94"/>
        <v/>
      </c>
      <c r="N3058" s="1">
        <f>N(N3057)+IF(AND('💰 BÁO GIÁ'!$C$27&lt;&gt;"",OR(ISNUMBER(SEARCH('💰 BÁO GIÁ'!$C$27,$A3058)),ISNUMBER(SEARCH('💰 BÁO GIÁ'!$C$27,$B3058)))),1,0)</f>
        <v>0</v>
      </c>
      <c r="O3058" s="1" t="str">
        <f t="shared" si="95"/>
        <v/>
      </c>
    </row>
    <row r="3059" customHeight="1" spans="1:15">
      <c r="A3059" s="1" t="str">
        <f>IF('📦 RON BỘ'!B314="","",'📦 RON BỘ'!B314)</f>
        <v>HH072090</v>
      </c>
      <c r="B3059" s="1" t="str">
        <f>IF('📦 RON BỘ'!B314="","",'📦 RON BỘ'!C314)</f>
        <v>(hết hàng) Ron bộ DA120/DA640 amiang + kim loại - DF</v>
      </c>
      <c r="C3059" s="1" t="str">
        <f>IF('📦 RON BỘ'!B314="","","Ron bộ")</f>
        <v>Ron bộ</v>
      </c>
      <c r="D3059" s="1" t="str">
        <f>IF('📦 RON BỘ'!B314="","",'📦 RON BỘ'!F314)</f>
        <v>Bộ</v>
      </c>
      <c r="E3059" s="13">
        <f>IF('📦 RON BỘ'!B314="","",'📦 RON BỘ'!G314)</f>
        <v>0</v>
      </c>
      <c r="F3059" s="13">
        <f>IF('📦 RON BỘ'!B314="","",'📦 RON BỘ'!H314)</f>
        <v>0</v>
      </c>
      <c r="G3059" s="13">
        <f>IF('📦 RON BỘ'!B314="","",'📦 RON BỘ'!I314)</f>
        <v>0</v>
      </c>
      <c r="H3059" s="13">
        <f>IF('📦 RON BỘ'!B314="","",'📦 RON BỘ'!J314)</f>
        <v>0</v>
      </c>
      <c r="I3059" s="13">
        <f>IF('📦 RON BỘ'!B314="","",'📦 RON BỘ'!K314)</f>
        <v>0</v>
      </c>
      <c r="J3059" s="1" t="str">
        <f>IF('📦 RON BỘ'!B314="","","")</f>
        <v/>
      </c>
      <c r="L3059" s="1">
        <f>N(L3058)+IF(AND('🔎 TRA CỨU NHANH'!$C$2&lt;&gt;"",OR(ISNUMBER(SEARCH('🔎 TRA CỨU NHANH'!$C$2,$A3059)),ISNUMBER(SEARCH('🔎 TRA CỨU NHANH'!$C$2,$B3059)))),1,0)</f>
        <v>0</v>
      </c>
      <c r="M3059" s="1" t="str">
        <f t="shared" si="94"/>
        <v/>
      </c>
      <c r="N3059" s="1">
        <f>N(N3058)+IF(AND('💰 BÁO GIÁ'!$C$27&lt;&gt;"",OR(ISNUMBER(SEARCH('💰 BÁO GIÁ'!$C$27,$A3059)),ISNUMBER(SEARCH('💰 BÁO GIÁ'!$C$27,$B3059)))),1,0)</f>
        <v>0</v>
      </c>
      <c r="O3059" s="1" t="str">
        <f t="shared" si="95"/>
        <v/>
      </c>
    </row>
    <row r="3060" customHeight="1" spans="1:15">
      <c r="A3060" s="1" t="str">
        <f>IF('📦 RON BỘ'!B315="","",'📦 RON BỘ'!B315)</f>
        <v>HH081564</v>
      </c>
      <c r="B3060" s="1" t="str">
        <f>IF('📦 RON BỘ'!B315="","",'📦 RON BỘ'!C315)</f>
        <v>Ron bộ  4DQ3 (SK) - Pacific</v>
      </c>
      <c r="C3060" s="1" t="str">
        <f>IF('📦 RON BỘ'!B315="","","Ron bộ")</f>
        <v>Ron bộ</v>
      </c>
      <c r="D3060" s="1" t="str">
        <f>IF('📦 RON BỘ'!B315="","",'📦 RON BỘ'!F315)</f>
        <v>Bộ</v>
      </c>
      <c r="E3060" s="13">
        <f>IF('📦 RON BỘ'!B315="","",'📦 RON BỘ'!G315)</f>
        <v>0</v>
      </c>
      <c r="F3060" s="13">
        <f>IF('📦 RON BỘ'!B315="","",'📦 RON BỘ'!H315)</f>
        <v>0</v>
      </c>
      <c r="G3060" s="13">
        <f>IF('📦 RON BỘ'!B315="","",'📦 RON BỘ'!I315)</f>
        <v>0</v>
      </c>
      <c r="H3060" s="13">
        <f>IF('📦 RON BỘ'!B315="","",'📦 RON BỘ'!J315)</f>
        <v>0</v>
      </c>
      <c r="I3060" s="13">
        <f>IF('📦 RON BỘ'!B315="","",'📦 RON BỘ'!K315)</f>
        <v>0</v>
      </c>
      <c r="J3060" s="1" t="str">
        <f>IF('📦 RON BỘ'!B315="","","")</f>
        <v/>
      </c>
      <c r="L3060" s="1">
        <f>N(L3059)+IF(AND('🔎 TRA CỨU NHANH'!$C$2&lt;&gt;"",OR(ISNUMBER(SEARCH('🔎 TRA CỨU NHANH'!$C$2,$A3060)),ISNUMBER(SEARCH('🔎 TRA CỨU NHANH'!$C$2,$B3060)))),1,0)</f>
        <v>0</v>
      </c>
      <c r="M3060" s="1" t="str">
        <f t="shared" si="94"/>
        <v/>
      </c>
      <c r="N3060" s="1">
        <f>N(N3059)+IF(AND('💰 BÁO GIÁ'!$C$27&lt;&gt;"",OR(ISNUMBER(SEARCH('💰 BÁO GIÁ'!$C$27,$A3060)),ISNUMBER(SEARCH('💰 BÁO GIÁ'!$C$27,$B3060)))),1,0)</f>
        <v>0</v>
      </c>
      <c r="O3060" s="1" t="str">
        <f t="shared" si="95"/>
        <v/>
      </c>
    </row>
    <row r="3061" customHeight="1" spans="1:15">
      <c r="A3061" s="1" t="str">
        <f>IF('📦 RON BỘ'!B316="","",'📦 RON BỘ'!B316)</f>
        <v>HH070901</v>
      </c>
      <c r="B3061" s="1" t="str">
        <f>IF('📦 RON BỘ'!B316="","",'📦 RON BỘ'!C316)</f>
        <v>Ron bộ  D1146 ( 1146 ) sợi carbon - DF</v>
      </c>
      <c r="C3061" s="1" t="str">
        <f>IF('📦 RON BỘ'!B316="","","Ron bộ")</f>
        <v>Ron bộ</v>
      </c>
      <c r="D3061" s="1" t="str">
        <f>IF('📦 RON BỘ'!B316="","",'📦 RON BỘ'!F316)</f>
        <v>Bộ</v>
      </c>
      <c r="E3061" s="13">
        <f>IF('📦 RON BỘ'!B316="","",'📦 RON BỘ'!G316)</f>
        <v>0</v>
      </c>
      <c r="F3061" s="13">
        <f>IF('📦 RON BỘ'!B316="","",'📦 RON BỘ'!H316)</f>
        <v>0</v>
      </c>
      <c r="G3061" s="13">
        <f>IF('📦 RON BỘ'!B316="","",'📦 RON BỘ'!I316)</f>
        <v>0</v>
      </c>
      <c r="H3061" s="13">
        <f>IF('📦 RON BỘ'!B316="","",'📦 RON BỘ'!J316)</f>
        <v>0</v>
      </c>
      <c r="I3061" s="13">
        <f>IF('📦 RON BỘ'!B316="","",'📦 RON BỘ'!K316)</f>
        <v>0</v>
      </c>
      <c r="J3061" s="1" t="str">
        <f>IF('📦 RON BỘ'!B316="","","")</f>
        <v/>
      </c>
      <c r="L3061" s="1">
        <f>N(L3060)+IF(AND('🔎 TRA CỨU NHANH'!$C$2&lt;&gt;"",OR(ISNUMBER(SEARCH('🔎 TRA CỨU NHANH'!$C$2,$A3061)),ISNUMBER(SEARCH('🔎 TRA CỨU NHANH'!$C$2,$B3061)))),1,0)</f>
        <v>0</v>
      </c>
      <c r="M3061" s="1" t="str">
        <f t="shared" si="94"/>
        <v/>
      </c>
      <c r="N3061" s="1">
        <f>N(N3060)+IF(AND('💰 BÁO GIÁ'!$C$27&lt;&gt;"",OR(ISNUMBER(SEARCH('💰 BÁO GIÁ'!$C$27,$A3061)),ISNUMBER(SEARCH('💰 BÁO GIÁ'!$C$27,$B3061)))),1,0)</f>
        <v>0</v>
      </c>
      <c r="O3061" s="1" t="str">
        <f t="shared" si="95"/>
        <v/>
      </c>
    </row>
    <row r="3062" customHeight="1" spans="1:15">
      <c r="A3062" s="1" t="str">
        <f>IF('📦 RON BỘ'!B317="","",'📦 RON BỘ'!B317)</f>
        <v>HH073117</v>
      </c>
      <c r="B3062" s="1" t="str">
        <f>IF('📦 RON BỘ'!B317="","",'📦 RON BỘ'!C317)</f>
        <v>Ron bộ 11Z (NK) - CGP/ PACIFIC</v>
      </c>
      <c r="C3062" s="1" t="str">
        <f>IF('📦 RON BỘ'!B317="","","Ron bộ")</f>
        <v>Ron bộ</v>
      </c>
      <c r="D3062" s="1" t="str">
        <f>IF('📦 RON BỘ'!B317="","",'📦 RON BỘ'!F317)</f>
        <v>Bộ</v>
      </c>
      <c r="E3062" s="13">
        <f>IF('📦 RON BỘ'!B317="","",'📦 RON BỘ'!G317)</f>
        <v>0</v>
      </c>
      <c r="F3062" s="13">
        <f>IF('📦 RON BỘ'!B317="","",'📦 RON BỘ'!H317)</f>
        <v>0</v>
      </c>
      <c r="G3062" s="13">
        <f>IF('📦 RON BỘ'!B317="","",'📦 RON BỘ'!I317)</f>
        <v>0</v>
      </c>
      <c r="H3062" s="13">
        <f>IF('📦 RON BỘ'!B317="","",'📦 RON BỘ'!J317)</f>
        <v>0</v>
      </c>
      <c r="I3062" s="13">
        <f>IF('📦 RON BỘ'!B317="","",'📦 RON BỘ'!K317)</f>
        <v>0</v>
      </c>
      <c r="J3062" s="1" t="str">
        <f>IF('📦 RON BỘ'!B317="","","")</f>
        <v/>
      </c>
      <c r="L3062" s="1">
        <f>N(L3061)+IF(AND('🔎 TRA CỨU NHANH'!$C$2&lt;&gt;"",OR(ISNUMBER(SEARCH('🔎 TRA CỨU NHANH'!$C$2,$A3062)),ISNUMBER(SEARCH('🔎 TRA CỨU NHANH'!$C$2,$B3062)))),1,0)</f>
        <v>0</v>
      </c>
      <c r="M3062" s="1" t="str">
        <f t="shared" si="94"/>
        <v/>
      </c>
      <c r="N3062" s="1">
        <f>N(N3061)+IF(AND('💰 BÁO GIÁ'!$C$27&lt;&gt;"",OR(ISNUMBER(SEARCH('💰 BÁO GIÁ'!$C$27,$A3062)),ISNUMBER(SEARCH('💰 BÁO GIÁ'!$C$27,$B3062)))),1,0)</f>
        <v>0</v>
      </c>
      <c r="O3062" s="1" t="str">
        <f t="shared" si="95"/>
        <v/>
      </c>
    </row>
    <row r="3063" customHeight="1" spans="1:15">
      <c r="A3063" s="1" t="str">
        <f>IF('📦 RON BỘ'!B318="","",'📦 RON BỘ'!B318)</f>
        <v>HH083682</v>
      </c>
      <c r="B3063" s="1" t="str">
        <f>IF('📦 RON BỘ'!B318="","",'📦 RON BỘ'!C318)</f>
        <v>Ron bộ 1DZ-2 Thép- Pacific</v>
      </c>
      <c r="C3063" s="1" t="str">
        <f>IF('📦 RON BỘ'!B318="","","Ron bộ")</f>
        <v>Ron bộ</v>
      </c>
      <c r="D3063" s="1" t="str">
        <f>IF('📦 RON BỘ'!B318="","",'📦 RON BỘ'!F318)</f>
        <v>Bộ</v>
      </c>
      <c r="E3063" s="13">
        <f>IF('📦 RON BỘ'!B318="","",'📦 RON BỘ'!G318)</f>
        <v>0</v>
      </c>
      <c r="F3063" s="13">
        <f>IF('📦 RON BỘ'!B318="","",'📦 RON BỘ'!H318)</f>
        <v>0</v>
      </c>
      <c r="G3063" s="13">
        <f>IF('📦 RON BỘ'!B318="","",'📦 RON BỘ'!I318)</f>
        <v>0</v>
      </c>
      <c r="H3063" s="13">
        <f>IF('📦 RON BỘ'!B318="","",'📦 RON BỘ'!J318)</f>
        <v>0</v>
      </c>
      <c r="I3063" s="13">
        <f>IF('📦 RON BỘ'!B318="","",'📦 RON BỘ'!K318)</f>
        <v>0</v>
      </c>
      <c r="J3063" s="1" t="str">
        <f>IF('📦 RON BỘ'!B318="","","")</f>
        <v/>
      </c>
      <c r="L3063" s="1">
        <f>N(L3062)+IF(AND('🔎 TRA CỨU NHANH'!$C$2&lt;&gt;"",OR(ISNUMBER(SEARCH('🔎 TRA CỨU NHANH'!$C$2,$A3063)),ISNUMBER(SEARCH('🔎 TRA CỨU NHANH'!$C$2,$B3063)))),1,0)</f>
        <v>0</v>
      </c>
      <c r="M3063" s="1" t="str">
        <f t="shared" si="94"/>
        <v/>
      </c>
      <c r="N3063" s="1">
        <f>N(N3062)+IF(AND('💰 BÁO GIÁ'!$C$27&lt;&gt;"",OR(ISNUMBER(SEARCH('💰 BÁO GIÁ'!$C$27,$A3063)),ISNUMBER(SEARCH('💰 BÁO GIÁ'!$C$27,$B3063)))),1,0)</f>
        <v>0</v>
      </c>
      <c r="O3063" s="1" t="str">
        <f t="shared" si="95"/>
        <v/>
      </c>
    </row>
    <row r="3064" customHeight="1" spans="1:15">
      <c r="A3064" s="1" t="str">
        <f>IF('📦 RON BỘ'!B319="","",'📦 RON BỘ'!B319)</f>
        <v>HH075916</v>
      </c>
      <c r="B3064" s="1" t="str">
        <f>IF('📦 RON BỘ'!B319="","",'📦 RON BỘ'!C319)</f>
        <v>Ron bộ 1Z/ 2Z - TONYCO/ CADA</v>
      </c>
      <c r="C3064" s="1" t="str">
        <f>IF('📦 RON BỘ'!B319="","","Ron bộ")</f>
        <v>Ron bộ</v>
      </c>
      <c r="D3064" s="1" t="str">
        <f>IF('📦 RON BỘ'!B319="","",'📦 RON BỘ'!F319)</f>
        <v>Bộ</v>
      </c>
      <c r="E3064" s="13">
        <f>IF('📦 RON BỘ'!B319="","",'📦 RON BỘ'!G319)</f>
        <v>0</v>
      </c>
      <c r="F3064" s="13">
        <f>IF('📦 RON BỘ'!B319="","",'📦 RON BỘ'!H319)</f>
        <v>0</v>
      </c>
      <c r="G3064" s="13">
        <f>IF('📦 RON BỘ'!B319="","",'📦 RON BỘ'!I319)</f>
        <v>0</v>
      </c>
      <c r="H3064" s="13">
        <f>IF('📦 RON BỘ'!B319="","",'📦 RON BỘ'!J319)</f>
        <v>0</v>
      </c>
      <c r="I3064" s="13">
        <f>IF('📦 RON BỘ'!B319="","",'📦 RON BỘ'!K319)</f>
        <v>0</v>
      </c>
      <c r="J3064" s="1" t="str">
        <f>IF('📦 RON BỘ'!B319="","","")</f>
        <v/>
      </c>
      <c r="L3064" s="1">
        <f>N(L3063)+IF(AND('🔎 TRA CỨU NHANH'!$C$2&lt;&gt;"",OR(ISNUMBER(SEARCH('🔎 TRA CỨU NHANH'!$C$2,$A3064)),ISNUMBER(SEARCH('🔎 TRA CỨU NHANH'!$C$2,$B3064)))),1,0)</f>
        <v>0</v>
      </c>
      <c r="M3064" s="1" t="str">
        <f t="shared" si="94"/>
        <v/>
      </c>
      <c r="N3064" s="1">
        <f>N(N3063)+IF(AND('💰 BÁO GIÁ'!$C$27&lt;&gt;"",OR(ISNUMBER(SEARCH('💰 BÁO GIÁ'!$C$27,$A3064)),ISNUMBER(SEARCH('💰 BÁO GIÁ'!$C$27,$B3064)))),1,0)</f>
        <v>0</v>
      </c>
      <c r="O3064" s="1" t="str">
        <f t="shared" si="95"/>
        <v/>
      </c>
    </row>
    <row r="3065" customHeight="1" spans="1:15">
      <c r="A3065" s="1" t="str">
        <f>IF('📦 RON BỘ'!B320="","",'📦 RON BỘ'!B320)</f>
        <v>HH076528</v>
      </c>
      <c r="B3065" s="1" t="str">
        <f>IF('📦 RON BỘ'!B320="","",'📦 RON BỘ'!C320)</f>
        <v>Ron bộ 2J NEW giấy- PACIFIC</v>
      </c>
      <c r="C3065" s="1" t="str">
        <f>IF('📦 RON BỘ'!B320="","","Ron bộ")</f>
        <v>Ron bộ</v>
      </c>
      <c r="D3065" s="1" t="str">
        <f>IF('📦 RON BỘ'!B320="","",'📦 RON BỘ'!F320)</f>
        <v>Bộ</v>
      </c>
      <c r="E3065" s="13">
        <f>IF('📦 RON BỘ'!B320="","",'📦 RON BỘ'!G320)</f>
        <v>0</v>
      </c>
      <c r="F3065" s="13">
        <f>IF('📦 RON BỘ'!B320="","",'📦 RON BỘ'!H320)</f>
        <v>0</v>
      </c>
      <c r="G3065" s="13">
        <f>IF('📦 RON BỘ'!B320="","",'📦 RON BỘ'!I320)</f>
        <v>0</v>
      </c>
      <c r="H3065" s="13">
        <f>IF('📦 RON BỘ'!B320="","",'📦 RON BỘ'!J320)</f>
        <v>0</v>
      </c>
      <c r="I3065" s="13">
        <f>IF('📦 RON BỘ'!B320="","",'📦 RON BỘ'!K320)</f>
        <v>0</v>
      </c>
      <c r="J3065" s="1" t="str">
        <f>IF('📦 RON BỘ'!B320="","","")</f>
        <v/>
      </c>
      <c r="L3065" s="1">
        <f>N(L3064)+IF(AND('🔎 TRA CỨU NHANH'!$C$2&lt;&gt;"",OR(ISNUMBER(SEARCH('🔎 TRA CỨU NHANH'!$C$2,$A3065)),ISNUMBER(SEARCH('🔎 TRA CỨU NHANH'!$C$2,$B3065)))),1,0)</f>
        <v>0</v>
      </c>
      <c r="M3065" s="1" t="str">
        <f t="shared" si="94"/>
        <v/>
      </c>
      <c r="N3065" s="1">
        <f>N(N3064)+IF(AND('💰 BÁO GIÁ'!$C$27&lt;&gt;"",OR(ISNUMBER(SEARCH('💰 BÁO GIÁ'!$C$27,$A3065)),ISNUMBER(SEARCH('💰 BÁO GIÁ'!$C$27,$B3065)))),1,0)</f>
        <v>0</v>
      </c>
      <c r="O3065" s="1" t="str">
        <f t="shared" si="95"/>
        <v/>
      </c>
    </row>
    <row r="3066" customHeight="1" spans="1:15">
      <c r="A3066" s="1" t="str">
        <f>IF('📦 RON BỘ'!B321="","",'📦 RON BỘ'!B321)</f>
        <v>HH072174</v>
      </c>
      <c r="B3066" s="1" t="str">
        <f>IF('📦 RON BỘ'!B321="","",'📦 RON BỘ'!C321)</f>
        <v>Ron bộ 2J OLD (NK) - CADA</v>
      </c>
      <c r="C3066" s="1" t="str">
        <f>IF('📦 RON BỘ'!B321="","","Ron bộ")</f>
        <v>Ron bộ</v>
      </c>
      <c r="D3066" s="1" t="str">
        <f>IF('📦 RON BỘ'!B321="","",'📦 RON BỘ'!F321)</f>
        <v>Bộ</v>
      </c>
      <c r="E3066" s="13">
        <f>IF('📦 RON BỘ'!B321="","",'📦 RON BỘ'!G321)</f>
        <v>0</v>
      </c>
      <c r="F3066" s="13">
        <f>IF('📦 RON BỘ'!B321="","",'📦 RON BỘ'!H321)</f>
        <v>0</v>
      </c>
      <c r="G3066" s="13">
        <f>IF('📦 RON BỘ'!B321="","",'📦 RON BỘ'!I321)</f>
        <v>0</v>
      </c>
      <c r="H3066" s="13">
        <f>IF('📦 RON BỘ'!B321="","",'📦 RON BỘ'!J321)</f>
        <v>0</v>
      </c>
      <c r="I3066" s="13">
        <f>IF('📦 RON BỘ'!B321="","",'📦 RON BỘ'!K321)</f>
        <v>0</v>
      </c>
      <c r="J3066" s="1" t="str">
        <f>IF('📦 RON BỘ'!B321="","","")</f>
        <v/>
      </c>
      <c r="L3066" s="1">
        <f>N(L3065)+IF(AND('🔎 TRA CỨU NHANH'!$C$2&lt;&gt;"",OR(ISNUMBER(SEARCH('🔎 TRA CỨU NHANH'!$C$2,$A3066)),ISNUMBER(SEARCH('🔎 TRA CỨU NHANH'!$C$2,$B3066)))),1,0)</f>
        <v>0</v>
      </c>
      <c r="M3066" s="1" t="str">
        <f t="shared" si="94"/>
        <v/>
      </c>
      <c r="N3066" s="1">
        <f>N(N3065)+IF(AND('💰 BÁO GIÁ'!$C$27&lt;&gt;"",OR(ISNUMBER(SEARCH('💰 BÁO GIÁ'!$C$27,$A3066)),ISNUMBER(SEARCH('💰 BÁO GIÁ'!$C$27,$B3066)))),1,0)</f>
        <v>0</v>
      </c>
      <c r="O3066" s="1" t="str">
        <f t="shared" si="95"/>
        <v/>
      </c>
    </row>
    <row r="3067" customHeight="1" spans="1:15">
      <c r="A3067" s="1" t="str">
        <f>IF('📦 RON BỘ'!B322="","",'📦 RON BỘ'!B322)</f>
        <v>HH079212</v>
      </c>
      <c r="B3067" s="1" t="str">
        <f>IF('📦 RON BỘ'!B322="","",'📦 RON BỘ'!C322)</f>
        <v>Ron bộ 2Z-1/3Z ( lỗ nước dài-thun cò có lỗ)-CADA</v>
      </c>
      <c r="C3067" s="1" t="str">
        <f>IF('📦 RON BỘ'!B322="","","Ron bộ")</f>
        <v>Ron bộ</v>
      </c>
      <c r="D3067" s="1" t="str">
        <f>IF('📦 RON BỘ'!B322="","",'📦 RON BỘ'!F322)</f>
        <v>Bộ</v>
      </c>
      <c r="E3067" s="13">
        <f>IF('📦 RON BỘ'!B322="","",'📦 RON BỘ'!G322)</f>
        <v>0</v>
      </c>
      <c r="F3067" s="13">
        <f>IF('📦 RON BỘ'!B322="","",'📦 RON BỘ'!H322)</f>
        <v>0</v>
      </c>
      <c r="G3067" s="13">
        <f>IF('📦 RON BỘ'!B322="","",'📦 RON BỘ'!I322)</f>
        <v>0</v>
      </c>
      <c r="H3067" s="13">
        <f>IF('📦 RON BỘ'!B322="","",'📦 RON BỘ'!J322)</f>
        <v>0</v>
      </c>
      <c r="I3067" s="13">
        <f>IF('📦 RON BỘ'!B322="","",'📦 RON BỘ'!K322)</f>
        <v>0</v>
      </c>
      <c r="J3067" s="1" t="str">
        <f>IF('📦 RON BỘ'!B322="","","")</f>
        <v/>
      </c>
      <c r="L3067" s="1">
        <f>N(L3066)+IF(AND('🔎 TRA CỨU NHANH'!$C$2&lt;&gt;"",OR(ISNUMBER(SEARCH('🔎 TRA CỨU NHANH'!$C$2,$A3067)),ISNUMBER(SEARCH('🔎 TRA CỨU NHANH'!$C$2,$B3067)))),1,0)</f>
        <v>0</v>
      </c>
      <c r="M3067" s="1" t="str">
        <f t="shared" si="94"/>
        <v/>
      </c>
      <c r="N3067" s="1">
        <f>N(N3066)+IF(AND('💰 BÁO GIÁ'!$C$27&lt;&gt;"",OR(ISNUMBER(SEARCH('💰 BÁO GIÁ'!$C$27,$A3067)),ISNUMBER(SEARCH('💰 BÁO GIÁ'!$C$27,$B3067)))),1,0)</f>
        <v>0</v>
      </c>
      <c r="O3067" s="1" t="str">
        <f t="shared" si="95"/>
        <v/>
      </c>
    </row>
    <row r="3068" customHeight="1" spans="1:15">
      <c r="A3068" s="1" t="str">
        <f>IF('📦 RON BỘ'!B323="","",'📦 RON BỘ'!B323)</f>
        <v>HH082407</v>
      </c>
      <c r="B3068" s="1" t="str">
        <f>IF('📦 RON BỘ'!B323="","",'📦 RON BỘ'!C323)</f>
        <v>Ron bộ 3AB1 - PACIFIC</v>
      </c>
      <c r="C3068" s="1" t="str">
        <f>IF('📦 RON BỘ'!B323="","","Ron bộ")</f>
        <v>Ron bộ</v>
      </c>
      <c r="D3068" s="1" t="str">
        <f>IF('📦 RON BỘ'!B323="","",'📦 RON BỘ'!F323)</f>
        <v>Bộ</v>
      </c>
      <c r="E3068" s="13">
        <f>IF('📦 RON BỘ'!B323="","",'📦 RON BỘ'!G323)</f>
        <v>0</v>
      </c>
      <c r="F3068" s="13">
        <f>IF('📦 RON BỘ'!B323="","",'📦 RON BỘ'!H323)</f>
        <v>0</v>
      </c>
      <c r="G3068" s="13">
        <f>IF('📦 RON BỘ'!B323="","",'📦 RON BỘ'!I323)</f>
        <v>0</v>
      </c>
      <c r="H3068" s="13">
        <f>IF('📦 RON BỘ'!B323="","",'📦 RON BỘ'!J323)</f>
        <v>0</v>
      </c>
      <c r="I3068" s="13">
        <f>IF('📦 RON BỘ'!B323="","",'📦 RON BỘ'!K323)</f>
        <v>0</v>
      </c>
      <c r="J3068" s="1" t="str">
        <f>IF('📦 RON BỘ'!B323="","","")</f>
        <v/>
      </c>
      <c r="L3068" s="1">
        <f>N(L3067)+IF(AND('🔎 TRA CỨU NHANH'!$C$2&lt;&gt;"",OR(ISNUMBER(SEARCH('🔎 TRA CỨU NHANH'!$C$2,$A3068)),ISNUMBER(SEARCH('🔎 TRA CỨU NHANH'!$C$2,$B3068)))),1,0)</f>
        <v>0</v>
      </c>
      <c r="M3068" s="1" t="str">
        <f t="shared" si="94"/>
        <v/>
      </c>
      <c r="N3068" s="1">
        <f>N(N3067)+IF(AND('💰 BÁO GIÁ'!$C$27&lt;&gt;"",OR(ISNUMBER(SEARCH('💰 BÁO GIÁ'!$C$27,$A3068)),ISNUMBER(SEARCH('💰 BÁO GIÁ'!$C$27,$B3068)))),1,0)</f>
        <v>0</v>
      </c>
      <c r="O3068" s="1" t="str">
        <f t="shared" si="95"/>
        <v/>
      </c>
    </row>
    <row r="3069" customHeight="1" spans="1:15">
      <c r="A3069" s="1" t="str">
        <f>IF('📦 RON BỘ'!B324="","",'📦 RON BỘ'!B324)</f>
        <v>HH080438</v>
      </c>
      <c r="B3069" s="1" t="str">
        <f>IF('📦 RON BỘ'!B324="","",'📦 RON BỘ'!C324)</f>
        <v>Ron bộ 3D72-D850 Graphite - MASAKO</v>
      </c>
      <c r="C3069" s="1" t="str">
        <f>IF('📦 RON BỘ'!B324="","","Ron bộ")</f>
        <v>Ron bộ</v>
      </c>
      <c r="D3069" s="1" t="str">
        <f>IF('📦 RON BỘ'!B324="","",'📦 RON BỘ'!F324)</f>
        <v>Bộ</v>
      </c>
      <c r="E3069" s="13">
        <f>IF('📦 RON BỘ'!B324="","",'📦 RON BỘ'!G324)</f>
        <v>0</v>
      </c>
      <c r="F3069" s="13">
        <f>IF('📦 RON BỘ'!B324="","",'📦 RON BỘ'!H324)</f>
        <v>560000</v>
      </c>
      <c r="G3069" s="13">
        <f>IF('📦 RON BỘ'!B324="","",'📦 RON BỘ'!I324)</f>
        <v>590000</v>
      </c>
      <c r="H3069" s="13">
        <f>IF('📦 RON BỘ'!B324="","",'📦 RON BỘ'!J324)</f>
        <v>630000</v>
      </c>
      <c r="I3069" s="13">
        <f>IF('📦 RON BỘ'!B324="","",'📦 RON BỘ'!K324)</f>
        <v>0</v>
      </c>
      <c r="J3069" s="1" t="str">
        <f>IF('📦 RON BỘ'!B324="","","")</f>
        <v/>
      </c>
      <c r="L3069" s="1">
        <f>N(L3068)+IF(AND('🔎 TRA CỨU NHANH'!$C$2&lt;&gt;"",OR(ISNUMBER(SEARCH('🔎 TRA CỨU NHANH'!$C$2,$A3069)),ISNUMBER(SEARCH('🔎 TRA CỨU NHANH'!$C$2,$B3069)))),1,0)</f>
        <v>0</v>
      </c>
      <c r="M3069" s="1" t="str">
        <f t="shared" si="94"/>
        <v/>
      </c>
      <c r="N3069" s="1">
        <f>N(N3068)+IF(AND('💰 BÁO GIÁ'!$C$27&lt;&gt;"",OR(ISNUMBER(SEARCH('💰 BÁO GIÁ'!$C$27,$A3069)),ISNUMBER(SEARCH('💰 BÁO GIÁ'!$C$27,$B3069)))),1,0)</f>
        <v>0</v>
      </c>
      <c r="O3069" s="1" t="str">
        <f t="shared" si="95"/>
        <v/>
      </c>
    </row>
    <row r="3070" customHeight="1" spans="1:15">
      <c r="A3070" s="1" t="str">
        <f>IF('📦 RON BỘ'!B325="","",'📦 RON BỘ'!B325)</f>
        <v>HH080439</v>
      </c>
      <c r="B3070" s="1" t="str">
        <f>IF('📦 RON BỘ'!B325="","",'📦 RON BỘ'!C325)</f>
        <v>Ron bộ 3D72-D905 Graphite - MASAKO</v>
      </c>
      <c r="C3070" s="1" t="str">
        <f>IF('📦 RON BỘ'!B325="","","Ron bộ")</f>
        <v>Ron bộ</v>
      </c>
      <c r="D3070" s="1" t="str">
        <f>IF('📦 RON BỘ'!B325="","",'📦 RON BỘ'!F325)</f>
        <v>Bộ</v>
      </c>
      <c r="E3070" s="13">
        <f>IF('📦 RON BỘ'!B325="","",'📦 RON BỘ'!G325)</f>
        <v>0</v>
      </c>
      <c r="F3070" s="13">
        <f>IF('📦 RON BỘ'!B325="","",'📦 RON BỘ'!H325)</f>
        <v>560000</v>
      </c>
      <c r="G3070" s="13">
        <f>IF('📦 RON BỘ'!B325="","",'📦 RON BỘ'!I325)</f>
        <v>590000</v>
      </c>
      <c r="H3070" s="13">
        <f>IF('📦 RON BỘ'!B325="","",'📦 RON BỘ'!J325)</f>
        <v>630000</v>
      </c>
      <c r="I3070" s="13">
        <f>IF('📦 RON BỘ'!B325="","",'📦 RON BỘ'!K325)</f>
        <v>0</v>
      </c>
      <c r="J3070" s="1" t="str">
        <f>IF('📦 RON BỘ'!B325="","","")</f>
        <v/>
      </c>
      <c r="L3070" s="1">
        <f>N(L3069)+IF(AND('🔎 TRA CỨU NHANH'!$C$2&lt;&gt;"",OR(ISNUMBER(SEARCH('🔎 TRA CỨU NHANH'!$C$2,$A3070)),ISNUMBER(SEARCH('🔎 TRA CỨU NHANH'!$C$2,$B3070)))),1,0)</f>
        <v>0</v>
      </c>
      <c r="M3070" s="1" t="str">
        <f t="shared" si="94"/>
        <v/>
      </c>
      <c r="N3070" s="1">
        <f>N(N3069)+IF(AND('💰 BÁO GIÁ'!$C$27&lt;&gt;"",OR(ISNUMBER(SEARCH('💰 BÁO GIÁ'!$C$27,$A3070)),ISNUMBER(SEARCH('💰 BÁO GIÁ'!$C$27,$B3070)))),1,0)</f>
        <v>0</v>
      </c>
      <c r="O3070" s="1" t="str">
        <f t="shared" si="95"/>
        <v/>
      </c>
    </row>
    <row r="3071" customHeight="1" spans="1:15">
      <c r="A3071" s="1" t="str">
        <f>IF('📦 RON BỘ'!B326="","",'📦 RON BỘ'!B326)</f>
        <v>HH080440</v>
      </c>
      <c r="B3071" s="1" t="str">
        <f>IF('📦 RON BỘ'!B326="","",'📦 RON BỘ'!C326)</f>
        <v>Ron bộ 3D75-D950 Amiang - MASAKO</v>
      </c>
      <c r="C3071" s="1" t="str">
        <f>IF('📦 RON BỘ'!B326="","","Ron bộ")</f>
        <v>Ron bộ</v>
      </c>
      <c r="D3071" s="1" t="str">
        <f>IF('📦 RON BỘ'!B326="","",'📦 RON BỘ'!F326)</f>
        <v>Bộ</v>
      </c>
      <c r="E3071" s="13">
        <f>IF('📦 RON BỘ'!B326="","",'📦 RON BỘ'!G326)</f>
        <v>0</v>
      </c>
      <c r="F3071" s="13">
        <f>IF('📦 RON BỘ'!B326="","",'📦 RON BỘ'!H326)</f>
        <v>560000</v>
      </c>
      <c r="G3071" s="13">
        <f>IF('📦 RON BỘ'!B326="","",'📦 RON BỘ'!I326)</f>
        <v>590000</v>
      </c>
      <c r="H3071" s="13">
        <f>IF('📦 RON BỘ'!B326="","",'📦 RON BỘ'!J326)</f>
        <v>630000</v>
      </c>
      <c r="I3071" s="13">
        <f>IF('📦 RON BỘ'!B326="","",'📦 RON BỘ'!K326)</f>
        <v>0</v>
      </c>
      <c r="J3071" s="1" t="str">
        <f>IF('📦 RON BỘ'!B326="","","")</f>
        <v/>
      </c>
      <c r="L3071" s="1">
        <f>N(L3070)+IF(AND('🔎 TRA CỨU NHANH'!$C$2&lt;&gt;"",OR(ISNUMBER(SEARCH('🔎 TRA CỨU NHANH'!$C$2,$A3071)),ISNUMBER(SEARCH('🔎 TRA CỨU NHANH'!$C$2,$B3071)))),1,0)</f>
        <v>0</v>
      </c>
      <c r="M3071" s="1" t="str">
        <f t="shared" si="94"/>
        <v/>
      </c>
      <c r="N3071" s="1">
        <f>N(N3070)+IF(AND('💰 BÁO GIÁ'!$C$27&lt;&gt;"",OR(ISNUMBER(SEARCH('💰 BÁO GIÁ'!$C$27,$A3071)),ISNUMBER(SEARCH('💰 BÁO GIÁ'!$C$27,$B3071)))),1,0)</f>
        <v>0</v>
      </c>
      <c r="O3071" s="1" t="str">
        <f t="shared" si="95"/>
        <v/>
      </c>
    </row>
    <row r="3072" customHeight="1" spans="1:15">
      <c r="A3072" s="1" t="str">
        <f>IF('📦 RON BỘ'!B327="","",'📦 RON BỘ'!B327)</f>
        <v>HH080267</v>
      </c>
      <c r="B3072" s="1" t="str">
        <f>IF('📦 RON BỘ'!B327="","",'📦 RON BỘ'!C327)</f>
        <v>Ron bộ 3D76 /D1102  Graphite - MASAKO</v>
      </c>
      <c r="C3072" s="1" t="str">
        <f>IF('📦 RON BỘ'!B327="","","Ron bộ")</f>
        <v>Ron bộ</v>
      </c>
      <c r="D3072" s="1" t="str">
        <f>IF('📦 RON BỘ'!B327="","",'📦 RON BỘ'!F327)</f>
        <v>Bộ</v>
      </c>
      <c r="E3072" s="13">
        <f>IF('📦 RON BỘ'!B327="","",'📦 RON BỘ'!G327)</f>
        <v>0</v>
      </c>
      <c r="F3072" s="13">
        <f>IF('📦 RON BỘ'!B327="","",'📦 RON BỘ'!H327)</f>
        <v>560000</v>
      </c>
      <c r="G3072" s="13">
        <f>IF('📦 RON BỘ'!B327="","",'📦 RON BỘ'!I327)</f>
        <v>590000</v>
      </c>
      <c r="H3072" s="13">
        <f>IF('📦 RON BỘ'!B327="","",'📦 RON BỘ'!J327)</f>
        <v>630000</v>
      </c>
      <c r="I3072" s="13">
        <f>IF('📦 RON BỘ'!B327="","",'📦 RON BỘ'!K327)</f>
        <v>0</v>
      </c>
      <c r="J3072" s="1" t="str">
        <f>IF('📦 RON BỘ'!B327="","","")</f>
        <v/>
      </c>
      <c r="L3072" s="1">
        <f>N(L3071)+IF(AND('🔎 TRA CỨU NHANH'!$C$2&lt;&gt;"",OR(ISNUMBER(SEARCH('🔎 TRA CỨU NHANH'!$C$2,$A3072)),ISNUMBER(SEARCH('🔎 TRA CỨU NHANH'!$C$2,$B3072)))),1,0)</f>
        <v>0</v>
      </c>
      <c r="M3072" s="1" t="str">
        <f t="shared" si="94"/>
        <v/>
      </c>
      <c r="N3072" s="1">
        <f>N(N3071)+IF(AND('💰 BÁO GIÁ'!$C$27&lt;&gt;"",OR(ISNUMBER(SEARCH('💰 BÁO GIÁ'!$C$27,$A3072)),ISNUMBER(SEARCH('💰 BÁO GIÁ'!$C$27,$B3072)))),1,0)</f>
        <v>0</v>
      </c>
      <c r="O3072" s="1" t="str">
        <f t="shared" si="95"/>
        <v/>
      </c>
    </row>
    <row r="3073" customHeight="1" spans="1:15">
      <c r="A3073" s="1" t="str">
        <f>IF('📦 RON BỘ'!B328="","",'📦 RON BỘ'!B328)</f>
        <v>HH080441</v>
      </c>
      <c r="B3073" s="1" t="str">
        <f>IF('📦 RON BỘ'!B328="","",'📦 RON BỘ'!C328)</f>
        <v>Ron bộ 3D80-D1403 Graphite - MASAKO</v>
      </c>
      <c r="C3073" s="1" t="str">
        <f>IF('📦 RON BỘ'!B328="","","Ron bộ")</f>
        <v>Ron bộ</v>
      </c>
      <c r="D3073" s="1" t="str">
        <f>IF('📦 RON BỘ'!B328="","",'📦 RON BỘ'!F328)</f>
        <v>Bộ</v>
      </c>
      <c r="E3073" s="13">
        <f>IF('📦 RON BỘ'!B328="","",'📦 RON BỘ'!G328)</f>
        <v>0</v>
      </c>
      <c r="F3073" s="13">
        <f>IF('📦 RON BỘ'!B328="","",'📦 RON BỘ'!H328)</f>
        <v>560000</v>
      </c>
      <c r="G3073" s="13">
        <f>IF('📦 RON BỘ'!B328="","",'📦 RON BỘ'!I328)</f>
        <v>590000</v>
      </c>
      <c r="H3073" s="13">
        <f>IF('📦 RON BỘ'!B328="","",'📦 RON BỘ'!J328)</f>
        <v>630000</v>
      </c>
      <c r="I3073" s="13">
        <f>IF('📦 RON BỘ'!B328="","",'📦 RON BỘ'!K328)</f>
        <v>0</v>
      </c>
      <c r="J3073" s="1" t="str">
        <f>IF('📦 RON BỘ'!B328="","","")</f>
        <v/>
      </c>
      <c r="L3073" s="1">
        <f>N(L3072)+IF(AND('🔎 TRA CỨU NHANH'!$C$2&lt;&gt;"",OR(ISNUMBER(SEARCH('🔎 TRA CỨU NHANH'!$C$2,$A3073)),ISNUMBER(SEARCH('🔎 TRA CỨU NHANH'!$C$2,$B3073)))),1,0)</f>
        <v>0</v>
      </c>
      <c r="M3073" s="1" t="str">
        <f t="shared" si="94"/>
        <v/>
      </c>
      <c r="N3073" s="1">
        <f>N(N3072)+IF(AND('💰 BÁO GIÁ'!$C$27&lt;&gt;"",OR(ISNUMBER(SEARCH('💰 BÁO GIÁ'!$C$27,$A3073)),ISNUMBER(SEARCH('💰 BÁO GIÁ'!$C$27,$B3073)))),1,0)</f>
        <v>0</v>
      </c>
      <c r="O3073" s="1" t="str">
        <f t="shared" si="95"/>
        <v/>
      </c>
    </row>
    <row r="3074" customHeight="1" spans="1:15">
      <c r="A3074" s="1" t="str">
        <f>IF('📦 RON BỘ'!B329="","",'📦 RON BỘ'!B329)</f>
        <v>HH072367</v>
      </c>
      <c r="B3074" s="1" t="str">
        <f>IF('📦 RON BỘ'!B329="","",'📦 RON BỘ'!C329)</f>
        <v>Ron bộ 3D84-1/3T84 - WTA</v>
      </c>
      <c r="C3074" s="1" t="str">
        <f>IF('📦 RON BỘ'!B329="","","Ron bộ")</f>
        <v>Ron bộ</v>
      </c>
      <c r="D3074" s="1" t="str">
        <f>IF('📦 RON BỘ'!B329="","",'📦 RON BỘ'!F329)</f>
        <v>Bộ</v>
      </c>
      <c r="E3074" s="13">
        <f>IF('📦 RON BỘ'!B329="","",'📦 RON BỘ'!G329)</f>
        <v>0</v>
      </c>
      <c r="F3074" s="13">
        <f>IF('📦 RON BỘ'!B329="","",'📦 RON BỘ'!H329)</f>
        <v>0</v>
      </c>
      <c r="G3074" s="13">
        <f>IF('📦 RON BỘ'!B329="","",'📦 RON BỘ'!I329)</f>
        <v>0</v>
      </c>
      <c r="H3074" s="13">
        <f>IF('📦 RON BỘ'!B329="","",'📦 RON BỘ'!J329)</f>
        <v>0</v>
      </c>
      <c r="I3074" s="13">
        <f>IF('📦 RON BỘ'!B329="","",'📦 RON BỘ'!K329)</f>
        <v>0</v>
      </c>
      <c r="J3074" s="1" t="str">
        <f>IF('📦 RON BỘ'!B329="","","")</f>
        <v/>
      </c>
      <c r="L3074" s="1">
        <f>N(L3073)+IF(AND('🔎 TRA CỨU NHANH'!$C$2&lt;&gt;"",OR(ISNUMBER(SEARCH('🔎 TRA CỨU NHANH'!$C$2,$A3074)),ISNUMBER(SEARCH('🔎 TRA CỨU NHANH'!$C$2,$B3074)))),1,0)</f>
        <v>0</v>
      </c>
      <c r="M3074" s="1" t="str">
        <f t="shared" ref="M3074:M3137" si="96">IF(L3074&gt;N(L3073),L3074,"")</f>
        <v/>
      </c>
      <c r="N3074" s="1">
        <f>N(N3073)+IF(AND('💰 BÁO GIÁ'!$C$27&lt;&gt;"",OR(ISNUMBER(SEARCH('💰 BÁO GIÁ'!$C$27,$A3074)),ISNUMBER(SEARCH('💰 BÁO GIÁ'!$C$27,$B3074)))),1,0)</f>
        <v>0</v>
      </c>
      <c r="O3074" s="1" t="str">
        <f t="shared" ref="O3074:O3137" si="97">IF(N3074&gt;N(N3073),N3074,"")</f>
        <v/>
      </c>
    </row>
    <row r="3075" customHeight="1" spans="1:15">
      <c r="A3075" s="1" t="str">
        <f>IF('📦 RON BỘ'!B330="","",'📦 RON BỘ'!B330)</f>
        <v>HH076826</v>
      </c>
      <c r="B3075" s="1" t="str">
        <f>IF('📦 RON BỘ'!B330="","",'📦 RON BỘ'!C330)</f>
        <v>Ron bộ 3D85/D1402 (Graphite) - MASAKO</v>
      </c>
      <c r="C3075" s="1" t="str">
        <f>IF('📦 RON BỘ'!B330="","","Ron bộ")</f>
        <v>Ron bộ</v>
      </c>
      <c r="D3075" s="1" t="str">
        <f>IF('📦 RON BỘ'!B330="","",'📦 RON BỘ'!F330)</f>
        <v>Bộ</v>
      </c>
      <c r="E3075" s="13">
        <f>IF('📦 RON BỘ'!B330="","",'📦 RON BỘ'!G330)</f>
        <v>0</v>
      </c>
      <c r="F3075" s="13">
        <f>IF('📦 RON BỘ'!B330="","",'📦 RON BỘ'!H330)</f>
        <v>600000</v>
      </c>
      <c r="G3075" s="13">
        <f>IF('📦 RON BỘ'!B330="","",'📦 RON BỘ'!I330)</f>
        <v>650000</v>
      </c>
      <c r="H3075" s="13">
        <f>IF('📦 RON BỘ'!B330="","",'📦 RON BỘ'!J330)</f>
        <v>700000</v>
      </c>
      <c r="I3075" s="13">
        <f>IF('📦 RON BỘ'!B330="","",'📦 RON BỘ'!K330)</f>
        <v>0</v>
      </c>
      <c r="J3075" s="1" t="str">
        <f>IF('📦 RON BỘ'!B330="","","")</f>
        <v/>
      </c>
      <c r="L3075" s="1">
        <f>N(L3074)+IF(AND('🔎 TRA CỨU NHANH'!$C$2&lt;&gt;"",OR(ISNUMBER(SEARCH('🔎 TRA CỨU NHANH'!$C$2,$A3075)),ISNUMBER(SEARCH('🔎 TRA CỨU NHANH'!$C$2,$B3075)))),1,0)</f>
        <v>0</v>
      </c>
      <c r="M3075" s="1" t="str">
        <f t="shared" si="96"/>
        <v/>
      </c>
      <c r="N3075" s="1">
        <f>N(N3074)+IF(AND('💰 BÁO GIÁ'!$C$27&lt;&gt;"",OR(ISNUMBER(SEARCH('💰 BÁO GIÁ'!$C$27,$A3075)),ISNUMBER(SEARCH('💰 BÁO GIÁ'!$C$27,$B3075)))),1,0)</f>
        <v>0</v>
      </c>
      <c r="O3075" s="1" t="str">
        <f t="shared" si="97"/>
        <v/>
      </c>
    </row>
    <row r="3076" customHeight="1" spans="1:15">
      <c r="A3076" s="1" t="str">
        <f>IF('📦 RON BỘ'!B331="","",'📦 RON BỘ'!B331)</f>
        <v>HH079597</v>
      </c>
      <c r="B3076" s="1" t="str">
        <f>IF('📦 RON BỘ'!B331="","",'📦 RON BỘ'!C331)</f>
        <v>Ron bộ 3D87/D1703 Graphite - MASAKO</v>
      </c>
      <c r="C3076" s="1" t="str">
        <f>IF('📦 RON BỘ'!B331="","","Ron bộ")</f>
        <v>Ron bộ</v>
      </c>
      <c r="D3076" s="1" t="str">
        <f>IF('📦 RON BỘ'!B331="","",'📦 RON BỘ'!F331)</f>
        <v>Bộ</v>
      </c>
      <c r="E3076" s="13">
        <f>IF('📦 RON BỘ'!B331="","",'📦 RON BỘ'!G331)</f>
        <v>0</v>
      </c>
      <c r="F3076" s="13">
        <f>IF('📦 RON BỘ'!B331="","",'📦 RON BỘ'!H331)</f>
        <v>560000</v>
      </c>
      <c r="G3076" s="13">
        <f>IF('📦 RON BỘ'!B331="","",'📦 RON BỘ'!I331)</f>
        <v>590000</v>
      </c>
      <c r="H3076" s="13">
        <f>IF('📦 RON BỘ'!B331="","",'📦 RON BỘ'!J331)</f>
        <v>630000</v>
      </c>
      <c r="I3076" s="13">
        <f>IF('📦 RON BỘ'!B331="","",'📦 RON BỘ'!K331)</f>
        <v>0</v>
      </c>
      <c r="J3076" s="1" t="str">
        <f>IF('📦 RON BỘ'!B331="","","")</f>
        <v/>
      </c>
      <c r="L3076" s="1">
        <f>N(L3075)+IF(AND('🔎 TRA CỨU NHANH'!$C$2&lt;&gt;"",OR(ISNUMBER(SEARCH('🔎 TRA CỨU NHANH'!$C$2,$A3076)),ISNUMBER(SEARCH('🔎 TRA CỨU NHANH'!$C$2,$B3076)))),1,0)</f>
        <v>0</v>
      </c>
      <c r="M3076" s="1" t="str">
        <f t="shared" si="96"/>
        <v/>
      </c>
      <c r="N3076" s="1">
        <f>N(N3075)+IF(AND('💰 BÁO GIÁ'!$C$27&lt;&gt;"",OR(ISNUMBER(SEARCH('💰 BÁO GIÁ'!$C$27,$A3076)),ISNUMBER(SEARCH('💰 BÁO GIÁ'!$C$27,$B3076)))),1,0)</f>
        <v>0</v>
      </c>
      <c r="O3076" s="1" t="str">
        <f t="shared" si="97"/>
        <v/>
      </c>
    </row>
    <row r="3077" customHeight="1" spans="1:15">
      <c r="A3077" s="1" t="str">
        <f>IF('📦 RON BỘ'!B332="","",'📦 RON BỘ'!B332)</f>
        <v>HH076828</v>
      </c>
      <c r="B3077" s="1" t="str">
        <f>IF('📦 RON BỘ'!B332="","",'📦 RON BỘ'!C332)</f>
        <v>Ron bộ 3KC1/3KC2 (graphite) - MASAKO</v>
      </c>
      <c r="C3077" s="1" t="str">
        <f>IF('📦 RON BỘ'!B332="","","Ron bộ")</f>
        <v>Ron bộ</v>
      </c>
      <c r="D3077" s="1" t="str">
        <f>IF('📦 RON BỘ'!B332="","",'📦 RON BỘ'!F332)</f>
        <v>Bộ</v>
      </c>
      <c r="E3077" s="13">
        <f>IF('📦 RON BỘ'!B332="","",'📦 RON BỘ'!G332)</f>
        <v>0</v>
      </c>
      <c r="F3077" s="13">
        <f>IF('📦 RON BỘ'!B332="","",'📦 RON BỘ'!H332)</f>
        <v>560000</v>
      </c>
      <c r="G3077" s="13">
        <f>IF('📦 RON BỘ'!B332="","",'📦 RON BỘ'!I332)</f>
        <v>600000</v>
      </c>
      <c r="H3077" s="13">
        <f>IF('📦 RON BỘ'!B332="","",'📦 RON BỘ'!J332)</f>
        <v>650000</v>
      </c>
      <c r="I3077" s="13">
        <f>IF('📦 RON BỘ'!B332="","",'📦 RON BỘ'!K332)</f>
        <v>0</v>
      </c>
      <c r="J3077" s="1" t="str">
        <f>IF('📦 RON BỘ'!B332="","","")</f>
        <v/>
      </c>
      <c r="L3077" s="1">
        <f>N(L3076)+IF(AND('🔎 TRA CỨU NHANH'!$C$2&lt;&gt;"",OR(ISNUMBER(SEARCH('🔎 TRA CỨU NHANH'!$C$2,$A3077)),ISNUMBER(SEARCH('🔎 TRA CỨU NHANH'!$C$2,$B3077)))),1,0)</f>
        <v>0</v>
      </c>
      <c r="M3077" s="1" t="str">
        <f t="shared" si="96"/>
        <v/>
      </c>
      <c r="N3077" s="1">
        <f>N(N3076)+IF(AND('💰 BÁO GIÁ'!$C$27&lt;&gt;"",OR(ISNUMBER(SEARCH('💰 BÁO GIÁ'!$C$27,$A3077)),ISNUMBER(SEARCH('💰 BÁO GIÁ'!$C$27,$B3077)))),1,0)</f>
        <v>0</v>
      </c>
      <c r="O3077" s="1" t="str">
        <f t="shared" si="97"/>
        <v/>
      </c>
    </row>
    <row r="3078" customHeight="1" spans="1:15">
      <c r="A3078" s="1" t="str">
        <f>IF('📦 RON BỘ'!B333="","",'📦 RON BỘ'!B333)</f>
        <v>HH073930</v>
      </c>
      <c r="B3078" s="1" t="str">
        <f>IF('📦 RON BỘ'!B333="","",'📦 RON BỘ'!C333)</f>
        <v>Ron bộ 3KR1 / 3KR2 (NK) - Pacific</v>
      </c>
      <c r="C3078" s="1" t="str">
        <f>IF('📦 RON BỘ'!B333="","","Ron bộ")</f>
        <v>Ron bộ</v>
      </c>
      <c r="D3078" s="1" t="str">
        <f>IF('📦 RON BỘ'!B333="","",'📦 RON BỘ'!F333)</f>
        <v>Bộ</v>
      </c>
      <c r="E3078" s="13">
        <f>IF('📦 RON BỘ'!B333="","",'📦 RON BỘ'!G333)</f>
        <v>0</v>
      </c>
      <c r="F3078" s="13">
        <f>IF('📦 RON BỘ'!B333="","",'📦 RON BỘ'!H333)</f>
        <v>0</v>
      </c>
      <c r="G3078" s="13">
        <f>IF('📦 RON BỘ'!B333="","",'📦 RON BỘ'!I333)</f>
        <v>0</v>
      </c>
      <c r="H3078" s="13">
        <f>IF('📦 RON BỘ'!B333="","",'📦 RON BỘ'!J333)</f>
        <v>0</v>
      </c>
      <c r="I3078" s="13">
        <f>IF('📦 RON BỘ'!B333="","",'📦 RON BỘ'!K333)</f>
        <v>0</v>
      </c>
      <c r="J3078" s="1" t="str">
        <f>IF('📦 RON BỘ'!B333="","","")</f>
        <v/>
      </c>
      <c r="L3078" s="1">
        <f>N(L3077)+IF(AND('🔎 TRA CỨU NHANH'!$C$2&lt;&gt;"",OR(ISNUMBER(SEARCH('🔎 TRA CỨU NHANH'!$C$2,$A3078)),ISNUMBER(SEARCH('🔎 TRA CỨU NHANH'!$C$2,$B3078)))),1,0)</f>
        <v>0</v>
      </c>
      <c r="M3078" s="1" t="str">
        <f t="shared" si="96"/>
        <v/>
      </c>
      <c r="N3078" s="1">
        <f>N(N3077)+IF(AND('💰 BÁO GIÁ'!$C$27&lt;&gt;"",OR(ISNUMBER(SEARCH('💰 BÁO GIÁ'!$C$27,$A3078)),ISNUMBER(SEARCH('💰 BÁO GIÁ'!$C$27,$B3078)))),1,0)</f>
        <v>0</v>
      </c>
      <c r="O3078" s="1" t="str">
        <f t="shared" si="97"/>
        <v/>
      </c>
    </row>
    <row r="3079" customHeight="1" spans="1:15">
      <c r="A3079" s="1" t="str">
        <f>IF('📦 RON BỘ'!B334="","",'📦 RON BỘ'!B334)</f>
        <v>HH078065</v>
      </c>
      <c r="B3079" s="1" t="str">
        <f>IF('📦 RON BỘ'!B334="","",'📦 RON BỘ'!C334)</f>
        <v>Ron bộ 3LB1/ 3LC1 Graphite - DF</v>
      </c>
      <c r="C3079" s="1" t="str">
        <f>IF('📦 RON BỘ'!B334="","","Ron bộ")</f>
        <v>Ron bộ</v>
      </c>
      <c r="D3079" s="1" t="str">
        <f>IF('📦 RON BỘ'!B334="","",'📦 RON BỘ'!F334)</f>
        <v>Bộ</v>
      </c>
      <c r="E3079" s="13">
        <f>IF('📦 RON BỘ'!B334="","",'📦 RON BỘ'!G334)</f>
        <v>0</v>
      </c>
      <c r="F3079" s="13">
        <f>IF('📦 RON BỘ'!B334="","",'📦 RON BỘ'!H334)</f>
        <v>600000</v>
      </c>
      <c r="G3079" s="13">
        <f>IF('📦 RON BỘ'!B334="","",'📦 RON BỘ'!I334)</f>
        <v>650000</v>
      </c>
      <c r="H3079" s="13">
        <f>IF('📦 RON BỘ'!B334="","",'📦 RON BỘ'!J334)</f>
        <v>700000</v>
      </c>
      <c r="I3079" s="13">
        <f>IF('📦 RON BỘ'!B334="","",'📦 RON BỘ'!K334)</f>
        <v>0</v>
      </c>
      <c r="J3079" s="1" t="str">
        <f>IF('📦 RON BỘ'!B334="","","")</f>
        <v/>
      </c>
      <c r="L3079" s="1">
        <f>N(L3078)+IF(AND('🔎 TRA CỨU NHANH'!$C$2&lt;&gt;"",OR(ISNUMBER(SEARCH('🔎 TRA CỨU NHANH'!$C$2,$A3079)),ISNUMBER(SEARCH('🔎 TRA CỨU NHANH'!$C$2,$B3079)))),1,0)</f>
        <v>0</v>
      </c>
      <c r="M3079" s="1" t="str">
        <f t="shared" si="96"/>
        <v/>
      </c>
      <c r="N3079" s="1">
        <f>N(N3078)+IF(AND('💰 BÁO GIÁ'!$C$27&lt;&gt;"",OR(ISNUMBER(SEARCH('💰 BÁO GIÁ'!$C$27,$A3079)),ISNUMBER(SEARCH('💰 BÁO GIÁ'!$C$27,$B3079)))),1,0)</f>
        <v>0</v>
      </c>
      <c r="O3079" s="1" t="str">
        <f t="shared" si="97"/>
        <v/>
      </c>
    </row>
    <row r="3080" customHeight="1" spans="1:15">
      <c r="A3080" s="1" t="str">
        <f>IF('📦 RON BỘ'!B335="","",'📦 RON BỘ'!B335)</f>
        <v>HH082106</v>
      </c>
      <c r="B3080" s="1" t="str">
        <f>IF('📦 RON BỘ'!B335="","",'📦 RON BỘ'!C335)</f>
        <v>Ron bộ 3T75(Z)/ 3TN75 (Graphite) lỗ nước trên chữ nhật lớn - MASAKO</v>
      </c>
      <c r="C3080" s="1" t="str">
        <f>IF('📦 RON BỘ'!B335="","","Ron bộ")</f>
        <v>Ron bộ</v>
      </c>
      <c r="D3080" s="1" t="str">
        <f>IF('📦 RON BỘ'!B335="","",'📦 RON BỘ'!F335)</f>
        <v>Bộ</v>
      </c>
      <c r="E3080" s="13">
        <f>IF('📦 RON BỘ'!B335="","",'📦 RON BỘ'!G335)</f>
        <v>0</v>
      </c>
      <c r="F3080" s="13">
        <f>IF('📦 RON BỘ'!B335="","",'📦 RON BỘ'!H335)</f>
        <v>510000</v>
      </c>
      <c r="G3080" s="13">
        <f>IF('📦 RON BỘ'!B335="","",'📦 RON BỘ'!I335)</f>
        <v>540000</v>
      </c>
      <c r="H3080" s="13">
        <f>IF('📦 RON BỘ'!B335="","",'📦 RON BỘ'!J335)</f>
        <v>580000</v>
      </c>
      <c r="I3080" s="13">
        <f>IF('📦 RON BỘ'!B335="","",'📦 RON BỘ'!K335)</f>
        <v>0</v>
      </c>
      <c r="J3080" s="1" t="str">
        <f>IF('📦 RON BỘ'!B335="","","")</f>
        <v/>
      </c>
      <c r="L3080" s="1">
        <f>N(L3079)+IF(AND('🔎 TRA CỨU NHANH'!$C$2&lt;&gt;"",OR(ISNUMBER(SEARCH('🔎 TRA CỨU NHANH'!$C$2,$A3080)),ISNUMBER(SEARCH('🔎 TRA CỨU NHANH'!$C$2,$B3080)))),1,0)</f>
        <v>0</v>
      </c>
      <c r="M3080" s="1" t="str">
        <f t="shared" si="96"/>
        <v/>
      </c>
      <c r="N3080" s="1">
        <f>N(N3079)+IF(AND('💰 BÁO GIÁ'!$C$27&lt;&gt;"",OR(ISNUMBER(SEARCH('💰 BÁO GIÁ'!$C$27,$A3080)),ISNUMBER(SEARCH('💰 BÁO GIÁ'!$C$27,$B3080)))),1,0)</f>
        <v>0</v>
      </c>
      <c r="O3080" s="1" t="str">
        <f t="shared" si="97"/>
        <v/>
      </c>
    </row>
    <row r="3081" customHeight="1" spans="1:15">
      <c r="A3081" s="1" t="str">
        <f>IF('📦 RON BỘ'!B336="","",'📦 RON BỘ'!B336)</f>
        <v>HH073476</v>
      </c>
      <c r="B3081" s="1" t="str">
        <f>IF('📦 RON BỘ'!B336="","",'📦 RON BỘ'!C336)</f>
        <v>Ron bộ 3TN100E - PACIFIC</v>
      </c>
      <c r="C3081" s="1" t="str">
        <f>IF('📦 RON BỘ'!B336="","","Ron bộ")</f>
        <v>Ron bộ</v>
      </c>
      <c r="D3081" s="1" t="str">
        <f>IF('📦 RON BỘ'!B336="","",'📦 RON BỘ'!F336)</f>
        <v>Bộ</v>
      </c>
      <c r="E3081" s="13">
        <f>IF('📦 RON BỘ'!B336="","",'📦 RON BỘ'!G336)</f>
        <v>0</v>
      </c>
      <c r="F3081" s="13">
        <f>IF('📦 RON BỘ'!B336="","",'📦 RON BỘ'!H336)</f>
        <v>0</v>
      </c>
      <c r="G3081" s="13">
        <f>IF('📦 RON BỘ'!B336="","",'📦 RON BỘ'!I336)</f>
        <v>0</v>
      </c>
      <c r="H3081" s="13">
        <f>IF('📦 RON BỘ'!B336="","",'📦 RON BỘ'!J336)</f>
        <v>0</v>
      </c>
      <c r="I3081" s="13">
        <f>IF('📦 RON BỘ'!B336="","",'📦 RON BỘ'!K336)</f>
        <v>0</v>
      </c>
      <c r="J3081" s="1" t="str">
        <f>IF('📦 RON BỘ'!B336="","","")</f>
        <v/>
      </c>
      <c r="L3081" s="1">
        <f>N(L3080)+IF(AND('🔎 TRA CỨU NHANH'!$C$2&lt;&gt;"",OR(ISNUMBER(SEARCH('🔎 TRA CỨU NHANH'!$C$2,$A3081)),ISNUMBER(SEARCH('🔎 TRA CỨU NHANH'!$C$2,$B3081)))),1,0)</f>
        <v>0</v>
      </c>
      <c r="M3081" s="1" t="str">
        <f t="shared" si="96"/>
        <v/>
      </c>
      <c r="N3081" s="1">
        <f>N(N3080)+IF(AND('💰 BÁO GIÁ'!$C$27&lt;&gt;"",OR(ISNUMBER(SEARCH('💰 BÁO GIÁ'!$C$27,$A3081)),ISNUMBER(SEARCH('💰 BÁO GIÁ'!$C$27,$B3081)))),1,0)</f>
        <v>0</v>
      </c>
      <c r="O3081" s="1" t="str">
        <f t="shared" si="97"/>
        <v/>
      </c>
    </row>
    <row r="3082" customHeight="1" spans="1:15">
      <c r="A3082" s="1" t="str">
        <f>IF('📦 RON BỘ'!B337="","",'📦 RON BỘ'!B337)</f>
        <v>HH077480</v>
      </c>
      <c r="B3082" s="1" t="str">
        <f>IF('📦 RON BỘ'!B337="","",'📦 RON BỘ'!C337)</f>
        <v>Ron bộ 3TN100E/ 3TNE100 Graphite - DF</v>
      </c>
      <c r="C3082" s="1" t="str">
        <f>IF('📦 RON BỘ'!B337="","","Ron bộ")</f>
        <v>Ron bộ</v>
      </c>
      <c r="D3082" s="1" t="str">
        <f>IF('📦 RON BỘ'!B337="","",'📦 RON BỘ'!F337)</f>
        <v>Bộ</v>
      </c>
      <c r="E3082" s="13">
        <f>IF('📦 RON BỘ'!B337="","",'📦 RON BỘ'!G337)</f>
        <v>0</v>
      </c>
      <c r="F3082" s="13">
        <f>IF('📦 RON BỘ'!B337="","",'📦 RON BỘ'!H337)</f>
        <v>650000</v>
      </c>
      <c r="G3082" s="13">
        <f>IF('📦 RON BỘ'!B337="","",'📦 RON BỘ'!I337)</f>
        <v>690000</v>
      </c>
      <c r="H3082" s="13">
        <f>IF('📦 RON BỘ'!B337="","",'📦 RON BỘ'!J337)</f>
        <v>730000</v>
      </c>
      <c r="I3082" s="13">
        <f>IF('📦 RON BỘ'!B337="","",'📦 RON BỘ'!K337)</f>
        <v>0</v>
      </c>
      <c r="J3082" s="1" t="str">
        <f>IF('📦 RON BỘ'!B337="","","")</f>
        <v/>
      </c>
      <c r="L3082" s="1">
        <f>N(L3081)+IF(AND('🔎 TRA CỨU NHANH'!$C$2&lt;&gt;"",OR(ISNUMBER(SEARCH('🔎 TRA CỨU NHANH'!$C$2,$A3082)),ISNUMBER(SEARCH('🔎 TRA CỨU NHANH'!$C$2,$B3082)))),1,0)</f>
        <v>0</v>
      </c>
      <c r="M3082" s="1" t="str">
        <f t="shared" si="96"/>
        <v/>
      </c>
      <c r="N3082" s="1">
        <f>N(N3081)+IF(AND('💰 BÁO GIÁ'!$C$27&lt;&gt;"",OR(ISNUMBER(SEARCH('💰 BÁO GIÁ'!$C$27,$A3082)),ISNUMBER(SEARCH('💰 BÁO GIÁ'!$C$27,$B3082)))),1,0)</f>
        <v>0</v>
      </c>
      <c r="O3082" s="1" t="str">
        <f t="shared" si="97"/>
        <v/>
      </c>
    </row>
    <row r="3083" customHeight="1" spans="1:15">
      <c r="A3083" s="1" t="str">
        <f>IF('📦 RON BỘ'!B338="","",'📦 RON BỘ'!B338)</f>
        <v>HH082239</v>
      </c>
      <c r="B3083" s="1" t="str">
        <f>IF('📦 RON BỘ'!B338="","",'📦 RON BỘ'!C338)</f>
        <v>Ron bộ 3TN75 (graphite), 3TNV75 lỗ nước trên nhiều lỗ tròn - MASAKO</v>
      </c>
      <c r="C3083" s="1" t="str">
        <f>IF('📦 RON BỘ'!B338="","","Ron bộ")</f>
        <v>Ron bộ</v>
      </c>
      <c r="D3083" s="1" t="str">
        <f>IF('📦 RON BỘ'!B338="","",'📦 RON BỘ'!F338)</f>
        <v>Bộ</v>
      </c>
      <c r="E3083" s="13">
        <f>IF('📦 RON BỘ'!B338="","",'📦 RON BỘ'!G338)</f>
        <v>0</v>
      </c>
      <c r="F3083" s="13">
        <f>IF('📦 RON BỘ'!B338="","",'📦 RON BỘ'!H338)</f>
        <v>560000</v>
      </c>
      <c r="G3083" s="13">
        <f>IF('📦 RON BỘ'!B338="","",'📦 RON BỘ'!I338)</f>
        <v>600000</v>
      </c>
      <c r="H3083" s="13">
        <f>IF('📦 RON BỘ'!B338="","",'📦 RON BỘ'!J338)</f>
        <v>640000</v>
      </c>
      <c r="I3083" s="13">
        <f>IF('📦 RON BỘ'!B338="","",'📦 RON BỘ'!K338)</f>
        <v>0</v>
      </c>
      <c r="J3083" s="1" t="str">
        <f>IF('📦 RON BỘ'!B338="","","")</f>
        <v/>
      </c>
      <c r="L3083" s="1">
        <f>N(L3082)+IF(AND('🔎 TRA CỨU NHANH'!$C$2&lt;&gt;"",OR(ISNUMBER(SEARCH('🔎 TRA CỨU NHANH'!$C$2,$A3083)),ISNUMBER(SEARCH('🔎 TRA CỨU NHANH'!$C$2,$B3083)))),1,0)</f>
        <v>0</v>
      </c>
      <c r="M3083" s="1" t="str">
        <f t="shared" si="96"/>
        <v/>
      </c>
      <c r="N3083" s="1">
        <f>N(N3082)+IF(AND('💰 BÁO GIÁ'!$C$27&lt;&gt;"",OR(ISNUMBER(SEARCH('💰 BÁO GIÁ'!$C$27,$A3083)),ISNUMBER(SEARCH('💰 BÁO GIÁ'!$C$27,$B3083)))),1,0)</f>
        <v>0</v>
      </c>
      <c r="O3083" s="1" t="str">
        <f t="shared" si="97"/>
        <v/>
      </c>
    </row>
    <row r="3084" customHeight="1" spans="1:15">
      <c r="A3084" s="1" t="str">
        <f>IF('📦 RON BỘ'!B339="","",'📦 RON BỘ'!B339)</f>
        <v>HH083016</v>
      </c>
      <c r="B3084" s="1" t="str">
        <f>IF('📦 RON BỘ'!B339="","",'📦 RON BỘ'!C339)</f>
        <v>Ron bộ 3TN84/ 3D84-2 (amiang) - MASAKO</v>
      </c>
      <c r="C3084" s="1" t="str">
        <f>IF('📦 RON BỘ'!B339="","","Ron bộ")</f>
        <v>Ron bộ</v>
      </c>
      <c r="D3084" s="1" t="str">
        <f>IF('📦 RON BỘ'!B339="","",'📦 RON BỘ'!F339)</f>
        <v>Bộ</v>
      </c>
      <c r="E3084" s="13">
        <f>IF('📦 RON BỘ'!B339="","",'📦 RON BỘ'!G339)</f>
        <v>0</v>
      </c>
      <c r="F3084" s="13">
        <f>IF('📦 RON BỘ'!B339="","",'📦 RON BỘ'!H339)</f>
        <v>360000</v>
      </c>
      <c r="G3084" s="13">
        <f>IF('📦 RON BỘ'!B339="","",'📦 RON BỘ'!I339)</f>
        <v>380000</v>
      </c>
      <c r="H3084" s="13">
        <f>IF('📦 RON BỘ'!B339="","",'📦 RON BỘ'!J339)</f>
        <v>400000</v>
      </c>
      <c r="I3084" s="13">
        <f>IF('📦 RON BỘ'!B339="","",'📦 RON BỘ'!K339)</f>
        <v>0</v>
      </c>
      <c r="J3084" s="1" t="str">
        <f>IF('📦 RON BỘ'!B339="","","")</f>
        <v/>
      </c>
      <c r="L3084" s="1">
        <f>N(L3083)+IF(AND('🔎 TRA CỨU NHANH'!$C$2&lt;&gt;"",OR(ISNUMBER(SEARCH('🔎 TRA CỨU NHANH'!$C$2,$A3084)),ISNUMBER(SEARCH('🔎 TRA CỨU NHANH'!$C$2,$B3084)))),1,0)</f>
        <v>0</v>
      </c>
      <c r="M3084" s="1" t="str">
        <f t="shared" si="96"/>
        <v/>
      </c>
      <c r="N3084" s="1">
        <f>N(N3083)+IF(AND('💰 BÁO GIÁ'!$C$27&lt;&gt;"",OR(ISNUMBER(SEARCH('💰 BÁO GIÁ'!$C$27,$A3084)),ISNUMBER(SEARCH('💰 BÁO GIÁ'!$C$27,$B3084)))),1,0)</f>
        <v>0</v>
      </c>
      <c r="O3084" s="1" t="str">
        <f t="shared" si="97"/>
        <v/>
      </c>
    </row>
    <row r="3085" customHeight="1" spans="1:15">
      <c r="A3085" s="1" t="str">
        <f>IF('📦 RON BỘ'!B340="","",'📦 RON BỘ'!B340)</f>
        <v>HH076533</v>
      </c>
      <c r="B3085" s="1" t="str">
        <f>IF('📦 RON BỘ'!B340="","",'📦 RON BỘ'!C340)</f>
        <v>Ron bộ 3TNA72E / 3TN72 Graphite - Masako</v>
      </c>
      <c r="C3085" s="1" t="str">
        <f>IF('📦 RON BỘ'!B340="","","Ron bộ")</f>
        <v>Ron bộ</v>
      </c>
      <c r="D3085" s="1" t="str">
        <f>IF('📦 RON BỘ'!B340="","",'📦 RON BỘ'!F340)</f>
        <v>Bộ</v>
      </c>
      <c r="E3085" s="13">
        <f>IF('📦 RON BỘ'!B340="","",'📦 RON BỘ'!G340)</f>
        <v>0</v>
      </c>
      <c r="F3085" s="13">
        <f>IF('📦 RON BỘ'!B340="","",'📦 RON BỘ'!H340)</f>
        <v>610000</v>
      </c>
      <c r="G3085" s="13">
        <f>IF('📦 RON BỘ'!B340="","",'📦 RON BỘ'!I340)</f>
        <v>650000</v>
      </c>
      <c r="H3085" s="13">
        <f>IF('📦 RON BỘ'!B340="","",'📦 RON BỘ'!J340)</f>
        <v>690000</v>
      </c>
      <c r="I3085" s="13">
        <f>IF('📦 RON BỘ'!B340="","",'📦 RON BỘ'!K340)</f>
        <v>0</v>
      </c>
      <c r="J3085" s="1" t="str">
        <f>IF('📦 RON BỘ'!B340="","","")</f>
        <v/>
      </c>
      <c r="L3085" s="1">
        <f>N(L3084)+IF(AND('🔎 TRA CỨU NHANH'!$C$2&lt;&gt;"",OR(ISNUMBER(SEARCH('🔎 TRA CỨU NHANH'!$C$2,$A3085)),ISNUMBER(SEARCH('🔎 TRA CỨU NHANH'!$C$2,$B3085)))),1,0)</f>
        <v>0</v>
      </c>
      <c r="M3085" s="1" t="str">
        <f t="shared" si="96"/>
        <v/>
      </c>
      <c r="N3085" s="1">
        <f>N(N3084)+IF(AND('💰 BÁO GIÁ'!$C$27&lt;&gt;"",OR(ISNUMBER(SEARCH('💰 BÁO GIÁ'!$C$27,$A3085)),ISNUMBER(SEARCH('💰 BÁO GIÁ'!$C$27,$B3085)))),1,0)</f>
        <v>0</v>
      </c>
      <c r="O3085" s="1" t="str">
        <f t="shared" si="97"/>
        <v/>
      </c>
    </row>
    <row r="3086" customHeight="1" spans="1:15">
      <c r="A3086" s="1" t="str">
        <f>IF('📦 RON BỘ'!B341="","",'📦 RON BỘ'!B341)</f>
        <v>HH074177</v>
      </c>
      <c r="B3086" s="1" t="str">
        <f>IF('📦 RON BỘ'!B341="","",'📦 RON BỘ'!C341)</f>
        <v>Ron bộ 3TNE74 - Pacific</v>
      </c>
      <c r="C3086" s="1" t="str">
        <f>IF('📦 RON BỘ'!B341="","","Ron bộ")</f>
        <v>Ron bộ</v>
      </c>
      <c r="D3086" s="1" t="str">
        <f>IF('📦 RON BỘ'!B341="","",'📦 RON BỘ'!F341)</f>
        <v>Bộ</v>
      </c>
      <c r="E3086" s="13">
        <f>IF('📦 RON BỘ'!B341="","",'📦 RON BỘ'!G341)</f>
        <v>0</v>
      </c>
      <c r="F3086" s="13">
        <f>IF('📦 RON BỘ'!B341="","",'📦 RON BỘ'!H341)</f>
        <v>0</v>
      </c>
      <c r="G3086" s="13">
        <f>IF('📦 RON BỘ'!B341="","",'📦 RON BỘ'!I341)</f>
        <v>0</v>
      </c>
      <c r="H3086" s="13">
        <f>IF('📦 RON BỘ'!B341="","",'📦 RON BỘ'!J341)</f>
        <v>0</v>
      </c>
      <c r="I3086" s="13">
        <f>IF('📦 RON BỘ'!B341="","",'📦 RON BỘ'!K341)</f>
        <v>0</v>
      </c>
      <c r="J3086" s="1" t="str">
        <f>IF('📦 RON BỘ'!B341="","","")</f>
        <v/>
      </c>
      <c r="L3086" s="1">
        <f>N(L3085)+IF(AND('🔎 TRA CỨU NHANH'!$C$2&lt;&gt;"",OR(ISNUMBER(SEARCH('🔎 TRA CỨU NHANH'!$C$2,$A3086)),ISNUMBER(SEARCH('🔎 TRA CỨU NHANH'!$C$2,$B3086)))),1,0)</f>
        <v>0</v>
      </c>
      <c r="M3086" s="1" t="str">
        <f t="shared" si="96"/>
        <v/>
      </c>
      <c r="N3086" s="1">
        <f>N(N3085)+IF(AND('💰 BÁO GIÁ'!$C$27&lt;&gt;"",OR(ISNUMBER(SEARCH('💰 BÁO GIÁ'!$C$27,$A3086)),ISNUMBER(SEARCH('💰 BÁO GIÁ'!$C$27,$B3086)))),1,0)</f>
        <v>0</v>
      </c>
      <c r="O3086" s="1" t="str">
        <f t="shared" si="97"/>
        <v/>
      </c>
    </row>
    <row r="3087" customHeight="1" spans="1:15">
      <c r="A3087" s="1" t="str">
        <f>IF('📦 RON BỘ'!B342="","",'📦 RON BỘ'!B342)</f>
        <v>HH080748</v>
      </c>
      <c r="B3087" s="1" t="str">
        <f>IF('📦 RON BỘ'!B342="","",'📦 RON BỘ'!C342)</f>
        <v>Ron bộ 3TNE74/ 3TN74 (6 lỗ nước trên tròn) thép - MASAKO</v>
      </c>
      <c r="C3087" s="1" t="str">
        <f>IF('📦 RON BỘ'!B342="","","Ron bộ")</f>
        <v>Ron bộ</v>
      </c>
      <c r="D3087" s="1" t="str">
        <f>IF('📦 RON BỘ'!B342="","",'📦 RON BỘ'!F342)</f>
        <v>Bộ</v>
      </c>
      <c r="E3087" s="13">
        <f>IF('📦 RON BỘ'!B342="","",'📦 RON BỘ'!G342)</f>
        <v>0</v>
      </c>
      <c r="F3087" s="13">
        <f>IF('📦 RON BỘ'!B342="","",'📦 RON BỘ'!H342)</f>
        <v>510000</v>
      </c>
      <c r="G3087" s="13">
        <f>IF('📦 RON BỘ'!B342="","",'📦 RON BỘ'!I342)</f>
        <v>540000</v>
      </c>
      <c r="H3087" s="13">
        <f>IF('📦 RON BỘ'!B342="","",'📦 RON BỘ'!J342)</f>
        <v>580000</v>
      </c>
      <c r="I3087" s="13">
        <f>IF('📦 RON BỘ'!B342="","",'📦 RON BỘ'!K342)</f>
        <v>0</v>
      </c>
      <c r="J3087" s="1" t="str">
        <f>IF('📦 RON BỘ'!B342="","","")</f>
        <v/>
      </c>
      <c r="L3087" s="1">
        <f>N(L3086)+IF(AND('🔎 TRA CỨU NHANH'!$C$2&lt;&gt;"",OR(ISNUMBER(SEARCH('🔎 TRA CỨU NHANH'!$C$2,$A3087)),ISNUMBER(SEARCH('🔎 TRA CỨU NHANH'!$C$2,$B3087)))),1,0)</f>
        <v>0</v>
      </c>
      <c r="M3087" s="1" t="str">
        <f t="shared" si="96"/>
        <v/>
      </c>
      <c r="N3087" s="1">
        <f>N(N3086)+IF(AND('💰 BÁO GIÁ'!$C$27&lt;&gt;"",OR(ISNUMBER(SEARCH('💰 BÁO GIÁ'!$C$27,$A3087)),ISNUMBER(SEARCH('💰 BÁO GIÁ'!$C$27,$B3087)))),1,0)</f>
        <v>0</v>
      </c>
      <c r="O3087" s="1" t="str">
        <f t="shared" si="97"/>
        <v/>
      </c>
    </row>
    <row r="3088" customHeight="1" spans="1:15">
      <c r="A3088" s="1" t="str">
        <f>IF('📦 RON BỘ'!B343="","",'📦 RON BỘ'!B343)</f>
        <v>HH082731</v>
      </c>
      <c r="B3088" s="1" t="str">
        <f>IF('📦 RON BỘ'!B343="","",'📦 RON BỘ'!C343)</f>
        <v>Ron bộ 3TNE78/3TN78 - Thép - MASAKO</v>
      </c>
      <c r="C3088" s="1" t="str">
        <f>IF('📦 RON BỘ'!B343="","","Ron bộ")</f>
        <v>Ron bộ</v>
      </c>
      <c r="D3088" s="1" t="str">
        <f>IF('📦 RON BỘ'!B343="","",'📦 RON BỘ'!F343)</f>
        <v>Bộ</v>
      </c>
      <c r="E3088" s="13">
        <f>IF('📦 RON BỘ'!B343="","",'📦 RON BỘ'!G343)</f>
        <v>0</v>
      </c>
      <c r="F3088" s="13">
        <f>IF('📦 RON BỘ'!B343="","",'📦 RON BỘ'!H343)</f>
        <v>570000</v>
      </c>
      <c r="G3088" s="13">
        <f>IF('📦 RON BỘ'!B343="","",'📦 RON BỘ'!I343)</f>
        <v>600000</v>
      </c>
      <c r="H3088" s="13">
        <f>IF('📦 RON BỘ'!B343="","",'📦 RON BỘ'!J343)</f>
        <v>650000</v>
      </c>
      <c r="I3088" s="13">
        <f>IF('📦 RON BỘ'!B343="","",'📦 RON BỘ'!K343)</f>
        <v>0</v>
      </c>
      <c r="J3088" s="1" t="str">
        <f>IF('📦 RON BỘ'!B343="","","")</f>
        <v/>
      </c>
      <c r="L3088" s="1">
        <f>N(L3087)+IF(AND('🔎 TRA CỨU NHANH'!$C$2&lt;&gt;"",OR(ISNUMBER(SEARCH('🔎 TRA CỨU NHANH'!$C$2,$A3088)),ISNUMBER(SEARCH('🔎 TRA CỨU NHANH'!$C$2,$B3088)))),1,0)</f>
        <v>0</v>
      </c>
      <c r="M3088" s="1" t="str">
        <f t="shared" si="96"/>
        <v/>
      </c>
      <c r="N3088" s="1">
        <f>N(N3087)+IF(AND('💰 BÁO GIÁ'!$C$27&lt;&gt;"",OR(ISNUMBER(SEARCH('💰 BÁO GIÁ'!$C$27,$A3088)),ISNUMBER(SEARCH('💰 BÁO GIÁ'!$C$27,$B3088)))),1,0)</f>
        <v>0</v>
      </c>
      <c r="O3088" s="1" t="str">
        <f t="shared" si="97"/>
        <v/>
      </c>
    </row>
    <row r="3089" customHeight="1" spans="1:15">
      <c r="A3089" s="1" t="str">
        <f>IF('📦 RON BỘ'!B344="","",'📦 RON BỘ'!B344)</f>
        <v>HH072077</v>
      </c>
      <c r="B3089" s="1" t="str">
        <f>IF('📦 RON BỘ'!B344="","",'📦 RON BỘ'!C344)</f>
        <v>Ron bộ 3TNE78/3TN78 thép - DF</v>
      </c>
      <c r="C3089" s="1" t="str">
        <f>IF('📦 RON BỘ'!B344="","","Ron bộ")</f>
        <v>Ron bộ</v>
      </c>
      <c r="D3089" s="1" t="str">
        <f>IF('📦 RON BỘ'!B344="","",'📦 RON BỘ'!F344)</f>
        <v>Bộ</v>
      </c>
      <c r="E3089" s="13">
        <f>IF('📦 RON BỘ'!B344="","",'📦 RON BỘ'!G344)</f>
        <v>0</v>
      </c>
      <c r="F3089" s="13">
        <f>IF('📦 RON BỘ'!B344="","",'📦 RON BỘ'!H344)</f>
        <v>600000</v>
      </c>
      <c r="G3089" s="13">
        <f>IF('📦 RON BỘ'!B344="","",'📦 RON BỘ'!I344)</f>
        <v>650000</v>
      </c>
      <c r="H3089" s="13">
        <f>IF('📦 RON BỘ'!B344="","",'📦 RON BỘ'!J344)</f>
        <v>700000</v>
      </c>
      <c r="I3089" s="13">
        <f>IF('📦 RON BỘ'!B344="","",'📦 RON BỘ'!K344)</f>
        <v>0</v>
      </c>
      <c r="J3089" s="1" t="str">
        <f>IF('📦 RON BỘ'!B344="","","")</f>
        <v/>
      </c>
      <c r="L3089" s="1">
        <f>N(L3088)+IF(AND('🔎 TRA CỨU NHANH'!$C$2&lt;&gt;"",OR(ISNUMBER(SEARCH('🔎 TRA CỨU NHANH'!$C$2,$A3089)),ISNUMBER(SEARCH('🔎 TRA CỨU NHANH'!$C$2,$B3089)))),1,0)</f>
        <v>0</v>
      </c>
      <c r="M3089" s="1" t="str">
        <f t="shared" si="96"/>
        <v/>
      </c>
      <c r="N3089" s="1">
        <f>N(N3088)+IF(AND('💰 BÁO GIÁ'!$C$27&lt;&gt;"",OR(ISNUMBER(SEARCH('💰 BÁO GIÁ'!$C$27,$A3089)),ISNUMBER(SEARCH('💰 BÁO GIÁ'!$C$27,$B3089)))),1,0)</f>
        <v>0</v>
      </c>
      <c r="O3089" s="1" t="str">
        <f t="shared" si="97"/>
        <v/>
      </c>
    </row>
    <row r="3090" customHeight="1" spans="1:15">
      <c r="A3090" s="1" t="str">
        <f>IF('📦 RON BỘ'!B345="","",'📦 RON BỘ'!B345)</f>
        <v>HH081419</v>
      </c>
      <c r="B3090" s="1" t="str">
        <f>IF('📦 RON BỘ'!B345="","",'📦 RON BỘ'!C345)</f>
        <v>Ron bộ 3TNE78/3TN78 thép - Pacific</v>
      </c>
      <c r="C3090" s="1" t="str">
        <f>IF('📦 RON BỘ'!B345="","","Ron bộ")</f>
        <v>Ron bộ</v>
      </c>
      <c r="D3090" s="1" t="str">
        <f>IF('📦 RON BỘ'!B345="","",'📦 RON BỘ'!F345)</f>
        <v>Bộ</v>
      </c>
      <c r="E3090" s="13">
        <f>IF('📦 RON BỘ'!B345="","",'📦 RON BỘ'!G345)</f>
        <v>0</v>
      </c>
      <c r="F3090" s="13">
        <f>IF('📦 RON BỘ'!B345="","",'📦 RON BỘ'!H345)</f>
        <v>0</v>
      </c>
      <c r="G3090" s="13">
        <f>IF('📦 RON BỘ'!B345="","",'📦 RON BỘ'!I345)</f>
        <v>0</v>
      </c>
      <c r="H3090" s="13">
        <f>IF('📦 RON BỘ'!B345="","",'📦 RON BỘ'!J345)</f>
        <v>0</v>
      </c>
      <c r="I3090" s="13">
        <f>IF('📦 RON BỘ'!B345="","",'📦 RON BỘ'!K345)</f>
        <v>0</v>
      </c>
      <c r="J3090" s="1" t="str">
        <f>IF('📦 RON BỘ'!B345="","","")</f>
        <v/>
      </c>
      <c r="L3090" s="1">
        <f>N(L3089)+IF(AND('🔎 TRA CỨU NHANH'!$C$2&lt;&gt;"",OR(ISNUMBER(SEARCH('🔎 TRA CỨU NHANH'!$C$2,$A3090)),ISNUMBER(SEARCH('🔎 TRA CỨU NHANH'!$C$2,$B3090)))),1,0)</f>
        <v>0</v>
      </c>
      <c r="M3090" s="1" t="str">
        <f t="shared" si="96"/>
        <v/>
      </c>
      <c r="N3090" s="1">
        <f>N(N3089)+IF(AND('💰 BÁO GIÁ'!$C$27&lt;&gt;"",OR(ISNUMBER(SEARCH('💰 BÁO GIÁ'!$C$27,$A3090)),ISNUMBER(SEARCH('💰 BÁO GIÁ'!$C$27,$B3090)))),1,0)</f>
        <v>0</v>
      </c>
      <c r="O3090" s="1" t="str">
        <f t="shared" si="97"/>
        <v/>
      </c>
    </row>
    <row r="3091" customHeight="1" spans="1:15">
      <c r="A3091" s="1" t="str">
        <f>IF('📦 RON BỘ'!B346="","",'📦 RON BỘ'!B346)</f>
        <v>HH074783</v>
      </c>
      <c r="B3091" s="1" t="str">
        <f>IF('📦 RON BỘ'!B346="","",'📦 RON BỘ'!C346)</f>
        <v>Ron bộ 3TNE82 Thép - DF</v>
      </c>
      <c r="C3091" s="1" t="str">
        <f>IF('📦 RON BỘ'!B346="","","Ron bộ")</f>
        <v>Ron bộ</v>
      </c>
      <c r="D3091" s="1" t="str">
        <f>IF('📦 RON BỘ'!B346="","",'📦 RON BỘ'!F346)</f>
        <v>Bộ</v>
      </c>
      <c r="E3091" s="13">
        <f>IF('📦 RON BỘ'!B346="","",'📦 RON BỘ'!G346)</f>
        <v>0</v>
      </c>
      <c r="F3091" s="13">
        <f>IF('📦 RON BỘ'!B346="","",'📦 RON BỘ'!H346)</f>
        <v>450000</v>
      </c>
      <c r="G3091" s="13">
        <f>IF('📦 RON BỘ'!B346="","",'📦 RON BỘ'!I346)</f>
        <v>500000</v>
      </c>
      <c r="H3091" s="13">
        <f>IF('📦 RON BỘ'!B346="","",'📦 RON BỘ'!J346)</f>
        <v>550000</v>
      </c>
      <c r="I3091" s="13">
        <f>IF('📦 RON BỘ'!B346="","",'📦 RON BỘ'!K346)</f>
        <v>0</v>
      </c>
      <c r="J3091" s="1" t="str">
        <f>IF('📦 RON BỘ'!B346="","","")</f>
        <v/>
      </c>
      <c r="L3091" s="1">
        <f>N(L3090)+IF(AND('🔎 TRA CỨU NHANH'!$C$2&lt;&gt;"",OR(ISNUMBER(SEARCH('🔎 TRA CỨU NHANH'!$C$2,$A3091)),ISNUMBER(SEARCH('🔎 TRA CỨU NHANH'!$C$2,$B3091)))),1,0)</f>
        <v>0</v>
      </c>
      <c r="M3091" s="1" t="str">
        <f t="shared" si="96"/>
        <v/>
      </c>
      <c r="N3091" s="1">
        <f>N(N3090)+IF(AND('💰 BÁO GIÁ'!$C$27&lt;&gt;"",OR(ISNUMBER(SEARCH('💰 BÁO GIÁ'!$C$27,$A3091)),ISNUMBER(SEARCH('💰 BÁO GIÁ'!$C$27,$B3091)))),1,0)</f>
        <v>0</v>
      </c>
      <c r="O3091" s="1" t="str">
        <f t="shared" si="97"/>
        <v/>
      </c>
    </row>
    <row r="3092" customHeight="1" spans="1:15">
      <c r="A3092" s="1" t="str">
        <f>IF('📦 RON BỘ'!B347="","",'📦 RON BỘ'!B347)</f>
        <v>HH077923</v>
      </c>
      <c r="B3092" s="1" t="str">
        <f>IF('📦 RON BỘ'!B347="","",'📦 RON BỘ'!C347)</f>
        <v>Ron bộ 3TNE82 Thép - NICE IN</v>
      </c>
      <c r="C3092" s="1" t="str">
        <f>IF('📦 RON BỘ'!B347="","","Ron bộ")</f>
        <v>Ron bộ</v>
      </c>
      <c r="D3092" s="1" t="str">
        <f>IF('📦 RON BỘ'!B347="","",'📦 RON BỘ'!F347)</f>
        <v>Bộ</v>
      </c>
      <c r="E3092" s="13">
        <f>IF('📦 RON BỘ'!B347="","",'📦 RON BỘ'!G347)</f>
        <v>0</v>
      </c>
      <c r="F3092" s="13">
        <f>IF('📦 RON BỘ'!B347="","",'📦 RON BỘ'!H347)</f>
        <v>500000</v>
      </c>
      <c r="G3092" s="13">
        <f>IF('📦 RON BỘ'!B347="","",'📦 RON BỘ'!I347)</f>
        <v>580000</v>
      </c>
      <c r="H3092" s="13">
        <f>IF('📦 RON BỘ'!B347="","",'📦 RON BỘ'!J347)</f>
        <v>600000</v>
      </c>
      <c r="I3092" s="13">
        <f>IF('📦 RON BỘ'!B347="","",'📦 RON BỘ'!K347)</f>
        <v>0</v>
      </c>
      <c r="J3092" s="1" t="str">
        <f>IF('📦 RON BỘ'!B347="","","")</f>
        <v/>
      </c>
      <c r="L3092" s="1">
        <f>N(L3091)+IF(AND('🔎 TRA CỨU NHANH'!$C$2&lt;&gt;"",OR(ISNUMBER(SEARCH('🔎 TRA CỨU NHANH'!$C$2,$A3092)),ISNUMBER(SEARCH('🔎 TRA CỨU NHANH'!$C$2,$B3092)))),1,0)</f>
        <v>0</v>
      </c>
      <c r="M3092" s="1" t="str">
        <f t="shared" si="96"/>
        <v/>
      </c>
      <c r="N3092" s="1">
        <f>N(N3091)+IF(AND('💰 BÁO GIÁ'!$C$27&lt;&gt;"",OR(ISNUMBER(SEARCH('💰 BÁO GIÁ'!$C$27,$A3092)),ISNUMBER(SEARCH('💰 BÁO GIÁ'!$C$27,$B3092)))),1,0)</f>
        <v>0</v>
      </c>
      <c r="O3092" s="1" t="str">
        <f t="shared" si="97"/>
        <v/>
      </c>
    </row>
    <row r="3093" customHeight="1" spans="1:15">
      <c r="A3093" s="1" t="str">
        <f>IF('📦 RON BỘ'!B348="","",'📦 RON BỘ'!B348)</f>
        <v>HH073483</v>
      </c>
      <c r="B3093" s="1" t="str">
        <f>IF('📦 RON BỘ'!B348="","",'📦 RON BỘ'!C348)</f>
        <v>Ron bộ 3TNE82 kim loại - PACIFIC</v>
      </c>
      <c r="C3093" s="1" t="str">
        <f>IF('📦 RON BỘ'!B348="","","Ron bộ")</f>
        <v>Ron bộ</v>
      </c>
      <c r="D3093" s="1" t="str">
        <f>IF('📦 RON BỘ'!B348="","",'📦 RON BỘ'!F348)</f>
        <v>Bộ</v>
      </c>
      <c r="E3093" s="13">
        <f>IF('📦 RON BỘ'!B348="","",'📦 RON BỘ'!G348)</f>
        <v>0</v>
      </c>
      <c r="F3093" s="13">
        <f>IF('📦 RON BỘ'!B348="","",'📦 RON BỘ'!H348)</f>
        <v>0</v>
      </c>
      <c r="G3093" s="13">
        <f>IF('📦 RON BỘ'!B348="","",'📦 RON BỘ'!I348)</f>
        <v>0</v>
      </c>
      <c r="H3093" s="13">
        <f>IF('📦 RON BỘ'!B348="","",'📦 RON BỘ'!J348)</f>
        <v>0</v>
      </c>
      <c r="I3093" s="13">
        <f>IF('📦 RON BỘ'!B348="","",'📦 RON BỘ'!K348)</f>
        <v>0</v>
      </c>
      <c r="J3093" s="1" t="str">
        <f>IF('📦 RON BỘ'!B348="","","")</f>
        <v/>
      </c>
      <c r="L3093" s="1">
        <f>N(L3092)+IF(AND('🔎 TRA CỨU NHANH'!$C$2&lt;&gt;"",OR(ISNUMBER(SEARCH('🔎 TRA CỨU NHANH'!$C$2,$A3093)),ISNUMBER(SEARCH('🔎 TRA CỨU NHANH'!$C$2,$B3093)))),1,0)</f>
        <v>0</v>
      </c>
      <c r="M3093" s="1" t="str">
        <f t="shared" si="96"/>
        <v/>
      </c>
      <c r="N3093" s="1">
        <f>N(N3092)+IF(AND('💰 BÁO GIÁ'!$C$27&lt;&gt;"",OR(ISNUMBER(SEARCH('💰 BÁO GIÁ'!$C$27,$A3093)),ISNUMBER(SEARCH('💰 BÁO GIÁ'!$C$27,$B3093)))),1,0)</f>
        <v>0</v>
      </c>
      <c r="O3093" s="1" t="str">
        <f t="shared" si="97"/>
        <v/>
      </c>
    </row>
    <row r="3094" customHeight="1" spans="1:15">
      <c r="A3094" s="1" t="str">
        <f>IF('📦 RON BỘ'!B349="","",'📦 RON BỘ'!B349)</f>
        <v>HH068756</v>
      </c>
      <c r="B3094" s="1" t="str">
        <f>IF('📦 RON BỘ'!B349="","",'📦 RON BỘ'!C349)</f>
        <v>Ron bộ 3TNE88 - KOU YU</v>
      </c>
      <c r="C3094" s="1" t="str">
        <f>IF('📦 RON BỘ'!B349="","","Ron bộ")</f>
        <v>Ron bộ</v>
      </c>
      <c r="D3094" s="1" t="str">
        <f>IF('📦 RON BỘ'!B349="","",'📦 RON BỘ'!F349)</f>
        <v>Bộ</v>
      </c>
      <c r="E3094" s="13">
        <f>IF('📦 RON BỘ'!B349="","",'📦 RON BỘ'!G349)</f>
        <v>0</v>
      </c>
      <c r="F3094" s="13">
        <f>IF('📦 RON BỘ'!B349="","",'📦 RON BỘ'!H349)</f>
        <v>0</v>
      </c>
      <c r="G3094" s="13">
        <f>IF('📦 RON BỘ'!B349="","",'📦 RON BỘ'!I349)</f>
        <v>0</v>
      </c>
      <c r="H3094" s="13">
        <f>IF('📦 RON BỘ'!B349="","",'📦 RON BỘ'!J349)</f>
        <v>0</v>
      </c>
      <c r="I3094" s="13">
        <f>IF('📦 RON BỘ'!B349="","",'📦 RON BỘ'!K349)</f>
        <v>0</v>
      </c>
      <c r="J3094" s="1" t="str">
        <f>IF('📦 RON BỘ'!B349="","","")</f>
        <v/>
      </c>
      <c r="L3094" s="1">
        <f>N(L3093)+IF(AND('🔎 TRA CỨU NHANH'!$C$2&lt;&gt;"",OR(ISNUMBER(SEARCH('🔎 TRA CỨU NHANH'!$C$2,$A3094)),ISNUMBER(SEARCH('🔎 TRA CỨU NHANH'!$C$2,$B3094)))),1,0)</f>
        <v>0</v>
      </c>
      <c r="M3094" s="1" t="str">
        <f t="shared" si="96"/>
        <v/>
      </c>
      <c r="N3094" s="1">
        <f>N(N3093)+IF(AND('💰 BÁO GIÁ'!$C$27&lt;&gt;"",OR(ISNUMBER(SEARCH('💰 BÁO GIÁ'!$C$27,$A3094)),ISNUMBER(SEARCH('💰 BÁO GIÁ'!$C$27,$B3094)))),1,0)</f>
        <v>0</v>
      </c>
      <c r="O3094" s="1" t="str">
        <f t="shared" si="97"/>
        <v/>
      </c>
    </row>
    <row r="3095" customHeight="1" spans="1:15">
      <c r="A3095" s="1" t="str">
        <f>IF('📦 RON BỘ'!B350="","",'📦 RON BỘ'!B350)</f>
        <v>HH082608</v>
      </c>
      <c r="B3095" s="1" t="str">
        <f>IF('📦 RON BỘ'!B350="","",'📦 RON BỘ'!C350)</f>
        <v>Ron bộ 3TNV74 (2 lỗ nước trên tròn, 4 lỗ bầu) thép - MASAKO</v>
      </c>
      <c r="C3095" s="1" t="str">
        <f>IF('📦 RON BỘ'!B350="","","Ron bộ")</f>
        <v>Ron bộ</v>
      </c>
      <c r="D3095" s="1" t="str">
        <f>IF('📦 RON BỘ'!B350="","",'📦 RON BỘ'!F350)</f>
        <v>Bộ</v>
      </c>
      <c r="E3095" s="13">
        <f>IF('📦 RON BỘ'!B350="","",'📦 RON BỘ'!G350)</f>
        <v>0</v>
      </c>
      <c r="F3095" s="13">
        <f>IF('📦 RON BỘ'!B350="","",'📦 RON BỘ'!H350)</f>
        <v>0</v>
      </c>
      <c r="G3095" s="13">
        <f>IF('📦 RON BỘ'!B350="","",'📦 RON BỘ'!I350)</f>
        <v>0</v>
      </c>
      <c r="H3095" s="13">
        <f>IF('📦 RON BỘ'!B350="","",'📦 RON BỘ'!J350)</f>
        <v>0</v>
      </c>
      <c r="I3095" s="13">
        <f>IF('📦 RON BỘ'!B350="","",'📦 RON BỘ'!K350)</f>
        <v>0</v>
      </c>
      <c r="J3095" s="1" t="str">
        <f>IF('📦 RON BỘ'!B350="","","")</f>
        <v/>
      </c>
      <c r="L3095" s="1">
        <f>N(L3094)+IF(AND('🔎 TRA CỨU NHANH'!$C$2&lt;&gt;"",OR(ISNUMBER(SEARCH('🔎 TRA CỨU NHANH'!$C$2,$A3095)),ISNUMBER(SEARCH('🔎 TRA CỨU NHANH'!$C$2,$B3095)))),1,0)</f>
        <v>0</v>
      </c>
      <c r="M3095" s="1" t="str">
        <f t="shared" si="96"/>
        <v/>
      </c>
      <c r="N3095" s="1">
        <f>N(N3094)+IF(AND('💰 BÁO GIÁ'!$C$27&lt;&gt;"",OR(ISNUMBER(SEARCH('💰 BÁO GIÁ'!$C$27,$A3095)),ISNUMBER(SEARCH('💰 BÁO GIÁ'!$C$27,$B3095)))),1,0)</f>
        <v>0</v>
      </c>
      <c r="O3095" s="1" t="str">
        <f t="shared" si="97"/>
        <v/>
      </c>
    </row>
    <row r="3096" customHeight="1" spans="1:15">
      <c r="A3096" s="1" t="str">
        <f>IF('📦 RON BỘ'!B351="","",'📦 RON BỘ'!B351)</f>
        <v>HH080749</v>
      </c>
      <c r="B3096" s="1" t="str">
        <f>IF('📦 RON BỘ'!B351="","",'📦 RON BỘ'!C351)</f>
        <v>Ron bộ 3TNV74/ 3TN74, Thép - MASAKO</v>
      </c>
      <c r="C3096" s="1" t="str">
        <f>IF('📦 RON BỘ'!B351="","","Ron bộ")</f>
        <v>Ron bộ</v>
      </c>
      <c r="D3096" s="1" t="str">
        <f>IF('📦 RON BỘ'!B351="","",'📦 RON BỘ'!F351)</f>
        <v>Bộ</v>
      </c>
      <c r="E3096" s="13">
        <f>IF('📦 RON BỘ'!B351="","",'📦 RON BỘ'!G351)</f>
        <v>0</v>
      </c>
      <c r="F3096" s="13">
        <f>IF('📦 RON BỘ'!B351="","",'📦 RON BỘ'!H351)</f>
        <v>510000</v>
      </c>
      <c r="G3096" s="13">
        <f>IF('📦 RON BỘ'!B351="","",'📦 RON BỘ'!I351)</f>
        <v>540000</v>
      </c>
      <c r="H3096" s="13">
        <f>IF('📦 RON BỘ'!B351="","",'📦 RON BỘ'!J351)</f>
        <v>580000</v>
      </c>
      <c r="I3096" s="13">
        <f>IF('📦 RON BỘ'!B351="","",'📦 RON BỘ'!K351)</f>
        <v>0</v>
      </c>
      <c r="J3096" s="1" t="str">
        <f>IF('📦 RON BỘ'!B351="","","")</f>
        <v/>
      </c>
      <c r="L3096" s="1">
        <f>N(L3095)+IF(AND('🔎 TRA CỨU NHANH'!$C$2&lt;&gt;"",OR(ISNUMBER(SEARCH('🔎 TRA CỨU NHANH'!$C$2,$A3096)),ISNUMBER(SEARCH('🔎 TRA CỨU NHANH'!$C$2,$B3096)))),1,0)</f>
        <v>0</v>
      </c>
      <c r="M3096" s="1" t="str">
        <f t="shared" si="96"/>
        <v/>
      </c>
      <c r="N3096" s="1">
        <f>N(N3095)+IF(AND('💰 BÁO GIÁ'!$C$27&lt;&gt;"",OR(ISNUMBER(SEARCH('💰 BÁO GIÁ'!$C$27,$A3096)),ISNUMBER(SEARCH('💰 BÁO GIÁ'!$C$27,$B3096)))),1,0)</f>
        <v>0</v>
      </c>
      <c r="O3096" s="1" t="str">
        <f t="shared" si="97"/>
        <v/>
      </c>
    </row>
    <row r="3097" customHeight="1" spans="1:15">
      <c r="A3097" s="1" t="str">
        <f>IF('📦 RON BỘ'!B352="","",'📦 RON BỘ'!B352)</f>
        <v>HH081977</v>
      </c>
      <c r="B3097" s="1" t="str">
        <f>IF('📦 RON BỘ'!B352="","",'📦 RON BỘ'!C352)</f>
        <v>Ron bộ 3TNV75/ 3TN75  Giấy- Pacific</v>
      </c>
      <c r="C3097" s="1" t="str">
        <f>IF('📦 RON BỘ'!B352="","","Ron bộ")</f>
        <v>Ron bộ</v>
      </c>
      <c r="D3097" s="1" t="str">
        <f>IF('📦 RON BỘ'!B352="","",'📦 RON BỘ'!F352)</f>
        <v>Bộ</v>
      </c>
      <c r="E3097" s="13">
        <f>IF('📦 RON BỘ'!B352="","",'📦 RON BỘ'!G352)</f>
        <v>0</v>
      </c>
      <c r="F3097" s="13">
        <f>IF('📦 RON BỘ'!B352="","",'📦 RON BỘ'!H352)</f>
        <v>0</v>
      </c>
      <c r="G3097" s="13">
        <f>IF('📦 RON BỘ'!B352="","",'📦 RON BỘ'!I352)</f>
        <v>0</v>
      </c>
      <c r="H3097" s="13">
        <f>IF('📦 RON BỘ'!B352="","",'📦 RON BỘ'!J352)</f>
        <v>0</v>
      </c>
      <c r="I3097" s="13">
        <f>IF('📦 RON BỘ'!B352="","",'📦 RON BỘ'!K352)</f>
        <v>0</v>
      </c>
      <c r="J3097" s="1" t="str">
        <f>IF('📦 RON BỘ'!B352="","","")</f>
        <v/>
      </c>
      <c r="L3097" s="1">
        <f>N(L3096)+IF(AND('🔎 TRA CỨU NHANH'!$C$2&lt;&gt;"",OR(ISNUMBER(SEARCH('🔎 TRA CỨU NHANH'!$C$2,$A3097)),ISNUMBER(SEARCH('🔎 TRA CỨU NHANH'!$C$2,$B3097)))),1,0)</f>
        <v>0</v>
      </c>
      <c r="M3097" s="1" t="str">
        <f t="shared" si="96"/>
        <v/>
      </c>
      <c r="N3097" s="1">
        <f>N(N3096)+IF(AND('💰 BÁO GIÁ'!$C$27&lt;&gt;"",OR(ISNUMBER(SEARCH('💰 BÁO GIÁ'!$C$27,$A3097)),ISNUMBER(SEARCH('💰 BÁO GIÁ'!$C$27,$B3097)))),1,0)</f>
        <v>0</v>
      </c>
      <c r="O3097" s="1" t="str">
        <f t="shared" si="97"/>
        <v/>
      </c>
    </row>
    <row r="3098" customHeight="1" spans="1:15">
      <c r="A3098" s="1" t="str">
        <f>IF('📦 RON BỘ'!B353="","",'📦 RON BỘ'!B353)</f>
        <v>HH081895</v>
      </c>
      <c r="B3098" s="1" t="str">
        <f>IF('📦 RON BỘ'!B353="","",'📦 RON BỘ'!C353)</f>
        <v>Ron bộ 4102/ WP3.7Q130E40/ YZ4DA2 có doăng quy láp thép</v>
      </c>
      <c r="C3098" s="1" t="str">
        <f>IF('📦 RON BỘ'!B353="","","Ron bộ")</f>
        <v>Ron bộ</v>
      </c>
      <c r="D3098" s="1" t="str">
        <f>IF('📦 RON BỘ'!B353="","",'📦 RON BỘ'!F353)</f>
        <v>Bộ</v>
      </c>
      <c r="E3098" s="13">
        <f>IF('📦 RON BỘ'!B353="","",'📦 RON BỘ'!G353)</f>
        <v>0</v>
      </c>
      <c r="F3098" s="13">
        <f>IF('📦 RON BỘ'!B353="","",'📦 RON BỘ'!H353)</f>
        <v>0</v>
      </c>
      <c r="G3098" s="13">
        <f>IF('📦 RON BỘ'!B353="","",'📦 RON BỘ'!I353)</f>
        <v>0</v>
      </c>
      <c r="H3098" s="13">
        <f>IF('📦 RON BỘ'!B353="","",'📦 RON BỘ'!J353)</f>
        <v>0</v>
      </c>
      <c r="I3098" s="13">
        <f>IF('📦 RON BỘ'!B353="","",'📦 RON BỘ'!K353)</f>
        <v>0</v>
      </c>
      <c r="J3098" s="1" t="str">
        <f>IF('📦 RON BỘ'!B353="","","")</f>
        <v/>
      </c>
      <c r="L3098" s="1">
        <f>N(L3097)+IF(AND('🔎 TRA CỨU NHANH'!$C$2&lt;&gt;"",OR(ISNUMBER(SEARCH('🔎 TRA CỨU NHANH'!$C$2,$A3098)),ISNUMBER(SEARCH('🔎 TRA CỨU NHANH'!$C$2,$B3098)))),1,0)</f>
        <v>0</v>
      </c>
      <c r="M3098" s="1" t="str">
        <f t="shared" si="96"/>
        <v/>
      </c>
      <c r="N3098" s="1">
        <f>N(N3097)+IF(AND('💰 BÁO GIÁ'!$C$27&lt;&gt;"",OR(ISNUMBER(SEARCH('💰 BÁO GIÁ'!$C$27,$A3098)),ISNUMBER(SEARCH('💰 BÁO GIÁ'!$C$27,$B3098)))),1,0)</f>
        <v>0</v>
      </c>
      <c r="O3098" s="1" t="str">
        <f t="shared" si="97"/>
        <v/>
      </c>
    </row>
    <row r="3099" customHeight="1" spans="1:15">
      <c r="A3099" s="1" t="str">
        <f>IF('📦 RON BỘ'!B354="","",'📦 RON BỘ'!B354)</f>
        <v>HH078286</v>
      </c>
      <c r="B3099" s="1" t="str">
        <f>IF('📦 RON BỘ'!B354="","",'📦 RON BỘ'!C354)</f>
        <v>Ron bộ 4BA1 / C330 (Thép) - MASAKO</v>
      </c>
      <c r="C3099" s="1" t="str">
        <f>IF('📦 RON BỘ'!B354="","","Ron bộ")</f>
        <v>Ron bộ</v>
      </c>
      <c r="D3099" s="1" t="str">
        <f>IF('📦 RON BỘ'!B354="","",'📦 RON BỘ'!F354)</f>
        <v>Bộ</v>
      </c>
      <c r="E3099" s="13">
        <f>IF('📦 RON BỘ'!B354="","",'📦 RON BỘ'!G354)</f>
        <v>0</v>
      </c>
      <c r="F3099" s="13">
        <f>IF('📦 RON BỘ'!B354="","",'📦 RON BỘ'!H354)</f>
        <v>470000</v>
      </c>
      <c r="G3099" s="13">
        <f>IF('📦 RON BỘ'!B354="","",'📦 RON BỘ'!I354)</f>
        <v>520000</v>
      </c>
      <c r="H3099" s="13">
        <f>IF('📦 RON BỘ'!B354="","",'📦 RON BỘ'!J354)</f>
        <v>550000</v>
      </c>
      <c r="I3099" s="13">
        <f>IF('📦 RON BỘ'!B354="","",'📦 RON BỘ'!K354)</f>
        <v>0</v>
      </c>
      <c r="J3099" s="1" t="str">
        <f>IF('📦 RON BỘ'!B354="","","")</f>
        <v/>
      </c>
      <c r="L3099" s="1">
        <f>N(L3098)+IF(AND('🔎 TRA CỨU NHANH'!$C$2&lt;&gt;"",OR(ISNUMBER(SEARCH('🔎 TRA CỨU NHANH'!$C$2,$A3099)),ISNUMBER(SEARCH('🔎 TRA CỨU NHANH'!$C$2,$B3099)))),1,0)</f>
        <v>0</v>
      </c>
      <c r="M3099" s="1" t="str">
        <f t="shared" si="96"/>
        <v/>
      </c>
      <c r="N3099" s="1">
        <f>N(N3098)+IF(AND('💰 BÁO GIÁ'!$C$27&lt;&gt;"",OR(ISNUMBER(SEARCH('💰 BÁO GIÁ'!$C$27,$A3099)),ISNUMBER(SEARCH('💰 BÁO GIÁ'!$C$27,$B3099)))),1,0)</f>
        <v>0</v>
      </c>
      <c r="O3099" s="1" t="str">
        <f t="shared" si="97"/>
        <v/>
      </c>
    </row>
    <row r="3100" customHeight="1" spans="1:15">
      <c r="A3100" s="1" t="str">
        <f>IF('📦 RON BỘ'!B355="","",'📦 RON BỘ'!B355)</f>
        <v>HH077567</v>
      </c>
      <c r="B3100" s="1" t="str">
        <f>IF('📦 RON BỘ'!B355="","",'📦 RON BỘ'!C355)</f>
        <v>Ron bộ 4BA1 / C330- Reisse</v>
      </c>
      <c r="C3100" s="1" t="str">
        <f>IF('📦 RON BỘ'!B355="","","Ron bộ")</f>
        <v>Ron bộ</v>
      </c>
      <c r="D3100" s="1" t="str">
        <f>IF('📦 RON BỘ'!B355="","",'📦 RON BỘ'!F355)</f>
        <v>Bộ</v>
      </c>
      <c r="E3100" s="13">
        <f>IF('📦 RON BỘ'!B355="","",'📦 RON BỘ'!G355)</f>
        <v>0</v>
      </c>
      <c r="F3100" s="13">
        <f>IF('📦 RON BỘ'!B355="","",'📦 RON BỘ'!H355)</f>
        <v>0</v>
      </c>
      <c r="G3100" s="13">
        <f>IF('📦 RON BỘ'!B355="","",'📦 RON BỘ'!I355)</f>
        <v>0</v>
      </c>
      <c r="H3100" s="13">
        <f>IF('📦 RON BỘ'!B355="","",'📦 RON BỘ'!J355)</f>
        <v>0</v>
      </c>
      <c r="I3100" s="13">
        <f>IF('📦 RON BỘ'!B355="","",'📦 RON BỘ'!K355)</f>
        <v>0</v>
      </c>
      <c r="J3100" s="1" t="str">
        <f>IF('📦 RON BỘ'!B355="","","")</f>
        <v/>
      </c>
      <c r="L3100" s="1">
        <f>N(L3099)+IF(AND('🔎 TRA CỨU NHANH'!$C$2&lt;&gt;"",OR(ISNUMBER(SEARCH('🔎 TRA CỨU NHANH'!$C$2,$A3100)),ISNUMBER(SEARCH('🔎 TRA CỨU NHANH'!$C$2,$B3100)))),1,0)</f>
        <v>0</v>
      </c>
      <c r="M3100" s="1" t="str">
        <f t="shared" si="96"/>
        <v/>
      </c>
      <c r="N3100" s="1">
        <f>N(N3099)+IF(AND('💰 BÁO GIÁ'!$C$27&lt;&gt;"",OR(ISNUMBER(SEARCH('💰 BÁO GIÁ'!$C$27,$A3100)),ISNUMBER(SEARCH('💰 BÁO GIÁ'!$C$27,$B3100)))),1,0)</f>
        <v>0</v>
      </c>
      <c r="O3100" s="1" t="str">
        <f t="shared" si="97"/>
        <v/>
      </c>
    </row>
    <row r="3101" customHeight="1" spans="1:15">
      <c r="A3101" s="1" t="str">
        <f>IF('📦 RON BỘ'!B356="","",'📦 RON BỘ'!B356)</f>
        <v>HH074457</v>
      </c>
      <c r="B3101" s="1" t="str">
        <f>IF('📦 RON BỘ'!B356="","",'📦 RON BỘ'!C356)</f>
        <v>Ron bộ 4BC2 thép (S) - TONYCO</v>
      </c>
      <c r="C3101" s="1" t="str">
        <f>IF('📦 RON BỘ'!B356="","","Ron bộ")</f>
        <v>Ron bộ</v>
      </c>
      <c r="D3101" s="1" t="str">
        <f>IF('📦 RON BỘ'!B356="","",'📦 RON BỘ'!F356)</f>
        <v>Bộ</v>
      </c>
      <c r="E3101" s="13">
        <f>IF('📦 RON BỘ'!B356="","",'📦 RON BỘ'!G356)</f>
        <v>0</v>
      </c>
      <c r="F3101" s="13">
        <f>IF('📦 RON BỘ'!B356="","",'📦 RON BỘ'!H356)</f>
        <v>0</v>
      </c>
      <c r="G3101" s="13">
        <f>IF('📦 RON BỘ'!B356="","",'📦 RON BỘ'!I356)</f>
        <v>0</v>
      </c>
      <c r="H3101" s="13">
        <f>IF('📦 RON BỘ'!B356="","",'📦 RON BỘ'!J356)</f>
        <v>0</v>
      </c>
      <c r="I3101" s="13">
        <f>IF('📦 RON BỘ'!B356="","",'📦 RON BỘ'!K356)</f>
        <v>0</v>
      </c>
      <c r="J3101" s="1" t="str">
        <f>IF('📦 RON BỘ'!B356="","","")</f>
        <v/>
      </c>
      <c r="L3101" s="1">
        <f>N(L3100)+IF(AND('🔎 TRA CỨU NHANH'!$C$2&lt;&gt;"",OR(ISNUMBER(SEARCH('🔎 TRA CỨU NHANH'!$C$2,$A3101)),ISNUMBER(SEARCH('🔎 TRA CỨU NHANH'!$C$2,$B3101)))),1,0)</f>
        <v>0</v>
      </c>
      <c r="M3101" s="1" t="str">
        <f t="shared" si="96"/>
        <v/>
      </c>
      <c r="N3101" s="1">
        <f>N(N3100)+IF(AND('💰 BÁO GIÁ'!$C$27&lt;&gt;"",OR(ISNUMBER(SEARCH('💰 BÁO GIÁ'!$C$27,$A3101)),ISNUMBER(SEARCH('💰 BÁO GIÁ'!$C$27,$B3101)))),1,0)</f>
        <v>0</v>
      </c>
      <c r="O3101" s="1" t="str">
        <f t="shared" si="97"/>
        <v/>
      </c>
    </row>
    <row r="3102" customHeight="1" spans="1:15">
      <c r="A3102" s="1" t="str">
        <f>IF('📦 RON BỘ'!B357="","",'📦 RON BỘ'!B357)</f>
        <v>HH00409</v>
      </c>
      <c r="B3102" s="1" t="str">
        <f>IF('📦 RON BỘ'!B357="","",'📦 RON BỘ'!C357)</f>
        <v>Ron bộ 4BD1/4BB1 Thép - DF</v>
      </c>
      <c r="C3102" s="1" t="str">
        <f>IF('📦 RON BỘ'!B357="","","Ron bộ")</f>
        <v>Ron bộ</v>
      </c>
      <c r="D3102" s="1" t="str">
        <f>IF('📦 RON BỘ'!B357="","",'📦 RON BỘ'!F357)</f>
        <v>Bộ</v>
      </c>
      <c r="E3102" s="13">
        <f>IF('📦 RON BỘ'!B357="","",'📦 RON BỘ'!G357)</f>
        <v>0</v>
      </c>
      <c r="F3102" s="13">
        <f>IF('📦 RON BỘ'!B357="","",'📦 RON BỘ'!H357)</f>
        <v>600000</v>
      </c>
      <c r="G3102" s="13">
        <f>IF('📦 RON BỘ'!B357="","",'📦 RON BỘ'!I357)</f>
        <v>640000</v>
      </c>
      <c r="H3102" s="13">
        <f>IF('📦 RON BỘ'!B357="","",'📦 RON BỘ'!J357)</f>
        <v>680000</v>
      </c>
      <c r="I3102" s="13">
        <f>IF('📦 RON BỘ'!B357="","",'📦 RON BỘ'!K357)</f>
        <v>0</v>
      </c>
      <c r="J3102" s="1" t="str">
        <f>IF('📦 RON BỘ'!B357="","","")</f>
        <v/>
      </c>
      <c r="L3102" s="1">
        <f>N(L3101)+IF(AND('🔎 TRA CỨU NHANH'!$C$2&lt;&gt;"",OR(ISNUMBER(SEARCH('🔎 TRA CỨU NHANH'!$C$2,$A3102)),ISNUMBER(SEARCH('🔎 TRA CỨU NHANH'!$C$2,$B3102)))),1,0)</f>
        <v>0</v>
      </c>
      <c r="M3102" s="1" t="str">
        <f t="shared" si="96"/>
        <v/>
      </c>
      <c r="N3102" s="1">
        <f>N(N3101)+IF(AND('💰 BÁO GIÁ'!$C$27&lt;&gt;"",OR(ISNUMBER(SEARCH('💰 BÁO GIÁ'!$C$27,$A3102)),ISNUMBER(SEARCH('💰 BÁO GIÁ'!$C$27,$B3102)))),1,0)</f>
        <v>0</v>
      </c>
      <c r="O3102" s="1" t="str">
        <f t="shared" si="97"/>
        <v/>
      </c>
    </row>
    <row r="3103" customHeight="1" spans="1:15">
      <c r="A3103" s="1" t="str">
        <f>IF('📦 RON BỘ'!B358="","",'📦 RON BỘ'!B358)</f>
        <v>HH079049</v>
      </c>
      <c r="B3103" s="1" t="str">
        <f>IF('📦 RON BỘ'!B358="","",'📦 RON BỘ'!C358)</f>
        <v>Ron bộ 4BD1/4BB1 Thép Inox (thun cánh bướm, phớt sau 100-135) - NICE IN</v>
      </c>
      <c r="C3103" s="1" t="str">
        <f>IF('📦 RON BỘ'!B358="","","Ron bộ")</f>
        <v>Ron bộ</v>
      </c>
      <c r="D3103" s="1" t="str">
        <f>IF('📦 RON BỘ'!B358="","",'📦 RON BỘ'!F358)</f>
        <v>Bộ</v>
      </c>
      <c r="E3103" s="13">
        <f>IF('📦 RON BỘ'!B358="","",'📦 RON BỘ'!G358)</f>
        <v>0</v>
      </c>
      <c r="F3103" s="13">
        <f>IF('📦 RON BỘ'!B358="","",'📦 RON BỘ'!H358)</f>
        <v>690000</v>
      </c>
      <c r="G3103" s="13">
        <f>IF('📦 RON BỘ'!B358="","",'📦 RON BỘ'!I358)</f>
        <v>730000</v>
      </c>
      <c r="H3103" s="13">
        <f>IF('📦 RON BỘ'!B358="","",'📦 RON BỘ'!J358)</f>
        <v>780000</v>
      </c>
      <c r="I3103" s="13">
        <f>IF('📦 RON BỘ'!B358="","",'📦 RON BỘ'!K358)</f>
        <v>0</v>
      </c>
      <c r="J3103" s="1" t="str">
        <f>IF('📦 RON BỘ'!B358="","","")</f>
        <v/>
      </c>
      <c r="L3103" s="1">
        <f>N(L3102)+IF(AND('🔎 TRA CỨU NHANH'!$C$2&lt;&gt;"",OR(ISNUMBER(SEARCH('🔎 TRA CỨU NHANH'!$C$2,$A3103)),ISNUMBER(SEARCH('🔎 TRA CỨU NHANH'!$C$2,$B3103)))),1,0)</f>
        <v>0</v>
      </c>
      <c r="M3103" s="1" t="str">
        <f t="shared" si="96"/>
        <v/>
      </c>
      <c r="N3103" s="1">
        <f>N(N3102)+IF(AND('💰 BÁO GIÁ'!$C$27&lt;&gt;"",OR(ISNUMBER(SEARCH('💰 BÁO GIÁ'!$C$27,$A3103)),ISNUMBER(SEARCH('💰 BÁO GIÁ'!$C$27,$B3103)))),1,0)</f>
        <v>0</v>
      </c>
      <c r="O3103" s="1" t="str">
        <f t="shared" si="97"/>
        <v/>
      </c>
    </row>
    <row r="3104" customHeight="1" spans="1:15">
      <c r="A3104" s="1" t="str">
        <f>IF('📦 RON BỘ'!B359="","",'📦 RON BỘ'!B359)</f>
        <v>HH00437</v>
      </c>
      <c r="B3104" s="1" t="str">
        <f>IF('📦 RON BỘ'!B359="","",'📦 RON BỘ'!C359)</f>
        <v>Ron bộ 4BT/S4D102 Amiang (NK) - Tonyco</v>
      </c>
      <c r="C3104" s="1" t="str">
        <f>IF('📦 RON BỘ'!B359="","","Ron bộ")</f>
        <v>Ron bộ</v>
      </c>
      <c r="D3104" s="1" t="str">
        <f>IF('📦 RON BỘ'!B359="","",'📦 RON BỘ'!F359)</f>
        <v>Bộ</v>
      </c>
      <c r="E3104" s="13">
        <f>IF('📦 RON BỘ'!B359="","",'📦 RON BỘ'!G359)</f>
        <v>0</v>
      </c>
      <c r="F3104" s="13">
        <f>IF('📦 RON BỘ'!B359="","",'📦 RON BỘ'!H359)</f>
        <v>0</v>
      </c>
      <c r="G3104" s="13">
        <f>IF('📦 RON BỘ'!B359="","",'📦 RON BỘ'!I359)</f>
        <v>0</v>
      </c>
      <c r="H3104" s="13">
        <f>IF('📦 RON BỘ'!B359="","",'📦 RON BỘ'!J359)</f>
        <v>0</v>
      </c>
      <c r="I3104" s="13">
        <f>IF('📦 RON BỘ'!B359="","",'📦 RON BỘ'!K359)</f>
        <v>0</v>
      </c>
      <c r="J3104" s="1" t="str">
        <f>IF('📦 RON BỘ'!B359="","","")</f>
        <v/>
      </c>
      <c r="L3104" s="1">
        <f>N(L3103)+IF(AND('🔎 TRA CỨU NHANH'!$C$2&lt;&gt;"",OR(ISNUMBER(SEARCH('🔎 TRA CỨU NHANH'!$C$2,$A3104)),ISNUMBER(SEARCH('🔎 TRA CỨU NHANH'!$C$2,$B3104)))),1,0)</f>
        <v>0</v>
      </c>
      <c r="M3104" s="1" t="str">
        <f t="shared" si="96"/>
        <v/>
      </c>
      <c r="N3104" s="1">
        <f>N(N3103)+IF(AND('💰 BÁO GIÁ'!$C$27&lt;&gt;"",OR(ISNUMBER(SEARCH('💰 BÁO GIÁ'!$C$27,$A3104)),ISNUMBER(SEARCH('💰 BÁO GIÁ'!$C$27,$B3104)))),1,0)</f>
        <v>0</v>
      </c>
      <c r="O3104" s="1" t="str">
        <f t="shared" si="97"/>
        <v/>
      </c>
    </row>
    <row r="3105" customHeight="1" spans="1:15">
      <c r="A3105" s="1" t="str">
        <f>IF('📦 RON BỘ'!B360="","",'📦 RON BỘ'!B360)</f>
        <v>HH077049</v>
      </c>
      <c r="B3105" s="1" t="str">
        <f>IF('📦 RON BỘ'!B360="","",'📦 RON BỘ'!C360)</f>
        <v>Ron bộ 4D105-1 amiang - MASAKO</v>
      </c>
      <c r="C3105" s="1" t="str">
        <f>IF('📦 RON BỘ'!B360="","","Ron bộ")</f>
        <v>Ron bộ</v>
      </c>
      <c r="D3105" s="1" t="str">
        <f>IF('📦 RON BỘ'!B360="","",'📦 RON BỘ'!F360)</f>
        <v>Bộ</v>
      </c>
      <c r="E3105" s="13">
        <f>IF('📦 RON BỘ'!B360="","",'📦 RON BỘ'!G360)</f>
        <v>0</v>
      </c>
      <c r="F3105" s="13">
        <f>IF('📦 RON BỘ'!B360="","",'📦 RON BỘ'!H360)</f>
        <v>700000</v>
      </c>
      <c r="G3105" s="13">
        <f>IF('📦 RON BỘ'!B360="","",'📦 RON BỘ'!I360)</f>
        <v>740000</v>
      </c>
      <c r="H3105" s="13">
        <f>IF('📦 RON BỘ'!B360="","",'📦 RON BỘ'!J360)</f>
        <v>780000</v>
      </c>
      <c r="I3105" s="13">
        <f>IF('📦 RON BỘ'!B360="","",'📦 RON BỘ'!K360)</f>
        <v>0</v>
      </c>
      <c r="J3105" s="1" t="str">
        <f>IF('📦 RON BỘ'!B360="","","")</f>
        <v/>
      </c>
      <c r="L3105" s="1">
        <f>N(L3104)+IF(AND('🔎 TRA CỨU NHANH'!$C$2&lt;&gt;"",OR(ISNUMBER(SEARCH('🔎 TRA CỨU NHANH'!$C$2,$A3105)),ISNUMBER(SEARCH('🔎 TRA CỨU NHANH'!$C$2,$B3105)))),1,0)</f>
        <v>0</v>
      </c>
      <c r="M3105" s="1" t="str">
        <f t="shared" si="96"/>
        <v/>
      </c>
      <c r="N3105" s="1">
        <f>N(N3104)+IF(AND('💰 BÁO GIÁ'!$C$27&lt;&gt;"",OR(ISNUMBER(SEARCH('💰 BÁO GIÁ'!$C$27,$A3105)),ISNUMBER(SEARCH('💰 BÁO GIÁ'!$C$27,$B3105)))),1,0)</f>
        <v>0</v>
      </c>
      <c r="O3105" s="1" t="str">
        <f t="shared" si="97"/>
        <v/>
      </c>
    </row>
    <row r="3106" customHeight="1" spans="1:15">
      <c r="A3106" s="1" t="str">
        <f>IF('📦 RON BỘ'!B361="","",'📦 RON BỘ'!B361)</f>
        <v>HH00396</v>
      </c>
      <c r="B3106" s="1" t="str">
        <f>IF('📦 RON BỘ'!B361="","",'📦 RON BỘ'!C361)</f>
        <v>Ron bộ 4D105-5 (NK) - CGP</v>
      </c>
      <c r="C3106" s="1" t="str">
        <f>IF('📦 RON BỘ'!B361="","","Ron bộ")</f>
        <v>Ron bộ</v>
      </c>
      <c r="D3106" s="1" t="str">
        <f>IF('📦 RON BỘ'!B361="","",'📦 RON BỘ'!F361)</f>
        <v>Bộ</v>
      </c>
      <c r="E3106" s="13">
        <f>IF('📦 RON BỘ'!B361="","",'📦 RON BỘ'!G361)</f>
        <v>0</v>
      </c>
      <c r="F3106" s="13">
        <f>IF('📦 RON BỘ'!B361="","",'📦 RON BỘ'!H361)</f>
        <v>0</v>
      </c>
      <c r="G3106" s="13">
        <f>IF('📦 RON BỘ'!B361="","",'📦 RON BỘ'!I361)</f>
        <v>0</v>
      </c>
      <c r="H3106" s="13">
        <f>IF('📦 RON BỘ'!B361="","",'📦 RON BỘ'!J361)</f>
        <v>0</v>
      </c>
      <c r="I3106" s="13">
        <f>IF('📦 RON BỘ'!B361="","",'📦 RON BỘ'!K361)</f>
        <v>0</v>
      </c>
      <c r="J3106" s="1" t="str">
        <f>IF('📦 RON BỘ'!B361="","","")</f>
        <v/>
      </c>
      <c r="L3106" s="1">
        <f>N(L3105)+IF(AND('🔎 TRA CỨU NHANH'!$C$2&lt;&gt;"",OR(ISNUMBER(SEARCH('🔎 TRA CỨU NHANH'!$C$2,$A3106)),ISNUMBER(SEARCH('🔎 TRA CỨU NHANH'!$C$2,$B3106)))),1,0)</f>
        <v>0</v>
      </c>
      <c r="M3106" s="1" t="str">
        <f t="shared" si="96"/>
        <v/>
      </c>
      <c r="N3106" s="1">
        <f>N(N3105)+IF(AND('💰 BÁO GIÁ'!$C$27&lt;&gt;"",OR(ISNUMBER(SEARCH('💰 BÁO GIÁ'!$C$27,$A3106)),ISNUMBER(SEARCH('💰 BÁO GIÁ'!$C$27,$B3106)))),1,0)</f>
        <v>0</v>
      </c>
      <c r="O3106" s="1" t="str">
        <f t="shared" si="97"/>
        <v/>
      </c>
    </row>
    <row r="3107" customHeight="1" spans="1:15">
      <c r="A3107" s="1" t="str">
        <f>IF('📦 RON BỘ'!B362="","",'📦 RON BỘ'!B362)</f>
        <v>HH074763</v>
      </c>
      <c r="B3107" s="1" t="str">
        <f>IF('📦 RON BỘ'!B362="","",'📦 RON BỘ'!C362)</f>
        <v>Ron bộ 4D120 thép - PACIFIC</v>
      </c>
      <c r="C3107" s="1" t="str">
        <f>IF('📦 RON BỘ'!B362="","","Ron bộ")</f>
        <v>Ron bộ</v>
      </c>
      <c r="D3107" s="1" t="str">
        <f>IF('📦 RON BỘ'!B362="","",'📦 RON BỘ'!F362)</f>
        <v>Bộ</v>
      </c>
      <c r="E3107" s="13">
        <f>IF('📦 RON BỘ'!B362="","",'📦 RON BỘ'!G362)</f>
        <v>0</v>
      </c>
      <c r="F3107" s="13">
        <f>IF('📦 RON BỘ'!B362="","",'📦 RON BỘ'!H362)</f>
        <v>0</v>
      </c>
      <c r="G3107" s="13">
        <f>IF('📦 RON BỘ'!B362="","",'📦 RON BỘ'!I362)</f>
        <v>0</v>
      </c>
      <c r="H3107" s="13">
        <f>IF('📦 RON BỘ'!B362="","",'📦 RON BỘ'!J362)</f>
        <v>0</v>
      </c>
      <c r="I3107" s="13">
        <f>IF('📦 RON BỘ'!B362="","",'📦 RON BỘ'!K362)</f>
        <v>0</v>
      </c>
      <c r="J3107" s="1" t="str">
        <f>IF('📦 RON BỘ'!B362="","","")</f>
        <v/>
      </c>
      <c r="L3107" s="1">
        <f>N(L3106)+IF(AND('🔎 TRA CỨU NHANH'!$C$2&lt;&gt;"",OR(ISNUMBER(SEARCH('🔎 TRA CỨU NHANH'!$C$2,$A3107)),ISNUMBER(SEARCH('🔎 TRA CỨU NHANH'!$C$2,$B3107)))),1,0)</f>
        <v>0</v>
      </c>
      <c r="M3107" s="1" t="str">
        <f t="shared" si="96"/>
        <v/>
      </c>
      <c r="N3107" s="1">
        <f>N(N3106)+IF(AND('💰 BÁO GIÁ'!$C$27&lt;&gt;"",OR(ISNUMBER(SEARCH('💰 BÁO GIÁ'!$C$27,$A3107)),ISNUMBER(SEARCH('💰 BÁO GIÁ'!$C$27,$B3107)))),1,0)</f>
        <v>0</v>
      </c>
      <c r="O3107" s="1" t="str">
        <f t="shared" si="97"/>
        <v/>
      </c>
    </row>
    <row r="3108" customHeight="1" spans="1:15">
      <c r="A3108" s="1" t="str">
        <f>IF('📦 RON BỘ'!B363="","",'📦 RON BỘ'!B363)</f>
        <v>HH075043</v>
      </c>
      <c r="B3108" s="1" t="str">
        <f>IF('📦 RON BỘ'!B363="","",'📦 RON BỘ'!C363)</f>
        <v>Ron bộ 4D130 thép - pacific</v>
      </c>
      <c r="C3108" s="1" t="str">
        <f>IF('📦 RON BỘ'!B363="","","Ron bộ")</f>
        <v>Ron bộ</v>
      </c>
      <c r="D3108" s="1" t="str">
        <f>IF('📦 RON BỘ'!B363="","",'📦 RON BỘ'!F363)</f>
        <v>Bộ</v>
      </c>
      <c r="E3108" s="13">
        <f>IF('📦 RON BỘ'!B363="","",'📦 RON BỘ'!G363)</f>
        <v>0</v>
      </c>
      <c r="F3108" s="13">
        <f>IF('📦 RON BỘ'!B363="","",'📦 RON BỘ'!H363)</f>
        <v>0</v>
      </c>
      <c r="G3108" s="13">
        <f>IF('📦 RON BỘ'!B363="","",'📦 RON BỘ'!I363)</f>
        <v>0</v>
      </c>
      <c r="H3108" s="13">
        <f>IF('📦 RON BỘ'!B363="","",'📦 RON BỘ'!J363)</f>
        <v>0</v>
      </c>
      <c r="I3108" s="13">
        <f>IF('📦 RON BỘ'!B363="","",'📦 RON BỘ'!K363)</f>
        <v>0</v>
      </c>
      <c r="J3108" s="1" t="str">
        <f>IF('📦 RON BỘ'!B363="","","")</f>
        <v/>
      </c>
      <c r="L3108" s="1">
        <f>N(L3107)+IF(AND('🔎 TRA CỨU NHANH'!$C$2&lt;&gt;"",OR(ISNUMBER(SEARCH('🔎 TRA CỨU NHANH'!$C$2,$A3108)),ISNUMBER(SEARCH('🔎 TRA CỨU NHANH'!$C$2,$B3108)))),1,0)</f>
        <v>0</v>
      </c>
      <c r="M3108" s="1" t="str">
        <f t="shared" si="96"/>
        <v/>
      </c>
      <c r="N3108" s="1">
        <f>N(N3107)+IF(AND('💰 BÁO GIÁ'!$C$27&lt;&gt;"",OR(ISNUMBER(SEARCH('💰 BÁO GIÁ'!$C$27,$A3108)),ISNUMBER(SEARCH('💰 BÁO GIÁ'!$C$27,$B3108)))),1,0)</f>
        <v>0</v>
      </c>
      <c r="O3108" s="1" t="str">
        <f t="shared" si="97"/>
        <v/>
      </c>
    </row>
    <row r="3109" customHeight="1" spans="1:15">
      <c r="A3109" s="1" t="str">
        <f>IF('📦 RON BỘ'!B364="","",'📦 RON BỘ'!B364)</f>
        <v>HH00766</v>
      </c>
      <c r="B3109" s="1" t="str">
        <f>IF('📦 RON BỘ'!B364="","",'📦 RON BỘ'!C364)</f>
        <v>Ron bộ 4D31-T Thép - DF</v>
      </c>
      <c r="C3109" s="1" t="str">
        <f>IF('📦 RON BỘ'!B364="","","Ron bộ")</f>
        <v>Ron bộ</v>
      </c>
      <c r="D3109" s="1" t="str">
        <f>IF('📦 RON BỘ'!B364="","",'📦 RON BỘ'!F364)</f>
        <v>Bộ</v>
      </c>
      <c r="E3109" s="13">
        <f>IF('📦 RON BỘ'!B364="","",'📦 RON BỘ'!G364)</f>
        <v>0</v>
      </c>
      <c r="F3109" s="13">
        <f>IF('📦 RON BỘ'!B364="","",'📦 RON BỘ'!H364)</f>
        <v>550000</v>
      </c>
      <c r="G3109" s="13">
        <f>IF('📦 RON BỘ'!B364="","",'📦 RON BỘ'!I364)</f>
        <v>580000</v>
      </c>
      <c r="H3109" s="13">
        <f>IF('📦 RON BỘ'!B364="","",'📦 RON BỘ'!J364)</f>
        <v>630000</v>
      </c>
      <c r="I3109" s="13">
        <f>IF('📦 RON BỘ'!B364="","",'📦 RON BỘ'!K364)</f>
        <v>0</v>
      </c>
      <c r="J3109" s="1" t="str">
        <f>IF('📦 RON BỘ'!B364="","","")</f>
        <v/>
      </c>
      <c r="L3109" s="1">
        <f>N(L3108)+IF(AND('🔎 TRA CỨU NHANH'!$C$2&lt;&gt;"",OR(ISNUMBER(SEARCH('🔎 TRA CỨU NHANH'!$C$2,$A3109)),ISNUMBER(SEARCH('🔎 TRA CỨU NHANH'!$C$2,$B3109)))),1,0)</f>
        <v>0</v>
      </c>
      <c r="M3109" s="1" t="str">
        <f t="shared" si="96"/>
        <v/>
      </c>
      <c r="N3109" s="1">
        <f>N(N3108)+IF(AND('💰 BÁO GIÁ'!$C$27&lt;&gt;"",OR(ISNUMBER(SEARCH('💰 BÁO GIÁ'!$C$27,$A3109)),ISNUMBER(SEARCH('💰 BÁO GIÁ'!$C$27,$B3109)))),1,0)</f>
        <v>0</v>
      </c>
      <c r="O3109" s="1" t="str">
        <f t="shared" si="97"/>
        <v/>
      </c>
    </row>
    <row r="3110" customHeight="1" spans="1:15">
      <c r="A3110" s="1" t="str">
        <f>IF('📦 RON BỘ'!B365="","",'📦 RON BỘ'!B365)</f>
        <v>HH00089</v>
      </c>
      <c r="B3110" s="1" t="str">
        <f>IF('📦 RON BỘ'!B365="","",'📦 RON BỘ'!C365)</f>
        <v>Ron bộ 4D32 / D4AF / K1 - CGP</v>
      </c>
      <c r="C3110" s="1" t="str">
        <f>IF('📦 RON BỘ'!B365="","","Ron bộ")</f>
        <v>Ron bộ</v>
      </c>
      <c r="D3110" s="1" t="str">
        <f>IF('📦 RON BỘ'!B365="","",'📦 RON BỘ'!F365)</f>
        <v>Bộ</v>
      </c>
      <c r="E3110" s="13">
        <f>IF('📦 RON BỘ'!B365="","",'📦 RON BỘ'!G365)</f>
        <v>0</v>
      </c>
      <c r="F3110" s="13">
        <f>IF('📦 RON BỘ'!B365="","",'📦 RON BỘ'!H365)</f>
        <v>0</v>
      </c>
      <c r="G3110" s="13">
        <f>IF('📦 RON BỘ'!B365="","",'📦 RON BỘ'!I365)</f>
        <v>0</v>
      </c>
      <c r="H3110" s="13">
        <f>IF('📦 RON BỘ'!B365="","",'📦 RON BỘ'!J365)</f>
        <v>0</v>
      </c>
      <c r="I3110" s="13">
        <f>IF('📦 RON BỘ'!B365="","",'📦 RON BỘ'!K365)</f>
        <v>0</v>
      </c>
      <c r="J3110" s="1" t="str">
        <f>IF('📦 RON BỘ'!B365="","","")</f>
        <v/>
      </c>
      <c r="L3110" s="1">
        <f>N(L3109)+IF(AND('🔎 TRA CỨU NHANH'!$C$2&lt;&gt;"",OR(ISNUMBER(SEARCH('🔎 TRA CỨU NHANH'!$C$2,$A3110)),ISNUMBER(SEARCH('🔎 TRA CỨU NHANH'!$C$2,$B3110)))),1,0)</f>
        <v>0</v>
      </c>
      <c r="M3110" s="1" t="str">
        <f t="shared" si="96"/>
        <v/>
      </c>
      <c r="N3110" s="1">
        <f>N(N3109)+IF(AND('💰 BÁO GIÁ'!$C$27&lt;&gt;"",OR(ISNUMBER(SEARCH('💰 BÁO GIÁ'!$C$27,$A3110)),ISNUMBER(SEARCH('💰 BÁO GIÁ'!$C$27,$B3110)))),1,0)</f>
        <v>0</v>
      </c>
      <c r="O3110" s="1" t="str">
        <f t="shared" si="97"/>
        <v/>
      </c>
    </row>
    <row r="3111" customHeight="1" spans="1:15">
      <c r="A3111" s="1" t="str">
        <f>IF('📦 RON BỘ'!B366="","",'📦 RON BỘ'!B366)</f>
        <v>HH073648</v>
      </c>
      <c r="B3111" s="1" t="str">
        <f>IF('📦 RON BỘ'!B366="","",'📦 RON BỘ'!C366)</f>
        <v>Ron bộ 4D55/D4BA/GRACE/STAREX - PACIFIC</v>
      </c>
      <c r="C3111" s="1" t="str">
        <f>IF('📦 RON BỘ'!B366="","","Ron bộ")</f>
        <v>Ron bộ</v>
      </c>
      <c r="D3111" s="1" t="str">
        <f>IF('📦 RON BỘ'!B366="","",'📦 RON BỘ'!F366)</f>
        <v>Bộ</v>
      </c>
      <c r="E3111" s="13">
        <f>IF('📦 RON BỘ'!B366="","",'📦 RON BỘ'!G366)</f>
        <v>0</v>
      </c>
      <c r="F3111" s="13">
        <f>IF('📦 RON BỘ'!B366="","",'📦 RON BỘ'!H366)</f>
        <v>0</v>
      </c>
      <c r="G3111" s="13">
        <f>IF('📦 RON BỘ'!B366="","",'📦 RON BỘ'!I366)</f>
        <v>0</v>
      </c>
      <c r="H3111" s="13">
        <f>IF('📦 RON BỘ'!B366="","",'📦 RON BỘ'!J366)</f>
        <v>0</v>
      </c>
      <c r="I3111" s="13">
        <f>IF('📦 RON BỘ'!B366="","",'📦 RON BỘ'!K366)</f>
        <v>0</v>
      </c>
      <c r="J3111" s="1" t="str">
        <f>IF('📦 RON BỘ'!B366="","","")</f>
        <v/>
      </c>
      <c r="L3111" s="1">
        <f>N(L3110)+IF(AND('🔎 TRA CỨU NHANH'!$C$2&lt;&gt;"",OR(ISNUMBER(SEARCH('🔎 TRA CỨU NHANH'!$C$2,$A3111)),ISNUMBER(SEARCH('🔎 TRA CỨU NHANH'!$C$2,$B3111)))),1,0)</f>
        <v>0</v>
      </c>
      <c r="M3111" s="1" t="str">
        <f t="shared" si="96"/>
        <v/>
      </c>
      <c r="N3111" s="1">
        <f>N(N3110)+IF(AND('💰 BÁO GIÁ'!$C$27&lt;&gt;"",OR(ISNUMBER(SEARCH('💰 BÁO GIÁ'!$C$27,$A3111)),ISNUMBER(SEARCH('💰 BÁO GIÁ'!$C$27,$B3111)))),1,0)</f>
        <v>0</v>
      </c>
      <c r="O3111" s="1" t="str">
        <f t="shared" si="97"/>
        <v/>
      </c>
    </row>
    <row r="3112" customHeight="1" spans="1:15">
      <c r="A3112" s="1" t="str">
        <f>IF('📦 RON BỘ'!B367="","",'📦 RON BỘ'!B367)</f>
        <v>HH080754</v>
      </c>
      <c r="B3112" s="1" t="str">
        <f>IF('📦 RON BỘ'!B367="","",'📦 RON BỘ'!C367)</f>
        <v>Ron bộ 4D75-V1200 sợi tổng hợp - MASAKO</v>
      </c>
      <c r="C3112" s="1" t="str">
        <f>IF('📦 RON BỘ'!B367="","","Ron bộ")</f>
        <v>Ron bộ</v>
      </c>
      <c r="D3112" s="1" t="str">
        <f>IF('📦 RON BỘ'!B367="","",'📦 RON BỘ'!F367)</f>
        <v>Bộ</v>
      </c>
      <c r="E3112" s="13">
        <f>IF('📦 RON BỘ'!B367="","",'📦 RON BỘ'!G367)</f>
        <v>0</v>
      </c>
      <c r="F3112" s="13">
        <f>IF('📦 RON BỘ'!B367="","",'📦 RON BỘ'!H367)</f>
        <v>600000</v>
      </c>
      <c r="G3112" s="13">
        <f>IF('📦 RON BỘ'!B367="","",'📦 RON BỘ'!I367)</f>
        <v>650000</v>
      </c>
      <c r="H3112" s="13">
        <f>IF('📦 RON BỘ'!B367="","",'📦 RON BỘ'!J367)</f>
        <v>700000</v>
      </c>
      <c r="I3112" s="13">
        <f>IF('📦 RON BỘ'!B367="","",'📦 RON BỘ'!K367)</f>
        <v>0</v>
      </c>
      <c r="J3112" s="1" t="str">
        <f>IF('📦 RON BỘ'!B367="","","")</f>
        <v/>
      </c>
      <c r="L3112" s="1">
        <f>N(L3111)+IF(AND('🔎 TRA CỨU NHANH'!$C$2&lt;&gt;"",OR(ISNUMBER(SEARCH('🔎 TRA CỨU NHANH'!$C$2,$A3112)),ISNUMBER(SEARCH('🔎 TRA CỨU NHANH'!$C$2,$B3112)))),1,0)</f>
        <v>0</v>
      </c>
      <c r="M3112" s="1" t="str">
        <f t="shared" si="96"/>
        <v/>
      </c>
      <c r="N3112" s="1">
        <f>N(N3111)+IF(AND('💰 BÁO GIÁ'!$C$27&lt;&gt;"",OR(ISNUMBER(SEARCH('💰 BÁO GIÁ'!$C$27,$A3112)),ISNUMBER(SEARCH('💰 BÁO GIÁ'!$C$27,$B3112)))),1,0)</f>
        <v>0</v>
      </c>
      <c r="O3112" s="1" t="str">
        <f t="shared" si="97"/>
        <v/>
      </c>
    </row>
    <row r="3113" customHeight="1" spans="1:15">
      <c r="A3113" s="1" t="str">
        <f>IF('📦 RON BỘ'!B368="","",'📦 RON BỘ'!B368)</f>
        <v>HH078278</v>
      </c>
      <c r="B3113" s="1" t="str">
        <f>IF('📦 RON BỘ'!B368="","",'📦 RON BỘ'!C368)</f>
        <v>Ron bộ 4D76 / V1305/ V1405 graphite - NICE IN</v>
      </c>
      <c r="C3113" s="1" t="str">
        <f>IF('📦 RON BỘ'!B368="","","Ron bộ")</f>
        <v>Ron bộ</v>
      </c>
      <c r="D3113" s="1" t="str">
        <f>IF('📦 RON BỘ'!B368="","",'📦 RON BỘ'!F368)</f>
        <v>Bộ</v>
      </c>
      <c r="E3113" s="13">
        <f>IF('📦 RON BỘ'!B368="","",'📦 RON BỘ'!G368)</f>
        <v>0</v>
      </c>
      <c r="F3113" s="13">
        <f>IF('📦 RON BỘ'!B368="","",'📦 RON BỘ'!H368)</f>
        <v>690000</v>
      </c>
      <c r="G3113" s="13">
        <f>IF('📦 RON BỘ'!B368="","",'📦 RON BỘ'!I368)</f>
        <v>740000</v>
      </c>
      <c r="H3113" s="13">
        <f>IF('📦 RON BỘ'!B368="","",'📦 RON BỘ'!J368)</f>
        <v>790000</v>
      </c>
      <c r="I3113" s="13">
        <f>IF('📦 RON BỘ'!B368="","",'📦 RON BỘ'!K368)</f>
        <v>0</v>
      </c>
      <c r="J3113" s="1" t="str">
        <f>IF('📦 RON BỘ'!B368="","","")</f>
        <v/>
      </c>
      <c r="L3113" s="1">
        <f>N(L3112)+IF(AND('🔎 TRA CỨU NHANH'!$C$2&lt;&gt;"",OR(ISNUMBER(SEARCH('🔎 TRA CỨU NHANH'!$C$2,$A3113)),ISNUMBER(SEARCH('🔎 TRA CỨU NHANH'!$C$2,$B3113)))),1,0)</f>
        <v>0</v>
      </c>
      <c r="M3113" s="1" t="str">
        <f t="shared" si="96"/>
        <v/>
      </c>
      <c r="N3113" s="1">
        <f>N(N3112)+IF(AND('💰 BÁO GIÁ'!$C$27&lt;&gt;"",OR(ISNUMBER(SEARCH('💰 BÁO GIÁ'!$C$27,$A3113)),ISNUMBER(SEARCH('💰 BÁO GIÁ'!$C$27,$B3113)))),1,0)</f>
        <v>0</v>
      </c>
      <c r="O3113" s="1" t="str">
        <f t="shared" si="97"/>
        <v/>
      </c>
    </row>
    <row r="3114" customHeight="1" spans="1:15">
      <c r="A3114" s="1" t="str">
        <f>IF('📦 RON BỘ'!B369="","",'📦 RON BỘ'!B369)</f>
        <v>HH081962</v>
      </c>
      <c r="B3114" s="1" t="str">
        <f>IF('📦 RON BỘ'!B369="","",'📦 RON BỘ'!C369)</f>
        <v>Ron bộ 4D76 / V1502 /L2000-Giấy-Pacific</v>
      </c>
      <c r="C3114" s="1" t="str">
        <f>IF('📦 RON BỘ'!B369="","","Ron bộ")</f>
        <v>Ron bộ</v>
      </c>
      <c r="D3114" s="1" t="str">
        <f>IF('📦 RON BỘ'!B369="","",'📦 RON BỘ'!F369)</f>
        <v>Bộ</v>
      </c>
      <c r="E3114" s="13">
        <f>IF('📦 RON BỘ'!B369="","",'📦 RON BỘ'!G369)</f>
        <v>0</v>
      </c>
      <c r="F3114" s="13">
        <f>IF('📦 RON BỘ'!B369="","",'📦 RON BỘ'!H369)</f>
        <v>0</v>
      </c>
      <c r="G3114" s="13">
        <f>IF('📦 RON BỘ'!B369="","",'📦 RON BỘ'!I369)</f>
        <v>0</v>
      </c>
      <c r="H3114" s="13">
        <f>IF('📦 RON BỘ'!B369="","",'📦 RON BỘ'!J369)</f>
        <v>0</v>
      </c>
      <c r="I3114" s="13">
        <f>IF('📦 RON BỘ'!B369="","",'📦 RON BỘ'!K369)</f>
        <v>0</v>
      </c>
      <c r="J3114" s="1" t="str">
        <f>IF('📦 RON BỘ'!B369="","","")</f>
        <v/>
      </c>
      <c r="L3114" s="1">
        <f>N(L3113)+IF(AND('🔎 TRA CỨU NHANH'!$C$2&lt;&gt;"",OR(ISNUMBER(SEARCH('🔎 TRA CỨU NHANH'!$C$2,$A3114)),ISNUMBER(SEARCH('🔎 TRA CỨU NHANH'!$C$2,$B3114)))),1,0)</f>
        <v>0</v>
      </c>
      <c r="M3114" s="1" t="str">
        <f t="shared" si="96"/>
        <v/>
      </c>
      <c r="N3114" s="1">
        <f>N(N3113)+IF(AND('💰 BÁO GIÁ'!$C$27&lt;&gt;"",OR(ISNUMBER(SEARCH('💰 BÁO GIÁ'!$C$27,$A3114)),ISNUMBER(SEARCH('💰 BÁO GIÁ'!$C$27,$B3114)))),1,0)</f>
        <v>0</v>
      </c>
      <c r="O3114" s="1" t="str">
        <f t="shared" si="97"/>
        <v/>
      </c>
    </row>
    <row r="3115" customHeight="1" spans="1:15">
      <c r="A3115" s="1" t="str">
        <f>IF('📦 RON BỘ'!B370="","",'📦 RON BỘ'!B370)</f>
        <v>HH082335</v>
      </c>
      <c r="B3115" s="1" t="str">
        <f>IF('📦 RON BỘ'!B370="","",'📦 RON BỘ'!C370)</f>
        <v>Ron bộ 4D76 / V1502 graphite - MASAKO</v>
      </c>
      <c r="C3115" s="1" t="str">
        <f>IF('📦 RON BỘ'!B370="","","Ron bộ")</f>
        <v>Ron bộ</v>
      </c>
      <c r="D3115" s="1" t="str">
        <f>IF('📦 RON BỘ'!B370="","",'📦 RON BỘ'!F370)</f>
        <v>Bộ</v>
      </c>
      <c r="E3115" s="13">
        <f>IF('📦 RON BỘ'!B370="","",'📦 RON BỘ'!G370)</f>
        <v>0</v>
      </c>
      <c r="F3115" s="13">
        <f>IF('📦 RON BỘ'!B370="","",'📦 RON BỘ'!H370)</f>
        <v>0</v>
      </c>
      <c r="G3115" s="13">
        <f>IF('📦 RON BỘ'!B370="","",'📦 RON BỘ'!I370)</f>
        <v>0</v>
      </c>
      <c r="H3115" s="13">
        <f>IF('📦 RON BỘ'!B370="","",'📦 RON BỘ'!J370)</f>
        <v>0</v>
      </c>
      <c r="I3115" s="13">
        <f>IF('📦 RON BỘ'!B370="","",'📦 RON BỘ'!K370)</f>
        <v>0</v>
      </c>
      <c r="J3115" s="1" t="str">
        <f>IF('📦 RON BỘ'!B370="","","")</f>
        <v/>
      </c>
      <c r="L3115" s="1">
        <f>N(L3114)+IF(AND('🔎 TRA CỨU NHANH'!$C$2&lt;&gt;"",OR(ISNUMBER(SEARCH('🔎 TRA CỨU NHANH'!$C$2,$A3115)),ISNUMBER(SEARCH('🔎 TRA CỨU NHANH'!$C$2,$B3115)))),1,0)</f>
        <v>0</v>
      </c>
      <c r="M3115" s="1" t="str">
        <f t="shared" si="96"/>
        <v/>
      </c>
      <c r="N3115" s="1">
        <f>N(N3114)+IF(AND('💰 BÁO GIÁ'!$C$27&lt;&gt;"",OR(ISNUMBER(SEARCH('💰 BÁO GIÁ'!$C$27,$A3115)),ISNUMBER(SEARCH('💰 BÁO GIÁ'!$C$27,$B3115)))),1,0)</f>
        <v>0</v>
      </c>
      <c r="O3115" s="1" t="str">
        <f t="shared" si="97"/>
        <v/>
      </c>
    </row>
    <row r="3116" customHeight="1" spans="1:15">
      <c r="A3116" s="1" t="str">
        <f>IF('📦 RON BỘ'!B371="","",'📦 RON BỘ'!B371)</f>
        <v>HH076824</v>
      </c>
      <c r="B3116" s="1" t="str">
        <f>IF('📦 RON BỘ'!B371="","",'📦 RON BỘ'!C371)</f>
        <v>Ron bộ 4D82/ V1702 amiang - MASAKO</v>
      </c>
      <c r="C3116" s="1" t="str">
        <f>IF('📦 RON BỘ'!B371="","","Ron bộ")</f>
        <v>Ron bộ</v>
      </c>
      <c r="D3116" s="1" t="str">
        <f>IF('📦 RON BỘ'!B371="","",'📦 RON BỘ'!F371)</f>
        <v>Bộ</v>
      </c>
      <c r="E3116" s="13">
        <f>IF('📦 RON BỘ'!B371="","",'📦 RON BỘ'!G371)</f>
        <v>0</v>
      </c>
      <c r="F3116" s="13">
        <f>IF('📦 RON BỘ'!B371="","",'📦 RON BỘ'!H371)</f>
        <v>600000</v>
      </c>
      <c r="G3116" s="13">
        <f>IF('📦 RON BỘ'!B371="","",'📦 RON BỘ'!I371)</f>
        <v>650000</v>
      </c>
      <c r="H3116" s="13">
        <f>IF('📦 RON BỘ'!B371="","",'📦 RON BỘ'!J371)</f>
        <v>700000</v>
      </c>
      <c r="I3116" s="13">
        <f>IF('📦 RON BỘ'!B371="","",'📦 RON BỘ'!K371)</f>
        <v>0</v>
      </c>
      <c r="J3116" s="1" t="str">
        <f>IF('📦 RON BỘ'!B371="","","")</f>
        <v/>
      </c>
      <c r="L3116" s="1">
        <f>N(L3115)+IF(AND('🔎 TRA CỨU NHANH'!$C$2&lt;&gt;"",OR(ISNUMBER(SEARCH('🔎 TRA CỨU NHANH'!$C$2,$A3116)),ISNUMBER(SEARCH('🔎 TRA CỨU NHANH'!$C$2,$B3116)))),1,0)</f>
        <v>0</v>
      </c>
      <c r="M3116" s="1" t="str">
        <f t="shared" si="96"/>
        <v/>
      </c>
      <c r="N3116" s="1">
        <f>N(N3115)+IF(AND('💰 BÁO GIÁ'!$C$27&lt;&gt;"",OR(ISNUMBER(SEARCH('💰 BÁO GIÁ'!$C$27,$A3116)),ISNUMBER(SEARCH('💰 BÁO GIÁ'!$C$27,$B3116)))),1,0)</f>
        <v>0</v>
      </c>
      <c r="O3116" s="1" t="str">
        <f t="shared" si="97"/>
        <v/>
      </c>
    </row>
    <row r="3117" customHeight="1" spans="1:15">
      <c r="A3117" s="1" t="str">
        <f>IF('📦 RON BỘ'!B372="","",'📦 RON BỘ'!B372)</f>
        <v>HH080443</v>
      </c>
      <c r="B3117" s="1" t="str">
        <f>IF('📦 RON BỘ'!B372="","",'📦 RON BỘ'!C372)</f>
        <v>Ron bộ 4D83-V2003 Graphite - MASAKO</v>
      </c>
      <c r="C3117" s="1" t="str">
        <f>IF('📦 RON BỘ'!B372="","","Ron bộ")</f>
        <v>Ron bộ</v>
      </c>
      <c r="D3117" s="1" t="str">
        <f>IF('📦 RON BỘ'!B372="","",'📦 RON BỘ'!F372)</f>
        <v>Bộ</v>
      </c>
      <c r="E3117" s="13">
        <f>IF('📦 RON BỘ'!B372="","",'📦 RON BỘ'!G372)</f>
        <v>0</v>
      </c>
      <c r="F3117" s="13">
        <f>IF('📦 RON BỘ'!B372="","",'📦 RON BỘ'!H372)</f>
        <v>600000</v>
      </c>
      <c r="G3117" s="13">
        <f>IF('📦 RON BỘ'!B372="","",'📦 RON BỘ'!I372)</f>
        <v>650000</v>
      </c>
      <c r="H3117" s="13">
        <f>IF('📦 RON BỘ'!B372="","",'📦 RON BỘ'!J372)</f>
        <v>700000</v>
      </c>
      <c r="I3117" s="13">
        <f>IF('📦 RON BỘ'!B372="","",'📦 RON BỘ'!K372)</f>
        <v>0</v>
      </c>
      <c r="J3117" s="1" t="str">
        <f>IF('📦 RON BỘ'!B372="","","")</f>
        <v/>
      </c>
      <c r="L3117" s="1">
        <f>N(L3116)+IF(AND('🔎 TRA CỨU NHANH'!$C$2&lt;&gt;"",OR(ISNUMBER(SEARCH('🔎 TRA CỨU NHANH'!$C$2,$A3117)),ISNUMBER(SEARCH('🔎 TRA CỨU NHANH'!$C$2,$B3117)))),1,0)</f>
        <v>0</v>
      </c>
      <c r="M3117" s="1" t="str">
        <f t="shared" si="96"/>
        <v/>
      </c>
      <c r="N3117" s="1">
        <f>N(N3116)+IF(AND('💰 BÁO GIÁ'!$C$27&lt;&gt;"",OR(ISNUMBER(SEARCH('💰 BÁO GIÁ'!$C$27,$A3117)),ISNUMBER(SEARCH('💰 BÁO GIÁ'!$C$27,$B3117)))),1,0)</f>
        <v>0</v>
      </c>
      <c r="O3117" s="1" t="str">
        <f t="shared" si="97"/>
        <v/>
      </c>
    </row>
    <row r="3118" customHeight="1" spans="1:15">
      <c r="A3118" s="1" t="str">
        <f>IF('📦 RON BỘ'!B373="","",'📦 RON BỘ'!B373)</f>
        <v>HH078066</v>
      </c>
      <c r="B3118" s="1" t="str">
        <f>IF('📦 RON BỘ'!B373="","",'📦 RON BỘ'!C373)</f>
        <v>Ron bộ 4D84-1 / 4D84-2 Amiang - DF</v>
      </c>
      <c r="C3118" s="1" t="str">
        <f>IF('📦 RON BỘ'!B373="","","Ron bộ")</f>
        <v>Ron bộ</v>
      </c>
      <c r="D3118" s="1" t="str">
        <f>IF('📦 RON BỘ'!B373="","",'📦 RON BỘ'!F373)</f>
        <v>Bộ</v>
      </c>
      <c r="E3118" s="13">
        <f>IF('📦 RON BỘ'!B373="","",'📦 RON BỘ'!G373)</f>
        <v>0</v>
      </c>
      <c r="F3118" s="13">
        <f>IF('📦 RON BỘ'!B373="","",'📦 RON BỘ'!H373)</f>
        <v>430000</v>
      </c>
      <c r="G3118" s="13">
        <f>IF('📦 RON BỘ'!B373="","",'📦 RON BỘ'!I373)</f>
        <v>450000</v>
      </c>
      <c r="H3118" s="13">
        <f>IF('📦 RON BỘ'!B373="","",'📦 RON BỘ'!J373)</f>
        <v>500000</v>
      </c>
      <c r="I3118" s="13">
        <f>IF('📦 RON BỘ'!B373="","",'📦 RON BỘ'!K373)</f>
        <v>0</v>
      </c>
      <c r="J3118" s="1" t="str">
        <f>IF('📦 RON BỘ'!B373="","","")</f>
        <v/>
      </c>
      <c r="L3118" s="1">
        <f>N(L3117)+IF(AND('🔎 TRA CỨU NHANH'!$C$2&lt;&gt;"",OR(ISNUMBER(SEARCH('🔎 TRA CỨU NHANH'!$C$2,$A3118)),ISNUMBER(SEARCH('🔎 TRA CỨU NHANH'!$C$2,$B3118)))),1,0)</f>
        <v>0</v>
      </c>
      <c r="M3118" s="1" t="str">
        <f t="shared" si="96"/>
        <v/>
      </c>
      <c r="N3118" s="1">
        <f>N(N3117)+IF(AND('💰 BÁO GIÁ'!$C$27&lt;&gt;"",OR(ISNUMBER(SEARCH('💰 BÁO GIÁ'!$C$27,$A3118)),ISNUMBER(SEARCH('💰 BÁO GIÁ'!$C$27,$B3118)))),1,0)</f>
        <v>0</v>
      </c>
      <c r="O3118" s="1" t="str">
        <f t="shared" si="97"/>
        <v/>
      </c>
    </row>
    <row r="3119" customHeight="1" spans="1:15">
      <c r="A3119" s="1" t="str">
        <f>IF('📦 RON BỘ'!B374="","",'📦 RON BỘ'!B374)</f>
        <v>HH076825</v>
      </c>
      <c r="B3119" s="1" t="str">
        <f>IF('📦 RON BỘ'!B374="","",'📦 RON BỘ'!C374)</f>
        <v>Ron bộ 4D85/V1902 amiang - MASAKO</v>
      </c>
      <c r="C3119" s="1" t="str">
        <f>IF('📦 RON BỘ'!B374="","","Ron bộ")</f>
        <v>Ron bộ</v>
      </c>
      <c r="D3119" s="1" t="str">
        <f>IF('📦 RON BỘ'!B374="","",'📦 RON BỘ'!F374)</f>
        <v>Bộ</v>
      </c>
      <c r="E3119" s="13">
        <f>IF('📦 RON BỘ'!B374="","",'📦 RON BỘ'!G374)</f>
        <v>0</v>
      </c>
      <c r="F3119" s="13">
        <f>IF('📦 RON BỘ'!B374="","",'📦 RON BỘ'!H374)</f>
        <v>600000</v>
      </c>
      <c r="G3119" s="13">
        <f>IF('📦 RON BỘ'!B374="","",'📦 RON BỘ'!I374)</f>
        <v>650000</v>
      </c>
      <c r="H3119" s="13">
        <f>IF('📦 RON BỘ'!B374="","",'📦 RON BỘ'!J374)</f>
        <v>700000</v>
      </c>
      <c r="I3119" s="13">
        <f>IF('📦 RON BỘ'!B374="","",'📦 RON BỘ'!K374)</f>
        <v>0</v>
      </c>
      <c r="J3119" s="1" t="str">
        <f>IF('📦 RON BỘ'!B374="","","")</f>
        <v/>
      </c>
      <c r="L3119" s="1">
        <f>N(L3118)+IF(AND('🔎 TRA CỨU NHANH'!$C$2&lt;&gt;"",OR(ISNUMBER(SEARCH('🔎 TRA CỨU NHANH'!$C$2,$A3119)),ISNUMBER(SEARCH('🔎 TRA CỨU NHANH'!$C$2,$B3119)))),1,0)</f>
        <v>0</v>
      </c>
      <c r="M3119" s="1" t="str">
        <f t="shared" si="96"/>
        <v/>
      </c>
      <c r="N3119" s="1">
        <f>N(N3118)+IF(AND('💰 BÁO GIÁ'!$C$27&lt;&gt;"",OR(ISNUMBER(SEARCH('💰 BÁO GIÁ'!$C$27,$A3119)),ISNUMBER(SEARCH('💰 BÁO GIÁ'!$C$27,$B3119)))),1,0)</f>
        <v>0</v>
      </c>
      <c r="O3119" s="1" t="str">
        <f t="shared" si="97"/>
        <v/>
      </c>
    </row>
    <row r="3120" customHeight="1" spans="1:15">
      <c r="A3120" s="1" t="str">
        <f>IF('📦 RON BỘ'!B375="","",'📦 RON BỘ'!B375)</f>
        <v>HH076515</v>
      </c>
      <c r="B3120" s="1" t="str">
        <f>IF('📦 RON BỘ'!B375="","",'📦 RON BỘ'!C375)</f>
        <v>Ron bộ 4D92 (xe ủi), amiang - DF</v>
      </c>
      <c r="C3120" s="1" t="str">
        <f>IF('📦 RON BỘ'!B375="","","Ron bộ")</f>
        <v>Ron bộ</v>
      </c>
      <c r="D3120" s="1" t="str">
        <f>IF('📦 RON BỘ'!B375="","",'📦 RON BỘ'!F375)</f>
        <v>Bộ</v>
      </c>
      <c r="E3120" s="13">
        <f>IF('📦 RON BỘ'!B375="","",'📦 RON BỘ'!G375)</f>
        <v>0</v>
      </c>
      <c r="F3120" s="13">
        <f>IF('📦 RON BỘ'!B375="","",'📦 RON BỘ'!H375)</f>
        <v>600000</v>
      </c>
      <c r="G3120" s="13">
        <f>IF('📦 RON BỘ'!B375="","",'📦 RON BỘ'!I375)</f>
        <v>650000</v>
      </c>
      <c r="H3120" s="13">
        <f>IF('📦 RON BỘ'!B375="","",'📦 RON BỘ'!J375)</f>
        <v>700000</v>
      </c>
      <c r="I3120" s="13">
        <f>IF('📦 RON BỘ'!B375="","",'📦 RON BỘ'!K375)</f>
        <v>0</v>
      </c>
      <c r="J3120" s="1" t="str">
        <f>IF('📦 RON BỘ'!B375="","","")</f>
        <v/>
      </c>
      <c r="L3120" s="1">
        <f>N(L3119)+IF(AND('🔎 TRA CỨU NHANH'!$C$2&lt;&gt;"",OR(ISNUMBER(SEARCH('🔎 TRA CỨU NHANH'!$C$2,$A3120)),ISNUMBER(SEARCH('🔎 TRA CỨU NHANH'!$C$2,$B3120)))),1,0)</f>
        <v>0</v>
      </c>
      <c r="M3120" s="1" t="str">
        <f t="shared" si="96"/>
        <v/>
      </c>
      <c r="N3120" s="1">
        <f>N(N3119)+IF(AND('💰 BÁO GIÁ'!$C$27&lt;&gt;"",OR(ISNUMBER(SEARCH('💰 BÁO GIÁ'!$C$27,$A3120)),ISNUMBER(SEARCH('💰 BÁO GIÁ'!$C$27,$B3120)))),1,0)</f>
        <v>0</v>
      </c>
      <c r="O3120" s="1" t="str">
        <f t="shared" si="97"/>
        <v/>
      </c>
    </row>
    <row r="3121" customHeight="1" spans="1:15">
      <c r="A3121" s="1" t="str">
        <f>IF('📦 RON BỘ'!B376="","",'📦 RON BỘ'!B376)</f>
        <v>HH081490</v>
      </c>
      <c r="B3121" s="1" t="str">
        <f>IF('📦 RON BỘ'!B376="","",'📦 RON BỘ'!C376)</f>
        <v>Ron bộ 4D94E/ 4TNE94 (amiang) - DF</v>
      </c>
      <c r="C3121" s="1" t="str">
        <f>IF('📦 RON BỘ'!B376="","","Ron bộ")</f>
        <v>Ron bộ</v>
      </c>
      <c r="D3121" s="1" t="str">
        <f>IF('📦 RON BỘ'!B376="","",'📦 RON BỘ'!F376)</f>
        <v>Bộ</v>
      </c>
      <c r="E3121" s="13">
        <f>IF('📦 RON BỘ'!B376="","",'📦 RON BỘ'!G376)</f>
        <v>0</v>
      </c>
      <c r="F3121" s="13">
        <f>IF('📦 RON BỘ'!B376="","",'📦 RON BỘ'!H376)</f>
        <v>460000</v>
      </c>
      <c r="G3121" s="13">
        <f>IF('📦 RON BỘ'!B376="","",'📦 RON BỘ'!I376)</f>
        <v>490000</v>
      </c>
      <c r="H3121" s="13">
        <f>IF('📦 RON BỘ'!B376="","",'📦 RON BỘ'!J376)</f>
        <v>520000</v>
      </c>
      <c r="I3121" s="13">
        <f>IF('📦 RON BỘ'!B376="","",'📦 RON BỘ'!K376)</f>
        <v>0</v>
      </c>
      <c r="J3121" s="1" t="str">
        <f>IF('📦 RON BỘ'!B376="","","")</f>
        <v/>
      </c>
      <c r="L3121" s="1">
        <f>N(L3120)+IF(AND('🔎 TRA CỨU NHANH'!$C$2&lt;&gt;"",OR(ISNUMBER(SEARCH('🔎 TRA CỨU NHANH'!$C$2,$A3121)),ISNUMBER(SEARCH('🔎 TRA CỨU NHANH'!$C$2,$B3121)))),1,0)</f>
        <v>0</v>
      </c>
      <c r="M3121" s="1" t="str">
        <f t="shared" si="96"/>
        <v/>
      </c>
      <c r="N3121" s="1">
        <f>N(N3120)+IF(AND('💰 BÁO GIÁ'!$C$27&lt;&gt;"",OR(ISNUMBER(SEARCH('💰 BÁO GIÁ'!$C$27,$A3121)),ISNUMBER(SEARCH('💰 BÁO GIÁ'!$C$27,$B3121)))),1,0)</f>
        <v>0</v>
      </c>
      <c r="O3121" s="1" t="str">
        <f t="shared" si="97"/>
        <v/>
      </c>
    </row>
    <row r="3122" customHeight="1" spans="1:15">
      <c r="A3122" s="1" t="str">
        <f>IF('📦 RON BỘ'!B377="","",'📦 RON BỘ'!B377)</f>
        <v>HH076541</v>
      </c>
      <c r="B3122" s="1" t="str">
        <f>IF('📦 RON BỘ'!B377="","",'📦 RON BỘ'!C377)</f>
        <v>Ron bộ 4D95 / S4D95 thép Inox - NICE IN</v>
      </c>
      <c r="C3122" s="1" t="str">
        <f>IF('📦 RON BỘ'!B377="","","Ron bộ")</f>
        <v>Ron bộ</v>
      </c>
      <c r="D3122" s="1" t="str">
        <f>IF('📦 RON BỘ'!B377="","",'📦 RON BỘ'!F377)</f>
        <v>Bộ</v>
      </c>
      <c r="E3122" s="13">
        <f>IF('📦 RON BỘ'!B377="","",'📦 RON BỘ'!G377)</f>
        <v>0</v>
      </c>
      <c r="F3122" s="13">
        <f>IF('📦 RON BỘ'!B377="","",'📦 RON BỘ'!H377)</f>
        <v>650000</v>
      </c>
      <c r="G3122" s="13">
        <f>IF('📦 RON BỘ'!B377="","",'📦 RON BỘ'!I377)</f>
        <v>690000</v>
      </c>
      <c r="H3122" s="13">
        <f>IF('📦 RON BỘ'!B377="","",'📦 RON BỘ'!J377)</f>
        <v>730000</v>
      </c>
      <c r="I3122" s="13">
        <f>IF('📦 RON BỘ'!B377="","",'📦 RON BỘ'!K377)</f>
        <v>0</v>
      </c>
      <c r="J3122" s="1" t="str">
        <f>IF('📦 RON BỘ'!B377="","","")</f>
        <v/>
      </c>
      <c r="L3122" s="1">
        <f>N(L3121)+IF(AND('🔎 TRA CỨU NHANH'!$C$2&lt;&gt;"",OR(ISNUMBER(SEARCH('🔎 TRA CỨU NHANH'!$C$2,$A3122)),ISNUMBER(SEARCH('🔎 TRA CỨU NHANH'!$C$2,$B3122)))),1,0)</f>
        <v>0</v>
      </c>
      <c r="M3122" s="1" t="str">
        <f t="shared" si="96"/>
        <v/>
      </c>
      <c r="N3122" s="1">
        <f>N(N3121)+IF(AND('💰 BÁO GIÁ'!$C$27&lt;&gt;"",OR(ISNUMBER(SEARCH('💰 BÁO GIÁ'!$C$27,$A3122)),ISNUMBER(SEARCH('💰 BÁO GIÁ'!$C$27,$B3122)))),1,0)</f>
        <v>0</v>
      </c>
      <c r="O3122" s="1" t="str">
        <f t="shared" si="97"/>
        <v/>
      </c>
    </row>
    <row r="3123" customHeight="1" spans="1:15">
      <c r="A3123" s="1" t="str">
        <f>IF('📦 RON BỘ'!B378="","",'📦 RON BỘ'!B378)</f>
        <v>HH073561</v>
      </c>
      <c r="B3123" s="1" t="str">
        <f>IF('📦 RON BỘ'!B378="","",'📦 RON BỘ'!C378)</f>
        <v>Ron bộ 4DQ5 - PACIFIC</v>
      </c>
      <c r="C3123" s="1" t="str">
        <f>IF('📦 RON BỘ'!B378="","","Ron bộ")</f>
        <v>Ron bộ</v>
      </c>
      <c r="D3123" s="1" t="str">
        <f>IF('📦 RON BỘ'!B378="","",'📦 RON BỘ'!F378)</f>
        <v>Bộ</v>
      </c>
      <c r="E3123" s="13">
        <f>IF('📦 RON BỘ'!B378="","",'📦 RON BỘ'!G378)</f>
        <v>0</v>
      </c>
      <c r="F3123" s="13">
        <f>IF('📦 RON BỘ'!B378="","",'📦 RON BỘ'!H378)</f>
        <v>0</v>
      </c>
      <c r="G3123" s="13">
        <f>IF('📦 RON BỘ'!B378="","",'📦 RON BỘ'!I378)</f>
        <v>0</v>
      </c>
      <c r="H3123" s="13">
        <f>IF('📦 RON BỘ'!B378="","",'📦 RON BỘ'!J378)</f>
        <v>0</v>
      </c>
      <c r="I3123" s="13">
        <f>IF('📦 RON BỘ'!B378="","",'📦 RON BỘ'!K378)</f>
        <v>0</v>
      </c>
      <c r="J3123" s="1" t="str">
        <f>IF('📦 RON BỘ'!B378="","","")</f>
        <v/>
      </c>
      <c r="L3123" s="1">
        <f>N(L3122)+IF(AND('🔎 TRA CỨU NHANH'!$C$2&lt;&gt;"",OR(ISNUMBER(SEARCH('🔎 TRA CỨU NHANH'!$C$2,$A3123)),ISNUMBER(SEARCH('🔎 TRA CỨU NHANH'!$C$2,$B3123)))),1,0)</f>
        <v>0</v>
      </c>
      <c r="M3123" s="1" t="str">
        <f t="shared" si="96"/>
        <v/>
      </c>
      <c r="N3123" s="1">
        <f>N(N3122)+IF(AND('💰 BÁO GIÁ'!$C$27&lt;&gt;"",OR(ISNUMBER(SEARCH('💰 BÁO GIÁ'!$C$27,$A3123)),ISNUMBER(SEARCH('💰 BÁO GIÁ'!$C$27,$B3123)))),1,0)</f>
        <v>0</v>
      </c>
      <c r="O3123" s="1" t="str">
        <f t="shared" si="97"/>
        <v/>
      </c>
    </row>
    <row r="3124" customHeight="1" spans="1:15">
      <c r="A3124" s="1" t="str">
        <f>IF('📦 RON BỘ'!B379="","",'📦 RON BỘ'!B379)</f>
        <v>HH071190</v>
      </c>
      <c r="B3124" s="1" t="str">
        <f>IF('📦 RON BỘ'!B379="","",'📦 RON BỘ'!C379)</f>
        <v>Ron bộ 4DR5 - CGP/ REISSE</v>
      </c>
      <c r="C3124" s="1" t="str">
        <f>IF('📦 RON BỘ'!B379="","","Ron bộ")</f>
        <v>Ron bộ</v>
      </c>
      <c r="D3124" s="1" t="str">
        <f>IF('📦 RON BỘ'!B379="","",'📦 RON BỘ'!F379)</f>
        <v>Bộ</v>
      </c>
      <c r="E3124" s="13">
        <f>IF('📦 RON BỘ'!B379="","",'📦 RON BỘ'!G379)</f>
        <v>0</v>
      </c>
      <c r="F3124" s="13">
        <f>IF('📦 RON BỘ'!B379="","",'📦 RON BỘ'!H379)</f>
        <v>0</v>
      </c>
      <c r="G3124" s="13">
        <f>IF('📦 RON BỘ'!B379="","",'📦 RON BỘ'!I379)</f>
        <v>0</v>
      </c>
      <c r="H3124" s="13">
        <f>IF('📦 RON BỘ'!B379="","",'📦 RON BỘ'!J379)</f>
        <v>0</v>
      </c>
      <c r="I3124" s="13">
        <f>IF('📦 RON BỘ'!B379="","",'📦 RON BỘ'!K379)</f>
        <v>0</v>
      </c>
      <c r="J3124" s="1" t="str">
        <f>IF('📦 RON BỘ'!B379="","","")</f>
        <v/>
      </c>
      <c r="L3124" s="1">
        <f>N(L3123)+IF(AND('🔎 TRA CỨU NHANH'!$C$2&lt;&gt;"",OR(ISNUMBER(SEARCH('🔎 TRA CỨU NHANH'!$C$2,$A3124)),ISNUMBER(SEARCH('🔎 TRA CỨU NHANH'!$C$2,$B3124)))),1,0)</f>
        <v>0</v>
      </c>
      <c r="M3124" s="1" t="str">
        <f t="shared" si="96"/>
        <v/>
      </c>
      <c r="N3124" s="1">
        <f>N(N3123)+IF(AND('💰 BÁO GIÁ'!$C$27&lt;&gt;"",OR(ISNUMBER(SEARCH('💰 BÁO GIÁ'!$C$27,$A3124)),ISNUMBER(SEARCH('💰 BÁO GIÁ'!$C$27,$B3124)))),1,0)</f>
        <v>0</v>
      </c>
      <c r="O3124" s="1" t="str">
        <f t="shared" si="97"/>
        <v/>
      </c>
    </row>
    <row r="3125" customHeight="1" spans="1:15">
      <c r="A3125" s="1" t="str">
        <f>IF('📦 RON BỘ'!B380="","",'📦 RON BỘ'!B380)</f>
        <v>HH079657</v>
      </c>
      <c r="B3125" s="1" t="str">
        <f>IF('📦 RON BỘ'!B380="","",'📦 RON BỘ'!C380)</f>
        <v>Ron bộ 4DR5 amiang - DF</v>
      </c>
      <c r="C3125" s="1" t="str">
        <f>IF('📦 RON BỘ'!B380="","","Ron bộ")</f>
        <v>Ron bộ</v>
      </c>
      <c r="D3125" s="1" t="str">
        <f>IF('📦 RON BỘ'!B380="","",'📦 RON BỘ'!F380)</f>
        <v>Bộ</v>
      </c>
      <c r="E3125" s="13">
        <f>IF('📦 RON BỘ'!B380="","",'📦 RON BỘ'!G380)</f>
        <v>0</v>
      </c>
      <c r="F3125" s="13">
        <f>IF('📦 RON BỘ'!B380="","",'📦 RON BỘ'!H380)</f>
        <v>330000</v>
      </c>
      <c r="G3125" s="13">
        <f>IF('📦 RON BỘ'!B380="","",'📦 RON BỘ'!I380)</f>
        <v>350000</v>
      </c>
      <c r="H3125" s="13">
        <f>IF('📦 RON BỘ'!B380="","",'📦 RON BỘ'!J380)</f>
        <v>400000</v>
      </c>
      <c r="I3125" s="13">
        <f>IF('📦 RON BỘ'!B380="","",'📦 RON BỘ'!K380)</f>
        <v>0</v>
      </c>
      <c r="J3125" s="1" t="str">
        <f>IF('📦 RON BỘ'!B380="","","")</f>
        <v/>
      </c>
      <c r="L3125" s="1">
        <f>N(L3124)+IF(AND('🔎 TRA CỨU NHANH'!$C$2&lt;&gt;"",OR(ISNUMBER(SEARCH('🔎 TRA CỨU NHANH'!$C$2,$A3125)),ISNUMBER(SEARCH('🔎 TRA CỨU NHANH'!$C$2,$B3125)))),1,0)</f>
        <v>0</v>
      </c>
      <c r="M3125" s="1" t="str">
        <f t="shared" si="96"/>
        <v/>
      </c>
      <c r="N3125" s="1">
        <f>N(N3124)+IF(AND('💰 BÁO GIÁ'!$C$27&lt;&gt;"",OR(ISNUMBER(SEARCH('💰 BÁO GIÁ'!$C$27,$A3125)),ISNUMBER(SEARCH('💰 BÁO GIÁ'!$C$27,$B3125)))),1,0)</f>
        <v>0</v>
      </c>
      <c r="O3125" s="1" t="str">
        <f t="shared" si="97"/>
        <v/>
      </c>
    </row>
    <row r="3126" customHeight="1" spans="1:15">
      <c r="A3126" s="1" t="str">
        <f>IF('📦 RON BỘ'!B381="","",'📦 RON BỘ'!B381)</f>
        <v>HH071961</v>
      </c>
      <c r="B3126" s="1" t="str">
        <f>IF('📦 RON BỘ'!B381="","",'📦 RON BỘ'!C381)</f>
        <v>Ron bộ 4HE1-T (S) catte 2 tầng - WTA</v>
      </c>
      <c r="C3126" s="1" t="str">
        <f>IF('📦 RON BỘ'!B381="","","Ron bộ")</f>
        <v>Ron bộ</v>
      </c>
      <c r="D3126" s="1" t="str">
        <f>IF('📦 RON BỘ'!B381="","",'📦 RON BỘ'!F381)</f>
        <v>Bộ</v>
      </c>
      <c r="E3126" s="13">
        <f>IF('📦 RON BỘ'!B381="","",'📦 RON BỘ'!G381)</f>
        <v>0</v>
      </c>
      <c r="F3126" s="13">
        <f>IF('📦 RON BỘ'!B381="","",'📦 RON BỘ'!H381)</f>
        <v>0</v>
      </c>
      <c r="G3126" s="13">
        <f>IF('📦 RON BỘ'!B381="","",'📦 RON BỘ'!I381)</f>
        <v>0</v>
      </c>
      <c r="H3126" s="13">
        <f>IF('📦 RON BỘ'!B381="","",'📦 RON BỘ'!J381)</f>
        <v>0</v>
      </c>
      <c r="I3126" s="13">
        <f>IF('📦 RON BỘ'!B381="","",'📦 RON BỘ'!K381)</f>
        <v>0</v>
      </c>
      <c r="J3126" s="1" t="str">
        <f>IF('📦 RON BỘ'!B381="","","")</f>
        <v/>
      </c>
      <c r="L3126" s="1">
        <f>N(L3125)+IF(AND('🔎 TRA CỨU NHANH'!$C$2&lt;&gt;"",OR(ISNUMBER(SEARCH('🔎 TRA CỨU NHANH'!$C$2,$A3126)),ISNUMBER(SEARCH('🔎 TRA CỨU NHANH'!$C$2,$B3126)))),1,0)</f>
        <v>0</v>
      </c>
      <c r="M3126" s="1" t="str">
        <f t="shared" si="96"/>
        <v/>
      </c>
      <c r="N3126" s="1">
        <f>N(N3125)+IF(AND('💰 BÁO GIÁ'!$C$27&lt;&gt;"",OR(ISNUMBER(SEARCH('💰 BÁO GIÁ'!$C$27,$A3126)),ISNUMBER(SEARCH('💰 BÁO GIÁ'!$C$27,$B3126)))),1,0)</f>
        <v>0</v>
      </c>
      <c r="O3126" s="1" t="str">
        <f t="shared" si="97"/>
        <v/>
      </c>
    </row>
    <row r="3127" customHeight="1" spans="1:15">
      <c r="A3127" s="1" t="str">
        <f>IF('📦 RON BỘ'!B382="","",'📦 RON BỘ'!B382)</f>
        <v>HH070777</v>
      </c>
      <c r="B3127" s="1" t="str">
        <f>IF('📦 RON BỘ'!B382="","",'📦 RON BỘ'!C382)</f>
        <v>Ron bộ 4HF1 (S) thun cò 15 lỗ - CGP</v>
      </c>
      <c r="C3127" s="1" t="str">
        <f>IF('📦 RON BỘ'!B382="","","Ron bộ")</f>
        <v>Ron bộ</v>
      </c>
      <c r="D3127" s="1" t="str">
        <f>IF('📦 RON BỘ'!B382="","",'📦 RON BỘ'!F382)</f>
        <v>Bộ</v>
      </c>
      <c r="E3127" s="13">
        <f>IF('📦 RON BỘ'!B382="","",'📦 RON BỘ'!G382)</f>
        <v>0</v>
      </c>
      <c r="F3127" s="13">
        <f>IF('📦 RON BỘ'!B382="","",'📦 RON BỘ'!H382)</f>
        <v>0</v>
      </c>
      <c r="G3127" s="13">
        <f>IF('📦 RON BỘ'!B382="","",'📦 RON BỘ'!I382)</f>
        <v>0</v>
      </c>
      <c r="H3127" s="13">
        <f>IF('📦 RON BỘ'!B382="","",'📦 RON BỘ'!J382)</f>
        <v>0</v>
      </c>
      <c r="I3127" s="13">
        <f>IF('📦 RON BỘ'!B382="","",'📦 RON BỘ'!K382)</f>
        <v>0</v>
      </c>
      <c r="J3127" s="1" t="str">
        <f>IF('📦 RON BỘ'!B382="","","")</f>
        <v/>
      </c>
      <c r="L3127" s="1">
        <f>N(L3126)+IF(AND('🔎 TRA CỨU NHANH'!$C$2&lt;&gt;"",OR(ISNUMBER(SEARCH('🔎 TRA CỨU NHANH'!$C$2,$A3127)),ISNUMBER(SEARCH('🔎 TRA CỨU NHANH'!$C$2,$B3127)))),1,0)</f>
        <v>0</v>
      </c>
      <c r="M3127" s="1" t="str">
        <f t="shared" si="96"/>
        <v/>
      </c>
      <c r="N3127" s="1">
        <f>N(N3126)+IF(AND('💰 BÁO GIÁ'!$C$27&lt;&gt;"",OR(ISNUMBER(SEARCH('💰 BÁO GIÁ'!$C$27,$A3127)),ISNUMBER(SEARCH('💰 BÁO GIÁ'!$C$27,$B3127)))),1,0)</f>
        <v>0</v>
      </c>
      <c r="O3127" s="1" t="str">
        <f t="shared" si="97"/>
        <v/>
      </c>
    </row>
    <row r="3128" customHeight="1" spans="1:15">
      <c r="A3128" s="1" t="str">
        <f>IF('📦 RON BỘ'!B383="","",'📦 RON BỘ'!B383)</f>
        <v>HH076555</v>
      </c>
      <c r="B3128" s="1" t="str">
        <f>IF('📦 RON BỘ'!B383="","",'📦 RON BỘ'!C383)</f>
        <v>Ron bộ 4HF1 New Thép (thun cò 8 lỗ) - MASAKO</v>
      </c>
      <c r="C3128" s="1" t="str">
        <f>IF('📦 RON BỘ'!B383="","","Ron bộ")</f>
        <v>Ron bộ</v>
      </c>
      <c r="D3128" s="1" t="str">
        <f>IF('📦 RON BỘ'!B383="","",'📦 RON BỘ'!F383)</f>
        <v>Bộ</v>
      </c>
      <c r="E3128" s="13">
        <f>IF('📦 RON BỘ'!B383="","",'📦 RON BỘ'!G383)</f>
        <v>0</v>
      </c>
      <c r="F3128" s="13">
        <f>IF('📦 RON BỘ'!B383="","",'📦 RON BỘ'!H383)</f>
        <v>560000</v>
      </c>
      <c r="G3128" s="13">
        <f>IF('📦 RON BỘ'!B383="","",'📦 RON BỘ'!I383)</f>
        <v>600000</v>
      </c>
      <c r="H3128" s="13">
        <f>IF('📦 RON BỘ'!B383="","",'📦 RON BỘ'!J383)</f>
        <v>640000</v>
      </c>
      <c r="I3128" s="13">
        <f>IF('📦 RON BỘ'!B383="","",'📦 RON BỘ'!K383)</f>
        <v>0</v>
      </c>
      <c r="J3128" s="1" t="str">
        <f>IF('📦 RON BỘ'!B383="","","")</f>
        <v/>
      </c>
      <c r="L3128" s="1">
        <f>N(L3127)+IF(AND('🔎 TRA CỨU NHANH'!$C$2&lt;&gt;"",OR(ISNUMBER(SEARCH('🔎 TRA CỨU NHANH'!$C$2,$A3128)),ISNUMBER(SEARCH('🔎 TRA CỨU NHANH'!$C$2,$B3128)))),1,0)</f>
        <v>0</v>
      </c>
      <c r="M3128" s="1" t="str">
        <f t="shared" si="96"/>
        <v/>
      </c>
      <c r="N3128" s="1">
        <f>N(N3127)+IF(AND('💰 BÁO GIÁ'!$C$27&lt;&gt;"",OR(ISNUMBER(SEARCH('💰 BÁO GIÁ'!$C$27,$A3128)),ISNUMBER(SEARCH('💰 BÁO GIÁ'!$C$27,$B3128)))),1,0)</f>
        <v>0</v>
      </c>
      <c r="O3128" s="1" t="str">
        <f t="shared" si="97"/>
        <v/>
      </c>
    </row>
    <row r="3129" customHeight="1" spans="1:15">
      <c r="A3129" s="1" t="str">
        <f>IF('📦 RON BỘ'!B384="","",'📦 RON BỘ'!B384)</f>
        <v>HH082469</v>
      </c>
      <c r="B3129" s="1" t="str">
        <f>IF('📦 RON BỘ'!B384="","",'📦 RON BỘ'!C384)</f>
        <v>Ron bộ 4HF1 Old Thép (thun cò 15 lỗ) - DF</v>
      </c>
      <c r="C3129" s="1" t="str">
        <f>IF('📦 RON BỘ'!B384="","","Ron bộ")</f>
        <v>Ron bộ</v>
      </c>
      <c r="D3129" s="1" t="str">
        <f>IF('📦 RON BỘ'!B384="","",'📦 RON BỘ'!F384)</f>
        <v>Bộ</v>
      </c>
      <c r="E3129" s="13">
        <f>IF('📦 RON BỘ'!B384="","",'📦 RON BỘ'!G384)</f>
        <v>0</v>
      </c>
      <c r="F3129" s="13">
        <f>IF('📦 RON BỘ'!B384="","",'📦 RON BỘ'!H384)</f>
        <v>650000</v>
      </c>
      <c r="G3129" s="13">
        <f>IF('📦 RON BỘ'!B384="","",'📦 RON BỘ'!I384)</f>
        <v>690000</v>
      </c>
      <c r="H3129" s="13">
        <f>IF('📦 RON BỘ'!B384="","",'📦 RON BỘ'!J384)</f>
        <v>740000</v>
      </c>
      <c r="I3129" s="13">
        <f>IF('📦 RON BỘ'!B384="","",'📦 RON BỘ'!K384)</f>
        <v>0</v>
      </c>
      <c r="J3129" s="1" t="str">
        <f>IF('📦 RON BỘ'!B384="","","")</f>
        <v/>
      </c>
      <c r="L3129" s="1">
        <f>N(L3128)+IF(AND('🔎 TRA CỨU NHANH'!$C$2&lt;&gt;"",OR(ISNUMBER(SEARCH('🔎 TRA CỨU NHANH'!$C$2,$A3129)),ISNUMBER(SEARCH('🔎 TRA CỨU NHANH'!$C$2,$B3129)))),1,0)</f>
        <v>0</v>
      </c>
      <c r="M3129" s="1" t="str">
        <f t="shared" si="96"/>
        <v/>
      </c>
      <c r="N3129" s="1">
        <f>N(N3128)+IF(AND('💰 BÁO GIÁ'!$C$27&lt;&gt;"",OR(ISNUMBER(SEARCH('💰 BÁO GIÁ'!$C$27,$A3129)),ISNUMBER(SEARCH('💰 BÁO GIÁ'!$C$27,$B3129)))),1,0)</f>
        <v>0</v>
      </c>
      <c r="O3129" s="1" t="str">
        <f t="shared" si="97"/>
        <v/>
      </c>
    </row>
    <row r="3130" customHeight="1" spans="1:15">
      <c r="A3130" s="1" t="str">
        <f>IF('📦 RON BỘ'!B385="","",'📦 RON BỘ'!B385)</f>
        <v>HH076556</v>
      </c>
      <c r="B3130" s="1" t="str">
        <f>IF('📦 RON BỘ'!B385="","",'📦 RON BỘ'!C385)</f>
        <v>Ron bộ 4HF1 Old Thép (thun cò 15 lỗ) - MASAKO</v>
      </c>
      <c r="C3130" s="1" t="str">
        <f>IF('📦 RON BỘ'!B385="","","Ron bộ")</f>
        <v>Ron bộ</v>
      </c>
      <c r="D3130" s="1" t="str">
        <f>IF('📦 RON BỘ'!B385="","",'📦 RON BỘ'!F385)</f>
        <v>Bộ</v>
      </c>
      <c r="E3130" s="13">
        <f>IF('📦 RON BỘ'!B385="","",'📦 RON BỘ'!G385)</f>
        <v>0</v>
      </c>
      <c r="F3130" s="13">
        <f>IF('📦 RON BỘ'!B385="","",'📦 RON BỘ'!H385)</f>
        <v>560000</v>
      </c>
      <c r="G3130" s="13">
        <f>IF('📦 RON BỘ'!B385="","",'📦 RON BỘ'!I385)</f>
        <v>600000</v>
      </c>
      <c r="H3130" s="13">
        <f>IF('📦 RON BỘ'!B385="","",'📦 RON BỘ'!J385)</f>
        <v>640000</v>
      </c>
      <c r="I3130" s="13">
        <f>IF('📦 RON BỘ'!B385="","",'📦 RON BỘ'!K385)</f>
        <v>0</v>
      </c>
      <c r="J3130" s="1" t="str">
        <f>IF('📦 RON BỘ'!B385="","","")</f>
        <v/>
      </c>
      <c r="L3130" s="1">
        <f>N(L3129)+IF(AND('🔎 TRA CỨU NHANH'!$C$2&lt;&gt;"",OR(ISNUMBER(SEARCH('🔎 TRA CỨU NHANH'!$C$2,$A3130)),ISNUMBER(SEARCH('🔎 TRA CỨU NHANH'!$C$2,$B3130)))),1,0)</f>
        <v>0</v>
      </c>
      <c r="M3130" s="1" t="str">
        <f t="shared" si="96"/>
        <v/>
      </c>
      <c r="N3130" s="1">
        <f>N(N3129)+IF(AND('💰 BÁO GIÁ'!$C$27&lt;&gt;"",OR(ISNUMBER(SEARCH('💰 BÁO GIÁ'!$C$27,$A3130)),ISNUMBER(SEARCH('💰 BÁO GIÁ'!$C$27,$B3130)))),1,0)</f>
        <v>0</v>
      </c>
      <c r="O3130" s="1" t="str">
        <f t="shared" si="97"/>
        <v/>
      </c>
    </row>
    <row r="3131" customHeight="1" spans="1:15">
      <c r="A3131" s="1" t="str">
        <f>IF('📦 RON BỘ'!B386="","",'📦 RON BỘ'!B386)</f>
        <v>HH076823</v>
      </c>
      <c r="B3131" s="1" t="str">
        <f>IF('📦 RON BỘ'!B386="","",'📦 RON BỘ'!C386)</f>
        <v>Ron bộ 4HK1 (đời cơ) - thép - NICE IN</v>
      </c>
      <c r="C3131" s="1" t="str">
        <f>IF('📦 RON BỘ'!B386="","","Ron bộ")</f>
        <v>Ron bộ</v>
      </c>
      <c r="D3131" s="1" t="str">
        <f>IF('📦 RON BỘ'!B386="","",'📦 RON BỘ'!F386)</f>
        <v>Bộ</v>
      </c>
      <c r="E3131" s="13">
        <f>IF('📦 RON BỘ'!B386="","",'📦 RON BỘ'!G386)</f>
        <v>0</v>
      </c>
      <c r="F3131" s="13">
        <f>IF('📦 RON BỘ'!B386="","",'📦 RON BỘ'!H386)</f>
        <v>1200000</v>
      </c>
      <c r="G3131" s="13">
        <f>IF('📦 RON BỘ'!B386="","",'📦 RON BỘ'!I386)</f>
        <v>1300000</v>
      </c>
      <c r="H3131" s="13">
        <f>IF('📦 RON BỘ'!B386="","",'📦 RON BỘ'!J386)</f>
        <v>1400000</v>
      </c>
      <c r="I3131" s="13">
        <f>IF('📦 RON BỘ'!B386="","",'📦 RON BỘ'!K386)</f>
        <v>0</v>
      </c>
      <c r="J3131" s="1" t="str">
        <f>IF('📦 RON BỘ'!B386="","","")</f>
        <v/>
      </c>
      <c r="L3131" s="1">
        <f>N(L3130)+IF(AND('🔎 TRA CỨU NHANH'!$C$2&lt;&gt;"",OR(ISNUMBER(SEARCH('🔎 TRA CỨU NHANH'!$C$2,$A3131)),ISNUMBER(SEARCH('🔎 TRA CỨU NHANH'!$C$2,$B3131)))),1,0)</f>
        <v>0</v>
      </c>
      <c r="M3131" s="1" t="str">
        <f t="shared" si="96"/>
        <v/>
      </c>
      <c r="N3131" s="1">
        <f>N(N3130)+IF(AND('💰 BÁO GIÁ'!$C$27&lt;&gt;"",OR(ISNUMBER(SEARCH('💰 BÁO GIÁ'!$C$27,$A3131)),ISNUMBER(SEARCH('💰 BÁO GIÁ'!$C$27,$B3131)))),1,0)</f>
        <v>0</v>
      </c>
      <c r="O3131" s="1" t="str">
        <f t="shared" si="97"/>
        <v/>
      </c>
    </row>
    <row r="3132" customHeight="1" spans="1:15">
      <c r="A3132" s="1" t="str">
        <f>IF('📦 RON BỘ'!B387="","",'📦 RON BỘ'!B387)</f>
        <v>HH072736</v>
      </c>
      <c r="B3132" s="1" t="str">
        <f>IF('📦 RON BỘ'!B387="","",'📦 RON BỘ'!C387)</f>
        <v>Ron bộ 4HK1 (đời điện) - thép - DF</v>
      </c>
      <c r="C3132" s="1" t="str">
        <f>IF('📦 RON BỘ'!B387="","","Ron bộ")</f>
        <v>Ron bộ</v>
      </c>
      <c r="D3132" s="1" t="str">
        <f>IF('📦 RON BỘ'!B387="","",'📦 RON BỘ'!F387)</f>
        <v>Bộ</v>
      </c>
      <c r="E3132" s="13">
        <f>IF('📦 RON BỘ'!B387="","",'📦 RON BỘ'!G387)</f>
        <v>0</v>
      </c>
      <c r="F3132" s="13">
        <f>IF('📦 RON BỘ'!B387="","",'📦 RON BỘ'!H387)</f>
        <v>1300000</v>
      </c>
      <c r="G3132" s="13">
        <f>IF('📦 RON BỘ'!B387="","",'📦 RON BỘ'!I387)</f>
        <v>1400000</v>
      </c>
      <c r="H3132" s="13">
        <f>IF('📦 RON BỘ'!B387="","",'📦 RON BỘ'!J387)</f>
        <v>1500000</v>
      </c>
      <c r="I3132" s="13">
        <f>IF('📦 RON BỘ'!B387="","",'📦 RON BỘ'!K387)</f>
        <v>0</v>
      </c>
      <c r="J3132" s="1" t="str">
        <f>IF('📦 RON BỘ'!B387="","","")</f>
        <v/>
      </c>
      <c r="L3132" s="1">
        <f>N(L3131)+IF(AND('🔎 TRA CỨU NHANH'!$C$2&lt;&gt;"",OR(ISNUMBER(SEARCH('🔎 TRA CỨU NHANH'!$C$2,$A3132)),ISNUMBER(SEARCH('🔎 TRA CỨU NHANH'!$C$2,$B3132)))),1,0)</f>
        <v>0</v>
      </c>
      <c r="M3132" s="1" t="str">
        <f t="shared" si="96"/>
        <v/>
      </c>
      <c r="N3132" s="1">
        <f>N(N3131)+IF(AND('💰 BÁO GIÁ'!$C$27&lt;&gt;"",OR(ISNUMBER(SEARCH('💰 BÁO GIÁ'!$C$27,$A3132)),ISNUMBER(SEARCH('💰 BÁO GIÁ'!$C$27,$B3132)))),1,0)</f>
        <v>0</v>
      </c>
      <c r="O3132" s="1" t="str">
        <f t="shared" si="97"/>
        <v/>
      </c>
    </row>
    <row r="3133" customHeight="1" spans="1:15">
      <c r="A3133" s="1" t="str">
        <f>IF('📦 RON BỘ'!B388="","",'📦 RON BỘ'!B388)</f>
        <v>HH080398</v>
      </c>
      <c r="B3133" s="1" t="str">
        <f>IF('📦 RON BỘ'!B388="","",'📦 RON BỘ'!C388)</f>
        <v>Ron bộ 4HL1 - CGP</v>
      </c>
      <c r="C3133" s="1" t="str">
        <f>IF('📦 RON BỘ'!B388="","","Ron bộ")</f>
        <v>Ron bộ</v>
      </c>
      <c r="D3133" s="1" t="str">
        <f>IF('📦 RON BỘ'!B388="","",'📦 RON BỘ'!F388)</f>
        <v>Bộ</v>
      </c>
      <c r="E3133" s="13">
        <f>IF('📦 RON BỘ'!B388="","",'📦 RON BỘ'!G388)</f>
        <v>0</v>
      </c>
      <c r="F3133" s="13">
        <f>IF('📦 RON BỘ'!B388="","",'📦 RON BỘ'!H388)</f>
        <v>0</v>
      </c>
      <c r="G3133" s="13">
        <f>IF('📦 RON BỘ'!B388="","",'📦 RON BỘ'!I388)</f>
        <v>0</v>
      </c>
      <c r="H3133" s="13">
        <f>IF('📦 RON BỘ'!B388="","",'📦 RON BỘ'!J388)</f>
        <v>0</v>
      </c>
      <c r="I3133" s="13">
        <f>IF('📦 RON BỘ'!B388="","",'📦 RON BỘ'!K388)</f>
        <v>0</v>
      </c>
      <c r="J3133" s="1" t="str">
        <f>IF('📦 RON BỘ'!B388="","","")</f>
        <v/>
      </c>
      <c r="L3133" s="1">
        <f>N(L3132)+IF(AND('🔎 TRA CỨU NHANH'!$C$2&lt;&gt;"",OR(ISNUMBER(SEARCH('🔎 TRA CỨU NHANH'!$C$2,$A3133)),ISNUMBER(SEARCH('🔎 TRA CỨU NHANH'!$C$2,$B3133)))),1,0)</f>
        <v>0</v>
      </c>
      <c r="M3133" s="1" t="str">
        <f t="shared" si="96"/>
        <v/>
      </c>
      <c r="N3133" s="1">
        <f>N(N3132)+IF(AND('💰 BÁO GIÁ'!$C$27&lt;&gt;"",OR(ISNUMBER(SEARCH('💰 BÁO GIÁ'!$C$27,$A3133)),ISNUMBER(SEARCH('💰 BÁO GIÁ'!$C$27,$B3133)))),1,0)</f>
        <v>0</v>
      </c>
      <c r="O3133" s="1" t="str">
        <f t="shared" si="97"/>
        <v/>
      </c>
    </row>
    <row r="3134" customHeight="1" spans="1:15">
      <c r="A3134" s="1" t="str">
        <f>IF('📦 RON BỘ'!B389="","",'📦 RON BỘ'!B389)</f>
        <v>HH072413</v>
      </c>
      <c r="B3134" s="1" t="str">
        <f>IF('📦 RON BỘ'!B389="","",'📦 RON BỘ'!C389)</f>
        <v>Ron bộ 4JC1 / D201  (S) - PACIFIC</v>
      </c>
      <c r="C3134" s="1" t="str">
        <f>IF('📦 RON BỘ'!B389="","","Ron bộ")</f>
        <v>Ron bộ</v>
      </c>
      <c r="D3134" s="1" t="str">
        <f>IF('📦 RON BỘ'!B389="","",'📦 RON BỘ'!F389)</f>
        <v>Bộ</v>
      </c>
      <c r="E3134" s="13">
        <f>IF('📦 RON BỘ'!B389="","",'📦 RON BỘ'!G389)</f>
        <v>0</v>
      </c>
      <c r="F3134" s="13">
        <f>IF('📦 RON BỘ'!B389="","",'📦 RON BỘ'!H389)</f>
        <v>0</v>
      </c>
      <c r="G3134" s="13">
        <f>IF('📦 RON BỘ'!B389="","",'📦 RON BỘ'!I389)</f>
        <v>0</v>
      </c>
      <c r="H3134" s="13">
        <f>IF('📦 RON BỘ'!B389="","",'📦 RON BỘ'!J389)</f>
        <v>0</v>
      </c>
      <c r="I3134" s="13">
        <f>IF('📦 RON BỘ'!B389="","",'📦 RON BỘ'!K389)</f>
        <v>0</v>
      </c>
      <c r="J3134" s="1" t="str">
        <f>IF('📦 RON BỘ'!B389="","","")</f>
        <v/>
      </c>
      <c r="L3134" s="1">
        <f>N(L3133)+IF(AND('🔎 TRA CỨU NHANH'!$C$2&lt;&gt;"",OR(ISNUMBER(SEARCH('🔎 TRA CỨU NHANH'!$C$2,$A3134)),ISNUMBER(SEARCH('🔎 TRA CỨU NHANH'!$C$2,$B3134)))),1,0)</f>
        <v>0</v>
      </c>
      <c r="M3134" s="1" t="str">
        <f t="shared" si="96"/>
        <v/>
      </c>
      <c r="N3134" s="1">
        <f>N(N3133)+IF(AND('💰 BÁO GIÁ'!$C$27&lt;&gt;"",OR(ISNUMBER(SEARCH('💰 BÁO GIÁ'!$C$27,$A3134)),ISNUMBER(SEARCH('💰 BÁO GIÁ'!$C$27,$B3134)))),1,0)</f>
        <v>0</v>
      </c>
      <c r="O3134" s="1" t="str">
        <f t="shared" si="97"/>
        <v/>
      </c>
    </row>
    <row r="3135" customHeight="1" spans="1:15">
      <c r="A3135" s="1" t="str">
        <f>IF('📦 RON BỘ'!B390="","",'📦 RON BỘ'!B390)</f>
        <v>HH082462</v>
      </c>
      <c r="B3135" s="1" t="str">
        <f>IF('📦 RON BỘ'!B390="","",'📦 RON BỘ'!C390)</f>
        <v>Ron bộ 4JC1 / D201  thép - DF</v>
      </c>
      <c r="C3135" s="1" t="str">
        <f>IF('📦 RON BỘ'!B390="","","Ron bộ")</f>
        <v>Ron bộ</v>
      </c>
      <c r="D3135" s="1" t="str">
        <f>IF('📦 RON BỘ'!B390="","",'📦 RON BỘ'!F390)</f>
        <v>Bộ</v>
      </c>
      <c r="E3135" s="13">
        <f>IF('📦 RON BỘ'!B390="","",'📦 RON BỘ'!G390)</f>
        <v>0</v>
      </c>
      <c r="F3135" s="13">
        <f>IF('📦 RON BỘ'!B390="","",'📦 RON BỘ'!H390)</f>
        <v>520000</v>
      </c>
      <c r="G3135" s="13">
        <f>IF('📦 RON BỘ'!B390="","",'📦 RON BỘ'!I390)</f>
        <v>540000</v>
      </c>
      <c r="H3135" s="13">
        <f>IF('📦 RON BỘ'!B390="","",'📦 RON BỘ'!J390)</f>
        <v>580000</v>
      </c>
      <c r="I3135" s="13">
        <f>IF('📦 RON BỘ'!B390="","",'📦 RON BỘ'!K390)</f>
        <v>0</v>
      </c>
      <c r="J3135" s="1" t="str">
        <f>IF('📦 RON BỘ'!B390="","","")</f>
        <v/>
      </c>
      <c r="L3135" s="1">
        <f>N(L3134)+IF(AND('🔎 TRA CỨU NHANH'!$C$2&lt;&gt;"",OR(ISNUMBER(SEARCH('🔎 TRA CỨU NHANH'!$C$2,$A3135)),ISNUMBER(SEARCH('🔎 TRA CỨU NHANH'!$C$2,$B3135)))),1,0)</f>
        <v>0</v>
      </c>
      <c r="M3135" s="1" t="str">
        <f t="shared" si="96"/>
        <v/>
      </c>
      <c r="N3135" s="1">
        <f>N(N3134)+IF(AND('💰 BÁO GIÁ'!$C$27&lt;&gt;"",OR(ISNUMBER(SEARCH('💰 BÁO GIÁ'!$C$27,$A3135)),ISNUMBER(SEARCH('💰 BÁO GIÁ'!$C$27,$B3135)))),1,0)</f>
        <v>0</v>
      </c>
      <c r="O3135" s="1" t="str">
        <f t="shared" si="97"/>
        <v/>
      </c>
    </row>
    <row r="3136" customHeight="1" spans="1:15">
      <c r="A3136" s="1" t="str">
        <f>IF('📦 RON BỘ'!B391="","",'📦 RON BỘ'!B391)</f>
        <v>HH074988</v>
      </c>
      <c r="B3136" s="1" t="str">
        <f>IF('📦 RON BỘ'!B391="","",'📦 RON BỘ'!C391)</f>
        <v>Ron bộ 4JE1 - CADA</v>
      </c>
      <c r="C3136" s="1" t="str">
        <f>IF('📦 RON BỘ'!B391="","","Ron bộ")</f>
        <v>Ron bộ</v>
      </c>
      <c r="D3136" s="1" t="str">
        <f>IF('📦 RON BỘ'!B391="","",'📦 RON BỘ'!F391)</f>
        <v>Bộ</v>
      </c>
      <c r="E3136" s="13">
        <f>IF('📦 RON BỘ'!B391="","",'📦 RON BỘ'!G391)</f>
        <v>0</v>
      </c>
      <c r="F3136" s="13">
        <f>IF('📦 RON BỘ'!B391="","",'📦 RON BỘ'!H391)</f>
        <v>0</v>
      </c>
      <c r="G3136" s="13">
        <f>IF('📦 RON BỘ'!B391="","",'📦 RON BỘ'!I391)</f>
        <v>0</v>
      </c>
      <c r="H3136" s="13">
        <f>IF('📦 RON BỘ'!B391="","",'📦 RON BỘ'!J391)</f>
        <v>0</v>
      </c>
      <c r="I3136" s="13">
        <f>IF('📦 RON BỘ'!B391="","",'📦 RON BỘ'!K391)</f>
        <v>0</v>
      </c>
      <c r="J3136" s="1" t="str">
        <f>IF('📦 RON BỘ'!B391="","","")</f>
        <v/>
      </c>
      <c r="L3136" s="1">
        <f>N(L3135)+IF(AND('🔎 TRA CỨU NHANH'!$C$2&lt;&gt;"",OR(ISNUMBER(SEARCH('🔎 TRA CỨU NHANH'!$C$2,$A3136)),ISNUMBER(SEARCH('🔎 TRA CỨU NHANH'!$C$2,$B3136)))),1,0)</f>
        <v>0</v>
      </c>
      <c r="M3136" s="1" t="str">
        <f t="shared" si="96"/>
        <v/>
      </c>
      <c r="N3136" s="1">
        <f>N(N3135)+IF(AND('💰 BÁO GIÁ'!$C$27&lt;&gt;"",OR(ISNUMBER(SEARCH('💰 BÁO GIÁ'!$C$27,$A3136)),ISNUMBER(SEARCH('💰 BÁO GIÁ'!$C$27,$B3136)))),1,0)</f>
        <v>0</v>
      </c>
      <c r="O3136" s="1" t="str">
        <f t="shared" si="97"/>
        <v/>
      </c>
    </row>
    <row r="3137" customHeight="1" spans="1:15">
      <c r="A3137" s="1" t="str">
        <f>IF('📦 RON BỘ'!B392="","",'📦 RON BỘ'!B392)</f>
        <v>HH076928</v>
      </c>
      <c r="B3137" s="1" t="str">
        <f>IF('📦 RON BỘ'!B392="","",'📦 RON BỘ'!C392)</f>
        <v>Ron bộ 4JH1 - PACIFIC</v>
      </c>
      <c r="C3137" s="1" t="str">
        <f>IF('📦 RON BỘ'!B392="","","Ron bộ")</f>
        <v>Ron bộ</v>
      </c>
      <c r="D3137" s="1" t="str">
        <f>IF('📦 RON BỘ'!B392="","",'📦 RON BỘ'!F392)</f>
        <v>Bộ</v>
      </c>
      <c r="E3137" s="13">
        <f>IF('📦 RON BỘ'!B392="","",'📦 RON BỘ'!G392)</f>
        <v>0</v>
      </c>
      <c r="F3137" s="13">
        <f>IF('📦 RON BỘ'!B392="","",'📦 RON BỘ'!H392)</f>
        <v>0</v>
      </c>
      <c r="G3137" s="13">
        <f>IF('📦 RON BỘ'!B392="","",'📦 RON BỘ'!I392)</f>
        <v>0</v>
      </c>
      <c r="H3137" s="13">
        <f>IF('📦 RON BỘ'!B392="","",'📦 RON BỘ'!J392)</f>
        <v>0</v>
      </c>
      <c r="I3137" s="13">
        <f>IF('📦 RON BỘ'!B392="","",'📦 RON BỘ'!K392)</f>
        <v>0</v>
      </c>
      <c r="J3137" s="1" t="str">
        <f>IF('📦 RON BỘ'!B392="","","")</f>
        <v/>
      </c>
      <c r="L3137" s="1">
        <f>N(L3136)+IF(AND('🔎 TRA CỨU NHANH'!$C$2&lt;&gt;"",OR(ISNUMBER(SEARCH('🔎 TRA CỨU NHANH'!$C$2,$A3137)),ISNUMBER(SEARCH('🔎 TRA CỨU NHANH'!$C$2,$B3137)))),1,0)</f>
        <v>0</v>
      </c>
      <c r="M3137" s="1" t="str">
        <f t="shared" si="96"/>
        <v/>
      </c>
      <c r="N3137" s="1">
        <f>N(N3136)+IF(AND('💰 BÁO GIÁ'!$C$27&lt;&gt;"",OR(ISNUMBER(SEARCH('💰 BÁO GIÁ'!$C$27,$A3137)),ISNUMBER(SEARCH('💰 BÁO GIÁ'!$C$27,$B3137)))),1,0)</f>
        <v>0</v>
      </c>
      <c r="O3137" s="1" t="str">
        <f t="shared" si="97"/>
        <v/>
      </c>
    </row>
    <row r="3138" customHeight="1" spans="1:15">
      <c r="A3138" s="1" t="str">
        <f>IF('📦 RON BỘ'!B393="","",'📦 RON BỘ'!B393)</f>
        <v>HH081489</v>
      </c>
      <c r="B3138" s="1" t="str">
        <f>IF('📦 RON BỘ'!B393="","",'📦 RON BỘ'!C393)</f>
        <v>Ron bộ 4JJ1-T (Thép, phớt béc 60, phớt đầu 50-68 lò xo, phớt sau 95-118 trà) - DF</v>
      </c>
      <c r="C3138" s="1" t="str">
        <f>IF('📦 RON BỘ'!B393="","","Ron bộ")</f>
        <v>Ron bộ</v>
      </c>
      <c r="D3138" s="1" t="str">
        <f>IF('📦 RON BỘ'!B393="","",'📦 RON BỘ'!F393)</f>
        <v>Bộ</v>
      </c>
      <c r="E3138" s="13">
        <f>IF('📦 RON BỘ'!B393="","",'📦 RON BỘ'!G393)</f>
        <v>0</v>
      </c>
      <c r="F3138" s="13">
        <f>IF('📦 RON BỘ'!B393="","",'📦 RON BỘ'!H393)</f>
        <v>830000</v>
      </c>
      <c r="G3138" s="13">
        <f>IF('📦 RON BỘ'!B393="","",'📦 RON BỘ'!I393)</f>
        <v>870000</v>
      </c>
      <c r="H3138" s="13">
        <f>IF('📦 RON BỘ'!B393="","",'📦 RON BỘ'!J393)</f>
        <v>940000</v>
      </c>
      <c r="I3138" s="13">
        <f>IF('📦 RON BỘ'!B393="","",'📦 RON BỘ'!K393)</f>
        <v>0</v>
      </c>
      <c r="J3138" s="1" t="str">
        <f>IF('📦 RON BỘ'!B393="","","")</f>
        <v/>
      </c>
      <c r="L3138" s="1">
        <f>N(L3137)+IF(AND('🔎 TRA CỨU NHANH'!$C$2&lt;&gt;"",OR(ISNUMBER(SEARCH('🔎 TRA CỨU NHANH'!$C$2,$A3138)),ISNUMBER(SEARCH('🔎 TRA CỨU NHANH'!$C$2,$B3138)))),1,0)</f>
        <v>0</v>
      </c>
      <c r="M3138" s="1" t="str">
        <f t="shared" ref="M3138:M3201" si="98">IF(L3138&gt;N(L3137),L3138,"")</f>
        <v/>
      </c>
      <c r="N3138" s="1">
        <f>N(N3137)+IF(AND('💰 BÁO GIÁ'!$C$27&lt;&gt;"",OR(ISNUMBER(SEARCH('💰 BÁO GIÁ'!$C$27,$A3138)),ISNUMBER(SEARCH('💰 BÁO GIÁ'!$C$27,$B3138)))),1,0)</f>
        <v>0</v>
      </c>
      <c r="O3138" s="1" t="str">
        <f t="shared" ref="O3138:O3201" si="99">IF(N3138&gt;N(N3137),N3138,"")</f>
        <v/>
      </c>
    </row>
    <row r="3139" customHeight="1" spans="1:15">
      <c r="A3139" s="1" t="str">
        <f>IF('📦 RON BỘ'!B394="","",'📦 RON BỘ'!B394)</f>
        <v>HH077052</v>
      </c>
      <c r="B3139" s="1" t="str">
        <f>IF('📦 RON BỘ'!B394="","",'📦 RON BỘ'!C394)</f>
        <v>Ron bộ 4LB1 Amiang (khác thun cò 4LC1) - MASAKO</v>
      </c>
      <c r="C3139" s="1" t="str">
        <f>IF('📦 RON BỘ'!B394="","","Ron bộ")</f>
        <v>Ron bộ</v>
      </c>
      <c r="D3139" s="1" t="str">
        <f>IF('📦 RON BỘ'!B394="","",'📦 RON BỘ'!F394)</f>
        <v>Bộ</v>
      </c>
      <c r="E3139" s="13">
        <f>IF('📦 RON BỘ'!B394="","",'📦 RON BỘ'!G394)</f>
        <v>0</v>
      </c>
      <c r="F3139" s="13">
        <f>IF('📦 RON BỘ'!B394="","",'📦 RON BỘ'!H394)</f>
        <v>410000</v>
      </c>
      <c r="G3139" s="13">
        <f>IF('📦 RON BỘ'!B394="","",'📦 RON BỘ'!I394)</f>
        <v>440000</v>
      </c>
      <c r="H3139" s="13">
        <f>IF('📦 RON BỘ'!B394="","",'📦 RON BỘ'!J394)</f>
        <v>470000</v>
      </c>
      <c r="I3139" s="13">
        <f>IF('📦 RON BỘ'!B394="","",'📦 RON BỘ'!K394)</f>
        <v>0</v>
      </c>
      <c r="J3139" s="1" t="str">
        <f>IF('📦 RON BỘ'!B394="","","")</f>
        <v/>
      </c>
      <c r="L3139" s="1">
        <f>N(L3138)+IF(AND('🔎 TRA CỨU NHANH'!$C$2&lt;&gt;"",OR(ISNUMBER(SEARCH('🔎 TRA CỨU NHANH'!$C$2,$A3139)),ISNUMBER(SEARCH('🔎 TRA CỨU NHANH'!$C$2,$B3139)))),1,0)</f>
        <v>0</v>
      </c>
      <c r="M3139" s="1" t="str">
        <f t="shared" si="98"/>
        <v/>
      </c>
      <c r="N3139" s="1">
        <f>N(N3138)+IF(AND('💰 BÁO GIÁ'!$C$27&lt;&gt;"",OR(ISNUMBER(SEARCH('💰 BÁO GIÁ'!$C$27,$A3139)),ISNUMBER(SEARCH('💰 BÁO GIÁ'!$C$27,$B3139)))),1,0)</f>
        <v>0</v>
      </c>
      <c r="O3139" s="1" t="str">
        <f t="shared" si="99"/>
        <v/>
      </c>
    </row>
    <row r="3140" customHeight="1" spans="1:15">
      <c r="A3140" s="1" t="str">
        <f>IF('📦 RON BỘ'!B395="","",'📦 RON BỘ'!B395)</f>
        <v>HH076558</v>
      </c>
      <c r="B3140" s="1" t="str">
        <f>IF('📦 RON BỘ'!B395="","",'📦 RON BỘ'!C395)</f>
        <v>Ron bộ 4LD1 thép Inox - MASAKO</v>
      </c>
      <c r="C3140" s="1" t="str">
        <f>IF('📦 RON BỘ'!B395="","","Ron bộ")</f>
        <v>Ron bộ</v>
      </c>
      <c r="D3140" s="1" t="str">
        <f>IF('📦 RON BỘ'!B395="","",'📦 RON BỘ'!F395)</f>
        <v>Bộ</v>
      </c>
      <c r="E3140" s="13">
        <f>IF('📦 RON BỘ'!B395="","",'📦 RON BỘ'!G395)</f>
        <v>0</v>
      </c>
      <c r="F3140" s="13">
        <f>IF('📦 RON BỘ'!B395="","",'📦 RON BỘ'!H395)</f>
        <v>650000</v>
      </c>
      <c r="G3140" s="13">
        <f>IF('📦 RON BỘ'!B395="","",'📦 RON BỘ'!I395)</f>
        <v>690000</v>
      </c>
      <c r="H3140" s="13">
        <f>IF('📦 RON BỘ'!B395="","",'📦 RON BỘ'!J395)</f>
        <v>730000</v>
      </c>
      <c r="I3140" s="13">
        <f>IF('📦 RON BỘ'!B395="","",'📦 RON BỘ'!K395)</f>
        <v>0</v>
      </c>
      <c r="J3140" s="1" t="str">
        <f>IF('📦 RON BỘ'!B395="","","")</f>
        <v/>
      </c>
      <c r="L3140" s="1">
        <f>N(L3139)+IF(AND('🔎 TRA CỨU NHANH'!$C$2&lt;&gt;"",OR(ISNUMBER(SEARCH('🔎 TRA CỨU NHANH'!$C$2,$A3140)),ISNUMBER(SEARCH('🔎 TRA CỨU NHANH'!$C$2,$B3140)))),1,0)</f>
        <v>0</v>
      </c>
      <c r="M3140" s="1" t="str">
        <f t="shared" si="98"/>
        <v/>
      </c>
      <c r="N3140" s="1">
        <f>N(N3139)+IF(AND('💰 BÁO GIÁ'!$C$27&lt;&gt;"",OR(ISNUMBER(SEARCH('💰 BÁO GIÁ'!$C$27,$A3140)),ISNUMBER(SEARCH('💰 BÁO GIÁ'!$C$27,$B3140)))),1,0)</f>
        <v>0</v>
      </c>
      <c r="O3140" s="1" t="str">
        <f t="shared" si="99"/>
        <v/>
      </c>
    </row>
    <row r="3141" customHeight="1" spans="1:15">
      <c r="A3141" s="1" t="str">
        <f>IF('📦 RON BỘ'!B396="","",'📦 RON BỘ'!B396)</f>
        <v>HH073656</v>
      </c>
      <c r="B3141" s="1" t="str">
        <f>IF('📦 RON BỘ'!B396="","",'📦 RON BỘ'!C396)</f>
        <v>Ron bộ 4LE1 (S) - CADA</v>
      </c>
      <c r="C3141" s="1" t="str">
        <f>IF('📦 RON BỘ'!B396="","","Ron bộ")</f>
        <v>Ron bộ</v>
      </c>
      <c r="D3141" s="1" t="str">
        <f>IF('📦 RON BỘ'!B396="","",'📦 RON BỘ'!F396)</f>
        <v>Cái</v>
      </c>
      <c r="E3141" s="13">
        <f>IF('📦 RON BỘ'!B396="","",'📦 RON BỘ'!G396)</f>
        <v>0</v>
      </c>
      <c r="F3141" s="13">
        <f>IF('📦 RON BỘ'!B396="","",'📦 RON BỘ'!H396)</f>
        <v>0</v>
      </c>
      <c r="G3141" s="13">
        <f>IF('📦 RON BỘ'!B396="","",'📦 RON BỘ'!I396)</f>
        <v>0</v>
      </c>
      <c r="H3141" s="13">
        <f>IF('📦 RON BỘ'!B396="","",'📦 RON BỘ'!J396)</f>
        <v>0</v>
      </c>
      <c r="I3141" s="13">
        <f>IF('📦 RON BỘ'!B396="","",'📦 RON BỘ'!K396)</f>
        <v>0</v>
      </c>
      <c r="J3141" s="1" t="str">
        <f>IF('📦 RON BỘ'!B396="","","")</f>
        <v/>
      </c>
      <c r="L3141" s="1">
        <f>N(L3140)+IF(AND('🔎 TRA CỨU NHANH'!$C$2&lt;&gt;"",OR(ISNUMBER(SEARCH('🔎 TRA CỨU NHANH'!$C$2,$A3141)),ISNUMBER(SEARCH('🔎 TRA CỨU NHANH'!$C$2,$B3141)))),1,0)</f>
        <v>0</v>
      </c>
      <c r="M3141" s="1" t="str">
        <f t="shared" si="98"/>
        <v/>
      </c>
      <c r="N3141" s="1">
        <f>N(N3140)+IF(AND('💰 BÁO GIÁ'!$C$27&lt;&gt;"",OR(ISNUMBER(SEARCH('💰 BÁO GIÁ'!$C$27,$A3141)),ISNUMBER(SEARCH('💰 BÁO GIÁ'!$C$27,$B3141)))),1,0)</f>
        <v>0</v>
      </c>
      <c r="O3141" s="1" t="str">
        <f t="shared" si="99"/>
        <v/>
      </c>
    </row>
    <row r="3142" customHeight="1" spans="1:15">
      <c r="A3142" s="1" t="str">
        <f>IF('📦 RON BỘ'!B397="","",'📦 RON BỘ'!B397)</f>
        <v>HH076552</v>
      </c>
      <c r="B3142" s="1" t="str">
        <f>IF('📦 RON BỘ'!B397="","",'📦 RON BỘ'!C397)</f>
        <v>Ron bộ 4M40-T amiang - MASAKO</v>
      </c>
      <c r="C3142" s="1" t="str">
        <f>IF('📦 RON BỘ'!B397="","","Ron bộ")</f>
        <v>Ron bộ</v>
      </c>
      <c r="D3142" s="1" t="str">
        <f>IF('📦 RON BỘ'!B397="","",'📦 RON BỘ'!F397)</f>
        <v>Bộ</v>
      </c>
      <c r="E3142" s="13">
        <f>IF('📦 RON BỘ'!B397="","",'📦 RON BỘ'!G397)</f>
        <v>0</v>
      </c>
      <c r="F3142" s="13">
        <f>IF('📦 RON BỘ'!B397="","",'📦 RON BỘ'!H397)</f>
        <v>460000</v>
      </c>
      <c r="G3142" s="13">
        <f>IF('📦 RON BỘ'!B397="","",'📦 RON BỘ'!I397)</f>
        <v>490000</v>
      </c>
      <c r="H3142" s="13">
        <f>IF('📦 RON BỘ'!B397="","",'📦 RON BỘ'!J397)</f>
        <v>520000</v>
      </c>
      <c r="I3142" s="13">
        <f>IF('📦 RON BỘ'!B397="","",'📦 RON BỘ'!K397)</f>
        <v>0</v>
      </c>
      <c r="J3142" s="1" t="str">
        <f>IF('📦 RON BỘ'!B397="","","")</f>
        <v/>
      </c>
      <c r="L3142" s="1">
        <f>N(L3141)+IF(AND('🔎 TRA CỨU NHANH'!$C$2&lt;&gt;"",OR(ISNUMBER(SEARCH('🔎 TRA CỨU NHANH'!$C$2,$A3142)),ISNUMBER(SEARCH('🔎 TRA CỨU NHANH'!$C$2,$B3142)))),1,0)</f>
        <v>0</v>
      </c>
      <c r="M3142" s="1" t="str">
        <f t="shared" si="98"/>
        <v/>
      </c>
      <c r="N3142" s="1">
        <f>N(N3141)+IF(AND('💰 BÁO GIÁ'!$C$27&lt;&gt;"",OR(ISNUMBER(SEARCH('💰 BÁO GIÁ'!$C$27,$A3142)),ISNUMBER(SEARCH('💰 BÁO GIÁ'!$C$27,$B3142)))),1,0)</f>
        <v>0</v>
      </c>
      <c r="O3142" s="1" t="str">
        <f t="shared" si="99"/>
        <v/>
      </c>
    </row>
    <row r="3143" customHeight="1" spans="1:15">
      <c r="A3143" s="1" t="str">
        <f>IF('📦 RON BỘ'!B398="","",'📦 RON BỘ'!B398)</f>
        <v>HH082866</v>
      </c>
      <c r="B3143" s="1" t="str">
        <f>IF('📦 RON BỘ'!B398="","",'📦 RON BỘ'!C398)</f>
        <v>Ron bộ 4M50 - Thép Inox - NICE IN</v>
      </c>
      <c r="C3143" s="1" t="str">
        <f>IF('📦 RON BỘ'!B398="","","Ron bộ")</f>
        <v>Ron bộ</v>
      </c>
      <c r="D3143" s="1" t="str">
        <f>IF('📦 RON BỘ'!B398="","",'📦 RON BỘ'!F398)</f>
        <v>Bộ</v>
      </c>
      <c r="E3143" s="13">
        <f>IF('📦 RON BỘ'!B398="","",'📦 RON BỘ'!G398)</f>
        <v>0</v>
      </c>
      <c r="F3143" s="13">
        <f>IF('📦 RON BỘ'!B398="","",'📦 RON BỘ'!H398)</f>
        <v>1500000</v>
      </c>
      <c r="G3143" s="13">
        <f>IF('📦 RON BỘ'!B398="","",'📦 RON BỘ'!I398)</f>
        <v>1650000</v>
      </c>
      <c r="H3143" s="13">
        <f>IF('📦 RON BỘ'!B398="","",'📦 RON BỘ'!J398)</f>
        <v>1750000</v>
      </c>
      <c r="I3143" s="13">
        <f>IF('📦 RON BỘ'!B398="","",'📦 RON BỘ'!K398)</f>
        <v>0</v>
      </c>
      <c r="J3143" s="1" t="str">
        <f>IF('📦 RON BỘ'!B398="","","")</f>
        <v/>
      </c>
      <c r="L3143" s="1">
        <f>N(L3142)+IF(AND('🔎 TRA CỨU NHANH'!$C$2&lt;&gt;"",OR(ISNUMBER(SEARCH('🔎 TRA CỨU NHANH'!$C$2,$A3143)),ISNUMBER(SEARCH('🔎 TRA CỨU NHANH'!$C$2,$B3143)))),1,0)</f>
        <v>0</v>
      </c>
      <c r="M3143" s="1" t="str">
        <f t="shared" si="98"/>
        <v/>
      </c>
      <c r="N3143" s="1">
        <f>N(N3142)+IF(AND('💰 BÁO GIÁ'!$C$27&lt;&gt;"",OR(ISNUMBER(SEARCH('💰 BÁO GIÁ'!$C$27,$A3143)),ISNUMBER(SEARCH('💰 BÁO GIÁ'!$C$27,$B3143)))),1,0)</f>
        <v>0</v>
      </c>
      <c r="O3143" s="1" t="str">
        <f t="shared" si="99"/>
        <v/>
      </c>
    </row>
    <row r="3144" customHeight="1" spans="1:15">
      <c r="A3144" s="1" t="str">
        <f>IF('📦 RON BỘ'!B399="","",'📦 RON BỘ'!B399)</f>
        <v>HH082732</v>
      </c>
      <c r="B3144" s="1" t="str">
        <f>IF('📦 RON BỘ'!B399="","",'📦 RON BỘ'!C399)</f>
        <v>Ron bộ 4M50-T - Thép Inox - NICE IN</v>
      </c>
      <c r="C3144" s="1" t="str">
        <f>IF('📦 RON BỘ'!B399="","","Ron bộ")</f>
        <v>Ron bộ</v>
      </c>
      <c r="D3144" s="1" t="str">
        <f>IF('📦 RON BỘ'!B399="","",'📦 RON BỘ'!F399)</f>
        <v>Bộ</v>
      </c>
      <c r="E3144" s="13">
        <f>IF('📦 RON BỘ'!B399="","",'📦 RON BỘ'!G399)</f>
        <v>0</v>
      </c>
      <c r="F3144" s="13">
        <f>IF('📦 RON BỘ'!B399="","",'📦 RON BỘ'!H399)</f>
        <v>1650000</v>
      </c>
      <c r="G3144" s="13">
        <f>IF('📦 RON BỘ'!B399="","",'📦 RON BỘ'!I399)</f>
        <v>1750000</v>
      </c>
      <c r="H3144" s="13">
        <f>IF('📦 RON BỘ'!B399="","",'📦 RON BỘ'!J399)</f>
        <v>1850000</v>
      </c>
      <c r="I3144" s="13">
        <f>IF('📦 RON BỘ'!B399="","",'📦 RON BỘ'!K399)</f>
        <v>0</v>
      </c>
      <c r="J3144" s="1" t="str">
        <f>IF('📦 RON BỘ'!B399="","","")</f>
        <v/>
      </c>
      <c r="L3144" s="1">
        <f>N(L3143)+IF(AND('🔎 TRA CỨU NHANH'!$C$2&lt;&gt;"",OR(ISNUMBER(SEARCH('🔎 TRA CỨU NHANH'!$C$2,$A3144)),ISNUMBER(SEARCH('🔎 TRA CỨU NHANH'!$C$2,$B3144)))),1,0)</f>
        <v>0</v>
      </c>
      <c r="M3144" s="1" t="str">
        <f t="shared" si="98"/>
        <v/>
      </c>
      <c r="N3144" s="1">
        <f>N(N3143)+IF(AND('💰 BÁO GIÁ'!$C$27&lt;&gt;"",OR(ISNUMBER(SEARCH('💰 BÁO GIÁ'!$C$27,$A3144)),ISNUMBER(SEARCH('💰 BÁO GIÁ'!$C$27,$B3144)))),1,0)</f>
        <v>0</v>
      </c>
      <c r="O3144" s="1" t="str">
        <f t="shared" si="99"/>
        <v/>
      </c>
    </row>
    <row r="3145" customHeight="1" spans="1:15">
      <c r="A3145" s="1" t="str">
        <f>IF('📦 RON BỘ'!B400="","",'📦 RON BỘ'!B400)</f>
        <v>HH079663</v>
      </c>
      <c r="B3145" s="1" t="str">
        <f>IF('📦 RON BỘ'!B400="","",'📦 RON BỘ'!C400)</f>
        <v>Ron bộ 4TNE106 thép - DF</v>
      </c>
      <c r="C3145" s="1" t="str">
        <f>IF('📦 RON BỘ'!B400="","","Ron bộ")</f>
        <v>Ron bộ</v>
      </c>
      <c r="D3145" s="1" t="str">
        <f>IF('📦 RON BỘ'!B400="","",'📦 RON BỘ'!F400)</f>
        <v>Bộ</v>
      </c>
      <c r="E3145" s="13">
        <f>IF('📦 RON BỘ'!B400="","",'📦 RON BỘ'!G400)</f>
        <v>0</v>
      </c>
      <c r="F3145" s="13">
        <f>IF('📦 RON BỘ'!B400="","",'📦 RON BỘ'!H400)</f>
        <v>1200000</v>
      </c>
      <c r="G3145" s="13">
        <f>IF('📦 RON BỘ'!B400="","",'📦 RON BỘ'!I400)</f>
        <v>1250000</v>
      </c>
      <c r="H3145" s="13">
        <f>IF('📦 RON BỘ'!B400="","",'📦 RON BỘ'!J400)</f>
        <v>1300000</v>
      </c>
      <c r="I3145" s="13">
        <f>IF('📦 RON BỘ'!B400="","",'📦 RON BỘ'!K400)</f>
        <v>0</v>
      </c>
      <c r="J3145" s="1" t="str">
        <f>IF('📦 RON BỘ'!B400="","","")</f>
        <v/>
      </c>
      <c r="L3145" s="1">
        <f>N(L3144)+IF(AND('🔎 TRA CỨU NHANH'!$C$2&lt;&gt;"",OR(ISNUMBER(SEARCH('🔎 TRA CỨU NHANH'!$C$2,$A3145)),ISNUMBER(SEARCH('🔎 TRA CỨU NHANH'!$C$2,$B3145)))),1,0)</f>
        <v>0</v>
      </c>
      <c r="M3145" s="1" t="str">
        <f t="shared" si="98"/>
        <v/>
      </c>
      <c r="N3145" s="1">
        <f>N(N3144)+IF(AND('💰 BÁO GIÁ'!$C$27&lt;&gt;"",OR(ISNUMBER(SEARCH('💰 BÁO GIÁ'!$C$27,$A3145)),ISNUMBER(SEARCH('💰 BÁO GIÁ'!$C$27,$B3145)))),1,0)</f>
        <v>0</v>
      </c>
      <c r="O3145" s="1" t="str">
        <f t="shared" si="99"/>
        <v/>
      </c>
    </row>
    <row r="3146" customHeight="1" spans="1:15">
      <c r="A3146" s="1" t="str">
        <f>IF('📦 RON BỘ'!B401="","",'📦 RON BỘ'!B401)</f>
        <v>HH082020</v>
      </c>
      <c r="B3146" s="1" t="str">
        <f>IF('📦 RON BỘ'!B401="","",'📦 RON BỘ'!C401)</f>
        <v>Ron bộ 4TNE82 - graphite - MASAKO</v>
      </c>
      <c r="C3146" s="1" t="str">
        <f>IF('📦 RON BỘ'!B401="","","Ron bộ")</f>
        <v>Ron bộ</v>
      </c>
      <c r="D3146" s="1" t="str">
        <f>IF('📦 RON BỘ'!B401="","",'📦 RON BỘ'!F401)</f>
        <v>Bộ</v>
      </c>
      <c r="E3146" s="13">
        <f>IF('📦 RON BỘ'!B401="","",'📦 RON BỘ'!G401)</f>
        <v>0</v>
      </c>
      <c r="F3146" s="13">
        <f>IF('📦 RON BỘ'!B401="","",'📦 RON BỘ'!H401)</f>
        <v>380000</v>
      </c>
      <c r="G3146" s="13">
        <f>IF('📦 RON BỘ'!B401="","",'📦 RON BỘ'!I401)</f>
        <v>400000</v>
      </c>
      <c r="H3146" s="13">
        <f>IF('📦 RON BỘ'!B401="","",'📦 RON BỘ'!J401)</f>
        <v>420000</v>
      </c>
      <c r="I3146" s="13">
        <f>IF('📦 RON BỘ'!B401="","",'📦 RON BỘ'!K401)</f>
        <v>0</v>
      </c>
      <c r="J3146" s="1" t="str">
        <f>IF('📦 RON BỘ'!B401="","","")</f>
        <v/>
      </c>
      <c r="L3146" s="1">
        <f>N(L3145)+IF(AND('🔎 TRA CỨU NHANH'!$C$2&lt;&gt;"",OR(ISNUMBER(SEARCH('🔎 TRA CỨU NHANH'!$C$2,$A3146)),ISNUMBER(SEARCH('🔎 TRA CỨU NHANH'!$C$2,$B3146)))),1,0)</f>
        <v>0</v>
      </c>
      <c r="M3146" s="1" t="str">
        <f t="shared" si="98"/>
        <v/>
      </c>
      <c r="N3146" s="1">
        <f>N(N3145)+IF(AND('💰 BÁO GIÁ'!$C$27&lt;&gt;"",OR(ISNUMBER(SEARCH('💰 BÁO GIÁ'!$C$27,$A3146)),ISNUMBER(SEARCH('💰 BÁO GIÁ'!$C$27,$B3146)))),1,0)</f>
        <v>0</v>
      </c>
      <c r="O3146" s="1" t="str">
        <f t="shared" si="99"/>
        <v/>
      </c>
    </row>
    <row r="3147" customHeight="1" spans="1:15">
      <c r="A3147" s="1" t="str">
        <f>IF('📦 RON BỘ'!B402="","",'📦 RON BỘ'!B402)</f>
        <v>HH080751</v>
      </c>
      <c r="B3147" s="1" t="str">
        <f>IF('📦 RON BỘ'!B402="","",'📦 RON BỘ'!C402)</f>
        <v>Ron bộ 4TNE86 Thép Inox (4TNV86/ 4TN86) - MASAKO</v>
      </c>
      <c r="C3147" s="1" t="str">
        <f>IF('📦 RON BỘ'!B402="","","Ron bộ")</f>
        <v>Ron bộ</v>
      </c>
      <c r="D3147" s="1" t="str">
        <f>IF('📦 RON BỘ'!B402="","",'📦 RON BỘ'!F402)</f>
        <v>Bộ</v>
      </c>
      <c r="E3147" s="13">
        <f>IF('📦 RON BỘ'!B402="","",'📦 RON BỘ'!G402)</f>
        <v>0</v>
      </c>
      <c r="F3147" s="13">
        <f>IF('📦 RON BỘ'!B402="","",'📦 RON BỘ'!H402)</f>
        <v>630000</v>
      </c>
      <c r="G3147" s="13">
        <f>IF('📦 RON BỘ'!B402="","",'📦 RON BỘ'!I402)</f>
        <v>670000</v>
      </c>
      <c r="H3147" s="13">
        <f>IF('📦 RON BỘ'!B402="","",'📦 RON BỘ'!J402)</f>
        <v>710000</v>
      </c>
      <c r="I3147" s="13">
        <f>IF('📦 RON BỘ'!B402="","",'📦 RON BỘ'!K402)</f>
        <v>0</v>
      </c>
      <c r="J3147" s="1" t="str">
        <f>IF('📦 RON BỘ'!B402="","","")</f>
        <v/>
      </c>
      <c r="L3147" s="1">
        <f>N(L3146)+IF(AND('🔎 TRA CỨU NHANH'!$C$2&lt;&gt;"",OR(ISNUMBER(SEARCH('🔎 TRA CỨU NHANH'!$C$2,$A3147)),ISNUMBER(SEARCH('🔎 TRA CỨU NHANH'!$C$2,$B3147)))),1,0)</f>
        <v>0</v>
      </c>
      <c r="M3147" s="1" t="str">
        <f t="shared" si="98"/>
        <v/>
      </c>
      <c r="N3147" s="1">
        <f>N(N3146)+IF(AND('💰 BÁO GIÁ'!$C$27&lt;&gt;"",OR(ISNUMBER(SEARCH('💰 BÁO GIÁ'!$C$27,$A3147)),ISNUMBER(SEARCH('💰 BÁO GIÁ'!$C$27,$B3147)))),1,0)</f>
        <v>0</v>
      </c>
      <c r="O3147" s="1" t="str">
        <f t="shared" si="99"/>
        <v/>
      </c>
    </row>
    <row r="3148" customHeight="1" spans="1:15">
      <c r="A3148" s="1" t="str">
        <f>IF('📦 RON BỘ'!B403="","",'📦 RON BỘ'!B403)</f>
        <v>HH070885</v>
      </c>
      <c r="B3148" s="1" t="str">
        <f>IF('📦 RON BỘ'!B403="","",'📦 RON BỘ'!C403)</f>
        <v>Ron bộ 4TNE92/ 4D92E thép - DF</v>
      </c>
      <c r="C3148" s="1" t="str">
        <f>IF('📦 RON BỘ'!B403="","","Ron bộ")</f>
        <v>Ron bộ</v>
      </c>
      <c r="D3148" s="1" t="str">
        <f>IF('📦 RON BỘ'!B403="","",'📦 RON BỘ'!F403)</f>
        <v>Bộ</v>
      </c>
      <c r="E3148" s="13">
        <f>IF('📦 RON BỘ'!B403="","",'📦 RON BỘ'!G403)</f>
        <v>0</v>
      </c>
      <c r="F3148" s="13">
        <f>IF('📦 RON BỘ'!B403="","",'📦 RON BỘ'!H403)</f>
        <v>0</v>
      </c>
      <c r="G3148" s="13">
        <f>IF('📦 RON BỘ'!B403="","",'📦 RON BỘ'!I403)</f>
        <v>0</v>
      </c>
      <c r="H3148" s="13">
        <f>IF('📦 RON BỘ'!B403="","",'📦 RON BỘ'!J403)</f>
        <v>0</v>
      </c>
      <c r="I3148" s="13">
        <f>IF('📦 RON BỘ'!B403="","",'📦 RON BỘ'!K403)</f>
        <v>0</v>
      </c>
      <c r="J3148" s="1" t="str">
        <f>IF('📦 RON BỘ'!B403="","","")</f>
        <v/>
      </c>
      <c r="L3148" s="1">
        <f>N(L3147)+IF(AND('🔎 TRA CỨU NHANH'!$C$2&lt;&gt;"",OR(ISNUMBER(SEARCH('🔎 TRA CỨU NHANH'!$C$2,$A3148)),ISNUMBER(SEARCH('🔎 TRA CỨU NHANH'!$C$2,$B3148)))),1,0)</f>
        <v>0</v>
      </c>
      <c r="M3148" s="1" t="str">
        <f t="shared" si="98"/>
        <v/>
      </c>
      <c r="N3148" s="1">
        <f>N(N3147)+IF(AND('💰 BÁO GIÁ'!$C$27&lt;&gt;"",OR(ISNUMBER(SEARCH('💰 BÁO GIÁ'!$C$27,$A3148)),ISNUMBER(SEARCH('💰 BÁO GIÁ'!$C$27,$B3148)))),1,0)</f>
        <v>0</v>
      </c>
      <c r="O3148" s="1" t="str">
        <f t="shared" si="99"/>
        <v/>
      </c>
    </row>
    <row r="3149" customHeight="1" spans="1:15">
      <c r="A3149" s="1" t="str">
        <f>IF('📦 RON BỘ'!B404="","",'📦 RON BỘ'!B404)</f>
        <v>HH077051</v>
      </c>
      <c r="B3149" s="1" t="str">
        <f>IF('📦 RON BỘ'!B404="","",'📦 RON BỘ'!C404)</f>
        <v>Ron bộ 4TNE92/4D92E Amiang - MASAKO</v>
      </c>
      <c r="C3149" s="1" t="str">
        <f>IF('📦 RON BỘ'!B404="","","Ron bộ")</f>
        <v>Ron bộ</v>
      </c>
      <c r="D3149" s="1" t="str">
        <f>IF('📦 RON BỘ'!B404="","",'📦 RON BỘ'!F404)</f>
        <v>Bộ</v>
      </c>
      <c r="E3149" s="13">
        <f>IF('📦 RON BỘ'!B404="","",'📦 RON BỘ'!G404)</f>
        <v>0</v>
      </c>
      <c r="F3149" s="13">
        <f>IF('📦 RON BỘ'!B404="","",'📦 RON BỘ'!H404)</f>
        <v>350000</v>
      </c>
      <c r="G3149" s="13">
        <f>IF('📦 RON BỘ'!B404="","",'📦 RON BỘ'!I404)</f>
        <v>400000</v>
      </c>
      <c r="H3149" s="13">
        <f>IF('📦 RON BỘ'!B404="","",'📦 RON BỘ'!J404)</f>
        <v>450000</v>
      </c>
      <c r="I3149" s="13">
        <f>IF('📦 RON BỘ'!B404="","",'📦 RON BỘ'!K404)</f>
        <v>0</v>
      </c>
      <c r="J3149" s="1" t="str">
        <f>IF('📦 RON BỘ'!B404="","","")</f>
        <v/>
      </c>
      <c r="L3149" s="1">
        <f>N(L3148)+IF(AND('🔎 TRA CỨU NHANH'!$C$2&lt;&gt;"",OR(ISNUMBER(SEARCH('🔎 TRA CỨU NHANH'!$C$2,$A3149)),ISNUMBER(SEARCH('🔎 TRA CỨU NHANH'!$C$2,$B3149)))),1,0)</f>
        <v>0</v>
      </c>
      <c r="M3149" s="1" t="str">
        <f t="shared" si="98"/>
        <v/>
      </c>
      <c r="N3149" s="1">
        <f>N(N3148)+IF(AND('💰 BÁO GIÁ'!$C$27&lt;&gt;"",OR(ISNUMBER(SEARCH('💰 BÁO GIÁ'!$C$27,$A3149)),ISNUMBER(SEARCH('💰 BÁO GIÁ'!$C$27,$B3149)))),1,0)</f>
        <v>0</v>
      </c>
      <c r="O3149" s="1" t="str">
        <f t="shared" si="99"/>
        <v/>
      </c>
    </row>
    <row r="3150" customHeight="1" spans="1:15">
      <c r="A3150" s="1" t="str">
        <f>IF('📦 RON BỘ'!B405="","",'📦 RON BỘ'!B405)</f>
        <v>HH076821</v>
      </c>
      <c r="B3150" s="1" t="str">
        <f>IF('📦 RON BỘ'!B405="","",'📦 RON BỘ'!C405)</f>
        <v>Ron bộ 4TNE94 (lắp lẫn 4D94E) thép Inox - MASAKO</v>
      </c>
      <c r="C3150" s="1" t="str">
        <f>IF('📦 RON BỘ'!B405="","","Ron bộ")</f>
        <v>Ron bộ</v>
      </c>
      <c r="D3150" s="1" t="str">
        <f>IF('📦 RON BỘ'!B405="","",'📦 RON BỘ'!F405)</f>
        <v>Bộ</v>
      </c>
      <c r="E3150" s="13">
        <f>IF('📦 RON BỘ'!B405="","",'📦 RON BỘ'!G405)</f>
        <v>0</v>
      </c>
      <c r="F3150" s="13">
        <f>IF('📦 RON BỘ'!B405="","",'📦 RON BỘ'!H405)</f>
        <v>450000</v>
      </c>
      <c r="G3150" s="13">
        <f>IF('📦 RON BỘ'!B405="","",'📦 RON BỘ'!I405)</f>
        <v>500000</v>
      </c>
      <c r="H3150" s="13">
        <f>IF('📦 RON BỘ'!B405="","",'📦 RON BỘ'!J405)</f>
        <v>550000</v>
      </c>
      <c r="I3150" s="13">
        <f>IF('📦 RON BỘ'!B405="","",'📦 RON BỘ'!K405)</f>
        <v>0</v>
      </c>
      <c r="J3150" s="1" t="str">
        <f>IF('📦 RON BỘ'!B405="","","")</f>
        <v/>
      </c>
      <c r="L3150" s="1">
        <f>N(L3149)+IF(AND('🔎 TRA CỨU NHANH'!$C$2&lt;&gt;"",OR(ISNUMBER(SEARCH('🔎 TRA CỨU NHANH'!$C$2,$A3150)),ISNUMBER(SEARCH('🔎 TRA CỨU NHANH'!$C$2,$B3150)))),1,0)</f>
        <v>0</v>
      </c>
      <c r="M3150" s="1" t="str">
        <f t="shared" si="98"/>
        <v/>
      </c>
      <c r="N3150" s="1">
        <f>N(N3149)+IF(AND('💰 BÁO GIÁ'!$C$27&lt;&gt;"",OR(ISNUMBER(SEARCH('💰 BÁO GIÁ'!$C$27,$A3150)),ISNUMBER(SEARCH('💰 BÁO GIÁ'!$C$27,$B3150)))),1,0)</f>
        <v>0</v>
      </c>
      <c r="O3150" s="1" t="str">
        <f t="shared" si="99"/>
        <v/>
      </c>
    </row>
    <row r="3151" customHeight="1" spans="1:15">
      <c r="A3151" s="1" t="str">
        <f>IF('📦 RON BỘ'!B406="","",'📦 RON BỘ'!B406)</f>
        <v>HH00751</v>
      </c>
      <c r="B3151" s="1" t="str">
        <f>IF('📦 RON BỘ'!B406="","",'📦 RON BỘ'!C406)</f>
        <v>Ron bộ 4TNE94/ 4D94E (Thép) - DF</v>
      </c>
      <c r="C3151" s="1" t="str">
        <f>IF('📦 RON BỘ'!B406="","","Ron bộ")</f>
        <v>Ron bộ</v>
      </c>
      <c r="D3151" s="1" t="str">
        <f>IF('📦 RON BỘ'!B406="","",'📦 RON BỘ'!F406)</f>
        <v>Bộ</v>
      </c>
      <c r="E3151" s="13">
        <f>IF('📦 RON BỘ'!B406="","",'📦 RON BỘ'!G406)</f>
        <v>0</v>
      </c>
      <c r="F3151" s="13">
        <f>IF('📦 RON BỘ'!B406="","",'📦 RON BỘ'!H406)</f>
        <v>0</v>
      </c>
      <c r="G3151" s="13">
        <f>IF('📦 RON BỘ'!B406="","",'📦 RON BỘ'!I406)</f>
        <v>0</v>
      </c>
      <c r="H3151" s="13">
        <f>IF('📦 RON BỘ'!B406="","",'📦 RON BỘ'!J406)</f>
        <v>0</v>
      </c>
      <c r="I3151" s="13">
        <f>IF('📦 RON BỘ'!B406="","",'📦 RON BỘ'!K406)</f>
        <v>0</v>
      </c>
      <c r="J3151" s="1" t="str">
        <f>IF('📦 RON BỘ'!B406="","","")</f>
        <v/>
      </c>
      <c r="L3151" s="1">
        <f>N(L3150)+IF(AND('🔎 TRA CỨU NHANH'!$C$2&lt;&gt;"",OR(ISNUMBER(SEARCH('🔎 TRA CỨU NHANH'!$C$2,$A3151)),ISNUMBER(SEARCH('🔎 TRA CỨU NHANH'!$C$2,$B3151)))),1,0)</f>
        <v>0</v>
      </c>
      <c r="M3151" s="1" t="str">
        <f t="shared" si="98"/>
        <v/>
      </c>
      <c r="N3151" s="1">
        <f>N(N3150)+IF(AND('💰 BÁO GIÁ'!$C$27&lt;&gt;"",OR(ISNUMBER(SEARCH('💰 BÁO GIÁ'!$C$27,$A3151)),ISNUMBER(SEARCH('💰 BÁO GIÁ'!$C$27,$B3151)))),1,0)</f>
        <v>0</v>
      </c>
      <c r="O3151" s="1" t="str">
        <f t="shared" si="99"/>
        <v/>
      </c>
    </row>
    <row r="3152" customHeight="1" spans="1:15">
      <c r="A3152" s="1" t="str">
        <f>IF('📦 RON BỘ'!B407="","",'📦 RON BỘ'!B407)</f>
        <v>HH072788</v>
      </c>
      <c r="B3152" s="1" t="str">
        <f>IF('📦 RON BỘ'!B407="","",'📦 RON BỘ'!C407)</f>
        <v>Ron bộ 4TNE98/4D98E/4TN98 (S) - WTA/ KPA</v>
      </c>
      <c r="C3152" s="1" t="str">
        <f>IF('📦 RON BỘ'!B407="","","Ron bộ")</f>
        <v>Ron bộ</v>
      </c>
      <c r="D3152" s="1" t="str">
        <f>IF('📦 RON BỘ'!B407="","",'📦 RON BỘ'!F407)</f>
        <v>Bộ</v>
      </c>
      <c r="E3152" s="13">
        <f>IF('📦 RON BỘ'!B407="","",'📦 RON BỘ'!G407)</f>
        <v>0</v>
      </c>
      <c r="F3152" s="13">
        <f>IF('📦 RON BỘ'!B407="","",'📦 RON BỘ'!H407)</f>
        <v>0</v>
      </c>
      <c r="G3152" s="13">
        <f>IF('📦 RON BỘ'!B407="","",'📦 RON BỘ'!I407)</f>
        <v>0</v>
      </c>
      <c r="H3152" s="13">
        <f>IF('📦 RON BỘ'!B407="","",'📦 RON BỘ'!J407)</f>
        <v>0</v>
      </c>
      <c r="I3152" s="13">
        <f>IF('📦 RON BỘ'!B407="","",'📦 RON BỘ'!K407)</f>
        <v>0</v>
      </c>
      <c r="J3152" s="1" t="str">
        <f>IF('📦 RON BỘ'!B407="","","")</f>
        <v/>
      </c>
      <c r="L3152" s="1">
        <f>N(L3151)+IF(AND('🔎 TRA CỨU NHANH'!$C$2&lt;&gt;"",OR(ISNUMBER(SEARCH('🔎 TRA CỨU NHANH'!$C$2,$A3152)),ISNUMBER(SEARCH('🔎 TRA CỨU NHANH'!$C$2,$B3152)))),1,0)</f>
        <v>0</v>
      </c>
      <c r="M3152" s="1" t="str">
        <f t="shared" si="98"/>
        <v/>
      </c>
      <c r="N3152" s="1">
        <f>N(N3151)+IF(AND('💰 BÁO GIÁ'!$C$27&lt;&gt;"",OR(ISNUMBER(SEARCH('💰 BÁO GIÁ'!$C$27,$A3152)),ISNUMBER(SEARCH('💰 BÁO GIÁ'!$C$27,$B3152)))),1,0)</f>
        <v>0</v>
      </c>
      <c r="O3152" s="1" t="str">
        <f t="shared" si="99"/>
        <v/>
      </c>
    </row>
    <row r="3153" customHeight="1" spans="1:15">
      <c r="A3153" s="1" t="str">
        <f>IF('📦 RON BỘ'!B408="","",'📦 RON BỘ'!B408)</f>
        <v>HH074287</v>
      </c>
      <c r="B3153" s="1" t="str">
        <f>IF('📦 RON BỘ'!B408="","",'📦 RON BỘ'!C408)</f>
        <v>Ron bộ 4TNV84 / 4TNE84 thép - DF</v>
      </c>
      <c r="C3153" s="1" t="str">
        <f>IF('📦 RON BỘ'!B408="","","Ron bộ")</f>
        <v>Ron bộ</v>
      </c>
      <c r="D3153" s="1" t="str">
        <f>IF('📦 RON BỘ'!B408="","",'📦 RON BỘ'!F408)</f>
        <v>Bộ</v>
      </c>
      <c r="E3153" s="13">
        <f>IF('📦 RON BỘ'!B408="","",'📦 RON BỘ'!G408)</f>
        <v>0</v>
      </c>
      <c r="F3153" s="13">
        <f>IF('📦 RON BỘ'!B408="","",'📦 RON BỘ'!H408)</f>
        <v>0</v>
      </c>
      <c r="G3153" s="13">
        <f>IF('📦 RON BỘ'!B408="","",'📦 RON BỘ'!I408)</f>
        <v>0</v>
      </c>
      <c r="H3153" s="13">
        <f>IF('📦 RON BỘ'!B408="","",'📦 RON BỘ'!J408)</f>
        <v>0</v>
      </c>
      <c r="I3153" s="13">
        <f>IF('📦 RON BỘ'!B408="","",'📦 RON BỘ'!K408)</f>
        <v>0</v>
      </c>
      <c r="J3153" s="1" t="str">
        <f>IF('📦 RON BỘ'!B408="","","")</f>
        <v/>
      </c>
      <c r="L3153" s="1">
        <f>N(L3152)+IF(AND('🔎 TRA CỨU NHANH'!$C$2&lt;&gt;"",OR(ISNUMBER(SEARCH('🔎 TRA CỨU NHANH'!$C$2,$A3153)),ISNUMBER(SEARCH('🔎 TRA CỨU NHANH'!$C$2,$B3153)))),1,0)</f>
        <v>0</v>
      </c>
      <c r="M3153" s="1" t="str">
        <f t="shared" si="98"/>
        <v/>
      </c>
      <c r="N3153" s="1">
        <f>N(N3152)+IF(AND('💰 BÁO GIÁ'!$C$27&lt;&gt;"",OR(ISNUMBER(SEARCH('💰 BÁO GIÁ'!$C$27,$A3153)),ISNUMBER(SEARCH('💰 BÁO GIÁ'!$C$27,$B3153)))),1,0)</f>
        <v>0</v>
      </c>
      <c r="O3153" s="1" t="str">
        <f t="shared" si="99"/>
        <v/>
      </c>
    </row>
    <row r="3154" customHeight="1" spans="1:15">
      <c r="A3154" s="1" t="str">
        <f>IF('📦 RON BỘ'!B409="","",'📦 RON BỘ'!B409)</f>
        <v>HH075752</v>
      </c>
      <c r="B3154" s="1" t="str">
        <f>IF('📦 RON BỘ'!B409="","",'📦 RON BỘ'!C409)</f>
        <v>Ron bộ 4TNV84 / 4TNE84 thép - MASAKO</v>
      </c>
      <c r="C3154" s="1" t="str">
        <f>IF('📦 RON BỘ'!B409="","","Ron bộ")</f>
        <v>Ron bộ</v>
      </c>
      <c r="D3154" s="1" t="str">
        <f>IF('📦 RON BỘ'!B409="","",'📦 RON BỘ'!F409)</f>
        <v>Bộ</v>
      </c>
      <c r="E3154" s="13">
        <f>IF('📦 RON BỘ'!B409="","",'📦 RON BỘ'!G409)</f>
        <v>0</v>
      </c>
      <c r="F3154" s="13">
        <f>IF('📦 RON BỘ'!B409="","",'📦 RON BỘ'!H409)</f>
        <v>0</v>
      </c>
      <c r="G3154" s="13">
        <f>IF('📦 RON BỘ'!B409="","",'📦 RON BỘ'!I409)</f>
        <v>0</v>
      </c>
      <c r="H3154" s="13">
        <f>IF('📦 RON BỘ'!B409="","",'📦 RON BỘ'!J409)</f>
        <v>0</v>
      </c>
      <c r="I3154" s="13">
        <f>IF('📦 RON BỘ'!B409="","",'📦 RON BỘ'!K409)</f>
        <v>0</v>
      </c>
      <c r="J3154" s="1" t="str">
        <f>IF('📦 RON BỘ'!B409="","","")</f>
        <v/>
      </c>
      <c r="L3154" s="1">
        <f>N(L3153)+IF(AND('🔎 TRA CỨU NHANH'!$C$2&lt;&gt;"",OR(ISNUMBER(SEARCH('🔎 TRA CỨU NHANH'!$C$2,$A3154)),ISNUMBER(SEARCH('🔎 TRA CỨU NHANH'!$C$2,$B3154)))),1,0)</f>
        <v>0</v>
      </c>
      <c r="M3154" s="1" t="str">
        <f t="shared" si="98"/>
        <v/>
      </c>
      <c r="N3154" s="1">
        <f>N(N3153)+IF(AND('💰 BÁO GIÁ'!$C$27&lt;&gt;"",OR(ISNUMBER(SEARCH('💰 BÁO GIÁ'!$C$27,$A3154)),ISNUMBER(SEARCH('💰 BÁO GIÁ'!$C$27,$B3154)))),1,0)</f>
        <v>0</v>
      </c>
      <c r="O3154" s="1" t="str">
        <f t="shared" si="99"/>
        <v/>
      </c>
    </row>
    <row r="3155" customHeight="1" spans="1:15">
      <c r="A3155" s="1" t="str">
        <f>IF('📦 RON BỘ'!B410="","",'📦 RON BỘ'!B410)</f>
        <v>HH075682</v>
      </c>
      <c r="B3155" s="1" t="str">
        <f>IF('📦 RON BỘ'!B410="","",'📦 RON BỘ'!C410)</f>
        <v>Ron bộ 4TNV98 (thép) - DF</v>
      </c>
      <c r="C3155" s="1" t="str">
        <f>IF('📦 RON BỘ'!B410="","","Ron bộ")</f>
        <v>Ron bộ</v>
      </c>
      <c r="D3155" s="1" t="str">
        <f>IF('📦 RON BỘ'!B410="","",'📦 RON BỘ'!F410)</f>
        <v>Bộ</v>
      </c>
      <c r="E3155" s="13">
        <f>IF('📦 RON BỘ'!B410="","",'📦 RON BỘ'!G410)</f>
        <v>0</v>
      </c>
      <c r="F3155" s="13">
        <f>IF('📦 RON BỘ'!B410="","",'📦 RON BỘ'!H410)</f>
        <v>0</v>
      </c>
      <c r="G3155" s="13">
        <f>IF('📦 RON BỘ'!B410="","",'📦 RON BỘ'!I410)</f>
        <v>0</v>
      </c>
      <c r="H3155" s="13">
        <f>IF('📦 RON BỘ'!B410="","",'📦 RON BỘ'!J410)</f>
        <v>0</v>
      </c>
      <c r="I3155" s="13">
        <f>IF('📦 RON BỘ'!B410="","",'📦 RON BỘ'!K410)</f>
        <v>0</v>
      </c>
      <c r="J3155" s="1" t="str">
        <f>IF('📦 RON BỘ'!B410="","","")</f>
        <v/>
      </c>
      <c r="L3155" s="1">
        <f>N(L3154)+IF(AND('🔎 TRA CỨU NHANH'!$C$2&lt;&gt;"",OR(ISNUMBER(SEARCH('🔎 TRA CỨU NHANH'!$C$2,$A3155)),ISNUMBER(SEARCH('🔎 TRA CỨU NHANH'!$C$2,$B3155)))),1,0)</f>
        <v>0</v>
      </c>
      <c r="M3155" s="1" t="str">
        <f t="shared" si="98"/>
        <v/>
      </c>
      <c r="N3155" s="1">
        <f>N(N3154)+IF(AND('💰 BÁO GIÁ'!$C$27&lt;&gt;"",OR(ISNUMBER(SEARCH('💰 BÁO GIÁ'!$C$27,$A3155)),ISNUMBER(SEARCH('💰 BÁO GIÁ'!$C$27,$B3155)))),1,0)</f>
        <v>0</v>
      </c>
      <c r="O3155" s="1" t="str">
        <f t="shared" si="99"/>
        <v/>
      </c>
    </row>
    <row r="3156" customHeight="1" spans="1:15">
      <c r="A3156" s="1" t="str">
        <f>IF('📦 RON BỘ'!B411="","",'📦 RON BỘ'!B411)</f>
        <v>HH00759</v>
      </c>
      <c r="B3156" s="1" t="str">
        <f>IF('📦 RON BỘ'!B411="","",'📦 RON BỘ'!C411)</f>
        <v>Ron bộ 6BD1/6BB1 Thép - DF</v>
      </c>
      <c r="C3156" s="1" t="str">
        <f>IF('📦 RON BỘ'!B411="","","Ron bộ")</f>
        <v>Ron bộ</v>
      </c>
      <c r="D3156" s="1" t="str">
        <f>IF('📦 RON BỘ'!B411="","",'📦 RON BỘ'!F411)</f>
        <v>Bộ</v>
      </c>
      <c r="E3156" s="13">
        <f>IF('📦 RON BỘ'!B411="","",'📦 RON BỘ'!G411)</f>
        <v>0</v>
      </c>
      <c r="F3156" s="13">
        <f>IF('📦 RON BỘ'!B411="","",'📦 RON BỘ'!H411)</f>
        <v>0</v>
      </c>
      <c r="G3156" s="13">
        <f>IF('📦 RON BỘ'!B411="","",'📦 RON BỘ'!I411)</f>
        <v>0</v>
      </c>
      <c r="H3156" s="13">
        <f>IF('📦 RON BỘ'!B411="","",'📦 RON BỘ'!J411)</f>
        <v>0</v>
      </c>
      <c r="I3156" s="13">
        <f>IF('📦 RON BỘ'!B411="","",'📦 RON BỘ'!K411)</f>
        <v>0</v>
      </c>
      <c r="J3156" s="1" t="str">
        <f>IF('📦 RON BỘ'!B411="","","")</f>
        <v/>
      </c>
      <c r="L3156" s="1">
        <f>N(L3155)+IF(AND('🔎 TRA CỨU NHANH'!$C$2&lt;&gt;"",OR(ISNUMBER(SEARCH('🔎 TRA CỨU NHANH'!$C$2,$A3156)),ISNUMBER(SEARCH('🔎 TRA CỨU NHANH'!$C$2,$B3156)))),1,0)</f>
        <v>0</v>
      </c>
      <c r="M3156" s="1" t="str">
        <f t="shared" si="98"/>
        <v/>
      </c>
      <c r="N3156" s="1">
        <f>N(N3155)+IF(AND('💰 BÁO GIÁ'!$C$27&lt;&gt;"",OR(ISNUMBER(SEARCH('💰 BÁO GIÁ'!$C$27,$A3156)),ISNUMBER(SEARCH('💰 BÁO GIÁ'!$C$27,$B3156)))),1,0)</f>
        <v>0</v>
      </c>
      <c r="O3156" s="1" t="str">
        <f t="shared" si="99"/>
        <v/>
      </c>
    </row>
    <row r="3157" customHeight="1" spans="1:15">
      <c r="A3157" s="1" t="str">
        <f>IF('📦 RON BỘ'!B412="","",'📦 RON BỘ'!B412)</f>
        <v>HH080445</v>
      </c>
      <c r="B3157" s="1" t="str">
        <f>IF('📦 RON BỘ'!B412="","",'📦 RON BỘ'!C412)</f>
        <v>Ron bộ 6BG1-T Thép Inox, phớt trà - NICE IN</v>
      </c>
      <c r="C3157" s="1" t="str">
        <f>IF('📦 RON BỘ'!B412="","","Ron bộ")</f>
        <v>Ron bộ</v>
      </c>
      <c r="D3157" s="1" t="str">
        <f>IF('📦 RON BỘ'!B412="","",'📦 RON BỘ'!F412)</f>
        <v>Bộ</v>
      </c>
      <c r="E3157" s="13">
        <f>IF('📦 RON BỘ'!B412="","",'📦 RON BỘ'!G412)</f>
        <v>0</v>
      </c>
      <c r="F3157" s="13">
        <f>IF('📦 RON BỘ'!B412="","",'📦 RON BỘ'!H412)</f>
        <v>940000</v>
      </c>
      <c r="G3157" s="13">
        <f>IF('📦 RON BỘ'!B412="","",'📦 RON BỘ'!I412)</f>
        <v>1000000</v>
      </c>
      <c r="H3157" s="13">
        <f>IF('📦 RON BỘ'!B412="","",'📦 RON BỘ'!J412)</f>
        <v>1070000</v>
      </c>
      <c r="I3157" s="13">
        <f>IF('📦 RON BỘ'!B412="","",'📦 RON BỘ'!K412)</f>
        <v>0</v>
      </c>
      <c r="J3157" s="1" t="str">
        <f>IF('📦 RON BỘ'!B412="","","")</f>
        <v/>
      </c>
      <c r="L3157" s="1">
        <f>N(L3156)+IF(AND('🔎 TRA CỨU NHANH'!$C$2&lt;&gt;"",OR(ISNUMBER(SEARCH('🔎 TRA CỨU NHANH'!$C$2,$A3157)),ISNUMBER(SEARCH('🔎 TRA CỨU NHANH'!$C$2,$B3157)))),1,0)</f>
        <v>0</v>
      </c>
      <c r="M3157" s="1" t="str">
        <f t="shared" si="98"/>
        <v/>
      </c>
      <c r="N3157" s="1">
        <f>N(N3156)+IF(AND('💰 BÁO GIÁ'!$C$27&lt;&gt;"",OR(ISNUMBER(SEARCH('💰 BÁO GIÁ'!$C$27,$A3157)),ISNUMBER(SEARCH('💰 BÁO GIÁ'!$C$27,$B3157)))),1,0)</f>
        <v>0</v>
      </c>
      <c r="O3157" s="1" t="str">
        <f t="shared" si="99"/>
        <v/>
      </c>
    </row>
    <row r="3158" customHeight="1" spans="1:15">
      <c r="A3158" s="1" t="str">
        <f>IF('📦 RON BỘ'!B413="","",'📦 RON BỘ'!B413)</f>
        <v>HH075328</v>
      </c>
      <c r="B3158" s="1" t="str">
        <f>IF('📦 RON BỘ'!B413="","",'📦 RON BỘ'!C413)</f>
        <v>Ron bộ 6D102/6BT/PC200-6 NK -TONYCO</v>
      </c>
      <c r="C3158" s="1" t="str">
        <f>IF('📦 RON BỘ'!B413="","","Ron bộ")</f>
        <v>Ron bộ</v>
      </c>
      <c r="D3158" s="1" t="str">
        <f>IF('📦 RON BỘ'!B413="","",'📦 RON BỘ'!F413)</f>
        <v>Bộ</v>
      </c>
      <c r="E3158" s="13">
        <f>IF('📦 RON BỘ'!B413="","",'📦 RON BỘ'!G413)</f>
        <v>0</v>
      </c>
      <c r="F3158" s="13">
        <f>IF('📦 RON BỘ'!B413="","",'📦 RON BỘ'!H413)</f>
        <v>0</v>
      </c>
      <c r="G3158" s="13">
        <f>IF('📦 RON BỘ'!B413="","",'📦 RON BỘ'!I413)</f>
        <v>0</v>
      </c>
      <c r="H3158" s="13">
        <f>IF('📦 RON BỘ'!B413="","",'📦 RON BỘ'!J413)</f>
        <v>0</v>
      </c>
      <c r="I3158" s="13">
        <f>IF('📦 RON BỘ'!B413="","",'📦 RON BỘ'!K413)</f>
        <v>0</v>
      </c>
      <c r="J3158" s="1" t="str">
        <f>IF('📦 RON BỘ'!B413="","","")</f>
        <v/>
      </c>
      <c r="L3158" s="1">
        <f>N(L3157)+IF(AND('🔎 TRA CỨU NHANH'!$C$2&lt;&gt;"",OR(ISNUMBER(SEARCH('🔎 TRA CỨU NHANH'!$C$2,$A3158)),ISNUMBER(SEARCH('🔎 TRA CỨU NHANH'!$C$2,$B3158)))),1,0)</f>
        <v>0</v>
      </c>
      <c r="M3158" s="1" t="str">
        <f t="shared" si="98"/>
        <v/>
      </c>
      <c r="N3158" s="1">
        <f>N(N3157)+IF(AND('💰 BÁO GIÁ'!$C$27&lt;&gt;"",OR(ISNUMBER(SEARCH('💰 BÁO GIÁ'!$C$27,$A3158)),ISNUMBER(SEARCH('💰 BÁO GIÁ'!$C$27,$B3158)))),1,0)</f>
        <v>0</v>
      </c>
      <c r="O3158" s="1" t="str">
        <f t="shared" si="99"/>
        <v/>
      </c>
    </row>
    <row r="3159" customHeight="1" spans="1:15">
      <c r="A3159" s="1" t="str">
        <f>IF('📦 RON BỘ'!B414="","",'📦 RON BỘ'!B414)</f>
        <v>HH073845</v>
      </c>
      <c r="B3159" s="1" t="str">
        <f>IF('📦 RON BỘ'!B414="","",'📦 RON BỘ'!C414)</f>
        <v>Ron bộ 6D102/6BT/PC200-6 graphite - DF</v>
      </c>
      <c r="C3159" s="1" t="str">
        <f>IF('📦 RON BỘ'!B414="","","Ron bộ")</f>
        <v>Ron bộ</v>
      </c>
      <c r="D3159" s="1" t="str">
        <f>IF('📦 RON BỘ'!B414="","",'📦 RON BỘ'!F414)</f>
        <v>Bộ</v>
      </c>
      <c r="E3159" s="13">
        <f>IF('📦 RON BỘ'!B414="","",'📦 RON BỘ'!G414)</f>
        <v>0</v>
      </c>
      <c r="F3159" s="13">
        <f>IF('📦 RON BỘ'!B414="","",'📦 RON BỘ'!H414)</f>
        <v>0</v>
      </c>
      <c r="G3159" s="13">
        <f>IF('📦 RON BỘ'!B414="","",'📦 RON BỘ'!I414)</f>
        <v>0</v>
      </c>
      <c r="H3159" s="13">
        <f>IF('📦 RON BỘ'!B414="","",'📦 RON BỘ'!J414)</f>
        <v>0</v>
      </c>
      <c r="I3159" s="13">
        <f>IF('📦 RON BỘ'!B414="","",'📦 RON BỘ'!K414)</f>
        <v>0</v>
      </c>
      <c r="J3159" s="1" t="str">
        <f>IF('📦 RON BỘ'!B414="","","")</f>
        <v/>
      </c>
      <c r="L3159" s="1">
        <f>N(L3158)+IF(AND('🔎 TRA CỨU NHANH'!$C$2&lt;&gt;"",OR(ISNUMBER(SEARCH('🔎 TRA CỨU NHANH'!$C$2,$A3159)),ISNUMBER(SEARCH('🔎 TRA CỨU NHANH'!$C$2,$B3159)))),1,0)</f>
        <v>0</v>
      </c>
      <c r="M3159" s="1" t="str">
        <f t="shared" si="98"/>
        <v/>
      </c>
      <c r="N3159" s="1">
        <f>N(N3158)+IF(AND('💰 BÁO GIÁ'!$C$27&lt;&gt;"",OR(ISNUMBER(SEARCH('💰 BÁO GIÁ'!$C$27,$A3159)),ISNUMBER(SEARCH('💰 BÁO GIÁ'!$C$27,$B3159)))),1,0)</f>
        <v>0</v>
      </c>
      <c r="O3159" s="1" t="str">
        <f t="shared" si="99"/>
        <v/>
      </c>
    </row>
    <row r="3160" customHeight="1" spans="1:15">
      <c r="A3160" s="1" t="str">
        <f>IF('📦 RON BỘ'!B415="","",'📦 RON BỘ'!B415)</f>
        <v>HH080977</v>
      </c>
      <c r="B3160" s="1" t="str">
        <f>IF('📦 RON BỘ'!B415="","",'📦 RON BỘ'!C415)</f>
        <v>Ron bộ 6D105/S6D105 amiang (có kiềng sơmi) - NICE IN</v>
      </c>
      <c r="C3160" s="1" t="str">
        <f>IF('📦 RON BỘ'!B415="","","Ron bộ")</f>
        <v>Ron bộ</v>
      </c>
      <c r="D3160" s="1" t="str">
        <f>IF('📦 RON BỘ'!B415="","",'📦 RON BỘ'!F415)</f>
        <v>Bộ</v>
      </c>
      <c r="E3160" s="13">
        <f>IF('📦 RON BỘ'!B415="","",'📦 RON BỘ'!G415)</f>
        <v>0</v>
      </c>
      <c r="F3160" s="13">
        <f>IF('📦 RON BỘ'!B415="","",'📦 RON BỘ'!H415)</f>
        <v>950000</v>
      </c>
      <c r="G3160" s="13">
        <f>IF('📦 RON BỘ'!B415="","",'📦 RON BỘ'!I415)</f>
        <v>1050000</v>
      </c>
      <c r="H3160" s="13">
        <f>IF('📦 RON BỘ'!B415="","",'📦 RON BỘ'!J415)</f>
        <v>1150000</v>
      </c>
      <c r="I3160" s="13">
        <f>IF('📦 RON BỘ'!B415="","",'📦 RON BỘ'!K415)</f>
        <v>0</v>
      </c>
      <c r="J3160" s="1" t="str">
        <f>IF('📦 RON BỘ'!B415="","","")</f>
        <v/>
      </c>
      <c r="L3160" s="1">
        <f>N(L3159)+IF(AND('🔎 TRA CỨU NHANH'!$C$2&lt;&gt;"",OR(ISNUMBER(SEARCH('🔎 TRA CỨU NHANH'!$C$2,$A3160)),ISNUMBER(SEARCH('🔎 TRA CỨU NHANH'!$C$2,$B3160)))),1,0)</f>
        <v>0</v>
      </c>
      <c r="M3160" s="1" t="str">
        <f t="shared" si="98"/>
        <v/>
      </c>
      <c r="N3160" s="1">
        <f>N(N3159)+IF(AND('💰 BÁO GIÁ'!$C$27&lt;&gt;"",OR(ISNUMBER(SEARCH('💰 BÁO GIÁ'!$C$27,$A3160)),ISNUMBER(SEARCH('💰 BÁO GIÁ'!$C$27,$B3160)))),1,0)</f>
        <v>0</v>
      </c>
      <c r="O3160" s="1" t="str">
        <f t="shared" si="99"/>
        <v/>
      </c>
    </row>
    <row r="3161" customHeight="1" spans="1:15">
      <c r="A3161" s="1" t="str">
        <f>IF('📦 RON BỘ'!B416="","",'📦 RON BỘ'!B416)</f>
        <v>HH075519</v>
      </c>
      <c r="B3161" s="1" t="str">
        <f>IF('📦 RON BỘ'!B416="","",'📦 RON BỘ'!C416)</f>
        <v>Ron bộ 6D125-N kim loại, 16 lỗ - Pacific</v>
      </c>
      <c r="C3161" s="1" t="str">
        <f>IF('📦 RON BỘ'!B416="","","Ron bộ")</f>
        <v>Ron bộ</v>
      </c>
      <c r="D3161" s="1" t="str">
        <f>IF('📦 RON BỘ'!B416="","",'📦 RON BỘ'!F416)</f>
        <v>Bộ</v>
      </c>
      <c r="E3161" s="13">
        <f>IF('📦 RON BỘ'!B416="","",'📦 RON BỘ'!G416)</f>
        <v>0</v>
      </c>
      <c r="F3161" s="13">
        <f>IF('📦 RON BỘ'!B416="","",'📦 RON BỘ'!H416)</f>
        <v>0</v>
      </c>
      <c r="G3161" s="13">
        <f>IF('📦 RON BỘ'!B416="","",'📦 RON BỘ'!I416)</f>
        <v>0</v>
      </c>
      <c r="H3161" s="13">
        <f>IF('📦 RON BỘ'!B416="","",'📦 RON BỘ'!J416)</f>
        <v>0</v>
      </c>
      <c r="I3161" s="13">
        <f>IF('📦 RON BỘ'!B416="","",'📦 RON BỘ'!K416)</f>
        <v>0</v>
      </c>
      <c r="J3161" s="1" t="str">
        <f>IF('📦 RON BỘ'!B416="","","")</f>
        <v/>
      </c>
      <c r="L3161" s="1">
        <f>N(L3160)+IF(AND('🔎 TRA CỨU NHANH'!$C$2&lt;&gt;"",OR(ISNUMBER(SEARCH('🔎 TRA CỨU NHANH'!$C$2,$A3161)),ISNUMBER(SEARCH('🔎 TRA CỨU NHANH'!$C$2,$B3161)))),1,0)</f>
        <v>0</v>
      </c>
      <c r="M3161" s="1" t="str">
        <f t="shared" si="98"/>
        <v/>
      </c>
      <c r="N3161" s="1">
        <f>N(N3160)+IF(AND('💰 BÁO GIÁ'!$C$27&lt;&gt;"",OR(ISNUMBER(SEARCH('💰 BÁO GIÁ'!$C$27,$A3161)),ISNUMBER(SEARCH('💰 BÁO GIÁ'!$C$27,$B3161)))),1,0)</f>
        <v>0</v>
      </c>
      <c r="O3161" s="1" t="str">
        <f t="shared" si="99"/>
        <v/>
      </c>
    </row>
    <row r="3162" customHeight="1" spans="1:15">
      <c r="A3162" s="1" t="str">
        <f>IF('📦 RON BỘ'!B417="","",'📦 RON BỘ'!B417)</f>
        <v>HH070311</v>
      </c>
      <c r="B3162" s="1" t="str">
        <f>IF('📦 RON BỘ'!B417="","",'📦 RON BỘ'!C417)</f>
        <v>Ron bộ 6D14 - CGP</v>
      </c>
      <c r="C3162" s="1" t="str">
        <f>IF('📦 RON BỘ'!B417="","","Ron bộ")</f>
        <v>Ron bộ</v>
      </c>
      <c r="D3162" s="1" t="str">
        <f>IF('📦 RON BỘ'!B417="","",'📦 RON BỘ'!F417)</f>
        <v>Bộ</v>
      </c>
      <c r="E3162" s="13">
        <f>IF('📦 RON BỘ'!B417="","",'📦 RON BỘ'!G417)</f>
        <v>0</v>
      </c>
      <c r="F3162" s="13">
        <f>IF('📦 RON BỘ'!B417="","",'📦 RON BỘ'!H417)</f>
        <v>0</v>
      </c>
      <c r="G3162" s="13">
        <f>IF('📦 RON BỘ'!B417="","",'📦 RON BỘ'!I417)</f>
        <v>0</v>
      </c>
      <c r="H3162" s="13">
        <f>IF('📦 RON BỘ'!B417="","",'📦 RON BỘ'!J417)</f>
        <v>0</v>
      </c>
      <c r="I3162" s="13">
        <f>IF('📦 RON BỘ'!B417="","",'📦 RON BỘ'!K417)</f>
        <v>0</v>
      </c>
      <c r="J3162" s="1" t="str">
        <f>IF('📦 RON BỘ'!B417="","","")</f>
        <v/>
      </c>
      <c r="L3162" s="1">
        <f>N(L3161)+IF(AND('🔎 TRA CỨU NHANH'!$C$2&lt;&gt;"",OR(ISNUMBER(SEARCH('🔎 TRA CỨU NHANH'!$C$2,$A3162)),ISNUMBER(SEARCH('🔎 TRA CỨU NHANH'!$C$2,$B3162)))),1,0)</f>
        <v>0</v>
      </c>
      <c r="M3162" s="1" t="str">
        <f t="shared" si="98"/>
        <v/>
      </c>
      <c r="N3162" s="1">
        <f>N(N3161)+IF(AND('💰 BÁO GIÁ'!$C$27&lt;&gt;"",OR(ISNUMBER(SEARCH('💰 BÁO GIÁ'!$C$27,$A3162)),ISNUMBER(SEARCH('💰 BÁO GIÁ'!$C$27,$B3162)))),1,0)</f>
        <v>0</v>
      </c>
      <c r="O3162" s="1" t="str">
        <f t="shared" si="99"/>
        <v/>
      </c>
    </row>
    <row r="3163" customHeight="1" spans="1:15">
      <c r="A3163" s="1" t="str">
        <f>IF('📦 RON BỘ'!B418="","",'📦 RON BỘ'!B418)</f>
        <v>HH076546</v>
      </c>
      <c r="B3163" s="1" t="str">
        <f>IF('📦 RON BỘ'!B418="","",'📦 RON BỘ'!C418)</f>
        <v>Ron bộ 6D14 amiang - MASAKO</v>
      </c>
      <c r="C3163" s="1" t="str">
        <f>IF('📦 RON BỘ'!B418="","","Ron bộ")</f>
        <v>Ron bộ</v>
      </c>
      <c r="D3163" s="1" t="str">
        <f>IF('📦 RON BỘ'!B418="","",'📦 RON BỘ'!F418)</f>
        <v>Bộ</v>
      </c>
      <c r="E3163" s="13">
        <f>IF('📦 RON BỘ'!B418="","",'📦 RON BỘ'!G418)</f>
        <v>0</v>
      </c>
      <c r="F3163" s="13">
        <f>IF('📦 RON BỘ'!B418="","",'📦 RON BỘ'!H418)</f>
        <v>650000</v>
      </c>
      <c r="G3163" s="13">
        <f>IF('📦 RON BỘ'!B418="","",'📦 RON BỘ'!I418)</f>
        <v>700000</v>
      </c>
      <c r="H3163" s="13">
        <f>IF('📦 RON BỘ'!B418="","",'📦 RON BỘ'!J418)</f>
        <v>750000</v>
      </c>
      <c r="I3163" s="13">
        <f>IF('📦 RON BỘ'!B418="","",'📦 RON BỘ'!K418)</f>
        <v>0</v>
      </c>
      <c r="J3163" s="1" t="str">
        <f>IF('📦 RON BỘ'!B418="","","")</f>
        <v/>
      </c>
      <c r="L3163" s="1">
        <f>N(L3162)+IF(AND('🔎 TRA CỨU NHANH'!$C$2&lt;&gt;"",OR(ISNUMBER(SEARCH('🔎 TRA CỨU NHANH'!$C$2,$A3163)),ISNUMBER(SEARCH('🔎 TRA CỨU NHANH'!$C$2,$B3163)))),1,0)</f>
        <v>0</v>
      </c>
      <c r="M3163" s="1" t="str">
        <f t="shared" si="98"/>
        <v/>
      </c>
      <c r="N3163" s="1">
        <f>N(N3162)+IF(AND('💰 BÁO GIÁ'!$C$27&lt;&gt;"",OR(ISNUMBER(SEARCH('💰 BÁO GIÁ'!$C$27,$A3163)),ISNUMBER(SEARCH('💰 BÁO GIÁ'!$C$27,$B3163)))),1,0)</f>
        <v>0</v>
      </c>
      <c r="O3163" s="1" t="str">
        <f t="shared" si="99"/>
        <v/>
      </c>
    </row>
    <row r="3164" customHeight="1" spans="1:15">
      <c r="A3164" s="1" t="str">
        <f>IF('📦 RON BỘ'!B419="","",'📦 RON BỘ'!B419)</f>
        <v>HH076548</v>
      </c>
      <c r="B3164" s="1" t="str">
        <f>IF('📦 RON BỘ'!B419="","",'📦 RON BỘ'!C419)</f>
        <v>Ron bộ 6D15 amiang - MASAKO</v>
      </c>
      <c r="C3164" s="1" t="str">
        <f>IF('📦 RON BỘ'!B419="","","Ron bộ")</f>
        <v>Ron bộ</v>
      </c>
      <c r="D3164" s="1" t="str">
        <f>IF('📦 RON BỘ'!B419="","",'📦 RON BỘ'!F419)</f>
        <v>Bộ</v>
      </c>
      <c r="E3164" s="13">
        <f>IF('📦 RON BỘ'!B419="","",'📦 RON BỘ'!G419)</f>
        <v>0</v>
      </c>
      <c r="F3164" s="13">
        <f>IF('📦 RON BỘ'!B419="","",'📦 RON BỘ'!H419)</f>
        <v>650000</v>
      </c>
      <c r="G3164" s="13">
        <f>IF('📦 RON BỘ'!B419="","",'📦 RON BỘ'!I419)</f>
        <v>690000</v>
      </c>
      <c r="H3164" s="13">
        <f>IF('📦 RON BỘ'!B419="","",'📦 RON BỘ'!J419)</f>
        <v>750000</v>
      </c>
      <c r="I3164" s="13">
        <f>IF('📦 RON BỘ'!B419="","",'📦 RON BỘ'!K419)</f>
        <v>0</v>
      </c>
      <c r="J3164" s="1" t="str">
        <f>IF('📦 RON BỘ'!B419="","","")</f>
        <v/>
      </c>
      <c r="L3164" s="1">
        <f>N(L3163)+IF(AND('🔎 TRA CỨU NHANH'!$C$2&lt;&gt;"",OR(ISNUMBER(SEARCH('🔎 TRA CỨU NHANH'!$C$2,$A3164)),ISNUMBER(SEARCH('🔎 TRA CỨU NHANH'!$C$2,$B3164)))),1,0)</f>
        <v>0</v>
      </c>
      <c r="M3164" s="1" t="str">
        <f t="shared" si="98"/>
        <v/>
      </c>
      <c r="N3164" s="1">
        <f>N(N3163)+IF(AND('💰 BÁO GIÁ'!$C$27&lt;&gt;"",OR(ISNUMBER(SEARCH('💰 BÁO GIÁ'!$C$27,$A3164)),ISNUMBER(SEARCH('💰 BÁO GIÁ'!$C$27,$B3164)))),1,0)</f>
        <v>0</v>
      </c>
      <c r="O3164" s="1" t="str">
        <f t="shared" si="99"/>
        <v/>
      </c>
    </row>
    <row r="3165" customHeight="1" spans="1:15">
      <c r="A3165" s="1" t="str">
        <f>IF('📦 RON BỘ'!B420="","",'📦 RON BỘ'!B420)</f>
        <v>HH073537</v>
      </c>
      <c r="B3165" s="1" t="str">
        <f>IF('📦 RON BỘ'!B420="","",'📦 RON BỘ'!C420)</f>
        <v>Ron bộ 6D16 - PACIFIC</v>
      </c>
      <c r="C3165" s="1" t="str">
        <f>IF('📦 RON BỘ'!B420="","","Ron bộ")</f>
        <v>Ron bộ</v>
      </c>
      <c r="D3165" s="1" t="str">
        <f>IF('📦 RON BỘ'!B420="","",'📦 RON BỘ'!F420)</f>
        <v>Bộ</v>
      </c>
      <c r="E3165" s="13">
        <f>IF('📦 RON BỘ'!B420="","",'📦 RON BỘ'!G420)</f>
        <v>0</v>
      </c>
      <c r="F3165" s="13">
        <f>IF('📦 RON BỘ'!B420="","",'📦 RON BỘ'!H420)</f>
        <v>0</v>
      </c>
      <c r="G3165" s="13">
        <f>IF('📦 RON BỘ'!B420="","",'📦 RON BỘ'!I420)</f>
        <v>0</v>
      </c>
      <c r="H3165" s="13">
        <f>IF('📦 RON BỘ'!B420="","",'📦 RON BỘ'!J420)</f>
        <v>0</v>
      </c>
      <c r="I3165" s="13">
        <f>IF('📦 RON BỘ'!B420="","",'📦 RON BỘ'!K420)</f>
        <v>0</v>
      </c>
      <c r="J3165" s="1" t="str">
        <f>IF('📦 RON BỘ'!B420="","","")</f>
        <v/>
      </c>
      <c r="L3165" s="1">
        <f>N(L3164)+IF(AND('🔎 TRA CỨU NHANH'!$C$2&lt;&gt;"",OR(ISNUMBER(SEARCH('🔎 TRA CỨU NHANH'!$C$2,$A3165)),ISNUMBER(SEARCH('🔎 TRA CỨU NHANH'!$C$2,$B3165)))),1,0)</f>
        <v>0</v>
      </c>
      <c r="M3165" s="1" t="str">
        <f t="shared" si="98"/>
        <v/>
      </c>
      <c r="N3165" s="1">
        <f>N(N3164)+IF(AND('💰 BÁO GIÁ'!$C$27&lt;&gt;"",OR(ISNUMBER(SEARCH('💰 BÁO GIÁ'!$C$27,$A3165)),ISNUMBER(SEARCH('💰 BÁO GIÁ'!$C$27,$B3165)))),1,0)</f>
        <v>0</v>
      </c>
      <c r="O3165" s="1" t="str">
        <f t="shared" si="99"/>
        <v/>
      </c>
    </row>
    <row r="3166" customHeight="1" spans="1:15">
      <c r="A3166" s="1" t="str">
        <f>IF('📦 RON BỘ'!B421="","",'📦 RON BỘ'!B421)</f>
        <v>HH083015</v>
      </c>
      <c r="B3166" s="1" t="str">
        <f>IF('📦 RON BỘ'!B421="","",'📦 RON BỘ'!C421)</f>
        <v>Ron bộ 6D16-T amiang (thun cò dẹt) - NICE IN</v>
      </c>
      <c r="C3166" s="1" t="str">
        <f>IF('📦 RON BỘ'!B421="","","Ron bộ")</f>
        <v>Ron bộ</v>
      </c>
      <c r="D3166" s="1" t="str">
        <f>IF('📦 RON BỘ'!B421="","",'📦 RON BỘ'!F421)</f>
        <v>Bộ</v>
      </c>
      <c r="E3166" s="13">
        <f>IF('📦 RON BỘ'!B421="","",'📦 RON BỘ'!G421)</f>
        <v>0</v>
      </c>
      <c r="F3166" s="13">
        <f>IF('📦 RON BỘ'!B421="","",'📦 RON BỘ'!H421)</f>
        <v>900000</v>
      </c>
      <c r="G3166" s="13">
        <f>IF('📦 RON BỘ'!B421="","",'📦 RON BỘ'!I421)</f>
        <v>950000</v>
      </c>
      <c r="H3166" s="13">
        <f>IF('📦 RON BỘ'!B421="","",'📦 RON BỘ'!J421)</f>
        <v>1000000</v>
      </c>
      <c r="I3166" s="13">
        <f>IF('📦 RON BỘ'!B421="","",'📦 RON BỘ'!K421)</f>
        <v>0</v>
      </c>
      <c r="J3166" s="1" t="str">
        <f>IF('📦 RON BỘ'!B421="","","")</f>
        <v/>
      </c>
      <c r="L3166" s="1">
        <f>N(L3165)+IF(AND('🔎 TRA CỨU NHANH'!$C$2&lt;&gt;"",OR(ISNUMBER(SEARCH('🔎 TRA CỨU NHANH'!$C$2,$A3166)),ISNUMBER(SEARCH('🔎 TRA CỨU NHANH'!$C$2,$B3166)))),1,0)</f>
        <v>0</v>
      </c>
      <c r="M3166" s="1" t="str">
        <f t="shared" si="98"/>
        <v/>
      </c>
      <c r="N3166" s="1">
        <f>N(N3165)+IF(AND('💰 BÁO GIÁ'!$C$27&lt;&gt;"",OR(ISNUMBER(SEARCH('💰 BÁO GIÁ'!$C$27,$A3166)),ISNUMBER(SEARCH('💰 BÁO GIÁ'!$C$27,$B3166)))),1,0)</f>
        <v>0</v>
      </c>
      <c r="O3166" s="1" t="str">
        <f t="shared" si="99"/>
        <v/>
      </c>
    </row>
    <row r="3167" customHeight="1" spans="1:15">
      <c r="A3167" s="1" t="str">
        <f>IF('📦 RON BỘ'!B422="","",'📦 RON BỘ'!B422)</f>
        <v>HH074293</v>
      </c>
      <c r="B3167" s="1" t="str">
        <f>IF('📦 RON BỘ'!B422="","",'📦 RON BỘ'!C422)</f>
        <v>Ron bộ 6D16-T sợi carbon (thun cò dẹt) - DF</v>
      </c>
      <c r="C3167" s="1" t="str">
        <f>IF('📦 RON BỘ'!B422="","","Ron bộ")</f>
        <v>Ron bộ</v>
      </c>
      <c r="D3167" s="1" t="str">
        <f>IF('📦 RON BỘ'!B422="","",'📦 RON BỘ'!F422)</f>
        <v>Bộ</v>
      </c>
      <c r="E3167" s="13">
        <f>IF('📦 RON BỘ'!B422="","",'📦 RON BỘ'!G422)</f>
        <v>0</v>
      </c>
      <c r="F3167" s="13">
        <f>IF('📦 RON BỘ'!B422="","",'📦 RON BỘ'!H422)</f>
        <v>0</v>
      </c>
      <c r="G3167" s="13">
        <f>IF('📦 RON BỘ'!B422="","",'📦 RON BỘ'!I422)</f>
        <v>0</v>
      </c>
      <c r="H3167" s="13">
        <f>IF('📦 RON BỘ'!B422="","",'📦 RON BỘ'!J422)</f>
        <v>0</v>
      </c>
      <c r="I3167" s="13">
        <f>IF('📦 RON BỘ'!B422="","",'📦 RON BỘ'!K422)</f>
        <v>0</v>
      </c>
      <c r="J3167" s="1" t="str">
        <f>IF('📦 RON BỘ'!B422="","","")</f>
        <v/>
      </c>
      <c r="L3167" s="1">
        <f>N(L3166)+IF(AND('🔎 TRA CỨU NHANH'!$C$2&lt;&gt;"",OR(ISNUMBER(SEARCH('🔎 TRA CỨU NHANH'!$C$2,$A3167)),ISNUMBER(SEARCH('🔎 TRA CỨU NHANH'!$C$2,$B3167)))),1,0)</f>
        <v>0</v>
      </c>
      <c r="M3167" s="1" t="str">
        <f t="shared" si="98"/>
        <v/>
      </c>
      <c r="N3167" s="1">
        <f>N(N3166)+IF(AND('💰 BÁO GIÁ'!$C$27&lt;&gt;"",OR(ISNUMBER(SEARCH('💰 BÁO GIÁ'!$C$27,$A3167)),ISNUMBER(SEARCH('💰 BÁO GIÁ'!$C$27,$B3167)))),1,0)</f>
        <v>0</v>
      </c>
      <c r="O3167" s="1" t="str">
        <f t="shared" si="99"/>
        <v/>
      </c>
    </row>
    <row r="3168" customHeight="1" spans="1:15">
      <c r="A3168" s="1" t="str">
        <f>IF('📦 RON BỘ'!B423="","",'📦 RON BỘ'!B423)</f>
        <v>HH070378</v>
      </c>
      <c r="B3168" s="1" t="str">
        <f>IF('📦 RON BỘ'!B423="","",'📦 RON BỘ'!C423)</f>
        <v>Ron bộ 6D22 - CGP</v>
      </c>
      <c r="C3168" s="1" t="str">
        <f>IF('📦 RON BỘ'!B423="","","Ron bộ")</f>
        <v>Ron bộ</v>
      </c>
      <c r="D3168" s="1" t="str">
        <f>IF('📦 RON BỘ'!B423="","",'📦 RON BỘ'!F423)</f>
        <v>Bộ</v>
      </c>
      <c r="E3168" s="13">
        <f>IF('📦 RON BỘ'!B423="","",'📦 RON BỘ'!G423)</f>
        <v>0</v>
      </c>
      <c r="F3168" s="13">
        <f>IF('📦 RON BỘ'!B423="","",'📦 RON BỘ'!H423)</f>
        <v>0</v>
      </c>
      <c r="G3168" s="13">
        <f>IF('📦 RON BỘ'!B423="","",'📦 RON BỘ'!I423)</f>
        <v>0</v>
      </c>
      <c r="H3168" s="13">
        <f>IF('📦 RON BỘ'!B423="","",'📦 RON BỘ'!J423)</f>
        <v>0</v>
      </c>
      <c r="I3168" s="13">
        <f>IF('📦 RON BỘ'!B423="","",'📦 RON BỘ'!K423)</f>
        <v>0</v>
      </c>
      <c r="J3168" s="1" t="str">
        <f>IF('📦 RON BỘ'!B423="","","")</f>
        <v/>
      </c>
      <c r="L3168" s="1">
        <f>N(L3167)+IF(AND('🔎 TRA CỨU NHANH'!$C$2&lt;&gt;"",OR(ISNUMBER(SEARCH('🔎 TRA CỨU NHANH'!$C$2,$A3168)),ISNUMBER(SEARCH('🔎 TRA CỨU NHANH'!$C$2,$B3168)))),1,0)</f>
        <v>0</v>
      </c>
      <c r="M3168" s="1" t="str">
        <f t="shared" si="98"/>
        <v/>
      </c>
      <c r="N3168" s="1">
        <f>N(N3167)+IF(AND('💰 BÁO GIÁ'!$C$27&lt;&gt;"",OR(ISNUMBER(SEARCH('💰 BÁO GIÁ'!$C$27,$A3168)),ISNUMBER(SEARCH('💰 BÁO GIÁ'!$C$27,$B3168)))),1,0)</f>
        <v>0</v>
      </c>
      <c r="O3168" s="1" t="str">
        <f t="shared" si="99"/>
        <v/>
      </c>
    </row>
    <row r="3169" customHeight="1" spans="1:15">
      <c r="A3169" s="1" t="str">
        <f>IF('📦 RON BỘ'!B424="","",'📦 RON BỘ'!B424)</f>
        <v>HH076557</v>
      </c>
      <c r="B3169" s="1" t="str">
        <f>IF('📦 RON BỘ'!B424="","",'📦 RON BỘ'!C424)</f>
        <v>Ron bộ 6D24 thép - MASAKO</v>
      </c>
      <c r="C3169" s="1" t="str">
        <f>IF('📦 RON BỘ'!B424="","","Ron bộ")</f>
        <v>Ron bộ</v>
      </c>
      <c r="D3169" s="1" t="str">
        <f>IF('📦 RON BỘ'!B424="","",'📦 RON BỘ'!F424)</f>
        <v>Bộ</v>
      </c>
      <c r="E3169" s="13">
        <f>IF('📦 RON BỘ'!B424="","",'📦 RON BỘ'!G424)</f>
        <v>0</v>
      </c>
      <c r="F3169" s="13">
        <f>IF('📦 RON BỘ'!B424="","",'📦 RON BỘ'!H424)</f>
        <v>1300000</v>
      </c>
      <c r="G3169" s="13">
        <f>IF('📦 RON BỘ'!B424="","",'📦 RON BỘ'!I424)</f>
        <v>1400000</v>
      </c>
      <c r="H3169" s="13">
        <f>IF('📦 RON BỘ'!B424="","",'📦 RON BỘ'!J424)</f>
        <v>1500000</v>
      </c>
      <c r="I3169" s="13">
        <f>IF('📦 RON BỘ'!B424="","",'📦 RON BỘ'!K424)</f>
        <v>0</v>
      </c>
      <c r="J3169" s="1" t="str">
        <f>IF('📦 RON BỘ'!B424="","","")</f>
        <v/>
      </c>
      <c r="L3169" s="1">
        <f>N(L3168)+IF(AND('🔎 TRA CỨU NHANH'!$C$2&lt;&gt;"",OR(ISNUMBER(SEARCH('🔎 TRA CỨU NHANH'!$C$2,$A3169)),ISNUMBER(SEARCH('🔎 TRA CỨU NHANH'!$C$2,$B3169)))),1,0)</f>
        <v>0</v>
      </c>
      <c r="M3169" s="1" t="str">
        <f t="shared" si="98"/>
        <v/>
      </c>
      <c r="N3169" s="1">
        <f>N(N3168)+IF(AND('💰 BÁO GIÁ'!$C$27&lt;&gt;"",OR(ISNUMBER(SEARCH('💰 BÁO GIÁ'!$C$27,$A3169)),ISNUMBER(SEARCH('💰 BÁO GIÁ'!$C$27,$B3169)))),1,0)</f>
        <v>0</v>
      </c>
      <c r="O3169" s="1" t="str">
        <f t="shared" si="99"/>
        <v/>
      </c>
    </row>
    <row r="3170" customHeight="1" spans="1:15">
      <c r="A3170" s="1" t="str">
        <f>IF('📦 RON BỘ'!B425="","",'📦 RON BỘ'!B425)</f>
        <v>HH082464</v>
      </c>
      <c r="B3170" s="1" t="str">
        <f>IF('📦 RON BỘ'!B425="","",'📦 RON BỘ'!C425)</f>
        <v>Ron bộ 6DB10 amiang - DF</v>
      </c>
      <c r="C3170" s="1" t="str">
        <f>IF('📦 RON BỘ'!B425="","","Ron bộ")</f>
        <v>Ron bộ</v>
      </c>
      <c r="D3170" s="1" t="str">
        <f>IF('📦 RON BỘ'!B425="","",'📦 RON BỘ'!F425)</f>
        <v>Bộ</v>
      </c>
      <c r="E3170" s="13">
        <f>IF('📦 RON BỘ'!B425="","",'📦 RON BỘ'!G425)</f>
        <v>0</v>
      </c>
      <c r="F3170" s="13">
        <f>IF('📦 RON BỘ'!B425="","",'📦 RON BỘ'!H425)</f>
        <v>890000</v>
      </c>
      <c r="G3170" s="13">
        <f>IF('📦 RON BỘ'!B425="","",'📦 RON BỘ'!I425)</f>
        <v>950000</v>
      </c>
      <c r="H3170" s="13">
        <f>IF('📦 RON BỘ'!B425="","",'📦 RON BỘ'!J425)</f>
        <v>1000000</v>
      </c>
      <c r="I3170" s="13">
        <f>IF('📦 RON BỘ'!B425="","",'📦 RON BỘ'!K425)</f>
        <v>0</v>
      </c>
      <c r="J3170" s="1" t="str">
        <f>IF('📦 RON BỘ'!B425="","","")</f>
        <v/>
      </c>
      <c r="L3170" s="1">
        <f>N(L3169)+IF(AND('🔎 TRA CỨU NHANH'!$C$2&lt;&gt;"",OR(ISNUMBER(SEARCH('🔎 TRA CỨU NHANH'!$C$2,$A3170)),ISNUMBER(SEARCH('🔎 TRA CỨU NHANH'!$C$2,$B3170)))),1,0)</f>
        <v>0</v>
      </c>
      <c r="M3170" s="1" t="str">
        <f t="shared" si="98"/>
        <v/>
      </c>
      <c r="N3170" s="1">
        <f>N(N3169)+IF(AND('💰 BÁO GIÁ'!$C$27&lt;&gt;"",OR(ISNUMBER(SEARCH('💰 BÁO GIÁ'!$C$27,$A3170)),ISNUMBER(SEARCH('💰 BÁO GIÁ'!$C$27,$B3170)))),1,0)</f>
        <v>0</v>
      </c>
      <c r="O3170" s="1" t="str">
        <f t="shared" si="99"/>
        <v/>
      </c>
    </row>
    <row r="3171" customHeight="1" spans="1:15">
      <c r="A3171" s="1" t="str">
        <f>IF('📦 RON BỘ'!B426="","",'📦 RON BỘ'!B426)</f>
        <v>HH079658</v>
      </c>
      <c r="B3171" s="1" t="str">
        <f>IF('📦 RON BỘ'!B426="","",'📦 RON BỘ'!C426)</f>
        <v>Ron bộ 6DR5 amiang - DF</v>
      </c>
      <c r="C3171" s="1" t="str">
        <f>IF('📦 RON BỘ'!B426="","","Ron bộ")</f>
        <v>Ron bộ</v>
      </c>
      <c r="D3171" s="1" t="str">
        <f>IF('📦 RON BỘ'!B426="","",'📦 RON BỘ'!F426)</f>
        <v>Bộ</v>
      </c>
      <c r="E3171" s="13">
        <f>IF('📦 RON BỘ'!B426="","",'📦 RON BỘ'!G426)</f>
        <v>0</v>
      </c>
      <c r="F3171" s="13">
        <f>IF('📦 RON BỘ'!B426="","",'📦 RON BỘ'!H426)</f>
        <v>600000</v>
      </c>
      <c r="G3171" s="13">
        <f>IF('📦 RON BỘ'!B426="","",'📦 RON BỘ'!I426)</f>
        <v>650000</v>
      </c>
      <c r="H3171" s="13">
        <f>IF('📦 RON BỘ'!B426="","",'📦 RON BỘ'!J426)</f>
        <v>700000</v>
      </c>
      <c r="I3171" s="13">
        <f>IF('📦 RON BỘ'!B426="","",'📦 RON BỘ'!K426)</f>
        <v>0</v>
      </c>
      <c r="J3171" s="1" t="str">
        <f>IF('📦 RON BỘ'!B426="","","")</f>
        <v/>
      </c>
      <c r="L3171" s="1">
        <f>N(L3170)+IF(AND('🔎 TRA CỨU NHANH'!$C$2&lt;&gt;"",OR(ISNUMBER(SEARCH('🔎 TRA CỨU NHANH'!$C$2,$A3171)),ISNUMBER(SEARCH('🔎 TRA CỨU NHANH'!$C$2,$B3171)))),1,0)</f>
        <v>0</v>
      </c>
      <c r="M3171" s="1" t="str">
        <f t="shared" si="98"/>
        <v/>
      </c>
      <c r="N3171" s="1">
        <f>N(N3170)+IF(AND('💰 BÁO GIÁ'!$C$27&lt;&gt;"",OR(ISNUMBER(SEARCH('💰 BÁO GIÁ'!$C$27,$A3171)),ISNUMBER(SEARCH('💰 BÁO GIÁ'!$C$27,$B3171)))),1,0)</f>
        <v>0</v>
      </c>
      <c r="O3171" s="1" t="str">
        <f t="shared" si="99"/>
        <v/>
      </c>
    </row>
    <row r="3172" customHeight="1" spans="1:15">
      <c r="A3172" s="1" t="str">
        <f>IF('📦 RON BỘ'!B427="","",'📦 RON BỘ'!B427)</f>
        <v>HH076779</v>
      </c>
      <c r="B3172" s="1" t="str">
        <f>IF('📦 RON BỘ'!B427="","",'📦 RON BỘ'!C427)</f>
        <v>Ron bộ 6DS7 - PACIFIC (không thun xy lanh)</v>
      </c>
      <c r="C3172" s="1" t="str">
        <f>IF('📦 RON BỘ'!B427="","","Ron bộ")</f>
        <v>Ron bộ</v>
      </c>
      <c r="D3172" s="1" t="str">
        <f>IF('📦 RON BỘ'!B427="","",'📦 RON BỘ'!F427)</f>
        <v>Bộ</v>
      </c>
      <c r="E3172" s="13">
        <f>IF('📦 RON BỘ'!B427="","",'📦 RON BỘ'!G427)</f>
        <v>0</v>
      </c>
      <c r="F3172" s="13">
        <f>IF('📦 RON BỘ'!B427="","",'📦 RON BỘ'!H427)</f>
        <v>0</v>
      </c>
      <c r="G3172" s="13">
        <f>IF('📦 RON BỘ'!B427="","",'📦 RON BỘ'!I427)</f>
        <v>0</v>
      </c>
      <c r="H3172" s="13">
        <f>IF('📦 RON BỘ'!B427="","",'📦 RON BỘ'!J427)</f>
        <v>0</v>
      </c>
      <c r="I3172" s="13">
        <f>IF('📦 RON BỘ'!B427="","",'📦 RON BỘ'!K427)</f>
        <v>0</v>
      </c>
      <c r="J3172" s="1" t="str">
        <f>IF('📦 RON BỘ'!B427="","","")</f>
        <v/>
      </c>
      <c r="L3172" s="1">
        <f>N(L3171)+IF(AND('🔎 TRA CỨU NHANH'!$C$2&lt;&gt;"",OR(ISNUMBER(SEARCH('🔎 TRA CỨU NHANH'!$C$2,$A3172)),ISNUMBER(SEARCH('🔎 TRA CỨU NHANH'!$C$2,$B3172)))),1,0)</f>
        <v>0</v>
      </c>
      <c r="M3172" s="1" t="str">
        <f t="shared" si="98"/>
        <v/>
      </c>
      <c r="N3172" s="1">
        <f>N(N3171)+IF(AND('💰 BÁO GIÁ'!$C$27&lt;&gt;"",OR(ISNUMBER(SEARCH('💰 BÁO GIÁ'!$C$27,$A3172)),ISNUMBER(SEARCH('💰 BÁO GIÁ'!$C$27,$B3172)))),1,0)</f>
        <v>0</v>
      </c>
      <c r="O3172" s="1" t="str">
        <f t="shared" si="99"/>
        <v/>
      </c>
    </row>
    <row r="3173" customHeight="1" spans="1:15">
      <c r="A3173" s="1" t="str">
        <f>IF('📦 RON BỘ'!B428="","",'📦 RON BỘ'!B428)</f>
        <v>HH077581</v>
      </c>
      <c r="B3173" s="1" t="str">
        <f>IF('📦 RON BỘ'!B428="","",'📦 RON BỘ'!C428)</f>
        <v>Ron bộ 6L/6CT/6D114/S6D114/L375 (24 sp, kim phun điện) Graphite - NICE IN</v>
      </c>
      <c r="C3173" s="1" t="str">
        <f>IF('📦 RON BỘ'!B428="","","Ron bộ")</f>
        <v>Ron bộ</v>
      </c>
      <c r="D3173" s="1" t="str">
        <f>IF('📦 RON BỘ'!B428="","",'📦 RON BỘ'!F428)</f>
        <v>Bộ</v>
      </c>
      <c r="E3173" s="13">
        <f>IF('📦 RON BỘ'!B428="","",'📦 RON BỘ'!G428)</f>
        <v>0</v>
      </c>
      <c r="F3173" s="13">
        <f>IF('📦 RON BỘ'!B428="","",'📦 RON BỘ'!H428)</f>
        <v>1860000</v>
      </c>
      <c r="G3173" s="13">
        <f>IF('📦 RON BỘ'!B428="","",'📦 RON BỘ'!I428)</f>
        <v>1970000</v>
      </c>
      <c r="H3173" s="13">
        <f>IF('📦 RON BỘ'!B428="","",'📦 RON BỘ'!J428)</f>
        <v>2100000</v>
      </c>
      <c r="I3173" s="13">
        <f>IF('📦 RON BỘ'!B428="","",'📦 RON BỘ'!K428)</f>
        <v>0</v>
      </c>
      <c r="J3173" s="1" t="str">
        <f>IF('📦 RON BỘ'!B428="","","")</f>
        <v/>
      </c>
      <c r="L3173" s="1">
        <f>N(L3172)+IF(AND('🔎 TRA CỨU NHANH'!$C$2&lt;&gt;"",OR(ISNUMBER(SEARCH('🔎 TRA CỨU NHANH'!$C$2,$A3173)),ISNUMBER(SEARCH('🔎 TRA CỨU NHANH'!$C$2,$B3173)))),1,0)</f>
        <v>0</v>
      </c>
      <c r="M3173" s="1" t="str">
        <f t="shared" si="98"/>
        <v/>
      </c>
      <c r="N3173" s="1">
        <f>N(N3172)+IF(AND('💰 BÁO GIÁ'!$C$27&lt;&gt;"",OR(ISNUMBER(SEARCH('💰 BÁO GIÁ'!$C$27,$A3173)),ISNUMBER(SEARCH('💰 BÁO GIÁ'!$C$27,$B3173)))),1,0)</f>
        <v>0</v>
      </c>
      <c r="O3173" s="1" t="str">
        <f t="shared" si="99"/>
        <v/>
      </c>
    </row>
    <row r="3174" customHeight="1" spans="1:15">
      <c r="A3174" s="1" t="str">
        <f>IF('📦 RON BỘ'!B429="","",'📦 RON BỘ'!B429)</f>
        <v>HH068741</v>
      </c>
      <c r="B3174" s="1" t="str">
        <f>IF('📦 RON BỘ'!B429="","",'📦 RON BỘ'!C429)</f>
        <v>Ron bộ 6SD1 - CADA</v>
      </c>
      <c r="C3174" s="1" t="str">
        <f>IF('📦 RON BỘ'!B429="","","Ron bộ")</f>
        <v>Ron bộ</v>
      </c>
      <c r="D3174" s="1" t="str">
        <f>IF('📦 RON BỘ'!B429="","",'📦 RON BỘ'!F429)</f>
        <v>Bộ</v>
      </c>
      <c r="E3174" s="13">
        <f>IF('📦 RON BỘ'!B429="","",'📦 RON BỘ'!G429)</f>
        <v>0</v>
      </c>
      <c r="F3174" s="13">
        <f>IF('📦 RON BỘ'!B429="","",'📦 RON BỘ'!H429)</f>
        <v>0</v>
      </c>
      <c r="G3174" s="13">
        <f>IF('📦 RON BỘ'!B429="","",'📦 RON BỘ'!I429)</f>
        <v>0</v>
      </c>
      <c r="H3174" s="13">
        <f>IF('📦 RON BỘ'!B429="","",'📦 RON BỘ'!J429)</f>
        <v>0</v>
      </c>
      <c r="I3174" s="13">
        <f>IF('📦 RON BỘ'!B429="","",'📦 RON BỘ'!K429)</f>
        <v>0</v>
      </c>
      <c r="J3174" s="1" t="str">
        <f>IF('📦 RON BỘ'!B429="","","")</f>
        <v/>
      </c>
      <c r="L3174" s="1">
        <f>N(L3173)+IF(AND('🔎 TRA CỨU NHANH'!$C$2&lt;&gt;"",OR(ISNUMBER(SEARCH('🔎 TRA CỨU NHANH'!$C$2,$A3174)),ISNUMBER(SEARCH('🔎 TRA CỨU NHANH'!$C$2,$B3174)))),1,0)</f>
        <v>0</v>
      </c>
      <c r="M3174" s="1" t="str">
        <f t="shared" si="98"/>
        <v/>
      </c>
      <c r="N3174" s="1">
        <f>N(N3173)+IF(AND('💰 BÁO GIÁ'!$C$27&lt;&gt;"",OR(ISNUMBER(SEARCH('💰 BÁO GIÁ'!$C$27,$A3174)),ISNUMBER(SEARCH('💰 BÁO GIÁ'!$C$27,$B3174)))),1,0)</f>
        <v>0</v>
      </c>
      <c r="O3174" s="1" t="str">
        <f t="shared" si="99"/>
        <v/>
      </c>
    </row>
    <row r="3175" customHeight="1" spans="1:15">
      <c r="A3175" s="1" t="str">
        <f>IF('📦 RON BỘ'!B430="","",'📦 RON BỘ'!B430)</f>
        <v>HH079300</v>
      </c>
      <c r="B3175" s="1" t="str">
        <f>IF('📦 RON BỘ'!B430="","",'📦 RON BỘ'!C430)</f>
        <v>Ron bộ 6UZ1 Thép Inox - NICE IN</v>
      </c>
      <c r="C3175" s="1" t="str">
        <f>IF('📦 RON BỘ'!B430="","","Ron bộ")</f>
        <v>Ron bộ</v>
      </c>
      <c r="D3175" s="1" t="str">
        <f>IF('📦 RON BỘ'!B430="","",'📦 RON BỘ'!F430)</f>
        <v>Bộ</v>
      </c>
      <c r="E3175" s="13">
        <f>IF('📦 RON BỘ'!B430="","",'📦 RON BỘ'!G430)</f>
        <v>0</v>
      </c>
      <c r="F3175" s="13">
        <f>IF('📦 RON BỘ'!B430="","",'📦 RON BỘ'!H430)</f>
        <v>5800000</v>
      </c>
      <c r="G3175" s="13">
        <f>IF('📦 RON BỘ'!B430="","",'📦 RON BỘ'!I430)</f>
        <v>6000000</v>
      </c>
      <c r="H3175" s="13">
        <f>IF('📦 RON BỘ'!B430="","",'📦 RON BỘ'!J430)</f>
        <v>6500000</v>
      </c>
      <c r="I3175" s="13">
        <f>IF('📦 RON BỘ'!B430="","",'📦 RON BỘ'!K430)</f>
        <v>0</v>
      </c>
      <c r="J3175" s="1" t="str">
        <f>IF('📦 RON BỘ'!B430="","","")</f>
        <v/>
      </c>
      <c r="L3175" s="1">
        <f>N(L3174)+IF(AND('🔎 TRA CỨU NHANH'!$C$2&lt;&gt;"",OR(ISNUMBER(SEARCH('🔎 TRA CỨU NHANH'!$C$2,$A3175)),ISNUMBER(SEARCH('🔎 TRA CỨU NHANH'!$C$2,$B3175)))),1,0)</f>
        <v>0</v>
      </c>
      <c r="M3175" s="1" t="str">
        <f t="shared" si="98"/>
        <v/>
      </c>
      <c r="N3175" s="1">
        <f>N(N3174)+IF(AND('💰 BÁO GIÁ'!$C$27&lt;&gt;"",OR(ISNUMBER(SEARCH('💰 BÁO GIÁ'!$C$27,$A3175)),ISNUMBER(SEARCH('💰 BÁO GIÁ'!$C$27,$B3175)))),1,0)</f>
        <v>0</v>
      </c>
      <c r="O3175" s="1" t="str">
        <f t="shared" si="99"/>
        <v/>
      </c>
    </row>
    <row r="3176" customHeight="1" spans="1:15">
      <c r="A3176" s="1" t="str">
        <f>IF('📦 RON BỘ'!B431="","",'📦 RON BỘ'!B431)</f>
        <v>HH073419</v>
      </c>
      <c r="B3176" s="1" t="str">
        <f>IF('📦 RON BỘ'!B431="","",'📦 RON BỘ'!C431)</f>
        <v>Ron bộ 8DC11 (NK) Hàn Quốc - PACIFIC</v>
      </c>
      <c r="C3176" s="1" t="str">
        <f>IF('📦 RON BỘ'!B431="","","Ron bộ")</f>
        <v>Ron bộ</v>
      </c>
      <c r="D3176" s="1" t="str">
        <f>IF('📦 RON BỘ'!B431="","",'📦 RON BỘ'!F431)</f>
        <v>Bộ</v>
      </c>
      <c r="E3176" s="13">
        <f>IF('📦 RON BỘ'!B431="","",'📦 RON BỘ'!G431)</f>
        <v>0</v>
      </c>
      <c r="F3176" s="13">
        <f>IF('📦 RON BỘ'!B431="","",'📦 RON BỘ'!H431)</f>
        <v>0</v>
      </c>
      <c r="G3176" s="13">
        <f>IF('📦 RON BỘ'!B431="","",'📦 RON BỘ'!I431)</f>
        <v>0</v>
      </c>
      <c r="H3176" s="13">
        <f>IF('📦 RON BỘ'!B431="","",'📦 RON BỘ'!J431)</f>
        <v>0</v>
      </c>
      <c r="I3176" s="13">
        <f>IF('📦 RON BỘ'!B431="","",'📦 RON BỘ'!K431)</f>
        <v>0</v>
      </c>
      <c r="J3176" s="1" t="str">
        <f>IF('📦 RON BỘ'!B431="","","")</f>
        <v/>
      </c>
      <c r="L3176" s="1">
        <f>N(L3175)+IF(AND('🔎 TRA CỨU NHANH'!$C$2&lt;&gt;"",OR(ISNUMBER(SEARCH('🔎 TRA CỨU NHANH'!$C$2,$A3176)),ISNUMBER(SEARCH('🔎 TRA CỨU NHANH'!$C$2,$B3176)))),1,0)</f>
        <v>0</v>
      </c>
      <c r="M3176" s="1" t="str">
        <f t="shared" si="98"/>
        <v/>
      </c>
      <c r="N3176" s="1">
        <f>N(N3175)+IF(AND('💰 BÁO GIÁ'!$C$27&lt;&gt;"",OR(ISNUMBER(SEARCH('💰 BÁO GIÁ'!$C$27,$A3176)),ISNUMBER(SEARCH('💰 BÁO GIÁ'!$C$27,$B3176)))),1,0)</f>
        <v>0</v>
      </c>
      <c r="O3176" s="1" t="str">
        <f t="shared" si="99"/>
        <v/>
      </c>
    </row>
    <row r="3177" customHeight="1" spans="1:15">
      <c r="A3177" s="1" t="str">
        <f>IF('📦 RON BỘ'!B432="","",'📦 RON BỘ'!B432)</f>
        <v>HH082466</v>
      </c>
      <c r="B3177" s="1" t="str">
        <f>IF('📦 RON BỘ'!B432="","",'📦 RON BỘ'!C432)</f>
        <v>Ron bộ BD30 Thép - DF</v>
      </c>
      <c r="C3177" s="1" t="str">
        <f>IF('📦 RON BỘ'!B432="","","Ron bộ")</f>
        <v>Ron bộ</v>
      </c>
      <c r="D3177" s="1" t="str">
        <f>IF('📦 RON BỘ'!B432="","",'📦 RON BỘ'!F432)</f>
        <v>Bộ</v>
      </c>
      <c r="E3177" s="13">
        <f>IF('📦 RON BỘ'!B432="","",'📦 RON BỘ'!G432)</f>
        <v>0</v>
      </c>
      <c r="F3177" s="13">
        <f>IF('📦 RON BỘ'!B432="","",'📦 RON BỘ'!H432)</f>
        <v>510000</v>
      </c>
      <c r="G3177" s="13">
        <f>IF('📦 RON BỘ'!B432="","",'📦 RON BỘ'!I432)</f>
        <v>540000</v>
      </c>
      <c r="H3177" s="13">
        <f>IF('📦 RON BỘ'!B432="","",'📦 RON BỘ'!J432)</f>
        <v>580000</v>
      </c>
      <c r="I3177" s="13">
        <f>IF('📦 RON BỘ'!B432="","",'📦 RON BỘ'!K432)</f>
        <v>0</v>
      </c>
      <c r="J3177" s="1" t="str">
        <f>IF('📦 RON BỘ'!B432="","","")</f>
        <v/>
      </c>
      <c r="L3177" s="1">
        <f>N(L3176)+IF(AND('🔎 TRA CỨU NHANH'!$C$2&lt;&gt;"",OR(ISNUMBER(SEARCH('🔎 TRA CỨU NHANH'!$C$2,$A3177)),ISNUMBER(SEARCH('🔎 TRA CỨU NHANH'!$C$2,$B3177)))),1,0)</f>
        <v>0</v>
      </c>
      <c r="M3177" s="1" t="str">
        <f t="shared" si="98"/>
        <v/>
      </c>
      <c r="N3177" s="1">
        <f>N(N3176)+IF(AND('💰 BÁO GIÁ'!$C$27&lt;&gt;"",OR(ISNUMBER(SEARCH('💰 BÁO GIÁ'!$C$27,$A3177)),ISNUMBER(SEARCH('💰 BÁO GIÁ'!$C$27,$B3177)))),1,0)</f>
        <v>0</v>
      </c>
      <c r="O3177" s="1" t="str">
        <f t="shared" si="99"/>
        <v/>
      </c>
    </row>
    <row r="3178" customHeight="1" spans="1:15">
      <c r="A3178" s="1" t="str">
        <f>IF('📦 RON BỘ'!B433="","",'📦 RON BỘ'!B433)</f>
        <v>HH071813</v>
      </c>
      <c r="B3178" s="1" t="str">
        <f>IF('📦 RON BỘ'!B433="","",'📦 RON BỘ'!C433)</f>
        <v>Ron bộ BF4M1012 amiang - DF</v>
      </c>
      <c r="C3178" s="1" t="str">
        <f>IF('📦 RON BỘ'!B433="","","Ron bộ")</f>
        <v>Ron bộ</v>
      </c>
      <c r="D3178" s="1" t="str">
        <f>IF('📦 RON BỘ'!B433="","",'📦 RON BỘ'!F433)</f>
        <v>Bộ</v>
      </c>
      <c r="E3178" s="13">
        <f>IF('📦 RON BỘ'!B433="","",'📦 RON BỘ'!G433)</f>
        <v>0</v>
      </c>
      <c r="F3178" s="13">
        <f>IF('📦 RON BỘ'!B433="","",'📦 RON BỘ'!H433)</f>
        <v>0</v>
      </c>
      <c r="G3178" s="13">
        <f>IF('📦 RON BỘ'!B433="","",'📦 RON BỘ'!I433)</f>
        <v>0</v>
      </c>
      <c r="H3178" s="13">
        <f>IF('📦 RON BỘ'!B433="","",'📦 RON BỘ'!J433)</f>
        <v>0</v>
      </c>
      <c r="I3178" s="13">
        <f>IF('📦 RON BỘ'!B433="","",'📦 RON BỘ'!K433)</f>
        <v>0</v>
      </c>
      <c r="J3178" s="1" t="str">
        <f>IF('📦 RON BỘ'!B433="","","")</f>
        <v/>
      </c>
      <c r="L3178" s="1">
        <f>N(L3177)+IF(AND('🔎 TRA CỨU NHANH'!$C$2&lt;&gt;"",OR(ISNUMBER(SEARCH('🔎 TRA CỨU NHANH'!$C$2,$A3178)),ISNUMBER(SEARCH('🔎 TRA CỨU NHANH'!$C$2,$B3178)))),1,0)</f>
        <v>0</v>
      </c>
      <c r="M3178" s="1" t="str">
        <f t="shared" si="98"/>
        <v/>
      </c>
      <c r="N3178" s="1">
        <f>N(N3177)+IF(AND('💰 BÁO GIÁ'!$C$27&lt;&gt;"",OR(ISNUMBER(SEARCH('💰 BÁO GIÁ'!$C$27,$A3178)),ISNUMBER(SEARCH('💰 BÁO GIÁ'!$C$27,$B3178)))),1,0)</f>
        <v>0</v>
      </c>
      <c r="O3178" s="1" t="str">
        <f t="shared" si="99"/>
        <v/>
      </c>
    </row>
    <row r="3179" customHeight="1" spans="1:15">
      <c r="A3179" s="1" t="str">
        <f>IF('📦 RON BỘ'!B434="","",'📦 RON BỘ'!B434)</f>
        <v>HH080756</v>
      </c>
      <c r="B3179" s="1" t="str">
        <f>IF('📦 RON BỘ'!B434="","",'📦 RON BỘ'!C434)</f>
        <v>Ron bộ BF6M1012 interface - NICE IN</v>
      </c>
      <c r="C3179" s="1" t="str">
        <f>IF('📦 RON BỘ'!B434="","","Ron bộ")</f>
        <v>Ron bộ</v>
      </c>
      <c r="D3179" s="1" t="str">
        <f>IF('📦 RON BỘ'!B434="","",'📦 RON BỘ'!F434)</f>
        <v>Bộ</v>
      </c>
      <c r="E3179" s="13">
        <f>IF('📦 RON BỘ'!B434="","",'📦 RON BỘ'!G434)</f>
        <v>0</v>
      </c>
      <c r="F3179" s="13">
        <f>IF('📦 RON BỘ'!B434="","",'📦 RON BỘ'!H434)</f>
        <v>1700000</v>
      </c>
      <c r="G3179" s="13">
        <f>IF('📦 RON BỘ'!B434="","",'📦 RON BỘ'!I434)</f>
        <v>1800000</v>
      </c>
      <c r="H3179" s="13">
        <f>IF('📦 RON BỘ'!B434="","",'📦 RON BỘ'!J434)</f>
        <v>1900000</v>
      </c>
      <c r="I3179" s="13">
        <f>IF('📦 RON BỘ'!B434="","",'📦 RON BỘ'!K434)</f>
        <v>0</v>
      </c>
      <c r="J3179" s="1" t="str">
        <f>IF('📦 RON BỘ'!B434="","","")</f>
        <v/>
      </c>
      <c r="L3179" s="1">
        <f>N(L3178)+IF(AND('🔎 TRA CỨU NHANH'!$C$2&lt;&gt;"",OR(ISNUMBER(SEARCH('🔎 TRA CỨU NHANH'!$C$2,$A3179)),ISNUMBER(SEARCH('🔎 TRA CỨU NHANH'!$C$2,$B3179)))),1,0)</f>
        <v>0</v>
      </c>
      <c r="M3179" s="1" t="str">
        <f t="shared" si="98"/>
        <v/>
      </c>
      <c r="N3179" s="1">
        <f>N(N3178)+IF(AND('💰 BÁO GIÁ'!$C$27&lt;&gt;"",OR(ISNUMBER(SEARCH('💰 BÁO GIÁ'!$C$27,$A3179)),ISNUMBER(SEARCH('💰 BÁO GIÁ'!$C$27,$B3179)))),1,0)</f>
        <v>0</v>
      </c>
      <c r="O3179" s="1" t="str">
        <f t="shared" si="99"/>
        <v/>
      </c>
    </row>
    <row r="3180" customHeight="1" spans="1:15">
      <c r="A3180" s="1" t="str">
        <f>IF('📦 RON BỘ'!B435="","",'📦 RON BỘ'!B435)</f>
        <v>HH073059</v>
      </c>
      <c r="B3180" s="1" t="str">
        <f>IF('📦 RON BỘ'!B435="","",'📦 RON BỘ'!C435)</f>
        <v>Ron bộ C221 - PACIFIC</v>
      </c>
      <c r="C3180" s="1" t="str">
        <f>IF('📦 RON BỘ'!B435="","","Ron bộ")</f>
        <v>Ron bộ</v>
      </c>
      <c r="D3180" s="1" t="str">
        <f>IF('📦 RON BỘ'!B435="","",'📦 RON BỘ'!F435)</f>
        <v>Cái</v>
      </c>
      <c r="E3180" s="13">
        <f>IF('📦 RON BỘ'!B435="","",'📦 RON BỘ'!G435)</f>
        <v>0</v>
      </c>
      <c r="F3180" s="13">
        <f>IF('📦 RON BỘ'!B435="","",'📦 RON BỘ'!H435)</f>
        <v>0</v>
      </c>
      <c r="G3180" s="13">
        <f>IF('📦 RON BỘ'!B435="","",'📦 RON BỘ'!I435)</f>
        <v>0</v>
      </c>
      <c r="H3180" s="13">
        <f>IF('📦 RON BỘ'!B435="","",'📦 RON BỘ'!J435)</f>
        <v>0</v>
      </c>
      <c r="I3180" s="13">
        <f>IF('📦 RON BỘ'!B435="","",'📦 RON BỘ'!K435)</f>
        <v>0</v>
      </c>
      <c r="J3180" s="1" t="str">
        <f>IF('📦 RON BỘ'!B435="","","")</f>
        <v/>
      </c>
      <c r="L3180" s="1">
        <f>N(L3179)+IF(AND('🔎 TRA CỨU NHANH'!$C$2&lt;&gt;"",OR(ISNUMBER(SEARCH('🔎 TRA CỨU NHANH'!$C$2,$A3180)),ISNUMBER(SEARCH('🔎 TRA CỨU NHANH'!$C$2,$B3180)))),1,0)</f>
        <v>0</v>
      </c>
      <c r="M3180" s="1" t="str">
        <f t="shared" si="98"/>
        <v/>
      </c>
      <c r="N3180" s="1">
        <f>N(N3179)+IF(AND('💰 BÁO GIÁ'!$C$27&lt;&gt;"",OR(ISNUMBER(SEARCH('💰 BÁO GIÁ'!$C$27,$A3180)),ISNUMBER(SEARCH('💰 BÁO GIÁ'!$C$27,$B3180)))),1,0)</f>
        <v>0</v>
      </c>
      <c r="O3180" s="1" t="str">
        <f t="shared" si="99"/>
        <v/>
      </c>
    </row>
    <row r="3181" customHeight="1" spans="1:15">
      <c r="A3181" s="1" t="str">
        <f>IF('📦 RON BỘ'!B436="","",'📦 RON BỘ'!B436)</f>
        <v>HH073222</v>
      </c>
      <c r="B3181" s="1" t="str">
        <f>IF('📦 RON BỘ'!B436="","",'📦 RON BỘ'!C436)</f>
        <v>Ron bộ C240 - TONYCO</v>
      </c>
      <c r="C3181" s="1" t="str">
        <f>IF('📦 RON BỘ'!B436="","","Ron bộ")</f>
        <v>Ron bộ</v>
      </c>
      <c r="D3181" s="1" t="str">
        <f>IF('📦 RON BỘ'!B436="","",'📦 RON BỘ'!F436)</f>
        <v>Bộ</v>
      </c>
      <c r="E3181" s="13">
        <f>IF('📦 RON BỘ'!B436="","",'📦 RON BỘ'!G436)</f>
        <v>0</v>
      </c>
      <c r="F3181" s="13">
        <f>IF('📦 RON BỘ'!B436="","",'📦 RON BỘ'!H436)</f>
        <v>0</v>
      </c>
      <c r="G3181" s="13">
        <f>IF('📦 RON BỘ'!B436="","",'📦 RON BỘ'!I436)</f>
        <v>0</v>
      </c>
      <c r="H3181" s="13">
        <f>IF('📦 RON BỘ'!B436="","",'📦 RON BỘ'!J436)</f>
        <v>0</v>
      </c>
      <c r="I3181" s="13">
        <f>IF('📦 RON BỘ'!B436="","",'📦 RON BỘ'!K436)</f>
        <v>0</v>
      </c>
      <c r="J3181" s="1" t="str">
        <f>IF('📦 RON BỘ'!B436="","","")</f>
        <v/>
      </c>
      <c r="L3181" s="1">
        <f>N(L3180)+IF(AND('🔎 TRA CỨU NHANH'!$C$2&lt;&gt;"",OR(ISNUMBER(SEARCH('🔎 TRA CỨU NHANH'!$C$2,$A3181)),ISNUMBER(SEARCH('🔎 TRA CỨU NHANH'!$C$2,$B3181)))),1,0)</f>
        <v>0</v>
      </c>
      <c r="M3181" s="1" t="str">
        <f t="shared" si="98"/>
        <v/>
      </c>
      <c r="N3181" s="1">
        <f>N(N3180)+IF(AND('💰 BÁO GIÁ'!$C$27&lt;&gt;"",OR(ISNUMBER(SEARCH('💰 BÁO GIÁ'!$C$27,$A3181)),ISNUMBER(SEARCH('💰 BÁO GIÁ'!$C$27,$B3181)))),1,0)</f>
        <v>0</v>
      </c>
      <c r="O3181" s="1" t="str">
        <f t="shared" si="99"/>
        <v/>
      </c>
    </row>
    <row r="3182" customHeight="1" spans="1:15">
      <c r="A3182" s="1" t="str">
        <f>IF('📦 RON BỘ'!B437="","",'📦 RON BỘ'!B437)</f>
        <v>HH074476</v>
      </c>
      <c r="B3182" s="1" t="str">
        <f>IF('📦 RON BỘ'!B437="","",'📦 RON BỘ'!C437)</f>
        <v>Ron bộ C6.4 - C.I.M.C</v>
      </c>
      <c r="C3182" s="1" t="str">
        <f>IF('📦 RON BỘ'!B437="","","Ron bộ")</f>
        <v>Ron bộ</v>
      </c>
      <c r="D3182" s="1" t="str">
        <f>IF('📦 RON BỘ'!B437="","",'📦 RON BỘ'!F437)</f>
        <v>Bộ</v>
      </c>
      <c r="E3182" s="13">
        <f>IF('📦 RON BỘ'!B437="","",'📦 RON BỘ'!G437)</f>
        <v>0</v>
      </c>
      <c r="F3182" s="13">
        <f>IF('📦 RON BỘ'!B437="","",'📦 RON BỘ'!H437)</f>
        <v>0</v>
      </c>
      <c r="G3182" s="13">
        <f>IF('📦 RON BỘ'!B437="","",'📦 RON BỘ'!I437)</f>
        <v>0</v>
      </c>
      <c r="H3182" s="13">
        <f>IF('📦 RON BỘ'!B437="","",'📦 RON BỘ'!J437)</f>
        <v>0</v>
      </c>
      <c r="I3182" s="13">
        <f>IF('📦 RON BỘ'!B437="","",'📦 RON BỘ'!K437)</f>
        <v>0</v>
      </c>
      <c r="J3182" s="1" t="str">
        <f>IF('📦 RON BỘ'!B437="","","")</f>
        <v/>
      </c>
      <c r="L3182" s="1">
        <f>N(L3181)+IF(AND('🔎 TRA CỨU NHANH'!$C$2&lt;&gt;"",OR(ISNUMBER(SEARCH('🔎 TRA CỨU NHANH'!$C$2,$A3182)),ISNUMBER(SEARCH('🔎 TRA CỨU NHANH'!$C$2,$B3182)))),1,0)</f>
        <v>0</v>
      </c>
      <c r="M3182" s="1" t="str">
        <f t="shared" si="98"/>
        <v/>
      </c>
      <c r="N3182" s="1">
        <f>N(N3181)+IF(AND('💰 BÁO GIÁ'!$C$27&lt;&gt;"",OR(ISNUMBER(SEARCH('💰 BÁO GIÁ'!$C$27,$A3182)),ISNUMBER(SEARCH('💰 BÁO GIÁ'!$C$27,$B3182)))),1,0)</f>
        <v>0</v>
      </c>
      <c r="O3182" s="1" t="str">
        <f t="shared" si="99"/>
        <v/>
      </c>
    </row>
    <row r="3183" customHeight="1" spans="1:15">
      <c r="A3183" s="1" t="str">
        <f>IF('📦 RON BỘ'!B438="","",'📦 RON BỘ'!B438)</f>
        <v>HH075958</v>
      </c>
      <c r="B3183" s="1" t="str">
        <f>IF('📦 RON BỘ'!B438="","",'📦 RON BỘ'!C438)</f>
        <v>Ron bộ C6.4 Thép - DF</v>
      </c>
      <c r="C3183" s="1" t="str">
        <f>IF('📦 RON BỘ'!B438="","","Ron bộ")</f>
        <v>Ron bộ</v>
      </c>
      <c r="D3183" s="1" t="str">
        <f>IF('📦 RON BỘ'!B438="","",'📦 RON BỘ'!F438)</f>
        <v>Bộ</v>
      </c>
      <c r="E3183" s="13">
        <f>IF('📦 RON BỘ'!B438="","",'📦 RON BỘ'!G438)</f>
        <v>0</v>
      </c>
      <c r="F3183" s="13">
        <f>IF('📦 RON BỘ'!B438="","",'📦 RON BỘ'!H438)</f>
        <v>0</v>
      </c>
      <c r="G3183" s="13">
        <f>IF('📦 RON BỘ'!B438="","",'📦 RON BỘ'!I438)</f>
        <v>0</v>
      </c>
      <c r="H3183" s="13">
        <f>IF('📦 RON BỘ'!B438="","",'📦 RON BỘ'!J438)</f>
        <v>0</v>
      </c>
      <c r="I3183" s="13">
        <f>IF('📦 RON BỘ'!B438="","",'📦 RON BỘ'!K438)</f>
        <v>0</v>
      </c>
      <c r="J3183" s="1" t="str">
        <f>IF('📦 RON BỘ'!B438="","","")</f>
        <v/>
      </c>
      <c r="L3183" s="1">
        <f>N(L3182)+IF(AND('🔎 TRA CỨU NHANH'!$C$2&lt;&gt;"",OR(ISNUMBER(SEARCH('🔎 TRA CỨU NHANH'!$C$2,$A3183)),ISNUMBER(SEARCH('🔎 TRA CỨU NHANH'!$C$2,$B3183)))),1,0)</f>
        <v>0</v>
      </c>
      <c r="M3183" s="1" t="str">
        <f t="shared" si="98"/>
        <v/>
      </c>
      <c r="N3183" s="1">
        <f>N(N3182)+IF(AND('💰 BÁO GIÁ'!$C$27&lt;&gt;"",OR(ISNUMBER(SEARCH('💰 BÁO GIÁ'!$C$27,$A3183)),ISNUMBER(SEARCH('💰 BÁO GIÁ'!$C$27,$B3183)))),1,0)</f>
        <v>0</v>
      </c>
      <c r="O3183" s="1" t="str">
        <f t="shared" si="99"/>
        <v/>
      </c>
    </row>
    <row r="3184" customHeight="1" spans="1:15">
      <c r="A3184" s="1" t="str">
        <f>IF('📦 RON BỘ'!B439="","",'📦 RON BỘ'!B439)</f>
        <v>HH081902</v>
      </c>
      <c r="B3184" s="1" t="str">
        <f>IF('📦 RON BỘ'!B439="","",'📦 RON BỘ'!C439)</f>
        <v>Ron bộ CA-6110/ CA6DL2-35/ 6DL2-28/29D (ko gồm ron quy lát)</v>
      </c>
      <c r="C3184" s="1" t="str">
        <f>IF('📦 RON BỘ'!B439="","","Ron bộ")</f>
        <v>Ron bộ</v>
      </c>
      <c r="D3184" s="1" t="str">
        <f>IF('📦 RON BỘ'!B439="","",'📦 RON BỘ'!F439)</f>
        <v>Bộ</v>
      </c>
      <c r="E3184" s="13">
        <f>IF('📦 RON BỘ'!B439="","",'📦 RON BỘ'!G439)</f>
        <v>0</v>
      </c>
      <c r="F3184" s="13">
        <f>IF('📦 RON BỘ'!B439="","",'📦 RON BỘ'!H439)</f>
        <v>0</v>
      </c>
      <c r="G3184" s="13">
        <f>IF('📦 RON BỘ'!B439="","",'📦 RON BỘ'!I439)</f>
        <v>0</v>
      </c>
      <c r="H3184" s="13">
        <f>IF('📦 RON BỘ'!B439="","",'📦 RON BỘ'!J439)</f>
        <v>0</v>
      </c>
      <c r="I3184" s="13">
        <f>IF('📦 RON BỘ'!B439="","",'📦 RON BỘ'!K439)</f>
        <v>0</v>
      </c>
      <c r="J3184" s="1" t="str">
        <f>IF('📦 RON BỘ'!B439="","","")</f>
        <v/>
      </c>
      <c r="L3184" s="1">
        <f>N(L3183)+IF(AND('🔎 TRA CỨU NHANH'!$C$2&lt;&gt;"",OR(ISNUMBER(SEARCH('🔎 TRA CỨU NHANH'!$C$2,$A3184)),ISNUMBER(SEARCH('🔎 TRA CỨU NHANH'!$C$2,$B3184)))),1,0)</f>
        <v>0</v>
      </c>
      <c r="M3184" s="1" t="str">
        <f t="shared" si="98"/>
        <v/>
      </c>
      <c r="N3184" s="1">
        <f>N(N3183)+IF(AND('💰 BÁO GIÁ'!$C$27&lt;&gt;"",OR(ISNUMBER(SEARCH('💰 BÁO GIÁ'!$C$27,$A3184)),ISNUMBER(SEARCH('💰 BÁO GIÁ'!$C$27,$B3184)))),1,0)</f>
        <v>0</v>
      </c>
      <c r="O3184" s="1" t="str">
        <f t="shared" si="99"/>
        <v/>
      </c>
    </row>
    <row r="3185" customHeight="1" spans="1:15">
      <c r="A3185" s="1" t="str">
        <f>IF('📦 RON BỘ'!B440="","",'📦 RON BỘ'!B440)</f>
        <v>HH082534</v>
      </c>
      <c r="B3185" s="1" t="str">
        <f>IF('📦 RON BỘ'!B440="","",'📦 RON BỘ'!C440)</f>
        <v>Ron bộ D24/DL02 thép Inox - NICE IN</v>
      </c>
      <c r="C3185" s="1" t="str">
        <f>IF('📦 RON BỘ'!B440="","","Ron bộ")</f>
        <v>Ron bộ</v>
      </c>
      <c r="D3185" s="1" t="str">
        <f>IF('📦 RON BỘ'!B440="","",'📦 RON BỘ'!F440)</f>
        <v>Bộ</v>
      </c>
      <c r="E3185" s="13">
        <f>IF('📦 RON BỘ'!B440="","",'📦 RON BỘ'!G440)</f>
        <v>0</v>
      </c>
      <c r="F3185" s="13">
        <f>IF('📦 RON BỘ'!B440="","",'📦 RON BỘ'!H440)</f>
        <v>1250000</v>
      </c>
      <c r="G3185" s="13">
        <f>IF('📦 RON BỘ'!B440="","",'📦 RON BỘ'!I440)</f>
        <v>1300000</v>
      </c>
      <c r="H3185" s="13">
        <f>IF('📦 RON BỘ'!B440="","",'📦 RON BỘ'!J440)</f>
        <v>1350000</v>
      </c>
      <c r="I3185" s="13">
        <f>IF('📦 RON BỘ'!B440="","",'📦 RON BỘ'!K440)</f>
        <v>0</v>
      </c>
      <c r="J3185" s="1" t="str">
        <f>IF('📦 RON BỘ'!B440="","","")</f>
        <v/>
      </c>
      <c r="L3185" s="1">
        <f>N(L3184)+IF(AND('🔎 TRA CỨU NHANH'!$C$2&lt;&gt;"",OR(ISNUMBER(SEARCH('🔎 TRA CỨU NHANH'!$C$2,$A3185)),ISNUMBER(SEARCH('🔎 TRA CỨU NHANH'!$C$2,$B3185)))),1,0)</f>
        <v>0</v>
      </c>
      <c r="M3185" s="1" t="str">
        <f t="shared" si="98"/>
        <v/>
      </c>
      <c r="N3185" s="1">
        <f>N(N3184)+IF(AND('💰 BÁO GIÁ'!$C$27&lt;&gt;"",OR(ISNUMBER(SEARCH('💰 BÁO GIÁ'!$C$27,$A3185)),ISNUMBER(SEARCH('💰 BÁO GIÁ'!$C$27,$B3185)))),1,0)</f>
        <v>0</v>
      </c>
      <c r="O3185" s="1" t="str">
        <f t="shared" si="99"/>
        <v/>
      </c>
    </row>
    <row r="3186" customHeight="1" spans="1:15">
      <c r="A3186" s="1" t="str">
        <f>IF('📦 RON BỘ'!B441="","",'📦 RON BỘ'!B441)</f>
        <v>HH077667</v>
      </c>
      <c r="B3186" s="1" t="str">
        <f>IF('📦 RON BỘ'!B441="","",'📦 RON BỘ'!C441)</f>
        <v>Ron bộ D4CB/Porter II thép (S) - PACIFIC</v>
      </c>
      <c r="C3186" s="1" t="str">
        <f>IF('📦 RON BỘ'!B441="","","Ron bộ")</f>
        <v>Ron bộ</v>
      </c>
      <c r="D3186" s="1" t="str">
        <f>IF('📦 RON BỘ'!B441="","",'📦 RON BỘ'!F441)</f>
        <v>Bộ</v>
      </c>
      <c r="E3186" s="13">
        <f>IF('📦 RON BỘ'!B441="","",'📦 RON BỘ'!G441)</f>
        <v>0</v>
      </c>
      <c r="F3186" s="13">
        <f>IF('📦 RON BỘ'!B441="","",'📦 RON BỘ'!H441)</f>
        <v>0</v>
      </c>
      <c r="G3186" s="13">
        <f>IF('📦 RON BỘ'!B441="","",'📦 RON BỘ'!I441)</f>
        <v>0</v>
      </c>
      <c r="H3186" s="13">
        <f>IF('📦 RON BỘ'!B441="","",'📦 RON BỘ'!J441)</f>
        <v>0</v>
      </c>
      <c r="I3186" s="13">
        <f>IF('📦 RON BỘ'!B441="","",'📦 RON BỘ'!K441)</f>
        <v>0</v>
      </c>
      <c r="J3186" s="1" t="str">
        <f>IF('📦 RON BỘ'!B441="","","")</f>
        <v/>
      </c>
      <c r="L3186" s="1">
        <f>N(L3185)+IF(AND('🔎 TRA CỨU NHANH'!$C$2&lt;&gt;"",OR(ISNUMBER(SEARCH('🔎 TRA CỨU NHANH'!$C$2,$A3186)),ISNUMBER(SEARCH('🔎 TRA CỨU NHANH'!$C$2,$B3186)))),1,0)</f>
        <v>0</v>
      </c>
      <c r="M3186" s="1" t="str">
        <f t="shared" si="98"/>
        <v/>
      </c>
      <c r="N3186" s="1">
        <f>N(N3185)+IF(AND('💰 BÁO GIÁ'!$C$27&lt;&gt;"",OR(ISNUMBER(SEARCH('💰 BÁO GIÁ'!$C$27,$A3186)),ISNUMBER(SEARCH('💰 BÁO GIÁ'!$C$27,$B3186)))),1,0)</f>
        <v>0</v>
      </c>
      <c r="O3186" s="1" t="str">
        <f t="shared" si="99"/>
        <v/>
      </c>
    </row>
    <row r="3187" customHeight="1" spans="1:15">
      <c r="A3187" s="1" t="str">
        <f>IF('📦 RON BỘ'!B442="","",'📦 RON BỘ'!B442)</f>
        <v>HH081477</v>
      </c>
      <c r="B3187" s="1" t="str">
        <f>IF('📦 RON BỘ'!B442="","",'📦 RON BỘ'!C442)</f>
        <v>Ron bộ D4CC/ D4CB NEW, thép - DF</v>
      </c>
      <c r="C3187" s="1" t="str">
        <f>IF('📦 RON BỘ'!B442="","","Ron bộ")</f>
        <v>Ron bộ</v>
      </c>
      <c r="D3187" s="1" t="str">
        <f>IF('📦 RON BỘ'!B442="","",'📦 RON BỘ'!F442)</f>
        <v>Bộ</v>
      </c>
      <c r="E3187" s="13">
        <f>IF('📦 RON BỘ'!B442="","",'📦 RON BỘ'!G442)</f>
        <v>0</v>
      </c>
      <c r="F3187" s="13">
        <f>IF('📦 RON BỘ'!B442="","",'📦 RON BỘ'!H442)</f>
        <v>700000</v>
      </c>
      <c r="G3187" s="13">
        <f>IF('📦 RON BỘ'!B442="","",'📦 RON BỘ'!I442)</f>
        <v>750000</v>
      </c>
      <c r="H3187" s="13">
        <f>IF('📦 RON BỘ'!B442="","",'📦 RON BỘ'!J442)</f>
        <v>800000</v>
      </c>
      <c r="I3187" s="13">
        <f>IF('📦 RON BỘ'!B442="","",'📦 RON BỘ'!K442)</f>
        <v>0</v>
      </c>
      <c r="J3187" s="1" t="str">
        <f>IF('📦 RON BỘ'!B442="","","")</f>
        <v/>
      </c>
      <c r="L3187" s="1">
        <f>N(L3186)+IF(AND('🔎 TRA CỨU NHANH'!$C$2&lt;&gt;"",OR(ISNUMBER(SEARCH('🔎 TRA CỨU NHANH'!$C$2,$A3187)),ISNUMBER(SEARCH('🔎 TRA CỨU NHANH'!$C$2,$B3187)))),1,0)</f>
        <v>0</v>
      </c>
      <c r="M3187" s="1" t="str">
        <f t="shared" si="98"/>
        <v/>
      </c>
      <c r="N3187" s="1">
        <f>N(N3186)+IF(AND('💰 BÁO GIÁ'!$C$27&lt;&gt;"",OR(ISNUMBER(SEARCH('💰 BÁO GIÁ'!$C$27,$A3187)),ISNUMBER(SEARCH('💰 BÁO GIÁ'!$C$27,$B3187)))),1,0)</f>
        <v>0</v>
      </c>
      <c r="O3187" s="1" t="str">
        <f t="shared" si="99"/>
        <v/>
      </c>
    </row>
    <row r="3188" customHeight="1" spans="1:15">
      <c r="A3188" s="1" t="str">
        <f>IF('📦 RON BỘ'!B443="","",'📦 RON BỘ'!B443)</f>
        <v>HH074299</v>
      </c>
      <c r="B3188" s="1" t="str">
        <f>IF('📦 RON BỘ'!B443="","",'📦 RON BỘ'!C443)</f>
        <v>Ron bộ D4DA - CADA</v>
      </c>
      <c r="C3188" s="1" t="str">
        <f>IF('📦 RON BỘ'!B443="","","Ron bộ")</f>
        <v>Ron bộ</v>
      </c>
      <c r="D3188" s="1" t="str">
        <f>IF('📦 RON BỘ'!B443="","",'📦 RON BỘ'!F443)</f>
        <v>Bộ</v>
      </c>
      <c r="E3188" s="13">
        <f>IF('📦 RON BỘ'!B443="","",'📦 RON BỘ'!G443)</f>
        <v>0</v>
      </c>
      <c r="F3188" s="13">
        <f>IF('📦 RON BỘ'!B443="","",'📦 RON BỘ'!H443)</f>
        <v>0</v>
      </c>
      <c r="G3188" s="13">
        <f>IF('📦 RON BỘ'!B443="","",'📦 RON BỘ'!I443)</f>
        <v>0</v>
      </c>
      <c r="H3188" s="13">
        <f>IF('📦 RON BỘ'!B443="","",'📦 RON BỘ'!J443)</f>
        <v>0</v>
      </c>
      <c r="I3188" s="13">
        <f>IF('📦 RON BỘ'!B443="","",'📦 RON BỘ'!K443)</f>
        <v>0</v>
      </c>
      <c r="J3188" s="1" t="str">
        <f>IF('📦 RON BỘ'!B443="","","")</f>
        <v/>
      </c>
      <c r="L3188" s="1">
        <f>N(L3187)+IF(AND('🔎 TRA CỨU NHANH'!$C$2&lt;&gt;"",OR(ISNUMBER(SEARCH('🔎 TRA CỨU NHANH'!$C$2,$A3188)),ISNUMBER(SEARCH('🔎 TRA CỨU NHANH'!$C$2,$B3188)))),1,0)</f>
        <v>0</v>
      </c>
      <c r="M3188" s="1" t="str">
        <f t="shared" si="98"/>
        <v/>
      </c>
      <c r="N3188" s="1">
        <f>N(N3187)+IF(AND('💰 BÁO GIÁ'!$C$27&lt;&gt;"",OR(ISNUMBER(SEARCH('💰 BÁO GIÁ'!$C$27,$A3188)),ISNUMBER(SEARCH('💰 BÁO GIÁ'!$C$27,$B3188)))),1,0)</f>
        <v>0</v>
      </c>
      <c r="O3188" s="1" t="str">
        <f t="shared" si="99"/>
        <v/>
      </c>
    </row>
    <row r="3189" customHeight="1" spans="1:15">
      <c r="A3189" s="1" t="str">
        <f>IF('📦 RON BỘ'!B444="","",'📦 RON BỘ'!B444)</f>
        <v>HH078071</v>
      </c>
      <c r="B3189" s="1" t="str">
        <f>IF('📦 RON BỘ'!B444="","",'📦 RON BỘ'!C444)</f>
        <v>Ron bộ D4DA/MIGHTY II (S) Thép - DF</v>
      </c>
      <c r="C3189" s="1" t="str">
        <f>IF('📦 RON BỘ'!B444="","","Ron bộ")</f>
        <v>Ron bộ</v>
      </c>
      <c r="D3189" s="1" t="str">
        <f>IF('📦 RON BỘ'!B444="","",'📦 RON BỘ'!F444)</f>
        <v>Bộ</v>
      </c>
      <c r="E3189" s="13">
        <f>IF('📦 RON BỘ'!B444="","",'📦 RON BỘ'!G444)</f>
        <v>0</v>
      </c>
      <c r="F3189" s="13">
        <f>IF('📦 RON BỘ'!B444="","",'📦 RON BỘ'!H444)</f>
        <v>550000</v>
      </c>
      <c r="G3189" s="13">
        <f>IF('📦 RON BỘ'!B444="","",'📦 RON BỘ'!I444)</f>
        <v>600000</v>
      </c>
      <c r="H3189" s="13">
        <f>IF('📦 RON BỘ'!B444="","",'📦 RON BỘ'!J444)</f>
        <v>650000</v>
      </c>
      <c r="I3189" s="13">
        <f>IF('📦 RON BỘ'!B444="","",'📦 RON BỘ'!K444)</f>
        <v>0</v>
      </c>
      <c r="J3189" s="1" t="str">
        <f>IF('📦 RON BỘ'!B444="","","")</f>
        <v/>
      </c>
      <c r="L3189" s="1">
        <f>N(L3188)+IF(AND('🔎 TRA CỨU NHANH'!$C$2&lt;&gt;"",OR(ISNUMBER(SEARCH('🔎 TRA CỨU NHANH'!$C$2,$A3189)),ISNUMBER(SEARCH('🔎 TRA CỨU NHANH'!$C$2,$B3189)))),1,0)</f>
        <v>0</v>
      </c>
      <c r="M3189" s="1" t="str">
        <f t="shared" si="98"/>
        <v/>
      </c>
      <c r="N3189" s="1">
        <f>N(N3188)+IF(AND('💰 BÁO GIÁ'!$C$27&lt;&gt;"",OR(ISNUMBER(SEARCH('💰 BÁO GIÁ'!$C$27,$A3189)),ISNUMBER(SEARCH('💰 BÁO GIÁ'!$C$27,$B3189)))),1,0)</f>
        <v>0</v>
      </c>
      <c r="O3189" s="1" t="str">
        <f t="shared" si="99"/>
        <v/>
      </c>
    </row>
    <row r="3190" customHeight="1" spans="1:15">
      <c r="A3190" s="1" t="str">
        <f>IF('📦 RON BỘ'!B445="","",'📦 RON BỘ'!B445)</f>
        <v>HH082092</v>
      </c>
      <c r="B3190" s="1" t="str">
        <f>IF('📦 RON BỘ'!B445="","",'📦 RON BỘ'!C445)</f>
        <v>Ron bộ D4DA/MIGHTY II (S) Thép - MASAKO</v>
      </c>
      <c r="C3190" s="1" t="str">
        <f>IF('📦 RON BỘ'!B445="","","Ron bộ")</f>
        <v>Ron bộ</v>
      </c>
      <c r="D3190" s="1" t="str">
        <f>IF('📦 RON BỘ'!B445="","",'📦 RON BỘ'!F445)</f>
        <v>Bộ</v>
      </c>
      <c r="E3190" s="13">
        <f>IF('📦 RON BỘ'!B445="","",'📦 RON BỘ'!G445)</f>
        <v>0</v>
      </c>
      <c r="F3190" s="13">
        <f>IF('📦 RON BỘ'!B445="","",'📦 RON BỘ'!H445)</f>
        <v>480000</v>
      </c>
      <c r="G3190" s="13">
        <f>IF('📦 RON BỘ'!B445="","",'📦 RON BỘ'!I445)</f>
        <v>510000</v>
      </c>
      <c r="H3190" s="13">
        <f>IF('📦 RON BỘ'!B445="","",'📦 RON BỘ'!J445)</f>
        <v>550000</v>
      </c>
      <c r="I3190" s="13">
        <f>IF('📦 RON BỘ'!B445="","",'📦 RON BỘ'!K445)</f>
        <v>0</v>
      </c>
      <c r="J3190" s="1" t="str">
        <f>IF('📦 RON BỘ'!B445="","","")</f>
        <v/>
      </c>
      <c r="L3190" s="1">
        <f>N(L3189)+IF(AND('🔎 TRA CỨU NHANH'!$C$2&lt;&gt;"",OR(ISNUMBER(SEARCH('🔎 TRA CỨU NHANH'!$C$2,$A3190)),ISNUMBER(SEARCH('🔎 TRA CỨU NHANH'!$C$2,$B3190)))),1,0)</f>
        <v>0</v>
      </c>
      <c r="M3190" s="1" t="str">
        <f t="shared" si="98"/>
        <v/>
      </c>
      <c r="N3190" s="1">
        <f>N(N3189)+IF(AND('💰 BÁO GIÁ'!$C$27&lt;&gt;"",OR(ISNUMBER(SEARCH('💰 BÁO GIÁ'!$C$27,$A3190)),ISNUMBER(SEARCH('💰 BÁO GIÁ'!$C$27,$B3190)))),1,0)</f>
        <v>0</v>
      </c>
      <c r="O3190" s="1" t="str">
        <f t="shared" si="99"/>
        <v/>
      </c>
    </row>
    <row r="3191" customHeight="1" spans="1:15">
      <c r="A3191" s="1" t="str">
        <f>IF('📦 RON BỘ'!B446="","",'📦 RON BỘ'!B446)</f>
        <v>HH073775</v>
      </c>
      <c r="B3191" s="1" t="str">
        <f>IF('📦 RON BỘ'!B446="","",'📦 RON BỘ'!C446)</f>
        <v>Ron bộ D6CB kim loại (S) - CGP</v>
      </c>
      <c r="C3191" s="1" t="str">
        <f>IF('📦 RON BỘ'!B446="","","Ron bộ")</f>
        <v>Ron bộ</v>
      </c>
      <c r="D3191" s="1" t="str">
        <f>IF('📦 RON BỘ'!B446="","",'📦 RON BỘ'!F446)</f>
        <v>Bộ</v>
      </c>
      <c r="E3191" s="13">
        <f>IF('📦 RON BỘ'!B446="","",'📦 RON BỘ'!G446)</f>
        <v>0</v>
      </c>
      <c r="F3191" s="13">
        <f>IF('📦 RON BỘ'!B446="","",'📦 RON BỘ'!H446)</f>
        <v>0</v>
      </c>
      <c r="G3191" s="13">
        <f>IF('📦 RON BỘ'!B446="","",'📦 RON BỘ'!I446)</f>
        <v>0</v>
      </c>
      <c r="H3191" s="13">
        <f>IF('📦 RON BỘ'!B446="","",'📦 RON BỘ'!J446)</f>
        <v>0</v>
      </c>
      <c r="I3191" s="13">
        <f>IF('📦 RON BỘ'!B446="","",'📦 RON BỘ'!K446)</f>
        <v>0</v>
      </c>
      <c r="J3191" s="1" t="str">
        <f>IF('📦 RON BỘ'!B446="","","")</f>
        <v/>
      </c>
      <c r="L3191" s="1">
        <f>N(L3190)+IF(AND('🔎 TRA CỨU NHANH'!$C$2&lt;&gt;"",OR(ISNUMBER(SEARCH('🔎 TRA CỨU NHANH'!$C$2,$A3191)),ISNUMBER(SEARCH('🔎 TRA CỨU NHANH'!$C$2,$B3191)))),1,0)</f>
        <v>0</v>
      </c>
      <c r="M3191" s="1" t="str">
        <f t="shared" si="98"/>
        <v/>
      </c>
      <c r="N3191" s="1">
        <f>N(N3190)+IF(AND('💰 BÁO GIÁ'!$C$27&lt;&gt;"",OR(ISNUMBER(SEARCH('💰 BÁO GIÁ'!$C$27,$A3191)),ISNUMBER(SEARCH('💰 BÁO GIÁ'!$C$27,$B3191)))),1,0)</f>
        <v>0</v>
      </c>
      <c r="O3191" s="1" t="str">
        <f t="shared" si="99"/>
        <v/>
      </c>
    </row>
    <row r="3192" customHeight="1" spans="1:15">
      <c r="A3192" s="1" t="str">
        <f>IF('📦 RON BỘ'!B447="","",'📦 RON BỘ'!B447)</f>
        <v>HH077484</v>
      </c>
      <c r="B3192" s="1" t="str">
        <f>IF('📦 RON BỘ'!B447="","",'📦 RON BỘ'!C447)</f>
        <v>Ron bộ D6DA Thép - DF (đối chiếu ron miếng, có 2 đời)</v>
      </c>
      <c r="C3192" s="1" t="str">
        <f>IF('📦 RON BỘ'!B447="","","Ron bộ")</f>
        <v>Ron bộ</v>
      </c>
      <c r="D3192" s="1" t="str">
        <f>IF('📦 RON BỘ'!B447="","",'📦 RON BỘ'!F447)</f>
        <v>Bộ</v>
      </c>
      <c r="E3192" s="13">
        <f>IF('📦 RON BỘ'!B447="","",'📦 RON BỘ'!G447)</f>
        <v>0</v>
      </c>
      <c r="F3192" s="13">
        <f>IF('📦 RON BỘ'!B447="","",'📦 RON BỘ'!H447)</f>
        <v>1600000</v>
      </c>
      <c r="G3192" s="13">
        <f>IF('📦 RON BỘ'!B447="","",'📦 RON BỘ'!I447)</f>
        <v>1700000</v>
      </c>
      <c r="H3192" s="13">
        <f>IF('📦 RON BỘ'!B447="","",'📦 RON BỘ'!J447)</f>
        <v>1800000</v>
      </c>
      <c r="I3192" s="13">
        <f>IF('📦 RON BỘ'!B447="","",'📦 RON BỘ'!K447)</f>
        <v>0</v>
      </c>
      <c r="J3192" s="1" t="str">
        <f>IF('📦 RON BỘ'!B447="","","")</f>
        <v/>
      </c>
      <c r="L3192" s="1">
        <f>N(L3191)+IF(AND('🔎 TRA CỨU NHANH'!$C$2&lt;&gt;"",OR(ISNUMBER(SEARCH('🔎 TRA CỨU NHANH'!$C$2,$A3192)),ISNUMBER(SEARCH('🔎 TRA CỨU NHANH'!$C$2,$B3192)))),1,0)</f>
        <v>0</v>
      </c>
      <c r="M3192" s="1" t="str">
        <f t="shared" si="98"/>
        <v/>
      </c>
      <c r="N3192" s="1">
        <f>N(N3191)+IF(AND('💰 BÁO GIÁ'!$C$27&lt;&gt;"",OR(ISNUMBER(SEARCH('💰 BÁO GIÁ'!$C$27,$A3192)),ISNUMBER(SEARCH('💰 BÁO GIÁ'!$C$27,$B3192)))),1,0)</f>
        <v>0</v>
      </c>
      <c r="O3192" s="1" t="str">
        <f t="shared" si="99"/>
        <v/>
      </c>
    </row>
    <row r="3193" customHeight="1" spans="1:15">
      <c r="A3193" s="1" t="str">
        <f>IF('📦 RON BỘ'!B448="","",'📦 RON BỘ'!B448)</f>
        <v>HH075867</v>
      </c>
      <c r="B3193" s="1" t="str">
        <f>IF('📦 RON BỘ'!B448="","",'📦 RON BỘ'!C448)</f>
        <v>Ron bộ DA120/DA640 - PACIFIC</v>
      </c>
      <c r="C3193" s="1" t="str">
        <f>IF('📦 RON BỘ'!B448="","","Ron bộ")</f>
        <v>Ron bộ</v>
      </c>
      <c r="D3193" s="1" t="str">
        <f>IF('📦 RON BỘ'!B448="","",'📦 RON BỘ'!F448)</f>
        <v>Bộ</v>
      </c>
      <c r="E3193" s="13">
        <f>IF('📦 RON BỘ'!B448="","",'📦 RON BỘ'!G448)</f>
        <v>0</v>
      </c>
      <c r="F3193" s="13">
        <f>IF('📦 RON BỘ'!B448="","",'📦 RON BỘ'!H448)</f>
        <v>0</v>
      </c>
      <c r="G3193" s="13">
        <f>IF('📦 RON BỘ'!B448="","",'📦 RON BỘ'!I448)</f>
        <v>0</v>
      </c>
      <c r="H3193" s="13">
        <f>IF('📦 RON BỘ'!B448="","",'📦 RON BỘ'!J448)</f>
        <v>0</v>
      </c>
      <c r="I3193" s="13">
        <f>IF('📦 RON BỘ'!B448="","",'📦 RON BỘ'!K448)</f>
        <v>0</v>
      </c>
      <c r="J3193" s="1" t="str">
        <f>IF('📦 RON BỘ'!B448="","","")</f>
        <v/>
      </c>
      <c r="L3193" s="1">
        <f>N(L3192)+IF(AND('🔎 TRA CỨU NHANH'!$C$2&lt;&gt;"",OR(ISNUMBER(SEARCH('🔎 TRA CỨU NHANH'!$C$2,$A3193)),ISNUMBER(SEARCH('🔎 TRA CỨU NHANH'!$C$2,$B3193)))),1,0)</f>
        <v>0</v>
      </c>
      <c r="M3193" s="1" t="str">
        <f t="shared" si="98"/>
        <v/>
      </c>
      <c r="N3193" s="1">
        <f>N(N3192)+IF(AND('💰 BÁO GIÁ'!$C$27&lt;&gt;"",OR(ISNUMBER(SEARCH('💰 BÁO GIÁ'!$C$27,$A3193)),ISNUMBER(SEARCH('💰 BÁO GIÁ'!$C$27,$B3193)))),1,0)</f>
        <v>0</v>
      </c>
      <c r="O3193" s="1" t="str">
        <f t="shared" si="99"/>
        <v/>
      </c>
    </row>
    <row r="3194" customHeight="1" spans="1:15">
      <c r="A3194" s="1" t="str">
        <f>IF('📦 RON BỘ'!B449="","",'📦 RON BỘ'!B449)</f>
        <v>HH077343</v>
      </c>
      <c r="B3194" s="1" t="str">
        <f>IF('📦 RON BỘ'!B449="","",'📦 RON BỘ'!C449)</f>
        <v>Ron bộ DA220 Amiang - MASAKO</v>
      </c>
      <c r="C3194" s="1" t="str">
        <f>IF('📦 RON BỘ'!B449="","","Ron bộ")</f>
        <v>Ron bộ</v>
      </c>
      <c r="D3194" s="1" t="str">
        <f>IF('📦 RON BỘ'!B449="","",'📦 RON BỘ'!F449)</f>
        <v>Bộ</v>
      </c>
      <c r="E3194" s="13">
        <f>IF('📦 RON BỘ'!B449="","",'📦 RON BỘ'!G449)</f>
        <v>0</v>
      </c>
      <c r="F3194" s="13">
        <f>IF('📦 RON BỘ'!B449="","",'📦 RON BỘ'!H449)</f>
        <v>520000</v>
      </c>
      <c r="G3194" s="13">
        <f>IF('📦 RON BỘ'!B449="","",'📦 RON BỘ'!I449)</f>
        <v>550000</v>
      </c>
      <c r="H3194" s="13">
        <f>IF('📦 RON BỘ'!B449="","",'📦 RON BỘ'!J449)</f>
        <v>600000</v>
      </c>
      <c r="I3194" s="13">
        <f>IF('📦 RON BỘ'!B449="","",'📦 RON BỘ'!K449)</f>
        <v>0</v>
      </c>
      <c r="J3194" s="1" t="str">
        <f>IF('📦 RON BỘ'!B449="","","")</f>
        <v/>
      </c>
      <c r="L3194" s="1">
        <f>N(L3193)+IF(AND('🔎 TRA CỨU NHANH'!$C$2&lt;&gt;"",OR(ISNUMBER(SEARCH('🔎 TRA CỨU NHANH'!$C$2,$A3194)),ISNUMBER(SEARCH('🔎 TRA CỨU NHANH'!$C$2,$B3194)))),1,0)</f>
        <v>0</v>
      </c>
      <c r="M3194" s="1" t="str">
        <f t="shared" si="98"/>
        <v/>
      </c>
      <c r="N3194" s="1">
        <f>N(N3193)+IF(AND('💰 BÁO GIÁ'!$C$27&lt;&gt;"",OR(ISNUMBER(SEARCH('💰 BÁO GIÁ'!$C$27,$A3194)),ISNUMBER(SEARCH('💰 BÁO GIÁ'!$C$27,$B3194)))),1,0)</f>
        <v>0</v>
      </c>
      <c r="O3194" s="1" t="str">
        <f t="shared" si="99"/>
        <v/>
      </c>
    </row>
    <row r="3195" customHeight="1" spans="1:15">
      <c r="A3195" s="1" t="str">
        <f>IF('📦 RON BỘ'!B450="","",'📦 RON BỘ'!B450)</f>
        <v>HH083062</v>
      </c>
      <c r="B3195" s="1" t="str">
        <f>IF('📦 RON BỘ'!B450="","",'📦 RON BỘ'!C450)</f>
        <v>Ron bộ DE12S/ D2366 xe tải - Thép - PACIFIC</v>
      </c>
      <c r="C3195" s="1" t="str">
        <f>IF('📦 RON BỘ'!B450="","","Ron bộ")</f>
        <v>Ron bộ</v>
      </c>
      <c r="D3195" s="1" t="str">
        <f>IF('📦 RON BỘ'!B450="","",'📦 RON BỘ'!F450)</f>
        <v>Bộ</v>
      </c>
      <c r="E3195" s="13">
        <f>IF('📦 RON BỘ'!B450="","",'📦 RON BỘ'!G450)</f>
        <v>0</v>
      </c>
      <c r="F3195" s="13">
        <f>IF('📦 RON BỘ'!B450="","",'📦 RON BỘ'!H450)</f>
        <v>0</v>
      </c>
      <c r="G3195" s="13">
        <f>IF('📦 RON BỘ'!B450="","",'📦 RON BỘ'!I450)</f>
        <v>0</v>
      </c>
      <c r="H3195" s="13">
        <f>IF('📦 RON BỘ'!B450="","",'📦 RON BỘ'!J450)</f>
        <v>0</v>
      </c>
      <c r="I3195" s="13">
        <f>IF('📦 RON BỘ'!B450="","",'📦 RON BỘ'!K450)</f>
        <v>0</v>
      </c>
      <c r="J3195" s="1" t="str">
        <f>IF('📦 RON BỘ'!B450="","","")</f>
        <v/>
      </c>
      <c r="L3195" s="1">
        <f>N(L3194)+IF(AND('🔎 TRA CỨU NHANH'!$C$2&lt;&gt;"",OR(ISNUMBER(SEARCH('🔎 TRA CỨU NHANH'!$C$2,$A3195)),ISNUMBER(SEARCH('🔎 TRA CỨU NHANH'!$C$2,$B3195)))),1,0)</f>
        <v>0</v>
      </c>
      <c r="M3195" s="1" t="str">
        <f t="shared" si="98"/>
        <v/>
      </c>
      <c r="N3195" s="1">
        <f>N(N3194)+IF(AND('💰 BÁO GIÁ'!$C$27&lt;&gt;"",OR(ISNUMBER(SEARCH('💰 BÁO GIÁ'!$C$27,$A3195)),ISNUMBER(SEARCH('💰 BÁO GIÁ'!$C$27,$B3195)))),1,0)</f>
        <v>0</v>
      </c>
      <c r="O3195" s="1" t="str">
        <f t="shared" si="99"/>
        <v/>
      </c>
    </row>
    <row r="3196" customHeight="1" spans="1:15">
      <c r="A3196" s="1" t="str">
        <f>IF('📦 RON BỘ'!B451="","",'📦 RON BỘ'!B451)</f>
        <v>HH073524</v>
      </c>
      <c r="B3196" s="1" t="str">
        <f>IF('📦 RON BỘ'!B451="","",'📦 RON BỘ'!C451)</f>
        <v>Ron bộ DH100 - CGP</v>
      </c>
      <c r="C3196" s="1" t="str">
        <f>IF('📦 RON BỘ'!B451="","","Ron bộ")</f>
        <v>Ron bộ</v>
      </c>
      <c r="D3196" s="1" t="str">
        <f>IF('📦 RON BỘ'!B451="","",'📦 RON BỘ'!F451)</f>
        <v>Bộ</v>
      </c>
      <c r="E3196" s="13">
        <f>IF('📦 RON BỘ'!B451="","",'📦 RON BỘ'!G451)</f>
        <v>0</v>
      </c>
      <c r="F3196" s="13">
        <f>IF('📦 RON BỘ'!B451="","",'📦 RON BỘ'!H451)</f>
        <v>0</v>
      </c>
      <c r="G3196" s="13">
        <f>IF('📦 RON BỘ'!B451="","",'📦 RON BỘ'!I451)</f>
        <v>0</v>
      </c>
      <c r="H3196" s="13">
        <f>IF('📦 RON BỘ'!B451="","",'📦 RON BỘ'!J451)</f>
        <v>0</v>
      </c>
      <c r="I3196" s="13">
        <f>IF('📦 RON BỘ'!B451="","",'📦 RON BỘ'!K451)</f>
        <v>0</v>
      </c>
      <c r="J3196" s="1" t="str">
        <f>IF('📦 RON BỘ'!B451="","","")</f>
        <v/>
      </c>
      <c r="L3196" s="1">
        <f>N(L3195)+IF(AND('🔎 TRA CỨU NHANH'!$C$2&lt;&gt;"",OR(ISNUMBER(SEARCH('🔎 TRA CỨU NHANH'!$C$2,$A3196)),ISNUMBER(SEARCH('🔎 TRA CỨU NHANH'!$C$2,$B3196)))),1,0)</f>
        <v>0</v>
      </c>
      <c r="M3196" s="1" t="str">
        <f t="shared" si="98"/>
        <v/>
      </c>
      <c r="N3196" s="1">
        <f>N(N3195)+IF(AND('💰 BÁO GIÁ'!$C$27&lt;&gt;"",OR(ISNUMBER(SEARCH('💰 BÁO GIÁ'!$C$27,$A3196)),ISNUMBER(SEARCH('💰 BÁO GIÁ'!$C$27,$B3196)))),1,0)</f>
        <v>0</v>
      </c>
      <c r="O3196" s="1" t="str">
        <f t="shared" si="99"/>
        <v/>
      </c>
    </row>
    <row r="3197" customHeight="1" spans="1:15">
      <c r="A3197" s="1" t="str">
        <f>IF('📦 RON BỘ'!B452="","",'📦 RON BỘ'!B452)</f>
        <v>HH075482</v>
      </c>
      <c r="B3197" s="1" t="str">
        <f>IF('📦 RON BỘ'!B452="","",'📦 RON BỘ'!C452)</f>
        <v>Ron bộ DM100 - PACIFIC</v>
      </c>
      <c r="C3197" s="1" t="str">
        <f>IF('📦 RON BỘ'!B452="","","Ron bộ")</f>
        <v>Ron bộ</v>
      </c>
      <c r="D3197" s="1" t="str">
        <f>IF('📦 RON BỘ'!B452="","",'📦 RON BỘ'!F452)</f>
        <v>Bộ</v>
      </c>
      <c r="E3197" s="13">
        <f>IF('📦 RON BỘ'!B452="","",'📦 RON BỘ'!G452)</f>
        <v>0</v>
      </c>
      <c r="F3197" s="13">
        <f>IF('📦 RON BỘ'!B452="","",'📦 RON BỘ'!H452)</f>
        <v>0</v>
      </c>
      <c r="G3197" s="13">
        <f>IF('📦 RON BỘ'!B452="","",'📦 RON BỘ'!I452)</f>
        <v>0</v>
      </c>
      <c r="H3197" s="13">
        <f>IF('📦 RON BỘ'!B452="","",'📦 RON BỘ'!J452)</f>
        <v>0</v>
      </c>
      <c r="I3197" s="13">
        <f>IF('📦 RON BỘ'!B452="","",'📦 RON BỘ'!K452)</f>
        <v>0</v>
      </c>
      <c r="J3197" s="1" t="str">
        <f>IF('📦 RON BỘ'!B452="","","")</f>
        <v/>
      </c>
      <c r="L3197" s="1">
        <f>N(L3196)+IF(AND('🔎 TRA CỨU NHANH'!$C$2&lt;&gt;"",OR(ISNUMBER(SEARCH('🔎 TRA CỨU NHANH'!$C$2,$A3197)),ISNUMBER(SEARCH('🔎 TRA CỨU NHANH'!$C$2,$B3197)))),1,0)</f>
        <v>0</v>
      </c>
      <c r="M3197" s="1" t="str">
        <f t="shared" si="98"/>
        <v/>
      </c>
      <c r="N3197" s="1">
        <f>N(N3196)+IF(AND('💰 BÁO GIÁ'!$C$27&lt;&gt;"",OR(ISNUMBER(SEARCH('💰 BÁO GIÁ'!$C$27,$A3197)),ISNUMBER(SEARCH('💰 BÁO GIÁ'!$C$27,$B3197)))),1,0)</f>
        <v>0</v>
      </c>
      <c r="O3197" s="1" t="str">
        <f t="shared" si="99"/>
        <v/>
      </c>
    </row>
    <row r="3198" customHeight="1" spans="1:15">
      <c r="A3198" s="1" t="str">
        <f>IF('📦 RON BỘ'!B453="","",'📦 RON BỘ'!B453)</f>
        <v>HH080484</v>
      </c>
      <c r="B3198" s="1" t="str">
        <f>IF('📦 RON BỘ'!B453="","",'📦 RON BỘ'!C453)</f>
        <v>Ron bộ DX12 - Thép - DF</v>
      </c>
      <c r="C3198" s="1" t="str">
        <f>IF('📦 RON BỘ'!B453="","","Ron bộ")</f>
        <v>Ron bộ</v>
      </c>
      <c r="D3198" s="1" t="str">
        <f>IF('📦 RON BỘ'!B453="","",'📦 RON BỘ'!F453)</f>
        <v>Bộ</v>
      </c>
      <c r="E3198" s="13">
        <f>IF('📦 RON BỘ'!B453="","",'📦 RON BỘ'!G453)</f>
        <v>0</v>
      </c>
      <c r="F3198" s="13">
        <f>IF('📦 RON BỘ'!B453="","",'📦 RON BỘ'!H453)</f>
        <v>5800000</v>
      </c>
      <c r="G3198" s="13">
        <f>IF('📦 RON BỘ'!B453="","",'📦 RON BỘ'!I453)</f>
        <v>6000000</v>
      </c>
      <c r="H3198" s="13">
        <f>IF('📦 RON BỘ'!B453="","",'📦 RON BỘ'!J453)</f>
        <v>6500000</v>
      </c>
      <c r="I3198" s="13">
        <f>IF('📦 RON BỘ'!B453="","",'📦 RON BỘ'!K453)</f>
        <v>0</v>
      </c>
      <c r="J3198" s="1" t="str">
        <f>IF('📦 RON BỘ'!B453="","","")</f>
        <v/>
      </c>
      <c r="L3198" s="1">
        <f>N(L3197)+IF(AND('🔎 TRA CỨU NHANH'!$C$2&lt;&gt;"",OR(ISNUMBER(SEARCH('🔎 TRA CỨU NHANH'!$C$2,$A3198)),ISNUMBER(SEARCH('🔎 TRA CỨU NHANH'!$C$2,$B3198)))),1,0)</f>
        <v>0</v>
      </c>
      <c r="M3198" s="1" t="str">
        <f t="shared" si="98"/>
        <v/>
      </c>
      <c r="N3198" s="1">
        <f>N(N3197)+IF(AND('💰 BÁO GIÁ'!$C$27&lt;&gt;"",OR(ISNUMBER(SEARCH('💰 BÁO GIÁ'!$C$27,$A3198)),ISNUMBER(SEARCH('💰 BÁO GIÁ'!$C$27,$B3198)))),1,0)</f>
        <v>0</v>
      </c>
      <c r="O3198" s="1" t="str">
        <f t="shared" si="99"/>
        <v/>
      </c>
    </row>
    <row r="3199" customHeight="1" spans="1:15">
      <c r="A3199" s="1" t="str">
        <f>IF('📦 RON BỘ'!B454="","",'📦 RON BỘ'!B454)</f>
        <v>HH080469</v>
      </c>
      <c r="B3199" s="1" t="str">
        <f>IF('📦 RON BỘ'!B454="","",'📦 RON BỘ'!C454)</f>
        <v>Ron bộ Dachai CA-498 - Amiang - DF</v>
      </c>
      <c r="C3199" s="1" t="str">
        <f>IF('📦 RON BỘ'!B454="","","Ron bộ")</f>
        <v>Ron bộ</v>
      </c>
      <c r="D3199" s="1" t="str">
        <f>IF('📦 RON BỘ'!B454="","",'📦 RON BỘ'!F454)</f>
        <v>Bộ</v>
      </c>
      <c r="E3199" s="13">
        <f>IF('📦 RON BỘ'!B454="","",'📦 RON BỘ'!G454)</f>
        <v>0</v>
      </c>
      <c r="F3199" s="13">
        <f>IF('📦 RON BỘ'!B454="","",'📦 RON BỘ'!H454)</f>
        <v>250000</v>
      </c>
      <c r="G3199" s="13">
        <f>IF('📦 RON BỘ'!B454="","",'📦 RON BỘ'!I454)</f>
        <v>270000</v>
      </c>
      <c r="H3199" s="13">
        <f>IF('📦 RON BỘ'!B454="","",'📦 RON BỘ'!J454)</f>
        <v>300000</v>
      </c>
      <c r="I3199" s="13">
        <f>IF('📦 RON BỘ'!B454="","",'📦 RON BỘ'!K454)</f>
        <v>0</v>
      </c>
      <c r="J3199" s="1" t="str">
        <f>IF('📦 RON BỘ'!B454="","","")</f>
        <v/>
      </c>
      <c r="L3199" s="1">
        <f>N(L3198)+IF(AND('🔎 TRA CỨU NHANH'!$C$2&lt;&gt;"",OR(ISNUMBER(SEARCH('🔎 TRA CỨU NHANH'!$C$2,$A3199)),ISNUMBER(SEARCH('🔎 TRA CỨU NHANH'!$C$2,$B3199)))),1,0)</f>
        <v>0</v>
      </c>
      <c r="M3199" s="1" t="str">
        <f t="shared" si="98"/>
        <v/>
      </c>
      <c r="N3199" s="1">
        <f>N(N3198)+IF(AND('💰 BÁO GIÁ'!$C$27&lt;&gt;"",OR(ISNUMBER(SEARCH('💰 BÁO GIÁ'!$C$27,$A3199)),ISNUMBER(SEARCH('💰 BÁO GIÁ'!$C$27,$B3199)))),1,0)</f>
        <v>0</v>
      </c>
      <c r="O3199" s="1" t="str">
        <f t="shared" si="99"/>
        <v/>
      </c>
    </row>
    <row r="3200" customHeight="1" spans="1:15">
      <c r="A3200" s="1" t="str">
        <f>IF('📦 RON BỘ'!B455="","",'📦 RON BỘ'!B455)</f>
        <v/>
      </c>
      <c r="B3200" s="1" t="str">
        <f>IF('📦 RON BỘ'!B455="","",'📦 RON BỘ'!C455)</f>
        <v/>
      </c>
      <c r="C3200" s="1" t="str">
        <f>IF('📦 RON BỘ'!B455="","","Ron bộ")</f>
        <v/>
      </c>
      <c r="D3200" s="1" t="str">
        <f>IF('📦 RON BỘ'!B455="","",'📦 RON BỘ'!F455)</f>
        <v/>
      </c>
      <c r="E3200" s="1" t="str">
        <f>IF('📦 RON BỘ'!B455="","",'📦 RON BỘ'!G455)</f>
        <v/>
      </c>
      <c r="F3200" s="1" t="str">
        <f>IF('📦 RON BỘ'!B455="","",'📦 RON BỘ'!H455)</f>
        <v/>
      </c>
      <c r="G3200" s="1" t="str">
        <f>IF('📦 RON BỘ'!B455="","",'📦 RON BỘ'!I455)</f>
        <v/>
      </c>
      <c r="H3200" s="1" t="str">
        <f>IF('📦 RON BỘ'!B455="","",'📦 RON BỘ'!J455)</f>
        <v/>
      </c>
      <c r="I3200" s="1" t="str">
        <f>IF('📦 RON BỘ'!B455="","",'📦 RON BỘ'!K455)</f>
        <v/>
      </c>
      <c r="J3200" s="1" t="str">
        <f>IF('📦 RON BỘ'!B455="","","")</f>
        <v/>
      </c>
      <c r="L3200" s="1">
        <f>N(L3199)+IF(AND('🔎 TRA CỨU NHANH'!$C$2&lt;&gt;"",OR(ISNUMBER(SEARCH('🔎 TRA CỨU NHANH'!$C$2,$A3200)),ISNUMBER(SEARCH('🔎 TRA CỨU NHANH'!$C$2,$B3200)))),1,0)</f>
        <v>0</v>
      </c>
      <c r="M3200" s="1" t="str">
        <f t="shared" si="98"/>
        <v/>
      </c>
      <c r="N3200" s="1">
        <f>N(N3199)+IF(AND('💰 BÁO GIÁ'!$C$27&lt;&gt;"",OR(ISNUMBER(SEARCH('💰 BÁO GIÁ'!$C$27,$A3200)),ISNUMBER(SEARCH('💰 BÁO GIÁ'!$C$27,$B3200)))),1,0)</f>
        <v>0</v>
      </c>
      <c r="O3200" s="1" t="str">
        <f t="shared" si="99"/>
        <v/>
      </c>
    </row>
    <row r="3201" customHeight="1" spans="1:15">
      <c r="A3201" s="1" t="str">
        <f>IF('📦 RON BỘ'!B456="","",'📦 RON BỘ'!B456)</f>
        <v>HH080759</v>
      </c>
      <c r="B3201" s="1" t="str">
        <f>IF('📦 RON BỘ'!B456="","",'📦 RON BỘ'!C456)</f>
        <v>Ron bộ Deutz BF4L1011/ BF4M1011, Interface - NICE IN</v>
      </c>
      <c r="C3201" s="1" t="str">
        <f>IF('📦 RON BỘ'!B456="","","Ron bộ")</f>
        <v>Ron bộ</v>
      </c>
      <c r="D3201" s="1" t="str">
        <f>IF('📦 RON BỘ'!B456="","",'📦 RON BỘ'!F456)</f>
        <v>Bộ</v>
      </c>
      <c r="E3201" s="13">
        <f>IF('📦 RON BỘ'!B456="","",'📦 RON BỘ'!G456)</f>
        <v>0</v>
      </c>
      <c r="F3201" s="13">
        <f>IF('📦 RON BỘ'!B456="","",'📦 RON BỘ'!H456)</f>
        <v>1450000</v>
      </c>
      <c r="G3201" s="13">
        <f>IF('📦 RON BỘ'!B456="","",'📦 RON BỘ'!I456)</f>
        <v>1550000</v>
      </c>
      <c r="H3201" s="13">
        <f>IF('📦 RON BỘ'!B456="","",'📦 RON BỘ'!J456)</f>
        <v>1650000</v>
      </c>
      <c r="I3201" s="13">
        <f>IF('📦 RON BỘ'!B456="","",'📦 RON BỘ'!K456)</f>
        <v>0</v>
      </c>
      <c r="J3201" s="1" t="str">
        <f>IF('📦 RON BỘ'!B456="","","")</f>
        <v/>
      </c>
      <c r="L3201" s="1">
        <f>N(L3200)+IF(AND('🔎 TRA CỨU NHANH'!$C$2&lt;&gt;"",OR(ISNUMBER(SEARCH('🔎 TRA CỨU NHANH'!$C$2,$A3201)),ISNUMBER(SEARCH('🔎 TRA CỨU NHANH'!$C$2,$B3201)))),1,0)</f>
        <v>0</v>
      </c>
      <c r="M3201" s="1" t="str">
        <f t="shared" si="98"/>
        <v/>
      </c>
      <c r="N3201" s="1">
        <f>N(N3200)+IF(AND('💰 BÁO GIÁ'!$C$27&lt;&gt;"",OR(ISNUMBER(SEARCH('💰 BÁO GIÁ'!$C$27,$A3201)),ISNUMBER(SEARCH('💰 BÁO GIÁ'!$C$27,$B3201)))),1,0)</f>
        <v>0</v>
      </c>
      <c r="O3201" s="1" t="str">
        <f t="shared" si="99"/>
        <v/>
      </c>
    </row>
    <row r="3202" customHeight="1" spans="1:15">
      <c r="A3202" s="1" t="str">
        <f>IF('📦 RON BỘ'!B457="","",'📦 RON BỘ'!B457)</f>
        <v>HH071814</v>
      </c>
      <c r="B3202" s="1" t="str">
        <f>IF('📦 RON BỘ'!B457="","",'📦 RON BỘ'!C457)</f>
        <v>Ron bộ Deutz BF4L913 (BF4L912) - hợp kim - DF</v>
      </c>
      <c r="C3202" s="1" t="str">
        <f>IF('📦 RON BỘ'!B457="","","Ron bộ")</f>
        <v>Ron bộ</v>
      </c>
      <c r="D3202" s="1" t="str">
        <f>IF('📦 RON BỘ'!B457="","",'📦 RON BỘ'!F457)</f>
        <v>Bộ</v>
      </c>
      <c r="E3202" s="13">
        <f>IF('📦 RON BỘ'!B457="","",'📦 RON BỘ'!G457)</f>
        <v>0</v>
      </c>
      <c r="F3202" s="13">
        <f>IF('📦 RON BỘ'!B457="","",'📦 RON BỘ'!H457)</f>
        <v>0</v>
      </c>
      <c r="G3202" s="13">
        <f>IF('📦 RON BỘ'!B457="","",'📦 RON BỘ'!I457)</f>
        <v>0</v>
      </c>
      <c r="H3202" s="13">
        <f>IF('📦 RON BỘ'!B457="","",'📦 RON BỘ'!J457)</f>
        <v>0</v>
      </c>
      <c r="I3202" s="13">
        <f>IF('📦 RON BỘ'!B457="","",'📦 RON BỘ'!K457)</f>
        <v>0</v>
      </c>
      <c r="J3202" s="1" t="str">
        <f>IF('📦 RON BỘ'!B457="","","")</f>
        <v/>
      </c>
      <c r="L3202" s="1">
        <f>N(L3201)+IF(AND('🔎 TRA CỨU NHANH'!$C$2&lt;&gt;"",OR(ISNUMBER(SEARCH('🔎 TRA CỨU NHANH'!$C$2,$A3202)),ISNUMBER(SEARCH('🔎 TRA CỨU NHANH'!$C$2,$B3202)))),1,0)</f>
        <v>0</v>
      </c>
      <c r="M3202" s="1" t="str">
        <f t="shared" ref="M3202:M3265" si="100">IF(L3202&gt;N(L3201),L3202,"")</f>
        <v/>
      </c>
      <c r="N3202" s="1">
        <f>N(N3201)+IF(AND('💰 BÁO GIÁ'!$C$27&lt;&gt;"",OR(ISNUMBER(SEARCH('💰 BÁO GIÁ'!$C$27,$A3202)),ISNUMBER(SEARCH('💰 BÁO GIÁ'!$C$27,$B3202)))),1,0)</f>
        <v>0</v>
      </c>
      <c r="O3202" s="1" t="str">
        <f t="shared" ref="O3202:O3265" si="101">IF(N3202&gt;N(N3201),N3202,"")</f>
        <v/>
      </c>
    </row>
    <row r="3203" customHeight="1" spans="1:15">
      <c r="A3203" s="1" t="str">
        <f>IF('📦 RON BỘ'!B458="","",'📦 RON BỘ'!B458)</f>
        <v>HH080757</v>
      </c>
      <c r="B3203" s="1" t="str">
        <f>IF('📦 RON BỘ'!B458="","",'📦 RON BỘ'!C458)</f>
        <v>Ron bộ Deutz BF4M1012, interface - NICE IN</v>
      </c>
      <c r="C3203" s="1" t="str">
        <f>IF('📦 RON BỘ'!B458="","","Ron bộ")</f>
        <v>Ron bộ</v>
      </c>
      <c r="D3203" s="1" t="str">
        <f>IF('📦 RON BỘ'!B458="","",'📦 RON BỘ'!F458)</f>
        <v>Bộ</v>
      </c>
      <c r="E3203" s="13">
        <f>IF('📦 RON BỘ'!B458="","",'📦 RON BỘ'!G458)</f>
        <v>0</v>
      </c>
      <c r="F3203" s="13">
        <f>IF('📦 RON BỘ'!B458="","",'📦 RON BỘ'!H458)</f>
        <v>1450000</v>
      </c>
      <c r="G3203" s="13">
        <f>IF('📦 RON BỘ'!B458="","",'📦 RON BỘ'!I458)</f>
        <v>1550000</v>
      </c>
      <c r="H3203" s="13">
        <f>IF('📦 RON BỘ'!B458="","",'📦 RON BỘ'!J458)</f>
        <v>1650000</v>
      </c>
      <c r="I3203" s="13">
        <f>IF('📦 RON BỘ'!B458="","",'📦 RON BỘ'!K458)</f>
        <v>0</v>
      </c>
      <c r="J3203" s="1" t="str">
        <f>IF('📦 RON BỘ'!B458="","","")</f>
        <v/>
      </c>
      <c r="L3203" s="1">
        <f>N(L3202)+IF(AND('🔎 TRA CỨU NHANH'!$C$2&lt;&gt;"",OR(ISNUMBER(SEARCH('🔎 TRA CỨU NHANH'!$C$2,$A3203)),ISNUMBER(SEARCH('🔎 TRA CỨU NHANH'!$C$2,$B3203)))),1,0)</f>
        <v>0</v>
      </c>
      <c r="M3203" s="1" t="str">
        <f t="shared" si="100"/>
        <v/>
      </c>
      <c r="N3203" s="1">
        <f>N(N3202)+IF(AND('💰 BÁO GIÁ'!$C$27&lt;&gt;"",OR(ISNUMBER(SEARCH('💰 BÁO GIÁ'!$C$27,$A3203)),ISNUMBER(SEARCH('💰 BÁO GIÁ'!$C$27,$B3203)))),1,0)</f>
        <v>0</v>
      </c>
      <c r="O3203" s="1" t="str">
        <f t="shared" si="101"/>
        <v/>
      </c>
    </row>
    <row r="3204" customHeight="1" spans="1:15">
      <c r="A3204" s="1" t="str">
        <f>IF('📦 RON BỘ'!B459="","",'📦 RON BỘ'!B459)</f>
        <v>HH071816</v>
      </c>
      <c r="B3204" s="1" t="str">
        <f>IF('📦 RON BỘ'!B459="","",'📦 RON BỘ'!C459)</f>
        <v>Ron bộ Deutz BF4M1013, Non-asb sợi tổng hợp - DF</v>
      </c>
      <c r="C3204" s="1" t="str">
        <f>IF('📦 RON BỘ'!B459="","","Ron bộ")</f>
        <v>Ron bộ</v>
      </c>
      <c r="D3204" s="1" t="str">
        <f>IF('📦 RON BỘ'!B459="","",'📦 RON BỘ'!F459)</f>
        <v>Bộ</v>
      </c>
      <c r="E3204" s="13">
        <f>IF('📦 RON BỘ'!B459="","",'📦 RON BỘ'!G459)</f>
        <v>0</v>
      </c>
      <c r="F3204" s="13">
        <f>IF('📦 RON BỘ'!B459="","",'📦 RON BỘ'!H459)</f>
        <v>0</v>
      </c>
      <c r="G3204" s="13">
        <f>IF('📦 RON BỘ'!B459="","",'📦 RON BỘ'!I459)</f>
        <v>0</v>
      </c>
      <c r="H3204" s="13">
        <f>IF('📦 RON BỘ'!B459="","",'📦 RON BỘ'!J459)</f>
        <v>0</v>
      </c>
      <c r="I3204" s="13">
        <f>IF('📦 RON BỘ'!B459="","",'📦 RON BỘ'!K459)</f>
        <v>0</v>
      </c>
      <c r="J3204" s="1" t="str">
        <f>IF('📦 RON BỘ'!B459="","","")</f>
        <v/>
      </c>
      <c r="L3204" s="1">
        <f>N(L3203)+IF(AND('🔎 TRA CỨU NHANH'!$C$2&lt;&gt;"",OR(ISNUMBER(SEARCH('🔎 TRA CỨU NHANH'!$C$2,$A3204)),ISNUMBER(SEARCH('🔎 TRA CỨU NHANH'!$C$2,$B3204)))),1,0)</f>
        <v>0</v>
      </c>
      <c r="M3204" s="1" t="str">
        <f t="shared" si="100"/>
        <v/>
      </c>
      <c r="N3204" s="1">
        <f>N(N3203)+IF(AND('💰 BÁO GIÁ'!$C$27&lt;&gt;"",OR(ISNUMBER(SEARCH('💰 BÁO GIÁ'!$C$27,$A3204)),ISNUMBER(SEARCH('💰 BÁO GIÁ'!$C$27,$B3204)))),1,0)</f>
        <v>0</v>
      </c>
      <c r="O3204" s="1" t="str">
        <f t="shared" si="101"/>
        <v/>
      </c>
    </row>
    <row r="3205" customHeight="1" spans="1:15">
      <c r="A3205" s="1" t="str">
        <f>IF('📦 RON BỘ'!B460="","",'📦 RON BỘ'!B460)</f>
        <v>HH080758</v>
      </c>
      <c r="B3205" s="1" t="str">
        <f>IF('📦 RON BỘ'!B460="","",'📦 RON BỘ'!C460)</f>
        <v>Ron bộ Deutz BF4M2011 Thép - NICE IN</v>
      </c>
      <c r="C3205" s="1" t="str">
        <f>IF('📦 RON BỘ'!B460="","","Ron bộ")</f>
        <v>Ron bộ</v>
      </c>
      <c r="D3205" s="1" t="str">
        <f>IF('📦 RON BỘ'!B460="","",'📦 RON BỘ'!F460)</f>
        <v>Bộ</v>
      </c>
      <c r="E3205" s="13">
        <f>IF('📦 RON BỘ'!B460="","",'📦 RON BỘ'!G460)</f>
        <v>0</v>
      </c>
      <c r="F3205" s="13">
        <f>IF('📦 RON BỘ'!B460="","",'📦 RON BỘ'!H460)</f>
        <v>1600000</v>
      </c>
      <c r="G3205" s="13">
        <f>IF('📦 RON BỘ'!B460="","",'📦 RON BỘ'!I460)</f>
        <v>1700000</v>
      </c>
      <c r="H3205" s="13">
        <f>IF('📦 RON BỘ'!B460="","",'📦 RON BỘ'!J460)</f>
        <v>1800000</v>
      </c>
      <c r="I3205" s="13">
        <f>IF('📦 RON BỘ'!B460="","",'📦 RON BỘ'!K460)</f>
        <v>0</v>
      </c>
      <c r="J3205" s="1" t="str">
        <f>IF('📦 RON BỘ'!B460="","","")</f>
        <v/>
      </c>
      <c r="L3205" s="1">
        <f>N(L3204)+IF(AND('🔎 TRA CỨU NHANH'!$C$2&lt;&gt;"",OR(ISNUMBER(SEARCH('🔎 TRA CỨU NHANH'!$C$2,$A3205)),ISNUMBER(SEARCH('🔎 TRA CỨU NHANH'!$C$2,$B3205)))),1,0)</f>
        <v>0</v>
      </c>
      <c r="M3205" s="1" t="str">
        <f t="shared" si="100"/>
        <v/>
      </c>
      <c r="N3205" s="1">
        <f>N(N3204)+IF(AND('💰 BÁO GIÁ'!$C$27&lt;&gt;"",OR(ISNUMBER(SEARCH('💰 BÁO GIÁ'!$C$27,$A3205)),ISNUMBER(SEARCH('💰 BÁO GIÁ'!$C$27,$B3205)))),1,0)</f>
        <v>0</v>
      </c>
      <c r="O3205" s="1" t="str">
        <f t="shared" si="101"/>
        <v/>
      </c>
    </row>
    <row r="3206" customHeight="1" spans="1:15">
      <c r="A3206" s="1" t="str">
        <f>IF('📦 RON BỘ'!B461="","",'📦 RON BỘ'!B461)</f>
        <v>HH083345</v>
      </c>
      <c r="B3206" s="1" t="str">
        <f>IF('📦 RON BỘ'!B461="","",'📦 RON BỘ'!C461)</f>
        <v>Ron bộ Deutz BF4M2012 (Volvo TCD2012 L4), Thép - NICE IN</v>
      </c>
      <c r="C3206" s="1" t="str">
        <f>IF('📦 RON BỘ'!B461="","","Ron bộ")</f>
        <v>Ron bộ</v>
      </c>
      <c r="D3206" s="1" t="str">
        <f>IF('📦 RON BỘ'!B461="","",'📦 RON BỘ'!F461)</f>
        <v>Bộ</v>
      </c>
      <c r="E3206" s="13">
        <f>IF('📦 RON BỘ'!B461="","",'📦 RON BỘ'!G461)</f>
        <v>0</v>
      </c>
      <c r="F3206" s="13">
        <f>IF('📦 RON BỘ'!B461="","",'📦 RON BỘ'!H461)</f>
        <v>1500000</v>
      </c>
      <c r="G3206" s="13">
        <f>IF('📦 RON BỘ'!B461="","",'📦 RON BỘ'!I461)</f>
        <v>1650000</v>
      </c>
      <c r="H3206" s="13">
        <f>IF('📦 RON BỘ'!B461="","",'📦 RON BỘ'!J461)</f>
        <v>1850000</v>
      </c>
      <c r="I3206" s="13">
        <f>IF('📦 RON BỘ'!B461="","",'📦 RON BỘ'!K461)</f>
        <v>0</v>
      </c>
      <c r="J3206" s="1" t="str">
        <f>IF('📦 RON BỘ'!B461="","","")</f>
        <v/>
      </c>
      <c r="L3206" s="1">
        <f>N(L3205)+IF(AND('🔎 TRA CỨU NHANH'!$C$2&lt;&gt;"",OR(ISNUMBER(SEARCH('🔎 TRA CỨU NHANH'!$C$2,$A3206)),ISNUMBER(SEARCH('🔎 TRA CỨU NHANH'!$C$2,$B3206)))),1,0)</f>
        <v>0</v>
      </c>
      <c r="M3206" s="1" t="str">
        <f t="shared" si="100"/>
        <v/>
      </c>
      <c r="N3206" s="1">
        <f>N(N3205)+IF(AND('💰 BÁO GIÁ'!$C$27&lt;&gt;"",OR(ISNUMBER(SEARCH('💰 BÁO GIÁ'!$C$27,$A3206)),ISNUMBER(SEARCH('💰 BÁO GIÁ'!$C$27,$B3206)))),1,0)</f>
        <v>0</v>
      </c>
      <c r="O3206" s="1" t="str">
        <f t="shared" si="101"/>
        <v/>
      </c>
    </row>
    <row r="3207" customHeight="1" spans="1:15">
      <c r="A3207" s="1" t="str">
        <f>IF('📦 RON BỘ'!B462="","",'📦 RON BỘ'!B462)</f>
        <v>HH071815</v>
      </c>
      <c r="B3207" s="1" t="str">
        <f>IF('📦 RON BỘ'!B462="","",'📦 RON BỘ'!C462)</f>
        <v>Ron bộ Deutz BF6L913 (BF6L912) (có ron catte) - DF</v>
      </c>
      <c r="C3207" s="1" t="str">
        <f>IF('📦 RON BỘ'!B462="","","Ron bộ")</f>
        <v>Ron bộ</v>
      </c>
      <c r="D3207" s="1" t="str">
        <f>IF('📦 RON BỘ'!B462="","",'📦 RON BỘ'!F462)</f>
        <v>Bộ</v>
      </c>
      <c r="E3207" s="13">
        <f>IF('📦 RON BỘ'!B462="","",'📦 RON BỘ'!G462)</f>
        <v>0</v>
      </c>
      <c r="F3207" s="13">
        <f>IF('📦 RON BỘ'!B462="","",'📦 RON BỘ'!H462)</f>
        <v>0</v>
      </c>
      <c r="G3207" s="13">
        <f>IF('📦 RON BỘ'!B462="","",'📦 RON BỘ'!I462)</f>
        <v>0</v>
      </c>
      <c r="H3207" s="13">
        <f>IF('📦 RON BỘ'!B462="","",'📦 RON BỘ'!J462)</f>
        <v>0</v>
      </c>
      <c r="I3207" s="13">
        <f>IF('📦 RON BỘ'!B462="","",'📦 RON BỘ'!K462)</f>
        <v>0</v>
      </c>
      <c r="J3207" s="1" t="str">
        <f>IF('📦 RON BỘ'!B462="","","")</f>
        <v/>
      </c>
      <c r="L3207" s="1">
        <f>N(L3206)+IF(AND('🔎 TRA CỨU NHANH'!$C$2&lt;&gt;"",OR(ISNUMBER(SEARCH('🔎 TRA CỨU NHANH'!$C$2,$A3207)),ISNUMBER(SEARCH('🔎 TRA CỨU NHANH'!$C$2,$B3207)))),1,0)</f>
        <v>0</v>
      </c>
      <c r="M3207" s="1" t="str">
        <f t="shared" si="100"/>
        <v/>
      </c>
      <c r="N3207" s="1">
        <f>N(N3206)+IF(AND('💰 BÁO GIÁ'!$C$27&lt;&gt;"",OR(ISNUMBER(SEARCH('💰 BÁO GIÁ'!$C$27,$A3207)),ISNUMBER(SEARCH('💰 BÁO GIÁ'!$C$27,$B3207)))),1,0)</f>
        <v>0</v>
      </c>
      <c r="O3207" s="1" t="str">
        <f t="shared" si="101"/>
        <v/>
      </c>
    </row>
    <row r="3208" customHeight="1" spans="1:15">
      <c r="A3208" s="1" t="str">
        <f>IF('📦 RON BỘ'!B463="","",'📦 RON BỘ'!B463)</f>
        <v/>
      </c>
      <c r="B3208" s="1" t="str">
        <f>IF('📦 RON BỘ'!B463="","",'📦 RON BỘ'!C463)</f>
        <v/>
      </c>
      <c r="C3208" s="1" t="str">
        <f>IF('📦 RON BỘ'!B463="","","Ron bộ")</f>
        <v/>
      </c>
      <c r="D3208" s="1" t="str">
        <f>IF('📦 RON BỘ'!B463="","",'📦 RON BỘ'!F463)</f>
        <v/>
      </c>
      <c r="E3208" s="1" t="str">
        <f>IF('📦 RON BỘ'!B463="","",'📦 RON BỘ'!G463)</f>
        <v/>
      </c>
      <c r="F3208" s="1" t="str">
        <f>IF('📦 RON BỘ'!B463="","",'📦 RON BỘ'!H463)</f>
        <v/>
      </c>
      <c r="G3208" s="1" t="str">
        <f>IF('📦 RON BỘ'!B463="","",'📦 RON BỘ'!I463)</f>
        <v/>
      </c>
      <c r="H3208" s="1" t="str">
        <f>IF('📦 RON BỘ'!B463="","",'📦 RON BỘ'!J463)</f>
        <v/>
      </c>
      <c r="I3208" s="1" t="str">
        <f>IF('📦 RON BỘ'!B463="","",'📦 RON BỘ'!K463)</f>
        <v/>
      </c>
      <c r="J3208" s="1" t="str">
        <f>IF('📦 RON BỘ'!B463="","","")</f>
        <v/>
      </c>
      <c r="L3208" s="1">
        <f>N(L3207)+IF(AND('🔎 TRA CỨU NHANH'!$C$2&lt;&gt;"",OR(ISNUMBER(SEARCH('🔎 TRA CỨU NHANH'!$C$2,$A3208)),ISNUMBER(SEARCH('🔎 TRA CỨU NHANH'!$C$2,$B3208)))),1,0)</f>
        <v>0</v>
      </c>
      <c r="M3208" s="1" t="str">
        <f t="shared" si="100"/>
        <v/>
      </c>
      <c r="N3208" s="1">
        <f>N(N3207)+IF(AND('💰 BÁO GIÁ'!$C$27&lt;&gt;"",OR(ISNUMBER(SEARCH('💰 BÁO GIÁ'!$C$27,$A3208)),ISNUMBER(SEARCH('💰 BÁO GIÁ'!$C$27,$B3208)))),1,0)</f>
        <v>0</v>
      </c>
      <c r="O3208" s="1" t="str">
        <f t="shared" si="101"/>
        <v/>
      </c>
    </row>
    <row r="3209" customHeight="1" spans="1:15">
      <c r="A3209" s="1" t="str">
        <f>IF('📦 RON BỘ'!B464="","",'📦 RON BỘ'!B464)</f>
        <v>HH081521</v>
      </c>
      <c r="B3209" s="1" t="str">
        <f>IF('📦 RON BỘ'!B464="","",'📦 RON BỘ'!C464)</f>
        <v>Ron bộ DƯỚI 6D140-N/ S6D140-2 / SAA6D140E-3 - NICE IN</v>
      </c>
      <c r="C3209" s="1" t="str">
        <f>IF('📦 RON BỘ'!B464="","","Ron bộ")</f>
        <v>Ron bộ</v>
      </c>
      <c r="D3209" s="1" t="str">
        <f>IF('📦 RON BỘ'!B464="","",'📦 RON BỘ'!F464)</f>
        <v>Bộ</v>
      </c>
      <c r="E3209" s="13">
        <f>IF('📦 RON BỘ'!B464="","",'📦 RON BỘ'!G464)</f>
        <v>0</v>
      </c>
      <c r="F3209" s="13">
        <f>IF('📦 RON BỘ'!B464="","",'📦 RON BỘ'!H464)</f>
        <v>1600000</v>
      </c>
      <c r="G3209" s="13">
        <f>IF('📦 RON BỘ'!B464="","",'📦 RON BỘ'!I464)</f>
        <v>1700000</v>
      </c>
      <c r="H3209" s="13">
        <f>IF('📦 RON BỘ'!B464="","",'📦 RON BỘ'!J464)</f>
        <v>1800000</v>
      </c>
      <c r="I3209" s="13">
        <f>IF('📦 RON BỘ'!B464="","",'📦 RON BỘ'!K464)</f>
        <v>0</v>
      </c>
      <c r="J3209" s="1" t="str">
        <f>IF('📦 RON BỘ'!B464="","","")</f>
        <v/>
      </c>
      <c r="L3209" s="1">
        <f>N(L3208)+IF(AND('🔎 TRA CỨU NHANH'!$C$2&lt;&gt;"",OR(ISNUMBER(SEARCH('🔎 TRA CỨU NHANH'!$C$2,$A3209)),ISNUMBER(SEARCH('🔎 TRA CỨU NHANH'!$C$2,$B3209)))),1,0)</f>
        <v>0</v>
      </c>
      <c r="M3209" s="1" t="str">
        <f t="shared" si="100"/>
        <v/>
      </c>
      <c r="N3209" s="1">
        <f>N(N3208)+IF(AND('💰 BÁO GIÁ'!$C$27&lt;&gt;"",OR(ISNUMBER(SEARCH('💰 BÁO GIÁ'!$C$27,$A3209)),ISNUMBER(SEARCH('💰 BÁO GIÁ'!$C$27,$B3209)))),1,0)</f>
        <v>0</v>
      </c>
      <c r="O3209" s="1" t="str">
        <f t="shared" si="101"/>
        <v/>
      </c>
    </row>
    <row r="3210" customHeight="1" spans="1:15">
      <c r="A3210" s="1" t="str">
        <f>IF('📦 RON BỘ'!B465="","",'📦 RON BỘ'!B465)</f>
        <v>HH078573</v>
      </c>
      <c r="B3210" s="1" t="str">
        <f>IF('📦 RON BỘ'!B465="","",'📦 RON BỘ'!C465)</f>
        <v>Ron bộ DƯỚI 6D170/S6D170 (đời cơ) - NICE IN</v>
      </c>
      <c r="C3210" s="1" t="str">
        <f>IF('📦 RON BỘ'!B465="","","Ron bộ")</f>
        <v>Ron bộ</v>
      </c>
      <c r="D3210" s="1" t="str">
        <f>IF('📦 RON BỘ'!B465="","",'📦 RON BỘ'!F465)</f>
        <v>Bộ</v>
      </c>
      <c r="E3210" s="13">
        <f>IF('📦 RON BỘ'!B465="","",'📦 RON BỘ'!G465)</f>
        <v>0</v>
      </c>
      <c r="F3210" s="13">
        <f>IF('📦 RON BỘ'!B465="","",'📦 RON BỘ'!H465)</f>
        <v>3150000</v>
      </c>
      <c r="G3210" s="13">
        <f>IF('📦 RON BỘ'!B465="","",'📦 RON BỘ'!I465)</f>
        <v>3350000</v>
      </c>
      <c r="H3210" s="13">
        <f>IF('📦 RON BỘ'!B465="","",'📦 RON BỘ'!J465)</f>
        <v>3500000</v>
      </c>
      <c r="I3210" s="13">
        <f>IF('📦 RON BỘ'!B465="","",'📦 RON BỘ'!K465)</f>
        <v>0</v>
      </c>
      <c r="J3210" s="1" t="str">
        <f>IF('📦 RON BỘ'!B465="","","")</f>
        <v/>
      </c>
      <c r="L3210" s="1">
        <f>N(L3209)+IF(AND('🔎 TRA CỨU NHANH'!$C$2&lt;&gt;"",OR(ISNUMBER(SEARCH('🔎 TRA CỨU NHANH'!$C$2,$A3210)),ISNUMBER(SEARCH('🔎 TRA CỨU NHANH'!$C$2,$B3210)))),1,0)</f>
        <v>0</v>
      </c>
      <c r="M3210" s="1" t="str">
        <f t="shared" si="100"/>
        <v/>
      </c>
      <c r="N3210" s="1">
        <f>N(N3209)+IF(AND('💰 BÁO GIÁ'!$C$27&lt;&gt;"",OR(ISNUMBER(SEARCH('💰 BÁO GIÁ'!$C$27,$A3210)),ISNUMBER(SEARCH('💰 BÁO GIÁ'!$C$27,$B3210)))),1,0)</f>
        <v>0</v>
      </c>
      <c r="O3210" s="1" t="str">
        <f t="shared" si="101"/>
        <v/>
      </c>
    </row>
    <row r="3211" customHeight="1" spans="1:15">
      <c r="A3211" s="1" t="str">
        <f>IF('📦 RON BỘ'!B466="","",'📦 RON BỘ'!B466)</f>
        <v>HH077345</v>
      </c>
      <c r="B3211" s="1" t="str">
        <f>IF('📦 RON BỘ'!B466="","",'📦 RON BỘ'!C466)</f>
        <v>Ron bộ DƯỚI 6D170/S6D170/SAA6D170E (đời điện) - NICE IN</v>
      </c>
      <c r="C3211" s="1" t="str">
        <f>IF('📦 RON BỘ'!B466="","","Ron bộ")</f>
        <v>Ron bộ</v>
      </c>
      <c r="D3211" s="1" t="str">
        <f>IF('📦 RON BỘ'!B466="","",'📦 RON BỘ'!F466)</f>
        <v>Bộ</v>
      </c>
      <c r="E3211" s="13">
        <f>IF('📦 RON BỘ'!B466="","",'📦 RON BỘ'!G466)</f>
        <v>0</v>
      </c>
      <c r="F3211" s="13">
        <f>IF('📦 RON BỘ'!B466="","",'📦 RON BỘ'!H466)</f>
        <v>5200000</v>
      </c>
      <c r="G3211" s="13">
        <f>IF('📦 RON BỘ'!B466="","",'📦 RON BỘ'!I466)</f>
        <v>5600000</v>
      </c>
      <c r="H3211" s="13">
        <f>IF('📦 RON BỘ'!B466="","",'📦 RON BỘ'!J466)</f>
        <v>6000000</v>
      </c>
      <c r="I3211" s="13">
        <f>IF('📦 RON BỘ'!B466="","",'📦 RON BỘ'!K466)</f>
        <v>0</v>
      </c>
      <c r="J3211" s="1" t="str">
        <f>IF('📦 RON BỘ'!B466="","","")</f>
        <v/>
      </c>
      <c r="L3211" s="1">
        <f>N(L3210)+IF(AND('🔎 TRA CỨU NHANH'!$C$2&lt;&gt;"",OR(ISNUMBER(SEARCH('🔎 TRA CỨU NHANH'!$C$2,$A3211)),ISNUMBER(SEARCH('🔎 TRA CỨU NHANH'!$C$2,$B3211)))),1,0)</f>
        <v>0</v>
      </c>
      <c r="M3211" s="1" t="str">
        <f t="shared" si="100"/>
        <v/>
      </c>
      <c r="N3211" s="1">
        <f>N(N3210)+IF(AND('💰 BÁO GIÁ'!$C$27&lt;&gt;"",OR(ISNUMBER(SEARCH('💰 BÁO GIÁ'!$C$27,$A3211)),ISNUMBER(SEARCH('💰 BÁO GIÁ'!$C$27,$B3211)))),1,0)</f>
        <v>0</v>
      </c>
      <c r="O3211" s="1" t="str">
        <f t="shared" si="101"/>
        <v/>
      </c>
    </row>
    <row r="3212" customHeight="1" spans="1:15">
      <c r="A3212" s="1" t="str">
        <f>IF('📦 RON BỘ'!B467="","",'📦 RON BỘ'!B467)</f>
        <v>HH080032</v>
      </c>
      <c r="B3212" s="1" t="str">
        <f>IF('📦 RON BỘ'!B467="","",'📦 RON BỘ'!C467)</f>
        <v>Ron bộ Dưới N14 thép - NICE IN</v>
      </c>
      <c r="C3212" s="1" t="str">
        <f>IF('📦 RON BỘ'!B467="","","Ron bộ")</f>
        <v>Ron bộ</v>
      </c>
      <c r="D3212" s="1" t="str">
        <f>IF('📦 RON BỘ'!B467="","",'📦 RON BỘ'!F467)</f>
        <v>Bộ</v>
      </c>
      <c r="E3212" s="13">
        <f>IF('📦 RON BỘ'!B467="","",'📦 RON BỘ'!G467)</f>
        <v>0</v>
      </c>
      <c r="F3212" s="13">
        <f>IF('📦 RON BỘ'!B467="","",'📦 RON BỘ'!H467)</f>
        <v>1200000</v>
      </c>
      <c r="G3212" s="13">
        <f>IF('📦 RON BỘ'!B467="","",'📦 RON BỘ'!I467)</f>
        <v>1250000</v>
      </c>
      <c r="H3212" s="13">
        <f>IF('📦 RON BỘ'!B467="","",'📦 RON BỘ'!J467)</f>
        <v>1350000</v>
      </c>
      <c r="I3212" s="13">
        <f>IF('📦 RON BỘ'!B467="","",'📦 RON BỘ'!K467)</f>
        <v>0</v>
      </c>
      <c r="J3212" s="1" t="str">
        <f>IF('📦 RON BỘ'!B467="","","")</f>
        <v/>
      </c>
      <c r="L3212" s="1">
        <f>N(L3211)+IF(AND('🔎 TRA CỨU NHANH'!$C$2&lt;&gt;"",OR(ISNUMBER(SEARCH('🔎 TRA CỨU NHANH'!$C$2,$A3212)),ISNUMBER(SEARCH('🔎 TRA CỨU NHANH'!$C$2,$B3212)))),1,0)</f>
        <v>0</v>
      </c>
      <c r="M3212" s="1" t="str">
        <f t="shared" si="100"/>
        <v/>
      </c>
      <c r="N3212" s="1">
        <f>N(N3211)+IF(AND('💰 BÁO GIÁ'!$C$27&lt;&gt;"",OR(ISNUMBER(SEARCH('💰 BÁO GIÁ'!$C$27,$A3212)),ISNUMBER(SEARCH('💰 BÁO GIÁ'!$C$27,$B3212)))),1,0)</f>
        <v>0</v>
      </c>
      <c r="O3212" s="1" t="str">
        <f t="shared" si="101"/>
        <v/>
      </c>
    </row>
    <row r="3213" customHeight="1" spans="1:15">
      <c r="A3213" s="1" t="str">
        <f>IF('📦 RON BỘ'!B468="","",'📦 RON BỘ'!B468)</f>
        <v>HH072891</v>
      </c>
      <c r="B3213" s="1" t="str">
        <f>IF('📦 RON BỘ'!B468="","",'📦 RON BỘ'!C468)</f>
        <v>Ron bộ EH100 NK - PACIFIC</v>
      </c>
      <c r="C3213" s="1" t="str">
        <f>IF('📦 RON BỘ'!B468="","","Ron bộ")</f>
        <v>Ron bộ</v>
      </c>
      <c r="D3213" s="1" t="str">
        <f>IF('📦 RON BỘ'!B468="","",'📦 RON BỘ'!F468)</f>
        <v>Cái</v>
      </c>
      <c r="E3213" s="13">
        <f>IF('📦 RON BỘ'!B468="","",'📦 RON BỘ'!G468)</f>
        <v>0</v>
      </c>
      <c r="F3213" s="13">
        <f>IF('📦 RON BỘ'!B468="","",'📦 RON BỘ'!H468)</f>
        <v>0</v>
      </c>
      <c r="G3213" s="13">
        <f>IF('📦 RON BỘ'!B468="","",'📦 RON BỘ'!I468)</f>
        <v>0</v>
      </c>
      <c r="H3213" s="13">
        <f>IF('📦 RON BỘ'!B468="","",'📦 RON BỘ'!J468)</f>
        <v>0</v>
      </c>
      <c r="I3213" s="13">
        <f>IF('📦 RON BỘ'!B468="","",'📦 RON BỘ'!K468)</f>
        <v>0</v>
      </c>
      <c r="J3213" s="1" t="str">
        <f>IF('📦 RON BỘ'!B468="","","")</f>
        <v/>
      </c>
      <c r="L3213" s="1">
        <f>N(L3212)+IF(AND('🔎 TRA CỨU NHANH'!$C$2&lt;&gt;"",OR(ISNUMBER(SEARCH('🔎 TRA CỨU NHANH'!$C$2,$A3213)),ISNUMBER(SEARCH('🔎 TRA CỨU NHANH'!$C$2,$B3213)))),1,0)</f>
        <v>0</v>
      </c>
      <c r="M3213" s="1" t="str">
        <f t="shared" si="100"/>
        <v/>
      </c>
      <c r="N3213" s="1">
        <f>N(N3212)+IF(AND('💰 BÁO GIÁ'!$C$27&lt;&gt;"",OR(ISNUMBER(SEARCH('💰 BÁO GIÁ'!$C$27,$A3213)),ISNUMBER(SEARCH('💰 BÁO GIÁ'!$C$27,$B3213)))),1,0)</f>
        <v>0</v>
      </c>
      <c r="O3213" s="1" t="str">
        <f t="shared" si="101"/>
        <v/>
      </c>
    </row>
    <row r="3214" customHeight="1" spans="1:15">
      <c r="A3214" s="1" t="str">
        <f>IF('📦 RON BỘ'!B469="","",'📦 RON BỘ'!B469)</f>
        <v>HH078072</v>
      </c>
      <c r="B3214" s="1" t="str">
        <f>IF('📦 RON BỘ'!B469="","",'📦 RON BỘ'!C469)</f>
        <v>Ron bộ EH700 (Sợi tổng hợp) - DF</v>
      </c>
      <c r="C3214" s="1" t="str">
        <f>IF('📦 RON BỘ'!B469="","","Ron bộ")</f>
        <v>Ron bộ</v>
      </c>
      <c r="D3214" s="1" t="str">
        <f>IF('📦 RON BỘ'!B469="","",'📦 RON BỘ'!F469)</f>
        <v>Bộ</v>
      </c>
      <c r="E3214" s="13">
        <f>IF('📦 RON BỘ'!B469="","",'📦 RON BỘ'!G469)</f>
        <v>0</v>
      </c>
      <c r="F3214" s="13">
        <f>IF('📦 RON BỘ'!B469="","",'📦 RON BỘ'!H469)</f>
        <v>700000</v>
      </c>
      <c r="G3214" s="13">
        <f>IF('📦 RON BỘ'!B469="","",'📦 RON BỘ'!I469)</f>
        <v>750000</v>
      </c>
      <c r="H3214" s="13">
        <f>IF('📦 RON BỘ'!B469="","",'📦 RON BỘ'!J469)</f>
        <v>800000</v>
      </c>
      <c r="I3214" s="13">
        <f>IF('📦 RON BỘ'!B469="","",'📦 RON BỘ'!K469)</f>
        <v>0</v>
      </c>
      <c r="J3214" s="1" t="str">
        <f>IF('📦 RON BỘ'!B469="","","")</f>
        <v/>
      </c>
      <c r="L3214" s="1">
        <f>N(L3213)+IF(AND('🔎 TRA CỨU NHANH'!$C$2&lt;&gt;"",OR(ISNUMBER(SEARCH('🔎 TRA CỨU NHANH'!$C$2,$A3214)),ISNUMBER(SEARCH('🔎 TRA CỨU NHANH'!$C$2,$B3214)))),1,0)</f>
        <v>0</v>
      </c>
      <c r="M3214" s="1" t="str">
        <f t="shared" si="100"/>
        <v/>
      </c>
      <c r="N3214" s="1">
        <f>N(N3213)+IF(AND('💰 BÁO GIÁ'!$C$27&lt;&gt;"",OR(ISNUMBER(SEARCH('💰 BÁO GIÁ'!$C$27,$A3214)),ISNUMBER(SEARCH('💰 BÁO GIÁ'!$C$27,$B3214)))),1,0)</f>
        <v>0</v>
      </c>
      <c r="O3214" s="1" t="str">
        <f t="shared" si="101"/>
        <v/>
      </c>
    </row>
    <row r="3215" customHeight="1" spans="1:15">
      <c r="A3215" s="1" t="str">
        <f>IF('📦 RON BỘ'!B470="","",'📦 RON BỘ'!B470)</f>
        <v>HH071113</v>
      </c>
      <c r="B3215" s="1" t="str">
        <f>IF('📦 RON BỘ'!B470="","",'📦 RON BỘ'!C470)</f>
        <v>Ron bộ EL100 - CADA</v>
      </c>
      <c r="C3215" s="1" t="str">
        <f>IF('📦 RON BỘ'!B470="","","Ron bộ")</f>
        <v>Ron bộ</v>
      </c>
      <c r="D3215" s="1" t="str">
        <f>IF('📦 RON BỘ'!B470="","",'📦 RON BỘ'!F470)</f>
        <v>Bộ</v>
      </c>
      <c r="E3215" s="13">
        <f>IF('📦 RON BỘ'!B470="","",'📦 RON BỘ'!G470)</f>
        <v>0</v>
      </c>
      <c r="F3215" s="13">
        <f>IF('📦 RON BỘ'!B470="","",'📦 RON BỘ'!H470)</f>
        <v>0</v>
      </c>
      <c r="G3215" s="13">
        <f>IF('📦 RON BỘ'!B470="","",'📦 RON BỘ'!I470)</f>
        <v>0</v>
      </c>
      <c r="H3215" s="13">
        <f>IF('📦 RON BỘ'!B470="","",'📦 RON BỘ'!J470)</f>
        <v>0</v>
      </c>
      <c r="I3215" s="13">
        <f>IF('📦 RON BỘ'!B470="","",'📦 RON BỘ'!K470)</f>
        <v>0</v>
      </c>
      <c r="J3215" s="1" t="str">
        <f>IF('📦 RON BỘ'!B470="","","")</f>
        <v/>
      </c>
      <c r="L3215" s="1">
        <f>N(L3214)+IF(AND('🔎 TRA CỨU NHANH'!$C$2&lt;&gt;"",OR(ISNUMBER(SEARCH('🔎 TRA CỨU NHANH'!$C$2,$A3215)),ISNUMBER(SEARCH('🔎 TRA CỨU NHANH'!$C$2,$B3215)))),1,0)</f>
        <v>0</v>
      </c>
      <c r="M3215" s="1" t="str">
        <f t="shared" si="100"/>
        <v/>
      </c>
      <c r="N3215" s="1">
        <f>N(N3214)+IF(AND('💰 BÁO GIÁ'!$C$27&lt;&gt;"",OR(ISNUMBER(SEARCH('💰 BÁO GIÁ'!$C$27,$A3215)),ISNUMBER(SEARCH('💰 BÁO GIÁ'!$C$27,$B3215)))),1,0)</f>
        <v>0</v>
      </c>
      <c r="O3215" s="1" t="str">
        <f t="shared" si="101"/>
        <v/>
      </c>
    </row>
    <row r="3216" customHeight="1" spans="1:15">
      <c r="A3216" s="1" t="str">
        <f>IF('📦 RON BỘ'!B471="","",'📦 RON BỘ'!B471)</f>
        <v>HH082470</v>
      </c>
      <c r="B3216" s="1" t="str">
        <f>IF('📦 RON BỘ'!B471="","",'📦 RON BỘ'!C471)</f>
        <v>Ron bộ EL100 sợi tổng hợp - DF</v>
      </c>
      <c r="C3216" s="1" t="str">
        <f>IF('📦 RON BỘ'!B471="","","Ron bộ")</f>
        <v>Ron bộ</v>
      </c>
      <c r="D3216" s="1" t="str">
        <f>IF('📦 RON BỘ'!B471="","",'📦 RON BỘ'!F471)</f>
        <v>Bộ</v>
      </c>
      <c r="E3216" s="13">
        <f>IF('📦 RON BỘ'!B471="","",'📦 RON BỘ'!G471)</f>
        <v>0</v>
      </c>
      <c r="F3216" s="13">
        <f>IF('📦 RON BỘ'!B471="","",'📦 RON BỘ'!H471)</f>
        <v>1150000</v>
      </c>
      <c r="G3216" s="13">
        <f>IF('📦 RON BỘ'!B471="","",'📦 RON BỘ'!I471)</f>
        <v>1250000</v>
      </c>
      <c r="H3216" s="13">
        <f>IF('📦 RON BỘ'!B471="","",'📦 RON BỘ'!J471)</f>
        <v>1350000</v>
      </c>
      <c r="I3216" s="13">
        <f>IF('📦 RON BỘ'!B471="","",'📦 RON BỘ'!K471)</f>
        <v>0</v>
      </c>
      <c r="J3216" s="1" t="str">
        <f>IF('📦 RON BỘ'!B471="","","")</f>
        <v/>
      </c>
      <c r="L3216" s="1">
        <f>N(L3215)+IF(AND('🔎 TRA CỨU NHANH'!$C$2&lt;&gt;"",OR(ISNUMBER(SEARCH('🔎 TRA CỨU NHANH'!$C$2,$A3216)),ISNUMBER(SEARCH('🔎 TRA CỨU NHANH'!$C$2,$B3216)))),1,0)</f>
        <v>0</v>
      </c>
      <c r="M3216" s="1" t="str">
        <f t="shared" si="100"/>
        <v/>
      </c>
      <c r="N3216" s="1">
        <f>N(N3215)+IF(AND('💰 BÁO GIÁ'!$C$27&lt;&gt;"",OR(ISNUMBER(SEARCH('💰 BÁO GIÁ'!$C$27,$A3216)),ISNUMBER(SEARCH('💰 BÁO GIÁ'!$C$27,$B3216)))),1,0)</f>
        <v>0</v>
      </c>
      <c r="O3216" s="1" t="str">
        <f t="shared" si="101"/>
        <v/>
      </c>
    </row>
    <row r="3217" customHeight="1" spans="1:15">
      <c r="A3217" s="1" t="str">
        <f>IF('📦 RON BỘ'!B472="","",'📦 RON BỘ'!B472)</f>
        <v>HH076464</v>
      </c>
      <c r="B3217" s="1" t="str">
        <f>IF('📦 RON BỘ'!B472="","",'📦 RON BỘ'!C472)</f>
        <v>Ron bộ EL100 sợi tổng hợp - MASAKO</v>
      </c>
      <c r="C3217" s="1" t="str">
        <f>IF('📦 RON BỘ'!B472="","","Ron bộ")</f>
        <v>Ron bộ</v>
      </c>
      <c r="D3217" s="1" t="str">
        <f>IF('📦 RON BỘ'!B472="","",'📦 RON BỘ'!F472)</f>
        <v>Bộ</v>
      </c>
      <c r="E3217" s="13">
        <f>IF('📦 RON BỘ'!B472="","",'📦 RON BỘ'!G472)</f>
        <v>0</v>
      </c>
      <c r="F3217" s="13">
        <f>IF('📦 RON BỘ'!B472="","",'📦 RON BỘ'!H472)</f>
        <v>1020000</v>
      </c>
      <c r="G3217" s="13">
        <f>IF('📦 RON BỘ'!B472="","",'📦 RON BỘ'!I472)</f>
        <v>1100000</v>
      </c>
      <c r="H3217" s="13">
        <f>IF('📦 RON BỘ'!B472="","",'📦 RON BỘ'!J472)</f>
        <v>1200000</v>
      </c>
      <c r="I3217" s="13">
        <f>IF('📦 RON BỘ'!B472="","",'📦 RON BỘ'!K472)</f>
        <v>0</v>
      </c>
      <c r="J3217" s="1" t="str">
        <f>IF('📦 RON BỘ'!B472="","","")</f>
        <v/>
      </c>
      <c r="L3217" s="1">
        <f>N(L3216)+IF(AND('🔎 TRA CỨU NHANH'!$C$2&lt;&gt;"",OR(ISNUMBER(SEARCH('🔎 TRA CỨU NHANH'!$C$2,$A3217)),ISNUMBER(SEARCH('🔎 TRA CỨU NHANH'!$C$2,$B3217)))),1,0)</f>
        <v>0</v>
      </c>
      <c r="M3217" s="1" t="str">
        <f t="shared" si="100"/>
        <v/>
      </c>
      <c r="N3217" s="1">
        <f>N(N3216)+IF(AND('💰 BÁO GIÁ'!$C$27&lt;&gt;"",OR(ISNUMBER(SEARCH('💰 BÁO GIÁ'!$C$27,$A3217)),ISNUMBER(SEARCH('💰 BÁO GIÁ'!$C$27,$B3217)))),1,0)</f>
        <v>0</v>
      </c>
      <c r="O3217" s="1" t="str">
        <f t="shared" si="101"/>
        <v/>
      </c>
    </row>
    <row r="3218" customHeight="1" spans="1:15">
      <c r="A3218" s="1" t="str">
        <f>IF('📦 RON BỘ'!B473="","",'📦 RON BỘ'!B473)</f>
        <v>HH078073</v>
      </c>
      <c r="B3218" s="1" t="str">
        <f>IF('📦 RON BỘ'!B473="","",'📦 RON BỘ'!C473)</f>
        <v>Ron bộ EM100 Thép - DF</v>
      </c>
      <c r="C3218" s="1" t="str">
        <f>IF('📦 RON BỘ'!B473="","","Ron bộ")</f>
        <v>Ron bộ</v>
      </c>
      <c r="D3218" s="1" t="str">
        <f>IF('📦 RON BỘ'!B473="","",'📦 RON BỘ'!F473)</f>
        <v>Bộ</v>
      </c>
      <c r="E3218" s="13">
        <f>IF('📦 RON BỘ'!B473="","",'📦 RON BỘ'!G473)</f>
        <v>0</v>
      </c>
      <c r="F3218" s="13">
        <f>IF('📦 RON BỘ'!B473="","",'📦 RON BỘ'!H473)</f>
        <v>1400000</v>
      </c>
      <c r="G3218" s="13">
        <f>IF('📦 RON BỘ'!B473="","",'📦 RON BỘ'!I473)</f>
        <v>1500000</v>
      </c>
      <c r="H3218" s="13">
        <f>IF('📦 RON BỘ'!B473="","",'📦 RON BỘ'!J473)</f>
        <v>1600000</v>
      </c>
      <c r="I3218" s="13">
        <f>IF('📦 RON BỘ'!B473="","",'📦 RON BỘ'!K473)</f>
        <v>0</v>
      </c>
      <c r="J3218" s="1" t="str">
        <f>IF('📦 RON BỘ'!B473="","","")</f>
        <v/>
      </c>
      <c r="L3218" s="1">
        <f>N(L3217)+IF(AND('🔎 TRA CỨU NHANH'!$C$2&lt;&gt;"",OR(ISNUMBER(SEARCH('🔎 TRA CỨU NHANH'!$C$2,$A3218)),ISNUMBER(SEARCH('🔎 TRA CỨU NHANH'!$C$2,$B3218)))),1,0)</f>
        <v>0</v>
      </c>
      <c r="M3218" s="1" t="str">
        <f t="shared" si="100"/>
        <v/>
      </c>
      <c r="N3218" s="1">
        <f>N(N3217)+IF(AND('💰 BÁO GIÁ'!$C$27&lt;&gt;"",OR(ISNUMBER(SEARCH('💰 BÁO GIÁ'!$C$27,$A3218)),ISNUMBER(SEARCH('💰 BÁO GIÁ'!$C$27,$B3218)))),1,0)</f>
        <v>0</v>
      </c>
      <c r="O3218" s="1" t="str">
        <f t="shared" si="101"/>
        <v/>
      </c>
    </row>
    <row r="3219" customHeight="1" spans="1:15">
      <c r="A3219" s="1" t="str">
        <f>IF('📦 RON BỘ'!B474="","",'📦 RON BỘ'!B474)</f>
        <v>HH076476</v>
      </c>
      <c r="B3219" s="1" t="str">
        <f>IF('📦 RON BỘ'!B474="","",'📦 RON BỘ'!C474)</f>
        <v>Ron bộ EP100 thép - MASAKO</v>
      </c>
      <c r="C3219" s="1" t="str">
        <f>IF('📦 RON BỘ'!B474="","","Ron bộ")</f>
        <v>Ron bộ</v>
      </c>
      <c r="D3219" s="1" t="str">
        <f>IF('📦 RON BỘ'!B474="","",'📦 RON BỘ'!F474)</f>
        <v>Bộ</v>
      </c>
      <c r="E3219" s="13">
        <f>IF('📦 RON BỘ'!B474="","",'📦 RON BỘ'!G474)</f>
        <v>0</v>
      </c>
      <c r="F3219" s="13">
        <f>IF('📦 RON BỘ'!B474="","",'📦 RON BỘ'!H474)</f>
        <v>1300000</v>
      </c>
      <c r="G3219" s="13">
        <f>IF('📦 RON BỘ'!B474="","",'📦 RON BỘ'!I474)</f>
        <v>1380000</v>
      </c>
      <c r="H3219" s="13">
        <f>IF('📦 RON BỘ'!B474="","",'📦 RON BỘ'!J474)</f>
        <v>1500000</v>
      </c>
      <c r="I3219" s="13">
        <f>IF('📦 RON BỘ'!B474="","",'📦 RON BỘ'!K474)</f>
        <v>0</v>
      </c>
      <c r="J3219" s="1" t="str">
        <f>IF('📦 RON BỘ'!B474="","","")</f>
        <v/>
      </c>
      <c r="L3219" s="1">
        <f>N(L3218)+IF(AND('🔎 TRA CỨU NHANH'!$C$2&lt;&gt;"",OR(ISNUMBER(SEARCH('🔎 TRA CỨU NHANH'!$C$2,$A3219)),ISNUMBER(SEARCH('🔎 TRA CỨU NHANH'!$C$2,$B3219)))),1,0)</f>
        <v>0</v>
      </c>
      <c r="M3219" s="1" t="str">
        <f t="shared" si="100"/>
        <v/>
      </c>
      <c r="N3219" s="1">
        <f>N(N3218)+IF(AND('💰 BÁO GIÁ'!$C$27&lt;&gt;"",OR(ISNUMBER(SEARCH('💰 BÁO GIÁ'!$C$27,$A3219)),ISNUMBER(SEARCH('💰 BÁO GIÁ'!$C$27,$B3219)))),1,0)</f>
        <v>0</v>
      </c>
      <c r="O3219" s="1" t="str">
        <f t="shared" si="101"/>
        <v/>
      </c>
    </row>
    <row r="3220" customHeight="1" spans="1:15">
      <c r="A3220" s="1" t="str">
        <f>IF('📦 RON BỘ'!B475="","",'📦 RON BỘ'!B475)</f>
        <v>HH079660</v>
      </c>
      <c r="B3220" s="1" t="str">
        <f>IF('📦 RON BỘ'!B475="","",'📦 RON BỘ'!C475)</f>
        <v>Ron bộ F17C/ F17E sợi tổng hợp - DF</v>
      </c>
      <c r="C3220" s="1" t="str">
        <f>IF('📦 RON BỘ'!B475="","","Ron bộ")</f>
        <v>Ron bộ</v>
      </c>
      <c r="D3220" s="1" t="str">
        <f>IF('📦 RON BỘ'!B475="","",'📦 RON BỘ'!F475)</f>
        <v>Bộ</v>
      </c>
      <c r="E3220" s="13">
        <f>IF('📦 RON BỘ'!B475="","",'📦 RON BỘ'!G475)</f>
        <v>0</v>
      </c>
      <c r="F3220" s="13">
        <f>IF('📦 RON BỘ'!B475="","",'📦 RON BỘ'!H475)</f>
        <v>1550000</v>
      </c>
      <c r="G3220" s="13">
        <f>IF('📦 RON BỘ'!B475="","",'📦 RON BỘ'!I475)</f>
        <v>1650000</v>
      </c>
      <c r="H3220" s="13">
        <f>IF('📦 RON BỘ'!B475="","",'📦 RON BỘ'!J475)</f>
        <v>1750000</v>
      </c>
      <c r="I3220" s="13">
        <f>IF('📦 RON BỘ'!B475="","",'📦 RON BỘ'!K475)</f>
        <v>0</v>
      </c>
      <c r="J3220" s="1" t="str">
        <f>IF('📦 RON BỘ'!B475="","","")</f>
        <v/>
      </c>
      <c r="L3220" s="1">
        <f>N(L3219)+IF(AND('🔎 TRA CỨU NHANH'!$C$2&lt;&gt;"",OR(ISNUMBER(SEARCH('🔎 TRA CỨU NHANH'!$C$2,$A3220)),ISNUMBER(SEARCH('🔎 TRA CỨU NHANH'!$C$2,$B3220)))),1,0)</f>
        <v>0</v>
      </c>
      <c r="M3220" s="1" t="str">
        <f t="shared" si="100"/>
        <v/>
      </c>
      <c r="N3220" s="1">
        <f>N(N3219)+IF(AND('💰 BÁO GIÁ'!$C$27&lt;&gt;"",OR(ISNUMBER(SEARCH('💰 BÁO GIÁ'!$C$27,$A3220)),ISNUMBER(SEARCH('💰 BÁO GIÁ'!$C$27,$B3220)))),1,0)</f>
        <v>0</v>
      </c>
      <c r="O3220" s="1" t="str">
        <f t="shared" si="101"/>
        <v/>
      </c>
    </row>
    <row r="3221" customHeight="1" spans="1:15">
      <c r="A3221" s="1" t="str">
        <f>IF('📦 RON BỘ'!B476="","",'📦 RON BỘ'!B476)</f>
        <v>HH080034</v>
      </c>
      <c r="B3221" s="1" t="str">
        <f>IF('📦 RON BỘ'!B476="","",'📦 RON BỘ'!C476)</f>
        <v>Ron bộ F17C/ F17E sợi tổng hợp - MASAKO</v>
      </c>
      <c r="C3221" s="1" t="str">
        <f>IF('📦 RON BỘ'!B476="","","Ron bộ")</f>
        <v>Ron bộ</v>
      </c>
      <c r="D3221" s="1" t="str">
        <f>IF('📦 RON BỘ'!B476="","",'📦 RON BỘ'!F476)</f>
        <v>Bộ</v>
      </c>
      <c r="E3221" s="13">
        <f>IF('📦 RON BỘ'!B476="","",'📦 RON BỘ'!G476)</f>
        <v>0</v>
      </c>
      <c r="F3221" s="13">
        <f>IF('📦 RON BỘ'!B476="","",'📦 RON BỘ'!H476)</f>
        <v>1420000</v>
      </c>
      <c r="G3221" s="13">
        <f>IF('📦 RON BỘ'!B476="","",'📦 RON BỘ'!I476)</f>
        <v>1500000</v>
      </c>
      <c r="H3221" s="13">
        <f>IF('📦 RON BỘ'!B476="","",'📦 RON BỘ'!J476)</f>
        <v>1600000</v>
      </c>
      <c r="I3221" s="13">
        <f>IF('📦 RON BỘ'!B476="","",'📦 RON BỘ'!K476)</f>
        <v>0</v>
      </c>
      <c r="J3221" s="1" t="str">
        <f>IF('📦 RON BỘ'!B476="","","")</f>
        <v/>
      </c>
      <c r="L3221" s="1">
        <f>N(L3220)+IF(AND('🔎 TRA CỨU NHANH'!$C$2&lt;&gt;"",OR(ISNUMBER(SEARCH('🔎 TRA CỨU NHANH'!$C$2,$A3221)),ISNUMBER(SEARCH('🔎 TRA CỨU NHANH'!$C$2,$B3221)))),1,0)</f>
        <v>0</v>
      </c>
      <c r="M3221" s="1" t="str">
        <f t="shared" si="100"/>
        <v/>
      </c>
      <c r="N3221" s="1">
        <f>N(N3220)+IF(AND('💰 BÁO GIÁ'!$C$27&lt;&gt;"",OR(ISNUMBER(SEARCH('💰 BÁO GIÁ'!$C$27,$A3221)),ISNUMBER(SEARCH('💰 BÁO GIÁ'!$C$27,$B3221)))),1,0)</f>
        <v>0</v>
      </c>
      <c r="O3221" s="1" t="str">
        <f t="shared" si="101"/>
        <v/>
      </c>
    </row>
    <row r="3222" customHeight="1" spans="1:15">
      <c r="A3222" s="1" t="str">
        <f>IF('📦 RON BỘ'!B477="","",'📦 RON BỘ'!B477)</f>
        <v>HH074609</v>
      </c>
      <c r="B3222" s="1" t="str">
        <f>IF('📦 RON BỘ'!B477="","",'📦 RON BỘ'!C477)</f>
        <v>Ron bộ F17C/F17E - PACIFIC</v>
      </c>
      <c r="C3222" s="1" t="str">
        <f>IF('📦 RON BỘ'!B477="","","Ron bộ")</f>
        <v>Ron bộ</v>
      </c>
      <c r="D3222" s="1" t="str">
        <f>IF('📦 RON BỘ'!B477="","",'📦 RON BỘ'!F477)</f>
        <v>Bộ</v>
      </c>
      <c r="E3222" s="13">
        <f>IF('📦 RON BỘ'!B477="","",'📦 RON BỘ'!G477)</f>
        <v>0</v>
      </c>
      <c r="F3222" s="13">
        <f>IF('📦 RON BỘ'!B477="","",'📦 RON BỘ'!H477)</f>
        <v>0</v>
      </c>
      <c r="G3222" s="13">
        <f>IF('📦 RON BỘ'!B477="","",'📦 RON BỘ'!I477)</f>
        <v>0</v>
      </c>
      <c r="H3222" s="13">
        <f>IF('📦 RON BỘ'!B477="","",'📦 RON BỘ'!J477)</f>
        <v>0</v>
      </c>
      <c r="I3222" s="13">
        <f>IF('📦 RON BỘ'!B477="","",'📦 RON BỘ'!K477)</f>
        <v>0</v>
      </c>
      <c r="J3222" s="1" t="str">
        <f>IF('📦 RON BỘ'!B477="","","")</f>
        <v/>
      </c>
      <c r="L3222" s="1">
        <f>N(L3221)+IF(AND('🔎 TRA CỨU NHANH'!$C$2&lt;&gt;"",OR(ISNUMBER(SEARCH('🔎 TRA CỨU NHANH'!$C$2,$A3222)),ISNUMBER(SEARCH('🔎 TRA CỨU NHANH'!$C$2,$B3222)))),1,0)</f>
        <v>0</v>
      </c>
      <c r="M3222" s="1" t="str">
        <f t="shared" si="100"/>
        <v/>
      </c>
      <c r="N3222" s="1">
        <f>N(N3221)+IF(AND('💰 BÁO GIÁ'!$C$27&lt;&gt;"",OR(ISNUMBER(SEARCH('💰 BÁO GIÁ'!$C$27,$A3222)),ISNUMBER(SEARCH('💰 BÁO GIÁ'!$C$27,$B3222)))),1,0)</f>
        <v>0</v>
      </c>
      <c r="O3222" s="1" t="str">
        <f t="shared" si="101"/>
        <v/>
      </c>
    </row>
    <row r="3223" customHeight="1" spans="1:15">
      <c r="A3223" s="1" t="str">
        <f>IF('📦 RON BỘ'!B478="","",'📦 RON BỘ'!B478)</f>
        <v>HH079661</v>
      </c>
      <c r="B3223" s="1" t="str">
        <f>IF('📦 RON BỘ'!B478="","",'📦 RON BỘ'!C478)</f>
        <v>Ron bộ FE6 (12 sp) thép - DF</v>
      </c>
      <c r="C3223" s="1" t="str">
        <f>IF('📦 RON BỘ'!B478="","","Ron bộ")</f>
        <v>Ron bộ</v>
      </c>
      <c r="D3223" s="1" t="str">
        <f>IF('📦 RON BỘ'!B478="","",'📦 RON BỘ'!F478)</f>
        <v>Bộ</v>
      </c>
      <c r="E3223" s="13">
        <f>IF('📦 RON BỘ'!B478="","",'📦 RON BỘ'!G478)</f>
        <v>0</v>
      </c>
      <c r="F3223" s="13">
        <f>IF('📦 RON BỘ'!B478="","",'📦 RON BỘ'!H478)</f>
        <v>1050000</v>
      </c>
      <c r="G3223" s="13">
        <f>IF('📦 RON BỘ'!B478="","",'📦 RON BỘ'!I478)</f>
        <v>1150000</v>
      </c>
      <c r="H3223" s="13">
        <f>IF('📦 RON BỘ'!B478="","",'📦 RON BỘ'!J478)</f>
        <v>1250000</v>
      </c>
      <c r="I3223" s="13">
        <f>IF('📦 RON BỘ'!B478="","",'📦 RON BỘ'!K478)</f>
        <v>0</v>
      </c>
      <c r="J3223" s="1" t="str">
        <f>IF('📦 RON BỘ'!B478="","","")</f>
        <v/>
      </c>
      <c r="L3223" s="1">
        <f>N(L3222)+IF(AND('🔎 TRA CỨU NHANH'!$C$2&lt;&gt;"",OR(ISNUMBER(SEARCH('🔎 TRA CỨU NHANH'!$C$2,$A3223)),ISNUMBER(SEARCH('🔎 TRA CỨU NHANH'!$C$2,$B3223)))),1,0)</f>
        <v>0</v>
      </c>
      <c r="M3223" s="1" t="str">
        <f t="shared" si="100"/>
        <v/>
      </c>
      <c r="N3223" s="1">
        <f>N(N3222)+IF(AND('💰 BÁO GIÁ'!$C$27&lt;&gt;"",OR(ISNUMBER(SEARCH('💰 BÁO GIÁ'!$C$27,$A3223)),ISNUMBER(SEARCH('💰 BÁO GIÁ'!$C$27,$B3223)))),1,0)</f>
        <v>0</v>
      </c>
      <c r="O3223" s="1" t="str">
        <f t="shared" si="101"/>
        <v/>
      </c>
    </row>
    <row r="3224" customHeight="1" spans="1:15">
      <c r="A3224" s="1" t="str">
        <f>IF('📦 RON BỘ'!B479="","",'📦 RON BỘ'!B479)</f>
        <v>HH079197</v>
      </c>
      <c r="B3224" s="1" t="str">
        <f>IF('📦 RON BỘ'!B479="","",'📦 RON BỘ'!C479)</f>
        <v>Ron bộ FE6 (24 sp) thép - DF</v>
      </c>
      <c r="C3224" s="1" t="str">
        <f>IF('📦 RON BỘ'!B479="","","Ron bộ")</f>
        <v>Ron bộ</v>
      </c>
      <c r="D3224" s="1" t="str">
        <f>IF('📦 RON BỘ'!B479="","",'📦 RON BỘ'!F479)</f>
        <v>Bộ</v>
      </c>
      <c r="E3224" s="13">
        <f>IF('📦 RON BỘ'!B479="","",'📦 RON BỘ'!G479)</f>
        <v>0</v>
      </c>
      <c r="F3224" s="13">
        <f>IF('📦 RON BỘ'!B479="","",'📦 RON BỘ'!H479)</f>
        <v>1700000</v>
      </c>
      <c r="G3224" s="13">
        <f>IF('📦 RON BỘ'!B479="","",'📦 RON BỘ'!I479)</f>
        <v>1800000</v>
      </c>
      <c r="H3224" s="13">
        <f>IF('📦 RON BỘ'!B479="","",'📦 RON BỘ'!J479)</f>
        <v>1950000</v>
      </c>
      <c r="I3224" s="13">
        <f>IF('📦 RON BỘ'!B479="","",'📦 RON BỘ'!K479)</f>
        <v>0</v>
      </c>
      <c r="J3224" s="1" t="str">
        <f>IF('📦 RON BỘ'!B479="","","")</f>
        <v/>
      </c>
      <c r="L3224" s="1">
        <f>N(L3223)+IF(AND('🔎 TRA CỨU NHANH'!$C$2&lt;&gt;"",OR(ISNUMBER(SEARCH('🔎 TRA CỨU NHANH'!$C$2,$A3224)),ISNUMBER(SEARCH('🔎 TRA CỨU NHANH'!$C$2,$B3224)))),1,0)</f>
        <v>0</v>
      </c>
      <c r="M3224" s="1" t="str">
        <f t="shared" si="100"/>
        <v/>
      </c>
      <c r="N3224" s="1">
        <f>N(N3223)+IF(AND('💰 BÁO GIÁ'!$C$27&lt;&gt;"",OR(ISNUMBER(SEARCH('💰 BÁO GIÁ'!$C$27,$A3224)),ISNUMBER(SEARCH('💰 BÁO GIÁ'!$C$27,$B3224)))),1,0)</f>
        <v>0</v>
      </c>
      <c r="O3224" s="1" t="str">
        <f t="shared" si="101"/>
        <v/>
      </c>
    </row>
    <row r="3225" customHeight="1" spans="1:15">
      <c r="A3225" s="1" t="str">
        <f>IF('📦 RON BỘ'!B480="","",'📦 RON BỘ'!B480)</f>
        <v>HH079667</v>
      </c>
      <c r="B3225" s="1" t="str">
        <f>IF('📦 RON BỘ'!B480="","",'📦 RON BỘ'!C480)</f>
        <v>Ron bộ FORD WL (12V) - Thép - DF</v>
      </c>
      <c r="C3225" s="1" t="str">
        <f>IF('📦 RON BỘ'!B480="","","Ron bộ")</f>
        <v>Ron bộ</v>
      </c>
      <c r="D3225" s="1" t="str">
        <f>IF('📦 RON BỘ'!B480="","",'📦 RON BỘ'!F480)</f>
        <v>Bộ</v>
      </c>
      <c r="E3225" s="13">
        <f>IF('📦 RON BỘ'!B480="","",'📦 RON BỘ'!G480)</f>
        <v>0</v>
      </c>
      <c r="F3225" s="13">
        <f>IF('📦 RON BỘ'!B480="","",'📦 RON BỘ'!H480)</f>
        <v>530000</v>
      </c>
      <c r="G3225" s="13">
        <f>IF('📦 RON BỘ'!B480="","",'📦 RON BỘ'!I480)</f>
        <v>570000</v>
      </c>
      <c r="H3225" s="13">
        <f>IF('📦 RON BỘ'!B480="","",'📦 RON BỘ'!J480)</f>
        <v>620000</v>
      </c>
      <c r="I3225" s="13">
        <f>IF('📦 RON BỘ'!B480="","",'📦 RON BỘ'!K480)</f>
        <v>0</v>
      </c>
      <c r="J3225" s="1" t="str">
        <f>IF('📦 RON BỘ'!B480="","","")</f>
        <v/>
      </c>
      <c r="L3225" s="1">
        <f>N(L3224)+IF(AND('🔎 TRA CỨU NHANH'!$C$2&lt;&gt;"",OR(ISNUMBER(SEARCH('🔎 TRA CỨU NHANH'!$C$2,$A3225)),ISNUMBER(SEARCH('🔎 TRA CỨU NHANH'!$C$2,$B3225)))),1,0)</f>
        <v>0</v>
      </c>
      <c r="M3225" s="1" t="str">
        <f t="shared" si="100"/>
        <v/>
      </c>
      <c r="N3225" s="1">
        <f>N(N3224)+IF(AND('💰 BÁO GIÁ'!$C$27&lt;&gt;"",OR(ISNUMBER(SEARCH('💰 BÁO GIÁ'!$C$27,$A3225)),ISNUMBER(SEARCH('💰 BÁO GIÁ'!$C$27,$B3225)))),1,0)</f>
        <v>0</v>
      </c>
      <c r="O3225" s="1" t="str">
        <f t="shared" si="101"/>
        <v/>
      </c>
    </row>
    <row r="3226" customHeight="1" spans="1:15">
      <c r="A3226" s="1" t="str">
        <f>IF('📦 RON BỘ'!B481="","",'📦 RON BỘ'!B481)</f>
        <v>HH083953</v>
      </c>
      <c r="B3226" s="1" t="str">
        <f>IF('📦 RON BỘ'!B481="","",'📦 RON BỘ'!C481)</f>
        <v>Ron bộ FORD WL (16V) - Thép - DF</v>
      </c>
      <c r="C3226" s="1" t="str">
        <f>IF('📦 RON BỘ'!B481="","","Ron bộ")</f>
        <v>Ron bộ</v>
      </c>
      <c r="D3226" s="1" t="str">
        <f>IF('📦 RON BỘ'!B481="","",'📦 RON BỘ'!F481)</f>
        <v>Bộ</v>
      </c>
      <c r="E3226" s="13">
        <f>IF('📦 RON BỘ'!B481="","",'📦 RON BỘ'!G481)</f>
        <v>0</v>
      </c>
      <c r="F3226" s="13">
        <f>IF('📦 RON BỘ'!B481="","",'📦 RON BỘ'!H481)</f>
        <v>580000</v>
      </c>
      <c r="G3226" s="13">
        <f>IF('📦 RON BỘ'!B481="","",'📦 RON BỘ'!I481)</f>
        <v>620000</v>
      </c>
      <c r="H3226" s="13">
        <f>IF('📦 RON BỘ'!B481="","",'📦 RON BỘ'!J481)</f>
        <v>660000</v>
      </c>
      <c r="I3226" s="13">
        <f>IF('📦 RON BỘ'!B481="","",'📦 RON BỘ'!K481)</f>
        <v>0</v>
      </c>
      <c r="J3226" s="1" t="str">
        <f>IF('📦 RON BỘ'!B481="","","")</f>
        <v/>
      </c>
      <c r="L3226" s="1">
        <f>N(L3225)+IF(AND('🔎 TRA CỨU NHANH'!$C$2&lt;&gt;"",OR(ISNUMBER(SEARCH('🔎 TRA CỨU NHANH'!$C$2,$A3226)),ISNUMBER(SEARCH('🔎 TRA CỨU NHANH'!$C$2,$B3226)))),1,0)</f>
        <v>0</v>
      </c>
      <c r="M3226" s="1" t="str">
        <f t="shared" si="100"/>
        <v/>
      </c>
      <c r="N3226" s="1">
        <f>N(N3225)+IF(AND('💰 BÁO GIÁ'!$C$27&lt;&gt;"",OR(ISNUMBER(SEARCH('💰 BÁO GIÁ'!$C$27,$A3226)),ISNUMBER(SEARCH('💰 BÁO GIÁ'!$C$27,$B3226)))),1,0)</f>
        <v>0</v>
      </c>
      <c r="O3226" s="1" t="str">
        <f t="shared" si="101"/>
        <v/>
      </c>
    </row>
    <row r="3227" customHeight="1" spans="1:15">
      <c r="A3227" s="1" t="str">
        <f>IF('📦 RON BỘ'!B482="","",'📦 RON BỘ'!B482)</f>
        <v>HH0678</v>
      </c>
      <c r="B3227" s="1" t="str">
        <f>IF('📦 RON BỘ'!B482="","",'📦 RON BỘ'!C482)</f>
        <v>Ron bộ H07D - CADA</v>
      </c>
      <c r="C3227" s="1" t="str">
        <f>IF('📦 RON BỘ'!B482="","","Ron bộ")</f>
        <v>Ron bộ</v>
      </c>
      <c r="D3227" s="1" t="str">
        <f>IF('📦 RON BỘ'!B482="","",'📦 RON BỘ'!F482)</f>
        <v>Bộ</v>
      </c>
      <c r="E3227" s="13">
        <f>IF('📦 RON BỘ'!B482="","",'📦 RON BỘ'!G482)</f>
        <v>0</v>
      </c>
      <c r="F3227" s="13">
        <f>IF('📦 RON BỘ'!B482="","",'📦 RON BỘ'!H482)</f>
        <v>0</v>
      </c>
      <c r="G3227" s="13">
        <f>IF('📦 RON BỘ'!B482="","",'📦 RON BỘ'!I482)</f>
        <v>0</v>
      </c>
      <c r="H3227" s="13">
        <f>IF('📦 RON BỘ'!B482="","",'📦 RON BỘ'!J482)</f>
        <v>0</v>
      </c>
      <c r="I3227" s="13">
        <f>IF('📦 RON BỘ'!B482="","",'📦 RON BỘ'!K482)</f>
        <v>0</v>
      </c>
      <c r="J3227" s="1" t="str">
        <f>IF('📦 RON BỘ'!B482="","","")</f>
        <v/>
      </c>
      <c r="L3227" s="1">
        <f>N(L3226)+IF(AND('🔎 TRA CỨU NHANH'!$C$2&lt;&gt;"",OR(ISNUMBER(SEARCH('🔎 TRA CỨU NHANH'!$C$2,$A3227)),ISNUMBER(SEARCH('🔎 TRA CỨU NHANH'!$C$2,$B3227)))),1,0)</f>
        <v>0</v>
      </c>
      <c r="M3227" s="1" t="str">
        <f t="shared" si="100"/>
        <v/>
      </c>
      <c r="N3227" s="1">
        <f>N(N3226)+IF(AND('💰 BÁO GIÁ'!$C$27&lt;&gt;"",OR(ISNUMBER(SEARCH('💰 BÁO GIÁ'!$C$27,$A3227)),ISNUMBER(SEARCH('💰 BÁO GIÁ'!$C$27,$B3227)))),1,0)</f>
        <v>0</v>
      </c>
      <c r="O3227" s="1" t="str">
        <f t="shared" si="101"/>
        <v/>
      </c>
    </row>
    <row r="3228" customHeight="1" spans="1:15">
      <c r="A3228" s="1" t="str">
        <f>IF('📦 RON BỘ'!B483="","",'📦 RON BỘ'!B483)</f>
        <v>HH081077</v>
      </c>
      <c r="B3228" s="1" t="str">
        <f>IF('📦 RON BỘ'!B483="","",'📦 RON BỘ'!C483)</f>
        <v>Ron bộ Howo WD615 (OUERMAN-AT)</v>
      </c>
      <c r="C3228" s="1" t="str">
        <f>IF('📦 RON BỘ'!B483="","","Ron bộ")</f>
        <v>Ron bộ</v>
      </c>
      <c r="D3228" s="1" t="str">
        <f>IF('📦 RON BỘ'!B483="","",'📦 RON BỘ'!F483)</f>
        <v>Bộ</v>
      </c>
      <c r="E3228" s="13">
        <f>IF('📦 RON BỘ'!B483="","",'📦 RON BỘ'!G483)</f>
        <v>0</v>
      </c>
      <c r="F3228" s="13">
        <f>IF('📦 RON BỘ'!B483="","",'📦 RON BỘ'!H483)</f>
        <v>0</v>
      </c>
      <c r="G3228" s="13">
        <f>IF('📦 RON BỘ'!B483="","",'📦 RON BỘ'!I483)</f>
        <v>0</v>
      </c>
      <c r="H3228" s="13">
        <f>IF('📦 RON BỘ'!B483="","",'📦 RON BỘ'!J483)</f>
        <v>0</v>
      </c>
      <c r="I3228" s="13">
        <f>IF('📦 RON BỘ'!B483="","",'📦 RON BỘ'!K483)</f>
        <v>0</v>
      </c>
      <c r="J3228" s="1" t="str">
        <f>IF('📦 RON BỘ'!B483="","","")</f>
        <v/>
      </c>
      <c r="L3228" s="1">
        <f>N(L3227)+IF(AND('🔎 TRA CỨU NHANH'!$C$2&lt;&gt;"",OR(ISNUMBER(SEARCH('🔎 TRA CỨU NHANH'!$C$2,$A3228)),ISNUMBER(SEARCH('🔎 TRA CỨU NHANH'!$C$2,$B3228)))),1,0)</f>
        <v>0</v>
      </c>
      <c r="M3228" s="1" t="str">
        <f t="shared" si="100"/>
        <v/>
      </c>
      <c r="N3228" s="1">
        <f>N(N3227)+IF(AND('💰 BÁO GIÁ'!$C$27&lt;&gt;"",OR(ISNUMBER(SEARCH('💰 BÁO GIÁ'!$C$27,$A3228)),ISNUMBER(SEARCH('💰 BÁO GIÁ'!$C$27,$B3228)))),1,0)</f>
        <v>0</v>
      </c>
      <c r="O3228" s="1" t="str">
        <f t="shared" si="101"/>
        <v/>
      </c>
    </row>
    <row r="3229" customHeight="1" spans="1:15">
      <c r="A3229" s="1" t="str">
        <f>IF('📦 RON BỘ'!B484="","",'📦 RON BỘ'!B484)</f>
        <v>HH076465</v>
      </c>
      <c r="B3229" s="1" t="str">
        <f>IF('📦 RON BỘ'!B484="","",'📦 RON BỘ'!C484)</f>
        <v>Ron bộ Isuz 4LE2, Thép Inox -  MASAKO</v>
      </c>
      <c r="C3229" s="1" t="str">
        <f>IF('📦 RON BỘ'!B484="","","Ron bộ")</f>
        <v>Ron bộ</v>
      </c>
      <c r="D3229" s="1" t="str">
        <f>IF('📦 RON BỘ'!B484="","",'📦 RON BỘ'!F484)</f>
        <v>Bộ</v>
      </c>
      <c r="E3229" s="13">
        <f>IF('📦 RON BỘ'!B484="","",'📦 RON BỘ'!G484)</f>
        <v>0</v>
      </c>
      <c r="F3229" s="13">
        <f>IF('📦 RON BỘ'!B484="","",'📦 RON BỘ'!H484)</f>
        <v>580000</v>
      </c>
      <c r="G3229" s="13">
        <f>IF('📦 RON BỘ'!B484="","",'📦 RON BỘ'!I484)</f>
        <v>620000</v>
      </c>
      <c r="H3229" s="13">
        <f>IF('📦 RON BỘ'!B484="","",'📦 RON BỘ'!J484)</f>
        <v>660000</v>
      </c>
      <c r="I3229" s="13">
        <f>IF('📦 RON BỘ'!B484="","",'📦 RON BỘ'!K484)</f>
        <v>0</v>
      </c>
      <c r="J3229" s="1" t="str">
        <f>IF('📦 RON BỘ'!B484="","","")</f>
        <v/>
      </c>
      <c r="L3229" s="1">
        <f>N(L3228)+IF(AND('🔎 TRA CỨU NHANH'!$C$2&lt;&gt;"",OR(ISNUMBER(SEARCH('🔎 TRA CỨU NHANH'!$C$2,$A3229)),ISNUMBER(SEARCH('🔎 TRA CỨU NHANH'!$C$2,$B3229)))),1,0)</f>
        <v>0</v>
      </c>
      <c r="M3229" s="1" t="str">
        <f t="shared" si="100"/>
        <v/>
      </c>
      <c r="N3229" s="1">
        <f>N(N3228)+IF(AND('💰 BÁO GIÁ'!$C$27&lt;&gt;"",OR(ISNUMBER(SEARCH('💰 BÁO GIÁ'!$C$27,$A3229)),ISNUMBER(SEARCH('💰 BÁO GIÁ'!$C$27,$B3229)))),1,0)</f>
        <v>0</v>
      </c>
      <c r="O3229" s="1" t="str">
        <f t="shared" si="101"/>
        <v/>
      </c>
    </row>
    <row r="3230" customHeight="1" spans="1:15">
      <c r="A3230" s="1" t="str">
        <f>IF('📦 RON BỘ'!B485="","",'📦 RON BỘ'!B485)</f>
        <v>HH076545</v>
      </c>
      <c r="B3230" s="1" t="str">
        <f>IF('📦 RON BỘ'!B485="","",'📦 RON BỘ'!C485)</f>
        <v>Ron bộ J05C sợi tổng hợp - NICE IN</v>
      </c>
      <c r="C3230" s="1" t="str">
        <f>IF('📦 RON BỘ'!B485="","","Ron bộ")</f>
        <v>Ron bộ</v>
      </c>
      <c r="D3230" s="1" t="str">
        <f>IF('📦 RON BỘ'!B485="","",'📦 RON BỘ'!F485)</f>
        <v>Bộ</v>
      </c>
      <c r="E3230" s="13">
        <f>IF('📦 RON BỘ'!B485="","",'📦 RON BỘ'!G485)</f>
        <v>0</v>
      </c>
      <c r="F3230" s="13">
        <f>IF('📦 RON BỘ'!B485="","",'📦 RON BỘ'!H485)</f>
        <v>1020000</v>
      </c>
      <c r="G3230" s="13">
        <f>IF('📦 RON BỘ'!B485="","",'📦 RON BỘ'!I485)</f>
        <v>1100000</v>
      </c>
      <c r="H3230" s="13">
        <f>IF('📦 RON BỘ'!B485="","",'📦 RON BỘ'!J485)</f>
        <v>1200000</v>
      </c>
      <c r="I3230" s="13">
        <f>IF('📦 RON BỘ'!B485="","",'📦 RON BỘ'!K485)</f>
        <v>0</v>
      </c>
      <c r="J3230" s="1" t="str">
        <f>IF('📦 RON BỘ'!B485="","","")</f>
        <v/>
      </c>
      <c r="L3230" s="1">
        <f>N(L3229)+IF(AND('🔎 TRA CỨU NHANH'!$C$2&lt;&gt;"",OR(ISNUMBER(SEARCH('🔎 TRA CỨU NHANH'!$C$2,$A3230)),ISNUMBER(SEARCH('🔎 TRA CỨU NHANH'!$C$2,$B3230)))),1,0)</f>
        <v>0</v>
      </c>
      <c r="M3230" s="1" t="str">
        <f t="shared" si="100"/>
        <v/>
      </c>
      <c r="N3230" s="1">
        <f>N(N3229)+IF(AND('💰 BÁO GIÁ'!$C$27&lt;&gt;"",OR(ISNUMBER(SEARCH('💰 BÁO GIÁ'!$C$27,$A3230)),ISNUMBER(SEARCH('💰 BÁO GIÁ'!$C$27,$B3230)))),1,0)</f>
        <v>0</v>
      </c>
      <c r="O3230" s="1" t="str">
        <f t="shared" si="101"/>
        <v/>
      </c>
    </row>
    <row r="3231" customHeight="1" spans="1:15">
      <c r="A3231" s="1" t="str">
        <f>IF('📦 RON BỘ'!B486="","",'📦 RON BỘ'!B486)</f>
        <v>HH079595</v>
      </c>
      <c r="B3231" s="1" t="str">
        <f>IF('📦 RON BỘ'!B486="","",'📦 RON BỘ'!C486)</f>
        <v>Ron bộ J05C-T thép Inox - NICE IN</v>
      </c>
      <c r="C3231" s="1" t="str">
        <f>IF('📦 RON BỘ'!B486="","","Ron bộ")</f>
        <v>Ron bộ</v>
      </c>
      <c r="D3231" s="1" t="str">
        <f>IF('📦 RON BỘ'!B486="","",'📦 RON BỘ'!F486)</f>
        <v>Bộ</v>
      </c>
      <c r="E3231" s="13">
        <f>IF('📦 RON BỘ'!B486="","",'📦 RON BỘ'!G486)</f>
        <v>0</v>
      </c>
      <c r="F3231" s="13">
        <f>IF('📦 RON BỘ'!B486="","",'📦 RON BỘ'!H486)</f>
        <v>1100000</v>
      </c>
      <c r="G3231" s="13">
        <f>IF('📦 RON BỘ'!B486="","",'📦 RON BỘ'!I486)</f>
        <v>1200000</v>
      </c>
      <c r="H3231" s="13">
        <f>IF('📦 RON BỘ'!B486="","",'📦 RON BỘ'!J486)</f>
        <v>1300000</v>
      </c>
      <c r="I3231" s="13">
        <f>IF('📦 RON BỘ'!B486="","",'📦 RON BỘ'!K486)</f>
        <v>0</v>
      </c>
      <c r="J3231" s="1" t="str">
        <f>IF('📦 RON BỘ'!B486="","","")</f>
        <v/>
      </c>
      <c r="L3231" s="1">
        <f>N(L3230)+IF(AND('🔎 TRA CỨU NHANH'!$C$2&lt;&gt;"",OR(ISNUMBER(SEARCH('🔎 TRA CỨU NHANH'!$C$2,$A3231)),ISNUMBER(SEARCH('🔎 TRA CỨU NHANH'!$C$2,$B3231)))),1,0)</f>
        <v>0</v>
      </c>
      <c r="M3231" s="1" t="str">
        <f t="shared" si="100"/>
        <v/>
      </c>
      <c r="N3231" s="1">
        <f>N(N3230)+IF(AND('💰 BÁO GIÁ'!$C$27&lt;&gt;"",OR(ISNUMBER(SEARCH('💰 BÁO GIÁ'!$C$27,$A3231)),ISNUMBER(SEARCH('💰 BÁO GIÁ'!$C$27,$B3231)))),1,0)</f>
        <v>0</v>
      </c>
      <c r="O3231" s="1" t="str">
        <f t="shared" si="101"/>
        <v/>
      </c>
    </row>
    <row r="3232" customHeight="1" spans="1:15">
      <c r="A3232" s="1" t="str">
        <f>IF('📦 RON BỘ'!B487="","",'📦 RON BỘ'!B487)</f>
        <v>HH082865</v>
      </c>
      <c r="B3232" s="1" t="str">
        <f>IF('📦 RON BỘ'!B487="","",'📦 RON BỘ'!C487)</f>
        <v>Ron bộ J08C-N - Sợi carbon (non asb)  - NICE IN</v>
      </c>
      <c r="C3232" s="1" t="str">
        <f>IF('📦 RON BỘ'!B487="","","Ron bộ")</f>
        <v>Ron bộ</v>
      </c>
      <c r="D3232" s="1" t="str">
        <f>IF('📦 RON BỘ'!B487="","",'📦 RON BỘ'!F487)</f>
        <v>Bộ</v>
      </c>
      <c r="E3232" s="13">
        <f>IF('📦 RON BỘ'!B487="","",'📦 RON BỘ'!G487)</f>
        <v>0</v>
      </c>
      <c r="F3232" s="13">
        <f>IF('📦 RON BỘ'!B487="","",'📦 RON BỘ'!H487)</f>
        <v>1360000</v>
      </c>
      <c r="G3232" s="13">
        <f>IF('📦 RON BỘ'!B487="","",'📦 RON BỘ'!I487)</f>
        <v>1450000</v>
      </c>
      <c r="H3232" s="13">
        <f>IF('📦 RON BỘ'!B487="","",'📦 RON BỘ'!J487)</f>
        <v>1550000</v>
      </c>
      <c r="I3232" s="13">
        <f>IF('📦 RON BỘ'!B487="","",'📦 RON BỘ'!K487)</f>
        <v>0</v>
      </c>
      <c r="J3232" s="1" t="str">
        <f>IF('📦 RON BỘ'!B487="","","")</f>
        <v/>
      </c>
      <c r="L3232" s="1">
        <f>N(L3231)+IF(AND('🔎 TRA CỨU NHANH'!$C$2&lt;&gt;"",OR(ISNUMBER(SEARCH('🔎 TRA CỨU NHANH'!$C$2,$A3232)),ISNUMBER(SEARCH('🔎 TRA CỨU NHANH'!$C$2,$B3232)))),1,0)</f>
        <v>0</v>
      </c>
      <c r="M3232" s="1" t="str">
        <f t="shared" si="100"/>
        <v/>
      </c>
      <c r="N3232" s="1">
        <f>N(N3231)+IF(AND('💰 BÁO GIÁ'!$C$27&lt;&gt;"",OR(ISNUMBER(SEARCH('💰 BÁO GIÁ'!$C$27,$A3232)),ISNUMBER(SEARCH('💰 BÁO GIÁ'!$C$27,$B3232)))),1,0)</f>
        <v>0</v>
      </c>
      <c r="O3232" s="1" t="str">
        <f t="shared" si="101"/>
        <v/>
      </c>
    </row>
    <row r="3233" customHeight="1" spans="1:15">
      <c r="A3233" s="1" t="str">
        <f>IF('📦 RON BỘ'!B488="","",'📦 RON BỘ'!B488)</f>
        <v>HH082864</v>
      </c>
      <c r="B3233" s="1" t="str">
        <f>IF('📦 RON BỘ'!B488="","",'📦 RON BỘ'!C488)</f>
        <v>Ron bộ J08C-O - Sợi carbon (non asb)  - NICE IN</v>
      </c>
      <c r="C3233" s="1" t="str">
        <f>IF('📦 RON BỘ'!B488="","","Ron bộ")</f>
        <v>Ron bộ</v>
      </c>
      <c r="D3233" s="1" t="str">
        <f>IF('📦 RON BỘ'!B488="","",'📦 RON BỘ'!F488)</f>
        <v>Bộ</v>
      </c>
      <c r="E3233" s="13">
        <f>IF('📦 RON BỘ'!B488="","",'📦 RON BỘ'!G488)</f>
        <v>0</v>
      </c>
      <c r="F3233" s="13">
        <f>IF('📦 RON BỘ'!B488="","",'📦 RON BỘ'!H488)</f>
        <v>1360000</v>
      </c>
      <c r="G3233" s="13">
        <f>IF('📦 RON BỘ'!B488="","",'📦 RON BỘ'!I488)</f>
        <v>1450000</v>
      </c>
      <c r="H3233" s="13">
        <f>IF('📦 RON BỘ'!B488="","",'📦 RON BỘ'!J488)</f>
        <v>1550000</v>
      </c>
      <c r="I3233" s="13">
        <f>IF('📦 RON BỘ'!B488="","",'📦 RON BỘ'!K488)</f>
        <v>0</v>
      </c>
      <c r="J3233" s="1" t="str">
        <f>IF('📦 RON BỘ'!B488="","","")</f>
        <v/>
      </c>
      <c r="L3233" s="1">
        <f>N(L3232)+IF(AND('🔎 TRA CỨU NHANH'!$C$2&lt;&gt;"",OR(ISNUMBER(SEARCH('🔎 TRA CỨU NHANH'!$C$2,$A3233)),ISNUMBER(SEARCH('🔎 TRA CỨU NHANH'!$C$2,$B3233)))),1,0)</f>
        <v>0</v>
      </c>
      <c r="M3233" s="1" t="str">
        <f t="shared" si="100"/>
        <v/>
      </c>
      <c r="N3233" s="1">
        <f>N(N3232)+IF(AND('💰 BÁO GIÁ'!$C$27&lt;&gt;"",OR(ISNUMBER(SEARCH('💰 BÁO GIÁ'!$C$27,$A3233)),ISNUMBER(SEARCH('💰 BÁO GIÁ'!$C$27,$B3233)))),1,0)</f>
        <v>0</v>
      </c>
      <c r="O3233" s="1" t="str">
        <f t="shared" si="101"/>
        <v/>
      </c>
    </row>
    <row r="3234" customHeight="1" spans="1:15">
      <c r="A3234" s="1" t="str">
        <f>IF('📦 RON BỘ'!B489="","",'📦 RON BỘ'!B489)</f>
        <v>HH070903</v>
      </c>
      <c r="B3234" s="1" t="str">
        <f>IF('📦 RON BỘ'!B489="","",'📦 RON BỘ'!C489)</f>
        <v>Ron bộ J08C/J08E Thép (S) - DF</v>
      </c>
      <c r="C3234" s="1" t="str">
        <f>IF('📦 RON BỘ'!B489="","","Ron bộ")</f>
        <v>Ron bộ</v>
      </c>
      <c r="D3234" s="1" t="str">
        <f>IF('📦 RON BỘ'!B489="","",'📦 RON BỘ'!F489)</f>
        <v>Bộ</v>
      </c>
      <c r="E3234" s="13">
        <f>IF('📦 RON BỘ'!B489="","",'📦 RON BỘ'!G489)</f>
        <v>0</v>
      </c>
      <c r="F3234" s="13">
        <f>IF('📦 RON BỘ'!B489="","",'📦 RON BỘ'!H489)</f>
        <v>0</v>
      </c>
      <c r="G3234" s="13">
        <f>IF('📦 RON BỘ'!B489="","",'📦 RON BỘ'!I489)</f>
        <v>0</v>
      </c>
      <c r="H3234" s="13">
        <f>IF('📦 RON BỘ'!B489="","",'📦 RON BỘ'!J489)</f>
        <v>0</v>
      </c>
      <c r="I3234" s="13">
        <f>IF('📦 RON BỘ'!B489="","",'📦 RON BỘ'!K489)</f>
        <v>0</v>
      </c>
      <c r="J3234" s="1" t="str">
        <f>IF('📦 RON BỘ'!B489="","","")</f>
        <v/>
      </c>
      <c r="L3234" s="1">
        <f>N(L3233)+IF(AND('🔎 TRA CỨU NHANH'!$C$2&lt;&gt;"",OR(ISNUMBER(SEARCH('🔎 TRA CỨU NHANH'!$C$2,$A3234)),ISNUMBER(SEARCH('🔎 TRA CỨU NHANH'!$C$2,$B3234)))),1,0)</f>
        <v>0</v>
      </c>
      <c r="M3234" s="1" t="str">
        <f t="shared" si="100"/>
        <v/>
      </c>
      <c r="N3234" s="1">
        <f>N(N3233)+IF(AND('💰 BÁO GIÁ'!$C$27&lt;&gt;"",OR(ISNUMBER(SEARCH('💰 BÁO GIÁ'!$C$27,$A3234)),ISNUMBER(SEARCH('💰 BÁO GIÁ'!$C$27,$B3234)))),1,0)</f>
        <v>0</v>
      </c>
      <c r="O3234" s="1" t="str">
        <f t="shared" si="101"/>
        <v/>
      </c>
    </row>
    <row r="3235" customHeight="1" spans="1:15">
      <c r="A3235" s="1" t="str">
        <f>IF('📦 RON BỘ'!B490="","",'📦 RON BỘ'!B490)</f>
        <v>HH082551</v>
      </c>
      <c r="B3235" s="1" t="str">
        <f>IF('📦 RON BỘ'!B490="","",'📦 RON BỘ'!C490)</f>
        <v>Ron bộ JMC JE-493/ JX-493 (4JB1 máy Trung Quốc) thép - MASAKO</v>
      </c>
      <c r="C3235" s="1" t="str">
        <f>IF('📦 RON BỘ'!B490="","","Ron bộ")</f>
        <v>Ron bộ</v>
      </c>
      <c r="D3235" s="1" t="str">
        <f>IF('📦 RON BỘ'!B490="","",'📦 RON BỘ'!F490)</f>
        <v>Bộ</v>
      </c>
      <c r="E3235" s="13">
        <f>IF('📦 RON BỘ'!B490="","",'📦 RON BỘ'!G490)</f>
        <v>0</v>
      </c>
      <c r="F3235" s="13">
        <f>IF('📦 RON BỘ'!B490="","",'📦 RON BỘ'!H490)</f>
        <v>420000</v>
      </c>
      <c r="G3235" s="13">
        <f>IF('📦 RON BỘ'!B490="","",'📦 RON BỘ'!I490)</f>
        <v>450000</v>
      </c>
      <c r="H3235" s="13">
        <f>IF('📦 RON BỘ'!B490="","",'📦 RON BỘ'!J490)</f>
        <v>480000</v>
      </c>
      <c r="I3235" s="13">
        <f>IF('📦 RON BỘ'!B490="","",'📦 RON BỘ'!K490)</f>
        <v>0</v>
      </c>
      <c r="J3235" s="1" t="str">
        <f>IF('📦 RON BỘ'!B490="","","")</f>
        <v/>
      </c>
      <c r="L3235" s="1">
        <f>N(L3234)+IF(AND('🔎 TRA CỨU NHANH'!$C$2&lt;&gt;"",OR(ISNUMBER(SEARCH('🔎 TRA CỨU NHANH'!$C$2,$A3235)),ISNUMBER(SEARCH('🔎 TRA CỨU NHANH'!$C$2,$B3235)))),1,0)</f>
        <v>0</v>
      </c>
      <c r="M3235" s="1" t="str">
        <f t="shared" si="100"/>
        <v/>
      </c>
      <c r="N3235" s="1">
        <f>N(N3234)+IF(AND('💰 BÁO GIÁ'!$C$27&lt;&gt;"",OR(ISNUMBER(SEARCH('💰 BÁO GIÁ'!$C$27,$A3235)),ISNUMBER(SEARCH('💰 BÁO GIÁ'!$C$27,$B3235)))),1,0)</f>
        <v>0</v>
      </c>
      <c r="O3235" s="1" t="str">
        <f t="shared" si="101"/>
        <v/>
      </c>
    </row>
    <row r="3236" customHeight="1" spans="1:15">
      <c r="A3236" s="1" t="str">
        <f>IF('📦 RON BỘ'!B491="","",'📦 RON BỘ'!B491)</f>
        <v>HH073074</v>
      </c>
      <c r="B3236" s="1" t="str">
        <f>IF('📦 RON BỘ'!B491="","",'📦 RON BỘ'!C491)</f>
        <v>Ron bộ JT - TONYCO/ REISSE</v>
      </c>
      <c r="C3236" s="1" t="str">
        <f>IF('📦 RON BỘ'!B491="","","Ron bộ")</f>
        <v>Ron bộ</v>
      </c>
      <c r="D3236" s="1" t="str">
        <f>IF('📦 RON BỘ'!B491="","",'📦 RON BỘ'!F491)</f>
        <v>Bộ</v>
      </c>
      <c r="E3236" s="13">
        <f>IF('📦 RON BỘ'!B491="","",'📦 RON BỘ'!G491)</f>
        <v>0</v>
      </c>
      <c r="F3236" s="13">
        <f>IF('📦 RON BỘ'!B491="","",'📦 RON BỘ'!H491)</f>
        <v>0</v>
      </c>
      <c r="G3236" s="13">
        <f>IF('📦 RON BỘ'!B491="","",'📦 RON BỘ'!I491)</f>
        <v>0</v>
      </c>
      <c r="H3236" s="13">
        <f>IF('📦 RON BỘ'!B491="","",'📦 RON BỘ'!J491)</f>
        <v>0</v>
      </c>
      <c r="I3236" s="13">
        <f>IF('📦 RON BỘ'!B491="","",'📦 RON BỘ'!K491)</f>
        <v>0</v>
      </c>
      <c r="J3236" s="1" t="str">
        <f>IF('📦 RON BỘ'!B491="","","")</f>
        <v/>
      </c>
      <c r="L3236" s="1">
        <f>N(L3235)+IF(AND('🔎 TRA CỨU NHANH'!$C$2&lt;&gt;"",OR(ISNUMBER(SEARCH('🔎 TRA CỨU NHANH'!$C$2,$A3236)),ISNUMBER(SEARCH('🔎 TRA CỨU NHANH'!$C$2,$B3236)))),1,0)</f>
        <v>0</v>
      </c>
      <c r="M3236" s="1" t="str">
        <f t="shared" si="100"/>
        <v/>
      </c>
      <c r="N3236" s="1">
        <f>N(N3235)+IF(AND('💰 BÁO GIÁ'!$C$27&lt;&gt;"",OR(ISNUMBER(SEARCH('💰 BÁO GIÁ'!$C$27,$A3236)),ISNUMBER(SEARCH('💰 BÁO GIÁ'!$C$27,$B3236)))),1,0)</f>
        <v>0</v>
      </c>
      <c r="O3236" s="1" t="str">
        <f t="shared" si="101"/>
        <v/>
      </c>
    </row>
    <row r="3237" customHeight="1" spans="1:15">
      <c r="A3237" s="1" t="str">
        <f>IF('📦 RON BỘ'!B492="","",'📦 RON BỘ'!B492)</f>
        <v>HH082766</v>
      </c>
      <c r="B3237" s="1" t="str">
        <f>IF('📦 RON BỘ'!B492="","",'📦 RON BỘ'!C492)</f>
        <v>Ron bộ JT/K3000 Thép - TONYCO</v>
      </c>
      <c r="C3237" s="1" t="str">
        <f>IF('📦 RON BỘ'!B492="","","Ron bộ")</f>
        <v>Ron bộ</v>
      </c>
      <c r="D3237" s="1" t="str">
        <f>IF('📦 RON BỘ'!B492="","",'📦 RON BỘ'!F492)</f>
        <v>Bộ</v>
      </c>
      <c r="E3237" s="13">
        <f>IF('📦 RON BỘ'!B492="","",'📦 RON BỘ'!G492)</f>
        <v>0</v>
      </c>
      <c r="F3237" s="13">
        <f>IF('📦 RON BỘ'!B492="","",'📦 RON BỘ'!H492)</f>
        <v>0</v>
      </c>
      <c r="G3237" s="13">
        <f>IF('📦 RON BỘ'!B492="","",'📦 RON BỘ'!I492)</f>
        <v>0</v>
      </c>
      <c r="H3237" s="13">
        <f>IF('📦 RON BỘ'!B492="","",'📦 RON BỘ'!J492)</f>
        <v>0</v>
      </c>
      <c r="I3237" s="13">
        <f>IF('📦 RON BỘ'!B492="","",'📦 RON BỘ'!K492)</f>
        <v>0</v>
      </c>
      <c r="J3237" s="1" t="str">
        <f>IF('📦 RON BỘ'!B492="","","")</f>
        <v/>
      </c>
      <c r="L3237" s="1">
        <f>N(L3236)+IF(AND('🔎 TRA CỨU NHANH'!$C$2&lt;&gt;"",OR(ISNUMBER(SEARCH('🔎 TRA CỨU NHANH'!$C$2,$A3237)),ISNUMBER(SEARCH('🔎 TRA CỨU NHANH'!$C$2,$B3237)))),1,0)</f>
        <v>0</v>
      </c>
      <c r="M3237" s="1" t="str">
        <f t="shared" si="100"/>
        <v/>
      </c>
      <c r="N3237" s="1">
        <f>N(N3236)+IF(AND('💰 BÁO GIÁ'!$C$27&lt;&gt;"",OR(ISNUMBER(SEARCH('💰 BÁO GIÁ'!$C$27,$A3237)),ISNUMBER(SEARCH('💰 BÁO GIÁ'!$C$27,$B3237)))),1,0)</f>
        <v>0</v>
      </c>
      <c r="O3237" s="1" t="str">
        <f t="shared" si="101"/>
        <v/>
      </c>
    </row>
    <row r="3238" customHeight="1" spans="1:15">
      <c r="A3238" s="1" t="str">
        <f>IF('📦 RON BỘ'!B493="","",'📦 RON BỘ'!B493)</f>
        <v>HH082605</v>
      </c>
      <c r="B3238" s="1" t="str">
        <f>IF('📦 RON BỘ'!B493="","",'📦 RON BỘ'!C493)</f>
        <v>Ron bộ K13C - 12V sợi tổng hợp - NICE IN</v>
      </c>
      <c r="C3238" s="1" t="str">
        <f>IF('📦 RON BỘ'!B493="","","Ron bộ")</f>
        <v>Ron bộ</v>
      </c>
      <c r="D3238" s="1" t="str">
        <f>IF('📦 RON BỘ'!B493="","",'📦 RON BỘ'!F493)</f>
        <v>Bộ</v>
      </c>
      <c r="E3238" s="13">
        <f>IF('📦 RON BỘ'!B493="","",'📦 RON BỘ'!G493)</f>
        <v>0</v>
      </c>
      <c r="F3238" s="13">
        <f>IF('📦 RON BỘ'!B493="","",'📦 RON BỘ'!H493)</f>
        <v>1770000</v>
      </c>
      <c r="G3238" s="13">
        <f>IF('📦 RON BỘ'!B493="","",'📦 RON BỘ'!I493)</f>
        <v>1880000</v>
      </c>
      <c r="H3238" s="13">
        <f>IF('📦 RON BỘ'!B493="","",'📦 RON BỘ'!J493)</f>
        <v>2000000</v>
      </c>
      <c r="I3238" s="13">
        <f>IF('📦 RON BỘ'!B493="","",'📦 RON BỘ'!K493)</f>
        <v>0</v>
      </c>
      <c r="J3238" s="1" t="str">
        <f>IF('📦 RON BỘ'!B493="","","")</f>
        <v/>
      </c>
      <c r="L3238" s="1">
        <f>N(L3237)+IF(AND('🔎 TRA CỨU NHANH'!$C$2&lt;&gt;"",OR(ISNUMBER(SEARCH('🔎 TRA CỨU NHANH'!$C$2,$A3238)),ISNUMBER(SEARCH('🔎 TRA CỨU NHANH'!$C$2,$B3238)))),1,0)</f>
        <v>0</v>
      </c>
      <c r="M3238" s="1" t="str">
        <f t="shared" si="100"/>
        <v/>
      </c>
      <c r="N3238" s="1">
        <f>N(N3237)+IF(AND('💰 BÁO GIÁ'!$C$27&lt;&gt;"",OR(ISNUMBER(SEARCH('💰 BÁO GIÁ'!$C$27,$A3238)),ISNUMBER(SEARCH('💰 BÁO GIÁ'!$C$27,$B3238)))),1,0)</f>
        <v>0</v>
      </c>
      <c r="O3238" s="1" t="str">
        <f t="shared" si="101"/>
        <v/>
      </c>
    </row>
    <row r="3239" customHeight="1" spans="1:15">
      <c r="A3239" s="1" t="str">
        <f>IF('📦 RON BỘ'!B494="","",'📦 RON BỘ'!B494)</f>
        <v>HH082607</v>
      </c>
      <c r="B3239" s="1" t="str">
        <f>IF('📦 RON BỘ'!B494="","",'📦 RON BỘ'!C494)</f>
        <v>Ron bộ K13C - TE (24V) sợi tổng hợp - NICE IN</v>
      </c>
      <c r="C3239" s="1" t="str">
        <f>IF('📦 RON BỘ'!B494="","","Ron bộ")</f>
        <v>Ron bộ</v>
      </c>
      <c r="D3239" s="1" t="str">
        <f>IF('📦 RON BỘ'!B494="","",'📦 RON BỘ'!F494)</f>
        <v>Bộ</v>
      </c>
      <c r="E3239" s="13">
        <f>IF('📦 RON BỘ'!B494="","",'📦 RON BỘ'!G494)</f>
        <v>0</v>
      </c>
      <c r="F3239" s="13">
        <f>IF('📦 RON BỘ'!B494="","",'📦 RON BỘ'!H494)</f>
        <v>2450000</v>
      </c>
      <c r="G3239" s="13">
        <f>IF('📦 RON BỘ'!B494="","",'📦 RON BỘ'!I494)</f>
        <v>2600000</v>
      </c>
      <c r="H3239" s="13">
        <f>IF('📦 RON BỘ'!B494="","",'📦 RON BỘ'!J494)</f>
        <v>2750000</v>
      </c>
      <c r="I3239" s="13">
        <f>IF('📦 RON BỘ'!B494="","",'📦 RON BỘ'!K494)</f>
        <v>0</v>
      </c>
      <c r="J3239" s="1" t="str">
        <f>IF('📦 RON BỘ'!B494="","","")</f>
        <v/>
      </c>
      <c r="L3239" s="1">
        <f>N(L3238)+IF(AND('🔎 TRA CỨU NHANH'!$C$2&lt;&gt;"",OR(ISNUMBER(SEARCH('🔎 TRA CỨU NHANH'!$C$2,$A3239)),ISNUMBER(SEARCH('🔎 TRA CỨU NHANH'!$C$2,$B3239)))),1,0)</f>
        <v>0</v>
      </c>
      <c r="M3239" s="1" t="str">
        <f t="shared" si="100"/>
        <v/>
      </c>
      <c r="N3239" s="1">
        <f>N(N3238)+IF(AND('💰 BÁO GIÁ'!$C$27&lt;&gt;"",OR(ISNUMBER(SEARCH('💰 BÁO GIÁ'!$C$27,$A3239)),ISNUMBER(SEARCH('💰 BÁO GIÁ'!$C$27,$B3239)))),1,0)</f>
        <v>0</v>
      </c>
      <c r="O3239" s="1" t="str">
        <f t="shared" si="101"/>
        <v/>
      </c>
    </row>
    <row r="3240" customHeight="1" spans="1:15">
      <c r="A3240" s="1" t="str">
        <f>IF('📦 RON BỘ'!B495="","",'📦 RON BỘ'!B495)</f>
        <v>HH082606</v>
      </c>
      <c r="B3240" s="1" t="str">
        <f>IF('📦 RON BỘ'!B495="","",'📦 RON BỘ'!C495)</f>
        <v>Ron bộ K13C - TV (24V) sợi tổng hợp - NICE IN</v>
      </c>
      <c r="C3240" s="1" t="str">
        <f>IF('📦 RON BỘ'!B495="","","Ron bộ")</f>
        <v>Ron bộ</v>
      </c>
      <c r="D3240" s="1" t="str">
        <f>IF('📦 RON BỘ'!B495="","",'📦 RON BỘ'!F495)</f>
        <v>Bộ</v>
      </c>
      <c r="E3240" s="13">
        <f>IF('📦 RON BỘ'!B495="","",'📦 RON BỘ'!G495)</f>
        <v>0</v>
      </c>
      <c r="F3240" s="13">
        <f>IF('📦 RON BỘ'!B495="","",'📦 RON BỘ'!H495)</f>
        <v>2450000</v>
      </c>
      <c r="G3240" s="13">
        <f>IF('📦 RON BỘ'!B495="","",'📦 RON BỘ'!I495)</f>
        <v>2600000</v>
      </c>
      <c r="H3240" s="13">
        <f>IF('📦 RON BỘ'!B495="","",'📦 RON BỘ'!J495)</f>
        <v>2750000</v>
      </c>
      <c r="I3240" s="13">
        <f>IF('📦 RON BỘ'!B495="","",'📦 RON BỘ'!K495)</f>
        <v>0</v>
      </c>
      <c r="J3240" s="1" t="str">
        <f>IF('📦 RON BỘ'!B495="","","")</f>
        <v/>
      </c>
      <c r="L3240" s="1">
        <f>N(L3239)+IF(AND('🔎 TRA CỨU NHANH'!$C$2&lt;&gt;"",OR(ISNUMBER(SEARCH('🔎 TRA CỨU NHANH'!$C$2,$A3240)),ISNUMBER(SEARCH('🔎 TRA CỨU NHANH'!$C$2,$B3240)))),1,0)</f>
        <v>0</v>
      </c>
      <c r="M3240" s="1" t="str">
        <f t="shared" si="100"/>
        <v/>
      </c>
      <c r="N3240" s="1">
        <f>N(N3239)+IF(AND('💰 BÁO GIÁ'!$C$27&lt;&gt;"",OR(ISNUMBER(SEARCH('💰 BÁO GIÁ'!$C$27,$A3240)),ISNUMBER(SEARCH('💰 BÁO GIÁ'!$C$27,$B3240)))),1,0)</f>
        <v>0</v>
      </c>
      <c r="O3240" s="1" t="str">
        <f t="shared" si="101"/>
        <v/>
      </c>
    </row>
    <row r="3241" customHeight="1" spans="1:15">
      <c r="A3241" s="1" t="str">
        <f>IF('📦 RON BỘ'!B496="","",'📦 RON BỘ'!B496)</f>
        <v>HH078077</v>
      </c>
      <c r="B3241" s="1" t="str">
        <f>IF('📦 RON BỘ'!B496="","",'📦 RON BỘ'!C496)</f>
        <v>Ron bộ K3M Graphite - DF</v>
      </c>
      <c r="C3241" s="1" t="str">
        <f>IF('📦 RON BỘ'!B496="","","Ron bộ")</f>
        <v>Ron bộ</v>
      </c>
      <c r="D3241" s="1" t="str">
        <f>IF('📦 RON BỘ'!B496="","",'📦 RON BỘ'!F496)</f>
        <v>Bộ</v>
      </c>
      <c r="E3241" s="13">
        <f>IF('📦 RON BỘ'!B496="","",'📦 RON BỘ'!G496)</f>
        <v>0</v>
      </c>
      <c r="F3241" s="13">
        <f>IF('📦 RON BỘ'!B496="","",'📦 RON BỘ'!H496)</f>
        <v>700000</v>
      </c>
      <c r="G3241" s="13">
        <f>IF('📦 RON BỘ'!B496="","",'📦 RON BỘ'!I496)</f>
        <v>750000</v>
      </c>
      <c r="H3241" s="13">
        <f>IF('📦 RON BỘ'!B496="","",'📦 RON BỘ'!J496)</f>
        <v>800000</v>
      </c>
      <c r="I3241" s="13">
        <f>IF('📦 RON BỘ'!B496="","",'📦 RON BỘ'!K496)</f>
        <v>0</v>
      </c>
      <c r="J3241" s="1" t="str">
        <f>IF('📦 RON BỘ'!B496="","","")</f>
        <v/>
      </c>
      <c r="L3241" s="1">
        <f>N(L3240)+IF(AND('🔎 TRA CỨU NHANH'!$C$2&lt;&gt;"",OR(ISNUMBER(SEARCH('🔎 TRA CỨU NHANH'!$C$2,$A3241)),ISNUMBER(SEARCH('🔎 TRA CỨU NHANH'!$C$2,$B3241)))),1,0)</f>
        <v>0</v>
      </c>
      <c r="M3241" s="1" t="str">
        <f t="shared" si="100"/>
        <v/>
      </c>
      <c r="N3241" s="1">
        <f>N(N3240)+IF(AND('💰 BÁO GIÁ'!$C$27&lt;&gt;"",OR(ISNUMBER(SEARCH('💰 BÁO GIÁ'!$C$27,$A3241)),ISNUMBER(SEARCH('💰 BÁO GIÁ'!$C$27,$B3241)))),1,0)</f>
        <v>0</v>
      </c>
      <c r="O3241" s="1" t="str">
        <f t="shared" si="101"/>
        <v/>
      </c>
    </row>
    <row r="3242" customHeight="1" spans="1:15">
      <c r="A3242" s="1" t="str">
        <f>IF('📦 RON BỘ'!B497="","",'📦 RON BỘ'!B497)</f>
        <v>HH082349</v>
      </c>
      <c r="B3242" s="1" t="str">
        <f>IF('📦 RON BỘ'!B497="","",'📦 RON BỘ'!C497)</f>
        <v>Ron bộ K4100 - PACIFIC</v>
      </c>
      <c r="C3242" s="1" t="str">
        <f>IF('📦 RON BỘ'!B497="","","Ron bộ")</f>
        <v>Ron bộ</v>
      </c>
      <c r="D3242" s="1" t="str">
        <f>IF('📦 RON BỘ'!B497="","",'📦 RON BỘ'!F497)</f>
        <v>Cái</v>
      </c>
      <c r="E3242" s="13">
        <f>IF('📦 RON BỘ'!B497="","",'📦 RON BỘ'!G497)</f>
        <v>0</v>
      </c>
      <c r="F3242" s="13">
        <f>IF('📦 RON BỘ'!B497="","",'📦 RON BỘ'!H497)</f>
        <v>0</v>
      </c>
      <c r="G3242" s="13">
        <f>IF('📦 RON BỘ'!B497="","",'📦 RON BỘ'!I497)</f>
        <v>0</v>
      </c>
      <c r="H3242" s="13">
        <f>IF('📦 RON BỘ'!B497="","",'📦 RON BỘ'!J497)</f>
        <v>0</v>
      </c>
      <c r="I3242" s="13">
        <f>IF('📦 RON BỘ'!B497="","",'📦 RON BỘ'!K497)</f>
        <v>0</v>
      </c>
      <c r="J3242" s="1" t="str">
        <f>IF('📦 RON BỘ'!B497="","","")</f>
        <v/>
      </c>
      <c r="L3242" s="1">
        <f>N(L3241)+IF(AND('🔎 TRA CỨU NHANH'!$C$2&lt;&gt;"",OR(ISNUMBER(SEARCH('🔎 TRA CỨU NHANH'!$C$2,$A3242)),ISNUMBER(SEARCH('🔎 TRA CỨU NHANH'!$C$2,$B3242)))),1,0)</f>
        <v>0</v>
      </c>
      <c r="M3242" s="1" t="str">
        <f t="shared" si="100"/>
        <v/>
      </c>
      <c r="N3242" s="1">
        <f>N(N3241)+IF(AND('💰 BÁO GIÁ'!$C$27&lt;&gt;"",OR(ISNUMBER(SEARCH('💰 BÁO GIÁ'!$C$27,$A3242)),ISNUMBER(SEARCH('💰 BÁO GIÁ'!$C$27,$B3242)))),1,0)</f>
        <v>0</v>
      </c>
      <c r="O3242" s="1" t="str">
        <f t="shared" si="101"/>
        <v/>
      </c>
    </row>
    <row r="3243" customHeight="1" spans="1:15">
      <c r="A3243" s="1" t="str">
        <f>IF('📦 RON BỘ'!B498="","",'📦 RON BỘ'!B498)</f>
        <v>HH082468</v>
      </c>
      <c r="B3243" s="1" t="str">
        <f>IF('📦 RON BỘ'!B498="","",'📦 RON BỘ'!C498)</f>
        <v>Ron bộ K4M sợi tổng hợp - DF</v>
      </c>
      <c r="C3243" s="1" t="str">
        <f>IF('📦 RON BỘ'!B498="","","Ron bộ")</f>
        <v>Ron bộ</v>
      </c>
      <c r="D3243" s="1" t="str">
        <f>IF('📦 RON BỘ'!B498="","",'📦 RON BỘ'!F498)</f>
        <v>Bộ</v>
      </c>
      <c r="E3243" s="13">
        <f>IF('📦 RON BỘ'!B498="","",'📦 RON BỘ'!G498)</f>
        <v>0</v>
      </c>
      <c r="F3243" s="13">
        <f>IF('📦 RON BỘ'!B498="","",'📦 RON BỘ'!H498)</f>
        <v>700000</v>
      </c>
      <c r="G3243" s="13">
        <f>IF('📦 RON BỘ'!B498="","",'📦 RON BỘ'!I498)</f>
        <v>740000</v>
      </c>
      <c r="H3243" s="13">
        <f>IF('📦 RON BỘ'!B498="","",'📦 RON BỘ'!J498)</f>
        <v>780000</v>
      </c>
      <c r="I3243" s="13">
        <f>IF('📦 RON BỘ'!B498="","",'📦 RON BỘ'!K498)</f>
        <v>0</v>
      </c>
      <c r="J3243" s="1" t="str">
        <f>IF('📦 RON BỘ'!B498="","","")</f>
        <v/>
      </c>
      <c r="L3243" s="1">
        <f>N(L3242)+IF(AND('🔎 TRA CỨU NHANH'!$C$2&lt;&gt;"",OR(ISNUMBER(SEARCH('🔎 TRA CỨU NHANH'!$C$2,$A3243)),ISNUMBER(SEARCH('🔎 TRA CỨU NHANH'!$C$2,$B3243)))),1,0)</f>
        <v>0</v>
      </c>
      <c r="M3243" s="1" t="str">
        <f t="shared" si="100"/>
        <v/>
      </c>
      <c r="N3243" s="1">
        <f>N(N3242)+IF(AND('💰 BÁO GIÁ'!$C$27&lt;&gt;"",OR(ISNUMBER(SEARCH('💰 BÁO GIÁ'!$C$27,$A3243)),ISNUMBER(SEARCH('💰 BÁO GIÁ'!$C$27,$B3243)))),1,0)</f>
        <v>0</v>
      </c>
      <c r="O3243" s="1" t="str">
        <f t="shared" si="101"/>
        <v/>
      </c>
    </row>
    <row r="3244" customHeight="1" spans="1:15">
      <c r="A3244" s="1" t="str">
        <f>IF('📦 RON BỘ'!B499="","",'📦 RON BỘ'!B499)</f>
        <v>HH073663</v>
      </c>
      <c r="B3244" s="1" t="str">
        <f>IF('📦 RON BỘ'!B499="","",'📦 RON BỘ'!C499)</f>
        <v>Ron bộ K6700/D6DA/H07D (2 lỗ bô) - WTA/ PACIFIC</v>
      </c>
      <c r="C3244" s="1" t="str">
        <f>IF('📦 RON BỘ'!B499="","","Ron bộ")</f>
        <v>Ron bộ</v>
      </c>
      <c r="D3244" s="1" t="str">
        <f>IF('📦 RON BỘ'!B499="","",'📦 RON BỘ'!F499)</f>
        <v>Bộ</v>
      </c>
      <c r="E3244" s="13">
        <f>IF('📦 RON BỘ'!B499="","",'📦 RON BỘ'!G499)</f>
        <v>0</v>
      </c>
      <c r="F3244" s="13">
        <f>IF('📦 RON BỘ'!B499="","",'📦 RON BỘ'!H499)</f>
        <v>0</v>
      </c>
      <c r="G3244" s="13">
        <f>IF('📦 RON BỘ'!B499="","",'📦 RON BỘ'!I499)</f>
        <v>0</v>
      </c>
      <c r="H3244" s="13">
        <f>IF('📦 RON BỘ'!B499="","",'📦 RON BỘ'!J499)</f>
        <v>0</v>
      </c>
      <c r="I3244" s="13">
        <f>IF('📦 RON BỘ'!B499="","",'📦 RON BỘ'!K499)</f>
        <v>0</v>
      </c>
      <c r="J3244" s="1" t="str">
        <f>IF('📦 RON BỘ'!B499="","","")</f>
        <v/>
      </c>
      <c r="L3244" s="1">
        <f>N(L3243)+IF(AND('🔎 TRA CỨU NHANH'!$C$2&lt;&gt;"",OR(ISNUMBER(SEARCH('🔎 TRA CỨU NHANH'!$C$2,$A3244)),ISNUMBER(SEARCH('🔎 TRA CỨU NHANH'!$C$2,$B3244)))),1,0)</f>
        <v>0</v>
      </c>
      <c r="M3244" s="1" t="str">
        <f t="shared" si="100"/>
        <v/>
      </c>
      <c r="N3244" s="1">
        <f>N(N3243)+IF(AND('💰 BÁO GIÁ'!$C$27&lt;&gt;"",OR(ISNUMBER(SEARCH('💰 BÁO GIÁ'!$C$27,$A3244)),ISNUMBER(SEARCH('💰 BÁO GIÁ'!$C$27,$B3244)))),1,0)</f>
        <v>0</v>
      </c>
      <c r="O3244" s="1" t="str">
        <f t="shared" si="101"/>
        <v/>
      </c>
    </row>
    <row r="3245" customHeight="1" spans="1:15">
      <c r="A3245" s="1" t="str">
        <f>IF('📦 RON BỘ'!B500="","",'📦 RON BỘ'!B500)</f>
        <v>HH078743</v>
      </c>
      <c r="B3245" s="1" t="str">
        <f>IF('📦 RON BỘ'!B500="","",'📦 RON BỘ'!C500)</f>
        <v>Ron bộ Kom 4D95/S4D95, GP - MASAKO</v>
      </c>
      <c r="C3245" s="1" t="str">
        <f>IF('📦 RON BỘ'!B500="","","Ron bộ")</f>
        <v>Ron bộ</v>
      </c>
      <c r="D3245" s="1" t="str">
        <f>IF('📦 RON BỘ'!B500="","",'📦 RON BỘ'!F500)</f>
        <v>Bộ</v>
      </c>
      <c r="E3245" s="13">
        <f>IF('📦 RON BỘ'!B500="","",'📦 RON BỘ'!G500)</f>
        <v>0</v>
      </c>
      <c r="F3245" s="13">
        <f>IF('📦 RON BỘ'!B500="","",'📦 RON BỘ'!H500)</f>
        <v>490000</v>
      </c>
      <c r="G3245" s="13">
        <f>IF('📦 RON BỘ'!B500="","",'📦 RON BỘ'!I500)</f>
        <v>520000</v>
      </c>
      <c r="H3245" s="13">
        <f>IF('📦 RON BỘ'!B500="","",'📦 RON BỘ'!J500)</f>
        <v>550000</v>
      </c>
      <c r="I3245" s="13">
        <f>IF('📦 RON BỘ'!B500="","",'📦 RON BỘ'!K500)</f>
        <v>0</v>
      </c>
      <c r="J3245" s="1" t="str">
        <f>IF('📦 RON BỘ'!B500="","","")</f>
        <v/>
      </c>
      <c r="L3245" s="1">
        <f>N(L3244)+IF(AND('🔎 TRA CỨU NHANH'!$C$2&lt;&gt;"",OR(ISNUMBER(SEARCH('🔎 TRA CỨU NHANH'!$C$2,$A3245)),ISNUMBER(SEARCH('🔎 TRA CỨU NHANH'!$C$2,$B3245)))),1,0)</f>
        <v>0</v>
      </c>
      <c r="M3245" s="1" t="str">
        <f t="shared" si="100"/>
        <v/>
      </c>
      <c r="N3245" s="1">
        <f>N(N3244)+IF(AND('💰 BÁO GIÁ'!$C$27&lt;&gt;"",OR(ISNUMBER(SEARCH('💰 BÁO GIÁ'!$C$27,$A3245)),ISNUMBER(SEARCH('💰 BÁO GIÁ'!$C$27,$B3245)))),1,0)</f>
        <v>0</v>
      </c>
      <c r="O3245" s="1" t="str">
        <f t="shared" si="101"/>
        <v/>
      </c>
    </row>
    <row r="3246" customHeight="1" spans="1:15">
      <c r="A3246" s="1" t="str">
        <f>IF('📦 RON BỘ'!B501="","",'📦 RON BỘ'!B501)</f>
        <v>HH076833</v>
      </c>
      <c r="B3246" s="1" t="str">
        <f>IF('📦 RON BỘ'!B501="","",'📦 RON BỘ'!C501)</f>
        <v>Ron bộ Kom 4D95/S4D95, thép - MASAKO</v>
      </c>
      <c r="C3246" s="1" t="str">
        <f>IF('📦 RON BỘ'!B501="","","Ron bộ")</f>
        <v>Ron bộ</v>
      </c>
      <c r="D3246" s="1" t="str">
        <f>IF('📦 RON BỘ'!B501="","",'📦 RON BỘ'!F501)</f>
        <v>Bộ</v>
      </c>
      <c r="E3246" s="13">
        <f>IF('📦 RON BỘ'!B501="","",'📦 RON BỘ'!G501)</f>
        <v>0</v>
      </c>
      <c r="F3246" s="13">
        <f>IF('📦 RON BỘ'!B501="","",'📦 RON BỘ'!H501)</f>
        <v>540000</v>
      </c>
      <c r="G3246" s="13">
        <f>IF('📦 RON BỘ'!B501="","",'📦 RON BỘ'!I501)</f>
        <v>580000</v>
      </c>
      <c r="H3246" s="13">
        <f>IF('📦 RON BỘ'!B501="","",'📦 RON BỘ'!J501)</f>
        <v>620000</v>
      </c>
      <c r="I3246" s="13">
        <f>IF('📦 RON BỘ'!B501="","",'📦 RON BỘ'!K501)</f>
        <v>0</v>
      </c>
      <c r="J3246" s="1" t="str">
        <f>IF('📦 RON BỘ'!B501="","","")</f>
        <v/>
      </c>
      <c r="L3246" s="1">
        <f>N(L3245)+IF(AND('🔎 TRA CỨU NHANH'!$C$2&lt;&gt;"",OR(ISNUMBER(SEARCH('🔎 TRA CỨU NHANH'!$C$2,$A3246)),ISNUMBER(SEARCH('🔎 TRA CỨU NHANH'!$C$2,$B3246)))),1,0)</f>
        <v>0</v>
      </c>
      <c r="M3246" s="1" t="str">
        <f t="shared" si="100"/>
        <v/>
      </c>
      <c r="N3246" s="1">
        <f>N(N3245)+IF(AND('💰 BÁO GIÁ'!$C$27&lt;&gt;"",OR(ISNUMBER(SEARCH('💰 BÁO GIÁ'!$C$27,$A3246)),ISNUMBER(SEARCH('💰 BÁO GIÁ'!$C$27,$B3246)))),1,0)</f>
        <v>0</v>
      </c>
      <c r="O3246" s="1" t="str">
        <f t="shared" si="101"/>
        <v/>
      </c>
    </row>
    <row r="3247" customHeight="1" spans="1:15">
      <c r="A3247" s="1" t="str">
        <f>IF('📦 RON BỘ'!B502="","",'📦 RON BỘ'!B502)</f>
        <v>HH076537</v>
      </c>
      <c r="B3247" s="1" t="str">
        <f>IF('📦 RON BỘ'!B502="","",'📦 RON BỘ'!C502)</f>
        <v>Ron bộ Kom 6D102-N (S6D102/6BT/PC200-6) Metal thép kẹp - NICE IN</v>
      </c>
      <c r="C3247" s="1" t="str">
        <f>IF('📦 RON BỘ'!B502="","","Ron bộ")</f>
        <v>Ron bộ</v>
      </c>
      <c r="D3247" s="1" t="str">
        <f>IF('📦 RON BỘ'!B502="","",'📦 RON BỘ'!F502)</f>
        <v>Bộ</v>
      </c>
      <c r="E3247" s="13">
        <f>IF('📦 RON BỘ'!B502="","",'📦 RON BỘ'!G502)</f>
        <v>0</v>
      </c>
      <c r="F3247" s="13">
        <f>IF('📦 RON BỘ'!B502="","",'📦 RON BỘ'!H502)</f>
        <v>1280000</v>
      </c>
      <c r="G3247" s="13">
        <f>IF('📦 RON BỘ'!B502="","",'📦 RON BỘ'!I502)</f>
        <v>1360000</v>
      </c>
      <c r="H3247" s="13">
        <f>IF('📦 RON BỘ'!B502="","",'📦 RON BỘ'!J502)</f>
        <v>1460000</v>
      </c>
      <c r="I3247" s="13">
        <f>IF('📦 RON BỘ'!B502="","",'📦 RON BỘ'!K502)</f>
        <v>0</v>
      </c>
      <c r="J3247" s="1" t="str">
        <f>IF('📦 RON BỘ'!B502="","","")</f>
        <v/>
      </c>
      <c r="L3247" s="1">
        <f>N(L3246)+IF(AND('🔎 TRA CỨU NHANH'!$C$2&lt;&gt;"",OR(ISNUMBER(SEARCH('🔎 TRA CỨU NHANH'!$C$2,$A3247)),ISNUMBER(SEARCH('🔎 TRA CỨU NHANH'!$C$2,$B3247)))),1,0)</f>
        <v>0</v>
      </c>
      <c r="M3247" s="1" t="str">
        <f t="shared" si="100"/>
        <v/>
      </c>
      <c r="N3247" s="1">
        <f>N(N3246)+IF(AND('💰 BÁO GIÁ'!$C$27&lt;&gt;"",OR(ISNUMBER(SEARCH('💰 BÁO GIÁ'!$C$27,$A3247)),ISNUMBER(SEARCH('💰 BÁO GIÁ'!$C$27,$B3247)))),1,0)</f>
        <v>0</v>
      </c>
      <c r="O3247" s="1" t="str">
        <f t="shared" si="101"/>
        <v/>
      </c>
    </row>
    <row r="3248" customHeight="1" spans="1:15">
      <c r="A3248" s="1" t="str">
        <f>IF('📦 RON BỘ'!B503="","",'📦 RON BỘ'!B503)</f>
        <v>HH076751</v>
      </c>
      <c r="B3248" s="1" t="str">
        <f>IF('📦 RON BỘ'!B503="","",'📦 RON BỘ'!C503)</f>
        <v>Ron bộ Kom 6D102-N (S6D102/6BT/PC200-6), metal thép kẹp - MASAKO</v>
      </c>
      <c r="C3248" s="1" t="str">
        <f>IF('📦 RON BỘ'!B503="","","Ron bộ")</f>
        <v>Ron bộ</v>
      </c>
      <c r="D3248" s="1" t="str">
        <f>IF('📦 RON BỘ'!B503="","",'📦 RON BỘ'!F503)</f>
        <v>Bộ</v>
      </c>
      <c r="E3248" s="13">
        <f>IF('📦 RON BỘ'!B503="","",'📦 RON BỘ'!G503)</f>
        <v>0</v>
      </c>
      <c r="F3248" s="13">
        <f>IF('📦 RON BỘ'!B503="","",'📦 RON BỘ'!H503)</f>
        <v>1130000</v>
      </c>
      <c r="G3248" s="13">
        <f>IF('📦 RON BỘ'!B503="","",'📦 RON BỘ'!I503)</f>
        <v>1200000</v>
      </c>
      <c r="H3248" s="13">
        <f>IF('📦 RON BỘ'!B503="","",'📦 RON BỘ'!J503)</f>
        <v>1300000</v>
      </c>
      <c r="I3248" s="13">
        <f>IF('📦 RON BỘ'!B503="","",'📦 RON BỘ'!K503)</f>
        <v>0</v>
      </c>
      <c r="J3248" s="1" t="str">
        <f>IF('📦 RON BỘ'!B503="","","")</f>
        <v/>
      </c>
      <c r="L3248" s="1">
        <f>N(L3247)+IF(AND('🔎 TRA CỨU NHANH'!$C$2&lt;&gt;"",OR(ISNUMBER(SEARCH('🔎 TRA CỨU NHANH'!$C$2,$A3248)),ISNUMBER(SEARCH('🔎 TRA CỨU NHANH'!$C$2,$B3248)))),1,0)</f>
        <v>0</v>
      </c>
      <c r="M3248" s="1" t="str">
        <f t="shared" si="100"/>
        <v/>
      </c>
      <c r="N3248" s="1">
        <f>N(N3247)+IF(AND('💰 BÁO GIÁ'!$C$27&lt;&gt;"",OR(ISNUMBER(SEARCH('💰 BÁO GIÁ'!$C$27,$A3248)),ISNUMBER(SEARCH('💰 BÁO GIÁ'!$C$27,$B3248)))),1,0)</f>
        <v>0</v>
      </c>
      <c r="O3248" s="1" t="str">
        <f t="shared" si="101"/>
        <v/>
      </c>
    </row>
    <row r="3249" customHeight="1" spans="1:15">
      <c r="A3249" s="1" t="str">
        <f>IF('📦 RON BỘ'!B504="","",'📦 RON BỘ'!B504)</f>
        <v>HH075766</v>
      </c>
      <c r="B3249" s="1" t="str">
        <f>IF('📦 RON BỘ'!B504="","",'📦 RON BỘ'!C504)</f>
        <v>Ron bộ Kom 6D105/S6D105, ASB amiang - MASAKO</v>
      </c>
      <c r="C3249" s="1" t="str">
        <f>IF('📦 RON BỘ'!B504="","","Ron bộ")</f>
        <v>Ron bộ</v>
      </c>
      <c r="D3249" s="1" t="str">
        <f>IF('📦 RON BỘ'!B504="","",'📦 RON BỘ'!F504)</f>
        <v>Bộ</v>
      </c>
      <c r="E3249" s="13">
        <f>IF('📦 RON BỘ'!B504="","",'📦 RON BỘ'!G504)</f>
        <v>0</v>
      </c>
      <c r="F3249" s="13">
        <f>IF('📦 RON BỘ'!B504="","",'📦 RON BỘ'!H504)</f>
        <v>0</v>
      </c>
      <c r="G3249" s="13">
        <f>IF('📦 RON BỘ'!B504="","",'📦 RON BỘ'!I504)</f>
        <v>0</v>
      </c>
      <c r="H3249" s="13">
        <f>IF('📦 RON BỘ'!B504="","",'📦 RON BỘ'!J504)</f>
        <v>0</v>
      </c>
      <c r="I3249" s="13">
        <f>IF('📦 RON BỘ'!B504="","",'📦 RON BỘ'!K504)</f>
        <v>0</v>
      </c>
      <c r="J3249" s="1" t="str">
        <f>IF('📦 RON BỘ'!B504="","","")</f>
        <v/>
      </c>
      <c r="L3249" s="1">
        <f>N(L3248)+IF(AND('🔎 TRA CỨU NHANH'!$C$2&lt;&gt;"",OR(ISNUMBER(SEARCH('🔎 TRA CỨU NHANH'!$C$2,$A3249)),ISNUMBER(SEARCH('🔎 TRA CỨU NHANH'!$C$2,$B3249)))),1,0)</f>
        <v>0</v>
      </c>
      <c r="M3249" s="1" t="str">
        <f t="shared" si="100"/>
        <v/>
      </c>
      <c r="N3249" s="1">
        <f>N(N3248)+IF(AND('💰 BÁO GIÁ'!$C$27&lt;&gt;"",OR(ISNUMBER(SEARCH('💰 BÁO GIÁ'!$C$27,$A3249)),ISNUMBER(SEARCH('💰 BÁO GIÁ'!$C$27,$B3249)))),1,0)</f>
        <v>0</v>
      </c>
      <c r="O3249" s="1" t="str">
        <f t="shared" si="101"/>
        <v/>
      </c>
    </row>
    <row r="3250" customHeight="1" spans="1:15">
      <c r="A3250" s="1" t="str">
        <f>IF('📦 RON BỘ'!B505="","",'📦 RON BỘ'!B505)</f>
        <v>HH076543</v>
      </c>
      <c r="B3250" s="1" t="str">
        <f>IF('📦 RON BỘ'!B505="","",'📦 RON BỘ'!C505)</f>
        <v>Ron bộ Kom 6D125-N thép, S6D125, 16 lỗ - NICE IN</v>
      </c>
      <c r="C3250" s="1" t="str">
        <f>IF('📦 RON BỘ'!B505="","","Ron bộ")</f>
        <v>Ron bộ</v>
      </c>
      <c r="D3250" s="1" t="str">
        <f>IF('📦 RON BỘ'!B505="","",'📦 RON BỘ'!F505)</f>
        <v>Bộ</v>
      </c>
      <c r="E3250" s="13">
        <f>IF('📦 RON BỘ'!B505="","",'📦 RON BỘ'!G505)</f>
        <v>0</v>
      </c>
      <c r="F3250" s="13">
        <f>IF('📦 RON BỘ'!B505="","",'📦 RON BỘ'!H505)</f>
        <v>1720000</v>
      </c>
      <c r="G3250" s="13">
        <f>IF('📦 RON BỘ'!B505="","",'📦 RON BỘ'!I505)</f>
        <v>1830000</v>
      </c>
      <c r="H3250" s="13">
        <f>IF('📦 RON BỘ'!B505="","",'📦 RON BỘ'!J505)</f>
        <v>1950000</v>
      </c>
      <c r="I3250" s="13">
        <f>IF('📦 RON BỘ'!B505="","",'📦 RON BỘ'!K505)</f>
        <v>0</v>
      </c>
      <c r="J3250" s="1" t="str">
        <f>IF('📦 RON BỘ'!B505="","","")</f>
        <v/>
      </c>
      <c r="L3250" s="1">
        <f>N(L3249)+IF(AND('🔎 TRA CỨU NHANH'!$C$2&lt;&gt;"",OR(ISNUMBER(SEARCH('🔎 TRA CỨU NHANH'!$C$2,$A3250)),ISNUMBER(SEARCH('🔎 TRA CỨU NHANH'!$C$2,$B3250)))),1,0)</f>
        <v>0</v>
      </c>
      <c r="M3250" s="1" t="str">
        <f t="shared" si="100"/>
        <v/>
      </c>
      <c r="N3250" s="1">
        <f>N(N3249)+IF(AND('💰 BÁO GIÁ'!$C$27&lt;&gt;"",OR(ISNUMBER(SEARCH('💰 BÁO GIÁ'!$C$27,$A3250)),ISNUMBER(SEARCH('💰 BÁO GIÁ'!$C$27,$B3250)))),1,0)</f>
        <v>0</v>
      </c>
      <c r="O3250" s="1" t="str">
        <f t="shared" si="101"/>
        <v/>
      </c>
    </row>
    <row r="3251" customHeight="1" spans="1:15">
      <c r="A3251" s="1" t="str">
        <f>IF('📦 RON BỘ'!B506="","",'📦 RON BỘ'!B506)</f>
        <v>HH077047</v>
      </c>
      <c r="B3251" s="1" t="str">
        <f>IF('📦 RON BỘ'!B506="","",'📦 RON BỘ'!C506)</f>
        <v>Ron bộ Kom 6D125-O thép, S6D125, 15 lỗ - NICE IN</v>
      </c>
      <c r="C3251" s="1" t="str">
        <f>IF('📦 RON BỘ'!B506="","","Ron bộ")</f>
        <v>Ron bộ</v>
      </c>
      <c r="D3251" s="1" t="str">
        <f>IF('📦 RON BỘ'!B506="","",'📦 RON BỘ'!F506)</f>
        <v>Bộ</v>
      </c>
      <c r="E3251" s="13">
        <f>IF('📦 RON BỘ'!B506="","",'📦 RON BỘ'!G506)</f>
        <v>0</v>
      </c>
      <c r="F3251" s="13">
        <f>IF('📦 RON BỘ'!B506="","",'📦 RON BỘ'!H506)</f>
        <v>1720000</v>
      </c>
      <c r="G3251" s="13">
        <f>IF('📦 RON BỘ'!B506="","",'📦 RON BỘ'!I506)</f>
        <v>1830000</v>
      </c>
      <c r="H3251" s="13">
        <f>IF('📦 RON BỘ'!B506="","",'📦 RON BỘ'!J506)</f>
        <v>1950000</v>
      </c>
      <c r="I3251" s="13">
        <f>IF('📦 RON BỘ'!B506="","",'📦 RON BỘ'!K506)</f>
        <v>0</v>
      </c>
      <c r="J3251" s="1" t="str">
        <f>IF('📦 RON BỘ'!B506="","","")</f>
        <v/>
      </c>
      <c r="L3251" s="1">
        <f>N(L3250)+IF(AND('🔎 TRA CỨU NHANH'!$C$2&lt;&gt;"",OR(ISNUMBER(SEARCH('🔎 TRA CỨU NHANH'!$C$2,$A3251)),ISNUMBER(SEARCH('🔎 TRA CỨU NHANH'!$C$2,$B3251)))),1,0)</f>
        <v>0</v>
      </c>
      <c r="M3251" s="1" t="str">
        <f t="shared" si="100"/>
        <v/>
      </c>
      <c r="N3251" s="1">
        <f>N(N3250)+IF(AND('💰 BÁO GIÁ'!$C$27&lt;&gt;"",OR(ISNUMBER(SEARCH('💰 BÁO GIÁ'!$C$27,$A3251)),ISNUMBER(SEARCH('💰 BÁO GIÁ'!$C$27,$B3251)))),1,0)</f>
        <v>0</v>
      </c>
      <c r="O3251" s="1" t="str">
        <f t="shared" si="101"/>
        <v/>
      </c>
    </row>
    <row r="3252" customHeight="1" spans="1:15">
      <c r="A3252" s="1" t="str">
        <f>IF('📦 RON BỘ'!B507="","",'📦 RON BỘ'!B507)</f>
        <v>HH079598</v>
      </c>
      <c r="B3252" s="1" t="str">
        <f>IF('📦 RON BỘ'!B507="","",'📦 RON BỘ'!C507)</f>
        <v>Ron bộ Kom 6D125-O/ S6D125, Thép, 15 lỗ - MASAKO</v>
      </c>
      <c r="C3252" s="1" t="str">
        <f>IF('📦 RON BỘ'!B507="","","Ron bộ")</f>
        <v>Ron bộ</v>
      </c>
      <c r="D3252" s="1" t="str">
        <f>IF('📦 RON BỘ'!B507="","",'📦 RON BỘ'!F507)</f>
        <v>Bộ</v>
      </c>
      <c r="E3252" s="13">
        <f>IF('📦 RON BỘ'!B507="","",'📦 RON BỘ'!G507)</f>
        <v>0</v>
      </c>
      <c r="F3252" s="13">
        <f>IF('📦 RON BỘ'!B507="","",'📦 RON BỘ'!H507)</f>
        <v>1380000</v>
      </c>
      <c r="G3252" s="13">
        <f>IF('📦 RON BỘ'!B507="","",'📦 RON BỘ'!I507)</f>
        <v>1470000</v>
      </c>
      <c r="H3252" s="13">
        <f>IF('📦 RON BỘ'!B507="","",'📦 RON BỘ'!J507)</f>
        <v>1570000</v>
      </c>
      <c r="I3252" s="13">
        <f>IF('📦 RON BỘ'!B507="","",'📦 RON BỘ'!K507)</f>
        <v>0</v>
      </c>
      <c r="J3252" s="1" t="str">
        <f>IF('📦 RON BỘ'!B507="","","")</f>
        <v/>
      </c>
      <c r="L3252" s="1">
        <f>N(L3251)+IF(AND('🔎 TRA CỨU NHANH'!$C$2&lt;&gt;"",OR(ISNUMBER(SEARCH('🔎 TRA CỨU NHANH'!$C$2,$A3252)),ISNUMBER(SEARCH('🔎 TRA CỨU NHANH'!$C$2,$B3252)))),1,0)</f>
        <v>0</v>
      </c>
      <c r="M3252" s="1" t="str">
        <f t="shared" si="100"/>
        <v/>
      </c>
      <c r="N3252" s="1">
        <f>N(N3251)+IF(AND('💰 BÁO GIÁ'!$C$27&lt;&gt;"",OR(ISNUMBER(SEARCH('💰 BÁO GIÁ'!$C$27,$A3252)),ISNUMBER(SEARCH('💰 BÁO GIÁ'!$C$27,$B3252)))),1,0)</f>
        <v>0</v>
      </c>
      <c r="O3252" s="1" t="str">
        <f t="shared" si="101"/>
        <v/>
      </c>
    </row>
    <row r="3253" customHeight="1" spans="1:15">
      <c r="A3253" s="1" t="str">
        <f>IF('📦 RON BỘ'!B508="","",'📦 RON BỘ'!B508)</f>
        <v>HH077046</v>
      </c>
      <c r="B3253" s="1" t="str">
        <f>IF('📦 RON BỘ'!B508="","",'📦 RON BỘ'!C508)</f>
        <v>Ron bộ Kom 6D95/ S6D95, Thép - NICE IN</v>
      </c>
      <c r="C3253" s="1" t="str">
        <f>IF('📦 RON BỘ'!B508="","","Ron bộ")</f>
        <v>Ron bộ</v>
      </c>
      <c r="D3253" s="1" t="str">
        <f>IF('📦 RON BỘ'!B508="","",'📦 RON BỘ'!F508)</f>
        <v>Bộ</v>
      </c>
      <c r="E3253" s="13">
        <f>IF('📦 RON BỘ'!B508="","",'📦 RON BỘ'!G508)</f>
        <v>0</v>
      </c>
      <c r="F3253" s="13">
        <f>IF('📦 RON BỘ'!B508="","",'📦 RON BỘ'!H508)</f>
        <v>840000</v>
      </c>
      <c r="G3253" s="13">
        <f>IF('📦 RON BỘ'!B508="","",'📦 RON BỘ'!I508)</f>
        <v>890000</v>
      </c>
      <c r="H3253" s="13">
        <f>IF('📦 RON BỘ'!B508="","",'📦 RON BỘ'!J508)</f>
        <v>950000</v>
      </c>
      <c r="I3253" s="13">
        <f>IF('📦 RON BỘ'!B508="","",'📦 RON BỘ'!K508)</f>
        <v>0</v>
      </c>
      <c r="J3253" s="1" t="str">
        <f>IF('📦 RON BỘ'!B508="","","")</f>
        <v/>
      </c>
      <c r="L3253" s="1">
        <f>N(L3252)+IF(AND('🔎 TRA CỨU NHANH'!$C$2&lt;&gt;"",OR(ISNUMBER(SEARCH('🔎 TRA CỨU NHANH'!$C$2,$A3253)),ISNUMBER(SEARCH('🔎 TRA CỨU NHANH'!$C$2,$B3253)))),1,0)</f>
        <v>0</v>
      </c>
      <c r="M3253" s="1" t="str">
        <f t="shared" si="100"/>
        <v/>
      </c>
      <c r="N3253" s="1">
        <f>N(N3252)+IF(AND('💰 BÁO GIÁ'!$C$27&lt;&gt;"",OR(ISNUMBER(SEARCH('💰 BÁO GIÁ'!$C$27,$A3253)),ISNUMBER(SEARCH('💰 BÁO GIÁ'!$C$27,$B3253)))),1,0)</f>
        <v>0</v>
      </c>
      <c r="O3253" s="1" t="str">
        <f t="shared" si="101"/>
        <v/>
      </c>
    </row>
    <row r="3254" customHeight="1" spans="1:15">
      <c r="A3254" s="1" t="str">
        <f>IF('📦 RON BỘ'!B509="","",'📦 RON BỘ'!B509)</f>
        <v>HH078284</v>
      </c>
      <c r="B3254" s="1" t="str">
        <f>IF('📦 RON BỘ'!B509="","",'📦 RON BỘ'!C509)</f>
        <v>Ron bộ Kom 6D95/S6D95 - GP - MASAKO</v>
      </c>
      <c r="C3254" s="1" t="str">
        <f>IF('📦 RON BỘ'!B509="","","Ron bộ")</f>
        <v>Ron bộ</v>
      </c>
      <c r="D3254" s="1" t="str">
        <f>IF('📦 RON BỘ'!B509="","",'📦 RON BỘ'!F509)</f>
        <v>Bộ</v>
      </c>
      <c r="E3254" s="13">
        <f>IF('📦 RON BỘ'!B509="","",'📦 RON BỘ'!G509)</f>
        <v>0</v>
      </c>
      <c r="F3254" s="13">
        <f>IF('📦 RON BỘ'!B509="","",'📦 RON BỘ'!H509)</f>
        <v>640000</v>
      </c>
      <c r="G3254" s="13">
        <f>IF('📦 RON BỘ'!B509="","",'📦 RON BỘ'!I509)</f>
        <v>680000</v>
      </c>
      <c r="H3254" s="13">
        <f>IF('📦 RON BỘ'!B509="","",'📦 RON BỘ'!J509)</f>
        <v>730000</v>
      </c>
      <c r="I3254" s="13">
        <f>IF('📦 RON BỘ'!B509="","",'📦 RON BỘ'!K509)</f>
        <v>0</v>
      </c>
      <c r="J3254" s="1" t="str">
        <f>IF('📦 RON BỘ'!B509="","","")</f>
        <v/>
      </c>
      <c r="L3254" s="1">
        <f>N(L3253)+IF(AND('🔎 TRA CỨU NHANH'!$C$2&lt;&gt;"",OR(ISNUMBER(SEARCH('🔎 TRA CỨU NHANH'!$C$2,$A3254)),ISNUMBER(SEARCH('🔎 TRA CỨU NHANH'!$C$2,$B3254)))),1,0)</f>
        <v>0</v>
      </c>
      <c r="M3254" s="1" t="str">
        <f t="shared" si="100"/>
        <v/>
      </c>
      <c r="N3254" s="1">
        <f>N(N3253)+IF(AND('💰 BÁO GIÁ'!$C$27&lt;&gt;"",OR(ISNUMBER(SEARCH('💰 BÁO GIÁ'!$C$27,$A3254)),ISNUMBER(SEARCH('💰 BÁO GIÁ'!$C$27,$B3254)))),1,0)</f>
        <v>0</v>
      </c>
      <c r="O3254" s="1" t="str">
        <f t="shared" si="101"/>
        <v/>
      </c>
    </row>
    <row r="3255" customHeight="1" spans="1:15">
      <c r="A3255" s="1" t="str">
        <f>IF('📦 RON BỘ'!B510="","",'📦 RON BỘ'!B510)</f>
        <v>HH077045</v>
      </c>
      <c r="B3255" s="1" t="str">
        <f>IF('📦 RON BỘ'!B510="","",'📦 RON BỘ'!C510)</f>
        <v>Ron bộ Kom 6D95/S6D95, Thép - MASAKO</v>
      </c>
      <c r="C3255" s="1" t="str">
        <f>IF('📦 RON BỘ'!B510="","","Ron bộ")</f>
        <v>Ron bộ</v>
      </c>
      <c r="D3255" s="1" t="str">
        <f>IF('📦 RON BỘ'!B510="","",'📦 RON BỘ'!F510)</f>
        <v>Bộ</v>
      </c>
      <c r="E3255" s="13">
        <f>IF('📦 RON BỘ'!B510="","",'📦 RON BỘ'!G510)</f>
        <v>0</v>
      </c>
      <c r="F3255" s="13">
        <f>IF('📦 RON BỘ'!B510="","",'📦 RON BỘ'!H510)</f>
        <v>690000</v>
      </c>
      <c r="G3255" s="13">
        <f>IF('📦 RON BỘ'!B510="","",'📦 RON BỘ'!I510)</f>
        <v>740000</v>
      </c>
      <c r="H3255" s="13">
        <f>IF('📦 RON BỘ'!B510="","",'📦 RON BỘ'!J510)</f>
        <v>790000</v>
      </c>
      <c r="I3255" s="13">
        <f>IF('📦 RON BỘ'!B510="","",'📦 RON BỘ'!K510)</f>
        <v>0</v>
      </c>
      <c r="J3255" s="1" t="str">
        <f>IF('📦 RON BỘ'!B510="","","")</f>
        <v/>
      </c>
      <c r="L3255" s="1">
        <f>N(L3254)+IF(AND('🔎 TRA CỨU NHANH'!$C$2&lt;&gt;"",OR(ISNUMBER(SEARCH('🔎 TRA CỨU NHANH'!$C$2,$A3255)),ISNUMBER(SEARCH('🔎 TRA CỨU NHANH'!$C$2,$B3255)))),1,0)</f>
        <v>0</v>
      </c>
      <c r="M3255" s="1" t="str">
        <f t="shared" si="100"/>
        <v/>
      </c>
      <c r="N3255" s="1">
        <f>N(N3254)+IF(AND('💰 BÁO GIÁ'!$C$27&lt;&gt;"",OR(ISNUMBER(SEARCH('💰 BÁO GIÁ'!$C$27,$A3255)),ISNUMBER(SEARCH('💰 BÁO GIÁ'!$C$27,$B3255)))),1,0)</f>
        <v>0</v>
      </c>
      <c r="O3255" s="1" t="str">
        <f t="shared" si="101"/>
        <v/>
      </c>
    </row>
    <row r="3256" customHeight="1" spans="1:15">
      <c r="A3256" s="1" t="str">
        <f>IF('📦 RON BỘ'!B511="","",'📦 RON BỘ'!B511)</f>
        <v>HH077924</v>
      </c>
      <c r="B3256" s="1" t="str">
        <f>IF('📦 RON BỘ'!B511="","",'📦 RON BỘ'!C511)</f>
        <v>Ron bộ Kom PC200-7/ 6D102/ 6BT/ S6D102 Metal thép kẹp - NICE IN</v>
      </c>
      <c r="C3256" s="1" t="str">
        <f>IF('📦 RON BỘ'!B511="","","Ron bộ")</f>
        <v>Ron bộ</v>
      </c>
      <c r="D3256" s="1" t="str">
        <f>IF('📦 RON BỘ'!B511="","",'📦 RON BỘ'!F511)</f>
        <v>Bộ</v>
      </c>
      <c r="E3256" s="13">
        <f>IF('📦 RON BỘ'!B511="","",'📦 RON BỘ'!G511)</f>
        <v>0</v>
      </c>
      <c r="F3256" s="13">
        <f>IF('📦 RON BỘ'!B511="","",'📦 RON BỘ'!H511)</f>
        <v>1250000</v>
      </c>
      <c r="G3256" s="13">
        <f>IF('📦 RON BỘ'!B511="","",'📦 RON BỘ'!I511)</f>
        <v>1350000</v>
      </c>
      <c r="H3256" s="13">
        <f>IF('📦 RON BỘ'!B511="","",'📦 RON BỘ'!J511)</f>
        <v>1450000</v>
      </c>
      <c r="I3256" s="13">
        <f>IF('📦 RON BỘ'!B511="","",'📦 RON BỘ'!K511)</f>
        <v>0</v>
      </c>
      <c r="J3256" s="1" t="str">
        <f>IF('📦 RON BỘ'!B511="","","")</f>
        <v/>
      </c>
      <c r="L3256" s="1">
        <f>N(L3255)+IF(AND('🔎 TRA CỨU NHANH'!$C$2&lt;&gt;"",OR(ISNUMBER(SEARCH('🔎 TRA CỨU NHANH'!$C$2,$A3256)),ISNUMBER(SEARCH('🔎 TRA CỨU NHANH'!$C$2,$B3256)))),1,0)</f>
        <v>0</v>
      </c>
      <c r="M3256" s="1" t="str">
        <f t="shared" si="100"/>
        <v/>
      </c>
      <c r="N3256" s="1">
        <f>N(N3255)+IF(AND('💰 BÁO GIÁ'!$C$27&lt;&gt;"",OR(ISNUMBER(SEARCH('💰 BÁO GIÁ'!$C$27,$A3256)),ISNUMBER(SEARCH('💰 BÁO GIÁ'!$C$27,$B3256)))),1,0)</f>
        <v>0</v>
      </c>
      <c r="O3256" s="1" t="str">
        <f t="shared" si="101"/>
        <v/>
      </c>
    </row>
    <row r="3257" customHeight="1" spans="1:15">
      <c r="A3257" s="1" t="str">
        <f>IF('📦 RON BỘ'!B512="","",'📦 RON BỘ'!B512)</f>
        <v>HH083593</v>
      </c>
      <c r="B3257" s="1" t="str">
        <f>IF('📦 RON BỘ'!B512="","",'📦 RON BỘ'!C512)</f>
        <v>Ron bộ Kom S6D114 E-3/ PC300-8 (24 sp, đời điện), 6CT-24V, 6D114 - GP - DF</v>
      </c>
      <c r="C3257" s="1" t="str">
        <f>IF('📦 RON BỘ'!B512="","","Ron bộ")</f>
        <v>Ron bộ</v>
      </c>
      <c r="D3257" s="1" t="str">
        <f>IF('📦 RON BỘ'!B512="","",'📦 RON BỘ'!F512)</f>
        <v>Bộ</v>
      </c>
      <c r="E3257" s="13">
        <f>IF('📦 RON BỘ'!B512="","",'📦 RON BỘ'!G512)</f>
        <v>0</v>
      </c>
      <c r="F3257" s="13">
        <f>IF('📦 RON BỘ'!B512="","",'📦 RON BỘ'!H512)</f>
        <v>1450000</v>
      </c>
      <c r="G3257" s="13">
        <f>IF('📦 RON BỘ'!B512="","",'📦 RON BỘ'!I512)</f>
        <v>1550000</v>
      </c>
      <c r="H3257" s="13">
        <f>IF('📦 RON BỘ'!B512="","",'📦 RON BỘ'!J512)</f>
        <v>1650000</v>
      </c>
      <c r="I3257" s="13">
        <f>IF('📦 RON BỘ'!B512="","",'📦 RON BỘ'!K512)</f>
        <v>0</v>
      </c>
      <c r="J3257" s="1" t="str">
        <f>IF('📦 RON BỘ'!B512="","","")</f>
        <v/>
      </c>
      <c r="L3257" s="1">
        <f>N(L3256)+IF(AND('🔎 TRA CỨU NHANH'!$C$2&lt;&gt;"",OR(ISNUMBER(SEARCH('🔎 TRA CỨU NHANH'!$C$2,$A3257)),ISNUMBER(SEARCH('🔎 TRA CỨU NHANH'!$C$2,$B3257)))),1,0)</f>
        <v>0</v>
      </c>
      <c r="M3257" s="1" t="str">
        <f t="shared" si="100"/>
        <v/>
      </c>
      <c r="N3257" s="1">
        <f>N(N3256)+IF(AND('💰 BÁO GIÁ'!$C$27&lt;&gt;"",OR(ISNUMBER(SEARCH('💰 BÁO GIÁ'!$C$27,$A3257)),ISNUMBER(SEARCH('💰 BÁO GIÁ'!$C$27,$B3257)))),1,0)</f>
        <v>0</v>
      </c>
      <c r="O3257" s="1" t="str">
        <f t="shared" si="101"/>
        <v/>
      </c>
    </row>
    <row r="3258" customHeight="1" spans="1:15">
      <c r="A3258" s="1" t="str">
        <f>IF('📦 RON BỘ'!B513="","",'📦 RON BỘ'!B513)</f>
        <v>HH00757</v>
      </c>
      <c r="B3258" s="1" t="str">
        <f>IF('📦 RON BỘ'!B513="","",'📦 RON BỘ'!C513)</f>
        <v>Ron bộ Kom S6D125 New/ 6D125-N thép, 16 lỗ - DF</v>
      </c>
      <c r="C3258" s="1" t="str">
        <f>IF('📦 RON BỘ'!B513="","","Ron bộ")</f>
        <v>Ron bộ</v>
      </c>
      <c r="D3258" s="1" t="str">
        <f>IF('📦 RON BỘ'!B513="","",'📦 RON BỘ'!F513)</f>
        <v>Bộ</v>
      </c>
      <c r="E3258" s="13">
        <f>IF('📦 RON BỘ'!B513="","",'📦 RON BỘ'!G513)</f>
        <v>0</v>
      </c>
      <c r="F3258" s="13">
        <f>IF('📦 RON BỘ'!B513="","",'📦 RON BỘ'!H513)</f>
        <v>0</v>
      </c>
      <c r="G3258" s="13">
        <f>IF('📦 RON BỘ'!B513="","",'📦 RON BỘ'!I513)</f>
        <v>0</v>
      </c>
      <c r="H3258" s="13">
        <f>IF('📦 RON BỘ'!B513="","",'📦 RON BỘ'!J513)</f>
        <v>0</v>
      </c>
      <c r="I3258" s="13">
        <f>IF('📦 RON BỘ'!B513="","",'📦 RON BỘ'!K513)</f>
        <v>0</v>
      </c>
      <c r="J3258" s="1" t="str">
        <f>IF('📦 RON BỘ'!B513="","","")</f>
        <v/>
      </c>
      <c r="L3258" s="1">
        <f>N(L3257)+IF(AND('🔎 TRA CỨU NHANH'!$C$2&lt;&gt;"",OR(ISNUMBER(SEARCH('🔎 TRA CỨU NHANH'!$C$2,$A3258)),ISNUMBER(SEARCH('🔎 TRA CỨU NHANH'!$C$2,$B3258)))),1,0)</f>
        <v>0</v>
      </c>
      <c r="M3258" s="1" t="str">
        <f t="shared" si="100"/>
        <v/>
      </c>
      <c r="N3258" s="1">
        <f>N(N3257)+IF(AND('💰 BÁO GIÁ'!$C$27&lt;&gt;"",OR(ISNUMBER(SEARCH('💰 BÁO GIÁ'!$C$27,$A3258)),ISNUMBER(SEARCH('💰 BÁO GIÁ'!$C$27,$B3258)))),1,0)</f>
        <v>0</v>
      </c>
      <c r="O3258" s="1" t="str">
        <f t="shared" si="101"/>
        <v/>
      </c>
    </row>
    <row r="3259" customHeight="1" spans="1:15">
      <c r="A3259" s="1" t="str">
        <f>IF('📦 RON BỘ'!B514="","",'📦 RON BỘ'!B514)</f>
        <v>HH079600</v>
      </c>
      <c r="B3259" s="1" t="str">
        <f>IF('📦 RON BỘ'!B514="","",'📦 RON BỘ'!C514)</f>
        <v>Ron bộ Kom S6D125/ 6D125-N thép, 16 lỗ - MASAKO</v>
      </c>
      <c r="C3259" s="1" t="str">
        <f>IF('📦 RON BỘ'!B514="","","Ron bộ")</f>
        <v>Ron bộ</v>
      </c>
      <c r="D3259" s="1" t="str">
        <f>IF('📦 RON BỘ'!B514="","",'📦 RON BỘ'!F514)</f>
        <v>Bộ</v>
      </c>
      <c r="E3259" s="13">
        <f>IF('📦 RON BỘ'!B514="","",'📦 RON BỘ'!G514)</f>
        <v>0</v>
      </c>
      <c r="F3259" s="13">
        <f>IF('📦 RON BỘ'!B514="","",'📦 RON BỘ'!H514)</f>
        <v>1380000</v>
      </c>
      <c r="G3259" s="13">
        <f>IF('📦 RON BỘ'!B514="","",'📦 RON BỘ'!I514)</f>
        <v>1470000</v>
      </c>
      <c r="H3259" s="13">
        <f>IF('📦 RON BỘ'!B514="","",'📦 RON BỘ'!J514)</f>
        <v>1570000</v>
      </c>
      <c r="I3259" s="13">
        <f>IF('📦 RON BỘ'!B514="","",'📦 RON BỘ'!K514)</f>
        <v>0</v>
      </c>
      <c r="J3259" s="1" t="str">
        <f>IF('📦 RON BỘ'!B514="","","")</f>
        <v/>
      </c>
      <c r="L3259" s="1">
        <f>N(L3258)+IF(AND('🔎 TRA CỨU NHANH'!$C$2&lt;&gt;"",OR(ISNUMBER(SEARCH('🔎 TRA CỨU NHANH'!$C$2,$A3259)),ISNUMBER(SEARCH('🔎 TRA CỨU NHANH'!$C$2,$B3259)))),1,0)</f>
        <v>0</v>
      </c>
      <c r="M3259" s="1" t="str">
        <f t="shared" si="100"/>
        <v/>
      </c>
      <c r="N3259" s="1">
        <f>N(N3258)+IF(AND('💰 BÁO GIÁ'!$C$27&lt;&gt;"",OR(ISNUMBER(SEARCH('💰 BÁO GIÁ'!$C$27,$A3259)),ISNUMBER(SEARCH('💰 BÁO GIÁ'!$C$27,$B3259)))),1,0)</f>
        <v>0</v>
      </c>
      <c r="O3259" s="1" t="str">
        <f t="shared" si="101"/>
        <v/>
      </c>
    </row>
    <row r="3260" customHeight="1" spans="1:15">
      <c r="A3260" s="1" t="str">
        <f>IF('📦 RON BỘ'!B515="","",'📦 RON BỘ'!B515)</f>
        <v>HH074193</v>
      </c>
      <c r="B3260" s="1" t="str">
        <f>IF('📦 RON BỘ'!B515="","",'📦 RON BỘ'!C515)</f>
        <v>Ron bộ Kom SAA4D95E-6/ 4D95-6, Thép - DF</v>
      </c>
      <c r="C3260" s="1" t="str">
        <f>IF('📦 RON BỘ'!B515="","","Ron bộ")</f>
        <v>Ron bộ</v>
      </c>
      <c r="D3260" s="1" t="str">
        <f>IF('📦 RON BỘ'!B515="","",'📦 RON BỘ'!F515)</f>
        <v>Bộ</v>
      </c>
      <c r="E3260" s="13">
        <f>IF('📦 RON BỘ'!B515="","",'📦 RON BỘ'!G515)</f>
        <v>0</v>
      </c>
      <c r="F3260" s="13">
        <f>IF('📦 RON BỘ'!B515="","",'📦 RON BỘ'!H515)</f>
        <v>0</v>
      </c>
      <c r="G3260" s="13">
        <f>IF('📦 RON BỘ'!B515="","",'📦 RON BỘ'!I515)</f>
        <v>0</v>
      </c>
      <c r="H3260" s="13">
        <f>IF('📦 RON BỘ'!B515="","",'📦 RON BỘ'!J515)</f>
        <v>0</v>
      </c>
      <c r="I3260" s="13">
        <f>IF('📦 RON BỘ'!B515="","",'📦 RON BỘ'!K515)</f>
        <v>0</v>
      </c>
      <c r="J3260" s="1" t="str">
        <f>IF('📦 RON BỘ'!B515="","","")</f>
        <v/>
      </c>
      <c r="L3260" s="1">
        <f>N(L3259)+IF(AND('🔎 TRA CỨU NHANH'!$C$2&lt;&gt;"",OR(ISNUMBER(SEARCH('🔎 TRA CỨU NHANH'!$C$2,$A3260)),ISNUMBER(SEARCH('🔎 TRA CỨU NHANH'!$C$2,$B3260)))),1,0)</f>
        <v>0</v>
      </c>
      <c r="M3260" s="1" t="str">
        <f t="shared" si="100"/>
        <v/>
      </c>
      <c r="N3260" s="1">
        <f>N(N3259)+IF(AND('💰 BÁO GIÁ'!$C$27&lt;&gt;"",OR(ISNUMBER(SEARCH('💰 BÁO GIÁ'!$C$27,$A3260)),ISNUMBER(SEARCH('💰 BÁO GIÁ'!$C$27,$B3260)))),1,0)</f>
        <v>0</v>
      </c>
      <c r="O3260" s="1" t="str">
        <f t="shared" si="101"/>
        <v/>
      </c>
    </row>
    <row r="3261" customHeight="1" spans="1:15">
      <c r="A3261" s="1" t="str">
        <f>IF('📦 RON BỘ'!B516="","",'📦 RON BỘ'!B516)</f>
        <v>HH083857</v>
      </c>
      <c r="B3261" s="1" t="str">
        <f>IF('📦 RON BỘ'!B516="","",'📦 RON BỘ'!C516)</f>
        <v>Ron bộ Kom SAA6D114E/ S6D114 E-5/ PC300-10 (24 sp, đời điện) - DF</v>
      </c>
      <c r="C3261" s="1" t="str">
        <f>IF('📦 RON BỘ'!B516="","","Ron bộ")</f>
        <v>Ron bộ</v>
      </c>
      <c r="D3261" s="1" t="str">
        <f>IF('📦 RON BỘ'!B516="","",'📦 RON BỘ'!F516)</f>
        <v>Bộ</v>
      </c>
      <c r="E3261" s="13">
        <f>IF('📦 RON BỘ'!B516="","",'📦 RON BỘ'!G516)</f>
        <v>0</v>
      </c>
      <c r="F3261" s="13">
        <f>IF('📦 RON BỘ'!B516="","",'📦 RON BỘ'!H516)</f>
        <v>3500000</v>
      </c>
      <c r="G3261" s="13">
        <f>IF('📦 RON BỘ'!B516="","",'📦 RON BỘ'!I516)</f>
        <v>3700000</v>
      </c>
      <c r="H3261" s="13">
        <f>IF('📦 RON BỘ'!B516="","",'📦 RON BỘ'!J516)</f>
        <v>3900000</v>
      </c>
      <c r="I3261" s="13">
        <f>IF('📦 RON BỘ'!B516="","",'📦 RON BỘ'!K516)</f>
        <v>0</v>
      </c>
      <c r="J3261" s="1" t="str">
        <f>IF('📦 RON BỘ'!B516="","","")</f>
        <v/>
      </c>
      <c r="L3261" s="1">
        <f>N(L3260)+IF(AND('🔎 TRA CỨU NHANH'!$C$2&lt;&gt;"",OR(ISNUMBER(SEARCH('🔎 TRA CỨU NHANH'!$C$2,$A3261)),ISNUMBER(SEARCH('🔎 TRA CỨU NHANH'!$C$2,$B3261)))),1,0)</f>
        <v>0</v>
      </c>
      <c r="M3261" s="1" t="str">
        <f t="shared" si="100"/>
        <v/>
      </c>
      <c r="N3261" s="1">
        <f>N(N3260)+IF(AND('💰 BÁO GIÁ'!$C$27&lt;&gt;"",OR(ISNUMBER(SEARCH('💰 BÁO GIÁ'!$C$27,$A3261)),ISNUMBER(SEARCH('💰 BÁO GIÁ'!$C$27,$B3261)))),1,0)</f>
        <v>0</v>
      </c>
      <c r="O3261" s="1" t="str">
        <f t="shared" si="101"/>
        <v/>
      </c>
    </row>
    <row r="3262" customHeight="1" spans="1:15">
      <c r="A3262" s="1" t="str">
        <f>IF('📦 RON BỘ'!B517="","",'📦 RON BỘ'!B517)</f>
        <v>HH082136</v>
      </c>
      <c r="B3262" s="1" t="str">
        <f>IF('📦 RON BỘ'!B517="","",'📦 RON BỘ'!C517)</f>
        <v>Ron bộ Kom SAA6D125E-6/ S6D125-6/ PC400-10 , Thép - DF</v>
      </c>
      <c r="C3262" s="1" t="str">
        <f>IF('📦 RON BỘ'!B517="","","Ron bộ")</f>
        <v>Ron bộ</v>
      </c>
      <c r="D3262" s="1" t="str">
        <f>IF('📦 RON BỘ'!B517="","",'📦 RON BỘ'!F517)</f>
        <v>Bộ</v>
      </c>
      <c r="E3262" s="13">
        <f>IF('📦 RON BỘ'!B517="","",'📦 RON BỘ'!G517)</f>
        <v>0</v>
      </c>
      <c r="F3262" s="13">
        <f>IF('📦 RON BỘ'!B517="","",'📦 RON BỘ'!H517)</f>
        <v>2800000</v>
      </c>
      <c r="G3262" s="13">
        <f>IF('📦 RON BỘ'!B517="","",'📦 RON BỘ'!I517)</f>
        <v>3000000</v>
      </c>
      <c r="H3262" s="13">
        <f>IF('📦 RON BỘ'!B517="","",'📦 RON BỘ'!J517)</f>
        <v>3200000</v>
      </c>
      <c r="I3262" s="13">
        <f>IF('📦 RON BỘ'!B517="","",'📦 RON BỘ'!K517)</f>
        <v>0</v>
      </c>
      <c r="J3262" s="1" t="str">
        <f>IF('📦 RON BỘ'!B517="","","")</f>
        <v/>
      </c>
      <c r="L3262" s="1">
        <f>N(L3261)+IF(AND('🔎 TRA CỨU NHANH'!$C$2&lt;&gt;"",OR(ISNUMBER(SEARCH('🔎 TRA CỨU NHANH'!$C$2,$A3262)),ISNUMBER(SEARCH('🔎 TRA CỨU NHANH'!$C$2,$B3262)))),1,0)</f>
        <v>0</v>
      </c>
      <c r="M3262" s="1" t="str">
        <f t="shared" si="100"/>
        <v/>
      </c>
      <c r="N3262" s="1">
        <f>N(N3261)+IF(AND('💰 BÁO GIÁ'!$C$27&lt;&gt;"",OR(ISNUMBER(SEARCH('💰 BÁO GIÁ'!$C$27,$A3262)),ISNUMBER(SEARCH('💰 BÁO GIÁ'!$C$27,$B3262)))),1,0)</f>
        <v>0</v>
      </c>
      <c r="O3262" s="1" t="str">
        <f t="shared" si="101"/>
        <v/>
      </c>
    </row>
    <row r="3263" customHeight="1" spans="1:15">
      <c r="A3263" s="1" t="str">
        <f>IF('📦 RON BỘ'!B518="","",'📦 RON BỘ'!B518)</f>
        <v>HH075754</v>
      </c>
      <c r="B3263" s="1" t="str">
        <f>IF('📦 RON BỘ'!B518="","",'📦 RON BỘ'!C518)</f>
        <v>Ron bộ Kub 4D87/ V2403-N Thép (DC60, DC70)- MASAKO</v>
      </c>
      <c r="C3263" s="1" t="str">
        <f>IF('📦 RON BỘ'!B518="","","Ron bộ")</f>
        <v>Ron bộ</v>
      </c>
      <c r="D3263" s="1" t="str">
        <f>IF('📦 RON BỘ'!B518="","",'📦 RON BỘ'!F518)</f>
        <v>Bộ</v>
      </c>
      <c r="E3263" s="13">
        <f>IF('📦 RON BỘ'!B518="","",'📦 RON BỘ'!G518)</f>
        <v>0</v>
      </c>
      <c r="F3263" s="13">
        <f>IF('📦 RON BỘ'!B518="","",'📦 RON BỘ'!H518)</f>
        <v>645000</v>
      </c>
      <c r="G3263" s="13">
        <f>IF('📦 RON BỘ'!B518="","",'📦 RON BỘ'!I518)</f>
        <v>680000</v>
      </c>
      <c r="H3263" s="13">
        <f>IF('📦 RON BỘ'!B518="","",'📦 RON BỘ'!J518)</f>
        <v>730000</v>
      </c>
      <c r="I3263" s="13">
        <f>IF('📦 RON BỘ'!B518="","",'📦 RON BỘ'!K518)</f>
        <v>0</v>
      </c>
      <c r="J3263" s="1" t="str">
        <f>IF('📦 RON BỘ'!B518="","","")</f>
        <v/>
      </c>
      <c r="L3263" s="1">
        <f>N(L3262)+IF(AND('🔎 TRA CỨU NHANH'!$C$2&lt;&gt;"",OR(ISNUMBER(SEARCH('🔎 TRA CỨU NHANH'!$C$2,$A3263)),ISNUMBER(SEARCH('🔎 TRA CỨU NHANH'!$C$2,$B3263)))),1,0)</f>
        <v>0</v>
      </c>
      <c r="M3263" s="1" t="str">
        <f t="shared" si="100"/>
        <v/>
      </c>
      <c r="N3263" s="1">
        <f>N(N3262)+IF(AND('💰 BÁO GIÁ'!$C$27&lt;&gt;"",OR(ISNUMBER(SEARCH('💰 BÁO GIÁ'!$C$27,$A3263)),ISNUMBER(SEARCH('💰 BÁO GIÁ'!$C$27,$B3263)))),1,0)</f>
        <v>0</v>
      </c>
      <c r="O3263" s="1" t="str">
        <f t="shared" si="101"/>
        <v/>
      </c>
    </row>
    <row r="3264" customHeight="1" spans="1:15">
      <c r="A3264" s="1" t="str">
        <f>IF('📦 RON BỘ'!B519="","",'📦 RON BỘ'!B519)</f>
        <v>HH076463</v>
      </c>
      <c r="B3264" s="1" t="str">
        <f>IF('📦 RON BỘ'!B519="","",'📦 RON BỘ'!C519)</f>
        <v>Ron bộ M11 graphite - NICE IN</v>
      </c>
      <c r="C3264" s="1" t="str">
        <f>IF('📦 RON BỘ'!B519="","","Ron bộ")</f>
        <v>Ron bộ</v>
      </c>
      <c r="D3264" s="1" t="str">
        <f>IF('📦 RON BỘ'!B519="","",'📦 RON BỘ'!F519)</f>
        <v>Bộ</v>
      </c>
      <c r="E3264" s="13">
        <f>IF('📦 RON BỘ'!B519="","",'📦 RON BỘ'!G519)</f>
        <v>0</v>
      </c>
      <c r="F3264" s="13">
        <f>IF('📦 RON BỘ'!B519="","",'📦 RON BỘ'!H519)</f>
        <v>3750000</v>
      </c>
      <c r="G3264" s="13">
        <f>IF('📦 RON BỘ'!B519="","",'📦 RON BỘ'!I519)</f>
        <v>4000000</v>
      </c>
      <c r="H3264" s="13">
        <f>IF('📦 RON BỘ'!B519="","",'📦 RON BỘ'!J519)</f>
        <v>4250000</v>
      </c>
      <c r="I3264" s="13">
        <f>IF('📦 RON BỘ'!B519="","",'📦 RON BỘ'!K519)</f>
        <v>0</v>
      </c>
      <c r="J3264" s="1" t="str">
        <f>IF('📦 RON BỘ'!B519="","","")</f>
        <v/>
      </c>
      <c r="L3264" s="1">
        <f>N(L3263)+IF(AND('🔎 TRA CỨU NHANH'!$C$2&lt;&gt;"",OR(ISNUMBER(SEARCH('🔎 TRA CỨU NHANH'!$C$2,$A3264)),ISNUMBER(SEARCH('🔎 TRA CỨU NHANH'!$C$2,$B3264)))),1,0)</f>
        <v>0</v>
      </c>
      <c r="M3264" s="1" t="str">
        <f t="shared" si="100"/>
        <v/>
      </c>
      <c r="N3264" s="1">
        <f>N(N3263)+IF(AND('💰 BÁO GIÁ'!$C$27&lt;&gt;"",OR(ISNUMBER(SEARCH('💰 BÁO GIÁ'!$C$27,$A3264)),ISNUMBER(SEARCH('💰 BÁO GIÁ'!$C$27,$B3264)))),1,0)</f>
        <v>0</v>
      </c>
      <c r="O3264" s="1" t="str">
        <f t="shared" si="101"/>
        <v/>
      </c>
    </row>
    <row r="3265" customHeight="1" spans="1:15">
      <c r="A3265" s="1" t="str">
        <f>IF('📦 RON BỘ'!B520="","",'📦 RON BỘ'!B520)</f>
        <v/>
      </c>
      <c r="B3265" s="1" t="str">
        <f>IF('📦 RON BỘ'!B520="","",'📦 RON BỘ'!C520)</f>
        <v/>
      </c>
      <c r="C3265" s="1" t="str">
        <f>IF('📦 RON BỘ'!B520="","","Ron bộ")</f>
        <v/>
      </c>
      <c r="D3265" s="1" t="str">
        <f>IF('📦 RON BỘ'!B520="","",'📦 RON BỘ'!F520)</f>
        <v/>
      </c>
      <c r="E3265" s="1" t="str">
        <f>IF('📦 RON BỘ'!B520="","",'📦 RON BỘ'!G520)</f>
        <v/>
      </c>
      <c r="F3265" s="1" t="str">
        <f>IF('📦 RON BỘ'!B520="","",'📦 RON BỘ'!H520)</f>
        <v/>
      </c>
      <c r="G3265" s="1" t="str">
        <f>IF('📦 RON BỘ'!B520="","",'📦 RON BỘ'!I520)</f>
        <v/>
      </c>
      <c r="H3265" s="1" t="str">
        <f>IF('📦 RON BỘ'!B520="","",'📦 RON BỘ'!J520)</f>
        <v/>
      </c>
      <c r="I3265" s="1" t="str">
        <f>IF('📦 RON BỘ'!B520="","",'📦 RON BỘ'!K520)</f>
        <v/>
      </c>
      <c r="J3265" s="1" t="str">
        <f>IF('📦 RON BỘ'!B520="","","")</f>
        <v/>
      </c>
      <c r="L3265" s="1">
        <f>N(L3264)+IF(AND('🔎 TRA CỨU NHANH'!$C$2&lt;&gt;"",OR(ISNUMBER(SEARCH('🔎 TRA CỨU NHANH'!$C$2,$A3265)),ISNUMBER(SEARCH('🔎 TRA CỨU NHANH'!$C$2,$B3265)))),1,0)</f>
        <v>0</v>
      </c>
      <c r="M3265" s="1" t="str">
        <f t="shared" si="100"/>
        <v/>
      </c>
      <c r="N3265" s="1">
        <f>N(N3264)+IF(AND('💰 BÁO GIÁ'!$C$27&lt;&gt;"",OR(ISNUMBER(SEARCH('💰 BÁO GIÁ'!$C$27,$A3265)),ISNUMBER(SEARCH('💰 BÁO GIÁ'!$C$27,$B3265)))),1,0)</f>
        <v>0</v>
      </c>
      <c r="O3265" s="1" t="str">
        <f t="shared" si="101"/>
        <v/>
      </c>
    </row>
    <row r="3266" customHeight="1" spans="1:15">
      <c r="A3266" s="1" t="str">
        <f>IF('📦 RON BỘ'!B521="","",'📦 RON BỘ'!B521)</f>
        <v>HH083012</v>
      </c>
      <c r="B3266" s="1" t="str">
        <f>IF('📦 RON BỘ'!B521="","",'📦 RON BỘ'!C521)</f>
        <v>Ron bộ MAN MC13/ MAXXFORCE 13 - Thép - NICE IN</v>
      </c>
      <c r="C3266" s="1" t="str">
        <f>IF('📦 RON BỘ'!B521="","","Ron bộ")</f>
        <v>Ron bộ</v>
      </c>
      <c r="D3266" s="1" t="str">
        <f>IF('📦 RON BỘ'!B521="","",'📦 RON BỘ'!F521)</f>
        <v>Bộ</v>
      </c>
      <c r="E3266" s="13">
        <f>IF('📦 RON BỘ'!B521="","",'📦 RON BỘ'!G521)</f>
        <v>0</v>
      </c>
      <c r="F3266" s="13">
        <f>IF('📦 RON BỘ'!B521="","",'📦 RON BỘ'!H521)</f>
        <v>2000000</v>
      </c>
      <c r="G3266" s="13">
        <f>IF('📦 RON BỘ'!B521="","",'📦 RON BỘ'!I521)</f>
        <v>2100000</v>
      </c>
      <c r="H3266" s="13">
        <f>IF('📦 RON BỘ'!B521="","",'📦 RON BỘ'!J521)</f>
        <v>2200000</v>
      </c>
      <c r="I3266" s="13">
        <f>IF('📦 RON BỘ'!B521="","",'📦 RON BỘ'!K521)</f>
        <v>0</v>
      </c>
      <c r="J3266" s="1" t="str">
        <f>IF('📦 RON BỘ'!B521="","","")</f>
        <v/>
      </c>
      <c r="L3266" s="1">
        <f>N(L3265)+IF(AND('🔎 TRA CỨU NHANH'!$C$2&lt;&gt;"",OR(ISNUMBER(SEARCH('🔎 TRA CỨU NHANH'!$C$2,$A3266)),ISNUMBER(SEARCH('🔎 TRA CỨU NHANH'!$C$2,$B3266)))),1,0)</f>
        <v>0</v>
      </c>
      <c r="M3266" s="1" t="str">
        <f t="shared" ref="M3266:M3329" si="102">IF(L3266&gt;N(L3265),L3266,"")</f>
        <v/>
      </c>
      <c r="N3266" s="1">
        <f>N(N3265)+IF(AND('💰 BÁO GIÁ'!$C$27&lt;&gt;"",OR(ISNUMBER(SEARCH('💰 BÁO GIÁ'!$C$27,$A3266)),ISNUMBER(SEARCH('💰 BÁO GIÁ'!$C$27,$B3266)))),1,0)</f>
        <v>0</v>
      </c>
      <c r="O3266" s="1" t="str">
        <f t="shared" ref="O3266:O3329" si="103">IF(N3266&gt;N(N3265),N3266,"")</f>
        <v/>
      </c>
    </row>
    <row r="3267" customHeight="1" spans="1:15">
      <c r="A3267" s="1" t="str">
        <f>IF('📦 RON BỘ'!B522="","",'📦 RON BỘ'!B522)</f>
        <v/>
      </c>
      <c r="B3267" s="1" t="str">
        <f>IF('📦 RON BỘ'!B522="","",'📦 RON BỘ'!C522)</f>
        <v/>
      </c>
      <c r="C3267" s="1" t="str">
        <f>IF('📦 RON BỘ'!B522="","","Ron bộ")</f>
        <v/>
      </c>
      <c r="D3267" s="1" t="str">
        <f>IF('📦 RON BỘ'!B522="","",'📦 RON BỘ'!F522)</f>
        <v/>
      </c>
      <c r="E3267" s="1" t="str">
        <f>IF('📦 RON BỘ'!B522="","",'📦 RON BỘ'!G522)</f>
        <v/>
      </c>
      <c r="F3267" s="1" t="str">
        <f>IF('📦 RON BỘ'!B522="","",'📦 RON BỘ'!H522)</f>
        <v/>
      </c>
      <c r="G3267" s="1" t="str">
        <f>IF('📦 RON BỘ'!B522="","",'📦 RON BỘ'!I522)</f>
        <v/>
      </c>
      <c r="H3267" s="1" t="str">
        <f>IF('📦 RON BỘ'!B522="","",'📦 RON BỘ'!J522)</f>
        <v/>
      </c>
      <c r="I3267" s="1" t="str">
        <f>IF('📦 RON BỘ'!B522="","",'📦 RON BỘ'!K522)</f>
        <v/>
      </c>
      <c r="J3267" s="1" t="str">
        <f>IF('📦 RON BỘ'!B522="","","")</f>
        <v/>
      </c>
      <c r="L3267" s="1">
        <f>N(L3266)+IF(AND('🔎 TRA CỨU NHANH'!$C$2&lt;&gt;"",OR(ISNUMBER(SEARCH('🔎 TRA CỨU NHANH'!$C$2,$A3267)),ISNUMBER(SEARCH('🔎 TRA CỨU NHANH'!$C$2,$B3267)))),1,0)</f>
        <v>0</v>
      </c>
      <c r="M3267" s="1" t="str">
        <f t="shared" si="102"/>
        <v/>
      </c>
      <c r="N3267" s="1">
        <f>N(N3266)+IF(AND('💰 BÁO GIÁ'!$C$27&lt;&gt;"",OR(ISNUMBER(SEARCH('💰 BÁO GIÁ'!$C$27,$A3267)),ISNUMBER(SEARCH('💰 BÁO GIÁ'!$C$27,$B3267)))),1,0)</f>
        <v>0</v>
      </c>
      <c r="O3267" s="1" t="str">
        <f t="shared" si="103"/>
        <v/>
      </c>
    </row>
    <row r="3268" customHeight="1" spans="1:15">
      <c r="A3268" s="1" t="str">
        <f>IF('📦 RON BỘ'!B523="","",'📦 RON BỘ'!B523)</f>
        <v>HH082861</v>
      </c>
      <c r="B3268" s="1" t="str">
        <f>IF('📦 RON BỘ'!B523="","",'📦 RON BỘ'!C523)</f>
        <v>Ron bộ MD92 - Thép Inox - NICE IN</v>
      </c>
      <c r="C3268" s="1" t="str">
        <f>IF('📦 RON BỘ'!B523="","","Ron bộ")</f>
        <v>Ron bộ</v>
      </c>
      <c r="D3268" s="1" t="str">
        <f>IF('📦 RON BỘ'!B523="","",'📦 RON BỘ'!F523)</f>
        <v>Bộ</v>
      </c>
      <c r="E3268" s="13">
        <f>IF('📦 RON BỘ'!B523="","",'📦 RON BỘ'!G523)</f>
        <v>0</v>
      </c>
      <c r="F3268" s="13">
        <f>IF('📦 RON BỘ'!B523="","",'📦 RON BỘ'!H523)</f>
        <v>3300000</v>
      </c>
      <c r="G3268" s="13">
        <f>IF('📦 RON BỘ'!B523="","",'📦 RON BỘ'!I523)</f>
        <v>3500000</v>
      </c>
      <c r="H3268" s="13">
        <f>IF('📦 RON BỘ'!B523="","",'📦 RON BỘ'!J523)</f>
        <v>3700000</v>
      </c>
      <c r="I3268" s="13">
        <f>IF('📦 RON BỘ'!B523="","",'📦 RON BỘ'!K523)</f>
        <v>0</v>
      </c>
      <c r="J3268" s="1" t="str">
        <f>IF('📦 RON BỘ'!B523="","","")</f>
        <v/>
      </c>
      <c r="L3268" s="1">
        <f>N(L3267)+IF(AND('🔎 TRA CỨU NHANH'!$C$2&lt;&gt;"",OR(ISNUMBER(SEARCH('🔎 TRA CỨU NHANH'!$C$2,$A3268)),ISNUMBER(SEARCH('🔎 TRA CỨU NHANH'!$C$2,$B3268)))),1,0)</f>
        <v>0</v>
      </c>
      <c r="M3268" s="1" t="str">
        <f t="shared" si="102"/>
        <v/>
      </c>
      <c r="N3268" s="1">
        <f>N(N3267)+IF(AND('💰 BÁO GIÁ'!$C$27&lt;&gt;"",OR(ISNUMBER(SEARCH('💰 BÁO GIÁ'!$C$27,$A3268)),ISNUMBER(SEARCH('💰 BÁO GIÁ'!$C$27,$B3268)))),1,0)</f>
        <v>0</v>
      </c>
      <c r="O3268" s="1" t="str">
        <f t="shared" si="103"/>
        <v/>
      </c>
    </row>
    <row r="3269" customHeight="1" spans="1:15">
      <c r="A3269" s="1" t="str">
        <f>IF('📦 RON BỘ'!B524="","",'📦 RON BỘ'!B524)</f>
        <v>HH082860</v>
      </c>
      <c r="B3269" s="1" t="str">
        <f>IF('📦 RON BỘ'!B524="","",'📦 RON BỘ'!C524)</f>
        <v>Ron bộ MD92-N Thép Inox - NICE IN</v>
      </c>
      <c r="C3269" s="1" t="str">
        <f>IF('📦 RON BỘ'!B524="","","Ron bộ")</f>
        <v>Ron bộ</v>
      </c>
      <c r="D3269" s="1" t="str">
        <f>IF('📦 RON BỘ'!B524="","",'📦 RON BỘ'!F524)</f>
        <v>Bộ</v>
      </c>
      <c r="E3269" s="13">
        <f>IF('📦 RON BỘ'!B524="","",'📦 RON BỘ'!G524)</f>
        <v>0</v>
      </c>
      <c r="F3269" s="13">
        <f>IF('📦 RON BỘ'!B524="","",'📦 RON BỘ'!H524)</f>
        <v>3300000</v>
      </c>
      <c r="G3269" s="13">
        <f>IF('📦 RON BỘ'!B524="","",'📦 RON BỘ'!I524)</f>
        <v>3500000</v>
      </c>
      <c r="H3269" s="13">
        <f>IF('📦 RON BỘ'!B524="","",'📦 RON BỘ'!J524)</f>
        <v>3700000</v>
      </c>
      <c r="I3269" s="13">
        <f>IF('📦 RON BỘ'!B524="","",'📦 RON BỘ'!K524)</f>
        <v>0</v>
      </c>
      <c r="J3269" s="1" t="str">
        <f>IF('📦 RON BỘ'!B524="","","")</f>
        <v/>
      </c>
      <c r="L3269" s="1">
        <f>N(L3268)+IF(AND('🔎 TRA CỨU NHANH'!$C$2&lt;&gt;"",OR(ISNUMBER(SEARCH('🔎 TRA CỨU NHANH'!$C$2,$A3269)),ISNUMBER(SEARCH('🔎 TRA CỨU NHANH'!$C$2,$B3269)))),1,0)</f>
        <v>0</v>
      </c>
      <c r="M3269" s="1" t="str">
        <f t="shared" si="102"/>
        <v/>
      </c>
      <c r="N3269" s="1">
        <f>N(N3268)+IF(AND('💰 BÁO GIÁ'!$C$27&lt;&gt;"",OR(ISNUMBER(SEARCH('💰 BÁO GIÁ'!$C$27,$A3269)),ISNUMBER(SEARCH('💰 BÁO GIÁ'!$C$27,$B3269)))),1,0)</f>
        <v>0</v>
      </c>
      <c r="O3269" s="1" t="str">
        <f t="shared" si="103"/>
        <v/>
      </c>
    </row>
    <row r="3270" customHeight="1" spans="1:15">
      <c r="A3270" s="1" t="str">
        <f>IF('📦 RON BỘ'!B525="","",'📦 RON BỘ'!B525)</f>
        <v/>
      </c>
      <c r="B3270" s="1" t="str">
        <f>IF('📦 RON BỘ'!B525="","",'📦 RON BỘ'!C525)</f>
        <v/>
      </c>
      <c r="C3270" s="1" t="str">
        <f>IF('📦 RON BỘ'!B525="","","Ron bộ")</f>
        <v/>
      </c>
      <c r="D3270" s="1" t="str">
        <f>IF('📦 RON BỘ'!B525="","",'📦 RON BỘ'!F525)</f>
        <v/>
      </c>
      <c r="E3270" s="1" t="str">
        <f>IF('📦 RON BỘ'!B525="","",'📦 RON BỘ'!G525)</f>
        <v/>
      </c>
      <c r="F3270" s="1" t="str">
        <f>IF('📦 RON BỘ'!B525="","",'📦 RON BỘ'!H525)</f>
        <v/>
      </c>
      <c r="G3270" s="1" t="str">
        <f>IF('📦 RON BỘ'!B525="","",'📦 RON BỘ'!I525)</f>
        <v/>
      </c>
      <c r="H3270" s="1" t="str">
        <f>IF('📦 RON BỘ'!B525="","",'📦 RON BỘ'!J525)</f>
        <v/>
      </c>
      <c r="I3270" s="1" t="str">
        <f>IF('📦 RON BỘ'!B525="","",'📦 RON BỘ'!K525)</f>
        <v/>
      </c>
      <c r="J3270" s="1" t="str">
        <f>IF('📦 RON BỘ'!B525="","","")</f>
        <v/>
      </c>
      <c r="L3270" s="1">
        <f>N(L3269)+IF(AND('🔎 TRA CỨU NHANH'!$C$2&lt;&gt;"",OR(ISNUMBER(SEARCH('🔎 TRA CỨU NHANH'!$C$2,$A3270)),ISNUMBER(SEARCH('🔎 TRA CỨU NHANH'!$C$2,$B3270)))),1,0)</f>
        <v>0</v>
      </c>
      <c r="M3270" s="1" t="str">
        <f t="shared" si="102"/>
        <v/>
      </c>
      <c r="N3270" s="1">
        <f>N(N3269)+IF(AND('💰 BÁO GIÁ'!$C$27&lt;&gt;"",OR(ISNUMBER(SEARCH('💰 BÁO GIÁ'!$C$27,$A3270)),ISNUMBER(SEARCH('💰 BÁO GIÁ'!$C$27,$B3270)))),1,0)</f>
        <v>0</v>
      </c>
      <c r="O3270" s="1" t="str">
        <f t="shared" si="103"/>
        <v/>
      </c>
    </row>
    <row r="3271" customHeight="1" spans="1:15">
      <c r="A3271" s="1" t="str">
        <f>IF('📦 RON BỘ'!B526="","",'📦 RON BỘ'!B526)</f>
        <v>HH084255</v>
      </c>
      <c r="B3271" s="1" t="str">
        <f>IF('📦 RON BỘ'!B526="","",'📦 RON BỘ'!C526)</f>
        <v>Ron bộ Man MC07.31-30 (Euro 3)/ Sinotruck Howo T5G/ Thép - DF</v>
      </c>
      <c r="C3271" s="1" t="str">
        <f>IF('📦 RON BỘ'!B526="","","Ron bộ")</f>
        <v>Ron bộ</v>
      </c>
      <c r="D3271" s="1" t="str">
        <f>IF('📦 RON BỘ'!B526="","",'📦 RON BỘ'!F526)</f>
        <v>Bộ</v>
      </c>
      <c r="E3271" s="13">
        <f>IF('📦 RON BỘ'!B526="","",'📦 RON BỘ'!G526)</f>
        <v>0</v>
      </c>
      <c r="F3271" s="13">
        <f>IF('📦 RON BỘ'!B526="","",'📦 RON BỘ'!H526)</f>
        <v>1700000</v>
      </c>
      <c r="G3271" s="13">
        <f>IF('📦 RON BỘ'!B526="","",'📦 RON BỘ'!I526)</f>
        <v>1800000</v>
      </c>
      <c r="H3271" s="13">
        <f>IF('📦 RON BỘ'!B526="","",'📦 RON BỘ'!J526)</f>
        <v>1900000</v>
      </c>
      <c r="I3271" s="13">
        <f>IF('📦 RON BỘ'!B526="","",'📦 RON BỘ'!K526)</f>
        <v>0</v>
      </c>
      <c r="J3271" s="1" t="str">
        <f>IF('📦 RON BỘ'!B526="","","")</f>
        <v/>
      </c>
      <c r="L3271" s="1">
        <f>N(L3270)+IF(AND('🔎 TRA CỨU NHANH'!$C$2&lt;&gt;"",OR(ISNUMBER(SEARCH('🔎 TRA CỨU NHANH'!$C$2,$A3271)),ISNUMBER(SEARCH('🔎 TRA CỨU NHANH'!$C$2,$B3271)))),1,0)</f>
        <v>0</v>
      </c>
      <c r="M3271" s="1" t="str">
        <f t="shared" si="102"/>
        <v/>
      </c>
      <c r="N3271" s="1">
        <f>N(N3270)+IF(AND('💰 BÁO GIÁ'!$C$27&lt;&gt;"",OR(ISNUMBER(SEARCH('💰 BÁO GIÁ'!$C$27,$A3271)),ISNUMBER(SEARCH('💰 BÁO GIÁ'!$C$27,$B3271)))),1,0)</f>
        <v>0</v>
      </c>
      <c r="O3271" s="1" t="str">
        <f t="shared" si="103"/>
        <v/>
      </c>
    </row>
    <row r="3272" customHeight="1" spans="1:15">
      <c r="A3272" s="1" t="str">
        <f>IF('📦 RON BỘ'!B527="","",'📦 RON BỘ'!B527)</f>
        <v/>
      </c>
      <c r="B3272" s="1" t="str">
        <f>IF('📦 RON BỘ'!B527="","",'📦 RON BỘ'!C527)</f>
        <v/>
      </c>
      <c r="C3272" s="1" t="str">
        <f>IF('📦 RON BỘ'!B527="","","Ron bộ")</f>
        <v/>
      </c>
      <c r="D3272" s="1" t="str">
        <f>IF('📦 RON BỘ'!B527="","",'📦 RON BỘ'!F527)</f>
        <v/>
      </c>
      <c r="E3272" s="1" t="str">
        <f>IF('📦 RON BỘ'!B527="","",'📦 RON BỘ'!G527)</f>
        <v/>
      </c>
      <c r="F3272" s="1" t="str">
        <f>IF('📦 RON BỘ'!B527="","",'📦 RON BỘ'!H527)</f>
        <v/>
      </c>
      <c r="G3272" s="1" t="str">
        <f>IF('📦 RON BỘ'!B527="","",'📦 RON BỘ'!I527)</f>
        <v/>
      </c>
      <c r="H3272" s="1" t="str">
        <f>IF('📦 RON BỘ'!B527="","",'📦 RON BỘ'!J527)</f>
        <v/>
      </c>
      <c r="I3272" s="1" t="str">
        <f>IF('📦 RON BỘ'!B527="","",'📦 RON BỘ'!K527)</f>
        <v/>
      </c>
      <c r="J3272" s="1" t="str">
        <f>IF('📦 RON BỘ'!B527="","","")</f>
        <v/>
      </c>
      <c r="L3272" s="1">
        <f>N(L3271)+IF(AND('🔎 TRA CỨU NHANH'!$C$2&lt;&gt;"",OR(ISNUMBER(SEARCH('🔎 TRA CỨU NHANH'!$C$2,$A3272)),ISNUMBER(SEARCH('🔎 TRA CỨU NHANH'!$C$2,$B3272)))),1,0)</f>
        <v>0</v>
      </c>
      <c r="M3272" s="1" t="str">
        <f t="shared" si="102"/>
        <v/>
      </c>
      <c r="N3272" s="1">
        <f>N(N3271)+IF(AND('💰 BÁO GIÁ'!$C$27&lt;&gt;"",OR(ISNUMBER(SEARCH('💰 BÁO GIÁ'!$C$27,$A3272)),ISNUMBER(SEARCH('💰 BÁO GIÁ'!$C$27,$B3272)))),1,0)</f>
        <v>0</v>
      </c>
      <c r="O3272" s="1" t="str">
        <f t="shared" si="103"/>
        <v/>
      </c>
    </row>
    <row r="3273" customHeight="1" spans="1:15">
      <c r="A3273" s="1" t="str">
        <f>IF('📦 RON BỘ'!B528="","",'📦 RON BỘ'!B528)</f>
        <v>HH075748</v>
      </c>
      <c r="B3273" s="1" t="str">
        <f>IF('📦 RON BỘ'!B528="","",'📦 RON BỘ'!C528)</f>
        <v>Ron bộ Mit S4E (đường kính 94) GP - MASAKO</v>
      </c>
      <c r="C3273" s="1" t="str">
        <f>IF('📦 RON BỘ'!B528="","","Ron bộ")</f>
        <v>Ron bộ</v>
      </c>
      <c r="D3273" s="1" t="str">
        <f>IF('📦 RON BỘ'!B528="","",'📦 RON BỘ'!F528)</f>
        <v>Bộ</v>
      </c>
      <c r="E3273" s="13">
        <f>IF('📦 RON BỘ'!B528="","",'📦 RON BỘ'!G528)</f>
        <v>0</v>
      </c>
      <c r="F3273" s="13">
        <f>IF('📦 RON BỘ'!B528="","",'📦 RON BỘ'!H528)</f>
        <v>0</v>
      </c>
      <c r="G3273" s="13">
        <f>IF('📦 RON BỘ'!B528="","",'📦 RON BỘ'!I528)</f>
        <v>0</v>
      </c>
      <c r="H3273" s="13">
        <f>IF('📦 RON BỘ'!B528="","",'📦 RON BỘ'!J528)</f>
        <v>0</v>
      </c>
      <c r="I3273" s="13">
        <f>IF('📦 RON BỘ'!B528="","",'📦 RON BỘ'!K528)</f>
        <v>0</v>
      </c>
      <c r="J3273" s="1" t="str">
        <f>IF('📦 RON BỘ'!B528="","","")</f>
        <v/>
      </c>
      <c r="L3273" s="1">
        <f>N(L3272)+IF(AND('🔎 TRA CỨU NHANH'!$C$2&lt;&gt;"",OR(ISNUMBER(SEARCH('🔎 TRA CỨU NHANH'!$C$2,$A3273)),ISNUMBER(SEARCH('🔎 TRA CỨU NHANH'!$C$2,$B3273)))),1,0)</f>
        <v>0</v>
      </c>
      <c r="M3273" s="1" t="str">
        <f t="shared" si="102"/>
        <v/>
      </c>
      <c r="N3273" s="1">
        <f>N(N3272)+IF(AND('💰 BÁO GIÁ'!$C$27&lt;&gt;"",OR(ISNUMBER(SEARCH('💰 BÁO GIÁ'!$C$27,$A3273)),ISNUMBER(SEARCH('💰 BÁO GIÁ'!$C$27,$B3273)))),1,0)</f>
        <v>0</v>
      </c>
      <c r="O3273" s="1" t="str">
        <f t="shared" si="103"/>
        <v/>
      </c>
    </row>
    <row r="3274" customHeight="1" spans="1:15">
      <c r="A3274" s="1" t="str">
        <f>IF('📦 RON BỘ'!B529="","",'📦 RON BỘ'!B529)</f>
        <v>HH083791</v>
      </c>
      <c r="B3274" s="1" t="str">
        <f>IF('📦 RON BỘ'!B529="","",'📦 RON BỘ'!C529)</f>
        <v>Ron bộ N04CT thép (S) - PACIFIC</v>
      </c>
      <c r="C3274" s="1" t="str">
        <f>IF('📦 RON BỘ'!B529="","","Ron bộ")</f>
        <v>Ron bộ</v>
      </c>
      <c r="D3274" s="1" t="str">
        <f>IF('📦 RON BỘ'!B529="","",'📦 RON BỘ'!F529)</f>
        <v>Bộ</v>
      </c>
      <c r="E3274" s="13">
        <f>IF('📦 RON BỘ'!B529="","",'📦 RON BỘ'!G529)</f>
        <v>0</v>
      </c>
      <c r="F3274" s="13">
        <f>IF('📦 RON BỘ'!B529="","",'📦 RON BỘ'!H529)</f>
        <v>0</v>
      </c>
      <c r="G3274" s="13">
        <f>IF('📦 RON BỘ'!B529="","",'📦 RON BỘ'!I529)</f>
        <v>0</v>
      </c>
      <c r="H3274" s="13">
        <f>IF('📦 RON BỘ'!B529="","",'📦 RON BỘ'!J529)</f>
        <v>0</v>
      </c>
      <c r="I3274" s="13">
        <f>IF('📦 RON BỘ'!B529="","",'📦 RON BỘ'!K529)</f>
        <v>0</v>
      </c>
      <c r="J3274" s="1" t="str">
        <f>IF('📦 RON BỘ'!B529="","","")</f>
        <v/>
      </c>
      <c r="L3274" s="1">
        <f>N(L3273)+IF(AND('🔎 TRA CỨU NHANH'!$C$2&lt;&gt;"",OR(ISNUMBER(SEARCH('🔎 TRA CỨU NHANH'!$C$2,$A3274)),ISNUMBER(SEARCH('🔎 TRA CỨU NHANH'!$C$2,$B3274)))),1,0)</f>
        <v>0</v>
      </c>
      <c r="M3274" s="1" t="str">
        <f t="shared" si="102"/>
        <v/>
      </c>
      <c r="N3274" s="1">
        <f>N(N3273)+IF(AND('💰 BÁO GIÁ'!$C$27&lt;&gt;"",OR(ISNUMBER(SEARCH('💰 BÁO GIÁ'!$C$27,$A3274)),ISNUMBER(SEARCH('💰 BÁO GIÁ'!$C$27,$B3274)))),1,0)</f>
        <v>0</v>
      </c>
      <c r="O3274" s="1" t="str">
        <f t="shared" si="103"/>
        <v/>
      </c>
    </row>
    <row r="3275" customHeight="1" spans="1:15">
      <c r="A3275" s="1" t="str">
        <f>IF('📦 RON BỘ'!B530="","",'📦 RON BỘ'!B530)</f>
        <v>HH072199</v>
      </c>
      <c r="B3275" s="1" t="str">
        <f>IF('📦 RON BỘ'!B530="","",'📦 RON BỘ'!C530)</f>
        <v>Ron bộ NE6 (S) - CADA</v>
      </c>
      <c r="C3275" s="1" t="str">
        <f>IF('📦 RON BỘ'!B530="","","Ron bộ")</f>
        <v>Ron bộ</v>
      </c>
      <c r="D3275" s="1" t="str">
        <f>IF('📦 RON BỘ'!B530="","",'📦 RON BỘ'!F530)</f>
        <v>Bộ</v>
      </c>
      <c r="E3275" s="13">
        <f>IF('📦 RON BỘ'!B530="","",'📦 RON BỘ'!G530)</f>
        <v>0</v>
      </c>
      <c r="F3275" s="13">
        <f>IF('📦 RON BỘ'!B530="","",'📦 RON BỘ'!H530)</f>
        <v>0</v>
      </c>
      <c r="G3275" s="13">
        <f>IF('📦 RON BỘ'!B530="","",'📦 RON BỘ'!I530)</f>
        <v>0</v>
      </c>
      <c r="H3275" s="13">
        <f>IF('📦 RON BỘ'!B530="","",'📦 RON BỘ'!J530)</f>
        <v>0</v>
      </c>
      <c r="I3275" s="13">
        <f>IF('📦 RON BỘ'!B530="","",'📦 RON BỘ'!K530)</f>
        <v>0</v>
      </c>
      <c r="J3275" s="1" t="str">
        <f>IF('📦 RON BỘ'!B530="","","")</f>
        <v/>
      </c>
      <c r="L3275" s="1">
        <f>N(L3274)+IF(AND('🔎 TRA CỨU NHANH'!$C$2&lt;&gt;"",OR(ISNUMBER(SEARCH('🔎 TRA CỨU NHANH'!$C$2,$A3275)),ISNUMBER(SEARCH('🔎 TRA CỨU NHANH'!$C$2,$B3275)))),1,0)</f>
        <v>0</v>
      </c>
      <c r="M3275" s="1" t="str">
        <f t="shared" si="102"/>
        <v/>
      </c>
      <c r="N3275" s="1">
        <f>N(N3274)+IF(AND('💰 BÁO GIÁ'!$C$27&lt;&gt;"",OR(ISNUMBER(SEARCH('💰 BÁO GIÁ'!$C$27,$A3275)),ISNUMBER(SEARCH('💰 BÁO GIÁ'!$C$27,$B3275)))),1,0)</f>
        <v>0</v>
      </c>
      <c r="O3275" s="1" t="str">
        <f t="shared" si="103"/>
        <v/>
      </c>
    </row>
    <row r="3276" customHeight="1" spans="1:15">
      <c r="A3276" s="1" t="str">
        <f>IF('📦 RON BỘ'!B531="","",'📦 RON BỘ'!B531)</f>
        <v>HH079664</v>
      </c>
      <c r="B3276" s="1" t="str">
        <f>IF('📦 RON BỘ'!B531="","",'📦 RON BỘ'!C531)</f>
        <v>Ron bộ NE6 (thép) - DF</v>
      </c>
      <c r="C3276" s="1" t="str">
        <f>IF('📦 RON BỘ'!B531="","","Ron bộ")</f>
        <v>Ron bộ</v>
      </c>
      <c r="D3276" s="1" t="str">
        <f>IF('📦 RON BỘ'!B531="","",'📦 RON BỘ'!F531)</f>
        <v>Bộ</v>
      </c>
      <c r="E3276" s="13">
        <f>IF('📦 RON BỘ'!B531="","",'📦 RON BỘ'!G531)</f>
        <v>0</v>
      </c>
      <c r="F3276" s="13">
        <f>IF('📦 RON BỘ'!B531="","",'📦 RON BỘ'!H531)</f>
        <v>1200000</v>
      </c>
      <c r="G3276" s="13">
        <f>IF('📦 RON BỘ'!B531="","",'📦 RON BỘ'!I531)</f>
        <v>1300000</v>
      </c>
      <c r="H3276" s="13">
        <f>IF('📦 RON BỘ'!B531="","",'📦 RON BỘ'!J531)</f>
        <v>1400000</v>
      </c>
      <c r="I3276" s="13">
        <f>IF('📦 RON BỘ'!B531="","",'📦 RON BỘ'!K531)</f>
        <v>0</v>
      </c>
      <c r="J3276" s="1" t="str">
        <f>IF('📦 RON BỘ'!B531="","","")</f>
        <v/>
      </c>
      <c r="L3276" s="1">
        <f>N(L3275)+IF(AND('🔎 TRA CỨU NHANH'!$C$2&lt;&gt;"",OR(ISNUMBER(SEARCH('🔎 TRA CỨU NHANH'!$C$2,$A3276)),ISNUMBER(SEARCH('🔎 TRA CỨU NHANH'!$C$2,$B3276)))),1,0)</f>
        <v>0</v>
      </c>
      <c r="M3276" s="1" t="str">
        <f t="shared" si="102"/>
        <v/>
      </c>
      <c r="N3276" s="1">
        <f>N(N3275)+IF(AND('💰 BÁO GIÁ'!$C$27&lt;&gt;"",OR(ISNUMBER(SEARCH('💰 BÁO GIÁ'!$C$27,$A3276)),ISNUMBER(SEARCH('💰 BÁO GIÁ'!$C$27,$B3276)))),1,0)</f>
        <v>0</v>
      </c>
      <c r="O3276" s="1" t="str">
        <f t="shared" si="103"/>
        <v/>
      </c>
    </row>
    <row r="3277" customHeight="1" spans="1:15">
      <c r="A3277" s="1" t="str">
        <f>IF('📦 RON BỘ'!B532="","",'📦 RON BỘ'!B532)</f>
        <v>HH083496</v>
      </c>
      <c r="B3277" s="1" t="str">
        <f>IF('📦 RON BỘ'!B532="","",'📦 RON BỘ'!C532)</f>
        <v>Ron bộ OM602 Giấy- REISSE</v>
      </c>
      <c r="C3277" s="1" t="str">
        <f>IF('📦 RON BỘ'!B532="","","Ron bộ")</f>
        <v>Ron bộ</v>
      </c>
      <c r="D3277" s="1" t="str">
        <f>IF('📦 RON BỘ'!B532="","",'📦 RON BỘ'!F532)</f>
        <v>Bộ</v>
      </c>
      <c r="E3277" s="13">
        <f>IF('📦 RON BỘ'!B532="","",'📦 RON BỘ'!G532)</f>
        <v>0</v>
      </c>
      <c r="F3277" s="13">
        <f>IF('📦 RON BỘ'!B532="","",'📦 RON BỘ'!H532)</f>
        <v>0</v>
      </c>
      <c r="G3277" s="13">
        <f>IF('📦 RON BỘ'!B532="","",'📦 RON BỘ'!I532)</f>
        <v>0</v>
      </c>
      <c r="H3277" s="13">
        <f>IF('📦 RON BỘ'!B532="","",'📦 RON BỘ'!J532)</f>
        <v>0</v>
      </c>
      <c r="I3277" s="13">
        <f>IF('📦 RON BỘ'!B532="","",'📦 RON BỘ'!K532)</f>
        <v>0</v>
      </c>
      <c r="J3277" s="1" t="str">
        <f>IF('📦 RON BỘ'!B532="","","")</f>
        <v/>
      </c>
      <c r="L3277" s="1">
        <f>N(L3276)+IF(AND('🔎 TRA CỨU NHANH'!$C$2&lt;&gt;"",OR(ISNUMBER(SEARCH('🔎 TRA CỨU NHANH'!$C$2,$A3277)),ISNUMBER(SEARCH('🔎 TRA CỨU NHANH'!$C$2,$B3277)))),1,0)</f>
        <v>0</v>
      </c>
      <c r="M3277" s="1" t="str">
        <f t="shared" si="102"/>
        <v/>
      </c>
      <c r="N3277" s="1">
        <f>N(N3276)+IF(AND('💰 BÁO GIÁ'!$C$27&lt;&gt;"",OR(ISNUMBER(SEARCH('💰 BÁO GIÁ'!$C$27,$A3277)),ISNUMBER(SEARCH('💰 BÁO GIÁ'!$C$27,$B3277)))),1,0)</f>
        <v>0</v>
      </c>
      <c r="O3277" s="1" t="str">
        <f t="shared" si="103"/>
        <v/>
      </c>
    </row>
    <row r="3278" customHeight="1" spans="1:15">
      <c r="A3278" s="1" t="str">
        <f>IF('📦 RON BỘ'!B533="","",'📦 RON BỘ'!B533)</f>
        <v>HH082922</v>
      </c>
      <c r="B3278" s="1" t="str">
        <f>IF('📦 RON BỘ'!B533="","",'📦 RON BỘ'!C533)</f>
        <v>Ron bộ P11C - NEW thép (khác thun cò, phớt đầu 96*131)- NICE IN</v>
      </c>
      <c r="C3278" s="1" t="str">
        <f>IF('📦 RON BỘ'!B533="","","Ron bộ")</f>
        <v>Ron bộ</v>
      </c>
      <c r="D3278" s="1" t="str">
        <f>IF('📦 RON BỘ'!B533="","",'📦 RON BỘ'!F533)</f>
        <v>Bộ</v>
      </c>
      <c r="E3278" s="13">
        <f>IF('📦 RON BỘ'!B533="","",'📦 RON BỘ'!G533)</f>
        <v>0</v>
      </c>
      <c r="F3278" s="13">
        <f>IF('📦 RON BỘ'!B533="","",'📦 RON BỘ'!H533)</f>
        <v>1800000</v>
      </c>
      <c r="G3278" s="13">
        <f>IF('📦 RON BỘ'!B533="","",'📦 RON BỘ'!I533)</f>
        <v>1900000</v>
      </c>
      <c r="H3278" s="13">
        <f>IF('📦 RON BỘ'!B533="","",'📦 RON BỘ'!J533)</f>
        <v>2050000</v>
      </c>
      <c r="I3278" s="13">
        <f>IF('📦 RON BỘ'!B533="","",'📦 RON BỘ'!K533)</f>
        <v>0</v>
      </c>
      <c r="J3278" s="1" t="str">
        <f>IF('📦 RON BỘ'!B533="","","")</f>
        <v/>
      </c>
      <c r="L3278" s="1">
        <f>N(L3277)+IF(AND('🔎 TRA CỨU NHANH'!$C$2&lt;&gt;"",OR(ISNUMBER(SEARCH('🔎 TRA CỨU NHANH'!$C$2,$A3278)),ISNUMBER(SEARCH('🔎 TRA CỨU NHANH'!$C$2,$B3278)))),1,0)</f>
        <v>0</v>
      </c>
      <c r="M3278" s="1" t="str">
        <f t="shared" si="102"/>
        <v/>
      </c>
      <c r="N3278" s="1">
        <f>N(N3277)+IF(AND('💰 BÁO GIÁ'!$C$27&lt;&gt;"",OR(ISNUMBER(SEARCH('💰 BÁO GIÁ'!$C$27,$A3278)),ISNUMBER(SEARCH('💰 BÁO GIÁ'!$C$27,$B3278)))),1,0)</f>
        <v>0</v>
      </c>
      <c r="O3278" s="1" t="str">
        <f t="shared" si="103"/>
        <v/>
      </c>
    </row>
    <row r="3279" customHeight="1" spans="1:15">
      <c r="A3279" s="1" t="str">
        <f>IF('📦 RON BỘ'!B534="","",'📦 RON BỘ'!B534)</f>
        <v>HH076749</v>
      </c>
      <c r="B3279" s="1" t="str">
        <f>IF('📦 RON BỘ'!B534="","",'📦 RON BỘ'!C534)</f>
        <v>Ron bộ P11C - OLD (phớt đầu 75*100) thép - MASAKO</v>
      </c>
      <c r="C3279" s="1" t="str">
        <f>IF('📦 RON BỘ'!B534="","","Ron bộ")</f>
        <v>Ron bộ</v>
      </c>
      <c r="D3279" s="1" t="str">
        <f>IF('📦 RON BỘ'!B534="","",'📦 RON BỘ'!F534)</f>
        <v>Bộ</v>
      </c>
      <c r="E3279" s="13">
        <f>IF('📦 RON BỘ'!B534="","",'📦 RON BỘ'!G534)</f>
        <v>0</v>
      </c>
      <c r="F3279" s="13">
        <f>IF('📦 RON BỘ'!B534="","",'📦 RON BỘ'!H534)</f>
        <v>1440000</v>
      </c>
      <c r="G3279" s="13">
        <f>IF('📦 RON BỘ'!B534="","",'📦 RON BỘ'!I534)</f>
        <v>1530000</v>
      </c>
      <c r="H3279" s="13">
        <f>IF('📦 RON BỘ'!B534="","",'📦 RON BỘ'!J534)</f>
        <v>1600000</v>
      </c>
      <c r="I3279" s="13">
        <f>IF('📦 RON BỘ'!B534="","",'📦 RON BỘ'!K534)</f>
        <v>0</v>
      </c>
      <c r="J3279" s="1" t="str">
        <f>IF('📦 RON BỘ'!B534="","","")</f>
        <v/>
      </c>
      <c r="L3279" s="1">
        <f>N(L3278)+IF(AND('🔎 TRA CỨU NHANH'!$C$2&lt;&gt;"",OR(ISNUMBER(SEARCH('🔎 TRA CỨU NHANH'!$C$2,$A3279)),ISNUMBER(SEARCH('🔎 TRA CỨU NHANH'!$C$2,$B3279)))),1,0)</f>
        <v>0</v>
      </c>
      <c r="M3279" s="1" t="str">
        <f t="shared" si="102"/>
        <v/>
      </c>
      <c r="N3279" s="1">
        <f>N(N3278)+IF(AND('💰 BÁO GIÁ'!$C$27&lt;&gt;"",OR(ISNUMBER(SEARCH('💰 BÁO GIÁ'!$C$27,$A3279)),ISNUMBER(SEARCH('💰 BÁO GIÁ'!$C$27,$B3279)))),1,0)</f>
        <v>0</v>
      </c>
      <c r="O3279" s="1" t="str">
        <f t="shared" si="103"/>
        <v/>
      </c>
    </row>
    <row r="3280" customHeight="1" spans="1:15">
      <c r="A3280" s="1" t="str">
        <f>IF('📦 RON BỘ'!B535="","",'📦 RON BỘ'!B535)</f>
        <v>HH20497</v>
      </c>
      <c r="B3280" s="1" t="str">
        <f>IF('📦 RON BỘ'!B535="","",'📦 RON BỘ'!C535)</f>
        <v>Ron bộ PD6 Amiang - CADA</v>
      </c>
      <c r="C3280" s="1" t="str">
        <f>IF('📦 RON BỘ'!B535="","","Ron bộ")</f>
        <v>Ron bộ</v>
      </c>
      <c r="D3280" s="1" t="str">
        <f>IF('📦 RON BỘ'!B535="","",'📦 RON BỘ'!F535)</f>
        <v>Bộ</v>
      </c>
      <c r="E3280" s="13">
        <f>IF('📦 RON BỘ'!B535="","",'📦 RON BỘ'!G535)</f>
        <v>0</v>
      </c>
      <c r="F3280" s="13">
        <f>IF('📦 RON BỘ'!B535="","",'📦 RON BỘ'!H535)</f>
        <v>0</v>
      </c>
      <c r="G3280" s="13">
        <f>IF('📦 RON BỘ'!B535="","",'📦 RON BỘ'!I535)</f>
        <v>0</v>
      </c>
      <c r="H3280" s="13">
        <f>IF('📦 RON BỘ'!B535="","",'📦 RON BỘ'!J535)</f>
        <v>0</v>
      </c>
      <c r="I3280" s="13">
        <f>IF('📦 RON BỘ'!B535="","",'📦 RON BỘ'!K535)</f>
        <v>0</v>
      </c>
      <c r="J3280" s="1" t="str">
        <f>IF('📦 RON BỘ'!B535="","","")</f>
        <v/>
      </c>
      <c r="L3280" s="1">
        <f>N(L3279)+IF(AND('🔎 TRA CỨU NHANH'!$C$2&lt;&gt;"",OR(ISNUMBER(SEARCH('🔎 TRA CỨU NHANH'!$C$2,$A3280)),ISNUMBER(SEARCH('🔎 TRA CỨU NHANH'!$C$2,$B3280)))),1,0)</f>
        <v>0</v>
      </c>
      <c r="M3280" s="1" t="str">
        <f t="shared" si="102"/>
        <v/>
      </c>
      <c r="N3280" s="1">
        <f>N(N3279)+IF(AND('💰 BÁO GIÁ'!$C$27&lt;&gt;"",OR(ISNUMBER(SEARCH('💰 BÁO GIÁ'!$C$27,$A3280)),ISNUMBER(SEARCH('💰 BÁO GIÁ'!$C$27,$B3280)))),1,0)</f>
        <v>0</v>
      </c>
      <c r="O3280" s="1" t="str">
        <f t="shared" si="103"/>
        <v/>
      </c>
    </row>
    <row r="3281" customHeight="1" spans="1:15">
      <c r="A3281" s="1" t="str">
        <f>IF('📦 RON BỘ'!B536="","",'📦 RON BỘ'!B536)</f>
        <v>HH080796</v>
      </c>
      <c r="B3281" s="1" t="str">
        <f>IF('📦 RON BỘ'!B536="","",'📦 RON BỘ'!C536)</f>
        <v>Ron bộ PD6 Thép kẹp amiang - DF</v>
      </c>
      <c r="C3281" s="1" t="str">
        <f>IF('📦 RON BỘ'!B536="","","Ron bộ")</f>
        <v>Ron bộ</v>
      </c>
      <c r="D3281" s="1" t="str">
        <f>IF('📦 RON BỘ'!B536="","",'📦 RON BỘ'!F536)</f>
        <v>Bộ</v>
      </c>
      <c r="E3281" s="13">
        <f>IF('📦 RON BỘ'!B536="","",'📦 RON BỘ'!G536)</f>
        <v>0</v>
      </c>
      <c r="F3281" s="13">
        <f>IF('📦 RON BỘ'!B536="","",'📦 RON BỘ'!H536)</f>
        <v>1200000</v>
      </c>
      <c r="G3281" s="13">
        <f>IF('📦 RON BỘ'!B536="","",'📦 RON BỘ'!I536)</f>
        <v>1300000</v>
      </c>
      <c r="H3281" s="13">
        <f>IF('📦 RON BỘ'!B536="","",'📦 RON BỘ'!J536)</f>
        <v>1400000</v>
      </c>
      <c r="I3281" s="13">
        <f>IF('📦 RON BỘ'!B536="","",'📦 RON BỘ'!K536)</f>
        <v>0</v>
      </c>
      <c r="J3281" s="1" t="str">
        <f>IF('📦 RON BỘ'!B536="","","")</f>
        <v/>
      </c>
      <c r="L3281" s="1">
        <f>N(L3280)+IF(AND('🔎 TRA CỨU NHANH'!$C$2&lt;&gt;"",OR(ISNUMBER(SEARCH('🔎 TRA CỨU NHANH'!$C$2,$A3281)),ISNUMBER(SEARCH('🔎 TRA CỨU NHANH'!$C$2,$B3281)))),1,0)</f>
        <v>0</v>
      </c>
      <c r="M3281" s="1" t="str">
        <f t="shared" si="102"/>
        <v/>
      </c>
      <c r="N3281" s="1">
        <f>N(N3280)+IF(AND('💰 BÁO GIÁ'!$C$27&lt;&gt;"",OR(ISNUMBER(SEARCH('💰 BÁO GIÁ'!$C$27,$A3281)),ISNUMBER(SEARCH('💰 BÁO GIÁ'!$C$27,$B3281)))),1,0)</f>
        <v>0</v>
      </c>
      <c r="O3281" s="1" t="str">
        <f t="shared" si="103"/>
        <v/>
      </c>
    </row>
    <row r="3282" customHeight="1" spans="1:15">
      <c r="A3282" s="1" t="str">
        <f>IF('📦 RON BỘ'!B537="","",'📦 RON BỘ'!B537)</f>
        <v>HH078081</v>
      </c>
      <c r="B3282" s="1" t="str">
        <f>IF('📦 RON BỘ'!B537="","",'📦 RON BỘ'!C537)</f>
        <v>Ron bộ PD6-T Amiang kẹp thép - DF</v>
      </c>
      <c r="C3282" s="1" t="str">
        <f>IF('📦 RON BỘ'!B537="","","Ron bộ")</f>
        <v>Ron bộ</v>
      </c>
      <c r="D3282" s="1" t="str">
        <f>IF('📦 RON BỘ'!B537="","",'📦 RON BỘ'!F537)</f>
        <v>Bộ</v>
      </c>
      <c r="E3282" s="13">
        <f>IF('📦 RON BỘ'!B537="","",'📦 RON BỘ'!G537)</f>
        <v>0</v>
      </c>
      <c r="F3282" s="13">
        <f>IF('📦 RON BỘ'!B537="","",'📦 RON BỘ'!H537)</f>
        <v>1400000</v>
      </c>
      <c r="G3282" s="13">
        <f>IF('📦 RON BỘ'!B537="","",'📦 RON BỘ'!I537)</f>
        <v>1500000</v>
      </c>
      <c r="H3282" s="13">
        <f>IF('📦 RON BỘ'!B537="","",'📦 RON BỘ'!J537)</f>
        <v>1700000</v>
      </c>
      <c r="I3282" s="13">
        <f>IF('📦 RON BỘ'!B537="","",'📦 RON BỘ'!K537)</f>
        <v>0</v>
      </c>
      <c r="J3282" s="1" t="str">
        <f>IF('📦 RON BỘ'!B537="","","")</f>
        <v/>
      </c>
      <c r="L3282" s="1">
        <f>N(L3281)+IF(AND('🔎 TRA CỨU NHANH'!$C$2&lt;&gt;"",OR(ISNUMBER(SEARCH('🔎 TRA CỨU NHANH'!$C$2,$A3282)),ISNUMBER(SEARCH('🔎 TRA CỨU NHANH'!$C$2,$B3282)))),1,0)</f>
        <v>0</v>
      </c>
      <c r="M3282" s="1" t="str">
        <f t="shared" si="102"/>
        <v/>
      </c>
      <c r="N3282" s="1">
        <f>N(N3281)+IF(AND('💰 BÁO GIÁ'!$C$27&lt;&gt;"",OR(ISNUMBER(SEARCH('💰 BÁO GIÁ'!$C$27,$A3282)),ISNUMBER(SEARCH('💰 BÁO GIÁ'!$C$27,$B3282)))),1,0)</f>
        <v>0</v>
      </c>
      <c r="O3282" s="1" t="str">
        <f t="shared" si="103"/>
        <v/>
      </c>
    </row>
    <row r="3283" customHeight="1" spans="1:15">
      <c r="A3283" s="1" t="str">
        <f>IF('📦 RON BỘ'!B538="","",'📦 RON BỘ'!B538)</f>
        <v>HH080495</v>
      </c>
      <c r="B3283" s="1" t="str">
        <f>IF('📦 RON BỘ'!B538="","",'📦 RON BỘ'!C538)</f>
        <v>Ron bộ PD6T - PACIFIC</v>
      </c>
      <c r="C3283" s="1" t="str">
        <f>IF('📦 RON BỘ'!B538="","","Ron bộ")</f>
        <v>Ron bộ</v>
      </c>
      <c r="D3283" s="1" t="str">
        <f>IF('📦 RON BỘ'!B538="","",'📦 RON BỘ'!F538)</f>
        <v>Bộ</v>
      </c>
      <c r="E3283" s="13">
        <f>IF('📦 RON BỘ'!B538="","",'📦 RON BỘ'!G538)</f>
        <v>0</v>
      </c>
      <c r="F3283" s="13">
        <f>IF('📦 RON BỘ'!B538="","",'📦 RON BỘ'!H538)</f>
        <v>0</v>
      </c>
      <c r="G3283" s="13">
        <f>IF('📦 RON BỘ'!B538="","",'📦 RON BỘ'!I538)</f>
        <v>0</v>
      </c>
      <c r="H3283" s="13">
        <f>IF('📦 RON BỘ'!B538="","",'📦 RON BỘ'!J538)</f>
        <v>0</v>
      </c>
      <c r="I3283" s="13">
        <f>IF('📦 RON BỘ'!B538="","",'📦 RON BỘ'!K538)</f>
        <v>0</v>
      </c>
      <c r="J3283" s="1" t="str">
        <f>IF('📦 RON BỘ'!B538="","","")</f>
        <v/>
      </c>
      <c r="L3283" s="1">
        <f>N(L3282)+IF(AND('🔎 TRA CỨU NHANH'!$C$2&lt;&gt;"",OR(ISNUMBER(SEARCH('🔎 TRA CỨU NHANH'!$C$2,$A3283)),ISNUMBER(SEARCH('🔎 TRA CỨU NHANH'!$C$2,$B3283)))),1,0)</f>
        <v>0</v>
      </c>
      <c r="M3283" s="1" t="str">
        <f t="shared" si="102"/>
        <v/>
      </c>
      <c r="N3283" s="1">
        <f>N(N3282)+IF(AND('💰 BÁO GIÁ'!$C$27&lt;&gt;"",OR(ISNUMBER(SEARCH('💰 BÁO GIÁ'!$C$27,$A3283)),ISNUMBER(SEARCH('💰 BÁO GIÁ'!$C$27,$B3283)))),1,0)</f>
        <v>0</v>
      </c>
      <c r="O3283" s="1" t="str">
        <f t="shared" si="103"/>
        <v/>
      </c>
    </row>
    <row r="3284" customHeight="1" spans="1:15">
      <c r="A3284" s="1" t="str">
        <f>IF('📦 RON BỘ'!B539="","",'📦 RON BỘ'!B539)</f>
        <v>HH079111</v>
      </c>
      <c r="B3284" s="1" t="str">
        <f>IF('📦 RON BỘ'!B539="","",'📦 RON BỘ'!C539)</f>
        <v>Ron bộ PE6 - CADA</v>
      </c>
      <c r="C3284" s="1" t="str">
        <f>IF('📦 RON BỘ'!B539="","","Ron bộ")</f>
        <v>Ron bộ</v>
      </c>
      <c r="D3284" s="1" t="str">
        <f>IF('📦 RON BỘ'!B539="","",'📦 RON BỘ'!F539)</f>
        <v>Bộ</v>
      </c>
      <c r="E3284" s="13">
        <f>IF('📦 RON BỘ'!B539="","",'📦 RON BỘ'!G539)</f>
        <v>0</v>
      </c>
      <c r="F3284" s="13">
        <f>IF('📦 RON BỘ'!B539="","",'📦 RON BỘ'!H539)</f>
        <v>0</v>
      </c>
      <c r="G3284" s="13">
        <f>IF('📦 RON BỘ'!B539="","",'📦 RON BỘ'!I539)</f>
        <v>0</v>
      </c>
      <c r="H3284" s="13">
        <f>IF('📦 RON BỘ'!B539="","",'📦 RON BỘ'!J539)</f>
        <v>0</v>
      </c>
      <c r="I3284" s="13">
        <f>IF('📦 RON BỘ'!B539="","",'📦 RON BỘ'!K539)</f>
        <v>0</v>
      </c>
      <c r="J3284" s="1" t="str">
        <f>IF('📦 RON BỘ'!B539="","","")</f>
        <v/>
      </c>
      <c r="L3284" s="1">
        <f>N(L3283)+IF(AND('🔎 TRA CỨU NHANH'!$C$2&lt;&gt;"",OR(ISNUMBER(SEARCH('🔎 TRA CỨU NHANH'!$C$2,$A3284)),ISNUMBER(SEARCH('🔎 TRA CỨU NHANH'!$C$2,$B3284)))),1,0)</f>
        <v>0</v>
      </c>
      <c r="M3284" s="1" t="str">
        <f t="shared" si="102"/>
        <v/>
      </c>
      <c r="N3284" s="1">
        <f>N(N3283)+IF(AND('💰 BÁO GIÁ'!$C$27&lt;&gt;"",OR(ISNUMBER(SEARCH('💰 BÁO GIÁ'!$C$27,$A3284)),ISNUMBER(SEARCH('💰 BÁO GIÁ'!$C$27,$B3284)))),1,0)</f>
        <v>0</v>
      </c>
      <c r="O3284" s="1" t="str">
        <f t="shared" si="103"/>
        <v/>
      </c>
    </row>
    <row r="3285" customHeight="1" spans="1:15">
      <c r="A3285" s="1" t="str">
        <f>IF('📦 RON BỘ'!B540="","",'📦 RON BỘ'!B540)</f>
        <v>HH074929</v>
      </c>
      <c r="B3285" s="1" t="str">
        <f>IF('📦 RON BỘ'!B540="","",'📦 RON BỘ'!C540)</f>
        <v>Ron bộ PF6-T - PACIFIC</v>
      </c>
      <c r="C3285" s="1" t="str">
        <f>IF('📦 RON BỘ'!B540="","","Ron bộ")</f>
        <v>Ron bộ</v>
      </c>
      <c r="D3285" s="1" t="str">
        <f>IF('📦 RON BỘ'!B540="","",'📦 RON BỘ'!F540)</f>
        <v>Bộ</v>
      </c>
      <c r="E3285" s="13">
        <f>IF('📦 RON BỘ'!B540="","",'📦 RON BỘ'!G540)</f>
        <v>0</v>
      </c>
      <c r="F3285" s="13">
        <f>IF('📦 RON BỘ'!B540="","",'📦 RON BỘ'!H540)</f>
        <v>0</v>
      </c>
      <c r="G3285" s="13">
        <f>IF('📦 RON BỘ'!B540="","",'📦 RON BỘ'!I540)</f>
        <v>0</v>
      </c>
      <c r="H3285" s="13">
        <f>IF('📦 RON BỘ'!B540="","",'📦 RON BỘ'!J540)</f>
        <v>0</v>
      </c>
      <c r="I3285" s="13">
        <f>IF('📦 RON BỘ'!B540="","",'📦 RON BỘ'!K540)</f>
        <v>0</v>
      </c>
      <c r="J3285" s="1" t="str">
        <f>IF('📦 RON BỘ'!B540="","","")</f>
        <v/>
      </c>
      <c r="L3285" s="1">
        <f>N(L3284)+IF(AND('🔎 TRA CỨU NHANH'!$C$2&lt;&gt;"",OR(ISNUMBER(SEARCH('🔎 TRA CỨU NHANH'!$C$2,$A3285)),ISNUMBER(SEARCH('🔎 TRA CỨU NHANH'!$C$2,$B3285)))),1,0)</f>
        <v>0</v>
      </c>
      <c r="M3285" s="1" t="str">
        <f t="shared" si="102"/>
        <v/>
      </c>
      <c r="N3285" s="1">
        <f>N(N3284)+IF(AND('💰 BÁO GIÁ'!$C$27&lt;&gt;"",OR(ISNUMBER(SEARCH('💰 BÁO GIÁ'!$C$27,$A3285)),ISNUMBER(SEARCH('💰 BÁO GIÁ'!$C$27,$B3285)))),1,0)</f>
        <v>0</v>
      </c>
      <c r="O3285" s="1" t="str">
        <f t="shared" si="103"/>
        <v/>
      </c>
    </row>
    <row r="3286" customHeight="1" spans="1:15">
      <c r="A3286" s="1" t="str">
        <f>IF('📦 RON BỘ'!B541="","",'📦 RON BỘ'!B541)</f>
        <v>HH080448</v>
      </c>
      <c r="B3286" s="1" t="str">
        <f>IF('📦 RON BỘ'!B541="","",'📦 RON BỘ'!C541)</f>
        <v>Ron bộ S3E Graphite - MASAKO</v>
      </c>
      <c r="C3286" s="1" t="str">
        <f>IF('📦 RON BỘ'!B541="","","Ron bộ")</f>
        <v>Ron bộ</v>
      </c>
      <c r="D3286" s="1" t="str">
        <f>IF('📦 RON BỘ'!B541="","",'📦 RON BỘ'!F541)</f>
        <v>Bộ</v>
      </c>
      <c r="E3286" s="13">
        <f>IF('📦 RON BỘ'!B541="","",'📦 RON BỘ'!G541)</f>
        <v>0</v>
      </c>
      <c r="F3286" s="13">
        <f>IF('📦 RON BỘ'!B541="","",'📦 RON BỘ'!H541)</f>
        <v>560000</v>
      </c>
      <c r="G3286" s="13">
        <f>IF('📦 RON BỘ'!B541="","",'📦 RON BỘ'!I541)</f>
        <v>590000</v>
      </c>
      <c r="H3286" s="13">
        <f>IF('📦 RON BỘ'!B541="","",'📦 RON BỘ'!J541)</f>
        <v>630000</v>
      </c>
      <c r="I3286" s="13">
        <f>IF('📦 RON BỘ'!B541="","",'📦 RON BỘ'!K541)</f>
        <v>0</v>
      </c>
      <c r="J3286" s="1" t="str">
        <f>IF('📦 RON BỘ'!B541="","","")</f>
        <v/>
      </c>
      <c r="L3286" s="1">
        <f>N(L3285)+IF(AND('🔎 TRA CỨU NHANH'!$C$2&lt;&gt;"",OR(ISNUMBER(SEARCH('🔎 TRA CỨU NHANH'!$C$2,$A3286)),ISNUMBER(SEARCH('🔎 TRA CỨU NHANH'!$C$2,$B3286)))),1,0)</f>
        <v>0</v>
      </c>
      <c r="M3286" s="1" t="str">
        <f t="shared" si="102"/>
        <v/>
      </c>
      <c r="N3286" s="1">
        <f>N(N3285)+IF(AND('💰 BÁO GIÁ'!$C$27&lt;&gt;"",OR(ISNUMBER(SEARCH('💰 BÁO GIÁ'!$C$27,$A3286)),ISNUMBER(SEARCH('💰 BÁO GIÁ'!$C$27,$B3286)))),1,0)</f>
        <v>0</v>
      </c>
      <c r="O3286" s="1" t="str">
        <f t="shared" si="103"/>
        <v/>
      </c>
    </row>
    <row r="3287" customHeight="1" spans="1:15">
      <c r="A3287" s="1" t="str">
        <f>IF('📦 RON BỘ'!B542="","",'📦 RON BỘ'!B542)</f>
        <v>HH076276</v>
      </c>
      <c r="B3287" s="1" t="str">
        <f>IF('📦 RON BỘ'!B542="","",'📦 RON BỘ'!C542)</f>
        <v>Ron bộ S3L amiang - MASAKO</v>
      </c>
      <c r="C3287" s="1" t="str">
        <f>IF('📦 RON BỘ'!B542="","","Ron bộ")</f>
        <v>Ron bộ</v>
      </c>
      <c r="D3287" s="1" t="str">
        <f>IF('📦 RON BỘ'!B542="","",'📦 RON BỘ'!F542)</f>
        <v>Bộ</v>
      </c>
      <c r="E3287" s="13">
        <f>IF('📦 RON BỘ'!B542="","",'📦 RON BỘ'!G542)</f>
        <v>0</v>
      </c>
      <c r="F3287" s="13">
        <f>IF('📦 RON BỘ'!B542="","",'📦 RON BỘ'!H542)</f>
        <v>510000</v>
      </c>
      <c r="G3287" s="13">
        <f>IF('📦 RON BỘ'!B542="","",'📦 RON BỘ'!I542)</f>
        <v>550000</v>
      </c>
      <c r="H3287" s="13">
        <f>IF('📦 RON BỘ'!B542="","",'📦 RON BỘ'!J542)</f>
        <v>580000</v>
      </c>
      <c r="I3287" s="13">
        <f>IF('📦 RON BỘ'!B542="","",'📦 RON BỘ'!K542)</f>
        <v>0</v>
      </c>
      <c r="J3287" s="1" t="str">
        <f>IF('📦 RON BỘ'!B542="","","")</f>
        <v/>
      </c>
      <c r="L3287" s="1">
        <f>N(L3286)+IF(AND('🔎 TRA CỨU NHANH'!$C$2&lt;&gt;"",OR(ISNUMBER(SEARCH('🔎 TRA CỨU NHANH'!$C$2,$A3287)),ISNUMBER(SEARCH('🔎 TRA CỨU NHANH'!$C$2,$B3287)))),1,0)</f>
        <v>0</v>
      </c>
      <c r="M3287" s="1" t="str">
        <f t="shared" si="102"/>
        <v/>
      </c>
      <c r="N3287" s="1">
        <f>N(N3286)+IF(AND('💰 BÁO GIÁ'!$C$27&lt;&gt;"",OR(ISNUMBER(SEARCH('💰 BÁO GIÁ'!$C$27,$A3287)),ISNUMBER(SEARCH('💰 BÁO GIÁ'!$C$27,$B3287)))),1,0)</f>
        <v>0</v>
      </c>
      <c r="O3287" s="1" t="str">
        <f t="shared" si="103"/>
        <v/>
      </c>
    </row>
    <row r="3288" customHeight="1" spans="1:15">
      <c r="A3288" s="1" t="str">
        <f>IF('📦 RON BỘ'!B543="","",'📦 RON BỘ'!B543)</f>
        <v>HH078571</v>
      </c>
      <c r="B3288" s="1" t="str">
        <f>IF('📦 RON BỘ'!B543="","",'📦 RON BỘ'!C543)</f>
        <v>Ron bộ S4D102/4D102/4BT/PC120-7 (Kim loại) - NICE IN</v>
      </c>
      <c r="C3288" s="1" t="str">
        <f>IF('📦 RON BỘ'!B543="","","Ron bộ")</f>
        <v>Ron bộ</v>
      </c>
      <c r="D3288" s="1" t="str">
        <f>IF('📦 RON BỘ'!B543="","",'📦 RON BỘ'!F543)</f>
        <v>Bộ</v>
      </c>
      <c r="E3288" s="13">
        <f>IF('📦 RON BỘ'!B543="","",'📦 RON BỘ'!G543)</f>
        <v>0</v>
      </c>
      <c r="F3288" s="13">
        <f>IF('📦 RON BỘ'!B543="","",'📦 RON BỘ'!H543)</f>
        <v>1200000</v>
      </c>
      <c r="G3288" s="13">
        <f>IF('📦 RON BỘ'!B543="","",'📦 RON BỘ'!I543)</f>
        <v>1300000</v>
      </c>
      <c r="H3288" s="13">
        <f>IF('📦 RON BỘ'!B543="","",'📦 RON BỘ'!J543)</f>
        <v>1400000</v>
      </c>
      <c r="I3288" s="13">
        <f>IF('📦 RON BỘ'!B543="","",'📦 RON BỘ'!K543)</f>
        <v>0</v>
      </c>
      <c r="J3288" s="1" t="str">
        <f>IF('📦 RON BỘ'!B543="","","")</f>
        <v/>
      </c>
      <c r="L3288" s="1">
        <f>N(L3287)+IF(AND('🔎 TRA CỨU NHANH'!$C$2&lt;&gt;"",OR(ISNUMBER(SEARCH('🔎 TRA CỨU NHANH'!$C$2,$A3288)),ISNUMBER(SEARCH('🔎 TRA CỨU NHANH'!$C$2,$B3288)))),1,0)</f>
        <v>0</v>
      </c>
      <c r="M3288" s="1" t="str">
        <f t="shared" si="102"/>
        <v/>
      </c>
      <c r="N3288" s="1">
        <f>N(N3287)+IF(AND('💰 BÁO GIÁ'!$C$27&lt;&gt;"",OR(ISNUMBER(SEARCH('💰 BÁO GIÁ'!$C$27,$A3288)),ISNUMBER(SEARCH('💰 BÁO GIÁ'!$C$27,$B3288)))),1,0)</f>
        <v>0</v>
      </c>
      <c r="O3288" s="1" t="str">
        <f t="shared" si="103"/>
        <v/>
      </c>
    </row>
    <row r="3289" customHeight="1" spans="1:15">
      <c r="A3289" s="1" t="str">
        <f>IF('📦 RON BỘ'!B544="","",'📦 RON BỘ'!B544)</f>
        <v>HH075154</v>
      </c>
      <c r="B3289" s="1" t="str">
        <f>IF('📦 RON BỘ'!B544="","",'📦 RON BỘ'!C544)</f>
        <v>Ron bộ S4E-2 (đường kính 98)- PACIFIC</v>
      </c>
      <c r="C3289" s="1" t="str">
        <f>IF('📦 RON BỘ'!B544="","","Ron bộ")</f>
        <v>Ron bộ</v>
      </c>
      <c r="D3289" s="1" t="str">
        <f>IF('📦 RON BỘ'!B544="","",'📦 RON BỘ'!F544)</f>
        <v>Bộ</v>
      </c>
      <c r="E3289" s="13">
        <f>IF('📦 RON BỘ'!B544="","",'📦 RON BỘ'!G544)</f>
        <v>0</v>
      </c>
      <c r="F3289" s="13">
        <f>IF('📦 RON BỘ'!B544="","",'📦 RON BỘ'!H544)</f>
        <v>0</v>
      </c>
      <c r="G3289" s="13">
        <f>IF('📦 RON BỘ'!B544="","",'📦 RON BỘ'!I544)</f>
        <v>0</v>
      </c>
      <c r="H3289" s="13">
        <f>IF('📦 RON BỘ'!B544="","",'📦 RON BỘ'!J544)</f>
        <v>0</v>
      </c>
      <c r="I3289" s="13">
        <f>IF('📦 RON BỘ'!B544="","",'📦 RON BỘ'!K544)</f>
        <v>0</v>
      </c>
      <c r="J3289" s="1" t="str">
        <f>IF('📦 RON BỘ'!B544="","","")</f>
        <v/>
      </c>
      <c r="L3289" s="1">
        <f>N(L3288)+IF(AND('🔎 TRA CỨU NHANH'!$C$2&lt;&gt;"",OR(ISNUMBER(SEARCH('🔎 TRA CỨU NHANH'!$C$2,$A3289)),ISNUMBER(SEARCH('🔎 TRA CỨU NHANH'!$C$2,$B3289)))),1,0)</f>
        <v>0</v>
      </c>
      <c r="M3289" s="1" t="str">
        <f t="shared" si="102"/>
        <v/>
      </c>
      <c r="N3289" s="1">
        <f>N(N3288)+IF(AND('💰 BÁO GIÁ'!$C$27&lt;&gt;"",OR(ISNUMBER(SEARCH('💰 BÁO GIÁ'!$C$27,$A3289)),ISNUMBER(SEARCH('💰 BÁO GIÁ'!$C$27,$B3289)))),1,0)</f>
        <v>0</v>
      </c>
      <c r="O3289" s="1" t="str">
        <f t="shared" si="103"/>
        <v/>
      </c>
    </row>
    <row r="3290" customHeight="1" spans="1:15">
      <c r="A3290" s="1" t="str">
        <f>IF('📦 RON BỘ'!B545="","",'📦 RON BỘ'!B545)</f>
        <v>HH071269</v>
      </c>
      <c r="B3290" s="1" t="str">
        <f>IF('📦 RON BỘ'!B545="","",'📦 RON BỘ'!C545)</f>
        <v>Ron bộ S4F Amiang - WTA/Pacific</v>
      </c>
      <c r="C3290" s="1" t="str">
        <f>IF('📦 RON BỘ'!B545="","","Ron bộ")</f>
        <v>Ron bộ</v>
      </c>
      <c r="D3290" s="1" t="str">
        <f>IF('📦 RON BỘ'!B545="","",'📦 RON BỘ'!F545)</f>
        <v>Bộ</v>
      </c>
      <c r="E3290" s="13">
        <f>IF('📦 RON BỘ'!B545="","",'📦 RON BỘ'!G545)</f>
        <v>0</v>
      </c>
      <c r="F3290" s="13">
        <f>IF('📦 RON BỘ'!B545="","",'📦 RON BỘ'!H545)</f>
        <v>0</v>
      </c>
      <c r="G3290" s="13">
        <f>IF('📦 RON BỘ'!B545="","",'📦 RON BỘ'!I545)</f>
        <v>0</v>
      </c>
      <c r="H3290" s="13">
        <f>IF('📦 RON BỘ'!B545="","",'📦 RON BỘ'!J545)</f>
        <v>0</v>
      </c>
      <c r="I3290" s="13">
        <f>IF('📦 RON BỘ'!B545="","",'📦 RON BỘ'!K545)</f>
        <v>0</v>
      </c>
      <c r="J3290" s="1" t="str">
        <f>IF('📦 RON BỘ'!B545="","","")</f>
        <v/>
      </c>
      <c r="L3290" s="1">
        <f>N(L3289)+IF(AND('🔎 TRA CỨU NHANH'!$C$2&lt;&gt;"",OR(ISNUMBER(SEARCH('🔎 TRA CỨU NHANH'!$C$2,$A3290)),ISNUMBER(SEARCH('🔎 TRA CỨU NHANH'!$C$2,$B3290)))),1,0)</f>
        <v>0</v>
      </c>
      <c r="M3290" s="1" t="str">
        <f t="shared" si="102"/>
        <v/>
      </c>
      <c r="N3290" s="1">
        <f>N(N3289)+IF(AND('💰 BÁO GIÁ'!$C$27&lt;&gt;"",OR(ISNUMBER(SEARCH('💰 BÁO GIÁ'!$C$27,$A3290)),ISNUMBER(SEARCH('💰 BÁO GIÁ'!$C$27,$B3290)))),1,0)</f>
        <v>0</v>
      </c>
      <c r="O3290" s="1" t="str">
        <f t="shared" si="103"/>
        <v/>
      </c>
    </row>
    <row r="3291" customHeight="1" spans="1:15">
      <c r="A3291" s="1" t="str">
        <f>IF('📦 RON BỘ'!B546="","",'📦 RON BỘ'!B546)</f>
        <v>HH082862</v>
      </c>
      <c r="B3291" s="1" t="str">
        <f>IF('📦 RON BỘ'!B546="","",'📦 RON BỘ'!C546)</f>
        <v>Ron bộ S4K - Old Thép - NICE IN</v>
      </c>
      <c r="C3291" s="1" t="str">
        <f>IF('📦 RON BỘ'!B546="","","Ron bộ")</f>
        <v>Ron bộ</v>
      </c>
      <c r="D3291" s="1" t="str">
        <f>IF('📦 RON BỘ'!B546="","",'📦 RON BỘ'!F546)</f>
        <v>Bộ</v>
      </c>
      <c r="E3291" s="13">
        <f>IF('📦 RON BỘ'!B546="","",'📦 RON BỘ'!G546)</f>
        <v>0</v>
      </c>
      <c r="F3291" s="13">
        <f>IF('📦 RON BỘ'!B546="","",'📦 RON BỘ'!H546)</f>
        <v>1100000</v>
      </c>
      <c r="G3291" s="13">
        <f>IF('📦 RON BỘ'!B546="","",'📦 RON BỘ'!I546)</f>
        <v>1200000</v>
      </c>
      <c r="H3291" s="13">
        <f>IF('📦 RON BỘ'!B546="","",'📦 RON BỘ'!J546)</f>
        <v>1300000</v>
      </c>
      <c r="I3291" s="13">
        <f>IF('📦 RON BỘ'!B546="","",'📦 RON BỘ'!K546)</f>
        <v>0</v>
      </c>
      <c r="J3291" s="1" t="str">
        <f>IF('📦 RON BỘ'!B546="","","")</f>
        <v/>
      </c>
      <c r="L3291" s="1">
        <f>N(L3290)+IF(AND('🔎 TRA CỨU NHANH'!$C$2&lt;&gt;"",OR(ISNUMBER(SEARCH('🔎 TRA CỨU NHANH'!$C$2,$A3291)),ISNUMBER(SEARCH('🔎 TRA CỨU NHANH'!$C$2,$B3291)))),1,0)</f>
        <v>0</v>
      </c>
      <c r="M3291" s="1" t="str">
        <f t="shared" si="102"/>
        <v/>
      </c>
      <c r="N3291" s="1">
        <f>N(N3290)+IF(AND('💰 BÁO GIÁ'!$C$27&lt;&gt;"",OR(ISNUMBER(SEARCH('💰 BÁO GIÁ'!$C$27,$A3291)),ISNUMBER(SEARCH('💰 BÁO GIÁ'!$C$27,$B3291)))),1,0)</f>
        <v>0</v>
      </c>
      <c r="O3291" s="1" t="str">
        <f t="shared" si="103"/>
        <v/>
      </c>
    </row>
    <row r="3292" customHeight="1" spans="1:15">
      <c r="A3292" s="1" t="str">
        <f>IF('📦 RON BỘ'!B547="","",'📦 RON BỘ'!B547)</f>
        <v>HH072816</v>
      </c>
      <c r="B3292" s="1" t="str">
        <f>IF('📦 RON BỘ'!B547="","",'📦 RON BỘ'!C547)</f>
        <v>Ron bộ S4K NEW (S) - PACIFIC</v>
      </c>
      <c r="C3292" s="1" t="str">
        <f>IF('📦 RON BỘ'!B547="","","Ron bộ")</f>
        <v>Ron bộ</v>
      </c>
      <c r="D3292" s="1" t="str">
        <f>IF('📦 RON BỘ'!B547="","",'📦 RON BỘ'!F547)</f>
        <v>Bộ</v>
      </c>
      <c r="E3292" s="13">
        <f>IF('📦 RON BỘ'!B547="","",'📦 RON BỘ'!G547)</f>
        <v>0</v>
      </c>
      <c r="F3292" s="13">
        <f>IF('📦 RON BỘ'!B547="","",'📦 RON BỘ'!H547)</f>
        <v>0</v>
      </c>
      <c r="G3292" s="13">
        <f>IF('📦 RON BỘ'!B547="","",'📦 RON BỘ'!I547)</f>
        <v>0</v>
      </c>
      <c r="H3292" s="13">
        <f>IF('📦 RON BỘ'!B547="","",'📦 RON BỘ'!J547)</f>
        <v>0</v>
      </c>
      <c r="I3292" s="13">
        <f>IF('📦 RON BỘ'!B547="","",'📦 RON BỘ'!K547)</f>
        <v>0</v>
      </c>
      <c r="J3292" s="1" t="str">
        <f>IF('📦 RON BỘ'!B547="","","")</f>
        <v/>
      </c>
      <c r="L3292" s="1">
        <f>N(L3291)+IF(AND('🔎 TRA CỨU NHANH'!$C$2&lt;&gt;"",OR(ISNUMBER(SEARCH('🔎 TRA CỨU NHANH'!$C$2,$A3292)),ISNUMBER(SEARCH('🔎 TRA CỨU NHANH'!$C$2,$B3292)))),1,0)</f>
        <v>0</v>
      </c>
      <c r="M3292" s="1" t="str">
        <f t="shared" si="102"/>
        <v/>
      </c>
      <c r="N3292" s="1">
        <f>N(N3291)+IF(AND('💰 BÁO GIÁ'!$C$27&lt;&gt;"",OR(ISNUMBER(SEARCH('💰 BÁO GIÁ'!$C$27,$A3292)),ISNUMBER(SEARCH('💰 BÁO GIÁ'!$C$27,$B3292)))),1,0)</f>
        <v>0</v>
      </c>
      <c r="O3292" s="1" t="str">
        <f t="shared" si="103"/>
        <v/>
      </c>
    </row>
    <row r="3293" customHeight="1" spans="1:15">
      <c r="A3293" s="1" t="str">
        <f>IF('📦 RON BỘ'!B548="","",'📦 RON BỘ'!B548)</f>
        <v>HH00767</v>
      </c>
      <c r="B3293" s="1" t="str">
        <f>IF('📦 RON BỘ'!B548="","",'📦 RON BỘ'!C548)</f>
        <v>Ron bộ S4KT - New Thép - DF</v>
      </c>
      <c r="C3293" s="1" t="str">
        <f>IF('📦 RON BỘ'!B548="","","Ron bộ")</f>
        <v>Ron bộ</v>
      </c>
      <c r="D3293" s="1" t="str">
        <f>IF('📦 RON BỘ'!B548="","",'📦 RON BỘ'!F548)</f>
        <v>Bộ</v>
      </c>
      <c r="E3293" s="13">
        <f>IF('📦 RON BỘ'!B548="","",'📦 RON BỘ'!G548)</f>
        <v>0</v>
      </c>
      <c r="F3293" s="13">
        <f>IF('📦 RON BỘ'!B548="","",'📦 RON BỘ'!H548)</f>
        <v>0</v>
      </c>
      <c r="G3293" s="13">
        <f>IF('📦 RON BỘ'!B548="","",'📦 RON BỘ'!I548)</f>
        <v>0</v>
      </c>
      <c r="H3293" s="13">
        <f>IF('📦 RON BỘ'!B548="","",'📦 RON BỘ'!J548)</f>
        <v>0</v>
      </c>
      <c r="I3293" s="13">
        <f>IF('📦 RON BỘ'!B548="","",'📦 RON BỘ'!K548)</f>
        <v>0</v>
      </c>
      <c r="J3293" s="1" t="str">
        <f>IF('📦 RON BỘ'!B548="","","")</f>
        <v/>
      </c>
      <c r="L3293" s="1">
        <f>N(L3292)+IF(AND('🔎 TRA CỨU NHANH'!$C$2&lt;&gt;"",OR(ISNUMBER(SEARCH('🔎 TRA CỨU NHANH'!$C$2,$A3293)),ISNUMBER(SEARCH('🔎 TRA CỨU NHANH'!$C$2,$B3293)))),1,0)</f>
        <v>0</v>
      </c>
      <c r="M3293" s="1" t="str">
        <f t="shared" si="102"/>
        <v/>
      </c>
      <c r="N3293" s="1">
        <f>N(N3292)+IF(AND('💰 BÁO GIÁ'!$C$27&lt;&gt;"",OR(ISNUMBER(SEARCH('💰 BÁO GIÁ'!$C$27,$A3293)),ISNUMBER(SEARCH('💰 BÁO GIÁ'!$C$27,$B3293)))),1,0)</f>
        <v>0</v>
      </c>
      <c r="O3293" s="1" t="str">
        <f t="shared" si="103"/>
        <v/>
      </c>
    </row>
    <row r="3294" customHeight="1" spans="1:15">
      <c r="A3294" s="1" t="str">
        <f>IF('📦 RON BỘ'!B549="","",'📦 RON BỘ'!B549)</f>
        <v>HH081778</v>
      </c>
      <c r="B3294" s="1" t="str">
        <f>IF('📦 RON BỘ'!B549="","",'📦 RON BỘ'!C549)</f>
        <v>Ron bộ S4KT - New Thép - NICE IN</v>
      </c>
      <c r="C3294" s="1" t="str">
        <f>IF('📦 RON BỘ'!B549="","","Ron bộ")</f>
        <v>Ron bộ</v>
      </c>
      <c r="D3294" s="1" t="str">
        <f>IF('📦 RON BỘ'!B549="","",'📦 RON BỘ'!F549)</f>
        <v>Bộ</v>
      </c>
      <c r="E3294" s="13">
        <f>IF('📦 RON BỘ'!B549="","",'📦 RON BỘ'!G549)</f>
        <v>0</v>
      </c>
      <c r="F3294" s="13">
        <f>IF('📦 RON BỘ'!B549="","",'📦 RON BỘ'!H549)</f>
        <v>1100000</v>
      </c>
      <c r="G3294" s="13">
        <f>IF('📦 RON BỘ'!B549="","",'📦 RON BỘ'!I549)</f>
        <v>1200000</v>
      </c>
      <c r="H3294" s="13">
        <f>IF('📦 RON BỘ'!B549="","",'📦 RON BỘ'!J549)</f>
        <v>1300000</v>
      </c>
      <c r="I3294" s="13">
        <f>IF('📦 RON BỘ'!B549="","",'📦 RON BỘ'!K549)</f>
        <v>0</v>
      </c>
      <c r="J3294" s="1" t="str">
        <f>IF('📦 RON BỘ'!B549="","","")</f>
        <v/>
      </c>
      <c r="L3294" s="1">
        <f>N(L3293)+IF(AND('🔎 TRA CỨU NHANH'!$C$2&lt;&gt;"",OR(ISNUMBER(SEARCH('🔎 TRA CỨU NHANH'!$C$2,$A3294)),ISNUMBER(SEARCH('🔎 TRA CỨU NHANH'!$C$2,$B3294)))),1,0)</f>
        <v>0</v>
      </c>
      <c r="M3294" s="1" t="str">
        <f t="shared" si="102"/>
        <v/>
      </c>
      <c r="N3294" s="1">
        <f>N(N3293)+IF(AND('💰 BÁO GIÁ'!$C$27&lt;&gt;"",OR(ISNUMBER(SEARCH('💰 BÁO GIÁ'!$C$27,$A3294)),ISNUMBER(SEARCH('💰 BÁO GIÁ'!$C$27,$B3294)))),1,0)</f>
        <v>0</v>
      </c>
      <c r="O3294" s="1" t="str">
        <f t="shared" si="103"/>
        <v/>
      </c>
    </row>
    <row r="3295" customHeight="1" spans="1:15">
      <c r="A3295" s="1" t="str">
        <f>IF('📦 RON BỘ'!B550="","",'📦 RON BỘ'!B550)</f>
        <v>HH00508</v>
      </c>
      <c r="B3295" s="1" t="str">
        <f>IF('📦 RON BỘ'!B550="","",'📦 RON BỘ'!C550)</f>
        <v>Ron bộ S4KT thép (S) - KOU YU</v>
      </c>
      <c r="C3295" s="1" t="str">
        <f>IF('📦 RON BỘ'!B550="","","Ron bộ")</f>
        <v>Ron bộ</v>
      </c>
      <c r="D3295" s="1" t="str">
        <f>IF('📦 RON BỘ'!B550="","",'📦 RON BỘ'!F550)</f>
        <v>Bộ</v>
      </c>
      <c r="E3295" s="13">
        <f>IF('📦 RON BỘ'!B550="","",'📦 RON BỘ'!G550)</f>
        <v>0</v>
      </c>
      <c r="F3295" s="13">
        <f>IF('📦 RON BỘ'!B550="","",'📦 RON BỘ'!H550)</f>
        <v>0</v>
      </c>
      <c r="G3295" s="13">
        <f>IF('📦 RON BỘ'!B550="","",'📦 RON BỘ'!I550)</f>
        <v>0</v>
      </c>
      <c r="H3295" s="13">
        <f>IF('📦 RON BỘ'!B550="","",'📦 RON BỘ'!J550)</f>
        <v>0</v>
      </c>
      <c r="I3295" s="13">
        <f>IF('📦 RON BỘ'!B550="","",'📦 RON BỘ'!K550)</f>
        <v>0</v>
      </c>
      <c r="J3295" s="1" t="str">
        <f>IF('📦 RON BỘ'!B550="","","")</f>
        <v/>
      </c>
      <c r="L3295" s="1">
        <f>N(L3294)+IF(AND('🔎 TRA CỨU NHANH'!$C$2&lt;&gt;"",OR(ISNUMBER(SEARCH('🔎 TRA CỨU NHANH'!$C$2,$A3295)),ISNUMBER(SEARCH('🔎 TRA CỨU NHANH'!$C$2,$B3295)))),1,0)</f>
        <v>0</v>
      </c>
      <c r="M3295" s="1" t="str">
        <f t="shared" si="102"/>
        <v/>
      </c>
      <c r="N3295" s="1">
        <f>N(N3294)+IF(AND('💰 BÁO GIÁ'!$C$27&lt;&gt;"",OR(ISNUMBER(SEARCH('💰 BÁO GIÁ'!$C$27,$A3295)),ISNUMBER(SEARCH('💰 BÁO GIÁ'!$C$27,$B3295)))),1,0)</f>
        <v>0</v>
      </c>
      <c r="O3295" s="1" t="str">
        <f t="shared" si="103"/>
        <v/>
      </c>
    </row>
    <row r="3296" customHeight="1" spans="1:15">
      <c r="A3296" s="1" t="str">
        <f>IF('📦 RON BỘ'!B551="","",'📦 RON BỘ'!B551)</f>
        <v>HH074061</v>
      </c>
      <c r="B3296" s="1" t="str">
        <f>IF('📦 RON BỘ'!B551="","",'📦 RON BỘ'!C551)</f>
        <v>Ron bộ S4KT- Old thép - DF</v>
      </c>
      <c r="C3296" s="1" t="str">
        <f>IF('📦 RON BỘ'!B551="","","Ron bộ")</f>
        <v>Ron bộ</v>
      </c>
      <c r="D3296" s="1" t="str">
        <f>IF('📦 RON BỘ'!B551="","",'📦 RON BỘ'!F551)</f>
        <v>Bộ</v>
      </c>
      <c r="E3296" s="13">
        <f>IF('📦 RON BỘ'!B551="","",'📦 RON BỘ'!G551)</f>
        <v>0</v>
      </c>
      <c r="F3296" s="13">
        <f>IF('📦 RON BỘ'!B551="","",'📦 RON BỘ'!H551)</f>
        <v>0</v>
      </c>
      <c r="G3296" s="13">
        <f>IF('📦 RON BỘ'!B551="","",'📦 RON BỘ'!I551)</f>
        <v>0</v>
      </c>
      <c r="H3296" s="13">
        <f>IF('📦 RON BỘ'!B551="","",'📦 RON BỘ'!J551)</f>
        <v>0</v>
      </c>
      <c r="I3296" s="13">
        <f>IF('📦 RON BỘ'!B551="","",'📦 RON BỘ'!K551)</f>
        <v>0</v>
      </c>
      <c r="J3296" s="1" t="str">
        <f>IF('📦 RON BỘ'!B551="","","")</f>
        <v/>
      </c>
      <c r="L3296" s="1">
        <f>N(L3295)+IF(AND('🔎 TRA CỨU NHANH'!$C$2&lt;&gt;"",OR(ISNUMBER(SEARCH('🔎 TRA CỨU NHANH'!$C$2,$A3296)),ISNUMBER(SEARCH('🔎 TRA CỨU NHANH'!$C$2,$B3296)))),1,0)</f>
        <v>0</v>
      </c>
      <c r="M3296" s="1" t="str">
        <f t="shared" si="102"/>
        <v/>
      </c>
      <c r="N3296" s="1">
        <f>N(N3295)+IF(AND('💰 BÁO GIÁ'!$C$27&lt;&gt;"",OR(ISNUMBER(SEARCH('💰 BÁO GIÁ'!$C$27,$A3296)),ISNUMBER(SEARCH('💰 BÁO GIÁ'!$C$27,$B3296)))),1,0)</f>
        <v>0</v>
      </c>
      <c r="O3296" s="1" t="str">
        <f t="shared" si="103"/>
        <v/>
      </c>
    </row>
    <row r="3297" customHeight="1" spans="1:15">
      <c r="A3297" s="1" t="str">
        <f>IF('📦 RON BỘ'!B552="","",'📦 RON BỘ'!B552)</f>
        <v>HH073067</v>
      </c>
      <c r="B3297" s="1" t="str">
        <f>IF('📦 RON BỘ'!B552="","",'📦 RON BỘ'!C552)</f>
        <v>Ron bộ S4KT-OLD - PACIFIC (S)</v>
      </c>
      <c r="C3297" s="1" t="str">
        <f>IF('📦 RON BỘ'!B552="","","Ron bộ")</f>
        <v>Ron bộ</v>
      </c>
      <c r="D3297" s="1" t="str">
        <f>IF('📦 RON BỘ'!B552="","",'📦 RON BỘ'!F552)</f>
        <v>Bộ</v>
      </c>
      <c r="E3297" s="13">
        <f>IF('📦 RON BỘ'!B552="","",'📦 RON BỘ'!G552)</f>
        <v>0</v>
      </c>
      <c r="F3297" s="13">
        <f>IF('📦 RON BỘ'!B552="","",'📦 RON BỘ'!H552)</f>
        <v>0</v>
      </c>
      <c r="G3297" s="13">
        <f>IF('📦 RON BỘ'!B552="","",'📦 RON BỘ'!I552)</f>
        <v>0</v>
      </c>
      <c r="H3297" s="13">
        <f>IF('📦 RON BỘ'!B552="","",'📦 RON BỘ'!J552)</f>
        <v>0</v>
      </c>
      <c r="I3297" s="13">
        <f>IF('📦 RON BỘ'!B552="","",'📦 RON BỘ'!K552)</f>
        <v>0</v>
      </c>
      <c r="J3297" s="1" t="str">
        <f>IF('📦 RON BỘ'!B552="","","")</f>
        <v/>
      </c>
      <c r="L3297" s="1">
        <f>N(L3296)+IF(AND('🔎 TRA CỨU NHANH'!$C$2&lt;&gt;"",OR(ISNUMBER(SEARCH('🔎 TRA CỨU NHANH'!$C$2,$A3297)),ISNUMBER(SEARCH('🔎 TRA CỨU NHANH'!$C$2,$B3297)))),1,0)</f>
        <v>0</v>
      </c>
      <c r="M3297" s="1" t="str">
        <f t="shared" si="102"/>
        <v/>
      </c>
      <c r="N3297" s="1">
        <f>N(N3296)+IF(AND('💰 BÁO GIÁ'!$C$27&lt;&gt;"",OR(ISNUMBER(SEARCH('💰 BÁO GIÁ'!$C$27,$A3297)),ISNUMBER(SEARCH('💰 BÁO GIÁ'!$C$27,$B3297)))),1,0)</f>
        <v>0</v>
      </c>
      <c r="O3297" s="1" t="str">
        <f t="shared" si="103"/>
        <v/>
      </c>
    </row>
    <row r="3298" customHeight="1" spans="1:15">
      <c r="A3298" s="1" t="str">
        <f>IF('📦 RON BỘ'!B553="","",'📦 RON BỘ'!B553)</f>
        <v>HH075054</v>
      </c>
      <c r="B3298" s="1" t="str">
        <f>IF('📦 RON BỘ'!B553="","",'📦 RON BỘ'!C553)</f>
        <v>Ron bộ S4L - pacific</v>
      </c>
      <c r="C3298" s="1" t="str">
        <f>IF('📦 RON BỘ'!B553="","","Ron bộ")</f>
        <v>Ron bộ</v>
      </c>
      <c r="D3298" s="1" t="str">
        <f>IF('📦 RON BỘ'!B553="","",'📦 RON BỘ'!F553)</f>
        <v>Bộ</v>
      </c>
      <c r="E3298" s="13">
        <f>IF('📦 RON BỘ'!B553="","",'📦 RON BỘ'!G553)</f>
        <v>0</v>
      </c>
      <c r="F3298" s="13">
        <f>IF('📦 RON BỘ'!B553="","",'📦 RON BỘ'!H553)</f>
        <v>0</v>
      </c>
      <c r="G3298" s="13">
        <f>IF('📦 RON BỘ'!B553="","",'📦 RON BỘ'!I553)</f>
        <v>0</v>
      </c>
      <c r="H3298" s="13">
        <f>IF('📦 RON BỘ'!B553="","",'📦 RON BỘ'!J553)</f>
        <v>0</v>
      </c>
      <c r="I3298" s="13">
        <f>IF('📦 RON BỘ'!B553="","",'📦 RON BỘ'!K553)</f>
        <v>0</v>
      </c>
      <c r="J3298" s="1" t="str">
        <f>IF('📦 RON BỘ'!B553="","","")</f>
        <v/>
      </c>
      <c r="L3298" s="1">
        <f>N(L3297)+IF(AND('🔎 TRA CỨU NHANH'!$C$2&lt;&gt;"",OR(ISNUMBER(SEARCH('🔎 TRA CỨU NHANH'!$C$2,$A3298)),ISNUMBER(SEARCH('🔎 TRA CỨU NHANH'!$C$2,$B3298)))),1,0)</f>
        <v>0</v>
      </c>
      <c r="M3298" s="1" t="str">
        <f t="shared" si="102"/>
        <v/>
      </c>
      <c r="N3298" s="1">
        <f>N(N3297)+IF(AND('💰 BÁO GIÁ'!$C$27&lt;&gt;"",OR(ISNUMBER(SEARCH('💰 BÁO GIÁ'!$C$27,$A3298)),ISNUMBER(SEARCH('💰 BÁO GIÁ'!$C$27,$B3298)))),1,0)</f>
        <v>0</v>
      </c>
      <c r="O3298" s="1" t="str">
        <f t="shared" si="103"/>
        <v/>
      </c>
    </row>
    <row r="3299" customHeight="1" spans="1:15">
      <c r="A3299" s="1" t="str">
        <f>IF('📦 RON BỘ'!B554="","",'📦 RON BỘ'!B554)</f>
        <v>HH082465</v>
      </c>
      <c r="B3299" s="1" t="str">
        <f>IF('📦 RON BỘ'!B554="","",'📦 RON BỘ'!C554)</f>
        <v>Ron bộ S4L amiang - DF</v>
      </c>
      <c r="C3299" s="1" t="str">
        <f>IF('📦 RON BỘ'!B554="","","Ron bộ")</f>
        <v>Ron bộ</v>
      </c>
      <c r="D3299" s="1" t="str">
        <f>IF('📦 RON BỘ'!B554="","",'📦 RON BỘ'!F554)</f>
        <v>Bộ</v>
      </c>
      <c r="E3299" s="13">
        <f>IF('📦 RON BỘ'!B554="","",'📦 RON BỘ'!G554)</f>
        <v>0</v>
      </c>
      <c r="F3299" s="13">
        <f>IF('📦 RON BỘ'!B554="","",'📦 RON BỘ'!H554)</f>
        <v>530000</v>
      </c>
      <c r="G3299" s="13">
        <f>IF('📦 RON BỘ'!B554="","",'📦 RON BỘ'!I554)</f>
        <v>570000</v>
      </c>
      <c r="H3299" s="13">
        <f>IF('📦 RON BỘ'!B554="","",'📦 RON BỘ'!J554)</f>
        <v>610000</v>
      </c>
      <c r="I3299" s="13">
        <f>IF('📦 RON BỘ'!B554="","",'📦 RON BỘ'!K554)</f>
        <v>0</v>
      </c>
      <c r="J3299" s="1" t="str">
        <f>IF('📦 RON BỘ'!B554="","","")</f>
        <v/>
      </c>
      <c r="L3299" s="1">
        <f>N(L3298)+IF(AND('🔎 TRA CỨU NHANH'!$C$2&lt;&gt;"",OR(ISNUMBER(SEARCH('🔎 TRA CỨU NHANH'!$C$2,$A3299)),ISNUMBER(SEARCH('🔎 TRA CỨU NHANH'!$C$2,$B3299)))),1,0)</f>
        <v>0</v>
      </c>
      <c r="M3299" s="1" t="str">
        <f t="shared" si="102"/>
        <v/>
      </c>
      <c r="N3299" s="1">
        <f>N(N3298)+IF(AND('💰 BÁO GIÁ'!$C$27&lt;&gt;"",OR(ISNUMBER(SEARCH('💰 BÁO GIÁ'!$C$27,$A3299)),ISNUMBER(SEARCH('💰 BÁO GIÁ'!$C$27,$B3299)))),1,0)</f>
        <v>0</v>
      </c>
      <c r="O3299" s="1" t="str">
        <f t="shared" si="103"/>
        <v/>
      </c>
    </row>
    <row r="3300" customHeight="1" spans="1:15">
      <c r="A3300" s="1" t="str">
        <f>IF('📦 RON BỘ'!B555="","",'📦 RON BỘ'!B555)</f>
        <v>HH075605</v>
      </c>
      <c r="B3300" s="1" t="str">
        <f>IF('📦 RON BỘ'!B555="","",'📦 RON BỘ'!C555)</f>
        <v>Ron bộ S4S giấy - TONYCO</v>
      </c>
      <c r="C3300" s="1" t="str">
        <f>IF('📦 RON BỘ'!B555="","","Ron bộ")</f>
        <v>Ron bộ</v>
      </c>
      <c r="D3300" s="1" t="str">
        <f>IF('📦 RON BỘ'!B555="","",'📦 RON BỘ'!F555)</f>
        <v>Bộ</v>
      </c>
      <c r="E3300" s="13">
        <f>IF('📦 RON BỘ'!B555="","",'📦 RON BỘ'!G555)</f>
        <v>0</v>
      </c>
      <c r="F3300" s="13">
        <f>IF('📦 RON BỘ'!B555="","",'📦 RON BỘ'!H555)</f>
        <v>0</v>
      </c>
      <c r="G3300" s="13">
        <f>IF('📦 RON BỘ'!B555="","",'📦 RON BỘ'!I555)</f>
        <v>0</v>
      </c>
      <c r="H3300" s="13">
        <f>IF('📦 RON BỘ'!B555="","",'📦 RON BỘ'!J555)</f>
        <v>0</v>
      </c>
      <c r="I3300" s="13">
        <f>IF('📦 RON BỘ'!B555="","",'📦 RON BỘ'!K555)</f>
        <v>0</v>
      </c>
      <c r="J3300" s="1" t="str">
        <f>IF('📦 RON BỘ'!B555="","","")</f>
        <v/>
      </c>
      <c r="L3300" s="1">
        <f>N(L3299)+IF(AND('🔎 TRA CỨU NHANH'!$C$2&lt;&gt;"",OR(ISNUMBER(SEARCH('🔎 TRA CỨU NHANH'!$C$2,$A3300)),ISNUMBER(SEARCH('🔎 TRA CỨU NHANH'!$C$2,$B3300)))),1,0)</f>
        <v>0</v>
      </c>
      <c r="M3300" s="1" t="str">
        <f t="shared" si="102"/>
        <v/>
      </c>
      <c r="N3300" s="1">
        <f>N(N3299)+IF(AND('💰 BÁO GIÁ'!$C$27&lt;&gt;"",OR(ISNUMBER(SEARCH('💰 BÁO GIÁ'!$C$27,$A3300)),ISNUMBER(SEARCH('💰 BÁO GIÁ'!$C$27,$B3300)))),1,0)</f>
        <v>0</v>
      </c>
      <c r="O3300" s="1" t="str">
        <f t="shared" si="103"/>
        <v/>
      </c>
    </row>
    <row r="3301" customHeight="1" spans="1:15">
      <c r="A3301" s="1" t="str">
        <f>IF('📦 RON BỘ'!B556="","",'📦 RON BỘ'!B556)</f>
        <v>HH073716</v>
      </c>
      <c r="B3301" s="1" t="str">
        <f>IF('📦 RON BỘ'!B556="","",'📦 RON BỘ'!C556)</f>
        <v>Ron bộ S6B Thép - DF</v>
      </c>
      <c r="C3301" s="1" t="str">
        <f>IF('📦 RON BỘ'!B556="","","Ron bộ")</f>
        <v>Ron bộ</v>
      </c>
      <c r="D3301" s="1" t="str">
        <f>IF('📦 RON BỘ'!B556="","",'📦 RON BỘ'!F556)</f>
        <v>Bộ</v>
      </c>
      <c r="E3301" s="13">
        <f>IF('📦 RON BỘ'!B556="","",'📦 RON BỘ'!G556)</f>
        <v>0</v>
      </c>
      <c r="F3301" s="13">
        <f>IF('📦 RON BỘ'!B556="","",'📦 RON BỘ'!H556)</f>
        <v>0</v>
      </c>
      <c r="G3301" s="13">
        <f>IF('📦 RON BỘ'!B556="","",'📦 RON BỘ'!I556)</f>
        <v>0</v>
      </c>
      <c r="H3301" s="13">
        <f>IF('📦 RON BỘ'!B556="","",'📦 RON BỘ'!J556)</f>
        <v>0</v>
      </c>
      <c r="I3301" s="13">
        <f>IF('📦 RON BỘ'!B556="","",'📦 RON BỘ'!K556)</f>
        <v>0</v>
      </c>
      <c r="J3301" s="1" t="str">
        <f>IF('📦 RON BỘ'!B556="","","")</f>
        <v/>
      </c>
      <c r="L3301" s="1">
        <f>N(L3300)+IF(AND('🔎 TRA CỨU NHANH'!$C$2&lt;&gt;"",OR(ISNUMBER(SEARCH('🔎 TRA CỨU NHANH'!$C$2,$A3301)),ISNUMBER(SEARCH('🔎 TRA CỨU NHANH'!$C$2,$B3301)))),1,0)</f>
        <v>0</v>
      </c>
      <c r="M3301" s="1" t="str">
        <f t="shared" si="102"/>
        <v/>
      </c>
      <c r="N3301" s="1">
        <f>N(N3300)+IF(AND('💰 BÁO GIÁ'!$C$27&lt;&gt;"",OR(ISNUMBER(SEARCH('💰 BÁO GIÁ'!$C$27,$A3301)),ISNUMBER(SEARCH('💰 BÁO GIÁ'!$C$27,$B3301)))),1,0)</f>
        <v>0</v>
      </c>
      <c r="O3301" s="1" t="str">
        <f t="shared" si="103"/>
        <v/>
      </c>
    </row>
    <row r="3302" customHeight="1" spans="1:15">
      <c r="A3302" s="1" t="str">
        <f>IF('📦 RON BỘ'!B557="","",'📦 RON BỘ'!B557)</f>
        <v>HH072733</v>
      </c>
      <c r="B3302" s="1" t="str">
        <f>IF('📦 RON BỘ'!B557="","",'📦 RON BỘ'!C557)</f>
        <v>Ron bộ S6D125 E-3/PC400-7/6D125 đời điện - Thép - DF</v>
      </c>
      <c r="C3302" s="1" t="str">
        <f>IF('📦 RON BỘ'!B557="","","Ron bộ")</f>
        <v>Ron bộ</v>
      </c>
      <c r="D3302" s="1" t="str">
        <f>IF('📦 RON BỘ'!B557="","",'📦 RON BỘ'!F557)</f>
        <v>Bộ</v>
      </c>
      <c r="E3302" s="13">
        <f>IF('📦 RON BỘ'!B557="","",'📦 RON BỘ'!G557)</f>
        <v>0</v>
      </c>
      <c r="F3302" s="13">
        <f>IF('📦 RON BỘ'!B557="","",'📦 RON BỘ'!H557)</f>
        <v>0</v>
      </c>
      <c r="G3302" s="13">
        <f>IF('📦 RON BỘ'!B557="","",'📦 RON BỘ'!I557)</f>
        <v>0</v>
      </c>
      <c r="H3302" s="13">
        <f>IF('📦 RON BỘ'!B557="","",'📦 RON BỘ'!J557)</f>
        <v>0</v>
      </c>
      <c r="I3302" s="13">
        <f>IF('📦 RON BỘ'!B557="","",'📦 RON BỘ'!K557)</f>
        <v>0</v>
      </c>
      <c r="J3302" s="1" t="str">
        <f>IF('📦 RON BỘ'!B557="","","")</f>
        <v/>
      </c>
      <c r="L3302" s="1">
        <f>N(L3301)+IF(AND('🔎 TRA CỨU NHANH'!$C$2&lt;&gt;"",OR(ISNUMBER(SEARCH('🔎 TRA CỨU NHANH'!$C$2,$A3302)),ISNUMBER(SEARCH('🔎 TRA CỨU NHANH'!$C$2,$B3302)))),1,0)</f>
        <v>0</v>
      </c>
      <c r="M3302" s="1" t="str">
        <f t="shared" si="102"/>
        <v/>
      </c>
      <c r="N3302" s="1">
        <f>N(N3301)+IF(AND('💰 BÁO GIÁ'!$C$27&lt;&gt;"",OR(ISNUMBER(SEARCH('💰 BÁO GIÁ'!$C$27,$A3302)),ISNUMBER(SEARCH('💰 BÁO GIÁ'!$C$27,$B3302)))),1,0)</f>
        <v>0</v>
      </c>
      <c r="O3302" s="1" t="str">
        <f t="shared" si="103"/>
        <v/>
      </c>
    </row>
    <row r="3303" customHeight="1" spans="1:15">
      <c r="A3303" s="1" t="str">
        <f>IF('📦 RON BỘ'!B558="","",'📦 RON BỘ'!B558)</f>
        <v>HH078848</v>
      </c>
      <c r="B3303" s="1" t="str">
        <f>IF('📦 RON BỘ'!B558="","",'📦 RON BỘ'!C558)</f>
        <v>Ron bộ S6E amiang (NK) - Tonyco</v>
      </c>
      <c r="C3303" s="1" t="str">
        <f>IF('📦 RON BỘ'!B558="","","Ron bộ")</f>
        <v>Ron bộ</v>
      </c>
      <c r="D3303" s="1" t="str">
        <f>IF('📦 RON BỘ'!B558="","",'📦 RON BỘ'!F558)</f>
        <v>Bộ</v>
      </c>
      <c r="E3303" s="13">
        <f>IF('📦 RON BỘ'!B558="","",'📦 RON BỘ'!G558)</f>
        <v>0</v>
      </c>
      <c r="F3303" s="13">
        <f>IF('📦 RON BỘ'!B558="","",'📦 RON BỘ'!H558)</f>
        <v>0</v>
      </c>
      <c r="G3303" s="13">
        <f>IF('📦 RON BỘ'!B558="","",'📦 RON BỘ'!I558)</f>
        <v>0</v>
      </c>
      <c r="H3303" s="13">
        <f>IF('📦 RON BỘ'!B558="","",'📦 RON BỘ'!J558)</f>
        <v>0</v>
      </c>
      <c r="I3303" s="13">
        <f>IF('📦 RON BỘ'!B558="","",'📦 RON BỘ'!K558)</f>
        <v>0</v>
      </c>
      <c r="J3303" s="1" t="str">
        <f>IF('📦 RON BỘ'!B558="","","")</f>
        <v/>
      </c>
      <c r="L3303" s="1">
        <f>N(L3302)+IF(AND('🔎 TRA CỨU NHANH'!$C$2&lt;&gt;"",OR(ISNUMBER(SEARCH('🔎 TRA CỨU NHANH'!$C$2,$A3303)),ISNUMBER(SEARCH('🔎 TRA CỨU NHANH'!$C$2,$B3303)))),1,0)</f>
        <v>0</v>
      </c>
      <c r="M3303" s="1" t="str">
        <f t="shared" si="102"/>
        <v/>
      </c>
      <c r="N3303" s="1">
        <f>N(N3302)+IF(AND('💰 BÁO GIÁ'!$C$27&lt;&gt;"",OR(ISNUMBER(SEARCH('💰 BÁO GIÁ'!$C$27,$A3303)),ISNUMBER(SEARCH('💰 BÁO GIÁ'!$C$27,$B3303)))),1,0)</f>
        <v>0</v>
      </c>
      <c r="O3303" s="1" t="str">
        <f t="shared" si="103"/>
        <v/>
      </c>
    </row>
    <row r="3304" customHeight="1" spans="1:15">
      <c r="A3304" s="1" t="str">
        <f>IF('📦 RON BỘ'!B559="","",'📦 RON BỘ'!B559)</f>
        <v>HH082863</v>
      </c>
      <c r="B3304" s="1" t="str">
        <f>IF('📦 RON BỘ'!B559="","",'📦 RON BỘ'!C559)</f>
        <v>Ron bộ S6K - Old Thép - NICE IN</v>
      </c>
      <c r="C3304" s="1" t="str">
        <f>IF('📦 RON BỘ'!B559="","","Ron bộ")</f>
        <v>Ron bộ</v>
      </c>
      <c r="D3304" s="1" t="str">
        <f>IF('📦 RON BỘ'!B559="","",'📦 RON BỘ'!F559)</f>
        <v>Bộ</v>
      </c>
      <c r="E3304" s="13">
        <f>IF('📦 RON BỘ'!B559="","",'📦 RON BỘ'!G559)</f>
        <v>0</v>
      </c>
      <c r="F3304" s="13">
        <f>IF('📦 RON BỘ'!B559="","",'📦 RON BỘ'!H559)</f>
        <v>1200000</v>
      </c>
      <c r="G3304" s="13">
        <f>IF('📦 RON BỘ'!B559="","",'📦 RON BỘ'!I559)</f>
        <v>1300000</v>
      </c>
      <c r="H3304" s="13">
        <f>IF('📦 RON BỘ'!B559="","",'📦 RON BỘ'!J559)</f>
        <v>1400000</v>
      </c>
      <c r="I3304" s="13">
        <f>IF('📦 RON BỘ'!B559="","",'📦 RON BỘ'!K559)</f>
        <v>0</v>
      </c>
      <c r="J3304" s="1" t="str">
        <f>IF('📦 RON BỘ'!B559="","","")</f>
        <v/>
      </c>
      <c r="L3304" s="1">
        <f>N(L3303)+IF(AND('🔎 TRA CỨU NHANH'!$C$2&lt;&gt;"",OR(ISNUMBER(SEARCH('🔎 TRA CỨU NHANH'!$C$2,$A3304)),ISNUMBER(SEARCH('🔎 TRA CỨU NHANH'!$C$2,$B3304)))),1,0)</f>
        <v>0</v>
      </c>
      <c r="M3304" s="1" t="str">
        <f t="shared" si="102"/>
        <v/>
      </c>
      <c r="N3304" s="1">
        <f>N(N3303)+IF(AND('💰 BÁO GIÁ'!$C$27&lt;&gt;"",OR(ISNUMBER(SEARCH('💰 BÁO GIÁ'!$C$27,$A3304)),ISNUMBER(SEARCH('💰 BÁO GIÁ'!$C$27,$B3304)))),1,0)</f>
        <v>0</v>
      </c>
      <c r="O3304" s="1" t="str">
        <f t="shared" si="103"/>
        <v/>
      </c>
    </row>
    <row r="3305" customHeight="1" spans="1:15">
      <c r="A3305" s="1" t="str">
        <f>IF('📦 RON BỘ'!B560="","",'📦 RON BỘ'!B560)</f>
        <v>HH073190</v>
      </c>
      <c r="B3305" s="1" t="str">
        <f>IF('📦 RON BỘ'!B560="","",'📦 RON BỘ'!C560)</f>
        <v>Ron bộ S6K-OLD - PACIFIC</v>
      </c>
      <c r="C3305" s="1" t="str">
        <f>IF('📦 RON BỘ'!B560="","","Ron bộ")</f>
        <v>Ron bộ</v>
      </c>
      <c r="D3305" s="1" t="str">
        <f>IF('📦 RON BỘ'!B560="","",'📦 RON BỘ'!F560)</f>
        <v>Bộ</v>
      </c>
      <c r="E3305" s="13">
        <f>IF('📦 RON BỘ'!B560="","",'📦 RON BỘ'!G560)</f>
        <v>0</v>
      </c>
      <c r="F3305" s="13">
        <f>IF('📦 RON BỘ'!B560="","",'📦 RON BỘ'!H560)</f>
        <v>0</v>
      </c>
      <c r="G3305" s="13">
        <f>IF('📦 RON BỘ'!B560="","",'📦 RON BỘ'!I560)</f>
        <v>0</v>
      </c>
      <c r="H3305" s="13">
        <f>IF('📦 RON BỘ'!B560="","",'📦 RON BỘ'!J560)</f>
        <v>0</v>
      </c>
      <c r="I3305" s="13">
        <f>IF('📦 RON BỘ'!B560="","",'📦 RON BỘ'!K560)</f>
        <v>0</v>
      </c>
      <c r="J3305" s="1" t="str">
        <f>IF('📦 RON BỘ'!B560="","","")</f>
        <v/>
      </c>
      <c r="L3305" s="1">
        <f>N(L3304)+IF(AND('🔎 TRA CỨU NHANH'!$C$2&lt;&gt;"",OR(ISNUMBER(SEARCH('🔎 TRA CỨU NHANH'!$C$2,$A3305)),ISNUMBER(SEARCH('🔎 TRA CỨU NHANH'!$C$2,$B3305)))),1,0)</f>
        <v>0</v>
      </c>
      <c r="M3305" s="1" t="str">
        <f t="shared" si="102"/>
        <v/>
      </c>
      <c r="N3305" s="1">
        <f>N(N3304)+IF(AND('💰 BÁO GIÁ'!$C$27&lt;&gt;"",OR(ISNUMBER(SEARCH('💰 BÁO GIÁ'!$C$27,$A3305)),ISNUMBER(SEARCH('💰 BÁO GIÁ'!$C$27,$B3305)))),1,0)</f>
        <v>0</v>
      </c>
      <c r="O3305" s="1" t="str">
        <f t="shared" si="103"/>
        <v/>
      </c>
    </row>
    <row r="3306" customHeight="1" spans="1:15">
      <c r="A3306" s="1" t="str">
        <f>IF('📦 RON BỘ'!B561="","",'📦 RON BỘ'!B561)</f>
        <v>HH00574</v>
      </c>
      <c r="B3306" s="1" t="str">
        <f>IF('📦 RON BỘ'!B561="","",'📦 RON BỘ'!C561)</f>
        <v>Ron bộ S6KT - CADA</v>
      </c>
      <c r="C3306" s="1" t="str">
        <f>IF('📦 RON BỘ'!B561="","","Ron bộ")</f>
        <v>Ron bộ</v>
      </c>
      <c r="D3306" s="1" t="str">
        <f>IF('📦 RON BỘ'!B561="","",'📦 RON BỘ'!F561)</f>
        <v>Bộ</v>
      </c>
      <c r="E3306" s="13">
        <f>IF('📦 RON BỘ'!B561="","",'📦 RON BỘ'!G561)</f>
        <v>0</v>
      </c>
      <c r="F3306" s="13">
        <f>IF('📦 RON BỘ'!B561="","",'📦 RON BỘ'!H561)</f>
        <v>0</v>
      </c>
      <c r="G3306" s="13">
        <f>IF('📦 RON BỘ'!B561="","",'📦 RON BỘ'!I561)</f>
        <v>0</v>
      </c>
      <c r="H3306" s="13">
        <f>IF('📦 RON BỘ'!B561="","",'📦 RON BỘ'!J561)</f>
        <v>0</v>
      </c>
      <c r="I3306" s="13">
        <f>IF('📦 RON BỘ'!B561="","",'📦 RON BỘ'!K561)</f>
        <v>0</v>
      </c>
      <c r="J3306" s="1" t="str">
        <f>IF('📦 RON BỘ'!B561="","","")</f>
        <v/>
      </c>
      <c r="L3306" s="1">
        <f>N(L3305)+IF(AND('🔎 TRA CỨU NHANH'!$C$2&lt;&gt;"",OR(ISNUMBER(SEARCH('🔎 TRA CỨU NHANH'!$C$2,$A3306)),ISNUMBER(SEARCH('🔎 TRA CỨU NHANH'!$C$2,$B3306)))),1,0)</f>
        <v>0</v>
      </c>
      <c r="M3306" s="1" t="str">
        <f t="shared" si="102"/>
        <v/>
      </c>
      <c r="N3306" s="1">
        <f>N(N3305)+IF(AND('💰 BÁO GIÁ'!$C$27&lt;&gt;"",OR(ISNUMBER(SEARCH('💰 BÁO GIÁ'!$C$27,$A3306)),ISNUMBER(SEARCH('💰 BÁO GIÁ'!$C$27,$B3306)))),1,0)</f>
        <v>0</v>
      </c>
      <c r="O3306" s="1" t="str">
        <f t="shared" si="103"/>
        <v/>
      </c>
    </row>
    <row r="3307" customHeight="1" spans="1:15">
      <c r="A3307" s="1" t="str">
        <f>IF('📦 RON BỘ'!B562="","",'📦 RON BỘ'!B562)</f>
        <v>HH081779</v>
      </c>
      <c r="B3307" s="1" t="str">
        <f>IF('📦 RON BỘ'!B562="","",'📦 RON BỘ'!C562)</f>
        <v>Ron bộ S6KT-New Thép - NICE IN</v>
      </c>
      <c r="C3307" s="1" t="str">
        <f>IF('📦 RON BỘ'!B562="","","Ron bộ")</f>
        <v>Ron bộ</v>
      </c>
      <c r="D3307" s="1" t="str">
        <f>IF('📦 RON BỘ'!B562="","",'📦 RON BỘ'!F562)</f>
        <v>Bộ</v>
      </c>
      <c r="E3307" s="13">
        <f>IF('📦 RON BỘ'!B562="","",'📦 RON BỘ'!G562)</f>
        <v>0</v>
      </c>
      <c r="F3307" s="13">
        <f>IF('📦 RON BỘ'!B562="","",'📦 RON BỘ'!H562)</f>
        <v>1200000</v>
      </c>
      <c r="G3307" s="13">
        <f>IF('📦 RON BỘ'!B562="","",'📦 RON BỘ'!I562)</f>
        <v>1300000</v>
      </c>
      <c r="H3307" s="13">
        <f>IF('📦 RON BỘ'!B562="","",'📦 RON BỘ'!J562)</f>
        <v>1400000</v>
      </c>
      <c r="I3307" s="13">
        <f>IF('📦 RON BỘ'!B562="","",'📦 RON BỘ'!K562)</f>
        <v>0</v>
      </c>
      <c r="J3307" s="1" t="str">
        <f>IF('📦 RON BỘ'!B562="","","")</f>
        <v/>
      </c>
      <c r="L3307" s="1">
        <f>N(L3306)+IF(AND('🔎 TRA CỨU NHANH'!$C$2&lt;&gt;"",OR(ISNUMBER(SEARCH('🔎 TRA CỨU NHANH'!$C$2,$A3307)),ISNUMBER(SEARCH('🔎 TRA CỨU NHANH'!$C$2,$B3307)))),1,0)</f>
        <v>0</v>
      </c>
      <c r="M3307" s="1" t="str">
        <f t="shared" si="102"/>
        <v/>
      </c>
      <c r="N3307" s="1">
        <f>N(N3306)+IF(AND('💰 BÁO GIÁ'!$C$27&lt;&gt;"",OR(ISNUMBER(SEARCH('💰 BÁO GIÁ'!$C$27,$A3307)),ISNUMBER(SEARCH('💰 BÁO GIÁ'!$C$27,$B3307)))),1,0)</f>
        <v>0</v>
      </c>
      <c r="O3307" s="1" t="str">
        <f t="shared" si="103"/>
        <v/>
      </c>
    </row>
    <row r="3308" customHeight="1" spans="1:15">
      <c r="A3308" s="1" t="str">
        <f>IF('📦 RON BỘ'!B563="","",'📦 RON BỘ'!B563)</f>
        <v>HH00768</v>
      </c>
      <c r="B3308" s="1" t="str">
        <f>IF('📦 RON BỘ'!B563="","",'📦 RON BỘ'!C563)</f>
        <v>Ron bộ S6KT-Old Thép - DF</v>
      </c>
      <c r="C3308" s="1" t="str">
        <f>IF('📦 RON BỘ'!B563="","","Ron bộ")</f>
        <v>Ron bộ</v>
      </c>
      <c r="D3308" s="1" t="str">
        <f>IF('📦 RON BỘ'!B563="","",'📦 RON BỘ'!F563)</f>
        <v>Bộ</v>
      </c>
      <c r="E3308" s="13">
        <f>IF('📦 RON BỘ'!B563="","",'📦 RON BỘ'!G563)</f>
        <v>0</v>
      </c>
      <c r="F3308" s="13">
        <f>IF('📦 RON BỘ'!B563="","",'📦 RON BỘ'!H563)</f>
        <v>0</v>
      </c>
      <c r="G3308" s="13">
        <f>IF('📦 RON BỘ'!B563="","",'📦 RON BỘ'!I563)</f>
        <v>0</v>
      </c>
      <c r="H3308" s="13">
        <f>IF('📦 RON BỘ'!B563="","",'📦 RON BỘ'!J563)</f>
        <v>0</v>
      </c>
      <c r="I3308" s="13">
        <f>IF('📦 RON BỘ'!B563="","",'📦 RON BỘ'!K563)</f>
        <v>0</v>
      </c>
      <c r="J3308" s="1" t="str">
        <f>IF('📦 RON BỘ'!B563="","","")</f>
        <v/>
      </c>
      <c r="L3308" s="1">
        <f>N(L3307)+IF(AND('🔎 TRA CỨU NHANH'!$C$2&lt;&gt;"",OR(ISNUMBER(SEARCH('🔎 TRA CỨU NHANH'!$C$2,$A3308)),ISNUMBER(SEARCH('🔎 TRA CỨU NHANH'!$C$2,$B3308)))),1,0)</f>
        <v>0</v>
      </c>
      <c r="M3308" s="1" t="str">
        <f t="shared" si="102"/>
        <v/>
      </c>
      <c r="N3308" s="1">
        <f>N(N3307)+IF(AND('💰 BÁO GIÁ'!$C$27&lt;&gt;"",OR(ISNUMBER(SEARCH('💰 BÁO GIÁ'!$C$27,$A3308)),ISNUMBER(SEARCH('💰 BÁO GIÁ'!$C$27,$B3308)))),1,0)</f>
        <v>0</v>
      </c>
      <c r="O3308" s="1" t="str">
        <f t="shared" si="103"/>
        <v/>
      </c>
    </row>
    <row r="3309" customHeight="1" spans="1:15">
      <c r="A3309" s="1" t="str">
        <f>IF('📦 RON BỘ'!B564="","",'📦 RON BỘ'!B564)</f>
        <v>HH079109</v>
      </c>
      <c r="B3309" s="1" t="str">
        <f>IF('📦 RON BỘ'!B564="","",'📦 RON BỘ'!C564)</f>
        <v>Ron bộ S6S Amiang - MASAKO</v>
      </c>
      <c r="C3309" s="1" t="str">
        <f>IF('📦 RON BỘ'!B564="","","Ron bộ")</f>
        <v>Ron bộ</v>
      </c>
      <c r="D3309" s="1" t="str">
        <f>IF('📦 RON BỘ'!B564="","",'📦 RON BỘ'!F564)</f>
        <v>Bộ</v>
      </c>
      <c r="E3309" s="13">
        <f>IF('📦 RON BỘ'!B564="","",'📦 RON BỘ'!G564)</f>
        <v>0</v>
      </c>
      <c r="F3309" s="13">
        <f>IF('📦 RON BỘ'!B564="","",'📦 RON BỘ'!H564)</f>
        <v>500000</v>
      </c>
      <c r="G3309" s="13">
        <f>IF('📦 RON BỘ'!B564="","",'📦 RON BỘ'!I564)</f>
        <v>520000</v>
      </c>
      <c r="H3309" s="13">
        <f>IF('📦 RON BỘ'!B564="","",'📦 RON BỘ'!J564)</f>
        <v>550000</v>
      </c>
      <c r="I3309" s="13">
        <f>IF('📦 RON BỘ'!B564="","",'📦 RON BỘ'!K564)</f>
        <v>0</v>
      </c>
      <c r="J3309" s="1" t="str">
        <f>IF('📦 RON BỘ'!B564="","","")</f>
        <v/>
      </c>
      <c r="L3309" s="1">
        <f>N(L3308)+IF(AND('🔎 TRA CỨU NHANH'!$C$2&lt;&gt;"",OR(ISNUMBER(SEARCH('🔎 TRA CỨU NHANH'!$C$2,$A3309)),ISNUMBER(SEARCH('🔎 TRA CỨU NHANH'!$C$2,$B3309)))),1,0)</f>
        <v>0</v>
      </c>
      <c r="M3309" s="1" t="str">
        <f t="shared" si="102"/>
        <v/>
      </c>
      <c r="N3309" s="1">
        <f>N(N3308)+IF(AND('💰 BÁO GIÁ'!$C$27&lt;&gt;"",OR(ISNUMBER(SEARCH('💰 BÁO GIÁ'!$C$27,$A3309)),ISNUMBER(SEARCH('💰 BÁO GIÁ'!$C$27,$B3309)))),1,0)</f>
        <v>0</v>
      </c>
      <c r="O3309" s="1" t="str">
        <f t="shared" si="103"/>
        <v/>
      </c>
    </row>
    <row r="3310" customHeight="1" spans="1:15">
      <c r="A3310" s="1" t="str">
        <f>IF('📦 RON BỘ'!B565="","",'📦 RON BỘ'!B565)</f>
        <v>HH072782</v>
      </c>
      <c r="B3310" s="1" t="str">
        <f>IF('📦 RON BỘ'!B565="","",'📦 RON BỘ'!C565)</f>
        <v>Ron bộ SD20/SD22 (NK) - CGP/ Pacific</v>
      </c>
      <c r="C3310" s="1" t="str">
        <f>IF('📦 RON BỘ'!B565="","","Ron bộ")</f>
        <v>Ron bộ</v>
      </c>
      <c r="D3310" s="1" t="str">
        <f>IF('📦 RON BỘ'!B565="","",'📦 RON BỘ'!F565)</f>
        <v>Bộ</v>
      </c>
      <c r="E3310" s="13">
        <f>IF('📦 RON BỘ'!B565="","",'📦 RON BỘ'!G565)</f>
        <v>0</v>
      </c>
      <c r="F3310" s="13">
        <f>IF('📦 RON BỘ'!B565="","",'📦 RON BỘ'!H565)</f>
        <v>0</v>
      </c>
      <c r="G3310" s="13">
        <f>IF('📦 RON BỘ'!B565="","",'📦 RON BỘ'!I565)</f>
        <v>0</v>
      </c>
      <c r="H3310" s="13">
        <f>IF('📦 RON BỘ'!B565="","",'📦 RON BỘ'!J565)</f>
        <v>0</v>
      </c>
      <c r="I3310" s="13">
        <f>IF('📦 RON BỘ'!B565="","",'📦 RON BỘ'!K565)</f>
        <v>0</v>
      </c>
      <c r="J3310" s="1" t="str">
        <f>IF('📦 RON BỘ'!B565="","","")</f>
        <v/>
      </c>
      <c r="L3310" s="1">
        <f>N(L3309)+IF(AND('🔎 TRA CỨU NHANH'!$C$2&lt;&gt;"",OR(ISNUMBER(SEARCH('🔎 TRA CỨU NHANH'!$C$2,$A3310)),ISNUMBER(SEARCH('🔎 TRA CỨU NHANH'!$C$2,$B3310)))),1,0)</f>
        <v>0</v>
      </c>
      <c r="M3310" s="1" t="str">
        <f t="shared" si="102"/>
        <v/>
      </c>
      <c r="N3310" s="1">
        <f>N(N3309)+IF(AND('💰 BÁO GIÁ'!$C$27&lt;&gt;"",OR(ISNUMBER(SEARCH('💰 BÁO GIÁ'!$C$27,$A3310)),ISNUMBER(SEARCH('💰 BÁO GIÁ'!$C$27,$B3310)))),1,0)</f>
        <v>0</v>
      </c>
      <c r="O3310" s="1" t="str">
        <f t="shared" si="103"/>
        <v/>
      </c>
    </row>
    <row r="3311" customHeight="1" spans="1:15">
      <c r="A3311" s="1" t="str">
        <f>IF('📦 RON BỘ'!B566="","",'📦 RON BỘ'!B566)</f>
        <v>HH081499</v>
      </c>
      <c r="B3311" s="1" t="str">
        <f>IF('📦 RON BỘ'!B566="","",'📦 RON BỘ'!C566)</f>
        <v>Ron bộ SD22 (thép) - DF</v>
      </c>
      <c r="C3311" s="1" t="str">
        <f>IF('📦 RON BỘ'!B566="","","Ron bộ")</f>
        <v>Ron bộ</v>
      </c>
      <c r="D3311" s="1" t="str">
        <f>IF('📦 RON BỘ'!B566="","",'📦 RON BỘ'!F566)</f>
        <v>Bộ</v>
      </c>
      <c r="E3311" s="13">
        <f>IF('📦 RON BỘ'!B566="","",'📦 RON BỘ'!G566)</f>
        <v>0</v>
      </c>
      <c r="F3311" s="13">
        <f>IF('📦 RON BỘ'!B566="","",'📦 RON BỘ'!H566)</f>
        <v>500000</v>
      </c>
      <c r="G3311" s="13">
        <f>IF('📦 RON BỘ'!B566="","",'📦 RON BỘ'!I566)</f>
        <v>540000</v>
      </c>
      <c r="H3311" s="13">
        <f>IF('📦 RON BỘ'!B566="","",'📦 RON BỘ'!J566)</f>
        <v>570000</v>
      </c>
      <c r="I3311" s="13">
        <f>IF('📦 RON BỘ'!B566="","",'📦 RON BỘ'!K566)</f>
        <v>0</v>
      </c>
      <c r="J3311" s="1" t="str">
        <f>IF('📦 RON BỘ'!B566="","","")</f>
        <v/>
      </c>
      <c r="L3311" s="1">
        <f>N(L3310)+IF(AND('🔎 TRA CỨU NHANH'!$C$2&lt;&gt;"",OR(ISNUMBER(SEARCH('🔎 TRA CỨU NHANH'!$C$2,$A3311)),ISNUMBER(SEARCH('🔎 TRA CỨU NHANH'!$C$2,$B3311)))),1,0)</f>
        <v>0</v>
      </c>
      <c r="M3311" s="1" t="str">
        <f t="shared" si="102"/>
        <v/>
      </c>
      <c r="N3311" s="1">
        <f>N(N3310)+IF(AND('💰 BÁO GIÁ'!$C$27&lt;&gt;"",OR(ISNUMBER(SEARCH('💰 BÁO GIÁ'!$C$27,$A3311)),ISNUMBER(SEARCH('💰 BÁO GIÁ'!$C$27,$B3311)))),1,0)</f>
        <v>0</v>
      </c>
      <c r="O3311" s="1" t="str">
        <f t="shared" si="103"/>
        <v/>
      </c>
    </row>
    <row r="3312" customHeight="1" spans="1:15">
      <c r="A3312" s="1" t="str">
        <f>IF('📦 RON BỘ'!B567="","",'📦 RON BỘ'!B567)</f>
        <v>HH080472</v>
      </c>
      <c r="B3312" s="1" t="str">
        <f>IF('📦 RON BỘ'!B567="","",'📦 RON BỘ'!C567)</f>
        <v>Ron bộ Shangchai D4114 - Thép - DF</v>
      </c>
      <c r="C3312" s="1" t="str">
        <f>IF('📦 RON BỘ'!B567="","","Ron bộ")</f>
        <v>Ron bộ</v>
      </c>
      <c r="D3312" s="1" t="str">
        <f>IF('📦 RON BỘ'!B567="","",'📦 RON BỘ'!F567)</f>
        <v>Bộ</v>
      </c>
      <c r="E3312" s="13">
        <f>IF('📦 RON BỘ'!B567="","",'📦 RON BỘ'!G567)</f>
        <v>0</v>
      </c>
      <c r="F3312" s="13">
        <f>IF('📦 RON BỘ'!B567="","",'📦 RON BỘ'!H567)</f>
        <v>930000</v>
      </c>
      <c r="G3312" s="13">
        <f>IF('📦 RON BỘ'!B567="","",'📦 RON BỘ'!I567)</f>
        <v>980000</v>
      </c>
      <c r="H3312" s="13">
        <f>IF('📦 RON BỘ'!B567="","",'📦 RON BỘ'!J567)</f>
        <v>1050000</v>
      </c>
      <c r="I3312" s="13">
        <f>IF('📦 RON BỘ'!B567="","",'📦 RON BỘ'!K567)</f>
        <v>0</v>
      </c>
      <c r="J3312" s="1" t="str">
        <f>IF('📦 RON BỘ'!B567="","","")</f>
        <v/>
      </c>
      <c r="L3312" s="1">
        <f>N(L3311)+IF(AND('🔎 TRA CỨU NHANH'!$C$2&lt;&gt;"",OR(ISNUMBER(SEARCH('🔎 TRA CỨU NHANH'!$C$2,$A3312)),ISNUMBER(SEARCH('🔎 TRA CỨU NHANH'!$C$2,$B3312)))),1,0)</f>
        <v>0</v>
      </c>
      <c r="M3312" s="1" t="str">
        <f t="shared" si="102"/>
        <v/>
      </c>
      <c r="N3312" s="1">
        <f>N(N3311)+IF(AND('💰 BÁO GIÁ'!$C$27&lt;&gt;"",OR(ISNUMBER(SEARCH('💰 BÁO GIÁ'!$C$27,$A3312)),ISNUMBER(SEARCH('💰 BÁO GIÁ'!$C$27,$B3312)))),1,0)</f>
        <v>0</v>
      </c>
      <c r="O3312" s="1" t="str">
        <f t="shared" si="103"/>
        <v/>
      </c>
    </row>
    <row r="3313" customHeight="1" spans="1:15">
      <c r="A3313" s="1" t="str">
        <f>IF('📦 RON BỘ'!B568="","",'📦 RON BỘ'!B568)</f>
        <v>HH080473</v>
      </c>
      <c r="B3313" s="1" t="str">
        <f>IF('📦 RON BỘ'!B568="","",'📦 RON BỘ'!C568)</f>
        <v>Ron bộ Shangchai D6114 - Thép - DF</v>
      </c>
      <c r="C3313" s="1" t="str">
        <f>IF('📦 RON BỘ'!B568="","","Ron bộ")</f>
        <v>Ron bộ</v>
      </c>
      <c r="D3313" s="1" t="str">
        <f>IF('📦 RON BỘ'!B568="","",'📦 RON BỘ'!F568)</f>
        <v>Bộ</v>
      </c>
      <c r="E3313" s="13">
        <f>IF('📦 RON BỘ'!B568="","",'📦 RON BỘ'!G568)</f>
        <v>0</v>
      </c>
      <c r="F3313" s="13">
        <f>IF('📦 RON BỘ'!B568="","",'📦 RON BỘ'!H568)</f>
        <v>930000</v>
      </c>
      <c r="G3313" s="13">
        <f>IF('📦 RON BỘ'!B568="","",'📦 RON BỘ'!I568)</f>
        <v>980000</v>
      </c>
      <c r="H3313" s="13">
        <f>IF('📦 RON BỘ'!B568="","",'📦 RON BỘ'!J568)</f>
        <v>1050000</v>
      </c>
      <c r="I3313" s="13">
        <f>IF('📦 RON BỘ'!B568="","",'📦 RON BỘ'!K568)</f>
        <v>0</v>
      </c>
      <c r="J3313" s="1" t="str">
        <f>IF('📦 RON BỘ'!B568="","","")</f>
        <v/>
      </c>
      <c r="L3313" s="1">
        <f>N(L3312)+IF(AND('🔎 TRA CỨU NHANH'!$C$2&lt;&gt;"",OR(ISNUMBER(SEARCH('🔎 TRA CỨU NHANH'!$C$2,$A3313)),ISNUMBER(SEARCH('🔎 TRA CỨU NHANH'!$C$2,$B3313)))),1,0)</f>
        <v>0</v>
      </c>
      <c r="M3313" s="1" t="str">
        <f t="shared" si="102"/>
        <v/>
      </c>
      <c r="N3313" s="1">
        <f>N(N3312)+IF(AND('💰 BÁO GIÁ'!$C$27&lt;&gt;"",OR(ISNUMBER(SEARCH('💰 BÁO GIÁ'!$C$27,$A3313)),ISNUMBER(SEARCH('💰 BÁO GIÁ'!$C$27,$B3313)))),1,0)</f>
        <v>0</v>
      </c>
      <c r="O3313" s="1" t="str">
        <f t="shared" si="103"/>
        <v/>
      </c>
    </row>
    <row r="3314" customHeight="1" spans="1:15">
      <c r="A3314" s="1" t="str">
        <f>IF('📦 RON BỘ'!B569="","",'📦 RON BỘ'!B569)</f>
        <v>HH078074</v>
      </c>
      <c r="B3314" s="1" t="str">
        <f>IF('📦 RON BỘ'!B569="","",'📦 RON BỘ'!C569)</f>
        <v>Ron bộ Suzuki F10A amiang - DF</v>
      </c>
      <c r="C3314" s="1" t="str">
        <f>IF('📦 RON BỘ'!B569="","","Ron bộ")</f>
        <v>Ron bộ</v>
      </c>
      <c r="D3314" s="1" t="str">
        <f>IF('📦 RON BỘ'!B569="","",'📦 RON BỘ'!F569)</f>
        <v>Bộ</v>
      </c>
      <c r="E3314" s="13">
        <f>IF('📦 RON BỘ'!B569="","",'📦 RON BỘ'!G569)</f>
        <v>0</v>
      </c>
      <c r="F3314" s="13">
        <f>IF('📦 RON BỘ'!B569="","",'📦 RON BỘ'!H569)</f>
        <v>200000</v>
      </c>
      <c r="G3314" s="13">
        <f>IF('📦 RON BỘ'!B569="","",'📦 RON BỘ'!I569)</f>
        <v>215000</v>
      </c>
      <c r="H3314" s="13">
        <f>IF('📦 RON BỘ'!B569="","",'📦 RON BỘ'!J569)</f>
        <v>250000</v>
      </c>
      <c r="I3314" s="13">
        <f>IF('📦 RON BỘ'!B569="","",'📦 RON BỘ'!K569)</f>
        <v>0</v>
      </c>
      <c r="J3314" s="1" t="str">
        <f>IF('📦 RON BỘ'!B569="","","")</f>
        <v/>
      </c>
      <c r="L3314" s="1">
        <f>N(L3313)+IF(AND('🔎 TRA CỨU NHANH'!$C$2&lt;&gt;"",OR(ISNUMBER(SEARCH('🔎 TRA CỨU NHANH'!$C$2,$A3314)),ISNUMBER(SEARCH('🔎 TRA CỨU NHANH'!$C$2,$B3314)))),1,0)</f>
        <v>0</v>
      </c>
      <c r="M3314" s="1" t="str">
        <f t="shared" si="102"/>
        <v/>
      </c>
      <c r="N3314" s="1">
        <f>N(N3313)+IF(AND('💰 BÁO GIÁ'!$C$27&lt;&gt;"",OR(ISNUMBER(SEARCH('💰 BÁO GIÁ'!$C$27,$A3314)),ISNUMBER(SEARCH('💰 BÁO GIÁ'!$C$27,$B3314)))),1,0)</f>
        <v>0</v>
      </c>
      <c r="O3314" s="1" t="str">
        <f t="shared" si="103"/>
        <v/>
      </c>
    </row>
    <row r="3315" customHeight="1" spans="1:15">
      <c r="A3315" s="1" t="str">
        <f>IF('📦 RON BỘ'!B570="","",'📦 RON BỘ'!B570)</f>
        <v>HH076474</v>
      </c>
      <c r="B3315" s="1" t="str">
        <f>IF('📦 RON BỘ'!B570="","",'📦 RON BỘ'!C570)</f>
        <v>Ron bộ TD25 Thép - MASAKO</v>
      </c>
      <c r="C3315" s="1" t="str">
        <f>IF('📦 RON BỘ'!B570="","","Ron bộ")</f>
        <v>Ron bộ</v>
      </c>
      <c r="D3315" s="1" t="str">
        <f>IF('📦 RON BỘ'!B570="","",'📦 RON BỘ'!F570)</f>
        <v>Bộ</v>
      </c>
      <c r="E3315" s="13">
        <f>IF('📦 RON BỘ'!B570="","",'📦 RON BỘ'!G570)</f>
        <v>0</v>
      </c>
      <c r="F3315" s="13">
        <f>IF('📦 RON BỘ'!B570="","",'📦 RON BỘ'!H570)</f>
        <v>400000</v>
      </c>
      <c r="G3315" s="13">
        <f>IF('📦 RON BỘ'!B570="","",'📦 RON BỘ'!I570)</f>
        <v>420000</v>
      </c>
      <c r="H3315" s="13">
        <f>IF('📦 RON BỘ'!B570="","",'📦 RON BỘ'!J570)</f>
        <v>450000</v>
      </c>
      <c r="I3315" s="13">
        <f>IF('📦 RON BỘ'!B570="","",'📦 RON BỘ'!K570)</f>
        <v>0</v>
      </c>
      <c r="J3315" s="1" t="str">
        <f>IF('📦 RON BỘ'!B570="","","")</f>
        <v/>
      </c>
      <c r="L3315" s="1">
        <f>N(L3314)+IF(AND('🔎 TRA CỨU NHANH'!$C$2&lt;&gt;"",OR(ISNUMBER(SEARCH('🔎 TRA CỨU NHANH'!$C$2,$A3315)),ISNUMBER(SEARCH('🔎 TRA CỨU NHANH'!$C$2,$B3315)))),1,0)</f>
        <v>0</v>
      </c>
      <c r="M3315" s="1" t="str">
        <f t="shared" si="102"/>
        <v/>
      </c>
      <c r="N3315" s="1">
        <f>N(N3314)+IF(AND('💰 BÁO GIÁ'!$C$27&lt;&gt;"",OR(ISNUMBER(SEARCH('💰 BÁO GIÁ'!$C$27,$A3315)),ISNUMBER(SEARCH('💰 BÁO GIÁ'!$C$27,$B3315)))),1,0)</f>
        <v>0</v>
      </c>
      <c r="O3315" s="1" t="str">
        <f t="shared" si="103"/>
        <v/>
      </c>
    </row>
    <row r="3316" customHeight="1" spans="1:15">
      <c r="A3316" s="1" t="str">
        <f>IF('📦 RON BỘ'!B571="","",'📦 RON BỘ'!B571)</f>
        <v>HH00049</v>
      </c>
      <c r="B3316" s="1" t="str">
        <f>IF('📦 RON BỘ'!B571="","",'📦 RON BỘ'!C571)</f>
        <v>Ron bộ TD27 (10101-43G27) - CGP</v>
      </c>
      <c r="C3316" s="1" t="str">
        <f>IF('📦 RON BỘ'!B571="","","Ron bộ")</f>
        <v>Ron bộ</v>
      </c>
      <c r="D3316" s="1" t="str">
        <f>IF('📦 RON BỘ'!B571="","",'📦 RON BỘ'!F571)</f>
        <v>Bộ</v>
      </c>
      <c r="E3316" s="13">
        <f>IF('📦 RON BỘ'!B571="","",'📦 RON BỘ'!G571)</f>
        <v>0</v>
      </c>
      <c r="F3316" s="13">
        <f>IF('📦 RON BỘ'!B571="","",'📦 RON BỘ'!H571)</f>
        <v>0</v>
      </c>
      <c r="G3316" s="13">
        <f>IF('📦 RON BỘ'!B571="","",'📦 RON BỘ'!I571)</f>
        <v>0</v>
      </c>
      <c r="H3316" s="13">
        <f>IF('📦 RON BỘ'!B571="","",'📦 RON BỘ'!J571)</f>
        <v>0</v>
      </c>
      <c r="I3316" s="13">
        <f>IF('📦 RON BỘ'!B571="","",'📦 RON BỘ'!K571)</f>
        <v>0</v>
      </c>
      <c r="J3316" s="1" t="str">
        <f>IF('📦 RON BỘ'!B571="","","")</f>
        <v/>
      </c>
      <c r="L3316" s="1">
        <f>N(L3315)+IF(AND('🔎 TRA CỨU NHANH'!$C$2&lt;&gt;"",OR(ISNUMBER(SEARCH('🔎 TRA CỨU NHANH'!$C$2,$A3316)),ISNUMBER(SEARCH('🔎 TRA CỨU NHANH'!$C$2,$B3316)))),1,0)</f>
        <v>0</v>
      </c>
      <c r="M3316" s="1" t="str">
        <f t="shared" si="102"/>
        <v/>
      </c>
      <c r="N3316" s="1">
        <f>N(N3315)+IF(AND('💰 BÁO GIÁ'!$C$27&lt;&gt;"",OR(ISNUMBER(SEARCH('💰 BÁO GIÁ'!$C$27,$A3316)),ISNUMBER(SEARCH('💰 BÁO GIÁ'!$C$27,$B3316)))),1,0)</f>
        <v>0</v>
      </c>
      <c r="O3316" s="1" t="str">
        <f t="shared" si="103"/>
        <v/>
      </c>
    </row>
    <row r="3317" customHeight="1" spans="1:15">
      <c r="A3317" s="1" t="str">
        <f>IF('📦 RON BỘ'!B572="","",'📦 RON BỘ'!B572)</f>
        <v>HH082467</v>
      </c>
      <c r="B3317" s="1" t="str">
        <f>IF('📦 RON BỘ'!B572="","",'📦 RON BỘ'!C572)</f>
        <v>Ron bộ TD27 thép - DF</v>
      </c>
      <c r="C3317" s="1" t="str">
        <f>IF('📦 RON BỘ'!B572="","","Ron bộ")</f>
        <v>Ron bộ</v>
      </c>
      <c r="D3317" s="1" t="str">
        <f>IF('📦 RON BỘ'!B572="","",'📦 RON BỘ'!F572)</f>
        <v>Bộ</v>
      </c>
      <c r="E3317" s="13">
        <f>IF('📦 RON BỘ'!B572="","",'📦 RON BỘ'!G572)</f>
        <v>0</v>
      </c>
      <c r="F3317" s="13">
        <f>IF('📦 RON BỘ'!B572="","",'📦 RON BỘ'!H572)</f>
        <v>400000</v>
      </c>
      <c r="G3317" s="13">
        <f>IF('📦 RON BỘ'!B572="","",'📦 RON BỘ'!I572)</f>
        <v>420000</v>
      </c>
      <c r="H3317" s="13">
        <f>IF('📦 RON BỘ'!B572="","",'📦 RON BỘ'!J572)</f>
        <v>450000</v>
      </c>
      <c r="I3317" s="13">
        <f>IF('📦 RON BỘ'!B572="","",'📦 RON BỘ'!K572)</f>
        <v>0</v>
      </c>
      <c r="J3317" s="1" t="str">
        <f>IF('📦 RON BỘ'!B572="","","")</f>
        <v/>
      </c>
      <c r="L3317" s="1">
        <f>N(L3316)+IF(AND('🔎 TRA CỨU NHANH'!$C$2&lt;&gt;"",OR(ISNUMBER(SEARCH('🔎 TRA CỨU NHANH'!$C$2,$A3317)),ISNUMBER(SEARCH('🔎 TRA CỨU NHANH'!$C$2,$B3317)))),1,0)</f>
        <v>0</v>
      </c>
      <c r="M3317" s="1" t="str">
        <f t="shared" si="102"/>
        <v/>
      </c>
      <c r="N3317" s="1">
        <f>N(N3316)+IF(AND('💰 BÁO GIÁ'!$C$27&lt;&gt;"",OR(ISNUMBER(SEARCH('💰 BÁO GIÁ'!$C$27,$A3317)),ISNUMBER(SEARCH('💰 BÁO GIÁ'!$C$27,$B3317)))),1,0)</f>
        <v>0</v>
      </c>
      <c r="O3317" s="1" t="str">
        <f t="shared" si="103"/>
        <v/>
      </c>
    </row>
    <row r="3318" customHeight="1" spans="1:15">
      <c r="A3318" s="1" t="str">
        <f>IF('📦 RON BỘ'!B573="","",'📦 RON BỘ'!B573)</f>
        <v>HH076475</v>
      </c>
      <c r="B3318" s="1" t="str">
        <f>IF('📦 RON BỘ'!B573="","",'📦 RON BỘ'!C573)</f>
        <v>Ron bộ TD27 thép - MASAKO</v>
      </c>
      <c r="C3318" s="1" t="str">
        <f>IF('📦 RON BỘ'!B573="","","Ron bộ")</f>
        <v>Ron bộ</v>
      </c>
      <c r="D3318" s="1" t="str">
        <f>IF('📦 RON BỘ'!B573="","",'📦 RON BỘ'!F573)</f>
        <v>Bộ</v>
      </c>
      <c r="E3318" s="13">
        <f>IF('📦 RON BỘ'!B573="","",'📦 RON BỘ'!G573)</f>
        <v>0</v>
      </c>
      <c r="F3318" s="13">
        <f>IF('📦 RON BỘ'!B573="","",'📦 RON BỘ'!H573)</f>
        <v>400000</v>
      </c>
      <c r="G3318" s="13">
        <f>IF('📦 RON BỘ'!B573="","",'📦 RON BỘ'!I573)</f>
        <v>420000</v>
      </c>
      <c r="H3318" s="13">
        <f>IF('📦 RON BỘ'!B573="","",'📦 RON BỘ'!J573)</f>
        <v>450000</v>
      </c>
      <c r="I3318" s="13">
        <f>IF('📦 RON BỘ'!B573="","",'📦 RON BỘ'!K573)</f>
        <v>0</v>
      </c>
      <c r="J3318" s="1" t="str">
        <f>IF('📦 RON BỘ'!B573="","","")</f>
        <v/>
      </c>
      <c r="L3318" s="1">
        <f>N(L3317)+IF(AND('🔎 TRA CỨU NHANH'!$C$2&lt;&gt;"",OR(ISNUMBER(SEARCH('🔎 TRA CỨU NHANH'!$C$2,$A3318)),ISNUMBER(SEARCH('🔎 TRA CỨU NHANH'!$C$2,$B3318)))),1,0)</f>
        <v>0</v>
      </c>
      <c r="M3318" s="1" t="str">
        <f t="shared" si="102"/>
        <v/>
      </c>
      <c r="N3318" s="1">
        <f>N(N3317)+IF(AND('💰 BÁO GIÁ'!$C$27&lt;&gt;"",OR(ISNUMBER(SEARCH('💰 BÁO GIÁ'!$C$27,$A3318)),ISNUMBER(SEARCH('💰 BÁO GIÁ'!$C$27,$B3318)))),1,0)</f>
        <v>0</v>
      </c>
      <c r="O3318" s="1" t="str">
        <f t="shared" si="103"/>
        <v/>
      </c>
    </row>
    <row r="3319" customHeight="1" spans="1:15">
      <c r="A3319" s="1" t="str">
        <f>IF('📦 RON BỘ'!B574="","",'📦 RON BỘ'!B574)</f>
        <v>HH0311</v>
      </c>
      <c r="B3319" s="1" t="str">
        <f>IF('📦 RON BỘ'!B574="","",'📦 RON BỘ'!C574)</f>
        <v>Ron bộ TF Thép (S) - CGP</v>
      </c>
      <c r="C3319" s="1" t="str">
        <f>IF('📦 RON BỘ'!B574="","","Ron bộ")</f>
        <v>Ron bộ</v>
      </c>
      <c r="D3319" s="1" t="str">
        <f>IF('📦 RON BỘ'!B574="","",'📦 RON BỘ'!F574)</f>
        <v>Bộ</v>
      </c>
      <c r="E3319" s="13">
        <f>IF('📦 RON BỘ'!B574="","",'📦 RON BỘ'!G574)</f>
        <v>0</v>
      </c>
      <c r="F3319" s="13">
        <f>IF('📦 RON BỘ'!B574="","",'📦 RON BỘ'!H574)</f>
        <v>0</v>
      </c>
      <c r="G3319" s="13">
        <f>IF('📦 RON BỘ'!B574="","",'📦 RON BỘ'!I574)</f>
        <v>0</v>
      </c>
      <c r="H3319" s="13">
        <f>IF('📦 RON BỘ'!B574="","",'📦 RON BỘ'!J574)</f>
        <v>0</v>
      </c>
      <c r="I3319" s="13">
        <f>IF('📦 RON BỘ'!B574="","",'📦 RON BỘ'!K574)</f>
        <v>0</v>
      </c>
      <c r="J3319" s="1" t="str">
        <f>IF('📦 RON BỘ'!B574="","","")</f>
        <v/>
      </c>
      <c r="L3319" s="1">
        <f>N(L3318)+IF(AND('🔎 TRA CỨU NHANH'!$C$2&lt;&gt;"",OR(ISNUMBER(SEARCH('🔎 TRA CỨU NHANH'!$C$2,$A3319)),ISNUMBER(SEARCH('🔎 TRA CỨU NHANH'!$C$2,$B3319)))),1,0)</f>
        <v>0</v>
      </c>
      <c r="M3319" s="1" t="str">
        <f t="shared" si="102"/>
        <v/>
      </c>
      <c r="N3319" s="1">
        <f>N(N3318)+IF(AND('💰 BÁO GIÁ'!$C$27&lt;&gt;"",OR(ISNUMBER(SEARCH('💰 BÁO GIÁ'!$C$27,$A3319)),ISNUMBER(SEARCH('💰 BÁO GIÁ'!$C$27,$B3319)))),1,0)</f>
        <v>0</v>
      </c>
      <c r="O3319" s="1" t="str">
        <f t="shared" si="103"/>
        <v/>
      </c>
    </row>
    <row r="3320" customHeight="1" spans="1:15">
      <c r="A3320" s="1" t="str">
        <f>IF('📦 RON BỘ'!B575="","",'📦 RON BỘ'!B575)</f>
        <v>HH081520</v>
      </c>
      <c r="B3320" s="1" t="str">
        <f>IF('📦 RON BỘ'!B575="","",'📦 RON BỘ'!C575)</f>
        <v>Ron bộ TRÊN 6D140-N/ S6D140-2 / SAA6D140E-3 (thép) - NICE IN</v>
      </c>
      <c r="C3320" s="1" t="str">
        <f>IF('📦 RON BỘ'!B575="","","Ron bộ")</f>
        <v>Ron bộ</v>
      </c>
      <c r="D3320" s="1" t="str">
        <f>IF('📦 RON BỘ'!B575="","",'📦 RON BỘ'!F575)</f>
        <v>Bộ</v>
      </c>
      <c r="E3320" s="13">
        <f>IF('📦 RON BỘ'!B575="","",'📦 RON BỘ'!G575)</f>
        <v>0</v>
      </c>
      <c r="F3320" s="13">
        <f>IF('📦 RON BỘ'!B575="","",'📦 RON BỘ'!H575)</f>
        <v>1850000</v>
      </c>
      <c r="G3320" s="13">
        <f>IF('📦 RON BỘ'!B575="","",'📦 RON BỘ'!I575)</f>
        <v>1950000</v>
      </c>
      <c r="H3320" s="13">
        <f>IF('📦 RON BỘ'!B575="","",'📦 RON BỘ'!J575)</f>
        <v>2100000</v>
      </c>
      <c r="I3320" s="13">
        <f>IF('📦 RON BỘ'!B575="","",'📦 RON BỘ'!K575)</f>
        <v>0</v>
      </c>
      <c r="J3320" s="1" t="str">
        <f>IF('📦 RON BỘ'!B575="","","")</f>
        <v/>
      </c>
      <c r="L3320" s="1">
        <f>N(L3319)+IF(AND('🔎 TRA CỨU NHANH'!$C$2&lt;&gt;"",OR(ISNUMBER(SEARCH('🔎 TRA CỨU NHANH'!$C$2,$A3320)),ISNUMBER(SEARCH('🔎 TRA CỨU NHANH'!$C$2,$B3320)))),1,0)</f>
        <v>0</v>
      </c>
      <c r="M3320" s="1" t="str">
        <f t="shared" si="102"/>
        <v/>
      </c>
      <c r="N3320" s="1">
        <f>N(N3319)+IF(AND('💰 BÁO GIÁ'!$C$27&lt;&gt;"",OR(ISNUMBER(SEARCH('💰 BÁO GIÁ'!$C$27,$A3320)),ISNUMBER(SEARCH('💰 BÁO GIÁ'!$C$27,$B3320)))),1,0)</f>
        <v>0</v>
      </c>
      <c r="O3320" s="1" t="str">
        <f t="shared" si="103"/>
        <v/>
      </c>
    </row>
    <row r="3321" customHeight="1" spans="1:15">
      <c r="A3321" s="1" t="str">
        <f>IF('📦 RON BỘ'!B576="","",'📦 RON BỘ'!B576)</f>
        <v>HH078572</v>
      </c>
      <c r="B3321" s="1" t="str">
        <f>IF('📦 RON BỘ'!B576="","",'📦 RON BỘ'!C576)</f>
        <v>Ron bộ TRÊN 6D170/S6D170 (đời cơ) - NICE IN</v>
      </c>
      <c r="C3321" s="1" t="str">
        <f>IF('📦 RON BỘ'!B576="","","Ron bộ")</f>
        <v>Ron bộ</v>
      </c>
      <c r="D3321" s="1" t="str">
        <f>IF('📦 RON BỘ'!B576="","",'📦 RON BỘ'!F576)</f>
        <v>Bộ</v>
      </c>
      <c r="E3321" s="13">
        <f>IF('📦 RON BỘ'!B576="","",'📦 RON BỘ'!G576)</f>
        <v>0</v>
      </c>
      <c r="F3321" s="13">
        <f>IF('📦 RON BỘ'!B576="","",'📦 RON BỘ'!H576)</f>
        <v>4800000</v>
      </c>
      <c r="G3321" s="13">
        <f>IF('📦 RON BỘ'!B576="","",'📦 RON BỘ'!I576)</f>
        <v>5200000</v>
      </c>
      <c r="H3321" s="13">
        <f>IF('📦 RON BỘ'!B576="","",'📦 RON BỘ'!J576)</f>
        <v>5500000</v>
      </c>
      <c r="I3321" s="13">
        <f>IF('📦 RON BỘ'!B576="","",'📦 RON BỘ'!K576)</f>
        <v>0</v>
      </c>
      <c r="J3321" s="1" t="str">
        <f>IF('📦 RON BỘ'!B576="","","")</f>
        <v/>
      </c>
      <c r="L3321" s="1">
        <f>N(L3320)+IF(AND('🔎 TRA CỨU NHANH'!$C$2&lt;&gt;"",OR(ISNUMBER(SEARCH('🔎 TRA CỨU NHANH'!$C$2,$A3321)),ISNUMBER(SEARCH('🔎 TRA CỨU NHANH'!$C$2,$B3321)))),1,0)</f>
        <v>0</v>
      </c>
      <c r="M3321" s="1" t="str">
        <f t="shared" si="102"/>
        <v/>
      </c>
      <c r="N3321" s="1">
        <f>N(N3320)+IF(AND('💰 BÁO GIÁ'!$C$27&lt;&gt;"",OR(ISNUMBER(SEARCH('💰 BÁO GIÁ'!$C$27,$A3321)),ISNUMBER(SEARCH('💰 BÁO GIÁ'!$C$27,$B3321)))),1,0)</f>
        <v>0</v>
      </c>
      <c r="O3321" s="1" t="str">
        <f t="shared" si="103"/>
        <v/>
      </c>
    </row>
    <row r="3322" customHeight="1" spans="1:15">
      <c r="A3322" s="1" t="str">
        <f>IF('📦 RON BỘ'!B577="","",'📦 RON BỘ'!B577)</f>
        <v>HH077344</v>
      </c>
      <c r="B3322" s="1" t="str">
        <f>IF('📦 RON BỘ'!B577="","",'📦 RON BỘ'!C577)</f>
        <v>Ron bộ TRÊN 6D170/S6D170/SAA6D170E (đời điện) - NICE IN</v>
      </c>
      <c r="C3322" s="1" t="str">
        <f>IF('📦 RON BỘ'!B577="","","Ron bộ")</f>
        <v>Ron bộ</v>
      </c>
      <c r="D3322" s="1" t="str">
        <f>IF('📦 RON BỘ'!B577="","",'📦 RON BỘ'!F577)</f>
        <v>Bộ</v>
      </c>
      <c r="E3322" s="13">
        <f>IF('📦 RON BỘ'!B577="","",'📦 RON BỘ'!G577)</f>
        <v>0</v>
      </c>
      <c r="F3322" s="13">
        <f>IF('📦 RON BỘ'!B577="","",'📦 RON BỘ'!H577)</f>
        <v>6200000</v>
      </c>
      <c r="G3322" s="13">
        <f>IF('📦 RON BỘ'!B577="","",'📦 RON BỘ'!I577)</f>
        <v>6600000</v>
      </c>
      <c r="H3322" s="13">
        <f>IF('📦 RON BỘ'!B577="","",'📦 RON BỘ'!J577)</f>
        <v>7000000</v>
      </c>
      <c r="I3322" s="13">
        <f>IF('📦 RON BỘ'!B577="","",'📦 RON BỘ'!K577)</f>
        <v>0</v>
      </c>
      <c r="J3322" s="1" t="str">
        <f>IF('📦 RON BỘ'!B577="","","")</f>
        <v/>
      </c>
      <c r="L3322" s="1">
        <f>N(L3321)+IF(AND('🔎 TRA CỨU NHANH'!$C$2&lt;&gt;"",OR(ISNUMBER(SEARCH('🔎 TRA CỨU NHANH'!$C$2,$A3322)),ISNUMBER(SEARCH('🔎 TRA CỨU NHANH'!$C$2,$B3322)))),1,0)</f>
        <v>0</v>
      </c>
      <c r="M3322" s="1" t="str">
        <f t="shared" si="102"/>
        <v/>
      </c>
      <c r="N3322" s="1">
        <f>N(N3321)+IF(AND('💰 BÁO GIÁ'!$C$27&lt;&gt;"",OR(ISNUMBER(SEARCH('💰 BÁO GIÁ'!$C$27,$A3322)),ISNUMBER(SEARCH('💰 BÁO GIÁ'!$C$27,$B3322)))),1,0)</f>
        <v>0</v>
      </c>
      <c r="O3322" s="1" t="str">
        <f t="shared" si="103"/>
        <v/>
      </c>
    </row>
    <row r="3323" customHeight="1" spans="1:15">
      <c r="A3323" s="1" t="str">
        <f>IF('📦 RON BỘ'!B578="","",'📦 RON BỘ'!B578)</f>
        <v>HH079015</v>
      </c>
      <c r="B3323" s="1" t="str">
        <f>IF('📦 RON BỘ'!B578="","",'📦 RON BỘ'!C578)</f>
        <v>Ron bộ V3300 - 16V thép - NICE IN</v>
      </c>
      <c r="C3323" s="1" t="str">
        <f>IF('📦 RON BỘ'!B578="","","Ron bộ")</f>
        <v>Ron bộ</v>
      </c>
      <c r="D3323" s="1" t="str">
        <f>IF('📦 RON BỘ'!B578="","",'📦 RON BỘ'!F578)</f>
        <v>Bộ</v>
      </c>
      <c r="E3323" s="13">
        <f>IF('📦 RON BỘ'!B578="","",'📦 RON BỘ'!G578)</f>
        <v>0</v>
      </c>
      <c r="F3323" s="13">
        <f>IF('📦 RON BỘ'!B578="","",'📦 RON BỘ'!H578)</f>
        <v>850000</v>
      </c>
      <c r="G3323" s="13">
        <f>IF('📦 RON BỘ'!B578="","",'📦 RON BỘ'!I578)</f>
        <v>900000</v>
      </c>
      <c r="H3323" s="13">
        <f>IF('📦 RON BỘ'!B578="","",'📦 RON BỘ'!J578)</f>
        <v>950000</v>
      </c>
      <c r="I3323" s="13">
        <f>IF('📦 RON BỘ'!B578="","",'📦 RON BỘ'!K578)</f>
        <v>0</v>
      </c>
      <c r="J3323" s="1" t="str">
        <f>IF('📦 RON BỘ'!B578="","","")</f>
        <v/>
      </c>
      <c r="L3323" s="1">
        <f>N(L3322)+IF(AND('🔎 TRA CỨU NHANH'!$C$2&lt;&gt;"",OR(ISNUMBER(SEARCH('🔎 TRA CỨU NHANH'!$C$2,$A3323)),ISNUMBER(SEARCH('🔎 TRA CỨU NHANH'!$C$2,$B3323)))),1,0)</f>
        <v>0</v>
      </c>
      <c r="M3323" s="1" t="str">
        <f t="shared" si="102"/>
        <v/>
      </c>
      <c r="N3323" s="1">
        <f>N(N3322)+IF(AND('💰 BÁO GIÁ'!$C$27&lt;&gt;"",OR(ISNUMBER(SEARCH('💰 BÁO GIÁ'!$C$27,$A3323)),ISNUMBER(SEARCH('💰 BÁO GIÁ'!$C$27,$B3323)))),1,0)</f>
        <v>0</v>
      </c>
      <c r="O3323" s="1" t="str">
        <f t="shared" si="103"/>
        <v/>
      </c>
    </row>
    <row r="3324" customHeight="1" spans="1:15">
      <c r="A3324" s="1" t="str">
        <f>IF('📦 RON BỘ'!B579="","",'📦 RON BỘ'!B579)</f>
        <v>HH080755</v>
      </c>
      <c r="B3324" s="1" t="str">
        <f>IF('📦 RON BỘ'!B579="","",'📦 RON BỘ'!C579)</f>
        <v>Ron bộ V3307 Thép Inox - MASAKO</v>
      </c>
      <c r="C3324" s="1" t="str">
        <f>IF('📦 RON BỘ'!B579="","","Ron bộ")</f>
        <v>Ron bộ</v>
      </c>
      <c r="D3324" s="1" t="str">
        <f>IF('📦 RON BỘ'!B579="","",'📦 RON BỘ'!F579)</f>
        <v>Bộ</v>
      </c>
      <c r="E3324" s="13">
        <f>IF('📦 RON BỘ'!B579="","",'📦 RON BỘ'!G579)</f>
        <v>0</v>
      </c>
      <c r="F3324" s="13">
        <f>IF('📦 RON BỘ'!B579="","",'📦 RON BỘ'!H579)</f>
        <v>1100000</v>
      </c>
      <c r="G3324" s="13">
        <f>IF('📦 RON BỘ'!B579="","",'📦 RON BỘ'!I579)</f>
        <v>1200000</v>
      </c>
      <c r="H3324" s="13">
        <f>IF('📦 RON BỘ'!B579="","",'📦 RON BỘ'!J579)</f>
        <v>1300000</v>
      </c>
      <c r="I3324" s="13">
        <f>IF('📦 RON BỘ'!B579="","",'📦 RON BỘ'!K579)</f>
        <v>0</v>
      </c>
      <c r="J3324" s="1" t="str">
        <f>IF('📦 RON BỘ'!B579="","","")</f>
        <v/>
      </c>
      <c r="L3324" s="1">
        <f>N(L3323)+IF(AND('🔎 TRA CỨU NHANH'!$C$2&lt;&gt;"",OR(ISNUMBER(SEARCH('🔎 TRA CỨU NHANH'!$C$2,$A3324)),ISNUMBER(SEARCH('🔎 TRA CỨU NHANH'!$C$2,$B3324)))),1,0)</f>
        <v>0</v>
      </c>
      <c r="M3324" s="1" t="str">
        <f t="shared" si="102"/>
        <v/>
      </c>
      <c r="N3324" s="1">
        <f>N(N3323)+IF(AND('💰 BÁO GIÁ'!$C$27&lt;&gt;"",OR(ISNUMBER(SEARCH('💰 BÁO GIÁ'!$C$27,$A3324)),ISNUMBER(SEARCH('💰 BÁO GIÁ'!$C$27,$B3324)))),1,0)</f>
        <v>0</v>
      </c>
      <c r="O3324" s="1" t="str">
        <f t="shared" si="103"/>
        <v/>
      </c>
    </row>
    <row r="3325" customHeight="1" spans="1:15">
      <c r="A3325" s="1" t="str">
        <f>IF('📦 RON BỘ'!B580="","",'📦 RON BỘ'!B580)</f>
        <v>HH075960</v>
      </c>
      <c r="B3325" s="1" t="str">
        <f>IF('📦 RON BỘ'!B580="","",'📦 RON BỘ'!C580)</f>
        <v>Ron bộ V3800 Thép - DF</v>
      </c>
      <c r="C3325" s="1" t="str">
        <f>IF('📦 RON BỘ'!B580="","","Ron bộ")</f>
        <v>Ron bộ</v>
      </c>
      <c r="D3325" s="1" t="str">
        <f>IF('📦 RON BỘ'!B580="","",'📦 RON BỘ'!F580)</f>
        <v>Bộ</v>
      </c>
      <c r="E3325" s="13">
        <f>IF('📦 RON BỘ'!B580="","",'📦 RON BỘ'!G580)</f>
        <v>0</v>
      </c>
      <c r="F3325" s="13">
        <f>IF('📦 RON BỘ'!B580="","",'📦 RON BỘ'!H580)</f>
        <v>0</v>
      </c>
      <c r="G3325" s="13">
        <f>IF('📦 RON BỘ'!B580="","",'📦 RON BỘ'!I580)</f>
        <v>0</v>
      </c>
      <c r="H3325" s="13">
        <f>IF('📦 RON BỘ'!B580="","",'📦 RON BỘ'!J580)</f>
        <v>0</v>
      </c>
      <c r="I3325" s="13">
        <f>IF('📦 RON BỘ'!B580="","",'📦 RON BỘ'!K580)</f>
        <v>0</v>
      </c>
      <c r="J3325" s="1" t="str">
        <f>IF('📦 RON BỘ'!B580="","","")</f>
        <v/>
      </c>
      <c r="L3325" s="1">
        <f>N(L3324)+IF(AND('🔎 TRA CỨU NHANH'!$C$2&lt;&gt;"",OR(ISNUMBER(SEARCH('🔎 TRA CỨU NHANH'!$C$2,$A3325)),ISNUMBER(SEARCH('🔎 TRA CỨU NHANH'!$C$2,$B3325)))),1,0)</f>
        <v>0</v>
      </c>
      <c r="M3325" s="1" t="str">
        <f t="shared" si="102"/>
        <v/>
      </c>
      <c r="N3325" s="1">
        <f>N(N3324)+IF(AND('💰 BÁO GIÁ'!$C$27&lt;&gt;"",OR(ISNUMBER(SEARCH('💰 BÁO GIÁ'!$C$27,$A3325)),ISNUMBER(SEARCH('💰 BÁO GIÁ'!$C$27,$B3325)))),1,0)</f>
        <v>0</v>
      </c>
      <c r="O3325" s="1" t="str">
        <f t="shared" si="103"/>
        <v/>
      </c>
    </row>
    <row r="3326" customHeight="1" spans="1:15">
      <c r="A3326" s="1" t="str">
        <f>IF('📦 RON BỘ'!B581="","",'📦 RON BỘ'!B581)</f>
        <v>HH075961</v>
      </c>
      <c r="B3326" s="1" t="str">
        <f>IF('📦 RON BỘ'!B581="","",'📦 RON BỘ'!C581)</f>
        <v>Ron bộ V4000 Thép - DF</v>
      </c>
      <c r="C3326" s="1" t="str">
        <f>IF('📦 RON BỘ'!B581="","","Ron bộ")</f>
        <v>Ron bộ</v>
      </c>
      <c r="D3326" s="1" t="str">
        <f>IF('📦 RON BỘ'!B581="","",'📦 RON BỘ'!F581)</f>
        <v>Cái</v>
      </c>
      <c r="E3326" s="13">
        <f>IF('📦 RON BỘ'!B581="","",'📦 RON BỘ'!G581)</f>
        <v>0</v>
      </c>
      <c r="F3326" s="13">
        <f>IF('📦 RON BỘ'!B581="","",'📦 RON BỘ'!H581)</f>
        <v>0</v>
      </c>
      <c r="G3326" s="13">
        <f>IF('📦 RON BỘ'!B581="","",'📦 RON BỘ'!I581)</f>
        <v>0</v>
      </c>
      <c r="H3326" s="13">
        <f>IF('📦 RON BỘ'!B581="","",'📦 RON BỘ'!J581)</f>
        <v>0</v>
      </c>
      <c r="I3326" s="13">
        <f>IF('📦 RON BỘ'!B581="","",'📦 RON BỘ'!K581)</f>
        <v>0</v>
      </c>
      <c r="J3326" s="1" t="str">
        <f>IF('📦 RON BỘ'!B581="","","")</f>
        <v/>
      </c>
      <c r="L3326" s="1">
        <f>N(L3325)+IF(AND('🔎 TRA CỨU NHANH'!$C$2&lt;&gt;"",OR(ISNUMBER(SEARCH('🔎 TRA CỨU NHANH'!$C$2,$A3326)),ISNUMBER(SEARCH('🔎 TRA CỨU NHANH'!$C$2,$B3326)))),1,0)</f>
        <v>0</v>
      </c>
      <c r="M3326" s="1" t="str">
        <f t="shared" si="102"/>
        <v/>
      </c>
      <c r="N3326" s="1">
        <f>N(N3325)+IF(AND('💰 BÁO GIÁ'!$C$27&lt;&gt;"",OR(ISNUMBER(SEARCH('💰 BÁO GIÁ'!$C$27,$A3326)),ISNUMBER(SEARCH('💰 BÁO GIÁ'!$C$27,$B3326)))),1,0)</f>
        <v>0</v>
      </c>
      <c r="O3326" s="1" t="str">
        <f t="shared" si="103"/>
        <v/>
      </c>
    </row>
    <row r="3327" customHeight="1" spans="1:15">
      <c r="A3327" s="1" t="str">
        <f>IF('📦 RON BỘ'!B582="","",'📦 RON BỘ'!B582)</f>
        <v/>
      </c>
      <c r="B3327" s="1" t="str">
        <f>IF('📦 RON BỘ'!B582="","",'📦 RON BỘ'!C582)</f>
        <v/>
      </c>
      <c r="C3327" s="1" t="str">
        <f>IF('📦 RON BỘ'!B582="","","Ron bộ")</f>
        <v/>
      </c>
      <c r="D3327" s="1" t="str">
        <f>IF('📦 RON BỘ'!B582="","",'📦 RON BỘ'!F582)</f>
        <v/>
      </c>
      <c r="E3327" s="1" t="str">
        <f>IF('📦 RON BỘ'!B582="","",'📦 RON BỘ'!G582)</f>
        <v/>
      </c>
      <c r="F3327" s="1" t="str">
        <f>IF('📦 RON BỘ'!B582="","",'📦 RON BỘ'!H582)</f>
        <v/>
      </c>
      <c r="G3327" s="1" t="str">
        <f>IF('📦 RON BỘ'!B582="","",'📦 RON BỘ'!I582)</f>
        <v/>
      </c>
      <c r="H3327" s="1" t="str">
        <f>IF('📦 RON BỘ'!B582="","",'📦 RON BỘ'!J582)</f>
        <v/>
      </c>
      <c r="I3327" s="1" t="str">
        <f>IF('📦 RON BỘ'!B582="","",'📦 RON BỘ'!K582)</f>
        <v/>
      </c>
      <c r="J3327" s="1" t="str">
        <f>IF('📦 RON BỘ'!B582="","","")</f>
        <v/>
      </c>
      <c r="L3327" s="1">
        <f>N(L3326)+IF(AND('🔎 TRA CỨU NHANH'!$C$2&lt;&gt;"",OR(ISNUMBER(SEARCH('🔎 TRA CỨU NHANH'!$C$2,$A3327)),ISNUMBER(SEARCH('🔎 TRA CỨU NHANH'!$C$2,$B3327)))),1,0)</f>
        <v>0</v>
      </c>
      <c r="M3327" s="1" t="str">
        <f t="shared" si="102"/>
        <v/>
      </c>
      <c r="N3327" s="1">
        <f>N(N3326)+IF(AND('💰 BÁO GIÁ'!$C$27&lt;&gt;"",OR(ISNUMBER(SEARCH('💰 BÁO GIÁ'!$C$27,$A3327)),ISNUMBER(SEARCH('💰 BÁO GIÁ'!$C$27,$B3327)))),1,0)</f>
        <v>0</v>
      </c>
      <c r="O3327" s="1" t="str">
        <f t="shared" si="103"/>
        <v/>
      </c>
    </row>
    <row r="3328" customHeight="1" spans="1:15">
      <c r="A3328" s="1" t="str">
        <f>IF('📦 RON BỘ'!B583="","",'📦 RON BỘ'!B583)</f>
        <v>HH077487</v>
      </c>
      <c r="B3328" s="1" t="str">
        <f>IF('📦 RON BỘ'!B583="","",'📦 RON BỘ'!C583)</f>
        <v>Ron bộ Volvo TCD2012 L06 (Deutz BF6M2012) - Thép - DF</v>
      </c>
      <c r="C3328" s="1" t="str">
        <f>IF('📦 RON BỘ'!B583="","","Ron bộ")</f>
        <v>Ron bộ</v>
      </c>
      <c r="D3328" s="1" t="str">
        <f>IF('📦 RON BỘ'!B583="","",'📦 RON BỘ'!F583)</f>
        <v>Bộ</v>
      </c>
      <c r="E3328" s="13">
        <f>IF('📦 RON BỘ'!B583="","",'📦 RON BỘ'!G583)</f>
        <v>0</v>
      </c>
      <c r="F3328" s="13">
        <f>IF('📦 RON BỘ'!B583="","",'📦 RON BỘ'!H583)</f>
        <v>1500000</v>
      </c>
      <c r="G3328" s="13">
        <f>IF('📦 RON BỘ'!B583="","",'📦 RON BỘ'!I583)</f>
        <v>1600000</v>
      </c>
      <c r="H3328" s="13">
        <f>IF('📦 RON BỘ'!B583="","",'📦 RON BỘ'!J583)</f>
        <v>1750000</v>
      </c>
      <c r="I3328" s="13">
        <f>IF('📦 RON BỘ'!B583="","",'📦 RON BỘ'!K583)</f>
        <v>0</v>
      </c>
      <c r="J3328" s="1" t="str">
        <f>IF('📦 RON BỘ'!B583="","","")</f>
        <v/>
      </c>
      <c r="L3328" s="1">
        <f>N(L3327)+IF(AND('🔎 TRA CỨU NHANH'!$C$2&lt;&gt;"",OR(ISNUMBER(SEARCH('🔎 TRA CỨU NHANH'!$C$2,$A3328)),ISNUMBER(SEARCH('🔎 TRA CỨU NHANH'!$C$2,$B3328)))),1,0)</f>
        <v>0</v>
      </c>
      <c r="M3328" s="1" t="str">
        <f t="shared" si="102"/>
        <v/>
      </c>
      <c r="N3328" s="1">
        <f>N(N3327)+IF(AND('💰 BÁO GIÁ'!$C$27&lt;&gt;"",OR(ISNUMBER(SEARCH('💰 BÁO GIÁ'!$C$27,$A3328)),ISNUMBER(SEARCH('💰 BÁO GIÁ'!$C$27,$B3328)))),1,0)</f>
        <v>0</v>
      </c>
      <c r="O3328" s="1" t="str">
        <f t="shared" si="103"/>
        <v/>
      </c>
    </row>
    <row r="3329" customHeight="1" spans="1:15">
      <c r="A3329" s="1" t="str">
        <f>IF('📦 RON BỘ'!B584="","",'📦 RON BỘ'!B584)</f>
        <v>HH077486</v>
      </c>
      <c r="B3329" s="1" t="str">
        <f>IF('📦 RON BỘ'!B584="","",'📦 RON BỘ'!C584)</f>
        <v>Ron bộ Volvo/ Deutz BF4M2012 / TCD2012 L04 Thép - DF</v>
      </c>
      <c r="C3329" s="1" t="str">
        <f>IF('📦 RON BỘ'!B584="","","Ron bộ")</f>
        <v>Ron bộ</v>
      </c>
      <c r="D3329" s="1" t="str">
        <f>IF('📦 RON BỘ'!B584="","",'📦 RON BỘ'!F584)</f>
        <v>Bộ</v>
      </c>
      <c r="E3329" s="13">
        <f>IF('📦 RON BỘ'!B584="","",'📦 RON BỘ'!G584)</f>
        <v>0</v>
      </c>
      <c r="F3329" s="13">
        <f>IF('📦 RON BỘ'!B584="","",'📦 RON BỘ'!H584)</f>
        <v>1300000</v>
      </c>
      <c r="G3329" s="13">
        <f>IF('📦 RON BỘ'!B584="","",'📦 RON BỘ'!I584)</f>
        <v>1400000</v>
      </c>
      <c r="H3329" s="13">
        <f>IF('📦 RON BỘ'!B584="","",'📦 RON BỘ'!J584)</f>
        <v>1500000</v>
      </c>
      <c r="I3329" s="13">
        <f>IF('📦 RON BỘ'!B584="","",'📦 RON BỘ'!K584)</f>
        <v>0</v>
      </c>
      <c r="J3329" s="1" t="str">
        <f>IF('📦 RON BỘ'!B584="","","")</f>
        <v/>
      </c>
      <c r="L3329" s="1">
        <f>N(L3328)+IF(AND('🔎 TRA CỨU NHANH'!$C$2&lt;&gt;"",OR(ISNUMBER(SEARCH('🔎 TRA CỨU NHANH'!$C$2,$A3329)),ISNUMBER(SEARCH('🔎 TRA CỨU NHANH'!$C$2,$B3329)))),1,0)</f>
        <v>0</v>
      </c>
      <c r="M3329" s="1" t="str">
        <f t="shared" si="102"/>
        <v/>
      </c>
      <c r="N3329" s="1">
        <f>N(N3328)+IF(AND('💰 BÁO GIÁ'!$C$27&lt;&gt;"",OR(ISNUMBER(SEARCH('💰 BÁO GIÁ'!$C$27,$A3329)),ISNUMBER(SEARCH('💰 BÁO GIÁ'!$C$27,$B3329)))),1,0)</f>
        <v>0</v>
      </c>
      <c r="O3329" s="1" t="str">
        <f t="shared" si="103"/>
        <v/>
      </c>
    </row>
    <row r="3330" customHeight="1" spans="1:15">
      <c r="A3330" s="1" t="str">
        <f>IF('📦 RON BỘ'!B585="","",'📦 RON BỘ'!B585)</f>
        <v/>
      </c>
      <c r="B3330" s="1" t="str">
        <f>IF('📦 RON BỘ'!B585="","",'📦 RON BỘ'!C585)</f>
        <v/>
      </c>
      <c r="C3330" s="1" t="str">
        <f>IF('📦 RON BỘ'!B585="","","Ron bộ")</f>
        <v/>
      </c>
      <c r="D3330" s="1" t="str">
        <f>IF('📦 RON BỘ'!B585="","",'📦 RON BỘ'!F585)</f>
        <v/>
      </c>
      <c r="E3330" s="1" t="str">
        <f>IF('📦 RON BỘ'!B585="","",'📦 RON BỘ'!G585)</f>
        <v/>
      </c>
      <c r="F3330" s="1" t="str">
        <f>IF('📦 RON BỘ'!B585="","",'📦 RON BỘ'!H585)</f>
        <v/>
      </c>
      <c r="G3330" s="1" t="str">
        <f>IF('📦 RON BỘ'!B585="","",'📦 RON BỘ'!I585)</f>
        <v/>
      </c>
      <c r="H3330" s="1" t="str">
        <f>IF('📦 RON BỘ'!B585="","",'📦 RON BỘ'!J585)</f>
        <v/>
      </c>
      <c r="I3330" s="1" t="str">
        <f>IF('📦 RON BỘ'!B585="","",'📦 RON BỘ'!K585)</f>
        <v/>
      </c>
      <c r="J3330" s="1" t="str">
        <f>IF('📦 RON BỘ'!B585="","","")</f>
        <v/>
      </c>
      <c r="L3330" s="1">
        <f>N(L3329)+IF(AND('🔎 TRA CỨU NHANH'!$C$2&lt;&gt;"",OR(ISNUMBER(SEARCH('🔎 TRA CỨU NHANH'!$C$2,$A3330)),ISNUMBER(SEARCH('🔎 TRA CỨU NHANH'!$C$2,$B3330)))),1,0)</f>
        <v>0</v>
      </c>
      <c r="M3330" s="1" t="str">
        <f t="shared" ref="M3330:M3393" si="104">IF(L3330&gt;N(L3329),L3330,"")</f>
        <v/>
      </c>
      <c r="N3330" s="1">
        <f>N(N3329)+IF(AND('💰 BÁO GIÁ'!$C$27&lt;&gt;"",OR(ISNUMBER(SEARCH('💰 BÁO GIÁ'!$C$27,$A3330)),ISNUMBER(SEARCH('💰 BÁO GIÁ'!$C$27,$B3330)))),1,0)</f>
        <v>0</v>
      </c>
      <c r="O3330" s="1" t="str">
        <f t="shared" ref="O3330:O3393" si="105">IF(N3330&gt;N(N3329),N3330,"")</f>
        <v/>
      </c>
    </row>
    <row r="3331" customHeight="1" spans="1:15">
      <c r="A3331" s="1" t="str">
        <f>IF('📦 RON BỘ'!B586="","",'📦 RON BỘ'!B586)</f>
        <v>HH20493</v>
      </c>
      <c r="B3331" s="1" t="str">
        <f>IF('📦 RON BỘ'!B586="","",'📦 RON BỘ'!C586)</f>
        <v>Ron bộ W06D / W06E - CGP/ REISSE</v>
      </c>
      <c r="C3331" s="1" t="str">
        <f>IF('📦 RON BỘ'!B586="","","Ron bộ")</f>
        <v>Ron bộ</v>
      </c>
      <c r="D3331" s="1" t="str">
        <f>IF('📦 RON BỘ'!B586="","",'📦 RON BỘ'!F586)</f>
        <v>Bộ</v>
      </c>
      <c r="E3331" s="13">
        <f>IF('📦 RON BỘ'!B586="","",'📦 RON BỘ'!G586)</f>
        <v>0</v>
      </c>
      <c r="F3331" s="13">
        <f>IF('📦 RON BỘ'!B586="","",'📦 RON BỘ'!H586)</f>
        <v>0</v>
      </c>
      <c r="G3331" s="13">
        <f>IF('📦 RON BỘ'!B586="","",'📦 RON BỘ'!I586)</f>
        <v>0</v>
      </c>
      <c r="H3331" s="13">
        <f>IF('📦 RON BỘ'!B586="","",'📦 RON BỘ'!J586)</f>
        <v>0</v>
      </c>
      <c r="I3331" s="13">
        <f>IF('📦 RON BỘ'!B586="","",'📦 RON BỘ'!K586)</f>
        <v>0</v>
      </c>
      <c r="J3331" s="1" t="str">
        <f>IF('📦 RON BỘ'!B586="","","")</f>
        <v/>
      </c>
      <c r="L3331" s="1">
        <f>N(L3330)+IF(AND('🔎 TRA CỨU NHANH'!$C$2&lt;&gt;"",OR(ISNUMBER(SEARCH('🔎 TRA CỨU NHANH'!$C$2,$A3331)),ISNUMBER(SEARCH('🔎 TRA CỨU NHANH'!$C$2,$B3331)))),1,0)</f>
        <v>0</v>
      </c>
      <c r="M3331" s="1" t="str">
        <f t="shared" si="104"/>
        <v/>
      </c>
      <c r="N3331" s="1">
        <f>N(N3330)+IF(AND('💰 BÁO GIÁ'!$C$27&lt;&gt;"",OR(ISNUMBER(SEARCH('💰 BÁO GIÁ'!$C$27,$A3331)),ISNUMBER(SEARCH('💰 BÁO GIÁ'!$C$27,$B3331)))),1,0)</f>
        <v>0</v>
      </c>
      <c r="O3331" s="1" t="str">
        <f t="shared" si="105"/>
        <v/>
      </c>
    </row>
    <row r="3332" customHeight="1" spans="1:15">
      <c r="A3332" s="1" t="str">
        <f>IF('📦 RON BỘ'!B587="","",'📦 RON BỘ'!B587)</f>
        <v>HH078288</v>
      </c>
      <c r="B3332" s="1" t="str">
        <f>IF('📦 RON BỘ'!B587="","",'📦 RON BỘ'!C587)</f>
        <v>Ron bộ W06D sợi tổng hợp - MASAKO</v>
      </c>
      <c r="C3332" s="1" t="str">
        <f>IF('📦 RON BỘ'!B587="","","Ron bộ")</f>
        <v>Ron bộ</v>
      </c>
      <c r="D3332" s="1" t="str">
        <f>IF('📦 RON BỘ'!B587="","",'📦 RON BỘ'!F587)</f>
        <v>Bộ</v>
      </c>
      <c r="E3332" s="13">
        <f>IF('📦 RON BỘ'!B587="","",'📦 RON BỘ'!G587)</f>
        <v>0</v>
      </c>
      <c r="F3332" s="13">
        <f>IF('📦 RON BỘ'!B587="","",'📦 RON BỘ'!H587)</f>
        <v>600000</v>
      </c>
      <c r="G3332" s="13">
        <f>IF('📦 RON BỘ'!B587="","",'📦 RON BỘ'!I587)</f>
        <v>650000</v>
      </c>
      <c r="H3332" s="13">
        <f>IF('📦 RON BỘ'!B587="","",'📦 RON BỘ'!J587)</f>
        <v>700000</v>
      </c>
      <c r="I3332" s="13">
        <f>IF('📦 RON BỘ'!B587="","",'📦 RON BỘ'!K587)</f>
        <v>0</v>
      </c>
      <c r="J3332" s="1" t="str">
        <f>IF('📦 RON BỘ'!B587="","","")</f>
        <v/>
      </c>
      <c r="L3332" s="1">
        <f>N(L3331)+IF(AND('🔎 TRA CỨU NHANH'!$C$2&lt;&gt;"",OR(ISNUMBER(SEARCH('🔎 TRA CỨU NHANH'!$C$2,$A3332)),ISNUMBER(SEARCH('🔎 TRA CỨU NHANH'!$C$2,$B3332)))),1,0)</f>
        <v>0</v>
      </c>
      <c r="M3332" s="1" t="str">
        <f t="shared" si="104"/>
        <v/>
      </c>
      <c r="N3332" s="1">
        <f>N(N3331)+IF(AND('💰 BÁO GIÁ'!$C$27&lt;&gt;"",OR(ISNUMBER(SEARCH('💰 BÁO GIÁ'!$C$27,$A3332)),ISNUMBER(SEARCH('💰 BÁO GIÁ'!$C$27,$B3332)))),1,0)</f>
        <v>0</v>
      </c>
      <c r="O3332" s="1" t="str">
        <f t="shared" si="105"/>
        <v/>
      </c>
    </row>
    <row r="3333" customHeight="1" spans="1:15">
      <c r="A3333" s="1" t="str">
        <f>IF('📦 RON BỘ'!B588="","",'📦 RON BỘ'!B588)</f>
        <v>HH078289</v>
      </c>
      <c r="B3333" s="1" t="str">
        <f>IF('📦 RON BỘ'!B588="","",'📦 RON BỘ'!C588)</f>
        <v>Ron bộ W06E sợi tổng hợp - MASAKO</v>
      </c>
      <c r="C3333" s="1" t="str">
        <f>IF('📦 RON BỘ'!B588="","","Ron bộ")</f>
        <v>Ron bộ</v>
      </c>
      <c r="D3333" s="1" t="str">
        <f>IF('📦 RON BỘ'!B588="","",'📦 RON BỘ'!F588)</f>
        <v>Bộ</v>
      </c>
      <c r="E3333" s="13">
        <f>IF('📦 RON BỘ'!B588="","",'📦 RON BỘ'!G588)</f>
        <v>0</v>
      </c>
      <c r="F3333" s="13">
        <f>IF('📦 RON BỘ'!B588="","",'📦 RON BỘ'!H588)</f>
        <v>700000</v>
      </c>
      <c r="G3333" s="13">
        <f>IF('📦 RON BỘ'!B588="","",'📦 RON BỘ'!I588)</f>
        <v>750000</v>
      </c>
      <c r="H3333" s="13">
        <f>IF('📦 RON BỘ'!B588="","",'📦 RON BỘ'!J588)</f>
        <v>800000</v>
      </c>
      <c r="I3333" s="13">
        <f>IF('📦 RON BỘ'!B588="","",'📦 RON BỘ'!K588)</f>
        <v>0</v>
      </c>
      <c r="J3333" s="1" t="str">
        <f>IF('📦 RON BỘ'!B588="","","")</f>
        <v/>
      </c>
      <c r="L3333" s="1">
        <f>N(L3332)+IF(AND('🔎 TRA CỨU NHANH'!$C$2&lt;&gt;"",OR(ISNUMBER(SEARCH('🔎 TRA CỨU NHANH'!$C$2,$A3333)),ISNUMBER(SEARCH('🔎 TRA CỨU NHANH'!$C$2,$B3333)))),1,0)</f>
        <v>0</v>
      </c>
      <c r="M3333" s="1" t="str">
        <f t="shared" si="104"/>
        <v/>
      </c>
      <c r="N3333" s="1">
        <f>N(N3332)+IF(AND('💰 BÁO GIÁ'!$C$27&lt;&gt;"",OR(ISNUMBER(SEARCH('💰 BÁO GIÁ'!$C$27,$A3333)),ISNUMBER(SEARCH('💰 BÁO GIÁ'!$C$27,$B3333)))),1,0)</f>
        <v>0</v>
      </c>
      <c r="O3333" s="1" t="str">
        <f t="shared" si="105"/>
        <v/>
      </c>
    </row>
    <row r="3334" customHeight="1" spans="1:15">
      <c r="A3334" s="1" t="str">
        <f>IF('📦 RON BỘ'!B589="","",'📦 RON BỘ'!B589)</f>
        <v>HH080486</v>
      </c>
      <c r="B3334" s="1" t="str">
        <f>IF('📦 RON BỘ'!B589="","",'📦 RON BỘ'!C589)</f>
        <v>Ron bộ WD618 thép - DF</v>
      </c>
      <c r="C3334" s="1" t="str">
        <f>IF('📦 RON BỘ'!B589="","","Ron bộ")</f>
        <v>Ron bộ</v>
      </c>
      <c r="D3334" s="1" t="str">
        <f>IF('📦 RON BỘ'!B589="","",'📦 RON BỘ'!F589)</f>
        <v>Bộ</v>
      </c>
      <c r="E3334" s="13">
        <f>IF('📦 RON BỘ'!B589="","",'📦 RON BỘ'!G589)</f>
        <v>0</v>
      </c>
      <c r="F3334" s="13">
        <f>IF('📦 RON BỘ'!B589="","",'📦 RON BỘ'!H589)</f>
        <v>930000</v>
      </c>
      <c r="G3334" s="13">
        <f>IF('📦 RON BỘ'!B589="","",'📦 RON BỘ'!I589)</f>
        <v>980000</v>
      </c>
      <c r="H3334" s="13">
        <f>IF('📦 RON BỘ'!B589="","",'📦 RON BỘ'!J589)</f>
        <v>1050000</v>
      </c>
      <c r="I3334" s="13">
        <f>IF('📦 RON BỘ'!B589="","",'📦 RON BỘ'!K589)</f>
        <v>0</v>
      </c>
      <c r="J3334" s="1" t="str">
        <f>IF('📦 RON BỘ'!B589="","","")</f>
        <v/>
      </c>
      <c r="L3334" s="1">
        <f>N(L3333)+IF(AND('🔎 TRA CỨU NHANH'!$C$2&lt;&gt;"",OR(ISNUMBER(SEARCH('🔎 TRA CỨU NHANH'!$C$2,$A3334)),ISNUMBER(SEARCH('🔎 TRA CỨU NHANH'!$C$2,$B3334)))),1,0)</f>
        <v>0</v>
      </c>
      <c r="M3334" s="1" t="str">
        <f t="shared" si="104"/>
        <v/>
      </c>
      <c r="N3334" s="1">
        <f>N(N3333)+IF(AND('💰 BÁO GIÁ'!$C$27&lt;&gt;"",OR(ISNUMBER(SEARCH('💰 BÁO GIÁ'!$C$27,$A3334)),ISNUMBER(SEARCH('💰 BÁO GIÁ'!$C$27,$B3334)))),1,0)</f>
        <v>0</v>
      </c>
      <c r="O3334" s="1" t="str">
        <f t="shared" si="105"/>
        <v/>
      </c>
    </row>
    <row r="3335" customHeight="1" spans="1:15">
      <c r="A3335" s="1" t="str">
        <f>IF('📦 RON BỘ'!B590="","",'📦 RON BỘ'!B590)</f>
        <v>HH072370</v>
      </c>
      <c r="B3335" s="1" t="str">
        <f>IF('📦 RON BỘ'!B590="","",'📦 RON BỘ'!C590)</f>
        <v>Ron bộ WL - CGP</v>
      </c>
      <c r="C3335" s="1" t="str">
        <f>IF('📦 RON BỘ'!B590="","","Ron bộ")</f>
        <v>Ron bộ</v>
      </c>
      <c r="D3335" s="1" t="str">
        <f>IF('📦 RON BỘ'!B590="","",'📦 RON BỘ'!F590)</f>
        <v>Bộ</v>
      </c>
      <c r="E3335" s="13">
        <f>IF('📦 RON BỘ'!B590="","",'📦 RON BỘ'!G590)</f>
        <v>0</v>
      </c>
      <c r="F3335" s="13">
        <f>IF('📦 RON BỘ'!B590="","",'📦 RON BỘ'!H590)</f>
        <v>0</v>
      </c>
      <c r="G3335" s="13">
        <f>IF('📦 RON BỘ'!B590="","",'📦 RON BỘ'!I590)</f>
        <v>0</v>
      </c>
      <c r="H3335" s="13">
        <f>IF('📦 RON BỘ'!B590="","",'📦 RON BỘ'!J590)</f>
        <v>0</v>
      </c>
      <c r="I3335" s="13">
        <f>IF('📦 RON BỘ'!B590="","",'📦 RON BỘ'!K590)</f>
        <v>0</v>
      </c>
      <c r="J3335" s="1" t="str">
        <f>IF('📦 RON BỘ'!B590="","","")</f>
        <v/>
      </c>
      <c r="L3335" s="1">
        <f>N(L3334)+IF(AND('🔎 TRA CỨU NHANH'!$C$2&lt;&gt;"",OR(ISNUMBER(SEARCH('🔎 TRA CỨU NHANH'!$C$2,$A3335)),ISNUMBER(SEARCH('🔎 TRA CỨU NHANH'!$C$2,$B3335)))),1,0)</f>
        <v>0</v>
      </c>
      <c r="M3335" s="1" t="str">
        <f t="shared" si="104"/>
        <v/>
      </c>
      <c r="N3335" s="1">
        <f>N(N3334)+IF(AND('💰 BÁO GIÁ'!$C$27&lt;&gt;"",OR(ISNUMBER(SEARCH('💰 BÁO GIÁ'!$C$27,$A3335)),ISNUMBER(SEARCH('💰 BÁO GIÁ'!$C$27,$B3335)))),1,0)</f>
        <v>0</v>
      </c>
      <c r="O3335" s="1" t="str">
        <f t="shared" si="105"/>
        <v/>
      </c>
    </row>
    <row r="3336" customHeight="1" spans="1:15">
      <c r="A3336" s="1" t="str">
        <f>IF('📦 RON BỘ'!B591="","",'📦 RON BỘ'!B591)</f>
        <v>HH076147</v>
      </c>
      <c r="B3336" s="1" t="str">
        <f>IF('📦 RON BỘ'!B591="","",'📦 RON BỘ'!C591)</f>
        <v>Ron bộ WL - PACIFIC</v>
      </c>
      <c r="C3336" s="1" t="str">
        <f>IF('📦 RON BỘ'!B591="","","Ron bộ")</f>
        <v>Ron bộ</v>
      </c>
      <c r="D3336" s="1" t="str">
        <f>IF('📦 RON BỘ'!B591="","",'📦 RON BỘ'!F591)</f>
        <v>Bộ</v>
      </c>
      <c r="E3336" s="13">
        <f>IF('📦 RON BỘ'!B591="","",'📦 RON BỘ'!G591)</f>
        <v>0</v>
      </c>
      <c r="F3336" s="13">
        <f>IF('📦 RON BỘ'!B591="","",'📦 RON BỘ'!H591)</f>
        <v>0</v>
      </c>
      <c r="G3336" s="13">
        <f>IF('📦 RON BỘ'!B591="","",'📦 RON BỘ'!I591)</f>
        <v>0</v>
      </c>
      <c r="H3336" s="13">
        <f>IF('📦 RON BỘ'!B591="","",'📦 RON BỘ'!J591)</f>
        <v>0</v>
      </c>
      <c r="I3336" s="13">
        <f>IF('📦 RON BỘ'!B591="","",'📦 RON BỘ'!K591)</f>
        <v>0</v>
      </c>
      <c r="J3336" s="1" t="str">
        <f>IF('📦 RON BỘ'!B591="","","")</f>
        <v/>
      </c>
      <c r="L3336" s="1">
        <f>N(L3335)+IF(AND('🔎 TRA CỨU NHANH'!$C$2&lt;&gt;"",OR(ISNUMBER(SEARCH('🔎 TRA CỨU NHANH'!$C$2,$A3336)),ISNUMBER(SEARCH('🔎 TRA CỨU NHANH'!$C$2,$B3336)))),1,0)</f>
        <v>0</v>
      </c>
      <c r="M3336" s="1" t="str">
        <f t="shared" si="104"/>
        <v/>
      </c>
      <c r="N3336" s="1">
        <f>N(N3335)+IF(AND('💰 BÁO GIÁ'!$C$27&lt;&gt;"",OR(ISNUMBER(SEARCH('💰 BÁO GIÁ'!$C$27,$A3336)),ISNUMBER(SEARCH('💰 BÁO GIÁ'!$C$27,$B3336)))),1,0)</f>
        <v>0</v>
      </c>
      <c r="O3336" s="1" t="str">
        <f t="shared" si="105"/>
        <v/>
      </c>
    </row>
    <row r="3337" customHeight="1" spans="1:15">
      <c r="A3337" s="1" t="str">
        <f>IF('📦 RON BỘ'!B592="","",'📦 RON BỘ'!B592)</f>
        <v>HH081892</v>
      </c>
      <c r="B3337" s="1" t="str">
        <f>IF('📦 RON BỘ'!B592="","",'📦 RON BỘ'!C592)</f>
        <v>Ron bộ YC4D/ 4108 ướt quy lát lỗ nước kẹp đồng (OUERMAN-AT)</v>
      </c>
      <c r="C3337" s="1" t="str">
        <f>IF('📦 RON BỘ'!B592="","","Ron bộ")</f>
        <v>Ron bộ</v>
      </c>
      <c r="D3337" s="1" t="str">
        <f>IF('📦 RON BỘ'!B592="","",'📦 RON BỘ'!F592)</f>
        <v>Bộ</v>
      </c>
      <c r="E3337" s="13">
        <f>IF('📦 RON BỘ'!B592="","",'📦 RON BỘ'!G592)</f>
        <v>0</v>
      </c>
      <c r="F3337" s="13">
        <f>IF('📦 RON BỘ'!B592="","",'📦 RON BỘ'!H592)</f>
        <v>0</v>
      </c>
      <c r="G3337" s="13">
        <f>IF('📦 RON BỘ'!B592="","",'📦 RON BỘ'!I592)</f>
        <v>0</v>
      </c>
      <c r="H3337" s="13">
        <f>IF('📦 RON BỘ'!B592="","",'📦 RON BỘ'!J592)</f>
        <v>0</v>
      </c>
      <c r="I3337" s="13">
        <f>IF('📦 RON BỘ'!B592="","",'📦 RON BỘ'!K592)</f>
        <v>0</v>
      </c>
      <c r="J3337" s="1" t="str">
        <f>IF('📦 RON BỘ'!B592="","","")</f>
        <v/>
      </c>
      <c r="L3337" s="1">
        <f>N(L3336)+IF(AND('🔎 TRA CỨU NHANH'!$C$2&lt;&gt;"",OR(ISNUMBER(SEARCH('🔎 TRA CỨU NHANH'!$C$2,$A3337)),ISNUMBER(SEARCH('🔎 TRA CỨU NHANH'!$C$2,$B3337)))),1,0)</f>
        <v>0</v>
      </c>
      <c r="M3337" s="1" t="str">
        <f t="shared" si="104"/>
        <v/>
      </c>
      <c r="N3337" s="1">
        <f>N(N3336)+IF(AND('💰 BÁO GIÁ'!$C$27&lt;&gt;"",OR(ISNUMBER(SEARCH('💰 BÁO GIÁ'!$C$27,$A3337)),ISNUMBER(SEARCH('💰 BÁO GIÁ'!$C$27,$B3337)))),1,0)</f>
        <v>0</v>
      </c>
      <c r="O3337" s="1" t="str">
        <f t="shared" si="105"/>
        <v/>
      </c>
    </row>
    <row r="3338" customHeight="1" spans="1:15">
      <c r="A3338" s="1" t="str">
        <f>IF('📦 RON BỘ'!B593="","",'📦 RON BỘ'!B593)</f>
        <v>HH081891</v>
      </c>
      <c r="B3338" s="1" t="str">
        <f>IF('📦 RON BỘ'!B593="","",'📦 RON BỘ'!C593)</f>
        <v>Ron bộ YC4E/ 4110 Euro4 (Yuchai)</v>
      </c>
      <c r="C3338" s="1" t="str">
        <f>IF('📦 RON BỘ'!B593="","","Ron bộ")</f>
        <v>Ron bộ</v>
      </c>
      <c r="D3338" s="1" t="str">
        <f>IF('📦 RON BỘ'!B593="","",'📦 RON BỘ'!F593)</f>
        <v>Bộ</v>
      </c>
      <c r="E3338" s="13">
        <f>IF('📦 RON BỘ'!B593="","",'📦 RON BỘ'!G593)</f>
        <v>0</v>
      </c>
      <c r="F3338" s="13">
        <f>IF('📦 RON BỘ'!B593="","",'📦 RON BỘ'!H593)</f>
        <v>0</v>
      </c>
      <c r="G3338" s="13">
        <f>IF('📦 RON BỘ'!B593="","",'📦 RON BỘ'!I593)</f>
        <v>0</v>
      </c>
      <c r="H3338" s="13">
        <f>IF('📦 RON BỘ'!B593="","",'📦 RON BỘ'!J593)</f>
        <v>0</v>
      </c>
      <c r="I3338" s="13">
        <f>IF('📦 RON BỘ'!B593="","",'📦 RON BỘ'!K593)</f>
        <v>0</v>
      </c>
      <c r="J3338" s="1" t="str">
        <f>IF('📦 RON BỘ'!B593="","","")</f>
        <v/>
      </c>
      <c r="L3338" s="1">
        <f>N(L3337)+IF(AND('🔎 TRA CỨU NHANH'!$C$2&lt;&gt;"",OR(ISNUMBER(SEARCH('🔎 TRA CỨU NHANH'!$C$2,$A3338)),ISNUMBER(SEARCH('🔎 TRA CỨU NHANH'!$C$2,$B3338)))),1,0)</f>
        <v>0</v>
      </c>
      <c r="M3338" s="1" t="str">
        <f t="shared" si="104"/>
        <v/>
      </c>
      <c r="N3338" s="1">
        <f>N(N3337)+IF(AND('💰 BÁO GIÁ'!$C$27&lt;&gt;"",OR(ISNUMBER(SEARCH('💰 BÁO GIÁ'!$C$27,$A3338)),ISNUMBER(SEARCH('💰 BÁO GIÁ'!$C$27,$B3338)))),1,0)</f>
        <v>0</v>
      </c>
      <c r="O3338" s="1" t="str">
        <f t="shared" si="105"/>
        <v/>
      </c>
    </row>
    <row r="3339" customHeight="1" spans="1:15">
      <c r="A3339" s="1" t="str">
        <f>IF('📦 RON BỘ'!B594="","",'📦 RON BỘ'!B594)</f>
        <v>HH081893</v>
      </c>
      <c r="B3339" s="1" t="str">
        <f>IF('📦 RON BỘ'!B594="","",'📦 RON BỘ'!C594)</f>
        <v>Ron bộ YC4E/ 4110 khô ron quy lát lỗ nước kẹp đồng (OUERMAN-AT)</v>
      </c>
      <c r="C3339" s="1" t="str">
        <f>IF('📦 RON BỘ'!B594="","","Ron bộ")</f>
        <v>Ron bộ</v>
      </c>
      <c r="D3339" s="1" t="str">
        <f>IF('📦 RON BỘ'!B594="","",'📦 RON BỘ'!F594)</f>
        <v>Bộ</v>
      </c>
      <c r="E3339" s="13">
        <f>IF('📦 RON BỘ'!B594="","",'📦 RON BỘ'!G594)</f>
        <v>0</v>
      </c>
      <c r="F3339" s="13">
        <f>IF('📦 RON BỘ'!B594="","",'📦 RON BỘ'!H594)</f>
        <v>0</v>
      </c>
      <c r="G3339" s="13">
        <f>IF('📦 RON BỘ'!B594="","",'📦 RON BỘ'!I594)</f>
        <v>0</v>
      </c>
      <c r="H3339" s="13">
        <f>IF('📦 RON BỘ'!B594="","",'📦 RON BỘ'!J594)</f>
        <v>0</v>
      </c>
      <c r="I3339" s="13">
        <f>IF('📦 RON BỘ'!B594="","",'📦 RON BỘ'!K594)</f>
        <v>0</v>
      </c>
      <c r="J3339" s="1" t="str">
        <f>IF('📦 RON BỘ'!B594="","","")</f>
        <v/>
      </c>
      <c r="L3339" s="1">
        <f>N(L3338)+IF(AND('🔎 TRA CỨU NHANH'!$C$2&lt;&gt;"",OR(ISNUMBER(SEARCH('🔎 TRA CỨU NHANH'!$C$2,$A3339)),ISNUMBER(SEARCH('🔎 TRA CỨU NHANH'!$C$2,$B3339)))),1,0)</f>
        <v>0</v>
      </c>
      <c r="M3339" s="1" t="str">
        <f t="shared" si="104"/>
        <v/>
      </c>
      <c r="N3339" s="1">
        <f>N(N3338)+IF(AND('💰 BÁO GIÁ'!$C$27&lt;&gt;"",OR(ISNUMBER(SEARCH('💰 BÁO GIÁ'!$C$27,$A3339)),ISNUMBER(SEARCH('💰 BÁO GIÁ'!$C$27,$B3339)))),1,0)</f>
        <v>0</v>
      </c>
      <c r="O3339" s="1" t="str">
        <f t="shared" si="105"/>
        <v/>
      </c>
    </row>
    <row r="3340" customHeight="1" spans="1:15">
      <c r="A3340" s="1" t="str">
        <f>IF('📦 RON BỘ'!B595="","",'📦 RON BỘ'!B595)</f>
        <v>HH081890</v>
      </c>
      <c r="B3340" s="1" t="str">
        <f>IF('📦 RON BỘ'!B595="","",'📦 RON BỘ'!C595)</f>
        <v>Ron bộ YC4F/4FA/492/496 (Yuchai)</v>
      </c>
      <c r="C3340" s="1" t="str">
        <f>IF('📦 RON BỘ'!B595="","","Ron bộ")</f>
        <v>Ron bộ</v>
      </c>
      <c r="D3340" s="1" t="str">
        <f>IF('📦 RON BỘ'!B595="","",'📦 RON BỘ'!F595)</f>
        <v>Bộ</v>
      </c>
      <c r="E3340" s="13">
        <f>IF('📦 RON BỘ'!B595="","",'📦 RON BỘ'!G595)</f>
        <v>0</v>
      </c>
      <c r="F3340" s="13">
        <f>IF('📦 RON BỘ'!B595="","",'📦 RON BỘ'!H595)</f>
        <v>0</v>
      </c>
      <c r="G3340" s="13">
        <f>IF('📦 RON BỘ'!B595="","",'📦 RON BỘ'!I595)</f>
        <v>0</v>
      </c>
      <c r="H3340" s="13">
        <f>IF('📦 RON BỘ'!B595="","",'📦 RON BỘ'!J595)</f>
        <v>0</v>
      </c>
      <c r="I3340" s="13">
        <f>IF('📦 RON BỘ'!B595="","",'📦 RON BỘ'!K595)</f>
        <v>0</v>
      </c>
      <c r="J3340" s="1" t="str">
        <f>IF('📦 RON BỘ'!B595="","","")</f>
        <v/>
      </c>
      <c r="L3340" s="1">
        <f>N(L3339)+IF(AND('🔎 TRA CỨU NHANH'!$C$2&lt;&gt;"",OR(ISNUMBER(SEARCH('🔎 TRA CỨU NHANH'!$C$2,$A3340)),ISNUMBER(SEARCH('🔎 TRA CỨU NHANH'!$C$2,$B3340)))),1,0)</f>
        <v>0</v>
      </c>
      <c r="M3340" s="1" t="str">
        <f t="shared" si="104"/>
        <v/>
      </c>
      <c r="N3340" s="1">
        <f>N(N3339)+IF(AND('💰 BÁO GIÁ'!$C$27&lt;&gt;"",OR(ISNUMBER(SEARCH('💰 BÁO GIÁ'!$C$27,$A3340)),ISNUMBER(SEARCH('💰 BÁO GIÁ'!$C$27,$B3340)))),1,0)</f>
        <v>0</v>
      </c>
      <c r="O3340" s="1" t="str">
        <f t="shared" si="105"/>
        <v/>
      </c>
    </row>
    <row r="3341" customHeight="1" spans="1:15">
      <c r="A3341" s="1" t="str">
        <f>IF('📦 RON BỘ'!B596="","",'📦 RON BỘ'!B596)</f>
        <v>HH081894</v>
      </c>
      <c r="B3341" s="1" t="str">
        <f>IF('📦 RON BỘ'!B596="","",'📦 RON BỘ'!C596)</f>
        <v>Ron bộ YC4G/ 4112 (Yuchai)</v>
      </c>
      <c r="C3341" s="1" t="str">
        <f>IF('📦 RON BỘ'!B596="","","Ron bộ")</f>
        <v>Ron bộ</v>
      </c>
      <c r="D3341" s="1" t="str">
        <f>IF('📦 RON BỘ'!B596="","",'📦 RON BỘ'!F596)</f>
        <v>Bộ</v>
      </c>
      <c r="E3341" s="13">
        <f>IF('📦 RON BỘ'!B596="","",'📦 RON BỘ'!G596)</f>
        <v>0</v>
      </c>
      <c r="F3341" s="13">
        <f>IF('📦 RON BỘ'!B596="","",'📦 RON BỘ'!H596)</f>
        <v>0</v>
      </c>
      <c r="G3341" s="13">
        <f>IF('📦 RON BỘ'!B596="","",'📦 RON BỘ'!I596)</f>
        <v>0</v>
      </c>
      <c r="H3341" s="13">
        <f>IF('📦 RON BỘ'!B596="","",'📦 RON BỘ'!J596)</f>
        <v>0</v>
      </c>
      <c r="I3341" s="13">
        <f>IF('📦 RON BỘ'!B596="","",'📦 RON BỘ'!K596)</f>
        <v>0</v>
      </c>
      <c r="J3341" s="1" t="str">
        <f>IF('📦 RON BỘ'!B596="","","")</f>
        <v/>
      </c>
      <c r="L3341" s="1">
        <f>N(L3340)+IF(AND('🔎 TRA CỨU NHANH'!$C$2&lt;&gt;"",OR(ISNUMBER(SEARCH('🔎 TRA CỨU NHANH'!$C$2,$A3341)),ISNUMBER(SEARCH('🔎 TRA CỨU NHANH'!$C$2,$B3341)))),1,0)</f>
        <v>0</v>
      </c>
      <c r="M3341" s="1" t="str">
        <f t="shared" si="104"/>
        <v/>
      </c>
      <c r="N3341" s="1">
        <f>N(N3340)+IF(AND('💰 BÁO GIÁ'!$C$27&lt;&gt;"",OR(ISNUMBER(SEARCH('💰 BÁO GIÁ'!$C$27,$A3341)),ISNUMBER(SEARCH('💰 BÁO GIÁ'!$C$27,$B3341)))),1,0)</f>
        <v>0</v>
      </c>
      <c r="O3341" s="1" t="str">
        <f t="shared" si="105"/>
        <v/>
      </c>
    </row>
    <row r="3342" customHeight="1" spans="1:15">
      <c r="A3342" s="1" t="str">
        <f>IF('📦 RON BỘ'!B597="","",'📦 RON BỘ'!B597)</f>
        <v>HH081078</v>
      </c>
      <c r="B3342" s="1" t="str">
        <f>IF('📦 RON BỘ'!B597="","",'📦 RON BỘ'!C597)</f>
        <v>Ron bộ YC6A/6108ZQB/A3100 (Yuchai)</v>
      </c>
      <c r="C3342" s="1" t="str">
        <f>IF('📦 RON BỘ'!B597="","","Ron bộ")</f>
        <v>Ron bộ</v>
      </c>
      <c r="D3342" s="1" t="str">
        <f>IF('📦 RON BỘ'!B597="","",'📦 RON BỘ'!F597)</f>
        <v>Bộ</v>
      </c>
      <c r="E3342" s="13">
        <f>IF('📦 RON BỘ'!B597="","",'📦 RON BỘ'!G597)</f>
        <v>0</v>
      </c>
      <c r="F3342" s="13">
        <f>IF('📦 RON BỘ'!B597="","",'📦 RON BỘ'!H597)</f>
        <v>0</v>
      </c>
      <c r="G3342" s="13">
        <f>IF('📦 RON BỘ'!B597="","",'📦 RON BỘ'!I597)</f>
        <v>0</v>
      </c>
      <c r="H3342" s="13">
        <f>IF('📦 RON BỘ'!B597="","",'📦 RON BỘ'!J597)</f>
        <v>0</v>
      </c>
      <c r="I3342" s="13">
        <f>IF('📦 RON BỘ'!B597="","",'📦 RON BỘ'!K597)</f>
        <v>0</v>
      </c>
      <c r="J3342" s="1" t="str">
        <f>IF('📦 RON BỘ'!B597="","","")</f>
        <v/>
      </c>
      <c r="L3342" s="1">
        <f>N(L3341)+IF(AND('🔎 TRA CỨU NHANH'!$C$2&lt;&gt;"",OR(ISNUMBER(SEARCH('🔎 TRA CỨU NHANH'!$C$2,$A3342)),ISNUMBER(SEARCH('🔎 TRA CỨU NHANH'!$C$2,$B3342)))),1,0)</f>
        <v>0</v>
      </c>
      <c r="M3342" s="1" t="str">
        <f t="shared" si="104"/>
        <v/>
      </c>
      <c r="N3342" s="1">
        <f>N(N3341)+IF(AND('💰 BÁO GIÁ'!$C$27&lt;&gt;"",OR(ISNUMBER(SEARCH('💰 BÁO GIÁ'!$C$27,$A3342)),ISNUMBER(SEARCH('💰 BÁO GIÁ'!$C$27,$B3342)))),1,0)</f>
        <v>0</v>
      </c>
      <c r="O3342" s="1" t="str">
        <f t="shared" si="105"/>
        <v/>
      </c>
    </row>
    <row r="3343" customHeight="1" spans="1:15">
      <c r="A3343" s="1" t="str">
        <f>IF('📦 RON BỘ'!B598="","",'📦 RON BỘ'!B598)</f>
        <v>HH081079</v>
      </c>
      <c r="B3343" s="1" t="str">
        <f>IF('📦 RON BỘ'!B598="","",'📦 RON BỘ'!C598)</f>
        <v>Ron bộ YC6J/6105 (Yuchai)</v>
      </c>
      <c r="C3343" s="1" t="str">
        <f>IF('📦 RON BỘ'!B598="","","Ron bộ")</f>
        <v>Ron bộ</v>
      </c>
      <c r="D3343" s="1" t="str">
        <f>IF('📦 RON BỘ'!B598="","",'📦 RON BỘ'!F598)</f>
        <v>Bộ</v>
      </c>
      <c r="E3343" s="13">
        <f>IF('📦 RON BỘ'!B598="","",'📦 RON BỘ'!G598)</f>
        <v>0</v>
      </c>
      <c r="F3343" s="13">
        <f>IF('📦 RON BỘ'!B598="","",'📦 RON BỘ'!H598)</f>
        <v>0</v>
      </c>
      <c r="G3343" s="13">
        <f>IF('📦 RON BỘ'!B598="","",'📦 RON BỘ'!I598)</f>
        <v>0</v>
      </c>
      <c r="H3343" s="13">
        <f>IF('📦 RON BỘ'!B598="","",'📦 RON BỘ'!J598)</f>
        <v>0</v>
      </c>
      <c r="I3343" s="13">
        <f>IF('📦 RON BỘ'!B598="","",'📦 RON BỘ'!K598)</f>
        <v>0</v>
      </c>
      <c r="J3343" s="1" t="str">
        <f>IF('📦 RON BỘ'!B598="","","")</f>
        <v/>
      </c>
      <c r="L3343" s="1">
        <f>N(L3342)+IF(AND('🔎 TRA CỨU NHANH'!$C$2&lt;&gt;"",OR(ISNUMBER(SEARCH('🔎 TRA CỨU NHANH'!$C$2,$A3343)),ISNUMBER(SEARCH('🔎 TRA CỨU NHANH'!$C$2,$B3343)))),1,0)</f>
        <v>0</v>
      </c>
      <c r="M3343" s="1" t="str">
        <f t="shared" si="104"/>
        <v/>
      </c>
      <c r="N3343" s="1">
        <f>N(N3342)+IF(AND('💰 BÁO GIÁ'!$C$27&lt;&gt;"",OR(ISNUMBER(SEARCH('💰 BÁO GIÁ'!$C$27,$A3343)),ISNUMBER(SEARCH('💰 BÁO GIÁ'!$C$27,$B3343)))),1,0)</f>
        <v>0</v>
      </c>
      <c r="O3343" s="1" t="str">
        <f t="shared" si="105"/>
        <v/>
      </c>
    </row>
    <row r="3344" customHeight="1" spans="1:15">
      <c r="A3344" s="1" t="str">
        <f>IF('📦 RON BỘ'!B599="","",'📦 RON BỘ'!B599)</f>
        <v>HH081080</v>
      </c>
      <c r="B3344" s="1" t="str">
        <f>IF('📦 RON BỘ'!B599="","",'📦 RON BỘ'!C599)</f>
        <v>Ron bộ YC6J/6108Q (Yuchai)</v>
      </c>
      <c r="C3344" s="1" t="str">
        <f>IF('📦 RON BỘ'!B599="","","Ron bộ")</f>
        <v>Ron bộ</v>
      </c>
      <c r="D3344" s="1" t="str">
        <f>IF('📦 RON BỘ'!B599="","",'📦 RON BỘ'!F599)</f>
        <v>Bộ</v>
      </c>
      <c r="E3344" s="13">
        <f>IF('📦 RON BỘ'!B599="","",'📦 RON BỘ'!G599)</f>
        <v>0</v>
      </c>
      <c r="F3344" s="13">
        <f>IF('📦 RON BỘ'!B599="","",'📦 RON BỘ'!H599)</f>
        <v>0</v>
      </c>
      <c r="G3344" s="13">
        <f>IF('📦 RON BỘ'!B599="","",'📦 RON BỘ'!I599)</f>
        <v>0</v>
      </c>
      <c r="H3344" s="13">
        <f>IF('📦 RON BỘ'!B599="","",'📦 RON BỘ'!J599)</f>
        <v>0</v>
      </c>
      <c r="I3344" s="13">
        <f>IF('📦 RON BỘ'!B599="","",'📦 RON BỘ'!K599)</f>
        <v>0</v>
      </c>
      <c r="J3344" s="1" t="str">
        <f>IF('📦 RON BỘ'!B599="","","")</f>
        <v/>
      </c>
      <c r="L3344" s="1">
        <f>N(L3343)+IF(AND('🔎 TRA CỨU NHANH'!$C$2&lt;&gt;"",OR(ISNUMBER(SEARCH('🔎 TRA CỨU NHANH'!$C$2,$A3344)),ISNUMBER(SEARCH('🔎 TRA CỨU NHANH'!$C$2,$B3344)))),1,0)</f>
        <v>0</v>
      </c>
      <c r="M3344" s="1" t="str">
        <f t="shared" si="104"/>
        <v/>
      </c>
      <c r="N3344" s="1">
        <f>N(N3343)+IF(AND('💰 BÁO GIÁ'!$C$27&lt;&gt;"",OR(ISNUMBER(SEARCH('💰 BÁO GIÁ'!$C$27,$A3344)),ISNUMBER(SEARCH('💰 BÁO GIÁ'!$C$27,$B3344)))),1,0)</f>
        <v>0</v>
      </c>
      <c r="O3344" s="1" t="str">
        <f t="shared" si="105"/>
        <v/>
      </c>
    </row>
    <row r="3345" customHeight="1" spans="1:15">
      <c r="A3345" s="1" t="str">
        <f>IF('📦 RON BỘ'!B600="","",'📦 RON BỘ'!B600)</f>
        <v>HH081081</v>
      </c>
      <c r="B3345" s="1" t="str">
        <f>IF('📦 RON BỘ'!B600="","",'📦 RON BỘ'!C600)</f>
        <v>Ron bộ YC6L/6113 (Yuchai)</v>
      </c>
      <c r="C3345" s="1" t="str">
        <f>IF('📦 RON BỘ'!B600="","","Ron bộ")</f>
        <v>Ron bộ</v>
      </c>
      <c r="D3345" s="1" t="str">
        <f>IF('📦 RON BỘ'!B600="","",'📦 RON BỘ'!F600)</f>
        <v>Bộ</v>
      </c>
      <c r="E3345" s="13">
        <f>IF('📦 RON BỘ'!B600="","",'📦 RON BỘ'!G600)</f>
        <v>0</v>
      </c>
      <c r="F3345" s="13">
        <f>IF('📦 RON BỘ'!B600="","",'📦 RON BỘ'!H600)</f>
        <v>0</v>
      </c>
      <c r="G3345" s="13">
        <f>IF('📦 RON BỘ'!B600="","",'📦 RON BỘ'!I600)</f>
        <v>0</v>
      </c>
      <c r="H3345" s="13">
        <f>IF('📦 RON BỘ'!B600="","",'📦 RON BỘ'!J600)</f>
        <v>0</v>
      </c>
      <c r="I3345" s="13">
        <f>IF('📦 RON BỘ'!B600="","",'📦 RON BỘ'!K600)</f>
        <v>0</v>
      </c>
      <c r="J3345" s="1" t="str">
        <f>IF('📦 RON BỘ'!B600="","","")</f>
        <v/>
      </c>
      <c r="L3345" s="1">
        <f>N(L3344)+IF(AND('🔎 TRA CỨU NHANH'!$C$2&lt;&gt;"",OR(ISNUMBER(SEARCH('🔎 TRA CỨU NHANH'!$C$2,$A3345)),ISNUMBER(SEARCH('🔎 TRA CỨU NHANH'!$C$2,$B3345)))),1,0)</f>
        <v>0</v>
      </c>
      <c r="M3345" s="1" t="str">
        <f t="shared" si="104"/>
        <v/>
      </c>
      <c r="N3345" s="1">
        <f>N(N3344)+IF(AND('💰 BÁO GIÁ'!$C$27&lt;&gt;"",OR(ISNUMBER(SEARCH('💰 BÁO GIÁ'!$C$27,$A3345)),ISNUMBER(SEARCH('💰 BÁO GIÁ'!$C$27,$B3345)))),1,0)</f>
        <v>0</v>
      </c>
      <c r="O3345" s="1" t="str">
        <f t="shared" si="105"/>
        <v/>
      </c>
    </row>
    <row r="3346" customHeight="1" spans="1:15">
      <c r="A3346" s="1" t="str">
        <f>IF('📦 RON BỘ'!B601="","",'📦 RON BỘ'!B601)</f>
        <v>HH081082</v>
      </c>
      <c r="B3346" s="1" t="str">
        <f>IF('📦 RON BỘ'!B601="","",'📦 RON BỘ'!C601)</f>
        <v>Ron bộ YC6MK/6123 (Yuchai)</v>
      </c>
      <c r="C3346" s="1" t="str">
        <f>IF('📦 RON BỘ'!B601="","","Ron bộ")</f>
        <v>Ron bộ</v>
      </c>
      <c r="D3346" s="1" t="str">
        <f>IF('📦 RON BỘ'!B601="","",'📦 RON BỘ'!F601)</f>
        <v>Bộ</v>
      </c>
      <c r="E3346" s="13">
        <f>IF('📦 RON BỘ'!B601="","",'📦 RON BỘ'!G601)</f>
        <v>0</v>
      </c>
      <c r="F3346" s="13">
        <f>IF('📦 RON BỘ'!B601="","",'📦 RON BỘ'!H601)</f>
        <v>0</v>
      </c>
      <c r="G3346" s="13">
        <f>IF('📦 RON BỘ'!B601="","",'📦 RON BỘ'!I601)</f>
        <v>0</v>
      </c>
      <c r="H3346" s="13">
        <f>IF('📦 RON BỘ'!B601="","",'📦 RON BỘ'!J601)</f>
        <v>0</v>
      </c>
      <c r="I3346" s="13">
        <f>IF('📦 RON BỘ'!B601="","",'📦 RON BỘ'!K601)</f>
        <v>0</v>
      </c>
      <c r="J3346" s="1" t="str">
        <f>IF('📦 RON BỘ'!B601="","","")</f>
        <v/>
      </c>
      <c r="L3346" s="1">
        <f>N(L3345)+IF(AND('🔎 TRA CỨU NHANH'!$C$2&lt;&gt;"",OR(ISNUMBER(SEARCH('🔎 TRA CỨU NHANH'!$C$2,$A3346)),ISNUMBER(SEARCH('🔎 TRA CỨU NHANH'!$C$2,$B3346)))),1,0)</f>
        <v>0</v>
      </c>
      <c r="M3346" s="1" t="str">
        <f t="shared" si="104"/>
        <v/>
      </c>
      <c r="N3346" s="1">
        <f>N(N3345)+IF(AND('💰 BÁO GIÁ'!$C$27&lt;&gt;"",OR(ISNUMBER(SEARCH('💰 BÁO GIÁ'!$C$27,$A3346)),ISNUMBER(SEARCH('💰 BÁO GIÁ'!$C$27,$B3346)))),1,0)</f>
        <v>0</v>
      </c>
      <c r="O3346" s="1" t="str">
        <f t="shared" si="105"/>
        <v/>
      </c>
    </row>
    <row r="3347" customHeight="1" spans="1:15">
      <c r="A3347" s="1" t="str">
        <f>IF('📦 RON BỘ'!B602="","",'📦 RON BỘ'!B602)</f>
        <v>HH077868</v>
      </c>
      <c r="B3347" s="1" t="str">
        <f>IF('📦 RON BỘ'!B602="","",'📦 RON BỘ'!C602)</f>
        <v>Ron bộ Yan 3TNE84/ 3D84-3, ASB amiang - MASAKO</v>
      </c>
      <c r="C3347" s="1" t="str">
        <f>IF('📦 RON BỘ'!B602="","","Ron bộ")</f>
        <v>Ron bộ</v>
      </c>
      <c r="D3347" s="1" t="str">
        <f>IF('📦 RON BỘ'!B602="","",'📦 RON BỘ'!F602)</f>
        <v>Bộ</v>
      </c>
      <c r="E3347" s="13">
        <f>IF('📦 RON BỘ'!B602="","",'📦 RON BỘ'!G602)</f>
        <v>0</v>
      </c>
      <c r="F3347" s="13">
        <f>IF('📦 RON BỘ'!B602="","",'📦 RON BỘ'!H602)</f>
        <v>380000</v>
      </c>
      <c r="G3347" s="13">
        <f>IF('📦 RON BỘ'!B602="","",'📦 RON BỘ'!I602)</f>
        <v>400000</v>
      </c>
      <c r="H3347" s="13">
        <f>IF('📦 RON BỘ'!B602="","",'📦 RON BỘ'!J602)</f>
        <v>430000</v>
      </c>
      <c r="I3347" s="13">
        <f>IF('📦 RON BỘ'!B602="","",'📦 RON BỘ'!K602)</f>
        <v>0</v>
      </c>
      <c r="J3347" s="1" t="str">
        <f>IF('📦 RON BỘ'!B602="","","")</f>
        <v/>
      </c>
      <c r="L3347" s="1">
        <f>N(L3346)+IF(AND('🔎 TRA CỨU NHANH'!$C$2&lt;&gt;"",OR(ISNUMBER(SEARCH('🔎 TRA CỨU NHANH'!$C$2,$A3347)),ISNUMBER(SEARCH('🔎 TRA CỨU NHANH'!$C$2,$B3347)))),1,0)</f>
        <v>0</v>
      </c>
      <c r="M3347" s="1" t="str">
        <f t="shared" si="104"/>
        <v/>
      </c>
      <c r="N3347" s="1">
        <f>N(N3346)+IF(AND('💰 BÁO GIÁ'!$C$27&lt;&gt;"",OR(ISNUMBER(SEARCH('💰 BÁO GIÁ'!$C$27,$A3347)),ISNUMBER(SEARCH('💰 BÁO GIÁ'!$C$27,$B3347)))),1,0)</f>
        <v>0</v>
      </c>
      <c r="O3347" s="1" t="str">
        <f t="shared" si="105"/>
        <v/>
      </c>
    </row>
    <row r="3348" customHeight="1" spans="1:15">
      <c r="A3348" s="1" t="str">
        <f>IF('📦 RON BỘ'!B603="","",'📦 RON BỘ'!B603)</f>
        <v>HH070884</v>
      </c>
      <c r="B3348" s="1" t="str">
        <f>IF('📦 RON BỘ'!B603="","",'📦 RON BỘ'!C603)</f>
        <v>Ron bộ Yan 3TNE88 thép, 3TN88/3D88/3TNV88 - DF</v>
      </c>
      <c r="C3348" s="1" t="str">
        <f>IF('📦 RON BỘ'!B603="","","Ron bộ")</f>
        <v>Ron bộ</v>
      </c>
      <c r="D3348" s="1" t="str">
        <f>IF('📦 RON BỘ'!B603="","",'📦 RON BỘ'!F603)</f>
        <v>Bộ</v>
      </c>
      <c r="E3348" s="13">
        <f>IF('📦 RON BỘ'!B603="","",'📦 RON BỘ'!G603)</f>
        <v>0</v>
      </c>
      <c r="F3348" s="13">
        <f>IF('📦 RON BỘ'!B603="","",'📦 RON BỘ'!H603)</f>
        <v>460000</v>
      </c>
      <c r="G3348" s="13">
        <f>IF('📦 RON BỘ'!B603="","",'📦 RON BỘ'!I603)</f>
        <v>500000</v>
      </c>
      <c r="H3348" s="13">
        <f>IF('📦 RON BỘ'!B603="","",'📦 RON BỘ'!J603)</f>
        <v>550000</v>
      </c>
      <c r="I3348" s="13">
        <f>IF('📦 RON BỘ'!B603="","",'📦 RON BỘ'!K603)</f>
        <v>0</v>
      </c>
      <c r="J3348" s="1" t="str">
        <f>IF('📦 RON BỘ'!B603="","","")</f>
        <v/>
      </c>
      <c r="L3348" s="1">
        <f>N(L3347)+IF(AND('🔎 TRA CỨU NHANH'!$C$2&lt;&gt;"",OR(ISNUMBER(SEARCH('🔎 TRA CỨU NHANH'!$C$2,$A3348)),ISNUMBER(SEARCH('🔎 TRA CỨU NHANH'!$C$2,$B3348)))),1,0)</f>
        <v>0</v>
      </c>
      <c r="M3348" s="1" t="str">
        <f t="shared" si="104"/>
        <v/>
      </c>
      <c r="N3348" s="1">
        <f>N(N3347)+IF(AND('💰 BÁO GIÁ'!$C$27&lt;&gt;"",OR(ISNUMBER(SEARCH('💰 BÁO GIÁ'!$C$27,$A3348)),ISNUMBER(SEARCH('💰 BÁO GIÁ'!$C$27,$B3348)))),1,0)</f>
        <v>0</v>
      </c>
      <c r="O3348" s="1" t="str">
        <f t="shared" si="105"/>
        <v/>
      </c>
    </row>
    <row r="3349" customHeight="1" spans="1:15">
      <c r="A3349" s="1" t="str">
        <f>IF('📦 RON BỘ'!B604="","",'📦 RON BỘ'!B604)</f>
        <v>HH075750</v>
      </c>
      <c r="B3349" s="1" t="str">
        <f>IF('📦 RON BỘ'!B604="","",'📦 RON BỘ'!C604)</f>
        <v>Ron bộ Yan 4TNE88, Thép Inox (4TN88, 4TNV88) - MASAKO (435/60.500)</v>
      </c>
      <c r="C3349" s="1" t="str">
        <f>IF('📦 RON BỘ'!B604="","","Ron bộ")</f>
        <v>Ron bộ</v>
      </c>
      <c r="D3349" s="1" t="str">
        <f>IF('📦 RON BỘ'!B604="","",'📦 RON BỘ'!F604)</f>
        <v>Bộ</v>
      </c>
      <c r="E3349" s="13">
        <f>IF('📦 RON BỘ'!B604="","",'📦 RON BỘ'!G604)</f>
        <v>0</v>
      </c>
      <c r="F3349" s="13">
        <f>IF('📦 RON BỘ'!B604="","",'📦 RON BỘ'!H604)</f>
        <v>0</v>
      </c>
      <c r="G3349" s="13">
        <f>IF('📦 RON BỘ'!B604="","",'📦 RON BỘ'!I604)</f>
        <v>0</v>
      </c>
      <c r="H3349" s="13">
        <f>IF('📦 RON BỘ'!B604="","",'📦 RON BỘ'!J604)</f>
        <v>0</v>
      </c>
      <c r="I3349" s="13">
        <f>IF('📦 RON BỘ'!B604="","",'📦 RON BỘ'!K604)</f>
        <v>0</v>
      </c>
      <c r="J3349" s="1" t="str">
        <f>IF('📦 RON BỘ'!B604="","","")</f>
        <v/>
      </c>
      <c r="L3349" s="1">
        <f>N(L3348)+IF(AND('🔎 TRA CỨU NHANH'!$C$2&lt;&gt;"",OR(ISNUMBER(SEARCH('🔎 TRA CỨU NHANH'!$C$2,$A3349)),ISNUMBER(SEARCH('🔎 TRA CỨU NHANH'!$C$2,$B3349)))),1,0)</f>
        <v>0</v>
      </c>
      <c r="M3349" s="1" t="str">
        <f t="shared" si="104"/>
        <v/>
      </c>
      <c r="N3349" s="1">
        <f>N(N3348)+IF(AND('💰 BÁO GIÁ'!$C$27&lt;&gt;"",OR(ISNUMBER(SEARCH('💰 BÁO GIÁ'!$C$27,$A3349)),ISNUMBER(SEARCH('💰 BÁO GIÁ'!$C$27,$B3349)))),1,0)</f>
        <v>0</v>
      </c>
      <c r="O3349" s="1" t="str">
        <f t="shared" si="105"/>
        <v/>
      </c>
    </row>
    <row r="3350" customHeight="1" spans="1:15">
      <c r="A3350" s="1" t="str">
        <f>IF('📦 RON BỘ'!B605="","",'📦 RON BỘ'!B605)</f>
        <v>HH080975</v>
      </c>
      <c r="B3350" s="1" t="str">
        <f>IF('📦 RON BỘ'!B605="","",'📦 RON BỘ'!C605)</f>
        <v>Ron bộ Yan 4TNE88, Thép Inox (4TNV88/ 4TN88)- NICE IN</v>
      </c>
      <c r="C3350" s="1" t="str">
        <f>IF('📦 RON BỘ'!B605="","","Ron bộ")</f>
        <v>Ron bộ</v>
      </c>
      <c r="D3350" s="1" t="str">
        <f>IF('📦 RON BỘ'!B605="","",'📦 RON BỘ'!F605)</f>
        <v>Bộ</v>
      </c>
      <c r="E3350" s="13">
        <f>IF('📦 RON BỘ'!B605="","",'📦 RON BỘ'!G605)</f>
        <v>0</v>
      </c>
      <c r="F3350" s="13">
        <f>IF('📦 RON BỘ'!B605="","",'📦 RON BỘ'!H605)</f>
        <v>490000</v>
      </c>
      <c r="G3350" s="13">
        <f>IF('📦 RON BỘ'!B605="","",'📦 RON BỘ'!I605)</f>
        <v>530000</v>
      </c>
      <c r="H3350" s="13">
        <f>IF('📦 RON BỘ'!B605="","",'📦 RON BỘ'!J605)</f>
        <v>560000</v>
      </c>
      <c r="I3350" s="13">
        <f>IF('📦 RON BỘ'!B605="","",'📦 RON BỘ'!K605)</f>
        <v>0</v>
      </c>
      <c r="J3350" s="1" t="str">
        <f>IF('📦 RON BỘ'!B605="","","")</f>
        <v/>
      </c>
      <c r="L3350" s="1">
        <f>N(L3349)+IF(AND('🔎 TRA CỨU NHANH'!$C$2&lt;&gt;"",OR(ISNUMBER(SEARCH('🔎 TRA CỨU NHANH'!$C$2,$A3350)),ISNUMBER(SEARCH('🔎 TRA CỨU NHANH'!$C$2,$B3350)))),1,0)</f>
        <v>0</v>
      </c>
      <c r="M3350" s="1" t="str">
        <f t="shared" si="104"/>
        <v/>
      </c>
      <c r="N3350" s="1">
        <f>N(N3349)+IF(AND('💰 BÁO GIÁ'!$C$27&lt;&gt;"",OR(ISNUMBER(SEARCH('💰 BÁO GIÁ'!$C$27,$A3350)),ISNUMBER(SEARCH('💰 BÁO GIÁ'!$C$27,$B3350)))),1,0)</f>
        <v>0</v>
      </c>
      <c r="O3350" s="1" t="str">
        <f t="shared" si="105"/>
        <v/>
      </c>
    </row>
    <row r="3351" customHeight="1" spans="1:15">
      <c r="A3351" s="1" t="str">
        <f>IF('📦 RON BỘ'!B606="","",'📦 RON BỘ'!B606)</f>
        <v>HH077922</v>
      </c>
      <c r="B3351" s="1" t="str">
        <f>IF('📦 RON BỘ'!B606="","",'📦 RON BỘ'!C606)</f>
        <v>Ron bộ Yan 4TNV94, Thép Inox - NICE IN</v>
      </c>
      <c r="C3351" s="1" t="str">
        <f>IF('📦 RON BỘ'!B606="","","Ron bộ")</f>
        <v>Ron bộ</v>
      </c>
      <c r="D3351" s="1" t="str">
        <f>IF('📦 RON BỘ'!B606="","",'📦 RON BỘ'!F606)</f>
        <v>Bộ</v>
      </c>
      <c r="E3351" s="13">
        <f>IF('📦 RON BỘ'!B606="","",'📦 RON BỘ'!G606)</f>
        <v>0</v>
      </c>
      <c r="F3351" s="13">
        <f>IF('📦 RON BỘ'!B606="","",'📦 RON BỘ'!H606)</f>
        <v>590000</v>
      </c>
      <c r="G3351" s="13">
        <f>IF('📦 RON BỘ'!B606="","",'📦 RON BỘ'!I606)</f>
        <v>630000</v>
      </c>
      <c r="H3351" s="13">
        <f>IF('📦 RON BỘ'!B606="","",'📦 RON BỘ'!J606)</f>
        <v>680000</v>
      </c>
      <c r="I3351" s="13">
        <f>IF('📦 RON BỘ'!B606="","",'📦 RON BỘ'!K606)</f>
        <v>0</v>
      </c>
      <c r="J3351" s="1" t="str">
        <f>IF('📦 RON BỘ'!B606="","","")</f>
        <v/>
      </c>
      <c r="L3351" s="1">
        <f>N(L3350)+IF(AND('🔎 TRA CỨU NHANH'!$C$2&lt;&gt;"",OR(ISNUMBER(SEARCH('🔎 TRA CỨU NHANH'!$C$2,$A3351)),ISNUMBER(SEARCH('🔎 TRA CỨU NHANH'!$C$2,$B3351)))),1,0)</f>
        <v>0</v>
      </c>
      <c r="M3351" s="1" t="str">
        <f t="shared" si="104"/>
        <v/>
      </c>
      <c r="N3351" s="1">
        <f>N(N3350)+IF(AND('💰 BÁO GIÁ'!$C$27&lt;&gt;"",OR(ISNUMBER(SEARCH('💰 BÁO GIÁ'!$C$27,$A3351)),ISNUMBER(SEARCH('💰 BÁO GIÁ'!$C$27,$B3351)))),1,0)</f>
        <v>0</v>
      </c>
      <c r="O3351" s="1" t="str">
        <f t="shared" si="105"/>
        <v/>
      </c>
    </row>
    <row r="3352" customHeight="1" spans="1:15">
      <c r="A3352" s="1" t="str">
        <f>IF('📦 RON BỘ'!B607="","",'📦 RON BỘ'!B607)</f>
        <v>HH080466</v>
      </c>
      <c r="B3352" s="1" t="str">
        <f>IF('📦 RON BỘ'!B607="","",'📦 RON BỘ'!C607)</f>
        <v>Ron bộ Yuchai 4102 - Amiang - DF</v>
      </c>
      <c r="C3352" s="1" t="str">
        <f>IF('📦 RON BỘ'!B607="","","Ron bộ")</f>
        <v>Ron bộ</v>
      </c>
      <c r="D3352" s="1" t="str">
        <f>IF('📦 RON BỘ'!B607="","",'📦 RON BỘ'!F607)</f>
        <v>Bộ</v>
      </c>
      <c r="E3352" s="13">
        <f>IF('📦 RON BỘ'!B607="","",'📦 RON BỘ'!G607)</f>
        <v>0</v>
      </c>
      <c r="F3352" s="13">
        <f>IF('📦 RON BỘ'!B607="","",'📦 RON BỘ'!H607)</f>
        <v>300000</v>
      </c>
      <c r="G3352" s="13">
        <f>IF('📦 RON BỘ'!B607="","",'📦 RON BỘ'!I607)</f>
        <v>320000</v>
      </c>
      <c r="H3352" s="13">
        <f>IF('📦 RON BỘ'!B607="","",'📦 RON BỘ'!J607)</f>
        <v>350000</v>
      </c>
      <c r="I3352" s="13">
        <f>IF('📦 RON BỘ'!B607="","",'📦 RON BỘ'!K607)</f>
        <v>0</v>
      </c>
      <c r="J3352" s="1" t="str">
        <f>IF('📦 RON BỘ'!B607="","","")</f>
        <v/>
      </c>
      <c r="L3352" s="1">
        <f>N(L3351)+IF(AND('🔎 TRA CỨU NHANH'!$C$2&lt;&gt;"",OR(ISNUMBER(SEARCH('🔎 TRA CỨU NHANH'!$C$2,$A3352)),ISNUMBER(SEARCH('🔎 TRA CỨU NHANH'!$C$2,$B3352)))),1,0)</f>
        <v>0</v>
      </c>
      <c r="M3352" s="1" t="str">
        <f t="shared" si="104"/>
        <v/>
      </c>
      <c r="N3352" s="1">
        <f>N(N3351)+IF(AND('💰 BÁO GIÁ'!$C$27&lt;&gt;"",OR(ISNUMBER(SEARCH('💰 BÁO GIÁ'!$C$27,$A3352)),ISNUMBER(SEARCH('💰 BÁO GIÁ'!$C$27,$B3352)))),1,0)</f>
        <v>0</v>
      </c>
      <c r="O3352" s="1" t="str">
        <f t="shared" si="105"/>
        <v/>
      </c>
    </row>
    <row r="3353" customHeight="1" spans="1:15">
      <c r="A3353" s="1" t="str">
        <f>IF('📦 RON BỘ'!B608="","",'📦 RON BỘ'!B608)</f>
        <v>HH080467</v>
      </c>
      <c r="B3353" s="1" t="str">
        <f>IF('📦 RON BỘ'!B608="","",'📦 RON BỘ'!C608)</f>
        <v>Ron bộ Yuchai 4108 - Amiang - DF</v>
      </c>
      <c r="C3353" s="1" t="str">
        <f>IF('📦 RON BỘ'!B608="","","Ron bộ")</f>
        <v>Ron bộ</v>
      </c>
      <c r="D3353" s="1" t="str">
        <f>IF('📦 RON BỘ'!B608="","",'📦 RON BỘ'!F608)</f>
        <v>Bộ</v>
      </c>
      <c r="E3353" s="13">
        <f>IF('📦 RON BỘ'!B608="","",'📦 RON BỘ'!G608)</f>
        <v>0</v>
      </c>
      <c r="F3353" s="13">
        <f>IF('📦 RON BỘ'!B608="","",'📦 RON BỘ'!H608)</f>
        <v>350000</v>
      </c>
      <c r="G3353" s="13">
        <f>IF('📦 RON BỘ'!B608="","",'📦 RON BỘ'!I608)</f>
        <v>370000</v>
      </c>
      <c r="H3353" s="13">
        <f>IF('📦 RON BỘ'!B608="","",'📦 RON BỘ'!J608)</f>
        <v>400000</v>
      </c>
      <c r="I3353" s="13">
        <f>IF('📦 RON BỘ'!B608="","",'📦 RON BỘ'!K608)</f>
        <v>0</v>
      </c>
      <c r="J3353" s="1" t="str">
        <f>IF('📦 RON BỘ'!B608="","","")</f>
        <v/>
      </c>
      <c r="L3353" s="1">
        <f>N(L3352)+IF(AND('🔎 TRA CỨU NHANH'!$C$2&lt;&gt;"",OR(ISNUMBER(SEARCH('🔎 TRA CỨU NHANH'!$C$2,$A3353)),ISNUMBER(SEARCH('🔎 TRA CỨU NHANH'!$C$2,$B3353)))),1,0)</f>
        <v>0</v>
      </c>
      <c r="M3353" s="1" t="str">
        <f t="shared" si="104"/>
        <v/>
      </c>
      <c r="N3353" s="1">
        <f>N(N3352)+IF(AND('💰 BÁO GIÁ'!$C$27&lt;&gt;"",OR(ISNUMBER(SEARCH('💰 BÁO GIÁ'!$C$27,$A3353)),ISNUMBER(SEARCH('💰 BÁO GIÁ'!$C$27,$B3353)))),1,0)</f>
        <v>0</v>
      </c>
      <c r="O3353" s="1" t="str">
        <f t="shared" si="105"/>
        <v/>
      </c>
    </row>
    <row r="3354" customHeight="1" spans="1:15">
      <c r="A3354" s="1" t="str">
        <f>IF('📦 RON BỘ'!B609="","",'📦 RON BỘ'!B609)</f>
        <v>HH080468</v>
      </c>
      <c r="B3354" s="1" t="str">
        <f>IF('📦 RON BỘ'!B609="","",'📦 RON BỘ'!C609)</f>
        <v>Ron bộ Yuchai 4110 - Amiang - DF</v>
      </c>
      <c r="C3354" s="1" t="str">
        <f>IF('📦 RON BỘ'!B609="","","Ron bộ")</f>
        <v>Ron bộ</v>
      </c>
      <c r="D3354" s="1" t="str">
        <f>IF('📦 RON BỘ'!B609="","",'📦 RON BỘ'!F609)</f>
        <v>Bộ</v>
      </c>
      <c r="E3354" s="13">
        <f>IF('📦 RON BỘ'!B609="","",'📦 RON BỘ'!G609)</f>
        <v>0</v>
      </c>
      <c r="F3354" s="13">
        <f>IF('📦 RON BỘ'!B609="","",'📦 RON BỘ'!H609)</f>
        <v>350000</v>
      </c>
      <c r="G3354" s="13">
        <f>IF('📦 RON BỘ'!B609="","",'📦 RON BỘ'!I609)</f>
        <v>370000</v>
      </c>
      <c r="H3354" s="13">
        <f>IF('📦 RON BỘ'!B609="","",'📦 RON BỘ'!J609)</f>
        <v>400000</v>
      </c>
      <c r="I3354" s="13">
        <f>IF('📦 RON BỘ'!B609="","",'📦 RON BỘ'!K609)</f>
        <v>0</v>
      </c>
      <c r="J3354" s="1" t="str">
        <f>IF('📦 RON BỘ'!B609="","","")</f>
        <v/>
      </c>
      <c r="L3354" s="1">
        <f>N(L3353)+IF(AND('🔎 TRA CỨU NHANH'!$C$2&lt;&gt;"",OR(ISNUMBER(SEARCH('🔎 TRA CỨU NHANH'!$C$2,$A3354)),ISNUMBER(SEARCH('🔎 TRA CỨU NHANH'!$C$2,$B3354)))),1,0)</f>
        <v>0</v>
      </c>
      <c r="M3354" s="1" t="str">
        <f t="shared" si="104"/>
        <v/>
      </c>
      <c r="N3354" s="1">
        <f>N(N3353)+IF(AND('💰 BÁO GIÁ'!$C$27&lt;&gt;"",OR(ISNUMBER(SEARCH('💰 BÁO GIÁ'!$C$27,$A3354)),ISNUMBER(SEARCH('💰 BÁO GIÁ'!$C$27,$B3354)))),1,0)</f>
        <v>0</v>
      </c>
      <c r="O3354" s="1" t="str">
        <f t="shared" si="105"/>
        <v/>
      </c>
    </row>
    <row r="3355" customHeight="1" spans="1:15">
      <c r="A3355" s="1" t="str">
        <f>IF('📦 RON BỘ'!B610="","",'📦 RON BỘ'!B610)</f>
        <v>HH080471</v>
      </c>
      <c r="B3355" s="1" t="str">
        <f>IF('📦 RON BỘ'!B610="","",'📦 RON BỘ'!C610)</f>
        <v>Ron bộ Yuchai 6105 - Amiang - DF</v>
      </c>
      <c r="C3355" s="1" t="str">
        <f>IF('📦 RON BỘ'!B610="","","Ron bộ")</f>
        <v>Ron bộ</v>
      </c>
      <c r="D3355" s="1" t="str">
        <f>IF('📦 RON BỘ'!B610="","",'📦 RON BỘ'!F610)</f>
        <v>Bộ</v>
      </c>
      <c r="E3355" s="13">
        <f>IF('📦 RON BỘ'!B610="","",'📦 RON BỘ'!G610)</f>
        <v>0</v>
      </c>
      <c r="F3355" s="13">
        <f>IF('📦 RON BỘ'!B610="","",'📦 RON BỘ'!H610)</f>
        <v>460000</v>
      </c>
      <c r="G3355" s="13">
        <f>IF('📦 RON BỘ'!B610="","",'📦 RON BỘ'!I610)</f>
        <v>490000</v>
      </c>
      <c r="H3355" s="13">
        <f>IF('📦 RON BỘ'!B610="","",'📦 RON BỘ'!J610)</f>
        <v>520000</v>
      </c>
      <c r="I3355" s="13">
        <f>IF('📦 RON BỘ'!B610="","",'📦 RON BỘ'!K610)</f>
        <v>0</v>
      </c>
      <c r="J3355" s="1" t="str">
        <f>IF('📦 RON BỘ'!B610="","","")</f>
        <v/>
      </c>
      <c r="L3355" s="1">
        <f>N(L3354)+IF(AND('🔎 TRA CỨU NHANH'!$C$2&lt;&gt;"",OR(ISNUMBER(SEARCH('🔎 TRA CỨU NHANH'!$C$2,$A3355)),ISNUMBER(SEARCH('🔎 TRA CỨU NHANH'!$C$2,$B3355)))),1,0)</f>
        <v>0</v>
      </c>
      <c r="M3355" s="1" t="str">
        <f t="shared" si="104"/>
        <v/>
      </c>
      <c r="N3355" s="1">
        <f>N(N3354)+IF(AND('💰 BÁO GIÁ'!$C$27&lt;&gt;"",OR(ISNUMBER(SEARCH('💰 BÁO GIÁ'!$C$27,$A3355)),ISNUMBER(SEARCH('💰 BÁO GIÁ'!$C$27,$B3355)))),1,0)</f>
        <v>0</v>
      </c>
      <c r="O3355" s="1" t="str">
        <f t="shared" si="105"/>
        <v/>
      </c>
    </row>
    <row r="3356" customHeight="1" spans="1:15">
      <c r="A3356" s="1" t="str">
        <f>IF('📦 RON BỘ'!B611="","",'📦 RON BỘ'!B611)</f>
        <v>HH080470</v>
      </c>
      <c r="B3356" s="1" t="str">
        <f>IF('📦 RON BỘ'!B611="","",'📦 RON BỘ'!C611)</f>
        <v>Ron bộ Yuchai 6108 - Amiang - DF</v>
      </c>
      <c r="C3356" s="1" t="str">
        <f>IF('📦 RON BỘ'!B611="","","Ron bộ")</f>
        <v>Ron bộ</v>
      </c>
      <c r="D3356" s="1" t="str">
        <f>IF('📦 RON BỘ'!B611="","",'📦 RON BỘ'!F611)</f>
        <v>Bộ</v>
      </c>
      <c r="E3356" s="13">
        <f>IF('📦 RON BỘ'!B611="","",'📦 RON BỘ'!G611)</f>
        <v>0</v>
      </c>
      <c r="F3356" s="13">
        <f>IF('📦 RON BỘ'!B611="","",'📦 RON BỘ'!H611)</f>
        <v>460000</v>
      </c>
      <c r="G3356" s="13">
        <f>IF('📦 RON BỘ'!B611="","",'📦 RON BỘ'!I611)</f>
        <v>490000</v>
      </c>
      <c r="H3356" s="13">
        <f>IF('📦 RON BỘ'!B611="","",'📦 RON BỘ'!J611)</f>
        <v>520000</v>
      </c>
      <c r="I3356" s="13">
        <f>IF('📦 RON BỘ'!B611="","",'📦 RON BỘ'!K611)</f>
        <v>0</v>
      </c>
      <c r="J3356" s="1" t="str">
        <f>IF('📦 RON BỘ'!B611="","","")</f>
        <v/>
      </c>
      <c r="L3356" s="1">
        <f>N(L3355)+IF(AND('🔎 TRA CỨU NHANH'!$C$2&lt;&gt;"",OR(ISNUMBER(SEARCH('🔎 TRA CỨU NHANH'!$C$2,$A3356)),ISNUMBER(SEARCH('🔎 TRA CỨU NHANH'!$C$2,$B3356)))),1,0)</f>
        <v>0</v>
      </c>
      <c r="M3356" s="1" t="str">
        <f t="shared" si="104"/>
        <v/>
      </c>
      <c r="N3356" s="1">
        <f>N(N3355)+IF(AND('💰 BÁO GIÁ'!$C$27&lt;&gt;"",OR(ISNUMBER(SEARCH('💰 BÁO GIÁ'!$C$27,$A3356)),ISNUMBER(SEARCH('💰 BÁO GIÁ'!$C$27,$B3356)))),1,0)</f>
        <v>0</v>
      </c>
      <c r="O3356" s="1" t="str">
        <f t="shared" si="105"/>
        <v/>
      </c>
    </row>
    <row r="3357" customHeight="1" spans="1:15">
      <c r="A3357" s="1" t="str">
        <f>IF('📦 RON BỘ'!B612="","",'📦 RON BỘ'!B612)</f>
        <v>HH082931</v>
      </c>
      <c r="B3357" s="1" t="str">
        <f>IF('📦 RON BỘ'!B612="","",'📦 RON BỘ'!C612)</f>
        <v>Ron bộ ZD30-DDTI thép Inox - NICE IN</v>
      </c>
      <c r="C3357" s="1" t="str">
        <f>IF('📦 RON BỘ'!B612="","","Ron bộ")</f>
        <v>Ron bộ</v>
      </c>
      <c r="D3357" s="1" t="str">
        <f>IF('📦 RON BỘ'!B612="","",'📦 RON BỘ'!F612)</f>
        <v>Bộ</v>
      </c>
      <c r="E3357" s="1">
        <f>IF('📦 RON BỘ'!B612="","",'📦 RON BỘ'!G612)</f>
        <v>0</v>
      </c>
      <c r="F3357" s="1">
        <f>IF('📦 RON BỘ'!B612="","",'📦 RON BỘ'!H612)</f>
        <v>1050000</v>
      </c>
      <c r="G3357" s="1">
        <f>IF('📦 RON BỘ'!B612="","",'📦 RON BỘ'!I612)</f>
        <v>1150000</v>
      </c>
      <c r="H3357" s="1">
        <f>IF('📦 RON BỘ'!B612="","",'📦 RON BỘ'!J612)</f>
        <v>1250000</v>
      </c>
      <c r="I3357" s="1">
        <f>IF('📦 RON BỘ'!B612="","",'📦 RON BỘ'!K612)</f>
        <v>0</v>
      </c>
      <c r="J3357" s="1" t="str">
        <f>IF('📦 RON BỘ'!B612="","","")</f>
        <v/>
      </c>
      <c r="L3357" s="1">
        <f>N(L3356)+IF(AND('🔎 TRA CỨU NHANH'!$C$2&lt;&gt;"",OR(ISNUMBER(SEARCH('🔎 TRA CỨU NHANH'!$C$2,$A3357)),ISNUMBER(SEARCH('🔎 TRA CỨU NHANH'!$C$2,$B3357)))),1,0)</f>
        <v>0</v>
      </c>
      <c r="M3357" s="1" t="str">
        <f t="shared" si="104"/>
        <v/>
      </c>
      <c r="N3357" s="1">
        <f>N(N3356)+IF(AND('💰 BÁO GIÁ'!$C$27&lt;&gt;"",OR(ISNUMBER(SEARCH('💰 BÁO GIÁ'!$C$27,$A3357)),ISNUMBER(SEARCH('💰 BÁO GIÁ'!$C$27,$B3357)))),1,0)</f>
        <v>0</v>
      </c>
      <c r="O3357" s="1" t="str">
        <f t="shared" si="105"/>
        <v/>
      </c>
    </row>
    <row r="3358" customHeight="1" spans="1:15">
      <c r="A3358" s="1" t="str">
        <f>IF('📦 RON BỘ'!B613="","",'📦 RON BỘ'!B613)</f>
        <v>HH081897</v>
      </c>
      <c r="B3358" s="1" t="str">
        <f>IF('📦 RON BỘ'!B613="","",'📦 RON BỘ'!C613)</f>
        <v>Ron bộ comple CA-4113-BKZ (OUERMAN-AT)</v>
      </c>
      <c r="C3358" s="1" t="str">
        <f>IF('📦 RON BỘ'!B613="","","Ron bộ")</f>
        <v>Ron bộ</v>
      </c>
      <c r="D3358" s="1" t="str">
        <f>IF('📦 RON BỘ'!B613="","",'📦 RON BỘ'!F613)</f>
        <v>Bộ</v>
      </c>
      <c r="E3358" s="1">
        <f>IF('📦 RON BỘ'!B613="","",'📦 RON BỘ'!G613)</f>
        <v>0</v>
      </c>
      <c r="F3358" s="1">
        <f>IF('📦 RON BỘ'!B613="","",'📦 RON BỘ'!H613)</f>
        <v>0</v>
      </c>
      <c r="G3358" s="1">
        <f>IF('📦 RON BỘ'!B613="","",'📦 RON BỘ'!I613)</f>
        <v>0</v>
      </c>
      <c r="H3358" s="1">
        <f>IF('📦 RON BỘ'!B613="","",'📦 RON BỘ'!J613)</f>
        <v>0</v>
      </c>
      <c r="I3358" s="1">
        <f>IF('📦 RON BỘ'!B613="","",'📦 RON BỘ'!K613)</f>
        <v>0</v>
      </c>
      <c r="J3358" s="1" t="str">
        <f>IF('📦 RON BỘ'!B613="","","")</f>
        <v/>
      </c>
      <c r="L3358" s="1">
        <f>N(L3357)+IF(AND('🔎 TRA CỨU NHANH'!$C$2&lt;&gt;"",OR(ISNUMBER(SEARCH('🔎 TRA CỨU NHANH'!$C$2,$A3358)),ISNUMBER(SEARCH('🔎 TRA CỨU NHANH'!$C$2,$B3358)))),1,0)</f>
        <v>0</v>
      </c>
      <c r="M3358" s="1" t="str">
        <f t="shared" si="104"/>
        <v/>
      </c>
      <c r="N3358" s="1">
        <f>N(N3357)+IF(AND('💰 BÁO GIÁ'!$C$27&lt;&gt;"",OR(ISNUMBER(SEARCH('💰 BÁO GIÁ'!$C$27,$A3358)),ISNUMBER(SEARCH('💰 BÁO GIÁ'!$C$27,$B3358)))),1,0)</f>
        <v>0</v>
      </c>
      <c r="O3358" s="1" t="str">
        <f t="shared" si="105"/>
        <v/>
      </c>
    </row>
    <row r="3359" customHeight="1" spans="1:15">
      <c r="A3359" s="1" t="str">
        <f>IF('📦 RON BỘ'!B614="","",'📦 RON BỘ'!B614)</f>
        <v>HH073577</v>
      </c>
      <c r="B3359" s="1" t="str">
        <f>IF('📦 RON BỘ'!B614="","",'📦 RON BỘ'!C614)</f>
        <v>Ron bộ comple YN-490-QB (OUERMAN-AT)</v>
      </c>
      <c r="C3359" s="1" t="str">
        <f>IF('📦 RON BỘ'!B614="","","Ron bộ")</f>
        <v>Ron bộ</v>
      </c>
      <c r="D3359" s="1" t="str">
        <f>IF('📦 RON BỘ'!B614="","",'📦 RON BỘ'!F614)</f>
        <v>Bộ</v>
      </c>
      <c r="E3359" s="1">
        <f>IF('📦 RON BỘ'!B614="","",'📦 RON BỘ'!G614)</f>
        <v>0</v>
      </c>
      <c r="F3359" s="1">
        <f>IF('📦 RON BỘ'!B614="","",'📦 RON BỘ'!H614)</f>
        <v>0</v>
      </c>
      <c r="G3359" s="1">
        <f>IF('📦 RON BỘ'!B614="","",'📦 RON BỘ'!I614)</f>
        <v>0</v>
      </c>
      <c r="H3359" s="1">
        <f>IF('📦 RON BỘ'!B614="","",'📦 RON BỘ'!J614)</f>
        <v>0</v>
      </c>
      <c r="I3359" s="1">
        <f>IF('📦 RON BỘ'!B614="","",'📦 RON BỘ'!K614)</f>
        <v>0</v>
      </c>
      <c r="J3359" s="1" t="str">
        <f>IF('📦 RON BỘ'!B614="","","")</f>
        <v/>
      </c>
      <c r="L3359" s="1">
        <f>N(L3358)+IF(AND('🔎 TRA CỨU NHANH'!$C$2&lt;&gt;"",OR(ISNUMBER(SEARCH('🔎 TRA CỨU NHANH'!$C$2,$A3359)),ISNUMBER(SEARCH('🔎 TRA CỨU NHANH'!$C$2,$B3359)))),1,0)</f>
        <v>0</v>
      </c>
      <c r="M3359" s="1" t="str">
        <f t="shared" si="104"/>
        <v/>
      </c>
      <c r="N3359" s="1">
        <f>N(N3358)+IF(AND('💰 BÁO GIÁ'!$C$27&lt;&gt;"",OR(ISNUMBER(SEARCH('💰 BÁO GIÁ'!$C$27,$A3359)),ISNUMBER(SEARCH('💰 BÁO GIÁ'!$C$27,$B3359)))),1,0)</f>
        <v>0</v>
      </c>
      <c r="O3359" s="1" t="str">
        <f t="shared" si="105"/>
        <v/>
      </c>
    </row>
    <row r="3360" customHeight="1" spans="1:15">
      <c r="A3360" s="1" t="str">
        <f>IF('📦 RON BỘ'!B615="","",'📦 RON BỘ'!B615)</f>
        <v/>
      </c>
      <c r="B3360" s="1" t="str">
        <f>IF('📦 RON BỘ'!B615="","",'📦 RON BỘ'!C615)</f>
        <v/>
      </c>
      <c r="C3360" s="1" t="str">
        <f>IF('📦 RON BỘ'!B615="","","Ron bộ")</f>
        <v/>
      </c>
      <c r="D3360" s="1" t="str">
        <f>IF('📦 RON BỘ'!B615="","",'📦 RON BỘ'!F615)</f>
        <v/>
      </c>
      <c r="E3360" s="1" t="str">
        <f>IF('📦 RON BỘ'!B615="","",'📦 RON BỘ'!G615)</f>
        <v/>
      </c>
      <c r="F3360" s="1" t="str">
        <f>IF('📦 RON BỘ'!B615="","",'📦 RON BỘ'!H615)</f>
        <v/>
      </c>
      <c r="G3360" s="1" t="str">
        <f>IF('📦 RON BỘ'!B615="","",'📦 RON BỘ'!I615)</f>
        <v/>
      </c>
      <c r="H3360" s="1" t="str">
        <f>IF('📦 RON BỘ'!B615="","",'📦 RON BỘ'!J615)</f>
        <v/>
      </c>
      <c r="I3360" s="1" t="str">
        <f>IF('📦 RON BỘ'!B615="","",'📦 RON BỘ'!K615)</f>
        <v/>
      </c>
      <c r="J3360" s="1" t="str">
        <f>IF('📦 RON BỘ'!B615="","","")</f>
        <v/>
      </c>
      <c r="L3360" s="1">
        <f>N(L3359)+IF(AND('🔎 TRA CỨU NHANH'!$C$2&lt;&gt;"",OR(ISNUMBER(SEARCH('🔎 TRA CỨU NHANH'!$C$2,$A3360)),ISNUMBER(SEARCH('🔎 TRA CỨU NHANH'!$C$2,$B3360)))),1,0)</f>
        <v>0</v>
      </c>
      <c r="M3360" s="1" t="str">
        <f t="shared" si="104"/>
        <v/>
      </c>
      <c r="N3360" s="1">
        <f>N(N3359)+IF(AND('💰 BÁO GIÁ'!$C$27&lt;&gt;"",OR(ISNUMBER(SEARCH('💰 BÁO GIÁ'!$C$27,$A3360)),ISNUMBER(SEARCH('💰 BÁO GIÁ'!$C$27,$B3360)))),1,0)</f>
        <v>0</v>
      </c>
      <c r="O3360" s="1" t="str">
        <f t="shared" si="105"/>
        <v/>
      </c>
    </row>
    <row r="3361" customHeight="1" spans="1:15">
      <c r="A3361" s="1" t="str">
        <f>IF('📦 RON BỘ'!B616="","",'📦 RON BỘ'!B616)</f>
        <v/>
      </c>
      <c r="B3361" s="1" t="str">
        <f>IF('📦 RON BỘ'!B616="","",'📦 RON BỘ'!C616)</f>
        <v/>
      </c>
      <c r="C3361" s="1" t="str">
        <f>IF('📦 RON BỘ'!B616="","","Ron bộ")</f>
        <v/>
      </c>
      <c r="D3361" s="1" t="str">
        <f>IF('📦 RON BỘ'!B616="","",'📦 RON BỘ'!F616)</f>
        <v/>
      </c>
      <c r="E3361" s="1" t="str">
        <f>IF('📦 RON BỘ'!B616="","",'📦 RON BỘ'!G616)</f>
        <v/>
      </c>
      <c r="F3361" s="1" t="str">
        <f>IF('📦 RON BỘ'!B616="","",'📦 RON BỘ'!H616)</f>
        <v/>
      </c>
      <c r="G3361" s="1" t="str">
        <f>IF('📦 RON BỘ'!B616="","",'📦 RON BỘ'!I616)</f>
        <v/>
      </c>
      <c r="H3361" s="1" t="str">
        <f>IF('📦 RON BỘ'!B616="","",'📦 RON BỘ'!J616)</f>
        <v/>
      </c>
      <c r="I3361" s="1" t="str">
        <f>IF('📦 RON BỘ'!B616="","",'📦 RON BỘ'!K616)</f>
        <v/>
      </c>
      <c r="J3361" s="1" t="str">
        <f>IF('📦 RON BỘ'!B616="","","")</f>
        <v/>
      </c>
      <c r="L3361" s="1">
        <f>N(L3360)+IF(AND('🔎 TRA CỨU NHANH'!$C$2&lt;&gt;"",OR(ISNUMBER(SEARCH('🔎 TRA CỨU NHANH'!$C$2,$A3361)),ISNUMBER(SEARCH('🔎 TRA CỨU NHANH'!$C$2,$B3361)))),1,0)</f>
        <v>0</v>
      </c>
      <c r="M3361" s="1" t="str">
        <f t="shared" si="104"/>
        <v/>
      </c>
      <c r="N3361" s="1">
        <f>N(N3360)+IF(AND('💰 BÁO GIÁ'!$C$27&lt;&gt;"",OR(ISNUMBER(SEARCH('💰 BÁO GIÁ'!$C$27,$A3361)),ISNUMBER(SEARCH('💰 BÁO GIÁ'!$C$27,$B3361)))),1,0)</f>
        <v>0</v>
      </c>
      <c r="O3361" s="1" t="str">
        <f t="shared" si="105"/>
        <v/>
      </c>
    </row>
    <row r="3362" customHeight="1" spans="1:15">
      <c r="A3362" s="1" t="str">
        <f>IF('📦 RON BỘ'!B617="","",'📦 RON BỘ'!B617)</f>
        <v/>
      </c>
      <c r="B3362" s="1" t="str">
        <f>IF('📦 RON BỘ'!B617="","",'📦 RON BỘ'!C617)</f>
        <v/>
      </c>
      <c r="C3362" s="1" t="str">
        <f>IF('📦 RON BỘ'!B617="","","Ron bộ")</f>
        <v/>
      </c>
      <c r="D3362" s="1" t="str">
        <f>IF('📦 RON BỘ'!B617="","",'📦 RON BỘ'!F617)</f>
        <v/>
      </c>
      <c r="E3362" s="1" t="str">
        <f>IF('📦 RON BỘ'!B617="","",'📦 RON BỘ'!G617)</f>
        <v/>
      </c>
      <c r="F3362" s="1" t="str">
        <f>IF('📦 RON BỘ'!B617="","",'📦 RON BỘ'!H617)</f>
        <v/>
      </c>
      <c r="G3362" s="1" t="str">
        <f>IF('📦 RON BỘ'!B617="","",'📦 RON BỘ'!I617)</f>
        <v/>
      </c>
      <c r="H3362" s="1" t="str">
        <f>IF('📦 RON BỘ'!B617="","",'📦 RON BỘ'!J617)</f>
        <v/>
      </c>
      <c r="I3362" s="1" t="str">
        <f>IF('📦 RON BỘ'!B617="","",'📦 RON BỘ'!K617)</f>
        <v/>
      </c>
      <c r="J3362" s="1" t="str">
        <f>IF('📦 RON BỘ'!B617="","","")</f>
        <v/>
      </c>
      <c r="L3362" s="1">
        <f>N(L3361)+IF(AND('🔎 TRA CỨU NHANH'!$C$2&lt;&gt;"",OR(ISNUMBER(SEARCH('🔎 TRA CỨU NHANH'!$C$2,$A3362)),ISNUMBER(SEARCH('🔎 TRA CỨU NHANH'!$C$2,$B3362)))),1,0)</f>
        <v>0</v>
      </c>
      <c r="M3362" s="1" t="str">
        <f t="shared" si="104"/>
        <v/>
      </c>
      <c r="N3362" s="1">
        <f>N(N3361)+IF(AND('💰 BÁO GIÁ'!$C$27&lt;&gt;"",OR(ISNUMBER(SEARCH('💰 BÁO GIÁ'!$C$27,$A3362)),ISNUMBER(SEARCH('💰 BÁO GIÁ'!$C$27,$B3362)))),1,0)</f>
        <v>0</v>
      </c>
      <c r="O3362" s="1" t="str">
        <f t="shared" si="105"/>
        <v/>
      </c>
    </row>
    <row r="3363" customHeight="1" spans="1:15">
      <c r="A3363" s="1" t="str">
        <f>IF('📦 RON BỘ'!B618="","",'📦 RON BỘ'!B618)</f>
        <v/>
      </c>
      <c r="B3363" s="1" t="str">
        <f>IF('📦 RON BỘ'!B618="","",'📦 RON BỘ'!C618)</f>
        <v/>
      </c>
      <c r="C3363" s="1" t="str">
        <f>IF('📦 RON BỘ'!B618="","","Ron bộ")</f>
        <v/>
      </c>
      <c r="D3363" s="1" t="str">
        <f>IF('📦 RON BỘ'!B618="","",'📦 RON BỘ'!F618)</f>
        <v/>
      </c>
      <c r="E3363" s="1" t="str">
        <f>IF('📦 RON BỘ'!B618="","",'📦 RON BỘ'!G618)</f>
        <v/>
      </c>
      <c r="F3363" s="1" t="str">
        <f>IF('📦 RON BỘ'!B618="","",'📦 RON BỘ'!H618)</f>
        <v/>
      </c>
      <c r="G3363" s="1" t="str">
        <f>IF('📦 RON BỘ'!B618="","",'📦 RON BỘ'!I618)</f>
        <v/>
      </c>
      <c r="H3363" s="1" t="str">
        <f>IF('📦 RON BỘ'!B618="","",'📦 RON BỘ'!J618)</f>
        <v/>
      </c>
      <c r="I3363" s="1" t="str">
        <f>IF('📦 RON BỘ'!B618="","",'📦 RON BỘ'!K618)</f>
        <v/>
      </c>
      <c r="J3363" s="1" t="str">
        <f>IF('📦 RON BỘ'!B618="","","")</f>
        <v/>
      </c>
      <c r="L3363" s="1">
        <f>N(L3362)+IF(AND('🔎 TRA CỨU NHANH'!$C$2&lt;&gt;"",OR(ISNUMBER(SEARCH('🔎 TRA CỨU NHANH'!$C$2,$A3363)),ISNUMBER(SEARCH('🔎 TRA CỨU NHANH'!$C$2,$B3363)))),1,0)</f>
        <v>0</v>
      </c>
      <c r="M3363" s="1" t="str">
        <f t="shared" si="104"/>
        <v/>
      </c>
      <c r="N3363" s="1">
        <f>N(N3362)+IF(AND('💰 BÁO GIÁ'!$C$27&lt;&gt;"",OR(ISNUMBER(SEARCH('💰 BÁO GIÁ'!$C$27,$A3363)),ISNUMBER(SEARCH('💰 BÁO GIÁ'!$C$27,$B3363)))),1,0)</f>
        <v>0</v>
      </c>
      <c r="O3363" s="1" t="str">
        <f t="shared" si="105"/>
        <v/>
      </c>
    </row>
    <row r="3364" customHeight="1" spans="1:15">
      <c r="A3364" s="1" t="str">
        <f>IF('📦 RON BỘ'!B619="","",'📦 RON BỘ'!B619)</f>
        <v/>
      </c>
      <c r="B3364" s="1" t="str">
        <f>IF('📦 RON BỘ'!B619="","",'📦 RON BỘ'!C619)</f>
        <v/>
      </c>
      <c r="C3364" s="1" t="str">
        <f>IF('📦 RON BỘ'!B619="","","Ron bộ")</f>
        <v/>
      </c>
      <c r="D3364" s="1" t="str">
        <f>IF('📦 RON BỘ'!B619="","",'📦 RON BỘ'!F619)</f>
        <v/>
      </c>
      <c r="E3364" s="1" t="str">
        <f>IF('📦 RON BỘ'!B619="","",'📦 RON BỘ'!G619)</f>
        <v/>
      </c>
      <c r="F3364" s="1" t="str">
        <f>IF('📦 RON BỘ'!B619="","",'📦 RON BỘ'!H619)</f>
        <v/>
      </c>
      <c r="G3364" s="1" t="str">
        <f>IF('📦 RON BỘ'!B619="","",'📦 RON BỘ'!I619)</f>
        <v/>
      </c>
      <c r="H3364" s="1" t="str">
        <f>IF('📦 RON BỘ'!B619="","",'📦 RON BỘ'!J619)</f>
        <v/>
      </c>
      <c r="I3364" s="1" t="str">
        <f>IF('📦 RON BỘ'!B619="","",'📦 RON BỘ'!K619)</f>
        <v/>
      </c>
      <c r="J3364" s="1" t="str">
        <f>IF('📦 RON BỘ'!B619="","","")</f>
        <v/>
      </c>
      <c r="L3364" s="1">
        <f>N(L3363)+IF(AND('🔎 TRA CỨU NHANH'!$C$2&lt;&gt;"",OR(ISNUMBER(SEARCH('🔎 TRA CỨU NHANH'!$C$2,$A3364)),ISNUMBER(SEARCH('🔎 TRA CỨU NHANH'!$C$2,$B3364)))),1,0)</f>
        <v>0</v>
      </c>
      <c r="M3364" s="1" t="str">
        <f t="shared" si="104"/>
        <v/>
      </c>
      <c r="N3364" s="1">
        <f>N(N3363)+IF(AND('💰 BÁO GIÁ'!$C$27&lt;&gt;"",OR(ISNUMBER(SEARCH('💰 BÁO GIÁ'!$C$27,$A3364)),ISNUMBER(SEARCH('💰 BÁO GIÁ'!$C$27,$B3364)))),1,0)</f>
        <v>0</v>
      </c>
      <c r="O3364" s="1" t="str">
        <f t="shared" si="105"/>
        <v/>
      </c>
    </row>
    <row r="3365" customHeight="1" spans="1:15">
      <c r="A3365" s="1" t="str">
        <f>IF('📦 RON BỘ'!B620="","",'📦 RON BỘ'!B620)</f>
        <v/>
      </c>
      <c r="B3365" s="1" t="str">
        <f>IF('📦 RON BỘ'!B620="","",'📦 RON BỘ'!C620)</f>
        <v/>
      </c>
      <c r="C3365" s="1" t="str">
        <f>IF('📦 RON BỘ'!B620="","","Ron bộ")</f>
        <v/>
      </c>
      <c r="D3365" s="1" t="str">
        <f>IF('📦 RON BỘ'!B620="","",'📦 RON BỘ'!F620)</f>
        <v/>
      </c>
      <c r="E3365" s="1" t="str">
        <f>IF('📦 RON BỘ'!B620="","",'📦 RON BỘ'!G620)</f>
        <v/>
      </c>
      <c r="F3365" s="1" t="str">
        <f>IF('📦 RON BỘ'!B620="","",'📦 RON BỘ'!H620)</f>
        <v/>
      </c>
      <c r="G3365" s="1" t="str">
        <f>IF('📦 RON BỘ'!B620="","",'📦 RON BỘ'!I620)</f>
        <v/>
      </c>
      <c r="H3365" s="1" t="str">
        <f>IF('📦 RON BỘ'!B620="","",'📦 RON BỘ'!J620)</f>
        <v/>
      </c>
      <c r="I3365" s="1" t="str">
        <f>IF('📦 RON BỘ'!B620="","",'📦 RON BỘ'!K620)</f>
        <v/>
      </c>
      <c r="J3365" s="1" t="str">
        <f>IF('📦 RON BỘ'!B620="","","")</f>
        <v/>
      </c>
      <c r="L3365" s="1">
        <f>N(L3364)+IF(AND('🔎 TRA CỨU NHANH'!$C$2&lt;&gt;"",OR(ISNUMBER(SEARCH('🔎 TRA CỨU NHANH'!$C$2,$A3365)),ISNUMBER(SEARCH('🔎 TRA CỨU NHANH'!$C$2,$B3365)))),1,0)</f>
        <v>0</v>
      </c>
      <c r="M3365" s="1" t="str">
        <f t="shared" si="104"/>
        <v/>
      </c>
      <c r="N3365" s="1">
        <f>N(N3364)+IF(AND('💰 BÁO GIÁ'!$C$27&lt;&gt;"",OR(ISNUMBER(SEARCH('💰 BÁO GIÁ'!$C$27,$A3365)),ISNUMBER(SEARCH('💰 BÁO GIÁ'!$C$27,$B3365)))),1,0)</f>
        <v>0</v>
      </c>
      <c r="O3365" s="1" t="str">
        <f t="shared" si="105"/>
        <v/>
      </c>
    </row>
    <row r="3366" customHeight="1" spans="1:15">
      <c r="A3366" s="1" t="str">
        <f>IF('📦 RON BỘ'!B621="","",'📦 RON BỘ'!B621)</f>
        <v/>
      </c>
      <c r="B3366" s="1" t="str">
        <f>IF('📦 RON BỘ'!B621="","",'📦 RON BỘ'!C621)</f>
        <v/>
      </c>
      <c r="C3366" s="1" t="str">
        <f>IF('📦 RON BỘ'!B621="","","Ron bộ")</f>
        <v/>
      </c>
      <c r="D3366" s="1" t="str">
        <f>IF('📦 RON BỘ'!B621="","",'📦 RON BỘ'!F621)</f>
        <v/>
      </c>
      <c r="E3366" s="1" t="str">
        <f>IF('📦 RON BỘ'!B621="","",'📦 RON BỘ'!G621)</f>
        <v/>
      </c>
      <c r="F3366" s="1" t="str">
        <f>IF('📦 RON BỘ'!B621="","",'📦 RON BỘ'!H621)</f>
        <v/>
      </c>
      <c r="G3366" s="1" t="str">
        <f>IF('📦 RON BỘ'!B621="","",'📦 RON BỘ'!I621)</f>
        <v/>
      </c>
      <c r="H3366" s="1" t="str">
        <f>IF('📦 RON BỘ'!B621="","",'📦 RON BỘ'!J621)</f>
        <v/>
      </c>
      <c r="I3366" s="1" t="str">
        <f>IF('📦 RON BỘ'!B621="","",'📦 RON BỘ'!K621)</f>
        <v/>
      </c>
      <c r="J3366" s="1" t="str">
        <f>IF('📦 RON BỘ'!B621="","","")</f>
        <v/>
      </c>
      <c r="L3366" s="1">
        <f>N(L3365)+IF(AND('🔎 TRA CỨU NHANH'!$C$2&lt;&gt;"",OR(ISNUMBER(SEARCH('🔎 TRA CỨU NHANH'!$C$2,$A3366)),ISNUMBER(SEARCH('🔎 TRA CỨU NHANH'!$C$2,$B3366)))),1,0)</f>
        <v>0</v>
      </c>
      <c r="M3366" s="1" t="str">
        <f t="shared" si="104"/>
        <v/>
      </c>
      <c r="N3366" s="1">
        <f>N(N3365)+IF(AND('💰 BÁO GIÁ'!$C$27&lt;&gt;"",OR(ISNUMBER(SEARCH('💰 BÁO GIÁ'!$C$27,$A3366)),ISNUMBER(SEARCH('💰 BÁO GIÁ'!$C$27,$B3366)))),1,0)</f>
        <v>0</v>
      </c>
      <c r="O3366" s="1" t="str">
        <f t="shared" si="105"/>
        <v/>
      </c>
    </row>
    <row r="3367" customHeight="1" spans="1:15">
      <c r="A3367" s="1" t="str">
        <f>IF('📦 RON BỘ'!B622="","",'📦 RON BỘ'!B622)</f>
        <v/>
      </c>
      <c r="B3367" s="1" t="str">
        <f>IF('📦 RON BỘ'!B622="","",'📦 RON BỘ'!C622)</f>
        <v/>
      </c>
      <c r="C3367" s="1" t="str">
        <f>IF('📦 RON BỘ'!B622="","","Ron bộ")</f>
        <v/>
      </c>
      <c r="D3367" s="1" t="str">
        <f>IF('📦 RON BỘ'!B622="","",'📦 RON BỘ'!F622)</f>
        <v/>
      </c>
      <c r="E3367" s="1" t="str">
        <f>IF('📦 RON BỘ'!B622="","",'📦 RON BỘ'!G622)</f>
        <v/>
      </c>
      <c r="F3367" s="1" t="str">
        <f>IF('📦 RON BỘ'!B622="","",'📦 RON BỘ'!H622)</f>
        <v/>
      </c>
      <c r="G3367" s="1" t="str">
        <f>IF('📦 RON BỘ'!B622="","",'📦 RON BỘ'!I622)</f>
        <v/>
      </c>
      <c r="H3367" s="1" t="str">
        <f>IF('📦 RON BỘ'!B622="","",'📦 RON BỘ'!J622)</f>
        <v/>
      </c>
      <c r="I3367" s="1" t="str">
        <f>IF('📦 RON BỘ'!B622="","",'📦 RON BỘ'!K622)</f>
        <v/>
      </c>
      <c r="J3367" s="1" t="str">
        <f>IF('📦 RON BỘ'!B622="","","")</f>
        <v/>
      </c>
      <c r="L3367" s="1">
        <f>N(L3366)+IF(AND('🔎 TRA CỨU NHANH'!$C$2&lt;&gt;"",OR(ISNUMBER(SEARCH('🔎 TRA CỨU NHANH'!$C$2,$A3367)),ISNUMBER(SEARCH('🔎 TRA CỨU NHANH'!$C$2,$B3367)))),1,0)</f>
        <v>0</v>
      </c>
      <c r="M3367" s="1" t="str">
        <f t="shared" si="104"/>
        <v/>
      </c>
      <c r="N3367" s="1">
        <f>N(N3366)+IF(AND('💰 BÁO GIÁ'!$C$27&lt;&gt;"",OR(ISNUMBER(SEARCH('💰 BÁO GIÁ'!$C$27,$A3367)),ISNUMBER(SEARCH('💰 BÁO GIÁ'!$C$27,$B3367)))),1,0)</f>
        <v>0</v>
      </c>
      <c r="O3367" s="1" t="str">
        <f t="shared" si="105"/>
        <v/>
      </c>
    </row>
    <row r="3368" customHeight="1" spans="1:15">
      <c r="A3368" s="1" t="str">
        <f>IF('📦 RON BỘ'!B623="","",'📦 RON BỘ'!B623)</f>
        <v/>
      </c>
      <c r="B3368" s="1" t="str">
        <f>IF('📦 RON BỘ'!B623="","",'📦 RON BỘ'!C623)</f>
        <v/>
      </c>
      <c r="C3368" s="1" t="str">
        <f>IF('📦 RON BỘ'!B623="","","Ron bộ")</f>
        <v/>
      </c>
      <c r="D3368" s="1" t="str">
        <f>IF('📦 RON BỘ'!B623="","",'📦 RON BỘ'!F623)</f>
        <v/>
      </c>
      <c r="E3368" s="1" t="str">
        <f>IF('📦 RON BỘ'!B623="","",'📦 RON BỘ'!G623)</f>
        <v/>
      </c>
      <c r="F3368" s="1" t="str">
        <f>IF('📦 RON BỘ'!B623="","",'📦 RON BỘ'!H623)</f>
        <v/>
      </c>
      <c r="G3368" s="1" t="str">
        <f>IF('📦 RON BỘ'!B623="","",'📦 RON BỘ'!I623)</f>
        <v/>
      </c>
      <c r="H3368" s="1" t="str">
        <f>IF('📦 RON BỘ'!B623="","",'📦 RON BỘ'!J623)</f>
        <v/>
      </c>
      <c r="I3368" s="1" t="str">
        <f>IF('📦 RON BỘ'!B623="","",'📦 RON BỘ'!K623)</f>
        <v/>
      </c>
      <c r="J3368" s="1" t="str">
        <f>IF('📦 RON BỘ'!B623="","","")</f>
        <v/>
      </c>
      <c r="L3368" s="1">
        <f>N(L3367)+IF(AND('🔎 TRA CỨU NHANH'!$C$2&lt;&gt;"",OR(ISNUMBER(SEARCH('🔎 TRA CỨU NHANH'!$C$2,$A3368)),ISNUMBER(SEARCH('🔎 TRA CỨU NHANH'!$C$2,$B3368)))),1,0)</f>
        <v>0</v>
      </c>
      <c r="M3368" s="1" t="str">
        <f t="shared" si="104"/>
        <v/>
      </c>
      <c r="N3368" s="1">
        <f>N(N3367)+IF(AND('💰 BÁO GIÁ'!$C$27&lt;&gt;"",OR(ISNUMBER(SEARCH('💰 BÁO GIÁ'!$C$27,$A3368)),ISNUMBER(SEARCH('💰 BÁO GIÁ'!$C$27,$B3368)))),1,0)</f>
        <v>0</v>
      </c>
      <c r="O3368" s="1" t="str">
        <f t="shared" si="105"/>
        <v/>
      </c>
    </row>
    <row r="3369" customHeight="1" spans="1:15">
      <c r="A3369" s="1" t="str">
        <f>IF('📦 RON BỘ'!B624="","",'📦 RON BỘ'!B624)</f>
        <v/>
      </c>
      <c r="B3369" s="1" t="str">
        <f>IF('📦 RON BỘ'!B624="","",'📦 RON BỘ'!C624)</f>
        <v/>
      </c>
      <c r="C3369" s="1" t="str">
        <f>IF('📦 RON BỘ'!B624="","","Ron bộ")</f>
        <v/>
      </c>
      <c r="D3369" s="1" t="str">
        <f>IF('📦 RON BỘ'!B624="","",'📦 RON BỘ'!F624)</f>
        <v/>
      </c>
      <c r="E3369" s="1" t="str">
        <f>IF('📦 RON BỘ'!B624="","",'📦 RON BỘ'!G624)</f>
        <v/>
      </c>
      <c r="F3369" s="1" t="str">
        <f>IF('📦 RON BỘ'!B624="","",'📦 RON BỘ'!H624)</f>
        <v/>
      </c>
      <c r="G3369" s="1" t="str">
        <f>IF('📦 RON BỘ'!B624="","",'📦 RON BỘ'!I624)</f>
        <v/>
      </c>
      <c r="H3369" s="1" t="str">
        <f>IF('📦 RON BỘ'!B624="","",'📦 RON BỘ'!J624)</f>
        <v/>
      </c>
      <c r="I3369" s="1" t="str">
        <f>IF('📦 RON BỘ'!B624="","",'📦 RON BỘ'!K624)</f>
        <v/>
      </c>
      <c r="J3369" s="1" t="str">
        <f>IF('📦 RON BỘ'!B624="","","")</f>
        <v/>
      </c>
      <c r="L3369" s="1">
        <f>N(L3368)+IF(AND('🔎 TRA CỨU NHANH'!$C$2&lt;&gt;"",OR(ISNUMBER(SEARCH('🔎 TRA CỨU NHANH'!$C$2,$A3369)),ISNUMBER(SEARCH('🔎 TRA CỨU NHANH'!$C$2,$B3369)))),1,0)</f>
        <v>0</v>
      </c>
      <c r="M3369" s="1" t="str">
        <f t="shared" si="104"/>
        <v/>
      </c>
      <c r="N3369" s="1">
        <f>N(N3368)+IF(AND('💰 BÁO GIÁ'!$C$27&lt;&gt;"",OR(ISNUMBER(SEARCH('💰 BÁO GIÁ'!$C$27,$A3369)),ISNUMBER(SEARCH('💰 BÁO GIÁ'!$C$27,$B3369)))),1,0)</f>
        <v>0</v>
      </c>
      <c r="O3369" s="1" t="str">
        <f t="shared" si="105"/>
        <v/>
      </c>
    </row>
    <row r="3370" customHeight="1" spans="1:15">
      <c r="A3370" s="1" t="str">
        <f>IF('📦 RON BỘ'!B625="","",'📦 RON BỘ'!B625)</f>
        <v/>
      </c>
      <c r="B3370" s="1" t="str">
        <f>IF('📦 RON BỘ'!B625="","",'📦 RON BỘ'!C625)</f>
        <v/>
      </c>
      <c r="C3370" s="1" t="str">
        <f>IF('📦 RON BỘ'!B625="","","Ron bộ")</f>
        <v/>
      </c>
      <c r="D3370" s="1" t="str">
        <f>IF('📦 RON BỘ'!B625="","",'📦 RON BỘ'!F625)</f>
        <v/>
      </c>
      <c r="E3370" s="1" t="str">
        <f>IF('📦 RON BỘ'!B625="","",'📦 RON BỘ'!G625)</f>
        <v/>
      </c>
      <c r="F3370" s="1" t="str">
        <f>IF('📦 RON BỘ'!B625="","",'📦 RON BỘ'!H625)</f>
        <v/>
      </c>
      <c r="G3370" s="1" t="str">
        <f>IF('📦 RON BỘ'!B625="","",'📦 RON BỘ'!I625)</f>
        <v/>
      </c>
      <c r="H3370" s="1" t="str">
        <f>IF('📦 RON BỘ'!B625="","",'📦 RON BỘ'!J625)</f>
        <v/>
      </c>
      <c r="I3370" s="1" t="str">
        <f>IF('📦 RON BỘ'!B625="","",'📦 RON BỘ'!K625)</f>
        <v/>
      </c>
      <c r="J3370" s="1" t="str">
        <f>IF('📦 RON BỘ'!B625="","","")</f>
        <v/>
      </c>
      <c r="L3370" s="1">
        <f>N(L3369)+IF(AND('🔎 TRA CỨU NHANH'!$C$2&lt;&gt;"",OR(ISNUMBER(SEARCH('🔎 TRA CỨU NHANH'!$C$2,$A3370)),ISNUMBER(SEARCH('🔎 TRA CỨU NHANH'!$C$2,$B3370)))),1,0)</f>
        <v>0</v>
      </c>
      <c r="M3370" s="1" t="str">
        <f t="shared" si="104"/>
        <v/>
      </c>
      <c r="N3370" s="1">
        <f>N(N3369)+IF(AND('💰 BÁO GIÁ'!$C$27&lt;&gt;"",OR(ISNUMBER(SEARCH('💰 BÁO GIÁ'!$C$27,$A3370)),ISNUMBER(SEARCH('💰 BÁO GIÁ'!$C$27,$B3370)))),1,0)</f>
        <v>0</v>
      </c>
      <c r="O3370" s="1" t="str">
        <f t="shared" si="105"/>
        <v/>
      </c>
    </row>
    <row r="3371" customHeight="1" spans="1:15">
      <c r="A3371" s="1" t="str">
        <f>IF('📦 RON BỘ'!B626="","",'📦 RON BỘ'!B626)</f>
        <v/>
      </c>
      <c r="B3371" s="1" t="str">
        <f>IF('📦 RON BỘ'!B626="","",'📦 RON BỘ'!C626)</f>
        <v/>
      </c>
      <c r="C3371" s="1" t="str">
        <f>IF('📦 RON BỘ'!B626="","","Ron bộ")</f>
        <v/>
      </c>
      <c r="D3371" s="1" t="str">
        <f>IF('📦 RON BỘ'!B626="","",'📦 RON BỘ'!F626)</f>
        <v/>
      </c>
      <c r="E3371" s="1" t="str">
        <f>IF('📦 RON BỘ'!B626="","",'📦 RON BỘ'!G626)</f>
        <v/>
      </c>
      <c r="F3371" s="1" t="str">
        <f>IF('📦 RON BỘ'!B626="","",'📦 RON BỘ'!H626)</f>
        <v/>
      </c>
      <c r="G3371" s="1" t="str">
        <f>IF('📦 RON BỘ'!B626="","",'📦 RON BỘ'!I626)</f>
        <v/>
      </c>
      <c r="H3371" s="1" t="str">
        <f>IF('📦 RON BỘ'!B626="","",'📦 RON BỘ'!J626)</f>
        <v/>
      </c>
      <c r="I3371" s="1" t="str">
        <f>IF('📦 RON BỘ'!B626="","",'📦 RON BỘ'!K626)</f>
        <v/>
      </c>
      <c r="J3371" s="1" t="str">
        <f>IF('📦 RON BỘ'!B626="","","")</f>
        <v/>
      </c>
      <c r="L3371" s="1">
        <f>N(L3370)+IF(AND('🔎 TRA CỨU NHANH'!$C$2&lt;&gt;"",OR(ISNUMBER(SEARCH('🔎 TRA CỨU NHANH'!$C$2,$A3371)),ISNUMBER(SEARCH('🔎 TRA CỨU NHANH'!$C$2,$B3371)))),1,0)</f>
        <v>0</v>
      </c>
      <c r="M3371" s="1" t="str">
        <f t="shared" si="104"/>
        <v/>
      </c>
      <c r="N3371" s="1">
        <f>N(N3370)+IF(AND('💰 BÁO GIÁ'!$C$27&lt;&gt;"",OR(ISNUMBER(SEARCH('💰 BÁO GIÁ'!$C$27,$A3371)),ISNUMBER(SEARCH('💰 BÁO GIÁ'!$C$27,$B3371)))),1,0)</f>
        <v>0</v>
      </c>
      <c r="O3371" s="1" t="str">
        <f t="shared" si="105"/>
        <v/>
      </c>
    </row>
    <row r="3372" customHeight="1" spans="1:15">
      <c r="A3372" s="1" t="str">
        <f>IF('📦 RON BỘ'!B627="","",'📦 RON BỘ'!B627)</f>
        <v/>
      </c>
      <c r="B3372" s="1" t="str">
        <f>IF('📦 RON BỘ'!B627="","",'📦 RON BỘ'!C627)</f>
        <v/>
      </c>
      <c r="C3372" s="1" t="str">
        <f>IF('📦 RON BỘ'!B627="","","Ron bộ")</f>
        <v/>
      </c>
      <c r="D3372" s="1" t="str">
        <f>IF('📦 RON BỘ'!B627="","",'📦 RON BỘ'!F627)</f>
        <v/>
      </c>
      <c r="E3372" s="1" t="str">
        <f>IF('📦 RON BỘ'!B627="","",'📦 RON BỘ'!G627)</f>
        <v/>
      </c>
      <c r="F3372" s="1" t="str">
        <f>IF('📦 RON BỘ'!B627="","",'📦 RON BỘ'!H627)</f>
        <v/>
      </c>
      <c r="G3372" s="1" t="str">
        <f>IF('📦 RON BỘ'!B627="","",'📦 RON BỘ'!I627)</f>
        <v/>
      </c>
      <c r="H3372" s="1" t="str">
        <f>IF('📦 RON BỘ'!B627="","",'📦 RON BỘ'!J627)</f>
        <v/>
      </c>
      <c r="I3372" s="1" t="str">
        <f>IF('📦 RON BỘ'!B627="","",'📦 RON BỘ'!K627)</f>
        <v/>
      </c>
      <c r="J3372" s="1" t="str">
        <f>IF('📦 RON BỘ'!B627="","","")</f>
        <v/>
      </c>
      <c r="L3372" s="1">
        <f>N(L3371)+IF(AND('🔎 TRA CỨU NHANH'!$C$2&lt;&gt;"",OR(ISNUMBER(SEARCH('🔎 TRA CỨU NHANH'!$C$2,$A3372)),ISNUMBER(SEARCH('🔎 TRA CỨU NHANH'!$C$2,$B3372)))),1,0)</f>
        <v>0</v>
      </c>
      <c r="M3372" s="1" t="str">
        <f t="shared" si="104"/>
        <v/>
      </c>
      <c r="N3372" s="1">
        <f>N(N3371)+IF(AND('💰 BÁO GIÁ'!$C$27&lt;&gt;"",OR(ISNUMBER(SEARCH('💰 BÁO GIÁ'!$C$27,$A3372)),ISNUMBER(SEARCH('💰 BÁO GIÁ'!$C$27,$B3372)))),1,0)</f>
        <v>0</v>
      </c>
      <c r="O3372" s="1" t="str">
        <f t="shared" si="105"/>
        <v/>
      </c>
    </row>
    <row r="3373" customHeight="1" spans="1:15">
      <c r="A3373" s="1" t="str">
        <f>IF('📦 RON BỘ'!B628="","",'📦 RON BỘ'!B628)</f>
        <v/>
      </c>
      <c r="B3373" s="1" t="str">
        <f>IF('📦 RON BỘ'!B628="","",'📦 RON BỘ'!C628)</f>
        <v/>
      </c>
      <c r="C3373" s="1" t="str">
        <f>IF('📦 RON BỘ'!B628="","","Ron bộ")</f>
        <v/>
      </c>
      <c r="D3373" s="1" t="str">
        <f>IF('📦 RON BỘ'!B628="","",'📦 RON BỘ'!F628)</f>
        <v/>
      </c>
      <c r="E3373" s="1" t="str">
        <f>IF('📦 RON BỘ'!B628="","",'📦 RON BỘ'!G628)</f>
        <v/>
      </c>
      <c r="F3373" s="1" t="str">
        <f>IF('📦 RON BỘ'!B628="","",'📦 RON BỘ'!H628)</f>
        <v/>
      </c>
      <c r="G3373" s="1" t="str">
        <f>IF('📦 RON BỘ'!B628="","",'📦 RON BỘ'!I628)</f>
        <v/>
      </c>
      <c r="H3373" s="1" t="str">
        <f>IF('📦 RON BỘ'!B628="","",'📦 RON BỘ'!J628)</f>
        <v/>
      </c>
      <c r="I3373" s="1" t="str">
        <f>IF('📦 RON BỘ'!B628="","",'📦 RON BỘ'!K628)</f>
        <v/>
      </c>
      <c r="J3373" s="1" t="str">
        <f>IF('📦 RON BỘ'!B628="","","")</f>
        <v/>
      </c>
      <c r="L3373" s="1">
        <f>N(L3372)+IF(AND('🔎 TRA CỨU NHANH'!$C$2&lt;&gt;"",OR(ISNUMBER(SEARCH('🔎 TRA CỨU NHANH'!$C$2,$A3373)),ISNUMBER(SEARCH('🔎 TRA CỨU NHANH'!$C$2,$B3373)))),1,0)</f>
        <v>0</v>
      </c>
      <c r="M3373" s="1" t="str">
        <f t="shared" si="104"/>
        <v/>
      </c>
      <c r="N3373" s="1">
        <f>N(N3372)+IF(AND('💰 BÁO GIÁ'!$C$27&lt;&gt;"",OR(ISNUMBER(SEARCH('💰 BÁO GIÁ'!$C$27,$A3373)),ISNUMBER(SEARCH('💰 BÁO GIÁ'!$C$27,$B3373)))),1,0)</f>
        <v>0</v>
      </c>
      <c r="O3373" s="1" t="str">
        <f t="shared" si="105"/>
        <v/>
      </c>
    </row>
    <row r="3374" customHeight="1" spans="1:15">
      <c r="A3374" s="1" t="str">
        <f>IF('📦 RON BỘ'!B629="","",'📦 RON BỘ'!B629)</f>
        <v/>
      </c>
      <c r="B3374" s="1" t="str">
        <f>IF('📦 RON BỘ'!B629="","",'📦 RON BỘ'!C629)</f>
        <v/>
      </c>
      <c r="C3374" s="1" t="str">
        <f>IF('📦 RON BỘ'!B629="","","Ron bộ")</f>
        <v/>
      </c>
      <c r="D3374" s="1" t="str">
        <f>IF('📦 RON BỘ'!B629="","",'📦 RON BỘ'!F629)</f>
        <v/>
      </c>
      <c r="E3374" s="1" t="str">
        <f>IF('📦 RON BỘ'!B629="","",'📦 RON BỘ'!G629)</f>
        <v/>
      </c>
      <c r="F3374" s="1" t="str">
        <f>IF('📦 RON BỘ'!B629="","",'📦 RON BỘ'!H629)</f>
        <v/>
      </c>
      <c r="G3374" s="1" t="str">
        <f>IF('📦 RON BỘ'!B629="","",'📦 RON BỘ'!I629)</f>
        <v/>
      </c>
      <c r="H3374" s="1" t="str">
        <f>IF('📦 RON BỘ'!B629="","",'📦 RON BỘ'!J629)</f>
        <v/>
      </c>
      <c r="I3374" s="1" t="str">
        <f>IF('📦 RON BỘ'!B629="","",'📦 RON BỘ'!K629)</f>
        <v/>
      </c>
      <c r="J3374" s="1" t="str">
        <f>IF('📦 RON BỘ'!B629="","","")</f>
        <v/>
      </c>
      <c r="L3374" s="1">
        <f>N(L3373)+IF(AND('🔎 TRA CỨU NHANH'!$C$2&lt;&gt;"",OR(ISNUMBER(SEARCH('🔎 TRA CỨU NHANH'!$C$2,$A3374)),ISNUMBER(SEARCH('🔎 TRA CỨU NHANH'!$C$2,$B3374)))),1,0)</f>
        <v>0</v>
      </c>
      <c r="M3374" s="1" t="str">
        <f t="shared" si="104"/>
        <v/>
      </c>
      <c r="N3374" s="1">
        <f>N(N3373)+IF(AND('💰 BÁO GIÁ'!$C$27&lt;&gt;"",OR(ISNUMBER(SEARCH('💰 BÁO GIÁ'!$C$27,$A3374)),ISNUMBER(SEARCH('💰 BÁO GIÁ'!$C$27,$B3374)))),1,0)</f>
        <v>0</v>
      </c>
      <c r="O3374" s="1" t="str">
        <f t="shared" si="105"/>
        <v/>
      </c>
    </row>
    <row r="3375" customHeight="1" spans="1:15">
      <c r="A3375" s="1" t="str">
        <f>IF('📦 RON BỘ'!B630="","",'📦 RON BỘ'!B630)</f>
        <v/>
      </c>
      <c r="B3375" s="1" t="str">
        <f>IF('📦 RON BỘ'!B630="","",'📦 RON BỘ'!C630)</f>
        <v/>
      </c>
      <c r="C3375" s="1" t="str">
        <f>IF('📦 RON BỘ'!B630="","","Ron bộ")</f>
        <v/>
      </c>
      <c r="D3375" s="1" t="str">
        <f>IF('📦 RON BỘ'!B630="","",'📦 RON BỘ'!F630)</f>
        <v/>
      </c>
      <c r="E3375" s="1" t="str">
        <f>IF('📦 RON BỘ'!B630="","",'📦 RON BỘ'!G630)</f>
        <v/>
      </c>
      <c r="F3375" s="1" t="str">
        <f>IF('📦 RON BỘ'!B630="","",'📦 RON BỘ'!H630)</f>
        <v/>
      </c>
      <c r="G3375" s="1" t="str">
        <f>IF('📦 RON BỘ'!B630="","",'📦 RON BỘ'!I630)</f>
        <v/>
      </c>
      <c r="H3375" s="1" t="str">
        <f>IF('📦 RON BỘ'!B630="","",'📦 RON BỘ'!J630)</f>
        <v/>
      </c>
      <c r="I3375" s="1" t="str">
        <f>IF('📦 RON BỘ'!B630="","",'📦 RON BỘ'!K630)</f>
        <v/>
      </c>
      <c r="J3375" s="1" t="str">
        <f>IF('📦 RON BỘ'!B630="","","")</f>
        <v/>
      </c>
      <c r="L3375" s="1">
        <f>N(L3374)+IF(AND('🔎 TRA CỨU NHANH'!$C$2&lt;&gt;"",OR(ISNUMBER(SEARCH('🔎 TRA CỨU NHANH'!$C$2,$A3375)),ISNUMBER(SEARCH('🔎 TRA CỨU NHANH'!$C$2,$B3375)))),1,0)</f>
        <v>0</v>
      </c>
      <c r="M3375" s="1" t="str">
        <f t="shared" si="104"/>
        <v/>
      </c>
      <c r="N3375" s="1">
        <f>N(N3374)+IF(AND('💰 BÁO GIÁ'!$C$27&lt;&gt;"",OR(ISNUMBER(SEARCH('💰 BÁO GIÁ'!$C$27,$A3375)),ISNUMBER(SEARCH('💰 BÁO GIÁ'!$C$27,$B3375)))),1,0)</f>
        <v>0</v>
      </c>
      <c r="O3375" s="1" t="str">
        <f t="shared" si="105"/>
        <v/>
      </c>
    </row>
    <row r="3376" customHeight="1" spans="1:15">
      <c r="A3376" s="1" t="str">
        <f>IF('📦 RON BỘ'!B631="","",'📦 RON BỘ'!B631)</f>
        <v/>
      </c>
      <c r="B3376" s="1" t="str">
        <f>IF('📦 RON BỘ'!B631="","",'📦 RON BỘ'!C631)</f>
        <v/>
      </c>
      <c r="C3376" s="1" t="str">
        <f>IF('📦 RON BỘ'!B631="","","Ron bộ")</f>
        <v/>
      </c>
      <c r="D3376" s="1" t="str">
        <f>IF('📦 RON BỘ'!B631="","",'📦 RON BỘ'!F631)</f>
        <v/>
      </c>
      <c r="E3376" s="1" t="str">
        <f>IF('📦 RON BỘ'!B631="","",'📦 RON BỘ'!G631)</f>
        <v/>
      </c>
      <c r="F3376" s="1" t="str">
        <f>IF('📦 RON BỘ'!B631="","",'📦 RON BỘ'!H631)</f>
        <v/>
      </c>
      <c r="G3376" s="1" t="str">
        <f>IF('📦 RON BỘ'!B631="","",'📦 RON BỘ'!I631)</f>
        <v/>
      </c>
      <c r="H3376" s="1" t="str">
        <f>IF('📦 RON BỘ'!B631="","",'📦 RON BỘ'!J631)</f>
        <v/>
      </c>
      <c r="I3376" s="1" t="str">
        <f>IF('📦 RON BỘ'!B631="","",'📦 RON BỘ'!K631)</f>
        <v/>
      </c>
      <c r="J3376" s="1" t="str">
        <f>IF('📦 RON BỘ'!B631="","","")</f>
        <v/>
      </c>
      <c r="L3376" s="1">
        <f>N(L3375)+IF(AND('🔎 TRA CỨU NHANH'!$C$2&lt;&gt;"",OR(ISNUMBER(SEARCH('🔎 TRA CỨU NHANH'!$C$2,$A3376)),ISNUMBER(SEARCH('🔎 TRA CỨU NHANH'!$C$2,$B3376)))),1,0)</f>
        <v>0</v>
      </c>
      <c r="M3376" s="1" t="str">
        <f t="shared" si="104"/>
        <v/>
      </c>
      <c r="N3376" s="1">
        <f>N(N3375)+IF(AND('💰 BÁO GIÁ'!$C$27&lt;&gt;"",OR(ISNUMBER(SEARCH('💰 BÁO GIÁ'!$C$27,$A3376)),ISNUMBER(SEARCH('💰 BÁO GIÁ'!$C$27,$B3376)))),1,0)</f>
        <v>0</v>
      </c>
      <c r="O3376" s="1" t="str">
        <f t="shared" si="105"/>
        <v/>
      </c>
    </row>
    <row r="3377" customHeight="1" spans="1:15">
      <c r="A3377" s="1" t="str">
        <f>IF('📦 RON BỘ'!B632="","",'📦 RON BỘ'!B632)</f>
        <v/>
      </c>
      <c r="B3377" s="1" t="str">
        <f>IF('📦 RON BỘ'!B632="","",'📦 RON BỘ'!C632)</f>
        <v/>
      </c>
      <c r="C3377" s="1" t="str">
        <f>IF('📦 RON BỘ'!B632="","","Ron bộ")</f>
        <v/>
      </c>
      <c r="D3377" s="1" t="str">
        <f>IF('📦 RON BỘ'!B632="","",'📦 RON BỘ'!F632)</f>
        <v/>
      </c>
      <c r="E3377" s="1" t="str">
        <f>IF('📦 RON BỘ'!B632="","",'📦 RON BỘ'!G632)</f>
        <v/>
      </c>
      <c r="F3377" s="1" t="str">
        <f>IF('📦 RON BỘ'!B632="","",'📦 RON BỘ'!H632)</f>
        <v/>
      </c>
      <c r="G3377" s="1" t="str">
        <f>IF('📦 RON BỘ'!B632="","",'📦 RON BỘ'!I632)</f>
        <v/>
      </c>
      <c r="H3377" s="1" t="str">
        <f>IF('📦 RON BỘ'!B632="","",'📦 RON BỘ'!J632)</f>
        <v/>
      </c>
      <c r="I3377" s="1" t="str">
        <f>IF('📦 RON BỘ'!B632="","",'📦 RON BỘ'!K632)</f>
        <v/>
      </c>
      <c r="J3377" s="1" t="str">
        <f>IF('📦 RON BỘ'!B632="","","")</f>
        <v/>
      </c>
      <c r="L3377" s="1">
        <f>N(L3376)+IF(AND('🔎 TRA CỨU NHANH'!$C$2&lt;&gt;"",OR(ISNUMBER(SEARCH('🔎 TRA CỨU NHANH'!$C$2,$A3377)),ISNUMBER(SEARCH('🔎 TRA CỨU NHANH'!$C$2,$B3377)))),1,0)</f>
        <v>0</v>
      </c>
      <c r="M3377" s="1" t="str">
        <f t="shared" si="104"/>
        <v/>
      </c>
      <c r="N3377" s="1">
        <f>N(N3376)+IF(AND('💰 BÁO GIÁ'!$C$27&lt;&gt;"",OR(ISNUMBER(SEARCH('💰 BÁO GIÁ'!$C$27,$A3377)),ISNUMBER(SEARCH('💰 BÁO GIÁ'!$C$27,$B3377)))),1,0)</f>
        <v>0</v>
      </c>
      <c r="O3377" s="1" t="str">
        <f t="shared" si="105"/>
        <v/>
      </c>
    </row>
    <row r="3378" customHeight="1" spans="1:15">
      <c r="A3378" s="1" t="str">
        <f>IF('📦 RON BỘ'!B633="","",'📦 RON BỘ'!B633)</f>
        <v/>
      </c>
      <c r="B3378" s="1" t="str">
        <f>IF('📦 RON BỘ'!B633="","",'📦 RON BỘ'!C633)</f>
        <v/>
      </c>
      <c r="C3378" s="1" t="str">
        <f>IF('📦 RON BỘ'!B633="","","Ron bộ")</f>
        <v/>
      </c>
      <c r="D3378" s="1" t="str">
        <f>IF('📦 RON BỘ'!B633="","",'📦 RON BỘ'!F633)</f>
        <v/>
      </c>
      <c r="E3378" s="1" t="str">
        <f>IF('📦 RON BỘ'!B633="","",'📦 RON BỘ'!G633)</f>
        <v/>
      </c>
      <c r="F3378" s="1" t="str">
        <f>IF('📦 RON BỘ'!B633="","",'📦 RON BỘ'!H633)</f>
        <v/>
      </c>
      <c r="G3378" s="1" t="str">
        <f>IF('📦 RON BỘ'!B633="","",'📦 RON BỘ'!I633)</f>
        <v/>
      </c>
      <c r="H3378" s="1" t="str">
        <f>IF('📦 RON BỘ'!B633="","",'📦 RON BỘ'!J633)</f>
        <v/>
      </c>
      <c r="I3378" s="1" t="str">
        <f>IF('📦 RON BỘ'!B633="","",'📦 RON BỘ'!K633)</f>
        <v/>
      </c>
      <c r="J3378" s="1" t="str">
        <f>IF('📦 RON BỘ'!B633="","","")</f>
        <v/>
      </c>
      <c r="L3378" s="1">
        <f>N(L3377)+IF(AND('🔎 TRA CỨU NHANH'!$C$2&lt;&gt;"",OR(ISNUMBER(SEARCH('🔎 TRA CỨU NHANH'!$C$2,$A3378)),ISNUMBER(SEARCH('🔎 TRA CỨU NHANH'!$C$2,$B3378)))),1,0)</f>
        <v>0</v>
      </c>
      <c r="M3378" s="1" t="str">
        <f t="shared" si="104"/>
        <v/>
      </c>
      <c r="N3378" s="1">
        <f>N(N3377)+IF(AND('💰 BÁO GIÁ'!$C$27&lt;&gt;"",OR(ISNUMBER(SEARCH('💰 BÁO GIÁ'!$C$27,$A3378)),ISNUMBER(SEARCH('💰 BÁO GIÁ'!$C$27,$B3378)))),1,0)</f>
        <v>0</v>
      </c>
      <c r="O3378" s="1" t="str">
        <f t="shared" si="105"/>
        <v/>
      </c>
    </row>
    <row r="3379" customHeight="1" spans="1:15">
      <c r="A3379" s="1" t="str">
        <f>IF('📦 RON BỘ'!B634="","",'📦 RON BỘ'!B634)</f>
        <v/>
      </c>
      <c r="B3379" s="1" t="str">
        <f>IF('📦 RON BỘ'!B634="","",'📦 RON BỘ'!C634)</f>
        <v/>
      </c>
      <c r="C3379" s="1" t="str">
        <f>IF('📦 RON BỘ'!B634="","","Ron bộ")</f>
        <v/>
      </c>
      <c r="D3379" s="1" t="str">
        <f>IF('📦 RON BỘ'!B634="","",'📦 RON BỘ'!F634)</f>
        <v/>
      </c>
      <c r="E3379" s="1" t="str">
        <f>IF('📦 RON BỘ'!B634="","",'📦 RON BỘ'!G634)</f>
        <v/>
      </c>
      <c r="F3379" s="1" t="str">
        <f>IF('📦 RON BỘ'!B634="","",'📦 RON BỘ'!H634)</f>
        <v/>
      </c>
      <c r="G3379" s="1" t="str">
        <f>IF('📦 RON BỘ'!B634="","",'📦 RON BỘ'!I634)</f>
        <v/>
      </c>
      <c r="H3379" s="1" t="str">
        <f>IF('📦 RON BỘ'!B634="","",'📦 RON BỘ'!J634)</f>
        <v/>
      </c>
      <c r="I3379" s="1" t="str">
        <f>IF('📦 RON BỘ'!B634="","",'📦 RON BỘ'!K634)</f>
        <v/>
      </c>
      <c r="J3379" s="1" t="str">
        <f>IF('📦 RON BỘ'!B634="","","")</f>
        <v/>
      </c>
      <c r="L3379" s="1">
        <f>N(L3378)+IF(AND('🔎 TRA CỨU NHANH'!$C$2&lt;&gt;"",OR(ISNUMBER(SEARCH('🔎 TRA CỨU NHANH'!$C$2,$A3379)),ISNUMBER(SEARCH('🔎 TRA CỨU NHANH'!$C$2,$B3379)))),1,0)</f>
        <v>0</v>
      </c>
      <c r="M3379" s="1" t="str">
        <f t="shared" si="104"/>
        <v/>
      </c>
      <c r="N3379" s="1">
        <f>N(N3378)+IF(AND('💰 BÁO GIÁ'!$C$27&lt;&gt;"",OR(ISNUMBER(SEARCH('💰 BÁO GIÁ'!$C$27,$A3379)),ISNUMBER(SEARCH('💰 BÁO GIÁ'!$C$27,$B3379)))),1,0)</f>
        <v>0</v>
      </c>
      <c r="O3379" s="1" t="str">
        <f t="shared" si="105"/>
        <v/>
      </c>
    </row>
    <row r="3380" customHeight="1" spans="1:15">
      <c r="A3380" s="1" t="str">
        <f>IF('📦 RON BỘ'!B635="","",'📦 RON BỘ'!B635)</f>
        <v/>
      </c>
      <c r="B3380" s="1" t="str">
        <f>IF('📦 RON BỘ'!B635="","",'📦 RON BỘ'!C635)</f>
        <v/>
      </c>
      <c r="C3380" s="1" t="str">
        <f>IF('📦 RON BỘ'!B635="","","Ron bộ")</f>
        <v/>
      </c>
      <c r="D3380" s="1" t="str">
        <f>IF('📦 RON BỘ'!B635="","",'📦 RON BỘ'!F635)</f>
        <v/>
      </c>
      <c r="E3380" s="1" t="str">
        <f>IF('📦 RON BỘ'!B635="","",'📦 RON BỘ'!G635)</f>
        <v/>
      </c>
      <c r="F3380" s="1" t="str">
        <f>IF('📦 RON BỘ'!B635="","",'📦 RON BỘ'!H635)</f>
        <v/>
      </c>
      <c r="G3380" s="1" t="str">
        <f>IF('📦 RON BỘ'!B635="","",'📦 RON BỘ'!I635)</f>
        <v/>
      </c>
      <c r="H3380" s="1" t="str">
        <f>IF('📦 RON BỘ'!B635="","",'📦 RON BỘ'!J635)</f>
        <v/>
      </c>
      <c r="I3380" s="1" t="str">
        <f>IF('📦 RON BỘ'!B635="","",'📦 RON BỘ'!K635)</f>
        <v/>
      </c>
      <c r="J3380" s="1" t="str">
        <f>IF('📦 RON BỘ'!B635="","","")</f>
        <v/>
      </c>
      <c r="L3380" s="1">
        <f>N(L3379)+IF(AND('🔎 TRA CỨU NHANH'!$C$2&lt;&gt;"",OR(ISNUMBER(SEARCH('🔎 TRA CỨU NHANH'!$C$2,$A3380)),ISNUMBER(SEARCH('🔎 TRA CỨU NHANH'!$C$2,$B3380)))),1,0)</f>
        <v>0</v>
      </c>
      <c r="M3380" s="1" t="str">
        <f t="shared" si="104"/>
        <v/>
      </c>
      <c r="N3380" s="1">
        <f>N(N3379)+IF(AND('💰 BÁO GIÁ'!$C$27&lt;&gt;"",OR(ISNUMBER(SEARCH('💰 BÁO GIÁ'!$C$27,$A3380)),ISNUMBER(SEARCH('💰 BÁO GIÁ'!$C$27,$B3380)))),1,0)</f>
        <v>0</v>
      </c>
      <c r="O3380" s="1" t="str">
        <f t="shared" si="105"/>
        <v/>
      </c>
    </row>
    <row r="3381" customHeight="1" spans="1:15">
      <c r="A3381" s="1" t="str">
        <f>IF('📦 RON BỘ'!B636="","",'📦 RON BỘ'!B636)</f>
        <v/>
      </c>
      <c r="B3381" s="1" t="str">
        <f>IF('📦 RON BỘ'!B636="","",'📦 RON BỘ'!C636)</f>
        <v/>
      </c>
      <c r="C3381" s="1" t="str">
        <f>IF('📦 RON BỘ'!B636="","","Ron bộ")</f>
        <v/>
      </c>
      <c r="D3381" s="1" t="str">
        <f>IF('📦 RON BỘ'!B636="","",'📦 RON BỘ'!F636)</f>
        <v/>
      </c>
      <c r="E3381" s="1" t="str">
        <f>IF('📦 RON BỘ'!B636="","",'📦 RON BỘ'!G636)</f>
        <v/>
      </c>
      <c r="F3381" s="1" t="str">
        <f>IF('📦 RON BỘ'!B636="","",'📦 RON BỘ'!H636)</f>
        <v/>
      </c>
      <c r="G3381" s="1" t="str">
        <f>IF('📦 RON BỘ'!B636="","",'📦 RON BỘ'!I636)</f>
        <v/>
      </c>
      <c r="H3381" s="1" t="str">
        <f>IF('📦 RON BỘ'!B636="","",'📦 RON BỘ'!J636)</f>
        <v/>
      </c>
      <c r="I3381" s="1" t="str">
        <f>IF('📦 RON BỘ'!B636="","",'📦 RON BỘ'!K636)</f>
        <v/>
      </c>
      <c r="J3381" s="1" t="str">
        <f>IF('📦 RON BỘ'!B636="","","")</f>
        <v/>
      </c>
      <c r="L3381" s="1">
        <f>N(L3380)+IF(AND('🔎 TRA CỨU NHANH'!$C$2&lt;&gt;"",OR(ISNUMBER(SEARCH('🔎 TRA CỨU NHANH'!$C$2,$A3381)),ISNUMBER(SEARCH('🔎 TRA CỨU NHANH'!$C$2,$B3381)))),1,0)</f>
        <v>0</v>
      </c>
      <c r="M3381" s="1" t="str">
        <f t="shared" si="104"/>
        <v/>
      </c>
      <c r="N3381" s="1">
        <f>N(N3380)+IF(AND('💰 BÁO GIÁ'!$C$27&lt;&gt;"",OR(ISNUMBER(SEARCH('💰 BÁO GIÁ'!$C$27,$A3381)),ISNUMBER(SEARCH('💰 BÁO GIÁ'!$C$27,$B3381)))),1,0)</f>
        <v>0</v>
      </c>
      <c r="O3381" s="1" t="str">
        <f t="shared" si="105"/>
        <v/>
      </c>
    </row>
    <row r="3382" customHeight="1" spans="1:15">
      <c r="A3382" s="1" t="str">
        <f>IF('📦 RON BỘ'!B637="","",'📦 RON BỘ'!B637)</f>
        <v/>
      </c>
      <c r="B3382" s="1" t="str">
        <f>IF('📦 RON BỘ'!B637="","",'📦 RON BỘ'!C637)</f>
        <v/>
      </c>
      <c r="C3382" s="1" t="str">
        <f>IF('📦 RON BỘ'!B637="","","Ron bộ")</f>
        <v/>
      </c>
      <c r="D3382" s="1" t="str">
        <f>IF('📦 RON BỘ'!B637="","",'📦 RON BỘ'!F637)</f>
        <v/>
      </c>
      <c r="E3382" s="1" t="str">
        <f>IF('📦 RON BỘ'!B637="","",'📦 RON BỘ'!G637)</f>
        <v/>
      </c>
      <c r="F3382" s="1" t="str">
        <f>IF('📦 RON BỘ'!B637="","",'📦 RON BỘ'!H637)</f>
        <v/>
      </c>
      <c r="G3382" s="1" t="str">
        <f>IF('📦 RON BỘ'!B637="","",'📦 RON BỘ'!I637)</f>
        <v/>
      </c>
      <c r="H3382" s="1" t="str">
        <f>IF('📦 RON BỘ'!B637="","",'📦 RON BỘ'!J637)</f>
        <v/>
      </c>
      <c r="I3382" s="1" t="str">
        <f>IF('📦 RON BỘ'!B637="","",'📦 RON BỘ'!K637)</f>
        <v/>
      </c>
      <c r="J3382" s="1" t="str">
        <f>IF('📦 RON BỘ'!B637="","","")</f>
        <v/>
      </c>
      <c r="L3382" s="1">
        <f>N(L3381)+IF(AND('🔎 TRA CỨU NHANH'!$C$2&lt;&gt;"",OR(ISNUMBER(SEARCH('🔎 TRA CỨU NHANH'!$C$2,$A3382)),ISNUMBER(SEARCH('🔎 TRA CỨU NHANH'!$C$2,$B3382)))),1,0)</f>
        <v>0</v>
      </c>
      <c r="M3382" s="1" t="str">
        <f t="shared" si="104"/>
        <v/>
      </c>
      <c r="N3382" s="1">
        <f>N(N3381)+IF(AND('💰 BÁO GIÁ'!$C$27&lt;&gt;"",OR(ISNUMBER(SEARCH('💰 BÁO GIÁ'!$C$27,$A3382)),ISNUMBER(SEARCH('💰 BÁO GIÁ'!$C$27,$B3382)))),1,0)</f>
        <v>0</v>
      </c>
      <c r="O3382" s="1" t="str">
        <f t="shared" si="105"/>
        <v/>
      </c>
    </row>
    <row r="3383" customHeight="1" spans="1:15">
      <c r="A3383" s="1" t="str">
        <f>IF('📦 RON BỘ'!B638="","",'📦 RON BỘ'!B638)</f>
        <v/>
      </c>
      <c r="B3383" s="1" t="str">
        <f>IF('📦 RON BỘ'!B638="","",'📦 RON BỘ'!C638)</f>
        <v/>
      </c>
      <c r="C3383" s="1" t="str">
        <f>IF('📦 RON BỘ'!B638="","","Ron bộ")</f>
        <v/>
      </c>
      <c r="D3383" s="1" t="str">
        <f>IF('📦 RON BỘ'!B638="","",'📦 RON BỘ'!F638)</f>
        <v/>
      </c>
      <c r="E3383" s="1" t="str">
        <f>IF('📦 RON BỘ'!B638="","",'📦 RON BỘ'!G638)</f>
        <v/>
      </c>
      <c r="F3383" s="1" t="str">
        <f>IF('📦 RON BỘ'!B638="","",'📦 RON BỘ'!H638)</f>
        <v/>
      </c>
      <c r="G3383" s="1" t="str">
        <f>IF('📦 RON BỘ'!B638="","",'📦 RON BỘ'!I638)</f>
        <v/>
      </c>
      <c r="H3383" s="1" t="str">
        <f>IF('📦 RON BỘ'!B638="","",'📦 RON BỘ'!J638)</f>
        <v/>
      </c>
      <c r="I3383" s="1" t="str">
        <f>IF('📦 RON BỘ'!B638="","",'📦 RON BỘ'!K638)</f>
        <v/>
      </c>
      <c r="J3383" s="1" t="str">
        <f>IF('📦 RON BỘ'!B638="","","")</f>
        <v/>
      </c>
      <c r="L3383" s="1">
        <f>N(L3382)+IF(AND('🔎 TRA CỨU NHANH'!$C$2&lt;&gt;"",OR(ISNUMBER(SEARCH('🔎 TRA CỨU NHANH'!$C$2,$A3383)),ISNUMBER(SEARCH('🔎 TRA CỨU NHANH'!$C$2,$B3383)))),1,0)</f>
        <v>0</v>
      </c>
      <c r="M3383" s="1" t="str">
        <f t="shared" si="104"/>
        <v/>
      </c>
      <c r="N3383" s="1">
        <f>N(N3382)+IF(AND('💰 BÁO GIÁ'!$C$27&lt;&gt;"",OR(ISNUMBER(SEARCH('💰 BÁO GIÁ'!$C$27,$A3383)),ISNUMBER(SEARCH('💰 BÁO GIÁ'!$C$27,$B3383)))),1,0)</f>
        <v>0</v>
      </c>
      <c r="O3383" s="1" t="str">
        <f t="shared" si="105"/>
        <v/>
      </c>
    </row>
    <row r="3384" customHeight="1" spans="1:15">
      <c r="A3384" s="1" t="str">
        <f>IF('📦 RON BỘ'!B639="","",'📦 RON BỘ'!B639)</f>
        <v/>
      </c>
      <c r="B3384" s="1" t="str">
        <f>IF('📦 RON BỘ'!B639="","",'📦 RON BỘ'!C639)</f>
        <v/>
      </c>
      <c r="C3384" s="1" t="str">
        <f>IF('📦 RON BỘ'!B639="","","Ron bộ")</f>
        <v/>
      </c>
      <c r="D3384" s="1" t="str">
        <f>IF('📦 RON BỘ'!B639="","",'📦 RON BỘ'!F639)</f>
        <v/>
      </c>
      <c r="E3384" s="1" t="str">
        <f>IF('📦 RON BỘ'!B639="","",'📦 RON BỘ'!G639)</f>
        <v/>
      </c>
      <c r="F3384" s="1" t="str">
        <f>IF('📦 RON BỘ'!B639="","",'📦 RON BỘ'!H639)</f>
        <v/>
      </c>
      <c r="G3384" s="1" t="str">
        <f>IF('📦 RON BỘ'!B639="","",'📦 RON BỘ'!I639)</f>
        <v/>
      </c>
      <c r="H3384" s="1" t="str">
        <f>IF('📦 RON BỘ'!B639="","",'📦 RON BỘ'!J639)</f>
        <v/>
      </c>
      <c r="I3384" s="1" t="str">
        <f>IF('📦 RON BỘ'!B639="","",'📦 RON BỘ'!K639)</f>
        <v/>
      </c>
      <c r="J3384" s="1" t="str">
        <f>IF('📦 RON BỘ'!B639="","","")</f>
        <v/>
      </c>
      <c r="L3384" s="1">
        <f>N(L3383)+IF(AND('🔎 TRA CỨU NHANH'!$C$2&lt;&gt;"",OR(ISNUMBER(SEARCH('🔎 TRA CỨU NHANH'!$C$2,$A3384)),ISNUMBER(SEARCH('🔎 TRA CỨU NHANH'!$C$2,$B3384)))),1,0)</f>
        <v>0</v>
      </c>
      <c r="M3384" s="1" t="str">
        <f t="shared" si="104"/>
        <v/>
      </c>
      <c r="N3384" s="1">
        <f>N(N3383)+IF(AND('💰 BÁO GIÁ'!$C$27&lt;&gt;"",OR(ISNUMBER(SEARCH('💰 BÁO GIÁ'!$C$27,$A3384)),ISNUMBER(SEARCH('💰 BÁO GIÁ'!$C$27,$B3384)))),1,0)</f>
        <v>0</v>
      </c>
      <c r="O3384" s="1" t="str">
        <f t="shared" si="105"/>
        <v/>
      </c>
    </row>
    <row r="3385" customHeight="1" spans="1:15">
      <c r="A3385" s="1" t="str">
        <f>IF('📦 RON BỘ'!B640="","",'📦 RON BỘ'!B640)</f>
        <v/>
      </c>
      <c r="B3385" s="1" t="str">
        <f>IF('📦 RON BỘ'!B640="","",'📦 RON BỘ'!C640)</f>
        <v/>
      </c>
      <c r="C3385" s="1" t="str">
        <f>IF('📦 RON BỘ'!B640="","","Ron bộ")</f>
        <v/>
      </c>
      <c r="D3385" s="1" t="str">
        <f>IF('📦 RON BỘ'!B640="","",'📦 RON BỘ'!F640)</f>
        <v/>
      </c>
      <c r="E3385" s="1" t="str">
        <f>IF('📦 RON BỘ'!B640="","",'📦 RON BỘ'!G640)</f>
        <v/>
      </c>
      <c r="F3385" s="1" t="str">
        <f>IF('📦 RON BỘ'!B640="","",'📦 RON BỘ'!H640)</f>
        <v/>
      </c>
      <c r="G3385" s="1" t="str">
        <f>IF('📦 RON BỘ'!B640="","",'📦 RON BỘ'!I640)</f>
        <v/>
      </c>
      <c r="H3385" s="1" t="str">
        <f>IF('📦 RON BỘ'!B640="","",'📦 RON BỘ'!J640)</f>
        <v/>
      </c>
      <c r="I3385" s="1" t="str">
        <f>IF('📦 RON BỘ'!B640="","",'📦 RON BỘ'!K640)</f>
        <v/>
      </c>
      <c r="J3385" s="1" t="str">
        <f>IF('📦 RON BỘ'!B640="","","")</f>
        <v/>
      </c>
      <c r="L3385" s="1">
        <f>N(L3384)+IF(AND('🔎 TRA CỨU NHANH'!$C$2&lt;&gt;"",OR(ISNUMBER(SEARCH('🔎 TRA CỨU NHANH'!$C$2,$A3385)),ISNUMBER(SEARCH('🔎 TRA CỨU NHANH'!$C$2,$B3385)))),1,0)</f>
        <v>0</v>
      </c>
      <c r="M3385" s="1" t="str">
        <f t="shared" si="104"/>
        <v/>
      </c>
      <c r="N3385" s="1">
        <f>N(N3384)+IF(AND('💰 BÁO GIÁ'!$C$27&lt;&gt;"",OR(ISNUMBER(SEARCH('💰 BÁO GIÁ'!$C$27,$A3385)),ISNUMBER(SEARCH('💰 BÁO GIÁ'!$C$27,$B3385)))),1,0)</f>
        <v>0</v>
      </c>
      <c r="O3385" s="1" t="str">
        <f t="shared" si="105"/>
        <v/>
      </c>
    </row>
    <row r="3386" customHeight="1" spans="1:15">
      <c r="A3386" s="1" t="str">
        <f>IF('📦 RON BỘ'!B641="","",'📦 RON BỘ'!B641)</f>
        <v/>
      </c>
      <c r="B3386" s="1" t="str">
        <f>IF('📦 RON BỘ'!B641="","",'📦 RON BỘ'!C641)</f>
        <v/>
      </c>
      <c r="C3386" s="1" t="str">
        <f>IF('📦 RON BỘ'!B641="","","Ron bộ")</f>
        <v/>
      </c>
      <c r="D3386" s="1" t="str">
        <f>IF('📦 RON BỘ'!B641="","",'📦 RON BỘ'!F641)</f>
        <v/>
      </c>
      <c r="E3386" s="1" t="str">
        <f>IF('📦 RON BỘ'!B641="","",'📦 RON BỘ'!G641)</f>
        <v/>
      </c>
      <c r="F3386" s="1" t="str">
        <f>IF('📦 RON BỘ'!B641="","",'📦 RON BỘ'!H641)</f>
        <v/>
      </c>
      <c r="G3386" s="1" t="str">
        <f>IF('📦 RON BỘ'!B641="","",'📦 RON BỘ'!I641)</f>
        <v/>
      </c>
      <c r="H3386" s="1" t="str">
        <f>IF('📦 RON BỘ'!B641="","",'📦 RON BỘ'!J641)</f>
        <v/>
      </c>
      <c r="I3386" s="1" t="str">
        <f>IF('📦 RON BỘ'!B641="","",'📦 RON BỘ'!K641)</f>
        <v/>
      </c>
      <c r="J3386" s="1" t="str">
        <f>IF('📦 RON BỘ'!B641="","","")</f>
        <v/>
      </c>
      <c r="L3386" s="1">
        <f>N(L3385)+IF(AND('🔎 TRA CỨU NHANH'!$C$2&lt;&gt;"",OR(ISNUMBER(SEARCH('🔎 TRA CỨU NHANH'!$C$2,$A3386)),ISNUMBER(SEARCH('🔎 TRA CỨU NHANH'!$C$2,$B3386)))),1,0)</f>
        <v>0</v>
      </c>
      <c r="M3386" s="1" t="str">
        <f t="shared" si="104"/>
        <v/>
      </c>
      <c r="N3386" s="1">
        <f>N(N3385)+IF(AND('💰 BÁO GIÁ'!$C$27&lt;&gt;"",OR(ISNUMBER(SEARCH('💰 BÁO GIÁ'!$C$27,$A3386)),ISNUMBER(SEARCH('💰 BÁO GIÁ'!$C$27,$B3386)))),1,0)</f>
        <v>0</v>
      </c>
      <c r="O3386" s="1" t="str">
        <f t="shared" si="105"/>
        <v/>
      </c>
    </row>
    <row r="3387" customHeight="1" spans="1:15">
      <c r="A3387" s="1" t="str">
        <f>IF('📦 RON BỘ'!B642="","",'📦 RON BỘ'!B642)</f>
        <v/>
      </c>
      <c r="B3387" s="1" t="str">
        <f>IF('📦 RON BỘ'!B642="","",'📦 RON BỘ'!C642)</f>
        <v/>
      </c>
      <c r="C3387" s="1" t="str">
        <f>IF('📦 RON BỘ'!B642="","","Ron bộ")</f>
        <v/>
      </c>
      <c r="D3387" s="1" t="str">
        <f>IF('📦 RON BỘ'!B642="","",'📦 RON BỘ'!F642)</f>
        <v/>
      </c>
      <c r="E3387" s="1" t="str">
        <f>IF('📦 RON BỘ'!B642="","",'📦 RON BỘ'!G642)</f>
        <v/>
      </c>
      <c r="F3387" s="1" t="str">
        <f>IF('📦 RON BỘ'!B642="","",'📦 RON BỘ'!H642)</f>
        <v/>
      </c>
      <c r="G3387" s="1" t="str">
        <f>IF('📦 RON BỘ'!B642="","",'📦 RON BỘ'!I642)</f>
        <v/>
      </c>
      <c r="H3387" s="1" t="str">
        <f>IF('📦 RON BỘ'!B642="","",'📦 RON BỘ'!J642)</f>
        <v/>
      </c>
      <c r="I3387" s="1" t="str">
        <f>IF('📦 RON BỘ'!B642="","",'📦 RON BỘ'!K642)</f>
        <v/>
      </c>
      <c r="J3387" s="1" t="str">
        <f>IF('📦 RON BỘ'!B642="","","")</f>
        <v/>
      </c>
      <c r="L3387" s="1">
        <f>N(L3386)+IF(AND('🔎 TRA CỨU NHANH'!$C$2&lt;&gt;"",OR(ISNUMBER(SEARCH('🔎 TRA CỨU NHANH'!$C$2,$A3387)),ISNUMBER(SEARCH('🔎 TRA CỨU NHANH'!$C$2,$B3387)))),1,0)</f>
        <v>0</v>
      </c>
      <c r="M3387" s="1" t="str">
        <f t="shared" si="104"/>
        <v/>
      </c>
      <c r="N3387" s="1">
        <f>N(N3386)+IF(AND('💰 BÁO GIÁ'!$C$27&lt;&gt;"",OR(ISNUMBER(SEARCH('💰 BÁO GIÁ'!$C$27,$A3387)),ISNUMBER(SEARCH('💰 BÁO GIÁ'!$C$27,$B3387)))),1,0)</f>
        <v>0</v>
      </c>
      <c r="O3387" s="1" t="str">
        <f t="shared" si="105"/>
        <v/>
      </c>
    </row>
    <row r="3388" customHeight="1" spans="1:15">
      <c r="A3388" s="1" t="str">
        <f>IF('📦 RON BỘ'!B643="","",'📦 RON BỘ'!B643)</f>
        <v/>
      </c>
      <c r="B3388" s="1" t="str">
        <f>IF('📦 RON BỘ'!B643="","",'📦 RON BỘ'!C643)</f>
        <v/>
      </c>
      <c r="C3388" s="1" t="str">
        <f>IF('📦 RON BỘ'!B643="","","Ron bộ")</f>
        <v/>
      </c>
      <c r="D3388" s="1" t="str">
        <f>IF('📦 RON BỘ'!B643="","",'📦 RON BỘ'!F643)</f>
        <v/>
      </c>
      <c r="E3388" s="1" t="str">
        <f>IF('📦 RON BỘ'!B643="","",'📦 RON BỘ'!G643)</f>
        <v/>
      </c>
      <c r="F3388" s="1" t="str">
        <f>IF('📦 RON BỘ'!B643="","",'📦 RON BỘ'!H643)</f>
        <v/>
      </c>
      <c r="G3388" s="1" t="str">
        <f>IF('📦 RON BỘ'!B643="","",'📦 RON BỘ'!I643)</f>
        <v/>
      </c>
      <c r="H3388" s="1" t="str">
        <f>IF('📦 RON BỘ'!B643="","",'📦 RON BỘ'!J643)</f>
        <v/>
      </c>
      <c r="I3388" s="1" t="str">
        <f>IF('📦 RON BỘ'!B643="","",'📦 RON BỘ'!K643)</f>
        <v/>
      </c>
      <c r="J3388" s="1" t="str">
        <f>IF('📦 RON BỘ'!B643="","","")</f>
        <v/>
      </c>
      <c r="L3388" s="1">
        <f>N(L3387)+IF(AND('🔎 TRA CỨU NHANH'!$C$2&lt;&gt;"",OR(ISNUMBER(SEARCH('🔎 TRA CỨU NHANH'!$C$2,$A3388)),ISNUMBER(SEARCH('🔎 TRA CỨU NHANH'!$C$2,$B3388)))),1,0)</f>
        <v>0</v>
      </c>
      <c r="M3388" s="1" t="str">
        <f t="shared" si="104"/>
        <v/>
      </c>
      <c r="N3388" s="1">
        <f>N(N3387)+IF(AND('💰 BÁO GIÁ'!$C$27&lt;&gt;"",OR(ISNUMBER(SEARCH('💰 BÁO GIÁ'!$C$27,$A3388)),ISNUMBER(SEARCH('💰 BÁO GIÁ'!$C$27,$B3388)))),1,0)</f>
        <v>0</v>
      </c>
      <c r="O3388" s="1" t="str">
        <f t="shared" si="105"/>
        <v/>
      </c>
    </row>
    <row r="3389" customHeight="1" spans="1:15">
      <c r="A3389" s="1" t="str">
        <f>IF('📦 RON BỘ'!B644="","",'📦 RON BỘ'!B644)</f>
        <v/>
      </c>
      <c r="B3389" s="1" t="str">
        <f>IF('📦 RON BỘ'!B644="","",'📦 RON BỘ'!C644)</f>
        <v/>
      </c>
      <c r="C3389" s="1" t="str">
        <f>IF('📦 RON BỘ'!B644="","","Ron bộ")</f>
        <v/>
      </c>
      <c r="D3389" s="1" t="str">
        <f>IF('📦 RON BỘ'!B644="","",'📦 RON BỘ'!F644)</f>
        <v/>
      </c>
      <c r="E3389" s="1" t="str">
        <f>IF('📦 RON BỘ'!B644="","",'📦 RON BỘ'!G644)</f>
        <v/>
      </c>
      <c r="F3389" s="1" t="str">
        <f>IF('📦 RON BỘ'!B644="","",'📦 RON BỘ'!H644)</f>
        <v/>
      </c>
      <c r="G3389" s="1" t="str">
        <f>IF('📦 RON BỘ'!B644="","",'📦 RON BỘ'!I644)</f>
        <v/>
      </c>
      <c r="H3389" s="1" t="str">
        <f>IF('📦 RON BỘ'!B644="","",'📦 RON BỘ'!J644)</f>
        <v/>
      </c>
      <c r="I3389" s="1" t="str">
        <f>IF('📦 RON BỘ'!B644="","",'📦 RON BỘ'!K644)</f>
        <v/>
      </c>
      <c r="J3389" s="1" t="str">
        <f>IF('📦 RON BỘ'!B644="","","")</f>
        <v/>
      </c>
      <c r="L3389" s="1">
        <f>N(L3388)+IF(AND('🔎 TRA CỨU NHANH'!$C$2&lt;&gt;"",OR(ISNUMBER(SEARCH('🔎 TRA CỨU NHANH'!$C$2,$A3389)),ISNUMBER(SEARCH('🔎 TRA CỨU NHANH'!$C$2,$B3389)))),1,0)</f>
        <v>0</v>
      </c>
      <c r="M3389" s="1" t="str">
        <f t="shared" si="104"/>
        <v/>
      </c>
      <c r="N3389" s="1">
        <f>N(N3388)+IF(AND('💰 BÁO GIÁ'!$C$27&lt;&gt;"",OR(ISNUMBER(SEARCH('💰 BÁO GIÁ'!$C$27,$A3389)),ISNUMBER(SEARCH('💰 BÁO GIÁ'!$C$27,$B3389)))),1,0)</f>
        <v>0</v>
      </c>
      <c r="O3389" s="1" t="str">
        <f t="shared" si="105"/>
        <v/>
      </c>
    </row>
    <row r="3390" customHeight="1" spans="1:15">
      <c r="A3390" s="1" t="str">
        <f>IF('📦 RON BỘ'!B645="","",'📦 RON BỘ'!B645)</f>
        <v/>
      </c>
      <c r="B3390" s="1" t="str">
        <f>IF('📦 RON BỘ'!B645="","",'📦 RON BỘ'!C645)</f>
        <v/>
      </c>
      <c r="C3390" s="1" t="str">
        <f>IF('📦 RON BỘ'!B645="","","Ron bộ")</f>
        <v/>
      </c>
      <c r="D3390" s="1" t="str">
        <f>IF('📦 RON BỘ'!B645="","",'📦 RON BỘ'!F645)</f>
        <v/>
      </c>
      <c r="E3390" s="1" t="str">
        <f>IF('📦 RON BỘ'!B645="","",'📦 RON BỘ'!G645)</f>
        <v/>
      </c>
      <c r="F3390" s="1" t="str">
        <f>IF('📦 RON BỘ'!B645="","",'📦 RON BỘ'!H645)</f>
        <v/>
      </c>
      <c r="G3390" s="1" t="str">
        <f>IF('📦 RON BỘ'!B645="","",'📦 RON BỘ'!I645)</f>
        <v/>
      </c>
      <c r="H3390" s="1" t="str">
        <f>IF('📦 RON BỘ'!B645="","",'📦 RON BỘ'!J645)</f>
        <v/>
      </c>
      <c r="I3390" s="1" t="str">
        <f>IF('📦 RON BỘ'!B645="","",'📦 RON BỘ'!K645)</f>
        <v/>
      </c>
      <c r="J3390" s="1" t="str">
        <f>IF('📦 RON BỘ'!B645="","","")</f>
        <v/>
      </c>
      <c r="L3390" s="1">
        <f>N(L3389)+IF(AND('🔎 TRA CỨU NHANH'!$C$2&lt;&gt;"",OR(ISNUMBER(SEARCH('🔎 TRA CỨU NHANH'!$C$2,$A3390)),ISNUMBER(SEARCH('🔎 TRA CỨU NHANH'!$C$2,$B3390)))),1,0)</f>
        <v>0</v>
      </c>
      <c r="M3390" s="1" t="str">
        <f t="shared" si="104"/>
        <v/>
      </c>
      <c r="N3390" s="1">
        <f>N(N3389)+IF(AND('💰 BÁO GIÁ'!$C$27&lt;&gt;"",OR(ISNUMBER(SEARCH('💰 BÁO GIÁ'!$C$27,$A3390)),ISNUMBER(SEARCH('💰 BÁO GIÁ'!$C$27,$B3390)))),1,0)</f>
        <v>0</v>
      </c>
      <c r="O3390" s="1" t="str">
        <f t="shared" si="105"/>
        <v/>
      </c>
    </row>
    <row r="3391" customHeight="1" spans="1:15">
      <c r="A3391" s="1" t="str">
        <f>IF('📦 RON BỘ'!B646="","",'📦 RON BỘ'!B646)</f>
        <v/>
      </c>
      <c r="B3391" s="1" t="str">
        <f>IF('📦 RON BỘ'!B646="","",'📦 RON BỘ'!C646)</f>
        <v/>
      </c>
      <c r="C3391" s="1" t="str">
        <f>IF('📦 RON BỘ'!B646="","","Ron bộ")</f>
        <v/>
      </c>
      <c r="D3391" s="1" t="str">
        <f>IF('📦 RON BỘ'!B646="","",'📦 RON BỘ'!F646)</f>
        <v/>
      </c>
      <c r="E3391" s="1" t="str">
        <f>IF('📦 RON BỘ'!B646="","",'📦 RON BỘ'!G646)</f>
        <v/>
      </c>
      <c r="F3391" s="1" t="str">
        <f>IF('📦 RON BỘ'!B646="","",'📦 RON BỘ'!H646)</f>
        <v/>
      </c>
      <c r="G3391" s="1" t="str">
        <f>IF('📦 RON BỘ'!B646="","",'📦 RON BỘ'!I646)</f>
        <v/>
      </c>
      <c r="H3391" s="1" t="str">
        <f>IF('📦 RON BỘ'!B646="","",'📦 RON BỘ'!J646)</f>
        <v/>
      </c>
      <c r="I3391" s="1" t="str">
        <f>IF('📦 RON BỘ'!B646="","",'📦 RON BỘ'!K646)</f>
        <v/>
      </c>
      <c r="J3391" s="1" t="str">
        <f>IF('📦 RON BỘ'!B646="","","")</f>
        <v/>
      </c>
      <c r="L3391" s="1">
        <f>N(L3390)+IF(AND('🔎 TRA CỨU NHANH'!$C$2&lt;&gt;"",OR(ISNUMBER(SEARCH('🔎 TRA CỨU NHANH'!$C$2,$A3391)),ISNUMBER(SEARCH('🔎 TRA CỨU NHANH'!$C$2,$B3391)))),1,0)</f>
        <v>0</v>
      </c>
      <c r="M3391" s="1" t="str">
        <f t="shared" si="104"/>
        <v/>
      </c>
      <c r="N3391" s="1">
        <f>N(N3390)+IF(AND('💰 BÁO GIÁ'!$C$27&lt;&gt;"",OR(ISNUMBER(SEARCH('💰 BÁO GIÁ'!$C$27,$A3391)),ISNUMBER(SEARCH('💰 BÁO GIÁ'!$C$27,$B3391)))),1,0)</f>
        <v>0</v>
      </c>
      <c r="O3391" s="1" t="str">
        <f t="shared" si="105"/>
        <v/>
      </c>
    </row>
    <row r="3392" customHeight="1" spans="1:15">
      <c r="A3392" s="1" t="str">
        <f>IF('📦 RON BỘ'!B647="","",'📦 RON BỘ'!B647)</f>
        <v/>
      </c>
      <c r="B3392" s="1" t="str">
        <f>IF('📦 RON BỘ'!B647="","",'📦 RON BỘ'!C647)</f>
        <v/>
      </c>
      <c r="C3392" s="1" t="str">
        <f>IF('📦 RON BỘ'!B647="","","Ron bộ")</f>
        <v/>
      </c>
      <c r="D3392" s="1" t="str">
        <f>IF('📦 RON BỘ'!B647="","",'📦 RON BỘ'!F647)</f>
        <v/>
      </c>
      <c r="E3392" s="1" t="str">
        <f>IF('📦 RON BỘ'!B647="","",'📦 RON BỘ'!G647)</f>
        <v/>
      </c>
      <c r="F3392" s="1" t="str">
        <f>IF('📦 RON BỘ'!B647="","",'📦 RON BỘ'!H647)</f>
        <v/>
      </c>
      <c r="G3392" s="1" t="str">
        <f>IF('📦 RON BỘ'!B647="","",'📦 RON BỘ'!I647)</f>
        <v/>
      </c>
      <c r="H3392" s="1" t="str">
        <f>IF('📦 RON BỘ'!B647="","",'📦 RON BỘ'!J647)</f>
        <v/>
      </c>
      <c r="I3392" s="1" t="str">
        <f>IF('📦 RON BỘ'!B647="","",'📦 RON BỘ'!K647)</f>
        <v/>
      </c>
      <c r="J3392" s="1" t="str">
        <f>IF('📦 RON BỘ'!B647="","","")</f>
        <v/>
      </c>
      <c r="L3392" s="1">
        <f>N(L3391)+IF(AND('🔎 TRA CỨU NHANH'!$C$2&lt;&gt;"",OR(ISNUMBER(SEARCH('🔎 TRA CỨU NHANH'!$C$2,$A3392)),ISNUMBER(SEARCH('🔎 TRA CỨU NHANH'!$C$2,$B3392)))),1,0)</f>
        <v>0</v>
      </c>
      <c r="M3392" s="1" t="str">
        <f t="shared" si="104"/>
        <v/>
      </c>
      <c r="N3392" s="1">
        <f>N(N3391)+IF(AND('💰 BÁO GIÁ'!$C$27&lt;&gt;"",OR(ISNUMBER(SEARCH('💰 BÁO GIÁ'!$C$27,$A3392)),ISNUMBER(SEARCH('💰 BÁO GIÁ'!$C$27,$B3392)))),1,0)</f>
        <v>0</v>
      </c>
      <c r="O3392" s="1" t="str">
        <f t="shared" si="105"/>
        <v/>
      </c>
    </row>
    <row r="3393" customHeight="1" spans="1:15">
      <c r="A3393" s="1" t="str">
        <f>IF('📦 RON BỘ'!B648="","",'📦 RON BỘ'!B648)</f>
        <v/>
      </c>
      <c r="B3393" s="1" t="str">
        <f>IF('📦 RON BỘ'!B648="","",'📦 RON BỘ'!C648)</f>
        <v/>
      </c>
      <c r="C3393" s="1" t="str">
        <f>IF('📦 RON BỘ'!B648="","","Ron bộ")</f>
        <v/>
      </c>
      <c r="D3393" s="1" t="str">
        <f>IF('📦 RON BỘ'!B648="","",'📦 RON BỘ'!F648)</f>
        <v/>
      </c>
      <c r="E3393" s="1" t="str">
        <f>IF('📦 RON BỘ'!B648="","",'📦 RON BỘ'!G648)</f>
        <v/>
      </c>
      <c r="F3393" s="1" t="str">
        <f>IF('📦 RON BỘ'!B648="","",'📦 RON BỘ'!H648)</f>
        <v/>
      </c>
      <c r="G3393" s="1" t="str">
        <f>IF('📦 RON BỘ'!B648="","",'📦 RON BỘ'!I648)</f>
        <v/>
      </c>
      <c r="H3393" s="1" t="str">
        <f>IF('📦 RON BỘ'!B648="","",'📦 RON BỘ'!J648)</f>
        <v/>
      </c>
      <c r="I3393" s="1" t="str">
        <f>IF('📦 RON BỘ'!B648="","",'📦 RON BỘ'!K648)</f>
        <v/>
      </c>
      <c r="J3393" s="1" t="str">
        <f>IF('📦 RON BỘ'!B648="","","")</f>
        <v/>
      </c>
      <c r="L3393" s="1">
        <f>N(L3392)+IF(AND('🔎 TRA CỨU NHANH'!$C$2&lt;&gt;"",OR(ISNUMBER(SEARCH('🔎 TRA CỨU NHANH'!$C$2,$A3393)),ISNUMBER(SEARCH('🔎 TRA CỨU NHANH'!$C$2,$B3393)))),1,0)</f>
        <v>0</v>
      </c>
      <c r="M3393" s="1" t="str">
        <f t="shared" si="104"/>
        <v/>
      </c>
      <c r="N3393" s="1">
        <f>N(N3392)+IF(AND('💰 BÁO GIÁ'!$C$27&lt;&gt;"",OR(ISNUMBER(SEARCH('💰 BÁO GIÁ'!$C$27,$A3393)),ISNUMBER(SEARCH('💰 BÁO GIÁ'!$C$27,$B3393)))),1,0)</f>
        <v>0</v>
      </c>
      <c r="O3393" s="1" t="str">
        <f t="shared" si="105"/>
        <v/>
      </c>
    </row>
    <row r="3394" customHeight="1" spans="1:15">
      <c r="A3394" s="1" t="str">
        <f>IF('📦 RON BỘ'!B649="","",'📦 RON BỘ'!B649)</f>
        <v/>
      </c>
      <c r="B3394" s="1" t="str">
        <f>IF('📦 RON BỘ'!B649="","",'📦 RON BỘ'!C649)</f>
        <v/>
      </c>
      <c r="C3394" s="1" t="str">
        <f>IF('📦 RON BỘ'!B649="","","Ron bộ")</f>
        <v/>
      </c>
      <c r="D3394" s="1" t="str">
        <f>IF('📦 RON BỘ'!B649="","",'📦 RON BỘ'!F649)</f>
        <v/>
      </c>
      <c r="E3394" s="1" t="str">
        <f>IF('📦 RON BỘ'!B649="","",'📦 RON BỘ'!G649)</f>
        <v/>
      </c>
      <c r="F3394" s="1" t="str">
        <f>IF('📦 RON BỘ'!B649="","",'📦 RON BỘ'!H649)</f>
        <v/>
      </c>
      <c r="G3394" s="1" t="str">
        <f>IF('📦 RON BỘ'!B649="","",'📦 RON BỘ'!I649)</f>
        <v/>
      </c>
      <c r="H3394" s="1" t="str">
        <f>IF('📦 RON BỘ'!B649="","",'📦 RON BỘ'!J649)</f>
        <v/>
      </c>
      <c r="I3394" s="1" t="str">
        <f>IF('📦 RON BỘ'!B649="","",'📦 RON BỘ'!K649)</f>
        <v/>
      </c>
      <c r="J3394" s="1" t="str">
        <f>IF('📦 RON BỘ'!B649="","","")</f>
        <v/>
      </c>
      <c r="L3394" s="1">
        <f>N(L3393)+IF(AND('🔎 TRA CỨU NHANH'!$C$2&lt;&gt;"",OR(ISNUMBER(SEARCH('🔎 TRA CỨU NHANH'!$C$2,$A3394)),ISNUMBER(SEARCH('🔎 TRA CỨU NHANH'!$C$2,$B3394)))),1,0)</f>
        <v>0</v>
      </c>
      <c r="M3394" s="1" t="str">
        <f t="shared" ref="M3394:M3457" si="106">IF(L3394&gt;N(L3393),L3394,"")</f>
        <v/>
      </c>
      <c r="N3394" s="1">
        <f>N(N3393)+IF(AND('💰 BÁO GIÁ'!$C$27&lt;&gt;"",OR(ISNUMBER(SEARCH('💰 BÁO GIÁ'!$C$27,$A3394)),ISNUMBER(SEARCH('💰 BÁO GIÁ'!$C$27,$B3394)))),1,0)</f>
        <v>0</v>
      </c>
      <c r="O3394" s="1" t="str">
        <f t="shared" ref="O3394:O3457" si="107">IF(N3394&gt;N(N3393),N3394,"")</f>
        <v/>
      </c>
    </row>
    <row r="3395" customHeight="1" spans="1:15">
      <c r="A3395" s="1" t="str">
        <f>IF('📦 RON BỘ'!B650="","",'📦 RON BỘ'!B650)</f>
        <v/>
      </c>
      <c r="B3395" s="1" t="str">
        <f>IF('📦 RON BỘ'!B650="","",'📦 RON BỘ'!C650)</f>
        <v/>
      </c>
      <c r="C3395" s="1" t="str">
        <f>IF('📦 RON BỘ'!B650="","","Ron bộ")</f>
        <v/>
      </c>
      <c r="D3395" s="1" t="str">
        <f>IF('📦 RON BỘ'!B650="","",'📦 RON BỘ'!F650)</f>
        <v/>
      </c>
      <c r="E3395" s="1" t="str">
        <f>IF('📦 RON BỘ'!B650="","",'📦 RON BỘ'!G650)</f>
        <v/>
      </c>
      <c r="F3395" s="1" t="str">
        <f>IF('📦 RON BỘ'!B650="","",'📦 RON BỘ'!H650)</f>
        <v/>
      </c>
      <c r="G3395" s="1" t="str">
        <f>IF('📦 RON BỘ'!B650="","",'📦 RON BỘ'!I650)</f>
        <v/>
      </c>
      <c r="H3395" s="1" t="str">
        <f>IF('📦 RON BỘ'!B650="","",'📦 RON BỘ'!J650)</f>
        <v/>
      </c>
      <c r="I3395" s="1" t="str">
        <f>IF('📦 RON BỘ'!B650="","",'📦 RON BỘ'!K650)</f>
        <v/>
      </c>
      <c r="J3395" s="1" t="str">
        <f>IF('📦 RON BỘ'!B650="","","")</f>
        <v/>
      </c>
      <c r="L3395" s="1">
        <f>N(L3394)+IF(AND('🔎 TRA CỨU NHANH'!$C$2&lt;&gt;"",OR(ISNUMBER(SEARCH('🔎 TRA CỨU NHANH'!$C$2,$A3395)),ISNUMBER(SEARCH('🔎 TRA CỨU NHANH'!$C$2,$B3395)))),1,0)</f>
        <v>0</v>
      </c>
      <c r="M3395" s="1" t="str">
        <f t="shared" si="106"/>
        <v/>
      </c>
      <c r="N3395" s="1">
        <f>N(N3394)+IF(AND('💰 BÁO GIÁ'!$C$27&lt;&gt;"",OR(ISNUMBER(SEARCH('💰 BÁO GIÁ'!$C$27,$A3395)),ISNUMBER(SEARCH('💰 BÁO GIÁ'!$C$27,$B3395)))),1,0)</f>
        <v>0</v>
      </c>
      <c r="O3395" s="1" t="str">
        <f t="shared" si="107"/>
        <v/>
      </c>
    </row>
    <row r="3396" customHeight="1" spans="1:15">
      <c r="A3396" s="1" t="str">
        <f>IF('📦 RON BỘ'!B651="","",'📦 RON BỘ'!B651)</f>
        <v/>
      </c>
      <c r="B3396" s="1" t="str">
        <f>IF('📦 RON BỘ'!B651="","",'📦 RON BỘ'!C651)</f>
        <v/>
      </c>
      <c r="C3396" s="1" t="str">
        <f>IF('📦 RON BỘ'!B651="","","Ron bộ")</f>
        <v/>
      </c>
      <c r="D3396" s="1" t="str">
        <f>IF('📦 RON BỘ'!B651="","",'📦 RON BỘ'!F651)</f>
        <v/>
      </c>
      <c r="E3396" s="1" t="str">
        <f>IF('📦 RON BỘ'!B651="","",'📦 RON BỘ'!G651)</f>
        <v/>
      </c>
      <c r="F3396" s="1" t="str">
        <f>IF('📦 RON BỘ'!B651="","",'📦 RON BỘ'!H651)</f>
        <v/>
      </c>
      <c r="G3396" s="1" t="str">
        <f>IF('📦 RON BỘ'!B651="","",'📦 RON BỘ'!I651)</f>
        <v/>
      </c>
      <c r="H3396" s="1" t="str">
        <f>IF('📦 RON BỘ'!B651="","",'📦 RON BỘ'!J651)</f>
        <v/>
      </c>
      <c r="I3396" s="1" t="str">
        <f>IF('📦 RON BỘ'!B651="","",'📦 RON BỘ'!K651)</f>
        <v/>
      </c>
      <c r="J3396" s="1" t="str">
        <f>IF('📦 RON BỘ'!B651="","","")</f>
        <v/>
      </c>
      <c r="L3396" s="1">
        <f>N(L3395)+IF(AND('🔎 TRA CỨU NHANH'!$C$2&lt;&gt;"",OR(ISNUMBER(SEARCH('🔎 TRA CỨU NHANH'!$C$2,$A3396)),ISNUMBER(SEARCH('🔎 TRA CỨU NHANH'!$C$2,$B3396)))),1,0)</f>
        <v>0</v>
      </c>
      <c r="M3396" s="1" t="str">
        <f t="shared" si="106"/>
        <v/>
      </c>
      <c r="N3396" s="1">
        <f>N(N3395)+IF(AND('💰 BÁO GIÁ'!$C$27&lt;&gt;"",OR(ISNUMBER(SEARCH('💰 BÁO GIÁ'!$C$27,$A3396)),ISNUMBER(SEARCH('💰 BÁO GIÁ'!$C$27,$B3396)))),1,0)</f>
        <v>0</v>
      </c>
      <c r="O3396" s="1" t="str">
        <f t="shared" si="107"/>
        <v/>
      </c>
    </row>
    <row r="3397" customHeight="1" spans="1:15">
      <c r="A3397" s="1" t="str">
        <f>IF('📦 RON BỘ'!B652="","",'📦 RON BỘ'!B652)</f>
        <v/>
      </c>
      <c r="B3397" s="1" t="str">
        <f>IF('📦 RON BỘ'!B652="","",'📦 RON BỘ'!C652)</f>
        <v/>
      </c>
      <c r="C3397" s="1" t="str">
        <f>IF('📦 RON BỘ'!B652="","","Ron bộ")</f>
        <v/>
      </c>
      <c r="D3397" s="1" t="str">
        <f>IF('📦 RON BỘ'!B652="","",'📦 RON BỘ'!F652)</f>
        <v/>
      </c>
      <c r="E3397" s="1" t="str">
        <f>IF('📦 RON BỘ'!B652="","",'📦 RON BỘ'!G652)</f>
        <v/>
      </c>
      <c r="F3397" s="1" t="str">
        <f>IF('📦 RON BỘ'!B652="","",'📦 RON BỘ'!H652)</f>
        <v/>
      </c>
      <c r="G3397" s="1" t="str">
        <f>IF('📦 RON BỘ'!B652="","",'📦 RON BỘ'!I652)</f>
        <v/>
      </c>
      <c r="H3397" s="1" t="str">
        <f>IF('📦 RON BỘ'!B652="","",'📦 RON BỘ'!J652)</f>
        <v/>
      </c>
      <c r="I3397" s="1" t="str">
        <f>IF('📦 RON BỘ'!B652="","",'📦 RON BỘ'!K652)</f>
        <v/>
      </c>
      <c r="J3397" s="1" t="str">
        <f>IF('📦 RON BỘ'!B652="","","")</f>
        <v/>
      </c>
      <c r="L3397" s="1">
        <f>N(L3396)+IF(AND('🔎 TRA CỨU NHANH'!$C$2&lt;&gt;"",OR(ISNUMBER(SEARCH('🔎 TRA CỨU NHANH'!$C$2,$A3397)),ISNUMBER(SEARCH('🔎 TRA CỨU NHANH'!$C$2,$B3397)))),1,0)</f>
        <v>0</v>
      </c>
      <c r="M3397" s="1" t="str">
        <f t="shared" si="106"/>
        <v/>
      </c>
      <c r="N3397" s="1">
        <f>N(N3396)+IF(AND('💰 BÁO GIÁ'!$C$27&lt;&gt;"",OR(ISNUMBER(SEARCH('💰 BÁO GIÁ'!$C$27,$A3397)),ISNUMBER(SEARCH('💰 BÁO GIÁ'!$C$27,$B3397)))),1,0)</f>
        <v>0</v>
      </c>
      <c r="O3397" s="1" t="str">
        <f t="shared" si="107"/>
        <v/>
      </c>
    </row>
    <row r="3398" customHeight="1" spans="1:15">
      <c r="A3398" s="1" t="str">
        <f>IF('📦 RON BỘ'!B653="","",'📦 RON BỘ'!B653)</f>
        <v/>
      </c>
      <c r="B3398" s="1" t="str">
        <f>IF('📦 RON BỘ'!B653="","",'📦 RON BỘ'!C653)</f>
        <v/>
      </c>
      <c r="C3398" s="1" t="str">
        <f>IF('📦 RON BỘ'!B653="","","Ron bộ")</f>
        <v/>
      </c>
      <c r="D3398" s="1" t="str">
        <f>IF('📦 RON BỘ'!B653="","",'📦 RON BỘ'!F653)</f>
        <v/>
      </c>
      <c r="E3398" s="1" t="str">
        <f>IF('📦 RON BỘ'!B653="","",'📦 RON BỘ'!G653)</f>
        <v/>
      </c>
      <c r="F3398" s="1" t="str">
        <f>IF('📦 RON BỘ'!B653="","",'📦 RON BỘ'!H653)</f>
        <v/>
      </c>
      <c r="G3398" s="1" t="str">
        <f>IF('📦 RON BỘ'!B653="","",'📦 RON BỘ'!I653)</f>
        <v/>
      </c>
      <c r="H3398" s="1" t="str">
        <f>IF('📦 RON BỘ'!B653="","",'📦 RON BỘ'!J653)</f>
        <v/>
      </c>
      <c r="I3398" s="1" t="str">
        <f>IF('📦 RON BỘ'!B653="","",'📦 RON BỘ'!K653)</f>
        <v/>
      </c>
      <c r="J3398" s="1" t="str">
        <f>IF('📦 RON BỘ'!B653="","","")</f>
        <v/>
      </c>
      <c r="L3398" s="1">
        <f>N(L3397)+IF(AND('🔎 TRA CỨU NHANH'!$C$2&lt;&gt;"",OR(ISNUMBER(SEARCH('🔎 TRA CỨU NHANH'!$C$2,$A3398)),ISNUMBER(SEARCH('🔎 TRA CỨU NHANH'!$C$2,$B3398)))),1,0)</f>
        <v>0</v>
      </c>
      <c r="M3398" s="1" t="str">
        <f t="shared" si="106"/>
        <v/>
      </c>
      <c r="N3398" s="1">
        <f>N(N3397)+IF(AND('💰 BÁO GIÁ'!$C$27&lt;&gt;"",OR(ISNUMBER(SEARCH('💰 BÁO GIÁ'!$C$27,$A3398)),ISNUMBER(SEARCH('💰 BÁO GIÁ'!$C$27,$B3398)))),1,0)</f>
        <v>0</v>
      </c>
      <c r="O3398" s="1" t="str">
        <f t="shared" si="107"/>
        <v/>
      </c>
    </row>
    <row r="3399" customHeight="1" spans="1:15">
      <c r="A3399" s="1" t="str">
        <f>IF('📦 RON BỘ'!B654="","",'📦 RON BỘ'!B654)</f>
        <v/>
      </c>
      <c r="B3399" s="1" t="str">
        <f>IF('📦 RON BỘ'!B654="","",'📦 RON BỘ'!C654)</f>
        <v/>
      </c>
      <c r="C3399" s="1" t="str">
        <f>IF('📦 RON BỘ'!B654="","","Ron bộ")</f>
        <v/>
      </c>
      <c r="D3399" s="1" t="str">
        <f>IF('📦 RON BỘ'!B654="","",'📦 RON BỘ'!F654)</f>
        <v/>
      </c>
      <c r="E3399" s="1" t="str">
        <f>IF('📦 RON BỘ'!B654="","",'📦 RON BỘ'!G654)</f>
        <v/>
      </c>
      <c r="F3399" s="1" t="str">
        <f>IF('📦 RON BỘ'!B654="","",'📦 RON BỘ'!H654)</f>
        <v/>
      </c>
      <c r="G3399" s="1" t="str">
        <f>IF('📦 RON BỘ'!B654="","",'📦 RON BỘ'!I654)</f>
        <v/>
      </c>
      <c r="H3399" s="1" t="str">
        <f>IF('📦 RON BỘ'!B654="","",'📦 RON BỘ'!J654)</f>
        <v/>
      </c>
      <c r="I3399" s="1" t="str">
        <f>IF('📦 RON BỘ'!B654="","",'📦 RON BỘ'!K654)</f>
        <v/>
      </c>
      <c r="J3399" s="1" t="str">
        <f>IF('📦 RON BỘ'!B654="","","")</f>
        <v/>
      </c>
      <c r="L3399" s="1">
        <f>N(L3398)+IF(AND('🔎 TRA CỨU NHANH'!$C$2&lt;&gt;"",OR(ISNUMBER(SEARCH('🔎 TRA CỨU NHANH'!$C$2,$A3399)),ISNUMBER(SEARCH('🔎 TRA CỨU NHANH'!$C$2,$B3399)))),1,0)</f>
        <v>0</v>
      </c>
      <c r="M3399" s="1" t="str">
        <f t="shared" si="106"/>
        <v/>
      </c>
      <c r="N3399" s="1">
        <f>N(N3398)+IF(AND('💰 BÁO GIÁ'!$C$27&lt;&gt;"",OR(ISNUMBER(SEARCH('💰 BÁO GIÁ'!$C$27,$A3399)),ISNUMBER(SEARCH('💰 BÁO GIÁ'!$C$27,$B3399)))),1,0)</f>
        <v>0</v>
      </c>
      <c r="O3399" s="1" t="str">
        <f t="shared" si="107"/>
        <v/>
      </c>
    </row>
    <row r="3400" customHeight="1" spans="1:15">
      <c r="A3400" s="1" t="str">
        <f>IF('📦 RON BỘ'!B655="","",'📦 RON BỘ'!B655)</f>
        <v/>
      </c>
      <c r="B3400" s="1" t="str">
        <f>IF('📦 RON BỘ'!B655="","",'📦 RON BỘ'!C655)</f>
        <v/>
      </c>
      <c r="C3400" s="1" t="str">
        <f>IF('📦 RON BỘ'!B655="","","Ron bộ")</f>
        <v/>
      </c>
      <c r="D3400" s="1" t="str">
        <f>IF('📦 RON BỘ'!B655="","",'📦 RON BỘ'!F655)</f>
        <v/>
      </c>
      <c r="E3400" s="1" t="str">
        <f>IF('📦 RON BỘ'!B655="","",'📦 RON BỘ'!G655)</f>
        <v/>
      </c>
      <c r="F3400" s="1" t="str">
        <f>IF('📦 RON BỘ'!B655="","",'📦 RON BỘ'!H655)</f>
        <v/>
      </c>
      <c r="G3400" s="1" t="str">
        <f>IF('📦 RON BỘ'!B655="","",'📦 RON BỘ'!I655)</f>
        <v/>
      </c>
      <c r="H3400" s="1" t="str">
        <f>IF('📦 RON BỘ'!B655="","",'📦 RON BỘ'!J655)</f>
        <v/>
      </c>
      <c r="I3400" s="1" t="str">
        <f>IF('📦 RON BỘ'!B655="","",'📦 RON BỘ'!K655)</f>
        <v/>
      </c>
      <c r="J3400" s="1" t="str">
        <f>IF('📦 RON BỘ'!B655="","","")</f>
        <v/>
      </c>
      <c r="L3400" s="1">
        <f>N(L3399)+IF(AND('🔎 TRA CỨU NHANH'!$C$2&lt;&gt;"",OR(ISNUMBER(SEARCH('🔎 TRA CỨU NHANH'!$C$2,$A3400)),ISNUMBER(SEARCH('🔎 TRA CỨU NHANH'!$C$2,$B3400)))),1,0)</f>
        <v>0</v>
      </c>
      <c r="M3400" s="1" t="str">
        <f t="shared" si="106"/>
        <v/>
      </c>
      <c r="N3400" s="1">
        <f>N(N3399)+IF(AND('💰 BÁO GIÁ'!$C$27&lt;&gt;"",OR(ISNUMBER(SEARCH('💰 BÁO GIÁ'!$C$27,$A3400)),ISNUMBER(SEARCH('💰 BÁO GIÁ'!$C$27,$B3400)))),1,0)</f>
        <v>0</v>
      </c>
      <c r="O3400" s="1" t="str">
        <f t="shared" si="107"/>
        <v/>
      </c>
    </row>
    <row r="3401" customHeight="1" spans="1:15">
      <c r="A3401" s="1" t="str">
        <f>IF('📦 RON BỘ'!B656="","",'📦 RON BỘ'!B656)</f>
        <v/>
      </c>
      <c r="B3401" s="1" t="str">
        <f>IF('📦 RON BỘ'!B656="","",'📦 RON BỘ'!C656)</f>
        <v/>
      </c>
      <c r="C3401" s="1" t="str">
        <f>IF('📦 RON BỘ'!B656="","","Ron bộ")</f>
        <v/>
      </c>
      <c r="D3401" s="1" t="str">
        <f>IF('📦 RON BỘ'!B656="","",'📦 RON BỘ'!F656)</f>
        <v/>
      </c>
      <c r="E3401" s="1" t="str">
        <f>IF('📦 RON BỘ'!B656="","",'📦 RON BỘ'!G656)</f>
        <v/>
      </c>
      <c r="F3401" s="1" t="str">
        <f>IF('📦 RON BỘ'!B656="","",'📦 RON BỘ'!H656)</f>
        <v/>
      </c>
      <c r="G3401" s="1" t="str">
        <f>IF('📦 RON BỘ'!B656="","",'📦 RON BỘ'!I656)</f>
        <v/>
      </c>
      <c r="H3401" s="1" t="str">
        <f>IF('📦 RON BỘ'!B656="","",'📦 RON BỘ'!J656)</f>
        <v/>
      </c>
      <c r="I3401" s="1" t="str">
        <f>IF('📦 RON BỘ'!B656="","",'📦 RON BỘ'!K656)</f>
        <v/>
      </c>
      <c r="J3401" s="1" t="str">
        <f>IF('📦 RON BỘ'!B656="","","")</f>
        <v/>
      </c>
      <c r="L3401" s="1">
        <f>N(L3400)+IF(AND('🔎 TRA CỨU NHANH'!$C$2&lt;&gt;"",OR(ISNUMBER(SEARCH('🔎 TRA CỨU NHANH'!$C$2,$A3401)),ISNUMBER(SEARCH('🔎 TRA CỨU NHANH'!$C$2,$B3401)))),1,0)</f>
        <v>0</v>
      </c>
      <c r="M3401" s="1" t="str">
        <f t="shared" si="106"/>
        <v/>
      </c>
      <c r="N3401" s="1">
        <f>N(N3400)+IF(AND('💰 BÁO GIÁ'!$C$27&lt;&gt;"",OR(ISNUMBER(SEARCH('💰 BÁO GIÁ'!$C$27,$A3401)),ISNUMBER(SEARCH('💰 BÁO GIÁ'!$C$27,$B3401)))),1,0)</f>
        <v>0</v>
      </c>
      <c r="O3401" s="1" t="str">
        <f t="shared" si="107"/>
        <v/>
      </c>
    </row>
    <row r="3402" customHeight="1" spans="1:15">
      <c r="A3402" s="1" t="str">
        <f>IF('📦 RON BỘ'!B657="","",'📦 RON BỘ'!B657)</f>
        <v/>
      </c>
      <c r="B3402" s="1" t="str">
        <f>IF('📦 RON BỘ'!B657="","",'📦 RON BỘ'!C657)</f>
        <v/>
      </c>
      <c r="C3402" s="1" t="str">
        <f>IF('📦 RON BỘ'!B657="","","Ron bộ")</f>
        <v/>
      </c>
      <c r="D3402" s="1" t="str">
        <f>IF('📦 RON BỘ'!B657="","",'📦 RON BỘ'!F657)</f>
        <v/>
      </c>
      <c r="E3402" s="1" t="str">
        <f>IF('📦 RON BỘ'!B657="","",'📦 RON BỘ'!G657)</f>
        <v/>
      </c>
      <c r="F3402" s="1" t="str">
        <f>IF('📦 RON BỘ'!B657="","",'📦 RON BỘ'!H657)</f>
        <v/>
      </c>
      <c r="G3402" s="1" t="str">
        <f>IF('📦 RON BỘ'!B657="","",'📦 RON BỘ'!I657)</f>
        <v/>
      </c>
      <c r="H3402" s="1" t="str">
        <f>IF('📦 RON BỘ'!B657="","",'📦 RON BỘ'!J657)</f>
        <v/>
      </c>
      <c r="I3402" s="1" t="str">
        <f>IF('📦 RON BỘ'!B657="","",'📦 RON BỘ'!K657)</f>
        <v/>
      </c>
      <c r="J3402" s="1" t="str">
        <f>IF('📦 RON BỘ'!B657="","","")</f>
        <v/>
      </c>
      <c r="L3402" s="1">
        <f>N(L3401)+IF(AND('🔎 TRA CỨU NHANH'!$C$2&lt;&gt;"",OR(ISNUMBER(SEARCH('🔎 TRA CỨU NHANH'!$C$2,$A3402)),ISNUMBER(SEARCH('🔎 TRA CỨU NHANH'!$C$2,$B3402)))),1,0)</f>
        <v>0</v>
      </c>
      <c r="M3402" s="1" t="str">
        <f t="shared" si="106"/>
        <v/>
      </c>
      <c r="N3402" s="1">
        <f>N(N3401)+IF(AND('💰 BÁO GIÁ'!$C$27&lt;&gt;"",OR(ISNUMBER(SEARCH('💰 BÁO GIÁ'!$C$27,$A3402)),ISNUMBER(SEARCH('💰 BÁO GIÁ'!$C$27,$B3402)))),1,0)</f>
        <v>0</v>
      </c>
      <c r="O3402" s="1" t="str">
        <f t="shared" si="107"/>
        <v/>
      </c>
    </row>
    <row r="3403" customHeight="1" spans="1:15">
      <c r="A3403" s="1" t="str">
        <f>IF('📦 RON BỘ'!B658="","",'📦 RON BỘ'!B658)</f>
        <v/>
      </c>
      <c r="B3403" s="1" t="str">
        <f>IF('📦 RON BỘ'!B658="","",'📦 RON BỘ'!C658)</f>
        <v/>
      </c>
      <c r="C3403" s="1" t="str">
        <f>IF('📦 RON BỘ'!B658="","","Ron bộ")</f>
        <v/>
      </c>
      <c r="D3403" s="1" t="str">
        <f>IF('📦 RON BỘ'!B658="","",'📦 RON BỘ'!F658)</f>
        <v/>
      </c>
      <c r="E3403" s="1" t="str">
        <f>IF('📦 RON BỘ'!B658="","",'📦 RON BỘ'!G658)</f>
        <v/>
      </c>
      <c r="F3403" s="1" t="str">
        <f>IF('📦 RON BỘ'!B658="","",'📦 RON BỘ'!H658)</f>
        <v/>
      </c>
      <c r="G3403" s="1" t="str">
        <f>IF('📦 RON BỘ'!B658="","",'📦 RON BỘ'!I658)</f>
        <v/>
      </c>
      <c r="H3403" s="1" t="str">
        <f>IF('📦 RON BỘ'!B658="","",'📦 RON BỘ'!J658)</f>
        <v/>
      </c>
      <c r="I3403" s="1" t="str">
        <f>IF('📦 RON BỘ'!B658="","",'📦 RON BỘ'!K658)</f>
        <v/>
      </c>
      <c r="J3403" s="1" t="str">
        <f>IF('📦 RON BỘ'!B658="","","")</f>
        <v/>
      </c>
      <c r="L3403" s="1">
        <f>N(L3402)+IF(AND('🔎 TRA CỨU NHANH'!$C$2&lt;&gt;"",OR(ISNUMBER(SEARCH('🔎 TRA CỨU NHANH'!$C$2,$A3403)),ISNUMBER(SEARCH('🔎 TRA CỨU NHANH'!$C$2,$B3403)))),1,0)</f>
        <v>0</v>
      </c>
      <c r="M3403" s="1" t="str">
        <f t="shared" si="106"/>
        <v/>
      </c>
      <c r="N3403" s="1">
        <f>N(N3402)+IF(AND('💰 BÁO GIÁ'!$C$27&lt;&gt;"",OR(ISNUMBER(SEARCH('💰 BÁO GIÁ'!$C$27,$A3403)),ISNUMBER(SEARCH('💰 BÁO GIÁ'!$C$27,$B3403)))),1,0)</f>
        <v>0</v>
      </c>
      <c r="O3403" s="1" t="str">
        <f t="shared" si="107"/>
        <v/>
      </c>
    </row>
    <row r="3404" customHeight="1" spans="1:15">
      <c r="A3404" s="1" t="str">
        <f>IF('📦 RON BỘ'!B659="","",'📦 RON BỘ'!B659)</f>
        <v/>
      </c>
      <c r="B3404" s="1" t="str">
        <f>IF('📦 RON BỘ'!B659="","",'📦 RON BỘ'!C659)</f>
        <v/>
      </c>
      <c r="C3404" s="1" t="str">
        <f>IF('📦 RON BỘ'!B659="","","Ron bộ")</f>
        <v/>
      </c>
      <c r="D3404" s="1" t="str">
        <f>IF('📦 RON BỘ'!B659="","",'📦 RON BỘ'!F659)</f>
        <v/>
      </c>
      <c r="E3404" s="1" t="str">
        <f>IF('📦 RON BỘ'!B659="","",'📦 RON BỘ'!G659)</f>
        <v/>
      </c>
      <c r="F3404" s="1" t="str">
        <f>IF('📦 RON BỘ'!B659="","",'📦 RON BỘ'!H659)</f>
        <v/>
      </c>
      <c r="G3404" s="1" t="str">
        <f>IF('📦 RON BỘ'!B659="","",'📦 RON BỘ'!I659)</f>
        <v/>
      </c>
      <c r="H3404" s="1" t="str">
        <f>IF('📦 RON BỘ'!B659="","",'📦 RON BỘ'!J659)</f>
        <v/>
      </c>
      <c r="I3404" s="1" t="str">
        <f>IF('📦 RON BỘ'!B659="","",'📦 RON BỘ'!K659)</f>
        <v/>
      </c>
      <c r="J3404" s="1" t="str">
        <f>IF('📦 RON BỘ'!B659="","","")</f>
        <v/>
      </c>
      <c r="L3404" s="1">
        <f>N(L3403)+IF(AND('🔎 TRA CỨU NHANH'!$C$2&lt;&gt;"",OR(ISNUMBER(SEARCH('🔎 TRA CỨU NHANH'!$C$2,$A3404)),ISNUMBER(SEARCH('🔎 TRA CỨU NHANH'!$C$2,$B3404)))),1,0)</f>
        <v>0</v>
      </c>
      <c r="M3404" s="1" t="str">
        <f t="shared" si="106"/>
        <v/>
      </c>
      <c r="N3404" s="1">
        <f>N(N3403)+IF(AND('💰 BÁO GIÁ'!$C$27&lt;&gt;"",OR(ISNUMBER(SEARCH('💰 BÁO GIÁ'!$C$27,$A3404)),ISNUMBER(SEARCH('💰 BÁO GIÁ'!$C$27,$B3404)))),1,0)</f>
        <v>0</v>
      </c>
      <c r="O3404" s="1" t="str">
        <f t="shared" si="107"/>
        <v/>
      </c>
    </row>
    <row r="3405" customHeight="1" spans="1:15">
      <c r="A3405" s="1" t="str">
        <f>IF('📦 RON BỘ'!B660="","",'📦 RON BỘ'!B660)</f>
        <v/>
      </c>
      <c r="B3405" s="1" t="str">
        <f>IF('📦 RON BỘ'!B660="","",'📦 RON BỘ'!C660)</f>
        <v/>
      </c>
      <c r="C3405" s="1" t="str">
        <f>IF('📦 RON BỘ'!B660="","","Ron bộ")</f>
        <v/>
      </c>
      <c r="D3405" s="1" t="str">
        <f>IF('📦 RON BỘ'!B660="","",'📦 RON BỘ'!F660)</f>
        <v/>
      </c>
      <c r="E3405" s="1" t="str">
        <f>IF('📦 RON BỘ'!B660="","",'📦 RON BỘ'!G660)</f>
        <v/>
      </c>
      <c r="F3405" s="1" t="str">
        <f>IF('📦 RON BỘ'!B660="","",'📦 RON BỘ'!H660)</f>
        <v/>
      </c>
      <c r="G3405" s="1" t="str">
        <f>IF('📦 RON BỘ'!B660="","",'📦 RON BỘ'!I660)</f>
        <v/>
      </c>
      <c r="H3405" s="1" t="str">
        <f>IF('📦 RON BỘ'!B660="","",'📦 RON BỘ'!J660)</f>
        <v/>
      </c>
      <c r="I3405" s="1" t="str">
        <f>IF('📦 RON BỘ'!B660="","",'📦 RON BỘ'!K660)</f>
        <v/>
      </c>
      <c r="J3405" s="1" t="str">
        <f>IF('📦 RON BỘ'!B660="","","")</f>
        <v/>
      </c>
      <c r="L3405" s="1">
        <f>N(L3404)+IF(AND('🔎 TRA CỨU NHANH'!$C$2&lt;&gt;"",OR(ISNUMBER(SEARCH('🔎 TRA CỨU NHANH'!$C$2,$A3405)),ISNUMBER(SEARCH('🔎 TRA CỨU NHANH'!$C$2,$B3405)))),1,0)</f>
        <v>0</v>
      </c>
      <c r="M3405" s="1" t="str">
        <f t="shared" si="106"/>
        <v/>
      </c>
      <c r="N3405" s="1">
        <f>N(N3404)+IF(AND('💰 BÁO GIÁ'!$C$27&lt;&gt;"",OR(ISNUMBER(SEARCH('💰 BÁO GIÁ'!$C$27,$A3405)),ISNUMBER(SEARCH('💰 BÁO GIÁ'!$C$27,$B3405)))),1,0)</f>
        <v>0</v>
      </c>
      <c r="O3405" s="1" t="str">
        <f t="shared" si="107"/>
        <v/>
      </c>
    </row>
    <row r="3406" customHeight="1" spans="1:15">
      <c r="A3406" s="1" t="str">
        <f>IF('📦 RON BỘ'!B661="","",'📦 RON BỘ'!B661)</f>
        <v/>
      </c>
      <c r="B3406" s="1" t="str">
        <f>IF('📦 RON BỘ'!B661="","",'📦 RON BỘ'!C661)</f>
        <v/>
      </c>
      <c r="C3406" s="1" t="str">
        <f>IF('📦 RON BỘ'!B661="","","Ron bộ")</f>
        <v/>
      </c>
      <c r="D3406" s="1" t="str">
        <f>IF('📦 RON BỘ'!B661="","",'📦 RON BỘ'!F661)</f>
        <v/>
      </c>
      <c r="E3406" s="1" t="str">
        <f>IF('📦 RON BỘ'!B661="","",'📦 RON BỘ'!G661)</f>
        <v/>
      </c>
      <c r="F3406" s="1" t="str">
        <f>IF('📦 RON BỘ'!B661="","",'📦 RON BỘ'!H661)</f>
        <v/>
      </c>
      <c r="G3406" s="1" t="str">
        <f>IF('📦 RON BỘ'!B661="","",'📦 RON BỘ'!I661)</f>
        <v/>
      </c>
      <c r="H3406" s="1" t="str">
        <f>IF('📦 RON BỘ'!B661="","",'📦 RON BỘ'!J661)</f>
        <v/>
      </c>
      <c r="I3406" s="1" t="str">
        <f>IF('📦 RON BỘ'!B661="","",'📦 RON BỘ'!K661)</f>
        <v/>
      </c>
      <c r="J3406" s="1" t="str">
        <f>IF('📦 RON BỘ'!B661="","","")</f>
        <v/>
      </c>
      <c r="L3406" s="1">
        <f>N(L3405)+IF(AND('🔎 TRA CỨU NHANH'!$C$2&lt;&gt;"",OR(ISNUMBER(SEARCH('🔎 TRA CỨU NHANH'!$C$2,$A3406)),ISNUMBER(SEARCH('🔎 TRA CỨU NHANH'!$C$2,$B3406)))),1,0)</f>
        <v>0</v>
      </c>
      <c r="M3406" s="1" t="str">
        <f t="shared" si="106"/>
        <v/>
      </c>
      <c r="N3406" s="1">
        <f>N(N3405)+IF(AND('💰 BÁO GIÁ'!$C$27&lt;&gt;"",OR(ISNUMBER(SEARCH('💰 BÁO GIÁ'!$C$27,$A3406)),ISNUMBER(SEARCH('💰 BÁO GIÁ'!$C$27,$B3406)))),1,0)</f>
        <v>0</v>
      </c>
      <c r="O3406" s="1" t="str">
        <f t="shared" si="107"/>
        <v/>
      </c>
    </row>
    <row r="3407" customHeight="1" spans="1:15">
      <c r="A3407" s="1" t="str">
        <f>IF('📄 RON MIẾNG'!B2="","",'📄 RON MIẾNG'!B2)</f>
        <v/>
      </c>
      <c r="B3407" s="1" t="str">
        <f>IF('📄 RON MIẾNG'!B2="","",'📄 RON MIẾNG'!C2)</f>
        <v/>
      </c>
      <c r="C3407" s="1" t="str">
        <f>IF('📄 RON MIẾNG'!B2="","","Ron miếng")</f>
        <v/>
      </c>
      <c r="D3407" s="1" t="str">
        <f>IF('📄 RON MIẾNG'!B2="","",'📄 RON MIẾNG'!F2)</f>
        <v/>
      </c>
      <c r="E3407" s="1" t="str">
        <f>IF('📄 RON MIẾNG'!B2="","",'📄 RON MIẾNG'!G2)</f>
        <v/>
      </c>
      <c r="F3407" s="1" t="str">
        <f>IF('📄 RON MIẾNG'!B2="","",'📄 RON MIẾNG'!H2)</f>
        <v/>
      </c>
      <c r="G3407" s="1" t="str">
        <f>IF('📄 RON MIẾNG'!B2="","",'📄 RON MIẾNG'!I2)</f>
        <v/>
      </c>
      <c r="H3407" s="1" t="str">
        <f>IF('📄 RON MIẾNG'!B2="","",'📄 RON MIẾNG'!J2)</f>
        <v/>
      </c>
      <c r="I3407" s="1" t="str">
        <f>IF('📄 RON MIẾNG'!B2="","",'📄 RON MIẾNG'!K2)</f>
        <v/>
      </c>
      <c r="J3407" s="1" t="str">
        <f>IF('📄 RON MIẾNG'!B2="","","")</f>
        <v/>
      </c>
      <c r="L3407" s="1">
        <f>N(L3406)+IF(AND('🔎 TRA CỨU NHANH'!$C$2&lt;&gt;"",OR(ISNUMBER(SEARCH('🔎 TRA CỨU NHANH'!$C$2,$A3407)),ISNUMBER(SEARCH('🔎 TRA CỨU NHANH'!$C$2,$B3407)))),1,0)</f>
        <v>0</v>
      </c>
      <c r="M3407" s="1" t="str">
        <f t="shared" si="106"/>
        <v/>
      </c>
      <c r="N3407" s="1">
        <f>N(N3406)+IF(AND('💰 BÁO GIÁ'!$C$27&lt;&gt;"",OR(ISNUMBER(SEARCH('💰 BÁO GIÁ'!$C$27,$A3407)),ISNUMBER(SEARCH('💰 BÁO GIÁ'!$C$27,$B3407)))),1,0)</f>
        <v>0</v>
      </c>
      <c r="O3407" s="1" t="str">
        <f t="shared" si="107"/>
        <v/>
      </c>
    </row>
    <row r="3408" customHeight="1" spans="1:15">
      <c r="A3408" s="1" t="str">
        <f>IF('📄 RON MIẾNG'!B3="","",'📄 RON MIẾNG'!B3)</f>
        <v>HH076259</v>
      </c>
      <c r="B3408" s="1" t="str">
        <f>IF('📄 RON MIẾNG'!B3="","",'📄 RON MIẾNG'!C3)</f>
        <v>Ron miếng Hino DM100 - Amiang - MASAKO</v>
      </c>
      <c r="C3408" s="1" t="str">
        <f>IF('📄 RON MIẾNG'!B3="","","Ron miếng")</f>
        <v>Ron miếng</v>
      </c>
      <c r="D3408" s="1" t="str">
        <f>IF('📄 RON MIẾNG'!B3="","",'📄 RON MIẾNG'!F3)</f>
        <v>Cái</v>
      </c>
      <c r="E3408" s="13">
        <f>IF('📄 RON MIẾNG'!B3="","",'📄 RON MIẾNG'!G3)</f>
        <v>0</v>
      </c>
      <c r="F3408" s="13">
        <f>IF('📄 RON MIẾNG'!B3="","",'📄 RON MIẾNG'!H3)</f>
        <v>0</v>
      </c>
      <c r="G3408" s="13">
        <f>IF('📄 RON MIẾNG'!B3="","",'📄 RON MIẾNG'!I3)</f>
        <v>0</v>
      </c>
      <c r="H3408" s="13">
        <f>IF('📄 RON MIẾNG'!B3="","",'📄 RON MIẾNG'!J3)</f>
        <v>0</v>
      </c>
      <c r="I3408" s="13">
        <f>IF('📄 RON MIẾNG'!B3="","",'📄 RON MIẾNG'!K3)</f>
        <v>0</v>
      </c>
      <c r="J3408" s="1" t="str">
        <f>IF('📄 RON MIẾNG'!B3="","","")</f>
        <v/>
      </c>
      <c r="L3408" s="1">
        <f>N(L3407)+IF(AND('🔎 TRA CỨU NHANH'!$C$2&lt;&gt;"",OR(ISNUMBER(SEARCH('🔎 TRA CỨU NHANH'!$C$2,$A3408)),ISNUMBER(SEARCH('🔎 TRA CỨU NHANH'!$C$2,$B3408)))),1,0)</f>
        <v>0</v>
      </c>
      <c r="M3408" s="1" t="str">
        <f t="shared" si="106"/>
        <v/>
      </c>
      <c r="N3408" s="1">
        <f>N(N3407)+IF(AND('💰 BÁO GIÁ'!$C$27&lt;&gt;"",OR(ISNUMBER(SEARCH('💰 BÁO GIÁ'!$C$27,$A3408)),ISNUMBER(SEARCH('💰 BÁO GIÁ'!$C$27,$B3408)))),1,0)</f>
        <v>0</v>
      </c>
      <c r="O3408" s="1" t="str">
        <f t="shared" si="107"/>
        <v/>
      </c>
    </row>
    <row r="3409" customHeight="1" spans="1:15">
      <c r="A3409" s="1" t="str">
        <f>IF('📄 RON MIẾNG'!B4="","",'📄 RON MIẾNG'!B4)</f>
        <v>HH070916</v>
      </c>
      <c r="B3409" s="1" t="str">
        <f>IF('📄 RON MIẾNG'!B4="","",'📄 RON MIẾNG'!C4)</f>
        <v>Ron miếng Hino DM100, Amiang - NICE IN</v>
      </c>
      <c r="C3409" s="1" t="str">
        <f>IF('📄 RON MIẾNG'!B4="","","Ron miếng")</f>
        <v>Ron miếng</v>
      </c>
      <c r="D3409" s="1" t="str">
        <f>IF('📄 RON MIẾNG'!B4="","",'📄 RON MIẾNG'!F4)</f>
        <v>Cái</v>
      </c>
      <c r="E3409" s="13">
        <f>IF('📄 RON MIẾNG'!B4="","",'📄 RON MIẾNG'!G4)</f>
        <v>0</v>
      </c>
      <c r="F3409" s="13">
        <f>IF('📄 RON MIẾNG'!B4="","",'📄 RON MIẾNG'!H4)</f>
        <v>140000</v>
      </c>
      <c r="G3409" s="13">
        <f>IF('📄 RON MIẾNG'!B4="","",'📄 RON MIẾNG'!I4)</f>
        <v>150000</v>
      </c>
      <c r="H3409" s="13">
        <f>IF('📄 RON MIẾNG'!B4="","",'📄 RON MIẾNG'!J4)</f>
        <v>200000</v>
      </c>
      <c r="I3409" s="13">
        <f>IF('📄 RON MIẾNG'!B4="","",'📄 RON MIẾNG'!K4)</f>
        <v>0</v>
      </c>
      <c r="J3409" s="1" t="str">
        <f>IF('📄 RON MIẾNG'!B4="","","")</f>
        <v/>
      </c>
      <c r="L3409" s="1">
        <f>N(L3408)+IF(AND('🔎 TRA CỨU NHANH'!$C$2&lt;&gt;"",OR(ISNUMBER(SEARCH('🔎 TRA CỨU NHANH'!$C$2,$A3409)),ISNUMBER(SEARCH('🔎 TRA CỨU NHANH'!$C$2,$B3409)))),1,0)</f>
        <v>0</v>
      </c>
      <c r="M3409" s="1" t="str">
        <f t="shared" si="106"/>
        <v/>
      </c>
      <c r="N3409" s="1">
        <f>N(N3408)+IF(AND('💰 BÁO GIÁ'!$C$27&lt;&gt;"",OR(ISNUMBER(SEARCH('💰 BÁO GIÁ'!$C$27,$A3409)),ISNUMBER(SEARCH('💰 BÁO GIÁ'!$C$27,$B3409)))),1,0)</f>
        <v>0</v>
      </c>
      <c r="O3409" s="1" t="str">
        <f t="shared" si="107"/>
        <v/>
      </c>
    </row>
    <row r="3410" customHeight="1" spans="1:15">
      <c r="A3410" s="1" t="str">
        <f>IF('📄 RON MIẾNG'!B5="","",'📄 RON MIẾNG'!B5)</f>
        <v>HH084263</v>
      </c>
      <c r="B3410" s="1" t="str">
        <f>IF('📄 RON MIẾNG'!B5="","",'📄 RON MIẾNG'!C5)</f>
        <v>Ron miếng Hino EC100, ASB amiang - DF</v>
      </c>
      <c r="C3410" s="1" t="str">
        <f>IF('📄 RON MIẾNG'!B5="","","Ron miếng")</f>
        <v>Ron miếng</v>
      </c>
      <c r="D3410" s="1" t="str">
        <f>IF('📄 RON MIẾNG'!B5="","",'📄 RON MIẾNG'!F5)</f>
        <v>Cái</v>
      </c>
      <c r="E3410" s="13">
        <f>IF('📄 RON MIẾNG'!B5="","",'📄 RON MIẾNG'!G5)</f>
        <v>0</v>
      </c>
      <c r="F3410" s="13">
        <f>IF('📄 RON MIẾNG'!B5="","",'📄 RON MIẾNG'!H5)</f>
        <v>250000</v>
      </c>
      <c r="G3410" s="13">
        <f>IF('📄 RON MIẾNG'!B5="","",'📄 RON MIẾNG'!I5)</f>
        <v>270000</v>
      </c>
      <c r="H3410" s="13">
        <f>IF('📄 RON MIẾNG'!B5="","",'📄 RON MIẾNG'!J5)</f>
        <v>290000</v>
      </c>
      <c r="I3410" s="13">
        <f>IF('📄 RON MIẾNG'!B5="","",'📄 RON MIẾNG'!K5)</f>
        <v>0</v>
      </c>
      <c r="J3410" s="1" t="str">
        <f>IF('📄 RON MIẾNG'!B5="","","")</f>
        <v/>
      </c>
      <c r="L3410" s="1">
        <f>N(L3409)+IF(AND('🔎 TRA CỨU NHANH'!$C$2&lt;&gt;"",OR(ISNUMBER(SEARCH('🔎 TRA CỨU NHANH'!$C$2,$A3410)),ISNUMBER(SEARCH('🔎 TRA CỨU NHANH'!$C$2,$B3410)))),1,0)</f>
        <v>0</v>
      </c>
      <c r="M3410" s="1" t="str">
        <f t="shared" si="106"/>
        <v/>
      </c>
      <c r="N3410" s="1">
        <f>N(N3409)+IF(AND('💰 BÁO GIÁ'!$C$27&lt;&gt;"",OR(ISNUMBER(SEARCH('💰 BÁO GIÁ'!$C$27,$A3410)),ISNUMBER(SEARCH('💰 BÁO GIÁ'!$C$27,$B3410)))),1,0)</f>
        <v>0</v>
      </c>
      <c r="O3410" s="1" t="str">
        <f t="shared" si="107"/>
        <v/>
      </c>
    </row>
    <row r="3411" customHeight="1" spans="1:15">
      <c r="A3411" s="1" t="str">
        <f>IF('📄 RON MIẾNG'!B6="","",'📄 RON MIẾNG'!B6)</f>
        <v>HH076280</v>
      </c>
      <c r="B3411" s="1" t="str">
        <f>IF('📄 RON MIẾNG'!B6="","",'📄 RON MIẾNG'!C6)</f>
        <v>Ron miếng Hino EF750/F17D/EF500, ASB amiang - MASAKO</v>
      </c>
      <c r="C3411" s="1" t="str">
        <f>IF('📄 RON MIẾNG'!B6="","","Ron miếng")</f>
        <v>Ron miếng</v>
      </c>
      <c r="D3411" s="1" t="str">
        <f>IF('📄 RON MIẾNG'!B6="","",'📄 RON MIẾNG'!F6)</f>
        <v>Bộ 2c</v>
      </c>
      <c r="E3411" s="13">
        <f>IF('📄 RON MIẾNG'!B6="","",'📄 RON MIẾNG'!G6)</f>
        <v>0</v>
      </c>
      <c r="F3411" s="13">
        <f>IF('📄 RON MIẾNG'!B6="","",'📄 RON MIẾNG'!H6)</f>
        <v>320000</v>
      </c>
      <c r="G3411" s="13">
        <f>IF('📄 RON MIẾNG'!B6="","",'📄 RON MIẾNG'!I6)</f>
        <v>350000</v>
      </c>
      <c r="H3411" s="13">
        <f>IF('📄 RON MIẾNG'!B6="","",'📄 RON MIẾNG'!J6)</f>
        <v>400000</v>
      </c>
      <c r="I3411" s="13">
        <f>IF('📄 RON MIẾNG'!B6="","",'📄 RON MIẾNG'!K6)</f>
        <v>0</v>
      </c>
      <c r="J3411" s="1" t="str">
        <f>IF('📄 RON MIẾNG'!B6="","","")</f>
        <v/>
      </c>
      <c r="L3411" s="1">
        <f>N(L3410)+IF(AND('🔎 TRA CỨU NHANH'!$C$2&lt;&gt;"",OR(ISNUMBER(SEARCH('🔎 TRA CỨU NHANH'!$C$2,$A3411)),ISNUMBER(SEARCH('🔎 TRA CỨU NHANH'!$C$2,$B3411)))),1,0)</f>
        <v>0</v>
      </c>
      <c r="M3411" s="1" t="str">
        <f t="shared" si="106"/>
        <v/>
      </c>
      <c r="N3411" s="1">
        <f>N(N3410)+IF(AND('💰 BÁO GIÁ'!$C$27&lt;&gt;"",OR(ISNUMBER(SEARCH('💰 BÁO GIÁ'!$C$27,$A3411)),ISNUMBER(SEARCH('💰 BÁO GIÁ'!$C$27,$B3411)))),1,0)</f>
        <v>0</v>
      </c>
      <c r="O3411" s="1" t="str">
        <f t="shared" si="107"/>
        <v/>
      </c>
    </row>
    <row r="3412" customHeight="1" spans="1:15">
      <c r="A3412" s="1" t="str">
        <f>IF('📄 RON MIẾNG'!B7="","",'📄 RON MIẾNG'!B7)</f>
        <v>HH078098</v>
      </c>
      <c r="B3412" s="1" t="str">
        <f>IF('📄 RON MIẾNG'!B7="","",'📄 RON MIẾNG'!C7)</f>
        <v>Ron miếng Hino EM100, Steel thép - DF</v>
      </c>
      <c r="C3412" s="1" t="str">
        <f>IF('📄 RON MIẾNG'!B7="","","Ron miếng")</f>
        <v>Ron miếng</v>
      </c>
      <c r="D3412" s="1" t="str">
        <f>IF('📄 RON MIẾNG'!B7="","",'📄 RON MIẾNG'!F7)</f>
        <v>Cái</v>
      </c>
      <c r="E3412" s="13">
        <f>IF('📄 RON MIẾNG'!B7="","",'📄 RON MIẾNG'!G7)</f>
        <v>0</v>
      </c>
      <c r="F3412" s="13">
        <f>IF('📄 RON MIẾNG'!B7="","",'📄 RON MIẾNG'!H7)</f>
        <v>500000</v>
      </c>
      <c r="G3412" s="13">
        <f>IF('📄 RON MIẾNG'!B7="","",'📄 RON MIẾNG'!I7)</f>
        <v>530000</v>
      </c>
      <c r="H3412" s="13">
        <f>IF('📄 RON MIẾNG'!B7="","",'📄 RON MIẾNG'!J7)</f>
        <v>560000</v>
      </c>
      <c r="I3412" s="13">
        <f>IF('📄 RON MIẾNG'!B7="","",'📄 RON MIẾNG'!K7)</f>
        <v>0</v>
      </c>
      <c r="J3412" s="1" t="str">
        <f>IF('📄 RON MIẾNG'!B7="","","")</f>
        <v/>
      </c>
      <c r="L3412" s="1">
        <f>N(L3411)+IF(AND('🔎 TRA CỨU NHANH'!$C$2&lt;&gt;"",OR(ISNUMBER(SEARCH('🔎 TRA CỨU NHANH'!$C$2,$A3412)),ISNUMBER(SEARCH('🔎 TRA CỨU NHANH'!$C$2,$B3412)))),1,0)</f>
        <v>0</v>
      </c>
      <c r="M3412" s="1" t="str">
        <f t="shared" si="106"/>
        <v/>
      </c>
      <c r="N3412" s="1">
        <f>N(N3411)+IF(AND('💰 BÁO GIÁ'!$C$27&lt;&gt;"",OR(ISNUMBER(SEARCH('💰 BÁO GIÁ'!$C$27,$A3412)),ISNUMBER(SEARCH('💰 BÁO GIÁ'!$C$27,$B3412)))),1,0)</f>
        <v>0</v>
      </c>
      <c r="O3412" s="1" t="str">
        <f t="shared" si="107"/>
        <v/>
      </c>
    </row>
    <row r="3413" customHeight="1" spans="1:15">
      <c r="A3413" s="1" t="str">
        <f>IF('📄 RON MIẾNG'!B8="","",'📄 RON MIẾNG'!B8)</f>
        <v>HH076569</v>
      </c>
      <c r="B3413" s="1" t="str">
        <f>IF('📄 RON MIẾNG'!B8="","",'📄 RON MIẾNG'!C8)</f>
        <v>Ron miếng Hino H07C (H06C), Graphite, sợi - NICE IN</v>
      </c>
      <c r="C3413" s="1" t="str">
        <f>IF('📄 RON MIẾNG'!B8="","","Ron miếng")</f>
        <v>Ron miếng</v>
      </c>
      <c r="D3413" s="1" t="str">
        <f>IF('📄 RON MIẾNG'!B8="","",'📄 RON MIẾNG'!F8)</f>
        <v>Cái</v>
      </c>
      <c r="E3413" s="13">
        <f>IF('📄 RON MIẾNG'!B8="","",'📄 RON MIẾNG'!G8)</f>
        <v>0</v>
      </c>
      <c r="F3413" s="13">
        <f>IF('📄 RON MIẾNG'!B8="","",'📄 RON MIẾNG'!H8)</f>
        <v>200000</v>
      </c>
      <c r="G3413" s="13">
        <f>IF('📄 RON MIẾNG'!B8="","",'📄 RON MIẾNG'!I8)</f>
        <v>215000</v>
      </c>
      <c r="H3413" s="13">
        <f>IF('📄 RON MIẾNG'!B8="","",'📄 RON MIẾNG'!J8)</f>
        <v>230000</v>
      </c>
      <c r="I3413" s="13">
        <f>IF('📄 RON MIẾNG'!B8="","",'📄 RON MIẾNG'!K8)</f>
        <v>0</v>
      </c>
      <c r="J3413" s="1" t="str">
        <f>IF('📄 RON MIẾNG'!B8="","","")</f>
        <v/>
      </c>
      <c r="L3413" s="1">
        <f>N(L3412)+IF(AND('🔎 TRA CỨU NHANH'!$C$2&lt;&gt;"",OR(ISNUMBER(SEARCH('🔎 TRA CỨU NHANH'!$C$2,$A3413)),ISNUMBER(SEARCH('🔎 TRA CỨU NHANH'!$C$2,$B3413)))),1,0)</f>
        <v>0</v>
      </c>
      <c r="M3413" s="1" t="str">
        <f t="shared" si="106"/>
        <v/>
      </c>
      <c r="N3413" s="1">
        <f>N(N3412)+IF(AND('💰 BÁO GIÁ'!$C$27&lt;&gt;"",OR(ISNUMBER(SEARCH('💰 BÁO GIÁ'!$C$27,$A3413)),ISNUMBER(SEARCH('💰 BÁO GIÁ'!$C$27,$B3413)))),1,0)</f>
        <v>0</v>
      </c>
      <c r="O3413" s="1" t="str">
        <f t="shared" si="107"/>
        <v/>
      </c>
    </row>
    <row r="3414" customHeight="1" spans="1:15">
      <c r="A3414" s="1" t="str">
        <f>IF('📄 RON MIẾNG'!B9="","",'📄 RON MIẾNG'!B9)</f>
        <v>HH079592</v>
      </c>
      <c r="B3414" s="1" t="str">
        <f>IF('📄 RON MIẾNG'!B9="","",'📄 RON MIẾNG'!C9)</f>
        <v>Ron miếng Hino J05C-T, thép - NICE IN</v>
      </c>
      <c r="C3414" s="1" t="str">
        <f>IF('📄 RON MIẾNG'!B9="","","Ron miếng")</f>
        <v>Ron miếng</v>
      </c>
      <c r="D3414" s="1" t="str">
        <f>IF('📄 RON MIẾNG'!B9="","",'📄 RON MIẾNG'!F9)</f>
        <v>Cái</v>
      </c>
      <c r="E3414" s="13">
        <f>IF('📄 RON MIẾNG'!B9="","",'📄 RON MIẾNG'!G9)</f>
        <v>0</v>
      </c>
      <c r="F3414" s="13">
        <f>IF('📄 RON MIẾNG'!B9="","",'📄 RON MIẾNG'!H9)</f>
        <v>280000</v>
      </c>
      <c r="G3414" s="13">
        <f>IF('📄 RON MIẾNG'!B9="","",'📄 RON MIẾNG'!I9)</f>
        <v>295000</v>
      </c>
      <c r="H3414" s="13">
        <f>IF('📄 RON MIẾNG'!B9="","",'📄 RON MIẾNG'!J9)</f>
        <v>320000</v>
      </c>
      <c r="I3414" s="13">
        <f>IF('📄 RON MIẾNG'!B9="","",'📄 RON MIẾNG'!K9)</f>
        <v>0</v>
      </c>
      <c r="J3414" s="1" t="str">
        <f>IF('📄 RON MIẾNG'!B9="","","")</f>
        <v/>
      </c>
      <c r="L3414" s="1">
        <f>N(L3413)+IF(AND('🔎 TRA CỨU NHANH'!$C$2&lt;&gt;"",OR(ISNUMBER(SEARCH('🔎 TRA CỨU NHANH'!$C$2,$A3414)),ISNUMBER(SEARCH('🔎 TRA CỨU NHANH'!$C$2,$B3414)))),1,0)</f>
        <v>0</v>
      </c>
      <c r="M3414" s="1" t="str">
        <f t="shared" si="106"/>
        <v/>
      </c>
      <c r="N3414" s="1">
        <f>N(N3413)+IF(AND('💰 BÁO GIÁ'!$C$27&lt;&gt;"",OR(ISNUMBER(SEARCH('💰 BÁO GIÁ'!$C$27,$A3414)),ISNUMBER(SEARCH('💰 BÁO GIÁ'!$C$27,$B3414)))),1,0)</f>
        <v>0</v>
      </c>
      <c r="O3414" s="1" t="str">
        <f t="shared" si="107"/>
        <v/>
      </c>
    </row>
    <row r="3415" customHeight="1" spans="1:15">
      <c r="A3415" s="1" t="str">
        <f>IF('📄 RON MIẾNG'!B10="","",'📄 RON MIẾNG'!B10)</f>
        <v>HH081355</v>
      </c>
      <c r="B3415" s="1" t="str">
        <f>IF('📄 RON MIẾNG'!B10="","",'📄 RON MIẾNG'!C10)</f>
        <v>Ron miếng Hino J05E thép (S) - NICE IN</v>
      </c>
      <c r="C3415" s="1" t="str">
        <f>IF('📄 RON MIẾNG'!B10="","","Ron miếng")</f>
        <v>Ron miếng</v>
      </c>
      <c r="D3415" s="1" t="str">
        <f>IF('📄 RON MIẾNG'!B10="","",'📄 RON MIẾNG'!F10)</f>
        <v>Cái</v>
      </c>
      <c r="E3415" s="13">
        <f>IF('📄 RON MIẾNG'!B10="","",'📄 RON MIẾNG'!G10)</f>
        <v>0</v>
      </c>
      <c r="F3415" s="13">
        <f>IF('📄 RON MIẾNG'!B10="","",'📄 RON MIẾNG'!H10)</f>
        <v>290000</v>
      </c>
      <c r="G3415" s="13">
        <f>IF('📄 RON MIẾNG'!B10="","",'📄 RON MIẾNG'!I10)</f>
        <v>310000</v>
      </c>
      <c r="H3415" s="13">
        <f>IF('📄 RON MIẾNG'!B10="","",'📄 RON MIẾNG'!J10)</f>
        <v>340000</v>
      </c>
      <c r="I3415" s="13">
        <f>IF('📄 RON MIẾNG'!B10="","",'📄 RON MIẾNG'!K10)</f>
        <v>0</v>
      </c>
      <c r="J3415" s="1" t="str">
        <f>IF('📄 RON MIẾNG'!B10="","","")</f>
        <v/>
      </c>
      <c r="L3415" s="1">
        <f>N(L3414)+IF(AND('🔎 TRA CỨU NHANH'!$C$2&lt;&gt;"",OR(ISNUMBER(SEARCH('🔎 TRA CỨU NHANH'!$C$2,$A3415)),ISNUMBER(SEARCH('🔎 TRA CỨU NHANH'!$C$2,$B3415)))),1,0)</f>
        <v>0</v>
      </c>
      <c r="M3415" s="1" t="str">
        <f t="shared" si="106"/>
        <v/>
      </c>
      <c r="N3415" s="1">
        <f>N(N3414)+IF(AND('💰 BÁO GIÁ'!$C$27&lt;&gt;"",OR(ISNUMBER(SEARCH('💰 BÁO GIÁ'!$C$27,$A3415)),ISNUMBER(SEARCH('💰 BÁO GIÁ'!$C$27,$B3415)))),1,0)</f>
        <v>0</v>
      </c>
      <c r="O3415" s="1" t="str">
        <f t="shared" si="107"/>
        <v/>
      </c>
    </row>
    <row r="3416" customHeight="1" spans="1:15">
      <c r="A3416" s="1" t="str">
        <f>IF('📄 RON MIẾNG'!B11="","",'📄 RON MIẾNG'!B11)</f>
        <v>HH072088</v>
      </c>
      <c r="B3416" s="1" t="str">
        <f>IF('📄 RON MIẾNG'!B11="","",'📄 RON MIẾNG'!C11)</f>
        <v>Ron miếng Hino J05E, sợi tổng hợp, giấy - DF</v>
      </c>
      <c r="C3416" s="1" t="str">
        <f>IF('📄 RON MIẾNG'!B11="","","Ron miếng")</f>
        <v>Ron miếng</v>
      </c>
      <c r="D3416" s="1" t="str">
        <f>IF('📄 RON MIẾNG'!B11="","",'📄 RON MIẾNG'!F11)</f>
        <v>Cái</v>
      </c>
      <c r="E3416" s="13">
        <f>IF('📄 RON MIẾNG'!B11="","",'📄 RON MIẾNG'!G11)</f>
        <v>0</v>
      </c>
      <c r="F3416" s="13">
        <f>IF('📄 RON MIẾNG'!B11="","",'📄 RON MIẾNG'!H11)</f>
        <v>300000</v>
      </c>
      <c r="G3416" s="13">
        <f>IF('📄 RON MIẾNG'!B11="","",'📄 RON MIẾNG'!I11)</f>
        <v>350000</v>
      </c>
      <c r="H3416" s="13">
        <f>IF('📄 RON MIẾNG'!B11="","",'📄 RON MIẾNG'!J11)</f>
        <v>400000</v>
      </c>
      <c r="I3416" s="13">
        <f>IF('📄 RON MIẾNG'!B11="","",'📄 RON MIẾNG'!K11)</f>
        <v>0</v>
      </c>
      <c r="J3416" s="1" t="str">
        <f>IF('📄 RON MIẾNG'!B11="","","")</f>
        <v/>
      </c>
      <c r="L3416" s="1">
        <f>N(L3415)+IF(AND('🔎 TRA CỨU NHANH'!$C$2&lt;&gt;"",OR(ISNUMBER(SEARCH('🔎 TRA CỨU NHANH'!$C$2,$A3416)),ISNUMBER(SEARCH('🔎 TRA CỨU NHANH'!$C$2,$B3416)))),1,0)</f>
        <v>0</v>
      </c>
      <c r="M3416" s="1" t="str">
        <f t="shared" si="106"/>
        <v/>
      </c>
      <c r="N3416" s="1">
        <f>N(N3415)+IF(AND('💰 BÁO GIÁ'!$C$27&lt;&gt;"",OR(ISNUMBER(SEARCH('💰 BÁO GIÁ'!$C$27,$A3416)),ISNUMBER(SEARCH('💰 BÁO GIÁ'!$C$27,$B3416)))),1,0)</f>
        <v>0</v>
      </c>
      <c r="O3416" s="1" t="str">
        <f t="shared" si="107"/>
        <v/>
      </c>
    </row>
    <row r="3417" customHeight="1" spans="1:15">
      <c r="A3417" s="1" t="str">
        <f>IF('📄 RON MIẾNG'!B12="","",'📄 RON MIẾNG'!B12)</f>
        <v>HH079677</v>
      </c>
      <c r="B3417" s="1" t="str">
        <f>IF('📄 RON MIẾNG'!B12="","",'📄 RON MIẾNG'!C12)</f>
        <v>Ron miếng Hino J07C, sợi tổng hợp - DF</v>
      </c>
      <c r="C3417" s="1" t="str">
        <f>IF('📄 RON MIẾNG'!B12="","","Ron miếng")</f>
        <v>Ron miếng</v>
      </c>
      <c r="D3417" s="1" t="str">
        <f>IF('📄 RON MIẾNG'!B12="","",'📄 RON MIẾNG'!F12)</f>
        <v>Cái</v>
      </c>
      <c r="E3417" s="13">
        <f>IF('📄 RON MIẾNG'!B12="","",'📄 RON MIẾNG'!G12)</f>
        <v>0</v>
      </c>
      <c r="F3417" s="13">
        <f>IF('📄 RON MIẾNG'!B12="","",'📄 RON MIẾNG'!H12)</f>
        <v>310000</v>
      </c>
      <c r="G3417" s="13">
        <f>IF('📄 RON MIẾNG'!B12="","",'📄 RON MIẾNG'!I12)</f>
        <v>350000</v>
      </c>
      <c r="H3417" s="13">
        <f>IF('📄 RON MIẾNG'!B12="","",'📄 RON MIẾNG'!J12)</f>
        <v>400000</v>
      </c>
      <c r="I3417" s="13">
        <f>IF('📄 RON MIẾNG'!B12="","",'📄 RON MIẾNG'!K12)</f>
        <v>0</v>
      </c>
      <c r="J3417" s="1" t="str">
        <f>IF('📄 RON MIẾNG'!B12="","","")</f>
        <v/>
      </c>
      <c r="L3417" s="1">
        <f>N(L3416)+IF(AND('🔎 TRA CỨU NHANH'!$C$2&lt;&gt;"",OR(ISNUMBER(SEARCH('🔎 TRA CỨU NHANH'!$C$2,$A3417)),ISNUMBER(SEARCH('🔎 TRA CỨU NHANH'!$C$2,$B3417)))),1,0)</f>
        <v>0</v>
      </c>
      <c r="M3417" s="1" t="str">
        <f t="shared" si="106"/>
        <v/>
      </c>
      <c r="N3417" s="1">
        <f>N(N3416)+IF(AND('💰 BÁO GIÁ'!$C$27&lt;&gt;"",OR(ISNUMBER(SEARCH('💰 BÁO GIÁ'!$C$27,$A3417)),ISNUMBER(SEARCH('💰 BÁO GIÁ'!$C$27,$B3417)))),1,0)</f>
        <v>0</v>
      </c>
      <c r="O3417" s="1" t="str">
        <f t="shared" si="107"/>
        <v/>
      </c>
    </row>
    <row r="3418" customHeight="1" spans="1:15">
      <c r="A3418" s="1" t="str">
        <f>IF('📄 RON MIẾNG'!B13="","",'📄 RON MIẾNG'!B13)</f>
        <v>HH072089</v>
      </c>
      <c r="B3418" s="1" t="str">
        <f>IF('📄 RON MIẾNG'!B13="","",'📄 RON MIẾNG'!C13)</f>
        <v>Ron miếng Hino J08C/J08E, sợi tổng hợp, giấy - DF</v>
      </c>
      <c r="C3418" s="1" t="str">
        <f>IF('📄 RON MIẾNG'!B13="","","Ron miếng")</f>
        <v>Ron miếng</v>
      </c>
      <c r="D3418" s="1" t="str">
        <f>IF('📄 RON MIẾNG'!B13="","",'📄 RON MIẾNG'!F13)</f>
        <v>Cái</v>
      </c>
      <c r="E3418" s="13">
        <f>IF('📄 RON MIẾNG'!B13="","",'📄 RON MIẾNG'!G13)</f>
        <v>0</v>
      </c>
      <c r="F3418" s="13">
        <f>IF('📄 RON MIẾNG'!B13="","",'📄 RON MIẾNG'!H13)</f>
        <v>330000</v>
      </c>
      <c r="G3418" s="13">
        <f>IF('📄 RON MIẾNG'!B13="","",'📄 RON MIẾNG'!I13)</f>
        <v>380000</v>
      </c>
      <c r="H3418" s="13">
        <f>IF('📄 RON MIẾNG'!B13="","",'📄 RON MIẾNG'!J13)</f>
        <v>430000</v>
      </c>
      <c r="I3418" s="13">
        <f>IF('📄 RON MIẾNG'!B13="","",'📄 RON MIẾNG'!K13)</f>
        <v>0</v>
      </c>
      <c r="J3418" s="1" t="str">
        <f>IF('📄 RON MIẾNG'!B13="","","")</f>
        <v/>
      </c>
      <c r="L3418" s="1">
        <f>N(L3417)+IF(AND('🔎 TRA CỨU NHANH'!$C$2&lt;&gt;"",OR(ISNUMBER(SEARCH('🔎 TRA CỨU NHANH'!$C$2,$A3418)),ISNUMBER(SEARCH('🔎 TRA CỨU NHANH'!$C$2,$B3418)))),1,0)</f>
        <v>0</v>
      </c>
      <c r="M3418" s="1" t="str">
        <f t="shared" si="106"/>
        <v/>
      </c>
      <c r="N3418" s="1">
        <f>N(N3417)+IF(AND('💰 BÁO GIÁ'!$C$27&lt;&gt;"",OR(ISNUMBER(SEARCH('💰 BÁO GIÁ'!$C$27,$A3418)),ISNUMBER(SEARCH('💰 BÁO GIÁ'!$C$27,$B3418)))),1,0)</f>
        <v>0</v>
      </c>
      <c r="O3418" s="1" t="str">
        <f t="shared" si="107"/>
        <v/>
      </c>
    </row>
    <row r="3419" customHeight="1" spans="1:15">
      <c r="A3419" s="1" t="str">
        <f>IF('📄 RON MIẾNG'!B14="","",'📄 RON MIẾNG'!B14)</f>
        <v>HH077878</v>
      </c>
      <c r="B3419" s="1" t="str">
        <f>IF('📄 RON MIẾNG'!B14="","",'📄 RON MIẾNG'!C14)</f>
        <v>Ron miếng Hino J08E / J08C, Thép (S) - NICE IN</v>
      </c>
      <c r="C3419" s="1" t="str">
        <f>IF('📄 RON MIẾNG'!B14="","","Ron miếng")</f>
        <v>Ron miếng</v>
      </c>
      <c r="D3419" s="1" t="str">
        <f>IF('📄 RON MIẾNG'!B14="","",'📄 RON MIẾNG'!F14)</f>
        <v>Cái</v>
      </c>
      <c r="E3419" s="13">
        <f>IF('📄 RON MIẾNG'!B14="","",'📄 RON MIẾNG'!G14)</f>
        <v>0</v>
      </c>
      <c r="F3419" s="13">
        <f>IF('📄 RON MIẾNG'!B14="","",'📄 RON MIẾNG'!H14)</f>
        <v>320000</v>
      </c>
      <c r="G3419" s="13">
        <f>IF('📄 RON MIẾNG'!B14="","",'📄 RON MIẾNG'!I14)</f>
        <v>340000</v>
      </c>
      <c r="H3419" s="13">
        <f>IF('📄 RON MIẾNG'!B14="","",'📄 RON MIẾNG'!J14)</f>
        <v>360000</v>
      </c>
      <c r="I3419" s="13">
        <f>IF('📄 RON MIẾNG'!B14="","",'📄 RON MIẾNG'!K14)</f>
        <v>0</v>
      </c>
      <c r="J3419" s="1" t="str">
        <f>IF('📄 RON MIẾNG'!B14="","","")</f>
        <v/>
      </c>
      <c r="L3419" s="1">
        <f>N(L3418)+IF(AND('🔎 TRA CỨU NHANH'!$C$2&lt;&gt;"",OR(ISNUMBER(SEARCH('🔎 TRA CỨU NHANH'!$C$2,$A3419)),ISNUMBER(SEARCH('🔎 TRA CỨU NHANH'!$C$2,$B3419)))),1,0)</f>
        <v>0</v>
      </c>
      <c r="M3419" s="1" t="str">
        <f t="shared" si="106"/>
        <v/>
      </c>
      <c r="N3419" s="1">
        <f>N(N3418)+IF(AND('💰 BÁO GIÁ'!$C$27&lt;&gt;"",OR(ISNUMBER(SEARCH('💰 BÁO GIÁ'!$C$27,$A3419)),ISNUMBER(SEARCH('💰 BÁO GIÁ'!$C$27,$B3419)))),1,0)</f>
        <v>0</v>
      </c>
      <c r="O3419" s="1" t="str">
        <f t="shared" si="107"/>
        <v/>
      </c>
    </row>
    <row r="3420" customHeight="1" spans="1:15">
      <c r="A3420" s="1" t="str">
        <f>IF('📄 RON MIẾNG'!B15="","",'📄 RON MIẾNG'!B15)</f>
        <v>HH081356</v>
      </c>
      <c r="B3420" s="1" t="str">
        <f>IF('📄 RON MIẾNG'!B15="","",'📄 RON MIẾNG'!C15)</f>
        <v>Ron miếng Hino J08E/ J08C sợi tổng hợp - NICE IN</v>
      </c>
      <c r="C3420" s="1" t="str">
        <f>IF('📄 RON MIẾNG'!B15="","","Ron miếng")</f>
        <v>Ron miếng</v>
      </c>
      <c r="D3420" s="1" t="str">
        <f>IF('📄 RON MIẾNG'!B15="","",'📄 RON MIẾNG'!F15)</f>
        <v>Cái</v>
      </c>
      <c r="E3420" s="13">
        <f>IF('📄 RON MIẾNG'!B15="","",'📄 RON MIẾNG'!G15)</f>
        <v>0</v>
      </c>
      <c r="F3420" s="13">
        <f>IF('📄 RON MIẾNG'!B15="","",'📄 RON MIẾNG'!H15)</f>
        <v>300000</v>
      </c>
      <c r="G3420" s="13">
        <f>IF('📄 RON MIẾNG'!B15="","",'📄 RON MIẾNG'!I15)</f>
        <v>330000</v>
      </c>
      <c r="H3420" s="13">
        <f>IF('📄 RON MIẾNG'!B15="","",'📄 RON MIẾNG'!J15)</f>
        <v>350000</v>
      </c>
      <c r="I3420" s="13">
        <f>IF('📄 RON MIẾNG'!B15="","",'📄 RON MIẾNG'!K15)</f>
        <v>0</v>
      </c>
      <c r="J3420" s="1" t="str">
        <f>IF('📄 RON MIẾNG'!B15="","","")</f>
        <v/>
      </c>
      <c r="L3420" s="1">
        <f>N(L3419)+IF(AND('🔎 TRA CỨU NHANH'!$C$2&lt;&gt;"",OR(ISNUMBER(SEARCH('🔎 TRA CỨU NHANH'!$C$2,$A3420)),ISNUMBER(SEARCH('🔎 TRA CỨU NHANH'!$C$2,$B3420)))),1,0)</f>
        <v>0</v>
      </c>
      <c r="M3420" s="1" t="str">
        <f t="shared" si="106"/>
        <v/>
      </c>
      <c r="N3420" s="1">
        <f>N(N3419)+IF(AND('💰 BÁO GIÁ'!$C$27&lt;&gt;"",OR(ISNUMBER(SEARCH('💰 BÁO GIÁ'!$C$27,$A3420)),ISNUMBER(SEARCH('💰 BÁO GIÁ'!$C$27,$B3420)))),1,0)</f>
        <v>0</v>
      </c>
      <c r="O3420" s="1" t="str">
        <f t="shared" si="107"/>
        <v/>
      </c>
    </row>
    <row r="3421" customHeight="1" spans="1:15">
      <c r="A3421" s="1" t="str">
        <f>IF('📄 RON MIẾNG'!B16="","",'📄 RON MIẾNG'!B16)</f>
        <v>HH083902</v>
      </c>
      <c r="B3421" s="1" t="str">
        <f>IF('📄 RON MIẾNG'!B16="","",'📄 RON MIẾNG'!C16)</f>
        <v>Ron miếng Hino N04C, thép (S) - NICE IN</v>
      </c>
      <c r="C3421" s="1" t="str">
        <f>IF('📄 RON MIẾNG'!B16="","","Ron miếng")</f>
        <v>Ron miếng</v>
      </c>
      <c r="D3421" s="1" t="str">
        <f>IF('📄 RON MIẾNG'!B16="","",'📄 RON MIẾNG'!F16)</f>
        <v>Cái</v>
      </c>
      <c r="E3421" s="13">
        <f>IF('📄 RON MIẾNG'!B16="","",'📄 RON MIẾNG'!G16)</f>
        <v>0</v>
      </c>
      <c r="F3421" s="13">
        <f>IF('📄 RON MIẾNG'!B16="","",'📄 RON MIẾNG'!H16)</f>
        <v>180000</v>
      </c>
      <c r="G3421" s="13">
        <f>IF('📄 RON MIẾNG'!B16="","",'📄 RON MIẾNG'!I16)</f>
        <v>200000</v>
      </c>
      <c r="H3421" s="13">
        <f>IF('📄 RON MIẾNG'!B16="","",'📄 RON MIẾNG'!J16)</f>
        <v>220000</v>
      </c>
      <c r="I3421" s="13">
        <f>IF('📄 RON MIẾNG'!B16="","",'📄 RON MIẾNG'!K16)</f>
        <v>0</v>
      </c>
      <c r="J3421" s="1" t="str">
        <f>IF('📄 RON MIẾNG'!B16="","","")</f>
        <v/>
      </c>
      <c r="L3421" s="1">
        <f>N(L3420)+IF(AND('🔎 TRA CỨU NHANH'!$C$2&lt;&gt;"",OR(ISNUMBER(SEARCH('🔎 TRA CỨU NHANH'!$C$2,$A3421)),ISNUMBER(SEARCH('🔎 TRA CỨU NHANH'!$C$2,$B3421)))),1,0)</f>
        <v>0</v>
      </c>
      <c r="M3421" s="1" t="str">
        <f t="shared" si="106"/>
        <v/>
      </c>
      <c r="N3421" s="1">
        <f>N(N3420)+IF(AND('💰 BÁO GIÁ'!$C$27&lt;&gt;"",OR(ISNUMBER(SEARCH('💰 BÁO GIÁ'!$C$27,$A3421)),ISNUMBER(SEARCH('💰 BÁO GIÁ'!$C$27,$B3421)))),1,0)</f>
        <v>0</v>
      </c>
      <c r="O3421" s="1" t="str">
        <f t="shared" si="107"/>
        <v/>
      </c>
    </row>
    <row r="3422" customHeight="1" spans="1:15">
      <c r="A3422" s="1" t="str">
        <f>IF('📄 RON MIẾNG'!B17="","",'📄 RON MIẾNG'!B17)</f>
        <v>HH078274</v>
      </c>
      <c r="B3422" s="1" t="str">
        <f>IF('📄 RON MIẾNG'!B17="","",'📄 RON MIẾNG'!C17)</f>
        <v>Ron miếng Hino P11C thép - NICE IN</v>
      </c>
      <c r="C3422" s="1" t="str">
        <f>IF('📄 RON MIẾNG'!B17="","","Ron miếng")</f>
        <v>Ron miếng</v>
      </c>
      <c r="D3422" s="1" t="str">
        <f>IF('📄 RON MIẾNG'!B17="","",'📄 RON MIẾNG'!F17)</f>
        <v>Cái</v>
      </c>
      <c r="E3422" s="13">
        <f>IF('📄 RON MIẾNG'!B17="","",'📄 RON MIẾNG'!G17)</f>
        <v>0</v>
      </c>
      <c r="F3422" s="13">
        <f>IF('📄 RON MIẾNG'!B17="","",'📄 RON MIẾNG'!H17)</f>
        <v>320000</v>
      </c>
      <c r="G3422" s="13">
        <f>IF('📄 RON MIẾNG'!B17="","",'📄 RON MIẾNG'!I17)</f>
        <v>340000</v>
      </c>
      <c r="H3422" s="13">
        <f>IF('📄 RON MIẾNG'!B17="","",'📄 RON MIẾNG'!J17)</f>
        <v>370000</v>
      </c>
      <c r="I3422" s="13">
        <f>IF('📄 RON MIẾNG'!B17="","",'📄 RON MIẾNG'!K17)</f>
        <v>0</v>
      </c>
      <c r="J3422" s="1" t="str">
        <f>IF('📄 RON MIẾNG'!B17="","","")</f>
        <v/>
      </c>
      <c r="L3422" s="1">
        <f>N(L3421)+IF(AND('🔎 TRA CỨU NHANH'!$C$2&lt;&gt;"",OR(ISNUMBER(SEARCH('🔎 TRA CỨU NHANH'!$C$2,$A3422)),ISNUMBER(SEARCH('🔎 TRA CỨU NHANH'!$C$2,$B3422)))),1,0)</f>
        <v>0</v>
      </c>
      <c r="M3422" s="1" t="str">
        <f t="shared" si="106"/>
        <v/>
      </c>
      <c r="N3422" s="1">
        <f>N(N3421)+IF(AND('💰 BÁO GIÁ'!$C$27&lt;&gt;"",OR(ISNUMBER(SEARCH('💰 BÁO GIÁ'!$C$27,$A3422)),ISNUMBER(SEARCH('💰 BÁO GIÁ'!$C$27,$B3422)))),1,0)</f>
        <v>0</v>
      </c>
      <c r="O3422" s="1" t="str">
        <f t="shared" si="107"/>
        <v/>
      </c>
    </row>
    <row r="3423" customHeight="1" spans="1:15">
      <c r="A3423" s="1" t="str">
        <f>IF('📄 RON MIẾNG'!B18="","",'📄 RON MIẾNG'!B18)</f>
        <v>HH073591</v>
      </c>
      <c r="B3423" s="1" t="str">
        <f>IF('📄 RON MIẾNG'!B18="","",'📄 RON MIẾNG'!C18)</f>
        <v>Ron miếng Hino W04D, sợi tổng hợp - NICE IN</v>
      </c>
      <c r="C3423" s="1" t="str">
        <f>IF('📄 RON MIẾNG'!B18="","","Ron miếng")</f>
        <v>Ron miếng</v>
      </c>
      <c r="D3423" s="1" t="str">
        <f>IF('📄 RON MIẾNG'!B18="","",'📄 RON MIẾNG'!F18)</f>
        <v>Cái</v>
      </c>
      <c r="E3423" s="13">
        <f>IF('📄 RON MIẾNG'!B18="","",'📄 RON MIẾNG'!G18)</f>
        <v>0</v>
      </c>
      <c r="F3423" s="13">
        <f>IF('📄 RON MIẾNG'!B18="","",'📄 RON MIẾNG'!H18)</f>
        <v>150000</v>
      </c>
      <c r="G3423" s="13">
        <f>IF('📄 RON MIẾNG'!B18="","",'📄 RON MIẾNG'!I18)</f>
        <v>170000</v>
      </c>
      <c r="H3423" s="13">
        <f>IF('📄 RON MIẾNG'!B18="","",'📄 RON MIẾNG'!J18)</f>
        <v>200000</v>
      </c>
      <c r="I3423" s="13">
        <f>IF('📄 RON MIẾNG'!B18="","",'📄 RON MIẾNG'!K18)</f>
        <v>0</v>
      </c>
      <c r="J3423" s="1" t="str">
        <f>IF('📄 RON MIẾNG'!B18="","","")</f>
        <v/>
      </c>
      <c r="L3423" s="1">
        <f>N(L3422)+IF(AND('🔎 TRA CỨU NHANH'!$C$2&lt;&gt;"",OR(ISNUMBER(SEARCH('🔎 TRA CỨU NHANH'!$C$2,$A3423)),ISNUMBER(SEARCH('🔎 TRA CỨU NHANH'!$C$2,$B3423)))),1,0)</f>
        <v>0</v>
      </c>
      <c r="M3423" s="1" t="str">
        <f t="shared" si="106"/>
        <v/>
      </c>
      <c r="N3423" s="1">
        <f>N(N3422)+IF(AND('💰 BÁO GIÁ'!$C$27&lt;&gt;"",OR(ISNUMBER(SEARCH('💰 BÁO GIÁ'!$C$27,$A3423)),ISNUMBER(SEARCH('💰 BÁO GIÁ'!$C$27,$B3423)))),1,0)</f>
        <v>0</v>
      </c>
      <c r="O3423" s="1" t="str">
        <f t="shared" si="107"/>
        <v/>
      </c>
    </row>
    <row r="3424" customHeight="1" spans="1:15">
      <c r="A3424" s="1" t="str">
        <f>IF('📄 RON MIẾNG'!B19="","",'📄 RON MIẾNG'!B19)</f>
        <v/>
      </c>
      <c r="B3424" s="1" t="str">
        <f>IF('📄 RON MIẾNG'!B19="","",'📄 RON MIẾNG'!C19)</f>
        <v/>
      </c>
      <c r="C3424" s="1" t="str">
        <f>IF('📄 RON MIẾNG'!B19="","","Ron miếng")</f>
        <v/>
      </c>
      <c r="D3424" s="1" t="str">
        <f>IF('📄 RON MIẾNG'!B19="","",'📄 RON MIẾNG'!F19)</f>
        <v/>
      </c>
      <c r="E3424" s="1" t="str">
        <f>IF('📄 RON MIẾNG'!B19="","",'📄 RON MIẾNG'!G19)</f>
        <v/>
      </c>
      <c r="F3424" s="1" t="str">
        <f>IF('📄 RON MIẾNG'!B19="","",'📄 RON MIẾNG'!H19)</f>
        <v/>
      </c>
      <c r="G3424" s="1" t="str">
        <f>IF('📄 RON MIẾNG'!B19="","",'📄 RON MIẾNG'!I19)</f>
        <v/>
      </c>
      <c r="H3424" s="1" t="str">
        <f>IF('📄 RON MIẾNG'!B19="","",'📄 RON MIẾNG'!J19)</f>
        <v/>
      </c>
      <c r="I3424" s="1" t="str">
        <f>IF('📄 RON MIẾNG'!B19="","",'📄 RON MIẾNG'!K19)</f>
        <v/>
      </c>
      <c r="J3424" s="1" t="str">
        <f>IF('📄 RON MIẾNG'!B19="","","")</f>
        <v/>
      </c>
      <c r="L3424" s="1">
        <f>N(L3423)+IF(AND('🔎 TRA CỨU NHANH'!$C$2&lt;&gt;"",OR(ISNUMBER(SEARCH('🔎 TRA CỨU NHANH'!$C$2,$A3424)),ISNUMBER(SEARCH('🔎 TRA CỨU NHANH'!$C$2,$B3424)))),1,0)</f>
        <v>0</v>
      </c>
      <c r="M3424" s="1" t="str">
        <f t="shared" si="106"/>
        <v/>
      </c>
      <c r="N3424" s="1">
        <f>N(N3423)+IF(AND('💰 BÁO GIÁ'!$C$27&lt;&gt;"",OR(ISNUMBER(SEARCH('💰 BÁO GIÁ'!$C$27,$A3424)),ISNUMBER(SEARCH('💰 BÁO GIÁ'!$C$27,$B3424)))),1,0)</f>
        <v>0</v>
      </c>
      <c r="O3424" s="1" t="str">
        <f t="shared" si="107"/>
        <v/>
      </c>
    </row>
    <row r="3425" customHeight="1" spans="1:15">
      <c r="A3425" s="1" t="str">
        <f>IF('📄 RON MIẾNG'!B20="","",'📄 RON MIẾNG'!B20)</f>
        <v>HH079287</v>
      </c>
      <c r="B3425" s="1" t="str">
        <f>IF('📄 RON MIẾNG'!B20="","",'📄 RON MIẾNG'!C20)</f>
        <v>Ron miếng ISUZU 4LC1/4LB1 amiang - MASAKO</v>
      </c>
      <c r="C3425" s="1" t="str">
        <f>IF('📄 RON MIẾNG'!B20="","","Ron miếng")</f>
        <v>Ron miếng</v>
      </c>
      <c r="D3425" s="1" t="str">
        <f>IF('📄 RON MIẾNG'!B20="","",'📄 RON MIẾNG'!F20)</f>
        <v>Cái</v>
      </c>
      <c r="E3425" s="13">
        <f>IF('📄 RON MIẾNG'!B20="","",'📄 RON MIẾNG'!G20)</f>
        <v>0</v>
      </c>
      <c r="F3425" s="13">
        <f>IF('📄 RON MIẾNG'!B20="","",'📄 RON MIẾNG'!H20)</f>
        <v>85000</v>
      </c>
      <c r="G3425" s="13">
        <f>IF('📄 RON MIẾNG'!B20="","",'📄 RON MIẾNG'!I20)</f>
        <v>90000</v>
      </c>
      <c r="H3425" s="13">
        <f>IF('📄 RON MIẾNG'!B20="","",'📄 RON MIẾNG'!J20)</f>
        <v>100000</v>
      </c>
      <c r="I3425" s="13">
        <f>IF('📄 RON MIẾNG'!B20="","",'📄 RON MIẾNG'!K20)</f>
        <v>0</v>
      </c>
      <c r="J3425" s="1" t="str">
        <f>IF('📄 RON MIẾNG'!B20="","","")</f>
        <v/>
      </c>
      <c r="L3425" s="1">
        <f>N(L3424)+IF(AND('🔎 TRA CỨU NHANH'!$C$2&lt;&gt;"",OR(ISNUMBER(SEARCH('🔎 TRA CỨU NHANH'!$C$2,$A3425)),ISNUMBER(SEARCH('🔎 TRA CỨU NHANH'!$C$2,$B3425)))),1,0)</f>
        <v>0</v>
      </c>
      <c r="M3425" s="1" t="str">
        <f t="shared" si="106"/>
        <v/>
      </c>
      <c r="N3425" s="1">
        <f>N(N3424)+IF(AND('💰 BÁO GIÁ'!$C$27&lt;&gt;"",OR(ISNUMBER(SEARCH('💰 BÁO GIÁ'!$C$27,$A3425)),ISNUMBER(SEARCH('💰 BÁO GIÁ'!$C$27,$B3425)))),1,0)</f>
        <v>0</v>
      </c>
      <c r="O3425" s="1" t="str">
        <f t="shared" si="107"/>
        <v/>
      </c>
    </row>
    <row r="3426" customHeight="1" spans="1:15">
      <c r="A3426" s="1" t="str">
        <f>IF('📄 RON MIẾNG'!B21="","",'📄 RON MIẾNG'!B21)</f>
        <v>HH083018</v>
      </c>
      <c r="B3426" s="1" t="str">
        <f>IF('📄 RON MIẾNG'!B21="","",'📄 RON MIẾNG'!C21)</f>
        <v>Ron miếng ISUZU 4LC1/4LB1 amiang - NICE IN (90.100/20)</v>
      </c>
      <c r="C3426" s="1" t="str">
        <f>IF('📄 RON MIẾNG'!B21="","","Ron miếng")</f>
        <v>Ron miếng</v>
      </c>
      <c r="D3426" s="1" t="str">
        <f>IF('📄 RON MIẾNG'!B21="","",'📄 RON MIẾNG'!F21)</f>
        <v>Cái</v>
      </c>
      <c r="E3426" s="13">
        <f>IF('📄 RON MIẾNG'!B21="","",'📄 RON MIẾNG'!G21)</f>
        <v>0</v>
      </c>
      <c r="F3426" s="13">
        <f>IF('📄 RON MIẾNG'!B21="","",'📄 RON MIẾNG'!H21)</f>
        <v>90000</v>
      </c>
      <c r="G3426" s="13">
        <f>IF('📄 RON MIẾNG'!B21="","",'📄 RON MIẾNG'!I21)</f>
        <v>100000</v>
      </c>
      <c r="H3426" s="13">
        <f>IF('📄 RON MIẾNG'!B21="","",'📄 RON MIẾNG'!J21)</f>
        <v>120000</v>
      </c>
      <c r="I3426" s="13">
        <f>IF('📄 RON MIẾNG'!B21="","",'📄 RON MIẾNG'!K21)</f>
        <v>0</v>
      </c>
      <c r="J3426" s="1" t="str">
        <f>IF('📄 RON MIẾNG'!B21="","","")</f>
        <v/>
      </c>
      <c r="L3426" s="1">
        <f>N(L3425)+IF(AND('🔎 TRA CỨU NHANH'!$C$2&lt;&gt;"",OR(ISNUMBER(SEARCH('🔎 TRA CỨU NHANH'!$C$2,$A3426)),ISNUMBER(SEARCH('🔎 TRA CỨU NHANH'!$C$2,$B3426)))),1,0)</f>
        <v>0</v>
      </c>
      <c r="M3426" s="1" t="str">
        <f t="shared" si="106"/>
        <v/>
      </c>
      <c r="N3426" s="1">
        <f>N(N3425)+IF(AND('💰 BÁO GIÁ'!$C$27&lt;&gt;"",OR(ISNUMBER(SEARCH('💰 BÁO GIÁ'!$C$27,$A3426)),ISNUMBER(SEARCH('💰 BÁO GIÁ'!$C$27,$B3426)))),1,0)</f>
        <v>0</v>
      </c>
      <c r="O3426" s="1" t="str">
        <f t="shared" si="107"/>
        <v/>
      </c>
    </row>
    <row r="3427" customHeight="1" spans="1:15">
      <c r="A3427" s="1" t="str">
        <f>IF('📄 RON MIẾNG'!B22="","",'📄 RON MIẾNG'!B22)</f>
        <v>HH076565</v>
      </c>
      <c r="B3427" s="1" t="str">
        <f>IF('📄 RON MIẾNG'!B22="","",'📄 RON MIẾNG'!C22)</f>
        <v>Ron miếng Isuzu 3KC1, GP - MASAKO</v>
      </c>
      <c r="C3427" s="1" t="str">
        <f>IF('📄 RON MIẾNG'!B22="","","Ron miếng")</f>
        <v>Ron miếng</v>
      </c>
      <c r="D3427" s="1" t="str">
        <f>IF('📄 RON MIẾNG'!B22="","",'📄 RON MIẾNG'!F22)</f>
        <v>Cái</v>
      </c>
      <c r="E3427" s="13">
        <f>IF('📄 RON MIẾNG'!B22="","",'📄 RON MIẾNG'!G22)</f>
        <v>0</v>
      </c>
      <c r="F3427" s="13">
        <f>IF('📄 RON MIẾNG'!B22="","",'📄 RON MIẾNG'!H22)</f>
        <v>140000</v>
      </c>
      <c r="G3427" s="13">
        <f>IF('📄 RON MIẾNG'!B22="","",'📄 RON MIẾNG'!I22)</f>
        <v>150000</v>
      </c>
      <c r="H3427" s="13">
        <f>IF('📄 RON MIẾNG'!B22="","",'📄 RON MIẾNG'!J22)</f>
        <v>170000</v>
      </c>
      <c r="I3427" s="13">
        <f>IF('📄 RON MIẾNG'!B22="","",'📄 RON MIẾNG'!K22)</f>
        <v>0</v>
      </c>
      <c r="J3427" s="1" t="str">
        <f>IF('📄 RON MIẾNG'!B22="","","")</f>
        <v/>
      </c>
      <c r="L3427" s="1">
        <f>N(L3426)+IF(AND('🔎 TRA CỨU NHANH'!$C$2&lt;&gt;"",OR(ISNUMBER(SEARCH('🔎 TRA CỨU NHANH'!$C$2,$A3427)),ISNUMBER(SEARCH('🔎 TRA CỨU NHANH'!$C$2,$B3427)))),1,0)</f>
        <v>0</v>
      </c>
      <c r="M3427" s="1" t="str">
        <f t="shared" si="106"/>
        <v/>
      </c>
      <c r="N3427" s="1">
        <f>N(N3426)+IF(AND('💰 BÁO GIÁ'!$C$27&lt;&gt;"",OR(ISNUMBER(SEARCH('💰 BÁO GIÁ'!$C$27,$A3427)),ISNUMBER(SEARCH('💰 BÁO GIÁ'!$C$27,$B3427)))),1,0)</f>
        <v>0</v>
      </c>
      <c r="O3427" s="1" t="str">
        <f t="shared" si="107"/>
        <v/>
      </c>
    </row>
    <row r="3428" customHeight="1" spans="1:15">
      <c r="A3428" s="1" t="str">
        <f>IF('📄 RON MIẾNG'!B23="","",'📄 RON MIẾNG'!B23)</f>
        <v>HH077322</v>
      </c>
      <c r="B3428" s="1" t="str">
        <f>IF('📄 RON MIẾNG'!B23="","",'📄 RON MIẾNG'!C23)</f>
        <v>Ron miếng Isuzu 3KC1, GP - NICE IN</v>
      </c>
      <c r="C3428" s="1" t="str">
        <f>IF('📄 RON MIẾNG'!B23="","","Ron miếng")</f>
        <v>Ron miếng</v>
      </c>
      <c r="D3428" s="1" t="str">
        <f>IF('📄 RON MIẾNG'!B23="","",'📄 RON MIẾNG'!F23)</f>
        <v>Cái</v>
      </c>
      <c r="E3428" s="13">
        <f>IF('📄 RON MIẾNG'!B23="","",'📄 RON MIẾNG'!G23)</f>
        <v>0</v>
      </c>
      <c r="F3428" s="13">
        <f>IF('📄 RON MIẾNG'!B23="","",'📄 RON MIẾNG'!H23)</f>
        <v>140000</v>
      </c>
      <c r="G3428" s="13">
        <f>IF('📄 RON MIẾNG'!B23="","",'📄 RON MIẾNG'!I23)</f>
        <v>150000</v>
      </c>
      <c r="H3428" s="13">
        <f>IF('📄 RON MIẾNG'!B23="","",'📄 RON MIẾNG'!J23)</f>
        <v>170000</v>
      </c>
      <c r="I3428" s="13">
        <f>IF('📄 RON MIẾNG'!B23="","",'📄 RON MIẾNG'!K23)</f>
        <v>0</v>
      </c>
      <c r="J3428" s="1" t="str">
        <f>IF('📄 RON MIẾNG'!B23="","","")</f>
        <v/>
      </c>
      <c r="L3428" s="1">
        <f>N(L3427)+IF(AND('🔎 TRA CỨU NHANH'!$C$2&lt;&gt;"",OR(ISNUMBER(SEARCH('🔎 TRA CỨU NHANH'!$C$2,$A3428)),ISNUMBER(SEARCH('🔎 TRA CỨU NHANH'!$C$2,$B3428)))),1,0)</f>
        <v>0</v>
      </c>
      <c r="M3428" s="1" t="str">
        <f t="shared" si="106"/>
        <v/>
      </c>
      <c r="N3428" s="1">
        <f>N(N3427)+IF(AND('💰 BÁO GIÁ'!$C$27&lt;&gt;"",OR(ISNUMBER(SEARCH('💰 BÁO GIÁ'!$C$27,$A3428)),ISNUMBER(SEARCH('💰 BÁO GIÁ'!$C$27,$B3428)))),1,0)</f>
        <v>0</v>
      </c>
      <c r="O3428" s="1" t="str">
        <f t="shared" si="107"/>
        <v/>
      </c>
    </row>
    <row r="3429" customHeight="1" spans="1:15">
      <c r="A3429" s="1" t="str">
        <f>IF('📄 RON MIẾNG'!B24="","",'📄 RON MIẾNG'!B24)</f>
        <v>HH081351</v>
      </c>
      <c r="B3429" s="1" t="str">
        <f>IF('📄 RON MIẾNG'!B24="","",'📄 RON MIẾNG'!C24)</f>
        <v>Ron miếng Isuzu 3KR1/3KR2, GP - NICE IN</v>
      </c>
      <c r="C3429" s="1" t="str">
        <f>IF('📄 RON MIẾNG'!B24="","","Ron miếng")</f>
        <v>Ron miếng</v>
      </c>
      <c r="D3429" s="1" t="str">
        <f>IF('📄 RON MIẾNG'!B24="","",'📄 RON MIẾNG'!F24)</f>
        <v>Cái</v>
      </c>
      <c r="E3429" s="13">
        <f>IF('📄 RON MIẾNG'!B24="","",'📄 RON MIẾNG'!G24)</f>
        <v>0</v>
      </c>
      <c r="F3429" s="13">
        <f>IF('📄 RON MIẾNG'!B24="","",'📄 RON MIẾNG'!H24)</f>
        <v>140000</v>
      </c>
      <c r="G3429" s="13">
        <f>IF('📄 RON MIẾNG'!B24="","",'📄 RON MIẾNG'!I24)</f>
        <v>150000</v>
      </c>
      <c r="H3429" s="13">
        <f>IF('📄 RON MIẾNG'!B24="","",'📄 RON MIẾNG'!J24)</f>
        <v>170000</v>
      </c>
      <c r="I3429" s="13">
        <f>IF('📄 RON MIẾNG'!B24="","",'📄 RON MIẾNG'!K24)</f>
        <v>0</v>
      </c>
      <c r="J3429" s="1" t="str">
        <f>IF('📄 RON MIẾNG'!B24="","","")</f>
        <v/>
      </c>
      <c r="L3429" s="1">
        <f>N(L3428)+IF(AND('🔎 TRA CỨU NHANH'!$C$2&lt;&gt;"",OR(ISNUMBER(SEARCH('🔎 TRA CỨU NHANH'!$C$2,$A3429)),ISNUMBER(SEARCH('🔎 TRA CỨU NHANH'!$C$2,$B3429)))),1,0)</f>
        <v>0</v>
      </c>
      <c r="M3429" s="1" t="str">
        <f t="shared" si="106"/>
        <v/>
      </c>
      <c r="N3429" s="1">
        <f>N(N3428)+IF(AND('💰 BÁO GIÁ'!$C$27&lt;&gt;"",OR(ISNUMBER(SEARCH('💰 BÁO GIÁ'!$C$27,$A3429)),ISNUMBER(SEARCH('💰 BÁO GIÁ'!$C$27,$B3429)))),1,0)</f>
        <v>0</v>
      </c>
      <c r="O3429" s="1" t="str">
        <f t="shared" si="107"/>
        <v/>
      </c>
    </row>
    <row r="3430" customHeight="1" spans="1:15">
      <c r="A3430" s="1" t="str">
        <f>IF('📄 RON MIẾNG'!B25="","",'📄 RON MIẾNG'!B25)</f>
        <v>HH078270</v>
      </c>
      <c r="B3430" s="1" t="str">
        <f>IF('📄 RON MIẾNG'!B25="","",'📄 RON MIẾNG'!C25)</f>
        <v>Ron miếng Isuzu 3LD1, Thép - NICE IN</v>
      </c>
      <c r="C3430" s="1" t="str">
        <f>IF('📄 RON MIẾNG'!B25="","","Ron miếng")</f>
        <v>Ron miếng</v>
      </c>
      <c r="D3430" s="1" t="str">
        <f>IF('📄 RON MIẾNG'!B25="","",'📄 RON MIẾNG'!F25)</f>
        <v>Cái</v>
      </c>
      <c r="E3430" s="13">
        <f>IF('📄 RON MIẾNG'!B25="","",'📄 RON MIẾNG'!G25)</f>
        <v>0</v>
      </c>
      <c r="F3430" s="13">
        <f>IF('📄 RON MIẾNG'!B25="","",'📄 RON MIẾNG'!H25)</f>
        <v>170000</v>
      </c>
      <c r="G3430" s="13">
        <f>IF('📄 RON MIẾNG'!B25="","",'📄 RON MIẾNG'!I25)</f>
        <v>185000</v>
      </c>
      <c r="H3430" s="13">
        <f>IF('📄 RON MIẾNG'!B25="","",'📄 RON MIẾNG'!J25)</f>
        <v>200000</v>
      </c>
      <c r="I3430" s="13">
        <f>IF('📄 RON MIẾNG'!B25="","",'📄 RON MIẾNG'!K25)</f>
        <v>0</v>
      </c>
      <c r="J3430" s="1" t="str">
        <f>IF('📄 RON MIẾNG'!B25="","","")</f>
        <v/>
      </c>
      <c r="L3430" s="1">
        <f>N(L3429)+IF(AND('🔎 TRA CỨU NHANH'!$C$2&lt;&gt;"",OR(ISNUMBER(SEARCH('🔎 TRA CỨU NHANH'!$C$2,$A3430)),ISNUMBER(SEARCH('🔎 TRA CỨU NHANH'!$C$2,$B3430)))),1,0)</f>
        <v>0</v>
      </c>
      <c r="M3430" s="1" t="str">
        <f t="shared" si="106"/>
        <v/>
      </c>
      <c r="N3430" s="1">
        <f>N(N3429)+IF(AND('💰 BÁO GIÁ'!$C$27&lt;&gt;"",OR(ISNUMBER(SEARCH('💰 BÁO GIÁ'!$C$27,$A3430)),ISNUMBER(SEARCH('💰 BÁO GIÁ'!$C$27,$B3430)))),1,0)</f>
        <v>0</v>
      </c>
      <c r="O3430" s="1" t="str">
        <f t="shared" si="107"/>
        <v/>
      </c>
    </row>
    <row r="3431" customHeight="1" spans="1:15">
      <c r="A3431" s="1" t="str">
        <f>IF('📄 RON MIẾNG'!B26="","",'📄 RON MIẾNG'!B26)</f>
        <v>HH083491</v>
      </c>
      <c r="B3431" s="1" t="str">
        <f>IF('📄 RON MIẾNG'!B26="","",'📄 RON MIẾNG'!C26)</f>
        <v>Ron miếng Isuzu 3LD2, Thép - NICE IN (170/90.210)</v>
      </c>
      <c r="C3431" s="1" t="str">
        <f>IF('📄 RON MIẾNG'!B26="","","Ron miếng")</f>
        <v>Ron miếng</v>
      </c>
      <c r="D3431" s="1" t="str">
        <f>IF('📄 RON MIẾNG'!B26="","",'📄 RON MIẾNG'!F26)</f>
        <v>Cái</v>
      </c>
      <c r="E3431" s="13">
        <f>IF('📄 RON MIẾNG'!B26="","",'📄 RON MIẾNG'!G26)</f>
        <v>0</v>
      </c>
      <c r="F3431" s="13">
        <f>IF('📄 RON MIẾNG'!B26="","",'📄 RON MIẾNG'!H26)</f>
        <v>170000</v>
      </c>
      <c r="G3431" s="13">
        <f>IF('📄 RON MIẾNG'!B26="","",'📄 RON MIẾNG'!I26)</f>
        <v>190000</v>
      </c>
      <c r="H3431" s="13">
        <f>IF('📄 RON MIẾNG'!B26="","",'📄 RON MIẾNG'!J26)</f>
        <v>210000</v>
      </c>
      <c r="I3431" s="13">
        <f>IF('📄 RON MIẾNG'!B26="","",'📄 RON MIẾNG'!K26)</f>
        <v>0</v>
      </c>
      <c r="J3431" s="1" t="str">
        <f>IF('📄 RON MIẾNG'!B26="","","")</f>
        <v/>
      </c>
      <c r="L3431" s="1">
        <f>N(L3430)+IF(AND('🔎 TRA CỨU NHANH'!$C$2&lt;&gt;"",OR(ISNUMBER(SEARCH('🔎 TRA CỨU NHANH'!$C$2,$A3431)),ISNUMBER(SEARCH('🔎 TRA CỨU NHANH'!$C$2,$B3431)))),1,0)</f>
        <v>0</v>
      </c>
      <c r="M3431" s="1" t="str">
        <f t="shared" si="106"/>
        <v/>
      </c>
      <c r="N3431" s="1">
        <f>N(N3430)+IF(AND('💰 BÁO GIÁ'!$C$27&lt;&gt;"",OR(ISNUMBER(SEARCH('💰 BÁO GIÁ'!$C$27,$A3431)),ISNUMBER(SEARCH('💰 BÁO GIÁ'!$C$27,$B3431)))),1,0)</f>
        <v>0</v>
      </c>
      <c r="O3431" s="1" t="str">
        <f t="shared" si="107"/>
        <v/>
      </c>
    </row>
    <row r="3432" customHeight="1" spans="1:15">
      <c r="A3432" s="1" t="str">
        <f>IF('📄 RON MIẾNG'!B27="","",'📄 RON MIẾNG'!B27)</f>
        <v>HH079698</v>
      </c>
      <c r="B3432" s="1" t="str">
        <f>IF('📄 RON MIẾNG'!B27="","",'📄 RON MIẾNG'!C27)</f>
        <v>Ron miếng Isuzu 4BD1 Amiang (4BB1) - MASAKO</v>
      </c>
      <c r="C3432" s="1" t="str">
        <f>IF('📄 RON MIẾNG'!B27="","","Ron miếng")</f>
        <v>Ron miếng</v>
      </c>
      <c r="D3432" s="1" t="str">
        <f>IF('📄 RON MIẾNG'!B27="","",'📄 RON MIẾNG'!F27)</f>
        <v>Cái</v>
      </c>
      <c r="E3432" s="13">
        <f>IF('📄 RON MIẾNG'!B27="","",'📄 RON MIẾNG'!G27)</f>
        <v>0</v>
      </c>
      <c r="F3432" s="13">
        <f>IF('📄 RON MIẾNG'!B27="","",'📄 RON MIẾNG'!H27)</f>
        <v>90000</v>
      </c>
      <c r="G3432" s="13">
        <f>IF('📄 RON MIẾNG'!B27="","",'📄 RON MIẾNG'!I27)</f>
        <v>100000</v>
      </c>
      <c r="H3432" s="13">
        <f>IF('📄 RON MIẾNG'!B27="","",'📄 RON MIẾNG'!J27)</f>
        <v>120000</v>
      </c>
      <c r="I3432" s="13">
        <f>IF('📄 RON MIẾNG'!B27="","",'📄 RON MIẾNG'!K27)</f>
        <v>0</v>
      </c>
      <c r="J3432" s="1" t="str">
        <f>IF('📄 RON MIẾNG'!B27="","","")</f>
        <v/>
      </c>
      <c r="L3432" s="1">
        <f>N(L3431)+IF(AND('🔎 TRA CỨU NHANH'!$C$2&lt;&gt;"",OR(ISNUMBER(SEARCH('🔎 TRA CỨU NHANH'!$C$2,$A3432)),ISNUMBER(SEARCH('🔎 TRA CỨU NHANH'!$C$2,$B3432)))),1,0)</f>
        <v>0</v>
      </c>
      <c r="M3432" s="1" t="str">
        <f t="shared" si="106"/>
        <v/>
      </c>
      <c r="N3432" s="1">
        <f>N(N3431)+IF(AND('💰 BÁO GIÁ'!$C$27&lt;&gt;"",OR(ISNUMBER(SEARCH('💰 BÁO GIÁ'!$C$27,$A3432)),ISNUMBER(SEARCH('💰 BÁO GIÁ'!$C$27,$B3432)))),1,0)</f>
        <v>0</v>
      </c>
      <c r="O3432" s="1" t="str">
        <f t="shared" si="107"/>
        <v/>
      </c>
    </row>
    <row r="3433" customHeight="1" spans="1:15">
      <c r="A3433" s="1" t="str">
        <f>IF('📄 RON MIẾNG'!B28="","",'📄 RON MIẾNG'!B28)</f>
        <v>HH077324</v>
      </c>
      <c r="B3433" s="1" t="str">
        <f>IF('📄 RON MIẾNG'!B28="","",'📄 RON MIẾNG'!C28)</f>
        <v>Ron miếng Isuzu 4BD1, Thép Inox (4BB1) - NICE IN</v>
      </c>
      <c r="C3433" s="1" t="str">
        <f>IF('📄 RON MIẾNG'!B28="","","Ron miếng")</f>
        <v>Ron miếng</v>
      </c>
      <c r="D3433" s="1" t="str">
        <f>IF('📄 RON MIẾNG'!B28="","",'📄 RON MIẾNG'!F28)</f>
        <v>Cái</v>
      </c>
      <c r="E3433" s="13">
        <f>IF('📄 RON MIẾNG'!B28="","",'📄 RON MIẾNG'!G28)</f>
        <v>0</v>
      </c>
      <c r="F3433" s="13">
        <f>IF('📄 RON MIẾNG'!B28="","",'📄 RON MIẾNG'!H28)</f>
        <v>160000</v>
      </c>
      <c r="G3433" s="13">
        <f>IF('📄 RON MIẾNG'!B28="","",'📄 RON MIẾNG'!I28)</f>
        <v>170000</v>
      </c>
      <c r="H3433" s="13">
        <f>IF('📄 RON MIẾNG'!B28="","",'📄 RON MIẾNG'!J28)</f>
        <v>190000</v>
      </c>
      <c r="I3433" s="13">
        <f>IF('📄 RON MIẾNG'!B28="","",'📄 RON MIẾNG'!K28)</f>
        <v>0</v>
      </c>
      <c r="J3433" s="1" t="str">
        <f>IF('📄 RON MIẾNG'!B28="","","")</f>
        <v/>
      </c>
      <c r="L3433" s="1">
        <f>N(L3432)+IF(AND('🔎 TRA CỨU NHANH'!$C$2&lt;&gt;"",OR(ISNUMBER(SEARCH('🔎 TRA CỨU NHANH'!$C$2,$A3433)),ISNUMBER(SEARCH('🔎 TRA CỨU NHANH'!$C$2,$B3433)))),1,0)</f>
        <v>0</v>
      </c>
      <c r="M3433" s="1" t="str">
        <f t="shared" si="106"/>
        <v/>
      </c>
      <c r="N3433" s="1">
        <f>N(N3432)+IF(AND('💰 BÁO GIÁ'!$C$27&lt;&gt;"",OR(ISNUMBER(SEARCH('💰 BÁO GIÁ'!$C$27,$A3433)),ISNUMBER(SEARCH('💰 BÁO GIÁ'!$C$27,$B3433)))),1,0)</f>
        <v>0</v>
      </c>
      <c r="O3433" s="1" t="str">
        <f t="shared" si="107"/>
        <v/>
      </c>
    </row>
    <row r="3434" customHeight="1" spans="1:15">
      <c r="A3434" s="1" t="str">
        <f>IF('📄 RON MIẾNG'!B29="","",'📄 RON MIẾNG'!B29)</f>
        <v>HH075769</v>
      </c>
      <c r="B3434" s="1" t="str">
        <f>IF('📄 RON MIẾNG'!B29="","",'📄 RON MIẾNG'!C29)</f>
        <v>Ron miếng Isuzu 4BD1, Thép, 4BB1 - MASAKO</v>
      </c>
      <c r="C3434" s="1" t="str">
        <f>IF('📄 RON MIẾNG'!B29="","","Ron miếng")</f>
        <v>Ron miếng</v>
      </c>
      <c r="D3434" s="1" t="str">
        <f>IF('📄 RON MIẾNG'!B29="","",'📄 RON MIẾNG'!F29)</f>
        <v>Cái</v>
      </c>
      <c r="E3434" s="13">
        <f>IF('📄 RON MIẾNG'!B29="","",'📄 RON MIẾNG'!G29)</f>
        <v>0</v>
      </c>
      <c r="F3434" s="13">
        <f>IF('📄 RON MIẾNG'!B29="","",'📄 RON MIẾNG'!H29)</f>
        <v>110000</v>
      </c>
      <c r="G3434" s="13">
        <f>IF('📄 RON MIẾNG'!B29="","",'📄 RON MIẾNG'!I29)</f>
        <v>130000</v>
      </c>
      <c r="H3434" s="13">
        <f>IF('📄 RON MIẾNG'!B29="","",'📄 RON MIẾNG'!J29)</f>
        <v>150000</v>
      </c>
      <c r="I3434" s="13">
        <f>IF('📄 RON MIẾNG'!B29="","",'📄 RON MIẾNG'!K29)</f>
        <v>0</v>
      </c>
      <c r="J3434" s="1" t="str">
        <f>IF('📄 RON MIẾNG'!B29="","","")</f>
        <v/>
      </c>
      <c r="L3434" s="1">
        <f>N(L3433)+IF(AND('🔎 TRA CỨU NHANH'!$C$2&lt;&gt;"",OR(ISNUMBER(SEARCH('🔎 TRA CỨU NHANH'!$C$2,$A3434)),ISNUMBER(SEARCH('🔎 TRA CỨU NHANH'!$C$2,$B3434)))),1,0)</f>
        <v>0</v>
      </c>
      <c r="M3434" s="1" t="str">
        <f t="shared" si="106"/>
        <v/>
      </c>
      <c r="N3434" s="1">
        <f>N(N3433)+IF(AND('💰 BÁO GIÁ'!$C$27&lt;&gt;"",OR(ISNUMBER(SEARCH('💰 BÁO GIÁ'!$C$27,$A3434)),ISNUMBER(SEARCH('💰 BÁO GIÁ'!$C$27,$B3434)))),1,0)</f>
        <v>0</v>
      </c>
      <c r="O3434" s="1" t="str">
        <f t="shared" si="107"/>
        <v/>
      </c>
    </row>
    <row r="3435" customHeight="1" spans="1:15">
      <c r="A3435" s="1" t="str">
        <f>IF('📄 RON MIẾNG'!B30="","",'📄 RON MIẾNG'!B30)</f>
        <v>HH075762</v>
      </c>
      <c r="B3435" s="1" t="str">
        <f>IF('📄 RON MIẾNG'!B30="","",'📄 RON MIẾNG'!C30)</f>
        <v>Ron miếng Isuzu 4BG1/4BE1 thép (S) - MASAKO</v>
      </c>
      <c r="C3435" s="1" t="str">
        <f>IF('📄 RON MIẾNG'!B30="","","Ron miếng")</f>
        <v>Ron miếng</v>
      </c>
      <c r="D3435" s="1" t="str">
        <f>IF('📄 RON MIẾNG'!B30="","",'📄 RON MIẾNG'!F30)</f>
        <v>Cái</v>
      </c>
      <c r="E3435" s="13">
        <f>IF('📄 RON MIẾNG'!B30="","",'📄 RON MIẾNG'!G30)</f>
        <v>0</v>
      </c>
      <c r="F3435" s="13">
        <f>IF('📄 RON MIẾNG'!B30="","",'📄 RON MIẾNG'!H30)</f>
        <v>110000</v>
      </c>
      <c r="G3435" s="13">
        <f>IF('📄 RON MIẾNG'!B30="","",'📄 RON MIẾNG'!I30)</f>
        <v>130000</v>
      </c>
      <c r="H3435" s="13">
        <f>IF('📄 RON MIẾNG'!B30="","",'📄 RON MIẾNG'!J30)</f>
        <v>150000</v>
      </c>
      <c r="I3435" s="13">
        <f>IF('📄 RON MIẾNG'!B30="","",'📄 RON MIẾNG'!K30)</f>
        <v>0</v>
      </c>
      <c r="J3435" s="1" t="str">
        <f>IF('📄 RON MIẾNG'!B30="","","")</f>
        <v/>
      </c>
      <c r="L3435" s="1">
        <f>N(L3434)+IF(AND('🔎 TRA CỨU NHANH'!$C$2&lt;&gt;"",OR(ISNUMBER(SEARCH('🔎 TRA CỨU NHANH'!$C$2,$A3435)),ISNUMBER(SEARCH('🔎 TRA CỨU NHANH'!$C$2,$B3435)))),1,0)</f>
        <v>0</v>
      </c>
      <c r="M3435" s="1" t="str">
        <f t="shared" si="106"/>
        <v/>
      </c>
      <c r="N3435" s="1">
        <f>N(N3434)+IF(AND('💰 BÁO GIÁ'!$C$27&lt;&gt;"",OR(ISNUMBER(SEARCH('💰 BÁO GIÁ'!$C$27,$A3435)),ISNUMBER(SEARCH('💰 BÁO GIÁ'!$C$27,$B3435)))),1,0)</f>
        <v>0</v>
      </c>
      <c r="O3435" s="1" t="str">
        <f t="shared" si="107"/>
        <v/>
      </c>
    </row>
    <row r="3436" customHeight="1" spans="1:15">
      <c r="A3436" s="1" t="str">
        <f>IF('📄 RON MIẾNG'!B31="","",'📄 RON MIẾNG'!B31)</f>
        <v>HH077325</v>
      </c>
      <c r="B3436" s="1" t="str">
        <f>IF('📄 RON MIẾNG'!B31="","",'📄 RON MIẾNG'!C31)</f>
        <v>Ron miếng Isuzu 4BG1/4BE1 thép (S) - NICE IN</v>
      </c>
      <c r="C3436" s="1" t="str">
        <f>IF('📄 RON MIẾNG'!B31="","","Ron miếng")</f>
        <v>Ron miếng</v>
      </c>
      <c r="D3436" s="1" t="str">
        <f>IF('📄 RON MIẾNG'!B31="","",'📄 RON MIẾNG'!F31)</f>
        <v>Cái</v>
      </c>
      <c r="E3436" s="13">
        <f>IF('📄 RON MIẾNG'!B31="","",'📄 RON MIẾNG'!G31)</f>
        <v>0</v>
      </c>
      <c r="F3436" s="13">
        <f>IF('📄 RON MIẾNG'!B31="","",'📄 RON MIẾNG'!H31)</f>
        <v>160000</v>
      </c>
      <c r="G3436" s="13">
        <f>IF('📄 RON MIẾNG'!B31="","",'📄 RON MIẾNG'!I31)</f>
        <v>170000</v>
      </c>
      <c r="H3436" s="13">
        <f>IF('📄 RON MIẾNG'!B31="","",'📄 RON MIẾNG'!J31)</f>
        <v>180000</v>
      </c>
      <c r="I3436" s="13">
        <f>IF('📄 RON MIẾNG'!B31="","",'📄 RON MIẾNG'!K31)</f>
        <v>0</v>
      </c>
      <c r="J3436" s="1" t="str">
        <f>IF('📄 RON MIẾNG'!B31="","","")</f>
        <v/>
      </c>
      <c r="L3436" s="1">
        <f>N(L3435)+IF(AND('🔎 TRA CỨU NHANH'!$C$2&lt;&gt;"",OR(ISNUMBER(SEARCH('🔎 TRA CỨU NHANH'!$C$2,$A3436)),ISNUMBER(SEARCH('🔎 TRA CỨU NHANH'!$C$2,$B3436)))),1,0)</f>
        <v>0</v>
      </c>
      <c r="M3436" s="1" t="str">
        <f t="shared" si="106"/>
        <v/>
      </c>
      <c r="N3436" s="1">
        <f>N(N3435)+IF(AND('💰 BÁO GIÁ'!$C$27&lt;&gt;"",OR(ISNUMBER(SEARCH('💰 BÁO GIÁ'!$C$27,$A3436)),ISNUMBER(SEARCH('💰 BÁO GIÁ'!$C$27,$B3436)))),1,0)</f>
        <v>0</v>
      </c>
      <c r="O3436" s="1" t="str">
        <f t="shared" si="107"/>
        <v/>
      </c>
    </row>
    <row r="3437" customHeight="1" spans="1:15">
      <c r="A3437" s="1" t="str">
        <f>IF('📄 RON MIẾNG'!B32="","",'📄 RON MIẾNG'!B32)</f>
        <v>HH084262</v>
      </c>
      <c r="B3437" s="1" t="str">
        <f>IF('📄 RON MIẾNG'!B32="","",'📄 RON MIẾNG'!C32)</f>
        <v>Ron miếng Isuzu 4FA1, Thép - DF</v>
      </c>
      <c r="C3437" s="1" t="str">
        <f>IF('📄 RON MIẾNG'!B32="","","Ron miếng")</f>
        <v>Ron miếng</v>
      </c>
      <c r="D3437" s="1" t="str">
        <f>IF('📄 RON MIẾNG'!B32="","",'📄 RON MIẾNG'!F32)</f>
        <v>Cái</v>
      </c>
      <c r="E3437" s="13">
        <f>IF('📄 RON MIẾNG'!B32="","",'📄 RON MIẾNG'!G32)</f>
        <v>0</v>
      </c>
      <c r="F3437" s="13">
        <f>IF('📄 RON MIẾNG'!B32="","",'📄 RON MIẾNG'!H32)</f>
        <v>180000</v>
      </c>
      <c r="G3437" s="13">
        <f>IF('📄 RON MIẾNG'!B32="","",'📄 RON MIẾNG'!I32)</f>
        <v>190000</v>
      </c>
      <c r="H3437" s="13">
        <f>IF('📄 RON MIẾNG'!B32="","",'📄 RON MIẾNG'!J32)</f>
        <v>210000</v>
      </c>
      <c r="I3437" s="13">
        <f>IF('📄 RON MIẾNG'!B32="","",'📄 RON MIẾNG'!K32)</f>
        <v>0</v>
      </c>
      <c r="J3437" s="1" t="str">
        <f>IF('📄 RON MIẾNG'!B32="","","")</f>
        <v/>
      </c>
      <c r="L3437" s="1">
        <f>N(L3436)+IF(AND('🔎 TRA CỨU NHANH'!$C$2&lt;&gt;"",OR(ISNUMBER(SEARCH('🔎 TRA CỨU NHANH'!$C$2,$A3437)),ISNUMBER(SEARCH('🔎 TRA CỨU NHANH'!$C$2,$B3437)))),1,0)</f>
        <v>0</v>
      </c>
      <c r="M3437" s="1" t="str">
        <f t="shared" si="106"/>
        <v/>
      </c>
      <c r="N3437" s="1">
        <f>N(N3436)+IF(AND('💰 BÁO GIÁ'!$C$27&lt;&gt;"",OR(ISNUMBER(SEARCH('💰 BÁO GIÁ'!$C$27,$A3437)),ISNUMBER(SEARCH('💰 BÁO GIÁ'!$C$27,$B3437)))),1,0)</f>
        <v>0</v>
      </c>
      <c r="O3437" s="1" t="str">
        <f t="shared" si="107"/>
        <v/>
      </c>
    </row>
    <row r="3438" customHeight="1" spans="1:15">
      <c r="A3438" s="1" t="str">
        <f>IF('📄 RON MIẾNG'!B33="","",'📄 RON MIẾNG'!B33)</f>
        <v>HH078099</v>
      </c>
      <c r="B3438" s="1" t="str">
        <f>IF('📄 RON MIẾNG'!B33="","",'📄 RON MIẾNG'!C33)</f>
        <v>Ron miếng Isuzu 4FB1/4FC1, Steel Thép - DF</v>
      </c>
      <c r="C3438" s="1" t="str">
        <f>IF('📄 RON MIẾNG'!B33="","","Ron miếng")</f>
        <v>Ron miếng</v>
      </c>
      <c r="D3438" s="1" t="str">
        <f>IF('📄 RON MIẾNG'!B33="","",'📄 RON MIẾNG'!F33)</f>
        <v>Cái</v>
      </c>
      <c r="E3438" s="13">
        <f>IF('📄 RON MIẾNG'!B33="","",'📄 RON MIẾNG'!G33)</f>
        <v>0</v>
      </c>
      <c r="F3438" s="13">
        <f>IF('📄 RON MIẾNG'!B33="","",'📄 RON MIẾNG'!H33)</f>
        <v>150000</v>
      </c>
      <c r="G3438" s="13">
        <f>IF('📄 RON MIẾNG'!B33="","",'📄 RON MIẾNG'!I33)</f>
        <v>160000</v>
      </c>
      <c r="H3438" s="13">
        <f>IF('📄 RON MIẾNG'!B33="","",'📄 RON MIẾNG'!J33)</f>
        <v>180000</v>
      </c>
      <c r="I3438" s="13">
        <f>IF('📄 RON MIẾNG'!B33="","",'📄 RON MIẾNG'!K33)</f>
        <v>0</v>
      </c>
      <c r="J3438" s="1" t="str">
        <f>IF('📄 RON MIẾNG'!B33="","","")</f>
        <v/>
      </c>
      <c r="L3438" s="1">
        <f>N(L3437)+IF(AND('🔎 TRA CỨU NHANH'!$C$2&lt;&gt;"",OR(ISNUMBER(SEARCH('🔎 TRA CỨU NHANH'!$C$2,$A3438)),ISNUMBER(SEARCH('🔎 TRA CỨU NHANH'!$C$2,$B3438)))),1,0)</f>
        <v>0</v>
      </c>
      <c r="M3438" s="1" t="str">
        <f t="shared" si="106"/>
        <v/>
      </c>
      <c r="N3438" s="1">
        <f>N(N3437)+IF(AND('💰 BÁO GIÁ'!$C$27&lt;&gt;"",OR(ISNUMBER(SEARCH('💰 BÁO GIÁ'!$C$27,$A3438)),ISNUMBER(SEARCH('💰 BÁO GIÁ'!$C$27,$B3438)))),1,0)</f>
        <v>0</v>
      </c>
      <c r="O3438" s="1" t="str">
        <f t="shared" si="107"/>
        <v/>
      </c>
    </row>
    <row r="3439" customHeight="1" spans="1:15">
      <c r="A3439" s="1" t="str">
        <f>IF('📄 RON MIẾNG'!B34="","",'📄 RON MIẾNG'!B34)</f>
        <v>HH083885</v>
      </c>
      <c r="B3439" s="1" t="str">
        <f>IF('📄 RON MIẾNG'!B34="","",'📄 RON MIẾNG'!C34)</f>
        <v>Ron miếng Isuzu 4HF1 Old, Thép - NICE IN</v>
      </c>
      <c r="C3439" s="1" t="str">
        <f>IF('📄 RON MIẾNG'!B34="","","Ron miếng")</f>
        <v>Ron miếng</v>
      </c>
      <c r="D3439" s="1" t="str">
        <f>IF('📄 RON MIẾNG'!B34="","",'📄 RON MIẾNG'!F34)</f>
        <v>Cái</v>
      </c>
      <c r="E3439" s="13">
        <f>IF('📄 RON MIẾNG'!B34="","",'📄 RON MIẾNG'!G34)</f>
        <v>0</v>
      </c>
      <c r="F3439" s="13">
        <f>IF('📄 RON MIẾNG'!B34="","",'📄 RON MIẾNG'!H34)</f>
        <v>200000</v>
      </c>
      <c r="G3439" s="13">
        <f>IF('📄 RON MIẾNG'!B34="","",'📄 RON MIẾNG'!I34)</f>
        <v>220000</v>
      </c>
      <c r="H3439" s="13">
        <f>IF('📄 RON MIẾNG'!B34="","",'📄 RON MIẾNG'!J34)</f>
        <v>250000</v>
      </c>
      <c r="I3439" s="13">
        <f>IF('📄 RON MIẾNG'!B34="","",'📄 RON MIẾNG'!K34)</f>
        <v>0</v>
      </c>
      <c r="J3439" s="1" t="str">
        <f>IF('📄 RON MIẾNG'!B34="","","")</f>
        <v/>
      </c>
      <c r="L3439" s="1">
        <f>N(L3438)+IF(AND('🔎 TRA CỨU NHANH'!$C$2&lt;&gt;"",OR(ISNUMBER(SEARCH('🔎 TRA CỨU NHANH'!$C$2,$A3439)),ISNUMBER(SEARCH('🔎 TRA CỨU NHANH'!$C$2,$B3439)))),1,0)</f>
        <v>0</v>
      </c>
      <c r="M3439" s="1" t="str">
        <f t="shared" si="106"/>
        <v/>
      </c>
      <c r="N3439" s="1">
        <f>N(N3438)+IF(AND('💰 BÁO GIÁ'!$C$27&lt;&gt;"",OR(ISNUMBER(SEARCH('💰 BÁO GIÁ'!$C$27,$A3439)),ISNUMBER(SEARCH('💰 BÁO GIÁ'!$C$27,$B3439)))),1,0)</f>
        <v>0</v>
      </c>
      <c r="O3439" s="1" t="str">
        <f t="shared" si="107"/>
        <v/>
      </c>
    </row>
    <row r="3440" customHeight="1" spans="1:15">
      <c r="A3440" s="1" t="str">
        <f>IF('📄 RON MIẾNG'!B35="","",'📄 RON MIẾNG'!B35)</f>
        <v>HH075974</v>
      </c>
      <c r="B3440" s="1" t="str">
        <f>IF('📄 RON MIẾNG'!B35="","",'📄 RON MIẾNG'!C35)</f>
        <v>Ron miếng Isuzu 4HG1-New thép - DF</v>
      </c>
      <c r="C3440" s="1" t="str">
        <f>IF('📄 RON MIẾNG'!B35="","","Ron miếng")</f>
        <v>Ron miếng</v>
      </c>
      <c r="D3440" s="1" t="str">
        <f>IF('📄 RON MIẾNG'!B35="","",'📄 RON MIẾNG'!F35)</f>
        <v>Cái</v>
      </c>
      <c r="E3440" s="13">
        <f>IF('📄 RON MIẾNG'!B35="","",'📄 RON MIẾNG'!G35)</f>
        <v>0</v>
      </c>
      <c r="F3440" s="13">
        <f>IF('📄 RON MIẾNG'!B35="","",'📄 RON MIẾNG'!H35)</f>
        <v>230000</v>
      </c>
      <c r="G3440" s="13">
        <f>IF('📄 RON MIẾNG'!B35="","",'📄 RON MIẾNG'!I35)</f>
        <v>250000</v>
      </c>
      <c r="H3440" s="13">
        <f>IF('📄 RON MIẾNG'!B35="","",'📄 RON MIẾNG'!J35)</f>
        <v>270000</v>
      </c>
      <c r="I3440" s="13">
        <f>IF('📄 RON MIẾNG'!B35="","",'📄 RON MIẾNG'!K35)</f>
        <v>0</v>
      </c>
      <c r="J3440" s="1" t="str">
        <f>IF('📄 RON MIẾNG'!B35="","","")</f>
        <v/>
      </c>
      <c r="L3440" s="1">
        <f>N(L3439)+IF(AND('🔎 TRA CỨU NHANH'!$C$2&lt;&gt;"",OR(ISNUMBER(SEARCH('🔎 TRA CỨU NHANH'!$C$2,$A3440)),ISNUMBER(SEARCH('🔎 TRA CỨU NHANH'!$C$2,$B3440)))),1,0)</f>
        <v>0</v>
      </c>
      <c r="M3440" s="1" t="str">
        <f t="shared" si="106"/>
        <v/>
      </c>
      <c r="N3440" s="1">
        <f>N(N3439)+IF(AND('💰 BÁO GIÁ'!$C$27&lt;&gt;"",OR(ISNUMBER(SEARCH('💰 BÁO GIÁ'!$C$27,$A3440)),ISNUMBER(SEARCH('💰 BÁO GIÁ'!$C$27,$B3440)))),1,0)</f>
        <v>0</v>
      </c>
      <c r="O3440" s="1" t="str">
        <f t="shared" si="107"/>
        <v/>
      </c>
    </row>
    <row r="3441" customHeight="1" spans="1:15">
      <c r="A3441" s="1" t="str">
        <f>IF('📄 RON MIẾNG'!B36="","",'📄 RON MIẾNG'!B36)</f>
        <v>HH075975</v>
      </c>
      <c r="B3441" s="1" t="str">
        <f>IF('📄 RON MIẾNG'!B36="","",'📄 RON MIẾNG'!C36)</f>
        <v>Ron miếng Isuzu 4HG1-Old, thép - DF</v>
      </c>
      <c r="C3441" s="1" t="str">
        <f>IF('📄 RON MIẾNG'!B36="","","Ron miếng")</f>
        <v>Ron miếng</v>
      </c>
      <c r="D3441" s="1" t="str">
        <f>IF('📄 RON MIẾNG'!B36="","",'📄 RON MIẾNG'!F36)</f>
        <v>Cái</v>
      </c>
      <c r="E3441" s="13">
        <f>IF('📄 RON MIẾNG'!B36="","",'📄 RON MIẾNG'!G36)</f>
        <v>0</v>
      </c>
      <c r="F3441" s="13">
        <f>IF('📄 RON MIẾNG'!B36="","",'📄 RON MIẾNG'!H36)</f>
        <v>240000</v>
      </c>
      <c r="G3441" s="13">
        <f>IF('📄 RON MIẾNG'!B36="","",'📄 RON MIẾNG'!I36)</f>
        <v>260000</v>
      </c>
      <c r="H3441" s="13">
        <f>IF('📄 RON MIẾNG'!B36="","",'📄 RON MIẾNG'!J36)</f>
        <v>280000</v>
      </c>
      <c r="I3441" s="13">
        <f>IF('📄 RON MIẾNG'!B36="","",'📄 RON MIẾNG'!K36)</f>
        <v>0</v>
      </c>
      <c r="J3441" s="1" t="str">
        <f>IF('📄 RON MIẾNG'!B36="","","")</f>
        <v/>
      </c>
      <c r="L3441" s="1">
        <f>N(L3440)+IF(AND('🔎 TRA CỨU NHANH'!$C$2&lt;&gt;"",OR(ISNUMBER(SEARCH('🔎 TRA CỨU NHANH'!$C$2,$A3441)),ISNUMBER(SEARCH('🔎 TRA CỨU NHANH'!$C$2,$B3441)))),1,0)</f>
        <v>0</v>
      </c>
      <c r="M3441" s="1" t="str">
        <f t="shared" si="106"/>
        <v/>
      </c>
      <c r="N3441" s="1">
        <f>N(N3440)+IF(AND('💰 BÁO GIÁ'!$C$27&lt;&gt;"",OR(ISNUMBER(SEARCH('💰 BÁO GIÁ'!$C$27,$A3441)),ISNUMBER(SEARCH('💰 BÁO GIÁ'!$C$27,$B3441)))),1,0)</f>
        <v>0</v>
      </c>
      <c r="O3441" s="1" t="str">
        <f t="shared" si="107"/>
        <v/>
      </c>
    </row>
    <row r="3442" customHeight="1" spans="1:15">
      <c r="A3442" s="1" t="str">
        <f>IF('📄 RON MIẾNG'!B37="","",'📄 RON MIẾNG'!B37)</f>
        <v>HH080622</v>
      </c>
      <c r="B3442" s="1" t="str">
        <f>IF('📄 RON MIẾNG'!B37="","",'📄 RON MIẾNG'!C37)</f>
        <v>Ron miếng Isuzu 4JB1 (4JA1) Thép Inox - NICE IN</v>
      </c>
      <c r="C3442" s="1" t="str">
        <f>IF('📄 RON MIẾNG'!B37="","","Ron miếng")</f>
        <v>Ron miếng</v>
      </c>
      <c r="D3442" s="1" t="str">
        <f>IF('📄 RON MIẾNG'!B37="","",'📄 RON MIẾNG'!F37)</f>
        <v>Cái</v>
      </c>
      <c r="E3442" s="13">
        <f>IF('📄 RON MIẾNG'!B37="","",'📄 RON MIẾNG'!G37)</f>
        <v>0</v>
      </c>
      <c r="F3442" s="13">
        <f>IF('📄 RON MIẾNG'!B37="","",'📄 RON MIẾNG'!H37)</f>
        <v>100000</v>
      </c>
      <c r="G3442" s="13">
        <f>IF('📄 RON MIẾNG'!B37="","",'📄 RON MIẾNG'!I37)</f>
        <v>120000</v>
      </c>
      <c r="H3442" s="13">
        <f>IF('📄 RON MIẾNG'!B37="","",'📄 RON MIẾNG'!J37)</f>
        <v>150000</v>
      </c>
      <c r="I3442" s="13">
        <f>IF('📄 RON MIẾNG'!B37="","",'📄 RON MIẾNG'!K37)</f>
        <v>0</v>
      </c>
      <c r="J3442" s="1" t="str">
        <f>IF('📄 RON MIẾNG'!B37="","","")</f>
        <v/>
      </c>
      <c r="L3442" s="1">
        <f>N(L3441)+IF(AND('🔎 TRA CỨU NHANH'!$C$2&lt;&gt;"",OR(ISNUMBER(SEARCH('🔎 TRA CỨU NHANH'!$C$2,$A3442)),ISNUMBER(SEARCH('🔎 TRA CỨU NHANH'!$C$2,$B3442)))),1,0)</f>
        <v>0</v>
      </c>
      <c r="M3442" s="1" t="str">
        <f t="shared" si="106"/>
        <v/>
      </c>
      <c r="N3442" s="1">
        <f>N(N3441)+IF(AND('💰 BÁO GIÁ'!$C$27&lt;&gt;"",OR(ISNUMBER(SEARCH('💰 BÁO GIÁ'!$C$27,$A3442)),ISNUMBER(SEARCH('💰 BÁO GIÁ'!$C$27,$B3442)))),1,0)</f>
        <v>0</v>
      </c>
      <c r="O3442" s="1" t="str">
        <f t="shared" si="107"/>
        <v/>
      </c>
    </row>
    <row r="3443" customHeight="1" spans="1:15">
      <c r="A3443" s="1" t="str">
        <f>IF('📄 RON MIẾNG'!B38="","",'📄 RON MIẾNG'!B38)</f>
        <v>HH075768</v>
      </c>
      <c r="B3443" s="1" t="str">
        <f>IF('📄 RON MIẾNG'!B38="","",'📄 RON MIẾNG'!C38)</f>
        <v>Ron miếng Isuzu 4JB1 Thép (4JA1) - MASAKO</v>
      </c>
      <c r="C3443" s="1" t="str">
        <f>IF('📄 RON MIẾNG'!B38="","","Ron miếng")</f>
        <v>Ron miếng</v>
      </c>
      <c r="D3443" s="1" t="str">
        <f>IF('📄 RON MIẾNG'!B38="","",'📄 RON MIẾNG'!F38)</f>
        <v>Cái</v>
      </c>
      <c r="E3443" s="13">
        <f>IF('📄 RON MIẾNG'!B38="","",'📄 RON MIẾNG'!G38)</f>
        <v>0</v>
      </c>
      <c r="F3443" s="13">
        <f>IF('📄 RON MIẾNG'!B38="","",'📄 RON MIẾNG'!H38)</f>
        <v>95000</v>
      </c>
      <c r="G3443" s="13">
        <f>IF('📄 RON MIẾNG'!B38="","",'📄 RON MIẾNG'!I38)</f>
        <v>110000</v>
      </c>
      <c r="H3443" s="13">
        <f>IF('📄 RON MIẾNG'!B38="","",'📄 RON MIẾNG'!J38)</f>
        <v>120000</v>
      </c>
      <c r="I3443" s="13">
        <f>IF('📄 RON MIẾNG'!B38="","",'📄 RON MIẾNG'!K38)</f>
        <v>0</v>
      </c>
      <c r="J3443" s="1" t="str">
        <f>IF('📄 RON MIẾNG'!B38="","","")</f>
        <v/>
      </c>
      <c r="L3443" s="1">
        <f>N(L3442)+IF(AND('🔎 TRA CỨU NHANH'!$C$2&lt;&gt;"",OR(ISNUMBER(SEARCH('🔎 TRA CỨU NHANH'!$C$2,$A3443)),ISNUMBER(SEARCH('🔎 TRA CỨU NHANH'!$C$2,$B3443)))),1,0)</f>
        <v>0</v>
      </c>
      <c r="M3443" s="1" t="str">
        <f t="shared" si="106"/>
        <v/>
      </c>
      <c r="N3443" s="1">
        <f>N(N3442)+IF(AND('💰 BÁO GIÁ'!$C$27&lt;&gt;"",OR(ISNUMBER(SEARCH('💰 BÁO GIÁ'!$C$27,$A3443)),ISNUMBER(SEARCH('💰 BÁO GIÁ'!$C$27,$B3443)))),1,0)</f>
        <v>0</v>
      </c>
      <c r="O3443" s="1" t="str">
        <f t="shared" si="107"/>
        <v/>
      </c>
    </row>
    <row r="3444" customHeight="1" spans="1:15">
      <c r="A3444" s="1" t="str">
        <f>IF('📄 RON MIẾNG'!B39="","",'📄 RON MIẾNG'!B39)</f>
        <v>HH079343</v>
      </c>
      <c r="B3444" s="1" t="str">
        <f>IF('📄 RON MIẾNG'!B39="","",'📄 RON MIẾNG'!C39)</f>
        <v>Ron miếng Isuzu 4JB1/4JA1, ASB amiang - MASAKO</v>
      </c>
      <c r="C3444" s="1" t="str">
        <f>IF('📄 RON MIẾNG'!B39="","","Ron miếng")</f>
        <v>Ron miếng</v>
      </c>
      <c r="D3444" s="1" t="str">
        <f>IF('📄 RON MIẾNG'!B39="","",'📄 RON MIẾNG'!F39)</f>
        <v>Cái</v>
      </c>
      <c r="E3444" s="13">
        <f>IF('📄 RON MIẾNG'!B39="","",'📄 RON MIẾNG'!G39)</f>
        <v>0</v>
      </c>
      <c r="F3444" s="13">
        <f>IF('📄 RON MIẾNG'!B39="","",'📄 RON MIẾNG'!H39)</f>
        <v>80000</v>
      </c>
      <c r="G3444" s="13">
        <f>IF('📄 RON MIẾNG'!B39="","",'📄 RON MIẾNG'!I39)</f>
        <v>90000</v>
      </c>
      <c r="H3444" s="13">
        <f>IF('📄 RON MIẾNG'!B39="","",'📄 RON MIẾNG'!J39)</f>
        <v>100000</v>
      </c>
      <c r="I3444" s="13">
        <f>IF('📄 RON MIẾNG'!B39="","",'📄 RON MIẾNG'!K39)</f>
        <v>0</v>
      </c>
      <c r="J3444" s="1" t="str">
        <f>IF('📄 RON MIẾNG'!B39="","","")</f>
        <v/>
      </c>
      <c r="L3444" s="1">
        <f>N(L3443)+IF(AND('🔎 TRA CỨU NHANH'!$C$2&lt;&gt;"",OR(ISNUMBER(SEARCH('🔎 TRA CỨU NHANH'!$C$2,$A3444)),ISNUMBER(SEARCH('🔎 TRA CỨU NHANH'!$C$2,$B3444)))),1,0)</f>
        <v>0</v>
      </c>
      <c r="M3444" s="1" t="str">
        <f t="shared" si="106"/>
        <v/>
      </c>
      <c r="N3444" s="1">
        <f>N(N3443)+IF(AND('💰 BÁO GIÁ'!$C$27&lt;&gt;"",OR(ISNUMBER(SEARCH('💰 BÁO GIÁ'!$C$27,$A3444)),ISNUMBER(SEARCH('💰 BÁO GIÁ'!$C$27,$B3444)))),1,0)</f>
        <v>0</v>
      </c>
      <c r="O3444" s="1" t="str">
        <f t="shared" si="107"/>
        <v/>
      </c>
    </row>
    <row r="3445" customHeight="1" spans="1:15">
      <c r="A3445" s="1" t="str">
        <f>IF('📄 RON MIẾNG'!B40="","",'📄 RON MIẾNG'!B40)</f>
        <v>HH076262</v>
      </c>
      <c r="B3445" s="1" t="str">
        <f>IF('📄 RON MIẾNG'!B40="","",'📄 RON MIẾNG'!C40)</f>
        <v>Ron miếng Isuzu 4JC1 (D201) Thép - MASAKO</v>
      </c>
      <c r="C3445" s="1" t="str">
        <f>IF('📄 RON MIẾNG'!B40="","","Ron miếng")</f>
        <v>Ron miếng</v>
      </c>
      <c r="D3445" s="1" t="str">
        <f>IF('📄 RON MIẾNG'!B40="","",'📄 RON MIẾNG'!F40)</f>
        <v>Cái</v>
      </c>
      <c r="E3445" s="13">
        <f>IF('📄 RON MIẾNG'!B40="","",'📄 RON MIẾNG'!G40)</f>
        <v>0</v>
      </c>
      <c r="F3445" s="13">
        <f>IF('📄 RON MIẾNG'!B40="","",'📄 RON MIẾNG'!H40)</f>
        <v>140000</v>
      </c>
      <c r="G3445" s="13">
        <f>IF('📄 RON MIẾNG'!B40="","",'📄 RON MIẾNG'!I40)</f>
        <v>150000</v>
      </c>
      <c r="H3445" s="13">
        <f>IF('📄 RON MIẾNG'!B40="","",'📄 RON MIẾNG'!J40)</f>
        <v>170000</v>
      </c>
      <c r="I3445" s="13">
        <f>IF('📄 RON MIẾNG'!B40="","",'📄 RON MIẾNG'!K40)</f>
        <v>0</v>
      </c>
      <c r="J3445" s="1" t="str">
        <f>IF('📄 RON MIẾNG'!B40="","","")</f>
        <v/>
      </c>
      <c r="L3445" s="1">
        <f>N(L3444)+IF(AND('🔎 TRA CỨU NHANH'!$C$2&lt;&gt;"",OR(ISNUMBER(SEARCH('🔎 TRA CỨU NHANH'!$C$2,$A3445)),ISNUMBER(SEARCH('🔎 TRA CỨU NHANH'!$C$2,$B3445)))),1,0)</f>
        <v>0</v>
      </c>
      <c r="M3445" s="1" t="str">
        <f t="shared" si="106"/>
        <v/>
      </c>
      <c r="N3445" s="1">
        <f>N(N3444)+IF(AND('💰 BÁO GIÁ'!$C$27&lt;&gt;"",OR(ISNUMBER(SEARCH('💰 BÁO GIÁ'!$C$27,$A3445)),ISNUMBER(SEARCH('💰 BÁO GIÁ'!$C$27,$B3445)))),1,0)</f>
        <v>0</v>
      </c>
      <c r="O3445" s="1" t="str">
        <f t="shared" si="107"/>
        <v/>
      </c>
    </row>
    <row r="3446" customHeight="1" spans="1:15">
      <c r="A3446" s="1" t="str">
        <f>IF('📄 RON MIẾNG'!B41="","",'📄 RON MIẾNG'!B41)</f>
        <v>HH082501</v>
      </c>
      <c r="B3446" s="1" t="str">
        <f>IF('📄 RON MIẾNG'!B41="","",'📄 RON MIẾNG'!C41)</f>
        <v>Ron miếng Isuzu 4JE1 Thép - DF</v>
      </c>
      <c r="C3446" s="1" t="str">
        <f>IF('📄 RON MIẾNG'!B41="","","Ron miếng")</f>
        <v>Ron miếng</v>
      </c>
      <c r="D3446" s="1" t="str">
        <f>IF('📄 RON MIẾNG'!B41="","",'📄 RON MIẾNG'!F41)</f>
        <v>Cái</v>
      </c>
      <c r="E3446" s="13">
        <f>IF('📄 RON MIẾNG'!B41="","",'📄 RON MIẾNG'!G41)</f>
        <v>0</v>
      </c>
      <c r="F3446" s="13">
        <f>IF('📄 RON MIẾNG'!B41="","",'📄 RON MIẾNG'!H41)</f>
        <v>180000</v>
      </c>
      <c r="G3446" s="13">
        <f>IF('📄 RON MIẾNG'!B41="","",'📄 RON MIẾNG'!I41)</f>
        <v>190000</v>
      </c>
      <c r="H3446" s="13">
        <f>IF('📄 RON MIẾNG'!B41="","",'📄 RON MIẾNG'!J41)</f>
        <v>210000</v>
      </c>
      <c r="I3446" s="13">
        <f>IF('📄 RON MIẾNG'!B41="","",'📄 RON MIẾNG'!K41)</f>
        <v>0</v>
      </c>
      <c r="J3446" s="1" t="str">
        <f>IF('📄 RON MIẾNG'!B41="","","")</f>
        <v/>
      </c>
      <c r="L3446" s="1">
        <f>N(L3445)+IF(AND('🔎 TRA CỨU NHANH'!$C$2&lt;&gt;"",OR(ISNUMBER(SEARCH('🔎 TRA CỨU NHANH'!$C$2,$A3446)),ISNUMBER(SEARCH('🔎 TRA CỨU NHANH'!$C$2,$B3446)))),1,0)</f>
        <v>0</v>
      </c>
      <c r="M3446" s="1" t="str">
        <f t="shared" si="106"/>
        <v/>
      </c>
      <c r="N3446" s="1">
        <f>N(N3445)+IF(AND('💰 BÁO GIÁ'!$C$27&lt;&gt;"",OR(ISNUMBER(SEARCH('💰 BÁO GIÁ'!$C$27,$A3446)),ISNUMBER(SEARCH('💰 BÁO GIÁ'!$C$27,$B3446)))),1,0)</f>
        <v>0</v>
      </c>
      <c r="O3446" s="1" t="str">
        <f t="shared" si="107"/>
        <v/>
      </c>
    </row>
    <row r="3447" customHeight="1" spans="1:15">
      <c r="A3447" s="1" t="str">
        <f>IF('📄 RON MIẾNG'!B42="","",'📄 RON MIẾNG'!B42)</f>
        <v>HH083887</v>
      </c>
      <c r="B3447" s="1" t="str">
        <f>IF('📄 RON MIẾNG'!B42="","",'📄 RON MIẾNG'!C42)</f>
        <v>Ron miếng Isuzu 4JE1, Thép - NICE IN</v>
      </c>
      <c r="C3447" s="1" t="str">
        <f>IF('📄 RON MIẾNG'!B42="","","Ron miếng")</f>
        <v>Ron miếng</v>
      </c>
      <c r="D3447" s="1" t="str">
        <f>IF('📄 RON MIẾNG'!B42="","",'📄 RON MIẾNG'!F42)</f>
        <v>Cái</v>
      </c>
      <c r="E3447" s="13">
        <f>IF('📄 RON MIẾNG'!B42="","",'📄 RON MIẾNG'!G42)</f>
        <v>0</v>
      </c>
      <c r="F3447" s="13">
        <f>IF('📄 RON MIẾNG'!B42="","",'📄 RON MIẾNG'!H42)</f>
        <v>150000</v>
      </c>
      <c r="G3447" s="13">
        <f>IF('📄 RON MIẾNG'!B42="","",'📄 RON MIẾNG'!I42)</f>
        <v>160000</v>
      </c>
      <c r="H3447" s="13">
        <f>IF('📄 RON MIẾNG'!B42="","",'📄 RON MIẾNG'!J42)</f>
        <v>180000</v>
      </c>
      <c r="I3447" s="13">
        <f>IF('📄 RON MIẾNG'!B42="","",'📄 RON MIẾNG'!K42)</f>
        <v>0</v>
      </c>
      <c r="J3447" s="1" t="str">
        <f>IF('📄 RON MIẾNG'!B42="","","")</f>
        <v/>
      </c>
      <c r="L3447" s="1">
        <f>N(L3446)+IF(AND('🔎 TRA CỨU NHANH'!$C$2&lt;&gt;"",OR(ISNUMBER(SEARCH('🔎 TRA CỨU NHANH'!$C$2,$A3447)),ISNUMBER(SEARCH('🔎 TRA CỨU NHANH'!$C$2,$B3447)))),1,0)</f>
        <v>0</v>
      </c>
      <c r="M3447" s="1" t="str">
        <f t="shared" si="106"/>
        <v/>
      </c>
      <c r="N3447" s="1">
        <f>N(N3446)+IF(AND('💰 BÁO GIÁ'!$C$27&lt;&gt;"",OR(ISNUMBER(SEARCH('💰 BÁO GIÁ'!$C$27,$A3447)),ISNUMBER(SEARCH('💰 BÁO GIÁ'!$C$27,$B3447)))),1,0)</f>
        <v>0</v>
      </c>
      <c r="O3447" s="1" t="str">
        <f t="shared" si="107"/>
        <v/>
      </c>
    </row>
    <row r="3448" customHeight="1" spans="1:15">
      <c r="A3448" s="1" t="str">
        <f>IF('📄 RON MIẾNG'!B43="","",'📄 RON MIẾNG'!B43)</f>
        <v>HH077885</v>
      </c>
      <c r="B3448" s="1" t="str">
        <f>IF('📄 RON MIẾNG'!B43="","",'📄 RON MIẾNG'!C43)</f>
        <v>Ron miếng Isuzu 4JG2/ 4JG1, Thép Inox - NICE IN</v>
      </c>
      <c r="C3448" s="1" t="str">
        <f>IF('📄 RON MIẾNG'!B43="","","Ron miếng")</f>
        <v>Ron miếng</v>
      </c>
      <c r="D3448" s="1" t="str">
        <f>IF('📄 RON MIẾNG'!B43="","",'📄 RON MIẾNG'!F43)</f>
        <v>Cái</v>
      </c>
      <c r="E3448" s="13">
        <f>IF('📄 RON MIẾNG'!B43="","",'📄 RON MIẾNG'!G43)</f>
        <v>0</v>
      </c>
      <c r="F3448" s="13">
        <f>IF('📄 RON MIẾNG'!B43="","",'📄 RON MIẾNG'!H43)</f>
        <v>150000</v>
      </c>
      <c r="G3448" s="13">
        <f>IF('📄 RON MIẾNG'!B43="","",'📄 RON MIẾNG'!I43)</f>
        <v>160000</v>
      </c>
      <c r="H3448" s="13">
        <f>IF('📄 RON MIẾNG'!B43="","",'📄 RON MIẾNG'!J43)</f>
        <v>180000</v>
      </c>
      <c r="I3448" s="13">
        <f>IF('📄 RON MIẾNG'!B43="","",'📄 RON MIẾNG'!K43)</f>
        <v>0</v>
      </c>
      <c r="J3448" s="1" t="str">
        <f>IF('📄 RON MIẾNG'!B43="","","")</f>
        <v/>
      </c>
      <c r="L3448" s="1">
        <f>N(L3447)+IF(AND('🔎 TRA CỨU NHANH'!$C$2&lt;&gt;"",OR(ISNUMBER(SEARCH('🔎 TRA CỨU NHANH'!$C$2,$A3448)),ISNUMBER(SEARCH('🔎 TRA CỨU NHANH'!$C$2,$B3448)))),1,0)</f>
        <v>0</v>
      </c>
      <c r="M3448" s="1" t="str">
        <f t="shared" si="106"/>
        <v/>
      </c>
      <c r="N3448" s="1">
        <f>N(N3447)+IF(AND('💰 BÁO GIÁ'!$C$27&lt;&gt;"",OR(ISNUMBER(SEARCH('💰 BÁO GIÁ'!$C$27,$A3448)),ISNUMBER(SEARCH('💰 BÁO GIÁ'!$C$27,$B3448)))),1,0)</f>
        <v>0</v>
      </c>
      <c r="O3448" s="1" t="str">
        <f t="shared" si="107"/>
        <v/>
      </c>
    </row>
    <row r="3449" customHeight="1" spans="1:15">
      <c r="A3449" s="1" t="str">
        <f>IF('📄 RON MIẾNG'!B44="","",'📄 RON MIẾNG'!B44)</f>
        <v>HH00785</v>
      </c>
      <c r="B3449" s="1" t="str">
        <f>IF('📄 RON MIẾNG'!B44="","",'📄 RON MIẾNG'!C44)</f>
        <v>Ron miếng Isuzu 4JH1, THÉP - DF</v>
      </c>
      <c r="C3449" s="1" t="str">
        <f>IF('📄 RON MIẾNG'!B44="","","Ron miếng")</f>
        <v>Ron miếng</v>
      </c>
      <c r="D3449" s="1" t="str">
        <f>IF('📄 RON MIẾNG'!B44="","",'📄 RON MIẾNG'!F44)</f>
        <v>Cái</v>
      </c>
      <c r="E3449" s="13">
        <f>IF('📄 RON MIẾNG'!B44="","",'📄 RON MIẾNG'!G44)</f>
        <v>0</v>
      </c>
      <c r="F3449" s="13">
        <f>IF('📄 RON MIẾNG'!B44="","",'📄 RON MIẾNG'!H44)</f>
        <v>150000</v>
      </c>
      <c r="G3449" s="13">
        <f>IF('📄 RON MIẾNG'!B44="","",'📄 RON MIẾNG'!I44)</f>
        <v>170000</v>
      </c>
      <c r="H3449" s="13">
        <f>IF('📄 RON MIẾNG'!B44="","",'📄 RON MIẾNG'!J44)</f>
        <v>200000</v>
      </c>
      <c r="I3449" s="13">
        <f>IF('📄 RON MIẾNG'!B44="","",'📄 RON MIẾNG'!K44)</f>
        <v>0</v>
      </c>
      <c r="J3449" s="1" t="str">
        <f>IF('📄 RON MIẾNG'!B44="","","")</f>
        <v/>
      </c>
      <c r="L3449" s="1">
        <f>N(L3448)+IF(AND('🔎 TRA CỨU NHANH'!$C$2&lt;&gt;"",OR(ISNUMBER(SEARCH('🔎 TRA CỨU NHANH'!$C$2,$A3449)),ISNUMBER(SEARCH('🔎 TRA CỨU NHANH'!$C$2,$B3449)))),1,0)</f>
        <v>0</v>
      </c>
      <c r="M3449" s="1" t="str">
        <f t="shared" si="106"/>
        <v/>
      </c>
      <c r="N3449" s="1">
        <f>N(N3448)+IF(AND('💰 BÁO GIÁ'!$C$27&lt;&gt;"",OR(ISNUMBER(SEARCH('💰 BÁO GIÁ'!$C$27,$A3449)),ISNUMBER(SEARCH('💰 BÁO GIÁ'!$C$27,$B3449)))),1,0)</f>
        <v>0</v>
      </c>
      <c r="O3449" s="1" t="str">
        <f t="shared" si="107"/>
        <v/>
      </c>
    </row>
    <row r="3450" customHeight="1" spans="1:15">
      <c r="A3450" s="1" t="str">
        <f>IF('📄 RON MIẾNG'!B45="","",'📄 RON MIẾNG'!B45)</f>
        <v>HH083460</v>
      </c>
      <c r="B3450" s="1" t="str">
        <f>IF('📄 RON MIẾNG'!B45="","",'📄 RON MIẾNG'!C45)</f>
        <v>Ron miếng Isuzu 4JH1, Thép Inox - NICE IN, 120/30/50</v>
      </c>
      <c r="C3450" s="1" t="str">
        <f>IF('📄 RON MIẾNG'!B45="","","Ron miếng")</f>
        <v>Ron miếng</v>
      </c>
      <c r="D3450" s="1" t="str">
        <f>IF('📄 RON MIẾNG'!B45="","",'📄 RON MIẾNG'!F45)</f>
        <v>Cái</v>
      </c>
      <c r="E3450" s="13">
        <f>IF('📄 RON MIẾNG'!B45="","",'📄 RON MIẾNG'!G45)</f>
        <v>0</v>
      </c>
      <c r="F3450" s="13">
        <f>IF('📄 RON MIẾNG'!B45="","",'📄 RON MIẾNG'!H45)</f>
        <v>120000</v>
      </c>
      <c r="G3450" s="13">
        <f>IF('📄 RON MIẾNG'!B45="","",'📄 RON MIẾNG'!I45)</f>
        <v>130000</v>
      </c>
      <c r="H3450" s="13">
        <f>IF('📄 RON MIẾNG'!B45="","",'📄 RON MIẾNG'!J45)</f>
        <v>150000</v>
      </c>
      <c r="I3450" s="13">
        <f>IF('📄 RON MIẾNG'!B45="","",'📄 RON MIẾNG'!K45)</f>
        <v>0</v>
      </c>
      <c r="J3450" s="1" t="str">
        <f>IF('📄 RON MIẾNG'!B45="","","")</f>
        <v/>
      </c>
      <c r="L3450" s="1">
        <f>N(L3449)+IF(AND('🔎 TRA CỨU NHANH'!$C$2&lt;&gt;"",OR(ISNUMBER(SEARCH('🔎 TRA CỨU NHANH'!$C$2,$A3450)),ISNUMBER(SEARCH('🔎 TRA CỨU NHANH'!$C$2,$B3450)))),1,0)</f>
        <v>0</v>
      </c>
      <c r="M3450" s="1" t="str">
        <f t="shared" si="106"/>
        <v/>
      </c>
      <c r="N3450" s="1">
        <f>N(N3449)+IF(AND('💰 BÁO GIÁ'!$C$27&lt;&gt;"",OR(ISNUMBER(SEARCH('💰 BÁO GIÁ'!$C$27,$A3450)),ISNUMBER(SEARCH('💰 BÁO GIÁ'!$C$27,$B3450)))),1,0)</f>
        <v>0</v>
      </c>
      <c r="O3450" s="1" t="str">
        <f t="shared" si="107"/>
        <v/>
      </c>
    </row>
    <row r="3451" customHeight="1" spans="1:15">
      <c r="A3451" s="1" t="str">
        <f>IF('📄 RON MIẾNG'!B46="","",'📄 RON MIẾNG'!B46)</f>
        <v>HH077874</v>
      </c>
      <c r="B3451" s="1" t="str">
        <f>IF('📄 RON MIẾNG'!B46="","",'📄 RON MIẾNG'!C46)</f>
        <v>Ron miếng Isuzu 4LE1, Thép Inox - NICE IN</v>
      </c>
      <c r="C3451" s="1" t="str">
        <f>IF('📄 RON MIẾNG'!B46="","","Ron miếng")</f>
        <v>Ron miếng</v>
      </c>
      <c r="D3451" s="1" t="str">
        <f>IF('📄 RON MIẾNG'!B46="","",'📄 RON MIẾNG'!F46)</f>
        <v>Cái</v>
      </c>
      <c r="E3451" s="13">
        <f>IF('📄 RON MIẾNG'!B46="","",'📄 RON MIẾNG'!G46)</f>
        <v>0</v>
      </c>
      <c r="F3451" s="13">
        <f>IF('📄 RON MIẾNG'!B46="","",'📄 RON MIẾNG'!H46)</f>
        <v>165000</v>
      </c>
      <c r="G3451" s="13">
        <f>IF('📄 RON MIẾNG'!B46="","",'📄 RON MIẾNG'!I46)</f>
        <v>175000</v>
      </c>
      <c r="H3451" s="13">
        <f>IF('📄 RON MIẾNG'!B46="","",'📄 RON MIẾNG'!J46)</f>
        <v>190000</v>
      </c>
      <c r="I3451" s="13">
        <f>IF('📄 RON MIẾNG'!B46="","",'📄 RON MIẾNG'!K46)</f>
        <v>0</v>
      </c>
      <c r="J3451" s="1" t="str">
        <f>IF('📄 RON MIẾNG'!B46="","","")</f>
        <v/>
      </c>
      <c r="L3451" s="1">
        <f>N(L3450)+IF(AND('🔎 TRA CỨU NHANH'!$C$2&lt;&gt;"",OR(ISNUMBER(SEARCH('🔎 TRA CỨU NHANH'!$C$2,$A3451)),ISNUMBER(SEARCH('🔎 TRA CỨU NHANH'!$C$2,$B3451)))),1,0)</f>
        <v>0</v>
      </c>
      <c r="M3451" s="1" t="str">
        <f t="shared" si="106"/>
        <v/>
      </c>
      <c r="N3451" s="1">
        <f>N(N3450)+IF(AND('💰 BÁO GIÁ'!$C$27&lt;&gt;"",OR(ISNUMBER(SEARCH('💰 BÁO GIÁ'!$C$27,$A3451)),ISNUMBER(SEARCH('💰 BÁO GIÁ'!$C$27,$B3451)))),1,0)</f>
        <v>0</v>
      </c>
      <c r="O3451" s="1" t="str">
        <f t="shared" si="107"/>
        <v/>
      </c>
    </row>
    <row r="3452" customHeight="1" spans="1:15">
      <c r="A3452" s="1" t="str">
        <f>IF('📄 RON MIẾNG'!B47="","",'📄 RON MIẾNG'!B47)</f>
        <v>HH083007</v>
      </c>
      <c r="B3452" s="1" t="str">
        <f>IF('📄 RON MIẾNG'!B47="","",'📄 RON MIẾNG'!C47)</f>
        <v>Ron miếng Isuzu 4LE2-T - Thép Inox (0.6mm) - NICE IN</v>
      </c>
      <c r="C3452" s="1" t="str">
        <f>IF('📄 RON MIẾNG'!B47="","","Ron miếng")</f>
        <v>Ron miếng</v>
      </c>
      <c r="D3452" s="1" t="str">
        <f>IF('📄 RON MIẾNG'!B47="","",'📄 RON MIẾNG'!F47)</f>
        <v>Cái</v>
      </c>
      <c r="E3452" s="13">
        <f>IF('📄 RON MIẾNG'!B47="","",'📄 RON MIẾNG'!G47)</f>
        <v>0</v>
      </c>
      <c r="F3452" s="13">
        <f>IF('📄 RON MIẾNG'!B47="","",'📄 RON MIẾNG'!H47)</f>
        <v>160000</v>
      </c>
      <c r="G3452" s="13">
        <f>IF('📄 RON MIẾNG'!B47="","",'📄 RON MIẾNG'!I47)</f>
        <v>180000</v>
      </c>
      <c r="H3452" s="13">
        <f>IF('📄 RON MIẾNG'!B47="","",'📄 RON MIẾNG'!J47)</f>
        <v>200000</v>
      </c>
      <c r="I3452" s="13">
        <f>IF('📄 RON MIẾNG'!B47="","",'📄 RON MIẾNG'!K47)</f>
        <v>0</v>
      </c>
      <c r="J3452" s="1" t="str">
        <f>IF('📄 RON MIẾNG'!B47="","","")</f>
        <v/>
      </c>
      <c r="L3452" s="1">
        <f>N(L3451)+IF(AND('🔎 TRA CỨU NHANH'!$C$2&lt;&gt;"",OR(ISNUMBER(SEARCH('🔎 TRA CỨU NHANH'!$C$2,$A3452)),ISNUMBER(SEARCH('🔎 TRA CỨU NHANH'!$C$2,$B3452)))),1,0)</f>
        <v>0</v>
      </c>
      <c r="M3452" s="1" t="str">
        <f t="shared" si="106"/>
        <v/>
      </c>
      <c r="N3452" s="1">
        <f>N(N3451)+IF(AND('💰 BÁO GIÁ'!$C$27&lt;&gt;"",OR(ISNUMBER(SEARCH('💰 BÁO GIÁ'!$C$27,$A3452)),ISNUMBER(SEARCH('💰 BÁO GIÁ'!$C$27,$B3452)))),1,0)</f>
        <v>0</v>
      </c>
      <c r="O3452" s="1" t="str">
        <f t="shared" si="107"/>
        <v/>
      </c>
    </row>
    <row r="3453" customHeight="1" spans="1:15">
      <c r="A3453" s="1" t="str">
        <f>IF('📄 RON MIẾNG'!B48="","",'📄 RON MIẾNG'!B48)</f>
        <v>HH077328</v>
      </c>
      <c r="B3453" s="1" t="str">
        <f>IF('📄 RON MIẾNG'!B48="","",'📄 RON MIẾNG'!C48)</f>
        <v>Ron miếng Isuzu 6BB1/6BD1/DB58, Thép Inox - Stainless - NICE IN</v>
      </c>
      <c r="C3453" s="1" t="str">
        <f>IF('📄 RON MIẾNG'!B48="","","Ron miếng")</f>
        <v>Ron miếng</v>
      </c>
      <c r="D3453" s="1" t="str">
        <f>IF('📄 RON MIẾNG'!B48="","",'📄 RON MIẾNG'!F48)</f>
        <v>Cái</v>
      </c>
      <c r="E3453" s="13">
        <f>IF('📄 RON MIẾNG'!B48="","",'📄 RON MIẾNG'!G48)</f>
        <v>0</v>
      </c>
      <c r="F3453" s="13">
        <f>IF('📄 RON MIẾNG'!B48="","",'📄 RON MIẾNG'!H48)</f>
        <v>225000</v>
      </c>
      <c r="G3453" s="13">
        <f>IF('📄 RON MIẾNG'!B48="","",'📄 RON MIẾNG'!I48)</f>
        <v>240000</v>
      </c>
      <c r="H3453" s="13">
        <f>IF('📄 RON MIẾNG'!B48="","",'📄 RON MIẾNG'!J48)</f>
        <v>260000</v>
      </c>
      <c r="I3453" s="13">
        <f>IF('📄 RON MIẾNG'!B48="","",'📄 RON MIẾNG'!K48)</f>
        <v>0</v>
      </c>
      <c r="J3453" s="1" t="str">
        <f>IF('📄 RON MIẾNG'!B48="","","")</f>
        <v/>
      </c>
      <c r="L3453" s="1">
        <f>N(L3452)+IF(AND('🔎 TRA CỨU NHANH'!$C$2&lt;&gt;"",OR(ISNUMBER(SEARCH('🔎 TRA CỨU NHANH'!$C$2,$A3453)),ISNUMBER(SEARCH('🔎 TRA CỨU NHANH'!$C$2,$B3453)))),1,0)</f>
        <v>0</v>
      </c>
      <c r="M3453" s="1" t="str">
        <f t="shared" si="106"/>
        <v/>
      </c>
      <c r="N3453" s="1">
        <f>N(N3452)+IF(AND('💰 BÁO GIÁ'!$C$27&lt;&gt;"",OR(ISNUMBER(SEARCH('💰 BÁO GIÁ'!$C$27,$A3453)),ISNUMBER(SEARCH('💰 BÁO GIÁ'!$C$27,$B3453)))),1,0)</f>
        <v>0</v>
      </c>
      <c r="O3453" s="1" t="str">
        <f t="shared" si="107"/>
        <v/>
      </c>
    </row>
    <row r="3454" customHeight="1" spans="1:15">
      <c r="A3454" s="1" t="str">
        <f>IF('📄 RON MIẾNG'!B49="","",'📄 RON MIẾNG'!B49)</f>
        <v>HH075770</v>
      </c>
      <c r="B3454" s="1" t="str">
        <f>IF('📄 RON MIẾNG'!B49="","",'📄 RON MIẾNG'!C49)</f>
        <v>Ron miếng Isuzu 6BD1/6BB1/DB58, Steel Thép - MASAKO</v>
      </c>
      <c r="C3454" s="1" t="str">
        <f>IF('📄 RON MIẾNG'!B49="","","Ron miếng")</f>
        <v>Ron miếng</v>
      </c>
      <c r="D3454" s="1" t="str">
        <f>IF('📄 RON MIẾNG'!B49="","",'📄 RON MIẾNG'!F49)</f>
        <v>Cái</v>
      </c>
      <c r="E3454" s="13">
        <f>IF('📄 RON MIẾNG'!B49="","",'📄 RON MIẾNG'!G49)</f>
        <v>0</v>
      </c>
      <c r="F3454" s="13">
        <f>IF('📄 RON MIẾNG'!B49="","",'📄 RON MIẾNG'!H49)</f>
        <v>140000</v>
      </c>
      <c r="G3454" s="13">
        <f>IF('📄 RON MIẾNG'!B49="","",'📄 RON MIẾNG'!I49)</f>
        <v>160000</v>
      </c>
      <c r="H3454" s="13">
        <f>IF('📄 RON MIẾNG'!B49="","",'📄 RON MIẾNG'!J49)</f>
        <v>180000</v>
      </c>
      <c r="I3454" s="13">
        <f>IF('📄 RON MIẾNG'!B49="","",'📄 RON MIẾNG'!K49)</f>
        <v>0</v>
      </c>
      <c r="J3454" s="1" t="str">
        <f>IF('📄 RON MIẾNG'!B49="","","")</f>
        <v/>
      </c>
      <c r="L3454" s="1">
        <f>N(L3453)+IF(AND('🔎 TRA CỨU NHANH'!$C$2&lt;&gt;"",OR(ISNUMBER(SEARCH('🔎 TRA CỨU NHANH'!$C$2,$A3454)),ISNUMBER(SEARCH('🔎 TRA CỨU NHANH'!$C$2,$B3454)))),1,0)</f>
        <v>0</v>
      </c>
      <c r="M3454" s="1" t="str">
        <f t="shared" si="106"/>
        <v/>
      </c>
      <c r="N3454" s="1">
        <f>N(N3453)+IF(AND('💰 BÁO GIÁ'!$C$27&lt;&gt;"",OR(ISNUMBER(SEARCH('💰 BÁO GIÁ'!$C$27,$A3454)),ISNUMBER(SEARCH('💰 BÁO GIÁ'!$C$27,$B3454)))),1,0)</f>
        <v>0</v>
      </c>
      <c r="O3454" s="1" t="str">
        <f t="shared" si="107"/>
        <v/>
      </c>
    </row>
    <row r="3455" customHeight="1" spans="1:15">
      <c r="A3455" s="1" t="str">
        <f>IF('📄 RON MIẾNG'!B50="","",'📄 RON MIẾNG'!B50)</f>
        <v>HH076069</v>
      </c>
      <c r="B3455" s="1" t="str">
        <f>IF('📄 RON MIẾNG'!B50="","",'📄 RON MIẾNG'!C50)</f>
        <v>Ron miếng Isuzu 6BD1/DB58 Amiang (6BB1) - MASAKO</v>
      </c>
      <c r="C3455" s="1" t="str">
        <f>IF('📄 RON MIẾNG'!B50="","","Ron miếng")</f>
        <v>Ron miếng</v>
      </c>
      <c r="D3455" s="1" t="str">
        <f>IF('📄 RON MIẾNG'!B50="","",'📄 RON MIẾNG'!F50)</f>
        <v>Cái</v>
      </c>
      <c r="E3455" s="13">
        <f>IF('📄 RON MIẾNG'!B50="","",'📄 RON MIẾNG'!G50)</f>
        <v>0</v>
      </c>
      <c r="F3455" s="13">
        <f>IF('📄 RON MIẾNG'!B50="","",'📄 RON MIẾNG'!H50)</f>
        <v>115000</v>
      </c>
      <c r="G3455" s="13">
        <f>IF('📄 RON MIẾNG'!B50="","",'📄 RON MIẾNG'!I50)</f>
        <v>125000</v>
      </c>
      <c r="H3455" s="13">
        <f>IF('📄 RON MIẾNG'!B50="","",'📄 RON MIẾNG'!J50)</f>
        <v>140000</v>
      </c>
      <c r="I3455" s="13">
        <f>IF('📄 RON MIẾNG'!B50="","",'📄 RON MIẾNG'!K50)</f>
        <v>0</v>
      </c>
      <c r="J3455" s="1" t="str">
        <f>IF('📄 RON MIẾNG'!B50="","","")</f>
        <v/>
      </c>
      <c r="L3455" s="1">
        <f>N(L3454)+IF(AND('🔎 TRA CỨU NHANH'!$C$2&lt;&gt;"",OR(ISNUMBER(SEARCH('🔎 TRA CỨU NHANH'!$C$2,$A3455)),ISNUMBER(SEARCH('🔎 TRA CỨU NHANH'!$C$2,$B3455)))),1,0)</f>
        <v>0</v>
      </c>
      <c r="M3455" s="1" t="str">
        <f t="shared" si="106"/>
        <v/>
      </c>
      <c r="N3455" s="1">
        <f>N(N3454)+IF(AND('💰 BÁO GIÁ'!$C$27&lt;&gt;"",OR(ISNUMBER(SEARCH('💰 BÁO GIÁ'!$C$27,$A3455)),ISNUMBER(SEARCH('💰 BÁO GIÁ'!$C$27,$B3455)))),1,0)</f>
        <v>0</v>
      </c>
      <c r="O3455" s="1" t="str">
        <f t="shared" si="107"/>
        <v/>
      </c>
    </row>
    <row r="3456" customHeight="1" spans="1:15">
      <c r="A3456" s="1" t="str">
        <f>IF('📄 RON MIẾNG'!B51="","",'📄 RON MIẾNG'!B51)</f>
        <v>HH078548</v>
      </c>
      <c r="B3456" s="1" t="str">
        <f>IF('📄 RON MIẾNG'!B51="","",'📄 RON MIẾNG'!C51)</f>
        <v>Ron miếng Isuzu 6BG1 (6BF1) Thép - MASAKO</v>
      </c>
      <c r="C3456" s="1" t="str">
        <f>IF('📄 RON MIẾNG'!B51="","","Ron miếng")</f>
        <v>Ron miếng</v>
      </c>
      <c r="D3456" s="1" t="str">
        <f>IF('📄 RON MIẾNG'!B51="","",'📄 RON MIẾNG'!F51)</f>
        <v>Cái</v>
      </c>
      <c r="E3456" s="13">
        <f>IF('📄 RON MIẾNG'!B51="","",'📄 RON MIẾNG'!G51)</f>
        <v>0</v>
      </c>
      <c r="F3456" s="13">
        <f>IF('📄 RON MIẾNG'!B51="","",'📄 RON MIẾNG'!H51)</f>
        <v>140000</v>
      </c>
      <c r="G3456" s="13">
        <f>IF('📄 RON MIẾNG'!B51="","",'📄 RON MIẾNG'!I51)</f>
        <v>160000</v>
      </c>
      <c r="H3456" s="13">
        <f>IF('📄 RON MIẾNG'!B51="","",'📄 RON MIẾNG'!J51)</f>
        <v>180000</v>
      </c>
      <c r="I3456" s="13">
        <f>IF('📄 RON MIẾNG'!B51="","",'📄 RON MIẾNG'!K51)</f>
        <v>0</v>
      </c>
      <c r="J3456" s="1" t="str">
        <f>IF('📄 RON MIẾNG'!B51="","","")</f>
        <v/>
      </c>
      <c r="L3456" s="1">
        <f>N(L3455)+IF(AND('🔎 TRA CỨU NHANH'!$C$2&lt;&gt;"",OR(ISNUMBER(SEARCH('🔎 TRA CỨU NHANH'!$C$2,$A3456)),ISNUMBER(SEARCH('🔎 TRA CỨU NHANH'!$C$2,$B3456)))),1,0)</f>
        <v>0</v>
      </c>
      <c r="M3456" s="1" t="str">
        <f t="shared" si="106"/>
        <v/>
      </c>
      <c r="N3456" s="1">
        <f>N(N3455)+IF(AND('💰 BÁO GIÁ'!$C$27&lt;&gt;"",OR(ISNUMBER(SEARCH('💰 BÁO GIÁ'!$C$27,$A3456)),ISNUMBER(SEARCH('💰 BÁO GIÁ'!$C$27,$B3456)))),1,0)</f>
        <v>0</v>
      </c>
      <c r="O3456" s="1" t="str">
        <f t="shared" si="107"/>
        <v/>
      </c>
    </row>
    <row r="3457" customHeight="1" spans="1:15">
      <c r="A3457" s="1" t="str">
        <f>IF('📄 RON MIẾNG'!B52="","",'📄 RON MIẾNG'!B52)</f>
        <v>HH079295</v>
      </c>
      <c r="B3457" s="1" t="str">
        <f>IF('📄 RON MIẾNG'!B52="","",'📄 RON MIẾNG'!C52)</f>
        <v>Ron miếng Isuzu 6BG1, Thép Inox - Stainless - NICE IN</v>
      </c>
      <c r="C3457" s="1" t="str">
        <f>IF('📄 RON MIẾNG'!B52="","","Ron miếng")</f>
        <v>Ron miếng</v>
      </c>
      <c r="D3457" s="1" t="str">
        <f>IF('📄 RON MIẾNG'!B52="","",'📄 RON MIẾNG'!F52)</f>
        <v>Cái</v>
      </c>
      <c r="E3457" s="13">
        <f>IF('📄 RON MIẾNG'!B52="","",'📄 RON MIẾNG'!G52)</f>
        <v>0</v>
      </c>
      <c r="F3457" s="13">
        <f>IF('📄 RON MIẾNG'!B52="","",'📄 RON MIẾNG'!H52)</f>
        <v>225000</v>
      </c>
      <c r="G3457" s="13">
        <f>IF('📄 RON MIẾNG'!B52="","",'📄 RON MIẾNG'!I52)</f>
        <v>240000</v>
      </c>
      <c r="H3457" s="13">
        <f>IF('📄 RON MIẾNG'!B52="","",'📄 RON MIẾNG'!J52)</f>
        <v>260000</v>
      </c>
      <c r="I3457" s="13">
        <f>IF('📄 RON MIẾNG'!B52="","",'📄 RON MIẾNG'!K52)</f>
        <v>0</v>
      </c>
      <c r="J3457" s="1" t="str">
        <f>IF('📄 RON MIẾNG'!B52="","","")</f>
        <v/>
      </c>
      <c r="L3457" s="1">
        <f>N(L3456)+IF(AND('🔎 TRA CỨU NHANH'!$C$2&lt;&gt;"",OR(ISNUMBER(SEARCH('🔎 TRA CỨU NHANH'!$C$2,$A3457)),ISNUMBER(SEARCH('🔎 TRA CỨU NHANH'!$C$2,$B3457)))),1,0)</f>
        <v>0</v>
      </c>
      <c r="M3457" s="1" t="str">
        <f t="shared" si="106"/>
        <v/>
      </c>
      <c r="N3457" s="1">
        <f>N(N3456)+IF(AND('💰 BÁO GIÁ'!$C$27&lt;&gt;"",OR(ISNUMBER(SEARCH('💰 BÁO GIÁ'!$C$27,$A3457)),ISNUMBER(SEARCH('💰 BÁO GIÁ'!$C$27,$B3457)))),1,0)</f>
        <v>0</v>
      </c>
      <c r="O3457" s="1" t="str">
        <f t="shared" si="107"/>
        <v/>
      </c>
    </row>
    <row r="3458" customHeight="1" spans="1:15">
      <c r="A3458" s="1" t="str">
        <f>IF('📄 RON MIẾNG'!B53="","",'📄 RON MIẾNG'!B53)</f>
        <v>HH080799</v>
      </c>
      <c r="B3458" s="1" t="str">
        <f>IF('📄 RON MIẾNG'!B53="","",'📄 RON MIẾNG'!C53)</f>
        <v>Ron miếng Isuzu 6HH1, Steel Thép - DF</v>
      </c>
      <c r="C3458" s="1" t="str">
        <f>IF('📄 RON MIẾNG'!B53="","","Ron miếng")</f>
        <v>Ron miếng</v>
      </c>
      <c r="D3458" s="1" t="str">
        <f>IF('📄 RON MIẾNG'!B53="","",'📄 RON MIẾNG'!F53)</f>
        <v>Cái</v>
      </c>
      <c r="E3458" s="13">
        <f>IF('📄 RON MIẾNG'!B53="","",'📄 RON MIẾNG'!G53)</f>
        <v>0</v>
      </c>
      <c r="F3458" s="13">
        <f>IF('📄 RON MIẾNG'!B53="","",'📄 RON MIẾNG'!H53)</f>
        <v>350000</v>
      </c>
      <c r="G3458" s="13">
        <f>IF('📄 RON MIẾNG'!B53="","",'📄 RON MIẾNG'!I53)</f>
        <v>370000</v>
      </c>
      <c r="H3458" s="13">
        <f>IF('📄 RON MIẾNG'!B53="","",'📄 RON MIẾNG'!J53)</f>
        <v>400000</v>
      </c>
      <c r="I3458" s="13">
        <f>IF('📄 RON MIẾNG'!B53="","",'📄 RON MIẾNG'!K53)</f>
        <v>0</v>
      </c>
      <c r="J3458" s="1" t="str">
        <f>IF('📄 RON MIẾNG'!B53="","","")</f>
        <v/>
      </c>
      <c r="L3458" s="1">
        <f>N(L3457)+IF(AND('🔎 TRA CỨU NHANH'!$C$2&lt;&gt;"",OR(ISNUMBER(SEARCH('🔎 TRA CỨU NHANH'!$C$2,$A3458)),ISNUMBER(SEARCH('🔎 TRA CỨU NHANH'!$C$2,$B3458)))),1,0)</f>
        <v>0</v>
      </c>
      <c r="M3458" s="1" t="str">
        <f t="shared" ref="M3458:M3521" si="108">IF(L3458&gt;N(L3457),L3458,"")</f>
        <v/>
      </c>
      <c r="N3458" s="1">
        <f>N(N3457)+IF(AND('💰 BÁO GIÁ'!$C$27&lt;&gt;"",OR(ISNUMBER(SEARCH('💰 BÁO GIÁ'!$C$27,$A3458)),ISNUMBER(SEARCH('💰 BÁO GIÁ'!$C$27,$B3458)))),1,0)</f>
        <v>0</v>
      </c>
      <c r="O3458" s="1" t="str">
        <f t="shared" ref="O3458:O3521" si="109">IF(N3458&gt;N(N3457),N3458,"")</f>
        <v/>
      </c>
    </row>
    <row r="3459" customHeight="1" spans="1:15">
      <c r="A3459" s="1" t="str">
        <f>IF('📄 RON MIẾNG'!B54="","",'📄 RON MIẾNG'!B54)</f>
        <v>HH078740</v>
      </c>
      <c r="B3459" s="1" t="str">
        <f>IF('📄 RON MIẾNG'!B54="","",'📄 RON MIẾNG'!C54)</f>
        <v>Ron miếng Isuzu 6HK1 thép (đời cơ) - NICE IN</v>
      </c>
      <c r="C3459" s="1" t="str">
        <f>IF('📄 RON MIẾNG'!B54="","","Ron miếng")</f>
        <v>Ron miếng</v>
      </c>
      <c r="D3459" s="1" t="str">
        <f>IF('📄 RON MIẾNG'!B54="","",'📄 RON MIẾNG'!F54)</f>
        <v>Cái</v>
      </c>
      <c r="E3459" s="13">
        <f>IF('📄 RON MIẾNG'!B54="","",'📄 RON MIẾNG'!G54)</f>
        <v>0</v>
      </c>
      <c r="F3459" s="13">
        <f>IF('📄 RON MIẾNG'!B54="","",'📄 RON MIẾNG'!H54)</f>
        <v>350000</v>
      </c>
      <c r="G3459" s="13">
        <f>IF('📄 RON MIẾNG'!B54="","",'📄 RON MIẾNG'!I54)</f>
        <v>400000</v>
      </c>
      <c r="H3459" s="13">
        <f>IF('📄 RON MIẾNG'!B54="","",'📄 RON MIẾNG'!J54)</f>
        <v>450000</v>
      </c>
      <c r="I3459" s="13">
        <f>IF('📄 RON MIẾNG'!B54="","",'📄 RON MIẾNG'!K54)</f>
        <v>0</v>
      </c>
      <c r="J3459" s="1" t="str">
        <f>IF('📄 RON MIẾNG'!B54="","","")</f>
        <v/>
      </c>
      <c r="L3459" s="1">
        <f>N(L3458)+IF(AND('🔎 TRA CỨU NHANH'!$C$2&lt;&gt;"",OR(ISNUMBER(SEARCH('🔎 TRA CỨU NHANH'!$C$2,$A3459)),ISNUMBER(SEARCH('🔎 TRA CỨU NHANH'!$C$2,$B3459)))),1,0)</f>
        <v>0</v>
      </c>
      <c r="M3459" s="1" t="str">
        <f t="shared" si="108"/>
        <v/>
      </c>
      <c r="N3459" s="1">
        <f>N(N3458)+IF(AND('💰 BÁO GIÁ'!$C$27&lt;&gt;"",OR(ISNUMBER(SEARCH('💰 BÁO GIÁ'!$C$27,$A3459)),ISNUMBER(SEARCH('💰 BÁO GIÁ'!$C$27,$B3459)))),1,0)</f>
        <v>0</v>
      </c>
      <c r="O3459" s="1" t="str">
        <f t="shared" si="109"/>
        <v/>
      </c>
    </row>
    <row r="3460" customHeight="1" spans="1:15">
      <c r="A3460" s="1" t="str">
        <f>IF('📄 RON MIẾNG'!B55="","",'📄 RON MIẾNG'!B55)</f>
        <v>HH078550</v>
      </c>
      <c r="B3460" s="1" t="str">
        <f>IF('📄 RON MIẾNG'!B55="","",'📄 RON MIẾNG'!C55)</f>
        <v>Ron miếng Isuzu 6HK1-T thép Inox (đời điện) - NICE IN</v>
      </c>
      <c r="C3460" s="1" t="str">
        <f>IF('📄 RON MIẾNG'!B55="","","Ron miếng")</f>
        <v>Ron miếng</v>
      </c>
      <c r="D3460" s="1" t="str">
        <f>IF('📄 RON MIẾNG'!B55="","",'📄 RON MIẾNG'!F55)</f>
        <v>Cái</v>
      </c>
      <c r="E3460" s="13">
        <f>IF('📄 RON MIẾNG'!B55="","",'📄 RON MIẾNG'!G55)</f>
        <v>0</v>
      </c>
      <c r="F3460" s="13">
        <f>IF('📄 RON MIẾNG'!B55="","",'📄 RON MIẾNG'!H55)</f>
        <v>380000</v>
      </c>
      <c r="G3460" s="13">
        <f>IF('📄 RON MIẾNG'!B55="","",'📄 RON MIẾNG'!I55)</f>
        <v>400000</v>
      </c>
      <c r="H3460" s="13">
        <f>IF('📄 RON MIẾNG'!B55="","",'📄 RON MIẾNG'!J55)</f>
        <v>450000</v>
      </c>
      <c r="I3460" s="13">
        <f>IF('📄 RON MIẾNG'!B55="","",'📄 RON MIẾNG'!K55)</f>
        <v>0</v>
      </c>
      <c r="J3460" s="1" t="str">
        <f>IF('📄 RON MIẾNG'!B55="","","")</f>
        <v/>
      </c>
      <c r="L3460" s="1">
        <f>N(L3459)+IF(AND('🔎 TRA CỨU NHANH'!$C$2&lt;&gt;"",OR(ISNUMBER(SEARCH('🔎 TRA CỨU NHANH'!$C$2,$A3460)),ISNUMBER(SEARCH('🔎 TRA CỨU NHANH'!$C$2,$B3460)))),1,0)</f>
        <v>0</v>
      </c>
      <c r="M3460" s="1" t="str">
        <f t="shared" si="108"/>
        <v/>
      </c>
      <c r="N3460" s="1">
        <f>N(N3459)+IF(AND('💰 BÁO GIÁ'!$C$27&lt;&gt;"",OR(ISNUMBER(SEARCH('💰 BÁO GIÁ'!$C$27,$A3460)),ISNUMBER(SEARCH('💰 BÁO GIÁ'!$C$27,$B3460)))),1,0)</f>
        <v>0</v>
      </c>
      <c r="O3460" s="1" t="str">
        <f t="shared" si="109"/>
        <v/>
      </c>
    </row>
    <row r="3461" customHeight="1" spans="1:15">
      <c r="A3461" s="1" t="str">
        <f>IF('📄 RON MIẾNG'!B56="","",'📄 RON MIẾNG'!B56)</f>
        <v>HH00789</v>
      </c>
      <c r="B3461" s="1" t="str">
        <f>IF('📄 RON MIẾNG'!B56="","",'📄 RON MIẾNG'!C56)</f>
        <v>Ron miếng Isuzu 6RB1/ E120, thép - DF</v>
      </c>
      <c r="C3461" s="1" t="str">
        <f>IF('📄 RON MIẾNG'!B56="","","Ron miếng")</f>
        <v>Ron miếng</v>
      </c>
      <c r="D3461" s="1" t="str">
        <f>IF('📄 RON MIẾNG'!B56="","",'📄 RON MIẾNG'!F56)</f>
        <v>Bộ</v>
      </c>
      <c r="E3461" s="13">
        <f>IF('📄 RON MIẾNG'!B56="","",'📄 RON MIẾNG'!G56)</f>
        <v>0</v>
      </c>
      <c r="F3461" s="13">
        <f>IF('📄 RON MIẾNG'!B56="","",'📄 RON MIẾNG'!H56)</f>
        <v>530000</v>
      </c>
      <c r="G3461" s="13">
        <f>IF('📄 RON MIẾNG'!B56="","",'📄 RON MIẾNG'!I56)</f>
        <v>580000</v>
      </c>
      <c r="H3461" s="13">
        <f>IF('📄 RON MIẾNG'!B56="","",'📄 RON MIẾNG'!J56)</f>
        <v>630000</v>
      </c>
      <c r="I3461" s="13">
        <f>IF('📄 RON MIẾNG'!B56="","",'📄 RON MIẾNG'!K56)</f>
        <v>0</v>
      </c>
      <c r="J3461" s="1" t="str">
        <f>IF('📄 RON MIẾNG'!B56="","","")</f>
        <v/>
      </c>
      <c r="L3461" s="1">
        <f>N(L3460)+IF(AND('🔎 TRA CỨU NHANH'!$C$2&lt;&gt;"",OR(ISNUMBER(SEARCH('🔎 TRA CỨU NHANH'!$C$2,$A3461)),ISNUMBER(SEARCH('🔎 TRA CỨU NHANH'!$C$2,$B3461)))),1,0)</f>
        <v>0</v>
      </c>
      <c r="M3461" s="1" t="str">
        <f t="shared" si="108"/>
        <v/>
      </c>
      <c r="N3461" s="1">
        <f>N(N3460)+IF(AND('💰 BÁO GIÁ'!$C$27&lt;&gt;"",OR(ISNUMBER(SEARCH('💰 BÁO GIÁ'!$C$27,$A3461)),ISNUMBER(SEARCH('💰 BÁO GIÁ'!$C$27,$B3461)))),1,0)</f>
        <v>0</v>
      </c>
      <c r="O3461" s="1" t="str">
        <f t="shared" si="109"/>
        <v/>
      </c>
    </row>
    <row r="3462" customHeight="1" spans="1:15">
      <c r="A3462" s="1" t="str">
        <f>IF('📄 RON MIẾNG'!B57="","",'📄 RON MIẾNG'!B57)</f>
        <v>HH070906</v>
      </c>
      <c r="B3462" s="1" t="str">
        <f>IF('📄 RON MIẾNG'!B57="","",'📄 RON MIẾNG'!C57)</f>
        <v>Ron miếng Isuzu 6SD1, thép - DF</v>
      </c>
      <c r="C3462" s="1" t="str">
        <f>IF('📄 RON MIẾNG'!B57="","","Ron miếng")</f>
        <v>Ron miếng</v>
      </c>
      <c r="D3462" s="1" t="str">
        <f>IF('📄 RON MIẾNG'!B57="","",'📄 RON MIẾNG'!F57)</f>
        <v>Cái</v>
      </c>
      <c r="E3462" s="13">
        <f>IF('📄 RON MIẾNG'!B57="","",'📄 RON MIẾNG'!G57)</f>
        <v>0</v>
      </c>
      <c r="F3462" s="13">
        <f>IF('📄 RON MIẾNG'!B57="","",'📄 RON MIẾNG'!H57)</f>
        <v>480000</v>
      </c>
      <c r="G3462" s="13">
        <f>IF('📄 RON MIẾNG'!B57="","",'📄 RON MIẾNG'!I57)</f>
        <v>550000</v>
      </c>
      <c r="H3462" s="13">
        <f>IF('📄 RON MIẾNG'!B57="","",'📄 RON MIẾNG'!J57)</f>
        <v>600000</v>
      </c>
      <c r="I3462" s="13">
        <f>IF('📄 RON MIẾNG'!B57="","",'📄 RON MIẾNG'!K57)</f>
        <v>0</v>
      </c>
      <c r="J3462" s="1" t="str">
        <f>IF('📄 RON MIẾNG'!B57="","","")</f>
        <v/>
      </c>
      <c r="L3462" s="1">
        <f>N(L3461)+IF(AND('🔎 TRA CỨU NHANH'!$C$2&lt;&gt;"",OR(ISNUMBER(SEARCH('🔎 TRA CỨU NHANH'!$C$2,$A3462)),ISNUMBER(SEARCH('🔎 TRA CỨU NHANH'!$C$2,$B3462)))),1,0)</f>
        <v>0</v>
      </c>
      <c r="M3462" s="1" t="str">
        <f t="shared" si="108"/>
        <v/>
      </c>
      <c r="N3462" s="1">
        <f>N(N3461)+IF(AND('💰 BÁO GIÁ'!$C$27&lt;&gt;"",OR(ISNUMBER(SEARCH('💰 BÁO GIÁ'!$C$27,$A3462)),ISNUMBER(SEARCH('💰 BÁO GIÁ'!$C$27,$B3462)))),1,0)</f>
        <v>0</v>
      </c>
      <c r="O3462" s="1" t="str">
        <f t="shared" si="109"/>
        <v/>
      </c>
    </row>
    <row r="3463" customHeight="1" spans="1:15">
      <c r="A3463" s="1" t="str">
        <f>IF('📄 RON MIẾNG'!B58="","",'📄 RON MIẾNG'!B58)</f>
        <v>HH084267</v>
      </c>
      <c r="B3463" s="1" t="str">
        <f>IF('📄 RON MIẾNG'!B58="","",'📄 RON MIẾNG'!C58)</f>
        <v>Ron miếng Isuzu 6WA1, Thép - DF</v>
      </c>
      <c r="C3463" s="1" t="str">
        <f>IF('📄 RON MIẾNG'!B58="","","Ron miếng")</f>
        <v>Ron miếng</v>
      </c>
      <c r="D3463" s="1" t="str">
        <f>IF('📄 RON MIẾNG'!B58="","",'📄 RON MIẾNG'!F58)</f>
        <v>Cái</v>
      </c>
      <c r="E3463" s="13">
        <f>IF('📄 RON MIẾNG'!B58="","",'📄 RON MIẾNG'!G58)</f>
        <v>0</v>
      </c>
      <c r="F3463" s="13">
        <f>IF('📄 RON MIẾNG'!B58="","",'📄 RON MIẾNG'!H58)</f>
        <v>1050000</v>
      </c>
      <c r="G3463" s="13">
        <f>IF('📄 RON MIẾNG'!B58="","",'📄 RON MIẾNG'!I58)</f>
        <v>1100000</v>
      </c>
      <c r="H3463" s="13">
        <f>IF('📄 RON MIẾNG'!B58="","",'📄 RON MIẾNG'!J58)</f>
        <v>1200000</v>
      </c>
      <c r="I3463" s="13">
        <f>IF('📄 RON MIẾNG'!B58="","",'📄 RON MIẾNG'!K58)</f>
        <v>0</v>
      </c>
      <c r="J3463" s="1" t="str">
        <f>IF('📄 RON MIẾNG'!B58="","","")</f>
        <v/>
      </c>
      <c r="L3463" s="1">
        <f>N(L3462)+IF(AND('🔎 TRA CỨU NHANH'!$C$2&lt;&gt;"",OR(ISNUMBER(SEARCH('🔎 TRA CỨU NHANH'!$C$2,$A3463)),ISNUMBER(SEARCH('🔎 TRA CỨU NHANH'!$C$2,$B3463)))),1,0)</f>
        <v>0</v>
      </c>
      <c r="M3463" s="1" t="str">
        <f t="shared" si="108"/>
        <v/>
      </c>
      <c r="N3463" s="1">
        <f>N(N3462)+IF(AND('💰 BÁO GIÁ'!$C$27&lt;&gt;"",OR(ISNUMBER(SEARCH('💰 BÁO GIÁ'!$C$27,$A3463)),ISNUMBER(SEARCH('💰 BÁO GIÁ'!$C$27,$B3463)))),1,0)</f>
        <v>0</v>
      </c>
      <c r="O3463" s="1" t="str">
        <f t="shared" si="109"/>
        <v/>
      </c>
    </row>
    <row r="3464" customHeight="1" spans="1:15">
      <c r="A3464" s="1" t="str">
        <f>IF('📄 RON MIẾNG'!B59="","",'📄 RON MIẾNG'!B59)</f>
        <v>HH076450</v>
      </c>
      <c r="B3464" s="1" t="str">
        <f>IF('📄 RON MIẾNG'!B59="","",'📄 RON MIẾNG'!C59)</f>
        <v>Ron miếng Isuzu 6WG1 (6WF1), Thép Inox - NICE IN</v>
      </c>
      <c r="C3464" s="1" t="str">
        <f>IF('📄 RON MIẾNG'!B59="","","Ron miếng")</f>
        <v>Ron miếng</v>
      </c>
      <c r="D3464" s="1" t="str">
        <f>IF('📄 RON MIẾNG'!B59="","",'📄 RON MIẾNG'!F59)</f>
        <v>Cái</v>
      </c>
      <c r="E3464" s="13">
        <f>IF('📄 RON MIẾNG'!B59="","",'📄 RON MIẾNG'!G59)</f>
        <v>0</v>
      </c>
      <c r="F3464" s="13">
        <f>IF('📄 RON MIẾNG'!B59="","",'📄 RON MIẾNG'!H59)</f>
        <v>1200000</v>
      </c>
      <c r="G3464" s="13">
        <f>IF('📄 RON MIẾNG'!B59="","",'📄 RON MIẾNG'!I59)</f>
        <v>1300000</v>
      </c>
      <c r="H3464" s="13">
        <f>IF('📄 RON MIẾNG'!B59="","",'📄 RON MIẾNG'!J59)</f>
        <v>1400000</v>
      </c>
      <c r="I3464" s="13">
        <f>IF('📄 RON MIẾNG'!B59="","",'📄 RON MIẾNG'!K59)</f>
        <v>0</v>
      </c>
      <c r="J3464" s="1" t="str">
        <f>IF('📄 RON MIẾNG'!B59="","","")</f>
        <v/>
      </c>
      <c r="L3464" s="1">
        <f>N(L3463)+IF(AND('🔎 TRA CỨU NHANH'!$C$2&lt;&gt;"",OR(ISNUMBER(SEARCH('🔎 TRA CỨU NHANH'!$C$2,$A3464)),ISNUMBER(SEARCH('🔎 TRA CỨU NHANH'!$C$2,$B3464)))),1,0)</f>
        <v>0</v>
      </c>
      <c r="M3464" s="1" t="str">
        <f t="shared" si="108"/>
        <v/>
      </c>
      <c r="N3464" s="1">
        <f>N(N3463)+IF(AND('💰 BÁO GIÁ'!$C$27&lt;&gt;"",OR(ISNUMBER(SEARCH('💰 BÁO GIÁ'!$C$27,$A3464)),ISNUMBER(SEARCH('💰 BÁO GIÁ'!$C$27,$B3464)))),1,0)</f>
        <v>0</v>
      </c>
      <c r="O3464" s="1" t="str">
        <f t="shared" si="109"/>
        <v/>
      </c>
    </row>
    <row r="3465" customHeight="1" spans="1:15">
      <c r="A3465" s="1" t="str">
        <f>IF('📄 RON MIẾNG'!B60="","",'📄 RON MIẾNG'!B60)</f>
        <v>HH081932</v>
      </c>
      <c r="B3465" s="1" t="str">
        <f>IF('📄 RON MIẾNG'!B60="","",'📄 RON MIẾNG'!C60)</f>
        <v>Ron miếng Isuzu DA120, Asb amiang - DF</v>
      </c>
      <c r="C3465" s="1" t="str">
        <f>IF('📄 RON MIẾNG'!B60="","","Ron miếng")</f>
        <v>Ron miếng</v>
      </c>
      <c r="D3465" s="1" t="str">
        <f>IF('📄 RON MIẾNG'!B60="","",'📄 RON MIẾNG'!F60)</f>
        <v>Cái</v>
      </c>
      <c r="E3465" s="13">
        <f>IF('📄 RON MIẾNG'!B60="","",'📄 RON MIẾNG'!G60)</f>
        <v>0</v>
      </c>
      <c r="F3465" s="13">
        <f>IF('📄 RON MIẾNG'!B60="","",'📄 RON MIẾNG'!H60)</f>
        <v>0</v>
      </c>
      <c r="G3465" s="13">
        <f>IF('📄 RON MIẾNG'!B60="","",'📄 RON MIẾNG'!I60)</f>
        <v>0</v>
      </c>
      <c r="H3465" s="13">
        <f>IF('📄 RON MIẾNG'!B60="","",'📄 RON MIẾNG'!J60)</f>
        <v>0</v>
      </c>
      <c r="I3465" s="13">
        <f>IF('📄 RON MIẾNG'!B60="","",'📄 RON MIẾNG'!K60)</f>
        <v>0</v>
      </c>
      <c r="J3465" s="1" t="str">
        <f>IF('📄 RON MIẾNG'!B60="","","")</f>
        <v/>
      </c>
      <c r="L3465" s="1">
        <f>N(L3464)+IF(AND('🔎 TRA CỨU NHANH'!$C$2&lt;&gt;"",OR(ISNUMBER(SEARCH('🔎 TRA CỨU NHANH'!$C$2,$A3465)),ISNUMBER(SEARCH('🔎 TRA CỨU NHANH'!$C$2,$B3465)))),1,0)</f>
        <v>0</v>
      </c>
      <c r="M3465" s="1" t="str">
        <f t="shared" si="108"/>
        <v/>
      </c>
      <c r="N3465" s="1">
        <f>N(N3464)+IF(AND('💰 BÁO GIÁ'!$C$27&lt;&gt;"",OR(ISNUMBER(SEARCH('💰 BÁO GIÁ'!$C$27,$A3465)),ISNUMBER(SEARCH('💰 BÁO GIÁ'!$C$27,$B3465)))),1,0)</f>
        <v>0</v>
      </c>
      <c r="O3465" s="1" t="str">
        <f t="shared" si="109"/>
        <v/>
      </c>
    </row>
    <row r="3466" customHeight="1" spans="1:15">
      <c r="A3466" s="1" t="str">
        <f>IF('📄 RON MIẾNG'!B61="","",'📄 RON MIẾNG'!B61)</f>
        <v>HH00792</v>
      </c>
      <c r="B3466" s="1" t="str">
        <f>IF('📄 RON MIẾNG'!B61="","",'📄 RON MIẾNG'!C61)</f>
        <v>Ron miếng Isuzu DA120, Thép kẹp amiang - DF</v>
      </c>
      <c r="C3466" s="1" t="str">
        <f>IF('📄 RON MIẾNG'!B61="","","Ron miếng")</f>
        <v>Ron miếng</v>
      </c>
      <c r="D3466" s="1" t="str">
        <f>IF('📄 RON MIẾNG'!B61="","",'📄 RON MIẾNG'!F61)</f>
        <v>Cái</v>
      </c>
      <c r="E3466" s="13">
        <f>IF('📄 RON MIẾNG'!B61="","",'📄 RON MIẾNG'!G61)</f>
        <v>0</v>
      </c>
      <c r="F3466" s="13">
        <f>IF('📄 RON MIẾNG'!B61="","",'📄 RON MIẾNG'!H61)</f>
        <v>210000</v>
      </c>
      <c r="G3466" s="13">
        <f>IF('📄 RON MIẾNG'!B61="","",'📄 RON MIẾNG'!I61)</f>
        <v>220000</v>
      </c>
      <c r="H3466" s="13">
        <f>IF('📄 RON MIẾNG'!B61="","",'📄 RON MIẾNG'!J61)</f>
        <v>240000</v>
      </c>
      <c r="I3466" s="13">
        <f>IF('📄 RON MIẾNG'!B61="","",'📄 RON MIẾNG'!K61)</f>
        <v>0</v>
      </c>
      <c r="J3466" s="1" t="str">
        <f>IF('📄 RON MIẾNG'!B61="","","")</f>
        <v/>
      </c>
      <c r="L3466" s="1">
        <f>N(L3465)+IF(AND('🔎 TRA CỨU NHANH'!$C$2&lt;&gt;"",OR(ISNUMBER(SEARCH('🔎 TRA CỨU NHANH'!$C$2,$A3466)),ISNUMBER(SEARCH('🔎 TRA CỨU NHANH'!$C$2,$B3466)))),1,0)</f>
        <v>0</v>
      </c>
      <c r="M3466" s="1" t="str">
        <f t="shared" si="108"/>
        <v/>
      </c>
      <c r="N3466" s="1">
        <f>N(N3465)+IF(AND('💰 BÁO GIÁ'!$C$27&lt;&gt;"",OR(ISNUMBER(SEARCH('💰 BÁO GIÁ'!$C$27,$A3466)),ISNUMBER(SEARCH('💰 BÁO GIÁ'!$C$27,$B3466)))),1,0)</f>
        <v>0</v>
      </c>
      <c r="O3466" s="1" t="str">
        <f t="shared" si="109"/>
        <v/>
      </c>
    </row>
    <row r="3467" customHeight="1" spans="1:15">
      <c r="A3467" s="1" t="str">
        <f>IF('📄 RON MIẾNG'!B62="","",'📄 RON MIẾNG'!B62)</f>
        <v/>
      </c>
      <c r="B3467" s="1" t="str">
        <f>IF('📄 RON MIẾNG'!B62="","",'📄 RON MIẾNG'!C62)</f>
        <v/>
      </c>
      <c r="C3467" s="1" t="str">
        <f>IF('📄 RON MIẾNG'!B62="","","Ron miếng")</f>
        <v/>
      </c>
      <c r="D3467" s="1" t="str">
        <f>IF('📄 RON MIẾNG'!B62="","",'📄 RON MIẾNG'!F62)</f>
        <v/>
      </c>
      <c r="E3467" s="1" t="str">
        <f>IF('📄 RON MIẾNG'!B62="","",'📄 RON MIẾNG'!G62)</f>
        <v/>
      </c>
      <c r="F3467" s="1" t="str">
        <f>IF('📄 RON MIẾNG'!B62="","",'📄 RON MIẾNG'!H62)</f>
        <v/>
      </c>
      <c r="G3467" s="1" t="str">
        <f>IF('📄 RON MIẾNG'!B62="","",'📄 RON MIẾNG'!I62)</f>
        <v/>
      </c>
      <c r="H3467" s="1" t="str">
        <f>IF('📄 RON MIẾNG'!B62="","",'📄 RON MIẾNG'!J62)</f>
        <v/>
      </c>
      <c r="I3467" s="1" t="str">
        <f>IF('📄 RON MIẾNG'!B62="","",'📄 RON MIẾNG'!K62)</f>
        <v/>
      </c>
      <c r="J3467" s="1" t="str">
        <f>IF('📄 RON MIẾNG'!B62="","","")</f>
        <v/>
      </c>
      <c r="L3467" s="1">
        <f>N(L3466)+IF(AND('🔎 TRA CỨU NHANH'!$C$2&lt;&gt;"",OR(ISNUMBER(SEARCH('🔎 TRA CỨU NHANH'!$C$2,$A3467)),ISNUMBER(SEARCH('🔎 TRA CỨU NHANH'!$C$2,$B3467)))),1,0)</f>
        <v>0</v>
      </c>
      <c r="M3467" s="1" t="str">
        <f t="shared" si="108"/>
        <v/>
      </c>
      <c r="N3467" s="1">
        <f>N(N3466)+IF(AND('💰 BÁO GIÁ'!$C$27&lt;&gt;"",OR(ISNUMBER(SEARCH('💰 BÁO GIÁ'!$C$27,$A3467)),ISNUMBER(SEARCH('💰 BÁO GIÁ'!$C$27,$B3467)))),1,0)</f>
        <v>0</v>
      </c>
      <c r="O3467" s="1" t="str">
        <f t="shared" si="109"/>
        <v/>
      </c>
    </row>
    <row r="3468" customHeight="1" spans="1:15">
      <c r="A3468" s="1" t="str">
        <f>IF('📄 RON MIẾNG'!B63="","",'📄 RON MIẾNG'!B63)</f>
        <v>HH078094</v>
      </c>
      <c r="B3468" s="1" t="str">
        <f>IF('📄 RON MIẾNG'!B63="","",'📄 RON MIẾNG'!C63)</f>
        <v>Ron miếng Hino H07D/ Kia D6DA (sợi tổng hợp) - DF</v>
      </c>
      <c r="C3468" s="1" t="str">
        <f>IF('📄 RON MIẾNG'!B63="","","Ron miếng")</f>
        <v>Ron miếng</v>
      </c>
      <c r="D3468" s="1" t="str">
        <f>IF('📄 RON MIẾNG'!B63="","",'📄 RON MIẾNG'!F63)</f>
        <v>Cái</v>
      </c>
      <c r="E3468" s="13">
        <f>IF('📄 RON MIẾNG'!B63="","",'📄 RON MIẾNG'!G63)</f>
        <v>0</v>
      </c>
      <c r="F3468" s="13">
        <f>IF('📄 RON MIẾNG'!B63="","",'📄 RON MIẾNG'!H63)</f>
        <v>220000</v>
      </c>
      <c r="G3468" s="13">
        <f>IF('📄 RON MIẾNG'!B63="","",'📄 RON MIẾNG'!I63)</f>
        <v>240000</v>
      </c>
      <c r="H3468" s="13">
        <f>IF('📄 RON MIẾNG'!B63="","",'📄 RON MIẾNG'!J63)</f>
        <v>270000</v>
      </c>
      <c r="I3468" s="13">
        <f>IF('📄 RON MIẾNG'!B63="","",'📄 RON MIẾNG'!K63)</f>
        <v>0</v>
      </c>
      <c r="J3468" s="1" t="str">
        <f>IF('📄 RON MIẾNG'!B63="","","")</f>
        <v/>
      </c>
      <c r="L3468" s="1">
        <f>N(L3467)+IF(AND('🔎 TRA CỨU NHANH'!$C$2&lt;&gt;"",OR(ISNUMBER(SEARCH('🔎 TRA CỨU NHANH'!$C$2,$A3468)),ISNUMBER(SEARCH('🔎 TRA CỨU NHANH'!$C$2,$B3468)))),1,0)</f>
        <v>0</v>
      </c>
      <c r="M3468" s="1" t="str">
        <f t="shared" si="108"/>
        <v/>
      </c>
      <c r="N3468" s="1">
        <f>N(N3467)+IF(AND('💰 BÁO GIÁ'!$C$27&lt;&gt;"",OR(ISNUMBER(SEARCH('💰 BÁO GIÁ'!$C$27,$A3468)),ISNUMBER(SEARCH('💰 BÁO GIÁ'!$C$27,$B3468)))),1,0)</f>
        <v>0</v>
      </c>
      <c r="O3468" s="1" t="str">
        <f t="shared" si="109"/>
        <v/>
      </c>
    </row>
    <row r="3469" customHeight="1" spans="1:15">
      <c r="A3469" s="1" t="str">
        <f>IF('📄 RON MIẾNG'!B64="","",'📄 RON MIẾNG'!B64)</f>
        <v>HH084265</v>
      </c>
      <c r="B3469" s="1" t="str">
        <f>IF('📄 RON MIẾNG'!B64="","",'📄 RON MIẾNG'!C64)</f>
        <v>Ron miếng Kia J3/ BONGO (direct injection, đời cơ), Thép - DF</v>
      </c>
      <c r="C3469" s="1" t="str">
        <f>IF('📄 RON MIẾNG'!B64="","","Ron miếng")</f>
        <v>Ron miếng</v>
      </c>
      <c r="D3469" s="1" t="str">
        <f>IF('📄 RON MIẾNG'!B64="","",'📄 RON MIẾNG'!F64)</f>
        <v>Cái</v>
      </c>
      <c r="E3469" s="13">
        <f>IF('📄 RON MIẾNG'!B64="","",'📄 RON MIẾNG'!G64)</f>
        <v>0</v>
      </c>
      <c r="F3469" s="13">
        <f>IF('📄 RON MIẾNG'!B64="","",'📄 RON MIẾNG'!H64)</f>
        <v>160000</v>
      </c>
      <c r="G3469" s="13">
        <f>IF('📄 RON MIẾNG'!B64="","",'📄 RON MIẾNG'!I64)</f>
        <v>180000</v>
      </c>
      <c r="H3469" s="13">
        <f>IF('📄 RON MIẾNG'!B64="","",'📄 RON MIẾNG'!J64)</f>
        <v>200000</v>
      </c>
      <c r="I3469" s="13">
        <f>IF('📄 RON MIẾNG'!B64="","",'📄 RON MIẾNG'!K64)</f>
        <v>0</v>
      </c>
      <c r="J3469" s="1" t="str">
        <f>IF('📄 RON MIẾNG'!B64="","","")</f>
        <v/>
      </c>
      <c r="L3469" s="1">
        <f>N(L3468)+IF(AND('🔎 TRA CỨU NHANH'!$C$2&lt;&gt;"",OR(ISNUMBER(SEARCH('🔎 TRA CỨU NHANH'!$C$2,$A3469)),ISNUMBER(SEARCH('🔎 TRA CỨU NHANH'!$C$2,$B3469)))),1,0)</f>
        <v>0</v>
      </c>
      <c r="M3469" s="1" t="str">
        <f t="shared" si="108"/>
        <v/>
      </c>
      <c r="N3469" s="1">
        <f>N(N3468)+IF(AND('💰 BÁO GIÁ'!$C$27&lt;&gt;"",OR(ISNUMBER(SEARCH('💰 BÁO GIÁ'!$C$27,$A3469)),ISNUMBER(SEARCH('💰 BÁO GIÁ'!$C$27,$B3469)))),1,0)</f>
        <v>0</v>
      </c>
      <c r="O3469" s="1" t="str">
        <f t="shared" si="109"/>
        <v/>
      </c>
    </row>
    <row r="3470" customHeight="1" spans="1:15">
      <c r="A3470" s="1" t="str">
        <f>IF('📄 RON MIẾNG'!B65="","",'📄 RON MIẾNG'!B65)</f>
        <v>HH074791</v>
      </c>
      <c r="B3470" s="1" t="str">
        <f>IF('📄 RON MIẾNG'!B65="","",'📄 RON MIẾNG'!C65)</f>
        <v>Ron miếng Kia JS, Graphite - DF</v>
      </c>
      <c r="C3470" s="1" t="str">
        <f>IF('📄 RON MIẾNG'!B65="","","Ron miếng")</f>
        <v>Ron miếng</v>
      </c>
      <c r="D3470" s="1" t="str">
        <f>IF('📄 RON MIẾNG'!B65="","",'📄 RON MIẾNG'!F65)</f>
        <v>Cái</v>
      </c>
      <c r="E3470" s="13">
        <f>IF('📄 RON MIẾNG'!B65="","",'📄 RON MIẾNG'!G65)</f>
        <v>0</v>
      </c>
      <c r="F3470" s="13">
        <f>IF('📄 RON MIẾNG'!B65="","",'📄 RON MIẾNG'!H65)</f>
        <v>90000</v>
      </c>
      <c r="G3470" s="13">
        <f>IF('📄 RON MIẾNG'!B65="","",'📄 RON MIẾNG'!I65)</f>
        <v>100000</v>
      </c>
      <c r="H3470" s="13">
        <f>IF('📄 RON MIẾNG'!B65="","",'📄 RON MIẾNG'!J65)</f>
        <v>110000</v>
      </c>
      <c r="I3470" s="13">
        <f>IF('📄 RON MIẾNG'!B65="","",'📄 RON MIẾNG'!K65)</f>
        <v>0</v>
      </c>
      <c r="J3470" s="1" t="str">
        <f>IF('📄 RON MIẾNG'!B65="","","")</f>
        <v/>
      </c>
      <c r="L3470" s="1">
        <f>N(L3469)+IF(AND('🔎 TRA CỨU NHANH'!$C$2&lt;&gt;"",OR(ISNUMBER(SEARCH('🔎 TRA CỨU NHANH'!$C$2,$A3470)),ISNUMBER(SEARCH('🔎 TRA CỨU NHANH'!$C$2,$B3470)))),1,0)</f>
        <v>0</v>
      </c>
      <c r="M3470" s="1" t="str">
        <f t="shared" si="108"/>
        <v/>
      </c>
      <c r="N3470" s="1">
        <f>N(N3469)+IF(AND('💰 BÁO GIÁ'!$C$27&lt;&gt;"",OR(ISNUMBER(SEARCH('💰 BÁO GIÁ'!$C$27,$A3470)),ISNUMBER(SEARCH('💰 BÁO GIÁ'!$C$27,$B3470)))),1,0)</f>
        <v>0</v>
      </c>
      <c r="O3470" s="1" t="str">
        <f t="shared" si="109"/>
        <v/>
      </c>
    </row>
    <row r="3471" customHeight="1" spans="1:15">
      <c r="A3471" s="1" t="str">
        <f>IF('📄 RON MIẾNG'!B66="","",'📄 RON MIẾNG'!B66)</f>
        <v>HH084278</v>
      </c>
      <c r="B3471" s="1" t="str">
        <f>IF('📄 RON MIẾNG'!B66="","",'📄 RON MIẾNG'!C66)</f>
        <v>Ron miếng Kia K4100/ E4100 ZB, ASB amiang - DF</v>
      </c>
      <c r="C3471" s="1" t="str">
        <f>IF('📄 RON MIẾNG'!B66="","","Ron miếng")</f>
        <v>Ron miếng</v>
      </c>
      <c r="D3471" s="1" t="str">
        <f>IF('📄 RON MIẾNG'!B66="","",'📄 RON MIẾNG'!F66)</f>
        <v>Cái</v>
      </c>
      <c r="E3471" s="13">
        <f>IF('📄 RON MIẾNG'!B66="","",'📄 RON MIẾNG'!G66)</f>
        <v>0</v>
      </c>
      <c r="F3471" s="13">
        <f>IF('📄 RON MIẾNG'!B66="","",'📄 RON MIẾNG'!H66)</f>
        <v>90000</v>
      </c>
      <c r="G3471" s="13">
        <f>IF('📄 RON MIẾNG'!B66="","",'📄 RON MIẾNG'!I66)</f>
        <v>100000</v>
      </c>
      <c r="H3471" s="13">
        <f>IF('📄 RON MIẾNG'!B66="","",'📄 RON MIẾNG'!J66)</f>
        <v>120000</v>
      </c>
      <c r="I3471" s="13">
        <f>IF('📄 RON MIẾNG'!B66="","",'📄 RON MIẾNG'!K66)</f>
        <v>0</v>
      </c>
      <c r="J3471" s="1" t="str">
        <f>IF('📄 RON MIẾNG'!B66="","","")</f>
        <v/>
      </c>
      <c r="L3471" s="1">
        <f>N(L3470)+IF(AND('🔎 TRA CỨU NHANH'!$C$2&lt;&gt;"",OR(ISNUMBER(SEARCH('🔎 TRA CỨU NHANH'!$C$2,$A3471)),ISNUMBER(SEARCH('🔎 TRA CỨU NHANH'!$C$2,$B3471)))),1,0)</f>
        <v>0</v>
      </c>
      <c r="M3471" s="1" t="str">
        <f t="shared" si="108"/>
        <v/>
      </c>
      <c r="N3471" s="1">
        <f>N(N3470)+IF(AND('💰 BÁO GIÁ'!$C$27&lt;&gt;"",OR(ISNUMBER(SEARCH('💰 BÁO GIÁ'!$C$27,$A3471)),ISNUMBER(SEARCH('💰 BÁO GIÁ'!$C$27,$B3471)))),1,0)</f>
        <v>0</v>
      </c>
      <c r="O3471" s="1" t="str">
        <f t="shared" si="109"/>
        <v/>
      </c>
    </row>
    <row r="3472" customHeight="1" spans="1:15">
      <c r="A3472" s="1" t="str">
        <f>IF('📄 RON MIẾNG'!B67="","",'📄 RON MIẾNG'!B67)</f>
        <v>HH084266</v>
      </c>
      <c r="B3472" s="1" t="str">
        <f>IF('📄 RON MIẾNG'!B67="","",'📄 RON MIẾNG'!C67)</f>
        <v>Ron miếng Kia KJ/ J3/ Bongo (Electronic injection, đời điện), Thép - DF</v>
      </c>
      <c r="C3472" s="1" t="str">
        <f>IF('📄 RON MIẾNG'!B67="","","Ron miếng")</f>
        <v>Ron miếng</v>
      </c>
      <c r="D3472" s="1" t="str">
        <f>IF('📄 RON MIẾNG'!B67="","",'📄 RON MIẾNG'!F67)</f>
        <v>Bộ</v>
      </c>
      <c r="E3472" s="13">
        <f>IF('📄 RON MIẾNG'!B67="","",'📄 RON MIẾNG'!G67)</f>
        <v>0</v>
      </c>
      <c r="F3472" s="13">
        <f>IF('📄 RON MIẾNG'!B67="","",'📄 RON MIẾNG'!H67)</f>
        <v>160000</v>
      </c>
      <c r="G3472" s="13">
        <f>IF('📄 RON MIẾNG'!B67="","",'📄 RON MIẾNG'!I67)</f>
        <v>180000</v>
      </c>
      <c r="H3472" s="13">
        <f>IF('📄 RON MIẾNG'!B67="","",'📄 RON MIẾNG'!J67)</f>
        <v>200000</v>
      </c>
      <c r="I3472" s="13">
        <f>IF('📄 RON MIẾNG'!B67="","",'📄 RON MIẾNG'!K67)</f>
        <v>0</v>
      </c>
      <c r="J3472" s="1" t="str">
        <f>IF('📄 RON MIẾNG'!B67="","","")</f>
        <v/>
      </c>
      <c r="L3472" s="1">
        <f>N(L3471)+IF(AND('🔎 TRA CỨU NHANH'!$C$2&lt;&gt;"",OR(ISNUMBER(SEARCH('🔎 TRA CỨU NHANH'!$C$2,$A3472)),ISNUMBER(SEARCH('🔎 TRA CỨU NHANH'!$C$2,$B3472)))),1,0)</f>
        <v>0</v>
      </c>
      <c r="M3472" s="1" t="str">
        <f t="shared" si="108"/>
        <v/>
      </c>
      <c r="N3472" s="1">
        <f>N(N3471)+IF(AND('💰 BÁO GIÁ'!$C$27&lt;&gt;"",OR(ISNUMBER(SEARCH('💰 BÁO GIÁ'!$C$27,$A3472)),ISNUMBER(SEARCH('💰 BÁO GIÁ'!$C$27,$B3472)))),1,0)</f>
        <v>0</v>
      </c>
      <c r="O3472" s="1" t="str">
        <f t="shared" si="109"/>
        <v/>
      </c>
    </row>
    <row r="3473" customHeight="1" spans="1:15">
      <c r="A3473" s="1" t="str">
        <f>IF('📄 RON MIẾNG'!B68="","",'📄 RON MIẾNG'!B68)</f>
        <v>HH073063</v>
      </c>
      <c r="B3473" s="1" t="str">
        <f>IF('📄 RON MIẾNG'!B68="","",'📄 RON MIẾNG'!C68)</f>
        <v>Ron miếng mazda-S5/Kia25 (XA/T2500) - CGP</v>
      </c>
      <c r="C3473" s="1" t="str">
        <f>IF('📄 RON MIẾNG'!B68="","","Ron miếng")</f>
        <v>Ron miếng</v>
      </c>
      <c r="D3473" s="1" t="str">
        <f>IF('📄 RON MIẾNG'!B68="","",'📄 RON MIẾNG'!F68)</f>
        <v>Cái</v>
      </c>
      <c r="E3473" s="13">
        <f>IF('📄 RON MIẾNG'!B68="","",'📄 RON MIẾNG'!G68)</f>
        <v>0</v>
      </c>
      <c r="F3473" s="13">
        <f>IF('📄 RON MIẾNG'!B68="","",'📄 RON MIẾNG'!H68)</f>
        <v>0</v>
      </c>
      <c r="G3473" s="13">
        <f>IF('📄 RON MIẾNG'!B68="","",'📄 RON MIẾNG'!I68)</f>
        <v>0</v>
      </c>
      <c r="H3473" s="13">
        <f>IF('📄 RON MIẾNG'!B68="","",'📄 RON MIẾNG'!J68)</f>
        <v>0</v>
      </c>
      <c r="I3473" s="13">
        <f>IF('📄 RON MIẾNG'!B68="","",'📄 RON MIẾNG'!K68)</f>
        <v>0</v>
      </c>
      <c r="J3473" s="1" t="str">
        <f>IF('📄 RON MIẾNG'!B68="","","")</f>
        <v/>
      </c>
      <c r="L3473" s="1">
        <f>N(L3472)+IF(AND('🔎 TRA CỨU NHANH'!$C$2&lt;&gt;"",OR(ISNUMBER(SEARCH('🔎 TRA CỨU NHANH'!$C$2,$A3473)),ISNUMBER(SEARCH('🔎 TRA CỨU NHANH'!$C$2,$B3473)))),1,0)</f>
        <v>0</v>
      </c>
      <c r="M3473" s="1" t="str">
        <f t="shared" si="108"/>
        <v/>
      </c>
      <c r="N3473" s="1">
        <f>N(N3472)+IF(AND('💰 BÁO GIÁ'!$C$27&lt;&gt;"",OR(ISNUMBER(SEARCH('💰 BÁO GIÁ'!$C$27,$A3473)),ISNUMBER(SEARCH('💰 BÁO GIÁ'!$C$27,$B3473)))),1,0)</f>
        <v>0</v>
      </c>
      <c r="O3473" s="1" t="str">
        <f t="shared" si="109"/>
        <v/>
      </c>
    </row>
    <row r="3474" customHeight="1" spans="1:15">
      <c r="A3474" s="1" t="str">
        <f>IF('📄 RON MIẾNG'!B69="","",'📄 RON MIẾNG'!B69)</f>
        <v/>
      </c>
      <c r="B3474" s="1" t="str">
        <f>IF('📄 RON MIẾNG'!B69="","",'📄 RON MIẾNG'!C69)</f>
        <v/>
      </c>
      <c r="C3474" s="1" t="str">
        <f>IF('📄 RON MIẾNG'!B69="","","Ron miếng")</f>
        <v/>
      </c>
      <c r="D3474" s="1" t="str">
        <f>IF('📄 RON MIẾNG'!B69="","",'📄 RON MIẾNG'!F69)</f>
        <v/>
      </c>
      <c r="E3474" s="1" t="str">
        <f>IF('📄 RON MIẾNG'!B69="","",'📄 RON MIẾNG'!G69)</f>
        <v/>
      </c>
      <c r="F3474" s="1" t="str">
        <f>IF('📄 RON MIẾNG'!B69="","",'📄 RON MIẾNG'!H69)</f>
        <v/>
      </c>
      <c r="G3474" s="1" t="str">
        <f>IF('📄 RON MIẾNG'!B69="","",'📄 RON MIẾNG'!I69)</f>
        <v/>
      </c>
      <c r="H3474" s="1" t="str">
        <f>IF('📄 RON MIẾNG'!B69="","",'📄 RON MIẾNG'!J69)</f>
        <v/>
      </c>
      <c r="I3474" s="1" t="str">
        <f>IF('📄 RON MIẾNG'!B69="","",'📄 RON MIẾNG'!K69)</f>
        <v/>
      </c>
      <c r="J3474" s="1" t="str">
        <f>IF('📄 RON MIẾNG'!B69="","","")</f>
        <v/>
      </c>
      <c r="L3474" s="1">
        <f>N(L3473)+IF(AND('🔎 TRA CỨU NHANH'!$C$2&lt;&gt;"",OR(ISNUMBER(SEARCH('🔎 TRA CỨU NHANH'!$C$2,$A3474)),ISNUMBER(SEARCH('🔎 TRA CỨU NHANH'!$C$2,$B3474)))),1,0)</f>
        <v>0</v>
      </c>
      <c r="M3474" s="1" t="str">
        <f t="shared" si="108"/>
        <v/>
      </c>
      <c r="N3474" s="1">
        <f>N(N3473)+IF(AND('💰 BÁO GIÁ'!$C$27&lt;&gt;"",OR(ISNUMBER(SEARCH('💰 BÁO GIÁ'!$C$27,$A3474)),ISNUMBER(SEARCH('💰 BÁO GIÁ'!$C$27,$B3474)))),1,0)</f>
        <v>0</v>
      </c>
      <c r="O3474" s="1" t="str">
        <f t="shared" si="109"/>
        <v/>
      </c>
    </row>
    <row r="3475" customHeight="1" spans="1:15">
      <c r="A3475" s="1" t="str">
        <f>IF('📄 RON MIẾNG'!B70="","",'📄 RON MIẾNG'!B70)</f>
        <v>HH00077</v>
      </c>
      <c r="B3475" s="1" t="str">
        <f>IF('📄 RON MIẾNG'!B70="","",'📄 RON MIẾNG'!C70)</f>
        <v>Ron miếng KOMATSU-6D95 thép (S) (6207-K1-3012)</v>
      </c>
      <c r="C3475" s="1" t="str">
        <f>IF('📄 RON MIẾNG'!B70="","","Ron miếng")</f>
        <v>Ron miếng</v>
      </c>
      <c r="D3475" s="1" t="str">
        <f>IF('📄 RON MIẾNG'!B70="","",'📄 RON MIẾNG'!F70)</f>
        <v>Cái</v>
      </c>
      <c r="E3475" s="13">
        <f>IF('📄 RON MIẾNG'!B70="","",'📄 RON MIẾNG'!G70)</f>
        <v>0</v>
      </c>
      <c r="F3475" s="13">
        <f>IF('📄 RON MIẾNG'!B70="","",'📄 RON MIẾNG'!H70)</f>
        <v>0</v>
      </c>
      <c r="G3475" s="13">
        <f>IF('📄 RON MIẾNG'!B70="","",'📄 RON MIẾNG'!I70)</f>
        <v>0</v>
      </c>
      <c r="H3475" s="13">
        <f>IF('📄 RON MIẾNG'!B70="","",'📄 RON MIẾNG'!J70)</f>
        <v>0</v>
      </c>
      <c r="I3475" s="13">
        <f>IF('📄 RON MIẾNG'!B70="","",'📄 RON MIẾNG'!K70)</f>
        <v>0</v>
      </c>
      <c r="J3475" s="1" t="str">
        <f>IF('📄 RON MIẾNG'!B70="","","")</f>
        <v/>
      </c>
      <c r="L3475" s="1">
        <f>N(L3474)+IF(AND('🔎 TRA CỨU NHANH'!$C$2&lt;&gt;"",OR(ISNUMBER(SEARCH('🔎 TRA CỨU NHANH'!$C$2,$A3475)),ISNUMBER(SEARCH('🔎 TRA CỨU NHANH'!$C$2,$B3475)))),1,0)</f>
        <v>0</v>
      </c>
      <c r="M3475" s="1" t="str">
        <f t="shared" si="108"/>
        <v/>
      </c>
      <c r="N3475" s="1">
        <f>N(N3474)+IF(AND('💰 BÁO GIÁ'!$C$27&lt;&gt;"",OR(ISNUMBER(SEARCH('💰 BÁO GIÁ'!$C$27,$A3475)),ISNUMBER(SEARCH('💰 BÁO GIÁ'!$C$27,$B3475)))),1,0)</f>
        <v>0</v>
      </c>
      <c r="O3475" s="1" t="str">
        <f t="shared" si="109"/>
        <v/>
      </c>
    </row>
    <row r="3476" customHeight="1" spans="1:15">
      <c r="A3476" s="1" t="str">
        <f>IF('📄 RON MIẾNG'!B71="","",'📄 RON MIẾNG'!B71)</f>
        <v>HH083884</v>
      </c>
      <c r="B3476" s="1" t="str">
        <f>IF('📄 RON MIẾNG'!B71="","",'📄 RON MIẾNG'!C71)</f>
        <v>Ron miếng Komatsu 3D95, Graphite - NICE IN</v>
      </c>
      <c r="C3476" s="1" t="str">
        <f>IF('📄 RON MIẾNG'!B71="","","Ron miếng")</f>
        <v>Ron miếng</v>
      </c>
      <c r="D3476" s="1" t="str">
        <f>IF('📄 RON MIẾNG'!B71="","",'📄 RON MIẾNG'!F71)</f>
        <v>Cái</v>
      </c>
      <c r="E3476" s="13">
        <f>IF('📄 RON MIẾNG'!B71="","",'📄 RON MIẾNG'!G71)</f>
        <v>0</v>
      </c>
      <c r="F3476" s="13">
        <f>IF('📄 RON MIẾNG'!B71="","",'📄 RON MIẾNG'!H71)</f>
        <v>150000</v>
      </c>
      <c r="G3476" s="13">
        <f>IF('📄 RON MIẾNG'!B71="","",'📄 RON MIẾNG'!I71)</f>
        <v>160000</v>
      </c>
      <c r="H3476" s="13">
        <f>IF('📄 RON MIẾNG'!B71="","",'📄 RON MIẾNG'!J71)</f>
        <v>170000</v>
      </c>
      <c r="I3476" s="13">
        <f>IF('📄 RON MIẾNG'!B71="","",'📄 RON MIẾNG'!K71)</f>
        <v>0</v>
      </c>
      <c r="J3476" s="1" t="str">
        <f>IF('📄 RON MIẾNG'!B71="","","")</f>
        <v/>
      </c>
      <c r="L3476" s="1">
        <f>N(L3475)+IF(AND('🔎 TRA CỨU NHANH'!$C$2&lt;&gt;"",OR(ISNUMBER(SEARCH('🔎 TRA CỨU NHANH'!$C$2,$A3476)),ISNUMBER(SEARCH('🔎 TRA CỨU NHANH'!$C$2,$B3476)))),1,0)</f>
        <v>0</v>
      </c>
      <c r="M3476" s="1" t="str">
        <f t="shared" si="108"/>
        <v/>
      </c>
      <c r="N3476" s="1">
        <f>N(N3475)+IF(AND('💰 BÁO GIÁ'!$C$27&lt;&gt;"",OR(ISNUMBER(SEARCH('💰 BÁO GIÁ'!$C$27,$A3476)),ISNUMBER(SEARCH('💰 BÁO GIÁ'!$C$27,$B3476)))),1,0)</f>
        <v>0</v>
      </c>
      <c r="O3476" s="1" t="str">
        <f t="shared" si="109"/>
        <v/>
      </c>
    </row>
    <row r="3477" customHeight="1" spans="1:15">
      <c r="A3477" s="1" t="str">
        <f>IF('📄 RON MIẾNG'!B72="","",'📄 RON MIẾNG'!B72)</f>
        <v>HH077910</v>
      </c>
      <c r="B3477" s="1" t="str">
        <f>IF('📄 RON MIẾNG'!B72="","",'📄 RON MIẾNG'!C72)</f>
        <v>Ron miếng Komatsu 4D102 (S4D102/ 4BT), Metal thép kẹp - NICE IN</v>
      </c>
      <c r="C3477" s="1" t="str">
        <f>IF('📄 RON MIẾNG'!B72="","","Ron miếng")</f>
        <v>Ron miếng</v>
      </c>
      <c r="D3477" s="1" t="str">
        <f>IF('📄 RON MIẾNG'!B72="","",'📄 RON MIẾNG'!F72)</f>
        <v>Cái</v>
      </c>
      <c r="E3477" s="13">
        <f>IF('📄 RON MIẾNG'!B72="","",'📄 RON MIẾNG'!G72)</f>
        <v>0</v>
      </c>
      <c r="F3477" s="13">
        <f>IF('📄 RON MIẾNG'!B72="","",'📄 RON MIẾNG'!H72)</f>
        <v>125000</v>
      </c>
      <c r="G3477" s="13">
        <f>IF('📄 RON MIẾNG'!B72="","",'📄 RON MIẾNG'!I72)</f>
        <v>135000</v>
      </c>
      <c r="H3477" s="13">
        <f>IF('📄 RON MIẾNG'!B72="","",'📄 RON MIẾNG'!J72)</f>
        <v>150000</v>
      </c>
      <c r="I3477" s="13">
        <f>IF('📄 RON MIẾNG'!B72="","",'📄 RON MIẾNG'!K72)</f>
        <v>0</v>
      </c>
      <c r="J3477" s="1" t="str">
        <f>IF('📄 RON MIẾNG'!B72="","","")</f>
        <v/>
      </c>
      <c r="L3477" s="1">
        <f>N(L3476)+IF(AND('🔎 TRA CỨU NHANH'!$C$2&lt;&gt;"",OR(ISNUMBER(SEARCH('🔎 TRA CỨU NHANH'!$C$2,$A3477)),ISNUMBER(SEARCH('🔎 TRA CỨU NHANH'!$C$2,$B3477)))),1,0)</f>
        <v>0</v>
      </c>
      <c r="M3477" s="1" t="str">
        <f t="shared" si="108"/>
        <v/>
      </c>
      <c r="N3477" s="1">
        <f>N(N3476)+IF(AND('💰 BÁO GIÁ'!$C$27&lt;&gt;"",OR(ISNUMBER(SEARCH('💰 BÁO GIÁ'!$C$27,$A3477)),ISNUMBER(SEARCH('💰 BÁO GIÁ'!$C$27,$B3477)))),1,0)</f>
        <v>0</v>
      </c>
      <c r="O3477" s="1" t="str">
        <f t="shared" si="109"/>
        <v/>
      </c>
    </row>
    <row r="3478" customHeight="1" spans="1:15">
      <c r="A3478" s="1" t="str">
        <f>IF('📄 RON MIẾNG'!B73="","",'📄 RON MIẾNG'!B73)</f>
        <v>HH076451</v>
      </c>
      <c r="B3478" s="1" t="str">
        <f>IF('📄 RON MIẾNG'!B73="","",'📄 RON MIẾNG'!C73)</f>
        <v>Ron miếng Komatsu 4D105-1/ -3, amiang - MASAKO</v>
      </c>
      <c r="C3478" s="1" t="str">
        <f>IF('📄 RON MIẾNG'!B73="","","Ron miếng")</f>
        <v>Ron miếng</v>
      </c>
      <c r="D3478" s="1" t="str">
        <f>IF('📄 RON MIẾNG'!B73="","",'📄 RON MIẾNG'!F73)</f>
        <v>Cái</v>
      </c>
      <c r="E3478" s="13">
        <f>IF('📄 RON MIẾNG'!B73="","",'📄 RON MIẾNG'!G73)</f>
        <v>0</v>
      </c>
      <c r="F3478" s="13">
        <f>IF('📄 RON MIẾNG'!B73="","",'📄 RON MIẾNG'!H73)</f>
        <v>95000</v>
      </c>
      <c r="G3478" s="13">
        <f>IF('📄 RON MIẾNG'!B73="","",'📄 RON MIẾNG'!I73)</f>
        <v>105000</v>
      </c>
      <c r="H3478" s="13">
        <f>IF('📄 RON MIẾNG'!B73="","",'📄 RON MIẾNG'!J73)</f>
        <v>120000</v>
      </c>
      <c r="I3478" s="13">
        <f>IF('📄 RON MIẾNG'!B73="","",'📄 RON MIẾNG'!K73)</f>
        <v>0</v>
      </c>
      <c r="J3478" s="1" t="str">
        <f>IF('📄 RON MIẾNG'!B73="","","")</f>
        <v/>
      </c>
      <c r="L3478" s="1">
        <f>N(L3477)+IF(AND('🔎 TRA CỨU NHANH'!$C$2&lt;&gt;"",OR(ISNUMBER(SEARCH('🔎 TRA CỨU NHANH'!$C$2,$A3478)),ISNUMBER(SEARCH('🔎 TRA CỨU NHANH'!$C$2,$B3478)))),1,0)</f>
        <v>0</v>
      </c>
      <c r="M3478" s="1" t="str">
        <f t="shared" si="108"/>
        <v/>
      </c>
      <c r="N3478" s="1">
        <f>N(N3477)+IF(AND('💰 BÁO GIÁ'!$C$27&lt;&gt;"",OR(ISNUMBER(SEARCH('💰 BÁO GIÁ'!$C$27,$A3478)),ISNUMBER(SEARCH('💰 BÁO GIÁ'!$C$27,$B3478)))),1,0)</f>
        <v>0</v>
      </c>
      <c r="O3478" s="1" t="str">
        <f t="shared" si="109"/>
        <v/>
      </c>
    </row>
    <row r="3479" customHeight="1" spans="1:15">
      <c r="A3479" s="1" t="str">
        <f>IF('📄 RON MIẾNG'!B74="","",'📄 RON MIẾNG'!B74)</f>
        <v>HH079749</v>
      </c>
      <c r="B3479" s="1" t="str">
        <f>IF('📄 RON MIẾNG'!B74="","",'📄 RON MIẾNG'!C74)</f>
        <v>Ron miếng Komatsu 4D105-5 amiang - MASAKO</v>
      </c>
      <c r="C3479" s="1" t="str">
        <f>IF('📄 RON MIẾNG'!B74="","","Ron miếng")</f>
        <v>Ron miếng</v>
      </c>
      <c r="D3479" s="1" t="str">
        <f>IF('📄 RON MIẾNG'!B74="","",'📄 RON MIẾNG'!F74)</f>
        <v>Cái</v>
      </c>
      <c r="E3479" s="13">
        <f>IF('📄 RON MIẾNG'!B74="","",'📄 RON MIẾNG'!G74)</f>
        <v>0</v>
      </c>
      <c r="F3479" s="13">
        <f>IF('📄 RON MIẾNG'!B74="","",'📄 RON MIẾNG'!H74)</f>
        <v>100000</v>
      </c>
      <c r="G3479" s="13">
        <f>IF('📄 RON MIẾNG'!B74="","",'📄 RON MIẾNG'!I74)</f>
        <v>110000</v>
      </c>
      <c r="H3479" s="13">
        <f>IF('📄 RON MIẾNG'!B74="","",'📄 RON MIẾNG'!J74)</f>
        <v>120000</v>
      </c>
      <c r="I3479" s="13">
        <f>IF('📄 RON MIẾNG'!B74="","",'📄 RON MIẾNG'!K74)</f>
        <v>0</v>
      </c>
      <c r="J3479" s="1" t="str">
        <f>IF('📄 RON MIẾNG'!B74="","","")</f>
        <v/>
      </c>
      <c r="L3479" s="1">
        <f>N(L3478)+IF(AND('🔎 TRA CỨU NHANH'!$C$2&lt;&gt;"",OR(ISNUMBER(SEARCH('🔎 TRA CỨU NHANH'!$C$2,$A3479)),ISNUMBER(SEARCH('🔎 TRA CỨU NHANH'!$C$2,$B3479)))),1,0)</f>
        <v>0</v>
      </c>
      <c r="M3479" s="1" t="str">
        <f t="shared" si="108"/>
        <v/>
      </c>
      <c r="N3479" s="1">
        <f>N(N3478)+IF(AND('💰 BÁO GIÁ'!$C$27&lt;&gt;"",OR(ISNUMBER(SEARCH('💰 BÁO GIÁ'!$C$27,$A3479)),ISNUMBER(SEARCH('💰 BÁO GIÁ'!$C$27,$B3479)))),1,0)</f>
        <v>0</v>
      </c>
      <c r="O3479" s="1" t="str">
        <f t="shared" si="109"/>
        <v/>
      </c>
    </row>
    <row r="3480" customHeight="1" spans="1:15">
      <c r="A3480" s="1" t="str">
        <f>IF('📄 RON MIẾNG'!B75="","",'📄 RON MIẾNG'!B75)</f>
        <v>HH00783</v>
      </c>
      <c r="B3480" s="1" t="str">
        <f>IF('📄 RON MIẾNG'!B75="","",'📄 RON MIẾNG'!C75)</f>
        <v>Ron miếng Komatsu 4D120, thép - DF</v>
      </c>
      <c r="C3480" s="1" t="str">
        <f>IF('📄 RON MIẾNG'!B75="","","Ron miếng")</f>
        <v>Ron miếng</v>
      </c>
      <c r="D3480" s="1" t="str">
        <f>IF('📄 RON MIẾNG'!B75="","",'📄 RON MIẾNG'!F75)</f>
        <v>Cái</v>
      </c>
      <c r="E3480" s="13">
        <f>IF('📄 RON MIẾNG'!B75="","",'📄 RON MIẾNG'!G75)</f>
        <v>0</v>
      </c>
      <c r="F3480" s="13">
        <f>IF('📄 RON MIẾNG'!B75="","",'📄 RON MIẾNG'!H75)</f>
        <v>220000</v>
      </c>
      <c r="G3480" s="13">
        <f>IF('📄 RON MIẾNG'!B75="","",'📄 RON MIẾNG'!I75)</f>
        <v>240000</v>
      </c>
      <c r="H3480" s="13">
        <f>IF('📄 RON MIẾNG'!B75="","",'📄 RON MIẾNG'!J75)</f>
        <v>260000</v>
      </c>
      <c r="I3480" s="13">
        <f>IF('📄 RON MIẾNG'!B75="","",'📄 RON MIẾNG'!K75)</f>
        <v>0</v>
      </c>
      <c r="J3480" s="1" t="str">
        <f>IF('📄 RON MIẾNG'!B75="","","")</f>
        <v/>
      </c>
      <c r="L3480" s="1">
        <f>N(L3479)+IF(AND('🔎 TRA CỨU NHANH'!$C$2&lt;&gt;"",OR(ISNUMBER(SEARCH('🔎 TRA CỨU NHANH'!$C$2,$A3480)),ISNUMBER(SEARCH('🔎 TRA CỨU NHANH'!$C$2,$B3480)))),1,0)</f>
        <v>0</v>
      </c>
      <c r="M3480" s="1" t="str">
        <f t="shared" si="108"/>
        <v/>
      </c>
      <c r="N3480" s="1">
        <f>N(N3479)+IF(AND('💰 BÁO GIÁ'!$C$27&lt;&gt;"",OR(ISNUMBER(SEARCH('💰 BÁO GIÁ'!$C$27,$A3480)),ISNUMBER(SEARCH('💰 BÁO GIÁ'!$C$27,$B3480)))),1,0)</f>
        <v>0</v>
      </c>
      <c r="O3480" s="1" t="str">
        <f t="shared" si="109"/>
        <v/>
      </c>
    </row>
    <row r="3481" customHeight="1" spans="1:15">
      <c r="A3481" s="1" t="str">
        <f>IF('📄 RON MIẾNG'!B76="","",'📄 RON MIẾNG'!B76)</f>
        <v>HH00784</v>
      </c>
      <c r="B3481" s="1" t="str">
        <f>IF('📄 RON MIẾNG'!B76="","",'📄 RON MIẾNG'!C76)</f>
        <v>Ron miếng Komatsu 4D130, thép - DF</v>
      </c>
      <c r="C3481" s="1" t="str">
        <f>IF('📄 RON MIẾNG'!B76="","","Ron miếng")</f>
        <v>Ron miếng</v>
      </c>
      <c r="D3481" s="1" t="str">
        <f>IF('📄 RON MIẾNG'!B76="","",'📄 RON MIẾNG'!F76)</f>
        <v>Cái</v>
      </c>
      <c r="E3481" s="13">
        <f>IF('📄 RON MIẾNG'!B76="","",'📄 RON MIẾNG'!G76)</f>
        <v>0</v>
      </c>
      <c r="F3481" s="13">
        <f>IF('📄 RON MIẾNG'!B76="","",'📄 RON MIẾNG'!H76)</f>
        <v>220000</v>
      </c>
      <c r="G3481" s="13">
        <f>IF('📄 RON MIẾNG'!B76="","",'📄 RON MIẾNG'!I76)</f>
        <v>240000</v>
      </c>
      <c r="H3481" s="13">
        <f>IF('📄 RON MIẾNG'!B76="","",'📄 RON MIẾNG'!J76)</f>
        <v>260000</v>
      </c>
      <c r="I3481" s="13">
        <f>IF('📄 RON MIẾNG'!B76="","",'📄 RON MIẾNG'!K76)</f>
        <v>0</v>
      </c>
      <c r="J3481" s="1" t="str">
        <f>IF('📄 RON MIẾNG'!B76="","","")</f>
        <v/>
      </c>
      <c r="L3481" s="1">
        <f>N(L3480)+IF(AND('🔎 TRA CỨU NHANH'!$C$2&lt;&gt;"",OR(ISNUMBER(SEARCH('🔎 TRA CỨU NHANH'!$C$2,$A3481)),ISNUMBER(SEARCH('🔎 TRA CỨU NHANH'!$C$2,$B3481)))),1,0)</f>
        <v>0</v>
      </c>
      <c r="M3481" s="1" t="str">
        <f t="shared" si="108"/>
        <v/>
      </c>
      <c r="N3481" s="1">
        <f>N(N3480)+IF(AND('💰 BÁO GIÁ'!$C$27&lt;&gt;"",OR(ISNUMBER(SEARCH('💰 BÁO GIÁ'!$C$27,$A3481)),ISNUMBER(SEARCH('💰 BÁO GIÁ'!$C$27,$B3481)))),1,0)</f>
        <v>0</v>
      </c>
      <c r="O3481" s="1" t="str">
        <f t="shared" si="109"/>
        <v/>
      </c>
    </row>
    <row r="3482" customHeight="1" spans="1:15">
      <c r="A3482" s="1" t="str">
        <f>IF('📄 RON MIẾNG'!B77="","",'📄 RON MIẾNG'!B77)</f>
        <v>HH076516</v>
      </c>
      <c r="B3482" s="1" t="str">
        <f>IF('📄 RON MIẾNG'!B77="","",'📄 RON MIẾNG'!C77)</f>
        <v>Ron miếng Komatsu 4D92 (xe ủi) - Amiang - DF</v>
      </c>
      <c r="C3482" s="1" t="str">
        <f>IF('📄 RON MIẾNG'!B77="","","Ron miếng")</f>
        <v>Ron miếng</v>
      </c>
      <c r="D3482" s="1" t="str">
        <f>IF('📄 RON MIẾNG'!B77="","",'📄 RON MIẾNG'!F77)</f>
        <v>Cái</v>
      </c>
      <c r="E3482" s="13">
        <f>IF('📄 RON MIẾNG'!B77="","",'📄 RON MIẾNG'!G77)</f>
        <v>0</v>
      </c>
      <c r="F3482" s="13">
        <f>IF('📄 RON MIẾNG'!B77="","",'📄 RON MIẾNG'!H77)</f>
        <v>120000</v>
      </c>
      <c r="G3482" s="13">
        <f>IF('📄 RON MIẾNG'!B77="","",'📄 RON MIẾNG'!I77)</f>
        <v>130000</v>
      </c>
      <c r="H3482" s="13">
        <f>IF('📄 RON MIẾNG'!B77="","",'📄 RON MIẾNG'!J77)</f>
        <v>150000</v>
      </c>
      <c r="I3482" s="13">
        <f>IF('📄 RON MIẾNG'!B77="","",'📄 RON MIẾNG'!K77)</f>
        <v>0</v>
      </c>
      <c r="J3482" s="1" t="str">
        <f>IF('📄 RON MIẾNG'!B77="","","")</f>
        <v/>
      </c>
      <c r="L3482" s="1">
        <f>N(L3481)+IF(AND('🔎 TRA CỨU NHANH'!$C$2&lt;&gt;"",OR(ISNUMBER(SEARCH('🔎 TRA CỨU NHANH'!$C$2,$A3482)),ISNUMBER(SEARCH('🔎 TRA CỨU NHANH'!$C$2,$B3482)))),1,0)</f>
        <v>0</v>
      </c>
      <c r="M3482" s="1" t="str">
        <f t="shared" si="108"/>
        <v/>
      </c>
      <c r="N3482" s="1">
        <f>N(N3481)+IF(AND('💰 BÁO GIÁ'!$C$27&lt;&gt;"",OR(ISNUMBER(SEARCH('💰 BÁO GIÁ'!$C$27,$A3482)),ISNUMBER(SEARCH('💰 BÁO GIÁ'!$C$27,$B3482)))),1,0)</f>
        <v>0</v>
      </c>
      <c r="O3482" s="1" t="str">
        <f t="shared" si="109"/>
        <v/>
      </c>
    </row>
    <row r="3483" customHeight="1" spans="1:15">
      <c r="A3483" s="1" t="str">
        <f>IF('📄 RON MIẾNG'!B78="","",'📄 RON MIẾNG'!B78)</f>
        <v>HH077877</v>
      </c>
      <c r="B3483" s="1" t="str">
        <f>IF('📄 RON MIẾNG'!B78="","",'📄 RON MIẾNG'!C78)</f>
        <v>Ron miếng Komatsu 4D95 / S4D95 thép - MASAKO</v>
      </c>
      <c r="C3483" s="1" t="str">
        <f>IF('📄 RON MIẾNG'!B78="","","Ron miếng")</f>
        <v>Ron miếng</v>
      </c>
      <c r="D3483" s="1" t="str">
        <f>IF('📄 RON MIẾNG'!B78="","",'📄 RON MIẾNG'!F78)</f>
        <v>Cái</v>
      </c>
      <c r="E3483" s="13">
        <f>IF('📄 RON MIẾNG'!B78="","",'📄 RON MIẾNG'!G78)</f>
        <v>0</v>
      </c>
      <c r="F3483" s="13">
        <f>IF('📄 RON MIẾNG'!B78="","",'📄 RON MIẾNG'!H78)</f>
        <v>150000</v>
      </c>
      <c r="G3483" s="13">
        <f>IF('📄 RON MIẾNG'!B78="","",'📄 RON MIẾNG'!I78)</f>
        <v>160000</v>
      </c>
      <c r="H3483" s="13">
        <f>IF('📄 RON MIẾNG'!B78="","",'📄 RON MIẾNG'!J78)</f>
        <v>180000</v>
      </c>
      <c r="I3483" s="13">
        <f>IF('📄 RON MIẾNG'!B78="","",'📄 RON MIẾNG'!K78)</f>
        <v>0</v>
      </c>
      <c r="J3483" s="1" t="str">
        <f>IF('📄 RON MIẾNG'!B78="","","")</f>
        <v/>
      </c>
      <c r="L3483" s="1">
        <f>N(L3482)+IF(AND('🔎 TRA CỨU NHANH'!$C$2&lt;&gt;"",OR(ISNUMBER(SEARCH('🔎 TRA CỨU NHANH'!$C$2,$A3483)),ISNUMBER(SEARCH('🔎 TRA CỨU NHANH'!$C$2,$B3483)))),1,0)</f>
        <v>0</v>
      </c>
      <c r="M3483" s="1" t="str">
        <f t="shared" si="108"/>
        <v/>
      </c>
      <c r="N3483" s="1">
        <f>N(N3482)+IF(AND('💰 BÁO GIÁ'!$C$27&lt;&gt;"",OR(ISNUMBER(SEARCH('💰 BÁO GIÁ'!$C$27,$A3483)),ISNUMBER(SEARCH('💰 BÁO GIÁ'!$C$27,$B3483)))),1,0)</f>
        <v>0</v>
      </c>
      <c r="O3483" s="1" t="str">
        <f t="shared" si="109"/>
        <v/>
      </c>
    </row>
    <row r="3484" customHeight="1" spans="1:15">
      <c r="A3484" s="1" t="str">
        <f>IF('📄 RON MIẾNG'!B79="","",'📄 RON MIẾNG'!B79)</f>
        <v>HH077912</v>
      </c>
      <c r="B3484" s="1" t="str">
        <f>IF('📄 RON MIẾNG'!B79="","",'📄 RON MIẾNG'!C79)</f>
        <v>Ron miếng Komatsu 4D95/ S4D95 GP - NICE</v>
      </c>
      <c r="C3484" s="1" t="str">
        <f>IF('📄 RON MIẾNG'!B79="","","Ron miếng")</f>
        <v>Ron miếng</v>
      </c>
      <c r="D3484" s="1" t="str">
        <f>IF('📄 RON MIẾNG'!B79="","",'📄 RON MIẾNG'!F79)</f>
        <v>Cái</v>
      </c>
      <c r="E3484" s="13">
        <f>IF('📄 RON MIẾNG'!B79="","",'📄 RON MIẾNG'!G79)</f>
        <v>0</v>
      </c>
      <c r="F3484" s="13">
        <f>IF('📄 RON MIẾNG'!B79="","",'📄 RON MIẾNG'!H79)</f>
        <v>100000</v>
      </c>
      <c r="G3484" s="13">
        <f>IF('📄 RON MIẾNG'!B79="","",'📄 RON MIẾNG'!I79)</f>
        <v>110000</v>
      </c>
      <c r="H3484" s="13">
        <f>IF('📄 RON MIẾNG'!B79="","",'📄 RON MIẾNG'!J79)</f>
        <v>130000</v>
      </c>
      <c r="I3484" s="13">
        <f>IF('📄 RON MIẾNG'!B79="","",'📄 RON MIẾNG'!K79)</f>
        <v>0</v>
      </c>
      <c r="J3484" s="1" t="str">
        <f>IF('📄 RON MIẾNG'!B79="","","")</f>
        <v/>
      </c>
      <c r="L3484" s="1">
        <f>N(L3483)+IF(AND('🔎 TRA CỨU NHANH'!$C$2&lt;&gt;"",OR(ISNUMBER(SEARCH('🔎 TRA CỨU NHANH'!$C$2,$A3484)),ISNUMBER(SEARCH('🔎 TRA CỨU NHANH'!$C$2,$B3484)))),1,0)</f>
        <v>0</v>
      </c>
      <c r="M3484" s="1" t="str">
        <f t="shared" si="108"/>
        <v/>
      </c>
      <c r="N3484" s="1">
        <f>N(N3483)+IF(AND('💰 BÁO GIÁ'!$C$27&lt;&gt;"",OR(ISNUMBER(SEARCH('💰 BÁO GIÁ'!$C$27,$A3484)),ISNUMBER(SEARCH('💰 BÁO GIÁ'!$C$27,$B3484)))),1,0)</f>
        <v>0</v>
      </c>
      <c r="O3484" s="1" t="str">
        <f t="shared" si="109"/>
        <v/>
      </c>
    </row>
    <row r="3485" customHeight="1" spans="1:15">
      <c r="A3485" s="1" t="str">
        <f>IF('📄 RON MIẾNG'!B80="","",'📄 RON MIẾNG'!B80)</f>
        <v>HH080268</v>
      </c>
      <c r="B3485" s="1" t="str">
        <f>IF('📄 RON MIẾNG'!B80="","",'📄 RON MIẾNG'!C80)</f>
        <v>Ron miếng Komatsu 4D95/ S4D95, Thép Inox - Stainless - NICE IN</v>
      </c>
      <c r="C3485" s="1" t="str">
        <f>IF('📄 RON MIẾNG'!B80="","","Ron miếng")</f>
        <v>Ron miếng</v>
      </c>
      <c r="D3485" s="1" t="str">
        <f>IF('📄 RON MIẾNG'!B80="","",'📄 RON MIẾNG'!F80)</f>
        <v>Cái</v>
      </c>
      <c r="E3485" s="13">
        <f>IF('📄 RON MIẾNG'!B80="","",'📄 RON MIẾNG'!G80)</f>
        <v>0</v>
      </c>
      <c r="F3485" s="13">
        <f>IF('📄 RON MIẾNG'!B80="","",'📄 RON MIẾNG'!H80)</f>
        <v>175000</v>
      </c>
      <c r="G3485" s="13">
        <f>IF('📄 RON MIẾNG'!B80="","",'📄 RON MIẾNG'!I80)</f>
        <v>190000</v>
      </c>
      <c r="H3485" s="13">
        <f>IF('📄 RON MIẾNG'!B80="","",'📄 RON MIẾNG'!J80)</f>
        <v>210000</v>
      </c>
      <c r="I3485" s="13">
        <f>IF('📄 RON MIẾNG'!B80="","",'📄 RON MIẾNG'!K80)</f>
        <v>0</v>
      </c>
      <c r="J3485" s="1" t="str">
        <f>IF('📄 RON MIẾNG'!B80="","","")</f>
        <v/>
      </c>
      <c r="L3485" s="1">
        <f>N(L3484)+IF(AND('🔎 TRA CỨU NHANH'!$C$2&lt;&gt;"",OR(ISNUMBER(SEARCH('🔎 TRA CỨU NHANH'!$C$2,$A3485)),ISNUMBER(SEARCH('🔎 TRA CỨU NHANH'!$C$2,$B3485)))),1,0)</f>
        <v>0</v>
      </c>
      <c r="M3485" s="1" t="str">
        <f t="shared" si="108"/>
        <v/>
      </c>
      <c r="N3485" s="1">
        <f>N(N3484)+IF(AND('💰 BÁO GIÁ'!$C$27&lt;&gt;"",OR(ISNUMBER(SEARCH('💰 BÁO GIÁ'!$C$27,$A3485)),ISNUMBER(SEARCH('💰 BÁO GIÁ'!$C$27,$B3485)))),1,0)</f>
        <v>0</v>
      </c>
      <c r="O3485" s="1" t="str">
        <f t="shared" si="109"/>
        <v/>
      </c>
    </row>
    <row r="3486" customHeight="1" spans="1:15">
      <c r="A3486" s="1" t="str">
        <f>IF('📄 RON MIẾNG'!B81="","",'📄 RON MIẾNG'!B81)</f>
        <v>HH076562</v>
      </c>
      <c r="B3486" s="1" t="str">
        <f>IF('📄 RON MIẾNG'!B81="","",'📄 RON MIẾNG'!C81)</f>
        <v>Ron miếng Komatsu 6D102 (S6D102/6BT) Metal thép kẹp - NICE IN</v>
      </c>
      <c r="C3486" s="1" t="str">
        <f>IF('📄 RON MIẾNG'!B81="","","Ron miếng")</f>
        <v>Ron miếng</v>
      </c>
      <c r="D3486" s="1" t="str">
        <f>IF('📄 RON MIẾNG'!B81="","",'📄 RON MIẾNG'!F81)</f>
        <v>Cái</v>
      </c>
      <c r="E3486" s="13">
        <f>IF('📄 RON MIẾNG'!B81="","",'📄 RON MIẾNG'!G81)</f>
        <v>0</v>
      </c>
      <c r="F3486" s="13">
        <f>IF('📄 RON MIẾNG'!B81="","",'📄 RON MIẾNG'!H81)</f>
        <v>140000</v>
      </c>
      <c r="G3486" s="13">
        <f>IF('📄 RON MIẾNG'!B81="","",'📄 RON MIẾNG'!I81)</f>
        <v>160000</v>
      </c>
      <c r="H3486" s="13">
        <f>IF('📄 RON MIẾNG'!B81="","",'📄 RON MIẾNG'!J81)</f>
        <v>180000</v>
      </c>
      <c r="I3486" s="13">
        <f>IF('📄 RON MIẾNG'!B81="","",'📄 RON MIẾNG'!K81)</f>
        <v>0</v>
      </c>
      <c r="J3486" s="1" t="str">
        <f>IF('📄 RON MIẾNG'!B81="","","")</f>
        <v/>
      </c>
      <c r="L3486" s="1">
        <f>N(L3485)+IF(AND('🔎 TRA CỨU NHANH'!$C$2&lt;&gt;"",OR(ISNUMBER(SEARCH('🔎 TRA CỨU NHANH'!$C$2,$A3486)),ISNUMBER(SEARCH('🔎 TRA CỨU NHANH'!$C$2,$B3486)))),1,0)</f>
        <v>0</v>
      </c>
      <c r="M3486" s="1" t="str">
        <f t="shared" si="108"/>
        <v/>
      </c>
      <c r="N3486" s="1">
        <f>N(N3485)+IF(AND('💰 BÁO GIÁ'!$C$27&lt;&gt;"",OR(ISNUMBER(SEARCH('💰 BÁO GIÁ'!$C$27,$A3486)),ISNUMBER(SEARCH('💰 BÁO GIÁ'!$C$27,$B3486)))),1,0)</f>
        <v>0</v>
      </c>
      <c r="O3486" s="1" t="str">
        <f t="shared" si="109"/>
        <v/>
      </c>
    </row>
    <row r="3487" customHeight="1" spans="1:15">
      <c r="A3487" s="1" t="str">
        <f>IF('📄 RON MIẾNG'!B82="","",'📄 RON MIẾNG'!B82)</f>
        <v>HH078254</v>
      </c>
      <c r="B3487" s="1" t="str">
        <f>IF('📄 RON MIẾNG'!B82="","",'📄 RON MIẾNG'!C82)</f>
        <v>Ron miếng Komatsu 6D105/S6D105, Amiang (có kiềng sơ mi) - NICE IN</v>
      </c>
      <c r="C3487" s="1" t="str">
        <f>IF('📄 RON MIẾNG'!B82="","","Ron miếng")</f>
        <v>Ron miếng</v>
      </c>
      <c r="D3487" s="1" t="str">
        <f>IF('📄 RON MIẾNG'!B82="","",'📄 RON MIẾNG'!F82)</f>
        <v>Cái</v>
      </c>
      <c r="E3487" s="13">
        <f>IF('📄 RON MIẾNG'!B82="","",'📄 RON MIẾNG'!G82)</f>
        <v>0</v>
      </c>
      <c r="F3487" s="13">
        <f>IF('📄 RON MIẾNG'!B82="","",'📄 RON MIẾNG'!H82)</f>
        <v>215000</v>
      </c>
      <c r="G3487" s="13">
        <f>IF('📄 RON MIẾNG'!B82="","",'📄 RON MIẾNG'!I82)</f>
        <v>230000</v>
      </c>
      <c r="H3487" s="13">
        <f>IF('📄 RON MIẾNG'!B82="","",'📄 RON MIẾNG'!J82)</f>
        <v>250000</v>
      </c>
      <c r="I3487" s="13">
        <f>IF('📄 RON MIẾNG'!B82="","",'📄 RON MIẾNG'!K82)</f>
        <v>0</v>
      </c>
      <c r="J3487" s="1" t="str">
        <f>IF('📄 RON MIẾNG'!B82="","","")</f>
        <v/>
      </c>
      <c r="L3487" s="1">
        <f>N(L3486)+IF(AND('🔎 TRA CỨU NHANH'!$C$2&lt;&gt;"",OR(ISNUMBER(SEARCH('🔎 TRA CỨU NHANH'!$C$2,$A3487)),ISNUMBER(SEARCH('🔎 TRA CỨU NHANH'!$C$2,$B3487)))),1,0)</f>
        <v>0</v>
      </c>
      <c r="M3487" s="1" t="str">
        <f t="shared" si="108"/>
        <v/>
      </c>
      <c r="N3487" s="1">
        <f>N(N3486)+IF(AND('💰 BÁO GIÁ'!$C$27&lt;&gt;"",OR(ISNUMBER(SEARCH('💰 BÁO GIÁ'!$C$27,$A3487)),ISNUMBER(SEARCH('💰 BÁO GIÁ'!$C$27,$B3487)))),1,0)</f>
        <v>0</v>
      </c>
      <c r="O3487" s="1" t="str">
        <f t="shared" si="109"/>
        <v/>
      </c>
    </row>
    <row r="3488" customHeight="1" spans="1:15">
      <c r="A3488" s="1" t="str">
        <f>IF('📄 RON MIẾNG'!B83="","",'📄 RON MIẾNG'!B83)</f>
        <v>HH078569</v>
      </c>
      <c r="B3488" s="1" t="str">
        <f>IF('📄 RON MIẾNG'!B83="","",'📄 RON MIẾNG'!C83)</f>
        <v>Ron miếng Komatsu 6D125-N (S6D125) Thép, 16 lỗ - NICE IN</v>
      </c>
      <c r="C3488" s="1" t="str">
        <f>IF('📄 RON MIẾNG'!B83="","","Ron miếng")</f>
        <v>Ron miếng</v>
      </c>
      <c r="D3488" s="1" t="str">
        <f>IF('📄 RON MIẾNG'!B83="","",'📄 RON MIẾNG'!F83)</f>
        <v>Bộ 6c</v>
      </c>
      <c r="E3488" s="13">
        <f>IF('📄 RON MIẾNG'!B83="","",'📄 RON MIẾNG'!G83)</f>
        <v>0</v>
      </c>
      <c r="F3488" s="13">
        <f>IF('📄 RON MIẾNG'!B83="","",'📄 RON MIẾNG'!H83)</f>
        <v>500000</v>
      </c>
      <c r="G3488" s="13">
        <f>IF('📄 RON MIẾNG'!B83="","",'📄 RON MIẾNG'!I83)</f>
        <v>550000</v>
      </c>
      <c r="H3488" s="13">
        <f>IF('📄 RON MIẾNG'!B83="","",'📄 RON MIẾNG'!J83)</f>
        <v>600000</v>
      </c>
      <c r="I3488" s="13">
        <f>IF('📄 RON MIẾNG'!B83="","",'📄 RON MIẾNG'!K83)</f>
        <v>0</v>
      </c>
      <c r="J3488" s="1" t="str">
        <f>IF('📄 RON MIẾNG'!B83="","","")</f>
        <v/>
      </c>
      <c r="L3488" s="1">
        <f>N(L3487)+IF(AND('🔎 TRA CỨU NHANH'!$C$2&lt;&gt;"",OR(ISNUMBER(SEARCH('🔎 TRA CỨU NHANH'!$C$2,$A3488)),ISNUMBER(SEARCH('🔎 TRA CỨU NHANH'!$C$2,$B3488)))),1,0)</f>
        <v>0</v>
      </c>
      <c r="M3488" s="1" t="str">
        <f t="shared" si="108"/>
        <v/>
      </c>
      <c r="N3488" s="1">
        <f>N(N3487)+IF(AND('💰 BÁO GIÁ'!$C$27&lt;&gt;"",OR(ISNUMBER(SEARCH('💰 BÁO GIÁ'!$C$27,$A3488)),ISNUMBER(SEARCH('💰 BÁO GIÁ'!$C$27,$B3488)))),1,0)</f>
        <v>0</v>
      </c>
      <c r="O3488" s="1" t="str">
        <f t="shared" si="109"/>
        <v/>
      </c>
    </row>
    <row r="3489" customHeight="1" spans="1:15">
      <c r="A3489" s="1" t="str">
        <f>IF('📄 RON MIẾNG'!B84="","",'📄 RON MIẾNG'!B84)</f>
        <v>HH079298</v>
      </c>
      <c r="B3489" s="1" t="str">
        <f>IF('📄 RON MIẾNG'!B84="","",'📄 RON MIẾNG'!C84)</f>
        <v>Ron miếng Komatsu 6D125-O (S6D125) Thép, 15 lỗ - NICE IN</v>
      </c>
      <c r="C3489" s="1" t="str">
        <f>IF('📄 RON MIẾNG'!B84="","","Ron miếng")</f>
        <v>Ron miếng</v>
      </c>
      <c r="D3489" s="1" t="str">
        <f>IF('📄 RON MIẾNG'!B84="","",'📄 RON MIẾNG'!F84)</f>
        <v>Bộ 6 cái</v>
      </c>
      <c r="E3489" s="13">
        <f>IF('📄 RON MIẾNG'!B84="","",'📄 RON MIẾNG'!G84)</f>
        <v>0</v>
      </c>
      <c r="F3489" s="13">
        <f>IF('📄 RON MIẾNG'!B84="","",'📄 RON MIẾNG'!H84)</f>
        <v>500000</v>
      </c>
      <c r="G3489" s="13">
        <f>IF('📄 RON MIẾNG'!B84="","",'📄 RON MIẾNG'!I84)</f>
        <v>550000</v>
      </c>
      <c r="H3489" s="13">
        <f>IF('📄 RON MIẾNG'!B84="","",'📄 RON MIẾNG'!J84)</f>
        <v>600000</v>
      </c>
      <c r="I3489" s="13">
        <f>IF('📄 RON MIẾNG'!B84="","",'📄 RON MIẾNG'!K84)</f>
        <v>0</v>
      </c>
      <c r="J3489" s="1" t="str">
        <f>IF('📄 RON MIẾNG'!B84="","","")</f>
        <v/>
      </c>
      <c r="L3489" s="1">
        <f>N(L3488)+IF(AND('🔎 TRA CỨU NHANH'!$C$2&lt;&gt;"",OR(ISNUMBER(SEARCH('🔎 TRA CỨU NHANH'!$C$2,$A3489)),ISNUMBER(SEARCH('🔎 TRA CỨU NHANH'!$C$2,$B3489)))),1,0)</f>
        <v>0</v>
      </c>
      <c r="M3489" s="1" t="str">
        <f t="shared" si="108"/>
        <v/>
      </c>
      <c r="N3489" s="1">
        <f>N(N3488)+IF(AND('💰 BÁO GIÁ'!$C$27&lt;&gt;"",OR(ISNUMBER(SEARCH('💰 BÁO GIÁ'!$C$27,$A3489)),ISNUMBER(SEARCH('💰 BÁO GIÁ'!$C$27,$B3489)))),1,0)</f>
        <v>0</v>
      </c>
      <c r="O3489" s="1" t="str">
        <f t="shared" si="109"/>
        <v/>
      </c>
    </row>
    <row r="3490" customHeight="1" spans="1:15">
      <c r="A3490" s="1" t="str">
        <f>IF('📄 RON MIẾNG'!B85="","",'📄 RON MIẾNG'!B85)</f>
        <v>HH00775</v>
      </c>
      <c r="B3490" s="1" t="str">
        <f>IF('📄 RON MIẾNG'!B85="","",'📄 RON MIẾNG'!C85)</f>
        <v>Ron miếng Komatsu S6D102/ 6D102/ 6BT, metal thép kẹp - DF</v>
      </c>
      <c r="C3490" s="1" t="str">
        <f>IF('📄 RON MIẾNG'!B85="","","Ron miếng")</f>
        <v>Ron miếng</v>
      </c>
      <c r="D3490" s="1" t="str">
        <f>IF('📄 RON MIẾNG'!B85="","",'📄 RON MIẾNG'!F85)</f>
        <v>Cái</v>
      </c>
      <c r="E3490" s="13">
        <f>IF('📄 RON MIẾNG'!B85="","",'📄 RON MIẾNG'!G85)</f>
        <v>0</v>
      </c>
      <c r="F3490" s="13">
        <f>IF('📄 RON MIẾNG'!B85="","",'📄 RON MIẾNG'!H85)</f>
        <v>220000</v>
      </c>
      <c r="G3490" s="13">
        <f>IF('📄 RON MIẾNG'!B85="","",'📄 RON MIẾNG'!I85)</f>
        <v>240000</v>
      </c>
      <c r="H3490" s="13">
        <f>IF('📄 RON MIẾNG'!B85="","",'📄 RON MIẾNG'!J85)</f>
        <v>260000</v>
      </c>
      <c r="I3490" s="13">
        <f>IF('📄 RON MIẾNG'!B85="","",'📄 RON MIẾNG'!K85)</f>
        <v>0</v>
      </c>
      <c r="J3490" s="1" t="str">
        <f>IF('📄 RON MIẾNG'!B85="","","")</f>
        <v/>
      </c>
      <c r="L3490" s="1">
        <f>N(L3489)+IF(AND('🔎 TRA CỨU NHANH'!$C$2&lt;&gt;"",OR(ISNUMBER(SEARCH('🔎 TRA CỨU NHANH'!$C$2,$A3490)),ISNUMBER(SEARCH('🔎 TRA CỨU NHANH'!$C$2,$B3490)))),1,0)</f>
        <v>0</v>
      </c>
      <c r="M3490" s="1" t="str">
        <f t="shared" si="108"/>
        <v/>
      </c>
      <c r="N3490" s="1">
        <f>N(N3489)+IF(AND('💰 BÁO GIÁ'!$C$27&lt;&gt;"",OR(ISNUMBER(SEARCH('💰 BÁO GIÁ'!$C$27,$A3490)),ISNUMBER(SEARCH('💰 BÁO GIÁ'!$C$27,$B3490)))),1,0)</f>
        <v>0</v>
      </c>
      <c r="O3490" s="1" t="str">
        <f t="shared" si="109"/>
        <v/>
      </c>
    </row>
    <row r="3491" customHeight="1" spans="1:15">
      <c r="A3491" s="1" t="str">
        <f>IF('📄 RON MIẾNG'!B86="","",'📄 RON MIẾNG'!B86)</f>
        <v>HH071826</v>
      </c>
      <c r="B3491" s="1" t="str">
        <f>IF('📄 RON MIẾNG'!B86="","",'📄 RON MIẾNG'!C86)</f>
        <v>Ron miếng Komatsu S6D110 (6D110) - Thép - DF</v>
      </c>
      <c r="C3491" s="1" t="str">
        <f>IF('📄 RON MIẾNG'!B86="","","Ron miếng")</f>
        <v>Ron miếng</v>
      </c>
      <c r="D3491" s="1" t="str">
        <f>IF('📄 RON MIẾNG'!B86="","",'📄 RON MIẾNG'!F86)</f>
        <v>Cái</v>
      </c>
      <c r="E3491" s="13">
        <f>IF('📄 RON MIẾNG'!B86="","",'📄 RON MIẾNG'!G86)</f>
        <v>0</v>
      </c>
      <c r="F3491" s="13">
        <f>IF('📄 RON MIẾNG'!B86="","",'📄 RON MIẾNG'!H86)</f>
        <v>530000</v>
      </c>
      <c r="G3491" s="13">
        <f>IF('📄 RON MIẾNG'!B86="","",'📄 RON MIẾNG'!I86)</f>
        <v>570000</v>
      </c>
      <c r="H3491" s="13">
        <f>IF('📄 RON MIẾNG'!B86="","",'📄 RON MIẾNG'!J86)</f>
        <v>620000</v>
      </c>
      <c r="I3491" s="13">
        <f>IF('📄 RON MIẾNG'!B86="","",'📄 RON MIẾNG'!K86)</f>
        <v>0</v>
      </c>
      <c r="J3491" s="1" t="str">
        <f>IF('📄 RON MIẾNG'!B86="","","")</f>
        <v/>
      </c>
      <c r="L3491" s="1">
        <f>N(L3490)+IF(AND('🔎 TRA CỨU NHANH'!$C$2&lt;&gt;"",OR(ISNUMBER(SEARCH('🔎 TRA CỨU NHANH'!$C$2,$A3491)),ISNUMBER(SEARCH('🔎 TRA CỨU NHANH'!$C$2,$B3491)))),1,0)</f>
        <v>0</v>
      </c>
      <c r="M3491" s="1" t="str">
        <f t="shared" si="108"/>
        <v/>
      </c>
      <c r="N3491" s="1">
        <f>N(N3490)+IF(AND('💰 BÁO GIÁ'!$C$27&lt;&gt;"",OR(ISNUMBER(SEARCH('💰 BÁO GIÁ'!$C$27,$A3491)),ISNUMBER(SEARCH('💰 BÁO GIÁ'!$C$27,$B3491)))),1,0)</f>
        <v>0</v>
      </c>
      <c r="O3491" s="1" t="str">
        <f t="shared" si="109"/>
        <v/>
      </c>
    </row>
    <row r="3492" customHeight="1" spans="1:15">
      <c r="A3492" s="1" t="str">
        <f>IF('📄 RON MIẾNG'!B87="","",'📄 RON MIẾNG'!B87)</f>
        <v>HH072750</v>
      </c>
      <c r="B3492" s="1" t="str">
        <f>IF('📄 RON MIẾNG'!B87="","",'📄 RON MIẾNG'!C87)</f>
        <v>Ron miếng Komatsu S6D140 / 6D140, Steel thép - DF</v>
      </c>
      <c r="C3492" s="1" t="str">
        <f>IF('📄 RON MIẾNG'!B87="","","Ron miếng")</f>
        <v>Ron miếng</v>
      </c>
      <c r="D3492" s="1" t="str">
        <f>IF('📄 RON MIẾNG'!B87="","",'📄 RON MIẾNG'!F87)</f>
        <v>Bộ 6c</v>
      </c>
      <c r="E3492" s="13">
        <f>IF('📄 RON MIẾNG'!B87="","",'📄 RON MIẾNG'!G87)</f>
        <v>0</v>
      </c>
      <c r="F3492" s="13">
        <f>IF('📄 RON MIẾNG'!B87="","",'📄 RON MIẾNG'!H87)</f>
        <v>900000</v>
      </c>
      <c r="G3492" s="13">
        <f>IF('📄 RON MIẾNG'!B87="","",'📄 RON MIẾNG'!I87)</f>
        <v>1000000</v>
      </c>
      <c r="H3492" s="13">
        <f>IF('📄 RON MIẾNG'!B87="","",'📄 RON MIẾNG'!J87)</f>
        <v>1100000</v>
      </c>
      <c r="I3492" s="13">
        <f>IF('📄 RON MIẾNG'!B87="","",'📄 RON MIẾNG'!K87)</f>
        <v>0</v>
      </c>
      <c r="J3492" s="1" t="str">
        <f>IF('📄 RON MIẾNG'!B87="","","")</f>
        <v/>
      </c>
      <c r="L3492" s="1">
        <f>N(L3491)+IF(AND('🔎 TRA CỨU NHANH'!$C$2&lt;&gt;"",OR(ISNUMBER(SEARCH('🔎 TRA CỨU NHANH'!$C$2,$A3492)),ISNUMBER(SEARCH('🔎 TRA CỨU NHANH'!$C$2,$B3492)))),1,0)</f>
        <v>0</v>
      </c>
      <c r="M3492" s="1" t="str">
        <f t="shared" si="108"/>
        <v/>
      </c>
      <c r="N3492" s="1">
        <f>N(N3491)+IF(AND('💰 BÁO GIÁ'!$C$27&lt;&gt;"",OR(ISNUMBER(SEARCH('💰 BÁO GIÁ'!$C$27,$A3492)),ISNUMBER(SEARCH('💰 BÁO GIÁ'!$C$27,$B3492)))),1,0)</f>
        <v>0</v>
      </c>
      <c r="O3492" s="1" t="str">
        <f t="shared" si="109"/>
        <v/>
      </c>
    </row>
    <row r="3493" customHeight="1" spans="1:15">
      <c r="A3493" s="1" t="str">
        <f>IF('📄 RON MIẾNG'!B88="","",'📄 RON MIẾNG'!B88)</f>
        <v/>
      </c>
      <c r="B3493" s="1" t="str">
        <f>IF('📄 RON MIẾNG'!B88="","",'📄 RON MIẾNG'!C88)</f>
        <v/>
      </c>
      <c r="C3493" s="1" t="str">
        <f>IF('📄 RON MIẾNG'!B88="","","Ron miếng")</f>
        <v/>
      </c>
      <c r="D3493" s="1" t="str">
        <f>IF('📄 RON MIẾNG'!B88="","",'📄 RON MIẾNG'!F88)</f>
        <v/>
      </c>
      <c r="E3493" s="1" t="str">
        <f>IF('📄 RON MIẾNG'!B88="","",'📄 RON MIẾNG'!G88)</f>
        <v/>
      </c>
      <c r="F3493" s="1" t="str">
        <f>IF('📄 RON MIẾNG'!B88="","",'📄 RON MIẾNG'!H88)</f>
        <v/>
      </c>
      <c r="G3493" s="1" t="str">
        <f>IF('📄 RON MIẾNG'!B88="","",'📄 RON MIẾNG'!I88)</f>
        <v/>
      </c>
      <c r="H3493" s="1" t="str">
        <f>IF('📄 RON MIẾNG'!B88="","",'📄 RON MIẾNG'!J88)</f>
        <v/>
      </c>
      <c r="I3493" s="1" t="str">
        <f>IF('📄 RON MIẾNG'!B88="","",'📄 RON MIẾNG'!K88)</f>
        <v/>
      </c>
      <c r="J3493" s="1" t="str">
        <f>IF('📄 RON MIẾNG'!B88="","","")</f>
        <v/>
      </c>
      <c r="L3493" s="1">
        <f>N(L3492)+IF(AND('🔎 TRA CỨU NHANH'!$C$2&lt;&gt;"",OR(ISNUMBER(SEARCH('🔎 TRA CỨU NHANH'!$C$2,$A3493)),ISNUMBER(SEARCH('🔎 TRA CỨU NHANH'!$C$2,$B3493)))),1,0)</f>
        <v>0</v>
      </c>
      <c r="M3493" s="1" t="str">
        <f t="shared" si="108"/>
        <v/>
      </c>
      <c r="N3493" s="1">
        <f>N(N3492)+IF(AND('💰 BÁO GIÁ'!$C$27&lt;&gt;"",OR(ISNUMBER(SEARCH('💰 BÁO GIÁ'!$C$27,$A3493)),ISNUMBER(SEARCH('💰 BÁO GIÁ'!$C$27,$B3493)))),1,0)</f>
        <v>0</v>
      </c>
      <c r="O3493" s="1" t="str">
        <f t="shared" si="109"/>
        <v/>
      </c>
    </row>
    <row r="3494" customHeight="1" spans="1:15">
      <c r="A3494" s="1" t="str">
        <f>IF('📄 RON MIẾNG'!B89="","",'📄 RON MIẾNG'!B89)</f>
        <v>HH080428</v>
      </c>
      <c r="B3494" s="1" t="str">
        <f>IF('📄 RON MIẾNG'!B89="","",'📄 RON MIẾNG'!C89)</f>
        <v>Ron miếng 4D56 - 16V (Mitsu L200/ Triton) Thép - MASAKO</v>
      </c>
      <c r="C3494" s="1" t="str">
        <f>IF('📄 RON MIẾNG'!B89="","","Ron miếng")</f>
        <v>Ron miếng</v>
      </c>
      <c r="D3494" s="1" t="str">
        <f>IF('📄 RON MIẾNG'!B89="","",'📄 RON MIẾNG'!F89)</f>
        <v>Cái</v>
      </c>
      <c r="E3494" s="13">
        <f>IF('📄 RON MIẾNG'!B89="","",'📄 RON MIẾNG'!G89)</f>
        <v>0</v>
      </c>
      <c r="F3494" s="13">
        <f>IF('📄 RON MIẾNG'!B89="","",'📄 RON MIẾNG'!H89)</f>
        <v>110000</v>
      </c>
      <c r="G3494" s="13">
        <f>IF('📄 RON MIẾNG'!B89="","",'📄 RON MIẾNG'!I89)</f>
        <v>120000</v>
      </c>
      <c r="H3494" s="13">
        <f>IF('📄 RON MIẾNG'!B89="","",'📄 RON MIẾNG'!J89)</f>
        <v>130000</v>
      </c>
      <c r="I3494" s="13">
        <f>IF('📄 RON MIẾNG'!B89="","",'📄 RON MIẾNG'!K89)</f>
        <v>0</v>
      </c>
      <c r="J3494" s="1" t="str">
        <f>IF('📄 RON MIẾNG'!B89="","","")</f>
        <v/>
      </c>
      <c r="L3494" s="1">
        <f>N(L3493)+IF(AND('🔎 TRA CỨU NHANH'!$C$2&lt;&gt;"",OR(ISNUMBER(SEARCH('🔎 TRA CỨU NHANH'!$C$2,$A3494)),ISNUMBER(SEARCH('🔎 TRA CỨU NHANH'!$C$2,$B3494)))),1,0)</f>
        <v>0</v>
      </c>
      <c r="M3494" s="1" t="str">
        <f t="shared" si="108"/>
        <v/>
      </c>
      <c r="N3494" s="1">
        <f>N(N3493)+IF(AND('💰 BÁO GIÁ'!$C$27&lt;&gt;"",OR(ISNUMBER(SEARCH('💰 BÁO GIÁ'!$C$27,$A3494)),ISNUMBER(SEARCH('💰 BÁO GIÁ'!$C$27,$B3494)))),1,0)</f>
        <v>0</v>
      </c>
      <c r="O3494" s="1" t="str">
        <f t="shared" si="109"/>
        <v/>
      </c>
    </row>
    <row r="3495" customHeight="1" spans="1:15">
      <c r="A3495" s="1" t="str">
        <f>IF('📄 RON MIẾNG'!B90="","",'📄 RON MIẾNG'!B90)</f>
        <v>HH077326</v>
      </c>
      <c r="B3495" s="1" t="str">
        <f>IF('📄 RON MIẾNG'!B90="","",'📄 RON MIẾNG'!C90)</f>
        <v>Ron miếng Mitsu 4D31, Thép Inox (4D30/D4AL) - NICE IN</v>
      </c>
      <c r="C3495" s="1" t="str">
        <f>IF('📄 RON MIẾNG'!B90="","","Ron miếng")</f>
        <v>Ron miếng</v>
      </c>
      <c r="D3495" s="1" t="str">
        <f>IF('📄 RON MIẾNG'!B90="","",'📄 RON MIẾNG'!F90)</f>
        <v>Cái</v>
      </c>
      <c r="E3495" s="13">
        <f>IF('📄 RON MIẾNG'!B90="","",'📄 RON MIẾNG'!G90)</f>
        <v>0</v>
      </c>
      <c r="F3495" s="13">
        <f>IF('📄 RON MIẾNG'!B90="","",'📄 RON MIẾNG'!H90)</f>
        <v>170000</v>
      </c>
      <c r="G3495" s="13">
        <f>IF('📄 RON MIẾNG'!B90="","",'📄 RON MIẾNG'!I90)</f>
        <v>185000</v>
      </c>
      <c r="H3495" s="13">
        <f>IF('📄 RON MIẾNG'!B90="","",'📄 RON MIẾNG'!J90)</f>
        <v>200000</v>
      </c>
      <c r="I3495" s="13">
        <f>IF('📄 RON MIẾNG'!B90="","",'📄 RON MIẾNG'!K90)</f>
        <v>0</v>
      </c>
      <c r="J3495" s="1" t="str">
        <f>IF('📄 RON MIẾNG'!B90="","","")</f>
        <v/>
      </c>
      <c r="L3495" s="1">
        <f>N(L3494)+IF(AND('🔎 TRA CỨU NHANH'!$C$2&lt;&gt;"",OR(ISNUMBER(SEARCH('🔎 TRA CỨU NHANH'!$C$2,$A3495)),ISNUMBER(SEARCH('🔎 TRA CỨU NHANH'!$C$2,$B3495)))),1,0)</f>
        <v>0</v>
      </c>
      <c r="M3495" s="1" t="str">
        <f t="shared" si="108"/>
        <v/>
      </c>
      <c r="N3495" s="1">
        <f>N(N3494)+IF(AND('💰 BÁO GIÁ'!$C$27&lt;&gt;"",OR(ISNUMBER(SEARCH('💰 BÁO GIÁ'!$C$27,$A3495)),ISNUMBER(SEARCH('💰 BÁO GIÁ'!$C$27,$B3495)))),1,0)</f>
        <v>0</v>
      </c>
      <c r="O3495" s="1" t="str">
        <f t="shared" si="109"/>
        <v/>
      </c>
    </row>
    <row r="3496" customHeight="1" spans="1:15">
      <c r="A3496" s="1" t="str">
        <f>IF('📄 RON MIẾNG'!B91="","",'📄 RON MIẾNG'!B91)</f>
        <v>HH076258</v>
      </c>
      <c r="B3496" s="1" t="str">
        <f>IF('📄 RON MIẾNG'!B91="","",'📄 RON MIẾNG'!C91)</f>
        <v>Ron miếng Mitsu 4D32, Thép, D4AF/K1 - MASAKO</v>
      </c>
      <c r="C3496" s="1" t="str">
        <f>IF('📄 RON MIẾNG'!B91="","","Ron miếng")</f>
        <v>Ron miếng</v>
      </c>
      <c r="D3496" s="1" t="str">
        <f>IF('📄 RON MIẾNG'!B91="","",'📄 RON MIẾNG'!F91)</f>
        <v>Cái</v>
      </c>
      <c r="E3496" s="13">
        <f>IF('📄 RON MIẾNG'!B91="","",'📄 RON MIẾNG'!G91)</f>
        <v>0</v>
      </c>
      <c r="F3496" s="13">
        <f>IF('📄 RON MIẾNG'!B91="","",'📄 RON MIẾNG'!H91)</f>
        <v>110000</v>
      </c>
      <c r="G3496" s="13">
        <f>IF('📄 RON MIẾNG'!B91="","",'📄 RON MIẾNG'!I91)</f>
        <v>130000</v>
      </c>
      <c r="H3496" s="13">
        <f>IF('📄 RON MIẾNG'!B91="","",'📄 RON MIẾNG'!J91)</f>
        <v>150000</v>
      </c>
      <c r="I3496" s="13">
        <f>IF('📄 RON MIẾNG'!B91="","",'📄 RON MIẾNG'!K91)</f>
        <v>0</v>
      </c>
      <c r="J3496" s="1" t="str">
        <f>IF('📄 RON MIẾNG'!B91="","","")</f>
        <v/>
      </c>
      <c r="L3496" s="1">
        <f>N(L3495)+IF(AND('🔎 TRA CỨU NHANH'!$C$2&lt;&gt;"",OR(ISNUMBER(SEARCH('🔎 TRA CỨU NHANH'!$C$2,$A3496)),ISNUMBER(SEARCH('🔎 TRA CỨU NHANH'!$C$2,$B3496)))),1,0)</f>
        <v>0</v>
      </c>
      <c r="M3496" s="1" t="str">
        <f t="shared" si="108"/>
        <v/>
      </c>
      <c r="N3496" s="1">
        <f>N(N3495)+IF(AND('💰 BÁO GIÁ'!$C$27&lt;&gt;"",OR(ISNUMBER(SEARCH('💰 BÁO GIÁ'!$C$27,$A3496)),ISNUMBER(SEARCH('💰 BÁO GIÁ'!$C$27,$B3496)))),1,0)</f>
        <v>0</v>
      </c>
      <c r="O3496" s="1" t="str">
        <f t="shared" si="109"/>
        <v/>
      </c>
    </row>
    <row r="3497" customHeight="1" spans="1:15">
      <c r="A3497" s="1" t="str">
        <f>IF('📄 RON MIẾNG'!B92="","",'📄 RON MIẾNG'!B92)</f>
        <v>HH076257</v>
      </c>
      <c r="B3497" s="1" t="str">
        <f>IF('📄 RON MIẾNG'!B92="","",'📄 RON MIẾNG'!C92)</f>
        <v>Ron miếng Mitsu 4D34 Thép - MASAKO</v>
      </c>
      <c r="C3497" s="1" t="str">
        <f>IF('📄 RON MIẾNG'!B92="","","Ron miếng")</f>
        <v>Ron miếng</v>
      </c>
      <c r="D3497" s="1" t="str">
        <f>IF('📄 RON MIẾNG'!B92="","",'📄 RON MIẾNG'!F92)</f>
        <v>Cái</v>
      </c>
      <c r="E3497" s="13">
        <f>IF('📄 RON MIẾNG'!B92="","",'📄 RON MIẾNG'!G92)</f>
        <v>0</v>
      </c>
      <c r="F3497" s="13">
        <f>IF('📄 RON MIẾNG'!B92="","",'📄 RON MIẾNG'!H92)</f>
        <v>120000</v>
      </c>
      <c r="G3497" s="13">
        <f>IF('📄 RON MIẾNG'!B92="","",'📄 RON MIẾNG'!I92)</f>
        <v>130000</v>
      </c>
      <c r="H3497" s="13">
        <f>IF('📄 RON MIẾNG'!B92="","",'📄 RON MIẾNG'!J92)</f>
        <v>150000</v>
      </c>
      <c r="I3497" s="13">
        <f>IF('📄 RON MIẾNG'!B92="","",'📄 RON MIẾNG'!K92)</f>
        <v>0</v>
      </c>
      <c r="J3497" s="1" t="str">
        <f>IF('📄 RON MIẾNG'!B92="","","")</f>
        <v/>
      </c>
      <c r="L3497" s="1">
        <f>N(L3496)+IF(AND('🔎 TRA CỨU NHANH'!$C$2&lt;&gt;"",OR(ISNUMBER(SEARCH('🔎 TRA CỨU NHANH'!$C$2,$A3497)),ISNUMBER(SEARCH('🔎 TRA CỨU NHANH'!$C$2,$B3497)))),1,0)</f>
        <v>0</v>
      </c>
      <c r="M3497" s="1" t="str">
        <f t="shared" si="108"/>
        <v/>
      </c>
      <c r="N3497" s="1">
        <f>N(N3496)+IF(AND('💰 BÁO GIÁ'!$C$27&lt;&gt;"",OR(ISNUMBER(SEARCH('💰 BÁO GIÁ'!$C$27,$A3497)),ISNUMBER(SEARCH('💰 BÁO GIÁ'!$C$27,$B3497)))),1,0)</f>
        <v>0</v>
      </c>
      <c r="O3497" s="1" t="str">
        <f t="shared" si="109"/>
        <v/>
      </c>
    </row>
    <row r="3498" customHeight="1" spans="1:15">
      <c r="A3498" s="1" t="str">
        <f>IF('📄 RON MIẾNG'!B93="","",'📄 RON MIẾNG'!B93)</f>
        <v>HH077911</v>
      </c>
      <c r="B3498" s="1" t="str">
        <f>IF('📄 RON MIẾNG'!B93="","",'📄 RON MIẾNG'!C93)</f>
        <v>Ron miếng Mitsu 4D34, Thép Inox - NICE IN</v>
      </c>
      <c r="C3498" s="1" t="str">
        <f>IF('📄 RON MIẾNG'!B93="","","Ron miếng")</f>
        <v>Ron miếng</v>
      </c>
      <c r="D3498" s="1" t="str">
        <f>IF('📄 RON MIẾNG'!B93="","",'📄 RON MIẾNG'!F93)</f>
        <v>Cái</v>
      </c>
      <c r="E3498" s="13">
        <f>IF('📄 RON MIẾNG'!B93="","",'📄 RON MIẾNG'!G93)</f>
        <v>0</v>
      </c>
      <c r="F3498" s="13">
        <f>IF('📄 RON MIẾNG'!B93="","",'📄 RON MIẾNG'!H93)</f>
        <v>160000</v>
      </c>
      <c r="G3498" s="13">
        <f>IF('📄 RON MIẾNG'!B93="","",'📄 RON MIẾNG'!I93)</f>
        <v>170000</v>
      </c>
      <c r="H3498" s="13">
        <f>IF('📄 RON MIẾNG'!B93="","",'📄 RON MIẾNG'!J93)</f>
        <v>180000</v>
      </c>
      <c r="I3498" s="13">
        <f>IF('📄 RON MIẾNG'!B93="","",'📄 RON MIẾNG'!K93)</f>
        <v>0</v>
      </c>
      <c r="J3498" s="1" t="str">
        <f>IF('📄 RON MIẾNG'!B93="","","")</f>
        <v/>
      </c>
      <c r="L3498" s="1">
        <f>N(L3497)+IF(AND('🔎 TRA CỨU NHANH'!$C$2&lt;&gt;"",OR(ISNUMBER(SEARCH('🔎 TRA CỨU NHANH'!$C$2,$A3498)),ISNUMBER(SEARCH('🔎 TRA CỨU NHANH'!$C$2,$B3498)))),1,0)</f>
        <v>0</v>
      </c>
      <c r="M3498" s="1" t="str">
        <f t="shared" si="108"/>
        <v/>
      </c>
      <c r="N3498" s="1">
        <f>N(N3497)+IF(AND('💰 BÁO GIÁ'!$C$27&lt;&gt;"",OR(ISNUMBER(SEARCH('💰 BÁO GIÁ'!$C$27,$A3498)),ISNUMBER(SEARCH('💰 BÁO GIÁ'!$C$27,$B3498)))),1,0)</f>
        <v>0</v>
      </c>
      <c r="O3498" s="1" t="str">
        <f t="shared" si="109"/>
        <v/>
      </c>
    </row>
    <row r="3499" customHeight="1" spans="1:15">
      <c r="A3499" s="1" t="str">
        <f>IF('📄 RON MIẾNG'!B94="","",'📄 RON MIẾNG'!B94)</f>
        <v>HH084260</v>
      </c>
      <c r="B3499" s="1" t="str">
        <f>IF('📄 RON MIẾNG'!B94="","",'📄 RON MIẾNG'!C94)</f>
        <v>Ron miếng Mitsu 4D35, Thép - DF</v>
      </c>
      <c r="C3499" s="1" t="str">
        <f>IF('📄 RON MIẾNG'!B94="","","Ron miếng")</f>
        <v>Ron miếng</v>
      </c>
      <c r="D3499" s="1" t="str">
        <f>IF('📄 RON MIẾNG'!B94="","",'📄 RON MIẾNG'!F94)</f>
        <v>Cái</v>
      </c>
      <c r="E3499" s="13">
        <f>IF('📄 RON MIẾNG'!B94="","",'📄 RON MIẾNG'!G94)</f>
        <v>0</v>
      </c>
      <c r="F3499" s="13">
        <f>IF('📄 RON MIẾNG'!B94="","",'📄 RON MIẾNG'!H94)</f>
        <v>160000</v>
      </c>
      <c r="G3499" s="13">
        <f>IF('📄 RON MIẾNG'!B94="","",'📄 RON MIẾNG'!I94)</f>
        <v>170000</v>
      </c>
      <c r="H3499" s="13">
        <f>IF('📄 RON MIẾNG'!B94="","",'📄 RON MIẾNG'!J94)</f>
        <v>200000</v>
      </c>
      <c r="I3499" s="13">
        <f>IF('📄 RON MIẾNG'!B94="","",'📄 RON MIẾNG'!K94)</f>
        <v>0</v>
      </c>
      <c r="J3499" s="1" t="str">
        <f>IF('📄 RON MIẾNG'!B94="","","")</f>
        <v/>
      </c>
      <c r="L3499" s="1">
        <f>N(L3498)+IF(AND('🔎 TRA CỨU NHANH'!$C$2&lt;&gt;"",OR(ISNUMBER(SEARCH('🔎 TRA CỨU NHANH'!$C$2,$A3499)),ISNUMBER(SEARCH('🔎 TRA CỨU NHANH'!$C$2,$B3499)))),1,0)</f>
        <v>0</v>
      </c>
      <c r="M3499" s="1" t="str">
        <f t="shared" si="108"/>
        <v/>
      </c>
      <c r="N3499" s="1">
        <f>N(N3498)+IF(AND('💰 BÁO GIÁ'!$C$27&lt;&gt;"",OR(ISNUMBER(SEARCH('💰 BÁO GIÁ'!$C$27,$A3499)),ISNUMBER(SEARCH('💰 BÁO GIÁ'!$C$27,$B3499)))),1,0)</f>
        <v>0</v>
      </c>
      <c r="O3499" s="1" t="str">
        <f t="shared" si="109"/>
        <v/>
      </c>
    </row>
    <row r="3500" customHeight="1" spans="1:15">
      <c r="A3500" s="1" t="str">
        <f>IF('📄 RON MIẾNG'!B95="","",'📄 RON MIẾNG'!B95)</f>
        <v>HH076283</v>
      </c>
      <c r="B3500" s="1" t="str">
        <f>IF('📄 RON MIẾNG'!B95="","",'📄 RON MIẾNG'!C95)</f>
        <v>Ron miếng Mitsu 4D55/4D56, graphite - NICE IN</v>
      </c>
      <c r="C3500" s="1" t="str">
        <f>IF('📄 RON MIẾNG'!B95="","","Ron miếng")</f>
        <v>Ron miếng</v>
      </c>
      <c r="D3500" s="1" t="str">
        <f>IF('📄 RON MIẾNG'!B95="","",'📄 RON MIẾNG'!F95)</f>
        <v>Cái</v>
      </c>
      <c r="E3500" s="13">
        <f>IF('📄 RON MIẾNG'!B95="","",'📄 RON MIẾNG'!G95)</f>
        <v>0</v>
      </c>
      <c r="F3500" s="13">
        <f>IF('📄 RON MIẾNG'!B95="","",'📄 RON MIẾNG'!H95)</f>
        <v>75000</v>
      </c>
      <c r="G3500" s="13">
        <f>IF('📄 RON MIẾNG'!B95="","",'📄 RON MIẾNG'!I95)</f>
        <v>90000</v>
      </c>
      <c r="H3500" s="13">
        <f>IF('📄 RON MIẾNG'!B95="","",'📄 RON MIẾNG'!J95)</f>
        <v>100000</v>
      </c>
      <c r="I3500" s="13">
        <f>IF('📄 RON MIẾNG'!B95="","",'📄 RON MIẾNG'!K95)</f>
        <v>0</v>
      </c>
      <c r="J3500" s="1" t="str">
        <f>IF('📄 RON MIẾNG'!B95="","","")</f>
        <v/>
      </c>
      <c r="L3500" s="1">
        <f>N(L3499)+IF(AND('🔎 TRA CỨU NHANH'!$C$2&lt;&gt;"",OR(ISNUMBER(SEARCH('🔎 TRA CỨU NHANH'!$C$2,$A3500)),ISNUMBER(SEARCH('🔎 TRA CỨU NHANH'!$C$2,$B3500)))),1,0)</f>
        <v>0</v>
      </c>
      <c r="M3500" s="1" t="str">
        <f t="shared" si="108"/>
        <v/>
      </c>
      <c r="N3500" s="1">
        <f>N(N3499)+IF(AND('💰 BÁO GIÁ'!$C$27&lt;&gt;"",OR(ISNUMBER(SEARCH('💰 BÁO GIÁ'!$C$27,$A3500)),ISNUMBER(SEARCH('💰 BÁO GIÁ'!$C$27,$B3500)))),1,0)</f>
        <v>0</v>
      </c>
      <c r="O3500" s="1" t="str">
        <f t="shared" si="109"/>
        <v/>
      </c>
    </row>
    <row r="3501" customHeight="1" spans="1:15">
      <c r="A3501" s="1" t="str">
        <f>IF('📄 RON MIẾNG'!B96="","",'📄 RON MIẾNG'!B96)</f>
        <v>HH084261</v>
      </c>
      <c r="B3501" s="1" t="str">
        <f>IF('📄 RON MIẾNG'!B96="","",'📄 RON MIẾNG'!C96)</f>
        <v>Ron miếng Mitsu 4DQ3, Metal thép kẹp - DF</v>
      </c>
      <c r="C3501" s="1" t="str">
        <f>IF('📄 RON MIẾNG'!B96="","","Ron miếng")</f>
        <v>Ron miếng</v>
      </c>
      <c r="D3501" s="1" t="str">
        <f>IF('📄 RON MIẾNG'!B96="","",'📄 RON MIẾNG'!F96)</f>
        <v>Cái</v>
      </c>
      <c r="E3501" s="13">
        <f>IF('📄 RON MIẾNG'!B96="","",'📄 RON MIẾNG'!G96)</f>
        <v>0</v>
      </c>
      <c r="F3501" s="13">
        <f>IF('📄 RON MIẾNG'!B96="","",'📄 RON MIẾNG'!H96)</f>
        <v>150000</v>
      </c>
      <c r="G3501" s="13">
        <f>IF('📄 RON MIẾNG'!B96="","",'📄 RON MIẾNG'!I96)</f>
        <v>160000</v>
      </c>
      <c r="H3501" s="13">
        <f>IF('📄 RON MIẾNG'!B96="","",'📄 RON MIẾNG'!J96)</f>
        <v>180000</v>
      </c>
      <c r="I3501" s="13">
        <f>IF('📄 RON MIẾNG'!B96="","",'📄 RON MIẾNG'!K96)</f>
        <v>0</v>
      </c>
      <c r="J3501" s="1" t="str">
        <f>IF('📄 RON MIẾNG'!B96="","","")</f>
        <v/>
      </c>
      <c r="L3501" s="1">
        <f>N(L3500)+IF(AND('🔎 TRA CỨU NHANH'!$C$2&lt;&gt;"",OR(ISNUMBER(SEARCH('🔎 TRA CỨU NHANH'!$C$2,$A3501)),ISNUMBER(SEARCH('🔎 TRA CỨU NHANH'!$C$2,$B3501)))),1,0)</f>
        <v>0</v>
      </c>
      <c r="M3501" s="1" t="str">
        <f t="shared" si="108"/>
        <v/>
      </c>
      <c r="N3501" s="1">
        <f>N(N3500)+IF(AND('💰 BÁO GIÁ'!$C$27&lt;&gt;"",OR(ISNUMBER(SEARCH('💰 BÁO GIÁ'!$C$27,$A3501)),ISNUMBER(SEARCH('💰 BÁO GIÁ'!$C$27,$B3501)))),1,0)</f>
        <v>0</v>
      </c>
      <c r="O3501" s="1" t="str">
        <f t="shared" si="109"/>
        <v/>
      </c>
    </row>
    <row r="3502" customHeight="1" spans="1:15">
      <c r="A3502" s="1" t="str">
        <f>IF('📄 RON MIẾNG'!B97="","",'📄 RON MIẾNG'!B97)</f>
        <v>HH076454</v>
      </c>
      <c r="B3502" s="1" t="str">
        <f>IF('📄 RON MIẾNG'!B97="","",'📄 RON MIẾNG'!C97)</f>
        <v>Ron miếng Mitsu 4M40 Amiang - MASAKO</v>
      </c>
      <c r="C3502" s="1" t="str">
        <f>IF('📄 RON MIẾNG'!B97="","","Ron miếng")</f>
        <v>Ron miếng</v>
      </c>
      <c r="D3502" s="1" t="str">
        <f>IF('📄 RON MIẾNG'!B97="","",'📄 RON MIẾNG'!F97)</f>
        <v>Cái</v>
      </c>
      <c r="E3502" s="13">
        <f>IF('📄 RON MIẾNG'!B97="","",'📄 RON MIẾNG'!G97)</f>
        <v>0</v>
      </c>
      <c r="F3502" s="13">
        <f>IF('📄 RON MIẾNG'!B97="","",'📄 RON MIẾNG'!H97)</f>
        <v>90000</v>
      </c>
      <c r="G3502" s="13">
        <f>IF('📄 RON MIẾNG'!B97="","",'📄 RON MIẾNG'!I97)</f>
        <v>100000</v>
      </c>
      <c r="H3502" s="13">
        <f>IF('📄 RON MIẾNG'!B97="","",'📄 RON MIẾNG'!J97)</f>
        <v>120000</v>
      </c>
      <c r="I3502" s="13">
        <f>IF('📄 RON MIẾNG'!B97="","",'📄 RON MIẾNG'!K97)</f>
        <v>0</v>
      </c>
      <c r="J3502" s="1" t="str">
        <f>IF('📄 RON MIẾNG'!B97="","","")</f>
        <v/>
      </c>
      <c r="L3502" s="1">
        <f>N(L3501)+IF(AND('🔎 TRA CỨU NHANH'!$C$2&lt;&gt;"",OR(ISNUMBER(SEARCH('🔎 TRA CỨU NHANH'!$C$2,$A3502)),ISNUMBER(SEARCH('🔎 TRA CỨU NHANH'!$C$2,$B3502)))),1,0)</f>
        <v>0</v>
      </c>
      <c r="M3502" s="1" t="str">
        <f t="shared" si="108"/>
        <v/>
      </c>
      <c r="N3502" s="1">
        <f>N(N3501)+IF(AND('💰 BÁO GIÁ'!$C$27&lt;&gt;"",OR(ISNUMBER(SEARCH('💰 BÁO GIÁ'!$C$27,$A3502)),ISNUMBER(SEARCH('💰 BÁO GIÁ'!$C$27,$B3502)))),1,0)</f>
        <v>0</v>
      </c>
      <c r="O3502" s="1" t="str">
        <f t="shared" si="109"/>
        <v/>
      </c>
    </row>
    <row r="3503" customHeight="1" spans="1:15">
      <c r="A3503" s="1" t="str">
        <f>IF('📄 RON MIẾNG'!B98="","",'📄 RON MIẾNG'!B98)</f>
        <v>HH083338</v>
      </c>
      <c r="B3503" s="1" t="str">
        <f>IF('📄 RON MIẾNG'!B98="","",'📄 RON MIẾNG'!C98)</f>
        <v>Ron miếng Mitsu 4M40 Amiang - NICE IN</v>
      </c>
      <c r="C3503" s="1" t="str">
        <f>IF('📄 RON MIẾNG'!B98="","","Ron miếng")</f>
        <v>Ron miếng</v>
      </c>
      <c r="D3503" s="1" t="str">
        <f>IF('📄 RON MIẾNG'!B98="","",'📄 RON MIẾNG'!F98)</f>
        <v>Cái</v>
      </c>
      <c r="E3503" s="13">
        <f>IF('📄 RON MIẾNG'!B98="","",'📄 RON MIẾNG'!G98)</f>
        <v>0</v>
      </c>
      <c r="F3503" s="13">
        <f>IF('📄 RON MIẾNG'!B98="","",'📄 RON MIẾNG'!H98)</f>
        <v>100000</v>
      </c>
      <c r="G3503" s="13">
        <f>IF('📄 RON MIẾNG'!B98="","",'📄 RON MIẾNG'!I98)</f>
        <v>110000</v>
      </c>
      <c r="H3503" s="13">
        <f>IF('📄 RON MIẾNG'!B98="","",'📄 RON MIẾNG'!J98)</f>
        <v>130000</v>
      </c>
      <c r="I3503" s="13">
        <f>IF('📄 RON MIẾNG'!B98="","",'📄 RON MIẾNG'!K98)</f>
        <v>0</v>
      </c>
      <c r="J3503" s="1" t="str">
        <f>IF('📄 RON MIẾNG'!B98="","","")</f>
        <v/>
      </c>
      <c r="L3503" s="1">
        <f>N(L3502)+IF(AND('🔎 TRA CỨU NHANH'!$C$2&lt;&gt;"",OR(ISNUMBER(SEARCH('🔎 TRA CỨU NHANH'!$C$2,$A3503)),ISNUMBER(SEARCH('🔎 TRA CỨU NHANH'!$C$2,$B3503)))),1,0)</f>
        <v>0</v>
      </c>
      <c r="M3503" s="1" t="str">
        <f t="shared" si="108"/>
        <v/>
      </c>
      <c r="N3503" s="1">
        <f>N(N3502)+IF(AND('💰 BÁO GIÁ'!$C$27&lt;&gt;"",OR(ISNUMBER(SEARCH('💰 BÁO GIÁ'!$C$27,$A3503)),ISNUMBER(SEARCH('💰 BÁO GIÁ'!$C$27,$B3503)))),1,0)</f>
        <v>0</v>
      </c>
      <c r="O3503" s="1" t="str">
        <f t="shared" si="109"/>
        <v/>
      </c>
    </row>
    <row r="3504" customHeight="1" spans="1:15">
      <c r="A3504" s="1" t="str">
        <f>IF('📄 RON MIẾNG'!B99="","",'📄 RON MIẾNG'!B99)</f>
        <v>HH081776</v>
      </c>
      <c r="B3504" s="1" t="str">
        <f>IF('📄 RON MIẾNG'!B99="","",'📄 RON MIẾNG'!C99)</f>
        <v>Ron miếng Mitsu 4M40-T, Thép - MASAKO</v>
      </c>
      <c r="C3504" s="1" t="str">
        <f>IF('📄 RON MIẾNG'!B99="","","Ron miếng")</f>
        <v>Ron miếng</v>
      </c>
      <c r="D3504" s="1" t="str">
        <f>IF('📄 RON MIẾNG'!B99="","",'📄 RON MIẾNG'!F99)</f>
        <v>Cái</v>
      </c>
      <c r="E3504" s="13">
        <f>IF('📄 RON MIẾNG'!B99="","",'📄 RON MIẾNG'!G99)</f>
        <v>0</v>
      </c>
      <c r="F3504" s="13">
        <f>IF('📄 RON MIẾNG'!B99="","",'📄 RON MIẾNG'!H99)</f>
        <v>160000</v>
      </c>
      <c r="G3504" s="13">
        <f>IF('📄 RON MIẾNG'!B99="","",'📄 RON MIẾNG'!I99)</f>
        <v>170000</v>
      </c>
      <c r="H3504" s="13">
        <f>IF('📄 RON MIẾNG'!B99="","",'📄 RON MIẾNG'!J99)</f>
        <v>180000</v>
      </c>
      <c r="I3504" s="13">
        <f>IF('📄 RON MIẾNG'!B99="","",'📄 RON MIẾNG'!K99)</f>
        <v>0</v>
      </c>
      <c r="J3504" s="1" t="str">
        <f>IF('📄 RON MIẾNG'!B99="","","")</f>
        <v/>
      </c>
      <c r="L3504" s="1">
        <f>N(L3503)+IF(AND('🔎 TRA CỨU NHANH'!$C$2&lt;&gt;"",OR(ISNUMBER(SEARCH('🔎 TRA CỨU NHANH'!$C$2,$A3504)),ISNUMBER(SEARCH('🔎 TRA CỨU NHANH'!$C$2,$B3504)))),1,0)</f>
        <v>0</v>
      </c>
      <c r="M3504" s="1" t="str">
        <f t="shared" si="108"/>
        <v/>
      </c>
      <c r="N3504" s="1">
        <f>N(N3503)+IF(AND('💰 BÁO GIÁ'!$C$27&lt;&gt;"",OR(ISNUMBER(SEARCH('💰 BÁO GIÁ'!$C$27,$A3504)),ISNUMBER(SEARCH('💰 BÁO GIÁ'!$C$27,$B3504)))),1,0)</f>
        <v>0</v>
      </c>
      <c r="O3504" s="1" t="str">
        <f t="shared" si="109"/>
        <v/>
      </c>
    </row>
    <row r="3505" customHeight="1" spans="1:15">
      <c r="A3505" s="1" t="str">
        <f>IF('📄 RON MIẾNG'!B100="","",'📄 RON MIẾNG'!B100)</f>
        <v>HH078261</v>
      </c>
      <c r="B3505" s="1" t="str">
        <f>IF('📄 RON MIẾNG'!B100="","",'📄 RON MIẾNG'!C100)</f>
        <v>Ron miếng Mitsu 6D14, ASB amiang - NICE IN</v>
      </c>
      <c r="C3505" s="1" t="str">
        <f>IF('📄 RON MIẾNG'!B100="","","Ron miếng")</f>
        <v>Ron miếng</v>
      </c>
      <c r="D3505" s="1" t="str">
        <f>IF('📄 RON MIẾNG'!B100="","",'📄 RON MIẾNG'!F100)</f>
        <v>Cái</v>
      </c>
      <c r="E3505" s="13">
        <f>IF('📄 RON MIẾNG'!B100="","",'📄 RON MIẾNG'!G100)</f>
        <v>0</v>
      </c>
      <c r="F3505" s="13">
        <f>IF('📄 RON MIẾNG'!B100="","",'📄 RON MIẾNG'!H100)</f>
        <v>160000</v>
      </c>
      <c r="G3505" s="13">
        <f>IF('📄 RON MIẾNG'!B100="","",'📄 RON MIẾNG'!I100)</f>
        <v>175000</v>
      </c>
      <c r="H3505" s="13">
        <f>IF('📄 RON MIẾNG'!B100="","",'📄 RON MIẾNG'!J100)</f>
        <v>200000</v>
      </c>
      <c r="I3505" s="13">
        <f>IF('📄 RON MIẾNG'!B100="","",'📄 RON MIẾNG'!K100)</f>
        <v>0</v>
      </c>
      <c r="J3505" s="1" t="str">
        <f>IF('📄 RON MIẾNG'!B100="","","")</f>
        <v/>
      </c>
      <c r="L3505" s="1">
        <f>N(L3504)+IF(AND('🔎 TRA CỨU NHANH'!$C$2&lt;&gt;"",OR(ISNUMBER(SEARCH('🔎 TRA CỨU NHANH'!$C$2,$A3505)),ISNUMBER(SEARCH('🔎 TRA CỨU NHANH'!$C$2,$B3505)))),1,0)</f>
        <v>0</v>
      </c>
      <c r="M3505" s="1" t="str">
        <f t="shared" si="108"/>
        <v/>
      </c>
      <c r="N3505" s="1">
        <f>N(N3504)+IF(AND('💰 BÁO GIÁ'!$C$27&lt;&gt;"",OR(ISNUMBER(SEARCH('💰 BÁO GIÁ'!$C$27,$A3505)),ISNUMBER(SEARCH('💰 BÁO GIÁ'!$C$27,$B3505)))),1,0)</f>
        <v>0</v>
      </c>
      <c r="O3505" s="1" t="str">
        <f t="shared" si="109"/>
        <v/>
      </c>
    </row>
    <row r="3506" customHeight="1" spans="1:15">
      <c r="A3506" s="1" t="str">
        <f>IF('📄 RON MIẾNG'!B101="","",'📄 RON MIẾNG'!B101)</f>
        <v>HH080609</v>
      </c>
      <c r="B3506" s="1" t="str">
        <f>IF('📄 RON MIẾNG'!B101="","",'📄 RON MIẾNG'!C101)</f>
        <v>Ron miếng Mitsu 6D16-2AT, Amiang (lỗ nước trên vuông)- NICE IN, 170/80.200</v>
      </c>
      <c r="C3506" s="1" t="str">
        <f>IF('📄 RON MIẾNG'!B101="","","Ron miếng")</f>
        <v>Ron miếng</v>
      </c>
      <c r="D3506" s="1" t="str">
        <f>IF('📄 RON MIẾNG'!B101="","",'📄 RON MIẾNG'!F101)</f>
        <v>Cái</v>
      </c>
      <c r="E3506" s="13">
        <f>IF('📄 RON MIẾNG'!B101="","",'📄 RON MIẾNG'!G101)</f>
        <v>0</v>
      </c>
      <c r="F3506" s="13">
        <f>IF('📄 RON MIẾNG'!B101="","",'📄 RON MIẾNG'!H101)</f>
        <v>170000</v>
      </c>
      <c r="G3506" s="13">
        <f>IF('📄 RON MIẾNG'!B101="","",'📄 RON MIẾNG'!I101)</f>
        <v>180000</v>
      </c>
      <c r="H3506" s="13">
        <f>IF('📄 RON MIẾNG'!B101="","",'📄 RON MIẾNG'!J101)</f>
        <v>200000</v>
      </c>
      <c r="I3506" s="13">
        <f>IF('📄 RON MIẾNG'!B101="","",'📄 RON MIẾNG'!K101)</f>
        <v>0</v>
      </c>
      <c r="J3506" s="1" t="str">
        <f>IF('📄 RON MIẾNG'!B101="","","")</f>
        <v/>
      </c>
      <c r="L3506" s="1">
        <f>N(L3505)+IF(AND('🔎 TRA CỨU NHANH'!$C$2&lt;&gt;"",OR(ISNUMBER(SEARCH('🔎 TRA CỨU NHANH'!$C$2,$A3506)),ISNUMBER(SEARCH('🔎 TRA CỨU NHANH'!$C$2,$B3506)))),1,0)</f>
        <v>0</v>
      </c>
      <c r="M3506" s="1" t="str">
        <f t="shared" si="108"/>
        <v/>
      </c>
      <c r="N3506" s="1">
        <f>N(N3505)+IF(AND('💰 BÁO GIÁ'!$C$27&lt;&gt;"",OR(ISNUMBER(SEARCH('💰 BÁO GIÁ'!$C$27,$A3506)),ISNUMBER(SEARCH('💰 BÁO GIÁ'!$C$27,$B3506)))),1,0)</f>
        <v>0</v>
      </c>
      <c r="O3506" s="1" t="str">
        <f t="shared" si="109"/>
        <v/>
      </c>
    </row>
    <row r="3507" customHeight="1" spans="1:15">
      <c r="A3507" s="1" t="str">
        <f>IF('📄 RON MIẾNG'!B102="","",'📄 RON MIẾNG'!B102)</f>
        <v>HH077329</v>
      </c>
      <c r="B3507" s="1" t="str">
        <f>IF('📄 RON MIẾNG'!B102="","",'📄 RON MIẾNG'!C102)</f>
        <v>Ron miếng Mitsu 6D16T  amiang - NICE IN</v>
      </c>
      <c r="C3507" s="1" t="str">
        <f>IF('📄 RON MIẾNG'!B102="","","Ron miếng")</f>
        <v>Ron miếng</v>
      </c>
      <c r="D3507" s="1" t="str">
        <f>IF('📄 RON MIẾNG'!B102="","",'📄 RON MIẾNG'!F102)</f>
        <v>Cái</v>
      </c>
      <c r="E3507" s="13">
        <f>IF('📄 RON MIẾNG'!B102="","",'📄 RON MIẾNG'!G102)</f>
        <v>0</v>
      </c>
      <c r="F3507" s="13">
        <f>IF('📄 RON MIẾNG'!B102="","",'📄 RON MIẾNG'!H102)</f>
        <v>160000</v>
      </c>
      <c r="G3507" s="13">
        <f>IF('📄 RON MIẾNG'!B102="","",'📄 RON MIẾNG'!I102)</f>
        <v>180000</v>
      </c>
      <c r="H3507" s="13">
        <f>IF('📄 RON MIẾNG'!B102="","",'📄 RON MIẾNG'!J102)</f>
        <v>200000</v>
      </c>
      <c r="I3507" s="13">
        <f>IF('📄 RON MIẾNG'!B102="","",'📄 RON MIẾNG'!K102)</f>
        <v>0</v>
      </c>
      <c r="J3507" s="1" t="str">
        <f>IF('📄 RON MIẾNG'!B102="","","")</f>
        <v/>
      </c>
      <c r="L3507" s="1">
        <f>N(L3506)+IF(AND('🔎 TRA CỨU NHANH'!$C$2&lt;&gt;"",OR(ISNUMBER(SEARCH('🔎 TRA CỨU NHANH'!$C$2,$A3507)),ISNUMBER(SEARCH('🔎 TRA CỨU NHANH'!$C$2,$B3507)))),1,0)</f>
        <v>0</v>
      </c>
      <c r="M3507" s="1" t="str">
        <f t="shared" si="108"/>
        <v/>
      </c>
      <c r="N3507" s="1">
        <f>N(N3506)+IF(AND('💰 BÁO GIÁ'!$C$27&lt;&gt;"",OR(ISNUMBER(SEARCH('💰 BÁO GIÁ'!$C$27,$A3507)),ISNUMBER(SEARCH('💰 BÁO GIÁ'!$C$27,$B3507)))),1,0)</f>
        <v>0</v>
      </c>
      <c r="O3507" s="1" t="str">
        <f t="shared" si="109"/>
        <v/>
      </c>
    </row>
    <row r="3508" customHeight="1" spans="1:15">
      <c r="A3508" s="1" t="str">
        <f>IF('📄 RON MIẾNG'!B103="","",'📄 RON MIẾNG'!B103)</f>
        <v>HH082736</v>
      </c>
      <c r="B3508" s="1" t="str">
        <f>IF('📄 RON MIẾNG'!B103="","",'📄 RON MIẾNG'!C103)</f>
        <v>Ron miếng Mitsu 6D22-T/6D24 (có 5 seal nước) Thép - MASAKO</v>
      </c>
      <c r="C3508" s="1" t="str">
        <f>IF('📄 RON MIẾNG'!B103="","","Ron miếng")</f>
        <v>Ron miếng</v>
      </c>
      <c r="D3508" s="1" t="str">
        <f>IF('📄 RON MIẾNG'!B103="","",'📄 RON MIẾNG'!F103)</f>
        <v>Bộ 6c</v>
      </c>
      <c r="E3508" s="13">
        <f>IF('📄 RON MIẾNG'!B103="","",'📄 RON MIẾNG'!G103)</f>
        <v>0</v>
      </c>
      <c r="F3508" s="13">
        <f>IF('📄 RON MIẾNG'!B103="","",'📄 RON MIẾNG'!H103)</f>
        <v>580000</v>
      </c>
      <c r="G3508" s="13">
        <f>IF('📄 RON MIẾNG'!B103="","",'📄 RON MIẾNG'!I103)</f>
        <v>610000</v>
      </c>
      <c r="H3508" s="13">
        <f>IF('📄 RON MIẾNG'!B103="","",'📄 RON MIẾNG'!J103)</f>
        <v>650000</v>
      </c>
      <c r="I3508" s="13">
        <f>IF('📄 RON MIẾNG'!B103="","",'📄 RON MIẾNG'!K103)</f>
        <v>0</v>
      </c>
      <c r="J3508" s="1" t="str">
        <f>IF('📄 RON MIẾNG'!B103="","","")</f>
        <v/>
      </c>
      <c r="L3508" s="1">
        <f>N(L3507)+IF(AND('🔎 TRA CỨU NHANH'!$C$2&lt;&gt;"",OR(ISNUMBER(SEARCH('🔎 TRA CỨU NHANH'!$C$2,$A3508)),ISNUMBER(SEARCH('🔎 TRA CỨU NHANH'!$C$2,$B3508)))),1,0)</f>
        <v>0</v>
      </c>
      <c r="M3508" s="1" t="str">
        <f t="shared" si="108"/>
        <v/>
      </c>
      <c r="N3508" s="1">
        <f>N(N3507)+IF(AND('💰 BÁO GIÁ'!$C$27&lt;&gt;"",OR(ISNUMBER(SEARCH('💰 BÁO GIÁ'!$C$27,$A3508)),ISNUMBER(SEARCH('💰 BÁO GIÁ'!$C$27,$B3508)))),1,0)</f>
        <v>0</v>
      </c>
      <c r="O3508" s="1" t="str">
        <f t="shared" si="109"/>
        <v/>
      </c>
    </row>
    <row r="3509" customHeight="1" spans="1:15">
      <c r="A3509" s="1" t="str">
        <f>IF('📄 RON MIẾNG'!B104="","",'📄 RON MIẾNG'!B104)</f>
        <v>HH082331</v>
      </c>
      <c r="B3509" s="1" t="str">
        <f>IF('📄 RON MIẾNG'!B104="","",'📄 RON MIẾNG'!C104)</f>
        <v>Ron miếng Mitsu 6D22T/6D24 Thép (Inox, có 5 sin)  - NICE IN</v>
      </c>
      <c r="C3509" s="1" t="str">
        <f>IF('📄 RON MIẾNG'!B104="","","Ron miếng")</f>
        <v>Ron miếng</v>
      </c>
      <c r="D3509" s="1" t="str">
        <f>IF('📄 RON MIẾNG'!B104="","",'📄 RON MIẾNG'!F104)</f>
        <v>Bộ</v>
      </c>
      <c r="E3509" s="13">
        <f>IF('📄 RON MIẾNG'!B104="","",'📄 RON MIẾNG'!G104)</f>
        <v>0</v>
      </c>
      <c r="F3509" s="13">
        <f>IF('📄 RON MIẾNG'!B104="","",'📄 RON MIẾNG'!H104)</f>
        <v>700000</v>
      </c>
      <c r="G3509" s="13">
        <f>IF('📄 RON MIẾNG'!B104="","",'📄 RON MIẾNG'!I104)</f>
        <v>740000</v>
      </c>
      <c r="H3509" s="13">
        <f>IF('📄 RON MIẾNG'!B104="","",'📄 RON MIẾNG'!J104)</f>
        <v>800000</v>
      </c>
      <c r="I3509" s="13">
        <f>IF('📄 RON MIẾNG'!B104="","",'📄 RON MIẾNG'!K104)</f>
        <v>0</v>
      </c>
      <c r="J3509" s="1" t="str">
        <f>IF('📄 RON MIẾNG'!B104="","","")</f>
        <v/>
      </c>
      <c r="L3509" s="1">
        <f>N(L3508)+IF(AND('🔎 TRA CỨU NHANH'!$C$2&lt;&gt;"",OR(ISNUMBER(SEARCH('🔎 TRA CỨU NHANH'!$C$2,$A3509)),ISNUMBER(SEARCH('🔎 TRA CỨU NHANH'!$C$2,$B3509)))),1,0)</f>
        <v>0</v>
      </c>
      <c r="M3509" s="1" t="str">
        <f t="shared" si="108"/>
        <v/>
      </c>
      <c r="N3509" s="1">
        <f>N(N3508)+IF(AND('💰 BÁO GIÁ'!$C$27&lt;&gt;"",OR(ISNUMBER(SEARCH('💰 BÁO GIÁ'!$C$27,$A3509)),ISNUMBER(SEARCH('💰 BÁO GIÁ'!$C$27,$B3509)))),1,0)</f>
        <v>0</v>
      </c>
      <c r="O3509" s="1" t="str">
        <f t="shared" si="109"/>
        <v/>
      </c>
    </row>
    <row r="3510" customHeight="1" spans="1:15">
      <c r="A3510" s="1" t="str">
        <f>IF('📄 RON MIẾNG'!B105="","",'📄 RON MIẾNG'!B105)</f>
        <v>HH077915</v>
      </c>
      <c r="B3510" s="1" t="str">
        <f>IF('📄 RON MIẾNG'!B105="","",'📄 RON MIẾNG'!C105)</f>
        <v>Ron miếng Mitsu 6D34, Thép Inox - NICE IN</v>
      </c>
      <c r="C3510" s="1" t="str">
        <f>IF('📄 RON MIẾNG'!B105="","","Ron miếng")</f>
        <v>Ron miếng</v>
      </c>
      <c r="D3510" s="1" t="str">
        <f>IF('📄 RON MIẾNG'!B105="","",'📄 RON MIẾNG'!F105)</f>
        <v>Cái</v>
      </c>
      <c r="E3510" s="13">
        <f>IF('📄 RON MIẾNG'!B105="","",'📄 RON MIẾNG'!G105)</f>
        <v>0</v>
      </c>
      <c r="F3510" s="13">
        <f>IF('📄 RON MIẾNG'!B105="","",'📄 RON MIẾNG'!H105)</f>
        <v>270000</v>
      </c>
      <c r="G3510" s="13">
        <f>IF('📄 RON MIẾNG'!B105="","",'📄 RON MIẾNG'!I105)</f>
        <v>290000</v>
      </c>
      <c r="H3510" s="13">
        <f>IF('📄 RON MIẾNG'!B105="","",'📄 RON MIẾNG'!J105)</f>
        <v>310000</v>
      </c>
      <c r="I3510" s="13">
        <f>IF('📄 RON MIẾNG'!B105="","",'📄 RON MIẾNG'!K105)</f>
        <v>0</v>
      </c>
      <c r="J3510" s="1" t="str">
        <f>IF('📄 RON MIẾNG'!B105="","","")</f>
        <v/>
      </c>
      <c r="L3510" s="1">
        <f>N(L3509)+IF(AND('🔎 TRA CỨU NHANH'!$C$2&lt;&gt;"",OR(ISNUMBER(SEARCH('🔎 TRA CỨU NHANH'!$C$2,$A3510)),ISNUMBER(SEARCH('🔎 TRA CỨU NHANH'!$C$2,$B3510)))),1,0)</f>
        <v>0</v>
      </c>
      <c r="M3510" s="1" t="str">
        <f t="shared" si="108"/>
        <v/>
      </c>
      <c r="N3510" s="1">
        <f>N(N3509)+IF(AND('💰 BÁO GIÁ'!$C$27&lt;&gt;"",OR(ISNUMBER(SEARCH('💰 BÁO GIÁ'!$C$27,$A3510)),ISNUMBER(SEARCH('💰 BÁO GIÁ'!$C$27,$B3510)))),1,0)</f>
        <v>0</v>
      </c>
      <c r="O3510" s="1" t="str">
        <f t="shared" si="109"/>
        <v/>
      </c>
    </row>
    <row r="3511" customHeight="1" spans="1:15">
      <c r="A3511" s="1" t="str">
        <f>IF('📄 RON MIẾNG'!B106="","",'📄 RON MIẾNG'!B106)</f>
        <v>HH077881</v>
      </c>
      <c r="B3511" s="1" t="str">
        <f>IF('📄 RON MIẾNG'!B106="","",'📄 RON MIẾNG'!C106)</f>
        <v>Ron miếng Mitsu 6DB10 Amiang - NICE IN (220/40/60)</v>
      </c>
      <c r="C3511" s="1" t="str">
        <f>IF('📄 RON MIẾNG'!B106="","","Ron miếng")</f>
        <v>Ron miếng</v>
      </c>
      <c r="D3511" s="1" t="str">
        <f>IF('📄 RON MIẾNG'!B106="","",'📄 RON MIẾNG'!F106)</f>
        <v>Bộ</v>
      </c>
      <c r="E3511" s="13">
        <f>IF('📄 RON MIẾNG'!B106="","",'📄 RON MIẾNG'!G106)</f>
        <v>0</v>
      </c>
      <c r="F3511" s="13">
        <f>IF('📄 RON MIẾNG'!B106="","",'📄 RON MIẾNG'!H106)</f>
        <v>220000</v>
      </c>
      <c r="G3511" s="13">
        <f>IF('📄 RON MIẾNG'!B106="","",'📄 RON MIẾNG'!I106)</f>
        <v>240000</v>
      </c>
      <c r="H3511" s="13">
        <f>IF('📄 RON MIẾNG'!B106="","",'📄 RON MIẾNG'!J106)</f>
        <v>260000</v>
      </c>
      <c r="I3511" s="13">
        <f>IF('📄 RON MIẾNG'!B106="","",'📄 RON MIẾNG'!K106)</f>
        <v>0</v>
      </c>
      <c r="J3511" s="1" t="str">
        <f>IF('📄 RON MIẾNG'!B106="","","")</f>
        <v/>
      </c>
      <c r="L3511" s="1">
        <f>N(L3510)+IF(AND('🔎 TRA CỨU NHANH'!$C$2&lt;&gt;"",OR(ISNUMBER(SEARCH('🔎 TRA CỨU NHANH'!$C$2,$A3511)),ISNUMBER(SEARCH('🔎 TRA CỨU NHANH'!$C$2,$B3511)))),1,0)</f>
        <v>0</v>
      </c>
      <c r="M3511" s="1" t="str">
        <f t="shared" si="108"/>
        <v/>
      </c>
      <c r="N3511" s="1">
        <f>N(N3510)+IF(AND('💰 BÁO GIÁ'!$C$27&lt;&gt;"",OR(ISNUMBER(SEARCH('💰 BÁO GIÁ'!$C$27,$A3511)),ISNUMBER(SEARCH('💰 BÁO GIÁ'!$C$27,$B3511)))),1,0)</f>
        <v>0</v>
      </c>
      <c r="O3511" s="1" t="str">
        <f t="shared" si="109"/>
        <v/>
      </c>
    </row>
    <row r="3512" customHeight="1" spans="1:15">
      <c r="A3512" s="1" t="str">
        <f>IF('📄 RON MIẾNG'!B107="","",'📄 RON MIẾNG'!B107)</f>
        <v>HH084274</v>
      </c>
      <c r="B3512" s="1" t="str">
        <f>IF('📄 RON MIẾNG'!B107="","",'📄 RON MIẾNG'!C107)</f>
        <v>Ron miếng Mitsu 6DS7, ASB Amiang - DF</v>
      </c>
      <c r="C3512" s="1" t="str">
        <f>IF('📄 RON MIẾNG'!B107="","","Ron miếng")</f>
        <v>Ron miếng</v>
      </c>
      <c r="D3512" s="1" t="str">
        <f>IF('📄 RON MIẾNG'!B107="","",'📄 RON MIẾNG'!F107)</f>
        <v>Cái</v>
      </c>
      <c r="E3512" s="13">
        <f>IF('📄 RON MIẾNG'!B107="","",'📄 RON MIẾNG'!G107)</f>
        <v>0</v>
      </c>
      <c r="F3512" s="13">
        <f>IF('📄 RON MIẾNG'!B107="","",'📄 RON MIẾNG'!H107)</f>
        <v>200000</v>
      </c>
      <c r="G3512" s="13">
        <f>IF('📄 RON MIẾNG'!B107="","",'📄 RON MIẾNG'!I107)</f>
        <v>220000</v>
      </c>
      <c r="H3512" s="13">
        <f>IF('📄 RON MIẾNG'!B107="","",'📄 RON MIẾNG'!J107)</f>
        <v>240000</v>
      </c>
      <c r="I3512" s="13">
        <f>IF('📄 RON MIẾNG'!B107="","",'📄 RON MIẾNG'!K107)</f>
        <v>0</v>
      </c>
      <c r="J3512" s="1" t="str">
        <f>IF('📄 RON MIẾNG'!B107="","","")</f>
        <v/>
      </c>
      <c r="L3512" s="1">
        <f>N(L3511)+IF(AND('🔎 TRA CỨU NHANH'!$C$2&lt;&gt;"",OR(ISNUMBER(SEARCH('🔎 TRA CỨU NHANH'!$C$2,$A3512)),ISNUMBER(SEARCH('🔎 TRA CỨU NHANH'!$C$2,$B3512)))),1,0)</f>
        <v>0</v>
      </c>
      <c r="M3512" s="1" t="str">
        <f t="shared" si="108"/>
        <v/>
      </c>
      <c r="N3512" s="1">
        <f>N(N3511)+IF(AND('💰 BÁO GIÁ'!$C$27&lt;&gt;"",OR(ISNUMBER(SEARCH('💰 BÁO GIÁ'!$C$27,$A3512)),ISNUMBER(SEARCH('💰 BÁO GIÁ'!$C$27,$B3512)))),1,0)</f>
        <v>0</v>
      </c>
      <c r="O3512" s="1" t="str">
        <f t="shared" si="109"/>
        <v/>
      </c>
    </row>
    <row r="3513" customHeight="1" spans="1:15">
      <c r="A3513" s="1" t="str">
        <f>IF('📄 RON MIẾNG'!B108="","",'📄 RON MIẾNG'!B108)</f>
        <v>HH078089</v>
      </c>
      <c r="B3513" s="1" t="str">
        <f>IF('📄 RON MIẾNG'!B108="","",'📄 RON MIẾNG'!C108)</f>
        <v>Ron miếng Mitsu 78/ K4F Graphite - DF</v>
      </c>
      <c r="C3513" s="1" t="str">
        <f>IF('📄 RON MIẾNG'!B108="","","Ron miếng")</f>
        <v>Ron miếng</v>
      </c>
      <c r="D3513" s="1" t="str">
        <f>IF('📄 RON MIẾNG'!B108="","",'📄 RON MIẾNG'!F108)</f>
        <v>Cái</v>
      </c>
      <c r="E3513" s="13">
        <f>IF('📄 RON MIẾNG'!B108="","",'📄 RON MIẾNG'!G108)</f>
        <v>0</v>
      </c>
      <c r="F3513" s="13">
        <f>IF('📄 RON MIẾNG'!B108="","",'📄 RON MIẾNG'!H108)</f>
        <v>150000</v>
      </c>
      <c r="G3513" s="13">
        <f>IF('📄 RON MIẾNG'!B108="","",'📄 RON MIẾNG'!I108)</f>
        <v>180000</v>
      </c>
      <c r="H3513" s="13">
        <f>IF('📄 RON MIẾNG'!B108="","",'📄 RON MIẾNG'!J108)</f>
        <v>200000</v>
      </c>
      <c r="I3513" s="13">
        <f>IF('📄 RON MIẾNG'!B108="","",'📄 RON MIẾNG'!K108)</f>
        <v>0</v>
      </c>
      <c r="J3513" s="1" t="str">
        <f>IF('📄 RON MIẾNG'!B108="","","")</f>
        <v/>
      </c>
      <c r="L3513" s="1">
        <f>N(L3512)+IF(AND('🔎 TRA CỨU NHANH'!$C$2&lt;&gt;"",OR(ISNUMBER(SEARCH('🔎 TRA CỨU NHANH'!$C$2,$A3513)),ISNUMBER(SEARCH('🔎 TRA CỨU NHANH'!$C$2,$B3513)))),1,0)</f>
        <v>0</v>
      </c>
      <c r="M3513" s="1" t="str">
        <f t="shared" si="108"/>
        <v/>
      </c>
      <c r="N3513" s="1">
        <f>N(N3512)+IF(AND('💰 BÁO GIÁ'!$C$27&lt;&gt;"",OR(ISNUMBER(SEARCH('💰 BÁO GIÁ'!$C$27,$A3513)),ISNUMBER(SEARCH('💰 BÁO GIÁ'!$C$27,$B3513)))),1,0)</f>
        <v>0</v>
      </c>
      <c r="O3513" s="1" t="str">
        <f t="shared" si="109"/>
        <v/>
      </c>
    </row>
    <row r="3514" customHeight="1" spans="1:15">
      <c r="A3514" s="1" t="str">
        <f>IF('📄 RON MIẾNG'!B109="","",'📄 RON MIẾNG'!B109)</f>
        <v>HH070908</v>
      </c>
      <c r="B3514" s="1" t="str">
        <f>IF('📄 RON MIẾNG'!B109="","",'📄 RON MIẾNG'!C109)</f>
        <v>Ron miếng Mitsu 8DC9 (graphite) - DF</v>
      </c>
      <c r="C3514" s="1" t="str">
        <f>IF('📄 RON MIẾNG'!B109="","","Ron miếng")</f>
        <v>Ron miếng</v>
      </c>
      <c r="D3514" s="1" t="str">
        <f>IF('📄 RON MIẾNG'!B109="","",'📄 RON MIẾNG'!F109)</f>
        <v>Bộ 2c</v>
      </c>
      <c r="E3514" s="13">
        <f>IF('📄 RON MIẾNG'!B109="","",'📄 RON MIẾNG'!G109)</f>
        <v>0</v>
      </c>
      <c r="F3514" s="13">
        <f>IF('📄 RON MIẾNG'!B109="","",'📄 RON MIẾNG'!H109)</f>
        <v>400000</v>
      </c>
      <c r="G3514" s="13">
        <f>IF('📄 RON MIẾNG'!B109="","",'📄 RON MIẾNG'!I109)</f>
        <v>420000</v>
      </c>
      <c r="H3514" s="13">
        <f>IF('📄 RON MIẾNG'!B109="","",'📄 RON MIẾNG'!J109)</f>
        <v>450000</v>
      </c>
      <c r="I3514" s="13">
        <f>IF('📄 RON MIẾNG'!B109="","",'📄 RON MIẾNG'!K109)</f>
        <v>0</v>
      </c>
      <c r="J3514" s="1" t="str">
        <f>IF('📄 RON MIẾNG'!B109="","","")</f>
        <v/>
      </c>
      <c r="L3514" s="1">
        <f>N(L3513)+IF(AND('🔎 TRA CỨU NHANH'!$C$2&lt;&gt;"",OR(ISNUMBER(SEARCH('🔎 TRA CỨU NHANH'!$C$2,$A3514)),ISNUMBER(SEARCH('🔎 TRA CỨU NHANH'!$C$2,$B3514)))),1,0)</f>
        <v>0</v>
      </c>
      <c r="M3514" s="1" t="str">
        <f t="shared" si="108"/>
        <v/>
      </c>
      <c r="N3514" s="1">
        <f>N(N3513)+IF(AND('💰 BÁO GIÁ'!$C$27&lt;&gt;"",OR(ISNUMBER(SEARCH('💰 BÁO GIÁ'!$C$27,$A3514)),ISNUMBER(SEARCH('💰 BÁO GIÁ'!$C$27,$B3514)))),1,0)</f>
        <v>0</v>
      </c>
      <c r="O3514" s="1" t="str">
        <f t="shared" si="109"/>
        <v/>
      </c>
    </row>
    <row r="3515" customHeight="1" spans="1:15">
      <c r="A3515" s="1" t="str">
        <f>IF('📄 RON MIẾNG'!B110="","",'📄 RON MIẾNG'!B110)</f>
        <v>HH075758</v>
      </c>
      <c r="B3515" s="1" t="str">
        <f>IF('📄 RON MIẾNG'!B110="","",'📄 RON MIẾNG'!C110)</f>
        <v>Ron miếng Mitsu 8DC9, ASB amiang, 8DC10/8DC81 - MASAKO</v>
      </c>
      <c r="C3515" s="1" t="str">
        <f>IF('📄 RON MIẾNG'!B110="","","Ron miếng")</f>
        <v>Ron miếng</v>
      </c>
      <c r="D3515" s="1" t="str">
        <f>IF('📄 RON MIẾNG'!B110="","",'📄 RON MIẾNG'!F110)</f>
        <v>Bộ 2c</v>
      </c>
      <c r="E3515" s="13">
        <f>IF('📄 RON MIẾNG'!B110="","",'📄 RON MIẾNG'!G110)</f>
        <v>0</v>
      </c>
      <c r="F3515" s="13">
        <f>IF('📄 RON MIẾNG'!B110="","",'📄 RON MIẾNG'!H110)</f>
        <v>320000</v>
      </c>
      <c r="G3515" s="13">
        <f>IF('📄 RON MIẾNG'!B110="","",'📄 RON MIẾNG'!I110)</f>
        <v>350000</v>
      </c>
      <c r="H3515" s="13">
        <f>IF('📄 RON MIẾNG'!B110="","",'📄 RON MIẾNG'!J110)</f>
        <v>400000</v>
      </c>
      <c r="I3515" s="13">
        <f>IF('📄 RON MIẾNG'!B110="","",'📄 RON MIẾNG'!K110)</f>
        <v>0</v>
      </c>
      <c r="J3515" s="1" t="str">
        <f>IF('📄 RON MIẾNG'!B110="","","")</f>
        <v/>
      </c>
      <c r="L3515" s="1">
        <f>N(L3514)+IF(AND('🔎 TRA CỨU NHANH'!$C$2&lt;&gt;"",OR(ISNUMBER(SEARCH('🔎 TRA CỨU NHANH'!$C$2,$A3515)),ISNUMBER(SEARCH('🔎 TRA CỨU NHANH'!$C$2,$B3515)))),1,0)</f>
        <v>0</v>
      </c>
      <c r="M3515" s="1" t="str">
        <f t="shared" si="108"/>
        <v/>
      </c>
      <c r="N3515" s="1">
        <f>N(N3514)+IF(AND('💰 BÁO GIÁ'!$C$27&lt;&gt;"",OR(ISNUMBER(SEARCH('💰 BÁO GIÁ'!$C$27,$A3515)),ISNUMBER(SEARCH('💰 BÁO GIÁ'!$C$27,$B3515)))),1,0)</f>
        <v>0</v>
      </c>
      <c r="O3515" s="1" t="str">
        <f t="shared" si="109"/>
        <v/>
      </c>
    </row>
    <row r="3516" customHeight="1" spans="1:15">
      <c r="A3516" s="1" t="str">
        <f>IF('📄 RON MIẾNG'!B111="","",'📄 RON MIẾNG'!B111)</f>
        <v>HH078092</v>
      </c>
      <c r="B3516" s="1" t="str">
        <f>IF('📄 RON MIẾNG'!B111="","",'📄 RON MIẾNG'!C111)</f>
        <v>Ron miếng Mitsu K4E - Graphite - DF</v>
      </c>
      <c r="C3516" s="1" t="str">
        <f>IF('📄 RON MIẾNG'!B111="","","Ron miếng")</f>
        <v>Ron miếng</v>
      </c>
      <c r="D3516" s="1" t="str">
        <f>IF('📄 RON MIẾNG'!B111="","",'📄 RON MIẾNG'!F111)</f>
        <v>Cái</v>
      </c>
      <c r="E3516" s="13">
        <f>IF('📄 RON MIẾNG'!B111="","",'📄 RON MIẾNG'!G111)</f>
        <v>0</v>
      </c>
      <c r="F3516" s="13">
        <f>IF('📄 RON MIẾNG'!B111="","",'📄 RON MIẾNG'!H111)</f>
        <v>140000</v>
      </c>
      <c r="G3516" s="13">
        <f>IF('📄 RON MIẾNG'!B111="","",'📄 RON MIẾNG'!I111)</f>
        <v>160000</v>
      </c>
      <c r="H3516" s="13">
        <f>IF('📄 RON MIẾNG'!B111="","",'📄 RON MIẾNG'!J111)</f>
        <v>180000</v>
      </c>
      <c r="I3516" s="13">
        <f>IF('📄 RON MIẾNG'!B111="","",'📄 RON MIẾNG'!K111)</f>
        <v>0</v>
      </c>
      <c r="J3516" s="1" t="str">
        <f>IF('📄 RON MIẾNG'!B111="","","")</f>
        <v/>
      </c>
      <c r="L3516" s="1">
        <f>N(L3515)+IF(AND('🔎 TRA CỨU NHANH'!$C$2&lt;&gt;"",OR(ISNUMBER(SEARCH('🔎 TRA CỨU NHANH'!$C$2,$A3516)),ISNUMBER(SEARCH('🔎 TRA CỨU NHANH'!$C$2,$B3516)))),1,0)</f>
        <v>0</v>
      </c>
      <c r="M3516" s="1" t="str">
        <f t="shared" si="108"/>
        <v/>
      </c>
      <c r="N3516" s="1">
        <f>N(N3515)+IF(AND('💰 BÁO GIÁ'!$C$27&lt;&gt;"",OR(ISNUMBER(SEARCH('💰 BÁO GIÁ'!$C$27,$A3516)),ISNUMBER(SEARCH('💰 BÁO GIÁ'!$C$27,$B3516)))),1,0)</f>
        <v>0</v>
      </c>
      <c r="O3516" s="1" t="str">
        <f t="shared" si="109"/>
        <v/>
      </c>
    </row>
    <row r="3517" customHeight="1" spans="1:15">
      <c r="A3517" s="1" t="str">
        <f>IF('📄 RON MIẾNG'!B112="","",'📄 RON MIẾNG'!B112)</f>
        <v>HH078271</v>
      </c>
      <c r="B3517" s="1" t="str">
        <f>IF('📄 RON MIẾNG'!B112="","",'📄 RON MIẾNG'!C112)</f>
        <v>Ron miếng Mitsu K4N, sợi tổng hợp - NICE IN</v>
      </c>
      <c r="C3517" s="1" t="str">
        <f>IF('📄 RON MIẾNG'!B112="","","Ron miếng")</f>
        <v>Ron miếng</v>
      </c>
      <c r="D3517" s="1" t="str">
        <f>IF('📄 RON MIẾNG'!B112="","",'📄 RON MIẾNG'!F112)</f>
        <v>Cái</v>
      </c>
      <c r="E3517" s="13">
        <f>IF('📄 RON MIẾNG'!B112="","",'📄 RON MIẾNG'!G112)</f>
        <v>0</v>
      </c>
      <c r="F3517" s="13">
        <f>IF('📄 RON MIẾNG'!B112="","",'📄 RON MIẾNG'!H112)</f>
        <v>140000</v>
      </c>
      <c r="G3517" s="13">
        <f>IF('📄 RON MIẾNG'!B112="","",'📄 RON MIẾNG'!I112)</f>
        <v>150000</v>
      </c>
      <c r="H3517" s="13">
        <f>IF('📄 RON MIẾNG'!B112="","",'📄 RON MIẾNG'!J112)</f>
        <v>170000</v>
      </c>
      <c r="I3517" s="13">
        <f>IF('📄 RON MIẾNG'!B112="","",'📄 RON MIẾNG'!K112)</f>
        <v>0</v>
      </c>
      <c r="J3517" s="1" t="str">
        <f>IF('📄 RON MIẾNG'!B112="","","")</f>
        <v/>
      </c>
      <c r="L3517" s="1">
        <f>N(L3516)+IF(AND('🔎 TRA CỨU NHANH'!$C$2&lt;&gt;"",OR(ISNUMBER(SEARCH('🔎 TRA CỨU NHANH'!$C$2,$A3517)),ISNUMBER(SEARCH('🔎 TRA CỨU NHANH'!$C$2,$B3517)))),1,0)</f>
        <v>0</v>
      </c>
      <c r="M3517" s="1" t="str">
        <f t="shared" si="108"/>
        <v/>
      </c>
      <c r="N3517" s="1">
        <f>N(N3516)+IF(AND('💰 BÁO GIÁ'!$C$27&lt;&gt;"",OR(ISNUMBER(SEARCH('💰 BÁO GIÁ'!$C$27,$A3517)),ISNUMBER(SEARCH('💰 BÁO GIÁ'!$C$27,$B3517)))),1,0)</f>
        <v>0</v>
      </c>
      <c r="O3517" s="1" t="str">
        <f t="shared" si="109"/>
        <v/>
      </c>
    </row>
    <row r="3518" customHeight="1" spans="1:15">
      <c r="A3518" s="1" t="str">
        <f>IF('📄 RON MIẾNG'!B113="","",'📄 RON MIẾNG'!B113)</f>
        <v>HH082400</v>
      </c>
      <c r="B3518" s="1" t="str">
        <f>IF('📄 RON MIẾNG'!B113="","",'📄 RON MIẾNG'!C113)</f>
        <v>Ron miếng Mitsu L3E, GP giấy - DF</v>
      </c>
      <c r="C3518" s="1" t="str">
        <f>IF('📄 RON MIẾNG'!B113="","","Ron miếng")</f>
        <v>Ron miếng</v>
      </c>
      <c r="D3518" s="1" t="str">
        <f>IF('📄 RON MIẾNG'!B113="","",'📄 RON MIẾNG'!F113)</f>
        <v>Cái</v>
      </c>
      <c r="E3518" s="13">
        <f>IF('📄 RON MIẾNG'!B113="","",'📄 RON MIẾNG'!G113)</f>
        <v>0</v>
      </c>
      <c r="F3518" s="13">
        <f>IF('📄 RON MIẾNG'!B113="","",'📄 RON MIẾNG'!H113)</f>
        <v>150000</v>
      </c>
      <c r="G3518" s="13">
        <f>IF('📄 RON MIẾNG'!B113="","",'📄 RON MIẾNG'!I113)</f>
        <v>160000</v>
      </c>
      <c r="H3518" s="13">
        <f>IF('📄 RON MIẾNG'!B113="","",'📄 RON MIẾNG'!J113)</f>
        <v>180000</v>
      </c>
      <c r="I3518" s="13">
        <f>IF('📄 RON MIẾNG'!B113="","",'📄 RON MIẾNG'!K113)</f>
        <v>0</v>
      </c>
      <c r="J3518" s="1" t="str">
        <f>IF('📄 RON MIẾNG'!B113="","","")</f>
        <v/>
      </c>
      <c r="L3518" s="1">
        <f>N(L3517)+IF(AND('🔎 TRA CỨU NHANH'!$C$2&lt;&gt;"",OR(ISNUMBER(SEARCH('🔎 TRA CỨU NHANH'!$C$2,$A3518)),ISNUMBER(SEARCH('🔎 TRA CỨU NHANH'!$C$2,$B3518)))),1,0)</f>
        <v>0</v>
      </c>
      <c r="M3518" s="1" t="str">
        <f t="shared" si="108"/>
        <v/>
      </c>
      <c r="N3518" s="1">
        <f>N(N3517)+IF(AND('💰 BÁO GIÁ'!$C$27&lt;&gt;"",OR(ISNUMBER(SEARCH('💰 BÁO GIÁ'!$C$27,$A3518)),ISNUMBER(SEARCH('💰 BÁO GIÁ'!$C$27,$B3518)))),1,0)</f>
        <v>0</v>
      </c>
      <c r="O3518" s="1" t="str">
        <f t="shared" si="109"/>
        <v/>
      </c>
    </row>
    <row r="3519" customHeight="1" spans="1:15">
      <c r="A3519" s="1" t="str">
        <f>IF('📄 RON MIẾNG'!B114="","",'📄 RON MIẾNG'!B114)</f>
        <v>HH077888</v>
      </c>
      <c r="B3519" s="1" t="str">
        <f>IF('📄 RON MIẾNG'!B114="","",'📄 RON MIẾNG'!C114)</f>
        <v>Ron miếng Mitsu S3E Graphite - NICE IN</v>
      </c>
      <c r="C3519" s="1" t="str">
        <f>IF('📄 RON MIẾNG'!B114="","","Ron miếng")</f>
        <v>Ron miếng</v>
      </c>
      <c r="D3519" s="1" t="str">
        <f>IF('📄 RON MIẾNG'!B114="","",'📄 RON MIẾNG'!F114)</f>
        <v>Cái</v>
      </c>
      <c r="E3519" s="13">
        <f>IF('📄 RON MIẾNG'!B114="","",'📄 RON MIẾNG'!G114)</f>
        <v>0</v>
      </c>
      <c r="F3519" s="13">
        <f>IF('📄 RON MIẾNG'!B114="","",'📄 RON MIẾNG'!H114)</f>
        <v>145000</v>
      </c>
      <c r="G3519" s="13">
        <f>IF('📄 RON MIẾNG'!B114="","",'📄 RON MIẾNG'!I114)</f>
        <v>155000</v>
      </c>
      <c r="H3519" s="13">
        <f>IF('📄 RON MIẾNG'!B114="","",'📄 RON MIẾNG'!J114)</f>
        <v>170000</v>
      </c>
      <c r="I3519" s="13">
        <f>IF('📄 RON MIẾNG'!B114="","",'📄 RON MIẾNG'!K114)</f>
        <v>0</v>
      </c>
      <c r="J3519" s="1" t="str">
        <f>IF('📄 RON MIẾNG'!B114="","","")</f>
        <v/>
      </c>
      <c r="L3519" s="1">
        <f>N(L3518)+IF(AND('🔎 TRA CỨU NHANH'!$C$2&lt;&gt;"",OR(ISNUMBER(SEARCH('🔎 TRA CỨU NHANH'!$C$2,$A3519)),ISNUMBER(SEARCH('🔎 TRA CỨU NHANH'!$C$2,$B3519)))),1,0)</f>
        <v>0</v>
      </c>
      <c r="M3519" s="1" t="str">
        <f t="shared" si="108"/>
        <v/>
      </c>
      <c r="N3519" s="1">
        <f>N(N3518)+IF(AND('💰 BÁO GIÁ'!$C$27&lt;&gt;"",OR(ISNUMBER(SEARCH('💰 BÁO GIÁ'!$C$27,$A3519)),ISNUMBER(SEARCH('💰 BÁO GIÁ'!$C$27,$B3519)))),1,0)</f>
        <v>0</v>
      </c>
      <c r="O3519" s="1" t="str">
        <f t="shared" si="109"/>
        <v/>
      </c>
    </row>
    <row r="3520" customHeight="1" spans="1:15">
      <c r="A3520" s="1" t="str">
        <f>IF('📄 RON MIẾNG'!B115="","",'📄 RON MIẾNG'!B115)</f>
        <v>HH076277</v>
      </c>
      <c r="B3520" s="1" t="str">
        <f>IF('📄 RON MIẾNG'!B115="","",'📄 RON MIẾNG'!C115)</f>
        <v>Ron miếng Mitsu S3L - graphite - MASAKO</v>
      </c>
      <c r="C3520" s="1" t="str">
        <f>IF('📄 RON MIẾNG'!B115="","","Ron miếng")</f>
        <v>Ron miếng</v>
      </c>
      <c r="D3520" s="1" t="str">
        <f>IF('📄 RON MIẾNG'!B115="","",'📄 RON MIẾNG'!F115)</f>
        <v>Cái</v>
      </c>
      <c r="E3520" s="13">
        <f>IF('📄 RON MIẾNG'!B115="","",'📄 RON MIẾNG'!G115)</f>
        <v>0</v>
      </c>
      <c r="F3520" s="13">
        <f>IF('📄 RON MIẾNG'!B115="","",'📄 RON MIẾNG'!H115)</f>
        <v>120000</v>
      </c>
      <c r="G3520" s="13">
        <f>IF('📄 RON MIẾNG'!B115="","",'📄 RON MIẾNG'!I115)</f>
        <v>130000</v>
      </c>
      <c r="H3520" s="13">
        <f>IF('📄 RON MIẾNG'!B115="","",'📄 RON MIẾNG'!J115)</f>
        <v>150000</v>
      </c>
      <c r="I3520" s="13">
        <f>IF('📄 RON MIẾNG'!B115="","",'📄 RON MIẾNG'!K115)</f>
        <v>0</v>
      </c>
      <c r="J3520" s="1" t="str">
        <f>IF('📄 RON MIẾNG'!B115="","","")</f>
        <v/>
      </c>
      <c r="L3520" s="1">
        <f>N(L3519)+IF(AND('🔎 TRA CỨU NHANH'!$C$2&lt;&gt;"",OR(ISNUMBER(SEARCH('🔎 TRA CỨU NHANH'!$C$2,$A3520)),ISNUMBER(SEARCH('🔎 TRA CỨU NHANH'!$C$2,$B3520)))),1,0)</f>
        <v>0</v>
      </c>
      <c r="M3520" s="1" t="str">
        <f t="shared" si="108"/>
        <v/>
      </c>
      <c r="N3520" s="1">
        <f>N(N3519)+IF(AND('💰 BÁO GIÁ'!$C$27&lt;&gt;"",OR(ISNUMBER(SEARCH('💰 BÁO GIÁ'!$C$27,$A3520)),ISNUMBER(SEARCH('💰 BÁO GIÁ'!$C$27,$B3520)))),1,0)</f>
        <v>0</v>
      </c>
      <c r="O3520" s="1" t="str">
        <f t="shared" si="109"/>
        <v/>
      </c>
    </row>
    <row r="3521" customHeight="1" spans="1:15">
      <c r="A3521" s="1" t="str">
        <f>IF('📄 RON MIẾNG'!B116="","",'📄 RON MIẾNG'!B116)</f>
        <v>HH079043</v>
      </c>
      <c r="B3521" s="1" t="str">
        <f>IF('📄 RON MIẾNG'!B116="","",'📄 RON MIẾNG'!C116)</f>
        <v>Ron miếng Mitsu S3L graphite - NICE IN</v>
      </c>
      <c r="C3521" s="1" t="str">
        <f>IF('📄 RON MIẾNG'!B116="","","Ron miếng")</f>
        <v>Ron miếng</v>
      </c>
      <c r="D3521" s="1" t="str">
        <f>IF('📄 RON MIẾNG'!B116="","",'📄 RON MIẾNG'!F116)</f>
        <v>Cái</v>
      </c>
      <c r="E3521" s="13">
        <f>IF('📄 RON MIẾNG'!B116="","",'📄 RON MIẾNG'!G116)</f>
        <v>0</v>
      </c>
      <c r="F3521" s="13">
        <f>IF('📄 RON MIẾNG'!B116="","",'📄 RON MIẾNG'!H116)</f>
        <v>120000</v>
      </c>
      <c r="G3521" s="13">
        <f>IF('📄 RON MIẾNG'!B116="","",'📄 RON MIẾNG'!I116)</f>
        <v>130000</v>
      </c>
      <c r="H3521" s="13">
        <f>IF('📄 RON MIẾNG'!B116="","",'📄 RON MIẾNG'!J116)</f>
        <v>150000</v>
      </c>
      <c r="I3521" s="13">
        <f>IF('📄 RON MIẾNG'!B116="","",'📄 RON MIẾNG'!K116)</f>
        <v>0</v>
      </c>
      <c r="J3521" s="1" t="str">
        <f>IF('📄 RON MIẾNG'!B116="","","")</f>
        <v/>
      </c>
      <c r="L3521" s="1">
        <f>N(L3520)+IF(AND('🔎 TRA CỨU NHANH'!$C$2&lt;&gt;"",OR(ISNUMBER(SEARCH('🔎 TRA CỨU NHANH'!$C$2,$A3521)),ISNUMBER(SEARCH('🔎 TRA CỨU NHANH'!$C$2,$B3521)))),1,0)</f>
        <v>0</v>
      </c>
      <c r="M3521" s="1" t="str">
        <f t="shared" si="108"/>
        <v/>
      </c>
      <c r="N3521" s="1">
        <f>N(N3520)+IF(AND('💰 BÁO GIÁ'!$C$27&lt;&gt;"",OR(ISNUMBER(SEARCH('💰 BÁO GIÁ'!$C$27,$A3521)),ISNUMBER(SEARCH('💰 BÁO GIÁ'!$C$27,$B3521)))),1,0)</f>
        <v>0</v>
      </c>
      <c r="O3521" s="1" t="str">
        <f t="shared" si="109"/>
        <v/>
      </c>
    </row>
    <row r="3522" customHeight="1" spans="1:15">
      <c r="A3522" s="1" t="str">
        <f>IF('📄 RON MIẾNG'!B117="","",'📄 RON MIẾNG'!B117)</f>
        <v>HH075761</v>
      </c>
      <c r="B3522" s="1" t="str">
        <f>IF('📄 RON MIẾNG'!B117="","",'📄 RON MIẾNG'!C117)</f>
        <v>Ron miếng Mitsu S4E-2 (S4F, 98) GP - NICE IN</v>
      </c>
      <c r="C3522" s="1" t="str">
        <f>IF('📄 RON MIẾNG'!B117="","","Ron miếng")</f>
        <v>Ron miếng</v>
      </c>
      <c r="D3522" s="1" t="str">
        <f>IF('📄 RON MIẾNG'!B117="","",'📄 RON MIẾNG'!F117)</f>
        <v>Cái</v>
      </c>
      <c r="E3522" s="13">
        <f>IF('📄 RON MIẾNG'!B117="","",'📄 RON MIẾNG'!G117)</f>
        <v>0</v>
      </c>
      <c r="F3522" s="13">
        <f>IF('📄 RON MIẾNG'!B117="","",'📄 RON MIẾNG'!H117)</f>
        <v>120000</v>
      </c>
      <c r="G3522" s="13">
        <f>IF('📄 RON MIẾNG'!B117="","",'📄 RON MIẾNG'!I117)</f>
        <v>130000</v>
      </c>
      <c r="H3522" s="13">
        <f>IF('📄 RON MIẾNG'!B117="","",'📄 RON MIẾNG'!J117)</f>
        <v>150000</v>
      </c>
      <c r="I3522" s="13">
        <f>IF('📄 RON MIẾNG'!B117="","",'📄 RON MIẾNG'!K117)</f>
        <v>0</v>
      </c>
      <c r="J3522" s="1" t="str">
        <f>IF('📄 RON MIẾNG'!B117="","","")</f>
        <v/>
      </c>
      <c r="L3522" s="1">
        <f>N(L3521)+IF(AND('🔎 TRA CỨU NHANH'!$C$2&lt;&gt;"",OR(ISNUMBER(SEARCH('🔎 TRA CỨU NHANH'!$C$2,$A3522)),ISNUMBER(SEARCH('🔎 TRA CỨU NHANH'!$C$2,$B3522)))),1,0)</f>
        <v>0</v>
      </c>
      <c r="M3522" s="1" t="str">
        <f t="shared" ref="M3522:M3585" si="110">IF(L3522&gt;N(L3521),L3522,"")</f>
        <v/>
      </c>
      <c r="N3522" s="1">
        <f>N(N3521)+IF(AND('💰 BÁO GIÁ'!$C$27&lt;&gt;"",OR(ISNUMBER(SEARCH('💰 BÁO GIÁ'!$C$27,$A3522)),ISNUMBER(SEARCH('💰 BÁO GIÁ'!$C$27,$B3522)))),1,0)</f>
        <v>0</v>
      </c>
      <c r="O3522" s="1" t="str">
        <f t="shared" ref="O3522:O3585" si="111">IF(N3522&gt;N(N3521),N3522,"")</f>
        <v/>
      </c>
    </row>
    <row r="3523" customHeight="1" spans="1:15">
      <c r="A3523" s="1" t="str">
        <f>IF('📄 RON MIẾNG'!B118="","",'📄 RON MIẾNG'!B118)</f>
        <v>HH077880</v>
      </c>
      <c r="B3523" s="1" t="str">
        <f>IF('📄 RON MIẾNG'!B118="","",'📄 RON MIẾNG'!C118)</f>
        <v>Ron miếng Mitsu S4K-T, Thép - NICE IN</v>
      </c>
      <c r="C3523" s="1" t="str">
        <f>IF('📄 RON MIẾNG'!B118="","","Ron miếng")</f>
        <v>Ron miếng</v>
      </c>
      <c r="D3523" s="1" t="str">
        <f>IF('📄 RON MIẾNG'!B118="","",'📄 RON MIẾNG'!F118)</f>
        <v>Cái</v>
      </c>
      <c r="E3523" s="13">
        <f>IF('📄 RON MIẾNG'!B118="","",'📄 RON MIẾNG'!G118)</f>
        <v>0</v>
      </c>
      <c r="F3523" s="13">
        <f>IF('📄 RON MIẾNG'!B118="","",'📄 RON MIẾNG'!H118)</f>
        <v>210000</v>
      </c>
      <c r="G3523" s="13">
        <f>IF('📄 RON MIẾNG'!B118="","",'📄 RON MIẾNG'!I118)</f>
        <v>230000</v>
      </c>
      <c r="H3523" s="13">
        <f>IF('📄 RON MIẾNG'!B118="","",'📄 RON MIẾNG'!J118)</f>
        <v>250000</v>
      </c>
      <c r="I3523" s="13">
        <f>IF('📄 RON MIẾNG'!B118="","",'📄 RON MIẾNG'!K118)</f>
        <v>0</v>
      </c>
      <c r="J3523" s="1" t="str">
        <f>IF('📄 RON MIẾNG'!B118="","","")</f>
        <v/>
      </c>
      <c r="L3523" s="1">
        <f>N(L3522)+IF(AND('🔎 TRA CỨU NHANH'!$C$2&lt;&gt;"",OR(ISNUMBER(SEARCH('🔎 TRA CỨU NHANH'!$C$2,$A3523)),ISNUMBER(SEARCH('🔎 TRA CỨU NHANH'!$C$2,$B3523)))),1,0)</f>
        <v>0</v>
      </c>
      <c r="M3523" s="1" t="str">
        <f t="shared" si="110"/>
        <v/>
      </c>
      <c r="N3523" s="1">
        <f>N(N3522)+IF(AND('💰 BÁO GIÁ'!$C$27&lt;&gt;"",OR(ISNUMBER(SEARCH('💰 BÁO GIÁ'!$C$27,$A3523)),ISNUMBER(SEARCH('💰 BÁO GIÁ'!$C$27,$B3523)))),1,0)</f>
        <v>0</v>
      </c>
      <c r="O3523" s="1" t="str">
        <f t="shared" si="111"/>
        <v/>
      </c>
    </row>
    <row r="3524" customHeight="1" spans="1:15">
      <c r="A3524" s="1" t="str">
        <f>IF('📄 RON MIẾNG'!B119="","",'📄 RON MIẾNG'!B119)</f>
        <v>HH076275</v>
      </c>
      <c r="B3524" s="1" t="str">
        <f>IF('📄 RON MIẾNG'!B119="","",'📄 RON MIẾNG'!C119)</f>
        <v>Ron miếng Mitsu S4L, graphite - MASAKO</v>
      </c>
      <c r="C3524" s="1" t="str">
        <f>IF('📄 RON MIẾNG'!B119="","","Ron miếng")</f>
        <v>Ron miếng</v>
      </c>
      <c r="D3524" s="1" t="str">
        <f>IF('📄 RON MIẾNG'!B119="","",'📄 RON MIẾNG'!F119)</f>
        <v>Cái</v>
      </c>
      <c r="E3524" s="13">
        <f>IF('📄 RON MIẾNG'!B119="","",'📄 RON MIẾNG'!G119)</f>
        <v>0</v>
      </c>
      <c r="F3524" s="13">
        <f>IF('📄 RON MIẾNG'!B119="","",'📄 RON MIẾNG'!H119)</f>
        <v>120000</v>
      </c>
      <c r="G3524" s="13">
        <f>IF('📄 RON MIẾNG'!B119="","",'📄 RON MIẾNG'!I119)</f>
        <v>130000</v>
      </c>
      <c r="H3524" s="13">
        <f>IF('📄 RON MIẾNG'!B119="","",'📄 RON MIẾNG'!J119)</f>
        <v>150000</v>
      </c>
      <c r="I3524" s="13">
        <f>IF('📄 RON MIẾNG'!B119="","",'📄 RON MIẾNG'!K119)</f>
        <v>0</v>
      </c>
      <c r="J3524" s="1" t="str">
        <f>IF('📄 RON MIẾNG'!B119="","","")</f>
        <v/>
      </c>
      <c r="L3524" s="1">
        <f>N(L3523)+IF(AND('🔎 TRA CỨU NHANH'!$C$2&lt;&gt;"",OR(ISNUMBER(SEARCH('🔎 TRA CỨU NHANH'!$C$2,$A3524)),ISNUMBER(SEARCH('🔎 TRA CỨU NHANH'!$C$2,$B3524)))),1,0)</f>
        <v>0</v>
      </c>
      <c r="M3524" s="1" t="str">
        <f t="shared" si="110"/>
        <v/>
      </c>
      <c r="N3524" s="1">
        <f>N(N3523)+IF(AND('💰 BÁO GIÁ'!$C$27&lt;&gt;"",OR(ISNUMBER(SEARCH('💰 BÁO GIÁ'!$C$27,$A3524)),ISNUMBER(SEARCH('💰 BÁO GIÁ'!$C$27,$B3524)))),1,0)</f>
        <v>0</v>
      </c>
      <c r="O3524" s="1" t="str">
        <f t="shared" si="111"/>
        <v/>
      </c>
    </row>
    <row r="3525" customHeight="1" spans="1:15">
      <c r="A3525" s="1" t="str">
        <f>IF('📄 RON MIẾNG'!B120="","",'📄 RON MIẾNG'!B120)</f>
        <v>HH078924</v>
      </c>
      <c r="B3525" s="1" t="str">
        <f>IF('📄 RON MIẾNG'!B120="","",'📄 RON MIẾNG'!C120)</f>
        <v>Ron miếng Mitsu S4S, ASB amiang - NICE IN</v>
      </c>
      <c r="C3525" s="1" t="str">
        <f>IF('📄 RON MIẾNG'!B120="","","Ron miếng")</f>
        <v>Ron miếng</v>
      </c>
      <c r="D3525" s="1" t="str">
        <f>IF('📄 RON MIẾNG'!B120="","",'📄 RON MIẾNG'!F120)</f>
        <v>Cái</v>
      </c>
      <c r="E3525" s="13">
        <f>IF('📄 RON MIẾNG'!B120="","",'📄 RON MIẾNG'!G120)</f>
        <v>0</v>
      </c>
      <c r="F3525" s="13">
        <f>IF('📄 RON MIẾNG'!B120="","",'📄 RON MIẾNG'!H120)</f>
        <v>90000</v>
      </c>
      <c r="G3525" s="13">
        <f>IF('📄 RON MIẾNG'!B120="","",'📄 RON MIẾNG'!I120)</f>
        <v>100000</v>
      </c>
      <c r="H3525" s="13">
        <f>IF('📄 RON MIẾNG'!B120="","",'📄 RON MIẾNG'!J120)</f>
        <v>110000</v>
      </c>
      <c r="I3525" s="13">
        <f>IF('📄 RON MIẾNG'!B120="","",'📄 RON MIẾNG'!K120)</f>
        <v>0</v>
      </c>
      <c r="J3525" s="1" t="str">
        <f>IF('📄 RON MIẾNG'!B120="","","")</f>
        <v/>
      </c>
      <c r="L3525" s="1">
        <f>N(L3524)+IF(AND('🔎 TRA CỨU NHANH'!$C$2&lt;&gt;"",OR(ISNUMBER(SEARCH('🔎 TRA CỨU NHANH'!$C$2,$A3525)),ISNUMBER(SEARCH('🔎 TRA CỨU NHANH'!$C$2,$B3525)))),1,0)</f>
        <v>0</v>
      </c>
      <c r="M3525" s="1" t="str">
        <f t="shared" si="110"/>
        <v/>
      </c>
      <c r="N3525" s="1">
        <f>N(N3524)+IF(AND('💰 BÁO GIÁ'!$C$27&lt;&gt;"",OR(ISNUMBER(SEARCH('💰 BÁO GIÁ'!$C$27,$A3525)),ISNUMBER(SEARCH('💰 BÁO GIÁ'!$C$27,$B3525)))),1,0)</f>
        <v>0</v>
      </c>
      <c r="O3525" s="1" t="str">
        <f t="shared" si="111"/>
        <v/>
      </c>
    </row>
    <row r="3526" customHeight="1" spans="1:15">
      <c r="A3526" s="1" t="str">
        <f>IF('📄 RON MIẾNG'!B121="","",'📄 RON MIẾNG'!B121)</f>
        <v>HH076446</v>
      </c>
      <c r="B3526" s="1" t="str">
        <f>IF('📄 RON MIẾNG'!B121="","",'📄 RON MIẾNG'!C121)</f>
        <v>Ron miếng Mitsu S6A-3 (sơ mi 150) Thép - NICE IN</v>
      </c>
      <c r="C3526" s="1" t="str">
        <f>IF('📄 RON MIẾNG'!B121="","","Ron miếng")</f>
        <v>Ron miếng</v>
      </c>
      <c r="D3526" s="1" t="str">
        <f>IF('📄 RON MIẾNG'!B121="","",'📄 RON MIẾNG'!F121)</f>
        <v>Bộ 6c</v>
      </c>
      <c r="E3526" s="13">
        <f>IF('📄 RON MIẾNG'!B121="","",'📄 RON MIẾNG'!G121)</f>
        <v>0</v>
      </c>
      <c r="F3526" s="13">
        <f>IF('📄 RON MIẾNG'!B121="","",'📄 RON MIẾNG'!H121)</f>
        <v>1780000</v>
      </c>
      <c r="G3526" s="13">
        <f>IF('📄 RON MIẾNG'!B121="","",'📄 RON MIẾNG'!I121)</f>
        <v>1900000</v>
      </c>
      <c r="H3526" s="13">
        <f>IF('📄 RON MIẾNG'!B121="","",'📄 RON MIẾNG'!J121)</f>
        <v>2050000</v>
      </c>
      <c r="I3526" s="13">
        <f>IF('📄 RON MIẾNG'!B121="","",'📄 RON MIẾNG'!K121)</f>
        <v>0</v>
      </c>
      <c r="J3526" s="1" t="str">
        <f>IF('📄 RON MIẾNG'!B121="","","")</f>
        <v/>
      </c>
      <c r="L3526" s="1">
        <f>N(L3525)+IF(AND('🔎 TRA CỨU NHANH'!$C$2&lt;&gt;"",OR(ISNUMBER(SEARCH('🔎 TRA CỨU NHANH'!$C$2,$A3526)),ISNUMBER(SEARCH('🔎 TRA CỨU NHANH'!$C$2,$B3526)))),1,0)</f>
        <v>0</v>
      </c>
      <c r="M3526" s="1" t="str">
        <f t="shared" si="110"/>
        <v/>
      </c>
      <c r="N3526" s="1">
        <f>N(N3525)+IF(AND('💰 BÁO GIÁ'!$C$27&lt;&gt;"",OR(ISNUMBER(SEARCH('💰 BÁO GIÁ'!$C$27,$A3526)),ISNUMBER(SEARCH('💰 BÁO GIÁ'!$C$27,$B3526)))),1,0)</f>
        <v>0</v>
      </c>
      <c r="O3526" s="1" t="str">
        <f t="shared" si="111"/>
        <v/>
      </c>
    </row>
    <row r="3527" customHeight="1" spans="1:15">
      <c r="A3527" s="1" t="str">
        <f>IF('📄 RON MIẾNG'!B122="","",'📄 RON MIẾNG'!B122)</f>
        <v>HH076447</v>
      </c>
      <c r="B3527" s="1" t="str">
        <f>IF('📄 RON MIẾNG'!B122="","",'📄 RON MIẾNG'!C122)</f>
        <v>Ron miếng Mitsu S6B (sơ mi 135) Thép Inox - NICE IN</v>
      </c>
      <c r="C3527" s="1" t="str">
        <f>IF('📄 RON MIẾNG'!B122="","","Ron miếng")</f>
        <v>Ron miếng</v>
      </c>
      <c r="D3527" s="1" t="str">
        <f>IF('📄 RON MIẾNG'!B122="","",'📄 RON MIẾNG'!F122)</f>
        <v>Bộ 6c</v>
      </c>
      <c r="E3527" s="13">
        <f>IF('📄 RON MIẾNG'!B122="","",'📄 RON MIẾNG'!G122)</f>
        <v>0</v>
      </c>
      <c r="F3527" s="13">
        <f>IF('📄 RON MIẾNG'!B122="","",'📄 RON MIẾNG'!H122)</f>
        <v>1780000</v>
      </c>
      <c r="G3527" s="13">
        <f>IF('📄 RON MIẾNG'!B122="","",'📄 RON MIẾNG'!I122)</f>
        <v>1900000</v>
      </c>
      <c r="H3527" s="13">
        <f>IF('📄 RON MIẾNG'!B122="","",'📄 RON MIẾNG'!J122)</f>
        <v>2050000</v>
      </c>
      <c r="I3527" s="13">
        <f>IF('📄 RON MIẾNG'!B122="","",'📄 RON MIẾNG'!K122)</f>
        <v>0</v>
      </c>
      <c r="J3527" s="1" t="str">
        <f>IF('📄 RON MIẾNG'!B122="","","")</f>
        <v/>
      </c>
      <c r="L3527" s="1">
        <f>N(L3526)+IF(AND('🔎 TRA CỨU NHANH'!$C$2&lt;&gt;"",OR(ISNUMBER(SEARCH('🔎 TRA CỨU NHANH'!$C$2,$A3527)),ISNUMBER(SEARCH('🔎 TRA CỨU NHANH'!$C$2,$B3527)))),1,0)</f>
        <v>0</v>
      </c>
      <c r="M3527" s="1" t="str">
        <f t="shared" si="110"/>
        <v/>
      </c>
      <c r="N3527" s="1">
        <f>N(N3526)+IF(AND('💰 BÁO GIÁ'!$C$27&lt;&gt;"",OR(ISNUMBER(SEARCH('💰 BÁO GIÁ'!$C$27,$A3527)),ISNUMBER(SEARCH('💰 BÁO GIÁ'!$C$27,$B3527)))),1,0)</f>
        <v>0</v>
      </c>
      <c r="O3527" s="1" t="str">
        <f t="shared" si="111"/>
        <v/>
      </c>
    </row>
    <row r="3528" customHeight="1" spans="1:15">
      <c r="A3528" s="1" t="str">
        <f>IF('📄 RON MIẾNG'!B123="","",'📄 RON MIẾNG'!B123)</f>
        <v>HH080436</v>
      </c>
      <c r="B3528" s="1" t="str">
        <f>IF('📄 RON MIẾNG'!B123="","",'📄 RON MIẾNG'!C123)</f>
        <v>Ron miếng Mitsu S6E (94) Graphite (1 bộ xuất 2 cái) - MASAKO</v>
      </c>
      <c r="C3528" s="1" t="str">
        <f>IF('📄 RON MIẾNG'!B123="","","Ron miếng")</f>
        <v>Ron miếng</v>
      </c>
      <c r="D3528" s="1" t="str">
        <f>IF('📄 RON MIẾNG'!B123="","",'📄 RON MIẾNG'!F123)</f>
        <v>Cái</v>
      </c>
      <c r="E3528" s="13">
        <f>IF('📄 RON MIẾNG'!B123="","",'📄 RON MIẾNG'!G123)</f>
        <v>0</v>
      </c>
      <c r="F3528" s="13">
        <f>IF('📄 RON MIẾNG'!B123="","",'📄 RON MIẾNG'!H123)</f>
        <v>120000</v>
      </c>
      <c r="G3528" s="13">
        <f>IF('📄 RON MIẾNG'!B123="","",'📄 RON MIẾNG'!I123)</f>
        <v>130000</v>
      </c>
      <c r="H3528" s="13">
        <f>IF('📄 RON MIẾNG'!B123="","",'📄 RON MIẾNG'!J123)</f>
        <v>150000</v>
      </c>
      <c r="I3528" s="13">
        <f>IF('📄 RON MIẾNG'!B123="","",'📄 RON MIẾNG'!K123)</f>
        <v>0</v>
      </c>
      <c r="J3528" s="1" t="str">
        <f>IF('📄 RON MIẾNG'!B123="","","")</f>
        <v/>
      </c>
      <c r="L3528" s="1">
        <f>N(L3527)+IF(AND('🔎 TRA CỨU NHANH'!$C$2&lt;&gt;"",OR(ISNUMBER(SEARCH('🔎 TRA CỨU NHANH'!$C$2,$A3528)),ISNUMBER(SEARCH('🔎 TRA CỨU NHANH'!$C$2,$B3528)))),1,0)</f>
        <v>0</v>
      </c>
      <c r="M3528" s="1" t="str">
        <f t="shared" si="110"/>
        <v/>
      </c>
      <c r="N3528" s="1">
        <f>N(N3527)+IF(AND('💰 BÁO GIÁ'!$C$27&lt;&gt;"",OR(ISNUMBER(SEARCH('💰 BÁO GIÁ'!$C$27,$A3528)),ISNUMBER(SEARCH('💰 BÁO GIÁ'!$C$27,$B3528)))),1,0)</f>
        <v>0</v>
      </c>
      <c r="O3528" s="1" t="str">
        <f t="shared" si="111"/>
        <v/>
      </c>
    </row>
    <row r="3529" customHeight="1" spans="1:15">
      <c r="A3529" s="1" t="str">
        <f>IF('📄 RON MIẾNG'!B124="","",'📄 RON MIẾNG'!B124)</f>
        <v>HH083336</v>
      </c>
      <c r="B3529" s="1" t="str">
        <f>IF('📄 RON MIẾNG'!B124="","",'📄 RON MIẾNG'!C124)</f>
        <v>Ron miếng Mitsu S6E-2 (98) Amiang (1 bộ xuất 2 cái) - NICE IN</v>
      </c>
      <c r="C3529" s="1" t="str">
        <f>IF('📄 RON MIẾNG'!B124="","","Ron miếng")</f>
        <v>Ron miếng</v>
      </c>
      <c r="D3529" s="1" t="str">
        <f>IF('📄 RON MIẾNG'!B124="","",'📄 RON MIẾNG'!F124)</f>
        <v>Cái</v>
      </c>
      <c r="E3529" s="13">
        <f>IF('📄 RON MIẾNG'!B124="","",'📄 RON MIẾNG'!G124)</f>
        <v>0</v>
      </c>
      <c r="F3529" s="13">
        <f>IF('📄 RON MIẾNG'!B124="","",'📄 RON MIẾNG'!H124)</f>
        <v>100000</v>
      </c>
      <c r="G3529" s="13">
        <f>IF('📄 RON MIẾNG'!B124="","",'📄 RON MIẾNG'!I124)</f>
        <v>110000</v>
      </c>
      <c r="H3529" s="13">
        <f>IF('📄 RON MIẾNG'!B124="","",'📄 RON MIẾNG'!J124)</f>
        <v>120000</v>
      </c>
      <c r="I3529" s="13">
        <f>IF('📄 RON MIẾNG'!B124="","",'📄 RON MIẾNG'!K124)</f>
        <v>0</v>
      </c>
      <c r="J3529" s="1" t="str">
        <f>IF('📄 RON MIẾNG'!B124="","","")</f>
        <v/>
      </c>
      <c r="L3529" s="1">
        <f>N(L3528)+IF(AND('🔎 TRA CỨU NHANH'!$C$2&lt;&gt;"",OR(ISNUMBER(SEARCH('🔎 TRA CỨU NHANH'!$C$2,$A3529)),ISNUMBER(SEARCH('🔎 TRA CỨU NHANH'!$C$2,$B3529)))),1,0)</f>
        <v>0</v>
      </c>
      <c r="M3529" s="1" t="str">
        <f t="shared" si="110"/>
        <v/>
      </c>
      <c r="N3529" s="1">
        <f>N(N3528)+IF(AND('💰 BÁO GIÁ'!$C$27&lt;&gt;"",OR(ISNUMBER(SEARCH('💰 BÁO GIÁ'!$C$27,$A3529)),ISNUMBER(SEARCH('💰 BÁO GIÁ'!$C$27,$B3529)))),1,0)</f>
        <v>0</v>
      </c>
      <c r="O3529" s="1" t="str">
        <f t="shared" si="111"/>
        <v/>
      </c>
    </row>
    <row r="3530" customHeight="1" spans="1:15">
      <c r="A3530" s="1" t="str">
        <f>IF('📄 RON MIẾNG'!B125="","",'📄 RON MIẾNG'!B125)</f>
        <v>HH084096</v>
      </c>
      <c r="B3530" s="1" t="str">
        <f>IF('📄 RON MIẾNG'!B125="","",'📄 RON MIẾNG'!C125)</f>
        <v>Ron miếng Mitsu S6N, Thép Inox - NICE IN</v>
      </c>
      <c r="C3530" s="1" t="str">
        <f>IF('📄 RON MIẾNG'!B125="","","Ron miếng")</f>
        <v>Ron miếng</v>
      </c>
      <c r="D3530" s="1" t="str">
        <f>IF('📄 RON MIẾNG'!B125="","",'📄 RON MIẾNG'!F125)</f>
        <v>Bộ 6c</v>
      </c>
      <c r="E3530" s="13">
        <f>IF('📄 RON MIẾNG'!B125="","",'📄 RON MIẾNG'!G125)</f>
        <v>0</v>
      </c>
      <c r="F3530" s="13">
        <f>IF('📄 RON MIẾNG'!B125="","",'📄 RON MIẾNG'!H125)</f>
        <v>2520000</v>
      </c>
      <c r="G3530" s="13">
        <f>IF('📄 RON MIẾNG'!B125="","",'📄 RON MIẾNG'!I125)</f>
        <v>2720000</v>
      </c>
      <c r="H3530" s="13">
        <f>IF('📄 RON MIẾNG'!B125="","",'📄 RON MIẾNG'!J125)</f>
        <v>2860000</v>
      </c>
      <c r="I3530" s="13">
        <f>IF('📄 RON MIẾNG'!B125="","",'📄 RON MIẾNG'!K125)</f>
        <v>0</v>
      </c>
      <c r="J3530" s="1" t="str">
        <f>IF('📄 RON MIẾNG'!B125="","","")</f>
        <v/>
      </c>
      <c r="L3530" s="1">
        <f>N(L3529)+IF(AND('🔎 TRA CỨU NHANH'!$C$2&lt;&gt;"",OR(ISNUMBER(SEARCH('🔎 TRA CỨU NHANH'!$C$2,$A3530)),ISNUMBER(SEARCH('🔎 TRA CỨU NHANH'!$C$2,$B3530)))),1,0)</f>
        <v>0</v>
      </c>
      <c r="M3530" s="1" t="str">
        <f t="shared" si="110"/>
        <v/>
      </c>
      <c r="N3530" s="1">
        <f>N(N3529)+IF(AND('💰 BÁO GIÁ'!$C$27&lt;&gt;"",OR(ISNUMBER(SEARCH('💰 BÁO GIÁ'!$C$27,$A3530)),ISNUMBER(SEARCH('💰 BÁO GIÁ'!$C$27,$B3530)))),1,0)</f>
        <v>0</v>
      </c>
      <c r="O3530" s="1" t="str">
        <f t="shared" si="111"/>
        <v/>
      </c>
    </row>
    <row r="3531" customHeight="1" spans="1:15">
      <c r="A3531" s="1" t="str">
        <f>IF('📄 RON MIẾNG'!B126="","",'📄 RON MIẾNG'!B126)</f>
        <v>HH081768</v>
      </c>
      <c r="B3531" s="1" t="str">
        <f>IF('📄 RON MIẾNG'!B126="","",'📄 RON MIẾNG'!C126)</f>
        <v>Ron miếng Mitsu S6R/ S12R/ S6R-2 - Thép (đv: Cái) - NICE IN</v>
      </c>
      <c r="C3531" s="1" t="str">
        <f>IF('📄 RON MIẾNG'!B126="","","Ron miếng")</f>
        <v>Ron miếng</v>
      </c>
      <c r="D3531" s="1" t="str">
        <f>IF('📄 RON MIẾNG'!B126="","",'📄 RON MIẾNG'!F126)</f>
        <v>Cái</v>
      </c>
      <c r="E3531" s="13">
        <f>IF('📄 RON MIẾNG'!B126="","",'📄 RON MIẾNG'!G126)</f>
        <v>0</v>
      </c>
      <c r="F3531" s="13">
        <f>IF('📄 RON MIẾNG'!B126="","",'📄 RON MIẾNG'!H126)</f>
        <v>295000</v>
      </c>
      <c r="G3531" s="13">
        <f>IF('📄 RON MIẾNG'!B126="","",'📄 RON MIẾNG'!I126)</f>
        <v>315000</v>
      </c>
      <c r="H3531" s="13">
        <f>IF('📄 RON MIẾNG'!B126="","",'📄 RON MIẾNG'!J126)</f>
        <v>340000</v>
      </c>
      <c r="I3531" s="13">
        <f>IF('📄 RON MIẾNG'!B126="","",'📄 RON MIẾNG'!K126)</f>
        <v>0</v>
      </c>
      <c r="J3531" s="1" t="str">
        <f>IF('📄 RON MIẾNG'!B126="","","")</f>
        <v/>
      </c>
      <c r="L3531" s="1">
        <f>N(L3530)+IF(AND('🔎 TRA CỨU NHANH'!$C$2&lt;&gt;"",OR(ISNUMBER(SEARCH('🔎 TRA CỨU NHANH'!$C$2,$A3531)),ISNUMBER(SEARCH('🔎 TRA CỨU NHANH'!$C$2,$B3531)))),1,0)</f>
        <v>0</v>
      </c>
      <c r="M3531" s="1" t="str">
        <f t="shared" si="110"/>
        <v/>
      </c>
      <c r="N3531" s="1">
        <f>N(N3530)+IF(AND('💰 BÁO GIÁ'!$C$27&lt;&gt;"",OR(ISNUMBER(SEARCH('💰 BÁO GIÁ'!$C$27,$A3531)),ISNUMBER(SEARCH('💰 BÁO GIÁ'!$C$27,$B3531)))),1,0)</f>
        <v>0</v>
      </c>
      <c r="O3531" s="1" t="str">
        <f t="shared" si="111"/>
        <v/>
      </c>
    </row>
    <row r="3532" customHeight="1" spans="1:15">
      <c r="A3532" s="1" t="str">
        <f>IF('📄 RON MIẾNG'!B127="","",'📄 RON MIẾNG'!B127)</f>
        <v>HH081769</v>
      </c>
      <c r="B3532" s="1" t="str">
        <f>IF('📄 RON MIẾNG'!B127="","",'📄 RON MIẾNG'!C127)</f>
        <v>Ron miếng Mitsu S6S, Thép Inox - NICE IN</v>
      </c>
      <c r="C3532" s="1" t="str">
        <f>IF('📄 RON MIẾNG'!B127="","","Ron miếng")</f>
        <v>Ron miếng</v>
      </c>
      <c r="D3532" s="1" t="str">
        <f>IF('📄 RON MIẾNG'!B127="","",'📄 RON MIẾNG'!F127)</f>
        <v>Cái</v>
      </c>
      <c r="E3532" s="13">
        <f>IF('📄 RON MIẾNG'!B127="","",'📄 RON MIẾNG'!G127)</f>
        <v>0</v>
      </c>
      <c r="F3532" s="13">
        <f>IF('📄 RON MIẾNG'!B127="","",'📄 RON MIẾNG'!H127)</f>
        <v>230000</v>
      </c>
      <c r="G3532" s="13">
        <f>IF('📄 RON MIẾNG'!B127="","",'📄 RON MIẾNG'!I127)</f>
        <v>250000</v>
      </c>
      <c r="H3532" s="13">
        <f>IF('📄 RON MIẾNG'!B127="","",'📄 RON MIẾNG'!J127)</f>
        <v>270000</v>
      </c>
      <c r="I3532" s="13">
        <f>IF('📄 RON MIẾNG'!B127="","",'📄 RON MIẾNG'!K127)</f>
        <v>0</v>
      </c>
      <c r="J3532" s="1" t="str">
        <f>IF('📄 RON MIẾNG'!B127="","","")</f>
        <v/>
      </c>
      <c r="L3532" s="1">
        <f>N(L3531)+IF(AND('🔎 TRA CỨU NHANH'!$C$2&lt;&gt;"",OR(ISNUMBER(SEARCH('🔎 TRA CỨU NHANH'!$C$2,$A3532)),ISNUMBER(SEARCH('🔎 TRA CỨU NHANH'!$C$2,$B3532)))),1,0)</f>
        <v>0</v>
      </c>
      <c r="M3532" s="1" t="str">
        <f t="shared" si="110"/>
        <v/>
      </c>
      <c r="N3532" s="1">
        <f>N(N3531)+IF(AND('💰 BÁO GIÁ'!$C$27&lt;&gt;"",OR(ISNUMBER(SEARCH('💰 BÁO GIÁ'!$C$27,$A3532)),ISNUMBER(SEARCH('💰 BÁO GIÁ'!$C$27,$B3532)))),1,0)</f>
        <v>0</v>
      </c>
      <c r="O3532" s="1" t="str">
        <f t="shared" si="111"/>
        <v/>
      </c>
    </row>
    <row r="3533" customHeight="1" spans="1:15">
      <c r="A3533" s="1" t="str">
        <f>IF('📄 RON MIẾNG'!B128="","",'📄 RON MIẾNG'!B128)</f>
        <v>HH083010</v>
      </c>
      <c r="B3533" s="1" t="str">
        <f>IF('📄 RON MIẾNG'!B128="","",'📄 RON MIẾNG'!C128)</f>
        <v>Ron miếng Mitsubishi 6M60/ 6M61, ASB Amiang - NICE IN</v>
      </c>
      <c r="C3533" s="1" t="str">
        <f>IF('📄 RON MIẾNG'!B128="","","Ron miếng")</f>
        <v>Ron miếng</v>
      </c>
      <c r="D3533" s="1" t="str">
        <f>IF('📄 RON MIẾNG'!B128="","",'📄 RON MIẾNG'!F128)</f>
        <v>Cái</v>
      </c>
      <c r="E3533" s="13">
        <f>IF('📄 RON MIẾNG'!B128="","",'📄 RON MIẾNG'!G128)</f>
        <v>0</v>
      </c>
      <c r="F3533" s="13">
        <f>IF('📄 RON MIẾNG'!B128="","",'📄 RON MIẾNG'!H128)</f>
        <v>280000</v>
      </c>
      <c r="G3533" s="13">
        <f>IF('📄 RON MIẾNG'!B128="","",'📄 RON MIẾNG'!I128)</f>
        <v>300000</v>
      </c>
      <c r="H3533" s="13">
        <f>IF('📄 RON MIẾNG'!B128="","",'📄 RON MIẾNG'!J128)</f>
        <v>320000</v>
      </c>
      <c r="I3533" s="13">
        <f>IF('📄 RON MIẾNG'!B128="","",'📄 RON MIẾNG'!K128)</f>
        <v>0</v>
      </c>
      <c r="J3533" s="1" t="str">
        <f>IF('📄 RON MIẾNG'!B128="","","")</f>
        <v/>
      </c>
      <c r="L3533" s="1">
        <f>N(L3532)+IF(AND('🔎 TRA CỨU NHANH'!$C$2&lt;&gt;"",OR(ISNUMBER(SEARCH('🔎 TRA CỨU NHANH'!$C$2,$A3533)),ISNUMBER(SEARCH('🔎 TRA CỨU NHANH'!$C$2,$B3533)))),1,0)</f>
        <v>0</v>
      </c>
      <c r="M3533" s="1" t="str">
        <f t="shared" si="110"/>
        <v/>
      </c>
      <c r="N3533" s="1">
        <f>N(N3532)+IF(AND('💰 BÁO GIÁ'!$C$27&lt;&gt;"",OR(ISNUMBER(SEARCH('💰 BÁO GIÁ'!$C$27,$A3533)),ISNUMBER(SEARCH('💰 BÁO GIÁ'!$C$27,$B3533)))),1,0)</f>
        <v>0</v>
      </c>
      <c r="O3533" s="1" t="str">
        <f t="shared" si="111"/>
        <v/>
      </c>
    </row>
    <row r="3534" customHeight="1" spans="1:15">
      <c r="A3534" s="1" t="str">
        <f>IF('📄 RON MIẾNG'!B129="","",'📄 RON MIẾNG'!B129)</f>
        <v>HH083892</v>
      </c>
      <c r="B3534" s="1" t="str">
        <f>IF('📄 RON MIẾNG'!B129="","",'📄 RON MIẾNG'!C129)</f>
        <v>Ron miếng Mitsubishi 6M61-T, Steel Thép - NICE IN</v>
      </c>
      <c r="C3534" s="1" t="str">
        <f>IF('📄 RON MIẾNG'!B129="","","Ron miếng")</f>
        <v>Ron miếng</v>
      </c>
      <c r="D3534" s="1" t="str">
        <f>IF('📄 RON MIẾNG'!B129="","",'📄 RON MIẾNG'!F129)</f>
        <v>Cái</v>
      </c>
      <c r="E3534" s="13">
        <f>IF('📄 RON MIẾNG'!B129="","",'📄 RON MIẾNG'!G129)</f>
        <v>0</v>
      </c>
      <c r="F3534" s="13">
        <f>IF('📄 RON MIẾNG'!B129="","",'📄 RON MIẾNG'!H129)</f>
        <v>800000</v>
      </c>
      <c r="G3534" s="13">
        <f>IF('📄 RON MIẾNG'!B129="","",'📄 RON MIẾNG'!I129)</f>
        <v>850000</v>
      </c>
      <c r="H3534" s="13">
        <f>IF('📄 RON MIẾNG'!B129="","",'📄 RON MIẾNG'!J129)</f>
        <v>900000</v>
      </c>
      <c r="I3534" s="13">
        <f>IF('📄 RON MIẾNG'!B129="","",'📄 RON MIẾNG'!K129)</f>
        <v>0</v>
      </c>
      <c r="J3534" s="1" t="str">
        <f>IF('📄 RON MIẾNG'!B129="","","")</f>
        <v/>
      </c>
      <c r="L3534" s="1">
        <f>N(L3533)+IF(AND('🔎 TRA CỨU NHANH'!$C$2&lt;&gt;"",OR(ISNUMBER(SEARCH('🔎 TRA CỨU NHANH'!$C$2,$A3534)),ISNUMBER(SEARCH('🔎 TRA CỨU NHANH'!$C$2,$B3534)))),1,0)</f>
        <v>0</v>
      </c>
      <c r="M3534" s="1" t="str">
        <f t="shared" si="110"/>
        <v/>
      </c>
      <c r="N3534" s="1">
        <f>N(N3533)+IF(AND('💰 BÁO GIÁ'!$C$27&lt;&gt;"",OR(ISNUMBER(SEARCH('💰 BÁO GIÁ'!$C$27,$A3534)),ISNUMBER(SEARCH('💰 BÁO GIÁ'!$C$27,$B3534)))),1,0)</f>
        <v>0</v>
      </c>
      <c r="O3534" s="1" t="str">
        <f t="shared" si="111"/>
        <v/>
      </c>
    </row>
    <row r="3535" customHeight="1" spans="1:15">
      <c r="A3535" s="1" t="str">
        <f>IF('📄 RON MIẾNG'!B130="","",'📄 RON MIẾNG'!B130)</f>
        <v/>
      </c>
      <c r="B3535" s="1" t="str">
        <f>IF('📄 RON MIẾNG'!B130="","",'📄 RON MIẾNG'!C130)</f>
        <v/>
      </c>
      <c r="C3535" s="1" t="str">
        <f>IF('📄 RON MIẾNG'!B130="","","Ron miếng")</f>
        <v/>
      </c>
      <c r="D3535" s="1" t="str">
        <f>IF('📄 RON MIẾNG'!B130="","",'📄 RON MIẾNG'!F130)</f>
        <v/>
      </c>
      <c r="E3535" s="1" t="str">
        <f>IF('📄 RON MIẾNG'!B130="","",'📄 RON MIẾNG'!G130)</f>
        <v/>
      </c>
      <c r="F3535" s="1" t="str">
        <f>IF('📄 RON MIẾNG'!B130="","",'📄 RON MIẾNG'!H130)</f>
        <v/>
      </c>
      <c r="G3535" s="1" t="str">
        <f>IF('📄 RON MIẾNG'!B130="","",'📄 RON MIẾNG'!I130)</f>
        <v/>
      </c>
      <c r="H3535" s="1" t="str">
        <f>IF('📄 RON MIẾNG'!B130="","",'📄 RON MIẾNG'!J130)</f>
        <v/>
      </c>
      <c r="I3535" s="1" t="str">
        <f>IF('📄 RON MIẾNG'!B130="","",'📄 RON MIẾNG'!K130)</f>
        <v/>
      </c>
      <c r="J3535" s="1" t="str">
        <f>IF('📄 RON MIẾNG'!B130="","","")</f>
        <v/>
      </c>
      <c r="L3535" s="1">
        <f>N(L3534)+IF(AND('🔎 TRA CỨU NHANH'!$C$2&lt;&gt;"",OR(ISNUMBER(SEARCH('🔎 TRA CỨU NHANH'!$C$2,$A3535)),ISNUMBER(SEARCH('🔎 TRA CỨU NHANH'!$C$2,$B3535)))),1,0)</f>
        <v>0</v>
      </c>
      <c r="M3535" s="1" t="str">
        <f t="shared" si="110"/>
        <v/>
      </c>
      <c r="N3535" s="1">
        <f>N(N3534)+IF(AND('💰 BÁO GIÁ'!$C$27&lt;&gt;"",OR(ISNUMBER(SEARCH('💰 BÁO GIÁ'!$C$27,$A3535)),ISNUMBER(SEARCH('💰 BÁO GIÁ'!$C$27,$B3535)))),1,0)</f>
        <v>0</v>
      </c>
      <c r="O3535" s="1" t="str">
        <f t="shared" si="111"/>
        <v/>
      </c>
    </row>
    <row r="3536" customHeight="1" spans="1:15">
      <c r="A3536" s="1" t="str">
        <f>IF('📄 RON MIẾNG'!B131="","",'📄 RON MIẾNG'!B131)</f>
        <v>HH00794</v>
      </c>
      <c r="B3536" s="1" t="str">
        <f>IF('📄 RON MIẾNG'!B131="","",'📄 RON MIẾNG'!C131)</f>
        <v>Ron miếng HYUNDAI D6HA, THÉP - DF</v>
      </c>
      <c r="C3536" s="1" t="str">
        <f>IF('📄 RON MIẾNG'!B131="","","Ron miếng")</f>
        <v>Ron miếng</v>
      </c>
      <c r="D3536" s="1" t="str">
        <f>IF('📄 RON MIẾNG'!B131="","",'📄 RON MIẾNG'!F131)</f>
        <v>Cái</v>
      </c>
      <c r="E3536" s="13">
        <f>IF('📄 RON MIẾNG'!B131="","",'📄 RON MIẾNG'!G131)</f>
        <v>0</v>
      </c>
      <c r="F3536" s="13">
        <f>IF('📄 RON MIẾNG'!B131="","",'📄 RON MIẾNG'!H131)</f>
        <v>1250000</v>
      </c>
      <c r="G3536" s="13">
        <f>IF('📄 RON MIẾNG'!B131="","",'📄 RON MIẾNG'!I131)</f>
        <v>1300000</v>
      </c>
      <c r="H3536" s="13">
        <f>IF('📄 RON MIẾNG'!B131="","",'📄 RON MIẾNG'!J131)</f>
        <v>1350000</v>
      </c>
      <c r="I3536" s="13">
        <f>IF('📄 RON MIẾNG'!B131="","",'📄 RON MIẾNG'!K131)</f>
        <v>0</v>
      </c>
      <c r="J3536" s="1" t="str">
        <f>IF('📄 RON MIẾNG'!B131="","","")</f>
        <v/>
      </c>
      <c r="L3536" s="1">
        <f>N(L3535)+IF(AND('🔎 TRA CỨU NHANH'!$C$2&lt;&gt;"",OR(ISNUMBER(SEARCH('🔎 TRA CỨU NHANH'!$C$2,$A3536)),ISNUMBER(SEARCH('🔎 TRA CỨU NHANH'!$C$2,$B3536)))),1,0)</f>
        <v>0</v>
      </c>
      <c r="M3536" s="1" t="str">
        <f t="shared" si="110"/>
        <v/>
      </c>
      <c r="N3536" s="1">
        <f>N(N3535)+IF(AND('💰 BÁO GIÁ'!$C$27&lt;&gt;"",OR(ISNUMBER(SEARCH('💰 BÁO GIÁ'!$C$27,$A3536)),ISNUMBER(SEARCH('💰 BÁO GIÁ'!$C$27,$B3536)))),1,0)</f>
        <v>0</v>
      </c>
      <c r="O3536" s="1" t="str">
        <f t="shared" si="111"/>
        <v/>
      </c>
    </row>
    <row r="3537" customHeight="1" spans="1:15">
      <c r="A3537" s="1" t="str">
        <f>IF('📄 RON MIẾNG'!B132="","",'📄 RON MIẾNG'!B132)</f>
        <v>HH078130</v>
      </c>
      <c r="B3537" s="1" t="str">
        <f>IF('📄 RON MIẾNG'!B132="","",'📄 RON MIẾNG'!C132)</f>
        <v>Ron miếng Hyundai 8DC11 (đời 142.2) - Amiang - DF</v>
      </c>
      <c r="C3537" s="1" t="str">
        <f>IF('📄 RON MIẾNG'!B132="","","Ron miếng")</f>
        <v>Ron miếng</v>
      </c>
      <c r="D3537" s="1" t="str">
        <f>IF('📄 RON MIẾNG'!B132="","",'📄 RON MIẾNG'!F132)</f>
        <v>Bộ</v>
      </c>
      <c r="E3537" s="13">
        <f>IF('📄 RON MIẾNG'!B132="","",'📄 RON MIẾNG'!G132)</f>
        <v>0</v>
      </c>
      <c r="F3537" s="13">
        <f>IF('📄 RON MIẾNG'!B132="","",'📄 RON MIẾNG'!H132)</f>
        <v>390000</v>
      </c>
      <c r="G3537" s="13">
        <f>IF('📄 RON MIẾNG'!B132="","",'📄 RON MIẾNG'!I132)</f>
        <v>410000</v>
      </c>
      <c r="H3537" s="13">
        <f>IF('📄 RON MIẾNG'!B132="","",'📄 RON MIẾNG'!J132)</f>
        <v>440000</v>
      </c>
      <c r="I3537" s="13">
        <f>IF('📄 RON MIẾNG'!B132="","",'📄 RON MIẾNG'!K132)</f>
        <v>0</v>
      </c>
      <c r="J3537" s="1" t="str">
        <f>IF('📄 RON MIẾNG'!B132="","","")</f>
        <v/>
      </c>
      <c r="L3537" s="1">
        <f>N(L3536)+IF(AND('🔎 TRA CỨU NHANH'!$C$2&lt;&gt;"",OR(ISNUMBER(SEARCH('🔎 TRA CỨU NHANH'!$C$2,$A3537)),ISNUMBER(SEARCH('🔎 TRA CỨU NHANH'!$C$2,$B3537)))),1,0)</f>
        <v>0</v>
      </c>
      <c r="M3537" s="1" t="str">
        <f t="shared" si="110"/>
        <v/>
      </c>
      <c r="N3537" s="1">
        <f>N(N3536)+IF(AND('💰 BÁO GIÁ'!$C$27&lt;&gt;"",OR(ISNUMBER(SEARCH('💰 BÁO GIÁ'!$C$27,$A3537)),ISNUMBER(SEARCH('💰 BÁO GIÁ'!$C$27,$B3537)))),1,0)</f>
        <v>0</v>
      </c>
      <c r="O3537" s="1" t="str">
        <f t="shared" si="111"/>
        <v/>
      </c>
    </row>
    <row r="3538" customHeight="1" spans="1:15">
      <c r="A3538" s="1" t="str">
        <f>IF('📄 RON MIẾNG'!B133="","",'📄 RON MIẾNG'!B133)</f>
        <v>HH078095</v>
      </c>
      <c r="B3538" s="1" t="str">
        <f>IF('📄 RON MIẾNG'!B133="","",'📄 RON MIẾNG'!C133)</f>
        <v>Ron miếng Hyundai D4CB/Porter II (S) Thép - DF</v>
      </c>
      <c r="C3538" s="1" t="str">
        <f>IF('📄 RON MIẾNG'!B133="","","Ron miếng")</f>
        <v>Ron miếng</v>
      </c>
      <c r="D3538" s="1" t="str">
        <f>IF('📄 RON MIẾNG'!B133="","",'📄 RON MIẾNG'!F133)</f>
        <v>Cái</v>
      </c>
      <c r="E3538" s="13">
        <f>IF('📄 RON MIẾNG'!B133="","",'📄 RON MIẾNG'!G133)</f>
        <v>0</v>
      </c>
      <c r="F3538" s="13">
        <f>IF('📄 RON MIẾNG'!B133="","",'📄 RON MIẾNG'!H133)</f>
        <v>160000</v>
      </c>
      <c r="G3538" s="13">
        <f>IF('📄 RON MIẾNG'!B133="","",'📄 RON MIẾNG'!I133)</f>
        <v>180000</v>
      </c>
      <c r="H3538" s="13">
        <f>IF('📄 RON MIẾNG'!B133="","",'📄 RON MIẾNG'!J133)</f>
        <v>200000</v>
      </c>
      <c r="I3538" s="13">
        <f>IF('📄 RON MIẾNG'!B133="","",'📄 RON MIẾNG'!K133)</f>
        <v>0</v>
      </c>
      <c r="J3538" s="1" t="str">
        <f>IF('📄 RON MIẾNG'!B133="","","")</f>
        <v/>
      </c>
      <c r="L3538" s="1">
        <f>N(L3537)+IF(AND('🔎 TRA CỨU NHANH'!$C$2&lt;&gt;"",OR(ISNUMBER(SEARCH('🔎 TRA CỨU NHANH'!$C$2,$A3538)),ISNUMBER(SEARCH('🔎 TRA CỨU NHANH'!$C$2,$B3538)))),1,0)</f>
        <v>0</v>
      </c>
      <c r="M3538" s="1" t="str">
        <f t="shared" si="110"/>
        <v/>
      </c>
      <c r="N3538" s="1">
        <f>N(N3537)+IF(AND('💰 BÁO GIÁ'!$C$27&lt;&gt;"",OR(ISNUMBER(SEARCH('💰 BÁO GIÁ'!$C$27,$A3538)),ISNUMBER(SEARCH('💰 BÁO GIÁ'!$C$27,$B3538)))),1,0)</f>
        <v>0</v>
      </c>
      <c r="O3538" s="1" t="str">
        <f t="shared" si="111"/>
        <v/>
      </c>
    </row>
    <row r="3539" customHeight="1" spans="1:15">
      <c r="A3539" s="1" t="str">
        <f>IF('📄 RON MIẾNG'!B134="","",'📄 RON MIẾNG'!B134)</f>
        <v>HH075967</v>
      </c>
      <c r="B3539" s="1" t="str">
        <f>IF('📄 RON MIẾNG'!B134="","",'📄 RON MIẾNG'!C134)</f>
        <v>Ron miếng Hyundai D6CA, thép - DF</v>
      </c>
      <c r="C3539" s="1" t="str">
        <f>IF('📄 RON MIẾNG'!B134="","","Ron miếng")</f>
        <v>Ron miếng</v>
      </c>
      <c r="D3539" s="1" t="str">
        <f>IF('📄 RON MIẾNG'!B134="","",'📄 RON MIẾNG'!F134)</f>
        <v>Cái</v>
      </c>
      <c r="E3539" s="13">
        <f>IF('📄 RON MIẾNG'!B134="","",'📄 RON MIẾNG'!G134)</f>
        <v>0</v>
      </c>
      <c r="F3539" s="13">
        <f>IF('📄 RON MIẾNG'!B134="","",'📄 RON MIẾNG'!H134)</f>
        <v>720000</v>
      </c>
      <c r="G3539" s="13">
        <f>IF('📄 RON MIẾNG'!B134="","",'📄 RON MIẾNG'!I134)</f>
        <v>770000</v>
      </c>
      <c r="H3539" s="13">
        <f>IF('📄 RON MIẾNG'!B134="","",'📄 RON MIẾNG'!J134)</f>
        <v>820000</v>
      </c>
      <c r="I3539" s="13">
        <f>IF('📄 RON MIẾNG'!B134="","",'📄 RON MIẾNG'!K134)</f>
        <v>0</v>
      </c>
      <c r="J3539" s="1" t="str">
        <f>IF('📄 RON MIẾNG'!B134="","","")</f>
        <v/>
      </c>
      <c r="L3539" s="1">
        <f>N(L3538)+IF(AND('🔎 TRA CỨU NHANH'!$C$2&lt;&gt;"",OR(ISNUMBER(SEARCH('🔎 TRA CỨU NHANH'!$C$2,$A3539)),ISNUMBER(SEARCH('🔎 TRA CỨU NHANH'!$C$2,$B3539)))),1,0)</f>
        <v>0</v>
      </c>
      <c r="M3539" s="1" t="str">
        <f t="shared" si="110"/>
        <v/>
      </c>
      <c r="N3539" s="1">
        <f>N(N3538)+IF(AND('💰 BÁO GIÁ'!$C$27&lt;&gt;"",OR(ISNUMBER(SEARCH('💰 BÁO GIÁ'!$C$27,$A3539)),ISNUMBER(SEARCH('💰 BÁO GIÁ'!$C$27,$B3539)))),1,0)</f>
        <v>0</v>
      </c>
      <c r="O3539" s="1" t="str">
        <f t="shared" si="111"/>
        <v/>
      </c>
    </row>
    <row r="3540" customHeight="1" spans="1:15">
      <c r="A3540" s="1" t="str">
        <f>IF('📄 RON MIẾNG'!B135="","",'📄 RON MIẾNG'!B135)</f>
        <v/>
      </c>
      <c r="B3540" s="1" t="str">
        <f>IF('📄 RON MIẾNG'!B135="","",'📄 RON MIẾNG'!C135)</f>
        <v/>
      </c>
      <c r="C3540" s="1" t="str">
        <f>IF('📄 RON MIẾNG'!B135="","","Ron miếng")</f>
        <v/>
      </c>
      <c r="D3540" s="1" t="str">
        <f>IF('📄 RON MIẾNG'!B135="","",'📄 RON MIẾNG'!F135)</f>
        <v/>
      </c>
      <c r="E3540" s="1" t="str">
        <f>IF('📄 RON MIẾNG'!B135="","",'📄 RON MIẾNG'!G135)</f>
        <v/>
      </c>
      <c r="F3540" s="1" t="str">
        <f>IF('📄 RON MIẾNG'!B135="","",'📄 RON MIẾNG'!H135)</f>
        <v/>
      </c>
      <c r="G3540" s="1" t="str">
        <f>IF('📄 RON MIẾNG'!B135="","",'📄 RON MIẾNG'!I135)</f>
        <v/>
      </c>
      <c r="H3540" s="1" t="str">
        <f>IF('📄 RON MIẾNG'!B135="","",'📄 RON MIẾNG'!J135)</f>
        <v/>
      </c>
      <c r="I3540" s="1" t="str">
        <f>IF('📄 RON MIẾNG'!B135="","",'📄 RON MIẾNG'!K135)</f>
        <v/>
      </c>
      <c r="J3540" s="1" t="str">
        <f>IF('📄 RON MIẾNG'!B135="","","")</f>
        <v/>
      </c>
      <c r="L3540" s="1">
        <f>N(L3539)+IF(AND('🔎 TRA CỨU NHANH'!$C$2&lt;&gt;"",OR(ISNUMBER(SEARCH('🔎 TRA CỨU NHANH'!$C$2,$A3540)),ISNUMBER(SEARCH('🔎 TRA CỨU NHANH'!$C$2,$B3540)))),1,0)</f>
        <v>0</v>
      </c>
      <c r="M3540" s="1" t="str">
        <f t="shared" si="110"/>
        <v/>
      </c>
      <c r="N3540" s="1">
        <f>N(N3539)+IF(AND('💰 BÁO GIÁ'!$C$27&lt;&gt;"",OR(ISNUMBER(SEARCH('💰 BÁO GIÁ'!$C$27,$A3540)),ISNUMBER(SEARCH('💰 BÁO GIÁ'!$C$27,$B3540)))),1,0)</f>
        <v>0</v>
      </c>
      <c r="O3540" s="1" t="str">
        <f t="shared" si="111"/>
        <v/>
      </c>
    </row>
    <row r="3541" customHeight="1" spans="1:15">
      <c r="A3541" s="1" t="str">
        <f>IF('📄 RON MIẾNG'!B136="","",'📄 RON MIẾNG'!B136)</f>
        <v>HH084287</v>
      </c>
      <c r="B3541" s="1" t="str">
        <f>IF('📄 RON MIẾNG'!B136="","",'📄 RON MIẾNG'!C136)</f>
        <v>Ron miếng Cummins 116.5/ ISL9.5, metal kim loại - DF</v>
      </c>
      <c r="C3541" s="1" t="str">
        <f>IF('📄 RON MIẾNG'!B136="","","Ron miếng")</f>
        <v>Ron miếng</v>
      </c>
      <c r="D3541" s="1" t="str">
        <f>IF('📄 RON MIẾNG'!B136="","",'📄 RON MIẾNG'!F136)</f>
        <v>Cái</v>
      </c>
      <c r="E3541" s="13">
        <f>IF('📄 RON MIẾNG'!B136="","",'📄 RON MIẾNG'!G136)</f>
        <v>0</v>
      </c>
      <c r="F3541" s="13">
        <f>IF('📄 RON MIẾNG'!B136="","",'📄 RON MIẾNG'!H136)</f>
        <v>320000</v>
      </c>
      <c r="G3541" s="13">
        <f>IF('📄 RON MIẾNG'!B136="","",'📄 RON MIẾNG'!I136)</f>
        <v>350000</v>
      </c>
      <c r="H3541" s="13">
        <f>IF('📄 RON MIẾNG'!B136="","",'📄 RON MIẾNG'!J136)</f>
        <v>400000</v>
      </c>
      <c r="I3541" s="13">
        <f>IF('📄 RON MIẾNG'!B136="","",'📄 RON MIẾNG'!K136)</f>
        <v>0</v>
      </c>
      <c r="J3541" s="1" t="str">
        <f>IF('📄 RON MIẾNG'!B136="","","")</f>
        <v/>
      </c>
      <c r="L3541" s="1">
        <f>N(L3540)+IF(AND('🔎 TRA CỨU NHANH'!$C$2&lt;&gt;"",OR(ISNUMBER(SEARCH('🔎 TRA CỨU NHANH'!$C$2,$A3541)),ISNUMBER(SEARCH('🔎 TRA CỨU NHANH'!$C$2,$B3541)))),1,0)</f>
        <v>0</v>
      </c>
      <c r="M3541" s="1" t="str">
        <f t="shared" si="110"/>
        <v/>
      </c>
      <c r="N3541" s="1">
        <f>N(N3540)+IF(AND('💰 BÁO GIÁ'!$C$27&lt;&gt;"",OR(ISNUMBER(SEARCH('💰 BÁO GIÁ'!$C$27,$A3541)),ISNUMBER(SEARCH('💰 BÁO GIÁ'!$C$27,$B3541)))),1,0)</f>
        <v>0</v>
      </c>
      <c r="O3541" s="1" t="str">
        <f t="shared" si="111"/>
        <v/>
      </c>
    </row>
    <row r="3542" customHeight="1" spans="1:15">
      <c r="A3542" s="1" t="str">
        <f>IF('📄 RON MIẾNG'!B137="","",'📄 RON MIẾNG'!B137)</f>
        <v>HH082790</v>
      </c>
      <c r="B3542" s="1" t="str">
        <f>IF('📄 RON MIẾNG'!B137="","",'📄 RON MIẾNG'!C137)</f>
        <v>Ron miếng Cummins 6CT (24 sp)/ 6L/ L375/ SAA6D114E-3 (lỗ 121mm) - Sợi tổng hợp - DF</v>
      </c>
      <c r="C3542" s="1" t="str">
        <f>IF('📄 RON MIẾNG'!B137="","","Ron miếng")</f>
        <v>Ron miếng</v>
      </c>
      <c r="D3542" s="1" t="str">
        <f>IF('📄 RON MIẾNG'!B137="","",'📄 RON MIẾNG'!F137)</f>
        <v>Cái</v>
      </c>
      <c r="E3542" s="13">
        <f>IF('📄 RON MIẾNG'!B137="","",'📄 RON MIẾNG'!G137)</f>
        <v>0</v>
      </c>
      <c r="F3542" s="13">
        <f>IF('📄 RON MIẾNG'!B137="","",'📄 RON MIẾNG'!H137)</f>
        <v>300000</v>
      </c>
      <c r="G3542" s="13">
        <f>IF('📄 RON MIẾNG'!B137="","",'📄 RON MIẾNG'!I137)</f>
        <v>320000</v>
      </c>
      <c r="H3542" s="13">
        <f>IF('📄 RON MIẾNG'!B137="","",'📄 RON MIẾNG'!J137)</f>
        <v>350000</v>
      </c>
      <c r="I3542" s="13">
        <f>IF('📄 RON MIẾNG'!B137="","",'📄 RON MIẾNG'!K137)</f>
        <v>0</v>
      </c>
      <c r="J3542" s="1" t="str">
        <f>IF('📄 RON MIẾNG'!B137="","","")</f>
        <v/>
      </c>
      <c r="L3542" s="1">
        <f>N(L3541)+IF(AND('🔎 TRA CỨU NHANH'!$C$2&lt;&gt;"",OR(ISNUMBER(SEARCH('🔎 TRA CỨU NHANH'!$C$2,$A3542)),ISNUMBER(SEARCH('🔎 TRA CỨU NHANH'!$C$2,$B3542)))),1,0)</f>
        <v>0</v>
      </c>
      <c r="M3542" s="1" t="str">
        <f t="shared" si="110"/>
        <v/>
      </c>
      <c r="N3542" s="1">
        <f>N(N3541)+IF(AND('💰 BÁO GIÁ'!$C$27&lt;&gt;"",OR(ISNUMBER(SEARCH('💰 BÁO GIÁ'!$C$27,$A3542)),ISNUMBER(SEARCH('💰 BÁO GIÁ'!$C$27,$B3542)))),1,0)</f>
        <v>0</v>
      </c>
      <c r="O3542" s="1" t="str">
        <f t="shared" si="111"/>
        <v/>
      </c>
    </row>
    <row r="3543" customHeight="1" spans="1:15">
      <c r="A3543" s="1" t="str">
        <f>IF('📄 RON MIẾNG'!B138="","",'📄 RON MIẾNG'!B138)</f>
        <v>HH077914</v>
      </c>
      <c r="B3543" s="1" t="str">
        <f>IF('📄 RON MIẾNG'!B138="","",'📄 RON MIẾNG'!C138)</f>
        <v>Ron miếng Cummins 6D107 / S6D107 / QSB6.7 thép - NICE IN</v>
      </c>
      <c r="C3543" s="1" t="str">
        <f>IF('📄 RON MIẾNG'!B138="","","Ron miếng")</f>
        <v>Ron miếng</v>
      </c>
      <c r="D3543" s="1" t="str">
        <f>IF('📄 RON MIẾNG'!B138="","",'📄 RON MIẾNG'!F138)</f>
        <v>Cái</v>
      </c>
      <c r="E3543" s="13">
        <f>IF('📄 RON MIẾNG'!B138="","",'📄 RON MIẾNG'!G138)</f>
        <v>0</v>
      </c>
      <c r="F3543" s="13">
        <f>IF('📄 RON MIẾNG'!B138="","",'📄 RON MIẾNG'!H138)</f>
        <v>500000</v>
      </c>
      <c r="G3543" s="13">
        <f>IF('📄 RON MIẾNG'!B138="","",'📄 RON MIẾNG'!I138)</f>
        <v>530000</v>
      </c>
      <c r="H3543" s="13">
        <f>IF('📄 RON MIẾNG'!B138="","",'📄 RON MIẾNG'!J138)</f>
        <v>580000</v>
      </c>
      <c r="I3543" s="13">
        <f>IF('📄 RON MIẾNG'!B138="","",'📄 RON MIẾNG'!K138)</f>
        <v>0</v>
      </c>
      <c r="J3543" s="1" t="str">
        <f>IF('📄 RON MIẾNG'!B138="","","")</f>
        <v/>
      </c>
      <c r="L3543" s="1">
        <f>N(L3542)+IF(AND('🔎 TRA CỨU NHANH'!$C$2&lt;&gt;"",OR(ISNUMBER(SEARCH('🔎 TRA CỨU NHANH'!$C$2,$A3543)),ISNUMBER(SEARCH('🔎 TRA CỨU NHANH'!$C$2,$B3543)))),1,0)</f>
        <v>0</v>
      </c>
      <c r="M3543" s="1" t="str">
        <f t="shared" si="110"/>
        <v/>
      </c>
      <c r="N3543" s="1">
        <f>N(N3542)+IF(AND('💰 BÁO GIÁ'!$C$27&lt;&gt;"",OR(ISNUMBER(SEARCH('💰 BÁO GIÁ'!$C$27,$A3543)),ISNUMBER(SEARCH('💰 BÁO GIÁ'!$C$27,$B3543)))),1,0)</f>
        <v>0</v>
      </c>
      <c r="O3543" s="1" t="str">
        <f t="shared" si="111"/>
        <v/>
      </c>
    </row>
    <row r="3544" customHeight="1" spans="1:15">
      <c r="A3544" s="1" t="str">
        <f>IF('📄 RON MIẾNG'!B139="","",'📄 RON MIẾNG'!B139)</f>
        <v>HH084283</v>
      </c>
      <c r="B3544" s="1" t="str">
        <f>IF('📄 RON MIẾNG'!B139="","",'📄 RON MIẾNG'!C139)</f>
        <v>Ron miếng Cummins ISB5.9L/ 6D102, Metal thép kẹp - DF</v>
      </c>
      <c r="C3544" s="1" t="str">
        <f>IF('📄 RON MIẾNG'!B139="","","Ron miếng")</f>
        <v>Ron miếng</v>
      </c>
      <c r="D3544" s="1" t="str">
        <f>IF('📄 RON MIẾNG'!B139="","",'📄 RON MIẾNG'!F139)</f>
        <v>Cái</v>
      </c>
      <c r="E3544" s="13">
        <f>IF('📄 RON MIẾNG'!B139="","",'📄 RON MIẾNG'!G139)</f>
        <v>0</v>
      </c>
      <c r="F3544" s="13">
        <f>IF('📄 RON MIẾNG'!B139="","",'📄 RON MIẾNG'!H139)</f>
        <v>590000</v>
      </c>
      <c r="G3544" s="13">
        <f>IF('📄 RON MIẾNG'!B139="","",'📄 RON MIẾNG'!I139)</f>
        <v>630000</v>
      </c>
      <c r="H3544" s="13">
        <f>IF('📄 RON MIẾNG'!B139="","",'📄 RON MIẾNG'!J139)</f>
        <v>680000</v>
      </c>
      <c r="I3544" s="13">
        <f>IF('📄 RON MIẾNG'!B139="","",'📄 RON MIẾNG'!K139)</f>
        <v>0</v>
      </c>
      <c r="J3544" s="1" t="str">
        <f>IF('📄 RON MIẾNG'!B139="","","")</f>
        <v/>
      </c>
      <c r="L3544" s="1">
        <f>N(L3543)+IF(AND('🔎 TRA CỨU NHANH'!$C$2&lt;&gt;"",OR(ISNUMBER(SEARCH('🔎 TRA CỨU NHANH'!$C$2,$A3544)),ISNUMBER(SEARCH('🔎 TRA CỨU NHANH'!$C$2,$B3544)))),1,0)</f>
        <v>0</v>
      </c>
      <c r="M3544" s="1" t="str">
        <f t="shared" si="110"/>
        <v/>
      </c>
      <c r="N3544" s="1">
        <f>N(N3543)+IF(AND('💰 BÁO GIÁ'!$C$27&lt;&gt;"",OR(ISNUMBER(SEARCH('💰 BÁO GIÁ'!$C$27,$A3544)),ISNUMBER(SEARCH('💰 BÁO GIÁ'!$C$27,$B3544)))),1,0)</f>
        <v>0</v>
      </c>
      <c r="O3544" s="1" t="str">
        <f t="shared" si="111"/>
        <v/>
      </c>
    </row>
    <row r="3545" customHeight="1" spans="1:15">
      <c r="A3545" s="1" t="str">
        <f>IF('📄 RON MIẾNG'!B140="","",'📄 RON MIẾNG'!B140)</f>
        <v>HH084284</v>
      </c>
      <c r="B3545" s="1" t="str">
        <f>IF('📄 RON MIẾNG'!B140="","",'📄 RON MIẾNG'!C140)</f>
        <v>Ron miếng Cummins ISBE5.9/ 6D102, Thép - DF</v>
      </c>
      <c r="C3545" s="1" t="str">
        <f>IF('📄 RON MIẾNG'!B140="","","Ron miếng")</f>
        <v>Ron miếng</v>
      </c>
      <c r="D3545" s="1" t="str">
        <f>IF('📄 RON MIẾNG'!B140="","",'📄 RON MIẾNG'!F140)</f>
        <v>Cái</v>
      </c>
      <c r="E3545" s="13">
        <f>IF('📄 RON MIẾNG'!B140="","",'📄 RON MIẾNG'!G140)</f>
        <v>0</v>
      </c>
      <c r="F3545" s="13">
        <f>IF('📄 RON MIẾNG'!B140="","",'📄 RON MIẾNG'!H140)</f>
        <v>540000</v>
      </c>
      <c r="G3545" s="13">
        <f>IF('📄 RON MIẾNG'!B140="","",'📄 RON MIẾNG'!I140)</f>
        <v>570000</v>
      </c>
      <c r="H3545" s="13">
        <f>IF('📄 RON MIẾNG'!B140="","",'📄 RON MIẾNG'!J140)</f>
        <v>600000</v>
      </c>
      <c r="I3545" s="13">
        <f>IF('📄 RON MIẾNG'!B140="","",'📄 RON MIẾNG'!K140)</f>
        <v>0</v>
      </c>
      <c r="J3545" s="1" t="str">
        <f>IF('📄 RON MIẾNG'!B140="","","")</f>
        <v/>
      </c>
      <c r="L3545" s="1">
        <f>N(L3544)+IF(AND('🔎 TRA CỨU NHANH'!$C$2&lt;&gt;"",OR(ISNUMBER(SEARCH('🔎 TRA CỨU NHANH'!$C$2,$A3545)),ISNUMBER(SEARCH('🔎 TRA CỨU NHANH'!$C$2,$B3545)))),1,0)</f>
        <v>0</v>
      </c>
      <c r="M3545" s="1" t="str">
        <f t="shared" si="110"/>
        <v/>
      </c>
      <c r="N3545" s="1">
        <f>N(N3544)+IF(AND('💰 BÁO GIÁ'!$C$27&lt;&gt;"",OR(ISNUMBER(SEARCH('💰 BÁO GIÁ'!$C$27,$A3545)),ISNUMBER(SEARCH('💰 BÁO GIÁ'!$C$27,$B3545)))),1,0)</f>
        <v>0</v>
      </c>
      <c r="O3545" s="1" t="str">
        <f t="shared" si="111"/>
        <v/>
      </c>
    </row>
    <row r="3546" customHeight="1" spans="1:15">
      <c r="A3546" s="1" t="str">
        <f>IF('📄 RON MIẾNG'!B141="","",'📄 RON MIẾNG'!B141)</f>
        <v>HH083009</v>
      </c>
      <c r="B3546" s="1" t="str">
        <f>IF('📄 RON MIẾNG'!B141="","",'📄 RON MIẾNG'!C141)</f>
        <v>Ron miếng Cummins ISF2.8 - thép Inox - NICE IN</v>
      </c>
      <c r="C3546" s="1" t="str">
        <f>IF('📄 RON MIẾNG'!B141="","","Ron miếng")</f>
        <v>Ron miếng</v>
      </c>
      <c r="D3546" s="1" t="str">
        <f>IF('📄 RON MIẾNG'!B141="","",'📄 RON MIẾNG'!F141)</f>
        <v>Cái</v>
      </c>
      <c r="E3546" s="13">
        <f>IF('📄 RON MIẾNG'!B141="","",'📄 RON MIẾNG'!G141)</f>
        <v>0</v>
      </c>
      <c r="F3546" s="13">
        <f>IF('📄 RON MIẾNG'!B141="","",'📄 RON MIẾNG'!H141)</f>
        <v>300000</v>
      </c>
      <c r="G3546" s="13">
        <f>IF('📄 RON MIẾNG'!B141="","",'📄 RON MIẾNG'!I141)</f>
        <v>320000</v>
      </c>
      <c r="H3546" s="13">
        <f>IF('📄 RON MIẾNG'!B141="","",'📄 RON MIẾNG'!J141)</f>
        <v>350000</v>
      </c>
      <c r="I3546" s="13">
        <f>IF('📄 RON MIẾNG'!B141="","",'📄 RON MIẾNG'!K141)</f>
        <v>0</v>
      </c>
      <c r="J3546" s="1" t="str">
        <f>IF('📄 RON MIẾNG'!B141="","","")</f>
        <v/>
      </c>
      <c r="L3546" s="1">
        <f>N(L3545)+IF(AND('🔎 TRA CỨU NHANH'!$C$2&lt;&gt;"",OR(ISNUMBER(SEARCH('🔎 TRA CỨU NHANH'!$C$2,$A3546)),ISNUMBER(SEARCH('🔎 TRA CỨU NHANH'!$C$2,$B3546)))),1,0)</f>
        <v>0</v>
      </c>
      <c r="M3546" s="1" t="str">
        <f t="shared" si="110"/>
        <v/>
      </c>
      <c r="N3546" s="1">
        <f>N(N3545)+IF(AND('💰 BÁO GIÁ'!$C$27&lt;&gt;"",OR(ISNUMBER(SEARCH('💰 BÁO GIÁ'!$C$27,$A3546)),ISNUMBER(SEARCH('💰 BÁO GIÁ'!$C$27,$B3546)))),1,0)</f>
        <v>0</v>
      </c>
      <c r="O3546" s="1" t="str">
        <f t="shared" si="111"/>
        <v/>
      </c>
    </row>
    <row r="3547" customHeight="1" spans="1:15">
      <c r="A3547" s="1" t="str">
        <f>IF('📄 RON MIẾNG'!B142="","",'📄 RON MIẾNG'!B142)</f>
        <v>HH084275</v>
      </c>
      <c r="B3547" s="1" t="str">
        <f>IF('📄 RON MIẾNG'!B142="","",'📄 RON MIẾNG'!C142)</f>
        <v>Ron miếng Cummins ISF2.8, Thép - DF</v>
      </c>
      <c r="C3547" s="1" t="str">
        <f>IF('📄 RON MIẾNG'!B142="","","Ron miếng")</f>
        <v>Ron miếng</v>
      </c>
      <c r="D3547" s="1" t="str">
        <f>IF('📄 RON MIẾNG'!B142="","",'📄 RON MIẾNG'!F142)</f>
        <v>Cái</v>
      </c>
      <c r="E3547" s="13">
        <f>IF('📄 RON MIẾNG'!B142="","",'📄 RON MIẾNG'!G142)</f>
        <v>0</v>
      </c>
      <c r="F3547" s="13">
        <f>IF('📄 RON MIẾNG'!B142="","",'📄 RON MIẾNG'!H142)</f>
        <v>220000</v>
      </c>
      <c r="G3547" s="13">
        <f>IF('📄 RON MIẾNG'!B142="","",'📄 RON MIẾNG'!I142)</f>
        <v>240000</v>
      </c>
      <c r="H3547" s="13">
        <f>IF('📄 RON MIẾNG'!B142="","",'📄 RON MIẾNG'!J142)</f>
        <v>260000</v>
      </c>
      <c r="I3547" s="13">
        <f>IF('📄 RON MIẾNG'!B142="","",'📄 RON MIẾNG'!K142)</f>
        <v>0</v>
      </c>
      <c r="J3547" s="1" t="str">
        <f>IF('📄 RON MIẾNG'!B142="","","")</f>
        <v/>
      </c>
      <c r="L3547" s="1">
        <f>N(L3546)+IF(AND('🔎 TRA CỨU NHANH'!$C$2&lt;&gt;"",OR(ISNUMBER(SEARCH('🔎 TRA CỨU NHANH'!$C$2,$A3547)),ISNUMBER(SEARCH('🔎 TRA CỨU NHANH'!$C$2,$B3547)))),1,0)</f>
        <v>0</v>
      </c>
      <c r="M3547" s="1" t="str">
        <f t="shared" si="110"/>
        <v/>
      </c>
      <c r="N3547" s="1">
        <f>N(N3546)+IF(AND('💰 BÁO GIÁ'!$C$27&lt;&gt;"",OR(ISNUMBER(SEARCH('💰 BÁO GIÁ'!$C$27,$A3547)),ISNUMBER(SEARCH('💰 BÁO GIÁ'!$C$27,$B3547)))),1,0)</f>
        <v>0</v>
      </c>
      <c r="O3547" s="1" t="str">
        <f t="shared" si="111"/>
        <v/>
      </c>
    </row>
    <row r="3548" customHeight="1" spans="1:15">
      <c r="A3548" s="1" t="str">
        <f>IF('📄 RON MIẾNG'!B143="","",'📄 RON MIẾNG'!B143)</f>
        <v>HH080628</v>
      </c>
      <c r="B3548" s="1" t="str">
        <f>IF('📄 RON MIẾNG'!B143="","",'📄 RON MIẾNG'!C143)</f>
        <v>Ron miếng Cummins ISF3.8 (4D102 đời điện) - thép Inox - NICE IN</v>
      </c>
      <c r="C3548" s="1" t="str">
        <f>IF('📄 RON MIẾNG'!B143="","","Ron miếng")</f>
        <v>Ron miếng</v>
      </c>
      <c r="D3548" s="1" t="str">
        <f>IF('📄 RON MIẾNG'!B143="","",'📄 RON MIẾNG'!F143)</f>
        <v>Cái</v>
      </c>
      <c r="E3548" s="13">
        <f>IF('📄 RON MIẾNG'!B143="","",'📄 RON MIẾNG'!G143)</f>
        <v>0</v>
      </c>
      <c r="F3548" s="13">
        <f>IF('📄 RON MIẾNG'!B143="","",'📄 RON MIẾNG'!H143)</f>
        <v>330000</v>
      </c>
      <c r="G3548" s="13">
        <f>IF('📄 RON MIẾNG'!B143="","",'📄 RON MIẾNG'!I143)</f>
        <v>350000</v>
      </c>
      <c r="H3548" s="13">
        <f>IF('📄 RON MIẾNG'!B143="","",'📄 RON MIẾNG'!J143)</f>
        <v>370000</v>
      </c>
      <c r="I3548" s="13">
        <f>IF('📄 RON MIẾNG'!B143="","",'📄 RON MIẾNG'!K143)</f>
        <v>0</v>
      </c>
      <c r="J3548" s="1" t="str">
        <f>IF('📄 RON MIẾNG'!B143="","","")</f>
        <v/>
      </c>
      <c r="L3548" s="1">
        <f>N(L3547)+IF(AND('🔎 TRA CỨU NHANH'!$C$2&lt;&gt;"",OR(ISNUMBER(SEARCH('🔎 TRA CỨU NHANH'!$C$2,$A3548)),ISNUMBER(SEARCH('🔎 TRA CỨU NHANH'!$C$2,$B3548)))),1,0)</f>
        <v>0</v>
      </c>
      <c r="M3548" s="1" t="str">
        <f t="shared" si="110"/>
        <v/>
      </c>
      <c r="N3548" s="1">
        <f>N(N3547)+IF(AND('💰 BÁO GIÁ'!$C$27&lt;&gt;"",OR(ISNUMBER(SEARCH('💰 BÁO GIÁ'!$C$27,$A3548)),ISNUMBER(SEARCH('💰 BÁO GIÁ'!$C$27,$B3548)))),1,0)</f>
        <v>0</v>
      </c>
      <c r="O3548" s="1" t="str">
        <f t="shared" si="111"/>
        <v/>
      </c>
    </row>
    <row r="3549" customHeight="1" spans="1:15">
      <c r="A3549" s="1" t="str">
        <f>IF('📄 RON MIẾNG'!B144="","",'📄 RON MIẾNG'!B144)</f>
        <v>HH076455</v>
      </c>
      <c r="B3549" s="1" t="str">
        <f>IF('📄 RON MIẾNG'!B144="","",'📄 RON MIẾNG'!C144)</f>
        <v>Ron miếng Cummins M11/ L10, graphite - NICE IN (590.630.700)</v>
      </c>
      <c r="C3549" s="1" t="str">
        <f>IF('📄 RON MIẾNG'!B144="","","Ron miếng")</f>
        <v>Ron miếng</v>
      </c>
      <c r="D3549" s="1" t="str">
        <f>IF('📄 RON MIẾNG'!B144="","",'📄 RON MIẾNG'!F144)</f>
        <v>Cái</v>
      </c>
      <c r="E3549" s="13">
        <f>IF('📄 RON MIẾNG'!B144="","",'📄 RON MIẾNG'!G144)</f>
        <v>0</v>
      </c>
      <c r="F3549" s="13">
        <f>IF('📄 RON MIẾNG'!B144="","",'📄 RON MIẾNG'!H144)</f>
        <v>590000</v>
      </c>
      <c r="G3549" s="13">
        <f>IF('📄 RON MIẾNG'!B144="","",'📄 RON MIẾNG'!I144)</f>
        <v>630000</v>
      </c>
      <c r="H3549" s="13">
        <f>IF('📄 RON MIẾNG'!B144="","",'📄 RON MIẾNG'!J144)</f>
        <v>700000</v>
      </c>
      <c r="I3549" s="13">
        <f>IF('📄 RON MIẾNG'!B144="","",'📄 RON MIẾNG'!K144)</f>
        <v>0</v>
      </c>
      <c r="J3549" s="1" t="str">
        <f>IF('📄 RON MIẾNG'!B144="","","")</f>
        <v/>
      </c>
      <c r="L3549" s="1">
        <f>N(L3548)+IF(AND('🔎 TRA CỨU NHANH'!$C$2&lt;&gt;"",OR(ISNUMBER(SEARCH('🔎 TRA CỨU NHANH'!$C$2,$A3549)),ISNUMBER(SEARCH('🔎 TRA CỨU NHANH'!$C$2,$B3549)))),1,0)</f>
        <v>0</v>
      </c>
      <c r="M3549" s="1" t="str">
        <f t="shared" si="110"/>
        <v/>
      </c>
      <c r="N3549" s="1">
        <f>N(N3548)+IF(AND('💰 BÁO GIÁ'!$C$27&lt;&gt;"",OR(ISNUMBER(SEARCH('💰 BÁO GIÁ'!$C$27,$A3549)),ISNUMBER(SEARCH('💰 BÁO GIÁ'!$C$27,$B3549)))),1,0)</f>
        <v>0</v>
      </c>
      <c r="O3549" s="1" t="str">
        <f t="shared" si="111"/>
        <v/>
      </c>
    </row>
    <row r="3550" customHeight="1" spans="1:15">
      <c r="A3550" s="1" t="str">
        <f>IF('📄 RON MIẾNG'!B145="","",'📄 RON MIẾNG'!B145)</f>
        <v>HH080266</v>
      </c>
      <c r="B3550" s="1" t="str">
        <f>IF('📄 RON MIẾNG'!B145="","",'📄 RON MIẾNG'!C145)</f>
        <v>Ron miếng Cummins N14, Thép - NICE IN</v>
      </c>
      <c r="C3550" s="1" t="str">
        <f>IF('📄 RON MIẾNG'!B145="","","Ron miếng")</f>
        <v>Ron miếng</v>
      </c>
      <c r="D3550" s="1" t="str">
        <f>IF('📄 RON MIẾNG'!B145="","",'📄 RON MIẾNG'!F145)</f>
        <v>Bộ 3 cái</v>
      </c>
      <c r="E3550" s="13">
        <f>IF('📄 RON MIẾNG'!B145="","",'📄 RON MIẾNG'!G145)</f>
        <v>0</v>
      </c>
      <c r="F3550" s="13">
        <f>IF('📄 RON MIẾNG'!B145="","",'📄 RON MIẾNG'!H145)</f>
        <v>560000</v>
      </c>
      <c r="G3550" s="13">
        <f>IF('📄 RON MIẾNG'!B145="","",'📄 RON MIẾNG'!I145)</f>
        <v>600000</v>
      </c>
      <c r="H3550" s="13">
        <f>IF('📄 RON MIẾNG'!B145="","",'📄 RON MIẾNG'!J145)</f>
        <v>650000</v>
      </c>
      <c r="I3550" s="13">
        <f>IF('📄 RON MIẾNG'!B145="","",'📄 RON MIẾNG'!K145)</f>
        <v>0</v>
      </c>
      <c r="J3550" s="1" t="str">
        <f>IF('📄 RON MIẾNG'!B145="","","")</f>
        <v/>
      </c>
      <c r="L3550" s="1">
        <f>N(L3549)+IF(AND('🔎 TRA CỨU NHANH'!$C$2&lt;&gt;"",OR(ISNUMBER(SEARCH('🔎 TRA CỨU NHANH'!$C$2,$A3550)),ISNUMBER(SEARCH('🔎 TRA CỨU NHANH'!$C$2,$B3550)))),1,0)</f>
        <v>0</v>
      </c>
      <c r="M3550" s="1" t="str">
        <f t="shared" si="110"/>
        <v/>
      </c>
      <c r="N3550" s="1">
        <f>N(N3549)+IF(AND('💰 BÁO GIÁ'!$C$27&lt;&gt;"",OR(ISNUMBER(SEARCH('💰 BÁO GIÁ'!$C$27,$A3550)),ISNUMBER(SEARCH('💰 BÁO GIÁ'!$C$27,$B3550)))),1,0)</f>
        <v>0</v>
      </c>
      <c r="O3550" s="1" t="str">
        <f t="shared" si="111"/>
        <v/>
      </c>
    </row>
    <row r="3551" customHeight="1" spans="1:15">
      <c r="A3551" s="1" t="str">
        <f>IF('📄 RON MIẾNG'!B146="","",'📄 RON MIẾNG'!B146)</f>
        <v>HH083264</v>
      </c>
      <c r="B3551" s="1" t="str">
        <f>IF('📄 RON MIẾNG'!B146="","",'📄 RON MIẾNG'!C146)</f>
        <v>Ron miếng Cummins/Iveco ISB/QSB3.9/ 2830919 (phi 104, 4 máy) - Thép - DF</v>
      </c>
      <c r="C3551" s="1" t="str">
        <f>IF('📄 RON MIẾNG'!B146="","","Ron miếng")</f>
        <v>Ron miếng</v>
      </c>
      <c r="D3551" s="1" t="str">
        <f>IF('📄 RON MIẾNG'!B146="","",'📄 RON MIẾNG'!F146)</f>
        <v>Cái</v>
      </c>
      <c r="E3551" s="13">
        <f>IF('📄 RON MIẾNG'!B146="","",'📄 RON MIẾNG'!G146)</f>
        <v>0</v>
      </c>
      <c r="F3551" s="13">
        <f>IF('📄 RON MIẾNG'!B146="","",'📄 RON MIẾNG'!H146)</f>
        <v>500000</v>
      </c>
      <c r="G3551" s="13">
        <f>IF('📄 RON MIẾNG'!B146="","",'📄 RON MIẾNG'!I146)</f>
        <v>540000</v>
      </c>
      <c r="H3551" s="13">
        <f>IF('📄 RON MIẾNG'!B146="","",'📄 RON MIẾNG'!J146)</f>
        <v>580000</v>
      </c>
      <c r="I3551" s="13">
        <f>IF('📄 RON MIẾNG'!B146="","",'📄 RON MIẾNG'!K146)</f>
        <v>0</v>
      </c>
      <c r="J3551" s="1" t="str">
        <f>IF('📄 RON MIẾNG'!B146="","","")</f>
        <v/>
      </c>
      <c r="L3551" s="1">
        <f>N(L3550)+IF(AND('🔎 TRA CỨU NHANH'!$C$2&lt;&gt;"",OR(ISNUMBER(SEARCH('🔎 TRA CỨU NHANH'!$C$2,$A3551)),ISNUMBER(SEARCH('🔎 TRA CỨU NHANH'!$C$2,$B3551)))),1,0)</f>
        <v>0</v>
      </c>
      <c r="M3551" s="1" t="str">
        <f t="shared" si="110"/>
        <v/>
      </c>
      <c r="N3551" s="1">
        <f>N(N3550)+IF(AND('💰 BÁO GIÁ'!$C$27&lt;&gt;"",OR(ISNUMBER(SEARCH('💰 BÁO GIÁ'!$C$27,$A3551)),ISNUMBER(SEARCH('💰 BÁO GIÁ'!$C$27,$B3551)))),1,0)</f>
        <v>0</v>
      </c>
      <c r="O3551" s="1" t="str">
        <f t="shared" si="111"/>
        <v/>
      </c>
    </row>
    <row r="3552" customHeight="1" spans="1:15">
      <c r="A3552" s="1" t="str">
        <f>IF('📄 RON MIẾNG'!B147="","",'📄 RON MIẾNG'!B147)</f>
        <v>HH00786</v>
      </c>
      <c r="B3552" s="1" t="str">
        <f>IF('📄 RON MIẾNG'!B147="","",'📄 RON MIẾNG'!C147)</f>
        <v>Ron miếng Cummins/Iveco ISBE6/ N67/ ISB (phi 104, 6 máy) - Thép - DF</v>
      </c>
      <c r="C3552" s="1" t="str">
        <f>IF('📄 RON MIẾNG'!B147="","","Ron miếng")</f>
        <v>Ron miếng</v>
      </c>
      <c r="D3552" s="1" t="str">
        <f>IF('📄 RON MIẾNG'!B147="","",'📄 RON MIẾNG'!F147)</f>
        <v>Cái</v>
      </c>
      <c r="E3552" s="13">
        <f>IF('📄 RON MIẾNG'!B147="","",'📄 RON MIẾNG'!G147)</f>
        <v>0</v>
      </c>
      <c r="F3552" s="13">
        <f>IF('📄 RON MIẾNG'!B147="","",'📄 RON MIẾNG'!H147)</f>
        <v>600000</v>
      </c>
      <c r="G3552" s="13">
        <f>IF('📄 RON MIẾNG'!B147="","",'📄 RON MIẾNG'!I147)</f>
        <v>650000</v>
      </c>
      <c r="H3552" s="13">
        <f>IF('📄 RON MIẾNG'!B147="","",'📄 RON MIẾNG'!J147)</f>
        <v>700000</v>
      </c>
      <c r="I3552" s="13">
        <f>IF('📄 RON MIẾNG'!B147="","",'📄 RON MIẾNG'!K147)</f>
        <v>0</v>
      </c>
      <c r="J3552" s="1" t="str">
        <f>IF('📄 RON MIẾNG'!B147="","","")</f>
        <v/>
      </c>
      <c r="L3552" s="1">
        <f>N(L3551)+IF(AND('🔎 TRA CỨU NHANH'!$C$2&lt;&gt;"",OR(ISNUMBER(SEARCH('🔎 TRA CỨU NHANH'!$C$2,$A3552)),ISNUMBER(SEARCH('🔎 TRA CỨU NHANH'!$C$2,$B3552)))),1,0)</f>
        <v>0</v>
      </c>
      <c r="M3552" s="1" t="str">
        <f t="shared" si="110"/>
        <v/>
      </c>
      <c r="N3552" s="1">
        <f>N(N3551)+IF(AND('💰 BÁO GIÁ'!$C$27&lt;&gt;"",OR(ISNUMBER(SEARCH('💰 BÁO GIÁ'!$C$27,$A3552)),ISNUMBER(SEARCH('💰 BÁO GIÁ'!$C$27,$B3552)))),1,0)</f>
        <v>0</v>
      </c>
      <c r="O3552" s="1" t="str">
        <f t="shared" si="111"/>
        <v/>
      </c>
    </row>
    <row r="3553" customHeight="1" spans="1:15">
      <c r="A3553" s="1" t="str">
        <f>IF('📄 RON MIẾNG'!B148="","",'📄 RON MIẾNG'!B148)</f>
        <v/>
      </c>
      <c r="B3553" s="1" t="str">
        <f>IF('📄 RON MIẾNG'!B148="","",'📄 RON MIẾNG'!C148)</f>
        <v/>
      </c>
      <c r="C3553" s="1" t="str">
        <f>IF('📄 RON MIẾNG'!B148="","","Ron miếng")</f>
        <v/>
      </c>
      <c r="D3553" s="1" t="str">
        <f>IF('📄 RON MIẾNG'!B148="","",'📄 RON MIẾNG'!F148)</f>
        <v/>
      </c>
      <c r="E3553" s="1" t="str">
        <f>IF('📄 RON MIẾNG'!B148="","",'📄 RON MIẾNG'!G148)</f>
        <v/>
      </c>
      <c r="F3553" s="1" t="str">
        <f>IF('📄 RON MIẾNG'!B148="","",'📄 RON MIẾNG'!H148)</f>
        <v/>
      </c>
      <c r="G3553" s="1" t="str">
        <f>IF('📄 RON MIẾNG'!B148="","",'📄 RON MIẾNG'!I148)</f>
        <v/>
      </c>
      <c r="H3553" s="1" t="str">
        <f>IF('📄 RON MIẾNG'!B148="","",'📄 RON MIẾNG'!J148)</f>
        <v/>
      </c>
      <c r="I3553" s="1" t="str">
        <f>IF('📄 RON MIẾNG'!B148="","",'📄 RON MIẾNG'!K148)</f>
        <v/>
      </c>
      <c r="J3553" s="1" t="str">
        <f>IF('📄 RON MIẾNG'!B148="","","")</f>
        <v/>
      </c>
      <c r="L3553" s="1">
        <f>N(L3552)+IF(AND('🔎 TRA CỨU NHANH'!$C$2&lt;&gt;"",OR(ISNUMBER(SEARCH('🔎 TRA CỨU NHANH'!$C$2,$A3553)),ISNUMBER(SEARCH('🔎 TRA CỨU NHANH'!$C$2,$B3553)))),1,0)</f>
        <v>0</v>
      </c>
      <c r="M3553" s="1" t="str">
        <f t="shared" si="110"/>
        <v/>
      </c>
      <c r="N3553" s="1">
        <f>N(N3552)+IF(AND('💰 BÁO GIÁ'!$C$27&lt;&gt;"",OR(ISNUMBER(SEARCH('💰 BÁO GIÁ'!$C$27,$A3553)),ISNUMBER(SEARCH('💰 BÁO GIÁ'!$C$27,$B3553)))),1,0)</f>
        <v>0</v>
      </c>
      <c r="O3553" s="1" t="str">
        <f t="shared" si="111"/>
        <v/>
      </c>
    </row>
    <row r="3554" customHeight="1" spans="1:15">
      <c r="A3554" s="1" t="str">
        <f>IF('📄 RON MIẾNG'!B149="","",'📄 RON MIẾNG'!B149)</f>
        <v>HH077879</v>
      </c>
      <c r="B3554" s="1" t="str">
        <f>IF('📄 RON MIẾNG'!B149="","",'📄 RON MIẾNG'!C149)</f>
        <v>Ron miếng Nissan BD30, Thép (TD27) - NICE IN</v>
      </c>
      <c r="C3554" s="1" t="str">
        <f>IF('📄 RON MIẾNG'!B149="","","Ron miếng")</f>
        <v>Ron miếng</v>
      </c>
      <c r="D3554" s="1" t="str">
        <f>IF('📄 RON MIẾNG'!B149="","",'📄 RON MIẾNG'!F149)</f>
        <v>Cái</v>
      </c>
      <c r="E3554" s="13">
        <f>IF('📄 RON MIẾNG'!B149="","",'📄 RON MIẾNG'!G149)</f>
        <v>0</v>
      </c>
      <c r="F3554" s="13">
        <f>IF('📄 RON MIẾNG'!B149="","",'📄 RON MIẾNG'!H149)</f>
        <v>150000</v>
      </c>
      <c r="G3554" s="13">
        <f>IF('📄 RON MIẾNG'!B149="","",'📄 RON MIẾNG'!I149)</f>
        <v>160000</v>
      </c>
      <c r="H3554" s="13">
        <f>IF('📄 RON MIẾNG'!B149="","",'📄 RON MIẾNG'!J149)</f>
        <v>180000</v>
      </c>
      <c r="I3554" s="13">
        <f>IF('📄 RON MIẾNG'!B149="","",'📄 RON MIẾNG'!K149)</f>
        <v>0</v>
      </c>
      <c r="J3554" s="1" t="str">
        <f>IF('📄 RON MIẾNG'!B149="","","")</f>
        <v/>
      </c>
      <c r="L3554" s="1">
        <f>N(L3553)+IF(AND('🔎 TRA CỨU NHANH'!$C$2&lt;&gt;"",OR(ISNUMBER(SEARCH('🔎 TRA CỨU NHANH'!$C$2,$A3554)),ISNUMBER(SEARCH('🔎 TRA CỨU NHANH'!$C$2,$B3554)))),1,0)</f>
        <v>0</v>
      </c>
      <c r="M3554" s="1" t="str">
        <f t="shared" si="110"/>
        <v/>
      </c>
      <c r="N3554" s="1">
        <f>N(N3553)+IF(AND('💰 BÁO GIÁ'!$C$27&lt;&gt;"",OR(ISNUMBER(SEARCH('💰 BÁO GIÁ'!$C$27,$A3554)),ISNUMBER(SEARCH('💰 BÁO GIÁ'!$C$27,$B3554)))),1,0)</f>
        <v>0</v>
      </c>
      <c r="O3554" s="1" t="str">
        <f t="shared" si="111"/>
        <v/>
      </c>
    </row>
    <row r="3555" customHeight="1" spans="1:15">
      <c r="A3555" s="1" t="str">
        <f>IF('📄 RON MIẾNG'!B150="","",'📄 RON MIẾNG'!B150)</f>
        <v>HH076266</v>
      </c>
      <c r="B3555" s="1" t="str">
        <f>IF('📄 RON MIẾNG'!B150="","",'📄 RON MIẾNG'!C150)</f>
        <v>Ron miếng Nissan ED33/FD33, Thép - MASAKO</v>
      </c>
      <c r="C3555" s="1" t="str">
        <f>IF('📄 RON MIẾNG'!B150="","","Ron miếng")</f>
        <v>Ron miếng</v>
      </c>
      <c r="D3555" s="1" t="str">
        <f>IF('📄 RON MIẾNG'!B150="","",'📄 RON MIẾNG'!F150)</f>
        <v>Cái</v>
      </c>
      <c r="E3555" s="13">
        <f>IF('📄 RON MIẾNG'!B150="","",'📄 RON MIẾNG'!G150)</f>
        <v>0</v>
      </c>
      <c r="F3555" s="13">
        <f>IF('📄 RON MIẾNG'!B150="","",'📄 RON MIẾNG'!H150)</f>
        <v>140000</v>
      </c>
      <c r="G3555" s="13">
        <f>IF('📄 RON MIẾNG'!B150="","",'📄 RON MIẾNG'!I150)</f>
        <v>150000</v>
      </c>
      <c r="H3555" s="13">
        <f>IF('📄 RON MIẾNG'!B150="","",'📄 RON MIẾNG'!J150)</f>
        <v>160000</v>
      </c>
      <c r="I3555" s="13">
        <f>IF('📄 RON MIẾNG'!B150="","",'📄 RON MIẾNG'!K150)</f>
        <v>0</v>
      </c>
      <c r="J3555" s="1" t="str">
        <f>IF('📄 RON MIẾNG'!B150="","","")</f>
        <v/>
      </c>
      <c r="L3555" s="1">
        <f>N(L3554)+IF(AND('🔎 TRA CỨU NHANH'!$C$2&lt;&gt;"",OR(ISNUMBER(SEARCH('🔎 TRA CỨU NHANH'!$C$2,$A3555)),ISNUMBER(SEARCH('🔎 TRA CỨU NHANH'!$C$2,$B3555)))),1,0)</f>
        <v>0</v>
      </c>
      <c r="M3555" s="1" t="str">
        <f t="shared" si="110"/>
        <v/>
      </c>
      <c r="N3555" s="1">
        <f>N(N3554)+IF(AND('💰 BÁO GIÁ'!$C$27&lt;&gt;"",OR(ISNUMBER(SEARCH('💰 BÁO GIÁ'!$C$27,$A3555)),ISNUMBER(SEARCH('💰 BÁO GIÁ'!$C$27,$B3555)))),1,0)</f>
        <v>0</v>
      </c>
      <c r="O3555" s="1" t="str">
        <f t="shared" si="111"/>
        <v/>
      </c>
    </row>
    <row r="3556" customHeight="1" spans="1:15">
      <c r="A3556" s="1" t="str">
        <f>IF('📄 RON MIẾNG'!B151="","",'📄 RON MIẾNG'!B151)</f>
        <v>HH077332</v>
      </c>
      <c r="B3556" s="1" t="str">
        <f>IF('📄 RON MIẾNG'!B151="","",'📄 RON MIẾNG'!C151)</f>
        <v>Ron miếng Nissan ED33/FD33, Thép - NICE IN (145/55/70)</v>
      </c>
      <c r="C3556" s="1" t="str">
        <f>IF('📄 RON MIẾNG'!B151="","","Ron miếng")</f>
        <v>Ron miếng</v>
      </c>
      <c r="D3556" s="1" t="str">
        <f>IF('📄 RON MIẾNG'!B151="","",'📄 RON MIẾNG'!F151)</f>
        <v>Cái</v>
      </c>
      <c r="E3556" s="13">
        <f>IF('📄 RON MIẾNG'!B151="","",'📄 RON MIẾNG'!G151)</f>
        <v>0</v>
      </c>
      <c r="F3556" s="13">
        <f>IF('📄 RON MIẾNG'!B151="","",'📄 RON MIẾNG'!H151)</f>
        <v>145000</v>
      </c>
      <c r="G3556" s="13">
        <f>IF('📄 RON MIẾNG'!B151="","",'📄 RON MIẾNG'!I151)</f>
        <v>155000</v>
      </c>
      <c r="H3556" s="13">
        <f>IF('📄 RON MIẾNG'!B151="","",'📄 RON MIẾNG'!J151)</f>
        <v>170000</v>
      </c>
      <c r="I3556" s="13">
        <f>IF('📄 RON MIẾNG'!B151="","",'📄 RON MIẾNG'!K151)</f>
        <v>0</v>
      </c>
      <c r="J3556" s="1" t="str">
        <f>IF('📄 RON MIẾNG'!B151="","","")</f>
        <v/>
      </c>
      <c r="L3556" s="1">
        <f>N(L3555)+IF(AND('🔎 TRA CỨU NHANH'!$C$2&lt;&gt;"",OR(ISNUMBER(SEARCH('🔎 TRA CỨU NHANH'!$C$2,$A3556)),ISNUMBER(SEARCH('🔎 TRA CỨU NHANH'!$C$2,$B3556)))),1,0)</f>
        <v>0</v>
      </c>
      <c r="M3556" s="1" t="str">
        <f t="shared" si="110"/>
        <v/>
      </c>
      <c r="N3556" s="1">
        <f>N(N3555)+IF(AND('💰 BÁO GIÁ'!$C$27&lt;&gt;"",OR(ISNUMBER(SEARCH('💰 BÁO GIÁ'!$C$27,$A3556)),ISNUMBER(SEARCH('💰 BÁO GIÁ'!$C$27,$B3556)))),1,0)</f>
        <v>0</v>
      </c>
      <c r="O3556" s="1" t="str">
        <f t="shared" si="111"/>
        <v/>
      </c>
    </row>
    <row r="3557" customHeight="1" spans="1:15">
      <c r="A3557" s="1" t="str">
        <f>IF('📄 RON MIẾNG'!B152="","",'📄 RON MIẾNG'!B152)</f>
        <v>HH084276</v>
      </c>
      <c r="B3557" s="1" t="str">
        <f>IF('📄 RON MIẾNG'!B152="","",'📄 RON MIẾNG'!C152)</f>
        <v>Ron miếng Nissan FD46/ FD42, Thép - DF</v>
      </c>
      <c r="C3557" s="1" t="str">
        <f>IF('📄 RON MIẾNG'!B152="","","Ron miếng")</f>
        <v>Ron miếng</v>
      </c>
      <c r="D3557" s="1" t="str">
        <f>IF('📄 RON MIẾNG'!B152="","",'📄 RON MIẾNG'!F152)</f>
        <v>Cái</v>
      </c>
      <c r="E3557" s="13">
        <f>IF('📄 RON MIẾNG'!B152="","",'📄 RON MIẾNG'!G152)</f>
        <v>0</v>
      </c>
      <c r="F3557" s="13">
        <f>IF('📄 RON MIẾNG'!B152="","",'📄 RON MIẾNG'!H152)</f>
        <v>230000</v>
      </c>
      <c r="G3557" s="13">
        <f>IF('📄 RON MIẾNG'!B152="","",'📄 RON MIẾNG'!I152)</f>
        <v>240000</v>
      </c>
      <c r="H3557" s="13">
        <f>IF('📄 RON MIẾNG'!B152="","",'📄 RON MIẾNG'!J152)</f>
        <v>260000</v>
      </c>
      <c r="I3557" s="13">
        <f>IF('📄 RON MIẾNG'!B152="","",'📄 RON MIẾNG'!K152)</f>
        <v>0</v>
      </c>
      <c r="J3557" s="1" t="str">
        <f>IF('📄 RON MIẾNG'!B152="","","")</f>
        <v/>
      </c>
      <c r="L3557" s="1">
        <f>N(L3556)+IF(AND('🔎 TRA CỨU NHANH'!$C$2&lt;&gt;"",OR(ISNUMBER(SEARCH('🔎 TRA CỨU NHANH'!$C$2,$A3557)),ISNUMBER(SEARCH('🔎 TRA CỨU NHANH'!$C$2,$B3557)))),1,0)</f>
        <v>0</v>
      </c>
      <c r="M3557" s="1" t="str">
        <f t="shared" si="110"/>
        <v/>
      </c>
      <c r="N3557" s="1">
        <f>N(N3556)+IF(AND('💰 BÁO GIÁ'!$C$27&lt;&gt;"",OR(ISNUMBER(SEARCH('💰 BÁO GIÁ'!$C$27,$A3557)),ISNUMBER(SEARCH('💰 BÁO GIÁ'!$C$27,$B3557)))),1,0)</f>
        <v>0</v>
      </c>
      <c r="O3557" s="1" t="str">
        <f t="shared" si="111"/>
        <v/>
      </c>
    </row>
    <row r="3558" customHeight="1" spans="1:15">
      <c r="A3558" s="1" t="str">
        <f>IF('📄 RON MIẾNG'!B153="","",'📄 RON MIẾNG'!B153)</f>
        <v>HH084264</v>
      </c>
      <c r="B3558" s="1" t="str">
        <f>IF('📄 RON MIẾNG'!B153="","",'📄 RON MIẾNG'!C153)</f>
        <v>Ron miếng Nissan FD6 - Metal thép kẹp - DF</v>
      </c>
      <c r="C3558" s="1" t="str">
        <f>IF('📄 RON MIẾNG'!B153="","","Ron miếng")</f>
        <v>Ron miếng</v>
      </c>
      <c r="D3558" s="1" t="str">
        <f>IF('📄 RON MIẾNG'!B153="","",'📄 RON MIẾNG'!F153)</f>
        <v>Cái</v>
      </c>
      <c r="E3558" s="13">
        <f>IF('📄 RON MIẾNG'!B153="","",'📄 RON MIẾNG'!G153)</f>
        <v>0</v>
      </c>
      <c r="F3558" s="13">
        <f>IF('📄 RON MIẾNG'!B153="","",'📄 RON MIẾNG'!H153)</f>
        <v>330000</v>
      </c>
      <c r="G3558" s="13">
        <f>IF('📄 RON MIẾNG'!B153="","",'📄 RON MIẾNG'!I153)</f>
        <v>350000</v>
      </c>
      <c r="H3558" s="13">
        <f>IF('📄 RON MIẾNG'!B153="","",'📄 RON MIẾNG'!J153)</f>
        <v>380000</v>
      </c>
      <c r="I3558" s="13">
        <f>IF('📄 RON MIẾNG'!B153="","",'📄 RON MIẾNG'!K153)</f>
        <v>0</v>
      </c>
      <c r="J3558" s="1" t="str">
        <f>IF('📄 RON MIẾNG'!B153="","","")</f>
        <v/>
      </c>
      <c r="L3558" s="1">
        <f>N(L3557)+IF(AND('🔎 TRA CỨU NHANH'!$C$2&lt;&gt;"",OR(ISNUMBER(SEARCH('🔎 TRA CỨU NHANH'!$C$2,$A3558)),ISNUMBER(SEARCH('🔎 TRA CỨU NHANH'!$C$2,$B3558)))),1,0)</f>
        <v>0</v>
      </c>
      <c r="M3558" s="1" t="str">
        <f t="shared" si="110"/>
        <v/>
      </c>
      <c r="N3558" s="1">
        <f>N(N3557)+IF(AND('💰 BÁO GIÁ'!$C$27&lt;&gt;"",OR(ISNUMBER(SEARCH('💰 BÁO GIÁ'!$C$27,$A3558)),ISNUMBER(SEARCH('💰 BÁO GIÁ'!$C$27,$B3558)))),1,0)</f>
        <v>0</v>
      </c>
      <c r="O3558" s="1" t="str">
        <f t="shared" si="111"/>
        <v/>
      </c>
    </row>
    <row r="3559" customHeight="1" spans="1:15">
      <c r="A3559" s="1" t="str">
        <f>IF('📄 RON MIẾNG'!B154="","",'📄 RON MIẾNG'!B154)</f>
        <v>HH084277</v>
      </c>
      <c r="B3559" s="1" t="str">
        <f>IF('📄 RON MIẾNG'!B154="","",'📄 RON MIẾNG'!C154)</f>
        <v>Ron miếng Nissan PF6, Thép - DF</v>
      </c>
      <c r="C3559" s="1" t="str">
        <f>IF('📄 RON MIẾNG'!B154="","","Ron miếng")</f>
        <v>Ron miếng</v>
      </c>
      <c r="D3559" s="1" t="str">
        <f>IF('📄 RON MIẾNG'!B154="","",'📄 RON MIẾNG'!F154)</f>
        <v>Bộ 2c</v>
      </c>
      <c r="E3559" s="13">
        <f>IF('📄 RON MIẾNG'!B154="","",'📄 RON MIẾNG'!G154)</f>
        <v>0</v>
      </c>
      <c r="F3559" s="13">
        <f>IF('📄 RON MIẾNG'!B154="","",'📄 RON MIẾNG'!H154)</f>
        <v>280000</v>
      </c>
      <c r="G3559" s="13">
        <f>IF('📄 RON MIẾNG'!B154="","",'📄 RON MIẾNG'!I154)</f>
        <v>300000</v>
      </c>
      <c r="H3559" s="13">
        <f>IF('📄 RON MIẾNG'!B154="","",'📄 RON MIẾNG'!J154)</f>
        <v>320000</v>
      </c>
      <c r="I3559" s="13">
        <f>IF('📄 RON MIẾNG'!B154="","",'📄 RON MIẾNG'!K154)</f>
        <v>0</v>
      </c>
      <c r="J3559" s="1" t="str">
        <f>IF('📄 RON MIẾNG'!B154="","","")</f>
        <v/>
      </c>
      <c r="L3559" s="1">
        <f>N(L3558)+IF(AND('🔎 TRA CỨU NHANH'!$C$2&lt;&gt;"",OR(ISNUMBER(SEARCH('🔎 TRA CỨU NHANH'!$C$2,$A3559)),ISNUMBER(SEARCH('🔎 TRA CỨU NHANH'!$C$2,$B3559)))),1,0)</f>
        <v>0</v>
      </c>
      <c r="M3559" s="1" t="str">
        <f t="shared" si="110"/>
        <v/>
      </c>
      <c r="N3559" s="1">
        <f>N(N3558)+IF(AND('💰 BÁO GIÁ'!$C$27&lt;&gt;"",OR(ISNUMBER(SEARCH('💰 BÁO GIÁ'!$C$27,$A3559)),ISNUMBER(SEARCH('💰 BÁO GIÁ'!$C$27,$B3559)))),1,0)</f>
        <v>0</v>
      </c>
      <c r="O3559" s="1" t="str">
        <f t="shared" si="111"/>
        <v/>
      </c>
    </row>
    <row r="3560" customHeight="1" spans="1:15">
      <c r="A3560" s="1" t="str">
        <f>IF('📄 RON MIẾNG'!B155="","",'📄 RON MIẾNG'!B155)</f>
        <v>HH078101</v>
      </c>
      <c r="B3560" s="1" t="str">
        <f>IF('📄 RON MIẾNG'!B155="","",'📄 RON MIẾNG'!C155)</f>
        <v>Ron miếng Nissan QD32, Thép - DF</v>
      </c>
      <c r="C3560" s="1" t="str">
        <f>IF('📄 RON MIẾNG'!B155="","","Ron miếng")</f>
        <v>Ron miếng</v>
      </c>
      <c r="D3560" s="1" t="str">
        <f>IF('📄 RON MIẾNG'!B155="","",'📄 RON MIẾNG'!F155)</f>
        <v>Cái</v>
      </c>
      <c r="E3560" s="13">
        <f>IF('📄 RON MIẾNG'!B155="","",'📄 RON MIẾNG'!G155)</f>
        <v>0</v>
      </c>
      <c r="F3560" s="13">
        <f>IF('📄 RON MIẾNG'!B155="","",'📄 RON MIẾNG'!H155)</f>
        <v>140000</v>
      </c>
      <c r="G3560" s="13">
        <f>IF('📄 RON MIẾNG'!B155="","",'📄 RON MIẾNG'!I155)</f>
        <v>160000</v>
      </c>
      <c r="H3560" s="13">
        <f>IF('📄 RON MIẾNG'!B155="","",'📄 RON MIẾNG'!J155)</f>
        <v>180000</v>
      </c>
      <c r="I3560" s="13">
        <f>IF('📄 RON MIẾNG'!B155="","",'📄 RON MIẾNG'!K155)</f>
        <v>0</v>
      </c>
      <c r="J3560" s="1" t="str">
        <f>IF('📄 RON MIẾNG'!B155="","","")</f>
        <v/>
      </c>
      <c r="L3560" s="1">
        <f>N(L3559)+IF(AND('🔎 TRA CỨU NHANH'!$C$2&lt;&gt;"",OR(ISNUMBER(SEARCH('🔎 TRA CỨU NHANH'!$C$2,$A3560)),ISNUMBER(SEARCH('🔎 TRA CỨU NHANH'!$C$2,$B3560)))),1,0)</f>
        <v>0</v>
      </c>
      <c r="M3560" s="1" t="str">
        <f t="shared" si="110"/>
        <v/>
      </c>
      <c r="N3560" s="1">
        <f>N(N3559)+IF(AND('💰 BÁO GIÁ'!$C$27&lt;&gt;"",OR(ISNUMBER(SEARCH('💰 BÁO GIÁ'!$C$27,$A3560)),ISNUMBER(SEARCH('💰 BÁO GIÁ'!$C$27,$B3560)))),1,0)</f>
        <v>0</v>
      </c>
      <c r="O3560" s="1" t="str">
        <f t="shared" si="111"/>
        <v/>
      </c>
    </row>
    <row r="3561" customHeight="1" spans="1:15">
      <c r="A3561" s="1" t="str">
        <f>IF('📄 RON MIẾNG'!B156="","",'📄 RON MIẾNG'!B156)</f>
        <v>HH084269</v>
      </c>
      <c r="B3561" s="1" t="str">
        <f>IF('📄 RON MIẾNG'!B156="","",'📄 RON MIẾNG'!C156)</f>
        <v>Ron miếng Nissan RE8, Metal thép kẹp amiang - DF</v>
      </c>
      <c r="C3561" s="1" t="str">
        <f>IF('📄 RON MIẾNG'!B156="","","Ron miếng")</f>
        <v>Ron miếng</v>
      </c>
      <c r="D3561" s="1" t="str">
        <f>IF('📄 RON MIẾNG'!B156="","",'📄 RON MIẾNG'!F156)</f>
        <v>Bộ 2c</v>
      </c>
      <c r="E3561" s="13">
        <f>IF('📄 RON MIẾNG'!B156="","",'📄 RON MIẾNG'!G156)</f>
        <v>0</v>
      </c>
      <c r="F3561" s="13">
        <f>IF('📄 RON MIẾNG'!B156="","",'📄 RON MIẾNG'!H156)</f>
        <v>610000</v>
      </c>
      <c r="G3561" s="13">
        <f>IF('📄 RON MIẾNG'!B156="","",'📄 RON MIẾNG'!I156)</f>
        <v>650000</v>
      </c>
      <c r="H3561" s="13">
        <f>IF('📄 RON MIẾNG'!B156="","",'📄 RON MIẾNG'!J156)</f>
        <v>700000</v>
      </c>
      <c r="I3561" s="13">
        <f>IF('📄 RON MIẾNG'!B156="","",'📄 RON MIẾNG'!K156)</f>
        <v>0</v>
      </c>
      <c r="J3561" s="1" t="str">
        <f>IF('📄 RON MIẾNG'!B156="","","")</f>
        <v/>
      </c>
      <c r="L3561" s="1">
        <f>N(L3560)+IF(AND('🔎 TRA CỨU NHANH'!$C$2&lt;&gt;"",OR(ISNUMBER(SEARCH('🔎 TRA CỨU NHANH'!$C$2,$A3561)),ISNUMBER(SEARCH('🔎 TRA CỨU NHANH'!$C$2,$B3561)))),1,0)</f>
        <v>0</v>
      </c>
      <c r="M3561" s="1" t="str">
        <f t="shared" si="110"/>
        <v/>
      </c>
      <c r="N3561" s="1">
        <f>N(N3560)+IF(AND('💰 BÁO GIÁ'!$C$27&lt;&gt;"",OR(ISNUMBER(SEARCH('💰 BÁO GIÁ'!$C$27,$A3561)),ISNUMBER(SEARCH('💰 BÁO GIÁ'!$C$27,$B3561)))),1,0)</f>
        <v>0</v>
      </c>
      <c r="O3561" s="1" t="str">
        <f t="shared" si="111"/>
        <v/>
      </c>
    </row>
    <row r="3562" customHeight="1" spans="1:15">
      <c r="A3562" s="1" t="str">
        <f>IF('📄 RON MIẾNG'!B157="","",'📄 RON MIẾNG'!B157)</f>
        <v>HH084271</v>
      </c>
      <c r="B3562" s="1" t="str">
        <f>IF('📄 RON MIẾNG'!B157="","",'📄 RON MIẾNG'!C157)</f>
        <v>Ron miếng Nissan RF8, Thép kẹp - DF</v>
      </c>
      <c r="C3562" s="1" t="str">
        <f>IF('📄 RON MIẾNG'!B157="","","Ron miếng")</f>
        <v>Ron miếng</v>
      </c>
      <c r="D3562" s="1" t="str">
        <f>IF('📄 RON MIẾNG'!B157="","",'📄 RON MIẾNG'!F157)</f>
        <v>Bộ 2c</v>
      </c>
      <c r="E3562" s="13">
        <f>IF('📄 RON MIẾNG'!B157="","",'📄 RON MIẾNG'!G157)</f>
        <v>0</v>
      </c>
      <c r="F3562" s="13">
        <f>IF('📄 RON MIẾNG'!B157="","",'📄 RON MIẾNG'!H157)</f>
        <v>610000</v>
      </c>
      <c r="G3562" s="13">
        <f>IF('📄 RON MIẾNG'!B157="","",'📄 RON MIẾNG'!I157)</f>
        <v>650000</v>
      </c>
      <c r="H3562" s="13">
        <f>IF('📄 RON MIẾNG'!B157="","",'📄 RON MIẾNG'!J157)</f>
        <v>700000</v>
      </c>
      <c r="I3562" s="13">
        <f>IF('📄 RON MIẾNG'!B157="","",'📄 RON MIẾNG'!K157)</f>
        <v>0</v>
      </c>
      <c r="J3562" s="1" t="str">
        <f>IF('📄 RON MIẾNG'!B157="","","")</f>
        <v/>
      </c>
      <c r="L3562" s="1">
        <f>N(L3561)+IF(AND('🔎 TRA CỨU NHANH'!$C$2&lt;&gt;"",OR(ISNUMBER(SEARCH('🔎 TRA CỨU NHANH'!$C$2,$A3562)),ISNUMBER(SEARCH('🔎 TRA CỨU NHANH'!$C$2,$B3562)))),1,0)</f>
        <v>0</v>
      </c>
      <c r="M3562" s="1" t="str">
        <f t="shared" si="110"/>
        <v/>
      </c>
      <c r="N3562" s="1">
        <f>N(N3561)+IF(AND('💰 BÁO GIÁ'!$C$27&lt;&gt;"",OR(ISNUMBER(SEARCH('💰 BÁO GIÁ'!$C$27,$A3562)),ISNUMBER(SEARCH('💰 BÁO GIÁ'!$C$27,$B3562)))),1,0)</f>
        <v>0</v>
      </c>
      <c r="O3562" s="1" t="str">
        <f t="shared" si="111"/>
        <v/>
      </c>
    </row>
    <row r="3563" customHeight="1" spans="1:15">
      <c r="A3563" s="1" t="str">
        <f>IF('📄 RON MIẾNG'!B158="","",'📄 RON MIẾNG'!B158)</f>
        <v>HH084279</v>
      </c>
      <c r="B3563" s="1" t="str">
        <f>IF('📄 RON MIẾNG'!B158="","",'📄 RON MIẾNG'!C158)</f>
        <v>Ron miếng Nissan SD22/ SD20, ASB amiang - DF</v>
      </c>
      <c r="C3563" s="1" t="str">
        <f>IF('📄 RON MIẾNG'!B158="","","Ron miếng")</f>
        <v>Ron miếng</v>
      </c>
      <c r="D3563" s="1" t="str">
        <f>IF('📄 RON MIẾNG'!B158="","",'📄 RON MIẾNG'!F158)</f>
        <v>Cái</v>
      </c>
      <c r="E3563" s="13">
        <f>IF('📄 RON MIẾNG'!B158="","",'📄 RON MIẾNG'!G158)</f>
        <v>0</v>
      </c>
      <c r="F3563" s="13">
        <f>IF('📄 RON MIẾNG'!B158="","",'📄 RON MIẾNG'!H158)</f>
        <v>95000</v>
      </c>
      <c r="G3563" s="13">
        <f>IF('📄 RON MIẾNG'!B158="","",'📄 RON MIẾNG'!I158)</f>
        <v>105000</v>
      </c>
      <c r="H3563" s="13">
        <f>IF('📄 RON MIẾNG'!B158="","",'📄 RON MIẾNG'!J158)</f>
        <v>115000</v>
      </c>
      <c r="I3563" s="13">
        <f>IF('📄 RON MIẾNG'!B158="","",'📄 RON MIẾNG'!K158)</f>
        <v>0</v>
      </c>
      <c r="J3563" s="1" t="str">
        <f>IF('📄 RON MIẾNG'!B158="","","")</f>
        <v/>
      </c>
      <c r="L3563" s="1">
        <f>N(L3562)+IF(AND('🔎 TRA CỨU NHANH'!$C$2&lt;&gt;"",OR(ISNUMBER(SEARCH('🔎 TRA CỨU NHANH'!$C$2,$A3563)),ISNUMBER(SEARCH('🔎 TRA CỨU NHANH'!$C$2,$B3563)))),1,0)</f>
        <v>0</v>
      </c>
      <c r="M3563" s="1" t="str">
        <f t="shared" si="110"/>
        <v/>
      </c>
      <c r="N3563" s="1">
        <f>N(N3562)+IF(AND('💰 BÁO GIÁ'!$C$27&lt;&gt;"",OR(ISNUMBER(SEARCH('💰 BÁO GIÁ'!$C$27,$A3563)),ISNUMBER(SEARCH('💰 BÁO GIÁ'!$C$27,$B3563)))),1,0)</f>
        <v>0</v>
      </c>
      <c r="O3563" s="1" t="str">
        <f t="shared" si="111"/>
        <v/>
      </c>
    </row>
    <row r="3564" customHeight="1" spans="1:15">
      <c r="A3564" s="1" t="str">
        <f>IF('📄 RON MIẾNG'!B159="","",'📄 RON MIẾNG'!B159)</f>
        <v>HH084270</v>
      </c>
      <c r="B3564" s="1" t="str">
        <f>IF('📄 RON MIẾNG'!B159="","",'📄 RON MIẾNG'!C159)</f>
        <v>Ron miếng Nissan SD33, ASB Amiang - DF</v>
      </c>
      <c r="C3564" s="1" t="str">
        <f>IF('📄 RON MIẾNG'!B159="","","Ron miếng")</f>
        <v>Ron miếng</v>
      </c>
      <c r="D3564" s="1" t="str">
        <f>IF('📄 RON MIẾNG'!B159="","",'📄 RON MIẾNG'!F159)</f>
        <v>Cái</v>
      </c>
      <c r="E3564" s="13">
        <f>IF('📄 RON MIẾNG'!B159="","",'📄 RON MIẾNG'!G159)</f>
        <v>0</v>
      </c>
      <c r="F3564" s="13">
        <f>IF('📄 RON MIẾNG'!B159="","",'📄 RON MIẾNG'!H159)</f>
        <v>230000</v>
      </c>
      <c r="G3564" s="13">
        <f>IF('📄 RON MIẾNG'!B159="","",'📄 RON MIẾNG'!I159)</f>
        <v>240000</v>
      </c>
      <c r="H3564" s="13">
        <f>IF('📄 RON MIẾNG'!B159="","",'📄 RON MIẾNG'!J159)</f>
        <v>260000</v>
      </c>
      <c r="I3564" s="13">
        <f>IF('📄 RON MIẾNG'!B159="","",'📄 RON MIẾNG'!K159)</f>
        <v>0</v>
      </c>
      <c r="J3564" s="1" t="str">
        <f>IF('📄 RON MIẾNG'!B159="","","")</f>
        <v/>
      </c>
      <c r="L3564" s="1">
        <f>N(L3563)+IF(AND('🔎 TRA CỨU NHANH'!$C$2&lt;&gt;"",OR(ISNUMBER(SEARCH('🔎 TRA CỨU NHANH'!$C$2,$A3564)),ISNUMBER(SEARCH('🔎 TRA CỨU NHANH'!$C$2,$B3564)))),1,0)</f>
        <v>0</v>
      </c>
      <c r="M3564" s="1" t="str">
        <f t="shared" si="110"/>
        <v/>
      </c>
      <c r="N3564" s="1">
        <f>N(N3563)+IF(AND('💰 BÁO GIÁ'!$C$27&lt;&gt;"",OR(ISNUMBER(SEARCH('💰 BÁO GIÁ'!$C$27,$A3564)),ISNUMBER(SEARCH('💰 BÁO GIÁ'!$C$27,$B3564)))),1,0)</f>
        <v>0</v>
      </c>
      <c r="O3564" s="1" t="str">
        <f t="shared" si="111"/>
        <v/>
      </c>
    </row>
    <row r="3565" customHeight="1" spans="1:15">
      <c r="A3565" s="1" t="str">
        <f>IF('📄 RON MIẾNG'!B160="","",'📄 RON MIẾNG'!B160)</f>
        <v>HH082527</v>
      </c>
      <c r="B3565" s="1" t="str">
        <f>IF('📄 RON MIẾNG'!B160="","",'📄 RON MIẾNG'!C160)</f>
        <v>Ron miếng Nissan TD23 Thép (lỗ xl 91) - NICE IN</v>
      </c>
      <c r="C3565" s="1" t="str">
        <f>IF('📄 RON MIẾNG'!B160="","","Ron miếng")</f>
        <v>Ron miếng</v>
      </c>
      <c r="D3565" s="1" t="str">
        <f>IF('📄 RON MIẾNG'!B160="","",'📄 RON MIẾNG'!F160)</f>
        <v>Cái</v>
      </c>
      <c r="E3565" s="13">
        <f>IF('📄 RON MIẾNG'!B160="","",'📄 RON MIẾNG'!G160)</f>
        <v>0</v>
      </c>
      <c r="F3565" s="13">
        <f>IF('📄 RON MIẾNG'!B160="","",'📄 RON MIẾNG'!H160)</f>
        <v>120000</v>
      </c>
      <c r="G3565" s="13">
        <f>IF('📄 RON MIẾNG'!B160="","",'📄 RON MIẾNG'!I160)</f>
        <v>130000</v>
      </c>
      <c r="H3565" s="13">
        <f>IF('📄 RON MIẾNG'!B160="","",'📄 RON MIẾNG'!J160)</f>
        <v>150000</v>
      </c>
      <c r="I3565" s="13">
        <f>IF('📄 RON MIẾNG'!B160="","",'📄 RON MIẾNG'!K160)</f>
        <v>0</v>
      </c>
      <c r="J3565" s="1" t="str">
        <f>IF('📄 RON MIẾNG'!B160="","","")</f>
        <v/>
      </c>
      <c r="L3565" s="1">
        <f>N(L3564)+IF(AND('🔎 TRA CỨU NHANH'!$C$2&lt;&gt;"",OR(ISNUMBER(SEARCH('🔎 TRA CỨU NHANH'!$C$2,$A3565)),ISNUMBER(SEARCH('🔎 TRA CỨU NHANH'!$C$2,$B3565)))),1,0)</f>
        <v>0</v>
      </c>
      <c r="M3565" s="1" t="str">
        <f t="shared" si="110"/>
        <v/>
      </c>
      <c r="N3565" s="1">
        <f>N(N3564)+IF(AND('💰 BÁO GIÁ'!$C$27&lt;&gt;"",OR(ISNUMBER(SEARCH('💰 BÁO GIÁ'!$C$27,$A3565)),ISNUMBER(SEARCH('💰 BÁO GIÁ'!$C$27,$B3565)))),1,0)</f>
        <v>0</v>
      </c>
      <c r="O3565" s="1" t="str">
        <f t="shared" si="111"/>
        <v/>
      </c>
    </row>
    <row r="3566" customHeight="1" spans="1:15">
      <c r="A3566" s="1" t="str">
        <f>IF('📄 RON MIẾNG'!B161="","",'📄 RON MIẾNG'!B161)</f>
        <v/>
      </c>
      <c r="B3566" s="1" t="str">
        <f>IF('📄 RON MIẾNG'!B161="","",'📄 RON MIẾNG'!C161)</f>
        <v/>
      </c>
      <c r="C3566" s="1" t="str">
        <f>IF('📄 RON MIẾNG'!B161="","","Ron miếng")</f>
        <v/>
      </c>
      <c r="D3566" s="1" t="str">
        <f>IF('📄 RON MIẾNG'!B161="","",'📄 RON MIẾNG'!F161)</f>
        <v/>
      </c>
      <c r="E3566" s="1" t="str">
        <f>IF('📄 RON MIẾNG'!B161="","",'📄 RON MIẾNG'!G161)</f>
        <v/>
      </c>
      <c r="F3566" s="1" t="str">
        <f>IF('📄 RON MIẾNG'!B161="","",'📄 RON MIẾNG'!H161)</f>
        <v/>
      </c>
      <c r="G3566" s="1" t="str">
        <f>IF('📄 RON MIẾNG'!B161="","",'📄 RON MIẾNG'!I161)</f>
        <v/>
      </c>
      <c r="H3566" s="1" t="str">
        <f>IF('📄 RON MIẾNG'!B161="","",'📄 RON MIẾNG'!J161)</f>
        <v/>
      </c>
      <c r="I3566" s="1" t="str">
        <f>IF('📄 RON MIẾNG'!B161="","",'📄 RON MIẾNG'!K161)</f>
        <v/>
      </c>
      <c r="J3566" s="1" t="str">
        <f>IF('📄 RON MIẾNG'!B161="","","")</f>
        <v/>
      </c>
      <c r="L3566" s="1">
        <f>N(L3565)+IF(AND('🔎 TRA CỨU NHANH'!$C$2&lt;&gt;"",OR(ISNUMBER(SEARCH('🔎 TRA CỨU NHANH'!$C$2,$A3566)),ISNUMBER(SEARCH('🔎 TRA CỨU NHANH'!$C$2,$B3566)))),1,0)</f>
        <v>0</v>
      </c>
      <c r="M3566" s="1" t="str">
        <f t="shared" si="110"/>
        <v/>
      </c>
      <c r="N3566" s="1">
        <f>N(N3565)+IF(AND('💰 BÁO GIÁ'!$C$27&lt;&gt;"",OR(ISNUMBER(SEARCH('💰 BÁO GIÁ'!$C$27,$A3566)),ISNUMBER(SEARCH('💰 BÁO GIÁ'!$C$27,$B3566)))),1,0)</f>
        <v>0</v>
      </c>
      <c r="O3566" s="1" t="str">
        <f t="shared" si="111"/>
        <v/>
      </c>
    </row>
    <row r="3567" customHeight="1" spans="1:15">
      <c r="A3567" s="1" t="str">
        <f>IF('📄 RON MIẾNG'!B162="","",'📄 RON MIẾNG'!B162)</f>
        <v>HH080623</v>
      </c>
      <c r="B3567" s="1" t="str">
        <f>IF('📄 RON MIẾNG'!B162="","",'📄 RON MIẾNG'!C162)</f>
        <v>Ron miếng Daewoo D1146T/D1146/ 1146 Graphite - NICE IN</v>
      </c>
      <c r="C3567" s="1" t="str">
        <f>IF('📄 RON MIẾNG'!B162="","","Ron miếng")</f>
        <v>Ron miếng</v>
      </c>
      <c r="D3567" s="1" t="str">
        <f>IF('📄 RON MIẾNG'!B162="","",'📄 RON MIẾNG'!F162)</f>
        <v>Bộ 3c</v>
      </c>
      <c r="E3567" s="13">
        <f>IF('📄 RON MIẾNG'!B162="","",'📄 RON MIẾNG'!G162)</f>
        <v>0</v>
      </c>
      <c r="F3567" s="13">
        <f>IF('📄 RON MIẾNG'!B162="","",'📄 RON MIẾNG'!H162)</f>
        <v>220000</v>
      </c>
      <c r="G3567" s="13">
        <f>IF('📄 RON MIẾNG'!B162="","",'📄 RON MIẾNG'!I162)</f>
        <v>230000</v>
      </c>
      <c r="H3567" s="13">
        <f>IF('📄 RON MIẾNG'!B162="","",'📄 RON MIẾNG'!J162)</f>
        <v>250000</v>
      </c>
      <c r="I3567" s="13">
        <f>IF('📄 RON MIẾNG'!B162="","",'📄 RON MIẾNG'!K162)</f>
        <v>0</v>
      </c>
      <c r="J3567" s="1" t="str">
        <f>IF('📄 RON MIẾNG'!B162="","","")</f>
        <v/>
      </c>
      <c r="L3567" s="1">
        <f>N(L3566)+IF(AND('🔎 TRA CỨU NHANH'!$C$2&lt;&gt;"",OR(ISNUMBER(SEARCH('🔎 TRA CỨU NHANH'!$C$2,$A3567)),ISNUMBER(SEARCH('🔎 TRA CỨU NHANH'!$C$2,$B3567)))),1,0)</f>
        <v>0</v>
      </c>
      <c r="M3567" s="1" t="str">
        <f t="shared" si="110"/>
        <v/>
      </c>
      <c r="N3567" s="1">
        <f>N(N3566)+IF(AND('💰 BÁO GIÁ'!$C$27&lt;&gt;"",OR(ISNUMBER(SEARCH('💰 BÁO GIÁ'!$C$27,$A3567)),ISNUMBER(SEARCH('💰 BÁO GIÁ'!$C$27,$B3567)))),1,0)</f>
        <v>0</v>
      </c>
      <c r="O3567" s="1" t="str">
        <f t="shared" si="111"/>
        <v/>
      </c>
    </row>
    <row r="3568" customHeight="1" spans="1:15">
      <c r="A3568" s="1" t="str">
        <f>IF('📄 RON MIẾNG'!B163="","",'📄 RON MIẾNG'!B163)</f>
        <v>HH077496</v>
      </c>
      <c r="B3568" s="1" t="str">
        <f>IF('📄 RON MIẾNG'!B163="","",'📄 RON MIẾNG'!C163)</f>
        <v>Ron miếng Daewoo D2848/ DV15 Thép - DF</v>
      </c>
      <c r="C3568" s="1" t="str">
        <f>IF('📄 RON MIẾNG'!B163="","","Ron miếng")</f>
        <v>Ron miếng</v>
      </c>
      <c r="D3568" s="1" t="str">
        <f>IF('📄 RON MIẾNG'!B163="","",'📄 RON MIẾNG'!F163)</f>
        <v>Bộ</v>
      </c>
      <c r="E3568" s="13">
        <f>IF('📄 RON MIẾNG'!B163="","",'📄 RON MIẾNG'!G163)</f>
        <v>0</v>
      </c>
      <c r="F3568" s="13">
        <f>IF('📄 RON MIẾNG'!B163="","",'📄 RON MIẾNG'!H163)</f>
        <v>500000</v>
      </c>
      <c r="G3568" s="13">
        <f>IF('📄 RON MIẾNG'!B163="","",'📄 RON MIẾNG'!I163)</f>
        <v>550000</v>
      </c>
      <c r="H3568" s="13">
        <f>IF('📄 RON MIẾNG'!B163="","",'📄 RON MIẾNG'!J163)</f>
        <v>600000</v>
      </c>
      <c r="I3568" s="13">
        <f>IF('📄 RON MIẾNG'!B163="","",'📄 RON MIẾNG'!K163)</f>
        <v>0</v>
      </c>
      <c r="J3568" s="1" t="str">
        <f>IF('📄 RON MIẾNG'!B163="","","")</f>
        <v/>
      </c>
      <c r="L3568" s="1">
        <f>N(L3567)+IF(AND('🔎 TRA CỨU NHANH'!$C$2&lt;&gt;"",OR(ISNUMBER(SEARCH('🔎 TRA CỨU NHANH'!$C$2,$A3568)),ISNUMBER(SEARCH('🔎 TRA CỨU NHANH'!$C$2,$B3568)))),1,0)</f>
        <v>0</v>
      </c>
      <c r="M3568" s="1" t="str">
        <f t="shared" si="110"/>
        <v/>
      </c>
      <c r="N3568" s="1">
        <f>N(N3567)+IF(AND('💰 BÁO GIÁ'!$C$27&lt;&gt;"",OR(ISNUMBER(SEARCH('💰 BÁO GIÁ'!$C$27,$A3568)),ISNUMBER(SEARCH('💰 BÁO GIÁ'!$C$27,$B3568)))),1,0)</f>
        <v>0</v>
      </c>
      <c r="O3568" s="1" t="str">
        <f t="shared" si="111"/>
        <v/>
      </c>
    </row>
    <row r="3569" customHeight="1" spans="1:15">
      <c r="A3569" s="1" t="str">
        <f>IF('📄 RON MIẾNG'!B164="","",'📄 RON MIẾNG'!B164)</f>
        <v>HH083337</v>
      </c>
      <c r="B3569" s="1" t="str">
        <f>IF('📄 RON MIẾNG'!B164="","",'📄 RON MIẾNG'!C164)</f>
        <v>Ron miếng Daewoo D2848/ DV15 Thép - NICE IN</v>
      </c>
      <c r="C3569" s="1" t="str">
        <f>IF('📄 RON MIẾNG'!B164="","","Ron miếng")</f>
        <v>Ron miếng</v>
      </c>
      <c r="D3569" s="1" t="str">
        <f>IF('📄 RON MIẾNG'!B164="","",'📄 RON MIẾNG'!F164)</f>
        <v>Bộ 8 cái</v>
      </c>
      <c r="E3569" s="13">
        <f>IF('📄 RON MIẾNG'!B164="","",'📄 RON MIẾNG'!G164)</f>
        <v>0</v>
      </c>
      <c r="F3569" s="13">
        <f>IF('📄 RON MIẾNG'!B164="","",'📄 RON MIẾNG'!H164)</f>
        <v>700000</v>
      </c>
      <c r="G3569" s="13">
        <f>IF('📄 RON MIẾNG'!B164="","",'📄 RON MIẾNG'!I164)</f>
        <v>740000</v>
      </c>
      <c r="H3569" s="13">
        <f>IF('📄 RON MIẾNG'!B164="","",'📄 RON MIẾNG'!J164)</f>
        <v>790000</v>
      </c>
      <c r="I3569" s="13">
        <f>IF('📄 RON MIẾNG'!B164="","",'📄 RON MIẾNG'!K164)</f>
        <v>0</v>
      </c>
      <c r="J3569" s="1" t="str">
        <f>IF('📄 RON MIẾNG'!B164="","","")</f>
        <v/>
      </c>
      <c r="L3569" s="1">
        <f>N(L3568)+IF(AND('🔎 TRA CỨU NHANH'!$C$2&lt;&gt;"",OR(ISNUMBER(SEARCH('🔎 TRA CỨU NHANH'!$C$2,$A3569)),ISNUMBER(SEARCH('🔎 TRA CỨU NHANH'!$C$2,$B3569)))),1,0)</f>
        <v>0</v>
      </c>
      <c r="M3569" s="1" t="str">
        <f t="shared" si="110"/>
        <v/>
      </c>
      <c r="N3569" s="1">
        <f>N(N3568)+IF(AND('💰 BÁO GIÁ'!$C$27&lt;&gt;"",OR(ISNUMBER(SEARCH('💰 BÁO GIÁ'!$C$27,$A3569)),ISNUMBER(SEARCH('💰 BÁO GIÁ'!$C$27,$B3569)))),1,0)</f>
        <v>0</v>
      </c>
      <c r="O3569" s="1" t="str">
        <f t="shared" si="111"/>
        <v/>
      </c>
    </row>
    <row r="3570" customHeight="1" spans="1:15">
      <c r="A3570" s="1" t="str">
        <f>IF('📄 RON MIẾNG'!B165="","",'📄 RON MIẾNG'!B165)</f>
        <v>HH076251</v>
      </c>
      <c r="B3570" s="1" t="str">
        <f>IF('📄 RON MIẾNG'!B165="","",'📄 RON MIẾNG'!C165)</f>
        <v>Ron miếng Daewoo DE12S (D2366 xe tải), Thép - NICE IN</v>
      </c>
      <c r="C3570" s="1" t="str">
        <f>IF('📄 RON MIẾNG'!B165="","","Ron miếng")</f>
        <v>Ron miếng</v>
      </c>
      <c r="D3570" s="1" t="str">
        <f>IF('📄 RON MIẾNG'!B165="","",'📄 RON MIẾNG'!F165)</f>
        <v>Bộ 2c</v>
      </c>
      <c r="E3570" s="13">
        <f>IF('📄 RON MIẾNG'!B165="","",'📄 RON MIẾNG'!G165)</f>
        <v>0</v>
      </c>
      <c r="F3570" s="13">
        <f>IF('📄 RON MIẾNG'!B165="","",'📄 RON MIẾNG'!H165)</f>
        <v>500000</v>
      </c>
      <c r="G3570" s="13">
        <f>IF('📄 RON MIẾNG'!B165="","",'📄 RON MIẾNG'!I165)</f>
        <v>550000</v>
      </c>
      <c r="H3570" s="13">
        <f>IF('📄 RON MIẾNG'!B165="","",'📄 RON MIẾNG'!J165)</f>
        <v>600000</v>
      </c>
      <c r="I3570" s="13">
        <f>IF('📄 RON MIẾNG'!B165="","",'📄 RON MIẾNG'!K165)</f>
        <v>0</v>
      </c>
      <c r="J3570" s="1" t="str">
        <f>IF('📄 RON MIẾNG'!B165="","","")</f>
        <v/>
      </c>
      <c r="L3570" s="1">
        <f>N(L3569)+IF(AND('🔎 TRA CỨU NHANH'!$C$2&lt;&gt;"",OR(ISNUMBER(SEARCH('🔎 TRA CỨU NHANH'!$C$2,$A3570)),ISNUMBER(SEARCH('🔎 TRA CỨU NHANH'!$C$2,$B3570)))),1,0)</f>
        <v>0</v>
      </c>
      <c r="M3570" s="1" t="str">
        <f t="shared" si="110"/>
        <v/>
      </c>
      <c r="N3570" s="1">
        <f>N(N3569)+IF(AND('💰 BÁO GIÁ'!$C$27&lt;&gt;"",OR(ISNUMBER(SEARCH('💰 BÁO GIÁ'!$C$27,$A3570)),ISNUMBER(SEARCH('💰 BÁO GIÁ'!$C$27,$B3570)))),1,0)</f>
        <v>0</v>
      </c>
      <c r="O3570" s="1" t="str">
        <f t="shared" si="111"/>
        <v/>
      </c>
    </row>
    <row r="3571" customHeight="1" spans="1:15">
      <c r="A3571" s="1" t="str">
        <f>IF('📄 RON MIẾNG'!B166="","",'📄 RON MIẾNG'!B166)</f>
        <v>HH076561</v>
      </c>
      <c r="B3571" s="1" t="str">
        <f>IF('📄 RON MIẾNG'!B166="","",'📄 RON MIẾNG'!C166)</f>
        <v>Ron miếng Doosan DE08 (D1146 đời cao) thép - NICE IN</v>
      </c>
      <c r="C3571" s="1" t="str">
        <f>IF('📄 RON MIẾNG'!B166="","","Ron miếng")</f>
        <v>Ron miếng</v>
      </c>
      <c r="D3571" s="1" t="str">
        <f>IF('📄 RON MIẾNG'!B166="","",'📄 RON MIẾNG'!F166)</f>
        <v>Bộ 3c</v>
      </c>
      <c r="E3571" s="13">
        <f>IF('📄 RON MIẾNG'!B166="","",'📄 RON MIẾNG'!G166)</f>
        <v>0</v>
      </c>
      <c r="F3571" s="13">
        <f>IF('📄 RON MIẾNG'!B166="","",'📄 RON MIẾNG'!H166)</f>
        <v>0</v>
      </c>
      <c r="G3571" s="13">
        <f>IF('📄 RON MIẾNG'!B166="","",'📄 RON MIẾNG'!I166)</f>
        <v>0</v>
      </c>
      <c r="H3571" s="13">
        <f>IF('📄 RON MIẾNG'!B166="","",'📄 RON MIẾNG'!J166)</f>
        <v>0</v>
      </c>
      <c r="I3571" s="13">
        <f>IF('📄 RON MIẾNG'!B166="","",'📄 RON MIẾNG'!K166)</f>
        <v>0</v>
      </c>
      <c r="J3571" s="1" t="str">
        <f>IF('📄 RON MIẾNG'!B166="","","")</f>
        <v/>
      </c>
      <c r="L3571" s="1">
        <f>N(L3570)+IF(AND('🔎 TRA CỨU NHANH'!$C$2&lt;&gt;"",OR(ISNUMBER(SEARCH('🔎 TRA CỨU NHANH'!$C$2,$A3571)),ISNUMBER(SEARCH('🔎 TRA CỨU NHANH'!$C$2,$B3571)))),1,0)</f>
        <v>0</v>
      </c>
      <c r="M3571" s="1" t="str">
        <f t="shared" si="110"/>
        <v/>
      </c>
      <c r="N3571" s="1">
        <f>N(N3570)+IF(AND('💰 BÁO GIÁ'!$C$27&lt;&gt;"",OR(ISNUMBER(SEARCH('💰 BÁO GIÁ'!$C$27,$A3571)),ISNUMBER(SEARCH('💰 BÁO GIÁ'!$C$27,$B3571)))),1,0)</f>
        <v>0</v>
      </c>
      <c r="O3571" s="1" t="str">
        <f t="shared" si="111"/>
        <v/>
      </c>
    </row>
    <row r="3572" customHeight="1" spans="1:15">
      <c r="A3572" s="1" t="str">
        <f>IF('📄 RON MIẾNG'!B167="","",'📄 RON MIẾNG'!B167)</f>
        <v>HH075685</v>
      </c>
      <c r="B3572" s="1" t="str">
        <f>IF('📄 RON MIẾNG'!B167="","",'📄 RON MIẾNG'!C167)</f>
        <v>Ron miếng Doosan DL06 - Thép - DF</v>
      </c>
      <c r="C3572" s="1" t="str">
        <f>IF('📄 RON MIẾNG'!B167="","","Ron miếng")</f>
        <v>Ron miếng</v>
      </c>
      <c r="D3572" s="1" t="str">
        <f>IF('📄 RON MIẾNG'!B167="","",'📄 RON MIẾNG'!F167)</f>
        <v>Cái</v>
      </c>
      <c r="E3572" s="13">
        <f>IF('📄 RON MIẾNG'!B167="","",'📄 RON MIẾNG'!G167)</f>
        <v>0</v>
      </c>
      <c r="F3572" s="13">
        <f>IF('📄 RON MIẾNG'!B167="","",'📄 RON MIẾNG'!H167)</f>
        <v>700000</v>
      </c>
      <c r="G3572" s="13">
        <f>IF('📄 RON MIẾNG'!B167="","",'📄 RON MIẾNG'!I167)</f>
        <v>750000</v>
      </c>
      <c r="H3572" s="13">
        <f>IF('📄 RON MIẾNG'!B167="","",'📄 RON MIẾNG'!J167)</f>
        <v>800000</v>
      </c>
      <c r="I3572" s="13">
        <f>IF('📄 RON MIẾNG'!B167="","",'📄 RON MIẾNG'!K167)</f>
        <v>0</v>
      </c>
      <c r="J3572" s="1" t="str">
        <f>IF('📄 RON MIẾNG'!B167="","","")</f>
        <v/>
      </c>
      <c r="L3572" s="1">
        <f>N(L3571)+IF(AND('🔎 TRA CỨU NHANH'!$C$2&lt;&gt;"",OR(ISNUMBER(SEARCH('🔎 TRA CỨU NHANH'!$C$2,$A3572)),ISNUMBER(SEARCH('🔎 TRA CỨU NHANH'!$C$2,$B3572)))),1,0)</f>
        <v>0</v>
      </c>
      <c r="M3572" s="1" t="str">
        <f t="shared" si="110"/>
        <v/>
      </c>
      <c r="N3572" s="1">
        <f>N(N3571)+IF(AND('💰 BÁO GIÁ'!$C$27&lt;&gt;"",OR(ISNUMBER(SEARCH('💰 BÁO GIÁ'!$C$27,$A3572)),ISNUMBER(SEARCH('💰 BÁO GIÁ'!$C$27,$B3572)))),1,0)</f>
        <v>0</v>
      </c>
      <c r="O3572" s="1" t="str">
        <f t="shared" si="111"/>
        <v/>
      </c>
    </row>
    <row r="3573" customHeight="1" spans="1:15">
      <c r="A3573" s="1" t="str">
        <f>IF('📄 RON MIẾNG'!B168="","",'📄 RON MIẾNG'!B168)</f>
        <v>HH075683</v>
      </c>
      <c r="B3573" s="1" t="str">
        <f>IF('📄 RON MIẾNG'!B168="","",'📄 RON MIẾNG'!C168)</f>
        <v>Ron miếng Doosan DL08, thép - DF</v>
      </c>
      <c r="C3573" s="1" t="str">
        <f>IF('📄 RON MIẾNG'!B168="","","Ron miếng")</f>
        <v>Ron miếng</v>
      </c>
      <c r="D3573" s="1" t="str">
        <f>IF('📄 RON MIẾNG'!B168="","",'📄 RON MIẾNG'!F168)</f>
        <v>Cái</v>
      </c>
      <c r="E3573" s="13">
        <f>IF('📄 RON MIẾNG'!B168="","",'📄 RON MIẾNG'!G168)</f>
        <v>0</v>
      </c>
      <c r="F3573" s="13">
        <f>IF('📄 RON MIẾNG'!B168="","",'📄 RON MIẾNG'!H168)</f>
        <v>700000</v>
      </c>
      <c r="G3573" s="13">
        <f>IF('📄 RON MIẾNG'!B168="","",'📄 RON MIẾNG'!I168)</f>
        <v>750000</v>
      </c>
      <c r="H3573" s="13">
        <f>IF('📄 RON MIẾNG'!B168="","",'📄 RON MIẾNG'!J168)</f>
        <v>800000</v>
      </c>
      <c r="I3573" s="13">
        <f>IF('📄 RON MIẾNG'!B168="","",'📄 RON MIẾNG'!K168)</f>
        <v>0</v>
      </c>
      <c r="J3573" s="1" t="str">
        <f>IF('📄 RON MIẾNG'!B168="","","")</f>
        <v/>
      </c>
      <c r="L3573" s="1">
        <f>N(L3572)+IF(AND('🔎 TRA CỨU NHANH'!$C$2&lt;&gt;"",OR(ISNUMBER(SEARCH('🔎 TRA CỨU NHANH'!$C$2,$A3573)),ISNUMBER(SEARCH('🔎 TRA CỨU NHANH'!$C$2,$B3573)))),1,0)</f>
        <v>0</v>
      </c>
      <c r="M3573" s="1" t="str">
        <f t="shared" si="110"/>
        <v/>
      </c>
      <c r="N3573" s="1">
        <f>N(N3572)+IF(AND('💰 BÁO GIÁ'!$C$27&lt;&gt;"",OR(ISNUMBER(SEARCH('💰 BÁO GIÁ'!$C$27,$A3573)),ISNUMBER(SEARCH('💰 BÁO GIÁ'!$C$27,$B3573)))),1,0)</f>
        <v>0</v>
      </c>
      <c r="O3573" s="1" t="str">
        <f t="shared" si="111"/>
        <v/>
      </c>
    </row>
    <row r="3574" customHeight="1" spans="1:15">
      <c r="A3574" s="1" t="str">
        <f>IF('📄 RON MIẾNG'!B169="","",'📄 RON MIẾNG'!B169)</f>
        <v/>
      </c>
      <c r="B3574" s="1" t="str">
        <f>IF('📄 RON MIẾNG'!B169="","",'📄 RON MIẾNG'!C169)</f>
        <v/>
      </c>
      <c r="C3574" s="1" t="str">
        <f>IF('📄 RON MIẾNG'!B169="","","Ron miếng")</f>
        <v/>
      </c>
      <c r="D3574" s="1" t="str">
        <f>IF('📄 RON MIẾNG'!B169="","",'📄 RON MIẾNG'!F169)</f>
        <v/>
      </c>
      <c r="E3574" s="1" t="str">
        <f>IF('📄 RON MIẾNG'!B169="","",'📄 RON MIẾNG'!G169)</f>
        <v/>
      </c>
      <c r="F3574" s="1" t="str">
        <f>IF('📄 RON MIẾNG'!B169="","",'📄 RON MIẾNG'!H169)</f>
        <v/>
      </c>
      <c r="G3574" s="1" t="str">
        <f>IF('📄 RON MIẾNG'!B169="","",'📄 RON MIẾNG'!I169)</f>
        <v/>
      </c>
      <c r="H3574" s="1" t="str">
        <f>IF('📄 RON MIẾNG'!B169="","",'📄 RON MIẾNG'!J169)</f>
        <v/>
      </c>
      <c r="I3574" s="1" t="str">
        <f>IF('📄 RON MIẾNG'!B169="","",'📄 RON MIẾNG'!K169)</f>
        <v/>
      </c>
      <c r="J3574" s="1" t="str">
        <f>IF('📄 RON MIẾNG'!B169="","","")</f>
        <v/>
      </c>
      <c r="L3574" s="1">
        <f>N(L3573)+IF(AND('🔎 TRA CỨU NHANH'!$C$2&lt;&gt;"",OR(ISNUMBER(SEARCH('🔎 TRA CỨU NHANH'!$C$2,$A3574)),ISNUMBER(SEARCH('🔎 TRA CỨU NHANH'!$C$2,$B3574)))),1,0)</f>
        <v>0</v>
      </c>
      <c r="M3574" s="1" t="str">
        <f t="shared" si="110"/>
        <v/>
      </c>
      <c r="N3574" s="1">
        <f>N(N3573)+IF(AND('💰 BÁO GIÁ'!$C$27&lt;&gt;"",OR(ISNUMBER(SEARCH('💰 BÁO GIÁ'!$C$27,$A3574)),ISNUMBER(SEARCH('💰 BÁO GIÁ'!$C$27,$B3574)))),1,0)</f>
        <v>0</v>
      </c>
      <c r="O3574" s="1" t="str">
        <f t="shared" si="111"/>
        <v/>
      </c>
    </row>
    <row r="3575" customHeight="1" spans="1:15">
      <c r="A3575" s="1" t="str">
        <f>IF('📄 RON MIẾNG'!B170="","",'📄 RON MIẾNG'!B170)</f>
        <v>HH082238</v>
      </c>
      <c r="B3575" s="1" t="str">
        <f>IF('📄 RON MIẾNG'!B170="","",'📄 RON MIẾNG'!C170)</f>
        <v>Ron miếng Yanmar 3D88/ 3TNE88 - graphite - MASAKO</v>
      </c>
      <c r="C3575" s="1" t="str">
        <f>IF('📄 RON MIẾNG'!B170="","","Ron miếng")</f>
        <v>Ron miếng</v>
      </c>
      <c r="D3575" s="1" t="str">
        <f>IF('📄 RON MIẾNG'!B170="","",'📄 RON MIẾNG'!F170)</f>
        <v>Cái</v>
      </c>
      <c r="E3575" s="13">
        <f>IF('📄 RON MIẾNG'!B170="","",'📄 RON MIẾNG'!G170)</f>
        <v>0</v>
      </c>
      <c r="F3575" s="13">
        <f>IF('📄 RON MIẾNG'!B170="","",'📄 RON MIẾNG'!H170)</f>
        <v>80000</v>
      </c>
      <c r="G3575" s="13">
        <f>IF('📄 RON MIẾNG'!B170="","",'📄 RON MIẾNG'!I170)</f>
        <v>90000</v>
      </c>
      <c r="H3575" s="13">
        <f>IF('📄 RON MIẾNG'!B170="","",'📄 RON MIẾNG'!J170)</f>
        <v>100000</v>
      </c>
      <c r="I3575" s="13">
        <f>IF('📄 RON MIẾNG'!B170="","",'📄 RON MIẾNG'!K170)</f>
        <v>0</v>
      </c>
      <c r="J3575" s="1" t="str">
        <f>IF('📄 RON MIẾNG'!B170="","","")</f>
        <v/>
      </c>
      <c r="L3575" s="1">
        <f>N(L3574)+IF(AND('🔎 TRA CỨU NHANH'!$C$2&lt;&gt;"",OR(ISNUMBER(SEARCH('🔎 TRA CỨU NHANH'!$C$2,$A3575)),ISNUMBER(SEARCH('🔎 TRA CỨU NHANH'!$C$2,$B3575)))),1,0)</f>
        <v>0</v>
      </c>
      <c r="M3575" s="1" t="str">
        <f t="shared" si="110"/>
        <v/>
      </c>
      <c r="N3575" s="1">
        <f>N(N3574)+IF(AND('💰 BÁO GIÁ'!$C$27&lt;&gt;"",OR(ISNUMBER(SEARCH('💰 BÁO GIÁ'!$C$27,$A3575)),ISNUMBER(SEARCH('💰 BÁO GIÁ'!$C$27,$B3575)))),1,0)</f>
        <v>0</v>
      </c>
      <c r="O3575" s="1" t="str">
        <f t="shared" si="111"/>
        <v/>
      </c>
    </row>
    <row r="3576" customHeight="1" spans="1:15">
      <c r="A3576" s="1" t="str">
        <f>IF('📄 RON MIẾNG'!B171="","",'📄 RON MIẾNG'!B171)</f>
        <v>HH078276</v>
      </c>
      <c r="B3576" s="1" t="str">
        <f>IF('📄 RON MIẾNG'!B171="","",'📄 RON MIẾNG'!C171)</f>
        <v>Ron miếng Yanmar 3T84/ 3D84-1 Amiang - MASAKO</v>
      </c>
      <c r="C3576" s="1" t="str">
        <f>IF('📄 RON MIẾNG'!B171="","","Ron miếng")</f>
        <v>Ron miếng</v>
      </c>
      <c r="D3576" s="1" t="str">
        <f>IF('📄 RON MIẾNG'!B171="","",'📄 RON MIẾNG'!F171)</f>
        <v>Cái</v>
      </c>
      <c r="E3576" s="13">
        <f>IF('📄 RON MIẾNG'!B171="","",'📄 RON MIẾNG'!G171)</f>
        <v>0</v>
      </c>
      <c r="F3576" s="13">
        <f>IF('📄 RON MIẾNG'!B171="","",'📄 RON MIẾNG'!H171)</f>
        <v>90000</v>
      </c>
      <c r="G3576" s="13">
        <f>IF('📄 RON MIẾNG'!B171="","",'📄 RON MIẾNG'!I171)</f>
        <v>100000</v>
      </c>
      <c r="H3576" s="13">
        <f>IF('📄 RON MIẾNG'!B171="","",'📄 RON MIẾNG'!J171)</f>
        <v>110000</v>
      </c>
      <c r="I3576" s="13">
        <f>IF('📄 RON MIẾNG'!B171="","",'📄 RON MIẾNG'!K171)</f>
        <v>0</v>
      </c>
      <c r="J3576" s="1" t="str">
        <f>IF('📄 RON MIẾNG'!B171="","","")</f>
        <v/>
      </c>
      <c r="L3576" s="1">
        <f>N(L3575)+IF(AND('🔎 TRA CỨU NHANH'!$C$2&lt;&gt;"",OR(ISNUMBER(SEARCH('🔎 TRA CỨU NHANH'!$C$2,$A3576)),ISNUMBER(SEARCH('🔎 TRA CỨU NHANH'!$C$2,$B3576)))),1,0)</f>
        <v>0</v>
      </c>
      <c r="M3576" s="1" t="str">
        <f t="shared" si="110"/>
        <v/>
      </c>
      <c r="N3576" s="1">
        <f>N(N3575)+IF(AND('💰 BÁO GIÁ'!$C$27&lt;&gt;"",OR(ISNUMBER(SEARCH('💰 BÁO GIÁ'!$C$27,$A3576)),ISNUMBER(SEARCH('💰 BÁO GIÁ'!$C$27,$B3576)))),1,0)</f>
        <v>0</v>
      </c>
      <c r="O3576" s="1" t="str">
        <f t="shared" si="111"/>
        <v/>
      </c>
    </row>
    <row r="3577" customHeight="1" spans="1:15">
      <c r="A3577" s="1" t="str">
        <f>IF('📄 RON MIẾNG'!B172="","",'📄 RON MIẾNG'!B172)</f>
        <v>HH078264</v>
      </c>
      <c r="B3577" s="1" t="str">
        <f>IF('📄 RON MIẾNG'!B172="","",'📄 RON MIẾNG'!C172)</f>
        <v>Ron miếng Yanmar 3TN88/ 3D88/ 3TNE88, thép - NICE IN</v>
      </c>
      <c r="C3577" s="1" t="str">
        <f>IF('📄 RON MIẾNG'!B172="","","Ron miếng")</f>
        <v>Ron miếng</v>
      </c>
      <c r="D3577" s="1" t="str">
        <f>IF('📄 RON MIẾNG'!B172="","",'📄 RON MIẾNG'!F172)</f>
        <v>Cái</v>
      </c>
      <c r="E3577" s="13">
        <f>IF('📄 RON MIẾNG'!B172="","",'📄 RON MIẾNG'!G172)</f>
        <v>0</v>
      </c>
      <c r="F3577" s="13">
        <f>IF('📄 RON MIẾNG'!B172="","",'📄 RON MIẾNG'!H172)</f>
        <v>120000</v>
      </c>
      <c r="G3577" s="13">
        <f>IF('📄 RON MIẾNG'!B172="","",'📄 RON MIẾNG'!I172)</f>
        <v>135000</v>
      </c>
      <c r="H3577" s="13">
        <f>IF('📄 RON MIẾNG'!B172="","",'📄 RON MIẾNG'!J172)</f>
        <v>150000</v>
      </c>
      <c r="I3577" s="13">
        <f>IF('📄 RON MIẾNG'!B172="","",'📄 RON MIẾNG'!K172)</f>
        <v>0</v>
      </c>
      <c r="J3577" s="1" t="str">
        <f>IF('📄 RON MIẾNG'!B172="","","")</f>
        <v/>
      </c>
      <c r="L3577" s="1">
        <f>N(L3576)+IF(AND('🔎 TRA CỨU NHANH'!$C$2&lt;&gt;"",OR(ISNUMBER(SEARCH('🔎 TRA CỨU NHANH'!$C$2,$A3577)),ISNUMBER(SEARCH('🔎 TRA CỨU NHANH'!$C$2,$B3577)))),1,0)</f>
        <v>0</v>
      </c>
      <c r="M3577" s="1" t="str">
        <f t="shared" si="110"/>
        <v/>
      </c>
      <c r="N3577" s="1">
        <f>N(N3576)+IF(AND('💰 BÁO GIÁ'!$C$27&lt;&gt;"",OR(ISNUMBER(SEARCH('💰 BÁO GIÁ'!$C$27,$A3577)),ISNUMBER(SEARCH('💰 BÁO GIÁ'!$C$27,$B3577)))),1,0)</f>
        <v>0</v>
      </c>
      <c r="O3577" s="1" t="str">
        <f t="shared" si="111"/>
        <v/>
      </c>
    </row>
    <row r="3578" customHeight="1" spans="1:15">
      <c r="A3578" s="1" t="str">
        <f>IF('📄 RON MIẾNG'!B173="","",'📄 RON MIẾNG'!B173)</f>
        <v>HH079696</v>
      </c>
      <c r="B3578" s="1" t="str">
        <f>IF('📄 RON MIẾNG'!B173="","",'📄 RON MIẾNG'!C173)</f>
        <v>Ron miếng Yanmar 3TNE78, Thép (3D78) - MASAKO</v>
      </c>
      <c r="C3578" s="1" t="str">
        <f>IF('📄 RON MIẾNG'!B173="","","Ron miếng")</f>
        <v>Ron miếng</v>
      </c>
      <c r="D3578" s="1" t="str">
        <f>IF('📄 RON MIẾNG'!B173="","",'📄 RON MIẾNG'!F173)</f>
        <v>Cái</v>
      </c>
      <c r="E3578" s="13">
        <f>IF('📄 RON MIẾNG'!B173="","",'📄 RON MIẾNG'!G173)</f>
        <v>0</v>
      </c>
      <c r="F3578" s="13">
        <f>IF('📄 RON MIẾNG'!B173="","",'📄 RON MIẾNG'!H173)</f>
        <v>140000</v>
      </c>
      <c r="G3578" s="13">
        <f>IF('📄 RON MIẾNG'!B173="","",'📄 RON MIẾNG'!I173)</f>
        <v>150000</v>
      </c>
      <c r="H3578" s="13">
        <f>IF('📄 RON MIẾNG'!B173="","",'📄 RON MIẾNG'!J173)</f>
        <v>160000</v>
      </c>
      <c r="I3578" s="13">
        <f>IF('📄 RON MIẾNG'!B173="","",'📄 RON MIẾNG'!K173)</f>
        <v>0</v>
      </c>
      <c r="J3578" s="1" t="str">
        <f>IF('📄 RON MIẾNG'!B173="","","")</f>
        <v/>
      </c>
      <c r="L3578" s="1">
        <f>N(L3577)+IF(AND('🔎 TRA CỨU NHANH'!$C$2&lt;&gt;"",OR(ISNUMBER(SEARCH('🔎 TRA CỨU NHANH'!$C$2,$A3578)),ISNUMBER(SEARCH('🔎 TRA CỨU NHANH'!$C$2,$B3578)))),1,0)</f>
        <v>0</v>
      </c>
      <c r="M3578" s="1" t="str">
        <f t="shared" si="110"/>
        <v/>
      </c>
      <c r="N3578" s="1">
        <f>N(N3577)+IF(AND('💰 BÁO GIÁ'!$C$27&lt;&gt;"",OR(ISNUMBER(SEARCH('💰 BÁO GIÁ'!$C$27,$A3578)),ISNUMBER(SEARCH('💰 BÁO GIÁ'!$C$27,$B3578)))),1,0)</f>
        <v>0</v>
      </c>
      <c r="O3578" s="1" t="str">
        <f t="shared" si="111"/>
        <v/>
      </c>
    </row>
    <row r="3579" customHeight="1" spans="1:15">
      <c r="A3579" s="1" t="str">
        <f>IF('📄 RON MIẾNG'!B174="","",'📄 RON MIẾNG'!B174)</f>
        <v>HH083341</v>
      </c>
      <c r="B3579" s="1" t="str">
        <f>IF('📄 RON MIẾNG'!B174="","",'📄 RON MIẾNG'!C174)</f>
        <v>Ron miếng Yanmar 3TNE78, Thép (3D78) - NICE IN</v>
      </c>
      <c r="C3579" s="1" t="str">
        <f>IF('📄 RON MIẾNG'!B174="","","Ron miếng")</f>
        <v>Ron miếng</v>
      </c>
      <c r="D3579" s="1" t="str">
        <f>IF('📄 RON MIẾNG'!B174="","",'📄 RON MIẾNG'!F174)</f>
        <v>Cái</v>
      </c>
      <c r="E3579" s="13">
        <f>IF('📄 RON MIẾNG'!B174="","",'📄 RON MIẾNG'!G174)</f>
        <v>0</v>
      </c>
      <c r="F3579" s="13">
        <f>IF('📄 RON MIẾNG'!B174="","",'📄 RON MIẾNG'!H174)</f>
        <v>150000</v>
      </c>
      <c r="G3579" s="13">
        <f>IF('📄 RON MIẾNG'!B174="","",'📄 RON MIẾNG'!I174)</f>
        <v>160000</v>
      </c>
      <c r="H3579" s="13">
        <f>IF('📄 RON MIẾNG'!B174="","",'📄 RON MIẾNG'!J174)</f>
        <v>180000</v>
      </c>
      <c r="I3579" s="13">
        <f>IF('📄 RON MIẾNG'!B174="","",'📄 RON MIẾNG'!K174)</f>
        <v>0</v>
      </c>
      <c r="J3579" s="1" t="str">
        <f>IF('📄 RON MIẾNG'!B174="","","")</f>
        <v/>
      </c>
      <c r="L3579" s="1">
        <f>N(L3578)+IF(AND('🔎 TRA CỨU NHANH'!$C$2&lt;&gt;"",OR(ISNUMBER(SEARCH('🔎 TRA CỨU NHANH'!$C$2,$A3579)),ISNUMBER(SEARCH('🔎 TRA CỨU NHANH'!$C$2,$B3579)))),1,0)</f>
        <v>0</v>
      </c>
      <c r="M3579" s="1" t="str">
        <f t="shared" si="110"/>
        <v/>
      </c>
      <c r="N3579" s="1">
        <f>N(N3578)+IF(AND('💰 BÁO GIÁ'!$C$27&lt;&gt;"",OR(ISNUMBER(SEARCH('💰 BÁO GIÁ'!$C$27,$A3579)),ISNUMBER(SEARCH('💰 BÁO GIÁ'!$C$27,$B3579)))),1,0)</f>
        <v>0</v>
      </c>
      <c r="O3579" s="1" t="str">
        <f t="shared" si="111"/>
        <v/>
      </c>
    </row>
    <row r="3580" customHeight="1" spans="1:15">
      <c r="A3580" s="1" t="str">
        <f>IF('📄 RON MIẾNG'!B175="","",'📄 RON MIẾNG'!B175)</f>
        <v>HH076273</v>
      </c>
      <c r="B3580" s="1" t="str">
        <f>IF('📄 RON MIẾNG'!B175="","",'📄 RON MIẾNG'!C175)</f>
        <v>Ron miếng Yanmar 3TNE82/ 3TNV82 Thép (màu đen) - MASAKO</v>
      </c>
      <c r="C3580" s="1" t="str">
        <f>IF('📄 RON MIẾNG'!B175="","","Ron miếng")</f>
        <v>Ron miếng</v>
      </c>
      <c r="D3580" s="1" t="str">
        <f>IF('📄 RON MIẾNG'!B175="","",'📄 RON MIẾNG'!F175)</f>
        <v>Cái</v>
      </c>
      <c r="E3580" s="13">
        <f>IF('📄 RON MIẾNG'!B175="","",'📄 RON MIẾNG'!G175)</f>
        <v>0</v>
      </c>
      <c r="F3580" s="13">
        <f>IF('📄 RON MIẾNG'!B175="","",'📄 RON MIẾNG'!H175)</f>
        <v>100000</v>
      </c>
      <c r="G3580" s="13">
        <f>IF('📄 RON MIẾNG'!B175="","",'📄 RON MIẾNG'!I175)</f>
        <v>110000</v>
      </c>
      <c r="H3580" s="13">
        <f>IF('📄 RON MIẾNG'!B175="","",'📄 RON MIẾNG'!J175)</f>
        <v>120000</v>
      </c>
      <c r="I3580" s="13">
        <f>IF('📄 RON MIẾNG'!B175="","",'📄 RON MIẾNG'!K175)</f>
        <v>0</v>
      </c>
      <c r="J3580" s="1" t="str">
        <f>IF('📄 RON MIẾNG'!B175="","","")</f>
        <v/>
      </c>
      <c r="L3580" s="1">
        <f>N(L3579)+IF(AND('🔎 TRA CỨU NHANH'!$C$2&lt;&gt;"",OR(ISNUMBER(SEARCH('🔎 TRA CỨU NHANH'!$C$2,$A3580)),ISNUMBER(SEARCH('🔎 TRA CỨU NHANH'!$C$2,$B3580)))),1,0)</f>
        <v>0</v>
      </c>
      <c r="M3580" s="1" t="str">
        <f t="shared" si="110"/>
        <v/>
      </c>
      <c r="N3580" s="1">
        <f>N(N3579)+IF(AND('💰 BÁO GIÁ'!$C$27&lt;&gt;"",OR(ISNUMBER(SEARCH('💰 BÁO GIÁ'!$C$27,$A3580)),ISNUMBER(SEARCH('💰 BÁO GIÁ'!$C$27,$B3580)))),1,0)</f>
        <v>0</v>
      </c>
      <c r="O3580" s="1" t="str">
        <f t="shared" si="111"/>
        <v/>
      </c>
    </row>
    <row r="3581" customHeight="1" spans="1:15">
      <c r="A3581" s="1" t="str">
        <f>IF('📄 RON MIẾNG'!B176="","",'📄 RON MIẾNG'!B176)</f>
        <v>HH077583</v>
      </c>
      <c r="B3581" s="1" t="str">
        <f>IF('📄 RON MIẾNG'!B176="","",'📄 RON MIẾNG'!C176)</f>
        <v>Ron miếng Yanmar 3TNE82/ 3TNV82 Thép - NICE IN</v>
      </c>
      <c r="C3581" s="1" t="str">
        <f>IF('📄 RON MIẾNG'!B176="","","Ron miếng")</f>
        <v>Ron miếng</v>
      </c>
      <c r="D3581" s="1" t="str">
        <f>IF('📄 RON MIẾNG'!B176="","",'📄 RON MIẾNG'!F176)</f>
        <v>Cái</v>
      </c>
      <c r="E3581" s="13">
        <f>IF('📄 RON MIẾNG'!B176="","",'📄 RON MIẾNG'!G176)</f>
        <v>0</v>
      </c>
      <c r="F3581" s="13">
        <f>IF('📄 RON MIẾNG'!B176="","",'📄 RON MIẾNG'!H176)</f>
        <v>110000</v>
      </c>
      <c r="G3581" s="13">
        <f>IF('📄 RON MIẾNG'!B176="","",'📄 RON MIẾNG'!I176)</f>
        <v>120000</v>
      </c>
      <c r="H3581" s="13">
        <f>IF('📄 RON MIẾNG'!B176="","",'📄 RON MIẾNG'!J176)</f>
        <v>130000</v>
      </c>
      <c r="I3581" s="13">
        <f>IF('📄 RON MIẾNG'!B176="","",'📄 RON MIẾNG'!K176)</f>
        <v>0</v>
      </c>
      <c r="J3581" s="1" t="str">
        <f>IF('📄 RON MIẾNG'!B176="","","")</f>
        <v/>
      </c>
      <c r="L3581" s="1">
        <f>N(L3580)+IF(AND('🔎 TRA CỨU NHANH'!$C$2&lt;&gt;"",OR(ISNUMBER(SEARCH('🔎 TRA CỨU NHANH'!$C$2,$A3581)),ISNUMBER(SEARCH('🔎 TRA CỨU NHANH'!$C$2,$B3581)))),1,0)</f>
        <v>0</v>
      </c>
      <c r="M3581" s="1" t="str">
        <f t="shared" si="110"/>
        <v/>
      </c>
      <c r="N3581" s="1">
        <f>N(N3580)+IF(AND('💰 BÁO GIÁ'!$C$27&lt;&gt;"",OR(ISNUMBER(SEARCH('💰 BÁO GIÁ'!$C$27,$A3581)),ISNUMBER(SEARCH('💰 BÁO GIÁ'!$C$27,$B3581)))),1,0)</f>
        <v>0</v>
      </c>
      <c r="O3581" s="1" t="str">
        <f t="shared" si="111"/>
        <v/>
      </c>
    </row>
    <row r="3582" customHeight="1" spans="1:15">
      <c r="A3582" s="1" t="str">
        <f>IF('📄 RON MIẾNG'!B177="","",'📄 RON MIẾNG'!B177)</f>
        <v>HH078275</v>
      </c>
      <c r="B3582" s="1" t="str">
        <f>IF('📄 RON MIẾNG'!B177="","",'📄 RON MIẾNG'!C177)</f>
        <v>Ron miếng Yanmar 3TNE84/ 3D84-3, Amiang - MASAKO</v>
      </c>
      <c r="C3582" s="1" t="str">
        <f>IF('📄 RON MIẾNG'!B177="","","Ron miếng")</f>
        <v>Ron miếng</v>
      </c>
      <c r="D3582" s="1" t="str">
        <f>IF('📄 RON MIẾNG'!B177="","",'📄 RON MIẾNG'!F177)</f>
        <v>Cái</v>
      </c>
      <c r="E3582" s="13">
        <f>IF('📄 RON MIẾNG'!B177="","",'📄 RON MIẾNG'!G177)</f>
        <v>0</v>
      </c>
      <c r="F3582" s="13">
        <f>IF('📄 RON MIẾNG'!B177="","",'📄 RON MIẾNG'!H177)</f>
        <v>80000</v>
      </c>
      <c r="G3582" s="13">
        <f>IF('📄 RON MIẾNG'!B177="","",'📄 RON MIẾNG'!I177)</f>
        <v>90000</v>
      </c>
      <c r="H3582" s="13">
        <f>IF('📄 RON MIẾNG'!B177="","",'📄 RON MIẾNG'!J177)</f>
        <v>100000</v>
      </c>
      <c r="I3582" s="13">
        <f>IF('📄 RON MIẾNG'!B177="","",'📄 RON MIẾNG'!K177)</f>
        <v>0</v>
      </c>
      <c r="J3582" s="1" t="str">
        <f>IF('📄 RON MIẾNG'!B177="","","")</f>
        <v/>
      </c>
      <c r="L3582" s="1">
        <f>N(L3581)+IF(AND('🔎 TRA CỨU NHANH'!$C$2&lt;&gt;"",OR(ISNUMBER(SEARCH('🔎 TRA CỨU NHANH'!$C$2,$A3582)),ISNUMBER(SEARCH('🔎 TRA CỨU NHANH'!$C$2,$B3582)))),1,0)</f>
        <v>0</v>
      </c>
      <c r="M3582" s="1" t="str">
        <f t="shared" si="110"/>
        <v/>
      </c>
      <c r="N3582" s="1">
        <f>N(N3581)+IF(AND('💰 BÁO GIÁ'!$C$27&lt;&gt;"",OR(ISNUMBER(SEARCH('💰 BÁO GIÁ'!$C$27,$A3582)),ISNUMBER(SEARCH('💰 BÁO GIÁ'!$C$27,$B3582)))),1,0)</f>
        <v>0</v>
      </c>
      <c r="O3582" s="1" t="str">
        <f t="shared" si="111"/>
        <v/>
      </c>
    </row>
    <row r="3583" customHeight="1" spans="1:15">
      <c r="A3583" s="1" t="str">
        <f>IF('📄 RON MIẾNG'!B178="","",'📄 RON MIẾNG'!B178)</f>
        <v>HH083340</v>
      </c>
      <c r="B3583" s="1" t="str">
        <f>IF('📄 RON MIẾNG'!B178="","",'📄 RON MIẾNG'!C178)</f>
        <v>Ron miếng Yanmar 3TNV80, Amiang (3D80) - MASAKO</v>
      </c>
      <c r="C3583" s="1" t="str">
        <f>IF('📄 RON MIẾNG'!B178="","","Ron miếng")</f>
        <v>Ron miếng</v>
      </c>
      <c r="D3583" s="1" t="str">
        <f>IF('📄 RON MIẾNG'!B178="","",'📄 RON MIẾNG'!F178)</f>
        <v>Cái</v>
      </c>
      <c r="E3583" s="13">
        <f>IF('📄 RON MIẾNG'!B178="","",'📄 RON MIẾNG'!G178)</f>
        <v>0</v>
      </c>
      <c r="F3583" s="13">
        <f>IF('📄 RON MIẾNG'!B178="","",'📄 RON MIẾNG'!H178)</f>
        <v>130000</v>
      </c>
      <c r="G3583" s="13">
        <f>IF('📄 RON MIẾNG'!B178="","",'📄 RON MIẾNG'!I178)</f>
        <v>140000</v>
      </c>
      <c r="H3583" s="13">
        <f>IF('📄 RON MIẾNG'!B178="","",'📄 RON MIẾNG'!J178)</f>
        <v>150000</v>
      </c>
      <c r="I3583" s="13">
        <f>IF('📄 RON MIẾNG'!B178="","",'📄 RON MIẾNG'!K178)</f>
        <v>0</v>
      </c>
      <c r="J3583" s="1" t="str">
        <f>IF('📄 RON MIẾNG'!B178="","","")</f>
        <v/>
      </c>
      <c r="L3583" s="1">
        <f>N(L3582)+IF(AND('🔎 TRA CỨU NHANH'!$C$2&lt;&gt;"",OR(ISNUMBER(SEARCH('🔎 TRA CỨU NHANH'!$C$2,$A3583)),ISNUMBER(SEARCH('🔎 TRA CỨU NHANH'!$C$2,$B3583)))),1,0)</f>
        <v>0</v>
      </c>
      <c r="M3583" s="1" t="str">
        <f t="shared" si="110"/>
        <v/>
      </c>
      <c r="N3583" s="1">
        <f>N(N3582)+IF(AND('💰 BÁO GIÁ'!$C$27&lt;&gt;"",OR(ISNUMBER(SEARCH('💰 BÁO GIÁ'!$C$27,$A3583)),ISNUMBER(SEARCH('💰 BÁO GIÁ'!$C$27,$B3583)))),1,0)</f>
        <v>0</v>
      </c>
      <c r="O3583" s="1" t="str">
        <f t="shared" si="111"/>
        <v/>
      </c>
    </row>
    <row r="3584" customHeight="1" spans="1:15">
      <c r="A3584" s="1" t="str">
        <f>IF('📄 RON MIẾNG'!B179="","",'📄 RON MIẾNG'!B179)</f>
        <v>HH079044</v>
      </c>
      <c r="B3584" s="1" t="str">
        <f>IF('📄 RON MIẾNG'!B179="","",'📄 RON MIẾNG'!C179)</f>
        <v>Ron miếng Yanmar 4D88/ 4TNE88/ 4TN88/ 4TNV88, graphite - MASAKO</v>
      </c>
      <c r="C3584" s="1" t="str">
        <f>IF('📄 RON MIẾNG'!B179="","","Ron miếng")</f>
        <v>Ron miếng</v>
      </c>
      <c r="D3584" s="1" t="str">
        <f>IF('📄 RON MIẾNG'!B179="","",'📄 RON MIẾNG'!F179)</f>
        <v>Cái</v>
      </c>
      <c r="E3584" s="13">
        <f>IF('📄 RON MIẾNG'!B179="","",'📄 RON MIẾNG'!G179)</f>
        <v>0</v>
      </c>
      <c r="F3584" s="13">
        <f>IF('📄 RON MIẾNG'!B179="","",'📄 RON MIẾNG'!H179)</f>
        <v>80000</v>
      </c>
      <c r="G3584" s="13">
        <f>IF('📄 RON MIẾNG'!B179="","",'📄 RON MIẾNG'!I179)</f>
        <v>90000</v>
      </c>
      <c r="H3584" s="13">
        <f>IF('📄 RON MIẾNG'!B179="","",'📄 RON MIẾNG'!J179)</f>
        <v>100000</v>
      </c>
      <c r="I3584" s="13">
        <f>IF('📄 RON MIẾNG'!B179="","",'📄 RON MIẾNG'!K179)</f>
        <v>0</v>
      </c>
      <c r="J3584" s="1" t="str">
        <f>IF('📄 RON MIẾNG'!B179="","","")</f>
        <v/>
      </c>
      <c r="L3584" s="1">
        <f>N(L3583)+IF(AND('🔎 TRA CỨU NHANH'!$C$2&lt;&gt;"",OR(ISNUMBER(SEARCH('🔎 TRA CỨU NHANH'!$C$2,$A3584)),ISNUMBER(SEARCH('🔎 TRA CỨU NHANH'!$C$2,$B3584)))),1,0)</f>
        <v>0</v>
      </c>
      <c r="M3584" s="1" t="str">
        <f t="shared" si="110"/>
        <v/>
      </c>
      <c r="N3584" s="1">
        <f>N(N3583)+IF(AND('💰 BÁO GIÁ'!$C$27&lt;&gt;"",OR(ISNUMBER(SEARCH('💰 BÁO GIÁ'!$C$27,$A3584)),ISNUMBER(SEARCH('💰 BÁO GIÁ'!$C$27,$B3584)))),1,0)</f>
        <v>0</v>
      </c>
      <c r="O3584" s="1" t="str">
        <f t="shared" si="111"/>
        <v/>
      </c>
    </row>
    <row r="3585" customHeight="1" spans="1:15">
      <c r="A3585" s="1" t="str">
        <f>IF('📄 RON MIẾNG'!B180="","",'📄 RON MIẾNG'!B180)</f>
        <v>HH080270</v>
      </c>
      <c r="B3585" s="1" t="str">
        <f>IF('📄 RON MIẾNG'!B180="","",'📄 RON MIẾNG'!C180)</f>
        <v>Ron miếng Yanmar 4TNA78 (lỗ somi oval), GP - MASAKO</v>
      </c>
      <c r="C3585" s="1" t="str">
        <f>IF('📄 RON MIẾNG'!B180="","","Ron miếng")</f>
        <v>Ron miếng</v>
      </c>
      <c r="D3585" s="1" t="str">
        <f>IF('📄 RON MIẾNG'!B180="","",'📄 RON MIẾNG'!F180)</f>
        <v>Cái</v>
      </c>
      <c r="E3585" s="13">
        <f>IF('📄 RON MIẾNG'!B180="","",'📄 RON MIẾNG'!G180)</f>
        <v>0</v>
      </c>
      <c r="F3585" s="13">
        <f>IF('📄 RON MIẾNG'!B180="","",'📄 RON MIẾNG'!H180)</f>
        <v>140000</v>
      </c>
      <c r="G3585" s="13">
        <f>IF('📄 RON MIẾNG'!B180="","",'📄 RON MIẾNG'!I180)</f>
        <v>160000</v>
      </c>
      <c r="H3585" s="13">
        <f>IF('📄 RON MIẾNG'!B180="","",'📄 RON MIẾNG'!J180)</f>
        <v>180000</v>
      </c>
      <c r="I3585" s="13">
        <f>IF('📄 RON MIẾNG'!B180="","",'📄 RON MIẾNG'!K180)</f>
        <v>0</v>
      </c>
      <c r="J3585" s="1" t="str">
        <f>IF('📄 RON MIẾNG'!B180="","","")</f>
        <v/>
      </c>
      <c r="L3585" s="1">
        <f>N(L3584)+IF(AND('🔎 TRA CỨU NHANH'!$C$2&lt;&gt;"",OR(ISNUMBER(SEARCH('🔎 TRA CỨU NHANH'!$C$2,$A3585)),ISNUMBER(SEARCH('🔎 TRA CỨU NHANH'!$C$2,$B3585)))),1,0)</f>
        <v>0</v>
      </c>
      <c r="M3585" s="1" t="str">
        <f t="shared" si="110"/>
        <v/>
      </c>
      <c r="N3585" s="1">
        <f>N(N3584)+IF(AND('💰 BÁO GIÁ'!$C$27&lt;&gt;"",OR(ISNUMBER(SEARCH('💰 BÁO GIÁ'!$C$27,$A3585)),ISNUMBER(SEARCH('💰 BÁO GIÁ'!$C$27,$B3585)))),1,0)</f>
        <v>0</v>
      </c>
      <c r="O3585" s="1" t="str">
        <f t="shared" si="111"/>
        <v/>
      </c>
    </row>
    <row r="3586" customHeight="1" spans="1:15">
      <c r="A3586" s="1" t="str">
        <f>IF('📄 RON MIẾNG'!B181="","",'📄 RON MIẾNG'!B181)</f>
        <v>HH070915</v>
      </c>
      <c r="B3586" s="1" t="str">
        <f>IF('📄 RON MIẾNG'!B181="","",'📄 RON MIẾNG'!C181)</f>
        <v>Ron miếng Yanmar 4TNA78 (lỗ somi oval), GP - NICE IN</v>
      </c>
      <c r="C3586" s="1" t="str">
        <f>IF('📄 RON MIẾNG'!B181="","","Ron miếng")</f>
        <v>Ron miếng</v>
      </c>
      <c r="D3586" s="1" t="str">
        <f>IF('📄 RON MIẾNG'!B181="","",'📄 RON MIẾNG'!F181)</f>
        <v>Cái</v>
      </c>
      <c r="E3586" s="13">
        <f>IF('📄 RON MIẾNG'!B181="","",'📄 RON MIẾNG'!G181)</f>
        <v>0</v>
      </c>
      <c r="F3586" s="13">
        <f>IF('📄 RON MIẾNG'!B181="","",'📄 RON MIẾNG'!H181)</f>
        <v>150000</v>
      </c>
      <c r="G3586" s="13">
        <f>IF('📄 RON MIẾNG'!B181="","",'📄 RON MIẾNG'!I181)</f>
        <v>170000</v>
      </c>
      <c r="H3586" s="13">
        <f>IF('📄 RON MIẾNG'!B181="","",'📄 RON MIẾNG'!J181)</f>
        <v>200000</v>
      </c>
      <c r="I3586" s="13">
        <f>IF('📄 RON MIẾNG'!B181="","",'📄 RON MIẾNG'!K181)</f>
        <v>0</v>
      </c>
      <c r="J3586" s="1" t="str">
        <f>IF('📄 RON MIẾNG'!B181="","","")</f>
        <v/>
      </c>
      <c r="L3586" s="1">
        <f>N(L3585)+IF(AND('🔎 TRA CỨU NHANH'!$C$2&lt;&gt;"",OR(ISNUMBER(SEARCH('🔎 TRA CỨU NHANH'!$C$2,$A3586)),ISNUMBER(SEARCH('🔎 TRA CỨU NHANH'!$C$2,$B3586)))),1,0)</f>
        <v>0</v>
      </c>
      <c r="M3586" s="1" t="str">
        <f t="shared" ref="M3586:M3649" si="112">IF(L3586&gt;N(L3585),L3586,"")</f>
        <v/>
      </c>
      <c r="N3586" s="1">
        <f>N(N3585)+IF(AND('💰 BÁO GIÁ'!$C$27&lt;&gt;"",OR(ISNUMBER(SEARCH('💰 BÁO GIÁ'!$C$27,$A3586)),ISNUMBER(SEARCH('💰 BÁO GIÁ'!$C$27,$B3586)))),1,0)</f>
        <v>0</v>
      </c>
      <c r="O3586" s="1" t="str">
        <f t="shared" ref="O3586:O3649" si="113">IF(N3586&gt;N(N3585),N3586,"")</f>
        <v/>
      </c>
    </row>
    <row r="3587" customHeight="1" spans="1:15">
      <c r="A3587" s="1" t="str">
        <f>IF('📄 RON MIẾNG'!B182="","",'📄 RON MIẾNG'!B182)</f>
        <v>HH077876</v>
      </c>
      <c r="B3587" s="1" t="str">
        <f>IF('📄 RON MIẾNG'!B182="","",'📄 RON MIẾNG'!C182)</f>
        <v>Ron miếng Yanmar 4TNE84 Graphite (4TNV84/ 4D84-3) - NICE IN</v>
      </c>
      <c r="C3587" s="1" t="str">
        <f>IF('📄 RON MIẾNG'!B182="","","Ron miếng")</f>
        <v>Ron miếng</v>
      </c>
      <c r="D3587" s="1" t="str">
        <f>IF('📄 RON MIẾNG'!B182="","",'📄 RON MIẾNG'!F182)</f>
        <v>Cái</v>
      </c>
      <c r="E3587" s="13">
        <f>IF('📄 RON MIẾNG'!B182="","",'📄 RON MIẾNG'!G182)</f>
        <v>0</v>
      </c>
      <c r="F3587" s="13">
        <f>IF('📄 RON MIẾNG'!B182="","",'📄 RON MIẾNG'!H182)</f>
        <v>80000</v>
      </c>
      <c r="G3587" s="13">
        <f>IF('📄 RON MIẾNG'!B182="","",'📄 RON MIẾNG'!I182)</f>
        <v>90000</v>
      </c>
      <c r="H3587" s="13">
        <f>IF('📄 RON MIẾNG'!B182="","",'📄 RON MIẾNG'!J182)</f>
        <v>100000</v>
      </c>
      <c r="I3587" s="13">
        <f>IF('📄 RON MIẾNG'!B182="","",'📄 RON MIẾNG'!K182)</f>
        <v>0</v>
      </c>
      <c r="J3587" s="1" t="str">
        <f>IF('📄 RON MIẾNG'!B182="","","")</f>
        <v/>
      </c>
      <c r="L3587" s="1">
        <f>N(L3586)+IF(AND('🔎 TRA CỨU NHANH'!$C$2&lt;&gt;"",OR(ISNUMBER(SEARCH('🔎 TRA CỨU NHANH'!$C$2,$A3587)),ISNUMBER(SEARCH('🔎 TRA CỨU NHANH'!$C$2,$B3587)))),1,0)</f>
        <v>0</v>
      </c>
      <c r="M3587" s="1" t="str">
        <f t="shared" si="112"/>
        <v/>
      </c>
      <c r="N3587" s="1">
        <f>N(N3586)+IF(AND('💰 BÁO GIÁ'!$C$27&lt;&gt;"",OR(ISNUMBER(SEARCH('💰 BÁO GIÁ'!$C$27,$A3587)),ISNUMBER(SEARCH('💰 BÁO GIÁ'!$C$27,$B3587)))),1,0)</f>
        <v>0</v>
      </c>
      <c r="O3587" s="1" t="str">
        <f t="shared" si="113"/>
        <v/>
      </c>
    </row>
    <row r="3588" customHeight="1" spans="1:15">
      <c r="A3588" s="1" t="str">
        <f>IF('📄 RON MIẾNG'!B183="","",'📄 RON MIẾNG'!B183)</f>
        <v>HH079042</v>
      </c>
      <c r="B3588" s="1" t="str">
        <f>IF('📄 RON MIẾNG'!B183="","",'📄 RON MIẾNG'!C183)</f>
        <v>Ron miếng Yanmar 4TNE84 Thép Inox (4TNV84/ 4D84-3) - NICE IN</v>
      </c>
      <c r="C3588" s="1" t="str">
        <f>IF('📄 RON MIẾNG'!B183="","","Ron miếng")</f>
        <v>Ron miếng</v>
      </c>
      <c r="D3588" s="1" t="str">
        <f>IF('📄 RON MIẾNG'!B183="","",'📄 RON MIẾNG'!F183)</f>
        <v>Cái</v>
      </c>
      <c r="E3588" s="13">
        <f>IF('📄 RON MIẾNG'!B183="","",'📄 RON MIẾNG'!G183)</f>
        <v>0</v>
      </c>
      <c r="F3588" s="13">
        <f>IF('📄 RON MIẾNG'!B183="","",'📄 RON MIẾNG'!H183)</f>
        <v>130000</v>
      </c>
      <c r="G3588" s="13">
        <f>IF('📄 RON MIẾNG'!B183="","",'📄 RON MIẾNG'!I183)</f>
        <v>140000</v>
      </c>
      <c r="H3588" s="13">
        <f>IF('📄 RON MIẾNG'!B183="","",'📄 RON MIẾNG'!J183)</f>
        <v>150000</v>
      </c>
      <c r="I3588" s="13">
        <f>IF('📄 RON MIẾNG'!B183="","",'📄 RON MIẾNG'!K183)</f>
        <v>0</v>
      </c>
      <c r="J3588" s="1" t="str">
        <f>IF('📄 RON MIẾNG'!B183="","","")</f>
        <v/>
      </c>
      <c r="L3588" s="1">
        <f>N(L3587)+IF(AND('🔎 TRA CỨU NHANH'!$C$2&lt;&gt;"",OR(ISNUMBER(SEARCH('🔎 TRA CỨU NHANH'!$C$2,$A3588)),ISNUMBER(SEARCH('🔎 TRA CỨU NHANH'!$C$2,$B3588)))),1,0)</f>
        <v>0</v>
      </c>
      <c r="M3588" s="1" t="str">
        <f t="shared" si="112"/>
        <v/>
      </c>
      <c r="N3588" s="1">
        <f>N(N3587)+IF(AND('💰 BÁO GIÁ'!$C$27&lt;&gt;"",OR(ISNUMBER(SEARCH('💰 BÁO GIÁ'!$C$27,$A3588)),ISNUMBER(SEARCH('💰 BÁO GIÁ'!$C$27,$B3588)))),1,0)</f>
        <v>0</v>
      </c>
      <c r="O3588" s="1" t="str">
        <f t="shared" si="113"/>
        <v/>
      </c>
    </row>
    <row r="3589" customHeight="1" spans="1:15">
      <c r="A3589" s="1" t="str">
        <f>IF('📄 RON MIẾNG'!B184="","",'📄 RON MIẾNG'!B184)</f>
        <v>HH076248</v>
      </c>
      <c r="B3589" s="1" t="str">
        <f>IF('📄 RON MIẾNG'!B184="","",'📄 RON MIẾNG'!C184)</f>
        <v>Ron miếng Yanmar 4TNE84-O (loại mỏng, 0.4 ly) 4TNV84/ 4D84-3, Thép - MASAKO</v>
      </c>
      <c r="C3589" s="1" t="str">
        <f>IF('📄 RON MIẾNG'!B184="","","Ron miếng")</f>
        <v>Ron miếng</v>
      </c>
      <c r="D3589" s="1" t="str">
        <f>IF('📄 RON MIẾNG'!B184="","",'📄 RON MIẾNG'!F184)</f>
        <v>Cái</v>
      </c>
      <c r="E3589" s="13">
        <f>IF('📄 RON MIẾNG'!B184="","",'📄 RON MIẾNG'!G184)</f>
        <v>0</v>
      </c>
      <c r="F3589" s="13">
        <f>IF('📄 RON MIẾNG'!B184="","",'📄 RON MIẾNG'!H184)</f>
        <v>105000</v>
      </c>
      <c r="G3589" s="13">
        <f>IF('📄 RON MIẾNG'!B184="","",'📄 RON MIẾNG'!I184)</f>
        <v>115000</v>
      </c>
      <c r="H3589" s="13">
        <f>IF('📄 RON MIẾNG'!B184="","",'📄 RON MIẾNG'!J184)</f>
        <v>125000</v>
      </c>
      <c r="I3589" s="13">
        <f>IF('📄 RON MIẾNG'!B184="","",'📄 RON MIẾNG'!K184)</f>
        <v>0</v>
      </c>
      <c r="J3589" s="1" t="str">
        <f>IF('📄 RON MIẾNG'!B184="","","")</f>
        <v/>
      </c>
      <c r="L3589" s="1">
        <f>N(L3588)+IF(AND('🔎 TRA CỨU NHANH'!$C$2&lt;&gt;"",OR(ISNUMBER(SEARCH('🔎 TRA CỨU NHANH'!$C$2,$A3589)),ISNUMBER(SEARCH('🔎 TRA CỨU NHANH'!$C$2,$B3589)))),1,0)</f>
        <v>0</v>
      </c>
      <c r="M3589" s="1" t="str">
        <f t="shared" si="112"/>
        <v/>
      </c>
      <c r="N3589" s="1">
        <f>N(N3588)+IF(AND('💰 BÁO GIÁ'!$C$27&lt;&gt;"",OR(ISNUMBER(SEARCH('💰 BÁO GIÁ'!$C$27,$A3589)),ISNUMBER(SEARCH('💰 BÁO GIÁ'!$C$27,$B3589)))),1,0)</f>
        <v>0</v>
      </c>
      <c r="O3589" s="1" t="str">
        <f t="shared" si="113"/>
        <v/>
      </c>
    </row>
    <row r="3590" customHeight="1" spans="1:15">
      <c r="A3590" s="1" t="str">
        <f>IF('📄 RON MIẾNG'!B185="","",'📄 RON MIẾNG'!B185)</f>
        <v>HH084304</v>
      </c>
      <c r="B3590" s="1" t="str">
        <f>IF('📄 RON MIẾNG'!B185="","",'📄 RON MIẾNG'!C185)</f>
        <v>Ron miếng Yanmar 4TNE84-O (loại mỏng, 0.4 ly) Thép - NICE IN</v>
      </c>
      <c r="C3590" s="1" t="str">
        <f>IF('📄 RON MIẾNG'!B185="","","Ron miếng")</f>
        <v>Ron miếng</v>
      </c>
      <c r="D3590" s="1" t="str">
        <f>IF('📄 RON MIẾNG'!B185="","",'📄 RON MIẾNG'!F185)</f>
        <v>Cái</v>
      </c>
      <c r="E3590" s="13">
        <f>IF('📄 RON MIẾNG'!B185="","",'📄 RON MIẾNG'!G185)</f>
        <v>0</v>
      </c>
      <c r="F3590" s="13">
        <f>IF('📄 RON MIẾNG'!B185="","",'📄 RON MIẾNG'!H185)</f>
        <v>0</v>
      </c>
      <c r="G3590" s="13">
        <f>IF('📄 RON MIẾNG'!B185="","",'📄 RON MIẾNG'!I185)</f>
        <v>0</v>
      </c>
      <c r="H3590" s="13">
        <f>IF('📄 RON MIẾNG'!B185="","",'📄 RON MIẾNG'!J185)</f>
        <v>0</v>
      </c>
      <c r="I3590" s="13">
        <f>IF('📄 RON MIẾNG'!B185="","",'📄 RON MIẾNG'!K185)</f>
        <v>0</v>
      </c>
      <c r="J3590" s="1" t="str">
        <f>IF('📄 RON MIẾNG'!B185="","","")</f>
        <v/>
      </c>
      <c r="L3590" s="1">
        <f>N(L3589)+IF(AND('🔎 TRA CỨU NHANH'!$C$2&lt;&gt;"",OR(ISNUMBER(SEARCH('🔎 TRA CỨU NHANH'!$C$2,$A3590)),ISNUMBER(SEARCH('🔎 TRA CỨU NHANH'!$C$2,$B3590)))),1,0)</f>
        <v>0</v>
      </c>
      <c r="M3590" s="1" t="str">
        <f t="shared" si="112"/>
        <v/>
      </c>
      <c r="N3590" s="1">
        <f>N(N3589)+IF(AND('💰 BÁO GIÁ'!$C$27&lt;&gt;"",OR(ISNUMBER(SEARCH('💰 BÁO GIÁ'!$C$27,$A3590)),ISNUMBER(SEARCH('💰 BÁO GIÁ'!$C$27,$B3590)))),1,0)</f>
        <v>0</v>
      </c>
      <c r="O3590" s="1" t="str">
        <f t="shared" si="113"/>
        <v/>
      </c>
    </row>
    <row r="3591" customHeight="1" spans="1:15">
      <c r="A3591" s="1" t="str">
        <f>IF('📄 RON MIẾNG'!B186="","",'📄 RON MIẾNG'!B186)</f>
        <v>HH076249</v>
      </c>
      <c r="B3591" s="1" t="str">
        <f>IF('📄 RON MIẾNG'!B186="","",'📄 RON MIẾNG'!C186)</f>
        <v>Ron miếng Yanmar 4TNE84/ 4TNV84/ 4D84-3 - Graphite - MASAKO</v>
      </c>
      <c r="C3591" s="1" t="str">
        <f>IF('📄 RON MIẾNG'!B186="","","Ron miếng")</f>
        <v>Ron miếng</v>
      </c>
      <c r="D3591" s="1" t="str">
        <f>IF('📄 RON MIẾNG'!B186="","",'📄 RON MIẾNG'!F186)</f>
        <v>Cái</v>
      </c>
      <c r="E3591" s="13">
        <f>IF('📄 RON MIẾNG'!B186="","",'📄 RON MIẾNG'!G186)</f>
        <v>0</v>
      </c>
      <c r="F3591" s="13">
        <f>IF('📄 RON MIẾNG'!B186="","",'📄 RON MIẾNG'!H186)</f>
        <v>80000</v>
      </c>
      <c r="G3591" s="13">
        <f>IF('📄 RON MIẾNG'!B186="","",'📄 RON MIẾNG'!I186)</f>
        <v>90000</v>
      </c>
      <c r="H3591" s="13">
        <f>IF('📄 RON MIẾNG'!B186="","",'📄 RON MIẾNG'!J186)</f>
        <v>100000</v>
      </c>
      <c r="I3591" s="13">
        <f>IF('📄 RON MIẾNG'!B186="","",'📄 RON MIẾNG'!K186)</f>
        <v>0</v>
      </c>
      <c r="J3591" s="1" t="str">
        <f>IF('📄 RON MIẾNG'!B186="","","")</f>
        <v/>
      </c>
      <c r="L3591" s="1">
        <f>N(L3590)+IF(AND('🔎 TRA CỨU NHANH'!$C$2&lt;&gt;"",OR(ISNUMBER(SEARCH('🔎 TRA CỨU NHANH'!$C$2,$A3591)),ISNUMBER(SEARCH('🔎 TRA CỨU NHANH'!$C$2,$B3591)))),1,0)</f>
        <v>0</v>
      </c>
      <c r="M3591" s="1" t="str">
        <f t="shared" si="112"/>
        <v/>
      </c>
      <c r="N3591" s="1">
        <f>N(N3590)+IF(AND('💰 BÁO GIÁ'!$C$27&lt;&gt;"",OR(ISNUMBER(SEARCH('💰 BÁO GIÁ'!$C$27,$A3591)),ISNUMBER(SEARCH('💰 BÁO GIÁ'!$C$27,$B3591)))),1,0)</f>
        <v>0</v>
      </c>
      <c r="O3591" s="1" t="str">
        <f t="shared" si="113"/>
        <v/>
      </c>
    </row>
    <row r="3592" customHeight="1" spans="1:15">
      <c r="A3592" s="1" t="str">
        <f>IF('📄 RON MIẾNG'!B187="","",'📄 RON MIẾNG'!B187)</f>
        <v>HH078283</v>
      </c>
      <c r="B3592" s="1" t="str">
        <f>IF('📄 RON MIẾNG'!B187="","",'📄 RON MIẾNG'!C187)</f>
        <v>Ron miếng Yanmar 4TNE88 - O (loại mỏng) thép - NICE IN</v>
      </c>
      <c r="C3592" s="1" t="str">
        <f>IF('📄 RON MIẾNG'!B187="","","Ron miếng")</f>
        <v>Ron miếng</v>
      </c>
      <c r="D3592" s="1" t="str">
        <f>IF('📄 RON MIẾNG'!B187="","",'📄 RON MIẾNG'!F187)</f>
        <v>Cái</v>
      </c>
      <c r="E3592" s="13">
        <f>IF('📄 RON MIẾNG'!B187="","",'📄 RON MIẾNG'!G187)</f>
        <v>0</v>
      </c>
      <c r="F3592" s="13">
        <f>IF('📄 RON MIẾNG'!B187="","",'📄 RON MIẾNG'!H187)</f>
        <v>140000</v>
      </c>
      <c r="G3592" s="13">
        <f>IF('📄 RON MIẾNG'!B187="","",'📄 RON MIẾNG'!I187)</f>
        <v>150000</v>
      </c>
      <c r="H3592" s="13">
        <f>IF('📄 RON MIẾNG'!B187="","",'📄 RON MIẾNG'!J187)</f>
        <v>170000</v>
      </c>
      <c r="I3592" s="13">
        <f>IF('📄 RON MIẾNG'!B187="","",'📄 RON MIẾNG'!K187)</f>
        <v>0</v>
      </c>
      <c r="J3592" s="1" t="str">
        <f>IF('📄 RON MIẾNG'!B187="","","")</f>
        <v/>
      </c>
      <c r="L3592" s="1">
        <f>N(L3591)+IF(AND('🔎 TRA CỨU NHANH'!$C$2&lt;&gt;"",OR(ISNUMBER(SEARCH('🔎 TRA CỨU NHANH'!$C$2,$A3592)),ISNUMBER(SEARCH('🔎 TRA CỨU NHANH'!$C$2,$B3592)))),1,0)</f>
        <v>0</v>
      </c>
      <c r="M3592" s="1" t="str">
        <f t="shared" si="112"/>
        <v/>
      </c>
      <c r="N3592" s="1">
        <f>N(N3591)+IF(AND('💰 BÁO GIÁ'!$C$27&lt;&gt;"",OR(ISNUMBER(SEARCH('💰 BÁO GIÁ'!$C$27,$A3592)),ISNUMBER(SEARCH('💰 BÁO GIÁ'!$C$27,$B3592)))),1,0)</f>
        <v>0</v>
      </c>
      <c r="O3592" s="1" t="str">
        <f t="shared" si="113"/>
        <v/>
      </c>
    </row>
    <row r="3593" customHeight="1" spans="1:15">
      <c r="A3593" s="1" t="str">
        <f>IF('📄 RON MIẾNG'!B188="","",'📄 RON MIẾNG'!B188)</f>
        <v>HH070917</v>
      </c>
      <c r="B3593" s="1" t="str">
        <f>IF('📄 RON MIẾNG'!B188="","",'📄 RON MIẾNG'!C188)</f>
        <v>Ron miếng Yanmar 4TNE92/ 4D92E, Steel thép - DF</v>
      </c>
      <c r="C3593" s="1" t="str">
        <f>IF('📄 RON MIẾNG'!B188="","","Ron miếng")</f>
        <v>Ron miếng</v>
      </c>
      <c r="D3593" s="1" t="str">
        <f>IF('📄 RON MIẾNG'!B188="","",'📄 RON MIẾNG'!F188)</f>
        <v>Cái</v>
      </c>
      <c r="E3593" s="13">
        <f>IF('📄 RON MIẾNG'!B188="","",'📄 RON MIẾNG'!G188)</f>
        <v>0</v>
      </c>
      <c r="F3593" s="13">
        <f>IF('📄 RON MIẾNG'!B188="","",'📄 RON MIẾNG'!H188)</f>
        <v>150000</v>
      </c>
      <c r="G3593" s="13">
        <f>IF('📄 RON MIẾNG'!B188="","",'📄 RON MIẾNG'!I188)</f>
        <v>160000</v>
      </c>
      <c r="H3593" s="13">
        <f>IF('📄 RON MIẾNG'!B188="","",'📄 RON MIẾNG'!J188)</f>
        <v>180000</v>
      </c>
      <c r="I3593" s="13">
        <f>IF('📄 RON MIẾNG'!B188="","",'📄 RON MIẾNG'!K188)</f>
        <v>0</v>
      </c>
      <c r="J3593" s="1" t="str">
        <f>IF('📄 RON MIẾNG'!B188="","","")</f>
        <v/>
      </c>
      <c r="L3593" s="1">
        <f>N(L3592)+IF(AND('🔎 TRA CỨU NHANH'!$C$2&lt;&gt;"",OR(ISNUMBER(SEARCH('🔎 TRA CỨU NHANH'!$C$2,$A3593)),ISNUMBER(SEARCH('🔎 TRA CỨU NHANH'!$C$2,$B3593)))),1,0)</f>
        <v>0</v>
      </c>
      <c r="M3593" s="1" t="str">
        <f t="shared" si="112"/>
        <v/>
      </c>
      <c r="N3593" s="1">
        <f>N(N3592)+IF(AND('💰 BÁO GIÁ'!$C$27&lt;&gt;"",OR(ISNUMBER(SEARCH('💰 BÁO GIÁ'!$C$27,$A3593)),ISNUMBER(SEARCH('💰 BÁO GIÁ'!$C$27,$B3593)))),1,0)</f>
        <v>0</v>
      </c>
      <c r="O3593" s="1" t="str">
        <f t="shared" si="113"/>
        <v/>
      </c>
    </row>
    <row r="3594" customHeight="1" spans="1:15">
      <c r="A3594" s="1" t="str">
        <f>IF('📄 RON MIẾNG'!B189="","",'📄 RON MIẾNG'!B189)</f>
        <v>HH079699</v>
      </c>
      <c r="B3594" s="1" t="str">
        <f>IF('📄 RON MIẾNG'!B189="","",'📄 RON MIẾNG'!C189)</f>
        <v>Ron miếng Yanmar 4TNE94/ 4D94E (Amiang) - MASAKO</v>
      </c>
      <c r="C3594" s="1" t="str">
        <f>IF('📄 RON MIẾNG'!B189="","","Ron miếng")</f>
        <v>Ron miếng</v>
      </c>
      <c r="D3594" s="1" t="str">
        <f>IF('📄 RON MIẾNG'!B189="","",'📄 RON MIẾNG'!F189)</f>
        <v>Cái</v>
      </c>
      <c r="E3594" s="13">
        <f>IF('📄 RON MIẾNG'!B189="","",'📄 RON MIẾNG'!G189)</f>
        <v>0</v>
      </c>
      <c r="F3594" s="13">
        <f>IF('📄 RON MIẾNG'!B189="","",'📄 RON MIẾNG'!H189)</f>
        <v>80000</v>
      </c>
      <c r="G3594" s="13">
        <f>IF('📄 RON MIẾNG'!B189="","",'📄 RON MIẾNG'!I189)</f>
        <v>90000</v>
      </c>
      <c r="H3594" s="13">
        <f>IF('📄 RON MIẾNG'!B189="","",'📄 RON MIẾNG'!J189)</f>
        <v>100000</v>
      </c>
      <c r="I3594" s="13">
        <f>IF('📄 RON MIẾNG'!B189="","",'📄 RON MIẾNG'!K189)</f>
        <v>0</v>
      </c>
      <c r="J3594" s="1" t="str">
        <f>IF('📄 RON MIẾNG'!B189="","","")</f>
        <v/>
      </c>
      <c r="L3594" s="1">
        <f>N(L3593)+IF(AND('🔎 TRA CỨU NHANH'!$C$2&lt;&gt;"",OR(ISNUMBER(SEARCH('🔎 TRA CỨU NHANH'!$C$2,$A3594)),ISNUMBER(SEARCH('🔎 TRA CỨU NHANH'!$C$2,$B3594)))),1,0)</f>
        <v>0</v>
      </c>
      <c r="M3594" s="1" t="str">
        <f t="shared" si="112"/>
        <v/>
      </c>
      <c r="N3594" s="1">
        <f>N(N3593)+IF(AND('💰 BÁO GIÁ'!$C$27&lt;&gt;"",OR(ISNUMBER(SEARCH('💰 BÁO GIÁ'!$C$27,$A3594)),ISNUMBER(SEARCH('💰 BÁO GIÁ'!$C$27,$B3594)))),1,0)</f>
        <v>0</v>
      </c>
      <c r="O3594" s="1" t="str">
        <f t="shared" si="113"/>
        <v/>
      </c>
    </row>
    <row r="3595" customHeight="1" spans="1:15">
      <c r="A3595" s="1" t="str">
        <f>IF('📄 RON MIẾNG'!B190="","",'📄 RON MIẾNG'!B190)</f>
        <v>HH076817</v>
      </c>
      <c r="B3595" s="1" t="str">
        <f>IF('📄 RON MIẾNG'!B190="","",'📄 RON MIẾNG'!C190)</f>
        <v>Ron miếng Yanmar 4TNE94/ 4D94E, thép Inox - NICE IN</v>
      </c>
      <c r="C3595" s="1" t="str">
        <f>IF('📄 RON MIẾNG'!B190="","","Ron miếng")</f>
        <v>Ron miếng</v>
      </c>
      <c r="D3595" s="1" t="str">
        <f>IF('📄 RON MIẾNG'!B190="","",'📄 RON MIẾNG'!F190)</f>
        <v>Cái</v>
      </c>
      <c r="E3595" s="13">
        <f>IF('📄 RON MIẾNG'!B190="","",'📄 RON MIẾNG'!G190)</f>
        <v>0</v>
      </c>
      <c r="F3595" s="13">
        <f>IF('📄 RON MIẾNG'!B190="","",'📄 RON MIẾNG'!H190)</f>
        <v>150000</v>
      </c>
      <c r="G3595" s="13">
        <f>IF('📄 RON MIẾNG'!B190="","",'📄 RON MIẾNG'!I190)</f>
        <v>160000</v>
      </c>
      <c r="H3595" s="13">
        <f>IF('📄 RON MIẾNG'!B190="","",'📄 RON MIẾNG'!J190)</f>
        <v>180000</v>
      </c>
      <c r="I3595" s="13">
        <f>IF('📄 RON MIẾNG'!B190="","",'📄 RON MIẾNG'!K190)</f>
        <v>0</v>
      </c>
      <c r="J3595" s="1" t="str">
        <f>IF('📄 RON MIẾNG'!B190="","","")</f>
        <v/>
      </c>
      <c r="L3595" s="1">
        <f>N(L3594)+IF(AND('🔎 TRA CỨU NHANH'!$C$2&lt;&gt;"",OR(ISNUMBER(SEARCH('🔎 TRA CỨU NHANH'!$C$2,$A3595)),ISNUMBER(SEARCH('🔎 TRA CỨU NHANH'!$C$2,$B3595)))),1,0)</f>
        <v>0</v>
      </c>
      <c r="M3595" s="1" t="str">
        <f t="shared" si="112"/>
        <v/>
      </c>
      <c r="N3595" s="1">
        <f>N(N3594)+IF(AND('💰 BÁO GIÁ'!$C$27&lt;&gt;"",OR(ISNUMBER(SEARCH('💰 BÁO GIÁ'!$C$27,$A3595)),ISNUMBER(SEARCH('💰 BÁO GIÁ'!$C$27,$B3595)))),1,0)</f>
        <v>0</v>
      </c>
      <c r="O3595" s="1" t="str">
        <f t="shared" si="113"/>
        <v/>
      </c>
    </row>
    <row r="3596" customHeight="1" spans="1:15">
      <c r="A3596" s="1" t="str">
        <f>IF('📄 RON MIẾNG'!B191="","",'📄 RON MIẾNG'!B191)</f>
        <v>HH079047</v>
      </c>
      <c r="B3596" s="1" t="str">
        <f>IF('📄 RON MIẾNG'!B191="","",'📄 RON MIẾNG'!C191)</f>
        <v>Ron miếng Yanmar 4TNE98 Amiang (4D98/ 4TN98) - MASAKO</v>
      </c>
      <c r="C3596" s="1" t="str">
        <f>IF('📄 RON MIẾNG'!B191="","","Ron miếng")</f>
        <v>Ron miếng</v>
      </c>
      <c r="D3596" s="1" t="str">
        <f>IF('📄 RON MIẾNG'!B191="","",'📄 RON MIẾNG'!F191)</f>
        <v>Cái</v>
      </c>
      <c r="E3596" s="13">
        <f>IF('📄 RON MIẾNG'!B191="","",'📄 RON MIẾNG'!G191)</f>
        <v>0</v>
      </c>
      <c r="F3596" s="13">
        <f>IF('📄 RON MIẾNG'!B191="","",'📄 RON MIẾNG'!H191)</f>
        <v>80000</v>
      </c>
      <c r="G3596" s="13">
        <f>IF('📄 RON MIẾNG'!B191="","",'📄 RON MIẾNG'!I191)</f>
        <v>90000</v>
      </c>
      <c r="H3596" s="13">
        <f>IF('📄 RON MIẾNG'!B191="","",'📄 RON MIẾNG'!J191)</f>
        <v>100000</v>
      </c>
      <c r="I3596" s="13">
        <f>IF('📄 RON MIẾNG'!B191="","",'📄 RON MIẾNG'!K191)</f>
        <v>0</v>
      </c>
      <c r="J3596" s="1" t="str">
        <f>IF('📄 RON MIẾNG'!B191="","","")</f>
        <v/>
      </c>
      <c r="L3596" s="1">
        <f>N(L3595)+IF(AND('🔎 TRA CỨU NHANH'!$C$2&lt;&gt;"",OR(ISNUMBER(SEARCH('🔎 TRA CỨU NHANH'!$C$2,$A3596)),ISNUMBER(SEARCH('🔎 TRA CỨU NHANH'!$C$2,$B3596)))),1,0)</f>
        <v>0</v>
      </c>
      <c r="M3596" s="1" t="str">
        <f t="shared" si="112"/>
        <v/>
      </c>
      <c r="N3596" s="1">
        <f>N(N3595)+IF(AND('💰 BÁO GIÁ'!$C$27&lt;&gt;"",OR(ISNUMBER(SEARCH('💰 BÁO GIÁ'!$C$27,$A3596)),ISNUMBER(SEARCH('💰 BÁO GIÁ'!$C$27,$B3596)))),1,0)</f>
        <v>0</v>
      </c>
      <c r="O3596" s="1" t="str">
        <f t="shared" si="113"/>
        <v/>
      </c>
    </row>
    <row r="3597" customHeight="1" spans="1:15">
      <c r="A3597" s="1" t="str">
        <f>IF('📄 RON MIẾNG'!B192="","",'📄 RON MIẾNG'!B192)</f>
        <v>HH076070</v>
      </c>
      <c r="B3597" s="1" t="str">
        <f>IF('📄 RON MIẾNG'!B192="","",'📄 RON MIẾNG'!C192)</f>
        <v>Ron miếng Yanmar 4TNE98, thép Inox - NICE IN</v>
      </c>
      <c r="C3597" s="1" t="str">
        <f>IF('📄 RON MIẾNG'!B192="","","Ron miếng")</f>
        <v>Ron miếng</v>
      </c>
      <c r="D3597" s="1" t="str">
        <f>IF('📄 RON MIẾNG'!B192="","",'📄 RON MIẾNG'!F192)</f>
        <v>Cái</v>
      </c>
      <c r="E3597" s="13">
        <f>IF('📄 RON MIẾNG'!B192="","",'📄 RON MIẾNG'!G192)</f>
        <v>0</v>
      </c>
      <c r="F3597" s="13">
        <f>IF('📄 RON MIẾNG'!B192="","",'📄 RON MIẾNG'!H192)</f>
        <v>150000</v>
      </c>
      <c r="G3597" s="13">
        <f>IF('📄 RON MIẾNG'!B192="","",'📄 RON MIẾNG'!I192)</f>
        <v>160000</v>
      </c>
      <c r="H3597" s="13">
        <f>IF('📄 RON MIẾNG'!B192="","",'📄 RON MIẾNG'!J192)</f>
        <v>180000</v>
      </c>
      <c r="I3597" s="13">
        <f>IF('📄 RON MIẾNG'!B192="","",'📄 RON MIẾNG'!K192)</f>
        <v>0</v>
      </c>
      <c r="J3597" s="1" t="str">
        <f>IF('📄 RON MIẾNG'!B192="","","")</f>
        <v/>
      </c>
      <c r="L3597" s="1">
        <f>N(L3596)+IF(AND('🔎 TRA CỨU NHANH'!$C$2&lt;&gt;"",OR(ISNUMBER(SEARCH('🔎 TRA CỨU NHANH'!$C$2,$A3597)),ISNUMBER(SEARCH('🔎 TRA CỨU NHANH'!$C$2,$B3597)))),1,0)</f>
        <v>0</v>
      </c>
      <c r="M3597" s="1" t="str">
        <f t="shared" si="112"/>
        <v/>
      </c>
      <c r="N3597" s="1">
        <f>N(N3596)+IF(AND('💰 BÁO GIÁ'!$C$27&lt;&gt;"",OR(ISNUMBER(SEARCH('💰 BÁO GIÁ'!$C$27,$A3597)),ISNUMBER(SEARCH('💰 BÁO GIÁ'!$C$27,$B3597)))),1,0)</f>
        <v>0</v>
      </c>
      <c r="O3597" s="1" t="str">
        <f t="shared" si="113"/>
        <v/>
      </c>
    </row>
    <row r="3598" customHeight="1" spans="1:15">
      <c r="A3598" s="1" t="str">
        <f>IF('📄 RON MIẾNG'!B193="","",'📄 RON MIẾNG'!B193)</f>
        <v>HH079013</v>
      </c>
      <c r="B3598" s="1" t="str">
        <f>IF('📄 RON MIẾNG'!B193="","",'📄 RON MIẾNG'!C193)</f>
        <v>Ron miếng Yanmar 4TNV94 amiang - NICE IN</v>
      </c>
      <c r="C3598" s="1" t="str">
        <f>IF('📄 RON MIẾNG'!B193="","","Ron miếng")</f>
        <v>Ron miếng</v>
      </c>
      <c r="D3598" s="1" t="str">
        <f>IF('📄 RON MIẾNG'!B193="","",'📄 RON MIẾNG'!F193)</f>
        <v>Cái</v>
      </c>
      <c r="E3598" s="13">
        <f>IF('📄 RON MIẾNG'!B193="","",'📄 RON MIẾNG'!G193)</f>
        <v>0</v>
      </c>
      <c r="F3598" s="13">
        <f>IF('📄 RON MIẾNG'!B193="","",'📄 RON MIẾNG'!H193)</f>
        <v>90000</v>
      </c>
      <c r="G3598" s="13">
        <f>IF('📄 RON MIẾNG'!B193="","",'📄 RON MIẾNG'!I193)</f>
        <v>100000</v>
      </c>
      <c r="H3598" s="13">
        <f>IF('📄 RON MIẾNG'!B193="","",'📄 RON MIẾNG'!J193)</f>
        <v>120000</v>
      </c>
      <c r="I3598" s="13">
        <f>IF('📄 RON MIẾNG'!B193="","",'📄 RON MIẾNG'!K193)</f>
        <v>0</v>
      </c>
      <c r="J3598" s="1" t="str">
        <f>IF('📄 RON MIẾNG'!B193="","","")</f>
        <v/>
      </c>
      <c r="L3598" s="1">
        <f>N(L3597)+IF(AND('🔎 TRA CỨU NHANH'!$C$2&lt;&gt;"",OR(ISNUMBER(SEARCH('🔎 TRA CỨU NHANH'!$C$2,$A3598)),ISNUMBER(SEARCH('🔎 TRA CỨU NHANH'!$C$2,$B3598)))),1,0)</f>
        <v>0</v>
      </c>
      <c r="M3598" s="1" t="str">
        <f t="shared" si="112"/>
        <v/>
      </c>
      <c r="N3598" s="1">
        <f>N(N3597)+IF(AND('💰 BÁO GIÁ'!$C$27&lt;&gt;"",OR(ISNUMBER(SEARCH('💰 BÁO GIÁ'!$C$27,$A3598)),ISNUMBER(SEARCH('💰 BÁO GIÁ'!$C$27,$B3598)))),1,0)</f>
        <v>0</v>
      </c>
      <c r="O3598" s="1" t="str">
        <f t="shared" si="113"/>
        <v/>
      </c>
    </row>
    <row r="3599" customHeight="1" spans="1:15">
      <c r="A3599" s="1" t="str">
        <f>IF('📄 RON MIẾNG'!B194="","",'📄 RON MIẾNG'!B194)</f>
        <v>HH076839</v>
      </c>
      <c r="B3599" s="1" t="str">
        <f>IF('📄 RON MIẾNG'!B194="","",'📄 RON MIẾNG'!C194)</f>
        <v>Ron miếng Yanmar 4TNV94, Thép Inox - NICE IN</v>
      </c>
      <c r="C3599" s="1" t="str">
        <f>IF('📄 RON MIẾNG'!B194="","","Ron miếng")</f>
        <v>Ron miếng</v>
      </c>
      <c r="D3599" s="1" t="str">
        <f>IF('📄 RON MIẾNG'!B194="","",'📄 RON MIẾNG'!F194)</f>
        <v>Cái</v>
      </c>
      <c r="E3599" s="13">
        <f>IF('📄 RON MIẾNG'!B194="","",'📄 RON MIẾNG'!G194)</f>
        <v>0</v>
      </c>
      <c r="F3599" s="13">
        <f>IF('📄 RON MIẾNG'!B194="","",'📄 RON MIẾNG'!H194)</f>
        <v>150000</v>
      </c>
      <c r="G3599" s="13">
        <f>IF('📄 RON MIẾNG'!B194="","",'📄 RON MIẾNG'!I194)</f>
        <v>160000</v>
      </c>
      <c r="H3599" s="13">
        <f>IF('📄 RON MIẾNG'!B194="","",'📄 RON MIẾNG'!J194)</f>
        <v>180000</v>
      </c>
      <c r="I3599" s="13">
        <f>IF('📄 RON MIẾNG'!B194="","",'📄 RON MIẾNG'!K194)</f>
        <v>0</v>
      </c>
      <c r="J3599" s="1" t="str">
        <f>IF('📄 RON MIẾNG'!B194="","","")</f>
        <v/>
      </c>
      <c r="L3599" s="1">
        <f>N(L3598)+IF(AND('🔎 TRA CỨU NHANH'!$C$2&lt;&gt;"",OR(ISNUMBER(SEARCH('🔎 TRA CỨU NHANH'!$C$2,$A3599)),ISNUMBER(SEARCH('🔎 TRA CỨU NHANH'!$C$2,$B3599)))),1,0)</f>
        <v>0</v>
      </c>
      <c r="M3599" s="1" t="str">
        <f t="shared" si="112"/>
        <v/>
      </c>
      <c r="N3599" s="1">
        <f>N(N3598)+IF(AND('💰 BÁO GIÁ'!$C$27&lt;&gt;"",OR(ISNUMBER(SEARCH('💰 BÁO GIÁ'!$C$27,$A3599)),ISNUMBER(SEARCH('💰 BÁO GIÁ'!$C$27,$B3599)))),1,0)</f>
        <v>0</v>
      </c>
      <c r="O3599" s="1" t="str">
        <f t="shared" si="113"/>
        <v/>
      </c>
    </row>
    <row r="3600" customHeight="1" spans="1:15">
      <c r="A3600" s="1" t="str">
        <f>IF('📄 RON MIẾNG'!B195="","",'📄 RON MIẾNG'!B195)</f>
        <v>HH079045</v>
      </c>
      <c r="B3600" s="1" t="str">
        <f>IF('📄 RON MIẾNG'!B195="","",'📄 RON MIẾNG'!C195)</f>
        <v>Ron miếng Yanmar 4TNV94, amiang ASB - MASAKO</v>
      </c>
      <c r="C3600" s="1" t="str">
        <f>IF('📄 RON MIẾNG'!B195="","","Ron miếng")</f>
        <v>Ron miếng</v>
      </c>
      <c r="D3600" s="1" t="str">
        <f>IF('📄 RON MIẾNG'!B195="","",'📄 RON MIẾNG'!F195)</f>
        <v>Cái</v>
      </c>
      <c r="E3600" s="13">
        <f>IF('📄 RON MIẾNG'!B195="","",'📄 RON MIẾNG'!G195)</f>
        <v>0</v>
      </c>
      <c r="F3600" s="13">
        <f>IF('📄 RON MIẾNG'!B195="","",'📄 RON MIẾNG'!H195)</f>
        <v>80000</v>
      </c>
      <c r="G3600" s="13">
        <f>IF('📄 RON MIẾNG'!B195="","",'📄 RON MIẾNG'!I195)</f>
        <v>90000</v>
      </c>
      <c r="H3600" s="13">
        <f>IF('📄 RON MIẾNG'!B195="","",'📄 RON MIẾNG'!J195)</f>
        <v>100000</v>
      </c>
      <c r="I3600" s="13">
        <f>IF('📄 RON MIẾNG'!B195="","",'📄 RON MIẾNG'!K195)</f>
        <v>0</v>
      </c>
      <c r="J3600" s="1" t="str">
        <f>IF('📄 RON MIẾNG'!B195="","","")</f>
        <v/>
      </c>
      <c r="L3600" s="1">
        <f>N(L3599)+IF(AND('🔎 TRA CỨU NHANH'!$C$2&lt;&gt;"",OR(ISNUMBER(SEARCH('🔎 TRA CỨU NHANH'!$C$2,$A3600)),ISNUMBER(SEARCH('🔎 TRA CỨU NHANH'!$C$2,$B3600)))),1,0)</f>
        <v>0</v>
      </c>
      <c r="M3600" s="1" t="str">
        <f t="shared" si="112"/>
        <v/>
      </c>
      <c r="N3600" s="1">
        <f>N(N3599)+IF(AND('💰 BÁO GIÁ'!$C$27&lt;&gt;"",OR(ISNUMBER(SEARCH('💰 BÁO GIÁ'!$C$27,$A3600)),ISNUMBER(SEARCH('💰 BÁO GIÁ'!$C$27,$B3600)))),1,0)</f>
        <v>0</v>
      </c>
      <c r="O3600" s="1" t="str">
        <f t="shared" si="113"/>
        <v/>
      </c>
    </row>
    <row r="3601" customHeight="1" spans="1:15">
      <c r="A3601" s="1" t="str">
        <f>IF('📄 RON MIẾNG'!B196="","",'📄 RON MIẾNG'!B196)</f>
        <v>HH079046</v>
      </c>
      <c r="B3601" s="1" t="str">
        <f>IF('📄 RON MIẾNG'!B196="","",'📄 RON MIẾNG'!C196)</f>
        <v>Ron miếng Yanmar 4TNV98, amiang ASB - MASAKO</v>
      </c>
      <c r="C3601" s="1" t="str">
        <f>IF('📄 RON MIẾNG'!B196="","","Ron miếng")</f>
        <v>Ron miếng</v>
      </c>
      <c r="D3601" s="1" t="str">
        <f>IF('📄 RON MIẾNG'!B196="","",'📄 RON MIẾNG'!F196)</f>
        <v>Cái</v>
      </c>
      <c r="E3601" s="13">
        <f>IF('📄 RON MIẾNG'!B196="","",'📄 RON MIẾNG'!G196)</f>
        <v>0</v>
      </c>
      <c r="F3601" s="13">
        <f>IF('📄 RON MIẾNG'!B196="","",'📄 RON MIẾNG'!H196)</f>
        <v>80000</v>
      </c>
      <c r="G3601" s="13">
        <f>IF('📄 RON MIẾNG'!B196="","",'📄 RON MIẾNG'!I196)</f>
        <v>90000</v>
      </c>
      <c r="H3601" s="13">
        <f>IF('📄 RON MIẾNG'!B196="","",'📄 RON MIẾNG'!J196)</f>
        <v>100000</v>
      </c>
      <c r="I3601" s="13">
        <f>IF('📄 RON MIẾNG'!B196="","",'📄 RON MIẾNG'!K196)</f>
        <v>0</v>
      </c>
      <c r="J3601" s="1" t="str">
        <f>IF('📄 RON MIẾNG'!B196="","","")</f>
        <v/>
      </c>
      <c r="L3601" s="1">
        <f>N(L3600)+IF(AND('🔎 TRA CỨU NHANH'!$C$2&lt;&gt;"",OR(ISNUMBER(SEARCH('🔎 TRA CỨU NHANH'!$C$2,$A3601)),ISNUMBER(SEARCH('🔎 TRA CỨU NHANH'!$C$2,$B3601)))),1,0)</f>
        <v>0</v>
      </c>
      <c r="M3601" s="1" t="str">
        <f t="shared" si="112"/>
        <v/>
      </c>
      <c r="N3601" s="1">
        <f>N(N3600)+IF(AND('💰 BÁO GIÁ'!$C$27&lt;&gt;"",OR(ISNUMBER(SEARCH('💰 BÁO GIÁ'!$C$27,$A3601)),ISNUMBER(SEARCH('💰 BÁO GIÁ'!$C$27,$B3601)))),1,0)</f>
        <v>0</v>
      </c>
      <c r="O3601" s="1" t="str">
        <f t="shared" si="113"/>
        <v/>
      </c>
    </row>
    <row r="3602" customHeight="1" spans="1:15">
      <c r="A3602" s="1" t="str">
        <f>IF('📄 RON MIẾNG'!B197="","",'📄 RON MIẾNG'!B197)</f>
        <v>HH084094</v>
      </c>
      <c r="B3602" s="1" t="str">
        <f>IF('📄 RON MIẾNG'!B197="","",'📄 RON MIẾNG'!C197)</f>
        <v>Ron miếng Yanmar 6AY, thép Inox - NICE IN</v>
      </c>
      <c r="C3602" s="1" t="str">
        <f>IF('📄 RON MIẾNG'!B197="","","Ron miếng")</f>
        <v>Ron miếng</v>
      </c>
      <c r="D3602" s="1" t="str">
        <f>IF('📄 RON MIẾNG'!B197="","",'📄 RON MIẾNG'!F197)</f>
        <v>Bộ 6c</v>
      </c>
      <c r="E3602" s="13">
        <f>IF('📄 RON MIẾNG'!B197="","",'📄 RON MIẾNG'!G197)</f>
        <v>0</v>
      </c>
      <c r="F3602" s="13">
        <f>IF('📄 RON MIẾNG'!B197="","",'📄 RON MIẾNG'!H197)</f>
        <v>2220000</v>
      </c>
      <c r="G3602" s="13">
        <f>IF('📄 RON MIẾNG'!B197="","",'📄 RON MIẾNG'!I197)</f>
        <v>2400000</v>
      </c>
      <c r="H3602" s="13">
        <f>IF('📄 RON MIẾNG'!B197="","",'📄 RON MIẾNG'!J197)</f>
        <v>2600000</v>
      </c>
      <c r="I3602" s="13">
        <f>IF('📄 RON MIẾNG'!B197="","",'📄 RON MIẾNG'!K197)</f>
        <v>0</v>
      </c>
      <c r="J3602" s="1" t="str">
        <f>IF('📄 RON MIẾNG'!B197="","","")</f>
        <v/>
      </c>
      <c r="L3602" s="1">
        <f>N(L3601)+IF(AND('🔎 TRA CỨU NHANH'!$C$2&lt;&gt;"",OR(ISNUMBER(SEARCH('🔎 TRA CỨU NHANH'!$C$2,$A3602)),ISNUMBER(SEARCH('🔎 TRA CỨU NHANH'!$C$2,$B3602)))),1,0)</f>
        <v>0</v>
      </c>
      <c r="M3602" s="1" t="str">
        <f t="shared" si="112"/>
        <v/>
      </c>
      <c r="N3602" s="1">
        <f>N(N3601)+IF(AND('💰 BÁO GIÁ'!$C$27&lt;&gt;"",OR(ISNUMBER(SEARCH('💰 BÁO GIÁ'!$C$27,$A3602)),ISNUMBER(SEARCH('💰 BÁO GIÁ'!$C$27,$B3602)))),1,0)</f>
        <v>0</v>
      </c>
      <c r="O3602" s="1" t="str">
        <f t="shared" si="113"/>
        <v/>
      </c>
    </row>
    <row r="3603" customHeight="1" spans="1:15">
      <c r="A3603" s="1" t="str">
        <f>IF('📄 RON MIẾNG'!B198="","",'📄 RON MIẾNG'!B198)</f>
        <v>HH079202</v>
      </c>
      <c r="B3603" s="1" t="str">
        <f>IF('📄 RON MIẾNG'!B198="","",'📄 RON MIẾNG'!C198)</f>
        <v>Ron miếng Yanmar 6CH (đơn vị tính cái; 1 bộ gồm 2 cái) - Thép - DF</v>
      </c>
      <c r="C3603" s="1" t="str">
        <f>IF('📄 RON MIẾNG'!B198="","","Ron miếng")</f>
        <v>Ron miếng</v>
      </c>
      <c r="D3603" s="1" t="str">
        <f>IF('📄 RON MIẾNG'!B198="","",'📄 RON MIẾNG'!F198)</f>
        <v>Cái</v>
      </c>
      <c r="E3603" s="13">
        <f>IF('📄 RON MIẾNG'!B198="","",'📄 RON MIẾNG'!G198)</f>
        <v>0</v>
      </c>
      <c r="F3603" s="13">
        <f>IF('📄 RON MIẾNG'!B198="","",'📄 RON MIẾNG'!H198)</f>
        <v>170000</v>
      </c>
      <c r="G3603" s="13">
        <f>IF('📄 RON MIẾNG'!B198="","",'📄 RON MIẾNG'!I198)</f>
        <v>180000</v>
      </c>
      <c r="H3603" s="13">
        <f>IF('📄 RON MIẾNG'!B198="","",'📄 RON MIẾNG'!J198)</f>
        <v>200000</v>
      </c>
      <c r="I3603" s="13">
        <f>IF('📄 RON MIẾNG'!B198="","",'📄 RON MIẾNG'!K198)</f>
        <v>0</v>
      </c>
      <c r="J3603" s="1" t="str">
        <f>IF('📄 RON MIẾNG'!B198="","","")</f>
        <v/>
      </c>
      <c r="L3603" s="1">
        <f>N(L3602)+IF(AND('🔎 TRA CỨU NHANH'!$C$2&lt;&gt;"",OR(ISNUMBER(SEARCH('🔎 TRA CỨU NHANH'!$C$2,$A3603)),ISNUMBER(SEARCH('🔎 TRA CỨU NHANH'!$C$2,$B3603)))),1,0)</f>
        <v>0</v>
      </c>
      <c r="M3603" s="1" t="str">
        <f t="shared" si="112"/>
        <v/>
      </c>
      <c r="N3603" s="1">
        <f>N(N3602)+IF(AND('💰 BÁO GIÁ'!$C$27&lt;&gt;"",OR(ISNUMBER(SEARCH('💰 BÁO GIÁ'!$C$27,$A3603)),ISNUMBER(SEARCH('💰 BÁO GIÁ'!$C$27,$B3603)))),1,0)</f>
        <v>0</v>
      </c>
      <c r="O3603" s="1" t="str">
        <f t="shared" si="113"/>
        <v/>
      </c>
    </row>
    <row r="3604" customHeight="1" spans="1:15">
      <c r="A3604" s="1" t="str">
        <f>IF('📄 RON MIẾNG'!B199="","",'📄 RON MIẾNG'!B199)</f>
        <v>HH084097</v>
      </c>
      <c r="B3604" s="1" t="str">
        <f>IF('📄 RON MIẾNG'!B199="","",'📄 RON MIẾNG'!C199)</f>
        <v>Ron miếng Yanmar 6GHA, thép Inox - NICE IN</v>
      </c>
      <c r="C3604" s="1" t="str">
        <f>IF('📄 RON MIẾNG'!B199="","","Ron miếng")</f>
        <v>Ron miếng</v>
      </c>
      <c r="D3604" s="1" t="str">
        <f>IF('📄 RON MIẾNG'!B199="","",'📄 RON MIẾNG'!F199)</f>
        <v>Bộ 2c</v>
      </c>
      <c r="E3604" s="13">
        <f>IF('📄 RON MIẾNG'!B199="","",'📄 RON MIẾNG'!G199)</f>
        <v>0</v>
      </c>
      <c r="F3604" s="13">
        <f>IF('📄 RON MIẾNG'!B199="","",'📄 RON MIẾNG'!H199)</f>
        <v>1400000</v>
      </c>
      <c r="G3604" s="13">
        <f>IF('📄 RON MIẾNG'!B199="","",'📄 RON MIẾNG'!I199)</f>
        <v>1500000</v>
      </c>
      <c r="H3604" s="13">
        <f>IF('📄 RON MIẾNG'!B199="","",'📄 RON MIẾNG'!J199)</f>
        <v>1630000</v>
      </c>
      <c r="I3604" s="13">
        <f>IF('📄 RON MIẾNG'!B199="","",'📄 RON MIẾNG'!K199)</f>
        <v>0</v>
      </c>
      <c r="J3604" s="1" t="str">
        <f>IF('📄 RON MIẾNG'!B199="","","")</f>
        <v/>
      </c>
      <c r="L3604" s="1">
        <f>N(L3603)+IF(AND('🔎 TRA CỨU NHANH'!$C$2&lt;&gt;"",OR(ISNUMBER(SEARCH('🔎 TRA CỨU NHANH'!$C$2,$A3604)),ISNUMBER(SEARCH('🔎 TRA CỨU NHANH'!$C$2,$B3604)))),1,0)</f>
        <v>0</v>
      </c>
      <c r="M3604" s="1" t="str">
        <f t="shared" si="112"/>
        <v/>
      </c>
      <c r="N3604" s="1">
        <f>N(N3603)+IF(AND('💰 BÁO GIÁ'!$C$27&lt;&gt;"",OR(ISNUMBER(SEARCH('💰 BÁO GIÁ'!$C$27,$A3604)),ISNUMBER(SEARCH('💰 BÁO GIÁ'!$C$27,$B3604)))),1,0)</f>
        <v>0</v>
      </c>
      <c r="O3604" s="1" t="str">
        <f t="shared" si="113"/>
        <v/>
      </c>
    </row>
    <row r="3605" customHeight="1" spans="1:15">
      <c r="A3605" s="1" t="str">
        <f>IF('📄 RON MIẾNG'!B200="","",'📄 RON MIẾNG'!B200)</f>
        <v>HH084090</v>
      </c>
      <c r="B3605" s="1" t="str">
        <f>IF('📄 RON MIẾNG'!B200="","",'📄 RON MIẾNG'!C200)</f>
        <v>Ron miếng Yanmar 6GX, thép Inox - NICE IN</v>
      </c>
      <c r="C3605" s="1" t="str">
        <f>IF('📄 RON MIẾNG'!B200="","","Ron miếng")</f>
        <v>Ron miếng</v>
      </c>
      <c r="D3605" s="1" t="str">
        <f>IF('📄 RON MIẾNG'!B200="","",'📄 RON MIẾNG'!F200)</f>
        <v>Bộ 6c</v>
      </c>
      <c r="E3605" s="13">
        <f>IF('📄 RON MIẾNG'!B200="","",'📄 RON MIẾNG'!G200)</f>
        <v>0</v>
      </c>
      <c r="F3605" s="13">
        <f>IF('📄 RON MIẾNG'!B200="","",'📄 RON MIẾNG'!H200)</f>
        <v>2220000</v>
      </c>
      <c r="G3605" s="13">
        <f>IF('📄 RON MIẾNG'!B200="","",'📄 RON MIẾNG'!I200)</f>
        <v>2400000</v>
      </c>
      <c r="H3605" s="13">
        <f>IF('📄 RON MIẾNG'!B200="","",'📄 RON MIẾNG'!J200)</f>
        <v>2600000</v>
      </c>
      <c r="I3605" s="13">
        <f>IF('📄 RON MIẾNG'!B200="","",'📄 RON MIẾNG'!K200)</f>
        <v>0</v>
      </c>
      <c r="J3605" s="1" t="str">
        <f>IF('📄 RON MIẾNG'!B200="","","")</f>
        <v/>
      </c>
      <c r="L3605" s="1">
        <f>N(L3604)+IF(AND('🔎 TRA CỨU NHANH'!$C$2&lt;&gt;"",OR(ISNUMBER(SEARCH('🔎 TRA CỨU NHANH'!$C$2,$A3605)),ISNUMBER(SEARCH('🔎 TRA CỨU NHANH'!$C$2,$B3605)))),1,0)</f>
        <v>0</v>
      </c>
      <c r="M3605" s="1" t="str">
        <f t="shared" si="112"/>
        <v/>
      </c>
      <c r="N3605" s="1">
        <f>N(N3604)+IF(AND('💰 BÁO GIÁ'!$C$27&lt;&gt;"",OR(ISNUMBER(SEARCH('💰 BÁO GIÁ'!$C$27,$A3605)),ISNUMBER(SEARCH('💰 BÁO GIÁ'!$C$27,$B3605)))),1,0)</f>
        <v>0</v>
      </c>
      <c r="O3605" s="1" t="str">
        <f t="shared" si="113"/>
        <v/>
      </c>
    </row>
    <row r="3606" customHeight="1" spans="1:15">
      <c r="A3606" s="1" t="str">
        <f>IF('📄 RON MIẾNG'!B201="","",'📄 RON MIẾNG'!B201)</f>
        <v>HH084092</v>
      </c>
      <c r="B3606" s="1" t="str">
        <f>IF('📄 RON MIẾNG'!B201="","",'📄 RON MIẾNG'!C201)</f>
        <v>Ron miếng Yanmar 6HA, sợi tổng hợp - NICE IN</v>
      </c>
      <c r="C3606" s="1" t="str">
        <f>IF('📄 RON MIẾNG'!B201="","","Ron miếng")</f>
        <v>Ron miếng</v>
      </c>
      <c r="D3606" s="1" t="str">
        <f>IF('📄 RON MIẾNG'!B201="","",'📄 RON MIẾNG'!F201)</f>
        <v>Bộ 2c</v>
      </c>
      <c r="E3606" s="13">
        <f>IF('📄 RON MIẾNG'!B201="","",'📄 RON MIẾNG'!G201)</f>
        <v>0</v>
      </c>
      <c r="F3606" s="13">
        <f>IF('📄 RON MIẾNG'!B201="","",'📄 RON MIẾNG'!H201)</f>
        <v>740000</v>
      </c>
      <c r="G3606" s="13">
        <f>IF('📄 RON MIẾNG'!B201="","",'📄 RON MIẾNG'!I201)</f>
        <v>800000</v>
      </c>
      <c r="H3606" s="13">
        <f>IF('📄 RON MIẾNG'!B201="","",'📄 RON MIẾNG'!J201)</f>
        <v>870000</v>
      </c>
      <c r="I3606" s="13">
        <f>IF('📄 RON MIẾNG'!B201="","",'📄 RON MIẾNG'!K201)</f>
        <v>0</v>
      </c>
      <c r="J3606" s="1" t="str">
        <f>IF('📄 RON MIẾNG'!B201="","","")</f>
        <v/>
      </c>
      <c r="L3606" s="1">
        <f>N(L3605)+IF(AND('🔎 TRA CỨU NHANH'!$C$2&lt;&gt;"",OR(ISNUMBER(SEARCH('🔎 TRA CỨU NHANH'!$C$2,$A3606)),ISNUMBER(SEARCH('🔎 TRA CỨU NHANH'!$C$2,$B3606)))),1,0)</f>
        <v>0</v>
      </c>
      <c r="M3606" s="1" t="str">
        <f t="shared" si="112"/>
        <v/>
      </c>
      <c r="N3606" s="1">
        <f>N(N3605)+IF(AND('💰 BÁO GIÁ'!$C$27&lt;&gt;"",OR(ISNUMBER(SEARCH('💰 BÁO GIÁ'!$C$27,$A3606)),ISNUMBER(SEARCH('💰 BÁO GIÁ'!$C$27,$B3606)))),1,0)</f>
        <v>0</v>
      </c>
      <c r="O3606" s="1" t="str">
        <f t="shared" si="113"/>
        <v/>
      </c>
    </row>
    <row r="3607" customHeight="1" spans="1:15">
      <c r="A3607" s="1" t="str">
        <f>IF('📄 RON MIẾNG'!B202="","",'📄 RON MIẾNG'!B202)</f>
        <v>HH084089</v>
      </c>
      <c r="B3607" s="1" t="str">
        <f>IF('📄 RON MIẾNG'!B202="","",'📄 RON MIẾNG'!C202)</f>
        <v>Ron miếng Yanmar 6KH, Thép Inox - NICE IN</v>
      </c>
      <c r="C3607" s="1" t="str">
        <f>IF('📄 RON MIẾNG'!B202="","","Ron miếng")</f>
        <v>Ron miếng</v>
      </c>
      <c r="D3607" s="1" t="str">
        <f>IF('📄 RON MIẾNG'!B202="","",'📄 RON MIẾNG'!F202)</f>
        <v>Bộ 6c</v>
      </c>
      <c r="E3607" s="13">
        <f>IF('📄 RON MIẾNG'!B202="","",'📄 RON MIẾNG'!G202)</f>
        <v>0</v>
      </c>
      <c r="F3607" s="13">
        <f>IF('📄 RON MIẾNG'!B202="","",'📄 RON MIẾNG'!H202)</f>
        <v>2220000</v>
      </c>
      <c r="G3607" s="13">
        <f>IF('📄 RON MIẾNG'!B202="","",'📄 RON MIẾNG'!I202)</f>
        <v>2400000</v>
      </c>
      <c r="H3607" s="13">
        <f>IF('📄 RON MIẾNG'!B202="","",'📄 RON MIẾNG'!J202)</f>
        <v>2600000</v>
      </c>
      <c r="I3607" s="13">
        <f>IF('📄 RON MIẾNG'!B202="","",'📄 RON MIẾNG'!K202)</f>
        <v>0</v>
      </c>
      <c r="J3607" s="1" t="str">
        <f>IF('📄 RON MIẾNG'!B202="","","")</f>
        <v/>
      </c>
      <c r="L3607" s="1">
        <f>N(L3606)+IF(AND('🔎 TRA CỨU NHANH'!$C$2&lt;&gt;"",OR(ISNUMBER(SEARCH('🔎 TRA CỨU NHANH'!$C$2,$A3607)),ISNUMBER(SEARCH('🔎 TRA CỨU NHANH'!$C$2,$B3607)))),1,0)</f>
        <v>0</v>
      </c>
      <c r="M3607" s="1" t="str">
        <f t="shared" si="112"/>
        <v/>
      </c>
      <c r="N3607" s="1">
        <f>N(N3606)+IF(AND('💰 BÁO GIÁ'!$C$27&lt;&gt;"",OR(ISNUMBER(SEARCH('💰 BÁO GIÁ'!$C$27,$A3607)),ISNUMBER(SEARCH('💰 BÁO GIÁ'!$C$27,$B3607)))),1,0)</f>
        <v>0</v>
      </c>
      <c r="O3607" s="1" t="str">
        <f t="shared" si="113"/>
        <v/>
      </c>
    </row>
    <row r="3608" customHeight="1" spans="1:15">
      <c r="A3608" s="1" t="str">
        <f>IF('📄 RON MIẾNG'!B203="","",'📄 RON MIẾNG'!B203)</f>
        <v>HH084093</v>
      </c>
      <c r="B3608" s="1" t="str">
        <f>IF('📄 RON MIẾNG'!B203="","",'📄 RON MIẾNG'!C203)</f>
        <v>Ron miếng Yanmar 6KXET, thép Inox - NICE IN</v>
      </c>
      <c r="C3608" s="1" t="str">
        <f>IF('📄 RON MIẾNG'!B203="","","Ron miếng")</f>
        <v>Ron miếng</v>
      </c>
      <c r="D3608" s="1" t="str">
        <f>IF('📄 RON MIẾNG'!B203="","",'📄 RON MIẾNG'!F203)</f>
        <v>Bộ 6c</v>
      </c>
      <c r="E3608" s="13">
        <f>IF('📄 RON MIẾNG'!B203="","",'📄 RON MIẾNG'!G203)</f>
        <v>0</v>
      </c>
      <c r="F3608" s="13">
        <f>IF('📄 RON MIẾNG'!B203="","",'📄 RON MIẾNG'!H203)</f>
        <v>2220000</v>
      </c>
      <c r="G3608" s="13">
        <f>IF('📄 RON MIẾNG'!B203="","",'📄 RON MIẾNG'!I203)</f>
        <v>2400000</v>
      </c>
      <c r="H3608" s="13">
        <f>IF('📄 RON MIẾNG'!B203="","",'📄 RON MIẾNG'!J203)</f>
        <v>2600000</v>
      </c>
      <c r="I3608" s="13">
        <f>IF('📄 RON MIẾNG'!B203="","",'📄 RON MIẾNG'!K203)</f>
        <v>0</v>
      </c>
      <c r="J3608" s="1" t="str">
        <f>IF('📄 RON MIẾNG'!B203="","","")</f>
        <v/>
      </c>
      <c r="L3608" s="1">
        <f>N(L3607)+IF(AND('🔎 TRA CỨU NHANH'!$C$2&lt;&gt;"",OR(ISNUMBER(SEARCH('🔎 TRA CỨU NHANH'!$C$2,$A3608)),ISNUMBER(SEARCH('🔎 TRA CỨU NHANH'!$C$2,$B3608)))),1,0)</f>
        <v>0</v>
      </c>
      <c r="M3608" s="1" t="str">
        <f t="shared" si="112"/>
        <v/>
      </c>
      <c r="N3608" s="1">
        <f>N(N3607)+IF(AND('💰 BÁO GIÁ'!$C$27&lt;&gt;"",OR(ISNUMBER(SEARCH('💰 BÁO GIÁ'!$C$27,$A3608)),ISNUMBER(SEARCH('💰 BÁO GIÁ'!$C$27,$B3608)))),1,0)</f>
        <v>0</v>
      </c>
      <c r="O3608" s="1" t="str">
        <f t="shared" si="113"/>
        <v/>
      </c>
    </row>
    <row r="3609" customHeight="1" spans="1:15">
      <c r="A3609" s="1" t="str">
        <f>IF('📄 RON MIẾNG'!B204="","",'📄 RON MIẾNG'!B204)</f>
        <v>HH084091</v>
      </c>
      <c r="B3609" s="1" t="str">
        <f>IF('📄 RON MIẾNG'!B204="","",'📄 RON MIẾNG'!C204)</f>
        <v>Ron miếng Yanmar 6LA1.9, thép Inox - NICE IN</v>
      </c>
      <c r="C3609" s="1" t="str">
        <f>IF('📄 RON MIẾNG'!B204="","","Ron miếng")</f>
        <v>Ron miếng</v>
      </c>
      <c r="D3609" s="1" t="str">
        <f>IF('📄 RON MIẾNG'!B204="","",'📄 RON MIẾNG'!F204)</f>
        <v>Bộ 6c</v>
      </c>
      <c r="E3609" s="13">
        <f>IF('📄 RON MIẾNG'!B204="","",'📄 RON MIẾNG'!G204)</f>
        <v>0</v>
      </c>
      <c r="F3609" s="13">
        <f>IF('📄 RON MIẾNG'!B204="","",'📄 RON MIẾNG'!H204)</f>
        <v>2220000</v>
      </c>
      <c r="G3609" s="13">
        <f>IF('📄 RON MIẾNG'!B204="","",'📄 RON MIẾNG'!I204)</f>
        <v>2400000</v>
      </c>
      <c r="H3609" s="13">
        <f>IF('📄 RON MIẾNG'!B204="","",'📄 RON MIẾNG'!J204)</f>
        <v>2600000</v>
      </c>
      <c r="I3609" s="13">
        <f>IF('📄 RON MIẾNG'!B204="","",'📄 RON MIẾNG'!K204)</f>
        <v>0</v>
      </c>
      <c r="J3609" s="1" t="str">
        <f>IF('📄 RON MIẾNG'!B204="","","")</f>
        <v/>
      </c>
      <c r="L3609" s="1">
        <f>N(L3608)+IF(AND('🔎 TRA CỨU NHANH'!$C$2&lt;&gt;"",OR(ISNUMBER(SEARCH('🔎 TRA CỨU NHANH'!$C$2,$A3609)),ISNUMBER(SEARCH('🔎 TRA CỨU NHANH'!$C$2,$B3609)))),1,0)</f>
        <v>0</v>
      </c>
      <c r="M3609" s="1" t="str">
        <f t="shared" si="112"/>
        <v/>
      </c>
      <c r="N3609" s="1">
        <f>N(N3608)+IF(AND('💰 BÁO GIÁ'!$C$27&lt;&gt;"",OR(ISNUMBER(SEARCH('💰 BÁO GIÁ'!$C$27,$A3609)),ISNUMBER(SEARCH('💰 BÁO GIÁ'!$C$27,$B3609)))),1,0)</f>
        <v>0</v>
      </c>
      <c r="O3609" s="1" t="str">
        <f t="shared" si="113"/>
        <v/>
      </c>
    </row>
    <row r="3610" customHeight="1" spans="1:15">
      <c r="A3610" s="1" t="str">
        <f>IF('📄 RON MIẾNG'!B205="","",'📄 RON MIẾNG'!B205)</f>
        <v>HH084095</v>
      </c>
      <c r="B3610" s="1" t="str">
        <f>IF('📄 RON MIẾNG'!B205="","",'📄 RON MIẾNG'!C205)</f>
        <v>Ron miếng Yanmar 6LA2.1, thép Inox - NICE IN</v>
      </c>
      <c r="C3610" s="1" t="str">
        <f>IF('📄 RON MIẾNG'!B205="","","Ron miếng")</f>
        <v>Ron miếng</v>
      </c>
      <c r="D3610" s="1" t="str">
        <f>IF('📄 RON MIẾNG'!B205="","",'📄 RON MIẾNG'!F205)</f>
        <v>Bộ 6c</v>
      </c>
      <c r="E3610" s="13">
        <f>IF('📄 RON MIẾNG'!B205="","",'📄 RON MIẾNG'!G205)</f>
        <v>0</v>
      </c>
      <c r="F3610" s="13">
        <f>IF('📄 RON MIẾNG'!B205="","",'📄 RON MIẾNG'!H205)</f>
        <v>2220000</v>
      </c>
      <c r="G3610" s="13">
        <f>IF('📄 RON MIẾNG'!B205="","",'📄 RON MIẾNG'!I205)</f>
        <v>2400000</v>
      </c>
      <c r="H3610" s="13">
        <f>IF('📄 RON MIẾNG'!B205="","",'📄 RON MIẾNG'!J205)</f>
        <v>2600000</v>
      </c>
      <c r="I3610" s="13">
        <f>IF('📄 RON MIẾNG'!B205="","",'📄 RON MIẾNG'!K205)</f>
        <v>0</v>
      </c>
      <c r="J3610" s="1" t="str">
        <f>IF('📄 RON MIẾNG'!B205="","","")</f>
        <v/>
      </c>
      <c r="L3610" s="1">
        <f>N(L3609)+IF(AND('🔎 TRA CỨU NHANH'!$C$2&lt;&gt;"",OR(ISNUMBER(SEARCH('🔎 TRA CỨU NHANH'!$C$2,$A3610)),ISNUMBER(SEARCH('🔎 TRA CỨU NHANH'!$C$2,$B3610)))),1,0)</f>
        <v>0</v>
      </c>
      <c r="M3610" s="1" t="str">
        <f t="shared" si="112"/>
        <v/>
      </c>
      <c r="N3610" s="1">
        <f>N(N3609)+IF(AND('💰 BÁO GIÁ'!$C$27&lt;&gt;"",OR(ISNUMBER(SEARCH('💰 BÁO GIÁ'!$C$27,$A3610)),ISNUMBER(SEARCH('💰 BÁO GIÁ'!$C$27,$B3610)))),1,0)</f>
        <v>0</v>
      </c>
      <c r="O3610" s="1" t="str">
        <f t="shared" si="113"/>
        <v/>
      </c>
    </row>
    <row r="3611" customHeight="1" spans="1:15">
      <c r="A3611" s="1" t="str">
        <f>IF('📄 RON MIẾNG'!B206="","",'📄 RON MIẾNG'!B206)</f>
        <v>HH084088</v>
      </c>
      <c r="B3611" s="1" t="str">
        <f>IF('📄 RON MIẾNG'!B206="","",'📄 RON MIẾNG'!C206)</f>
        <v>Ron miếng Yanmar 6LPA, thép - (NICE) MASAKO</v>
      </c>
      <c r="C3611" s="1" t="str">
        <f>IF('📄 RON MIẾNG'!B206="","","Ron miếng")</f>
        <v>Ron miếng</v>
      </c>
      <c r="D3611" s="1" t="str">
        <f>IF('📄 RON MIẾNG'!B206="","",'📄 RON MIẾNG'!F206)</f>
        <v>Cái</v>
      </c>
      <c r="E3611" s="13">
        <f>IF('📄 RON MIẾNG'!B206="","",'📄 RON MIẾNG'!G206)</f>
        <v>0</v>
      </c>
      <c r="F3611" s="13">
        <f>IF('📄 RON MIẾNG'!B206="","",'📄 RON MIẾNG'!H206)</f>
        <v>240000</v>
      </c>
      <c r="G3611" s="13">
        <f>IF('📄 RON MIẾNG'!B206="","",'📄 RON MIẾNG'!I206)</f>
        <v>260000</v>
      </c>
      <c r="H3611" s="13">
        <f>IF('📄 RON MIẾNG'!B206="","",'📄 RON MIẾNG'!J206)</f>
        <v>300000</v>
      </c>
      <c r="I3611" s="13">
        <f>IF('📄 RON MIẾNG'!B206="","",'📄 RON MIẾNG'!K206)</f>
        <v>0</v>
      </c>
      <c r="J3611" s="1" t="str">
        <f>IF('📄 RON MIẾNG'!B206="","","")</f>
        <v/>
      </c>
      <c r="L3611" s="1">
        <f>N(L3610)+IF(AND('🔎 TRA CỨU NHANH'!$C$2&lt;&gt;"",OR(ISNUMBER(SEARCH('🔎 TRA CỨU NHANH'!$C$2,$A3611)),ISNUMBER(SEARCH('🔎 TRA CỨU NHANH'!$C$2,$B3611)))),1,0)</f>
        <v>0</v>
      </c>
      <c r="M3611" s="1" t="str">
        <f t="shared" si="112"/>
        <v/>
      </c>
      <c r="N3611" s="1">
        <f>N(N3610)+IF(AND('💰 BÁO GIÁ'!$C$27&lt;&gt;"",OR(ISNUMBER(SEARCH('💰 BÁO GIÁ'!$C$27,$A3611)),ISNUMBER(SEARCH('💰 BÁO GIÁ'!$C$27,$B3611)))),1,0)</f>
        <v>0</v>
      </c>
      <c r="O3611" s="1" t="str">
        <f t="shared" si="113"/>
        <v/>
      </c>
    </row>
    <row r="3612" customHeight="1" spans="1:15">
      <c r="A3612" s="1" t="str">
        <f>IF('📄 RON MIẾNG'!B207="","",'📄 RON MIẾNG'!B207)</f>
        <v/>
      </c>
      <c r="B3612" s="1" t="str">
        <f>IF('📄 RON MIẾNG'!B207="","",'📄 RON MIẾNG'!C207)</f>
        <v/>
      </c>
      <c r="C3612" s="1" t="str">
        <f>IF('📄 RON MIẾNG'!B207="","","Ron miếng")</f>
        <v/>
      </c>
      <c r="D3612" s="1" t="str">
        <f>IF('📄 RON MIẾNG'!B207="","",'📄 RON MIẾNG'!F207)</f>
        <v/>
      </c>
      <c r="E3612" s="1" t="str">
        <f>IF('📄 RON MIẾNG'!B207="","",'📄 RON MIẾNG'!G207)</f>
        <v/>
      </c>
      <c r="F3612" s="1" t="str">
        <f>IF('📄 RON MIẾNG'!B207="","",'📄 RON MIẾNG'!H207)</f>
        <v/>
      </c>
      <c r="G3612" s="1" t="str">
        <f>IF('📄 RON MIẾNG'!B207="","",'📄 RON MIẾNG'!I207)</f>
        <v/>
      </c>
      <c r="H3612" s="1" t="str">
        <f>IF('📄 RON MIẾNG'!B207="","",'📄 RON MIẾNG'!J207)</f>
        <v/>
      </c>
      <c r="I3612" s="1" t="str">
        <f>IF('📄 RON MIẾNG'!B207="","",'📄 RON MIẾNG'!K207)</f>
        <v/>
      </c>
      <c r="J3612" s="1" t="str">
        <f>IF('📄 RON MIẾNG'!B207="","","")</f>
        <v/>
      </c>
      <c r="L3612" s="1">
        <f>N(L3611)+IF(AND('🔎 TRA CỨU NHANH'!$C$2&lt;&gt;"",OR(ISNUMBER(SEARCH('🔎 TRA CỨU NHANH'!$C$2,$A3612)),ISNUMBER(SEARCH('🔎 TRA CỨU NHANH'!$C$2,$B3612)))),1,0)</f>
        <v>0</v>
      </c>
      <c r="M3612" s="1" t="str">
        <f t="shared" si="112"/>
        <v/>
      </c>
      <c r="N3612" s="1">
        <f>N(N3611)+IF(AND('💰 BÁO GIÁ'!$C$27&lt;&gt;"",OR(ISNUMBER(SEARCH('💰 BÁO GIÁ'!$C$27,$A3612)),ISNUMBER(SEARCH('💰 BÁO GIÁ'!$C$27,$B3612)))),1,0)</f>
        <v>0</v>
      </c>
      <c r="O3612" s="1" t="str">
        <f t="shared" si="113"/>
        <v/>
      </c>
    </row>
    <row r="3613" customHeight="1" spans="1:15">
      <c r="A3613" s="1" t="str">
        <f>IF('📄 RON MIẾNG'!B208="","",'📄 RON MIẾNG'!B208)</f>
        <v>HH081820</v>
      </c>
      <c r="B3613" s="1" t="str">
        <f>IF('📄 RON MIẾNG'!B208="","",'📄 RON MIẾNG'!C208)</f>
        <v>Ron miếng  Kubota V4300 -PACIFIC</v>
      </c>
      <c r="C3613" s="1" t="str">
        <f>IF('📄 RON MIẾNG'!B208="","","Ron miếng")</f>
        <v>Ron miếng</v>
      </c>
      <c r="D3613" s="1" t="str">
        <f>IF('📄 RON MIẾNG'!B208="","",'📄 RON MIẾNG'!F208)</f>
        <v>Cái</v>
      </c>
      <c r="E3613" s="13">
        <f>IF('📄 RON MIẾNG'!B208="","",'📄 RON MIẾNG'!G208)</f>
        <v>0</v>
      </c>
      <c r="F3613" s="13">
        <f>IF('📄 RON MIẾNG'!B208="","",'📄 RON MIẾNG'!H208)</f>
        <v>0</v>
      </c>
      <c r="G3613" s="13">
        <f>IF('📄 RON MIẾNG'!B208="","",'📄 RON MIẾNG'!I208)</f>
        <v>0</v>
      </c>
      <c r="H3613" s="13">
        <f>IF('📄 RON MIẾNG'!B208="","",'📄 RON MIẾNG'!J208)</f>
        <v>0</v>
      </c>
      <c r="I3613" s="13">
        <f>IF('📄 RON MIẾNG'!B208="","",'📄 RON MIẾNG'!K208)</f>
        <v>0</v>
      </c>
      <c r="J3613" s="1" t="str">
        <f>IF('📄 RON MIẾNG'!B208="","","")</f>
        <v/>
      </c>
      <c r="L3613" s="1">
        <f>N(L3612)+IF(AND('🔎 TRA CỨU NHANH'!$C$2&lt;&gt;"",OR(ISNUMBER(SEARCH('🔎 TRA CỨU NHANH'!$C$2,$A3613)),ISNUMBER(SEARCH('🔎 TRA CỨU NHANH'!$C$2,$B3613)))),1,0)</f>
        <v>0</v>
      </c>
      <c r="M3613" s="1" t="str">
        <f t="shared" si="112"/>
        <v/>
      </c>
      <c r="N3613" s="1">
        <f>N(N3612)+IF(AND('💰 BÁO GIÁ'!$C$27&lt;&gt;"",OR(ISNUMBER(SEARCH('💰 BÁO GIÁ'!$C$27,$A3613)),ISNUMBER(SEARCH('💰 BÁO GIÁ'!$C$27,$B3613)))),1,0)</f>
        <v>0</v>
      </c>
      <c r="O3613" s="1" t="str">
        <f t="shared" si="113"/>
        <v/>
      </c>
    </row>
    <row r="3614" customHeight="1" spans="1:15">
      <c r="A3614" s="1" t="str">
        <f>IF('📄 RON MIẾNG'!B209="","",'📄 RON MIẾNG'!B209)</f>
        <v>HH080499</v>
      </c>
      <c r="B3614" s="1" t="str">
        <f>IF('📄 RON MIẾNG'!B209="","",'📄 RON MIẾNG'!C209)</f>
        <v>Ron miếng Kubota 3D66/D722 - PACIFIC</v>
      </c>
      <c r="C3614" s="1" t="str">
        <f>IF('📄 RON MIẾNG'!B209="","","Ron miếng")</f>
        <v>Ron miếng</v>
      </c>
      <c r="D3614" s="1" t="str">
        <f>IF('📄 RON MIẾNG'!B209="","",'📄 RON MIẾNG'!F209)</f>
        <v>Cái</v>
      </c>
      <c r="E3614" s="13">
        <f>IF('📄 RON MIẾNG'!B209="","",'📄 RON MIẾNG'!G209)</f>
        <v>0</v>
      </c>
      <c r="F3614" s="13">
        <f>IF('📄 RON MIẾNG'!B209="","",'📄 RON MIẾNG'!H209)</f>
        <v>0</v>
      </c>
      <c r="G3614" s="13">
        <f>IF('📄 RON MIẾNG'!B209="","",'📄 RON MIẾNG'!I209)</f>
        <v>0</v>
      </c>
      <c r="H3614" s="13">
        <f>IF('📄 RON MIẾNG'!B209="","",'📄 RON MIẾNG'!J209)</f>
        <v>0</v>
      </c>
      <c r="I3614" s="13">
        <f>IF('📄 RON MIẾNG'!B209="","",'📄 RON MIẾNG'!K209)</f>
        <v>0</v>
      </c>
      <c r="J3614" s="1" t="str">
        <f>IF('📄 RON MIẾNG'!B209="","","")</f>
        <v/>
      </c>
      <c r="L3614" s="1">
        <f>N(L3613)+IF(AND('🔎 TRA CỨU NHANH'!$C$2&lt;&gt;"",OR(ISNUMBER(SEARCH('🔎 TRA CỨU NHANH'!$C$2,$A3614)),ISNUMBER(SEARCH('🔎 TRA CỨU NHANH'!$C$2,$B3614)))),1,0)</f>
        <v>0</v>
      </c>
      <c r="M3614" s="1" t="str">
        <f t="shared" si="112"/>
        <v/>
      </c>
      <c r="N3614" s="1">
        <f>N(N3613)+IF(AND('💰 BÁO GIÁ'!$C$27&lt;&gt;"",OR(ISNUMBER(SEARCH('💰 BÁO GIÁ'!$C$27,$A3614)),ISNUMBER(SEARCH('💰 BÁO GIÁ'!$C$27,$B3614)))),1,0)</f>
        <v>0</v>
      </c>
      <c r="O3614" s="1" t="str">
        <f t="shared" si="113"/>
        <v/>
      </c>
    </row>
    <row r="3615" customHeight="1" spans="1:15">
      <c r="A3615" s="1" t="str">
        <f>IF('📄 RON MIẾNG'!B210="","",'📄 RON MIẾNG'!B210)</f>
        <v>HH076272</v>
      </c>
      <c r="B3615" s="1" t="str">
        <f>IF('📄 RON MIẾNG'!B210="","",'📄 RON MIẾNG'!C210)</f>
        <v>Ron miếng Kubota 3D78-D1105, Thép - MASAKO</v>
      </c>
      <c r="C3615" s="1" t="str">
        <f>IF('📄 RON MIẾNG'!B210="","","Ron miếng")</f>
        <v>Ron miếng</v>
      </c>
      <c r="D3615" s="1" t="str">
        <f>IF('📄 RON MIẾNG'!B210="","",'📄 RON MIẾNG'!F210)</f>
        <v>Cái</v>
      </c>
      <c r="E3615" s="13">
        <f>IF('📄 RON MIẾNG'!B210="","",'📄 RON MIẾNG'!G210)</f>
        <v>0</v>
      </c>
      <c r="F3615" s="13">
        <f>IF('📄 RON MIẾNG'!B210="","",'📄 RON MIẾNG'!H210)</f>
        <v>170000</v>
      </c>
      <c r="G3615" s="13">
        <f>IF('📄 RON MIẾNG'!B210="","",'📄 RON MIẾNG'!I210)</f>
        <v>190000</v>
      </c>
      <c r="H3615" s="13">
        <f>IF('📄 RON MIẾNG'!B210="","",'📄 RON MIẾNG'!J210)</f>
        <v>200000</v>
      </c>
      <c r="I3615" s="13">
        <f>IF('📄 RON MIẾNG'!B210="","",'📄 RON MIẾNG'!K210)</f>
        <v>0</v>
      </c>
      <c r="J3615" s="1" t="str">
        <f>IF('📄 RON MIẾNG'!B210="","","")</f>
        <v/>
      </c>
      <c r="L3615" s="1">
        <f>N(L3614)+IF(AND('🔎 TRA CỨU NHANH'!$C$2&lt;&gt;"",OR(ISNUMBER(SEARCH('🔎 TRA CỨU NHANH'!$C$2,$A3615)),ISNUMBER(SEARCH('🔎 TRA CỨU NHANH'!$C$2,$B3615)))),1,0)</f>
        <v>0</v>
      </c>
      <c r="M3615" s="1" t="str">
        <f t="shared" si="112"/>
        <v/>
      </c>
      <c r="N3615" s="1">
        <f>N(N3614)+IF(AND('💰 BÁO GIÁ'!$C$27&lt;&gt;"",OR(ISNUMBER(SEARCH('💰 BÁO GIÁ'!$C$27,$A3615)),ISNUMBER(SEARCH('💰 BÁO GIÁ'!$C$27,$B3615)))),1,0)</f>
        <v>0</v>
      </c>
      <c r="O3615" s="1" t="str">
        <f t="shared" si="113"/>
        <v/>
      </c>
    </row>
    <row r="3616" customHeight="1" spans="1:15">
      <c r="A3616" s="1" t="str">
        <f>IF('📄 RON MIẾNG'!B211="","",'📄 RON MIẾNG'!B211)</f>
        <v>HH078268</v>
      </c>
      <c r="B3616" s="1" t="str">
        <f>IF('📄 RON MIẾNG'!B211="","",'📄 RON MIẾNG'!C211)</f>
        <v>Ron miếng Kubota 3D78-D1105, Thép - NICE IN</v>
      </c>
      <c r="C3616" s="1" t="str">
        <f>IF('📄 RON MIẾNG'!B211="","","Ron miếng")</f>
        <v>Ron miếng</v>
      </c>
      <c r="D3616" s="1" t="str">
        <f>IF('📄 RON MIẾNG'!B211="","",'📄 RON MIẾNG'!F211)</f>
        <v>Cái</v>
      </c>
      <c r="E3616" s="13">
        <f>IF('📄 RON MIẾNG'!B211="","",'📄 RON MIẾNG'!G211)</f>
        <v>0</v>
      </c>
      <c r="F3616" s="13">
        <f>IF('📄 RON MIẾNG'!B211="","",'📄 RON MIẾNG'!H211)</f>
        <v>170000</v>
      </c>
      <c r="G3616" s="13">
        <f>IF('📄 RON MIẾNG'!B211="","",'📄 RON MIẾNG'!I211)</f>
        <v>190000</v>
      </c>
      <c r="H3616" s="13">
        <f>IF('📄 RON MIẾNG'!B211="","",'📄 RON MIẾNG'!J211)</f>
        <v>200000</v>
      </c>
      <c r="I3616" s="13">
        <f>IF('📄 RON MIẾNG'!B211="","",'📄 RON MIẾNG'!K211)</f>
        <v>0</v>
      </c>
      <c r="J3616" s="1" t="str">
        <f>IF('📄 RON MIẾNG'!B211="","","")</f>
        <v/>
      </c>
      <c r="L3616" s="1">
        <f>N(L3615)+IF(AND('🔎 TRA CỨU NHANH'!$C$2&lt;&gt;"",OR(ISNUMBER(SEARCH('🔎 TRA CỨU NHANH'!$C$2,$A3616)),ISNUMBER(SEARCH('🔎 TRA CỨU NHANH'!$C$2,$B3616)))),1,0)</f>
        <v>0</v>
      </c>
      <c r="M3616" s="1" t="str">
        <f t="shared" si="112"/>
        <v/>
      </c>
      <c r="N3616" s="1">
        <f>N(N3615)+IF(AND('💰 BÁO GIÁ'!$C$27&lt;&gt;"",OR(ISNUMBER(SEARCH('💰 BÁO GIÁ'!$C$27,$A3616)),ISNUMBER(SEARCH('💰 BÁO GIÁ'!$C$27,$B3616)))),1,0)</f>
        <v>0</v>
      </c>
      <c r="O3616" s="1" t="str">
        <f t="shared" si="113"/>
        <v/>
      </c>
    </row>
    <row r="3617" customHeight="1" spans="1:15">
      <c r="A3617" s="1" t="str">
        <f>IF('📄 RON MIẾNG'!B212="","",'📄 RON MIẾNG'!B212)</f>
        <v>HH080422</v>
      </c>
      <c r="B3617" s="1" t="str">
        <f>IF('📄 RON MIẾNG'!B212="","",'📄 RON MIẾNG'!C212)</f>
        <v>Ron miếng Kubota 3D82-D1302/D1463, GP - MASAKO</v>
      </c>
      <c r="C3617" s="1" t="str">
        <f>IF('📄 RON MIẾNG'!B212="","","Ron miếng")</f>
        <v>Ron miếng</v>
      </c>
      <c r="D3617" s="1" t="str">
        <f>IF('📄 RON MIẾNG'!B212="","",'📄 RON MIẾNG'!F212)</f>
        <v>Cái</v>
      </c>
      <c r="E3617" s="13">
        <f>IF('📄 RON MIẾNG'!B212="","",'📄 RON MIẾNG'!G212)</f>
        <v>0</v>
      </c>
      <c r="F3617" s="13">
        <f>IF('📄 RON MIẾNG'!B212="","",'📄 RON MIẾNG'!H212)</f>
        <v>120000</v>
      </c>
      <c r="G3617" s="13">
        <f>IF('📄 RON MIẾNG'!B212="","",'📄 RON MIẾNG'!I212)</f>
        <v>130000</v>
      </c>
      <c r="H3617" s="13">
        <f>IF('📄 RON MIẾNG'!B212="","",'📄 RON MIẾNG'!J212)</f>
        <v>150000</v>
      </c>
      <c r="I3617" s="13">
        <f>IF('📄 RON MIẾNG'!B212="","",'📄 RON MIẾNG'!K212)</f>
        <v>0</v>
      </c>
      <c r="J3617" s="1" t="str">
        <f>IF('📄 RON MIẾNG'!B212="","","")</f>
        <v/>
      </c>
      <c r="L3617" s="1">
        <f>N(L3616)+IF(AND('🔎 TRA CỨU NHANH'!$C$2&lt;&gt;"",OR(ISNUMBER(SEARCH('🔎 TRA CỨU NHANH'!$C$2,$A3617)),ISNUMBER(SEARCH('🔎 TRA CỨU NHANH'!$C$2,$B3617)))),1,0)</f>
        <v>0</v>
      </c>
      <c r="M3617" s="1" t="str">
        <f t="shared" si="112"/>
        <v/>
      </c>
      <c r="N3617" s="1">
        <f>N(N3616)+IF(AND('💰 BÁO GIÁ'!$C$27&lt;&gt;"",OR(ISNUMBER(SEARCH('💰 BÁO GIÁ'!$C$27,$A3617)),ISNUMBER(SEARCH('💰 BÁO GIÁ'!$C$27,$B3617)))),1,0)</f>
        <v>0</v>
      </c>
      <c r="O3617" s="1" t="str">
        <f t="shared" si="113"/>
        <v/>
      </c>
    </row>
    <row r="3618" customHeight="1" spans="1:15">
      <c r="A3618" s="1" t="str">
        <f>IF('📄 RON MIẾNG'!B213="","",'📄 RON MIẾNG'!B213)</f>
        <v>HH084302</v>
      </c>
      <c r="B3618" s="1" t="str">
        <f>IF('📄 RON MIẾNG'!B213="","",'📄 RON MIẾNG'!C213)</f>
        <v>Ron miếng Kubota 3D83-D1503, Thép - NICE IN</v>
      </c>
      <c r="C3618" s="1" t="str">
        <f>IF('📄 RON MIẾNG'!B213="","","Ron miếng")</f>
        <v>Ron miếng</v>
      </c>
      <c r="D3618" s="1" t="str">
        <f>IF('📄 RON MIẾNG'!B213="","",'📄 RON MIẾNG'!F213)</f>
        <v>Cái</v>
      </c>
      <c r="E3618" s="13">
        <f>IF('📄 RON MIẾNG'!B213="","",'📄 RON MIẾNG'!G213)</f>
        <v>0</v>
      </c>
      <c r="F3618" s="13">
        <f>IF('📄 RON MIẾNG'!B213="","",'📄 RON MIẾNG'!H213)</f>
        <v>0</v>
      </c>
      <c r="G3618" s="13">
        <f>IF('📄 RON MIẾNG'!B213="","",'📄 RON MIẾNG'!I213)</f>
        <v>0</v>
      </c>
      <c r="H3618" s="13">
        <f>IF('📄 RON MIẾNG'!B213="","",'📄 RON MIẾNG'!J213)</f>
        <v>0</v>
      </c>
      <c r="I3618" s="13">
        <f>IF('📄 RON MIẾNG'!B213="","",'📄 RON MIẾNG'!K213)</f>
        <v>0</v>
      </c>
      <c r="J3618" s="1" t="str">
        <f>IF('📄 RON MIẾNG'!B213="","","")</f>
        <v/>
      </c>
      <c r="L3618" s="1">
        <f>N(L3617)+IF(AND('🔎 TRA CỨU NHANH'!$C$2&lt;&gt;"",OR(ISNUMBER(SEARCH('🔎 TRA CỨU NHANH'!$C$2,$A3618)),ISNUMBER(SEARCH('🔎 TRA CỨU NHANH'!$C$2,$B3618)))),1,0)</f>
        <v>0</v>
      </c>
      <c r="M3618" s="1" t="str">
        <f t="shared" si="112"/>
        <v/>
      </c>
      <c r="N3618" s="1">
        <f>N(N3617)+IF(AND('💰 BÁO GIÁ'!$C$27&lt;&gt;"",OR(ISNUMBER(SEARCH('💰 BÁO GIÁ'!$C$27,$A3618)),ISNUMBER(SEARCH('💰 BÁO GIÁ'!$C$27,$B3618)))),1,0)</f>
        <v>0</v>
      </c>
      <c r="O3618" s="1" t="str">
        <f t="shared" si="113"/>
        <v/>
      </c>
    </row>
    <row r="3619" customHeight="1" spans="1:15">
      <c r="A3619" s="1" t="str">
        <f>IF('📄 RON MIẾNG'!B214="","",'📄 RON MIẾNG'!B214)</f>
        <v>HH070914</v>
      </c>
      <c r="B3619" s="1" t="str">
        <f>IF('📄 RON MIẾNG'!B214="","",'📄 RON MIẾNG'!C214)</f>
        <v>Ron miếng Kubota 3D85-D1402 Graphite - NICE IN</v>
      </c>
      <c r="C3619" s="1" t="str">
        <f>IF('📄 RON MIẾNG'!B214="","","Ron miếng")</f>
        <v>Ron miếng</v>
      </c>
      <c r="D3619" s="1" t="str">
        <f>IF('📄 RON MIẾNG'!B214="","",'📄 RON MIẾNG'!F214)</f>
        <v>Cái</v>
      </c>
      <c r="E3619" s="13">
        <f>IF('📄 RON MIẾNG'!B214="","",'📄 RON MIẾNG'!G214)</f>
        <v>0</v>
      </c>
      <c r="F3619" s="13">
        <f>IF('📄 RON MIẾNG'!B214="","",'📄 RON MIẾNG'!H214)</f>
        <v>125000</v>
      </c>
      <c r="G3619" s="13">
        <f>IF('📄 RON MIẾNG'!B214="","",'📄 RON MIẾNG'!I214)</f>
        <v>135000</v>
      </c>
      <c r="H3619" s="13">
        <f>IF('📄 RON MIẾNG'!B214="","",'📄 RON MIẾNG'!J214)</f>
        <v>150000</v>
      </c>
      <c r="I3619" s="13">
        <f>IF('📄 RON MIẾNG'!B214="","",'📄 RON MIẾNG'!K214)</f>
        <v>0</v>
      </c>
      <c r="J3619" s="1" t="str">
        <f>IF('📄 RON MIẾNG'!B214="","","")</f>
        <v/>
      </c>
      <c r="L3619" s="1">
        <f>N(L3618)+IF(AND('🔎 TRA CỨU NHANH'!$C$2&lt;&gt;"",OR(ISNUMBER(SEARCH('🔎 TRA CỨU NHANH'!$C$2,$A3619)),ISNUMBER(SEARCH('🔎 TRA CỨU NHANH'!$C$2,$B3619)))),1,0)</f>
        <v>0</v>
      </c>
      <c r="M3619" s="1" t="str">
        <f t="shared" si="112"/>
        <v/>
      </c>
      <c r="N3619" s="1">
        <f>N(N3618)+IF(AND('💰 BÁO GIÁ'!$C$27&lt;&gt;"",OR(ISNUMBER(SEARCH('💰 BÁO GIÁ'!$C$27,$A3619)),ISNUMBER(SEARCH('💰 BÁO GIÁ'!$C$27,$B3619)))),1,0)</f>
        <v>0</v>
      </c>
      <c r="O3619" s="1" t="str">
        <f t="shared" si="113"/>
        <v/>
      </c>
    </row>
    <row r="3620" customHeight="1" spans="1:15">
      <c r="A3620" s="1" t="str">
        <f>IF('📄 RON MIẾNG'!B215="","",'📄 RON MIẾNG'!B215)</f>
        <v>HH00060</v>
      </c>
      <c r="B3620" s="1" t="str">
        <f>IF('📄 RON MIẾNG'!B215="","",'📄 RON MIẾNG'!C215)</f>
        <v>Ron miếng Kubota 3D87/ D1703, Thép - NICE IN</v>
      </c>
      <c r="C3620" s="1" t="str">
        <f>IF('📄 RON MIẾNG'!B215="","","Ron miếng")</f>
        <v>Ron miếng</v>
      </c>
      <c r="D3620" s="1" t="str">
        <f>IF('📄 RON MIẾNG'!B215="","",'📄 RON MIẾNG'!F215)</f>
        <v>Cái</v>
      </c>
      <c r="E3620" s="13">
        <f>IF('📄 RON MIẾNG'!B215="","",'📄 RON MIẾNG'!G215)</f>
        <v>0</v>
      </c>
      <c r="F3620" s="13">
        <f>IF('📄 RON MIẾNG'!B215="","",'📄 RON MIẾNG'!H215)</f>
        <v>150000</v>
      </c>
      <c r="G3620" s="13">
        <f>IF('📄 RON MIẾNG'!B215="","",'📄 RON MIẾNG'!I215)</f>
        <v>170000</v>
      </c>
      <c r="H3620" s="13">
        <f>IF('📄 RON MIẾNG'!B215="","",'📄 RON MIẾNG'!J215)</f>
        <v>190000</v>
      </c>
      <c r="I3620" s="13">
        <f>IF('📄 RON MIẾNG'!B215="","",'📄 RON MIẾNG'!K215)</f>
        <v>0</v>
      </c>
      <c r="J3620" s="1" t="str">
        <f>IF('📄 RON MIẾNG'!B215="","","")</f>
        <v/>
      </c>
      <c r="L3620" s="1">
        <f>N(L3619)+IF(AND('🔎 TRA CỨU NHANH'!$C$2&lt;&gt;"",OR(ISNUMBER(SEARCH('🔎 TRA CỨU NHANH'!$C$2,$A3620)),ISNUMBER(SEARCH('🔎 TRA CỨU NHANH'!$C$2,$B3620)))),1,0)</f>
        <v>0</v>
      </c>
      <c r="M3620" s="1" t="str">
        <f t="shared" si="112"/>
        <v/>
      </c>
      <c r="N3620" s="1">
        <f>N(N3619)+IF(AND('💰 BÁO GIÁ'!$C$27&lt;&gt;"",OR(ISNUMBER(SEARCH('💰 BÁO GIÁ'!$C$27,$A3620)),ISNUMBER(SEARCH('💰 BÁO GIÁ'!$C$27,$B3620)))),1,0)</f>
        <v>0</v>
      </c>
      <c r="O3620" s="1" t="str">
        <f t="shared" si="113"/>
        <v/>
      </c>
    </row>
    <row r="3621" customHeight="1" spans="1:15">
      <c r="A3621" s="1" t="str">
        <f>IF('📄 RON MIẾNG'!B216="","",'📄 RON MIẾNG'!B216)</f>
        <v>HH079289</v>
      </c>
      <c r="B3621" s="1" t="str">
        <f>IF('📄 RON MIẾNG'!B216="","",'📄 RON MIẾNG'!C216)</f>
        <v>Ron miếng Kubota 3D87/D1703 GP - MASAKO</v>
      </c>
      <c r="C3621" s="1" t="str">
        <f>IF('📄 RON MIẾNG'!B216="","","Ron miếng")</f>
        <v>Ron miếng</v>
      </c>
      <c r="D3621" s="1" t="str">
        <f>IF('📄 RON MIẾNG'!B216="","",'📄 RON MIẾNG'!F216)</f>
        <v>Cái</v>
      </c>
      <c r="E3621" s="13">
        <f>IF('📄 RON MIẾNG'!B216="","",'📄 RON MIẾNG'!G216)</f>
        <v>0</v>
      </c>
      <c r="F3621" s="13">
        <f>IF('📄 RON MIẾNG'!B216="","",'📄 RON MIẾNG'!H216)</f>
        <v>100000</v>
      </c>
      <c r="G3621" s="13">
        <f>IF('📄 RON MIẾNG'!B216="","",'📄 RON MIẾNG'!I216)</f>
        <v>110000</v>
      </c>
      <c r="H3621" s="13">
        <f>IF('📄 RON MIẾNG'!B216="","",'📄 RON MIẾNG'!J216)</f>
        <v>130000</v>
      </c>
      <c r="I3621" s="13">
        <f>IF('📄 RON MIẾNG'!B216="","",'📄 RON MIẾNG'!K216)</f>
        <v>0</v>
      </c>
      <c r="J3621" s="1" t="str">
        <f>IF('📄 RON MIẾNG'!B216="","","")</f>
        <v/>
      </c>
      <c r="L3621" s="1">
        <f>N(L3620)+IF(AND('🔎 TRA CỨU NHANH'!$C$2&lt;&gt;"",OR(ISNUMBER(SEARCH('🔎 TRA CỨU NHANH'!$C$2,$A3621)),ISNUMBER(SEARCH('🔎 TRA CỨU NHANH'!$C$2,$B3621)))),1,0)</f>
        <v>0</v>
      </c>
      <c r="M3621" s="1" t="str">
        <f t="shared" si="112"/>
        <v/>
      </c>
      <c r="N3621" s="1">
        <f>N(N3620)+IF(AND('💰 BÁO GIÁ'!$C$27&lt;&gt;"",OR(ISNUMBER(SEARCH('💰 BÁO GIÁ'!$C$27,$A3621)),ISNUMBER(SEARCH('💰 BÁO GIÁ'!$C$27,$B3621)))),1,0)</f>
        <v>0</v>
      </c>
      <c r="O3621" s="1" t="str">
        <f t="shared" si="113"/>
        <v/>
      </c>
    </row>
    <row r="3622" customHeight="1" spans="1:15">
      <c r="A3622" s="1" t="str">
        <f>IF('📄 RON MIẾNG'!B217="","",'📄 RON MIẾNG'!B217)</f>
        <v>HH083339</v>
      </c>
      <c r="B3622" s="1" t="str">
        <f>IF('📄 RON MIẾNG'!B217="","",'📄 RON MIẾNG'!C217)</f>
        <v>Ron miếng Kubota 3D87/D1703 GP - NICE IN</v>
      </c>
      <c r="C3622" s="1" t="str">
        <f>IF('📄 RON MIẾNG'!B217="","","Ron miếng")</f>
        <v>Ron miếng</v>
      </c>
      <c r="D3622" s="1" t="str">
        <f>IF('📄 RON MIẾNG'!B217="","",'📄 RON MIẾNG'!F217)</f>
        <v>Cái</v>
      </c>
      <c r="E3622" s="13">
        <f>IF('📄 RON MIẾNG'!B217="","",'📄 RON MIẾNG'!G217)</f>
        <v>0</v>
      </c>
      <c r="F3622" s="13">
        <f>IF('📄 RON MIẾNG'!B217="","",'📄 RON MIẾNG'!H217)</f>
        <v>110000</v>
      </c>
      <c r="G3622" s="13">
        <f>IF('📄 RON MIẾNG'!B217="","",'📄 RON MIẾNG'!I217)</f>
        <v>120000</v>
      </c>
      <c r="H3622" s="13">
        <f>IF('📄 RON MIẾNG'!B217="","",'📄 RON MIẾNG'!J217)</f>
        <v>140000</v>
      </c>
      <c r="I3622" s="13">
        <f>IF('📄 RON MIẾNG'!B217="","",'📄 RON MIẾNG'!K217)</f>
        <v>0</v>
      </c>
      <c r="J3622" s="1" t="str">
        <f>IF('📄 RON MIẾNG'!B217="","","")</f>
        <v/>
      </c>
      <c r="L3622" s="1">
        <f>N(L3621)+IF(AND('🔎 TRA CỨU NHANH'!$C$2&lt;&gt;"",OR(ISNUMBER(SEARCH('🔎 TRA CỨU NHANH'!$C$2,$A3622)),ISNUMBER(SEARCH('🔎 TRA CỨU NHANH'!$C$2,$B3622)))),1,0)</f>
        <v>0</v>
      </c>
      <c r="M3622" s="1" t="str">
        <f t="shared" si="112"/>
        <v/>
      </c>
      <c r="N3622" s="1">
        <f>N(N3621)+IF(AND('💰 BÁO GIÁ'!$C$27&lt;&gt;"",OR(ISNUMBER(SEARCH('💰 BÁO GIÁ'!$C$27,$A3622)),ISNUMBER(SEARCH('💰 BÁO GIÁ'!$C$27,$B3622)))),1,0)</f>
        <v>0</v>
      </c>
      <c r="O3622" s="1" t="str">
        <f t="shared" si="113"/>
        <v/>
      </c>
    </row>
    <row r="3623" customHeight="1" spans="1:15">
      <c r="A3623" s="1" t="str">
        <f>IF('📄 RON MIẾNG'!B218="","",'📄 RON MIẾNG'!B218)</f>
        <v>HH077875</v>
      </c>
      <c r="B3623" s="1" t="str">
        <f>IF('📄 RON MIẾNG'!B218="","",'📄 RON MIẾNG'!C218)</f>
        <v>Ron miếng Kubota 4D78/ V1505 thép - NICE IN</v>
      </c>
      <c r="C3623" s="1" t="str">
        <f>IF('📄 RON MIẾNG'!B218="","","Ron miếng")</f>
        <v>Ron miếng</v>
      </c>
      <c r="D3623" s="1" t="str">
        <f>IF('📄 RON MIẾNG'!B218="","",'📄 RON MIẾNG'!F218)</f>
        <v>Cái</v>
      </c>
      <c r="E3623" s="13">
        <f>IF('📄 RON MIẾNG'!B218="","",'📄 RON MIẾNG'!G218)</f>
        <v>0</v>
      </c>
      <c r="F3623" s="13">
        <f>IF('📄 RON MIẾNG'!B218="","",'📄 RON MIẾNG'!H218)</f>
        <v>150000</v>
      </c>
      <c r="G3623" s="13">
        <f>IF('📄 RON MIẾNG'!B218="","",'📄 RON MIẾNG'!I218)</f>
        <v>160000</v>
      </c>
      <c r="H3623" s="13">
        <f>IF('📄 RON MIẾNG'!B218="","",'📄 RON MIẾNG'!J218)</f>
        <v>180000</v>
      </c>
      <c r="I3623" s="13">
        <f>IF('📄 RON MIẾNG'!B218="","",'📄 RON MIẾNG'!K218)</f>
        <v>0</v>
      </c>
      <c r="J3623" s="1" t="str">
        <f>IF('📄 RON MIẾNG'!B218="","","")</f>
        <v/>
      </c>
      <c r="L3623" s="1">
        <f>N(L3622)+IF(AND('🔎 TRA CỨU NHANH'!$C$2&lt;&gt;"",OR(ISNUMBER(SEARCH('🔎 TRA CỨU NHANH'!$C$2,$A3623)),ISNUMBER(SEARCH('🔎 TRA CỨU NHANH'!$C$2,$B3623)))),1,0)</f>
        <v>0</v>
      </c>
      <c r="M3623" s="1" t="str">
        <f t="shared" si="112"/>
        <v/>
      </c>
      <c r="N3623" s="1">
        <f>N(N3622)+IF(AND('💰 BÁO GIÁ'!$C$27&lt;&gt;"",OR(ISNUMBER(SEARCH('💰 BÁO GIÁ'!$C$27,$A3623)),ISNUMBER(SEARCH('💰 BÁO GIÁ'!$C$27,$B3623)))),1,0)</f>
        <v>0</v>
      </c>
      <c r="O3623" s="1" t="str">
        <f t="shared" si="113"/>
        <v/>
      </c>
    </row>
    <row r="3624" customHeight="1" spans="1:15">
      <c r="A3624" s="1" t="str">
        <f>IF('📄 RON MIẾNG'!B219="","",'📄 RON MIẾNG'!B219)</f>
        <v>HH071567</v>
      </c>
      <c r="B3624" s="1" t="str">
        <f>IF('📄 RON MIẾNG'!B219="","",'📄 RON MIẾNG'!C219)</f>
        <v>Ron miếng Kubota 4D78/ V1505, Graphite - NICE IN</v>
      </c>
      <c r="C3624" s="1" t="str">
        <f>IF('📄 RON MIẾNG'!B219="","","Ron miếng")</f>
        <v>Ron miếng</v>
      </c>
      <c r="D3624" s="1" t="str">
        <f>IF('📄 RON MIẾNG'!B219="","",'📄 RON MIẾNG'!F219)</f>
        <v>Cái</v>
      </c>
      <c r="E3624" s="13">
        <f>IF('📄 RON MIẾNG'!B219="","",'📄 RON MIẾNG'!G219)</f>
        <v>0</v>
      </c>
      <c r="F3624" s="13">
        <f>IF('📄 RON MIẾNG'!B219="","",'📄 RON MIẾNG'!H219)</f>
        <v>120000</v>
      </c>
      <c r="G3624" s="13">
        <f>IF('📄 RON MIẾNG'!B219="","",'📄 RON MIẾNG'!I219)</f>
        <v>130000</v>
      </c>
      <c r="H3624" s="13">
        <f>IF('📄 RON MIẾNG'!B219="","",'📄 RON MIẾNG'!J219)</f>
        <v>150000</v>
      </c>
      <c r="I3624" s="13">
        <f>IF('📄 RON MIẾNG'!B219="","",'📄 RON MIẾNG'!K219)</f>
        <v>0</v>
      </c>
      <c r="J3624" s="1" t="str">
        <f>IF('📄 RON MIẾNG'!B219="","","")</f>
        <v/>
      </c>
      <c r="L3624" s="1">
        <f>N(L3623)+IF(AND('🔎 TRA CỨU NHANH'!$C$2&lt;&gt;"",OR(ISNUMBER(SEARCH('🔎 TRA CỨU NHANH'!$C$2,$A3624)),ISNUMBER(SEARCH('🔎 TRA CỨU NHANH'!$C$2,$B3624)))),1,0)</f>
        <v>0</v>
      </c>
      <c r="M3624" s="1" t="str">
        <f t="shared" si="112"/>
        <v/>
      </c>
      <c r="N3624" s="1">
        <f>N(N3623)+IF(AND('💰 BÁO GIÁ'!$C$27&lt;&gt;"",OR(ISNUMBER(SEARCH('💰 BÁO GIÁ'!$C$27,$A3624)),ISNUMBER(SEARCH('💰 BÁO GIÁ'!$C$27,$B3624)))),1,0)</f>
        <v>0</v>
      </c>
      <c r="O3624" s="1" t="str">
        <f t="shared" si="113"/>
        <v/>
      </c>
    </row>
    <row r="3625" customHeight="1" spans="1:15">
      <c r="A3625" s="1" t="str">
        <f>IF('📄 RON MIẾNG'!B220="","",'📄 RON MIẾNG'!B220)</f>
        <v>HH080431</v>
      </c>
      <c r="B3625" s="1" t="str">
        <f>IF('📄 RON MIẾNG'!B220="","",'📄 RON MIẾNG'!C220)</f>
        <v>Ron miếng Kubota 4D83-V2003, GP - MASAKO</v>
      </c>
      <c r="C3625" s="1" t="str">
        <f>IF('📄 RON MIẾNG'!B220="","","Ron miếng")</f>
        <v>Ron miếng</v>
      </c>
      <c r="D3625" s="1" t="str">
        <f>IF('📄 RON MIẾNG'!B220="","",'📄 RON MIẾNG'!F220)</f>
        <v>Cái</v>
      </c>
      <c r="E3625" s="13">
        <f>IF('📄 RON MIẾNG'!B220="","",'📄 RON MIẾNG'!G220)</f>
        <v>0</v>
      </c>
      <c r="F3625" s="13">
        <f>IF('📄 RON MIẾNG'!B220="","",'📄 RON MIẾNG'!H220)</f>
        <v>120000</v>
      </c>
      <c r="G3625" s="13">
        <f>IF('📄 RON MIẾNG'!B220="","",'📄 RON MIẾNG'!I220)</f>
        <v>130000</v>
      </c>
      <c r="H3625" s="13">
        <f>IF('📄 RON MIẾNG'!B220="","",'📄 RON MIẾNG'!J220)</f>
        <v>150000</v>
      </c>
      <c r="I3625" s="13">
        <f>IF('📄 RON MIẾNG'!B220="","",'📄 RON MIẾNG'!K220)</f>
        <v>0</v>
      </c>
      <c r="J3625" s="1" t="str">
        <f>IF('📄 RON MIẾNG'!B220="","","")</f>
        <v/>
      </c>
      <c r="L3625" s="1">
        <f>N(L3624)+IF(AND('🔎 TRA CỨU NHANH'!$C$2&lt;&gt;"",OR(ISNUMBER(SEARCH('🔎 TRA CỨU NHANH'!$C$2,$A3625)),ISNUMBER(SEARCH('🔎 TRA CỨU NHANH'!$C$2,$B3625)))),1,0)</f>
        <v>0</v>
      </c>
      <c r="M3625" s="1" t="str">
        <f t="shared" si="112"/>
        <v/>
      </c>
      <c r="N3625" s="1">
        <f>N(N3624)+IF(AND('💰 BÁO GIÁ'!$C$27&lt;&gt;"",OR(ISNUMBER(SEARCH('💰 BÁO GIÁ'!$C$27,$A3625)),ISNUMBER(SEARCH('💰 BÁO GIÁ'!$C$27,$B3625)))),1,0)</f>
        <v>0</v>
      </c>
      <c r="O3625" s="1" t="str">
        <f t="shared" si="113"/>
        <v/>
      </c>
    </row>
    <row r="3626" customHeight="1" spans="1:15">
      <c r="A3626" s="1" t="str">
        <f>IF('📄 RON MIẾNG'!B221="","",'📄 RON MIẾNG'!B221)</f>
        <v>HH081522</v>
      </c>
      <c r="B3626" s="1" t="str">
        <f>IF('📄 RON MIẾNG'!B221="","",'📄 RON MIẾNG'!C221)</f>
        <v>Ron miếng Kubota 4D87-V2403-N (STAINLESS, Inox) DC60/DC70 - NICE IN</v>
      </c>
      <c r="C3626" s="1" t="str">
        <f>IF('📄 RON MIẾNG'!B221="","","Ron miếng")</f>
        <v>Ron miếng</v>
      </c>
      <c r="D3626" s="1" t="str">
        <f>IF('📄 RON MIẾNG'!B221="","",'📄 RON MIẾNG'!F221)</f>
        <v>Cái</v>
      </c>
      <c r="E3626" s="13">
        <f>IF('📄 RON MIẾNG'!B221="","",'📄 RON MIẾNG'!G221)</f>
        <v>0</v>
      </c>
      <c r="F3626" s="13">
        <f>IF('📄 RON MIẾNG'!B221="","",'📄 RON MIẾNG'!H221)</f>
        <v>170000</v>
      </c>
      <c r="G3626" s="13">
        <f>IF('📄 RON MIẾNG'!B221="","",'📄 RON MIẾNG'!I221)</f>
        <v>180000</v>
      </c>
      <c r="H3626" s="13">
        <f>IF('📄 RON MIẾNG'!B221="","",'📄 RON MIẾNG'!J221)</f>
        <v>200000</v>
      </c>
      <c r="I3626" s="13">
        <f>IF('📄 RON MIẾNG'!B221="","",'📄 RON MIẾNG'!K221)</f>
        <v>0</v>
      </c>
      <c r="J3626" s="1" t="str">
        <f>IF('📄 RON MIẾNG'!B221="","","")</f>
        <v/>
      </c>
      <c r="L3626" s="1">
        <f>N(L3625)+IF(AND('🔎 TRA CỨU NHANH'!$C$2&lt;&gt;"",OR(ISNUMBER(SEARCH('🔎 TRA CỨU NHANH'!$C$2,$A3626)),ISNUMBER(SEARCH('🔎 TRA CỨU NHANH'!$C$2,$B3626)))),1,0)</f>
        <v>0</v>
      </c>
      <c r="M3626" s="1" t="str">
        <f t="shared" si="112"/>
        <v/>
      </c>
      <c r="N3626" s="1">
        <f>N(N3625)+IF(AND('💰 BÁO GIÁ'!$C$27&lt;&gt;"",OR(ISNUMBER(SEARCH('💰 BÁO GIÁ'!$C$27,$A3626)),ISNUMBER(SEARCH('💰 BÁO GIÁ'!$C$27,$B3626)))),1,0)</f>
        <v>0</v>
      </c>
      <c r="O3626" s="1" t="str">
        <f t="shared" si="113"/>
        <v/>
      </c>
    </row>
    <row r="3627" customHeight="1" spans="1:15">
      <c r="A3627" s="1" t="str">
        <f>IF('📄 RON MIẾNG'!B222="","",'📄 RON MIẾNG'!B222)</f>
        <v>HH077916</v>
      </c>
      <c r="B3627" s="1" t="str">
        <f>IF('📄 RON MIẾNG'!B222="","",'📄 RON MIẾNG'!C222)</f>
        <v>Ron miếng Kubota 4D87/ V2403-N Amiang (DC60/DC70) - MASAKO</v>
      </c>
      <c r="C3627" s="1" t="str">
        <f>IF('📄 RON MIẾNG'!B222="","","Ron miếng")</f>
        <v>Ron miếng</v>
      </c>
      <c r="D3627" s="1" t="str">
        <f>IF('📄 RON MIẾNG'!B222="","",'📄 RON MIẾNG'!F222)</f>
        <v>Cái</v>
      </c>
      <c r="E3627" s="13">
        <f>IF('📄 RON MIẾNG'!B222="","",'📄 RON MIẾNG'!G222)</f>
        <v>0</v>
      </c>
      <c r="F3627" s="13">
        <f>IF('📄 RON MIẾNG'!B222="","",'📄 RON MIẾNG'!H222)</f>
        <v>80000</v>
      </c>
      <c r="G3627" s="13">
        <f>IF('📄 RON MIẾNG'!B222="","",'📄 RON MIẾNG'!I222)</f>
        <v>90000</v>
      </c>
      <c r="H3627" s="13">
        <f>IF('📄 RON MIẾNG'!B222="","",'📄 RON MIẾNG'!J222)</f>
        <v>110000</v>
      </c>
      <c r="I3627" s="13">
        <f>IF('📄 RON MIẾNG'!B222="","",'📄 RON MIẾNG'!K222)</f>
        <v>0</v>
      </c>
      <c r="J3627" s="1" t="str">
        <f>IF('📄 RON MIẾNG'!B222="","","")</f>
        <v/>
      </c>
      <c r="L3627" s="1">
        <f>N(L3626)+IF(AND('🔎 TRA CỨU NHANH'!$C$2&lt;&gt;"",OR(ISNUMBER(SEARCH('🔎 TRA CỨU NHANH'!$C$2,$A3627)),ISNUMBER(SEARCH('🔎 TRA CỨU NHANH'!$C$2,$B3627)))),1,0)</f>
        <v>0</v>
      </c>
      <c r="M3627" s="1" t="str">
        <f t="shared" si="112"/>
        <v/>
      </c>
      <c r="N3627" s="1">
        <f>N(N3626)+IF(AND('💰 BÁO GIÁ'!$C$27&lt;&gt;"",OR(ISNUMBER(SEARCH('💰 BÁO GIÁ'!$C$27,$A3627)),ISNUMBER(SEARCH('💰 BÁO GIÁ'!$C$27,$B3627)))),1,0)</f>
        <v>0</v>
      </c>
      <c r="O3627" s="1" t="str">
        <f t="shared" si="113"/>
        <v/>
      </c>
    </row>
    <row r="3628" customHeight="1" spans="1:15">
      <c r="A3628" s="1" t="str">
        <f>IF('📄 RON MIẾNG'!B223="","",'📄 RON MIẾNG'!B223)</f>
        <v>HH076818</v>
      </c>
      <c r="B3628" s="1" t="str">
        <f>IF('📄 RON MIẾNG'!B223="","",'📄 RON MIẾNG'!C223)</f>
        <v>Ron miếng Kubota 4D87/ V2403-N Thép (DC60/DC70) - NICE IN</v>
      </c>
      <c r="C3628" s="1" t="str">
        <f>IF('📄 RON MIẾNG'!B223="","","Ron miếng")</f>
        <v>Ron miếng</v>
      </c>
      <c r="D3628" s="1" t="str">
        <f>IF('📄 RON MIẾNG'!B223="","",'📄 RON MIẾNG'!F223)</f>
        <v>Cái</v>
      </c>
      <c r="E3628" s="13">
        <f>IF('📄 RON MIẾNG'!B223="","",'📄 RON MIẾNG'!G223)</f>
        <v>0</v>
      </c>
      <c r="F3628" s="13">
        <f>IF('📄 RON MIẾNG'!B223="","",'📄 RON MIẾNG'!H223)</f>
        <v>120000</v>
      </c>
      <c r="G3628" s="13">
        <f>IF('📄 RON MIẾNG'!B223="","",'📄 RON MIẾNG'!I223)</f>
        <v>130000</v>
      </c>
      <c r="H3628" s="13">
        <f>IF('📄 RON MIẾNG'!B223="","",'📄 RON MIẾNG'!J223)</f>
        <v>150000</v>
      </c>
      <c r="I3628" s="13">
        <f>IF('📄 RON MIẾNG'!B223="","",'📄 RON MIẾNG'!K223)</f>
        <v>0</v>
      </c>
      <c r="J3628" s="1" t="str">
        <f>IF('📄 RON MIẾNG'!B223="","","")</f>
        <v/>
      </c>
      <c r="L3628" s="1">
        <f>N(L3627)+IF(AND('🔎 TRA CỨU NHANH'!$C$2&lt;&gt;"",OR(ISNUMBER(SEARCH('🔎 TRA CỨU NHANH'!$C$2,$A3628)),ISNUMBER(SEARCH('🔎 TRA CỨU NHANH'!$C$2,$B3628)))),1,0)</f>
        <v>0</v>
      </c>
      <c r="M3628" s="1" t="str">
        <f t="shared" si="112"/>
        <v/>
      </c>
      <c r="N3628" s="1">
        <f>N(N3627)+IF(AND('💰 BÁO GIÁ'!$C$27&lt;&gt;"",OR(ISNUMBER(SEARCH('💰 BÁO GIÁ'!$C$27,$A3628)),ISNUMBER(SEARCH('💰 BÁO GIÁ'!$C$27,$B3628)))),1,0)</f>
        <v>0</v>
      </c>
      <c r="O3628" s="1" t="str">
        <f t="shared" si="113"/>
        <v/>
      </c>
    </row>
    <row r="3629" customHeight="1" spans="1:15">
      <c r="A3629" s="1" t="str">
        <f>IF('📄 RON MIẾNG'!B224="","",'📄 RON MIẾNG'!B224)</f>
        <v>HH083492</v>
      </c>
      <c r="B3629" s="1" t="str">
        <f>IF('📄 RON MIẾNG'!B224="","",'📄 RON MIẾNG'!C224)</f>
        <v>Ron miếng Kubota 4D87/ V2403-N, Graphite (DC60/DC70) - NICE IN (100/10/20)</v>
      </c>
      <c r="C3629" s="1" t="str">
        <f>IF('📄 RON MIẾNG'!B224="","","Ron miếng")</f>
        <v>Ron miếng</v>
      </c>
      <c r="D3629" s="1" t="str">
        <f>IF('📄 RON MIẾNG'!B224="","",'📄 RON MIẾNG'!F224)</f>
        <v>Cái</v>
      </c>
      <c r="E3629" s="13">
        <f>IF('📄 RON MIẾNG'!B224="","",'📄 RON MIẾNG'!G224)</f>
        <v>0</v>
      </c>
      <c r="F3629" s="13">
        <f>IF('📄 RON MIẾNG'!B224="","",'📄 RON MIẾNG'!H224)</f>
        <v>100000</v>
      </c>
      <c r="G3629" s="13">
        <f>IF('📄 RON MIẾNG'!B224="","",'📄 RON MIẾNG'!I224)</f>
        <v>110000</v>
      </c>
      <c r="H3629" s="13">
        <f>IF('📄 RON MIẾNG'!B224="","",'📄 RON MIẾNG'!J224)</f>
        <v>120000</v>
      </c>
      <c r="I3629" s="13">
        <f>IF('📄 RON MIẾNG'!B224="","",'📄 RON MIẾNG'!K224)</f>
        <v>0</v>
      </c>
      <c r="J3629" s="1" t="str">
        <f>IF('📄 RON MIẾNG'!B224="","","")</f>
        <v/>
      </c>
      <c r="L3629" s="1">
        <f>N(L3628)+IF(AND('🔎 TRA CỨU NHANH'!$C$2&lt;&gt;"",OR(ISNUMBER(SEARCH('🔎 TRA CỨU NHANH'!$C$2,$A3629)),ISNUMBER(SEARCH('🔎 TRA CỨU NHANH'!$C$2,$B3629)))),1,0)</f>
        <v>0</v>
      </c>
      <c r="M3629" s="1" t="str">
        <f t="shared" si="112"/>
        <v/>
      </c>
      <c r="N3629" s="1">
        <f>N(N3628)+IF(AND('💰 BÁO GIÁ'!$C$27&lt;&gt;"",OR(ISNUMBER(SEARCH('💰 BÁO GIÁ'!$C$27,$A3629)),ISNUMBER(SEARCH('💰 BÁO GIÁ'!$C$27,$B3629)))),1,0)</f>
        <v>0</v>
      </c>
      <c r="O3629" s="1" t="str">
        <f t="shared" si="113"/>
        <v/>
      </c>
    </row>
    <row r="3630" customHeight="1" spans="1:15">
      <c r="A3630" s="1" t="str">
        <f>IF('📄 RON MIẾNG'!B225="","",'📄 RON MIẾNG'!B225)</f>
        <v>HH083899</v>
      </c>
      <c r="B3630" s="1" t="str">
        <f>IF('📄 RON MIẾNG'!B225="","",'📄 RON MIẾNG'!C225)</f>
        <v>Ron miếng Kubota D722 (lưu ý 3D67), Graphite - NICE IN</v>
      </c>
      <c r="C3630" s="1" t="str">
        <f>IF('📄 RON MIẾNG'!B225="","","Ron miếng")</f>
        <v>Ron miếng</v>
      </c>
      <c r="D3630" s="1" t="str">
        <f>IF('📄 RON MIẾNG'!B225="","",'📄 RON MIẾNG'!F225)</f>
        <v>Cái</v>
      </c>
      <c r="E3630" s="13">
        <f>IF('📄 RON MIẾNG'!B225="","",'📄 RON MIẾNG'!G225)</f>
        <v>0</v>
      </c>
      <c r="F3630" s="13">
        <f>IF('📄 RON MIẾNG'!B225="","",'📄 RON MIẾNG'!H225)</f>
        <v>100000</v>
      </c>
      <c r="G3630" s="13">
        <f>IF('📄 RON MIẾNG'!B225="","",'📄 RON MIẾNG'!I225)</f>
        <v>110000</v>
      </c>
      <c r="H3630" s="13">
        <f>IF('📄 RON MIẾNG'!B225="","",'📄 RON MIẾNG'!J225)</f>
        <v>120000</v>
      </c>
      <c r="I3630" s="13">
        <f>IF('📄 RON MIẾNG'!B225="","",'📄 RON MIẾNG'!K225)</f>
        <v>0</v>
      </c>
      <c r="J3630" s="1" t="str">
        <f>IF('📄 RON MIẾNG'!B225="","","")</f>
        <v/>
      </c>
      <c r="L3630" s="1">
        <f>N(L3629)+IF(AND('🔎 TRA CỨU NHANH'!$C$2&lt;&gt;"",OR(ISNUMBER(SEARCH('🔎 TRA CỨU NHANH'!$C$2,$A3630)),ISNUMBER(SEARCH('🔎 TRA CỨU NHANH'!$C$2,$B3630)))),1,0)</f>
        <v>0</v>
      </c>
      <c r="M3630" s="1" t="str">
        <f t="shared" si="112"/>
        <v/>
      </c>
      <c r="N3630" s="1">
        <f>N(N3629)+IF(AND('💰 BÁO GIÁ'!$C$27&lt;&gt;"",OR(ISNUMBER(SEARCH('💰 BÁO GIÁ'!$C$27,$A3630)),ISNUMBER(SEARCH('💰 BÁO GIÁ'!$C$27,$B3630)))),1,0)</f>
        <v>0</v>
      </c>
      <c r="O3630" s="1" t="str">
        <f t="shared" si="113"/>
        <v/>
      </c>
    </row>
    <row r="3631" customHeight="1" spans="1:15">
      <c r="A3631" s="1" t="str">
        <f>IF('📄 RON MIẾNG'!B226="","",'📄 RON MIẾNG'!B226)</f>
        <v>HH084268</v>
      </c>
      <c r="B3631" s="1" t="str">
        <f>IF('📄 RON MIẾNG'!B226="","",'📄 RON MIẾNG'!C226)</f>
        <v>Ron miếng Kubota F2803-N/ 5D87, ABS Amiang - DF</v>
      </c>
      <c r="C3631" s="1" t="str">
        <f>IF('📄 RON MIẾNG'!B226="","","Ron miếng")</f>
        <v>Ron miếng</v>
      </c>
      <c r="D3631" s="1" t="str">
        <f>IF('📄 RON MIẾNG'!B226="","",'📄 RON MIẾNG'!F226)</f>
        <v>Cái</v>
      </c>
      <c r="E3631" s="13">
        <f>IF('📄 RON MIẾNG'!B226="","",'📄 RON MIẾNG'!G226)</f>
        <v>0</v>
      </c>
      <c r="F3631" s="13">
        <f>IF('📄 RON MIẾNG'!B226="","",'📄 RON MIẾNG'!H226)</f>
        <v>240000</v>
      </c>
      <c r="G3631" s="13">
        <f>IF('📄 RON MIẾNG'!B226="","",'📄 RON MIẾNG'!I226)</f>
        <v>260000</v>
      </c>
      <c r="H3631" s="13">
        <f>IF('📄 RON MIẾNG'!B226="","",'📄 RON MIẾNG'!J226)</f>
        <v>280000</v>
      </c>
      <c r="I3631" s="13">
        <f>IF('📄 RON MIẾNG'!B226="","",'📄 RON MIẾNG'!K226)</f>
        <v>0</v>
      </c>
      <c r="J3631" s="1" t="str">
        <f>IF('📄 RON MIẾNG'!B226="","","")</f>
        <v/>
      </c>
      <c r="L3631" s="1">
        <f>N(L3630)+IF(AND('🔎 TRA CỨU NHANH'!$C$2&lt;&gt;"",OR(ISNUMBER(SEARCH('🔎 TRA CỨU NHANH'!$C$2,$A3631)),ISNUMBER(SEARCH('🔎 TRA CỨU NHANH'!$C$2,$B3631)))),1,0)</f>
        <v>0</v>
      </c>
      <c r="M3631" s="1" t="str">
        <f t="shared" si="112"/>
        <v/>
      </c>
      <c r="N3631" s="1">
        <f>N(N3630)+IF(AND('💰 BÁO GIÁ'!$C$27&lt;&gt;"",OR(ISNUMBER(SEARCH('💰 BÁO GIÁ'!$C$27,$A3631)),ISNUMBER(SEARCH('💰 BÁO GIÁ'!$C$27,$B3631)))),1,0)</f>
        <v>0</v>
      </c>
      <c r="O3631" s="1" t="str">
        <f t="shared" si="113"/>
        <v/>
      </c>
    </row>
    <row r="3632" customHeight="1" spans="1:15">
      <c r="A3632" s="1" t="str">
        <f>IF('📄 RON MIẾNG'!B227="","",'📄 RON MIẾNG'!B227)</f>
        <v>HH083493</v>
      </c>
      <c r="B3632" s="1" t="str">
        <f>IF('📄 RON MIẾNG'!B227="","",'📄 RON MIẾNG'!C227)</f>
        <v>Ron miếng Kubota V1500/ V1512 (4D76) Graphite - NICE IN (120/30/50)</v>
      </c>
      <c r="C3632" s="1" t="str">
        <f>IF('📄 RON MIẾNG'!B227="","","Ron miếng")</f>
        <v>Ron miếng</v>
      </c>
      <c r="D3632" s="1" t="str">
        <f>IF('📄 RON MIẾNG'!B227="","",'📄 RON MIẾNG'!F227)</f>
        <v>Cái</v>
      </c>
      <c r="E3632" s="13">
        <f>IF('📄 RON MIẾNG'!B227="","",'📄 RON MIẾNG'!G227)</f>
        <v>0</v>
      </c>
      <c r="F3632" s="13">
        <f>IF('📄 RON MIẾNG'!B227="","",'📄 RON MIẾNG'!H227)</f>
        <v>120000</v>
      </c>
      <c r="G3632" s="13">
        <f>IF('📄 RON MIẾNG'!B227="","",'📄 RON MIẾNG'!I227)</f>
        <v>130000</v>
      </c>
      <c r="H3632" s="13">
        <f>IF('📄 RON MIẾNG'!B227="","",'📄 RON MIẾNG'!J227)</f>
        <v>150000</v>
      </c>
      <c r="I3632" s="13">
        <f>IF('📄 RON MIẾNG'!B227="","",'📄 RON MIẾNG'!K227)</f>
        <v>0</v>
      </c>
      <c r="J3632" s="1" t="str">
        <f>IF('📄 RON MIẾNG'!B227="","","")</f>
        <v/>
      </c>
      <c r="L3632" s="1">
        <f>N(L3631)+IF(AND('🔎 TRA CỨU NHANH'!$C$2&lt;&gt;"",OR(ISNUMBER(SEARCH('🔎 TRA CỨU NHANH'!$C$2,$A3632)),ISNUMBER(SEARCH('🔎 TRA CỨU NHANH'!$C$2,$B3632)))),1,0)</f>
        <v>0</v>
      </c>
      <c r="M3632" s="1" t="str">
        <f t="shared" si="112"/>
        <v/>
      </c>
      <c r="N3632" s="1">
        <f>N(N3631)+IF(AND('💰 BÁO GIÁ'!$C$27&lt;&gt;"",OR(ISNUMBER(SEARCH('💰 BÁO GIÁ'!$C$27,$A3632)),ISNUMBER(SEARCH('💰 BÁO GIÁ'!$C$27,$B3632)))),1,0)</f>
        <v>0</v>
      </c>
      <c r="O3632" s="1" t="str">
        <f t="shared" si="113"/>
        <v/>
      </c>
    </row>
    <row r="3633" customHeight="1" spans="1:15">
      <c r="A3633" s="1" t="str">
        <f>IF('📄 RON MIẾNG'!B228="","",'📄 RON MIẾNG'!B228)</f>
        <v>HH083615</v>
      </c>
      <c r="B3633" s="1" t="str">
        <f>IF('📄 RON MIẾNG'!B228="","",'📄 RON MIẾNG'!C228)</f>
        <v>Ron miếng Kubota V2607, GP, VOLVO D2.6 - NICE IN</v>
      </c>
      <c r="C3633" s="1" t="str">
        <f>IF('📄 RON MIẾNG'!B228="","","Ron miếng")</f>
        <v>Ron miếng</v>
      </c>
      <c r="D3633" s="1" t="str">
        <f>IF('📄 RON MIẾNG'!B228="","",'📄 RON MIẾNG'!F228)</f>
        <v>Cái</v>
      </c>
      <c r="E3633" s="13">
        <f>IF('📄 RON MIẾNG'!B228="","",'📄 RON MIẾNG'!G228)</f>
        <v>0</v>
      </c>
      <c r="F3633" s="13">
        <f>IF('📄 RON MIẾNG'!B228="","",'📄 RON MIẾNG'!H228)</f>
        <v>250000</v>
      </c>
      <c r="G3633" s="13">
        <f>IF('📄 RON MIẾNG'!B228="","",'📄 RON MIẾNG'!I228)</f>
        <v>270000</v>
      </c>
      <c r="H3633" s="13">
        <f>IF('📄 RON MIẾNG'!B228="","",'📄 RON MIẾNG'!J228)</f>
        <v>290000</v>
      </c>
      <c r="I3633" s="13">
        <f>IF('📄 RON MIẾNG'!B228="","",'📄 RON MIẾNG'!K228)</f>
        <v>0</v>
      </c>
      <c r="J3633" s="1" t="str">
        <f>IF('📄 RON MIẾNG'!B228="","","")</f>
        <v/>
      </c>
      <c r="L3633" s="1">
        <f>N(L3632)+IF(AND('🔎 TRA CỨU NHANH'!$C$2&lt;&gt;"",OR(ISNUMBER(SEARCH('🔎 TRA CỨU NHANH'!$C$2,$A3633)),ISNUMBER(SEARCH('🔎 TRA CỨU NHANH'!$C$2,$B3633)))),1,0)</f>
        <v>0</v>
      </c>
      <c r="M3633" s="1" t="str">
        <f t="shared" si="112"/>
        <v/>
      </c>
      <c r="N3633" s="1">
        <f>N(N3632)+IF(AND('💰 BÁO GIÁ'!$C$27&lt;&gt;"",OR(ISNUMBER(SEARCH('💰 BÁO GIÁ'!$C$27,$A3633)),ISNUMBER(SEARCH('💰 BÁO GIÁ'!$C$27,$B3633)))),1,0)</f>
        <v>0</v>
      </c>
      <c r="O3633" s="1" t="str">
        <f t="shared" si="113"/>
        <v/>
      </c>
    </row>
    <row r="3634" customHeight="1" spans="1:15">
      <c r="A3634" s="1" t="str">
        <f>IF('📄 RON MIẾNG'!B229="","",'📄 RON MIẾNG'!B229)</f>
        <v>HH078255</v>
      </c>
      <c r="B3634" s="1" t="str">
        <f>IF('📄 RON MIẾNG'!B229="","",'📄 RON MIẾNG'!C229)</f>
        <v>Ron miếng Kubota V3300 (98) thép - NICE IN</v>
      </c>
      <c r="C3634" s="1" t="str">
        <f>IF('📄 RON MIẾNG'!B229="","","Ron miếng")</f>
        <v>Ron miếng</v>
      </c>
      <c r="D3634" s="1" t="str">
        <f>IF('📄 RON MIẾNG'!B229="","",'📄 RON MIẾNG'!F229)</f>
        <v>Cái</v>
      </c>
      <c r="E3634" s="13">
        <f>IF('📄 RON MIẾNG'!B229="","",'📄 RON MIẾNG'!G229)</f>
        <v>0</v>
      </c>
      <c r="F3634" s="13">
        <f>IF('📄 RON MIẾNG'!B229="","",'📄 RON MIẾNG'!H229)</f>
        <v>230000</v>
      </c>
      <c r="G3634" s="13">
        <f>IF('📄 RON MIẾNG'!B229="","",'📄 RON MIẾNG'!I229)</f>
        <v>245000</v>
      </c>
      <c r="H3634" s="13">
        <f>IF('📄 RON MIẾNG'!B229="","",'📄 RON MIẾNG'!J229)</f>
        <v>260000</v>
      </c>
      <c r="I3634" s="13">
        <f>IF('📄 RON MIẾNG'!B229="","",'📄 RON MIẾNG'!K229)</f>
        <v>0</v>
      </c>
      <c r="J3634" s="1" t="str">
        <f>IF('📄 RON MIẾNG'!B229="","","")</f>
        <v/>
      </c>
      <c r="L3634" s="1">
        <f>N(L3633)+IF(AND('🔎 TRA CỨU NHANH'!$C$2&lt;&gt;"",OR(ISNUMBER(SEARCH('🔎 TRA CỨU NHANH'!$C$2,$A3634)),ISNUMBER(SEARCH('🔎 TRA CỨU NHANH'!$C$2,$B3634)))),1,0)</f>
        <v>0</v>
      </c>
      <c r="M3634" s="1" t="str">
        <f t="shared" si="112"/>
        <v/>
      </c>
      <c r="N3634" s="1">
        <f>N(N3633)+IF(AND('💰 BÁO GIÁ'!$C$27&lt;&gt;"",OR(ISNUMBER(SEARCH('💰 BÁO GIÁ'!$C$27,$A3634)),ISNUMBER(SEARCH('💰 BÁO GIÁ'!$C$27,$B3634)))),1,0)</f>
        <v>0</v>
      </c>
      <c r="O3634" s="1" t="str">
        <f t="shared" si="113"/>
        <v/>
      </c>
    </row>
    <row r="3635" customHeight="1" spans="1:15">
      <c r="A3635" s="1" t="str">
        <f>IF('📄 RON MIẾNG'!B230="","",'📄 RON MIẾNG'!B230)</f>
        <v>HH081774</v>
      </c>
      <c r="B3635" s="1" t="str">
        <f>IF('📄 RON MIẾNG'!B230="","",'📄 RON MIẾNG'!C230)</f>
        <v>Ron miếng Kubota V3307, Thép Inox - NICE IN</v>
      </c>
      <c r="C3635" s="1" t="str">
        <f>IF('📄 RON MIẾNG'!B230="","","Ron miếng")</f>
        <v>Ron miếng</v>
      </c>
      <c r="D3635" s="1" t="str">
        <f>IF('📄 RON MIẾNG'!B230="","",'📄 RON MIẾNG'!F230)</f>
        <v>Cái</v>
      </c>
      <c r="E3635" s="13">
        <f>IF('📄 RON MIẾNG'!B230="","",'📄 RON MIẾNG'!G230)</f>
        <v>0</v>
      </c>
      <c r="F3635" s="13">
        <f>IF('📄 RON MIẾNG'!B230="","",'📄 RON MIẾNG'!H230)</f>
        <v>230000</v>
      </c>
      <c r="G3635" s="13">
        <f>IF('📄 RON MIẾNG'!B230="","",'📄 RON MIẾNG'!I230)</f>
        <v>250000</v>
      </c>
      <c r="H3635" s="13">
        <f>IF('📄 RON MIẾNG'!B230="","",'📄 RON MIẾNG'!J230)</f>
        <v>270000</v>
      </c>
      <c r="I3635" s="13">
        <f>IF('📄 RON MIẾNG'!B230="","",'📄 RON MIẾNG'!K230)</f>
        <v>0</v>
      </c>
      <c r="J3635" s="1" t="str">
        <f>IF('📄 RON MIẾNG'!B230="","","")</f>
        <v/>
      </c>
      <c r="L3635" s="1">
        <f>N(L3634)+IF(AND('🔎 TRA CỨU NHANH'!$C$2&lt;&gt;"",OR(ISNUMBER(SEARCH('🔎 TRA CỨU NHANH'!$C$2,$A3635)),ISNUMBER(SEARCH('🔎 TRA CỨU NHANH'!$C$2,$B3635)))),1,0)</f>
        <v>0</v>
      </c>
      <c r="M3635" s="1" t="str">
        <f t="shared" si="112"/>
        <v/>
      </c>
      <c r="N3635" s="1">
        <f>N(N3634)+IF(AND('💰 BÁO GIÁ'!$C$27&lt;&gt;"",OR(ISNUMBER(SEARCH('💰 BÁO GIÁ'!$C$27,$A3635)),ISNUMBER(SEARCH('💰 BÁO GIÁ'!$C$27,$B3635)))),1,0)</f>
        <v>0</v>
      </c>
      <c r="O3635" s="1" t="str">
        <f t="shared" si="113"/>
        <v/>
      </c>
    </row>
    <row r="3636" customHeight="1" spans="1:15">
      <c r="A3636" s="1" t="str">
        <f>IF('📄 RON MIẾNG'!B231="","",'📄 RON MIẾNG'!B231)</f>
        <v>HH077336</v>
      </c>
      <c r="B3636" s="1" t="str">
        <f>IF('📄 RON MIẾNG'!B231="","",'📄 RON MIẾNG'!C231)</f>
        <v>Ron miếng Kubota V3800 (98), Thép - NICE IN</v>
      </c>
      <c r="C3636" s="1" t="str">
        <f>IF('📄 RON MIẾNG'!B231="","","Ron miếng")</f>
        <v>Ron miếng</v>
      </c>
      <c r="D3636" s="1" t="str">
        <f>IF('📄 RON MIẾNG'!B231="","",'📄 RON MIẾNG'!F231)</f>
        <v>Cái</v>
      </c>
      <c r="E3636" s="13">
        <f>IF('📄 RON MIẾNG'!B231="","",'📄 RON MIẾNG'!G231)</f>
        <v>0</v>
      </c>
      <c r="F3636" s="13">
        <f>IF('📄 RON MIẾNG'!B231="","",'📄 RON MIẾNG'!H231)</f>
        <v>230000</v>
      </c>
      <c r="G3636" s="13">
        <f>IF('📄 RON MIẾNG'!B231="","",'📄 RON MIẾNG'!I231)</f>
        <v>245000</v>
      </c>
      <c r="H3636" s="13">
        <f>IF('📄 RON MIẾNG'!B231="","",'📄 RON MIẾNG'!J231)</f>
        <v>260000</v>
      </c>
      <c r="I3636" s="13">
        <f>IF('📄 RON MIẾNG'!B231="","",'📄 RON MIẾNG'!K231)</f>
        <v>0</v>
      </c>
      <c r="J3636" s="1" t="str">
        <f>IF('📄 RON MIẾNG'!B231="","","")</f>
        <v/>
      </c>
      <c r="L3636" s="1">
        <f>N(L3635)+IF(AND('🔎 TRA CỨU NHANH'!$C$2&lt;&gt;"",OR(ISNUMBER(SEARCH('🔎 TRA CỨU NHANH'!$C$2,$A3636)),ISNUMBER(SEARCH('🔎 TRA CỨU NHANH'!$C$2,$B3636)))),1,0)</f>
        <v>0</v>
      </c>
      <c r="M3636" s="1" t="str">
        <f t="shared" si="112"/>
        <v/>
      </c>
      <c r="N3636" s="1">
        <f>N(N3635)+IF(AND('💰 BÁO GIÁ'!$C$27&lt;&gt;"",OR(ISNUMBER(SEARCH('💰 BÁO GIÁ'!$C$27,$A3636)),ISNUMBER(SEARCH('💰 BÁO GIÁ'!$C$27,$B3636)))),1,0)</f>
        <v>0</v>
      </c>
      <c r="O3636" s="1" t="str">
        <f t="shared" si="113"/>
        <v/>
      </c>
    </row>
    <row r="3637" customHeight="1" spans="1:15">
      <c r="A3637" s="1" t="str">
        <f>IF('📄 RON MIẾNG'!B232="","",'📄 RON MIẾNG'!B232)</f>
        <v>HH083616</v>
      </c>
      <c r="B3637" s="1" t="str">
        <f>IF('📄 RON MIẾNG'!B232="","",'📄 RON MIẾNG'!C232)</f>
        <v>Ron miếng Kubota V4300, GP + thép - NICE IN</v>
      </c>
      <c r="C3637" s="1" t="str">
        <f>IF('📄 RON MIẾNG'!B232="","","Ron miếng")</f>
        <v>Ron miếng</v>
      </c>
      <c r="D3637" s="1" t="str">
        <f>IF('📄 RON MIẾNG'!B232="","",'📄 RON MIẾNG'!F232)</f>
        <v>Cái</v>
      </c>
      <c r="E3637" s="13">
        <f>IF('📄 RON MIẾNG'!B232="","",'📄 RON MIẾNG'!G232)</f>
        <v>0</v>
      </c>
      <c r="F3637" s="13">
        <f>IF('📄 RON MIẾNG'!B232="","",'📄 RON MIẾNG'!H232)</f>
        <v>395000</v>
      </c>
      <c r="G3637" s="13">
        <f>IF('📄 RON MIẾNG'!B232="","",'📄 RON MIẾNG'!I232)</f>
        <v>420000</v>
      </c>
      <c r="H3637" s="13">
        <f>IF('📄 RON MIẾNG'!B232="","",'📄 RON MIẾNG'!J232)</f>
        <v>450000</v>
      </c>
      <c r="I3637" s="13">
        <f>IF('📄 RON MIẾNG'!B232="","",'📄 RON MIẾNG'!K232)</f>
        <v>0</v>
      </c>
      <c r="J3637" s="1" t="str">
        <f>IF('📄 RON MIẾNG'!B232="","","")</f>
        <v/>
      </c>
      <c r="L3637" s="1">
        <f>N(L3636)+IF(AND('🔎 TRA CỨU NHANH'!$C$2&lt;&gt;"",OR(ISNUMBER(SEARCH('🔎 TRA CỨU NHANH'!$C$2,$A3637)),ISNUMBER(SEARCH('🔎 TRA CỨU NHANH'!$C$2,$B3637)))),1,0)</f>
        <v>0</v>
      </c>
      <c r="M3637" s="1" t="str">
        <f t="shared" si="112"/>
        <v/>
      </c>
      <c r="N3637" s="1">
        <f>N(N3636)+IF(AND('💰 BÁO GIÁ'!$C$27&lt;&gt;"",OR(ISNUMBER(SEARCH('💰 BÁO GIÁ'!$C$27,$A3637)),ISNUMBER(SEARCH('💰 BÁO GIÁ'!$C$27,$B3637)))),1,0)</f>
        <v>0</v>
      </c>
      <c r="O3637" s="1" t="str">
        <f t="shared" si="113"/>
        <v/>
      </c>
    </row>
    <row r="3638" customHeight="1" spans="1:15">
      <c r="A3638" s="1" t="str">
        <f>IF('📄 RON MIẾNG'!B233="","",'📄 RON MIẾNG'!B233)</f>
        <v/>
      </c>
      <c r="B3638" s="1" t="str">
        <f>IF('📄 RON MIẾNG'!B233="","",'📄 RON MIẾNG'!C233)</f>
        <v/>
      </c>
      <c r="C3638" s="1" t="str">
        <f>IF('📄 RON MIẾNG'!B233="","","Ron miếng")</f>
        <v/>
      </c>
      <c r="D3638" s="1" t="str">
        <f>IF('📄 RON MIẾNG'!B233="","",'📄 RON MIẾNG'!F233)</f>
        <v/>
      </c>
      <c r="E3638" s="1" t="str">
        <f>IF('📄 RON MIẾNG'!B233="","",'📄 RON MIẾNG'!G233)</f>
        <v/>
      </c>
      <c r="F3638" s="1" t="str">
        <f>IF('📄 RON MIẾNG'!B233="","",'📄 RON MIẾNG'!H233)</f>
        <v/>
      </c>
      <c r="G3638" s="1" t="str">
        <f>IF('📄 RON MIẾNG'!B233="","",'📄 RON MIẾNG'!I233)</f>
        <v/>
      </c>
      <c r="H3638" s="1" t="str">
        <f>IF('📄 RON MIẾNG'!B233="","",'📄 RON MIẾNG'!J233)</f>
        <v/>
      </c>
      <c r="I3638" s="1" t="str">
        <f>IF('📄 RON MIẾNG'!B233="","",'📄 RON MIẾNG'!K233)</f>
        <v/>
      </c>
      <c r="J3638" s="1" t="str">
        <f>IF('📄 RON MIẾNG'!B233="","","")</f>
        <v/>
      </c>
      <c r="L3638" s="1">
        <f>N(L3637)+IF(AND('🔎 TRA CỨU NHANH'!$C$2&lt;&gt;"",OR(ISNUMBER(SEARCH('🔎 TRA CỨU NHANH'!$C$2,$A3638)),ISNUMBER(SEARCH('🔎 TRA CỨU NHANH'!$C$2,$B3638)))),1,0)</f>
        <v>0</v>
      </c>
      <c r="M3638" s="1" t="str">
        <f t="shared" si="112"/>
        <v/>
      </c>
      <c r="N3638" s="1">
        <f>N(N3637)+IF(AND('💰 BÁO GIÁ'!$C$27&lt;&gt;"",OR(ISNUMBER(SEARCH('💰 BÁO GIÁ'!$C$27,$A3638)),ISNUMBER(SEARCH('💰 BÁO GIÁ'!$C$27,$B3638)))),1,0)</f>
        <v>0</v>
      </c>
      <c r="O3638" s="1" t="str">
        <f t="shared" si="113"/>
        <v/>
      </c>
    </row>
    <row r="3639" customHeight="1" spans="1:15">
      <c r="A3639" s="1" t="str">
        <f>IF('📄 RON MIẾNG'!B234="","",'📄 RON MIẾNG'!B234)</f>
        <v>HH083955</v>
      </c>
      <c r="B3639" s="1" t="str">
        <f>IF('📄 RON MIẾNG'!B234="","",'📄 RON MIẾNG'!C234)</f>
        <v>Ron miếng Fuso Mercedes OM906 - 6S20 , Steel thép - DF</v>
      </c>
      <c r="C3639" s="1" t="str">
        <f>IF('📄 RON MIẾNG'!B234="","","Ron miếng")</f>
        <v>Ron miếng</v>
      </c>
      <c r="D3639" s="1" t="str">
        <f>IF('📄 RON MIẾNG'!B234="","",'📄 RON MIẾNG'!F234)</f>
        <v>Cái</v>
      </c>
      <c r="E3639" s="13">
        <f>IF('📄 RON MIẾNG'!B234="","",'📄 RON MIẾNG'!G234)</f>
        <v>0</v>
      </c>
      <c r="F3639" s="13">
        <f>IF('📄 RON MIẾNG'!B234="","",'📄 RON MIẾNG'!H234)</f>
        <v>950000</v>
      </c>
      <c r="G3639" s="13">
        <f>IF('📄 RON MIẾNG'!B234="","",'📄 RON MIẾNG'!I234)</f>
        <v>1050000</v>
      </c>
      <c r="H3639" s="13">
        <f>IF('📄 RON MIẾNG'!B234="","",'📄 RON MIẾNG'!J234)</f>
        <v>1150000</v>
      </c>
      <c r="I3639" s="13">
        <f>IF('📄 RON MIẾNG'!B234="","",'📄 RON MIẾNG'!K234)</f>
        <v>0</v>
      </c>
      <c r="J3639" s="1" t="str">
        <f>IF('📄 RON MIẾNG'!B234="","","")</f>
        <v/>
      </c>
      <c r="L3639" s="1">
        <f>N(L3638)+IF(AND('🔎 TRA CỨU NHANH'!$C$2&lt;&gt;"",OR(ISNUMBER(SEARCH('🔎 TRA CỨU NHANH'!$C$2,$A3639)),ISNUMBER(SEARCH('🔎 TRA CỨU NHANH'!$C$2,$B3639)))),1,0)</f>
        <v>0</v>
      </c>
      <c r="M3639" s="1" t="str">
        <f t="shared" si="112"/>
        <v/>
      </c>
      <c r="N3639" s="1">
        <f>N(N3638)+IF(AND('💰 BÁO GIÁ'!$C$27&lt;&gt;"",OR(ISNUMBER(SEARCH('💰 BÁO GIÁ'!$C$27,$A3639)),ISNUMBER(SEARCH('💰 BÁO GIÁ'!$C$27,$B3639)))),1,0)</f>
        <v>0</v>
      </c>
      <c r="O3639" s="1" t="str">
        <f t="shared" si="113"/>
        <v/>
      </c>
    </row>
    <row r="3640" customHeight="1" spans="1:15">
      <c r="A3640" s="1" t="str">
        <f>IF('📄 RON MIẾNG'!B235="","",'📄 RON MIẾNG'!B235)</f>
        <v/>
      </c>
      <c r="B3640" s="1" t="str">
        <f>IF('📄 RON MIẾNG'!B235="","",'📄 RON MIẾNG'!C235)</f>
        <v/>
      </c>
      <c r="C3640" s="1" t="str">
        <f>IF('📄 RON MIẾNG'!B235="","","Ron miếng")</f>
        <v/>
      </c>
      <c r="D3640" s="1" t="str">
        <f>IF('📄 RON MIẾNG'!B235="","",'📄 RON MIẾNG'!F235)</f>
        <v/>
      </c>
      <c r="E3640" s="1" t="str">
        <f>IF('📄 RON MIẾNG'!B235="","",'📄 RON MIẾNG'!G235)</f>
        <v/>
      </c>
      <c r="F3640" s="1" t="str">
        <f>IF('📄 RON MIẾNG'!B235="","",'📄 RON MIẾNG'!H235)</f>
        <v/>
      </c>
      <c r="G3640" s="1" t="str">
        <f>IF('📄 RON MIẾNG'!B235="","",'📄 RON MIẾNG'!I235)</f>
        <v/>
      </c>
      <c r="H3640" s="1" t="str">
        <f>IF('📄 RON MIẾNG'!B235="","",'📄 RON MIẾNG'!J235)</f>
        <v/>
      </c>
      <c r="I3640" s="1" t="str">
        <f>IF('📄 RON MIẾNG'!B235="","",'📄 RON MIẾNG'!K235)</f>
        <v/>
      </c>
      <c r="J3640" s="1" t="str">
        <f>IF('📄 RON MIẾNG'!B235="","","")</f>
        <v/>
      </c>
      <c r="L3640" s="1">
        <f>N(L3639)+IF(AND('🔎 TRA CỨU NHANH'!$C$2&lt;&gt;"",OR(ISNUMBER(SEARCH('🔎 TRA CỨU NHANH'!$C$2,$A3640)),ISNUMBER(SEARCH('🔎 TRA CỨU NHANH'!$C$2,$B3640)))),1,0)</f>
        <v>0</v>
      </c>
      <c r="M3640" s="1" t="str">
        <f t="shared" si="112"/>
        <v/>
      </c>
      <c r="N3640" s="1">
        <f>N(N3639)+IF(AND('💰 BÁO GIÁ'!$C$27&lt;&gt;"",OR(ISNUMBER(SEARCH('💰 BÁO GIÁ'!$C$27,$A3640)),ISNUMBER(SEARCH('💰 BÁO GIÁ'!$C$27,$B3640)))),1,0)</f>
        <v>0</v>
      </c>
      <c r="O3640" s="1" t="str">
        <f t="shared" si="113"/>
        <v/>
      </c>
    </row>
    <row r="3641" customHeight="1" spans="1:15">
      <c r="A3641" s="1" t="str">
        <f>IF('📄 RON MIẾNG'!B236="","",'📄 RON MIẾNG'!B236)</f>
        <v>HH084272</v>
      </c>
      <c r="B3641" s="1" t="str">
        <f>IF('📄 RON MIẾNG'!B236="","",'📄 RON MIẾNG'!C236)</f>
        <v>Ron miếng Toyota 11Z, ASB amiang - DF</v>
      </c>
      <c r="C3641" s="1" t="str">
        <f>IF('📄 RON MIẾNG'!B236="","","Ron miếng")</f>
        <v>Ron miếng</v>
      </c>
      <c r="D3641" s="1" t="str">
        <f>IF('📄 RON MIẾNG'!B236="","",'📄 RON MIẾNG'!F236)</f>
        <v>Cái</v>
      </c>
      <c r="E3641" s="13">
        <f>IF('📄 RON MIẾNG'!B236="","",'📄 RON MIẾNG'!G236)</f>
        <v>0</v>
      </c>
      <c r="F3641" s="13">
        <f>IF('📄 RON MIẾNG'!B236="","",'📄 RON MIẾNG'!H236)</f>
        <v>200000</v>
      </c>
      <c r="G3641" s="13">
        <f>IF('📄 RON MIẾNG'!B236="","",'📄 RON MIẾNG'!I236)</f>
        <v>220000</v>
      </c>
      <c r="H3641" s="13">
        <f>IF('📄 RON MIẾNG'!B236="","",'📄 RON MIẾNG'!J236)</f>
        <v>240000</v>
      </c>
      <c r="I3641" s="13">
        <f>IF('📄 RON MIẾNG'!B236="","",'📄 RON MIẾNG'!K236)</f>
        <v>0</v>
      </c>
      <c r="J3641" s="1" t="str">
        <f>IF('📄 RON MIẾNG'!B236="","","")</f>
        <v/>
      </c>
      <c r="L3641" s="1">
        <f>N(L3640)+IF(AND('🔎 TRA CỨU NHANH'!$C$2&lt;&gt;"",OR(ISNUMBER(SEARCH('🔎 TRA CỨU NHANH'!$C$2,$A3641)),ISNUMBER(SEARCH('🔎 TRA CỨU NHANH'!$C$2,$B3641)))),1,0)</f>
        <v>0</v>
      </c>
      <c r="M3641" s="1" t="str">
        <f t="shared" si="112"/>
        <v/>
      </c>
      <c r="N3641" s="1">
        <f>N(N3640)+IF(AND('💰 BÁO GIÁ'!$C$27&lt;&gt;"",OR(ISNUMBER(SEARCH('💰 BÁO GIÁ'!$C$27,$A3641)),ISNUMBER(SEARCH('💰 BÁO GIÁ'!$C$27,$B3641)))),1,0)</f>
        <v>0</v>
      </c>
      <c r="O3641" s="1" t="str">
        <f t="shared" si="113"/>
        <v/>
      </c>
    </row>
    <row r="3642" customHeight="1" spans="1:15">
      <c r="A3642" s="1" t="str">
        <f>IF('📄 RON MIẾNG'!B237="","",'📄 RON MIẾNG'!B237)</f>
        <v>HH078267</v>
      </c>
      <c r="B3642" s="1" t="str">
        <f>IF('📄 RON MIẾNG'!B237="","",'📄 RON MIẾNG'!C237)</f>
        <v>Ron miếng Toyota 1Z/2Z amiang - NICE IN</v>
      </c>
      <c r="C3642" s="1" t="str">
        <f>IF('📄 RON MIẾNG'!B237="","","Ron miếng")</f>
        <v>Ron miếng</v>
      </c>
      <c r="D3642" s="1" t="str">
        <f>IF('📄 RON MIẾNG'!B237="","",'📄 RON MIẾNG'!F237)</f>
        <v>Cái</v>
      </c>
      <c r="E3642" s="13">
        <f>IF('📄 RON MIẾNG'!B237="","",'📄 RON MIẾNG'!G237)</f>
        <v>0</v>
      </c>
      <c r="F3642" s="13">
        <f>IF('📄 RON MIẾNG'!B237="","",'📄 RON MIẾNG'!H237)</f>
        <v>90000</v>
      </c>
      <c r="G3642" s="13">
        <f>IF('📄 RON MIẾNG'!B237="","",'📄 RON MIẾNG'!I237)</f>
        <v>100000</v>
      </c>
      <c r="H3642" s="13">
        <f>IF('📄 RON MIẾNG'!B237="","",'📄 RON MIẾNG'!J237)</f>
        <v>110000</v>
      </c>
      <c r="I3642" s="13">
        <f>IF('📄 RON MIẾNG'!B237="","",'📄 RON MIẾNG'!K237)</f>
        <v>0</v>
      </c>
      <c r="J3642" s="1" t="str">
        <f>IF('📄 RON MIẾNG'!B237="","","")</f>
        <v/>
      </c>
      <c r="L3642" s="1">
        <f>N(L3641)+IF(AND('🔎 TRA CỨU NHANH'!$C$2&lt;&gt;"",OR(ISNUMBER(SEARCH('🔎 TRA CỨU NHANH'!$C$2,$A3642)),ISNUMBER(SEARCH('🔎 TRA CỨU NHANH'!$C$2,$B3642)))),1,0)</f>
        <v>0</v>
      </c>
      <c r="M3642" s="1" t="str">
        <f t="shared" si="112"/>
        <v/>
      </c>
      <c r="N3642" s="1">
        <f>N(N3641)+IF(AND('💰 BÁO GIÁ'!$C$27&lt;&gt;"",OR(ISNUMBER(SEARCH('💰 BÁO GIÁ'!$C$27,$A3642)),ISNUMBER(SEARCH('💰 BÁO GIÁ'!$C$27,$B3642)))),1,0)</f>
        <v>0</v>
      </c>
      <c r="O3642" s="1" t="str">
        <f t="shared" si="113"/>
        <v/>
      </c>
    </row>
    <row r="3643" customHeight="1" spans="1:15">
      <c r="A3643" s="1" t="str">
        <f>IF('📄 RON MIẾNG'!B238="","",'📄 RON MIẾNG'!B238)</f>
        <v>HH084273</v>
      </c>
      <c r="B3643" s="1" t="str">
        <f>IF('📄 RON MIẾNG'!B238="","",'📄 RON MIẾNG'!C238)</f>
        <v>Ron miếng Toyota 2Z-1/ 3Z, ASB amiang - DF</v>
      </c>
      <c r="C3643" s="1" t="str">
        <f>IF('📄 RON MIẾNG'!B238="","","Ron miếng")</f>
        <v>Ron miếng</v>
      </c>
      <c r="D3643" s="1" t="str">
        <f>IF('📄 RON MIẾNG'!B238="","",'📄 RON MIẾNG'!F238)</f>
        <v>Cái</v>
      </c>
      <c r="E3643" s="13">
        <f>IF('📄 RON MIẾNG'!B238="","",'📄 RON MIẾNG'!G238)</f>
        <v>0</v>
      </c>
      <c r="F3643" s="13">
        <f>IF('📄 RON MIẾNG'!B238="","",'📄 RON MIẾNG'!H238)</f>
        <v>120000</v>
      </c>
      <c r="G3643" s="13">
        <f>IF('📄 RON MIẾNG'!B238="","",'📄 RON MIẾNG'!I238)</f>
        <v>130000</v>
      </c>
      <c r="H3643" s="13">
        <f>IF('📄 RON MIẾNG'!B238="","",'📄 RON MIẾNG'!J238)</f>
        <v>150000</v>
      </c>
      <c r="I3643" s="13">
        <f>IF('📄 RON MIẾNG'!B238="","",'📄 RON MIẾNG'!K238)</f>
        <v>0</v>
      </c>
      <c r="J3643" s="1" t="str">
        <f>IF('📄 RON MIẾNG'!B238="","","")</f>
        <v/>
      </c>
      <c r="L3643" s="1">
        <f>N(L3642)+IF(AND('🔎 TRA CỨU NHANH'!$C$2&lt;&gt;"",OR(ISNUMBER(SEARCH('🔎 TRA CỨU NHANH'!$C$2,$A3643)),ISNUMBER(SEARCH('🔎 TRA CỨU NHANH'!$C$2,$B3643)))),1,0)</f>
        <v>0</v>
      </c>
      <c r="M3643" s="1" t="str">
        <f t="shared" si="112"/>
        <v/>
      </c>
      <c r="N3643" s="1">
        <f>N(N3642)+IF(AND('💰 BÁO GIÁ'!$C$27&lt;&gt;"",OR(ISNUMBER(SEARCH('💰 BÁO GIÁ'!$C$27,$A3643)),ISNUMBER(SEARCH('💰 BÁO GIÁ'!$C$27,$B3643)))),1,0)</f>
        <v>0</v>
      </c>
      <c r="O3643" s="1" t="str">
        <f t="shared" si="113"/>
        <v/>
      </c>
    </row>
    <row r="3644" customHeight="1" spans="1:15">
      <c r="A3644" s="1" t="str">
        <f>IF('📄 RON MIẾNG'!B239="","",'📄 RON MIẾNG'!B239)</f>
        <v/>
      </c>
      <c r="B3644" s="1" t="str">
        <f>IF('📄 RON MIẾNG'!B239="","",'📄 RON MIẾNG'!C239)</f>
        <v/>
      </c>
      <c r="C3644" s="1" t="str">
        <f>IF('📄 RON MIẾNG'!B239="","","Ron miếng")</f>
        <v/>
      </c>
      <c r="D3644" s="1" t="str">
        <f>IF('📄 RON MIẾNG'!B239="","",'📄 RON MIẾNG'!F239)</f>
        <v/>
      </c>
      <c r="E3644" s="1" t="str">
        <f>IF('📄 RON MIẾNG'!B239="","",'📄 RON MIẾNG'!G239)</f>
        <v/>
      </c>
      <c r="F3644" s="1" t="str">
        <f>IF('📄 RON MIẾNG'!B239="","",'📄 RON MIẾNG'!H239)</f>
        <v/>
      </c>
      <c r="G3644" s="1" t="str">
        <f>IF('📄 RON MIẾNG'!B239="","",'📄 RON MIẾNG'!I239)</f>
        <v/>
      </c>
      <c r="H3644" s="1" t="str">
        <f>IF('📄 RON MIẾNG'!B239="","",'📄 RON MIẾNG'!J239)</f>
        <v/>
      </c>
      <c r="I3644" s="1" t="str">
        <f>IF('📄 RON MIẾNG'!B239="","",'📄 RON MIẾNG'!K239)</f>
        <v/>
      </c>
      <c r="J3644" s="1" t="str">
        <f>IF('📄 RON MIẾNG'!B239="","","")</f>
        <v/>
      </c>
      <c r="L3644" s="1">
        <f>N(L3643)+IF(AND('🔎 TRA CỨU NHANH'!$C$2&lt;&gt;"",OR(ISNUMBER(SEARCH('🔎 TRA CỨU NHANH'!$C$2,$A3644)),ISNUMBER(SEARCH('🔎 TRA CỨU NHANH'!$C$2,$B3644)))),1,0)</f>
        <v>0</v>
      </c>
      <c r="M3644" s="1" t="str">
        <f t="shared" si="112"/>
        <v/>
      </c>
      <c r="N3644" s="1">
        <f>N(N3643)+IF(AND('💰 BÁO GIÁ'!$C$27&lt;&gt;"",OR(ISNUMBER(SEARCH('💰 BÁO GIÁ'!$C$27,$A3644)),ISNUMBER(SEARCH('💰 BÁO GIÁ'!$C$27,$B3644)))),1,0)</f>
        <v>0</v>
      </c>
      <c r="O3644" s="1" t="str">
        <f t="shared" si="113"/>
        <v/>
      </c>
    </row>
    <row r="3645" customHeight="1" spans="1:15">
      <c r="A3645" s="1" t="str">
        <f>IF('📄 RON MIẾNG'!B240="","",'📄 RON MIẾNG'!B240)</f>
        <v>HH072079</v>
      </c>
      <c r="B3645" s="1" t="str">
        <f>IF('📄 RON MIẾNG'!B240="","",'📄 RON MIẾNG'!C240)</f>
        <v>Ron miếng 3204 (kim loại + sợi carbon) - DF</v>
      </c>
      <c r="C3645" s="1" t="str">
        <f>IF('📄 RON MIẾNG'!B240="","","Ron miếng")</f>
        <v>Ron miếng</v>
      </c>
      <c r="D3645" s="1" t="str">
        <f>IF('📄 RON MIẾNG'!B240="","",'📄 RON MIẾNG'!F240)</f>
        <v>Cái</v>
      </c>
      <c r="E3645" s="13">
        <f>IF('📄 RON MIẾNG'!B240="","",'📄 RON MIẾNG'!G240)</f>
        <v>0</v>
      </c>
      <c r="F3645" s="13">
        <f>IF('📄 RON MIẾNG'!B240="","",'📄 RON MIẾNG'!H240)</f>
        <v>0</v>
      </c>
      <c r="G3645" s="13">
        <f>IF('📄 RON MIẾNG'!B240="","",'📄 RON MIẾNG'!I240)</f>
        <v>250000</v>
      </c>
      <c r="H3645" s="13">
        <f>IF('📄 RON MIẾNG'!B240="","",'📄 RON MIẾNG'!J240)</f>
        <v>300000</v>
      </c>
      <c r="I3645" s="13">
        <f>IF('📄 RON MIẾNG'!B240="","",'📄 RON MIẾNG'!K240)</f>
        <v>0</v>
      </c>
      <c r="J3645" s="1" t="str">
        <f>IF('📄 RON MIẾNG'!B240="","","")</f>
        <v/>
      </c>
      <c r="L3645" s="1">
        <f>N(L3644)+IF(AND('🔎 TRA CỨU NHANH'!$C$2&lt;&gt;"",OR(ISNUMBER(SEARCH('🔎 TRA CỨU NHANH'!$C$2,$A3645)),ISNUMBER(SEARCH('🔎 TRA CỨU NHANH'!$C$2,$B3645)))),1,0)</f>
        <v>0</v>
      </c>
      <c r="M3645" s="1" t="str">
        <f t="shared" si="112"/>
        <v/>
      </c>
      <c r="N3645" s="1">
        <f>N(N3644)+IF(AND('💰 BÁO GIÁ'!$C$27&lt;&gt;"",OR(ISNUMBER(SEARCH('💰 BÁO GIÁ'!$C$27,$A3645)),ISNUMBER(SEARCH('💰 BÁO GIÁ'!$C$27,$B3645)))),1,0)</f>
        <v>0</v>
      </c>
      <c r="O3645" s="1" t="str">
        <f t="shared" si="113"/>
        <v/>
      </c>
    </row>
    <row r="3646" customHeight="1" spans="1:15">
      <c r="A3646" s="1" t="str">
        <f>IF('📄 RON MIẾNG'!B241="","",'📄 RON MIẾNG'!B241)</f>
        <v>HH072080</v>
      </c>
      <c r="B3646" s="1" t="str">
        <f>IF('📄 RON MIẾNG'!B241="","",'📄 RON MIẾNG'!C241)</f>
        <v>Ron miếng 3304DI (NEW) (kim loại + sợi carbon) - DF</v>
      </c>
      <c r="C3646" s="1" t="str">
        <f>IF('📄 RON MIẾNG'!B241="","","Ron miếng")</f>
        <v>Ron miếng</v>
      </c>
      <c r="D3646" s="1" t="str">
        <f>IF('📄 RON MIẾNG'!B241="","",'📄 RON MIẾNG'!F241)</f>
        <v>Cái</v>
      </c>
      <c r="E3646" s="13">
        <f>IF('📄 RON MIẾNG'!B241="","",'📄 RON MIẾNG'!G241)</f>
        <v>0</v>
      </c>
      <c r="F3646" s="13">
        <f>IF('📄 RON MIẾNG'!B241="","",'📄 RON MIẾNG'!H241)</f>
        <v>0</v>
      </c>
      <c r="G3646" s="13">
        <f>IF('📄 RON MIẾNG'!B241="","",'📄 RON MIẾNG'!I241)</f>
        <v>304000</v>
      </c>
      <c r="H3646" s="13">
        <f>IF('📄 RON MIẾNG'!B241="","",'📄 RON MIẾNG'!J241)</f>
        <v>320000</v>
      </c>
      <c r="I3646" s="13">
        <f>IF('📄 RON MIẾNG'!B241="","",'📄 RON MIẾNG'!K241)</f>
        <v>0</v>
      </c>
      <c r="J3646" s="1" t="str">
        <f>IF('📄 RON MIẾNG'!B241="","","")</f>
        <v/>
      </c>
      <c r="L3646" s="1">
        <f>N(L3645)+IF(AND('🔎 TRA CỨU NHANH'!$C$2&lt;&gt;"",OR(ISNUMBER(SEARCH('🔎 TRA CỨU NHANH'!$C$2,$A3646)),ISNUMBER(SEARCH('🔎 TRA CỨU NHANH'!$C$2,$B3646)))),1,0)</f>
        <v>0</v>
      </c>
      <c r="M3646" s="1" t="str">
        <f t="shared" si="112"/>
        <v/>
      </c>
      <c r="N3646" s="1">
        <f>N(N3645)+IF(AND('💰 BÁO GIÁ'!$C$27&lt;&gt;"",OR(ISNUMBER(SEARCH('💰 BÁO GIÁ'!$C$27,$A3646)),ISNUMBER(SEARCH('💰 BÁO GIÁ'!$C$27,$B3646)))),1,0)</f>
        <v>0</v>
      </c>
      <c r="O3646" s="1" t="str">
        <f t="shared" si="113"/>
        <v/>
      </c>
    </row>
    <row r="3647" customHeight="1" spans="1:15">
      <c r="A3647" s="1" t="str">
        <f>IF('📄 RON MIẾNG'!B242="","",'📄 RON MIẾNG'!B242)</f>
        <v>HH072757</v>
      </c>
      <c r="B3647" s="1" t="str">
        <f>IF('📄 RON MIẾNG'!B242="","",'📄 RON MIẾNG'!C242)</f>
        <v>Ron miếng 3306 DI (NEW) Amiang + Kim loại - DF</v>
      </c>
      <c r="C3647" s="1" t="str">
        <f>IF('📄 RON MIẾNG'!B242="","","Ron miếng")</f>
        <v>Ron miếng</v>
      </c>
      <c r="D3647" s="1" t="str">
        <f>IF('📄 RON MIẾNG'!B242="","",'📄 RON MIẾNG'!F242)</f>
        <v>Bộ</v>
      </c>
      <c r="E3647" s="13">
        <f>IF('📄 RON MIẾNG'!B242="","",'📄 RON MIẾNG'!G242)</f>
        <v>0</v>
      </c>
      <c r="F3647" s="13">
        <f>IF('📄 RON MIẾNG'!B242="","",'📄 RON MIẾNG'!H242)</f>
        <v>350000</v>
      </c>
      <c r="G3647" s="13">
        <f>IF('📄 RON MIẾNG'!B242="","",'📄 RON MIẾNG'!I242)</f>
        <v>370000</v>
      </c>
      <c r="H3647" s="13">
        <f>IF('📄 RON MIẾNG'!B242="","",'📄 RON MIẾNG'!J242)</f>
        <v>400000</v>
      </c>
      <c r="I3647" s="13">
        <f>IF('📄 RON MIẾNG'!B242="","",'📄 RON MIẾNG'!K242)</f>
        <v>0</v>
      </c>
      <c r="J3647" s="1" t="str">
        <f>IF('📄 RON MIẾNG'!B242="","","")</f>
        <v/>
      </c>
      <c r="L3647" s="1">
        <f>N(L3646)+IF(AND('🔎 TRA CỨU NHANH'!$C$2&lt;&gt;"",OR(ISNUMBER(SEARCH('🔎 TRA CỨU NHANH'!$C$2,$A3647)),ISNUMBER(SEARCH('🔎 TRA CỨU NHANH'!$C$2,$B3647)))),1,0)</f>
        <v>0</v>
      </c>
      <c r="M3647" s="1" t="str">
        <f t="shared" si="112"/>
        <v/>
      </c>
      <c r="N3647" s="1">
        <f>N(N3646)+IF(AND('💰 BÁO GIÁ'!$C$27&lt;&gt;"",OR(ISNUMBER(SEARCH('💰 BÁO GIÁ'!$C$27,$A3647)),ISNUMBER(SEARCH('💰 BÁO GIÁ'!$C$27,$B3647)))),1,0)</f>
        <v>0</v>
      </c>
      <c r="O3647" s="1" t="str">
        <f t="shared" si="113"/>
        <v/>
      </c>
    </row>
    <row r="3648" customHeight="1" spans="1:15">
      <c r="A3648" s="1" t="str">
        <f>IF('📄 RON MIẾNG'!B243="","",'📄 RON MIẾNG'!B243)</f>
        <v>HH0662</v>
      </c>
      <c r="B3648" s="1" t="str">
        <f>IF('📄 RON MIẾNG'!B243="","",'📄 RON MIẾNG'!C243)</f>
        <v>Ron miếng 3306DI (1 lỗ) Amiang TAIWAN</v>
      </c>
      <c r="C3648" s="1" t="str">
        <f>IF('📄 RON MIẾNG'!B243="","","Ron miếng")</f>
        <v>Ron miếng</v>
      </c>
      <c r="D3648" s="1" t="str">
        <f>IF('📄 RON MIẾNG'!B243="","",'📄 RON MIẾNG'!F243)</f>
        <v>Bộ</v>
      </c>
      <c r="E3648" s="13">
        <f>IF('📄 RON MIẾNG'!B243="","",'📄 RON MIẾNG'!G243)</f>
        <v>0</v>
      </c>
      <c r="F3648" s="13">
        <f>IF('📄 RON MIẾNG'!B243="","",'📄 RON MIẾNG'!H243)</f>
        <v>0</v>
      </c>
      <c r="G3648" s="13">
        <f>IF('📄 RON MIẾNG'!B243="","",'📄 RON MIẾNG'!I243)</f>
        <v>0</v>
      </c>
      <c r="H3648" s="13">
        <f>IF('📄 RON MIẾNG'!B243="","",'📄 RON MIẾNG'!J243)</f>
        <v>0</v>
      </c>
      <c r="I3648" s="13">
        <f>IF('📄 RON MIẾNG'!B243="","",'📄 RON MIẾNG'!K243)</f>
        <v>0</v>
      </c>
      <c r="J3648" s="1" t="str">
        <f>IF('📄 RON MIẾNG'!B243="","","")</f>
        <v/>
      </c>
      <c r="L3648" s="1">
        <f>N(L3647)+IF(AND('🔎 TRA CỨU NHANH'!$C$2&lt;&gt;"",OR(ISNUMBER(SEARCH('🔎 TRA CỨU NHANH'!$C$2,$A3648)),ISNUMBER(SEARCH('🔎 TRA CỨU NHANH'!$C$2,$B3648)))),1,0)</f>
        <v>0</v>
      </c>
      <c r="M3648" s="1" t="str">
        <f t="shared" si="112"/>
        <v/>
      </c>
      <c r="N3648" s="1">
        <f>N(N3647)+IF(AND('💰 BÁO GIÁ'!$C$27&lt;&gt;"",OR(ISNUMBER(SEARCH('💰 BÁO GIÁ'!$C$27,$A3648)),ISNUMBER(SEARCH('💰 BÁO GIÁ'!$C$27,$B3648)))),1,0)</f>
        <v>0</v>
      </c>
      <c r="O3648" s="1" t="str">
        <f t="shared" si="113"/>
        <v/>
      </c>
    </row>
    <row r="3649" customHeight="1" spans="1:15">
      <c r="A3649" s="1" t="str">
        <f>IF('📄 RON MIẾNG'!B244="","",'📄 RON MIẾNG'!B244)</f>
        <v>HH075044</v>
      </c>
      <c r="B3649" s="1" t="str">
        <f>IF('📄 RON MIẾNG'!B244="","",'📄 RON MIẾNG'!C244)</f>
        <v>Ron miếng 8DC9/8DC10/8DC11 - PACIFIC</v>
      </c>
      <c r="C3649" s="1" t="str">
        <f>IF('📄 RON MIẾNG'!B244="","","Ron miếng")</f>
        <v>Ron miếng</v>
      </c>
      <c r="D3649" s="1" t="str">
        <f>IF('📄 RON MIẾNG'!B244="","",'📄 RON MIẾNG'!F244)</f>
        <v>Bộ</v>
      </c>
      <c r="E3649" s="13">
        <f>IF('📄 RON MIẾNG'!B244="","",'📄 RON MIẾNG'!G244)</f>
        <v>0</v>
      </c>
      <c r="F3649" s="13">
        <f>IF('📄 RON MIẾNG'!B244="","",'📄 RON MIẾNG'!H244)</f>
        <v>0</v>
      </c>
      <c r="G3649" s="13">
        <f>IF('📄 RON MIẾNG'!B244="","",'📄 RON MIẾNG'!I244)</f>
        <v>0</v>
      </c>
      <c r="H3649" s="13">
        <f>IF('📄 RON MIẾNG'!B244="","",'📄 RON MIẾNG'!J244)</f>
        <v>0</v>
      </c>
      <c r="I3649" s="13">
        <f>IF('📄 RON MIẾNG'!B244="","",'📄 RON MIẾNG'!K244)</f>
        <v>0</v>
      </c>
      <c r="J3649" s="1" t="str">
        <f>IF('📄 RON MIẾNG'!B244="","","")</f>
        <v/>
      </c>
      <c r="L3649" s="1">
        <f>N(L3648)+IF(AND('🔎 TRA CỨU NHANH'!$C$2&lt;&gt;"",OR(ISNUMBER(SEARCH('🔎 TRA CỨU NHANH'!$C$2,$A3649)),ISNUMBER(SEARCH('🔎 TRA CỨU NHANH'!$C$2,$B3649)))),1,0)</f>
        <v>0</v>
      </c>
      <c r="M3649" s="1" t="str">
        <f t="shared" si="112"/>
        <v/>
      </c>
      <c r="N3649" s="1">
        <f>N(N3648)+IF(AND('💰 BÁO GIÁ'!$C$27&lt;&gt;"",OR(ISNUMBER(SEARCH('💰 BÁO GIÁ'!$C$27,$A3649)),ISNUMBER(SEARCH('💰 BÁO GIÁ'!$C$27,$B3649)))),1,0)</f>
        <v>0</v>
      </c>
      <c r="O3649" s="1" t="str">
        <f t="shared" si="113"/>
        <v/>
      </c>
    </row>
    <row r="3650" customHeight="1" spans="1:15">
      <c r="A3650" s="1" t="str">
        <f>IF('📄 RON MIẾNG'!B245="","",'📄 RON MIẾNG'!B245)</f>
        <v>HH079694</v>
      </c>
      <c r="B3650" s="1" t="str">
        <f>IF('📄 RON MIẾNG'!B245="","",'📄 RON MIẾNG'!C245)</f>
        <v>Ron miếng C4.2 /D04FR (CAT 4 máy, phi 102) Thép - DF</v>
      </c>
      <c r="C3650" s="1" t="str">
        <f>IF('📄 RON MIẾNG'!B245="","","Ron miếng")</f>
        <v>Ron miếng</v>
      </c>
      <c r="D3650" s="1" t="str">
        <f>IF('📄 RON MIẾNG'!B245="","",'📄 RON MIẾNG'!F245)</f>
        <v>Cái</v>
      </c>
      <c r="E3650" s="13">
        <f>IF('📄 RON MIẾNG'!B245="","",'📄 RON MIẾNG'!G245)</f>
        <v>0</v>
      </c>
      <c r="F3650" s="13">
        <f>IF('📄 RON MIẾNG'!B245="","",'📄 RON MIẾNG'!H245)</f>
        <v>450000</v>
      </c>
      <c r="G3650" s="13">
        <f>IF('📄 RON MIẾNG'!B245="","",'📄 RON MIẾNG'!I245)</f>
        <v>470000</v>
      </c>
      <c r="H3650" s="13">
        <f>IF('📄 RON MIẾNG'!B245="","",'📄 RON MIẾNG'!J245)</f>
        <v>500000</v>
      </c>
      <c r="I3650" s="13">
        <f>IF('📄 RON MIẾNG'!B245="","",'📄 RON MIẾNG'!K245)</f>
        <v>0</v>
      </c>
      <c r="J3650" s="1" t="str">
        <f>IF('📄 RON MIẾNG'!B245="","","")</f>
        <v/>
      </c>
      <c r="L3650" s="1">
        <f>N(L3649)+IF(AND('🔎 TRA CỨU NHANH'!$C$2&lt;&gt;"",OR(ISNUMBER(SEARCH('🔎 TRA CỨU NHANH'!$C$2,$A3650)),ISNUMBER(SEARCH('🔎 TRA CỨU NHANH'!$C$2,$B3650)))),1,0)</f>
        <v>0</v>
      </c>
      <c r="M3650" s="1" t="str">
        <f t="shared" ref="M3650:M3713" si="114">IF(L3650&gt;N(L3649),L3650,"")</f>
        <v/>
      </c>
      <c r="N3650" s="1">
        <f>N(N3649)+IF(AND('💰 BÁO GIÁ'!$C$27&lt;&gt;"",OR(ISNUMBER(SEARCH('💰 BÁO GIÁ'!$C$27,$A3650)),ISNUMBER(SEARCH('💰 BÁO GIÁ'!$C$27,$B3650)))),1,0)</f>
        <v>0</v>
      </c>
      <c r="O3650" s="1" t="str">
        <f t="shared" ref="O3650:O3713" si="115">IF(N3650&gt;N(N3649),N3650,"")</f>
        <v/>
      </c>
    </row>
    <row r="3651" customHeight="1" spans="1:15">
      <c r="A3651" s="1" t="str">
        <f>IF('📄 RON MIẾNG'!B246="","",'📄 RON MIẾNG'!B246)</f>
        <v>HH080137</v>
      </c>
      <c r="B3651" s="1" t="str">
        <f>IF('📄 RON MIẾNG'!B246="","",'📄 RON MIẾNG'!C246)</f>
        <v>Ron miếng C4.4 - T (3108520), đời điện, Thép - DF</v>
      </c>
      <c r="C3651" s="1" t="str">
        <f>IF('📄 RON MIẾNG'!B246="","","Ron miếng")</f>
        <v>Ron miếng</v>
      </c>
      <c r="D3651" s="1" t="str">
        <f>IF('📄 RON MIẾNG'!B246="","",'📄 RON MIẾNG'!F246)</f>
        <v>Cái</v>
      </c>
      <c r="E3651" s="13">
        <f>IF('📄 RON MIẾNG'!B246="","",'📄 RON MIẾNG'!G246)</f>
        <v>0</v>
      </c>
      <c r="F3651" s="13">
        <f>IF('📄 RON MIẾNG'!B246="","",'📄 RON MIẾNG'!H246)</f>
        <v>250000</v>
      </c>
      <c r="G3651" s="13">
        <f>IF('📄 RON MIẾNG'!B246="","",'📄 RON MIẾNG'!I246)</f>
        <v>280000</v>
      </c>
      <c r="H3651" s="13">
        <f>IF('📄 RON MIẾNG'!B246="","",'📄 RON MIẾNG'!J246)</f>
        <v>300000</v>
      </c>
      <c r="I3651" s="13">
        <f>IF('📄 RON MIẾNG'!B246="","",'📄 RON MIẾNG'!K246)</f>
        <v>0</v>
      </c>
      <c r="J3651" s="1" t="str">
        <f>IF('📄 RON MIẾNG'!B246="","","")</f>
        <v/>
      </c>
      <c r="L3651" s="1">
        <f>N(L3650)+IF(AND('🔎 TRA CỨU NHANH'!$C$2&lt;&gt;"",OR(ISNUMBER(SEARCH('🔎 TRA CỨU NHANH'!$C$2,$A3651)),ISNUMBER(SEARCH('🔎 TRA CỨU NHANH'!$C$2,$B3651)))),1,0)</f>
        <v>0</v>
      </c>
      <c r="M3651" s="1" t="str">
        <f t="shared" si="114"/>
        <v/>
      </c>
      <c r="N3651" s="1">
        <f>N(N3650)+IF(AND('💰 BÁO GIÁ'!$C$27&lt;&gt;"",OR(ISNUMBER(SEARCH('💰 BÁO GIÁ'!$C$27,$A3651)),ISNUMBER(SEARCH('💰 BÁO GIÁ'!$C$27,$B3651)))),1,0)</f>
        <v>0</v>
      </c>
      <c r="O3651" s="1" t="str">
        <f t="shared" si="115"/>
        <v/>
      </c>
    </row>
    <row r="3652" customHeight="1" spans="1:15">
      <c r="A3652" s="1" t="str">
        <f>IF('📄 RON MIẾNG'!B247="","",'📄 RON MIẾNG'!B247)</f>
        <v>HH082789</v>
      </c>
      <c r="B3652" s="1" t="str">
        <f>IF('📄 RON MIẾNG'!B247="","",'📄 RON MIẾNG'!C247)</f>
        <v>Ron miếng C4.4 / 312E (390-0341), đời điện, Thép - DF</v>
      </c>
      <c r="C3652" s="1" t="str">
        <f>IF('📄 RON MIẾNG'!B247="","","Ron miếng")</f>
        <v>Ron miếng</v>
      </c>
      <c r="D3652" s="1" t="str">
        <f>IF('📄 RON MIẾNG'!B247="","",'📄 RON MIẾNG'!F247)</f>
        <v>Cái</v>
      </c>
      <c r="E3652" s="13">
        <f>IF('📄 RON MIẾNG'!B247="","",'📄 RON MIẾNG'!G247)</f>
        <v>0</v>
      </c>
      <c r="F3652" s="13">
        <f>IF('📄 RON MIẾNG'!B247="","",'📄 RON MIẾNG'!H247)</f>
        <v>400000</v>
      </c>
      <c r="G3652" s="13">
        <f>IF('📄 RON MIẾNG'!B247="","",'📄 RON MIẾNG'!I247)</f>
        <v>430000</v>
      </c>
      <c r="H3652" s="13">
        <f>IF('📄 RON MIẾNG'!B247="","",'📄 RON MIẾNG'!J247)</f>
        <v>480000</v>
      </c>
      <c r="I3652" s="13">
        <f>IF('📄 RON MIẾNG'!B247="","",'📄 RON MIẾNG'!K247)</f>
        <v>0</v>
      </c>
      <c r="J3652" s="1" t="str">
        <f>IF('📄 RON MIẾNG'!B247="","","")</f>
        <v/>
      </c>
      <c r="L3652" s="1">
        <f>N(L3651)+IF(AND('🔎 TRA CỨU NHANH'!$C$2&lt;&gt;"",OR(ISNUMBER(SEARCH('🔎 TRA CỨU NHANH'!$C$2,$A3652)),ISNUMBER(SEARCH('🔎 TRA CỨU NHANH'!$C$2,$B3652)))),1,0)</f>
        <v>0</v>
      </c>
      <c r="M3652" s="1" t="str">
        <f t="shared" si="114"/>
        <v/>
      </c>
      <c r="N3652" s="1">
        <f>N(N3651)+IF(AND('💰 BÁO GIÁ'!$C$27&lt;&gt;"",OR(ISNUMBER(SEARCH('💰 BÁO GIÁ'!$C$27,$A3652)),ISNUMBER(SEARCH('💰 BÁO GIÁ'!$C$27,$B3652)))),1,0)</f>
        <v>0</v>
      </c>
      <c r="O3652" s="1" t="str">
        <f t="shared" si="115"/>
        <v/>
      </c>
    </row>
    <row r="3653" customHeight="1" spans="1:15">
      <c r="A3653" s="1" t="str">
        <f>IF('📄 RON MIẾNG'!B248="","",'📄 RON MIẾNG'!B248)</f>
        <v>HH078087</v>
      </c>
      <c r="B3653" s="1" t="str">
        <f>IF('📄 RON MIẾNG'!B248="","",'📄 RON MIẾNG'!C248)</f>
        <v>Ron miếng CAT 3116 Graphite - DF</v>
      </c>
      <c r="C3653" s="1" t="str">
        <f>IF('📄 RON MIẾNG'!B248="","","Ron miếng")</f>
        <v>Ron miếng</v>
      </c>
      <c r="D3653" s="1" t="str">
        <f>IF('📄 RON MIẾNG'!B248="","",'📄 RON MIẾNG'!F248)</f>
        <v>Cái</v>
      </c>
      <c r="E3653" s="13">
        <f>IF('📄 RON MIẾNG'!B248="","",'📄 RON MIẾNG'!G248)</f>
        <v>0</v>
      </c>
      <c r="F3653" s="13">
        <f>IF('📄 RON MIẾNG'!B248="","",'📄 RON MIẾNG'!H248)</f>
        <v>500000</v>
      </c>
      <c r="G3653" s="13">
        <f>IF('📄 RON MIẾNG'!B248="","",'📄 RON MIẾNG'!I248)</f>
        <v>550000</v>
      </c>
      <c r="H3653" s="13">
        <f>IF('📄 RON MIẾNG'!B248="","",'📄 RON MIẾNG'!J248)</f>
        <v>600000</v>
      </c>
      <c r="I3653" s="13">
        <f>IF('📄 RON MIẾNG'!B248="","",'📄 RON MIẾNG'!K248)</f>
        <v>0</v>
      </c>
      <c r="J3653" s="1" t="str">
        <f>IF('📄 RON MIẾNG'!B248="","","")</f>
        <v/>
      </c>
      <c r="L3653" s="1">
        <f>N(L3652)+IF(AND('🔎 TRA CỨU NHANH'!$C$2&lt;&gt;"",OR(ISNUMBER(SEARCH('🔎 TRA CỨU NHANH'!$C$2,$A3653)),ISNUMBER(SEARCH('🔎 TRA CỨU NHANH'!$C$2,$B3653)))),1,0)</f>
        <v>0</v>
      </c>
      <c r="M3653" s="1" t="str">
        <f t="shared" si="114"/>
        <v/>
      </c>
      <c r="N3653" s="1">
        <f>N(N3652)+IF(AND('💰 BÁO GIÁ'!$C$27&lt;&gt;"",OR(ISNUMBER(SEARCH('💰 BÁO GIÁ'!$C$27,$A3653)),ISNUMBER(SEARCH('💰 BÁO GIÁ'!$C$27,$B3653)))),1,0)</f>
        <v>0</v>
      </c>
      <c r="O3653" s="1" t="str">
        <f t="shared" si="115"/>
        <v/>
      </c>
    </row>
    <row r="3654" customHeight="1" spans="1:15">
      <c r="A3654" s="1" t="str">
        <f>IF('📄 RON MIẾNG'!B249="","",'📄 RON MIẾNG'!B249)</f>
        <v>HH079672</v>
      </c>
      <c r="B3654" s="1" t="str">
        <f>IF('📄 RON MIẾNG'!B249="","",'📄 RON MIẾNG'!C249)</f>
        <v>Ron miếng CAT 3126 Graphite - DF</v>
      </c>
      <c r="C3654" s="1" t="str">
        <f>IF('📄 RON MIẾNG'!B249="","","Ron miếng")</f>
        <v>Ron miếng</v>
      </c>
      <c r="D3654" s="1" t="str">
        <f>IF('📄 RON MIẾNG'!B249="","",'📄 RON MIẾNG'!F249)</f>
        <v>Cái</v>
      </c>
      <c r="E3654" s="13">
        <f>IF('📄 RON MIẾNG'!B249="","",'📄 RON MIẾNG'!G249)</f>
        <v>0</v>
      </c>
      <c r="F3654" s="13">
        <f>IF('📄 RON MIẾNG'!B249="","",'📄 RON MIẾNG'!H249)</f>
        <v>500000</v>
      </c>
      <c r="G3654" s="13">
        <f>IF('📄 RON MIẾNG'!B249="","",'📄 RON MIẾNG'!I249)</f>
        <v>550000</v>
      </c>
      <c r="H3654" s="13">
        <f>IF('📄 RON MIẾNG'!B249="","",'📄 RON MIẾNG'!J249)</f>
        <v>600000</v>
      </c>
      <c r="I3654" s="13">
        <f>IF('📄 RON MIẾNG'!B249="","",'📄 RON MIẾNG'!K249)</f>
        <v>0</v>
      </c>
      <c r="J3654" s="1" t="str">
        <f>IF('📄 RON MIẾNG'!B249="","","")</f>
        <v/>
      </c>
      <c r="L3654" s="1">
        <f>N(L3653)+IF(AND('🔎 TRA CỨU NHANH'!$C$2&lt;&gt;"",OR(ISNUMBER(SEARCH('🔎 TRA CỨU NHANH'!$C$2,$A3654)),ISNUMBER(SEARCH('🔎 TRA CỨU NHANH'!$C$2,$B3654)))),1,0)</f>
        <v>0</v>
      </c>
      <c r="M3654" s="1" t="str">
        <f t="shared" si="114"/>
        <v/>
      </c>
      <c r="N3654" s="1">
        <f>N(N3653)+IF(AND('💰 BÁO GIÁ'!$C$27&lt;&gt;"",OR(ISNUMBER(SEARCH('💰 BÁO GIÁ'!$C$27,$A3654)),ISNUMBER(SEARCH('💰 BÁO GIÁ'!$C$27,$B3654)))),1,0)</f>
        <v>0</v>
      </c>
      <c r="O3654" s="1" t="str">
        <f t="shared" si="115"/>
        <v/>
      </c>
    </row>
    <row r="3655" customHeight="1" spans="1:15">
      <c r="A3655" s="1" t="str">
        <f>IF('📄 RON MIẾNG'!B250="","",'📄 RON MIẾNG'!B250)</f>
        <v>HH072081</v>
      </c>
      <c r="B3655" s="1" t="str">
        <f>IF('📄 RON MIẾNG'!B250="","",'📄 RON MIẾNG'!C250)</f>
        <v>Ron miếng CAT 3304 PC (OLD) (kim loại + sợi carbon) - DF</v>
      </c>
      <c r="C3655" s="1" t="str">
        <f>IF('📄 RON MIẾNG'!B250="","","Ron miếng")</f>
        <v>Ron miếng</v>
      </c>
      <c r="D3655" s="1" t="str">
        <f>IF('📄 RON MIẾNG'!B250="","",'📄 RON MIẾNG'!F250)</f>
        <v>Cái</v>
      </c>
      <c r="E3655" s="13">
        <f>IF('📄 RON MIẾNG'!B250="","",'📄 RON MIẾNG'!G250)</f>
        <v>0</v>
      </c>
      <c r="F3655" s="13">
        <f>IF('📄 RON MIẾNG'!B250="","",'📄 RON MIẾNG'!H250)</f>
        <v>360000</v>
      </c>
      <c r="G3655" s="13">
        <f>IF('📄 RON MIẾNG'!B250="","",'📄 RON MIẾNG'!I250)</f>
        <v>400000</v>
      </c>
      <c r="H3655" s="13">
        <f>IF('📄 RON MIẾNG'!B250="","",'📄 RON MIẾNG'!J250)</f>
        <v>450000</v>
      </c>
      <c r="I3655" s="13">
        <f>IF('📄 RON MIẾNG'!B250="","",'📄 RON MIẾNG'!K250)</f>
        <v>0</v>
      </c>
      <c r="J3655" s="1" t="str">
        <f>IF('📄 RON MIẾNG'!B250="","","")</f>
        <v/>
      </c>
      <c r="L3655" s="1">
        <f>N(L3654)+IF(AND('🔎 TRA CỨU NHANH'!$C$2&lt;&gt;"",OR(ISNUMBER(SEARCH('🔎 TRA CỨU NHANH'!$C$2,$A3655)),ISNUMBER(SEARCH('🔎 TRA CỨU NHANH'!$C$2,$B3655)))),1,0)</f>
        <v>0</v>
      </c>
      <c r="M3655" s="1" t="str">
        <f t="shared" si="114"/>
        <v/>
      </c>
      <c r="N3655" s="1">
        <f>N(N3654)+IF(AND('💰 BÁO GIÁ'!$C$27&lt;&gt;"",OR(ISNUMBER(SEARCH('💰 BÁO GIÁ'!$C$27,$A3655)),ISNUMBER(SEARCH('💰 BÁO GIÁ'!$C$27,$B3655)))),1,0)</f>
        <v>0</v>
      </c>
      <c r="O3655" s="1" t="str">
        <f t="shared" si="115"/>
        <v/>
      </c>
    </row>
    <row r="3656" customHeight="1" spans="1:15">
      <c r="A3656" s="1" t="str">
        <f>IF('📄 RON MIẾNG'!B251="","",'📄 RON MIẾNG'!B251)</f>
        <v>HH076563</v>
      </c>
      <c r="B3656" s="1" t="str">
        <f>IF('📄 RON MIẾNG'!B251="","",'📄 RON MIẾNG'!C251)</f>
        <v>Ron miếng CAT C7 Graphite - NICE IN</v>
      </c>
      <c r="C3656" s="1" t="str">
        <f>IF('📄 RON MIẾNG'!B251="","","Ron miếng")</f>
        <v>Ron miếng</v>
      </c>
      <c r="D3656" s="1" t="str">
        <f>IF('📄 RON MIẾNG'!B251="","",'📄 RON MIẾNG'!F251)</f>
        <v>Cái</v>
      </c>
      <c r="E3656" s="13">
        <f>IF('📄 RON MIẾNG'!B251="","",'📄 RON MIẾNG'!G251)</f>
        <v>0</v>
      </c>
      <c r="F3656" s="13">
        <f>IF('📄 RON MIẾNG'!B251="","",'📄 RON MIẾNG'!H251)</f>
        <v>810000</v>
      </c>
      <c r="G3656" s="13">
        <f>IF('📄 RON MIẾNG'!B251="","",'📄 RON MIẾNG'!I251)</f>
        <v>860000</v>
      </c>
      <c r="H3656" s="13">
        <f>IF('📄 RON MIẾNG'!B251="","",'📄 RON MIẾNG'!J251)</f>
        <v>920000</v>
      </c>
      <c r="I3656" s="13">
        <f>IF('📄 RON MIẾNG'!B251="","",'📄 RON MIẾNG'!K251)</f>
        <v>0</v>
      </c>
      <c r="J3656" s="1" t="str">
        <f>IF('📄 RON MIẾNG'!B251="","","")</f>
        <v/>
      </c>
      <c r="L3656" s="1">
        <f>N(L3655)+IF(AND('🔎 TRA CỨU NHANH'!$C$2&lt;&gt;"",OR(ISNUMBER(SEARCH('🔎 TRA CỨU NHANH'!$C$2,$A3656)),ISNUMBER(SEARCH('🔎 TRA CỨU NHANH'!$C$2,$B3656)))),1,0)</f>
        <v>0</v>
      </c>
      <c r="M3656" s="1" t="str">
        <f t="shared" si="114"/>
        <v/>
      </c>
      <c r="N3656" s="1">
        <f>N(N3655)+IF(AND('💰 BÁO GIÁ'!$C$27&lt;&gt;"",OR(ISNUMBER(SEARCH('💰 BÁO GIÁ'!$C$27,$A3656)),ISNUMBER(SEARCH('💰 BÁO GIÁ'!$C$27,$B3656)))),1,0)</f>
        <v>0</v>
      </c>
      <c r="O3656" s="1" t="str">
        <f t="shared" si="115"/>
        <v/>
      </c>
    </row>
    <row r="3657" customHeight="1" spans="1:15">
      <c r="A3657" s="1" t="str">
        <f>IF('📄 RON MIẾNG'!B252="","",'📄 RON MIẾNG'!B252)</f>
        <v>HH084290</v>
      </c>
      <c r="B3657" s="1" t="str">
        <f>IF('📄 RON MIẾNG'!B252="","",'📄 RON MIẾNG'!C252)</f>
        <v>Ron miếng CAT C7.1 (CRDI, đời cơ) Thép - DF</v>
      </c>
      <c r="C3657" s="1" t="str">
        <f>IF('📄 RON MIẾNG'!B252="","","Ron miếng")</f>
        <v>Ron miếng</v>
      </c>
      <c r="D3657" s="1" t="str">
        <f>IF('📄 RON MIẾNG'!B252="","",'📄 RON MIẾNG'!F252)</f>
        <v>Cái</v>
      </c>
      <c r="E3657" s="13">
        <f>IF('📄 RON MIẾNG'!B252="","",'📄 RON MIẾNG'!G252)</f>
        <v>0</v>
      </c>
      <c r="F3657" s="13">
        <f>IF('📄 RON MIẾNG'!B252="","",'📄 RON MIẾNG'!H252)</f>
        <v>650000</v>
      </c>
      <c r="G3657" s="13">
        <f>IF('📄 RON MIẾNG'!B252="","",'📄 RON MIẾNG'!I252)</f>
        <v>700000</v>
      </c>
      <c r="H3657" s="13">
        <f>IF('📄 RON MIẾNG'!B252="","",'📄 RON MIẾNG'!J252)</f>
        <v>750000</v>
      </c>
      <c r="I3657" s="13">
        <f>IF('📄 RON MIẾNG'!B252="","",'📄 RON MIẾNG'!K252)</f>
        <v>0</v>
      </c>
      <c r="J3657" s="1" t="str">
        <f>IF('📄 RON MIẾNG'!B252="","","")</f>
        <v/>
      </c>
      <c r="L3657" s="1">
        <f>N(L3656)+IF(AND('🔎 TRA CỨU NHANH'!$C$2&lt;&gt;"",OR(ISNUMBER(SEARCH('🔎 TRA CỨU NHANH'!$C$2,$A3657)),ISNUMBER(SEARCH('🔎 TRA CỨU NHANH'!$C$2,$B3657)))),1,0)</f>
        <v>0</v>
      </c>
      <c r="M3657" s="1" t="str">
        <f t="shared" si="114"/>
        <v/>
      </c>
      <c r="N3657" s="1">
        <f>N(N3656)+IF(AND('💰 BÁO GIÁ'!$C$27&lt;&gt;"",OR(ISNUMBER(SEARCH('💰 BÁO GIÁ'!$C$27,$A3657)),ISNUMBER(SEARCH('💰 BÁO GIÁ'!$C$27,$B3657)))),1,0)</f>
        <v>0</v>
      </c>
      <c r="O3657" s="1" t="str">
        <f t="shared" si="115"/>
        <v/>
      </c>
    </row>
    <row r="3658" customHeight="1" spans="1:15">
      <c r="A3658" s="1" t="str">
        <f>IF('📄 RON MIẾNG'!B253="","",'📄 RON MIẾNG'!B253)</f>
        <v>HH084292</v>
      </c>
      <c r="B3658" s="1" t="str">
        <f>IF('📄 RON MIẾNG'!B253="","",'📄 RON MIẾNG'!C253)</f>
        <v>Ron miếng CAT C7.1 (EFI, đời điện) Thép - DF</v>
      </c>
      <c r="C3658" s="1" t="str">
        <f>IF('📄 RON MIẾNG'!B253="","","Ron miếng")</f>
        <v>Ron miếng</v>
      </c>
      <c r="D3658" s="1" t="str">
        <f>IF('📄 RON MIẾNG'!B253="","",'📄 RON MIẾNG'!F253)</f>
        <v>Cái</v>
      </c>
      <c r="E3658" s="13">
        <f>IF('📄 RON MIẾNG'!B253="","",'📄 RON MIẾNG'!G253)</f>
        <v>0</v>
      </c>
      <c r="F3658" s="13">
        <f>IF('📄 RON MIẾNG'!B253="","",'📄 RON MIẾNG'!H253)</f>
        <v>650000</v>
      </c>
      <c r="G3658" s="13">
        <f>IF('📄 RON MIẾNG'!B253="","",'📄 RON MIẾNG'!I253)</f>
        <v>700000</v>
      </c>
      <c r="H3658" s="13">
        <f>IF('📄 RON MIẾNG'!B253="","",'📄 RON MIẾNG'!J253)</f>
        <v>750000</v>
      </c>
      <c r="I3658" s="13">
        <f>IF('📄 RON MIẾNG'!B253="","",'📄 RON MIẾNG'!K253)</f>
        <v>0</v>
      </c>
      <c r="J3658" s="1" t="str">
        <f>IF('📄 RON MIẾNG'!B253="","","")</f>
        <v/>
      </c>
      <c r="L3658" s="1">
        <f>N(L3657)+IF(AND('🔎 TRA CỨU NHANH'!$C$2&lt;&gt;"",OR(ISNUMBER(SEARCH('🔎 TRA CỨU NHANH'!$C$2,$A3658)),ISNUMBER(SEARCH('🔎 TRA CỨU NHANH'!$C$2,$B3658)))),1,0)</f>
        <v>0</v>
      </c>
      <c r="M3658" s="1" t="str">
        <f t="shared" si="114"/>
        <v/>
      </c>
      <c r="N3658" s="1">
        <f>N(N3657)+IF(AND('💰 BÁO GIÁ'!$C$27&lt;&gt;"",OR(ISNUMBER(SEARCH('💰 BÁO GIÁ'!$C$27,$A3658)),ISNUMBER(SEARCH('💰 BÁO GIÁ'!$C$27,$B3658)))),1,0)</f>
        <v>0</v>
      </c>
      <c r="O3658" s="1" t="str">
        <f t="shared" si="115"/>
        <v/>
      </c>
    </row>
    <row r="3659" customHeight="1" spans="1:15">
      <c r="A3659" s="1" t="str">
        <f>IF('📄 RON MIẾNG'!B254="","",'📄 RON MIẾNG'!B254)</f>
        <v>HH076250</v>
      </c>
      <c r="B3659" s="1" t="str">
        <f>IF('📄 RON MIẾNG'!B254="","",'📄 RON MIẾNG'!C254)</f>
        <v>Ron miếng CAT C9 graphite - NICE IN</v>
      </c>
      <c r="C3659" s="1" t="str">
        <f>IF('📄 RON MIẾNG'!B254="","","Ron miếng")</f>
        <v>Ron miếng</v>
      </c>
      <c r="D3659" s="1" t="str">
        <f>IF('📄 RON MIẾNG'!B254="","",'📄 RON MIẾNG'!F254)</f>
        <v>Bộ</v>
      </c>
      <c r="E3659" s="13">
        <f>IF('📄 RON MIẾNG'!B254="","",'📄 RON MIẾNG'!G254)</f>
        <v>0</v>
      </c>
      <c r="F3659" s="13">
        <f>IF('📄 RON MIẾNG'!B254="","",'📄 RON MIẾNG'!H254)</f>
        <v>950000</v>
      </c>
      <c r="G3659" s="13">
        <f>IF('📄 RON MIẾNG'!B254="","",'📄 RON MIẾNG'!I254)</f>
        <v>1000000</v>
      </c>
      <c r="H3659" s="13">
        <f>IF('📄 RON MIẾNG'!B254="","",'📄 RON MIẾNG'!J254)</f>
        <v>1200000</v>
      </c>
      <c r="I3659" s="13">
        <f>IF('📄 RON MIẾNG'!B254="","",'📄 RON MIẾNG'!K254)</f>
        <v>0</v>
      </c>
      <c r="J3659" s="1" t="str">
        <f>IF('📄 RON MIẾNG'!B254="","","")</f>
        <v/>
      </c>
      <c r="L3659" s="1">
        <f>N(L3658)+IF(AND('🔎 TRA CỨU NHANH'!$C$2&lt;&gt;"",OR(ISNUMBER(SEARCH('🔎 TRA CỨU NHANH'!$C$2,$A3659)),ISNUMBER(SEARCH('🔎 TRA CỨU NHANH'!$C$2,$B3659)))),1,0)</f>
        <v>0</v>
      </c>
      <c r="M3659" s="1" t="str">
        <f t="shared" si="114"/>
        <v/>
      </c>
      <c r="N3659" s="1">
        <f>N(N3658)+IF(AND('💰 BÁO GIÁ'!$C$27&lt;&gt;"",OR(ISNUMBER(SEARCH('💰 BÁO GIÁ'!$C$27,$A3659)),ISNUMBER(SEARCH('💰 BÁO GIÁ'!$C$27,$B3659)))),1,0)</f>
        <v>0</v>
      </c>
      <c r="O3659" s="1" t="str">
        <f t="shared" si="115"/>
        <v/>
      </c>
    </row>
    <row r="3660" customHeight="1" spans="1:15">
      <c r="A3660" s="1" t="str">
        <f>IF('📄 RON MIẾNG'!B255="","",'📄 RON MIẾNG'!B255)</f>
        <v/>
      </c>
      <c r="B3660" s="1" t="str">
        <f>IF('📄 RON MIẾNG'!B255="","",'📄 RON MIẾNG'!C255)</f>
        <v/>
      </c>
      <c r="C3660" s="1" t="str">
        <f>IF('📄 RON MIẾNG'!B255="","","Ron miếng")</f>
        <v/>
      </c>
      <c r="D3660" s="1" t="str">
        <f>IF('📄 RON MIẾNG'!B255="","",'📄 RON MIẾNG'!F255)</f>
        <v/>
      </c>
      <c r="E3660" s="1" t="str">
        <f>IF('📄 RON MIẾNG'!B255="","",'📄 RON MIẾNG'!G255)</f>
        <v/>
      </c>
      <c r="F3660" s="1" t="str">
        <f>IF('📄 RON MIẾNG'!B255="","",'📄 RON MIẾNG'!H255)</f>
        <v/>
      </c>
      <c r="G3660" s="1" t="str">
        <f>IF('📄 RON MIẾNG'!B255="","",'📄 RON MIẾNG'!I255)</f>
        <v/>
      </c>
      <c r="H3660" s="1" t="str">
        <f>IF('📄 RON MIẾNG'!B255="","",'📄 RON MIẾNG'!J255)</f>
        <v/>
      </c>
      <c r="I3660" s="1" t="str">
        <f>IF('📄 RON MIẾNG'!B255="","",'📄 RON MIẾNG'!K255)</f>
        <v/>
      </c>
      <c r="J3660" s="1" t="str">
        <f>IF('📄 RON MIẾNG'!B255="","","")</f>
        <v/>
      </c>
      <c r="L3660" s="1">
        <f>N(L3659)+IF(AND('🔎 TRA CỨU NHANH'!$C$2&lt;&gt;"",OR(ISNUMBER(SEARCH('🔎 TRA CỨU NHANH'!$C$2,$A3660)),ISNUMBER(SEARCH('🔎 TRA CỨU NHANH'!$C$2,$B3660)))),1,0)</f>
        <v>0</v>
      </c>
      <c r="M3660" s="1" t="str">
        <f t="shared" si="114"/>
        <v/>
      </c>
      <c r="N3660" s="1">
        <f>N(N3659)+IF(AND('💰 BÁO GIÁ'!$C$27&lt;&gt;"",OR(ISNUMBER(SEARCH('💰 BÁO GIÁ'!$C$27,$A3660)),ISNUMBER(SEARCH('💰 BÁO GIÁ'!$C$27,$B3660)))),1,0)</f>
        <v>0</v>
      </c>
      <c r="O3660" s="1" t="str">
        <f t="shared" si="115"/>
        <v/>
      </c>
    </row>
    <row r="3661" customHeight="1" spans="1:15">
      <c r="A3661" s="1" t="str">
        <f>IF('📄 RON MIẾNG'!B256="","",'📄 RON MIẾNG'!B256)</f>
        <v>HH075970</v>
      </c>
      <c r="B3661" s="1" t="str">
        <f>IF('📄 RON MIẾNG'!B256="","",'📄 RON MIẾNG'!C256)</f>
        <v>Ron miếng 1104 (Cat / Perkins 105)/ C4.4 đời cơ - Thép - DF</v>
      </c>
      <c r="C3661" s="1" t="str">
        <f>IF('📄 RON MIẾNG'!B256="","","Ron miếng")</f>
        <v>Ron miếng</v>
      </c>
      <c r="D3661" s="1" t="str">
        <f>IF('📄 RON MIẾNG'!B256="","",'📄 RON MIẾNG'!F256)</f>
        <v>Cái</v>
      </c>
      <c r="E3661" s="13">
        <f>IF('📄 RON MIẾNG'!B256="","",'📄 RON MIẾNG'!G256)</f>
        <v>0</v>
      </c>
      <c r="F3661" s="13">
        <f>IF('📄 RON MIẾNG'!B256="","",'📄 RON MIẾNG'!H256)</f>
        <v>230000</v>
      </c>
      <c r="G3661" s="13">
        <f>IF('📄 RON MIẾNG'!B256="","",'📄 RON MIẾNG'!I256)</f>
        <v>240000</v>
      </c>
      <c r="H3661" s="13">
        <f>IF('📄 RON MIẾNG'!B256="","",'📄 RON MIẾNG'!J256)</f>
        <v>250000</v>
      </c>
      <c r="I3661" s="13">
        <f>IF('📄 RON MIẾNG'!B256="","",'📄 RON MIẾNG'!K256)</f>
        <v>0</v>
      </c>
      <c r="J3661" s="1" t="str">
        <f>IF('📄 RON MIẾNG'!B256="","","")</f>
        <v/>
      </c>
      <c r="L3661" s="1">
        <f>N(L3660)+IF(AND('🔎 TRA CỨU NHANH'!$C$2&lt;&gt;"",OR(ISNUMBER(SEARCH('🔎 TRA CỨU NHANH'!$C$2,$A3661)),ISNUMBER(SEARCH('🔎 TRA CỨU NHANH'!$C$2,$B3661)))),1,0)</f>
        <v>0</v>
      </c>
      <c r="M3661" s="1" t="str">
        <f t="shared" si="114"/>
        <v/>
      </c>
      <c r="N3661" s="1">
        <f>N(N3660)+IF(AND('💰 BÁO GIÁ'!$C$27&lt;&gt;"",OR(ISNUMBER(SEARCH('💰 BÁO GIÁ'!$C$27,$A3661)),ISNUMBER(SEARCH('💰 BÁO GIÁ'!$C$27,$B3661)))),1,0)</f>
        <v>0</v>
      </c>
      <c r="O3661" s="1" t="str">
        <f t="shared" si="115"/>
        <v/>
      </c>
    </row>
    <row r="3662" customHeight="1" spans="1:15">
      <c r="A3662" s="1" t="str">
        <f>IF('📄 RON MIẾNG'!B257="","",'📄 RON MIẾNG'!B257)</f>
        <v>HH075972</v>
      </c>
      <c r="B3662" s="1" t="str">
        <f>IF('📄 RON MIẾNG'!B257="","",'📄 RON MIẾNG'!C257)</f>
        <v>Ron miếng 1106 (Perkins / Cat 105) Thép - DF</v>
      </c>
      <c r="C3662" s="1" t="str">
        <f>IF('📄 RON MIẾNG'!B257="","","Ron miếng")</f>
        <v>Ron miếng</v>
      </c>
      <c r="D3662" s="1" t="str">
        <f>IF('📄 RON MIẾNG'!B257="","",'📄 RON MIẾNG'!F257)</f>
        <v>Cái</v>
      </c>
      <c r="E3662" s="13">
        <f>IF('📄 RON MIẾNG'!B257="","",'📄 RON MIẾNG'!G257)</f>
        <v>0</v>
      </c>
      <c r="F3662" s="13">
        <f>IF('📄 RON MIẾNG'!B257="","",'📄 RON MIẾNG'!H257)</f>
        <v>600000</v>
      </c>
      <c r="G3662" s="13">
        <f>IF('📄 RON MIẾNG'!B257="","",'📄 RON MIẾNG'!I257)</f>
        <v>650000</v>
      </c>
      <c r="H3662" s="13">
        <f>IF('📄 RON MIẾNG'!B257="","",'📄 RON MIẾNG'!J257)</f>
        <v>700000</v>
      </c>
      <c r="I3662" s="13">
        <f>IF('📄 RON MIẾNG'!B257="","",'📄 RON MIẾNG'!K257)</f>
        <v>0</v>
      </c>
      <c r="J3662" s="1" t="str">
        <f>IF('📄 RON MIẾNG'!B257="","","")</f>
        <v/>
      </c>
      <c r="L3662" s="1">
        <f>N(L3661)+IF(AND('🔎 TRA CỨU NHANH'!$C$2&lt;&gt;"",OR(ISNUMBER(SEARCH('🔎 TRA CỨU NHANH'!$C$2,$A3662)),ISNUMBER(SEARCH('🔎 TRA CỨU NHANH'!$C$2,$B3662)))),1,0)</f>
        <v>0</v>
      </c>
      <c r="M3662" s="1" t="str">
        <f t="shared" si="114"/>
        <v/>
      </c>
      <c r="N3662" s="1">
        <f>N(N3661)+IF(AND('💰 BÁO GIÁ'!$C$27&lt;&gt;"",OR(ISNUMBER(SEARCH('💰 BÁO GIÁ'!$C$27,$A3662)),ISNUMBER(SEARCH('💰 BÁO GIÁ'!$C$27,$B3662)))),1,0)</f>
        <v>0</v>
      </c>
      <c r="O3662" s="1" t="str">
        <f t="shared" si="115"/>
        <v/>
      </c>
    </row>
    <row r="3663" customHeight="1" spans="1:15">
      <c r="A3663" s="1" t="str">
        <f>IF('📄 RON MIẾNG'!B258="","",'📄 RON MIẾNG'!B258)</f>
        <v>HH079682</v>
      </c>
      <c r="B3663" s="1" t="str">
        <f>IF('📄 RON MIẾNG'!B258="","",'📄 RON MIẾNG'!C258)</f>
        <v>Ron miếng C4.4 (2407194)/ Perkins 1104, đời cơ, Thép - DF</v>
      </c>
      <c r="C3663" s="1" t="str">
        <f>IF('📄 RON MIẾNG'!B258="","","Ron miếng")</f>
        <v>Ron miếng</v>
      </c>
      <c r="D3663" s="1" t="str">
        <f>IF('📄 RON MIẾNG'!B258="","",'📄 RON MIẾNG'!F258)</f>
        <v>Cái</v>
      </c>
      <c r="E3663" s="13">
        <f>IF('📄 RON MIẾNG'!B258="","",'📄 RON MIẾNG'!G258)</f>
        <v>0</v>
      </c>
      <c r="F3663" s="13">
        <f>IF('📄 RON MIẾNG'!B258="","",'📄 RON MIẾNG'!H258)</f>
        <v>250000</v>
      </c>
      <c r="G3663" s="13">
        <f>IF('📄 RON MIẾNG'!B258="","",'📄 RON MIẾNG'!I258)</f>
        <v>280000</v>
      </c>
      <c r="H3663" s="13">
        <f>IF('📄 RON MIẾNG'!B258="","",'📄 RON MIẾNG'!J258)</f>
        <v>300000</v>
      </c>
      <c r="I3663" s="13">
        <f>IF('📄 RON MIẾNG'!B258="","",'📄 RON MIẾNG'!K258)</f>
        <v>0</v>
      </c>
      <c r="J3663" s="1" t="str">
        <f>IF('📄 RON MIẾNG'!B258="","","")</f>
        <v/>
      </c>
      <c r="L3663" s="1">
        <f>N(L3662)+IF(AND('🔎 TRA CỨU NHANH'!$C$2&lt;&gt;"",OR(ISNUMBER(SEARCH('🔎 TRA CỨU NHANH'!$C$2,$A3663)),ISNUMBER(SEARCH('🔎 TRA CỨU NHANH'!$C$2,$B3663)))),1,0)</f>
        <v>0</v>
      </c>
      <c r="M3663" s="1" t="str">
        <f t="shared" si="114"/>
        <v/>
      </c>
      <c r="N3663" s="1">
        <f>N(N3662)+IF(AND('💰 BÁO GIÁ'!$C$27&lt;&gt;"",OR(ISNUMBER(SEARCH('💰 BÁO GIÁ'!$C$27,$A3663)),ISNUMBER(SEARCH('💰 BÁO GIÁ'!$C$27,$B3663)))),1,0)</f>
        <v>0</v>
      </c>
      <c r="O3663" s="1" t="str">
        <f t="shared" si="115"/>
        <v/>
      </c>
    </row>
    <row r="3664" customHeight="1" spans="1:15">
      <c r="A3664" s="1" t="str">
        <f>IF('📄 RON MIẾNG'!B259="","",'📄 RON MIẾNG'!B259)</f>
        <v>HH083888</v>
      </c>
      <c r="B3664" s="1" t="str">
        <f>IF('📄 RON MIẾNG'!B259="","",'📄 RON MIẾNG'!C259)</f>
        <v>Ron miếng CAT 3056/ PERKINS 1006, Thép - NICE IN</v>
      </c>
      <c r="C3664" s="1" t="str">
        <f>IF('📄 RON MIẾNG'!B259="","","Ron miếng")</f>
        <v>Ron miếng</v>
      </c>
      <c r="D3664" s="1" t="str">
        <f>IF('📄 RON MIẾNG'!B259="","",'📄 RON MIẾNG'!F259)</f>
        <v>Cái</v>
      </c>
      <c r="E3664" s="13">
        <f>IF('📄 RON MIẾNG'!B259="","",'📄 RON MIẾNG'!G259)</f>
        <v>0</v>
      </c>
      <c r="F3664" s="13">
        <f>IF('📄 RON MIẾNG'!B259="","",'📄 RON MIẾNG'!H259)</f>
        <v>340000</v>
      </c>
      <c r="G3664" s="13">
        <f>IF('📄 RON MIẾNG'!B259="","",'📄 RON MIẾNG'!I259)</f>
        <v>365000</v>
      </c>
      <c r="H3664" s="13">
        <f>IF('📄 RON MIẾNG'!B259="","",'📄 RON MIẾNG'!J259)</f>
        <v>400000</v>
      </c>
      <c r="I3664" s="13">
        <f>IF('📄 RON MIẾNG'!B259="","",'📄 RON MIẾNG'!K259)</f>
        <v>0</v>
      </c>
      <c r="J3664" s="1" t="str">
        <f>IF('📄 RON MIẾNG'!B259="","","")</f>
        <v/>
      </c>
      <c r="L3664" s="1">
        <f>N(L3663)+IF(AND('🔎 TRA CỨU NHANH'!$C$2&lt;&gt;"",OR(ISNUMBER(SEARCH('🔎 TRA CỨU NHANH'!$C$2,$A3664)),ISNUMBER(SEARCH('🔎 TRA CỨU NHANH'!$C$2,$B3664)))),1,0)</f>
        <v>0</v>
      </c>
      <c r="M3664" s="1" t="str">
        <f t="shared" si="114"/>
        <v/>
      </c>
      <c r="N3664" s="1">
        <f>N(N3663)+IF(AND('💰 BÁO GIÁ'!$C$27&lt;&gt;"",OR(ISNUMBER(SEARCH('💰 BÁO GIÁ'!$C$27,$A3664)),ISNUMBER(SEARCH('💰 BÁO GIÁ'!$C$27,$B3664)))),1,0)</f>
        <v>0</v>
      </c>
      <c r="O3664" s="1" t="str">
        <f t="shared" si="115"/>
        <v/>
      </c>
    </row>
    <row r="3665" customHeight="1" spans="1:15">
      <c r="A3665" s="1" t="str">
        <f>IF('📄 RON MIẾNG'!B260="","",'📄 RON MIẾNG'!B260)</f>
        <v>HH083334</v>
      </c>
      <c r="B3665" s="1" t="str">
        <f>IF('📄 RON MIẾNG'!B260="","",'📄 RON MIẾNG'!C260)</f>
        <v>Ron miếng CAT C6.6/ Perkins 1106 (đời điện - common rail) - Thép - DF</v>
      </c>
      <c r="C3665" s="1" t="str">
        <f>IF('📄 RON MIẾNG'!B260="","","Ron miếng")</f>
        <v>Ron miếng</v>
      </c>
      <c r="D3665" s="1" t="str">
        <f>IF('📄 RON MIẾNG'!B260="","",'📄 RON MIẾNG'!F260)</f>
        <v>Cái</v>
      </c>
      <c r="E3665" s="13">
        <f>IF('📄 RON MIẾNG'!B260="","",'📄 RON MIẾNG'!G260)</f>
        <v>0</v>
      </c>
      <c r="F3665" s="13">
        <f>IF('📄 RON MIẾNG'!B260="","",'📄 RON MIẾNG'!H260)</f>
        <v>800000</v>
      </c>
      <c r="G3665" s="13">
        <f>IF('📄 RON MIẾNG'!B260="","",'📄 RON MIẾNG'!I260)</f>
        <v>900000</v>
      </c>
      <c r="H3665" s="13">
        <f>IF('📄 RON MIẾNG'!B260="","",'📄 RON MIẾNG'!J260)</f>
        <v>1000000</v>
      </c>
      <c r="I3665" s="13">
        <f>IF('📄 RON MIẾNG'!B260="","",'📄 RON MIẾNG'!K260)</f>
        <v>0</v>
      </c>
      <c r="J3665" s="1" t="str">
        <f>IF('📄 RON MIẾNG'!B260="","","")</f>
        <v/>
      </c>
      <c r="L3665" s="1">
        <f>N(L3664)+IF(AND('🔎 TRA CỨU NHANH'!$C$2&lt;&gt;"",OR(ISNUMBER(SEARCH('🔎 TRA CỨU NHANH'!$C$2,$A3665)),ISNUMBER(SEARCH('🔎 TRA CỨU NHANH'!$C$2,$B3665)))),1,0)</f>
        <v>0</v>
      </c>
      <c r="M3665" s="1" t="str">
        <f t="shared" si="114"/>
        <v/>
      </c>
      <c r="N3665" s="1">
        <f>N(N3664)+IF(AND('💰 BÁO GIÁ'!$C$27&lt;&gt;"",OR(ISNUMBER(SEARCH('💰 BÁO GIÁ'!$C$27,$A3665)),ISNUMBER(SEARCH('💰 BÁO GIÁ'!$C$27,$B3665)))),1,0)</f>
        <v>0</v>
      </c>
      <c r="O3665" s="1" t="str">
        <f t="shared" si="115"/>
        <v/>
      </c>
    </row>
    <row r="3666" customHeight="1" spans="1:15">
      <c r="A3666" s="1" t="str">
        <f>IF('📄 RON MIẾNG'!B261="","",'📄 RON MIẾNG'!B261)</f>
        <v>HH083263</v>
      </c>
      <c r="B3666" s="1" t="str">
        <f>IF('📄 RON MIẾNG'!B261="","",'📄 RON MIẾNG'!C261)</f>
        <v>Ron miếng Perkins 1004 - Thép - DF</v>
      </c>
      <c r="C3666" s="1" t="str">
        <f>IF('📄 RON MIẾNG'!B261="","","Ron miếng")</f>
        <v>Ron miếng</v>
      </c>
      <c r="D3666" s="1" t="str">
        <f>IF('📄 RON MIẾNG'!B261="","",'📄 RON MIẾNG'!F261)</f>
        <v>Cái</v>
      </c>
      <c r="E3666" s="13">
        <f>IF('📄 RON MIẾNG'!B261="","",'📄 RON MIẾNG'!G261)</f>
        <v>0</v>
      </c>
      <c r="F3666" s="13">
        <f>IF('📄 RON MIẾNG'!B261="","",'📄 RON MIẾNG'!H261)</f>
        <v>230000</v>
      </c>
      <c r="G3666" s="13">
        <f>IF('📄 RON MIẾNG'!B261="","",'📄 RON MIẾNG'!I261)</f>
        <v>250000</v>
      </c>
      <c r="H3666" s="13">
        <f>IF('📄 RON MIẾNG'!B261="","",'📄 RON MIẾNG'!J261)</f>
        <v>270000</v>
      </c>
      <c r="I3666" s="13">
        <f>IF('📄 RON MIẾNG'!B261="","",'📄 RON MIẾNG'!K261)</f>
        <v>0</v>
      </c>
      <c r="J3666" s="1" t="str">
        <f>IF('📄 RON MIẾNG'!B261="","","")</f>
        <v/>
      </c>
      <c r="L3666" s="1">
        <f>N(L3665)+IF(AND('🔎 TRA CỨU NHANH'!$C$2&lt;&gt;"",OR(ISNUMBER(SEARCH('🔎 TRA CỨU NHANH'!$C$2,$A3666)),ISNUMBER(SEARCH('🔎 TRA CỨU NHANH'!$C$2,$B3666)))),1,0)</f>
        <v>0</v>
      </c>
      <c r="M3666" s="1" t="str">
        <f t="shared" si="114"/>
        <v/>
      </c>
      <c r="N3666" s="1">
        <f>N(N3665)+IF(AND('💰 BÁO GIÁ'!$C$27&lt;&gt;"",OR(ISNUMBER(SEARCH('💰 BÁO GIÁ'!$C$27,$A3666)),ISNUMBER(SEARCH('💰 BÁO GIÁ'!$C$27,$B3666)))),1,0)</f>
        <v>0</v>
      </c>
      <c r="O3666" s="1" t="str">
        <f t="shared" si="115"/>
        <v/>
      </c>
    </row>
    <row r="3667" customHeight="1" spans="1:15">
      <c r="A3667" s="1" t="str">
        <f>IF('📄 RON MIẾNG'!B262="","",'📄 RON MIẾNG'!B262)</f>
        <v>HH075687</v>
      </c>
      <c r="B3667" s="1" t="str">
        <f>IF('📄 RON MIẾNG'!B262="","",'📄 RON MIẾNG'!C262)</f>
        <v>Ron miếng Perkins 1004 - sợi tổng hợp - DF</v>
      </c>
      <c r="C3667" s="1" t="str">
        <f>IF('📄 RON MIẾNG'!B262="","","Ron miếng")</f>
        <v>Ron miếng</v>
      </c>
      <c r="D3667" s="1" t="str">
        <f>IF('📄 RON MIẾNG'!B262="","",'📄 RON MIẾNG'!F262)</f>
        <v>Cái</v>
      </c>
      <c r="E3667" s="13">
        <f>IF('📄 RON MIẾNG'!B262="","",'📄 RON MIẾNG'!G262)</f>
        <v>0</v>
      </c>
      <c r="F3667" s="13">
        <f>IF('📄 RON MIẾNG'!B262="","",'📄 RON MIẾNG'!H262)</f>
        <v>0</v>
      </c>
      <c r="G3667" s="13">
        <f>IF('📄 RON MIẾNG'!B262="","",'📄 RON MIẾNG'!I262)</f>
        <v>140000</v>
      </c>
      <c r="H3667" s="13">
        <f>IF('📄 RON MIẾNG'!B262="","",'📄 RON MIẾNG'!J262)</f>
        <v>150000</v>
      </c>
      <c r="I3667" s="13">
        <f>IF('📄 RON MIẾNG'!B262="","",'📄 RON MIẾNG'!K262)</f>
        <v>0</v>
      </c>
      <c r="J3667" s="1" t="str">
        <f>IF('📄 RON MIẾNG'!B262="","","")</f>
        <v/>
      </c>
      <c r="L3667" s="1">
        <f>N(L3666)+IF(AND('🔎 TRA CỨU NHANH'!$C$2&lt;&gt;"",OR(ISNUMBER(SEARCH('🔎 TRA CỨU NHANH'!$C$2,$A3667)),ISNUMBER(SEARCH('🔎 TRA CỨU NHANH'!$C$2,$B3667)))),1,0)</f>
        <v>0</v>
      </c>
      <c r="M3667" s="1" t="str">
        <f t="shared" si="114"/>
        <v/>
      </c>
      <c r="N3667" s="1">
        <f>N(N3666)+IF(AND('💰 BÁO GIÁ'!$C$27&lt;&gt;"",OR(ISNUMBER(SEARCH('💰 BÁO GIÁ'!$C$27,$A3667)),ISNUMBER(SEARCH('💰 BÁO GIÁ'!$C$27,$B3667)))),1,0)</f>
        <v>0</v>
      </c>
      <c r="O3667" s="1" t="str">
        <f t="shared" si="115"/>
        <v/>
      </c>
    </row>
    <row r="3668" customHeight="1" spans="1:15">
      <c r="A3668" s="1" t="str">
        <f>IF('📄 RON MIẾNG'!B263="","",'📄 RON MIẾNG'!B263)</f>
        <v>HH075690</v>
      </c>
      <c r="B3668" s="1" t="str">
        <f>IF('📄 RON MIẾNG'!B263="","",'📄 RON MIẾNG'!C263)</f>
        <v>Ron miếng Perkins 1006, non-asb sợi tổng hợp - DF</v>
      </c>
      <c r="C3668" s="1" t="str">
        <f>IF('📄 RON MIẾNG'!B263="","","Ron miếng")</f>
        <v>Ron miếng</v>
      </c>
      <c r="D3668" s="1" t="str">
        <f>IF('📄 RON MIẾNG'!B263="","",'📄 RON MIẾNG'!F263)</f>
        <v>Cái</v>
      </c>
      <c r="E3668" s="13">
        <f>IF('📄 RON MIẾNG'!B263="","",'📄 RON MIẾNG'!G263)</f>
        <v>0</v>
      </c>
      <c r="F3668" s="13">
        <f>IF('📄 RON MIẾNG'!B263="","",'📄 RON MIẾNG'!H263)</f>
        <v>240000</v>
      </c>
      <c r="G3668" s="13">
        <f>IF('📄 RON MIẾNG'!B263="","",'📄 RON MIẾNG'!I263)</f>
        <v>260000</v>
      </c>
      <c r="H3668" s="13">
        <f>IF('📄 RON MIẾNG'!B263="","",'📄 RON MIẾNG'!J263)</f>
        <v>280000</v>
      </c>
      <c r="I3668" s="13">
        <f>IF('📄 RON MIẾNG'!B263="","",'📄 RON MIẾNG'!K263)</f>
        <v>0</v>
      </c>
      <c r="J3668" s="1" t="str">
        <f>IF('📄 RON MIẾNG'!B263="","","")</f>
        <v/>
      </c>
      <c r="L3668" s="1">
        <f>N(L3667)+IF(AND('🔎 TRA CỨU NHANH'!$C$2&lt;&gt;"",OR(ISNUMBER(SEARCH('🔎 TRA CỨU NHANH'!$C$2,$A3668)),ISNUMBER(SEARCH('🔎 TRA CỨU NHANH'!$C$2,$B3668)))),1,0)</f>
        <v>0</v>
      </c>
      <c r="M3668" s="1" t="str">
        <f t="shared" si="114"/>
        <v/>
      </c>
      <c r="N3668" s="1">
        <f>N(N3667)+IF(AND('💰 BÁO GIÁ'!$C$27&lt;&gt;"",OR(ISNUMBER(SEARCH('💰 BÁO GIÁ'!$C$27,$A3668)),ISNUMBER(SEARCH('💰 BÁO GIÁ'!$C$27,$B3668)))),1,0)</f>
        <v>0</v>
      </c>
      <c r="O3668" s="1" t="str">
        <f t="shared" si="115"/>
        <v/>
      </c>
    </row>
    <row r="3669" customHeight="1" spans="1:15">
      <c r="A3669" s="1" t="str">
        <f>IF('📄 RON MIẾNG'!B264="","",'📄 RON MIẾNG'!B264)</f>
        <v/>
      </c>
      <c r="B3669" s="1" t="str">
        <f>IF('📄 RON MIẾNG'!B264="","",'📄 RON MIẾNG'!C264)</f>
        <v/>
      </c>
      <c r="C3669" s="1" t="str">
        <f>IF('📄 RON MIẾNG'!B264="","","Ron miếng")</f>
        <v/>
      </c>
      <c r="D3669" s="1" t="str">
        <f>IF('📄 RON MIẾNG'!B264="","",'📄 RON MIẾNG'!F264)</f>
        <v/>
      </c>
      <c r="E3669" s="1" t="str">
        <f>IF('📄 RON MIẾNG'!B264="","",'📄 RON MIẾNG'!G264)</f>
        <v/>
      </c>
      <c r="F3669" s="1" t="str">
        <f>IF('📄 RON MIẾNG'!B264="","",'📄 RON MIẾNG'!H264)</f>
        <v/>
      </c>
      <c r="G3669" s="1" t="str">
        <f>IF('📄 RON MIẾNG'!B264="","",'📄 RON MIẾNG'!I264)</f>
        <v/>
      </c>
      <c r="H3669" s="1" t="str">
        <f>IF('📄 RON MIẾNG'!B264="","",'📄 RON MIẾNG'!J264)</f>
        <v/>
      </c>
      <c r="I3669" s="1" t="str">
        <f>IF('📄 RON MIẾNG'!B264="","",'📄 RON MIẾNG'!K264)</f>
        <v/>
      </c>
      <c r="J3669" s="1" t="str">
        <f>IF('📄 RON MIẾNG'!B264="","","")</f>
        <v/>
      </c>
      <c r="L3669" s="1">
        <f>N(L3668)+IF(AND('🔎 TRA CỨU NHANH'!$C$2&lt;&gt;"",OR(ISNUMBER(SEARCH('🔎 TRA CỨU NHANH'!$C$2,$A3669)),ISNUMBER(SEARCH('🔎 TRA CỨU NHANH'!$C$2,$B3669)))),1,0)</f>
        <v>0</v>
      </c>
      <c r="M3669" s="1" t="str">
        <f t="shared" si="114"/>
        <v/>
      </c>
      <c r="N3669" s="1">
        <f>N(N3668)+IF(AND('💰 BÁO GIÁ'!$C$27&lt;&gt;"",OR(ISNUMBER(SEARCH('💰 BÁO GIÁ'!$C$27,$A3669)),ISNUMBER(SEARCH('💰 BÁO GIÁ'!$C$27,$B3669)))),1,0)</f>
        <v>0</v>
      </c>
      <c r="O3669" s="1" t="str">
        <f t="shared" si="115"/>
        <v/>
      </c>
    </row>
    <row r="3670" customHeight="1" spans="1:15">
      <c r="A3670" s="1" t="str">
        <f>IF('📄 RON MIẾNG'!B265="","",'📄 RON MIẾNG'!B265)</f>
        <v>HH083612</v>
      </c>
      <c r="B3670" s="1" t="str">
        <f>IF('📄 RON MIẾNG'!B265="","",'📄 RON MIẾNG'!C265)</f>
        <v>Ron miếng Volvo D13F - phi 131, Thép - NICE IN</v>
      </c>
      <c r="C3670" s="1" t="str">
        <f>IF('📄 RON MIẾNG'!B265="","","Ron miếng")</f>
        <v>Ron miếng</v>
      </c>
      <c r="D3670" s="1" t="str">
        <f>IF('📄 RON MIẾNG'!B265="","",'📄 RON MIẾNG'!F265)</f>
        <v>Cái</v>
      </c>
      <c r="E3670" s="13">
        <f>IF('📄 RON MIẾNG'!B265="","",'📄 RON MIẾNG'!G265)</f>
        <v>0</v>
      </c>
      <c r="F3670" s="13">
        <f>IF('📄 RON MIẾNG'!B265="","",'📄 RON MIẾNG'!H265)</f>
        <v>1050000</v>
      </c>
      <c r="G3670" s="13">
        <f>IF('📄 RON MIẾNG'!B265="","",'📄 RON MIẾNG'!I265)</f>
        <v>1150000</v>
      </c>
      <c r="H3670" s="13">
        <f>IF('📄 RON MIẾNG'!B265="","",'📄 RON MIẾNG'!J265)</f>
        <v>1250000</v>
      </c>
      <c r="I3670" s="13">
        <f>IF('📄 RON MIẾNG'!B265="","",'📄 RON MIẾNG'!K265)</f>
        <v>0</v>
      </c>
      <c r="J3670" s="1" t="str">
        <f>IF('📄 RON MIẾNG'!B265="","","")</f>
        <v/>
      </c>
      <c r="L3670" s="1">
        <f>N(L3669)+IF(AND('🔎 TRA CỨU NHANH'!$C$2&lt;&gt;"",OR(ISNUMBER(SEARCH('🔎 TRA CỨU NHANH'!$C$2,$A3670)),ISNUMBER(SEARCH('🔎 TRA CỨU NHANH'!$C$2,$B3670)))),1,0)</f>
        <v>0</v>
      </c>
      <c r="M3670" s="1" t="str">
        <f t="shared" si="114"/>
        <v/>
      </c>
      <c r="N3670" s="1">
        <f>N(N3669)+IF(AND('💰 BÁO GIÁ'!$C$27&lt;&gt;"",OR(ISNUMBER(SEARCH('💰 BÁO GIÁ'!$C$27,$A3670)),ISNUMBER(SEARCH('💰 BÁO GIÁ'!$C$27,$B3670)))),1,0)</f>
        <v>0</v>
      </c>
      <c r="O3670" s="1" t="str">
        <f t="shared" si="115"/>
        <v/>
      </c>
    </row>
    <row r="3671" customHeight="1" spans="1:15">
      <c r="A3671" s="1" t="str">
        <f>IF('📄 RON MIẾNG'!B266="","",'📄 RON MIẾNG'!B266)</f>
        <v>HH079594</v>
      </c>
      <c r="B3671" s="1" t="str">
        <f>IF('📄 RON MIẾNG'!B266="","",'📄 RON MIẾNG'!C266)</f>
        <v>Ron miếng Volvo D5D Thép Inox - NICE IN</v>
      </c>
      <c r="C3671" s="1" t="str">
        <f>IF('📄 RON MIẾNG'!B266="","","Ron miếng")</f>
        <v>Ron miếng</v>
      </c>
      <c r="D3671" s="1" t="str">
        <f>IF('📄 RON MIẾNG'!B266="","",'📄 RON MIẾNG'!F266)</f>
        <v>Cái</v>
      </c>
      <c r="E3671" s="13">
        <f>IF('📄 RON MIẾNG'!B266="","",'📄 RON MIẾNG'!G266)</f>
        <v>0</v>
      </c>
      <c r="F3671" s="13">
        <f>IF('📄 RON MIẾNG'!B266="","",'📄 RON MIẾNG'!H266)</f>
        <v>480000</v>
      </c>
      <c r="G3671" s="13">
        <f>IF('📄 RON MIẾNG'!B266="","",'📄 RON MIẾNG'!I266)</f>
        <v>500000</v>
      </c>
      <c r="H3671" s="13">
        <f>IF('📄 RON MIẾNG'!B266="","",'📄 RON MIẾNG'!J266)</f>
        <v>550000</v>
      </c>
      <c r="I3671" s="13">
        <f>IF('📄 RON MIẾNG'!B266="","",'📄 RON MIẾNG'!K266)</f>
        <v>0</v>
      </c>
      <c r="J3671" s="1" t="str">
        <f>IF('📄 RON MIẾNG'!B266="","","")</f>
        <v/>
      </c>
      <c r="L3671" s="1">
        <f>N(L3670)+IF(AND('🔎 TRA CỨU NHANH'!$C$2&lt;&gt;"",OR(ISNUMBER(SEARCH('🔎 TRA CỨU NHANH'!$C$2,$A3671)),ISNUMBER(SEARCH('🔎 TRA CỨU NHANH'!$C$2,$B3671)))),1,0)</f>
        <v>0</v>
      </c>
      <c r="M3671" s="1" t="str">
        <f t="shared" si="114"/>
        <v/>
      </c>
      <c r="N3671" s="1">
        <f>N(N3670)+IF(AND('💰 BÁO GIÁ'!$C$27&lt;&gt;"",OR(ISNUMBER(SEARCH('💰 BÁO GIÁ'!$C$27,$A3671)),ISNUMBER(SEARCH('💰 BÁO GIÁ'!$C$27,$B3671)))),1,0)</f>
        <v>0</v>
      </c>
      <c r="O3671" s="1" t="str">
        <f t="shared" si="115"/>
        <v/>
      </c>
    </row>
    <row r="3672" customHeight="1" spans="1:15">
      <c r="A3672" s="1" t="str">
        <f>IF('📄 RON MIẾNG'!B267="","",'📄 RON MIẾNG'!B267)</f>
        <v>HH079593</v>
      </c>
      <c r="B3672" s="1" t="str">
        <f>IF('📄 RON MIẾNG'!B267="","",'📄 RON MIẾNG'!C267)</f>
        <v>Ron miếng Volvo D5E Thép Inox - NICE IN</v>
      </c>
      <c r="C3672" s="1" t="str">
        <f>IF('📄 RON MIẾNG'!B267="","","Ron miếng")</f>
        <v>Ron miếng</v>
      </c>
      <c r="D3672" s="1" t="str">
        <f>IF('📄 RON MIẾNG'!B267="","",'📄 RON MIẾNG'!F267)</f>
        <v>Cái</v>
      </c>
      <c r="E3672" s="13">
        <f>IF('📄 RON MIẾNG'!B267="","",'📄 RON MIẾNG'!G267)</f>
        <v>0</v>
      </c>
      <c r="F3672" s="13">
        <f>IF('📄 RON MIẾNG'!B267="","",'📄 RON MIẾNG'!H267)</f>
        <v>480000</v>
      </c>
      <c r="G3672" s="13">
        <f>IF('📄 RON MIẾNG'!B267="","",'📄 RON MIẾNG'!I267)</f>
        <v>500000</v>
      </c>
      <c r="H3672" s="13">
        <f>IF('📄 RON MIẾNG'!B267="","",'📄 RON MIẾNG'!J267)</f>
        <v>4150000</v>
      </c>
      <c r="I3672" s="13">
        <f>IF('📄 RON MIẾNG'!B267="","",'📄 RON MIẾNG'!K267)</f>
        <v>0</v>
      </c>
      <c r="J3672" s="1" t="str">
        <f>IF('📄 RON MIẾNG'!B267="","","")</f>
        <v/>
      </c>
      <c r="L3672" s="1">
        <f>N(L3671)+IF(AND('🔎 TRA CỨU NHANH'!$C$2&lt;&gt;"",OR(ISNUMBER(SEARCH('🔎 TRA CỨU NHANH'!$C$2,$A3672)),ISNUMBER(SEARCH('🔎 TRA CỨU NHANH'!$C$2,$B3672)))),1,0)</f>
        <v>0</v>
      </c>
      <c r="M3672" s="1" t="str">
        <f t="shared" si="114"/>
        <v/>
      </c>
      <c r="N3672" s="1">
        <f>N(N3671)+IF(AND('💰 BÁO GIÁ'!$C$27&lt;&gt;"",OR(ISNUMBER(SEARCH('💰 BÁO GIÁ'!$C$27,$A3672)),ISNUMBER(SEARCH('💰 BÁO GIÁ'!$C$27,$B3672)))),1,0)</f>
        <v>0</v>
      </c>
      <c r="O3672" s="1" t="str">
        <f t="shared" si="115"/>
        <v/>
      </c>
    </row>
    <row r="3673" customHeight="1" spans="1:15">
      <c r="A3673" s="1" t="str">
        <f>IF('📄 RON MIẾNG'!B268="","",'📄 RON MIẾNG'!B268)</f>
        <v>HH080811</v>
      </c>
      <c r="B3673" s="1" t="str">
        <f>IF('📄 RON MIẾNG'!B268="","",'📄 RON MIẾNG'!C268)</f>
        <v>Ron miếng Volvo D6D/D6E Thép - DF</v>
      </c>
      <c r="C3673" s="1" t="str">
        <f>IF('📄 RON MIẾNG'!B268="","","Ron miếng")</f>
        <v>Ron miếng</v>
      </c>
      <c r="D3673" s="1" t="str">
        <f>IF('📄 RON MIẾNG'!B268="","",'📄 RON MIẾNG'!F268)</f>
        <v>Cái</v>
      </c>
      <c r="E3673" s="13">
        <f>IF('📄 RON MIẾNG'!B268="","",'📄 RON MIẾNG'!G268)</f>
        <v>0</v>
      </c>
      <c r="F3673" s="13">
        <f>IF('📄 RON MIẾNG'!B268="","",'📄 RON MIẾNG'!H268)</f>
        <v>540000</v>
      </c>
      <c r="G3673" s="13">
        <f>IF('📄 RON MIẾNG'!B268="","",'📄 RON MIẾNG'!I268)</f>
        <v>580000</v>
      </c>
      <c r="H3673" s="13">
        <f>IF('📄 RON MIẾNG'!B268="","",'📄 RON MIẾNG'!J268)</f>
        <v>650000</v>
      </c>
      <c r="I3673" s="13">
        <f>IF('📄 RON MIẾNG'!B268="","",'📄 RON MIẾNG'!K268)</f>
        <v>0</v>
      </c>
      <c r="J3673" s="1" t="str">
        <f>IF('📄 RON MIẾNG'!B268="","","")</f>
        <v/>
      </c>
      <c r="L3673" s="1">
        <f>N(L3672)+IF(AND('🔎 TRA CỨU NHANH'!$C$2&lt;&gt;"",OR(ISNUMBER(SEARCH('🔎 TRA CỨU NHANH'!$C$2,$A3673)),ISNUMBER(SEARCH('🔎 TRA CỨU NHANH'!$C$2,$B3673)))),1,0)</f>
        <v>0</v>
      </c>
      <c r="M3673" s="1" t="str">
        <f t="shared" si="114"/>
        <v/>
      </c>
      <c r="N3673" s="1">
        <f>N(N3672)+IF(AND('💰 BÁO GIÁ'!$C$27&lt;&gt;"",OR(ISNUMBER(SEARCH('💰 BÁO GIÁ'!$C$27,$A3673)),ISNUMBER(SEARCH('💰 BÁO GIÁ'!$C$27,$B3673)))),1,0)</f>
        <v>0</v>
      </c>
      <c r="O3673" s="1" t="str">
        <f t="shared" si="115"/>
        <v/>
      </c>
    </row>
    <row r="3674" customHeight="1" spans="1:15">
      <c r="A3674" s="1" t="str">
        <f>IF('📄 RON MIẾNG'!B269="","",'📄 RON MIẾNG'!B269)</f>
        <v>HH076448</v>
      </c>
      <c r="B3674" s="1" t="str">
        <f>IF('📄 RON MIẾNG'!B269="","",'📄 RON MIẾNG'!C269)</f>
        <v>Ron miếng Volvo D6D/D6E Thép Inox - NICE IN</v>
      </c>
      <c r="C3674" s="1" t="str">
        <f>IF('📄 RON MIẾNG'!B269="","","Ron miếng")</f>
        <v>Ron miếng</v>
      </c>
      <c r="D3674" s="1" t="str">
        <f>IF('📄 RON MIẾNG'!B269="","",'📄 RON MIẾNG'!F269)</f>
        <v>Cái</v>
      </c>
      <c r="E3674" s="13">
        <f>IF('📄 RON MIẾNG'!B269="","",'📄 RON MIẾNG'!G269)</f>
        <v>0</v>
      </c>
      <c r="F3674" s="13">
        <f>IF('📄 RON MIẾNG'!B269="","",'📄 RON MIẾNG'!H269)</f>
        <v>540000</v>
      </c>
      <c r="G3674" s="13">
        <f>IF('📄 RON MIẾNG'!B269="","",'📄 RON MIẾNG'!I269)</f>
        <v>580000</v>
      </c>
      <c r="H3674" s="13">
        <f>IF('📄 RON MIẾNG'!B269="","",'📄 RON MIẾNG'!J269)</f>
        <v>650000</v>
      </c>
      <c r="I3674" s="13">
        <f>IF('📄 RON MIẾNG'!B269="","",'📄 RON MIẾNG'!K269)</f>
        <v>0</v>
      </c>
      <c r="J3674" s="1" t="str">
        <f>IF('📄 RON MIẾNG'!B269="","","")</f>
        <v/>
      </c>
      <c r="L3674" s="1">
        <f>N(L3673)+IF(AND('🔎 TRA CỨU NHANH'!$C$2&lt;&gt;"",OR(ISNUMBER(SEARCH('🔎 TRA CỨU NHANH'!$C$2,$A3674)),ISNUMBER(SEARCH('🔎 TRA CỨU NHANH'!$C$2,$B3674)))),1,0)</f>
        <v>0</v>
      </c>
      <c r="M3674" s="1" t="str">
        <f t="shared" si="114"/>
        <v/>
      </c>
      <c r="N3674" s="1">
        <f>N(N3673)+IF(AND('💰 BÁO GIÁ'!$C$27&lt;&gt;"",OR(ISNUMBER(SEARCH('💰 BÁO GIÁ'!$C$27,$A3674)),ISNUMBER(SEARCH('💰 BÁO GIÁ'!$C$27,$B3674)))),1,0)</f>
        <v>0</v>
      </c>
      <c r="O3674" s="1" t="str">
        <f t="shared" si="115"/>
        <v/>
      </c>
    </row>
    <row r="3675" customHeight="1" spans="1:15">
      <c r="A3675" s="1" t="str">
        <f>IF('📄 RON MIẾNG'!B270="","",'📄 RON MIẾNG'!B270)</f>
        <v>HH079169</v>
      </c>
      <c r="B3675" s="1" t="str">
        <f>IF('📄 RON MIẾNG'!B270="","",'📄 RON MIẾNG'!C270)</f>
        <v>Ron miếng Volvo D7D  / BF6M1013 Thép Inox - NICE IN</v>
      </c>
      <c r="C3675" s="1" t="str">
        <f>IF('📄 RON MIẾNG'!B270="","","Ron miếng")</f>
        <v>Ron miếng</v>
      </c>
      <c r="D3675" s="1" t="str">
        <f>IF('📄 RON MIẾNG'!B270="","",'📄 RON MIẾNG'!F270)</f>
        <v>Cái</v>
      </c>
      <c r="E3675" s="13">
        <f>IF('📄 RON MIẾNG'!B270="","",'📄 RON MIẾNG'!G270)</f>
        <v>0</v>
      </c>
      <c r="F3675" s="13">
        <f>IF('📄 RON MIẾNG'!B270="","",'📄 RON MIẾNG'!H270)</f>
        <v>700000</v>
      </c>
      <c r="G3675" s="13">
        <f>IF('📄 RON MIẾNG'!B270="","",'📄 RON MIẾNG'!I270)</f>
        <v>750000</v>
      </c>
      <c r="H3675" s="13">
        <f>IF('📄 RON MIẾNG'!B270="","",'📄 RON MIẾNG'!J270)</f>
        <v>800000</v>
      </c>
      <c r="I3675" s="13">
        <f>IF('📄 RON MIẾNG'!B270="","",'📄 RON MIẾNG'!K270)</f>
        <v>0</v>
      </c>
      <c r="J3675" s="1" t="str">
        <f>IF('📄 RON MIẾNG'!B270="","","")</f>
        <v/>
      </c>
      <c r="L3675" s="1">
        <f>N(L3674)+IF(AND('🔎 TRA CỨU NHANH'!$C$2&lt;&gt;"",OR(ISNUMBER(SEARCH('🔎 TRA CỨU NHANH'!$C$2,$A3675)),ISNUMBER(SEARCH('🔎 TRA CỨU NHANH'!$C$2,$B3675)))),1,0)</f>
        <v>0</v>
      </c>
      <c r="M3675" s="1" t="str">
        <f t="shared" si="114"/>
        <v/>
      </c>
      <c r="N3675" s="1">
        <f>N(N3674)+IF(AND('💰 BÁO GIÁ'!$C$27&lt;&gt;"",OR(ISNUMBER(SEARCH('💰 BÁO GIÁ'!$C$27,$A3675)),ISNUMBER(SEARCH('💰 BÁO GIÁ'!$C$27,$B3675)))),1,0)</f>
        <v>0</v>
      </c>
      <c r="O3675" s="1" t="str">
        <f t="shared" si="115"/>
        <v/>
      </c>
    </row>
    <row r="3676" customHeight="1" spans="1:15">
      <c r="A3676" s="1" t="str">
        <f>IF('📄 RON MIẾNG'!B271="","",'📄 RON MIẾNG'!B271)</f>
        <v>HH081507</v>
      </c>
      <c r="B3676" s="1" t="str">
        <f>IF('📄 RON MIẾNG'!B271="","",'📄 RON MIẾNG'!C271)</f>
        <v>Ron miếng Volvo D7E  / TCD2013-L06-2V, Thép Inox - NICE IN</v>
      </c>
      <c r="C3676" s="1" t="str">
        <f>IF('📄 RON MIẾNG'!B271="","","Ron miếng")</f>
        <v>Ron miếng</v>
      </c>
      <c r="D3676" s="1" t="str">
        <f>IF('📄 RON MIẾNG'!B271="","",'📄 RON MIẾNG'!F271)</f>
        <v>Cái</v>
      </c>
      <c r="E3676" s="13">
        <f>IF('📄 RON MIẾNG'!B271="","",'📄 RON MIẾNG'!G271)</f>
        <v>0</v>
      </c>
      <c r="F3676" s="13">
        <f>IF('📄 RON MIẾNG'!B271="","",'📄 RON MIẾNG'!H271)</f>
        <v>700000</v>
      </c>
      <c r="G3676" s="13">
        <f>IF('📄 RON MIẾNG'!B271="","",'📄 RON MIẾNG'!I271)</f>
        <v>750000</v>
      </c>
      <c r="H3676" s="13">
        <f>IF('📄 RON MIẾNG'!B271="","",'📄 RON MIẾNG'!J271)</f>
        <v>800000</v>
      </c>
      <c r="I3676" s="13">
        <f>IF('📄 RON MIẾNG'!B271="","",'📄 RON MIẾNG'!K271)</f>
        <v>0</v>
      </c>
      <c r="J3676" s="1" t="str">
        <f>IF('📄 RON MIẾNG'!B271="","","")</f>
        <v/>
      </c>
      <c r="L3676" s="1">
        <f>N(L3675)+IF(AND('🔎 TRA CỨU NHANH'!$C$2&lt;&gt;"",OR(ISNUMBER(SEARCH('🔎 TRA CỨU NHANH'!$C$2,$A3676)),ISNUMBER(SEARCH('🔎 TRA CỨU NHANH'!$C$2,$B3676)))),1,0)</f>
        <v>0</v>
      </c>
      <c r="M3676" s="1" t="str">
        <f t="shared" si="114"/>
        <v/>
      </c>
      <c r="N3676" s="1">
        <f>N(N3675)+IF(AND('💰 BÁO GIÁ'!$C$27&lt;&gt;"",OR(ISNUMBER(SEARCH('💰 BÁO GIÁ'!$C$27,$A3676)),ISNUMBER(SEARCH('💰 BÁO GIÁ'!$C$27,$B3676)))),1,0)</f>
        <v>0</v>
      </c>
      <c r="O3676" s="1" t="str">
        <f t="shared" si="115"/>
        <v/>
      </c>
    </row>
    <row r="3677" customHeight="1" spans="1:15">
      <c r="A3677" s="1" t="str">
        <f>IF('📄 RON MIẾNG'!B272="","",'📄 RON MIẾNG'!B272)</f>
        <v>HH083262</v>
      </c>
      <c r="B3677" s="1" t="str">
        <f>IF('📄 RON MIẾNG'!B272="","",'📄 RON MIẾNG'!C272)</f>
        <v>Ron miếng Volvo TCD2011-L04 - Thép - DF</v>
      </c>
      <c r="C3677" s="1" t="str">
        <f>IF('📄 RON MIẾNG'!B272="","","Ron miếng")</f>
        <v>Ron miếng</v>
      </c>
      <c r="D3677" s="1" t="str">
        <f>IF('📄 RON MIẾNG'!B272="","",'📄 RON MIẾNG'!F272)</f>
        <v>Cái</v>
      </c>
      <c r="E3677" s="13">
        <f>IF('📄 RON MIẾNG'!B272="","",'📄 RON MIẾNG'!G272)</f>
        <v>0</v>
      </c>
      <c r="F3677" s="13">
        <f>IF('📄 RON MIẾNG'!B272="","",'📄 RON MIẾNG'!H272)</f>
        <v>250000</v>
      </c>
      <c r="G3677" s="13">
        <f>IF('📄 RON MIẾNG'!B272="","",'📄 RON MIẾNG'!I272)</f>
        <v>270000</v>
      </c>
      <c r="H3677" s="13">
        <f>IF('📄 RON MIẾNG'!B272="","",'📄 RON MIẾNG'!J272)</f>
        <v>290000</v>
      </c>
      <c r="I3677" s="13">
        <f>IF('📄 RON MIẾNG'!B272="","",'📄 RON MIẾNG'!K272)</f>
        <v>0</v>
      </c>
      <c r="J3677" s="1" t="str">
        <f>IF('📄 RON MIẾNG'!B272="","","")</f>
        <v/>
      </c>
      <c r="L3677" s="1">
        <f>N(L3676)+IF(AND('🔎 TRA CỨU NHANH'!$C$2&lt;&gt;"",OR(ISNUMBER(SEARCH('🔎 TRA CỨU NHANH'!$C$2,$A3677)),ISNUMBER(SEARCH('🔎 TRA CỨU NHANH'!$C$2,$B3677)))),1,0)</f>
        <v>0</v>
      </c>
      <c r="M3677" s="1" t="str">
        <f t="shared" si="114"/>
        <v/>
      </c>
      <c r="N3677" s="1">
        <f>N(N3676)+IF(AND('💰 BÁO GIÁ'!$C$27&lt;&gt;"",OR(ISNUMBER(SEARCH('💰 BÁO GIÁ'!$C$27,$A3677)),ISNUMBER(SEARCH('💰 BÁO GIÁ'!$C$27,$B3677)))),1,0)</f>
        <v>0</v>
      </c>
      <c r="O3677" s="1" t="str">
        <f t="shared" si="115"/>
        <v/>
      </c>
    </row>
    <row r="3678" customHeight="1" spans="1:15">
      <c r="A3678" s="1" t="str">
        <f>IF('📄 RON MIẾNG'!B273="","",'📄 RON MIẾNG'!B273)</f>
        <v/>
      </c>
      <c r="B3678" s="1" t="str">
        <f>IF('📄 RON MIẾNG'!B273="","",'📄 RON MIẾNG'!C273)</f>
        <v/>
      </c>
      <c r="C3678" s="1" t="str">
        <f>IF('📄 RON MIẾNG'!B273="","","Ron miếng")</f>
        <v/>
      </c>
      <c r="D3678" s="1" t="str">
        <f>IF('📄 RON MIẾNG'!B273="","",'📄 RON MIẾNG'!F273)</f>
        <v/>
      </c>
      <c r="E3678" s="1" t="str">
        <f>IF('📄 RON MIẾNG'!B273="","",'📄 RON MIẾNG'!G273)</f>
        <v/>
      </c>
      <c r="F3678" s="1" t="str">
        <f>IF('📄 RON MIẾNG'!B273="","",'📄 RON MIẾNG'!H273)</f>
        <v/>
      </c>
      <c r="G3678" s="1" t="str">
        <f>IF('📄 RON MIẾNG'!B273="","",'📄 RON MIẾNG'!I273)</f>
        <v/>
      </c>
      <c r="H3678" s="1" t="str">
        <f>IF('📄 RON MIẾNG'!B273="","",'📄 RON MIẾNG'!J273)</f>
        <v/>
      </c>
      <c r="I3678" s="1" t="str">
        <f>IF('📄 RON MIẾNG'!B273="","",'📄 RON MIẾNG'!K273)</f>
        <v/>
      </c>
      <c r="J3678" s="1" t="str">
        <f>IF('📄 RON MIẾNG'!B273="","","")</f>
        <v/>
      </c>
      <c r="L3678" s="1">
        <f>N(L3677)+IF(AND('🔎 TRA CỨU NHANH'!$C$2&lt;&gt;"",OR(ISNUMBER(SEARCH('🔎 TRA CỨU NHANH'!$C$2,$A3678)),ISNUMBER(SEARCH('🔎 TRA CỨU NHANH'!$C$2,$B3678)))),1,0)</f>
        <v>0</v>
      </c>
      <c r="M3678" s="1" t="str">
        <f t="shared" si="114"/>
        <v/>
      </c>
      <c r="N3678" s="1">
        <f>N(N3677)+IF(AND('💰 BÁO GIÁ'!$C$27&lt;&gt;"",OR(ISNUMBER(SEARCH('💰 BÁO GIÁ'!$C$27,$A3678)),ISNUMBER(SEARCH('💰 BÁO GIÁ'!$C$27,$B3678)))),1,0)</f>
        <v>0</v>
      </c>
      <c r="O3678" s="1" t="str">
        <f t="shared" si="115"/>
        <v/>
      </c>
    </row>
    <row r="3679" customHeight="1" spans="1:15">
      <c r="A3679" s="1" t="str">
        <f>IF('📄 RON MIẾNG'!B274="","",'📄 RON MIẾNG'!B274)</f>
        <v>HH081903</v>
      </c>
      <c r="B3679" s="1" t="str">
        <f>IF('📄 RON MIẾNG'!B274="","",'📄 RON MIẾNG'!C274)</f>
        <v>Ron miếng CA-6110/ 6DL2-28/29D thép Faw đầu kéo</v>
      </c>
      <c r="C3679" s="1" t="str">
        <f>IF('📄 RON MIẾNG'!B274="","","Ron miếng")</f>
        <v>Ron miếng</v>
      </c>
      <c r="D3679" s="1" t="str">
        <f>IF('📄 RON MIẾNG'!B274="","",'📄 RON MIẾNG'!F274)</f>
        <v>Cái</v>
      </c>
      <c r="E3679" s="13">
        <f>IF('📄 RON MIẾNG'!B274="","",'📄 RON MIẾNG'!G274)</f>
        <v>0</v>
      </c>
      <c r="F3679" s="13">
        <f>IF('📄 RON MIẾNG'!B274="","",'📄 RON MIẾNG'!H274)</f>
        <v>0</v>
      </c>
      <c r="G3679" s="13">
        <f>IF('📄 RON MIẾNG'!B274="","",'📄 RON MIẾNG'!I274)</f>
        <v>0</v>
      </c>
      <c r="H3679" s="13">
        <f>IF('📄 RON MIẾNG'!B274="","",'📄 RON MIẾNG'!J274)</f>
        <v>0</v>
      </c>
      <c r="I3679" s="13">
        <f>IF('📄 RON MIẾNG'!B274="","",'📄 RON MIẾNG'!K274)</f>
        <v>0</v>
      </c>
      <c r="J3679" s="1" t="str">
        <f>IF('📄 RON MIẾNG'!B274="","","")</f>
        <v/>
      </c>
      <c r="L3679" s="1">
        <f>N(L3678)+IF(AND('🔎 TRA CỨU NHANH'!$C$2&lt;&gt;"",OR(ISNUMBER(SEARCH('🔎 TRA CỨU NHANH'!$C$2,$A3679)),ISNUMBER(SEARCH('🔎 TRA CỨU NHANH'!$C$2,$B3679)))),1,0)</f>
        <v>0</v>
      </c>
      <c r="M3679" s="1" t="str">
        <f t="shared" si="114"/>
        <v/>
      </c>
      <c r="N3679" s="1">
        <f>N(N3678)+IF(AND('💰 BÁO GIÁ'!$C$27&lt;&gt;"",OR(ISNUMBER(SEARCH('💰 BÁO GIÁ'!$C$27,$A3679)),ISNUMBER(SEARCH('💰 BÁO GIÁ'!$C$27,$B3679)))),1,0)</f>
        <v>0</v>
      </c>
      <c r="O3679" s="1" t="str">
        <f t="shared" si="115"/>
        <v/>
      </c>
    </row>
    <row r="3680" customHeight="1" spans="1:15">
      <c r="A3680" s="1" t="str">
        <f>IF('📄 RON MIẾNG'!B275="","",'📄 RON MIẾNG'!B275)</f>
        <v/>
      </c>
      <c r="B3680" s="1" t="str">
        <f>IF('📄 RON MIẾNG'!B275="","",'📄 RON MIẾNG'!C275)</f>
        <v/>
      </c>
      <c r="C3680" s="1" t="str">
        <f>IF('📄 RON MIẾNG'!B275="","","Ron miếng")</f>
        <v/>
      </c>
      <c r="D3680" s="1" t="str">
        <f>IF('📄 RON MIẾNG'!B275="","",'📄 RON MIẾNG'!F275)</f>
        <v/>
      </c>
      <c r="E3680" s="1" t="str">
        <f>IF('📄 RON MIẾNG'!B275="","",'📄 RON MIẾNG'!G275)</f>
        <v/>
      </c>
      <c r="F3680" s="1" t="str">
        <f>IF('📄 RON MIẾNG'!B275="","",'📄 RON MIẾNG'!H275)</f>
        <v/>
      </c>
      <c r="G3680" s="1" t="str">
        <f>IF('📄 RON MIẾNG'!B275="","",'📄 RON MIẾNG'!I275)</f>
        <v/>
      </c>
      <c r="H3680" s="1" t="str">
        <f>IF('📄 RON MIẾNG'!B275="","",'📄 RON MIẾNG'!J275)</f>
        <v/>
      </c>
      <c r="I3680" s="1" t="str">
        <f>IF('📄 RON MIẾNG'!B275="","",'📄 RON MIẾNG'!K275)</f>
        <v/>
      </c>
      <c r="J3680" s="1" t="str">
        <f>IF('📄 RON MIẾNG'!B275="","","")</f>
        <v/>
      </c>
      <c r="L3680" s="1">
        <f>N(L3679)+IF(AND('🔎 TRA CỨU NHANH'!$C$2&lt;&gt;"",OR(ISNUMBER(SEARCH('🔎 TRA CỨU NHANH'!$C$2,$A3680)),ISNUMBER(SEARCH('🔎 TRA CỨU NHANH'!$C$2,$B3680)))),1,0)</f>
        <v>0</v>
      </c>
      <c r="M3680" s="1" t="str">
        <f t="shared" si="114"/>
        <v/>
      </c>
      <c r="N3680" s="1">
        <f>N(N3679)+IF(AND('💰 BÁO GIÁ'!$C$27&lt;&gt;"",OR(ISNUMBER(SEARCH('💰 BÁO GIÁ'!$C$27,$A3680)),ISNUMBER(SEARCH('💰 BÁO GIÁ'!$C$27,$B3680)))),1,0)</f>
        <v>0</v>
      </c>
      <c r="O3680" s="1" t="str">
        <f t="shared" si="115"/>
        <v/>
      </c>
    </row>
    <row r="3681" customHeight="1" spans="1:15">
      <c r="A3681" s="1" t="str">
        <f>IF('📄 RON MIẾNG'!B276="","",'📄 RON MIẾNG'!B276)</f>
        <v>HH084282</v>
      </c>
      <c r="B3681" s="1" t="str">
        <f>IF('📄 RON MIẾNG'!B276="","",'📄 RON MIẾNG'!C276)</f>
        <v>Ron miếng Weichai - Sinotruck WP12 (cho xe tải), Thép - DF</v>
      </c>
      <c r="C3681" s="1" t="str">
        <f>IF('📄 RON MIẾNG'!B276="","","Ron miếng")</f>
        <v>Ron miếng</v>
      </c>
      <c r="D3681" s="1" t="str">
        <f>IF('📄 RON MIẾNG'!B276="","",'📄 RON MIẾNG'!F276)</f>
        <v>Bộ</v>
      </c>
      <c r="E3681" s="13">
        <f>IF('📄 RON MIẾNG'!B276="","",'📄 RON MIẾNG'!G276)</f>
        <v>0</v>
      </c>
      <c r="F3681" s="13">
        <f>IF('📄 RON MIẾNG'!B276="","",'📄 RON MIẾNG'!H276)</f>
        <v>390000</v>
      </c>
      <c r="G3681" s="13">
        <f>IF('📄 RON MIẾNG'!B276="","",'📄 RON MIẾNG'!I276)</f>
        <v>410000</v>
      </c>
      <c r="H3681" s="13">
        <f>IF('📄 RON MIẾNG'!B276="","",'📄 RON MIẾNG'!J276)</f>
        <v>450000</v>
      </c>
      <c r="I3681" s="13">
        <f>IF('📄 RON MIẾNG'!B276="","",'📄 RON MIẾNG'!K276)</f>
        <v>0</v>
      </c>
      <c r="J3681" s="1" t="str">
        <f>IF('📄 RON MIẾNG'!B276="","","")</f>
        <v/>
      </c>
      <c r="L3681" s="1">
        <f>N(L3680)+IF(AND('🔎 TRA CỨU NHANH'!$C$2&lt;&gt;"",OR(ISNUMBER(SEARCH('🔎 TRA CỨU NHANH'!$C$2,$A3681)),ISNUMBER(SEARCH('🔎 TRA CỨU NHANH'!$C$2,$B3681)))),1,0)</f>
        <v>0</v>
      </c>
      <c r="M3681" s="1" t="str">
        <f t="shared" si="114"/>
        <v/>
      </c>
      <c r="N3681" s="1">
        <f>N(N3680)+IF(AND('💰 BÁO GIÁ'!$C$27&lt;&gt;"",OR(ISNUMBER(SEARCH('💰 BÁO GIÁ'!$C$27,$A3681)),ISNUMBER(SEARCH('💰 BÁO GIÁ'!$C$27,$B3681)))),1,0)</f>
        <v>0</v>
      </c>
      <c r="O3681" s="1" t="str">
        <f t="shared" si="115"/>
        <v/>
      </c>
    </row>
    <row r="3682" customHeight="1" spans="1:15">
      <c r="A3682" s="1" t="str">
        <f>IF('📄 RON MIẾNG'!B277="","",'📄 RON MIẾNG'!B277)</f>
        <v>HH080483</v>
      </c>
      <c r="B3682" s="1" t="str">
        <f>IF('📄 RON MIẾNG'!B277="","",'📄 RON MIẾNG'!C277)</f>
        <v>Ron miếng Weichai WP10 thép - DF</v>
      </c>
      <c r="C3682" s="1" t="str">
        <f>IF('📄 RON MIẾNG'!B277="","","Ron miếng")</f>
        <v>Ron miếng</v>
      </c>
      <c r="D3682" s="1" t="str">
        <f>IF('📄 RON MIẾNG'!B277="","",'📄 RON MIẾNG'!F277)</f>
        <v>Bộ</v>
      </c>
      <c r="E3682" s="13">
        <f>IF('📄 RON MIẾNG'!B277="","",'📄 RON MIẾNG'!G277)</f>
        <v>0</v>
      </c>
      <c r="F3682" s="13">
        <f>IF('📄 RON MIẾNG'!B277="","",'📄 RON MIẾNG'!H277)</f>
        <v>330000</v>
      </c>
      <c r="G3682" s="13">
        <f>IF('📄 RON MIẾNG'!B277="","",'📄 RON MIẾNG'!I277)</f>
        <v>350000</v>
      </c>
      <c r="H3682" s="13">
        <f>IF('📄 RON MIẾNG'!B277="","",'📄 RON MIẾNG'!J277)</f>
        <v>380000</v>
      </c>
      <c r="I3682" s="13">
        <f>IF('📄 RON MIẾNG'!B277="","",'📄 RON MIẾNG'!K277)</f>
        <v>0</v>
      </c>
      <c r="J3682" s="1" t="str">
        <f>IF('📄 RON MIẾNG'!B277="","","")</f>
        <v/>
      </c>
      <c r="L3682" s="1">
        <f>N(L3681)+IF(AND('🔎 TRA CỨU NHANH'!$C$2&lt;&gt;"",OR(ISNUMBER(SEARCH('🔎 TRA CỨU NHANH'!$C$2,$A3682)),ISNUMBER(SEARCH('🔎 TRA CỨU NHANH'!$C$2,$B3682)))),1,0)</f>
        <v>0</v>
      </c>
      <c r="M3682" s="1" t="str">
        <f t="shared" si="114"/>
        <v/>
      </c>
      <c r="N3682" s="1">
        <f>N(N3681)+IF(AND('💰 BÁO GIÁ'!$C$27&lt;&gt;"",OR(ISNUMBER(SEARCH('💰 BÁO GIÁ'!$C$27,$A3682)),ISNUMBER(SEARCH('💰 BÁO GIÁ'!$C$27,$B3682)))),1,0)</f>
        <v>0</v>
      </c>
      <c r="O3682" s="1" t="str">
        <f t="shared" si="115"/>
        <v/>
      </c>
    </row>
    <row r="3683" customHeight="1" spans="1:15">
      <c r="A3683" s="1" t="str">
        <f>IF('📄 RON MIẾNG'!B278="","",'📄 RON MIẾNG'!B278)</f>
        <v>HH084281</v>
      </c>
      <c r="B3683" s="1" t="str">
        <f>IF('📄 RON MIẾNG'!B278="","",'📄 RON MIẾNG'!C278)</f>
        <v>Ron miếng Weichai WP12, thép - DF</v>
      </c>
      <c r="C3683" s="1" t="str">
        <f>IF('📄 RON MIẾNG'!B278="","","Ron miếng")</f>
        <v>Ron miếng</v>
      </c>
      <c r="D3683" s="1" t="str">
        <f>IF('📄 RON MIẾNG'!B278="","",'📄 RON MIẾNG'!F278)</f>
        <v>Bộ</v>
      </c>
      <c r="E3683" s="13">
        <f>IF('📄 RON MIẾNG'!B278="","",'📄 RON MIẾNG'!G278)</f>
        <v>0</v>
      </c>
      <c r="F3683" s="13">
        <f>IF('📄 RON MIẾNG'!B278="","",'📄 RON MIẾNG'!H278)</f>
        <v>390000</v>
      </c>
      <c r="G3683" s="13">
        <f>IF('📄 RON MIẾNG'!B278="","",'📄 RON MIẾNG'!I278)</f>
        <v>410000</v>
      </c>
      <c r="H3683" s="13">
        <f>IF('📄 RON MIẾNG'!B278="","",'📄 RON MIẾNG'!J278)</f>
        <v>450000</v>
      </c>
      <c r="I3683" s="13">
        <f>IF('📄 RON MIẾNG'!B278="","",'📄 RON MIẾNG'!K278)</f>
        <v>0</v>
      </c>
      <c r="J3683" s="1" t="str">
        <f>IF('📄 RON MIẾNG'!B278="","","")</f>
        <v/>
      </c>
      <c r="L3683" s="1">
        <f>N(L3682)+IF(AND('🔎 TRA CỨU NHANH'!$C$2&lt;&gt;"",OR(ISNUMBER(SEARCH('🔎 TRA CỨU NHANH'!$C$2,$A3683)),ISNUMBER(SEARCH('🔎 TRA CỨU NHANH'!$C$2,$B3683)))),1,0)</f>
        <v>0</v>
      </c>
      <c r="M3683" s="1" t="str">
        <f t="shared" si="114"/>
        <v/>
      </c>
      <c r="N3683" s="1">
        <f>N(N3682)+IF(AND('💰 BÁO GIÁ'!$C$27&lt;&gt;"",OR(ISNUMBER(SEARCH('💰 BÁO GIÁ'!$C$27,$A3683)),ISNUMBER(SEARCH('💰 BÁO GIÁ'!$C$27,$B3683)))),1,0)</f>
        <v>0</v>
      </c>
      <c r="O3683" s="1" t="str">
        <f t="shared" si="115"/>
        <v/>
      </c>
    </row>
    <row r="3684" customHeight="1" spans="1:15">
      <c r="A3684" s="1" t="str">
        <f>IF('📄 RON MIẾNG'!B279="","",'📄 RON MIẾNG'!B279)</f>
        <v/>
      </c>
      <c r="B3684" s="1" t="str">
        <f>IF('📄 RON MIẾNG'!B279="","",'📄 RON MIẾNG'!C279)</f>
        <v/>
      </c>
      <c r="C3684" s="1" t="str">
        <f>IF('📄 RON MIẾNG'!B279="","","Ron miếng")</f>
        <v/>
      </c>
      <c r="D3684" s="1" t="str">
        <f>IF('📄 RON MIẾNG'!B279="","",'📄 RON MIẾNG'!F279)</f>
        <v/>
      </c>
      <c r="E3684" s="1" t="str">
        <f>IF('📄 RON MIẾNG'!B279="","",'📄 RON MIẾNG'!G279)</f>
        <v/>
      </c>
      <c r="F3684" s="1" t="str">
        <f>IF('📄 RON MIẾNG'!B279="","",'📄 RON MIẾNG'!H279)</f>
        <v/>
      </c>
      <c r="G3684" s="1" t="str">
        <f>IF('📄 RON MIẾNG'!B279="","",'📄 RON MIẾNG'!I279)</f>
        <v/>
      </c>
      <c r="H3684" s="1" t="str">
        <f>IF('📄 RON MIẾNG'!B279="","",'📄 RON MIẾNG'!J279)</f>
        <v/>
      </c>
      <c r="I3684" s="1" t="str">
        <f>IF('📄 RON MIẾNG'!B279="","",'📄 RON MIẾNG'!K279)</f>
        <v/>
      </c>
      <c r="J3684" s="1" t="str">
        <f>IF('📄 RON MIẾNG'!B279="","","")</f>
        <v/>
      </c>
      <c r="L3684" s="1">
        <f>N(L3683)+IF(AND('🔎 TRA CỨU NHANH'!$C$2&lt;&gt;"",OR(ISNUMBER(SEARCH('🔎 TRA CỨU NHANH'!$C$2,$A3684)),ISNUMBER(SEARCH('🔎 TRA CỨU NHANH'!$C$2,$B3684)))),1,0)</f>
        <v>0</v>
      </c>
      <c r="M3684" s="1" t="str">
        <f t="shared" si="114"/>
        <v/>
      </c>
      <c r="N3684" s="1">
        <f>N(N3683)+IF(AND('💰 BÁO GIÁ'!$C$27&lt;&gt;"",OR(ISNUMBER(SEARCH('💰 BÁO GIÁ'!$C$27,$A3684)),ISNUMBER(SEARCH('💰 BÁO GIÁ'!$C$27,$B3684)))),1,0)</f>
        <v>0</v>
      </c>
      <c r="O3684" s="1" t="str">
        <f t="shared" si="115"/>
        <v/>
      </c>
    </row>
    <row r="3685" customHeight="1" spans="1:15">
      <c r="A3685" s="1" t="str">
        <f>IF('📄 RON MIẾNG'!B280="","",'📄 RON MIẾNG'!B280)</f>
        <v>HH00796</v>
      </c>
      <c r="B3685" s="1" t="str">
        <f>IF('📄 RON MIẾNG'!B280="","",'📄 RON MIẾNG'!C280)</f>
        <v>(Còn đời lỗ sơ mi nhỏ) Ron miếng 6D15 amiang - DF</v>
      </c>
      <c r="C3685" s="1" t="str">
        <f>IF('📄 RON MIẾNG'!B280="","","Ron miếng")</f>
        <v>Ron miếng</v>
      </c>
      <c r="D3685" s="1" t="str">
        <f>IF('📄 RON MIẾNG'!B280="","",'📄 RON MIẾNG'!F280)</f>
        <v>Cái</v>
      </c>
      <c r="E3685" s="13">
        <f>IF('📄 RON MIẾNG'!B280="","",'📄 RON MIẾNG'!G280)</f>
        <v>0</v>
      </c>
      <c r="F3685" s="13">
        <f>IF('📄 RON MIẾNG'!B280="","",'📄 RON MIẾNG'!H280)</f>
        <v>0</v>
      </c>
      <c r="G3685" s="13">
        <f>IF('📄 RON MIẾNG'!B280="","",'📄 RON MIẾNG'!I280)</f>
        <v>0</v>
      </c>
      <c r="H3685" s="13">
        <f>IF('📄 RON MIẾNG'!B280="","",'📄 RON MIẾNG'!J280)</f>
        <v>0</v>
      </c>
      <c r="I3685" s="13">
        <f>IF('📄 RON MIẾNG'!B280="","",'📄 RON MIẾNG'!K280)</f>
        <v>0</v>
      </c>
      <c r="J3685" s="1" t="str">
        <f>IF('📄 RON MIẾNG'!B280="","","")</f>
        <v/>
      </c>
      <c r="L3685" s="1">
        <f>N(L3684)+IF(AND('🔎 TRA CỨU NHANH'!$C$2&lt;&gt;"",OR(ISNUMBER(SEARCH('🔎 TRA CỨU NHANH'!$C$2,$A3685)),ISNUMBER(SEARCH('🔎 TRA CỨU NHANH'!$C$2,$B3685)))),1,0)</f>
        <v>0</v>
      </c>
      <c r="M3685" s="1" t="str">
        <f t="shared" si="114"/>
        <v/>
      </c>
      <c r="N3685" s="1">
        <f>N(N3684)+IF(AND('💰 BÁO GIÁ'!$C$27&lt;&gt;"",OR(ISNUMBER(SEARCH('💰 BÁO GIÁ'!$C$27,$A3685)),ISNUMBER(SEARCH('💰 BÁO GIÁ'!$C$27,$B3685)))),1,0)</f>
        <v>0</v>
      </c>
      <c r="O3685" s="1" t="str">
        <f t="shared" si="115"/>
        <v/>
      </c>
    </row>
    <row r="3686" customHeight="1" spans="1:15">
      <c r="A3686" s="1" t="str">
        <f>IF('📄 RON MIẾNG'!B281="","",'📄 RON MIẾNG'!B281)</f>
        <v>HH074296</v>
      </c>
      <c r="B3686" s="1" t="str">
        <f>IF('📄 RON MIẾNG'!B281="","",'📄 RON MIẾNG'!C281)</f>
        <v>(HẾT HÀNG) Ron miếng 4TNV88/4TN88 thép - DF</v>
      </c>
      <c r="C3686" s="1" t="str">
        <f>IF('📄 RON MIẾNG'!B281="","","Ron miếng")</f>
        <v>Ron miếng</v>
      </c>
      <c r="D3686" s="1" t="str">
        <f>IF('📄 RON MIẾNG'!B281="","",'📄 RON MIẾNG'!F281)</f>
        <v>Cái</v>
      </c>
      <c r="E3686" s="13">
        <f>IF('📄 RON MIẾNG'!B281="","",'📄 RON MIẾNG'!G281)</f>
        <v>0</v>
      </c>
      <c r="F3686" s="13">
        <f>IF('📄 RON MIẾNG'!B281="","",'📄 RON MIẾNG'!H281)</f>
        <v>0</v>
      </c>
      <c r="G3686" s="13">
        <f>IF('📄 RON MIẾNG'!B281="","",'📄 RON MIẾNG'!I281)</f>
        <v>0</v>
      </c>
      <c r="H3686" s="13">
        <f>IF('📄 RON MIẾNG'!B281="","",'📄 RON MIẾNG'!J281)</f>
        <v>0</v>
      </c>
      <c r="I3686" s="13">
        <f>IF('📄 RON MIẾNG'!B281="","",'📄 RON MIẾNG'!K281)</f>
        <v>0</v>
      </c>
      <c r="J3686" s="1" t="str">
        <f>IF('📄 RON MIẾNG'!B281="","","")</f>
        <v/>
      </c>
      <c r="L3686" s="1">
        <f>N(L3685)+IF(AND('🔎 TRA CỨU NHANH'!$C$2&lt;&gt;"",OR(ISNUMBER(SEARCH('🔎 TRA CỨU NHANH'!$C$2,$A3686)),ISNUMBER(SEARCH('🔎 TRA CỨU NHANH'!$C$2,$B3686)))),1,0)</f>
        <v>0</v>
      </c>
      <c r="M3686" s="1" t="str">
        <f t="shared" si="114"/>
        <v/>
      </c>
      <c r="N3686" s="1">
        <f>N(N3685)+IF(AND('💰 BÁO GIÁ'!$C$27&lt;&gt;"",OR(ISNUMBER(SEARCH('💰 BÁO GIÁ'!$C$27,$A3686)),ISNUMBER(SEARCH('💰 BÁO GIÁ'!$C$27,$B3686)))),1,0)</f>
        <v>0</v>
      </c>
      <c r="O3686" s="1" t="str">
        <f t="shared" si="115"/>
        <v/>
      </c>
    </row>
    <row r="3687" customHeight="1" spans="1:15">
      <c r="A3687" s="1" t="str">
        <f>IF('📄 RON MIẾNG'!B282="","",'📄 RON MIẾNG'!B282)</f>
        <v>HH00773</v>
      </c>
      <c r="B3687" s="1" t="str">
        <f>IF('📄 RON MIẾNG'!B282="","",'📄 RON MIẾNG'!C282)</f>
        <v>(HẾT HÀNG) Ron miếng 6D95 sợi carbon - DF</v>
      </c>
      <c r="C3687" s="1" t="str">
        <f>IF('📄 RON MIẾNG'!B282="","","Ron miếng")</f>
        <v>Ron miếng</v>
      </c>
      <c r="D3687" s="1" t="str">
        <f>IF('📄 RON MIẾNG'!B282="","",'📄 RON MIẾNG'!F282)</f>
        <v>Cái</v>
      </c>
      <c r="E3687" s="13">
        <f>IF('📄 RON MIẾNG'!B282="","",'📄 RON MIẾNG'!G282)</f>
        <v>0</v>
      </c>
      <c r="F3687" s="13">
        <f>IF('📄 RON MIẾNG'!B282="","",'📄 RON MIẾNG'!H282)</f>
        <v>0</v>
      </c>
      <c r="G3687" s="13">
        <f>IF('📄 RON MIẾNG'!B282="","",'📄 RON MIẾNG'!I282)</f>
        <v>0</v>
      </c>
      <c r="H3687" s="13">
        <f>IF('📄 RON MIẾNG'!B282="","",'📄 RON MIẾNG'!J282)</f>
        <v>0</v>
      </c>
      <c r="I3687" s="13">
        <f>IF('📄 RON MIẾNG'!B282="","",'📄 RON MIẾNG'!K282)</f>
        <v>0</v>
      </c>
      <c r="J3687" s="1" t="str">
        <f>IF('📄 RON MIẾNG'!B282="","","")</f>
        <v/>
      </c>
      <c r="L3687" s="1">
        <f>N(L3686)+IF(AND('🔎 TRA CỨU NHANH'!$C$2&lt;&gt;"",OR(ISNUMBER(SEARCH('🔎 TRA CỨU NHANH'!$C$2,$A3687)),ISNUMBER(SEARCH('🔎 TRA CỨU NHANH'!$C$2,$B3687)))),1,0)</f>
        <v>0</v>
      </c>
      <c r="M3687" s="1" t="str">
        <f t="shared" si="114"/>
        <v/>
      </c>
      <c r="N3687" s="1">
        <f>N(N3686)+IF(AND('💰 BÁO GIÁ'!$C$27&lt;&gt;"",OR(ISNUMBER(SEARCH('💰 BÁO GIÁ'!$C$27,$A3687)),ISNUMBER(SEARCH('💰 BÁO GIÁ'!$C$27,$B3687)))),1,0)</f>
        <v>0</v>
      </c>
      <c r="O3687" s="1" t="str">
        <f t="shared" si="115"/>
        <v/>
      </c>
    </row>
    <row r="3688" customHeight="1" spans="1:15">
      <c r="A3688" s="1" t="str">
        <f>IF('📄 RON MIẾNG'!B283="","",'📄 RON MIẾNG'!B283)</f>
        <v>HH077043</v>
      </c>
      <c r="B3688" s="1" t="str">
        <f>IF('📄 RON MIẾNG'!B283="","",'📄 RON MIẾNG'!C283)</f>
        <v>(hàng kiểm tra) Ron miếng 4D94 amiang - NICE IN</v>
      </c>
      <c r="C3688" s="1" t="str">
        <f>IF('📄 RON MIẾNG'!B283="","","Ron miếng")</f>
        <v>Ron miếng</v>
      </c>
      <c r="D3688" s="1" t="str">
        <f>IF('📄 RON MIẾNG'!B283="","",'📄 RON MIẾNG'!F283)</f>
        <v>Cái</v>
      </c>
      <c r="E3688" s="13">
        <f>IF('📄 RON MIẾNG'!B283="","",'📄 RON MIẾNG'!G283)</f>
        <v>0</v>
      </c>
      <c r="F3688" s="13">
        <f>IF('📄 RON MIẾNG'!B283="","",'📄 RON MIẾNG'!H283)</f>
        <v>0</v>
      </c>
      <c r="G3688" s="13">
        <f>IF('📄 RON MIẾNG'!B283="","",'📄 RON MIẾNG'!I283)</f>
        <v>0</v>
      </c>
      <c r="H3688" s="13">
        <f>IF('📄 RON MIẾNG'!B283="","",'📄 RON MIẾNG'!J283)</f>
        <v>0</v>
      </c>
      <c r="I3688" s="13">
        <f>IF('📄 RON MIẾNG'!B283="","",'📄 RON MIẾNG'!K283)</f>
        <v>0</v>
      </c>
      <c r="J3688" s="1" t="str">
        <f>IF('📄 RON MIẾNG'!B283="","","")</f>
        <v/>
      </c>
      <c r="L3688" s="1">
        <f>N(L3687)+IF(AND('🔎 TRA CỨU NHANH'!$C$2&lt;&gt;"",OR(ISNUMBER(SEARCH('🔎 TRA CỨU NHANH'!$C$2,$A3688)),ISNUMBER(SEARCH('🔎 TRA CỨU NHANH'!$C$2,$B3688)))),1,0)</f>
        <v>0</v>
      </c>
      <c r="M3688" s="1" t="str">
        <f t="shared" si="114"/>
        <v/>
      </c>
      <c r="N3688" s="1">
        <f>N(N3687)+IF(AND('💰 BÁO GIÁ'!$C$27&lt;&gt;"",OR(ISNUMBER(SEARCH('💰 BÁO GIÁ'!$C$27,$A3688)),ISNUMBER(SEARCH('💰 BÁO GIÁ'!$C$27,$B3688)))),1,0)</f>
        <v>0</v>
      </c>
      <c r="O3688" s="1" t="str">
        <f t="shared" si="115"/>
        <v/>
      </c>
    </row>
    <row r="3689" customHeight="1" spans="1:15">
      <c r="A3689" s="1" t="str">
        <f>IF('📄 RON MIẾNG'!B284="","",'📄 RON MIẾNG'!B284)</f>
        <v>HH00795</v>
      </c>
      <c r="B3689" s="1" t="str">
        <f>IF('📄 RON MIẾNG'!B284="","",'📄 RON MIẾNG'!C284)</f>
        <v>(hàng lỗ sơ mi nhỏ) Ron miếng 6D14 amiang - DF</v>
      </c>
      <c r="C3689" s="1" t="str">
        <f>IF('📄 RON MIẾNG'!B284="","","Ron miếng")</f>
        <v>Ron miếng</v>
      </c>
      <c r="D3689" s="1" t="str">
        <f>IF('📄 RON MIẾNG'!B284="","",'📄 RON MIẾNG'!F284)</f>
        <v>Cái</v>
      </c>
      <c r="E3689" s="13">
        <f>IF('📄 RON MIẾNG'!B284="","",'📄 RON MIẾNG'!G284)</f>
        <v>0</v>
      </c>
      <c r="F3689" s="13">
        <f>IF('📄 RON MIẾNG'!B284="","",'📄 RON MIẾNG'!H284)</f>
        <v>0</v>
      </c>
      <c r="G3689" s="13">
        <f>IF('📄 RON MIẾNG'!B284="","",'📄 RON MIẾNG'!I284)</f>
        <v>0</v>
      </c>
      <c r="H3689" s="13">
        <f>IF('📄 RON MIẾNG'!B284="","",'📄 RON MIẾNG'!J284)</f>
        <v>0</v>
      </c>
      <c r="I3689" s="13">
        <f>IF('📄 RON MIẾNG'!B284="","",'📄 RON MIẾNG'!K284)</f>
        <v>0</v>
      </c>
      <c r="J3689" s="1" t="str">
        <f>IF('📄 RON MIẾNG'!B284="","","")</f>
        <v/>
      </c>
      <c r="L3689" s="1">
        <f>N(L3688)+IF(AND('🔎 TRA CỨU NHANH'!$C$2&lt;&gt;"",OR(ISNUMBER(SEARCH('🔎 TRA CỨU NHANH'!$C$2,$A3689)),ISNUMBER(SEARCH('🔎 TRA CỨU NHANH'!$C$2,$B3689)))),1,0)</f>
        <v>0</v>
      </c>
      <c r="M3689" s="1" t="str">
        <f t="shared" si="114"/>
        <v/>
      </c>
      <c r="N3689" s="1">
        <f>N(N3688)+IF(AND('💰 BÁO GIÁ'!$C$27&lt;&gt;"",OR(ISNUMBER(SEARCH('💰 BÁO GIÁ'!$C$27,$A3689)),ISNUMBER(SEARCH('💰 BÁO GIÁ'!$C$27,$B3689)))),1,0)</f>
        <v>0</v>
      </c>
      <c r="O3689" s="1" t="str">
        <f t="shared" si="115"/>
        <v/>
      </c>
    </row>
    <row r="3690" customHeight="1" spans="1:15">
      <c r="A3690" s="1" t="str">
        <f>IF('📄 RON MIẾNG'!B285="","",'📄 RON MIẾNG'!B285)</f>
        <v>HH072082</v>
      </c>
      <c r="B3690" s="1" t="str">
        <f>IF('📄 RON MIẾNG'!B285="","",'📄 RON MIẾNG'!C285)</f>
        <v>(hết hàng) Ron miếng 3KR1/3KR2 (sợi carbon) - DF</v>
      </c>
      <c r="C3690" s="1" t="str">
        <f>IF('📄 RON MIẾNG'!B285="","","Ron miếng")</f>
        <v>Ron miếng</v>
      </c>
      <c r="D3690" s="1" t="str">
        <f>IF('📄 RON MIẾNG'!B285="","",'📄 RON MIẾNG'!F285)</f>
        <v>Cái</v>
      </c>
      <c r="E3690" s="13">
        <f>IF('📄 RON MIẾNG'!B285="","",'📄 RON MIẾNG'!G285)</f>
        <v>0</v>
      </c>
      <c r="F3690" s="13">
        <f>IF('📄 RON MIẾNG'!B285="","",'📄 RON MIẾNG'!H285)</f>
        <v>0</v>
      </c>
      <c r="G3690" s="13">
        <f>IF('📄 RON MIẾNG'!B285="","",'📄 RON MIẾNG'!I285)</f>
        <v>0</v>
      </c>
      <c r="H3690" s="13">
        <f>IF('📄 RON MIẾNG'!B285="","",'📄 RON MIẾNG'!J285)</f>
        <v>0</v>
      </c>
      <c r="I3690" s="13">
        <f>IF('📄 RON MIẾNG'!B285="","",'📄 RON MIẾNG'!K285)</f>
        <v>0</v>
      </c>
      <c r="J3690" s="1" t="str">
        <f>IF('📄 RON MIẾNG'!B285="","","")</f>
        <v/>
      </c>
      <c r="L3690" s="1">
        <f>N(L3689)+IF(AND('🔎 TRA CỨU NHANH'!$C$2&lt;&gt;"",OR(ISNUMBER(SEARCH('🔎 TRA CỨU NHANH'!$C$2,$A3690)),ISNUMBER(SEARCH('🔎 TRA CỨU NHANH'!$C$2,$B3690)))),1,0)</f>
        <v>0</v>
      </c>
      <c r="M3690" s="1" t="str">
        <f t="shared" si="114"/>
        <v/>
      </c>
      <c r="N3690" s="1">
        <f>N(N3689)+IF(AND('💰 BÁO GIÁ'!$C$27&lt;&gt;"",OR(ISNUMBER(SEARCH('💰 BÁO GIÁ'!$C$27,$A3690)),ISNUMBER(SEARCH('💰 BÁO GIÁ'!$C$27,$B3690)))),1,0)</f>
        <v>0</v>
      </c>
      <c r="O3690" s="1" t="str">
        <f t="shared" si="115"/>
        <v/>
      </c>
    </row>
    <row r="3691" customHeight="1" spans="1:15">
      <c r="A3691" s="1" t="str">
        <f>IF('📄 RON MIẾNG'!B286="","",'📄 RON MIẾNG'!B286)</f>
        <v>HH070913</v>
      </c>
      <c r="B3691" s="1" t="str">
        <f>IF('📄 RON MIẾNG'!B286="","",'📄 RON MIẾNG'!C286)</f>
        <v>(hết hàng) Ron miếng 3TN84 sợi carbon - DF</v>
      </c>
      <c r="C3691" s="1" t="str">
        <f>IF('📄 RON MIẾNG'!B286="","","Ron miếng")</f>
        <v>Ron miếng</v>
      </c>
      <c r="D3691" s="1" t="str">
        <f>IF('📄 RON MIẾNG'!B286="","",'📄 RON MIẾNG'!F286)</f>
        <v>Cái</v>
      </c>
      <c r="E3691" s="13">
        <f>IF('📄 RON MIẾNG'!B286="","",'📄 RON MIẾNG'!G286)</f>
        <v>0</v>
      </c>
      <c r="F3691" s="13">
        <f>IF('📄 RON MIẾNG'!B286="","",'📄 RON MIẾNG'!H286)</f>
        <v>0</v>
      </c>
      <c r="G3691" s="13">
        <f>IF('📄 RON MIẾNG'!B286="","",'📄 RON MIẾNG'!I286)</f>
        <v>0</v>
      </c>
      <c r="H3691" s="13">
        <f>IF('📄 RON MIẾNG'!B286="","",'📄 RON MIẾNG'!J286)</f>
        <v>0</v>
      </c>
      <c r="I3691" s="13">
        <f>IF('📄 RON MIẾNG'!B286="","",'📄 RON MIẾNG'!K286)</f>
        <v>0</v>
      </c>
      <c r="J3691" s="1" t="str">
        <f>IF('📄 RON MIẾNG'!B286="","","")</f>
        <v/>
      </c>
      <c r="L3691" s="1">
        <f>N(L3690)+IF(AND('🔎 TRA CỨU NHANH'!$C$2&lt;&gt;"",OR(ISNUMBER(SEARCH('🔎 TRA CỨU NHANH'!$C$2,$A3691)),ISNUMBER(SEARCH('🔎 TRA CỨU NHANH'!$C$2,$B3691)))),1,0)</f>
        <v>0</v>
      </c>
      <c r="M3691" s="1" t="str">
        <f t="shared" si="114"/>
        <v/>
      </c>
      <c r="N3691" s="1">
        <f>N(N3690)+IF(AND('💰 BÁO GIÁ'!$C$27&lt;&gt;"",OR(ISNUMBER(SEARCH('💰 BÁO GIÁ'!$C$27,$A3691)),ISNUMBER(SEARCH('💰 BÁO GIÁ'!$C$27,$B3691)))),1,0)</f>
        <v>0</v>
      </c>
      <c r="O3691" s="1" t="str">
        <f t="shared" si="115"/>
        <v/>
      </c>
    </row>
    <row r="3692" customHeight="1" spans="1:15">
      <c r="A3692" s="1" t="str">
        <f>IF('📄 RON MIẾNG'!B287="","",'📄 RON MIẾNG'!B287)</f>
        <v>HH072760</v>
      </c>
      <c r="B3692" s="1" t="str">
        <f>IF('📄 RON MIẾNG'!B287="","",'📄 RON MIẾNG'!C287)</f>
        <v>(hết hàng) Ron miếng 3TNE84/3TN84/3D84-3 sợi carbon - DF</v>
      </c>
      <c r="C3692" s="1" t="str">
        <f>IF('📄 RON MIẾNG'!B287="","","Ron miếng")</f>
        <v>Ron miếng</v>
      </c>
      <c r="D3692" s="1" t="str">
        <f>IF('📄 RON MIẾNG'!B287="","",'📄 RON MIẾNG'!F287)</f>
        <v>Cái</v>
      </c>
      <c r="E3692" s="13">
        <f>IF('📄 RON MIẾNG'!B287="","",'📄 RON MIẾNG'!G287)</f>
        <v>0</v>
      </c>
      <c r="F3692" s="13">
        <f>IF('📄 RON MIẾNG'!B287="","",'📄 RON MIẾNG'!H287)</f>
        <v>0</v>
      </c>
      <c r="G3692" s="13">
        <f>IF('📄 RON MIẾNG'!B287="","",'📄 RON MIẾNG'!I287)</f>
        <v>0</v>
      </c>
      <c r="H3692" s="13">
        <f>IF('📄 RON MIẾNG'!B287="","",'📄 RON MIẾNG'!J287)</f>
        <v>0</v>
      </c>
      <c r="I3692" s="13">
        <f>IF('📄 RON MIẾNG'!B287="","",'📄 RON MIẾNG'!K287)</f>
        <v>0</v>
      </c>
      <c r="J3692" s="1" t="str">
        <f>IF('📄 RON MIẾNG'!B287="","","")</f>
        <v/>
      </c>
      <c r="L3692" s="1">
        <f>N(L3691)+IF(AND('🔎 TRA CỨU NHANH'!$C$2&lt;&gt;"",OR(ISNUMBER(SEARCH('🔎 TRA CỨU NHANH'!$C$2,$A3692)),ISNUMBER(SEARCH('🔎 TRA CỨU NHANH'!$C$2,$B3692)))),1,0)</f>
        <v>0</v>
      </c>
      <c r="M3692" s="1" t="str">
        <f t="shared" si="114"/>
        <v/>
      </c>
      <c r="N3692" s="1">
        <f>N(N3691)+IF(AND('💰 BÁO GIÁ'!$C$27&lt;&gt;"",OR(ISNUMBER(SEARCH('💰 BÁO GIÁ'!$C$27,$A3692)),ISNUMBER(SEARCH('💰 BÁO GIÁ'!$C$27,$B3692)))),1,0)</f>
        <v>0</v>
      </c>
      <c r="O3692" s="1" t="str">
        <f t="shared" si="115"/>
        <v/>
      </c>
    </row>
    <row r="3693" customHeight="1" spans="1:15">
      <c r="A3693" s="1" t="str">
        <f>IF('📄 RON MIẾNG'!B288="","",'📄 RON MIẾNG'!B288)</f>
        <v>HH072742</v>
      </c>
      <c r="B3693" s="1" t="str">
        <f>IF('📄 RON MIẾNG'!B288="","",'📄 RON MIẾNG'!C288)</f>
        <v>(hết hàng) Ron miếng 4D34 thép - DF</v>
      </c>
      <c r="C3693" s="1" t="str">
        <f>IF('📄 RON MIẾNG'!B288="","","Ron miếng")</f>
        <v>Ron miếng</v>
      </c>
      <c r="D3693" s="1" t="str">
        <f>IF('📄 RON MIẾNG'!B288="","",'📄 RON MIẾNG'!F288)</f>
        <v>Cái</v>
      </c>
      <c r="E3693" s="13">
        <f>IF('📄 RON MIẾNG'!B288="","",'📄 RON MIẾNG'!G288)</f>
        <v>0</v>
      </c>
      <c r="F3693" s="13">
        <f>IF('📄 RON MIẾNG'!B288="","",'📄 RON MIẾNG'!H288)</f>
        <v>0</v>
      </c>
      <c r="G3693" s="13">
        <f>IF('📄 RON MIẾNG'!B288="","",'📄 RON MIẾNG'!I288)</f>
        <v>0</v>
      </c>
      <c r="H3693" s="13">
        <f>IF('📄 RON MIẾNG'!B288="","",'📄 RON MIẾNG'!J288)</f>
        <v>0</v>
      </c>
      <c r="I3693" s="13">
        <f>IF('📄 RON MIẾNG'!B288="","",'📄 RON MIẾNG'!K288)</f>
        <v>0</v>
      </c>
      <c r="J3693" s="1" t="str">
        <f>IF('📄 RON MIẾNG'!B288="","","")</f>
        <v/>
      </c>
      <c r="L3693" s="1">
        <f>N(L3692)+IF(AND('🔎 TRA CỨU NHANH'!$C$2&lt;&gt;"",OR(ISNUMBER(SEARCH('🔎 TRA CỨU NHANH'!$C$2,$A3693)),ISNUMBER(SEARCH('🔎 TRA CỨU NHANH'!$C$2,$B3693)))),1,0)</f>
        <v>0</v>
      </c>
      <c r="M3693" s="1" t="str">
        <f t="shared" si="114"/>
        <v/>
      </c>
      <c r="N3693" s="1">
        <f>N(N3692)+IF(AND('💰 BÁO GIÁ'!$C$27&lt;&gt;"",OR(ISNUMBER(SEARCH('💰 BÁO GIÁ'!$C$27,$A3693)),ISNUMBER(SEARCH('💰 BÁO GIÁ'!$C$27,$B3693)))),1,0)</f>
        <v>0</v>
      </c>
      <c r="O3693" s="1" t="str">
        <f t="shared" si="115"/>
        <v/>
      </c>
    </row>
    <row r="3694" customHeight="1" spans="1:15">
      <c r="A3694" s="1" t="str">
        <f>IF('📄 RON MIẾNG'!B289="","",'📄 RON MIẾNG'!B289)</f>
        <v>HH00812</v>
      </c>
      <c r="B3694" s="1" t="str">
        <f>IF('📄 RON MIẾNG'!B289="","",'📄 RON MIẾNG'!C289)</f>
        <v>(hết hàng) Ron miếng 4JB1/4JA1 Thép - DF</v>
      </c>
      <c r="C3694" s="1" t="str">
        <f>IF('📄 RON MIẾNG'!B289="","","Ron miếng")</f>
        <v>Ron miếng</v>
      </c>
      <c r="D3694" s="1" t="str">
        <f>IF('📄 RON MIẾNG'!B289="","",'📄 RON MIẾNG'!F289)</f>
        <v>Cái</v>
      </c>
      <c r="E3694" s="13">
        <f>IF('📄 RON MIẾNG'!B289="","",'📄 RON MIẾNG'!G289)</f>
        <v>0</v>
      </c>
      <c r="F3694" s="13">
        <f>IF('📄 RON MIẾNG'!B289="","",'📄 RON MIẾNG'!H289)</f>
        <v>0</v>
      </c>
      <c r="G3694" s="13">
        <f>IF('📄 RON MIẾNG'!B289="","",'📄 RON MIẾNG'!I289)</f>
        <v>0</v>
      </c>
      <c r="H3694" s="13">
        <f>IF('📄 RON MIẾNG'!B289="","",'📄 RON MIẾNG'!J289)</f>
        <v>0</v>
      </c>
      <c r="I3694" s="13">
        <f>IF('📄 RON MIẾNG'!B289="","",'📄 RON MIẾNG'!K289)</f>
        <v>0</v>
      </c>
      <c r="J3694" s="1" t="str">
        <f>IF('📄 RON MIẾNG'!B289="","","")</f>
        <v/>
      </c>
      <c r="L3694" s="1">
        <f>N(L3693)+IF(AND('🔎 TRA CỨU NHANH'!$C$2&lt;&gt;"",OR(ISNUMBER(SEARCH('🔎 TRA CỨU NHANH'!$C$2,$A3694)),ISNUMBER(SEARCH('🔎 TRA CỨU NHANH'!$C$2,$B3694)))),1,0)</f>
        <v>0</v>
      </c>
      <c r="M3694" s="1" t="str">
        <f t="shared" si="114"/>
        <v/>
      </c>
      <c r="N3694" s="1">
        <f>N(N3693)+IF(AND('💰 BÁO GIÁ'!$C$27&lt;&gt;"",OR(ISNUMBER(SEARCH('💰 BÁO GIÁ'!$C$27,$A3694)),ISNUMBER(SEARCH('💰 BÁO GIÁ'!$C$27,$B3694)))),1,0)</f>
        <v>0</v>
      </c>
      <c r="O3694" s="1" t="str">
        <f t="shared" si="115"/>
        <v/>
      </c>
    </row>
    <row r="3695" customHeight="1" spans="1:15">
      <c r="A3695" s="1" t="str">
        <f>IF('📄 RON MIẾNG'!B290="","",'📄 RON MIẾNG'!B290)</f>
        <v>HH00799</v>
      </c>
      <c r="B3695" s="1" t="str">
        <f>IF('📄 RON MIẾNG'!B290="","",'📄 RON MIẾNG'!C290)</f>
        <v>(hết hàng) Ron miếng 6D22/6D22T/6D24 kim loại (1 miếng) - DF</v>
      </c>
      <c r="C3695" s="1" t="str">
        <f>IF('📄 RON MIẾNG'!B290="","","Ron miếng")</f>
        <v>Ron miếng</v>
      </c>
      <c r="D3695" s="1" t="str">
        <f>IF('📄 RON MIẾNG'!B290="","",'📄 RON MIẾNG'!F290)</f>
        <v>Cái</v>
      </c>
      <c r="E3695" s="13">
        <f>IF('📄 RON MIẾNG'!B290="","",'📄 RON MIẾNG'!G290)</f>
        <v>0</v>
      </c>
      <c r="F3695" s="13">
        <f>IF('📄 RON MIẾNG'!B290="","",'📄 RON MIẾNG'!H290)</f>
        <v>0</v>
      </c>
      <c r="G3695" s="13">
        <f>IF('📄 RON MIẾNG'!B290="","",'📄 RON MIẾNG'!I290)</f>
        <v>0</v>
      </c>
      <c r="H3695" s="13">
        <f>IF('📄 RON MIẾNG'!B290="","",'📄 RON MIẾNG'!J290)</f>
        <v>0</v>
      </c>
      <c r="I3695" s="13">
        <f>IF('📄 RON MIẾNG'!B290="","",'📄 RON MIẾNG'!K290)</f>
        <v>0</v>
      </c>
      <c r="J3695" s="1" t="str">
        <f>IF('📄 RON MIẾNG'!B290="","","")</f>
        <v/>
      </c>
      <c r="L3695" s="1">
        <f>N(L3694)+IF(AND('🔎 TRA CỨU NHANH'!$C$2&lt;&gt;"",OR(ISNUMBER(SEARCH('🔎 TRA CỨU NHANH'!$C$2,$A3695)),ISNUMBER(SEARCH('🔎 TRA CỨU NHANH'!$C$2,$B3695)))),1,0)</f>
        <v>0</v>
      </c>
      <c r="M3695" s="1" t="str">
        <f t="shared" si="114"/>
        <v/>
      </c>
      <c r="N3695" s="1">
        <f>N(N3694)+IF(AND('💰 BÁO GIÁ'!$C$27&lt;&gt;"",OR(ISNUMBER(SEARCH('💰 BÁO GIÁ'!$C$27,$A3695)),ISNUMBER(SEARCH('💰 BÁO GIÁ'!$C$27,$B3695)))),1,0)</f>
        <v>0</v>
      </c>
      <c r="O3695" s="1" t="str">
        <f t="shared" si="115"/>
        <v/>
      </c>
    </row>
    <row r="3696" customHeight="1" spans="1:15">
      <c r="A3696" s="1" t="str">
        <f>IF('📄 RON MIẾNG'!B291="","",'📄 RON MIẾNG'!B291)</f>
        <v>HH070930</v>
      </c>
      <c r="B3696" s="1" t="str">
        <f>IF('📄 RON MIẾNG'!B291="","",'📄 RON MIẾNG'!C291)</f>
        <v>(hết hàng) Ron miếng D2366 sợi carbon - DF</v>
      </c>
      <c r="C3696" s="1" t="str">
        <f>IF('📄 RON MIẾNG'!B291="","","Ron miếng")</f>
        <v>Ron miếng</v>
      </c>
      <c r="D3696" s="1" t="str">
        <f>IF('📄 RON MIẾNG'!B291="","",'📄 RON MIẾNG'!F291)</f>
        <v>Bộ</v>
      </c>
      <c r="E3696" s="13">
        <f>IF('📄 RON MIẾNG'!B291="","",'📄 RON MIẾNG'!G291)</f>
        <v>0</v>
      </c>
      <c r="F3696" s="13">
        <f>IF('📄 RON MIẾNG'!B291="","",'📄 RON MIẾNG'!H291)</f>
        <v>0</v>
      </c>
      <c r="G3696" s="13">
        <f>IF('📄 RON MIẾNG'!B291="","",'📄 RON MIẾNG'!I291)</f>
        <v>0</v>
      </c>
      <c r="H3696" s="13">
        <f>IF('📄 RON MIẾNG'!B291="","",'📄 RON MIẾNG'!J291)</f>
        <v>0</v>
      </c>
      <c r="I3696" s="13">
        <f>IF('📄 RON MIẾNG'!B291="","",'📄 RON MIẾNG'!K291)</f>
        <v>0</v>
      </c>
      <c r="J3696" s="1" t="str">
        <f>IF('📄 RON MIẾNG'!B291="","","")</f>
        <v/>
      </c>
      <c r="L3696" s="1">
        <f>N(L3695)+IF(AND('🔎 TRA CỨU NHANH'!$C$2&lt;&gt;"",OR(ISNUMBER(SEARCH('🔎 TRA CỨU NHANH'!$C$2,$A3696)),ISNUMBER(SEARCH('🔎 TRA CỨU NHANH'!$C$2,$B3696)))),1,0)</f>
        <v>0</v>
      </c>
      <c r="M3696" s="1" t="str">
        <f t="shared" si="114"/>
        <v/>
      </c>
      <c r="N3696" s="1">
        <f>N(N3695)+IF(AND('💰 BÁO GIÁ'!$C$27&lt;&gt;"",OR(ISNUMBER(SEARCH('💰 BÁO GIÁ'!$C$27,$A3696)),ISNUMBER(SEARCH('💰 BÁO GIÁ'!$C$27,$B3696)))),1,0)</f>
        <v>0</v>
      </c>
      <c r="O3696" s="1" t="str">
        <f t="shared" si="115"/>
        <v/>
      </c>
    </row>
    <row r="3697" customHeight="1" spans="1:15">
      <c r="A3697" s="1" t="str">
        <f>IF('📄 RON MIẾNG'!B292="","",'📄 RON MIẾNG'!B292)</f>
        <v>HH074790</v>
      </c>
      <c r="B3697" s="1" t="str">
        <f>IF('📄 RON MIẾNG'!B292="","",'📄 RON MIẾNG'!C292)</f>
        <v>(hết hàng) Ron miếng JT - DF</v>
      </c>
      <c r="C3697" s="1" t="str">
        <f>IF('📄 RON MIẾNG'!B292="","","Ron miếng")</f>
        <v>Ron miếng</v>
      </c>
      <c r="D3697" s="1" t="str">
        <f>IF('📄 RON MIẾNG'!B292="","",'📄 RON MIẾNG'!F292)</f>
        <v>Cái</v>
      </c>
      <c r="E3697" s="13">
        <f>IF('📄 RON MIẾNG'!B292="","",'📄 RON MIẾNG'!G292)</f>
        <v>0</v>
      </c>
      <c r="F3697" s="13">
        <f>IF('📄 RON MIẾNG'!B292="","",'📄 RON MIẾNG'!H292)</f>
        <v>0</v>
      </c>
      <c r="G3697" s="13">
        <f>IF('📄 RON MIẾNG'!B292="","",'📄 RON MIẾNG'!I292)</f>
        <v>0</v>
      </c>
      <c r="H3697" s="13">
        <f>IF('📄 RON MIẾNG'!B292="","",'📄 RON MIẾNG'!J292)</f>
        <v>0</v>
      </c>
      <c r="I3697" s="13">
        <f>IF('📄 RON MIẾNG'!B292="","",'📄 RON MIẾNG'!K292)</f>
        <v>0</v>
      </c>
      <c r="J3697" s="1" t="str">
        <f>IF('📄 RON MIẾNG'!B292="","","")</f>
        <v/>
      </c>
      <c r="L3697" s="1">
        <f>N(L3696)+IF(AND('🔎 TRA CỨU NHANH'!$C$2&lt;&gt;"",OR(ISNUMBER(SEARCH('🔎 TRA CỨU NHANH'!$C$2,$A3697)),ISNUMBER(SEARCH('🔎 TRA CỨU NHANH'!$C$2,$B3697)))),1,0)</f>
        <v>0</v>
      </c>
      <c r="M3697" s="1" t="str">
        <f t="shared" si="114"/>
        <v/>
      </c>
      <c r="N3697" s="1">
        <f>N(N3696)+IF(AND('💰 BÁO GIÁ'!$C$27&lt;&gt;"",OR(ISNUMBER(SEARCH('💰 BÁO GIÁ'!$C$27,$A3697)),ISNUMBER(SEARCH('💰 BÁO GIÁ'!$C$27,$B3697)))),1,0)</f>
        <v>0</v>
      </c>
      <c r="O3697" s="1" t="str">
        <f t="shared" si="115"/>
        <v/>
      </c>
    </row>
    <row r="3698" customHeight="1" spans="1:15">
      <c r="A3698" s="1" t="str">
        <f>IF('📄 RON MIẾNG'!B293="","",'📄 RON MIẾNG'!B293)</f>
        <v>HH076281</v>
      </c>
      <c r="B3698" s="1" t="str">
        <f>IF('📄 RON MIẾNG'!B293="","",'📄 RON MIẾNG'!C293)</f>
        <v>(sửa mã này) Ron miếng 4LD1 Thép - MASAKO</v>
      </c>
      <c r="C3698" s="1" t="str">
        <f>IF('📄 RON MIẾNG'!B293="","","Ron miếng")</f>
        <v>Ron miếng</v>
      </c>
      <c r="D3698" s="1" t="str">
        <f>IF('📄 RON MIẾNG'!B293="","",'📄 RON MIẾNG'!F293)</f>
        <v>Cái</v>
      </c>
      <c r="E3698" s="13">
        <f>IF('📄 RON MIẾNG'!B293="","",'📄 RON MIẾNG'!G293)</f>
        <v>0</v>
      </c>
      <c r="F3698" s="13">
        <f>IF('📄 RON MIẾNG'!B293="","",'📄 RON MIẾNG'!H293)</f>
        <v>0</v>
      </c>
      <c r="G3698" s="13">
        <f>IF('📄 RON MIẾNG'!B293="","",'📄 RON MIẾNG'!I293)</f>
        <v>0</v>
      </c>
      <c r="H3698" s="13">
        <f>IF('📄 RON MIẾNG'!B293="","",'📄 RON MIẾNG'!J293)</f>
        <v>0</v>
      </c>
      <c r="I3698" s="13">
        <f>IF('📄 RON MIẾNG'!B293="","",'📄 RON MIẾNG'!K293)</f>
        <v>0</v>
      </c>
      <c r="J3698" s="1" t="str">
        <f>IF('📄 RON MIẾNG'!B293="","","")</f>
        <v/>
      </c>
      <c r="L3698" s="1">
        <f>N(L3697)+IF(AND('🔎 TRA CỨU NHANH'!$C$2&lt;&gt;"",OR(ISNUMBER(SEARCH('🔎 TRA CỨU NHANH'!$C$2,$A3698)),ISNUMBER(SEARCH('🔎 TRA CỨU NHANH'!$C$2,$B3698)))),1,0)</f>
        <v>0</v>
      </c>
      <c r="M3698" s="1" t="str">
        <f t="shared" si="114"/>
        <v/>
      </c>
      <c r="N3698" s="1">
        <f>N(N3697)+IF(AND('💰 BÁO GIÁ'!$C$27&lt;&gt;"",OR(ISNUMBER(SEARCH('💰 BÁO GIÁ'!$C$27,$A3698)),ISNUMBER(SEARCH('💰 BÁO GIÁ'!$C$27,$B3698)))),1,0)</f>
        <v>0</v>
      </c>
      <c r="O3698" s="1" t="str">
        <f t="shared" si="115"/>
        <v/>
      </c>
    </row>
    <row r="3699" customHeight="1" spans="1:15">
      <c r="A3699" s="1" t="str">
        <f>IF('📄 RON MIẾNG'!B294="","",'📄 RON MIẾNG'!B294)</f>
        <v>HH076269</v>
      </c>
      <c r="B3699" s="1" t="str">
        <f>IF('📄 RON MIẾNG'!B294="","",'📄 RON MIẾNG'!C294)</f>
        <v>(đang kiểm tra) Ron miếng TD23 Thép - MASAKO</v>
      </c>
      <c r="C3699" s="1" t="str">
        <f>IF('📄 RON MIẾNG'!B294="","","Ron miếng")</f>
        <v>Ron miếng</v>
      </c>
      <c r="D3699" s="1" t="str">
        <f>IF('📄 RON MIẾNG'!B294="","",'📄 RON MIẾNG'!F294)</f>
        <v>Cái</v>
      </c>
      <c r="E3699" s="13">
        <f>IF('📄 RON MIẾNG'!B294="","",'📄 RON MIẾNG'!G294)</f>
        <v>0</v>
      </c>
      <c r="F3699" s="13">
        <f>IF('📄 RON MIẾNG'!B294="","",'📄 RON MIẾNG'!H294)</f>
        <v>0</v>
      </c>
      <c r="G3699" s="13">
        <f>IF('📄 RON MIẾNG'!B294="","",'📄 RON MIẾNG'!I294)</f>
        <v>0</v>
      </c>
      <c r="H3699" s="13">
        <f>IF('📄 RON MIẾNG'!B294="","",'📄 RON MIẾNG'!J294)</f>
        <v>0</v>
      </c>
      <c r="I3699" s="13">
        <f>IF('📄 RON MIẾNG'!B294="","",'📄 RON MIẾNG'!K294)</f>
        <v>0</v>
      </c>
      <c r="J3699" s="1" t="str">
        <f>IF('📄 RON MIẾNG'!B294="","","")</f>
        <v/>
      </c>
      <c r="L3699" s="1">
        <f>N(L3698)+IF(AND('🔎 TRA CỨU NHANH'!$C$2&lt;&gt;"",OR(ISNUMBER(SEARCH('🔎 TRA CỨU NHANH'!$C$2,$A3699)),ISNUMBER(SEARCH('🔎 TRA CỨU NHANH'!$C$2,$B3699)))),1,0)</f>
        <v>0</v>
      </c>
      <c r="M3699" s="1" t="str">
        <f t="shared" si="114"/>
        <v/>
      </c>
      <c r="N3699" s="1">
        <f>N(N3698)+IF(AND('💰 BÁO GIÁ'!$C$27&lt;&gt;"",OR(ISNUMBER(SEARCH('💰 BÁO GIÁ'!$C$27,$A3699)),ISNUMBER(SEARCH('💰 BÁO GIÁ'!$C$27,$B3699)))),1,0)</f>
        <v>0</v>
      </c>
      <c r="O3699" s="1" t="str">
        <f t="shared" si="115"/>
        <v/>
      </c>
    </row>
    <row r="3700" customHeight="1" spans="1:15">
      <c r="A3700" s="1" t="str">
        <f>IF('📄 RON MIẾNG'!B295="","",'📄 RON MIẾNG'!B295)</f>
        <v>HH077484</v>
      </c>
      <c r="B3700" s="1" t="str">
        <f>IF('📄 RON MIẾNG'!B295="","",'📄 RON MIẾNG'!C295)</f>
        <v>Ron bộ D6DA Thép - DF (đối chiếu ron miếng, có 2 đời)</v>
      </c>
      <c r="C3700" s="1" t="str">
        <f>IF('📄 RON MIẾNG'!B295="","","Ron miếng")</f>
        <v>Ron miếng</v>
      </c>
      <c r="D3700" s="1" t="str">
        <f>IF('📄 RON MIẾNG'!B295="","",'📄 RON MIẾNG'!F295)</f>
        <v>Bộ</v>
      </c>
      <c r="E3700" s="13">
        <f>IF('📄 RON MIẾNG'!B295="","",'📄 RON MIẾNG'!G295)</f>
        <v>0</v>
      </c>
      <c r="F3700" s="13">
        <f>IF('📄 RON MIẾNG'!B295="","",'📄 RON MIẾNG'!H295)</f>
        <v>1600000</v>
      </c>
      <c r="G3700" s="13">
        <f>IF('📄 RON MIẾNG'!B295="","",'📄 RON MIẾNG'!I295)</f>
        <v>1700000</v>
      </c>
      <c r="H3700" s="13">
        <f>IF('📄 RON MIẾNG'!B295="","",'📄 RON MIẾNG'!J295)</f>
        <v>1800000</v>
      </c>
      <c r="I3700" s="13">
        <f>IF('📄 RON MIẾNG'!B295="","",'📄 RON MIẾNG'!K295)</f>
        <v>0</v>
      </c>
      <c r="J3700" s="1" t="str">
        <f>IF('📄 RON MIẾNG'!B295="","","")</f>
        <v/>
      </c>
      <c r="L3700" s="1">
        <f>N(L3699)+IF(AND('🔎 TRA CỨU NHANH'!$C$2&lt;&gt;"",OR(ISNUMBER(SEARCH('🔎 TRA CỨU NHANH'!$C$2,$A3700)),ISNUMBER(SEARCH('🔎 TRA CỨU NHANH'!$C$2,$B3700)))),1,0)</f>
        <v>0</v>
      </c>
      <c r="M3700" s="1" t="str">
        <f t="shared" si="114"/>
        <v/>
      </c>
      <c r="N3700" s="1">
        <f>N(N3699)+IF(AND('💰 BÁO GIÁ'!$C$27&lt;&gt;"",OR(ISNUMBER(SEARCH('💰 BÁO GIÁ'!$C$27,$A3700)),ISNUMBER(SEARCH('💰 BÁO GIÁ'!$C$27,$B3700)))),1,0)</f>
        <v>0</v>
      </c>
      <c r="O3700" s="1" t="str">
        <f t="shared" si="115"/>
        <v/>
      </c>
    </row>
    <row r="3701" customHeight="1" spans="1:15">
      <c r="A3701" s="1" t="str">
        <f>IF('📄 RON MIẾNG'!B296="","",'📄 RON MIẾNG'!B296)</f>
        <v>HH077491</v>
      </c>
      <c r="B3701" s="1" t="str">
        <f>IF('📄 RON MIẾNG'!B296="","",'📄 RON MIẾNG'!C296)</f>
        <v>Ron mieng D6DA Thép - DF (đối chiếu ron miếng, có 2 đời)</v>
      </c>
      <c r="C3701" s="1" t="str">
        <f>IF('📄 RON MIẾNG'!B296="","","Ron miếng")</f>
        <v>Ron miếng</v>
      </c>
      <c r="D3701" s="1" t="str">
        <f>IF('📄 RON MIẾNG'!B296="","",'📄 RON MIẾNG'!F296)</f>
        <v>Cái</v>
      </c>
      <c r="E3701" s="13">
        <f>IF('📄 RON MIẾNG'!B296="","",'📄 RON MIẾNG'!G296)</f>
        <v>0</v>
      </c>
      <c r="F3701" s="13">
        <f>IF('📄 RON MIẾNG'!B296="","",'📄 RON MIẾNG'!H296)</f>
        <v>900000</v>
      </c>
      <c r="G3701" s="13">
        <f>IF('📄 RON MIẾNG'!B296="","",'📄 RON MIẾNG'!I296)</f>
        <v>1000000</v>
      </c>
      <c r="H3701" s="13">
        <f>IF('📄 RON MIẾNG'!B296="","",'📄 RON MIẾNG'!J296)</f>
        <v>1100000</v>
      </c>
      <c r="I3701" s="13">
        <f>IF('📄 RON MIẾNG'!B296="","",'📄 RON MIẾNG'!K296)</f>
        <v>0</v>
      </c>
      <c r="J3701" s="1" t="str">
        <f>IF('📄 RON MIẾNG'!B296="","","")</f>
        <v/>
      </c>
      <c r="L3701" s="1">
        <f>N(L3700)+IF(AND('🔎 TRA CỨU NHANH'!$C$2&lt;&gt;"",OR(ISNUMBER(SEARCH('🔎 TRA CỨU NHANH'!$C$2,$A3701)),ISNUMBER(SEARCH('🔎 TRA CỨU NHANH'!$C$2,$B3701)))),1,0)</f>
        <v>0</v>
      </c>
      <c r="M3701" s="1" t="str">
        <f t="shared" si="114"/>
        <v/>
      </c>
      <c r="N3701" s="1">
        <f>N(N3700)+IF(AND('💰 BÁO GIÁ'!$C$27&lt;&gt;"",OR(ISNUMBER(SEARCH('💰 BÁO GIÁ'!$C$27,$A3701)),ISNUMBER(SEARCH('💰 BÁO GIÁ'!$C$27,$B3701)))),1,0)</f>
        <v>0</v>
      </c>
      <c r="O3701" s="1" t="str">
        <f t="shared" si="115"/>
        <v/>
      </c>
    </row>
    <row r="3702" customHeight="1" spans="1:15">
      <c r="A3702" s="1" t="str">
        <f>IF('📄 RON MIẾNG'!B297="","",'📄 RON MIẾNG'!B297)</f>
        <v>HH081939</v>
      </c>
      <c r="B3702" s="1" t="str">
        <f>IF('📄 RON MIẾNG'!B297="","",'📄 RON MIẾNG'!C297)</f>
        <v>Ron miếng  2Z-1/3Z lỗ nước dài CADA</v>
      </c>
      <c r="C3702" s="1" t="str">
        <f>IF('📄 RON MIẾNG'!B297="","","Ron miếng")</f>
        <v>Ron miếng</v>
      </c>
      <c r="D3702" s="1" t="str">
        <f>IF('📄 RON MIẾNG'!B297="","",'📄 RON MIẾNG'!F297)</f>
        <v>Cái</v>
      </c>
      <c r="E3702" s="13">
        <f>IF('📄 RON MIẾNG'!B297="","",'📄 RON MIẾNG'!G297)</f>
        <v>0</v>
      </c>
      <c r="F3702" s="13">
        <f>IF('📄 RON MIẾNG'!B297="","",'📄 RON MIẾNG'!H297)</f>
        <v>0</v>
      </c>
      <c r="G3702" s="13">
        <f>IF('📄 RON MIẾNG'!B297="","",'📄 RON MIẾNG'!I297)</f>
        <v>0</v>
      </c>
      <c r="H3702" s="13">
        <f>IF('📄 RON MIẾNG'!B297="","",'📄 RON MIẾNG'!J297)</f>
        <v>0</v>
      </c>
      <c r="I3702" s="13">
        <f>IF('📄 RON MIẾNG'!B297="","",'📄 RON MIẾNG'!K297)</f>
        <v>0</v>
      </c>
      <c r="J3702" s="1" t="str">
        <f>IF('📄 RON MIẾNG'!B297="","","")</f>
        <v/>
      </c>
      <c r="L3702" s="1">
        <f>N(L3701)+IF(AND('🔎 TRA CỨU NHANH'!$C$2&lt;&gt;"",OR(ISNUMBER(SEARCH('🔎 TRA CỨU NHANH'!$C$2,$A3702)),ISNUMBER(SEARCH('🔎 TRA CỨU NHANH'!$C$2,$B3702)))),1,0)</f>
        <v>0</v>
      </c>
      <c r="M3702" s="1" t="str">
        <f t="shared" si="114"/>
        <v/>
      </c>
      <c r="N3702" s="1">
        <f>N(N3701)+IF(AND('💰 BÁO GIÁ'!$C$27&lt;&gt;"",OR(ISNUMBER(SEARCH('💰 BÁO GIÁ'!$C$27,$A3702)),ISNUMBER(SEARCH('💰 BÁO GIÁ'!$C$27,$B3702)))),1,0)</f>
        <v>0</v>
      </c>
      <c r="O3702" s="1" t="str">
        <f t="shared" si="115"/>
        <v/>
      </c>
    </row>
    <row r="3703" customHeight="1" spans="1:15">
      <c r="A3703" s="1" t="str">
        <f>IF('📄 RON MIẾNG'!B298="","",'📄 RON MIẾNG'!B298)</f>
        <v>HH080619</v>
      </c>
      <c r="B3703" s="1" t="str">
        <f>IF('📄 RON MIẾNG'!B298="","",'📄 RON MIẾNG'!C298)</f>
        <v>Ron miếng  6BD1/6BB1 thép (S) - PACIFIC</v>
      </c>
      <c r="C3703" s="1" t="str">
        <f>IF('📄 RON MIẾNG'!B298="","","Ron miếng")</f>
        <v>Ron miếng</v>
      </c>
      <c r="D3703" s="1" t="str">
        <f>IF('📄 RON MIẾNG'!B298="","",'📄 RON MIẾNG'!F298)</f>
        <v>Cái</v>
      </c>
      <c r="E3703" s="13">
        <f>IF('📄 RON MIẾNG'!B298="","",'📄 RON MIẾNG'!G298)</f>
        <v>0</v>
      </c>
      <c r="F3703" s="13">
        <f>IF('📄 RON MIẾNG'!B298="","",'📄 RON MIẾNG'!H298)</f>
        <v>0</v>
      </c>
      <c r="G3703" s="13">
        <f>IF('📄 RON MIẾNG'!B298="","",'📄 RON MIẾNG'!I298)</f>
        <v>0</v>
      </c>
      <c r="H3703" s="13">
        <f>IF('📄 RON MIẾNG'!B298="","",'📄 RON MIẾNG'!J298)</f>
        <v>0</v>
      </c>
      <c r="I3703" s="13">
        <f>IF('📄 RON MIẾNG'!B298="","",'📄 RON MIẾNG'!K298)</f>
        <v>0</v>
      </c>
      <c r="J3703" s="1" t="str">
        <f>IF('📄 RON MIẾNG'!B298="","","")</f>
        <v/>
      </c>
      <c r="L3703" s="1">
        <f>N(L3702)+IF(AND('🔎 TRA CỨU NHANH'!$C$2&lt;&gt;"",OR(ISNUMBER(SEARCH('🔎 TRA CỨU NHANH'!$C$2,$A3703)),ISNUMBER(SEARCH('🔎 TRA CỨU NHANH'!$C$2,$B3703)))),1,0)</f>
        <v>0</v>
      </c>
      <c r="M3703" s="1" t="str">
        <f t="shared" si="114"/>
        <v/>
      </c>
      <c r="N3703" s="1">
        <f>N(N3702)+IF(AND('💰 BÁO GIÁ'!$C$27&lt;&gt;"",OR(ISNUMBER(SEARCH('💰 BÁO GIÁ'!$C$27,$A3703)),ISNUMBER(SEARCH('💰 BÁO GIÁ'!$C$27,$B3703)))),1,0)</f>
        <v>0</v>
      </c>
      <c r="O3703" s="1" t="str">
        <f t="shared" si="115"/>
        <v/>
      </c>
    </row>
    <row r="3704" customHeight="1" spans="1:15">
      <c r="A3704" s="1" t="str">
        <f>IF('📄 RON MIẾNG'!B299="","",'📄 RON MIẾNG'!B299)</f>
        <v>HH082557</v>
      </c>
      <c r="B3704" s="1" t="str">
        <f>IF('📄 RON MIẾNG'!B299="","",'📄 RON MIẾNG'!C299)</f>
        <v>Ron miếng  K13C - TV (24V) đời 1 miếng liền (sợi tổng hợp) - NICE IN</v>
      </c>
      <c r="C3704" s="1" t="str">
        <f>IF('📄 RON MIẾNG'!B299="","","Ron miếng")</f>
        <v>Ron miếng</v>
      </c>
      <c r="D3704" s="1" t="str">
        <f>IF('📄 RON MIẾNG'!B299="","",'📄 RON MIẾNG'!F299)</f>
        <v>Cái</v>
      </c>
      <c r="E3704" s="13">
        <f>IF('📄 RON MIẾNG'!B299="","",'📄 RON MIẾNG'!G299)</f>
        <v>0</v>
      </c>
      <c r="F3704" s="13">
        <f>IF('📄 RON MIẾNG'!B299="","",'📄 RON MIẾNG'!H299)</f>
        <v>700000</v>
      </c>
      <c r="G3704" s="13">
        <f>IF('📄 RON MIẾNG'!B299="","",'📄 RON MIẾNG'!I299)</f>
        <v>750000</v>
      </c>
      <c r="H3704" s="13">
        <f>IF('📄 RON MIẾNG'!B299="","",'📄 RON MIẾNG'!J299)</f>
        <v>800000</v>
      </c>
      <c r="I3704" s="13">
        <f>IF('📄 RON MIẾNG'!B299="","",'📄 RON MIẾNG'!K299)</f>
        <v>0</v>
      </c>
      <c r="J3704" s="1" t="str">
        <f>IF('📄 RON MIẾNG'!B299="","","")</f>
        <v/>
      </c>
      <c r="L3704" s="1">
        <f>N(L3703)+IF(AND('🔎 TRA CỨU NHANH'!$C$2&lt;&gt;"",OR(ISNUMBER(SEARCH('🔎 TRA CỨU NHANH'!$C$2,$A3704)),ISNUMBER(SEARCH('🔎 TRA CỨU NHANH'!$C$2,$B3704)))),1,0)</f>
        <v>0</v>
      </c>
      <c r="M3704" s="1" t="str">
        <f t="shared" si="114"/>
        <v/>
      </c>
      <c r="N3704" s="1">
        <f>N(N3703)+IF(AND('💰 BÁO GIÁ'!$C$27&lt;&gt;"",OR(ISNUMBER(SEARCH('💰 BÁO GIÁ'!$C$27,$A3704)),ISNUMBER(SEARCH('💰 BÁO GIÁ'!$C$27,$B3704)))),1,0)</f>
        <v>0</v>
      </c>
      <c r="O3704" s="1" t="str">
        <f t="shared" si="115"/>
        <v/>
      </c>
    </row>
    <row r="3705" customHeight="1" spans="1:15">
      <c r="A3705" s="1" t="str">
        <f>IF('📄 RON MIẾNG'!B300="","",'📄 RON MIẾNG'!B300)</f>
        <v>HH00211</v>
      </c>
      <c r="B3705" s="1" t="str">
        <f>IF('📄 RON MIẾNG'!B300="","",'📄 RON MIẾNG'!C300)</f>
        <v>Ron miếng 1146 - CADA</v>
      </c>
      <c r="C3705" s="1" t="str">
        <f>IF('📄 RON MIẾNG'!B300="","","Ron miếng")</f>
        <v>Ron miếng</v>
      </c>
      <c r="D3705" s="1" t="str">
        <f>IF('📄 RON MIẾNG'!B300="","",'📄 RON MIẾNG'!F300)</f>
        <v>Bộ</v>
      </c>
      <c r="E3705" s="13">
        <f>IF('📄 RON MIẾNG'!B300="","",'📄 RON MIẾNG'!G300)</f>
        <v>0</v>
      </c>
      <c r="F3705" s="13">
        <f>IF('📄 RON MIẾNG'!B300="","",'📄 RON MIẾNG'!H300)</f>
        <v>0</v>
      </c>
      <c r="G3705" s="13">
        <f>IF('📄 RON MIẾNG'!B300="","",'📄 RON MIẾNG'!I300)</f>
        <v>0</v>
      </c>
      <c r="H3705" s="13">
        <f>IF('📄 RON MIẾNG'!B300="","",'📄 RON MIẾNG'!J300)</f>
        <v>0</v>
      </c>
      <c r="I3705" s="13">
        <f>IF('📄 RON MIẾNG'!B300="","",'📄 RON MIẾNG'!K300)</f>
        <v>0</v>
      </c>
      <c r="J3705" s="1" t="str">
        <f>IF('📄 RON MIẾNG'!B300="","","")</f>
        <v/>
      </c>
      <c r="L3705" s="1">
        <f>N(L3704)+IF(AND('🔎 TRA CỨU NHANH'!$C$2&lt;&gt;"",OR(ISNUMBER(SEARCH('🔎 TRA CỨU NHANH'!$C$2,$A3705)),ISNUMBER(SEARCH('🔎 TRA CỨU NHANH'!$C$2,$B3705)))),1,0)</f>
        <v>0</v>
      </c>
      <c r="M3705" s="1" t="str">
        <f t="shared" si="114"/>
        <v/>
      </c>
      <c r="N3705" s="1">
        <f>N(N3704)+IF(AND('💰 BÁO GIÁ'!$C$27&lt;&gt;"",OR(ISNUMBER(SEARCH('💰 BÁO GIÁ'!$C$27,$A3705)),ISNUMBER(SEARCH('💰 BÁO GIÁ'!$C$27,$B3705)))),1,0)</f>
        <v>0</v>
      </c>
      <c r="O3705" s="1" t="str">
        <f t="shared" si="115"/>
        <v/>
      </c>
    </row>
    <row r="3706" customHeight="1" spans="1:15">
      <c r="A3706" s="1" t="str">
        <f>IF('📄 RON MIẾNG'!B301="","",'📄 RON MIẾNG'!B301)</f>
        <v>HH082337</v>
      </c>
      <c r="B3706" s="1" t="str">
        <f>IF('📄 RON MIẾNG'!B301="","",'📄 RON MIẾNG'!C301)</f>
        <v>Ron miếng 1DZ/2DZ - amiang - MASAKO</v>
      </c>
      <c r="C3706" s="1" t="str">
        <f>IF('📄 RON MIẾNG'!B301="","","Ron miếng")</f>
        <v>Ron miếng</v>
      </c>
      <c r="D3706" s="1" t="str">
        <f>IF('📄 RON MIẾNG'!B301="","",'📄 RON MIẾNG'!F301)</f>
        <v>Cái</v>
      </c>
      <c r="E3706" s="13">
        <f>IF('📄 RON MIẾNG'!B301="","",'📄 RON MIẾNG'!G301)</f>
        <v>0</v>
      </c>
      <c r="F3706" s="13">
        <f>IF('📄 RON MIẾNG'!B301="","",'📄 RON MIẾNG'!H301)</f>
        <v>85000</v>
      </c>
      <c r="G3706" s="13">
        <f>IF('📄 RON MIẾNG'!B301="","",'📄 RON MIẾNG'!I301)</f>
        <v>90000</v>
      </c>
      <c r="H3706" s="13">
        <f>IF('📄 RON MIẾNG'!B301="","",'📄 RON MIẾNG'!J301)</f>
        <v>100000</v>
      </c>
      <c r="I3706" s="13">
        <f>IF('📄 RON MIẾNG'!B301="","",'📄 RON MIẾNG'!K301)</f>
        <v>0</v>
      </c>
      <c r="J3706" s="1" t="str">
        <f>IF('📄 RON MIẾNG'!B301="","","")</f>
        <v/>
      </c>
      <c r="L3706" s="1">
        <f>N(L3705)+IF(AND('🔎 TRA CỨU NHANH'!$C$2&lt;&gt;"",OR(ISNUMBER(SEARCH('🔎 TRA CỨU NHANH'!$C$2,$A3706)),ISNUMBER(SEARCH('🔎 TRA CỨU NHANH'!$C$2,$B3706)))),1,0)</f>
        <v>0</v>
      </c>
      <c r="M3706" s="1" t="str">
        <f t="shared" si="114"/>
        <v/>
      </c>
      <c r="N3706" s="1">
        <f>N(N3705)+IF(AND('💰 BÁO GIÁ'!$C$27&lt;&gt;"",OR(ISNUMBER(SEARCH('💰 BÁO GIÁ'!$C$27,$A3706)),ISNUMBER(SEARCH('💰 BÁO GIÁ'!$C$27,$B3706)))),1,0)</f>
        <v>0</v>
      </c>
      <c r="O3706" s="1" t="str">
        <f t="shared" si="115"/>
        <v/>
      </c>
    </row>
    <row r="3707" customHeight="1" spans="1:15">
      <c r="A3707" s="1" t="str">
        <f>IF('📄 RON MIẾNG'!B302="","",'📄 RON MIẾNG'!B302)</f>
        <v>HH076267</v>
      </c>
      <c r="B3707" s="1" t="str">
        <f>IF('📄 RON MIẾNG'!B302="","",'📄 RON MIẾNG'!C302)</f>
        <v>Ron miếng 1DZ/2DZ Thép - MASAKO</v>
      </c>
      <c r="C3707" s="1" t="str">
        <f>IF('📄 RON MIẾNG'!B302="","","Ron miếng")</f>
        <v>Ron miếng</v>
      </c>
      <c r="D3707" s="1" t="str">
        <f>IF('📄 RON MIẾNG'!B302="","",'📄 RON MIẾNG'!F302)</f>
        <v>Cái</v>
      </c>
      <c r="E3707" s="13">
        <f>IF('📄 RON MIẾNG'!B302="","",'📄 RON MIẾNG'!G302)</f>
        <v>0</v>
      </c>
      <c r="F3707" s="13">
        <f>IF('📄 RON MIẾNG'!B302="","",'📄 RON MIẾNG'!H302)</f>
        <v>150000</v>
      </c>
      <c r="G3707" s="13">
        <f>IF('📄 RON MIẾNG'!B302="","",'📄 RON MIẾNG'!I302)</f>
        <v>160000</v>
      </c>
      <c r="H3707" s="13">
        <f>IF('📄 RON MIẾNG'!B302="","",'📄 RON MIẾNG'!J302)</f>
        <v>180000</v>
      </c>
      <c r="I3707" s="13">
        <f>IF('📄 RON MIẾNG'!B302="","",'📄 RON MIẾNG'!K302)</f>
        <v>0</v>
      </c>
      <c r="J3707" s="1" t="str">
        <f>IF('📄 RON MIẾNG'!B302="","","")</f>
        <v/>
      </c>
      <c r="L3707" s="1">
        <f>N(L3706)+IF(AND('🔎 TRA CỨU NHANH'!$C$2&lt;&gt;"",OR(ISNUMBER(SEARCH('🔎 TRA CỨU NHANH'!$C$2,$A3707)),ISNUMBER(SEARCH('🔎 TRA CỨU NHANH'!$C$2,$B3707)))),1,0)</f>
        <v>0</v>
      </c>
      <c r="M3707" s="1" t="str">
        <f t="shared" si="114"/>
        <v/>
      </c>
      <c r="N3707" s="1">
        <f>N(N3706)+IF(AND('💰 BÁO GIÁ'!$C$27&lt;&gt;"",OR(ISNUMBER(SEARCH('💰 BÁO GIÁ'!$C$27,$A3707)),ISNUMBER(SEARCH('💰 BÁO GIÁ'!$C$27,$B3707)))),1,0)</f>
        <v>0</v>
      </c>
      <c r="O3707" s="1" t="str">
        <f t="shared" si="115"/>
        <v/>
      </c>
    </row>
    <row r="3708" customHeight="1" spans="1:15">
      <c r="A3708" s="1" t="str">
        <f>IF('📄 RON MIẾNG'!B303="","",'📄 RON MIẾNG'!B303)</f>
        <v>HH078263</v>
      </c>
      <c r="B3708" s="1" t="str">
        <f>IF('📄 RON MIẾNG'!B303="","",'📄 RON MIẾNG'!C303)</f>
        <v>Ron miếng 1DZ/2DZ Thép - NICE IN</v>
      </c>
      <c r="C3708" s="1" t="str">
        <f>IF('📄 RON MIẾNG'!B303="","","Ron miếng")</f>
        <v>Ron miếng</v>
      </c>
      <c r="D3708" s="1" t="str">
        <f>IF('📄 RON MIẾNG'!B303="","",'📄 RON MIẾNG'!F303)</f>
        <v>Cái</v>
      </c>
      <c r="E3708" s="13">
        <f>IF('📄 RON MIẾNG'!B303="","",'📄 RON MIẾNG'!G303)</f>
        <v>0</v>
      </c>
      <c r="F3708" s="13">
        <f>IF('📄 RON MIẾNG'!B303="","",'📄 RON MIẾNG'!H303)</f>
        <v>150000</v>
      </c>
      <c r="G3708" s="13">
        <f>IF('📄 RON MIẾNG'!B303="","",'📄 RON MIẾNG'!I303)</f>
        <v>160000</v>
      </c>
      <c r="H3708" s="13">
        <f>IF('📄 RON MIẾNG'!B303="","",'📄 RON MIẾNG'!J303)</f>
        <v>180000</v>
      </c>
      <c r="I3708" s="13">
        <f>IF('📄 RON MIẾNG'!B303="","",'📄 RON MIẾNG'!K303)</f>
        <v>0</v>
      </c>
      <c r="J3708" s="1" t="str">
        <f>IF('📄 RON MIẾNG'!B303="","","")</f>
        <v/>
      </c>
      <c r="L3708" s="1">
        <f>N(L3707)+IF(AND('🔎 TRA CỨU NHANH'!$C$2&lt;&gt;"",OR(ISNUMBER(SEARCH('🔎 TRA CỨU NHANH'!$C$2,$A3708)),ISNUMBER(SEARCH('🔎 TRA CỨU NHANH'!$C$2,$B3708)))),1,0)</f>
        <v>0</v>
      </c>
      <c r="M3708" s="1" t="str">
        <f t="shared" si="114"/>
        <v/>
      </c>
      <c r="N3708" s="1">
        <f>N(N3707)+IF(AND('💰 BÁO GIÁ'!$C$27&lt;&gt;"",OR(ISNUMBER(SEARCH('💰 BÁO GIÁ'!$C$27,$A3708)),ISNUMBER(SEARCH('💰 BÁO GIÁ'!$C$27,$B3708)))),1,0)</f>
        <v>0</v>
      </c>
      <c r="O3708" s="1" t="str">
        <f t="shared" si="115"/>
        <v/>
      </c>
    </row>
    <row r="3709" customHeight="1" spans="1:15">
      <c r="A3709" s="1" t="str">
        <f>IF('📄 RON MIẾNG'!B304="","",'📄 RON MIẾNG'!B304)</f>
        <v>HH079681</v>
      </c>
      <c r="B3709" s="1" t="str">
        <f>IF('📄 RON MIẾNG'!B304="","",'📄 RON MIẾNG'!C304)</f>
        <v>Ron miếng 2J NEW graphite - DF</v>
      </c>
      <c r="C3709" s="1" t="str">
        <f>IF('📄 RON MIẾNG'!B304="","","Ron miếng")</f>
        <v>Ron miếng</v>
      </c>
      <c r="D3709" s="1" t="str">
        <f>IF('📄 RON MIẾNG'!B304="","",'📄 RON MIẾNG'!F304)</f>
        <v>Cái</v>
      </c>
      <c r="E3709" s="13">
        <f>IF('📄 RON MIẾNG'!B304="","",'📄 RON MIẾNG'!G304)</f>
        <v>0</v>
      </c>
      <c r="F3709" s="13">
        <f>IF('📄 RON MIẾNG'!B304="","",'📄 RON MIẾNG'!H304)</f>
        <v>100000</v>
      </c>
      <c r="G3709" s="13">
        <f>IF('📄 RON MIẾNG'!B304="","",'📄 RON MIẾNG'!I304)</f>
        <v>110000</v>
      </c>
      <c r="H3709" s="13">
        <f>IF('📄 RON MIẾNG'!B304="","",'📄 RON MIẾNG'!J304)</f>
        <v>120000</v>
      </c>
      <c r="I3709" s="13">
        <f>IF('📄 RON MIẾNG'!B304="","",'📄 RON MIẾNG'!K304)</f>
        <v>0</v>
      </c>
      <c r="J3709" s="1" t="str">
        <f>IF('📄 RON MIẾNG'!B304="","","")</f>
        <v/>
      </c>
      <c r="L3709" s="1">
        <f>N(L3708)+IF(AND('🔎 TRA CỨU NHANH'!$C$2&lt;&gt;"",OR(ISNUMBER(SEARCH('🔎 TRA CỨU NHANH'!$C$2,$A3709)),ISNUMBER(SEARCH('🔎 TRA CỨU NHANH'!$C$2,$B3709)))),1,0)</f>
        <v>0</v>
      </c>
      <c r="M3709" s="1" t="str">
        <f t="shared" si="114"/>
        <v/>
      </c>
      <c r="N3709" s="1">
        <f>N(N3708)+IF(AND('💰 BÁO GIÁ'!$C$27&lt;&gt;"",OR(ISNUMBER(SEARCH('💰 BÁO GIÁ'!$C$27,$A3709)),ISNUMBER(SEARCH('💰 BÁO GIÁ'!$C$27,$B3709)))),1,0)</f>
        <v>0</v>
      </c>
      <c r="O3709" s="1" t="str">
        <f t="shared" si="115"/>
        <v/>
      </c>
    </row>
    <row r="3710" customHeight="1" spans="1:15">
      <c r="A3710" s="1" t="str">
        <f>IF('📄 RON MIẾNG'!B305="","",'📄 RON MIẾNG'!B305)</f>
        <v>HH079290</v>
      </c>
      <c r="B3710" s="1" t="str">
        <f>IF('📄 RON MIẾNG'!B305="","",'📄 RON MIẾNG'!C305)</f>
        <v>Ron miếng 2J Old - Graphite - MASAKO</v>
      </c>
      <c r="C3710" s="1" t="str">
        <f>IF('📄 RON MIẾNG'!B305="","","Ron miếng")</f>
        <v>Ron miếng</v>
      </c>
      <c r="D3710" s="1" t="str">
        <f>IF('📄 RON MIẾNG'!B305="","",'📄 RON MIẾNG'!F305)</f>
        <v>Cái</v>
      </c>
      <c r="E3710" s="13">
        <f>IF('📄 RON MIẾNG'!B305="","",'📄 RON MIẾNG'!G305)</f>
        <v>0</v>
      </c>
      <c r="F3710" s="13">
        <f>IF('📄 RON MIẾNG'!B305="","",'📄 RON MIẾNG'!H305)</f>
        <v>90000</v>
      </c>
      <c r="G3710" s="13">
        <f>IF('📄 RON MIẾNG'!B305="","",'📄 RON MIẾNG'!I305)</f>
        <v>95000</v>
      </c>
      <c r="H3710" s="13">
        <f>IF('📄 RON MIẾNG'!B305="","",'📄 RON MIẾNG'!J305)</f>
        <v>100000</v>
      </c>
      <c r="I3710" s="13">
        <f>IF('📄 RON MIẾNG'!B305="","",'📄 RON MIẾNG'!K305)</f>
        <v>0</v>
      </c>
      <c r="J3710" s="1" t="str">
        <f>IF('📄 RON MIẾNG'!B305="","","")</f>
        <v/>
      </c>
      <c r="L3710" s="1">
        <f>N(L3709)+IF(AND('🔎 TRA CỨU NHANH'!$C$2&lt;&gt;"",OR(ISNUMBER(SEARCH('🔎 TRA CỨU NHANH'!$C$2,$A3710)),ISNUMBER(SEARCH('🔎 TRA CỨU NHANH'!$C$2,$B3710)))),1,0)</f>
        <v>0</v>
      </c>
      <c r="M3710" s="1" t="str">
        <f t="shared" si="114"/>
        <v/>
      </c>
      <c r="N3710" s="1">
        <f>N(N3709)+IF(AND('💰 BÁO GIÁ'!$C$27&lt;&gt;"",OR(ISNUMBER(SEARCH('💰 BÁO GIÁ'!$C$27,$A3710)),ISNUMBER(SEARCH('💰 BÁO GIÁ'!$C$27,$B3710)))),1,0)</f>
        <v>0</v>
      </c>
      <c r="O3710" s="1" t="str">
        <f t="shared" si="115"/>
        <v/>
      </c>
    </row>
    <row r="3711" customHeight="1" spans="1:15">
      <c r="A3711" s="1" t="str">
        <f>IF('📄 RON MIẾNG'!B306="","",'📄 RON MIẾNG'!B306)</f>
        <v>HH082981</v>
      </c>
      <c r="B3711" s="1" t="str">
        <f>IF('📄 RON MIẾNG'!B306="","",'📄 RON MIẾNG'!C306)</f>
        <v>Ron miếng 3AB1/ ISAKI - Giấy- PACIFIC</v>
      </c>
      <c r="C3711" s="1" t="str">
        <f>IF('📄 RON MIẾNG'!B306="","","Ron miếng")</f>
        <v>Ron miếng</v>
      </c>
      <c r="D3711" s="1" t="str">
        <f>IF('📄 RON MIẾNG'!B306="","",'📄 RON MIẾNG'!F306)</f>
        <v>Cái</v>
      </c>
      <c r="E3711" s="13">
        <f>IF('📄 RON MIẾNG'!B306="","",'📄 RON MIẾNG'!G306)</f>
        <v>0</v>
      </c>
      <c r="F3711" s="13">
        <f>IF('📄 RON MIẾNG'!B306="","",'📄 RON MIẾNG'!H306)</f>
        <v>0</v>
      </c>
      <c r="G3711" s="13">
        <f>IF('📄 RON MIẾNG'!B306="","",'📄 RON MIẾNG'!I306)</f>
        <v>0</v>
      </c>
      <c r="H3711" s="13">
        <f>IF('📄 RON MIẾNG'!B306="","",'📄 RON MIẾNG'!J306)</f>
        <v>0</v>
      </c>
      <c r="I3711" s="13">
        <f>IF('📄 RON MIẾNG'!B306="","",'📄 RON MIẾNG'!K306)</f>
        <v>0</v>
      </c>
      <c r="J3711" s="1" t="str">
        <f>IF('📄 RON MIẾNG'!B306="","","")</f>
        <v/>
      </c>
      <c r="L3711" s="1">
        <f>N(L3710)+IF(AND('🔎 TRA CỨU NHANH'!$C$2&lt;&gt;"",OR(ISNUMBER(SEARCH('🔎 TRA CỨU NHANH'!$C$2,$A3711)),ISNUMBER(SEARCH('🔎 TRA CỨU NHANH'!$C$2,$B3711)))),1,0)</f>
        <v>0</v>
      </c>
      <c r="M3711" s="1" t="str">
        <f t="shared" si="114"/>
        <v/>
      </c>
      <c r="N3711" s="1">
        <f>N(N3710)+IF(AND('💰 BÁO GIÁ'!$C$27&lt;&gt;"",OR(ISNUMBER(SEARCH('💰 BÁO GIÁ'!$C$27,$A3711)),ISNUMBER(SEARCH('💰 BÁO GIÁ'!$C$27,$B3711)))),1,0)</f>
        <v>0</v>
      </c>
      <c r="O3711" s="1" t="str">
        <f t="shared" si="115"/>
        <v/>
      </c>
    </row>
    <row r="3712" customHeight="1" spans="1:15">
      <c r="A3712" s="1" t="str">
        <f>IF('📄 RON MIẾNG'!B307="","",'📄 RON MIẾNG'!B307)</f>
        <v>HH080418</v>
      </c>
      <c r="B3712" s="1" t="str">
        <f>IF('📄 RON MIẾNG'!B307="","",'📄 RON MIẾNG'!C307)</f>
        <v>Ron miếng 3D72-D850 Graphite - MASAKO</v>
      </c>
      <c r="C3712" s="1" t="str">
        <f>IF('📄 RON MIẾNG'!B307="","","Ron miếng")</f>
        <v>Ron miếng</v>
      </c>
      <c r="D3712" s="1" t="str">
        <f>IF('📄 RON MIẾNG'!B307="","",'📄 RON MIẾNG'!F307)</f>
        <v>Cái</v>
      </c>
      <c r="E3712" s="13">
        <f>IF('📄 RON MIẾNG'!B307="","",'📄 RON MIẾNG'!G307)</f>
        <v>0</v>
      </c>
      <c r="F3712" s="13">
        <f>IF('📄 RON MIẾNG'!B307="","",'📄 RON MIẾNG'!H307)</f>
        <v>120000</v>
      </c>
      <c r="G3712" s="13">
        <f>IF('📄 RON MIẾNG'!B307="","",'📄 RON MIẾNG'!I307)</f>
        <v>130000</v>
      </c>
      <c r="H3712" s="13">
        <f>IF('📄 RON MIẾNG'!B307="","",'📄 RON MIẾNG'!J307)</f>
        <v>150000</v>
      </c>
      <c r="I3712" s="13">
        <f>IF('📄 RON MIẾNG'!B307="","",'📄 RON MIẾNG'!K307)</f>
        <v>0</v>
      </c>
      <c r="J3712" s="1" t="str">
        <f>IF('📄 RON MIẾNG'!B307="","","")</f>
        <v/>
      </c>
      <c r="L3712" s="1">
        <f>N(L3711)+IF(AND('🔎 TRA CỨU NHANH'!$C$2&lt;&gt;"",OR(ISNUMBER(SEARCH('🔎 TRA CỨU NHANH'!$C$2,$A3712)),ISNUMBER(SEARCH('🔎 TRA CỨU NHANH'!$C$2,$B3712)))),1,0)</f>
        <v>0</v>
      </c>
      <c r="M3712" s="1" t="str">
        <f t="shared" si="114"/>
        <v/>
      </c>
      <c r="N3712" s="1">
        <f>N(N3711)+IF(AND('💰 BÁO GIÁ'!$C$27&lt;&gt;"",OR(ISNUMBER(SEARCH('💰 BÁO GIÁ'!$C$27,$A3712)),ISNUMBER(SEARCH('💰 BÁO GIÁ'!$C$27,$B3712)))),1,0)</f>
        <v>0</v>
      </c>
      <c r="O3712" s="1" t="str">
        <f t="shared" si="115"/>
        <v/>
      </c>
    </row>
    <row r="3713" customHeight="1" spans="1:15">
      <c r="A3713" s="1" t="str">
        <f>IF('📄 RON MIẾNG'!B308="","",'📄 RON MIẾNG'!B308)</f>
        <v>HH080419</v>
      </c>
      <c r="B3713" s="1" t="str">
        <f>IF('📄 RON MIẾNG'!B308="","",'📄 RON MIẾNG'!C308)</f>
        <v>Ron miếng 3D72-D905 Graphite - MASAKO</v>
      </c>
      <c r="C3713" s="1" t="str">
        <f>IF('📄 RON MIẾNG'!B308="","","Ron miếng")</f>
        <v>Ron miếng</v>
      </c>
      <c r="D3713" s="1" t="str">
        <f>IF('📄 RON MIẾNG'!B308="","",'📄 RON MIẾNG'!F308)</f>
        <v>Cái</v>
      </c>
      <c r="E3713" s="13">
        <f>IF('📄 RON MIẾNG'!B308="","",'📄 RON MIẾNG'!G308)</f>
        <v>0</v>
      </c>
      <c r="F3713" s="13">
        <f>IF('📄 RON MIẾNG'!B308="","",'📄 RON MIẾNG'!H308)</f>
        <v>120000</v>
      </c>
      <c r="G3713" s="13">
        <f>IF('📄 RON MIẾNG'!B308="","",'📄 RON MIẾNG'!I308)</f>
        <v>130000</v>
      </c>
      <c r="H3713" s="13">
        <f>IF('📄 RON MIẾNG'!B308="","",'📄 RON MIẾNG'!J308)</f>
        <v>150000</v>
      </c>
      <c r="I3713" s="13">
        <f>IF('📄 RON MIẾNG'!B308="","",'📄 RON MIẾNG'!K308)</f>
        <v>0</v>
      </c>
      <c r="J3713" s="1" t="str">
        <f>IF('📄 RON MIẾNG'!B308="","","")</f>
        <v/>
      </c>
      <c r="L3713" s="1">
        <f>N(L3712)+IF(AND('🔎 TRA CỨU NHANH'!$C$2&lt;&gt;"",OR(ISNUMBER(SEARCH('🔎 TRA CỨU NHANH'!$C$2,$A3713)),ISNUMBER(SEARCH('🔎 TRA CỨU NHANH'!$C$2,$B3713)))),1,0)</f>
        <v>0</v>
      </c>
      <c r="M3713" s="1" t="str">
        <f t="shared" si="114"/>
        <v/>
      </c>
      <c r="N3713" s="1">
        <f>N(N3712)+IF(AND('💰 BÁO GIÁ'!$C$27&lt;&gt;"",OR(ISNUMBER(SEARCH('💰 BÁO GIÁ'!$C$27,$A3713)),ISNUMBER(SEARCH('💰 BÁO GIÁ'!$C$27,$B3713)))),1,0)</f>
        <v>0</v>
      </c>
      <c r="O3713" s="1" t="str">
        <f t="shared" si="115"/>
        <v/>
      </c>
    </row>
    <row r="3714" customHeight="1" spans="1:15">
      <c r="A3714" s="1" t="str">
        <f>IF('📄 RON MIẾNG'!B309="","",'📄 RON MIẾNG'!B309)</f>
        <v>HH080420</v>
      </c>
      <c r="B3714" s="1" t="str">
        <f>IF('📄 RON MIẾNG'!B309="","",'📄 RON MIẾNG'!C309)</f>
        <v>Ron miếng 3D75-D950 Amiang - MASAKO</v>
      </c>
      <c r="C3714" s="1" t="str">
        <f>IF('📄 RON MIẾNG'!B309="","","Ron miếng")</f>
        <v>Ron miếng</v>
      </c>
      <c r="D3714" s="1" t="str">
        <f>IF('📄 RON MIẾNG'!B309="","",'📄 RON MIẾNG'!F309)</f>
        <v>Cái</v>
      </c>
      <c r="E3714" s="13">
        <f>IF('📄 RON MIẾNG'!B309="","",'📄 RON MIẾNG'!G309)</f>
        <v>0</v>
      </c>
      <c r="F3714" s="13">
        <f>IF('📄 RON MIẾNG'!B309="","",'📄 RON MIẾNG'!H309)</f>
        <v>120000</v>
      </c>
      <c r="G3714" s="13">
        <f>IF('📄 RON MIẾNG'!B309="","",'📄 RON MIẾNG'!I309)</f>
        <v>130000</v>
      </c>
      <c r="H3714" s="13">
        <f>IF('📄 RON MIẾNG'!B309="","",'📄 RON MIẾNG'!J309)</f>
        <v>150000</v>
      </c>
      <c r="I3714" s="13">
        <f>IF('📄 RON MIẾNG'!B309="","",'📄 RON MIẾNG'!K309)</f>
        <v>0</v>
      </c>
      <c r="J3714" s="1" t="str">
        <f>IF('📄 RON MIẾNG'!B309="","","")</f>
        <v/>
      </c>
      <c r="L3714" s="1">
        <f>N(L3713)+IF(AND('🔎 TRA CỨU NHANH'!$C$2&lt;&gt;"",OR(ISNUMBER(SEARCH('🔎 TRA CỨU NHANH'!$C$2,$A3714)),ISNUMBER(SEARCH('🔎 TRA CỨU NHANH'!$C$2,$B3714)))),1,0)</f>
        <v>0</v>
      </c>
      <c r="M3714" s="1" t="str">
        <f t="shared" ref="M3714:M3777" si="116">IF(L3714&gt;N(L3713),L3714,"")</f>
        <v/>
      </c>
      <c r="N3714" s="1">
        <f>N(N3713)+IF(AND('💰 BÁO GIÁ'!$C$27&lt;&gt;"",OR(ISNUMBER(SEARCH('💰 BÁO GIÁ'!$C$27,$A3714)),ISNUMBER(SEARCH('💰 BÁO GIÁ'!$C$27,$B3714)))),1,0)</f>
        <v>0</v>
      </c>
      <c r="O3714" s="1" t="str">
        <f t="shared" ref="O3714:O3777" si="117">IF(N3714&gt;N(N3713),N3714,"")</f>
        <v/>
      </c>
    </row>
    <row r="3715" customHeight="1" spans="1:15">
      <c r="A3715" s="1" t="str">
        <f>IF('📄 RON MIẾNG'!B310="","",'📄 RON MIẾNG'!B310)</f>
        <v>HH079291</v>
      </c>
      <c r="B3715" s="1" t="str">
        <f>IF('📄 RON MIẾNG'!B310="","",'📄 RON MIẾNG'!C310)</f>
        <v>Ron miếng 3D76/ D1005 Thép - MASAKO</v>
      </c>
      <c r="C3715" s="1" t="str">
        <f>IF('📄 RON MIẾNG'!B310="","","Ron miếng")</f>
        <v>Ron miếng</v>
      </c>
      <c r="D3715" s="1" t="str">
        <f>IF('📄 RON MIẾNG'!B310="","",'📄 RON MIẾNG'!F310)</f>
        <v>Cái</v>
      </c>
      <c r="E3715" s="13">
        <f>IF('📄 RON MIẾNG'!B310="","",'📄 RON MIẾNG'!G310)</f>
        <v>0</v>
      </c>
      <c r="F3715" s="13">
        <f>IF('📄 RON MIẾNG'!B310="","",'📄 RON MIẾNG'!H310)</f>
        <v>160000</v>
      </c>
      <c r="G3715" s="13">
        <f>IF('📄 RON MIẾNG'!B310="","",'📄 RON MIẾNG'!I310)</f>
        <v>170000</v>
      </c>
      <c r="H3715" s="13">
        <f>IF('📄 RON MIẾNG'!B310="","",'📄 RON MIẾNG'!J310)</f>
        <v>190000</v>
      </c>
      <c r="I3715" s="13">
        <f>IF('📄 RON MIẾNG'!B310="","",'📄 RON MIẾNG'!K310)</f>
        <v>0</v>
      </c>
      <c r="J3715" s="1" t="str">
        <f>IF('📄 RON MIẾNG'!B310="","","")</f>
        <v/>
      </c>
      <c r="L3715" s="1">
        <f>N(L3714)+IF(AND('🔎 TRA CỨU NHANH'!$C$2&lt;&gt;"",OR(ISNUMBER(SEARCH('🔎 TRA CỨU NHANH'!$C$2,$A3715)),ISNUMBER(SEARCH('🔎 TRA CỨU NHANH'!$C$2,$B3715)))),1,0)</f>
        <v>0</v>
      </c>
      <c r="M3715" s="1" t="str">
        <f t="shared" si="116"/>
        <v/>
      </c>
      <c r="N3715" s="1">
        <f>N(N3714)+IF(AND('💰 BÁO GIÁ'!$C$27&lt;&gt;"",OR(ISNUMBER(SEARCH('💰 BÁO GIÁ'!$C$27,$A3715)),ISNUMBER(SEARCH('💰 BÁO GIÁ'!$C$27,$B3715)))),1,0)</f>
        <v>0</v>
      </c>
      <c r="O3715" s="1" t="str">
        <f t="shared" si="117"/>
        <v/>
      </c>
    </row>
    <row r="3716" customHeight="1" spans="1:15">
      <c r="A3716" s="1" t="str">
        <f>IF('📄 RON MIẾNG'!B311="","",'📄 RON MIẾNG'!B311)</f>
        <v>HH079292</v>
      </c>
      <c r="B3716" s="1" t="str">
        <f>IF('📄 RON MIẾNG'!B311="","",'📄 RON MIẾNG'!C311)</f>
        <v>Ron miếng 3D76/ D1102 Graphite - MASAKO</v>
      </c>
      <c r="C3716" s="1" t="str">
        <f>IF('📄 RON MIẾNG'!B311="","","Ron miếng")</f>
        <v>Ron miếng</v>
      </c>
      <c r="D3716" s="1" t="str">
        <f>IF('📄 RON MIẾNG'!B311="","",'📄 RON MIẾNG'!F311)</f>
        <v>Cái</v>
      </c>
      <c r="E3716" s="13">
        <f>IF('📄 RON MIẾNG'!B311="","",'📄 RON MIẾNG'!G311)</f>
        <v>0</v>
      </c>
      <c r="F3716" s="13">
        <f>IF('📄 RON MIẾNG'!B311="","",'📄 RON MIẾNG'!H311)</f>
        <v>110000</v>
      </c>
      <c r="G3716" s="13">
        <f>IF('📄 RON MIẾNG'!B311="","",'📄 RON MIẾNG'!I311)</f>
        <v>120000</v>
      </c>
      <c r="H3716" s="13">
        <f>IF('📄 RON MIẾNG'!B311="","",'📄 RON MIẾNG'!J311)</f>
        <v>140000</v>
      </c>
      <c r="I3716" s="13">
        <f>IF('📄 RON MIẾNG'!B311="","",'📄 RON MIẾNG'!K311)</f>
        <v>0</v>
      </c>
      <c r="J3716" s="1" t="str">
        <f>IF('📄 RON MIẾNG'!B311="","","")</f>
        <v/>
      </c>
      <c r="L3716" s="1">
        <f>N(L3715)+IF(AND('🔎 TRA CỨU NHANH'!$C$2&lt;&gt;"",OR(ISNUMBER(SEARCH('🔎 TRA CỨU NHANH'!$C$2,$A3716)),ISNUMBER(SEARCH('🔎 TRA CỨU NHANH'!$C$2,$B3716)))),1,0)</f>
        <v>0</v>
      </c>
      <c r="M3716" s="1" t="str">
        <f t="shared" si="116"/>
        <v/>
      </c>
      <c r="N3716" s="1">
        <f>N(N3715)+IF(AND('💰 BÁO GIÁ'!$C$27&lt;&gt;"",OR(ISNUMBER(SEARCH('💰 BÁO GIÁ'!$C$27,$A3716)),ISNUMBER(SEARCH('💰 BÁO GIÁ'!$C$27,$B3716)))),1,0)</f>
        <v>0</v>
      </c>
      <c r="O3716" s="1" t="str">
        <f t="shared" si="117"/>
        <v/>
      </c>
    </row>
    <row r="3717" customHeight="1" spans="1:15">
      <c r="A3717" s="1" t="str">
        <f>IF('📄 RON MIẾNG'!B312="","",'📄 RON MIẾNG'!B312)</f>
        <v>HH080421</v>
      </c>
      <c r="B3717" s="1" t="str">
        <f>IF('📄 RON MIẾNG'!B312="","",'📄 RON MIẾNG'!C312)</f>
        <v>Ron miếng 3D80-D1403 Graphite - MASAKO</v>
      </c>
      <c r="C3717" s="1" t="str">
        <f>IF('📄 RON MIẾNG'!B312="","","Ron miếng")</f>
        <v>Ron miếng</v>
      </c>
      <c r="D3717" s="1" t="str">
        <f>IF('📄 RON MIẾNG'!B312="","",'📄 RON MIẾNG'!F312)</f>
        <v>Cái</v>
      </c>
      <c r="E3717" s="13">
        <f>IF('📄 RON MIẾNG'!B312="","",'📄 RON MIẾNG'!G312)</f>
        <v>0</v>
      </c>
      <c r="F3717" s="13">
        <f>IF('📄 RON MIẾNG'!B312="","",'📄 RON MIẾNG'!H312)</f>
        <v>120000</v>
      </c>
      <c r="G3717" s="13">
        <f>IF('📄 RON MIẾNG'!B312="","",'📄 RON MIẾNG'!I312)</f>
        <v>130000</v>
      </c>
      <c r="H3717" s="13">
        <f>IF('📄 RON MIẾNG'!B312="","",'📄 RON MIẾNG'!J312)</f>
        <v>150000</v>
      </c>
      <c r="I3717" s="13">
        <f>IF('📄 RON MIẾNG'!B312="","",'📄 RON MIẾNG'!K312)</f>
        <v>0</v>
      </c>
      <c r="J3717" s="1" t="str">
        <f>IF('📄 RON MIẾNG'!B312="","","")</f>
        <v/>
      </c>
      <c r="L3717" s="1">
        <f>N(L3716)+IF(AND('🔎 TRA CỨU NHANH'!$C$2&lt;&gt;"",OR(ISNUMBER(SEARCH('🔎 TRA CỨU NHANH'!$C$2,$A3717)),ISNUMBER(SEARCH('🔎 TRA CỨU NHANH'!$C$2,$B3717)))),1,0)</f>
        <v>0</v>
      </c>
      <c r="M3717" s="1" t="str">
        <f t="shared" si="116"/>
        <v/>
      </c>
      <c r="N3717" s="1">
        <f>N(N3716)+IF(AND('💰 BÁO GIÁ'!$C$27&lt;&gt;"",OR(ISNUMBER(SEARCH('💰 BÁO GIÁ'!$C$27,$A3717)),ISNUMBER(SEARCH('💰 BÁO GIÁ'!$C$27,$B3717)))),1,0)</f>
        <v>0</v>
      </c>
      <c r="O3717" s="1" t="str">
        <f t="shared" si="117"/>
        <v/>
      </c>
    </row>
    <row r="3718" customHeight="1" spans="1:15">
      <c r="A3718" s="1" t="str">
        <f>IF('📄 RON MIẾNG'!B313="","",'📄 RON MIẾNG'!B313)</f>
        <v>HH080423</v>
      </c>
      <c r="B3718" s="1" t="str">
        <f>IF('📄 RON MIẾNG'!B313="","",'📄 RON MIẾNG'!C313)</f>
        <v>Ron miếng 3D83-D1503 Graphite - MASAKO</v>
      </c>
      <c r="C3718" s="1" t="str">
        <f>IF('📄 RON MIẾNG'!B313="","","Ron miếng")</f>
        <v>Ron miếng</v>
      </c>
      <c r="D3718" s="1" t="str">
        <f>IF('📄 RON MIẾNG'!B313="","",'📄 RON MIẾNG'!F313)</f>
        <v>Cái</v>
      </c>
      <c r="E3718" s="13">
        <f>IF('📄 RON MIẾNG'!B313="","",'📄 RON MIẾNG'!G313)</f>
        <v>0</v>
      </c>
      <c r="F3718" s="13">
        <f>IF('📄 RON MIẾNG'!B313="","",'📄 RON MIẾNG'!H313)</f>
        <v>120000</v>
      </c>
      <c r="G3718" s="13">
        <f>IF('📄 RON MIẾNG'!B313="","",'📄 RON MIẾNG'!I313)</f>
        <v>130000</v>
      </c>
      <c r="H3718" s="13">
        <f>IF('📄 RON MIẾNG'!B313="","",'📄 RON MIẾNG'!J313)</f>
        <v>150000</v>
      </c>
      <c r="I3718" s="13">
        <f>IF('📄 RON MIẾNG'!B313="","",'📄 RON MIẾNG'!K313)</f>
        <v>0</v>
      </c>
      <c r="J3718" s="1" t="str">
        <f>IF('📄 RON MIẾNG'!B313="","","")</f>
        <v/>
      </c>
      <c r="L3718" s="1">
        <f>N(L3717)+IF(AND('🔎 TRA CỨU NHANH'!$C$2&lt;&gt;"",OR(ISNUMBER(SEARCH('🔎 TRA CỨU NHANH'!$C$2,$A3718)),ISNUMBER(SEARCH('🔎 TRA CỨU NHANH'!$C$2,$B3718)))),1,0)</f>
        <v>0</v>
      </c>
      <c r="M3718" s="1" t="str">
        <f t="shared" si="116"/>
        <v/>
      </c>
      <c r="N3718" s="1">
        <f>N(N3717)+IF(AND('💰 BÁO GIÁ'!$C$27&lt;&gt;"",OR(ISNUMBER(SEARCH('💰 BÁO GIÁ'!$C$27,$A3718)),ISNUMBER(SEARCH('💰 BÁO GIÁ'!$C$27,$B3718)))),1,0)</f>
        <v>0</v>
      </c>
      <c r="O3718" s="1" t="str">
        <f t="shared" si="117"/>
        <v/>
      </c>
    </row>
    <row r="3719" customHeight="1" spans="1:15">
      <c r="A3719" s="1" t="str">
        <f>IF('📄 RON MIẾNG'!B314="","",'📄 RON MIẾNG'!B314)</f>
        <v>HH080425</v>
      </c>
      <c r="B3719" s="1" t="str">
        <f>IF('📄 RON MIẾNG'!B314="","",'📄 RON MIẾNG'!C314)</f>
        <v>Ron miếng 3D87-D1803 Thép - MASAKO</v>
      </c>
      <c r="C3719" s="1" t="str">
        <f>IF('📄 RON MIẾNG'!B314="","","Ron miếng")</f>
        <v>Ron miếng</v>
      </c>
      <c r="D3719" s="1" t="str">
        <f>IF('📄 RON MIẾNG'!B314="","",'📄 RON MIẾNG'!F314)</f>
        <v>Cái</v>
      </c>
      <c r="E3719" s="13">
        <f>IF('📄 RON MIẾNG'!B314="","",'📄 RON MIẾNG'!G314)</f>
        <v>0</v>
      </c>
      <c r="F3719" s="13">
        <f>IF('📄 RON MIẾNG'!B314="","",'📄 RON MIẾNG'!H314)</f>
        <v>140000</v>
      </c>
      <c r="G3719" s="13">
        <f>IF('📄 RON MIẾNG'!B314="","",'📄 RON MIẾNG'!I314)</f>
        <v>150000</v>
      </c>
      <c r="H3719" s="13">
        <f>IF('📄 RON MIẾNG'!B314="","",'📄 RON MIẾNG'!J314)</f>
        <v>170000</v>
      </c>
      <c r="I3719" s="13">
        <f>IF('📄 RON MIẾNG'!B314="","",'📄 RON MIẾNG'!K314)</f>
        <v>0</v>
      </c>
      <c r="J3719" s="1" t="str">
        <f>IF('📄 RON MIẾNG'!B314="","","")</f>
        <v/>
      </c>
      <c r="L3719" s="1">
        <f>N(L3718)+IF(AND('🔎 TRA CỨU NHANH'!$C$2&lt;&gt;"",OR(ISNUMBER(SEARCH('🔎 TRA CỨU NHANH'!$C$2,$A3719)),ISNUMBER(SEARCH('🔎 TRA CỨU NHANH'!$C$2,$B3719)))),1,0)</f>
        <v>0</v>
      </c>
      <c r="M3719" s="1" t="str">
        <f t="shared" si="116"/>
        <v/>
      </c>
      <c r="N3719" s="1">
        <f>N(N3718)+IF(AND('💰 BÁO GIÁ'!$C$27&lt;&gt;"",OR(ISNUMBER(SEARCH('💰 BÁO GIÁ'!$C$27,$A3719)),ISNUMBER(SEARCH('💰 BÁO GIÁ'!$C$27,$B3719)))),1,0)</f>
        <v>0</v>
      </c>
      <c r="O3719" s="1" t="str">
        <f t="shared" si="117"/>
        <v/>
      </c>
    </row>
    <row r="3720" customHeight="1" spans="1:15">
      <c r="A3720" s="1" t="str">
        <f>IF('📄 RON MIẾNG'!B315="","",'📄 RON MIẾNG'!B315)</f>
        <v>HH077909</v>
      </c>
      <c r="B3720" s="1" t="str">
        <f>IF('📄 RON MIẾNG'!B315="","",'📄 RON MIẾNG'!C315)</f>
        <v>Ron miếng 3KR1/3KR2 Graphite - MASAKO</v>
      </c>
      <c r="C3720" s="1" t="str">
        <f>IF('📄 RON MIẾNG'!B315="","","Ron miếng")</f>
        <v>Ron miếng</v>
      </c>
      <c r="D3720" s="1" t="str">
        <f>IF('📄 RON MIẾNG'!B315="","",'📄 RON MIẾNG'!F315)</f>
        <v>Cái</v>
      </c>
      <c r="E3720" s="13">
        <f>IF('📄 RON MIẾNG'!B315="","",'📄 RON MIẾNG'!G315)</f>
        <v>0</v>
      </c>
      <c r="F3720" s="13">
        <f>IF('📄 RON MIẾNG'!B315="","",'📄 RON MIẾNG'!H315)</f>
        <v>140000</v>
      </c>
      <c r="G3720" s="13">
        <f>IF('📄 RON MIẾNG'!B315="","",'📄 RON MIẾNG'!I315)</f>
        <v>150000</v>
      </c>
      <c r="H3720" s="13">
        <f>IF('📄 RON MIẾNG'!B315="","",'📄 RON MIẾNG'!J315)</f>
        <v>170000</v>
      </c>
      <c r="I3720" s="13">
        <f>IF('📄 RON MIẾNG'!B315="","",'📄 RON MIẾNG'!K315)</f>
        <v>0</v>
      </c>
      <c r="J3720" s="1" t="str">
        <f>IF('📄 RON MIẾNG'!B315="","","")</f>
        <v/>
      </c>
      <c r="L3720" s="1">
        <f>N(L3719)+IF(AND('🔎 TRA CỨU NHANH'!$C$2&lt;&gt;"",OR(ISNUMBER(SEARCH('🔎 TRA CỨU NHANH'!$C$2,$A3720)),ISNUMBER(SEARCH('🔎 TRA CỨU NHANH'!$C$2,$B3720)))),1,0)</f>
        <v>0</v>
      </c>
      <c r="M3720" s="1" t="str">
        <f t="shared" si="116"/>
        <v/>
      </c>
      <c r="N3720" s="1">
        <f>N(N3719)+IF(AND('💰 BÁO GIÁ'!$C$27&lt;&gt;"",OR(ISNUMBER(SEARCH('💰 BÁO GIÁ'!$C$27,$A3720)),ISNUMBER(SEARCH('💰 BÁO GIÁ'!$C$27,$B3720)))),1,0)</f>
        <v>0</v>
      </c>
      <c r="O3720" s="1" t="str">
        <f t="shared" si="117"/>
        <v/>
      </c>
    </row>
    <row r="3721" customHeight="1" spans="1:15">
      <c r="A3721" s="1" t="str">
        <f>IF('📄 RON MIẾNG'!B316="","",'📄 RON MIẾNG'!B316)</f>
        <v>HH078100</v>
      </c>
      <c r="B3721" s="1" t="str">
        <f>IF('📄 RON MIẾNG'!B316="","",'📄 RON MIẾNG'!C316)</f>
        <v>Ron miếng 3LB1/ 3LC1 Graphite - DF</v>
      </c>
      <c r="C3721" s="1" t="str">
        <f>IF('📄 RON MIẾNG'!B316="","","Ron miếng")</f>
        <v>Ron miếng</v>
      </c>
      <c r="D3721" s="1" t="str">
        <f>IF('📄 RON MIẾNG'!B316="","",'📄 RON MIẾNG'!F316)</f>
        <v>Cái</v>
      </c>
      <c r="E3721" s="13">
        <f>IF('📄 RON MIẾNG'!B316="","",'📄 RON MIẾNG'!G316)</f>
        <v>0</v>
      </c>
      <c r="F3721" s="13">
        <f>IF('📄 RON MIẾNG'!B316="","",'📄 RON MIẾNG'!H316)</f>
        <v>140000</v>
      </c>
      <c r="G3721" s="13">
        <f>IF('📄 RON MIẾNG'!B316="","",'📄 RON MIẾNG'!I316)</f>
        <v>150000</v>
      </c>
      <c r="H3721" s="13">
        <f>IF('📄 RON MIẾNG'!B316="","",'📄 RON MIẾNG'!J316)</f>
        <v>160000</v>
      </c>
      <c r="I3721" s="13">
        <f>IF('📄 RON MIẾNG'!B316="","",'📄 RON MIẾNG'!K316)</f>
        <v>0</v>
      </c>
      <c r="J3721" s="1" t="str">
        <f>IF('📄 RON MIẾNG'!B316="","","")</f>
        <v/>
      </c>
      <c r="L3721" s="1">
        <f>N(L3720)+IF(AND('🔎 TRA CỨU NHANH'!$C$2&lt;&gt;"",OR(ISNUMBER(SEARCH('🔎 TRA CỨU NHANH'!$C$2,$A3721)),ISNUMBER(SEARCH('🔎 TRA CỨU NHANH'!$C$2,$B3721)))),1,0)</f>
        <v>0</v>
      </c>
      <c r="M3721" s="1" t="str">
        <f t="shared" si="116"/>
        <v/>
      </c>
      <c r="N3721" s="1">
        <f>N(N3720)+IF(AND('💰 BÁO GIÁ'!$C$27&lt;&gt;"",OR(ISNUMBER(SEARCH('💰 BÁO GIÁ'!$C$27,$A3721)),ISNUMBER(SEARCH('💰 BÁO GIÁ'!$C$27,$B3721)))),1,0)</f>
        <v>0</v>
      </c>
      <c r="O3721" s="1" t="str">
        <f t="shared" si="117"/>
        <v/>
      </c>
    </row>
    <row r="3722" customHeight="1" spans="1:15">
      <c r="A3722" s="1" t="str">
        <f>IF('📄 RON MIẾNG'!B317="","",'📄 RON MIẾNG'!B317)</f>
        <v>HH082333</v>
      </c>
      <c r="B3722" s="1" t="str">
        <f>IF('📄 RON MIẾNG'!B317="","",'📄 RON MIẾNG'!C317)</f>
        <v>Ron miếng 3LB1/ 3LC1 Graphite - NICE IN</v>
      </c>
      <c r="C3722" s="1" t="str">
        <f>IF('📄 RON MIẾNG'!B317="","","Ron miếng")</f>
        <v>Ron miếng</v>
      </c>
      <c r="D3722" s="1" t="str">
        <f>IF('📄 RON MIẾNG'!B317="","",'📄 RON MIẾNG'!F317)</f>
        <v>Cái</v>
      </c>
      <c r="E3722" s="13">
        <f>IF('📄 RON MIẾNG'!B317="","",'📄 RON MIẾNG'!G317)</f>
        <v>0</v>
      </c>
      <c r="F3722" s="13">
        <f>IF('📄 RON MIẾNG'!B317="","",'📄 RON MIẾNG'!H317)</f>
        <v>140000</v>
      </c>
      <c r="G3722" s="13">
        <f>IF('📄 RON MIẾNG'!B317="","",'📄 RON MIẾNG'!I317)</f>
        <v>150000</v>
      </c>
      <c r="H3722" s="13">
        <f>IF('📄 RON MIẾNG'!B317="","",'📄 RON MIẾNG'!J317)</f>
        <v>160000</v>
      </c>
      <c r="I3722" s="13">
        <f>IF('📄 RON MIẾNG'!B317="","",'📄 RON MIẾNG'!K317)</f>
        <v>0</v>
      </c>
      <c r="J3722" s="1" t="str">
        <f>IF('📄 RON MIẾNG'!B317="","","")</f>
        <v/>
      </c>
      <c r="L3722" s="1">
        <f>N(L3721)+IF(AND('🔎 TRA CỨU NHANH'!$C$2&lt;&gt;"",OR(ISNUMBER(SEARCH('🔎 TRA CỨU NHANH'!$C$2,$A3722)),ISNUMBER(SEARCH('🔎 TRA CỨU NHANH'!$C$2,$B3722)))),1,0)</f>
        <v>0</v>
      </c>
      <c r="M3722" s="1" t="str">
        <f t="shared" si="116"/>
        <v/>
      </c>
      <c r="N3722" s="1">
        <f>N(N3721)+IF(AND('💰 BÁO GIÁ'!$C$27&lt;&gt;"",OR(ISNUMBER(SEARCH('💰 BÁO GIÁ'!$C$27,$A3722)),ISNUMBER(SEARCH('💰 BÁO GIÁ'!$C$27,$B3722)))),1,0)</f>
        <v>0</v>
      </c>
      <c r="O3722" s="1" t="str">
        <f t="shared" si="117"/>
        <v/>
      </c>
    </row>
    <row r="3723" customHeight="1" spans="1:15">
      <c r="A3723" s="1" t="str">
        <f>IF('📄 RON MIẾNG'!B318="","",'📄 RON MIẾNG'!B318)</f>
        <v>HH082107</v>
      </c>
      <c r="B3723" s="1" t="str">
        <f>IF('📄 RON MIẾNG'!B318="","",'📄 RON MIẾNG'!C318)</f>
        <v>Ron miếng 3T75(Z)/ 3TN75 (Graphite) lỗ nước trên chữ nhật lớn - MASAKO</v>
      </c>
      <c r="C3723" s="1" t="str">
        <f>IF('📄 RON MIẾNG'!B318="","","Ron miếng")</f>
        <v>Ron miếng</v>
      </c>
      <c r="D3723" s="1" t="str">
        <f>IF('📄 RON MIẾNG'!B318="","",'📄 RON MIẾNG'!F318)</f>
        <v>Cái</v>
      </c>
      <c r="E3723" s="13">
        <f>IF('📄 RON MIẾNG'!B318="","",'📄 RON MIẾNG'!G318)</f>
        <v>0</v>
      </c>
      <c r="F3723" s="13">
        <f>IF('📄 RON MIẾNG'!B318="","",'📄 RON MIẾNG'!H318)</f>
        <v>140000</v>
      </c>
      <c r="G3723" s="13">
        <f>IF('📄 RON MIẾNG'!B318="","",'📄 RON MIẾNG'!I318)</f>
        <v>150000</v>
      </c>
      <c r="H3723" s="13">
        <f>IF('📄 RON MIẾNG'!B318="","",'📄 RON MIẾNG'!J318)</f>
        <v>160000</v>
      </c>
      <c r="I3723" s="13">
        <f>IF('📄 RON MIẾNG'!B318="","",'📄 RON MIẾNG'!K318)</f>
        <v>0</v>
      </c>
      <c r="J3723" s="1" t="str">
        <f>IF('📄 RON MIẾNG'!B318="","","")</f>
        <v/>
      </c>
      <c r="L3723" s="1">
        <f>N(L3722)+IF(AND('🔎 TRA CỨU NHANH'!$C$2&lt;&gt;"",OR(ISNUMBER(SEARCH('🔎 TRA CỨU NHANH'!$C$2,$A3723)),ISNUMBER(SEARCH('🔎 TRA CỨU NHANH'!$C$2,$B3723)))),1,0)</f>
        <v>0</v>
      </c>
      <c r="M3723" s="1" t="str">
        <f t="shared" si="116"/>
        <v/>
      </c>
      <c r="N3723" s="1">
        <f>N(N3722)+IF(AND('💰 BÁO GIÁ'!$C$27&lt;&gt;"",OR(ISNUMBER(SEARCH('💰 BÁO GIÁ'!$C$27,$A3723)),ISNUMBER(SEARCH('💰 BÁO GIÁ'!$C$27,$B3723)))),1,0)</f>
        <v>0</v>
      </c>
      <c r="O3723" s="1" t="str">
        <f t="shared" si="117"/>
        <v/>
      </c>
    </row>
    <row r="3724" customHeight="1" spans="1:15">
      <c r="A3724" s="1" t="str">
        <f>IF('📄 RON MIẾNG'!B319="","",'📄 RON MIẾNG'!B319)</f>
        <v>HH079282</v>
      </c>
      <c r="B3724" s="1" t="str">
        <f>IF('📄 RON MIẾNG'!B319="","",'📄 RON MIẾNG'!C319)</f>
        <v>Ron miếng 3TN75 (graphite), 3TNV5 lỗ nước trên nhiều lỗ tròn - MASAKO</v>
      </c>
      <c r="C3724" s="1" t="str">
        <f>IF('📄 RON MIẾNG'!B319="","","Ron miếng")</f>
        <v>Ron miếng</v>
      </c>
      <c r="D3724" s="1" t="str">
        <f>IF('📄 RON MIẾNG'!B319="","",'📄 RON MIẾNG'!F319)</f>
        <v>Cái</v>
      </c>
      <c r="E3724" s="13">
        <f>IF('📄 RON MIẾNG'!B319="","",'📄 RON MIẾNG'!G319)</f>
        <v>0</v>
      </c>
      <c r="F3724" s="13">
        <f>IF('📄 RON MIẾNG'!B319="","",'📄 RON MIẾNG'!H319)</f>
        <v>140000</v>
      </c>
      <c r="G3724" s="13">
        <f>IF('📄 RON MIẾNG'!B319="","",'📄 RON MIẾNG'!I319)</f>
        <v>150000</v>
      </c>
      <c r="H3724" s="13">
        <f>IF('📄 RON MIẾNG'!B319="","",'📄 RON MIẾNG'!J319)</f>
        <v>160000</v>
      </c>
      <c r="I3724" s="13">
        <f>IF('📄 RON MIẾNG'!B319="","",'📄 RON MIẾNG'!K319)</f>
        <v>0</v>
      </c>
      <c r="J3724" s="1" t="str">
        <f>IF('📄 RON MIẾNG'!B319="","","")</f>
        <v/>
      </c>
      <c r="L3724" s="1">
        <f>N(L3723)+IF(AND('🔎 TRA CỨU NHANH'!$C$2&lt;&gt;"",OR(ISNUMBER(SEARCH('🔎 TRA CỨU NHANH'!$C$2,$A3724)),ISNUMBER(SEARCH('🔎 TRA CỨU NHANH'!$C$2,$B3724)))),1,0)</f>
        <v>0</v>
      </c>
      <c r="M3724" s="1" t="str">
        <f t="shared" si="116"/>
        <v/>
      </c>
      <c r="N3724" s="1">
        <f>N(N3723)+IF(AND('💰 BÁO GIÁ'!$C$27&lt;&gt;"",OR(ISNUMBER(SEARCH('💰 BÁO GIÁ'!$C$27,$A3724)),ISNUMBER(SEARCH('💰 BÁO GIÁ'!$C$27,$B3724)))),1,0)</f>
        <v>0</v>
      </c>
      <c r="O3724" s="1" t="str">
        <f t="shared" si="117"/>
        <v/>
      </c>
    </row>
    <row r="3725" customHeight="1" spans="1:15">
      <c r="A3725" s="1" t="str">
        <f>IF('📄 RON MIẾNG'!B320="","",'📄 RON MIẾNG'!B320)</f>
        <v>HH076710</v>
      </c>
      <c r="B3725" s="1" t="str">
        <f>IF('📄 RON MIẾNG'!B320="","",'📄 RON MIẾNG'!C320)</f>
        <v>Ron miếng 3TN82 thép - PACIFIC</v>
      </c>
      <c r="C3725" s="1" t="str">
        <f>IF('📄 RON MIẾNG'!B320="","","Ron miếng")</f>
        <v>Ron miếng</v>
      </c>
      <c r="D3725" s="1" t="str">
        <f>IF('📄 RON MIẾNG'!B320="","",'📄 RON MIẾNG'!F320)</f>
        <v>Cái</v>
      </c>
      <c r="E3725" s="13">
        <f>IF('📄 RON MIẾNG'!B320="","",'📄 RON MIẾNG'!G320)</f>
        <v>0</v>
      </c>
      <c r="F3725" s="13">
        <f>IF('📄 RON MIẾNG'!B320="","",'📄 RON MIẾNG'!H320)</f>
        <v>0</v>
      </c>
      <c r="G3725" s="13">
        <f>IF('📄 RON MIẾNG'!B320="","",'📄 RON MIẾNG'!I320)</f>
        <v>0</v>
      </c>
      <c r="H3725" s="13">
        <f>IF('📄 RON MIẾNG'!B320="","",'📄 RON MIẾNG'!J320)</f>
        <v>0</v>
      </c>
      <c r="I3725" s="13">
        <f>IF('📄 RON MIẾNG'!B320="","",'📄 RON MIẾNG'!K320)</f>
        <v>0</v>
      </c>
      <c r="J3725" s="1" t="str">
        <f>IF('📄 RON MIẾNG'!B320="","","")</f>
        <v/>
      </c>
      <c r="L3725" s="1">
        <f>N(L3724)+IF(AND('🔎 TRA CỨU NHANH'!$C$2&lt;&gt;"",OR(ISNUMBER(SEARCH('🔎 TRA CỨU NHANH'!$C$2,$A3725)),ISNUMBER(SEARCH('🔎 TRA CỨU NHANH'!$C$2,$B3725)))),1,0)</f>
        <v>0</v>
      </c>
      <c r="M3725" s="1" t="str">
        <f t="shared" si="116"/>
        <v/>
      </c>
      <c r="N3725" s="1">
        <f>N(N3724)+IF(AND('💰 BÁO GIÁ'!$C$27&lt;&gt;"",OR(ISNUMBER(SEARCH('💰 BÁO GIÁ'!$C$27,$A3725)),ISNUMBER(SEARCH('💰 BÁO GIÁ'!$C$27,$B3725)))),1,0)</f>
        <v>0</v>
      </c>
      <c r="O3725" s="1" t="str">
        <f t="shared" si="117"/>
        <v/>
      </c>
    </row>
    <row r="3726" customHeight="1" spans="1:15">
      <c r="A3726" s="1" t="str">
        <f>IF('📄 RON MIẾNG'!B321="","",'📄 RON MIẾNG'!B321)</f>
        <v>HH080980</v>
      </c>
      <c r="B3726" s="1" t="str">
        <f>IF('📄 RON MIẾNG'!B321="","",'📄 RON MIẾNG'!C321)</f>
        <v>Ron miếng 3TN84 / 3D84-2 Amiang - MASAKO</v>
      </c>
      <c r="C3726" s="1" t="str">
        <f>IF('📄 RON MIẾNG'!B321="","","Ron miếng")</f>
        <v>Ron miếng</v>
      </c>
      <c r="D3726" s="1" t="str">
        <f>IF('📄 RON MIẾNG'!B321="","",'📄 RON MIẾNG'!F321)</f>
        <v>Cái</v>
      </c>
      <c r="E3726" s="13">
        <f>IF('📄 RON MIẾNG'!B321="","",'📄 RON MIẾNG'!G321)</f>
        <v>0</v>
      </c>
      <c r="F3726" s="13">
        <f>IF('📄 RON MIẾNG'!B321="","",'📄 RON MIẾNG'!H321)</f>
        <v>70000</v>
      </c>
      <c r="G3726" s="13">
        <f>IF('📄 RON MIẾNG'!B321="","",'📄 RON MIẾNG'!I321)</f>
        <v>80000</v>
      </c>
      <c r="H3726" s="13">
        <f>IF('📄 RON MIẾNG'!B321="","",'📄 RON MIẾNG'!J321)</f>
        <v>90000</v>
      </c>
      <c r="I3726" s="13">
        <f>IF('📄 RON MIẾNG'!B321="","",'📄 RON MIẾNG'!K321)</f>
        <v>0</v>
      </c>
      <c r="J3726" s="1" t="str">
        <f>IF('📄 RON MIẾNG'!B321="","","")</f>
        <v/>
      </c>
      <c r="L3726" s="1">
        <f>N(L3725)+IF(AND('🔎 TRA CỨU NHANH'!$C$2&lt;&gt;"",OR(ISNUMBER(SEARCH('🔎 TRA CỨU NHANH'!$C$2,$A3726)),ISNUMBER(SEARCH('🔎 TRA CỨU NHANH'!$C$2,$B3726)))),1,0)</f>
        <v>0</v>
      </c>
      <c r="M3726" s="1" t="str">
        <f t="shared" si="116"/>
        <v/>
      </c>
      <c r="N3726" s="1">
        <f>N(N3725)+IF(AND('💰 BÁO GIÁ'!$C$27&lt;&gt;"",OR(ISNUMBER(SEARCH('💰 BÁO GIÁ'!$C$27,$A3726)),ISNUMBER(SEARCH('💰 BÁO GIÁ'!$C$27,$B3726)))),1,0)</f>
        <v>0</v>
      </c>
      <c r="O3726" s="1" t="str">
        <f t="shared" si="117"/>
        <v/>
      </c>
    </row>
    <row r="3727" customHeight="1" spans="1:15">
      <c r="A3727" s="1" t="str">
        <f>IF('📄 RON MIẾNG'!B322="","",'📄 RON MIẾNG'!B322)</f>
        <v>HH078165</v>
      </c>
      <c r="B3727" s="1" t="str">
        <f>IF('📄 RON MIẾNG'!B322="","",'📄 RON MIẾNG'!C322)</f>
        <v>Ron miếng 3TN84 sợi carbon - Tonyco</v>
      </c>
      <c r="C3727" s="1" t="str">
        <f>IF('📄 RON MIẾNG'!B322="","","Ron miếng")</f>
        <v>Ron miếng</v>
      </c>
      <c r="D3727" s="1" t="str">
        <f>IF('📄 RON MIẾNG'!B322="","",'📄 RON MIẾNG'!F322)</f>
        <v>Cái</v>
      </c>
      <c r="E3727" s="13">
        <f>IF('📄 RON MIẾNG'!B322="","",'📄 RON MIẾNG'!G322)</f>
        <v>0</v>
      </c>
      <c r="F3727" s="13">
        <f>IF('📄 RON MIẾNG'!B322="","",'📄 RON MIẾNG'!H322)</f>
        <v>0</v>
      </c>
      <c r="G3727" s="13">
        <f>IF('📄 RON MIẾNG'!B322="","",'📄 RON MIẾNG'!I322)</f>
        <v>0</v>
      </c>
      <c r="H3727" s="13">
        <f>IF('📄 RON MIẾNG'!B322="","",'📄 RON MIẾNG'!J322)</f>
        <v>0</v>
      </c>
      <c r="I3727" s="13">
        <f>IF('📄 RON MIẾNG'!B322="","",'📄 RON MIẾNG'!K322)</f>
        <v>0</v>
      </c>
      <c r="J3727" s="1" t="str">
        <f>IF('📄 RON MIẾNG'!B322="","","")</f>
        <v/>
      </c>
      <c r="L3727" s="1">
        <f>N(L3726)+IF(AND('🔎 TRA CỨU NHANH'!$C$2&lt;&gt;"",OR(ISNUMBER(SEARCH('🔎 TRA CỨU NHANH'!$C$2,$A3727)),ISNUMBER(SEARCH('🔎 TRA CỨU NHANH'!$C$2,$B3727)))),1,0)</f>
        <v>0</v>
      </c>
      <c r="M3727" s="1" t="str">
        <f t="shared" si="116"/>
        <v/>
      </c>
      <c r="N3727" s="1">
        <f>N(N3726)+IF(AND('💰 BÁO GIÁ'!$C$27&lt;&gt;"",OR(ISNUMBER(SEARCH('💰 BÁO GIÁ'!$C$27,$A3727)),ISNUMBER(SEARCH('💰 BÁO GIÁ'!$C$27,$B3727)))),1,0)</f>
        <v>0</v>
      </c>
      <c r="O3727" s="1" t="str">
        <f t="shared" si="117"/>
        <v/>
      </c>
    </row>
    <row r="3728" customHeight="1" spans="1:15">
      <c r="A3728" s="1" t="str">
        <f>IF('📄 RON MIẾNG'!B323="","",'📄 RON MIẾNG'!B323)</f>
        <v>HH081775</v>
      </c>
      <c r="B3728" s="1" t="str">
        <f>IF('📄 RON MIẾNG'!B323="","",'📄 RON MIẾNG'!C323)</f>
        <v>Ron miếng 3TN88/3D88/3TNE88-O (loại mỏng) thép - NICE IN</v>
      </c>
      <c r="C3728" s="1" t="str">
        <f>IF('📄 RON MIẾNG'!B323="","","Ron miếng")</f>
        <v>Ron miếng</v>
      </c>
      <c r="D3728" s="1" t="str">
        <f>IF('📄 RON MIẾNG'!B323="","",'📄 RON MIẾNG'!F323)</f>
        <v>Cái</v>
      </c>
      <c r="E3728" s="13">
        <f>IF('📄 RON MIẾNG'!B323="","",'📄 RON MIẾNG'!G323)</f>
        <v>0</v>
      </c>
      <c r="F3728" s="13">
        <f>IF('📄 RON MIẾNG'!B323="","",'📄 RON MIẾNG'!H323)</f>
        <v>110000</v>
      </c>
      <c r="G3728" s="13">
        <f>IF('📄 RON MIẾNG'!B323="","",'📄 RON MIẾNG'!I323)</f>
        <v>120000</v>
      </c>
      <c r="H3728" s="13">
        <f>IF('📄 RON MIẾNG'!B323="","",'📄 RON MIẾNG'!J323)</f>
        <v>130000</v>
      </c>
      <c r="I3728" s="13">
        <f>IF('📄 RON MIẾNG'!B323="","",'📄 RON MIẾNG'!K323)</f>
        <v>0</v>
      </c>
      <c r="J3728" s="1" t="str">
        <f>IF('📄 RON MIẾNG'!B323="","","")</f>
        <v/>
      </c>
      <c r="L3728" s="1">
        <f>N(L3727)+IF(AND('🔎 TRA CỨU NHANH'!$C$2&lt;&gt;"",OR(ISNUMBER(SEARCH('🔎 TRA CỨU NHANH'!$C$2,$A3728)),ISNUMBER(SEARCH('🔎 TRA CỨU NHANH'!$C$2,$B3728)))),1,0)</f>
        <v>0</v>
      </c>
      <c r="M3728" s="1" t="str">
        <f t="shared" si="116"/>
        <v/>
      </c>
      <c r="N3728" s="1">
        <f>N(N3727)+IF(AND('💰 BÁO GIÁ'!$C$27&lt;&gt;"",OR(ISNUMBER(SEARCH('💰 BÁO GIÁ'!$C$27,$A3728)),ISNUMBER(SEARCH('💰 BÁO GIÁ'!$C$27,$B3728)))),1,0)</f>
        <v>0</v>
      </c>
      <c r="O3728" s="1" t="str">
        <f t="shared" si="117"/>
        <v/>
      </c>
    </row>
    <row r="3729" customHeight="1" spans="1:15">
      <c r="A3729" s="1" t="str">
        <f>IF('📄 RON MIẾNG'!B324="","",'📄 RON MIẾNG'!B324)</f>
        <v>HH075982</v>
      </c>
      <c r="B3729" s="1" t="str">
        <f>IF('📄 RON MIẾNG'!B324="","",'📄 RON MIẾNG'!C324)</f>
        <v>Ron miếng 3TNA72 sợi carbon - PACIFIC</v>
      </c>
      <c r="C3729" s="1" t="str">
        <f>IF('📄 RON MIẾNG'!B324="","","Ron miếng")</f>
        <v>Ron miếng</v>
      </c>
      <c r="D3729" s="1" t="str">
        <f>IF('📄 RON MIẾNG'!B324="","",'📄 RON MIẾNG'!F324)</f>
        <v>Cái</v>
      </c>
      <c r="E3729" s="13">
        <f>IF('📄 RON MIẾNG'!B324="","",'📄 RON MIẾNG'!G324)</f>
        <v>0</v>
      </c>
      <c r="F3729" s="13">
        <f>IF('📄 RON MIẾNG'!B324="","",'📄 RON MIẾNG'!H324)</f>
        <v>0</v>
      </c>
      <c r="G3729" s="13">
        <f>IF('📄 RON MIẾNG'!B324="","",'📄 RON MIẾNG'!I324)</f>
        <v>0</v>
      </c>
      <c r="H3729" s="13">
        <f>IF('📄 RON MIẾNG'!B324="","",'📄 RON MIẾNG'!J324)</f>
        <v>0</v>
      </c>
      <c r="I3729" s="13">
        <f>IF('📄 RON MIẾNG'!B324="","",'📄 RON MIẾNG'!K324)</f>
        <v>0</v>
      </c>
      <c r="J3729" s="1" t="str">
        <f>IF('📄 RON MIẾNG'!B324="","","")</f>
        <v/>
      </c>
      <c r="L3729" s="1">
        <f>N(L3728)+IF(AND('🔎 TRA CỨU NHANH'!$C$2&lt;&gt;"",OR(ISNUMBER(SEARCH('🔎 TRA CỨU NHANH'!$C$2,$A3729)),ISNUMBER(SEARCH('🔎 TRA CỨU NHANH'!$C$2,$B3729)))),1,0)</f>
        <v>0</v>
      </c>
      <c r="M3729" s="1" t="str">
        <f t="shared" si="116"/>
        <v/>
      </c>
      <c r="N3729" s="1">
        <f>N(N3728)+IF(AND('💰 BÁO GIÁ'!$C$27&lt;&gt;"",OR(ISNUMBER(SEARCH('💰 BÁO GIÁ'!$C$27,$A3729)),ISNUMBER(SEARCH('💰 BÁO GIÁ'!$C$27,$B3729)))),1,0)</f>
        <v>0</v>
      </c>
      <c r="O3729" s="1" t="str">
        <f t="shared" si="117"/>
        <v/>
      </c>
    </row>
    <row r="3730" customHeight="1" spans="1:15">
      <c r="A3730" s="1" t="str">
        <f>IF('📄 RON MIẾNG'!B325="","",'📄 RON MIẾNG'!B325)</f>
        <v>HH074858</v>
      </c>
      <c r="B3730" s="1" t="str">
        <f>IF('📄 RON MIẾNG'!B325="","",'📄 RON MIẾNG'!C325)</f>
        <v>Ron miếng 3TNC78 giấy -  PACIFIC</v>
      </c>
      <c r="C3730" s="1" t="str">
        <f>IF('📄 RON MIẾNG'!B325="","","Ron miếng")</f>
        <v>Ron miếng</v>
      </c>
      <c r="D3730" s="1" t="str">
        <f>IF('📄 RON MIẾNG'!B325="","",'📄 RON MIẾNG'!F325)</f>
        <v>Cái</v>
      </c>
      <c r="E3730" s="13">
        <f>IF('📄 RON MIẾNG'!B325="","",'📄 RON MIẾNG'!G325)</f>
        <v>0</v>
      </c>
      <c r="F3730" s="13">
        <f>IF('📄 RON MIẾNG'!B325="","",'📄 RON MIẾNG'!H325)</f>
        <v>0</v>
      </c>
      <c r="G3730" s="13">
        <f>IF('📄 RON MIẾNG'!B325="","",'📄 RON MIẾNG'!I325)</f>
        <v>0</v>
      </c>
      <c r="H3730" s="13">
        <f>IF('📄 RON MIẾNG'!B325="","",'📄 RON MIẾNG'!J325)</f>
        <v>0</v>
      </c>
      <c r="I3730" s="13">
        <f>IF('📄 RON MIẾNG'!B325="","",'📄 RON MIẾNG'!K325)</f>
        <v>0</v>
      </c>
      <c r="J3730" s="1" t="str">
        <f>IF('📄 RON MIẾNG'!B325="","","")</f>
        <v/>
      </c>
      <c r="L3730" s="1">
        <f>N(L3729)+IF(AND('🔎 TRA CỨU NHANH'!$C$2&lt;&gt;"",OR(ISNUMBER(SEARCH('🔎 TRA CỨU NHANH'!$C$2,$A3730)),ISNUMBER(SEARCH('🔎 TRA CỨU NHANH'!$C$2,$B3730)))),1,0)</f>
        <v>0</v>
      </c>
      <c r="M3730" s="1" t="str">
        <f t="shared" si="116"/>
        <v/>
      </c>
      <c r="N3730" s="1">
        <f>N(N3729)+IF(AND('💰 BÁO GIÁ'!$C$27&lt;&gt;"",OR(ISNUMBER(SEARCH('💰 BÁO GIÁ'!$C$27,$A3730)),ISNUMBER(SEARCH('💰 BÁO GIÁ'!$C$27,$B3730)))),1,0)</f>
        <v>0</v>
      </c>
      <c r="O3730" s="1" t="str">
        <f t="shared" si="117"/>
        <v/>
      </c>
    </row>
    <row r="3731" customHeight="1" spans="1:15">
      <c r="A3731" s="1" t="str">
        <f>IF('📄 RON MIẾNG'!B326="","",'📄 RON MIẾNG'!B326)</f>
        <v>HH079697</v>
      </c>
      <c r="B3731" s="1" t="str">
        <f>IF('📄 RON MIẾNG'!B326="","",'📄 RON MIẾNG'!C326)</f>
        <v>Ron miếng 3TNC78 graphite -  MASAKO</v>
      </c>
      <c r="C3731" s="1" t="str">
        <f>IF('📄 RON MIẾNG'!B326="","","Ron miếng")</f>
        <v>Ron miếng</v>
      </c>
      <c r="D3731" s="1" t="str">
        <f>IF('📄 RON MIẾNG'!B326="","",'📄 RON MIẾNG'!F326)</f>
        <v>Cái</v>
      </c>
      <c r="E3731" s="13">
        <f>IF('📄 RON MIẾNG'!B326="","",'📄 RON MIẾNG'!G326)</f>
        <v>0</v>
      </c>
      <c r="F3731" s="13">
        <f>IF('📄 RON MIẾNG'!B326="","",'📄 RON MIẾNG'!H326)</f>
        <v>120000</v>
      </c>
      <c r="G3731" s="13">
        <f>IF('📄 RON MIẾNG'!B326="","",'📄 RON MIẾNG'!I326)</f>
        <v>140000</v>
      </c>
      <c r="H3731" s="13">
        <f>IF('📄 RON MIẾNG'!B326="","",'📄 RON MIẾNG'!J326)</f>
        <v>150000</v>
      </c>
      <c r="I3731" s="13">
        <f>IF('📄 RON MIẾNG'!B326="","",'📄 RON MIẾNG'!K326)</f>
        <v>0</v>
      </c>
      <c r="J3731" s="1" t="str">
        <f>IF('📄 RON MIẾNG'!B326="","","")</f>
        <v/>
      </c>
      <c r="L3731" s="1">
        <f>N(L3730)+IF(AND('🔎 TRA CỨU NHANH'!$C$2&lt;&gt;"",OR(ISNUMBER(SEARCH('🔎 TRA CỨU NHANH'!$C$2,$A3731)),ISNUMBER(SEARCH('🔎 TRA CỨU NHANH'!$C$2,$B3731)))),1,0)</f>
        <v>0</v>
      </c>
      <c r="M3731" s="1" t="str">
        <f t="shared" si="116"/>
        <v/>
      </c>
      <c r="N3731" s="1">
        <f>N(N3730)+IF(AND('💰 BÁO GIÁ'!$C$27&lt;&gt;"",OR(ISNUMBER(SEARCH('💰 BÁO GIÁ'!$C$27,$A3731)),ISNUMBER(SEARCH('💰 BÁO GIÁ'!$C$27,$B3731)))),1,0)</f>
        <v>0</v>
      </c>
      <c r="O3731" s="1" t="str">
        <f t="shared" si="117"/>
        <v/>
      </c>
    </row>
    <row r="3732" customHeight="1" spans="1:15">
      <c r="A3732" s="1" t="str">
        <f>IF('📄 RON MIẾNG'!B327="","",'📄 RON MIẾNG'!B327)</f>
        <v>HH081772</v>
      </c>
      <c r="B3732" s="1" t="str">
        <f>IF('📄 RON MIẾNG'!B327="","",'📄 RON MIẾNG'!C327)</f>
        <v>Ron miếng 3TNE68 - Thép - MASAKO</v>
      </c>
      <c r="C3732" s="1" t="str">
        <f>IF('📄 RON MIẾNG'!B327="","","Ron miếng")</f>
        <v>Ron miếng</v>
      </c>
      <c r="D3732" s="1" t="str">
        <f>IF('📄 RON MIẾNG'!B327="","",'📄 RON MIẾNG'!F327)</f>
        <v>Cái</v>
      </c>
      <c r="E3732" s="13">
        <f>IF('📄 RON MIẾNG'!B327="","",'📄 RON MIẾNG'!G327)</f>
        <v>0</v>
      </c>
      <c r="F3732" s="13">
        <f>IF('📄 RON MIẾNG'!B327="","",'📄 RON MIẾNG'!H327)</f>
        <v>140000</v>
      </c>
      <c r="G3732" s="13">
        <f>IF('📄 RON MIẾNG'!B327="","",'📄 RON MIẾNG'!I327)</f>
        <v>150000</v>
      </c>
      <c r="H3732" s="13">
        <f>IF('📄 RON MIẾNG'!B327="","",'📄 RON MIẾNG'!J327)</f>
        <v>170000</v>
      </c>
      <c r="I3732" s="13">
        <f>IF('📄 RON MIẾNG'!B327="","",'📄 RON MIẾNG'!K327)</f>
        <v>0</v>
      </c>
      <c r="J3732" s="1" t="str">
        <f>IF('📄 RON MIẾNG'!B327="","","")</f>
        <v/>
      </c>
      <c r="L3732" s="1">
        <f>N(L3731)+IF(AND('🔎 TRA CỨU NHANH'!$C$2&lt;&gt;"",OR(ISNUMBER(SEARCH('🔎 TRA CỨU NHANH'!$C$2,$A3732)),ISNUMBER(SEARCH('🔎 TRA CỨU NHANH'!$C$2,$B3732)))),1,0)</f>
        <v>0</v>
      </c>
      <c r="M3732" s="1" t="str">
        <f t="shared" si="116"/>
        <v/>
      </c>
      <c r="N3732" s="1">
        <f>N(N3731)+IF(AND('💰 BÁO GIÁ'!$C$27&lt;&gt;"",OR(ISNUMBER(SEARCH('💰 BÁO GIÁ'!$C$27,$A3732)),ISNUMBER(SEARCH('💰 BÁO GIÁ'!$C$27,$B3732)))),1,0)</f>
        <v>0</v>
      </c>
      <c r="O3732" s="1" t="str">
        <f t="shared" si="117"/>
        <v/>
      </c>
    </row>
    <row r="3733" customHeight="1" spans="1:15">
      <c r="A3733" s="1" t="str">
        <f>IF('📄 RON MIẾNG'!B328="","",'📄 RON MIẾNG'!B328)</f>
        <v>HH080750</v>
      </c>
      <c r="B3733" s="1" t="str">
        <f>IF('📄 RON MIẾNG'!B328="","",'📄 RON MIẾNG'!C328)</f>
        <v>Ron miếng 3TNE74/ 3TN74 (6 lỗ nước ở trên tròn) Thép - MASAKO</v>
      </c>
      <c r="C3733" s="1" t="str">
        <f>IF('📄 RON MIẾNG'!B328="","","Ron miếng")</f>
        <v>Ron miếng</v>
      </c>
      <c r="D3733" s="1" t="str">
        <f>IF('📄 RON MIẾNG'!B328="","",'📄 RON MIẾNG'!F328)</f>
        <v>Cái</v>
      </c>
      <c r="E3733" s="13">
        <f>IF('📄 RON MIẾNG'!B328="","",'📄 RON MIẾNG'!G328)</f>
        <v>0</v>
      </c>
      <c r="F3733" s="13">
        <f>IF('📄 RON MIẾNG'!B328="","",'📄 RON MIẾNG'!H328)</f>
        <v>120000</v>
      </c>
      <c r="G3733" s="13">
        <f>IF('📄 RON MIẾNG'!B328="","",'📄 RON MIẾNG'!I328)</f>
        <v>130000</v>
      </c>
      <c r="H3733" s="13">
        <f>IF('📄 RON MIẾNG'!B328="","",'📄 RON MIẾNG'!J328)</f>
        <v>140000</v>
      </c>
      <c r="I3733" s="13">
        <f>IF('📄 RON MIẾNG'!B328="","",'📄 RON MIẾNG'!K328)</f>
        <v>0</v>
      </c>
      <c r="J3733" s="1" t="str">
        <f>IF('📄 RON MIẾNG'!B328="","","")</f>
        <v/>
      </c>
      <c r="L3733" s="1">
        <f>N(L3732)+IF(AND('🔎 TRA CỨU NHANH'!$C$2&lt;&gt;"",OR(ISNUMBER(SEARCH('🔎 TRA CỨU NHANH'!$C$2,$A3733)),ISNUMBER(SEARCH('🔎 TRA CỨU NHANH'!$C$2,$B3733)))),1,0)</f>
        <v>0</v>
      </c>
      <c r="M3733" s="1" t="str">
        <f t="shared" si="116"/>
        <v/>
      </c>
      <c r="N3733" s="1">
        <f>N(N3732)+IF(AND('💰 BÁO GIÁ'!$C$27&lt;&gt;"",OR(ISNUMBER(SEARCH('💰 BÁO GIÁ'!$C$27,$A3733)),ISNUMBER(SEARCH('💰 BÁO GIÁ'!$C$27,$B3733)))),1,0)</f>
        <v>0</v>
      </c>
      <c r="O3733" s="1" t="str">
        <f t="shared" si="117"/>
        <v/>
      </c>
    </row>
    <row r="3734" customHeight="1" spans="1:15">
      <c r="A3734" s="1" t="str">
        <f>IF('📄 RON MIẾNG'!B329="","",'📄 RON MIẾNG'!B329)</f>
        <v>HH075548</v>
      </c>
      <c r="B3734" s="1" t="str">
        <f>IF('📄 RON MIẾNG'!B329="","",'📄 RON MIẾNG'!C329)</f>
        <v>Ron miếng 3TNE80 thép - Pacific</v>
      </c>
      <c r="C3734" s="1" t="str">
        <f>IF('📄 RON MIẾNG'!B329="","","Ron miếng")</f>
        <v>Ron miếng</v>
      </c>
      <c r="D3734" s="1" t="str">
        <f>IF('📄 RON MIẾNG'!B329="","",'📄 RON MIẾNG'!F329)</f>
        <v>Cái</v>
      </c>
      <c r="E3734" s="13">
        <f>IF('📄 RON MIẾNG'!B329="","",'📄 RON MIẾNG'!G329)</f>
        <v>0</v>
      </c>
      <c r="F3734" s="13">
        <f>IF('📄 RON MIẾNG'!B329="","",'📄 RON MIẾNG'!H329)</f>
        <v>0</v>
      </c>
      <c r="G3734" s="13">
        <f>IF('📄 RON MIẾNG'!B329="","",'📄 RON MIẾNG'!I329)</f>
        <v>0</v>
      </c>
      <c r="H3734" s="13">
        <f>IF('📄 RON MIẾNG'!B329="","",'📄 RON MIẾNG'!J329)</f>
        <v>0</v>
      </c>
      <c r="I3734" s="13">
        <f>IF('📄 RON MIẾNG'!B329="","",'📄 RON MIẾNG'!K329)</f>
        <v>0</v>
      </c>
      <c r="J3734" s="1" t="str">
        <f>IF('📄 RON MIẾNG'!B329="","","")</f>
        <v/>
      </c>
      <c r="L3734" s="1">
        <f>N(L3733)+IF(AND('🔎 TRA CỨU NHANH'!$C$2&lt;&gt;"",OR(ISNUMBER(SEARCH('🔎 TRA CỨU NHANH'!$C$2,$A3734)),ISNUMBER(SEARCH('🔎 TRA CỨU NHANH'!$C$2,$B3734)))),1,0)</f>
        <v>0</v>
      </c>
      <c r="M3734" s="1" t="str">
        <f t="shared" si="116"/>
        <v/>
      </c>
      <c r="N3734" s="1">
        <f>N(N3733)+IF(AND('💰 BÁO GIÁ'!$C$27&lt;&gt;"",OR(ISNUMBER(SEARCH('💰 BÁO GIÁ'!$C$27,$A3734)),ISNUMBER(SEARCH('💰 BÁO GIÁ'!$C$27,$B3734)))),1,0)</f>
        <v>0</v>
      </c>
      <c r="O3734" s="1" t="str">
        <f t="shared" si="117"/>
        <v/>
      </c>
    </row>
    <row r="3735" customHeight="1" spans="1:15">
      <c r="A3735" s="1" t="str">
        <f>IF('📄 RON MIẾNG'!B330="","",'📄 RON MIẾNG'!B330)</f>
        <v>HH081352</v>
      </c>
      <c r="B3735" s="1" t="str">
        <f>IF('📄 RON MIẾNG'!B330="","",'📄 RON MIẾNG'!C330)</f>
        <v>Ron miếng 3TNE84-O (loại mỏng) thép - MASAKO</v>
      </c>
      <c r="C3735" s="1" t="str">
        <f>IF('📄 RON MIẾNG'!B330="","","Ron miếng")</f>
        <v>Ron miếng</v>
      </c>
      <c r="D3735" s="1" t="str">
        <f>IF('📄 RON MIẾNG'!B330="","",'📄 RON MIẾNG'!F330)</f>
        <v>Cái</v>
      </c>
      <c r="E3735" s="13">
        <f>IF('📄 RON MIẾNG'!B330="","",'📄 RON MIẾNG'!G330)</f>
        <v>0</v>
      </c>
      <c r="F3735" s="13">
        <f>IF('📄 RON MIẾNG'!B330="","",'📄 RON MIẾNG'!H330)</f>
        <v>0</v>
      </c>
      <c r="G3735" s="13">
        <f>IF('📄 RON MIẾNG'!B330="","",'📄 RON MIẾNG'!I330)</f>
        <v>0</v>
      </c>
      <c r="H3735" s="13">
        <f>IF('📄 RON MIẾNG'!B330="","",'📄 RON MIẾNG'!J330)</f>
        <v>0</v>
      </c>
      <c r="I3735" s="13">
        <f>IF('📄 RON MIẾNG'!B330="","",'📄 RON MIẾNG'!K330)</f>
        <v>0</v>
      </c>
      <c r="J3735" s="1" t="str">
        <f>IF('📄 RON MIẾNG'!B330="","","")</f>
        <v/>
      </c>
      <c r="L3735" s="1">
        <f>N(L3734)+IF(AND('🔎 TRA CỨU NHANH'!$C$2&lt;&gt;"",OR(ISNUMBER(SEARCH('🔎 TRA CỨU NHANH'!$C$2,$A3735)),ISNUMBER(SEARCH('🔎 TRA CỨU NHANH'!$C$2,$B3735)))),1,0)</f>
        <v>0</v>
      </c>
      <c r="M3735" s="1" t="str">
        <f t="shared" si="116"/>
        <v/>
      </c>
      <c r="N3735" s="1">
        <f>N(N3734)+IF(AND('💰 BÁO GIÁ'!$C$27&lt;&gt;"",OR(ISNUMBER(SEARCH('💰 BÁO GIÁ'!$C$27,$A3735)),ISNUMBER(SEARCH('💰 BÁO GIÁ'!$C$27,$B3735)))),1,0)</f>
        <v>0</v>
      </c>
      <c r="O3735" s="1" t="str">
        <f t="shared" si="117"/>
        <v/>
      </c>
    </row>
    <row r="3736" customHeight="1" spans="1:15">
      <c r="A3736" s="1" t="str">
        <f>IF('📄 RON MIẾNG'!B331="","",'📄 RON MIẾNG'!B331)</f>
        <v>HH082532</v>
      </c>
      <c r="B3736" s="1" t="str">
        <f>IF('📄 RON MIẾNG'!B331="","",'📄 RON MIẾNG'!C331)</f>
        <v>Ron miếng 3TNV74/ 3TN74 (6 lỗ nước trên: 2tròn + 4bầu, RG5148) Thép - MASAKO</v>
      </c>
      <c r="C3736" s="1" t="str">
        <f>IF('📄 RON MIẾNG'!B331="","","Ron miếng")</f>
        <v>Ron miếng</v>
      </c>
      <c r="D3736" s="1" t="str">
        <f>IF('📄 RON MIẾNG'!B331="","",'📄 RON MIẾNG'!F331)</f>
        <v>Cái</v>
      </c>
      <c r="E3736" s="13">
        <f>IF('📄 RON MIẾNG'!B331="","",'📄 RON MIẾNG'!G331)</f>
        <v>0</v>
      </c>
      <c r="F3736" s="13">
        <f>IF('📄 RON MIẾNG'!B331="","",'📄 RON MIẾNG'!H331)</f>
        <v>120000</v>
      </c>
      <c r="G3736" s="13">
        <f>IF('📄 RON MIẾNG'!B331="","",'📄 RON MIẾNG'!I331)</f>
        <v>130000</v>
      </c>
      <c r="H3736" s="13">
        <f>IF('📄 RON MIẾNG'!B331="","",'📄 RON MIẾNG'!J331)</f>
        <v>140000</v>
      </c>
      <c r="I3736" s="13">
        <f>IF('📄 RON MIẾNG'!B331="","",'📄 RON MIẾNG'!K331)</f>
        <v>0</v>
      </c>
      <c r="J3736" s="1" t="str">
        <f>IF('📄 RON MIẾNG'!B331="","","")</f>
        <v/>
      </c>
      <c r="L3736" s="1">
        <f>N(L3735)+IF(AND('🔎 TRA CỨU NHANH'!$C$2&lt;&gt;"",OR(ISNUMBER(SEARCH('🔎 TRA CỨU NHANH'!$C$2,$A3736)),ISNUMBER(SEARCH('🔎 TRA CỨU NHANH'!$C$2,$B3736)))),1,0)</f>
        <v>0</v>
      </c>
      <c r="M3736" s="1" t="str">
        <f t="shared" si="116"/>
        <v/>
      </c>
      <c r="N3736" s="1">
        <f>N(N3735)+IF(AND('💰 BÁO GIÁ'!$C$27&lt;&gt;"",OR(ISNUMBER(SEARCH('💰 BÁO GIÁ'!$C$27,$A3736)),ISNUMBER(SEARCH('💰 BÁO GIÁ'!$C$27,$B3736)))),1,0)</f>
        <v>0</v>
      </c>
      <c r="O3736" s="1" t="str">
        <f t="shared" si="117"/>
        <v/>
      </c>
    </row>
    <row r="3737" customHeight="1" spans="1:15">
      <c r="A3737" s="1" t="str">
        <f>IF('📄 RON MIẾNG'!B332="","",'📄 RON MIẾNG'!B332)</f>
        <v>HH073800</v>
      </c>
      <c r="B3737" s="1" t="str">
        <f>IF('📄 RON MIẾNG'!B332="","",'📄 RON MIẾNG'!C332)</f>
        <v>Ron miếng 3TNV82 (Giấy) - PACIFIC</v>
      </c>
      <c r="C3737" s="1" t="str">
        <f>IF('📄 RON MIẾNG'!B332="","","Ron miếng")</f>
        <v>Ron miếng</v>
      </c>
      <c r="D3737" s="1" t="str">
        <f>IF('📄 RON MIẾNG'!B332="","",'📄 RON MIẾNG'!F332)</f>
        <v>Cái</v>
      </c>
      <c r="E3737" s="13">
        <f>IF('📄 RON MIẾNG'!B332="","",'📄 RON MIẾNG'!G332)</f>
        <v>0</v>
      </c>
      <c r="F3737" s="13">
        <f>IF('📄 RON MIẾNG'!B332="","",'📄 RON MIẾNG'!H332)</f>
        <v>0</v>
      </c>
      <c r="G3737" s="13">
        <f>IF('📄 RON MIẾNG'!B332="","",'📄 RON MIẾNG'!I332)</f>
        <v>0</v>
      </c>
      <c r="H3737" s="13">
        <f>IF('📄 RON MIẾNG'!B332="","",'📄 RON MIẾNG'!J332)</f>
        <v>0</v>
      </c>
      <c r="I3737" s="13">
        <f>IF('📄 RON MIẾNG'!B332="","",'📄 RON MIẾNG'!K332)</f>
        <v>0</v>
      </c>
      <c r="J3737" s="1" t="str">
        <f>IF('📄 RON MIẾNG'!B332="","","")</f>
        <v/>
      </c>
      <c r="L3737" s="1">
        <f>N(L3736)+IF(AND('🔎 TRA CỨU NHANH'!$C$2&lt;&gt;"",OR(ISNUMBER(SEARCH('🔎 TRA CỨU NHANH'!$C$2,$A3737)),ISNUMBER(SEARCH('🔎 TRA CỨU NHANH'!$C$2,$B3737)))),1,0)</f>
        <v>0</v>
      </c>
      <c r="M3737" s="1" t="str">
        <f t="shared" si="116"/>
        <v/>
      </c>
      <c r="N3737" s="1">
        <f>N(N3736)+IF(AND('💰 BÁO GIÁ'!$C$27&lt;&gt;"",OR(ISNUMBER(SEARCH('💰 BÁO GIÁ'!$C$27,$A3737)),ISNUMBER(SEARCH('💰 BÁO GIÁ'!$C$27,$B3737)))),1,0)</f>
        <v>0</v>
      </c>
      <c r="O3737" s="1" t="str">
        <f t="shared" si="117"/>
        <v/>
      </c>
    </row>
    <row r="3738" customHeight="1" spans="1:15">
      <c r="A3738" s="1" t="str">
        <f>IF('📄 RON MIẾNG'!B333="","",'📄 RON MIẾNG'!B333)</f>
        <v>HH081885</v>
      </c>
      <c r="B3738" s="1" t="str">
        <f>IF('📄 RON MIẾNG'!B333="","",'📄 RON MIẾNG'!C333)</f>
        <v>Ron miếng 4102/ WP3.7Q130E40/ YZ4DA2 (TAIMAU)</v>
      </c>
      <c r="C3738" s="1" t="str">
        <f>IF('📄 RON MIẾNG'!B333="","","Ron miếng")</f>
        <v>Ron miếng</v>
      </c>
      <c r="D3738" s="1" t="str">
        <f>IF('📄 RON MIẾNG'!B333="","",'📄 RON MIẾNG'!F333)</f>
        <v>Cái</v>
      </c>
      <c r="E3738" s="13">
        <f>IF('📄 RON MIẾNG'!B333="","",'📄 RON MIẾNG'!G333)</f>
        <v>0</v>
      </c>
      <c r="F3738" s="13">
        <f>IF('📄 RON MIẾNG'!B333="","",'📄 RON MIẾNG'!H333)</f>
        <v>0</v>
      </c>
      <c r="G3738" s="13">
        <f>IF('📄 RON MIẾNG'!B333="","",'📄 RON MIẾNG'!I333)</f>
        <v>0</v>
      </c>
      <c r="H3738" s="13">
        <f>IF('📄 RON MIẾNG'!B333="","",'📄 RON MIẾNG'!J333)</f>
        <v>0</v>
      </c>
      <c r="I3738" s="13">
        <f>IF('📄 RON MIẾNG'!B333="","",'📄 RON MIẾNG'!K333)</f>
        <v>0</v>
      </c>
      <c r="J3738" s="1" t="str">
        <f>IF('📄 RON MIẾNG'!B333="","","")</f>
        <v/>
      </c>
      <c r="L3738" s="1">
        <f>N(L3737)+IF(AND('🔎 TRA CỨU NHANH'!$C$2&lt;&gt;"",OR(ISNUMBER(SEARCH('🔎 TRA CỨU NHANH'!$C$2,$A3738)),ISNUMBER(SEARCH('🔎 TRA CỨU NHANH'!$C$2,$B3738)))),1,0)</f>
        <v>0</v>
      </c>
      <c r="M3738" s="1" t="str">
        <f t="shared" si="116"/>
        <v/>
      </c>
      <c r="N3738" s="1">
        <f>N(N3737)+IF(AND('💰 BÁO GIÁ'!$C$27&lt;&gt;"",OR(ISNUMBER(SEARCH('💰 BÁO GIÁ'!$C$27,$A3738)),ISNUMBER(SEARCH('💰 BÁO GIÁ'!$C$27,$B3738)))),1,0)</f>
        <v>0</v>
      </c>
      <c r="O3738" s="1" t="str">
        <f t="shared" si="117"/>
        <v/>
      </c>
    </row>
    <row r="3739" customHeight="1" spans="1:15">
      <c r="A3739" s="1" t="str">
        <f>IF('📄 RON MIẾNG'!B334="","",'📄 RON MIẾNG'!B334)</f>
        <v>HH077921</v>
      </c>
      <c r="B3739" s="1" t="str">
        <f>IF('📄 RON MIẾNG'!B334="","",'📄 RON MIẾNG'!C334)</f>
        <v>Ron miếng 4BA1/C330  thép - MASAKO</v>
      </c>
      <c r="C3739" s="1" t="str">
        <f>IF('📄 RON MIẾNG'!B334="","","Ron miếng")</f>
        <v>Ron miếng</v>
      </c>
      <c r="D3739" s="1" t="str">
        <f>IF('📄 RON MIẾNG'!B334="","",'📄 RON MIẾNG'!F334)</f>
        <v>Cái</v>
      </c>
      <c r="E3739" s="13">
        <f>IF('📄 RON MIẾNG'!B334="","",'📄 RON MIẾNG'!G334)</f>
        <v>0</v>
      </c>
      <c r="F3739" s="13">
        <f>IF('📄 RON MIẾNG'!B334="","",'📄 RON MIẾNG'!H334)</f>
        <v>110000</v>
      </c>
      <c r="G3739" s="13">
        <f>IF('📄 RON MIẾNG'!B334="","",'📄 RON MIẾNG'!I334)</f>
        <v>130000</v>
      </c>
      <c r="H3739" s="13">
        <f>IF('📄 RON MIẾNG'!B334="","",'📄 RON MIẾNG'!J334)</f>
        <v>150000</v>
      </c>
      <c r="I3739" s="13">
        <f>IF('📄 RON MIẾNG'!B334="","",'📄 RON MIẾNG'!K334)</f>
        <v>0</v>
      </c>
      <c r="J3739" s="1" t="str">
        <f>IF('📄 RON MIẾNG'!B334="","","")</f>
        <v/>
      </c>
      <c r="L3739" s="1">
        <f>N(L3738)+IF(AND('🔎 TRA CỨU NHANH'!$C$2&lt;&gt;"",OR(ISNUMBER(SEARCH('🔎 TRA CỨU NHANH'!$C$2,$A3739)),ISNUMBER(SEARCH('🔎 TRA CỨU NHANH'!$C$2,$B3739)))),1,0)</f>
        <v>0</v>
      </c>
      <c r="M3739" s="1" t="str">
        <f t="shared" si="116"/>
        <v/>
      </c>
      <c r="N3739" s="1">
        <f>N(N3738)+IF(AND('💰 BÁO GIÁ'!$C$27&lt;&gt;"",OR(ISNUMBER(SEARCH('💰 BÁO GIÁ'!$C$27,$A3739)),ISNUMBER(SEARCH('💰 BÁO GIÁ'!$C$27,$B3739)))),1,0)</f>
        <v>0</v>
      </c>
      <c r="O3739" s="1" t="str">
        <f t="shared" si="117"/>
        <v/>
      </c>
    </row>
    <row r="3740" customHeight="1" spans="1:15">
      <c r="A3740" s="1" t="str">
        <f>IF('📄 RON MIẾNG'!B335="","",'📄 RON MIẾNG'!B335)</f>
        <v>HH082110</v>
      </c>
      <c r="B3740" s="1" t="str">
        <f>IF('📄 RON MIẾNG'!B335="","",'📄 RON MIẾNG'!C335)</f>
        <v>Ron miếng 4BG1/4BE1 amiang - MASAKO</v>
      </c>
      <c r="C3740" s="1" t="str">
        <f>IF('📄 RON MIẾNG'!B335="","","Ron miếng")</f>
        <v>Ron miếng</v>
      </c>
      <c r="D3740" s="1" t="str">
        <f>IF('📄 RON MIẾNG'!B335="","",'📄 RON MIẾNG'!F335)</f>
        <v>Cái</v>
      </c>
      <c r="E3740" s="13">
        <f>IF('📄 RON MIẾNG'!B335="","",'📄 RON MIẾNG'!G335)</f>
        <v>0</v>
      </c>
      <c r="F3740" s="13">
        <f>IF('📄 RON MIẾNG'!B335="","",'📄 RON MIẾNG'!H335)</f>
        <v>90000</v>
      </c>
      <c r="G3740" s="13">
        <f>IF('📄 RON MIẾNG'!B335="","",'📄 RON MIẾNG'!I335)</f>
        <v>95000</v>
      </c>
      <c r="H3740" s="13">
        <f>IF('📄 RON MIẾNG'!B335="","",'📄 RON MIẾNG'!J335)</f>
        <v>100000</v>
      </c>
      <c r="I3740" s="13">
        <f>IF('📄 RON MIẾNG'!B335="","",'📄 RON MIẾNG'!K335)</f>
        <v>0</v>
      </c>
      <c r="J3740" s="1" t="str">
        <f>IF('📄 RON MIẾNG'!B335="","","")</f>
        <v/>
      </c>
      <c r="L3740" s="1">
        <f>N(L3739)+IF(AND('🔎 TRA CỨU NHANH'!$C$2&lt;&gt;"",OR(ISNUMBER(SEARCH('🔎 TRA CỨU NHANH'!$C$2,$A3740)),ISNUMBER(SEARCH('🔎 TRA CỨU NHANH'!$C$2,$B3740)))),1,0)</f>
        <v>0</v>
      </c>
      <c r="M3740" s="1" t="str">
        <f t="shared" si="116"/>
        <v/>
      </c>
      <c r="N3740" s="1">
        <f>N(N3739)+IF(AND('💰 BÁO GIÁ'!$C$27&lt;&gt;"",OR(ISNUMBER(SEARCH('💰 BÁO GIÁ'!$C$27,$A3740)),ISNUMBER(SEARCH('💰 BÁO GIÁ'!$C$27,$B3740)))),1,0)</f>
        <v>0</v>
      </c>
      <c r="O3740" s="1" t="str">
        <f t="shared" si="117"/>
        <v/>
      </c>
    </row>
    <row r="3741" customHeight="1" spans="1:15">
      <c r="A3741" s="1" t="str">
        <f>IF('📄 RON MIẾNG'!B336="","",'📄 RON MIẾNG'!B336)</f>
        <v>HH078696</v>
      </c>
      <c r="B3741" s="1" t="str">
        <f>IF('📄 RON MIẾNG'!B336="","",'📄 RON MIẾNG'!C336)</f>
        <v>Ron miếng 4CH</v>
      </c>
      <c r="C3741" s="1" t="str">
        <f>IF('📄 RON MIẾNG'!B336="","","Ron miếng")</f>
        <v>Ron miếng</v>
      </c>
      <c r="D3741" s="1" t="str">
        <f>IF('📄 RON MIẾNG'!B336="","",'📄 RON MIẾNG'!F336)</f>
        <v>Cái</v>
      </c>
      <c r="E3741" s="13">
        <f>IF('📄 RON MIẾNG'!B336="","",'📄 RON MIẾNG'!G336)</f>
        <v>0</v>
      </c>
      <c r="F3741" s="13">
        <f>IF('📄 RON MIẾNG'!B336="","",'📄 RON MIẾNG'!H336)</f>
        <v>0</v>
      </c>
      <c r="G3741" s="13">
        <f>IF('📄 RON MIẾNG'!B336="","",'📄 RON MIẾNG'!I336)</f>
        <v>0</v>
      </c>
      <c r="H3741" s="13">
        <f>IF('📄 RON MIẾNG'!B336="","",'📄 RON MIẾNG'!J336)</f>
        <v>0</v>
      </c>
      <c r="I3741" s="13">
        <f>IF('📄 RON MIẾNG'!B336="","",'📄 RON MIẾNG'!K336)</f>
        <v>0</v>
      </c>
      <c r="J3741" s="1" t="str">
        <f>IF('📄 RON MIẾNG'!B336="","","")</f>
        <v/>
      </c>
      <c r="L3741" s="1">
        <f>N(L3740)+IF(AND('🔎 TRA CỨU NHANH'!$C$2&lt;&gt;"",OR(ISNUMBER(SEARCH('🔎 TRA CỨU NHANH'!$C$2,$A3741)),ISNUMBER(SEARCH('🔎 TRA CỨU NHANH'!$C$2,$B3741)))),1,0)</f>
        <v>0</v>
      </c>
      <c r="M3741" s="1" t="str">
        <f t="shared" si="116"/>
        <v/>
      </c>
      <c r="N3741" s="1">
        <f>N(N3740)+IF(AND('💰 BÁO GIÁ'!$C$27&lt;&gt;"",OR(ISNUMBER(SEARCH('💰 BÁO GIÁ'!$C$27,$A3741)),ISNUMBER(SEARCH('💰 BÁO GIÁ'!$C$27,$B3741)))),1,0)</f>
        <v>0</v>
      </c>
      <c r="O3741" s="1" t="str">
        <f t="shared" si="117"/>
        <v/>
      </c>
    </row>
    <row r="3742" customHeight="1" spans="1:15">
      <c r="A3742" s="1" t="str">
        <f>IF('📄 RON MIẾNG'!B337="","",'📄 RON MIẾNG'!B337)</f>
        <v>HH078084</v>
      </c>
      <c r="B3742" s="1" t="str">
        <f>IF('📄 RON MIẾNG'!B337="","",'📄 RON MIẾNG'!C337)</f>
        <v>Ron miếng 4D107 / S4D107 / QSB4.5 Thép - DF</v>
      </c>
      <c r="C3742" s="1" t="str">
        <f>IF('📄 RON MIẾNG'!B337="","","Ron miếng")</f>
        <v>Ron miếng</v>
      </c>
      <c r="D3742" s="1" t="str">
        <f>IF('📄 RON MIẾNG'!B337="","",'📄 RON MIẾNG'!F337)</f>
        <v>Cái</v>
      </c>
      <c r="E3742" s="13">
        <f>IF('📄 RON MIẾNG'!B337="","",'📄 RON MIẾNG'!G337)</f>
        <v>0</v>
      </c>
      <c r="F3742" s="13">
        <f>IF('📄 RON MIẾNG'!B337="","",'📄 RON MIẾNG'!H337)</f>
        <v>300000</v>
      </c>
      <c r="G3742" s="13">
        <f>IF('📄 RON MIẾNG'!B337="","",'📄 RON MIẾNG'!I337)</f>
        <v>330000</v>
      </c>
      <c r="H3742" s="13">
        <f>IF('📄 RON MIẾNG'!B337="","",'📄 RON MIẾNG'!J337)</f>
        <v>350000</v>
      </c>
      <c r="I3742" s="13">
        <f>IF('📄 RON MIẾNG'!B337="","",'📄 RON MIẾNG'!K337)</f>
        <v>0</v>
      </c>
      <c r="J3742" s="1" t="str">
        <f>IF('📄 RON MIẾNG'!B337="","","")</f>
        <v/>
      </c>
      <c r="L3742" s="1">
        <f>N(L3741)+IF(AND('🔎 TRA CỨU NHANH'!$C$2&lt;&gt;"",OR(ISNUMBER(SEARCH('🔎 TRA CỨU NHANH'!$C$2,$A3742)),ISNUMBER(SEARCH('🔎 TRA CỨU NHANH'!$C$2,$B3742)))),1,0)</f>
        <v>0</v>
      </c>
      <c r="M3742" s="1" t="str">
        <f t="shared" si="116"/>
        <v/>
      </c>
      <c r="N3742" s="1">
        <f>N(N3741)+IF(AND('💰 BÁO GIÁ'!$C$27&lt;&gt;"",OR(ISNUMBER(SEARCH('💰 BÁO GIÁ'!$C$27,$A3742)),ISNUMBER(SEARCH('💰 BÁO GIÁ'!$C$27,$B3742)))),1,0)</f>
        <v>0</v>
      </c>
      <c r="O3742" s="1" t="str">
        <f t="shared" si="117"/>
        <v/>
      </c>
    </row>
    <row r="3743" customHeight="1" spans="1:15">
      <c r="A3743" s="1" t="str">
        <f>IF('📄 RON MIẾNG'!B338="","",'📄 RON MIẾNG'!B338)</f>
        <v>HH080427</v>
      </c>
      <c r="B3743" s="1" t="str">
        <f>IF('📄 RON MIẾNG'!B338="","",'📄 RON MIẾNG'!C338)</f>
        <v>Ron miếng 4D107 / S4D107 / QSB4.5 Thép - NICE IN</v>
      </c>
      <c r="C3743" s="1" t="str">
        <f>IF('📄 RON MIẾNG'!B338="","","Ron miếng")</f>
        <v>Ron miếng</v>
      </c>
      <c r="D3743" s="1" t="str">
        <f>IF('📄 RON MIẾNG'!B338="","",'📄 RON MIẾNG'!F338)</f>
        <v>Cái</v>
      </c>
      <c r="E3743" s="13">
        <f>IF('📄 RON MIẾNG'!B338="","",'📄 RON MIẾNG'!G338)</f>
        <v>0</v>
      </c>
      <c r="F3743" s="13">
        <f>IF('📄 RON MIẾNG'!B338="","",'📄 RON MIẾNG'!H338)</f>
        <v>260000</v>
      </c>
      <c r="G3743" s="13">
        <f>IF('📄 RON MIẾNG'!B338="","",'📄 RON MIẾNG'!I338)</f>
        <v>280000</v>
      </c>
      <c r="H3743" s="13">
        <f>IF('📄 RON MIẾNG'!B338="","",'📄 RON MIẾNG'!J338)</f>
        <v>300000</v>
      </c>
      <c r="I3743" s="13">
        <f>IF('📄 RON MIẾNG'!B338="","",'📄 RON MIẾNG'!K338)</f>
        <v>0</v>
      </c>
      <c r="J3743" s="1" t="str">
        <f>IF('📄 RON MIẾNG'!B338="","","")</f>
        <v/>
      </c>
      <c r="L3743" s="1">
        <f>N(L3742)+IF(AND('🔎 TRA CỨU NHANH'!$C$2&lt;&gt;"",OR(ISNUMBER(SEARCH('🔎 TRA CỨU NHANH'!$C$2,$A3743)),ISNUMBER(SEARCH('🔎 TRA CỨU NHANH'!$C$2,$B3743)))),1,0)</f>
        <v>0</v>
      </c>
      <c r="M3743" s="1" t="str">
        <f t="shared" si="116"/>
        <v/>
      </c>
      <c r="N3743" s="1">
        <f>N(N3742)+IF(AND('💰 BÁO GIÁ'!$C$27&lt;&gt;"",OR(ISNUMBER(SEARCH('💰 BÁO GIÁ'!$C$27,$A3743)),ISNUMBER(SEARCH('💰 BÁO GIÁ'!$C$27,$B3743)))),1,0)</f>
        <v>0</v>
      </c>
      <c r="O3743" s="1" t="str">
        <f t="shared" si="117"/>
        <v/>
      </c>
    </row>
    <row r="3744" customHeight="1" spans="1:15">
      <c r="A3744" s="1" t="str">
        <f>IF('📄 RON MIẾNG'!B339="","",'📄 RON MIẾNG'!B339)</f>
        <v>HH076256</v>
      </c>
      <c r="B3744" s="1" t="str">
        <f>IF('📄 RON MIẾNG'!B339="","",'📄 RON MIẾNG'!C339)</f>
        <v>Ron miếng 4D31 Thép (4D30/ D4AL) - MASAKO</v>
      </c>
      <c r="C3744" s="1" t="str">
        <f>IF('📄 RON MIẾNG'!B339="","","Ron miếng")</f>
        <v>Ron miếng</v>
      </c>
      <c r="D3744" s="1" t="str">
        <f>IF('📄 RON MIẾNG'!B339="","",'📄 RON MIẾNG'!F339)</f>
        <v>Cái</v>
      </c>
      <c r="E3744" s="13">
        <f>IF('📄 RON MIẾNG'!B339="","",'📄 RON MIẾNG'!G339)</f>
        <v>0</v>
      </c>
      <c r="F3744" s="13">
        <f>IF('📄 RON MIẾNG'!B339="","",'📄 RON MIẾNG'!H339)</f>
        <v>110000</v>
      </c>
      <c r="G3744" s="13">
        <f>IF('📄 RON MIẾNG'!B339="","",'📄 RON MIẾNG'!I339)</f>
        <v>130000</v>
      </c>
      <c r="H3744" s="13">
        <f>IF('📄 RON MIẾNG'!B339="","",'📄 RON MIẾNG'!J339)</f>
        <v>150000</v>
      </c>
      <c r="I3744" s="13">
        <f>IF('📄 RON MIẾNG'!B339="","",'📄 RON MIẾNG'!K339)</f>
        <v>0</v>
      </c>
      <c r="J3744" s="1" t="str">
        <f>IF('📄 RON MIẾNG'!B339="","","")</f>
        <v/>
      </c>
      <c r="L3744" s="1">
        <f>N(L3743)+IF(AND('🔎 TRA CỨU NHANH'!$C$2&lt;&gt;"",OR(ISNUMBER(SEARCH('🔎 TRA CỨU NHANH'!$C$2,$A3744)),ISNUMBER(SEARCH('🔎 TRA CỨU NHANH'!$C$2,$B3744)))),1,0)</f>
        <v>0</v>
      </c>
      <c r="M3744" s="1" t="str">
        <f t="shared" si="116"/>
        <v/>
      </c>
      <c r="N3744" s="1">
        <f>N(N3743)+IF(AND('💰 BÁO GIÁ'!$C$27&lt;&gt;"",OR(ISNUMBER(SEARCH('💰 BÁO GIÁ'!$C$27,$A3744)),ISNUMBER(SEARCH('💰 BÁO GIÁ'!$C$27,$B3744)))),1,0)</f>
        <v>0</v>
      </c>
      <c r="O3744" s="1" t="str">
        <f t="shared" si="117"/>
        <v/>
      </c>
    </row>
    <row r="3745" customHeight="1" spans="1:15">
      <c r="A3745" s="1" t="str">
        <f>IF('📄 RON MIẾNG'!B340="","",'📄 RON MIẾNG'!B340)</f>
        <v>HH075898</v>
      </c>
      <c r="B3745" s="1" t="str">
        <f>IF('📄 RON MIẾNG'!B340="","",'📄 RON MIẾNG'!C340)</f>
        <v>Ron miếng 4D55 (đường kính 91.1) - PACIFIC</v>
      </c>
      <c r="C3745" s="1" t="str">
        <f>IF('📄 RON MIẾNG'!B340="","","Ron miếng")</f>
        <v>Ron miếng</v>
      </c>
      <c r="D3745" s="1" t="str">
        <f>IF('📄 RON MIẾNG'!B340="","",'📄 RON MIẾNG'!F340)</f>
        <v>Cái</v>
      </c>
      <c r="E3745" s="13">
        <f>IF('📄 RON MIẾNG'!B340="","",'📄 RON MIẾNG'!G340)</f>
        <v>0</v>
      </c>
      <c r="F3745" s="13">
        <f>IF('📄 RON MIẾNG'!B340="","",'📄 RON MIẾNG'!H340)</f>
        <v>0</v>
      </c>
      <c r="G3745" s="13">
        <f>IF('📄 RON MIẾNG'!B340="","",'📄 RON MIẾNG'!I340)</f>
        <v>0</v>
      </c>
      <c r="H3745" s="13">
        <f>IF('📄 RON MIẾNG'!B340="","",'📄 RON MIẾNG'!J340)</f>
        <v>0</v>
      </c>
      <c r="I3745" s="13">
        <f>IF('📄 RON MIẾNG'!B340="","",'📄 RON MIẾNG'!K340)</f>
        <v>0</v>
      </c>
      <c r="J3745" s="1" t="str">
        <f>IF('📄 RON MIẾNG'!B340="","","")</f>
        <v/>
      </c>
      <c r="L3745" s="1">
        <f>N(L3744)+IF(AND('🔎 TRA CỨU NHANH'!$C$2&lt;&gt;"",OR(ISNUMBER(SEARCH('🔎 TRA CỨU NHANH'!$C$2,$A3745)),ISNUMBER(SEARCH('🔎 TRA CỨU NHANH'!$C$2,$B3745)))),1,0)</f>
        <v>0</v>
      </c>
      <c r="M3745" s="1" t="str">
        <f t="shared" si="116"/>
        <v/>
      </c>
      <c r="N3745" s="1">
        <f>N(N3744)+IF(AND('💰 BÁO GIÁ'!$C$27&lt;&gt;"",OR(ISNUMBER(SEARCH('💰 BÁO GIÁ'!$C$27,$A3745)),ISNUMBER(SEARCH('💰 BÁO GIÁ'!$C$27,$B3745)))),1,0)</f>
        <v>0</v>
      </c>
      <c r="O3745" s="1" t="str">
        <f t="shared" si="117"/>
        <v/>
      </c>
    </row>
    <row r="3746" customHeight="1" spans="1:15">
      <c r="A3746" s="1" t="str">
        <f>IF('📄 RON MIẾNG'!B341="","",'📄 RON MIẾNG'!B341)</f>
        <v>HH080429</v>
      </c>
      <c r="B3746" s="1" t="str">
        <f>IF('📄 RON MIẾNG'!B341="","",'📄 RON MIẾNG'!C341)</f>
        <v>Ron miếng 4D75-V1200 sợi tổng hợp - MASAKO</v>
      </c>
      <c r="C3746" s="1" t="str">
        <f>IF('📄 RON MIẾNG'!B341="","","Ron miếng")</f>
        <v>Ron miếng</v>
      </c>
      <c r="D3746" s="1" t="str">
        <f>IF('📄 RON MIẾNG'!B341="","",'📄 RON MIẾNG'!F341)</f>
        <v>Cái</v>
      </c>
      <c r="E3746" s="13">
        <f>IF('📄 RON MIẾNG'!B341="","",'📄 RON MIẾNG'!G341)</f>
        <v>0</v>
      </c>
      <c r="F3746" s="13">
        <f>IF('📄 RON MIẾNG'!B341="","",'📄 RON MIẾNG'!H341)</f>
        <v>140000</v>
      </c>
      <c r="G3746" s="13">
        <f>IF('📄 RON MIẾNG'!B341="","",'📄 RON MIẾNG'!I341)</f>
        <v>160000</v>
      </c>
      <c r="H3746" s="13">
        <f>IF('📄 RON MIẾNG'!B341="","",'📄 RON MIẾNG'!J341)</f>
        <v>180000</v>
      </c>
      <c r="I3746" s="13">
        <f>IF('📄 RON MIẾNG'!B341="","",'📄 RON MIẾNG'!K341)</f>
        <v>0</v>
      </c>
      <c r="J3746" s="1" t="str">
        <f>IF('📄 RON MIẾNG'!B341="","","")</f>
        <v/>
      </c>
      <c r="L3746" s="1">
        <f>N(L3745)+IF(AND('🔎 TRA CỨU NHANH'!$C$2&lt;&gt;"",OR(ISNUMBER(SEARCH('🔎 TRA CỨU NHANH'!$C$2,$A3746)),ISNUMBER(SEARCH('🔎 TRA CỨU NHANH'!$C$2,$B3746)))),1,0)</f>
        <v>0</v>
      </c>
      <c r="M3746" s="1" t="str">
        <f t="shared" si="116"/>
        <v/>
      </c>
      <c r="N3746" s="1">
        <f>N(N3745)+IF(AND('💰 BÁO GIÁ'!$C$27&lt;&gt;"",OR(ISNUMBER(SEARCH('💰 BÁO GIÁ'!$C$27,$A3746)),ISNUMBER(SEARCH('💰 BÁO GIÁ'!$C$27,$B3746)))),1,0)</f>
        <v>0</v>
      </c>
      <c r="O3746" s="1" t="str">
        <f t="shared" si="117"/>
        <v/>
      </c>
    </row>
    <row r="3747" customHeight="1" spans="1:15">
      <c r="A3747" s="1" t="str">
        <f>IF('📄 RON MIẾNG'!B342="","",'📄 RON MIẾNG'!B342)</f>
        <v>HH080430</v>
      </c>
      <c r="B3747" s="1" t="str">
        <f>IF('📄 RON MIẾNG'!B342="","",'📄 RON MIẾNG'!C342)</f>
        <v>Ron miếng 4D76-V1502 Graphite - MASAKO</v>
      </c>
      <c r="C3747" s="1" t="str">
        <f>IF('📄 RON MIẾNG'!B342="","","Ron miếng")</f>
        <v>Ron miếng</v>
      </c>
      <c r="D3747" s="1" t="str">
        <f>IF('📄 RON MIẾNG'!B342="","",'📄 RON MIẾNG'!F342)</f>
        <v>Cái</v>
      </c>
      <c r="E3747" s="13">
        <f>IF('📄 RON MIẾNG'!B342="","",'📄 RON MIẾNG'!G342)</f>
        <v>0</v>
      </c>
      <c r="F3747" s="13">
        <f>IF('📄 RON MIẾNG'!B342="","",'📄 RON MIẾNG'!H342)</f>
        <v>120000</v>
      </c>
      <c r="G3747" s="13">
        <f>IF('📄 RON MIẾNG'!B342="","",'📄 RON MIẾNG'!I342)</f>
        <v>130000</v>
      </c>
      <c r="H3747" s="13">
        <f>IF('📄 RON MIẾNG'!B342="","",'📄 RON MIẾNG'!J342)</f>
        <v>150000</v>
      </c>
      <c r="I3747" s="13">
        <f>IF('📄 RON MIẾNG'!B342="","",'📄 RON MIẾNG'!K342)</f>
        <v>0</v>
      </c>
      <c r="J3747" s="1" t="str">
        <f>IF('📄 RON MIẾNG'!B342="","","")</f>
        <v/>
      </c>
      <c r="L3747" s="1">
        <f>N(L3746)+IF(AND('🔎 TRA CỨU NHANH'!$C$2&lt;&gt;"",OR(ISNUMBER(SEARCH('🔎 TRA CỨU NHANH'!$C$2,$A3747)),ISNUMBER(SEARCH('🔎 TRA CỨU NHANH'!$C$2,$B3747)))),1,0)</f>
        <v>0</v>
      </c>
      <c r="M3747" s="1" t="str">
        <f t="shared" si="116"/>
        <v/>
      </c>
      <c r="N3747" s="1">
        <f>N(N3746)+IF(AND('💰 BÁO GIÁ'!$C$27&lt;&gt;"",OR(ISNUMBER(SEARCH('💰 BÁO GIÁ'!$C$27,$A3747)),ISNUMBER(SEARCH('💰 BÁO GIÁ'!$C$27,$B3747)))),1,0)</f>
        <v>0</v>
      </c>
      <c r="O3747" s="1" t="str">
        <f t="shared" si="117"/>
        <v/>
      </c>
    </row>
    <row r="3748" customHeight="1" spans="1:15">
      <c r="A3748" s="1" t="str">
        <f>IF('📄 RON MIẾNG'!B343="","",'📄 RON MIẾNG'!B343)</f>
        <v>HH082553</v>
      </c>
      <c r="B3748" s="1" t="str">
        <f>IF('📄 RON MIẾNG'!B343="","",'📄 RON MIẾNG'!C343)</f>
        <v>Ron miếng 4D76-V1502 Graphite - NICE IN</v>
      </c>
      <c r="C3748" s="1" t="str">
        <f>IF('📄 RON MIẾNG'!B343="","","Ron miếng")</f>
        <v>Ron miếng</v>
      </c>
      <c r="D3748" s="1" t="str">
        <f>IF('📄 RON MIẾNG'!B343="","",'📄 RON MIẾNG'!F343)</f>
        <v>Cái</v>
      </c>
      <c r="E3748" s="13">
        <f>IF('📄 RON MIẾNG'!B343="","",'📄 RON MIẾNG'!G343)</f>
        <v>0</v>
      </c>
      <c r="F3748" s="13">
        <f>IF('📄 RON MIẾNG'!B343="","",'📄 RON MIẾNG'!H343)</f>
        <v>120000</v>
      </c>
      <c r="G3748" s="13">
        <f>IF('📄 RON MIẾNG'!B343="","",'📄 RON MIẾNG'!I343)</f>
        <v>130000</v>
      </c>
      <c r="H3748" s="13">
        <f>IF('📄 RON MIẾNG'!B343="","",'📄 RON MIẾNG'!J343)</f>
        <v>150000</v>
      </c>
      <c r="I3748" s="13">
        <f>IF('📄 RON MIẾNG'!B343="","",'📄 RON MIẾNG'!K343)</f>
        <v>0</v>
      </c>
      <c r="J3748" s="1" t="str">
        <f>IF('📄 RON MIẾNG'!B343="","","")</f>
        <v/>
      </c>
      <c r="L3748" s="1">
        <f>N(L3747)+IF(AND('🔎 TRA CỨU NHANH'!$C$2&lt;&gt;"",OR(ISNUMBER(SEARCH('🔎 TRA CỨU NHANH'!$C$2,$A3748)),ISNUMBER(SEARCH('🔎 TRA CỨU NHANH'!$C$2,$B3748)))),1,0)</f>
        <v>0</v>
      </c>
      <c r="M3748" s="1" t="str">
        <f t="shared" si="116"/>
        <v/>
      </c>
      <c r="N3748" s="1">
        <f>N(N3747)+IF(AND('💰 BÁO GIÁ'!$C$27&lt;&gt;"",OR(ISNUMBER(SEARCH('💰 BÁO GIÁ'!$C$27,$A3748)),ISNUMBER(SEARCH('💰 BÁO GIÁ'!$C$27,$B3748)))),1,0)</f>
        <v>0</v>
      </c>
      <c r="O3748" s="1" t="str">
        <f t="shared" si="117"/>
        <v/>
      </c>
    </row>
    <row r="3749" customHeight="1" spans="1:15">
      <c r="A3749" s="1" t="str">
        <f>IF('📄 RON MIẾNG'!B344="","",'📄 RON MIẾNG'!B344)</f>
        <v>HH079283</v>
      </c>
      <c r="B3749" s="1" t="str">
        <f>IF('📄 RON MIẾNG'!B344="","",'📄 RON MIẾNG'!C344)</f>
        <v>Ron miếng 4D76/ V1305/ V1405 Graphite - MASAKO</v>
      </c>
      <c r="C3749" s="1" t="str">
        <f>IF('📄 RON MIẾNG'!B344="","","Ron miếng")</f>
        <v>Ron miếng</v>
      </c>
      <c r="D3749" s="1" t="str">
        <f>IF('📄 RON MIẾNG'!B344="","",'📄 RON MIẾNG'!F344)</f>
        <v>Cái</v>
      </c>
      <c r="E3749" s="13">
        <f>IF('📄 RON MIẾNG'!B344="","",'📄 RON MIẾNG'!G344)</f>
        <v>0</v>
      </c>
      <c r="F3749" s="13">
        <f>IF('📄 RON MIẾNG'!B344="","",'📄 RON MIẾNG'!H344)</f>
        <v>120000</v>
      </c>
      <c r="G3749" s="13">
        <f>IF('📄 RON MIẾNG'!B344="","",'📄 RON MIẾNG'!I344)</f>
        <v>130000</v>
      </c>
      <c r="H3749" s="13">
        <f>IF('📄 RON MIẾNG'!B344="","",'📄 RON MIẾNG'!J344)</f>
        <v>150000</v>
      </c>
      <c r="I3749" s="13">
        <f>IF('📄 RON MIẾNG'!B344="","",'📄 RON MIẾNG'!K344)</f>
        <v>0</v>
      </c>
      <c r="J3749" s="1" t="str">
        <f>IF('📄 RON MIẾNG'!B344="","","")</f>
        <v/>
      </c>
      <c r="L3749" s="1">
        <f>N(L3748)+IF(AND('🔎 TRA CỨU NHANH'!$C$2&lt;&gt;"",OR(ISNUMBER(SEARCH('🔎 TRA CỨU NHANH'!$C$2,$A3749)),ISNUMBER(SEARCH('🔎 TRA CỨU NHANH'!$C$2,$B3749)))),1,0)</f>
        <v>0</v>
      </c>
      <c r="M3749" s="1" t="str">
        <f t="shared" si="116"/>
        <v/>
      </c>
      <c r="N3749" s="1">
        <f>N(N3748)+IF(AND('💰 BÁO GIÁ'!$C$27&lt;&gt;"",OR(ISNUMBER(SEARCH('💰 BÁO GIÁ'!$C$27,$A3749)),ISNUMBER(SEARCH('💰 BÁO GIÁ'!$C$27,$B3749)))),1,0)</f>
        <v>0</v>
      </c>
      <c r="O3749" s="1" t="str">
        <f t="shared" si="117"/>
        <v/>
      </c>
    </row>
    <row r="3750" customHeight="1" spans="1:15">
      <c r="A3750" s="1" t="str">
        <f>IF('📄 RON MIẾNG'!B345="","",'📄 RON MIẾNG'!B345)</f>
        <v>HH080272</v>
      </c>
      <c r="B3750" s="1" t="str">
        <f>IF('📄 RON MIẾNG'!B345="","",'📄 RON MIẾNG'!C345)</f>
        <v>Ron miếng 4D78/ V1505 graphite - MASAKO</v>
      </c>
      <c r="C3750" s="1" t="str">
        <f>IF('📄 RON MIẾNG'!B345="","","Ron miếng")</f>
        <v>Ron miếng</v>
      </c>
      <c r="D3750" s="1" t="str">
        <f>IF('📄 RON MIẾNG'!B345="","",'📄 RON MIẾNG'!F345)</f>
        <v>Cái</v>
      </c>
      <c r="E3750" s="13">
        <f>IF('📄 RON MIẾNG'!B345="","",'📄 RON MIẾNG'!G345)</f>
        <v>0</v>
      </c>
      <c r="F3750" s="13">
        <f>IF('📄 RON MIẾNG'!B345="","",'📄 RON MIẾNG'!H345)</f>
        <v>120000</v>
      </c>
      <c r="G3750" s="13">
        <f>IF('📄 RON MIẾNG'!B345="","",'📄 RON MIẾNG'!I345)</f>
        <v>130000</v>
      </c>
      <c r="H3750" s="13">
        <f>IF('📄 RON MIẾNG'!B345="","",'📄 RON MIẾNG'!J345)</f>
        <v>150000</v>
      </c>
      <c r="I3750" s="13">
        <f>IF('📄 RON MIẾNG'!B345="","",'📄 RON MIẾNG'!K345)</f>
        <v>0</v>
      </c>
      <c r="J3750" s="1" t="str">
        <f>IF('📄 RON MIẾNG'!B345="","","")</f>
        <v/>
      </c>
      <c r="L3750" s="1">
        <f>N(L3749)+IF(AND('🔎 TRA CỨU NHANH'!$C$2&lt;&gt;"",OR(ISNUMBER(SEARCH('🔎 TRA CỨU NHANH'!$C$2,$A3750)),ISNUMBER(SEARCH('🔎 TRA CỨU NHANH'!$C$2,$B3750)))),1,0)</f>
        <v>0</v>
      </c>
      <c r="M3750" s="1" t="str">
        <f t="shared" si="116"/>
        <v/>
      </c>
      <c r="N3750" s="1">
        <f>N(N3749)+IF(AND('💰 BÁO GIÁ'!$C$27&lt;&gt;"",OR(ISNUMBER(SEARCH('💰 BÁO GIÁ'!$C$27,$A3750)),ISNUMBER(SEARCH('💰 BÁO GIÁ'!$C$27,$B3750)))),1,0)</f>
        <v>0</v>
      </c>
      <c r="O3750" s="1" t="str">
        <f t="shared" si="117"/>
        <v/>
      </c>
    </row>
    <row r="3751" customHeight="1" spans="1:15">
      <c r="A3751" s="1" t="str">
        <f>IF('📄 RON MIẾNG'!B346="","",'📄 RON MIẾNG'!B346)</f>
        <v>HH075489</v>
      </c>
      <c r="B3751" s="1" t="str">
        <f>IF('📄 RON MIẾNG'!B346="","",'📄 RON MIẾNG'!C346)</f>
        <v>Ron miếng 4D78/ V1505 thép - PACIFIC</v>
      </c>
      <c r="C3751" s="1" t="str">
        <f>IF('📄 RON MIẾNG'!B346="","","Ron miếng")</f>
        <v>Ron miếng</v>
      </c>
      <c r="D3751" s="1" t="str">
        <f>IF('📄 RON MIẾNG'!B346="","",'📄 RON MIẾNG'!F346)</f>
        <v>Cái</v>
      </c>
      <c r="E3751" s="13">
        <f>IF('📄 RON MIẾNG'!B346="","",'📄 RON MIẾNG'!G346)</f>
        <v>0</v>
      </c>
      <c r="F3751" s="13">
        <f>IF('📄 RON MIẾNG'!B346="","",'📄 RON MIẾNG'!H346)</f>
        <v>0</v>
      </c>
      <c r="G3751" s="13">
        <f>IF('📄 RON MIẾNG'!B346="","",'📄 RON MIẾNG'!I346)</f>
        <v>0</v>
      </c>
      <c r="H3751" s="13">
        <f>IF('📄 RON MIẾNG'!B346="","",'📄 RON MIẾNG'!J346)</f>
        <v>0</v>
      </c>
      <c r="I3751" s="13">
        <f>IF('📄 RON MIẾNG'!B346="","",'📄 RON MIẾNG'!K346)</f>
        <v>0</v>
      </c>
      <c r="J3751" s="1" t="str">
        <f>IF('📄 RON MIẾNG'!B346="","","")</f>
        <v/>
      </c>
      <c r="L3751" s="1">
        <f>N(L3750)+IF(AND('🔎 TRA CỨU NHANH'!$C$2&lt;&gt;"",OR(ISNUMBER(SEARCH('🔎 TRA CỨU NHANH'!$C$2,$A3751)),ISNUMBER(SEARCH('🔎 TRA CỨU NHANH'!$C$2,$B3751)))),1,0)</f>
        <v>0</v>
      </c>
      <c r="M3751" s="1" t="str">
        <f t="shared" si="116"/>
        <v/>
      </c>
      <c r="N3751" s="1">
        <f>N(N3750)+IF(AND('💰 BÁO GIÁ'!$C$27&lt;&gt;"",OR(ISNUMBER(SEARCH('💰 BÁO GIÁ'!$C$27,$A3751)),ISNUMBER(SEARCH('💰 BÁO GIÁ'!$C$27,$B3751)))),1,0)</f>
        <v>0</v>
      </c>
      <c r="O3751" s="1" t="str">
        <f t="shared" si="117"/>
        <v/>
      </c>
    </row>
    <row r="3752" customHeight="1" spans="1:15">
      <c r="A3752" s="1" t="str">
        <f>IF('📄 RON MIẾNG'!B347="","",'📄 RON MIẾNG'!B347)</f>
        <v>HH073894</v>
      </c>
      <c r="B3752" s="1" t="str">
        <f>IF('📄 RON MIẾNG'!B347="","",'📄 RON MIẾNG'!C347)</f>
        <v>Ron miếng 4D82/ V1702 (NK) - Pacific</v>
      </c>
      <c r="C3752" s="1" t="str">
        <f>IF('📄 RON MIẾNG'!B347="","","Ron miếng")</f>
        <v>Ron miếng</v>
      </c>
      <c r="D3752" s="1" t="str">
        <f>IF('📄 RON MIẾNG'!B347="","",'📄 RON MIẾNG'!F347)</f>
        <v>Cái</v>
      </c>
      <c r="E3752" s="13">
        <f>IF('📄 RON MIẾNG'!B347="","",'📄 RON MIẾNG'!G347)</f>
        <v>0</v>
      </c>
      <c r="F3752" s="13">
        <f>IF('📄 RON MIẾNG'!B347="","",'📄 RON MIẾNG'!H347)</f>
        <v>0</v>
      </c>
      <c r="G3752" s="13">
        <f>IF('📄 RON MIẾNG'!B347="","",'📄 RON MIẾNG'!I347)</f>
        <v>0</v>
      </c>
      <c r="H3752" s="13">
        <f>IF('📄 RON MIẾNG'!B347="","",'📄 RON MIẾNG'!J347)</f>
        <v>0</v>
      </c>
      <c r="I3752" s="13">
        <f>IF('📄 RON MIẾNG'!B347="","",'📄 RON MIẾNG'!K347)</f>
        <v>0</v>
      </c>
      <c r="J3752" s="1" t="str">
        <f>IF('📄 RON MIẾNG'!B347="","","")</f>
        <v/>
      </c>
      <c r="L3752" s="1">
        <f>N(L3751)+IF(AND('🔎 TRA CỨU NHANH'!$C$2&lt;&gt;"",OR(ISNUMBER(SEARCH('🔎 TRA CỨU NHANH'!$C$2,$A3752)),ISNUMBER(SEARCH('🔎 TRA CỨU NHANH'!$C$2,$B3752)))),1,0)</f>
        <v>0</v>
      </c>
      <c r="M3752" s="1" t="str">
        <f t="shared" si="116"/>
        <v/>
      </c>
      <c r="N3752" s="1">
        <f>N(N3751)+IF(AND('💰 BÁO GIÁ'!$C$27&lt;&gt;"",OR(ISNUMBER(SEARCH('💰 BÁO GIÁ'!$C$27,$A3752)),ISNUMBER(SEARCH('💰 BÁO GIÁ'!$C$27,$B3752)))),1,0)</f>
        <v>0</v>
      </c>
      <c r="O3752" s="1" t="str">
        <f t="shared" si="117"/>
        <v/>
      </c>
    </row>
    <row r="3753" customHeight="1" spans="1:15">
      <c r="A3753" s="1" t="str">
        <f>IF('📄 RON MIẾNG'!B348="","",'📄 RON MIẾNG'!B348)</f>
        <v>HH079284</v>
      </c>
      <c r="B3753" s="1" t="str">
        <f>IF('📄 RON MIẾNG'!B348="","",'📄 RON MIẾNG'!C348)</f>
        <v>Ron miếng 4D82/ V1702 Graphite - MASAKO</v>
      </c>
      <c r="C3753" s="1" t="str">
        <f>IF('📄 RON MIẾNG'!B348="","","Ron miếng")</f>
        <v>Ron miếng</v>
      </c>
      <c r="D3753" s="1" t="str">
        <f>IF('📄 RON MIẾNG'!B348="","",'📄 RON MIẾNG'!F348)</f>
        <v>Cái</v>
      </c>
      <c r="E3753" s="13">
        <f>IF('📄 RON MIẾNG'!B348="","",'📄 RON MIẾNG'!G348)</f>
        <v>0</v>
      </c>
      <c r="F3753" s="13">
        <f>IF('📄 RON MIẾNG'!B348="","",'📄 RON MIẾNG'!H348)</f>
        <v>120000</v>
      </c>
      <c r="G3753" s="13">
        <f>IF('📄 RON MIẾNG'!B348="","",'📄 RON MIẾNG'!I348)</f>
        <v>130000</v>
      </c>
      <c r="H3753" s="13">
        <f>IF('📄 RON MIẾNG'!B348="","",'📄 RON MIẾNG'!J348)</f>
        <v>150000</v>
      </c>
      <c r="I3753" s="13">
        <f>IF('📄 RON MIẾNG'!B348="","",'📄 RON MIẾNG'!K348)</f>
        <v>0</v>
      </c>
      <c r="J3753" s="1" t="str">
        <f>IF('📄 RON MIẾNG'!B348="","","")</f>
        <v/>
      </c>
      <c r="L3753" s="1">
        <f>N(L3752)+IF(AND('🔎 TRA CỨU NHANH'!$C$2&lt;&gt;"",OR(ISNUMBER(SEARCH('🔎 TRA CỨU NHANH'!$C$2,$A3753)),ISNUMBER(SEARCH('🔎 TRA CỨU NHANH'!$C$2,$B3753)))),1,0)</f>
        <v>0</v>
      </c>
      <c r="M3753" s="1" t="str">
        <f t="shared" si="116"/>
        <v/>
      </c>
      <c r="N3753" s="1">
        <f>N(N3752)+IF(AND('💰 BÁO GIÁ'!$C$27&lt;&gt;"",OR(ISNUMBER(SEARCH('💰 BÁO GIÁ'!$C$27,$A3753)),ISNUMBER(SEARCH('💰 BÁO GIÁ'!$C$27,$B3753)))),1,0)</f>
        <v>0</v>
      </c>
      <c r="O3753" s="1" t="str">
        <f t="shared" si="117"/>
        <v/>
      </c>
    </row>
    <row r="3754" customHeight="1" spans="1:15">
      <c r="A3754" s="1" t="str">
        <f>IF('📄 RON MIẾNG'!B349="","",'📄 RON MIẾNG'!B349)</f>
        <v>HH076054</v>
      </c>
      <c r="B3754" s="1" t="str">
        <f>IF('📄 RON MIẾNG'!B349="","",'📄 RON MIẾNG'!C349)</f>
        <v>Ron miếng 4D84-3/4TNE82/4TNV84 Thep - PACIFIC</v>
      </c>
      <c r="C3754" s="1" t="str">
        <f>IF('📄 RON MIẾNG'!B349="","","Ron miếng")</f>
        <v>Ron miếng</v>
      </c>
      <c r="D3754" s="1" t="str">
        <f>IF('📄 RON MIẾNG'!B349="","",'📄 RON MIẾNG'!F349)</f>
        <v>Cái</v>
      </c>
      <c r="E3754" s="13">
        <f>IF('📄 RON MIẾNG'!B349="","",'📄 RON MIẾNG'!G349)</f>
        <v>0</v>
      </c>
      <c r="F3754" s="13">
        <f>IF('📄 RON MIẾNG'!B349="","",'📄 RON MIẾNG'!H349)</f>
        <v>0</v>
      </c>
      <c r="G3754" s="13">
        <f>IF('📄 RON MIẾNG'!B349="","",'📄 RON MIẾNG'!I349)</f>
        <v>0</v>
      </c>
      <c r="H3754" s="13">
        <f>IF('📄 RON MIẾNG'!B349="","",'📄 RON MIẾNG'!J349)</f>
        <v>0</v>
      </c>
      <c r="I3754" s="13">
        <f>IF('📄 RON MIẾNG'!B349="","",'📄 RON MIẾNG'!K349)</f>
        <v>0</v>
      </c>
      <c r="J3754" s="1" t="str">
        <f>IF('📄 RON MIẾNG'!B349="","","")</f>
        <v/>
      </c>
      <c r="L3754" s="1">
        <f>N(L3753)+IF(AND('🔎 TRA CỨU NHANH'!$C$2&lt;&gt;"",OR(ISNUMBER(SEARCH('🔎 TRA CỨU NHANH'!$C$2,$A3754)),ISNUMBER(SEARCH('🔎 TRA CỨU NHANH'!$C$2,$B3754)))),1,0)</f>
        <v>0</v>
      </c>
      <c r="M3754" s="1" t="str">
        <f t="shared" si="116"/>
        <v/>
      </c>
      <c r="N3754" s="1">
        <f>N(N3753)+IF(AND('💰 BÁO GIÁ'!$C$27&lt;&gt;"",OR(ISNUMBER(SEARCH('💰 BÁO GIÁ'!$C$27,$A3754)),ISNUMBER(SEARCH('💰 BÁO GIÁ'!$C$27,$B3754)))),1,0)</f>
        <v>0</v>
      </c>
      <c r="O3754" s="1" t="str">
        <f t="shared" si="117"/>
        <v/>
      </c>
    </row>
    <row r="3755" customHeight="1" spans="1:15">
      <c r="A3755" s="1" t="str">
        <f>IF('📄 RON MIẾNG'!B350="","",'📄 RON MIẾNG'!B350)</f>
        <v>HH079285</v>
      </c>
      <c r="B3755" s="1" t="str">
        <f>IF('📄 RON MIẾNG'!B350="","",'📄 RON MIẾNG'!C350)</f>
        <v>Ron miếng 4D85/ V1902 Graphite - MASAKO</v>
      </c>
      <c r="C3755" s="1" t="str">
        <f>IF('📄 RON MIẾNG'!B350="","","Ron miếng")</f>
        <v>Ron miếng</v>
      </c>
      <c r="D3755" s="1" t="str">
        <f>IF('📄 RON MIẾNG'!B350="","",'📄 RON MIẾNG'!F350)</f>
        <v>Cái</v>
      </c>
      <c r="E3755" s="13">
        <f>IF('📄 RON MIẾNG'!B350="","",'📄 RON MIẾNG'!G350)</f>
        <v>0</v>
      </c>
      <c r="F3755" s="13">
        <f>IF('📄 RON MIẾNG'!B350="","",'📄 RON MIẾNG'!H350)</f>
        <v>120000</v>
      </c>
      <c r="G3755" s="13">
        <f>IF('📄 RON MIẾNG'!B350="","",'📄 RON MIẾNG'!I350)</f>
        <v>130000</v>
      </c>
      <c r="H3755" s="13">
        <f>IF('📄 RON MIẾNG'!B350="","",'📄 RON MIẾNG'!J350)</f>
        <v>150000</v>
      </c>
      <c r="I3755" s="13">
        <f>IF('📄 RON MIẾNG'!B350="","",'📄 RON MIẾNG'!K350)</f>
        <v>0</v>
      </c>
      <c r="J3755" s="1" t="str">
        <f>IF('📄 RON MIẾNG'!B350="","","")</f>
        <v/>
      </c>
      <c r="L3755" s="1">
        <f>N(L3754)+IF(AND('🔎 TRA CỨU NHANH'!$C$2&lt;&gt;"",OR(ISNUMBER(SEARCH('🔎 TRA CỨU NHANH'!$C$2,$A3755)),ISNUMBER(SEARCH('🔎 TRA CỨU NHANH'!$C$2,$B3755)))),1,0)</f>
        <v>0</v>
      </c>
      <c r="M3755" s="1" t="str">
        <f t="shared" si="116"/>
        <v/>
      </c>
      <c r="N3755" s="1">
        <f>N(N3754)+IF(AND('💰 BÁO GIÁ'!$C$27&lt;&gt;"",OR(ISNUMBER(SEARCH('💰 BÁO GIÁ'!$C$27,$A3755)),ISNUMBER(SEARCH('💰 BÁO GIÁ'!$C$27,$B3755)))),1,0)</f>
        <v>0</v>
      </c>
      <c r="O3755" s="1" t="str">
        <f t="shared" si="117"/>
        <v/>
      </c>
    </row>
    <row r="3756" customHeight="1" spans="1:15">
      <c r="A3756" s="1" t="str">
        <f>IF('📄 RON MIẾNG'!B351="","",'📄 RON MIẾNG'!B351)</f>
        <v>HH073893</v>
      </c>
      <c r="B3756" s="1" t="str">
        <f>IF('📄 RON MIẾNG'!B351="","",'📄 RON MIẾNG'!C351)</f>
        <v>Ron miếng 4D85/ V1902 NK - Pacific</v>
      </c>
      <c r="C3756" s="1" t="str">
        <f>IF('📄 RON MIẾNG'!B351="","","Ron miếng")</f>
        <v>Ron miếng</v>
      </c>
      <c r="D3756" s="1" t="str">
        <f>IF('📄 RON MIẾNG'!B351="","",'📄 RON MIẾNG'!F351)</f>
        <v>Cái</v>
      </c>
      <c r="E3756" s="13">
        <f>IF('📄 RON MIẾNG'!B351="","",'📄 RON MIẾNG'!G351)</f>
        <v>0</v>
      </c>
      <c r="F3756" s="13">
        <f>IF('📄 RON MIẾNG'!B351="","",'📄 RON MIẾNG'!H351)</f>
        <v>0</v>
      </c>
      <c r="G3756" s="13">
        <f>IF('📄 RON MIẾNG'!B351="","",'📄 RON MIẾNG'!I351)</f>
        <v>0</v>
      </c>
      <c r="H3756" s="13">
        <f>IF('📄 RON MIẾNG'!B351="","",'📄 RON MIẾNG'!J351)</f>
        <v>0</v>
      </c>
      <c r="I3756" s="13">
        <f>IF('📄 RON MIẾNG'!B351="","",'📄 RON MIẾNG'!K351)</f>
        <v>0</v>
      </c>
      <c r="J3756" s="1" t="str">
        <f>IF('📄 RON MIẾNG'!B351="","","")</f>
        <v/>
      </c>
      <c r="L3756" s="1">
        <f>N(L3755)+IF(AND('🔎 TRA CỨU NHANH'!$C$2&lt;&gt;"",OR(ISNUMBER(SEARCH('🔎 TRA CỨU NHANH'!$C$2,$A3756)),ISNUMBER(SEARCH('🔎 TRA CỨU NHANH'!$C$2,$B3756)))),1,0)</f>
        <v>0</v>
      </c>
      <c r="M3756" s="1" t="str">
        <f t="shared" si="116"/>
        <v/>
      </c>
      <c r="N3756" s="1">
        <f>N(N3755)+IF(AND('💰 BÁO GIÁ'!$C$27&lt;&gt;"",OR(ISNUMBER(SEARCH('💰 BÁO GIÁ'!$C$27,$A3756)),ISNUMBER(SEARCH('💰 BÁO GIÁ'!$C$27,$B3756)))),1,0)</f>
        <v>0</v>
      </c>
      <c r="O3756" s="1" t="str">
        <f t="shared" si="117"/>
        <v/>
      </c>
    </row>
    <row r="3757" customHeight="1" spans="1:15">
      <c r="A3757" s="1" t="str">
        <f>IF('📄 RON MIẾNG'!B352="","",'📄 RON MIẾNG'!B352)</f>
        <v>HH076026</v>
      </c>
      <c r="B3757" s="1" t="str">
        <f>IF('📄 RON MIẾNG'!B352="","",'📄 RON MIẾNG'!C352)</f>
        <v>Ron miếng 4DQ5 -REISEE</v>
      </c>
      <c r="C3757" s="1" t="str">
        <f>IF('📄 RON MIẾNG'!B352="","","Ron miếng")</f>
        <v>Ron miếng</v>
      </c>
      <c r="D3757" s="1" t="str">
        <f>IF('📄 RON MIẾNG'!B352="","",'📄 RON MIẾNG'!F352)</f>
        <v>Cái</v>
      </c>
      <c r="E3757" s="13">
        <f>IF('📄 RON MIẾNG'!B352="","",'📄 RON MIẾNG'!G352)</f>
        <v>0</v>
      </c>
      <c r="F3757" s="13">
        <f>IF('📄 RON MIẾNG'!B352="","",'📄 RON MIẾNG'!H352)</f>
        <v>0</v>
      </c>
      <c r="G3757" s="13">
        <f>IF('📄 RON MIẾNG'!B352="","",'📄 RON MIẾNG'!I352)</f>
        <v>0</v>
      </c>
      <c r="H3757" s="13">
        <f>IF('📄 RON MIẾNG'!B352="","",'📄 RON MIẾNG'!J352)</f>
        <v>0</v>
      </c>
      <c r="I3757" s="13">
        <f>IF('📄 RON MIẾNG'!B352="","",'📄 RON MIẾNG'!K352)</f>
        <v>0</v>
      </c>
      <c r="J3757" s="1" t="str">
        <f>IF('📄 RON MIẾNG'!B352="","","")</f>
        <v/>
      </c>
      <c r="L3757" s="1">
        <f>N(L3756)+IF(AND('🔎 TRA CỨU NHANH'!$C$2&lt;&gt;"",OR(ISNUMBER(SEARCH('🔎 TRA CỨU NHANH'!$C$2,$A3757)),ISNUMBER(SEARCH('🔎 TRA CỨU NHANH'!$C$2,$B3757)))),1,0)</f>
        <v>0</v>
      </c>
      <c r="M3757" s="1" t="str">
        <f t="shared" si="116"/>
        <v/>
      </c>
      <c r="N3757" s="1">
        <f>N(N3756)+IF(AND('💰 BÁO GIÁ'!$C$27&lt;&gt;"",OR(ISNUMBER(SEARCH('💰 BÁO GIÁ'!$C$27,$A3757)),ISNUMBER(SEARCH('💰 BÁO GIÁ'!$C$27,$B3757)))),1,0)</f>
        <v>0</v>
      </c>
      <c r="O3757" s="1" t="str">
        <f t="shared" si="117"/>
        <v/>
      </c>
    </row>
    <row r="3758" customHeight="1" spans="1:15">
      <c r="A3758" s="1" t="str">
        <f>IF('📄 RON MIẾNG'!B353="","",'📄 RON MIẾNG'!B353)</f>
        <v>HH078085</v>
      </c>
      <c r="B3758" s="1" t="str">
        <f>IF('📄 RON MIẾNG'!B353="","",'📄 RON MIẾNG'!C353)</f>
        <v>Ron miếng 4DQ5 Graphite - DF</v>
      </c>
      <c r="C3758" s="1" t="str">
        <f>IF('📄 RON MIẾNG'!B353="","","Ron miếng")</f>
        <v>Ron miếng</v>
      </c>
      <c r="D3758" s="1" t="str">
        <f>IF('📄 RON MIẾNG'!B353="","",'📄 RON MIẾNG'!F353)</f>
        <v>Cái</v>
      </c>
      <c r="E3758" s="13">
        <f>IF('📄 RON MIẾNG'!B353="","",'📄 RON MIẾNG'!G353)</f>
        <v>0</v>
      </c>
      <c r="F3758" s="13">
        <f>IF('📄 RON MIẾNG'!B353="","",'📄 RON MIẾNG'!H353)</f>
        <v>120000</v>
      </c>
      <c r="G3758" s="13">
        <f>IF('📄 RON MIẾNG'!B353="","",'📄 RON MIẾNG'!I353)</f>
        <v>130000</v>
      </c>
      <c r="H3758" s="13">
        <f>IF('📄 RON MIẾNG'!B353="","",'📄 RON MIẾNG'!J353)</f>
        <v>150000</v>
      </c>
      <c r="I3758" s="13">
        <f>IF('📄 RON MIẾNG'!B353="","",'📄 RON MIẾNG'!K353)</f>
        <v>0</v>
      </c>
      <c r="J3758" s="1" t="str">
        <f>IF('📄 RON MIẾNG'!B353="","","")</f>
        <v/>
      </c>
      <c r="L3758" s="1">
        <f>N(L3757)+IF(AND('🔎 TRA CỨU NHANH'!$C$2&lt;&gt;"",OR(ISNUMBER(SEARCH('🔎 TRA CỨU NHANH'!$C$2,$A3758)),ISNUMBER(SEARCH('🔎 TRA CỨU NHANH'!$C$2,$B3758)))),1,0)</f>
        <v>0</v>
      </c>
      <c r="M3758" s="1" t="str">
        <f t="shared" si="116"/>
        <v/>
      </c>
      <c r="N3758" s="1">
        <f>N(N3757)+IF(AND('💰 BÁO GIÁ'!$C$27&lt;&gt;"",OR(ISNUMBER(SEARCH('💰 BÁO GIÁ'!$C$27,$A3758)),ISNUMBER(SEARCH('💰 BÁO GIÁ'!$C$27,$B3758)))),1,0)</f>
        <v>0</v>
      </c>
      <c r="O3758" s="1" t="str">
        <f t="shared" si="117"/>
        <v/>
      </c>
    </row>
    <row r="3759" customHeight="1" spans="1:15">
      <c r="A3759" s="1" t="str">
        <f>IF('📄 RON MIẾNG'!B354="","",'📄 RON MIẾNG'!B354)</f>
        <v>HH079669</v>
      </c>
      <c r="B3759" s="1" t="str">
        <f>IF('📄 RON MIẾNG'!B354="","",'📄 RON MIẾNG'!C354)</f>
        <v>Ron miếng 4DR5 graphite - DF</v>
      </c>
      <c r="C3759" s="1" t="str">
        <f>IF('📄 RON MIẾNG'!B354="","","Ron miếng")</f>
        <v>Ron miếng</v>
      </c>
      <c r="D3759" s="1" t="str">
        <f>IF('📄 RON MIẾNG'!B354="","",'📄 RON MIẾNG'!F354)</f>
        <v>Cái</v>
      </c>
      <c r="E3759" s="13">
        <f>IF('📄 RON MIẾNG'!B354="","",'📄 RON MIẾNG'!G354)</f>
        <v>0</v>
      </c>
      <c r="F3759" s="13">
        <f>IF('📄 RON MIẾNG'!B354="","",'📄 RON MIẾNG'!H354)</f>
        <v>90000</v>
      </c>
      <c r="G3759" s="13">
        <f>IF('📄 RON MIẾNG'!B354="","",'📄 RON MIẾNG'!I354)</f>
        <v>100000</v>
      </c>
      <c r="H3759" s="13">
        <f>IF('📄 RON MIẾNG'!B354="","",'📄 RON MIẾNG'!J354)</f>
        <v>110000</v>
      </c>
      <c r="I3759" s="13">
        <f>IF('📄 RON MIẾNG'!B354="","",'📄 RON MIẾNG'!K354)</f>
        <v>0</v>
      </c>
      <c r="J3759" s="1" t="str">
        <f>IF('📄 RON MIẾNG'!B354="","","")</f>
        <v/>
      </c>
      <c r="L3759" s="1">
        <f>N(L3758)+IF(AND('🔎 TRA CỨU NHANH'!$C$2&lt;&gt;"",OR(ISNUMBER(SEARCH('🔎 TRA CỨU NHANH'!$C$2,$A3759)),ISNUMBER(SEARCH('🔎 TRA CỨU NHANH'!$C$2,$B3759)))),1,0)</f>
        <v>0</v>
      </c>
      <c r="M3759" s="1" t="str">
        <f t="shared" si="116"/>
        <v/>
      </c>
      <c r="N3759" s="1">
        <f>N(N3758)+IF(AND('💰 BÁO GIÁ'!$C$27&lt;&gt;"",OR(ISNUMBER(SEARCH('💰 BÁO GIÁ'!$C$27,$A3759)),ISNUMBER(SEARCH('💰 BÁO GIÁ'!$C$27,$B3759)))),1,0)</f>
        <v>0</v>
      </c>
      <c r="O3759" s="1" t="str">
        <f t="shared" si="117"/>
        <v/>
      </c>
    </row>
    <row r="3760" customHeight="1" spans="1:15">
      <c r="A3760" s="1" t="str">
        <f>IF('📄 RON MIẾNG'!B355="","",'📄 RON MIẾNG'!B355)</f>
        <v>HH078086</v>
      </c>
      <c r="B3760" s="1" t="str">
        <f>IF('📄 RON MIẾNG'!B355="","",'📄 RON MIẾNG'!C355)</f>
        <v>Ron miếng 4FE1 (Thép kẹp amiang) - DF</v>
      </c>
      <c r="C3760" s="1" t="str">
        <f>IF('📄 RON MIẾNG'!B355="","","Ron miếng")</f>
        <v>Ron miếng</v>
      </c>
      <c r="D3760" s="1" t="str">
        <f>IF('📄 RON MIẾNG'!B355="","",'📄 RON MIẾNG'!F355)</f>
        <v>Cái</v>
      </c>
      <c r="E3760" s="13">
        <f>IF('📄 RON MIẾNG'!B355="","",'📄 RON MIẾNG'!G355)</f>
        <v>0</v>
      </c>
      <c r="F3760" s="13">
        <f>IF('📄 RON MIẾNG'!B355="","",'📄 RON MIẾNG'!H355)</f>
        <v>170000</v>
      </c>
      <c r="G3760" s="13">
        <f>IF('📄 RON MIẾNG'!B355="","",'📄 RON MIẾNG'!I355)</f>
        <v>190000</v>
      </c>
      <c r="H3760" s="13">
        <f>IF('📄 RON MIẾNG'!B355="","",'📄 RON MIẾNG'!J355)</f>
        <v>200000</v>
      </c>
      <c r="I3760" s="13">
        <f>IF('📄 RON MIẾNG'!B355="","",'📄 RON MIẾNG'!K355)</f>
        <v>0</v>
      </c>
      <c r="J3760" s="1" t="str">
        <f>IF('📄 RON MIẾNG'!B355="","","")</f>
        <v/>
      </c>
      <c r="L3760" s="1">
        <f>N(L3759)+IF(AND('🔎 TRA CỨU NHANH'!$C$2&lt;&gt;"",OR(ISNUMBER(SEARCH('🔎 TRA CỨU NHANH'!$C$2,$A3760)),ISNUMBER(SEARCH('🔎 TRA CỨU NHANH'!$C$2,$B3760)))),1,0)</f>
        <v>0</v>
      </c>
      <c r="M3760" s="1" t="str">
        <f t="shared" si="116"/>
        <v/>
      </c>
      <c r="N3760" s="1">
        <f>N(N3759)+IF(AND('💰 BÁO GIÁ'!$C$27&lt;&gt;"",OR(ISNUMBER(SEARCH('💰 BÁO GIÁ'!$C$27,$A3760)),ISNUMBER(SEARCH('💰 BÁO GIÁ'!$C$27,$B3760)))),1,0)</f>
        <v>0</v>
      </c>
      <c r="O3760" s="1" t="str">
        <f t="shared" si="117"/>
        <v/>
      </c>
    </row>
    <row r="3761" customHeight="1" spans="1:15">
      <c r="A3761" s="1" t="str">
        <f>IF('📄 RON MIẾNG'!B356="","",'📄 RON MIẾNG'!B356)</f>
        <v>HH076025</v>
      </c>
      <c r="B3761" s="1" t="str">
        <f>IF('📄 RON MIẾNG'!B356="","",'📄 RON MIẾNG'!C356)</f>
        <v>Ron miếng 4FE1 giấy - PACIFIC</v>
      </c>
      <c r="C3761" s="1" t="str">
        <f>IF('📄 RON MIẾNG'!B356="","","Ron miếng")</f>
        <v>Ron miếng</v>
      </c>
      <c r="D3761" s="1" t="str">
        <f>IF('📄 RON MIẾNG'!B356="","",'📄 RON MIẾNG'!F356)</f>
        <v>Cái</v>
      </c>
      <c r="E3761" s="13">
        <f>IF('📄 RON MIẾNG'!B356="","",'📄 RON MIẾNG'!G356)</f>
        <v>0</v>
      </c>
      <c r="F3761" s="13">
        <f>IF('📄 RON MIẾNG'!B356="","",'📄 RON MIẾNG'!H356)</f>
        <v>0</v>
      </c>
      <c r="G3761" s="13">
        <f>IF('📄 RON MIẾNG'!B356="","",'📄 RON MIẾNG'!I356)</f>
        <v>0</v>
      </c>
      <c r="H3761" s="13">
        <f>IF('📄 RON MIẾNG'!B356="","",'📄 RON MIẾNG'!J356)</f>
        <v>0</v>
      </c>
      <c r="I3761" s="13">
        <f>IF('📄 RON MIẾNG'!B356="","",'📄 RON MIẾNG'!K356)</f>
        <v>0</v>
      </c>
      <c r="J3761" s="1" t="str">
        <f>IF('📄 RON MIẾNG'!B356="","","")</f>
        <v/>
      </c>
      <c r="L3761" s="1">
        <f>N(L3760)+IF(AND('🔎 TRA CỨU NHANH'!$C$2&lt;&gt;"",OR(ISNUMBER(SEARCH('🔎 TRA CỨU NHANH'!$C$2,$A3761)),ISNUMBER(SEARCH('🔎 TRA CỨU NHANH'!$C$2,$B3761)))),1,0)</f>
        <v>0</v>
      </c>
      <c r="M3761" s="1" t="str">
        <f t="shared" si="116"/>
        <v/>
      </c>
      <c r="N3761" s="1">
        <f>N(N3760)+IF(AND('💰 BÁO GIÁ'!$C$27&lt;&gt;"",OR(ISNUMBER(SEARCH('💰 BÁO GIÁ'!$C$27,$A3761)),ISNUMBER(SEARCH('💰 BÁO GIÁ'!$C$27,$B3761)))),1,0)</f>
        <v>0</v>
      </c>
      <c r="O3761" s="1" t="str">
        <f t="shared" si="117"/>
        <v/>
      </c>
    </row>
    <row r="3762" customHeight="1" spans="1:15">
      <c r="A3762" s="1" t="str">
        <f>IF('📄 RON MIẾNG'!B357="","",'📄 RON MIẾNG'!B357)</f>
        <v>HH083266</v>
      </c>
      <c r="B3762" s="1" t="str">
        <f>IF('📄 RON MIẾNG'!B357="","",'📄 RON MIẾNG'!C357)</f>
        <v>Ron miếng 4HE1- Thép  PACIFIC</v>
      </c>
      <c r="C3762" s="1" t="str">
        <f>IF('📄 RON MIẾNG'!B357="","","Ron miếng")</f>
        <v>Ron miếng</v>
      </c>
      <c r="D3762" s="1" t="str">
        <f>IF('📄 RON MIẾNG'!B357="","",'📄 RON MIẾNG'!F357)</f>
        <v>Cái</v>
      </c>
      <c r="E3762" s="13">
        <f>IF('📄 RON MIẾNG'!B357="","",'📄 RON MIẾNG'!G357)</f>
        <v>0</v>
      </c>
      <c r="F3762" s="13">
        <f>IF('📄 RON MIẾNG'!B357="","",'📄 RON MIẾNG'!H357)</f>
        <v>0</v>
      </c>
      <c r="G3762" s="13">
        <f>IF('📄 RON MIẾNG'!B357="","",'📄 RON MIẾNG'!I357)</f>
        <v>0</v>
      </c>
      <c r="H3762" s="13">
        <f>IF('📄 RON MIẾNG'!B357="","",'📄 RON MIẾNG'!J357)</f>
        <v>0</v>
      </c>
      <c r="I3762" s="13">
        <f>IF('📄 RON MIẾNG'!B357="","",'📄 RON MIẾNG'!K357)</f>
        <v>0</v>
      </c>
      <c r="J3762" s="1" t="str">
        <f>IF('📄 RON MIẾNG'!B357="","","")</f>
        <v/>
      </c>
      <c r="L3762" s="1">
        <f>N(L3761)+IF(AND('🔎 TRA CỨU NHANH'!$C$2&lt;&gt;"",OR(ISNUMBER(SEARCH('🔎 TRA CỨU NHANH'!$C$2,$A3762)),ISNUMBER(SEARCH('🔎 TRA CỨU NHANH'!$C$2,$B3762)))),1,0)</f>
        <v>0</v>
      </c>
      <c r="M3762" s="1" t="str">
        <f t="shared" si="116"/>
        <v/>
      </c>
      <c r="N3762" s="1">
        <f>N(N3761)+IF(AND('💰 BÁO GIÁ'!$C$27&lt;&gt;"",OR(ISNUMBER(SEARCH('💰 BÁO GIÁ'!$C$27,$A3762)),ISNUMBER(SEARCH('💰 BÁO GIÁ'!$C$27,$B3762)))),1,0)</f>
        <v>0</v>
      </c>
      <c r="O3762" s="1" t="str">
        <f t="shared" si="117"/>
        <v/>
      </c>
    </row>
    <row r="3763" customHeight="1" spans="1:15">
      <c r="A3763" s="1" t="str">
        <f>IF('📄 RON MIẾNG'!B358="","",'📄 RON MIẾNG'!B358)</f>
        <v>HH070778</v>
      </c>
      <c r="B3763" s="1" t="str">
        <f>IF('📄 RON MIẾNG'!B358="","",'📄 RON MIẾNG'!C358)</f>
        <v>Ron miếng 4HF1 (S) OLD - CGP</v>
      </c>
      <c r="C3763" s="1" t="str">
        <f>IF('📄 RON MIẾNG'!B358="","","Ron miếng")</f>
        <v>Ron miếng</v>
      </c>
      <c r="D3763" s="1" t="str">
        <f>IF('📄 RON MIẾNG'!B358="","",'📄 RON MIẾNG'!F358)</f>
        <v>Cái</v>
      </c>
      <c r="E3763" s="13">
        <f>IF('📄 RON MIẾNG'!B358="","",'📄 RON MIẾNG'!G358)</f>
        <v>0</v>
      </c>
      <c r="F3763" s="13">
        <f>IF('📄 RON MIẾNG'!B358="","",'📄 RON MIẾNG'!H358)</f>
        <v>0</v>
      </c>
      <c r="G3763" s="13">
        <f>IF('📄 RON MIẾNG'!B358="","",'📄 RON MIẾNG'!I358)</f>
        <v>0</v>
      </c>
      <c r="H3763" s="13">
        <f>IF('📄 RON MIẾNG'!B358="","",'📄 RON MIẾNG'!J358)</f>
        <v>0</v>
      </c>
      <c r="I3763" s="13">
        <f>IF('📄 RON MIẾNG'!B358="","",'📄 RON MIẾNG'!K358)</f>
        <v>0</v>
      </c>
      <c r="J3763" s="1" t="str">
        <f>IF('📄 RON MIẾNG'!B358="","","")</f>
        <v/>
      </c>
      <c r="L3763" s="1">
        <f>N(L3762)+IF(AND('🔎 TRA CỨU NHANH'!$C$2&lt;&gt;"",OR(ISNUMBER(SEARCH('🔎 TRA CỨU NHANH'!$C$2,$A3763)),ISNUMBER(SEARCH('🔎 TRA CỨU NHANH'!$C$2,$B3763)))),1,0)</f>
        <v>0</v>
      </c>
      <c r="M3763" s="1" t="str">
        <f t="shared" si="116"/>
        <v/>
      </c>
      <c r="N3763" s="1">
        <f>N(N3762)+IF(AND('💰 BÁO GIÁ'!$C$27&lt;&gt;"",OR(ISNUMBER(SEARCH('💰 BÁO GIÁ'!$C$27,$A3763)),ISNUMBER(SEARCH('💰 BÁO GIÁ'!$C$27,$B3763)))),1,0)</f>
        <v>0</v>
      </c>
      <c r="O3763" s="1" t="str">
        <f t="shared" si="117"/>
        <v/>
      </c>
    </row>
    <row r="3764" customHeight="1" spans="1:15">
      <c r="A3764" s="1" t="str">
        <f>IF('📄 RON MIẾNG'!B359="","",'📄 RON MIẾNG'!B359)</f>
        <v>HH076263</v>
      </c>
      <c r="B3764" s="1" t="str">
        <f>IF('📄 RON MIẾNG'!B359="","",'📄 RON MIẾNG'!C359)</f>
        <v>Ron miếng 4HF1 New Thép - MASAKO</v>
      </c>
      <c r="C3764" s="1" t="str">
        <f>IF('📄 RON MIẾNG'!B359="","","Ron miếng")</f>
        <v>Ron miếng</v>
      </c>
      <c r="D3764" s="1" t="str">
        <f>IF('📄 RON MIẾNG'!B359="","",'📄 RON MIẾNG'!F359)</f>
        <v>Cái</v>
      </c>
      <c r="E3764" s="13">
        <f>IF('📄 RON MIẾNG'!B359="","",'📄 RON MIẾNG'!G359)</f>
        <v>0</v>
      </c>
      <c r="F3764" s="13">
        <f>IF('📄 RON MIẾNG'!B359="","",'📄 RON MIẾNG'!H359)</f>
        <v>190000</v>
      </c>
      <c r="G3764" s="13">
        <f>IF('📄 RON MIẾNG'!B359="","",'📄 RON MIẾNG'!I359)</f>
        <v>220000</v>
      </c>
      <c r="H3764" s="13">
        <f>IF('📄 RON MIẾNG'!B359="","",'📄 RON MIẾNG'!J359)</f>
        <v>250000</v>
      </c>
      <c r="I3764" s="13">
        <f>IF('📄 RON MIẾNG'!B359="","",'📄 RON MIẾNG'!K359)</f>
        <v>0</v>
      </c>
      <c r="J3764" s="1" t="str">
        <f>IF('📄 RON MIẾNG'!B359="","","")</f>
        <v/>
      </c>
      <c r="L3764" s="1">
        <f>N(L3763)+IF(AND('🔎 TRA CỨU NHANH'!$C$2&lt;&gt;"",OR(ISNUMBER(SEARCH('🔎 TRA CỨU NHANH'!$C$2,$A3764)),ISNUMBER(SEARCH('🔎 TRA CỨU NHANH'!$C$2,$B3764)))),1,0)</f>
        <v>0</v>
      </c>
      <c r="M3764" s="1" t="str">
        <f t="shared" si="116"/>
        <v/>
      </c>
      <c r="N3764" s="1">
        <f>N(N3763)+IF(AND('💰 BÁO GIÁ'!$C$27&lt;&gt;"",OR(ISNUMBER(SEARCH('💰 BÁO GIÁ'!$C$27,$A3764)),ISNUMBER(SEARCH('💰 BÁO GIÁ'!$C$27,$B3764)))),1,0)</f>
        <v>0</v>
      </c>
      <c r="O3764" s="1" t="str">
        <f t="shared" si="117"/>
        <v/>
      </c>
    </row>
    <row r="3765" customHeight="1" spans="1:15">
      <c r="A3765" s="1" t="str">
        <f>IF('📄 RON MIẾNG'!B360="","",'📄 RON MIẾNG'!B360)</f>
        <v>HH083008</v>
      </c>
      <c r="B3765" s="1" t="str">
        <f>IF('📄 RON MIẾNG'!B360="","",'📄 RON MIẾNG'!C360)</f>
        <v>Ron miếng 4HF1 New Thép - NICE IN</v>
      </c>
      <c r="C3765" s="1" t="str">
        <f>IF('📄 RON MIẾNG'!B360="","","Ron miếng")</f>
        <v>Ron miếng</v>
      </c>
      <c r="D3765" s="1" t="str">
        <f>IF('📄 RON MIẾNG'!B360="","",'📄 RON MIẾNG'!F360)</f>
        <v>Cái</v>
      </c>
      <c r="E3765" s="13">
        <f>IF('📄 RON MIẾNG'!B360="","",'📄 RON MIẾNG'!G360)</f>
        <v>0</v>
      </c>
      <c r="F3765" s="13">
        <f>IF('📄 RON MIẾNG'!B360="","",'📄 RON MIẾNG'!H360)</f>
        <v>200000</v>
      </c>
      <c r="G3765" s="13">
        <f>IF('📄 RON MIẾNG'!B360="","",'📄 RON MIẾNG'!I360)</f>
        <v>230000</v>
      </c>
      <c r="H3765" s="13">
        <f>IF('📄 RON MIẾNG'!B360="","",'📄 RON MIẾNG'!J360)</f>
        <v>270000</v>
      </c>
      <c r="I3765" s="13">
        <f>IF('📄 RON MIẾNG'!B360="","",'📄 RON MIẾNG'!K360)</f>
        <v>0</v>
      </c>
      <c r="J3765" s="1" t="str">
        <f>IF('📄 RON MIẾNG'!B360="","","")</f>
        <v/>
      </c>
      <c r="L3765" s="1">
        <f>N(L3764)+IF(AND('🔎 TRA CỨU NHANH'!$C$2&lt;&gt;"",OR(ISNUMBER(SEARCH('🔎 TRA CỨU NHANH'!$C$2,$A3765)),ISNUMBER(SEARCH('🔎 TRA CỨU NHANH'!$C$2,$B3765)))),1,0)</f>
        <v>0</v>
      </c>
      <c r="M3765" s="1" t="str">
        <f t="shared" si="116"/>
        <v/>
      </c>
      <c r="N3765" s="1">
        <f>N(N3764)+IF(AND('💰 BÁO GIÁ'!$C$27&lt;&gt;"",OR(ISNUMBER(SEARCH('💰 BÁO GIÁ'!$C$27,$A3765)),ISNUMBER(SEARCH('💰 BÁO GIÁ'!$C$27,$B3765)))),1,0)</f>
        <v>0</v>
      </c>
      <c r="O3765" s="1" t="str">
        <f t="shared" si="117"/>
        <v/>
      </c>
    </row>
    <row r="3766" customHeight="1" spans="1:15">
      <c r="A3766" s="1" t="str">
        <f>IF('📄 RON MIẾNG'!B361="","",'📄 RON MIẾNG'!B361)</f>
        <v>HH076264</v>
      </c>
      <c r="B3766" s="1" t="str">
        <f>IF('📄 RON MIẾNG'!B361="","",'📄 RON MIẾNG'!C361)</f>
        <v>Ron miếng 4HF1 Old Thép - MASAKO</v>
      </c>
      <c r="C3766" s="1" t="str">
        <f>IF('📄 RON MIẾNG'!B361="","","Ron miếng")</f>
        <v>Ron miếng</v>
      </c>
      <c r="D3766" s="1" t="str">
        <f>IF('📄 RON MIẾNG'!B361="","",'📄 RON MIẾNG'!F361)</f>
        <v>Cái</v>
      </c>
      <c r="E3766" s="13">
        <f>IF('📄 RON MIẾNG'!B361="","",'📄 RON MIẾNG'!G361)</f>
        <v>0</v>
      </c>
      <c r="F3766" s="13">
        <f>IF('📄 RON MIẾNG'!B361="","",'📄 RON MIẾNG'!H361)</f>
        <v>190000</v>
      </c>
      <c r="G3766" s="13">
        <f>IF('📄 RON MIẾNG'!B361="","",'📄 RON MIẾNG'!I361)</f>
        <v>220000</v>
      </c>
      <c r="H3766" s="13">
        <f>IF('📄 RON MIẾNG'!B361="","",'📄 RON MIẾNG'!J361)</f>
        <v>250000</v>
      </c>
      <c r="I3766" s="13">
        <f>IF('📄 RON MIẾNG'!B361="","",'📄 RON MIẾNG'!K361)</f>
        <v>0</v>
      </c>
      <c r="J3766" s="1" t="str">
        <f>IF('📄 RON MIẾNG'!B361="","","")</f>
        <v/>
      </c>
      <c r="L3766" s="1">
        <f>N(L3765)+IF(AND('🔎 TRA CỨU NHANH'!$C$2&lt;&gt;"",OR(ISNUMBER(SEARCH('🔎 TRA CỨU NHANH'!$C$2,$A3766)),ISNUMBER(SEARCH('🔎 TRA CỨU NHANH'!$C$2,$B3766)))),1,0)</f>
        <v>0</v>
      </c>
      <c r="M3766" s="1" t="str">
        <f t="shared" si="116"/>
        <v/>
      </c>
      <c r="N3766" s="1">
        <f>N(N3765)+IF(AND('💰 BÁO GIÁ'!$C$27&lt;&gt;"",OR(ISNUMBER(SEARCH('💰 BÁO GIÁ'!$C$27,$A3766)),ISNUMBER(SEARCH('💰 BÁO GIÁ'!$C$27,$B3766)))),1,0)</f>
        <v>0</v>
      </c>
      <c r="O3766" s="1" t="str">
        <f t="shared" si="117"/>
        <v/>
      </c>
    </row>
    <row r="3767" customHeight="1" spans="1:15">
      <c r="A3767" s="1" t="str">
        <f>IF('📄 RON MIẾNG'!B362="","",'📄 RON MIẾNG'!B362)</f>
        <v>HH073777</v>
      </c>
      <c r="B3767" s="1" t="str">
        <f>IF('📄 RON MIẾNG'!B362="","",'📄 RON MIẾNG'!C362)</f>
        <v>Ron miếng 4HG1-N kim loại (S) - PACIFIC (xe tải)</v>
      </c>
      <c r="C3767" s="1" t="str">
        <f>IF('📄 RON MIẾNG'!B362="","","Ron miếng")</f>
        <v>Ron miếng</v>
      </c>
      <c r="D3767" s="1" t="str">
        <f>IF('📄 RON MIẾNG'!B362="","",'📄 RON MIẾNG'!F362)</f>
        <v>Cái</v>
      </c>
      <c r="E3767" s="13">
        <f>IF('📄 RON MIẾNG'!B362="","",'📄 RON MIẾNG'!G362)</f>
        <v>0</v>
      </c>
      <c r="F3767" s="13">
        <f>IF('📄 RON MIẾNG'!B362="","",'📄 RON MIẾNG'!H362)</f>
        <v>0</v>
      </c>
      <c r="G3767" s="13">
        <f>IF('📄 RON MIẾNG'!B362="","",'📄 RON MIẾNG'!I362)</f>
        <v>0</v>
      </c>
      <c r="H3767" s="13">
        <f>IF('📄 RON MIẾNG'!B362="","",'📄 RON MIẾNG'!J362)</f>
        <v>0</v>
      </c>
      <c r="I3767" s="13">
        <f>IF('📄 RON MIẾNG'!B362="","",'📄 RON MIẾNG'!K362)</f>
        <v>0</v>
      </c>
      <c r="J3767" s="1" t="str">
        <f>IF('📄 RON MIẾNG'!B362="","","")</f>
        <v/>
      </c>
      <c r="L3767" s="1">
        <f>N(L3766)+IF(AND('🔎 TRA CỨU NHANH'!$C$2&lt;&gt;"",OR(ISNUMBER(SEARCH('🔎 TRA CỨU NHANH'!$C$2,$A3767)),ISNUMBER(SEARCH('🔎 TRA CỨU NHANH'!$C$2,$B3767)))),1,0)</f>
        <v>0</v>
      </c>
      <c r="M3767" s="1" t="str">
        <f t="shared" si="116"/>
        <v/>
      </c>
      <c r="N3767" s="1">
        <f>N(N3766)+IF(AND('💰 BÁO GIÁ'!$C$27&lt;&gt;"",OR(ISNUMBER(SEARCH('💰 BÁO GIÁ'!$C$27,$A3767)),ISNUMBER(SEARCH('💰 BÁO GIÁ'!$C$27,$B3767)))),1,0)</f>
        <v>0</v>
      </c>
      <c r="O3767" s="1" t="str">
        <f t="shared" si="117"/>
        <v/>
      </c>
    </row>
    <row r="3768" customHeight="1" spans="1:15">
      <c r="A3768" s="1" t="str">
        <f>IF('📄 RON MIẾNG'!B363="","",'📄 RON MIẾNG'!B363)</f>
        <v>HH075476</v>
      </c>
      <c r="B3768" s="1" t="str">
        <f>IF('📄 RON MIẾNG'!B363="","",'📄 RON MIẾNG'!C363)</f>
        <v>Ron miếng 4HG1-O kim loại (S) - PACIFIC (xe công trình)</v>
      </c>
      <c r="C3768" s="1" t="str">
        <f>IF('📄 RON MIẾNG'!B363="","","Ron miếng")</f>
        <v>Ron miếng</v>
      </c>
      <c r="D3768" s="1" t="str">
        <f>IF('📄 RON MIẾNG'!B363="","",'📄 RON MIẾNG'!F363)</f>
        <v>Cái</v>
      </c>
      <c r="E3768" s="13">
        <f>IF('📄 RON MIẾNG'!B363="","",'📄 RON MIẾNG'!G363)</f>
        <v>0</v>
      </c>
      <c r="F3768" s="13">
        <f>IF('📄 RON MIẾNG'!B363="","",'📄 RON MIẾNG'!H363)</f>
        <v>0</v>
      </c>
      <c r="G3768" s="13">
        <f>IF('📄 RON MIẾNG'!B363="","",'📄 RON MIẾNG'!I363)</f>
        <v>0</v>
      </c>
      <c r="H3768" s="13">
        <f>IF('📄 RON MIẾNG'!B363="","",'📄 RON MIẾNG'!J363)</f>
        <v>0</v>
      </c>
      <c r="I3768" s="13">
        <f>IF('📄 RON MIẾNG'!B363="","",'📄 RON MIẾNG'!K363)</f>
        <v>0</v>
      </c>
      <c r="J3768" s="1" t="str">
        <f>IF('📄 RON MIẾNG'!B363="","","")</f>
        <v/>
      </c>
      <c r="L3768" s="1">
        <f>N(L3767)+IF(AND('🔎 TRA CỨU NHANH'!$C$2&lt;&gt;"",OR(ISNUMBER(SEARCH('🔎 TRA CỨU NHANH'!$C$2,$A3768)),ISNUMBER(SEARCH('🔎 TRA CỨU NHANH'!$C$2,$B3768)))),1,0)</f>
        <v>0</v>
      </c>
      <c r="M3768" s="1" t="str">
        <f t="shared" si="116"/>
        <v/>
      </c>
      <c r="N3768" s="1">
        <f>N(N3767)+IF(AND('💰 BÁO GIÁ'!$C$27&lt;&gt;"",OR(ISNUMBER(SEARCH('💰 BÁO GIÁ'!$C$27,$A3768)),ISNUMBER(SEARCH('💰 BÁO GIÁ'!$C$27,$B3768)))),1,0)</f>
        <v>0</v>
      </c>
      <c r="O3768" s="1" t="str">
        <f t="shared" si="117"/>
        <v/>
      </c>
    </row>
    <row r="3769" customHeight="1" spans="1:15">
      <c r="A3769" s="1" t="str">
        <f>IF('📄 RON MIẾNG'!B364="","",'📄 RON MIẾNG'!B364)</f>
        <v>HH076837</v>
      </c>
      <c r="B3769" s="1" t="str">
        <f>IF('📄 RON MIẾNG'!B364="","",'📄 RON MIẾNG'!C364)</f>
        <v>Ron miếng 4HK1 (đời cơ) thép - NICE IN</v>
      </c>
      <c r="C3769" s="1" t="str">
        <f>IF('📄 RON MIẾNG'!B364="","","Ron miếng")</f>
        <v>Ron miếng</v>
      </c>
      <c r="D3769" s="1" t="str">
        <f>IF('📄 RON MIẾNG'!B364="","",'📄 RON MIẾNG'!F364)</f>
        <v>Cái</v>
      </c>
      <c r="E3769" s="13">
        <f>IF('📄 RON MIẾNG'!B364="","",'📄 RON MIẾNG'!G364)</f>
        <v>0</v>
      </c>
      <c r="F3769" s="13">
        <f>IF('📄 RON MIẾNG'!B364="","",'📄 RON MIẾNG'!H364)</f>
        <v>260000</v>
      </c>
      <c r="G3769" s="13">
        <f>IF('📄 RON MIẾNG'!B364="","",'📄 RON MIẾNG'!I364)</f>
        <v>280000</v>
      </c>
      <c r="H3769" s="13">
        <f>IF('📄 RON MIẾNG'!B364="","",'📄 RON MIẾNG'!J364)</f>
        <v>300000</v>
      </c>
      <c r="I3769" s="13">
        <f>IF('📄 RON MIẾNG'!B364="","",'📄 RON MIẾNG'!K364)</f>
        <v>0</v>
      </c>
      <c r="J3769" s="1" t="str">
        <f>IF('📄 RON MIẾNG'!B364="","","")</f>
        <v/>
      </c>
      <c r="L3769" s="1">
        <f>N(L3768)+IF(AND('🔎 TRA CỨU NHANH'!$C$2&lt;&gt;"",OR(ISNUMBER(SEARCH('🔎 TRA CỨU NHANH'!$C$2,$A3769)),ISNUMBER(SEARCH('🔎 TRA CỨU NHANH'!$C$2,$B3769)))),1,0)</f>
        <v>0</v>
      </c>
      <c r="M3769" s="1" t="str">
        <f t="shared" si="116"/>
        <v/>
      </c>
      <c r="N3769" s="1">
        <f>N(N3768)+IF(AND('💰 BÁO GIÁ'!$C$27&lt;&gt;"",OR(ISNUMBER(SEARCH('💰 BÁO GIÁ'!$C$27,$A3769)),ISNUMBER(SEARCH('💰 BÁO GIÁ'!$C$27,$B3769)))),1,0)</f>
        <v>0</v>
      </c>
      <c r="O3769" s="1" t="str">
        <f t="shared" si="117"/>
        <v/>
      </c>
    </row>
    <row r="3770" customHeight="1" spans="1:15">
      <c r="A3770" s="1" t="str">
        <f>IF('📄 RON MIẾNG'!B365="","",'📄 RON MIẾNG'!B365)</f>
        <v>HH082334</v>
      </c>
      <c r="B3770" s="1" t="str">
        <f>IF('📄 RON MIẾNG'!B365="","",'📄 RON MIẾNG'!C365)</f>
        <v>Ron miếng 4HK1 graphite - MASAKO</v>
      </c>
      <c r="C3770" s="1" t="str">
        <f>IF('📄 RON MIẾNG'!B365="","","Ron miếng")</f>
        <v>Ron miếng</v>
      </c>
      <c r="D3770" s="1" t="str">
        <f>IF('📄 RON MIẾNG'!B365="","",'📄 RON MIẾNG'!F365)</f>
        <v>Cái</v>
      </c>
      <c r="E3770" s="13">
        <f>IF('📄 RON MIẾNG'!B365="","",'📄 RON MIẾNG'!G365)</f>
        <v>0</v>
      </c>
      <c r="F3770" s="13">
        <f>IF('📄 RON MIẾNG'!B365="","",'📄 RON MIẾNG'!H365)</f>
        <v>190000</v>
      </c>
      <c r="G3770" s="13">
        <f>IF('📄 RON MIẾNG'!B365="","",'📄 RON MIẾNG'!I365)</f>
        <v>200000</v>
      </c>
      <c r="H3770" s="13">
        <f>IF('📄 RON MIẾNG'!B365="","",'📄 RON MIẾNG'!J365)</f>
        <v>210000</v>
      </c>
      <c r="I3770" s="13">
        <f>IF('📄 RON MIẾNG'!B365="","",'📄 RON MIẾNG'!K365)</f>
        <v>0</v>
      </c>
      <c r="J3770" s="1" t="str">
        <f>IF('📄 RON MIẾNG'!B365="","","")</f>
        <v/>
      </c>
      <c r="L3770" s="1">
        <f>N(L3769)+IF(AND('🔎 TRA CỨU NHANH'!$C$2&lt;&gt;"",OR(ISNUMBER(SEARCH('🔎 TRA CỨU NHANH'!$C$2,$A3770)),ISNUMBER(SEARCH('🔎 TRA CỨU NHANH'!$C$2,$B3770)))),1,0)</f>
        <v>0</v>
      </c>
      <c r="M3770" s="1" t="str">
        <f t="shared" si="116"/>
        <v/>
      </c>
      <c r="N3770" s="1">
        <f>N(N3769)+IF(AND('💰 BÁO GIÁ'!$C$27&lt;&gt;"",OR(ISNUMBER(SEARCH('💰 BÁO GIÁ'!$C$27,$A3770)),ISNUMBER(SEARCH('💰 BÁO GIÁ'!$C$27,$B3770)))),1,0)</f>
        <v>0</v>
      </c>
      <c r="O3770" s="1" t="str">
        <f t="shared" si="117"/>
        <v/>
      </c>
    </row>
    <row r="3771" customHeight="1" spans="1:15">
      <c r="A3771" s="1" t="str">
        <f>IF('📄 RON MIẾNG'!B366="","",'📄 RON MIẾNG'!B366)</f>
        <v>HH076646</v>
      </c>
      <c r="B3771" s="1" t="str">
        <f>IF('📄 RON MIẾNG'!B366="","",'📄 RON MIẾNG'!C366)</f>
        <v>Ron miếng 4HK1 thép - PACIFIC</v>
      </c>
      <c r="C3771" s="1" t="str">
        <f>IF('📄 RON MIẾNG'!B366="","","Ron miếng")</f>
        <v>Ron miếng</v>
      </c>
      <c r="D3771" s="1" t="str">
        <f>IF('📄 RON MIẾNG'!B366="","",'📄 RON MIẾNG'!F366)</f>
        <v>Cái</v>
      </c>
      <c r="E3771" s="13">
        <f>IF('📄 RON MIẾNG'!B366="","",'📄 RON MIẾNG'!G366)</f>
        <v>0</v>
      </c>
      <c r="F3771" s="13">
        <f>IF('📄 RON MIẾNG'!B366="","",'📄 RON MIẾNG'!H366)</f>
        <v>0</v>
      </c>
      <c r="G3771" s="13">
        <f>IF('📄 RON MIẾNG'!B366="","",'📄 RON MIẾNG'!I366)</f>
        <v>0</v>
      </c>
      <c r="H3771" s="13">
        <f>IF('📄 RON MIẾNG'!B366="","",'📄 RON MIẾNG'!J366)</f>
        <v>0</v>
      </c>
      <c r="I3771" s="13">
        <f>IF('📄 RON MIẾNG'!B366="","",'📄 RON MIẾNG'!K366)</f>
        <v>0</v>
      </c>
      <c r="J3771" s="1" t="str">
        <f>IF('📄 RON MIẾNG'!B366="","","")</f>
        <v/>
      </c>
      <c r="L3771" s="1">
        <f>N(L3770)+IF(AND('🔎 TRA CỨU NHANH'!$C$2&lt;&gt;"",OR(ISNUMBER(SEARCH('🔎 TRA CỨU NHANH'!$C$2,$A3771)),ISNUMBER(SEARCH('🔎 TRA CỨU NHANH'!$C$2,$B3771)))),1,0)</f>
        <v>0</v>
      </c>
      <c r="M3771" s="1" t="str">
        <f t="shared" si="116"/>
        <v/>
      </c>
      <c r="N3771" s="1">
        <f>N(N3770)+IF(AND('💰 BÁO GIÁ'!$C$27&lt;&gt;"",OR(ISNUMBER(SEARCH('💰 BÁO GIÁ'!$C$27,$A3771)),ISNUMBER(SEARCH('💰 BÁO GIÁ'!$C$27,$B3771)))),1,0)</f>
        <v>0</v>
      </c>
      <c r="O3771" s="1" t="str">
        <f t="shared" si="117"/>
        <v/>
      </c>
    </row>
    <row r="3772" customHeight="1" spans="1:15">
      <c r="A3772" s="1" t="str">
        <f>IF('📄 RON MIẾNG'!B367="","",'📄 RON MIẾNG'!B367)</f>
        <v>HH082740</v>
      </c>
      <c r="B3772" s="1" t="str">
        <f>IF('📄 RON MIẾNG'!B367="","",'📄 RON MIẾNG'!C367)</f>
        <v>Ron miếng 4HK1 thép đời cơ - PACIFIC</v>
      </c>
      <c r="C3772" s="1" t="str">
        <f>IF('📄 RON MIẾNG'!B367="","","Ron miếng")</f>
        <v>Ron miếng</v>
      </c>
      <c r="D3772" s="1" t="str">
        <f>IF('📄 RON MIẾNG'!B367="","",'📄 RON MIẾNG'!F367)</f>
        <v>Cái</v>
      </c>
      <c r="E3772" s="13">
        <f>IF('📄 RON MIẾNG'!B367="","",'📄 RON MIẾNG'!G367)</f>
        <v>0</v>
      </c>
      <c r="F3772" s="13">
        <f>IF('📄 RON MIẾNG'!B367="","",'📄 RON MIẾNG'!H367)</f>
        <v>0</v>
      </c>
      <c r="G3772" s="13">
        <f>IF('📄 RON MIẾNG'!B367="","",'📄 RON MIẾNG'!I367)</f>
        <v>0</v>
      </c>
      <c r="H3772" s="13">
        <f>IF('📄 RON MIẾNG'!B367="","",'📄 RON MIẾNG'!J367)</f>
        <v>0</v>
      </c>
      <c r="I3772" s="13">
        <f>IF('📄 RON MIẾNG'!B367="","",'📄 RON MIẾNG'!K367)</f>
        <v>0</v>
      </c>
      <c r="J3772" s="1" t="str">
        <f>IF('📄 RON MIẾNG'!B367="","","")</f>
        <v/>
      </c>
      <c r="L3772" s="1">
        <f>N(L3771)+IF(AND('🔎 TRA CỨU NHANH'!$C$2&lt;&gt;"",OR(ISNUMBER(SEARCH('🔎 TRA CỨU NHANH'!$C$2,$A3772)),ISNUMBER(SEARCH('🔎 TRA CỨU NHANH'!$C$2,$B3772)))),1,0)</f>
        <v>0</v>
      </c>
      <c r="M3772" s="1" t="str">
        <f t="shared" si="116"/>
        <v/>
      </c>
      <c r="N3772" s="1">
        <f>N(N3771)+IF(AND('💰 BÁO GIÁ'!$C$27&lt;&gt;"",OR(ISNUMBER(SEARCH('💰 BÁO GIÁ'!$C$27,$A3772)),ISNUMBER(SEARCH('💰 BÁO GIÁ'!$C$27,$B3772)))),1,0)</f>
        <v>0</v>
      </c>
      <c r="O3772" s="1" t="str">
        <f t="shared" si="117"/>
        <v/>
      </c>
    </row>
    <row r="3773" customHeight="1" spans="1:15">
      <c r="A3773" s="1" t="str">
        <f>IF('📄 RON MIẾNG'!B368="","",'📄 RON MIẾNG'!B368)</f>
        <v>HH076838</v>
      </c>
      <c r="B3773" s="1" t="str">
        <f>IF('📄 RON MIẾNG'!B368="","",'📄 RON MIẾNG'!C368)</f>
        <v>Ron miếng 4HK1-T (đời điện) thép Inox - NICE IN</v>
      </c>
      <c r="C3773" s="1" t="str">
        <f>IF('📄 RON MIẾNG'!B368="","","Ron miếng")</f>
        <v>Ron miếng</v>
      </c>
      <c r="D3773" s="1" t="str">
        <f>IF('📄 RON MIẾNG'!B368="","",'📄 RON MIẾNG'!F368)</f>
        <v>Cái</v>
      </c>
      <c r="E3773" s="13">
        <f>IF('📄 RON MIẾNG'!B368="","",'📄 RON MIẾNG'!G368)</f>
        <v>0</v>
      </c>
      <c r="F3773" s="13">
        <f>IF('📄 RON MIẾNG'!B368="","",'📄 RON MIẾNG'!H368)</f>
        <v>310000</v>
      </c>
      <c r="G3773" s="13">
        <f>IF('📄 RON MIẾNG'!B368="","",'📄 RON MIẾNG'!I368)</f>
        <v>330000</v>
      </c>
      <c r="H3773" s="13">
        <f>IF('📄 RON MIẾNG'!B368="","",'📄 RON MIẾNG'!J368)</f>
        <v>360000</v>
      </c>
      <c r="I3773" s="13">
        <f>IF('📄 RON MIẾNG'!B368="","",'📄 RON MIẾNG'!K368)</f>
        <v>0</v>
      </c>
      <c r="J3773" s="1" t="str">
        <f>IF('📄 RON MIẾNG'!B368="","","")</f>
        <v/>
      </c>
      <c r="L3773" s="1">
        <f>N(L3772)+IF(AND('🔎 TRA CỨU NHANH'!$C$2&lt;&gt;"",OR(ISNUMBER(SEARCH('🔎 TRA CỨU NHANH'!$C$2,$A3773)),ISNUMBER(SEARCH('🔎 TRA CỨU NHANH'!$C$2,$B3773)))),1,0)</f>
        <v>0</v>
      </c>
      <c r="M3773" s="1" t="str">
        <f t="shared" si="116"/>
        <v/>
      </c>
      <c r="N3773" s="1">
        <f>N(N3772)+IF(AND('💰 BÁO GIÁ'!$C$27&lt;&gt;"",OR(ISNUMBER(SEARCH('💰 BÁO GIÁ'!$C$27,$A3773)),ISNUMBER(SEARCH('💰 BÁO GIÁ'!$C$27,$B3773)))),1,0)</f>
        <v>0</v>
      </c>
      <c r="O3773" s="1" t="str">
        <f t="shared" si="117"/>
        <v/>
      </c>
    </row>
    <row r="3774" customHeight="1" spans="1:15">
      <c r="A3774" s="1" t="str">
        <f>IF('📄 RON MIẾNG'!B369="","",'📄 RON MIẾNG'!B369)</f>
        <v>HH081667</v>
      </c>
      <c r="B3774" s="1" t="str">
        <f>IF('📄 RON MIẾNG'!B369="","",'📄 RON MIẾNG'!C369)</f>
        <v>Ron miếng 4JG1 / 4JG2 thép - PACIFIC</v>
      </c>
      <c r="C3774" s="1" t="str">
        <f>IF('📄 RON MIẾNG'!B369="","","Ron miếng")</f>
        <v>Ron miếng</v>
      </c>
      <c r="D3774" s="1" t="str">
        <f>IF('📄 RON MIẾNG'!B369="","",'📄 RON MIẾNG'!F369)</f>
        <v>Cái</v>
      </c>
      <c r="E3774" s="13">
        <f>IF('📄 RON MIẾNG'!B369="","",'📄 RON MIẾNG'!G369)</f>
        <v>0</v>
      </c>
      <c r="F3774" s="13">
        <f>IF('📄 RON MIẾNG'!B369="","",'📄 RON MIẾNG'!H369)</f>
        <v>0</v>
      </c>
      <c r="G3774" s="13">
        <f>IF('📄 RON MIẾNG'!B369="","",'📄 RON MIẾNG'!I369)</f>
        <v>0</v>
      </c>
      <c r="H3774" s="13">
        <f>IF('📄 RON MIẾNG'!B369="","",'📄 RON MIẾNG'!J369)</f>
        <v>0</v>
      </c>
      <c r="I3774" s="13">
        <f>IF('📄 RON MIẾNG'!B369="","",'📄 RON MIẾNG'!K369)</f>
        <v>0</v>
      </c>
      <c r="J3774" s="1" t="str">
        <f>IF('📄 RON MIẾNG'!B369="","","")</f>
        <v/>
      </c>
      <c r="L3774" s="1">
        <f>N(L3773)+IF(AND('🔎 TRA CỨU NHANH'!$C$2&lt;&gt;"",OR(ISNUMBER(SEARCH('🔎 TRA CỨU NHANH'!$C$2,$A3774)),ISNUMBER(SEARCH('🔎 TRA CỨU NHANH'!$C$2,$B3774)))),1,0)</f>
        <v>0</v>
      </c>
      <c r="M3774" s="1" t="str">
        <f t="shared" si="116"/>
        <v/>
      </c>
      <c r="N3774" s="1">
        <f>N(N3773)+IF(AND('💰 BÁO GIÁ'!$C$27&lt;&gt;"",OR(ISNUMBER(SEARCH('💰 BÁO GIÁ'!$C$27,$A3774)),ISNUMBER(SEARCH('💰 BÁO GIÁ'!$C$27,$B3774)))),1,0)</f>
        <v>0</v>
      </c>
      <c r="O3774" s="1" t="str">
        <f t="shared" si="117"/>
        <v/>
      </c>
    </row>
    <row r="3775" customHeight="1" spans="1:15">
      <c r="A3775" s="1" t="str">
        <f>IF('📄 RON MIẾNG'!B370="","",'📄 RON MIẾNG'!B370)</f>
        <v>HH080070</v>
      </c>
      <c r="B3775" s="1" t="str">
        <f>IF('📄 RON MIẾNG'!B370="","",'📄 RON MIẾNG'!C370)</f>
        <v>Ron miếng 4JK1/ 4JJ1 - TCX thép Inox - MASAKO</v>
      </c>
      <c r="C3775" s="1" t="str">
        <f>IF('📄 RON MIẾNG'!B370="","","Ron miếng")</f>
        <v>Ron miếng</v>
      </c>
      <c r="D3775" s="1" t="str">
        <f>IF('📄 RON MIẾNG'!B370="","",'📄 RON MIẾNG'!F370)</f>
        <v>Cái</v>
      </c>
      <c r="E3775" s="13">
        <f>IF('📄 RON MIẾNG'!B370="","",'📄 RON MIẾNG'!G370)</f>
        <v>0</v>
      </c>
      <c r="F3775" s="13">
        <f>IF('📄 RON MIẾNG'!B370="","",'📄 RON MIẾNG'!H370)</f>
        <v>190000</v>
      </c>
      <c r="G3775" s="13">
        <f>IF('📄 RON MIẾNG'!B370="","",'📄 RON MIẾNG'!I370)</f>
        <v>200000</v>
      </c>
      <c r="H3775" s="13">
        <f>IF('📄 RON MIẾNG'!B370="","",'📄 RON MIẾNG'!J370)</f>
        <v>250000</v>
      </c>
      <c r="I3775" s="13">
        <f>IF('📄 RON MIẾNG'!B370="","",'📄 RON MIẾNG'!K370)</f>
        <v>0</v>
      </c>
      <c r="J3775" s="1" t="str">
        <f>IF('📄 RON MIẾNG'!B370="","","")</f>
        <v/>
      </c>
      <c r="L3775" s="1">
        <f>N(L3774)+IF(AND('🔎 TRA CỨU NHANH'!$C$2&lt;&gt;"",OR(ISNUMBER(SEARCH('🔎 TRA CỨU NHANH'!$C$2,$A3775)),ISNUMBER(SEARCH('🔎 TRA CỨU NHANH'!$C$2,$B3775)))),1,0)</f>
        <v>0</v>
      </c>
      <c r="M3775" s="1" t="str">
        <f t="shared" si="116"/>
        <v/>
      </c>
      <c r="N3775" s="1">
        <f>N(N3774)+IF(AND('💰 BÁO GIÁ'!$C$27&lt;&gt;"",OR(ISNUMBER(SEARCH('💰 BÁO GIÁ'!$C$27,$A3775)),ISNUMBER(SEARCH('💰 BÁO GIÁ'!$C$27,$B3775)))),1,0)</f>
        <v>0</v>
      </c>
      <c r="O3775" s="1" t="str">
        <f t="shared" si="117"/>
        <v/>
      </c>
    </row>
    <row r="3776" customHeight="1" spans="1:15">
      <c r="A3776" s="1" t="str">
        <f>IF('📄 RON MIẾNG'!B371="","",'📄 RON MIẾNG'!B371)</f>
        <v>HH082336</v>
      </c>
      <c r="B3776" s="1" t="str">
        <f>IF('📄 RON MIẾNG'!B371="","",'📄 RON MIẾNG'!C371)</f>
        <v>Ron miếng 4JK1/ 4JJ1 - TCX thép Inox - NICE IN</v>
      </c>
      <c r="C3776" s="1" t="str">
        <f>IF('📄 RON MIẾNG'!B371="","","Ron miếng")</f>
        <v>Ron miếng</v>
      </c>
      <c r="D3776" s="1" t="str">
        <f>IF('📄 RON MIẾNG'!B371="","",'📄 RON MIẾNG'!F371)</f>
        <v>Cái</v>
      </c>
      <c r="E3776" s="13">
        <f>IF('📄 RON MIẾNG'!B371="","",'📄 RON MIẾNG'!G371)</f>
        <v>0</v>
      </c>
      <c r="F3776" s="13">
        <f>IF('📄 RON MIẾNG'!B371="","",'📄 RON MIẾNG'!H371)</f>
        <v>200000</v>
      </c>
      <c r="G3776" s="13">
        <f>IF('📄 RON MIẾNG'!B371="","",'📄 RON MIẾNG'!I371)</f>
        <v>210000</v>
      </c>
      <c r="H3776" s="13">
        <f>IF('📄 RON MIẾNG'!B371="","",'📄 RON MIẾNG'!J371)</f>
        <v>250000</v>
      </c>
      <c r="I3776" s="13">
        <f>IF('📄 RON MIẾNG'!B371="","",'📄 RON MIẾNG'!K371)</f>
        <v>0</v>
      </c>
      <c r="J3776" s="1" t="str">
        <f>IF('📄 RON MIẾNG'!B371="","","")</f>
        <v/>
      </c>
      <c r="L3776" s="1">
        <f>N(L3775)+IF(AND('🔎 TRA CỨU NHANH'!$C$2&lt;&gt;"",OR(ISNUMBER(SEARCH('🔎 TRA CỨU NHANH'!$C$2,$A3776)),ISNUMBER(SEARCH('🔎 TRA CỨU NHANH'!$C$2,$B3776)))),1,0)</f>
        <v>0</v>
      </c>
      <c r="M3776" s="1" t="str">
        <f t="shared" si="116"/>
        <v/>
      </c>
      <c r="N3776" s="1">
        <f>N(N3775)+IF(AND('💰 BÁO GIÁ'!$C$27&lt;&gt;"",OR(ISNUMBER(SEARCH('💰 BÁO GIÁ'!$C$27,$A3776)),ISNUMBER(SEARCH('💰 BÁO GIÁ'!$C$27,$B3776)))),1,0)</f>
        <v>0</v>
      </c>
      <c r="O3776" s="1" t="str">
        <f t="shared" si="117"/>
        <v/>
      </c>
    </row>
    <row r="3777" customHeight="1" spans="1:15">
      <c r="A3777" s="1" t="str">
        <f>IF('📄 RON MIẾNG'!B372="","",'📄 RON MIẾNG'!B372)</f>
        <v>HH079288</v>
      </c>
      <c r="B3777" s="1" t="str">
        <f>IF('📄 RON MIẾNG'!B372="","",'📄 RON MIẾNG'!C372)</f>
        <v>Ron miếng 4LC1/4LB1 Thép - MASAKO</v>
      </c>
      <c r="C3777" s="1" t="str">
        <f>IF('📄 RON MIẾNG'!B372="","","Ron miếng")</f>
        <v>Ron miếng</v>
      </c>
      <c r="D3777" s="1" t="str">
        <f>IF('📄 RON MIẾNG'!B372="","",'📄 RON MIẾNG'!F372)</f>
        <v>Cái</v>
      </c>
      <c r="E3777" s="13">
        <f>IF('📄 RON MIẾNG'!B372="","",'📄 RON MIẾNG'!G372)</f>
        <v>0</v>
      </c>
      <c r="F3777" s="13">
        <f>IF('📄 RON MIẾNG'!B372="","",'📄 RON MIẾNG'!H372)</f>
        <v>160000</v>
      </c>
      <c r="G3777" s="13">
        <f>IF('📄 RON MIẾNG'!B372="","",'📄 RON MIẾNG'!I372)</f>
        <v>170000</v>
      </c>
      <c r="H3777" s="13">
        <f>IF('📄 RON MIẾNG'!B372="","",'📄 RON MIẾNG'!J372)</f>
        <v>180000</v>
      </c>
      <c r="I3777" s="13">
        <f>IF('📄 RON MIẾNG'!B372="","",'📄 RON MIẾNG'!K372)</f>
        <v>0</v>
      </c>
      <c r="J3777" s="1" t="str">
        <f>IF('📄 RON MIẾNG'!B372="","","")</f>
        <v/>
      </c>
      <c r="L3777" s="1">
        <f>N(L3776)+IF(AND('🔎 TRA CỨU NHANH'!$C$2&lt;&gt;"",OR(ISNUMBER(SEARCH('🔎 TRA CỨU NHANH'!$C$2,$A3777)),ISNUMBER(SEARCH('🔎 TRA CỨU NHANH'!$C$2,$B3777)))),1,0)</f>
        <v>0</v>
      </c>
      <c r="M3777" s="1" t="str">
        <f t="shared" si="116"/>
        <v/>
      </c>
      <c r="N3777" s="1">
        <f>N(N3776)+IF(AND('💰 BÁO GIÁ'!$C$27&lt;&gt;"",OR(ISNUMBER(SEARCH('💰 BÁO GIÁ'!$C$27,$A3777)),ISNUMBER(SEARCH('💰 BÁO GIÁ'!$C$27,$B3777)))),1,0)</f>
        <v>0</v>
      </c>
      <c r="O3777" s="1" t="str">
        <f t="shared" si="117"/>
        <v/>
      </c>
    </row>
    <row r="3778" customHeight="1" spans="1:15">
      <c r="A3778" s="1" t="str">
        <f>IF('📄 RON MIẾNG'!B373="","",'📄 RON MIẾNG'!B373)</f>
        <v>HH078546</v>
      </c>
      <c r="B3778" s="1" t="str">
        <f>IF('📄 RON MIẾNG'!B373="","",'📄 RON MIẾNG'!C373)</f>
        <v>Ron miếng 4LD1 Thép - NICE IN</v>
      </c>
      <c r="C3778" s="1" t="str">
        <f>IF('📄 RON MIẾNG'!B373="","","Ron miếng")</f>
        <v>Ron miếng</v>
      </c>
      <c r="D3778" s="1" t="str">
        <f>IF('📄 RON MIẾNG'!B373="","",'📄 RON MIẾNG'!F373)</f>
        <v>Cái</v>
      </c>
      <c r="E3778" s="13">
        <f>IF('📄 RON MIẾNG'!B373="","",'📄 RON MIẾNG'!G373)</f>
        <v>0</v>
      </c>
      <c r="F3778" s="13">
        <f>IF('📄 RON MIẾNG'!B373="","",'📄 RON MIẾNG'!H373)</f>
        <v>170000</v>
      </c>
      <c r="G3778" s="13">
        <f>IF('📄 RON MIẾNG'!B373="","",'📄 RON MIẾNG'!I373)</f>
        <v>180000</v>
      </c>
      <c r="H3778" s="13">
        <f>IF('📄 RON MIẾNG'!B373="","",'📄 RON MIẾNG'!J373)</f>
        <v>200000</v>
      </c>
      <c r="I3778" s="13">
        <f>IF('📄 RON MIẾNG'!B373="","",'📄 RON MIẾNG'!K373)</f>
        <v>0</v>
      </c>
      <c r="J3778" s="1" t="str">
        <f>IF('📄 RON MIẾNG'!B373="","","")</f>
        <v/>
      </c>
      <c r="L3778" s="1">
        <f>N(L3777)+IF(AND('🔎 TRA CỨU NHANH'!$C$2&lt;&gt;"",OR(ISNUMBER(SEARCH('🔎 TRA CỨU NHANH'!$C$2,$A3778)),ISNUMBER(SEARCH('🔎 TRA CỨU NHANH'!$C$2,$B3778)))),1,0)</f>
        <v>0</v>
      </c>
      <c r="M3778" s="1" t="str">
        <f t="shared" ref="M3778:M3841" si="118">IF(L3778&gt;N(L3777),L3778,"")</f>
        <v/>
      </c>
      <c r="N3778" s="1">
        <f>N(N3777)+IF(AND('💰 BÁO GIÁ'!$C$27&lt;&gt;"",OR(ISNUMBER(SEARCH('💰 BÁO GIÁ'!$C$27,$A3778)),ISNUMBER(SEARCH('💰 BÁO GIÁ'!$C$27,$B3778)))),1,0)</f>
        <v>0</v>
      </c>
      <c r="O3778" s="1" t="str">
        <f t="shared" ref="O3778:O3841" si="119">IF(N3778&gt;N(N3777),N3778,"")</f>
        <v/>
      </c>
    </row>
    <row r="3779" customHeight="1" spans="1:15">
      <c r="A3779" s="1" t="str">
        <f>IF('📄 RON MIẾNG'!B374="","",'📄 RON MIẾNG'!B374)</f>
        <v>HH0329</v>
      </c>
      <c r="B3779" s="1" t="str">
        <f>IF('📄 RON MIẾNG'!B374="","",'📄 RON MIẾNG'!C374)</f>
        <v>Ron miếng 4LE1 - thép - CADA</v>
      </c>
      <c r="C3779" s="1" t="str">
        <f>IF('📄 RON MIẾNG'!B374="","","Ron miếng")</f>
        <v>Ron miếng</v>
      </c>
      <c r="D3779" s="1" t="str">
        <f>IF('📄 RON MIẾNG'!B374="","",'📄 RON MIẾNG'!F374)</f>
        <v>Cái</v>
      </c>
      <c r="E3779" s="13">
        <f>IF('📄 RON MIẾNG'!B374="","",'📄 RON MIẾNG'!G374)</f>
        <v>0</v>
      </c>
      <c r="F3779" s="13">
        <f>IF('📄 RON MIẾNG'!B374="","",'📄 RON MIẾNG'!H374)</f>
        <v>0</v>
      </c>
      <c r="G3779" s="13">
        <f>IF('📄 RON MIẾNG'!B374="","",'📄 RON MIẾNG'!I374)</f>
        <v>0</v>
      </c>
      <c r="H3779" s="13">
        <f>IF('📄 RON MIẾNG'!B374="","",'📄 RON MIẾNG'!J374)</f>
        <v>0</v>
      </c>
      <c r="I3779" s="13">
        <f>IF('📄 RON MIẾNG'!B374="","",'📄 RON MIẾNG'!K374)</f>
        <v>0</v>
      </c>
      <c r="J3779" s="1" t="str">
        <f>IF('📄 RON MIẾNG'!B374="","","")</f>
        <v/>
      </c>
      <c r="L3779" s="1">
        <f>N(L3778)+IF(AND('🔎 TRA CỨU NHANH'!$C$2&lt;&gt;"",OR(ISNUMBER(SEARCH('🔎 TRA CỨU NHANH'!$C$2,$A3779)),ISNUMBER(SEARCH('🔎 TRA CỨU NHANH'!$C$2,$B3779)))),1,0)</f>
        <v>0</v>
      </c>
      <c r="M3779" s="1" t="str">
        <f t="shared" si="118"/>
        <v/>
      </c>
      <c r="N3779" s="1">
        <f>N(N3778)+IF(AND('💰 BÁO GIÁ'!$C$27&lt;&gt;"",OR(ISNUMBER(SEARCH('💰 BÁO GIÁ'!$C$27,$A3779)),ISNUMBER(SEARCH('💰 BÁO GIÁ'!$C$27,$B3779)))),1,0)</f>
        <v>0</v>
      </c>
      <c r="O3779" s="1" t="str">
        <f t="shared" si="119"/>
        <v/>
      </c>
    </row>
    <row r="3780" customHeight="1" spans="1:15">
      <c r="A3780" s="1" t="str">
        <f>IF('📄 RON MIẾNG'!B375="","",'📄 RON MIẾNG'!B375)</f>
        <v>HH082727</v>
      </c>
      <c r="B3780" s="1" t="str">
        <f>IF('📄 RON MIẾNG'!B375="","",'📄 RON MIẾNG'!C375)</f>
        <v>Ron miếng 4M50 - Thép Inox - NICE IN</v>
      </c>
      <c r="C3780" s="1" t="str">
        <f>IF('📄 RON MIẾNG'!B375="","","Ron miếng")</f>
        <v>Ron miếng</v>
      </c>
      <c r="D3780" s="1" t="str">
        <f>IF('📄 RON MIẾNG'!B375="","",'📄 RON MIẾNG'!F375)</f>
        <v>Cái</v>
      </c>
      <c r="E3780" s="13">
        <f>IF('📄 RON MIẾNG'!B375="","",'📄 RON MIẾNG'!G375)</f>
        <v>0</v>
      </c>
      <c r="F3780" s="13">
        <f>IF('📄 RON MIẾNG'!B375="","",'📄 RON MIẾNG'!H375)</f>
        <v>300000</v>
      </c>
      <c r="G3780" s="13">
        <f>IF('📄 RON MIẾNG'!B375="","",'📄 RON MIẾNG'!I375)</f>
        <v>320000</v>
      </c>
      <c r="H3780" s="13">
        <f>IF('📄 RON MIẾNG'!B375="","",'📄 RON MIẾNG'!J375)</f>
        <v>350000</v>
      </c>
      <c r="I3780" s="13">
        <f>IF('📄 RON MIẾNG'!B375="","",'📄 RON MIẾNG'!K375)</f>
        <v>0</v>
      </c>
      <c r="J3780" s="1" t="str">
        <f>IF('📄 RON MIẾNG'!B375="","","")</f>
        <v/>
      </c>
      <c r="L3780" s="1">
        <f>N(L3779)+IF(AND('🔎 TRA CỨU NHANH'!$C$2&lt;&gt;"",OR(ISNUMBER(SEARCH('🔎 TRA CỨU NHANH'!$C$2,$A3780)),ISNUMBER(SEARCH('🔎 TRA CỨU NHANH'!$C$2,$B3780)))),1,0)</f>
        <v>0</v>
      </c>
      <c r="M3780" s="1" t="str">
        <f t="shared" si="118"/>
        <v/>
      </c>
      <c r="N3780" s="1">
        <f>N(N3779)+IF(AND('💰 BÁO GIÁ'!$C$27&lt;&gt;"",OR(ISNUMBER(SEARCH('💰 BÁO GIÁ'!$C$27,$A3780)),ISNUMBER(SEARCH('💰 BÁO GIÁ'!$C$27,$B3780)))),1,0)</f>
        <v>0</v>
      </c>
      <c r="O3780" s="1" t="str">
        <f t="shared" si="119"/>
        <v/>
      </c>
    </row>
    <row r="3781" customHeight="1" spans="1:15">
      <c r="A3781" s="1" t="str">
        <f>IF('📄 RON MIẾNG'!B376="","",'📄 RON MIẾNG'!B376)</f>
        <v>HH076080</v>
      </c>
      <c r="B3781" s="1" t="str">
        <f>IF('📄 RON MIẾNG'!B376="","",'📄 RON MIẾNG'!C376)</f>
        <v>Ron miếng 4TNA82/4TN82 - PACIFIC</v>
      </c>
      <c r="C3781" s="1" t="str">
        <f>IF('📄 RON MIẾNG'!B376="","","Ron miếng")</f>
        <v>Ron miếng</v>
      </c>
      <c r="D3781" s="1" t="str">
        <f>IF('📄 RON MIẾNG'!B376="","",'📄 RON MIẾNG'!F376)</f>
        <v>Cái</v>
      </c>
      <c r="E3781" s="13">
        <f>IF('📄 RON MIẾNG'!B376="","",'📄 RON MIẾNG'!G376)</f>
        <v>0</v>
      </c>
      <c r="F3781" s="13">
        <f>IF('📄 RON MIẾNG'!B376="","",'📄 RON MIẾNG'!H376)</f>
        <v>0</v>
      </c>
      <c r="G3781" s="13">
        <f>IF('📄 RON MIẾNG'!B376="","",'📄 RON MIẾNG'!I376)</f>
        <v>0</v>
      </c>
      <c r="H3781" s="13">
        <f>IF('📄 RON MIẾNG'!B376="","",'📄 RON MIẾNG'!J376)</f>
        <v>0</v>
      </c>
      <c r="I3781" s="13">
        <f>IF('📄 RON MIẾNG'!B376="","",'📄 RON MIẾNG'!K376)</f>
        <v>0</v>
      </c>
      <c r="J3781" s="1" t="str">
        <f>IF('📄 RON MIẾNG'!B376="","","")</f>
        <v/>
      </c>
      <c r="L3781" s="1">
        <f>N(L3780)+IF(AND('🔎 TRA CỨU NHANH'!$C$2&lt;&gt;"",OR(ISNUMBER(SEARCH('🔎 TRA CỨU NHANH'!$C$2,$A3781)),ISNUMBER(SEARCH('🔎 TRA CỨU NHANH'!$C$2,$B3781)))),1,0)</f>
        <v>0</v>
      </c>
      <c r="M3781" s="1" t="str">
        <f t="shared" si="118"/>
        <v/>
      </c>
      <c r="N3781" s="1">
        <f>N(N3780)+IF(AND('💰 BÁO GIÁ'!$C$27&lt;&gt;"",OR(ISNUMBER(SEARCH('💰 BÁO GIÁ'!$C$27,$A3781)),ISNUMBER(SEARCH('💰 BÁO GIÁ'!$C$27,$B3781)))),1,0)</f>
        <v>0</v>
      </c>
      <c r="O3781" s="1" t="str">
        <f t="shared" si="119"/>
        <v/>
      </c>
    </row>
    <row r="3782" customHeight="1" spans="1:15">
      <c r="A3782" s="1" t="str">
        <f>IF('📄 RON MIẾNG'!B377="","",'📄 RON MIẾNG'!B377)</f>
        <v>HH079676</v>
      </c>
      <c r="B3782" s="1" t="str">
        <f>IF('📄 RON MIẾNG'!B377="","",'📄 RON MIẾNG'!C377)</f>
        <v>Ron miếng 4TNE106  thép - DF</v>
      </c>
      <c r="C3782" s="1" t="str">
        <f>IF('📄 RON MIẾNG'!B377="","","Ron miếng")</f>
        <v>Ron miếng</v>
      </c>
      <c r="D3782" s="1" t="str">
        <f>IF('📄 RON MIẾNG'!B377="","",'📄 RON MIẾNG'!F377)</f>
        <v>Cái</v>
      </c>
      <c r="E3782" s="13">
        <f>IF('📄 RON MIẾNG'!B377="","",'📄 RON MIẾNG'!G377)</f>
        <v>0</v>
      </c>
      <c r="F3782" s="13">
        <f>IF('📄 RON MIẾNG'!B377="","",'📄 RON MIẾNG'!H377)</f>
        <v>220000</v>
      </c>
      <c r="G3782" s="13">
        <f>IF('📄 RON MIẾNG'!B377="","",'📄 RON MIẾNG'!I377)</f>
        <v>250000</v>
      </c>
      <c r="H3782" s="13">
        <f>IF('📄 RON MIẾNG'!B377="","",'📄 RON MIẾNG'!J377)</f>
        <v>300000</v>
      </c>
      <c r="I3782" s="13">
        <f>IF('📄 RON MIẾNG'!B377="","",'📄 RON MIẾNG'!K377)</f>
        <v>0</v>
      </c>
      <c r="J3782" s="1" t="str">
        <f>IF('📄 RON MIẾNG'!B377="","","")</f>
        <v/>
      </c>
      <c r="L3782" s="1">
        <f>N(L3781)+IF(AND('🔎 TRA CỨU NHANH'!$C$2&lt;&gt;"",OR(ISNUMBER(SEARCH('🔎 TRA CỨU NHANH'!$C$2,$A3782)),ISNUMBER(SEARCH('🔎 TRA CỨU NHANH'!$C$2,$B3782)))),1,0)</f>
        <v>0</v>
      </c>
      <c r="M3782" s="1" t="str">
        <f t="shared" si="118"/>
        <v/>
      </c>
      <c r="N3782" s="1">
        <f>N(N3781)+IF(AND('💰 BÁO GIÁ'!$C$27&lt;&gt;"",OR(ISNUMBER(SEARCH('💰 BÁO GIÁ'!$C$27,$A3782)),ISNUMBER(SEARCH('💰 BÁO GIÁ'!$C$27,$B3782)))),1,0)</f>
        <v>0</v>
      </c>
      <c r="O3782" s="1" t="str">
        <f t="shared" si="119"/>
        <v/>
      </c>
    </row>
    <row r="3783" customHeight="1" spans="1:15">
      <c r="A3783" s="1" t="str">
        <f>IF('📄 RON MIẾNG'!B378="","",'📄 RON MIẾNG'!B378)</f>
        <v>HH072746</v>
      </c>
      <c r="B3783" s="1" t="str">
        <f>IF('📄 RON MIẾNG'!B378="","",'📄 RON MIẾNG'!C378)</f>
        <v>Ron miếng 4TNE84 / 4TNV84 sợi carbon - DF</v>
      </c>
      <c r="C3783" s="1" t="str">
        <f>IF('📄 RON MIẾNG'!B378="","","Ron miếng")</f>
        <v>Ron miếng</v>
      </c>
      <c r="D3783" s="1" t="str">
        <f>IF('📄 RON MIẾNG'!B378="","",'📄 RON MIẾNG'!F378)</f>
        <v>Cái</v>
      </c>
      <c r="E3783" s="13">
        <f>IF('📄 RON MIẾNG'!B378="","",'📄 RON MIẾNG'!G378)</f>
        <v>0</v>
      </c>
      <c r="F3783" s="13">
        <f>IF('📄 RON MIẾNG'!B378="","",'📄 RON MIẾNG'!H378)</f>
        <v>0</v>
      </c>
      <c r="G3783" s="13">
        <f>IF('📄 RON MIẾNG'!B378="","",'📄 RON MIẾNG'!I378)</f>
        <v>0</v>
      </c>
      <c r="H3783" s="13">
        <f>IF('📄 RON MIẾNG'!B378="","",'📄 RON MIẾNG'!J378)</f>
        <v>0</v>
      </c>
      <c r="I3783" s="13">
        <f>IF('📄 RON MIẾNG'!B378="","",'📄 RON MIẾNG'!K378)</f>
        <v>0</v>
      </c>
      <c r="J3783" s="1" t="str">
        <f>IF('📄 RON MIẾNG'!B378="","","")</f>
        <v/>
      </c>
      <c r="L3783" s="1">
        <f>N(L3782)+IF(AND('🔎 TRA CỨU NHANH'!$C$2&lt;&gt;"",OR(ISNUMBER(SEARCH('🔎 TRA CỨU NHANH'!$C$2,$A3783)),ISNUMBER(SEARCH('🔎 TRA CỨU NHANH'!$C$2,$B3783)))),1,0)</f>
        <v>0</v>
      </c>
      <c r="M3783" s="1" t="str">
        <f t="shared" si="118"/>
        <v/>
      </c>
      <c r="N3783" s="1">
        <f>N(N3782)+IF(AND('💰 BÁO GIÁ'!$C$27&lt;&gt;"",OR(ISNUMBER(SEARCH('💰 BÁO GIÁ'!$C$27,$A3783)),ISNUMBER(SEARCH('💰 BÁO GIÁ'!$C$27,$B3783)))),1,0)</f>
        <v>0</v>
      </c>
      <c r="O3783" s="1" t="str">
        <f t="shared" si="119"/>
        <v/>
      </c>
    </row>
    <row r="3784" customHeight="1" spans="1:15">
      <c r="A3784" s="1" t="str">
        <f>IF('📄 RON MIẾNG'!B379="","",'📄 RON MIẾNG'!B379)</f>
        <v>HH080624</v>
      </c>
      <c r="B3784" s="1" t="str">
        <f>IF('📄 RON MIẾNG'!B379="","",'📄 RON MIẾNG'!C379)</f>
        <v>Ron miếng 4TNE86/ 4TNV86/ 4TN86 - Old thép Inox - MASAKO</v>
      </c>
      <c r="C3784" s="1" t="str">
        <f>IF('📄 RON MIẾNG'!B379="","","Ron miếng")</f>
        <v>Ron miếng</v>
      </c>
      <c r="D3784" s="1" t="str">
        <f>IF('📄 RON MIẾNG'!B379="","",'📄 RON MIẾNG'!F379)</f>
        <v>Cái</v>
      </c>
      <c r="E3784" s="13">
        <f>IF('📄 RON MIẾNG'!B379="","",'📄 RON MIẾNG'!G379)</f>
        <v>0</v>
      </c>
      <c r="F3784" s="13">
        <f>IF('📄 RON MIẾNG'!B379="","",'📄 RON MIẾNG'!H379)</f>
        <v>140000</v>
      </c>
      <c r="G3784" s="13">
        <f>IF('📄 RON MIẾNG'!B379="","",'📄 RON MIẾNG'!I379)</f>
        <v>160000</v>
      </c>
      <c r="H3784" s="13">
        <f>IF('📄 RON MIẾNG'!B379="","",'📄 RON MIẾNG'!J379)</f>
        <v>180000</v>
      </c>
      <c r="I3784" s="13">
        <f>IF('📄 RON MIẾNG'!B379="","",'📄 RON MIẾNG'!K379)</f>
        <v>0</v>
      </c>
      <c r="J3784" s="1" t="str">
        <f>IF('📄 RON MIẾNG'!B379="","","")</f>
        <v/>
      </c>
      <c r="L3784" s="1">
        <f>N(L3783)+IF(AND('🔎 TRA CỨU NHANH'!$C$2&lt;&gt;"",OR(ISNUMBER(SEARCH('🔎 TRA CỨU NHANH'!$C$2,$A3784)),ISNUMBER(SEARCH('🔎 TRA CỨU NHANH'!$C$2,$B3784)))),1,0)</f>
        <v>0</v>
      </c>
      <c r="M3784" s="1" t="str">
        <f t="shared" si="118"/>
        <v/>
      </c>
      <c r="N3784" s="1">
        <f>N(N3783)+IF(AND('💰 BÁO GIÁ'!$C$27&lt;&gt;"",OR(ISNUMBER(SEARCH('💰 BÁO GIÁ'!$C$27,$A3784)),ISNUMBER(SEARCH('💰 BÁO GIÁ'!$C$27,$B3784)))),1,0)</f>
        <v>0</v>
      </c>
      <c r="O3784" s="1" t="str">
        <f t="shared" si="119"/>
        <v/>
      </c>
    </row>
    <row r="3785" customHeight="1" spans="1:15">
      <c r="A3785" s="1" t="str">
        <f>IF('📄 RON MIẾNG'!B380="","",'📄 RON MIẾNG'!B380)</f>
        <v>HH080172</v>
      </c>
      <c r="B3785" s="1" t="str">
        <f>IF('📄 RON MIẾNG'!B380="","",'📄 RON MIẾNG'!C380)</f>
        <v>Ron miếng 4TNE88-O Thép (mỏng, màu đen), 4D88/ 4TN88 - MASAKO</v>
      </c>
      <c r="C3785" s="1" t="str">
        <f>IF('📄 RON MIẾNG'!B380="","","Ron miếng")</f>
        <v>Ron miếng</v>
      </c>
      <c r="D3785" s="1" t="str">
        <f>IF('📄 RON MIẾNG'!B380="","",'📄 RON MIẾNG'!F380)</f>
        <v>Cái</v>
      </c>
      <c r="E3785" s="13">
        <f>IF('📄 RON MIẾNG'!B380="","",'📄 RON MIẾNG'!G380)</f>
        <v>0</v>
      </c>
      <c r="F3785" s="13">
        <f>IF('📄 RON MIẾNG'!B380="","",'📄 RON MIẾNG'!H380)</f>
        <v>140000</v>
      </c>
      <c r="G3785" s="13">
        <f>IF('📄 RON MIẾNG'!B380="","",'📄 RON MIẾNG'!I380)</f>
        <v>150000</v>
      </c>
      <c r="H3785" s="13">
        <f>IF('📄 RON MIẾNG'!B380="","",'📄 RON MIẾNG'!J380)</f>
        <v>170000</v>
      </c>
      <c r="I3785" s="13">
        <f>IF('📄 RON MIẾNG'!B380="","",'📄 RON MIẾNG'!K380)</f>
        <v>0</v>
      </c>
      <c r="J3785" s="1" t="str">
        <f>IF('📄 RON MIẾNG'!B380="","","")</f>
        <v/>
      </c>
      <c r="L3785" s="1">
        <f>N(L3784)+IF(AND('🔎 TRA CỨU NHANH'!$C$2&lt;&gt;"",OR(ISNUMBER(SEARCH('🔎 TRA CỨU NHANH'!$C$2,$A3785)),ISNUMBER(SEARCH('🔎 TRA CỨU NHANH'!$C$2,$B3785)))),1,0)</f>
        <v>0</v>
      </c>
      <c r="M3785" s="1" t="str">
        <f t="shared" si="118"/>
        <v/>
      </c>
      <c r="N3785" s="1">
        <f>N(N3784)+IF(AND('💰 BÁO GIÁ'!$C$27&lt;&gt;"",OR(ISNUMBER(SEARCH('💰 BÁO GIÁ'!$C$27,$A3785)),ISNUMBER(SEARCH('💰 BÁO GIÁ'!$C$27,$B3785)))),1,0)</f>
        <v>0</v>
      </c>
      <c r="O3785" s="1" t="str">
        <f t="shared" si="119"/>
        <v/>
      </c>
    </row>
    <row r="3786" customHeight="1" spans="1:15">
      <c r="A3786" s="1" t="str">
        <f>IF('📄 RON MIẾNG'!B381="","",'📄 RON MIẾNG'!B381)</f>
        <v>HH078273</v>
      </c>
      <c r="B3786" s="1" t="str">
        <f>IF('📄 RON MIẾNG'!B381="","",'📄 RON MIẾNG'!C381)</f>
        <v>Ron miếng 4TNE92/ 4D92E amiang - NICE IN</v>
      </c>
      <c r="C3786" s="1" t="str">
        <f>IF('📄 RON MIẾNG'!B381="","","Ron miếng")</f>
        <v>Ron miếng</v>
      </c>
      <c r="D3786" s="1" t="str">
        <f>IF('📄 RON MIẾNG'!B381="","",'📄 RON MIẾNG'!F381)</f>
        <v>Cái</v>
      </c>
      <c r="E3786" s="13">
        <f>IF('📄 RON MIẾNG'!B381="","",'📄 RON MIẾNG'!G381)</f>
        <v>0</v>
      </c>
      <c r="F3786" s="13">
        <f>IF('📄 RON MIẾNG'!B381="","",'📄 RON MIẾNG'!H381)</f>
        <v>80000</v>
      </c>
      <c r="G3786" s="13">
        <f>IF('📄 RON MIẾNG'!B381="","",'📄 RON MIẾNG'!I381)</f>
        <v>90000</v>
      </c>
      <c r="H3786" s="13">
        <f>IF('📄 RON MIẾNG'!B381="","",'📄 RON MIẾNG'!J381)</f>
        <v>100000</v>
      </c>
      <c r="I3786" s="13">
        <f>IF('📄 RON MIẾNG'!B381="","",'📄 RON MIẾNG'!K381)</f>
        <v>0</v>
      </c>
      <c r="J3786" s="1" t="str">
        <f>IF('📄 RON MIẾNG'!B381="","","")</f>
        <v/>
      </c>
      <c r="L3786" s="1">
        <f>N(L3785)+IF(AND('🔎 TRA CỨU NHANH'!$C$2&lt;&gt;"",OR(ISNUMBER(SEARCH('🔎 TRA CỨU NHANH'!$C$2,$A3786)),ISNUMBER(SEARCH('🔎 TRA CỨU NHANH'!$C$2,$B3786)))),1,0)</f>
        <v>0</v>
      </c>
      <c r="M3786" s="1" t="str">
        <f t="shared" si="118"/>
        <v/>
      </c>
      <c r="N3786" s="1">
        <f>N(N3785)+IF(AND('💰 BÁO GIÁ'!$C$27&lt;&gt;"",OR(ISNUMBER(SEARCH('💰 BÁO GIÁ'!$C$27,$A3786)),ISNUMBER(SEARCH('💰 BÁO GIÁ'!$C$27,$B3786)))),1,0)</f>
        <v>0</v>
      </c>
      <c r="O3786" s="1" t="str">
        <f t="shared" si="119"/>
        <v/>
      </c>
    </row>
    <row r="3787" customHeight="1" spans="1:15">
      <c r="A3787" s="1" t="str">
        <f>IF('📄 RON MIẾNG'!B382="","",'📄 RON MIẾNG'!B382)</f>
        <v>HH077105</v>
      </c>
      <c r="B3787" s="1" t="str">
        <f>IF('📄 RON MIẾNG'!B382="","",'📄 RON MIẾNG'!C382)</f>
        <v>Ron miếng 6BG1 Thép - REISSE</v>
      </c>
      <c r="C3787" s="1" t="str">
        <f>IF('📄 RON MIẾNG'!B382="","","Ron miếng")</f>
        <v>Ron miếng</v>
      </c>
      <c r="D3787" s="1" t="str">
        <f>IF('📄 RON MIẾNG'!B382="","",'📄 RON MIẾNG'!F382)</f>
        <v>Cái</v>
      </c>
      <c r="E3787" s="13">
        <f>IF('📄 RON MIẾNG'!B382="","",'📄 RON MIẾNG'!G382)</f>
        <v>0</v>
      </c>
      <c r="F3787" s="13">
        <f>IF('📄 RON MIẾNG'!B382="","",'📄 RON MIẾNG'!H382)</f>
        <v>0</v>
      </c>
      <c r="G3787" s="13">
        <f>IF('📄 RON MIẾNG'!B382="","",'📄 RON MIẾNG'!I382)</f>
        <v>0</v>
      </c>
      <c r="H3787" s="13">
        <f>IF('📄 RON MIẾNG'!B382="","",'📄 RON MIẾNG'!J382)</f>
        <v>0</v>
      </c>
      <c r="I3787" s="13">
        <f>IF('📄 RON MIẾNG'!B382="","",'📄 RON MIẾNG'!K382)</f>
        <v>0</v>
      </c>
      <c r="J3787" s="1" t="str">
        <f>IF('📄 RON MIẾNG'!B382="","","")</f>
        <v/>
      </c>
      <c r="L3787" s="1">
        <f>N(L3786)+IF(AND('🔎 TRA CỨU NHANH'!$C$2&lt;&gt;"",OR(ISNUMBER(SEARCH('🔎 TRA CỨU NHANH'!$C$2,$A3787)),ISNUMBER(SEARCH('🔎 TRA CỨU NHANH'!$C$2,$B3787)))),1,0)</f>
        <v>0</v>
      </c>
      <c r="M3787" s="1" t="str">
        <f t="shared" si="118"/>
        <v/>
      </c>
      <c r="N3787" s="1">
        <f>N(N3786)+IF(AND('💰 BÁO GIÁ'!$C$27&lt;&gt;"",OR(ISNUMBER(SEARCH('💰 BÁO GIÁ'!$C$27,$A3787)),ISNUMBER(SEARCH('💰 BÁO GIÁ'!$C$27,$B3787)))),1,0)</f>
        <v>0</v>
      </c>
      <c r="O3787" s="1" t="str">
        <f t="shared" si="119"/>
        <v/>
      </c>
    </row>
    <row r="3788" customHeight="1" spans="1:15">
      <c r="A3788" s="1" t="str">
        <f>IF('📄 RON MIẾNG'!B383="","",'📄 RON MIẾNG'!B383)</f>
        <v>HH080981</v>
      </c>
      <c r="B3788" s="1" t="str">
        <f>IF('📄 RON MIẾNG'!B383="","",'📄 RON MIẾNG'!C383)</f>
        <v>Ron miếng 6BG1 amiang - MASAKO</v>
      </c>
      <c r="C3788" s="1" t="str">
        <f>IF('📄 RON MIẾNG'!B383="","","Ron miếng")</f>
        <v>Ron miếng</v>
      </c>
      <c r="D3788" s="1" t="str">
        <f>IF('📄 RON MIẾNG'!B383="","",'📄 RON MIẾNG'!F383)</f>
        <v>Cái</v>
      </c>
      <c r="E3788" s="13">
        <f>IF('📄 RON MIẾNG'!B383="","",'📄 RON MIẾNG'!G383)</f>
        <v>0</v>
      </c>
      <c r="F3788" s="13">
        <f>IF('📄 RON MIẾNG'!B383="","",'📄 RON MIẾNG'!H383)</f>
        <v>110000</v>
      </c>
      <c r="G3788" s="13">
        <f>IF('📄 RON MIẾNG'!B383="","",'📄 RON MIẾNG'!I383)</f>
        <v>120000</v>
      </c>
      <c r="H3788" s="13">
        <f>IF('📄 RON MIẾNG'!B383="","",'📄 RON MIẾNG'!J383)</f>
        <v>130000</v>
      </c>
      <c r="I3788" s="13">
        <f>IF('📄 RON MIẾNG'!B383="","",'📄 RON MIẾNG'!K383)</f>
        <v>0</v>
      </c>
      <c r="J3788" s="1" t="str">
        <f>IF('📄 RON MIẾNG'!B383="","","")</f>
        <v/>
      </c>
      <c r="L3788" s="1">
        <f>N(L3787)+IF(AND('🔎 TRA CỨU NHANH'!$C$2&lt;&gt;"",OR(ISNUMBER(SEARCH('🔎 TRA CỨU NHANH'!$C$2,$A3788)),ISNUMBER(SEARCH('🔎 TRA CỨU NHANH'!$C$2,$B3788)))),1,0)</f>
        <v>0</v>
      </c>
      <c r="M3788" s="1" t="str">
        <f t="shared" si="118"/>
        <v/>
      </c>
      <c r="N3788" s="1">
        <f>N(N3787)+IF(AND('💰 BÁO GIÁ'!$C$27&lt;&gt;"",OR(ISNUMBER(SEARCH('💰 BÁO GIÁ'!$C$27,$A3788)),ISNUMBER(SEARCH('💰 BÁO GIÁ'!$C$27,$B3788)))),1,0)</f>
        <v>0</v>
      </c>
      <c r="O3788" s="1" t="str">
        <f t="shared" si="119"/>
        <v/>
      </c>
    </row>
    <row r="3789" customHeight="1" spans="1:15">
      <c r="A3789" s="1" t="str">
        <f>IF('📄 RON MIẾNG'!B384="","",'📄 RON MIẾNG'!B384)</f>
        <v>HH070673</v>
      </c>
      <c r="B3789" s="1" t="str">
        <f>IF('📄 RON MIẾNG'!B384="","",'📄 RON MIẾNG'!C384)</f>
        <v>Ron miếng 6CT- N (24 sp) - CCEC</v>
      </c>
      <c r="C3789" s="1" t="str">
        <f>IF('📄 RON MIẾNG'!B384="","","Ron miếng")</f>
        <v>Ron miếng</v>
      </c>
      <c r="D3789" s="1" t="str">
        <f>IF('📄 RON MIẾNG'!B384="","",'📄 RON MIẾNG'!F384)</f>
        <v>Cái</v>
      </c>
      <c r="E3789" s="13">
        <f>IF('📄 RON MIẾNG'!B384="","",'📄 RON MIẾNG'!G384)</f>
        <v>0</v>
      </c>
      <c r="F3789" s="13">
        <f>IF('📄 RON MIẾNG'!B384="","",'📄 RON MIẾNG'!H384)</f>
        <v>0</v>
      </c>
      <c r="G3789" s="13">
        <f>IF('📄 RON MIẾNG'!B384="","",'📄 RON MIẾNG'!I384)</f>
        <v>0</v>
      </c>
      <c r="H3789" s="13">
        <f>IF('📄 RON MIẾNG'!B384="","",'📄 RON MIẾNG'!J384)</f>
        <v>0</v>
      </c>
      <c r="I3789" s="13">
        <f>IF('📄 RON MIẾNG'!B384="","",'📄 RON MIẾNG'!K384)</f>
        <v>0</v>
      </c>
      <c r="J3789" s="1" t="str">
        <f>IF('📄 RON MIẾNG'!B384="","","")</f>
        <v/>
      </c>
      <c r="L3789" s="1">
        <f>N(L3788)+IF(AND('🔎 TRA CỨU NHANH'!$C$2&lt;&gt;"",OR(ISNUMBER(SEARCH('🔎 TRA CỨU NHANH'!$C$2,$A3789)),ISNUMBER(SEARCH('🔎 TRA CỨU NHANH'!$C$2,$B3789)))),1,0)</f>
        <v>0</v>
      </c>
      <c r="M3789" s="1" t="str">
        <f t="shared" si="118"/>
        <v/>
      </c>
      <c r="N3789" s="1">
        <f>N(N3788)+IF(AND('💰 BÁO GIÁ'!$C$27&lt;&gt;"",OR(ISNUMBER(SEARCH('💰 BÁO GIÁ'!$C$27,$A3789)),ISNUMBER(SEARCH('💰 BÁO GIÁ'!$C$27,$B3789)))),1,0)</f>
        <v>0</v>
      </c>
      <c r="O3789" s="1" t="str">
        <f t="shared" si="119"/>
        <v/>
      </c>
    </row>
    <row r="3790" customHeight="1" spans="1:15">
      <c r="A3790" s="1" t="str">
        <f>IF('📄 RON MIẾNG'!B385="","",'📄 RON MIẾNG'!B385)</f>
        <v>HH075765</v>
      </c>
      <c r="B3790" s="1" t="str">
        <f>IF('📄 RON MIẾNG'!B385="","",'📄 RON MIẾNG'!C385)</f>
        <v>Ron miếng 6D105 amiang (không kiềng sơ mi) - MASAKO</v>
      </c>
      <c r="C3790" s="1" t="str">
        <f>IF('📄 RON MIẾNG'!B385="","","Ron miếng")</f>
        <v>Ron miếng</v>
      </c>
      <c r="D3790" s="1" t="str">
        <f>IF('📄 RON MIẾNG'!B385="","",'📄 RON MIẾNG'!F385)</f>
        <v>Cái</v>
      </c>
      <c r="E3790" s="13">
        <f>IF('📄 RON MIẾNG'!B385="","",'📄 RON MIẾNG'!G385)</f>
        <v>0</v>
      </c>
      <c r="F3790" s="13">
        <f>IF('📄 RON MIẾNG'!B385="","",'📄 RON MIẾNG'!H385)</f>
        <v>140000</v>
      </c>
      <c r="G3790" s="13">
        <f>IF('📄 RON MIẾNG'!B385="","",'📄 RON MIẾNG'!I385)</f>
        <v>150000</v>
      </c>
      <c r="H3790" s="13">
        <f>IF('📄 RON MIẾNG'!B385="","",'📄 RON MIẾNG'!J385)</f>
        <v>160000</v>
      </c>
      <c r="I3790" s="13">
        <f>IF('📄 RON MIẾNG'!B385="","",'📄 RON MIẾNG'!K385)</f>
        <v>0</v>
      </c>
      <c r="J3790" s="1" t="str">
        <f>IF('📄 RON MIẾNG'!B385="","","")</f>
        <v/>
      </c>
      <c r="L3790" s="1">
        <f>N(L3789)+IF(AND('🔎 TRA CỨU NHANH'!$C$2&lt;&gt;"",OR(ISNUMBER(SEARCH('🔎 TRA CỨU NHANH'!$C$2,$A3790)),ISNUMBER(SEARCH('🔎 TRA CỨU NHANH'!$C$2,$B3790)))),1,0)</f>
        <v>0</v>
      </c>
      <c r="M3790" s="1" t="str">
        <f t="shared" si="118"/>
        <v/>
      </c>
      <c r="N3790" s="1">
        <f>N(N3789)+IF(AND('💰 BÁO GIÁ'!$C$27&lt;&gt;"",OR(ISNUMBER(SEARCH('💰 BÁO GIÁ'!$C$27,$A3790)),ISNUMBER(SEARCH('💰 BÁO GIÁ'!$C$27,$B3790)))),1,0)</f>
        <v>0</v>
      </c>
      <c r="O3790" s="1" t="str">
        <f t="shared" si="119"/>
        <v/>
      </c>
    </row>
    <row r="3791" customHeight="1" spans="1:15">
      <c r="A3791" s="1" t="str">
        <f>IF('📄 RON MIẾNG'!B386="","",'📄 RON MIẾNG'!B386)</f>
        <v>HH078269</v>
      </c>
      <c r="B3791" s="1" t="str">
        <f>IF('📄 RON MIẾNG'!B386="","",'📄 RON MIẾNG'!C386)</f>
        <v>Ron miếng 6D108 / S6D108 thép Inox - NICE IN</v>
      </c>
      <c r="C3791" s="1" t="str">
        <f>IF('📄 RON MIẾNG'!B386="","","Ron miếng")</f>
        <v>Ron miếng</v>
      </c>
      <c r="D3791" s="1" t="str">
        <f>IF('📄 RON MIẾNG'!B386="","",'📄 RON MIẾNG'!F386)</f>
        <v>Cái</v>
      </c>
      <c r="E3791" s="13">
        <f>IF('📄 RON MIẾNG'!B386="","",'📄 RON MIẾNG'!G386)</f>
        <v>0</v>
      </c>
      <c r="F3791" s="13">
        <f>IF('📄 RON MIẾNG'!B386="","",'📄 RON MIẾNG'!H386)</f>
        <v>350000</v>
      </c>
      <c r="G3791" s="13">
        <f>IF('📄 RON MIẾNG'!B386="","",'📄 RON MIẾNG'!I386)</f>
        <v>370000</v>
      </c>
      <c r="H3791" s="13">
        <f>IF('📄 RON MIẾNG'!B386="","",'📄 RON MIẾNG'!J386)</f>
        <v>400000</v>
      </c>
      <c r="I3791" s="13">
        <f>IF('📄 RON MIẾNG'!B386="","",'📄 RON MIẾNG'!K386)</f>
        <v>0</v>
      </c>
      <c r="J3791" s="1" t="str">
        <f>IF('📄 RON MIẾNG'!B386="","","")</f>
        <v/>
      </c>
      <c r="L3791" s="1">
        <f>N(L3790)+IF(AND('🔎 TRA CỨU NHANH'!$C$2&lt;&gt;"",OR(ISNUMBER(SEARCH('🔎 TRA CỨU NHANH'!$C$2,$A3791)),ISNUMBER(SEARCH('🔎 TRA CỨU NHANH'!$C$2,$B3791)))),1,0)</f>
        <v>0</v>
      </c>
      <c r="M3791" s="1" t="str">
        <f t="shared" si="118"/>
        <v/>
      </c>
      <c r="N3791" s="1">
        <f>N(N3790)+IF(AND('💰 BÁO GIÁ'!$C$27&lt;&gt;"",OR(ISNUMBER(SEARCH('💰 BÁO GIÁ'!$C$27,$A3791)),ISNUMBER(SEARCH('💰 BÁO GIÁ'!$C$27,$B3791)))),1,0)</f>
        <v>0</v>
      </c>
      <c r="O3791" s="1" t="str">
        <f t="shared" si="119"/>
        <v/>
      </c>
    </row>
    <row r="3792" customHeight="1" spans="1:15">
      <c r="A3792" s="1" t="str">
        <f>IF('📄 RON MIẾNG'!B387="","",'📄 RON MIẾNG'!B387)</f>
        <v>HH078739</v>
      </c>
      <c r="B3792" s="1" t="str">
        <f>IF('📄 RON MIẾNG'!B387="","",'📄 RON MIẾNG'!C387)</f>
        <v>Ron miếng 6D114-T (S6D114, 6CT-24V, 6L 375), GP - NICE IN</v>
      </c>
      <c r="C3792" s="1" t="str">
        <f>IF('📄 RON MIẾNG'!B387="","","Ron miếng")</f>
        <v>Ron miếng</v>
      </c>
      <c r="D3792" s="1" t="str">
        <f>IF('📄 RON MIẾNG'!B387="","",'📄 RON MIẾNG'!F387)</f>
        <v>Cái</v>
      </c>
      <c r="E3792" s="13">
        <f>IF('📄 RON MIẾNG'!B387="","",'📄 RON MIẾNG'!G387)</f>
        <v>0</v>
      </c>
      <c r="F3792" s="13">
        <f>IF('📄 RON MIẾNG'!B387="","",'📄 RON MIẾNG'!H387)</f>
        <v>390000</v>
      </c>
      <c r="G3792" s="13">
        <f>IF('📄 RON MIẾNG'!B387="","",'📄 RON MIẾNG'!I387)</f>
        <v>410000</v>
      </c>
      <c r="H3792" s="13">
        <f>IF('📄 RON MIẾNG'!B387="","",'📄 RON MIẾNG'!J387)</f>
        <v>450000</v>
      </c>
      <c r="I3792" s="13">
        <f>IF('📄 RON MIẾNG'!B387="","",'📄 RON MIẾNG'!K387)</f>
        <v>0</v>
      </c>
      <c r="J3792" s="1" t="str">
        <f>IF('📄 RON MIẾNG'!B387="","","")</f>
        <v/>
      </c>
      <c r="L3792" s="1">
        <f>N(L3791)+IF(AND('🔎 TRA CỨU NHANH'!$C$2&lt;&gt;"",OR(ISNUMBER(SEARCH('🔎 TRA CỨU NHANH'!$C$2,$A3792)),ISNUMBER(SEARCH('🔎 TRA CỨU NHANH'!$C$2,$B3792)))),1,0)</f>
        <v>0</v>
      </c>
      <c r="M3792" s="1" t="str">
        <f t="shared" si="118"/>
        <v/>
      </c>
      <c r="N3792" s="1">
        <f>N(N3791)+IF(AND('💰 BÁO GIÁ'!$C$27&lt;&gt;"",OR(ISNUMBER(SEARCH('💰 BÁO GIÁ'!$C$27,$A3792)),ISNUMBER(SEARCH('💰 BÁO GIÁ'!$C$27,$B3792)))),1,0)</f>
        <v>0</v>
      </c>
      <c r="O3792" s="1" t="str">
        <f t="shared" si="119"/>
        <v/>
      </c>
    </row>
    <row r="3793" customHeight="1" spans="1:15">
      <c r="A3793" s="1" t="str">
        <f>IF('📄 RON MIẾNG'!B388="","",'📄 RON MIẾNG'!B388)</f>
        <v>HH077232</v>
      </c>
      <c r="B3793" s="1" t="str">
        <f>IF('📄 RON MIẾNG'!B388="","",'📄 RON MIẾNG'!C388)</f>
        <v>Ron miếng 6D14 - TONYCO</v>
      </c>
      <c r="C3793" s="1" t="str">
        <f>IF('📄 RON MIẾNG'!B388="","","Ron miếng")</f>
        <v>Ron miếng</v>
      </c>
      <c r="D3793" s="1" t="str">
        <f>IF('📄 RON MIẾNG'!B388="","",'📄 RON MIẾNG'!F388)</f>
        <v>Cái</v>
      </c>
      <c r="E3793" s="13">
        <f>IF('📄 RON MIẾNG'!B388="","",'📄 RON MIẾNG'!G388)</f>
        <v>0</v>
      </c>
      <c r="F3793" s="13">
        <f>IF('📄 RON MIẾNG'!B388="","",'📄 RON MIẾNG'!H388)</f>
        <v>0</v>
      </c>
      <c r="G3793" s="13">
        <f>IF('📄 RON MIẾNG'!B388="","",'📄 RON MIẾNG'!I388)</f>
        <v>0</v>
      </c>
      <c r="H3793" s="13">
        <f>IF('📄 RON MIẾNG'!B388="","",'📄 RON MIẾNG'!J388)</f>
        <v>0</v>
      </c>
      <c r="I3793" s="13">
        <f>IF('📄 RON MIẾNG'!B388="","",'📄 RON MIẾNG'!K388)</f>
        <v>0</v>
      </c>
      <c r="J3793" s="1" t="str">
        <f>IF('📄 RON MIẾNG'!B388="","","")</f>
        <v/>
      </c>
      <c r="L3793" s="1">
        <f>N(L3792)+IF(AND('🔎 TRA CỨU NHANH'!$C$2&lt;&gt;"",OR(ISNUMBER(SEARCH('🔎 TRA CỨU NHANH'!$C$2,$A3793)),ISNUMBER(SEARCH('🔎 TRA CỨU NHANH'!$C$2,$B3793)))),1,0)</f>
        <v>0</v>
      </c>
      <c r="M3793" s="1" t="str">
        <f t="shared" si="118"/>
        <v/>
      </c>
      <c r="N3793" s="1">
        <f>N(N3792)+IF(AND('💰 BÁO GIÁ'!$C$27&lt;&gt;"",OR(ISNUMBER(SEARCH('💰 BÁO GIÁ'!$C$27,$A3793)),ISNUMBER(SEARCH('💰 BÁO GIÁ'!$C$27,$B3793)))),1,0)</f>
        <v>0</v>
      </c>
      <c r="O3793" s="1" t="str">
        <f t="shared" si="119"/>
        <v/>
      </c>
    </row>
    <row r="3794" customHeight="1" spans="1:15">
      <c r="A3794" s="1" t="str">
        <f>IF('📄 RON MIẾNG'!B389="","",'📄 RON MIẾNG'!B389)</f>
        <v>HH080071</v>
      </c>
      <c r="B3794" s="1" t="str">
        <f>IF('📄 RON MIẾNG'!B389="","",'📄 RON MIẾNG'!C389)</f>
        <v>Ron miếng 6D14 amiang - MASAKO</v>
      </c>
      <c r="C3794" s="1" t="str">
        <f>IF('📄 RON MIẾNG'!B389="","","Ron miếng")</f>
        <v>Ron miếng</v>
      </c>
      <c r="D3794" s="1" t="str">
        <f>IF('📄 RON MIẾNG'!B389="","",'📄 RON MIẾNG'!F389)</f>
        <v>Cái</v>
      </c>
      <c r="E3794" s="13">
        <f>IF('📄 RON MIẾNG'!B389="","",'📄 RON MIẾNG'!G389)</f>
        <v>0</v>
      </c>
      <c r="F3794" s="13">
        <f>IF('📄 RON MIẾNG'!B389="","",'📄 RON MIẾNG'!H389)</f>
        <v>150000</v>
      </c>
      <c r="G3794" s="13">
        <f>IF('📄 RON MIẾNG'!B389="","",'📄 RON MIẾNG'!I389)</f>
        <v>160000</v>
      </c>
      <c r="H3794" s="13">
        <f>IF('📄 RON MIẾNG'!B389="","",'📄 RON MIẾNG'!J389)</f>
        <v>180000</v>
      </c>
      <c r="I3794" s="13">
        <f>IF('📄 RON MIẾNG'!B389="","",'📄 RON MIẾNG'!K389)</f>
        <v>0</v>
      </c>
      <c r="J3794" s="1" t="str">
        <f>IF('📄 RON MIẾNG'!B389="","","")</f>
        <v/>
      </c>
      <c r="L3794" s="1">
        <f>N(L3793)+IF(AND('🔎 TRA CỨU NHANH'!$C$2&lt;&gt;"",OR(ISNUMBER(SEARCH('🔎 TRA CỨU NHANH'!$C$2,$A3794)),ISNUMBER(SEARCH('🔎 TRA CỨU NHANH'!$C$2,$B3794)))),1,0)</f>
        <v>0</v>
      </c>
      <c r="M3794" s="1" t="str">
        <f t="shared" si="118"/>
        <v/>
      </c>
      <c r="N3794" s="1">
        <f>N(N3793)+IF(AND('💰 BÁO GIÁ'!$C$27&lt;&gt;"",OR(ISNUMBER(SEARCH('💰 BÁO GIÁ'!$C$27,$A3794)),ISNUMBER(SEARCH('💰 BÁO GIÁ'!$C$27,$B3794)))),1,0)</f>
        <v>0</v>
      </c>
      <c r="O3794" s="1" t="str">
        <f t="shared" si="119"/>
        <v/>
      </c>
    </row>
    <row r="3795" customHeight="1" spans="1:15">
      <c r="A3795" s="1" t="str">
        <f>IF('📄 RON MIẾNG'!B390="","",'📄 RON MIẾNG'!B390)</f>
        <v>HH078923</v>
      </c>
      <c r="B3795" s="1" t="str">
        <f>IF('📄 RON MIẾNG'!B390="","",'📄 RON MIẾNG'!C390)</f>
        <v>Ron miếng 6D15 amiang - NICE IN</v>
      </c>
      <c r="C3795" s="1" t="str">
        <f>IF('📄 RON MIẾNG'!B390="","","Ron miếng")</f>
        <v>Ron miếng</v>
      </c>
      <c r="D3795" s="1" t="str">
        <f>IF('📄 RON MIẾNG'!B390="","",'📄 RON MIẾNG'!F390)</f>
        <v>Cái</v>
      </c>
      <c r="E3795" s="13">
        <f>IF('📄 RON MIẾNG'!B390="","",'📄 RON MIẾNG'!G390)</f>
        <v>0</v>
      </c>
      <c r="F3795" s="13">
        <f>IF('📄 RON MIẾNG'!B390="","",'📄 RON MIẾNG'!H390)</f>
        <v>150000</v>
      </c>
      <c r="G3795" s="13">
        <f>IF('📄 RON MIẾNG'!B390="","",'📄 RON MIẾNG'!I390)</f>
        <v>160000</v>
      </c>
      <c r="H3795" s="13">
        <f>IF('📄 RON MIẾNG'!B390="","",'📄 RON MIẾNG'!J390)</f>
        <v>180000</v>
      </c>
      <c r="I3795" s="13">
        <f>IF('📄 RON MIẾNG'!B390="","",'📄 RON MIẾNG'!K390)</f>
        <v>0</v>
      </c>
      <c r="J3795" s="1" t="str">
        <f>IF('📄 RON MIẾNG'!B390="","","")</f>
        <v/>
      </c>
      <c r="L3795" s="1">
        <f>N(L3794)+IF(AND('🔎 TRA CỨU NHANH'!$C$2&lt;&gt;"",OR(ISNUMBER(SEARCH('🔎 TRA CỨU NHANH'!$C$2,$A3795)),ISNUMBER(SEARCH('🔎 TRA CỨU NHANH'!$C$2,$B3795)))),1,0)</f>
        <v>0</v>
      </c>
      <c r="M3795" s="1" t="str">
        <f t="shared" si="118"/>
        <v/>
      </c>
      <c r="N3795" s="1">
        <f>N(N3794)+IF(AND('💰 BÁO GIÁ'!$C$27&lt;&gt;"",OR(ISNUMBER(SEARCH('💰 BÁO GIÁ'!$C$27,$A3795)),ISNUMBER(SEARCH('💰 BÁO GIÁ'!$C$27,$B3795)))),1,0)</f>
        <v>0</v>
      </c>
      <c r="O3795" s="1" t="str">
        <f t="shared" si="119"/>
        <v/>
      </c>
    </row>
    <row r="3796" customHeight="1" spans="1:15">
      <c r="A3796" s="1" t="str">
        <f>IF('📄 RON MIẾNG'!B391="","",'📄 RON MIẾNG'!B391)</f>
        <v>HH078725</v>
      </c>
      <c r="B3796" s="1" t="str">
        <f>IF('📄 RON MIẾNG'!B391="","",'📄 RON MIẾNG'!C391)</f>
        <v>Ron miếng 6D16 amiang (cho sơ mi ko gờ ron) - NICE</v>
      </c>
      <c r="C3796" s="1" t="str">
        <f>IF('📄 RON MIẾNG'!B391="","","Ron miếng")</f>
        <v>Ron miếng</v>
      </c>
      <c r="D3796" s="1" t="str">
        <f>IF('📄 RON MIẾNG'!B391="","",'📄 RON MIẾNG'!F391)</f>
        <v>Cái</v>
      </c>
      <c r="E3796" s="13">
        <f>IF('📄 RON MIẾNG'!B391="","",'📄 RON MIẾNG'!G391)</f>
        <v>0</v>
      </c>
      <c r="F3796" s="13">
        <f>IF('📄 RON MIẾNG'!B391="","",'📄 RON MIẾNG'!H391)</f>
        <v>0</v>
      </c>
      <c r="G3796" s="13">
        <f>IF('📄 RON MIẾNG'!B391="","",'📄 RON MIẾNG'!I391)</f>
        <v>0</v>
      </c>
      <c r="H3796" s="13">
        <f>IF('📄 RON MIẾNG'!B391="","",'📄 RON MIẾNG'!J391)</f>
        <v>0</v>
      </c>
      <c r="I3796" s="13">
        <f>IF('📄 RON MIẾNG'!B391="","",'📄 RON MIẾNG'!K391)</f>
        <v>0</v>
      </c>
      <c r="J3796" s="1" t="str">
        <f>IF('📄 RON MIẾNG'!B391="","","")</f>
        <v/>
      </c>
      <c r="L3796" s="1">
        <f>N(L3795)+IF(AND('🔎 TRA CỨU NHANH'!$C$2&lt;&gt;"",OR(ISNUMBER(SEARCH('🔎 TRA CỨU NHANH'!$C$2,$A3796)),ISNUMBER(SEARCH('🔎 TRA CỨU NHANH'!$C$2,$B3796)))),1,0)</f>
        <v>0</v>
      </c>
      <c r="M3796" s="1" t="str">
        <f t="shared" si="118"/>
        <v/>
      </c>
      <c r="N3796" s="1">
        <f>N(N3795)+IF(AND('💰 BÁO GIÁ'!$C$27&lt;&gt;"",OR(ISNUMBER(SEARCH('💰 BÁO GIÁ'!$C$27,$A3796)),ISNUMBER(SEARCH('💰 BÁO GIÁ'!$C$27,$B3796)))),1,0)</f>
        <v>0</v>
      </c>
      <c r="O3796" s="1" t="str">
        <f t="shared" si="119"/>
        <v/>
      </c>
    </row>
    <row r="3797" customHeight="1" spans="1:15">
      <c r="A3797" s="1" t="str">
        <f>IF('📄 RON MIẾNG'!B392="","",'📄 RON MIẾNG'!B392)</f>
        <v>HH00990</v>
      </c>
      <c r="B3797" s="1" t="str">
        <f>IF('📄 RON MIẾNG'!B392="","",'📄 RON MIẾNG'!C392)</f>
        <v>Ron miếng 6D16T - CGP/ PACIFIC</v>
      </c>
      <c r="C3797" s="1" t="str">
        <f>IF('📄 RON MIẾNG'!B392="","","Ron miếng")</f>
        <v>Ron miếng</v>
      </c>
      <c r="D3797" s="1" t="str">
        <f>IF('📄 RON MIẾNG'!B392="","",'📄 RON MIẾNG'!F392)</f>
        <v>Cái</v>
      </c>
      <c r="E3797" s="13">
        <f>IF('📄 RON MIẾNG'!B392="","",'📄 RON MIẾNG'!G392)</f>
        <v>0</v>
      </c>
      <c r="F3797" s="13">
        <f>IF('📄 RON MIẾNG'!B392="","",'📄 RON MIẾNG'!H392)</f>
        <v>0</v>
      </c>
      <c r="G3797" s="13">
        <f>IF('📄 RON MIẾNG'!B392="","",'📄 RON MIẾNG'!I392)</f>
        <v>0</v>
      </c>
      <c r="H3797" s="13">
        <f>IF('📄 RON MIẾNG'!B392="","",'📄 RON MIẾNG'!J392)</f>
        <v>0</v>
      </c>
      <c r="I3797" s="13">
        <f>IF('📄 RON MIẾNG'!B392="","",'📄 RON MIẾNG'!K392)</f>
        <v>0</v>
      </c>
      <c r="J3797" s="1" t="str">
        <f>IF('📄 RON MIẾNG'!B392="","","")</f>
        <v/>
      </c>
      <c r="L3797" s="1">
        <f>N(L3796)+IF(AND('🔎 TRA CỨU NHANH'!$C$2&lt;&gt;"",OR(ISNUMBER(SEARCH('🔎 TRA CỨU NHANH'!$C$2,$A3797)),ISNUMBER(SEARCH('🔎 TRA CỨU NHANH'!$C$2,$B3797)))),1,0)</f>
        <v>0</v>
      </c>
      <c r="M3797" s="1" t="str">
        <f t="shared" si="118"/>
        <v/>
      </c>
      <c r="N3797" s="1">
        <f>N(N3796)+IF(AND('💰 BÁO GIÁ'!$C$27&lt;&gt;"",OR(ISNUMBER(SEARCH('💰 BÁO GIÁ'!$C$27,$A3797)),ISNUMBER(SEARCH('💰 BÁO GIÁ'!$C$27,$B3797)))),1,0)</f>
        <v>0</v>
      </c>
      <c r="O3797" s="1" t="str">
        <f t="shared" si="119"/>
        <v/>
      </c>
    </row>
    <row r="3798" customHeight="1" spans="1:15">
      <c r="A3798" s="1" t="str">
        <f>IF('📄 RON MIẾNG'!B393="","",'📄 RON MIẾNG'!B393)</f>
        <v>HH077340</v>
      </c>
      <c r="B3798" s="1" t="str">
        <f>IF('📄 RON MIẾNG'!B393="","",'📄 RON MIẾNG'!C393)</f>
        <v>Ron miếng 6D170/S6D170 - Thép (đời cơ) - NICE IN</v>
      </c>
      <c r="C3798" s="1" t="str">
        <f>IF('📄 RON MIẾNG'!B393="","","Ron miếng")</f>
        <v>Ron miếng</v>
      </c>
      <c r="D3798" s="1" t="str">
        <f>IF('📄 RON MIẾNG'!B393="","",'📄 RON MIẾNG'!F393)</f>
        <v>Bộ</v>
      </c>
      <c r="E3798" s="13">
        <f>IF('📄 RON MIẾNG'!B393="","",'📄 RON MIẾNG'!G393)</f>
        <v>0</v>
      </c>
      <c r="F3798" s="13">
        <f>IF('📄 RON MIẾNG'!B393="","",'📄 RON MIẾNG'!H393)</f>
        <v>1300000</v>
      </c>
      <c r="G3798" s="13">
        <f>IF('📄 RON MIẾNG'!B393="","",'📄 RON MIẾNG'!I393)</f>
        <v>1400000</v>
      </c>
      <c r="H3798" s="13">
        <f>IF('📄 RON MIẾNG'!B393="","",'📄 RON MIẾNG'!J393)</f>
        <v>1500000</v>
      </c>
      <c r="I3798" s="13">
        <f>IF('📄 RON MIẾNG'!B393="","",'📄 RON MIẾNG'!K393)</f>
        <v>0</v>
      </c>
      <c r="J3798" s="1" t="str">
        <f>IF('📄 RON MIẾNG'!B393="","","")</f>
        <v/>
      </c>
      <c r="L3798" s="1">
        <f>N(L3797)+IF(AND('🔎 TRA CỨU NHANH'!$C$2&lt;&gt;"",OR(ISNUMBER(SEARCH('🔎 TRA CỨU NHANH'!$C$2,$A3798)),ISNUMBER(SEARCH('🔎 TRA CỨU NHANH'!$C$2,$B3798)))),1,0)</f>
        <v>0</v>
      </c>
      <c r="M3798" s="1" t="str">
        <f t="shared" si="118"/>
        <v/>
      </c>
      <c r="N3798" s="1">
        <f>N(N3797)+IF(AND('💰 BÁO GIÁ'!$C$27&lt;&gt;"",OR(ISNUMBER(SEARCH('💰 BÁO GIÁ'!$C$27,$A3798)),ISNUMBER(SEARCH('💰 BÁO GIÁ'!$C$27,$B3798)))),1,0)</f>
        <v>0</v>
      </c>
      <c r="O3798" s="1" t="str">
        <f t="shared" si="119"/>
        <v/>
      </c>
    </row>
    <row r="3799" customHeight="1" spans="1:15">
      <c r="A3799" s="1" t="str">
        <f>IF('📄 RON MIẾNG'!B394="","",'📄 RON MIẾNG'!B394)</f>
        <v>HH077341</v>
      </c>
      <c r="B3799" s="1" t="str">
        <f>IF('📄 RON MIẾNG'!B394="","",'📄 RON MIẾNG'!C394)</f>
        <v>Ron miếng 6D170/S6D170/SAA6D170E - Thép (đời điện) - NICE IN</v>
      </c>
      <c r="C3799" s="1" t="str">
        <f>IF('📄 RON MIẾNG'!B394="","","Ron miếng")</f>
        <v>Ron miếng</v>
      </c>
      <c r="D3799" s="1" t="str">
        <f>IF('📄 RON MIẾNG'!B394="","",'📄 RON MIẾNG'!F394)</f>
        <v>Bộ</v>
      </c>
      <c r="E3799" s="13">
        <f>IF('📄 RON MIẾNG'!B394="","",'📄 RON MIẾNG'!G394)</f>
        <v>0</v>
      </c>
      <c r="F3799" s="13">
        <f>IF('📄 RON MIẾNG'!B394="","",'📄 RON MIẾNG'!H394)</f>
        <v>1700000</v>
      </c>
      <c r="G3799" s="13">
        <f>IF('📄 RON MIẾNG'!B394="","",'📄 RON MIẾNG'!I394)</f>
        <v>1800000</v>
      </c>
      <c r="H3799" s="13">
        <f>IF('📄 RON MIẾNG'!B394="","",'📄 RON MIẾNG'!J394)</f>
        <v>2000000</v>
      </c>
      <c r="I3799" s="13">
        <f>IF('📄 RON MIẾNG'!B394="","",'📄 RON MIẾNG'!K394)</f>
        <v>0</v>
      </c>
      <c r="J3799" s="1" t="str">
        <f>IF('📄 RON MIẾNG'!B394="","","")</f>
        <v/>
      </c>
      <c r="L3799" s="1">
        <f>N(L3798)+IF(AND('🔎 TRA CỨU NHANH'!$C$2&lt;&gt;"",OR(ISNUMBER(SEARCH('🔎 TRA CỨU NHANH'!$C$2,$A3799)),ISNUMBER(SEARCH('🔎 TRA CỨU NHANH'!$C$2,$B3799)))),1,0)</f>
        <v>0</v>
      </c>
      <c r="M3799" s="1" t="str">
        <f t="shared" si="118"/>
        <v/>
      </c>
      <c r="N3799" s="1">
        <f>N(N3798)+IF(AND('💰 BÁO GIÁ'!$C$27&lt;&gt;"",OR(ISNUMBER(SEARCH('💰 BÁO GIÁ'!$C$27,$A3799)),ISNUMBER(SEARCH('💰 BÁO GIÁ'!$C$27,$B3799)))),1,0)</f>
        <v>0</v>
      </c>
      <c r="O3799" s="1" t="str">
        <f t="shared" si="119"/>
        <v/>
      </c>
    </row>
    <row r="3800" customHeight="1" spans="1:15">
      <c r="A3800" s="1" t="str">
        <f>IF('📄 RON MIẾNG'!B395="","",'📄 RON MIẾNG'!B395)</f>
        <v>HH074776</v>
      </c>
      <c r="B3800" s="1" t="str">
        <f>IF('📄 RON MIẾNG'!B395="","",'📄 RON MIẾNG'!C395)</f>
        <v>Ron miếng 6D22/6D22T/6D24 Thép - PACIFIC</v>
      </c>
      <c r="C3800" s="1" t="str">
        <f>IF('📄 RON MIẾNG'!B395="","","Ron miếng")</f>
        <v>Ron miếng</v>
      </c>
      <c r="D3800" s="1" t="str">
        <f>IF('📄 RON MIẾNG'!B395="","",'📄 RON MIẾNG'!F395)</f>
        <v>Bộ</v>
      </c>
      <c r="E3800" s="13">
        <f>IF('📄 RON MIẾNG'!B395="","",'📄 RON MIẾNG'!G395)</f>
        <v>0</v>
      </c>
      <c r="F3800" s="13">
        <f>IF('📄 RON MIẾNG'!B395="","",'📄 RON MIẾNG'!H395)</f>
        <v>0</v>
      </c>
      <c r="G3800" s="13">
        <f>IF('📄 RON MIẾNG'!B395="","",'📄 RON MIẾNG'!I395)</f>
        <v>0</v>
      </c>
      <c r="H3800" s="13">
        <f>IF('📄 RON MIẾNG'!B395="","",'📄 RON MIẾNG'!J395)</f>
        <v>0</v>
      </c>
      <c r="I3800" s="13">
        <f>IF('📄 RON MIẾNG'!B395="","",'📄 RON MIẾNG'!K395)</f>
        <v>0</v>
      </c>
      <c r="J3800" s="1" t="str">
        <f>IF('📄 RON MIẾNG'!B395="","","")</f>
        <v/>
      </c>
      <c r="L3800" s="1">
        <f>N(L3799)+IF(AND('🔎 TRA CỨU NHANH'!$C$2&lt;&gt;"",OR(ISNUMBER(SEARCH('🔎 TRA CỨU NHANH'!$C$2,$A3800)),ISNUMBER(SEARCH('🔎 TRA CỨU NHANH'!$C$2,$B3800)))),1,0)</f>
        <v>0</v>
      </c>
      <c r="M3800" s="1" t="str">
        <f t="shared" si="118"/>
        <v/>
      </c>
      <c r="N3800" s="1">
        <f>N(N3799)+IF(AND('💰 BÁO GIÁ'!$C$27&lt;&gt;"",OR(ISNUMBER(SEARCH('💰 BÁO GIÁ'!$C$27,$A3800)),ISNUMBER(SEARCH('💰 BÁO GIÁ'!$C$27,$B3800)))),1,0)</f>
        <v>0</v>
      </c>
      <c r="O3800" s="1" t="str">
        <f t="shared" si="119"/>
        <v/>
      </c>
    </row>
    <row r="3801" customHeight="1" spans="1:15">
      <c r="A3801" s="1" t="str">
        <f>IF('📄 RON MIẾNG'!B396="","",'📄 RON MIẾNG'!B396)</f>
        <v>HH078549</v>
      </c>
      <c r="B3801" s="1" t="str">
        <f>IF('📄 RON MIẾNG'!B396="","",'📄 RON MIẾNG'!C396)</f>
        <v>Ron miếng 6D22/6D24 Thép (Inox, stainless)  - NICE IN</v>
      </c>
      <c r="C3801" s="1" t="str">
        <f>IF('📄 RON MIẾNG'!B396="","","Ron miếng")</f>
        <v>Ron miếng</v>
      </c>
      <c r="D3801" s="1" t="str">
        <f>IF('📄 RON MIẾNG'!B396="","",'📄 RON MIẾNG'!F396)</f>
        <v>Bộ</v>
      </c>
      <c r="E3801" s="13">
        <f>IF('📄 RON MIẾNG'!B396="","",'📄 RON MIẾNG'!G396)</f>
        <v>0</v>
      </c>
      <c r="F3801" s="13">
        <f>IF('📄 RON MIẾNG'!B396="","",'📄 RON MIẾNG'!H396)</f>
        <v>620000</v>
      </c>
      <c r="G3801" s="13">
        <f>IF('📄 RON MIẾNG'!B396="","",'📄 RON MIẾNG'!I396)</f>
        <v>660000</v>
      </c>
      <c r="H3801" s="13">
        <f>IF('📄 RON MIẾNG'!B396="","",'📄 RON MIẾNG'!J396)</f>
        <v>700000</v>
      </c>
      <c r="I3801" s="13">
        <f>IF('📄 RON MIẾNG'!B396="","",'📄 RON MIẾNG'!K396)</f>
        <v>0</v>
      </c>
      <c r="J3801" s="1" t="str">
        <f>IF('📄 RON MIẾNG'!B396="","","")</f>
        <v/>
      </c>
      <c r="L3801" s="1">
        <f>N(L3800)+IF(AND('🔎 TRA CỨU NHANH'!$C$2&lt;&gt;"",OR(ISNUMBER(SEARCH('🔎 TRA CỨU NHANH'!$C$2,$A3801)),ISNUMBER(SEARCH('🔎 TRA CỨU NHANH'!$C$2,$B3801)))),1,0)</f>
        <v>0</v>
      </c>
      <c r="M3801" s="1" t="str">
        <f t="shared" si="118"/>
        <v/>
      </c>
      <c r="N3801" s="1">
        <f>N(N3800)+IF(AND('💰 BÁO GIÁ'!$C$27&lt;&gt;"",OR(ISNUMBER(SEARCH('💰 BÁO GIÁ'!$C$27,$A3801)),ISNUMBER(SEARCH('💰 BÁO GIÁ'!$C$27,$B3801)))),1,0)</f>
        <v>0</v>
      </c>
      <c r="O3801" s="1" t="str">
        <f t="shared" si="119"/>
        <v/>
      </c>
    </row>
    <row r="3802" customHeight="1" spans="1:15">
      <c r="A3802" s="1" t="str">
        <f>IF('📄 RON MIẾNG'!B397="","",'📄 RON MIẾNG'!B397)</f>
        <v>HH076452</v>
      </c>
      <c r="B3802" s="1" t="str">
        <f>IF('📄 RON MIẾNG'!B397="","",'📄 RON MIẾNG'!C397)</f>
        <v>Ron miếng 6D31/6D31T Thép - MASAKO</v>
      </c>
      <c r="C3802" s="1" t="str">
        <f>IF('📄 RON MIẾNG'!B397="","","Ron miếng")</f>
        <v>Ron miếng</v>
      </c>
      <c r="D3802" s="1" t="str">
        <f>IF('📄 RON MIẾNG'!B397="","",'📄 RON MIẾNG'!F397)</f>
        <v>Cái</v>
      </c>
      <c r="E3802" s="13">
        <f>IF('📄 RON MIẾNG'!B397="","",'📄 RON MIẾNG'!G397)</f>
        <v>0</v>
      </c>
      <c r="F3802" s="13">
        <f>IF('📄 RON MIẾNG'!B397="","",'📄 RON MIẾNG'!H397)</f>
        <v>210000</v>
      </c>
      <c r="G3802" s="13">
        <f>IF('📄 RON MIẾNG'!B397="","",'📄 RON MIẾNG'!I397)</f>
        <v>250000</v>
      </c>
      <c r="H3802" s="13">
        <f>IF('📄 RON MIẾNG'!B397="","",'📄 RON MIẾNG'!J397)</f>
        <v>280000</v>
      </c>
      <c r="I3802" s="13">
        <f>IF('📄 RON MIẾNG'!B397="","",'📄 RON MIẾNG'!K397)</f>
        <v>0</v>
      </c>
      <c r="J3802" s="1" t="str">
        <f>IF('📄 RON MIẾNG'!B397="","","")</f>
        <v/>
      </c>
      <c r="L3802" s="1">
        <f>N(L3801)+IF(AND('🔎 TRA CỨU NHANH'!$C$2&lt;&gt;"",OR(ISNUMBER(SEARCH('🔎 TRA CỨU NHANH'!$C$2,$A3802)),ISNUMBER(SEARCH('🔎 TRA CỨU NHANH'!$C$2,$B3802)))),1,0)</f>
        <v>0</v>
      </c>
      <c r="M3802" s="1" t="str">
        <f t="shared" si="118"/>
        <v/>
      </c>
      <c r="N3802" s="1">
        <f>N(N3801)+IF(AND('💰 BÁO GIÁ'!$C$27&lt;&gt;"",OR(ISNUMBER(SEARCH('💰 BÁO GIÁ'!$C$27,$A3802)),ISNUMBER(SEARCH('💰 BÁO GIÁ'!$C$27,$B3802)))),1,0)</f>
        <v>0</v>
      </c>
      <c r="O3802" s="1" t="str">
        <f t="shared" si="119"/>
        <v/>
      </c>
    </row>
    <row r="3803" customHeight="1" spans="1:15">
      <c r="A3803" s="1" t="str">
        <f>IF('📄 RON MIẾNG'!B398="","",'📄 RON MIẾNG'!B398)</f>
        <v>HH078262</v>
      </c>
      <c r="B3803" s="1" t="str">
        <f>IF('📄 RON MIẾNG'!B398="","",'📄 RON MIẾNG'!C398)</f>
        <v>Ron miếng 6D31/6D31T Thép - NICE IN</v>
      </c>
      <c r="C3803" s="1" t="str">
        <f>IF('📄 RON MIẾNG'!B398="","","Ron miếng")</f>
        <v>Ron miếng</v>
      </c>
      <c r="D3803" s="1" t="str">
        <f>IF('📄 RON MIẾNG'!B398="","",'📄 RON MIẾNG'!F398)</f>
        <v>Cái</v>
      </c>
      <c r="E3803" s="13">
        <f>IF('📄 RON MIẾNG'!B398="","",'📄 RON MIẾNG'!G398)</f>
        <v>0</v>
      </c>
      <c r="F3803" s="13">
        <f>IF('📄 RON MIẾNG'!B398="","",'📄 RON MIẾNG'!H398)</f>
        <v>210000</v>
      </c>
      <c r="G3803" s="13">
        <f>IF('📄 RON MIẾNG'!B398="","",'📄 RON MIẾNG'!I398)</f>
        <v>250000</v>
      </c>
      <c r="H3803" s="13">
        <f>IF('📄 RON MIẾNG'!B398="","",'📄 RON MIẾNG'!J398)</f>
        <v>280000</v>
      </c>
      <c r="I3803" s="13">
        <f>IF('📄 RON MIẾNG'!B398="","",'📄 RON MIẾNG'!K398)</f>
        <v>0</v>
      </c>
      <c r="J3803" s="1" t="str">
        <f>IF('📄 RON MIẾNG'!B398="","","")</f>
        <v/>
      </c>
      <c r="L3803" s="1">
        <f>N(L3802)+IF(AND('🔎 TRA CỨU NHANH'!$C$2&lt;&gt;"",OR(ISNUMBER(SEARCH('🔎 TRA CỨU NHANH'!$C$2,$A3803)),ISNUMBER(SEARCH('🔎 TRA CỨU NHANH'!$C$2,$B3803)))),1,0)</f>
        <v>0</v>
      </c>
      <c r="M3803" s="1" t="str">
        <f t="shared" si="118"/>
        <v/>
      </c>
      <c r="N3803" s="1">
        <f>N(N3802)+IF(AND('💰 BÁO GIÁ'!$C$27&lt;&gt;"",OR(ISNUMBER(SEARCH('💰 BÁO GIÁ'!$C$27,$A3803)),ISNUMBER(SEARCH('💰 BÁO GIÁ'!$C$27,$B3803)))),1,0)</f>
        <v>0</v>
      </c>
      <c r="O3803" s="1" t="str">
        <f t="shared" si="119"/>
        <v/>
      </c>
    </row>
    <row r="3804" customHeight="1" spans="1:15">
      <c r="A3804" s="1" t="str">
        <f>IF('📄 RON MIẾNG'!B399="","",'📄 RON MIẾNG'!B399)</f>
        <v>HH00801</v>
      </c>
      <c r="B3804" s="1" t="str">
        <f>IF('📄 RON MIẾNG'!B399="","",'📄 RON MIẾNG'!C399)</f>
        <v>Ron miếng 6D34 hợp kim - DF</v>
      </c>
      <c r="C3804" s="1" t="str">
        <f>IF('📄 RON MIẾNG'!B399="","","Ron miếng")</f>
        <v>Ron miếng</v>
      </c>
      <c r="D3804" s="1" t="str">
        <f>IF('📄 RON MIẾNG'!B399="","",'📄 RON MIẾNG'!F399)</f>
        <v>Cái</v>
      </c>
      <c r="E3804" s="13">
        <f>IF('📄 RON MIẾNG'!B399="","",'📄 RON MIẾNG'!G399)</f>
        <v>0</v>
      </c>
      <c r="F3804" s="13">
        <f>IF('📄 RON MIẾNG'!B399="","",'📄 RON MIẾNG'!H399)</f>
        <v>0</v>
      </c>
      <c r="G3804" s="13">
        <f>IF('📄 RON MIẾNG'!B399="","",'📄 RON MIẾNG'!I399)</f>
        <v>285000</v>
      </c>
      <c r="H3804" s="13">
        <f>IF('📄 RON MIẾNG'!B399="","",'📄 RON MIẾNG'!J399)</f>
        <v>300000</v>
      </c>
      <c r="I3804" s="13">
        <f>IF('📄 RON MIẾNG'!B399="","",'📄 RON MIẾNG'!K399)</f>
        <v>0</v>
      </c>
      <c r="J3804" s="1" t="str">
        <f>IF('📄 RON MIẾNG'!B399="","","")</f>
        <v/>
      </c>
      <c r="L3804" s="1">
        <f>N(L3803)+IF(AND('🔎 TRA CỨU NHANH'!$C$2&lt;&gt;"",OR(ISNUMBER(SEARCH('🔎 TRA CỨU NHANH'!$C$2,$A3804)),ISNUMBER(SEARCH('🔎 TRA CỨU NHANH'!$C$2,$B3804)))),1,0)</f>
        <v>0</v>
      </c>
      <c r="M3804" s="1" t="str">
        <f t="shared" si="118"/>
        <v/>
      </c>
      <c r="N3804" s="1">
        <f>N(N3803)+IF(AND('💰 BÁO GIÁ'!$C$27&lt;&gt;"",OR(ISNUMBER(SEARCH('💰 BÁO GIÁ'!$C$27,$A3804)),ISNUMBER(SEARCH('💰 BÁO GIÁ'!$C$27,$B3804)))),1,0)</f>
        <v>0</v>
      </c>
      <c r="O3804" s="1" t="str">
        <f t="shared" si="119"/>
        <v/>
      </c>
    </row>
    <row r="3805" customHeight="1" spans="1:15">
      <c r="A3805" s="1" t="str">
        <f>IF('📄 RON MIẾNG'!B400="","",'📄 RON MIẾNG'!B400)</f>
        <v>HH00819</v>
      </c>
      <c r="B3805" s="1" t="str">
        <f>IF('📄 RON MIẾNG'!B400="","",'📄 RON MIẾNG'!C400)</f>
        <v>Ron miếng 6D95 (S6D95), Thép - DF</v>
      </c>
      <c r="C3805" s="1" t="str">
        <f>IF('📄 RON MIẾNG'!B400="","","Ron miếng")</f>
        <v>Ron miếng</v>
      </c>
      <c r="D3805" s="1" t="str">
        <f>IF('📄 RON MIẾNG'!B400="","",'📄 RON MIẾNG'!F400)</f>
        <v>Cái</v>
      </c>
      <c r="E3805" s="13">
        <f>IF('📄 RON MIẾNG'!B400="","",'📄 RON MIẾNG'!G400)</f>
        <v>0</v>
      </c>
      <c r="F3805" s="13">
        <f>IF('📄 RON MIẾNG'!B400="","",'📄 RON MIẾNG'!H400)</f>
        <v>0</v>
      </c>
      <c r="G3805" s="13">
        <f>IF('📄 RON MIẾNG'!B400="","",'📄 RON MIẾNG'!I400)</f>
        <v>190000</v>
      </c>
      <c r="H3805" s="13">
        <f>IF('📄 RON MIẾNG'!B400="","",'📄 RON MIẾNG'!J400)</f>
        <v>200000</v>
      </c>
      <c r="I3805" s="13">
        <f>IF('📄 RON MIẾNG'!B400="","",'📄 RON MIẾNG'!K400)</f>
        <v>0</v>
      </c>
      <c r="J3805" s="1" t="str">
        <f>IF('📄 RON MIẾNG'!B400="","","")</f>
        <v/>
      </c>
      <c r="L3805" s="1">
        <f>N(L3804)+IF(AND('🔎 TRA CỨU NHANH'!$C$2&lt;&gt;"",OR(ISNUMBER(SEARCH('🔎 TRA CỨU NHANH'!$C$2,$A3805)),ISNUMBER(SEARCH('🔎 TRA CỨU NHANH'!$C$2,$B3805)))),1,0)</f>
        <v>0</v>
      </c>
      <c r="M3805" s="1" t="str">
        <f t="shared" si="118"/>
        <v/>
      </c>
      <c r="N3805" s="1">
        <f>N(N3804)+IF(AND('💰 BÁO GIÁ'!$C$27&lt;&gt;"",OR(ISNUMBER(SEARCH('💰 BÁO GIÁ'!$C$27,$A3805)),ISNUMBER(SEARCH('💰 BÁO GIÁ'!$C$27,$B3805)))),1,0)</f>
        <v>0</v>
      </c>
      <c r="O3805" s="1" t="str">
        <f t="shared" si="119"/>
        <v/>
      </c>
    </row>
    <row r="3806" customHeight="1" spans="1:15">
      <c r="A3806" s="1" t="str">
        <f>IF('📄 RON MIẾNG'!B401="","",'📄 RON MIẾNG'!B401)</f>
        <v>HH077873</v>
      </c>
      <c r="B3806" s="1" t="str">
        <f>IF('📄 RON MIẾNG'!B401="","",'📄 RON MIẾNG'!C401)</f>
        <v>Ron miếng 6D95 / S6D95 Graphite - NICE IN</v>
      </c>
      <c r="C3806" s="1" t="str">
        <f>IF('📄 RON MIẾNG'!B401="","","Ron miếng")</f>
        <v>Ron miếng</v>
      </c>
      <c r="D3806" s="1" t="str">
        <f>IF('📄 RON MIẾNG'!B401="","",'📄 RON MIẾNG'!F401)</f>
        <v>Cái</v>
      </c>
      <c r="E3806" s="13">
        <f>IF('📄 RON MIẾNG'!B401="","",'📄 RON MIẾNG'!G401)</f>
        <v>0</v>
      </c>
      <c r="F3806" s="13">
        <f>IF('📄 RON MIẾNG'!B401="","",'📄 RON MIẾNG'!H401)</f>
        <v>130000</v>
      </c>
      <c r="G3806" s="13">
        <f>IF('📄 RON MIẾNG'!B401="","",'📄 RON MIẾNG'!I401)</f>
        <v>140000</v>
      </c>
      <c r="H3806" s="13">
        <f>IF('📄 RON MIẾNG'!B401="","",'📄 RON MIẾNG'!J401)</f>
        <v>150000</v>
      </c>
      <c r="I3806" s="13">
        <f>IF('📄 RON MIẾNG'!B401="","",'📄 RON MIẾNG'!K401)</f>
        <v>0</v>
      </c>
      <c r="J3806" s="1" t="str">
        <f>IF('📄 RON MIẾNG'!B401="","","")</f>
        <v/>
      </c>
      <c r="L3806" s="1">
        <f>N(L3805)+IF(AND('🔎 TRA CỨU NHANH'!$C$2&lt;&gt;"",OR(ISNUMBER(SEARCH('🔎 TRA CỨU NHANH'!$C$2,$A3806)),ISNUMBER(SEARCH('🔎 TRA CỨU NHANH'!$C$2,$B3806)))),1,0)</f>
        <v>0</v>
      </c>
      <c r="M3806" s="1" t="str">
        <f t="shared" si="118"/>
        <v/>
      </c>
      <c r="N3806" s="1">
        <f>N(N3805)+IF(AND('💰 BÁO GIÁ'!$C$27&lt;&gt;"",OR(ISNUMBER(SEARCH('💰 BÁO GIÁ'!$C$27,$A3806)),ISNUMBER(SEARCH('💰 BÁO GIÁ'!$C$27,$B3806)))),1,0)</f>
        <v>0</v>
      </c>
      <c r="O3806" s="1" t="str">
        <f t="shared" si="119"/>
        <v/>
      </c>
    </row>
    <row r="3807" customHeight="1" spans="1:15">
      <c r="A3807" s="1" t="str">
        <f>IF('📄 RON MIẾNG'!B402="","",'📄 RON MIẾNG'!B402)</f>
        <v>HH078258</v>
      </c>
      <c r="B3807" s="1" t="str">
        <f>IF('📄 RON MIẾNG'!B402="","",'📄 RON MIẾNG'!C402)</f>
        <v>Ron miếng 6D95 / S6D95 Thép - NICE IN</v>
      </c>
      <c r="C3807" s="1" t="str">
        <f>IF('📄 RON MIẾNG'!B402="","","Ron miếng")</f>
        <v>Ron miếng</v>
      </c>
      <c r="D3807" s="1" t="str">
        <f>IF('📄 RON MIẾNG'!B402="","",'📄 RON MIẾNG'!F402)</f>
        <v>Cái</v>
      </c>
      <c r="E3807" s="13">
        <f>IF('📄 RON MIẾNG'!B402="","",'📄 RON MIẾNG'!G402)</f>
        <v>0</v>
      </c>
      <c r="F3807" s="13">
        <f>IF('📄 RON MIẾNG'!B402="","",'📄 RON MIẾNG'!H402)</f>
        <v>190000</v>
      </c>
      <c r="G3807" s="13">
        <f>IF('📄 RON MIẾNG'!B402="","",'📄 RON MIẾNG'!I402)</f>
        <v>200000</v>
      </c>
      <c r="H3807" s="13">
        <f>IF('📄 RON MIẾNG'!B402="","",'📄 RON MIẾNG'!J402)</f>
        <v>220000</v>
      </c>
      <c r="I3807" s="13">
        <f>IF('📄 RON MIẾNG'!B402="","",'📄 RON MIẾNG'!K402)</f>
        <v>0</v>
      </c>
      <c r="J3807" s="1" t="str">
        <f>IF('📄 RON MIẾNG'!B402="","","")</f>
        <v/>
      </c>
      <c r="L3807" s="1">
        <f>N(L3806)+IF(AND('🔎 TRA CỨU NHANH'!$C$2&lt;&gt;"",OR(ISNUMBER(SEARCH('🔎 TRA CỨU NHANH'!$C$2,$A3807)),ISNUMBER(SEARCH('🔎 TRA CỨU NHANH'!$C$2,$B3807)))),1,0)</f>
        <v>0</v>
      </c>
      <c r="M3807" s="1" t="str">
        <f t="shared" si="118"/>
        <v/>
      </c>
      <c r="N3807" s="1">
        <f>N(N3806)+IF(AND('💰 BÁO GIÁ'!$C$27&lt;&gt;"",OR(ISNUMBER(SEARCH('💰 BÁO GIÁ'!$C$27,$A3807)),ISNUMBER(SEARCH('💰 BÁO GIÁ'!$C$27,$B3807)))),1,0)</f>
        <v>0</v>
      </c>
      <c r="O3807" s="1" t="str">
        <f t="shared" si="119"/>
        <v/>
      </c>
    </row>
    <row r="3808" customHeight="1" spans="1:15">
      <c r="A3808" s="1" t="str">
        <f>IF('📄 RON MIẾNG'!B403="","",'📄 RON MIẾNG'!B403)</f>
        <v>HH073847</v>
      </c>
      <c r="B3808" s="1" t="str">
        <f>IF('📄 RON MIẾNG'!B403="","",'📄 RON MIẾNG'!C403)</f>
        <v>Ron miếng 6D95 thép - DF</v>
      </c>
      <c r="C3808" s="1" t="str">
        <f>IF('📄 RON MIẾNG'!B403="","","Ron miếng")</f>
        <v>Ron miếng</v>
      </c>
      <c r="D3808" s="1" t="str">
        <f>IF('📄 RON MIẾNG'!B403="","",'📄 RON MIẾNG'!F403)</f>
        <v>Cái</v>
      </c>
      <c r="E3808" s="13">
        <f>IF('📄 RON MIẾNG'!B403="","",'📄 RON MIẾNG'!G403)</f>
        <v>0</v>
      </c>
      <c r="F3808" s="13">
        <f>IF('📄 RON MIẾNG'!B403="","",'📄 RON MIẾNG'!H403)</f>
        <v>0</v>
      </c>
      <c r="G3808" s="13">
        <f>IF('📄 RON MIẾNG'!B403="","",'📄 RON MIẾNG'!I403)</f>
        <v>0</v>
      </c>
      <c r="H3808" s="13">
        <f>IF('📄 RON MIẾNG'!B403="","",'📄 RON MIẾNG'!J403)</f>
        <v>0</v>
      </c>
      <c r="I3808" s="13">
        <f>IF('📄 RON MIẾNG'!B403="","",'📄 RON MIẾNG'!K403)</f>
        <v>0</v>
      </c>
      <c r="J3808" s="1" t="str">
        <f>IF('📄 RON MIẾNG'!B403="","","")</f>
        <v/>
      </c>
      <c r="L3808" s="1">
        <f>N(L3807)+IF(AND('🔎 TRA CỨU NHANH'!$C$2&lt;&gt;"",OR(ISNUMBER(SEARCH('🔎 TRA CỨU NHANH'!$C$2,$A3808)),ISNUMBER(SEARCH('🔎 TRA CỨU NHANH'!$C$2,$B3808)))),1,0)</f>
        <v>0</v>
      </c>
      <c r="M3808" s="1" t="str">
        <f t="shared" si="118"/>
        <v/>
      </c>
      <c r="N3808" s="1">
        <f>N(N3807)+IF(AND('💰 BÁO GIÁ'!$C$27&lt;&gt;"",OR(ISNUMBER(SEARCH('💰 BÁO GIÁ'!$C$27,$A3808)),ISNUMBER(SEARCH('💰 BÁO GIÁ'!$C$27,$B3808)))),1,0)</f>
        <v>0</v>
      </c>
      <c r="O3808" s="1" t="str">
        <f t="shared" si="119"/>
        <v/>
      </c>
    </row>
    <row r="3809" customHeight="1" spans="1:15">
      <c r="A3809" s="1" t="str">
        <f>IF('📄 RON MIẾNG'!B404="","",'📄 RON MIẾNG'!B404)</f>
        <v>HH076564</v>
      </c>
      <c r="B3809" s="1" t="str">
        <f>IF('📄 RON MIẾNG'!B404="","",'📄 RON MIẾNG'!C404)</f>
        <v>Ron miếng 6D95 thép - MASAKO</v>
      </c>
      <c r="C3809" s="1" t="str">
        <f>IF('📄 RON MIẾNG'!B404="","","Ron miếng")</f>
        <v>Ron miếng</v>
      </c>
      <c r="D3809" s="1" t="str">
        <f>IF('📄 RON MIẾNG'!B404="","",'📄 RON MIẾNG'!F404)</f>
        <v>Cái</v>
      </c>
      <c r="E3809" s="13">
        <f>IF('📄 RON MIẾNG'!B404="","",'📄 RON MIẾNG'!G404)</f>
        <v>0</v>
      </c>
      <c r="F3809" s="13">
        <f>IF('📄 RON MIẾNG'!B404="","",'📄 RON MIẾNG'!H404)</f>
        <v>180000</v>
      </c>
      <c r="G3809" s="13">
        <f>IF('📄 RON MIẾNG'!B404="","",'📄 RON MIẾNG'!I404)</f>
        <v>200000</v>
      </c>
      <c r="H3809" s="13">
        <f>IF('📄 RON MIẾNG'!B404="","",'📄 RON MIẾNG'!J404)</f>
        <v>210000</v>
      </c>
      <c r="I3809" s="13">
        <f>IF('📄 RON MIẾNG'!B404="","",'📄 RON MIẾNG'!K404)</f>
        <v>0</v>
      </c>
      <c r="J3809" s="1" t="str">
        <f>IF('📄 RON MIẾNG'!B404="","","")</f>
        <v/>
      </c>
      <c r="L3809" s="1">
        <f>N(L3808)+IF(AND('🔎 TRA CỨU NHANH'!$C$2&lt;&gt;"",OR(ISNUMBER(SEARCH('🔎 TRA CỨU NHANH'!$C$2,$A3809)),ISNUMBER(SEARCH('🔎 TRA CỨU NHANH'!$C$2,$B3809)))),1,0)</f>
        <v>0</v>
      </c>
      <c r="M3809" s="1" t="str">
        <f t="shared" si="118"/>
        <v/>
      </c>
      <c r="N3809" s="1">
        <f>N(N3808)+IF(AND('💰 BÁO GIÁ'!$C$27&lt;&gt;"",OR(ISNUMBER(SEARCH('💰 BÁO GIÁ'!$C$27,$A3809)),ISNUMBER(SEARCH('💰 BÁO GIÁ'!$C$27,$B3809)))),1,0)</f>
        <v>0</v>
      </c>
      <c r="O3809" s="1" t="str">
        <f t="shared" si="119"/>
        <v/>
      </c>
    </row>
    <row r="3810" customHeight="1" spans="1:15">
      <c r="A3810" s="1" t="str">
        <f>IF('📄 RON MIẾNG'!B405="","",'📄 RON MIẾNG'!B405)</f>
        <v>HH082134</v>
      </c>
      <c r="B3810" s="1" t="str">
        <f>IF('📄 RON MIẾNG'!B405="","",'📄 RON MIẾNG'!C405)</f>
        <v>Ron miếng 6DB10 (Thép kẹp) màu đỏ - DF</v>
      </c>
      <c r="C3810" s="1" t="str">
        <f>IF('📄 RON MIẾNG'!B405="","","Ron miếng")</f>
        <v>Ron miếng</v>
      </c>
      <c r="D3810" s="1" t="str">
        <f>IF('📄 RON MIẾNG'!B405="","",'📄 RON MIẾNG'!F405)</f>
        <v>Bộ</v>
      </c>
      <c r="E3810" s="13">
        <f>IF('📄 RON MIẾNG'!B405="","",'📄 RON MIẾNG'!G405)</f>
        <v>0</v>
      </c>
      <c r="F3810" s="13">
        <f>IF('📄 RON MIẾNG'!B405="","",'📄 RON MIẾNG'!H405)</f>
        <v>350000</v>
      </c>
      <c r="G3810" s="13">
        <f>IF('📄 RON MIẾNG'!B405="","",'📄 RON MIẾNG'!I405)</f>
        <v>400000</v>
      </c>
      <c r="H3810" s="13">
        <f>IF('📄 RON MIẾNG'!B405="","",'📄 RON MIẾNG'!J405)</f>
        <v>450000</v>
      </c>
      <c r="I3810" s="13">
        <f>IF('📄 RON MIẾNG'!B405="","",'📄 RON MIẾNG'!K405)</f>
        <v>0</v>
      </c>
      <c r="J3810" s="1" t="str">
        <f>IF('📄 RON MIẾNG'!B405="","","")</f>
        <v/>
      </c>
      <c r="L3810" s="1">
        <f>N(L3809)+IF(AND('🔎 TRA CỨU NHANH'!$C$2&lt;&gt;"",OR(ISNUMBER(SEARCH('🔎 TRA CỨU NHANH'!$C$2,$A3810)),ISNUMBER(SEARCH('🔎 TRA CỨU NHANH'!$C$2,$B3810)))),1,0)</f>
        <v>0</v>
      </c>
      <c r="M3810" s="1" t="str">
        <f t="shared" si="118"/>
        <v/>
      </c>
      <c r="N3810" s="1">
        <f>N(N3809)+IF(AND('💰 BÁO GIÁ'!$C$27&lt;&gt;"",OR(ISNUMBER(SEARCH('💰 BÁO GIÁ'!$C$27,$A3810)),ISNUMBER(SEARCH('💰 BÁO GIÁ'!$C$27,$B3810)))),1,0)</f>
        <v>0</v>
      </c>
      <c r="O3810" s="1" t="str">
        <f t="shared" si="119"/>
        <v/>
      </c>
    </row>
    <row r="3811" customHeight="1" spans="1:15">
      <c r="A3811" s="1" t="str">
        <f>IF('📄 RON MIẾNG'!B406="","",'📄 RON MIẾNG'!B406)</f>
        <v>HH079299</v>
      </c>
      <c r="B3811" s="1" t="str">
        <f>IF('📄 RON MIẾNG'!B406="","",'📄 RON MIẾNG'!C406)</f>
        <v>Ron miếng 6DB10 (Thép kẹp) màu đỏ - NICE IN</v>
      </c>
      <c r="C3811" s="1" t="str">
        <f>IF('📄 RON MIẾNG'!B406="","","Ron miếng")</f>
        <v>Ron miếng</v>
      </c>
      <c r="D3811" s="1" t="str">
        <f>IF('📄 RON MIẾNG'!B406="","",'📄 RON MIẾNG'!F406)</f>
        <v>Bộ</v>
      </c>
      <c r="E3811" s="13">
        <f>IF('📄 RON MIẾNG'!B406="","",'📄 RON MIẾNG'!G406)</f>
        <v>0</v>
      </c>
      <c r="F3811" s="13">
        <f>IF('📄 RON MIẾNG'!B406="","",'📄 RON MIẾNG'!H406)</f>
        <v>350000</v>
      </c>
      <c r="G3811" s="13">
        <f>IF('📄 RON MIẾNG'!B406="","",'📄 RON MIẾNG'!I406)</f>
        <v>400000</v>
      </c>
      <c r="H3811" s="13">
        <f>IF('📄 RON MIẾNG'!B406="","",'📄 RON MIẾNG'!J406)</f>
        <v>450000</v>
      </c>
      <c r="I3811" s="13">
        <f>IF('📄 RON MIẾNG'!B406="","",'📄 RON MIẾNG'!K406)</f>
        <v>0</v>
      </c>
      <c r="J3811" s="1" t="str">
        <f>IF('📄 RON MIẾNG'!B406="","","")</f>
        <v/>
      </c>
      <c r="L3811" s="1">
        <f>N(L3810)+IF(AND('🔎 TRA CỨU NHANH'!$C$2&lt;&gt;"",OR(ISNUMBER(SEARCH('🔎 TRA CỨU NHANH'!$C$2,$A3811)),ISNUMBER(SEARCH('🔎 TRA CỨU NHANH'!$C$2,$B3811)))),1,0)</f>
        <v>0</v>
      </c>
      <c r="M3811" s="1" t="str">
        <f t="shared" si="118"/>
        <v/>
      </c>
      <c r="N3811" s="1">
        <f>N(N3810)+IF(AND('💰 BÁO GIÁ'!$C$27&lt;&gt;"",OR(ISNUMBER(SEARCH('💰 BÁO GIÁ'!$C$27,$A3811)),ISNUMBER(SEARCH('💰 BÁO GIÁ'!$C$27,$B3811)))),1,0)</f>
        <v>0</v>
      </c>
      <c r="O3811" s="1" t="str">
        <f t="shared" si="119"/>
        <v/>
      </c>
    </row>
    <row r="3812" customHeight="1" spans="1:15">
      <c r="A3812" s="1" t="str">
        <f>IF('📄 RON MIẾNG'!B407="","",'📄 RON MIẾNG'!B407)</f>
        <v>HH082724</v>
      </c>
      <c r="B3812" s="1" t="str">
        <f>IF('📄 RON MIẾNG'!B407="","",'📄 RON MIẾNG'!C407)</f>
        <v>Ron miếng 6DB10 Amiang - MASAKO</v>
      </c>
      <c r="C3812" s="1" t="str">
        <f>IF('📄 RON MIẾNG'!B407="","","Ron miếng")</f>
        <v>Ron miếng</v>
      </c>
      <c r="D3812" s="1" t="str">
        <f>IF('📄 RON MIẾNG'!B407="","",'📄 RON MIẾNG'!F407)</f>
        <v>Bộ</v>
      </c>
      <c r="E3812" s="13">
        <f>IF('📄 RON MIẾNG'!B407="","",'📄 RON MIẾNG'!G407)</f>
        <v>0</v>
      </c>
      <c r="F3812" s="13">
        <f>IF('📄 RON MIẾNG'!B407="","",'📄 RON MIẾNG'!H407)</f>
        <v>220000</v>
      </c>
      <c r="G3812" s="13">
        <f>IF('📄 RON MIẾNG'!B407="","",'📄 RON MIẾNG'!I407)</f>
        <v>240000</v>
      </c>
      <c r="H3812" s="13">
        <f>IF('📄 RON MIẾNG'!B407="","",'📄 RON MIẾNG'!J407)</f>
        <v>260000</v>
      </c>
      <c r="I3812" s="13">
        <f>IF('📄 RON MIẾNG'!B407="","",'📄 RON MIẾNG'!K407)</f>
        <v>0</v>
      </c>
      <c r="J3812" s="1" t="str">
        <f>IF('📄 RON MIẾNG'!B407="","","")</f>
        <v/>
      </c>
      <c r="L3812" s="1">
        <f>N(L3811)+IF(AND('🔎 TRA CỨU NHANH'!$C$2&lt;&gt;"",OR(ISNUMBER(SEARCH('🔎 TRA CỨU NHANH'!$C$2,$A3812)),ISNUMBER(SEARCH('🔎 TRA CỨU NHANH'!$C$2,$B3812)))),1,0)</f>
        <v>0</v>
      </c>
      <c r="M3812" s="1" t="str">
        <f t="shared" si="118"/>
        <v/>
      </c>
      <c r="N3812" s="1">
        <f>N(N3811)+IF(AND('💰 BÁO GIÁ'!$C$27&lt;&gt;"",OR(ISNUMBER(SEARCH('💰 BÁO GIÁ'!$C$27,$A3812)),ISNUMBER(SEARCH('💰 BÁO GIÁ'!$C$27,$B3812)))),1,0)</f>
        <v>0</v>
      </c>
      <c r="O3812" s="1" t="str">
        <f t="shared" si="119"/>
        <v/>
      </c>
    </row>
    <row r="3813" customHeight="1" spans="1:15">
      <c r="A3813" s="1" t="str">
        <f>IF('📄 RON MIẾNG'!B408="","",'📄 RON MIẾNG'!B408)</f>
        <v>HH079670</v>
      </c>
      <c r="B3813" s="1" t="str">
        <f>IF('📄 RON MIẾNG'!B408="","",'📄 RON MIẾNG'!C408)</f>
        <v>Ron miếng 6DR5 amiang - DF</v>
      </c>
      <c r="C3813" s="1" t="str">
        <f>IF('📄 RON MIẾNG'!B408="","","Ron miếng")</f>
        <v>Ron miếng</v>
      </c>
      <c r="D3813" s="1" t="str">
        <f>IF('📄 RON MIẾNG'!B408="","",'📄 RON MIẾNG'!F408)</f>
        <v>Cái</v>
      </c>
      <c r="E3813" s="13">
        <f>IF('📄 RON MIẾNG'!B408="","",'📄 RON MIẾNG'!G408)</f>
        <v>0</v>
      </c>
      <c r="F3813" s="13">
        <f>IF('📄 RON MIẾNG'!B408="","",'📄 RON MIẾNG'!H408)</f>
        <v>140000</v>
      </c>
      <c r="G3813" s="13">
        <f>IF('📄 RON MIẾNG'!B408="","",'📄 RON MIẾNG'!I408)</f>
        <v>150000</v>
      </c>
      <c r="H3813" s="13">
        <f>IF('📄 RON MIẾNG'!B408="","",'📄 RON MIẾNG'!J408)</f>
        <v>170000</v>
      </c>
      <c r="I3813" s="13">
        <f>IF('📄 RON MIẾNG'!B408="","",'📄 RON MIẾNG'!K408)</f>
        <v>0</v>
      </c>
      <c r="J3813" s="1" t="str">
        <f>IF('📄 RON MIẾNG'!B408="","","")</f>
        <v/>
      </c>
      <c r="L3813" s="1">
        <f>N(L3812)+IF(AND('🔎 TRA CỨU NHANH'!$C$2&lt;&gt;"",OR(ISNUMBER(SEARCH('🔎 TRA CỨU NHANH'!$C$2,$A3813)),ISNUMBER(SEARCH('🔎 TRA CỨU NHANH'!$C$2,$B3813)))),1,0)</f>
        <v>0</v>
      </c>
      <c r="M3813" s="1" t="str">
        <f t="shared" si="118"/>
        <v/>
      </c>
      <c r="N3813" s="1">
        <f>N(N3812)+IF(AND('💰 BÁO GIÁ'!$C$27&lt;&gt;"",OR(ISNUMBER(SEARCH('💰 BÁO GIÁ'!$C$27,$A3813)),ISNUMBER(SEARCH('💰 BÁO GIÁ'!$C$27,$B3813)))),1,0)</f>
        <v>0</v>
      </c>
      <c r="O3813" s="1" t="str">
        <f t="shared" si="119"/>
        <v/>
      </c>
    </row>
    <row r="3814" customHeight="1" spans="1:15">
      <c r="A3814" s="1" t="str">
        <f>IF('📄 RON MIẾNG'!B409="","",'📄 RON MIẾNG'!B409)</f>
        <v>HH078343</v>
      </c>
      <c r="B3814" s="1" t="str">
        <f>IF('📄 RON MIẾNG'!B409="","",'📄 RON MIẾNG'!C409)</f>
        <v>Ron miếng 6DS7/6DS3 (K) - Tonyco</v>
      </c>
      <c r="C3814" s="1" t="str">
        <f>IF('📄 RON MIẾNG'!B409="","","Ron miếng")</f>
        <v>Ron miếng</v>
      </c>
      <c r="D3814" s="1" t="str">
        <f>IF('📄 RON MIẾNG'!B409="","",'📄 RON MIẾNG'!F409)</f>
        <v>Cái</v>
      </c>
      <c r="E3814" s="13">
        <f>IF('📄 RON MIẾNG'!B409="","",'📄 RON MIẾNG'!G409)</f>
        <v>0</v>
      </c>
      <c r="F3814" s="13">
        <f>IF('📄 RON MIẾNG'!B409="","",'📄 RON MIẾNG'!H409)</f>
        <v>0</v>
      </c>
      <c r="G3814" s="13">
        <f>IF('📄 RON MIẾNG'!B409="","",'📄 RON MIẾNG'!I409)</f>
        <v>0</v>
      </c>
      <c r="H3814" s="13">
        <f>IF('📄 RON MIẾNG'!B409="","",'📄 RON MIẾNG'!J409)</f>
        <v>0</v>
      </c>
      <c r="I3814" s="13">
        <f>IF('📄 RON MIẾNG'!B409="","",'📄 RON MIẾNG'!K409)</f>
        <v>0</v>
      </c>
      <c r="J3814" s="1" t="str">
        <f>IF('📄 RON MIẾNG'!B409="","","")</f>
        <v/>
      </c>
      <c r="L3814" s="1">
        <f>N(L3813)+IF(AND('🔎 TRA CỨU NHANH'!$C$2&lt;&gt;"",OR(ISNUMBER(SEARCH('🔎 TRA CỨU NHANH'!$C$2,$A3814)),ISNUMBER(SEARCH('🔎 TRA CỨU NHANH'!$C$2,$B3814)))),1,0)</f>
        <v>0</v>
      </c>
      <c r="M3814" s="1" t="str">
        <f t="shared" si="118"/>
        <v/>
      </c>
      <c r="N3814" s="1">
        <f>N(N3813)+IF(AND('💰 BÁO GIÁ'!$C$27&lt;&gt;"",OR(ISNUMBER(SEARCH('💰 BÁO GIÁ'!$C$27,$A3814)),ISNUMBER(SEARCH('💰 BÁO GIÁ'!$C$27,$B3814)))),1,0)</f>
        <v>0</v>
      </c>
      <c r="O3814" s="1" t="str">
        <f t="shared" si="119"/>
        <v/>
      </c>
    </row>
    <row r="3815" customHeight="1" spans="1:15">
      <c r="A3815" s="1" t="str">
        <f>IF('📄 RON MIẾNG'!B410="","",'📄 RON MIẾNG'!B410)</f>
        <v>HH079201</v>
      </c>
      <c r="B3815" s="1" t="str">
        <f>IF('📄 RON MIẾNG'!B410="","",'📄 RON MIẾNG'!C410)</f>
        <v>Ron miếng 6GH thép (đơn vị tính: cái, 1 bộ gồm 2 cái) - DF</v>
      </c>
      <c r="C3815" s="1" t="str">
        <f>IF('📄 RON MIẾNG'!B410="","","Ron miếng")</f>
        <v>Ron miếng</v>
      </c>
      <c r="D3815" s="1" t="str">
        <f>IF('📄 RON MIẾNG'!B410="","",'📄 RON MIẾNG'!F410)</f>
        <v>Cái</v>
      </c>
      <c r="E3815" s="13">
        <f>IF('📄 RON MIẾNG'!B410="","",'📄 RON MIẾNG'!G410)</f>
        <v>0</v>
      </c>
      <c r="F3815" s="13">
        <f>IF('📄 RON MIẾNG'!B410="","",'📄 RON MIẾNG'!H410)</f>
        <v>400000</v>
      </c>
      <c r="G3815" s="13">
        <f>IF('📄 RON MIẾNG'!B410="","",'📄 RON MIẾNG'!I410)</f>
        <v>420000</v>
      </c>
      <c r="H3815" s="13">
        <f>IF('📄 RON MIẾNG'!B410="","",'📄 RON MIẾNG'!J410)</f>
        <v>450000</v>
      </c>
      <c r="I3815" s="13">
        <f>IF('📄 RON MIẾNG'!B410="","",'📄 RON MIẾNG'!K410)</f>
        <v>0</v>
      </c>
      <c r="J3815" s="1" t="str">
        <f>IF('📄 RON MIẾNG'!B410="","","")</f>
        <v/>
      </c>
      <c r="L3815" s="1">
        <f>N(L3814)+IF(AND('🔎 TRA CỨU NHANH'!$C$2&lt;&gt;"",OR(ISNUMBER(SEARCH('🔎 TRA CỨU NHANH'!$C$2,$A3815)),ISNUMBER(SEARCH('🔎 TRA CỨU NHANH'!$C$2,$B3815)))),1,0)</f>
        <v>0</v>
      </c>
      <c r="M3815" s="1" t="str">
        <f t="shared" si="118"/>
        <v/>
      </c>
      <c r="N3815" s="1">
        <f>N(N3814)+IF(AND('💰 BÁO GIÁ'!$C$27&lt;&gt;"",OR(ISNUMBER(SEARCH('💰 BÁO GIÁ'!$C$27,$A3815)),ISNUMBER(SEARCH('💰 BÁO GIÁ'!$C$27,$B3815)))),1,0)</f>
        <v>0</v>
      </c>
      <c r="O3815" s="1" t="str">
        <f t="shared" si="119"/>
        <v/>
      </c>
    </row>
    <row r="3816" customHeight="1" spans="1:15">
      <c r="A3816" s="1" t="str">
        <f>IF('📄 RON MIẾNG'!B411="","",'📄 RON MIẾNG'!B411)</f>
        <v>HH080800</v>
      </c>
      <c r="B3816" s="1" t="str">
        <f>IF('📄 RON MIẾNG'!B411="","",'📄 RON MIẾNG'!C411)</f>
        <v>Ron miếng 6HE1 Thép - DF</v>
      </c>
      <c r="C3816" s="1" t="str">
        <f>IF('📄 RON MIẾNG'!B411="","","Ron miếng")</f>
        <v>Ron miếng</v>
      </c>
      <c r="D3816" s="1" t="str">
        <f>IF('📄 RON MIẾNG'!B411="","",'📄 RON MIẾNG'!F411)</f>
        <v>Cái</v>
      </c>
      <c r="E3816" s="13">
        <f>IF('📄 RON MIẾNG'!B411="","",'📄 RON MIẾNG'!G411)</f>
        <v>0</v>
      </c>
      <c r="F3816" s="13">
        <f>IF('📄 RON MIẾNG'!B411="","",'📄 RON MIẾNG'!H411)</f>
        <v>325000</v>
      </c>
      <c r="G3816" s="13">
        <f>IF('📄 RON MIẾNG'!B411="","",'📄 RON MIẾNG'!I411)</f>
        <v>350000</v>
      </c>
      <c r="H3816" s="13">
        <f>IF('📄 RON MIẾNG'!B411="","",'📄 RON MIẾNG'!J411)</f>
        <v>400000</v>
      </c>
      <c r="I3816" s="13">
        <f>IF('📄 RON MIẾNG'!B411="","",'📄 RON MIẾNG'!K411)</f>
        <v>0</v>
      </c>
      <c r="J3816" s="1" t="str">
        <f>IF('📄 RON MIẾNG'!B411="","","")</f>
        <v/>
      </c>
      <c r="L3816" s="1">
        <f>N(L3815)+IF(AND('🔎 TRA CỨU NHANH'!$C$2&lt;&gt;"",OR(ISNUMBER(SEARCH('🔎 TRA CỨU NHANH'!$C$2,$A3816)),ISNUMBER(SEARCH('🔎 TRA CỨU NHANH'!$C$2,$B3816)))),1,0)</f>
        <v>0</v>
      </c>
      <c r="M3816" s="1" t="str">
        <f t="shared" si="118"/>
        <v/>
      </c>
      <c r="N3816" s="1">
        <f>N(N3815)+IF(AND('💰 BÁO GIÁ'!$C$27&lt;&gt;"",OR(ISNUMBER(SEARCH('💰 BÁO GIÁ'!$C$27,$A3816)),ISNUMBER(SEARCH('💰 BÁO GIÁ'!$C$27,$B3816)))),1,0)</f>
        <v>0</v>
      </c>
      <c r="O3816" s="1" t="str">
        <f t="shared" si="119"/>
        <v/>
      </c>
    </row>
    <row r="3817" customHeight="1" spans="1:15">
      <c r="A3817" s="1" t="str">
        <f>IF('📄 RON MIẾNG'!B412="","",'📄 RON MIẾNG'!B412)</f>
        <v>HH072738</v>
      </c>
      <c r="B3817" s="1" t="str">
        <f>IF('📄 RON MIẾNG'!B412="","",'📄 RON MIẾNG'!C412)</f>
        <v>Ron miếng 6HK1 thép (xe công trình) - DF</v>
      </c>
      <c r="C3817" s="1" t="str">
        <f>IF('📄 RON MIẾNG'!B412="","","Ron miếng")</f>
        <v>Ron miếng</v>
      </c>
      <c r="D3817" s="1" t="str">
        <f>IF('📄 RON MIẾNG'!B412="","",'📄 RON MIẾNG'!F412)</f>
        <v>Cái</v>
      </c>
      <c r="E3817" s="13">
        <f>IF('📄 RON MIẾNG'!B412="","",'📄 RON MIẾNG'!G412)</f>
        <v>0</v>
      </c>
      <c r="F3817" s="13">
        <f>IF('📄 RON MIẾNG'!B412="","",'📄 RON MIẾNG'!H412)</f>
        <v>0</v>
      </c>
      <c r="G3817" s="13">
        <f>IF('📄 RON MIẾNG'!B412="","",'📄 RON MIẾNG'!I412)</f>
        <v>475000</v>
      </c>
      <c r="H3817" s="13">
        <f>IF('📄 RON MIẾNG'!B412="","",'📄 RON MIẾNG'!J412)</f>
        <v>500000</v>
      </c>
      <c r="I3817" s="13">
        <f>IF('📄 RON MIẾNG'!B412="","",'📄 RON MIẾNG'!K412)</f>
        <v>0</v>
      </c>
      <c r="J3817" s="1" t="str">
        <f>IF('📄 RON MIẾNG'!B412="","","")</f>
        <v/>
      </c>
      <c r="L3817" s="1">
        <f>N(L3816)+IF(AND('🔎 TRA CỨU NHANH'!$C$2&lt;&gt;"",OR(ISNUMBER(SEARCH('🔎 TRA CỨU NHANH'!$C$2,$A3817)),ISNUMBER(SEARCH('🔎 TRA CỨU NHANH'!$C$2,$B3817)))),1,0)</f>
        <v>0</v>
      </c>
      <c r="M3817" s="1" t="str">
        <f t="shared" si="118"/>
        <v/>
      </c>
      <c r="N3817" s="1">
        <f>N(N3816)+IF(AND('💰 BÁO GIÁ'!$C$27&lt;&gt;"",OR(ISNUMBER(SEARCH('💰 BÁO GIÁ'!$C$27,$A3817)),ISNUMBER(SEARCH('💰 BÁO GIÁ'!$C$27,$B3817)))),1,0)</f>
        <v>0</v>
      </c>
      <c r="O3817" s="1" t="str">
        <f t="shared" si="119"/>
        <v/>
      </c>
    </row>
    <row r="3818" customHeight="1" spans="1:15">
      <c r="A3818" s="1" t="str">
        <f>IF('📄 RON MIẾNG'!B413="","",'📄 RON MIẾNG'!B413)</f>
        <v>HH076224</v>
      </c>
      <c r="B3818" s="1" t="str">
        <f>IF('📄 RON MIẾNG'!B413="","",'📄 RON MIẾNG'!C413)</f>
        <v>Ron miếng 6RB1 thép - PACIFIC</v>
      </c>
      <c r="C3818" s="1" t="str">
        <f>IF('📄 RON MIẾNG'!B413="","","Ron miếng")</f>
        <v>Ron miếng</v>
      </c>
      <c r="D3818" s="1" t="str">
        <f>IF('📄 RON MIẾNG'!B413="","",'📄 RON MIẾNG'!F413)</f>
        <v>Bộ</v>
      </c>
      <c r="E3818" s="13">
        <f>IF('📄 RON MIẾNG'!B413="","",'📄 RON MIẾNG'!G413)</f>
        <v>0</v>
      </c>
      <c r="F3818" s="13">
        <f>IF('📄 RON MIẾNG'!B413="","",'📄 RON MIẾNG'!H413)</f>
        <v>0</v>
      </c>
      <c r="G3818" s="13">
        <f>IF('📄 RON MIẾNG'!B413="","",'📄 RON MIẾNG'!I413)</f>
        <v>0</v>
      </c>
      <c r="H3818" s="13">
        <f>IF('📄 RON MIẾNG'!B413="","",'📄 RON MIẾNG'!J413)</f>
        <v>0</v>
      </c>
      <c r="I3818" s="13">
        <f>IF('📄 RON MIẾNG'!B413="","",'📄 RON MIẾNG'!K413)</f>
        <v>0</v>
      </c>
      <c r="J3818" s="1" t="str">
        <f>IF('📄 RON MIẾNG'!B413="","","")</f>
        <v/>
      </c>
      <c r="L3818" s="1">
        <f>N(L3817)+IF(AND('🔎 TRA CỨU NHANH'!$C$2&lt;&gt;"",OR(ISNUMBER(SEARCH('🔎 TRA CỨU NHANH'!$C$2,$A3818)),ISNUMBER(SEARCH('🔎 TRA CỨU NHANH'!$C$2,$B3818)))),1,0)</f>
        <v>0</v>
      </c>
      <c r="M3818" s="1" t="str">
        <f t="shared" si="118"/>
        <v/>
      </c>
      <c r="N3818" s="1">
        <f>N(N3817)+IF(AND('💰 BÁO GIÁ'!$C$27&lt;&gt;"",OR(ISNUMBER(SEARCH('💰 BÁO GIÁ'!$C$27,$A3818)),ISNUMBER(SEARCH('💰 BÁO GIÁ'!$C$27,$B3818)))),1,0)</f>
        <v>0</v>
      </c>
      <c r="O3818" s="1" t="str">
        <f t="shared" si="119"/>
        <v/>
      </c>
    </row>
    <row r="3819" customHeight="1" spans="1:15">
      <c r="A3819" s="1" t="str">
        <f>IF('📄 RON MIẾNG'!B414="","",'📄 RON MIẾNG'!B414)</f>
        <v>HH079296</v>
      </c>
      <c r="B3819" s="1" t="str">
        <f>IF('📄 RON MIẾNG'!B414="","",'📄 RON MIẾNG'!C414)</f>
        <v>Ron miếng 6UZ1 Thép Inox - NICE IN</v>
      </c>
      <c r="C3819" s="1" t="str">
        <f>IF('📄 RON MIẾNG'!B414="","","Ron miếng")</f>
        <v>Ron miếng</v>
      </c>
      <c r="D3819" s="1" t="str">
        <f>IF('📄 RON MIẾNG'!B414="","",'📄 RON MIẾNG'!F414)</f>
        <v>Cái</v>
      </c>
      <c r="E3819" s="13">
        <f>IF('📄 RON MIẾNG'!B414="","",'📄 RON MIẾNG'!G414)</f>
        <v>0</v>
      </c>
      <c r="F3819" s="13">
        <f>IF('📄 RON MIẾNG'!B414="","",'📄 RON MIẾNG'!H414)</f>
        <v>1100000</v>
      </c>
      <c r="G3819" s="13">
        <f>IF('📄 RON MIẾNG'!B414="","",'📄 RON MIẾNG'!I414)</f>
        <v>1200000</v>
      </c>
      <c r="H3819" s="13">
        <f>IF('📄 RON MIẾNG'!B414="","",'📄 RON MIẾNG'!J414)</f>
        <v>1300000</v>
      </c>
      <c r="I3819" s="13">
        <f>IF('📄 RON MIẾNG'!B414="","",'📄 RON MIẾNG'!K414)</f>
        <v>0</v>
      </c>
      <c r="J3819" s="1" t="str">
        <f>IF('📄 RON MIẾNG'!B414="","","")</f>
        <v/>
      </c>
      <c r="L3819" s="1">
        <f>N(L3818)+IF(AND('🔎 TRA CỨU NHANH'!$C$2&lt;&gt;"",OR(ISNUMBER(SEARCH('🔎 TRA CỨU NHANH'!$C$2,$A3819)),ISNUMBER(SEARCH('🔎 TRA CỨU NHANH'!$C$2,$B3819)))),1,0)</f>
        <v>0</v>
      </c>
      <c r="M3819" s="1" t="str">
        <f t="shared" si="118"/>
        <v/>
      </c>
      <c r="N3819" s="1">
        <f>N(N3818)+IF(AND('💰 BÁO GIÁ'!$C$27&lt;&gt;"",OR(ISNUMBER(SEARCH('💰 BÁO GIÁ'!$C$27,$A3819)),ISNUMBER(SEARCH('💰 BÁO GIÁ'!$C$27,$B3819)))),1,0)</f>
        <v>0</v>
      </c>
      <c r="O3819" s="1" t="str">
        <f t="shared" si="119"/>
        <v/>
      </c>
    </row>
    <row r="3820" customHeight="1" spans="1:15">
      <c r="A3820" s="1" t="str">
        <f>IF('📄 RON MIẾNG'!B415="","",'📄 RON MIẾNG'!B415)</f>
        <v>HH071853</v>
      </c>
      <c r="B3820" s="1" t="str">
        <f>IF('📄 RON MIẾNG'!B415="","",'📄 RON MIẾNG'!C415)</f>
        <v>Ron miếng 8DC11 (máy Hàn Quốc) - TONYCO</v>
      </c>
      <c r="C3820" s="1" t="str">
        <f>IF('📄 RON MIẾNG'!B415="","","Ron miếng")</f>
        <v>Ron miếng</v>
      </c>
      <c r="D3820" s="1" t="str">
        <f>IF('📄 RON MIẾNG'!B415="","",'📄 RON MIẾNG'!F415)</f>
        <v>Bộ</v>
      </c>
      <c r="E3820" s="13">
        <f>IF('📄 RON MIẾNG'!B415="","",'📄 RON MIẾNG'!G415)</f>
        <v>0</v>
      </c>
      <c r="F3820" s="13">
        <f>IF('📄 RON MIẾNG'!B415="","",'📄 RON MIẾNG'!H415)</f>
        <v>0</v>
      </c>
      <c r="G3820" s="13">
        <f>IF('📄 RON MIẾNG'!B415="","",'📄 RON MIẾNG'!I415)</f>
        <v>0</v>
      </c>
      <c r="H3820" s="13">
        <f>IF('📄 RON MIẾNG'!B415="","",'📄 RON MIẾNG'!J415)</f>
        <v>0</v>
      </c>
      <c r="I3820" s="13">
        <f>IF('📄 RON MIẾNG'!B415="","",'📄 RON MIẾNG'!K415)</f>
        <v>0</v>
      </c>
      <c r="J3820" s="1" t="str">
        <f>IF('📄 RON MIẾNG'!B415="","","")</f>
        <v/>
      </c>
      <c r="L3820" s="1">
        <f>N(L3819)+IF(AND('🔎 TRA CỨU NHANH'!$C$2&lt;&gt;"",OR(ISNUMBER(SEARCH('🔎 TRA CỨU NHANH'!$C$2,$A3820)),ISNUMBER(SEARCH('🔎 TRA CỨU NHANH'!$C$2,$B3820)))),1,0)</f>
        <v>0</v>
      </c>
      <c r="M3820" s="1" t="str">
        <f t="shared" si="118"/>
        <v/>
      </c>
      <c r="N3820" s="1">
        <f>N(N3819)+IF(AND('💰 BÁO GIÁ'!$C$27&lt;&gt;"",OR(ISNUMBER(SEARCH('💰 BÁO GIÁ'!$C$27,$A3820)),ISNUMBER(SEARCH('💰 BÁO GIÁ'!$C$27,$B3820)))),1,0)</f>
        <v>0</v>
      </c>
      <c r="O3820" s="1" t="str">
        <f t="shared" si="119"/>
        <v/>
      </c>
    </row>
    <row r="3821" customHeight="1" spans="1:15">
      <c r="A3821" s="1" t="str">
        <f>IF('📄 RON MIẾNG'!B416="","",'📄 RON MIẾNG'!B416)</f>
        <v>HH081876</v>
      </c>
      <c r="B3821" s="1" t="str">
        <f>IF('📄 RON MIẾNG'!B416="","",'📄 RON MIẾNG'!C416)</f>
        <v>Ron miếng A-495-BD/ 498 (ắc 34)</v>
      </c>
      <c r="C3821" s="1" t="str">
        <f>IF('📄 RON MIẾNG'!B416="","","Ron miếng")</f>
        <v>Ron miếng</v>
      </c>
      <c r="D3821" s="1" t="str">
        <f>IF('📄 RON MIẾNG'!B416="","",'📄 RON MIẾNG'!F416)</f>
        <v>Cái</v>
      </c>
      <c r="E3821" s="13">
        <f>IF('📄 RON MIẾNG'!B416="","",'📄 RON MIẾNG'!G416)</f>
        <v>0</v>
      </c>
      <c r="F3821" s="13">
        <f>IF('📄 RON MIẾNG'!B416="","",'📄 RON MIẾNG'!H416)</f>
        <v>0</v>
      </c>
      <c r="G3821" s="13">
        <f>IF('📄 RON MIẾNG'!B416="","",'📄 RON MIẾNG'!I416)</f>
        <v>0</v>
      </c>
      <c r="H3821" s="13">
        <f>IF('📄 RON MIẾNG'!B416="","",'📄 RON MIẾNG'!J416)</f>
        <v>0</v>
      </c>
      <c r="I3821" s="13">
        <f>IF('📄 RON MIẾNG'!B416="","",'📄 RON MIẾNG'!K416)</f>
        <v>0</v>
      </c>
      <c r="J3821" s="1" t="str">
        <f>IF('📄 RON MIẾNG'!B416="","","")</f>
        <v/>
      </c>
      <c r="L3821" s="1">
        <f>N(L3820)+IF(AND('🔎 TRA CỨU NHANH'!$C$2&lt;&gt;"",OR(ISNUMBER(SEARCH('🔎 TRA CỨU NHANH'!$C$2,$A3821)),ISNUMBER(SEARCH('🔎 TRA CỨU NHANH'!$C$2,$B3821)))),1,0)</f>
        <v>0</v>
      </c>
      <c r="M3821" s="1" t="str">
        <f t="shared" si="118"/>
        <v/>
      </c>
      <c r="N3821" s="1">
        <f>N(N3820)+IF(AND('💰 BÁO GIÁ'!$C$27&lt;&gt;"",OR(ISNUMBER(SEARCH('💰 BÁO GIÁ'!$C$27,$A3821)),ISNUMBER(SEARCH('💰 BÁO GIÁ'!$C$27,$B3821)))),1,0)</f>
        <v>0</v>
      </c>
      <c r="O3821" s="1" t="str">
        <f t="shared" si="119"/>
        <v/>
      </c>
    </row>
    <row r="3822" customHeight="1" spans="1:15">
      <c r="A3822" s="1" t="str">
        <f>IF('📄 RON MIẾNG'!B417="","",'📄 RON MIẾNG'!B417)</f>
        <v>HH077339</v>
      </c>
      <c r="B3822" s="1" t="str">
        <f>IF('📄 RON MIẾNG'!B417="","",'📄 RON MIẾNG'!C417)</f>
        <v>Ron miếng B3.3/ 4D95 đời điện Graphite - NICE IN</v>
      </c>
      <c r="C3822" s="1" t="str">
        <f>IF('📄 RON MIẾNG'!B417="","","Ron miếng")</f>
        <v>Ron miếng</v>
      </c>
      <c r="D3822" s="1" t="str">
        <f>IF('📄 RON MIẾNG'!B417="","",'📄 RON MIẾNG'!F417)</f>
        <v>Cái</v>
      </c>
      <c r="E3822" s="13">
        <f>IF('📄 RON MIẾNG'!B417="","",'📄 RON MIẾNG'!G417)</f>
        <v>0</v>
      </c>
      <c r="F3822" s="13">
        <f>IF('📄 RON MIẾNG'!B417="","",'📄 RON MIẾNG'!H417)</f>
        <v>190000</v>
      </c>
      <c r="G3822" s="13">
        <f>IF('📄 RON MIẾNG'!B417="","",'📄 RON MIẾNG'!I417)</f>
        <v>200000</v>
      </c>
      <c r="H3822" s="13">
        <f>IF('📄 RON MIẾNG'!B417="","",'📄 RON MIẾNG'!J417)</f>
        <v>250000</v>
      </c>
      <c r="I3822" s="13">
        <f>IF('📄 RON MIẾNG'!B417="","",'📄 RON MIẾNG'!K417)</f>
        <v>0</v>
      </c>
      <c r="J3822" s="1" t="str">
        <f>IF('📄 RON MIẾNG'!B417="","","")</f>
        <v/>
      </c>
      <c r="L3822" s="1">
        <f>N(L3821)+IF(AND('🔎 TRA CỨU NHANH'!$C$2&lt;&gt;"",OR(ISNUMBER(SEARCH('🔎 TRA CỨU NHANH'!$C$2,$A3822)),ISNUMBER(SEARCH('🔎 TRA CỨU NHANH'!$C$2,$B3822)))),1,0)</f>
        <v>0</v>
      </c>
      <c r="M3822" s="1" t="str">
        <f t="shared" si="118"/>
        <v/>
      </c>
      <c r="N3822" s="1">
        <f>N(N3821)+IF(AND('💰 BÁO GIÁ'!$C$27&lt;&gt;"",OR(ISNUMBER(SEARCH('💰 BÁO GIÁ'!$C$27,$A3822)),ISNUMBER(SEARCH('💰 BÁO GIÁ'!$C$27,$B3822)))),1,0)</f>
        <v>0</v>
      </c>
      <c r="O3822" s="1" t="str">
        <f t="shared" si="119"/>
        <v/>
      </c>
    </row>
    <row r="3823" customHeight="1" spans="1:15">
      <c r="A3823" s="1" t="str">
        <f>IF('📄 RON MIẾNG'!B418="","",'📄 RON MIẾNG'!B418)</f>
        <v>HH080433</v>
      </c>
      <c r="B3823" s="1" t="str">
        <f>IF('📄 RON MIẾNG'!B418="","",'📄 RON MIẾNG'!C418)</f>
        <v>Ron miếng BF4L1011/BF4M1011 Interface - NICE IN</v>
      </c>
      <c r="C3823" s="1" t="str">
        <f>IF('📄 RON MIẾNG'!B418="","","Ron miếng")</f>
        <v>Ron miếng</v>
      </c>
      <c r="D3823" s="1" t="str">
        <f>IF('📄 RON MIẾNG'!B418="","",'📄 RON MIẾNG'!F418)</f>
        <v>Cái</v>
      </c>
      <c r="E3823" s="13">
        <f>IF('📄 RON MIẾNG'!B418="","",'📄 RON MIẾNG'!G418)</f>
        <v>0</v>
      </c>
      <c r="F3823" s="13">
        <f>IF('📄 RON MIẾNG'!B418="","",'📄 RON MIẾNG'!H418)</f>
        <v>220000</v>
      </c>
      <c r="G3823" s="13">
        <f>IF('📄 RON MIẾNG'!B418="","",'📄 RON MIẾNG'!I418)</f>
        <v>240000</v>
      </c>
      <c r="H3823" s="13">
        <f>IF('📄 RON MIẾNG'!B418="","",'📄 RON MIẾNG'!J418)</f>
        <v>280000</v>
      </c>
      <c r="I3823" s="13">
        <f>IF('📄 RON MIẾNG'!B418="","",'📄 RON MIẾNG'!K418)</f>
        <v>0</v>
      </c>
      <c r="J3823" s="1" t="str">
        <f>IF('📄 RON MIẾNG'!B418="","","")</f>
        <v/>
      </c>
      <c r="L3823" s="1">
        <f>N(L3822)+IF(AND('🔎 TRA CỨU NHANH'!$C$2&lt;&gt;"",OR(ISNUMBER(SEARCH('🔎 TRA CỨU NHANH'!$C$2,$A3823)),ISNUMBER(SEARCH('🔎 TRA CỨU NHANH'!$C$2,$B3823)))),1,0)</f>
        <v>0</v>
      </c>
      <c r="M3823" s="1" t="str">
        <f t="shared" si="118"/>
        <v/>
      </c>
      <c r="N3823" s="1">
        <f>N(N3822)+IF(AND('💰 BÁO GIÁ'!$C$27&lt;&gt;"",OR(ISNUMBER(SEARCH('💰 BÁO GIÁ'!$C$27,$A3823)),ISNUMBER(SEARCH('💰 BÁO GIÁ'!$C$27,$B3823)))),1,0)</f>
        <v>0</v>
      </c>
      <c r="O3823" s="1" t="str">
        <f t="shared" si="119"/>
        <v/>
      </c>
    </row>
    <row r="3824" customHeight="1" spans="1:15">
      <c r="A3824" s="1" t="str">
        <f>IF('📄 RON MIẾNG'!B419="","",'📄 RON MIẾNG'!B419)</f>
        <v>HH072755</v>
      </c>
      <c r="B3824" s="1" t="str">
        <f>IF('📄 RON MIẾNG'!B419="","",'📄 RON MIẾNG'!C419)</f>
        <v>Ron miếng BF4L912 hợp kim - DF</v>
      </c>
      <c r="C3824" s="1" t="str">
        <f>IF('📄 RON MIẾNG'!B419="","","Ron miếng")</f>
        <v>Ron miếng</v>
      </c>
      <c r="D3824" s="1" t="str">
        <f>IF('📄 RON MIẾNG'!B419="","",'📄 RON MIẾNG'!F419)</f>
        <v>Cái</v>
      </c>
      <c r="E3824" s="13">
        <f>IF('📄 RON MIẾNG'!B419="","",'📄 RON MIẾNG'!G419)</f>
        <v>0</v>
      </c>
      <c r="F3824" s="13">
        <f>IF('📄 RON MIẾNG'!B419="","",'📄 RON MIẾNG'!H419)</f>
        <v>0</v>
      </c>
      <c r="G3824" s="13">
        <f>IF('📄 RON MIẾNG'!B419="","",'📄 RON MIẾNG'!I419)</f>
        <v>190000</v>
      </c>
      <c r="H3824" s="13">
        <f>IF('📄 RON MIẾNG'!B419="","",'📄 RON MIẾNG'!J419)</f>
        <v>200000</v>
      </c>
      <c r="I3824" s="13">
        <f>IF('📄 RON MIẾNG'!B419="","",'📄 RON MIẾNG'!K419)</f>
        <v>0</v>
      </c>
      <c r="J3824" s="1" t="str">
        <f>IF('📄 RON MIẾNG'!B419="","","")</f>
        <v/>
      </c>
      <c r="L3824" s="1">
        <f>N(L3823)+IF(AND('🔎 TRA CỨU NHANH'!$C$2&lt;&gt;"",OR(ISNUMBER(SEARCH('🔎 TRA CỨU NHANH'!$C$2,$A3824)),ISNUMBER(SEARCH('🔎 TRA CỨU NHANH'!$C$2,$B3824)))),1,0)</f>
        <v>0</v>
      </c>
      <c r="M3824" s="1" t="str">
        <f t="shared" si="118"/>
        <v/>
      </c>
      <c r="N3824" s="1">
        <f>N(N3823)+IF(AND('💰 BÁO GIÁ'!$C$27&lt;&gt;"",OR(ISNUMBER(SEARCH('💰 BÁO GIÁ'!$C$27,$A3824)),ISNUMBER(SEARCH('💰 BÁO GIÁ'!$C$27,$B3824)))),1,0)</f>
        <v>0</v>
      </c>
      <c r="O3824" s="1" t="str">
        <f t="shared" si="119"/>
        <v/>
      </c>
    </row>
    <row r="3825" customHeight="1" spans="1:15">
      <c r="A3825" s="1" t="str">
        <f>IF('📄 RON MIẾNG'!B420="","",'📄 RON MIẾNG'!B420)</f>
        <v>HH071820</v>
      </c>
      <c r="B3825" s="1" t="str">
        <f>IF('📄 RON MIẾNG'!B420="","",'📄 RON MIẾNG'!C420)</f>
        <v>Ron miếng BF4M1012 amiang - DF</v>
      </c>
      <c r="C3825" s="1" t="str">
        <f>IF('📄 RON MIẾNG'!B420="","","Ron miếng")</f>
        <v>Ron miếng</v>
      </c>
      <c r="D3825" s="1" t="str">
        <f>IF('📄 RON MIẾNG'!B420="","",'📄 RON MIẾNG'!F420)</f>
        <v>Cái</v>
      </c>
      <c r="E3825" s="13">
        <f>IF('📄 RON MIẾNG'!B420="","",'📄 RON MIẾNG'!G420)</f>
        <v>0</v>
      </c>
      <c r="F3825" s="13">
        <f>IF('📄 RON MIẾNG'!B420="","",'📄 RON MIẾNG'!H420)</f>
        <v>0</v>
      </c>
      <c r="G3825" s="13">
        <f>IF('📄 RON MIẾNG'!B420="","",'📄 RON MIẾNG'!I420)</f>
        <v>190000</v>
      </c>
      <c r="H3825" s="13">
        <f>IF('📄 RON MIẾNG'!B420="","",'📄 RON MIẾNG'!J420)</f>
        <v>200000</v>
      </c>
      <c r="I3825" s="13">
        <f>IF('📄 RON MIẾNG'!B420="","",'📄 RON MIẾNG'!K420)</f>
        <v>0</v>
      </c>
      <c r="J3825" s="1" t="str">
        <f>IF('📄 RON MIẾNG'!B420="","","")</f>
        <v/>
      </c>
      <c r="L3825" s="1">
        <f>N(L3824)+IF(AND('🔎 TRA CỨU NHANH'!$C$2&lt;&gt;"",OR(ISNUMBER(SEARCH('🔎 TRA CỨU NHANH'!$C$2,$A3825)),ISNUMBER(SEARCH('🔎 TRA CỨU NHANH'!$C$2,$B3825)))),1,0)</f>
        <v>0</v>
      </c>
      <c r="M3825" s="1" t="str">
        <f t="shared" si="118"/>
        <v/>
      </c>
      <c r="N3825" s="1">
        <f>N(N3824)+IF(AND('💰 BÁO GIÁ'!$C$27&lt;&gt;"",OR(ISNUMBER(SEARCH('💰 BÁO GIÁ'!$C$27,$A3825)),ISNUMBER(SEARCH('💰 BÁO GIÁ'!$C$27,$B3825)))),1,0)</f>
        <v>0</v>
      </c>
      <c r="O3825" s="1" t="str">
        <f t="shared" si="119"/>
        <v/>
      </c>
    </row>
    <row r="3826" customHeight="1" spans="1:15">
      <c r="A3826" s="1" t="str">
        <f>IF('📄 RON MIẾNG'!B421="","",'📄 RON MIẾNG'!B421)</f>
        <v>HH080434</v>
      </c>
      <c r="B3826" s="1" t="str">
        <f>IF('📄 RON MIẾNG'!B421="","",'📄 RON MIẾNG'!C421)</f>
        <v>Ron miếng BF4M2011 Thép - NICE IN</v>
      </c>
      <c r="C3826" s="1" t="str">
        <f>IF('📄 RON MIẾNG'!B421="","","Ron miếng")</f>
        <v>Ron miếng</v>
      </c>
      <c r="D3826" s="1" t="str">
        <f>IF('📄 RON MIẾNG'!B421="","",'📄 RON MIẾNG'!F421)</f>
        <v>Cái</v>
      </c>
      <c r="E3826" s="13">
        <f>IF('📄 RON MIẾNG'!B421="","",'📄 RON MIẾNG'!G421)</f>
        <v>0</v>
      </c>
      <c r="F3826" s="13">
        <f>IF('📄 RON MIẾNG'!B421="","",'📄 RON MIẾNG'!H421)</f>
        <v>400000</v>
      </c>
      <c r="G3826" s="13">
        <f>IF('📄 RON MIẾNG'!B421="","",'📄 RON MIẾNG'!I421)</f>
        <v>420000</v>
      </c>
      <c r="H3826" s="13">
        <f>IF('📄 RON MIẾNG'!B421="","",'📄 RON MIẾNG'!J421)</f>
        <v>450000</v>
      </c>
      <c r="I3826" s="13">
        <f>IF('📄 RON MIẾNG'!B421="","",'📄 RON MIẾNG'!K421)</f>
        <v>0</v>
      </c>
      <c r="J3826" s="1" t="str">
        <f>IF('📄 RON MIẾNG'!B421="","","")</f>
        <v/>
      </c>
      <c r="L3826" s="1">
        <f>N(L3825)+IF(AND('🔎 TRA CỨU NHANH'!$C$2&lt;&gt;"",OR(ISNUMBER(SEARCH('🔎 TRA CỨU NHANH'!$C$2,$A3826)),ISNUMBER(SEARCH('🔎 TRA CỨU NHANH'!$C$2,$B3826)))),1,0)</f>
        <v>0</v>
      </c>
      <c r="M3826" s="1" t="str">
        <f t="shared" si="118"/>
        <v/>
      </c>
      <c r="N3826" s="1">
        <f>N(N3825)+IF(AND('💰 BÁO GIÁ'!$C$27&lt;&gt;"",OR(ISNUMBER(SEARCH('💰 BÁO GIÁ'!$C$27,$A3826)),ISNUMBER(SEARCH('💰 BÁO GIÁ'!$C$27,$B3826)))),1,0)</f>
        <v>0</v>
      </c>
      <c r="O3826" s="1" t="str">
        <f t="shared" si="119"/>
        <v/>
      </c>
    </row>
    <row r="3827" customHeight="1" spans="1:15">
      <c r="A3827" s="1" t="str">
        <f>IF('📄 RON MIẾNG'!B422="","",'📄 RON MIẾNG'!B422)</f>
        <v>HH075038</v>
      </c>
      <c r="B3827" s="1" t="str">
        <f>IF('📄 RON MIẾNG'!B422="","",'📄 RON MIẾNG'!C422)</f>
        <v>Ron miếng BF6M1012 amiang - DF</v>
      </c>
      <c r="C3827" s="1" t="str">
        <f>IF('📄 RON MIẾNG'!B422="","","Ron miếng")</f>
        <v>Ron miếng</v>
      </c>
      <c r="D3827" s="1" t="str">
        <f>IF('📄 RON MIẾNG'!B422="","",'📄 RON MIẾNG'!F422)</f>
        <v>Cái</v>
      </c>
      <c r="E3827" s="13">
        <f>IF('📄 RON MIẾNG'!B422="","",'📄 RON MIẾNG'!G422)</f>
        <v>0</v>
      </c>
      <c r="F3827" s="13">
        <f>IF('📄 RON MIẾNG'!B422="","",'📄 RON MIẾNG'!H422)</f>
        <v>220000</v>
      </c>
      <c r="G3827" s="13">
        <f>IF('📄 RON MIẾNG'!B422="","",'📄 RON MIẾNG'!I422)</f>
        <v>260000</v>
      </c>
      <c r="H3827" s="13">
        <f>IF('📄 RON MIẾNG'!B422="","",'📄 RON MIẾNG'!J422)</f>
        <v>300000</v>
      </c>
      <c r="I3827" s="13">
        <f>IF('📄 RON MIẾNG'!B422="","",'📄 RON MIẾNG'!K422)</f>
        <v>0</v>
      </c>
      <c r="J3827" s="1" t="str">
        <f>IF('📄 RON MIẾNG'!B422="","","")</f>
        <v/>
      </c>
      <c r="L3827" s="1">
        <f>N(L3826)+IF(AND('🔎 TRA CỨU NHANH'!$C$2&lt;&gt;"",OR(ISNUMBER(SEARCH('🔎 TRA CỨU NHANH'!$C$2,$A3827)),ISNUMBER(SEARCH('🔎 TRA CỨU NHANH'!$C$2,$B3827)))),1,0)</f>
        <v>0</v>
      </c>
      <c r="M3827" s="1" t="str">
        <f t="shared" si="118"/>
        <v/>
      </c>
      <c r="N3827" s="1">
        <f>N(N3826)+IF(AND('💰 BÁO GIÁ'!$C$27&lt;&gt;"",OR(ISNUMBER(SEARCH('💰 BÁO GIÁ'!$C$27,$A3827)),ISNUMBER(SEARCH('💰 BÁO GIÁ'!$C$27,$B3827)))),1,0)</f>
        <v>0</v>
      </c>
      <c r="O3827" s="1" t="str">
        <f t="shared" si="119"/>
        <v/>
      </c>
    </row>
    <row r="3828" customHeight="1" spans="1:15">
      <c r="A3828" s="1" t="str">
        <f>IF('📄 RON MIẾNG'!B423="","",'📄 RON MIẾNG'!B423)</f>
        <v>HH074322</v>
      </c>
      <c r="B3828" s="1" t="str">
        <f>IF('📄 RON MIẾNG'!B423="","",'📄 RON MIẾNG'!C423)</f>
        <v>Ron miếng BF6M1013 sợi tổng hợp - DF</v>
      </c>
      <c r="C3828" s="1" t="str">
        <f>IF('📄 RON MIẾNG'!B423="","","Ron miếng")</f>
        <v>Ron miếng</v>
      </c>
      <c r="D3828" s="1" t="str">
        <f>IF('📄 RON MIẾNG'!B423="","",'📄 RON MIẾNG'!F423)</f>
        <v>Cái</v>
      </c>
      <c r="E3828" s="13">
        <f>IF('📄 RON MIẾNG'!B423="","",'📄 RON MIẾNG'!G423)</f>
        <v>0</v>
      </c>
      <c r="F3828" s="13">
        <f>IF('📄 RON MIẾNG'!B423="","",'📄 RON MIẾNG'!H423)</f>
        <v>220000</v>
      </c>
      <c r="G3828" s="13">
        <f>IF('📄 RON MIẾNG'!B423="","",'📄 RON MIẾNG'!I423)</f>
        <v>260000</v>
      </c>
      <c r="H3828" s="13">
        <f>IF('📄 RON MIẾNG'!B423="","",'📄 RON MIẾNG'!J423)</f>
        <v>300000</v>
      </c>
      <c r="I3828" s="13">
        <f>IF('📄 RON MIẾNG'!B423="","",'📄 RON MIẾNG'!K423)</f>
        <v>0</v>
      </c>
      <c r="J3828" s="1" t="str">
        <f>IF('📄 RON MIẾNG'!B423="","","")</f>
        <v/>
      </c>
      <c r="L3828" s="1">
        <f>N(L3827)+IF(AND('🔎 TRA CỨU NHANH'!$C$2&lt;&gt;"",OR(ISNUMBER(SEARCH('🔎 TRA CỨU NHANH'!$C$2,$A3828)),ISNUMBER(SEARCH('🔎 TRA CỨU NHANH'!$C$2,$B3828)))),1,0)</f>
        <v>0</v>
      </c>
      <c r="M3828" s="1" t="str">
        <f t="shared" si="118"/>
        <v/>
      </c>
      <c r="N3828" s="1">
        <f>N(N3827)+IF(AND('💰 BÁO GIÁ'!$C$27&lt;&gt;"",OR(ISNUMBER(SEARCH('💰 BÁO GIÁ'!$C$27,$A3828)),ISNUMBER(SEARCH('💰 BÁO GIÁ'!$C$27,$B3828)))),1,0)</f>
        <v>0</v>
      </c>
      <c r="O3828" s="1" t="str">
        <f t="shared" si="119"/>
        <v/>
      </c>
    </row>
    <row r="3829" customHeight="1" spans="1:15">
      <c r="A3829" s="1" t="str">
        <f>IF('📄 RON MIẾNG'!B424="","",'📄 RON MIẾNG'!B424)</f>
        <v>HH081557</v>
      </c>
      <c r="B3829" s="1" t="str">
        <f>IF('📄 RON MIẾNG'!B424="","",'📄 RON MIẾNG'!C424)</f>
        <v>Ron miếng BF6M2012 graphite - DF</v>
      </c>
      <c r="C3829" s="1" t="str">
        <f>IF('📄 RON MIẾNG'!B424="","","Ron miếng")</f>
        <v>Ron miếng</v>
      </c>
      <c r="D3829" s="1" t="str">
        <f>IF('📄 RON MIẾNG'!B424="","",'📄 RON MIẾNG'!F424)</f>
        <v>Cái</v>
      </c>
      <c r="E3829" s="13">
        <f>IF('📄 RON MIẾNG'!B424="","",'📄 RON MIẾNG'!G424)</f>
        <v>0</v>
      </c>
      <c r="F3829" s="13">
        <f>IF('📄 RON MIẾNG'!B424="","",'📄 RON MIẾNG'!H424)</f>
        <v>240000</v>
      </c>
      <c r="G3829" s="13">
        <f>IF('📄 RON MIẾNG'!B424="","",'📄 RON MIẾNG'!I424)</f>
        <v>260000</v>
      </c>
      <c r="H3829" s="13">
        <f>IF('📄 RON MIẾNG'!B424="","",'📄 RON MIẾNG'!J424)</f>
        <v>300000</v>
      </c>
      <c r="I3829" s="13">
        <f>IF('📄 RON MIẾNG'!B424="","",'📄 RON MIẾNG'!K424)</f>
        <v>0</v>
      </c>
      <c r="J3829" s="1" t="str">
        <f>IF('📄 RON MIẾNG'!B424="","","")</f>
        <v/>
      </c>
      <c r="L3829" s="1">
        <f>N(L3828)+IF(AND('🔎 TRA CỨU NHANH'!$C$2&lt;&gt;"",OR(ISNUMBER(SEARCH('🔎 TRA CỨU NHANH'!$C$2,$A3829)),ISNUMBER(SEARCH('🔎 TRA CỨU NHANH'!$C$2,$B3829)))),1,0)</f>
        <v>0</v>
      </c>
      <c r="M3829" s="1" t="str">
        <f t="shared" si="118"/>
        <v/>
      </c>
      <c r="N3829" s="1">
        <f>N(N3828)+IF(AND('💰 BÁO GIÁ'!$C$27&lt;&gt;"",OR(ISNUMBER(SEARCH('💰 BÁO GIÁ'!$C$27,$A3829)),ISNUMBER(SEARCH('💰 BÁO GIÁ'!$C$27,$B3829)))),1,0)</f>
        <v>0</v>
      </c>
      <c r="O3829" s="1" t="str">
        <f t="shared" si="119"/>
        <v/>
      </c>
    </row>
    <row r="3830" customHeight="1" spans="1:15">
      <c r="A3830" s="1" t="str">
        <f>IF('📄 RON MIẾNG'!B425="","",'📄 RON MIẾNG'!B425)</f>
        <v>HH00790</v>
      </c>
      <c r="B3830" s="1" t="str">
        <f>IF('📄 RON MIẾNG'!B425="","",'📄 RON MIẾNG'!C425)</f>
        <v>Ron miếng C240, Thép kẹp amiang - DF</v>
      </c>
      <c r="C3830" s="1" t="str">
        <f>IF('📄 RON MIẾNG'!B425="","","Ron miếng")</f>
        <v>Ron miếng</v>
      </c>
      <c r="D3830" s="1" t="str">
        <f>IF('📄 RON MIẾNG'!B425="","",'📄 RON MIẾNG'!F425)</f>
        <v>Cái</v>
      </c>
      <c r="E3830" s="13">
        <f>IF('📄 RON MIẾNG'!B425="","",'📄 RON MIẾNG'!G425)</f>
        <v>0</v>
      </c>
      <c r="F3830" s="13">
        <f>IF('📄 RON MIẾNG'!B425="","",'📄 RON MIẾNG'!H425)</f>
        <v>85000</v>
      </c>
      <c r="G3830" s="13">
        <f>IF('📄 RON MIẾNG'!B425="","",'📄 RON MIẾNG'!I425)</f>
        <v>90000</v>
      </c>
      <c r="H3830" s="13">
        <f>IF('📄 RON MIẾNG'!B425="","",'📄 RON MIẾNG'!J425)</f>
        <v>100000</v>
      </c>
      <c r="I3830" s="13">
        <f>IF('📄 RON MIẾNG'!B425="","",'📄 RON MIẾNG'!K425)</f>
        <v>0</v>
      </c>
      <c r="J3830" s="1" t="str">
        <f>IF('📄 RON MIẾNG'!B425="","","")</f>
        <v/>
      </c>
      <c r="L3830" s="1">
        <f>N(L3829)+IF(AND('🔎 TRA CỨU NHANH'!$C$2&lt;&gt;"",OR(ISNUMBER(SEARCH('🔎 TRA CỨU NHANH'!$C$2,$A3830)),ISNUMBER(SEARCH('🔎 TRA CỨU NHANH'!$C$2,$B3830)))),1,0)</f>
        <v>0</v>
      </c>
      <c r="M3830" s="1" t="str">
        <f t="shared" si="118"/>
        <v/>
      </c>
      <c r="N3830" s="1">
        <f>N(N3829)+IF(AND('💰 BÁO GIÁ'!$C$27&lt;&gt;"",OR(ISNUMBER(SEARCH('💰 BÁO GIÁ'!$C$27,$A3830)),ISNUMBER(SEARCH('💰 BÁO GIÁ'!$C$27,$B3830)))),1,0)</f>
        <v>0</v>
      </c>
      <c r="O3830" s="1" t="str">
        <f t="shared" si="119"/>
        <v/>
      </c>
    </row>
    <row r="3831" customHeight="1" spans="1:15">
      <c r="A3831" s="1" t="str">
        <f>IF('📄 RON MIẾNG'!B426="","",'📄 RON MIẾNG'!B426)</f>
        <v>HH079107</v>
      </c>
      <c r="B3831" s="1" t="str">
        <f>IF('📄 RON MIẾNG'!B426="","",'📄 RON MIẾNG'!C426)</f>
        <v>Ron miếng C240, Thép kẹp amiang - MASAKO</v>
      </c>
      <c r="C3831" s="1" t="str">
        <f>IF('📄 RON MIẾNG'!B426="","","Ron miếng")</f>
        <v>Ron miếng</v>
      </c>
      <c r="D3831" s="1" t="str">
        <f>IF('📄 RON MIẾNG'!B426="","",'📄 RON MIẾNG'!F426)</f>
        <v>Cái</v>
      </c>
      <c r="E3831" s="13">
        <f>IF('📄 RON MIẾNG'!B426="","",'📄 RON MIẾNG'!G426)</f>
        <v>0</v>
      </c>
      <c r="F3831" s="13">
        <f>IF('📄 RON MIẾNG'!B426="","",'📄 RON MIẾNG'!H426)</f>
        <v>80000</v>
      </c>
      <c r="G3831" s="13">
        <f>IF('📄 RON MIẾNG'!B426="","",'📄 RON MIẾNG'!I426)</f>
        <v>90000</v>
      </c>
      <c r="H3831" s="13">
        <f>IF('📄 RON MIẾNG'!B426="","",'📄 RON MIẾNG'!J426)</f>
        <v>100000</v>
      </c>
      <c r="I3831" s="13">
        <f>IF('📄 RON MIẾNG'!B426="","",'📄 RON MIẾNG'!K426)</f>
        <v>0</v>
      </c>
      <c r="J3831" s="1" t="str">
        <f>IF('📄 RON MIẾNG'!B426="","","")</f>
        <v/>
      </c>
      <c r="L3831" s="1">
        <f>N(L3830)+IF(AND('🔎 TRA CỨU NHANH'!$C$2&lt;&gt;"",OR(ISNUMBER(SEARCH('🔎 TRA CỨU NHANH'!$C$2,$A3831)),ISNUMBER(SEARCH('🔎 TRA CỨU NHANH'!$C$2,$B3831)))),1,0)</f>
        <v>0</v>
      </c>
      <c r="M3831" s="1" t="str">
        <f t="shared" si="118"/>
        <v/>
      </c>
      <c r="N3831" s="1">
        <f>N(N3830)+IF(AND('💰 BÁO GIÁ'!$C$27&lt;&gt;"",OR(ISNUMBER(SEARCH('💰 BÁO GIÁ'!$C$27,$A3831)),ISNUMBER(SEARCH('💰 BÁO GIÁ'!$C$27,$B3831)))),1,0)</f>
        <v>0</v>
      </c>
      <c r="O3831" s="1" t="str">
        <f t="shared" si="119"/>
        <v/>
      </c>
    </row>
    <row r="3832" customHeight="1" spans="1:15">
      <c r="A3832" s="1" t="str">
        <f>IF('📄 RON MIẾNG'!B427="","",'📄 RON MIẾNG'!B427)</f>
        <v>HH080833</v>
      </c>
      <c r="B3832" s="1" t="str">
        <f>IF('📄 RON MIẾNG'!B427="","",'📄 RON MIẾNG'!C427)</f>
        <v>Ron miếng C6.4 Thép - DF</v>
      </c>
      <c r="C3832" s="1" t="str">
        <f>IF('📄 RON MIẾNG'!B427="","","Ron miếng")</f>
        <v>Ron miếng</v>
      </c>
      <c r="D3832" s="1" t="str">
        <f>IF('📄 RON MIẾNG'!B427="","",'📄 RON MIẾNG'!F427)</f>
        <v>Cái</v>
      </c>
      <c r="E3832" s="13">
        <f>IF('📄 RON MIẾNG'!B427="","",'📄 RON MIẾNG'!G427)</f>
        <v>0</v>
      </c>
      <c r="F3832" s="13">
        <f>IF('📄 RON MIẾNG'!B427="","",'📄 RON MIẾNG'!H427)</f>
        <v>540000</v>
      </c>
      <c r="G3832" s="13">
        <f>IF('📄 RON MIẾNG'!B427="","",'📄 RON MIẾNG'!I427)</f>
        <v>570000</v>
      </c>
      <c r="H3832" s="13">
        <f>IF('📄 RON MIẾNG'!B427="","",'📄 RON MIẾNG'!J427)</f>
        <v>620000</v>
      </c>
      <c r="I3832" s="13">
        <f>IF('📄 RON MIẾNG'!B427="","",'📄 RON MIẾNG'!K427)</f>
        <v>0</v>
      </c>
      <c r="J3832" s="1" t="str">
        <f>IF('📄 RON MIẾNG'!B427="","","")</f>
        <v/>
      </c>
      <c r="L3832" s="1">
        <f>N(L3831)+IF(AND('🔎 TRA CỨU NHANH'!$C$2&lt;&gt;"",OR(ISNUMBER(SEARCH('🔎 TRA CỨU NHANH'!$C$2,$A3832)),ISNUMBER(SEARCH('🔎 TRA CỨU NHANH'!$C$2,$B3832)))),1,0)</f>
        <v>0</v>
      </c>
      <c r="M3832" s="1" t="str">
        <f t="shared" si="118"/>
        <v/>
      </c>
      <c r="N3832" s="1">
        <f>N(N3831)+IF(AND('💰 BÁO GIÁ'!$C$27&lt;&gt;"",OR(ISNUMBER(SEARCH('💰 BÁO GIÁ'!$C$27,$A3832)),ISNUMBER(SEARCH('💰 BÁO GIÁ'!$C$27,$B3832)))),1,0)</f>
        <v>0</v>
      </c>
      <c r="O3832" s="1" t="str">
        <f t="shared" si="119"/>
        <v/>
      </c>
    </row>
    <row r="3833" customHeight="1" spans="1:15">
      <c r="A3833" s="1" t="str">
        <f>IF('📄 RON MIẾNG'!B428="","",'📄 RON MIẾNG'!B428)</f>
        <v>HH081888</v>
      </c>
      <c r="B3833" s="1" t="str">
        <f>IF('📄 RON MIẾNG'!B428="","",'📄 RON MIẾNG'!C428)</f>
        <v>Ron miếng CA-4110-AKZ/ 4113-BKZ phi 123 (Antek)</v>
      </c>
      <c r="C3833" s="1" t="str">
        <f>IF('📄 RON MIẾNG'!B428="","","Ron miếng")</f>
        <v>Ron miếng</v>
      </c>
      <c r="D3833" s="1" t="str">
        <f>IF('📄 RON MIẾNG'!B428="","",'📄 RON MIẾNG'!F428)</f>
        <v>Cái</v>
      </c>
      <c r="E3833" s="13">
        <f>IF('📄 RON MIẾNG'!B428="","",'📄 RON MIẾNG'!G428)</f>
        <v>0</v>
      </c>
      <c r="F3833" s="13">
        <f>IF('📄 RON MIẾNG'!B428="","",'📄 RON MIẾNG'!H428)</f>
        <v>0</v>
      </c>
      <c r="G3833" s="13">
        <f>IF('📄 RON MIẾNG'!B428="","",'📄 RON MIẾNG'!I428)</f>
        <v>0</v>
      </c>
      <c r="H3833" s="13">
        <f>IF('📄 RON MIẾNG'!B428="","",'📄 RON MIẾNG'!J428)</f>
        <v>0</v>
      </c>
      <c r="I3833" s="13">
        <f>IF('📄 RON MIẾNG'!B428="","",'📄 RON MIẾNG'!K428)</f>
        <v>0</v>
      </c>
      <c r="J3833" s="1" t="str">
        <f>IF('📄 RON MIẾNG'!B428="","","")</f>
        <v/>
      </c>
      <c r="L3833" s="1">
        <f>N(L3832)+IF(AND('🔎 TRA CỨU NHANH'!$C$2&lt;&gt;"",OR(ISNUMBER(SEARCH('🔎 TRA CỨU NHANH'!$C$2,$A3833)),ISNUMBER(SEARCH('🔎 TRA CỨU NHANH'!$C$2,$B3833)))),1,0)</f>
        <v>0</v>
      </c>
      <c r="M3833" s="1" t="str">
        <f t="shared" si="118"/>
        <v/>
      </c>
      <c r="N3833" s="1">
        <f>N(N3832)+IF(AND('💰 BÁO GIÁ'!$C$27&lt;&gt;"",OR(ISNUMBER(SEARCH('💰 BÁO GIÁ'!$C$27,$A3833)),ISNUMBER(SEARCH('💰 BÁO GIÁ'!$C$27,$B3833)))),1,0)</f>
        <v>0</v>
      </c>
      <c r="O3833" s="1" t="str">
        <f t="shared" si="119"/>
        <v/>
      </c>
    </row>
    <row r="3834" customHeight="1" spans="1:15">
      <c r="A3834" s="1" t="str">
        <f>IF('📄 RON MIẾNG'!B429="","",'📄 RON MIẾNG'!B429)</f>
        <v>HH081887</v>
      </c>
      <c r="B3834" s="1" t="str">
        <f>IF('📄 RON MIẾNG'!B429="","",'📄 RON MIẾNG'!C429)</f>
        <v>Ron miếng CA-4110-AKZ/ 4113-BKZ phi 123 thép (Yuchai)</v>
      </c>
      <c r="C3834" s="1" t="str">
        <f>IF('📄 RON MIẾNG'!B429="","","Ron miếng")</f>
        <v>Ron miếng</v>
      </c>
      <c r="D3834" s="1" t="str">
        <f>IF('📄 RON MIẾNG'!B429="","",'📄 RON MIẾNG'!F429)</f>
        <v>Cái</v>
      </c>
      <c r="E3834" s="13">
        <f>IF('📄 RON MIẾNG'!B429="","",'📄 RON MIẾNG'!G429)</f>
        <v>0</v>
      </c>
      <c r="F3834" s="13">
        <f>IF('📄 RON MIẾNG'!B429="","",'📄 RON MIẾNG'!H429)</f>
        <v>0</v>
      </c>
      <c r="G3834" s="13">
        <f>IF('📄 RON MIẾNG'!B429="","",'📄 RON MIẾNG'!I429)</f>
        <v>0</v>
      </c>
      <c r="H3834" s="13">
        <f>IF('📄 RON MIẾNG'!B429="","",'📄 RON MIẾNG'!J429)</f>
        <v>0</v>
      </c>
      <c r="I3834" s="13">
        <f>IF('📄 RON MIẾNG'!B429="","",'📄 RON MIẾNG'!K429)</f>
        <v>0</v>
      </c>
      <c r="J3834" s="1" t="str">
        <f>IF('📄 RON MIẾNG'!B429="","","")</f>
        <v/>
      </c>
      <c r="L3834" s="1">
        <f>N(L3833)+IF(AND('🔎 TRA CỨU NHANH'!$C$2&lt;&gt;"",OR(ISNUMBER(SEARCH('🔎 TRA CỨU NHANH'!$C$2,$A3834)),ISNUMBER(SEARCH('🔎 TRA CỨU NHANH'!$C$2,$B3834)))),1,0)</f>
        <v>0</v>
      </c>
      <c r="M3834" s="1" t="str">
        <f t="shared" si="118"/>
        <v/>
      </c>
      <c r="N3834" s="1">
        <f>N(N3833)+IF(AND('💰 BÁO GIÁ'!$C$27&lt;&gt;"",OR(ISNUMBER(SEARCH('💰 BÁO GIÁ'!$C$27,$A3834)),ISNUMBER(SEARCH('💰 BÁO GIÁ'!$C$27,$B3834)))),1,0)</f>
        <v>0</v>
      </c>
      <c r="O3834" s="1" t="str">
        <f t="shared" si="119"/>
        <v/>
      </c>
    </row>
    <row r="3835" customHeight="1" spans="1:15">
      <c r="A3835" s="1" t="str">
        <f>IF('📄 RON MIẾNG'!B430="","",'📄 RON MIẾNG'!B430)</f>
        <v>HH080928</v>
      </c>
      <c r="B3835" s="1" t="str">
        <f>IF('📄 RON MIẾNG'!B430="","",'📄 RON MIẾNG'!C430)</f>
        <v>Ron miếng CA-498 - Antek (202-0214)</v>
      </c>
      <c r="C3835" s="1" t="str">
        <f>IF('📄 RON MIẾNG'!B430="","","Ron miếng")</f>
        <v>Ron miếng</v>
      </c>
      <c r="D3835" s="1" t="str">
        <f>IF('📄 RON MIẾNG'!B430="","",'📄 RON MIẾNG'!F430)</f>
        <v>Cái</v>
      </c>
      <c r="E3835" s="13">
        <f>IF('📄 RON MIẾNG'!B430="","",'📄 RON MIẾNG'!G430)</f>
        <v>0</v>
      </c>
      <c r="F3835" s="13">
        <f>IF('📄 RON MIẾNG'!B430="","",'📄 RON MIẾNG'!H430)</f>
        <v>0</v>
      </c>
      <c r="G3835" s="13">
        <f>IF('📄 RON MIẾNG'!B430="","",'📄 RON MIẾNG'!I430)</f>
        <v>0</v>
      </c>
      <c r="H3835" s="13">
        <f>IF('📄 RON MIẾNG'!B430="","",'📄 RON MIẾNG'!J430)</f>
        <v>0</v>
      </c>
      <c r="I3835" s="13">
        <f>IF('📄 RON MIẾNG'!B430="","",'📄 RON MIẾNG'!K430)</f>
        <v>0</v>
      </c>
      <c r="J3835" s="1" t="str">
        <f>IF('📄 RON MIẾNG'!B430="","","")</f>
        <v/>
      </c>
      <c r="L3835" s="1">
        <f>N(L3834)+IF(AND('🔎 TRA CỨU NHANH'!$C$2&lt;&gt;"",OR(ISNUMBER(SEARCH('🔎 TRA CỨU NHANH'!$C$2,$A3835)),ISNUMBER(SEARCH('🔎 TRA CỨU NHANH'!$C$2,$B3835)))),1,0)</f>
        <v>0</v>
      </c>
      <c r="M3835" s="1" t="str">
        <f t="shared" si="118"/>
        <v/>
      </c>
      <c r="N3835" s="1">
        <f>N(N3834)+IF(AND('💰 BÁO GIÁ'!$C$27&lt;&gt;"",OR(ISNUMBER(SEARCH('💰 BÁO GIÁ'!$C$27,$A3835)),ISNUMBER(SEARCH('💰 BÁO GIÁ'!$C$27,$B3835)))),1,0)</f>
        <v>0</v>
      </c>
      <c r="O3835" s="1" t="str">
        <f t="shared" si="119"/>
        <v/>
      </c>
    </row>
    <row r="3836" customHeight="1" spans="1:15">
      <c r="A3836" s="1" t="str">
        <f>IF('📄 RON MIẾNG'!B431="","",'📄 RON MIẾNG'!B431)</f>
        <v>HH073475</v>
      </c>
      <c r="B3836" s="1" t="str">
        <f>IF('📄 RON MIẾNG'!B431="","",'📄 RON MIẾNG'!C431)</f>
        <v>Ron miếng CUMMIN-6BT CCEC</v>
      </c>
      <c r="C3836" s="1" t="str">
        <f>IF('📄 RON MIẾNG'!B431="","","Ron miếng")</f>
        <v>Ron miếng</v>
      </c>
      <c r="D3836" s="1" t="str">
        <f>IF('📄 RON MIẾNG'!B431="","",'📄 RON MIẾNG'!F431)</f>
        <v>Cái</v>
      </c>
      <c r="E3836" s="13">
        <f>IF('📄 RON MIẾNG'!B431="","",'📄 RON MIẾNG'!G431)</f>
        <v>0</v>
      </c>
      <c r="F3836" s="13">
        <f>IF('📄 RON MIẾNG'!B431="","",'📄 RON MIẾNG'!H431)</f>
        <v>0</v>
      </c>
      <c r="G3836" s="13">
        <f>IF('📄 RON MIẾNG'!B431="","",'📄 RON MIẾNG'!I431)</f>
        <v>0</v>
      </c>
      <c r="H3836" s="13">
        <f>IF('📄 RON MIẾNG'!B431="","",'📄 RON MIẾNG'!J431)</f>
        <v>0</v>
      </c>
      <c r="I3836" s="13">
        <f>IF('📄 RON MIẾNG'!B431="","",'📄 RON MIẾNG'!K431)</f>
        <v>0</v>
      </c>
      <c r="J3836" s="1" t="str">
        <f>IF('📄 RON MIẾNG'!B431="","","")</f>
        <v/>
      </c>
      <c r="L3836" s="1">
        <f>N(L3835)+IF(AND('🔎 TRA CỨU NHANH'!$C$2&lt;&gt;"",OR(ISNUMBER(SEARCH('🔎 TRA CỨU NHANH'!$C$2,$A3836)),ISNUMBER(SEARCH('🔎 TRA CỨU NHANH'!$C$2,$B3836)))),1,0)</f>
        <v>0</v>
      </c>
      <c r="M3836" s="1" t="str">
        <f t="shared" si="118"/>
        <v/>
      </c>
      <c r="N3836" s="1">
        <f>N(N3835)+IF(AND('💰 BÁO GIÁ'!$C$27&lt;&gt;"",OR(ISNUMBER(SEARCH('💰 BÁO GIÁ'!$C$27,$A3836)),ISNUMBER(SEARCH('💰 BÁO GIÁ'!$C$27,$B3836)))),1,0)</f>
        <v>0</v>
      </c>
      <c r="O3836" s="1" t="str">
        <f t="shared" si="119"/>
        <v/>
      </c>
    </row>
    <row r="3837" customHeight="1" spans="1:15">
      <c r="A3837" s="1" t="str">
        <f>IF('📄 RON MIẾNG'!B432="","",'📄 RON MIẾNG'!B432)</f>
        <v>HH081483</v>
      </c>
      <c r="B3837" s="1" t="str">
        <f>IF('📄 RON MIẾNG'!B432="","",'📄 RON MIẾNG'!C432)</f>
        <v>Ron miếng CZ-495/4L68/4L88 (amiang) - DF</v>
      </c>
      <c r="C3837" s="1" t="str">
        <f>IF('📄 RON MIẾNG'!B432="","","Ron miếng")</f>
        <v>Ron miếng</v>
      </c>
      <c r="D3837" s="1" t="str">
        <f>IF('📄 RON MIẾNG'!B432="","",'📄 RON MIẾNG'!F432)</f>
        <v>Cái</v>
      </c>
      <c r="E3837" s="13">
        <f>IF('📄 RON MIẾNG'!B432="","",'📄 RON MIẾNG'!G432)</f>
        <v>0</v>
      </c>
      <c r="F3837" s="13">
        <f>IF('📄 RON MIẾNG'!B432="","",'📄 RON MIẾNG'!H432)</f>
        <v>70000</v>
      </c>
      <c r="G3837" s="13">
        <f>IF('📄 RON MIẾNG'!B432="","",'📄 RON MIẾNG'!I432)</f>
        <v>80000</v>
      </c>
      <c r="H3837" s="13">
        <f>IF('📄 RON MIẾNG'!B432="","",'📄 RON MIẾNG'!J432)</f>
        <v>90000</v>
      </c>
      <c r="I3837" s="13">
        <f>IF('📄 RON MIẾNG'!B432="","",'📄 RON MIẾNG'!K432)</f>
        <v>0</v>
      </c>
      <c r="J3837" s="1" t="str">
        <f>IF('📄 RON MIẾNG'!B432="","","")</f>
        <v/>
      </c>
      <c r="L3837" s="1">
        <f>N(L3836)+IF(AND('🔎 TRA CỨU NHANH'!$C$2&lt;&gt;"",OR(ISNUMBER(SEARCH('🔎 TRA CỨU NHANH'!$C$2,$A3837)),ISNUMBER(SEARCH('🔎 TRA CỨU NHANH'!$C$2,$B3837)))),1,0)</f>
        <v>0</v>
      </c>
      <c r="M3837" s="1" t="str">
        <f t="shared" si="118"/>
        <v/>
      </c>
      <c r="N3837" s="1">
        <f>N(N3836)+IF(AND('💰 BÁO GIÁ'!$C$27&lt;&gt;"",OR(ISNUMBER(SEARCH('💰 BÁO GIÁ'!$C$27,$A3837)),ISNUMBER(SEARCH('💰 BÁO GIÁ'!$C$27,$B3837)))),1,0)</f>
        <v>0</v>
      </c>
      <c r="O3837" s="1" t="str">
        <f t="shared" si="119"/>
        <v/>
      </c>
    </row>
    <row r="3838" customHeight="1" spans="1:15">
      <c r="A3838" s="1" t="str">
        <f>IF('📄 RON MIẾNG'!B433="","",'📄 RON MIẾNG'!B433)</f>
        <v>HH080927</v>
      </c>
      <c r="B3838" s="1" t="str">
        <f>IF('📄 RON MIẾNG'!B433="","",'📄 RON MIẾNG'!C433)</f>
        <v>Ron miếng CZ-495/4L68/4L88 - Antek (202-0241)</v>
      </c>
      <c r="C3838" s="1" t="str">
        <f>IF('📄 RON MIẾNG'!B433="","","Ron miếng")</f>
        <v>Ron miếng</v>
      </c>
      <c r="D3838" s="1" t="str">
        <f>IF('📄 RON MIẾNG'!B433="","",'📄 RON MIẾNG'!F433)</f>
        <v>Cái</v>
      </c>
      <c r="E3838" s="13">
        <f>IF('📄 RON MIẾNG'!B433="","",'📄 RON MIẾNG'!G433)</f>
        <v>0</v>
      </c>
      <c r="F3838" s="13">
        <f>IF('📄 RON MIẾNG'!B433="","",'📄 RON MIẾNG'!H433)</f>
        <v>0</v>
      </c>
      <c r="G3838" s="13">
        <f>IF('📄 RON MIẾNG'!B433="","",'📄 RON MIẾNG'!I433)</f>
        <v>0</v>
      </c>
      <c r="H3838" s="13">
        <f>IF('📄 RON MIẾNG'!B433="","",'📄 RON MIẾNG'!J433)</f>
        <v>0</v>
      </c>
      <c r="I3838" s="13">
        <f>IF('📄 RON MIẾNG'!B433="","",'📄 RON MIẾNG'!K433)</f>
        <v>0</v>
      </c>
      <c r="J3838" s="1" t="str">
        <f>IF('📄 RON MIẾNG'!B433="","","")</f>
        <v/>
      </c>
      <c r="L3838" s="1">
        <f>N(L3837)+IF(AND('🔎 TRA CỨU NHANH'!$C$2&lt;&gt;"",OR(ISNUMBER(SEARCH('🔎 TRA CỨU NHANH'!$C$2,$A3838)),ISNUMBER(SEARCH('🔎 TRA CỨU NHANH'!$C$2,$B3838)))),1,0)</f>
        <v>0</v>
      </c>
      <c r="M3838" s="1" t="str">
        <f t="shared" si="118"/>
        <v/>
      </c>
      <c r="N3838" s="1">
        <f>N(N3837)+IF(AND('💰 BÁO GIÁ'!$C$27&lt;&gt;"",OR(ISNUMBER(SEARCH('💰 BÁO GIÁ'!$C$27,$A3838)),ISNUMBER(SEARCH('💰 BÁO GIÁ'!$C$27,$B3838)))),1,0)</f>
        <v>0</v>
      </c>
      <c r="O3838" s="1" t="str">
        <f t="shared" si="119"/>
        <v/>
      </c>
    </row>
    <row r="3839" customHeight="1" spans="1:15">
      <c r="A3839" s="1" t="str">
        <f>IF('📄 RON MIẾNG'!B434="","",'📄 RON MIẾNG'!B434)</f>
        <v>HH070907</v>
      </c>
      <c r="B3839" s="1" t="str">
        <f>IF('📄 RON MIẾNG'!B434="","",'📄 RON MIẾNG'!C434)</f>
        <v>Ron miếng Cum 6CT / 6D114 (12V), Graphite - DF</v>
      </c>
      <c r="C3839" s="1" t="str">
        <f>IF('📄 RON MIẾNG'!B434="","","Ron miếng")</f>
        <v>Ron miếng</v>
      </c>
      <c r="D3839" s="1" t="str">
        <f>IF('📄 RON MIẾNG'!B434="","",'📄 RON MIẾNG'!F434)</f>
        <v>Cái</v>
      </c>
      <c r="E3839" s="13">
        <f>IF('📄 RON MIẾNG'!B434="","",'📄 RON MIẾNG'!G434)</f>
        <v>0</v>
      </c>
      <c r="F3839" s="13">
        <f>IF('📄 RON MIẾNG'!B434="","",'📄 RON MIẾNG'!H434)</f>
        <v>220000</v>
      </c>
      <c r="G3839" s="13">
        <f>IF('📄 RON MIẾNG'!B434="","",'📄 RON MIẾNG'!I434)</f>
        <v>250000</v>
      </c>
      <c r="H3839" s="13">
        <f>IF('📄 RON MIẾNG'!B434="","",'📄 RON MIẾNG'!J434)</f>
        <v>300000</v>
      </c>
      <c r="I3839" s="13">
        <f>IF('📄 RON MIẾNG'!B434="","",'📄 RON MIẾNG'!K434)</f>
        <v>0</v>
      </c>
      <c r="J3839" s="1" t="str">
        <f>IF('📄 RON MIẾNG'!B434="","","")</f>
        <v/>
      </c>
      <c r="L3839" s="1">
        <f>N(L3838)+IF(AND('🔎 TRA CỨU NHANH'!$C$2&lt;&gt;"",OR(ISNUMBER(SEARCH('🔎 TRA CỨU NHANH'!$C$2,$A3839)),ISNUMBER(SEARCH('🔎 TRA CỨU NHANH'!$C$2,$B3839)))),1,0)</f>
        <v>0</v>
      </c>
      <c r="M3839" s="1" t="str">
        <f t="shared" si="118"/>
        <v/>
      </c>
      <c r="N3839" s="1">
        <f>N(N3838)+IF(AND('💰 BÁO GIÁ'!$C$27&lt;&gt;"",OR(ISNUMBER(SEARCH('💰 BÁO GIÁ'!$C$27,$A3839)),ISNUMBER(SEARCH('💰 BÁO GIÁ'!$C$27,$B3839)))),1,0)</f>
        <v>0</v>
      </c>
      <c r="O3839" s="1" t="str">
        <f t="shared" si="119"/>
        <v/>
      </c>
    </row>
    <row r="3840" customHeight="1" spans="1:15">
      <c r="A3840" s="1" t="str">
        <f>IF('📄 RON MIẾNG'!B435="","",'📄 RON MIẾNG'!B435)</f>
        <v>HH074295</v>
      </c>
      <c r="B3840" s="1" t="str">
        <f>IF('📄 RON MIẾNG'!B435="","",'📄 RON MIẾNG'!C435)</f>
        <v>Ron miếng Cum 6L/ L375, Graphite, 6CT-24V/6D114/S6D114 - DF</v>
      </c>
      <c r="C3840" s="1" t="str">
        <f>IF('📄 RON MIẾNG'!B435="","","Ron miếng")</f>
        <v>Ron miếng</v>
      </c>
      <c r="D3840" s="1" t="str">
        <f>IF('📄 RON MIẾNG'!B435="","",'📄 RON MIẾNG'!F435)</f>
        <v>Cái</v>
      </c>
      <c r="E3840" s="13">
        <f>IF('📄 RON MIẾNG'!B435="","",'📄 RON MIẾNG'!G435)</f>
        <v>0</v>
      </c>
      <c r="F3840" s="13">
        <f>IF('📄 RON MIẾNG'!B435="","",'📄 RON MIẾNG'!H435)</f>
        <v>300000</v>
      </c>
      <c r="G3840" s="13">
        <f>IF('📄 RON MIẾNG'!B435="","",'📄 RON MIẾNG'!I435)</f>
        <v>320000</v>
      </c>
      <c r="H3840" s="13">
        <f>IF('📄 RON MIẾNG'!B435="","",'📄 RON MIẾNG'!J435)</f>
        <v>350000</v>
      </c>
      <c r="I3840" s="13">
        <f>IF('📄 RON MIẾNG'!B435="","",'📄 RON MIẾNG'!K435)</f>
        <v>0</v>
      </c>
      <c r="J3840" s="1" t="str">
        <f>IF('📄 RON MIẾNG'!B435="","","")</f>
        <v/>
      </c>
      <c r="L3840" s="1">
        <f>N(L3839)+IF(AND('🔎 TRA CỨU NHANH'!$C$2&lt;&gt;"",OR(ISNUMBER(SEARCH('🔎 TRA CỨU NHANH'!$C$2,$A3840)),ISNUMBER(SEARCH('🔎 TRA CỨU NHANH'!$C$2,$B3840)))),1,0)</f>
        <v>0</v>
      </c>
      <c r="M3840" s="1" t="str">
        <f t="shared" si="118"/>
        <v/>
      </c>
      <c r="N3840" s="1">
        <f>N(N3839)+IF(AND('💰 BÁO GIÁ'!$C$27&lt;&gt;"",OR(ISNUMBER(SEARCH('💰 BÁO GIÁ'!$C$27,$A3840)),ISNUMBER(SEARCH('💰 BÁO GIÁ'!$C$27,$B3840)))),1,0)</f>
        <v>0</v>
      </c>
      <c r="O3840" s="1" t="str">
        <f t="shared" si="119"/>
        <v/>
      </c>
    </row>
    <row r="3841" customHeight="1" spans="1:15">
      <c r="A3841" s="1" t="str">
        <f>IF('📄 RON MIẾNG'!B436="","",'📄 RON MIẾNG'!B436)</f>
        <v>HH083614</v>
      </c>
      <c r="B3841" s="1" t="str">
        <f>IF('📄 RON MIẾNG'!B436="","",'📄 RON MIẾNG'!C436)</f>
        <v>Ron miếng Cum KT19/KT38/KT50/3166288 - Thép (đv: Cái) - NICE IN</v>
      </c>
      <c r="C3841" s="1" t="str">
        <f>IF('📄 RON MIẾNG'!B436="","","Ron miếng")</f>
        <v>Ron miếng</v>
      </c>
      <c r="D3841" s="1" t="str">
        <f>IF('📄 RON MIẾNG'!B436="","",'📄 RON MIẾNG'!F436)</f>
        <v>Cái</v>
      </c>
      <c r="E3841" s="13">
        <f>IF('📄 RON MIẾNG'!B436="","",'📄 RON MIẾNG'!G436)</f>
        <v>0</v>
      </c>
      <c r="F3841" s="13">
        <f>IF('📄 RON MIẾNG'!B436="","",'📄 RON MIẾNG'!H436)</f>
        <v>180000</v>
      </c>
      <c r="G3841" s="13">
        <f>IF('📄 RON MIẾNG'!B436="","",'📄 RON MIẾNG'!I436)</f>
        <v>200000</v>
      </c>
      <c r="H3841" s="13">
        <f>IF('📄 RON MIẾNG'!B436="","",'📄 RON MIẾNG'!J436)</f>
        <v>220000</v>
      </c>
      <c r="I3841" s="13">
        <f>IF('📄 RON MIẾNG'!B436="","",'📄 RON MIẾNG'!K436)</f>
        <v>0</v>
      </c>
      <c r="J3841" s="1" t="str">
        <f>IF('📄 RON MIẾNG'!B436="","","")</f>
        <v/>
      </c>
      <c r="L3841" s="1">
        <f>N(L3840)+IF(AND('🔎 TRA CỨU NHANH'!$C$2&lt;&gt;"",OR(ISNUMBER(SEARCH('🔎 TRA CỨU NHANH'!$C$2,$A3841)),ISNUMBER(SEARCH('🔎 TRA CỨU NHANH'!$C$2,$B3841)))),1,0)</f>
        <v>0</v>
      </c>
      <c r="M3841" s="1" t="str">
        <f t="shared" si="118"/>
        <v/>
      </c>
      <c r="N3841" s="1">
        <f>N(N3840)+IF(AND('💰 BÁO GIÁ'!$C$27&lt;&gt;"",OR(ISNUMBER(SEARCH('💰 BÁO GIÁ'!$C$27,$A3841)),ISNUMBER(SEARCH('💰 BÁO GIÁ'!$C$27,$B3841)))),1,0)</f>
        <v>0</v>
      </c>
      <c r="O3841" s="1" t="str">
        <f t="shared" si="119"/>
        <v/>
      </c>
    </row>
    <row r="3842" customHeight="1" spans="1:15">
      <c r="A3842" s="1" t="str">
        <f>IF('📄 RON MIẾNG'!B437="","",'📄 RON MIẾNG'!B437)</f>
        <v>HH083613</v>
      </c>
      <c r="B3842" s="1" t="str">
        <f>IF('📄 RON MIẾNG'!B437="","",'📄 RON MIẾNG'!C437)</f>
        <v>Ron miếng Cum KT19/KTA19/4334080 - Thép (đv: Cái) - NICE IN</v>
      </c>
      <c r="C3842" s="1" t="str">
        <f>IF('📄 RON MIẾNG'!B437="","","Ron miếng")</f>
        <v>Ron miếng</v>
      </c>
      <c r="D3842" s="1" t="str">
        <f>IF('📄 RON MIẾNG'!B437="","",'📄 RON MIẾNG'!F437)</f>
        <v>Cái</v>
      </c>
      <c r="E3842" s="13">
        <f>IF('📄 RON MIẾNG'!B437="","",'📄 RON MIẾNG'!G437)</f>
        <v>0</v>
      </c>
      <c r="F3842" s="13">
        <f>IF('📄 RON MIẾNG'!B437="","",'📄 RON MIẾNG'!H437)</f>
        <v>180000</v>
      </c>
      <c r="G3842" s="13">
        <f>IF('📄 RON MIẾNG'!B437="","",'📄 RON MIẾNG'!I437)</f>
        <v>200000</v>
      </c>
      <c r="H3842" s="13">
        <f>IF('📄 RON MIẾNG'!B437="","",'📄 RON MIẾNG'!J437)</f>
        <v>220000</v>
      </c>
      <c r="I3842" s="13">
        <f>IF('📄 RON MIẾNG'!B437="","",'📄 RON MIẾNG'!K437)</f>
        <v>0</v>
      </c>
      <c r="J3842" s="1" t="str">
        <f>IF('📄 RON MIẾNG'!B437="","","")</f>
        <v/>
      </c>
      <c r="L3842" s="1">
        <f>N(L3841)+IF(AND('🔎 TRA CỨU NHANH'!$C$2&lt;&gt;"",OR(ISNUMBER(SEARCH('🔎 TRA CỨU NHANH'!$C$2,$A3842)),ISNUMBER(SEARCH('🔎 TRA CỨU NHANH'!$C$2,$B3842)))),1,0)</f>
        <v>0</v>
      </c>
      <c r="M3842" s="1" t="str">
        <f t="shared" ref="M3842:M3905" si="120">IF(L3842&gt;N(L3841),L3842,"")</f>
        <v/>
      </c>
      <c r="N3842" s="1">
        <f>N(N3841)+IF(AND('💰 BÁO GIÁ'!$C$27&lt;&gt;"",OR(ISNUMBER(SEARCH('💰 BÁO GIÁ'!$C$27,$A3842)),ISNUMBER(SEARCH('💰 BÁO GIÁ'!$C$27,$B3842)))),1,0)</f>
        <v>0</v>
      </c>
      <c r="O3842" s="1" t="str">
        <f t="shared" ref="O3842:O3905" si="121">IF(N3842&gt;N(N3841),N3842,"")</f>
        <v/>
      </c>
    </row>
    <row r="3843" customHeight="1" spans="1:15">
      <c r="A3843" s="1" t="str">
        <f>IF('📄 RON MIẾNG'!B438="","",'📄 RON MIẾNG'!B438)</f>
        <v>HH081487</v>
      </c>
      <c r="B3843" s="1" t="str">
        <f>IF('📄 RON MIẾNG'!B438="","",'📄 RON MIẾNG'!C438)</f>
        <v>Ron miếng D2366 - Graphite - DF</v>
      </c>
      <c r="C3843" s="1" t="str">
        <f>IF('📄 RON MIẾNG'!B438="","","Ron miếng")</f>
        <v>Ron miếng</v>
      </c>
      <c r="D3843" s="1" t="str">
        <f>IF('📄 RON MIẾNG'!B438="","",'📄 RON MIẾNG'!F438)</f>
        <v>Bộ</v>
      </c>
      <c r="E3843" s="13">
        <f>IF('📄 RON MIẾNG'!B438="","",'📄 RON MIẾNG'!G438)</f>
        <v>0</v>
      </c>
      <c r="F3843" s="13">
        <f>IF('📄 RON MIẾNG'!B438="","",'📄 RON MIẾNG'!H438)</f>
        <v>370000</v>
      </c>
      <c r="G3843" s="13">
        <f>IF('📄 RON MIẾNG'!B438="","",'📄 RON MIẾNG'!I438)</f>
        <v>380000</v>
      </c>
      <c r="H3843" s="13">
        <f>IF('📄 RON MIẾNG'!B438="","",'📄 RON MIẾNG'!J438)</f>
        <v>400000</v>
      </c>
      <c r="I3843" s="13">
        <f>IF('📄 RON MIẾNG'!B438="","",'📄 RON MIẾNG'!K438)</f>
        <v>0</v>
      </c>
      <c r="J3843" s="1" t="str">
        <f>IF('📄 RON MIẾNG'!B438="","","")</f>
        <v/>
      </c>
      <c r="L3843" s="1">
        <f>N(L3842)+IF(AND('🔎 TRA CỨU NHANH'!$C$2&lt;&gt;"",OR(ISNUMBER(SEARCH('🔎 TRA CỨU NHANH'!$C$2,$A3843)),ISNUMBER(SEARCH('🔎 TRA CỨU NHANH'!$C$2,$B3843)))),1,0)</f>
        <v>0</v>
      </c>
      <c r="M3843" s="1" t="str">
        <f t="shared" si="120"/>
        <v/>
      </c>
      <c r="N3843" s="1">
        <f>N(N3842)+IF(AND('💰 BÁO GIÁ'!$C$27&lt;&gt;"",OR(ISNUMBER(SEARCH('💰 BÁO GIÁ'!$C$27,$A3843)),ISNUMBER(SEARCH('💰 BÁO GIÁ'!$C$27,$B3843)))),1,0)</f>
        <v>0</v>
      </c>
      <c r="O3843" s="1" t="str">
        <f t="shared" si="121"/>
        <v/>
      </c>
    </row>
    <row r="3844" customHeight="1" spans="1:15">
      <c r="A3844" s="1" t="str">
        <f>IF('📄 RON MIẾNG'!B439="","",'📄 RON MIẾNG'!B439)</f>
        <v>HH081164</v>
      </c>
      <c r="B3844" s="1" t="str">
        <f>IF('📄 RON MIẾNG'!B439="","",'📄 RON MIẾNG'!C439)</f>
        <v>Ron miếng D2366 amiang (lỗ nước dài) - PACIFIC</v>
      </c>
      <c r="C3844" s="1" t="str">
        <f>IF('📄 RON MIẾNG'!B439="","","Ron miếng")</f>
        <v>Ron miếng</v>
      </c>
      <c r="D3844" s="1" t="str">
        <f>IF('📄 RON MIẾNG'!B439="","",'📄 RON MIẾNG'!F439)</f>
        <v>Bộ</v>
      </c>
      <c r="E3844" s="13">
        <f>IF('📄 RON MIẾNG'!B439="","",'📄 RON MIẾNG'!G439)</f>
        <v>0</v>
      </c>
      <c r="F3844" s="13">
        <f>IF('📄 RON MIẾNG'!B439="","",'📄 RON MIẾNG'!H439)</f>
        <v>0</v>
      </c>
      <c r="G3844" s="13">
        <f>IF('📄 RON MIẾNG'!B439="","",'📄 RON MIẾNG'!I439)</f>
        <v>0</v>
      </c>
      <c r="H3844" s="13">
        <f>IF('📄 RON MIẾNG'!B439="","",'📄 RON MIẾNG'!J439)</f>
        <v>0</v>
      </c>
      <c r="I3844" s="13">
        <f>IF('📄 RON MIẾNG'!B439="","",'📄 RON MIẾNG'!K439)</f>
        <v>0</v>
      </c>
      <c r="J3844" s="1" t="str">
        <f>IF('📄 RON MIẾNG'!B439="","","")</f>
        <v/>
      </c>
      <c r="L3844" s="1">
        <f>N(L3843)+IF(AND('🔎 TRA CỨU NHANH'!$C$2&lt;&gt;"",OR(ISNUMBER(SEARCH('🔎 TRA CỨU NHANH'!$C$2,$A3844)),ISNUMBER(SEARCH('🔎 TRA CỨU NHANH'!$C$2,$B3844)))),1,0)</f>
        <v>0</v>
      </c>
      <c r="M3844" s="1" t="str">
        <f t="shared" si="120"/>
        <v/>
      </c>
      <c r="N3844" s="1">
        <f>N(N3843)+IF(AND('💰 BÁO GIÁ'!$C$27&lt;&gt;"",OR(ISNUMBER(SEARCH('💰 BÁO GIÁ'!$C$27,$A3844)),ISNUMBER(SEARCH('💰 BÁO GIÁ'!$C$27,$B3844)))),1,0)</f>
        <v>0</v>
      </c>
      <c r="O3844" s="1" t="str">
        <f t="shared" si="121"/>
        <v/>
      </c>
    </row>
    <row r="3845" customHeight="1" spans="1:15">
      <c r="A3845" s="1" t="str">
        <f>IF('📄 RON MIẾNG'!B440="","",'📄 RON MIẾNG'!B440)</f>
        <v>HH078738</v>
      </c>
      <c r="B3845" s="1" t="str">
        <f>IF('📄 RON MIẾNG'!B440="","",'📄 RON MIẾNG'!C440)</f>
        <v>Ron miếng D2366-NEW amiang - MASAKO</v>
      </c>
      <c r="C3845" s="1" t="str">
        <f>IF('📄 RON MIẾNG'!B440="","","Ron miếng")</f>
        <v>Ron miếng</v>
      </c>
      <c r="D3845" s="1" t="str">
        <f>IF('📄 RON MIẾNG'!B440="","",'📄 RON MIẾNG'!F440)</f>
        <v>Bộ</v>
      </c>
      <c r="E3845" s="13">
        <f>IF('📄 RON MIẾNG'!B440="","",'📄 RON MIẾNG'!G440)</f>
        <v>0</v>
      </c>
      <c r="F3845" s="13">
        <f>IF('📄 RON MIẾNG'!B440="","",'📄 RON MIẾNG'!H440)</f>
        <v>190000</v>
      </c>
      <c r="G3845" s="13">
        <f>IF('📄 RON MIẾNG'!B440="","",'📄 RON MIẾNG'!I440)</f>
        <v>220000</v>
      </c>
      <c r="H3845" s="13">
        <f>IF('📄 RON MIẾNG'!B440="","",'📄 RON MIẾNG'!J440)</f>
        <v>250000</v>
      </c>
      <c r="I3845" s="13">
        <f>IF('📄 RON MIẾNG'!B440="","",'📄 RON MIẾNG'!K440)</f>
        <v>0</v>
      </c>
      <c r="J3845" s="1" t="str">
        <f>IF('📄 RON MIẾNG'!B440="","","")</f>
        <v/>
      </c>
      <c r="L3845" s="1">
        <f>N(L3844)+IF(AND('🔎 TRA CỨU NHANH'!$C$2&lt;&gt;"",OR(ISNUMBER(SEARCH('🔎 TRA CỨU NHANH'!$C$2,$A3845)),ISNUMBER(SEARCH('🔎 TRA CỨU NHANH'!$C$2,$B3845)))),1,0)</f>
        <v>0</v>
      </c>
      <c r="M3845" s="1" t="str">
        <f t="shared" si="120"/>
        <v/>
      </c>
      <c r="N3845" s="1">
        <f>N(N3844)+IF(AND('💰 BÁO GIÁ'!$C$27&lt;&gt;"",OR(ISNUMBER(SEARCH('💰 BÁO GIÁ'!$C$27,$A3845)),ISNUMBER(SEARCH('💰 BÁO GIÁ'!$C$27,$B3845)))),1,0)</f>
        <v>0</v>
      </c>
      <c r="O3845" s="1" t="str">
        <f t="shared" si="121"/>
        <v/>
      </c>
    </row>
    <row r="3846" customHeight="1" spans="1:15">
      <c r="A3846" s="1" t="str">
        <f>IF('📄 RON MIẾNG'!B441="","",'📄 RON MIẾNG'!B441)</f>
        <v>HH082533</v>
      </c>
      <c r="B3846" s="1" t="str">
        <f>IF('📄 RON MIẾNG'!B441="","",'📄 RON MIẾNG'!C441)</f>
        <v>Ron miếng D24/DL02 thép Inox - NICE IN</v>
      </c>
      <c r="C3846" s="1" t="str">
        <f>IF('📄 RON MIẾNG'!B441="","","Ron miếng")</f>
        <v>Ron miếng</v>
      </c>
      <c r="D3846" s="1" t="str">
        <f>IF('📄 RON MIẾNG'!B441="","",'📄 RON MIẾNG'!F441)</f>
        <v>Cái</v>
      </c>
      <c r="E3846" s="13">
        <f>IF('📄 RON MIẾNG'!B441="","",'📄 RON MIẾNG'!G441)</f>
        <v>0</v>
      </c>
      <c r="F3846" s="13">
        <f>IF('📄 RON MIẾNG'!B441="","",'📄 RON MIẾNG'!H441)</f>
        <v>280000</v>
      </c>
      <c r="G3846" s="13">
        <f>IF('📄 RON MIẾNG'!B441="","",'📄 RON MIẾNG'!I441)</f>
        <v>300000</v>
      </c>
      <c r="H3846" s="13">
        <f>IF('📄 RON MIẾNG'!B441="","",'📄 RON MIẾNG'!J441)</f>
        <v>320000</v>
      </c>
      <c r="I3846" s="13">
        <f>IF('📄 RON MIẾNG'!B441="","",'📄 RON MIẾNG'!K441)</f>
        <v>0</v>
      </c>
      <c r="J3846" s="1" t="str">
        <f>IF('📄 RON MIẾNG'!B441="","","")</f>
        <v/>
      </c>
      <c r="L3846" s="1">
        <f>N(L3845)+IF(AND('🔎 TRA CỨU NHANH'!$C$2&lt;&gt;"",OR(ISNUMBER(SEARCH('🔎 TRA CỨU NHANH'!$C$2,$A3846)),ISNUMBER(SEARCH('🔎 TRA CỨU NHANH'!$C$2,$B3846)))),1,0)</f>
        <v>0</v>
      </c>
      <c r="M3846" s="1" t="str">
        <f t="shared" si="120"/>
        <v/>
      </c>
      <c r="N3846" s="1">
        <f>N(N3845)+IF(AND('💰 BÁO GIÁ'!$C$27&lt;&gt;"",OR(ISNUMBER(SEARCH('💰 BÁO GIÁ'!$C$27,$A3846)),ISNUMBER(SEARCH('💰 BÁO GIÁ'!$C$27,$B3846)))),1,0)</f>
        <v>0</v>
      </c>
      <c r="O3846" s="1" t="str">
        <f t="shared" si="121"/>
        <v/>
      </c>
    </row>
    <row r="3847" customHeight="1" spans="1:15">
      <c r="A3847" s="1" t="str">
        <f>IF('📄 RON MIẾNG'!B442="","",'📄 RON MIẾNG'!B442)</f>
        <v>HH074447</v>
      </c>
      <c r="B3847" s="1" t="str">
        <f>IF('📄 RON MIẾNG'!B442="","",'📄 RON MIẾNG'!C442)</f>
        <v>Ron miếng D2848 - Pacific</v>
      </c>
      <c r="C3847" s="1" t="str">
        <f>IF('📄 RON MIẾNG'!B442="","","Ron miếng")</f>
        <v>Ron miếng</v>
      </c>
      <c r="D3847" s="1" t="str">
        <f>IF('📄 RON MIẾNG'!B442="","",'📄 RON MIẾNG'!F442)</f>
        <v>Bộ</v>
      </c>
      <c r="E3847" s="13">
        <f>IF('📄 RON MIẾNG'!B442="","",'📄 RON MIẾNG'!G442)</f>
        <v>0</v>
      </c>
      <c r="F3847" s="13">
        <f>IF('📄 RON MIẾNG'!B442="","",'📄 RON MIẾNG'!H442)</f>
        <v>0</v>
      </c>
      <c r="G3847" s="13">
        <f>IF('📄 RON MIẾNG'!B442="","",'📄 RON MIẾNG'!I442)</f>
        <v>0</v>
      </c>
      <c r="H3847" s="13">
        <f>IF('📄 RON MIẾNG'!B442="","",'📄 RON MIẾNG'!J442)</f>
        <v>0</v>
      </c>
      <c r="I3847" s="13">
        <f>IF('📄 RON MIẾNG'!B442="","",'📄 RON MIẾNG'!K442)</f>
        <v>0</v>
      </c>
      <c r="J3847" s="1" t="str">
        <f>IF('📄 RON MIẾNG'!B442="","","")</f>
        <v/>
      </c>
      <c r="L3847" s="1">
        <f>N(L3846)+IF(AND('🔎 TRA CỨU NHANH'!$C$2&lt;&gt;"",OR(ISNUMBER(SEARCH('🔎 TRA CỨU NHANH'!$C$2,$A3847)),ISNUMBER(SEARCH('🔎 TRA CỨU NHANH'!$C$2,$B3847)))),1,0)</f>
        <v>0</v>
      </c>
      <c r="M3847" s="1" t="str">
        <f t="shared" si="120"/>
        <v/>
      </c>
      <c r="N3847" s="1">
        <f>N(N3846)+IF(AND('💰 BÁO GIÁ'!$C$27&lt;&gt;"",OR(ISNUMBER(SEARCH('💰 BÁO GIÁ'!$C$27,$A3847)),ISNUMBER(SEARCH('💰 BÁO GIÁ'!$C$27,$B3847)))),1,0)</f>
        <v>0</v>
      </c>
      <c r="O3847" s="1" t="str">
        <f t="shared" si="121"/>
        <v/>
      </c>
    </row>
    <row r="3848" customHeight="1" spans="1:15">
      <c r="A3848" s="1" t="str">
        <f>IF('📄 RON MIẾNG'!B443="","",'📄 RON MIẾNG'!B443)</f>
        <v>HH077044</v>
      </c>
      <c r="B3848" s="1" t="str">
        <f>IF('📄 RON MIẾNG'!B443="","",'📄 RON MIẾNG'!C443)</f>
        <v>Ron miếng D2848/ DV15 Thép - MASAKO</v>
      </c>
      <c r="C3848" s="1" t="str">
        <f>IF('📄 RON MIẾNG'!B443="","","Ron miếng")</f>
        <v>Ron miếng</v>
      </c>
      <c r="D3848" s="1" t="str">
        <f>IF('📄 RON MIẾNG'!B443="","",'📄 RON MIẾNG'!F443)</f>
        <v>Bộ</v>
      </c>
      <c r="E3848" s="13">
        <f>IF('📄 RON MIẾNG'!B443="","",'📄 RON MIẾNG'!G443)</f>
        <v>0</v>
      </c>
      <c r="F3848" s="13">
        <f>IF('📄 RON MIẾNG'!B443="","",'📄 RON MIẾNG'!H443)</f>
        <v>660000</v>
      </c>
      <c r="G3848" s="13">
        <f>IF('📄 RON MIẾNG'!B443="","",'📄 RON MIẾNG'!I443)</f>
        <v>700000</v>
      </c>
      <c r="H3848" s="13">
        <f>IF('📄 RON MIẾNG'!B443="","",'📄 RON MIẾNG'!J443)</f>
        <v>750000</v>
      </c>
      <c r="I3848" s="13">
        <f>IF('📄 RON MIẾNG'!B443="","",'📄 RON MIẾNG'!K443)</f>
        <v>0</v>
      </c>
      <c r="J3848" s="1" t="str">
        <f>IF('📄 RON MIẾNG'!B443="","","")</f>
        <v/>
      </c>
      <c r="L3848" s="1">
        <f>N(L3847)+IF(AND('🔎 TRA CỨU NHANH'!$C$2&lt;&gt;"",OR(ISNUMBER(SEARCH('🔎 TRA CỨU NHANH'!$C$2,$A3848)),ISNUMBER(SEARCH('🔎 TRA CỨU NHANH'!$C$2,$B3848)))),1,0)</f>
        <v>0</v>
      </c>
      <c r="M3848" s="1" t="str">
        <f t="shared" si="120"/>
        <v/>
      </c>
      <c r="N3848" s="1">
        <f>N(N3847)+IF(AND('💰 BÁO GIÁ'!$C$27&lt;&gt;"",OR(ISNUMBER(SEARCH('💰 BÁO GIÁ'!$C$27,$A3848)),ISNUMBER(SEARCH('💰 BÁO GIÁ'!$C$27,$B3848)))),1,0)</f>
        <v>0</v>
      </c>
      <c r="O3848" s="1" t="str">
        <f t="shared" si="121"/>
        <v/>
      </c>
    </row>
    <row r="3849" customHeight="1" spans="1:15">
      <c r="A3849" s="1" t="str">
        <f>IF('📄 RON MIẾNG'!B444="","",'📄 RON MIẾNG'!B444)</f>
        <v>HH082371</v>
      </c>
      <c r="B3849" s="1" t="str">
        <f>IF('📄 RON MIẾNG'!B444="","",'📄 RON MIẾNG'!C444)</f>
        <v>Ron miếng D4AF/4D32/K1 - Amiang - MASAKO</v>
      </c>
      <c r="C3849" s="1" t="str">
        <f>IF('📄 RON MIẾNG'!B444="","","Ron miếng")</f>
        <v>Ron miếng</v>
      </c>
      <c r="D3849" s="1" t="str">
        <f>IF('📄 RON MIẾNG'!B444="","",'📄 RON MIẾNG'!F444)</f>
        <v>Cái</v>
      </c>
      <c r="E3849" s="13">
        <f>IF('📄 RON MIẾNG'!B444="","",'📄 RON MIẾNG'!G444)</f>
        <v>0</v>
      </c>
      <c r="F3849" s="13">
        <f>IF('📄 RON MIẾNG'!B444="","",'📄 RON MIẾNG'!H444)</f>
        <v>100000</v>
      </c>
      <c r="G3849" s="13">
        <f>IF('📄 RON MIẾNG'!B444="","",'📄 RON MIẾNG'!I444)</f>
        <v>110000</v>
      </c>
      <c r="H3849" s="13">
        <f>IF('📄 RON MIẾNG'!B444="","",'📄 RON MIẾNG'!J444)</f>
        <v>130000</v>
      </c>
      <c r="I3849" s="13">
        <f>IF('📄 RON MIẾNG'!B444="","",'📄 RON MIẾNG'!K444)</f>
        <v>0</v>
      </c>
      <c r="J3849" s="1" t="str">
        <f>IF('📄 RON MIẾNG'!B444="","","")</f>
        <v/>
      </c>
      <c r="L3849" s="1">
        <f>N(L3848)+IF(AND('🔎 TRA CỨU NHANH'!$C$2&lt;&gt;"",OR(ISNUMBER(SEARCH('🔎 TRA CỨU NHANH'!$C$2,$A3849)),ISNUMBER(SEARCH('🔎 TRA CỨU NHANH'!$C$2,$B3849)))),1,0)</f>
        <v>0</v>
      </c>
      <c r="M3849" s="1" t="str">
        <f t="shared" si="120"/>
        <v/>
      </c>
      <c r="N3849" s="1">
        <f>N(N3848)+IF(AND('💰 BÁO GIÁ'!$C$27&lt;&gt;"",OR(ISNUMBER(SEARCH('💰 BÁO GIÁ'!$C$27,$A3849)),ISNUMBER(SEARCH('💰 BÁO GIÁ'!$C$27,$B3849)))),1,0)</f>
        <v>0</v>
      </c>
      <c r="O3849" s="1" t="str">
        <f t="shared" si="121"/>
        <v/>
      </c>
    </row>
    <row r="3850" customHeight="1" spans="1:15">
      <c r="A3850" s="1" t="str">
        <f>IF('📄 RON MIẾNG'!B445="","",'📄 RON MIẾNG'!B445)</f>
        <v>HH073776</v>
      </c>
      <c r="B3850" s="1" t="str">
        <f>IF('📄 RON MIẾNG'!B445="","",'📄 RON MIẾNG'!C445)</f>
        <v>Ron miếng D4AF/4D32/K1 kim loại - PACIFIC</v>
      </c>
      <c r="C3850" s="1" t="str">
        <f>IF('📄 RON MIẾNG'!B445="","","Ron miếng")</f>
        <v>Ron miếng</v>
      </c>
      <c r="D3850" s="1" t="str">
        <f>IF('📄 RON MIẾNG'!B445="","",'📄 RON MIẾNG'!F445)</f>
        <v>Cái</v>
      </c>
      <c r="E3850" s="13">
        <f>IF('📄 RON MIẾNG'!B445="","",'📄 RON MIẾNG'!G445)</f>
        <v>0</v>
      </c>
      <c r="F3850" s="13">
        <f>IF('📄 RON MIẾNG'!B445="","",'📄 RON MIẾNG'!H445)</f>
        <v>0</v>
      </c>
      <c r="G3850" s="13">
        <f>IF('📄 RON MIẾNG'!B445="","",'📄 RON MIẾNG'!I445)</f>
        <v>0</v>
      </c>
      <c r="H3850" s="13">
        <f>IF('📄 RON MIẾNG'!B445="","",'📄 RON MIẾNG'!J445)</f>
        <v>0</v>
      </c>
      <c r="I3850" s="13">
        <f>IF('📄 RON MIẾNG'!B445="","",'📄 RON MIẾNG'!K445)</f>
        <v>0</v>
      </c>
      <c r="J3850" s="1" t="str">
        <f>IF('📄 RON MIẾNG'!B445="","","")</f>
        <v/>
      </c>
      <c r="L3850" s="1">
        <f>N(L3849)+IF(AND('🔎 TRA CỨU NHANH'!$C$2&lt;&gt;"",OR(ISNUMBER(SEARCH('🔎 TRA CỨU NHANH'!$C$2,$A3850)),ISNUMBER(SEARCH('🔎 TRA CỨU NHANH'!$C$2,$B3850)))),1,0)</f>
        <v>0</v>
      </c>
      <c r="M3850" s="1" t="str">
        <f t="shared" si="120"/>
        <v/>
      </c>
      <c r="N3850" s="1">
        <f>N(N3849)+IF(AND('💰 BÁO GIÁ'!$C$27&lt;&gt;"",OR(ISNUMBER(SEARCH('💰 BÁO GIÁ'!$C$27,$A3850)),ISNUMBER(SEARCH('💰 BÁO GIÁ'!$C$27,$B3850)))),1,0)</f>
        <v>0</v>
      </c>
      <c r="O3850" s="1" t="str">
        <f t="shared" si="121"/>
        <v/>
      </c>
    </row>
    <row r="3851" customHeight="1" spans="1:15">
      <c r="A3851" s="1" t="str">
        <f>IF('📄 RON MIẾNG'!B446="","",'📄 RON MIẾNG'!B446)</f>
        <v>HH081478</v>
      </c>
      <c r="B3851" s="1" t="str">
        <f>IF('📄 RON MIẾNG'!B446="","",'📄 RON MIẾNG'!C446)</f>
        <v>Ron miếng D4CC/ D4CB NEW, thép - DF</v>
      </c>
      <c r="C3851" s="1" t="str">
        <f>IF('📄 RON MIẾNG'!B446="","","Ron miếng")</f>
        <v>Ron miếng</v>
      </c>
      <c r="D3851" s="1" t="str">
        <f>IF('📄 RON MIẾNG'!B446="","",'📄 RON MIẾNG'!F446)</f>
        <v>Cái</v>
      </c>
      <c r="E3851" s="13">
        <f>IF('📄 RON MIẾNG'!B446="","",'📄 RON MIẾNG'!G446)</f>
        <v>0</v>
      </c>
      <c r="F3851" s="13">
        <f>IF('📄 RON MIẾNG'!B446="","",'📄 RON MIẾNG'!H446)</f>
        <v>230000</v>
      </c>
      <c r="G3851" s="13">
        <f>IF('📄 RON MIẾNG'!B446="","",'📄 RON MIẾNG'!I446)</f>
        <v>250000</v>
      </c>
      <c r="H3851" s="13">
        <f>IF('📄 RON MIẾNG'!B446="","",'📄 RON MIẾNG'!J446)</f>
        <v>280000</v>
      </c>
      <c r="I3851" s="13">
        <f>IF('📄 RON MIẾNG'!B446="","",'📄 RON MIẾNG'!K446)</f>
        <v>0</v>
      </c>
      <c r="J3851" s="1" t="str">
        <f>IF('📄 RON MIẾNG'!B446="","","")</f>
        <v/>
      </c>
      <c r="L3851" s="1">
        <f>N(L3850)+IF(AND('🔎 TRA CỨU NHANH'!$C$2&lt;&gt;"",OR(ISNUMBER(SEARCH('🔎 TRA CỨU NHANH'!$C$2,$A3851)),ISNUMBER(SEARCH('🔎 TRA CỨU NHANH'!$C$2,$B3851)))),1,0)</f>
        <v>0</v>
      </c>
      <c r="M3851" s="1" t="str">
        <f t="shared" si="120"/>
        <v/>
      </c>
      <c r="N3851" s="1">
        <f>N(N3850)+IF(AND('💰 BÁO GIÁ'!$C$27&lt;&gt;"",OR(ISNUMBER(SEARCH('💰 BÁO GIÁ'!$C$27,$A3851)),ISNUMBER(SEARCH('💰 BÁO GIÁ'!$C$27,$B3851)))),1,0)</f>
        <v>0</v>
      </c>
      <c r="O3851" s="1" t="str">
        <f t="shared" si="121"/>
        <v/>
      </c>
    </row>
    <row r="3852" customHeight="1" spans="1:15">
      <c r="A3852" s="1" t="str">
        <f>IF('📄 RON MIẾNG'!B447="","",'📄 RON MIẾNG'!B447)</f>
        <v>HH081951</v>
      </c>
      <c r="B3852" s="1" t="str">
        <f>IF('📄 RON MIẾNG'!B447="","",'📄 RON MIẾNG'!C447)</f>
        <v>Ron miếng D4CC/ D4CB NEW, thép Inox - NICE IN</v>
      </c>
      <c r="C3852" s="1" t="str">
        <f>IF('📄 RON MIẾNG'!B447="","","Ron miếng")</f>
        <v>Ron miếng</v>
      </c>
      <c r="D3852" s="1" t="str">
        <f>IF('📄 RON MIẾNG'!B447="","",'📄 RON MIẾNG'!F447)</f>
        <v>Cái</v>
      </c>
      <c r="E3852" s="13">
        <f>IF('📄 RON MIẾNG'!B447="","",'📄 RON MIẾNG'!G447)</f>
        <v>0</v>
      </c>
      <c r="F3852" s="13">
        <f>IF('📄 RON MIẾNG'!B447="","",'📄 RON MIẾNG'!H447)</f>
        <v>200000</v>
      </c>
      <c r="G3852" s="13">
        <f>IF('📄 RON MIẾNG'!B447="","",'📄 RON MIẾNG'!I447)</f>
        <v>230000</v>
      </c>
      <c r="H3852" s="13">
        <f>IF('📄 RON MIẾNG'!B447="","",'📄 RON MIẾNG'!J447)</f>
        <v>250000</v>
      </c>
      <c r="I3852" s="13">
        <f>IF('📄 RON MIẾNG'!B447="","",'📄 RON MIẾNG'!K447)</f>
        <v>0</v>
      </c>
      <c r="J3852" s="1" t="str">
        <f>IF('📄 RON MIẾNG'!B447="","","")</f>
        <v/>
      </c>
      <c r="L3852" s="1">
        <f>N(L3851)+IF(AND('🔎 TRA CỨU NHANH'!$C$2&lt;&gt;"",OR(ISNUMBER(SEARCH('🔎 TRA CỨU NHANH'!$C$2,$A3852)),ISNUMBER(SEARCH('🔎 TRA CỨU NHANH'!$C$2,$B3852)))),1,0)</f>
        <v>0</v>
      </c>
      <c r="M3852" s="1" t="str">
        <f t="shared" si="120"/>
        <v/>
      </c>
      <c r="N3852" s="1">
        <f>N(N3851)+IF(AND('💰 BÁO GIÁ'!$C$27&lt;&gt;"",OR(ISNUMBER(SEARCH('💰 BÁO GIÁ'!$C$27,$A3852)),ISNUMBER(SEARCH('💰 BÁO GIÁ'!$C$27,$B3852)))),1,0)</f>
        <v>0</v>
      </c>
      <c r="O3852" s="1" t="str">
        <f t="shared" si="121"/>
        <v/>
      </c>
    </row>
    <row r="3853" customHeight="1" spans="1:15">
      <c r="A3853" s="1" t="str">
        <f>IF('📄 RON MIẾNG'!B448="","",'📄 RON MIẾNG'!B448)</f>
        <v>HH078093</v>
      </c>
      <c r="B3853" s="1" t="str">
        <f>IF('📄 RON MIẾNG'!B448="","",'📄 RON MIẾNG'!C448)</f>
        <v>Ron miếng D4DA/MIGHTY II (S) Thép - DF</v>
      </c>
      <c r="C3853" s="1" t="str">
        <f>IF('📄 RON MIẾNG'!B448="","","Ron miếng")</f>
        <v>Ron miếng</v>
      </c>
      <c r="D3853" s="1" t="str">
        <f>IF('📄 RON MIẾNG'!B448="","",'📄 RON MIẾNG'!F448)</f>
        <v>Cái</v>
      </c>
      <c r="E3853" s="13">
        <f>IF('📄 RON MIẾNG'!B448="","",'📄 RON MIẾNG'!G448)</f>
        <v>0</v>
      </c>
      <c r="F3853" s="13">
        <f>IF('📄 RON MIẾNG'!B448="","",'📄 RON MIẾNG'!H448)</f>
        <v>170000</v>
      </c>
      <c r="G3853" s="13">
        <f>IF('📄 RON MIẾNG'!B448="","",'📄 RON MIẾNG'!I448)</f>
        <v>190000</v>
      </c>
      <c r="H3853" s="13">
        <f>IF('📄 RON MIẾNG'!B448="","",'📄 RON MIẾNG'!J448)</f>
        <v>200000</v>
      </c>
      <c r="I3853" s="13">
        <f>IF('📄 RON MIẾNG'!B448="","",'📄 RON MIẾNG'!K448)</f>
        <v>0</v>
      </c>
      <c r="J3853" s="1" t="str">
        <f>IF('📄 RON MIẾNG'!B448="","","")</f>
        <v/>
      </c>
      <c r="L3853" s="1">
        <f>N(L3852)+IF(AND('🔎 TRA CỨU NHANH'!$C$2&lt;&gt;"",OR(ISNUMBER(SEARCH('🔎 TRA CỨU NHANH'!$C$2,$A3853)),ISNUMBER(SEARCH('🔎 TRA CỨU NHANH'!$C$2,$B3853)))),1,0)</f>
        <v>0</v>
      </c>
      <c r="M3853" s="1" t="str">
        <f t="shared" si="120"/>
        <v/>
      </c>
      <c r="N3853" s="1">
        <f>N(N3852)+IF(AND('💰 BÁO GIÁ'!$C$27&lt;&gt;"",OR(ISNUMBER(SEARCH('💰 BÁO GIÁ'!$C$27,$A3853)),ISNUMBER(SEARCH('💰 BÁO GIÁ'!$C$27,$B3853)))),1,0)</f>
        <v>0</v>
      </c>
      <c r="O3853" s="1" t="str">
        <f t="shared" si="121"/>
        <v/>
      </c>
    </row>
    <row r="3854" customHeight="1" spans="1:15">
      <c r="A3854" s="1" t="str">
        <f>IF('📄 RON MIẾNG'!B449="","",'📄 RON MIẾNG'!B449)</f>
        <v>HH080489</v>
      </c>
      <c r="B3854" s="1" t="str">
        <f>IF('📄 RON MIẾNG'!B449="","",'📄 RON MIẾNG'!C449)</f>
        <v>Ron miếng D4GA Thép - DF</v>
      </c>
      <c r="C3854" s="1" t="str">
        <f>IF('📄 RON MIẾNG'!B449="","","Ron miếng")</f>
        <v>Ron miếng</v>
      </c>
      <c r="D3854" s="1" t="str">
        <f>IF('📄 RON MIẾNG'!B449="","",'📄 RON MIẾNG'!F449)</f>
        <v>Cái</v>
      </c>
      <c r="E3854" s="13">
        <f>IF('📄 RON MIẾNG'!B449="","",'📄 RON MIẾNG'!G449)</f>
        <v>0</v>
      </c>
      <c r="F3854" s="13">
        <f>IF('📄 RON MIẾNG'!B449="","",'📄 RON MIẾNG'!H449)</f>
        <v>400000</v>
      </c>
      <c r="G3854" s="13">
        <f>IF('📄 RON MIẾNG'!B449="","",'📄 RON MIẾNG'!I449)</f>
        <v>450000</v>
      </c>
      <c r="H3854" s="13">
        <f>IF('📄 RON MIẾNG'!B449="","",'📄 RON MIẾNG'!J449)</f>
        <v>500000</v>
      </c>
      <c r="I3854" s="13">
        <f>IF('📄 RON MIẾNG'!B449="","",'📄 RON MIẾNG'!K449)</f>
        <v>0</v>
      </c>
      <c r="J3854" s="1" t="str">
        <f>IF('📄 RON MIẾNG'!B449="","","")</f>
        <v/>
      </c>
      <c r="L3854" s="1">
        <f>N(L3853)+IF(AND('🔎 TRA CỨU NHANH'!$C$2&lt;&gt;"",OR(ISNUMBER(SEARCH('🔎 TRA CỨU NHANH'!$C$2,$A3854)),ISNUMBER(SEARCH('🔎 TRA CỨU NHANH'!$C$2,$B3854)))),1,0)</f>
        <v>0</v>
      </c>
      <c r="M3854" s="1" t="str">
        <f t="shared" si="120"/>
        <v/>
      </c>
      <c r="N3854" s="1">
        <f>N(N3853)+IF(AND('💰 BÁO GIÁ'!$C$27&lt;&gt;"",OR(ISNUMBER(SEARCH('💰 BÁO GIÁ'!$C$27,$A3854)),ISNUMBER(SEARCH('💰 BÁO GIÁ'!$C$27,$B3854)))),1,0)</f>
        <v>0</v>
      </c>
      <c r="O3854" s="1" t="str">
        <f t="shared" si="121"/>
        <v/>
      </c>
    </row>
    <row r="3855" customHeight="1" spans="1:15">
      <c r="A3855" s="1" t="str">
        <f>IF('📄 RON MIẾNG'!B450="","",'📄 RON MIẾNG'!B450)</f>
        <v>HH082729</v>
      </c>
      <c r="B3855" s="1" t="str">
        <f>IF('📄 RON MIẾNG'!B450="","",'📄 RON MIẾNG'!C450)</f>
        <v>Ron miếng D6CA - Thép Inox - NICE IN</v>
      </c>
      <c r="C3855" s="1" t="str">
        <f>IF('📄 RON MIẾNG'!B450="","","Ron miếng")</f>
        <v>Ron miếng</v>
      </c>
      <c r="D3855" s="1" t="str">
        <f>IF('📄 RON MIẾNG'!B450="","",'📄 RON MIẾNG'!F450)</f>
        <v>Cái</v>
      </c>
      <c r="E3855" s="13">
        <f>IF('📄 RON MIẾNG'!B450="","",'📄 RON MIẾNG'!G450)</f>
        <v>0</v>
      </c>
      <c r="F3855" s="13">
        <f>IF('📄 RON MIẾNG'!B450="","",'📄 RON MIẾNG'!H450)</f>
        <v>700000</v>
      </c>
      <c r="G3855" s="13">
        <f>IF('📄 RON MIẾNG'!B450="","",'📄 RON MIẾNG'!I450)</f>
        <v>750000</v>
      </c>
      <c r="H3855" s="13">
        <f>IF('📄 RON MIẾNG'!B450="","",'📄 RON MIẾNG'!J450)</f>
        <v>800000</v>
      </c>
      <c r="I3855" s="13">
        <f>IF('📄 RON MIẾNG'!B450="","",'📄 RON MIẾNG'!K450)</f>
        <v>0</v>
      </c>
      <c r="J3855" s="1" t="str">
        <f>IF('📄 RON MIẾNG'!B450="","","")</f>
        <v/>
      </c>
      <c r="L3855" s="1">
        <f>N(L3854)+IF(AND('🔎 TRA CỨU NHANH'!$C$2&lt;&gt;"",OR(ISNUMBER(SEARCH('🔎 TRA CỨU NHANH'!$C$2,$A3855)),ISNUMBER(SEARCH('🔎 TRA CỨU NHANH'!$C$2,$B3855)))),1,0)</f>
        <v>0</v>
      </c>
      <c r="M3855" s="1" t="str">
        <f t="shared" si="120"/>
        <v/>
      </c>
      <c r="N3855" s="1">
        <f>N(N3854)+IF(AND('💰 BÁO GIÁ'!$C$27&lt;&gt;"",OR(ISNUMBER(SEARCH('💰 BÁO GIÁ'!$C$27,$A3855)),ISNUMBER(SEARCH('💰 BÁO GIÁ'!$C$27,$B3855)))),1,0)</f>
        <v>0</v>
      </c>
      <c r="O3855" s="1" t="str">
        <f t="shared" si="121"/>
        <v/>
      </c>
    </row>
    <row r="3856" customHeight="1" spans="1:15">
      <c r="A3856" s="1" t="str">
        <f>IF('📄 RON MIẾNG'!B451="","",'📄 RON MIẾNG'!B451)</f>
        <v>HH082730</v>
      </c>
      <c r="B3856" s="1" t="str">
        <f>IF('📄 RON MIẾNG'!B451="","",'📄 RON MIẾNG'!C451)</f>
        <v>Ron miếng D6CB - Thép Inox - NICE IN</v>
      </c>
      <c r="C3856" s="1" t="str">
        <f>IF('📄 RON MIẾNG'!B451="","","Ron miếng")</f>
        <v>Ron miếng</v>
      </c>
      <c r="D3856" s="1" t="str">
        <f>IF('📄 RON MIẾNG'!B451="","",'📄 RON MIẾNG'!F451)</f>
        <v>Cái</v>
      </c>
      <c r="E3856" s="13">
        <f>IF('📄 RON MIẾNG'!B451="","",'📄 RON MIẾNG'!G451)</f>
        <v>0</v>
      </c>
      <c r="F3856" s="13">
        <f>IF('📄 RON MIẾNG'!B451="","",'📄 RON MIẾNG'!H451)</f>
        <v>750000</v>
      </c>
      <c r="G3856" s="13">
        <f>IF('📄 RON MIẾNG'!B451="","",'📄 RON MIẾNG'!I451)</f>
        <v>800000</v>
      </c>
      <c r="H3856" s="13">
        <f>IF('📄 RON MIẾNG'!B451="","",'📄 RON MIẾNG'!J451)</f>
        <v>850000</v>
      </c>
      <c r="I3856" s="13">
        <f>IF('📄 RON MIẾNG'!B451="","",'📄 RON MIẾNG'!K451)</f>
        <v>0</v>
      </c>
      <c r="J3856" s="1" t="str">
        <f>IF('📄 RON MIẾNG'!B451="","","")</f>
        <v/>
      </c>
      <c r="L3856" s="1">
        <f>N(L3855)+IF(AND('🔎 TRA CỨU NHANH'!$C$2&lt;&gt;"",OR(ISNUMBER(SEARCH('🔎 TRA CỨU NHANH'!$C$2,$A3856)),ISNUMBER(SEARCH('🔎 TRA CỨU NHANH'!$C$2,$B3856)))),1,0)</f>
        <v>0</v>
      </c>
      <c r="M3856" s="1" t="str">
        <f t="shared" si="120"/>
        <v/>
      </c>
      <c r="N3856" s="1">
        <f>N(N3855)+IF(AND('💰 BÁO GIÁ'!$C$27&lt;&gt;"",OR(ISNUMBER(SEARCH('💰 BÁO GIÁ'!$C$27,$A3856)),ISNUMBER(SEARCH('💰 BÁO GIÁ'!$C$27,$B3856)))),1,0)</f>
        <v>0</v>
      </c>
      <c r="O3856" s="1" t="str">
        <f t="shared" si="121"/>
        <v/>
      </c>
    </row>
    <row r="3857" customHeight="1" spans="1:15">
      <c r="A3857" s="1" t="str">
        <f>IF('📄 RON MIẾNG'!B452="","",'📄 RON MIẾNG'!B452)</f>
        <v>HH075968</v>
      </c>
      <c r="B3857" s="1" t="str">
        <f>IF('📄 RON MIẾNG'!B452="","",'📄 RON MIẾNG'!C452)</f>
        <v>Ron miếng D6CB thép - DF</v>
      </c>
      <c r="C3857" s="1" t="str">
        <f>IF('📄 RON MIẾNG'!B452="","","Ron miếng")</f>
        <v>Ron miếng</v>
      </c>
      <c r="D3857" s="1" t="str">
        <f>IF('📄 RON MIẾNG'!B452="","",'📄 RON MIẾNG'!F452)</f>
        <v>Cái</v>
      </c>
      <c r="E3857" s="13">
        <f>IF('📄 RON MIẾNG'!B452="","",'📄 RON MIẾNG'!G452)</f>
        <v>0</v>
      </c>
      <c r="F3857" s="13">
        <f>IF('📄 RON MIẾNG'!B452="","",'📄 RON MIẾNG'!H452)</f>
        <v>750000</v>
      </c>
      <c r="G3857" s="13">
        <f>IF('📄 RON MIẾNG'!B452="","",'📄 RON MIẾNG'!I452)</f>
        <v>800000</v>
      </c>
      <c r="H3857" s="13">
        <f>IF('📄 RON MIẾNG'!B452="","",'📄 RON MIẾNG'!J452)</f>
        <v>850000</v>
      </c>
      <c r="I3857" s="13">
        <f>IF('📄 RON MIẾNG'!B452="","",'📄 RON MIẾNG'!K452)</f>
        <v>0</v>
      </c>
      <c r="J3857" s="1" t="str">
        <f>IF('📄 RON MIẾNG'!B452="","","")</f>
        <v/>
      </c>
      <c r="L3857" s="1">
        <f>N(L3856)+IF(AND('🔎 TRA CỨU NHANH'!$C$2&lt;&gt;"",OR(ISNUMBER(SEARCH('🔎 TRA CỨU NHANH'!$C$2,$A3857)),ISNUMBER(SEARCH('🔎 TRA CỨU NHANH'!$C$2,$B3857)))),1,0)</f>
        <v>0</v>
      </c>
      <c r="M3857" s="1" t="str">
        <f t="shared" si="120"/>
        <v/>
      </c>
      <c r="N3857" s="1">
        <f>N(N3856)+IF(AND('💰 BÁO GIÁ'!$C$27&lt;&gt;"",OR(ISNUMBER(SEARCH('💰 BÁO GIÁ'!$C$27,$A3857)),ISNUMBER(SEARCH('💰 BÁO GIÁ'!$C$27,$B3857)))),1,0)</f>
        <v>0</v>
      </c>
      <c r="O3857" s="1" t="str">
        <f t="shared" si="121"/>
        <v/>
      </c>
    </row>
    <row r="3858" customHeight="1" spans="1:15">
      <c r="A3858" s="1" t="str">
        <f>IF('📄 RON MIẾNG'!B453="","",'📄 RON MIẾNG'!B453)</f>
        <v>HH075443</v>
      </c>
      <c r="B3858" s="1" t="str">
        <f>IF('📄 RON MIẾNG'!B453="","",'📄 RON MIẾNG'!C453)</f>
        <v>Ron miếng D6GA thép - MOBIS 2231152000</v>
      </c>
      <c r="C3858" s="1" t="str">
        <f>IF('📄 RON MIẾNG'!B453="","","Ron miếng")</f>
        <v>Ron miếng</v>
      </c>
      <c r="D3858" s="1" t="str">
        <f>IF('📄 RON MIẾNG'!B453="","",'📄 RON MIẾNG'!F453)</f>
        <v>Bộ</v>
      </c>
      <c r="E3858" s="13">
        <f>IF('📄 RON MIẾNG'!B453="","",'📄 RON MIẾNG'!G453)</f>
        <v>0</v>
      </c>
      <c r="F3858" s="13">
        <f>IF('📄 RON MIẾNG'!B453="","",'📄 RON MIẾNG'!H453)</f>
        <v>0</v>
      </c>
      <c r="G3858" s="13">
        <f>IF('📄 RON MIẾNG'!B453="","",'📄 RON MIẾNG'!I453)</f>
        <v>0</v>
      </c>
      <c r="H3858" s="13">
        <f>IF('📄 RON MIẾNG'!B453="","",'📄 RON MIẾNG'!J453)</f>
        <v>0</v>
      </c>
      <c r="I3858" s="13">
        <f>IF('📄 RON MIẾNG'!B453="","",'📄 RON MIẾNG'!K453)</f>
        <v>0</v>
      </c>
      <c r="J3858" s="1" t="str">
        <f>IF('📄 RON MIẾNG'!B453="","","")</f>
        <v/>
      </c>
      <c r="L3858" s="1">
        <f>N(L3857)+IF(AND('🔎 TRA CỨU NHANH'!$C$2&lt;&gt;"",OR(ISNUMBER(SEARCH('🔎 TRA CỨU NHANH'!$C$2,$A3858)),ISNUMBER(SEARCH('🔎 TRA CỨU NHANH'!$C$2,$B3858)))),1,0)</f>
        <v>0</v>
      </c>
      <c r="M3858" s="1" t="str">
        <f t="shared" si="120"/>
        <v/>
      </c>
      <c r="N3858" s="1">
        <f>N(N3857)+IF(AND('💰 BÁO GIÁ'!$C$27&lt;&gt;"",OR(ISNUMBER(SEARCH('💰 BÁO GIÁ'!$C$27,$A3858)),ISNUMBER(SEARCH('💰 BÁO GIÁ'!$C$27,$B3858)))),1,0)</f>
        <v>0</v>
      </c>
      <c r="O3858" s="1" t="str">
        <f t="shared" si="121"/>
        <v/>
      </c>
    </row>
    <row r="3859" customHeight="1" spans="1:15">
      <c r="A3859" s="1" t="str">
        <f>IF('📄 RON MIẾNG'!B454="","",'📄 RON MIẾNG'!B454)</f>
        <v>HH080271</v>
      </c>
      <c r="B3859" s="1" t="str">
        <f>IF('📄 RON MIẾNG'!B454="","",'📄 RON MIẾNG'!C454)</f>
        <v>Ron miếng D6GA thép Inox - NICE IN</v>
      </c>
      <c r="C3859" s="1" t="str">
        <f>IF('📄 RON MIẾNG'!B454="","","Ron miếng")</f>
        <v>Ron miếng</v>
      </c>
      <c r="D3859" s="1" t="str">
        <f>IF('📄 RON MIẾNG'!B454="","",'📄 RON MIẾNG'!F454)</f>
        <v>Bộ</v>
      </c>
      <c r="E3859" s="13">
        <f>IF('📄 RON MIẾNG'!B454="","",'📄 RON MIẾNG'!G454)</f>
        <v>0</v>
      </c>
      <c r="F3859" s="13">
        <f>IF('📄 RON MIẾNG'!B454="","",'📄 RON MIẾNG'!H454)</f>
        <v>1200000</v>
      </c>
      <c r="G3859" s="13">
        <f>IF('📄 RON MIẾNG'!B454="","",'📄 RON MIẾNG'!I454)</f>
        <v>1300000</v>
      </c>
      <c r="H3859" s="13">
        <f>IF('📄 RON MIẾNG'!B454="","",'📄 RON MIẾNG'!J454)</f>
        <v>1400000</v>
      </c>
      <c r="I3859" s="13">
        <f>IF('📄 RON MIẾNG'!B454="","",'📄 RON MIẾNG'!K454)</f>
        <v>0</v>
      </c>
      <c r="J3859" s="1" t="str">
        <f>IF('📄 RON MIẾNG'!B454="","","")</f>
        <v/>
      </c>
      <c r="L3859" s="1">
        <f>N(L3858)+IF(AND('🔎 TRA CỨU NHANH'!$C$2&lt;&gt;"",OR(ISNUMBER(SEARCH('🔎 TRA CỨU NHANH'!$C$2,$A3859)),ISNUMBER(SEARCH('🔎 TRA CỨU NHANH'!$C$2,$B3859)))),1,0)</f>
        <v>0</v>
      </c>
      <c r="M3859" s="1" t="str">
        <f t="shared" si="120"/>
        <v/>
      </c>
      <c r="N3859" s="1">
        <f>N(N3858)+IF(AND('💰 BÁO GIÁ'!$C$27&lt;&gt;"",OR(ISNUMBER(SEARCH('💰 BÁO GIÁ'!$C$27,$A3859)),ISNUMBER(SEARCH('💰 BÁO GIÁ'!$C$27,$B3859)))),1,0)</f>
        <v>0</v>
      </c>
      <c r="O3859" s="1" t="str">
        <f t="shared" si="121"/>
        <v/>
      </c>
    </row>
    <row r="3860" customHeight="1" spans="1:15">
      <c r="A3860" s="1" t="str">
        <f>IF('📄 RON MIẾNG'!B455="","",'📄 RON MIẾNG'!B455)</f>
        <v>HH081354</v>
      </c>
      <c r="B3860" s="1" t="str">
        <f>IF('📄 RON MIẾNG'!B455="","",'📄 RON MIẾNG'!C455)</f>
        <v>Ron miếng DA120, Thép kẹp amiang - NICE IN</v>
      </c>
      <c r="C3860" s="1" t="str">
        <f>IF('📄 RON MIẾNG'!B455="","","Ron miếng")</f>
        <v>Ron miếng</v>
      </c>
      <c r="D3860" s="1" t="str">
        <f>IF('📄 RON MIẾNG'!B455="","",'📄 RON MIẾNG'!F455)</f>
        <v>Cái</v>
      </c>
      <c r="E3860" s="13">
        <f>IF('📄 RON MIẾNG'!B455="","",'📄 RON MIẾNG'!G455)</f>
        <v>0</v>
      </c>
      <c r="F3860" s="13">
        <f>IF('📄 RON MIẾNG'!B455="","",'📄 RON MIẾNG'!H455)</f>
        <v>180000</v>
      </c>
      <c r="G3860" s="13">
        <f>IF('📄 RON MIẾNG'!B455="","",'📄 RON MIẾNG'!I455)</f>
        <v>200000</v>
      </c>
      <c r="H3860" s="13">
        <f>IF('📄 RON MIẾNG'!B455="","",'📄 RON MIẾNG'!J455)</f>
        <v>220000</v>
      </c>
      <c r="I3860" s="13">
        <f>IF('📄 RON MIẾNG'!B455="","",'📄 RON MIẾNG'!K455)</f>
        <v>0</v>
      </c>
      <c r="J3860" s="1" t="str">
        <f>IF('📄 RON MIẾNG'!B455="","","")</f>
        <v/>
      </c>
      <c r="L3860" s="1">
        <f>N(L3859)+IF(AND('🔎 TRA CỨU NHANH'!$C$2&lt;&gt;"",OR(ISNUMBER(SEARCH('🔎 TRA CỨU NHANH'!$C$2,$A3860)),ISNUMBER(SEARCH('🔎 TRA CỨU NHANH'!$C$2,$B3860)))),1,0)</f>
        <v>0</v>
      </c>
      <c r="M3860" s="1" t="str">
        <f t="shared" si="120"/>
        <v/>
      </c>
      <c r="N3860" s="1">
        <f>N(N3859)+IF(AND('💰 BÁO GIÁ'!$C$27&lt;&gt;"",OR(ISNUMBER(SEARCH('💰 BÁO GIÁ'!$C$27,$A3860)),ISNUMBER(SEARCH('💰 BÁO GIÁ'!$C$27,$B3860)))),1,0)</f>
        <v>0</v>
      </c>
      <c r="O3860" s="1" t="str">
        <f t="shared" si="121"/>
        <v/>
      </c>
    </row>
    <row r="3861" customHeight="1" spans="1:15">
      <c r="A3861" s="1" t="str">
        <f>IF('📄 RON MIẾNG'!B456="","",'📄 RON MIẾNG'!B456)</f>
        <v>HH081770</v>
      </c>
      <c r="B3861" s="1" t="str">
        <f>IF('📄 RON MIẾNG'!B456="","",'📄 RON MIẾNG'!C456)</f>
        <v>Ron miếng DA120/ DA640 - Amiang - MASAKO</v>
      </c>
      <c r="C3861" s="1" t="str">
        <f>IF('📄 RON MIẾNG'!B456="","","Ron miếng")</f>
        <v>Ron miếng</v>
      </c>
      <c r="D3861" s="1" t="str">
        <f>IF('📄 RON MIẾNG'!B456="","",'📄 RON MIẾNG'!F456)</f>
        <v>Cái</v>
      </c>
      <c r="E3861" s="13">
        <f>IF('📄 RON MIẾNG'!B456="","",'📄 RON MIẾNG'!G456)</f>
        <v>0</v>
      </c>
      <c r="F3861" s="13">
        <f>IF('📄 RON MIẾNG'!B456="","",'📄 RON MIẾNG'!H456)</f>
        <v>160000</v>
      </c>
      <c r="G3861" s="13">
        <f>IF('📄 RON MIẾNG'!B456="","",'📄 RON MIẾNG'!I456)</f>
        <v>170000</v>
      </c>
      <c r="H3861" s="13">
        <f>IF('📄 RON MIẾNG'!B456="","",'📄 RON MIẾNG'!J456)</f>
        <v>200000</v>
      </c>
      <c r="I3861" s="13">
        <f>IF('📄 RON MIẾNG'!B456="","",'📄 RON MIẾNG'!K456)</f>
        <v>0</v>
      </c>
      <c r="J3861" s="1" t="str">
        <f>IF('📄 RON MIẾNG'!B456="","","")</f>
        <v/>
      </c>
      <c r="L3861" s="1">
        <f>N(L3860)+IF(AND('🔎 TRA CỨU NHANH'!$C$2&lt;&gt;"",OR(ISNUMBER(SEARCH('🔎 TRA CỨU NHANH'!$C$2,$A3861)),ISNUMBER(SEARCH('🔎 TRA CỨU NHANH'!$C$2,$B3861)))),1,0)</f>
        <v>0</v>
      </c>
      <c r="M3861" s="1" t="str">
        <f t="shared" si="120"/>
        <v/>
      </c>
      <c r="N3861" s="1">
        <f>N(N3860)+IF(AND('💰 BÁO GIÁ'!$C$27&lt;&gt;"",OR(ISNUMBER(SEARCH('💰 BÁO GIÁ'!$C$27,$A3861)),ISNUMBER(SEARCH('💰 BÁO GIÁ'!$C$27,$B3861)))),1,0)</f>
        <v>0</v>
      </c>
      <c r="O3861" s="1" t="str">
        <f t="shared" si="121"/>
        <v/>
      </c>
    </row>
    <row r="3862" customHeight="1" spans="1:15">
      <c r="A3862" s="1" t="str">
        <f>IF('📄 RON MIẾNG'!B457="","",'📄 RON MIẾNG'!B457)</f>
        <v>HH00793</v>
      </c>
      <c r="B3862" s="1" t="str">
        <f>IF('📄 RON MIẾNG'!B457="","",'📄 RON MIẾNG'!C457)</f>
        <v>Ron miếng DA220, Thép kẹp amiang - DF</v>
      </c>
      <c r="C3862" s="1" t="str">
        <f>IF('📄 RON MIẾNG'!B457="","","Ron miếng")</f>
        <v>Ron miếng</v>
      </c>
      <c r="D3862" s="1" t="str">
        <f>IF('📄 RON MIẾNG'!B457="","",'📄 RON MIẾNG'!F457)</f>
        <v>Cái</v>
      </c>
      <c r="E3862" s="13">
        <f>IF('📄 RON MIẾNG'!B457="","",'📄 RON MIẾNG'!G457)</f>
        <v>0</v>
      </c>
      <c r="F3862" s="13">
        <f>IF('📄 RON MIẾNG'!B457="","",'📄 RON MIẾNG'!H457)</f>
        <v>150000</v>
      </c>
      <c r="G3862" s="13">
        <f>IF('📄 RON MIẾNG'!B457="","",'📄 RON MIẾNG'!I457)</f>
        <v>160000</v>
      </c>
      <c r="H3862" s="13">
        <f>IF('📄 RON MIẾNG'!B457="","",'📄 RON MIẾNG'!J457)</f>
        <v>180000</v>
      </c>
      <c r="I3862" s="13">
        <f>IF('📄 RON MIẾNG'!B457="","",'📄 RON MIẾNG'!K457)</f>
        <v>0</v>
      </c>
      <c r="J3862" s="1" t="str">
        <f>IF('📄 RON MIẾNG'!B457="","","")</f>
        <v/>
      </c>
      <c r="L3862" s="1">
        <f>N(L3861)+IF(AND('🔎 TRA CỨU NHANH'!$C$2&lt;&gt;"",OR(ISNUMBER(SEARCH('🔎 TRA CỨU NHANH'!$C$2,$A3862)),ISNUMBER(SEARCH('🔎 TRA CỨU NHANH'!$C$2,$B3862)))),1,0)</f>
        <v>0</v>
      </c>
      <c r="M3862" s="1" t="str">
        <f t="shared" si="120"/>
        <v/>
      </c>
      <c r="N3862" s="1">
        <f>N(N3861)+IF(AND('💰 BÁO GIÁ'!$C$27&lt;&gt;"",OR(ISNUMBER(SEARCH('💰 BÁO GIÁ'!$C$27,$A3862)),ISNUMBER(SEARCH('💰 BÁO GIÁ'!$C$27,$B3862)))),1,0)</f>
        <v>0</v>
      </c>
      <c r="O3862" s="1" t="str">
        <f t="shared" si="121"/>
        <v/>
      </c>
    </row>
    <row r="3863" customHeight="1" spans="1:15">
      <c r="A3863" s="1" t="str">
        <f>IF('📄 RON MIẾNG'!B458="","",'📄 RON MIẾNG'!B458)</f>
        <v/>
      </c>
      <c r="B3863" s="1" t="str">
        <f>IF('📄 RON MIẾNG'!B458="","",'📄 RON MIẾNG'!C458)</f>
        <v/>
      </c>
      <c r="C3863" s="1" t="str">
        <f>IF('📄 RON MIẾNG'!B458="","","Ron miếng")</f>
        <v/>
      </c>
      <c r="D3863" s="1" t="str">
        <f>IF('📄 RON MIẾNG'!B458="","",'📄 RON MIẾNG'!F458)</f>
        <v/>
      </c>
      <c r="E3863" s="1" t="str">
        <f>IF('📄 RON MIẾNG'!B458="","",'📄 RON MIẾNG'!G458)</f>
        <v/>
      </c>
      <c r="F3863" s="1" t="str">
        <f>IF('📄 RON MIẾNG'!B458="","",'📄 RON MIẾNG'!H458)</f>
        <v/>
      </c>
      <c r="G3863" s="1" t="str">
        <f>IF('📄 RON MIẾNG'!B458="","",'📄 RON MIẾNG'!I458)</f>
        <v/>
      </c>
      <c r="H3863" s="1" t="str">
        <f>IF('📄 RON MIẾNG'!B458="","",'📄 RON MIẾNG'!J458)</f>
        <v/>
      </c>
      <c r="I3863" s="1" t="str">
        <f>IF('📄 RON MIẾNG'!B458="","",'📄 RON MIẾNG'!K458)</f>
        <v/>
      </c>
      <c r="J3863" s="1" t="str">
        <f>IF('📄 RON MIẾNG'!B458="","","")</f>
        <v/>
      </c>
      <c r="L3863" s="1">
        <f>N(L3862)+IF(AND('🔎 TRA CỨU NHANH'!$C$2&lt;&gt;"",OR(ISNUMBER(SEARCH('🔎 TRA CỨU NHANH'!$C$2,$A3863)),ISNUMBER(SEARCH('🔎 TRA CỨU NHANH'!$C$2,$B3863)))),1,0)</f>
        <v>0</v>
      </c>
      <c r="M3863" s="1" t="str">
        <f t="shared" si="120"/>
        <v/>
      </c>
      <c r="N3863" s="1">
        <f>N(N3862)+IF(AND('💰 BÁO GIÁ'!$C$27&lt;&gt;"",OR(ISNUMBER(SEARCH('💰 BÁO GIÁ'!$C$27,$A3863)),ISNUMBER(SEARCH('💰 BÁO GIÁ'!$C$27,$B3863)))),1,0)</f>
        <v>0</v>
      </c>
      <c r="O3863" s="1" t="str">
        <f t="shared" si="121"/>
        <v/>
      </c>
    </row>
    <row r="3864" customHeight="1" spans="1:15">
      <c r="A3864" s="1" t="str">
        <f>IF('📄 RON MIẾNG'!B459="","",'📄 RON MIẾNG'!B459)</f>
        <v>HH00788</v>
      </c>
      <c r="B3864" s="1" t="str">
        <f>IF('📄 RON MIẾNG'!B459="","",'📄 RON MIẾNG'!C459)</f>
        <v>Ron miếng DETROIT DD15, THÉP - DF</v>
      </c>
      <c r="C3864" s="1" t="str">
        <f>IF('📄 RON MIẾNG'!B459="","","Ron miếng")</f>
        <v>Ron miếng</v>
      </c>
      <c r="D3864" s="1" t="str">
        <f>IF('📄 RON MIẾNG'!B459="","",'📄 RON MIẾNG'!F459)</f>
        <v>Cái</v>
      </c>
      <c r="E3864" s="13">
        <f>IF('📄 RON MIẾNG'!B459="","",'📄 RON MIẾNG'!G459)</f>
        <v>0</v>
      </c>
      <c r="F3864" s="13">
        <f>IF('📄 RON MIẾNG'!B459="","",'📄 RON MIẾNG'!H459)</f>
        <v>1350000</v>
      </c>
      <c r="G3864" s="13">
        <f>IF('📄 RON MIẾNG'!B459="","",'📄 RON MIẾNG'!I459)</f>
        <v>1500000</v>
      </c>
      <c r="H3864" s="13">
        <f>IF('📄 RON MIẾNG'!B459="","",'📄 RON MIẾNG'!J459)</f>
        <v>1700000</v>
      </c>
      <c r="I3864" s="13">
        <f>IF('📄 RON MIẾNG'!B459="","",'📄 RON MIẾNG'!K459)</f>
        <v>0</v>
      </c>
      <c r="J3864" s="1" t="str">
        <f>IF('📄 RON MIẾNG'!B459="","","")</f>
        <v/>
      </c>
      <c r="L3864" s="1">
        <f>N(L3863)+IF(AND('🔎 TRA CỨU NHANH'!$C$2&lt;&gt;"",OR(ISNUMBER(SEARCH('🔎 TRA CỨU NHANH'!$C$2,$A3864)),ISNUMBER(SEARCH('🔎 TRA CỨU NHANH'!$C$2,$B3864)))),1,0)</f>
        <v>0</v>
      </c>
      <c r="M3864" s="1" t="str">
        <f t="shared" si="120"/>
        <v/>
      </c>
      <c r="N3864" s="1">
        <f>N(N3863)+IF(AND('💰 BÁO GIÁ'!$C$27&lt;&gt;"",OR(ISNUMBER(SEARCH('💰 BÁO GIÁ'!$C$27,$A3864)),ISNUMBER(SEARCH('💰 BÁO GIÁ'!$C$27,$B3864)))),1,0)</f>
        <v>0</v>
      </c>
      <c r="O3864" s="1" t="str">
        <f t="shared" si="121"/>
        <v/>
      </c>
    </row>
    <row r="3865" customHeight="1" spans="1:15">
      <c r="A3865" s="1" t="str">
        <f>IF('📄 RON MIẾNG'!B460="","",'📄 RON MIẾNG'!B460)</f>
        <v/>
      </c>
      <c r="B3865" s="1" t="str">
        <f>IF('📄 RON MIẾNG'!B460="","",'📄 RON MIẾNG'!C460)</f>
        <v/>
      </c>
      <c r="C3865" s="1" t="str">
        <f>IF('📄 RON MIẾNG'!B460="","","Ron miếng")</f>
        <v/>
      </c>
      <c r="D3865" s="1" t="str">
        <f>IF('📄 RON MIẾNG'!B460="","",'📄 RON MIẾNG'!F460)</f>
        <v/>
      </c>
      <c r="E3865" s="1" t="str">
        <f>IF('📄 RON MIẾNG'!B460="","",'📄 RON MIẾNG'!G460)</f>
        <v/>
      </c>
      <c r="F3865" s="1" t="str">
        <f>IF('📄 RON MIẾNG'!B460="","",'📄 RON MIẾNG'!H460)</f>
        <v/>
      </c>
      <c r="G3865" s="1" t="str">
        <f>IF('📄 RON MIẾNG'!B460="","",'📄 RON MIẾNG'!I460)</f>
        <v/>
      </c>
      <c r="H3865" s="1" t="str">
        <f>IF('📄 RON MIẾNG'!B460="","",'📄 RON MIẾNG'!J460)</f>
        <v/>
      </c>
      <c r="I3865" s="1" t="str">
        <f>IF('📄 RON MIẾNG'!B460="","",'📄 RON MIẾNG'!K460)</f>
        <v/>
      </c>
      <c r="J3865" s="1" t="str">
        <f>IF('📄 RON MIẾNG'!B460="","","")</f>
        <v/>
      </c>
      <c r="L3865" s="1">
        <f>N(L3864)+IF(AND('🔎 TRA CỨU NHANH'!$C$2&lt;&gt;"",OR(ISNUMBER(SEARCH('🔎 TRA CỨU NHANH'!$C$2,$A3865)),ISNUMBER(SEARCH('🔎 TRA CỨU NHANH'!$C$2,$B3865)))),1,0)</f>
        <v>0</v>
      </c>
      <c r="M3865" s="1" t="str">
        <f t="shared" si="120"/>
        <v/>
      </c>
      <c r="N3865" s="1">
        <f>N(N3864)+IF(AND('💰 BÁO GIÁ'!$C$27&lt;&gt;"",OR(ISNUMBER(SEARCH('💰 BÁO GIÁ'!$C$27,$A3865)),ISNUMBER(SEARCH('💰 BÁO GIÁ'!$C$27,$B3865)))),1,0)</f>
        <v>0</v>
      </c>
      <c r="O3865" s="1" t="str">
        <f t="shared" si="121"/>
        <v/>
      </c>
    </row>
    <row r="3866" customHeight="1" spans="1:15">
      <c r="A3866" s="1" t="str">
        <f>IF('📄 RON MIẾNG'!B461="","",'📄 RON MIẾNG'!B461)</f>
        <v>HH082460</v>
      </c>
      <c r="B3866" s="1" t="str">
        <f>IF('📄 RON MIẾNG'!B461="","",'📄 RON MIẾNG'!C461)</f>
        <v>Ron miếng DS50 - PACIFIC</v>
      </c>
      <c r="C3866" s="1" t="str">
        <f>IF('📄 RON MIẾNG'!B461="","","Ron miếng")</f>
        <v>Ron miếng</v>
      </c>
      <c r="D3866" s="1" t="str">
        <f>IF('📄 RON MIẾNG'!B461="","",'📄 RON MIẾNG'!F461)</f>
        <v>Cái</v>
      </c>
      <c r="E3866" s="13">
        <f>IF('📄 RON MIẾNG'!B461="","",'📄 RON MIẾNG'!G461)</f>
        <v>0</v>
      </c>
      <c r="F3866" s="13">
        <f>IF('📄 RON MIẾNG'!B461="","",'📄 RON MIẾNG'!H461)</f>
        <v>0</v>
      </c>
      <c r="G3866" s="13">
        <f>IF('📄 RON MIẾNG'!B461="","",'📄 RON MIẾNG'!I461)</f>
        <v>0</v>
      </c>
      <c r="H3866" s="13">
        <f>IF('📄 RON MIẾNG'!B461="","",'📄 RON MIẾNG'!J461)</f>
        <v>0</v>
      </c>
      <c r="I3866" s="13">
        <f>IF('📄 RON MIẾNG'!B461="","",'📄 RON MIẾNG'!K461)</f>
        <v>0</v>
      </c>
      <c r="J3866" s="1" t="str">
        <f>IF('📄 RON MIẾNG'!B461="","","")</f>
        <v/>
      </c>
      <c r="L3866" s="1">
        <f>N(L3865)+IF(AND('🔎 TRA CỨU NHANH'!$C$2&lt;&gt;"",OR(ISNUMBER(SEARCH('🔎 TRA CỨU NHANH'!$C$2,$A3866)),ISNUMBER(SEARCH('🔎 TRA CỨU NHANH'!$C$2,$B3866)))),1,0)</f>
        <v>0</v>
      </c>
      <c r="M3866" s="1" t="str">
        <f t="shared" si="120"/>
        <v/>
      </c>
      <c r="N3866" s="1">
        <f>N(N3865)+IF(AND('💰 BÁO GIÁ'!$C$27&lt;&gt;"",OR(ISNUMBER(SEARCH('💰 BÁO GIÁ'!$C$27,$A3866)),ISNUMBER(SEARCH('💰 BÁO GIÁ'!$C$27,$B3866)))),1,0)</f>
        <v>0</v>
      </c>
      <c r="O3866" s="1" t="str">
        <f t="shared" si="121"/>
        <v/>
      </c>
    </row>
    <row r="3867" customHeight="1" spans="1:15">
      <c r="A3867" s="1" t="str">
        <f>IF('📄 RON MIẾNG'!B462="","",'📄 RON MIẾNG'!B462)</f>
        <v>HH075966</v>
      </c>
      <c r="B3867" s="1" t="str">
        <f>IF('📄 RON MIẾNG'!B462="","",'📄 RON MIẾNG'!C462)</f>
        <v>Ron miếng DV11 Thép - DF</v>
      </c>
      <c r="C3867" s="1" t="str">
        <f>IF('📄 RON MIẾNG'!B462="","","Ron miếng")</f>
        <v>Ron miếng</v>
      </c>
      <c r="D3867" s="1" t="str">
        <f>IF('📄 RON MIẾNG'!B462="","",'📄 RON MIẾNG'!F462)</f>
        <v>Bộ</v>
      </c>
      <c r="E3867" s="13">
        <f>IF('📄 RON MIẾNG'!B462="","",'📄 RON MIẾNG'!G462)</f>
        <v>0</v>
      </c>
      <c r="F3867" s="13">
        <f>IF('📄 RON MIẾNG'!B462="","",'📄 RON MIẾNG'!H462)</f>
        <v>950000</v>
      </c>
      <c r="G3867" s="13">
        <f>IF('📄 RON MIẾNG'!B462="","",'📄 RON MIẾNG'!I462)</f>
        <v>1000000</v>
      </c>
      <c r="H3867" s="13">
        <f>IF('📄 RON MIẾNG'!B462="","",'📄 RON MIẾNG'!J462)</f>
        <v>1100000</v>
      </c>
      <c r="I3867" s="13">
        <f>IF('📄 RON MIẾNG'!B462="","",'📄 RON MIẾNG'!K462)</f>
        <v>0</v>
      </c>
      <c r="J3867" s="1" t="str">
        <f>IF('📄 RON MIẾNG'!B462="","","")</f>
        <v/>
      </c>
      <c r="L3867" s="1">
        <f>N(L3866)+IF(AND('🔎 TRA CỨU NHANH'!$C$2&lt;&gt;"",OR(ISNUMBER(SEARCH('🔎 TRA CỨU NHANH'!$C$2,$A3867)),ISNUMBER(SEARCH('🔎 TRA CỨU NHANH'!$C$2,$B3867)))),1,0)</f>
        <v>0</v>
      </c>
      <c r="M3867" s="1" t="str">
        <f t="shared" si="120"/>
        <v/>
      </c>
      <c r="N3867" s="1">
        <f>N(N3866)+IF(AND('💰 BÁO GIÁ'!$C$27&lt;&gt;"",OR(ISNUMBER(SEARCH('💰 BÁO GIÁ'!$C$27,$A3867)),ISNUMBER(SEARCH('💰 BÁO GIÁ'!$C$27,$B3867)))),1,0)</f>
        <v>0</v>
      </c>
      <c r="O3867" s="1" t="str">
        <f t="shared" si="121"/>
        <v/>
      </c>
    </row>
    <row r="3868" customHeight="1" spans="1:15">
      <c r="A3868" s="1" t="str">
        <f>IF('📄 RON MIẾNG'!B463="","",'📄 RON MIẾNG'!B463)</f>
        <v>HH080485</v>
      </c>
      <c r="B3868" s="1" t="str">
        <f>IF('📄 RON MIẾNG'!B463="","",'📄 RON MIẾNG'!C463)</f>
        <v>Ron miếng DX12 - Thép - DF</v>
      </c>
      <c r="C3868" s="1" t="str">
        <f>IF('📄 RON MIẾNG'!B463="","","Ron miếng")</f>
        <v>Ron miếng</v>
      </c>
      <c r="D3868" s="1" t="str">
        <f>IF('📄 RON MIẾNG'!B463="","",'📄 RON MIẾNG'!F463)</f>
        <v>Cái</v>
      </c>
      <c r="E3868" s="13">
        <f>IF('📄 RON MIẾNG'!B463="","",'📄 RON MIẾNG'!G463)</f>
        <v>0</v>
      </c>
      <c r="F3868" s="13">
        <f>IF('📄 RON MIẾNG'!B463="","",'📄 RON MIẾNG'!H463)</f>
        <v>1900000</v>
      </c>
      <c r="G3868" s="13">
        <f>IF('📄 RON MIẾNG'!B463="","",'📄 RON MIẾNG'!I463)</f>
        <v>2000000</v>
      </c>
      <c r="H3868" s="13">
        <f>IF('📄 RON MIẾNG'!B463="","",'📄 RON MIẾNG'!J463)</f>
        <v>2200000</v>
      </c>
      <c r="I3868" s="13">
        <f>IF('📄 RON MIẾNG'!B463="","",'📄 RON MIẾNG'!K463)</f>
        <v>0</v>
      </c>
      <c r="J3868" s="1" t="str">
        <f>IF('📄 RON MIẾNG'!B463="","","")</f>
        <v/>
      </c>
      <c r="L3868" s="1">
        <f>N(L3867)+IF(AND('🔎 TRA CỨU NHANH'!$C$2&lt;&gt;"",OR(ISNUMBER(SEARCH('🔎 TRA CỨU NHANH'!$C$2,$A3868)),ISNUMBER(SEARCH('🔎 TRA CỨU NHANH'!$C$2,$B3868)))),1,0)</f>
        <v>0</v>
      </c>
      <c r="M3868" s="1" t="str">
        <f t="shared" si="120"/>
        <v/>
      </c>
      <c r="N3868" s="1">
        <f>N(N3867)+IF(AND('💰 BÁO GIÁ'!$C$27&lt;&gt;"",OR(ISNUMBER(SEARCH('💰 BÁO GIÁ'!$C$27,$A3868)),ISNUMBER(SEARCH('💰 BÁO GIÁ'!$C$27,$B3868)))),1,0)</f>
        <v>0</v>
      </c>
      <c r="O3868" s="1" t="str">
        <f t="shared" si="121"/>
        <v/>
      </c>
    </row>
    <row r="3869" customHeight="1" spans="1:15">
      <c r="A3869" s="1" t="str">
        <f>IF('📄 RON MIẾNG'!B464="","",'📄 RON MIẾNG'!B464)</f>
        <v>HH080478</v>
      </c>
      <c r="B3869" s="1" t="str">
        <f>IF('📄 RON MIẾNG'!B464="","",'📄 RON MIẾNG'!C464)</f>
        <v>Ron miếng Dachai CA-498 - Amiang - DF</v>
      </c>
      <c r="C3869" s="1" t="str">
        <f>IF('📄 RON MIẾNG'!B464="","","Ron miếng")</f>
        <v>Ron miếng</v>
      </c>
      <c r="D3869" s="1" t="str">
        <f>IF('📄 RON MIẾNG'!B464="","",'📄 RON MIẾNG'!F464)</f>
        <v>Cái</v>
      </c>
      <c r="E3869" s="13">
        <f>IF('📄 RON MIẾNG'!B464="","",'📄 RON MIẾNG'!G464)</f>
        <v>0</v>
      </c>
      <c r="F3869" s="13">
        <f>IF('📄 RON MIẾNG'!B464="","",'📄 RON MIẾNG'!H464)</f>
        <v>70000</v>
      </c>
      <c r="G3869" s="13">
        <f>IF('📄 RON MIẾNG'!B464="","",'📄 RON MIẾNG'!I464)</f>
        <v>80000</v>
      </c>
      <c r="H3869" s="13">
        <f>IF('📄 RON MIẾNG'!B464="","",'📄 RON MIẾNG'!J464)</f>
        <v>90000</v>
      </c>
      <c r="I3869" s="13">
        <f>IF('📄 RON MIẾNG'!B464="","",'📄 RON MIẾNG'!K464)</f>
        <v>0</v>
      </c>
      <c r="J3869" s="1" t="str">
        <f>IF('📄 RON MIẾNG'!B464="","","")</f>
        <v/>
      </c>
      <c r="L3869" s="1">
        <f>N(L3868)+IF(AND('🔎 TRA CỨU NHANH'!$C$2&lt;&gt;"",OR(ISNUMBER(SEARCH('🔎 TRA CỨU NHANH'!$C$2,$A3869)),ISNUMBER(SEARCH('🔎 TRA CỨU NHANH'!$C$2,$B3869)))),1,0)</f>
        <v>0</v>
      </c>
      <c r="M3869" s="1" t="str">
        <f t="shared" si="120"/>
        <v/>
      </c>
      <c r="N3869" s="1">
        <f>N(N3868)+IF(AND('💰 BÁO GIÁ'!$C$27&lt;&gt;"",OR(ISNUMBER(SEARCH('💰 BÁO GIÁ'!$C$27,$A3869)),ISNUMBER(SEARCH('💰 BÁO GIÁ'!$C$27,$B3869)))),1,0)</f>
        <v>0</v>
      </c>
      <c r="O3869" s="1" t="str">
        <f t="shared" si="121"/>
        <v/>
      </c>
    </row>
    <row r="3870" customHeight="1" spans="1:15">
      <c r="A3870" s="1" t="str">
        <f>IF('📄 RON MIẾNG'!B465="","",'📄 RON MIẾNG'!B465)</f>
        <v/>
      </c>
      <c r="B3870" s="1" t="str">
        <f>IF('📄 RON MIẾNG'!B465="","",'📄 RON MIẾNG'!C465)</f>
        <v/>
      </c>
      <c r="C3870" s="1" t="str">
        <f>IF('📄 RON MIẾNG'!B465="","","Ron miếng")</f>
        <v/>
      </c>
      <c r="D3870" s="1" t="str">
        <f>IF('📄 RON MIẾNG'!B465="","",'📄 RON MIẾNG'!F465)</f>
        <v/>
      </c>
      <c r="E3870" s="1" t="str">
        <f>IF('📄 RON MIẾNG'!B465="","",'📄 RON MIẾNG'!G465)</f>
        <v/>
      </c>
      <c r="F3870" s="1" t="str">
        <f>IF('📄 RON MIẾNG'!B465="","",'📄 RON MIẾNG'!H465)</f>
        <v/>
      </c>
      <c r="G3870" s="1" t="str">
        <f>IF('📄 RON MIẾNG'!B465="","",'📄 RON MIẾNG'!I465)</f>
        <v/>
      </c>
      <c r="H3870" s="1" t="str">
        <f>IF('📄 RON MIẾNG'!B465="","",'📄 RON MIẾNG'!J465)</f>
        <v/>
      </c>
      <c r="I3870" s="1" t="str">
        <f>IF('📄 RON MIẾNG'!B465="","",'📄 RON MIẾNG'!K465)</f>
        <v/>
      </c>
      <c r="J3870" s="1" t="str">
        <f>IF('📄 RON MIẾNG'!B465="","","")</f>
        <v/>
      </c>
      <c r="L3870" s="1">
        <f>N(L3869)+IF(AND('🔎 TRA CỨU NHANH'!$C$2&lt;&gt;"",OR(ISNUMBER(SEARCH('🔎 TRA CỨU NHANH'!$C$2,$A3870)),ISNUMBER(SEARCH('🔎 TRA CỨU NHANH'!$C$2,$B3870)))),1,0)</f>
        <v>0</v>
      </c>
      <c r="M3870" s="1" t="str">
        <f t="shared" si="120"/>
        <v/>
      </c>
      <c r="N3870" s="1">
        <f>N(N3869)+IF(AND('💰 BÁO GIÁ'!$C$27&lt;&gt;"",OR(ISNUMBER(SEARCH('💰 BÁO GIÁ'!$C$27,$A3870)),ISNUMBER(SEARCH('💰 BÁO GIÁ'!$C$27,$B3870)))),1,0)</f>
        <v>0</v>
      </c>
      <c r="O3870" s="1" t="str">
        <f t="shared" si="121"/>
        <v/>
      </c>
    </row>
    <row r="3871" customHeight="1" spans="1:15">
      <c r="A3871" s="1" t="str">
        <f>IF('📄 RON MIẾNG'!B466="","",'📄 RON MIẾNG'!B466)</f>
        <v>HH071823</v>
      </c>
      <c r="B3871" s="1" t="str">
        <f>IF('📄 RON MIẾNG'!B466="","",'📄 RON MIẾNG'!C466)</f>
        <v>Ron miếng Deutz  BF4M1013 - Amiang - DF</v>
      </c>
      <c r="C3871" s="1" t="str">
        <f>IF('📄 RON MIẾNG'!B466="","","Ron miếng")</f>
        <v>Ron miếng</v>
      </c>
      <c r="D3871" s="1" t="str">
        <f>IF('📄 RON MIẾNG'!B466="","",'📄 RON MIẾNG'!F466)</f>
        <v>Cái</v>
      </c>
      <c r="E3871" s="13">
        <f>IF('📄 RON MIẾNG'!B466="","",'📄 RON MIẾNG'!G466)</f>
        <v>0</v>
      </c>
      <c r="F3871" s="13">
        <f>IF('📄 RON MIẾNG'!B466="","",'📄 RON MIẾNG'!H466)</f>
        <v>190000</v>
      </c>
      <c r="G3871" s="13">
        <f>IF('📄 RON MIẾNG'!B466="","",'📄 RON MIẾNG'!I466)</f>
        <v>200000</v>
      </c>
      <c r="H3871" s="13">
        <f>IF('📄 RON MIẾNG'!B466="","",'📄 RON MIẾNG'!J466)</f>
        <v>220000</v>
      </c>
      <c r="I3871" s="13">
        <f>IF('📄 RON MIẾNG'!B466="","",'📄 RON MIẾNG'!K466)</f>
        <v>0</v>
      </c>
      <c r="J3871" s="1" t="str">
        <f>IF('📄 RON MIẾNG'!B466="","","")</f>
        <v/>
      </c>
      <c r="L3871" s="1">
        <f>N(L3870)+IF(AND('🔎 TRA CỨU NHANH'!$C$2&lt;&gt;"",OR(ISNUMBER(SEARCH('🔎 TRA CỨU NHANH'!$C$2,$A3871)),ISNUMBER(SEARCH('🔎 TRA CỨU NHANH'!$C$2,$B3871)))),1,0)</f>
        <v>0</v>
      </c>
      <c r="M3871" s="1" t="str">
        <f t="shared" si="120"/>
        <v/>
      </c>
      <c r="N3871" s="1">
        <f>N(N3870)+IF(AND('💰 BÁO GIÁ'!$C$27&lt;&gt;"",OR(ISNUMBER(SEARCH('💰 BÁO GIÁ'!$C$27,$A3871)),ISNUMBER(SEARCH('💰 BÁO GIÁ'!$C$27,$B3871)))),1,0)</f>
        <v>0</v>
      </c>
      <c r="O3871" s="1" t="str">
        <f t="shared" si="121"/>
        <v/>
      </c>
    </row>
    <row r="3872" customHeight="1" spans="1:15">
      <c r="A3872" s="1" t="str">
        <f>IF('📄 RON MIẾNG'!B467="","",'📄 RON MIẾNG'!B467)</f>
        <v/>
      </c>
      <c r="B3872" s="1" t="str">
        <f>IF('📄 RON MIẾNG'!B467="","",'📄 RON MIẾNG'!C467)</f>
        <v/>
      </c>
      <c r="C3872" s="1" t="str">
        <f>IF('📄 RON MIẾNG'!B467="","","Ron miếng")</f>
        <v/>
      </c>
      <c r="D3872" s="1" t="str">
        <f>IF('📄 RON MIẾNG'!B467="","",'📄 RON MIẾNG'!F467)</f>
        <v/>
      </c>
      <c r="E3872" s="1" t="str">
        <f>IF('📄 RON MIẾNG'!B467="","",'📄 RON MIẾNG'!G467)</f>
        <v/>
      </c>
      <c r="F3872" s="1" t="str">
        <f>IF('📄 RON MIẾNG'!B467="","",'📄 RON MIẾNG'!H467)</f>
        <v/>
      </c>
      <c r="G3872" s="1" t="str">
        <f>IF('📄 RON MIẾNG'!B467="","",'📄 RON MIẾNG'!I467)</f>
        <v/>
      </c>
      <c r="H3872" s="1" t="str">
        <f>IF('📄 RON MIẾNG'!B467="","",'📄 RON MIẾNG'!J467)</f>
        <v/>
      </c>
      <c r="I3872" s="1" t="str">
        <f>IF('📄 RON MIẾNG'!B467="","",'📄 RON MIẾNG'!K467)</f>
        <v/>
      </c>
      <c r="J3872" s="1" t="str">
        <f>IF('📄 RON MIẾNG'!B467="","","")</f>
        <v/>
      </c>
      <c r="L3872" s="1">
        <f>N(L3871)+IF(AND('🔎 TRA CỨU NHANH'!$C$2&lt;&gt;"",OR(ISNUMBER(SEARCH('🔎 TRA CỨU NHANH'!$C$2,$A3872)),ISNUMBER(SEARCH('🔎 TRA CỨU NHANH'!$C$2,$B3872)))),1,0)</f>
        <v>0</v>
      </c>
      <c r="M3872" s="1" t="str">
        <f t="shared" si="120"/>
        <v/>
      </c>
      <c r="N3872" s="1">
        <f>N(N3871)+IF(AND('💰 BÁO GIÁ'!$C$27&lt;&gt;"",OR(ISNUMBER(SEARCH('💰 BÁO GIÁ'!$C$27,$A3872)),ISNUMBER(SEARCH('💰 BÁO GIÁ'!$C$27,$B3872)))),1,0)</f>
        <v>0</v>
      </c>
      <c r="O3872" s="1" t="str">
        <f t="shared" si="121"/>
        <v/>
      </c>
    </row>
    <row r="3873" customHeight="1" spans="1:15">
      <c r="A3873" s="1" t="str">
        <f>IF('📄 RON MIẾNG'!B468="","",'📄 RON MIẾNG'!B468)</f>
        <v>HH081140</v>
      </c>
      <c r="B3873" s="1" t="str">
        <f>IF('📄 RON MIẾNG'!B468="","",'📄 RON MIẾNG'!C468)</f>
        <v>Ron miếng DongFeng 6114/L375/L300</v>
      </c>
      <c r="C3873" s="1" t="str">
        <f>IF('📄 RON MIẾNG'!B468="","","Ron miếng")</f>
        <v>Ron miếng</v>
      </c>
      <c r="D3873" s="1" t="str">
        <f>IF('📄 RON MIẾNG'!B468="","",'📄 RON MIẾNG'!F468)</f>
        <v>Cái</v>
      </c>
      <c r="E3873" s="13">
        <f>IF('📄 RON MIẾNG'!B468="","",'📄 RON MIẾNG'!G468)</f>
        <v>0</v>
      </c>
      <c r="F3873" s="13">
        <f>IF('📄 RON MIẾNG'!B468="","",'📄 RON MIẾNG'!H468)</f>
        <v>0</v>
      </c>
      <c r="G3873" s="13">
        <f>IF('📄 RON MIẾNG'!B468="","",'📄 RON MIẾNG'!I468)</f>
        <v>0</v>
      </c>
      <c r="H3873" s="13">
        <f>IF('📄 RON MIẾNG'!B468="","",'📄 RON MIẾNG'!J468)</f>
        <v>0</v>
      </c>
      <c r="I3873" s="13">
        <f>IF('📄 RON MIẾNG'!B468="","",'📄 RON MIẾNG'!K468)</f>
        <v>0</v>
      </c>
      <c r="J3873" s="1" t="str">
        <f>IF('📄 RON MIẾNG'!B468="","","")</f>
        <v/>
      </c>
      <c r="L3873" s="1">
        <f>N(L3872)+IF(AND('🔎 TRA CỨU NHANH'!$C$2&lt;&gt;"",OR(ISNUMBER(SEARCH('🔎 TRA CỨU NHANH'!$C$2,$A3873)),ISNUMBER(SEARCH('🔎 TRA CỨU NHANH'!$C$2,$B3873)))),1,0)</f>
        <v>0</v>
      </c>
      <c r="M3873" s="1" t="str">
        <f t="shared" si="120"/>
        <v/>
      </c>
      <c r="N3873" s="1">
        <f>N(N3872)+IF(AND('💰 BÁO GIÁ'!$C$27&lt;&gt;"",OR(ISNUMBER(SEARCH('💰 BÁO GIÁ'!$C$27,$A3873)),ISNUMBER(SEARCH('💰 BÁO GIÁ'!$C$27,$B3873)))),1,0)</f>
        <v>0</v>
      </c>
      <c r="O3873" s="1" t="str">
        <f t="shared" si="121"/>
        <v/>
      </c>
    </row>
    <row r="3874" customHeight="1" spans="1:15">
      <c r="A3874" s="1" t="str">
        <f>IF('📄 RON MIẾNG'!B469="","",'📄 RON MIẾNG'!B469)</f>
        <v/>
      </c>
      <c r="B3874" s="1" t="str">
        <f>IF('📄 RON MIẾNG'!B469="","",'📄 RON MIẾNG'!C469)</f>
        <v/>
      </c>
      <c r="C3874" s="1" t="str">
        <f>IF('📄 RON MIẾNG'!B469="","","Ron miếng")</f>
        <v/>
      </c>
      <c r="D3874" s="1" t="str">
        <f>IF('📄 RON MIẾNG'!B469="","",'📄 RON MIẾNG'!F469)</f>
        <v/>
      </c>
      <c r="E3874" s="1" t="str">
        <f>IF('📄 RON MIẾNG'!B469="","",'📄 RON MIẾNG'!G469)</f>
        <v/>
      </c>
      <c r="F3874" s="1" t="str">
        <f>IF('📄 RON MIẾNG'!B469="","",'📄 RON MIẾNG'!H469)</f>
        <v/>
      </c>
      <c r="G3874" s="1" t="str">
        <f>IF('📄 RON MIẾNG'!B469="","",'📄 RON MIẾNG'!I469)</f>
        <v/>
      </c>
      <c r="H3874" s="1" t="str">
        <f>IF('📄 RON MIẾNG'!B469="","",'📄 RON MIẾNG'!J469)</f>
        <v/>
      </c>
      <c r="I3874" s="1" t="str">
        <f>IF('📄 RON MIẾNG'!B469="","",'📄 RON MIẾNG'!K469)</f>
        <v/>
      </c>
      <c r="J3874" s="1" t="str">
        <f>IF('📄 RON MIẾNG'!B469="","","")</f>
        <v/>
      </c>
      <c r="L3874" s="1">
        <f>N(L3873)+IF(AND('🔎 TRA CỨU NHANH'!$C$2&lt;&gt;"",OR(ISNUMBER(SEARCH('🔎 TRA CỨU NHANH'!$C$2,$A3874)),ISNUMBER(SEARCH('🔎 TRA CỨU NHANH'!$C$2,$B3874)))),1,0)</f>
        <v>0</v>
      </c>
      <c r="M3874" s="1" t="str">
        <f t="shared" si="120"/>
        <v/>
      </c>
      <c r="N3874" s="1">
        <f>N(N3873)+IF(AND('💰 BÁO GIÁ'!$C$27&lt;&gt;"",OR(ISNUMBER(SEARCH('💰 BÁO GIÁ'!$C$27,$A3874)),ISNUMBER(SEARCH('💰 BÁO GIÁ'!$C$27,$B3874)))),1,0)</f>
        <v>0</v>
      </c>
      <c r="O3874" s="1" t="str">
        <f t="shared" si="121"/>
        <v/>
      </c>
    </row>
    <row r="3875" customHeight="1" spans="1:15">
      <c r="A3875" s="1" t="str">
        <f>IF('📄 RON MIẾNG'!B470="","",'📄 RON MIẾNG'!B470)</f>
        <v>HH074854</v>
      </c>
      <c r="B3875" s="1" t="str">
        <f>IF('📄 RON MIẾNG'!B470="","",'📄 RON MIẾNG'!C470)</f>
        <v>Ron miếng ED33/FD33 amiang - PACIFIC</v>
      </c>
      <c r="C3875" s="1" t="str">
        <f>IF('📄 RON MIẾNG'!B470="","","Ron miếng")</f>
        <v>Ron miếng</v>
      </c>
      <c r="D3875" s="1" t="str">
        <f>IF('📄 RON MIẾNG'!B470="","",'📄 RON MIẾNG'!F470)</f>
        <v>Cái</v>
      </c>
      <c r="E3875" s="13">
        <f>IF('📄 RON MIẾNG'!B470="","",'📄 RON MIẾNG'!G470)</f>
        <v>0</v>
      </c>
      <c r="F3875" s="13">
        <f>IF('📄 RON MIẾNG'!B470="","",'📄 RON MIẾNG'!H470)</f>
        <v>0</v>
      </c>
      <c r="G3875" s="13">
        <f>IF('📄 RON MIẾNG'!B470="","",'📄 RON MIẾNG'!I470)</f>
        <v>0</v>
      </c>
      <c r="H3875" s="13">
        <f>IF('📄 RON MIẾNG'!B470="","",'📄 RON MIẾNG'!J470)</f>
        <v>0</v>
      </c>
      <c r="I3875" s="13">
        <f>IF('📄 RON MIẾNG'!B470="","",'📄 RON MIẾNG'!K470)</f>
        <v>0</v>
      </c>
      <c r="J3875" s="1" t="str">
        <f>IF('📄 RON MIẾNG'!B470="","","")</f>
        <v/>
      </c>
      <c r="L3875" s="1">
        <f>N(L3874)+IF(AND('🔎 TRA CỨU NHANH'!$C$2&lt;&gt;"",OR(ISNUMBER(SEARCH('🔎 TRA CỨU NHANH'!$C$2,$A3875)),ISNUMBER(SEARCH('🔎 TRA CỨU NHANH'!$C$2,$B3875)))),1,0)</f>
        <v>0</v>
      </c>
      <c r="M3875" s="1" t="str">
        <f t="shared" si="120"/>
        <v/>
      </c>
      <c r="N3875" s="1">
        <f>N(N3874)+IF(AND('💰 BÁO GIÁ'!$C$27&lt;&gt;"",OR(ISNUMBER(SEARCH('💰 BÁO GIÁ'!$C$27,$A3875)),ISNUMBER(SEARCH('💰 BÁO GIÁ'!$C$27,$B3875)))),1,0)</f>
        <v>0</v>
      </c>
      <c r="O3875" s="1" t="str">
        <f t="shared" si="121"/>
        <v/>
      </c>
    </row>
    <row r="3876" customHeight="1" spans="1:15">
      <c r="A3876" s="1" t="str">
        <f>IF('📄 RON MIẾNG'!B471="","",'📄 RON MIẾNG'!B471)</f>
        <v>HH076456</v>
      </c>
      <c r="B3876" s="1" t="str">
        <f>IF('📄 RON MIẾNG'!B471="","",'📄 RON MIẾNG'!C471)</f>
        <v>Ron miếng EL100 sợi tổng hợp - MASAKO</v>
      </c>
      <c r="C3876" s="1" t="str">
        <f>IF('📄 RON MIẾNG'!B471="","","Ron miếng")</f>
        <v>Ron miếng</v>
      </c>
      <c r="D3876" s="1" t="str">
        <f>IF('📄 RON MIẾNG'!B471="","",'📄 RON MIẾNG'!F471)</f>
        <v>Cái</v>
      </c>
      <c r="E3876" s="13">
        <f>IF('📄 RON MIẾNG'!B471="","",'📄 RON MIẾNG'!G471)</f>
        <v>0</v>
      </c>
      <c r="F3876" s="13">
        <f>IF('📄 RON MIẾNG'!B471="","",'📄 RON MIẾNG'!H471)</f>
        <v>260000</v>
      </c>
      <c r="G3876" s="13">
        <f>IF('📄 RON MIẾNG'!B471="","",'📄 RON MIẾNG'!I471)</f>
        <v>270000</v>
      </c>
      <c r="H3876" s="13">
        <f>IF('📄 RON MIẾNG'!B471="","",'📄 RON MIẾNG'!J471)</f>
        <v>300000</v>
      </c>
      <c r="I3876" s="13">
        <f>IF('📄 RON MIẾNG'!B471="","",'📄 RON MIẾNG'!K471)</f>
        <v>0</v>
      </c>
      <c r="J3876" s="1" t="str">
        <f>IF('📄 RON MIẾNG'!B471="","","")</f>
        <v/>
      </c>
      <c r="L3876" s="1">
        <f>N(L3875)+IF(AND('🔎 TRA CỨU NHANH'!$C$2&lt;&gt;"",OR(ISNUMBER(SEARCH('🔎 TRA CỨU NHANH'!$C$2,$A3876)),ISNUMBER(SEARCH('🔎 TRA CỨU NHANH'!$C$2,$B3876)))),1,0)</f>
        <v>0</v>
      </c>
      <c r="M3876" s="1" t="str">
        <f t="shared" si="120"/>
        <v/>
      </c>
      <c r="N3876" s="1">
        <f>N(N3875)+IF(AND('💰 BÁO GIÁ'!$C$27&lt;&gt;"",OR(ISNUMBER(SEARCH('💰 BÁO GIÁ'!$C$27,$A3876)),ISNUMBER(SEARCH('💰 BÁO GIÁ'!$C$27,$B3876)))),1,0)</f>
        <v>0</v>
      </c>
      <c r="O3876" s="1" t="str">
        <f t="shared" si="121"/>
        <v/>
      </c>
    </row>
    <row r="3877" customHeight="1" spans="1:15">
      <c r="A3877" s="1" t="str">
        <f>IF('📄 RON MIẾNG'!B472="","",'📄 RON MIẾNG'!B472)</f>
        <v>HH078027</v>
      </c>
      <c r="B3877" s="1" t="str">
        <f>IF('📄 RON MIẾNG'!B472="","",'📄 RON MIẾNG'!C472)</f>
        <v>Ron miếng EM100 thép - CADA</v>
      </c>
      <c r="C3877" s="1" t="str">
        <f>IF('📄 RON MIẾNG'!B472="","","Ron miếng")</f>
        <v>Ron miếng</v>
      </c>
      <c r="D3877" s="1" t="str">
        <f>IF('📄 RON MIẾNG'!B472="","",'📄 RON MIẾNG'!F472)</f>
        <v>Cái</v>
      </c>
      <c r="E3877" s="13">
        <f>IF('📄 RON MIẾNG'!B472="","",'📄 RON MIẾNG'!G472)</f>
        <v>0</v>
      </c>
      <c r="F3877" s="13">
        <f>IF('📄 RON MIẾNG'!B472="","",'📄 RON MIẾNG'!H472)</f>
        <v>0</v>
      </c>
      <c r="G3877" s="13">
        <f>IF('📄 RON MIẾNG'!B472="","",'📄 RON MIẾNG'!I472)</f>
        <v>0</v>
      </c>
      <c r="H3877" s="13">
        <f>IF('📄 RON MIẾNG'!B472="","",'📄 RON MIẾNG'!J472)</f>
        <v>0</v>
      </c>
      <c r="I3877" s="13">
        <f>IF('📄 RON MIẾNG'!B472="","",'📄 RON MIẾNG'!K472)</f>
        <v>0</v>
      </c>
      <c r="J3877" s="1" t="str">
        <f>IF('📄 RON MIẾNG'!B472="","","")</f>
        <v/>
      </c>
      <c r="L3877" s="1">
        <f>N(L3876)+IF(AND('🔎 TRA CỨU NHANH'!$C$2&lt;&gt;"",OR(ISNUMBER(SEARCH('🔎 TRA CỨU NHANH'!$C$2,$A3877)),ISNUMBER(SEARCH('🔎 TRA CỨU NHANH'!$C$2,$B3877)))),1,0)</f>
        <v>0</v>
      </c>
      <c r="M3877" s="1" t="str">
        <f t="shared" si="120"/>
        <v/>
      </c>
      <c r="N3877" s="1">
        <f>N(N3876)+IF(AND('💰 BÁO GIÁ'!$C$27&lt;&gt;"",OR(ISNUMBER(SEARCH('💰 BÁO GIÁ'!$C$27,$A3877)),ISNUMBER(SEARCH('💰 BÁO GIÁ'!$C$27,$B3877)))),1,0)</f>
        <v>0</v>
      </c>
      <c r="O3877" s="1" t="str">
        <f t="shared" si="121"/>
        <v/>
      </c>
    </row>
    <row r="3878" customHeight="1" spans="1:15">
      <c r="A3878" s="1" t="str">
        <f>IF('📄 RON MIẾNG'!B473="","",'📄 RON MIẾNG'!B473)</f>
        <v>HH076457</v>
      </c>
      <c r="B3878" s="1" t="str">
        <f>IF('📄 RON MIẾNG'!B473="","",'📄 RON MIẾNG'!C473)</f>
        <v>Ron miếng EP100 thép- MASAKO</v>
      </c>
      <c r="C3878" s="1" t="str">
        <f>IF('📄 RON MIẾNG'!B473="","","Ron miếng")</f>
        <v>Ron miếng</v>
      </c>
      <c r="D3878" s="1" t="str">
        <f>IF('📄 RON MIẾNG'!B473="","",'📄 RON MIẾNG'!F473)</f>
        <v>Cái</v>
      </c>
      <c r="E3878" s="13">
        <f>IF('📄 RON MIẾNG'!B473="","",'📄 RON MIẾNG'!G473)</f>
        <v>0</v>
      </c>
      <c r="F3878" s="13">
        <f>IF('📄 RON MIẾNG'!B473="","",'📄 RON MIẾNG'!H473)</f>
        <v>510000</v>
      </c>
      <c r="G3878" s="13">
        <f>IF('📄 RON MIẾNG'!B473="","",'📄 RON MIẾNG'!I473)</f>
        <v>550000</v>
      </c>
      <c r="H3878" s="13">
        <f>IF('📄 RON MIẾNG'!B473="","",'📄 RON MIẾNG'!J473)</f>
        <v>600000</v>
      </c>
      <c r="I3878" s="13">
        <f>IF('📄 RON MIẾNG'!B473="","",'📄 RON MIẾNG'!K473)</f>
        <v>0</v>
      </c>
      <c r="J3878" s="1" t="str">
        <f>IF('📄 RON MIẾNG'!B473="","","")</f>
        <v/>
      </c>
      <c r="L3878" s="1">
        <f>N(L3877)+IF(AND('🔎 TRA CỨU NHANH'!$C$2&lt;&gt;"",OR(ISNUMBER(SEARCH('🔎 TRA CỨU NHANH'!$C$2,$A3878)),ISNUMBER(SEARCH('🔎 TRA CỨU NHANH'!$C$2,$B3878)))),1,0)</f>
        <v>0</v>
      </c>
      <c r="M3878" s="1" t="str">
        <f t="shared" si="120"/>
        <v/>
      </c>
      <c r="N3878" s="1">
        <f>N(N3877)+IF(AND('💰 BÁO GIÁ'!$C$27&lt;&gt;"",OR(ISNUMBER(SEARCH('💰 BÁO GIÁ'!$C$27,$A3878)),ISNUMBER(SEARCH('💰 BÁO GIÁ'!$C$27,$B3878)))),1,0)</f>
        <v>0</v>
      </c>
      <c r="O3878" s="1" t="str">
        <f t="shared" si="121"/>
        <v/>
      </c>
    </row>
    <row r="3879" customHeight="1" spans="1:15">
      <c r="A3879" s="1" t="str">
        <f>IF('📄 RON MIẾNG'!B474="","",'📄 RON MIẾNG'!B474)</f>
        <v>HH081773</v>
      </c>
      <c r="B3879" s="1" t="str">
        <f>IF('📄 RON MIẾNG'!B474="","",'📄 RON MIẾNG'!C474)</f>
        <v>Ron miếng EP100 thép- NICE IN</v>
      </c>
      <c r="C3879" s="1" t="str">
        <f>IF('📄 RON MIẾNG'!B474="","","Ron miếng")</f>
        <v>Ron miếng</v>
      </c>
      <c r="D3879" s="1" t="str">
        <f>IF('📄 RON MIẾNG'!B474="","",'📄 RON MIẾNG'!F474)</f>
        <v>Cái</v>
      </c>
      <c r="E3879" s="13">
        <f>IF('📄 RON MIẾNG'!B474="","",'📄 RON MIẾNG'!G474)</f>
        <v>0</v>
      </c>
      <c r="F3879" s="13">
        <f>IF('📄 RON MIẾNG'!B474="","",'📄 RON MIẾNG'!H474)</f>
        <v>510000</v>
      </c>
      <c r="G3879" s="13">
        <f>IF('📄 RON MIẾNG'!B474="","",'📄 RON MIẾNG'!I474)</f>
        <v>550000</v>
      </c>
      <c r="H3879" s="13">
        <f>IF('📄 RON MIẾNG'!B474="","",'📄 RON MIẾNG'!J474)</f>
        <v>600000</v>
      </c>
      <c r="I3879" s="13">
        <f>IF('📄 RON MIẾNG'!B474="","",'📄 RON MIẾNG'!K474)</f>
        <v>0</v>
      </c>
      <c r="J3879" s="1" t="str">
        <f>IF('📄 RON MIẾNG'!B474="","","")</f>
        <v/>
      </c>
      <c r="L3879" s="1">
        <f>N(L3878)+IF(AND('🔎 TRA CỨU NHANH'!$C$2&lt;&gt;"",OR(ISNUMBER(SEARCH('🔎 TRA CỨU NHANH'!$C$2,$A3879)),ISNUMBER(SEARCH('🔎 TRA CỨU NHANH'!$C$2,$B3879)))),1,0)</f>
        <v>0</v>
      </c>
      <c r="M3879" s="1" t="str">
        <f t="shared" si="120"/>
        <v/>
      </c>
      <c r="N3879" s="1">
        <f>N(N3878)+IF(AND('💰 BÁO GIÁ'!$C$27&lt;&gt;"",OR(ISNUMBER(SEARCH('💰 BÁO GIÁ'!$C$27,$A3879)),ISNUMBER(SEARCH('💰 BÁO GIÁ'!$C$27,$B3879)))),1,0)</f>
        <v>0</v>
      </c>
      <c r="O3879" s="1" t="str">
        <f t="shared" si="121"/>
        <v/>
      </c>
    </row>
    <row r="3880" customHeight="1" spans="1:15">
      <c r="A3880" s="1" t="str">
        <f>IF('📄 RON MIẾNG'!B475="","",'📄 RON MIẾNG'!B475)</f>
        <v>HH079673</v>
      </c>
      <c r="B3880" s="1" t="str">
        <f>IF('📄 RON MIẾNG'!B475="","",'📄 RON MIẾNG'!C475)</f>
        <v>Ron miếng F17C/ F17E sợi tổng hợp (có thun lỗ nước) - DF</v>
      </c>
      <c r="C3880" s="1" t="str">
        <f>IF('📄 RON MIẾNG'!B475="","","Ron miếng")</f>
        <v>Ron miếng</v>
      </c>
      <c r="D3880" s="1" t="str">
        <f>IF('📄 RON MIẾNG'!B475="","",'📄 RON MIẾNG'!F475)</f>
        <v>Bộ</v>
      </c>
      <c r="E3880" s="13">
        <f>IF('📄 RON MIẾNG'!B475="","",'📄 RON MIẾNG'!G475)</f>
        <v>0</v>
      </c>
      <c r="F3880" s="13">
        <f>IF('📄 RON MIẾNG'!B475="","",'📄 RON MIẾNG'!H475)</f>
        <v>600000</v>
      </c>
      <c r="G3880" s="13">
        <f>IF('📄 RON MIẾNG'!B475="","",'📄 RON MIẾNG'!I475)</f>
        <v>650000</v>
      </c>
      <c r="H3880" s="13">
        <f>IF('📄 RON MIẾNG'!B475="","",'📄 RON MIẾNG'!J475)</f>
        <v>700000</v>
      </c>
      <c r="I3880" s="13">
        <f>IF('📄 RON MIẾNG'!B475="","",'📄 RON MIẾNG'!K475)</f>
        <v>0</v>
      </c>
      <c r="J3880" s="1" t="str">
        <f>IF('📄 RON MIẾNG'!B475="","","")</f>
        <v/>
      </c>
      <c r="L3880" s="1">
        <f>N(L3879)+IF(AND('🔎 TRA CỨU NHANH'!$C$2&lt;&gt;"",OR(ISNUMBER(SEARCH('🔎 TRA CỨU NHANH'!$C$2,$A3880)),ISNUMBER(SEARCH('🔎 TRA CỨU NHANH'!$C$2,$B3880)))),1,0)</f>
        <v>0</v>
      </c>
      <c r="M3880" s="1" t="str">
        <f t="shared" si="120"/>
        <v/>
      </c>
      <c r="N3880" s="1">
        <f>N(N3879)+IF(AND('💰 BÁO GIÁ'!$C$27&lt;&gt;"",OR(ISNUMBER(SEARCH('💰 BÁO GIÁ'!$C$27,$A3880)),ISNUMBER(SEARCH('💰 BÁO GIÁ'!$C$27,$B3880)))),1,0)</f>
        <v>0</v>
      </c>
      <c r="O3880" s="1" t="str">
        <f t="shared" si="121"/>
        <v/>
      </c>
    </row>
    <row r="3881" customHeight="1" spans="1:15">
      <c r="A3881" s="1" t="str">
        <f>IF('📄 RON MIẾNG'!B476="","",'📄 RON MIẾNG'!B476)</f>
        <v>HH080033</v>
      </c>
      <c r="B3881" s="1" t="str">
        <f>IF('📄 RON MIẾNG'!B476="","",'📄 RON MIẾNG'!C476)</f>
        <v>Ron miếng F17C/ F17E sợi tổng hợp - MASAKO</v>
      </c>
      <c r="C3881" s="1" t="str">
        <f>IF('📄 RON MIẾNG'!B476="","","Ron miếng")</f>
        <v>Ron miếng</v>
      </c>
      <c r="D3881" s="1" t="str">
        <f>IF('📄 RON MIẾNG'!B476="","",'📄 RON MIẾNG'!F476)</f>
        <v>Bộ</v>
      </c>
      <c r="E3881" s="13">
        <f>IF('📄 RON MIẾNG'!B476="","",'📄 RON MIẾNG'!G476)</f>
        <v>0</v>
      </c>
      <c r="F3881" s="13">
        <f>IF('📄 RON MIẾNG'!B476="","",'📄 RON MIẾNG'!H476)</f>
        <v>550000</v>
      </c>
      <c r="G3881" s="13">
        <f>IF('📄 RON MIẾNG'!B476="","",'📄 RON MIẾNG'!I476)</f>
        <v>600000</v>
      </c>
      <c r="H3881" s="13">
        <f>IF('📄 RON MIẾNG'!B476="","",'📄 RON MIẾNG'!J476)</f>
        <v>650000</v>
      </c>
      <c r="I3881" s="13">
        <f>IF('📄 RON MIẾNG'!B476="","",'📄 RON MIẾNG'!K476)</f>
        <v>0</v>
      </c>
      <c r="J3881" s="1" t="str">
        <f>IF('📄 RON MIẾNG'!B476="","","")</f>
        <v/>
      </c>
      <c r="L3881" s="1">
        <f>N(L3880)+IF(AND('🔎 TRA CỨU NHANH'!$C$2&lt;&gt;"",OR(ISNUMBER(SEARCH('🔎 TRA CỨU NHANH'!$C$2,$A3881)),ISNUMBER(SEARCH('🔎 TRA CỨU NHANH'!$C$2,$B3881)))),1,0)</f>
        <v>0</v>
      </c>
      <c r="M3881" s="1" t="str">
        <f t="shared" si="120"/>
        <v/>
      </c>
      <c r="N3881" s="1">
        <f>N(N3880)+IF(AND('💰 BÁO GIÁ'!$C$27&lt;&gt;"",OR(ISNUMBER(SEARCH('💰 BÁO GIÁ'!$C$27,$A3881)),ISNUMBER(SEARCH('💰 BÁO GIÁ'!$C$27,$B3881)))),1,0)</f>
        <v>0</v>
      </c>
      <c r="O3881" s="1" t="str">
        <f t="shared" si="121"/>
        <v/>
      </c>
    </row>
    <row r="3882" customHeight="1" spans="1:15">
      <c r="A3882" s="1" t="str">
        <f>IF('📄 RON MIẾNG'!B477="","",'📄 RON MIẾNG'!B477)</f>
        <v>HH071821</v>
      </c>
      <c r="B3882" s="1" t="str">
        <f>IF('📄 RON MIẾNG'!B477="","",'📄 RON MIẾNG'!C477)</f>
        <v>Ron miếng F4L913 hợp kim - DF</v>
      </c>
      <c r="C3882" s="1" t="str">
        <f>IF('📄 RON MIẾNG'!B477="","","Ron miếng")</f>
        <v>Ron miếng</v>
      </c>
      <c r="D3882" s="1" t="str">
        <f>IF('📄 RON MIẾNG'!B477="","",'📄 RON MIẾNG'!F477)</f>
        <v>Cái</v>
      </c>
      <c r="E3882" s="13">
        <f>IF('📄 RON MIẾNG'!B477="","",'📄 RON MIẾNG'!G477)</f>
        <v>0</v>
      </c>
      <c r="F3882" s="13">
        <f>IF('📄 RON MIẾNG'!B477="","",'📄 RON MIẾNG'!H477)</f>
        <v>0</v>
      </c>
      <c r="G3882" s="13">
        <f>IF('📄 RON MIẾNG'!B477="","",'📄 RON MIẾNG'!I477)</f>
        <v>0</v>
      </c>
      <c r="H3882" s="13">
        <f>IF('📄 RON MIẾNG'!B477="","",'📄 RON MIẾNG'!J477)</f>
        <v>0</v>
      </c>
      <c r="I3882" s="13">
        <f>IF('📄 RON MIẾNG'!B477="","",'📄 RON MIẾNG'!K477)</f>
        <v>0</v>
      </c>
      <c r="J3882" s="1" t="str">
        <f>IF('📄 RON MIẾNG'!B477="","","")</f>
        <v/>
      </c>
      <c r="L3882" s="1">
        <f>N(L3881)+IF(AND('🔎 TRA CỨU NHANH'!$C$2&lt;&gt;"",OR(ISNUMBER(SEARCH('🔎 TRA CỨU NHANH'!$C$2,$A3882)),ISNUMBER(SEARCH('🔎 TRA CỨU NHANH'!$C$2,$B3882)))),1,0)</f>
        <v>0</v>
      </c>
      <c r="M3882" s="1" t="str">
        <f t="shared" si="120"/>
        <v/>
      </c>
      <c r="N3882" s="1">
        <f>N(N3881)+IF(AND('💰 BÁO GIÁ'!$C$27&lt;&gt;"",OR(ISNUMBER(SEARCH('💰 BÁO GIÁ'!$C$27,$A3882)),ISNUMBER(SEARCH('💰 BÁO GIÁ'!$C$27,$B3882)))),1,0)</f>
        <v>0</v>
      </c>
      <c r="O3882" s="1" t="str">
        <f t="shared" si="121"/>
        <v/>
      </c>
    </row>
    <row r="3883" customHeight="1" spans="1:15">
      <c r="A3883" s="1" t="str">
        <f>IF('📄 RON MIẾNG'!B478="","",'📄 RON MIẾNG'!B478)</f>
        <v>HH079297</v>
      </c>
      <c r="B3883" s="1" t="str">
        <f>IF('📄 RON MIẾNG'!B478="","",'📄 RON MIẾNG'!C478)</f>
        <v>Ron miếng FD35/ED35 Thép - MASAKO</v>
      </c>
      <c r="C3883" s="1" t="str">
        <f>IF('📄 RON MIẾNG'!B478="","","Ron miếng")</f>
        <v>Ron miếng</v>
      </c>
      <c r="D3883" s="1" t="str">
        <f>IF('📄 RON MIẾNG'!B478="","",'📄 RON MIẾNG'!F478)</f>
        <v>Cái</v>
      </c>
      <c r="E3883" s="13">
        <f>IF('📄 RON MIẾNG'!B478="","",'📄 RON MIẾNG'!G478)</f>
        <v>0</v>
      </c>
      <c r="F3883" s="13">
        <f>IF('📄 RON MIẾNG'!B478="","",'📄 RON MIẾNG'!H478)</f>
        <v>190000</v>
      </c>
      <c r="G3883" s="13">
        <f>IF('📄 RON MIẾNG'!B478="","",'📄 RON MIẾNG'!I478)</f>
        <v>200000</v>
      </c>
      <c r="H3883" s="13">
        <f>IF('📄 RON MIẾNG'!B478="","",'📄 RON MIẾNG'!J478)</f>
        <v>210000</v>
      </c>
      <c r="I3883" s="13">
        <f>IF('📄 RON MIẾNG'!B478="","",'📄 RON MIẾNG'!K478)</f>
        <v>0</v>
      </c>
      <c r="J3883" s="1" t="str">
        <f>IF('📄 RON MIẾNG'!B478="","","")</f>
        <v/>
      </c>
      <c r="L3883" s="1">
        <f>N(L3882)+IF(AND('🔎 TRA CỨU NHANH'!$C$2&lt;&gt;"",OR(ISNUMBER(SEARCH('🔎 TRA CỨU NHANH'!$C$2,$A3883)),ISNUMBER(SEARCH('🔎 TRA CỨU NHANH'!$C$2,$B3883)))),1,0)</f>
        <v>0</v>
      </c>
      <c r="M3883" s="1" t="str">
        <f t="shared" si="120"/>
        <v/>
      </c>
      <c r="N3883" s="1">
        <f>N(N3882)+IF(AND('💰 BÁO GIÁ'!$C$27&lt;&gt;"",OR(ISNUMBER(SEARCH('💰 BÁO GIÁ'!$C$27,$A3883)),ISNUMBER(SEARCH('💰 BÁO GIÁ'!$C$27,$B3883)))),1,0)</f>
        <v>0</v>
      </c>
      <c r="O3883" s="1" t="str">
        <f t="shared" si="121"/>
        <v/>
      </c>
    </row>
    <row r="3884" customHeight="1" spans="1:15">
      <c r="A3884" s="1" t="str">
        <f>IF('📄 RON MIẾNG'!B479="","",'📄 RON MIẾNG'!B479)</f>
        <v>HH075023</v>
      </c>
      <c r="B3884" s="1" t="str">
        <f>IF('📄 RON MIẾNG'!B479="","",'📄 RON MIẾNG'!C479)</f>
        <v>Ron miếng FD35/ED35 thép- Pacific/ Reisse</v>
      </c>
      <c r="C3884" s="1" t="str">
        <f>IF('📄 RON MIẾNG'!B479="","","Ron miếng")</f>
        <v>Ron miếng</v>
      </c>
      <c r="D3884" s="1" t="str">
        <f>IF('📄 RON MIẾNG'!B479="","",'📄 RON MIẾNG'!F479)</f>
        <v>Cái</v>
      </c>
      <c r="E3884" s="13">
        <f>IF('📄 RON MIẾNG'!B479="","",'📄 RON MIẾNG'!G479)</f>
        <v>0</v>
      </c>
      <c r="F3884" s="13">
        <f>IF('📄 RON MIẾNG'!B479="","",'📄 RON MIẾNG'!H479)</f>
        <v>0</v>
      </c>
      <c r="G3884" s="13">
        <f>IF('📄 RON MIẾNG'!B479="","",'📄 RON MIẾNG'!I479)</f>
        <v>0</v>
      </c>
      <c r="H3884" s="13">
        <f>IF('📄 RON MIẾNG'!B479="","",'📄 RON MIẾNG'!J479)</f>
        <v>0</v>
      </c>
      <c r="I3884" s="13">
        <f>IF('📄 RON MIẾNG'!B479="","",'📄 RON MIẾNG'!K479)</f>
        <v>0</v>
      </c>
      <c r="J3884" s="1" t="str">
        <f>IF('📄 RON MIẾNG'!B479="","","")</f>
        <v/>
      </c>
      <c r="L3884" s="1">
        <f>N(L3883)+IF(AND('🔎 TRA CỨU NHANH'!$C$2&lt;&gt;"",OR(ISNUMBER(SEARCH('🔎 TRA CỨU NHANH'!$C$2,$A3884)),ISNUMBER(SEARCH('🔎 TRA CỨU NHANH'!$C$2,$B3884)))),1,0)</f>
        <v>0</v>
      </c>
      <c r="M3884" s="1" t="str">
        <f t="shared" si="120"/>
        <v/>
      </c>
      <c r="N3884" s="1">
        <f>N(N3883)+IF(AND('💰 BÁO GIÁ'!$C$27&lt;&gt;"",OR(ISNUMBER(SEARCH('💰 BÁO GIÁ'!$C$27,$A3884)),ISNUMBER(SEARCH('💰 BÁO GIÁ'!$C$27,$B3884)))),1,0)</f>
        <v>0</v>
      </c>
      <c r="O3884" s="1" t="str">
        <f t="shared" si="121"/>
        <v/>
      </c>
    </row>
    <row r="3885" customHeight="1" spans="1:15">
      <c r="A3885" s="1" t="str">
        <f>IF('📄 RON MIẾNG'!B480="","",'📄 RON MIẾNG'!B480)</f>
        <v>HH079675</v>
      </c>
      <c r="B3885" s="1" t="str">
        <f>IF('📄 RON MIẾNG'!B480="","",'📄 RON MIẾNG'!C480)</f>
        <v>Ron miếng FE6 (12V) thép - DF</v>
      </c>
      <c r="C3885" s="1" t="str">
        <f>IF('📄 RON MIẾNG'!B480="","","Ron miếng")</f>
        <v>Ron miếng</v>
      </c>
      <c r="D3885" s="1" t="str">
        <f>IF('📄 RON MIẾNG'!B480="","",'📄 RON MIẾNG'!F480)</f>
        <v>Cái</v>
      </c>
      <c r="E3885" s="13">
        <f>IF('📄 RON MIẾNG'!B480="","",'📄 RON MIẾNG'!G480)</f>
        <v>0</v>
      </c>
      <c r="F3885" s="13">
        <f>IF('📄 RON MIẾNG'!B480="","",'📄 RON MIẾNG'!H480)</f>
        <v>280000</v>
      </c>
      <c r="G3885" s="13">
        <f>IF('📄 RON MIẾNG'!B480="","",'📄 RON MIẾNG'!I480)</f>
        <v>300000</v>
      </c>
      <c r="H3885" s="13">
        <f>IF('📄 RON MIẾNG'!B480="","",'📄 RON MIẾNG'!J480)</f>
        <v>350000</v>
      </c>
      <c r="I3885" s="13">
        <f>IF('📄 RON MIẾNG'!B480="","",'📄 RON MIẾNG'!K480)</f>
        <v>0</v>
      </c>
      <c r="J3885" s="1" t="str">
        <f>IF('📄 RON MIẾNG'!B480="","","")</f>
        <v/>
      </c>
      <c r="L3885" s="1">
        <f>N(L3884)+IF(AND('🔎 TRA CỨU NHANH'!$C$2&lt;&gt;"",OR(ISNUMBER(SEARCH('🔎 TRA CỨU NHANH'!$C$2,$A3885)),ISNUMBER(SEARCH('🔎 TRA CỨU NHANH'!$C$2,$B3885)))),1,0)</f>
        <v>0</v>
      </c>
      <c r="M3885" s="1" t="str">
        <f t="shared" si="120"/>
        <v/>
      </c>
      <c r="N3885" s="1">
        <f>N(N3884)+IF(AND('💰 BÁO GIÁ'!$C$27&lt;&gt;"",OR(ISNUMBER(SEARCH('💰 BÁO GIÁ'!$C$27,$A3885)),ISNUMBER(SEARCH('💰 BÁO GIÁ'!$C$27,$B3885)))),1,0)</f>
        <v>0</v>
      </c>
      <c r="O3885" s="1" t="str">
        <f t="shared" si="121"/>
        <v/>
      </c>
    </row>
    <row r="3886" customHeight="1" spans="1:15">
      <c r="A3886" s="1" t="str">
        <f>IF('📄 RON MIẾNG'!B481="","",'📄 RON MIẾNG'!B481)</f>
        <v>HH079198</v>
      </c>
      <c r="B3886" s="1" t="str">
        <f>IF('📄 RON MIẾNG'!B481="","",'📄 RON MIẾNG'!C481)</f>
        <v>Ron miếng FE6 (24V) thép - DF</v>
      </c>
      <c r="C3886" s="1" t="str">
        <f>IF('📄 RON MIẾNG'!B481="","","Ron miếng")</f>
        <v>Ron miếng</v>
      </c>
      <c r="D3886" s="1" t="str">
        <f>IF('📄 RON MIẾNG'!B481="","",'📄 RON MIẾNG'!F481)</f>
        <v>Cái</v>
      </c>
      <c r="E3886" s="13">
        <f>IF('📄 RON MIẾNG'!B481="","",'📄 RON MIẾNG'!G481)</f>
        <v>0</v>
      </c>
      <c r="F3886" s="13">
        <f>IF('📄 RON MIẾNG'!B481="","",'📄 RON MIẾNG'!H481)</f>
        <v>420000</v>
      </c>
      <c r="G3886" s="13">
        <f>IF('📄 RON MIẾNG'!B481="","",'📄 RON MIẾNG'!I481)</f>
        <v>450000</v>
      </c>
      <c r="H3886" s="13">
        <f>IF('📄 RON MIẾNG'!B481="","",'📄 RON MIẾNG'!J481)</f>
        <v>500000</v>
      </c>
      <c r="I3886" s="13">
        <f>IF('📄 RON MIẾNG'!B481="","",'📄 RON MIẾNG'!K481)</f>
        <v>0</v>
      </c>
      <c r="J3886" s="1" t="str">
        <f>IF('📄 RON MIẾNG'!B481="","","")</f>
        <v/>
      </c>
      <c r="L3886" s="1">
        <f>N(L3885)+IF(AND('🔎 TRA CỨU NHANH'!$C$2&lt;&gt;"",OR(ISNUMBER(SEARCH('🔎 TRA CỨU NHANH'!$C$2,$A3886)),ISNUMBER(SEARCH('🔎 TRA CỨU NHANH'!$C$2,$B3886)))),1,0)</f>
        <v>0</v>
      </c>
      <c r="M3886" s="1" t="str">
        <f t="shared" si="120"/>
        <v/>
      </c>
      <c r="N3886" s="1">
        <f>N(N3885)+IF(AND('💰 BÁO GIÁ'!$C$27&lt;&gt;"",OR(ISNUMBER(SEARCH('💰 BÁO GIÁ'!$C$27,$A3886)),ISNUMBER(SEARCH('💰 BÁO GIÁ'!$C$27,$B3886)))),1,0)</f>
        <v>0</v>
      </c>
      <c r="O3886" s="1" t="str">
        <f t="shared" si="121"/>
        <v/>
      </c>
    </row>
    <row r="3887" customHeight="1" spans="1:15">
      <c r="A3887" s="1" t="str">
        <f>IF('📄 RON MIẾNG'!B482="","",'📄 RON MIẾNG'!B482)</f>
        <v>HH074549</v>
      </c>
      <c r="B3887" s="1" t="str">
        <f>IF('📄 RON MIẾNG'!B482="","",'📄 RON MIẾNG'!C482)</f>
        <v>Ron miếng HOWO WD615</v>
      </c>
      <c r="C3887" s="1" t="str">
        <f>IF('📄 RON MIẾNG'!B482="","","Ron miếng")</f>
        <v>Ron miếng</v>
      </c>
      <c r="D3887" s="1" t="str">
        <f>IF('📄 RON MIẾNG'!B482="","",'📄 RON MIẾNG'!F482)</f>
        <v>Bộ</v>
      </c>
      <c r="E3887" s="13">
        <f>IF('📄 RON MIẾNG'!B482="","",'📄 RON MIẾNG'!G482)</f>
        <v>0</v>
      </c>
      <c r="F3887" s="13">
        <f>IF('📄 RON MIẾNG'!B482="","",'📄 RON MIẾNG'!H482)</f>
        <v>0</v>
      </c>
      <c r="G3887" s="13">
        <f>IF('📄 RON MIẾNG'!B482="","",'📄 RON MIẾNG'!I482)</f>
        <v>0</v>
      </c>
      <c r="H3887" s="13">
        <f>IF('📄 RON MIẾNG'!B482="","",'📄 RON MIẾNG'!J482)</f>
        <v>0</v>
      </c>
      <c r="I3887" s="13">
        <f>IF('📄 RON MIẾNG'!B482="","",'📄 RON MIẾNG'!K482)</f>
        <v>0</v>
      </c>
      <c r="J3887" s="1" t="str">
        <f>IF('📄 RON MIẾNG'!B482="","","")</f>
        <v/>
      </c>
      <c r="L3887" s="1">
        <f>N(L3886)+IF(AND('🔎 TRA CỨU NHANH'!$C$2&lt;&gt;"",OR(ISNUMBER(SEARCH('🔎 TRA CỨU NHANH'!$C$2,$A3887)),ISNUMBER(SEARCH('🔎 TRA CỨU NHANH'!$C$2,$B3887)))),1,0)</f>
        <v>0</v>
      </c>
      <c r="M3887" s="1" t="str">
        <f t="shared" si="120"/>
        <v/>
      </c>
      <c r="N3887" s="1">
        <f>N(N3886)+IF(AND('💰 BÁO GIÁ'!$C$27&lt;&gt;"",OR(ISNUMBER(SEARCH('💰 BÁO GIÁ'!$C$27,$A3887)),ISNUMBER(SEARCH('💰 BÁO GIÁ'!$C$27,$B3887)))),1,0)</f>
        <v>0</v>
      </c>
      <c r="O3887" s="1" t="str">
        <f t="shared" si="121"/>
        <v/>
      </c>
    </row>
    <row r="3888" customHeight="1" spans="1:15">
      <c r="A3888" s="1" t="str">
        <f>IF('📄 RON MIẾNG'!B483="","",'📄 RON MIẾNG'!B483)</f>
        <v>HH081083</v>
      </c>
      <c r="B3888" s="1" t="str">
        <f>IF('📄 RON MIẾNG'!B483="","",'📄 RON MIẾNG'!C483)</f>
        <v>Ron miếng Howo A7-375 (1 lỗ tròn 1 lỗ méo -18 lỗ) thép (Antek)</v>
      </c>
      <c r="C3888" s="1" t="str">
        <f>IF('📄 RON MIẾNG'!B483="","","Ron miếng")</f>
        <v>Ron miếng</v>
      </c>
      <c r="D3888" s="1" t="str">
        <f>IF('📄 RON MIẾNG'!B483="","",'📄 RON MIẾNG'!F483)</f>
        <v>Bộ</v>
      </c>
      <c r="E3888" s="13">
        <f>IF('📄 RON MIẾNG'!B483="","",'📄 RON MIẾNG'!G483)</f>
        <v>0</v>
      </c>
      <c r="F3888" s="13">
        <f>IF('📄 RON MIẾNG'!B483="","",'📄 RON MIẾNG'!H483)</f>
        <v>0</v>
      </c>
      <c r="G3888" s="13">
        <f>IF('📄 RON MIẾNG'!B483="","",'📄 RON MIẾNG'!I483)</f>
        <v>0</v>
      </c>
      <c r="H3888" s="13">
        <f>IF('📄 RON MIẾNG'!B483="","",'📄 RON MIẾNG'!J483)</f>
        <v>0</v>
      </c>
      <c r="I3888" s="13">
        <f>IF('📄 RON MIẾNG'!B483="","",'📄 RON MIẾNG'!K483)</f>
        <v>0</v>
      </c>
      <c r="J3888" s="1" t="str">
        <f>IF('📄 RON MIẾNG'!B483="","","")</f>
        <v/>
      </c>
      <c r="L3888" s="1">
        <f>N(L3887)+IF(AND('🔎 TRA CỨU NHANH'!$C$2&lt;&gt;"",OR(ISNUMBER(SEARCH('🔎 TRA CỨU NHANH'!$C$2,$A3888)),ISNUMBER(SEARCH('🔎 TRA CỨU NHANH'!$C$2,$B3888)))),1,0)</f>
        <v>0</v>
      </c>
      <c r="M3888" s="1" t="str">
        <f t="shared" si="120"/>
        <v/>
      </c>
      <c r="N3888" s="1">
        <f>N(N3887)+IF(AND('💰 BÁO GIÁ'!$C$27&lt;&gt;"",OR(ISNUMBER(SEARCH('💰 BÁO GIÁ'!$C$27,$A3888)),ISNUMBER(SEARCH('💰 BÁO GIÁ'!$C$27,$B3888)))),1,0)</f>
        <v>0</v>
      </c>
      <c r="O3888" s="1" t="str">
        <f t="shared" si="121"/>
        <v/>
      </c>
    </row>
    <row r="3889" customHeight="1" spans="1:15">
      <c r="A3889" s="1" t="str">
        <f>IF('📄 RON MIẾNG'!B484="","",'📄 RON MIẾNG'!B484)</f>
        <v>HH076449</v>
      </c>
      <c r="B3889" s="1" t="str">
        <f>IF('📄 RON MIẾNG'!B484="","",'📄 RON MIẾNG'!C484)</f>
        <v>Ron miếng J05C sợi tổng hợp - NICE IN</v>
      </c>
      <c r="C3889" s="1" t="str">
        <f>IF('📄 RON MIẾNG'!B484="","","Ron miếng")</f>
        <v>Ron miếng</v>
      </c>
      <c r="D3889" s="1" t="str">
        <f>IF('📄 RON MIẾNG'!B484="","",'📄 RON MIẾNG'!F484)</f>
        <v>Cái</v>
      </c>
      <c r="E3889" s="13">
        <f>IF('📄 RON MIẾNG'!B484="","",'📄 RON MIẾNG'!G484)</f>
        <v>0</v>
      </c>
      <c r="F3889" s="13">
        <f>IF('📄 RON MIẾNG'!B484="","",'📄 RON MIẾNG'!H484)</f>
        <v>260000</v>
      </c>
      <c r="G3889" s="13">
        <f>IF('📄 RON MIẾNG'!B484="","",'📄 RON MIẾNG'!I484)</f>
        <v>285000</v>
      </c>
      <c r="H3889" s="13">
        <f>IF('📄 RON MIẾNG'!B484="","",'📄 RON MIẾNG'!J484)</f>
        <v>300000</v>
      </c>
      <c r="I3889" s="13">
        <f>IF('📄 RON MIẾNG'!B484="","",'📄 RON MIẾNG'!K484)</f>
        <v>0</v>
      </c>
      <c r="J3889" s="1" t="str">
        <f>IF('📄 RON MIẾNG'!B484="","","")</f>
        <v/>
      </c>
      <c r="L3889" s="1">
        <f>N(L3888)+IF(AND('🔎 TRA CỨU NHANH'!$C$2&lt;&gt;"",OR(ISNUMBER(SEARCH('🔎 TRA CỨU NHANH'!$C$2,$A3889)),ISNUMBER(SEARCH('🔎 TRA CỨU NHANH'!$C$2,$B3889)))),1,0)</f>
        <v>0</v>
      </c>
      <c r="M3889" s="1" t="str">
        <f t="shared" si="120"/>
        <v/>
      </c>
      <c r="N3889" s="1">
        <f>N(N3888)+IF(AND('💰 BÁO GIÁ'!$C$27&lt;&gt;"",OR(ISNUMBER(SEARCH('💰 BÁO GIÁ'!$C$27,$A3889)),ISNUMBER(SEARCH('💰 BÁO GIÁ'!$C$27,$B3889)))),1,0)</f>
        <v>0</v>
      </c>
      <c r="O3889" s="1" t="str">
        <f t="shared" si="121"/>
        <v/>
      </c>
    </row>
    <row r="3890" customHeight="1" spans="1:15">
      <c r="A3890" s="1" t="str">
        <f>IF('📄 RON MIẾNG'!B485="","",'📄 RON MIẾNG'!B485)</f>
        <v>HH082105</v>
      </c>
      <c r="B3890" s="1" t="str">
        <f>IF('📄 RON MIẾNG'!B485="","",'📄 RON MIẾNG'!C485)</f>
        <v>Ron miếng J08C-T - Thép Inox (chú ý máy J08E có đời giống ron này) - NICE IN</v>
      </c>
      <c r="C3890" s="1" t="str">
        <f>IF('📄 RON MIẾNG'!B485="","","Ron miếng")</f>
        <v>Ron miếng</v>
      </c>
      <c r="D3890" s="1" t="str">
        <f>IF('📄 RON MIẾNG'!B485="","",'📄 RON MIẾNG'!F485)</f>
        <v>Cái</v>
      </c>
      <c r="E3890" s="13">
        <f>IF('📄 RON MIẾNG'!B485="","",'📄 RON MIẾNG'!G485)</f>
        <v>0</v>
      </c>
      <c r="F3890" s="13">
        <f>IF('📄 RON MIẾNG'!B485="","",'📄 RON MIẾNG'!H485)</f>
        <v>330000</v>
      </c>
      <c r="G3890" s="13">
        <f>IF('📄 RON MIẾNG'!B485="","",'📄 RON MIẾNG'!I485)</f>
        <v>350000</v>
      </c>
      <c r="H3890" s="13">
        <f>IF('📄 RON MIẾNG'!B485="","",'📄 RON MIẾNG'!J485)</f>
        <v>370000</v>
      </c>
      <c r="I3890" s="13">
        <f>IF('📄 RON MIẾNG'!B485="","",'📄 RON MIẾNG'!K485)</f>
        <v>0</v>
      </c>
      <c r="J3890" s="1" t="str">
        <f>IF('📄 RON MIẾNG'!B485="","","")</f>
        <v/>
      </c>
      <c r="L3890" s="1">
        <f>N(L3889)+IF(AND('🔎 TRA CỨU NHANH'!$C$2&lt;&gt;"",OR(ISNUMBER(SEARCH('🔎 TRA CỨU NHANH'!$C$2,$A3890)),ISNUMBER(SEARCH('🔎 TRA CỨU NHANH'!$C$2,$B3890)))),1,0)</f>
        <v>0</v>
      </c>
      <c r="M3890" s="1" t="str">
        <f t="shared" si="120"/>
        <v/>
      </c>
      <c r="N3890" s="1">
        <f>N(N3889)+IF(AND('💰 BÁO GIÁ'!$C$27&lt;&gt;"",OR(ISNUMBER(SEARCH('💰 BÁO GIÁ'!$C$27,$A3890)),ISNUMBER(SEARCH('💰 BÁO GIÁ'!$C$27,$B3890)))),1,0)</f>
        <v>0</v>
      </c>
      <c r="O3890" s="1" t="str">
        <f t="shared" si="121"/>
        <v/>
      </c>
    </row>
    <row r="3891" customHeight="1" spans="1:15">
      <c r="A3891" s="1" t="str">
        <f>IF('📄 RON MIẾNG'!B486="","",'📄 RON MIẾNG'!B486)</f>
        <v>HH082552</v>
      </c>
      <c r="B3891" s="1" t="str">
        <f>IF('📄 RON MIẾNG'!B486="","",'📄 RON MIẾNG'!C486)</f>
        <v>Ron miếng JMC JE-493/ JX-493 (4JB1 máy Trung Quốc) thép - MASAKO</v>
      </c>
      <c r="C3891" s="1" t="str">
        <f>IF('📄 RON MIẾNG'!B486="","","Ron miếng")</f>
        <v>Ron miếng</v>
      </c>
      <c r="D3891" s="1" t="str">
        <f>IF('📄 RON MIẾNG'!B486="","",'📄 RON MIẾNG'!F486)</f>
        <v>Cái</v>
      </c>
      <c r="E3891" s="13">
        <f>IF('📄 RON MIẾNG'!B486="","",'📄 RON MIẾNG'!G486)</f>
        <v>0</v>
      </c>
      <c r="F3891" s="13">
        <f>IF('📄 RON MIẾNG'!B486="","",'📄 RON MIẾNG'!H486)</f>
        <v>95000</v>
      </c>
      <c r="G3891" s="13">
        <f>IF('📄 RON MIẾNG'!B486="","",'📄 RON MIẾNG'!I486)</f>
        <v>110000</v>
      </c>
      <c r="H3891" s="13">
        <f>IF('📄 RON MIẾNG'!B486="","",'📄 RON MIẾNG'!J486)</f>
        <v>120000</v>
      </c>
      <c r="I3891" s="13">
        <f>IF('📄 RON MIẾNG'!B486="","",'📄 RON MIẾNG'!K486)</f>
        <v>0</v>
      </c>
      <c r="J3891" s="1" t="str">
        <f>IF('📄 RON MIẾNG'!B486="","","")</f>
        <v/>
      </c>
      <c r="L3891" s="1">
        <f>N(L3890)+IF(AND('🔎 TRA CỨU NHANH'!$C$2&lt;&gt;"",OR(ISNUMBER(SEARCH('🔎 TRA CỨU NHANH'!$C$2,$A3891)),ISNUMBER(SEARCH('🔎 TRA CỨU NHANH'!$C$2,$B3891)))),1,0)</f>
        <v>0</v>
      </c>
      <c r="M3891" s="1" t="str">
        <f t="shared" si="120"/>
        <v/>
      </c>
      <c r="N3891" s="1">
        <f>N(N3890)+IF(AND('💰 BÁO GIÁ'!$C$27&lt;&gt;"",OR(ISNUMBER(SEARCH('💰 BÁO GIÁ'!$C$27,$A3891)),ISNUMBER(SEARCH('💰 BÁO GIÁ'!$C$27,$B3891)))),1,0)</f>
        <v>0</v>
      </c>
      <c r="O3891" s="1" t="str">
        <f t="shared" si="121"/>
        <v/>
      </c>
    </row>
    <row r="3892" customHeight="1" spans="1:15">
      <c r="A3892" s="1" t="str">
        <f>IF('📄 RON MIẾNG'!B487="","",'📄 RON MIẾNG'!B487)</f>
        <v>HH082556</v>
      </c>
      <c r="B3892" s="1" t="str">
        <f>IF('📄 RON MIẾNG'!B487="","",'📄 RON MIẾNG'!C487)</f>
        <v>Ron miếng K13C - 12V (sợi tổng hợp) - NICE IN</v>
      </c>
      <c r="C3892" s="1" t="str">
        <f>IF('📄 RON MIẾNG'!B487="","","Ron miếng")</f>
        <v>Ron miếng</v>
      </c>
      <c r="D3892" s="1" t="str">
        <f>IF('📄 RON MIẾNG'!B487="","",'📄 RON MIẾNG'!F487)</f>
        <v>Bộ</v>
      </c>
      <c r="E3892" s="13">
        <f>IF('📄 RON MIẾNG'!B487="","",'📄 RON MIẾNG'!G487)</f>
        <v>0</v>
      </c>
      <c r="F3892" s="13">
        <f>IF('📄 RON MIẾNG'!B487="","",'📄 RON MIẾNG'!H487)</f>
        <v>500000</v>
      </c>
      <c r="G3892" s="13">
        <f>IF('📄 RON MIẾNG'!B487="","",'📄 RON MIẾNG'!I487)</f>
        <v>550000</v>
      </c>
      <c r="H3892" s="13">
        <f>IF('📄 RON MIẾNG'!B487="","",'📄 RON MIẾNG'!J487)</f>
        <v>600000</v>
      </c>
      <c r="I3892" s="13">
        <f>IF('📄 RON MIẾNG'!B487="","",'📄 RON MIẾNG'!K487)</f>
        <v>0</v>
      </c>
      <c r="J3892" s="1" t="str">
        <f>IF('📄 RON MIẾNG'!B487="","","")</f>
        <v/>
      </c>
      <c r="L3892" s="1">
        <f>N(L3891)+IF(AND('🔎 TRA CỨU NHANH'!$C$2&lt;&gt;"",OR(ISNUMBER(SEARCH('🔎 TRA CỨU NHANH'!$C$2,$A3892)),ISNUMBER(SEARCH('🔎 TRA CỨU NHANH'!$C$2,$B3892)))),1,0)</f>
        <v>0</v>
      </c>
      <c r="M3892" s="1" t="str">
        <f t="shared" si="120"/>
        <v/>
      </c>
      <c r="N3892" s="1">
        <f>N(N3891)+IF(AND('💰 BÁO GIÁ'!$C$27&lt;&gt;"",OR(ISNUMBER(SEARCH('💰 BÁO GIÁ'!$C$27,$A3892)),ISNUMBER(SEARCH('💰 BÁO GIÁ'!$C$27,$B3892)))),1,0)</f>
        <v>0</v>
      </c>
      <c r="O3892" s="1" t="str">
        <f t="shared" si="121"/>
        <v/>
      </c>
    </row>
    <row r="3893" customHeight="1" spans="1:15">
      <c r="A3893" s="1" t="str">
        <f>IF('📄 RON MIẾNG'!B488="","",'📄 RON MIẾNG'!B488)</f>
        <v>HH082558</v>
      </c>
      <c r="B3893" s="1" t="str">
        <f>IF('📄 RON MIẾNG'!B488="","",'📄 RON MIẾNG'!C488)</f>
        <v>Ron miếng K13C - TE (24V) đời 1 miếng liền (sợi tổng hợp) - NICE IN</v>
      </c>
      <c r="C3893" s="1" t="str">
        <f>IF('📄 RON MIẾNG'!B488="","","Ron miếng")</f>
        <v>Ron miếng</v>
      </c>
      <c r="D3893" s="1" t="str">
        <f>IF('📄 RON MIẾNG'!B488="","",'📄 RON MIẾNG'!F488)</f>
        <v>Cái</v>
      </c>
      <c r="E3893" s="13">
        <f>IF('📄 RON MIẾNG'!B488="","",'📄 RON MIẾNG'!G488)</f>
        <v>0</v>
      </c>
      <c r="F3893" s="13">
        <f>IF('📄 RON MIẾNG'!B488="","",'📄 RON MIẾNG'!H488)</f>
        <v>700000</v>
      </c>
      <c r="G3893" s="13">
        <f>IF('📄 RON MIẾNG'!B488="","",'📄 RON MIẾNG'!I488)</f>
        <v>750000</v>
      </c>
      <c r="H3893" s="13">
        <f>IF('📄 RON MIẾNG'!B488="","",'📄 RON MIẾNG'!J488)</f>
        <v>800000</v>
      </c>
      <c r="I3893" s="13">
        <f>IF('📄 RON MIẾNG'!B488="","",'📄 RON MIẾNG'!K488)</f>
        <v>0</v>
      </c>
      <c r="J3893" s="1" t="str">
        <f>IF('📄 RON MIẾNG'!B488="","","")</f>
        <v/>
      </c>
      <c r="L3893" s="1">
        <f>N(L3892)+IF(AND('🔎 TRA CỨU NHANH'!$C$2&lt;&gt;"",OR(ISNUMBER(SEARCH('🔎 TRA CỨU NHANH'!$C$2,$A3893)),ISNUMBER(SEARCH('🔎 TRA CỨU NHANH'!$C$2,$B3893)))),1,0)</f>
        <v>0</v>
      </c>
      <c r="M3893" s="1" t="str">
        <f t="shared" si="120"/>
        <v/>
      </c>
      <c r="N3893" s="1">
        <f>N(N3892)+IF(AND('💰 BÁO GIÁ'!$C$27&lt;&gt;"",OR(ISNUMBER(SEARCH('💰 BÁO GIÁ'!$C$27,$A3893)),ISNUMBER(SEARCH('💰 BÁO GIÁ'!$C$27,$B3893)))),1,0)</f>
        <v>0</v>
      </c>
      <c r="O3893" s="1" t="str">
        <f t="shared" si="121"/>
        <v/>
      </c>
    </row>
    <row r="3894" customHeight="1" spans="1:15">
      <c r="A3894" s="1" t="str">
        <f>IF('📄 RON MIẾNG'!B489="","",'📄 RON MIẾNG'!B489)</f>
        <v>HH074792</v>
      </c>
      <c r="B3894" s="1" t="str">
        <f>IF('📄 RON MIẾNG'!B489="","",'📄 RON MIẾNG'!C489)</f>
        <v>Ron miếng K3600/K3500/SL Thép - DF</v>
      </c>
      <c r="C3894" s="1" t="str">
        <f>IF('📄 RON MIẾNG'!B489="","","Ron miếng")</f>
        <v>Ron miếng</v>
      </c>
      <c r="D3894" s="1" t="str">
        <f>IF('📄 RON MIẾNG'!B489="","",'📄 RON MIẾNG'!F489)</f>
        <v>Cái</v>
      </c>
      <c r="E3894" s="13">
        <f>IF('📄 RON MIẾNG'!B489="","",'📄 RON MIẾNG'!G489)</f>
        <v>0</v>
      </c>
      <c r="F3894" s="13">
        <f>IF('📄 RON MIẾNG'!B489="","",'📄 RON MIẾNG'!H489)</f>
        <v>140000</v>
      </c>
      <c r="G3894" s="13">
        <f>IF('📄 RON MIẾNG'!B489="","",'📄 RON MIẾNG'!I489)</f>
        <v>160000</v>
      </c>
      <c r="H3894" s="13">
        <f>IF('📄 RON MIẾNG'!B489="","",'📄 RON MIẾNG'!J489)</f>
        <v>170000</v>
      </c>
      <c r="I3894" s="13">
        <f>IF('📄 RON MIẾNG'!B489="","",'📄 RON MIẾNG'!K489)</f>
        <v>0</v>
      </c>
      <c r="J3894" s="1" t="str">
        <f>IF('📄 RON MIẾNG'!B489="","","")</f>
        <v/>
      </c>
      <c r="L3894" s="1">
        <f>N(L3893)+IF(AND('🔎 TRA CỨU NHANH'!$C$2&lt;&gt;"",OR(ISNUMBER(SEARCH('🔎 TRA CỨU NHANH'!$C$2,$A3894)),ISNUMBER(SEARCH('🔎 TRA CỨU NHANH'!$C$2,$B3894)))),1,0)</f>
        <v>0</v>
      </c>
      <c r="M3894" s="1" t="str">
        <f t="shared" si="120"/>
        <v/>
      </c>
      <c r="N3894" s="1">
        <f>N(N3893)+IF(AND('💰 BÁO GIÁ'!$C$27&lt;&gt;"",OR(ISNUMBER(SEARCH('💰 BÁO GIÁ'!$C$27,$A3894)),ISNUMBER(SEARCH('💰 BÁO GIÁ'!$C$27,$B3894)))),1,0)</f>
        <v>0</v>
      </c>
      <c r="O3894" s="1" t="str">
        <f t="shared" si="121"/>
        <v/>
      </c>
    </row>
    <row r="3895" customHeight="1" spans="1:15">
      <c r="A3895" s="1" t="str">
        <f>IF('📄 RON MIẾNG'!B490="","",'📄 RON MIẾNG'!B490)</f>
        <v>HH078090</v>
      </c>
      <c r="B3895" s="1" t="str">
        <f>IF('📄 RON MIẾNG'!B490="","",'📄 RON MIẾNG'!C490)</f>
        <v>Ron miếng K3E Graphite - DF</v>
      </c>
      <c r="C3895" s="1" t="str">
        <f>IF('📄 RON MIẾNG'!B490="","","Ron miếng")</f>
        <v>Ron miếng</v>
      </c>
      <c r="D3895" s="1" t="str">
        <f>IF('📄 RON MIẾNG'!B490="","",'📄 RON MIẾNG'!F490)</f>
        <v>Cái</v>
      </c>
      <c r="E3895" s="13">
        <f>IF('📄 RON MIẾNG'!B490="","",'📄 RON MIẾNG'!G490)</f>
        <v>0</v>
      </c>
      <c r="F3895" s="13">
        <f>IF('📄 RON MIẾNG'!B490="","",'📄 RON MIẾNG'!H490)</f>
        <v>140000</v>
      </c>
      <c r="G3895" s="13">
        <f>IF('📄 RON MIẾNG'!B490="","",'📄 RON MIẾNG'!I490)</f>
        <v>160000</v>
      </c>
      <c r="H3895" s="13">
        <f>IF('📄 RON MIẾNG'!B490="","",'📄 RON MIẾNG'!J490)</f>
        <v>180000</v>
      </c>
      <c r="I3895" s="13">
        <f>IF('📄 RON MIẾNG'!B490="","",'📄 RON MIẾNG'!K490)</f>
        <v>0</v>
      </c>
      <c r="J3895" s="1" t="str">
        <f>IF('📄 RON MIẾNG'!B490="","","")</f>
        <v/>
      </c>
      <c r="L3895" s="1">
        <f>N(L3894)+IF(AND('🔎 TRA CỨU NHANH'!$C$2&lt;&gt;"",OR(ISNUMBER(SEARCH('🔎 TRA CỨU NHANH'!$C$2,$A3895)),ISNUMBER(SEARCH('🔎 TRA CỨU NHANH'!$C$2,$B3895)))),1,0)</f>
        <v>0</v>
      </c>
      <c r="M3895" s="1" t="str">
        <f t="shared" si="120"/>
        <v/>
      </c>
      <c r="N3895" s="1">
        <f>N(N3894)+IF(AND('💰 BÁO GIÁ'!$C$27&lt;&gt;"",OR(ISNUMBER(SEARCH('💰 BÁO GIÁ'!$C$27,$A3895)),ISNUMBER(SEARCH('💰 BÁO GIÁ'!$C$27,$B3895)))),1,0)</f>
        <v>0</v>
      </c>
      <c r="O3895" s="1" t="str">
        <f t="shared" si="121"/>
        <v/>
      </c>
    </row>
    <row r="3896" customHeight="1" spans="1:15">
      <c r="A3896" s="1" t="str">
        <f>IF('📄 RON MIẾNG'!B491="","",'📄 RON MIẾNG'!B491)</f>
        <v>HH078091</v>
      </c>
      <c r="B3896" s="1" t="str">
        <f>IF('📄 RON MIẾNG'!B491="","",'📄 RON MIẾNG'!C491)</f>
        <v>Ron miếng K3M Graphite - DF</v>
      </c>
      <c r="C3896" s="1" t="str">
        <f>IF('📄 RON MIẾNG'!B491="","","Ron miếng")</f>
        <v>Ron miếng</v>
      </c>
      <c r="D3896" s="1" t="str">
        <f>IF('📄 RON MIẾNG'!B491="","",'📄 RON MIẾNG'!F491)</f>
        <v>Cái</v>
      </c>
      <c r="E3896" s="13">
        <f>IF('📄 RON MIẾNG'!B491="","",'📄 RON MIẾNG'!G491)</f>
        <v>0</v>
      </c>
      <c r="F3896" s="13">
        <f>IF('📄 RON MIẾNG'!B491="","",'📄 RON MIẾNG'!H491)</f>
        <v>140000</v>
      </c>
      <c r="G3896" s="13">
        <f>IF('📄 RON MIẾNG'!B491="","",'📄 RON MIẾNG'!I491)</f>
        <v>160000</v>
      </c>
      <c r="H3896" s="13">
        <f>IF('📄 RON MIẾNG'!B491="","",'📄 RON MIẾNG'!J491)</f>
        <v>180000</v>
      </c>
      <c r="I3896" s="13">
        <f>IF('📄 RON MIẾNG'!B491="","",'📄 RON MIẾNG'!K491)</f>
        <v>0</v>
      </c>
      <c r="J3896" s="1" t="str">
        <f>IF('📄 RON MIẾNG'!B491="","","")</f>
        <v/>
      </c>
      <c r="L3896" s="1">
        <f>N(L3895)+IF(AND('🔎 TRA CỨU NHANH'!$C$2&lt;&gt;"",OR(ISNUMBER(SEARCH('🔎 TRA CỨU NHANH'!$C$2,$A3896)),ISNUMBER(SEARCH('🔎 TRA CỨU NHANH'!$C$2,$B3896)))),1,0)</f>
        <v>0</v>
      </c>
      <c r="M3896" s="1" t="str">
        <f t="shared" si="120"/>
        <v/>
      </c>
      <c r="N3896" s="1">
        <f>N(N3895)+IF(AND('💰 BÁO GIÁ'!$C$27&lt;&gt;"",OR(ISNUMBER(SEARCH('💰 BÁO GIÁ'!$C$27,$A3896)),ISNUMBER(SEARCH('💰 BÁO GIÁ'!$C$27,$B3896)))),1,0)</f>
        <v>0</v>
      </c>
      <c r="O3896" s="1" t="str">
        <f t="shared" si="121"/>
        <v/>
      </c>
    </row>
    <row r="3897" customHeight="1" spans="1:15">
      <c r="A3897" s="1" t="str">
        <f>IF('📄 RON MIẾNG'!B492="","",'📄 RON MIẾNG'!B492)</f>
        <v>HH077335</v>
      </c>
      <c r="B3897" s="1" t="str">
        <f>IF('📄 RON MIẾNG'!B492="","",'📄 RON MIẾNG'!C492)</f>
        <v>Ron miếng K4M sợi tổng hợp - MASAKO</v>
      </c>
      <c r="C3897" s="1" t="str">
        <f>IF('📄 RON MIẾNG'!B492="","","Ron miếng")</f>
        <v>Ron miếng</v>
      </c>
      <c r="D3897" s="1" t="str">
        <f>IF('📄 RON MIẾNG'!B492="","",'📄 RON MIẾNG'!F492)</f>
        <v>Cái</v>
      </c>
      <c r="E3897" s="13">
        <f>IF('📄 RON MIẾNG'!B492="","",'📄 RON MIẾNG'!G492)</f>
        <v>0</v>
      </c>
      <c r="F3897" s="13">
        <f>IF('📄 RON MIẾNG'!B492="","",'📄 RON MIẾNG'!H492)</f>
        <v>140000</v>
      </c>
      <c r="G3897" s="13">
        <f>IF('📄 RON MIẾNG'!B492="","",'📄 RON MIẾNG'!I492)</f>
        <v>150000</v>
      </c>
      <c r="H3897" s="13">
        <f>IF('📄 RON MIẾNG'!B492="","",'📄 RON MIẾNG'!J492)</f>
        <v>170000</v>
      </c>
      <c r="I3897" s="13">
        <f>IF('📄 RON MIẾNG'!B492="","",'📄 RON MIẾNG'!K492)</f>
        <v>0</v>
      </c>
      <c r="J3897" s="1" t="str">
        <f>IF('📄 RON MIẾNG'!B492="","","")</f>
        <v/>
      </c>
      <c r="L3897" s="1">
        <f>N(L3896)+IF(AND('🔎 TRA CỨU NHANH'!$C$2&lt;&gt;"",OR(ISNUMBER(SEARCH('🔎 TRA CỨU NHANH'!$C$2,$A3897)),ISNUMBER(SEARCH('🔎 TRA CỨU NHANH'!$C$2,$B3897)))),1,0)</f>
        <v>0</v>
      </c>
      <c r="M3897" s="1" t="str">
        <f t="shared" si="120"/>
        <v/>
      </c>
      <c r="N3897" s="1">
        <f>N(N3896)+IF(AND('💰 BÁO GIÁ'!$C$27&lt;&gt;"",OR(ISNUMBER(SEARCH('💰 BÁO GIÁ'!$C$27,$A3897)),ISNUMBER(SEARCH('💰 BÁO GIÁ'!$C$27,$B3897)))),1,0)</f>
        <v>0</v>
      </c>
      <c r="O3897" s="1" t="str">
        <f t="shared" si="121"/>
        <v/>
      </c>
    </row>
    <row r="3898" customHeight="1" spans="1:15">
      <c r="A3898" s="1" t="str">
        <f>IF('📄 RON MIẾNG'!B493="","",'📄 RON MIẾNG'!B493)</f>
        <v>HH084288</v>
      </c>
      <c r="B3898" s="1" t="str">
        <f>IF('📄 RON MIẾNG'!B493="","",'📄 RON MIẾNG'!C493)</f>
        <v>Ron miếng Kom SAA4D95E-6/ 4D95-6, Thép - DF</v>
      </c>
      <c r="C3898" s="1" t="str">
        <f>IF('📄 RON MIẾNG'!B493="","","Ron miếng")</f>
        <v>Ron miếng</v>
      </c>
      <c r="D3898" s="1" t="str">
        <f>IF('📄 RON MIẾNG'!B493="","",'📄 RON MIẾNG'!F493)</f>
        <v>Cái</v>
      </c>
      <c r="E3898" s="13">
        <f>IF('📄 RON MIẾNG'!B493="","",'📄 RON MIẾNG'!G493)</f>
        <v>0</v>
      </c>
      <c r="F3898" s="13">
        <f>IF('📄 RON MIẾNG'!B493="","",'📄 RON MIẾNG'!H493)</f>
        <v>270000</v>
      </c>
      <c r="G3898" s="13">
        <f>IF('📄 RON MIẾNG'!B493="","",'📄 RON MIẾNG'!I493)</f>
        <v>290000</v>
      </c>
      <c r="H3898" s="13">
        <f>IF('📄 RON MIẾNG'!B493="","",'📄 RON MIẾNG'!J493)</f>
        <v>310000</v>
      </c>
      <c r="I3898" s="13">
        <f>IF('📄 RON MIẾNG'!B493="","",'📄 RON MIẾNG'!K493)</f>
        <v>0</v>
      </c>
      <c r="J3898" s="1" t="str">
        <f>IF('📄 RON MIẾNG'!B493="","","")</f>
        <v/>
      </c>
      <c r="L3898" s="1">
        <f>N(L3897)+IF(AND('🔎 TRA CỨU NHANH'!$C$2&lt;&gt;"",OR(ISNUMBER(SEARCH('🔎 TRA CỨU NHANH'!$C$2,$A3898)),ISNUMBER(SEARCH('🔎 TRA CỨU NHANH'!$C$2,$B3898)))),1,0)</f>
        <v>0</v>
      </c>
      <c r="M3898" s="1" t="str">
        <f t="shared" si="120"/>
        <v/>
      </c>
      <c r="N3898" s="1">
        <f>N(N3897)+IF(AND('💰 BÁO GIÁ'!$C$27&lt;&gt;"",OR(ISNUMBER(SEARCH('💰 BÁO GIÁ'!$C$27,$A3898)),ISNUMBER(SEARCH('💰 BÁO GIÁ'!$C$27,$B3898)))),1,0)</f>
        <v>0</v>
      </c>
      <c r="O3898" s="1" t="str">
        <f t="shared" si="121"/>
        <v/>
      </c>
    </row>
    <row r="3899" customHeight="1" spans="1:15">
      <c r="A3899" s="1" t="str">
        <f>IF('📄 RON MIẾNG'!B494="","",'📄 RON MIẾNG'!B494)</f>
        <v>HH083956</v>
      </c>
      <c r="B3899" s="1" t="str">
        <f>IF('📄 RON MIẾNG'!B494="","",'📄 RON MIẾNG'!C494)</f>
        <v>Ron miếng Kom SAA6D114E/ S6D114 E-5/ PC300-10 (24 sp, đời điện) - DF</v>
      </c>
      <c r="C3899" s="1" t="str">
        <f>IF('📄 RON MIẾNG'!B494="","","Ron miếng")</f>
        <v>Ron miếng</v>
      </c>
      <c r="D3899" s="1" t="str">
        <f>IF('📄 RON MIẾNG'!B494="","",'📄 RON MIẾNG'!F494)</f>
        <v>Cái</v>
      </c>
      <c r="E3899" s="13">
        <f>IF('📄 RON MIẾNG'!B494="","",'📄 RON MIẾNG'!G494)</f>
        <v>0</v>
      </c>
      <c r="F3899" s="13">
        <f>IF('📄 RON MIẾNG'!B494="","",'📄 RON MIẾNG'!H494)</f>
        <v>400000</v>
      </c>
      <c r="G3899" s="13">
        <f>IF('📄 RON MIẾNG'!B494="","",'📄 RON MIẾNG'!I494)</f>
        <v>450000</v>
      </c>
      <c r="H3899" s="13">
        <f>IF('📄 RON MIẾNG'!B494="","",'📄 RON MIẾNG'!J494)</f>
        <v>500000</v>
      </c>
      <c r="I3899" s="13">
        <f>IF('📄 RON MIẾNG'!B494="","",'📄 RON MIẾNG'!K494)</f>
        <v>0</v>
      </c>
      <c r="J3899" s="1" t="str">
        <f>IF('📄 RON MIẾNG'!B494="","","")</f>
        <v/>
      </c>
      <c r="L3899" s="1">
        <f>N(L3898)+IF(AND('🔎 TRA CỨU NHANH'!$C$2&lt;&gt;"",OR(ISNUMBER(SEARCH('🔎 TRA CỨU NHANH'!$C$2,$A3899)),ISNUMBER(SEARCH('🔎 TRA CỨU NHANH'!$C$2,$B3899)))),1,0)</f>
        <v>0</v>
      </c>
      <c r="M3899" s="1" t="str">
        <f t="shared" si="120"/>
        <v/>
      </c>
      <c r="N3899" s="1">
        <f>N(N3898)+IF(AND('💰 BÁO GIÁ'!$C$27&lt;&gt;"",OR(ISNUMBER(SEARCH('💰 BÁO GIÁ'!$C$27,$A3899)),ISNUMBER(SEARCH('💰 BÁO GIÁ'!$C$27,$B3899)))),1,0)</f>
        <v>0</v>
      </c>
      <c r="O3899" s="1" t="str">
        <f t="shared" si="121"/>
        <v/>
      </c>
    </row>
    <row r="3900" customHeight="1" spans="1:15">
      <c r="A3900" s="1" t="str">
        <f>IF('📄 RON MIẾNG'!B495="","",'📄 RON MIẾNG'!B495)</f>
        <v>HH083637</v>
      </c>
      <c r="B3900" s="1" t="str">
        <f>IF('📄 RON MIẾNG'!B495="","",'📄 RON MIẾNG'!C495)</f>
        <v>Ron miếng Kub V3307-CR (đời điện), Thép Inox - NICE IN</v>
      </c>
      <c r="C3900" s="1" t="str">
        <f>IF('📄 RON MIẾNG'!B495="","","Ron miếng")</f>
        <v>Ron miếng</v>
      </c>
      <c r="D3900" s="1" t="str">
        <f>IF('📄 RON MIẾNG'!B495="","",'📄 RON MIẾNG'!F495)</f>
        <v>Cái</v>
      </c>
      <c r="E3900" s="13">
        <f>IF('📄 RON MIẾNG'!B495="","",'📄 RON MIẾNG'!G495)</f>
        <v>0</v>
      </c>
      <c r="F3900" s="13">
        <f>IF('📄 RON MIẾNG'!B495="","",'📄 RON MIẾNG'!H495)</f>
        <v>0</v>
      </c>
      <c r="G3900" s="13">
        <f>IF('📄 RON MIẾNG'!B495="","",'📄 RON MIẾNG'!I495)</f>
        <v>0</v>
      </c>
      <c r="H3900" s="13">
        <f>IF('📄 RON MIẾNG'!B495="","",'📄 RON MIẾNG'!J495)</f>
        <v>0</v>
      </c>
      <c r="I3900" s="13">
        <f>IF('📄 RON MIẾNG'!B495="","",'📄 RON MIẾNG'!K495)</f>
        <v>0</v>
      </c>
      <c r="J3900" s="1" t="str">
        <f>IF('📄 RON MIẾNG'!B495="","","")</f>
        <v/>
      </c>
      <c r="L3900" s="1">
        <f>N(L3899)+IF(AND('🔎 TRA CỨU NHANH'!$C$2&lt;&gt;"",OR(ISNUMBER(SEARCH('🔎 TRA CỨU NHANH'!$C$2,$A3900)),ISNUMBER(SEARCH('🔎 TRA CỨU NHANH'!$C$2,$B3900)))),1,0)</f>
        <v>0</v>
      </c>
      <c r="M3900" s="1" t="str">
        <f t="shared" si="120"/>
        <v/>
      </c>
      <c r="N3900" s="1">
        <f>N(N3899)+IF(AND('💰 BÁO GIÁ'!$C$27&lt;&gt;"",OR(ISNUMBER(SEARCH('💰 BÁO GIÁ'!$C$27,$A3900)),ISNUMBER(SEARCH('💰 BÁO GIÁ'!$C$27,$B3900)))),1,0)</f>
        <v>0</v>
      </c>
      <c r="O3900" s="1" t="str">
        <f t="shared" si="121"/>
        <v/>
      </c>
    </row>
    <row r="3901" customHeight="1" spans="1:15">
      <c r="A3901" s="1" t="str">
        <f>IF('📄 RON MIẾNG'!B496="","",'📄 RON MIẾNG'!B496)</f>
        <v>HH080888</v>
      </c>
      <c r="B3901" s="1" t="str">
        <f>IF('📄 RON MIẾNG'!B496="","",'📄 RON MIẾNG'!C496)</f>
        <v>Ron miếng Kubuta - 4D87 / DC60 (Thép) - Pacific</v>
      </c>
      <c r="C3901" s="1" t="str">
        <f>IF('📄 RON MIẾNG'!B496="","","Ron miếng")</f>
        <v>Ron miếng</v>
      </c>
      <c r="D3901" s="1" t="str">
        <f>IF('📄 RON MIẾNG'!B496="","",'📄 RON MIẾNG'!F496)</f>
        <v>Cái</v>
      </c>
      <c r="E3901" s="13">
        <f>IF('📄 RON MIẾNG'!B496="","",'📄 RON MIẾNG'!G496)</f>
        <v>0</v>
      </c>
      <c r="F3901" s="13">
        <f>IF('📄 RON MIẾNG'!B496="","",'📄 RON MIẾNG'!H496)</f>
        <v>0</v>
      </c>
      <c r="G3901" s="13">
        <f>IF('📄 RON MIẾNG'!B496="","",'📄 RON MIẾNG'!I496)</f>
        <v>0</v>
      </c>
      <c r="H3901" s="13">
        <f>IF('📄 RON MIẾNG'!B496="","",'📄 RON MIẾNG'!J496)</f>
        <v>0</v>
      </c>
      <c r="I3901" s="13">
        <f>IF('📄 RON MIẾNG'!B496="","",'📄 RON MIẾNG'!K496)</f>
        <v>0</v>
      </c>
      <c r="J3901" s="1" t="str">
        <f>IF('📄 RON MIẾNG'!B496="","","")</f>
        <v/>
      </c>
      <c r="L3901" s="1">
        <f>N(L3900)+IF(AND('🔎 TRA CỨU NHANH'!$C$2&lt;&gt;"",OR(ISNUMBER(SEARCH('🔎 TRA CỨU NHANH'!$C$2,$A3901)),ISNUMBER(SEARCH('🔎 TRA CỨU NHANH'!$C$2,$B3901)))),1,0)</f>
        <v>0</v>
      </c>
      <c r="M3901" s="1" t="str">
        <f t="shared" si="120"/>
        <v/>
      </c>
      <c r="N3901" s="1">
        <f>N(N3900)+IF(AND('💰 BÁO GIÁ'!$C$27&lt;&gt;"",OR(ISNUMBER(SEARCH('💰 BÁO GIÁ'!$C$27,$A3901)),ISNUMBER(SEARCH('💰 BÁO GIÁ'!$C$27,$B3901)))),1,0)</f>
        <v>0</v>
      </c>
      <c r="O3901" s="1" t="str">
        <f t="shared" si="121"/>
        <v/>
      </c>
    </row>
    <row r="3902" customHeight="1" spans="1:15">
      <c r="A3902" s="1" t="str">
        <f>IF('📄 RON MIẾNG'!B497="","",'📄 RON MIẾNG'!B497)</f>
        <v>HH076992</v>
      </c>
      <c r="B3902" s="1" t="str">
        <f>IF('📄 RON MIẾNG'!B497="","",'📄 RON MIẾNG'!C497)</f>
        <v>Ron miếng Kubuta - 4D87 / DC60 amiang - REISSE</v>
      </c>
      <c r="C3902" s="1" t="str">
        <f>IF('📄 RON MIẾNG'!B497="","","Ron miếng")</f>
        <v>Ron miếng</v>
      </c>
      <c r="D3902" s="1" t="str">
        <f>IF('📄 RON MIẾNG'!B497="","",'📄 RON MIẾNG'!F497)</f>
        <v>Cái</v>
      </c>
      <c r="E3902" s="13">
        <f>IF('📄 RON MIẾNG'!B497="","",'📄 RON MIẾNG'!G497)</f>
        <v>0</v>
      </c>
      <c r="F3902" s="13">
        <f>IF('📄 RON MIẾNG'!B497="","",'📄 RON MIẾNG'!H497)</f>
        <v>0</v>
      </c>
      <c r="G3902" s="13">
        <f>IF('📄 RON MIẾNG'!B497="","",'📄 RON MIẾNG'!I497)</f>
        <v>0</v>
      </c>
      <c r="H3902" s="13">
        <f>IF('📄 RON MIẾNG'!B497="","",'📄 RON MIẾNG'!J497)</f>
        <v>0</v>
      </c>
      <c r="I3902" s="13">
        <f>IF('📄 RON MIẾNG'!B497="","",'📄 RON MIẾNG'!K497)</f>
        <v>0</v>
      </c>
      <c r="J3902" s="1" t="str">
        <f>IF('📄 RON MIẾNG'!B497="","","")</f>
        <v/>
      </c>
      <c r="L3902" s="1">
        <f>N(L3901)+IF(AND('🔎 TRA CỨU NHANH'!$C$2&lt;&gt;"",OR(ISNUMBER(SEARCH('🔎 TRA CỨU NHANH'!$C$2,$A3902)),ISNUMBER(SEARCH('🔎 TRA CỨU NHANH'!$C$2,$B3902)))),1,0)</f>
        <v>0</v>
      </c>
      <c r="M3902" s="1" t="str">
        <f t="shared" si="120"/>
        <v/>
      </c>
      <c r="N3902" s="1">
        <f>N(N3901)+IF(AND('💰 BÁO GIÁ'!$C$27&lt;&gt;"",OR(ISNUMBER(SEARCH('💰 BÁO GIÁ'!$C$27,$A3902)),ISNUMBER(SEARCH('💰 BÁO GIÁ'!$C$27,$B3902)))),1,0)</f>
        <v>0</v>
      </c>
      <c r="O3902" s="1" t="str">
        <f t="shared" si="121"/>
        <v/>
      </c>
    </row>
    <row r="3903" customHeight="1" spans="1:15">
      <c r="A3903" s="1" t="str">
        <f>IF('📄 RON MIẾNG'!B498="","",'📄 RON MIẾNG'!B498)</f>
        <v/>
      </c>
      <c r="B3903" s="1" t="str">
        <f>IF('📄 RON MIẾNG'!B498="","",'📄 RON MIẾNG'!C498)</f>
        <v/>
      </c>
      <c r="C3903" s="1" t="str">
        <f>IF('📄 RON MIẾNG'!B498="","","Ron miếng")</f>
        <v/>
      </c>
      <c r="D3903" s="1" t="str">
        <f>IF('📄 RON MIẾNG'!B498="","",'📄 RON MIẾNG'!F498)</f>
        <v/>
      </c>
      <c r="E3903" s="1" t="str">
        <f>IF('📄 RON MIẾNG'!B498="","",'📄 RON MIẾNG'!G498)</f>
        <v/>
      </c>
      <c r="F3903" s="1" t="str">
        <f>IF('📄 RON MIẾNG'!B498="","",'📄 RON MIẾNG'!H498)</f>
        <v/>
      </c>
      <c r="G3903" s="1" t="str">
        <f>IF('📄 RON MIẾNG'!B498="","",'📄 RON MIẾNG'!I498)</f>
        <v/>
      </c>
      <c r="H3903" s="1" t="str">
        <f>IF('📄 RON MIẾNG'!B498="","",'📄 RON MIẾNG'!J498)</f>
        <v/>
      </c>
      <c r="I3903" s="1" t="str">
        <f>IF('📄 RON MIẾNG'!B498="","",'📄 RON MIẾNG'!K498)</f>
        <v/>
      </c>
      <c r="J3903" s="1" t="str">
        <f>IF('📄 RON MIẾNG'!B498="","","")</f>
        <v/>
      </c>
      <c r="L3903" s="1">
        <f>N(L3902)+IF(AND('🔎 TRA CỨU NHANH'!$C$2&lt;&gt;"",OR(ISNUMBER(SEARCH('🔎 TRA CỨU NHANH'!$C$2,$A3903)),ISNUMBER(SEARCH('🔎 TRA CỨU NHANH'!$C$2,$B3903)))),1,0)</f>
        <v>0</v>
      </c>
      <c r="M3903" s="1" t="str">
        <f t="shared" si="120"/>
        <v/>
      </c>
      <c r="N3903" s="1">
        <f>N(N3902)+IF(AND('💰 BÁO GIÁ'!$C$27&lt;&gt;"",OR(ISNUMBER(SEARCH('💰 BÁO GIÁ'!$C$27,$A3903)),ISNUMBER(SEARCH('💰 BÁO GIÁ'!$C$27,$B3903)))),1,0)</f>
        <v>0</v>
      </c>
      <c r="O3903" s="1" t="str">
        <f t="shared" si="121"/>
        <v/>
      </c>
    </row>
    <row r="3904" customHeight="1" spans="1:15">
      <c r="A3904" s="1" t="str">
        <f>IF('📄 RON MIẾNG'!B499="","",'📄 RON MIẾNG'!B499)</f>
        <v>HH083011</v>
      </c>
      <c r="B3904" s="1" t="str">
        <f>IF('📄 RON MIẾNG'!B499="","",'📄 RON MIẾNG'!C499)</f>
        <v>Ron miếng MAN MC13/ MAXXFORCE 13 (lỗ sơ mi 127) - Thép, dầy 1.2 - NICE IN</v>
      </c>
      <c r="C3904" s="1" t="str">
        <f>IF('📄 RON MIẾNG'!B499="","","Ron miếng")</f>
        <v>Ron miếng</v>
      </c>
      <c r="D3904" s="1" t="str">
        <f>IF('📄 RON MIẾNG'!B499="","",'📄 RON MIẾNG'!F499)</f>
        <v>Cái</v>
      </c>
      <c r="E3904" s="13">
        <f>IF('📄 RON MIẾNG'!B499="","",'📄 RON MIẾNG'!G499)</f>
        <v>0</v>
      </c>
      <c r="F3904" s="13">
        <f>IF('📄 RON MIẾNG'!B499="","",'📄 RON MIẾNG'!H499)</f>
        <v>500000</v>
      </c>
      <c r="G3904" s="13">
        <f>IF('📄 RON MIẾNG'!B499="","",'📄 RON MIẾNG'!I499)</f>
        <v>550000</v>
      </c>
      <c r="H3904" s="13">
        <f>IF('📄 RON MIẾNG'!B499="","",'📄 RON MIẾNG'!J499)</f>
        <v>600000</v>
      </c>
      <c r="I3904" s="13">
        <f>IF('📄 RON MIẾNG'!B499="","",'📄 RON MIẾNG'!K499)</f>
        <v>0</v>
      </c>
      <c r="J3904" s="1" t="str">
        <f>IF('📄 RON MIẾNG'!B499="","","")</f>
        <v/>
      </c>
      <c r="L3904" s="1">
        <f>N(L3903)+IF(AND('🔎 TRA CỨU NHANH'!$C$2&lt;&gt;"",OR(ISNUMBER(SEARCH('🔎 TRA CỨU NHANH'!$C$2,$A3904)),ISNUMBER(SEARCH('🔎 TRA CỨU NHANH'!$C$2,$B3904)))),1,0)</f>
        <v>0</v>
      </c>
      <c r="M3904" s="1" t="str">
        <f t="shared" si="120"/>
        <v/>
      </c>
      <c r="N3904" s="1">
        <f>N(N3903)+IF(AND('💰 BÁO GIÁ'!$C$27&lt;&gt;"",OR(ISNUMBER(SEARCH('💰 BÁO GIÁ'!$C$27,$A3904)),ISNUMBER(SEARCH('💰 BÁO GIÁ'!$C$27,$B3904)))),1,0)</f>
        <v>0</v>
      </c>
      <c r="O3904" s="1" t="str">
        <f t="shared" si="121"/>
        <v/>
      </c>
    </row>
    <row r="3905" customHeight="1" spans="1:15">
      <c r="A3905" s="1" t="str">
        <f>IF('📄 RON MIẾNG'!B500="","",'📄 RON MIẾNG'!B500)</f>
        <v/>
      </c>
      <c r="B3905" s="1" t="str">
        <f>IF('📄 RON MIẾNG'!B500="","",'📄 RON MIẾNG'!C500)</f>
        <v/>
      </c>
      <c r="C3905" s="1" t="str">
        <f>IF('📄 RON MIẾNG'!B500="","","Ron miếng")</f>
        <v/>
      </c>
      <c r="D3905" s="1" t="str">
        <f>IF('📄 RON MIẾNG'!B500="","",'📄 RON MIẾNG'!F500)</f>
        <v/>
      </c>
      <c r="E3905" s="1" t="str">
        <f>IF('📄 RON MIẾNG'!B500="","",'📄 RON MIẾNG'!G500)</f>
        <v/>
      </c>
      <c r="F3905" s="1" t="str">
        <f>IF('📄 RON MIẾNG'!B500="","",'📄 RON MIẾNG'!H500)</f>
        <v/>
      </c>
      <c r="G3905" s="1" t="str">
        <f>IF('📄 RON MIẾNG'!B500="","",'📄 RON MIẾNG'!I500)</f>
        <v/>
      </c>
      <c r="H3905" s="1" t="str">
        <f>IF('📄 RON MIẾNG'!B500="","",'📄 RON MIẾNG'!J500)</f>
        <v/>
      </c>
      <c r="I3905" s="1" t="str">
        <f>IF('📄 RON MIẾNG'!B500="","",'📄 RON MIẾNG'!K500)</f>
        <v/>
      </c>
      <c r="J3905" s="1" t="str">
        <f>IF('📄 RON MIẾNG'!B500="","","")</f>
        <v/>
      </c>
      <c r="L3905" s="1">
        <f>N(L3904)+IF(AND('🔎 TRA CỨU NHANH'!$C$2&lt;&gt;"",OR(ISNUMBER(SEARCH('🔎 TRA CỨU NHANH'!$C$2,$A3905)),ISNUMBER(SEARCH('🔎 TRA CỨU NHANH'!$C$2,$B3905)))),1,0)</f>
        <v>0</v>
      </c>
      <c r="M3905" s="1" t="str">
        <f t="shared" si="120"/>
        <v/>
      </c>
      <c r="N3905" s="1">
        <f>N(N3904)+IF(AND('💰 BÁO GIÁ'!$C$27&lt;&gt;"",OR(ISNUMBER(SEARCH('💰 BÁO GIÁ'!$C$27,$A3905)),ISNUMBER(SEARCH('💰 BÁO GIÁ'!$C$27,$B3905)))),1,0)</f>
        <v>0</v>
      </c>
      <c r="O3905" s="1" t="str">
        <f t="shared" si="121"/>
        <v/>
      </c>
    </row>
    <row r="3906" customHeight="1" spans="1:15">
      <c r="A3906" s="1" t="str">
        <f>IF('📄 RON MIẾNG'!B501="","",'📄 RON MIẾNG'!B501)</f>
        <v>HH082728</v>
      </c>
      <c r="B3906" s="1" t="str">
        <f>IF('📄 RON MIẾNG'!B501="","",'📄 RON MIẾNG'!C501)</f>
        <v>Ron miếng MD92 / MD92-N - Thép Inox - NICE IN</v>
      </c>
      <c r="C3906" s="1" t="str">
        <f>IF('📄 RON MIẾNG'!B501="","","Ron miếng")</f>
        <v>Ron miếng</v>
      </c>
      <c r="D3906" s="1" t="str">
        <f>IF('📄 RON MIẾNG'!B501="","",'📄 RON MIẾNG'!F501)</f>
        <v>Cái</v>
      </c>
      <c r="E3906" s="13">
        <f>IF('📄 RON MIẾNG'!B501="","",'📄 RON MIẾNG'!G501)</f>
        <v>0</v>
      </c>
      <c r="F3906" s="13">
        <f>IF('📄 RON MIẾNG'!B501="","",'📄 RON MIẾNG'!H501)</f>
        <v>750000</v>
      </c>
      <c r="G3906" s="13">
        <f>IF('📄 RON MIẾNG'!B501="","",'📄 RON MIẾNG'!I501)</f>
        <v>800000</v>
      </c>
      <c r="H3906" s="13">
        <f>IF('📄 RON MIẾNG'!B501="","",'📄 RON MIẾNG'!J501)</f>
        <v>850000</v>
      </c>
      <c r="I3906" s="13">
        <f>IF('📄 RON MIẾNG'!B501="","",'📄 RON MIẾNG'!K501)</f>
        <v>0</v>
      </c>
      <c r="J3906" s="1" t="str">
        <f>IF('📄 RON MIẾNG'!B501="","","")</f>
        <v/>
      </c>
      <c r="L3906" s="1">
        <f>N(L3905)+IF(AND('🔎 TRA CỨU NHANH'!$C$2&lt;&gt;"",OR(ISNUMBER(SEARCH('🔎 TRA CỨU NHANH'!$C$2,$A3906)),ISNUMBER(SEARCH('🔎 TRA CỨU NHANH'!$C$2,$B3906)))),1,0)</f>
        <v>0</v>
      </c>
      <c r="M3906" s="1" t="str">
        <f t="shared" ref="M3906:M3969" si="122">IF(L3906&gt;N(L3905),L3906,"")</f>
        <v/>
      </c>
      <c r="N3906" s="1">
        <f>N(N3905)+IF(AND('💰 BÁO GIÁ'!$C$27&lt;&gt;"",OR(ISNUMBER(SEARCH('💰 BÁO GIÁ'!$C$27,$A3906)),ISNUMBER(SEARCH('💰 BÁO GIÁ'!$C$27,$B3906)))),1,0)</f>
        <v>0</v>
      </c>
      <c r="O3906" s="1" t="str">
        <f t="shared" ref="O3906:O3969" si="123">IF(N3906&gt;N(N3905),N3906,"")</f>
        <v/>
      </c>
    </row>
    <row r="3907" customHeight="1" spans="1:15">
      <c r="A3907" s="1" t="str">
        <f>IF('📄 RON MIẾNG'!B502="","",'📄 RON MIẾNG'!B502)</f>
        <v/>
      </c>
      <c r="B3907" s="1" t="str">
        <f>IF('📄 RON MIẾNG'!B502="","",'📄 RON MIẾNG'!C502)</f>
        <v/>
      </c>
      <c r="C3907" s="1" t="str">
        <f>IF('📄 RON MIẾNG'!B502="","","Ron miếng")</f>
        <v/>
      </c>
      <c r="D3907" s="1" t="str">
        <f>IF('📄 RON MIẾNG'!B502="","",'📄 RON MIẾNG'!F502)</f>
        <v/>
      </c>
      <c r="E3907" s="1" t="str">
        <f>IF('📄 RON MIẾNG'!B502="","",'📄 RON MIẾNG'!G502)</f>
        <v/>
      </c>
      <c r="F3907" s="1" t="str">
        <f>IF('📄 RON MIẾNG'!B502="","",'📄 RON MIẾNG'!H502)</f>
        <v/>
      </c>
      <c r="G3907" s="1" t="str">
        <f>IF('📄 RON MIẾNG'!B502="","",'📄 RON MIẾNG'!I502)</f>
        <v/>
      </c>
      <c r="H3907" s="1" t="str">
        <f>IF('📄 RON MIẾNG'!B502="","",'📄 RON MIẾNG'!J502)</f>
        <v/>
      </c>
      <c r="I3907" s="1" t="str">
        <f>IF('📄 RON MIẾNG'!B502="","",'📄 RON MIẾNG'!K502)</f>
        <v/>
      </c>
      <c r="J3907" s="1" t="str">
        <f>IF('📄 RON MIẾNG'!B502="","","")</f>
        <v/>
      </c>
      <c r="L3907" s="1">
        <f>N(L3906)+IF(AND('🔎 TRA CỨU NHANH'!$C$2&lt;&gt;"",OR(ISNUMBER(SEARCH('🔎 TRA CỨU NHANH'!$C$2,$A3907)),ISNUMBER(SEARCH('🔎 TRA CỨU NHANH'!$C$2,$B3907)))),1,0)</f>
        <v>0</v>
      </c>
      <c r="M3907" s="1" t="str">
        <f t="shared" si="122"/>
        <v/>
      </c>
      <c r="N3907" s="1">
        <f>N(N3906)+IF(AND('💰 BÁO GIÁ'!$C$27&lt;&gt;"",OR(ISNUMBER(SEARCH('💰 BÁO GIÁ'!$C$27,$A3907)),ISNUMBER(SEARCH('💰 BÁO GIÁ'!$C$27,$B3907)))),1,0)</f>
        <v>0</v>
      </c>
      <c r="O3907" s="1" t="str">
        <f t="shared" si="123"/>
        <v/>
      </c>
    </row>
    <row r="3908" customHeight="1" spans="1:15">
      <c r="A3908" s="1" t="str">
        <f>IF('📄 RON MIẾNG'!B503="","",'📄 RON MIẾNG'!B503)</f>
        <v>HH084280</v>
      </c>
      <c r="B3908" s="1" t="str">
        <f>IF('📄 RON MIẾNG'!B503="","",'📄 RON MIẾNG'!C503)</f>
        <v>Ron miếng Man MC07.31-30 (Euro 3)/ Sinotruck Howo T5G/ Thép - DF</v>
      </c>
      <c r="C3908" s="1" t="str">
        <f>IF('📄 RON MIẾNG'!B503="","","Ron miếng")</f>
        <v>Ron miếng</v>
      </c>
      <c r="D3908" s="1" t="str">
        <f>IF('📄 RON MIẾNG'!B503="","",'📄 RON MIẾNG'!F503)</f>
        <v>Bộ 3c</v>
      </c>
      <c r="E3908" s="13">
        <f>IF('📄 RON MIẾNG'!B503="","",'📄 RON MIẾNG'!G503)</f>
        <v>0</v>
      </c>
      <c r="F3908" s="13">
        <f>IF('📄 RON MIẾNG'!B503="","",'📄 RON MIẾNG'!H503)</f>
        <v>320000</v>
      </c>
      <c r="G3908" s="13">
        <f>IF('📄 RON MIẾNG'!B503="","",'📄 RON MIẾNG'!I503)</f>
        <v>350000</v>
      </c>
      <c r="H3908" s="13">
        <f>IF('📄 RON MIẾNG'!B503="","",'📄 RON MIẾNG'!J503)</f>
        <v>400000</v>
      </c>
      <c r="I3908" s="13">
        <f>IF('📄 RON MIẾNG'!B503="","",'📄 RON MIẾNG'!K503)</f>
        <v>0</v>
      </c>
      <c r="J3908" s="1" t="str">
        <f>IF('📄 RON MIẾNG'!B503="","","")</f>
        <v/>
      </c>
      <c r="L3908" s="1">
        <f>N(L3907)+IF(AND('🔎 TRA CỨU NHANH'!$C$2&lt;&gt;"",OR(ISNUMBER(SEARCH('🔎 TRA CỨU NHANH'!$C$2,$A3908)),ISNUMBER(SEARCH('🔎 TRA CỨU NHANH'!$C$2,$B3908)))),1,0)</f>
        <v>0</v>
      </c>
      <c r="M3908" s="1" t="str">
        <f t="shared" si="122"/>
        <v/>
      </c>
      <c r="N3908" s="1">
        <f>N(N3907)+IF(AND('💰 BÁO GIÁ'!$C$27&lt;&gt;"",OR(ISNUMBER(SEARCH('💰 BÁO GIÁ'!$C$27,$A3908)),ISNUMBER(SEARCH('💰 BÁO GIÁ'!$C$27,$B3908)))),1,0)</f>
        <v>0</v>
      </c>
      <c r="O3908" s="1" t="str">
        <f t="shared" si="123"/>
        <v/>
      </c>
    </row>
    <row r="3909" customHeight="1" spans="1:15">
      <c r="A3909" s="1" t="str">
        <f>IF('📄 RON MIẾNG'!B504="","",'📄 RON MIẾNG'!B504)</f>
        <v/>
      </c>
      <c r="B3909" s="1" t="str">
        <f>IF('📄 RON MIẾNG'!B504="","",'📄 RON MIẾNG'!C504)</f>
        <v/>
      </c>
      <c r="C3909" s="1" t="str">
        <f>IF('📄 RON MIẾNG'!B504="","","Ron miếng")</f>
        <v/>
      </c>
      <c r="D3909" s="1" t="str">
        <f>IF('📄 RON MIẾNG'!B504="","",'📄 RON MIẾNG'!F504)</f>
        <v/>
      </c>
      <c r="E3909" s="1" t="str">
        <f>IF('📄 RON MIẾNG'!B504="","",'📄 RON MIẾNG'!G504)</f>
        <v/>
      </c>
      <c r="F3909" s="1" t="str">
        <f>IF('📄 RON MIẾNG'!B504="","",'📄 RON MIẾNG'!H504)</f>
        <v/>
      </c>
      <c r="G3909" s="1" t="str">
        <f>IF('📄 RON MIẾNG'!B504="","",'📄 RON MIẾNG'!I504)</f>
        <v/>
      </c>
      <c r="H3909" s="1" t="str">
        <f>IF('📄 RON MIẾNG'!B504="","",'📄 RON MIẾNG'!J504)</f>
        <v/>
      </c>
      <c r="I3909" s="1" t="str">
        <f>IF('📄 RON MIẾNG'!B504="","",'📄 RON MIẾNG'!K504)</f>
        <v/>
      </c>
      <c r="J3909" s="1" t="str">
        <f>IF('📄 RON MIẾNG'!B504="","","")</f>
        <v/>
      </c>
      <c r="L3909" s="1">
        <f>N(L3908)+IF(AND('🔎 TRA CỨU NHANH'!$C$2&lt;&gt;"",OR(ISNUMBER(SEARCH('🔎 TRA CỨU NHANH'!$C$2,$A3909)),ISNUMBER(SEARCH('🔎 TRA CỨU NHANH'!$C$2,$B3909)))),1,0)</f>
        <v>0</v>
      </c>
      <c r="M3909" s="1" t="str">
        <f t="shared" si="122"/>
        <v/>
      </c>
      <c r="N3909" s="1">
        <f>N(N3908)+IF(AND('💰 BÁO GIÁ'!$C$27&lt;&gt;"",OR(ISNUMBER(SEARCH('💰 BÁO GIÁ'!$C$27,$A3909)),ISNUMBER(SEARCH('💰 BÁO GIÁ'!$C$27,$B3909)))),1,0)</f>
        <v>0</v>
      </c>
      <c r="O3909" s="1" t="str">
        <f t="shared" si="123"/>
        <v/>
      </c>
    </row>
    <row r="3910" customHeight="1" spans="1:15">
      <c r="A3910" s="1" t="str">
        <f>IF('📄 RON MIẾNG'!B505="","",'📄 RON MIẾNG'!B505)</f>
        <v>HH079671</v>
      </c>
      <c r="B3910" s="1" t="str">
        <f>IF('📄 RON MIẾNG'!B505="","",'📄 RON MIẾNG'!C505)</f>
        <v>Ron miếng NE6 (thép), 1 bộ gồm 2 miếng - DF</v>
      </c>
      <c r="C3910" s="1" t="str">
        <f>IF('📄 RON MIẾNG'!B505="","","Ron miếng")</f>
        <v>Ron miếng</v>
      </c>
      <c r="D3910" s="1" t="str">
        <f>IF('📄 RON MIẾNG'!B505="","",'📄 RON MIẾNG'!F505)</f>
        <v>Bộ</v>
      </c>
      <c r="E3910" s="13">
        <f>IF('📄 RON MIẾNG'!B505="","",'📄 RON MIẾNG'!G505)</f>
        <v>0</v>
      </c>
      <c r="F3910" s="13">
        <f>IF('📄 RON MIẾNG'!B505="","",'📄 RON MIẾNG'!H505)</f>
        <v>470000</v>
      </c>
      <c r="G3910" s="13">
        <f>IF('📄 RON MIẾNG'!B505="","",'📄 RON MIẾNG'!I505)</f>
        <v>500000</v>
      </c>
      <c r="H3910" s="13">
        <f>IF('📄 RON MIẾNG'!B505="","",'📄 RON MIẾNG'!J505)</f>
        <v>550000</v>
      </c>
      <c r="I3910" s="13">
        <f>IF('📄 RON MIẾNG'!B505="","",'📄 RON MIẾNG'!K505)</f>
        <v>0</v>
      </c>
      <c r="J3910" s="1" t="str">
        <f>IF('📄 RON MIẾNG'!B505="","","")</f>
        <v/>
      </c>
      <c r="L3910" s="1">
        <f>N(L3909)+IF(AND('🔎 TRA CỨU NHANH'!$C$2&lt;&gt;"",OR(ISNUMBER(SEARCH('🔎 TRA CỨU NHANH'!$C$2,$A3910)),ISNUMBER(SEARCH('🔎 TRA CỨU NHANH'!$C$2,$B3910)))),1,0)</f>
        <v>0</v>
      </c>
      <c r="M3910" s="1" t="str">
        <f t="shared" si="122"/>
        <v/>
      </c>
      <c r="N3910" s="1">
        <f>N(N3909)+IF(AND('💰 BÁO GIÁ'!$C$27&lt;&gt;"",OR(ISNUMBER(SEARCH('💰 BÁO GIÁ'!$C$27,$A3910)),ISNUMBER(SEARCH('💰 BÁO GIÁ'!$C$27,$B3910)))),1,0)</f>
        <v>0</v>
      </c>
      <c r="O3910" s="1" t="str">
        <f t="shared" si="123"/>
        <v/>
      </c>
    </row>
    <row r="3911" customHeight="1" spans="1:15">
      <c r="A3911" s="1" t="str">
        <f>IF('📄 RON MIẾNG'!B506="","",'📄 RON MIẾNG'!B506)</f>
        <v>HH00804</v>
      </c>
      <c r="B3911" s="1" t="str">
        <f>IF('📄 RON MIẾNG'!B506="","",'📄 RON MIẾNG'!C506)</f>
        <v>Ron miếng NH220 Thép - DF</v>
      </c>
      <c r="C3911" s="1" t="str">
        <f>IF('📄 RON MIẾNG'!B506="","","Ron miếng")</f>
        <v>Ron miếng</v>
      </c>
      <c r="D3911" s="1" t="str">
        <f>IF('📄 RON MIẾNG'!B506="","",'📄 RON MIẾNG'!F506)</f>
        <v>Bộ</v>
      </c>
      <c r="E3911" s="13">
        <f>IF('📄 RON MIẾNG'!B506="","",'📄 RON MIẾNG'!G506)</f>
        <v>0</v>
      </c>
      <c r="F3911" s="13">
        <f>IF('📄 RON MIẾNG'!B506="","",'📄 RON MIẾNG'!H506)</f>
        <v>500000</v>
      </c>
      <c r="G3911" s="13">
        <f>IF('📄 RON MIẾNG'!B506="","",'📄 RON MIẾNG'!I506)</f>
        <v>550000</v>
      </c>
      <c r="H3911" s="13">
        <f>IF('📄 RON MIẾNG'!B506="","",'📄 RON MIẾNG'!J506)</f>
        <v>600000</v>
      </c>
      <c r="I3911" s="13">
        <f>IF('📄 RON MIẾNG'!B506="","",'📄 RON MIẾNG'!K506)</f>
        <v>0</v>
      </c>
      <c r="J3911" s="1" t="str">
        <f>IF('📄 RON MIẾNG'!B506="","","")</f>
        <v/>
      </c>
      <c r="L3911" s="1">
        <f>N(L3910)+IF(AND('🔎 TRA CỨU NHANH'!$C$2&lt;&gt;"",OR(ISNUMBER(SEARCH('🔎 TRA CỨU NHANH'!$C$2,$A3911)),ISNUMBER(SEARCH('🔎 TRA CỨU NHANH'!$C$2,$B3911)))),1,0)</f>
        <v>0</v>
      </c>
      <c r="M3911" s="1" t="str">
        <f t="shared" si="122"/>
        <v/>
      </c>
      <c r="N3911" s="1">
        <f>N(N3910)+IF(AND('💰 BÁO GIÁ'!$C$27&lt;&gt;"",OR(ISNUMBER(SEARCH('💰 BÁO GIÁ'!$C$27,$A3911)),ISNUMBER(SEARCH('💰 BÁO GIÁ'!$C$27,$B3911)))),1,0)</f>
        <v>0</v>
      </c>
      <c r="O3911" s="1" t="str">
        <f t="shared" si="123"/>
        <v/>
      </c>
    </row>
    <row r="3912" customHeight="1" spans="1:15">
      <c r="A3912" s="1" t="str">
        <f>IF('📄 RON MIẾNG'!B507="","",'📄 RON MIẾNG'!B507)</f>
        <v>HH00805</v>
      </c>
      <c r="B3912" s="1" t="str">
        <f>IF('📄 RON MIẾNG'!B507="","",'📄 RON MIẾNG'!C507)</f>
        <v>Ron miếng NT855 thép - DF</v>
      </c>
      <c r="C3912" s="1" t="str">
        <f>IF('📄 RON MIẾNG'!B507="","","Ron miếng")</f>
        <v>Ron miếng</v>
      </c>
      <c r="D3912" s="1" t="str">
        <f>IF('📄 RON MIẾNG'!B507="","",'📄 RON MIẾNG'!F507)</f>
        <v>Bộ</v>
      </c>
      <c r="E3912" s="13">
        <f>IF('📄 RON MIẾNG'!B507="","",'📄 RON MIẾNG'!G507)</f>
        <v>0</v>
      </c>
      <c r="F3912" s="13">
        <f>IF('📄 RON MIẾNG'!B507="","",'📄 RON MIẾNG'!H507)</f>
        <v>500000</v>
      </c>
      <c r="G3912" s="13">
        <f>IF('📄 RON MIẾNG'!B507="","",'📄 RON MIẾNG'!I507)</f>
        <v>570000</v>
      </c>
      <c r="H3912" s="13">
        <f>IF('📄 RON MIẾNG'!B507="","",'📄 RON MIẾNG'!J507)</f>
        <v>600000</v>
      </c>
      <c r="I3912" s="13">
        <f>IF('📄 RON MIẾNG'!B507="","",'📄 RON MIẾNG'!K507)</f>
        <v>0</v>
      </c>
      <c r="J3912" s="1" t="str">
        <f>IF('📄 RON MIẾNG'!B507="","","")</f>
        <v/>
      </c>
      <c r="L3912" s="1">
        <f>N(L3911)+IF(AND('🔎 TRA CỨU NHANH'!$C$2&lt;&gt;"",OR(ISNUMBER(SEARCH('🔎 TRA CỨU NHANH'!$C$2,$A3912)),ISNUMBER(SEARCH('🔎 TRA CỨU NHANH'!$C$2,$B3912)))),1,0)</f>
        <v>0</v>
      </c>
      <c r="M3912" s="1" t="str">
        <f t="shared" si="122"/>
        <v/>
      </c>
      <c r="N3912" s="1">
        <f>N(N3911)+IF(AND('💰 BÁO GIÁ'!$C$27&lt;&gt;"",OR(ISNUMBER(SEARCH('💰 BÁO GIÁ'!$C$27,$A3912)),ISNUMBER(SEARCH('💰 BÁO GIÁ'!$C$27,$B3912)))),1,0)</f>
        <v>0</v>
      </c>
      <c r="O3912" s="1" t="str">
        <f t="shared" si="123"/>
        <v/>
      </c>
    </row>
    <row r="3913" customHeight="1" spans="1:15">
      <c r="A3913" s="1" t="str">
        <f>IF('📄 RON MIẾNG'!B508="","",'📄 RON MIẾNG'!B508)</f>
        <v>HH078096</v>
      </c>
      <c r="B3913" s="1" t="str">
        <f>IF('📄 RON MIẾNG'!B508="","",'📄 RON MIẾNG'!C508)</f>
        <v>Ron miếng PD6 - Thép kẹp Amiang (có 2 lỗ tai) - DF</v>
      </c>
      <c r="C3913" s="1" t="str">
        <f>IF('📄 RON MIẾNG'!B508="","","Ron miếng")</f>
        <v>Ron miếng</v>
      </c>
      <c r="D3913" s="1" t="str">
        <f>IF('📄 RON MIẾNG'!B508="","",'📄 RON MIẾNG'!F508)</f>
        <v>Bộ</v>
      </c>
      <c r="E3913" s="13">
        <f>IF('📄 RON MIẾNG'!B508="","",'📄 RON MIẾNG'!G508)</f>
        <v>0</v>
      </c>
      <c r="F3913" s="13">
        <f>IF('📄 RON MIẾNG'!B508="","",'📄 RON MIẾNG'!H508)</f>
        <v>500000</v>
      </c>
      <c r="G3913" s="13">
        <f>IF('📄 RON MIẾNG'!B508="","",'📄 RON MIẾNG'!I508)</f>
        <v>550000</v>
      </c>
      <c r="H3913" s="13">
        <f>IF('📄 RON MIẾNG'!B508="","",'📄 RON MIẾNG'!J508)</f>
        <v>600000</v>
      </c>
      <c r="I3913" s="13">
        <f>IF('📄 RON MIẾNG'!B508="","",'📄 RON MIẾNG'!K508)</f>
        <v>0</v>
      </c>
      <c r="J3913" s="1" t="str">
        <f>IF('📄 RON MIẾNG'!B508="","","")</f>
        <v/>
      </c>
      <c r="L3913" s="1">
        <f>N(L3912)+IF(AND('🔎 TRA CỨU NHANH'!$C$2&lt;&gt;"",OR(ISNUMBER(SEARCH('🔎 TRA CỨU NHANH'!$C$2,$A3913)),ISNUMBER(SEARCH('🔎 TRA CỨU NHANH'!$C$2,$B3913)))),1,0)</f>
        <v>0</v>
      </c>
      <c r="M3913" s="1" t="str">
        <f t="shared" si="122"/>
        <v/>
      </c>
      <c r="N3913" s="1">
        <f>N(N3912)+IF(AND('💰 BÁO GIÁ'!$C$27&lt;&gt;"",OR(ISNUMBER(SEARCH('💰 BÁO GIÁ'!$C$27,$A3913)),ISNUMBER(SEARCH('💰 BÁO GIÁ'!$C$27,$B3913)))),1,0)</f>
        <v>0</v>
      </c>
      <c r="O3913" s="1" t="str">
        <f t="shared" si="123"/>
        <v/>
      </c>
    </row>
    <row r="3914" customHeight="1" spans="1:15">
      <c r="A3914" s="1" t="str">
        <f>IF('📄 RON MIẾNG'!B509="","",'📄 RON MIẾNG'!B509)</f>
        <v>HH078097</v>
      </c>
      <c r="B3914" s="1" t="str">
        <f>IF('📄 RON MIẾNG'!B509="","",'📄 RON MIẾNG'!C509)</f>
        <v>Ron miếng PD6 T Amiang + Thép - DF</v>
      </c>
      <c r="C3914" s="1" t="str">
        <f>IF('📄 RON MIẾNG'!B509="","","Ron miếng")</f>
        <v>Ron miếng</v>
      </c>
      <c r="D3914" s="1" t="str">
        <f>IF('📄 RON MIẾNG'!B509="","",'📄 RON MIẾNG'!F509)</f>
        <v>Bộ</v>
      </c>
      <c r="E3914" s="13">
        <f>IF('📄 RON MIẾNG'!B509="","",'📄 RON MIẾNG'!G509)</f>
        <v>0</v>
      </c>
      <c r="F3914" s="13">
        <f>IF('📄 RON MIẾNG'!B509="","",'📄 RON MIẾNG'!H509)</f>
        <v>520000</v>
      </c>
      <c r="G3914" s="13">
        <f>IF('📄 RON MIẾNG'!B509="","",'📄 RON MIẾNG'!I509)</f>
        <v>550000</v>
      </c>
      <c r="H3914" s="13">
        <f>IF('📄 RON MIẾNG'!B509="","",'📄 RON MIẾNG'!J509)</f>
        <v>600000</v>
      </c>
      <c r="I3914" s="13">
        <f>IF('📄 RON MIẾNG'!B509="","",'📄 RON MIẾNG'!K509)</f>
        <v>0</v>
      </c>
      <c r="J3914" s="1" t="str">
        <f>IF('📄 RON MIẾNG'!B509="","","")</f>
        <v/>
      </c>
      <c r="L3914" s="1">
        <f>N(L3913)+IF(AND('🔎 TRA CỨU NHANH'!$C$2&lt;&gt;"",OR(ISNUMBER(SEARCH('🔎 TRA CỨU NHANH'!$C$2,$A3914)),ISNUMBER(SEARCH('🔎 TRA CỨU NHANH'!$C$2,$B3914)))),1,0)</f>
        <v>0</v>
      </c>
      <c r="M3914" s="1" t="str">
        <f t="shared" si="122"/>
        <v/>
      </c>
      <c r="N3914" s="1">
        <f>N(N3913)+IF(AND('💰 BÁO GIÁ'!$C$27&lt;&gt;"",OR(ISNUMBER(SEARCH('💰 BÁO GIÁ'!$C$27,$A3914)),ISNUMBER(SEARCH('💰 BÁO GIÁ'!$C$27,$B3914)))),1,0)</f>
        <v>0</v>
      </c>
      <c r="O3914" s="1" t="str">
        <f t="shared" si="123"/>
        <v/>
      </c>
    </row>
    <row r="3915" customHeight="1" spans="1:15">
      <c r="A3915" s="1" t="str">
        <f>IF('📄 RON MIẾNG'!B510="","",'📄 RON MIẾNG'!B510)</f>
        <v>HH079679</v>
      </c>
      <c r="B3915" s="1" t="str">
        <f>IF('📄 RON MIẾNG'!B510="","",'📄 RON MIẾNG'!C510)</f>
        <v>Ron miếng PE6 (Thép kẹp sợi tổng hợp) có 2 lỗ tai - DF</v>
      </c>
      <c r="C3915" s="1" t="str">
        <f>IF('📄 RON MIẾNG'!B510="","","Ron miếng")</f>
        <v>Ron miếng</v>
      </c>
      <c r="D3915" s="1" t="str">
        <f>IF('📄 RON MIẾNG'!B510="","",'📄 RON MIẾNG'!F510)</f>
        <v>Cặp</v>
      </c>
      <c r="E3915" s="13">
        <f>IF('📄 RON MIẾNG'!B510="","",'📄 RON MIẾNG'!G510)</f>
        <v>0</v>
      </c>
      <c r="F3915" s="13">
        <f>IF('📄 RON MIẾNG'!B510="","",'📄 RON MIẾNG'!H510)</f>
        <v>380000</v>
      </c>
      <c r="G3915" s="13">
        <f>IF('📄 RON MIẾNG'!B510="","",'📄 RON MIẾNG'!I510)</f>
        <v>400000</v>
      </c>
      <c r="H3915" s="13">
        <f>IF('📄 RON MIẾNG'!B510="","",'📄 RON MIẾNG'!J510)</f>
        <v>450000</v>
      </c>
      <c r="I3915" s="13">
        <f>IF('📄 RON MIẾNG'!B510="","",'📄 RON MIẾNG'!K510)</f>
        <v>0</v>
      </c>
      <c r="J3915" s="1" t="str">
        <f>IF('📄 RON MIẾNG'!B510="","","")</f>
        <v/>
      </c>
      <c r="L3915" s="1">
        <f>N(L3914)+IF(AND('🔎 TRA CỨU NHANH'!$C$2&lt;&gt;"",OR(ISNUMBER(SEARCH('🔎 TRA CỨU NHANH'!$C$2,$A3915)),ISNUMBER(SEARCH('🔎 TRA CỨU NHANH'!$C$2,$B3915)))),1,0)</f>
        <v>0</v>
      </c>
      <c r="M3915" s="1" t="str">
        <f t="shared" si="122"/>
        <v/>
      </c>
      <c r="N3915" s="1">
        <f>N(N3914)+IF(AND('💰 BÁO GIÁ'!$C$27&lt;&gt;"",OR(ISNUMBER(SEARCH('💰 BÁO GIÁ'!$C$27,$A3915)),ISNUMBER(SEARCH('💰 BÁO GIÁ'!$C$27,$B3915)))),1,0)</f>
        <v>0</v>
      </c>
      <c r="O3915" s="1" t="str">
        <f t="shared" si="123"/>
        <v/>
      </c>
    </row>
    <row r="3916" customHeight="1" spans="1:15">
      <c r="A3916" s="1" t="str">
        <f>IF('📄 RON MIẾNG'!B511="","",'📄 RON MIẾNG'!B511)</f>
        <v>HH079674</v>
      </c>
      <c r="B3916" s="1" t="str">
        <f>IF('📄 RON MIẾNG'!B511="","",'📄 RON MIẾNG'!C511)</f>
        <v>Ron miếng PE6-T (Thép kẹp sợi tổng hợp)- DF</v>
      </c>
      <c r="C3916" s="1" t="str">
        <f>IF('📄 RON MIẾNG'!B511="","","Ron miếng")</f>
        <v>Ron miếng</v>
      </c>
      <c r="D3916" s="1" t="str">
        <f>IF('📄 RON MIẾNG'!B511="","",'📄 RON MIẾNG'!F511)</f>
        <v>Cặp</v>
      </c>
      <c r="E3916" s="13">
        <f>IF('📄 RON MIẾNG'!B511="","",'📄 RON MIẾNG'!G511)</f>
        <v>0</v>
      </c>
      <c r="F3916" s="13">
        <f>IF('📄 RON MIẾNG'!B511="","",'📄 RON MIẾNG'!H511)</f>
        <v>520000</v>
      </c>
      <c r="G3916" s="13">
        <f>IF('📄 RON MIẾNG'!B511="","",'📄 RON MIẾNG'!I511)</f>
        <v>550000</v>
      </c>
      <c r="H3916" s="13">
        <f>IF('📄 RON MIẾNG'!B511="","",'📄 RON MIẾNG'!J511)</f>
        <v>600000</v>
      </c>
      <c r="I3916" s="13">
        <f>IF('📄 RON MIẾNG'!B511="","",'📄 RON MIẾNG'!K511)</f>
        <v>0</v>
      </c>
      <c r="J3916" s="1" t="str">
        <f>IF('📄 RON MIẾNG'!B511="","","")</f>
        <v/>
      </c>
      <c r="L3916" s="1">
        <f>N(L3915)+IF(AND('🔎 TRA CỨU NHANH'!$C$2&lt;&gt;"",OR(ISNUMBER(SEARCH('🔎 TRA CỨU NHANH'!$C$2,$A3916)),ISNUMBER(SEARCH('🔎 TRA CỨU NHANH'!$C$2,$B3916)))),1,0)</f>
        <v>0</v>
      </c>
      <c r="M3916" s="1" t="str">
        <f t="shared" si="122"/>
        <v/>
      </c>
      <c r="N3916" s="1">
        <f>N(N3915)+IF(AND('💰 BÁO GIÁ'!$C$27&lt;&gt;"",OR(ISNUMBER(SEARCH('💰 BÁO GIÁ'!$C$27,$A3916)),ISNUMBER(SEARCH('💰 BÁO GIÁ'!$C$27,$B3916)))),1,0)</f>
        <v>0</v>
      </c>
      <c r="O3916" s="1" t="str">
        <f t="shared" si="123"/>
        <v/>
      </c>
    </row>
    <row r="3917" customHeight="1" spans="1:15">
      <c r="A3917" s="1" t="str">
        <f>IF('📄 RON MIẾNG'!B512="","",'📄 RON MIẾNG'!B512)</f>
        <v>HH078625</v>
      </c>
      <c r="B3917" s="1" t="str">
        <f>IF('📄 RON MIẾNG'!B512="","",'📄 RON MIẾNG'!C512)</f>
        <v>Ron miếng PF6-T -Reisse</v>
      </c>
      <c r="C3917" s="1" t="str">
        <f>IF('📄 RON MIẾNG'!B512="","","Ron miếng")</f>
        <v>Ron miếng</v>
      </c>
      <c r="D3917" s="1" t="str">
        <f>IF('📄 RON MIẾNG'!B512="","",'📄 RON MIẾNG'!F512)</f>
        <v>Bộ</v>
      </c>
      <c r="E3917" s="13">
        <f>IF('📄 RON MIẾNG'!B512="","",'📄 RON MIẾNG'!G512)</f>
        <v>0</v>
      </c>
      <c r="F3917" s="13">
        <f>IF('📄 RON MIẾNG'!B512="","",'📄 RON MIẾNG'!H512)</f>
        <v>0</v>
      </c>
      <c r="G3917" s="13">
        <f>IF('📄 RON MIẾNG'!B512="","",'📄 RON MIẾNG'!I512)</f>
        <v>0</v>
      </c>
      <c r="H3917" s="13">
        <f>IF('📄 RON MIẾNG'!B512="","",'📄 RON MIẾNG'!J512)</f>
        <v>0</v>
      </c>
      <c r="I3917" s="13">
        <f>IF('📄 RON MIẾNG'!B512="","",'📄 RON MIẾNG'!K512)</f>
        <v>0</v>
      </c>
      <c r="J3917" s="1" t="str">
        <f>IF('📄 RON MIẾNG'!B512="","","")</f>
        <v/>
      </c>
      <c r="L3917" s="1">
        <f>N(L3916)+IF(AND('🔎 TRA CỨU NHANH'!$C$2&lt;&gt;"",OR(ISNUMBER(SEARCH('🔎 TRA CỨU NHANH'!$C$2,$A3917)),ISNUMBER(SEARCH('🔎 TRA CỨU NHANH'!$C$2,$B3917)))),1,0)</f>
        <v>0</v>
      </c>
      <c r="M3917" s="1" t="str">
        <f t="shared" si="122"/>
        <v/>
      </c>
      <c r="N3917" s="1">
        <f>N(N3916)+IF(AND('💰 BÁO GIÁ'!$C$27&lt;&gt;"",OR(ISNUMBER(SEARCH('💰 BÁO GIÁ'!$C$27,$A3917)),ISNUMBER(SEARCH('💰 BÁO GIÁ'!$C$27,$B3917)))),1,0)</f>
        <v>0</v>
      </c>
      <c r="O3917" s="1" t="str">
        <f t="shared" si="123"/>
        <v/>
      </c>
    </row>
    <row r="3918" customHeight="1" spans="1:15">
      <c r="A3918" s="1" t="str">
        <f>IF('📄 RON MIẾNG'!B513="","",'📄 RON MIẾNG'!B513)</f>
        <v>HH080435</v>
      </c>
      <c r="B3918" s="1" t="str">
        <f>IF('📄 RON MIẾNG'!B513="","",'📄 RON MIẾNG'!C513)</f>
        <v>Ron miếng S3E Graphite - MASAKO</v>
      </c>
      <c r="C3918" s="1" t="str">
        <f>IF('📄 RON MIẾNG'!B513="","","Ron miếng")</f>
        <v>Ron miếng</v>
      </c>
      <c r="D3918" s="1" t="str">
        <f>IF('📄 RON MIẾNG'!B513="","",'📄 RON MIẾNG'!F513)</f>
        <v>Cái</v>
      </c>
      <c r="E3918" s="13">
        <f>IF('📄 RON MIẾNG'!B513="","",'📄 RON MIẾNG'!G513)</f>
        <v>0</v>
      </c>
      <c r="F3918" s="13">
        <f>IF('📄 RON MIẾNG'!B513="","",'📄 RON MIẾNG'!H513)</f>
        <v>120000</v>
      </c>
      <c r="G3918" s="13">
        <f>IF('📄 RON MIẾNG'!B513="","",'📄 RON MIẾNG'!I513)</f>
        <v>130000</v>
      </c>
      <c r="H3918" s="13">
        <f>IF('📄 RON MIẾNG'!B513="","",'📄 RON MIẾNG'!J513)</f>
        <v>150000</v>
      </c>
      <c r="I3918" s="13">
        <f>IF('📄 RON MIẾNG'!B513="","",'📄 RON MIẾNG'!K513)</f>
        <v>0</v>
      </c>
      <c r="J3918" s="1" t="str">
        <f>IF('📄 RON MIẾNG'!B513="","","")</f>
        <v/>
      </c>
      <c r="L3918" s="1">
        <f>N(L3917)+IF(AND('🔎 TRA CỨU NHANH'!$C$2&lt;&gt;"",OR(ISNUMBER(SEARCH('🔎 TRA CỨU NHANH'!$C$2,$A3918)),ISNUMBER(SEARCH('🔎 TRA CỨU NHANH'!$C$2,$B3918)))),1,0)</f>
        <v>0</v>
      </c>
      <c r="M3918" s="1" t="str">
        <f t="shared" si="122"/>
        <v/>
      </c>
      <c r="N3918" s="1">
        <f>N(N3917)+IF(AND('💰 BÁO GIÁ'!$C$27&lt;&gt;"",OR(ISNUMBER(SEARCH('💰 BÁO GIÁ'!$C$27,$A3918)),ISNUMBER(SEARCH('💰 BÁO GIÁ'!$C$27,$B3918)))),1,0)</f>
        <v>0</v>
      </c>
      <c r="O3918" s="1" t="str">
        <f t="shared" si="123"/>
        <v/>
      </c>
    </row>
    <row r="3919" customHeight="1" spans="1:15">
      <c r="A3919" s="1" t="str">
        <f>IF('📄 RON MIẾNG'!B514="","",'📄 RON MIẾNG'!B514)</f>
        <v>HH077333</v>
      </c>
      <c r="B3919" s="1" t="str">
        <f>IF('📄 RON MIẾNG'!B514="","",'📄 RON MIẾNG'!C514)</f>
        <v>Ron miếng S4E (94) GP - NICE IN</v>
      </c>
      <c r="C3919" s="1" t="str">
        <f>IF('📄 RON MIẾNG'!B514="","","Ron miếng")</f>
        <v>Ron miếng</v>
      </c>
      <c r="D3919" s="1" t="str">
        <f>IF('📄 RON MIẾNG'!B514="","",'📄 RON MIẾNG'!F514)</f>
        <v>Cái</v>
      </c>
      <c r="E3919" s="13">
        <f>IF('📄 RON MIẾNG'!B514="","",'📄 RON MIẾNG'!G514)</f>
        <v>0</v>
      </c>
      <c r="F3919" s="13">
        <f>IF('📄 RON MIẾNG'!B514="","",'📄 RON MIẾNG'!H514)</f>
        <v>120000</v>
      </c>
      <c r="G3919" s="13">
        <f>IF('📄 RON MIẾNG'!B514="","",'📄 RON MIẾNG'!I514)</f>
        <v>130000</v>
      </c>
      <c r="H3919" s="13">
        <f>IF('📄 RON MIẾNG'!B514="","",'📄 RON MIẾNG'!J514)</f>
        <v>150000</v>
      </c>
      <c r="I3919" s="13">
        <f>IF('📄 RON MIẾNG'!B514="","",'📄 RON MIẾNG'!K514)</f>
        <v>0</v>
      </c>
      <c r="J3919" s="1" t="str">
        <f>IF('📄 RON MIẾNG'!B514="","","")</f>
        <v/>
      </c>
      <c r="L3919" s="1">
        <f>N(L3918)+IF(AND('🔎 TRA CỨU NHANH'!$C$2&lt;&gt;"",OR(ISNUMBER(SEARCH('🔎 TRA CỨU NHANH'!$C$2,$A3919)),ISNUMBER(SEARCH('🔎 TRA CỨU NHANH'!$C$2,$B3919)))),1,0)</f>
        <v>0</v>
      </c>
      <c r="M3919" s="1" t="str">
        <f t="shared" si="122"/>
        <v/>
      </c>
      <c r="N3919" s="1">
        <f>N(N3918)+IF(AND('💰 BÁO GIÁ'!$C$27&lt;&gt;"",OR(ISNUMBER(SEARCH('💰 BÁO GIÁ'!$C$27,$A3919)),ISNUMBER(SEARCH('💰 BÁO GIÁ'!$C$27,$B3919)))),1,0)</f>
        <v>0</v>
      </c>
      <c r="O3919" s="1" t="str">
        <f t="shared" si="123"/>
        <v/>
      </c>
    </row>
    <row r="3920" customHeight="1" spans="1:15">
      <c r="A3920" s="1" t="str">
        <f>IF('📄 RON MIẾNG'!B515="","",'📄 RON MIẾNG'!B515)</f>
        <v>HH00234</v>
      </c>
      <c r="B3920" s="1" t="str">
        <f>IF('📄 RON MIẾNG'!B515="","",'📄 RON MIẾNG'!C515)</f>
        <v>Ron miếng S4E giấy (K) - CGP</v>
      </c>
      <c r="C3920" s="1" t="str">
        <f>IF('📄 RON MIẾNG'!B515="","","Ron miếng")</f>
        <v>Ron miếng</v>
      </c>
      <c r="D3920" s="1" t="str">
        <f>IF('📄 RON MIẾNG'!B515="","",'📄 RON MIẾNG'!F515)</f>
        <v>Cái</v>
      </c>
      <c r="E3920" s="13">
        <f>IF('📄 RON MIẾNG'!B515="","",'📄 RON MIẾNG'!G515)</f>
        <v>0</v>
      </c>
      <c r="F3920" s="13">
        <f>IF('📄 RON MIẾNG'!B515="","",'📄 RON MIẾNG'!H515)</f>
        <v>0</v>
      </c>
      <c r="G3920" s="13">
        <f>IF('📄 RON MIẾNG'!B515="","",'📄 RON MIẾNG'!I515)</f>
        <v>0</v>
      </c>
      <c r="H3920" s="13">
        <f>IF('📄 RON MIẾNG'!B515="","",'📄 RON MIẾNG'!J515)</f>
        <v>0</v>
      </c>
      <c r="I3920" s="13">
        <f>IF('📄 RON MIẾNG'!B515="","",'📄 RON MIẾNG'!K515)</f>
        <v>0</v>
      </c>
      <c r="J3920" s="1" t="str">
        <f>IF('📄 RON MIẾNG'!B515="","","")</f>
        <v/>
      </c>
      <c r="L3920" s="1">
        <f>N(L3919)+IF(AND('🔎 TRA CỨU NHANH'!$C$2&lt;&gt;"",OR(ISNUMBER(SEARCH('🔎 TRA CỨU NHANH'!$C$2,$A3920)),ISNUMBER(SEARCH('🔎 TRA CỨU NHANH'!$C$2,$B3920)))),1,0)</f>
        <v>0</v>
      </c>
      <c r="M3920" s="1" t="str">
        <f t="shared" si="122"/>
        <v/>
      </c>
      <c r="N3920" s="1">
        <f>N(N3919)+IF(AND('💰 BÁO GIÁ'!$C$27&lt;&gt;"",OR(ISNUMBER(SEARCH('💰 BÁO GIÁ'!$C$27,$A3920)),ISNUMBER(SEARCH('💰 BÁO GIÁ'!$C$27,$B3920)))),1,0)</f>
        <v>0</v>
      </c>
      <c r="O3920" s="1" t="str">
        <f t="shared" si="123"/>
        <v/>
      </c>
    </row>
    <row r="3921" customHeight="1" spans="1:15">
      <c r="A3921" s="1" t="str">
        <f>IF('📄 RON MIẾNG'!B516="","",'📄 RON MIẾNG'!B516)</f>
        <v>HH081484</v>
      </c>
      <c r="B3921" s="1" t="str">
        <f>IF('📄 RON MIẾNG'!B516="","",'📄 RON MIẾNG'!C516)</f>
        <v>Ron miếng S4L graphite - DF</v>
      </c>
      <c r="C3921" s="1" t="str">
        <f>IF('📄 RON MIẾNG'!B516="","","Ron miếng")</f>
        <v>Ron miếng</v>
      </c>
      <c r="D3921" s="1" t="str">
        <f>IF('📄 RON MIẾNG'!B516="","",'📄 RON MIẾNG'!F516)</f>
        <v>Cái</v>
      </c>
      <c r="E3921" s="13">
        <f>IF('📄 RON MIẾNG'!B516="","",'📄 RON MIẾNG'!G516)</f>
        <v>0</v>
      </c>
      <c r="F3921" s="13">
        <f>IF('📄 RON MIẾNG'!B516="","",'📄 RON MIẾNG'!H516)</f>
        <v>120000</v>
      </c>
      <c r="G3921" s="13">
        <f>IF('📄 RON MIẾNG'!B516="","",'📄 RON MIẾNG'!I516)</f>
        <v>130000</v>
      </c>
      <c r="H3921" s="13">
        <f>IF('📄 RON MIẾNG'!B516="","",'📄 RON MIẾNG'!J516)</f>
        <v>150000</v>
      </c>
      <c r="I3921" s="13">
        <f>IF('📄 RON MIẾNG'!B516="","",'📄 RON MIẾNG'!K516)</f>
        <v>0</v>
      </c>
      <c r="J3921" s="1" t="str">
        <f>IF('📄 RON MIẾNG'!B516="","","")</f>
        <v/>
      </c>
      <c r="L3921" s="1">
        <f>N(L3920)+IF(AND('🔎 TRA CỨU NHANH'!$C$2&lt;&gt;"",OR(ISNUMBER(SEARCH('🔎 TRA CỨU NHANH'!$C$2,$A3921)),ISNUMBER(SEARCH('🔎 TRA CỨU NHANH'!$C$2,$B3921)))),1,0)</f>
        <v>0</v>
      </c>
      <c r="M3921" s="1" t="str">
        <f t="shared" si="122"/>
        <v/>
      </c>
      <c r="N3921" s="1">
        <f>N(N3920)+IF(AND('💰 BÁO GIÁ'!$C$27&lt;&gt;"",OR(ISNUMBER(SEARCH('💰 BÁO GIÁ'!$C$27,$A3921)),ISNUMBER(SEARCH('💰 BÁO GIÁ'!$C$27,$B3921)))),1,0)</f>
        <v>0</v>
      </c>
      <c r="O3921" s="1" t="str">
        <f t="shared" si="123"/>
        <v/>
      </c>
    </row>
    <row r="3922" customHeight="1" spans="1:15">
      <c r="A3922" s="1" t="str">
        <f>IF('📄 RON MIẾNG'!B517="","",'📄 RON MIẾNG'!B517)</f>
        <v>HH079678</v>
      </c>
      <c r="B3922" s="1" t="str">
        <f>IF('📄 RON MIẾNG'!B517="","",'📄 RON MIẾNG'!C517)</f>
        <v>Ron miếng S4Q graphite - DF</v>
      </c>
      <c r="C3922" s="1" t="str">
        <f>IF('📄 RON MIẾNG'!B517="","","Ron miếng")</f>
        <v>Ron miếng</v>
      </c>
      <c r="D3922" s="1" t="str">
        <f>IF('📄 RON MIẾNG'!B517="","",'📄 RON MIẾNG'!F517)</f>
        <v>Cái</v>
      </c>
      <c r="E3922" s="13">
        <f>IF('📄 RON MIẾNG'!B517="","",'📄 RON MIẾNG'!G517)</f>
        <v>0</v>
      </c>
      <c r="F3922" s="13">
        <f>IF('📄 RON MIẾNG'!B517="","",'📄 RON MIẾNG'!H517)</f>
        <v>120000</v>
      </c>
      <c r="G3922" s="13">
        <f>IF('📄 RON MIẾNG'!B517="","",'📄 RON MIẾNG'!I517)</f>
        <v>130000</v>
      </c>
      <c r="H3922" s="13">
        <f>IF('📄 RON MIẾNG'!B517="","",'📄 RON MIẾNG'!J517)</f>
        <v>150000</v>
      </c>
      <c r="I3922" s="13">
        <f>IF('📄 RON MIẾNG'!B517="","",'📄 RON MIẾNG'!K517)</f>
        <v>0</v>
      </c>
      <c r="J3922" s="1" t="str">
        <f>IF('📄 RON MIẾNG'!B517="","","")</f>
        <v/>
      </c>
      <c r="L3922" s="1">
        <f>N(L3921)+IF(AND('🔎 TRA CỨU NHANH'!$C$2&lt;&gt;"",OR(ISNUMBER(SEARCH('🔎 TRA CỨU NHANH'!$C$2,$A3922)),ISNUMBER(SEARCH('🔎 TRA CỨU NHANH'!$C$2,$B3922)))),1,0)</f>
        <v>0</v>
      </c>
      <c r="M3922" s="1" t="str">
        <f t="shared" si="122"/>
        <v/>
      </c>
      <c r="N3922" s="1">
        <f>N(N3921)+IF(AND('💰 BÁO GIÁ'!$C$27&lt;&gt;"",OR(ISNUMBER(SEARCH('💰 BÁO GIÁ'!$C$27,$A3922)),ISNUMBER(SEARCH('💰 BÁO GIÁ'!$C$27,$B3922)))),1,0)</f>
        <v>0</v>
      </c>
      <c r="O3922" s="1" t="str">
        <f t="shared" si="123"/>
        <v/>
      </c>
    </row>
    <row r="3923" customHeight="1" spans="1:15">
      <c r="A3923" s="1" t="str">
        <f>IF('📄 RON MIẾNG'!B518="","",'📄 RON MIẾNG'!B518)</f>
        <v>HH082332</v>
      </c>
      <c r="B3923" s="1" t="str">
        <f>IF('📄 RON MIẾNG'!B518="","",'📄 RON MIẾNG'!C518)</f>
        <v>Ron miếng S4S / D04EG (thép Inox) - NICE IN</v>
      </c>
      <c r="C3923" s="1" t="str">
        <f>IF('📄 RON MIẾNG'!B518="","","Ron miếng")</f>
        <v>Ron miếng</v>
      </c>
      <c r="D3923" s="1" t="str">
        <f>IF('📄 RON MIẾNG'!B518="","",'📄 RON MIẾNG'!F518)</f>
        <v>Cái</v>
      </c>
      <c r="E3923" s="13">
        <f>IF('📄 RON MIẾNG'!B518="","",'📄 RON MIẾNG'!G518)</f>
        <v>0</v>
      </c>
      <c r="F3923" s="13">
        <f>IF('📄 RON MIẾNG'!B518="","",'📄 RON MIẾNG'!H518)</f>
        <v>160000</v>
      </c>
      <c r="G3923" s="13">
        <f>IF('📄 RON MIẾNG'!B518="","",'📄 RON MIẾNG'!I518)</f>
        <v>170000</v>
      </c>
      <c r="H3923" s="13">
        <f>IF('📄 RON MIẾNG'!B518="","",'📄 RON MIẾNG'!J518)</f>
        <v>190000</v>
      </c>
      <c r="I3923" s="13">
        <f>IF('📄 RON MIẾNG'!B518="","",'📄 RON MIẾNG'!K518)</f>
        <v>0</v>
      </c>
      <c r="J3923" s="1" t="str">
        <f>IF('📄 RON MIẾNG'!B518="","","")</f>
        <v/>
      </c>
      <c r="L3923" s="1">
        <f>N(L3922)+IF(AND('🔎 TRA CỨU NHANH'!$C$2&lt;&gt;"",OR(ISNUMBER(SEARCH('🔎 TRA CỨU NHANH'!$C$2,$A3923)),ISNUMBER(SEARCH('🔎 TRA CỨU NHANH'!$C$2,$B3923)))),1,0)</f>
        <v>0</v>
      </c>
      <c r="M3923" s="1" t="str">
        <f t="shared" si="122"/>
        <v/>
      </c>
      <c r="N3923" s="1">
        <f>N(N3922)+IF(AND('💰 BÁO GIÁ'!$C$27&lt;&gt;"",OR(ISNUMBER(SEARCH('💰 BÁO GIÁ'!$C$27,$A3923)),ISNUMBER(SEARCH('💰 BÁO GIÁ'!$C$27,$B3923)))),1,0)</f>
        <v>0</v>
      </c>
      <c r="O3923" s="1" t="str">
        <f t="shared" si="123"/>
        <v/>
      </c>
    </row>
    <row r="3924" customHeight="1" spans="1:15">
      <c r="A3924" s="1" t="str">
        <f>IF('📄 RON MIẾNG'!B519="","",'📄 RON MIẾNG'!B519)</f>
        <v>HH075764</v>
      </c>
      <c r="B3924" s="1" t="str">
        <f>IF('📄 RON MIẾNG'!B519="","",'📄 RON MIẾNG'!C519)</f>
        <v>Ron miếng S4S amiang - MASAKO</v>
      </c>
      <c r="C3924" s="1" t="str">
        <f>IF('📄 RON MIẾNG'!B519="","","Ron miếng")</f>
        <v>Ron miếng</v>
      </c>
      <c r="D3924" s="1" t="str">
        <f>IF('📄 RON MIẾNG'!B519="","",'📄 RON MIẾNG'!F519)</f>
        <v>Cái</v>
      </c>
      <c r="E3924" s="13">
        <f>IF('📄 RON MIẾNG'!B519="","",'📄 RON MIẾNG'!G519)</f>
        <v>0</v>
      </c>
      <c r="F3924" s="13">
        <f>IF('📄 RON MIẾNG'!B519="","",'📄 RON MIẾNG'!H519)</f>
        <v>90000</v>
      </c>
      <c r="G3924" s="13">
        <f>IF('📄 RON MIẾNG'!B519="","",'📄 RON MIẾNG'!I519)</f>
        <v>95000</v>
      </c>
      <c r="H3924" s="13">
        <f>IF('📄 RON MIẾNG'!B519="","",'📄 RON MIẾNG'!J519)</f>
        <v>100000</v>
      </c>
      <c r="I3924" s="13">
        <f>IF('📄 RON MIẾNG'!B519="","",'📄 RON MIẾNG'!K519)</f>
        <v>0</v>
      </c>
      <c r="J3924" s="1" t="str">
        <f>IF('📄 RON MIẾNG'!B519="","","")</f>
        <v/>
      </c>
      <c r="L3924" s="1">
        <f>N(L3923)+IF(AND('🔎 TRA CỨU NHANH'!$C$2&lt;&gt;"",OR(ISNUMBER(SEARCH('🔎 TRA CỨU NHANH'!$C$2,$A3924)),ISNUMBER(SEARCH('🔎 TRA CỨU NHANH'!$C$2,$B3924)))),1,0)</f>
        <v>0</v>
      </c>
      <c r="M3924" s="1" t="str">
        <f t="shared" si="122"/>
        <v/>
      </c>
      <c r="N3924" s="1">
        <f>N(N3923)+IF(AND('💰 BÁO GIÁ'!$C$27&lt;&gt;"",OR(ISNUMBER(SEARCH('💰 BÁO GIÁ'!$C$27,$A3924)),ISNUMBER(SEARCH('💰 BÁO GIÁ'!$C$27,$B3924)))),1,0)</f>
        <v>0</v>
      </c>
      <c r="O3924" s="1" t="str">
        <f t="shared" si="123"/>
        <v/>
      </c>
    </row>
    <row r="3925" customHeight="1" spans="1:15">
      <c r="A3925" s="1" t="str">
        <f>IF('📄 RON MIẾNG'!B520="","",'📄 RON MIẾNG'!B520)</f>
        <v>HH079108</v>
      </c>
      <c r="B3925" s="1" t="str">
        <f>IF('📄 RON MIẾNG'!B520="","",'📄 RON MIẾNG'!C520)</f>
        <v>Ron miếng S4S/ D04EG (S) thép - MASAKO</v>
      </c>
      <c r="C3925" s="1" t="str">
        <f>IF('📄 RON MIẾNG'!B520="","","Ron miếng")</f>
        <v>Ron miếng</v>
      </c>
      <c r="D3925" s="1" t="str">
        <f>IF('📄 RON MIẾNG'!B520="","",'📄 RON MIẾNG'!F520)</f>
        <v>Cái</v>
      </c>
      <c r="E3925" s="13">
        <f>IF('📄 RON MIẾNG'!B520="","",'📄 RON MIẾNG'!G520)</f>
        <v>0</v>
      </c>
      <c r="F3925" s="13">
        <f>IF('📄 RON MIẾNG'!B520="","",'📄 RON MIẾNG'!H520)</f>
        <v>120000</v>
      </c>
      <c r="G3925" s="13">
        <f>IF('📄 RON MIẾNG'!B520="","",'📄 RON MIẾNG'!I520)</f>
        <v>130000</v>
      </c>
      <c r="H3925" s="13">
        <f>IF('📄 RON MIẾNG'!B520="","",'📄 RON MIẾNG'!J520)</f>
        <v>150000</v>
      </c>
      <c r="I3925" s="13">
        <f>IF('📄 RON MIẾNG'!B520="","",'📄 RON MIẾNG'!K520)</f>
        <v>0</v>
      </c>
      <c r="J3925" s="1" t="str">
        <f>IF('📄 RON MIẾNG'!B520="","","")</f>
        <v/>
      </c>
      <c r="L3925" s="1">
        <f>N(L3924)+IF(AND('🔎 TRA CỨU NHANH'!$C$2&lt;&gt;"",OR(ISNUMBER(SEARCH('🔎 TRA CỨU NHANH'!$C$2,$A3925)),ISNUMBER(SEARCH('🔎 TRA CỨU NHANH'!$C$2,$B3925)))),1,0)</f>
        <v>0</v>
      </c>
      <c r="M3925" s="1" t="str">
        <f t="shared" si="122"/>
        <v/>
      </c>
      <c r="N3925" s="1">
        <f>N(N3924)+IF(AND('💰 BÁO GIÁ'!$C$27&lt;&gt;"",OR(ISNUMBER(SEARCH('💰 BÁO GIÁ'!$C$27,$A3925)),ISNUMBER(SEARCH('💰 BÁO GIÁ'!$C$27,$B3925)))),1,0)</f>
        <v>0</v>
      </c>
      <c r="O3925" s="1" t="str">
        <f t="shared" si="123"/>
        <v/>
      </c>
    </row>
    <row r="3926" customHeight="1" spans="1:15">
      <c r="A3926" s="1" t="str">
        <f>IF('📄 RON MIẾNG'!B521="","",'📄 RON MIẾNG'!B521)</f>
        <v>HH076836</v>
      </c>
      <c r="B3926" s="1" t="str">
        <f>IF('📄 RON MIẾNG'!B521="","",'📄 RON MIẾNG'!C521)</f>
        <v>Ron miếng S6A Thép - NICE IN</v>
      </c>
      <c r="C3926" s="1" t="str">
        <f>IF('📄 RON MIẾNG'!B521="","","Ron miếng")</f>
        <v>Ron miếng</v>
      </c>
      <c r="D3926" s="1" t="str">
        <f>IF('📄 RON MIẾNG'!B521="","",'📄 RON MIẾNG'!F521)</f>
        <v>Bộ</v>
      </c>
      <c r="E3926" s="13">
        <f>IF('📄 RON MIẾNG'!B521="","",'📄 RON MIẾNG'!G521)</f>
        <v>0</v>
      </c>
      <c r="F3926" s="13">
        <f>IF('📄 RON MIẾNG'!B521="","",'📄 RON MIẾNG'!H521)</f>
        <v>2090000</v>
      </c>
      <c r="G3926" s="13">
        <f>IF('📄 RON MIẾNG'!B521="","",'📄 RON MIẾNG'!I521)</f>
        <v>2200000</v>
      </c>
      <c r="H3926" s="13">
        <f>IF('📄 RON MIẾNG'!B521="","",'📄 RON MIẾNG'!J521)</f>
        <v>2400000</v>
      </c>
      <c r="I3926" s="13">
        <f>IF('📄 RON MIẾNG'!B521="","",'📄 RON MIẾNG'!K521)</f>
        <v>0</v>
      </c>
      <c r="J3926" s="1" t="str">
        <f>IF('📄 RON MIẾNG'!B521="","","")</f>
        <v/>
      </c>
      <c r="L3926" s="1">
        <f>N(L3925)+IF(AND('🔎 TRA CỨU NHANH'!$C$2&lt;&gt;"",OR(ISNUMBER(SEARCH('🔎 TRA CỨU NHANH'!$C$2,$A3926)),ISNUMBER(SEARCH('🔎 TRA CỨU NHANH'!$C$2,$B3926)))),1,0)</f>
        <v>0</v>
      </c>
      <c r="M3926" s="1" t="str">
        <f t="shared" si="122"/>
        <v/>
      </c>
      <c r="N3926" s="1">
        <f>N(N3925)+IF(AND('💰 BÁO GIÁ'!$C$27&lt;&gt;"",OR(ISNUMBER(SEARCH('💰 BÁO GIÁ'!$C$27,$A3926)),ISNUMBER(SEARCH('💰 BÁO GIÁ'!$C$27,$B3926)))),1,0)</f>
        <v>0</v>
      </c>
      <c r="O3926" s="1" t="str">
        <f t="shared" si="123"/>
        <v/>
      </c>
    </row>
    <row r="3927" customHeight="1" spans="1:15">
      <c r="A3927" s="1" t="str">
        <f>IF('📄 RON MIẾNG'!B522="","",'📄 RON MIẾNG'!B522)</f>
        <v>HH076445</v>
      </c>
      <c r="B3927" s="1" t="str">
        <f>IF('📄 RON MIẾNG'!B522="","",'📄 RON MIẾNG'!C522)</f>
        <v>Ron miếng S6A-2/3 (sơ mi 145) Thép - NICE IN</v>
      </c>
      <c r="C3927" s="1" t="str">
        <f>IF('📄 RON MIẾNG'!B522="","","Ron miếng")</f>
        <v>Ron miếng</v>
      </c>
      <c r="D3927" s="1" t="str">
        <f>IF('📄 RON MIẾNG'!B522="","",'📄 RON MIẾNG'!F522)</f>
        <v>Bộ</v>
      </c>
      <c r="E3927" s="13">
        <f>IF('📄 RON MIẾNG'!B522="","",'📄 RON MIẾNG'!G522)</f>
        <v>0</v>
      </c>
      <c r="F3927" s="13">
        <f>IF('📄 RON MIẾNG'!B522="","",'📄 RON MIẾNG'!H522)</f>
        <v>1700000</v>
      </c>
      <c r="G3927" s="13">
        <f>IF('📄 RON MIẾNG'!B522="","",'📄 RON MIẾNG'!I522)</f>
        <v>1800000</v>
      </c>
      <c r="H3927" s="13">
        <f>IF('📄 RON MIẾNG'!B522="","",'📄 RON MIẾNG'!J522)</f>
        <v>1900000</v>
      </c>
      <c r="I3927" s="13">
        <f>IF('📄 RON MIẾNG'!B522="","",'📄 RON MIẾNG'!K522)</f>
        <v>0</v>
      </c>
      <c r="J3927" s="1" t="str">
        <f>IF('📄 RON MIẾNG'!B522="","","")</f>
        <v/>
      </c>
      <c r="L3927" s="1">
        <f>N(L3926)+IF(AND('🔎 TRA CỨU NHANH'!$C$2&lt;&gt;"",OR(ISNUMBER(SEARCH('🔎 TRA CỨU NHANH'!$C$2,$A3927)),ISNUMBER(SEARCH('🔎 TRA CỨU NHANH'!$C$2,$B3927)))),1,0)</f>
        <v>0</v>
      </c>
      <c r="M3927" s="1" t="str">
        <f t="shared" si="122"/>
        <v/>
      </c>
      <c r="N3927" s="1">
        <f>N(N3926)+IF(AND('💰 BÁO GIÁ'!$C$27&lt;&gt;"",OR(ISNUMBER(SEARCH('💰 BÁO GIÁ'!$C$27,$A3927)),ISNUMBER(SEARCH('💰 BÁO GIÁ'!$C$27,$B3927)))),1,0)</f>
        <v>0</v>
      </c>
      <c r="O3927" s="1" t="str">
        <f t="shared" si="123"/>
        <v/>
      </c>
    </row>
    <row r="3928" customHeight="1" spans="1:15">
      <c r="A3928" s="1" t="str">
        <f>IF('📄 RON MIẾNG'!B523="","",'📄 RON MIẾNG'!B523)</f>
        <v>HH081347</v>
      </c>
      <c r="B3928" s="1" t="str">
        <f>IF('📄 RON MIẾNG'!B523="","",'📄 RON MIẾNG'!C523)</f>
        <v>Ron miếng S6D125 / 6D125-N thép, 16 lỗ - Pacific</v>
      </c>
      <c r="C3928" s="1" t="str">
        <f>IF('📄 RON MIẾNG'!B523="","","Ron miếng")</f>
        <v>Ron miếng</v>
      </c>
      <c r="D3928" s="1" t="str">
        <f>IF('📄 RON MIẾNG'!B523="","",'📄 RON MIẾNG'!F523)</f>
        <v>Bộ</v>
      </c>
      <c r="E3928" s="13">
        <f>IF('📄 RON MIẾNG'!B523="","",'📄 RON MIẾNG'!G523)</f>
        <v>0</v>
      </c>
      <c r="F3928" s="13">
        <f>IF('📄 RON MIẾNG'!B523="","",'📄 RON MIẾNG'!H523)</f>
        <v>0</v>
      </c>
      <c r="G3928" s="13">
        <f>IF('📄 RON MIẾNG'!B523="","",'📄 RON MIẾNG'!I523)</f>
        <v>0</v>
      </c>
      <c r="H3928" s="13">
        <f>IF('📄 RON MIẾNG'!B523="","",'📄 RON MIẾNG'!J523)</f>
        <v>0</v>
      </c>
      <c r="I3928" s="13">
        <f>IF('📄 RON MIẾNG'!B523="","",'📄 RON MIẾNG'!K523)</f>
        <v>0</v>
      </c>
      <c r="J3928" s="1" t="str">
        <f>IF('📄 RON MIẾNG'!B523="","","")</f>
        <v/>
      </c>
      <c r="L3928" s="1">
        <f>N(L3927)+IF(AND('🔎 TRA CỨU NHANH'!$C$2&lt;&gt;"",OR(ISNUMBER(SEARCH('🔎 TRA CỨU NHANH'!$C$2,$A3928)),ISNUMBER(SEARCH('🔎 TRA CỨU NHANH'!$C$2,$B3928)))),1,0)</f>
        <v>0</v>
      </c>
      <c r="M3928" s="1" t="str">
        <f t="shared" si="122"/>
        <v/>
      </c>
      <c r="N3928" s="1">
        <f>N(N3927)+IF(AND('💰 BÁO GIÁ'!$C$27&lt;&gt;"",OR(ISNUMBER(SEARCH('💰 BÁO GIÁ'!$C$27,$A3928)),ISNUMBER(SEARCH('💰 BÁO GIÁ'!$C$27,$B3928)))),1,0)</f>
        <v>0</v>
      </c>
      <c r="O3928" s="1" t="str">
        <f t="shared" si="123"/>
        <v/>
      </c>
    </row>
    <row r="3929" customHeight="1" spans="1:15">
      <c r="A3929" s="1" t="str">
        <f>IF('📄 RON MIẾNG'!B524="","",'📄 RON MIẾNG'!B524)</f>
        <v>HH080969</v>
      </c>
      <c r="B3929" s="1" t="str">
        <f>IF('📄 RON MIẾNG'!B524="","",'📄 RON MIẾNG'!C524)</f>
        <v>Ron miếng S6D125 / 6D125-O thép, 15 lỗ - Pacific</v>
      </c>
      <c r="C3929" s="1" t="str">
        <f>IF('📄 RON MIẾNG'!B524="","","Ron miếng")</f>
        <v>Ron miếng</v>
      </c>
      <c r="D3929" s="1" t="str">
        <f>IF('📄 RON MIẾNG'!B524="","",'📄 RON MIẾNG'!F524)</f>
        <v>Bộ</v>
      </c>
      <c r="E3929" s="13">
        <f>IF('📄 RON MIẾNG'!B524="","",'📄 RON MIẾNG'!G524)</f>
        <v>0</v>
      </c>
      <c r="F3929" s="13">
        <f>IF('📄 RON MIẾNG'!B524="","",'📄 RON MIẾNG'!H524)</f>
        <v>0</v>
      </c>
      <c r="G3929" s="13">
        <f>IF('📄 RON MIẾNG'!B524="","",'📄 RON MIẾNG'!I524)</f>
        <v>0</v>
      </c>
      <c r="H3929" s="13">
        <f>IF('📄 RON MIẾNG'!B524="","",'📄 RON MIẾNG'!J524)</f>
        <v>0</v>
      </c>
      <c r="I3929" s="13">
        <f>IF('📄 RON MIẾNG'!B524="","",'📄 RON MIẾNG'!K524)</f>
        <v>0</v>
      </c>
      <c r="J3929" s="1" t="str">
        <f>IF('📄 RON MIẾNG'!B524="","","")</f>
        <v/>
      </c>
      <c r="L3929" s="1">
        <f>N(L3928)+IF(AND('🔎 TRA CỨU NHANH'!$C$2&lt;&gt;"",OR(ISNUMBER(SEARCH('🔎 TRA CỨU NHANH'!$C$2,$A3929)),ISNUMBER(SEARCH('🔎 TRA CỨU NHANH'!$C$2,$B3929)))),1,0)</f>
        <v>0</v>
      </c>
      <c r="M3929" s="1" t="str">
        <f t="shared" si="122"/>
        <v/>
      </c>
      <c r="N3929" s="1">
        <f>N(N3928)+IF(AND('💰 BÁO GIÁ'!$C$27&lt;&gt;"",OR(ISNUMBER(SEARCH('💰 BÁO GIÁ'!$C$27,$A3929)),ISNUMBER(SEARCH('💰 BÁO GIÁ'!$C$27,$B3929)))),1,0)</f>
        <v>0</v>
      </c>
      <c r="O3929" s="1" t="str">
        <f t="shared" si="123"/>
        <v/>
      </c>
    </row>
    <row r="3930" customHeight="1" spans="1:15">
      <c r="A3930" s="1" t="str">
        <f>IF('📄 RON MIẾNG'!B525="","",'📄 RON MIẾNG'!B525)</f>
        <v>HH00824</v>
      </c>
      <c r="B3930" s="1" t="str">
        <f>IF('📄 RON MIẾNG'!B525="","",'📄 RON MIẾNG'!C525)</f>
        <v>Ron miếng S6KT Thép - DF</v>
      </c>
      <c r="C3930" s="1" t="str">
        <f>IF('📄 RON MIẾNG'!B525="","","Ron miếng")</f>
        <v>Ron miếng</v>
      </c>
      <c r="D3930" s="1" t="str">
        <f>IF('📄 RON MIẾNG'!B525="","",'📄 RON MIẾNG'!F525)</f>
        <v>Bộ</v>
      </c>
      <c r="E3930" s="13">
        <f>IF('📄 RON MIẾNG'!B525="","",'📄 RON MIẾNG'!G525)</f>
        <v>0</v>
      </c>
      <c r="F3930" s="13">
        <f>IF('📄 RON MIẾNG'!B525="","",'📄 RON MIẾNG'!H525)</f>
        <v>280000</v>
      </c>
      <c r="G3930" s="13">
        <f>IF('📄 RON MIẾNG'!B525="","",'📄 RON MIẾNG'!I525)</f>
        <v>300000</v>
      </c>
      <c r="H3930" s="13">
        <f>IF('📄 RON MIẾNG'!B525="","",'📄 RON MIẾNG'!J525)</f>
        <v>350000</v>
      </c>
      <c r="I3930" s="13">
        <f>IF('📄 RON MIẾNG'!B525="","",'📄 RON MIẾNG'!K525)</f>
        <v>0</v>
      </c>
      <c r="J3930" s="1" t="str">
        <f>IF('📄 RON MIẾNG'!B525="","","")</f>
        <v/>
      </c>
      <c r="L3930" s="1">
        <f>N(L3929)+IF(AND('🔎 TRA CỨU NHANH'!$C$2&lt;&gt;"",OR(ISNUMBER(SEARCH('🔎 TRA CỨU NHANH'!$C$2,$A3930)),ISNUMBER(SEARCH('🔎 TRA CỨU NHANH'!$C$2,$B3930)))),1,0)</f>
        <v>0</v>
      </c>
      <c r="M3930" s="1" t="str">
        <f t="shared" si="122"/>
        <v/>
      </c>
      <c r="N3930" s="1">
        <f>N(N3929)+IF(AND('💰 BÁO GIÁ'!$C$27&lt;&gt;"",OR(ISNUMBER(SEARCH('💰 BÁO GIÁ'!$C$27,$A3930)),ISNUMBER(SEARCH('💰 BÁO GIÁ'!$C$27,$B3930)))),1,0)</f>
        <v>0</v>
      </c>
      <c r="O3930" s="1" t="str">
        <f t="shared" si="123"/>
        <v/>
      </c>
    </row>
    <row r="3931" customHeight="1" spans="1:15">
      <c r="A3931" s="1" t="str">
        <f>IF('📄 RON MIẾNG'!B526="","",'📄 RON MIẾNG'!B526)</f>
        <v>HH081668</v>
      </c>
      <c r="B3931" s="1" t="str">
        <f>IF('📄 RON MIẾNG'!B526="","",'📄 RON MIẾNG'!C526)</f>
        <v>Ron miếng S6KT Thép - NICE IN</v>
      </c>
      <c r="C3931" s="1" t="str">
        <f>IF('📄 RON MIẾNG'!B526="","","Ron miếng")</f>
        <v>Ron miếng</v>
      </c>
      <c r="D3931" s="1" t="str">
        <f>IF('📄 RON MIẾNG'!B526="","",'📄 RON MIẾNG'!F526)</f>
        <v>Bộ</v>
      </c>
      <c r="E3931" s="13">
        <f>IF('📄 RON MIẾNG'!B526="","",'📄 RON MIẾNG'!G526)</f>
        <v>0</v>
      </c>
      <c r="F3931" s="13">
        <f>IF('📄 RON MIẾNG'!B526="","",'📄 RON MIẾNG'!H526)</f>
        <v>280000</v>
      </c>
      <c r="G3931" s="13">
        <f>IF('📄 RON MIẾNG'!B526="","",'📄 RON MIẾNG'!I526)</f>
        <v>300000</v>
      </c>
      <c r="H3931" s="13">
        <f>IF('📄 RON MIẾNG'!B526="","",'📄 RON MIẾNG'!J526)</f>
        <v>350000</v>
      </c>
      <c r="I3931" s="13">
        <f>IF('📄 RON MIẾNG'!B526="","",'📄 RON MIẾNG'!K526)</f>
        <v>0</v>
      </c>
      <c r="J3931" s="1" t="str">
        <f>IF('📄 RON MIẾNG'!B526="","","")</f>
        <v/>
      </c>
      <c r="L3931" s="1">
        <f>N(L3930)+IF(AND('🔎 TRA CỨU NHANH'!$C$2&lt;&gt;"",OR(ISNUMBER(SEARCH('🔎 TRA CỨU NHANH'!$C$2,$A3931)),ISNUMBER(SEARCH('🔎 TRA CỨU NHANH'!$C$2,$B3931)))),1,0)</f>
        <v>0</v>
      </c>
      <c r="M3931" s="1" t="str">
        <f t="shared" si="122"/>
        <v/>
      </c>
      <c r="N3931" s="1">
        <f>N(N3930)+IF(AND('💰 BÁO GIÁ'!$C$27&lt;&gt;"",OR(ISNUMBER(SEARCH('💰 BÁO GIÁ'!$C$27,$A3931)),ISNUMBER(SEARCH('💰 BÁO GIÁ'!$C$27,$B3931)))),1,0)</f>
        <v>0</v>
      </c>
      <c r="O3931" s="1" t="str">
        <f t="shared" si="123"/>
        <v/>
      </c>
    </row>
    <row r="3932" customHeight="1" spans="1:15">
      <c r="A3932" s="1" t="str">
        <f>IF('📄 RON MIẾNG'!B527="","",'📄 RON MIẾNG'!B527)</f>
        <v>HH076453</v>
      </c>
      <c r="B3932" s="1" t="str">
        <f>IF('📄 RON MIẾNG'!B527="","",'📄 RON MIẾNG'!C527)</f>
        <v>Ron miếng S6S amiang - MASAKO</v>
      </c>
      <c r="C3932" s="1" t="str">
        <f>IF('📄 RON MIẾNG'!B527="","","Ron miếng")</f>
        <v>Ron miếng</v>
      </c>
      <c r="D3932" s="1" t="str">
        <f>IF('📄 RON MIẾNG'!B527="","",'📄 RON MIẾNG'!F527)</f>
        <v>Cái</v>
      </c>
      <c r="E3932" s="13">
        <f>IF('📄 RON MIẾNG'!B527="","",'📄 RON MIẾNG'!G527)</f>
        <v>0</v>
      </c>
      <c r="F3932" s="13">
        <f>IF('📄 RON MIẾNG'!B527="","",'📄 RON MIẾNG'!H527)</f>
        <v>100000</v>
      </c>
      <c r="G3932" s="13">
        <f>IF('📄 RON MIẾNG'!B527="","",'📄 RON MIẾNG'!I527)</f>
        <v>120000</v>
      </c>
      <c r="H3932" s="13">
        <f>IF('📄 RON MIẾNG'!B527="","",'📄 RON MIẾNG'!J527)</f>
        <v>130000</v>
      </c>
      <c r="I3932" s="13">
        <f>IF('📄 RON MIẾNG'!B527="","",'📄 RON MIẾNG'!K527)</f>
        <v>0</v>
      </c>
      <c r="J3932" s="1" t="str">
        <f>IF('📄 RON MIẾNG'!B527="","","")</f>
        <v/>
      </c>
      <c r="L3932" s="1">
        <f>N(L3931)+IF(AND('🔎 TRA CỨU NHANH'!$C$2&lt;&gt;"",OR(ISNUMBER(SEARCH('🔎 TRA CỨU NHANH'!$C$2,$A3932)),ISNUMBER(SEARCH('🔎 TRA CỨU NHANH'!$C$2,$B3932)))),1,0)</f>
        <v>0</v>
      </c>
      <c r="M3932" s="1" t="str">
        <f t="shared" si="122"/>
        <v/>
      </c>
      <c r="N3932" s="1">
        <f>N(N3931)+IF(AND('💰 BÁO GIÁ'!$C$27&lt;&gt;"",OR(ISNUMBER(SEARCH('💰 BÁO GIÁ'!$C$27,$A3932)),ISNUMBER(SEARCH('💰 BÁO GIÁ'!$C$27,$B3932)))),1,0)</f>
        <v>0</v>
      </c>
      <c r="O3932" s="1" t="str">
        <f t="shared" si="123"/>
        <v/>
      </c>
    </row>
    <row r="3933" customHeight="1" spans="1:15">
      <c r="A3933" s="1" t="str">
        <f>IF('📄 RON MIẾNG'!B528="","",'📄 RON MIẾNG'!B528)</f>
        <v>HH078925</v>
      </c>
      <c r="B3933" s="1" t="str">
        <f>IF('📄 RON MIẾNG'!B528="","",'📄 RON MIẾNG'!C528)</f>
        <v>Ron miếng S6S amiang - NICE IN</v>
      </c>
      <c r="C3933" s="1" t="str">
        <f>IF('📄 RON MIẾNG'!B528="","","Ron miếng")</f>
        <v>Ron miếng</v>
      </c>
      <c r="D3933" s="1" t="str">
        <f>IF('📄 RON MIẾNG'!B528="","",'📄 RON MIẾNG'!F528)</f>
        <v>Cái</v>
      </c>
      <c r="E3933" s="13">
        <f>IF('📄 RON MIẾNG'!B528="","",'📄 RON MIẾNG'!G528)</f>
        <v>0</v>
      </c>
      <c r="F3933" s="13">
        <f>IF('📄 RON MIẾNG'!B528="","",'📄 RON MIẾNG'!H528)</f>
        <v>100000</v>
      </c>
      <c r="G3933" s="13">
        <f>IF('📄 RON MIẾNG'!B528="","",'📄 RON MIẾNG'!I528)</f>
        <v>120000</v>
      </c>
      <c r="H3933" s="13">
        <f>IF('📄 RON MIẾNG'!B528="","",'📄 RON MIẾNG'!J528)</f>
        <v>130000</v>
      </c>
      <c r="I3933" s="13">
        <f>IF('📄 RON MIẾNG'!B528="","",'📄 RON MIẾNG'!K528)</f>
        <v>0</v>
      </c>
      <c r="J3933" s="1" t="str">
        <f>IF('📄 RON MIẾNG'!B528="","","")</f>
        <v/>
      </c>
      <c r="L3933" s="1">
        <f>N(L3932)+IF(AND('🔎 TRA CỨU NHANH'!$C$2&lt;&gt;"",OR(ISNUMBER(SEARCH('🔎 TRA CỨU NHANH'!$C$2,$A3933)),ISNUMBER(SEARCH('🔎 TRA CỨU NHANH'!$C$2,$B3933)))),1,0)</f>
        <v>0</v>
      </c>
      <c r="M3933" s="1" t="str">
        <f t="shared" si="122"/>
        <v/>
      </c>
      <c r="N3933" s="1">
        <f>N(N3932)+IF(AND('💰 BÁO GIÁ'!$C$27&lt;&gt;"",OR(ISNUMBER(SEARCH('💰 BÁO GIÁ'!$C$27,$A3933)),ISNUMBER(SEARCH('💰 BÁO GIÁ'!$C$27,$B3933)))),1,0)</f>
        <v>0</v>
      </c>
      <c r="O3933" s="1" t="str">
        <f t="shared" si="123"/>
        <v/>
      </c>
    </row>
    <row r="3934" customHeight="1" spans="1:15">
      <c r="A3934" s="1" t="str">
        <f>IF('📄 RON MIẾNG'!B529="","",'📄 RON MIẾNG'!B529)</f>
        <v>HH081500</v>
      </c>
      <c r="B3934" s="1" t="str">
        <f>IF('📄 RON MIẾNG'!B529="","",'📄 RON MIẾNG'!C529)</f>
        <v>Ron miếng SD22 - Thép - DF</v>
      </c>
      <c r="C3934" s="1" t="str">
        <f>IF('📄 RON MIẾNG'!B529="","","Ron miếng")</f>
        <v>Ron miếng</v>
      </c>
      <c r="D3934" s="1" t="str">
        <f>IF('📄 RON MIẾNG'!B529="","",'📄 RON MIẾNG'!F529)</f>
        <v>Cái</v>
      </c>
      <c r="E3934" s="13">
        <f>IF('📄 RON MIẾNG'!B529="","",'📄 RON MIẾNG'!G529)</f>
        <v>0</v>
      </c>
      <c r="F3934" s="13">
        <f>IF('📄 RON MIẾNG'!B529="","",'📄 RON MIẾNG'!H529)</f>
        <v>160000</v>
      </c>
      <c r="G3934" s="13">
        <f>IF('📄 RON MIẾNG'!B529="","",'📄 RON MIẾNG'!I529)</f>
        <v>170000</v>
      </c>
      <c r="H3934" s="13">
        <f>IF('📄 RON MIẾNG'!B529="","",'📄 RON MIẾNG'!J529)</f>
        <v>180000</v>
      </c>
      <c r="I3934" s="13">
        <f>IF('📄 RON MIẾNG'!B529="","",'📄 RON MIẾNG'!K529)</f>
        <v>0</v>
      </c>
      <c r="J3934" s="1" t="str">
        <f>IF('📄 RON MIẾNG'!B529="","","")</f>
        <v/>
      </c>
      <c r="L3934" s="1">
        <f>N(L3933)+IF(AND('🔎 TRA CỨU NHANH'!$C$2&lt;&gt;"",OR(ISNUMBER(SEARCH('🔎 TRA CỨU NHANH'!$C$2,$A3934)),ISNUMBER(SEARCH('🔎 TRA CỨU NHANH'!$C$2,$B3934)))),1,0)</f>
        <v>0</v>
      </c>
      <c r="M3934" s="1" t="str">
        <f t="shared" si="122"/>
        <v/>
      </c>
      <c r="N3934" s="1">
        <f>N(N3933)+IF(AND('💰 BÁO GIÁ'!$C$27&lt;&gt;"",OR(ISNUMBER(SEARCH('💰 BÁO GIÁ'!$C$27,$A3934)),ISNUMBER(SEARCH('💰 BÁO GIÁ'!$C$27,$B3934)))),1,0)</f>
        <v>0</v>
      </c>
      <c r="O3934" s="1" t="str">
        <f t="shared" si="123"/>
        <v/>
      </c>
    </row>
    <row r="3935" customHeight="1" spans="1:15">
      <c r="A3935" s="1" t="str">
        <f>IF('📄 RON MIẾNG'!B530="","",'📄 RON MIẾNG'!B530)</f>
        <v>HH081531</v>
      </c>
      <c r="B3935" s="1" t="str">
        <f>IF('📄 RON MIẾNG'!B530="","",'📄 RON MIẾNG'!C530)</f>
        <v>Ron miếng SD23/SD25 (S) - Pacific</v>
      </c>
      <c r="C3935" s="1" t="str">
        <f>IF('📄 RON MIẾNG'!B530="","","Ron miếng")</f>
        <v>Ron miếng</v>
      </c>
      <c r="D3935" s="1" t="str">
        <f>IF('📄 RON MIẾNG'!B530="","",'📄 RON MIẾNG'!F530)</f>
        <v>Cái</v>
      </c>
      <c r="E3935" s="13">
        <f>IF('📄 RON MIẾNG'!B530="","",'📄 RON MIẾNG'!G530)</f>
        <v>0</v>
      </c>
      <c r="F3935" s="13">
        <f>IF('📄 RON MIẾNG'!B530="","",'📄 RON MIẾNG'!H530)</f>
        <v>0</v>
      </c>
      <c r="G3935" s="13">
        <f>IF('📄 RON MIẾNG'!B530="","",'📄 RON MIẾNG'!I530)</f>
        <v>0</v>
      </c>
      <c r="H3935" s="13">
        <f>IF('📄 RON MIẾNG'!B530="","",'📄 RON MIẾNG'!J530)</f>
        <v>0</v>
      </c>
      <c r="I3935" s="13">
        <f>IF('📄 RON MIẾNG'!B530="","",'📄 RON MIẾNG'!K530)</f>
        <v>0</v>
      </c>
      <c r="J3935" s="1" t="str">
        <f>IF('📄 RON MIẾNG'!B530="","","")</f>
        <v/>
      </c>
      <c r="L3935" s="1">
        <f>N(L3934)+IF(AND('🔎 TRA CỨU NHANH'!$C$2&lt;&gt;"",OR(ISNUMBER(SEARCH('🔎 TRA CỨU NHANH'!$C$2,$A3935)),ISNUMBER(SEARCH('🔎 TRA CỨU NHANH'!$C$2,$B3935)))),1,0)</f>
        <v>0</v>
      </c>
      <c r="M3935" s="1" t="str">
        <f t="shared" si="122"/>
        <v/>
      </c>
      <c r="N3935" s="1">
        <f>N(N3934)+IF(AND('💰 BÁO GIÁ'!$C$27&lt;&gt;"",OR(ISNUMBER(SEARCH('💰 BÁO GIÁ'!$C$27,$A3935)),ISNUMBER(SEARCH('💰 BÁO GIÁ'!$C$27,$B3935)))),1,0)</f>
        <v>0</v>
      </c>
      <c r="O3935" s="1" t="str">
        <f t="shared" si="123"/>
        <v/>
      </c>
    </row>
    <row r="3936" customHeight="1" spans="1:15">
      <c r="A3936" s="1" t="str">
        <f>IF('📄 RON MIẾNG'!B531="","",'📄 RON MIẾNG'!B531)</f>
        <v>HH080481</v>
      </c>
      <c r="B3936" s="1" t="str">
        <f>IF('📄 RON MIẾNG'!B531="","",'📄 RON MIẾNG'!C531)</f>
        <v>Ron miếng Shangchai D4114 - Thép - DF</v>
      </c>
      <c r="C3936" s="1" t="str">
        <f>IF('📄 RON MIẾNG'!B531="","","Ron miếng")</f>
        <v>Ron miếng</v>
      </c>
      <c r="D3936" s="1" t="str">
        <f>IF('📄 RON MIẾNG'!B531="","",'📄 RON MIẾNG'!F531)</f>
        <v>Cái</v>
      </c>
      <c r="E3936" s="13">
        <f>IF('📄 RON MIẾNG'!B531="","",'📄 RON MIẾNG'!G531)</f>
        <v>0</v>
      </c>
      <c r="F3936" s="13">
        <f>IF('📄 RON MIẾNG'!B531="","",'📄 RON MIẾNG'!H531)</f>
        <v>250000</v>
      </c>
      <c r="G3936" s="13">
        <f>IF('📄 RON MIẾNG'!B531="","",'📄 RON MIẾNG'!I531)</f>
        <v>270000</v>
      </c>
      <c r="H3936" s="13">
        <f>IF('📄 RON MIẾNG'!B531="","",'📄 RON MIẾNG'!J531)</f>
        <v>300000</v>
      </c>
      <c r="I3936" s="13">
        <f>IF('📄 RON MIẾNG'!B531="","",'📄 RON MIẾNG'!K531)</f>
        <v>0</v>
      </c>
      <c r="J3936" s="1" t="str">
        <f>IF('📄 RON MIẾNG'!B531="","","")</f>
        <v/>
      </c>
      <c r="L3936" s="1">
        <f>N(L3935)+IF(AND('🔎 TRA CỨU NHANH'!$C$2&lt;&gt;"",OR(ISNUMBER(SEARCH('🔎 TRA CỨU NHANH'!$C$2,$A3936)),ISNUMBER(SEARCH('🔎 TRA CỨU NHANH'!$C$2,$B3936)))),1,0)</f>
        <v>0</v>
      </c>
      <c r="M3936" s="1" t="str">
        <f t="shared" si="122"/>
        <v/>
      </c>
      <c r="N3936" s="1">
        <f>N(N3935)+IF(AND('💰 BÁO GIÁ'!$C$27&lt;&gt;"",OR(ISNUMBER(SEARCH('💰 BÁO GIÁ'!$C$27,$A3936)),ISNUMBER(SEARCH('💰 BÁO GIÁ'!$C$27,$B3936)))),1,0)</f>
        <v>0</v>
      </c>
      <c r="O3936" s="1" t="str">
        <f t="shared" si="123"/>
        <v/>
      </c>
    </row>
    <row r="3937" customHeight="1" spans="1:15">
      <c r="A3937" s="1" t="str">
        <f>IF('📄 RON MIẾNG'!B532="","",'📄 RON MIẾNG'!B532)</f>
        <v>HH080482</v>
      </c>
      <c r="B3937" s="1" t="str">
        <f>IF('📄 RON MIẾNG'!B532="","",'📄 RON MIẾNG'!C532)</f>
        <v>Ron miếng Shangchai D6114 - Thép - DF</v>
      </c>
      <c r="C3937" s="1" t="str">
        <f>IF('📄 RON MIẾNG'!B532="","","Ron miếng")</f>
        <v>Ron miếng</v>
      </c>
      <c r="D3937" s="1" t="str">
        <f>IF('📄 RON MIẾNG'!B532="","",'📄 RON MIẾNG'!F532)</f>
        <v>Cái</v>
      </c>
      <c r="E3937" s="13">
        <f>IF('📄 RON MIẾNG'!B532="","",'📄 RON MIẾNG'!G532)</f>
        <v>0</v>
      </c>
      <c r="F3937" s="13">
        <f>IF('📄 RON MIẾNG'!B532="","",'📄 RON MIẾNG'!H532)</f>
        <v>250000</v>
      </c>
      <c r="G3937" s="13">
        <f>IF('📄 RON MIẾNG'!B532="","",'📄 RON MIẾNG'!I532)</f>
        <v>270000</v>
      </c>
      <c r="H3937" s="13">
        <f>IF('📄 RON MIẾNG'!B532="","",'📄 RON MIẾNG'!J532)</f>
        <v>300000</v>
      </c>
      <c r="I3937" s="13">
        <f>IF('📄 RON MIẾNG'!B532="","",'📄 RON MIẾNG'!K532)</f>
        <v>0</v>
      </c>
      <c r="J3937" s="1" t="str">
        <f>IF('📄 RON MIẾNG'!B532="","","")</f>
        <v/>
      </c>
      <c r="L3937" s="1">
        <f>N(L3936)+IF(AND('🔎 TRA CỨU NHANH'!$C$2&lt;&gt;"",OR(ISNUMBER(SEARCH('🔎 TRA CỨU NHANH'!$C$2,$A3937)),ISNUMBER(SEARCH('🔎 TRA CỨU NHANH'!$C$2,$B3937)))),1,0)</f>
        <v>0</v>
      </c>
      <c r="M3937" s="1" t="str">
        <f t="shared" si="122"/>
        <v/>
      </c>
      <c r="N3937" s="1">
        <f>N(N3936)+IF(AND('💰 BÁO GIÁ'!$C$27&lt;&gt;"",OR(ISNUMBER(SEARCH('💰 BÁO GIÁ'!$C$27,$A3937)),ISNUMBER(SEARCH('💰 BÁO GIÁ'!$C$27,$B3937)))),1,0)</f>
        <v>0</v>
      </c>
      <c r="O3937" s="1" t="str">
        <f t="shared" si="123"/>
        <v/>
      </c>
    </row>
    <row r="3938" customHeight="1" spans="1:15">
      <c r="A3938" s="1" t="str">
        <f>IF('📄 RON MIẾNG'!B533="","",'📄 RON MIẾNG'!B533)</f>
        <v>HH078088</v>
      </c>
      <c r="B3938" s="1" t="str">
        <f>IF('📄 RON MIẾNG'!B533="","",'📄 RON MIẾNG'!C533)</f>
        <v>Ron miếng Suzuki F10A, amiang - DF</v>
      </c>
      <c r="C3938" s="1" t="str">
        <f>IF('📄 RON MIẾNG'!B533="","","Ron miếng")</f>
        <v>Ron miếng</v>
      </c>
      <c r="D3938" s="1" t="str">
        <f>IF('📄 RON MIẾNG'!B533="","",'📄 RON MIẾNG'!F533)</f>
        <v>Cái</v>
      </c>
      <c r="E3938" s="13">
        <f>IF('📄 RON MIẾNG'!B533="","",'📄 RON MIẾNG'!G533)</f>
        <v>0</v>
      </c>
      <c r="F3938" s="13">
        <f>IF('📄 RON MIẾNG'!B533="","",'📄 RON MIẾNG'!H533)</f>
        <v>65000</v>
      </c>
      <c r="G3938" s="13">
        <f>IF('📄 RON MIẾNG'!B533="","",'📄 RON MIẾNG'!I533)</f>
        <v>80000</v>
      </c>
      <c r="H3938" s="13">
        <f>IF('📄 RON MIẾNG'!B533="","",'📄 RON MIẾNG'!J533)</f>
        <v>100000</v>
      </c>
      <c r="I3938" s="13">
        <f>IF('📄 RON MIẾNG'!B533="","",'📄 RON MIẾNG'!K533)</f>
        <v>0</v>
      </c>
      <c r="J3938" s="1" t="str">
        <f>IF('📄 RON MIẾNG'!B533="","","")</f>
        <v/>
      </c>
      <c r="L3938" s="1">
        <f>N(L3937)+IF(AND('🔎 TRA CỨU NHANH'!$C$2&lt;&gt;"",OR(ISNUMBER(SEARCH('🔎 TRA CỨU NHANH'!$C$2,$A3938)),ISNUMBER(SEARCH('🔎 TRA CỨU NHANH'!$C$2,$B3938)))),1,0)</f>
        <v>0</v>
      </c>
      <c r="M3938" s="1" t="str">
        <f t="shared" si="122"/>
        <v/>
      </c>
      <c r="N3938" s="1">
        <f>N(N3937)+IF(AND('💰 BÁO GIÁ'!$C$27&lt;&gt;"",OR(ISNUMBER(SEARCH('💰 BÁO GIÁ'!$C$27,$A3938)),ISNUMBER(SEARCH('💰 BÁO GIÁ'!$C$27,$B3938)))),1,0)</f>
        <v>0</v>
      </c>
      <c r="O3938" s="1" t="str">
        <f t="shared" si="123"/>
        <v/>
      </c>
    </row>
    <row r="3939" customHeight="1" spans="1:15">
      <c r="A3939" s="1" t="str">
        <f>IF('📄 RON MIẾNG'!B534="","",'📄 RON MIẾNG'!B534)</f>
        <v>HH082528</v>
      </c>
      <c r="B3939" s="1" t="str">
        <f>IF('📄 RON MIẾNG'!B534="","",'📄 RON MIẾNG'!C534)</f>
        <v>Ron miếng TD25 Thép (lỗ sơ mi 95) - NICE IN</v>
      </c>
      <c r="C3939" s="1" t="str">
        <f>IF('📄 RON MIẾNG'!B534="","","Ron miếng")</f>
        <v>Ron miếng</v>
      </c>
      <c r="D3939" s="1" t="str">
        <f>IF('📄 RON MIẾNG'!B534="","",'📄 RON MIẾNG'!F534)</f>
        <v>Cái</v>
      </c>
      <c r="E3939" s="13">
        <f>IF('📄 RON MIẾNG'!B534="","",'📄 RON MIẾNG'!G534)</f>
        <v>0</v>
      </c>
      <c r="F3939" s="13">
        <f>IF('📄 RON MIẾNG'!B534="","",'📄 RON MIẾNG'!H534)</f>
        <v>120000</v>
      </c>
      <c r="G3939" s="13">
        <f>IF('📄 RON MIẾNG'!B534="","",'📄 RON MIẾNG'!I534)</f>
        <v>130000</v>
      </c>
      <c r="H3939" s="13">
        <f>IF('📄 RON MIẾNG'!B534="","",'📄 RON MIẾNG'!J534)</f>
        <v>150000</v>
      </c>
      <c r="I3939" s="13">
        <f>IF('📄 RON MIẾNG'!B534="","",'📄 RON MIẾNG'!K534)</f>
        <v>0</v>
      </c>
      <c r="J3939" s="1" t="str">
        <f>IF('📄 RON MIẾNG'!B534="","","")</f>
        <v/>
      </c>
      <c r="L3939" s="1">
        <f>N(L3938)+IF(AND('🔎 TRA CỨU NHANH'!$C$2&lt;&gt;"",OR(ISNUMBER(SEARCH('🔎 TRA CỨU NHANH'!$C$2,$A3939)),ISNUMBER(SEARCH('🔎 TRA CỨU NHANH'!$C$2,$B3939)))),1,0)</f>
        <v>0</v>
      </c>
      <c r="M3939" s="1" t="str">
        <f t="shared" si="122"/>
        <v/>
      </c>
      <c r="N3939" s="1">
        <f>N(N3938)+IF(AND('💰 BÁO GIÁ'!$C$27&lt;&gt;"",OR(ISNUMBER(SEARCH('💰 BÁO GIÁ'!$C$27,$A3939)),ISNUMBER(SEARCH('💰 BÁO GIÁ'!$C$27,$B3939)))),1,0)</f>
        <v>0</v>
      </c>
      <c r="O3939" s="1" t="str">
        <f t="shared" si="123"/>
        <v/>
      </c>
    </row>
    <row r="3940" customHeight="1" spans="1:15">
      <c r="A3940" s="1" t="str">
        <f>IF('📄 RON MIẾNG'!B535="","",'📄 RON MIẾNG'!B535)</f>
        <v>HH076270</v>
      </c>
      <c r="B3940" s="1" t="str">
        <f>IF('📄 RON MIẾNG'!B535="","",'📄 RON MIẾNG'!C535)</f>
        <v>Ron miếng TD25 Thép - MASAKO</v>
      </c>
      <c r="C3940" s="1" t="str">
        <f>IF('📄 RON MIẾNG'!B535="","","Ron miếng")</f>
        <v>Ron miếng</v>
      </c>
      <c r="D3940" s="1" t="str">
        <f>IF('📄 RON MIẾNG'!B535="","",'📄 RON MIẾNG'!F535)</f>
        <v>Cái</v>
      </c>
      <c r="E3940" s="13">
        <f>IF('📄 RON MIẾNG'!B535="","",'📄 RON MIẾNG'!G535)</f>
        <v>0</v>
      </c>
      <c r="F3940" s="13">
        <f>IF('📄 RON MIẾNG'!B535="","",'📄 RON MIẾNG'!H535)</f>
        <v>120000</v>
      </c>
      <c r="G3940" s="13">
        <f>IF('📄 RON MIẾNG'!B535="","",'📄 RON MIẾNG'!I535)</f>
        <v>130000</v>
      </c>
      <c r="H3940" s="13">
        <f>IF('📄 RON MIẾNG'!B535="","",'📄 RON MIẾNG'!J535)</f>
        <v>150000</v>
      </c>
      <c r="I3940" s="13">
        <f>IF('📄 RON MIẾNG'!B535="","",'📄 RON MIẾNG'!K535)</f>
        <v>0</v>
      </c>
      <c r="J3940" s="1" t="str">
        <f>IF('📄 RON MIẾNG'!B535="","","")</f>
        <v/>
      </c>
      <c r="L3940" s="1">
        <f>N(L3939)+IF(AND('🔎 TRA CỨU NHANH'!$C$2&lt;&gt;"",OR(ISNUMBER(SEARCH('🔎 TRA CỨU NHANH'!$C$2,$A3940)),ISNUMBER(SEARCH('🔎 TRA CỨU NHANH'!$C$2,$B3940)))),1,0)</f>
        <v>0</v>
      </c>
      <c r="M3940" s="1" t="str">
        <f t="shared" si="122"/>
        <v/>
      </c>
      <c r="N3940" s="1">
        <f>N(N3939)+IF(AND('💰 BÁO GIÁ'!$C$27&lt;&gt;"",OR(ISNUMBER(SEARCH('💰 BÁO GIÁ'!$C$27,$A3940)),ISNUMBER(SEARCH('💰 BÁO GIÁ'!$C$27,$B3940)))),1,0)</f>
        <v>0</v>
      </c>
      <c r="O3940" s="1" t="str">
        <f t="shared" si="123"/>
        <v/>
      </c>
    </row>
    <row r="3941" customHeight="1" spans="1:15">
      <c r="A3941" s="1" t="str">
        <f>IF('📄 RON MIẾNG'!B536="","",'📄 RON MIẾNG'!B536)</f>
        <v>HH077338</v>
      </c>
      <c r="B3941" s="1" t="str">
        <f>IF('📄 RON MIẾNG'!B536="","",'📄 RON MIẾNG'!C536)</f>
        <v>Ron miếng V2607 Thép - NICE IN</v>
      </c>
      <c r="C3941" s="1" t="str">
        <f>IF('📄 RON MIẾNG'!B536="","","Ron miếng")</f>
        <v>Ron miếng</v>
      </c>
      <c r="D3941" s="1" t="str">
        <f>IF('📄 RON MIẾNG'!B536="","",'📄 RON MIẾNG'!F536)</f>
        <v>Cái</v>
      </c>
      <c r="E3941" s="13">
        <f>IF('📄 RON MIẾNG'!B536="","",'📄 RON MIẾNG'!G536)</f>
        <v>0</v>
      </c>
      <c r="F3941" s="13">
        <f>IF('📄 RON MIẾNG'!B536="","",'📄 RON MIẾNG'!H536)</f>
        <v>260000</v>
      </c>
      <c r="G3941" s="13">
        <f>IF('📄 RON MIẾNG'!B536="","",'📄 RON MIẾNG'!I536)</f>
        <v>280000</v>
      </c>
      <c r="H3941" s="13">
        <f>IF('📄 RON MIẾNG'!B536="","",'📄 RON MIẾNG'!J536)</f>
        <v>300000</v>
      </c>
      <c r="I3941" s="13">
        <f>IF('📄 RON MIẾNG'!B536="","",'📄 RON MIẾNG'!K536)</f>
        <v>0</v>
      </c>
      <c r="J3941" s="1" t="str">
        <f>IF('📄 RON MIẾNG'!B536="","","")</f>
        <v/>
      </c>
      <c r="L3941" s="1">
        <f>N(L3940)+IF(AND('🔎 TRA CỨU NHANH'!$C$2&lt;&gt;"",OR(ISNUMBER(SEARCH('🔎 TRA CỨU NHANH'!$C$2,$A3941)),ISNUMBER(SEARCH('🔎 TRA CỨU NHANH'!$C$2,$B3941)))),1,0)</f>
        <v>0</v>
      </c>
      <c r="M3941" s="1" t="str">
        <f t="shared" si="122"/>
        <v/>
      </c>
      <c r="N3941" s="1">
        <f>N(N3940)+IF(AND('💰 BÁO GIÁ'!$C$27&lt;&gt;"",OR(ISNUMBER(SEARCH('💰 BÁO GIÁ'!$C$27,$A3941)),ISNUMBER(SEARCH('💰 BÁO GIÁ'!$C$27,$B3941)))),1,0)</f>
        <v>0</v>
      </c>
      <c r="O3941" s="1" t="str">
        <f t="shared" si="123"/>
        <v/>
      </c>
    </row>
    <row r="3942" customHeight="1" spans="1:15">
      <c r="A3942" s="1" t="str">
        <f>IF('📄 RON MIẾNG'!B537="","",'📄 RON MIẾNG'!B537)</f>
        <v>HH077850</v>
      </c>
      <c r="B3942" s="1" t="str">
        <f>IF('📄 RON MIẾNG'!B537="","",'📄 RON MIẾNG'!C537)</f>
        <v>Ron miếng V3300 thép - PACIFIC</v>
      </c>
      <c r="C3942" s="1" t="str">
        <f>IF('📄 RON MIẾNG'!B537="","","Ron miếng")</f>
        <v>Ron miếng</v>
      </c>
      <c r="D3942" s="1" t="str">
        <f>IF('📄 RON MIẾNG'!B537="","",'📄 RON MIẾNG'!F537)</f>
        <v>Cái</v>
      </c>
      <c r="E3942" s="13">
        <f>IF('📄 RON MIẾNG'!B537="","",'📄 RON MIẾNG'!G537)</f>
        <v>0</v>
      </c>
      <c r="F3942" s="13">
        <f>IF('📄 RON MIẾNG'!B537="","",'📄 RON MIẾNG'!H537)</f>
        <v>0</v>
      </c>
      <c r="G3942" s="13">
        <f>IF('📄 RON MIẾNG'!B537="","",'📄 RON MIẾNG'!I537)</f>
        <v>0</v>
      </c>
      <c r="H3942" s="13">
        <f>IF('📄 RON MIẾNG'!B537="","",'📄 RON MIẾNG'!J537)</f>
        <v>0</v>
      </c>
      <c r="I3942" s="13">
        <f>IF('📄 RON MIẾNG'!B537="","",'📄 RON MIẾNG'!K537)</f>
        <v>0</v>
      </c>
      <c r="J3942" s="1" t="str">
        <f>IF('📄 RON MIẾNG'!B537="","","")</f>
        <v/>
      </c>
      <c r="L3942" s="1">
        <f>N(L3941)+IF(AND('🔎 TRA CỨU NHANH'!$C$2&lt;&gt;"",OR(ISNUMBER(SEARCH('🔎 TRA CỨU NHANH'!$C$2,$A3942)),ISNUMBER(SEARCH('🔎 TRA CỨU NHANH'!$C$2,$B3942)))),1,0)</f>
        <v>0</v>
      </c>
      <c r="M3942" s="1" t="str">
        <f t="shared" si="122"/>
        <v/>
      </c>
      <c r="N3942" s="1">
        <f>N(N3941)+IF(AND('💰 BÁO GIÁ'!$C$27&lt;&gt;"",OR(ISNUMBER(SEARCH('💰 BÁO GIÁ'!$C$27,$A3942)),ISNUMBER(SEARCH('💰 BÁO GIÁ'!$C$27,$B3942)))),1,0)</f>
        <v>0</v>
      </c>
      <c r="O3942" s="1" t="str">
        <f t="shared" si="123"/>
        <v/>
      </c>
    </row>
    <row r="3943" customHeight="1" spans="1:15">
      <c r="A3943" s="1" t="str">
        <f>IF('📄 RON MIẾNG'!B538="","",'📄 RON MIẾNG'!B538)</f>
        <v>HH080437</v>
      </c>
      <c r="B3943" s="1" t="str">
        <f>IF('📄 RON MIẾNG'!B538="","",'📄 RON MIẾNG'!C538)</f>
        <v>Ron miếng V3307 Thép Inox - MASAKO</v>
      </c>
      <c r="C3943" s="1" t="str">
        <f>IF('📄 RON MIẾNG'!B538="","","Ron miếng")</f>
        <v>Ron miếng</v>
      </c>
      <c r="D3943" s="1" t="str">
        <f>IF('📄 RON MIẾNG'!B538="","",'📄 RON MIẾNG'!F538)</f>
        <v>Cái</v>
      </c>
      <c r="E3943" s="13">
        <f>IF('📄 RON MIẾNG'!B538="","",'📄 RON MIẾNG'!G538)</f>
        <v>0</v>
      </c>
      <c r="F3943" s="13">
        <f>IF('📄 RON MIẾNG'!B538="","",'📄 RON MIẾNG'!H538)</f>
        <v>230000</v>
      </c>
      <c r="G3943" s="13">
        <f>IF('📄 RON MIẾNG'!B538="","",'📄 RON MIẾNG'!I538)</f>
        <v>250000</v>
      </c>
      <c r="H3943" s="13">
        <f>IF('📄 RON MIẾNG'!B538="","",'📄 RON MIẾNG'!J538)</f>
        <v>270000</v>
      </c>
      <c r="I3943" s="13">
        <f>IF('📄 RON MIẾNG'!B538="","",'📄 RON MIẾNG'!K538)</f>
        <v>0</v>
      </c>
      <c r="J3943" s="1" t="str">
        <f>IF('📄 RON MIẾNG'!B538="","","")</f>
        <v/>
      </c>
      <c r="L3943" s="1">
        <f>N(L3942)+IF(AND('🔎 TRA CỨU NHANH'!$C$2&lt;&gt;"",OR(ISNUMBER(SEARCH('🔎 TRA CỨU NHANH'!$C$2,$A3943)),ISNUMBER(SEARCH('🔎 TRA CỨU NHANH'!$C$2,$B3943)))),1,0)</f>
        <v>0</v>
      </c>
      <c r="M3943" s="1" t="str">
        <f t="shared" si="122"/>
        <v/>
      </c>
      <c r="N3943" s="1">
        <f>N(N3942)+IF(AND('💰 BÁO GIÁ'!$C$27&lt;&gt;"",OR(ISNUMBER(SEARCH('💰 BÁO GIÁ'!$C$27,$A3943)),ISNUMBER(SEARCH('💰 BÁO GIÁ'!$C$27,$B3943)))),1,0)</f>
        <v>0</v>
      </c>
      <c r="O3943" s="1" t="str">
        <f t="shared" si="123"/>
        <v/>
      </c>
    </row>
    <row r="3944" customHeight="1" spans="1:15">
      <c r="A3944" s="1" t="str">
        <f>IF('📄 RON MIẾNG'!B539="","",'📄 RON MIẾNG'!B539)</f>
        <v>HH077337</v>
      </c>
      <c r="B3944" s="1" t="str">
        <f>IF('📄 RON MIẾNG'!B539="","",'📄 RON MIẾNG'!C539)</f>
        <v>Ron miếng V4000 graphite - NICE IN</v>
      </c>
      <c r="C3944" s="1" t="str">
        <f>IF('📄 RON MIẾNG'!B539="","","Ron miếng")</f>
        <v>Ron miếng</v>
      </c>
      <c r="D3944" s="1" t="str">
        <f>IF('📄 RON MIẾNG'!B539="","",'📄 RON MIẾNG'!F539)</f>
        <v>Cái</v>
      </c>
      <c r="E3944" s="13">
        <f>IF('📄 RON MIẾNG'!B539="","",'📄 RON MIẾNG'!G539)</f>
        <v>0</v>
      </c>
      <c r="F3944" s="13">
        <f>IF('📄 RON MIẾNG'!B539="","",'📄 RON MIẾNG'!H539)</f>
        <v>280000</v>
      </c>
      <c r="G3944" s="13">
        <f>IF('📄 RON MIẾNG'!B539="","",'📄 RON MIẾNG'!I539)</f>
        <v>300000</v>
      </c>
      <c r="H3944" s="13">
        <f>IF('📄 RON MIẾNG'!B539="","",'📄 RON MIẾNG'!J539)</f>
        <v>350000</v>
      </c>
      <c r="I3944" s="13">
        <f>IF('📄 RON MIẾNG'!B539="","",'📄 RON MIẾNG'!K539)</f>
        <v>0</v>
      </c>
      <c r="J3944" s="1" t="str">
        <f>IF('📄 RON MIẾNG'!B539="","","")</f>
        <v/>
      </c>
      <c r="L3944" s="1">
        <f>N(L3943)+IF(AND('🔎 TRA CỨU NHANH'!$C$2&lt;&gt;"",OR(ISNUMBER(SEARCH('🔎 TRA CỨU NHANH'!$C$2,$A3944)),ISNUMBER(SEARCH('🔎 TRA CỨU NHANH'!$C$2,$B3944)))),1,0)</f>
        <v>0</v>
      </c>
      <c r="M3944" s="1" t="str">
        <f t="shared" si="122"/>
        <v/>
      </c>
      <c r="N3944" s="1">
        <f>N(N3943)+IF(AND('💰 BÁO GIÁ'!$C$27&lt;&gt;"",OR(ISNUMBER(SEARCH('💰 BÁO GIÁ'!$C$27,$A3944)),ISNUMBER(SEARCH('💰 BÁO GIÁ'!$C$27,$B3944)))),1,0)</f>
        <v>0</v>
      </c>
      <c r="O3944" s="1" t="str">
        <f t="shared" si="123"/>
        <v/>
      </c>
    </row>
    <row r="3945" customHeight="1" spans="1:15">
      <c r="A3945" s="1" t="str">
        <f>IF('📄 RON MIẾNG'!B540="","",'📄 RON MIẾNG'!B540)</f>
        <v>HH070859</v>
      </c>
      <c r="B3945" s="1" t="str">
        <f>IF('📄 RON MIẾNG'!B540="","",'📄 RON MIẾNG'!C540)</f>
        <v>Ron miếng Vol D8K/ TCD2013-L06-4V, Thép (TAD762VE) - NICE IN</v>
      </c>
      <c r="C3945" s="1" t="str">
        <f>IF('📄 RON MIẾNG'!B540="","","Ron miếng")</f>
        <v>Ron miếng</v>
      </c>
      <c r="D3945" s="1" t="str">
        <f>IF('📄 RON MIẾNG'!B540="","",'📄 RON MIẾNG'!F540)</f>
        <v>Cái</v>
      </c>
      <c r="E3945" s="13">
        <f>IF('📄 RON MIẾNG'!B540="","",'📄 RON MIẾNG'!G540)</f>
        <v>0</v>
      </c>
      <c r="F3945" s="13">
        <f>IF('📄 RON MIẾNG'!B540="","",'📄 RON MIẾNG'!H540)</f>
        <v>600000</v>
      </c>
      <c r="G3945" s="13">
        <f>IF('📄 RON MIẾNG'!B540="","",'📄 RON MIẾNG'!I540)</f>
        <v>650000</v>
      </c>
      <c r="H3945" s="13">
        <f>IF('📄 RON MIẾNG'!B540="","",'📄 RON MIẾNG'!J540)</f>
        <v>700000</v>
      </c>
      <c r="I3945" s="13">
        <f>IF('📄 RON MIẾNG'!B540="","",'📄 RON MIẾNG'!K540)</f>
        <v>0</v>
      </c>
      <c r="J3945" s="1" t="str">
        <f>IF('📄 RON MIẾNG'!B540="","","")</f>
        <v/>
      </c>
      <c r="L3945" s="1">
        <f>N(L3944)+IF(AND('🔎 TRA CỨU NHANH'!$C$2&lt;&gt;"",OR(ISNUMBER(SEARCH('🔎 TRA CỨU NHANH'!$C$2,$A3945)),ISNUMBER(SEARCH('🔎 TRA CỨU NHANH'!$C$2,$B3945)))),1,0)</f>
        <v>0</v>
      </c>
      <c r="M3945" s="1" t="str">
        <f t="shared" si="122"/>
        <v/>
      </c>
      <c r="N3945" s="1">
        <f>N(N3944)+IF(AND('💰 BÁO GIÁ'!$C$27&lt;&gt;"",OR(ISNUMBER(SEARCH('💰 BÁO GIÁ'!$C$27,$A3945)),ISNUMBER(SEARCH('💰 BÁO GIÁ'!$C$27,$B3945)))),1,0)</f>
        <v>0</v>
      </c>
      <c r="O3945" s="1" t="str">
        <f t="shared" si="123"/>
        <v/>
      </c>
    </row>
    <row r="3946" customHeight="1" spans="1:15">
      <c r="A3946" s="1" t="str">
        <f>IF('📄 RON MIẾNG'!B541="","",'📄 RON MIẾNG'!B541)</f>
        <v/>
      </c>
      <c r="B3946" s="1" t="str">
        <f>IF('📄 RON MIẾNG'!B541="","",'📄 RON MIẾNG'!C541)</f>
        <v/>
      </c>
      <c r="C3946" s="1" t="str">
        <f>IF('📄 RON MIẾNG'!B541="","","Ron miếng")</f>
        <v/>
      </c>
      <c r="D3946" s="1" t="str">
        <f>IF('📄 RON MIẾNG'!B541="","",'📄 RON MIẾNG'!F541)</f>
        <v/>
      </c>
      <c r="E3946" s="1" t="str">
        <f>IF('📄 RON MIẾNG'!B541="","",'📄 RON MIẾNG'!G541)</f>
        <v/>
      </c>
      <c r="F3946" s="1" t="str">
        <f>IF('📄 RON MIẾNG'!B541="","",'📄 RON MIẾNG'!H541)</f>
        <v/>
      </c>
      <c r="G3946" s="1" t="str">
        <f>IF('📄 RON MIẾNG'!B541="","",'📄 RON MIẾNG'!I541)</f>
        <v/>
      </c>
      <c r="H3946" s="1" t="str">
        <f>IF('📄 RON MIẾNG'!B541="","",'📄 RON MIẾNG'!J541)</f>
        <v/>
      </c>
      <c r="I3946" s="1" t="str">
        <f>IF('📄 RON MIẾNG'!B541="","",'📄 RON MIẾNG'!K541)</f>
        <v/>
      </c>
      <c r="J3946" s="1" t="str">
        <f>IF('📄 RON MIẾNG'!B541="","","")</f>
        <v/>
      </c>
      <c r="L3946" s="1">
        <f>N(L3945)+IF(AND('🔎 TRA CỨU NHANH'!$C$2&lt;&gt;"",OR(ISNUMBER(SEARCH('🔎 TRA CỨU NHANH'!$C$2,$A3946)),ISNUMBER(SEARCH('🔎 TRA CỨU NHANH'!$C$2,$B3946)))),1,0)</f>
        <v>0</v>
      </c>
      <c r="M3946" s="1" t="str">
        <f t="shared" si="122"/>
        <v/>
      </c>
      <c r="N3946" s="1">
        <f>N(N3945)+IF(AND('💰 BÁO GIÁ'!$C$27&lt;&gt;"",OR(ISNUMBER(SEARCH('💰 BÁO GIÁ'!$C$27,$A3946)),ISNUMBER(SEARCH('💰 BÁO GIÁ'!$C$27,$B3946)))),1,0)</f>
        <v>0</v>
      </c>
      <c r="O3946" s="1" t="str">
        <f t="shared" si="123"/>
        <v/>
      </c>
    </row>
    <row r="3947" customHeight="1" spans="1:15">
      <c r="A3947" s="1" t="str">
        <f>IF('📄 RON MIẾNG'!B542="","",'📄 RON MIẾNG'!B542)</f>
        <v>HH077492</v>
      </c>
      <c r="B3947" s="1" t="str">
        <f>IF('📄 RON MIẾNG'!B542="","",'📄 RON MIẾNG'!C542)</f>
        <v>Ron miếng Volvo TCD2012 L04/ Deutz BF4M2012, Thép - DF</v>
      </c>
      <c r="C3947" s="1" t="str">
        <f>IF('📄 RON MIẾNG'!B542="","","Ron miếng")</f>
        <v>Ron miếng</v>
      </c>
      <c r="D3947" s="1" t="str">
        <f>IF('📄 RON MIẾNG'!B542="","",'📄 RON MIẾNG'!F542)</f>
        <v>Cái</v>
      </c>
      <c r="E3947" s="13">
        <f>IF('📄 RON MIẾNG'!B542="","",'📄 RON MIẾNG'!G542)</f>
        <v>0</v>
      </c>
      <c r="F3947" s="13">
        <f>IF('📄 RON MIẾNG'!B542="","",'📄 RON MIẾNG'!H542)</f>
        <v>400000</v>
      </c>
      <c r="G3947" s="13">
        <f>IF('📄 RON MIẾNG'!B542="","",'📄 RON MIẾNG'!I542)</f>
        <v>450000</v>
      </c>
      <c r="H3947" s="13">
        <f>IF('📄 RON MIẾNG'!B542="","",'📄 RON MIẾNG'!J542)</f>
        <v>500000</v>
      </c>
      <c r="I3947" s="13">
        <f>IF('📄 RON MIẾNG'!B542="","",'📄 RON MIẾNG'!K542)</f>
        <v>0</v>
      </c>
      <c r="J3947" s="1" t="str">
        <f>IF('📄 RON MIẾNG'!B542="","","")</f>
        <v/>
      </c>
      <c r="L3947" s="1">
        <f>N(L3946)+IF(AND('🔎 TRA CỨU NHANH'!$C$2&lt;&gt;"",OR(ISNUMBER(SEARCH('🔎 TRA CỨU NHANH'!$C$2,$A3947)),ISNUMBER(SEARCH('🔎 TRA CỨU NHANH'!$C$2,$B3947)))),1,0)</f>
        <v>0</v>
      </c>
      <c r="M3947" s="1" t="str">
        <f t="shared" si="122"/>
        <v/>
      </c>
      <c r="N3947" s="1">
        <f>N(N3946)+IF(AND('💰 BÁO GIÁ'!$C$27&lt;&gt;"",OR(ISNUMBER(SEARCH('💰 BÁO GIÁ'!$C$27,$A3947)),ISNUMBER(SEARCH('💰 BÁO GIÁ'!$C$27,$B3947)))),1,0)</f>
        <v>0</v>
      </c>
      <c r="O3947" s="1" t="str">
        <f t="shared" si="123"/>
        <v/>
      </c>
    </row>
    <row r="3948" customHeight="1" spans="1:15">
      <c r="A3948" s="1" t="str">
        <f>IF('📄 RON MIẾNG'!B543="","",'📄 RON MIẾNG'!B543)</f>
        <v>HH077493</v>
      </c>
      <c r="B3948" s="1" t="str">
        <f>IF('📄 RON MIẾNG'!B543="","",'📄 RON MIẾNG'!C543)</f>
        <v>Ron miếng Volvo TCD2012 L06 (Deutz BF6M2012) - Thép - DF</v>
      </c>
      <c r="C3948" s="1" t="str">
        <f>IF('📄 RON MIẾNG'!B543="","","Ron miếng")</f>
        <v>Ron miếng</v>
      </c>
      <c r="D3948" s="1" t="str">
        <f>IF('📄 RON MIẾNG'!B543="","",'📄 RON MIẾNG'!F543)</f>
        <v>Cái</v>
      </c>
      <c r="E3948" s="13">
        <f>IF('📄 RON MIẾNG'!B543="","",'📄 RON MIẾNG'!G543)</f>
        <v>0</v>
      </c>
      <c r="F3948" s="13">
        <f>IF('📄 RON MIẾNG'!B543="","",'📄 RON MIẾNG'!H543)</f>
        <v>450000</v>
      </c>
      <c r="G3948" s="13">
        <f>IF('📄 RON MIẾNG'!B543="","",'📄 RON MIẾNG'!I543)</f>
        <v>550000</v>
      </c>
      <c r="H3948" s="13">
        <f>IF('📄 RON MIẾNG'!B543="","",'📄 RON MIẾNG'!J543)</f>
        <v>600000</v>
      </c>
      <c r="I3948" s="13">
        <f>IF('📄 RON MIẾNG'!B543="","",'📄 RON MIẾNG'!K543)</f>
        <v>0</v>
      </c>
      <c r="J3948" s="1" t="str">
        <f>IF('📄 RON MIẾNG'!B543="","","")</f>
        <v/>
      </c>
      <c r="L3948" s="1">
        <f>N(L3947)+IF(AND('🔎 TRA CỨU NHANH'!$C$2&lt;&gt;"",OR(ISNUMBER(SEARCH('🔎 TRA CỨU NHANH'!$C$2,$A3948)),ISNUMBER(SEARCH('🔎 TRA CỨU NHANH'!$C$2,$B3948)))),1,0)</f>
        <v>0</v>
      </c>
      <c r="M3948" s="1" t="str">
        <f t="shared" si="122"/>
        <v/>
      </c>
      <c r="N3948" s="1">
        <f>N(N3947)+IF(AND('💰 BÁO GIÁ'!$C$27&lt;&gt;"",OR(ISNUMBER(SEARCH('💰 BÁO GIÁ'!$C$27,$A3948)),ISNUMBER(SEARCH('💰 BÁO GIÁ'!$C$27,$B3948)))),1,0)</f>
        <v>0</v>
      </c>
      <c r="O3948" s="1" t="str">
        <f t="shared" si="123"/>
        <v/>
      </c>
    </row>
    <row r="3949" customHeight="1" spans="1:15">
      <c r="A3949" s="1" t="str">
        <f>IF('📄 RON MIẾNG'!B544="","",'📄 RON MIẾNG'!B544)</f>
        <v/>
      </c>
      <c r="B3949" s="1" t="str">
        <f>IF('📄 RON MIẾNG'!B544="","",'📄 RON MIẾNG'!C544)</f>
        <v/>
      </c>
      <c r="C3949" s="1" t="str">
        <f>IF('📄 RON MIẾNG'!B544="","","Ron miếng")</f>
        <v/>
      </c>
      <c r="D3949" s="1" t="str">
        <f>IF('📄 RON MIẾNG'!B544="","",'📄 RON MIẾNG'!F544)</f>
        <v/>
      </c>
      <c r="E3949" s="1" t="str">
        <f>IF('📄 RON MIẾNG'!B544="","",'📄 RON MIẾNG'!G544)</f>
        <v/>
      </c>
      <c r="F3949" s="1" t="str">
        <f>IF('📄 RON MIẾNG'!B544="","",'📄 RON MIẾNG'!H544)</f>
        <v/>
      </c>
      <c r="G3949" s="1" t="str">
        <f>IF('📄 RON MIẾNG'!B544="","",'📄 RON MIẾNG'!I544)</f>
        <v/>
      </c>
      <c r="H3949" s="1" t="str">
        <f>IF('📄 RON MIẾNG'!B544="","",'📄 RON MIẾNG'!J544)</f>
        <v/>
      </c>
      <c r="I3949" s="1" t="str">
        <f>IF('📄 RON MIẾNG'!B544="","",'📄 RON MIẾNG'!K544)</f>
        <v/>
      </c>
      <c r="J3949" s="1" t="str">
        <f>IF('📄 RON MIẾNG'!B544="","","")</f>
        <v/>
      </c>
      <c r="L3949" s="1">
        <f>N(L3948)+IF(AND('🔎 TRA CỨU NHANH'!$C$2&lt;&gt;"",OR(ISNUMBER(SEARCH('🔎 TRA CỨU NHANH'!$C$2,$A3949)),ISNUMBER(SEARCH('🔎 TRA CỨU NHANH'!$C$2,$B3949)))),1,0)</f>
        <v>0</v>
      </c>
      <c r="M3949" s="1" t="str">
        <f t="shared" si="122"/>
        <v/>
      </c>
      <c r="N3949" s="1">
        <f>N(N3948)+IF(AND('💰 BÁO GIÁ'!$C$27&lt;&gt;"",OR(ISNUMBER(SEARCH('💰 BÁO GIÁ'!$C$27,$A3949)),ISNUMBER(SEARCH('💰 BÁO GIÁ'!$C$27,$B3949)))),1,0)</f>
        <v>0</v>
      </c>
      <c r="O3949" s="1" t="str">
        <f t="shared" si="123"/>
        <v/>
      </c>
    </row>
    <row r="3950" customHeight="1" spans="1:15">
      <c r="A3950" s="1" t="str">
        <f>IF('📄 RON MIẾNG'!B545="","",'📄 RON MIẾNG'!B545)</f>
        <v>HH077920</v>
      </c>
      <c r="B3950" s="1" t="str">
        <f>IF('📄 RON MIẾNG'!B545="","",'📄 RON MIẾNG'!C545)</f>
        <v>Ron miếng W04E sợi tổng hợp - MASAKO</v>
      </c>
      <c r="C3950" s="1" t="str">
        <f>IF('📄 RON MIẾNG'!B545="","","Ron miếng")</f>
        <v>Ron miếng</v>
      </c>
      <c r="D3950" s="1" t="str">
        <f>IF('📄 RON MIẾNG'!B545="","",'📄 RON MIẾNG'!F545)</f>
        <v>Cái</v>
      </c>
      <c r="E3950" s="13">
        <f>IF('📄 RON MIẾNG'!B545="","",'📄 RON MIẾNG'!G545)</f>
        <v>0</v>
      </c>
      <c r="F3950" s="13">
        <f>IF('📄 RON MIẾNG'!B545="","",'📄 RON MIẾNG'!H545)</f>
        <v>210000</v>
      </c>
      <c r="G3950" s="13">
        <f>IF('📄 RON MIẾNG'!B545="","",'📄 RON MIẾNG'!I545)</f>
        <v>230000</v>
      </c>
      <c r="H3950" s="13">
        <f>IF('📄 RON MIẾNG'!B545="","",'📄 RON MIẾNG'!J545)</f>
        <v>250000</v>
      </c>
      <c r="I3950" s="13">
        <f>IF('📄 RON MIẾNG'!B545="","",'📄 RON MIẾNG'!K545)</f>
        <v>0</v>
      </c>
      <c r="J3950" s="1" t="str">
        <f>IF('📄 RON MIẾNG'!B545="","","")</f>
        <v/>
      </c>
      <c r="L3950" s="1">
        <f>N(L3949)+IF(AND('🔎 TRA CỨU NHANH'!$C$2&lt;&gt;"",OR(ISNUMBER(SEARCH('🔎 TRA CỨU NHANH'!$C$2,$A3950)),ISNUMBER(SEARCH('🔎 TRA CỨU NHANH'!$C$2,$B3950)))),1,0)</f>
        <v>0</v>
      </c>
      <c r="M3950" s="1" t="str">
        <f t="shared" si="122"/>
        <v/>
      </c>
      <c r="N3950" s="1">
        <f>N(N3949)+IF(AND('💰 BÁO GIÁ'!$C$27&lt;&gt;"",OR(ISNUMBER(SEARCH('💰 BÁO GIÁ'!$C$27,$A3950)),ISNUMBER(SEARCH('💰 BÁO GIÁ'!$C$27,$B3950)))),1,0)</f>
        <v>0</v>
      </c>
      <c r="O3950" s="1" t="str">
        <f t="shared" si="123"/>
        <v/>
      </c>
    </row>
    <row r="3951" customHeight="1" spans="1:15">
      <c r="A3951" s="1" t="str">
        <f>IF('📄 RON MIẾNG'!B546="","",'📄 RON MIẾNG'!B546)</f>
        <v>HH077917</v>
      </c>
      <c r="B3951" s="1" t="str">
        <f>IF('📄 RON MIẾNG'!B546="","",'📄 RON MIẾNG'!C546)</f>
        <v>Ron miếng W06D sợi tổng hợp - MASAKO</v>
      </c>
      <c r="C3951" s="1" t="str">
        <f>IF('📄 RON MIẾNG'!B546="","","Ron miếng")</f>
        <v>Ron miếng</v>
      </c>
      <c r="D3951" s="1" t="str">
        <f>IF('📄 RON MIẾNG'!B546="","",'📄 RON MIẾNG'!F546)</f>
        <v>Cái</v>
      </c>
      <c r="E3951" s="13">
        <f>IF('📄 RON MIẾNG'!B546="","",'📄 RON MIẾNG'!G546)</f>
        <v>0</v>
      </c>
      <c r="F3951" s="13">
        <f>IF('📄 RON MIẾNG'!B546="","",'📄 RON MIẾNG'!H546)</f>
        <v>210000</v>
      </c>
      <c r="G3951" s="13">
        <f>IF('📄 RON MIẾNG'!B546="","",'📄 RON MIẾNG'!I546)</f>
        <v>230000</v>
      </c>
      <c r="H3951" s="13">
        <f>IF('📄 RON MIẾNG'!B546="","",'📄 RON MIẾNG'!J546)</f>
        <v>250000</v>
      </c>
      <c r="I3951" s="13">
        <f>IF('📄 RON MIẾNG'!B546="","",'📄 RON MIẾNG'!K546)</f>
        <v>0</v>
      </c>
      <c r="J3951" s="1" t="str">
        <f>IF('📄 RON MIẾNG'!B546="","","")</f>
        <v/>
      </c>
      <c r="L3951" s="1">
        <f>N(L3950)+IF(AND('🔎 TRA CỨU NHANH'!$C$2&lt;&gt;"",OR(ISNUMBER(SEARCH('🔎 TRA CỨU NHANH'!$C$2,$A3951)),ISNUMBER(SEARCH('🔎 TRA CỨU NHANH'!$C$2,$B3951)))),1,0)</f>
        <v>0</v>
      </c>
      <c r="M3951" s="1" t="str">
        <f t="shared" si="122"/>
        <v/>
      </c>
      <c r="N3951" s="1">
        <f>N(N3950)+IF(AND('💰 BÁO GIÁ'!$C$27&lt;&gt;"",OR(ISNUMBER(SEARCH('💰 BÁO GIÁ'!$C$27,$A3951)),ISNUMBER(SEARCH('💰 BÁO GIÁ'!$C$27,$B3951)))),1,0)</f>
        <v>0</v>
      </c>
      <c r="O3951" s="1" t="str">
        <f t="shared" si="123"/>
        <v/>
      </c>
    </row>
    <row r="3952" customHeight="1" spans="1:15">
      <c r="A3952" s="1" t="str">
        <f>IF('📄 RON MIẾNG'!B547="","",'📄 RON MIẾNG'!B547)</f>
        <v>HH077918</v>
      </c>
      <c r="B3952" s="1" t="str">
        <f>IF('📄 RON MIẾNG'!B547="","",'📄 RON MIẾNG'!C547)</f>
        <v>Ron miếng W06E sợi tổng hợp - MASAKO</v>
      </c>
      <c r="C3952" s="1" t="str">
        <f>IF('📄 RON MIẾNG'!B547="","","Ron miếng")</f>
        <v>Ron miếng</v>
      </c>
      <c r="D3952" s="1" t="str">
        <f>IF('📄 RON MIẾNG'!B547="","",'📄 RON MIẾNG'!F547)</f>
        <v>Cái</v>
      </c>
      <c r="E3952" s="13">
        <f>IF('📄 RON MIẾNG'!B547="","",'📄 RON MIẾNG'!G547)</f>
        <v>0</v>
      </c>
      <c r="F3952" s="13">
        <f>IF('📄 RON MIẾNG'!B547="","",'📄 RON MIẾNG'!H547)</f>
        <v>300000</v>
      </c>
      <c r="G3952" s="13">
        <f>IF('📄 RON MIẾNG'!B547="","",'📄 RON MIẾNG'!I547)</f>
        <v>320000</v>
      </c>
      <c r="H3952" s="13">
        <f>IF('📄 RON MIẾNG'!B547="","",'📄 RON MIẾNG'!J547)</f>
        <v>350000</v>
      </c>
      <c r="I3952" s="13">
        <f>IF('📄 RON MIẾNG'!B547="","",'📄 RON MIẾNG'!K547)</f>
        <v>0</v>
      </c>
      <c r="J3952" s="1" t="str">
        <f>IF('📄 RON MIẾNG'!B547="","","")</f>
        <v/>
      </c>
      <c r="L3952" s="1">
        <f>N(L3951)+IF(AND('🔎 TRA CỨU NHANH'!$C$2&lt;&gt;"",OR(ISNUMBER(SEARCH('🔎 TRA CỨU NHANH'!$C$2,$A3952)),ISNUMBER(SEARCH('🔎 TRA CỨU NHANH'!$C$2,$B3952)))),1,0)</f>
        <v>0</v>
      </c>
      <c r="M3952" s="1" t="str">
        <f t="shared" si="122"/>
        <v/>
      </c>
      <c r="N3952" s="1">
        <f>N(N3951)+IF(AND('💰 BÁO GIÁ'!$C$27&lt;&gt;"",OR(ISNUMBER(SEARCH('💰 BÁO GIÁ'!$C$27,$A3952)),ISNUMBER(SEARCH('💰 BÁO GIÁ'!$C$27,$B3952)))),1,0)</f>
        <v>0</v>
      </c>
      <c r="O3952" s="1" t="str">
        <f t="shared" si="123"/>
        <v/>
      </c>
    </row>
    <row r="3953" customHeight="1" spans="1:15">
      <c r="A3953" s="1" t="str">
        <f>IF('📄 RON MIẾNG'!B548="","",'📄 RON MIẾNG'!B548)</f>
        <v>HH079200</v>
      </c>
      <c r="B3953" s="1" t="str">
        <f>IF('📄 RON MIẾNG'!B548="","",'📄 RON MIẾNG'!C548)</f>
        <v>Ron miếng WD615 thép - DF</v>
      </c>
      <c r="C3953" s="1" t="str">
        <f>IF('📄 RON MIẾNG'!B548="","","Ron miếng")</f>
        <v>Ron miếng</v>
      </c>
      <c r="D3953" s="1" t="str">
        <f>IF('📄 RON MIẾNG'!B548="","",'📄 RON MIẾNG'!F548)</f>
        <v>Bộ</v>
      </c>
      <c r="E3953" s="13">
        <f>IF('📄 RON MIẾNG'!B548="","",'📄 RON MIẾNG'!G548)</f>
        <v>0</v>
      </c>
      <c r="F3953" s="13">
        <f>IF('📄 RON MIẾNG'!B548="","",'📄 RON MIẾNG'!H548)</f>
        <v>340000</v>
      </c>
      <c r="G3953" s="13">
        <f>IF('📄 RON MIẾNG'!B548="","",'📄 RON MIẾNG'!I548)</f>
        <v>360000</v>
      </c>
      <c r="H3953" s="13">
        <f>IF('📄 RON MIẾNG'!B548="","",'📄 RON MIẾNG'!J548)</f>
        <v>450000</v>
      </c>
      <c r="I3953" s="13">
        <f>IF('📄 RON MIẾNG'!B548="","",'📄 RON MIẾNG'!K548)</f>
        <v>0</v>
      </c>
      <c r="J3953" s="1" t="str">
        <f>IF('📄 RON MIẾNG'!B548="","","")</f>
        <v/>
      </c>
      <c r="L3953" s="1">
        <f>N(L3952)+IF(AND('🔎 TRA CỨU NHANH'!$C$2&lt;&gt;"",OR(ISNUMBER(SEARCH('🔎 TRA CỨU NHANH'!$C$2,$A3953)),ISNUMBER(SEARCH('🔎 TRA CỨU NHANH'!$C$2,$B3953)))),1,0)</f>
        <v>0</v>
      </c>
      <c r="M3953" s="1" t="str">
        <f t="shared" si="122"/>
        <v/>
      </c>
      <c r="N3953" s="1">
        <f>N(N3952)+IF(AND('💰 BÁO GIÁ'!$C$27&lt;&gt;"",OR(ISNUMBER(SEARCH('💰 BÁO GIÁ'!$C$27,$A3953)),ISNUMBER(SEARCH('💰 BÁO GIÁ'!$C$27,$B3953)))),1,0)</f>
        <v>0</v>
      </c>
      <c r="O3953" s="1" t="str">
        <f t="shared" si="123"/>
        <v/>
      </c>
    </row>
    <row r="3954" customHeight="1" spans="1:15">
      <c r="A3954" s="1" t="str">
        <f>IF('📄 RON MIẾNG'!B549="","",'📄 RON MIẾNG'!B549)</f>
        <v>HH080487</v>
      </c>
      <c r="B3954" s="1" t="str">
        <f>IF('📄 RON MIẾNG'!B549="","",'📄 RON MIẾNG'!C549)</f>
        <v>Ron miếng WD618 thép - DF</v>
      </c>
      <c r="C3954" s="1" t="str">
        <f>IF('📄 RON MIẾNG'!B549="","","Ron miếng")</f>
        <v>Ron miếng</v>
      </c>
      <c r="D3954" s="1" t="str">
        <f>IF('📄 RON MIẾNG'!B549="","",'📄 RON MIẾNG'!F549)</f>
        <v>Bộ</v>
      </c>
      <c r="E3954" s="13">
        <f>IF('📄 RON MIẾNG'!B549="","",'📄 RON MIẾNG'!G549)</f>
        <v>0</v>
      </c>
      <c r="F3954" s="13">
        <f>IF('📄 RON MIẾNG'!B549="","",'📄 RON MIẾNG'!H549)</f>
        <v>330000</v>
      </c>
      <c r="G3954" s="13">
        <f>IF('📄 RON MIẾNG'!B549="","",'📄 RON MIẾNG'!I549)</f>
        <v>350000</v>
      </c>
      <c r="H3954" s="13">
        <f>IF('📄 RON MIẾNG'!B549="","",'📄 RON MIẾNG'!J549)</f>
        <v>380000</v>
      </c>
      <c r="I3954" s="13">
        <f>IF('📄 RON MIẾNG'!B549="","",'📄 RON MIẾNG'!K549)</f>
        <v>0</v>
      </c>
      <c r="J3954" s="1" t="str">
        <f>IF('📄 RON MIẾNG'!B549="","","")</f>
        <v/>
      </c>
      <c r="L3954" s="1">
        <f>N(L3953)+IF(AND('🔎 TRA CỨU NHANH'!$C$2&lt;&gt;"",OR(ISNUMBER(SEARCH('🔎 TRA CỨU NHANH'!$C$2,$A3954)),ISNUMBER(SEARCH('🔎 TRA CỨU NHANH'!$C$2,$B3954)))),1,0)</f>
        <v>0</v>
      </c>
      <c r="M3954" s="1" t="str">
        <f t="shared" si="122"/>
        <v/>
      </c>
      <c r="N3954" s="1">
        <f>N(N3953)+IF(AND('💰 BÁO GIÁ'!$C$27&lt;&gt;"",OR(ISNUMBER(SEARCH('💰 BÁO GIÁ'!$C$27,$A3954)),ISNUMBER(SEARCH('💰 BÁO GIÁ'!$C$27,$B3954)))),1,0)</f>
        <v>0</v>
      </c>
      <c r="O3954" s="1" t="str">
        <f t="shared" si="123"/>
        <v/>
      </c>
    </row>
    <row r="3955" customHeight="1" spans="1:15">
      <c r="A3955" s="1" t="str">
        <f>IF('📄 RON MIẾNG'!B550="","",'📄 RON MIẾNG'!B550)</f>
        <v>HH079680</v>
      </c>
      <c r="B3955" s="1" t="str">
        <f>IF('📄 RON MIẾNG'!B550="","",'📄 RON MIẾNG'!C550)</f>
        <v>Ron miếng WL (16V) thép - DF</v>
      </c>
      <c r="C3955" s="1" t="str">
        <f>IF('📄 RON MIẾNG'!B550="","","Ron miếng")</f>
        <v>Ron miếng</v>
      </c>
      <c r="D3955" s="1" t="str">
        <f>IF('📄 RON MIẾNG'!B550="","",'📄 RON MIẾNG'!F550)</f>
        <v>Cái</v>
      </c>
      <c r="E3955" s="13">
        <f>IF('📄 RON MIẾNG'!B550="","",'📄 RON MIẾNG'!G550)</f>
        <v>0</v>
      </c>
      <c r="F3955" s="13">
        <f>IF('📄 RON MIẾNG'!B550="","",'📄 RON MIẾNG'!H550)</f>
        <v>110000</v>
      </c>
      <c r="G3955" s="13">
        <f>IF('📄 RON MIẾNG'!B550="","",'📄 RON MIẾNG'!I550)</f>
        <v>120000</v>
      </c>
      <c r="H3955" s="13">
        <f>IF('📄 RON MIẾNG'!B550="","",'📄 RON MIẾNG'!J550)</f>
        <v>150000</v>
      </c>
      <c r="I3955" s="13">
        <f>IF('📄 RON MIẾNG'!B550="","",'📄 RON MIẾNG'!K550)</f>
        <v>0</v>
      </c>
      <c r="J3955" s="1" t="str">
        <f>IF('📄 RON MIẾNG'!B550="","","")</f>
        <v/>
      </c>
      <c r="L3955" s="1">
        <f>N(L3954)+IF(AND('🔎 TRA CỨU NHANH'!$C$2&lt;&gt;"",OR(ISNUMBER(SEARCH('🔎 TRA CỨU NHANH'!$C$2,$A3955)),ISNUMBER(SEARCH('🔎 TRA CỨU NHANH'!$C$2,$B3955)))),1,0)</f>
        <v>0</v>
      </c>
      <c r="M3955" s="1" t="str">
        <f t="shared" si="122"/>
        <v/>
      </c>
      <c r="N3955" s="1">
        <f>N(N3954)+IF(AND('💰 BÁO GIÁ'!$C$27&lt;&gt;"",OR(ISNUMBER(SEARCH('💰 BÁO GIÁ'!$C$27,$A3955)),ISNUMBER(SEARCH('💰 BÁO GIÁ'!$C$27,$B3955)))),1,0)</f>
        <v>0</v>
      </c>
      <c r="O3955" s="1" t="str">
        <f t="shared" si="123"/>
        <v/>
      </c>
    </row>
    <row r="3956" customHeight="1" spans="1:15">
      <c r="A3956" s="1" t="str">
        <f>IF('📄 RON MIẾNG'!B551="","",'📄 RON MIẾNG'!B551)</f>
        <v>HH081877</v>
      </c>
      <c r="B3956" s="1" t="str">
        <f>IF('📄 RON MIẾNG'!B551="","",'📄 RON MIẾNG'!C551)</f>
        <v>Ron miếng YC-4102-Q/ 4105-Q/ YCD4J11T-88 TA</v>
      </c>
      <c r="C3956" s="1" t="str">
        <f>IF('📄 RON MIẾNG'!B551="","","Ron miếng")</f>
        <v>Ron miếng</v>
      </c>
      <c r="D3956" s="1" t="str">
        <f>IF('📄 RON MIẾNG'!B551="","",'📄 RON MIẾNG'!F551)</f>
        <v>Cái</v>
      </c>
      <c r="E3956" s="13">
        <f>IF('📄 RON MIẾNG'!B551="","",'📄 RON MIẾNG'!G551)</f>
        <v>0</v>
      </c>
      <c r="F3956" s="13">
        <f>IF('📄 RON MIẾNG'!B551="","",'📄 RON MIẾNG'!H551)</f>
        <v>0</v>
      </c>
      <c r="G3956" s="13">
        <f>IF('📄 RON MIẾNG'!B551="","",'📄 RON MIẾNG'!I551)</f>
        <v>0</v>
      </c>
      <c r="H3956" s="13">
        <f>IF('📄 RON MIẾNG'!B551="","",'📄 RON MIẾNG'!J551)</f>
        <v>0</v>
      </c>
      <c r="I3956" s="13">
        <f>IF('📄 RON MIẾNG'!B551="","",'📄 RON MIẾNG'!K551)</f>
        <v>0</v>
      </c>
      <c r="J3956" s="1" t="str">
        <f>IF('📄 RON MIẾNG'!B551="","","")</f>
        <v/>
      </c>
      <c r="L3956" s="1">
        <f>N(L3955)+IF(AND('🔎 TRA CỨU NHANH'!$C$2&lt;&gt;"",OR(ISNUMBER(SEARCH('🔎 TRA CỨU NHANH'!$C$2,$A3956)),ISNUMBER(SEARCH('🔎 TRA CỨU NHANH'!$C$2,$B3956)))),1,0)</f>
        <v>0</v>
      </c>
      <c r="M3956" s="1" t="str">
        <f t="shared" si="122"/>
        <v/>
      </c>
      <c r="N3956" s="1">
        <f>N(N3955)+IF(AND('💰 BÁO GIÁ'!$C$27&lt;&gt;"",OR(ISNUMBER(SEARCH('💰 BÁO GIÁ'!$C$27,$A3956)),ISNUMBER(SEARCH('💰 BÁO GIÁ'!$C$27,$B3956)))),1,0)</f>
        <v>0</v>
      </c>
      <c r="O3956" s="1" t="str">
        <f t="shared" si="123"/>
        <v/>
      </c>
    </row>
    <row r="3957" customHeight="1" spans="1:15">
      <c r="A3957" s="1" t="str">
        <f>IF('📄 RON MIẾNG'!B552="","",'📄 RON MIẾNG'!B552)</f>
        <v>HH081880</v>
      </c>
      <c r="B3957" s="1" t="str">
        <f>IF('📄 RON MIẾNG'!B552="","",'📄 RON MIẾNG'!C552)</f>
        <v>Ron miếng YC4D/4108 (ướt phi 117) (Antek)</v>
      </c>
      <c r="C3957" s="1" t="str">
        <f>IF('📄 RON MIẾNG'!B552="","","Ron miếng")</f>
        <v>Ron miếng</v>
      </c>
      <c r="D3957" s="1" t="str">
        <f>IF('📄 RON MIẾNG'!B552="","",'📄 RON MIẾNG'!F552)</f>
        <v>Cái</v>
      </c>
      <c r="E3957" s="13">
        <f>IF('📄 RON MIẾNG'!B552="","",'📄 RON MIẾNG'!G552)</f>
        <v>0</v>
      </c>
      <c r="F3957" s="13">
        <f>IF('📄 RON MIẾNG'!B552="","",'📄 RON MIẾNG'!H552)</f>
        <v>0</v>
      </c>
      <c r="G3957" s="13">
        <f>IF('📄 RON MIẾNG'!B552="","",'📄 RON MIẾNG'!I552)</f>
        <v>0</v>
      </c>
      <c r="H3957" s="13">
        <f>IF('📄 RON MIẾNG'!B552="","",'📄 RON MIẾNG'!J552)</f>
        <v>0</v>
      </c>
      <c r="I3957" s="13">
        <f>IF('📄 RON MIẾNG'!B552="","",'📄 RON MIẾNG'!K552)</f>
        <v>0</v>
      </c>
      <c r="J3957" s="1" t="str">
        <f>IF('📄 RON MIẾNG'!B552="","","")</f>
        <v/>
      </c>
      <c r="L3957" s="1">
        <f>N(L3956)+IF(AND('🔎 TRA CỨU NHANH'!$C$2&lt;&gt;"",OR(ISNUMBER(SEARCH('🔎 TRA CỨU NHANH'!$C$2,$A3957)),ISNUMBER(SEARCH('🔎 TRA CỨU NHANH'!$C$2,$B3957)))),1,0)</f>
        <v>0</v>
      </c>
      <c r="M3957" s="1" t="str">
        <f t="shared" si="122"/>
        <v/>
      </c>
      <c r="N3957" s="1">
        <f>N(N3956)+IF(AND('💰 BÁO GIÁ'!$C$27&lt;&gt;"",OR(ISNUMBER(SEARCH('💰 BÁO GIÁ'!$C$27,$A3957)),ISNUMBER(SEARCH('💰 BÁO GIÁ'!$C$27,$B3957)))),1,0)</f>
        <v>0</v>
      </c>
      <c r="O3957" s="1" t="str">
        <f t="shared" si="123"/>
        <v/>
      </c>
    </row>
    <row r="3958" customHeight="1" spans="1:15">
      <c r="A3958" s="1" t="str">
        <f>IF('📄 RON MIẾNG'!B553="","",'📄 RON MIẾNG'!B553)</f>
        <v>HH081881</v>
      </c>
      <c r="B3958" s="1" t="str">
        <f>IF('📄 RON MIẾNG'!B553="","",'📄 RON MIẾNG'!C553)</f>
        <v>Ron miếng YC4D140-48/ 4108 Euro4 (Yuchai)</v>
      </c>
      <c r="C3958" s="1" t="str">
        <f>IF('📄 RON MIẾNG'!B553="","","Ron miếng")</f>
        <v>Ron miếng</v>
      </c>
      <c r="D3958" s="1" t="str">
        <f>IF('📄 RON MIẾNG'!B553="","",'📄 RON MIẾNG'!F553)</f>
        <v>Cái</v>
      </c>
      <c r="E3958" s="13">
        <f>IF('📄 RON MIẾNG'!B553="","",'📄 RON MIẾNG'!G553)</f>
        <v>0</v>
      </c>
      <c r="F3958" s="13">
        <f>IF('📄 RON MIẾNG'!B553="","",'📄 RON MIẾNG'!H553)</f>
        <v>0</v>
      </c>
      <c r="G3958" s="13">
        <f>IF('📄 RON MIẾNG'!B553="","",'📄 RON MIẾNG'!I553)</f>
        <v>0</v>
      </c>
      <c r="H3958" s="13">
        <f>IF('📄 RON MIẾNG'!B553="","",'📄 RON MIẾNG'!J553)</f>
        <v>0</v>
      </c>
      <c r="I3958" s="13">
        <f>IF('📄 RON MIẾNG'!B553="","",'📄 RON MIẾNG'!K553)</f>
        <v>0</v>
      </c>
      <c r="J3958" s="1" t="str">
        <f>IF('📄 RON MIẾNG'!B553="","","")</f>
        <v/>
      </c>
      <c r="L3958" s="1">
        <f>N(L3957)+IF(AND('🔎 TRA CỨU NHANH'!$C$2&lt;&gt;"",OR(ISNUMBER(SEARCH('🔎 TRA CỨU NHANH'!$C$2,$A3958)),ISNUMBER(SEARCH('🔎 TRA CỨU NHANH'!$C$2,$B3958)))),1,0)</f>
        <v>0</v>
      </c>
      <c r="M3958" s="1" t="str">
        <f t="shared" si="122"/>
        <v/>
      </c>
      <c r="N3958" s="1">
        <f>N(N3957)+IF(AND('💰 BÁO GIÁ'!$C$27&lt;&gt;"",OR(ISNUMBER(SEARCH('💰 BÁO GIÁ'!$C$27,$A3958)),ISNUMBER(SEARCH('💰 BÁO GIÁ'!$C$27,$B3958)))),1,0)</f>
        <v>0</v>
      </c>
      <c r="O3958" s="1" t="str">
        <f t="shared" si="123"/>
        <v/>
      </c>
    </row>
    <row r="3959" customHeight="1" spans="1:15">
      <c r="A3959" s="1" t="str">
        <f>IF('📄 RON MIẾNG'!B554="","",'📄 RON MIẾNG'!B554)</f>
        <v>HH081882</v>
      </c>
      <c r="B3959" s="1" t="str">
        <f>IF('📄 RON MIẾNG'!B554="","",'📄 RON MIẾNG'!C554)</f>
        <v>Ron miếng YC4E140-48/ 4110 Euro4 (Yuchai)</v>
      </c>
      <c r="C3959" s="1" t="str">
        <f>IF('📄 RON MIẾNG'!B554="","","Ron miếng")</f>
        <v>Ron miếng</v>
      </c>
      <c r="D3959" s="1" t="str">
        <f>IF('📄 RON MIẾNG'!B554="","",'📄 RON MIẾNG'!F554)</f>
        <v>Cái</v>
      </c>
      <c r="E3959" s="13">
        <f>IF('📄 RON MIẾNG'!B554="","",'📄 RON MIẾNG'!G554)</f>
        <v>0</v>
      </c>
      <c r="F3959" s="13">
        <f>IF('📄 RON MIẾNG'!B554="","",'📄 RON MIẾNG'!H554)</f>
        <v>0</v>
      </c>
      <c r="G3959" s="13">
        <f>IF('📄 RON MIẾNG'!B554="","",'📄 RON MIẾNG'!I554)</f>
        <v>0</v>
      </c>
      <c r="H3959" s="13">
        <f>IF('📄 RON MIẾNG'!B554="","",'📄 RON MIẾNG'!J554)</f>
        <v>0</v>
      </c>
      <c r="I3959" s="13">
        <f>IF('📄 RON MIẾNG'!B554="","",'📄 RON MIẾNG'!K554)</f>
        <v>0</v>
      </c>
      <c r="J3959" s="1" t="str">
        <f>IF('📄 RON MIẾNG'!B554="","","")</f>
        <v/>
      </c>
      <c r="L3959" s="1">
        <f>N(L3958)+IF(AND('🔎 TRA CỨU NHANH'!$C$2&lt;&gt;"",OR(ISNUMBER(SEARCH('🔎 TRA CỨU NHANH'!$C$2,$A3959)),ISNUMBER(SEARCH('🔎 TRA CỨU NHANH'!$C$2,$B3959)))),1,0)</f>
        <v>0</v>
      </c>
      <c r="M3959" s="1" t="str">
        <f t="shared" si="122"/>
        <v/>
      </c>
      <c r="N3959" s="1">
        <f>N(N3958)+IF(AND('💰 BÁO GIÁ'!$C$27&lt;&gt;"",OR(ISNUMBER(SEARCH('💰 BÁO GIÁ'!$C$27,$A3959)),ISNUMBER(SEARCH('💰 BÁO GIÁ'!$C$27,$B3959)))),1,0)</f>
        <v>0</v>
      </c>
      <c r="O3959" s="1" t="str">
        <f t="shared" si="123"/>
        <v/>
      </c>
    </row>
    <row r="3960" customHeight="1" spans="1:15">
      <c r="A3960" s="1" t="str">
        <f>IF('📄 RON MIẾNG'!B555="","",'📄 RON MIẾNG'!B555)</f>
        <v>HH081878</v>
      </c>
      <c r="B3960" s="1" t="str">
        <f>IF('📄 RON MIẾNG'!B555="","",'📄 RON MIẾNG'!C555)</f>
        <v>Ron miếng YC4F/ 492 thép (Yuchai)</v>
      </c>
      <c r="C3960" s="1" t="str">
        <f>IF('📄 RON MIẾNG'!B555="","","Ron miếng")</f>
        <v>Ron miếng</v>
      </c>
      <c r="D3960" s="1" t="str">
        <f>IF('📄 RON MIẾNG'!B555="","",'📄 RON MIẾNG'!F555)</f>
        <v>Cái</v>
      </c>
      <c r="E3960" s="13">
        <f>IF('📄 RON MIẾNG'!B555="","",'📄 RON MIẾNG'!G555)</f>
        <v>0</v>
      </c>
      <c r="F3960" s="13">
        <f>IF('📄 RON MIẾNG'!B555="","",'📄 RON MIẾNG'!H555)</f>
        <v>0</v>
      </c>
      <c r="G3960" s="13">
        <f>IF('📄 RON MIẾNG'!B555="","",'📄 RON MIẾNG'!I555)</f>
        <v>0</v>
      </c>
      <c r="H3960" s="13">
        <f>IF('📄 RON MIẾNG'!B555="","",'📄 RON MIẾNG'!J555)</f>
        <v>0</v>
      </c>
      <c r="I3960" s="13">
        <f>IF('📄 RON MIẾNG'!B555="","",'📄 RON MIẾNG'!K555)</f>
        <v>0</v>
      </c>
      <c r="J3960" s="1" t="str">
        <f>IF('📄 RON MIẾNG'!B555="","","")</f>
        <v/>
      </c>
      <c r="L3960" s="1">
        <f>N(L3959)+IF(AND('🔎 TRA CỨU NHANH'!$C$2&lt;&gt;"",OR(ISNUMBER(SEARCH('🔎 TRA CỨU NHANH'!$C$2,$A3960)),ISNUMBER(SEARCH('🔎 TRA CỨU NHANH'!$C$2,$B3960)))),1,0)</f>
        <v>0</v>
      </c>
      <c r="M3960" s="1" t="str">
        <f t="shared" si="122"/>
        <v/>
      </c>
      <c r="N3960" s="1">
        <f>N(N3959)+IF(AND('💰 BÁO GIÁ'!$C$27&lt;&gt;"",OR(ISNUMBER(SEARCH('💰 BÁO GIÁ'!$C$27,$A3960)),ISNUMBER(SEARCH('💰 BÁO GIÁ'!$C$27,$B3960)))),1,0)</f>
        <v>0</v>
      </c>
      <c r="O3960" s="1" t="str">
        <f t="shared" si="123"/>
        <v/>
      </c>
    </row>
    <row r="3961" customHeight="1" spans="1:15">
      <c r="A3961" s="1" t="str">
        <f>IF('📄 RON MIẾNG'!B556="","",'📄 RON MIẾNG'!B556)</f>
        <v>HH081879</v>
      </c>
      <c r="B3961" s="1" t="str">
        <f>IF('📄 RON MIẾNG'!B556="","",'📄 RON MIẾNG'!C556)</f>
        <v>Ron miếng YC4FA/ 496 (Yuchai)</v>
      </c>
      <c r="C3961" s="1" t="str">
        <f>IF('📄 RON MIẾNG'!B556="","","Ron miếng")</f>
        <v>Ron miếng</v>
      </c>
      <c r="D3961" s="1" t="str">
        <f>IF('📄 RON MIẾNG'!B556="","",'📄 RON MIẾNG'!F556)</f>
        <v>Cái</v>
      </c>
      <c r="E3961" s="13">
        <f>IF('📄 RON MIẾNG'!B556="","",'📄 RON MIẾNG'!G556)</f>
        <v>0</v>
      </c>
      <c r="F3961" s="13">
        <f>IF('📄 RON MIẾNG'!B556="","",'📄 RON MIẾNG'!H556)</f>
        <v>0</v>
      </c>
      <c r="G3961" s="13">
        <f>IF('📄 RON MIẾNG'!B556="","",'📄 RON MIẾNG'!I556)</f>
        <v>0</v>
      </c>
      <c r="H3961" s="13">
        <f>IF('📄 RON MIẾNG'!B556="","",'📄 RON MIẾNG'!J556)</f>
        <v>0</v>
      </c>
      <c r="I3961" s="13">
        <f>IF('📄 RON MIẾNG'!B556="","",'📄 RON MIẾNG'!K556)</f>
        <v>0</v>
      </c>
      <c r="J3961" s="1" t="str">
        <f>IF('📄 RON MIẾNG'!B556="","","")</f>
        <v/>
      </c>
      <c r="L3961" s="1">
        <f>N(L3960)+IF(AND('🔎 TRA CỨU NHANH'!$C$2&lt;&gt;"",OR(ISNUMBER(SEARCH('🔎 TRA CỨU NHANH'!$C$2,$A3961)),ISNUMBER(SEARCH('🔎 TRA CỨU NHANH'!$C$2,$B3961)))),1,0)</f>
        <v>0</v>
      </c>
      <c r="M3961" s="1" t="str">
        <f t="shared" si="122"/>
        <v/>
      </c>
      <c r="N3961" s="1">
        <f>N(N3960)+IF(AND('💰 BÁO GIÁ'!$C$27&lt;&gt;"",OR(ISNUMBER(SEARCH('💰 BÁO GIÁ'!$C$27,$A3961)),ISNUMBER(SEARCH('💰 BÁO GIÁ'!$C$27,$B3961)))),1,0)</f>
        <v>0</v>
      </c>
      <c r="O3961" s="1" t="str">
        <f t="shared" si="123"/>
        <v/>
      </c>
    </row>
    <row r="3962" customHeight="1" spans="1:15">
      <c r="A3962" s="1" t="str">
        <f>IF('📄 RON MIẾNG'!B557="","",'📄 RON MIẾNG'!B557)</f>
        <v>HH081883</v>
      </c>
      <c r="B3962" s="1" t="str">
        <f>IF('📄 RON MIẾNG'!B557="","",'📄 RON MIẾNG'!C557)</f>
        <v>Ron miếng YC4G/ 4112 thép máy điện (Yuchai)</v>
      </c>
      <c r="C3962" s="1" t="str">
        <f>IF('📄 RON MIẾNG'!B557="","","Ron miếng")</f>
        <v>Ron miếng</v>
      </c>
      <c r="D3962" s="1" t="str">
        <f>IF('📄 RON MIẾNG'!B557="","",'📄 RON MIẾNG'!F557)</f>
        <v>Cái</v>
      </c>
      <c r="E3962" s="13">
        <f>IF('📄 RON MIẾNG'!B557="","",'📄 RON MIẾNG'!G557)</f>
        <v>0</v>
      </c>
      <c r="F3962" s="13">
        <f>IF('📄 RON MIẾNG'!B557="","",'📄 RON MIẾNG'!H557)</f>
        <v>0</v>
      </c>
      <c r="G3962" s="13">
        <f>IF('📄 RON MIẾNG'!B557="","",'📄 RON MIẾNG'!I557)</f>
        <v>0</v>
      </c>
      <c r="H3962" s="13">
        <f>IF('📄 RON MIẾNG'!B557="","",'📄 RON MIẾNG'!J557)</f>
        <v>0</v>
      </c>
      <c r="I3962" s="13">
        <f>IF('📄 RON MIẾNG'!B557="","",'📄 RON MIẾNG'!K557)</f>
        <v>0</v>
      </c>
      <c r="J3962" s="1" t="str">
        <f>IF('📄 RON MIẾNG'!B557="","","")</f>
        <v/>
      </c>
      <c r="L3962" s="1">
        <f>N(L3961)+IF(AND('🔎 TRA CỨU NHANH'!$C$2&lt;&gt;"",OR(ISNUMBER(SEARCH('🔎 TRA CỨU NHANH'!$C$2,$A3962)),ISNUMBER(SEARCH('🔎 TRA CỨU NHANH'!$C$2,$B3962)))),1,0)</f>
        <v>0</v>
      </c>
      <c r="M3962" s="1" t="str">
        <f t="shared" si="122"/>
        <v/>
      </c>
      <c r="N3962" s="1">
        <f>N(N3961)+IF(AND('💰 BÁO GIÁ'!$C$27&lt;&gt;"",OR(ISNUMBER(SEARCH('💰 BÁO GIÁ'!$C$27,$A3962)),ISNUMBER(SEARCH('💰 BÁO GIÁ'!$C$27,$B3962)))),1,0)</f>
        <v>0</v>
      </c>
      <c r="O3962" s="1" t="str">
        <f t="shared" si="123"/>
        <v/>
      </c>
    </row>
    <row r="3963" customHeight="1" spans="1:15">
      <c r="A3963" s="1" t="str">
        <f>IF('📄 RON MIẾNG'!B558="","",'📄 RON MIẾNG'!B558)</f>
        <v>HH081084</v>
      </c>
      <c r="B3963" s="1" t="str">
        <f>IF('📄 RON MIẾNG'!B558="","",'📄 RON MIẾNG'!C558)</f>
        <v>Ron miếng YC6A/6108ZQB A30/A3100 thép liền (Yuchai)</v>
      </c>
      <c r="C3963" s="1" t="str">
        <f>IF('📄 RON MIẾNG'!B558="","","Ron miếng")</f>
        <v>Ron miếng</v>
      </c>
      <c r="D3963" s="1" t="str">
        <f>IF('📄 RON MIẾNG'!B558="","",'📄 RON MIẾNG'!F558)</f>
        <v>Cái</v>
      </c>
      <c r="E3963" s="13">
        <f>IF('📄 RON MIẾNG'!B558="","",'📄 RON MIẾNG'!G558)</f>
        <v>0</v>
      </c>
      <c r="F3963" s="13">
        <f>IF('📄 RON MIẾNG'!B558="","",'📄 RON MIẾNG'!H558)</f>
        <v>0</v>
      </c>
      <c r="G3963" s="13">
        <f>IF('📄 RON MIẾNG'!B558="","",'📄 RON MIẾNG'!I558)</f>
        <v>0</v>
      </c>
      <c r="H3963" s="13">
        <f>IF('📄 RON MIẾNG'!B558="","",'📄 RON MIẾNG'!J558)</f>
        <v>0</v>
      </c>
      <c r="I3963" s="13">
        <f>IF('📄 RON MIẾNG'!B558="","",'📄 RON MIẾNG'!K558)</f>
        <v>0</v>
      </c>
      <c r="J3963" s="1" t="str">
        <f>IF('📄 RON MIẾNG'!B558="","","")</f>
        <v/>
      </c>
      <c r="L3963" s="1">
        <f>N(L3962)+IF(AND('🔎 TRA CỨU NHANH'!$C$2&lt;&gt;"",OR(ISNUMBER(SEARCH('🔎 TRA CỨU NHANH'!$C$2,$A3963)),ISNUMBER(SEARCH('🔎 TRA CỨU NHANH'!$C$2,$B3963)))),1,0)</f>
        <v>0</v>
      </c>
      <c r="M3963" s="1" t="str">
        <f t="shared" si="122"/>
        <v/>
      </c>
      <c r="N3963" s="1">
        <f>N(N3962)+IF(AND('💰 BÁO GIÁ'!$C$27&lt;&gt;"",OR(ISNUMBER(SEARCH('💰 BÁO GIÁ'!$C$27,$A3963)),ISNUMBER(SEARCH('💰 BÁO GIÁ'!$C$27,$B3963)))),1,0)</f>
        <v>0</v>
      </c>
      <c r="O3963" s="1" t="str">
        <f t="shared" si="123"/>
        <v/>
      </c>
    </row>
    <row r="3964" customHeight="1" spans="1:15">
      <c r="A3964" s="1" t="str">
        <f>IF('📄 RON MIẾNG'!B559="","",'📄 RON MIẾNG'!B559)</f>
        <v>HH081086</v>
      </c>
      <c r="B3964" s="1" t="str">
        <f>IF('📄 RON MIẾNG'!B559="","",'📄 RON MIẾNG'!C559)</f>
        <v>Ron miếng YC6J/6105/6108ZQ (Antek)</v>
      </c>
      <c r="C3964" s="1" t="str">
        <f>IF('📄 RON MIẾNG'!B559="","","Ron miếng")</f>
        <v>Ron miếng</v>
      </c>
      <c r="D3964" s="1" t="str">
        <f>IF('📄 RON MIẾNG'!B559="","",'📄 RON MIẾNG'!F559)</f>
        <v>Cái</v>
      </c>
      <c r="E3964" s="13">
        <f>IF('📄 RON MIẾNG'!B559="","",'📄 RON MIẾNG'!G559)</f>
        <v>0</v>
      </c>
      <c r="F3964" s="13">
        <f>IF('📄 RON MIẾNG'!B559="","",'📄 RON MIẾNG'!H559)</f>
        <v>0</v>
      </c>
      <c r="G3964" s="13">
        <f>IF('📄 RON MIẾNG'!B559="","",'📄 RON MIẾNG'!I559)</f>
        <v>0</v>
      </c>
      <c r="H3964" s="13">
        <f>IF('📄 RON MIẾNG'!B559="","",'📄 RON MIẾNG'!J559)</f>
        <v>0</v>
      </c>
      <c r="I3964" s="13">
        <f>IF('📄 RON MIẾNG'!B559="","",'📄 RON MIẾNG'!K559)</f>
        <v>0</v>
      </c>
      <c r="J3964" s="1" t="str">
        <f>IF('📄 RON MIẾNG'!B559="","","")</f>
        <v/>
      </c>
      <c r="L3964" s="1">
        <f>N(L3963)+IF(AND('🔎 TRA CỨU NHANH'!$C$2&lt;&gt;"",OR(ISNUMBER(SEARCH('🔎 TRA CỨU NHANH'!$C$2,$A3964)),ISNUMBER(SEARCH('🔎 TRA CỨU NHANH'!$C$2,$B3964)))),1,0)</f>
        <v>0</v>
      </c>
      <c r="M3964" s="1" t="str">
        <f t="shared" si="122"/>
        <v/>
      </c>
      <c r="N3964" s="1">
        <f>N(N3963)+IF(AND('💰 BÁO GIÁ'!$C$27&lt;&gt;"",OR(ISNUMBER(SEARCH('💰 BÁO GIÁ'!$C$27,$A3964)),ISNUMBER(SEARCH('💰 BÁO GIÁ'!$C$27,$B3964)))),1,0)</f>
        <v>0</v>
      </c>
      <c r="O3964" s="1" t="str">
        <f t="shared" si="123"/>
        <v/>
      </c>
    </row>
    <row r="3965" customHeight="1" spans="1:15">
      <c r="A3965" s="1" t="str">
        <f>IF('📄 RON MIẾNG'!B560="","",'📄 RON MIẾNG'!B560)</f>
        <v>HH081085</v>
      </c>
      <c r="B3965" s="1" t="str">
        <f>IF('📄 RON MIẾNG'!B560="","",'📄 RON MIẾNG'!C560)</f>
        <v>Ron miếng YC6J/6105/6108ZQ (Yuchai)</v>
      </c>
      <c r="C3965" s="1" t="str">
        <f>IF('📄 RON MIẾNG'!B560="","","Ron miếng")</f>
        <v>Ron miếng</v>
      </c>
      <c r="D3965" s="1" t="str">
        <f>IF('📄 RON MIẾNG'!B560="","",'📄 RON MIẾNG'!F560)</f>
        <v>Cái</v>
      </c>
      <c r="E3965" s="13">
        <f>IF('📄 RON MIẾNG'!B560="","",'📄 RON MIẾNG'!G560)</f>
        <v>0</v>
      </c>
      <c r="F3965" s="13">
        <f>IF('📄 RON MIẾNG'!B560="","",'📄 RON MIẾNG'!H560)</f>
        <v>0</v>
      </c>
      <c r="G3965" s="13">
        <f>IF('📄 RON MIẾNG'!B560="","",'📄 RON MIẾNG'!I560)</f>
        <v>0</v>
      </c>
      <c r="H3965" s="13">
        <f>IF('📄 RON MIẾNG'!B560="","",'📄 RON MIẾNG'!J560)</f>
        <v>0</v>
      </c>
      <c r="I3965" s="13">
        <f>IF('📄 RON MIẾNG'!B560="","",'📄 RON MIẾNG'!K560)</f>
        <v>0</v>
      </c>
      <c r="J3965" s="1" t="str">
        <f>IF('📄 RON MIẾNG'!B560="","","")</f>
        <v/>
      </c>
      <c r="L3965" s="1">
        <f>N(L3964)+IF(AND('🔎 TRA CỨU NHANH'!$C$2&lt;&gt;"",OR(ISNUMBER(SEARCH('🔎 TRA CỨU NHANH'!$C$2,$A3965)),ISNUMBER(SEARCH('🔎 TRA CỨU NHANH'!$C$2,$B3965)))),1,0)</f>
        <v>0</v>
      </c>
      <c r="M3965" s="1" t="str">
        <f t="shared" si="122"/>
        <v/>
      </c>
      <c r="N3965" s="1">
        <f>N(N3964)+IF(AND('💰 BÁO GIÁ'!$C$27&lt;&gt;"",OR(ISNUMBER(SEARCH('💰 BÁO GIÁ'!$C$27,$A3965)),ISNUMBER(SEARCH('💰 BÁO GIÁ'!$C$27,$B3965)))),1,0)</f>
        <v>0</v>
      </c>
      <c r="O3965" s="1" t="str">
        <f t="shared" si="123"/>
        <v/>
      </c>
    </row>
    <row r="3966" customHeight="1" spans="1:15">
      <c r="A3966" s="1" t="str">
        <f>IF('📄 RON MIẾNG'!B561="","",'📄 RON MIẾNG'!B561)</f>
        <v>HH081087</v>
      </c>
      <c r="B3966" s="1" t="str">
        <f>IF('📄 RON MIẾNG'!B561="","",'📄 RON MIẾNG'!C561)</f>
        <v>Ron miếng YC6K/6129 (Yuchai)</v>
      </c>
      <c r="C3966" s="1" t="str">
        <f>IF('📄 RON MIẾNG'!B561="","","Ron miếng")</f>
        <v>Ron miếng</v>
      </c>
      <c r="D3966" s="1" t="str">
        <f>IF('📄 RON MIẾNG'!B561="","",'📄 RON MIẾNG'!F561)</f>
        <v>Cái</v>
      </c>
      <c r="E3966" s="13">
        <f>IF('📄 RON MIẾNG'!B561="","",'📄 RON MIẾNG'!G561)</f>
        <v>0</v>
      </c>
      <c r="F3966" s="13">
        <f>IF('📄 RON MIẾNG'!B561="","",'📄 RON MIẾNG'!H561)</f>
        <v>0</v>
      </c>
      <c r="G3966" s="13">
        <f>IF('📄 RON MIẾNG'!B561="","",'📄 RON MIẾNG'!I561)</f>
        <v>0</v>
      </c>
      <c r="H3966" s="13">
        <f>IF('📄 RON MIẾNG'!B561="","",'📄 RON MIẾNG'!J561)</f>
        <v>0</v>
      </c>
      <c r="I3966" s="13">
        <f>IF('📄 RON MIẾNG'!B561="","",'📄 RON MIẾNG'!K561)</f>
        <v>0</v>
      </c>
      <c r="J3966" s="1" t="str">
        <f>IF('📄 RON MIẾNG'!B561="","","")</f>
        <v/>
      </c>
      <c r="L3966" s="1">
        <f>N(L3965)+IF(AND('🔎 TRA CỨU NHANH'!$C$2&lt;&gt;"",OR(ISNUMBER(SEARCH('🔎 TRA CỨU NHANH'!$C$2,$A3966)),ISNUMBER(SEARCH('🔎 TRA CỨU NHANH'!$C$2,$B3966)))),1,0)</f>
        <v>0</v>
      </c>
      <c r="M3966" s="1" t="str">
        <f t="shared" si="122"/>
        <v/>
      </c>
      <c r="N3966" s="1">
        <f>N(N3965)+IF(AND('💰 BÁO GIÁ'!$C$27&lt;&gt;"",OR(ISNUMBER(SEARCH('💰 BÁO GIÁ'!$C$27,$A3966)),ISNUMBER(SEARCH('💰 BÁO GIÁ'!$C$27,$B3966)))),1,0)</f>
        <v>0</v>
      </c>
      <c r="O3966" s="1" t="str">
        <f t="shared" si="123"/>
        <v/>
      </c>
    </row>
    <row r="3967" customHeight="1" spans="1:15">
      <c r="A3967" s="1" t="str">
        <f>IF('📄 RON MIẾNG'!B562="","",'📄 RON MIẾNG'!B562)</f>
        <v>HH081141</v>
      </c>
      <c r="B3967" s="1" t="str">
        <f>IF('📄 RON MIẾNG'!B562="","",'📄 RON MIẾNG'!C562)</f>
        <v>Ron miếng YC6L/6113  (Yuchai)</v>
      </c>
      <c r="C3967" s="1" t="str">
        <f>IF('📄 RON MIẾNG'!B562="","","Ron miếng")</f>
        <v>Ron miếng</v>
      </c>
      <c r="D3967" s="1" t="str">
        <f>IF('📄 RON MIẾNG'!B562="","",'📄 RON MIẾNG'!F562)</f>
        <v>Cái</v>
      </c>
      <c r="E3967" s="13">
        <f>IF('📄 RON MIẾNG'!B562="","",'📄 RON MIẾNG'!G562)</f>
        <v>0</v>
      </c>
      <c r="F3967" s="13">
        <f>IF('📄 RON MIẾNG'!B562="","",'📄 RON MIẾNG'!H562)</f>
        <v>0</v>
      </c>
      <c r="G3967" s="13">
        <f>IF('📄 RON MIẾNG'!B562="","",'📄 RON MIẾNG'!I562)</f>
        <v>0</v>
      </c>
      <c r="H3967" s="13">
        <f>IF('📄 RON MIẾNG'!B562="","",'📄 RON MIẾNG'!J562)</f>
        <v>0</v>
      </c>
      <c r="I3967" s="13">
        <f>IF('📄 RON MIẾNG'!B562="","",'📄 RON MIẾNG'!K562)</f>
        <v>0</v>
      </c>
      <c r="J3967" s="1" t="str">
        <f>IF('📄 RON MIẾNG'!B562="","","")</f>
        <v/>
      </c>
      <c r="L3967" s="1">
        <f>N(L3966)+IF(AND('🔎 TRA CỨU NHANH'!$C$2&lt;&gt;"",OR(ISNUMBER(SEARCH('🔎 TRA CỨU NHANH'!$C$2,$A3967)),ISNUMBER(SEARCH('🔎 TRA CỨU NHANH'!$C$2,$B3967)))),1,0)</f>
        <v>0</v>
      </c>
      <c r="M3967" s="1" t="str">
        <f t="shared" si="122"/>
        <v/>
      </c>
      <c r="N3967" s="1">
        <f>N(N3966)+IF(AND('💰 BÁO GIÁ'!$C$27&lt;&gt;"",OR(ISNUMBER(SEARCH('💰 BÁO GIÁ'!$C$27,$A3967)),ISNUMBER(SEARCH('💰 BÁO GIÁ'!$C$27,$B3967)))),1,0)</f>
        <v>0</v>
      </c>
      <c r="O3967" s="1" t="str">
        <f t="shared" si="123"/>
        <v/>
      </c>
    </row>
    <row r="3968" customHeight="1" spans="1:15">
      <c r="A3968" s="1" t="str">
        <f>IF('📄 RON MIẾNG'!B563="","",'📄 RON MIẾNG'!B563)</f>
        <v>HH080992</v>
      </c>
      <c r="B3968" s="1" t="str">
        <f>IF('📄 RON MIẾNG'!B563="","",'📄 RON MIẾNG'!C563)</f>
        <v>Ron miếng YC6L/6113 thép đen (Yuchai chính hãng)</v>
      </c>
      <c r="C3968" s="1" t="str">
        <f>IF('📄 RON MIẾNG'!B563="","","Ron miếng")</f>
        <v>Ron miếng</v>
      </c>
      <c r="D3968" s="1" t="str">
        <f>IF('📄 RON MIẾNG'!B563="","",'📄 RON MIẾNG'!F563)</f>
        <v>Cái</v>
      </c>
      <c r="E3968" s="13">
        <f>IF('📄 RON MIẾNG'!B563="","",'📄 RON MIẾNG'!G563)</f>
        <v>0</v>
      </c>
      <c r="F3968" s="13">
        <f>IF('📄 RON MIẾNG'!B563="","",'📄 RON MIẾNG'!H563)</f>
        <v>0</v>
      </c>
      <c r="G3968" s="13">
        <f>IF('📄 RON MIẾNG'!B563="","",'📄 RON MIẾNG'!I563)</f>
        <v>0</v>
      </c>
      <c r="H3968" s="13">
        <f>IF('📄 RON MIẾNG'!B563="","",'📄 RON MIẾNG'!J563)</f>
        <v>0</v>
      </c>
      <c r="I3968" s="13">
        <f>IF('📄 RON MIẾNG'!B563="","",'📄 RON MIẾNG'!K563)</f>
        <v>0</v>
      </c>
      <c r="J3968" s="1" t="str">
        <f>IF('📄 RON MIẾNG'!B563="","","")</f>
        <v/>
      </c>
      <c r="L3968" s="1">
        <f>N(L3967)+IF(AND('🔎 TRA CỨU NHANH'!$C$2&lt;&gt;"",OR(ISNUMBER(SEARCH('🔎 TRA CỨU NHANH'!$C$2,$A3968)),ISNUMBER(SEARCH('🔎 TRA CỨU NHANH'!$C$2,$B3968)))),1,0)</f>
        <v>0</v>
      </c>
      <c r="M3968" s="1" t="str">
        <f t="shared" si="122"/>
        <v/>
      </c>
      <c r="N3968" s="1">
        <f>N(N3967)+IF(AND('💰 BÁO GIÁ'!$C$27&lt;&gt;"",OR(ISNUMBER(SEARCH('💰 BÁO GIÁ'!$C$27,$A3968)),ISNUMBER(SEARCH('💰 BÁO GIÁ'!$C$27,$B3968)))),1,0)</f>
        <v>0</v>
      </c>
      <c r="O3968" s="1" t="str">
        <f t="shared" si="123"/>
        <v/>
      </c>
    </row>
    <row r="3969" customHeight="1" spans="1:15">
      <c r="A3969" s="1" t="str">
        <f>IF('📄 RON MIẾNG'!B564="","",'📄 RON MIẾNG'!B564)</f>
        <v>HH081088</v>
      </c>
      <c r="B3969" s="1" t="str">
        <f>IF('📄 RON MIẾNG'!B564="","",'📄 RON MIẾNG'!C564)</f>
        <v>Ron miếng YC6M1000/6120 (2 lỗ méo) thép (Yuchai)</v>
      </c>
      <c r="C3969" s="1" t="str">
        <f>IF('📄 RON MIẾNG'!B564="","","Ron miếng")</f>
        <v>Ron miếng</v>
      </c>
      <c r="D3969" s="1" t="str">
        <f>IF('📄 RON MIẾNG'!B564="","",'📄 RON MIẾNG'!F564)</f>
        <v>Cái</v>
      </c>
      <c r="E3969" s="13">
        <f>IF('📄 RON MIẾNG'!B564="","",'📄 RON MIẾNG'!G564)</f>
        <v>0</v>
      </c>
      <c r="F3969" s="13">
        <f>IF('📄 RON MIẾNG'!B564="","",'📄 RON MIẾNG'!H564)</f>
        <v>0</v>
      </c>
      <c r="G3969" s="13">
        <f>IF('📄 RON MIẾNG'!B564="","",'📄 RON MIẾNG'!I564)</f>
        <v>0</v>
      </c>
      <c r="H3969" s="13">
        <f>IF('📄 RON MIẾNG'!B564="","",'📄 RON MIẾNG'!J564)</f>
        <v>0</v>
      </c>
      <c r="I3969" s="13">
        <f>IF('📄 RON MIẾNG'!B564="","",'📄 RON MIẾNG'!K564)</f>
        <v>0</v>
      </c>
      <c r="J3969" s="1" t="str">
        <f>IF('📄 RON MIẾNG'!B564="","","")</f>
        <v/>
      </c>
      <c r="L3969" s="1">
        <f>N(L3968)+IF(AND('🔎 TRA CỨU NHANH'!$C$2&lt;&gt;"",OR(ISNUMBER(SEARCH('🔎 TRA CỨU NHANH'!$C$2,$A3969)),ISNUMBER(SEARCH('🔎 TRA CỨU NHANH'!$C$2,$B3969)))),1,0)</f>
        <v>0</v>
      </c>
      <c r="M3969" s="1" t="str">
        <f t="shared" si="122"/>
        <v/>
      </c>
      <c r="N3969" s="1">
        <f>N(N3968)+IF(AND('💰 BÁO GIÁ'!$C$27&lt;&gt;"",OR(ISNUMBER(SEARCH('💰 BÁO GIÁ'!$C$27,$A3969)),ISNUMBER(SEARCH('💰 BÁO GIÁ'!$C$27,$B3969)))),1,0)</f>
        <v>0</v>
      </c>
      <c r="O3969" s="1" t="str">
        <f t="shared" si="123"/>
        <v/>
      </c>
    </row>
    <row r="3970" customHeight="1" spans="1:15">
      <c r="A3970" s="1" t="str">
        <f>IF('📄 RON MIẾNG'!B565="","",'📄 RON MIẾNG'!B565)</f>
        <v>HH081089</v>
      </c>
      <c r="B3970" s="1" t="str">
        <f>IF('📄 RON MIẾNG'!B565="","",'📄 RON MIẾNG'!C565)</f>
        <v>Ron miếng YC6M1000/6120 (2 lỗ tròn) thép (Yuchai)</v>
      </c>
      <c r="C3970" s="1" t="str">
        <f>IF('📄 RON MIẾNG'!B565="","","Ron miếng")</f>
        <v>Ron miếng</v>
      </c>
      <c r="D3970" s="1" t="str">
        <f>IF('📄 RON MIẾNG'!B565="","",'📄 RON MIẾNG'!F565)</f>
        <v>Cái</v>
      </c>
      <c r="E3970" s="13">
        <f>IF('📄 RON MIẾNG'!B565="","",'📄 RON MIẾNG'!G565)</f>
        <v>0</v>
      </c>
      <c r="F3970" s="13">
        <f>IF('📄 RON MIẾNG'!B565="","",'📄 RON MIẾNG'!H565)</f>
        <v>0</v>
      </c>
      <c r="G3970" s="13">
        <f>IF('📄 RON MIẾNG'!B565="","",'📄 RON MIẾNG'!I565)</f>
        <v>0</v>
      </c>
      <c r="H3970" s="13">
        <f>IF('📄 RON MIẾNG'!B565="","",'📄 RON MIẾNG'!J565)</f>
        <v>0</v>
      </c>
      <c r="I3970" s="13">
        <f>IF('📄 RON MIẾNG'!B565="","",'📄 RON MIẾNG'!K565)</f>
        <v>0</v>
      </c>
      <c r="J3970" s="1" t="str">
        <f>IF('📄 RON MIẾNG'!B565="","","")</f>
        <v/>
      </c>
      <c r="L3970" s="1">
        <f>N(L3969)+IF(AND('🔎 TRA CỨU NHANH'!$C$2&lt;&gt;"",OR(ISNUMBER(SEARCH('🔎 TRA CỨU NHANH'!$C$2,$A3970)),ISNUMBER(SEARCH('🔎 TRA CỨU NHANH'!$C$2,$B3970)))),1,0)</f>
        <v>0</v>
      </c>
      <c r="M3970" s="1" t="str">
        <f t="shared" ref="M3970:M4033" si="124">IF(L3970&gt;N(L3969),L3970,"")</f>
        <v/>
      </c>
      <c r="N3970" s="1">
        <f>N(N3969)+IF(AND('💰 BÁO GIÁ'!$C$27&lt;&gt;"",OR(ISNUMBER(SEARCH('💰 BÁO GIÁ'!$C$27,$A3970)),ISNUMBER(SEARCH('💰 BÁO GIÁ'!$C$27,$B3970)))),1,0)</f>
        <v>0</v>
      </c>
      <c r="O3970" s="1" t="str">
        <f t="shared" ref="O3970:O4033" si="125">IF(N3970&gt;N(N3969),N3970,"")</f>
        <v/>
      </c>
    </row>
    <row r="3971" customHeight="1" spans="1:15">
      <c r="A3971" s="1" t="str">
        <f>IF('📄 RON MIẾNG'!B566="","",'📄 RON MIẾNG'!B566)</f>
        <v>HH081090</v>
      </c>
      <c r="B3971" s="1" t="str">
        <f>IF('📄 RON MIẾNG'!B566="","",'📄 RON MIẾNG'!C566)</f>
        <v>Ron miếng YC6MK/6123 thép (Yuchai)</v>
      </c>
      <c r="C3971" s="1" t="str">
        <f>IF('📄 RON MIẾNG'!B566="","","Ron miếng")</f>
        <v>Ron miếng</v>
      </c>
      <c r="D3971" s="1" t="str">
        <f>IF('📄 RON MIẾNG'!B566="","",'📄 RON MIẾNG'!F566)</f>
        <v>Cái</v>
      </c>
      <c r="E3971" s="13">
        <f>IF('📄 RON MIẾNG'!B566="","",'📄 RON MIẾNG'!G566)</f>
        <v>0</v>
      </c>
      <c r="F3971" s="13">
        <f>IF('📄 RON MIẾNG'!B566="","",'📄 RON MIẾNG'!H566)</f>
        <v>0</v>
      </c>
      <c r="G3971" s="13">
        <f>IF('📄 RON MIẾNG'!B566="","",'📄 RON MIẾNG'!I566)</f>
        <v>0</v>
      </c>
      <c r="H3971" s="13">
        <f>IF('📄 RON MIẾNG'!B566="","",'📄 RON MIẾNG'!J566)</f>
        <v>0</v>
      </c>
      <c r="I3971" s="13">
        <f>IF('📄 RON MIẾNG'!B566="","",'📄 RON MIẾNG'!K566)</f>
        <v>0</v>
      </c>
      <c r="J3971" s="1" t="str">
        <f>IF('📄 RON MIẾNG'!B566="","","")</f>
        <v/>
      </c>
      <c r="L3971" s="1">
        <f>N(L3970)+IF(AND('🔎 TRA CỨU NHANH'!$C$2&lt;&gt;"",OR(ISNUMBER(SEARCH('🔎 TRA CỨU NHANH'!$C$2,$A3971)),ISNUMBER(SEARCH('🔎 TRA CỨU NHANH'!$C$2,$B3971)))),1,0)</f>
        <v>0</v>
      </c>
      <c r="M3971" s="1" t="str">
        <f t="shared" si="124"/>
        <v/>
      </c>
      <c r="N3971" s="1">
        <f>N(N3970)+IF(AND('💰 BÁO GIÁ'!$C$27&lt;&gt;"",OR(ISNUMBER(SEARCH('💰 BÁO GIÁ'!$C$27,$A3971)),ISNUMBER(SEARCH('💰 BÁO GIÁ'!$C$27,$B3971)))),1,0)</f>
        <v>0</v>
      </c>
      <c r="O3971" s="1" t="str">
        <f t="shared" si="125"/>
        <v/>
      </c>
    </row>
    <row r="3972" customHeight="1" spans="1:15">
      <c r="A3972" s="1" t="str">
        <f>IF('📄 RON MIẾNG'!B567="","",'📄 RON MIẾNG'!B567)</f>
        <v>HH081889</v>
      </c>
      <c r="B3972" s="1" t="str">
        <f>IF('📄 RON MIẾNG'!B567="","",'📄 RON MIẾNG'!C567)</f>
        <v>Ron miếng YN-4100-QBZL/ 4102-QBZL thép</v>
      </c>
      <c r="C3972" s="1" t="str">
        <f>IF('📄 RON MIẾNG'!B567="","","Ron miếng")</f>
        <v>Ron miếng</v>
      </c>
      <c r="D3972" s="1" t="str">
        <f>IF('📄 RON MIẾNG'!B567="","",'📄 RON MIẾNG'!F567)</f>
        <v>Cái</v>
      </c>
      <c r="E3972" s="13">
        <f>IF('📄 RON MIẾNG'!B567="","",'📄 RON MIẾNG'!G567)</f>
        <v>0</v>
      </c>
      <c r="F3972" s="13">
        <f>IF('📄 RON MIẾNG'!B567="","",'📄 RON MIẾNG'!H567)</f>
        <v>0</v>
      </c>
      <c r="G3972" s="13">
        <f>IF('📄 RON MIẾNG'!B567="","",'📄 RON MIẾNG'!I567)</f>
        <v>0</v>
      </c>
      <c r="H3972" s="13">
        <f>IF('📄 RON MIẾNG'!B567="","",'📄 RON MIẾNG'!J567)</f>
        <v>0</v>
      </c>
      <c r="I3972" s="13">
        <f>IF('📄 RON MIẾNG'!B567="","",'📄 RON MIẾNG'!K567)</f>
        <v>0</v>
      </c>
      <c r="J3972" s="1" t="str">
        <f>IF('📄 RON MIẾNG'!B567="","","")</f>
        <v/>
      </c>
      <c r="L3972" s="1">
        <f>N(L3971)+IF(AND('🔎 TRA CỨU NHANH'!$C$2&lt;&gt;"",OR(ISNUMBER(SEARCH('🔎 TRA CỨU NHANH'!$C$2,$A3972)),ISNUMBER(SEARCH('🔎 TRA CỨU NHANH'!$C$2,$B3972)))),1,0)</f>
        <v>0</v>
      </c>
      <c r="M3972" s="1" t="str">
        <f t="shared" si="124"/>
        <v/>
      </c>
      <c r="N3972" s="1">
        <f>N(N3971)+IF(AND('💰 BÁO GIÁ'!$C$27&lt;&gt;"",OR(ISNUMBER(SEARCH('💰 BÁO GIÁ'!$C$27,$A3972)),ISNUMBER(SEARCH('💰 BÁO GIÁ'!$C$27,$B3972)))),1,0)</f>
        <v>0</v>
      </c>
      <c r="O3972" s="1" t="str">
        <f t="shared" si="125"/>
        <v/>
      </c>
    </row>
    <row r="3973" customHeight="1" spans="1:15">
      <c r="A3973" s="1" t="str">
        <f>IF('📄 RON MIẾNG'!B568="","",'📄 RON MIẾNG'!B568)</f>
        <v>HH076879</v>
      </c>
      <c r="B3973" s="1" t="str">
        <f>IF('📄 RON MIẾNG'!B568="","",'📄 RON MIẾNG'!C568)</f>
        <v>Ron miếng YN-490-Q/QB phi 100 (Antek)</v>
      </c>
      <c r="C3973" s="1" t="str">
        <f>IF('📄 RON MIẾNG'!B568="","","Ron miếng")</f>
        <v>Ron miếng</v>
      </c>
      <c r="D3973" s="1" t="str">
        <f>IF('📄 RON MIẾNG'!B568="","",'📄 RON MIẾNG'!F568)</f>
        <v>Cái</v>
      </c>
      <c r="E3973" s="13">
        <f>IF('📄 RON MIẾNG'!B568="","",'📄 RON MIẾNG'!G568)</f>
        <v>0</v>
      </c>
      <c r="F3973" s="13">
        <f>IF('📄 RON MIẾNG'!B568="","",'📄 RON MIẾNG'!H568)</f>
        <v>0</v>
      </c>
      <c r="G3973" s="13">
        <f>IF('📄 RON MIẾNG'!B568="","",'📄 RON MIẾNG'!I568)</f>
        <v>0</v>
      </c>
      <c r="H3973" s="13">
        <f>IF('📄 RON MIẾNG'!B568="","",'📄 RON MIẾNG'!J568)</f>
        <v>0</v>
      </c>
      <c r="I3973" s="13">
        <f>IF('📄 RON MIẾNG'!B568="","",'📄 RON MIẾNG'!K568)</f>
        <v>0</v>
      </c>
      <c r="J3973" s="1" t="str">
        <f>IF('📄 RON MIẾNG'!B568="","","")</f>
        <v/>
      </c>
      <c r="L3973" s="1">
        <f>N(L3972)+IF(AND('🔎 TRA CỨU NHANH'!$C$2&lt;&gt;"",OR(ISNUMBER(SEARCH('🔎 TRA CỨU NHANH'!$C$2,$A3973)),ISNUMBER(SEARCH('🔎 TRA CỨU NHANH'!$C$2,$B3973)))),1,0)</f>
        <v>0</v>
      </c>
      <c r="M3973" s="1" t="str">
        <f t="shared" si="124"/>
        <v/>
      </c>
      <c r="N3973" s="1">
        <f>N(N3972)+IF(AND('💰 BÁO GIÁ'!$C$27&lt;&gt;"",OR(ISNUMBER(SEARCH('💰 BÁO GIÁ'!$C$27,$A3973)),ISNUMBER(SEARCH('💰 BÁO GIÁ'!$C$27,$B3973)))),1,0)</f>
        <v>0</v>
      </c>
      <c r="O3973" s="1" t="str">
        <f t="shared" si="125"/>
        <v/>
      </c>
    </row>
    <row r="3974" customHeight="1" spans="1:15">
      <c r="A3974" s="1" t="str">
        <f>IF('📄 RON MIẾNG'!B569="","",'📄 RON MIẾNG'!B569)</f>
        <v>HH077696</v>
      </c>
      <c r="B3974" s="1" t="str">
        <f>IF('📄 RON MIẾNG'!B569="","",'📄 RON MIẾNG'!C569)</f>
        <v>Ron miếng Yan 3TNE68 - Thép Inox - NICE IN (145/55/70)</v>
      </c>
      <c r="C3974" s="1" t="str">
        <f>IF('📄 RON MIẾNG'!B569="","","Ron miếng")</f>
        <v>Ron miếng</v>
      </c>
      <c r="D3974" s="1" t="str">
        <f>IF('📄 RON MIẾNG'!B569="","",'📄 RON MIẾNG'!F569)</f>
        <v>Cái</v>
      </c>
      <c r="E3974" s="13">
        <f>IF('📄 RON MIẾNG'!B569="","",'📄 RON MIẾNG'!G569)</f>
        <v>0</v>
      </c>
      <c r="F3974" s="13">
        <f>IF('📄 RON MIẾNG'!B569="","",'📄 RON MIẾNG'!H569)</f>
        <v>145000</v>
      </c>
      <c r="G3974" s="13">
        <f>IF('📄 RON MIẾNG'!B569="","",'📄 RON MIẾNG'!I569)</f>
        <v>155000</v>
      </c>
      <c r="H3974" s="13">
        <f>IF('📄 RON MIẾNG'!B569="","",'📄 RON MIẾNG'!J569)</f>
        <v>170000</v>
      </c>
      <c r="I3974" s="13">
        <f>IF('📄 RON MIẾNG'!B569="","",'📄 RON MIẾNG'!K569)</f>
        <v>0</v>
      </c>
      <c r="J3974" s="1" t="str">
        <f>IF('📄 RON MIẾNG'!B569="","","")</f>
        <v/>
      </c>
      <c r="L3974" s="1">
        <f>N(L3973)+IF(AND('🔎 TRA CỨU NHANH'!$C$2&lt;&gt;"",OR(ISNUMBER(SEARCH('🔎 TRA CỨU NHANH'!$C$2,$A3974)),ISNUMBER(SEARCH('🔎 TRA CỨU NHANH'!$C$2,$B3974)))),1,0)</f>
        <v>0</v>
      </c>
      <c r="M3974" s="1" t="str">
        <f t="shared" si="124"/>
        <v/>
      </c>
      <c r="N3974" s="1">
        <f>N(N3973)+IF(AND('💰 BÁO GIÁ'!$C$27&lt;&gt;"",OR(ISNUMBER(SEARCH('💰 BÁO GIÁ'!$C$27,$A3974)),ISNUMBER(SEARCH('💰 BÁO GIÁ'!$C$27,$B3974)))),1,0)</f>
        <v>0</v>
      </c>
      <c r="O3974" s="1" t="str">
        <f t="shared" si="125"/>
        <v/>
      </c>
    </row>
    <row r="3975" customHeight="1" spans="1:15">
      <c r="A3975" s="1" t="str">
        <f>IF('📄 RON MIẾNG'!B570="","",'📄 RON MIẾNG'!B570)</f>
        <v>HH081353</v>
      </c>
      <c r="B3975" s="1" t="str">
        <f>IF('📄 RON MIẾNG'!B570="","",'📄 RON MIẾNG'!C570)</f>
        <v>Ron miếng Yan 3TNE84/ 3D84-3, thép Inox - NICE IN</v>
      </c>
      <c r="C3975" s="1" t="str">
        <f>IF('📄 RON MIẾNG'!B570="","","Ron miếng")</f>
        <v>Ron miếng</v>
      </c>
      <c r="D3975" s="1" t="str">
        <f>IF('📄 RON MIẾNG'!B570="","",'📄 RON MIẾNG'!F570)</f>
        <v>Cái</v>
      </c>
      <c r="E3975" s="13">
        <f>IF('📄 RON MIẾNG'!B570="","",'📄 RON MIẾNG'!G570)</f>
        <v>0</v>
      </c>
      <c r="F3975" s="13">
        <f>IF('📄 RON MIẾNG'!B570="","",'📄 RON MIẾNG'!H570)</f>
        <v>120000</v>
      </c>
      <c r="G3975" s="13">
        <f>IF('📄 RON MIẾNG'!B570="","",'📄 RON MIẾNG'!I570)</f>
        <v>135000</v>
      </c>
      <c r="H3975" s="13">
        <f>IF('📄 RON MIẾNG'!B570="","",'📄 RON MIẾNG'!J570)</f>
        <v>150000</v>
      </c>
      <c r="I3975" s="13">
        <f>IF('📄 RON MIẾNG'!B570="","",'📄 RON MIẾNG'!K570)</f>
        <v>0</v>
      </c>
      <c r="J3975" s="1" t="str">
        <f>IF('📄 RON MIẾNG'!B570="","","")</f>
        <v/>
      </c>
      <c r="L3975" s="1">
        <f>N(L3974)+IF(AND('🔎 TRA CỨU NHANH'!$C$2&lt;&gt;"",OR(ISNUMBER(SEARCH('🔎 TRA CỨU NHANH'!$C$2,$A3975)),ISNUMBER(SEARCH('🔎 TRA CỨU NHANH'!$C$2,$B3975)))),1,0)</f>
        <v>0</v>
      </c>
      <c r="M3975" s="1" t="str">
        <f t="shared" si="124"/>
        <v/>
      </c>
      <c r="N3975" s="1">
        <f>N(N3974)+IF(AND('💰 BÁO GIÁ'!$C$27&lt;&gt;"",OR(ISNUMBER(SEARCH('💰 BÁO GIÁ'!$C$27,$A3975)),ISNUMBER(SEARCH('💰 BÁO GIÁ'!$C$27,$B3975)))),1,0)</f>
        <v>0</v>
      </c>
      <c r="O3975" s="1" t="str">
        <f t="shared" si="125"/>
        <v/>
      </c>
    </row>
    <row r="3976" customHeight="1" spans="1:15">
      <c r="A3976" s="1" t="str">
        <f>IF('📄 RON MIẾNG'!B571="","",'📄 RON MIẾNG'!B571)</f>
        <v>HH076819</v>
      </c>
      <c r="B3976" s="1" t="str">
        <f>IF('📄 RON MIẾNG'!B571="","",'📄 RON MIẾNG'!C571)</f>
        <v>Ron miếng Yan 4D94E/4TNE94 (Amiang) - NICE IN (90/100/20)</v>
      </c>
      <c r="C3976" s="1" t="str">
        <f>IF('📄 RON MIẾNG'!B571="","","Ron miếng")</f>
        <v>Ron miếng</v>
      </c>
      <c r="D3976" s="1" t="str">
        <f>IF('📄 RON MIẾNG'!B571="","",'📄 RON MIẾNG'!F571)</f>
        <v>Cái</v>
      </c>
      <c r="E3976" s="13">
        <f>IF('📄 RON MIẾNG'!B571="","",'📄 RON MIẾNG'!G571)</f>
        <v>0</v>
      </c>
      <c r="F3976" s="13">
        <f>IF('📄 RON MIẾNG'!B571="","",'📄 RON MIẾNG'!H571)</f>
        <v>90000</v>
      </c>
      <c r="G3976" s="13">
        <f>IF('📄 RON MIẾNG'!B571="","",'📄 RON MIẾNG'!I571)</f>
        <v>100000</v>
      </c>
      <c r="H3976" s="13">
        <f>IF('📄 RON MIẾNG'!B571="","",'📄 RON MIẾNG'!J571)</f>
        <v>120000</v>
      </c>
      <c r="I3976" s="13">
        <f>IF('📄 RON MIẾNG'!B571="","",'📄 RON MIẾNG'!K571)</f>
        <v>0</v>
      </c>
      <c r="J3976" s="1" t="str">
        <f>IF('📄 RON MIẾNG'!B571="","","")</f>
        <v/>
      </c>
      <c r="L3976" s="1">
        <f>N(L3975)+IF(AND('🔎 TRA CỨU NHANH'!$C$2&lt;&gt;"",OR(ISNUMBER(SEARCH('🔎 TRA CỨU NHANH'!$C$2,$A3976)),ISNUMBER(SEARCH('🔎 TRA CỨU NHANH'!$C$2,$B3976)))),1,0)</f>
        <v>0</v>
      </c>
      <c r="M3976" s="1" t="str">
        <f t="shared" si="124"/>
        <v/>
      </c>
      <c r="N3976" s="1">
        <f>N(N3975)+IF(AND('💰 BÁO GIÁ'!$C$27&lt;&gt;"",OR(ISNUMBER(SEARCH('💰 BÁO GIÁ'!$C$27,$A3976)),ISNUMBER(SEARCH('💰 BÁO GIÁ'!$C$27,$B3976)))),1,0)</f>
        <v>0</v>
      </c>
      <c r="O3976" s="1" t="str">
        <f t="shared" si="125"/>
        <v/>
      </c>
    </row>
    <row r="3977" customHeight="1" spans="1:15">
      <c r="A3977" s="1" t="str">
        <f>IF('📄 RON MIẾNG'!B572="","",'📄 RON MIẾNG'!B572)</f>
        <v>HH077489</v>
      </c>
      <c r="B3977" s="1" t="str">
        <f>IF('📄 RON MIẾNG'!B572="","",'📄 RON MIẾNG'!C572)</f>
        <v>Ron miếng Yan 4TN100E/4TNE100 Graphite - DF</v>
      </c>
      <c r="C3977" s="1" t="str">
        <f>IF('📄 RON MIẾNG'!B572="","","Ron miếng")</f>
        <v>Ron miếng</v>
      </c>
      <c r="D3977" s="1" t="str">
        <f>IF('📄 RON MIẾNG'!B572="","",'📄 RON MIẾNG'!F572)</f>
        <v>Cái</v>
      </c>
      <c r="E3977" s="13">
        <f>IF('📄 RON MIẾNG'!B572="","",'📄 RON MIẾNG'!G572)</f>
        <v>0</v>
      </c>
      <c r="F3977" s="13">
        <f>IF('📄 RON MIẾNG'!B572="","",'📄 RON MIẾNG'!H572)</f>
        <v>150000</v>
      </c>
      <c r="G3977" s="13">
        <f>IF('📄 RON MIẾNG'!B572="","",'📄 RON MIẾNG'!I572)</f>
        <v>160000</v>
      </c>
      <c r="H3977" s="13">
        <f>IF('📄 RON MIẾNG'!B572="","",'📄 RON MIẾNG'!J572)</f>
        <v>180000</v>
      </c>
      <c r="I3977" s="13">
        <f>IF('📄 RON MIẾNG'!B572="","",'📄 RON MIẾNG'!K572)</f>
        <v>0</v>
      </c>
      <c r="J3977" s="1" t="str">
        <f>IF('📄 RON MIẾNG'!B572="","","")</f>
        <v/>
      </c>
      <c r="L3977" s="1">
        <f>N(L3976)+IF(AND('🔎 TRA CỨU NHANH'!$C$2&lt;&gt;"",OR(ISNUMBER(SEARCH('🔎 TRA CỨU NHANH'!$C$2,$A3977)),ISNUMBER(SEARCH('🔎 TRA CỨU NHANH'!$C$2,$B3977)))),1,0)</f>
        <v>0</v>
      </c>
      <c r="M3977" s="1" t="str">
        <f t="shared" si="124"/>
        <v/>
      </c>
      <c r="N3977" s="1">
        <f>N(N3976)+IF(AND('💰 BÁO GIÁ'!$C$27&lt;&gt;"",OR(ISNUMBER(SEARCH('💰 BÁO GIÁ'!$C$27,$A3977)),ISNUMBER(SEARCH('💰 BÁO GIÁ'!$C$27,$B3977)))),1,0)</f>
        <v>0</v>
      </c>
      <c r="O3977" s="1" t="str">
        <f t="shared" si="125"/>
        <v/>
      </c>
    </row>
    <row r="3978" customHeight="1" spans="1:15">
      <c r="A3978" s="1" t="str">
        <f>IF('📄 RON MIẾNG'!B573="","",'📄 RON MIẾNG'!B573)</f>
        <v>HH076247</v>
      </c>
      <c r="B3978" s="1" t="str">
        <f>IF('📄 RON MIẾNG'!B573="","",'📄 RON MIẾNG'!C573)</f>
        <v>Ron miếng Yan 4TN84/4D84-2, ASB amiang - MASAKO</v>
      </c>
      <c r="C3978" s="1" t="str">
        <f>IF('📄 RON MIẾNG'!B573="","","Ron miếng")</f>
        <v>Ron miếng</v>
      </c>
      <c r="D3978" s="1" t="str">
        <f>IF('📄 RON MIẾNG'!B573="","",'📄 RON MIẾNG'!F573)</f>
        <v>Cái</v>
      </c>
      <c r="E3978" s="13">
        <f>IF('📄 RON MIẾNG'!B573="","",'📄 RON MIẾNG'!G573)</f>
        <v>0</v>
      </c>
      <c r="F3978" s="13">
        <f>IF('📄 RON MIẾNG'!B573="","",'📄 RON MIẾNG'!H573)</f>
        <v>80000</v>
      </c>
      <c r="G3978" s="13">
        <f>IF('📄 RON MIẾNG'!B573="","",'📄 RON MIẾNG'!I573)</f>
        <v>90000</v>
      </c>
      <c r="H3978" s="13">
        <f>IF('📄 RON MIẾNG'!B573="","",'📄 RON MIẾNG'!J573)</f>
        <v>100000</v>
      </c>
      <c r="I3978" s="13">
        <f>IF('📄 RON MIẾNG'!B573="","",'📄 RON MIẾNG'!K573)</f>
        <v>0</v>
      </c>
      <c r="J3978" s="1" t="str">
        <f>IF('📄 RON MIẾNG'!B573="","","")</f>
        <v/>
      </c>
      <c r="L3978" s="1">
        <f>N(L3977)+IF(AND('🔎 TRA CỨU NHANH'!$C$2&lt;&gt;"",OR(ISNUMBER(SEARCH('🔎 TRA CỨU NHANH'!$C$2,$A3978)),ISNUMBER(SEARCH('🔎 TRA CỨU NHANH'!$C$2,$B3978)))),1,0)</f>
        <v>0</v>
      </c>
      <c r="M3978" s="1" t="str">
        <f t="shared" si="124"/>
        <v/>
      </c>
      <c r="N3978" s="1">
        <f>N(N3977)+IF(AND('💰 BÁO GIÁ'!$C$27&lt;&gt;"",OR(ISNUMBER(SEARCH('💰 BÁO GIÁ'!$C$27,$A3978)),ISNUMBER(SEARCH('💰 BÁO GIÁ'!$C$27,$B3978)))),1,0)</f>
        <v>0</v>
      </c>
      <c r="O3978" s="1" t="str">
        <f t="shared" si="125"/>
        <v/>
      </c>
    </row>
    <row r="3979" customHeight="1" spans="1:15">
      <c r="A3979" s="1" t="str">
        <f>IF('📄 RON MIẾNG'!B574="","",'📄 RON MIẾNG'!B574)</f>
        <v>HH081357</v>
      </c>
      <c r="B3979" s="1" t="str">
        <f>IF('📄 RON MIẾNG'!B574="","",'📄 RON MIẾNG'!C574)</f>
        <v>Ron miếng Yan 4TNE86, Thép Inox (4TNV86/ 4TN86) - NICE IN</v>
      </c>
      <c r="C3979" s="1" t="str">
        <f>IF('📄 RON MIẾNG'!B574="","","Ron miếng")</f>
        <v>Ron miếng</v>
      </c>
      <c r="D3979" s="1" t="str">
        <f>IF('📄 RON MIẾNG'!B574="","",'📄 RON MIẾNG'!F574)</f>
        <v>Cái</v>
      </c>
      <c r="E3979" s="13">
        <f>IF('📄 RON MIẾNG'!B574="","",'📄 RON MIẾNG'!G574)</f>
        <v>0</v>
      </c>
      <c r="F3979" s="13">
        <f>IF('📄 RON MIẾNG'!B574="","",'📄 RON MIẾNG'!H574)</f>
        <v>190000</v>
      </c>
      <c r="G3979" s="13">
        <f>IF('📄 RON MIẾNG'!B574="","",'📄 RON MIẾNG'!I574)</f>
        <v>200000</v>
      </c>
      <c r="H3979" s="13">
        <f>IF('📄 RON MIẾNG'!B574="","",'📄 RON MIẾNG'!J574)</f>
        <v>220000</v>
      </c>
      <c r="I3979" s="13">
        <f>IF('📄 RON MIẾNG'!B574="","",'📄 RON MIẾNG'!K574)</f>
        <v>0</v>
      </c>
      <c r="J3979" s="1" t="str">
        <f>IF('📄 RON MIẾNG'!B574="","","")</f>
        <v/>
      </c>
      <c r="L3979" s="1">
        <f>N(L3978)+IF(AND('🔎 TRA CỨU NHANH'!$C$2&lt;&gt;"",OR(ISNUMBER(SEARCH('🔎 TRA CỨU NHANH'!$C$2,$A3979)),ISNUMBER(SEARCH('🔎 TRA CỨU NHANH'!$C$2,$B3979)))),1,0)</f>
        <v>0</v>
      </c>
      <c r="M3979" s="1" t="str">
        <f t="shared" si="124"/>
        <v/>
      </c>
      <c r="N3979" s="1">
        <f>N(N3978)+IF(AND('💰 BÁO GIÁ'!$C$27&lt;&gt;"",OR(ISNUMBER(SEARCH('💰 BÁO GIÁ'!$C$27,$A3979)),ISNUMBER(SEARCH('💰 BÁO GIÁ'!$C$27,$B3979)))),1,0)</f>
        <v>0</v>
      </c>
      <c r="O3979" s="1" t="str">
        <f t="shared" si="125"/>
        <v/>
      </c>
    </row>
    <row r="3980" customHeight="1" spans="1:15">
      <c r="A3980" s="1" t="str">
        <f>IF('📄 RON MIẾNG'!B575="","",'📄 RON MIẾNG'!B575)</f>
        <v>HH077582</v>
      </c>
      <c r="B3980" s="1" t="str">
        <f>IF('📄 RON MIẾNG'!B575="","",'📄 RON MIẾNG'!C575)</f>
        <v>Ron miếng Yan 4TNE88, Thép Inox (4TNV88/ 4D88E) - NICE IN</v>
      </c>
      <c r="C3980" s="1" t="str">
        <f>IF('📄 RON MIẾNG'!B575="","","Ron miếng")</f>
        <v>Ron miếng</v>
      </c>
      <c r="D3980" s="1" t="str">
        <f>IF('📄 RON MIẾNG'!B575="","",'📄 RON MIẾNG'!F575)</f>
        <v>Cái</v>
      </c>
      <c r="E3980" s="13">
        <f>IF('📄 RON MIẾNG'!B575="","",'📄 RON MIẾNG'!G575)</f>
        <v>0</v>
      </c>
      <c r="F3980" s="13">
        <f>IF('📄 RON MIẾNG'!B575="","",'📄 RON MIẾNG'!H575)</f>
        <v>150000</v>
      </c>
      <c r="G3980" s="13">
        <f>IF('📄 RON MIẾNG'!B575="","",'📄 RON MIẾNG'!I575)</f>
        <v>160000</v>
      </c>
      <c r="H3980" s="13">
        <f>IF('📄 RON MIẾNG'!B575="","",'📄 RON MIẾNG'!J575)</f>
        <v>180000</v>
      </c>
      <c r="I3980" s="13">
        <f>IF('📄 RON MIẾNG'!B575="","",'📄 RON MIẾNG'!K575)</f>
        <v>0</v>
      </c>
      <c r="J3980" s="1" t="str">
        <f>IF('📄 RON MIẾNG'!B575="","","")</f>
        <v/>
      </c>
      <c r="L3980" s="1">
        <f>N(L3979)+IF(AND('🔎 TRA CỨU NHANH'!$C$2&lt;&gt;"",OR(ISNUMBER(SEARCH('🔎 TRA CỨU NHANH'!$C$2,$A3980)),ISNUMBER(SEARCH('🔎 TRA CỨU NHANH'!$C$2,$B3980)))),1,0)</f>
        <v>0</v>
      </c>
      <c r="M3980" s="1" t="str">
        <f t="shared" si="124"/>
        <v/>
      </c>
      <c r="N3980" s="1">
        <f>N(N3979)+IF(AND('💰 BÁO GIÁ'!$C$27&lt;&gt;"",OR(ISNUMBER(SEARCH('💰 BÁO GIÁ'!$C$27,$A3980)),ISNUMBER(SEARCH('💰 BÁO GIÁ'!$C$27,$B3980)))),1,0)</f>
        <v>0</v>
      </c>
      <c r="O3980" s="1" t="str">
        <f t="shared" si="125"/>
        <v/>
      </c>
    </row>
    <row r="3981" customHeight="1" spans="1:15">
      <c r="A3981" s="1" t="str">
        <f>IF('📄 RON MIẾNG'!B576="","",'📄 RON MIẾNG'!B576)</f>
        <v>HH076570</v>
      </c>
      <c r="B3981" s="1" t="str">
        <f>IF('📄 RON MIẾNG'!B576="","",'📄 RON MIẾNG'!C576)</f>
        <v>Ron miếng Yan 4TNV98, Thép Inox - NICE IN</v>
      </c>
      <c r="C3981" s="1" t="str">
        <f>IF('📄 RON MIẾNG'!B576="","","Ron miếng")</f>
        <v>Ron miếng</v>
      </c>
      <c r="D3981" s="1" t="str">
        <f>IF('📄 RON MIẾNG'!B576="","",'📄 RON MIẾNG'!F576)</f>
        <v>Cái</v>
      </c>
      <c r="E3981" s="13">
        <f>IF('📄 RON MIẾNG'!B576="","",'📄 RON MIẾNG'!G576)</f>
        <v>0</v>
      </c>
      <c r="F3981" s="13">
        <f>IF('📄 RON MIẾNG'!B576="","",'📄 RON MIẾNG'!H576)</f>
        <v>150000</v>
      </c>
      <c r="G3981" s="13">
        <f>IF('📄 RON MIẾNG'!B576="","",'📄 RON MIẾNG'!I576)</f>
        <v>160000</v>
      </c>
      <c r="H3981" s="13">
        <f>IF('📄 RON MIẾNG'!B576="","",'📄 RON MIẾNG'!J576)</f>
        <v>180000</v>
      </c>
      <c r="I3981" s="13">
        <f>IF('📄 RON MIẾNG'!B576="","",'📄 RON MIẾNG'!K576)</f>
        <v>0</v>
      </c>
      <c r="J3981" s="1" t="str">
        <f>IF('📄 RON MIẾNG'!B576="","","")</f>
        <v/>
      </c>
      <c r="L3981" s="1">
        <f>N(L3980)+IF(AND('🔎 TRA CỨU NHANH'!$C$2&lt;&gt;"",OR(ISNUMBER(SEARCH('🔎 TRA CỨU NHANH'!$C$2,$A3981)),ISNUMBER(SEARCH('🔎 TRA CỨU NHANH'!$C$2,$B3981)))),1,0)</f>
        <v>0</v>
      </c>
      <c r="M3981" s="1" t="str">
        <f t="shared" si="124"/>
        <v/>
      </c>
      <c r="N3981" s="1">
        <f>N(N3980)+IF(AND('💰 BÁO GIÁ'!$C$27&lt;&gt;"",OR(ISNUMBER(SEARCH('💰 BÁO GIÁ'!$C$27,$A3981)),ISNUMBER(SEARCH('💰 BÁO GIÁ'!$C$27,$B3981)))),1,0)</f>
        <v>0</v>
      </c>
      <c r="O3981" s="1" t="str">
        <f t="shared" si="125"/>
        <v/>
      </c>
    </row>
    <row r="3982" customHeight="1" spans="1:15">
      <c r="A3982" s="1" t="str">
        <f>IF('📄 RON MIẾNG'!B577="","",'📄 RON MIẾNG'!B577)</f>
        <v>HH080475</v>
      </c>
      <c r="B3982" s="1" t="str">
        <f>IF('📄 RON MIẾNG'!B577="","",'📄 RON MIẾNG'!C577)</f>
        <v>Ron miếng Yuchai 4102 - Amiang - DF</v>
      </c>
      <c r="C3982" s="1" t="str">
        <f>IF('📄 RON MIẾNG'!B577="","","Ron miếng")</f>
        <v>Ron miếng</v>
      </c>
      <c r="D3982" s="1" t="str">
        <f>IF('📄 RON MIẾNG'!B577="","",'📄 RON MIẾNG'!F577)</f>
        <v>Cái</v>
      </c>
      <c r="E3982" s="13">
        <f>IF('📄 RON MIẾNG'!B577="","",'📄 RON MIẾNG'!G577)</f>
        <v>0</v>
      </c>
      <c r="F3982" s="13">
        <f>IF('📄 RON MIẾNG'!B577="","",'📄 RON MIẾNG'!H577)</f>
        <v>80000</v>
      </c>
      <c r="G3982" s="13">
        <f>IF('📄 RON MIẾNG'!B577="","",'📄 RON MIẾNG'!I577)</f>
        <v>90000</v>
      </c>
      <c r="H3982" s="13">
        <f>IF('📄 RON MIẾNG'!B577="","",'📄 RON MIẾNG'!J577)</f>
        <v>100000</v>
      </c>
      <c r="I3982" s="13">
        <f>IF('📄 RON MIẾNG'!B577="","",'📄 RON MIẾNG'!K577)</f>
        <v>0</v>
      </c>
      <c r="J3982" s="1" t="str">
        <f>IF('📄 RON MIẾNG'!B577="","","")</f>
        <v/>
      </c>
      <c r="L3982" s="1">
        <f>N(L3981)+IF(AND('🔎 TRA CỨU NHANH'!$C$2&lt;&gt;"",OR(ISNUMBER(SEARCH('🔎 TRA CỨU NHANH'!$C$2,$A3982)),ISNUMBER(SEARCH('🔎 TRA CỨU NHANH'!$C$2,$B3982)))),1,0)</f>
        <v>0</v>
      </c>
      <c r="M3982" s="1" t="str">
        <f t="shared" si="124"/>
        <v/>
      </c>
      <c r="N3982" s="1">
        <f>N(N3981)+IF(AND('💰 BÁO GIÁ'!$C$27&lt;&gt;"",OR(ISNUMBER(SEARCH('💰 BÁO GIÁ'!$C$27,$A3982)),ISNUMBER(SEARCH('💰 BÁO GIÁ'!$C$27,$B3982)))),1,0)</f>
        <v>0</v>
      </c>
      <c r="O3982" s="1" t="str">
        <f t="shared" si="125"/>
        <v/>
      </c>
    </row>
    <row r="3983" customHeight="1" spans="1:15">
      <c r="A3983" s="1" t="str">
        <f>IF('📄 RON MIẾNG'!B578="","",'📄 RON MIẾNG'!B578)</f>
        <v>HH080476</v>
      </c>
      <c r="B3983" s="1" t="str">
        <f>IF('📄 RON MIẾNG'!B578="","",'📄 RON MIẾNG'!C578)</f>
        <v>Ron miếng Yuchai 4108 - Amiang - DF</v>
      </c>
      <c r="C3983" s="1" t="str">
        <f>IF('📄 RON MIẾNG'!B578="","","Ron miếng")</f>
        <v>Ron miếng</v>
      </c>
      <c r="D3983" s="1" t="str">
        <f>IF('📄 RON MIẾNG'!B578="","",'📄 RON MIẾNG'!F578)</f>
        <v>Cái</v>
      </c>
      <c r="E3983" s="13">
        <f>IF('📄 RON MIẾNG'!B578="","",'📄 RON MIẾNG'!G578)</f>
        <v>0</v>
      </c>
      <c r="F3983" s="13">
        <f>IF('📄 RON MIẾNG'!B578="","",'📄 RON MIẾNG'!H578)</f>
        <v>80000</v>
      </c>
      <c r="G3983" s="13">
        <f>IF('📄 RON MIẾNG'!B578="","",'📄 RON MIẾNG'!I578)</f>
        <v>90000</v>
      </c>
      <c r="H3983" s="13">
        <f>IF('📄 RON MIẾNG'!B578="","",'📄 RON MIẾNG'!J578)</f>
        <v>100000</v>
      </c>
      <c r="I3983" s="13">
        <f>IF('📄 RON MIẾNG'!B578="","",'📄 RON MIẾNG'!K578)</f>
        <v>0</v>
      </c>
      <c r="J3983" s="1" t="str">
        <f>IF('📄 RON MIẾNG'!B578="","","")</f>
        <v/>
      </c>
      <c r="L3983" s="1">
        <f>N(L3982)+IF(AND('🔎 TRA CỨU NHANH'!$C$2&lt;&gt;"",OR(ISNUMBER(SEARCH('🔎 TRA CỨU NHANH'!$C$2,$A3983)),ISNUMBER(SEARCH('🔎 TRA CỨU NHANH'!$C$2,$B3983)))),1,0)</f>
        <v>0</v>
      </c>
      <c r="M3983" s="1" t="str">
        <f t="shared" si="124"/>
        <v/>
      </c>
      <c r="N3983" s="1">
        <f>N(N3982)+IF(AND('💰 BÁO GIÁ'!$C$27&lt;&gt;"",OR(ISNUMBER(SEARCH('💰 BÁO GIÁ'!$C$27,$A3983)),ISNUMBER(SEARCH('💰 BÁO GIÁ'!$C$27,$B3983)))),1,0)</f>
        <v>0</v>
      </c>
      <c r="O3983" s="1" t="str">
        <f t="shared" si="125"/>
        <v/>
      </c>
    </row>
    <row r="3984" customHeight="1" spans="1:15">
      <c r="A3984" s="1" t="str">
        <f>IF('📄 RON MIẾNG'!B579="","",'📄 RON MIẾNG'!B579)</f>
        <v>HH080477</v>
      </c>
      <c r="B3984" s="1" t="str">
        <f>IF('📄 RON MIẾNG'!B579="","",'📄 RON MIẾNG'!C579)</f>
        <v>Ron miếng Yuchai 4110 - Amiang - DF</v>
      </c>
      <c r="C3984" s="1" t="str">
        <f>IF('📄 RON MIẾNG'!B579="","","Ron miếng")</f>
        <v>Ron miếng</v>
      </c>
      <c r="D3984" s="1" t="str">
        <f>IF('📄 RON MIẾNG'!B579="","",'📄 RON MIẾNG'!F579)</f>
        <v>Cái</v>
      </c>
      <c r="E3984" s="13">
        <f>IF('📄 RON MIẾNG'!B579="","",'📄 RON MIẾNG'!G579)</f>
        <v>0</v>
      </c>
      <c r="F3984" s="13">
        <f>IF('📄 RON MIẾNG'!B579="","",'📄 RON MIẾNG'!H579)</f>
        <v>80000</v>
      </c>
      <c r="G3984" s="13">
        <f>IF('📄 RON MIẾNG'!B579="","",'📄 RON MIẾNG'!I579)</f>
        <v>90000</v>
      </c>
      <c r="H3984" s="13">
        <f>IF('📄 RON MIẾNG'!B579="","",'📄 RON MIẾNG'!J579)</f>
        <v>100000</v>
      </c>
      <c r="I3984" s="13">
        <f>IF('📄 RON MIẾNG'!B579="","",'📄 RON MIẾNG'!K579)</f>
        <v>0</v>
      </c>
      <c r="J3984" s="1" t="str">
        <f>IF('📄 RON MIẾNG'!B579="","","")</f>
        <v/>
      </c>
      <c r="L3984" s="1">
        <f>N(L3983)+IF(AND('🔎 TRA CỨU NHANH'!$C$2&lt;&gt;"",OR(ISNUMBER(SEARCH('🔎 TRA CỨU NHANH'!$C$2,$A3984)),ISNUMBER(SEARCH('🔎 TRA CỨU NHANH'!$C$2,$B3984)))),1,0)</f>
        <v>0</v>
      </c>
      <c r="M3984" s="1" t="str">
        <f t="shared" si="124"/>
        <v/>
      </c>
      <c r="N3984" s="1">
        <f>N(N3983)+IF(AND('💰 BÁO GIÁ'!$C$27&lt;&gt;"",OR(ISNUMBER(SEARCH('💰 BÁO GIÁ'!$C$27,$A3984)),ISNUMBER(SEARCH('💰 BÁO GIÁ'!$C$27,$B3984)))),1,0)</f>
        <v>0</v>
      </c>
      <c r="O3984" s="1" t="str">
        <f t="shared" si="125"/>
        <v/>
      </c>
    </row>
    <row r="3985" customHeight="1" spans="1:15">
      <c r="A3985" s="1" t="str">
        <f>IF('📄 RON MIẾNG'!B580="","",'📄 RON MIẾNG'!B580)</f>
        <v>HH080480</v>
      </c>
      <c r="B3985" s="1" t="str">
        <f>IF('📄 RON MIẾNG'!B580="","",'📄 RON MIẾNG'!C580)</f>
        <v>Ron miếng Yuchai 6105 - Amiang - DF</v>
      </c>
      <c r="C3985" s="1" t="str">
        <f>IF('📄 RON MIẾNG'!B580="","","Ron miếng")</f>
        <v>Ron miếng</v>
      </c>
      <c r="D3985" s="1" t="str">
        <f>IF('📄 RON MIẾNG'!B580="","",'📄 RON MIẾNG'!F580)</f>
        <v>Cái</v>
      </c>
      <c r="E3985" s="1">
        <f>IF('📄 RON MIẾNG'!B580="","",'📄 RON MIẾNG'!G580)</f>
        <v>0</v>
      </c>
      <c r="F3985" s="1">
        <f>IF('📄 RON MIẾNG'!B580="","",'📄 RON MIẾNG'!H580)</f>
        <v>110000</v>
      </c>
      <c r="G3985" s="1">
        <f>IF('📄 RON MIẾNG'!B580="","",'📄 RON MIẾNG'!I580)</f>
        <v>120000</v>
      </c>
      <c r="H3985" s="1">
        <f>IF('📄 RON MIẾNG'!B580="","",'📄 RON MIẾNG'!J580)</f>
        <v>140000</v>
      </c>
      <c r="I3985" s="1">
        <f>IF('📄 RON MIẾNG'!B580="","",'📄 RON MIẾNG'!K580)</f>
        <v>0</v>
      </c>
      <c r="J3985" s="1" t="str">
        <f>IF('📄 RON MIẾNG'!B580="","","")</f>
        <v/>
      </c>
      <c r="L3985" s="1">
        <f>N(L3984)+IF(AND('🔎 TRA CỨU NHANH'!$C$2&lt;&gt;"",OR(ISNUMBER(SEARCH('🔎 TRA CỨU NHANH'!$C$2,$A3985)),ISNUMBER(SEARCH('🔎 TRA CỨU NHANH'!$C$2,$B3985)))),1,0)</f>
        <v>0</v>
      </c>
      <c r="M3985" s="1" t="str">
        <f t="shared" si="124"/>
        <v/>
      </c>
      <c r="N3985" s="1">
        <f>N(N3984)+IF(AND('💰 BÁO GIÁ'!$C$27&lt;&gt;"",OR(ISNUMBER(SEARCH('💰 BÁO GIÁ'!$C$27,$A3985)),ISNUMBER(SEARCH('💰 BÁO GIÁ'!$C$27,$B3985)))),1,0)</f>
        <v>0</v>
      </c>
      <c r="O3985" s="1" t="str">
        <f t="shared" si="125"/>
        <v/>
      </c>
    </row>
    <row r="3986" customHeight="1" spans="1:15">
      <c r="A3986" s="1" t="str">
        <f>IF('📄 RON MIẾNG'!B581="","",'📄 RON MIẾNG'!B581)</f>
        <v>HH080479</v>
      </c>
      <c r="B3986" s="1" t="str">
        <f>IF('📄 RON MIẾNG'!B581="","",'📄 RON MIẾNG'!C581)</f>
        <v>Ron miếng Yuchai 6108 - Amiang - DF</v>
      </c>
      <c r="C3986" s="1" t="str">
        <f>IF('📄 RON MIẾNG'!B581="","","Ron miếng")</f>
        <v>Ron miếng</v>
      </c>
      <c r="D3986" s="1" t="str">
        <f>IF('📄 RON MIẾNG'!B581="","",'📄 RON MIẾNG'!F581)</f>
        <v>Cái</v>
      </c>
      <c r="E3986" s="1">
        <f>IF('📄 RON MIẾNG'!B581="","",'📄 RON MIẾNG'!G581)</f>
        <v>0</v>
      </c>
      <c r="F3986" s="1">
        <f>IF('📄 RON MIẾNG'!B581="","",'📄 RON MIẾNG'!H581)</f>
        <v>110000</v>
      </c>
      <c r="G3986" s="1">
        <f>IF('📄 RON MIẾNG'!B581="","",'📄 RON MIẾNG'!I581)</f>
        <v>120000</v>
      </c>
      <c r="H3986" s="1">
        <f>IF('📄 RON MIẾNG'!B581="","",'📄 RON MIẾNG'!J581)</f>
        <v>140000</v>
      </c>
      <c r="I3986" s="1">
        <f>IF('📄 RON MIẾNG'!B581="","",'📄 RON MIẾNG'!K581)</f>
        <v>0</v>
      </c>
      <c r="J3986" s="1" t="str">
        <f>IF('📄 RON MIẾNG'!B581="","","")</f>
        <v/>
      </c>
      <c r="L3986" s="1">
        <f>N(L3985)+IF(AND('🔎 TRA CỨU NHANH'!$C$2&lt;&gt;"",OR(ISNUMBER(SEARCH('🔎 TRA CỨU NHANH'!$C$2,$A3986)),ISNUMBER(SEARCH('🔎 TRA CỨU NHANH'!$C$2,$B3986)))),1,0)</f>
        <v>0</v>
      </c>
      <c r="M3986" s="1" t="str">
        <f t="shared" si="124"/>
        <v/>
      </c>
      <c r="N3986" s="1">
        <f>N(N3985)+IF(AND('💰 BÁO GIÁ'!$C$27&lt;&gt;"",OR(ISNUMBER(SEARCH('💰 BÁO GIÁ'!$C$27,$A3986)),ISNUMBER(SEARCH('💰 BÁO GIÁ'!$C$27,$B3986)))),1,0)</f>
        <v>0</v>
      </c>
      <c r="O3986" s="1" t="str">
        <f t="shared" si="125"/>
        <v/>
      </c>
    </row>
    <row r="3987" customHeight="1" spans="1:15">
      <c r="A3987" s="1" t="str">
        <f>IF('📄 RON MIẾNG'!B582="","",'📄 RON MIẾNG'!B582)</f>
        <v>HH082725</v>
      </c>
      <c r="B3987" s="1" t="str">
        <f>IF('📄 RON MIẾNG'!B582="","",'📄 RON MIẾNG'!C582)</f>
        <v>Ron miếng ZD30 - Thép Inox - NICE IN</v>
      </c>
      <c r="C3987" s="1" t="str">
        <f>IF('📄 RON MIẾNG'!B582="","","Ron miếng")</f>
        <v>Ron miếng</v>
      </c>
      <c r="D3987" s="1" t="str">
        <f>IF('📄 RON MIẾNG'!B582="","",'📄 RON MIẾNG'!F582)</f>
        <v>Cái</v>
      </c>
      <c r="E3987" s="1">
        <f>IF('📄 RON MIẾNG'!B582="","",'📄 RON MIẾNG'!G582)</f>
        <v>0</v>
      </c>
      <c r="F3987" s="1">
        <f>IF('📄 RON MIẾNG'!B582="","",'📄 RON MIẾNG'!H582)</f>
        <v>150000</v>
      </c>
      <c r="G3987" s="1">
        <f>IF('📄 RON MIẾNG'!B582="","",'📄 RON MIẾNG'!I582)</f>
        <v>160000</v>
      </c>
      <c r="H3987" s="1">
        <f>IF('📄 RON MIẾNG'!B582="","",'📄 RON MIẾNG'!J582)</f>
        <v>180000</v>
      </c>
      <c r="I3987" s="1">
        <f>IF('📄 RON MIẾNG'!B582="","",'📄 RON MIẾNG'!K582)</f>
        <v>0</v>
      </c>
      <c r="J3987" s="1" t="str">
        <f>IF('📄 RON MIẾNG'!B582="","","")</f>
        <v/>
      </c>
      <c r="L3987" s="1">
        <f>N(L3986)+IF(AND('🔎 TRA CỨU NHANH'!$C$2&lt;&gt;"",OR(ISNUMBER(SEARCH('🔎 TRA CỨU NHANH'!$C$2,$A3987)),ISNUMBER(SEARCH('🔎 TRA CỨU NHANH'!$C$2,$B3987)))),1,0)</f>
        <v>0</v>
      </c>
      <c r="M3987" s="1" t="str">
        <f t="shared" si="124"/>
        <v/>
      </c>
      <c r="N3987" s="1">
        <f>N(N3986)+IF(AND('💰 BÁO GIÁ'!$C$27&lt;&gt;"",OR(ISNUMBER(SEARCH('💰 BÁO GIÁ'!$C$27,$A3987)),ISNUMBER(SEARCH('💰 BÁO GIÁ'!$C$27,$B3987)))),1,0)</f>
        <v>0</v>
      </c>
      <c r="O3987" s="1" t="str">
        <f t="shared" si="125"/>
        <v/>
      </c>
    </row>
    <row r="3988" customHeight="1" spans="1:15">
      <c r="A3988" s="1" t="str">
        <f>IF('📄 RON MIẾNG'!B583="","",'📄 RON MIẾNG'!B583)</f>
        <v>HH082726</v>
      </c>
      <c r="B3988" s="1" t="str">
        <f>IF('📄 RON MIẾNG'!B583="","",'📄 RON MIẾNG'!C583)</f>
        <v>Ron miếng ZD30-N - Thép Inox - NICE IN</v>
      </c>
      <c r="C3988" s="1" t="str">
        <f>IF('📄 RON MIẾNG'!B583="","","Ron miếng")</f>
        <v>Ron miếng</v>
      </c>
      <c r="D3988" s="1" t="str">
        <f>IF('📄 RON MIẾNG'!B583="","",'📄 RON MIẾNG'!F583)</f>
        <v>Cái</v>
      </c>
      <c r="E3988" s="1">
        <f>IF('📄 RON MIẾNG'!B583="","",'📄 RON MIẾNG'!G583)</f>
        <v>0</v>
      </c>
      <c r="F3988" s="1">
        <f>IF('📄 RON MIẾNG'!B583="","",'📄 RON MIẾNG'!H583)</f>
        <v>150000</v>
      </c>
      <c r="G3988" s="1">
        <f>IF('📄 RON MIẾNG'!B583="","",'📄 RON MIẾNG'!I583)</f>
        <v>160000</v>
      </c>
      <c r="H3988" s="1">
        <f>IF('📄 RON MIẾNG'!B583="","",'📄 RON MIẾNG'!J583)</f>
        <v>180000</v>
      </c>
      <c r="I3988" s="1">
        <f>IF('📄 RON MIẾNG'!B583="","",'📄 RON MIẾNG'!K583)</f>
        <v>0</v>
      </c>
      <c r="J3988" s="1" t="str">
        <f>IF('📄 RON MIẾNG'!B583="","","")</f>
        <v/>
      </c>
      <c r="L3988" s="1">
        <f>N(L3987)+IF(AND('🔎 TRA CỨU NHANH'!$C$2&lt;&gt;"",OR(ISNUMBER(SEARCH('🔎 TRA CỨU NHANH'!$C$2,$A3988)),ISNUMBER(SEARCH('🔎 TRA CỨU NHANH'!$C$2,$B3988)))),1,0)</f>
        <v>0</v>
      </c>
      <c r="M3988" s="1" t="str">
        <f t="shared" si="124"/>
        <v/>
      </c>
      <c r="N3988" s="1">
        <f>N(N3987)+IF(AND('💰 BÁO GIÁ'!$C$27&lt;&gt;"",OR(ISNUMBER(SEARCH('💰 BÁO GIÁ'!$C$27,$A3988)),ISNUMBER(SEARCH('💰 BÁO GIÁ'!$C$27,$B3988)))),1,0)</f>
        <v>0</v>
      </c>
      <c r="O3988" s="1" t="str">
        <f t="shared" si="125"/>
        <v/>
      </c>
    </row>
    <row r="3989" customHeight="1" spans="1:15">
      <c r="A3989" s="1" t="str">
        <f>IF('📄 RON MIẾNG'!B584="","",'📄 RON MIẾNG'!B584)</f>
        <v/>
      </c>
      <c r="B3989" s="1" t="str">
        <f>IF('📄 RON MIẾNG'!B584="","",'📄 RON MIẾNG'!C584)</f>
        <v/>
      </c>
      <c r="C3989" s="1" t="str">
        <f>IF('📄 RON MIẾNG'!B584="","","Ron miếng")</f>
        <v/>
      </c>
      <c r="D3989" s="1" t="str">
        <f>IF('📄 RON MIẾNG'!B584="","",'📄 RON MIẾNG'!F584)</f>
        <v/>
      </c>
      <c r="E3989" s="1" t="str">
        <f>IF('📄 RON MIẾNG'!B584="","",'📄 RON MIẾNG'!G584)</f>
        <v/>
      </c>
      <c r="F3989" s="1" t="str">
        <f>IF('📄 RON MIẾNG'!B584="","",'📄 RON MIẾNG'!H584)</f>
        <v/>
      </c>
      <c r="G3989" s="1" t="str">
        <f>IF('📄 RON MIẾNG'!B584="","",'📄 RON MIẾNG'!I584)</f>
        <v/>
      </c>
      <c r="H3989" s="1" t="str">
        <f>IF('📄 RON MIẾNG'!B584="","",'📄 RON MIẾNG'!J584)</f>
        <v/>
      </c>
      <c r="I3989" s="1" t="str">
        <f>IF('📄 RON MIẾNG'!B584="","",'📄 RON MIẾNG'!K584)</f>
        <v/>
      </c>
      <c r="J3989" s="1" t="str">
        <f>IF('📄 RON MIẾNG'!B584="","","")</f>
        <v/>
      </c>
      <c r="L3989" s="1">
        <f>N(L3988)+IF(AND('🔎 TRA CỨU NHANH'!$C$2&lt;&gt;"",OR(ISNUMBER(SEARCH('🔎 TRA CỨU NHANH'!$C$2,$A3989)),ISNUMBER(SEARCH('🔎 TRA CỨU NHANH'!$C$2,$B3989)))),1,0)</f>
        <v>0</v>
      </c>
      <c r="M3989" s="1" t="str">
        <f t="shared" si="124"/>
        <v/>
      </c>
      <c r="N3989" s="1">
        <f>N(N3988)+IF(AND('💰 BÁO GIÁ'!$C$27&lt;&gt;"",OR(ISNUMBER(SEARCH('💰 BÁO GIÁ'!$C$27,$A3989)),ISNUMBER(SEARCH('💰 BÁO GIÁ'!$C$27,$B3989)))),1,0)</f>
        <v>0</v>
      </c>
      <c r="O3989" s="1" t="str">
        <f t="shared" si="125"/>
        <v/>
      </c>
    </row>
    <row r="3990" customHeight="1" spans="1:15">
      <c r="A3990" s="1" t="str">
        <f>IF('📄 RON MIẾNG'!B585="","",'📄 RON MIẾNG'!B585)</f>
        <v/>
      </c>
      <c r="B3990" s="1" t="str">
        <f>IF('📄 RON MIẾNG'!B585="","",'📄 RON MIẾNG'!C585)</f>
        <v/>
      </c>
      <c r="C3990" s="1" t="str">
        <f>IF('📄 RON MIẾNG'!B585="","","Ron miếng")</f>
        <v/>
      </c>
      <c r="D3990" s="1" t="str">
        <f>IF('📄 RON MIẾNG'!B585="","",'📄 RON MIẾNG'!F585)</f>
        <v/>
      </c>
      <c r="E3990" s="1" t="str">
        <f>IF('📄 RON MIẾNG'!B585="","",'📄 RON MIẾNG'!G585)</f>
        <v/>
      </c>
      <c r="F3990" s="1" t="str">
        <f>IF('📄 RON MIẾNG'!B585="","",'📄 RON MIẾNG'!H585)</f>
        <v/>
      </c>
      <c r="G3990" s="1" t="str">
        <f>IF('📄 RON MIẾNG'!B585="","",'📄 RON MIẾNG'!I585)</f>
        <v/>
      </c>
      <c r="H3990" s="1" t="str">
        <f>IF('📄 RON MIẾNG'!B585="","",'📄 RON MIẾNG'!J585)</f>
        <v/>
      </c>
      <c r="I3990" s="1" t="str">
        <f>IF('📄 RON MIẾNG'!B585="","",'📄 RON MIẾNG'!K585)</f>
        <v/>
      </c>
      <c r="J3990" s="1" t="str">
        <f>IF('📄 RON MIẾNG'!B585="","","")</f>
        <v/>
      </c>
      <c r="L3990" s="1">
        <f>N(L3989)+IF(AND('🔎 TRA CỨU NHANH'!$C$2&lt;&gt;"",OR(ISNUMBER(SEARCH('🔎 TRA CỨU NHANH'!$C$2,$A3990)),ISNUMBER(SEARCH('🔎 TRA CỨU NHANH'!$C$2,$B3990)))),1,0)</f>
        <v>0</v>
      </c>
      <c r="M3990" s="1" t="str">
        <f t="shared" si="124"/>
        <v/>
      </c>
      <c r="N3990" s="1">
        <f>N(N3989)+IF(AND('💰 BÁO GIÁ'!$C$27&lt;&gt;"",OR(ISNUMBER(SEARCH('💰 BÁO GIÁ'!$C$27,$A3990)),ISNUMBER(SEARCH('💰 BÁO GIÁ'!$C$27,$B3990)))),1,0)</f>
        <v>0</v>
      </c>
      <c r="O3990" s="1" t="str">
        <f t="shared" si="125"/>
        <v/>
      </c>
    </row>
    <row r="3991" customHeight="1" spans="1:15">
      <c r="A3991" s="1" t="str">
        <f>IF('📄 RON MIẾNG'!B586="","",'📄 RON MIẾNG'!B586)</f>
        <v/>
      </c>
      <c r="B3991" s="1" t="str">
        <f>IF('📄 RON MIẾNG'!B586="","",'📄 RON MIẾNG'!C586)</f>
        <v/>
      </c>
      <c r="C3991" s="1" t="str">
        <f>IF('📄 RON MIẾNG'!B586="","","Ron miếng")</f>
        <v/>
      </c>
      <c r="D3991" s="1" t="str">
        <f>IF('📄 RON MIẾNG'!B586="","",'📄 RON MIẾNG'!F586)</f>
        <v/>
      </c>
      <c r="E3991" s="1" t="str">
        <f>IF('📄 RON MIẾNG'!B586="","",'📄 RON MIẾNG'!G586)</f>
        <v/>
      </c>
      <c r="F3991" s="1" t="str">
        <f>IF('📄 RON MIẾNG'!B586="","",'📄 RON MIẾNG'!H586)</f>
        <v/>
      </c>
      <c r="G3991" s="1" t="str">
        <f>IF('📄 RON MIẾNG'!B586="","",'📄 RON MIẾNG'!I586)</f>
        <v/>
      </c>
      <c r="H3991" s="1" t="str">
        <f>IF('📄 RON MIẾNG'!B586="","",'📄 RON MIẾNG'!J586)</f>
        <v/>
      </c>
      <c r="I3991" s="1" t="str">
        <f>IF('📄 RON MIẾNG'!B586="","",'📄 RON MIẾNG'!K586)</f>
        <v/>
      </c>
      <c r="J3991" s="1" t="str">
        <f>IF('📄 RON MIẾNG'!B586="","","")</f>
        <v/>
      </c>
      <c r="L3991" s="1">
        <f>N(L3990)+IF(AND('🔎 TRA CỨU NHANH'!$C$2&lt;&gt;"",OR(ISNUMBER(SEARCH('🔎 TRA CỨU NHANH'!$C$2,$A3991)),ISNUMBER(SEARCH('🔎 TRA CỨU NHANH'!$C$2,$B3991)))),1,0)</f>
        <v>0</v>
      </c>
      <c r="M3991" s="1" t="str">
        <f t="shared" si="124"/>
        <v/>
      </c>
      <c r="N3991" s="1">
        <f>N(N3990)+IF(AND('💰 BÁO GIÁ'!$C$27&lt;&gt;"",OR(ISNUMBER(SEARCH('💰 BÁO GIÁ'!$C$27,$A3991)),ISNUMBER(SEARCH('💰 BÁO GIÁ'!$C$27,$B3991)))),1,0)</f>
        <v>0</v>
      </c>
      <c r="O3991" s="1" t="str">
        <f t="shared" si="125"/>
        <v/>
      </c>
    </row>
    <row r="3992" customHeight="1" spans="1:15">
      <c r="A3992" s="1" t="str">
        <f>IF('📄 RON MIẾNG'!B587="","",'📄 RON MIẾNG'!B587)</f>
        <v/>
      </c>
      <c r="B3992" s="1" t="str">
        <f>IF('📄 RON MIẾNG'!B587="","",'📄 RON MIẾNG'!C587)</f>
        <v/>
      </c>
      <c r="C3992" s="1" t="str">
        <f>IF('📄 RON MIẾNG'!B587="","","Ron miếng")</f>
        <v/>
      </c>
      <c r="D3992" s="1" t="str">
        <f>IF('📄 RON MIẾNG'!B587="","",'📄 RON MIẾNG'!F587)</f>
        <v/>
      </c>
      <c r="E3992" s="1" t="str">
        <f>IF('📄 RON MIẾNG'!B587="","",'📄 RON MIẾNG'!G587)</f>
        <v/>
      </c>
      <c r="F3992" s="1" t="str">
        <f>IF('📄 RON MIẾNG'!B587="","",'📄 RON MIẾNG'!H587)</f>
        <v/>
      </c>
      <c r="G3992" s="1" t="str">
        <f>IF('📄 RON MIẾNG'!B587="","",'📄 RON MIẾNG'!I587)</f>
        <v/>
      </c>
      <c r="H3992" s="1" t="str">
        <f>IF('📄 RON MIẾNG'!B587="","",'📄 RON MIẾNG'!J587)</f>
        <v/>
      </c>
      <c r="I3992" s="1" t="str">
        <f>IF('📄 RON MIẾNG'!B587="","",'📄 RON MIẾNG'!K587)</f>
        <v/>
      </c>
      <c r="J3992" s="1" t="str">
        <f>IF('📄 RON MIẾNG'!B587="","","")</f>
        <v/>
      </c>
      <c r="L3992" s="1">
        <f>N(L3991)+IF(AND('🔎 TRA CỨU NHANH'!$C$2&lt;&gt;"",OR(ISNUMBER(SEARCH('🔎 TRA CỨU NHANH'!$C$2,$A3992)),ISNUMBER(SEARCH('🔎 TRA CỨU NHANH'!$C$2,$B3992)))),1,0)</f>
        <v>0</v>
      </c>
      <c r="M3992" s="1" t="str">
        <f t="shared" si="124"/>
        <v/>
      </c>
      <c r="N3992" s="1">
        <f>N(N3991)+IF(AND('💰 BÁO GIÁ'!$C$27&lt;&gt;"",OR(ISNUMBER(SEARCH('💰 BÁO GIÁ'!$C$27,$A3992)),ISNUMBER(SEARCH('💰 BÁO GIÁ'!$C$27,$B3992)))),1,0)</f>
        <v>0</v>
      </c>
      <c r="O3992" s="1" t="str">
        <f t="shared" si="125"/>
        <v/>
      </c>
    </row>
    <row r="3993" customHeight="1" spans="1:15">
      <c r="A3993" s="1" t="str">
        <f>IF('📄 RON MIẾNG'!B588="","",'📄 RON MIẾNG'!B588)</f>
        <v/>
      </c>
      <c r="B3993" s="1" t="str">
        <f>IF('📄 RON MIẾNG'!B588="","",'📄 RON MIẾNG'!C588)</f>
        <v/>
      </c>
      <c r="C3993" s="1" t="str">
        <f>IF('📄 RON MIẾNG'!B588="","","Ron miếng")</f>
        <v/>
      </c>
      <c r="D3993" s="1" t="str">
        <f>IF('📄 RON MIẾNG'!B588="","",'📄 RON MIẾNG'!F588)</f>
        <v/>
      </c>
      <c r="E3993" s="1" t="str">
        <f>IF('📄 RON MIẾNG'!B588="","",'📄 RON MIẾNG'!G588)</f>
        <v/>
      </c>
      <c r="F3993" s="1" t="str">
        <f>IF('📄 RON MIẾNG'!B588="","",'📄 RON MIẾNG'!H588)</f>
        <v/>
      </c>
      <c r="G3993" s="1" t="str">
        <f>IF('📄 RON MIẾNG'!B588="","",'📄 RON MIẾNG'!I588)</f>
        <v/>
      </c>
      <c r="H3993" s="1" t="str">
        <f>IF('📄 RON MIẾNG'!B588="","",'📄 RON MIẾNG'!J588)</f>
        <v/>
      </c>
      <c r="I3993" s="1" t="str">
        <f>IF('📄 RON MIẾNG'!B588="","",'📄 RON MIẾNG'!K588)</f>
        <v/>
      </c>
      <c r="J3993" s="1" t="str">
        <f>IF('📄 RON MIẾNG'!B588="","","")</f>
        <v/>
      </c>
      <c r="L3993" s="1">
        <f>N(L3992)+IF(AND('🔎 TRA CỨU NHANH'!$C$2&lt;&gt;"",OR(ISNUMBER(SEARCH('🔎 TRA CỨU NHANH'!$C$2,$A3993)),ISNUMBER(SEARCH('🔎 TRA CỨU NHANH'!$C$2,$B3993)))),1,0)</f>
        <v>0</v>
      </c>
      <c r="M3993" s="1" t="str">
        <f t="shared" si="124"/>
        <v/>
      </c>
      <c r="N3993" s="1">
        <f>N(N3992)+IF(AND('💰 BÁO GIÁ'!$C$27&lt;&gt;"",OR(ISNUMBER(SEARCH('💰 BÁO GIÁ'!$C$27,$A3993)),ISNUMBER(SEARCH('💰 BÁO GIÁ'!$C$27,$B3993)))),1,0)</f>
        <v>0</v>
      </c>
      <c r="O3993" s="1" t="str">
        <f t="shared" si="125"/>
        <v/>
      </c>
    </row>
    <row r="3994" customHeight="1" spans="1:15">
      <c r="A3994" s="1" t="str">
        <f>IF('📄 RON MIẾNG'!B589="","",'📄 RON MIẾNG'!B589)</f>
        <v/>
      </c>
      <c r="B3994" s="1" t="str">
        <f>IF('📄 RON MIẾNG'!B589="","",'📄 RON MIẾNG'!C589)</f>
        <v/>
      </c>
      <c r="C3994" s="1" t="str">
        <f>IF('📄 RON MIẾNG'!B589="","","Ron miếng")</f>
        <v/>
      </c>
      <c r="D3994" s="1" t="str">
        <f>IF('📄 RON MIẾNG'!B589="","",'📄 RON MIẾNG'!F589)</f>
        <v/>
      </c>
      <c r="E3994" s="1" t="str">
        <f>IF('📄 RON MIẾNG'!B589="","",'📄 RON MIẾNG'!G589)</f>
        <v/>
      </c>
      <c r="F3994" s="1" t="str">
        <f>IF('📄 RON MIẾNG'!B589="","",'📄 RON MIẾNG'!H589)</f>
        <v/>
      </c>
      <c r="G3994" s="1" t="str">
        <f>IF('📄 RON MIẾNG'!B589="","",'📄 RON MIẾNG'!I589)</f>
        <v/>
      </c>
      <c r="H3994" s="1" t="str">
        <f>IF('📄 RON MIẾNG'!B589="","",'📄 RON MIẾNG'!J589)</f>
        <v/>
      </c>
      <c r="I3994" s="1" t="str">
        <f>IF('📄 RON MIẾNG'!B589="","",'📄 RON MIẾNG'!K589)</f>
        <v/>
      </c>
      <c r="J3994" s="1" t="str">
        <f>IF('📄 RON MIẾNG'!B589="","","")</f>
        <v/>
      </c>
      <c r="L3994" s="1">
        <f>N(L3993)+IF(AND('🔎 TRA CỨU NHANH'!$C$2&lt;&gt;"",OR(ISNUMBER(SEARCH('🔎 TRA CỨU NHANH'!$C$2,$A3994)),ISNUMBER(SEARCH('🔎 TRA CỨU NHANH'!$C$2,$B3994)))),1,0)</f>
        <v>0</v>
      </c>
      <c r="M3994" s="1" t="str">
        <f t="shared" si="124"/>
        <v/>
      </c>
      <c r="N3994" s="1">
        <f>N(N3993)+IF(AND('💰 BÁO GIÁ'!$C$27&lt;&gt;"",OR(ISNUMBER(SEARCH('💰 BÁO GIÁ'!$C$27,$A3994)),ISNUMBER(SEARCH('💰 BÁO GIÁ'!$C$27,$B3994)))),1,0)</f>
        <v>0</v>
      </c>
      <c r="O3994" s="1" t="str">
        <f t="shared" si="125"/>
        <v/>
      </c>
    </row>
    <row r="3995" customHeight="1" spans="1:15">
      <c r="A3995" s="1" t="str">
        <f>IF('📄 RON MIẾNG'!B590="","",'📄 RON MIẾNG'!B590)</f>
        <v/>
      </c>
      <c r="B3995" s="1" t="str">
        <f>IF('📄 RON MIẾNG'!B590="","",'📄 RON MIẾNG'!C590)</f>
        <v/>
      </c>
      <c r="C3995" s="1" t="str">
        <f>IF('📄 RON MIẾNG'!B590="","","Ron miếng")</f>
        <v/>
      </c>
      <c r="D3995" s="1" t="str">
        <f>IF('📄 RON MIẾNG'!B590="","",'📄 RON MIẾNG'!F590)</f>
        <v/>
      </c>
      <c r="E3995" s="1" t="str">
        <f>IF('📄 RON MIẾNG'!B590="","",'📄 RON MIẾNG'!G590)</f>
        <v/>
      </c>
      <c r="F3995" s="1" t="str">
        <f>IF('📄 RON MIẾNG'!B590="","",'📄 RON MIẾNG'!H590)</f>
        <v/>
      </c>
      <c r="G3995" s="1" t="str">
        <f>IF('📄 RON MIẾNG'!B590="","",'📄 RON MIẾNG'!I590)</f>
        <v/>
      </c>
      <c r="H3995" s="1" t="str">
        <f>IF('📄 RON MIẾNG'!B590="","",'📄 RON MIẾNG'!J590)</f>
        <v/>
      </c>
      <c r="I3995" s="1" t="str">
        <f>IF('📄 RON MIẾNG'!B590="","",'📄 RON MIẾNG'!K590)</f>
        <v/>
      </c>
      <c r="J3995" s="1" t="str">
        <f>IF('📄 RON MIẾNG'!B590="","","")</f>
        <v/>
      </c>
      <c r="L3995" s="1">
        <f>N(L3994)+IF(AND('🔎 TRA CỨU NHANH'!$C$2&lt;&gt;"",OR(ISNUMBER(SEARCH('🔎 TRA CỨU NHANH'!$C$2,$A3995)),ISNUMBER(SEARCH('🔎 TRA CỨU NHANH'!$C$2,$B3995)))),1,0)</f>
        <v>0</v>
      </c>
      <c r="M3995" s="1" t="str">
        <f t="shared" si="124"/>
        <v/>
      </c>
      <c r="N3995" s="1">
        <f>N(N3994)+IF(AND('💰 BÁO GIÁ'!$C$27&lt;&gt;"",OR(ISNUMBER(SEARCH('💰 BÁO GIÁ'!$C$27,$A3995)),ISNUMBER(SEARCH('💰 BÁO GIÁ'!$C$27,$B3995)))),1,0)</f>
        <v>0</v>
      </c>
      <c r="O3995" s="1" t="str">
        <f t="shared" si="125"/>
        <v/>
      </c>
    </row>
    <row r="3996" customHeight="1" spans="1:15">
      <c r="A3996" s="1" t="str">
        <f>IF('📄 RON MIẾNG'!B591="","",'📄 RON MIẾNG'!B591)</f>
        <v/>
      </c>
      <c r="B3996" s="1" t="str">
        <f>IF('📄 RON MIẾNG'!B591="","",'📄 RON MIẾNG'!C591)</f>
        <v/>
      </c>
      <c r="C3996" s="1" t="str">
        <f>IF('📄 RON MIẾNG'!B591="","","Ron miếng")</f>
        <v/>
      </c>
      <c r="D3996" s="1" t="str">
        <f>IF('📄 RON MIẾNG'!B591="","",'📄 RON MIẾNG'!F591)</f>
        <v/>
      </c>
      <c r="E3996" s="1" t="str">
        <f>IF('📄 RON MIẾNG'!B591="","",'📄 RON MIẾNG'!G591)</f>
        <v/>
      </c>
      <c r="F3996" s="1" t="str">
        <f>IF('📄 RON MIẾNG'!B591="","",'📄 RON MIẾNG'!H591)</f>
        <v/>
      </c>
      <c r="G3996" s="1" t="str">
        <f>IF('📄 RON MIẾNG'!B591="","",'📄 RON MIẾNG'!I591)</f>
        <v/>
      </c>
      <c r="H3996" s="1" t="str">
        <f>IF('📄 RON MIẾNG'!B591="","",'📄 RON MIẾNG'!J591)</f>
        <v/>
      </c>
      <c r="I3996" s="1" t="str">
        <f>IF('📄 RON MIẾNG'!B591="","",'📄 RON MIẾNG'!K591)</f>
        <v/>
      </c>
      <c r="J3996" s="1" t="str">
        <f>IF('📄 RON MIẾNG'!B591="","","")</f>
        <v/>
      </c>
      <c r="L3996" s="1">
        <f>N(L3995)+IF(AND('🔎 TRA CỨU NHANH'!$C$2&lt;&gt;"",OR(ISNUMBER(SEARCH('🔎 TRA CỨU NHANH'!$C$2,$A3996)),ISNUMBER(SEARCH('🔎 TRA CỨU NHANH'!$C$2,$B3996)))),1,0)</f>
        <v>0</v>
      </c>
      <c r="M3996" s="1" t="str">
        <f t="shared" si="124"/>
        <v/>
      </c>
      <c r="N3996" s="1">
        <f>N(N3995)+IF(AND('💰 BÁO GIÁ'!$C$27&lt;&gt;"",OR(ISNUMBER(SEARCH('💰 BÁO GIÁ'!$C$27,$A3996)),ISNUMBER(SEARCH('💰 BÁO GIÁ'!$C$27,$B3996)))),1,0)</f>
        <v>0</v>
      </c>
      <c r="O3996" s="1" t="str">
        <f t="shared" si="125"/>
        <v/>
      </c>
    </row>
    <row r="3997" customHeight="1" spans="1:15">
      <c r="A3997" s="1" t="str">
        <f>IF('📄 RON MIẾNG'!B592="","",'📄 RON MIẾNG'!B592)</f>
        <v/>
      </c>
      <c r="B3997" s="1" t="str">
        <f>IF('📄 RON MIẾNG'!B592="","",'📄 RON MIẾNG'!C592)</f>
        <v/>
      </c>
      <c r="C3997" s="1" t="str">
        <f>IF('📄 RON MIẾNG'!B592="","","Ron miếng")</f>
        <v/>
      </c>
      <c r="D3997" s="1" t="str">
        <f>IF('📄 RON MIẾNG'!B592="","",'📄 RON MIẾNG'!F592)</f>
        <v/>
      </c>
      <c r="E3997" s="1" t="str">
        <f>IF('📄 RON MIẾNG'!B592="","",'📄 RON MIẾNG'!G592)</f>
        <v/>
      </c>
      <c r="F3997" s="1" t="str">
        <f>IF('📄 RON MIẾNG'!B592="","",'📄 RON MIẾNG'!H592)</f>
        <v/>
      </c>
      <c r="G3997" s="1" t="str">
        <f>IF('📄 RON MIẾNG'!B592="","",'📄 RON MIẾNG'!I592)</f>
        <v/>
      </c>
      <c r="H3997" s="1" t="str">
        <f>IF('📄 RON MIẾNG'!B592="","",'📄 RON MIẾNG'!J592)</f>
        <v/>
      </c>
      <c r="I3997" s="1" t="str">
        <f>IF('📄 RON MIẾNG'!B592="","",'📄 RON MIẾNG'!K592)</f>
        <v/>
      </c>
      <c r="J3997" s="1" t="str">
        <f>IF('📄 RON MIẾNG'!B592="","","")</f>
        <v/>
      </c>
      <c r="L3997" s="1">
        <f>N(L3996)+IF(AND('🔎 TRA CỨU NHANH'!$C$2&lt;&gt;"",OR(ISNUMBER(SEARCH('🔎 TRA CỨU NHANH'!$C$2,$A3997)),ISNUMBER(SEARCH('🔎 TRA CỨU NHANH'!$C$2,$B3997)))),1,0)</f>
        <v>0</v>
      </c>
      <c r="M3997" s="1" t="str">
        <f t="shared" si="124"/>
        <v/>
      </c>
      <c r="N3997" s="1">
        <f>N(N3996)+IF(AND('💰 BÁO GIÁ'!$C$27&lt;&gt;"",OR(ISNUMBER(SEARCH('💰 BÁO GIÁ'!$C$27,$A3997)),ISNUMBER(SEARCH('💰 BÁO GIÁ'!$C$27,$B3997)))),1,0)</f>
        <v>0</v>
      </c>
      <c r="O3997" s="1" t="str">
        <f t="shared" si="125"/>
        <v/>
      </c>
    </row>
    <row r="3998" customHeight="1" spans="1:15">
      <c r="A3998" s="1" t="str">
        <f>IF('📄 RON MIẾNG'!B593="","",'📄 RON MIẾNG'!B593)</f>
        <v/>
      </c>
      <c r="B3998" s="1" t="str">
        <f>IF('📄 RON MIẾNG'!B593="","",'📄 RON MIẾNG'!C593)</f>
        <v/>
      </c>
      <c r="C3998" s="1" t="str">
        <f>IF('📄 RON MIẾNG'!B593="","","Ron miếng")</f>
        <v/>
      </c>
      <c r="D3998" s="1" t="str">
        <f>IF('📄 RON MIẾNG'!B593="","",'📄 RON MIẾNG'!F593)</f>
        <v/>
      </c>
      <c r="E3998" s="1" t="str">
        <f>IF('📄 RON MIẾNG'!B593="","",'📄 RON MIẾNG'!G593)</f>
        <v/>
      </c>
      <c r="F3998" s="1" t="str">
        <f>IF('📄 RON MIẾNG'!B593="","",'📄 RON MIẾNG'!H593)</f>
        <v/>
      </c>
      <c r="G3998" s="1" t="str">
        <f>IF('📄 RON MIẾNG'!B593="","",'📄 RON MIẾNG'!I593)</f>
        <v/>
      </c>
      <c r="H3998" s="1" t="str">
        <f>IF('📄 RON MIẾNG'!B593="","",'📄 RON MIẾNG'!J593)</f>
        <v/>
      </c>
      <c r="I3998" s="1" t="str">
        <f>IF('📄 RON MIẾNG'!B593="","",'📄 RON MIẾNG'!K593)</f>
        <v/>
      </c>
      <c r="J3998" s="1" t="str">
        <f>IF('📄 RON MIẾNG'!B593="","","")</f>
        <v/>
      </c>
      <c r="L3998" s="1">
        <f>N(L3997)+IF(AND('🔎 TRA CỨU NHANH'!$C$2&lt;&gt;"",OR(ISNUMBER(SEARCH('🔎 TRA CỨU NHANH'!$C$2,$A3998)),ISNUMBER(SEARCH('🔎 TRA CỨU NHANH'!$C$2,$B3998)))),1,0)</f>
        <v>0</v>
      </c>
      <c r="M3998" s="1" t="str">
        <f t="shared" si="124"/>
        <v/>
      </c>
      <c r="N3998" s="1">
        <f>N(N3997)+IF(AND('💰 BÁO GIÁ'!$C$27&lt;&gt;"",OR(ISNUMBER(SEARCH('💰 BÁO GIÁ'!$C$27,$A3998)),ISNUMBER(SEARCH('💰 BÁO GIÁ'!$C$27,$B3998)))),1,0)</f>
        <v>0</v>
      </c>
      <c r="O3998" s="1" t="str">
        <f t="shared" si="125"/>
        <v/>
      </c>
    </row>
    <row r="3999" customHeight="1" spans="1:15">
      <c r="A3999" s="1" t="str">
        <f>IF('📄 RON MIẾNG'!B594="","",'📄 RON MIẾNG'!B594)</f>
        <v/>
      </c>
      <c r="B3999" s="1" t="str">
        <f>IF('📄 RON MIẾNG'!B594="","",'📄 RON MIẾNG'!C594)</f>
        <v/>
      </c>
      <c r="C3999" s="1" t="str">
        <f>IF('📄 RON MIẾNG'!B594="","","Ron miếng")</f>
        <v/>
      </c>
      <c r="D3999" s="1" t="str">
        <f>IF('📄 RON MIẾNG'!B594="","",'📄 RON MIẾNG'!F594)</f>
        <v/>
      </c>
      <c r="E3999" s="1" t="str">
        <f>IF('📄 RON MIẾNG'!B594="","",'📄 RON MIẾNG'!G594)</f>
        <v/>
      </c>
      <c r="F3999" s="1" t="str">
        <f>IF('📄 RON MIẾNG'!B594="","",'📄 RON MIẾNG'!H594)</f>
        <v/>
      </c>
      <c r="G3999" s="1" t="str">
        <f>IF('📄 RON MIẾNG'!B594="","",'📄 RON MIẾNG'!I594)</f>
        <v/>
      </c>
      <c r="H3999" s="1" t="str">
        <f>IF('📄 RON MIẾNG'!B594="","",'📄 RON MIẾNG'!J594)</f>
        <v/>
      </c>
      <c r="I3999" s="1" t="str">
        <f>IF('📄 RON MIẾNG'!B594="","",'📄 RON MIẾNG'!K594)</f>
        <v/>
      </c>
      <c r="J3999" s="1" t="str">
        <f>IF('📄 RON MIẾNG'!B594="","","")</f>
        <v/>
      </c>
      <c r="L3999" s="1">
        <f>N(L3998)+IF(AND('🔎 TRA CỨU NHANH'!$C$2&lt;&gt;"",OR(ISNUMBER(SEARCH('🔎 TRA CỨU NHANH'!$C$2,$A3999)),ISNUMBER(SEARCH('🔎 TRA CỨU NHANH'!$C$2,$B3999)))),1,0)</f>
        <v>0</v>
      </c>
      <c r="M3999" s="1" t="str">
        <f t="shared" si="124"/>
        <v/>
      </c>
      <c r="N3999" s="1">
        <f>N(N3998)+IF(AND('💰 BÁO GIÁ'!$C$27&lt;&gt;"",OR(ISNUMBER(SEARCH('💰 BÁO GIÁ'!$C$27,$A3999)),ISNUMBER(SEARCH('💰 BÁO GIÁ'!$C$27,$B3999)))),1,0)</f>
        <v>0</v>
      </c>
      <c r="O3999" s="1" t="str">
        <f t="shared" si="125"/>
        <v/>
      </c>
    </row>
    <row r="4000" customHeight="1" spans="1:15">
      <c r="A4000" s="1" t="str">
        <f>IF('📄 RON MIẾNG'!B595="","",'📄 RON MIẾNG'!B595)</f>
        <v/>
      </c>
      <c r="B4000" s="1" t="str">
        <f>IF('📄 RON MIẾNG'!B595="","",'📄 RON MIẾNG'!C595)</f>
        <v/>
      </c>
      <c r="C4000" s="1" t="str">
        <f>IF('📄 RON MIẾNG'!B595="","","Ron miếng")</f>
        <v/>
      </c>
      <c r="D4000" s="1" t="str">
        <f>IF('📄 RON MIẾNG'!B595="","",'📄 RON MIẾNG'!F595)</f>
        <v/>
      </c>
      <c r="E4000" s="1" t="str">
        <f>IF('📄 RON MIẾNG'!B595="","",'📄 RON MIẾNG'!G595)</f>
        <v/>
      </c>
      <c r="F4000" s="1" t="str">
        <f>IF('📄 RON MIẾNG'!B595="","",'📄 RON MIẾNG'!H595)</f>
        <v/>
      </c>
      <c r="G4000" s="1" t="str">
        <f>IF('📄 RON MIẾNG'!B595="","",'📄 RON MIẾNG'!I595)</f>
        <v/>
      </c>
      <c r="H4000" s="1" t="str">
        <f>IF('📄 RON MIẾNG'!B595="","",'📄 RON MIẾNG'!J595)</f>
        <v/>
      </c>
      <c r="I4000" s="1" t="str">
        <f>IF('📄 RON MIẾNG'!B595="","",'📄 RON MIẾNG'!K595)</f>
        <v/>
      </c>
      <c r="J4000" s="1" t="str">
        <f>IF('📄 RON MIẾNG'!B595="","","")</f>
        <v/>
      </c>
      <c r="L4000" s="1">
        <f>N(L3999)+IF(AND('🔎 TRA CỨU NHANH'!$C$2&lt;&gt;"",OR(ISNUMBER(SEARCH('🔎 TRA CỨU NHANH'!$C$2,$A4000)),ISNUMBER(SEARCH('🔎 TRA CỨU NHANH'!$C$2,$B4000)))),1,0)</f>
        <v>0</v>
      </c>
      <c r="M4000" s="1" t="str">
        <f t="shared" si="124"/>
        <v/>
      </c>
      <c r="N4000" s="1">
        <f>N(N3999)+IF(AND('💰 BÁO GIÁ'!$C$27&lt;&gt;"",OR(ISNUMBER(SEARCH('💰 BÁO GIÁ'!$C$27,$A4000)),ISNUMBER(SEARCH('💰 BÁO GIÁ'!$C$27,$B4000)))),1,0)</f>
        <v>0</v>
      </c>
      <c r="O4000" s="1" t="str">
        <f t="shared" si="125"/>
        <v/>
      </c>
    </row>
    <row r="4001" customHeight="1" spans="1:15">
      <c r="A4001" s="1" t="str">
        <f>IF('📄 RON MIẾNG'!B596="","",'📄 RON MIẾNG'!B596)</f>
        <v/>
      </c>
      <c r="B4001" s="1" t="str">
        <f>IF('📄 RON MIẾNG'!B596="","",'📄 RON MIẾNG'!C596)</f>
        <v/>
      </c>
      <c r="C4001" s="1" t="str">
        <f>IF('📄 RON MIẾNG'!B596="","","Ron miếng")</f>
        <v/>
      </c>
      <c r="D4001" s="1" t="str">
        <f>IF('📄 RON MIẾNG'!B596="","",'📄 RON MIẾNG'!F596)</f>
        <v/>
      </c>
      <c r="E4001" s="1" t="str">
        <f>IF('📄 RON MIẾNG'!B596="","",'📄 RON MIẾNG'!G596)</f>
        <v/>
      </c>
      <c r="F4001" s="1" t="str">
        <f>IF('📄 RON MIẾNG'!B596="","",'📄 RON MIẾNG'!H596)</f>
        <v/>
      </c>
      <c r="G4001" s="1" t="str">
        <f>IF('📄 RON MIẾNG'!B596="","",'📄 RON MIẾNG'!I596)</f>
        <v/>
      </c>
      <c r="H4001" s="1" t="str">
        <f>IF('📄 RON MIẾNG'!B596="","",'📄 RON MIẾNG'!J596)</f>
        <v/>
      </c>
      <c r="I4001" s="1" t="str">
        <f>IF('📄 RON MIẾNG'!B596="","",'📄 RON MIẾNG'!K596)</f>
        <v/>
      </c>
      <c r="J4001" s="1" t="str">
        <f>IF('📄 RON MIẾNG'!B596="","","")</f>
        <v/>
      </c>
      <c r="L4001" s="1">
        <f>N(L4000)+IF(AND('🔎 TRA CỨU NHANH'!$C$2&lt;&gt;"",OR(ISNUMBER(SEARCH('🔎 TRA CỨU NHANH'!$C$2,$A4001)),ISNUMBER(SEARCH('🔎 TRA CỨU NHANH'!$C$2,$B4001)))),1,0)</f>
        <v>0</v>
      </c>
      <c r="M4001" s="1" t="str">
        <f t="shared" si="124"/>
        <v/>
      </c>
      <c r="N4001" s="1">
        <f>N(N4000)+IF(AND('💰 BÁO GIÁ'!$C$27&lt;&gt;"",OR(ISNUMBER(SEARCH('💰 BÁO GIÁ'!$C$27,$A4001)),ISNUMBER(SEARCH('💰 BÁO GIÁ'!$C$27,$B4001)))),1,0)</f>
        <v>0</v>
      </c>
      <c r="O4001" s="1" t="str">
        <f t="shared" si="125"/>
        <v/>
      </c>
    </row>
    <row r="4002" customHeight="1" spans="1:15">
      <c r="A4002" s="1" t="str">
        <f>IF('📄 RON MIẾNG'!B597="","",'📄 RON MIẾNG'!B597)</f>
        <v/>
      </c>
      <c r="B4002" s="1" t="str">
        <f>IF('📄 RON MIẾNG'!B597="","",'📄 RON MIẾNG'!C597)</f>
        <v/>
      </c>
      <c r="C4002" s="1" t="str">
        <f>IF('📄 RON MIẾNG'!B597="","","Ron miếng")</f>
        <v/>
      </c>
      <c r="D4002" s="1" t="str">
        <f>IF('📄 RON MIẾNG'!B597="","",'📄 RON MIẾNG'!F597)</f>
        <v/>
      </c>
      <c r="E4002" s="1" t="str">
        <f>IF('📄 RON MIẾNG'!B597="","",'📄 RON MIẾNG'!G597)</f>
        <v/>
      </c>
      <c r="F4002" s="1" t="str">
        <f>IF('📄 RON MIẾNG'!B597="","",'📄 RON MIẾNG'!H597)</f>
        <v/>
      </c>
      <c r="G4002" s="1" t="str">
        <f>IF('📄 RON MIẾNG'!B597="","",'📄 RON MIẾNG'!I597)</f>
        <v/>
      </c>
      <c r="H4002" s="1" t="str">
        <f>IF('📄 RON MIẾNG'!B597="","",'📄 RON MIẾNG'!J597)</f>
        <v/>
      </c>
      <c r="I4002" s="1" t="str">
        <f>IF('📄 RON MIẾNG'!B597="","",'📄 RON MIẾNG'!K597)</f>
        <v/>
      </c>
      <c r="J4002" s="1" t="str">
        <f>IF('📄 RON MIẾNG'!B597="","","")</f>
        <v/>
      </c>
      <c r="L4002" s="1">
        <f>N(L4001)+IF(AND('🔎 TRA CỨU NHANH'!$C$2&lt;&gt;"",OR(ISNUMBER(SEARCH('🔎 TRA CỨU NHANH'!$C$2,$A4002)),ISNUMBER(SEARCH('🔎 TRA CỨU NHANH'!$C$2,$B4002)))),1,0)</f>
        <v>0</v>
      </c>
      <c r="M4002" s="1" t="str">
        <f t="shared" si="124"/>
        <v/>
      </c>
      <c r="N4002" s="1">
        <f>N(N4001)+IF(AND('💰 BÁO GIÁ'!$C$27&lt;&gt;"",OR(ISNUMBER(SEARCH('💰 BÁO GIÁ'!$C$27,$A4002)),ISNUMBER(SEARCH('💰 BÁO GIÁ'!$C$27,$B4002)))),1,0)</f>
        <v>0</v>
      </c>
      <c r="O4002" s="1" t="str">
        <f t="shared" si="125"/>
        <v/>
      </c>
    </row>
    <row r="4003" customHeight="1" spans="1:15">
      <c r="A4003" s="1" t="str">
        <f>IF('📄 RON MIẾNG'!B598="","",'📄 RON MIẾNG'!B598)</f>
        <v/>
      </c>
      <c r="B4003" s="1" t="str">
        <f>IF('📄 RON MIẾNG'!B598="","",'📄 RON MIẾNG'!C598)</f>
        <v/>
      </c>
      <c r="C4003" s="1" t="str">
        <f>IF('📄 RON MIẾNG'!B598="","","Ron miếng")</f>
        <v/>
      </c>
      <c r="D4003" s="1" t="str">
        <f>IF('📄 RON MIẾNG'!B598="","",'📄 RON MIẾNG'!F598)</f>
        <v/>
      </c>
      <c r="E4003" s="1" t="str">
        <f>IF('📄 RON MIẾNG'!B598="","",'📄 RON MIẾNG'!G598)</f>
        <v/>
      </c>
      <c r="F4003" s="1" t="str">
        <f>IF('📄 RON MIẾNG'!B598="","",'📄 RON MIẾNG'!H598)</f>
        <v/>
      </c>
      <c r="G4003" s="1" t="str">
        <f>IF('📄 RON MIẾNG'!B598="","",'📄 RON MIẾNG'!I598)</f>
        <v/>
      </c>
      <c r="H4003" s="1" t="str">
        <f>IF('📄 RON MIẾNG'!B598="","",'📄 RON MIẾNG'!J598)</f>
        <v/>
      </c>
      <c r="I4003" s="1" t="str">
        <f>IF('📄 RON MIẾNG'!B598="","",'📄 RON MIẾNG'!K598)</f>
        <v/>
      </c>
      <c r="J4003" s="1" t="str">
        <f>IF('📄 RON MIẾNG'!B598="","","")</f>
        <v/>
      </c>
      <c r="L4003" s="1">
        <f>N(L4002)+IF(AND('🔎 TRA CỨU NHANH'!$C$2&lt;&gt;"",OR(ISNUMBER(SEARCH('🔎 TRA CỨU NHANH'!$C$2,$A4003)),ISNUMBER(SEARCH('🔎 TRA CỨU NHANH'!$C$2,$B4003)))),1,0)</f>
        <v>0</v>
      </c>
      <c r="M4003" s="1" t="str">
        <f t="shared" si="124"/>
        <v/>
      </c>
      <c r="N4003" s="1">
        <f>N(N4002)+IF(AND('💰 BÁO GIÁ'!$C$27&lt;&gt;"",OR(ISNUMBER(SEARCH('💰 BÁO GIÁ'!$C$27,$A4003)),ISNUMBER(SEARCH('💰 BÁO GIÁ'!$C$27,$B4003)))),1,0)</f>
        <v>0</v>
      </c>
      <c r="O4003" s="1" t="str">
        <f t="shared" si="125"/>
        <v/>
      </c>
    </row>
    <row r="4004" customHeight="1" spans="1:15">
      <c r="A4004" s="1" t="str">
        <f>IF('📄 RON MIẾNG'!B599="","",'📄 RON MIẾNG'!B599)</f>
        <v/>
      </c>
      <c r="B4004" s="1" t="str">
        <f>IF('📄 RON MIẾNG'!B599="","",'📄 RON MIẾNG'!C599)</f>
        <v/>
      </c>
      <c r="C4004" s="1" t="str">
        <f>IF('📄 RON MIẾNG'!B599="","","Ron miếng")</f>
        <v/>
      </c>
      <c r="D4004" s="1" t="str">
        <f>IF('📄 RON MIẾNG'!B599="","",'📄 RON MIẾNG'!F599)</f>
        <v/>
      </c>
      <c r="E4004" s="1" t="str">
        <f>IF('📄 RON MIẾNG'!B599="","",'📄 RON MIẾNG'!G599)</f>
        <v/>
      </c>
      <c r="F4004" s="1" t="str">
        <f>IF('📄 RON MIẾNG'!B599="","",'📄 RON MIẾNG'!H599)</f>
        <v/>
      </c>
      <c r="G4004" s="1" t="str">
        <f>IF('📄 RON MIẾNG'!B599="","",'📄 RON MIẾNG'!I599)</f>
        <v/>
      </c>
      <c r="H4004" s="1" t="str">
        <f>IF('📄 RON MIẾNG'!B599="","",'📄 RON MIẾNG'!J599)</f>
        <v/>
      </c>
      <c r="I4004" s="1" t="str">
        <f>IF('📄 RON MIẾNG'!B599="","",'📄 RON MIẾNG'!K599)</f>
        <v/>
      </c>
      <c r="J4004" s="1" t="str">
        <f>IF('📄 RON MIẾNG'!B599="","","")</f>
        <v/>
      </c>
      <c r="L4004" s="1">
        <f>N(L4003)+IF(AND('🔎 TRA CỨU NHANH'!$C$2&lt;&gt;"",OR(ISNUMBER(SEARCH('🔎 TRA CỨU NHANH'!$C$2,$A4004)),ISNUMBER(SEARCH('🔎 TRA CỨU NHANH'!$C$2,$B4004)))),1,0)</f>
        <v>0</v>
      </c>
      <c r="M4004" s="1" t="str">
        <f t="shared" si="124"/>
        <v/>
      </c>
      <c r="N4004" s="1">
        <f>N(N4003)+IF(AND('💰 BÁO GIÁ'!$C$27&lt;&gt;"",OR(ISNUMBER(SEARCH('💰 BÁO GIÁ'!$C$27,$A4004)),ISNUMBER(SEARCH('💰 BÁO GIÁ'!$C$27,$B4004)))),1,0)</f>
        <v>0</v>
      </c>
      <c r="O4004" s="1" t="str">
        <f t="shared" si="125"/>
        <v/>
      </c>
    </row>
    <row r="4005" customHeight="1" spans="1:15">
      <c r="A4005" s="1" t="str">
        <f>IF('📄 RON MIẾNG'!B600="","",'📄 RON MIẾNG'!B600)</f>
        <v/>
      </c>
      <c r="B4005" s="1" t="str">
        <f>IF('📄 RON MIẾNG'!B600="","",'📄 RON MIẾNG'!C600)</f>
        <v/>
      </c>
      <c r="C4005" s="1" t="str">
        <f>IF('📄 RON MIẾNG'!B600="","","Ron miếng")</f>
        <v/>
      </c>
      <c r="D4005" s="1" t="str">
        <f>IF('📄 RON MIẾNG'!B600="","",'📄 RON MIẾNG'!F600)</f>
        <v/>
      </c>
      <c r="E4005" s="1" t="str">
        <f>IF('📄 RON MIẾNG'!B600="","",'📄 RON MIẾNG'!G600)</f>
        <v/>
      </c>
      <c r="F4005" s="1" t="str">
        <f>IF('📄 RON MIẾNG'!B600="","",'📄 RON MIẾNG'!H600)</f>
        <v/>
      </c>
      <c r="G4005" s="1" t="str">
        <f>IF('📄 RON MIẾNG'!B600="","",'📄 RON MIẾNG'!I600)</f>
        <v/>
      </c>
      <c r="H4005" s="1" t="str">
        <f>IF('📄 RON MIẾNG'!B600="","",'📄 RON MIẾNG'!J600)</f>
        <v/>
      </c>
      <c r="I4005" s="1" t="str">
        <f>IF('📄 RON MIẾNG'!B600="","",'📄 RON MIẾNG'!K600)</f>
        <v/>
      </c>
      <c r="J4005" s="1" t="str">
        <f>IF('📄 RON MIẾNG'!B600="","","")</f>
        <v/>
      </c>
      <c r="L4005" s="1">
        <f>N(L4004)+IF(AND('🔎 TRA CỨU NHANH'!$C$2&lt;&gt;"",OR(ISNUMBER(SEARCH('🔎 TRA CỨU NHANH'!$C$2,$A4005)),ISNUMBER(SEARCH('🔎 TRA CỨU NHANH'!$C$2,$B4005)))),1,0)</f>
        <v>0</v>
      </c>
      <c r="M4005" s="1" t="str">
        <f t="shared" si="124"/>
        <v/>
      </c>
      <c r="N4005" s="1">
        <f>N(N4004)+IF(AND('💰 BÁO GIÁ'!$C$27&lt;&gt;"",OR(ISNUMBER(SEARCH('💰 BÁO GIÁ'!$C$27,$A4005)),ISNUMBER(SEARCH('💰 BÁO GIÁ'!$C$27,$B4005)))),1,0)</f>
        <v>0</v>
      </c>
      <c r="O4005" s="1" t="str">
        <f t="shared" si="125"/>
        <v/>
      </c>
    </row>
    <row r="4006" customHeight="1" spans="1:15">
      <c r="A4006" s="1" t="str">
        <f>IF('📄 RON MIẾNG'!B601="","",'📄 RON MIẾNG'!B601)</f>
        <v/>
      </c>
      <c r="B4006" s="1" t="str">
        <f>IF('📄 RON MIẾNG'!B601="","",'📄 RON MIẾNG'!C601)</f>
        <v/>
      </c>
      <c r="C4006" s="1" t="str">
        <f>IF('📄 RON MIẾNG'!B601="","","Ron miếng")</f>
        <v/>
      </c>
      <c r="D4006" s="1" t="str">
        <f>IF('📄 RON MIẾNG'!B601="","",'📄 RON MIẾNG'!F601)</f>
        <v/>
      </c>
      <c r="E4006" s="1" t="str">
        <f>IF('📄 RON MIẾNG'!B601="","",'📄 RON MIẾNG'!G601)</f>
        <v/>
      </c>
      <c r="F4006" s="1" t="str">
        <f>IF('📄 RON MIẾNG'!B601="","",'📄 RON MIẾNG'!H601)</f>
        <v/>
      </c>
      <c r="G4006" s="1" t="str">
        <f>IF('📄 RON MIẾNG'!B601="","",'📄 RON MIẾNG'!I601)</f>
        <v/>
      </c>
      <c r="H4006" s="1" t="str">
        <f>IF('📄 RON MIẾNG'!B601="","",'📄 RON MIẾNG'!J601)</f>
        <v/>
      </c>
      <c r="I4006" s="1" t="str">
        <f>IF('📄 RON MIẾNG'!B601="","",'📄 RON MIẾNG'!K601)</f>
        <v/>
      </c>
      <c r="J4006" s="1" t="str">
        <f>IF('📄 RON MIẾNG'!B601="","","")</f>
        <v/>
      </c>
      <c r="L4006" s="1">
        <f>N(L4005)+IF(AND('🔎 TRA CỨU NHANH'!$C$2&lt;&gt;"",OR(ISNUMBER(SEARCH('🔎 TRA CỨU NHANH'!$C$2,$A4006)),ISNUMBER(SEARCH('🔎 TRA CỨU NHANH'!$C$2,$B4006)))),1,0)</f>
        <v>0</v>
      </c>
      <c r="M4006" s="1" t="str">
        <f t="shared" si="124"/>
        <v/>
      </c>
      <c r="N4006" s="1">
        <f>N(N4005)+IF(AND('💰 BÁO GIÁ'!$C$27&lt;&gt;"",OR(ISNUMBER(SEARCH('💰 BÁO GIÁ'!$C$27,$A4006)),ISNUMBER(SEARCH('💰 BÁO GIÁ'!$C$27,$B4006)))),1,0)</f>
        <v>0</v>
      </c>
      <c r="O4006" s="1" t="str">
        <f t="shared" si="125"/>
        <v/>
      </c>
    </row>
    <row r="4007" customHeight="1" spans="1:15">
      <c r="A4007" s="1" t="str">
        <f>IF('📄 RON MIẾNG'!B602="","",'📄 RON MIẾNG'!B602)</f>
        <v/>
      </c>
      <c r="B4007" s="1" t="str">
        <f>IF('📄 RON MIẾNG'!B602="","",'📄 RON MIẾNG'!C602)</f>
        <v/>
      </c>
      <c r="C4007" s="1" t="str">
        <f>IF('📄 RON MIẾNG'!B602="","","Ron miếng")</f>
        <v/>
      </c>
      <c r="D4007" s="1" t="str">
        <f>IF('📄 RON MIẾNG'!B602="","",'📄 RON MIẾNG'!F602)</f>
        <v/>
      </c>
      <c r="E4007" s="1" t="str">
        <f>IF('📄 RON MIẾNG'!B602="","",'📄 RON MIẾNG'!G602)</f>
        <v/>
      </c>
      <c r="F4007" s="1" t="str">
        <f>IF('📄 RON MIẾNG'!B602="","",'📄 RON MIẾNG'!H602)</f>
        <v/>
      </c>
      <c r="G4007" s="1" t="str">
        <f>IF('📄 RON MIẾNG'!B602="","",'📄 RON MIẾNG'!I602)</f>
        <v/>
      </c>
      <c r="H4007" s="1" t="str">
        <f>IF('📄 RON MIẾNG'!B602="","",'📄 RON MIẾNG'!J602)</f>
        <v/>
      </c>
      <c r="I4007" s="1" t="str">
        <f>IF('📄 RON MIẾNG'!B602="","",'📄 RON MIẾNG'!K602)</f>
        <v/>
      </c>
      <c r="J4007" s="1" t="str">
        <f>IF('📄 RON MIẾNG'!B602="","","")</f>
        <v/>
      </c>
      <c r="L4007" s="1">
        <f>N(L4006)+IF(AND('🔎 TRA CỨU NHANH'!$C$2&lt;&gt;"",OR(ISNUMBER(SEARCH('🔎 TRA CỨU NHANH'!$C$2,$A4007)),ISNUMBER(SEARCH('🔎 TRA CỨU NHANH'!$C$2,$B4007)))),1,0)</f>
        <v>0</v>
      </c>
      <c r="M4007" s="1" t="str">
        <f t="shared" si="124"/>
        <v/>
      </c>
      <c r="N4007" s="1">
        <f>N(N4006)+IF(AND('💰 BÁO GIÁ'!$C$27&lt;&gt;"",OR(ISNUMBER(SEARCH('💰 BÁO GIÁ'!$C$27,$A4007)),ISNUMBER(SEARCH('💰 BÁO GIÁ'!$C$27,$B4007)))),1,0)</f>
        <v>0</v>
      </c>
      <c r="O4007" s="1" t="str">
        <f t="shared" si="125"/>
        <v/>
      </c>
    </row>
    <row r="4008" customHeight="1" spans="1:15">
      <c r="A4008" s="1" t="str">
        <f>IF('📄 RON MIẾNG'!B603="","",'📄 RON MIẾNG'!B603)</f>
        <v/>
      </c>
      <c r="B4008" s="1" t="str">
        <f>IF('📄 RON MIẾNG'!B603="","",'📄 RON MIẾNG'!C603)</f>
        <v/>
      </c>
      <c r="C4008" s="1" t="str">
        <f>IF('📄 RON MIẾNG'!B603="","","Ron miếng")</f>
        <v/>
      </c>
      <c r="D4008" s="1" t="str">
        <f>IF('📄 RON MIẾNG'!B603="","",'📄 RON MIẾNG'!F603)</f>
        <v/>
      </c>
      <c r="E4008" s="1" t="str">
        <f>IF('📄 RON MIẾNG'!B603="","",'📄 RON MIẾNG'!G603)</f>
        <v/>
      </c>
      <c r="F4008" s="1" t="str">
        <f>IF('📄 RON MIẾNG'!B603="","",'📄 RON MIẾNG'!H603)</f>
        <v/>
      </c>
      <c r="G4008" s="1" t="str">
        <f>IF('📄 RON MIẾNG'!B603="","",'📄 RON MIẾNG'!I603)</f>
        <v/>
      </c>
      <c r="H4008" s="1" t="str">
        <f>IF('📄 RON MIẾNG'!B603="","",'📄 RON MIẾNG'!J603)</f>
        <v/>
      </c>
      <c r="I4008" s="1" t="str">
        <f>IF('📄 RON MIẾNG'!B603="","",'📄 RON MIẾNG'!K603)</f>
        <v/>
      </c>
      <c r="J4008" s="1" t="str">
        <f>IF('📄 RON MIẾNG'!B603="","","")</f>
        <v/>
      </c>
      <c r="L4008" s="1">
        <f>N(L4007)+IF(AND('🔎 TRA CỨU NHANH'!$C$2&lt;&gt;"",OR(ISNUMBER(SEARCH('🔎 TRA CỨU NHANH'!$C$2,$A4008)),ISNUMBER(SEARCH('🔎 TRA CỨU NHANH'!$C$2,$B4008)))),1,0)</f>
        <v>0</v>
      </c>
      <c r="M4008" s="1" t="str">
        <f t="shared" si="124"/>
        <v/>
      </c>
      <c r="N4008" s="1">
        <f>N(N4007)+IF(AND('💰 BÁO GIÁ'!$C$27&lt;&gt;"",OR(ISNUMBER(SEARCH('💰 BÁO GIÁ'!$C$27,$A4008)),ISNUMBER(SEARCH('💰 BÁO GIÁ'!$C$27,$B4008)))),1,0)</f>
        <v>0</v>
      </c>
      <c r="O4008" s="1" t="str">
        <f t="shared" si="125"/>
        <v/>
      </c>
    </row>
    <row r="4009" customHeight="1" spans="1:15">
      <c r="A4009" s="1" t="str">
        <f>IF('📄 RON MIẾNG'!B604="","",'📄 RON MIẾNG'!B604)</f>
        <v/>
      </c>
      <c r="B4009" s="1" t="str">
        <f>IF('📄 RON MIẾNG'!B604="","",'📄 RON MIẾNG'!C604)</f>
        <v/>
      </c>
      <c r="C4009" s="1" t="str">
        <f>IF('📄 RON MIẾNG'!B604="","","Ron miếng")</f>
        <v/>
      </c>
      <c r="D4009" s="1" t="str">
        <f>IF('📄 RON MIẾNG'!B604="","",'📄 RON MIẾNG'!F604)</f>
        <v/>
      </c>
      <c r="E4009" s="1" t="str">
        <f>IF('📄 RON MIẾNG'!B604="","",'📄 RON MIẾNG'!G604)</f>
        <v/>
      </c>
      <c r="F4009" s="1" t="str">
        <f>IF('📄 RON MIẾNG'!B604="","",'📄 RON MIẾNG'!H604)</f>
        <v/>
      </c>
      <c r="G4009" s="1" t="str">
        <f>IF('📄 RON MIẾNG'!B604="","",'📄 RON MIẾNG'!I604)</f>
        <v/>
      </c>
      <c r="H4009" s="1" t="str">
        <f>IF('📄 RON MIẾNG'!B604="","",'📄 RON MIẾNG'!J604)</f>
        <v/>
      </c>
      <c r="I4009" s="1" t="str">
        <f>IF('📄 RON MIẾNG'!B604="","",'📄 RON MIẾNG'!K604)</f>
        <v/>
      </c>
      <c r="J4009" s="1" t="str">
        <f>IF('📄 RON MIẾNG'!B604="","","")</f>
        <v/>
      </c>
      <c r="L4009" s="1">
        <f>N(L4008)+IF(AND('🔎 TRA CỨU NHANH'!$C$2&lt;&gt;"",OR(ISNUMBER(SEARCH('🔎 TRA CỨU NHANH'!$C$2,$A4009)),ISNUMBER(SEARCH('🔎 TRA CỨU NHANH'!$C$2,$B4009)))),1,0)</f>
        <v>0</v>
      </c>
      <c r="M4009" s="1" t="str">
        <f t="shared" si="124"/>
        <v/>
      </c>
      <c r="N4009" s="1">
        <f>N(N4008)+IF(AND('💰 BÁO GIÁ'!$C$27&lt;&gt;"",OR(ISNUMBER(SEARCH('💰 BÁO GIÁ'!$C$27,$A4009)),ISNUMBER(SEARCH('💰 BÁO GIÁ'!$C$27,$B4009)))),1,0)</f>
        <v>0</v>
      </c>
      <c r="O4009" s="1" t="str">
        <f t="shared" si="125"/>
        <v/>
      </c>
    </row>
    <row r="4010" customHeight="1" spans="1:15">
      <c r="A4010" s="1" t="str">
        <f>IF('📄 RON MIẾNG'!B605="","",'📄 RON MIẾNG'!B605)</f>
        <v/>
      </c>
      <c r="B4010" s="1" t="str">
        <f>IF('📄 RON MIẾNG'!B605="","",'📄 RON MIẾNG'!C605)</f>
        <v/>
      </c>
      <c r="C4010" s="1" t="str">
        <f>IF('📄 RON MIẾNG'!B605="","","Ron miếng")</f>
        <v/>
      </c>
      <c r="D4010" s="1" t="str">
        <f>IF('📄 RON MIẾNG'!B605="","",'📄 RON MIẾNG'!F605)</f>
        <v/>
      </c>
      <c r="E4010" s="1" t="str">
        <f>IF('📄 RON MIẾNG'!B605="","",'📄 RON MIẾNG'!G605)</f>
        <v/>
      </c>
      <c r="F4010" s="1" t="str">
        <f>IF('📄 RON MIẾNG'!B605="","",'📄 RON MIẾNG'!H605)</f>
        <v/>
      </c>
      <c r="G4010" s="1" t="str">
        <f>IF('📄 RON MIẾNG'!B605="","",'📄 RON MIẾNG'!I605)</f>
        <v/>
      </c>
      <c r="H4010" s="1" t="str">
        <f>IF('📄 RON MIẾNG'!B605="","",'📄 RON MIẾNG'!J605)</f>
        <v/>
      </c>
      <c r="I4010" s="1" t="str">
        <f>IF('📄 RON MIẾNG'!B605="","",'📄 RON MIẾNG'!K605)</f>
        <v/>
      </c>
      <c r="J4010" s="1" t="str">
        <f>IF('📄 RON MIẾNG'!B605="","","")</f>
        <v/>
      </c>
      <c r="L4010" s="1">
        <f>N(L4009)+IF(AND('🔎 TRA CỨU NHANH'!$C$2&lt;&gt;"",OR(ISNUMBER(SEARCH('🔎 TRA CỨU NHANH'!$C$2,$A4010)),ISNUMBER(SEARCH('🔎 TRA CỨU NHANH'!$C$2,$B4010)))),1,0)</f>
        <v>0</v>
      </c>
      <c r="M4010" s="1" t="str">
        <f t="shared" si="124"/>
        <v/>
      </c>
      <c r="N4010" s="1">
        <f>N(N4009)+IF(AND('💰 BÁO GIÁ'!$C$27&lt;&gt;"",OR(ISNUMBER(SEARCH('💰 BÁO GIÁ'!$C$27,$A4010)),ISNUMBER(SEARCH('💰 BÁO GIÁ'!$C$27,$B4010)))),1,0)</f>
        <v>0</v>
      </c>
      <c r="O4010" s="1" t="str">
        <f t="shared" si="125"/>
        <v/>
      </c>
    </row>
    <row r="4011" customHeight="1" spans="1:15">
      <c r="A4011" s="1" t="str">
        <f>IF('📄 RON MIẾNG'!B606="","",'📄 RON MIẾNG'!B606)</f>
        <v/>
      </c>
      <c r="B4011" s="1" t="str">
        <f>IF('📄 RON MIẾNG'!B606="","",'📄 RON MIẾNG'!C606)</f>
        <v/>
      </c>
      <c r="C4011" s="1" t="str">
        <f>IF('📄 RON MIẾNG'!B606="","","Ron miếng")</f>
        <v/>
      </c>
      <c r="D4011" s="1" t="str">
        <f>IF('📄 RON MIẾNG'!B606="","",'📄 RON MIẾNG'!F606)</f>
        <v/>
      </c>
      <c r="E4011" s="1" t="str">
        <f>IF('📄 RON MIẾNG'!B606="","",'📄 RON MIẾNG'!G606)</f>
        <v/>
      </c>
      <c r="F4011" s="1" t="str">
        <f>IF('📄 RON MIẾNG'!B606="","",'📄 RON MIẾNG'!H606)</f>
        <v/>
      </c>
      <c r="G4011" s="1" t="str">
        <f>IF('📄 RON MIẾNG'!B606="","",'📄 RON MIẾNG'!I606)</f>
        <v/>
      </c>
      <c r="H4011" s="1" t="str">
        <f>IF('📄 RON MIẾNG'!B606="","",'📄 RON MIẾNG'!J606)</f>
        <v/>
      </c>
      <c r="I4011" s="1" t="str">
        <f>IF('📄 RON MIẾNG'!B606="","",'📄 RON MIẾNG'!K606)</f>
        <v/>
      </c>
      <c r="J4011" s="1" t="str">
        <f>IF('📄 RON MIẾNG'!B606="","","")</f>
        <v/>
      </c>
      <c r="L4011" s="1">
        <f>N(L4010)+IF(AND('🔎 TRA CỨU NHANH'!$C$2&lt;&gt;"",OR(ISNUMBER(SEARCH('🔎 TRA CỨU NHANH'!$C$2,$A4011)),ISNUMBER(SEARCH('🔎 TRA CỨU NHANH'!$C$2,$B4011)))),1,0)</f>
        <v>0</v>
      </c>
      <c r="M4011" s="1" t="str">
        <f t="shared" si="124"/>
        <v/>
      </c>
      <c r="N4011" s="1">
        <f>N(N4010)+IF(AND('💰 BÁO GIÁ'!$C$27&lt;&gt;"",OR(ISNUMBER(SEARCH('💰 BÁO GIÁ'!$C$27,$A4011)),ISNUMBER(SEARCH('💰 BÁO GIÁ'!$C$27,$B4011)))),1,0)</f>
        <v>0</v>
      </c>
      <c r="O4011" s="1" t="str">
        <f t="shared" si="125"/>
        <v/>
      </c>
    </row>
    <row r="4012" customHeight="1" spans="1:15">
      <c r="A4012" s="1" t="str">
        <f>IF('📄 RON MIẾNG'!B607="","",'📄 RON MIẾNG'!B607)</f>
        <v/>
      </c>
      <c r="B4012" s="1" t="str">
        <f>IF('📄 RON MIẾNG'!B607="","",'📄 RON MIẾNG'!C607)</f>
        <v/>
      </c>
      <c r="C4012" s="1" t="str">
        <f>IF('📄 RON MIẾNG'!B607="","","Ron miếng")</f>
        <v/>
      </c>
      <c r="D4012" s="1" t="str">
        <f>IF('📄 RON MIẾNG'!B607="","",'📄 RON MIẾNG'!F607)</f>
        <v/>
      </c>
      <c r="E4012" s="1" t="str">
        <f>IF('📄 RON MIẾNG'!B607="","",'📄 RON MIẾNG'!G607)</f>
        <v/>
      </c>
      <c r="F4012" s="1" t="str">
        <f>IF('📄 RON MIẾNG'!B607="","",'📄 RON MIẾNG'!H607)</f>
        <v/>
      </c>
      <c r="G4012" s="1" t="str">
        <f>IF('📄 RON MIẾNG'!B607="","",'📄 RON MIẾNG'!I607)</f>
        <v/>
      </c>
      <c r="H4012" s="1" t="str">
        <f>IF('📄 RON MIẾNG'!B607="","",'📄 RON MIẾNG'!J607)</f>
        <v/>
      </c>
      <c r="I4012" s="1" t="str">
        <f>IF('📄 RON MIẾNG'!B607="","",'📄 RON MIẾNG'!K607)</f>
        <v/>
      </c>
      <c r="J4012" s="1" t="str">
        <f>IF('📄 RON MIẾNG'!B607="","","")</f>
        <v/>
      </c>
      <c r="L4012" s="1">
        <f>N(L4011)+IF(AND('🔎 TRA CỨU NHANH'!$C$2&lt;&gt;"",OR(ISNUMBER(SEARCH('🔎 TRA CỨU NHANH'!$C$2,$A4012)),ISNUMBER(SEARCH('🔎 TRA CỨU NHANH'!$C$2,$B4012)))),1,0)</f>
        <v>0</v>
      </c>
      <c r="M4012" s="1" t="str">
        <f t="shared" si="124"/>
        <v/>
      </c>
      <c r="N4012" s="1">
        <f>N(N4011)+IF(AND('💰 BÁO GIÁ'!$C$27&lt;&gt;"",OR(ISNUMBER(SEARCH('💰 BÁO GIÁ'!$C$27,$A4012)),ISNUMBER(SEARCH('💰 BÁO GIÁ'!$C$27,$B4012)))),1,0)</f>
        <v>0</v>
      </c>
      <c r="O4012" s="1" t="str">
        <f t="shared" si="125"/>
        <v/>
      </c>
    </row>
    <row r="4013" customHeight="1" spans="1:15">
      <c r="A4013" s="1" t="str">
        <f>IF('📄 RON MIẾNG'!B608="","",'📄 RON MIẾNG'!B608)</f>
        <v/>
      </c>
      <c r="B4013" s="1" t="str">
        <f>IF('📄 RON MIẾNG'!B608="","",'📄 RON MIẾNG'!C608)</f>
        <v/>
      </c>
      <c r="C4013" s="1" t="str">
        <f>IF('📄 RON MIẾNG'!B608="","","Ron miếng")</f>
        <v/>
      </c>
      <c r="D4013" s="1" t="str">
        <f>IF('📄 RON MIẾNG'!B608="","",'📄 RON MIẾNG'!F608)</f>
        <v/>
      </c>
      <c r="E4013" s="1" t="str">
        <f>IF('📄 RON MIẾNG'!B608="","",'📄 RON MIẾNG'!G608)</f>
        <v/>
      </c>
      <c r="F4013" s="1" t="str">
        <f>IF('📄 RON MIẾNG'!B608="","",'📄 RON MIẾNG'!H608)</f>
        <v/>
      </c>
      <c r="G4013" s="1" t="str">
        <f>IF('📄 RON MIẾNG'!B608="","",'📄 RON MIẾNG'!I608)</f>
        <v/>
      </c>
      <c r="H4013" s="1" t="str">
        <f>IF('📄 RON MIẾNG'!B608="","",'📄 RON MIẾNG'!J608)</f>
        <v/>
      </c>
      <c r="I4013" s="1" t="str">
        <f>IF('📄 RON MIẾNG'!B608="","",'📄 RON MIẾNG'!K608)</f>
        <v/>
      </c>
      <c r="J4013" s="1" t="str">
        <f>IF('📄 RON MIẾNG'!B608="","","")</f>
        <v/>
      </c>
      <c r="L4013" s="1">
        <f>N(L4012)+IF(AND('🔎 TRA CỨU NHANH'!$C$2&lt;&gt;"",OR(ISNUMBER(SEARCH('🔎 TRA CỨU NHANH'!$C$2,$A4013)),ISNUMBER(SEARCH('🔎 TRA CỨU NHANH'!$C$2,$B4013)))),1,0)</f>
        <v>0</v>
      </c>
      <c r="M4013" s="1" t="str">
        <f t="shared" si="124"/>
        <v/>
      </c>
      <c r="N4013" s="1">
        <f>N(N4012)+IF(AND('💰 BÁO GIÁ'!$C$27&lt;&gt;"",OR(ISNUMBER(SEARCH('💰 BÁO GIÁ'!$C$27,$A4013)),ISNUMBER(SEARCH('💰 BÁO GIÁ'!$C$27,$B4013)))),1,0)</f>
        <v>0</v>
      </c>
      <c r="O4013" s="1" t="str">
        <f t="shared" si="125"/>
        <v/>
      </c>
    </row>
    <row r="4014" customHeight="1" spans="1:15">
      <c r="A4014" s="1" t="str">
        <f>IF('📄 RON MIẾNG'!B609="","",'📄 RON MIẾNG'!B609)</f>
        <v/>
      </c>
      <c r="B4014" s="1" t="str">
        <f>IF('📄 RON MIẾNG'!B609="","",'📄 RON MIẾNG'!C609)</f>
        <v/>
      </c>
      <c r="C4014" s="1" t="str">
        <f>IF('📄 RON MIẾNG'!B609="","","Ron miếng")</f>
        <v/>
      </c>
      <c r="D4014" s="1" t="str">
        <f>IF('📄 RON MIẾNG'!B609="","",'📄 RON MIẾNG'!F609)</f>
        <v/>
      </c>
      <c r="E4014" s="1" t="str">
        <f>IF('📄 RON MIẾNG'!B609="","",'📄 RON MIẾNG'!G609)</f>
        <v/>
      </c>
      <c r="F4014" s="1" t="str">
        <f>IF('📄 RON MIẾNG'!B609="","",'📄 RON MIẾNG'!H609)</f>
        <v/>
      </c>
      <c r="G4014" s="1" t="str">
        <f>IF('📄 RON MIẾNG'!B609="","",'📄 RON MIẾNG'!I609)</f>
        <v/>
      </c>
      <c r="H4014" s="1" t="str">
        <f>IF('📄 RON MIẾNG'!B609="","",'📄 RON MIẾNG'!J609)</f>
        <v/>
      </c>
      <c r="I4014" s="1" t="str">
        <f>IF('📄 RON MIẾNG'!B609="","",'📄 RON MIẾNG'!K609)</f>
        <v/>
      </c>
      <c r="J4014" s="1" t="str">
        <f>IF('📄 RON MIẾNG'!B609="","","")</f>
        <v/>
      </c>
      <c r="L4014" s="1">
        <f>N(L4013)+IF(AND('🔎 TRA CỨU NHANH'!$C$2&lt;&gt;"",OR(ISNUMBER(SEARCH('🔎 TRA CỨU NHANH'!$C$2,$A4014)),ISNUMBER(SEARCH('🔎 TRA CỨU NHANH'!$C$2,$B4014)))),1,0)</f>
        <v>0</v>
      </c>
      <c r="M4014" s="1" t="str">
        <f t="shared" si="124"/>
        <v/>
      </c>
      <c r="N4014" s="1">
        <f>N(N4013)+IF(AND('💰 BÁO GIÁ'!$C$27&lt;&gt;"",OR(ISNUMBER(SEARCH('💰 BÁO GIÁ'!$C$27,$A4014)),ISNUMBER(SEARCH('💰 BÁO GIÁ'!$C$27,$B4014)))),1,0)</f>
        <v>0</v>
      </c>
      <c r="O4014" s="1" t="str">
        <f t="shared" si="125"/>
        <v/>
      </c>
    </row>
    <row r="4015" customHeight="1" spans="1:15">
      <c r="A4015" s="1" t="str">
        <f>IF('📄 RON MIẾNG'!B610="","",'📄 RON MIẾNG'!B610)</f>
        <v/>
      </c>
      <c r="B4015" s="1" t="str">
        <f>IF('📄 RON MIẾNG'!B610="","",'📄 RON MIẾNG'!C610)</f>
        <v/>
      </c>
      <c r="C4015" s="1" t="str">
        <f>IF('📄 RON MIẾNG'!B610="","","Ron miếng")</f>
        <v/>
      </c>
      <c r="D4015" s="1" t="str">
        <f>IF('📄 RON MIẾNG'!B610="","",'📄 RON MIẾNG'!F610)</f>
        <v/>
      </c>
      <c r="E4015" s="1" t="str">
        <f>IF('📄 RON MIẾNG'!B610="","",'📄 RON MIẾNG'!G610)</f>
        <v/>
      </c>
      <c r="F4015" s="1" t="str">
        <f>IF('📄 RON MIẾNG'!B610="","",'📄 RON MIẾNG'!H610)</f>
        <v/>
      </c>
      <c r="G4015" s="1" t="str">
        <f>IF('📄 RON MIẾNG'!B610="","",'📄 RON MIẾNG'!I610)</f>
        <v/>
      </c>
      <c r="H4015" s="1" t="str">
        <f>IF('📄 RON MIẾNG'!B610="","",'📄 RON MIẾNG'!J610)</f>
        <v/>
      </c>
      <c r="I4015" s="1" t="str">
        <f>IF('📄 RON MIẾNG'!B610="","",'📄 RON MIẾNG'!K610)</f>
        <v/>
      </c>
      <c r="J4015" s="1" t="str">
        <f>IF('📄 RON MIẾNG'!B610="","","")</f>
        <v/>
      </c>
      <c r="L4015" s="1">
        <f>N(L4014)+IF(AND('🔎 TRA CỨU NHANH'!$C$2&lt;&gt;"",OR(ISNUMBER(SEARCH('🔎 TRA CỨU NHANH'!$C$2,$A4015)),ISNUMBER(SEARCH('🔎 TRA CỨU NHANH'!$C$2,$B4015)))),1,0)</f>
        <v>0</v>
      </c>
      <c r="M4015" s="1" t="str">
        <f t="shared" si="124"/>
        <v/>
      </c>
      <c r="N4015" s="1">
        <f>N(N4014)+IF(AND('💰 BÁO GIÁ'!$C$27&lt;&gt;"",OR(ISNUMBER(SEARCH('💰 BÁO GIÁ'!$C$27,$A4015)),ISNUMBER(SEARCH('💰 BÁO GIÁ'!$C$27,$B4015)))),1,0)</f>
        <v>0</v>
      </c>
      <c r="O4015" s="1" t="str">
        <f t="shared" si="125"/>
        <v/>
      </c>
    </row>
    <row r="4016" customHeight="1" spans="1:15">
      <c r="A4016" s="1" t="str">
        <f>IF('📄 RON MIẾNG'!B611="","",'📄 RON MIẾNG'!B611)</f>
        <v/>
      </c>
      <c r="B4016" s="1" t="str">
        <f>IF('📄 RON MIẾNG'!B611="","",'📄 RON MIẾNG'!C611)</f>
        <v/>
      </c>
      <c r="C4016" s="1" t="str">
        <f>IF('📄 RON MIẾNG'!B611="","","Ron miếng")</f>
        <v/>
      </c>
      <c r="D4016" s="1" t="str">
        <f>IF('📄 RON MIẾNG'!B611="","",'📄 RON MIẾNG'!F611)</f>
        <v/>
      </c>
      <c r="E4016" s="1" t="str">
        <f>IF('📄 RON MIẾNG'!B611="","",'📄 RON MIẾNG'!G611)</f>
        <v/>
      </c>
      <c r="F4016" s="1" t="str">
        <f>IF('📄 RON MIẾNG'!B611="","",'📄 RON MIẾNG'!H611)</f>
        <v/>
      </c>
      <c r="G4016" s="1" t="str">
        <f>IF('📄 RON MIẾNG'!B611="","",'📄 RON MIẾNG'!I611)</f>
        <v/>
      </c>
      <c r="H4016" s="1" t="str">
        <f>IF('📄 RON MIẾNG'!B611="","",'📄 RON MIẾNG'!J611)</f>
        <v/>
      </c>
      <c r="I4016" s="1" t="str">
        <f>IF('📄 RON MIẾNG'!B611="","",'📄 RON MIẾNG'!K611)</f>
        <v/>
      </c>
      <c r="J4016" s="1" t="str">
        <f>IF('📄 RON MIẾNG'!B611="","","")</f>
        <v/>
      </c>
      <c r="L4016" s="1">
        <f>N(L4015)+IF(AND('🔎 TRA CỨU NHANH'!$C$2&lt;&gt;"",OR(ISNUMBER(SEARCH('🔎 TRA CỨU NHANH'!$C$2,$A4016)),ISNUMBER(SEARCH('🔎 TRA CỨU NHANH'!$C$2,$B4016)))),1,0)</f>
        <v>0</v>
      </c>
      <c r="M4016" s="1" t="str">
        <f t="shared" si="124"/>
        <v/>
      </c>
      <c r="N4016" s="1">
        <f>N(N4015)+IF(AND('💰 BÁO GIÁ'!$C$27&lt;&gt;"",OR(ISNUMBER(SEARCH('💰 BÁO GIÁ'!$C$27,$A4016)),ISNUMBER(SEARCH('💰 BÁO GIÁ'!$C$27,$B4016)))),1,0)</f>
        <v>0</v>
      </c>
      <c r="O4016" s="1" t="str">
        <f t="shared" si="125"/>
        <v/>
      </c>
    </row>
    <row r="4017" customHeight="1" spans="1:15">
      <c r="A4017" s="1" t="str">
        <f>IF('📄 RON MIẾNG'!B612="","",'📄 RON MIẾNG'!B612)</f>
        <v/>
      </c>
      <c r="B4017" s="1" t="str">
        <f>IF('📄 RON MIẾNG'!B612="","",'📄 RON MIẾNG'!C612)</f>
        <v/>
      </c>
      <c r="C4017" s="1" t="str">
        <f>IF('📄 RON MIẾNG'!B612="","","Ron miếng")</f>
        <v/>
      </c>
      <c r="D4017" s="1" t="str">
        <f>IF('📄 RON MIẾNG'!B612="","",'📄 RON MIẾNG'!F612)</f>
        <v/>
      </c>
      <c r="E4017" s="1" t="str">
        <f>IF('📄 RON MIẾNG'!B612="","",'📄 RON MIẾNG'!G612)</f>
        <v/>
      </c>
      <c r="F4017" s="1" t="str">
        <f>IF('📄 RON MIẾNG'!B612="","",'📄 RON MIẾNG'!H612)</f>
        <v/>
      </c>
      <c r="G4017" s="1" t="str">
        <f>IF('📄 RON MIẾNG'!B612="","",'📄 RON MIẾNG'!I612)</f>
        <v/>
      </c>
      <c r="H4017" s="1" t="str">
        <f>IF('📄 RON MIẾNG'!B612="","",'📄 RON MIẾNG'!J612)</f>
        <v/>
      </c>
      <c r="I4017" s="1" t="str">
        <f>IF('📄 RON MIẾNG'!B612="","",'📄 RON MIẾNG'!K612)</f>
        <v/>
      </c>
      <c r="J4017" s="1" t="str">
        <f>IF('📄 RON MIẾNG'!B612="","","")</f>
        <v/>
      </c>
      <c r="L4017" s="1">
        <f>N(L4016)+IF(AND('🔎 TRA CỨU NHANH'!$C$2&lt;&gt;"",OR(ISNUMBER(SEARCH('🔎 TRA CỨU NHANH'!$C$2,$A4017)),ISNUMBER(SEARCH('🔎 TRA CỨU NHANH'!$C$2,$B4017)))),1,0)</f>
        <v>0</v>
      </c>
      <c r="M4017" s="1" t="str">
        <f t="shared" si="124"/>
        <v/>
      </c>
      <c r="N4017" s="1">
        <f>N(N4016)+IF(AND('💰 BÁO GIÁ'!$C$27&lt;&gt;"",OR(ISNUMBER(SEARCH('💰 BÁO GIÁ'!$C$27,$A4017)),ISNUMBER(SEARCH('💰 BÁO GIÁ'!$C$27,$B4017)))),1,0)</f>
        <v>0</v>
      </c>
      <c r="O4017" s="1" t="str">
        <f t="shared" si="125"/>
        <v/>
      </c>
    </row>
    <row r="4018" customHeight="1" spans="1:15">
      <c r="A4018" s="1" t="str">
        <f>IF('📄 RON MIẾNG'!B613="","",'📄 RON MIẾNG'!B613)</f>
        <v/>
      </c>
      <c r="B4018" s="1" t="str">
        <f>IF('📄 RON MIẾNG'!B613="","",'📄 RON MIẾNG'!C613)</f>
        <v/>
      </c>
      <c r="C4018" s="1" t="str">
        <f>IF('📄 RON MIẾNG'!B613="","","Ron miếng")</f>
        <v/>
      </c>
      <c r="D4018" s="1" t="str">
        <f>IF('📄 RON MIẾNG'!B613="","",'📄 RON MIẾNG'!F613)</f>
        <v/>
      </c>
      <c r="E4018" s="1" t="str">
        <f>IF('📄 RON MIẾNG'!B613="","",'📄 RON MIẾNG'!G613)</f>
        <v/>
      </c>
      <c r="F4018" s="1" t="str">
        <f>IF('📄 RON MIẾNG'!B613="","",'📄 RON MIẾNG'!H613)</f>
        <v/>
      </c>
      <c r="G4018" s="1" t="str">
        <f>IF('📄 RON MIẾNG'!B613="","",'📄 RON MIẾNG'!I613)</f>
        <v/>
      </c>
      <c r="H4018" s="1" t="str">
        <f>IF('📄 RON MIẾNG'!B613="","",'📄 RON MIẾNG'!J613)</f>
        <v/>
      </c>
      <c r="I4018" s="1" t="str">
        <f>IF('📄 RON MIẾNG'!B613="","",'📄 RON MIẾNG'!K613)</f>
        <v/>
      </c>
      <c r="J4018" s="1" t="str">
        <f>IF('📄 RON MIẾNG'!B613="","","")</f>
        <v/>
      </c>
      <c r="L4018" s="1">
        <f>N(L4017)+IF(AND('🔎 TRA CỨU NHANH'!$C$2&lt;&gt;"",OR(ISNUMBER(SEARCH('🔎 TRA CỨU NHANH'!$C$2,$A4018)),ISNUMBER(SEARCH('🔎 TRA CỨU NHANH'!$C$2,$B4018)))),1,0)</f>
        <v>0</v>
      </c>
      <c r="M4018" s="1" t="str">
        <f t="shared" si="124"/>
        <v/>
      </c>
      <c r="N4018" s="1">
        <f>N(N4017)+IF(AND('💰 BÁO GIÁ'!$C$27&lt;&gt;"",OR(ISNUMBER(SEARCH('💰 BÁO GIÁ'!$C$27,$A4018)),ISNUMBER(SEARCH('💰 BÁO GIÁ'!$C$27,$B4018)))),1,0)</f>
        <v>0</v>
      </c>
      <c r="O4018" s="1" t="str">
        <f t="shared" si="125"/>
        <v/>
      </c>
    </row>
    <row r="4019" customHeight="1" spans="1:15">
      <c r="A4019" s="1" t="str">
        <f>IF('📄 RON MIẾNG'!B614="","",'📄 RON MIẾNG'!B614)</f>
        <v/>
      </c>
      <c r="B4019" s="1" t="str">
        <f>IF('📄 RON MIẾNG'!B614="","",'📄 RON MIẾNG'!C614)</f>
        <v/>
      </c>
      <c r="C4019" s="1" t="str">
        <f>IF('📄 RON MIẾNG'!B614="","","Ron miếng")</f>
        <v/>
      </c>
      <c r="D4019" s="1" t="str">
        <f>IF('📄 RON MIẾNG'!B614="","",'📄 RON MIẾNG'!F614)</f>
        <v/>
      </c>
      <c r="E4019" s="1" t="str">
        <f>IF('📄 RON MIẾNG'!B614="","",'📄 RON MIẾNG'!G614)</f>
        <v/>
      </c>
      <c r="F4019" s="1" t="str">
        <f>IF('📄 RON MIẾNG'!B614="","",'📄 RON MIẾNG'!H614)</f>
        <v/>
      </c>
      <c r="G4019" s="1" t="str">
        <f>IF('📄 RON MIẾNG'!B614="","",'📄 RON MIẾNG'!I614)</f>
        <v/>
      </c>
      <c r="H4019" s="1" t="str">
        <f>IF('📄 RON MIẾNG'!B614="","",'📄 RON MIẾNG'!J614)</f>
        <v/>
      </c>
      <c r="I4019" s="1" t="str">
        <f>IF('📄 RON MIẾNG'!B614="","",'📄 RON MIẾNG'!K614)</f>
        <v/>
      </c>
      <c r="J4019" s="1" t="str">
        <f>IF('📄 RON MIẾNG'!B614="","","")</f>
        <v/>
      </c>
      <c r="L4019" s="1">
        <f>N(L4018)+IF(AND('🔎 TRA CỨU NHANH'!$C$2&lt;&gt;"",OR(ISNUMBER(SEARCH('🔎 TRA CỨU NHANH'!$C$2,$A4019)),ISNUMBER(SEARCH('🔎 TRA CỨU NHANH'!$C$2,$B4019)))),1,0)</f>
        <v>0</v>
      </c>
      <c r="M4019" s="1" t="str">
        <f t="shared" si="124"/>
        <v/>
      </c>
      <c r="N4019" s="1">
        <f>N(N4018)+IF(AND('💰 BÁO GIÁ'!$C$27&lt;&gt;"",OR(ISNUMBER(SEARCH('💰 BÁO GIÁ'!$C$27,$A4019)),ISNUMBER(SEARCH('💰 BÁO GIÁ'!$C$27,$B4019)))),1,0)</f>
        <v>0</v>
      </c>
      <c r="O4019" s="1" t="str">
        <f t="shared" si="125"/>
        <v/>
      </c>
    </row>
    <row r="4020" customHeight="1" spans="1:15">
      <c r="A4020" s="1" t="str">
        <f>IF('📄 RON MIẾNG'!B615="","",'📄 RON MIẾNG'!B615)</f>
        <v/>
      </c>
      <c r="B4020" s="1" t="str">
        <f>IF('📄 RON MIẾNG'!B615="","",'📄 RON MIẾNG'!C615)</f>
        <v/>
      </c>
      <c r="C4020" s="1" t="str">
        <f>IF('📄 RON MIẾNG'!B615="","","Ron miếng")</f>
        <v/>
      </c>
      <c r="D4020" s="1" t="str">
        <f>IF('📄 RON MIẾNG'!B615="","",'📄 RON MIẾNG'!F615)</f>
        <v/>
      </c>
      <c r="E4020" s="1" t="str">
        <f>IF('📄 RON MIẾNG'!B615="","",'📄 RON MIẾNG'!G615)</f>
        <v/>
      </c>
      <c r="F4020" s="1" t="str">
        <f>IF('📄 RON MIẾNG'!B615="","",'📄 RON MIẾNG'!H615)</f>
        <v/>
      </c>
      <c r="G4020" s="1" t="str">
        <f>IF('📄 RON MIẾNG'!B615="","",'📄 RON MIẾNG'!I615)</f>
        <v/>
      </c>
      <c r="H4020" s="1" t="str">
        <f>IF('📄 RON MIẾNG'!B615="","",'📄 RON MIẾNG'!J615)</f>
        <v/>
      </c>
      <c r="I4020" s="1" t="str">
        <f>IF('📄 RON MIẾNG'!B615="","",'📄 RON MIẾNG'!K615)</f>
        <v/>
      </c>
      <c r="J4020" s="1" t="str">
        <f>IF('📄 RON MIẾNG'!B615="","","")</f>
        <v/>
      </c>
      <c r="L4020" s="1">
        <f>N(L4019)+IF(AND('🔎 TRA CỨU NHANH'!$C$2&lt;&gt;"",OR(ISNUMBER(SEARCH('🔎 TRA CỨU NHANH'!$C$2,$A4020)),ISNUMBER(SEARCH('🔎 TRA CỨU NHANH'!$C$2,$B4020)))),1,0)</f>
        <v>0</v>
      </c>
      <c r="M4020" s="1" t="str">
        <f t="shared" si="124"/>
        <v/>
      </c>
      <c r="N4020" s="1">
        <f>N(N4019)+IF(AND('💰 BÁO GIÁ'!$C$27&lt;&gt;"",OR(ISNUMBER(SEARCH('💰 BÁO GIÁ'!$C$27,$A4020)),ISNUMBER(SEARCH('💰 BÁO GIÁ'!$C$27,$B4020)))),1,0)</f>
        <v>0</v>
      </c>
      <c r="O4020" s="1" t="str">
        <f t="shared" si="125"/>
        <v/>
      </c>
    </row>
    <row r="4021" customHeight="1" spans="1:15">
      <c r="A4021" s="1" t="str">
        <f>IF('📄 RON MIẾNG'!B616="","",'📄 RON MIẾNG'!B616)</f>
        <v/>
      </c>
      <c r="B4021" s="1" t="str">
        <f>IF('📄 RON MIẾNG'!B616="","",'📄 RON MIẾNG'!C616)</f>
        <v/>
      </c>
      <c r="C4021" s="1" t="str">
        <f>IF('📄 RON MIẾNG'!B616="","","Ron miếng")</f>
        <v/>
      </c>
      <c r="D4021" s="1" t="str">
        <f>IF('📄 RON MIẾNG'!B616="","",'📄 RON MIẾNG'!F616)</f>
        <v/>
      </c>
      <c r="E4021" s="1" t="str">
        <f>IF('📄 RON MIẾNG'!B616="","",'📄 RON MIẾNG'!G616)</f>
        <v/>
      </c>
      <c r="F4021" s="1" t="str">
        <f>IF('📄 RON MIẾNG'!B616="","",'📄 RON MIẾNG'!H616)</f>
        <v/>
      </c>
      <c r="G4021" s="1" t="str">
        <f>IF('📄 RON MIẾNG'!B616="","",'📄 RON MIẾNG'!I616)</f>
        <v/>
      </c>
      <c r="H4021" s="1" t="str">
        <f>IF('📄 RON MIẾNG'!B616="","",'📄 RON MIẾNG'!J616)</f>
        <v/>
      </c>
      <c r="I4021" s="1" t="str">
        <f>IF('📄 RON MIẾNG'!B616="","",'📄 RON MIẾNG'!K616)</f>
        <v/>
      </c>
      <c r="J4021" s="1" t="str">
        <f>IF('📄 RON MIẾNG'!B616="","","")</f>
        <v/>
      </c>
      <c r="L4021" s="1">
        <f>N(L4020)+IF(AND('🔎 TRA CỨU NHANH'!$C$2&lt;&gt;"",OR(ISNUMBER(SEARCH('🔎 TRA CỨU NHANH'!$C$2,$A4021)),ISNUMBER(SEARCH('🔎 TRA CỨU NHANH'!$C$2,$B4021)))),1,0)</f>
        <v>0</v>
      </c>
      <c r="M4021" s="1" t="str">
        <f t="shared" si="124"/>
        <v/>
      </c>
      <c r="N4021" s="1">
        <f>N(N4020)+IF(AND('💰 BÁO GIÁ'!$C$27&lt;&gt;"",OR(ISNUMBER(SEARCH('💰 BÁO GIÁ'!$C$27,$A4021)),ISNUMBER(SEARCH('💰 BÁO GIÁ'!$C$27,$B4021)))),1,0)</f>
        <v>0</v>
      </c>
      <c r="O4021" s="1" t="str">
        <f t="shared" si="125"/>
        <v/>
      </c>
    </row>
    <row r="4022" customHeight="1" spans="1:15">
      <c r="A4022" s="1" t="str">
        <f>IF('📄 RON MIẾNG'!B617="","",'📄 RON MIẾNG'!B617)</f>
        <v/>
      </c>
      <c r="B4022" s="1" t="str">
        <f>IF('📄 RON MIẾNG'!B617="","",'📄 RON MIẾNG'!C617)</f>
        <v/>
      </c>
      <c r="C4022" s="1" t="str">
        <f>IF('📄 RON MIẾNG'!B617="","","Ron miếng")</f>
        <v/>
      </c>
      <c r="D4022" s="1" t="str">
        <f>IF('📄 RON MIẾNG'!B617="","",'📄 RON MIẾNG'!F617)</f>
        <v/>
      </c>
      <c r="E4022" s="1" t="str">
        <f>IF('📄 RON MIẾNG'!B617="","",'📄 RON MIẾNG'!G617)</f>
        <v/>
      </c>
      <c r="F4022" s="1" t="str">
        <f>IF('📄 RON MIẾNG'!B617="","",'📄 RON MIẾNG'!H617)</f>
        <v/>
      </c>
      <c r="G4022" s="1" t="str">
        <f>IF('📄 RON MIẾNG'!B617="","",'📄 RON MIẾNG'!I617)</f>
        <v/>
      </c>
      <c r="H4022" s="1" t="str">
        <f>IF('📄 RON MIẾNG'!B617="","",'📄 RON MIẾNG'!J617)</f>
        <v/>
      </c>
      <c r="I4022" s="1" t="str">
        <f>IF('📄 RON MIẾNG'!B617="","",'📄 RON MIẾNG'!K617)</f>
        <v/>
      </c>
      <c r="J4022" s="1" t="str">
        <f>IF('📄 RON MIẾNG'!B617="","","")</f>
        <v/>
      </c>
      <c r="L4022" s="1">
        <f>N(L4021)+IF(AND('🔎 TRA CỨU NHANH'!$C$2&lt;&gt;"",OR(ISNUMBER(SEARCH('🔎 TRA CỨU NHANH'!$C$2,$A4022)),ISNUMBER(SEARCH('🔎 TRA CỨU NHANH'!$C$2,$B4022)))),1,0)</f>
        <v>0</v>
      </c>
      <c r="M4022" s="1" t="str">
        <f t="shared" si="124"/>
        <v/>
      </c>
      <c r="N4022" s="1">
        <f>N(N4021)+IF(AND('💰 BÁO GIÁ'!$C$27&lt;&gt;"",OR(ISNUMBER(SEARCH('💰 BÁO GIÁ'!$C$27,$A4022)),ISNUMBER(SEARCH('💰 BÁO GIÁ'!$C$27,$B4022)))),1,0)</f>
        <v>0</v>
      </c>
      <c r="O4022" s="1" t="str">
        <f t="shared" si="125"/>
        <v/>
      </c>
    </row>
    <row r="4023" customHeight="1" spans="1:15">
      <c r="A4023" s="1" t="str">
        <f>IF('📄 RON MIẾNG'!B618="","",'📄 RON MIẾNG'!B618)</f>
        <v/>
      </c>
      <c r="B4023" s="1" t="str">
        <f>IF('📄 RON MIẾNG'!B618="","",'📄 RON MIẾNG'!C618)</f>
        <v/>
      </c>
      <c r="C4023" s="1" t="str">
        <f>IF('📄 RON MIẾNG'!B618="","","Ron miếng")</f>
        <v/>
      </c>
      <c r="D4023" s="1" t="str">
        <f>IF('📄 RON MIẾNG'!B618="","",'📄 RON MIẾNG'!F618)</f>
        <v/>
      </c>
      <c r="E4023" s="1" t="str">
        <f>IF('📄 RON MIẾNG'!B618="","",'📄 RON MIẾNG'!G618)</f>
        <v/>
      </c>
      <c r="F4023" s="1" t="str">
        <f>IF('📄 RON MIẾNG'!B618="","",'📄 RON MIẾNG'!H618)</f>
        <v/>
      </c>
      <c r="G4023" s="1" t="str">
        <f>IF('📄 RON MIẾNG'!B618="","",'📄 RON MIẾNG'!I618)</f>
        <v/>
      </c>
      <c r="H4023" s="1" t="str">
        <f>IF('📄 RON MIẾNG'!B618="","",'📄 RON MIẾNG'!J618)</f>
        <v/>
      </c>
      <c r="I4023" s="1" t="str">
        <f>IF('📄 RON MIẾNG'!B618="","",'📄 RON MIẾNG'!K618)</f>
        <v/>
      </c>
      <c r="J4023" s="1" t="str">
        <f>IF('📄 RON MIẾNG'!B618="","","")</f>
        <v/>
      </c>
      <c r="L4023" s="1">
        <f>N(L4022)+IF(AND('🔎 TRA CỨU NHANH'!$C$2&lt;&gt;"",OR(ISNUMBER(SEARCH('🔎 TRA CỨU NHANH'!$C$2,$A4023)),ISNUMBER(SEARCH('🔎 TRA CỨU NHANH'!$C$2,$B4023)))),1,0)</f>
        <v>0</v>
      </c>
      <c r="M4023" s="1" t="str">
        <f t="shared" si="124"/>
        <v/>
      </c>
      <c r="N4023" s="1">
        <f>N(N4022)+IF(AND('💰 BÁO GIÁ'!$C$27&lt;&gt;"",OR(ISNUMBER(SEARCH('💰 BÁO GIÁ'!$C$27,$A4023)),ISNUMBER(SEARCH('💰 BÁO GIÁ'!$C$27,$B4023)))),1,0)</f>
        <v>0</v>
      </c>
      <c r="O4023" s="1" t="str">
        <f t="shared" si="125"/>
        <v/>
      </c>
    </row>
    <row r="4024" customHeight="1" spans="1:15">
      <c r="A4024" s="1" t="str">
        <f>IF('📄 RON MIẾNG'!B619="","",'📄 RON MIẾNG'!B619)</f>
        <v/>
      </c>
      <c r="B4024" s="1" t="str">
        <f>IF('📄 RON MIẾNG'!B619="","",'📄 RON MIẾNG'!C619)</f>
        <v/>
      </c>
      <c r="C4024" s="1" t="str">
        <f>IF('📄 RON MIẾNG'!B619="","","Ron miếng")</f>
        <v/>
      </c>
      <c r="D4024" s="1" t="str">
        <f>IF('📄 RON MIẾNG'!B619="","",'📄 RON MIẾNG'!F619)</f>
        <v/>
      </c>
      <c r="E4024" s="1" t="str">
        <f>IF('📄 RON MIẾNG'!B619="","",'📄 RON MIẾNG'!G619)</f>
        <v/>
      </c>
      <c r="F4024" s="1" t="str">
        <f>IF('📄 RON MIẾNG'!B619="","",'📄 RON MIẾNG'!H619)</f>
        <v/>
      </c>
      <c r="G4024" s="1" t="str">
        <f>IF('📄 RON MIẾNG'!B619="","",'📄 RON MIẾNG'!I619)</f>
        <v/>
      </c>
      <c r="H4024" s="1" t="str">
        <f>IF('📄 RON MIẾNG'!B619="","",'📄 RON MIẾNG'!J619)</f>
        <v/>
      </c>
      <c r="I4024" s="1" t="str">
        <f>IF('📄 RON MIẾNG'!B619="","",'📄 RON MIẾNG'!K619)</f>
        <v/>
      </c>
      <c r="J4024" s="1" t="str">
        <f>IF('📄 RON MIẾNG'!B619="","","")</f>
        <v/>
      </c>
      <c r="L4024" s="1">
        <f>N(L4023)+IF(AND('🔎 TRA CỨU NHANH'!$C$2&lt;&gt;"",OR(ISNUMBER(SEARCH('🔎 TRA CỨU NHANH'!$C$2,$A4024)),ISNUMBER(SEARCH('🔎 TRA CỨU NHANH'!$C$2,$B4024)))),1,0)</f>
        <v>0</v>
      </c>
      <c r="M4024" s="1" t="str">
        <f t="shared" si="124"/>
        <v/>
      </c>
      <c r="N4024" s="1">
        <f>N(N4023)+IF(AND('💰 BÁO GIÁ'!$C$27&lt;&gt;"",OR(ISNUMBER(SEARCH('💰 BÁO GIÁ'!$C$27,$A4024)),ISNUMBER(SEARCH('💰 BÁO GIÁ'!$C$27,$B4024)))),1,0)</f>
        <v>0</v>
      </c>
      <c r="O4024" s="1" t="str">
        <f t="shared" si="125"/>
        <v/>
      </c>
    </row>
    <row r="4025" customHeight="1" spans="1:15">
      <c r="A4025" s="1" t="str">
        <f>IF('📄 RON MIẾNG'!B620="","",'📄 RON MIẾNG'!B620)</f>
        <v/>
      </c>
      <c r="B4025" s="1" t="str">
        <f>IF('📄 RON MIẾNG'!B620="","",'📄 RON MIẾNG'!C620)</f>
        <v/>
      </c>
      <c r="C4025" s="1" t="str">
        <f>IF('📄 RON MIẾNG'!B620="","","Ron miếng")</f>
        <v/>
      </c>
      <c r="D4025" s="1" t="str">
        <f>IF('📄 RON MIẾNG'!B620="","",'📄 RON MIẾNG'!F620)</f>
        <v/>
      </c>
      <c r="E4025" s="1" t="str">
        <f>IF('📄 RON MIẾNG'!B620="","",'📄 RON MIẾNG'!G620)</f>
        <v/>
      </c>
      <c r="F4025" s="1" t="str">
        <f>IF('📄 RON MIẾNG'!B620="","",'📄 RON MIẾNG'!H620)</f>
        <v/>
      </c>
      <c r="G4025" s="1" t="str">
        <f>IF('📄 RON MIẾNG'!B620="","",'📄 RON MIẾNG'!I620)</f>
        <v/>
      </c>
      <c r="H4025" s="1" t="str">
        <f>IF('📄 RON MIẾNG'!B620="","",'📄 RON MIẾNG'!J620)</f>
        <v/>
      </c>
      <c r="I4025" s="1" t="str">
        <f>IF('📄 RON MIẾNG'!B620="","",'📄 RON MIẾNG'!K620)</f>
        <v/>
      </c>
      <c r="J4025" s="1" t="str">
        <f>IF('📄 RON MIẾNG'!B620="","","")</f>
        <v/>
      </c>
      <c r="L4025" s="1">
        <f>N(L4024)+IF(AND('🔎 TRA CỨU NHANH'!$C$2&lt;&gt;"",OR(ISNUMBER(SEARCH('🔎 TRA CỨU NHANH'!$C$2,$A4025)),ISNUMBER(SEARCH('🔎 TRA CỨU NHANH'!$C$2,$B4025)))),1,0)</f>
        <v>0</v>
      </c>
      <c r="M4025" s="1" t="str">
        <f t="shared" si="124"/>
        <v/>
      </c>
      <c r="N4025" s="1">
        <f>N(N4024)+IF(AND('💰 BÁO GIÁ'!$C$27&lt;&gt;"",OR(ISNUMBER(SEARCH('💰 BÁO GIÁ'!$C$27,$A4025)),ISNUMBER(SEARCH('💰 BÁO GIÁ'!$C$27,$B4025)))),1,0)</f>
        <v>0</v>
      </c>
      <c r="O4025" s="1" t="str">
        <f t="shared" si="125"/>
        <v/>
      </c>
    </row>
    <row r="4026" customHeight="1" spans="1:15">
      <c r="A4026" s="1" t="str">
        <f>IF('📄 RON MIẾNG'!B621="","",'📄 RON MIẾNG'!B621)</f>
        <v/>
      </c>
      <c r="B4026" s="1" t="str">
        <f>IF('📄 RON MIẾNG'!B621="","",'📄 RON MIẾNG'!C621)</f>
        <v/>
      </c>
      <c r="C4026" s="1" t="str">
        <f>IF('📄 RON MIẾNG'!B621="","","Ron miếng")</f>
        <v/>
      </c>
      <c r="D4026" s="1" t="str">
        <f>IF('📄 RON MIẾNG'!B621="","",'📄 RON MIẾNG'!F621)</f>
        <v/>
      </c>
      <c r="E4026" s="1" t="str">
        <f>IF('📄 RON MIẾNG'!B621="","",'📄 RON MIẾNG'!G621)</f>
        <v/>
      </c>
      <c r="F4026" s="1" t="str">
        <f>IF('📄 RON MIẾNG'!B621="","",'📄 RON MIẾNG'!H621)</f>
        <v/>
      </c>
      <c r="G4026" s="1" t="str">
        <f>IF('📄 RON MIẾNG'!B621="","",'📄 RON MIẾNG'!I621)</f>
        <v/>
      </c>
      <c r="H4026" s="1" t="str">
        <f>IF('📄 RON MIẾNG'!B621="","",'📄 RON MIẾNG'!J621)</f>
        <v/>
      </c>
      <c r="I4026" s="1" t="str">
        <f>IF('📄 RON MIẾNG'!B621="","",'📄 RON MIẾNG'!K621)</f>
        <v/>
      </c>
      <c r="J4026" s="1" t="str">
        <f>IF('📄 RON MIẾNG'!B621="","","")</f>
        <v/>
      </c>
      <c r="L4026" s="1">
        <f>N(L4025)+IF(AND('🔎 TRA CỨU NHANH'!$C$2&lt;&gt;"",OR(ISNUMBER(SEARCH('🔎 TRA CỨU NHANH'!$C$2,$A4026)),ISNUMBER(SEARCH('🔎 TRA CỨU NHANH'!$C$2,$B4026)))),1,0)</f>
        <v>0</v>
      </c>
      <c r="M4026" s="1" t="str">
        <f t="shared" si="124"/>
        <v/>
      </c>
      <c r="N4026" s="1">
        <f>N(N4025)+IF(AND('💰 BÁO GIÁ'!$C$27&lt;&gt;"",OR(ISNUMBER(SEARCH('💰 BÁO GIÁ'!$C$27,$A4026)),ISNUMBER(SEARCH('💰 BÁO GIÁ'!$C$27,$B4026)))),1,0)</f>
        <v>0</v>
      </c>
      <c r="O4026" s="1" t="str">
        <f t="shared" si="125"/>
        <v/>
      </c>
    </row>
    <row r="4027" customHeight="1" spans="1:15">
      <c r="A4027" s="1" t="str">
        <f>IF('📋 MIỂNG TNC'!A3="","",'📋 MIỂNG TNC'!A3)</f>
        <v/>
      </c>
      <c r="B4027" s="1" t="str">
        <f>IF('📋 MIỂNG TNC'!A3="","",'📋 MIỂNG TNC'!Q3)</f>
        <v/>
      </c>
      <c r="C4027" s="1" t="str">
        <f>IF('📋 MIỂNG TNC'!A3="","","Miểng")</f>
        <v/>
      </c>
      <c r="D4027" s="1" t="str">
        <f>IF('📋 MIỂNG TNC'!A3="","",'📋 MIỂNG TNC'!H3)</f>
        <v/>
      </c>
      <c r="E4027" s="1" t="str">
        <f>IF('📋 MIỂNG TNC'!A3="","",'📋 MIỂNG TNC'!I3)</f>
        <v/>
      </c>
      <c r="F4027" s="1" t="str">
        <f>IF('📋 MIỂNG TNC'!A3="","",'📋 MIỂNG TNC'!J3)</f>
        <v/>
      </c>
      <c r="G4027" s="1" t="str">
        <f>IF('📋 MIỂNG TNC'!A3="","",'📋 MIỂNG TNC'!K3)</f>
        <v/>
      </c>
      <c r="H4027" s="1" t="str">
        <f>IF('📋 MIỂNG TNC'!A3="","",'📋 MIỂNG TNC'!L3)</f>
        <v/>
      </c>
      <c r="I4027" s="1" t="str">
        <f>IF('📋 MIỂNG TNC'!A3="","",'📋 MIỂNG TNC'!M3)</f>
        <v/>
      </c>
      <c r="J4027" s="1" t="str">
        <f>IF('📋 MIỂNG TNC'!A3="","",'📋 MIỂNG TNC'!D3)</f>
        <v/>
      </c>
      <c r="L4027" s="1">
        <f>N(L4026)+IF(AND('🔎 TRA CỨU NHANH'!$C$2&lt;&gt;"",OR(ISNUMBER(SEARCH('🔎 TRA CỨU NHANH'!$C$2,$A4027)),ISNUMBER(SEARCH('🔎 TRA CỨU NHANH'!$C$2,$B4027)))),1,0)</f>
        <v>0</v>
      </c>
      <c r="M4027" s="1" t="str">
        <f t="shared" si="124"/>
        <v/>
      </c>
      <c r="N4027" s="1">
        <f>N(N4026)+IF(AND('💰 BÁO GIÁ'!$C$27&lt;&gt;"",OR(ISNUMBER(SEARCH('💰 BÁO GIÁ'!$C$27,$A4027)),ISNUMBER(SEARCH('💰 BÁO GIÁ'!$C$27,$B4027)))),1,0)</f>
        <v>0</v>
      </c>
      <c r="O4027" s="1" t="str">
        <f t="shared" si="125"/>
        <v/>
      </c>
    </row>
    <row r="4028" customHeight="1" spans="1:15">
      <c r="A4028" s="1" t="str">
        <f>IF('📋 MIỂNG TNC'!A4="","",'📋 MIỂNG TNC'!A4)</f>
        <v>HH070779</v>
      </c>
      <c r="B4028" s="1" t="str">
        <f>IF('📋 MIỂNG TNC'!A4="","",'📋 MIỂNG TNC'!Q4)</f>
        <v>Bạc miểng DM100/DQ100 Cos0 - TAIHO</v>
      </c>
      <c r="C4028" s="1" t="str">
        <f>IF('📋 MIỂNG TNC'!A4="","","Miểng")</f>
        <v>Miểng</v>
      </c>
      <c r="D4028" s="1" t="str">
        <f>IF('📋 MIỂNG TNC'!A4="","",'📋 MIỂNG TNC'!H4)</f>
        <v>Bộ</v>
      </c>
      <c r="E4028" s="13">
        <f>IF('📋 MIỂNG TNC'!A4="","",'📋 MIỂNG TNC'!I4)</f>
        <v>0</v>
      </c>
      <c r="F4028" s="13">
        <f>IF('📋 MIỂNG TNC'!A4="","",'📋 MIỂNG TNC'!J4)</f>
        <v>0</v>
      </c>
      <c r="G4028" s="13">
        <f>IF('📋 MIỂNG TNC'!A4="","",'📋 MIỂNG TNC'!K4)</f>
        <v>0</v>
      </c>
      <c r="H4028" s="1">
        <f>IF('📋 MIỂNG TNC'!A4="","",'📋 MIỂNG TNC'!L4)</f>
        <v>0</v>
      </c>
      <c r="I4028" s="1">
        <f>IF('📋 MIỂNG TNC'!A4="","",'📋 MIỂNG TNC'!M4)</f>
        <v>0</v>
      </c>
      <c r="J4028" s="1" t="str">
        <f>IF('📋 MIỂNG TNC'!A4="","",'📋 MIỂNG TNC'!D4)</f>
        <v>90</v>
      </c>
      <c r="L4028" s="1">
        <f>N(L4027)+IF(AND('🔎 TRA CỨU NHANH'!$C$2&lt;&gt;"",OR(ISNUMBER(SEARCH('🔎 TRA CỨU NHANH'!$C$2,$A4028)),ISNUMBER(SEARCH('🔎 TRA CỨU NHANH'!$C$2,$B4028)))),1,0)</f>
        <v>0</v>
      </c>
      <c r="M4028" s="1" t="str">
        <f t="shared" si="124"/>
        <v/>
      </c>
      <c r="N4028" s="1">
        <f>N(N4027)+IF(AND('💰 BÁO GIÁ'!$C$27&lt;&gt;"",OR(ISNUMBER(SEARCH('💰 BÁO GIÁ'!$C$27,$A4028)),ISNUMBER(SEARCH('💰 BÁO GIÁ'!$C$27,$B4028)))),1,0)</f>
        <v>0</v>
      </c>
      <c r="O4028" s="1" t="str">
        <f t="shared" si="125"/>
        <v/>
      </c>
    </row>
    <row r="4029" customHeight="1" spans="1:15">
      <c r="A4029" s="1" t="str">
        <f>IF('📋 MIỂNG TNC'!A5="","",'📋 MIỂNG TNC'!A5)</f>
        <v>HH071938</v>
      </c>
      <c r="B4029" s="1" t="str">
        <f>IF('📋 MIỂNG TNC'!A5="","",'📋 MIỂNG TNC'!Q5)</f>
        <v>Bạc miểng DM100/DQ100 Cos1 - TAIHO</v>
      </c>
      <c r="C4029" s="1" t="str">
        <f>IF('📋 MIỂNG TNC'!A5="","","Miểng")</f>
        <v>Miểng</v>
      </c>
      <c r="D4029" s="1" t="str">
        <f>IF('📋 MIỂNG TNC'!A5="","",'📋 MIỂNG TNC'!H5)</f>
        <v>Bộ</v>
      </c>
      <c r="E4029" s="13">
        <f>IF('📋 MIỂNG TNC'!A5="","",'📋 MIỂNG TNC'!I5)</f>
        <v>0</v>
      </c>
      <c r="F4029" s="13">
        <f>IF('📋 MIỂNG TNC'!A5="","",'📋 MIỂNG TNC'!J5)</f>
        <v>0</v>
      </c>
      <c r="G4029" s="13">
        <f>IF('📋 MIỂNG TNC'!A5="","",'📋 MIỂNG TNC'!K5)</f>
        <v>0</v>
      </c>
      <c r="H4029" s="1">
        <f>IF('📋 MIỂNG TNC'!A5="","",'📋 MIỂNG TNC'!L5)</f>
        <v>0</v>
      </c>
      <c r="I4029" s="1">
        <f>IF('📋 MIỂNG TNC'!A5="","",'📋 MIỂNG TNC'!M5)</f>
        <v>0</v>
      </c>
      <c r="J4029" s="1" t="str">
        <f>IF('📋 MIỂNG TNC'!A5="","",'📋 MIỂNG TNC'!D5)</f>
        <v>90</v>
      </c>
      <c r="L4029" s="1">
        <f>N(L4028)+IF(AND('🔎 TRA CỨU NHANH'!$C$2&lt;&gt;"",OR(ISNUMBER(SEARCH('🔎 TRA CỨU NHANH'!$C$2,$A4029)),ISNUMBER(SEARCH('🔎 TRA CỨU NHANH'!$C$2,$B4029)))),1,0)</f>
        <v>0</v>
      </c>
      <c r="M4029" s="1" t="str">
        <f t="shared" si="124"/>
        <v/>
      </c>
      <c r="N4029" s="1">
        <f>N(N4028)+IF(AND('💰 BÁO GIÁ'!$C$27&lt;&gt;"",OR(ISNUMBER(SEARCH('💰 BÁO GIÁ'!$C$27,$A4029)),ISNUMBER(SEARCH('💰 BÁO GIÁ'!$C$27,$B4029)))),1,0)</f>
        <v>0</v>
      </c>
      <c r="O4029" s="1" t="str">
        <f t="shared" si="125"/>
        <v/>
      </c>
    </row>
    <row r="4030" customHeight="1" spans="1:15">
      <c r="A4030" s="1" t="str">
        <f>IF('📋 MIỂNG TNC'!A6="","",'📋 MIỂNG TNC'!A6)</f>
        <v>HH071939</v>
      </c>
      <c r="B4030" s="1" t="str">
        <f>IF('📋 MIỂNG TNC'!A6="","",'📋 MIỂNG TNC'!Q6)</f>
        <v>Bạc miểng DM100/DQ100 Cos2 - TAIHO</v>
      </c>
      <c r="C4030" s="1" t="str">
        <f>IF('📋 MIỂNG TNC'!A6="","","Miểng")</f>
        <v>Miểng</v>
      </c>
      <c r="D4030" s="1" t="str">
        <f>IF('📋 MIỂNG TNC'!A6="","",'📋 MIỂNG TNC'!H6)</f>
        <v>Bộ</v>
      </c>
      <c r="E4030" s="13">
        <f>IF('📋 MIỂNG TNC'!A6="","",'📋 MIỂNG TNC'!I6)</f>
        <v>0</v>
      </c>
      <c r="F4030" s="13">
        <f>IF('📋 MIỂNG TNC'!A6="","",'📋 MIỂNG TNC'!J6)</f>
        <v>0</v>
      </c>
      <c r="G4030" s="13">
        <f>IF('📋 MIỂNG TNC'!A6="","",'📋 MIỂNG TNC'!K6)</f>
        <v>0</v>
      </c>
      <c r="H4030" s="1">
        <f>IF('📋 MIỂNG TNC'!A6="","",'📋 MIỂNG TNC'!L6)</f>
        <v>0</v>
      </c>
      <c r="I4030" s="1">
        <f>IF('📋 MIỂNG TNC'!A6="","",'📋 MIỂNG TNC'!M6)</f>
        <v>0</v>
      </c>
      <c r="J4030" s="1" t="str">
        <f>IF('📋 MIỂNG TNC'!A6="","",'📋 MIỂNG TNC'!D6)</f>
        <v>90</v>
      </c>
      <c r="L4030" s="1">
        <f>N(L4029)+IF(AND('🔎 TRA CỨU NHANH'!$C$2&lt;&gt;"",OR(ISNUMBER(SEARCH('🔎 TRA CỨU NHANH'!$C$2,$A4030)),ISNUMBER(SEARCH('🔎 TRA CỨU NHANH'!$C$2,$B4030)))),1,0)</f>
        <v>0</v>
      </c>
      <c r="M4030" s="1" t="str">
        <f t="shared" si="124"/>
        <v/>
      </c>
      <c r="N4030" s="1">
        <f>N(N4029)+IF(AND('💰 BÁO GIÁ'!$C$27&lt;&gt;"",OR(ISNUMBER(SEARCH('💰 BÁO GIÁ'!$C$27,$A4030)),ISNUMBER(SEARCH('💰 BÁO GIÁ'!$C$27,$B4030)))),1,0)</f>
        <v>0</v>
      </c>
      <c r="O4030" s="1" t="str">
        <f t="shared" si="125"/>
        <v/>
      </c>
    </row>
    <row r="4031" customHeight="1" spans="1:15">
      <c r="A4031" s="1" t="str">
        <f>IF('📋 MIỂNG TNC'!A7="","",'📋 MIỂNG TNC'!A7)</f>
        <v>HH079058</v>
      </c>
      <c r="B4031" s="1" t="str">
        <f>IF('📋 MIỂNG TNC'!A7="","",'📋 MIỂNG TNC'!Q7)</f>
        <v>Bạc miểng DM100/DQ100 Cos3 - TAIHO</v>
      </c>
      <c r="C4031" s="1" t="str">
        <f>IF('📋 MIỂNG TNC'!A7="","","Miểng")</f>
        <v>Miểng</v>
      </c>
      <c r="D4031" s="1" t="str">
        <f>IF('📋 MIỂNG TNC'!A7="","",'📋 MIỂNG TNC'!H7)</f>
        <v>Bộ</v>
      </c>
      <c r="E4031" s="13">
        <f>IF('📋 MIỂNG TNC'!A7="","",'📋 MIỂNG TNC'!I7)</f>
        <v>0</v>
      </c>
      <c r="F4031" s="13">
        <f>IF('📋 MIỂNG TNC'!A7="","",'📋 MIỂNG TNC'!J7)</f>
        <v>0</v>
      </c>
      <c r="G4031" s="13">
        <f>IF('📋 MIỂNG TNC'!A7="","",'📋 MIỂNG TNC'!K7)</f>
        <v>0</v>
      </c>
      <c r="H4031" s="1">
        <f>IF('📋 MIỂNG TNC'!A7="","",'📋 MIỂNG TNC'!L7)</f>
        <v>0</v>
      </c>
      <c r="I4031" s="1">
        <f>IF('📋 MIỂNG TNC'!A7="","",'📋 MIỂNG TNC'!M7)</f>
        <v>0</v>
      </c>
      <c r="J4031" s="1" t="str">
        <f>IF('📋 MIỂNG TNC'!A7="","",'📋 MIỂNG TNC'!D7)</f>
        <v>90</v>
      </c>
      <c r="L4031" s="1">
        <f>N(L4030)+IF(AND('🔎 TRA CỨU NHANH'!$C$2&lt;&gt;"",OR(ISNUMBER(SEARCH('🔎 TRA CỨU NHANH'!$C$2,$A4031)),ISNUMBER(SEARCH('🔎 TRA CỨU NHANH'!$C$2,$B4031)))),1,0)</f>
        <v>0</v>
      </c>
      <c r="M4031" s="1" t="str">
        <f t="shared" si="124"/>
        <v/>
      </c>
      <c r="N4031" s="1">
        <f>N(N4030)+IF(AND('💰 BÁO GIÁ'!$C$27&lt;&gt;"",OR(ISNUMBER(SEARCH('💰 BÁO GIÁ'!$C$27,$A4031)),ISNUMBER(SEARCH('💰 BÁO GIÁ'!$C$27,$B4031)))),1,0)</f>
        <v>0</v>
      </c>
      <c r="O4031" s="1" t="str">
        <f t="shared" si="125"/>
        <v/>
      </c>
    </row>
    <row r="4032" customHeight="1" spans="1:15">
      <c r="A4032" s="1" t="str">
        <f>IF('📋 MIỂNG TNC'!A8="","",'📋 MIỂNG TNC'!A8)</f>
        <v>HH083728</v>
      </c>
      <c r="B4032" s="1" t="str">
        <f>IF('📋 MIỂNG TNC'!A8="","",'📋 MIỂNG TNC'!Q8)</f>
        <v>Bạc miểng Hino W04D/W04E (M133K, R133K1) STD Cos0 - DAIDO NHẬT</v>
      </c>
      <c r="C4032" s="1" t="str">
        <f>IF('📋 MIỂNG TNC'!A8="","","Miểng")</f>
        <v>Miểng</v>
      </c>
      <c r="D4032" s="1" t="str">
        <f>IF('📋 MIỂNG TNC'!A8="","",'📋 MIỂNG TNC'!H8)</f>
        <v>Bộ</v>
      </c>
      <c r="E4032" s="13">
        <f>IF('📋 MIỂNG TNC'!A8="","",'📋 MIỂNG TNC'!I8)</f>
        <v>0</v>
      </c>
      <c r="F4032" s="13">
        <f>IF('📋 MIỂNG TNC'!A8="","",'📋 MIỂNG TNC'!J8)</f>
        <v>0</v>
      </c>
      <c r="G4032" s="13">
        <f>IF('📋 MIỂNG TNC'!A8="","",'📋 MIỂNG TNC'!K8)</f>
        <v>0</v>
      </c>
      <c r="H4032" s="1">
        <f>IF('📋 MIỂNG TNC'!A8="","",'📋 MIỂNG TNC'!L8)</f>
        <v>0</v>
      </c>
      <c r="I4032" s="1">
        <f>IF('📋 MIỂNG TNC'!A8="","",'📋 MIỂNG TNC'!M8)</f>
        <v>0</v>
      </c>
      <c r="J4032" s="1" t="str">
        <f>IF('📋 MIỂNG TNC'!A8="","",'📋 MIỂNG TNC'!D8)</f>
        <v>104</v>
      </c>
      <c r="L4032" s="1">
        <f>N(L4031)+IF(AND('🔎 TRA CỨU NHANH'!$C$2&lt;&gt;"",OR(ISNUMBER(SEARCH('🔎 TRA CỨU NHANH'!$C$2,$A4032)),ISNUMBER(SEARCH('🔎 TRA CỨU NHANH'!$C$2,$B4032)))),1,0)</f>
        <v>0</v>
      </c>
      <c r="M4032" s="1" t="str">
        <f t="shared" si="124"/>
        <v/>
      </c>
      <c r="N4032" s="1">
        <f>N(N4031)+IF(AND('💰 BÁO GIÁ'!$C$27&lt;&gt;"",OR(ISNUMBER(SEARCH('💰 BÁO GIÁ'!$C$27,$A4032)),ISNUMBER(SEARCH('💰 BÁO GIÁ'!$C$27,$B4032)))),1,0)</f>
        <v>0</v>
      </c>
      <c r="O4032" s="1" t="str">
        <f t="shared" si="125"/>
        <v/>
      </c>
    </row>
    <row r="4033" customHeight="1" spans="1:15">
      <c r="A4033" s="1" t="str">
        <f>IF('📋 MIỂNG TNC'!A9="","",'📋 MIỂNG TNC'!A9)</f>
        <v>HH00276</v>
      </c>
      <c r="B4033" s="1" t="str">
        <f>IF('📋 MIỂNG TNC'!A9="","",'📋 MIỂNG TNC'!Q9)</f>
        <v>Bạc miểng W04D / W04E Cos0 - TAIHO</v>
      </c>
      <c r="C4033" s="1" t="str">
        <f>IF('📋 MIỂNG TNC'!A9="","","Miểng")</f>
        <v>Miểng</v>
      </c>
      <c r="D4033" s="1" t="str">
        <f>IF('📋 MIỂNG TNC'!A9="","",'📋 MIỂNG TNC'!H9)</f>
        <v>Bộ</v>
      </c>
      <c r="E4033" s="13">
        <f>IF('📋 MIỂNG TNC'!A9="","",'📋 MIỂNG TNC'!I9)</f>
        <v>0</v>
      </c>
      <c r="F4033" s="13">
        <f>IF('📋 MIỂNG TNC'!A9="","",'📋 MIỂNG TNC'!J9)</f>
        <v>0</v>
      </c>
      <c r="G4033" s="13">
        <f>IF('📋 MIỂNG TNC'!A9="","",'📋 MIỂNG TNC'!K9)</f>
        <v>0</v>
      </c>
      <c r="H4033" s="1">
        <f>IF('📋 MIỂNG TNC'!A9="","",'📋 MIỂNG TNC'!L9)</f>
        <v>0</v>
      </c>
      <c r="I4033" s="1">
        <f>IF('📋 MIỂNG TNC'!A9="","",'📋 MIỂNG TNC'!M9)</f>
        <v>0</v>
      </c>
      <c r="J4033" s="1" t="str">
        <f>IF('📋 MIỂNG TNC'!A9="","",'📋 MIỂNG TNC'!D9)</f>
        <v>104</v>
      </c>
      <c r="L4033" s="1">
        <f>N(L4032)+IF(AND('🔎 TRA CỨU NHANH'!$C$2&lt;&gt;"",OR(ISNUMBER(SEARCH('🔎 TRA CỨU NHANH'!$C$2,$A4033)),ISNUMBER(SEARCH('🔎 TRA CỨU NHANH'!$C$2,$B4033)))),1,0)</f>
        <v>0</v>
      </c>
      <c r="M4033" s="1" t="str">
        <f t="shared" si="124"/>
        <v/>
      </c>
      <c r="N4033" s="1">
        <f>N(N4032)+IF(AND('💰 BÁO GIÁ'!$C$27&lt;&gt;"",OR(ISNUMBER(SEARCH('💰 BÁO GIÁ'!$C$27,$A4033)),ISNUMBER(SEARCH('💰 BÁO GIÁ'!$C$27,$B4033)))),1,0)</f>
        <v>0</v>
      </c>
      <c r="O4033" s="1" t="str">
        <f t="shared" si="125"/>
        <v/>
      </c>
    </row>
    <row r="4034" customHeight="1" spans="1:15">
      <c r="A4034" s="1" t="str">
        <f>IF('📋 MIỂNG TNC'!A10="","",'📋 MIỂNG TNC'!A10)</f>
        <v>HH083730</v>
      </c>
      <c r="B4034" s="1" t="str">
        <f>IF('📋 MIỂNG TNC'!A10="","",'📋 MIỂNG TNC'!Q10)</f>
        <v>Bạc miểng Hino W06D/W06E (M134K, R134K1) STD Cos0 - DAIDO NHẬT</v>
      </c>
      <c r="C4034" s="1" t="str">
        <f>IF('📋 MIỂNG TNC'!A10="","","Miểng")</f>
        <v>Miểng</v>
      </c>
      <c r="D4034" s="1" t="str">
        <f>IF('📋 MIỂNG TNC'!A10="","",'📋 MIỂNG TNC'!H10)</f>
        <v>Bộ</v>
      </c>
      <c r="E4034" s="13">
        <f>IF('📋 MIỂNG TNC'!A10="","",'📋 MIỂNG TNC'!I10)</f>
        <v>0</v>
      </c>
      <c r="F4034" s="13">
        <f>IF('📋 MIỂNG TNC'!A10="","",'📋 MIỂNG TNC'!J10)</f>
        <v>0</v>
      </c>
      <c r="G4034" s="13">
        <f>IF('📋 MIỂNG TNC'!A10="","",'📋 MIỂNG TNC'!K10)</f>
        <v>0</v>
      </c>
      <c r="H4034" s="1">
        <f>IF('📋 MIỂNG TNC'!A10="","",'📋 MIỂNG TNC'!L10)</f>
        <v>0</v>
      </c>
      <c r="I4034" s="1">
        <f>IF('📋 MIỂNG TNC'!A10="","",'📋 MIỂNG TNC'!M10)</f>
        <v>0</v>
      </c>
      <c r="J4034" s="1" t="str">
        <f>IF('📋 MIỂNG TNC'!A10="","",'📋 MIỂNG TNC'!D10)</f>
        <v>104</v>
      </c>
      <c r="L4034" s="1">
        <f>N(L4033)+IF(AND('🔎 TRA CỨU NHANH'!$C$2&lt;&gt;"",OR(ISNUMBER(SEARCH('🔎 TRA CỨU NHANH'!$C$2,$A4034)),ISNUMBER(SEARCH('🔎 TRA CỨU NHANH'!$C$2,$B4034)))),1,0)</f>
        <v>0</v>
      </c>
      <c r="M4034" s="1" t="str">
        <f t="shared" ref="M4034:M4097" si="126">IF(L4034&gt;N(L4033),L4034,"")</f>
        <v/>
      </c>
      <c r="N4034" s="1">
        <f>N(N4033)+IF(AND('💰 BÁO GIÁ'!$C$27&lt;&gt;"",OR(ISNUMBER(SEARCH('💰 BÁO GIÁ'!$C$27,$A4034)),ISNUMBER(SEARCH('💰 BÁO GIÁ'!$C$27,$B4034)))),1,0)</f>
        <v>0</v>
      </c>
      <c r="O4034" s="1" t="str">
        <f t="shared" ref="O4034:O4097" si="127">IF(N4034&gt;N(N4033),N4034,"")</f>
        <v/>
      </c>
    </row>
    <row r="4035" customHeight="1" spans="1:15">
      <c r="A4035" s="1" t="str">
        <f>IF('📋 MIỂNG TNC'!A11="","",'📋 MIỂNG TNC'!A11)</f>
        <v>HH00275</v>
      </c>
      <c r="B4035" s="1" t="str">
        <f>IF('📋 MIỂNG TNC'!A11="","",'📋 MIỂNG TNC'!Q11)</f>
        <v>Bạc miểng W04D / W04E Cos1 - TAIHO</v>
      </c>
      <c r="C4035" s="1" t="str">
        <f>IF('📋 MIỂNG TNC'!A11="","","Miểng")</f>
        <v>Miểng</v>
      </c>
      <c r="D4035" s="1" t="str">
        <f>IF('📋 MIỂNG TNC'!A11="","",'📋 MIỂNG TNC'!H11)</f>
        <v>Bộ</v>
      </c>
      <c r="E4035" s="13">
        <f>IF('📋 MIỂNG TNC'!A11="","",'📋 MIỂNG TNC'!I11)</f>
        <v>0</v>
      </c>
      <c r="F4035" s="13">
        <f>IF('📋 MIỂNG TNC'!A11="","",'📋 MIỂNG TNC'!J11)</f>
        <v>0</v>
      </c>
      <c r="G4035" s="13">
        <f>IF('📋 MIỂNG TNC'!A11="","",'📋 MIỂNG TNC'!K11)</f>
        <v>0</v>
      </c>
      <c r="H4035" s="1">
        <f>IF('📋 MIỂNG TNC'!A11="","",'📋 MIỂNG TNC'!L11)</f>
        <v>0</v>
      </c>
      <c r="I4035" s="1">
        <f>IF('📋 MIỂNG TNC'!A11="","",'📋 MIỂNG TNC'!M11)</f>
        <v>0</v>
      </c>
      <c r="J4035" s="1" t="str">
        <f>IF('📋 MIỂNG TNC'!A11="","",'📋 MIỂNG TNC'!D11)</f>
        <v>104</v>
      </c>
      <c r="L4035" s="1">
        <f>N(L4034)+IF(AND('🔎 TRA CỨU NHANH'!$C$2&lt;&gt;"",OR(ISNUMBER(SEARCH('🔎 TRA CỨU NHANH'!$C$2,$A4035)),ISNUMBER(SEARCH('🔎 TRA CỨU NHANH'!$C$2,$B4035)))),1,0)</f>
        <v>0</v>
      </c>
      <c r="M4035" s="1" t="str">
        <f t="shared" si="126"/>
        <v/>
      </c>
      <c r="N4035" s="1">
        <f>N(N4034)+IF(AND('💰 BÁO GIÁ'!$C$27&lt;&gt;"",OR(ISNUMBER(SEARCH('💰 BÁO GIÁ'!$C$27,$A4035)),ISNUMBER(SEARCH('💰 BÁO GIÁ'!$C$27,$B4035)))),1,0)</f>
        <v>0</v>
      </c>
      <c r="O4035" s="1" t="str">
        <f t="shared" si="127"/>
        <v/>
      </c>
    </row>
    <row r="4036" customHeight="1" spans="1:15">
      <c r="A4036" s="1" t="str">
        <f>IF('📋 MIỂNG TNC'!A12="","",'📋 MIỂNG TNC'!A12)</f>
        <v>HH072136</v>
      </c>
      <c r="B4036" s="1" t="str">
        <f>IF('📋 MIỂNG TNC'!A12="","",'📋 MIỂNG TNC'!Q12)</f>
        <v>Bạc miểng W06D/ W06E Cos4 - TAIHO</v>
      </c>
      <c r="C4036" s="1" t="str">
        <f>IF('📋 MIỂNG TNC'!A12="","","Miểng")</f>
        <v>Miểng</v>
      </c>
      <c r="D4036" s="1" t="str">
        <f>IF('📋 MIỂNG TNC'!A12="","",'📋 MIỂNG TNC'!H12)</f>
        <v>Bộ</v>
      </c>
      <c r="E4036" s="13">
        <f>IF('📋 MIỂNG TNC'!A12="","",'📋 MIỂNG TNC'!I12)</f>
        <v>0</v>
      </c>
      <c r="F4036" s="13">
        <f>IF('📋 MIỂNG TNC'!A12="","",'📋 MIỂNG TNC'!J12)</f>
        <v>0</v>
      </c>
      <c r="G4036" s="13">
        <f>IF('📋 MIỂNG TNC'!A12="","",'📋 MIỂNG TNC'!K12)</f>
        <v>0</v>
      </c>
      <c r="H4036" s="1">
        <f>IF('📋 MIỂNG TNC'!A12="","",'📋 MIỂNG TNC'!L12)</f>
        <v>0</v>
      </c>
      <c r="I4036" s="1">
        <f>IF('📋 MIỂNG TNC'!A12="","",'📋 MIỂNG TNC'!M12)</f>
        <v>0</v>
      </c>
      <c r="J4036" s="1" t="str">
        <f>IF('📋 MIỂNG TNC'!A12="","",'📋 MIỂNG TNC'!D12)</f>
        <v>104</v>
      </c>
      <c r="L4036" s="1">
        <f>N(L4035)+IF(AND('🔎 TRA CỨU NHANH'!$C$2&lt;&gt;"",OR(ISNUMBER(SEARCH('🔎 TRA CỨU NHANH'!$C$2,$A4036)),ISNUMBER(SEARCH('🔎 TRA CỨU NHANH'!$C$2,$B4036)))),1,0)</f>
        <v>0</v>
      </c>
      <c r="M4036" s="1" t="str">
        <f t="shared" si="126"/>
        <v/>
      </c>
      <c r="N4036" s="1">
        <f>N(N4035)+IF(AND('💰 BÁO GIÁ'!$C$27&lt;&gt;"",OR(ISNUMBER(SEARCH('💰 BÁO GIÁ'!$C$27,$A4036)),ISNUMBER(SEARCH('💰 BÁO GIÁ'!$C$27,$B4036)))),1,0)</f>
        <v>0</v>
      </c>
      <c r="O4036" s="1" t="str">
        <f t="shared" si="127"/>
        <v/>
      </c>
    </row>
    <row r="4037" customHeight="1" spans="1:15">
      <c r="A4037" s="1" t="str">
        <f>IF('📋 MIỂNG TNC'!A13="","",'📋 MIỂNG TNC'!A13)</f>
        <v>HH074388</v>
      </c>
      <c r="B4037" s="1" t="str">
        <f>IF('📋 MIỂNG TNC'!A13="","",'📋 MIỂNG TNC'!Q13)</f>
        <v>Bạc miểng DS30/DS50 cos0 - NDC</v>
      </c>
      <c r="C4037" s="1" t="str">
        <f>IF('📋 MIỂNG TNC'!A13="","","Miểng")</f>
        <v>Miểng</v>
      </c>
      <c r="D4037" s="1" t="str">
        <f>IF('📋 MIỂNG TNC'!A13="","",'📋 MIỂNG TNC'!H13)</f>
        <v>Bộ</v>
      </c>
      <c r="E4037" s="13">
        <f>IF('📋 MIỂNG TNC'!A13="","",'📋 MIỂNG TNC'!I13)</f>
        <v>0</v>
      </c>
      <c r="F4037" s="13">
        <f>IF('📋 MIỂNG TNC'!A13="","",'📋 MIỂNG TNC'!J13)</f>
        <v>0</v>
      </c>
      <c r="G4037" s="13">
        <f>IF('📋 MIỂNG TNC'!A13="","",'📋 MIỂNG TNC'!K13)</f>
        <v>0</v>
      </c>
      <c r="H4037" s="1">
        <f>IF('📋 MIỂNG TNC'!A13="","",'📋 MIỂNG TNC'!L13)</f>
        <v>0</v>
      </c>
      <c r="I4037" s="1">
        <f>IF('📋 MIỂNG TNC'!A13="","",'📋 MIỂNG TNC'!M13)</f>
        <v>0</v>
      </c>
      <c r="J4037" s="1" t="str">
        <f>IF('📋 MIỂNG TNC'!A13="","",'📋 MIỂNG TNC'!D13)</f>
        <v>110</v>
      </c>
      <c r="L4037" s="1">
        <f>N(L4036)+IF(AND('🔎 TRA CỨU NHANH'!$C$2&lt;&gt;"",OR(ISNUMBER(SEARCH('🔎 TRA CỨU NHANH'!$C$2,$A4037)),ISNUMBER(SEARCH('🔎 TRA CỨU NHANH'!$C$2,$B4037)))),1,0)</f>
        <v>0</v>
      </c>
      <c r="M4037" s="1" t="str">
        <f t="shared" si="126"/>
        <v/>
      </c>
      <c r="N4037" s="1">
        <f>N(N4036)+IF(AND('💰 BÁO GIÁ'!$C$27&lt;&gt;"",OR(ISNUMBER(SEARCH('💰 BÁO GIÁ'!$C$27,$A4037)),ISNUMBER(SEARCH('💰 BÁO GIÁ'!$C$27,$B4037)))),1,0)</f>
        <v>0</v>
      </c>
      <c r="O4037" s="1" t="str">
        <f t="shared" si="127"/>
        <v/>
      </c>
    </row>
    <row r="4038" customHeight="1" spans="1:15">
      <c r="A4038" s="1" t="str">
        <f>IF('📋 MIỂNG TNC'!A14="","",'📋 MIỂNG TNC'!A14)</f>
        <v>HH073146</v>
      </c>
      <c r="B4038" s="1" t="str">
        <f>IF('📋 MIỂNG TNC'!A14="","",'📋 MIỂNG TNC'!Q14)</f>
        <v>Bạc miểng EH700 Cos0 - NDC</v>
      </c>
      <c r="C4038" s="1" t="str">
        <f>IF('📋 MIỂNG TNC'!A14="","","Miểng")</f>
        <v>Miểng</v>
      </c>
      <c r="D4038" s="1" t="str">
        <f>IF('📋 MIỂNG TNC'!A14="","",'📋 MIỂNG TNC'!H14)</f>
        <v>Bộ</v>
      </c>
      <c r="E4038" s="1">
        <f>IF('📋 MIỂNG TNC'!A14="","",'📋 MIỂNG TNC'!I14)</f>
        <v>0</v>
      </c>
      <c r="F4038" s="1">
        <f>IF('📋 MIỂNG TNC'!A14="","",'📋 MIỂNG TNC'!J14)</f>
        <v>0</v>
      </c>
      <c r="G4038" s="1">
        <f>IF('📋 MIỂNG TNC'!A14="","",'📋 MIỂNG TNC'!K14)</f>
        <v>0</v>
      </c>
      <c r="H4038" s="1">
        <f>IF('📋 MIỂNG TNC'!A14="","",'📋 MIỂNG TNC'!L14)</f>
        <v>0</v>
      </c>
      <c r="I4038" s="1">
        <f>IF('📋 MIỂNG TNC'!A14="","",'📋 MIỂNG TNC'!M14)</f>
        <v>0</v>
      </c>
      <c r="J4038" s="1" t="str">
        <f>IF('📋 MIỂNG TNC'!A14="","",'📋 MIỂNG TNC'!D14)</f>
        <v>110</v>
      </c>
      <c r="L4038" s="1">
        <f>N(L4037)+IF(AND('🔎 TRA CỨU NHANH'!$C$2&lt;&gt;"",OR(ISNUMBER(SEARCH('🔎 TRA CỨU NHANH'!$C$2,$A4038)),ISNUMBER(SEARCH('🔎 TRA CỨU NHANH'!$C$2,$B4038)))),1,0)</f>
        <v>0</v>
      </c>
      <c r="M4038" s="1" t="str">
        <f t="shared" si="126"/>
        <v/>
      </c>
      <c r="N4038" s="1">
        <f>N(N4037)+IF(AND('💰 BÁO GIÁ'!$C$27&lt;&gt;"",OR(ISNUMBER(SEARCH('💰 BÁO GIÁ'!$C$27,$A4038)),ISNUMBER(SEARCH('💰 BÁO GIÁ'!$C$27,$B4038)))),1,0)</f>
        <v>0</v>
      </c>
      <c r="O4038" s="1" t="str">
        <f t="shared" si="127"/>
        <v/>
      </c>
    </row>
    <row r="4039" customHeight="1" spans="1:15">
      <c r="A4039" s="1" t="str">
        <f>IF('📋 MIỂNG TNC'!A15="","",'📋 MIỂNG TNC'!A15)</f>
        <v>HH068735</v>
      </c>
      <c r="B4039" s="1" t="str">
        <f>IF('📋 MIỂNG TNC'!A15="","",'📋 MIỂNG TNC'!Q15)</f>
        <v>Bạc miểng H06B-T/H06C/H07C Cos0 - NDC</v>
      </c>
      <c r="C4039" s="1" t="str">
        <f>IF('📋 MIỂNG TNC'!A15="","","Miểng")</f>
        <v>Miểng</v>
      </c>
      <c r="D4039" s="1" t="str">
        <f>IF('📋 MIỂNG TNC'!A15="","",'📋 MIỂNG TNC'!H15)</f>
        <v>Bộ</v>
      </c>
      <c r="E4039" s="13">
        <f>IF('📋 MIỂNG TNC'!A15="","",'📋 MIỂNG TNC'!I15)</f>
        <v>0</v>
      </c>
      <c r="F4039" s="13">
        <f>IF('📋 MIỂNG TNC'!A15="","",'📋 MIỂNG TNC'!J15)</f>
        <v>0</v>
      </c>
      <c r="G4039" s="13">
        <f>IF('📋 MIỂNG TNC'!A15="","",'📋 MIỂNG TNC'!K15)</f>
        <v>0</v>
      </c>
      <c r="H4039" s="1">
        <f>IF('📋 MIỂNG TNC'!A15="","",'📋 MIỂNG TNC'!L15)</f>
        <v>0</v>
      </c>
      <c r="I4039" s="1">
        <f>IF('📋 MIỂNG TNC'!A15="","",'📋 MIỂNG TNC'!M15)</f>
        <v>0</v>
      </c>
      <c r="J4039" s="1" t="str">
        <f>IF('📋 MIỂNG TNC'!A15="","",'📋 MIỂNG TNC'!D15)</f>
        <v>110</v>
      </c>
      <c r="L4039" s="1">
        <f>N(L4038)+IF(AND('🔎 TRA CỨU NHANH'!$C$2&lt;&gt;"",OR(ISNUMBER(SEARCH('🔎 TRA CỨU NHANH'!$C$2,$A4039)),ISNUMBER(SEARCH('🔎 TRA CỨU NHANH'!$C$2,$B4039)))),1,0)</f>
        <v>0</v>
      </c>
      <c r="M4039" s="1" t="str">
        <f t="shared" si="126"/>
        <v/>
      </c>
      <c r="N4039" s="1">
        <f>N(N4038)+IF(AND('💰 BÁO GIÁ'!$C$27&lt;&gt;"",OR(ISNUMBER(SEARCH('💰 BÁO GIÁ'!$C$27,$A4039)),ISNUMBER(SEARCH('💰 BÁO GIÁ'!$C$27,$B4039)))),1,0)</f>
        <v>0</v>
      </c>
      <c r="O4039" s="1" t="str">
        <f t="shared" si="127"/>
        <v/>
      </c>
    </row>
    <row r="4040" customHeight="1" spans="1:15">
      <c r="A4040" s="1" t="str">
        <f>IF('📋 MIỂNG TNC'!A16="","",'📋 MIỂNG TNC'!A16)</f>
        <v>HH00587</v>
      </c>
      <c r="B4040" s="1" t="str">
        <f>IF('📋 MIỂNG TNC'!A16="","",'📋 MIỂNG TNC'!Q16)</f>
        <v>Bạc miểng H06C/H07C Cos0 - TaiHo</v>
      </c>
      <c r="C4040" s="1" t="str">
        <f>IF('📋 MIỂNG TNC'!A16="","","Miểng")</f>
        <v>Miểng</v>
      </c>
      <c r="D4040" s="1" t="str">
        <f>IF('📋 MIỂNG TNC'!A16="","",'📋 MIỂNG TNC'!H16)</f>
        <v>Bộ</v>
      </c>
      <c r="E4040" s="13">
        <f>IF('📋 MIỂNG TNC'!A16="","",'📋 MIỂNG TNC'!I16)</f>
        <v>0</v>
      </c>
      <c r="F4040" s="13">
        <f>IF('📋 MIỂNG TNC'!A16="","",'📋 MIỂNG TNC'!J16)</f>
        <v>0</v>
      </c>
      <c r="G4040" s="13">
        <f>IF('📋 MIỂNG TNC'!A16="","",'📋 MIỂNG TNC'!K16)</f>
        <v>0</v>
      </c>
      <c r="H4040" s="1">
        <f>IF('📋 MIỂNG TNC'!A16="","",'📋 MIỂNG TNC'!L16)</f>
        <v>0</v>
      </c>
      <c r="I4040" s="1">
        <f>IF('📋 MIỂNG TNC'!A16="","",'📋 MIỂNG TNC'!M16)</f>
        <v>0</v>
      </c>
      <c r="J4040" s="1" t="str">
        <f>IF('📋 MIỂNG TNC'!A16="","",'📋 MIỂNG TNC'!D16)</f>
        <v>110</v>
      </c>
      <c r="L4040" s="1">
        <f>N(L4039)+IF(AND('🔎 TRA CỨU NHANH'!$C$2&lt;&gt;"",OR(ISNUMBER(SEARCH('🔎 TRA CỨU NHANH'!$C$2,$A4040)),ISNUMBER(SEARCH('🔎 TRA CỨU NHANH'!$C$2,$B4040)))),1,0)</f>
        <v>0</v>
      </c>
      <c r="M4040" s="1" t="str">
        <f t="shared" si="126"/>
        <v/>
      </c>
      <c r="N4040" s="1">
        <f>N(N4039)+IF(AND('💰 BÁO GIÁ'!$C$27&lt;&gt;"",OR(ISNUMBER(SEARCH('💰 BÁO GIÁ'!$C$27,$A4040)),ISNUMBER(SEARCH('💰 BÁO GIÁ'!$C$27,$B4040)))),1,0)</f>
        <v>0</v>
      </c>
      <c r="O4040" s="1" t="str">
        <f t="shared" si="127"/>
        <v/>
      </c>
    </row>
    <row r="4041" customHeight="1" spans="1:15">
      <c r="A4041" s="1" t="str">
        <f>IF('📋 MIỂNG TNC'!A17="","",'📋 MIỂNG TNC'!A17)</f>
        <v>HH071871</v>
      </c>
      <c r="B4041" s="1" t="str">
        <f>IF('📋 MIỂNG TNC'!A17="","",'📋 MIỂNG TNC'!Q17)</f>
        <v>Bạc miểng H06C/H07C Cos1 - TaiHo</v>
      </c>
      <c r="C4041" s="1" t="str">
        <f>IF('📋 MIỂNG TNC'!A17="","","Miểng")</f>
        <v>Miểng</v>
      </c>
      <c r="D4041" s="1" t="str">
        <f>IF('📋 MIỂNG TNC'!A17="","",'📋 MIỂNG TNC'!H17)</f>
        <v>Bộ</v>
      </c>
      <c r="E4041" s="13">
        <f>IF('📋 MIỂNG TNC'!A17="","",'📋 MIỂNG TNC'!I17)</f>
        <v>0</v>
      </c>
      <c r="F4041" s="13">
        <f>IF('📋 MIỂNG TNC'!A17="","",'📋 MIỂNG TNC'!J17)</f>
        <v>0</v>
      </c>
      <c r="G4041" s="13">
        <f>IF('📋 MIỂNG TNC'!A17="","",'📋 MIỂNG TNC'!K17)</f>
        <v>0</v>
      </c>
      <c r="H4041" s="1">
        <f>IF('📋 MIỂNG TNC'!A17="","",'📋 MIỂNG TNC'!L17)</f>
        <v>0</v>
      </c>
      <c r="I4041" s="1">
        <f>IF('📋 MIỂNG TNC'!A17="","",'📋 MIỂNG TNC'!M17)</f>
        <v>0</v>
      </c>
      <c r="J4041" s="1" t="str">
        <f>IF('📋 MIỂNG TNC'!A17="","",'📋 MIỂNG TNC'!D17)</f>
        <v>110</v>
      </c>
      <c r="L4041" s="1">
        <f>N(L4040)+IF(AND('🔎 TRA CỨU NHANH'!$C$2&lt;&gt;"",OR(ISNUMBER(SEARCH('🔎 TRA CỨU NHANH'!$C$2,$A4041)),ISNUMBER(SEARCH('🔎 TRA CỨU NHANH'!$C$2,$B4041)))),1,0)</f>
        <v>0</v>
      </c>
      <c r="M4041" s="1" t="str">
        <f t="shared" si="126"/>
        <v/>
      </c>
      <c r="N4041" s="1">
        <f>N(N4040)+IF(AND('💰 BÁO GIÁ'!$C$27&lt;&gt;"",OR(ISNUMBER(SEARCH('💰 BÁO GIÁ'!$C$27,$A4041)),ISNUMBER(SEARCH('💰 BÁO GIÁ'!$C$27,$B4041)))),1,0)</f>
        <v>0</v>
      </c>
      <c r="O4041" s="1" t="str">
        <f t="shared" si="127"/>
        <v/>
      </c>
    </row>
    <row r="4042" customHeight="1" spans="1:15">
      <c r="A4042" s="1" t="str">
        <f>IF('📋 MIỂNG TNC'!A18="","",'📋 MIỂNG TNC'!A18)</f>
        <v>HH080514</v>
      </c>
      <c r="B4042" s="1" t="str">
        <f>IF('📋 MIỂNG TNC'!A18="","",'📋 MIỂNG TNC'!Q18)</f>
        <v>Miểng baze H06C/H07C cos1  - TDC - M1108K</v>
      </c>
      <c r="C4042" s="1" t="str">
        <f>IF('📋 MIỂNG TNC'!A18="","","Miểng")</f>
        <v>Miểng</v>
      </c>
      <c r="D4042" s="1" t="str">
        <f>IF('📋 MIỂNG TNC'!A18="","",'📋 MIỂNG TNC'!H18)</f>
        <v>Bộ</v>
      </c>
      <c r="E4042" s="13">
        <f>IF('📋 MIỂNG TNC'!A18="","",'📋 MIỂNG TNC'!I18)</f>
        <v>0</v>
      </c>
      <c r="F4042" s="13">
        <f>IF('📋 MIỂNG TNC'!A18="","",'📋 MIỂNG TNC'!J18)</f>
        <v>0</v>
      </c>
      <c r="G4042" s="13">
        <f>IF('📋 MIỂNG TNC'!A18="","",'📋 MIỂNG TNC'!K18)</f>
        <v>0</v>
      </c>
      <c r="H4042" s="1">
        <f>IF('📋 MIỂNG TNC'!A18="","",'📋 MIỂNG TNC'!L18)</f>
        <v>0</v>
      </c>
      <c r="I4042" s="1">
        <f>IF('📋 MIỂNG TNC'!A18="","",'📋 MIỂNG TNC'!M18)</f>
        <v>0</v>
      </c>
      <c r="J4042" s="1" t="str">
        <f>IF('📋 MIỂNG TNC'!A18="","",'📋 MIỂNG TNC'!D18)</f>
        <v>110</v>
      </c>
      <c r="L4042" s="1">
        <f>N(L4041)+IF(AND('🔎 TRA CỨU NHANH'!$C$2&lt;&gt;"",OR(ISNUMBER(SEARCH('🔎 TRA CỨU NHANH'!$C$2,$A4042)),ISNUMBER(SEARCH('🔎 TRA CỨU NHANH'!$C$2,$B4042)))),1,0)</f>
        <v>0</v>
      </c>
      <c r="M4042" s="1" t="str">
        <f t="shared" si="126"/>
        <v/>
      </c>
      <c r="N4042" s="1">
        <f>N(N4041)+IF(AND('💰 BÁO GIÁ'!$C$27&lt;&gt;"",OR(ISNUMBER(SEARCH('💰 BÁO GIÁ'!$C$27,$A4042)),ISNUMBER(SEARCH('💰 BÁO GIÁ'!$C$27,$B4042)))),1,0)</f>
        <v>0</v>
      </c>
      <c r="O4042" s="1" t="str">
        <f t="shared" si="127"/>
        <v/>
      </c>
    </row>
    <row r="4043" customHeight="1" spans="1:15">
      <c r="A4043" s="1" t="str">
        <f>IF('📋 MIỂNG TNC'!A19="","",'📋 MIỂNG TNC'!A19)</f>
        <v>HH080534</v>
      </c>
      <c r="B4043" s="1" t="str">
        <f>IF('📋 MIỂNG TNC'!A19="","",'📋 MIỂNG TNC'!Q19)</f>
        <v>Miểng dên H06C/H07C cos1 - TDC - R109K</v>
      </c>
      <c r="C4043" s="1" t="str">
        <f>IF('📋 MIỂNG TNC'!A19="","","Miểng")</f>
        <v>Miểng</v>
      </c>
      <c r="D4043" s="1" t="str">
        <f>IF('📋 MIỂNG TNC'!A19="","",'📋 MIỂNG TNC'!H19)</f>
        <v>Bộ</v>
      </c>
      <c r="E4043" s="13">
        <f>IF('📋 MIỂNG TNC'!A19="","",'📋 MIỂNG TNC'!I19)</f>
        <v>0</v>
      </c>
      <c r="F4043" s="13">
        <f>IF('📋 MIỂNG TNC'!A19="","",'📋 MIỂNG TNC'!J19)</f>
        <v>0</v>
      </c>
      <c r="G4043" s="13">
        <f>IF('📋 MIỂNG TNC'!A19="","",'📋 MIỂNG TNC'!K19)</f>
        <v>0</v>
      </c>
      <c r="H4043" s="1">
        <f>IF('📋 MIỂNG TNC'!A19="","",'📋 MIỂNG TNC'!L19)</f>
        <v>0</v>
      </c>
      <c r="I4043" s="1">
        <f>IF('📋 MIỂNG TNC'!A19="","",'📋 MIỂNG TNC'!M19)</f>
        <v>0</v>
      </c>
      <c r="J4043" s="1" t="str">
        <f>IF('📋 MIỂNG TNC'!A19="","",'📋 MIỂNG TNC'!D19)</f>
        <v>110</v>
      </c>
      <c r="L4043" s="1">
        <f>N(L4042)+IF(AND('🔎 TRA CỨU NHANH'!$C$2&lt;&gt;"",OR(ISNUMBER(SEARCH('🔎 TRA CỨU NHANH'!$C$2,$A4043)),ISNUMBER(SEARCH('🔎 TRA CỨU NHANH'!$C$2,$B4043)))),1,0)</f>
        <v>0</v>
      </c>
      <c r="M4043" s="1" t="str">
        <f t="shared" si="126"/>
        <v/>
      </c>
      <c r="N4043" s="1">
        <f>N(N4042)+IF(AND('💰 BÁO GIÁ'!$C$27&lt;&gt;"",OR(ISNUMBER(SEARCH('💰 BÁO GIÁ'!$C$27,$A4043)),ISNUMBER(SEARCH('💰 BÁO GIÁ'!$C$27,$B4043)))),1,0)</f>
        <v>0</v>
      </c>
      <c r="O4043" s="1" t="str">
        <f t="shared" si="127"/>
        <v/>
      </c>
    </row>
    <row r="4044" customHeight="1" spans="1:15">
      <c r="A4044" s="1" t="str">
        <f>IF('📋 MIỂNG TNC'!A20="","",'📋 MIỂNG TNC'!A20)</f>
        <v>HH076404</v>
      </c>
      <c r="B4044" s="1" t="str">
        <f>IF('📋 MIỂNG TNC'!A20="","",'📋 MIỂNG TNC'!Q20)</f>
        <v>Miểng baze H06C/H07C (M218H1) Cos2 - TaiHo</v>
      </c>
      <c r="C4044" s="1" t="str">
        <f>IF('📋 MIỂNG TNC'!A20="","","Miểng")</f>
        <v>Miểng</v>
      </c>
      <c r="D4044" s="1" t="str">
        <f>IF('📋 MIỂNG TNC'!A20="","",'📋 MIỂNG TNC'!H20)</f>
        <v>Bộ</v>
      </c>
      <c r="E4044" s="13">
        <f>IF('📋 MIỂNG TNC'!A20="","",'📋 MIỂNG TNC'!I20)</f>
        <v>0</v>
      </c>
      <c r="F4044" s="13">
        <f>IF('📋 MIỂNG TNC'!A20="","",'📋 MIỂNG TNC'!J20)</f>
        <v>0</v>
      </c>
      <c r="G4044" s="13">
        <f>IF('📋 MIỂNG TNC'!A20="","",'📋 MIỂNG TNC'!K20)</f>
        <v>0</v>
      </c>
      <c r="H4044" s="1">
        <f>IF('📋 MIỂNG TNC'!A20="","",'📋 MIỂNG TNC'!L20)</f>
        <v>0</v>
      </c>
      <c r="I4044" s="1">
        <f>IF('📋 MIỂNG TNC'!A20="","",'📋 MIỂNG TNC'!M20)</f>
        <v>0</v>
      </c>
      <c r="J4044" s="1" t="str">
        <f>IF('📋 MIỂNG TNC'!A20="","",'📋 MIỂNG TNC'!D20)</f>
        <v>110</v>
      </c>
      <c r="L4044" s="1">
        <f>N(L4043)+IF(AND('🔎 TRA CỨU NHANH'!$C$2&lt;&gt;"",OR(ISNUMBER(SEARCH('🔎 TRA CỨU NHANH'!$C$2,$A4044)),ISNUMBER(SEARCH('🔎 TRA CỨU NHANH'!$C$2,$B4044)))),1,0)</f>
        <v>0</v>
      </c>
      <c r="M4044" s="1" t="str">
        <f t="shared" si="126"/>
        <v/>
      </c>
      <c r="N4044" s="1">
        <f>N(N4043)+IF(AND('💰 BÁO GIÁ'!$C$27&lt;&gt;"",OR(ISNUMBER(SEARCH('💰 BÁO GIÁ'!$C$27,$A4044)),ISNUMBER(SEARCH('💰 BÁO GIÁ'!$C$27,$B4044)))),1,0)</f>
        <v>0</v>
      </c>
      <c r="O4044" s="1" t="str">
        <f t="shared" si="127"/>
        <v/>
      </c>
    </row>
    <row r="4045" customHeight="1" spans="1:15">
      <c r="A4045" s="1" t="str">
        <f>IF('📋 MIỂNG TNC'!A21="","",'📋 MIỂNG TNC'!A21)</f>
        <v>HH080515</v>
      </c>
      <c r="B4045" s="1" t="str">
        <f>IF('📋 MIỂNG TNC'!A21="","",'📋 MIỂNG TNC'!Q21)</f>
        <v>Miểng baze H06C/H07C cos2  - TDC - M1108K</v>
      </c>
      <c r="C4045" s="1" t="str">
        <f>IF('📋 MIỂNG TNC'!A21="","","Miểng")</f>
        <v>Miểng</v>
      </c>
      <c r="D4045" s="1" t="str">
        <f>IF('📋 MIỂNG TNC'!A21="","",'📋 MIỂNG TNC'!H21)</f>
        <v>Bộ</v>
      </c>
      <c r="E4045" s="13">
        <f>IF('📋 MIỂNG TNC'!A21="","",'📋 MIỂNG TNC'!I21)</f>
        <v>0</v>
      </c>
      <c r="F4045" s="13">
        <f>IF('📋 MIỂNG TNC'!A21="","",'📋 MIỂNG TNC'!J21)</f>
        <v>0</v>
      </c>
      <c r="G4045" s="13">
        <f>IF('📋 MIỂNG TNC'!A21="","",'📋 MIỂNG TNC'!K21)</f>
        <v>0</v>
      </c>
      <c r="H4045" s="1">
        <f>IF('📋 MIỂNG TNC'!A21="","",'📋 MIỂNG TNC'!L21)</f>
        <v>0</v>
      </c>
      <c r="I4045" s="1">
        <f>IF('📋 MIỂNG TNC'!A21="","",'📋 MIỂNG TNC'!M21)</f>
        <v>0</v>
      </c>
      <c r="J4045" s="1" t="str">
        <f>IF('📋 MIỂNG TNC'!A21="","",'📋 MIỂNG TNC'!D21)</f>
        <v>110</v>
      </c>
      <c r="L4045" s="1">
        <f>N(L4044)+IF(AND('🔎 TRA CỨU NHANH'!$C$2&lt;&gt;"",OR(ISNUMBER(SEARCH('🔎 TRA CỨU NHANH'!$C$2,$A4045)),ISNUMBER(SEARCH('🔎 TRA CỨU NHANH'!$C$2,$B4045)))),1,0)</f>
        <v>0</v>
      </c>
      <c r="M4045" s="1" t="str">
        <f t="shared" si="126"/>
        <v/>
      </c>
      <c r="N4045" s="1">
        <f>N(N4044)+IF(AND('💰 BÁO GIÁ'!$C$27&lt;&gt;"",OR(ISNUMBER(SEARCH('💰 BÁO GIÁ'!$C$27,$A4045)),ISNUMBER(SEARCH('💰 BÁO GIÁ'!$C$27,$B4045)))),1,0)</f>
        <v>0</v>
      </c>
      <c r="O4045" s="1" t="str">
        <f t="shared" si="127"/>
        <v/>
      </c>
    </row>
    <row r="4046" customHeight="1" spans="1:15">
      <c r="A4046" s="1" t="str">
        <f>IF('📋 MIỂNG TNC'!A22="","",'📋 MIỂNG TNC'!A22)</f>
        <v>HH076407</v>
      </c>
      <c r="B4046" s="1" t="str">
        <f>IF('📋 MIỂNG TNC'!A22="","",'📋 MIỂNG TNC'!Q22)</f>
        <v>Miểng dên H06C/H07C (M218H1) Cos2 - TaiHo</v>
      </c>
      <c r="C4046" s="1" t="str">
        <f>IF('📋 MIỂNG TNC'!A22="","","Miểng")</f>
        <v>Miểng</v>
      </c>
      <c r="D4046" s="1" t="str">
        <f>IF('📋 MIỂNG TNC'!A22="","",'📋 MIỂNG TNC'!H22)</f>
        <v>Bộ</v>
      </c>
      <c r="E4046" s="13">
        <f>IF('📋 MIỂNG TNC'!A22="","",'📋 MIỂNG TNC'!I22)</f>
        <v>0</v>
      </c>
      <c r="F4046" s="13">
        <f>IF('📋 MIỂNG TNC'!A22="","",'📋 MIỂNG TNC'!J22)</f>
        <v>0</v>
      </c>
      <c r="G4046" s="13">
        <f>IF('📋 MIỂNG TNC'!A22="","",'📋 MIỂNG TNC'!K22)</f>
        <v>0</v>
      </c>
      <c r="H4046" s="1">
        <f>IF('📋 MIỂNG TNC'!A22="","",'📋 MIỂNG TNC'!L22)</f>
        <v>0</v>
      </c>
      <c r="I4046" s="1">
        <f>IF('📋 MIỂNG TNC'!A22="","",'📋 MIỂNG TNC'!M22)</f>
        <v>0</v>
      </c>
      <c r="J4046" s="1" t="str">
        <f>IF('📋 MIỂNG TNC'!A22="","",'📋 MIỂNG TNC'!D22)</f>
        <v>110</v>
      </c>
      <c r="L4046" s="1">
        <f>N(L4045)+IF(AND('🔎 TRA CỨU NHANH'!$C$2&lt;&gt;"",OR(ISNUMBER(SEARCH('🔎 TRA CỨU NHANH'!$C$2,$A4046)),ISNUMBER(SEARCH('🔎 TRA CỨU NHANH'!$C$2,$B4046)))),1,0)</f>
        <v>0</v>
      </c>
      <c r="M4046" s="1" t="str">
        <f t="shared" si="126"/>
        <v/>
      </c>
      <c r="N4046" s="1">
        <f>N(N4045)+IF(AND('💰 BÁO GIÁ'!$C$27&lt;&gt;"",OR(ISNUMBER(SEARCH('💰 BÁO GIÁ'!$C$27,$A4046)),ISNUMBER(SEARCH('💰 BÁO GIÁ'!$C$27,$B4046)))),1,0)</f>
        <v>0</v>
      </c>
      <c r="O4046" s="1" t="str">
        <f t="shared" si="127"/>
        <v/>
      </c>
    </row>
    <row r="4047" customHeight="1" spans="1:15">
      <c r="A4047" s="1" t="str">
        <f>IF('📋 MIỂNG TNC'!A23="","",'📋 MIỂNG TNC'!A23)</f>
        <v>HH080535</v>
      </c>
      <c r="B4047" s="1" t="str">
        <f>IF('📋 MIỂNG TNC'!A23="","",'📋 MIỂNG TNC'!Q23)</f>
        <v>Miểng dên H06C/H07C cos2 - TDC - R109K</v>
      </c>
      <c r="C4047" s="1" t="str">
        <f>IF('📋 MIỂNG TNC'!A23="","","Miểng")</f>
        <v>Miểng</v>
      </c>
      <c r="D4047" s="1" t="str">
        <f>IF('📋 MIỂNG TNC'!A23="","",'📋 MIỂNG TNC'!H23)</f>
        <v>Bộ</v>
      </c>
      <c r="E4047" s="13">
        <f>IF('📋 MIỂNG TNC'!A23="","",'📋 MIỂNG TNC'!I23)</f>
        <v>0</v>
      </c>
      <c r="F4047" s="13">
        <f>IF('📋 MIỂNG TNC'!A23="","",'📋 MIỂNG TNC'!J23)</f>
        <v>0</v>
      </c>
      <c r="G4047" s="13">
        <f>IF('📋 MIỂNG TNC'!A23="","",'📋 MIỂNG TNC'!K23)</f>
        <v>0</v>
      </c>
      <c r="H4047" s="1">
        <f>IF('📋 MIỂNG TNC'!A23="","",'📋 MIỂNG TNC'!L23)</f>
        <v>0</v>
      </c>
      <c r="I4047" s="1">
        <f>IF('📋 MIỂNG TNC'!A23="","",'📋 MIỂNG TNC'!M23)</f>
        <v>0</v>
      </c>
      <c r="J4047" s="1" t="str">
        <f>IF('📋 MIỂNG TNC'!A23="","",'📋 MIỂNG TNC'!D23)</f>
        <v>110</v>
      </c>
      <c r="L4047" s="1">
        <f>N(L4046)+IF(AND('🔎 TRA CỨU NHANH'!$C$2&lt;&gt;"",OR(ISNUMBER(SEARCH('🔎 TRA CỨU NHANH'!$C$2,$A4047)),ISNUMBER(SEARCH('🔎 TRA CỨU NHANH'!$C$2,$B4047)))),1,0)</f>
        <v>0</v>
      </c>
      <c r="M4047" s="1" t="str">
        <f t="shared" si="126"/>
        <v/>
      </c>
      <c r="N4047" s="1">
        <f>N(N4046)+IF(AND('💰 BÁO GIÁ'!$C$27&lt;&gt;"",OR(ISNUMBER(SEARCH('💰 BÁO GIÁ'!$C$27,$A4047)),ISNUMBER(SEARCH('💰 BÁO GIÁ'!$C$27,$B4047)))),1,0)</f>
        <v>0</v>
      </c>
      <c r="O4047" s="1" t="str">
        <f t="shared" si="127"/>
        <v/>
      </c>
    </row>
    <row r="4048" customHeight="1" spans="1:15">
      <c r="A4048" s="1" t="str">
        <f>IF('📋 MIỂNG TNC'!A24="","",'📋 MIỂNG TNC'!A24)</f>
        <v>HH071381</v>
      </c>
      <c r="B4048" s="1" t="str">
        <f>IF('📋 MIỂNG TNC'!A24="","",'📋 MIỂNG TNC'!Q24)</f>
        <v>Bạc miểng H06C/H07C Cos3 - TaiHo</v>
      </c>
      <c r="C4048" s="1" t="str">
        <f>IF('📋 MIỂNG TNC'!A24="","","Miểng")</f>
        <v>Miểng</v>
      </c>
      <c r="D4048" s="1" t="str">
        <f>IF('📋 MIỂNG TNC'!A24="","",'📋 MIỂNG TNC'!H24)</f>
        <v>Bộ</v>
      </c>
      <c r="E4048" s="13">
        <f>IF('📋 MIỂNG TNC'!A24="","",'📋 MIỂNG TNC'!I24)</f>
        <v>0</v>
      </c>
      <c r="F4048" s="13">
        <f>IF('📋 MIỂNG TNC'!A24="","",'📋 MIỂNG TNC'!J24)</f>
        <v>0</v>
      </c>
      <c r="G4048" s="13">
        <f>IF('📋 MIỂNG TNC'!A24="","",'📋 MIỂNG TNC'!K24)</f>
        <v>0</v>
      </c>
      <c r="H4048" s="1">
        <f>IF('📋 MIỂNG TNC'!A24="","",'📋 MIỂNG TNC'!L24)</f>
        <v>0</v>
      </c>
      <c r="I4048" s="1">
        <f>IF('📋 MIỂNG TNC'!A24="","",'📋 MIỂNG TNC'!M24)</f>
        <v>0</v>
      </c>
      <c r="J4048" s="1" t="str">
        <f>IF('📋 MIỂNG TNC'!A24="","",'📋 MIỂNG TNC'!D24)</f>
        <v>110</v>
      </c>
      <c r="L4048" s="1">
        <f>N(L4047)+IF(AND('🔎 TRA CỨU NHANH'!$C$2&lt;&gt;"",OR(ISNUMBER(SEARCH('🔎 TRA CỨU NHANH'!$C$2,$A4048)),ISNUMBER(SEARCH('🔎 TRA CỨU NHANH'!$C$2,$B4048)))),1,0)</f>
        <v>0</v>
      </c>
      <c r="M4048" s="1" t="str">
        <f t="shared" si="126"/>
        <v/>
      </c>
      <c r="N4048" s="1">
        <f>N(N4047)+IF(AND('💰 BÁO GIÁ'!$C$27&lt;&gt;"",OR(ISNUMBER(SEARCH('💰 BÁO GIÁ'!$C$27,$A4048)),ISNUMBER(SEARCH('💰 BÁO GIÁ'!$C$27,$B4048)))),1,0)</f>
        <v>0</v>
      </c>
      <c r="O4048" s="1" t="str">
        <f t="shared" si="127"/>
        <v/>
      </c>
    </row>
    <row r="4049" customHeight="1" spans="1:15">
      <c r="A4049" s="1" t="str">
        <f>IF('📋 MIỂNG TNC'!A25="","",'📋 MIỂNG TNC'!A25)</f>
        <v>HH081206</v>
      </c>
      <c r="B4049" s="1" t="str">
        <f>IF('📋 MIỂNG TNC'!A25="","",'📋 MIỂNG TNC'!Q25)</f>
        <v>Bạc miểng H06C/H07C Cos4 - TaiHo</v>
      </c>
      <c r="C4049" s="1" t="str">
        <f>IF('📋 MIỂNG TNC'!A25="","","Miểng")</f>
        <v>Miểng</v>
      </c>
      <c r="D4049" s="1" t="str">
        <f>IF('📋 MIỂNG TNC'!A25="","",'📋 MIỂNG TNC'!H25)</f>
        <v>Bộ</v>
      </c>
      <c r="E4049" s="13">
        <f>IF('📋 MIỂNG TNC'!A25="","",'📋 MIỂNG TNC'!I25)</f>
        <v>0</v>
      </c>
      <c r="F4049" s="13">
        <f>IF('📋 MIỂNG TNC'!A25="","",'📋 MIỂNG TNC'!J25)</f>
        <v>0</v>
      </c>
      <c r="G4049" s="13">
        <f>IF('📋 MIỂNG TNC'!A25="","",'📋 MIỂNG TNC'!K25)</f>
        <v>0</v>
      </c>
      <c r="H4049" s="1">
        <f>IF('📋 MIỂNG TNC'!A25="","",'📋 MIỂNG TNC'!L25)</f>
        <v>0</v>
      </c>
      <c r="I4049" s="1">
        <f>IF('📋 MIỂNG TNC'!A25="","",'📋 MIỂNG TNC'!M25)</f>
        <v>0</v>
      </c>
      <c r="J4049" s="1" t="str">
        <f>IF('📋 MIỂNG TNC'!A25="","",'📋 MIỂNG TNC'!D25)</f>
        <v>110</v>
      </c>
      <c r="L4049" s="1">
        <f>N(L4048)+IF(AND('🔎 TRA CỨU NHANH'!$C$2&lt;&gt;"",OR(ISNUMBER(SEARCH('🔎 TRA CỨU NHANH'!$C$2,$A4049)),ISNUMBER(SEARCH('🔎 TRA CỨU NHANH'!$C$2,$B4049)))),1,0)</f>
        <v>0</v>
      </c>
      <c r="M4049" s="1" t="str">
        <f t="shared" si="126"/>
        <v/>
      </c>
      <c r="N4049" s="1">
        <f>N(N4048)+IF(AND('💰 BÁO GIÁ'!$C$27&lt;&gt;"",OR(ISNUMBER(SEARCH('💰 BÁO GIÁ'!$C$27,$A4049)),ISNUMBER(SEARCH('💰 BÁO GIÁ'!$C$27,$B4049)))),1,0)</f>
        <v>0</v>
      </c>
      <c r="O4049" s="1" t="str">
        <f t="shared" si="127"/>
        <v/>
      </c>
    </row>
    <row r="4050" customHeight="1" spans="1:15">
      <c r="A4050" s="1" t="str">
        <f>IF('📋 MIỂNG TNC'!A26="","",'📋 MIỂNG TNC'!A26)</f>
        <v>HH078906</v>
      </c>
      <c r="B4050" s="1" t="str">
        <f>IF('📋 MIỂNG TNC'!A26="","",'📋 MIỂNG TNC'!Q26)</f>
        <v>Bạc miểng J05E Cos0 - MAHLE</v>
      </c>
      <c r="C4050" s="1" t="str">
        <f>IF('📋 MIỂNG TNC'!A26="","","Miểng")</f>
        <v>Miểng</v>
      </c>
      <c r="D4050" s="1" t="str">
        <f>IF('📋 MIỂNG TNC'!A26="","",'📋 MIỂNG TNC'!H26)</f>
        <v>Bộ</v>
      </c>
      <c r="E4050" s="13">
        <f>IF('📋 MIỂNG TNC'!A26="","",'📋 MIỂNG TNC'!I26)</f>
        <v>0</v>
      </c>
      <c r="F4050" s="13">
        <f>IF('📋 MIỂNG TNC'!A26="","",'📋 MIỂNG TNC'!J26)</f>
        <v>0</v>
      </c>
      <c r="G4050" s="13">
        <f>IF('📋 MIỂNG TNC'!A26="","",'📋 MIỂNG TNC'!K26)</f>
        <v>0</v>
      </c>
      <c r="H4050" s="1">
        <f>IF('📋 MIỂNG TNC'!A26="","",'📋 MIỂNG TNC'!L26)</f>
        <v>0</v>
      </c>
      <c r="I4050" s="1">
        <f>IF('📋 MIỂNG TNC'!A26="","",'📋 MIỂNG TNC'!M26)</f>
        <v>0</v>
      </c>
      <c r="J4050" s="1" t="str">
        <f>IF('📋 MIỂNG TNC'!A26="","",'📋 MIỂNG TNC'!D26)</f>
        <v>112</v>
      </c>
      <c r="L4050" s="1">
        <f>N(L4049)+IF(AND('🔎 TRA CỨU NHANH'!$C$2&lt;&gt;"",OR(ISNUMBER(SEARCH('🔎 TRA CỨU NHANH'!$C$2,$A4050)),ISNUMBER(SEARCH('🔎 TRA CỨU NHANH'!$C$2,$B4050)))),1,0)</f>
        <v>0</v>
      </c>
      <c r="M4050" s="1" t="str">
        <f t="shared" si="126"/>
        <v/>
      </c>
      <c r="N4050" s="1">
        <f>N(N4049)+IF(AND('💰 BÁO GIÁ'!$C$27&lt;&gt;"",OR(ISNUMBER(SEARCH('💰 BÁO GIÁ'!$C$27,$A4050)),ISNUMBER(SEARCH('💰 BÁO GIÁ'!$C$27,$B4050)))),1,0)</f>
        <v>0</v>
      </c>
      <c r="O4050" s="1" t="str">
        <f t="shared" si="127"/>
        <v/>
      </c>
    </row>
    <row r="4051" customHeight="1" spans="1:15">
      <c r="A4051" s="1" t="str">
        <f>IF('📋 MIỂNG TNC'!A27="","",'📋 MIỂNG TNC'!A27)</f>
        <v>HH076393</v>
      </c>
      <c r="B4051" s="1" t="str">
        <f>IF('📋 MIỂNG TNC'!A27="","",'📋 MIỂNG TNC'!Q27)</f>
        <v>Miểng baze J08C/J05C/J08E/J05E Cos0 (MP224H) - TAIHO</v>
      </c>
      <c r="C4051" s="1" t="str">
        <f>IF('📋 MIỂNG TNC'!A27="","","Miểng")</f>
        <v>Miểng</v>
      </c>
      <c r="D4051" s="1" t="str">
        <f>IF('📋 MIỂNG TNC'!A27="","",'📋 MIỂNG TNC'!H27)</f>
        <v>Cặp</v>
      </c>
      <c r="E4051" s="13">
        <f>IF('📋 MIỂNG TNC'!A27="","",'📋 MIỂNG TNC'!I27)</f>
        <v>0</v>
      </c>
      <c r="F4051" s="13">
        <f>IF('📋 MIỂNG TNC'!A27="","",'📋 MIỂNG TNC'!J27)</f>
        <v>0</v>
      </c>
      <c r="G4051" s="13">
        <f>IF('📋 MIỂNG TNC'!A27="","",'📋 MIỂNG TNC'!K27)</f>
        <v>0</v>
      </c>
      <c r="H4051" s="1">
        <f>IF('📋 MIỂNG TNC'!A27="","",'📋 MIỂNG TNC'!L27)</f>
        <v>0</v>
      </c>
      <c r="I4051" s="1">
        <f>IF('📋 MIỂNG TNC'!A27="","",'📋 MIỂNG TNC'!M27)</f>
        <v>0</v>
      </c>
      <c r="J4051" s="1" t="str">
        <f>IF('📋 MIỂNG TNC'!A27="","",'📋 MIỂNG TNC'!D27)</f>
        <v>112</v>
      </c>
      <c r="L4051" s="1">
        <f>N(L4050)+IF(AND('🔎 TRA CỨU NHANH'!$C$2&lt;&gt;"",OR(ISNUMBER(SEARCH('🔎 TRA CỨU NHANH'!$C$2,$A4051)),ISNUMBER(SEARCH('🔎 TRA CỨU NHANH'!$C$2,$B4051)))),1,0)</f>
        <v>0</v>
      </c>
      <c r="M4051" s="1" t="str">
        <f t="shared" si="126"/>
        <v/>
      </c>
      <c r="N4051" s="1">
        <f>N(N4050)+IF(AND('💰 BÁO GIÁ'!$C$27&lt;&gt;"",OR(ISNUMBER(SEARCH('💰 BÁO GIÁ'!$C$27,$A4051)),ISNUMBER(SEARCH('💰 BÁO GIÁ'!$C$27,$B4051)))),1,0)</f>
        <v>0</v>
      </c>
      <c r="O4051" s="1" t="str">
        <f t="shared" si="127"/>
        <v/>
      </c>
    </row>
    <row r="4052" customHeight="1" spans="1:15">
      <c r="A4052" s="1" t="str">
        <f>IF('📋 MIỂNG TNC'!A28="","",'📋 MIỂNG TNC'!A28)</f>
        <v>HH079888</v>
      </c>
      <c r="B4052" s="1" t="str">
        <f>IF('📋 MIỂNG TNC'!A28="","",'📋 MIỂNG TNC'!Q28)</f>
        <v>Miểng dên J08E (R226H) Cos0 - CS IVECO</v>
      </c>
      <c r="C4052" s="1" t="str">
        <f>IF('📋 MIỂNG TNC'!A28="","","Miểng")</f>
        <v>Miểng</v>
      </c>
      <c r="D4052" s="1" t="str">
        <f>IF('📋 MIỂNG TNC'!A28="","",'📋 MIỂNG TNC'!H28)</f>
        <v>Bộ</v>
      </c>
      <c r="E4052" s="13">
        <f>IF('📋 MIỂNG TNC'!A28="","",'📋 MIỂNG TNC'!I28)</f>
        <v>0</v>
      </c>
      <c r="F4052" s="13">
        <f>IF('📋 MIỂNG TNC'!A28="","",'📋 MIỂNG TNC'!J28)</f>
        <v>0</v>
      </c>
      <c r="G4052" s="13">
        <f>IF('📋 MIỂNG TNC'!A28="","",'📋 MIỂNG TNC'!K28)</f>
        <v>0</v>
      </c>
      <c r="H4052" s="1">
        <f>IF('📋 MIỂNG TNC'!A28="","",'📋 MIỂNG TNC'!L28)</f>
        <v>0</v>
      </c>
      <c r="I4052" s="1">
        <f>IF('📋 MIỂNG TNC'!A28="","",'📋 MIỂNG TNC'!M28)</f>
        <v>0</v>
      </c>
      <c r="J4052" s="1" t="str">
        <f>IF('📋 MIỂNG TNC'!A28="","",'📋 MIỂNG TNC'!D28)</f>
        <v>112</v>
      </c>
      <c r="L4052" s="1">
        <f>N(L4051)+IF(AND('🔎 TRA CỨU NHANH'!$C$2&lt;&gt;"",OR(ISNUMBER(SEARCH('🔎 TRA CỨU NHANH'!$C$2,$A4052)),ISNUMBER(SEARCH('🔎 TRA CỨU NHANH'!$C$2,$B4052)))),1,0)</f>
        <v>0</v>
      </c>
      <c r="M4052" s="1" t="str">
        <f t="shared" si="126"/>
        <v/>
      </c>
      <c r="N4052" s="1">
        <f>N(N4051)+IF(AND('💰 BÁO GIÁ'!$C$27&lt;&gt;"",OR(ISNUMBER(SEARCH('💰 BÁO GIÁ'!$C$27,$A4052)),ISNUMBER(SEARCH('💰 BÁO GIÁ'!$C$27,$B4052)))),1,0)</f>
        <v>0</v>
      </c>
      <c r="O4052" s="1" t="str">
        <f t="shared" si="127"/>
        <v/>
      </c>
    </row>
    <row r="4053" customHeight="1" spans="1:15">
      <c r="A4053" s="1" t="str">
        <f>IF('📋 MIỂNG TNC'!A29="","",'📋 MIỂNG TNC'!A29)</f>
        <v>HH080548</v>
      </c>
      <c r="B4053" s="1" t="str">
        <f>IF('📋 MIỂNG TNC'!A29="","",'📋 MIỂNG TNC'!Q29)</f>
        <v>Miểng dên  (Cặp) J08E/J05E Cos0 - TDC - RP1106K</v>
      </c>
      <c r="C4053" s="1" t="str">
        <f>IF('📋 MIỂNG TNC'!A29="","","Miểng")</f>
        <v>Miểng</v>
      </c>
      <c r="D4053" s="1" t="str">
        <f>IF('📋 MIỂNG TNC'!A29="","",'📋 MIỂNG TNC'!H29)</f>
        <v>Cặp</v>
      </c>
      <c r="E4053" s="13">
        <f>IF('📋 MIỂNG TNC'!A29="","",'📋 MIỂNG TNC'!I29)</f>
        <v>0</v>
      </c>
      <c r="F4053" s="13">
        <f>IF('📋 MIỂNG TNC'!A29="","",'📋 MIỂNG TNC'!J29)</f>
        <v>0</v>
      </c>
      <c r="G4053" s="13">
        <f>IF('📋 MIỂNG TNC'!A29="","",'📋 MIỂNG TNC'!K29)</f>
        <v>0</v>
      </c>
      <c r="H4053" s="1">
        <f>IF('📋 MIỂNG TNC'!A29="","",'📋 MIỂNG TNC'!L29)</f>
        <v>0</v>
      </c>
      <c r="I4053" s="1">
        <f>IF('📋 MIỂNG TNC'!A29="","",'📋 MIỂNG TNC'!M29)</f>
        <v>0</v>
      </c>
      <c r="J4053" s="1" t="str">
        <f>IF('📋 MIỂNG TNC'!A29="","",'📋 MIỂNG TNC'!D29)</f>
        <v>112</v>
      </c>
      <c r="L4053" s="1">
        <f>N(L4052)+IF(AND('🔎 TRA CỨU NHANH'!$C$2&lt;&gt;"",OR(ISNUMBER(SEARCH('🔎 TRA CỨU NHANH'!$C$2,$A4053)),ISNUMBER(SEARCH('🔎 TRA CỨU NHANH'!$C$2,$B4053)))),1,0)</f>
        <v>0</v>
      </c>
      <c r="M4053" s="1" t="str">
        <f t="shared" si="126"/>
        <v/>
      </c>
      <c r="N4053" s="1">
        <f>N(N4052)+IF(AND('💰 BÁO GIÁ'!$C$27&lt;&gt;"",OR(ISNUMBER(SEARCH('💰 BÁO GIÁ'!$C$27,$A4053)),ISNUMBER(SEARCH('💰 BÁO GIÁ'!$C$27,$B4053)))),1,0)</f>
        <v>0</v>
      </c>
      <c r="O4053" s="1" t="str">
        <f t="shared" si="127"/>
        <v/>
      </c>
    </row>
    <row r="4054" customHeight="1" spans="1:15">
      <c r="A4054" s="1" t="str">
        <f>IF('📋 MIỂNG TNC'!A30="","",'📋 MIỂNG TNC'!A30)</f>
        <v>HH079886</v>
      </c>
      <c r="B4054" s="1" t="str">
        <f>IF('📋 MIỂNG TNC'!A30="","",'📋 MIỂNG TNC'!Q30)</f>
        <v>Miểng baze J08E/ J08C (M224H) Cos0 - CS IVECO</v>
      </c>
      <c r="C4054" s="1" t="str">
        <f>IF('📋 MIỂNG TNC'!A30="","","Miểng")</f>
        <v>Miểng</v>
      </c>
      <c r="D4054" s="1" t="str">
        <f>IF('📋 MIỂNG TNC'!A30="","",'📋 MIỂNG TNC'!H30)</f>
        <v>Bộ</v>
      </c>
      <c r="E4054" s="13">
        <f>IF('📋 MIỂNG TNC'!A30="","",'📋 MIỂNG TNC'!I30)</f>
        <v>0</v>
      </c>
      <c r="F4054" s="13">
        <f>IF('📋 MIỂNG TNC'!A30="","",'📋 MIỂNG TNC'!J30)</f>
        <v>0</v>
      </c>
      <c r="G4054" s="13">
        <f>IF('📋 MIỂNG TNC'!A30="","",'📋 MIỂNG TNC'!K30)</f>
        <v>0</v>
      </c>
      <c r="H4054" s="1">
        <f>IF('📋 MIỂNG TNC'!A30="","",'📋 MIỂNG TNC'!L30)</f>
        <v>0</v>
      </c>
      <c r="I4054" s="1">
        <f>IF('📋 MIỂNG TNC'!A30="","",'📋 MIỂNG TNC'!M30)</f>
        <v>0</v>
      </c>
      <c r="J4054" s="1" t="str">
        <f>IF('📋 MIỂNG TNC'!A30="","",'📋 MIỂNG TNC'!D30)</f>
        <v>112</v>
      </c>
      <c r="L4054" s="1">
        <f>N(L4053)+IF(AND('🔎 TRA CỨU NHANH'!$C$2&lt;&gt;"",OR(ISNUMBER(SEARCH('🔎 TRA CỨU NHANH'!$C$2,$A4054)),ISNUMBER(SEARCH('🔎 TRA CỨU NHANH'!$C$2,$B4054)))),1,0)</f>
        <v>0</v>
      </c>
      <c r="M4054" s="1" t="str">
        <f t="shared" si="126"/>
        <v/>
      </c>
      <c r="N4054" s="1">
        <f>N(N4053)+IF(AND('💰 BÁO GIÁ'!$C$27&lt;&gt;"",OR(ISNUMBER(SEARCH('💰 BÁO GIÁ'!$C$27,$A4054)),ISNUMBER(SEARCH('💰 BÁO GIÁ'!$C$27,$B4054)))),1,0)</f>
        <v>0</v>
      </c>
      <c r="O4054" s="1" t="str">
        <f t="shared" si="127"/>
        <v/>
      </c>
    </row>
    <row r="4055" customHeight="1" spans="1:15">
      <c r="A4055" s="1" t="str">
        <f>IF('📋 MIỂNG TNC'!A31="","",'📋 MIỂNG TNC'!A31)</f>
        <v>HH076394</v>
      </c>
      <c r="B4055" s="1" t="str">
        <f>IF('📋 MIỂNG TNC'!A31="","",'📋 MIỂNG TNC'!Q31)</f>
        <v>Miểng baze J08C/J05C/J08E/J05E Cos1 (MP224H) - TAIHO</v>
      </c>
      <c r="C4055" s="1" t="str">
        <f>IF('📋 MIỂNG TNC'!A31="","","Miểng")</f>
        <v>Miểng</v>
      </c>
      <c r="D4055" s="1" t="str">
        <f>IF('📋 MIỂNG TNC'!A31="","",'📋 MIỂNG TNC'!H31)</f>
        <v>Cặp</v>
      </c>
      <c r="E4055" s="13">
        <f>IF('📋 MIỂNG TNC'!A31="","",'📋 MIỂNG TNC'!I31)</f>
        <v>0</v>
      </c>
      <c r="F4055" s="13">
        <f>IF('📋 MIỂNG TNC'!A31="","",'📋 MIỂNG TNC'!J31)</f>
        <v>0</v>
      </c>
      <c r="G4055" s="13">
        <f>IF('📋 MIỂNG TNC'!A31="","",'📋 MIỂNG TNC'!K31)</f>
        <v>0</v>
      </c>
      <c r="H4055" s="1">
        <f>IF('📋 MIỂNG TNC'!A31="","",'📋 MIỂNG TNC'!L31)</f>
        <v>0</v>
      </c>
      <c r="I4055" s="1">
        <f>IF('📋 MIỂNG TNC'!A31="","",'📋 MIỂNG TNC'!M31)</f>
        <v>0</v>
      </c>
      <c r="J4055" s="1" t="str">
        <f>IF('📋 MIỂNG TNC'!A31="","",'📋 MIỂNG TNC'!D31)</f>
        <v>112</v>
      </c>
      <c r="L4055" s="1">
        <f>N(L4054)+IF(AND('🔎 TRA CỨU NHANH'!$C$2&lt;&gt;"",OR(ISNUMBER(SEARCH('🔎 TRA CỨU NHANH'!$C$2,$A4055)),ISNUMBER(SEARCH('🔎 TRA CỨU NHANH'!$C$2,$B4055)))),1,0)</f>
        <v>0</v>
      </c>
      <c r="M4055" s="1" t="str">
        <f t="shared" si="126"/>
        <v/>
      </c>
      <c r="N4055" s="1">
        <f>N(N4054)+IF(AND('💰 BÁO GIÁ'!$C$27&lt;&gt;"",OR(ISNUMBER(SEARCH('💰 BÁO GIÁ'!$C$27,$A4055)),ISNUMBER(SEARCH('💰 BÁO GIÁ'!$C$27,$B4055)))),1,0)</f>
        <v>0</v>
      </c>
      <c r="O4055" s="1" t="str">
        <f t="shared" si="127"/>
        <v/>
      </c>
    </row>
    <row r="4056" customHeight="1" spans="1:15">
      <c r="A4056" s="1" t="str">
        <f>IF('📋 MIỂNG TNC'!A32="","",'📋 MIỂNG TNC'!A32)</f>
        <v>HH079889</v>
      </c>
      <c r="B4056" s="1" t="str">
        <f>IF('📋 MIỂNG TNC'!A32="","",'📋 MIỂNG TNC'!Q32)</f>
        <v>Miểng dên J08E (R226H) Cos1 - CS IVECO</v>
      </c>
      <c r="C4056" s="1" t="str">
        <f>IF('📋 MIỂNG TNC'!A32="","","Miểng")</f>
        <v>Miểng</v>
      </c>
      <c r="D4056" s="1" t="str">
        <f>IF('📋 MIỂNG TNC'!A32="","",'📋 MIỂNG TNC'!H32)</f>
        <v>Bộ</v>
      </c>
      <c r="E4056" s="13">
        <f>IF('📋 MIỂNG TNC'!A32="","",'📋 MIỂNG TNC'!I32)</f>
        <v>0</v>
      </c>
      <c r="F4056" s="13">
        <f>IF('📋 MIỂNG TNC'!A32="","",'📋 MIỂNG TNC'!J32)</f>
        <v>0</v>
      </c>
      <c r="G4056" s="13">
        <f>IF('📋 MIỂNG TNC'!A32="","",'📋 MIỂNG TNC'!K32)</f>
        <v>0</v>
      </c>
      <c r="H4056" s="1">
        <f>IF('📋 MIỂNG TNC'!A32="","",'📋 MIỂNG TNC'!L32)</f>
        <v>0</v>
      </c>
      <c r="I4056" s="1">
        <f>IF('📋 MIỂNG TNC'!A32="","",'📋 MIỂNG TNC'!M32)</f>
        <v>0</v>
      </c>
      <c r="J4056" s="1" t="str">
        <f>IF('📋 MIỂNG TNC'!A32="","",'📋 MIỂNG TNC'!D32)</f>
        <v>112</v>
      </c>
      <c r="L4056" s="1">
        <f>N(L4055)+IF(AND('🔎 TRA CỨU NHANH'!$C$2&lt;&gt;"",OR(ISNUMBER(SEARCH('🔎 TRA CỨU NHANH'!$C$2,$A4056)),ISNUMBER(SEARCH('🔎 TRA CỨU NHANH'!$C$2,$B4056)))),1,0)</f>
        <v>0</v>
      </c>
      <c r="M4056" s="1" t="str">
        <f t="shared" si="126"/>
        <v/>
      </c>
      <c r="N4056" s="1">
        <f>N(N4055)+IF(AND('💰 BÁO GIÁ'!$C$27&lt;&gt;"",OR(ISNUMBER(SEARCH('💰 BÁO GIÁ'!$C$27,$A4056)),ISNUMBER(SEARCH('💰 BÁO GIÁ'!$C$27,$B4056)))),1,0)</f>
        <v>0</v>
      </c>
      <c r="O4056" s="1" t="str">
        <f t="shared" si="127"/>
        <v/>
      </c>
    </row>
    <row r="4057" customHeight="1" spans="1:15">
      <c r="A4057" s="1" t="str">
        <f>IF('📋 MIỂNG TNC'!A33="","",'📋 MIỂNG TNC'!A33)</f>
        <v>HH080549</v>
      </c>
      <c r="B4057" s="1" t="str">
        <f>IF('📋 MIỂNG TNC'!A33="","",'📋 MIỂNG TNC'!Q33)</f>
        <v>Miểng dên  (Cặp) J08E/J05E Cos1 - TDC - RP1106K</v>
      </c>
      <c r="C4057" s="1" t="str">
        <f>IF('📋 MIỂNG TNC'!A33="","","Miểng")</f>
        <v>Miểng</v>
      </c>
      <c r="D4057" s="1" t="str">
        <f>IF('📋 MIỂNG TNC'!A33="","",'📋 MIỂNG TNC'!H33)</f>
        <v>Cặp</v>
      </c>
      <c r="E4057" s="13">
        <f>IF('📋 MIỂNG TNC'!A33="","",'📋 MIỂNG TNC'!I33)</f>
        <v>0</v>
      </c>
      <c r="F4057" s="13">
        <f>IF('📋 MIỂNG TNC'!A33="","",'📋 MIỂNG TNC'!J33)</f>
        <v>0</v>
      </c>
      <c r="G4057" s="13">
        <f>IF('📋 MIỂNG TNC'!A33="","",'📋 MIỂNG TNC'!K33)</f>
        <v>0</v>
      </c>
      <c r="H4057" s="1">
        <f>IF('📋 MIỂNG TNC'!A33="","",'📋 MIỂNG TNC'!L33)</f>
        <v>0</v>
      </c>
      <c r="I4057" s="1">
        <f>IF('📋 MIỂNG TNC'!A33="","",'📋 MIỂNG TNC'!M33)</f>
        <v>0</v>
      </c>
      <c r="J4057" s="1" t="str">
        <f>IF('📋 MIỂNG TNC'!A33="","",'📋 MIỂNG TNC'!D33)</f>
        <v>112</v>
      </c>
      <c r="L4057" s="1">
        <f>N(L4056)+IF(AND('🔎 TRA CỨU NHANH'!$C$2&lt;&gt;"",OR(ISNUMBER(SEARCH('🔎 TRA CỨU NHANH'!$C$2,$A4057)),ISNUMBER(SEARCH('🔎 TRA CỨU NHANH'!$C$2,$B4057)))),1,0)</f>
        <v>0</v>
      </c>
      <c r="M4057" s="1" t="str">
        <f t="shared" si="126"/>
        <v/>
      </c>
      <c r="N4057" s="1">
        <f>N(N4056)+IF(AND('💰 BÁO GIÁ'!$C$27&lt;&gt;"",OR(ISNUMBER(SEARCH('💰 BÁO GIÁ'!$C$27,$A4057)),ISNUMBER(SEARCH('💰 BÁO GIÁ'!$C$27,$B4057)))),1,0)</f>
        <v>0</v>
      </c>
      <c r="O4057" s="1" t="str">
        <f t="shared" si="127"/>
        <v/>
      </c>
    </row>
    <row r="4058" customHeight="1" spans="1:15">
      <c r="A4058" s="1" t="str">
        <f>IF('📋 MIỂNG TNC'!A34="","",'📋 MIỂNG TNC'!A34)</f>
        <v>HH079887</v>
      </c>
      <c r="B4058" s="1" t="str">
        <f>IF('📋 MIỂNG TNC'!A34="","",'📋 MIỂNG TNC'!Q34)</f>
        <v>Miểng baze J08E/ J08C (M224H) Cos1 - CS IVECO</v>
      </c>
      <c r="C4058" s="1" t="str">
        <f>IF('📋 MIỂNG TNC'!A34="","","Miểng")</f>
        <v>Miểng</v>
      </c>
      <c r="D4058" s="1" t="str">
        <f>IF('📋 MIỂNG TNC'!A34="","",'📋 MIỂNG TNC'!H34)</f>
        <v>Bộ</v>
      </c>
      <c r="E4058" s="13">
        <f>IF('📋 MIỂNG TNC'!A34="","",'📋 MIỂNG TNC'!I34)</f>
        <v>0</v>
      </c>
      <c r="F4058" s="13">
        <f>IF('📋 MIỂNG TNC'!A34="","",'📋 MIỂNG TNC'!J34)</f>
        <v>0</v>
      </c>
      <c r="G4058" s="13">
        <f>IF('📋 MIỂNG TNC'!A34="","",'📋 MIỂNG TNC'!K34)</f>
        <v>0</v>
      </c>
      <c r="H4058" s="1">
        <f>IF('📋 MIỂNG TNC'!A34="","",'📋 MIỂNG TNC'!L34)</f>
        <v>0</v>
      </c>
      <c r="I4058" s="1">
        <f>IF('📋 MIỂNG TNC'!A34="","",'📋 MIỂNG TNC'!M34)</f>
        <v>0</v>
      </c>
      <c r="J4058" s="1" t="str">
        <f>IF('📋 MIỂNG TNC'!A34="","",'📋 MIỂNG TNC'!D34)</f>
        <v>112</v>
      </c>
      <c r="L4058" s="1">
        <f>N(L4057)+IF(AND('🔎 TRA CỨU NHANH'!$C$2&lt;&gt;"",OR(ISNUMBER(SEARCH('🔎 TRA CỨU NHANH'!$C$2,$A4058)),ISNUMBER(SEARCH('🔎 TRA CỨU NHANH'!$C$2,$B4058)))),1,0)</f>
        <v>0</v>
      </c>
      <c r="M4058" s="1" t="str">
        <f t="shared" si="126"/>
        <v/>
      </c>
      <c r="N4058" s="1">
        <f>N(N4057)+IF(AND('💰 BÁO GIÁ'!$C$27&lt;&gt;"",OR(ISNUMBER(SEARCH('💰 BÁO GIÁ'!$C$27,$A4058)),ISNUMBER(SEARCH('💰 BÁO GIÁ'!$C$27,$B4058)))),1,0)</f>
        <v>0</v>
      </c>
      <c r="O4058" s="1" t="str">
        <f t="shared" si="127"/>
        <v/>
      </c>
    </row>
    <row r="4059" customHeight="1" spans="1:15">
      <c r="A4059" s="1" t="str">
        <f>IF('📋 MIỂNG TNC'!A35="","",'📋 MIỂNG TNC'!A35)</f>
        <v>HH076395</v>
      </c>
      <c r="B4059" s="1" t="str">
        <f>IF('📋 MIỂNG TNC'!A35="","",'📋 MIỂNG TNC'!Q35)</f>
        <v>Miểng baze J08C/J05C/J08E/J05E Cos2 (MP224H) - TAIHO</v>
      </c>
      <c r="C4059" s="1" t="str">
        <f>IF('📋 MIỂNG TNC'!A35="","","Miểng")</f>
        <v>Miểng</v>
      </c>
      <c r="D4059" s="1" t="str">
        <f>IF('📋 MIỂNG TNC'!A35="","",'📋 MIỂNG TNC'!H35)</f>
        <v>Cặp</v>
      </c>
      <c r="E4059" s="13">
        <f>IF('📋 MIỂNG TNC'!A35="","",'📋 MIỂNG TNC'!I35)</f>
        <v>0</v>
      </c>
      <c r="F4059" s="13">
        <f>IF('📋 MIỂNG TNC'!A35="","",'📋 MIỂNG TNC'!J35)</f>
        <v>0</v>
      </c>
      <c r="G4059" s="13">
        <f>IF('📋 MIỂNG TNC'!A35="","",'📋 MIỂNG TNC'!K35)</f>
        <v>0</v>
      </c>
      <c r="H4059" s="1">
        <f>IF('📋 MIỂNG TNC'!A35="","",'📋 MIỂNG TNC'!L35)</f>
        <v>0</v>
      </c>
      <c r="I4059" s="1">
        <f>IF('📋 MIỂNG TNC'!A35="","",'📋 MIỂNG TNC'!M35)</f>
        <v>0</v>
      </c>
      <c r="J4059" s="1" t="str">
        <f>IF('📋 MIỂNG TNC'!A35="","",'📋 MIỂNG TNC'!D35)</f>
        <v>112</v>
      </c>
      <c r="L4059" s="1">
        <f>N(L4058)+IF(AND('🔎 TRA CỨU NHANH'!$C$2&lt;&gt;"",OR(ISNUMBER(SEARCH('🔎 TRA CỨU NHANH'!$C$2,$A4059)),ISNUMBER(SEARCH('🔎 TRA CỨU NHANH'!$C$2,$B4059)))),1,0)</f>
        <v>0</v>
      </c>
      <c r="M4059" s="1" t="str">
        <f t="shared" si="126"/>
        <v/>
      </c>
      <c r="N4059" s="1">
        <f>N(N4058)+IF(AND('💰 BÁO GIÁ'!$C$27&lt;&gt;"",OR(ISNUMBER(SEARCH('💰 BÁO GIÁ'!$C$27,$A4059)),ISNUMBER(SEARCH('💰 BÁO GIÁ'!$C$27,$B4059)))),1,0)</f>
        <v>0</v>
      </c>
      <c r="O4059" s="1" t="str">
        <f t="shared" si="127"/>
        <v/>
      </c>
    </row>
    <row r="4060" customHeight="1" spans="1:15">
      <c r="A4060" s="1" t="str">
        <f>IF('📋 MIỂNG TNC'!A36="","",'📋 MIỂNG TNC'!A36)</f>
        <v>HH076401</v>
      </c>
      <c r="B4060" s="1" t="str">
        <f>IF('📋 MIỂNG TNC'!A36="","",'📋 MIỂNG TNC'!Q36)</f>
        <v>Miểng dên J08E/J05E Cos2 (RP226H) - TAIHO</v>
      </c>
      <c r="C4060" s="1" t="str">
        <f>IF('📋 MIỂNG TNC'!A36="","","Miểng")</f>
        <v>Miểng</v>
      </c>
      <c r="D4060" s="1" t="str">
        <f>IF('📋 MIỂNG TNC'!A36="","",'📋 MIỂNG TNC'!H36)</f>
        <v>Cặp</v>
      </c>
      <c r="E4060" s="13">
        <f>IF('📋 MIỂNG TNC'!A36="","",'📋 MIỂNG TNC'!I36)</f>
        <v>0</v>
      </c>
      <c r="F4060" s="13">
        <f>IF('📋 MIỂNG TNC'!A36="","",'📋 MIỂNG TNC'!J36)</f>
        <v>0</v>
      </c>
      <c r="G4060" s="13">
        <f>IF('📋 MIỂNG TNC'!A36="","",'📋 MIỂNG TNC'!K36)</f>
        <v>0</v>
      </c>
      <c r="H4060" s="1">
        <f>IF('📋 MIỂNG TNC'!A36="","",'📋 MIỂNG TNC'!L36)</f>
        <v>0</v>
      </c>
      <c r="I4060" s="1">
        <f>IF('📋 MIỂNG TNC'!A36="","",'📋 MIỂNG TNC'!M36)</f>
        <v>0</v>
      </c>
      <c r="J4060" s="1" t="str">
        <f>IF('📋 MIỂNG TNC'!A36="","",'📋 MIỂNG TNC'!D36)</f>
        <v>112</v>
      </c>
      <c r="L4060" s="1">
        <f>N(L4059)+IF(AND('🔎 TRA CỨU NHANH'!$C$2&lt;&gt;"",OR(ISNUMBER(SEARCH('🔎 TRA CỨU NHANH'!$C$2,$A4060)),ISNUMBER(SEARCH('🔎 TRA CỨU NHANH'!$C$2,$B4060)))),1,0)</f>
        <v>0</v>
      </c>
      <c r="M4060" s="1" t="str">
        <f t="shared" si="126"/>
        <v/>
      </c>
      <c r="N4060" s="1">
        <f>N(N4059)+IF(AND('💰 BÁO GIÁ'!$C$27&lt;&gt;"",OR(ISNUMBER(SEARCH('💰 BÁO GIÁ'!$C$27,$A4060)),ISNUMBER(SEARCH('💰 BÁO GIÁ'!$C$27,$B4060)))),1,0)</f>
        <v>0</v>
      </c>
      <c r="O4060" s="1" t="str">
        <f t="shared" si="127"/>
        <v/>
      </c>
    </row>
    <row r="4061" customHeight="1" spans="1:15">
      <c r="A4061" s="1" t="str">
        <f>IF('📋 MIỂNG TNC'!A37="","",'📋 MIỂNG TNC'!A37)</f>
        <v>HH076396</v>
      </c>
      <c r="B4061" s="1" t="str">
        <f>IF('📋 MIỂNG TNC'!A37="","",'📋 MIỂNG TNC'!Q37)</f>
        <v>Miểng dên J08C/J05C Cos0 (RP224H1) - TAIHO</v>
      </c>
      <c r="C4061" s="1" t="str">
        <f>IF('📋 MIỂNG TNC'!A37="","","Miểng")</f>
        <v>Miểng</v>
      </c>
      <c r="D4061" s="1" t="str">
        <f>IF('📋 MIỂNG TNC'!A37="","",'📋 MIỂNG TNC'!H37)</f>
        <v>Cặp</v>
      </c>
      <c r="E4061" s="13">
        <f>IF('📋 MIỂNG TNC'!A37="","",'📋 MIỂNG TNC'!I37)</f>
        <v>0</v>
      </c>
      <c r="F4061" s="13">
        <f>IF('📋 MIỂNG TNC'!A37="","",'📋 MIỂNG TNC'!J37)</f>
        <v>0</v>
      </c>
      <c r="G4061" s="13">
        <f>IF('📋 MIỂNG TNC'!A37="","",'📋 MIỂNG TNC'!K37)</f>
        <v>0</v>
      </c>
      <c r="H4061" s="1">
        <f>IF('📋 MIỂNG TNC'!A37="","",'📋 MIỂNG TNC'!L37)</f>
        <v>0</v>
      </c>
      <c r="I4061" s="1">
        <f>IF('📋 MIỂNG TNC'!A37="","",'📋 MIỂNG TNC'!M37)</f>
        <v>0</v>
      </c>
      <c r="J4061" s="1" t="str">
        <f>IF('📋 MIỂNG TNC'!A37="","",'📋 MIỂNG TNC'!D37)</f>
        <v>114</v>
      </c>
      <c r="L4061" s="1">
        <f>N(L4060)+IF(AND('🔎 TRA CỨU NHANH'!$C$2&lt;&gt;"",OR(ISNUMBER(SEARCH('🔎 TRA CỨU NHANH'!$C$2,$A4061)),ISNUMBER(SEARCH('🔎 TRA CỨU NHANH'!$C$2,$B4061)))),1,0)</f>
        <v>0</v>
      </c>
      <c r="M4061" s="1" t="str">
        <f t="shared" si="126"/>
        <v/>
      </c>
      <c r="N4061" s="1">
        <f>N(N4060)+IF(AND('💰 BÁO GIÁ'!$C$27&lt;&gt;"",OR(ISNUMBER(SEARCH('💰 BÁO GIÁ'!$C$27,$A4061)),ISNUMBER(SEARCH('💰 BÁO GIÁ'!$C$27,$B4061)))),1,0)</f>
        <v>0</v>
      </c>
      <c r="O4061" s="1" t="str">
        <f t="shared" si="127"/>
        <v/>
      </c>
    </row>
    <row r="4062" customHeight="1" spans="1:15">
      <c r="A4062" s="1" t="str">
        <f>IF('📋 MIỂNG TNC'!A38="","",'📋 MIỂNG TNC'!A38)</f>
        <v>HH078907</v>
      </c>
      <c r="B4062" s="1" t="str">
        <f>IF('📋 MIỂNG TNC'!A38="","",'📋 MIỂNG TNC'!Q38)</f>
        <v>(kiểm tra lại tồn) Bạc miểng J08CT/J08E Cos0 - MAHLE</v>
      </c>
      <c r="C4062" s="1" t="str">
        <f>IF('📋 MIỂNG TNC'!A38="","","Miểng")</f>
        <v>Miểng</v>
      </c>
      <c r="D4062" s="1" t="str">
        <f>IF('📋 MIỂNG TNC'!A38="","",'📋 MIỂNG TNC'!H38)</f>
        <v>Bộ</v>
      </c>
      <c r="E4062" s="13">
        <f>IF('📋 MIỂNG TNC'!A38="","",'📋 MIỂNG TNC'!I38)</f>
        <v>0</v>
      </c>
      <c r="F4062" s="13">
        <f>IF('📋 MIỂNG TNC'!A38="","",'📋 MIỂNG TNC'!J38)</f>
        <v>0</v>
      </c>
      <c r="G4062" s="13">
        <f>IF('📋 MIỂNG TNC'!A38="","",'📋 MIỂNG TNC'!K38)</f>
        <v>0</v>
      </c>
      <c r="H4062" s="1">
        <f>IF('📋 MIỂNG TNC'!A38="","",'📋 MIỂNG TNC'!L38)</f>
        <v>0</v>
      </c>
      <c r="I4062" s="1">
        <f>IF('📋 MIỂNG TNC'!A38="","",'📋 MIỂNG TNC'!M38)</f>
        <v>0</v>
      </c>
      <c r="J4062" s="1" t="str">
        <f>IF('📋 MIỂNG TNC'!A38="","",'📋 MIỂNG TNC'!D38)</f>
        <v>114</v>
      </c>
      <c r="L4062" s="1">
        <f>N(L4061)+IF(AND('🔎 TRA CỨU NHANH'!$C$2&lt;&gt;"",OR(ISNUMBER(SEARCH('🔎 TRA CỨU NHANH'!$C$2,$A4062)),ISNUMBER(SEARCH('🔎 TRA CỨU NHANH'!$C$2,$B4062)))),1,0)</f>
        <v>0</v>
      </c>
      <c r="M4062" s="1" t="str">
        <f t="shared" si="126"/>
        <v/>
      </c>
      <c r="N4062" s="1">
        <f>N(N4061)+IF(AND('💰 BÁO GIÁ'!$C$27&lt;&gt;"",OR(ISNUMBER(SEARCH('💰 BÁO GIÁ'!$C$27,$A4062)),ISNUMBER(SEARCH('💰 BÁO GIÁ'!$C$27,$B4062)))),1,0)</f>
        <v>0</v>
      </c>
      <c r="O4062" s="1" t="str">
        <f t="shared" si="127"/>
        <v/>
      </c>
    </row>
    <row r="4063" customHeight="1" spans="1:15">
      <c r="A4063" s="1" t="str">
        <f>IF('📋 MIỂNG TNC'!A39="","",'📋 MIỂNG TNC'!A39)</f>
        <v>HH0355</v>
      </c>
      <c r="B4063" s="1" t="str">
        <f>IF('📋 MIỂNG TNC'!A39="","",'📋 MIỂNG TNC'!Q39)</f>
        <v>Bạc miểng J08C Cos1 - TAIHO</v>
      </c>
      <c r="C4063" s="1" t="str">
        <f>IF('📋 MIỂNG TNC'!A39="","","Miểng")</f>
        <v>Miểng</v>
      </c>
      <c r="D4063" s="1" t="str">
        <f>IF('📋 MIỂNG TNC'!A39="","",'📋 MIỂNG TNC'!H39)</f>
        <v>Bộ</v>
      </c>
      <c r="E4063" s="13">
        <f>IF('📋 MIỂNG TNC'!A39="","",'📋 MIỂNG TNC'!I39)</f>
        <v>0</v>
      </c>
      <c r="F4063" s="13">
        <f>IF('📋 MIỂNG TNC'!A39="","",'📋 MIỂNG TNC'!J39)</f>
        <v>0</v>
      </c>
      <c r="G4063" s="13">
        <f>IF('📋 MIỂNG TNC'!A39="","",'📋 MIỂNG TNC'!K39)</f>
        <v>0</v>
      </c>
      <c r="H4063" s="1">
        <f>IF('📋 MIỂNG TNC'!A39="","",'📋 MIỂNG TNC'!L39)</f>
        <v>0</v>
      </c>
      <c r="I4063" s="1">
        <f>IF('📋 MIỂNG TNC'!A39="","",'📋 MIỂNG TNC'!M39)</f>
        <v>0</v>
      </c>
      <c r="J4063" s="1" t="str">
        <f>IF('📋 MIỂNG TNC'!A39="","",'📋 MIỂNG TNC'!D39)</f>
        <v>114</v>
      </c>
      <c r="L4063" s="1">
        <f>N(L4062)+IF(AND('🔎 TRA CỨU NHANH'!$C$2&lt;&gt;"",OR(ISNUMBER(SEARCH('🔎 TRA CỨU NHANH'!$C$2,$A4063)),ISNUMBER(SEARCH('🔎 TRA CỨU NHANH'!$C$2,$B4063)))),1,0)</f>
        <v>0</v>
      </c>
      <c r="M4063" s="1" t="str">
        <f t="shared" si="126"/>
        <v/>
      </c>
      <c r="N4063" s="1">
        <f>N(N4062)+IF(AND('💰 BÁO GIÁ'!$C$27&lt;&gt;"",OR(ISNUMBER(SEARCH('💰 BÁO GIÁ'!$C$27,$A4063)),ISNUMBER(SEARCH('💰 BÁO GIÁ'!$C$27,$B4063)))),1,0)</f>
        <v>0</v>
      </c>
      <c r="O4063" s="1" t="str">
        <f t="shared" si="127"/>
        <v/>
      </c>
    </row>
    <row r="4064" customHeight="1" spans="1:15">
      <c r="A4064" s="1" t="str">
        <f>IF('📋 MIỂNG TNC'!A40="","",'📋 MIỂNG TNC'!A40)</f>
        <v>HH076397</v>
      </c>
      <c r="B4064" s="1" t="str">
        <f>IF('📋 MIỂNG TNC'!A40="","",'📋 MIỂNG TNC'!Q40)</f>
        <v>Miểng dên J08C/J05C Cos1 (RP224H1) - TAIHO</v>
      </c>
      <c r="C4064" s="1" t="str">
        <f>IF('📋 MIỂNG TNC'!A40="","","Miểng")</f>
        <v>Miểng</v>
      </c>
      <c r="D4064" s="1" t="str">
        <f>IF('📋 MIỂNG TNC'!A40="","",'📋 MIỂNG TNC'!H40)</f>
        <v>Cặp</v>
      </c>
      <c r="E4064" s="13">
        <f>IF('📋 MIỂNG TNC'!A40="","",'📋 MIỂNG TNC'!I40)</f>
        <v>0</v>
      </c>
      <c r="F4064" s="13">
        <f>IF('📋 MIỂNG TNC'!A40="","",'📋 MIỂNG TNC'!J40)</f>
        <v>0</v>
      </c>
      <c r="G4064" s="13">
        <f>IF('📋 MIỂNG TNC'!A40="","",'📋 MIỂNG TNC'!K40)</f>
        <v>0</v>
      </c>
      <c r="H4064" s="1">
        <f>IF('📋 MIỂNG TNC'!A40="","",'📋 MIỂNG TNC'!L40)</f>
        <v>0</v>
      </c>
      <c r="I4064" s="1">
        <f>IF('📋 MIỂNG TNC'!A40="","",'📋 MIỂNG TNC'!M40)</f>
        <v>0</v>
      </c>
      <c r="J4064" s="1" t="str">
        <f>IF('📋 MIỂNG TNC'!A40="","",'📋 MIỂNG TNC'!D40)</f>
        <v>114</v>
      </c>
      <c r="L4064" s="1">
        <f>N(L4063)+IF(AND('🔎 TRA CỨU NHANH'!$C$2&lt;&gt;"",OR(ISNUMBER(SEARCH('🔎 TRA CỨU NHANH'!$C$2,$A4064)),ISNUMBER(SEARCH('🔎 TRA CỨU NHANH'!$C$2,$B4064)))),1,0)</f>
        <v>0</v>
      </c>
      <c r="M4064" s="1" t="str">
        <f t="shared" si="126"/>
        <v/>
      </c>
      <c r="N4064" s="1">
        <f>N(N4063)+IF(AND('💰 BÁO GIÁ'!$C$27&lt;&gt;"",OR(ISNUMBER(SEARCH('💰 BÁO GIÁ'!$C$27,$A4064)),ISNUMBER(SEARCH('💰 BÁO GIÁ'!$C$27,$B4064)))),1,0)</f>
        <v>0</v>
      </c>
      <c r="O4064" s="1" t="str">
        <f t="shared" si="127"/>
        <v/>
      </c>
    </row>
    <row r="4065" customHeight="1" spans="1:15">
      <c r="A4065" s="1" t="str">
        <f>IF('📋 MIỂNG TNC'!A41="","",'📋 MIỂNG TNC'!A41)</f>
        <v>HH070653</v>
      </c>
      <c r="B4065" s="1" t="str">
        <f>IF('📋 MIỂNG TNC'!A41="","",'📋 MIỂNG TNC'!Q41)</f>
        <v>Bạc miểng J08CT/J08E Cos1 - TAIHO</v>
      </c>
      <c r="C4065" s="1" t="str">
        <f>IF('📋 MIỂNG TNC'!A41="","","Miểng")</f>
        <v>Miểng</v>
      </c>
      <c r="D4065" s="1" t="str">
        <f>IF('📋 MIỂNG TNC'!A41="","",'📋 MIỂNG TNC'!H41)</f>
        <v>Bộ</v>
      </c>
      <c r="E4065" s="13">
        <f>IF('📋 MIỂNG TNC'!A41="","",'📋 MIỂNG TNC'!I41)</f>
        <v>0</v>
      </c>
      <c r="F4065" s="13">
        <f>IF('📋 MIỂNG TNC'!A41="","",'📋 MIỂNG TNC'!J41)</f>
        <v>0</v>
      </c>
      <c r="G4065" s="13">
        <f>IF('📋 MIỂNG TNC'!A41="","",'📋 MIỂNG TNC'!K41)</f>
        <v>0</v>
      </c>
      <c r="H4065" s="1">
        <f>IF('📋 MIỂNG TNC'!A41="","",'📋 MIỂNG TNC'!L41)</f>
        <v>0</v>
      </c>
      <c r="I4065" s="1">
        <f>IF('📋 MIỂNG TNC'!A41="","",'📋 MIỂNG TNC'!M41)</f>
        <v>0</v>
      </c>
      <c r="J4065" s="1" t="str">
        <f>IF('📋 MIỂNG TNC'!A41="","",'📋 MIỂNG TNC'!D41)</f>
        <v>114</v>
      </c>
      <c r="L4065" s="1">
        <f>N(L4064)+IF(AND('🔎 TRA CỨU NHANH'!$C$2&lt;&gt;"",OR(ISNUMBER(SEARCH('🔎 TRA CỨU NHANH'!$C$2,$A4065)),ISNUMBER(SEARCH('🔎 TRA CỨU NHANH'!$C$2,$B4065)))),1,0)</f>
        <v>0</v>
      </c>
      <c r="M4065" s="1" t="str">
        <f t="shared" si="126"/>
        <v/>
      </c>
      <c r="N4065" s="1">
        <f>N(N4064)+IF(AND('💰 BÁO GIÁ'!$C$27&lt;&gt;"",OR(ISNUMBER(SEARCH('💰 BÁO GIÁ'!$C$27,$A4065)),ISNUMBER(SEARCH('💰 BÁO GIÁ'!$C$27,$B4065)))),1,0)</f>
        <v>0</v>
      </c>
      <c r="O4065" s="1" t="str">
        <f t="shared" si="127"/>
        <v/>
      </c>
    </row>
    <row r="4066" customHeight="1" spans="1:15">
      <c r="A4066" s="1" t="str">
        <f>IF('📋 MIỂNG TNC'!A42="","",'📋 MIỂNG TNC'!A42)</f>
        <v>HH076398</v>
      </c>
      <c r="B4066" s="1" t="str">
        <f>IF('📋 MIỂNG TNC'!A42="","",'📋 MIỂNG TNC'!Q42)</f>
        <v>Miểng dên J08C/J05C Cos2 (RP224H1) - TAIHO</v>
      </c>
      <c r="C4066" s="1" t="str">
        <f>IF('📋 MIỂNG TNC'!A42="","","Miểng")</f>
        <v>Miểng</v>
      </c>
      <c r="D4066" s="1" t="str">
        <f>IF('📋 MIỂNG TNC'!A42="","",'📋 MIỂNG TNC'!H42)</f>
        <v>Cặp</v>
      </c>
      <c r="E4066" s="13">
        <f>IF('📋 MIỂNG TNC'!A42="","",'📋 MIỂNG TNC'!I42)</f>
        <v>0</v>
      </c>
      <c r="F4066" s="13">
        <f>IF('📋 MIỂNG TNC'!A42="","",'📋 MIỂNG TNC'!J42)</f>
        <v>0</v>
      </c>
      <c r="G4066" s="13">
        <f>IF('📋 MIỂNG TNC'!A42="","",'📋 MIỂNG TNC'!K42)</f>
        <v>0</v>
      </c>
      <c r="H4066" s="1">
        <f>IF('📋 MIỂNG TNC'!A42="","",'📋 MIỂNG TNC'!L42)</f>
        <v>0</v>
      </c>
      <c r="I4066" s="1">
        <f>IF('📋 MIỂNG TNC'!A42="","",'📋 MIỂNG TNC'!M42)</f>
        <v>0</v>
      </c>
      <c r="J4066" s="1" t="str">
        <f>IF('📋 MIỂNG TNC'!A42="","",'📋 MIỂNG TNC'!D42)</f>
        <v>114</v>
      </c>
      <c r="L4066" s="1">
        <f>N(L4065)+IF(AND('🔎 TRA CỨU NHANH'!$C$2&lt;&gt;"",OR(ISNUMBER(SEARCH('🔎 TRA CỨU NHANH'!$C$2,$A4066)),ISNUMBER(SEARCH('🔎 TRA CỨU NHANH'!$C$2,$B4066)))),1,0)</f>
        <v>0</v>
      </c>
      <c r="M4066" s="1" t="str">
        <f t="shared" si="126"/>
        <v/>
      </c>
      <c r="N4066" s="1">
        <f>N(N4065)+IF(AND('💰 BÁO GIÁ'!$C$27&lt;&gt;"",OR(ISNUMBER(SEARCH('💰 BÁO GIÁ'!$C$27,$A4066)),ISNUMBER(SEARCH('💰 BÁO GIÁ'!$C$27,$B4066)))),1,0)</f>
        <v>0</v>
      </c>
      <c r="O4066" s="1" t="str">
        <f t="shared" si="127"/>
        <v/>
      </c>
    </row>
    <row r="4067" customHeight="1" spans="1:15">
      <c r="A4067" s="1" t="str">
        <f>IF('📋 MIỂNG TNC'!A43="","",'📋 MIỂNG TNC'!A43)</f>
        <v>HH070659</v>
      </c>
      <c r="B4067" s="1" t="str">
        <f>IF('📋 MIỂNG TNC'!A43="","",'📋 MIỂNG TNC'!Q43)</f>
        <v>Bạc miểng J08CT/J08E Cos2 - TAIHO</v>
      </c>
      <c r="C4067" s="1" t="str">
        <f>IF('📋 MIỂNG TNC'!A43="","","Miểng")</f>
        <v>Miểng</v>
      </c>
      <c r="D4067" s="1" t="str">
        <f>IF('📋 MIỂNG TNC'!A43="","",'📋 MIỂNG TNC'!H43)</f>
        <v>Bộ</v>
      </c>
      <c r="E4067" s="1">
        <f>IF('📋 MIỂNG TNC'!A43="","",'📋 MIỂNG TNC'!I43)</f>
        <v>0</v>
      </c>
      <c r="F4067" s="1">
        <f>IF('📋 MIỂNG TNC'!A43="","",'📋 MIỂNG TNC'!J43)</f>
        <v>0</v>
      </c>
      <c r="G4067" s="1">
        <f>IF('📋 MIỂNG TNC'!A43="","",'📋 MIỂNG TNC'!K43)</f>
        <v>0</v>
      </c>
      <c r="H4067" s="1">
        <f>IF('📋 MIỂNG TNC'!A43="","",'📋 MIỂNG TNC'!L43)</f>
        <v>0</v>
      </c>
      <c r="I4067" s="1">
        <f>IF('📋 MIỂNG TNC'!A43="","",'📋 MIỂNG TNC'!M43)</f>
        <v>0</v>
      </c>
      <c r="J4067" s="1" t="str">
        <f>IF('📋 MIỂNG TNC'!A43="","",'📋 MIỂNG TNC'!D43)</f>
        <v>114</v>
      </c>
      <c r="L4067" s="1">
        <f>N(L4066)+IF(AND('🔎 TRA CỨU NHANH'!$C$2&lt;&gt;"",OR(ISNUMBER(SEARCH('🔎 TRA CỨU NHANH'!$C$2,$A4067)),ISNUMBER(SEARCH('🔎 TRA CỨU NHANH'!$C$2,$B4067)))),1,0)</f>
        <v>0</v>
      </c>
      <c r="M4067" s="1" t="str">
        <f t="shared" si="126"/>
        <v/>
      </c>
      <c r="N4067" s="1">
        <f>N(N4066)+IF(AND('💰 BÁO GIÁ'!$C$27&lt;&gt;"",OR(ISNUMBER(SEARCH('💰 BÁO GIÁ'!$C$27,$A4067)),ISNUMBER(SEARCH('💰 BÁO GIÁ'!$C$27,$B4067)))),1,0)</f>
        <v>0</v>
      </c>
      <c r="O4067" s="1" t="str">
        <f t="shared" si="127"/>
        <v/>
      </c>
    </row>
    <row r="4068" customHeight="1" spans="1:15">
      <c r="A4068" s="1" t="str">
        <f>IF('📋 MIỂNG TNC'!A44="","",'📋 MIỂNG TNC'!A44)</f>
        <v>HH070660</v>
      </c>
      <c r="B4068" s="1" t="str">
        <f>IF('📋 MIỂNG TNC'!A44="","",'📋 MIỂNG TNC'!Q44)</f>
        <v>Bạc miểng J08CT/J08E Cos3 - TAIHO</v>
      </c>
      <c r="C4068" s="1" t="str">
        <f>IF('📋 MIỂNG TNC'!A44="","","Miểng")</f>
        <v>Miểng</v>
      </c>
      <c r="D4068" s="1" t="str">
        <f>IF('📋 MIỂNG TNC'!A44="","",'📋 MIỂNG TNC'!H44)</f>
        <v>Bộ</v>
      </c>
      <c r="E4068" s="13">
        <f>IF('📋 MIỂNG TNC'!A44="","",'📋 MIỂNG TNC'!I44)</f>
        <v>0</v>
      </c>
      <c r="F4068" s="13">
        <f>IF('📋 MIỂNG TNC'!A44="","",'📋 MIỂNG TNC'!J44)</f>
        <v>0</v>
      </c>
      <c r="G4068" s="13">
        <f>IF('📋 MIỂNG TNC'!A44="","",'📋 MIỂNG TNC'!K44)</f>
        <v>0</v>
      </c>
      <c r="H4068" s="1">
        <f>IF('📋 MIỂNG TNC'!A44="","",'📋 MIỂNG TNC'!L44)</f>
        <v>0</v>
      </c>
      <c r="I4068" s="1">
        <f>IF('📋 MIỂNG TNC'!A44="","",'📋 MIỂNG TNC'!M44)</f>
        <v>0</v>
      </c>
      <c r="J4068" s="1" t="str">
        <f>IF('📋 MIỂNG TNC'!A44="","",'📋 MIỂNG TNC'!D44)</f>
        <v>114</v>
      </c>
      <c r="L4068" s="1">
        <f>N(L4067)+IF(AND('🔎 TRA CỨU NHANH'!$C$2&lt;&gt;"",OR(ISNUMBER(SEARCH('🔎 TRA CỨU NHANH'!$C$2,$A4068)),ISNUMBER(SEARCH('🔎 TRA CỨU NHANH'!$C$2,$B4068)))),1,0)</f>
        <v>0</v>
      </c>
      <c r="M4068" s="1" t="str">
        <f t="shared" si="126"/>
        <v/>
      </c>
      <c r="N4068" s="1">
        <f>N(N4067)+IF(AND('💰 BÁO GIÁ'!$C$27&lt;&gt;"",OR(ISNUMBER(SEARCH('💰 BÁO GIÁ'!$C$27,$A4068)),ISNUMBER(SEARCH('💰 BÁO GIÁ'!$C$27,$B4068)))),1,0)</f>
        <v>0</v>
      </c>
      <c r="O4068" s="1" t="str">
        <f t="shared" si="127"/>
        <v/>
      </c>
    </row>
    <row r="4069" customHeight="1" spans="1:15">
      <c r="A4069" s="1" t="str">
        <f>IF('📋 MIỂNG TNC'!A45="","",'📋 MIỂNG TNC'!A45)</f>
        <v>HH071108</v>
      </c>
      <c r="B4069" s="1" t="str">
        <f>IF('📋 MIỂNG TNC'!A45="","",'📋 MIỂNG TNC'!Q45)</f>
        <v>Bạc miểng EL100 Cos0 - TaiHo</v>
      </c>
      <c r="C4069" s="1" t="str">
        <f>IF('📋 MIỂNG TNC'!A45="","","Miểng")</f>
        <v>Miểng</v>
      </c>
      <c r="D4069" s="1" t="str">
        <f>IF('📋 MIỂNG TNC'!A45="","",'📋 MIỂNG TNC'!H45)</f>
        <v>Bộ</v>
      </c>
      <c r="E4069" s="13">
        <f>IF('📋 MIỂNG TNC'!A45="","",'📋 MIỂNG TNC'!I45)</f>
        <v>0</v>
      </c>
      <c r="F4069" s="13">
        <f>IF('📋 MIỂNG TNC'!A45="","",'📋 MIỂNG TNC'!J45)</f>
        <v>0</v>
      </c>
      <c r="G4069" s="13">
        <f>IF('📋 MIỂNG TNC'!A45="","",'📋 MIỂNG TNC'!K45)</f>
        <v>0</v>
      </c>
      <c r="H4069" s="1">
        <f>IF('📋 MIỂNG TNC'!A45="","",'📋 MIỂNG TNC'!L45)</f>
        <v>0</v>
      </c>
      <c r="I4069" s="1">
        <f>IF('📋 MIỂNG TNC'!A45="","",'📋 MIỂNG TNC'!M45)</f>
        <v>0</v>
      </c>
      <c r="J4069" s="1" t="str">
        <f>IF('📋 MIỂNG TNC'!A45="","",'📋 MIỂNG TNC'!D45)</f>
        <v>116</v>
      </c>
      <c r="L4069" s="1">
        <f>N(L4068)+IF(AND('🔎 TRA CỨU NHANH'!$C$2&lt;&gt;"",OR(ISNUMBER(SEARCH('🔎 TRA CỨU NHANH'!$C$2,$A4069)),ISNUMBER(SEARCH('🔎 TRA CỨU NHANH'!$C$2,$B4069)))),1,0)</f>
        <v>0</v>
      </c>
      <c r="M4069" s="1" t="str">
        <f t="shared" si="126"/>
        <v/>
      </c>
      <c r="N4069" s="1">
        <f>N(N4068)+IF(AND('💰 BÁO GIÁ'!$C$27&lt;&gt;"",OR(ISNUMBER(SEARCH('💰 BÁO GIÁ'!$C$27,$A4069)),ISNUMBER(SEARCH('💰 BÁO GIÁ'!$C$27,$B4069)))),1,0)</f>
        <v>0</v>
      </c>
      <c r="O4069" s="1" t="str">
        <f t="shared" si="127"/>
        <v/>
      </c>
    </row>
    <row r="4070" customHeight="1" spans="1:15">
      <c r="A4070" s="1" t="str">
        <f>IF('📋 MIỂNG TNC'!A46="","",'📋 MIỂNG TNC'!A46)</f>
        <v>HH071142</v>
      </c>
      <c r="B4070" s="1" t="str">
        <f>IF('📋 MIỂNG TNC'!A46="","",'📋 MIỂNG TNC'!Q46)</f>
        <v>Bạc miểng EL100 Cos1 - TaiHo</v>
      </c>
      <c r="C4070" s="1" t="str">
        <f>IF('📋 MIỂNG TNC'!A46="","","Miểng")</f>
        <v>Miểng</v>
      </c>
      <c r="D4070" s="1" t="str">
        <f>IF('📋 MIỂNG TNC'!A46="","",'📋 MIỂNG TNC'!H46)</f>
        <v>Bộ</v>
      </c>
      <c r="E4070" s="13">
        <f>IF('📋 MIỂNG TNC'!A46="","",'📋 MIỂNG TNC'!I46)</f>
        <v>0</v>
      </c>
      <c r="F4070" s="13">
        <f>IF('📋 MIỂNG TNC'!A46="","",'📋 MIỂNG TNC'!J46)</f>
        <v>0</v>
      </c>
      <c r="G4070" s="13">
        <f>IF('📋 MIỂNG TNC'!A46="","",'📋 MIỂNG TNC'!K46)</f>
        <v>0</v>
      </c>
      <c r="H4070" s="1">
        <f>IF('📋 MIỂNG TNC'!A46="","",'📋 MIỂNG TNC'!L46)</f>
        <v>0</v>
      </c>
      <c r="I4070" s="1">
        <f>IF('📋 MIỂNG TNC'!A46="","",'📋 MIỂNG TNC'!M46)</f>
        <v>0</v>
      </c>
      <c r="J4070" s="1" t="str">
        <f>IF('📋 MIỂNG TNC'!A46="","",'📋 MIỂNG TNC'!D46)</f>
        <v>116</v>
      </c>
      <c r="L4070" s="1">
        <f>N(L4069)+IF(AND('🔎 TRA CỨU NHANH'!$C$2&lt;&gt;"",OR(ISNUMBER(SEARCH('🔎 TRA CỨU NHANH'!$C$2,$A4070)),ISNUMBER(SEARCH('🔎 TRA CỨU NHANH'!$C$2,$B4070)))),1,0)</f>
        <v>0</v>
      </c>
      <c r="M4070" s="1" t="str">
        <f t="shared" si="126"/>
        <v/>
      </c>
      <c r="N4070" s="1">
        <f>N(N4069)+IF(AND('💰 BÁO GIÁ'!$C$27&lt;&gt;"",OR(ISNUMBER(SEARCH('💰 BÁO GIÁ'!$C$27,$A4070)),ISNUMBER(SEARCH('💰 BÁO GIÁ'!$C$27,$B4070)))),1,0)</f>
        <v>0</v>
      </c>
      <c r="O4070" s="1" t="str">
        <f t="shared" si="127"/>
        <v/>
      </c>
    </row>
    <row r="4071" customHeight="1" spans="1:15">
      <c r="A4071" s="1" t="str">
        <f>IF('📋 MIỂNG TNC'!A47="","",'📋 MIỂNG TNC'!A47)</f>
        <v>HH072007</v>
      </c>
      <c r="B4071" s="1" t="str">
        <f>IF('📋 MIỂNG TNC'!A47="","",'📋 MIỂNG TNC'!Q47)</f>
        <v>Bạc miểng EL100 Cos2 - TaiHo</v>
      </c>
      <c r="C4071" s="1" t="str">
        <f>IF('📋 MIỂNG TNC'!A47="","","Miểng")</f>
        <v>Miểng</v>
      </c>
      <c r="D4071" s="1" t="str">
        <f>IF('📋 MIỂNG TNC'!A47="","",'📋 MIỂNG TNC'!H47)</f>
        <v>Bộ</v>
      </c>
      <c r="E4071" s="13">
        <f>IF('📋 MIỂNG TNC'!A47="","",'📋 MIỂNG TNC'!I47)</f>
        <v>0</v>
      </c>
      <c r="F4071" s="13">
        <f>IF('📋 MIỂNG TNC'!A47="","",'📋 MIỂNG TNC'!J47)</f>
        <v>0</v>
      </c>
      <c r="G4071" s="13">
        <f>IF('📋 MIỂNG TNC'!A47="","",'📋 MIỂNG TNC'!K47)</f>
        <v>0</v>
      </c>
      <c r="H4071" s="1">
        <f>IF('📋 MIỂNG TNC'!A47="","",'📋 MIỂNG TNC'!L47)</f>
        <v>0</v>
      </c>
      <c r="I4071" s="1">
        <f>IF('📋 MIỂNG TNC'!A47="","",'📋 MIỂNG TNC'!M47)</f>
        <v>0</v>
      </c>
      <c r="J4071" s="1" t="str">
        <f>IF('📋 MIỂNG TNC'!A47="","",'📋 MIỂNG TNC'!D47)</f>
        <v>116</v>
      </c>
      <c r="L4071" s="1">
        <f>N(L4070)+IF(AND('🔎 TRA CỨU NHANH'!$C$2&lt;&gt;"",OR(ISNUMBER(SEARCH('🔎 TRA CỨU NHANH'!$C$2,$A4071)),ISNUMBER(SEARCH('🔎 TRA CỨU NHANH'!$C$2,$B4071)))),1,0)</f>
        <v>0</v>
      </c>
      <c r="M4071" s="1" t="str">
        <f t="shared" si="126"/>
        <v/>
      </c>
      <c r="N4071" s="1">
        <f>N(N4070)+IF(AND('💰 BÁO GIÁ'!$C$27&lt;&gt;"",OR(ISNUMBER(SEARCH('💰 BÁO GIÁ'!$C$27,$A4071)),ISNUMBER(SEARCH('💰 BÁO GIÁ'!$C$27,$B4071)))),1,0)</f>
        <v>0</v>
      </c>
      <c r="O4071" s="1" t="str">
        <f t="shared" si="127"/>
        <v/>
      </c>
    </row>
    <row r="4072" customHeight="1" spans="1:15">
      <c r="A4072" s="1" t="str">
        <f>IF('📋 MIỂNG TNC'!A48="","",'📋 MIỂNG TNC'!A48)</f>
        <v>HH070718</v>
      </c>
      <c r="B4072" s="1" t="str">
        <f>IF('📋 MIỂNG TNC'!A48="","",'📋 MIỂNG TNC'!Q48)</f>
        <v>Bạc miểng EP100/P09C cos1 - TAIHO</v>
      </c>
      <c r="C4072" s="1" t="str">
        <f>IF('📋 MIỂNG TNC'!A48="","","Miểng")</f>
        <v>Miểng</v>
      </c>
      <c r="D4072" s="1" t="str">
        <f>IF('📋 MIỂNG TNC'!A48="","",'📋 MIỂNG TNC'!H48)</f>
        <v>Bộ</v>
      </c>
      <c r="E4072" s="13">
        <f>IF('📋 MIỂNG TNC'!A48="","",'📋 MIỂNG TNC'!I48)</f>
        <v>0</v>
      </c>
      <c r="F4072" s="13">
        <f>IF('📋 MIỂNG TNC'!A48="","",'📋 MIỂNG TNC'!J48)</f>
        <v>0</v>
      </c>
      <c r="G4072" s="13">
        <f>IF('📋 MIỂNG TNC'!A48="","",'📋 MIỂNG TNC'!K48)</f>
        <v>0</v>
      </c>
      <c r="H4072" s="1">
        <f>IF('📋 MIỂNG TNC'!A48="","",'📋 MIỂNG TNC'!L48)</f>
        <v>0</v>
      </c>
      <c r="I4072" s="1">
        <f>IF('📋 MIỂNG TNC'!A48="","",'📋 MIỂNG TNC'!M48)</f>
        <v>0</v>
      </c>
      <c r="J4072" s="1" t="str">
        <f>IF('📋 MIỂNG TNC'!A48="","",'📋 MIỂNG TNC'!D48)</f>
        <v>120</v>
      </c>
      <c r="L4072" s="1">
        <f>N(L4071)+IF(AND('🔎 TRA CỨU NHANH'!$C$2&lt;&gt;"",OR(ISNUMBER(SEARCH('🔎 TRA CỨU NHANH'!$C$2,$A4072)),ISNUMBER(SEARCH('🔎 TRA CỨU NHANH'!$C$2,$B4072)))),1,0)</f>
        <v>0</v>
      </c>
      <c r="M4072" s="1" t="str">
        <f t="shared" si="126"/>
        <v/>
      </c>
      <c r="N4072" s="1">
        <f>N(N4071)+IF(AND('💰 BÁO GIÁ'!$C$27&lt;&gt;"",OR(ISNUMBER(SEARCH('💰 BÁO GIÁ'!$C$27,$A4072)),ISNUMBER(SEARCH('💰 BÁO GIÁ'!$C$27,$B4072)))),1,0)</f>
        <v>0</v>
      </c>
      <c r="O4072" s="1" t="str">
        <f t="shared" si="127"/>
        <v/>
      </c>
    </row>
    <row r="4073" customHeight="1" spans="1:15">
      <c r="A4073" s="1" t="str">
        <f>IF('📋 MIỂNG TNC'!A49="","",'📋 MIỂNG TNC'!A49)</f>
        <v>HH083727</v>
      </c>
      <c r="B4073" s="1" t="str">
        <f>IF('📋 MIỂNG TNC'!A49="","",'📋 MIỂNG TNC'!Q49)</f>
        <v>Bạc miểng Hino P11C (M1143K, R1150K) STD cos0 - DAIDO NHẬT</v>
      </c>
      <c r="C4073" s="1" t="str">
        <f>IF('📋 MIỂNG TNC'!A49="","","Miểng")</f>
        <v>Miểng</v>
      </c>
      <c r="D4073" s="1" t="str">
        <f>IF('📋 MIỂNG TNC'!A49="","",'📋 MIỂNG TNC'!H49)</f>
        <v>Bộ</v>
      </c>
      <c r="E4073" s="13">
        <f>IF('📋 MIỂNG TNC'!A49="","",'📋 MIỂNG TNC'!I49)</f>
        <v>0</v>
      </c>
      <c r="F4073" s="13">
        <f>IF('📋 MIỂNG TNC'!A49="","",'📋 MIỂNG TNC'!J49)</f>
        <v>0</v>
      </c>
      <c r="G4073" s="13">
        <f>IF('📋 MIỂNG TNC'!A49="","",'📋 MIỂNG TNC'!K49)</f>
        <v>0</v>
      </c>
      <c r="H4073" s="1">
        <f>IF('📋 MIỂNG TNC'!A49="","",'📋 MIỂNG TNC'!L49)</f>
        <v>0</v>
      </c>
      <c r="I4073" s="1">
        <f>IF('📋 MIỂNG TNC'!A49="","",'📋 MIỂNG TNC'!M49)</f>
        <v>0</v>
      </c>
      <c r="J4073" s="1" t="str">
        <f>IF('📋 MIỂNG TNC'!A49="","",'📋 MIỂNG TNC'!D49)</f>
        <v>122</v>
      </c>
      <c r="L4073" s="1">
        <f>N(L4072)+IF(AND('🔎 TRA CỨU NHANH'!$C$2&lt;&gt;"",OR(ISNUMBER(SEARCH('🔎 TRA CỨU NHANH'!$C$2,$A4073)),ISNUMBER(SEARCH('🔎 TRA CỨU NHANH'!$C$2,$B4073)))),1,0)</f>
        <v>0</v>
      </c>
      <c r="M4073" s="1" t="str">
        <f t="shared" si="126"/>
        <v/>
      </c>
      <c r="N4073" s="1">
        <f>N(N4072)+IF(AND('💰 BÁO GIÁ'!$C$27&lt;&gt;"",OR(ISNUMBER(SEARCH('💰 BÁO GIÁ'!$C$27,$A4073)),ISNUMBER(SEARCH('💰 BÁO GIÁ'!$C$27,$B4073)))),1,0)</f>
        <v>0</v>
      </c>
      <c r="O4073" s="1" t="str">
        <f t="shared" si="127"/>
        <v/>
      </c>
    </row>
    <row r="4074" customHeight="1" spans="1:15">
      <c r="A4074" s="1" t="str">
        <f>IF('📋 MIỂNG TNC'!A50="","",'📋 MIỂNG TNC'!A50)</f>
        <v>HH073218</v>
      </c>
      <c r="B4074" s="1" t="str">
        <f>IF('📋 MIỂNG TNC'!A50="","",'📋 MIỂNG TNC'!Q50)</f>
        <v>Bạc miểng P11C cos0 - TAIHO</v>
      </c>
      <c r="C4074" s="1" t="str">
        <f>IF('📋 MIỂNG TNC'!A50="","","Miểng")</f>
        <v>Miểng</v>
      </c>
      <c r="D4074" s="1" t="str">
        <f>IF('📋 MIỂNG TNC'!A50="","",'📋 MIỂNG TNC'!H50)</f>
        <v>Bộ</v>
      </c>
      <c r="E4074" s="13">
        <f>IF('📋 MIỂNG TNC'!A50="","",'📋 MIỂNG TNC'!I50)</f>
        <v>0</v>
      </c>
      <c r="F4074" s="13">
        <f>IF('📋 MIỂNG TNC'!A50="","",'📋 MIỂNG TNC'!J50)</f>
        <v>0</v>
      </c>
      <c r="G4074" s="13">
        <f>IF('📋 MIỂNG TNC'!A50="","",'📋 MIỂNG TNC'!K50)</f>
        <v>0</v>
      </c>
      <c r="H4074" s="1">
        <f>IF('📋 MIỂNG TNC'!A50="","",'📋 MIỂNG TNC'!L50)</f>
        <v>0</v>
      </c>
      <c r="I4074" s="1">
        <f>IF('📋 MIỂNG TNC'!A50="","",'📋 MIỂNG TNC'!M50)</f>
        <v>0</v>
      </c>
      <c r="J4074" s="1" t="str">
        <f>IF('📋 MIỂNG TNC'!A50="","",'📋 MIỂNG TNC'!D50)</f>
        <v>122</v>
      </c>
      <c r="L4074" s="1">
        <f>N(L4073)+IF(AND('🔎 TRA CỨU NHANH'!$C$2&lt;&gt;"",OR(ISNUMBER(SEARCH('🔎 TRA CỨU NHANH'!$C$2,$A4074)),ISNUMBER(SEARCH('🔎 TRA CỨU NHANH'!$C$2,$B4074)))),1,0)</f>
        <v>0</v>
      </c>
      <c r="M4074" s="1" t="str">
        <f t="shared" si="126"/>
        <v/>
      </c>
      <c r="N4074" s="1">
        <f>N(N4073)+IF(AND('💰 BÁO GIÁ'!$C$27&lt;&gt;"",OR(ISNUMBER(SEARCH('💰 BÁO GIÁ'!$C$27,$A4074)),ISNUMBER(SEARCH('💰 BÁO GIÁ'!$C$27,$B4074)))),1,0)</f>
        <v>0</v>
      </c>
      <c r="O4074" s="1" t="str">
        <f t="shared" si="127"/>
        <v/>
      </c>
    </row>
    <row r="4075" customHeight="1" spans="1:15">
      <c r="A4075" s="1" t="str">
        <f>IF('📋 MIỂNG TNC'!A51="","",'📋 MIỂNG TNC'!A51)</f>
        <v>HH073219</v>
      </c>
      <c r="B4075" s="1" t="str">
        <f>IF('📋 MIỂNG TNC'!A51="","",'📋 MIỂNG TNC'!Q51)</f>
        <v>Bạc miểng P11C cos1 - TAIHO</v>
      </c>
      <c r="C4075" s="1" t="str">
        <f>IF('📋 MIỂNG TNC'!A51="","","Miểng")</f>
        <v>Miểng</v>
      </c>
      <c r="D4075" s="1" t="str">
        <f>IF('📋 MIỂNG TNC'!A51="","",'📋 MIỂNG TNC'!H51)</f>
        <v>Bộ</v>
      </c>
      <c r="E4075" s="13">
        <f>IF('📋 MIỂNG TNC'!A51="","",'📋 MIỂNG TNC'!I51)</f>
        <v>0</v>
      </c>
      <c r="F4075" s="13">
        <f>IF('📋 MIỂNG TNC'!A51="","",'📋 MIỂNG TNC'!J51)</f>
        <v>0</v>
      </c>
      <c r="G4075" s="13">
        <f>IF('📋 MIỂNG TNC'!A51="","",'📋 MIỂNG TNC'!K51)</f>
        <v>0</v>
      </c>
      <c r="H4075" s="1">
        <f>IF('📋 MIỂNG TNC'!A51="","",'📋 MIỂNG TNC'!L51)</f>
        <v>0</v>
      </c>
      <c r="I4075" s="1">
        <f>IF('📋 MIỂNG TNC'!A51="","",'📋 MIỂNG TNC'!M51)</f>
        <v>0</v>
      </c>
      <c r="J4075" s="1" t="str">
        <f>IF('📋 MIỂNG TNC'!A51="","",'📋 MIỂNG TNC'!D51)</f>
        <v>122</v>
      </c>
      <c r="L4075" s="1">
        <f>N(L4074)+IF(AND('🔎 TRA CỨU NHANH'!$C$2&lt;&gt;"",OR(ISNUMBER(SEARCH('🔎 TRA CỨU NHANH'!$C$2,$A4075)),ISNUMBER(SEARCH('🔎 TRA CỨU NHANH'!$C$2,$B4075)))),1,0)</f>
        <v>0</v>
      </c>
      <c r="M4075" s="1" t="str">
        <f t="shared" si="126"/>
        <v/>
      </c>
      <c r="N4075" s="1">
        <f>N(N4074)+IF(AND('💰 BÁO GIÁ'!$C$27&lt;&gt;"",OR(ISNUMBER(SEARCH('💰 BÁO GIÁ'!$C$27,$A4075)),ISNUMBER(SEARCH('💰 BÁO GIÁ'!$C$27,$B4075)))),1,0)</f>
        <v>0</v>
      </c>
      <c r="O4075" s="1" t="str">
        <f t="shared" si="127"/>
        <v/>
      </c>
    </row>
    <row r="4076" customHeight="1" spans="1:15">
      <c r="A4076" s="1" t="str">
        <f>IF('📋 MIỂNG TNC'!A52="","",'📋 MIỂNG TNC'!A52)</f>
        <v>HH082587</v>
      </c>
      <c r="B4076" s="1" t="str">
        <f>IF('📋 MIỂNG TNC'!A52="","",'📋 MIỂNG TNC'!Q52)</f>
        <v>Bạc miểng P11C cos2 - TAIHO</v>
      </c>
      <c r="C4076" s="1" t="str">
        <f>IF('📋 MIỂNG TNC'!A52="","","Miểng")</f>
        <v>Miểng</v>
      </c>
      <c r="D4076" s="1" t="str">
        <f>IF('📋 MIỂNG TNC'!A52="","",'📋 MIỂNG TNC'!H52)</f>
        <v>Bộ</v>
      </c>
      <c r="E4076" s="13">
        <f>IF('📋 MIỂNG TNC'!A52="","",'📋 MIỂNG TNC'!I52)</f>
        <v>0</v>
      </c>
      <c r="F4076" s="13">
        <f>IF('📋 MIỂNG TNC'!A52="","",'📋 MIỂNG TNC'!J52)</f>
        <v>0</v>
      </c>
      <c r="G4076" s="13">
        <f>IF('📋 MIỂNG TNC'!A52="","",'📋 MIỂNG TNC'!K52)</f>
        <v>0</v>
      </c>
      <c r="H4076" s="1">
        <f>IF('📋 MIỂNG TNC'!A52="","",'📋 MIỂNG TNC'!L52)</f>
        <v>0</v>
      </c>
      <c r="I4076" s="1">
        <f>IF('📋 MIỂNG TNC'!A52="","",'📋 MIỂNG TNC'!M52)</f>
        <v>0</v>
      </c>
      <c r="J4076" s="1" t="str">
        <f>IF('📋 MIỂNG TNC'!A52="","",'📋 MIỂNG TNC'!D52)</f>
        <v>122</v>
      </c>
      <c r="L4076" s="1">
        <f>N(L4075)+IF(AND('🔎 TRA CỨU NHANH'!$C$2&lt;&gt;"",OR(ISNUMBER(SEARCH('🔎 TRA CỨU NHANH'!$C$2,$A4076)),ISNUMBER(SEARCH('🔎 TRA CỨU NHANH'!$C$2,$B4076)))),1,0)</f>
        <v>0</v>
      </c>
      <c r="M4076" s="1" t="str">
        <f t="shared" si="126"/>
        <v/>
      </c>
      <c r="N4076" s="1">
        <f>N(N4075)+IF(AND('💰 BÁO GIÁ'!$C$27&lt;&gt;"",OR(ISNUMBER(SEARCH('💰 BÁO GIÁ'!$C$27,$A4076)),ISNUMBER(SEARCH('💰 BÁO GIÁ'!$C$27,$B4076)))),1,0)</f>
        <v>0</v>
      </c>
      <c r="O4076" s="1" t="str">
        <f t="shared" si="127"/>
        <v/>
      </c>
    </row>
    <row r="4077" customHeight="1" spans="1:15">
      <c r="A4077" s="1" t="str">
        <f>IF('📋 MIỂNG TNC'!A53="","",'📋 MIỂNG TNC'!A53)</f>
        <v>HH071930</v>
      </c>
      <c r="B4077" s="1" t="str">
        <f>IF('📋 MIỂNG TNC'!A53="","",'📋 MIỂNG TNC'!Q53)</f>
        <v>Bạc miểng EM100 Cos0 - Taiho</v>
      </c>
      <c r="C4077" s="1" t="str">
        <f>IF('📋 MIỂNG TNC'!A53="","","Miểng")</f>
        <v>Miểng</v>
      </c>
      <c r="D4077" s="1" t="str">
        <f>IF('📋 MIỂNG TNC'!A53="","",'📋 MIỂNG TNC'!H53)</f>
        <v>Bộ</v>
      </c>
      <c r="E4077" s="13">
        <f>IF('📋 MIỂNG TNC'!A53="","",'📋 MIỂNG TNC'!I53)</f>
        <v>0</v>
      </c>
      <c r="F4077" s="13">
        <f>IF('📋 MIỂNG TNC'!A53="","",'📋 MIỂNG TNC'!J53)</f>
        <v>0</v>
      </c>
      <c r="G4077" s="13">
        <f>IF('📋 MIỂNG TNC'!A53="","",'📋 MIỂNG TNC'!K53)</f>
        <v>0</v>
      </c>
      <c r="H4077" s="1">
        <f>IF('📋 MIỂNG TNC'!A53="","",'📋 MIỂNG TNC'!L53)</f>
        <v>0</v>
      </c>
      <c r="I4077" s="1">
        <f>IF('📋 MIỂNG TNC'!A53="","",'📋 MIỂNG TNC'!M53)</f>
        <v>0</v>
      </c>
      <c r="J4077" s="1" t="str">
        <f>IF('📋 MIỂNG TNC'!A53="","",'📋 MIỂNG TNC'!D53)</f>
        <v>124</v>
      </c>
      <c r="L4077" s="1">
        <f>N(L4076)+IF(AND('🔎 TRA CỨU NHANH'!$C$2&lt;&gt;"",OR(ISNUMBER(SEARCH('🔎 TRA CỨU NHANH'!$C$2,$A4077)),ISNUMBER(SEARCH('🔎 TRA CỨU NHANH'!$C$2,$B4077)))),1,0)</f>
        <v>0</v>
      </c>
      <c r="M4077" s="1" t="str">
        <f t="shared" si="126"/>
        <v/>
      </c>
      <c r="N4077" s="1">
        <f>N(N4076)+IF(AND('💰 BÁO GIÁ'!$C$27&lt;&gt;"",OR(ISNUMBER(SEARCH('💰 BÁO GIÁ'!$C$27,$A4077)),ISNUMBER(SEARCH('💰 BÁO GIÁ'!$C$27,$B4077)))),1,0)</f>
        <v>0</v>
      </c>
      <c r="O4077" s="1" t="str">
        <f t="shared" si="127"/>
        <v/>
      </c>
    </row>
    <row r="4078" customHeight="1" spans="1:15">
      <c r="A4078" s="1" t="str">
        <f>IF('📋 MIỂNG TNC'!A54="","",'📋 MIỂNG TNC'!A54)</f>
        <v>HH071931</v>
      </c>
      <c r="B4078" s="1" t="str">
        <f>IF('📋 MIỂNG TNC'!A54="","",'📋 MIỂNG TNC'!Q54)</f>
        <v>Bạc miểng EM100 Cos1 - Taiho</v>
      </c>
      <c r="C4078" s="1" t="str">
        <f>IF('📋 MIỂNG TNC'!A54="","","Miểng")</f>
        <v>Miểng</v>
      </c>
      <c r="D4078" s="1" t="str">
        <f>IF('📋 MIỂNG TNC'!A54="","",'📋 MIỂNG TNC'!H54)</f>
        <v>Bộ</v>
      </c>
      <c r="E4078" s="13">
        <f>IF('📋 MIỂNG TNC'!A54="","",'📋 MIỂNG TNC'!I54)</f>
        <v>0</v>
      </c>
      <c r="F4078" s="13">
        <f>IF('📋 MIỂNG TNC'!A54="","",'📋 MIỂNG TNC'!J54)</f>
        <v>0</v>
      </c>
      <c r="G4078" s="13">
        <f>IF('📋 MIỂNG TNC'!A54="","",'📋 MIỂNG TNC'!K54)</f>
        <v>0</v>
      </c>
      <c r="H4078" s="1">
        <f>IF('📋 MIỂNG TNC'!A54="","",'📋 MIỂNG TNC'!L54)</f>
        <v>0</v>
      </c>
      <c r="I4078" s="1">
        <f>IF('📋 MIỂNG TNC'!A54="","",'📋 MIỂNG TNC'!M54)</f>
        <v>0</v>
      </c>
      <c r="J4078" s="1" t="str">
        <f>IF('📋 MIỂNG TNC'!A54="","",'📋 MIỂNG TNC'!D54)</f>
        <v>124</v>
      </c>
      <c r="L4078" s="1">
        <f>N(L4077)+IF(AND('🔎 TRA CỨU NHANH'!$C$2&lt;&gt;"",OR(ISNUMBER(SEARCH('🔎 TRA CỨU NHANH'!$C$2,$A4078)),ISNUMBER(SEARCH('🔎 TRA CỨU NHANH'!$C$2,$B4078)))),1,0)</f>
        <v>0</v>
      </c>
      <c r="M4078" s="1" t="str">
        <f t="shared" si="126"/>
        <v/>
      </c>
      <c r="N4078" s="1">
        <f>N(N4077)+IF(AND('💰 BÁO GIÁ'!$C$27&lt;&gt;"",OR(ISNUMBER(SEARCH('💰 BÁO GIÁ'!$C$27,$A4078)),ISNUMBER(SEARCH('💰 BÁO GIÁ'!$C$27,$B4078)))),1,0)</f>
        <v>0</v>
      </c>
      <c r="O4078" s="1" t="str">
        <f t="shared" si="127"/>
        <v/>
      </c>
    </row>
    <row r="4079" customHeight="1" spans="1:15">
      <c r="A4079" s="1" t="str">
        <f>IF('📋 MIỂNG TNC'!A55="","",'📋 MIỂNG TNC'!A55)</f>
        <v>HH071932</v>
      </c>
      <c r="B4079" s="1" t="str">
        <f>IF('📋 MIỂNG TNC'!A55="","",'📋 MIỂNG TNC'!Q55)</f>
        <v>Bạc miểng EM100 Cos2 - Taiho</v>
      </c>
      <c r="C4079" s="1" t="str">
        <f>IF('📋 MIỂNG TNC'!A55="","","Miểng")</f>
        <v>Miểng</v>
      </c>
      <c r="D4079" s="1" t="str">
        <f>IF('📋 MIỂNG TNC'!A55="","",'📋 MIỂNG TNC'!H55)</f>
        <v>Bộ</v>
      </c>
      <c r="E4079" s="13">
        <f>IF('📋 MIỂNG TNC'!A55="","",'📋 MIỂNG TNC'!I55)</f>
        <v>0</v>
      </c>
      <c r="F4079" s="13">
        <f>IF('📋 MIỂNG TNC'!A55="","",'📋 MIỂNG TNC'!J55)</f>
        <v>0</v>
      </c>
      <c r="G4079" s="13">
        <f>IF('📋 MIỂNG TNC'!A55="","",'📋 MIỂNG TNC'!K55)</f>
        <v>0</v>
      </c>
      <c r="H4079" s="1">
        <f>IF('📋 MIỂNG TNC'!A55="","",'📋 MIỂNG TNC'!L55)</f>
        <v>0</v>
      </c>
      <c r="I4079" s="1">
        <f>IF('📋 MIỂNG TNC'!A55="","",'📋 MIỂNG TNC'!M55)</f>
        <v>0</v>
      </c>
      <c r="J4079" s="1" t="str">
        <f>IF('📋 MIỂNG TNC'!A55="","",'📋 MIỂNG TNC'!D55)</f>
        <v>124</v>
      </c>
      <c r="L4079" s="1">
        <f>N(L4078)+IF(AND('🔎 TRA CỨU NHANH'!$C$2&lt;&gt;"",OR(ISNUMBER(SEARCH('🔎 TRA CỨU NHANH'!$C$2,$A4079)),ISNUMBER(SEARCH('🔎 TRA CỨU NHANH'!$C$2,$B4079)))),1,0)</f>
        <v>0</v>
      </c>
      <c r="M4079" s="1" t="str">
        <f t="shared" si="126"/>
        <v/>
      </c>
      <c r="N4079" s="1">
        <f>N(N4078)+IF(AND('💰 BÁO GIÁ'!$C$27&lt;&gt;"",OR(ISNUMBER(SEARCH('💰 BÁO GIÁ'!$C$27,$A4079)),ISNUMBER(SEARCH('💰 BÁO GIÁ'!$C$27,$B4079)))),1,0)</f>
        <v>0</v>
      </c>
      <c r="O4079" s="1" t="str">
        <f t="shared" si="127"/>
        <v/>
      </c>
    </row>
    <row r="4080" customHeight="1" spans="1:15">
      <c r="A4080" s="1" t="str">
        <f>IF('📋 MIỂNG TNC'!A56="","",'📋 MIỂNG TNC'!A56)</f>
        <v>HH078226</v>
      </c>
      <c r="B4080" s="1" t="str">
        <f>IF('📋 MIỂNG TNC'!A56="","",'📋 MIỂNG TNC'!Q56)</f>
        <v>Bạc miểng EK100/ K13D Cos0 - TAIHO</v>
      </c>
      <c r="C4080" s="1" t="str">
        <f>IF('📋 MIỂNG TNC'!A56="","","Miểng")</f>
        <v>Miểng</v>
      </c>
      <c r="D4080" s="1" t="str">
        <f>IF('📋 MIỂNG TNC'!A56="","",'📋 MIỂNG TNC'!H56)</f>
        <v>Bộ</v>
      </c>
      <c r="E4080" s="13">
        <f>IF('📋 MIỂNG TNC'!A56="","",'📋 MIỂNG TNC'!I56)</f>
        <v>0</v>
      </c>
      <c r="F4080" s="13">
        <f>IF('📋 MIỂNG TNC'!A56="","",'📋 MIỂNG TNC'!J56)</f>
        <v>0</v>
      </c>
      <c r="G4080" s="13">
        <f>IF('📋 MIỂNG TNC'!A56="","",'📋 MIỂNG TNC'!K56)</f>
        <v>0</v>
      </c>
      <c r="H4080" s="1">
        <f>IF('📋 MIỂNG TNC'!A56="","",'📋 MIỂNG TNC'!L56)</f>
        <v>0</v>
      </c>
      <c r="I4080" s="1">
        <f>IF('📋 MIỂNG TNC'!A56="","",'📋 MIỂNG TNC'!M56)</f>
        <v>0</v>
      </c>
      <c r="J4080" s="1" t="str">
        <f>IF('📋 MIỂNG TNC'!A56="","",'📋 MIỂNG TNC'!D56)</f>
        <v>137</v>
      </c>
      <c r="L4080" s="1">
        <f>N(L4079)+IF(AND('🔎 TRA CỨU NHANH'!$C$2&lt;&gt;"",OR(ISNUMBER(SEARCH('🔎 TRA CỨU NHANH'!$C$2,$A4080)),ISNUMBER(SEARCH('🔎 TRA CỨU NHANH'!$C$2,$B4080)))),1,0)</f>
        <v>0</v>
      </c>
      <c r="M4080" s="1" t="str">
        <f t="shared" si="126"/>
        <v/>
      </c>
      <c r="N4080" s="1">
        <f>N(N4079)+IF(AND('💰 BÁO GIÁ'!$C$27&lt;&gt;"",OR(ISNUMBER(SEARCH('💰 BÁO GIÁ'!$C$27,$A4080)),ISNUMBER(SEARCH('💰 BÁO GIÁ'!$C$27,$B4080)))),1,0)</f>
        <v>0</v>
      </c>
      <c r="O4080" s="1" t="str">
        <f t="shared" si="127"/>
        <v/>
      </c>
    </row>
    <row r="4081" customHeight="1" spans="1:15">
      <c r="A4081" s="1" t="str">
        <f>IF('📋 MIỂNG TNC'!A57="","",'📋 MIỂNG TNC'!A57)</f>
        <v>HH071058</v>
      </c>
      <c r="B4081" s="1" t="str">
        <f>IF('📋 MIỂNG TNC'!A57="","",'📋 MIỂNG TNC'!Q57)</f>
        <v>Bạc miểng EF750/ F17C/ F17E/ F20C Cos0 - TAIHO</v>
      </c>
      <c r="C4081" s="1" t="str">
        <f>IF('📋 MIỂNG TNC'!A57="","","Miểng")</f>
        <v>Miểng</v>
      </c>
      <c r="D4081" s="1" t="str">
        <f>IF('📋 MIỂNG TNC'!A57="","",'📋 MIỂNG TNC'!H57)</f>
        <v>Bộ</v>
      </c>
      <c r="E4081" s="13">
        <f>IF('📋 MIỂNG TNC'!A57="","",'📋 MIỂNG TNC'!I57)</f>
        <v>0</v>
      </c>
      <c r="F4081" s="13">
        <f>IF('📋 MIỂNG TNC'!A57="","",'📋 MIỂNG TNC'!J57)</f>
        <v>0</v>
      </c>
      <c r="G4081" s="13">
        <f>IF('📋 MIỂNG TNC'!A57="","",'📋 MIỂNG TNC'!K57)</f>
        <v>0</v>
      </c>
      <c r="H4081" s="1">
        <f>IF('📋 MIỂNG TNC'!A57="","",'📋 MIỂNG TNC'!L57)</f>
        <v>0</v>
      </c>
      <c r="I4081" s="1">
        <f>IF('📋 MIỂNG TNC'!A57="","",'📋 MIỂNG TNC'!M57)</f>
        <v>0</v>
      </c>
      <c r="J4081" s="1" t="str">
        <f>IF('📋 MIỂNG TNC'!A57="","",'📋 MIỂNG TNC'!D57)</f>
        <v>139</v>
      </c>
      <c r="L4081" s="1">
        <f>N(L4080)+IF(AND('🔎 TRA CỨU NHANH'!$C$2&lt;&gt;"",OR(ISNUMBER(SEARCH('🔎 TRA CỨU NHANH'!$C$2,$A4081)),ISNUMBER(SEARCH('🔎 TRA CỨU NHANH'!$C$2,$B4081)))),1,0)</f>
        <v>0</v>
      </c>
      <c r="M4081" s="1" t="str">
        <f t="shared" si="126"/>
        <v/>
      </c>
      <c r="N4081" s="1">
        <f>N(N4080)+IF(AND('💰 BÁO GIÁ'!$C$27&lt;&gt;"",OR(ISNUMBER(SEARCH('💰 BÁO GIÁ'!$C$27,$A4081)),ISNUMBER(SEARCH('💰 BÁO GIÁ'!$C$27,$B4081)))),1,0)</f>
        <v>0</v>
      </c>
      <c r="O4081" s="1" t="str">
        <f t="shared" si="127"/>
        <v/>
      </c>
    </row>
    <row r="4082" customHeight="1" spans="1:15">
      <c r="A4082" s="1" t="str">
        <f>IF('📋 MIỂNG TNC'!A58="","",'📋 MIỂNG TNC'!A58)</f>
        <v>HH071293</v>
      </c>
      <c r="B4082" s="1" t="str">
        <f>IF('📋 MIỂNG TNC'!A58="","",'📋 MIỂNG TNC'!Q58)</f>
        <v>Bạc miểng EF750/ F17C/ F17E/ F20C Cos1 - TAIHO</v>
      </c>
      <c r="C4082" s="1" t="str">
        <f>IF('📋 MIỂNG TNC'!A58="","","Miểng")</f>
        <v>Miểng</v>
      </c>
      <c r="D4082" s="1" t="str">
        <f>IF('📋 MIỂNG TNC'!A58="","",'📋 MIỂNG TNC'!H58)</f>
        <v>Bộ</v>
      </c>
      <c r="E4082" s="13">
        <f>IF('📋 MIỂNG TNC'!A58="","",'📋 MIỂNG TNC'!I58)</f>
        <v>0</v>
      </c>
      <c r="F4082" s="13">
        <f>IF('📋 MIỂNG TNC'!A58="","",'📋 MIỂNG TNC'!J58)</f>
        <v>0</v>
      </c>
      <c r="G4082" s="13">
        <f>IF('📋 MIỂNG TNC'!A58="","",'📋 MIỂNG TNC'!K58)</f>
        <v>0</v>
      </c>
      <c r="H4082" s="1">
        <f>IF('📋 MIỂNG TNC'!A58="","",'📋 MIỂNG TNC'!L58)</f>
        <v>0</v>
      </c>
      <c r="I4082" s="1">
        <f>IF('📋 MIỂNG TNC'!A58="","",'📋 MIỂNG TNC'!M58)</f>
        <v>0</v>
      </c>
      <c r="J4082" s="1" t="str">
        <f>IF('📋 MIỂNG TNC'!A58="","",'📋 MIỂNG TNC'!D58)</f>
        <v>139</v>
      </c>
      <c r="L4082" s="1">
        <f>N(L4081)+IF(AND('🔎 TRA CỨU NHANH'!$C$2&lt;&gt;"",OR(ISNUMBER(SEARCH('🔎 TRA CỨU NHANH'!$C$2,$A4082)),ISNUMBER(SEARCH('🔎 TRA CỨU NHANH'!$C$2,$B4082)))),1,0)</f>
        <v>0</v>
      </c>
      <c r="M4082" s="1" t="str">
        <f t="shared" si="126"/>
        <v/>
      </c>
      <c r="N4082" s="1">
        <f>N(N4081)+IF(AND('💰 BÁO GIÁ'!$C$27&lt;&gt;"",OR(ISNUMBER(SEARCH('💰 BÁO GIÁ'!$C$27,$A4082)),ISNUMBER(SEARCH('💰 BÁO GIÁ'!$C$27,$B4082)))),1,0)</f>
        <v>0</v>
      </c>
      <c r="O4082" s="1" t="str">
        <f t="shared" si="127"/>
        <v/>
      </c>
    </row>
    <row r="4083" customHeight="1" spans="1:15">
      <c r="A4083" s="1" t="str">
        <f>IF('📋 MIỂNG TNC'!A59="","",'📋 MIỂNG TNC'!A59)</f>
        <v>HH071364</v>
      </c>
      <c r="B4083" s="1" t="str">
        <f>IF('📋 MIỂNG TNC'!A59="","",'📋 MIỂNG TNC'!Q59)</f>
        <v>Bạc miểng EF750/ F17C/ F17E/ F20C Cos2 - TAIHO</v>
      </c>
      <c r="C4083" s="1" t="str">
        <f>IF('📋 MIỂNG TNC'!A59="","","Miểng")</f>
        <v>Miểng</v>
      </c>
      <c r="D4083" s="1" t="str">
        <f>IF('📋 MIỂNG TNC'!A59="","",'📋 MIỂNG TNC'!H59)</f>
        <v>Bộ</v>
      </c>
      <c r="E4083" s="13">
        <f>IF('📋 MIỂNG TNC'!A59="","",'📋 MIỂNG TNC'!I59)</f>
        <v>0</v>
      </c>
      <c r="F4083" s="13">
        <f>IF('📋 MIỂNG TNC'!A59="","",'📋 MIỂNG TNC'!J59)</f>
        <v>0</v>
      </c>
      <c r="G4083" s="13">
        <f>IF('📋 MIỂNG TNC'!A59="","",'📋 MIỂNG TNC'!K59)</f>
        <v>0</v>
      </c>
      <c r="H4083" s="1">
        <f>IF('📋 MIỂNG TNC'!A59="","",'📋 MIỂNG TNC'!L59)</f>
        <v>0</v>
      </c>
      <c r="I4083" s="1">
        <f>IF('📋 MIỂNG TNC'!A59="","",'📋 MIỂNG TNC'!M59)</f>
        <v>0</v>
      </c>
      <c r="J4083" s="1" t="str">
        <f>IF('📋 MIỂNG TNC'!A59="","",'📋 MIỂNG TNC'!D59)</f>
        <v>139</v>
      </c>
      <c r="L4083" s="1">
        <f>N(L4082)+IF(AND('🔎 TRA CỨU NHANH'!$C$2&lt;&gt;"",OR(ISNUMBER(SEARCH('🔎 TRA CỨU NHANH'!$C$2,$A4083)),ISNUMBER(SEARCH('🔎 TRA CỨU NHANH'!$C$2,$B4083)))),1,0)</f>
        <v>0</v>
      </c>
      <c r="M4083" s="1" t="str">
        <f t="shared" si="126"/>
        <v/>
      </c>
      <c r="N4083" s="1">
        <f>N(N4082)+IF(AND('💰 BÁO GIÁ'!$C$27&lt;&gt;"",OR(ISNUMBER(SEARCH('💰 BÁO GIÁ'!$C$27,$A4083)),ISNUMBER(SEARCH('💰 BÁO GIÁ'!$C$27,$B4083)))),1,0)</f>
        <v>0</v>
      </c>
      <c r="O4083" s="1" t="str">
        <f t="shared" si="127"/>
        <v/>
      </c>
    </row>
    <row r="4084" customHeight="1" spans="1:15">
      <c r="A4084" s="1" t="str">
        <f>IF('📋 MIỂNG TNC'!A60="","",'📋 MIỂNG TNC'!A60)</f>
        <v>HH071365</v>
      </c>
      <c r="B4084" s="1" t="str">
        <f>IF('📋 MIỂNG TNC'!A60="","",'📋 MIỂNG TNC'!Q60)</f>
        <v>Bạc miểng EF750/ F17C/ F17E/ F20C Cos3 - TAIHO</v>
      </c>
      <c r="C4084" s="1" t="str">
        <f>IF('📋 MIỂNG TNC'!A60="","","Miểng")</f>
        <v>Miểng</v>
      </c>
      <c r="D4084" s="1" t="str">
        <f>IF('📋 MIỂNG TNC'!A60="","",'📋 MIỂNG TNC'!H60)</f>
        <v>Bộ</v>
      </c>
      <c r="E4084" s="13">
        <f>IF('📋 MIỂNG TNC'!A60="","",'📋 MIỂNG TNC'!I60)</f>
        <v>0</v>
      </c>
      <c r="F4084" s="13">
        <f>IF('📋 MIỂNG TNC'!A60="","",'📋 MIỂNG TNC'!J60)</f>
        <v>0</v>
      </c>
      <c r="G4084" s="13">
        <f>IF('📋 MIỂNG TNC'!A60="","",'📋 MIỂNG TNC'!K60)</f>
        <v>0</v>
      </c>
      <c r="H4084" s="1">
        <f>IF('📋 MIỂNG TNC'!A60="","",'📋 MIỂNG TNC'!L60)</f>
        <v>0</v>
      </c>
      <c r="I4084" s="1">
        <f>IF('📋 MIỂNG TNC'!A60="","",'📋 MIỂNG TNC'!M60)</f>
        <v>0</v>
      </c>
      <c r="J4084" s="1" t="str">
        <f>IF('📋 MIỂNG TNC'!A60="","",'📋 MIỂNG TNC'!D60)</f>
        <v>139</v>
      </c>
      <c r="L4084" s="1">
        <f>N(L4083)+IF(AND('🔎 TRA CỨU NHANH'!$C$2&lt;&gt;"",OR(ISNUMBER(SEARCH('🔎 TRA CỨU NHANH'!$C$2,$A4084)),ISNUMBER(SEARCH('🔎 TRA CỨU NHANH'!$C$2,$B4084)))),1,0)</f>
        <v>0</v>
      </c>
      <c r="M4084" s="1" t="str">
        <f t="shared" si="126"/>
        <v/>
      </c>
      <c r="N4084" s="1">
        <f>N(N4083)+IF(AND('💰 BÁO GIÁ'!$C$27&lt;&gt;"",OR(ISNUMBER(SEARCH('💰 BÁO GIÁ'!$C$27,$A4084)),ISNUMBER(SEARCH('💰 BÁO GIÁ'!$C$27,$B4084)))),1,0)</f>
        <v>0</v>
      </c>
      <c r="O4084" s="1" t="str">
        <f t="shared" si="127"/>
        <v/>
      </c>
    </row>
    <row r="4085" customHeight="1" spans="1:15">
      <c r="A4085" s="1" t="str">
        <f>IF('📋 MIỂNG TNC'!A61="","",'📋 MIỂNG TNC'!A61)</f>
        <v/>
      </c>
      <c r="B4085" s="1" t="str">
        <f>IF('📋 MIỂNG TNC'!A61="","",'📋 MIỂNG TNC'!Q61)</f>
        <v/>
      </c>
      <c r="C4085" s="1" t="str">
        <f>IF('📋 MIỂNG TNC'!A61="","","Miểng")</f>
        <v/>
      </c>
      <c r="D4085" s="1" t="str">
        <f>IF('📋 MIỂNG TNC'!A61="","",'📋 MIỂNG TNC'!H61)</f>
        <v/>
      </c>
      <c r="E4085" s="1" t="str">
        <f>IF('📋 MIỂNG TNC'!A61="","",'📋 MIỂNG TNC'!I61)</f>
        <v/>
      </c>
      <c r="F4085" s="1" t="str">
        <f>IF('📋 MIỂNG TNC'!A61="","",'📋 MIỂNG TNC'!J61)</f>
        <v/>
      </c>
      <c r="G4085" s="1" t="str">
        <f>IF('📋 MIỂNG TNC'!A61="","",'📋 MIỂNG TNC'!K61)</f>
        <v/>
      </c>
      <c r="H4085" s="1" t="str">
        <f>IF('📋 MIỂNG TNC'!A61="","",'📋 MIỂNG TNC'!L61)</f>
        <v/>
      </c>
      <c r="I4085" s="1" t="str">
        <f>IF('📋 MIỂNG TNC'!A61="","",'📋 MIỂNG TNC'!M61)</f>
        <v/>
      </c>
      <c r="J4085" s="1" t="str">
        <f>IF('📋 MIỂNG TNC'!A61="","",'📋 MIỂNG TNC'!D61)</f>
        <v/>
      </c>
      <c r="L4085" s="1">
        <f>N(L4084)+IF(AND('🔎 TRA CỨU NHANH'!$C$2&lt;&gt;"",OR(ISNUMBER(SEARCH('🔎 TRA CỨU NHANH'!$C$2,$A4085)),ISNUMBER(SEARCH('🔎 TRA CỨU NHANH'!$C$2,$B4085)))),1,0)</f>
        <v>0</v>
      </c>
      <c r="M4085" s="1" t="str">
        <f t="shared" si="126"/>
        <v/>
      </c>
      <c r="N4085" s="1">
        <f>N(N4084)+IF(AND('💰 BÁO GIÁ'!$C$27&lt;&gt;"",OR(ISNUMBER(SEARCH('💰 BÁO GIÁ'!$C$27,$A4085)),ISNUMBER(SEARCH('💰 BÁO GIÁ'!$C$27,$B4085)))),1,0)</f>
        <v>0</v>
      </c>
      <c r="O4085" s="1" t="str">
        <f t="shared" si="127"/>
        <v/>
      </c>
    </row>
    <row r="4086" customHeight="1" spans="1:15">
      <c r="A4086" s="1" t="str">
        <f>IF('📋 MIỂNG TNC'!A62="","",'📋 MIỂNG TNC'!A62)</f>
        <v>HH072170</v>
      </c>
      <c r="B4086" s="1" t="str">
        <f>IF('📋 MIỂNG TNC'!A62="","",'📋 MIỂNG TNC'!Q62)</f>
        <v>Bạc miểng 3KC1/3KA1/3LA1/3LB1 Cos1 - TAIHO</v>
      </c>
      <c r="C4086" s="1" t="str">
        <f>IF('📋 MIỂNG TNC'!A62="","","Miểng")</f>
        <v>Miểng</v>
      </c>
      <c r="D4086" s="1" t="str">
        <f>IF('📋 MIỂNG TNC'!A62="","",'📋 MIỂNG TNC'!H62)</f>
        <v>Bộ</v>
      </c>
      <c r="E4086" s="13">
        <f>IF('📋 MIỂNG TNC'!A62="","",'📋 MIỂNG TNC'!I62)</f>
        <v>0</v>
      </c>
      <c r="F4086" s="13">
        <f>IF('📋 MIỂNG TNC'!A62="","",'📋 MIỂNG TNC'!J62)</f>
        <v>0</v>
      </c>
      <c r="G4086" s="13">
        <f>IF('📋 MIỂNG TNC'!A62="","",'📋 MIỂNG TNC'!K62)</f>
        <v>0</v>
      </c>
      <c r="H4086" s="1">
        <f>IF('📋 MIỂNG TNC'!A62="","",'📋 MIỂNG TNC'!L62)</f>
        <v>0</v>
      </c>
      <c r="I4086" s="1">
        <f>IF('📋 MIỂNG TNC'!A62="","",'📋 MIỂNG TNC'!M62)</f>
        <v>0</v>
      </c>
      <c r="J4086" s="1" t="str">
        <f>IF('📋 MIỂNG TNC'!A62="","",'📋 MIỂNG TNC'!D62)</f>
        <v>74</v>
      </c>
      <c r="L4086" s="1">
        <f>N(L4085)+IF(AND('🔎 TRA CỨU NHANH'!$C$2&lt;&gt;"",OR(ISNUMBER(SEARCH('🔎 TRA CỨU NHANH'!$C$2,$A4086)),ISNUMBER(SEARCH('🔎 TRA CỨU NHANH'!$C$2,$B4086)))),1,0)</f>
        <v>0</v>
      </c>
      <c r="M4086" s="1" t="str">
        <f t="shared" si="126"/>
        <v/>
      </c>
      <c r="N4086" s="1">
        <f>N(N4085)+IF(AND('💰 BÁO GIÁ'!$C$27&lt;&gt;"",OR(ISNUMBER(SEARCH('💰 BÁO GIÁ'!$C$27,$A4086)),ISNUMBER(SEARCH('💰 BÁO GIÁ'!$C$27,$B4086)))),1,0)</f>
        <v>0</v>
      </c>
      <c r="O4086" s="1" t="str">
        <f t="shared" si="127"/>
        <v/>
      </c>
    </row>
    <row r="4087" customHeight="1" spans="1:15">
      <c r="A4087" s="1" t="str">
        <f>IF('📋 MIỂNG TNC'!A63="","",'📋 MIỂNG TNC'!A63)</f>
        <v>HH073529</v>
      </c>
      <c r="B4087" s="1" t="str">
        <f>IF('📋 MIỂNG TNC'!A63="","",'📋 MIỂNG TNC'!Q63)</f>
        <v>Bạc miểng 3KC1/3KA1/3LA1/3LB1 Cos2 - TAIHO</v>
      </c>
      <c r="C4087" s="1" t="str">
        <f>IF('📋 MIỂNG TNC'!A63="","","Miểng")</f>
        <v>Miểng</v>
      </c>
      <c r="D4087" s="1" t="str">
        <f>IF('📋 MIỂNG TNC'!A63="","",'📋 MIỂNG TNC'!H63)</f>
        <v>Bộ</v>
      </c>
      <c r="E4087" s="13">
        <f>IF('📋 MIỂNG TNC'!A63="","",'📋 MIỂNG TNC'!I63)</f>
        <v>0</v>
      </c>
      <c r="F4087" s="13">
        <f>IF('📋 MIỂNG TNC'!A63="","",'📋 MIỂNG TNC'!J63)</f>
        <v>0</v>
      </c>
      <c r="G4087" s="13">
        <f>IF('📋 MIỂNG TNC'!A63="","",'📋 MIỂNG TNC'!K63)</f>
        <v>0</v>
      </c>
      <c r="H4087" s="1">
        <f>IF('📋 MIỂNG TNC'!A63="","",'📋 MIỂNG TNC'!L63)</f>
        <v>0</v>
      </c>
      <c r="I4087" s="1">
        <f>IF('📋 MIỂNG TNC'!A63="","",'📋 MIỂNG TNC'!M63)</f>
        <v>0</v>
      </c>
      <c r="J4087" s="1" t="str">
        <f>IF('📋 MIỂNG TNC'!A63="","",'📋 MIỂNG TNC'!D63)</f>
        <v>74</v>
      </c>
      <c r="L4087" s="1">
        <f>N(L4086)+IF(AND('🔎 TRA CỨU NHANH'!$C$2&lt;&gt;"",OR(ISNUMBER(SEARCH('🔎 TRA CỨU NHANH'!$C$2,$A4087)),ISNUMBER(SEARCH('🔎 TRA CỨU NHANH'!$C$2,$B4087)))),1,0)</f>
        <v>0</v>
      </c>
      <c r="M4087" s="1" t="str">
        <f t="shared" si="126"/>
        <v/>
      </c>
      <c r="N4087" s="1">
        <f>N(N4086)+IF(AND('💰 BÁO GIÁ'!$C$27&lt;&gt;"",OR(ISNUMBER(SEARCH('💰 BÁO GIÁ'!$C$27,$A4087)),ISNUMBER(SEARCH('💰 BÁO GIÁ'!$C$27,$B4087)))),1,0)</f>
        <v>0</v>
      </c>
      <c r="O4087" s="1" t="str">
        <f t="shared" si="127"/>
        <v/>
      </c>
    </row>
    <row r="4088" customHeight="1" spans="1:15">
      <c r="A4088" s="1" t="str">
        <f>IF('📋 MIỂNG TNC'!A64="","",'📋 MIỂNG TNC'!A64)</f>
        <v>HH0664</v>
      </c>
      <c r="B4088" s="1" t="str">
        <f>IF('📋 MIỂNG TNC'!A64="","",'📋 MIỂNG TNC'!Q64)</f>
        <v>Bạc miểng 4FE1/4FB1/4FC1 Cos0 - TAIHO</v>
      </c>
      <c r="C4088" s="1" t="str">
        <f>IF('📋 MIỂNG TNC'!A64="","","Miểng")</f>
        <v>Miểng</v>
      </c>
      <c r="D4088" s="1" t="str">
        <f>IF('📋 MIỂNG TNC'!A64="","",'📋 MIỂNG TNC'!H64)</f>
        <v>Bộ</v>
      </c>
      <c r="E4088" s="13">
        <f>IF('📋 MIỂNG TNC'!A64="","",'📋 MIỂNG TNC'!I64)</f>
        <v>0</v>
      </c>
      <c r="F4088" s="13">
        <f>IF('📋 MIỂNG TNC'!A64="","",'📋 MIỂNG TNC'!J64)</f>
        <v>0</v>
      </c>
      <c r="G4088" s="13">
        <f>IF('📋 MIỂNG TNC'!A64="","",'📋 MIỂNG TNC'!K64)</f>
        <v>0</v>
      </c>
      <c r="H4088" s="1">
        <f>IF('📋 MIỂNG TNC'!A64="","",'📋 MIỂNG TNC'!L64)</f>
        <v>0</v>
      </c>
      <c r="I4088" s="1">
        <f>IF('📋 MIỂNG TNC'!A64="","",'📋 MIỂNG TNC'!M64)</f>
        <v>0</v>
      </c>
      <c r="J4088" s="1" t="str">
        <f>IF('📋 MIỂNG TNC'!A64="","",'📋 MIỂNG TNC'!D64)</f>
        <v>76.3</v>
      </c>
      <c r="L4088" s="1">
        <f>N(L4087)+IF(AND('🔎 TRA CỨU NHANH'!$C$2&lt;&gt;"",OR(ISNUMBER(SEARCH('🔎 TRA CỨU NHANH'!$C$2,$A4088)),ISNUMBER(SEARCH('🔎 TRA CỨU NHANH'!$C$2,$B4088)))),1,0)</f>
        <v>0</v>
      </c>
      <c r="M4088" s="1" t="str">
        <f t="shared" si="126"/>
        <v/>
      </c>
      <c r="N4088" s="1">
        <f>N(N4087)+IF(AND('💰 BÁO GIÁ'!$C$27&lt;&gt;"",OR(ISNUMBER(SEARCH('💰 BÁO GIÁ'!$C$27,$A4088)),ISNUMBER(SEARCH('💰 BÁO GIÁ'!$C$27,$B4088)))),1,0)</f>
        <v>0</v>
      </c>
      <c r="O4088" s="1" t="str">
        <f t="shared" si="127"/>
        <v/>
      </c>
    </row>
    <row r="4089" customHeight="1" spans="1:15">
      <c r="A4089" s="1" t="str">
        <f>IF('📋 MIỂNG TNC'!A65="","",'📋 MIỂNG TNC'!A65)</f>
        <v>HH071229</v>
      </c>
      <c r="B4089" s="1" t="str">
        <f>IF('📋 MIỂNG TNC'!A65="","",'📋 MIỂNG TNC'!Q65)</f>
        <v>Bạc miểng 3KR1/3KR2 (M512A + R4508A) Cos0 - DAIDO NHẬT</v>
      </c>
      <c r="C4089" s="1" t="str">
        <f>IF('📋 MIỂNG TNC'!A65="","","Miểng")</f>
        <v>Miểng</v>
      </c>
      <c r="D4089" s="1" t="str">
        <f>IF('📋 MIỂNG TNC'!A65="","",'📋 MIỂNG TNC'!H65)</f>
        <v>Bộ</v>
      </c>
      <c r="E4089" s="13">
        <f>IF('📋 MIỂNG TNC'!A65="","",'📋 MIỂNG TNC'!I65)</f>
        <v>0</v>
      </c>
      <c r="F4089" s="13">
        <f>IF('📋 MIỂNG TNC'!A65="","",'📋 MIỂNG TNC'!J65)</f>
        <v>0</v>
      </c>
      <c r="G4089" s="13">
        <f>IF('📋 MIỂNG TNC'!A65="","",'📋 MIỂNG TNC'!K65)</f>
        <v>0</v>
      </c>
      <c r="H4089" s="1">
        <f>IF('📋 MIỂNG TNC'!A65="","",'📋 MIỂNG TNC'!L65)</f>
        <v>0</v>
      </c>
      <c r="I4089" s="1">
        <f>IF('📋 MIỂNG TNC'!A65="","",'📋 MIỂNG TNC'!M65)</f>
        <v>0</v>
      </c>
      <c r="J4089" s="1" t="str">
        <f>IF('📋 MIỂNG TNC'!A65="","",'📋 MIỂNG TNC'!D65)</f>
        <v>81</v>
      </c>
      <c r="L4089" s="1">
        <f>N(L4088)+IF(AND('🔎 TRA CỨU NHANH'!$C$2&lt;&gt;"",OR(ISNUMBER(SEARCH('🔎 TRA CỨU NHANH'!$C$2,$A4089)),ISNUMBER(SEARCH('🔎 TRA CỨU NHANH'!$C$2,$B4089)))),1,0)</f>
        <v>0</v>
      </c>
      <c r="M4089" s="1" t="str">
        <f t="shared" si="126"/>
        <v/>
      </c>
      <c r="N4089" s="1">
        <f>N(N4088)+IF(AND('💰 BÁO GIÁ'!$C$27&lt;&gt;"",OR(ISNUMBER(SEARCH('💰 BÁO GIÁ'!$C$27,$A4089)),ISNUMBER(SEARCH('💰 BÁO GIÁ'!$C$27,$B4089)))),1,0)</f>
        <v>0</v>
      </c>
      <c r="O4089" s="1" t="str">
        <f t="shared" si="127"/>
        <v/>
      </c>
    </row>
    <row r="4090" customHeight="1" spans="1:15">
      <c r="A4090" s="1" t="str">
        <f>IF('📋 MIỂNG TNC'!A66="","",'📋 MIỂNG TNC'!A66)</f>
        <v>HH071230</v>
      </c>
      <c r="B4090" s="1" t="str">
        <f>IF('📋 MIỂNG TNC'!A66="","",'📋 MIỂNG TNC'!Q66)</f>
        <v>Bạc miểng 3KR1/3KR2 (M512A + R4508A) Cos1 - DAIDO NHẬT</v>
      </c>
      <c r="C4090" s="1" t="str">
        <f>IF('📋 MIỂNG TNC'!A66="","","Miểng")</f>
        <v>Miểng</v>
      </c>
      <c r="D4090" s="1" t="str">
        <f>IF('📋 MIỂNG TNC'!A66="","",'📋 MIỂNG TNC'!H66)</f>
        <v>Bộ</v>
      </c>
      <c r="E4090" s="13">
        <f>IF('📋 MIỂNG TNC'!A66="","",'📋 MIỂNG TNC'!I66)</f>
        <v>0</v>
      </c>
      <c r="F4090" s="13">
        <f>IF('📋 MIỂNG TNC'!A66="","",'📋 MIỂNG TNC'!J66)</f>
        <v>0</v>
      </c>
      <c r="G4090" s="13">
        <f>IF('📋 MIỂNG TNC'!A66="","",'📋 MIỂNG TNC'!K66)</f>
        <v>0</v>
      </c>
      <c r="H4090" s="1">
        <f>IF('📋 MIỂNG TNC'!A66="","",'📋 MIỂNG TNC'!L66)</f>
        <v>0</v>
      </c>
      <c r="I4090" s="1">
        <f>IF('📋 MIỂNG TNC'!A66="","",'📋 MIỂNG TNC'!M66)</f>
        <v>0</v>
      </c>
      <c r="J4090" s="1" t="str">
        <f>IF('📋 MIỂNG TNC'!A66="","",'📋 MIỂNG TNC'!D66)</f>
        <v>81</v>
      </c>
      <c r="L4090" s="1">
        <f>N(L4089)+IF(AND('🔎 TRA CỨU NHANH'!$C$2&lt;&gt;"",OR(ISNUMBER(SEARCH('🔎 TRA CỨU NHANH'!$C$2,$A4090)),ISNUMBER(SEARCH('🔎 TRA CỨU NHANH'!$C$2,$B4090)))),1,0)</f>
        <v>0</v>
      </c>
      <c r="M4090" s="1" t="str">
        <f t="shared" si="126"/>
        <v/>
      </c>
      <c r="N4090" s="1">
        <f>N(N4089)+IF(AND('💰 BÁO GIÁ'!$C$27&lt;&gt;"",OR(ISNUMBER(SEARCH('💰 BÁO GIÁ'!$C$27,$A4090)),ISNUMBER(SEARCH('💰 BÁO GIÁ'!$C$27,$B4090)))),1,0)</f>
        <v>0</v>
      </c>
      <c r="O4090" s="1" t="str">
        <f t="shared" si="127"/>
        <v/>
      </c>
    </row>
    <row r="4091" customHeight="1" spans="1:15">
      <c r="A4091" s="1" t="str">
        <f>IF('📋 MIỂNG TNC'!A67="","",'📋 MIỂNG TNC'!A67)</f>
        <v>HH079020</v>
      </c>
      <c r="B4091" s="1" t="str">
        <f>IF('📋 MIỂNG TNC'!A67="","",'📋 MIỂNG TNC'!Q67)</f>
        <v>Bạc miểng 3KR1/3KR2 Cos2 - TAIHO</v>
      </c>
      <c r="C4091" s="1" t="str">
        <f>IF('📋 MIỂNG TNC'!A67="","","Miểng")</f>
        <v>Miểng</v>
      </c>
      <c r="D4091" s="1" t="str">
        <f>IF('📋 MIỂNG TNC'!A67="","",'📋 MIỂNG TNC'!H67)</f>
        <v>Bộ</v>
      </c>
      <c r="E4091" s="13">
        <f>IF('📋 MIỂNG TNC'!A67="","",'📋 MIỂNG TNC'!I67)</f>
        <v>0</v>
      </c>
      <c r="F4091" s="13">
        <f>IF('📋 MIỂNG TNC'!A67="","",'📋 MIỂNG TNC'!J67)</f>
        <v>0</v>
      </c>
      <c r="G4091" s="13">
        <f>IF('📋 MIỂNG TNC'!A67="","",'📋 MIỂNG TNC'!K67)</f>
        <v>0</v>
      </c>
      <c r="H4091" s="1">
        <f>IF('📋 MIỂNG TNC'!A67="","",'📋 MIỂNG TNC'!L67)</f>
        <v>0</v>
      </c>
      <c r="I4091" s="1">
        <f>IF('📋 MIỂNG TNC'!A67="","",'📋 MIỂNG TNC'!M67)</f>
        <v>0</v>
      </c>
      <c r="J4091" s="1" t="str">
        <f>IF('📋 MIỂNG TNC'!A67="","",'📋 MIỂNG TNC'!D67)</f>
        <v>81</v>
      </c>
      <c r="L4091" s="1">
        <f>N(L4090)+IF(AND('🔎 TRA CỨU NHANH'!$C$2&lt;&gt;"",OR(ISNUMBER(SEARCH('🔎 TRA CỨU NHANH'!$C$2,$A4091)),ISNUMBER(SEARCH('🔎 TRA CỨU NHANH'!$C$2,$B4091)))),1,0)</f>
        <v>0</v>
      </c>
      <c r="M4091" s="1" t="str">
        <f t="shared" si="126"/>
        <v/>
      </c>
      <c r="N4091" s="1">
        <f>N(N4090)+IF(AND('💰 BÁO GIÁ'!$C$27&lt;&gt;"",OR(ISNUMBER(SEARCH('💰 BÁO GIÁ'!$C$27,$A4091)),ISNUMBER(SEARCH('💰 BÁO GIÁ'!$C$27,$B4091)))),1,0)</f>
        <v>0</v>
      </c>
      <c r="O4091" s="1" t="str">
        <f t="shared" si="127"/>
        <v/>
      </c>
    </row>
    <row r="4092" customHeight="1" spans="1:15">
      <c r="A4092" s="1" t="str">
        <f>IF('📋 MIỂNG TNC'!A68="","",'📋 MIỂNG TNC'!A68)</f>
        <v>HH00031</v>
      </c>
      <c r="B4092" s="1" t="str">
        <f>IF('📋 MIỂNG TNC'!A68="","",'📋 MIỂNG TNC'!Q68)</f>
        <v>Bạc miểng 3LD1 (M4550A + R4508A) cos0 - DAIDO NHẬT</v>
      </c>
      <c r="C4092" s="1" t="str">
        <f>IF('📋 MIỂNG TNC'!A68="","","Miểng")</f>
        <v>Miểng</v>
      </c>
      <c r="D4092" s="1" t="str">
        <f>IF('📋 MIỂNG TNC'!A68="","",'📋 MIỂNG TNC'!H68)</f>
        <v>Bộ</v>
      </c>
      <c r="E4092" s="13">
        <f>IF('📋 MIỂNG TNC'!A68="","",'📋 MIỂNG TNC'!I68)</f>
        <v>0</v>
      </c>
      <c r="F4092" s="13">
        <f>IF('📋 MIỂNG TNC'!A68="","",'📋 MIỂNG TNC'!J68)</f>
        <v>0</v>
      </c>
      <c r="G4092" s="13">
        <f>IF('📋 MIỂNG TNC'!A68="","",'📋 MIỂNG TNC'!K68)</f>
        <v>0</v>
      </c>
      <c r="H4092" s="1">
        <f>IF('📋 MIỂNG TNC'!A68="","",'📋 MIỂNG TNC'!L68)</f>
        <v>0</v>
      </c>
      <c r="I4092" s="1">
        <f>IF('📋 MIỂNG TNC'!A68="","",'📋 MIỂNG TNC'!M68)</f>
        <v>0</v>
      </c>
      <c r="J4092" s="1" t="str">
        <f>IF('📋 MIỂNG TNC'!A68="","",'📋 MIỂNG TNC'!D68)</f>
        <v>83</v>
      </c>
      <c r="L4092" s="1">
        <f>N(L4091)+IF(AND('🔎 TRA CỨU NHANH'!$C$2&lt;&gt;"",OR(ISNUMBER(SEARCH('🔎 TRA CỨU NHANH'!$C$2,$A4092)),ISNUMBER(SEARCH('🔎 TRA CỨU NHANH'!$C$2,$B4092)))),1,0)</f>
        <v>0</v>
      </c>
      <c r="M4092" s="1" t="str">
        <f t="shared" si="126"/>
        <v/>
      </c>
      <c r="N4092" s="1">
        <f>N(N4091)+IF(AND('💰 BÁO GIÁ'!$C$27&lt;&gt;"",OR(ISNUMBER(SEARCH('💰 BÁO GIÁ'!$C$27,$A4092)),ISNUMBER(SEARCH('💰 BÁO GIÁ'!$C$27,$B4092)))),1,0)</f>
        <v>0</v>
      </c>
      <c r="O4092" s="1" t="str">
        <f t="shared" si="127"/>
        <v/>
      </c>
    </row>
    <row r="4093" customHeight="1" spans="1:15">
      <c r="A4093" s="1" t="str">
        <f>IF('📋 MIỂNG TNC'!A69="","",'📋 MIỂNG TNC'!A69)</f>
        <v>HH073550</v>
      </c>
      <c r="B4093" s="1" t="str">
        <f>IF('📋 MIỂNG TNC'!A69="","",'📋 MIỂNG TNC'!Q69)</f>
        <v>Bạc miểng 3LD1 (M4550A + R4508A) cos1 - DAIDO NHẬT</v>
      </c>
      <c r="C4093" s="1" t="str">
        <f>IF('📋 MIỂNG TNC'!A69="","","Miểng")</f>
        <v>Miểng</v>
      </c>
      <c r="D4093" s="1" t="str">
        <f>IF('📋 MIỂNG TNC'!A69="","",'📋 MIỂNG TNC'!H69)</f>
        <v>Bộ</v>
      </c>
      <c r="E4093" s="13">
        <f>IF('📋 MIỂNG TNC'!A69="","",'📋 MIỂNG TNC'!I69)</f>
        <v>0</v>
      </c>
      <c r="F4093" s="13">
        <f>IF('📋 MIỂNG TNC'!A69="","",'📋 MIỂNG TNC'!J69)</f>
        <v>0</v>
      </c>
      <c r="G4093" s="13">
        <f>IF('📋 MIỂNG TNC'!A69="","",'📋 MIỂNG TNC'!K69)</f>
        <v>0</v>
      </c>
      <c r="H4093" s="1">
        <f>IF('📋 MIỂNG TNC'!A69="","",'📋 MIỂNG TNC'!L69)</f>
        <v>0</v>
      </c>
      <c r="I4093" s="1">
        <f>IF('📋 MIỂNG TNC'!A69="","",'📋 MIỂNG TNC'!M69)</f>
        <v>0</v>
      </c>
      <c r="J4093" s="1" t="str">
        <f>IF('📋 MIỂNG TNC'!A69="","",'📋 MIỂNG TNC'!D69)</f>
        <v>83</v>
      </c>
      <c r="L4093" s="1">
        <f>N(L4092)+IF(AND('🔎 TRA CỨU NHANH'!$C$2&lt;&gt;"",OR(ISNUMBER(SEARCH('🔎 TRA CỨU NHANH'!$C$2,$A4093)),ISNUMBER(SEARCH('🔎 TRA CỨU NHANH'!$C$2,$B4093)))),1,0)</f>
        <v>0</v>
      </c>
      <c r="M4093" s="1" t="str">
        <f t="shared" si="126"/>
        <v/>
      </c>
      <c r="N4093" s="1">
        <f>N(N4092)+IF(AND('💰 BÁO GIÁ'!$C$27&lt;&gt;"",OR(ISNUMBER(SEARCH('💰 BÁO GIÁ'!$C$27,$A4093)),ISNUMBER(SEARCH('💰 BÁO GIÁ'!$C$27,$B4093)))),1,0)</f>
        <v>0</v>
      </c>
      <c r="O4093" s="1" t="str">
        <f t="shared" si="127"/>
        <v/>
      </c>
    </row>
    <row r="4094" customHeight="1" spans="1:15">
      <c r="A4094" s="1" t="str">
        <f>IF('📋 MIỂNG TNC'!A70="","",'📋 MIỂNG TNC'!A70)</f>
        <v>HH080520</v>
      </c>
      <c r="B4094" s="1" t="str">
        <f>IF('📋 MIỂNG TNC'!A70="","",'📋 MIỂNG TNC'!Q70)</f>
        <v>Miểng baze 4LE1 cos0 - TDC - M4510A</v>
      </c>
      <c r="C4094" s="1" t="str">
        <f>IF('📋 MIỂNG TNC'!A70="","","Miểng")</f>
        <v>Miểng</v>
      </c>
      <c r="D4094" s="1" t="str">
        <f>IF('📋 MIỂNG TNC'!A70="","",'📋 MIỂNG TNC'!H70)</f>
        <v>Bộ</v>
      </c>
      <c r="E4094" s="13">
        <f>IF('📋 MIỂNG TNC'!A70="","",'📋 MIỂNG TNC'!I70)</f>
        <v>0</v>
      </c>
      <c r="F4094" s="13">
        <f>IF('📋 MIỂNG TNC'!A70="","",'📋 MIỂNG TNC'!J70)</f>
        <v>0</v>
      </c>
      <c r="G4094" s="13">
        <f>IF('📋 MIỂNG TNC'!A70="","",'📋 MIỂNG TNC'!K70)</f>
        <v>0</v>
      </c>
      <c r="H4094" s="1">
        <f>IF('📋 MIỂNG TNC'!A70="","",'📋 MIỂNG TNC'!L70)</f>
        <v>0</v>
      </c>
      <c r="I4094" s="1">
        <f>IF('📋 MIỂNG TNC'!A70="","",'📋 MIỂNG TNC'!M70)</f>
        <v>0</v>
      </c>
      <c r="J4094" s="1" t="str">
        <f>IF('📋 MIỂNG TNC'!A70="","",'📋 MIỂNG TNC'!D70)</f>
        <v>85</v>
      </c>
      <c r="L4094" s="1">
        <f>N(L4093)+IF(AND('🔎 TRA CỨU NHANH'!$C$2&lt;&gt;"",OR(ISNUMBER(SEARCH('🔎 TRA CỨU NHANH'!$C$2,$A4094)),ISNUMBER(SEARCH('🔎 TRA CỨU NHANH'!$C$2,$B4094)))),1,0)</f>
        <v>0</v>
      </c>
      <c r="M4094" s="1" t="str">
        <f t="shared" si="126"/>
        <v/>
      </c>
      <c r="N4094" s="1">
        <f>N(N4093)+IF(AND('💰 BÁO GIÁ'!$C$27&lt;&gt;"",OR(ISNUMBER(SEARCH('💰 BÁO GIÁ'!$C$27,$A4094)),ISNUMBER(SEARCH('💰 BÁO GIÁ'!$C$27,$B4094)))),1,0)</f>
        <v>0</v>
      </c>
      <c r="O4094" s="1" t="str">
        <f t="shared" si="127"/>
        <v/>
      </c>
    </row>
    <row r="4095" customHeight="1" spans="1:15">
      <c r="A4095" s="1" t="str">
        <f>IF('📋 MIỂNG TNC'!A71="","",'📋 MIỂNG TNC'!A71)</f>
        <v>HH080541</v>
      </c>
      <c r="B4095" s="1" t="str">
        <f>IF('📋 MIỂNG TNC'!A71="","",'📋 MIỂNG TNC'!Q71)</f>
        <v>Miểng dên 4LE1 cos0 - TDC - R4515A</v>
      </c>
      <c r="C4095" s="1" t="str">
        <f>IF('📋 MIỂNG TNC'!A71="","","Miểng")</f>
        <v>Miểng</v>
      </c>
      <c r="D4095" s="1" t="str">
        <f>IF('📋 MIỂNG TNC'!A71="","",'📋 MIỂNG TNC'!H71)</f>
        <v>Bộ</v>
      </c>
      <c r="E4095" s="13">
        <f>IF('📋 MIỂNG TNC'!A71="","",'📋 MIỂNG TNC'!I71)</f>
        <v>0</v>
      </c>
      <c r="F4095" s="13">
        <f>IF('📋 MIỂNG TNC'!A71="","",'📋 MIỂNG TNC'!J71)</f>
        <v>0</v>
      </c>
      <c r="G4095" s="13">
        <f>IF('📋 MIỂNG TNC'!A71="","",'📋 MIỂNG TNC'!K71)</f>
        <v>0</v>
      </c>
      <c r="H4095" s="1">
        <f>IF('📋 MIỂNG TNC'!A71="","",'📋 MIỂNG TNC'!L71)</f>
        <v>0</v>
      </c>
      <c r="I4095" s="1">
        <f>IF('📋 MIỂNG TNC'!A71="","",'📋 MIỂNG TNC'!M71)</f>
        <v>0</v>
      </c>
      <c r="J4095" s="1" t="str">
        <f>IF('📋 MIỂNG TNC'!A71="","",'📋 MIỂNG TNC'!D71)</f>
        <v>85</v>
      </c>
      <c r="L4095" s="1">
        <f>N(L4094)+IF(AND('🔎 TRA CỨU NHANH'!$C$2&lt;&gt;"",OR(ISNUMBER(SEARCH('🔎 TRA CỨU NHANH'!$C$2,$A4095)),ISNUMBER(SEARCH('🔎 TRA CỨU NHANH'!$C$2,$B4095)))),1,0)</f>
        <v>0</v>
      </c>
      <c r="M4095" s="1" t="str">
        <f t="shared" si="126"/>
        <v/>
      </c>
      <c r="N4095" s="1">
        <f>N(N4094)+IF(AND('💰 BÁO GIÁ'!$C$27&lt;&gt;"",OR(ISNUMBER(SEARCH('💰 BÁO GIÁ'!$C$27,$A4095)),ISNUMBER(SEARCH('💰 BÁO GIÁ'!$C$27,$B4095)))),1,0)</f>
        <v>0</v>
      </c>
      <c r="O4095" s="1" t="str">
        <f t="shared" si="127"/>
        <v/>
      </c>
    </row>
    <row r="4096" customHeight="1" spans="1:15">
      <c r="A4096" s="1" t="str">
        <f>IF('📋 MIỂNG TNC'!A72="","",'📋 MIỂNG TNC'!A72)</f>
        <v>HH073054</v>
      </c>
      <c r="B4096" s="1" t="str">
        <f>IF('📋 MIỂNG TNC'!A72="","",'📋 MIỂNG TNC'!Q72)</f>
        <v>Bạc miểng 4LE2 (M4510A + R4510A) cos0 - DAIDO NHẬT</v>
      </c>
      <c r="C4096" s="1" t="str">
        <f>IF('📋 MIỂNG TNC'!A72="","","Miểng")</f>
        <v>Miểng</v>
      </c>
      <c r="D4096" s="1" t="str">
        <f>IF('📋 MIỂNG TNC'!A72="","",'📋 MIỂNG TNC'!H72)</f>
        <v>Bộ</v>
      </c>
      <c r="E4096" s="13">
        <f>IF('📋 MIỂNG TNC'!A72="","",'📋 MIỂNG TNC'!I72)</f>
        <v>0</v>
      </c>
      <c r="F4096" s="13">
        <f>IF('📋 MIỂNG TNC'!A72="","",'📋 MIỂNG TNC'!J72)</f>
        <v>0</v>
      </c>
      <c r="G4096" s="13">
        <f>IF('📋 MIỂNG TNC'!A72="","",'📋 MIỂNG TNC'!K72)</f>
        <v>0</v>
      </c>
      <c r="H4096" s="1">
        <f>IF('📋 MIỂNG TNC'!A72="","",'📋 MIỂNG TNC'!L72)</f>
        <v>0</v>
      </c>
      <c r="I4096" s="1">
        <f>IF('📋 MIỂNG TNC'!A72="","",'📋 MIỂNG TNC'!M72)</f>
        <v>0</v>
      </c>
      <c r="J4096" s="1" t="str">
        <f>IF('📋 MIỂNG TNC'!A72="","",'📋 MIỂNG TNC'!D72)</f>
        <v>85</v>
      </c>
      <c r="L4096" s="1">
        <f>N(L4095)+IF(AND('🔎 TRA CỨU NHANH'!$C$2&lt;&gt;"",OR(ISNUMBER(SEARCH('🔎 TRA CỨU NHANH'!$C$2,$A4096)),ISNUMBER(SEARCH('🔎 TRA CỨU NHANH'!$C$2,$B4096)))),1,0)</f>
        <v>0</v>
      </c>
      <c r="M4096" s="1" t="str">
        <f t="shared" si="126"/>
        <v/>
      </c>
      <c r="N4096" s="1">
        <f>N(N4095)+IF(AND('💰 BÁO GIÁ'!$C$27&lt;&gt;"",OR(ISNUMBER(SEARCH('💰 BÁO GIÁ'!$C$27,$A4096)),ISNUMBER(SEARCH('💰 BÁO GIÁ'!$C$27,$B4096)))),1,0)</f>
        <v>0</v>
      </c>
      <c r="O4096" s="1" t="str">
        <f t="shared" si="127"/>
        <v/>
      </c>
    </row>
    <row r="4097" customHeight="1" spans="1:15">
      <c r="A4097" s="1" t="str">
        <f>IF('📋 MIỂNG TNC'!A73="","",'📋 MIỂNG TNC'!A73)</f>
        <v>HH078758</v>
      </c>
      <c r="B4097" s="1" t="str">
        <f>IF('📋 MIỂNG TNC'!A73="","",'📋 MIỂNG TNC'!Q73)</f>
        <v>Bạc miểng 4LE2 cos0 - TAIHO</v>
      </c>
      <c r="C4097" s="1" t="str">
        <f>IF('📋 MIỂNG TNC'!A73="","","Miểng")</f>
        <v>Miểng</v>
      </c>
      <c r="D4097" s="1" t="str">
        <f>IF('📋 MIỂNG TNC'!A73="","",'📋 MIỂNG TNC'!H73)</f>
        <v>Bộ</v>
      </c>
      <c r="E4097" s="13">
        <f>IF('📋 MIỂNG TNC'!A73="","",'📋 MIỂNG TNC'!I73)</f>
        <v>0</v>
      </c>
      <c r="F4097" s="13">
        <f>IF('📋 MIỂNG TNC'!A73="","",'📋 MIỂNG TNC'!J73)</f>
        <v>0</v>
      </c>
      <c r="G4097" s="13">
        <f>IF('📋 MIỂNG TNC'!A73="","",'📋 MIỂNG TNC'!K73)</f>
        <v>0</v>
      </c>
      <c r="H4097" s="1">
        <f>IF('📋 MIỂNG TNC'!A73="","",'📋 MIỂNG TNC'!L73)</f>
        <v>0</v>
      </c>
      <c r="I4097" s="1">
        <f>IF('📋 MIỂNG TNC'!A73="","",'📋 MIỂNG TNC'!M73)</f>
        <v>0</v>
      </c>
      <c r="J4097" s="1" t="str">
        <f>IF('📋 MIỂNG TNC'!A73="","",'📋 MIỂNG TNC'!D73)</f>
        <v>85</v>
      </c>
      <c r="L4097" s="1">
        <f>N(L4096)+IF(AND('🔎 TRA CỨU NHANH'!$C$2&lt;&gt;"",OR(ISNUMBER(SEARCH('🔎 TRA CỨU NHANH'!$C$2,$A4097)),ISNUMBER(SEARCH('🔎 TRA CỨU NHANH'!$C$2,$B4097)))),1,0)</f>
        <v>0</v>
      </c>
      <c r="M4097" s="1" t="str">
        <f t="shared" si="126"/>
        <v/>
      </c>
      <c r="N4097" s="1">
        <f>N(N4096)+IF(AND('💰 BÁO GIÁ'!$C$27&lt;&gt;"",OR(ISNUMBER(SEARCH('💰 BÁO GIÁ'!$C$27,$A4097)),ISNUMBER(SEARCH('💰 BÁO GIÁ'!$C$27,$B4097)))),1,0)</f>
        <v>0</v>
      </c>
      <c r="O4097" s="1" t="str">
        <f t="shared" si="127"/>
        <v/>
      </c>
    </row>
    <row r="4098" customHeight="1" spans="1:15">
      <c r="A4098" s="1" t="str">
        <f>IF('📋 MIỂNG TNC'!A74="","",'📋 MIỂNG TNC'!A74)</f>
        <v>HH080521</v>
      </c>
      <c r="B4098" s="1" t="str">
        <f>IF('📋 MIỂNG TNC'!A74="","",'📋 MIỂNG TNC'!Q74)</f>
        <v>Miểng baze 4LE1 cos1 - TDC - M4510A</v>
      </c>
      <c r="C4098" s="1" t="str">
        <f>IF('📋 MIỂNG TNC'!A74="","","Miểng")</f>
        <v>Miểng</v>
      </c>
      <c r="D4098" s="1" t="str">
        <f>IF('📋 MIỂNG TNC'!A74="","",'📋 MIỂNG TNC'!H74)</f>
        <v>Bộ</v>
      </c>
      <c r="E4098" s="13">
        <f>IF('📋 MIỂNG TNC'!A74="","",'📋 MIỂNG TNC'!I74)</f>
        <v>0</v>
      </c>
      <c r="F4098" s="13">
        <f>IF('📋 MIỂNG TNC'!A74="","",'📋 MIỂNG TNC'!J74)</f>
        <v>0</v>
      </c>
      <c r="G4098" s="13">
        <f>IF('📋 MIỂNG TNC'!A74="","",'📋 MIỂNG TNC'!K74)</f>
        <v>0</v>
      </c>
      <c r="H4098" s="1">
        <f>IF('📋 MIỂNG TNC'!A74="","",'📋 MIỂNG TNC'!L74)</f>
        <v>0</v>
      </c>
      <c r="I4098" s="1">
        <f>IF('📋 MIỂNG TNC'!A74="","",'📋 MIỂNG TNC'!M74)</f>
        <v>0</v>
      </c>
      <c r="J4098" s="1" t="str">
        <f>IF('📋 MIỂNG TNC'!A74="","",'📋 MIỂNG TNC'!D74)</f>
        <v>85</v>
      </c>
      <c r="L4098" s="1">
        <f>N(L4097)+IF(AND('🔎 TRA CỨU NHANH'!$C$2&lt;&gt;"",OR(ISNUMBER(SEARCH('🔎 TRA CỨU NHANH'!$C$2,$A4098)),ISNUMBER(SEARCH('🔎 TRA CỨU NHANH'!$C$2,$B4098)))),1,0)</f>
        <v>0</v>
      </c>
      <c r="M4098" s="1" t="str">
        <f t="shared" ref="M4098:M4161" si="128">IF(L4098&gt;N(L4097),L4098,"")</f>
        <v/>
      </c>
      <c r="N4098" s="1">
        <f>N(N4097)+IF(AND('💰 BÁO GIÁ'!$C$27&lt;&gt;"",OR(ISNUMBER(SEARCH('💰 BÁO GIÁ'!$C$27,$A4098)),ISNUMBER(SEARCH('💰 BÁO GIÁ'!$C$27,$B4098)))),1,0)</f>
        <v>0</v>
      </c>
      <c r="O4098" s="1" t="str">
        <f t="shared" ref="O4098:O4161" si="129">IF(N4098&gt;N(N4097),N4098,"")</f>
        <v/>
      </c>
    </row>
    <row r="4099" customHeight="1" spans="1:15">
      <c r="A4099" s="1" t="str">
        <f>IF('📋 MIỂNG TNC'!A75="","",'📋 MIỂNG TNC'!A75)</f>
        <v>HH080542</v>
      </c>
      <c r="B4099" s="1" t="str">
        <f>IF('📋 MIỂNG TNC'!A75="","",'📋 MIỂNG TNC'!Q75)</f>
        <v>Miểng dên 4LE1 cos1 - TDC - R4515A</v>
      </c>
      <c r="C4099" s="1" t="str">
        <f>IF('📋 MIỂNG TNC'!A75="","","Miểng")</f>
        <v>Miểng</v>
      </c>
      <c r="D4099" s="1" t="str">
        <f>IF('📋 MIỂNG TNC'!A75="","",'📋 MIỂNG TNC'!H75)</f>
        <v>Bộ</v>
      </c>
      <c r="E4099" s="13">
        <f>IF('📋 MIỂNG TNC'!A75="","",'📋 MIỂNG TNC'!I75)</f>
        <v>0</v>
      </c>
      <c r="F4099" s="13">
        <f>IF('📋 MIỂNG TNC'!A75="","",'📋 MIỂNG TNC'!J75)</f>
        <v>0</v>
      </c>
      <c r="G4099" s="13">
        <f>IF('📋 MIỂNG TNC'!A75="","",'📋 MIỂNG TNC'!K75)</f>
        <v>0</v>
      </c>
      <c r="H4099" s="1">
        <f>IF('📋 MIỂNG TNC'!A75="","",'📋 MIỂNG TNC'!L75)</f>
        <v>0</v>
      </c>
      <c r="I4099" s="1">
        <f>IF('📋 MIỂNG TNC'!A75="","",'📋 MIỂNG TNC'!M75)</f>
        <v>0</v>
      </c>
      <c r="J4099" s="1" t="str">
        <f>IF('📋 MIỂNG TNC'!A75="","",'📋 MIỂNG TNC'!D75)</f>
        <v>85</v>
      </c>
      <c r="L4099" s="1">
        <f>N(L4098)+IF(AND('🔎 TRA CỨU NHANH'!$C$2&lt;&gt;"",OR(ISNUMBER(SEARCH('🔎 TRA CỨU NHANH'!$C$2,$A4099)),ISNUMBER(SEARCH('🔎 TRA CỨU NHANH'!$C$2,$B4099)))),1,0)</f>
        <v>0</v>
      </c>
      <c r="M4099" s="1" t="str">
        <f t="shared" si="128"/>
        <v/>
      </c>
      <c r="N4099" s="1">
        <f>N(N4098)+IF(AND('💰 BÁO GIÁ'!$C$27&lt;&gt;"",OR(ISNUMBER(SEARCH('💰 BÁO GIÁ'!$C$27,$A4099)),ISNUMBER(SEARCH('💰 BÁO GIÁ'!$C$27,$B4099)))),1,0)</f>
        <v>0</v>
      </c>
      <c r="O4099" s="1" t="str">
        <f t="shared" si="129"/>
        <v/>
      </c>
    </row>
    <row r="4100" customHeight="1" spans="1:15">
      <c r="A4100" s="1" t="str">
        <f>IF('📋 MIỂNG TNC'!A76="","",'📋 MIỂNG TNC'!A76)</f>
        <v>HH074575</v>
      </c>
      <c r="B4100" s="1" t="str">
        <f>IF('📋 MIỂNG TNC'!A76="","",'📋 MIỂNG TNC'!Q76)</f>
        <v>Bạc miểng 4LE2 (M4510A + R4510A) cos1 - DAIDO NHẬT</v>
      </c>
      <c r="C4100" s="1" t="str">
        <f>IF('📋 MIỂNG TNC'!A76="","","Miểng")</f>
        <v>Miểng</v>
      </c>
      <c r="D4100" s="1" t="str">
        <f>IF('📋 MIỂNG TNC'!A76="","",'📋 MIỂNG TNC'!H76)</f>
        <v>Bộ</v>
      </c>
      <c r="E4100" s="13">
        <f>IF('📋 MIỂNG TNC'!A76="","",'📋 MIỂNG TNC'!I76)</f>
        <v>0</v>
      </c>
      <c r="F4100" s="13">
        <f>IF('📋 MIỂNG TNC'!A76="","",'📋 MIỂNG TNC'!J76)</f>
        <v>0</v>
      </c>
      <c r="G4100" s="13">
        <f>IF('📋 MIỂNG TNC'!A76="","",'📋 MIỂNG TNC'!K76)</f>
        <v>0</v>
      </c>
      <c r="H4100" s="1">
        <f>IF('📋 MIỂNG TNC'!A76="","",'📋 MIỂNG TNC'!L76)</f>
        <v>0</v>
      </c>
      <c r="I4100" s="1">
        <f>IF('📋 MIỂNG TNC'!A76="","",'📋 MIỂNG TNC'!M76)</f>
        <v>0</v>
      </c>
      <c r="J4100" s="1" t="str">
        <f>IF('📋 MIỂNG TNC'!A76="","",'📋 MIỂNG TNC'!D76)</f>
        <v>85</v>
      </c>
      <c r="L4100" s="1">
        <f>N(L4099)+IF(AND('🔎 TRA CỨU NHANH'!$C$2&lt;&gt;"",OR(ISNUMBER(SEARCH('🔎 TRA CỨU NHANH'!$C$2,$A4100)),ISNUMBER(SEARCH('🔎 TRA CỨU NHANH'!$C$2,$B4100)))),1,0)</f>
        <v>0</v>
      </c>
      <c r="M4100" s="1" t="str">
        <f t="shared" si="128"/>
        <v/>
      </c>
      <c r="N4100" s="1">
        <f>N(N4099)+IF(AND('💰 BÁO GIÁ'!$C$27&lt;&gt;"",OR(ISNUMBER(SEARCH('💰 BÁO GIÁ'!$C$27,$A4100)),ISNUMBER(SEARCH('💰 BÁO GIÁ'!$C$27,$B4100)))),1,0)</f>
        <v>0</v>
      </c>
      <c r="O4100" s="1" t="str">
        <f t="shared" si="129"/>
        <v/>
      </c>
    </row>
    <row r="4101" customHeight="1" spans="1:15">
      <c r="A4101" s="1" t="str">
        <f>IF('📋 MIỂNG TNC'!A77="","",'📋 MIỂNG TNC'!A77)</f>
        <v>HH072030</v>
      </c>
      <c r="B4101" s="1" t="str">
        <f>IF('📋 MIỂNG TNC'!A77="","",'📋 MIỂNG TNC'!Q77)</f>
        <v>Bạc miểng 4LE1 cos2 - Taiho</v>
      </c>
      <c r="C4101" s="1" t="str">
        <f>IF('📋 MIỂNG TNC'!A77="","","Miểng")</f>
        <v>Miểng</v>
      </c>
      <c r="D4101" s="1" t="str">
        <f>IF('📋 MIỂNG TNC'!A77="","",'📋 MIỂNG TNC'!H77)</f>
        <v>Bộ</v>
      </c>
      <c r="E4101" s="13">
        <f>IF('📋 MIỂNG TNC'!A77="","",'📋 MIỂNG TNC'!I77)</f>
        <v>0</v>
      </c>
      <c r="F4101" s="13">
        <f>IF('📋 MIỂNG TNC'!A77="","",'📋 MIỂNG TNC'!J77)</f>
        <v>0</v>
      </c>
      <c r="G4101" s="13">
        <f>IF('📋 MIỂNG TNC'!A77="","",'📋 MIỂNG TNC'!K77)</f>
        <v>0</v>
      </c>
      <c r="H4101" s="1">
        <f>IF('📋 MIỂNG TNC'!A77="","",'📋 MIỂNG TNC'!L77)</f>
        <v>0</v>
      </c>
      <c r="I4101" s="1">
        <f>IF('📋 MIỂNG TNC'!A77="","",'📋 MIỂNG TNC'!M77)</f>
        <v>0</v>
      </c>
      <c r="J4101" s="1" t="str">
        <f>IF('📋 MIỂNG TNC'!A77="","",'📋 MIỂNG TNC'!D77)</f>
        <v>85</v>
      </c>
      <c r="L4101" s="1">
        <f>N(L4100)+IF(AND('🔎 TRA CỨU NHANH'!$C$2&lt;&gt;"",OR(ISNUMBER(SEARCH('🔎 TRA CỨU NHANH'!$C$2,$A4101)),ISNUMBER(SEARCH('🔎 TRA CỨU NHANH'!$C$2,$B4101)))),1,0)</f>
        <v>0</v>
      </c>
      <c r="M4101" s="1" t="str">
        <f t="shared" si="128"/>
        <v/>
      </c>
      <c r="N4101" s="1">
        <f>N(N4100)+IF(AND('💰 BÁO GIÁ'!$C$27&lt;&gt;"",OR(ISNUMBER(SEARCH('💰 BÁO GIÁ'!$C$27,$A4101)),ISNUMBER(SEARCH('💰 BÁO GIÁ'!$C$27,$B4101)))),1,0)</f>
        <v>0</v>
      </c>
      <c r="O4101" s="1" t="str">
        <f t="shared" si="129"/>
        <v/>
      </c>
    </row>
    <row r="4102" customHeight="1" spans="1:15">
      <c r="A4102" s="1" t="str">
        <f>IF('📋 MIỂNG TNC'!A78="","",'📋 MIỂNG TNC'!A78)</f>
        <v>HH082409</v>
      </c>
      <c r="B4102" s="1" t="str">
        <f>IF('📋 MIỂNG TNC'!A78="","",'📋 MIỂNG TNC'!Q78)</f>
        <v>Bạc miểng 4LE2 cos2 - Taiho</v>
      </c>
      <c r="C4102" s="1" t="str">
        <f>IF('📋 MIỂNG TNC'!A78="","","Miểng")</f>
        <v>Miểng</v>
      </c>
      <c r="D4102" s="1" t="str">
        <f>IF('📋 MIỂNG TNC'!A78="","",'📋 MIỂNG TNC'!H78)</f>
        <v>Bộ</v>
      </c>
      <c r="E4102" s="13">
        <f>IF('📋 MIỂNG TNC'!A78="","",'📋 MIỂNG TNC'!I78)</f>
        <v>0</v>
      </c>
      <c r="F4102" s="13">
        <f>IF('📋 MIỂNG TNC'!A78="","",'📋 MIỂNG TNC'!J78)</f>
        <v>0</v>
      </c>
      <c r="G4102" s="13">
        <f>IF('📋 MIỂNG TNC'!A78="","",'📋 MIỂNG TNC'!K78)</f>
        <v>0</v>
      </c>
      <c r="H4102" s="1">
        <f>IF('📋 MIỂNG TNC'!A78="","",'📋 MIỂNG TNC'!L78)</f>
        <v>0</v>
      </c>
      <c r="I4102" s="1">
        <f>IF('📋 MIỂNG TNC'!A78="","",'📋 MIỂNG TNC'!M78)</f>
        <v>0</v>
      </c>
      <c r="J4102" s="1" t="str">
        <f>IF('📋 MIỂNG TNC'!A78="","",'📋 MIỂNG TNC'!D78)</f>
        <v>85</v>
      </c>
      <c r="L4102" s="1">
        <f>N(L4101)+IF(AND('🔎 TRA CỨU NHANH'!$C$2&lt;&gt;"",OR(ISNUMBER(SEARCH('🔎 TRA CỨU NHANH'!$C$2,$A4102)),ISNUMBER(SEARCH('🔎 TRA CỨU NHANH'!$C$2,$B4102)))),1,0)</f>
        <v>0</v>
      </c>
      <c r="M4102" s="1" t="str">
        <f t="shared" si="128"/>
        <v/>
      </c>
      <c r="N4102" s="1">
        <f>N(N4101)+IF(AND('💰 BÁO GIÁ'!$C$27&lt;&gt;"",OR(ISNUMBER(SEARCH('💰 BÁO GIÁ'!$C$27,$A4102)),ISNUMBER(SEARCH('💰 BÁO GIÁ'!$C$27,$B4102)))),1,0)</f>
        <v>0</v>
      </c>
      <c r="O4102" s="1" t="str">
        <f t="shared" si="129"/>
        <v/>
      </c>
    </row>
    <row r="4103" customHeight="1" spans="1:15">
      <c r="A4103" s="1" t="str">
        <f>IF('📋 MIỂNG TNC'!A79="","",'📋 MIỂNG TNC'!A79)</f>
        <v>HH068718</v>
      </c>
      <c r="B4103" s="1" t="str">
        <f>IF('📋 MIỂNG TNC'!A79="","",'📋 MIỂNG TNC'!Q79)</f>
        <v>Bạc miểng Isu C240/C19 (M4525K, R4536A) STD Cos0 - DAIDO NHẬT</v>
      </c>
      <c r="C4103" s="1" t="str">
        <f>IF('📋 MIỂNG TNC'!A79="","","Miểng")</f>
        <v>Miểng</v>
      </c>
      <c r="D4103" s="1" t="str">
        <f>IF('📋 MIỂNG TNC'!A79="","",'📋 MIỂNG TNC'!H79)</f>
        <v>Bộ</v>
      </c>
      <c r="E4103" s="13">
        <f>IF('📋 MIỂNG TNC'!A79="","",'📋 MIỂNG TNC'!I79)</f>
        <v>0</v>
      </c>
      <c r="F4103" s="13">
        <f>IF('📋 MIỂNG TNC'!A79="","",'📋 MIỂNG TNC'!J79)</f>
        <v>0</v>
      </c>
      <c r="G4103" s="13">
        <f>IF('📋 MIỂNG TNC'!A79="","",'📋 MIỂNG TNC'!K79)</f>
        <v>0</v>
      </c>
      <c r="H4103" s="1">
        <f>IF('📋 MIỂNG TNC'!A79="","",'📋 MIỂNG TNC'!L79)</f>
        <v>0</v>
      </c>
      <c r="I4103" s="1">
        <f>IF('📋 MIỂNG TNC'!A79="","",'📋 MIỂNG TNC'!M79)</f>
        <v>0</v>
      </c>
      <c r="J4103" s="1" t="str">
        <f>IF('📋 MIỂNG TNC'!A79="","",'📋 MIỂNG TNC'!D79)</f>
        <v>86</v>
      </c>
      <c r="L4103" s="1">
        <f>N(L4102)+IF(AND('🔎 TRA CỨU NHANH'!$C$2&lt;&gt;"",OR(ISNUMBER(SEARCH('🔎 TRA CỨU NHANH'!$C$2,$A4103)),ISNUMBER(SEARCH('🔎 TRA CỨU NHANH'!$C$2,$B4103)))),1,0)</f>
        <v>0</v>
      </c>
      <c r="M4103" s="1" t="str">
        <f t="shared" si="128"/>
        <v/>
      </c>
      <c r="N4103" s="1">
        <f>N(N4102)+IF(AND('💰 BÁO GIÁ'!$C$27&lt;&gt;"",OR(ISNUMBER(SEARCH('💰 BÁO GIÁ'!$C$27,$A4103)),ISNUMBER(SEARCH('💰 BÁO GIÁ'!$C$27,$B4103)))),1,0)</f>
        <v>0</v>
      </c>
      <c r="O4103" s="1" t="str">
        <f t="shared" si="129"/>
        <v/>
      </c>
    </row>
    <row r="4104" customHeight="1" spans="1:15">
      <c r="A4104" s="1" t="str">
        <f>IF('📋 MIỂNG TNC'!A80="","",'📋 MIỂNG TNC'!A80)</f>
        <v>HH00335</v>
      </c>
      <c r="B4104" s="1" t="str">
        <f>IF('📋 MIỂNG TNC'!A80="","",'📋 MIỂNG TNC'!Q80)</f>
        <v>Bạc miểng C240/C221 Cos0 - NDC</v>
      </c>
      <c r="C4104" s="1" t="str">
        <f>IF('📋 MIỂNG TNC'!A80="","","Miểng")</f>
        <v>Miểng</v>
      </c>
      <c r="D4104" s="1" t="str">
        <f>IF('📋 MIỂNG TNC'!A80="","",'📋 MIỂNG TNC'!H80)</f>
        <v>Bộ</v>
      </c>
      <c r="E4104" s="13">
        <f>IF('📋 MIỂNG TNC'!A80="","",'📋 MIỂNG TNC'!I80)</f>
        <v>0</v>
      </c>
      <c r="F4104" s="13">
        <f>IF('📋 MIỂNG TNC'!A80="","",'📋 MIỂNG TNC'!J80)</f>
        <v>0</v>
      </c>
      <c r="G4104" s="13">
        <f>IF('📋 MIỂNG TNC'!A80="","",'📋 MIỂNG TNC'!K80)</f>
        <v>0</v>
      </c>
      <c r="H4104" s="1">
        <f>IF('📋 MIỂNG TNC'!A80="","",'📋 MIỂNG TNC'!L80)</f>
        <v>0</v>
      </c>
      <c r="I4104" s="1">
        <f>IF('📋 MIỂNG TNC'!A80="","",'📋 MIỂNG TNC'!M80)</f>
        <v>0</v>
      </c>
      <c r="J4104" s="1" t="str">
        <f>IF('📋 MIỂNG TNC'!A80="","",'📋 MIỂNG TNC'!D80)</f>
        <v>86</v>
      </c>
      <c r="L4104" s="1">
        <f>N(L4103)+IF(AND('🔎 TRA CỨU NHANH'!$C$2&lt;&gt;"",OR(ISNUMBER(SEARCH('🔎 TRA CỨU NHANH'!$C$2,$A4104)),ISNUMBER(SEARCH('🔎 TRA CỨU NHANH'!$C$2,$B4104)))),1,0)</f>
        <v>0</v>
      </c>
      <c r="M4104" s="1" t="str">
        <f t="shared" si="128"/>
        <v/>
      </c>
      <c r="N4104" s="1">
        <f>N(N4103)+IF(AND('💰 BÁO GIÁ'!$C$27&lt;&gt;"",OR(ISNUMBER(SEARCH('💰 BÁO GIÁ'!$C$27,$A4104)),ISNUMBER(SEARCH('💰 BÁO GIÁ'!$C$27,$B4104)))),1,0)</f>
        <v>0</v>
      </c>
      <c r="O4104" s="1" t="str">
        <f t="shared" si="129"/>
        <v/>
      </c>
    </row>
    <row r="4105" customHeight="1" spans="1:15">
      <c r="A4105" s="1" t="str">
        <f>IF('📋 MIỂNG TNC'!A81="","",'📋 MIỂNG TNC'!A81)</f>
        <v>HH078942</v>
      </c>
      <c r="B4105" s="1" t="str">
        <f>IF('📋 MIỂNG TNC'!A81="","",'📋 MIỂNG TNC'!Q81)</f>
        <v>Miểng dên C190/C240/C221/C223 Cos1 - TDC - R4536A</v>
      </c>
      <c r="C4105" s="1" t="str">
        <f>IF('📋 MIỂNG TNC'!A81="","","Miểng")</f>
        <v>Miểng</v>
      </c>
      <c r="D4105" s="1" t="str">
        <f>IF('📋 MIỂNG TNC'!A81="","",'📋 MIỂNG TNC'!H81)</f>
        <v>Bộ</v>
      </c>
      <c r="E4105" s="13">
        <f>IF('📋 MIỂNG TNC'!A81="","",'📋 MIỂNG TNC'!I81)</f>
        <v>0</v>
      </c>
      <c r="F4105" s="13">
        <f>IF('📋 MIỂNG TNC'!A81="","",'📋 MIỂNG TNC'!J81)</f>
        <v>0</v>
      </c>
      <c r="G4105" s="13">
        <f>IF('📋 MIỂNG TNC'!A81="","",'📋 MIỂNG TNC'!K81)</f>
        <v>0</v>
      </c>
      <c r="H4105" s="1">
        <f>IF('📋 MIỂNG TNC'!A81="","",'📋 MIỂNG TNC'!L81)</f>
        <v>0</v>
      </c>
      <c r="I4105" s="1">
        <f>IF('📋 MIỂNG TNC'!A81="","",'📋 MIỂNG TNC'!M81)</f>
        <v>0</v>
      </c>
      <c r="J4105" s="1" t="str">
        <f>IF('📋 MIỂNG TNC'!A81="","",'📋 MIỂNG TNC'!D81)</f>
        <v>86</v>
      </c>
      <c r="L4105" s="1">
        <f>N(L4104)+IF(AND('🔎 TRA CỨU NHANH'!$C$2&lt;&gt;"",OR(ISNUMBER(SEARCH('🔎 TRA CỨU NHANH'!$C$2,$A4105)),ISNUMBER(SEARCH('🔎 TRA CỨU NHANH'!$C$2,$B4105)))),1,0)</f>
        <v>0</v>
      </c>
      <c r="M4105" s="1" t="str">
        <f t="shared" si="128"/>
        <v/>
      </c>
      <c r="N4105" s="1">
        <f>N(N4104)+IF(AND('💰 BÁO GIÁ'!$C$27&lt;&gt;"",OR(ISNUMBER(SEARCH('💰 BÁO GIÁ'!$C$27,$A4105)),ISNUMBER(SEARCH('💰 BÁO GIÁ'!$C$27,$B4105)))),1,0)</f>
        <v>0</v>
      </c>
      <c r="O4105" s="1" t="str">
        <f t="shared" si="129"/>
        <v/>
      </c>
    </row>
    <row r="4106" customHeight="1" spans="1:15">
      <c r="A4106" s="1" t="str">
        <f>IF('📋 MIỂNG TNC'!A82="","",'📋 MIỂNG TNC'!A82)</f>
        <v>HH068719</v>
      </c>
      <c r="B4106" s="1" t="str">
        <f>IF('📋 MIỂNG TNC'!A82="","",'📋 MIỂNG TNC'!Q82)</f>
        <v>Bạc miểng Isu C240/C190 (M4525K, R4536A) 0.25 Cos1 - DAIDO NHẬT</v>
      </c>
      <c r="C4106" s="1" t="str">
        <f>IF('📋 MIỂNG TNC'!A82="","","Miểng")</f>
        <v>Miểng</v>
      </c>
      <c r="D4106" s="1" t="str">
        <f>IF('📋 MIỂNG TNC'!A82="","",'📋 MIỂNG TNC'!H82)</f>
        <v>Bộ</v>
      </c>
      <c r="E4106" s="13">
        <f>IF('📋 MIỂNG TNC'!A82="","",'📋 MIỂNG TNC'!I82)</f>
        <v>0</v>
      </c>
      <c r="F4106" s="13">
        <f>IF('📋 MIỂNG TNC'!A82="","",'📋 MIỂNG TNC'!J82)</f>
        <v>0</v>
      </c>
      <c r="G4106" s="13">
        <f>IF('📋 MIỂNG TNC'!A82="","",'📋 MIỂNG TNC'!K82)</f>
        <v>0</v>
      </c>
      <c r="H4106" s="1">
        <f>IF('📋 MIỂNG TNC'!A82="","",'📋 MIỂNG TNC'!L82)</f>
        <v>0</v>
      </c>
      <c r="I4106" s="1">
        <f>IF('📋 MIỂNG TNC'!A82="","",'📋 MIỂNG TNC'!M82)</f>
        <v>0</v>
      </c>
      <c r="J4106" s="1" t="str">
        <f>IF('📋 MIỂNG TNC'!A82="","",'📋 MIỂNG TNC'!D82)</f>
        <v>86</v>
      </c>
      <c r="L4106" s="1">
        <f>N(L4105)+IF(AND('🔎 TRA CỨU NHANH'!$C$2&lt;&gt;"",OR(ISNUMBER(SEARCH('🔎 TRA CỨU NHANH'!$C$2,$A4106)),ISNUMBER(SEARCH('🔎 TRA CỨU NHANH'!$C$2,$B4106)))),1,0)</f>
        <v>0</v>
      </c>
      <c r="M4106" s="1" t="str">
        <f t="shared" si="128"/>
        <v/>
      </c>
      <c r="N4106" s="1">
        <f>N(N4105)+IF(AND('💰 BÁO GIÁ'!$C$27&lt;&gt;"",OR(ISNUMBER(SEARCH('💰 BÁO GIÁ'!$C$27,$A4106)),ISNUMBER(SEARCH('💰 BÁO GIÁ'!$C$27,$B4106)))),1,0)</f>
        <v>0</v>
      </c>
      <c r="O4106" s="1" t="str">
        <f t="shared" si="129"/>
        <v/>
      </c>
    </row>
    <row r="4107" customHeight="1" spans="1:15">
      <c r="A4107" s="1" t="str">
        <f>IF('📋 MIỂNG TNC'!A83="","",'📋 MIỂNG TNC'!A83)</f>
        <v>HH078943</v>
      </c>
      <c r="B4107" s="1" t="str">
        <f>IF('📋 MIỂNG TNC'!A83="","",'📋 MIỂNG TNC'!Q83)</f>
        <v>Miểng dên C190/C240/C221/C223 Cos2 - TDC - R4536A</v>
      </c>
      <c r="C4107" s="1" t="str">
        <f>IF('📋 MIỂNG TNC'!A83="","","Miểng")</f>
        <v>Miểng</v>
      </c>
      <c r="D4107" s="1" t="str">
        <f>IF('📋 MIỂNG TNC'!A83="","",'📋 MIỂNG TNC'!H83)</f>
        <v>Bộ</v>
      </c>
      <c r="E4107" s="13">
        <f>IF('📋 MIỂNG TNC'!A83="","",'📋 MIỂNG TNC'!I83)</f>
        <v>0</v>
      </c>
      <c r="F4107" s="13">
        <f>IF('📋 MIỂNG TNC'!A83="","",'📋 MIỂNG TNC'!J83)</f>
        <v>0</v>
      </c>
      <c r="G4107" s="13">
        <f>IF('📋 MIỂNG TNC'!A83="","",'📋 MIỂNG TNC'!K83)</f>
        <v>0</v>
      </c>
      <c r="H4107" s="1">
        <f>IF('📋 MIỂNG TNC'!A83="","",'📋 MIỂNG TNC'!L83)</f>
        <v>0</v>
      </c>
      <c r="I4107" s="1">
        <f>IF('📋 MIỂNG TNC'!A83="","",'📋 MIỂNG TNC'!M83)</f>
        <v>0</v>
      </c>
      <c r="J4107" s="1" t="str">
        <f>IF('📋 MIỂNG TNC'!A83="","",'📋 MIỂNG TNC'!D83)</f>
        <v>86</v>
      </c>
      <c r="L4107" s="1">
        <f>N(L4106)+IF(AND('🔎 TRA CỨU NHANH'!$C$2&lt;&gt;"",OR(ISNUMBER(SEARCH('🔎 TRA CỨU NHANH'!$C$2,$A4107)),ISNUMBER(SEARCH('🔎 TRA CỨU NHANH'!$C$2,$B4107)))),1,0)</f>
        <v>0</v>
      </c>
      <c r="M4107" s="1" t="str">
        <f t="shared" si="128"/>
        <v/>
      </c>
      <c r="N4107" s="1">
        <f>N(N4106)+IF(AND('💰 BÁO GIÁ'!$C$27&lt;&gt;"",OR(ISNUMBER(SEARCH('💰 BÁO GIÁ'!$C$27,$A4107)),ISNUMBER(SEARCH('💰 BÁO GIÁ'!$C$27,$B4107)))),1,0)</f>
        <v>0</v>
      </c>
      <c r="O4107" s="1" t="str">
        <f t="shared" si="129"/>
        <v/>
      </c>
    </row>
    <row r="4108" customHeight="1" spans="1:15">
      <c r="A4108" s="1" t="str">
        <f>IF('📋 MIỂNG TNC'!A84="","",'📋 MIỂNG TNC'!A84)</f>
        <v>HH078946</v>
      </c>
      <c r="B4108" s="1" t="str">
        <f>IF('📋 MIỂNG TNC'!A84="","",'📋 MIỂNG TNC'!Q84)</f>
        <v>Miểng baze C240/C221 Cos2 - TDC - M4525S</v>
      </c>
      <c r="C4108" s="1" t="str">
        <f>IF('📋 MIỂNG TNC'!A84="","","Miểng")</f>
        <v>Miểng</v>
      </c>
      <c r="D4108" s="1" t="str">
        <f>IF('📋 MIỂNG TNC'!A84="","",'📋 MIỂNG TNC'!H84)</f>
        <v>Bộ</v>
      </c>
      <c r="E4108" s="13">
        <f>IF('📋 MIỂNG TNC'!A84="","",'📋 MIỂNG TNC'!I84)</f>
        <v>0</v>
      </c>
      <c r="F4108" s="13">
        <f>IF('📋 MIỂNG TNC'!A84="","",'📋 MIỂNG TNC'!J84)</f>
        <v>0</v>
      </c>
      <c r="G4108" s="13">
        <f>IF('📋 MIỂNG TNC'!A84="","",'📋 MIỂNG TNC'!K84)</f>
        <v>0</v>
      </c>
      <c r="H4108" s="1">
        <f>IF('📋 MIỂNG TNC'!A84="","",'📋 MIỂNG TNC'!L84)</f>
        <v>0</v>
      </c>
      <c r="I4108" s="1">
        <f>IF('📋 MIỂNG TNC'!A84="","",'📋 MIỂNG TNC'!M84)</f>
        <v>0</v>
      </c>
      <c r="J4108" s="1" t="str">
        <f>IF('📋 MIỂNG TNC'!A84="","",'📋 MIỂNG TNC'!D84)</f>
        <v>86</v>
      </c>
      <c r="L4108" s="1">
        <f>N(L4107)+IF(AND('🔎 TRA CỨU NHANH'!$C$2&lt;&gt;"",OR(ISNUMBER(SEARCH('🔎 TRA CỨU NHANH'!$C$2,$A4108)),ISNUMBER(SEARCH('🔎 TRA CỨU NHANH'!$C$2,$B4108)))),1,0)</f>
        <v>0</v>
      </c>
      <c r="M4108" s="1" t="str">
        <f t="shared" si="128"/>
        <v/>
      </c>
      <c r="N4108" s="1">
        <f>N(N4107)+IF(AND('💰 BÁO GIÁ'!$C$27&lt;&gt;"",OR(ISNUMBER(SEARCH('💰 BÁO GIÁ'!$C$27,$A4108)),ISNUMBER(SEARCH('💰 BÁO GIÁ'!$C$27,$B4108)))),1,0)</f>
        <v>0</v>
      </c>
      <c r="O4108" s="1" t="str">
        <f t="shared" si="129"/>
        <v/>
      </c>
    </row>
    <row r="4109" customHeight="1" spans="1:15">
      <c r="A4109" s="1" t="str">
        <f>IF('📋 MIỂNG TNC'!A85="","",'📋 MIỂNG TNC'!A85)</f>
        <v>HH078327</v>
      </c>
      <c r="B4109" s="1" t="str">
        <f>IF('📋 MIỂNG TNC'!A85="","",'📋 MIỂNG TNC'!Q85)</f>
        <v>Bạc miểng C240/C221 Cos4 - NDC</v>
      </c>
      <c r="C4109" s="1" t="str">
        <f>IF('📋 MIỂNG TNC'!A85="","","Miểng")</f>
        <v>Miểng</v>
      </c>
      <c r="D4109" s="1" t="str">
        <f>IF('📋 MIỂNG TNC'!A85="","",'📋 MIỂNG TNC'!H85)</f>
        <v>Bộ</v>
      </c>
      <c r="E4109" s="13">
        <f>IF('📋 MIỂNG TNC'!A85="","",'📋 MIỂNG TNC'!I85)</f>
        <v>0</v>
      </c>
      <c r="F4109" s="13">
        <f>IF('📋 MIỂNG TNC'!A85="","",'📋 MIỂNG TNC'!J85)</f>
        <v>0</v>
      </c>
      <c r="G4109" s="13">
        <f>IF('📋 MIỂNG TNC'!A85="","",'📋 MIỂNG TNC'!K85)</f>
        <v>0</v>
      </c>
      <c r="H4109" s="1">
        <f>IF('📋 MIỂNG TNC'!A85="","",'📋 MIỂNG TNC'!L85)</f>
        <v>0</v>
      </c>
      <c r="I4109" s="1">
        <f>IF('📋 MIỂNG TNC'!A85="","",'📋 MIỂNG TNC'!M85)</f>
        <v>0</v>
      </c>
      <c r="J4109" s="1" t="str">
        <f>IF('📋 MIỂNG TNC'!A85="","",'📋 MIỂNG TNC'!D85)</f>
        <v>86</v>
      </c>
      <c r="L4109" s="1">
        <f>N(L4108)+IF(AND('🔎 TRA CỨU NHANH'!$C$2&lt;&gt;"",OR(ISNUMBER(SEARCH('🔎 TRA CỨU NHANH'!$C$2,$A4109)),ISNUMBER(SEARCH('🔎 TRA CỨU NHANH'!$C$2,$B4109)))),1,0)</f>
        <v>0</v>
      </c>
      <c r="M4109" s="1" t="str">
        <f t="shared" si="128"/>
        <v/>
      </c>
      <c r="N4109" s="1">
        <f>N(N4108)+IF(AND('💰 BÁO GIÁ'!$C$27&lt;&gt;"",OR(ISNUMBER(SEARCH('💰 BÁO GIÁ'!$C$27,$A4109)),ISNUMBER(SEARCH('💰 BÁO GIÁ'!$C$27,$B4109)))),1,0)</f>
        <v>0</v>
      </c>
      <c r="O4109" s="1" t="str">
        <f t="shared" si="129"/>
        <v/>
      </c>
    </row>
    <row r="4110" customHeight="1" spans="1:15">
      <c r="A4110" s="1" t="str">
        <f>IF('📋 MIỂNG TNC'!A86="","",'📋 MIỂNG TNC'!A86)</f>
        <v>HH071094</v>
      </c>
      <c r="B4110" s="1" t="str">
        <f>IF('📋 MIỂNG TNC'!A86="","",'📋 MIỂNG TNC'!Q86)</f>
        <v>Bạc miểng Isu 4JC1/4JA1/4JD1/4JE1/4JF1 (M4650A, R4651A1) STD Cos0 - DAIDO NHẬT</v>
      </c>
      <c r="C4110" s="1" t="str">
        <f>IF('📋 MIỂNG TNC'!A86="","","Miểng")</f>
        <v>Miểng</v>
      </c>
      <c r="D4110" s="1" t="str">
        <f>IF('📋 MIỂNG TNC'!A86="","",'📋 MIỂNG TNC'!H86)</f>
        <v>Bộ</v>
      </c>
      <c r="E4110" s="13">
        <f>IF('📋 MIỂNG TNC'!A86="","",'📋 MIỂNG TNC'!I86)</f>
        <v>0</v>
      </c>
      <c r="F4110" s="13">
        <f>IF('📋 MIỂNG TNC'!A86="","",'📋 MIỂNG TNC'!J86)</f>
        <v>0</v>
      </c>
      <c r="G4110" s="13">
        <f>IF('📋 MIỂNG TNC'!A86="","",'📋 MIỂNG TNC'!K86)</f>
        <v>0</v>
      </c>
      <c r="H4110" s="1">
        <f>IF('📋 MIỂNG TNC'!A86="","",'📋 MIỂNG TNC'!L86)</f>
        <v>0</v>
      </c>
      <c r="I4110" s="1">
        <f>IF('📋 MIỂNG TNC'!A86="","",'📋 MIỂNG TNC'!M86)</f>
        <v>0</v>
      </c>
      <c r="J4110" s="1" t="str">
        <f>IF('📋 MIỂNG TNC'!A86="","",'📋 MIỂNG TNC'!D86)</f>
        <v>88</v>
      </c>
      <c r="L4110" s="1">
        <f>N(L4109)+IF(AND('🔎 TRA CỨU NHANH'!$C$2&lt;&gt;"",OR(ISNUMBER(SEARCH('🔎 TRA CỨU NHANH'!$C$2,$A4110)),ISNUMBER(SEARCH('🔎 TRA CỨU NHANH'!$C$2,$B4110)))),1,0)</f>
        <v>0</v>
      </c>
      <c r="M4110" s="1" t="str">
        <f t="shared" si="128"/>
        <v/>
      </c>
      <c r="N4110" s="1">
        <f>N(N4109)+IF(AND('💰 BÁO GIÁ'!$C$27&lt;&gt;"",OR(ISNUMBER(SEARCH('💰 BÁO GIÁ'!$C$27,$A4110)),ISNUMBER(SEARCH('💰 BÁO GIÁ'!$C$27,$B4110)))),1,0)</f>
        <v>0</v>
      </c>
      <c r="O4110" s="1" t="str">
        <f t="shared" si="129"/>
        <v/>
      </c>
    </row>
    <row r="4111" customHeight="1" spans="1:15">
      <c r="A4111" s="1" t="str">
        <f>IF('📋 MIỂNG TNC'!A87="","",'📋 MIỂNG TNC'!A87)</f>
        <v>HH082272</v>
      </c>
      <c r="B4111" s="1" t="str">
        <f>IF('📋 MIỂNG TNC'!A87="","",'📋 MIỂNG TNC'!Q87)</f>
        <v>Bạc miểng Isu 4JC1/4JA1/4JD1/4JE1/4JF1 (M4650A, R4651A1) 0.25 Cos1 - DAIDO NHẬT</v>
      </c>
      <c r="C4111" s="1" t="str">
        <f>IF('📋 MIỂNG TNC'!A87="","","Miểng")</f>
        <v>Miểng</v>
      </c>
      <c r="D4111" s="1" t="str">
        <f>IF('📋 MIỂNG TNC'!A87="","",'📋 MIỂNG TNC'!H87)</f>
        <v>Bộ</v>
      </c>
      <c r="E4111" s="1">
        <f>IF('📋 MIỂNG TNC'!A87="","",'📋 MIỂNG TNC'!I87)</f>
        <v>0</v>
      </c>
      <c r="F4111" s="1">
        <f>IF('📋 MIỂNG TNC'!A87="","",'📋 MIỂNG TNC'!J87)</f>
        <v>0</v>
      </c>
      <c r="G4111" s="1">
        <f>IF('📋 MIỂNG TNC'!A87="","",'📋 MIỂNG TNC'!K87)</f>
        <v>0</v>
      </c>
      <c r="H4111" s="1">
        <f>IF('📋 MIỂNG TNC'!A87="","",'📋 MIỂNG TNC'!L87)</f>
        <v>0</v>
      </c>
      <c r="I4111" s="1">
        <f>IF('📋 MIỂNG TNC'!A87="","",'📋 MIỂNG TNC'!M87)</f>
        <v>0</v>
      </c>
      <c r="J4111" s="1" t="str">
        <f>IF('📋 MIỂNG TNC'!A87="","",'📋 MIỂNG TNC'!D87)</f>
        <v>88</v>
      </c>
      <c r="L4111" s="1">
        <f>N(L4110)+IF(AND('🔎 TRA CỨU NHANH'!$C$2&lt;&gt;"",OR(ISNUMBER(SEARCH('🔎 TRA CỨU NHANH'!$C$2,$A4111)),ISNUMBER(SEARCH('🔎 TRA CỨU NHANH'!$C$2,$B4111)))),1,0)</f>
        <v>0</v>
      </c>
      <c r="M4111" s="1" t="str">
        <f t="shared" si="128"/>
        <v/>
      </c>
      <c r="N4111" s="1">
        <f>N(N4110)+IF(AND('💰 BÁO GIÁ'!$C$27&lt;&gt;"",OR(ISNUMBER(SEARCH('💰 BÁO GIÁ'!$C$27,$A4111)),ISNUMBER(SEARCH('💰 BÁO GIÁ'!$C$27,$B4111)))),1,0)</f>
        <v>0</v>
      </c>
      <c r="O4111" s="1" t="str">
        <f t="shared" si="129"/>
        <v/>
      </c>
    </row>
    <row r="4112" customHeight="1" spans="1:15">
      <c r="A4112" s="1" t="str">
        <f>IF('📋 MIỂNG TNC'!A88="","",'📋 MIỂNG TNC'!A88)</f>
        <v>HH071096</v>
      </c>
      <c r="B4112" s="1" t="str">
        <f>IF('📋 MIỂNG TNC'!A88="","",'📋 MIỂNG TNC'!Q88)</f>
        <v>Bạc miểng 4JC1/4JA1 Cos2 - DAIDO Nhật</v>
      </c>
      <c r="C4112" s="1" t="str">
        <f>IF('📋 MIỂNG TNC'!A88="","","Miểng")</f>
        <v>Miểng</v>
      </c>
      <c r="D4112" s="1" t="str">
        <f>IF('📋 MIỂNG TNC'!A88="","",'📋 MIỂNG TNC'!H88)</f>
        <v>Bộ</v>
      </c>
      <c r="E4112" s="13">
        <f>IF('📋 MIỂNG TNC'!A88="","",'📋 MIỂNG TNC'!I88)</f>
        <v>0</v>
      </c>
      <c r="F4112" s="13">
        <f>IF('📋 MIỂNG TNC'!A88="","",'📋 MIỂNG TNC'!J88)</f>
        <v>0</v>
      </c>
      <c r="G4112" s="13">
        <f>IF('📋 MIỂNG TNC'!A88="","",'📋 MIỂNG TNC'!K88)</f>
        <v>0</v>
      </c>
      <c r="H4112" s="1">
        <f>IF('📋 MIỂNG TNC'!A88="","",'📋 MIỂNG TNC'!L88)</f>
        <v>0</v>
      </c>
      <c r="I4112" s="1">
        <f>IF('📋 MIỂNG TNC'!A88="","",'📋 MIỂNG TNC'!M88)</f>
        <v>0</v>
      </c>
      <c r="J4112" s="1" t="str">
        <f>IF('📋 MIỂNG TNC'!A88="","",'📋 MIỂNG TNC'!D88)</f>
        <v>88</v>
      </c>
      <c r="L4112" s="1">
        <f>N(L4111)+IF(AND('🔎 TRA CỨU NHANH'!$C$2&lt;&gt;"",OR(ISNUMBER(SEARCH('🔎 TRA CỨU NHANH'!$C$2,$A4112)),ISNUMBER(SEARCH('🔎 TRA CỨU NHANH'!$C$2,$B4112)))),1,0)</f>
        <v>0</v>
      </c>
      <c r="M4112" s="1" t="str">
        <f t="shared" si="128"/>
        <v/>
      </c>
      <c r="N4112" s="1">
        <f>N(N4111)+IF(AND('💰 BÁO GIÁ'!$C$27&lt;&gt;"",OR(ISNUMBER(SEARCH('💰 BÁO GIÁ'!$C$27,$A4112)),ISNUMBER(SEARCH('💰 BÁO GIÁ'!$C$27,$B4112)))),1,0)</f>
        <v>0</v>
      </c>
      <c r="O4112" s="1" t="str">
        <f t="shared" si="129"/>
        <v/>
      </c>
    </row>
    <row r="4113" customHeight="1" spans="1:15">
      <c r="A4113" s="1" t="str">
        <f>IF('📋 MIỂNG TNC'!A89="","",'📋 MIỂNG TNC'!A89)</f>
        <v>HH080504</v>
      </c>
      <c r="B4113" s="1" t="str">
        <f>IF('📋 MIỂNG TNC'!A89="","",'📋 MIỂNG TNC'!Q89)</f>
        <v>Miểng baze 4JA1/ 4JC1/ 4JD1/ 4JE1 Cos0 - TDC - M465A</v>
      </c>
      <c r="C4113" s="1" t="str">
        <f>IF('📋 MIỂNG TNC'!A89="","","Miểng")</f>
        <v>Miểng</v>
      </c>
      <c r="D4113" s="1" t="str">
        <f>IF('📋 MIỂNG TNC'!A89="","",'📋 MIỂNG TNC'!H89)</f>
        <v>Bộ</v>
      </c>
      <c r="E4113" s="13">
        <f>IF('📋 MIỂNG TNC'!A89="","",'📋 MIỂNG TNC'!I89)</f>
        <v>0</v>
      </c>
      <c r="F4113" s="13">
        <f>IF('📋 MIỂNG TNC'!A89="","",'📋 MIỂNG TNC'!J89)</f>
        <v>0</v>
      </c>
      <c r="G4113" s="13">
        <f>IF('📋 MIỂNG TNC'!A89="","",'📋 MIỂNG TNC'!K89)</f>
        <v>0</v>
      </c>
      <c r="H4113" s="1">
        <f>IF('📋 MIỂNG TNC'!A89="","",'📋 MIỂNG TNC'!L89)</f>
        <v>0</v>
      </c>
      <c r="I4113" s="1">
        <f>IF('📋 MIỂNG TNC'!A89="","",'📋 MIỂNG TNC'!M89)</f>
        <v>0</v>
      </c>
      <c r="J4113" s="1" t="str">
        <f>IF('📋 MIỂNG TNC'!A89="","",'📋 MIỂNG TNC'!D89)</f>
        <v>93</v>
      </c>
      <c r="L4113" s="1">
        <f>N(L4112)+IF(AND('🔎 TRA CỨU NHANH'!$C$2&lt;&gt;"",OR(ISNUMBER(SEARCH('🔎 TRA CỨU NHANH'!$C$2,$A4113)),ISNUMBER(SEARCH('🔎 TRA CỨU NHANH'!$C$2,$B4113)))),1,0)</f>
        <v>0</v>
      </c>
      <c r="M4113" s="1" t="str">
        <f t="shared" si="128"/>
        <v/>
      </c>
      <c r="N4113" s="1">
        <f>N(N4112)+IF(AND('💰 BÁO GIÁ'!$C$27&lt;&gt;"",OR(ISNUMBER(SEARCH('💰 BÁO GIÁ'!$C$27,$A4113)),ISNUMBER(SEARCH('💰 BÁO GIÁ'!$C$27,$B4113)))),1,0)</f>
        <v>0</v>
      </c>
      <c r="O4113" s="1" t="str">
        <f t="shared" si="129"/>
        <v/>
      </c>
    </row>
    <row r="4114" customHeight="1" spans="1:15">
      <c r="A4114" s="1" t="str">
        <f>IF('📋 MIỂNG TNC'!A90="","",'📋 MIỂNG TNC'!A90)</f>
        <v>HH070721</v>
      </c>
      <c r="B4114" s="1" t="str">
        <f>IF('📋 MIỂNG TNC'!A90="","",'📋 MIỂNG TNC'!Q90)</f>
        <v>Bạc miểng 4JB1/4JG2/4JH1/4JJ1 Cos0 - NDC</v>
      </c>
      <c r="C4114" s="1" t="str">
        <f>IF('📋 MIỂNG TNC'!A90="","","Miểng")</f>
        <v>Miểng</v>
      </c>
      <c r="D4114" s="1" t="str">
        <f>IF('📋 MIỂNG TNC'!A90="","",'📋 MIỂNG TNC'!H90)</f>
        <v>Bộ</v>
      </c>
      <c r="E4114" s="13">
        <f>IF('📋 MIỂNG TNC'!A90="","",'📋 MIỂNG TNC'!I90)</f>
        <v>0</v>
      </c>
      <c r="F4114" s="13">
        <f>IF('📋 MIỂNG TNC'!A90="","",'📋 MIỂNG TNC'!J90)</f>
        <v>0</v>
      </c>
      <c r="G4114" s="13">
        <f>IF('📋 MIỂNG TNC'!A90="","",'📋 MIỂNG TNC'!K90)</f>
        <v>0</v>
      </c>
      <c r="H4114" s="1">
        <f>IF('📋 MIỂNG TNC'!A90="","",'📋 MIỂNG TNC'!L90)</f>
        <v>0</v>
      </c>
      <c r="I4114" s="1">
        <f>IF('📋 MIỂNG TNC'!A90="","",'📋 MIỂNG TNC'!M90)</f>
        <v>0</v>
      </c>
      <c r="J4114" s="1" t="str">
        <f>IF('📋 MIỂNG TNC'!A90="","",'📋 MIỂNG TNC'!D90)</f>
        <v>93</v>
      </c>
      <c r="L4114" s="1">
        <f>N(L4113)+IF(AND('🔎 TRA CỨU NHANH'!$C$2&lt;&gt;"",OR(ISNUMBER(SEARCH('🔎 TRA CỨU NHANH'!$C$2,$A4114)),ISNUMBER(SEARCH('🔎 TRA CỨU NHANH'!$C$2,$B4114)))),1,0)</f>
        <v>0</v>
      </c>
      <c r="M4114" s="1" t="str">
        <f t="shared" si="128"/>
        <v/>
      </c>
      <c r="N4114" s="1">
        <f>N(N4113)+IF(AND('💰 BÁO GIÁ'!$C$27&lt;&gt;"",OR(ISNUMBER(SEARCH('💰 BÁO GIÁ'!$C$27,$A4114)),ISNUMBER(SEARCH('💰 BÁO GIÁ'!$C$27,$B4114)))),1,0)</f>
        <v>0</v>
      </c>
      <c r="O4114" s="1" t="str">
        <f t="shared" si="129"/>
        <v/>
      </c>
    </row>
    <row r="4115" customHeight="1" spans="1:15">
      <c r="A4115" s="1" t="str">
        <f>IF('📋 MIỂNG TNC'!A91="","",'📋 MIỂNG TNC'!A91)</f>
        <v>HH082269</v>
      </c>
      <c r="B4115" s="1" t="str">
        <f>IF('📋 MIỂNG TNC'!A91="","",'📋 MIỂNG TNC'!Q91)</f>
        <v>Bạc miểng Isu 4JB1/4JG2/4JH1/4JJ1 (M4651A1, R4650A1) STD Cos0 - DAIDO NHẬT</v>
      </c>
      <c r="C4115" s="1" t="str">
        <f>IF('📋 MIỂNG TNC'!A91="","","Miểng")</f>
        <v>Miểng</v>
      </c>
      <c r="D4115" s="1" t="str">
        <f>IF('📋 MIỂNG TNC'!A91="","",'📋 MIỂNG TNC'!H91)</f>
        <v>Bộ</v>
      </c>
      <c r="E4115" s="13">
        <f>IF('📋 MIỂNG TNC'!A91="","",'📋 MIỂNG TNC'!I91)</f>
        <v>0</v>
      </c>
      <c r="F4115" s="13">
        <f>IF('📋 MIỂNG TNC'!A91="","",'📋 MIỂNG TNC'!J91)</f>
        <v>0</v>
      </c>
      <c r="G4115" s="13">
        <f>IF('📋 MIỂNG TNC'!A91="","",'📋 MIỂNG TNC'!K91)</f>
        <v>0</v>
      </c>
      <c r="H4115" s="1">
        <f>IF('📋 MIỂNG TNC'!A91="","",'📋 MIỂNG TNC'!L91)</f>
        <v>0</v>
      </c>
      <c r="I4115" s="1">
        <f>IF('📋 MIỂNG TNC'!A91="","",'📋 MIỂNG TNC'!M91)</f>
        <v>0</v>
      </c>
      <c r="J4115" s="1" t="str">
        <f>IF('📋 MIỂNG TNC'!A91="","",'📋 MIỂNG TNC'!D91)</f>
        <v>93</v>
      </c>
      <c r="L4115" s="1">
        <f>N(L4114)+IF(AND('🔎 TRA CỨU NHANH'!$C$2&lt;&gt;"",OR(ISNUMBER(SEARCH('🔎 TRA CỨU NHANH'!$C$2,$A4115)),ISNUMBER(SEARCH('🔎 TRA CỨU NHANH'!$C$2,$B4115)))),1,0)</f>
        <v>0</v>
      </c>
      <c r="M4115" s="1" t="str">
        <f t="shared" si="128"/>
        <v/>
      </c>
      <c r="N4115" s="1">
        <f>N(N4114)+IF(AND('💰 BÁO GIÁ'!$C$27&lt;&gt;"",OR(ISNUMBER(SEARCH('💰 BÁO GIÁ'!$C$27,$A4115)),ISNUMBER(SEARCH('💰 BÁO GIÁ'!$C$27,$B4115)))),1,0)</f>
        <v>0</v>
      </c>
      <c r="O4115" s="1" t="str">
        <f t="shared" si="129"/>
        <v/>
      </c>
    </row>
    <row r="4116" customHeight="1" spans="1:15">
      <c r="A4116" s="1" t="str">
        <f>IF('📋 MIỂNG TNC'!A92="","",'📋 MIỂNG TNC'!A92)</f>
        <v>HH075520</v>
      </c>
      <c r="B4116" s="1" t="str">
        <f>IF('📋 MIỂNG TNC'!A92="","",'📋 MIỂNG TNC'!Q92)</f>
        <v>Miểng baze 4JB1/4JG2/4JH1/4JJ1 (M185A) Cos0 - TAIHO</v>
      </c>
      <c r="C4116" s="1" t="str">
        <f>IF('📋 MIỂNG TNC'!A92="","","Miểng")</f>
        <v>Miểng</v>
      </c>
      <c r="D4116" s="1" t="str">
        <f>IF('📋 MIỂNG TNC'!A92="","",'📋 MIỂNG TNC'!H92)</f>
        <v>Bộ</v>
      </c>
      <c r="E4116" s="13">
        <f>IF('📋 MIỂNG TNC'!A92="","",'📋 MIỂNG TNC'!I92)</f>
        <v>0</v>
      </c>
      <c r="F4116" s="13">
        <f>IF('📋 MIỂNG TNC'!A92="","",'📋 MIỂNG TNC'!J92)</f>
        <v>0</v>
      </c>
      <c r="G4116" s="13">
        <f>IF('📋 MIỂNG TNC'!A92="","",'📋 MIỂNG TNC'!K92)</f>
        <v>0</v>
      </c>
      <c r="H4116" s="1">
        <f>IF('📋 MIỂNG TNC'!A92="","",'📋 MIỂNG TNC'!L92)</f>
        <v>0</v>
      </c>
      <c r="I4116" s="1">
        <f>IF('📋 MIỂNG TNC'!A92="","",'📋 MIỂNG TNC'!M92)</f>
        <v>0</v>
      </c>
      <c r="J4116" s="1" t="str">
        <f>IF('📋 MIỂNG TNC'!A92="","",'📋 MIỂNG TNC'!D92)</f>
        <v>93</v>
      </c>
      <c r="L4116" s="1">
        <f>N(L4115)+IF(AND('🔎 TRA CỨU NHANH'!$C$2&lt;&gt;"",OR(ISNUMBER(SEARCH('🔎 TRA CỨU NHANH'!$C$2,$A4116)),ISNUMBER(SEARCH('🔎 TRA CỨU NHANH'!$C$2,$B4116)))),1,0)</f>
        <v>0</v>
      </c>
      <c r="M4116" s="1" t="str">
        <f t="shared" si="128"/>
        <v/>
      </c>
      <c r="N4116" s="1">
        <f>N(N4115)+IF(AND('💰 BÁO GIÁ'!$C$27&lt;&gt;"",OR(ISNUMBER(SEARCH('💰 BÁO GIÁ'!$C$27,$A4116)),ISNUMBER(SEARCH('💰 BÁO GIÁ'!$C$27,$B4116)))),1,0)</f>
        <v>0</v>
      </c>
      <c r="O4116" s="1" t="str">
        <f t="shared" si="129"/>
        <v/>
      </c>
    </row>
    <row r="4117" customHeight="1" spans="1:15">
      <c r="A4117" s="1" t="str">
        <f>IF('📋 MIỂNG TNC'!A93="","",'📋 MIỂNG TNC'!A93)</f>
        <v>HH076574</v>
      </c>
      <c r="B4117" s="1" t="str">
        <f>IF('📋 MIỂNG TNC'!A93="","",'📋 MIỂNG TNC'!Q93)</f>
        <v>Miểng baze 4JB1/4JG2/4JH1/4JJ1 Cos0 - CS IVECO</v>
      </c>
      <c r="C4117" s="1" t="str">
        <f>IF('📋 MIỂNG TNC'!A93="","","Miểng")</f>
        <v>Miểng</v>
      </c>
      <c r="D4117" s="1" t="str">
        <f>IF('📋 MIỂNG TNC'!A93="","",'📋 MIỂNG TNC'!H93)</f>
        <v>Bộ</v>
      </c>
      <c r="E4117" s="13">
        <f>IF('📋 MIỂNG TNC'!A93="","",'📋 MIỂNG TNC'!I93)</f>
        <v>0</v>
      </c>
      <c r="F4117" s="13">
        <f>IF('📋 MIỂNG TNC'!A93="","",'📋 MIỂNG TNC'!J93)</f>
        <v>0</v>
      </c>
      <c r="G4117" s="13">
        <f>IF('📋 MIỂNG TNC'!A93="","",'📋 MIỂNG TNC'!K93)</f>
        <v>0</v>
      </c>
      <c r="H4117" s="1">
        <f>IF('📋 MIỂNG TNC'!A93="","",'📋 MIỂNG TNC'!L93)</f>
        <v>0</v>
      </c>
      <c r="I4117" s="1">
        <f>IF('📋 MIỂNG TNC'!A93="","",'📋 MIỂNG TNC'!M93)</f>
        <v>0</v>
      </c>
      <c r="J4117" s="1" t="str">
        <f>IF('📋 MIỂNG TNC'!A93="","",'📋 MIỂNG TNC'!D93)</f>
        <v>93</v>
      </c>
      <c r="L4117" s="1">
        <f>N(L4116)+IF(AND('🔎 TRA CỨU NHANH'!$C$2&lt;&gt;"",OR(ISNUMBER(SEARCH('🔎 TRA CỨU NHANH'!$C$2,$A4117)),ISNUMBER(SEARCH('🔎 TRA CỨU NHANH'!$C$2,$B4117)))),1,0)</f>
        <v>0</v>
      </c>
      <c r="M4117" s="1" t="str">
        <f t="shared" si="128"/>
        <v/>
      </c>
      <c r="N4117" s="1">
        <f>N(N4116)+IF(AND('💰 BÁO GIÁ'!$C$27&lt;&gt;"",OR(ISNUMBER(SEARCH('💰 BÁO GIÁ'!$C$27,$A4117)),ISNUMBER(SEARCH('💰 BÁO GIÁ'!$C$27,$B4117)))),1,0)</f>
        <v>0</v>
      </c>
      <c r="O4117" s="1" t="str">
        <f t="shared" si="129"/>
        <v/>
      </c>
    </row>
    <row r="4118" customHeight="1" spans="1:15">
      <c r="A4118" s="1" t="str">
        <f>IF('📋 MIỂNG TNC'!A94="","",'📋 MIỂNG TNC'!A94)</f>
        <v>HH075922</v>
      </c>
      <c r="B4118" s="1" t="str">
        <f>IF('📋 MIỂNG TNC'!A94="","",'📋 MIỂNG TNC'!Q94)</f>
        <v>Miểng baze 4JB1/4JG2/4JH1/4JJ1 Cos0 - MAHLE 8-94168552</v>
      </c>
      <c r="C4118" s="1" t="str">
        <f>IF('📋 MIỂNG TNC'!A94="","","Miểng")</f>
        <v>Miểng</v>
      </c>
      <c r="D4118" s="1" t="str">
        <f>IF('📋 MIỂNG TNC'!A94="","",'📋 MIỂNG TNC'!H94)</f>
        <v>Bộ</v>
      </c>
      <c r="E4118" s="1">
        <f>IF('📋 MIỂNG TNC'!A94="","",'📋 MIỂNG TNC'!I94)</f>
        <v>0</v>
      </c>
      <c r="F4118" s="1">
        <f>IF('📋 MIỂNG TNC'!A94="","",'📋 MIỂNG TNC'!J94)</f>
        <v>0</v>
      </c>
      <c r="G4118" s="1">
        <f>IF('📋 MIỂNG TNC'!A94="","",'📋 MIỂNG TNC'!K94)</f>
        <v>0</v>
      </c>
      <c r="H4118" s="1">
        <f>IF('📋 MIỂNG TNC'!A94="","",'📋 MIỂNG TNC'!L94)</f>
        <v>0</v>
      </c>
      <c r="I4118" s="1">
        <f>IF('📋 MIỂNG TNC'!A94="","",'📋 MIỂNG TNC'!M94)</f>
        <v>0</v>
      </c>
      <c r="J4118" s="1" t="str">
        <f>IF('📋 MIỂNG TNC'!A94="","",'📋 MIỂNG TNC'!D94)</f>
        <v>93</v>
      </c>
      <c r="L4118" s="1">
        <f>N(L4117)+IF(AND('🔎 TRA CỨU NHANH'!$C$2&lt;&gt;"",OR(ISNUMBER(SEARCH('🔎 TRA CỨU NHANH'!$C$2,$A4118)),ISNUMBER(SEARCH('🔎 TRA CỨU NHANH'!$C$2,$B4118)))),1,0)</f>
        <v>0</v>
      </c>
      <c r="M4118" s="1" t="str">
        <f t="shared" si="128"/>
        <v/>
      </c>
      <c r="N4118" s="1">
        <f>N(N4117)+IF(AND('💰 BÁO GIÁ'!$C$27&lt;&gt;"",OR(ISNUMBER(SEARCH('💰 BÁO GIÁ'!$C$27,$A4118)),ISNUMBER(SEARCH('💰 BÁO GIÁ'!$C$27,$B4118)))),1,0)</f>
        <v>0</v>
      </c>
      <c r="O4118" s="1" t="str">
        <f t="shared" si="129"/>
        <v/>
      </c>
    </row>
    <row r="4119" customHeight="1" spans="1:15">
      <c r="A4119" s="1" t="str">
        <f>IF('📋 MIỂNG TNC'!A95="","",'📋 MIỂNG TNC'!A95)</f>
        <v>HH075561</v>
      </c>
      <c r="B4119" s="1" t="str">
        <f>IF('📋 MIỂNG TNC'!A95="","",'📋 MIỂNG TNC'!Q95)</f>
        <v>Miểng baze 4JB1/4JG2/4JH1/4JJ1 Cos0 - TDC - M4651A</v>
      </c>
      <c r="C4119" s="1" t="str">
        <f>IF('📋 MIỂNG TNC'!A95="","","Miểng")</f>
        <v>Miểng</v>
      </c>
      <c r="D4119" s="1" t="str">
        <f>IF('📋 MIỂNG TNC'!A95="","",'📋 MIỂNG TNC'!H95)</f>
        <v>Bộ</v>
      </c>
      <c r="E4119" s="13">
        <f>IF('📋 MIỂNG TNC'!A95="","",'📋 MIỂNG TNC'!I95)</f>
        <v>0</v>
      </c>
      <c r="F4119" s="13">
        <f>IF('📋 MIỂNG TNC'!A95="","",'📋 MIỂNG TNC'!J95)</f>
        <v>0</v>
      </c>
      <c r="G4119" s="13">
        <f>IF('📋 MIỂNG TNC'!A95="","",'📋 MIỂNG TNC'!K95)</f>
        <v>0</v>
      </c>
      <c r="H4119" s="1">
        <f>IF('📋 MIỂNG TNC'!A95="","",'📋 MIỂNG TNC'!L95)</f>
        <v>0</v>
      </c>
      <c r="I4119" s="1">
        <f>IF('📋 MIỂNG TNC'!A95="","",'📋 MIỂNG TNC'!M95)</f>
        <v>0</v>
      </c>
      <c r="J4119" s="1" t="str">
        <f>IF('📋 MIỂNG TNC'!A95="","",'📋 MIỂNG TNC'!D95)</f>
        <v>93</v>
      </c>
      <c r="L4119" s="1">
        <f>N(L4118)+IF(AND('🔎 TRA CỨU NHANH'!$C$2&lt;&gt;"",OR(ISNUMBER(SEARCH('🔎 TRA CỨU NHANH'!$C$2,$A4119)),ISNUMBER(SEARCH('🔎 TRA CỨU NHANH'!$C$2,$B4119)))),1,0)</f>
        <v>0</v>
      </c>
      <c r="M4119" s="1" t="str">
        <f t="shared" si="128"/>
        <v/>
      </c>
      <c r="N4119" s="1">
        <f>N(N4118)+IF(AND('💰 BÁO GIÁ'!$C$27&lt;&gt;"",OR(ISNUMBER(SEARCH('💰 BÁO GIÁ'!$C$27,$A4119)),ISNUMBER(SEARCH('💰 BÁO GIÁ'!$C$27,$B4119)))),1,0)</f>
        <v>0</v>
      </c>
      <c r="O4119" s="1" t="str">
        <f t="shared" si="129"/>
        <v/>
      </c>
    </row>
    <row r="4120" customHeight="1" spans="1:15">
      <c r="A4120" s="1" t="str">
        <f>IF('📋 MIỂNG TNC'!A96="","",'📋 MIỂNG TNC'!A96)</f>
        <v>HH075521</v>
      </c>
      <c r="B4120" s="1" t="str">
        <f>IF('📋 MIỂNG TNC'!A96="","",'📋 MIỂNG TNC'!Q96)</f>
        <v>Miểng dên 4JB1/4JG2/4JH1/4JJ1 (R184A1) Cos0 - TAIHO</v>
      </c>
      <c r="C4120" s="1" t="str">
        <f>IF('📋 MIỂNG TNC'!A96="","","Miểng")</f>
        <v>Miểng</v>
      </c>
      <c r="D4120" s="1" t="str">
        <f>IF('📋 MIỂNG TNC'!A96="","",'📋 MIỂNG TNC'!H96)</f>
        <v>Bộ</v>
      </c>
      <c r="E4120" s="13">
        <f>IF('📋 MIỂNG TNC'!A96="","",'📋 MIỂNG TNC'!I96)</f>
        <v>0</v>
      </c>
      <c r="F4120" s="13">
        <f>IF('📋 MIỂNG TNC'!A96="","",'📋 MIỂNG TNC'!J96)</f>
        <v>0</v>
      </c>
      <c r="G4120" s="13">
        <f>IF('📋 MIỂNG TNC'!A96="","",'📋 MIỂNG TNC'!K96)</f>
        <v>0</v>
      </c>
      <c r="H4120" s="1">
        <f>IF('📋 MIỂNG TNC'!A96="","",'📋 MIỂNG TNC'!L96)</f>
        <v>0</v>
      </c>
      <c r="I4120" s="1">
        <f>IF('📋 MIỂNG TNC'!A96="","",'📋 MIỂNG TNC'!M96)</f>
        <v>0</v>
      </c>
      <c r="J4120" s="1" t="str">
        <f>IF('📋 MIỂNG TNC'!A96="","",'📋 MIỂNG TNC'!D96)</f>
        <v>93</v>
      </c>
      <c r="L4120" s="1">
        <f>N(L4119)+IF(AND('🔎 TRA CỨU NHANH'!$C$2&lt;&gt;"",OR(ISNUMBER(SEARCH('🔎 TRA CỨU NHANH'!$C$2,$A4120)),ISNUMBER(SEARCH('🔎 TRA CỨU NHANH'!$C$2,$B4120)))),1,0)</f>
        <v>0</v>
      </c>
      <c r="M4120" s="1" t="str">
        <f t="shared" si="128"/>
        <v/>
      </c>
      <c r="N4120" s="1">
        <f>N(N4119)+IF(AND('💰 BÁO GIÁ'!$C$27&lt;&gt;"",OR(ISNUMBER(SEARCH('💰 BÁO GIÁ'!$C$27,$A4120)),ISNUMBER(SEARCH('💰 BÁO GIÁ'!$C$27,$B4120)))),1,0)</f>
        <v>0</v>
      </c>
      <c r="O4120" s="1" t="str">
        <f t="shared" si="129"/>
        <v/>
      </c>
    </row>
    <row r="4121" customHeight="1" spans="1:15">
      <c r="A4121" s="1" t="str">
        <f>IF('📋 MIỂNG TNC'!A97="","",'📋 MIỂNG TNC'!A97)</f>
        <v>HH080505</v>
      </c>
      <c r="B4121" s="1" t="str">
        <f>IF('📋 MIỂNG TNC'!A97="","",'📋 MIỂNG TNC'!Q97)</f>
        <v>Miểng baze 4JA1/ 4JC1/ 4JD1/ 4JE1 Cos1 - TDC - M465A</v>
      </c>
      <c r="C4121" s="1" t="str">
        <f>IF('📋 MIỂNG TNC'!A97="","","Miểng")</f>
        <v>Miểng</v>
      </c>
      <c r="D4121" s="1" t="str">
        <f>IF('📋 MIỂNG TNC'!A97="","",'📋 MIỂNG TNC'!H97)</f>
        <v>Bộ</v>
      </c>
      <c r="E4121" s="13">
        <f>IF('📋 MIỂNG TNC'!A97="","",'📋 MIỂNG TNC'!I97)</f>
        <v>0</v>
      </c>
      <c r="F4121" s="13">
        <f>IF('📋 MIỂNG TNC'!A97="","",'📋 MIỂNG TNC'!J97)</f>
        <v>0</v>
      </c>
      <c r="G4121" s="13">
        <f>IF('📋 MIỂNG TNC'!A97="","",'📋 MIỂNG TNC'!K97)</f>
        <v>0</v>
      </c>
      <c r="H4121" s="1">
        <f>IF('📋 MIỂNG TNC'!A97="","",'📋 MIỂNG TNC'!L97)</f>
        <v>0</v>
      </c>
      <c r="I4121" s="1">
        <f>IF('📋 MIỂNG TNC'!A97="","",'📋 MIỂNG TNC'!M97)</f>
        <v>0</v>
      </c>
      <c r="J4121" s="1" t="str">
        <f>IF('📋 MIỂNG TNC'!A97="","",'📋 MIỂNG TNC'!D97)</f>
        <v>93</v>
      </c>
      <c r="L4121" s="1">
        <f>N(L4120)+IF(AND('🔎 TRA CỨU NHANH'!$C$2&lt;&gt;"",OR(ISNUMBER(SEARCH('🔎 TRA CỨU NHANH'!$C$2,$A4121)),ISNUMBER(SEARCH('🔎 TRA CỨU NHANH'!$C$2,$B4121)))),1,0)</f>
        <v>0</v>
      </c>
      <c r="M4121" s="1" t="str">
        <f t="shared" si="128"/>
        <v/>
      </c>
      <c r="N4121" s="1">
        <f>N(N4120)+IF(AND('💰 BÁO GIÁ'!$C$27&lt;&gt;"",OR(ISNUMBER(SEARCH('💰 BÁO GIÁ'!$C$27,$A4121)),ISNUMBER(SEARCH('💰 BÁO GIÁ'!$C$27,$B4121)))),1,0)</f>
        <v>0</v>
      </c>
      <c r="O4121" s="1" t="str">
        <f t="shared" si="129"/>
        <v/>
      </c>
    </row>
    <row r="4122" customHeight="1" spans="1:15">
      <c r="A4122" s="1" t="str">
        <f>IF('📋 MIỂNG TNC'!A98="","",'📋 MIỂNG TNC'!A98)</f>
        <v>HH20465</v>
      </c>
      <c r="B4122" s="1" t="str">
        <f>IF('📋 MIỂNG TNC'!A98="","",'📋 MIỂNG TNC'!Q98)</f>
        <v>Bạc miểng 4JB1/4JG2/4JG1/4JH1/4JJ1 Cos1 (Cos lớn) - NDC</v>
      </c>
      <c r="C4122" s="1" t="str">
        <f>IF('📋 MIỂNG TNC'!A98="","","Miểng")</f>
        <v>Miểng</v>
      </c>
      <c r="D4122" s="1" t="str">
        <f>IF('📋 MIỂNG TNC'!A98="","",'📋 MIỂNG TNC'!H98)</f>
        <v>Bộ</v>
      </c>
      <c r="E4122" s="13">
        <f>IF('📋 MIỂNG TNC'!A98="","",'📋 MIỂNG TNC'!I98)</f>
        <v>0</v>
      </c>
      <c r="F4122" s="13">
        <f>IF('📋 MIỂNG TNC'!A98="","",'📋 MIỂNG TNC'!J98)</f>
        <v>0</v>
      </c>
      <c r="G4122" s="13">
        <f>IF('📋 MIỂNG TNC'!A98="","",'📋 MIỂNG TNC'!K98)</f>
        <v>0</v>
      </c>
      <c r="H4122" s="1">
        <f>IF('📋 MIỂNG TNC'!A98="","",'📋 MIỂNG TNC'!L98)</f>
        <v>0</v>
      </c>
      <c r="I4122" s="1">
        <f>IF('📋 MIỂNG TNC'!A98="","",'📋 MIỂNG TNC'!M98)</f>
        <v>0</v>
      </c>
      <c r="J4122" s="1" t="str">
        <f>IF('📋 MIỂNG TNC'!A98="","",'📋 MIỂNG TNC'!D98)</f>
        <v>93</v>
      </c>
      <c r="L4122" s="1">
        <f>N(L4121)+IF(AND('🔎 TRA CỨU NHANH'!$C$2&lt;&gt;"",OR(ISNUMBER(SEARCH('🔎 TRA CỨU NHANH'!$C$2,$A4122)),ISNUMBER(SEARCH('🔎 TRA CỨU NHANH'!$C$2,$B4122)))),1,0)</f>
        <v>0</v>
      </c>
      <c r="M4122" s="1" t="str">
        <f t="shared" si="128"/>
        <v/>
      </c>
      <c r="N4122" s="1">
        <f>N(N4121)+IF(AND('💰 BÁO GIÁ'!$C$27&lt;&gt;"",OR(ISNUMBER(SEARCH('💰 BÁO GIÁ'!$C$27,$A4122)),ISNUMBER(SEARCH('💰 BÁO GIÁ'!$C$27,$B4122)))),1,0)</f>
        <v>0</v>
      </c>
      <c r="O4122" s="1" t="str">
        <f t="shared" si="129"/>
        <v/>
      </c>
    </row>
    <row r="4123" customHeight="1" spans="1:15">
      <c r="A4123" s="1" t="str">
        <f>IF('📋 MIỂNG TNC'!A99="","",'📋 MIỂNG TNC'!A99)</f>
        <v>HH075917</v>
      </c>
      <c r="B4123" s="1" t="str">
        <f>IF('📋 MIỂNG TNC'!A99="","",'📋 MIỂNG TNC'!Q99)</f>
        <v>Bạc miểng 4JB1/4JG2/4JH1/4JJ1 Cos1 - (DAIDO) NDC CN</v>
      </c>
      <c r="C4123" s="1" t="str">
        <f>IF('📋 MIỂNG TNC'!A99="","","Miểng")</f>
        <v>Miểng</v>
      </c>
      <c r="D4123" s="1" t="str">
        <f>IF('📋 MIỂNG TNC'!A99="","",'📋 MIỂNG TNC'!H99)</f>
        <v>Bộ</v>
      </c>
      <c r="E4123" s="13">
        <f>IF('📋 MIỂNG TNC'!A99="","",'📋 MIỂNG TNC'!I99)</f>
        <v>0</v>
      </c>
      <c r="F4123" s="13">
        <f>IF('📋 MIỂNG TNC'!A99="","",'📋 MIỂNG TNC'!J99)</f>
        <v>0</v>
      </c>
      <c r="G4123" s="13">
        <f>IF('📋 MIỂNG TNC'!A99="","",'📋 MIỂNG TNC'!K99)</f>
        <v>0</v>
      </c>
      <c r="H4123" s="1">
        <f>IF('📋 MIỂNG TNC'!A99="","",'📋 MIỂNG TNC'!L99)</f>
        <v>0</v>
      </c>
      <c r="I4123" s="1">
        <f>IF('📋 MIỂNG TNC'!A99="","",'📋 MIỂNG TNC'!M99)</f>
        <v>0</v>
      </c>
      <c r="J4123" s="1" t="str">
        <f>IF('📋 MIỂNG TNC'!A99="","",'📋 MIỂNG TNC'!D99)</f>
        <v>93</v>
      </c>
      <c r="L4123" s="1">
        <f>N(L4122)+IF(AND('🔎 TRA CỨU NHANH'!$C$2&lt;&gt;"",OR(ISNUMBER(SEARCH('🔎 TRA CỨU NHANH'!$C$2,$A4123)),ISNUMBER(SEARCH('🔎 TRA CỨU NHANH'!$C$2,$B4123)))),1,0)</f>
        <v>0</v>
      </c>
      <c r="M4123" s="1" t="str">
        <f t="shared" si="128"/>
        <v/>
      </c>
      <c r="N4123" s="1">
        <f>N(N4122)+IF(AND('💰 BÁO GIÁ'!$C$27&lt;&gt;"",OR(ISNUMBER(SEARCH('💰 BÁO GIÁ'!$C$27,$A4123)),ISNUMBER(SEARCH('💰 BÁO GIÁ'!$C$27,$B4123)))),1,0)</f>
        <v>0</v>
      </c>
      <c r="O4123" s="1" t="str">
        <f t="shared" si="129"/>
        <v/>
      </c>
    </row>
    <row r="4124" customHeight="1" spans="1:15">
      <c r="A4124" s="1" t="str">
        <f>IF('📋 MIỂNG TNC'!A100="","",'📋 MIỂNG TNC'!A100)</f>
        <v>HH075524</v>
      </c>
      <c r="B4124" s="1" t="str">
        <f>IF('📋 MIỂNG TNC'!A100="","",'📋 MIỂNG TNC'!Q100)</f>
        <v>Miểng baze 4JB1/4JG2/4JH1/4JJ1 (M185A) Cos1 - TAIHO</v>
      </c>
      <c r="C4124" s="1" t="str">
        <f>IF('📋 MIỂNG TNC'!A100="","","Miểng")</f>
        <v>Miểng</v>
      </c>
      <c r="D4124" s="1" t="str">
        <f>IF('📋 MIỂNG TNC'!A100="","",'📋 MIỂNG TNC'!H100)</f>
        <v>Bộ</v>
      </c>
      <c r="E4124" s="13">
        <f>IF('📋 MIỂNG TNC'!A100="","",'📋 MIỂNG TNC'!I100)</f>
        <v>0</v>
      </c>
      <c r="F4124" s="13">
        <f>IF('📋 MIỂNG TNC'!A100="","",'📋 MIỂNG TNC'!J100)</f>
        <v>0</v>
      </c>
      <c r="G4124" s="13">
        <f>IF('📋 MIỂNG TNC'!A100="","",'📋 MIỂNG TNC'!K100)</f>
        <v>0</v>
      </c>
      <c r="H4124" s="1">
        <f>IF('📋 MIỂNG TNC'!A100="","",'📋 MIỂNG TNC'!L100)</f>
        <v>0</v>
      </c>
      <c r="I4124" s="1">
        <f>IF('📋 MIỂNG TNC'!A100="","",'📋 MIỂNG TNC'!M100)</f>
        <v>0</v>
      </c>
      <c r="J4124" s="1" t="str">
        <f>IF('📋 MIỂNG TNC'!A100="","",'📋 MIỂNG TNC'!D100)</f>
        <v>93</v>
      </c>
      <c r="L4124" s="1">
        <f>N(L4123)+IF(AND('🔎 TRA CỨU NHANH'!$C$2&lt;&gt;"",OR(ISNUMBER(SEARCH('🔎 TRA CỨU NHANH'!$C$2,$A4124)),ISNUMBER(SEARCH('🔎 TRA CỨU NHANH'!$C$2,$B4124)))),1,0)</f>
        <v>0</v>
      </c>
      <c r="M4124" s="1" t="str">
        <f t="shared" si="128"/>
        <v/>
      </c>
      <c r="N4124" s="1">
        <f>N(N4123)+IF(AND('💰 BÁO GIÁ'!$C$27&lt;&gt;"",OR(ISNUMBER(SEARCH('💰 BÁO GIÁ'!$C$27,$A4124)),ISNUMBER(SEARCH('💰 BÁO GIÁ'!$C$27,$B4124)))),1,0)</f>
        <v>0</v>
      </c>
      <c r="O4124" s="1" t="str">
        <f t="shared" si="129"/>
        <v/>
      </c>
    </row>
    <row r="4125" customHeight="1" spans="1:15">
      <c r="A4125" s="1" t="str">
        <f>IF('📋 MIỂNG TNC'!A101="","",'📋 MIỂNG TNC'!A101)</f>
        <v>HH076576</v>
      </c>
      <c r="B4125" s="1" t="str">
        <f>IF('📋 MIỂNG TNC'!A101="","",'📋 MIỂNG TNC'!Q101)</f>
        <v>Miểng baze 4JB1/4JG2/4JH1/4JJ1 Cos1 - CS IVECO</v>
      </c>
      <c r="C4125" s="1" t="str">
        <f>IF('📋 MIỂNG TNC'!A101="","","Miểng")</f>
        <v>Miểng</v>
      </c>
      <c r="D4125" s="1" t="str">
        <f>IF('📋 MIỂNG TNC'!A101="","",'📋 MIỂNG TNC'!H101)</f>
        <v>Bộ</v>
      </c>
      <c r="E4125" s="13">
        <f>IF('📋 MIỂNG TNC'!A101="","",'📋 MIỂNG TNC'!I101)</f>
        <v>0</v>
      </c>
      <c r="F4125" s="13">
        <f>IF('📋 MIỂNG TNC'!A101="","",'📋 MIỂNG TNC'!J101)</f>
        <v>0</v>
      </c>
      <c r="G4125" s="13">
        <f>IF('📋 MIỂNG TNC'!A101="","",'📋 MIỂNG TNC'!K101)</f>
        <v>0</v>
      </c>
      <c r="H4125" s="1">
        <f>IF('📋 MIỂNG TNC'!A101="","",'📋 MIỂNG TNC'!L101)</f>
        <v>0</v>
      </c>
      <c r="I4125" s="1">
        <f>IF('📋 MIỂNG TNC'!A101="","",'📋 MIỂNG TNC'!M101)</f>
        <v>0</v>
      </c>
      <c r="J4125" s="1" t="str">
        <f>IF('📋 MIỂNG TNC'!A101="","",'📋 MIỂNG TNC'!D101)</f>
        <v>93</v>
      </c>
      <c r="L4125" s="1">
        <f>N(L4124)+IF(AND('🔎 TRA CỨU NHANH'!$C$2&lt;&gt;"",OR(ISNUMBER(SEARCH('🔎 TRA CỨU NHANH'!$C$2,$A4125)),ISNUMBER(SEARCH('🔎 TRA CỨU NHANH'!$C$2,$B4125)))),1,0)</f>
        <v>0</v>
      </c>
      <c r="M4125" s="1" t="str">
        <f t="shared" si="128"/>
        <v/>
      </c>
      <c r="N4125" s="1">
        <f>N(N4124)+IF(AND('💰 BÁO GIÁ'!$C$27&lt;&gt;"",OR(ISNUMBER(SEARCH('💰 BÁO GIÁ'!$C$27,$A4125)),ISNUMBER(SEARCH('💰 BÁO GIÁ'!$C$27,$B4125)))),1,0)</f>
        <v>0</v>
      </c>
      <c r="O4125" s="1" t="str">
        <f t="shared" si="129"/>
        <v/>
      </c>
    </row>
    <row r="4126" customHeight="1" spans="1:15">
      <c r="A4126" s="1" t="str">
        <f>IF('📋 MIỂNG TNC'!A102="","",'📋 MIỂNG TNC'!A102)</f>
        <v>HH075562</v>
      </c>
      <c r="B4126" s="1" t="str">
        <f>IF('📋 MIỂNG TNC'!A102="","",'📋 MIỂNG TNC'!Q102)</f>
        <v>Miểng baze 4JB1/4JG2/4JH1/4JJ1 Cos1 - TDC - M4651A</v>
      </c>
      <c r="C4126" s="1" t="str">
        <f>IF('📋 MIỂNG TNC'!A102="","","Miểng")</f>
        <v>Miểng</v>
      </c>
      <c r="D4126" s="1" t="str">
        <f>IF('📋 MIỂNG TNC'!A102="","",'📋 MIỂNG TNC'!H102)</f>
        <v>Bộ</v>
      </c>
      <c r="E4126" s="13">
        <f>IF('📋 MIỂNG TNC'!A102="","",'📋 MIỂNG TNC'!I102)</f>
        <v>0</v>
      </c>
      <c r="F4126" s="13">
        <f>IF('📋 MIỂNG TNC'!A102="","",'📋 MIỂNG TNC'!J102)</f>
        <v>0</v>
      </c>
      <c r="G4126" s="13">
        <f>IF('📋 MIỂNG TNC'!A102="","",'📋 MIỂNG TNC'!K102)</f>
        <v>0</v>
      </c>
      <c r="H4126" s="1">
        <f>IF('📋 MIỂNG TNC'!A102="","",'📋 MIỂNG TNC'!L102)</f>
        <v>0</v>
      </c>
      <c r="I4126" s="1">
        <f>IF('📋 MIỂNG TNC'!A102="","",'📋 MIỂNG TNC'!M102)</f>
        <v>0</v>
      </c>
      <c r="J4126" s="1" t="str">
        <f>IF('📋 MIỂNG TNC'!A102="","",'📋 MIỂNG TNC'!D102)</f>
        <v>93</v>
      </c>
      <c r="L4126" s="1">
        <f>N(L4125)+IF(AND('🔎 TRA CỨU NHANH'!$C$2&lt;&gt;"",OR(ISNUMBER(SEARCH('🔎 TRA CỨU NHANH'!$C$2,$A4126)),ISNUMBER(SEARCH('🔎 TRA CỨU NHANH'!$C$2,$B4126)))),1,0)</f>
        <v>0</v>
      </c>
      <c r="M4126" s="1" t="str">
        <f t="shared" si="128"/>
        <v/>
      </c>
      <c r="N4126" s="1">
        <f>N(N4125)+IF(AND('💰 BÁO GIÁ'!$C$27&lt;&gt;"",OR(ISNUMBER(SEARCH('💰 BÁO GIÁ'!$C$27,$A4126)),ISNUMBER(SEARCH('💰 BÁO GIÁ'!$C$27,$B4126)))),1,0)</f>
        <v>0</v>
      </c>
      <c r="O4126" s="1" t="str">
        <f t="shared" si="129"/>
        <v/>
      </c>
    </row>
    <row r="4127" customHeight="1" spans="1:15">
      <c r="A4127" s="1" t="str">
        <f>IF('📋 MIỂNG TNC'!A103="","",'📋 MIỂNG TNC'!A103)</f>
        <v>HH076577</v>
      </c>
      <c r="B4127" s="1" t="str">
        <f>IF('📋 MIỂNG TNC'!A103="","",'📋 MIỂNG TNC'!Q103)</f>
        <v>Miểng dên 4JB1/4JG2/4JH1/4JJ1 Cos1 - CS IVECO</v>
      </c>
      <c r="C4127" s="1" t="str">
        <f>IF('📋 MIỂNG TNC'!A103="","","Miểng")</f>
        <v>Miểng</v>
      </c>
      <c r="D4127" s="1" t="str">
        <f>IF('📋 MIỂNG TNC'!A103="","",'📋 MIỂNG TNC'!H103)</f>
        <v>Bộ</v>
      </c>
      <c r="E4127" s="13">
        <f>IF('📋 MIỂNG TNC'!A103="","",'📋 MIỂNG TNC'!I103)</f>
        <v>0</v>
      </c>
      <c r="F4127" s="13">
        <f>IF('📋 MIỂNG TNC'!A103="","",'📋 MIỂNG TNC'!J103)</f>
        <v>0</v>
      </c>
      <c r="G4127" s="13">
        <f>IF('📋 MIỂNG TNC'!A103="","",'📋 MIỂNG TNC'!K103)</f>
        <v>0</v>
      </c>
      <c r="H4127" s="1">
        <f>IF('📋 MIỂNG TNC'!A103="","",'📋 MIỂNG TNC'!L103)</f>
        <v>0</v>
      </c>
      <c r="I4127" s="1">
        <f>IF('📋 MIỂNG TNC'!A103="","",'📋 MIỂNG TNC'!M103)</f>
        <v>0</v>
      </c>
      <c r="J4127" s="1" t="str">
        <f>IF('📋 MIỂNG TNC'!A103="","",'📋 MIỂNG TNC'!D103)</f>
        <v>93</v>
      </c>
      <c r="L4127" s="1">
        <f>N(L4126)+IF(AND('🔎 TRA CỨU NHANH'!$C$2&lt;&gt;"",OR(ISNUMBER(SEARCH('🔎 TRA CỨU NHANH'!$C$2,$A4127)),ISNUMBER(SEARCH('🔎 TRA CỨU NHANH'!$C$2,$B4127)))),1,0)</f>
        <v>0</v>
      </c>
      <c r="M4127" s="1" t="str">
        <f t="shared" si="128"/>
        <v/>
      </c>
      <c r="N4127" s="1">
        <f>N(N4126)+IF(AND('💰 BÁO GIÁ'!$C$27&lt;&gt;"",OR(ISNUMBER(SEARCH('💰 BÁO GIÁ'!$C$27,$A4127)),ISNUMBER(SEARCH('💰 BÁO GIÁ'!$C$27,$B4127)))),1,0)</f>
        <v>0</v>
      </c>
      <c r="O4127" s="1" t="str">
        <f t="shared" si="129"/>
        <v/>
      </c>
    </row>
    <row r="4128" customHeight="1" spans="1:15">
      <c r="A4128" s="1" t="str">
        <f>IF('📋 MIỂNG TNC'!A104="","",'📋 MIỂNG TNC'!A104)</f>
        <v>HH080506</v>
      </c>
      <c r="B4128" s="1" t="str">
        <f>IF('📋 MIỂNG TNC'!A104="","",'📋 MIỂNG TNC'!Q104)</f>
        <v>Miểng baze 4JA1/ 4JC1/ 4JD1/ 4JE1 Cos2 - TDC - M465A</v>
      </c>
      <c r="C4128" s="1" t="str">
        <f>IF('📋 MIỂNG TNC'!A104="","","Miểng")</f>
        <v>Miểng</v>
      </c>
      <c r="D4128" s="1" t="str">
        <f>IF('📋 MIỂNG TNC'!A104="","",'📋 MIỂNG TNC'!H104)</f>
        <v>Bộ</v>
      </c>
      <c r="E4128" s="13">
        <f>IF('📋 MIỂNG TNC'!A104="","",'📋 MIỂNG TNC'!I104)</f>
        <v>0</v>
      </c>
      <c r="F4128" s="13">
        <f>IF('📋 MIỂNG TNC'!A104="","",'📋 MIỂNG TNC'!J104)</f>
        <v>0</v>
      </c>
      <c r="G4128" s="13">
        <f>IF('📋 MIỂNG TNC'!A104="","",'📋 MIỂNG TNC'!K104)</f>
        <v>0</v>
      </c>
      <c r="H4128" s="1">
        <f>IF('📋 MIỂNG TNC'!A104="","",'📋 MIỂNG TNC'!L104)</f>
        <v>0</v>
      </c>
      <c r="I4128" s="1">
        <f>IF('📋 MIỂNG TNC'!A104="","",'📋 MIỂNG TNC'!M104)</f>
        <v>0</v>
      </c>
      <c r="J4128" s="1" t="str">
        <f>IF('📋 MIỂNG TNC'!A104="","",'📋 MIỂNG TNC'!D104)</f>
        <v>93</v>
      </c>
      <c r="L4128" s="1">
        <f>N(L4127)+IF(AND('🔎 TRA CỨU NHANH'!$C$2&lt;&gt;"",OR(ISNUMBER(SEARCH('🔎 TRA CỨU NHANH'!$C$2,$A4128)),ISNUMBER(SEARCH('🔎 TRA CỨU NHANH'!$C$2,$B4128)))),1,0)</f>
        <v>0</v>
      </c>
      <c r="M4128" s="1" t="str">
        <f t="shared" si="128"/>
        <v/>
      </c>
      <c r="N4128" s="1">
        <f>N(N4127)+IF(AND('💰 BÁO GIÁ'!$C$27&lt;&gt;"",OR(ISNUMBER(SEARCH('💰 BÁO GIÁ'!$C$27,$A4128)),ISNUMBER(SEARCH('💰 BÁO GIÁ'!$C$27,$B4128)))),1,0)</f>
        <v>0</v>
      </c>
      <c r="O4128" s="1" t="str">
        <f t="shared" si="129"/>
        <v/>
      </c>
    </row>
    <row r="4129" customHeight="1" spans="1:15">
      <c r="A4129" s="1" t="str">
        <f>IF('📋 MIỂNG TNC'!A105="","",'📋 MIỂNG TNC'!A105)</f>
        <v>HH082946</v>
      </c>
      <c r="B4129" s="1" t="str">
        <f>IF('📋 MIỂNG TNC'!A105="","",'📋 MIỂNG TNC'!Q105)</f>
        <v>Bạc miểng 4JB1/4JG2/4JH1/4JJ1 Cos2 - NDC</v>
      </c>
      <c r="C4129" s="1" t="str">
        <f>IF('📋 MIỂNG TNC'!A105="","","Miểng")</f>
        <v>Miểng</v>
      </c>
      <c r="D4129" s="1" t="str">
        <f>IF('📋 MIỂNG TNC'!A105="","",'📋 MIỂNG TNC'!H105)</f>
        <v>Bộ</v>
      </c>
      <c r="E4129" s="13">
        <f>IF('📋 MIỂNG TNC'!A105="","",'📋 MIỂNG TNC'!I105)</f>
        <v>0</v>
      </c>
      <c r="F4129" s="13">
        <f>IF('📋 MIỂNG TNC'!A105="","",'📋 MIỂNG TNC'!J105)</f>
        <v>0</v>
      </c>
      <c r="G4129" s="13">
        <f>IF('📋 MIỂNG TNC'!A105="","",'📋 MIỂNG TNC'!K105)</f>
        <v>0</v>
      </c>
      <c r="H4129" s="1">
        <f>IF('📋 MIỂNG TNC'!A105="","",'📋 MIỂNG TNC'!L105)</f>
        <v>0</v>
      </c>
      <c r="I4129" s="1">
        <f>IF('📋 MIỂNG TNC'!A105="","",'📋 MIỂNG TNC'!M105)</f>
        <v>0</v>
      </c>
      <c r="J4129" s="1" t="str">
        <f>IF('📋 MIỂNG TNC'!A105="","",'📋 MIỂNG TNC'!D105)</f>
        <v>93</v>
      </c>
      <c r="L4129" s="1">
        <f>N(L4128)+IF(AND('🔎 TRA CỨU NHANH'!$C$2&lt;&gt;"",OR(ISNUMBER(SEARCH('🔎 TRA CỨU NHANH'!$C$2,$A4129)),ISNUMBER(SEARCH('🔎 TRA CỨU NHANH'!$C$2,$B4129)))),1,0)</f>
        <v>0</v>
      </c>
      <c r="M4129" s="1" t="str">
        <f t="shared" si="128"/>
        <v/>
      </c>
      <c r="N4129" s="1">
        <f>N(N4128)+IF(AND('💰 BÁO GIÁ'!$C$27&lt;&gt;"",OR(ISNUMBER(SEARCH('💰 BÁO GIÁ'!$C$27,$A4129)),ISNUMBER(SEARCH('💰 BÁO GIÁ'!$C$27,$B4129)))),1,0)</f>
        <v>0</v>
      </c>
      <c r="O4129" s="1" t="str">
        <f t="shared" si="129"/>
        <v/>
      </c>
    </row>
    <row r="4130" customHeight="1" spans="1:15">
      <c r="A4130" s="1" t="str">
        <f>IF('📋 MIỂNG TNC'!A106="","",'📋 MIỂNG TNC'!A106)</f>
        <v>HH078352</v>
      </c>
      <c r="B4130" s="1" t="str">
        <f>IF('📋 MIỂNG TNC'!A106="","",'📋 MIỂNG TNC'!Q106)</f>
        <v>Miểng baze 4JB1/4JG2/4JH1/4JJ1 Cos2 - CS IVECO</v>
      </c>
      <c r="C4130" s="1" t="str">
        <f>IF('📋 MIỂNG TNC'!A106="","","Miểng")</f>
        <v>Miểng</v>
      </c>
      <c r="D4130" s="1" t="str">
        <f>IF('📋 MIỂNG TNC'!A106="","",'📋 MIỂNG TNC'!H106)</f>
        <v>Bộ</v>
      </c>
      <c r="E4130" s="13">
        <f>IF('📋 MIỂNG TNC'!A106="","",'📋 MIỂNG TNC'!I106)</f>
        <v>0</v>
      </c>
      <c r="F4130" s="13">
        <f>IF('📋 MIỂNG TNC'!A106="","",'📋 MIỂNG TNC'!J106)</f>
        <v>0</v>
      </c>
      <c r="G4130" s="13">
        <f>IF('📋 MIỂNG TNC'!A106="","",'📋 MIỂNG TNC'!K106)</f>
        <v>0</v>
      </c>
      <c r="H4130" s="1">
        <f>IF('📋 MIỂNG TNC'!A106="","",'📋 MIỂNG TNC'!L106)</f>
        <v>0</v>
      </c>
      <c r="I4130" s="1">
        <f>IF('📋 MIỂNG TNC'!A106="","",'📋 MIỂNG TNC'!M106)</f>
        <v>0</v>
      </c>
      <c r="J4130" s="1" t="str">
        <f>IF('📋 MIỂNG TNC'!A106="","",'📋 MIỂNG TNC'!D106)</f>
        <v>93</v>
      </c>
      <c r="L4130" s="1">
        <f>N(L4129)+IF(AND('🔎 TRA CỨU NHANH'!$C$2&lt;&gt;"",OR(ISNUMBER(SEARCH('🔎 TRA CỨU NHANH'!$C$2,$A4130)),ISNUMBER(SEARCH('🔎 TRA CỨU NHANH'!$C$2,$B4130)))),1,0)</f>
        <v>0</v>
      </c>
      <c r="M4130" s="1" t="str">
        <f t="shared" si="128"/>
        <v/>
      </c>
      <c r="N4130" s="1">
        <f>N(N4129)+IF(AND('💰 BÁO GIÁ'!$C$27&lt;&gt;"",OR(ISNUMBER(SEARCH('💰 BÁO GIÁ'!$C$27,$A4130)),ISNUMBER(SEARCH('💰 BÁO GIÁ'!$C$27,$B4130)))),1,0)</f>
        <v>0</v>
      </c>
      <c r="O4130" s="1" t="str">
        <f t="shared" si="129"/>
        <v/>
      </c>
    </row>
    <row r="4131" customHeight="1" spans="1:15">
      <c r="A4131" s="1" t="str">
        <f>IF('📋 MIỂNG TNC'!A107="","",'📋 MIỂNG TNC'!A107)</f>
        <v>HH075563</v>
      </c>
      <c r="B4131" s="1" t="str">
        <f>IF('📋 MIỂNG TNC'!A107="","",'📋 MIỂNG TNC'!Q107)</f>
        <v>Miểng baze 4JB1/4JG2/4JH1/4JJ1 Cos2 - TDC - M4651A</v>
      </c>
      <c r="C4131" s="1" t="str">
        <f>IF('📋 MIỂNG TNC'!A107="","","Miểng")</f>
        <v>Miểng</v>
      </c>
      <c r="D4131" s="1" t="str">
        <f>IF('📋 MIỂNG TNC'!A107="","",'📋 MIỂNG TNC'!H107)</f>
        <v>Bộ</v>
      </c>
      <c r="E4131" s="13">
        <f>IF('📋 MIỂNG TNC'!A107="","",'📋 MIỂNG TNC'!I107)</f>
        <v>0</v>
      </c>
      <c r="F4131" s="13">
        <f>IF('📋 MIỂNG TNC'!A107="","",'📋 MIỂNG TNC'!J107)</f>
        <v>0</v>
      </c>
      <c r="G4131" s="13">
        <f>IF('📋 MIỂNG TNC'!A107="","",'📋 MIỂNG TNC'!K107)</f>
        <v>0</v>
      </c>
      <c r="H4131" s="1">
        <f>IF('📋 MIỂNG TNC'!A107="","",'📋 MIỂNG TNC'!L107)</f>
        <v>0</v>
      </c>
      <c r="I4131" s="1">
        <f>IF('📋 MIỂNG TNC'!A107="","",'📋 MIỂNG TNC'!M107)</f>
        <v>0</v>
      </c>
      <c r="J4131" s="1" t="str">
        <f>IF('📋 MIỂNG TNC'!A107="","",'📋 MIỂNG TNC'!D107)</f>
        <v>93</v>
      </c>
      <c r="L4131" s="1">
        <f>N(L4130)+IF(AND('🔎 TRA CỨU NHANH'!$C$2&lt;&gt;"",OR(ISNUMBER(SEARCH('🔎 TRA CỨU NHANH'!$C$2,$A4131)),ISNUMBER(SEARCH('🔎 TRA CỨU NHANH'!$C$2,$B4131)))),1,0)</f>
        <v>0</v>
      </c>
      <c r="M4131" s="1" t="str">
        <f t="shared" si="128"/>
        <v/>
      </c>
      <c r="N4131" s="1">
        <f>N(N4130)+IF(AND('💰 BÁO GIÁ'!$C$27&lt;&gt;"",OR(ISNUMBER(SEARCH('💰 BÁO GIÁ'!$C$27,$A4131)),ISNUMBER(SEARCH('💰 BÁO GIÁ'!$C$27,$B4131)))),1,0)</f>
        <v>0</v>
      </c>
      <c r="O4131" s="1" t="str">
        <f t="shared" si="129"/>
        <v/>
      </c>
    </row>
    <row r="4132" customHeight="1" spans="1:15">
      <c r="A4132" s="1" t="str">
        <f>IF('📋 MIỂNG TNC'!A108="","",'📋 MIỂNG TNC'!A108)</f>
        <v>HH078351</v>
      </c>
      <c r="B4132" s="1" t="str">
        <f>IF('📋 MIỂNG TNC'!A108="","",'📋 MIỂNG TNC'!Q108)</f>
        <v>Miểng dên Isuzu 4JB1/4JG2/4JH1/4JJ1 Cos2 - (DAIDO) CN</v>
      </c>
      <c r="C4132" s="1" t="str">
        <f>IF('📋 MIỂNG TNC'!A108="","","Miểng")</f>
        <v>Miểng</v>
      </c>
      <c r="D4132" s="1" t="str">
        <f>IF('📋 MIỂNG TNC'!A108="","",'📋 MIỂNG TNC'!H108)</f>
        <v>Bộ</v>
      </c>
      <c r="E4132" s="13">
        <f>IF('📋 MIỂNG TNC'!A108="","",'📋 MIỂNG TNC'!I108)</f>
        <v>0</v>
      </c>
      <c r="F4132" s="13">
        <f>IF('📋 MIỂNG TNC'!A108="","",'📋 MIỂNG TNC'!J108)</f>
        <v>0</v>
      </c>
      <c r="G4132" s="13">
        <f>IF('📋 MIỂNG TNC'!A108="","",'📋 MIỂNG TNC'!K108)</f>
        <v>0</v>
      </c>
      <c r="H4132" s="1">
        <f>IF('📋 MIỂNG TNC'!A108="","",'📋 MIỂNG TNC'!L108)</f>
        <v>0</v>
      </c>
      <c r="I4132" s="1">
        <f>IF('📋 MIỂNG TNC'!A108="","",'📋 MIỂNG TNC'!M108)</f>
        <v>0</v>
      </c>
      <c r="J4132" s="1" t="str">
        <f>IF('📋 MIỂNG TNC'!A108="","",'📋 MIỂNG TNC'!D108)</f>
        <v>93</v>
      </c>
      <c r="L4132" s="1">
        <f>N(L4131)+IF(AND('🔎 TRA CỨU NHANH'!$C$2&lt;&gt;"",OR(ISNUMBER(SEARCH('🔎 TRA CỨU NHANH'!$C$2,$A4132)),ISNUMBER(SEARCH('🔎 TRA CỨU NHANH'!$C$2,$B4132)))),1,0)</f>
        <v>0</v>
      </c>
      <c r="M4132" s="1" t="str">
        <f t="shared" si="128"/>
        <v/>
      </c>
      <c r="N4132" s="1">
        <f>N(N4131)+IF(AND('💰 BÁO GIÁ'!$C$27&lt;&gt;"",OR(ISNUMBER(SEARCH('💰 BÁO GIÁ'!$C$27,$A4132)),ISNUMBER(SEARCH('💰 BÁO GIÁ'!$C$27,$B4132)))),1,0)</f>
        <v>0</v>
      </c>
      <c r="O4132" s="1" t="str">
        <f t="shared" si="129"/>
        <v/>
      </c>
    </row>
    <row r="4133" customHeight="1" spans="1:15">
      <c r="A4133" s="1" t="str">
        <f>IF('📋 MIỂNG TNC'!A109="","",'📋 MIỂNG TNC'!A109)</f>
        <v>HH0604</v>
      </c>
      <c r="B4133" s="1" t="str">
        <f>IF('📋 MIỂNG TNC'!A109="","",'📋 MIỂNG TNC'!Q109)</f>
        <v>Bạc miểng 4JB1/4JG2/4JH1/4JJ1 Cos3 - TAIHO</v>
      </c>
      <c r="C4133" s="1" t="str">
        <f>IF('📋 MIỂNG TNC'!A109="","","Miểng")</f>
        <v>Miểng</v>
      </c>
      <c r="D4133" s="1" t="str">
        <f>IF('📋 MIỂNG TNC'!A109="","",'📋 MIỂNG TNC'!H109)</f>
        <v>Bộ</v>
      </c>
      <c r="E4133" s="13">
        <f>IF('📋 MIỂNG TNC'!A109="","",'📋 MIỂNG TNC'!I109)</f>
        <v>0</v>
      </c>
      <c r="F4133" s="13">
        <f>IF('📋 MIỂNG TNC'!A109="","",'📋 MIỂNG TNC'!J109)</f>
        <v>0</v>
      </c>
      <c r="G4133" s="13">
        <f>IF('📋 MIỂNG TNC'!A109="","",'📋 MIỂNG TNC'!K109)</f>
        <v>0</v>
      </c>
      <c r="H4133" s="1">
        <f>IF('📋 MIỂNG TNC'!A109="","",'📋 MIỂNG TNC'!L109)</f>
        <v>0</v>
      </c>
      <c r="I4133" s="1">
        <f>IF('📋 MIỂNG TNC'!A109="","",'📋 MIỂNG TNC'!M109)</f>
        <v>0</v>
      </c>
      <c r="J4133" s="1" t="str">
        <f>IF('📋 MIỂNG TNC'!A109="","",'📋 MIỂNG TNC'!D109)</f>
        <v>93</v>
      </c>
      <c r="L4133" s="1">
        <f>N(L4132)+IF(AND('🔎 TRA CỨU NHANH'!$C$2&lt;&gt;"",OR(ISNUMBER(SEARCH('🔎 TRA CỨU NHANH'!$C$2,$A4133)),ISNUMBER(SEARCH('🔎 TRA CỨU NHANH'!$C$2,$B4133)))),1,0)</f>
        <v>0</v>
      </c>
      <c r="M4133" s="1" t="str">
        <f t="shared" si="128"/>
        <v/>
      </c>
      <c r="N4133" s="1">
        <f>N(N4132)+IF(AND('💰 BÁO GIÁ'!$C$27&lt;&gt;"",OR(ISNUMBER(SEARCH('💰 BÁO GIÁ'!$C$27,$A4133)),ISNUMBER(SEARCH('💰 BÁO GIÁ'!$C$27,$B4133)))),1,0)</f>
        <v>0</v>
      </c>
      <c r="O4133" s="1" t="str">
        <f t="shared" si="129"/>
        <v/>
      </c>
    </row>
    <row r="4134" customHeight="1" spans="1:15">
      <c r="A4134" s="1" t="str">
        <f>IF('📋 MIỂNG TNC'!A110="","",'📋 MIỂNG TNC'!A110)</f>
        <v>HH070860</v>
      </c>
      <c r="B4134" s="1" t="str">
        <f>IF('📋 MIỂNG TNC'!A110="","",'📋 MIỂNG TNC'!Q110)</f>
        <v>Bạc miểng 4JB1/4JG2/4JH1/4JJ1 Cos4 (Cos lớn) - TAIHO</v>
      </c>
      <c r="C4134" s="1" t="str">
        <f>IF('📋 MIỂNG TNC'!A110="","","Miểng")</f>
        <v>Miểng</v>
      </c>
      <c r="D4134" s="1" t="str">
        <f>IF('📋 MIỂNG TNC'!A110="","",'📋 MIỂNG TNC'!H110)</f>
        <v>Bộ</v>
      </c>
      <c r="E4134" s="13">
        <f>IF('📋 MIỂNG TNC'!A110="","",'📋 MIỂNG TNC'!I110)</f>
        <v>0</v>
      </c>
      <c r="F4134" s="13">
        <f>IF('📋 MIỂNG TNC'!A110="","",'📋 MIỂNG TNC'!J110)</f>
        <v>0</v>
      </c>
      <c r="G4134" s="13">
        <f>IF('📋 MIỂNG TNC'!A110="","",'📋 MIỂNG TNC'!K110)</f>
        <v>0</v>
      </c>
      <c r="H4134" s="1">
        <f>IF('📋 MIỂNG TNC'!A110="","",'📋 MIỂNG TNC'!L110)</f>
        <v>0</v>
      </c>
      <c r="I4134" s="1">
        <f>IF('📋 MIỂNG TNC'!A110="","",'📋 MIỂNG TNC'!M110)</f>
        <v>0</v>
      </c>
      <c r="J4134" s="1" t="str">
        <f>IF('📋 MIỂNG TNC'!A110="","",'📋 MIỂNG TNC'!D110)</f>
        <v>93</v>
      </c>
      <c r="L4134" s="1">
        <f>N(L4133)+IF(AND('🔎 TRA CỨU NHANH'!$C$2&lt;&gt;"",OR(ISNUMBER(SEARCH('🔎 TRA CỨU NHANH'!$C$2,$A4134)),ISNUMBER(SEARCH('🔎 TRA CỨU NHANH'!$C$2,$B4134)))),1,0)</f>
        <v>0</v>
      </c>
      <c r="M4134" s="1" t="str">
        <f t="shared" si="128"/>
        <v/>
      </c>
      <c r="N4134" s="1">
        <f>N(N4133)+IF(AND('💰 BÁO GIÁ'!$C$27&lt;&gt;"",OR(ISNUMBER(SEARCH('💰 BÁO GIÁ'!$C$27,$A4134)),ISNUMBER(SEARCH('💰 BÁO GIÁ'!$C$27,$B4134)))),1,0)</f>
        <v>0</v>
      </c>
      <c r="O4134" s="1" t="str">
        <f t="shared" si="129"/>
        <v/>
      </c>
    </row>
    <row r="4135" customHeight="1" spans="1:15">
      <c r="A4135" s="1" t="str">
        <f>IF('📋 MIỂNG TNC'!A111="","",'📋 MIỂNG TNC'!A111)</f>
        <v>HH071063</v>
      </c>
      <c r="B4135" s="1" t="str">
        <f>IF('📋 MIỂNG TNC'!A111="","",'📋 MIỂNG TNC'!Q111)</f>
        <v>Bạc miểng (cốt nhỏ) Isu 4BB1/4BA1/C330 (M4634K, R4634K) STD Cos0 - DAIDO NHẬT</v>
      </c>
      <c r="C4135" s="1" t="str">
        <f>IF('📋 MIỂNG TNC'!A111="","","Miểng")</f>
        <v>Miểng</v>
      </c>
      <c r="D4135" s="1" t="str">
        <f>IF('📋 MIỂNG TNC'!A111="","",'📋 MIỂNG TNC'!H111)</f>
        <v>Bộ</v>
      </c>
      <c r="E4135" s="13">
        <f>IF('📋 MIỂNG TNC'!A111="","",'📋 MIỂNG TNC'!I111)</f>
        <v>0</v>
      </c>
      <c r="F4135" s="13">
        <f>IF('📋 MIỂNG TNC'!A111="","",'📋 MIỂNG TNC'!J111)</f>
        <v>0</v>
      </c>
      <c r="G4135" s="13">
        <f>IF('📋 MIỂNG TNC'!A111="","",'📋 MIỂNG TNC'!K111)</f>
        <v>0</v>
      </c>
      <c r="H4135" s="1">
        <f>IF('📋 MIỂNG TNC'!A111="","",'📋 MIỂNG TNC'!L111)</f>
        <v>0</v>
      </c>
      <c r="I4135" s="1">
        <f>IF('📋 MIỂNG TNC'!A111="","",'📋 MIỂNG TNC'!M111)</f>
        <v>0</v>
      </c>
      <c r="J4135" s="1" t="str">
        <f>IF('📋 MIỂNG TNC'!A111="","",'📋 MIỂNG TNC'!D111)</f>
        <v>98</v>
      </c>
      <c r="L4135" s="1">
        <f>N(L4134)+IF(AND('🔎 TRA CỨU NHANH'!$C$2&lt;&gt;"",OR(ISNUMBER(SEARCH('🔎 TRA CỨU NHANH'!$C$2,$A4135)),ISNUMBER(SEARCH('🔎 TRA CỨU NHANH'!$C$2,$B4135)))),1,0)</f>
        <v>0</v>
      </c>
      <c r="M4135" s="1" t="str">
        <f t="shared" si="128"/>
        <v/>
      </c>
      <c r="N4135" s="1">
        <f>N(N4134)+IF(AND('💰 BÁO GIÁ'!$C$27&lt;&gt;"",OR(ISNUMBER(SEARCH('💰 BÁO GIÁ'!$C$27,$A4135)),ISNUMBER(SEARCH('💰 BÁO GIÁ'!$C$27,$B4135)))),1,0)</f>
        <v>0</v>
      </c>
      <c r="O4135" s="1" t="str">
        <f t="shared" si="129"/>
        <v/>
      </c>
    </row>
    <row r="4136" customHeight="1" spans="1:15">
      <c r="A4136" s="1" t="str">
        <f>IF('📋 MIỂNG TNC'!A112="","",'📋 MIỂNG TNC'!A112)</f>
        <v>HH00609</v>
      </c>
      <c r="B4136" s="1" t="str">
        <f>IF('📋 MIỂNG TNC'!A112="","",'📋 MIỂNG TNC'!Q112)</f>
        <v>Bạc miểng DA120 Cos0 - TAIHO</v>
      </c>
      <c r="C4136" s="1" t="str">
        <f>IF('📋 MIỂNG TNC'!A112="","","Miểng")</f>
        <v>Miểng</v>
      </c>
      <c r="D4136" s="1" t="str">
        <f>IF('📋 MIỂNG TNC'!A112="","",'📋 MIỂNG TNC'!H112)</f>
        <v>Bộ</v>
      </c>
      <c r="E4136" s="13">
        <f>IF('📋 MIỂNG TNC'!A112="","",'📋 MIỂNG TNC'!I112)</f>
        <v>0</v>
      </c>
      <c r="F4136" s="13">
        <f>IF('📋 MIỂNG TNC'!A112="","",'📋 MIỂNG TNC'!J112)</f>
        <v>0</v>
      </c>
      <c r="G4136" s="13">
        <f>IF('📋 MIỂNG TNC'!A112="","",'📋 MIỂNG TNC'!K112)</f>
        <v>0</v>
      </c>
      <c r="H4136" s="1">
        <f>IF('📋 MIỂNG TNC'!A112="","",'📋 MIỂNG TNC'!L112)</f>
        <v>0</v>
      </c>
      <c r="I4136" s="1">
        <f>IF('📋 MIỂNG TNC'!A112="","",'📋 MIỂNG TNC'!M112)</f>
        <v>0</v>
      </c>
      <c r="J4136" s="1" t="str">
        <f>IF('📋 MIỂNG TNC'!A112="","",'📋 MIỂNG TNC'!D112)</f>
        <v>100</v>
      </c>
      <c r="L4136" s="1">
        <f>N(L4135)+IF(AND('🔎 TRA CỨU NHANH'!$C$2&lt;&gt;"",OR(ISNUMBER(SEARCH('🔎 TRA CỨU NHANH'!$C$2,$A4136)),ISNUMBER(SEARCH('🔎 TRA CỨU NHANH'!$C$2,$B4136)))),1,0)</f>
        <v>0</v>
      </c>
      <c r="M4136" s="1" t="str">
        <f t="shared" si="128"/>
        <v/>
      </c>
      <c r="N4136" s="1">
        <f>N(N4135)+IF(AND('💰 BÁO GIÁ'!$C$27&lt;&gt;"",OR(ISNUMBER(SEARCH('💰 BÁO GIÁ'!$C$27,$A4136)),ISNUMBER(SEARCH('💰 BÁO GIÁ'!$C$27,$B4136)))),1,0)</f>
        <v>0</v>
      </c>
      <c r="O4136" s="1" t="str">
        <f t="shared" si="129"/>
        <v/>
      </c>
    </row>
    <row r="4137" customHeight="1" spans="1:15">
      <c r="A4137" s="1" t="str">
        <f>IF('📋 MIỂNG TNC'!A113="","",'📋 MIỂNG TNC'!A113)</f>
        <v>HH00612</v>
      </c>
      <c r="B4137" s="1" t="str">
        <f>IF('📋 MIỂNG TNC'!A113="","",'📋 MIỂNG TNC'!Q113)</f>
        <v>Bạc miểng DA120 Cos2 - TAIHO</v>
      </c>
      <c r="C4137" s="1" t="str">
        <f>IF('📋 MIỂNG TNC'!A113="","","Miểng")</f>
        <v>Miểng</v>
      </c>
      <c r="D4137" s="1" t="str">
        <f>IF('📋 MIỂNG TNC'!A113="","",'📋 MIỂNG TNC'!H113)</f>
        <v>Bộ</v>
      </c>
      <c r="E4137" s="13">
        <f>IF('📋 MIỂNG TNC'!A113="","",'📋 MIỂNG TNC'!I113)</f>
        <v>0</v>
      </c>
      <c r="F4137" s="13">
        <f>IF('📋 MIỂNG TNC'!A113="","",'📋 MIỂNG TNC'!J113)</f>
        <v>0</v>
      </c>
      <c r="G4137" s="13">
        <f>IF('📋 MIỂNG TNC'!A113="","",'📋 MIỂNG TNC'!K113)</f>
        <v>0</v>
      </c>
      <c r="H4137" s="1">
        <f>IF('📋 MIỂNG TNC'!A113="","",'📋 MIỂNG TNC'!L113)</f>
        <v>0</v>
      </c>
      <c r="I4137" s="1">
        <f>IF('📋 MIỂNG TNC'!A113="","",'📋 MIỂNG TNC'!M113)</f>
        <v>0</v>
      </c>
      <c r="J4137" s="1" t="str">
        <f>IF('📋 MIỂNG TNC'!A113="","",'📋 MIỂNG TNC'!D113)</f>
        <v>100</v>
      </c>
      <c r="L4137" s="1">
        <f>N(L4136)+IF(AND('🔎 TRA CỨU NHANH'!$C$2&lt;&gt;"",OR(ISNUMBER(SEARCH('🔎 TRA CỨU NHANH'!$C$2,$A4137)),ISNUMBER(SEARCH('🔎 TRA CỨU NHANH'!$C$2,$B4137)))),1,0)</f>
        <v>0</v>
      </c>
      <c r="M4137" s="1" t="str">
        <f t="shared" si="128"/>
        <v/>
      </c>
      <c r="N4137" s="1">
        <f>N(N4136)+IF(AND('💰 BÁO GIÁ'!$C$27&lt;&gt;"",OR(ISNUMBER(SEARCH('💰 BÁO GIÁ'!$C$27,$A4137)),ISNUMBER(SEARCH('💰 BÁO GIÁ'!$C$27,$B4137)))),1,0)</f>
        <v>0</v>
      </c>
      <c r="O4137" s="1" t="str">
        <f t="shared" si="129"/>
        <v/>
      </c>
    </row>
    <row r="4138" customHeight="1" spans="1:15">
      <c r="A4138" s="1" t="str">
        <f>IF('📋 MIỂNG TNC'!A114="","",'📋 MIỂNG TNC'!A114)</f>
        <v>HH075845</v>
      </c>
      <c r="B4138" s="1" t="str">
        <f>IF('📋 MIỂNG TNC'!A114="","",'📋 MIỂNG TNC'!Q114)</f>
        <v>Bạc miểng DA120 Cos4 - TAIHO</v>
      </c>
      <c r="C4138" s="1" t="str">
        <f>IF('📋 MIỂNG TNC'!A114="","","Miểng")</f>
        <v>Miểng</v>
      </c>
      <c r="D4138" s="1" t="str">
        <f>IF('📋 MIỂNG TNC'!A114="","",'📋 MIỂNG TNC'!H114)</f>
        <v>Bộ</v>
      </c>
      <c r="E4138" s="13">
        <f>IF('📋 MIỂNG TNC'!A114="","",'📋 MIỂNG TNC'!I114)</f>
        <v>0</v>
      </c>
      <c r="F4138" s="13">
        <f>IF('📋 MIỂNG TNC'!A114="","",'📋 MIỂNG TNC'!J114)</f>
        <v>0</v>
      </c>
      <c r="G4138" s="13">
        <f>IF('📋 MIỂNG TNC'!A114="","",'📋 MIỂNG TNC'!K114)</f>
        <v>0</v>
      </c>
      <c r="H4138" s="1">
        <f>IF('📋 MIỂNG TNC'!A114="","",'📋 MIỂNG TNC'!L114)</f>
        <v>0</v>
      </c>
      <c r="I4138" s="1">
        <f>IF('📋 MIỂNG TNC'!A114="","",'📋 MIỂNG TNC'!M114)</f>
        <v>0</v>
      </c>
      <c r="J4138" s="1" t="str">
        <f>IF('📋 MIỂNG TNC'!A114="","",'📋 MIỂNG TNC'!D114)</f>
        <v>100</v>
      </c>
      <c r="L4138" s="1">
        <f>N(L4137)+IF(AND('🔎 TRA CỨU NHANH'!$C$2&lt;&gt;"",OR(ISNUMBER(SEARCH('🔎 TRA CỨU NHANH'!$C$2,$A4138)),ISNUMBER(SEARCH('🔎 TRA CỨU NHANH'!$C$2,$B4138)))),1,0)</f>
        <v>0</v>
      </c>
      <c r="M4138" s="1" t="str">
        <f t="shared" si="128"/>
        <v/>
      </c>
      <c r="N4138" s="1">
        <f>N(N4137)+IF(AND('💰 BÁO GIÁ'!$C$27&lt;&gt;"",OR(ISNUMBER(SEARCH('💰 BÁO GIÁ'!$C$27,$A4138)),ISNUMBER(SEARCH('💰 BÁO GIÁ'!$C$27,$B4138)))),1,0)</f>
        <v>0</v>
      </c>
      <c r="O4138" s="1" t="str">
        <f t="shared" si="129"/>
        <v/>
      </c>
    </row>
    <row r="4139" customHeight="1" spans="1:15">
      <c r="A4139" s="1" t="str">
        <f>IF('📋 MIỂNG TNC'!A115="","",'📋 MIỂNG TNC'!A115)</f>
        <v>HH00258</v>
      </c>
      <c r="B4139" s="1" t="str">
        <f>IF('📋 MIỂNG TNC'!A115="","",'📋 MIỂNG TNC'!Q115)</f>
        <v>Bạc miểng 4BB1/4BA1 Cos0 (acgro zen 4.5, baze 6) - TAIHO</v>
      </c>
      <c r="C4139" s="1" t="str">
        <f>IF('📋 MIỂNG TNC'!A115="","","Miểng")</f>
        <v>Miểng</v>
      </c>
      <c r="D4139" s="1" t="str">
        <f>IF('📋 MIỂNG TNC'!A115="","",'📋 MIỂNG TNC'!H115)</f>
        <v>Bộ</v>
      </c>
      <c r="E4139" s="13">
        <f>IF('📋 MIỂNG TNC'!A115="","",'📋 MIỂNG TNC'!I115)</f>
        <v>0</v>
      </c>
      <c r="F4139" s="13">
        <f>IF('📋 MIỂNG TNC'!A115="","",'📋 MIỂNG TNC'!J115)</f>
        <v>0</v>
      </c>
      <c r="G4139" s="13">
        <f>IF('📋 MIỂNG TNC'!A115="","",'📋 MIỂNG TNC'!K115)</f>
        <v>0</v>
      </c>
      <c r="H4139" s="1">
        <f>IF('📋 MIỂNG TNC'!A115="","",'📋 MIỂNG TNC'!L115)</f>
        <v>0</v>
      </c>
      <c r="I4139" s="1">
        <f>IF('📋 MIỂNG TNC'!A115="","",'📋 MIỂNG TNC'!M115)</f>
        <v>0</v>
      </c>
      <c r="J4139" s="1" t="str">
        <f>IF('📋 MIỂNG TNC'!A115="","",'📋 MIỂNG TNC'!D115)</f>
        <v>102</v>
      </c>
      <c r="L4139" s="1">
        <f>N(L4138)+IF(AND('🔎 TRA CỨU NHANH'!$C$2&lt;&gt;"",OR(ISNUMBER(SEARCH('🔎 TRA CỨU NHANH'!$C$2,$A4139)),ISNUMBER(SEARCH('🔎 TRA CỨU NHANH'!$C$2,$B4139)))),1,0)</f>
        <v>0</v>
      </c>
      <c r="M4139" s="1" t="str">
        <f t="shared" si="128"/>
        <v/>
      </c>
      <c r="N4139" s="1">
        <f>N(N4138)+IF(AND('💰 BÁO GIÁ'!$C$27&lt;&gt;"",OR(ISNUMBER(SEARCH('💰 BÁO GIÁ'!$C$27,$A4139)),ISNUMBER(SEARCH('💰 BÁO GIÁ'!$C$27,$B4139)))),1,0)</f>
        <v>0</v>
      </c>
      <c r="O4139" s="1" t="str">
        <f t="shared" si="129"/>
        <v/>
      </c>
    </row>
    <row r="4140" customHeight="1" spans="1:15">
      <c r="A4140" s="1" t="str">
        <f>IF('📋 MIỂNG TNC'!A116="","",'📋 MIỂNG TNC'!A116)</f>
        <v>HH00602</v>
      </c>
      <c r="B4140" s="1" t="str">
        <f>IF('📋 MIỂNG TNC'!A116="","",'📋 MIỂNG TNC'!Q116)</f>
        <v>Bạc miểng 4BD1/4BG1 cốt lớn (M190H1 + R168H1) Cos0 - TAIHO</v>
      </c>
      <c r="C4140" s="1" t="str">
        <f>IF('📋 MIỂNG TNC'!A116="","","Miểng")</f>
        <v>Miểng</v>
      </c>
      <c r="D4140" s="1" t="str">
        <f>IF('📋 MIỂNG TNC'!A116="","",'📋 MIỂNG TNC'!H116)</f>
        <v>Bộ</v>
      </c>
      <c r="E4140" s="13">
        <f>IF('📋 MIỂNG TNC'!A116="","",'📋 MIỂNG TNC'!I116)</f>
        <v>0</v>
      </c>
      <c r="F4140" s="13">
        <f>IF('📋 MIỂNG TNC'!A116="","",'📋 MIỂNG TNC'!J116)</f>
        <v>0</v>
      </c>
      <c r="G4140" s="13">
        <f>IF('📋 MIỂNG TNC'!A116="","",'📋 MIỂNG TNC'!K116)</f>
        <v>0</v>
      </c>
      <c r="H4140" s="1">
        <f>IF('📋 MIỂNG TNC'!A116="","",'📋 MIỂNG TNC'!L116)</f>
        <v>0</v>
      </c>
      <c r="I4140" s="1">
        <f>IF('📋 MIỂNG TNC'!A116="","",'📋 MIỂNG TNC'!M116)</f>
        <v>0</v>
      </c>
      <c r="J4140" s="1" t="str">
        <f>IF('📋 MIỂNG TNC'!A116="","",'📋 MIỂNG TNC'!D116)</f>
        <v>102</v>
      </c>
      <c r="L4140" s="1">
        <f>N(L4139)+IF(AND('🔎 TRA CỨU NHANH'!$C$2&lt;&gt;"",OR(ISNUMBER(SEARCH('🔎 TRA CỨU NHANH'!$C$2,$A4140)),ISNUMBER(SEARCH('🔎 TRA CỨU NHANH'!$C$2,$B4140)))),1,0)</f>
        <v>0</v>
      </c>
      <c r="M4140" s="1" t="str">
        <f t="shared" si="128"/>
        <v/>
      </c>
      <c r="N4140" s="1">
        <f>N(N4139)+IF(AND('💰 BÁO GIÁ'!$C$27&lt;&gt;"",OR(ISNUMBER(SEARCH('💰 BÁO GIÁ'!$C$27,$A4140)),ISNUMBER(SEARCH('💰 BÁO GIÁ'!$C$27,$B4140)))),1,0)</f>
        <v>0</v>
      </c>
      <c r="O4140" s="1" t="str">
        <f t="shared" si="129"/>
        <v/>
      </c>
    </row>
    <row r="4141" customHeight="1" spans="1:15">
      <c r="A4141" s="1" t="str">
        <f>IF('📋 MIỂNG TNC'!A117="","",'📋 MIỂNG TNC'!A117)</f>
        <v>HH083724</v>
      </c>
      <c r="B4141" s="1" t="str">
        <f>IF('📋 MIỂNG TNC'!A117="","",'📋 MIỂNG TNC'!Q117)</f>
        <v>Bạc miểng Isu 4BD1/4BG1 (M4640K, R4634K) STD Cos0 - DAIDO NHẬT</v>
      </c>
      <c r="C4141" s="1" t="str">
        <f>IF('📋 MIỂNG TNC'!A117="","","Miểng")</f>
        <v>Miểng</v>
      </c>
      <c r="D4141" s="1" t="str">
        <f>IF('📋 MIỂNG TNC'!A117="","",'📋 MIỂNG TNC'!H117)</f>
        <v>Bộ</v>
      </c>
      <c r="E4141" s="13">
        <f>IF('📋 MIỂNG TNC'!A117="","",'📋 MIỂNG TNC'!I117)</f>
        <v>0</v>
      </c>
      <c r="F4141" s="13">
        <f>IF('📋 MIỂNG TNC'!A117="","",'📋 MIỂNG TNC'!J117)</f>
        <v>0</v>
      </c>
      <c r="G4141" s="13">
        <f>IF('📋 MIỂNG TNC'!A117="","",'📋 MIỂNG TNC'!K117)</f>
        <v>0</v>
      </c>
      <c r="H4141" s="1">
        <f>IF('📋 MIỂNG TNC'!A117="","",'📋 MIỂNG TNC'!L117)</f>
        <v>0</v>
      </c>
      <c r="I4141" s="1">
        <f>IF('📋 MIỂNG TNC'!A117="","",'📋 MIỂNG TNC'!M117)</f>
        <v>0</v>
      </c>
      <c r="J4141" s="1" t="str">
        <f>IF('📋 MIỂNG TNC'!A117="","",'📋 MIỂNG TNC'!D117)</f>
        <v>102</v>
      </c>
      <c r="L4141" s="1">
        <f>N(L4140)+IF(AND('🔎 TRA CỨU NHANH'!$C$2&lt;&gt;"",OR(ISNUMBER(SEARCH('🔎 TRA CỨU NHANH'!$C$2,$A4141)),ISNUMBER(SEARCH('🔎 TRA CỨU NHANH'!$C$2,$B4141)))),1,0)</f>
        <v>0</v>
      </c>
      <c r="M4141" s="1" t="str">
        <f t="shared" si="128"/>
        <v/>
      </c>
      <c r="N4141" s="1">
        <f>N(N4140)+IF(AND('💰 BÁO GIÁ'!$C$27&lt;&gt;"",OR(ISNUMBER(SEARCH('💰 BÁO GIÁ'!$C$27,$A4141)),ISNUMBER(SEARCH('💰 BÁO GIÁ'!$C$27,$B4141)))),1,0)</f>
        <v>0</v>
      </c>
      <c r="O4141" s="1" t="str">
        <f t="shared" si="129"/>
        <v/>
      </c>
    </row>
    <row r="4142" customHeight="1" spans="1:15">
      <c r="A4142" s="1" t="str">
        <f>IF('📋 MIỂNG TNC'!A118="","",'📋 MIỂNG TNC'!A118)</f>
        <v>HH076422</v>
      </c>
      <c r="B4142" s="1" t="str">
        <f>IF('📋 MIỂNG TNC'!A118="","",'📋 MIỂNG TNC'!Q118)</f>
        <v>Miểng baze 4BD1/4BG1 cốt lớn (M190H1) Cos0 - TAIHO</v>
      </c>
      <c r="C4142" s="1" t="str">
        <f>IF('📋 MIỂNG TNC'!A118="","","Miểng")</f>
        <v>Miểng</v>
      </c>
      <c r="D4142" s="1" t="str">
        <f>IF('📋 MIỂNG TNC'!A118="","",'📋 MIỂNG TNC'!H118)</f>
        <v>Bộ</v>
      </c>
      <c r="E4142" s="13">
        <f>IF('📋 MIỂNG TNC'!A118="","",'📋 MIỂNG TNC'!I118)</f>
        <v>0</v>
      </c>
      <c r="F4142" s="13">
        <f>IF('📋 MIỂNG TNC'!A118="","",'📋 MIỂNG TNC'!J118)</f>
        <v>0</v>
      </c>
      <c r="G4142" s="13">
        <f>IF('📋 MIỂNG TNC'!A118="","",'📋 MIỂNG TNC'!K118)</f>
        <v>0</v>
      </c>
      <c r="H4142" s="1">
        <f>IF('📋 MIỂNG TNC'!A118="","",'📋 MIỂNG TNC'!L118)</f>
        <v>0</v>
      </c>
      <c r="I4142" s="1">
        <f>IF('📋 MIỂNG TNC'!A118="","",'📋 MIỂNG TNC'!M118)</f>
        <v>0</v>
      </c>
      <c r="J4142" s="1" t="str">
        <f>IF('📋 MIỂNG TNC'!A118="","",'📋 MIỂNG TNC'!D118)</f>
        <v>102</v>
      </c>
      <c r="L4142" s="1">
        <f>N(L4141)+IF(AND('🔎 TRA CỨU NHANH'!$C$2&lt;&gt;"",OR(ISNUMBER(SEARCH('🔎 TRA CỨU NHANH'!$C$2,$A4142)),ISNUMBER(SEARCH('🔎 TRA CỨU NHANH'!$C$2,$B4142)))),1,0)</f>
        <v>0</v>
      </c>
      <c r="M4142" s="1" t="str">
        <f t="shared" si="128"/>
        <v/>
      </c>
      <c r="N4142" s="1">
        <f>N(N4141)+IF(AND('💰 BÁO GIÁ'!$C$27&lt;&gt;"",OR(ISNUMBER(SEARCH('💰 BÁO GIÁ'!$C$27,$A4142)),ISNUMBER(SEARCH('💰 BÁO GIÁ'!$C$27,$B4142)))),1,0)</f>
        <v>0</v>
      </c>
      <c r="O4142" s="1" t="str">
        <f t="shared" si="129"/>
        <v/>
      </c>
    </row>
    <row r="4143" customHeight="1" spans="1:15">
      <c r="A4143" s="1" t="str">
        <f>IF('📋 MIỂNG TNC'!A119="","",'📋 MIỂNG TNC'!A119)</f>
        <v>HH076578</v>
      </c>
      <c r="B4143" s="1" t="str">
        <f>IF('📋 MIỂNG TNC'!A119="","",'📋 MIỂNG TNC'!Q119)</f>
        <v>Miểng baze 4BD1/4BG1 cốt lớn Cos0 - CS IVECO</v>
      </c>
      <c r="C4143" s="1" t="str">
        <f>IF('📋 MIỂNG TNC'!A119="","","Miểng")</f>
        <v>Miểng</v>
      </c>
      <c r="D4143" s="1" t="str">
        <f>IF('📋 MIỂNG TNC'!A119="","",'📋 MIỂNG TNC'!H119)</f>
        <v>Bộ</v>
      </c>
      <c r="E4143" s="13">
        <f>IF('📋 MIỂNG TNC'!A119="","",'📋 MIỂNG TNC'!I119)</f>
        <v>0</v>
      </c>
      <c r="F4143" s="13">
        <f>IF('📋 MIỂNG TNC'!A119="","",'📋 MIỂNG TNC'!J119)</f>
        <v>0</v>
      </c>
      <c r="G4143" s="13">
        <f>IF('📋 MIỂNG TNC'!A119="","",'📋 MIỂNG TNC'!K119)</f>
        <v>0</v>
      </c>
      <c r="H4143" s="1">
        <f>IF('📋 MIỂNG TNC'!A119="","",'📋 MIỂNG TNC'!L119)</f>
        <v>0</v>
      </c>
      <c r="I4143" s="1">
        <f>IF('📋 MIỂNG TNC'!A119="","",'📋 MIỂNG TNC'!M119)</f>
        <v>0</v>
      </c>
      <c r="J4143" s="1" t="str">
        <f>IF('📋 MIỂNG TNC'!A119="","",'📋 MIỂNG TNC'!D119)</f>
        <v>102</v>
      </c>
      <c r="L4143" s="1">
        <f>N(L4142)+IF(AND('🔎 TRA CỨU NHANH'!$C$2&lt;&gt;"",OR(ISNUMBER(SEARCH('🔎 TRA CỨU NHANH'!$C$2,$A4143)),ISNUMBER(SEARCH('🔎 TRA CỨU NHANH'!$C$2,$B4143)))),1,0)</f>
        <v>0</v>
      </c>
      <c r="M4143" s="1" t="str">
        <f t="shared" si="128"/>
        <v/>
      </c>
      <c r="N4143" s="1">
        <f>N(N4142)+IF(AND('💰 BÁO GIÁ'!$C$27&lt;&gt;"",OR(ISNUMBER(SEARCH('💰 BÁO GIÁ'!$C$27,$A4143)),ISNUMBER(SEARCH('💰 BÁO GIÁ'!$C$27,$B4143)))),1,0)</f>
        <v>0</v>
      </c>
      <c r="O4143" s="1" t="str">
        <f t="shared" si="129"/>
        <v/>
      </c>
    </row>
    <row r="4144" customHeight="1" spans="1:15">
      <c r="A4144" s="1" t="str">
        <f>IF('📋 MIỂNG TNC'!A120="","",'📋 MIỂNG TNC'!A120)</f>
        <v>HH0224</v>
      </c>
      <c r="B4144" s="1" t="str">
        <f>IF('📋 MIỂNG TNC'!A120="","",'📋 MIỂNG TNC'!Q120)</f>
        <v>Bạc miểng 6BB1 Cos0 (Cốt nhỏ) - TAIHO</v>
      </c>
      <c r="C4144" s="1" t="str">
        <f>IF('📋 MIỂNG TNC'!A120="","","Miểng")</f>
        <v>Miểng</v>
      </c>
      <c r="D4144" s="1" t="str">
        <f>IF('📋 MIỂNG TNC'!A120="","",'📋 MIỂNG TNC'!H120)</f>
        <v>Bộ</v>
      </c>
      <c r="E4144" s="13">
        <f>IF('📋 MIỂNG TNC'!A120="","",'📋 MIỂNG TNC'!I120)</f>
        <v>0</v>
      </c>
      <c r="F4144" s="13">
        <f>IF('📋 MIỂNG TNC'!A120="","",'📋 MIỂNG TNC'!J120)</f>
        <v>0</v>
      </c>
      <c r="G4144" s="13">
        <f>IF('📋 MIỂNG TNC'!A120="","",'📋 MIỂNG TNC'!K120)</f>
        <v>0</v>
      </c>
      <c r="H4144" s="1">
        <f>IF('📋 MIỂNG TNC'!A120="","",'📋 MIỂNG TNC'!L120)</f>
        <v>0</v>
      </c>
      <c r="I4144" s="1">
        <f>IF('📋 MIỂNG TNC'!A120="","",'📋 MIỂNG TNC'!M120)</f>
        <v>0</v>
      </c>
      <c r="J4144" s="1" t="str">
        <f>IF('📋 MIỂNG TNC'!A120="","",'📋 MIỂNG TNC'!D120)</f>
        <v>102</v>
      </c>
      <c r="L4144" s="1">
        <f>N(L4143)+IF(AND('🔎 TRA CỨU NHANH'!$C$2&lt;&gt;"",OR(ISNUMBER(SEARCH('🔎 TRA CỨU NHANH'!$C$2,$A4144)),ISNUMBER(SEARCH('🔎 TRA CỨU NHANH'!$C$2,$B4144)))),1,0)</f>
        <v>0</v>
      </c>
      <c r="M4144" s="1" t="str">
        <f t="shared" si="128"/>
        <v/>
      </c>
      <c r="N4144" s="1">
        <f>N(N4143)+IF(AND('💰 BÁO GIÁ'!$C$27&lt;&gt;"",OR(ISNUMBER(SEARCH('💰 BÁO GIÁ'!$C$27,$A4144)),ISNUMBER(SEARCH('💰 BÁO GIÁ'!$C$27,$B4144)))),1,0)</f>
        <v>0</v>
      </c>
      <c r="O4144" s="1" t="str">
        <f t="shared" si="129"/>
        <v/>
      </c>
    </row>
    <row r="4145" customHeight="1" spans="1:15">
      <c r="A4145" s="1" t="str">
        <f>IF('📋 MIỂNG TNC'!A121="","",'📋 MIỂNG TNC'!A121)</f>
        <v>HH00223</v>
      </c>
      <c r="B4145" s="1" t="str">
        <f>IF('📋 MIỂNG TNC'!A121="","",'📋 MIỂNG TNC'!Q121)</f>
        <v>Bạc miểng (cốt nhỏ) Isu 6BB1/D500 (M4036K, R4036) STD Cos0 - DAIDO NHẬT</v>
      </c>
      <c r="C4145" s="1" t="str">
        <f>IF('📋 MIỂNG TNC'!A121="","","Miểng")</f>
        <v>Miểng</v>
      </c>
      <c r="D4145" s="1" t="str">
        <f>IF('📋 MIỂNG TNC'!A121="","",'📋 MIỂNG TNC'!H121)</f>
        <v>Bộ</v>
      </c>
      <c r="E4145" s="13">
        <f>IF('📋 MIỂNG TNC'!A121="","",'📋 MIỂNG TNC'!I121)</f>
        <v>0</v>
      </c>
      <c r="F4145" s="13">
        <f>IF('📋 MIỂNG TNC'!A121="","",'📋 MIỂNG TNC'!J121)</f>
        <v>0</v>
      </c>
      <c r="G4145" s="13">
        <f>IF('📋 MIỂNG TNC'!A121="","",'📋 MIỂNG TNC'!K121)</f>
        <v>0</v>
      </c>
      <c r="H4145" s="1">
        <f>IF('📋 MIỂNG TNC'!A121="","",'📋 MIỂNG TNC'!L121)</f>
        <v>0</v>
      </c>
      <c r="I4145" s="1">
        <f>IF('📋 MIỂNG TNC'!A121="","",'📋 MIỂNG TNC'!M121)</f>
        <v>0</v>
      </c>
      <c r="J4145" s="1" t="str">
        <f>IF('📋 MIỂNG TNC'!A121="","",'📋 MIỂNG TNC'!D121)</f>
        <v>102</v>
      </c>
      <c r="L4145" s="1">
        <f>N(L4144)+IF(AND('🔎 TRA CỨU NHANH'!$C$2&lt;&gt;"",OR(ISNUMBER(SEARCH('🔎 TRA CỨU NHANH'!$C$2,$A4145)),ISNUMBER(SEARCH('🔎 TRA CỨU NHANH'!$C$2,$B4145)))),1,0)</f>
        <v>0</v>
      </c>
      <c r="M4145" s="1" t="str">
        <f t="shared" si="128"/>
        <v/>
      </c>
      <c r="N4145" s="1">
        <f>N(N4144)+IF(AND('💰 BÁO GIÁ'!$C$27&lt;&gt;"",OR(ISNUMBER(SEARCH('💰 BÁO GIÁ'!$C$27,$A4145)),ISNUMBER(SEARCH('💰 BÁO GIÁ'!$C$27,$B4145)))),1,0)</f>
        <v>0</v>
      </c>
      <c r="O4145" s="1" t="str">
        <f t="shared" si="129"/>
        <v/>
      </c>
    </row>
    <row r="4146" customHeight="1" spans="1:15">
      <c r="A4146" s="1" t="str">
        <f>IF('📋 MIỂNG TNC'!A122="","",'📋 MIỂNG TNC'!A122)</f>
        <v>HH00505</v>
      </c>
      <c r="B4146" s="1" t="str">
        <f>IF('📋 MIỂNG TNC'!A122="","",'📋 MIỂNG TNC'!Q122)</f>
        <v>Bạc miểng 6BD1/6BB1/6BG1/6BF1/DB58 cốt lớn (M182H1 + R169H1) Cos0 - TAIHO</v>
      </c>
      <c r="C4146" s="1" t="str">
        <f>IF('📋 MIỂNG TNC'!A122="","","Miểng")</f>
        <v>Miểng</v>
      </c>
      <c r="D4146" s="1" t="str">
        <f>IF('📋 MIỂNG TNC'!A122="","",'📋 MIỂNG TNC'!H122)</f>
        <v>Bộ</v>
      </c>
      <c r="E4146" s="13">
        <f>IF('📋 MIỂNG TNC'!A122="","",'📋 MIỂNG TNC'!I122)</f>
        <v>0</v>
      </c>
      <c r="F4146" s="13">
        <f>IF('📋 MIỂNG TNC'!A122="","",'📋 MIỂNG TNC'!J122)</f>
        <v>0</v>
      </c>
      <c r="G4146" s="13">
        <f>IF('📋 MIỂNG TNC'!A122="","",'📋 MIỂNG TNC'!K122)</f>
        <v>0</v>
      </c>
      <c r="H4146" s="1">
        <f>IF('📋 MIỂNG TNC'!A122="","",'📋 MIỂNG TNC'!L122)</f>
        <v>0</v>
      </c>
      <c r="I4146" s="1">
        <f>IF('📋 MIỂNG TNC'!A122="","",'📋 MIỂNG TNC'!M122)</f>
        <v>0</v>
      </c>
      <c r="J4146" s="1" t="str">
        <f>IF('📋 MIỂNG TNC'!A122="","",'📋 MIỂNG TNC'!D122)</f>
        <v>102</v>
      </c>
      <c r="L4146" s="1">
        <f>N(L4145)+IF(AND('🔎 TRA CỨU NHANH'!$C$2&lt;&gt;"",OR(ISNUMBER(SEARCH('🔎 TRA CỨU NHANH'!$C$2,$A4146)),ISNUMBER(SEARCH('🔎 TRA CỨU NHANH'!$C$2,$B4146)))),1,0)</f>
        <v>0</v>
      </c>
      <c r="M4146" s="1" t="str">
        <f t="shared" si="128"/>
        <v/>
      </c>
      <c r="N4146" s="1">
        <f>N(N4145)+IF(AND('💰 BÁO GIÁ'!$C$27&lt;&gt;"",OR(ISNUMBER(SEARCH('💰 BÁO GIÁ'!$C$27,$A4146)),ISNUMBER(SEARCH('💰 BÁO GIÁ'!$C$27,$B4146)))),1,0)</f>
        <v>0</v>
      </c>
      <c r="O4146" s="1" t="str">
        <f t="shared" si="129"/>
        <v/>
      </c>
    </row>
    <row r="4147" customHeight="1" spans="1:15">
      <c r="A4147" s="1" t="str">
        <f>IF('📋 MIỂNG TNC'!A123="","",'📋 MIỂNG TNC'!A123)</f>
        <v>HH075522</v>
      </c>
      <c r="B4147" s="1" t="str">
        <f>IF('📋 MIỂNG TNC'!A123="","",'📋 MIỂNG TNC'!Q123)</f>
        <v>Miểng baze 6BD1/6BB1/6BG1/6BF1/DB58 cốt lớn (M182H1) Cos0 - TAIHO</v>
      </c>
      <c r="C4147" s="1" t="str">
        <f>IF('📋 MIỂNG TNC'!A123="","","Miểng")</f>
        <v>Miểng</v>
      </c>
      <c r="D4147" s="1" t="str">
        <f>IF('📋 MIỂNG TNC'!A123="","",'📋 MIỂNG TNC'!H123)</f>
        <v>Bộ</v>
      </c>
      <c r="E4147" s="13">
        <f>IF('📋 MIỂNG TNC'!A123="","",'📋 MIỂNG TNC'!I123)</f>
        <v>0</v>
      </c>
      <c r="F4147" s="13">
        <f>IF('📋 MIỂNG TNC'!A123="","",'📋 MIỂNG TNC'!J123)</f>
        <v>0</v>
      </c>
      <c r="G4147" s="13">
        <f>IF('📋 MIỂNG TNC'!A123="","",'📋 MIỂNG TNC'!K123)</f>
        <v>0</v>
      </c>
      <c r="H4147" s="1">
        <f>IF('📋 MIỂNG TNC'!A123="","",'📋 MIỂNG TNC'!L123)</f>
        <v>0</v>
      </c>
      <c r="I4147" s="1">
        <f>IF('📋 MIỂNG TNC'!A123="","",'📋 MIỂNG TNC'!M123)</f>
        <v>0</v>
      </c>
      <c r="J4147" s="1" t="str">
        <f>IF('📋 MIỂNG TNC'!A123="","",'📋 MIỂNG TNC'!D123)</f>
        <v>102</v>
      </c>
      <c r="L4147" s="1">
        <f>N(L4146)+IF(AND('🔎 TRA CỨU NHANH'!$C$2&lt;&gt;"",OR(ISNUMBER(SEARCH('🔎 TRA CỨU NHANH'!$C$2,$A4147)),ISNUMBER(SEARCH('🔎 TRA CỨU NHANH'!$C$2,$B4147)))),1,0)</f>
        <v>0</v>
      </c>
      <c r="M4147" s="1" t="str">
        <f t="shared" si="128"/>
        <v/>
      </c>
      <c r="N4147" s="1">
        <f>N(N4146)+IF(AND('💰 BÁO GIÁ'!$C$27&lt;&gt;"",OR(ISNUMBER(SEARCH('💰 BÁO GIÁ'!$C$27,$A4147)),ISNUMBER(SEARCH('💰 BÁO GIÁ'!$C$27,$B4147)))),1,0)</f>
        <v>0</v>
      </c>
      <c r="O4147" s="1" t="str">
        <f t="shared" si="129"/>
        <v/>
      </c>
    </row>
    <row r="4148" customHeight="1" spans="1:15">
      <c r="A4148" s="1" t="str">
        <f>IF('📋 MIỂNG TNC'!A124="","",'📋 MIỂNG TNC'!A124)</f>
        <v>HH076581</v>
      </c>
      <c r="B4148" s="1" t="str">
        <f>IF('📋 MIỂNG TNC'!A124="","",'📋 MIỂNG TNC'!Q124)</f>
        <v>Miểng baze 6BD1/6BB1/6BG1/6BF1/DB58 cốt lớn Cos0 - CS IVECO</v>
      </c>
      <c r="C4148" s="1" t="str">
        <f>IF('📋 MIỂNG TNC'!A124="","","Miểng")</f>
        <v>Miểng</v>
      </c>
      <c r="D4148" s="1" t="str">
        <f>IF('📋 MIỂNG TNC'!A124="","",'📋 MIỂNG TNC'!H124)</f>
        <v>Bộ</v>
      </c>
      <c r="E4148" s="13">
        <f>IF('📋 MIỂNG TNC'!A124="","",'📋 MIỂNG TNC'!I124)</f>
        <v>0</v>
      </c>
      <c r="F4148" s="13">
        <f>IF('📋 MIỂNG TNC'!A124="","",'📋 MIỂNG TNC'!J124)</f>
        <v>0</v>
      </c>
      <c r="G4148" s="13">
        <f>IF('📋 MIỂNG TNC'!A124="","",'📋 MIỂNG TNC'!K124)</f>
        <v>0</v>
      </c>
      <c r="H4148" s="1">
        <f>IF('📋 MIỂNG TNC'!A124="","",'📋 MIỂNG TNC'!L124)</f>
        <v>0</v>
      </c>
      <c r="I4148" s="1">
        <f>IF('📋 MIỂNG TNC'!A124="","",'📋 MIỂNG TNC'!M124)</f>
        <v>0</v>
      </c>
      <c r="J4148" s="1" t="str">
        <f>IF('📋 MIỂNG TNC'!A124="","",'📋 MIỂNG TNC'!D124)</f>
        <v>102</v>
      </c>
      <c r="L4148" s="1">
        <f>N(L4147)+IF(AND('🔎 TRA CỨU NHANH'!$C$2&lt;&gt;"",OR(ISNUMBER(SEARCH('🔎 TRA CỨU NHANH'!$C$2,$A4148)),ISNUMBER(SEARCH('🔎 TRA CỨU NHANH'!$C$2,$B4148)))),1,0)</f>
        <v>0</v>
      </c>
      <c r="M4148" s="1" t="str">
        <f t="shared" si="128"/>
        <v/>
      </c>
      <c r="N4148" s="1">
        <f>N(N4147)+IF(AND('💰 BÁO GIÁ'!$C$27&lt;&gt;"",OR(ISNUMBER(SEARCH('💰 BÁO GIÁ'!$C$27,$A4148)),ISNUMBER(SEARCH('💰 BÁO GIÁ'!$C$27,$B4148)))),1,0)</f>
        <v>0</v>
      </c>
      <c r="O4148" s="1" t="str">
        <f t="shared" si="129"/>
        <v/>
      </c>
    </row>
    <row r="4149" customHeight="1" spans="1:15">
      <c r="A4149" s="1" t="str">
        <f>IF('📋 MIỂNG TNC'!A125="","",'📋 MIỂNG TNC'!A125)</f>
        <v>HH075925</v>
      </c>
      <c r="B4149" s="1" t="str">
        <f>IF('📋 MIỂNG TNC'!A125="","",'📋 MIỂNG TNC'!Q125)</f>
        <v>Miểng baze 6BD1/6BB1/6BG1/6BF1/DB58 cốt lớn Cos0 - MAHLE 1-11510074</v>
      </c>
      <c r="C4149" s="1" t="str">
        <f>IF('📋 MIỂNG TNC'!A125="","","Miểng")</f>
        <v>Miểng</v>
      </c>
      <c r="D4149" s="1" t="str">
        <f>IF('📋 MIỂNG TNC'!A125="","",'📋 MIỂNG TNC'!H125)</f>
        <v>Bộ</v>
      </c>
      <c r="E4149" s="13">
        <f>IF('📋 MIỂNG TNC'!A125="","",'📋 MIỂNG TNC'!I125)</f>
        <v>0</v>
      </c>
      <c r="F4149" s="13">
        <f>IF('📋 MIỂNG TNC'!A125="","",'📋 MIỂNG TNC'!J125)</f>
        <v>0</v>
      </c>
      <c r="G4149" s="13">
        <f>IF('📋 MIỂNG TNC'!A125="","",'📋 MIỂNG TNC'!K125)</f>
        <v>0</v>
      </c>
      <c r="H4149" s="1">
        <f>IF('📋 MIỂNG TNC'!A125="","",'📋 MIỂNG TNC'!L125)</f>
        <v>0</v>
      </c>
      <c r="I4149" s="1">
        <f>IF('📋 MIỂNG TNC'!A125="","",'📋 MIỂNG TNC'!M125)</f>
        <v>0</v>
      </c>
      <c r="J4149" s="1" t="str">
        <f>IF('📋 MIỂNG TNC'!A125="","",'📋 MIỂNG TNC'!D125)</f>
        <v>102</v>
      </c>
      <c r="L4149" s="1">
        <f>N(L4148)+IF(AND('🔎 TRA CỨU NHANH'!$C$2&lt;&gt;"",OR(ISNUMBER(SEARCH('🔎 TRA CỨU NHANH'!$C$2,$A4149)),ISNUMBER(SEARCH('🔎 TRA CỨU NHANH'!$C$2,$B4149)))),1,0)</f>
        <v>0</v>
      </c>
      <c r="M4149" s="1" t="str">
        <f t="shared" si="128"/>
        <v/>
      </c>
      <c r="N4149" s="1">
        <f>N(N4148)+IF(AND('💰 BÁO GIÁ'!$C$27&lt;&gt;"",OR(ISNUMBER(SEARCH('💰 BÁO GIÁ'!$C$27,$A4149)),ISNUMBER(SEARCH('💰 BÁO GIÁ'!$C$27,$B4149)))),1,0)</f>
        <v>0</v>
      </c>
      <c r="O4149" s="1" t="str">
        <f t="shared" si="129"/>
        <v/>
      </c>
    </row>
    <row r="4150" customHeight="1" spans="1:15">
      <c r="A4150" s="1" t="str">
        <f>IF('📋 MIỂNG TNC'!A126="","",'📋 MIỂNG TNC'!A126)</f>
        <v>HH076320</v>
      </c>
      <c r="B4150" s="1" t="str">
        <f>IF('📋 MIỂNG TNC'!A126="","",'📋 MIỂNG TNC'!Q126)</f>
        <v>Miểng baze 6BD1/6BB1/6BG1/6BF1/DB58 cốt lớn Cos0 - TDC M4029K</v>
      </c>
      <c r="C4150" s="1" t="str">
        <f>IF('📋 MIỂNG TNC'!A126="","","Miểng")</f>
        <v>Miểng</v>
      </c>
      <c r="D4150" s="1" t="str">
        <f>IF('📋 MIỂNG TNC'!A126="","",'📋 MIỂNG TNC'!H126)</f>
        <v>Bộ</v>
      </c>
      <c r="E4150" s="13">
        <f>IF('📋 MIỂNG TNC'!A126="","",'📋 MIỂNG TNC'!I126)</f>
        <v>0</v>
      </c>
      <c r="F4150" s="13">
        <f>IF('📋 MIỂNG TNC'!A126="","",'📋 MIỂNG TNC'!J126)</f>
        <v>0</v>
      </c>
      <c r="G4150" s="13">
        <f>IF('📋 MIỂNG TNC'!A126="","",'📋 MIỂNG TNC'!K126)</f>
        <v>0</v>
      </c>
      <c r="H4150" s="1">
        <f>IF('📋 MIỂNG TNC'!A126="","",'📋 MIỂNG TNC'!L126)</f>
        <v>0</v>
      </c>
      <c r="I4150" s="1">
        <f>IF('📋 MIỂNG TNC'!A126="","",'📋 MIỂNG TNC'!M126)</f>
        <v>0</v>
      </c>
      <c r="J4150" s="1" t="str">
        <f>IF('📋 MIỂNG TNC'!A126="","",'📋 MIỂNG TNC'!D126)</f>
        <v>102</v>
      </c>
      <c r="L4150" s="1">
        <f>N(L4149)+IF(AND('🔎 TRA CỨU NHANH'!$C$2&lt;&gt;"",OR(ISNUMBER(SEARCH('🔎 TRA CỨU NHANH'!$C$2,$A4150)),ISNUMBER(SEARCH('🔎 TRA CỨU NHANH'!$C$2,$B4150)))),1,0)</f>
        <v>0</v>
      </c>
      <c r="M4150" s="1" t="str">
        <f t="shared" si="128"/>
        <v/>
      </c>
      <c r="N4150" s="1">
        <f>N(N4149)+IF(AND('💰 BÁO GIÁ'!$C$27&lt;&gt;"",OR(ISNUMBER(SEARCH('💰 BÁO GIÁ'!$C$27,$A4150)),ISNUMBER(SEARCH('💰 BÁO GIÁ'!$C$27,$B4150)))),1,0)</f>
        <v>0</v>
      </c>
      <c r="O4150" s="1" t="str">
        <f t="shared" si="129"/>
        <v/>
      </c>
    </row>
    <row r="4151" customHeight="1" spans="1:15">
      <c r="A4151" s="1" t="str">
        <f>IF('📋 MIỂNG TNC'!A127="","",'📋 MIỂNG TNC'!A127)</f>
        <v>HH076580</v>
      </c>
      <c r="B4151" s="1" t="str">
        <f>IF('📋 MIỂNG TNC'!A127="","",'📋 MIỂNG TNC'!Q127)</f>
        <v>Miểng dên 6BD1/6BB1/6BG1/6BF1/DB58 cốt lớn Cos0 - CS IVECO</v>
      </c>
      <c r="C4151" s="1" t="str">
        <f>IF('📋 MIỂNG TNC'!A127="","","Miểng")</f>
        <v>Miểng</v>
      </c>
      <c r="D4151" s="1" t="str">
        <f>IF('📋 MIỂNG TNC'!A127="","",'📋 MIỂNG TNC'!H127)</f>
        <v>Bộ</v>
      </c>
      <c r="E4151" s="13">
        <f>IF('📋 MIỂNG TNC'!A127="","",'📋 MIỂNG TNC'!I127)</f>
        <v>0</v>
      </c>
      <c r="F4151" s="13">
        <f>IF('📋 MIỂNG TNC'!A127="","",'📋 MIỂNG TNC'!J127)</f>
        <v>0</v>
      </c>
      <c r="G4151" s="13">
        <f>IF('📋 MIỂNG TNC'!A127="","",'📋 MIỂNG TNC'!K127)</f>
        <v>0</v>
      </c>
      <c r="H4151" s="1">
        <f>IF('📋 MIỂNG TNC'!A127="","",'📋 MIỂNG TNC'!L127)</f>
        <v>0</v>
      </c>
      <c r="I4151" s="1">
        <f>IF('📋 MIỂNG TNC'!A127="","",'📋 MIỂNG TNC'!M127)</f>
        <v>0</v>
      </c>
      <c r="J4151" s="1" t="str">
        <f>IF('📋 MIỂNG TNC'!A127="","",'📋 MIỂNG TNC'!D127)</f>
        <v>102</v>
      </c>
      <c r="L4151" s="1">
        <f>N(L4150)+IF(AND('🔎 TRA CỨU NHANH'!$C$2&lt;&gt;"",OR(ISNUMBER(SEARCH('🔎 TRA CỨU NHANH'!$C$2,$A4151)),ISNUMBER(SEARCH('🔎 TRA CỨU NHANH'!$C$2,$B4151)))),1,0)</f>
        <v>0</v>
      </c>
      <c r="M4151" s="1" t="str">
        <f t="shared" si="128"/>
        <v/>
      </c>
      <c r="N4151" s="1">
        <f>N(N4150)+IF(AND('💰 BÁO GIÁ'!$C$27&lt;&gt;"",OR(ISNUMBER(SEARCH('💰 BÁO GIÁ'!$C$27,$A4151)),ISNUMBER(SEARCH('💰 BÁO GIÁ'!$C$27,$B4151)))),1,0)</f>
        <v>0</v>
      </c>
      <c r="O4151" s="1" t="str">
        <f t="shared" si="129"/>
        <v/>
      </c>
    </row>
    <row r="4152" customHeight="1" spans="1:15">
      <c r="A4152" s="1" t="str">
        <f>IF('📋 MIỂNG TNC'!A128="","",'📋 MIỂNG TNC'!A128)</f>
        <v>HH073610</v>
      </c>
      <c r="B4152" s="1" t="str">
        <f>IF('📋 MIỂNG TNC'!A128="","",'📋 MIỂNG TNC'!Q128)</f>
        <v>Bạc miểng 6BD1/6BB1/6BG1/6BF1/DB58/D500 Cos0 - NDC</v>
      </c>
      <c r="C4152" s="1" t="str">
        <f>IF('📋 MIỂNG TNC'!A128="","","Miểng")</f>
        <v>Miểng</v>
      </c>
      <c r="D4152" s="1" t="str">
        <f>IF('📋 MIỂNG TNC'!A128="","",'📋 MIỂNG TNC'!H128)</f>
        <v>Bộ</v>
      </c>
      <c r="E4152" s="13">
        <f>IF('📋 MIỂNG TNC'!A128="","",'📋 MIỂNG TNC'!I128)</f>
        <v>0</v>
      </c>
      <c r="F4152" s="13">
        <f>IF('📋 MIỂNG TNC'!A128="","",'📋 MIỂNG TNC'!J128)</f>
        <v>0</v>
      </c>
      <c r="G4152" s="13">
        <f>IF('📋 MIỂNG TNC'!A128="","",'📋 MIỂNG TNC'!K128)</f>
        <v>0</v>
      </c>
      <c r="H4152" s="1">
        <f>IF('📋 MIỂNG TNC'!A128="","",'📋 MIỂNG TNC'!L128)</f>
        <v>0</v>
      </c>
      <c r="I4152" s="1">
        <f>IF('📋 MIỂNG TNC'!A128="","",'📋 MIỂNG TNC'!M128)</f>
        <v>0</v>
      </c>
      <c r="J4152" s="1" t="str">
        <f>IF('📋 MIỂNG TNC'!A128="","",'📋 MIỂNG TNC'!D128)</f>
        <v>102</v>
      </c>
      <c r="L4152" s="1">
        <f>N(L4151)+IF(AND('🔎 TRA CỨU NHANH'!$C$2&lt;&gt;"",OR(ISNUMBER(SEARCH('🔎 TRA CỨU NHANH'!$C$2,$A4152)),ISNUMBER(SEARCH('🔎 TRA CỨU NHANH'!$C$2,$B4152)))),1,0)</f>
        <v>0</v>
      </c>
      <c r="M4152" s="1" t="str">
        <f t="shared" si="128"/>
        <v/>
      </c>
      <c r="N4152" s="1">
        <f>N(N4151)+IF(AND('💰 BÁO GIÁ'!$C$27&lt;&gt;"",OR(ISNUMBER(SEARCH('💰 BÁO GIÁ'!$C$27,$A4152)),ISNUMBER(SEARCH('💰 BÁO GIÁ'!$C$27,$B4152)))),1,0)</f>
        <v>0</v>
      </c>
      <c r="O4152" s="1" t="str">
        <f t="shared" si="129"/>
        <v/>
      </c>
    </row>
    <row r="4153" customHeight="1" spans="1:15">
      <c r="A4153" s="1" t="str">
        <f>IF('📋 MIỂNG TNC'!A129="","",'📋 MIỂNG TNC'!A129)</f>
        <v>HH083723</v>
      </c>
      <c r="B4153" s="1" t="str">
        <f>IF('📋 MIỂNG TNC'!A129="","",'📋 MIỂNG TNC'!Q129)</f>
        <v>Bạc miểng Isu 6BD1/6BG1 (M4029K, R4036K) STD Cos0 - DAIDO NHẬT</v>
      </c>
      <c r="C4153" s="1" t="str">
        <f>IF('📋 MIỂNG TNC'!A129="","","Miểng")</f>
        <v>Miểng</v>
      </c>
      <c r="D4153" s="1" t="str">
        <f>IF('📋 MIỂNG TNC'!A129="","",'📋 MIỂNG TNC'!H129)</f>
        <v>Bộ</v>
      </c>
      <c r="E4153" s="13">
        <f>IF('📋 MIỂNG TNC'!A129="","",'📋 MIỂNG TNC'!I129)</f>
        <v>0</v>
      </c>
      <c r="F4153" s="13">
        <f>IF('📋 MIỂNG TNC'!A129="","",'📋 MIỂNG TNC'!J129)</f>
        <v>0</v>
      </c>
      <c r="G4153" s="13">
        <f>IF('📋 MIỂNG TNC'!A129="","",'📋 MIỂNG TNC'!K129)</f>
        <v>0</v>
      </c>
      <c r="H4153" s="1">
        <f>IF('📋 MIỂNG TNC'!A129="","",'📋 MIỂNG TNC'!L129)</f>
        <v>0</v>
      </c>
      <c r="I4153" s="1">
        <f>IF('📋 MIỂNG TNC'!A129="","",'📋 MIỂNG TNC'!M129)</f>
        <v>0</v>
      </c>
      <c r="J4153" s="1" t="str">
        <f>IF('📋 MIỂNG TNC'!A129="","",'📋 MIỂNG TNC'!D129)</f>
        <v>102</v>
      </c>
      <c r="L4153" s="1">
        <f>N(L4152)+IF(AND('🔎 TRA CỨU NHANH'!$C$2&lt;&gt;"",OR(ISNUMBER(SEARCH('🔎 TRA CỨU NHANH'!$C$2,$A4153)),ISNUMBER(SEARCH('🔎 TRA CỨU NHANH'!$C$2,$B4153)))),1,0)</f>
        <v>0</v>
      </c>
      <c r="M4153" s="1" t="str">
        <f t="shared" si="128"/>
        <v/>
      </c>
      <c r="N4153" s="1">
        <f>N(N4152)+IF(AND('💰 BÁO GIÁ'!$C$27&lt;&gt;"",OR(ISNUMBER(SEARCH('💰 BÁO GIÁ'!$C$27,$A4153)),ISNUMBER(SEARCH('💰 BÁO GIÁ'!$C$27,$B4153)))),1,0)</f>
        <v>0</v>
      </c>
      <c r="O4153" s="1" t="str">
        <f t="shared" si="129"/>
        <v/>
      </c>
    </row>
    <row r="4154" customHeight="1" spans="1:15">
      <c r="A4154" s="1" t="str">
        <f>IF('📋 MIỂNG TNC'!A130="","",'📋 MIỂNG TNC'!A130)</f>
        <v>HH072156</v>
      </c>
      <c r="B4154" s="1" t="str">
        <f>IF('📋 MIỂNG TNC'!A130="","",'📋 MIỂNG TNC'!Q130)</f>
        <v>Bạc miểng DA640 Cos0 - TAIHO</v>
      </c>
      <c r="C4154" s="1" t="str">
        <f>IF('📋 MIỂNG TNC'!A130="","","Miểng")</f>
        <v>Miểng</v>
      </c>
      <c r="D4154" s="1" t="str">
        <f>IF('📋 MIỂNG TNC'!A130="","",'📋 MIỂNG TNC'!H130)</f>
        <v>Bộ</v>
      </c>
      <c r="E4154" s="13">
        <f>IF('📋 MIỂNG TNC'!A130="","",'📋 MIỂNG TNC'!I130)</f>
        <v>0</v>
      </c>
      <c r="F4154" s="13">
        <f>IF('📋 MIỂNG TNC'!A130="","",'📋 MIỂNG TNC'!J130)</f>
        <v>0</v>
      </c>
      <c r="G4154" s="13">
        <f>IF('📋 MIỂNG TNC'!A130="","",'📋 MIỂNG TNC'!K130)</f>
        <v>0</v>
      </c>
      <c r="H4154" s="1">
        <f>IF('📋 MIỂNG TNC'!A130="","",'📋 MIỂNG TNC'!L130)</f>
        <v>0</v>
      </c>
      <c r="I4154" s="1">
        <f>IF('📋 MIỂNG TNC'!A130="","",'📋 MIỂNG TNC'!M130)</f>
        <v>0</v>
      </c>
      <c r="J4154" s="1" t="str">
        <f>IF('📋 MIỂNG TNC'!A130="","",'📋 MIỂNG TNC'!D130)</f>
        <v>102</v>
      </c>
      <c r="L4154" s="1">
        <f>N(L4153)+IF(AND('🔎 TRA CỨU NHANH'!$C$2&lt;&gt;"",OR(ISNUMBER(SEARCH('🔎 TRA CỨU NHANH'!$C$2,$A4154)),ISNUMBER(SEARCH('🔎 TRA CỨU NHANH'!$C$2,$B4154)))),1,0)</f>
        <v>0</v>
      </c>
      <c r="M4154" s="1" t="str">
        <f t="shared" si="128"/>
        <v/>
      </c>
      <c r="N4154" s="1">
        <f>N(N4153)+IF(AND('💰 BÁO GIÁ'!$C$27&lt;&gt;"",OR(ISNUMBER(SEARCH('💰 BÁO GIÁ'!$C$27,$A4154)),ISNUMBER(SEARCH('💰 BÁO GIÁ'!$C$27,$B4154)))),1,0)</f>
        <v>0</v>
      </c>
      <c r="O4154" s="1" t="str">
        <f t="shared" si="129"/>
        <v/>
      </c>
    </row>
    <row r="4155" customHeight="1" spans="1:15">
      <c r="A4155" s="1" t="str">
        <f>IF('📋 MIỂNG TNC'!A131="","",'📋 MIỂNG TNC'!A131)</f>
        <v>HH071451</v>
      </c>
      <c r="B4155" s="1" t="str">
        <f>IF('📋 MIỂNG TNC'!A131="","",'📋 MIỂNG TNC'!Q131)</f>
        <v>Bạc miểng 4BB1/4BA1 cos1 (acgro zen 4.5, baze 6) - Taiho</v>
      </c>
      <c r="C4155" s="1" t="str">
        <f>IF('📋 MIỂNG TNC'!A131="","","Miểng")</f>
        <v>Miểng</v>
      </c>
      <c r="D4155" s="1" t="str">
        <f>IF('📋 MIỂNG TNC'!A131="","",'📋 MIỂNG TNC'!H131)</f>
        <v>Bộ</v>
      </c>
      <c r="E4155" s="13">
        <f>IF('📋 MIỂNG TNC'!A131="","",'📋 MIỂNG TNC'!I131)</f>
        <v>0</v>
      </c>
      <c r="F4155" s="13">
        <f>IF('📋 MIỂNG TNC'!A131="","",'📋 MIỂNG TNC'!J131)</f>
        <v>0</v>
      </c>
      <c r="G4155" s="13">
        <f>IF('📋 MIỂNG TNC'!A131="","",'📋 MIỂNG TNC'!K131)</f>
        <v>0</v>
      </c>
      <c r="H4155" s="1">
        <f>IF('📋 MIỂNG TNC'!A131="","",'📋 MIỂNG TNC'!L131)</f>
        <v>0</v>
      </c>
      <c r="I4155" s="1">
        <f>IF('📋 MIỂNG TNC'!A131="","",'📋 MIỂNG TNC'!M131)</f>
        <v>0</v>
      </c>
      <c r="J4155" s="1" t="str">
        <f>IF('📋 MIỂNG TNC'!A131="","",'📋 MIỂNG TNC'!D131)</f>
        <v>102</v>
      </c>
      <c r="L4155" s="1">
        <f>N(L4154)+IF(AND('🔎 TRA CỨU NHANH'!$C$2&lt;&gt;"",OR(ISNUMBER(SEARCH('🔎 TRA CỨU NHANH'!$C$2,$A4155)),ISNUMBER(SEARCH('🔎 TRA CỨU NHANH'!$C$2,$B4155)))),1,0)</f>
        <v>0</v>
      </c>
      <c r="M4155" s="1" t="str">
        <f t="shared" si="128"/>
        <v/>
      </c>
      <c r="N4155" s="1">
        <f>N(N4154)+IF(AND('💰 BÁO GIÁ'!$C$27&lt;&gt;"",OR(ISNUMBER(SEARCH('💰 BÁO GIÁ'!$C$27,$A4155)),ISNUMBER(SEARCH('💰 BÁO GIÁ'!$C$27,$B4155)))),1,0)</f>
        <v>0</v>
      </c>
      <c r="O4155" s="1" t="str">
        <f t="shared" si="129"/>
        <v/>
      </c>
    </row>
    <row r="4156" customHeight="1" spans="1:15">
      <c r="A4156" s="1" t="str">
        <f>IF('📋 MIỂNG TNC'!A132="","",'📋 MIỂNG TNC'!A132)</f>
        <v>HH084033</v>
      </c>
      <c r="B4156" s="1" t="str">
        <f>IF('📋 MIỂNG TNC'!A132="","",'📋 MIỂNG TNC'!Q132)</f>
        <v>Bạc miểng 4BB1/4BA1/ 4BE1/ 4BC2  Cốt nhỏ, Acgro 4.5- Cos1- Taiho</v>
      </c>
      <c r="C4156" s="1" t="str">
        <f>IF('📋 MIỂNG TNC'!A132="","","Miểng")</f>
        <v>Miểng</v>
      </c>
      <c r="D4156" s="1" t="str">
        <f>IF('📋 MIỂNG TNC'!A132="","",'📋 MIỂNG TNC'!H132)</f>
        <v>Bộ</v>
      </c>
      <c r="E4156" s="13">
        <f>IF('📋 MIỂNG TNC'!A132="","",'📋 MIỂNG TNC'!I132)</f>
        <v>0</v>
      </c>
      <c r="F4156" s="13">
        <f>IF('📋 MIỂNG TNC'!A132="","",'📋 MIỂNG TNC'!J132)</f>
        <v>0</v>
      </c>
      <c r="G4156" s="13">
        <f>IF('📋 MIỂNG TNC'!A132="","",'📋 MIỂNG TNC'!K132)</f>
        <v>0</v>
      </c>
      <c r="H4156" s="1">
        <f>IF('📋 MIỂNG TNC'!A132="","",'📋 MIỂNG TNC'!L132)</f>
        <v>0</v>
      </c>
      <c r="I4156" s="1">
        <f>IF('📋 MIỂNG TNC'!A132="","",'📋 MIỂNG TNC'!M132)</f>
        <v>0</v>
      </c>
      <c r="J4156" s="1" t="str">
        <f>IF('📋 MIỂNG TNC'!A132="","",'📋 MIỂNG TNC'!D132)</f>
        <v>102</v>
      </c>
      <c r="L4156" s="1">
        <f>N(L4155)+IF(AND('🔎 TRA CỨU NHANH'!$C$2&lt;&gt;"",OR(ISNUMBER(SEARCH('🔎 TRA CỨU NHANH'!$C$2,$A4156)),ISNUMBER(SEARCH('🔎 TRA CỨU NHANH'!$C$2,$B4156)))),1,0)</f>
        <v>0</v>
      </c>
      <c r="M4156" s="1" t="str">
        <f t="shared" si="128"/>
        <v/>
      </c>
      <c r="N4156" s="1">
        <f>N(N4155)+IF(AND('💰 BÁO GIÁ'!$C$27&lt;&gt;"",OR(ISNUMBER(SEARCH('💰 BÁO GIÁ'!$C$27,$A4156)),ISNUMBER(SEARCH('💰 BÁO GIÁ'!$C$27,$B4156)))),1,0)</f>
        <v>0</v>
      </c>
      <c r="O4156" s="1" t="str">
        <f t="shared" si="129"/>
        <v/>
      </c>
    </row>
    <row r="4157" customHeight="1" spans="1:15">
      <c r="A4157" s="1" t="str">
        <f>IF('📋 MIỂNG TNC'!A133="","",'📋 MIỂNG TNC'!A133)</f>
        <v>HH080700</v>
      </c>
      <c r="B4157" s="1" t="str">
        <f>IF('📋 MIỂNG TNC'!A133="","",'📋 MIỂNG TNC'!Q133)</f>
        <v>Bạc miểng 4BD1-T NEW (M178H+R168H) Cos lớn acro lớn 6 li cos1 Taiho</v>
      </c>
      <c r="C4157" s="1" t="str">
        <f>IF('📋 MIỂNG TNC'!A133="","","Miểng")</f>
        <v>Miểng</v>
      </c>
      <c r="D4157" s="1" t="str">
        <f>IF('📋 MIỂNG TNC'!A133="","",'📋 MIỂNG TNC'!H133)</f>
        <v>Bộ</v>
      </c>
      <c r="E4157" s="13">
        <f>IF('📋 MIỂNG TNC'!A133="","",'📋 MIỂNG TNC'!I133)</f>
        <v>0</v>
      </c>
      <c r="F4157" s="13">
        <f>IF('📋 MIỂNG TNC'!A133="","",'📋 MIỂNG TNC'!J133)</f>
        <v>0</v>
      </c>
      <c r="G4157" s="13">
        <f>IF('📋 MIỂNG TNC'!A133="","",'📋 MIỂNG TNC'!K133)</f>
        <v>0</v>
      </c>
      <c r="H4157" s="1">
        <f>IF('📋 MIỂNG TNC'!A133="","",'📋 MIỂNG TNC'!L133)</f>
        <v>0</v>
      </c>
      <c r="I4157" s="1">
        <f>IF('📋 MIỂNG TNC'!A133="","",'📋 MIỂNG TNC'!M133)</f>
        <v>0</v>
      </c>
      <c r="J4157" s="1" t="str">
        <f>IF('📋 MIỂNG TNC'!A133="","",'📋 MIỂNG TNC'!D133)</f>
        <v>102</v>
      </c>
      <c r="L4157" s="1">
        <f>N(L4156)+IF(AND('🔎 TRA CỨU NHANH'!$C$2&lt;&gt;"",OR(ISNUMBER(SEARCH('🔎 TRA CỨU NHANH'!$C$2,$A4157)),ISNUMBER(SEARCH('🔎 TRA CỨU NHANH'!$C$2,$B4157)))),1,0)</f>
        <v>0</v>
      </c>
      <c r="M4157" s="1" t="str">
        <f t="shared" si="128"/>
        <v/>
      </c>
      <c r="N4157" s="1">
        <f>N(N4156)+IF(AND('💰 BÁO GIÁ'!$C$27&lt;&gt;"",OR(ISNUMBER(SEARCH('💰 BÁO GIÁ'!$C$27,$A4157)),ISNUMBER(SEARCH('💰 BÁO GIÁ'!$C$27,$B4157)))),1,0)</f>
        <v>0</v>
      </c>
      <c r="O4157" s="1" t="str">
        <f t="shared" si="129"/>
        <v/>
      </c>
    </row>
    <row r="4158" customHeight="1" spans="1:15">
      <c r="A4158" s="1" t="str">
        <f>IF('📋 MIỂNG TNC'!A134="","",'📋 MIỂNG TNC'!A134)</f>
        <v>HH076579</v>
      </c>
      <c r="B4158" s="1" t="str">
        <f>IF('📋 MIỂNG TNC'!A134="","",'📋 MIỂNG TNC'!Q134)</f>
        <v>Miểng baze 4BD1/4BG1 cốt lớn Cos1 - CS IVECO</v>
      </c>
      <c r="C4158" s="1" t="str">
        <f>IF('📋 MIỂNG TNC'!A134="","","Miểng")</f>
        <v>Miểng</v>
      </c>
      <c r="D4158" s="1" t="str">
        <f>IF('📋 MIỂNG TNC'!A134="","",'📋 MIỂNG TNC'!H134)</f>
        <v>Bộ</v>
      </c>
      <c r="E4158" s="13">
        <f>IF('📋 MIỂNG TNC'!A134="","",'📋 MIỂNG TNC'!I134)</f>
        <v>0</v>
      </c>
      <c r="F4158" s="13">
        <f>IF('📋 MIỂNG TNC'!A134="","",'📋 MIỂNG TNC'!J134)</f>
        <v>0</v>
      </c>
      <c r="G4158" s="13">
        <f>IF('📋 MIỂNG TNC'!A134="","",'📋 MIỂNG TNC'!K134)</f>
        <v>0</v>
      </c>
      <c r="H4158" s="1">
        <f>IF('📋 MIỂNG TNC'!A134="","",'📋 MIỂNG TNC'!L134)</f>
        <v>0</v>
      </c>
      <c r="I4158" s="1">
        <f>IF('📋 MIỂNG TNC'!A134="","",'📋 MIỂNG TNC'!M134)</f>
        <v>0</v>
      </c>
      <c r="J4158" s="1" t="str">
        <f>IF('📋 MIỂNG TNC'!A134="","",'📋 MIỂNG TNC'!D134)</f>
        <v>102</v>
      </c>
      <c r="L4158" s="1">
        <f>N(L4157)+IF(AND('🔎 TRA CỨU NHANH'!$C$2&lt;&gt;"",OR(ISNUMBER(SEARCH('🔎 TRA CỨU NHANH'!$C$2,$A4158)),ISNUMBER(SEARCH('🔎 TRA CỨU NHANH'!$C$2,$B4158)))),1,0)</f>
        <v>0</v>
      </c>
      <c r="M4158" s="1" t="str">
        <f t="shared" si="128"/>
        <v/>
      </c>
      <c r="N4158" s="1">
        <f>N(N4157)+IF(AND('💰 BÁO GIÁ'!$C$27&lt;&gt;"",OR(ISNUMBER(SEARCH('💰 BÁO GIÁ'!$C$27,$A4158)),ISNUMBER(SEARCH('💰 BÁO GIÁ'!$C$27,$B4158)))),1,0)</f>
        <v>0</v>
      </c>
      <c r="O4158" s="1" t="str">
        <f t="shared" si="129"/>
        <v/>
      </c>
    </row>
    <row r="4159" customHeight="1" spans="1:15">
      <c r="A4159" s="1" t="str">
        <f>IF('📋 MIỂNG TNC'!A135="","",'📋 MIỂNG TNC'!A135)</f>
        <v>HH076611</v>
      </c>
      <c r="B4159" s="1" t="str">
        <f>IF('📋 MIỂNG TNC'!A135="","",'📋 MIỂNG TNC'!Q135)</f>
        <v>Miểng dên 4BD1/4BG1/4BB1 Cos1 - CS IVECO</v>
      </c>
      <c r="C4159" s="1" t="str">
        <f>IF('📋 MIỂNG TNC'!A135="","","Miểng")</f>
        <v>Miểng</v>
      </c>
      <c r="D4159" s="1" t="str">
        <f>IF('📋 MIỂNG TNC'!A135="","",'📋 MIỂNG TNC'!H135)</f>
        <v>Bộ</v>
      </c>
      <c r="E4159" s="13">
        <f>IF('📋 MIỂNG TNC'!A135="","",'📋 MIỂNG TNC'!I135)</f>
        <v>0</v>
      </c>
      <c r="F4159" s="13">
        <f>IF('📋 MIỂNG TNC'!A135="","",'📋 MIỂNG TNC'!J135)</f>
        <v>0</v>
      </c>
      <c r="G4159" s="13">
        <f>IF('📋 MIỂNG TNC'!A135="","",'📋 MIỂNG TNC'!K135)</f>
        <v>0</v>
      </c>
      <c r="H4159" s="1">
        <f>IF('📋 MIỂNG TNC'!A135="","",'📋 MIỂNG TNC'!L135)</f>
        <v>0</v>
      </c>
      <c r="I4159" s="1">
        <f>IF('📋 MIỂNG TNC'!A135="","",'📋 MIỂNG TNC'!M135)</f>
        <v>0</v>
      </c>
      <c r="J4159" s="1" t="str">
        <f>IF('📋 MIỂNG TNC'!A135="","",'📋 MIỂNG TNC'!D135)</f>
        <v>102</v>
      </c>
      <c r="L4159" s="1">
        <f>N(L4158)+IF(AND('🔎 TRA CỨU NHANH'!$C$2&lt;&gt;"",OR(ISNUMBER(SEARCH('🔎 TRA CỨU NHANH'!$C$2,$A4159)),ISNUMBER(SEARCH('🔎 TRA CỨU NHANH'!$C$2,$B4159)))),1,0)</f>
        <v>0</v>
      </c>
      <c r="M4159" s="1" t="str">
        <f t="shared" si="128"/>
        <v/>
      </c>
      <c r="N4159" s="1">
        <f>N(N4158)+IF(AND('💰 BÁO GIÁ'!$C$27&lt;&gt;"",OR(ISNUMBER(SEARCH('💰 BÁO GIÁ'!$C$27,$A4159)),ISNUMBER(SEARCH('💰 BÁO GIÁ'!$C$27,$B4159)))),1,0)</f>
        <v>0</v>
      </c>
      <c r="O4159" s="1" t="str">
        <f t="shared" si="129"/>
        <v/>
      </c>
    </row>
    <row r="4160" customHeight="1" spans="1:15">
      <c r="A4160" s="1" t="str">
        <f>IF('📋 MIỂNG TNC'!A136="","",'📋 MIỂNG TNC'!A136)</f>
        <v>HH071440</v>
      </c>
      <c r="B4160" s="1" t="str">
        <f>IF('📋 MIỂNG TNC'!A136="","",'📋 MIỂNG TNC'!Q136)</f>
        <v>Bạc miểng 6BB1 Cos1 (Cốt nhỏ) - TAIHO</v>
      </c>
      <c r="C4160" s="1" t="str">
        <f>IF('📋 MIỂNG TNC'!A136="","","Miểng")</f>
        <v>Miểng</v>
      </c>
      <c r="D4160" s="1" t="str">
        <f>IF('📋 MIỂNG TNC'!A136="","",'📋 MIỂNG TNC'!H136)</f>
        <v>Bộ</v>
      </c>
      <c r="E4160" s="13">
        <f>IF('📋 MIỂNG TNC'!A136="","",'📋 MIỂNG TNC'!I136)</f>
        <v>0</v>
      </c>
      <c r="F4160" s="13">
        <f>IF('📋 MIỂNG TNC'!A136="","",'📋 MIỂNG TNC'!J136)</f>
        <v>0</v>
      </c>
      <c r="G4160" s="13">
        <f>IF('📋 MIỂNG TNC'!A136="","",'📋 MIỂNG TNC'!K136)</f>
        <v>0</v>
      </c>
      <c r="H4160" s="1">
        <f>IF('📋 MIỂNG TNC'!A136="","",'📋 MIỂNG TNC'!L136)</f>
        <v>0</v>
      </c>
      <c r="I4160" s="1">
        <f>IF('📋 MIỂNG TNC'!A136="","",'📋 MIỂNG TNC'!M136)</f>
        <v>0</v>
      </c>
      <c r="J4160" s="1" t="str">
        <f>IF('📋 MIỂNG TNC'!A136="","",'📋 MIỂNG TNC'!D136)</f>
        <v>102</v>
      </c>
      <c r="L4160" s="1">
        <f>N(L4159)+IF(AND('🔎 TRA CỨU NHANH'!$C$2&lt;&gt;"",OR(ISNUMBER(SEARCH('🔎 TRA CỨU NHANH'!$C$2,$A4160)),ISNUMBER(SEARCH('🔎 TRA CỨU NHANH'!$C$2,$B4160)))),1,0)</f>
        <v>0</v>
      </c>
      <c r="M4160" s="1" t="str">
        <f t="shared" si="128"/>
        <v/>
      </c>
      <c r="N4160" s="1">
        <f>N(N4159)+IF(AND('💰 BÁO GIÁ'!$C$27&lt;&gt;"",OR(ISNUMBER(SEARCH('💰 BÁO GIÁ'!$C$27,$A4160)),ISNUMBER(SEARCH('💰 BÁO GIÁ'!$C$27,$B4160)))),1,0)</f>
        <v>0</v>
      </c>
      <c r="O4160" s="1" t="str">
        <f t="shared" si="129"/>
        <v/>
      </c>
    </row>
    <row r="4161" customHeight="1" spans="1:15">
      <c r="A4161" s="1" t="str">
        <f>IF('📋 MIỂNG TNC'!A137="","",'📋 MIỂNG TNC'!A137)</f>
        <v>HH075526</v>
      </c>
      <c r="B4161" s="1" t="str">
        <f>IF('📋 MIỂNG TNC'!A137="","",'📋 MIỂNG TNC'!Q137)</f>
        <v>Miểng baze 6BD1/6BB1/6BG1/6BF1/DB58 côt lớn (M182H1) cos1 - TAIHO</v>
      </c>
      <c r="C4161" s="1" t="str">
        <f>IF('📋 MIỂNG TNC'!A137="","","Miểng")</f>
        <v>Miểng</v>
      </c>
      <c r="D4161" s="1" t="str">
        <f>IF('📋 MIỂNG TNC'!A137="","",'📋 MIỂNG TNC'!H137)</f>
        <v>Bộ</v>
      </c>
      <c r="E4161" s="13">
        <f>IF('📋 MIỂNG TNC'!A137="","",'📋 MIỂNG TNC'!I137)</f>
        <v>0</v>
      </c>
      <c r="F4161" s="13">
        <f>IF('📋 MIỂNG TNC'!A137="","",'📋 MIỂNG TNC'!J137)</f>
        <v>0</v>
      </c>
      <c r="G4161" s="13">
        <f>IF('📋 MIỂNG TNC'!A137="","",'📋 MIỂNG TNC'!K137)</f>
        <v>0</v>
      </c>
      <c r="H4161" s="1">
        <f>IF('📋 MIỂNG TNC'!A137="","",'📋 MIỂNG TNC'!L137)</f>
        <v>0</v>
      </c>
      <c r="I4161" s="1">
        <f>IF('📋 MIỂNG TNC'!A137="","",'📋 MIỂNG TNC'!M137)</f>
        <v>0</v>
      </c>
      <c r="J4161" s="1" t="str">
        <f>IF('📋 MIỂNG TNC'!A137="","",'📋 MIỂNG TNC'!D137)</f>
        <v>102</v>
      </c>
      <c r="L4161" s="1">
        <f>N(L4160)+IF(AND('🔎 TRA CỨU NHANH'!$C$2&lt;&gt;"",OR(ISNUMBER(SEARCH('🔎 TRA CỨU NHANH'!$C$2,$A4161)),ISNUMBER(SEARCH('🔎 TRA CỨU NHANH'!$C$2,$B4161)))),1,0)</f>
        <v>0</v>
      </c>
      <c r="M4161" s="1" t="str">
        <f t="shared" si="128"/>
        <v/>
      </c>
      <c r="N4161" s="1">
        <f>N(N4160)+IF(AND('💰 BÁO GIÁ'!$C$27&lt;&gt;"",OR(ISNUMBER(SEARCH('💰 BÁO GIÁ'!$C$27,$A4161)),ISNUMBER(SEARCH('💰 BÁO GIÁ'!$C$27,$B4161)))),1,0)</f>
        <v>0</v>
      </c>
      <c r="O4161" s="1" t="str">
        <f t="shared" si="129"/>
        <v/>
      </c>
    </row>
    <row r="4162" customHeight="1" spans="1:15">
      <c r="A4162" s="1" t="str">
        <f>IF('📋 MIỂNG TNC'!A138="","",'📋 MIỂNG TNC'!A138)</f>
        <v>HH076582</v>
      </c>
      <c r="B4162" s="1" t="str">
        <f>IF('📋 MIỂNG TNC'!A138="","",'📋 MIỂNG TNC'!Q138)</f>
        <v>Miểng baze 6BD1/6BB1/6BG1/6BF1/DB58 cốt lớn Cos1 - CS IVECO</v>
      </c>
      <c r="C4162" s="1" t="str">
        <f>IF('📋 MIỂNG TNC'!A138="","","Miểng")</f>
        <v>Miểng</v>
      </c>
      <c r="D4162" s="1" t="str">
        <f>IF('📋 MIỂNG TNC'!A138="","",'📋 MIỂNG TNC'!H138)</f>
        <v>Bộ</v>
      </c>
      <c r="E4162" s="1">
        <f>IF('📋 MIỂNG TNC'!A138="","",'📋 MIỂNG TNC'!I138)</f>
        <v>0</v>
      </c>
      <c r="F4162" s="1">
        <f>IF('📋 MIỂNG TNC'!A138="","",'📋 MIỂNG TNC'!J138)</f>
        <v>0</v>
      </c>
      <c r="G4162" s="1">
        <f>IF('📋 MIỂNG TNC'!A138="","",'📋 MIỂNG TNC'!K138)</f>
        <v>0</v>
      </c>
      <c r="H4162" s="1">
        <f>IF('📋 MIỂNG TNC'!A138="","",'📋 MIỂNG TNC'!L138)</f>
        <v>0</v>
      </c>
      <c r="I4162" s="1">
        <f>IF('📋 MIỂNG TNC'!A138="","",'📋 MIỂNG TNC'!M138)</f>
        <v>0</v>
      </c>
      <c r="J4162" s="1" t="str">
        <f>IF('📋 MIỂNG TNC'!A138="","",'📋 MIỂNG TNC'!D138)</f>
        <v>102</v>
      </c>
      <c r="L4162" s="1">
        <f>N(L4161)+IF(AND('🔎 TRA CỨU NHANH'!$C$2&lt;&gt;"",OR(ISNUMBER(SEARCH('🔎 TRA CỨU NHANH'!$C$2,$A4162)),ISNUMBER(SEARCH('🔎 TRA CỨU NHANH'!$C$2,$B4162)))),1,0)</f>
        <v>0</v>
      </c>
      <c r="M4162" s="1" t="str">
        <f t="shared" ref="M4162:M4225" si="130">IF(L4162&gt;N(L4161),L4162,"")</f>
        <v/>
      </c>
      <c r="N4162" s="1">
        <f>N(N4161)+IF(AND('💰 BÁO GIÁ'!$C$27&lt;&gt;"",OR(ISNUMBER(SEARCH('💰 BÁO GIÁ'!$C$27,$A4162)),ISNUMBER(SEARCH('💰 BÁO GIÁ'!$C$27,$B4162)))),1,0)</f>
        <v>0</v>
      </c>
      <c r="O4162" s="1" t="str">
        <f t="shared" ref="O4162:O4225" si="131">IF(N4162&gt;N(N4161),N4162,"")</f>
        <v/>
      </c>
    </row>
    <row r="4163" customHeight="1" spans="1:15">
      <c r="A4163" s="1" t="str">
        <f>IF('📋 MIỂNG TNC'!A139="","",'📋 MIỂNG TNC'!A139)</f>
        <v>HH075527</v>
      </c>
      <c r="B4163" s="1" t="str">
        <f>IF('📋 MIỂNG TNC'!A139="","",'📋 MIỂNG TNC'!Q139)</f>
        <v>Miểng dên 6BD1/6BB1/6BG1/6BF1/DB58 côt lớn (R169H1) cos1 - TAIHO</v>
      </c>
      <c r="C4163" s="1" t="str">
        <f>IF('📋 MIỂNG TNC'!A139="","","Miểng")</f>
        <v>Miểng</v>
      </c>
      <c r="D4163" s="1" t="str">
        <f>IF('📋 MIỂNG TNC'!A139="","",'📋 MIỂNG TNC'!H139)</f>
        <v>Bộ</v>
      </c>
      <c r="E4163" s="13">
        <f>IF('📋 MIỂNG TNC'!A139="","",'📋 MIỂNG TNC'!I139)</f>
        <v>0</v>
      </c>
      <c r="F4163" s="13">
        <f>IF('📋 MIỂNG TNC'!A139="","",'📋 MIỂNG TNC'!J139)</f>
        <v>0</v>
      </c>
      <c r="G4163" s="13">
        <f>IF('📋 MIỂNG TNC'!A139="","",'📋 MIỂNG TNC'!K139)</f>
        <v>0</v>
      </c>
      <c r="H4163" s="1">
        <f>IF('📋 MIỂNG TNC'!A139="","",'📋 MIỂNG TNC'!L139)</f>
        <v>0</v>
      </c>
      <c r="I4163" s="1">
        <f>IF('📋 MIỂNG TNC'!A139="","",'📋 MIỂNG TNC'!M139)</f>
        <v>0</v>
      </c>
      <c r="J4163" s="1" t="str">
        <f>IF('📋 MIỂNG TNC'!A139="","",'📋 MIỂNG TNC'!D139)</f>
        <v>102</v>
      </c>
      <c r="L4163" s="1">
        <f>N(L4162)+IF(AND('🔎 TRA CỨU NHANH'!$C$2&lt;&gt;"",OR(ISNUMBER(SEARCH('🔎 TRA CỨU NHANH'!$C$2,$A4163)),ISNUMBER(SEARCH('🔎 TRA CỨU NHANH'!$C$2,$B4163)))),1,0)</f>
        <v>0</v>
      </c>
      <c r="M4163" s="1" t="str">
        <f t="shared" si="130"/>
        <v/>
      </c>
      <c r="N4163" s="1">
        <f>N(N4162)+IF(AND('💰 BÁO GIÁ'!$C$27&lt;&gt;"",OR(ISNUMBER(SEARCH('💰 BÁO GIÁ'!$C$27,$A4163)),ISNUMBER(SEARCH('💰 BÁO GIÁ'!$C$27,$B4163)))),1,0)</f>
        <v>0</v>
      </c>
      <c r="O4163" s="1" t="str">
        <f t="shared" si="131"/>
        <v/>
      </c>
    </row>
    <row r="4164" customHeight="1" spans="1:15">
      <c r="A4164" s="1" t="str">
        <f>IF('📋 MIỂNG TNC'!A140="","",'📋 MIỂNG TNC'!A140)</f>
        <v>HH076583</v>
      </c>
      <c r="B4164" s="1" t="str">
        <f>IF('📋 MIỂNG TNC'!A140="","",'📋 MIỂNG TNC'!Q140)</f>
        <v>Miểng dên 6BD1/6BB1/6BG1/6BF1/DB58 cốt lớn Cos1 - CS IVECO</v>
      </c>
      <c r="C4164" s="1" t="str">
        <f>IF('📋 MIỂNG TNC'!A140="","","Miểng")</f>
        <v>Miểng</v>
      </c>
      <c r="D4164" s="1" t="str">
        <f>IF('📋 MIỂNG TNC'!A140="","",'📋 MIỂNG TNC'!H140)</f>
        <v>Bộ</v>
      </c>
      <c r="E4164" s="13">
        <f>IF('📋 MIỂNG TNC'!A140="","",'📋 MIỂNG TNC'!I140)</f>
        <v>0</v>
      </c>
      <c r="F4164" s="13">
        <f>IF('📋 MIỂNG TNC'!A140="","",'📋 MIỂNG TNC'!J140)</f>
        <v>0</v>
      </c>
      <c r="G4164" s="13">
        <f>IF('📋 MIỂNG TNC'!A140="","",'📋 MIỂNG TNC'!K140)</f>
        <v>0</v>
      </c>
      <c r="H4164" s="1">
        <f>IF('📋 MIỂNG TNC'!A140="","",'📋 MIỂNG TNC'!L140)</f>
        <v>0</v>
      </c>
      <c r="I4164" s="1">
        <f>IF('📋 MIỂNG TNC'!A140="","",'📋 MIỂNG TNC'!M140)</f>
        <v>0</v>
      </c>
      <c r="J4164" s="1" t="str">
        <f>IF('📋 MIỂNG TNC'!A140="","",'📋 MIỂNG TNC'!D140)</f>
        <v>102</v>
      </c>
      <c r="L4164" s="1">
        <f>N(L4163)+IF(AND('🔎 TRA CỨU NHANH'!$C$2&lt;&gt;"",OR(ISNUMBER(SEARCH('🔎 TRA CỨU NHANH'!$C$2,$A4164)),ISNUMBER(SEARCH('🔎 TRA CỨU NHANH'!$C$2,$B4164)))),1,0)</f>
        <v>0</v>
      </c>
      <c r="M4164" s="1" t="str">
        <f t="shared" si="130"/>
        <v/>
      </c>
      <c r="N4164" s="1">
        <f>N(N4163)+IF(AND('💰 BÁO GIÁ'!$C$27&lt;&gt;"",OR(ISNUMBER(SEARCH('💰 BÁO GIÁ'!$C$27,$A4164)),ISNUMBER(SEARCH('💰 BÁO GIÁ'!$C$27,$B4164)))),1,0)</f>
        <v>0</v>
      </c>
      <c r="O4164" s="1" t="str">
        <f t="shared" si="131"/>
        <v/>
      </c>
    </row>
    <row r="4165" customHeight="1" spans="1:15">
      <c r="A4165" s="1" t="str">
        <f>IF('📋 MIỂNG TNC'!A141="","",'📋 MIỂNG TNC'!A141)</f>
        <v>HH076323</v>
      </c>
      <c r="B4165" s="1" t="str">
        <f>IF('📋 MIỂNG TNC'!A141="","",'📋 MIỂNG TNC'!Q141)</f>
        <v>Miểng dên 6BD1/6BB1/6BG1/6BF1/DB58 cốt lớn Cos1 - TDC R4036K</v>
      </c>
      <c r="C4165" s="1" t="str">
        <f>IF('📋 MIỂNG TNC'!A141="","","Miểng")</f>
        <v>Miểng</v>
      </c>
      <c r="D4165" s="1" t="str">
        <f>IF('📋 MIỂNG TNC'!A141="","",'📋 MIỂNG TNC'!H141)</f>
        <v>Bộ</v>
      </c>
      <c r="E4165" s="13">
        <f>IF('📋 MIỂNG TNC'!A141="","",'📋 MIỂNG TNC'!I141)</f>
        <v>0</v>
      </c>
      <c r="F4165" s="13">
        <f>IF('📋 MIỂNG TNC'!A141="","",'📋 MIỂNG TNC'!J141)</f>
        <v>0</v>
      </c>
      <c r="G4165" s="13">
        <f>IF('📋 MIỂNG TNC'!A141="","",'📋 MIỂNG TNC'!K141)</f>
        <v>0</v>
      </c>
      <c r="H4165" s="1">
        <f>IF('📋 MIỂNG TNC'!A141="","",'📋 MIỂNG TNC'!L141)</f>
        <v>0</v>
      </c>
      <c r="I4165" s="1">
        <f>IF('📋 MIỂNG TNC'!A141="","",'📋 MIỂNG TNC'!M141)</f>
        <v>0</v>
      </c>
      <c r="J4165" s="1" t="str">
        <f>IF('📋 MIỂNG TNC'!A141="","",'📋 MIỂNG TNC'!D141)</f>
        <v>102</v>
      </c>
      <c r="L4165" s="1">
        <f>N(L4164)+IF(AND('🔎 TRA CỨU NHANH'!$C$2&lt;&gt;"",OR(ISNUMBER(SEARCH('🔎 TRA CỨU NHANH'!$C$2,$A4165)),ISNUMBER(SEARCH('🔎 TRA CỨU NHANH'!$C$2,$B4165)))),1,0)</f>
        <v>0</v>
      </c>
      <c r="M4165" s="1" t="str">
        <f t="shared" si="130"/>
        <v/>
      </c>
      <c r="N4165" s="1">
        <f>N(N4164)+IF(AND('💰 BÁO GIÁ'!$C$27&lt;&gt;"",OR(ISNUMBER(SEARCH('💰 BÁO GIÁ'!$C$27,$A4165)),ISNUMBER(SEARCH('💰 BÁO GIÁ'!$C$27,$B4165)))),1,0)</f>
        <v>0</v>
      </c>
      <c r="O4165" s="1" t="str">
        <f t="shared" si="131"/>
        <v/>
      </c>
    </row>
    <row r="4166" customHeight="1" spans="1:15">
      <c r="A4166" s="1" t="str">
        <f>IF('📋 MIỂNG TNC'!A142="","",'📋 MIỂNG TNC'!A142)</f>
        <v>HH070350</v>
      </c>
      <c r="B4166" s="1" t="str">
        <f>IF('📋 MIỂNG TNC'!A142="","",'📋 MIỂNG TNC'!Q142)</f>
        <v>Bạc miểng 6BD1/6BF1/6BG1/DB58 (Cos lớn) - Cos 1 - NDC</v>
      </c>
      <c r="C4166" s="1" t="str">
        <f>IF('📋 MIỂNG TNC'!A142="","","Miểng")</f>
        <v>Miểng</v>
      </c>
      <c r="D4166" s="1" t="str">
        <f>IF('📋 MIỂNG TNC'!A142="","",'📋 MIỂNG TNC'!H142)</f>
        <v>Bộ</v>
      </c>
      <c r="E4166" s="13">
        <f>IF('📋 MIỂNG TNC'!A142="","",'📋 MIỂNG TNC'!I142)</f>
        <v>0</v>
      </c>
      <c r="F4166" s="13">
        <f>IF('📋 MIỂNG TNC'!A142="","",'📋 MIỂNG TNC'!J142)</f>
        <v>0</v>
      </c>
      <c r="G4166" s="13">
        <f>IF('📋 MIỂNG TNC'!A142="","",'📋 MIỂNG TNC'!K142)</f>
        <v>0</v>
      </c>
      <c r="H4166" s="1">
        <f>IF('📋 MIỂNG TNC'!A142="","",'📋 MIỂNG TNC'!L142)</f>
        <v>0</v>
      </c>
      <c r="I4166" s="1">
        <f>IF('📋 MIỂNG TNC'!A142="","",'📋 MIỂNG TNC'!M142)</f>
        <v>0</v>
      </c>
      <c r="J4166" s="1" t="str">
        <f>IF('📋 MIỂNG TNC'!A142="","",'📋 MIỂNG TNC'!D142)</f>
        <v>102</v>
      </c>
      <c r="L4166" s="1">
        <f>N(L4165)+IF(AND('🔎 TRA CỨU NHANH'!$C$2&lt;&gt;"",OR(ISNUMBER(SEARCH('🔎 TRA CỨU NHANH'!$C$2,$A4166)),ISNUMBER(SEARCH('🔎 TRA CỨU NHANH'!$C$2,$B4166)))),1,0)</f>
        <v>0</v>
      </c>
      <c r="M4166" s="1" t="str">
        <f t="shared" si="130"/>
        <v/>
      </c>
      <c r="N4166" s="1">
        <f>N(N4165)+IF(AND('💰 BÁO GIÁ'!$C$27&lt;&gt;"",OR(ISNUMBER(SEARCH('💰 BÁO GIÁ'!$C$27,$A4166)),ISNUMBER(SEARCH('💰 BÁO GIÁ'!$C$27,$B4166)))),1,0)</f>
        <v>0</v>
      </c>
      <c r="O4166" s="1" t="str">
        <f t="shared" si="131"/>
        <v/>
      </c>
    </row>
    <row r="4167" customHeight="1" spans="1:15">
      <c r="A4167" s="1" t="str">
        <f>IF('📋 MIỂNG TNC'!A143="","",'📋 MIỂNG TNC'!A143)</f>
        <v>HH071338</v>
      </c>
      <c r="B4167" s="1" t="str">
        <f>IF('📋 MIỂNG TNC'!A143="","",'📋 MIỂNG TNC'!Q143)</f>
        <v>Bạc miểng DA640 Cos1 - TAIHO</v>
      </c>
      <c r="C4167" s="1" t="str">
        <f>IF('📋 MIỂNG TNC'!A143="","","Miểng")</f>
        <v>Miểng</v>
      </c>
      <c r="D4167" s="1" t="str">
        <f>IF('📋 MIỂNG TNC'!A143="","",'📋 MIỂNG TNC'!H143)</f>
        <v>Bộ</v>
      </c>
      <c r="E4167" s="13">
        <f>IF('📋 MIỂNG TNC'!A143="","",'📋 MIỂNG TNC'!I143)</f>
        <v>0</v>
      </c>
      <c r="F4167" s="13">
        <f>IF('📋 MIỂNG TNC'!A143="","",'📋 MIỂNG TNC'!J143)</f>
        <v>0</v>
      </c>
      <c r="G4167" s="13">
        <f>IF('📋 MIỂNG TNC'!A143="","",'📋 MIỂNG TNC'!K143)</f>
        <v>0</v>
      </c>
      <c r="H4167" s="1">
        <f>IF('📋 MIỂNG TNC'!A143="","",'📋 MIỂNG TNC'!L143)</f>
        <v>0</v>
      </c>
      <c r="I4167" s="1">
        <f>IF('📋 MIỂNG TNC'!A143="","",'📋 MIỂNG TNC'!M143)</f>
        <v>0</v>
      </c>
      <c r="J4167" s="1" t="str">
        <f>IF('📋 MIỂNG TNC'!A143="","",'📋 MIỂNG TNC'!D143)</f>
        <v>102</v>
      </c>
      <c r="L4167" s="1">
        <f>N(L4166)+IF(AND('🔎 TRA CỨU NHANH'!$C$2&lt;&gt;"",OR(ISNUMBER(SEARCH('🔎 TRA CỨU NHANH'!$C$2,$A4167)),ISNUMBER(SEARCH('🔎 TRA CỨU NHANH'!$C$2,$B4167)))),1,0)</f>
        <v>0</v>
      </c>
      <c r="M4167" s="1" t="str">
        <f t="shared" si="130"/>
        <v/>
      </c>
      <c r="N4167" s="1">
        <f>N(N4166)+IF(AND('💰 BÁO GIÁ'!$C$27&lt;&gt;"",OR(ISNUMBER(SEARCH('💰 BÁO GIÁ'!$C$27,$A4167)),ISNUMBER(SEARCH('💰 BÁO GIÁ'!$C$27,$B4167)))),1,0)</f>
        <v>0</v>
      </c>
      <c r="O4167" s="1" t="str">
        <f t="shared" si="131"/>
        <v/>
      </c>
    </row>
    <row r="4168" customHeight="1" spans="1:15">
      <c r="A4168" s="1" t="str">
        <f>IF('📋 MIỂNG TNC'!A144="","",'📋 MIỂNG TNC'!A144)</f>
        <v>HH00285</v>
      </c>
      <c r="B4168" s="1" t="str">
        <f>IF('📋 MIỂNG TNC'!A144="","",'📋 MIỂNG TNC'!Q144)</f>
        <v>Bạc miểng 4BB1/4BA1 Cos2 (acgro zen 4.5, baze 6) - TAIHO</v>
      </c>
      <c r="C4168" s="1" t="str">
        <f>IF('📋 MIỂNG TNC'!A144="","","Miểng")</f>
        <v>Miểng</v>
      </c>
      <c r="D4168" s="1" t="str">
        <f>IF('📋 MIỂNG TNC'!A144="","",'📋 MIỂNG TNC'!H144)</f>
        <v>Bộ</v>
      </c>
      <c r="E4168" s="13">
        <f>IF('📋 MIỂNG TNC'!A144="","",'📋 MIỂNG TNC'!I144)</f>
        <v>0</v>
      </c>
      <c r="F4168" s="13">
        <f>IF('📋 MIỂNG TNC'!A144="","",'📋 MIỂNG TNC'!J144)</f>
        <v>0</v>
      </c>
      <c r="G4168" s="13">
        <f>IF('📋 MIỂNG TNC'!A144="","",'📋 MIỂNG TNC'!K144)</f>
        <v>0</v>
      </c>
      <c r="H4168" s="1">
        <f>IF('📋 MIỂNG TNC'!A144="","",'📋 MIỂNG TNC'!L144)</f>
        <v>0</v>
      </c>
      <c r="I4168" s="1">
        <f>IF('📋 MIỂNG TNC'!A144="","",'📋 MIỂNG TNC'!M144)</f>
        <v>0</v>
      </c>
      <c r="J4168" s="1" t="str">
        <f>IF('📋 MIỂNG TNC'!A144="","",'📋 MIỂNG TNC'!D144)</f>
        <v>102</v>
      </c>
      <c r="L4168" s="1">
        <f>N(L4167)+IF(AND('🔎 TRA CỨU NHANH'!$C$2&lt;&gt;"",OR(ISNUMBER(SEARCH('🔎 TRA CỨU NHANH'!$C$2,$A4168)),ISNUMBER(SEARCH('🔎 TRA CỨU NHANH'!$C$2,$B4168)))),1,0)</f>
        <v>0</v>
      </c>
      <c r="M4168" s="1" t="str">
        <f t="shared" si="130"/>
        <v/>
      </c>
      <c r="N4168" s="1">
        <f>N(N4167)+IF(AND('💰 BÁO GIÁ'!$C$27&lt;&gt;"",OR(ISNUMBER(SEARCH('💰 BÁO GIÁ'!$C$27,$A4168)),ISNUMBER(SEARCH('💰 BÁO GIÁ'!$C$27,$B4168)))),1,0)</f>
        <v>0</v>
      </c>
      <c r="O4168" s="1" t="str">
        <f t="shared" si="131"/>
        <v/>
      </c>
    </row>
    <row r="4169" customHeight="1" spans="1:15">
      <c r="A4169" s="1" t="str">
        <f>IF('📋 MIỂNG TNC'!A145="","",'📋 MIỂNG TNC'!A145)</f>
        <v>HH00604</v>
      </c>
      <c r="B4169" s="1" t="str">
        <f>IF('📋 MIỂNG TNC'!A145="","",'📋 MIỂNG TNC'!Q145)</f>
        <v>Bạc miểng 4BD1/4BG1 cốt lớn (M190H1 + R168H1) Cos2 - TAIHO</v>
      </c>
      <c r="C4169" s="1" t="str">
        <f>IF('📋 MIỂNG TNC'!A145="","","Miểng")</f>
        <v>Miểng</v>
      </c>
      <c r="D4169" s="1" t="str">
        <f>IF('📋 MIỂNG TNC'!A145="","",'📋 MIỂNG TNC'!H145)</f>
        <v>Bộ</v>
      </c>
      <c r="E4169" s="1">
        <f>IF('📋 MIỂNG TNC'!A145="","",'📋 MIỂNG TNC'!I145)</f>
        <v>0</v>
      </c>
      <c r="F4169" s="1">
        <f>IF('📋 MIỂNG TNC'!A145="","",'📋 MIỂNG TNC'!J145)</f>
        <v>0</v>
      </c>
      <c r="G4169" s="1">
        <f>IF('📋 MIỂNG TNC'!A145="","",'📋 MIỂNG TNC'!K145)</f>
        <v>0</v>
      </c>
      <c r="H4169" s="1">
        <f>IF('📋 MIỂNG TNC'!A145="","",'📋 MIỂNG TNC'!L145)</f>
        <v>0</v>
      </c>
      <c r="I4169" s="1">
        <f>IF('📋 MIỂNG TNC'!A145="","",'📋 MIỂNG TNC'!M145)</f>
        <v>0</v>
      </c>
      <c r="J4169" s="1" t="str">
        <f>IF('📋 MIỂNG TNC'!A145="","",'📋 MIỂNG TNC'!D145)</f>
        <v>102</v>
      </c>
      <c r="L4169" s="1">
        <f>N(L4168)+IF(AND('🔎 TRA CỨU NHANH'!$C$2&lt;&gt;"",OR(ISNUMBER(SEARCH('🔎 TRA CỨU NHANH'!$C$2,$A4169)),ISNUMBER(SEARCH('🔎 TRA CỨU NHANH'!$C$2,$B4169)))),1,0)</f>
        <v>0</v>
      </c>
      <c r="M4169" s="1" t="str">
        <f t="shared" si="130"/>
        <v/>
      </c>
      <c r="N4169" s="1">
        <f>N(N4168)+IF(AND('💰 BÁO GIÁ'!$C$27&lt;&gt;"",OR(ISNUMBER(SEARCH('💰 BÁO GIÁ'!$C$27,$A4169)),ISNUMBER(SEARCH('💰 BÁO GIÁ'!$C$27,$B4169)))),1,0)</f>
        <v>0</v>
      </c>
      <c r="O4169" s="1" t="str">
        <f t="shared" si="131"/>
        <v/>
      </c>
    </row>
    <row r="4170" customHeight="1" spans="1:15">
      <c r="A4170" s="1" t="str">
        <f>IF('📋 MIỂNG TNC'!A146="","",'📋 MIỂNG TNC'!A146)</f>
        <v>HH0225</v>
      </c>
      <c r="B4170" s="1" t="str">
        <f>IF('📋 MIỂNG TNC'!A146="","",'📋 MIỂNG TNC'!Q146)</f>
        <v>Bạc miểng 6BB1 Cos2 (Cốt nhỏ) - TAIHO</v>
      </c>
      <c r="C4170" s="1" t="str">
        <f>IF('📋 MIỂNG TNC'!A146="","","Miểng")</f>
        <v>Miểng</v>
      </c>
      <c r="D4170" s="1" t="str">
        <f>IF('📋 MIỂNG TNC'!A146="","",'📋 MIỂNG TNC'!H146)</f>
        <v>Bộ</v>
      </c>
      <c r="E4170" s="13">
        <f>IF('📋 MIỂNG TNC'!A146="","",'📋 MIỂNG TNC'!I146)</f>
        <v>0</v>
      </c>
      <c r="F4170" s="13">
        <f>IF('📋 MIỂNG TNC'!A146="","",'📋 MIỂNG TNC'!J146)</f>
        <v>0</v>
      </c>
      <c r="G4170" s="13">
        <f>IF('📋 MIỂNG TNC'!A146="","",'📋 MIỂNG TNC'!K146)</f>
        <v>0</v>
      </c>
      <c r="H4170" s="1">
        <f>IF('📋 MIỂNG TNC'!A146="","",'📋 MIỂNG TNC'!L146)</f>
        <v>0</v>
      </c>
      <c r="I4170" s="1">
        <f>IF('📋 MIỂNG TNC'!A146="","",'📋 MIỂNG TNC'!M146)</f>
        <v>0</v>
      </c>
      <c r="J4170" s="1" t="str">
        <f>IF('📋 MIỂNG TNC'!A146="","",'📋 MIỂNG TNC'!D146)</f>
        <v>102</v>
      </c>
      <c r="L4170" s="1">
        <f>N(L4169)+IF(AND('🔎 TRA CỨU NHANH'!$C$2&lt;&gt;"",OR(ISNUMBER(SEARCH('🔎 TRA CỨU NHANH'!$C$2,$A4170)),ISNUMBER(SEARCH('🔎 TRA CỨU NHANH'!$C$2,$B4170)))),1,0)</f>
        <v>0</v>
      </c>
      <c r="M4170" s="1" t="str">
        <f t="shared" si="130"/>
        <v/>
      </c>
      <c r="N4170" s="1">
        <f>N(N4169)+IF(AND('💰 BÁO GIÁ'!$C$27&lt;&gt;"",OR(ISNUMBER(SEARCH('💰 BÁO GIÁ'!$C$27,$A4170)),ISNUMBER(SEARCH('💰 BÁO GIÁ'!$C$27,$B4170)))),1,0)</f>
        <v>0</v>
      </c>
      <c r="O4170" s="1" t="str">
        <f t="shared" si="131"/>
        <v/>
      </c>
    </row>
    <row r="4171" customHeight="1" spans="1:15">
      <c r="A4171" s="1" t="str">
        <f>IF('📋 MIỂNG TNC'!A147="","",'📋 MIỂNG TNC'!A147)</f>
        <v>HH083387</v>
      </c>
      <c r="B4171" s="1" t="str">
        <f>IF('📋 MIỂNG TNC'!A147="","",'📋 MIỂNG TNC'!Q147)</f>
        <v>Bạc miểng 6BD1/6BG1/6BB1/6BF1/DB58 cốt lớn  Cos2 - NDC</v>
      </c>
      <c r="C4171" s="1" t="str">
        <f>IF('📋 MIỂNG TNC'!A147="","","Miểng")</f>
        <v>Miểng</v>
      </c>
      <c r="D4171" s="1" t="str">
        <f>IF('📋 MIỂNG TNC'!A147="","",'📋 MIỂNG TNC'!H147)</f>
        <v>Bộ</v>
      </c>
      <c r="E4171" s="13">
        <f>IF('📋 MIỂNG TNC'!A147="","",'📋 MIỂNG TNC'!I147)</f>
        <v>0</v>
      </c>
      <c r="F4171" s="13">
        <f>IF('📋 MIỂNG TNC'!A147="","",'📋 MIỂNG TNC'!J147)</f>
        <v>0</v>
      </c>
      <c r="G4171" s="13">
        <f>IF('📋 MIỂNG TNC'!A147="","",'📋 MIỂNG TNC'!K147)</f>
        <v>0</v>
      </c>
      <c r="H4171" s="1">
        <f>IF('📋 MIỂNG TNC'!A147="","",'📋 MIỂNG TNC'!L147)</f>
        <v>0</v>
      </c>
      <c r="I4171" s="1">
        <f>IF('📋 MIỂNG TNC'!A147="","",'📋 MIỂNG TNC'!M147)</f>
        <v>0</v>
      </c>
      <c r="J4171" s="1" t="str">
        <f>IF('📋 MIỂNG TNC'!A147="","",'📋 MIỂNG TNC'!D147)</f>
        <v>102</v>
      </c>
      <c r="L4171" s="1">
        <f>N(L4170)+IF(AND('🔎 TRA CỨU NHANH'!$C$2&lt;&gt;"",OR(ISNUMBER(SEARCH('🔎 TRA CỨU NHANH'!$C$2,$A4171)),ISNUMBER(SEARCH('🔎 TRA CỨU NHANH'!$C$2,$B4171)))),1,0)</f>
        <v>0</v>
      </c>
      <c r="M4171" s="1" t="str">
        <f t="shared" si="130"/>
        <v/>
      </c>
      <c r="N4171" s="1">
        <f>N(N4170)+IF(AND('💰 BÁO GIÁ'!$C$27&lt;&gt;"",OR(ISNUMBER(SEARCH('💰 BÁO GIÁ'!$C$27,$A4171)),ISNUMBER(SEARCH('💰 BÁO GIÁ'!$C$27,$B4171)))),1,0)</f>
        <v>0</v>
      </c>
      <c r="O4171" s="1" t="str">
        <f t="shared" si="131"/>
        <v/>
      </c>
    </row>
    <row r="4172" customHeight="1" spans="1:15">
      <c r="A4172" s="1" t="str">
        <f>IF('📋 MIỂNG TNC'!A148="","",'📋 MIỂNG TNC'!A148)</f>
        <v>HH072651</v>
      </c>
      <c r="B4172" s="1" t="str">
        <f>IF('📋 MIỂNG TNC'!A148="","",'📋 MIỂNG TNC'!Q148)</f>
        <v>Bạc miểng DA640 Cos2 - TAIHO</v>
      </c>
      <c r="C4172" s="1" t="str">
        <f>IF('📋 MIỂNG TNC'!A148="","","Miểng")</f>
        <v>Miểng</v>
      </c>
      <c r="D4172" s="1" t="str">
        <f>IF('📋 MIỂNG TNC'!A148="","",'📋 MIỂNG TNC'!H148)</f>
        <v>Bộ</v>
      </c>
      <c r="E4172" s="13">
        <f>IF('📋 MIỂNG TNC'!A148="","",'📋 MIỂNG TNC'!I148)</f>
        <v>0</v>
      </c>
      <c r="F4172" s="13">
        <f>IF('📋 MIỂNG TNC'!A148="","",'📋 MIỂNG TNC'!J148)</f>
        <v>0</v>
      </c>
      <c r="G4172" s="13">
        <f>IF('📋 MIỂNG TNC'!A148="","",'📋 MIỂNG TNC'!K148)</f>
        <v>0</v>
      </c>
      <c r="H4172" s="1">
        <f>IF('📋 MIỂNG TNC'!A148="","",'📋 MIỂNG TNC'!L148)</f>
        <v>0</v>
      </c>
      <c r="I4172" s="1">
        <f>IF('📋 MIỂNG TNC'!A148="","",'📋 MIỂNG TNC'!M148)</f>
        <v>0</v>
      </c>
      <c r="J4172" s="1" t="str">
        <f>IF('📋 MIỂNG TNC'!A148="","",'📋 MIỂNG TNC'!D148)</f>
        <v>102</v>
      </c>
      <c r="L4172" s="1">
        <f>N(L4171)+IF(AND('🔎 TRA CỨU NHANH'!$C$2&lt;&gt;"",OR(ISNUMBER(SEARCH('🔎 TRA CỨU NHANH'!$C$2,$A4172)),ISNUMBER(SEARCH('🔎 TRA CỨU NHANH'!$C$2,$B4172)))),1,0)</f>
        <v>0</v>
      </c>
      <c r="M4172" s="1" t="str">
        <f t="shared" si="130"/>
        <v/>
      </c>
      <c r="N4172" s="1">
        <f>N(N4171)+IF(AND('💰 BÁO GIÁ'!$C$27&lt;&gt;"",OR(ISNUMBER(SEARCH('💰 BÁO GIÁ'!$C$27,$A4172)),ISNUMBER(SEARCH('💰 BÁO GIÁ'!$C$27,$B4172)))),1,0)</f>
        <v>0</v>
      </c>
      <c r="O4172" s="1" t="str">
        <f t="shared" si="131"/>
        <v/>
      </c>
    </row>
    <row r="4173" customHeight="1" spans="1:15">
      <c r="A4173" s="1" t="str">
        <f>IF('📋 MIỂNG TNC'!A149="","",'📋 MIỂNG TNC'!A149)</f>
        <v>HH071275</v>
      </c>
      <c r="B4173" s="1" t="str">
        <f>IF('📋 MIỂNG TNC'!A149="","",'📋 MIỂNG TNC'!Q149)</f>
        <v>Bạc miểng 4BB1/4BA1 cos3 - Taiho</v>
      </c>
      <c r="C4173" s="1" t="str">
        <f>IF('📋 MIỂNG TNC'!A149="","","Miểng")</f>
        <v>Miểng</v>
      </c>
      <c r="D4173" s="1" t="str">
        <f>IF('📋 MIỂNG TNC'!A149="","",'📋 MIỂNG TNC'!H149)</f>
        <v>Bộ</v>
      </c>
      <c r="E4173" s="13">
        <f>IF('📋 MIỂNG TNC'!A149="","",'📋 MIỂNG TNC'!I149)</f>
        <v>0</v>
      </c>
      <c r="F4173" s="13">
        <f>IF('📋 MIỂNG TNC'!A149="","",'📋 MIỂNG TNC'!J149)</f>
        <v>0</v>
      </c>
      <c r="G4173" s="13">
        <f>IF('📋 MIỂNG TNC'!A149="","",'📋 MIỂNG TNC'!K149)</f>
        <v>0</v>
      </c>
      <c r="H4173" s="1">
        <f>IF('📋 MIỂNG TNC'!A149="","",'📋 MIỂNG TNC'!L149)</f>
        <v>0</v>
      </c>
      <c r="I4173" s="1">
        <f>IF('📋 MIỂNG TNC'!A149="","",'📋 MIỂNG TNC'!M149)</f>
        <v>0</v>
      </c>
      <c r="J4173" s="1" t="str">
        <f>IF('📋 MIỂNG TNC'!A149="","",'📋 MIỂNG TNC'!D149)</f>
        <v>102</v>
      </c>
      <c r="L4173" s="1">
        <f>N(L4172)+IF(AND('🔎 TRA CỨU NHANH'!$C$2&lt;&gt;"",OR(ISNUMBER(SEARCH('🔎 TRA CỨU NHANH'!$C$2,$A4173)),ISNUMBER(SEARCH('🔎 TRA CỨU NHANH'!$C$2,$B4173)))),1,0)</f>
        <v>0</v>
      </c>
      <c r="M4173" s="1" t="str">
        <f t="shared" si="130"/>
        <v/>
      </c>
      <c r="N4173" s="1">
        <f>N(N4172)+IF(AND('💰 BÁO GIÁ'!$C$27&lt;&gt;"",OR(ISNUMBER(SEARCH('💰 BÁO GIÁ'!$C$27,$A4173)),ISNUMBER(SEARCH('💰 BÁO GIÁ'!$C$27,$B4173)))),1,0)</f>
        <v>0</v>
      </c>
      <c r="O4173" s="1" t="str">
        <f t="shared" si="131"/>
        <v/>
      </c>
    </row>
    <row r="4174" customHeight="1" spans="1:15">
      <c r="A4174" s="1" t="str">
        <f>IF('📋 MIỂNG TNC'!A150="","",'📋 MIỂNG TNC'!A150)</f>
        <v>HH071498</v>
      </c>
      <c r="B4174" s="1" t="str">
        <f>IF('📋 MIỂNG TNC'!A150="","",'📋 MIỂNG TNC'!Q150)</f>
        <v>Bạc miểng 4BD1/4BG1 (cốt lớn) Cos3 - Taiho</v>
      </c>
      <c r="C4174" s="1" t="str">
        <f>IF('📋 MIỂNG TNC'!A150="","","Miểng")</f>
        <v>Miểng</v>
      </c>
      <c r="D4174" s="1" t="str">
        <f>IF('📋 MIỂNG TNC'!A150="","",'📋 MIỂNG TNC'!H150)</f>
        <v>Bộ</v>
      </c>
      <c r="E4174" s="13">
        <f>IF('📋 MIỂNG TNC'!A150="","",'📋 MIỂNG TNC'!I150)</f>
        <v>0</v>
      </c>
      <c r="F4174" s="13">
        <f>IF('📋 MIỂNG TNC'!A150="","",'📋 MIỂNG TNC'!J150)</f>
        <v>0</v>
      </c>
      <c r="G4174" s="13">
        <f>IF('📋 MIỂNG TNC'!A150="","",'📋 MIỂNG TNC'!K150)</f>
        <v>0</v>
      </c>
      <c r="H4174" s="1">
        <f>IF('📋 MIỂNG TNC'!A150="","",'📋 MIỂNG TNC'!L150)</f>
        <v>0</v>
      </c>
      <c r="I4174" s="1">
        <f>IF('📋 MIỂNG TNC'!A150="","",'📋 MIỂNG TNC'!M150)</f>
        <v>0</v>
      </c>
      <c r="J4174" s="1" t="str">
        <f>IF('📋 MIỂNG TNC'!A150="","",'📋 MIỂNG TNC'!D150)</f>
        <v>102</v>
      </c>
      <c r="L4174" s="1">
        <f>N(L4173)+IF(AND('🔎 TRA CỨU NHANH'!$C$2&lt;&gt;"",OR(ISNUMBER(SEARCH('🔎 TRA CỨU NHANH'!$C$2,$A4174)),ISNUMBER(SEARCH('🔎 TRA CỨU NHANH'!$C$2,$B4174)))),1,0)</f>
        <v>0</v>
      </c>
      <c r="M4174" s="1" t="str">
        <f t="shared" si="130"/>
        <v/>
      </c>
      <c r="N4174" s="1">
        <f>N(N4173)+IF(AND('💰 BÁO GIÁ'!$C$27&lt;&gt;"",OR(ISNUMBER(SEARCH('💰 BÁO GIÁ'!$C$27,$A4174)),ISNUMBER(SEARCH('💰 BÁO GIÁ'!$C$27,$B4174)))),1,0)</f>
        <v>0</v>
      </c>
      <c r="O4174" s="1" t="str">
        <f t="shared" si="131"/>
        <v/>
      </c>
    </row>
    <row r="4175" customHeight="1" spans="1:15">
      <c r="A4175" s="1" t="str">
        <f>IF('📋 MIỂNG TNC'!A151="","",'📋 MIỂNG TNC'!A151)</f>
        <v>HH071441</v>
      </c>
      <c r="B4175" s="1" t="str">
        <f>IF('📋 MIỂNG TNC'!A151="","",'📋 MIỂNG TNC'!Q151)</f>
        <v>Bạc miểng 6BB1/ D500 Cos3 (Cốt nhỏ) - TAIHO</v>
      </c>
      <c r="C4175" s="1" t="str">
        <f>IF('📋 MIỂNG TNC'!A151="","","Miểng")</f>
        <v>Miểng</v>
      </c>
      <c r="D4175" s="1" t="str">
        <f>IF('📋 MIỂNG TNC'!A151="","",'📋 MIỂNG TNC'!H151)</f>
        <v>Bộ</v>
      </c>
      <c r="E4175" s="13">
        <f>IF('📋 MIỂNG TNC'!A151="","",'📋 MIỂNG TNC'!I151)</f>
        <v>0</v>
      </c>
      <c r="F4175" s="13">
        <f>IF('📋 MIỂNG TNC'!A151="","",'📋 MIỂNG TNC'!J151)</f>
        <v>0</v>
      </c>
      <c r="G4175" s="13">
        <f>IF('📋 MIỂNG TNC'!A151="","",'📋 MIỂNG TNC'!K151)</f>
        <v>0</v>
      </c>
      <c r="H4175" s="1">
        <f>IF('📋 MIỂNG TNC'!A151="","",'📋 MIỂNG TNC'!L151)</f>
        <v>0</v>
      </c>
      <c r="I4175" s="1">
        <f>IF('📋 MIỂNG TNC'!A151="","",'📋 MIỂNG TNC'!M151)</f>
        <v>0</v>
      </c>
      <c r="J4175" s="1" t="str">
        <f>IF('📋 MIỂNG TNC'!A151="","",'📋 MIỂNG TNC'!D151)</f>
        <v>102</v>
      </c>
      <c r="L4175" s="1">
        <f>N(L4174)+IF(AND('🔎 TRA CỨU NHANH'!$C$2&lt;&gt;"",OR(ISNUMBER(SEARCH('🔎 TRA CỨU NHANH'!$C$2,$A4175)),ISNUMBER(SEARCH('🔎 TRA CỨU NHANH'!$C$2,$B4175)))),1,0)</f>
        <v>0</v>
      </c>
      <c r="M4175" s="1" t="str">
        <f t="shared" si="130"/>
        <v/>
      </c>
      <c r="N4175" s="1">
        <f>N(N4174)+IF(AND('💰 BÁO GIÁ'!$C$27&lt;&gt;"",OR(ISNUMBER(SEARCH('💰 BÁO GIÁ'!$C$27,$A4175)),ISNUMBER(SEARCH('💰 BÁO GIÁ'!$C$27,$B4175)))),1,0)</f>
        <v>0</v>
      </c>
      <c r="O4175" s="1" t="str">
        <f t="shared" si="131"/>
        <v/>
      </c>
    </row>
    <row r="4176" customHeight="1" spans="1:15">
      <c r="A4176" s="1" t="str">
        <f>IF('📋 MIỂNG TNC'!A152="","",'📋 MIỂNG TNC'!A152)</f>
        <v>HH072391</v>
      </c>
      <c r="B4176" s="1" t="str">
        <f>IF('📋 MIỂNG TNC'!A152="","",'📋 MIỂNG TNC'!Q152)</f>
        <v>Bạc miểng 6BD1/6BB1/6BG1/6BF1/DB58 Cos4 - TAIHO</v>
      </c>
      <c r="C4176" s="1" t="str">
        <f>IF('📋 MIỂNG TNC'!A152="","","Miểng")</f>
        <v>Miểng</v>
      </c>
      <c r="D4176" s="1" t="str">
        <f>IF('📋 MIỂNG TNC'!A152="","",'📋 MIỂNG TNC'!H152)</f>
        <v>Bộ</v>
      </c>
      <c r="E4176" s="13">
        <f>IF('📋 MIỂNG TNC'!A152="","",'📋 MIỂNG TNC'!I152)</f>
        <v>0</v>
      </c>
      <c r="F4176" s="13">
        <f>IF('📋 MIỂNG TNC'!A152="","",'📋 MIỂNG TNC'!J152)</f>
        <v>0</v>
      </c>
      <c r="G4176" s="13">
        <f>IF('📋 MIỂNG TNC'!A152="","",'📋 MIỂNG TNC'!K152)</f>
        <v>0</v>
      </c>
      <c r="H4176" s="1">
        <f>IF('📋 MIỂNG TNC'!A152="","",'📋 MIỂNG TNC'!L152)</f>
        <v>0</v>
      </c>
      <c r="I4176" s="1">
        <f>IF('📋 MIỂNG TNC'!A152="","",'📋 MIỂNG TNC'!M152)</f>
        <v>0</v>
      </c>
      <c r="J4176" s="1" t="str">
        <f>IF('📋 MIỂNG TNC'!A152="","",'📋 MIỂNG TNC'!D152)</f>
        <v>102</v>
      </c>
      <c r="L4176" s="1">
        <f>N(L4175)+IF(AND('🔎 TRA CỨU NHANH'!$C$2&lt;&gt;"",OR(ISNUMBER(SEARCH('🔎 TRA CỨU NHANH'!$C$2,$A4176)),ISNUMBER(SEARCH('🔎 TRA CỨU NHANH'!$C$2,$B4176)))),1,0)</f>
        <v>0</v>
      </c>
      <c r="M4176" s="1" t="str">
        <f t="shared" si="130"/>
        <v/>
      </c>
      <c r="N4176" s="1">
        <f>N(N4175)+IF(AND('💰 BÁO GIÁ'!$C$27&lt;&gt;"",OR(ISNUMBER(SEARCH('💰 BÁO GIÁ'!$C$27,$A4176)),ISNUMBER(SEARCH('💰 BÁO GIÁ'!$C$27,$B4176)))),1,0)</f>
        <v>0</v>
      </c>
      <c r="O4176" s="1" t="str">
        <f t="shared" si="131"/>
        <v/>
      </c>
    </row>
    <row r="4177" customHeight="1" spans="1:15">
      <c r="A4177" s="1" t="str">
        <f>IF('📋 MIỂNG TNC'!A153="","",'📋 MIỂNG TNC'!A153)</f>
        <v>HH01067</v>
      </c>
      <c r="B4177" s="1" t="str">
        <f>IF('📋 MIỂNG TNC'!A153="","",'📋 MIỂNG TNC'!Q153)</f>
        <v>Bạc miểng 4HE1-T/4HK1 Cos0 - TAIHO</v>
      </c>
      <c r="C4177" s="1" t="str">
        <f>IF('📋 MIỂNG TNC'!A153="","","Miểng")</f>
        <v>Miểng</v>
      </c>
      <c r="D4177" s="1" t="str">
        <f>IF('📋 MIỂNG TNC'!A153="","",'📋 MIỂNG TNC'!H153)</f>
        <v>Bộ</v>
      </c>
      <c r="E4177" s="13">
        <f>IF('📋 MIỂNG TNC'!A153="","",'📋 MIỂNG TNC'!I153)</f>
        <v>0</v>
      </c>
      <c r="F4177" s="13">
        <f>IF('📋 MIỂNG TNC'!A153="","",'📋 MIỂNG TNC'!J153)</f>
        <v>0</v>
      </c>
      <c r="G4177" s="13">
        <f>IF('📋 MIỂNG TNC'!A153="","",'📋 MIỂNG TNC'!K153)</f>
        <v>0</v>
      </c>
      <c r="H4177" s="1">
        <f>IF('📋 MIỂNG TNC'!A153="","",'📋 MIỂNG TNC'!L153)</f>
        <v>0</v>
      </c>
      <c r="I4177" s="1">
        <f>IF('📋 MIỂNG TNC'!A153="","",'📋 MIỂNG TNC'!M153)</f>
        <v>0</v>
      </c>
      <c r="J4177" s="1" t="str">
        <f>IF('📋 MIỂNG TNC'!A153="","",'📋 MIỂNG TNC'!D153)</f>
        <v>110</v>
      </c>
      <c r="L4177" s="1">
        <f>N(L4176)+IF(AND('🔎 TRA CỨU NHANH'!$C$2&lt;&gt;"",OR(ISNUMBER(SEARCH('🔎 TRA CỨU NHANH'!$C$2,$A4177)),ISNUMBER(SEARCH('🔎 TRA CỨU NHANH'!$C$2,$B4177)))),1,0)</f>
        <v>0</v>
      </c>
      <c r="M4177" s="1" t="str">
        <f t="shared" si="130"/>
        <v/>
      </c>
      <c r="N4177" s="1">
        <f>N(N4176)+IF(AND('💰 BÁO GIÁ'!$C$27&lt;&gt;"",OR(ISNUMBER(SEARCH('💰 BÁO GIÁ'!$C$27,$A4177)),ISNUMBER(SEARCH('💰 BÁO GIÁ'!$C$27,$B4177)))),1,0)</f>
        <v>0</v>
      </c>
      <c r="O4177" s="1" t="str">
        <f t="shared" si="131"/>
        <v/>
      </c>
    </row>
    <row r="4178" customHeight="1" spans="1:15">
      <c r="A4178" s="1" t="str">
        <f>IF('📋 MIỂNG TNC'!A154="","",'📋 MIỂNG TNC'!A154)</f>
        <v>HH083725</v>
      </c>
      <c r="B4178" s="1" t="str">
        <f>IF('📋 MIỂNG TNC'!A154="","",'📋 MIỂNG TNC'!Q154)</f>
        <v>Bạc miểng Isu 6HE1-T/6HK1 (M4000K1, R4005K) STD Cos0 - DAIDO NHẬT</v>
      </c>
      <c r="C4178" s="1" t="str">
        <f>IF('📋 MIỂNG TNC'!A154="","","Miểng")</f>
        <v>Miểng</v>
      </c>
      <c r="D4178" s="1" t="str">
        <f>IF('📋 MIỂNG TNC'!A154="","",'📋 MIỂNG TNC'!H154)</f>
        <v>Bộ</v>
      </c>
      <c r="E4178" s="13">
        <f>IF('📋 MIỂNG TNC'!A154="","",'📋 MIỂNG TNC'!I154)</f>
        <v>0</v>
      </c>
      <c r="F4178" s="13">
        <f>IF('📋 MIỂNG TNC'!A154="","",'📋 MIỂNG TNC'!J154)</f>
        <v>0</v>
      </c>
      <c r="G4178" s="13">
        <f>IF('📋 MIỂNG TNC'!A154="","",'📋 MIỂNG TNC'!K154)</f>
        <v>0</v>
      </c>
      <c r="H4178" s="1">
        <f>IF('📋 MIỂNG TNC'!A154="","",'📋 MIỂNG TNC'!L154)</f>
        <v>0</v>
      </c>
      <c r="I4178" s="1">
        <f>IF('📋 MIỂNG TNC'!A154="","",'📋 MIỂNG TNC'!M154)</f>
        <v>0</v>
      </c>
      <c r="J4178" s="1" t="str">
        <f>IF('📋 MIỂNG TNC'!A154="","",'📋 MIỂNG TNC'!D154)</f>
        <v>110</v>
      </c>
      <c r="L4178" s="1">
        <f>N(L4177)+IF(AND('🔎 TRA CỨU NHANH'!$C$2&lt;&gt;"",OR(ISNUMBER(SEARCH('🔎 TRA CỨU NHANH'!$C$2,$A4178)),ISNUMBER(SEARCH('🔎 TRA CỨU NHANH'!$C$2,$B4178)))),1,0)</f>
        <v>0</v>
      </c>
      <c r="M4178" s="1" t="str">
        <f t="shared" si="130"/>
        <v/>
      </c>
      <c r="N4178" s="1">
        <f>N(N4177)+IF(AND('💰 BÁO GIÁ'!$C$27&lt;&gt;"",OR(ISNUMBER(SEARCH('💰 BÁO GIÁ'!$C$27,$A4178)),ISNUMBER(SEARCH('💰 BÁO GIÁ'!$C$27,$B4178)))),1,0)</f>
        <v>0</v>
      </c>
      <c r="O4178" s="1" t="str">
        <f t="shared" si="131"/>
        <v/>
      </c>
    </row>
    <row r="4179" customHeight="1" spans="1:15">
      <c r="A4179" s="1" t="str">
        <f>IF('📋 MIỂNG TNC'!A155="","",'📋 MIỂNG TNC'!A155)</f>
        <v>HH01068</v>
      </c>
      <c r="B4179" s="1" t="str">
        <f>IF('📋 MIỂNG TNC'!A155="","",'📋 MIỂNG TNC'!Q155)</f>
        <v>Bạc miểng 4HE1-T/4HK1 Cos1 - TAIHO</v>
      </c>
      <c r="C4179" s="1" t="str">
        <f>IF('📋 MIỂNG TNC'!A155="","","Miểng")</f>
        <v>Miểng</v>
      </c>
      <c r="D4179" s="1" t="str">
        <f>IF('📋 MIỂNG TNC'!A155="","",'📋 MIỂNG TNC'!H155)</f>
        <v>Bộ</v>
      </c>
      <c r="E4179" s="13">
        <f>IF('📋 MIỂNG TNC'!A155="","",'📋 MIỂNG TNC'!I155)</f>
        <v>0</v>
      </c>
      <c r="F4179" s="13">
        <f>IF('📋 MIỂNG TNC'!A155="","",'📋 MIỂNG TNC'!J155)</f>
        <v>0</v>
      </c>
      <c r="G4179" s="13">
        <f>IF('📋 MIỂNG TNC'!A155="","",'📋 MIỂNG TNC'!K155)</f>
        <v>0</v>
      </c>
      <c r="H4179" s="1">
        <f>IF('📋 MIỂNG TNC'!A155="","",'📋 MIỂNG TNC'!L155)</f>
        <v>0</v>
      </c>
      <c r="I4179" s="1">
        <f>IF('📋 MIỂNG TNC'!A155="","",'📋 MIỂNG TNC'!M155)</f>
        <v>0</v>
      </c>
      <c r="J4179" s="1" t="str">
        <f>IF('📋 MIỂNG TNC'!A155="","",'📋 MIỂNG TNC'!D155)</f>
        <v>110</v>
      </c>
      <c r="L4179" s="1">
        <f>N(L4178)+IF(AND('🔎 TRA CỨU NHANH'!$C$2&lt;&gt;"",OR(ISNUMBER(SEARCH('🔎 TRA CỨU NHANH'!$C$2,$A4179)),ISNUMBER(SEARCH('🔎 TRA CỨU NHANH'!$C$2,$B4179)))),1,0)</f>
        <v>0</v>
      </c>
      <c r="M4179" s="1" t="str">
        <f t="shared" si="130"/>
        <v/>
      </c>
      <c r="N4179" s="1">
        <f>N(N4178)+IF(AND('💰 BÁO GIÁ'!$C$27&lt;&gt;"",OR(ISNUMBER(SEARCH('💰 BÁO GIÁ'!$C$27,$A4179)),ISNUMBER(SEARCH('💰 BÁO GIÁ'!$C$27,$B4179)))),1,0)</f>
        <v>0</v>
      </c>
      <c r="O4179" s="1" t="str">
        <f t="shared" si="131"/>
        <v/>
      </c>
    </row>
    <row r="4180" customHeight="1" spans="1:15">
      <c r="A4180" s="1" t="str">
        <f>IF('📋 MIỂNG TNC'!A156="","",'📋 MIỂNG TNC'!A156)</f>
        <v>HH081743</v>
      </c>
      <c r="B4180" s="1" t="str">
        <f>IF('📋 MIỂNG TNC'!A156="","",'📋 MIỂNG TNC'!Q156)</f>
        <v>Bạc miểng 6HE1-T/6HK1 Cos1  (Argo Chụm)- TAIHO</v>
      </c>
      <c r="C4180" s="1" t="str">
        <f>IF('📋 MIỂNG TNC'!A156="","","Miểng")</f>
        <v>Miểng</v>
      </c>
      <c r="D4180" s="1" t="str">
        <f>IF('📋 MIỂNG TNC'!A156="","",'📋 MIỂNG TNC'!H156)</f>
        <v>Bộ</v>
      </c>
      <c r="E4180" s="13">
        <f>IF('📋 MIỂNG TNC'!A156="","",'📋 MIỂNG TNC'!I156)</f>
        <v>0</v>
      </c>
      <c r="F4180" s="13">
        <f>IF('📋 MIỂNG TNC'!A156="","",'📋 MIỂNG TNC'!J156)</f>
        <v>0</v>
      </c>
      <c r="G4180" s="13">
        <f>IF('📋 MIỂNG TNC'!A156="","",'📋 MIỂNG TNC'!K156)</f>
        <v>0</v>
      </c>
      <c r="H4180" s="1">
        <f>IF('📋 MIỂNG TNC'!A156="","",'📋 MIỂNG TNC'!L156)</f>
        <v>0</v>
      </c>
      <c r="I4180" s="1">
        <f>IF('📋 MIỂNG TNC'!A156="","",'📋 MIỂNG TNC'!M156)</f>
        <v>0</v>
      </c>
      <c r="J4180" s="1" t="str">
        <f>IF('📋 MIỂNG TNC'!A156="","",'📋 MIỂNG TNC'!D156)</f>
        <v>110</v>
      </c>
      <c r="L4180" s="1">
        <f>N(L4179)+IF(AND('🔎 TRA CỨU NHANH'!$C$2&lt;&gt;"",OR(ISNUMBER(SEARCH('🔎 TRA CỨU NHANH'!$C$2,$A4180)),ISNUMBER(SEARCH('🔎 TRA CỨU NHANH'!$C$2,$B4180)))),1,0)</f>
        <v>0</v>
      </c>
      <c r="M4180" s="1" t="str">
        <f t="shared" si="130"/>
        <v/>
      </c>
      <c r="N4180" s="1">
        <f>N(N4179)+IF(AND('💰 BÁO GIÁ'!$C$27&lt;&gt;"",OR(ISNUMBER(SEARCH('💰 BÁO GIÁ'!$C$27,$A4180)),ISNUMBER(SEARCH('💰 BÁO GIÁ'!$C$27,$B4180)))),1,0)</f>
        <v>0</v>
      </c>
      <c r="O4180" s="1" t="str">
        <f t="shared" si="131"/>
        <v/>
      </c>
    </row>
    <row r="4181" customHeight="1" spans="1:15">
      <c r="A4181" s="1" t="str">
        <f>IF('📋 MIỂNG TNC'!A157="","",'📋 MIỂNG TNC'!A157)</f>
        <v>HH01070</v>
      </c>
      <c r="B4181" s="1" t="str">
        <f>IF('📋 MIỂNG TNC'!A157="","",'📋 MIỂNG TNC'!Q157)</f>
        <v>Bạc miểng 6HE1-T/6HK1 Cos1 - TAIHO</v>
      </c>
      <c r="C4181" s="1" t="str">
        <f>IF('📋 MIỂNG TNC'!A157="","","Miểng")</f>
        <v>Miểng</v>
      </c>
      <c r="D4181" s="1" t="str">
        <f>IF('📋 MIỂNG TNC'!A157="","",'📋 MIỂNG TNC'!H157)</f>
        <v>Bộ</v>
      </c>
      <c r="E4181" s="13">
        <f>IF('📋 MIỂNG TNC'!A157="","",'📋 MIỂNG TNC'!I157)</f>
        <v>0</v>
      </c>
      <c r="F4181" s="13">
        <f>IF('📋 MIỂNG TNC'!A157="","",'📋 MIỂNG TNC'!J157)</f>
        <v>0</v>
      </c>
      <c r="G4181" s="13">
        <f>IF('📋 MIỂNG TNC'!A157="","",'📋 MIỂNG TNC'!K157)</f>
        <v>0</v>
      </c>
      <c r="H4181" s="1">
        <f>IF('📋 MIỂNG TNC'!A157="","",'📋 MIỂNG TNC'!L157)</f>
        <v>0</v>
      </c>
      <c r="I4181" s="1">
        <f>IF('📋 MIỂNG TNC'!A157="","",'📋 MIỂNG TNC'!M157)</f>
        <v>0</v>
      </c>
      <c r="J4181" s="1" t="str">
        <f>IF('📋 MIỂNG TNC'!A157="","",'📋 MIỂNG TNC'!D157)</f>
        <v>110</v>
      </c>
      <c r="L4181" s="1">
        <f>N(L4180)+IF(AND('🔎 TRA CỨU NHANH'!$C$2&lt;&gt;"",OR(ISNUMBER(SEARCH('🔎 TRA CỨU NHANH'!$C$2,$A4181)),ISNUMBER(SEARCH('🔎 TRA CỨU NHANH'!$C$2,$B4181)))),1,0)</f>
        <v>0</v>
      </c>
      <c r="M4181" s="1" t="str">
        <f t="shared" si="130"/>
        <v/>
      </c>
      <c r="N4181" s="1">
        <f>N(N4180)+IF(AND('💰 BÁO GIÁ'!$C$27&lt;&gt;"",OR(ISNUMBER(SEARCH('💰 BÁO GIÁ'!$C$27,$A4181)),ISNUMBER(SEARCH('💰 BÁO GIÁ'!$C$27,$B4181)))),1,0)</f>
        <v>0</v>
      </c>
      <c r="O4181" s="1" t="str">
        <f t="shared" si="131"/>
        <v/>
      </c>
    </row>
    <row r="4182" customHeight="1" spans="1:15">
      <c r="A4182" s="1" t="str">
        <f>IF('📋 MIỂNG TNC'!A158="","",'📋 MIỂNG TNC'!A158)</f>
        <v>HH081793</v>
      </c>
      <c r="B4182" s="1" t="str">
        <f>IF('📋 MIỂNG TNC'!A158="","",'📋 MIỂNG TNC'!Q158)</f>
        <v>Bạc miểng 4HE1-T/4HK1 - Cos2 - Taiho</v>
      </c>
      <c r="C4182" s="1" t="str">
        <f>IF('📋 MIỂNG TNC'!A158="","","Miểng")</f>
        <v>Miểng</v>
      </c>
      <c r="D4182" s="1" t="str">
        <f>IF('📋 MIỂNG TNC'!A158="","",'📋 MIỂNG TNC'!H158)</f>
        <v>Cái</v>
      </c>
      <c r="E4182" s="13">
        <f>IF('📋 MIỂNG TNC'!A158="","",'📋 MIỂNG TNC'!I158)</f>
        <v>0</v>
      </c>
      <c r="F4182" s="13">
        <f>IF('📋 MIỂNG TNC'!A158="","",'📋 MIỂNG TNC'!J158)</f>
        <v>0</v>
      </c>
      <c r="G4182" s="13">
        <f>IF('📋 MIỂNG TNC'!A158="","",'📋 MIỂNG TNC'!K158)</f>
        <v>0</v>
      </c>
      <c r="H4182" s="1">
        <f>IF('📋 MIỂNG TNC'!A158="","",'📋 MIỂNG TNC'!L158)</f>
        <v>0</v>
      </c>
      <c r="I4182" s="1">
        <f>IF('📋 MIỂNG TNC'!A158="","",'📋 MIỂNG TNC'!M158)</f>
        <v>0</v>
      </c>
      <c r="J4182" s="1" t="str">
        <f>IF('📋 MIỂNG TNC'!A158="","",'📋 MIỂNG TNC'!D158)</f>
        <v>110</v>
      </c>
      <c r="L4182" s="1">
        <f>N(L4181)+IF(AND('🔎 TRA CỨU NHANH'!$C$2&lt;&gt;"",OR(ISNUMBER(SEARCH('🔎 TRA CỨU NHANH'!$C$2,$A4182)),ISNUMBER(SEARCH('🔎 TRA CỨU NHANH'!$C$2,$B4182)))),1,0)</f>
        <v>0</v>
      </c>
      <c r="M4182" s="1" t="str">
        <f t="shared" si="130"/>
        <v/>
      </c>
      <c r="N4182" s="1">
        <f>N(N4181)+IF(AND('💰 BÁO GIÁ'!$C$27&lt;&gt;"",OR(ISNUMBER(SEARCH('💰 BÁO GIÁ'!$C$27,$A4182)),ISNUMBER(SEARCH('💰 BÁO GIÁ'!$C$27,$B4182)))),1,0)</f>
        <v>0</v>
      </c>
      <c r="O4182" s="1" t="str">
        <f t="shared" si="131"/>
        <v/>
      </c>
    </row>
    <row r="4183" customHeight="1" spans="1:15">
      <c r="A4183" s="1" t="str">
        <f>IF('📋 MIỂNG TNC'!A159="","",'📋 MIỂNG TNC'!A159)</f>
        <v>HH0358</v>
      </c>
      <c r="B4183" s="1" t="str">
        <f>IF('📋 MIỂNG TNC'!A159="","",'📋 MIỂNG TNC'!Q159)</f>
        <v>Bạc miểng 4HF1/4HG1 Cos0 - TAIHO</v>
      </c>
      <c r="C4183" s="1" t="str">
        <f>IF('📋 MIỂNG TNC'!A159="","","Miểng")</f>
        <v>Miểng</v>
      </c>
      <c r="D4183" s="1" t="str">
        <f>IF('📋 MIỂNG TNC'!A159="","",'📋 MIỂNG TNC'!H159)</f>
        <v>Bộ</v>
      </c>
      <c r="E4183" s="13">
        <f>IF('📋 MIỂNG TNC'!A159="","",'📋 MIỂNG TNC'!I159)</f>
        <v>0</v>
      </c>
      <c r="F4183" s="13">
        <f>IF('📋 MIỂNG TNC'!A159="","",'📋 MIỂNG TNC'!J159)</f>
        <v>0</v>
      </c>
      <c r="G4183" s="13">
        <f>IF('📋 MIỂNG TNC'!A159="","",'📋 MIỂNG TNC'!K159)</f>
        <v>0</v>
      </c>
      <c r="H4183" s="1">
        <f>IF('📋 MIỂNG TNC'!A159="","",'📋 MIỂNG TNC'!L159)</f>
        <v>0</v>
      </c>
      <c r="I4183" s="1">
        <f>IF('📋 MIỂNG TNC'!A159="","",'📋 MIỂNG TNC'!M159)</f>
        <v>0</v>
      </c>
      <c r="J4183" s="1" t="str">
        <f>IF('📋 MIỂNG TNC'!A159="","",'📋 MIỂNG TNC'!D159)</f>
        <v>112</v>
      </c>
      <c r="L4183" s="1">
        <f>N(L4182)+IF(AND('🔎 TRA CỨU NHANH'!$C$2&lt;&gt;"",OR(ISNUMBER(SEARCH('🔎 TRA CỨU NHANH'!$C$2,$A4183)),ISNUMBER(SEARCH('🔎 TRA CỨU NHANH'!$C$2,$B4183)))),1,0)</f>
        <v>0</v>
      </c>
      <c r="M4183" s="1" t="str">
        <f t="shared" si="130"/>
        <v/>
      </c>
      <c r="N4183" s="1">
        <f>N(N4182)+IF(AND('💰 BÁO GIÁ'!$C$27&lt;&gt;"",OR(ISNUMBER(SEARCH('💰 BÁO GIÁ'!$C$27,$A4183)),ISNUMBER(SEARCH('💰 BÁO GIÁ'!$C$27,$B4183)))),1,0)</f>
        <v>0</v>
      </c>
      <c r="O4183" s="1" t="str">
        <f t="shared" si="131"/>
        <v/>
      </c>
    </row>
    <row r="4184" customHeight="1" spans="1:15">
      <c r="A4184" s="1" t="str">
        <f>IF('📋 MIỂNG TNC'!A160="","",'📋 MIỂNG TNC'!A160)</f>
        <v>HH0650</v>
      </c>
      <c r="B4184" s="1" t="str">
        <f>IF('📋 MIỂNG TNC'!A160="","",'📋 MIỂNG TNC'!Q160)</f>
        <v>Bạc miểng 4HF1/4HG1 Cos2 - TAIHO</v>
      </c>
      <c r="C4184" s="1" t="str">
        <f>IF('📋 MIỂNG TNC'!A160="","","Miểng")</f>
        <v>Miểng</v>
      </c>
      <c r="D4184" s="1" t="str">
        <f>IF('📋 MIỂNG TNC'!A160="","",'📋 MIỂNG TNC'!H160)</f>
        <v>Bộ</v>
      </c>
      <c r="E4184" s="13">
        <f>IF('📋 MIỂNG TNC'!A160="","",'📋 MIỂNG TNC'!I160)</f>
        <v>0</v>
      </c>
      <c r="F4184" s="13">
        <f>IF('📋 MIỂNG TNC'!A160="","",'📋 MIỂNG TNC'!J160)</f>
        <v>0</v>
      </c>
      <c r="G4184" s="13">
        <f>IF('📋 MIỂNG TNC'!A160="","",'📋 MIỂNG TNC'!K160)</f>
        <v>0</v>
      </c>
      <c r="H4184" s="1">
        <f>IF('📋 MIỂNG TNC'!A160="","",'📋 MIỂNG TNC'!L160)</f>
        <v>0</v>
      </c>
      <c r="I4184" s="1">
        <f>IF('📋 MIỂNG TNC'!A160="","",'📋 MIỂNG TNC'!M160)</f>
        <v>0</v>
      </c>
      <c r="J4184" s="1" t="str">
        <f>IF('📋 MIỂNG TNC'!A160="","",'📋 MIỂNG TNC'!D160)</f>
        <v>112</v>
      </c>
      <c r="L4184" s="1">
        <f>N(L4183)+IF(AND('🔎 TRA CỨU NHANH'!$C$2&lt;&gt;"",OR(ISNUMBER(SEARCH('🔎 TRA CỨU NHANH'!$C$2,$A4184)),ISNUMBER(SEARCH('🔎 TRA CỨU NHANH'!$C$2,$B4184)))),1,0)</f>
        <v>0</v>
      </c>
      <c r="M4184" s="1" t="str">
        <f t="shared" si="130"/>
        <v/>
      </c>
      <c r="N4184" s="1">
        <f>N(N4183)+IF(AND('💰 BÁO GIÁ'!$C$27&lt;&gt;"",OR(ISNUMBER(SEARCH('💰 BÁO GIÁ'!$C$27,$A4184)),ISNUMBER(SEARCH('💰 BÁO GIÁ'!$C$27,$B4184)))),1,0)</f>
        <v>0</v>
      </c>
      <c r="O4184" s="1" t="str">
        <f t="shared" si="131"/>
        <v/>
      </c>
    </row>
    <row r="4185" customHeight="1" spans="1:15">
      <c r="A4185" s="1" t="str">
        <f>IF('📋 MIỂNG TNC'!A161="","",'📋 MIỂNG TNC'!A161)</f>
        <v>HH078205</v>
      </c>
      <c r="B4185" s="1" t="str">
        <f>IF('📋 MIỂNG TNC'!A161="","",'📋 MIỂNG TNC'!Q161)</f>
        <v>Bạc miểng (lớp mạ ngoài oxi hóa nhẹ) 4HK1-T Cos0 argro chụm - MAHLE 8-97372078/8-97616359</v>
      </c>
      <c r="C4185" s="1" t="str">
        <f>IF('📋 MIỂNG TNC'!A161="","","Miểng")</f>
        <v>Miểng</v>
      </c>
      <c r="D4185" s="1" t="str">
        <f>IF('📋 MIỂNG TNC'!A161="","",'📋 MIỂNG TNC'!H161)</f>
        <v>Bộ</v>
      </c>
      <c r="E4185" s="13">
        <f>IF('📋 MIỂNG TNC'!A161="","",'📋 MIỂNG TNC'!I161)</f>
        <v>0</v>
      </c>
      <c r="F4185" s="13">
        <f>IF('📋 MIỂNG TNC'!A161="","",'📋 MIỂNG TNC'!J161)</f>
        <v>0</v>
      </c>
      <c r="G4185" s="13">
        <f>IF('📋 MIỂNG TNC'!A161="","",'📋 MIỂNG TNC'!K161)</f>
        <v>0</v>
      </c>
      <c r="H4185" s="1">
        <f>IF('📋 MIỂNG TNC'!A161="","",'📋 MIỂNG TNC'!L161)</f>
        <v>0</v>
      </c>
      <c r="I4185" s="1">
        <f>IF('📋 MIỂNG TNC'!A161="","",'📋 MIỂNG TNC'!M161)</f>
        <v>0</v>
      </c>
      <c r="J4185" s="1" t="str">
        <f>IF('📋 MIỂNG TNC'!A161="","",'📋 MIỂNG TNC'!D161)</f>
        <v>115</v>
      </c>
      <c r="L4185" s="1">
        <f>N(L4184)+IF(AND('🔎 TRA CỨU NHANH'!$C$2&lt;&gt;"",OR(ISNUMBER(SEARCH('🔎 TRA CỨU NHANH'!$C$2,$A4185)),ISNUMBER(SEARCH('🔎 TRA CỨU NHANH'!$C$2,$B4185)))),1,0)</f>
        <v>0</v>
      </c>
      <c r="M4185" s="1" t="str">
        <f t="shared" si="130"/>
        <v/>
      </c>
      <c r="N4185" s="1">
        <f>N(N4184)+IF(AND('💰 BÁO GIÁ'!$C$27&lt;&gt;"",OR(ISNUMBER(SEARCH('💰 BÁO GIÁ'!$C$27,$A4185)),ISNUMBER(SEARCH('💰 BÁO GIÁ'!$C$27,$B4185)))),1,0)</f>
        <v>0</v>
      </c>
      <c r="O4185" s="1" t="str">
        <f t="shared" si="131"/>
        <v/>
      </c>
    </row>
    <row r="4186" customHeight="1" spans="1:15">
      <c r="A4186" s="1" t="str">
        <f>IF('📋 MIỂNG TNC'!A162="","",'📋 MIỂNG TNC'!A162)</f>
        <v>HH082722</v>
      </c>
      <c r="B4186" s="1" t="str">
        <f>IF('📋 MIỂNG TNC'!A162="","",'📋 MIỂNG TNC'!Q162)</f>
        <v>Bạc miểng 4HK1-T - Cos0 argro chụm - MAHLE 8-97372078/8-97616359</v>
      </c>
      <c r="C4186" s="1" t="str">
        <f>IF('📋 MIỂNG TNC'!A162="","","Miểng")</f>
        <v>Miểng</v>
      </c>
      <c r="D4186" s="1" t="str">
        <f>IF('📋 MIỂNG TNC'!A162="","",'📋 MIỂNG TNC'!H162)</f>
        <v>Bộ</v>
      </c>
      <c r="E4186" s="13">
        <f>IF('📋 MIỂNG TNC'!A162="","",'📋 MIỂNG TNC'!I162)</f>
        <v>0</v>
      </c>
      <c r="F4186" s="13">
        <f>IF('📋 MIỂNG TNC'!A162="","",'📋 MIỂNG TNC'!J162)</f>
        <v>0</v>
      </c>
      <c r="G4186" s="13">
        <f>IF('📋 MIỂNG TNC'!A162="","",'📋 MIỂNG TNC'!K162)</f>
        <v>0</v>
      </c>
      <c r="H4186" s="1">
        <f>IF('📋 MIỂNG TNC'!A162="","",'📋 MIỂNG TNC'!L162)</f>
        <v>0</v>
      </c>
      <c r="I4186" s="1">
        <f>IF('📋 MIỂNG TNC'!A162="","",'📋 MIỂNG TNC'!M162)</f>
        <v>0</v>
      </c>
      <c r="J4186" s="1" t="str">
        <f>IF('📋 MIỂNG TNC'!A162="","",'📋 MIỂNG TNC'!D162)</f>
        <v>115</v>
      </c>
      <c r="L4186" s="1">
        <f>N(L4185)+IF(AND('🔎 TRA CỨU NHANH'!$C$2&lt;&gt;"",OR(ISNUMBER(SEARCH('🔎 TRA CỨU NHANH'!$C$2,$A4186)),ISNUMBER(SEARCH('🔎 TRA CỨU NHANH'!$C$2,$B4186)))),1,0)</f>
        <v>0</v>
      </c>
      <c r="M4186" s="1" t="str">
        <f t="shared" si="130"/>
        <v/>
      </c>
      <c r="N4186" s="1">
        <f>N(N4185)+IF(AND('💰 BÁO GIÁ'!$C$27&lt;&gt;"",OR(ISNUMBER(SEARCH('💰 BÁO GIÁ'!$C$27,$A4186)),ISNUMBER(SEARCH('💰 BÁO GIÁ'!$C$27,$B4186)))),1,0)</f>
        <v>0</v>
      </c>
      <c r="O4186" s="1" t="str">
        <f t="shared" si="131"/>
        <v/>
      </c>
    </row>
    <row r="4187" customHeight="1" spans="1:15">
      <c r="A4187" s="1" t="str">
        <f>IF('📋 MIỂNG TNC'!A163="","",'📋 MIỂNG TNC'!A163)</f>
        <v>HH080842</v>
      </c>
      <c r="B4187" s="1" t="str">
        <f>IF('📋 MIỂNG TNC'!A163="","",'📋 MIỂNG TNC'!Q163)</f>
        <v>Bạc miểng 6HK1 Cos0 - chụm TAIHO</v>
      </c>
      <c r="C4187" s="1" t="str">
        <f>IF('📋 MIỂNG TNC'!A163="","","Miểng")</f>
        <v>Miểng</v>
      </c>
      <c r="D4187" s="1" t="str">
        <f>IF('📋 MIỂNG TNC'!A163="","",'📋 MIỂNG TNC'!H163)</f>
        <v>Bộ</v>
      </c>
      <c r="E4187" s="13">
        <f>IF('📋 MIỂNG TNC'!A163="","",'📋 MIỂNG TNC'!I163)</f>
        <v>0</v>
      </c>
      <c r="F4187" s="13">
        <f>IF('📋 MIỂNG TNC'!A163="","",'📋 MIỂNG TNC'!J163)</f>
        <v>0</v>
      </c>
      <c r="G4187" s="13">
        <f>IF('📋 MIỂNG TNC'!A163="","",'📋 MIỂNG TNC'!K163)</f>
        <v>0</v>
      </c>
      <c r="H4187" s="1">
        <f>IF('📋 MIỂNG TNC'!A163="","",'📋 MIỂNG TNC'!L163)</f>
        <v>0</v>
      </c>
      <c r="I4187" s="1">
        <f>IF('📋 MIỂNG TNC'!A163="","",'📋 MIỂNG TNC'!M163)</f>
        <v>0</v>
      </c>
      <c r="J4187" s="1" t="str">
        <f>IF('📋 MIỂNG TNC'!A163="","",'📋 MIỂNG TNC'!D163)</f>
        <v>115</v>
      </c>
      <c r="L4187" s="1">
        <f>N(L4186)+IF(AND('🔎 TRA CỨU NHANH'!$C$2&lt;&gt;"",OR(ISNUMBER(SEARCH('🔎 TRA CỨU NHANH'!$C$2,$A4187)),ISNUMBER(SEARCH('🔎 TRA CỨU NHANH'!$C$2,$B4187)))),1,0)</f>
        <v>0</v>
      </c>
      <c r="M4187" s="1" t="str">
        <f t="shared" si="130"/>
        <v/>
      </c>
      <c r="N4187" s="1">
        <f>N(N4186)+IF(AND('💰 BÁO GIÁ'!$C$27&lt;&gt;"",OR(ISNUMBER(SEARCH('💰 BÁO GIÁ'!$C$27,$A4187)),ISNUMBER(SEARCH('💰 BÁO GIÁ'!$C$27,$B4187)))),1,0)</f>
        <v>0</v>
      </c>
      <c r="O4187" s="1" t="str">
        <f t="shared" si="131"/>
        <v/>
      </c>
    </row>
    <row r="4188" customHeight="1" spans="1:15">
      <c r="A4188" s="1" t="str">
        <f>IF('📋 MIỂNG TNC'!A164="","",'📋 MIỂNG TNC'!A164)</f>
        <v>HH079032</v>
      </c>
      <c r="B4188" s="1" t="str">
        <f>IF('📋 MIỂNG TNC'!A164="","",'📋 MIỂNG TNC'!Q164)</f>
        <v>Bạc miểng (lớp mạ ngoài oxi hóa nhẹ) 6HK1-T Cos0 argro chụm - MAHLE 8-97372078/8-97616359</v>
      </c>
      <c r="C4188" s="1" t="str">
        <f>IF('📋 MIỂNG TNC'!A164="","","Miểng")</f>
        <v>Miểng</v>
      </c>
      <c r="D4188" s="1" t="str">
        <f>IF('📋 MIỂNG TNC'!A164="","",'📋 MIỂNG TNC'!H164)</f>
        <v>Cái</v>
      </c>
      <c r="E4188" s="13">
        <f>IF('📋 MIỂNG TNC'!A164="","",'📋 MIỂNG TNC'!I164)</f>
        <v>0</v>
      </c>
      <c r="F4188" s="13">
        <f>IF('📋 MIỂNG TNC'!A164="","",'📋 MIỂNG TNC'!J164)</f>
        <v>0</v>
      </c>
      <c r="G4188" s="13">
        <f>IF('📋 MIỂNG TNC'!A164="","",'📋 MIỂNG TNC'!K164)</f>
        <v>0</v>
      </c>
      <c r="H4188" s="1">
        <f>IF('📋 MIỂNG TNC'!A164="","",'📋 MIỂNG TNC'!L164)</f>
        <v>0</v>
      </c>
      <c r="I4188" s="1">
        <f>IF('📋 MIỂNG TNC'!A164="","",'📋 MIỂNG TNC'!M164)</f>
        <v>0</v>
      </c>
      <c r="J4188" s="1" t="str">
        <f>IF('📋 MIỂNG TNC'!A164="","",'📋 MIỂNG TNC'!D164)</f>
        <v>115</v>
      </c>
      <c r="L4188" s="1">
        <f>N(L4187)+IF(AND('🔎 TRA CỨU NHANH'!$C$2&lt;&gt;"",OR(ISNUMBER(SEARCH('🔎 TRA CỨU NHANH'!$C$2,$A4188)),ISNUMBER(SEARCH('🔎 TRA CỨU NHANH'!$C$2,$B4188)))),1,0)</f>
        <v>0</v>
      </c>
      <c r="M4188" s="1" t="str">
        <f t="shared" si="130"/>
        <v/>
      </c>
      <c r="N4188" s="1">
        <f>N(N4187)+IF(AND('💰 BÁO GIÁ'!$C$27&lt;&gt;"",OR(ISNUMBER(SEARCH('💰 BÁO GIÁ'!$C$27,$A4188)),ISNUMBER(SEARCH('💰 BÁO GIÁ'!$C$27,$B4188)))),1,0)</f>
        <v>0</v>
      </c>
      <c r="O4188" s="1" t="str">
        <f t="shared" si="131"/>
        <v/>
      </c>
    </row>
    <row r="4189" customHeight="1" spans="1:15">
      <c r="A4189" s="1" t="str">
        <f>IF('📋 MIỂNG TNC'!A165="","",'📋 MIỂNG TNC'!A165)</f>
        <v>HH082723</v>
      </c>
      <c r="B4189" s="1" t="str">
        <f>IF('📋 MIỂNG TNC'!A165="","",'📋 MIỂNG TNC'!Q165)</f>
        <v>Bạc miểng ISU 6HK1-T (8-97372077 và RP4100K) - argro chụm - Cos0 - MAHLE</v>
      </c>
      <c r="C4189" s="1" t="str">
        <f>IF('📋 MIỂNG TNC'!A165="","","Miểng")</f>
        <v>Miểng</v>
      </c>
      <c r="D4189" s="1" t="str">
        <f>IF('📋 MIỂNG TNC'!A165="","",'📋 MIỂNG TNC'!H165)</f>
        <v>Bộ</v>
      </c>
      <c r="E4189" s="13">
        <f>IF('📋 MIỂNG TNC'!A165="","",'📋 MIỂNG TNC'!I165)</f>
        <v>0</v>
      </c>
      <c r="F4189" s="13">
        <f>IF('📋 MIỂNG TNC'!A165="","",'📋 MIỂNG TNC'!J165)</f>
        <v>0</v>
      </c>
      <c r="G4189" s="13">
        <f>IF('📋 MIỂNG TNC'!A165="","",'📋 MIỂNG TNC'!K165)</f>
        <v>0</v>
      </c>
      <c r="H4189" s="1">
        <f>IF('📋 MIỂNG TNC'!A165="","",'📋 MIỂNG TNC'!L165)</f>
        <v>0</v>
      </c>
      <c r="I4189" s="1">
        <f>IF('📋 MIỂNG TNC'!A165="","",'📋 MIỂNG TNC'!M165)</f>
        <v>0</v>
      </c>
      <c r="J4189" s="1" t="str">
        <f>IF('📋 MIỂNG TNC'!A165="","",'📋 MIỂNG TNC'!D165)</f>
        <v>115</v>
      </c>
      <c r="L4189" s="1">
        <f>N(L4188)+IF(AND('🔎 TRA CỨU NHANH'!$C$2&lt;&gt;"",OR(ISNUMBER(SEARCH('🔎 TRA CỨU NHANH'!$C$2,$A4189)),ISNUMBER(SEARCH('🔎 TRA CỨU NHANH'!$C$2,$B4189)))),1,0)</f>
        <v>0</v>
      </c>
      <c r="M4189" s="1" t="str">
        <f t="shared" si="130"/>
        <v/>
      </c>
      <c r="N4189" s="1">
        <f>N(N4188)+IF(AND('💰 BÁO GIÁ'!$C$27&lt;&gt;"",OR(ISNUMBER(SEARCH('💰 BÁO GIÁ'!$C$27,$A4189)),ISNUMBER(SEARCH('💰 BÁO GIÁ'!$C$27,$B4189)))),1,0)</f>
        <v>0</v>
      </c>
      <c r="O4189" s="1" t="str">
        <f t="shared" si="131"/>
        <v/>
      </c>
    </row>
    <row r="4190" customHeight="1" spans="1:15">
      <c r="A4190" s="1" t="str">
        <f>IF('📋 MIỂNG TNC'!A166="","",'📋 MIỂNG TNC'!A166)</f>
        <v>HH083221</v>
      </c>
      <c r="B4190" s="1" t="str">
        <f>IF('📋 MIỂNG TNC'!A166="","",'📋 MIỂNG TNC'!Q166)</f>
        <v>Bạc miểng ISU 6HK1 (8-97372077 và R4005K) - argro 2 BÊN - Cos0 - MAHLE</v>
      </c>
      <c r="C4190" s="1" t="str">
        <f>IF('📋 MIỂNG TNC'!A166="","","Miểng")</f>
        <v>Miểng</v>
      </c>
      <c r="D4190" s="1" t="str">
        <f>IF('📋 MIỂNG TNC'!A166="","",'📋 MIỂNG TNC'!H166)</f>
        <v>Bộ</v>
      </c>
      <c r="E4190" s="13">
        <f>IF('📋 MIỂNG TNC'!A166="","",'📋 MIỂNG TNC'!I166)</f>
        <v>0</v>
      </c>
      <c r="F4190" s="13">
        <f>IF('📋 MIỂNG TNC'!A166="","",'📋 MIỂNG TNC'!J166)</f>
        <v>0</v>
      </c>
      <c r="G4190" s="13">
        <f>IF('📋 MIỂNG TNC'!A166="","",'📋 MIỂNG TNC'!K166)</f>
        <v>0</v>
      </c>
      <c r="H4190" s="1">
        <f>IF('📋 MIỂNG TNC'!A166="","",'📋 MIỂNG TNC'!L166)</f>
        <v>0</v>
      </c>
      <c r="I4190" s="1">
        <f>IF('📋 MIỂNG TNC'!A166="","",'📋 MIỂNG TNC'!M166)</f>
        <v>0</v>
      </c>
      <c r="J4190" s="1" t="str">
        <f>IF('📋 MIỂNG TNC'!A166="","",'📋 MIỂNG TNC'!D166)</f>
        <v>115</v>
      </c>
      <c r="L4190" s="1">
        <f>N(L4189)+IF(AND('🔎 TRA CỨU NHANH'!$C$2&lt;&gt;"",OR(ISNUMBER(SEARCH('🔎 TRA CỨU NHANH'!$C$2,$A4190)),ISNUMBER(SEARCH('🔎 TRA CỨU NHANH'!$C$2,$B4190)))),1,0)</f>
        <v>0</v>
      </c>
      <c r="M4190" s="1" t="str">
        <f t="shared" si="130"/>
        <v/>
      </c>
      <c r="N4190" s="1">
        <f>N(N4189)+IF(AND('💰 BÁO GIÁ'!$C$27&lt;&gt;"",OR(ISNUMBER(SEARCH('💰 BÁO GIÁ'!$C$27,$A4190)),ISNUMBER(SEARCH('💰 BÁO GIÁ'!$C$27,$B4190)))),1,0)</f>
        <v>0</v>
      </c>
      <c r="O4190" s="1" t="str">
        <f t="shared" si="131"/>
        <v/>
      </c>
    </row>
    <row r="4191" customHeight="1" spans="1:15">
      <c r="A4191" s="1" t="str">
        <f>IF('📋 MIỂNG TNC'!A167="","",'📋 MIỂNG TNC'!A167)</f>
        <v>HH082268</v>
      </c>
      <c r="B4191" s="1" t="str">
        <f>IF('📋 MIỂNG TNC'!A167="","",'📋 MIỂNG TNC'!Q167)</f>
        <v>Bạc miểng 4HF1/4HG1/4HE1-T/4HJ1 (M4547K1 + R4547K) Cos1 - DAIDO NHẬT</v>
      </c>
      <c r="C4191" s="1" t="str">
        <f>IF('📋 MIỂNG TNC'!A167="","","Miểng")</f>
        <v>Miểng</v>
      </c>
      <c r="D4191" s="1" t="str">
        <f>IF('📋 MIỂNG TNC'!A167="","",'📋 MIỂNG TNC'!H167)</f>
        <v>Bộ</v>
      </c>
      <c r="E4191" s="13">
        <f>IF('📋 MIỂNG TNC'!A167="","",'📋 MIỂNG TNC'!I167)</f>
        <v>0</v>
      </c>
      <c r="F4191" s="13">
        <f>IF('📋 MIỂNG TNC'!A167="","",'📋 MIỂNG TNC'!J167)</f>
        <v>0</v>
      </c>
      <c r="G4191" s="13">
        <f>IF('📋 MIỂNG TNC'!A167="","",'📋 MIỂNG TNC'!K167)</f>
        <v>0</v>
      </c>
      <c r="H4191" s="1">
        <f>IF('📋 MIỂNG TNC'!A167="","",'📋 MIỂNG TNC'!L167)</f>
        <v>0</v>
      </c>
      <c r="I4191" s="1">
        <f>IF('📋 MIỂNG TNC'!A167="","",'📋 MIỂNG TNC'!M167)</f>
        <v>0</v>
      </c>
      <c r="J4191" s="1" t="str">
        <f>IF('📋 MIỂNG TNC'!A167="","",'📋 MIỂNG TNC'!D167)</f>
        <v>115</v>
      </c>
      <c r="L4191" s="1">
        <f>N(L4190)+IF(AND('🔎 TRA CỨU NHANH'!$C$2&lt;&gt;"",OR(ISNUMBER(SEARCH('🔎 TRA CỨU NHANH'!$C$2,$A4191)),ISNUMBER(SEARCH('🔎 TRA CỨU NHANH'!$C$2,$B4191)))),1,0)</f>
        <v>0</v>
      </c>
      <c r="M4191" s="1" t="str">
        <f t="shared" si="130"/>
        <v/>
      </c>
      <c r="N4191" s="1">
        <f>N(N4190)+IF(AND('💰 BÁO GIÁ'!$C$27&lt;&gt;"",OR(ISNUMBER(SEARCH('💰 BÁO GIÁ'!$C$27,$A4191)),ISNUMBER(SEARCH('💰 BÁO GIÁ'!$C$27,$B4191)))),1,0)</f>
        <v>0</v>
      </c>
      <c r="O4191" s="1" t="str">
        <f t="shared" si="131"/>
        <v/>
      </c>
    </row>
    <row r="4192" customHeight="1" spans="1:15">
      <c r="A4192" s="1" t="str">
        <f>IF('📋 MIỂNG TNC'!A168="","",'📋 MIỂNG TNC'!A168)</f>
        <v>HH084110</v>
      </c>
      <c r="B4192" s="1" t="str">
        <f>IF('📋 MIỂNG TNC'!A168="","",'📋 MIỂNG TNC'!Q168)</f>
        <v>Bạc miểng Isuzu 6HK1/ 6HE1-T (M4000K/ R4005K) 025 Cos1 (Argo 2 bên) - (DAIDO) CN</v>
      </c>
      <c r="C4192" s="1" t="str">
        <f>IF('📋 MIỂNG TNC'!A168="","","Miểng")</f>
        <v>Miểng</v>
      </c>
      <c r="D4192" s="1" t="str">
        <f>IF('📋 MIỂNG TNC'!A168="","",'📋 MIỂNG TNC'!H168)</f>
        <v>Bộ</v>
      </c>
      <c r="E4192" s="13">
        <f>IF('📋 MIỂNG TNC'!A168="","",'📋 MIỂNG TNC'!I168)</f>
        <v>0</v>
      </c>
      <c r="F4192" s="13">
        <f>IF('📋 MIỂNG TNC'!A168="","",'📋 MIỂNG TNC'!J168)</f>
        <v>0</v>
      </c>
      <c r="G4192" s="13">
        <f>IF('📋 MIỂNG TNC'!A168="","",'📋 MIỂNG TNC'!K168)</f>
        <v>0</v>
      </c>
      <c r="H4192" s="1">
        <f>IF('📋 MIỂNG TNC'!A168="","",'📋 MIỂNG TNC'!L168)</f>
        <v>0</v>
      </c>
      <c r="I4192" s="1">
        <f>IF('📋 MIỂNG TNC'!A168="","",'📋 MIỂNG TNC'!M168)</f>
        <v>0</v>
      </c>
      <c r="J4192" s="1" t="str">
        <f>IF('📋 MIỂNG TNC'!A168="","",'📋 MIỂNG TNC'!D168)</f>
        <v>115</v>
      </c>
      <c r="L4192" s="1">
        <f>N(L4191)+IF(AND('🔎 TRA CỨU NHANH'!$C$2&lt;&gt;"",OR(ISNUMBER(SEARCH('🔎 TRA CỨU NHANH'!$C$2,$A4192)),ISNUMBER(SEARCH('🔎 TRA CỨU NHANH'!$C$2,$B4192)))),1,0)</f>
        <v>0</v>
      </c>
      <c r="M4192" s="1" t="str">
        <f t="shared" si="130"/>
        <v/>
      </c>
      <c r="N4192" s="1">
        <f>N(N4191)+IF(AND('💰 BÁO GIÁ'!$C$27&lt;&gt;"",OR(ISNUMBER(SEARCH('💰 BÁO GIÁ'!$C$27,$A4192)),ISNUMBER(SEARCH('💰 BÁO GIÁ'!$C$27,$B4192)))),1,0)</f>
        <v>0</v>
      </c>
      <c r="O4192" s="1" t="str">
        <f t="shared" si="131"/>
        <v/>
      </c>
    </row>
    <row r="4193" customHeight="1" spans="1:15">
      <c r="A4193" s="1" t="str">
        <f>IF('📋 MIỂNG TNC'!A169="","",'📋 MIỂNG TNC'!A169)</f>
        <v>HH081144</v>
      </c>
      <c r="B4193" s="1" t="str">
        <f>IF('📋 MIỂNG TNC'!A169="","",'📋 MIỂNG TNC'!Q169)</f>
        <v>Bạc miểng 4HK1-T Cos2 argro chụm - Taiho</v>
      </c>
      <c r="C4193" s="1" t="str">
        <f>IF('📋 MIỂNG TNC'!A169="","","Miểng")</f>
        <v>Miểng</v>
      </c>
      <c r="D4193" s="1" t="str">
        <f>IF('📋 MIỂNG TNC'!A169="","",'📋 MIỂNG TNC'!H169)</f>
        <v>Cái</v>
      </c>
      <c r="E4193" s="13">
        <f>IF('📋 MIỂNG TNC'!A169="","",'📋 MIỂNG TNC'!I169)</f>
        <v>0</v>
      </c>
      <c r="F4193" s="13">
        <f>IF('📋 MIỂNG TNC'!A169="","",'📋 MIỂNG TNC'!J169)</f>
        <v>0</v>
      </c>
      <c r="G4193" s="13">
        <f>IF('📋 MIỂNG TNC'!A169="","",'📋 MIỂNG TNC'!K169)</f>
        <v>0</v>
      </c>
      <c r="H4193" s="1">
        <f>IF('📋 MIỂNG TNC'!A169="","",'📋 MIỂNG TNC'!L169)</f>
        <v>0</v>
      </c>
      <c r="I4193" s="1">
        <f>IF('📋 MIỂNG TNC'!A169="","",'📋 MIỂNG TNC'!M169)</f>
        <v>0</v>
      </c>
      <c r="J4193" s="1" t="str">
        <f>IF('📋 MIỂNG TNC'!A169="","",'📋 MIỂNG TNC'!D169)</f>
        <v>115</v>
      </c>
      <c r="L4193" s="1">
        <f>N(L4192)+IF(AND('🔎 TRA CỨU NHANH'!$C$2&lt;&gt;"",OR(ISNUMBER(SEARCH('🔎 TRA CỨU NHANH'!$C$2,$A4193)),ISNUMBER(SEARCH('🔎 TRA CỨU NHANH'!$C$2,$B4193)))),1,0)</f>
        <v>0</v>
      </c>
      <c r="M4193" s="1" t="str">
        <f t="shared" si="130"/>
        <v/>
      </c>
      <c r="N4193" s="1">
        <f>N(N4192)+IF(AND('💰 BÁO GIÁ'!$C$27&lt;&gt;"",OR(ISNUMBER(SEARCH('💰 BÁO GIÁ'!$C$27,$A4193)),ISNUMBER(SEARCH('💰 BÁO GIÁ'!$C$27,$B4193)))),1,0)</f>
        <v>0</v>
      </c>
      <c r="O4193" s="1" t="str">
        <f t="shared" si="131"/>
        <v/>
      </c>
    </row>
    <row r="4194" customHeight="1" spans="1:15">
      <c r="A4194" s="1" t="str">
        <f>IF('📋 MIỂNG TNC'!A170="","",'📋 MIỂNG TNC'!A170)</f>
        <v>HH084111</v>
      </c>
      <c r="B4194" s="1" t="str">
        <f>IF('📋 MIỂNG TNC'!A170="","",'📋 MIỂNG TNC'!Q170)</f>
        <v>Bạc miểng Isuzu 6HK1/ 6HE1-T (M4000K, R4005K) 050 Cos2 (Agro 2 bên) - (DAIDO) CN</v>
      </c>
      <c r="C4194" s="1" t="str">
        <f>IF('📋 MIỂNG TNC'!A170="","","Miểng")</f>
        <v>Miểng</v>
      </c>
      <c r="D4194" s="1" t="str">
        <f>IF('📋 MIỂNG TNC'!A170="","",'📋 MIỂNG TNC'!H170)</f>
        <v>Bộ</v>
      </c>
      <c r="E4194" s="1">
        <f>IF('📋 MIỂNG TNC'!A170="","",'📋 MIỂNG TNC'!I170)</f>
        <v>0</v>
      </c>
      <c r="F4194" s="1">
        <f>IF('📋 MIỂNG TNC'!A170="","",'📋 MIỂNG TNC'!J170)</f>
        <v>0</v>
      </c>
      <c r="G4194" s="1">
        <f>IF('📋 MIỂNG TNC'!A170="","",'📋 MIỂNG TNC'!K170)</f>
        <v>0</v>
      </c>
      <c r="H4194" s="1">
        <f>IF('📋 MIỂNG TNC'!A170="","",'📋 MIỂNG TNC'!L170)</f>
        <v>0</v>
      </c>
      <c r="I4194" s="1">
        <f>IF('📋 MIỂNG TNC'!A170="","",'📋 MIỂNG TNC'!M170)</f>
        <v>0</v>
      </c>
      <c r="J4194" s="1" t="str">
        <f>IF('📋 MIỂNG TNC'!A170="","",'📋 MIỂNG TNC'!D170)</f>
        <v>115</v>
      </c>
      <c r="L4194" s="1">
        <f>N(L4193)+IF(AND('🔎 TRA CỨU NHANH'!$C$2&lt;&gt;"",OR(ISNUMBER(SEARCH('🔎 TRA CỨU NHANH'!$C$2,$A4194)),ISNUMBER(SEARCH('🔎 TRA CỨU NHANH'!$C$2,$B4194)))),1,0)</f>
        <v>0</v>
      </c>
      <c r="M4194" s="1" t="str">
        <f t="shared" si="130"/>
        <v/>
      </c>
      <c r="N4194" s="1">
        <f>N(N4193)+IF(AND('💰 BÁO GIÁ'!$C$27&lt;&gt;"",OR(ISNUMBER(SEARCH('💰 BÁO GIÁ'!$C$27,$A4194)),ISNUMBER(SEARCH('💰 BÁO GIÁ'!$C$27,$B4194)))),1,0)</f>
        <v>0</v>
      </c>
      <c r="O4194" s="1" t="str">
        <f t="shared" si="131"/>
        <v/>
      </c>
    </row>
    <row r="4195" customHeight="1" spans="1:15">
      <c r="A4195" s="1" t="str">
        <f>IF('📋 MIỂNG TNC'!A171="","",'📋 MIỂNG TNC'!A171)</f>
        <v>HH072116</v>
      </c>
      <c r="B4195" s="1" t="str">
        <f>IF('📋 MIỂNG TNC'!A171="","",'📋 MIỂNG TNC'!Q171)</f>
        <v>Bạc miểng 6SD1 Cos0 - TAIHO</v>
      </c>
      <c r="C4195" s="1" t="str">
        <f>IF('📋 MIỂNG TNC'!A171="","","Miểng")</f>
        <v>Miểng</v>
      </c>
      <c r="D4195" s="1" t="str">
        <f>IF('📋 MIỂNG TNC'!A171="","",'📋 MIỂNG TNC'!H171)</f>
        <v>Bộ</v>
      </c>
      <c r="E4195" s="13">
        <f>IF('📋 MIỂNG TNC'!A171="","",'📋 MIỂNG TNC'!I171)</f>
        <v>0</v>
      </c>
      <c r="F4195" s="13">
        <f>IF('📋 MIỂNG TNC'!A171="","",'📋 MIỂNG TNC'!J171)</f>
        <v>0</v>
      </c>
      <c r="G4195" s="13">
        <f>IF('📋 MIỂNG TNC'!A171="","",'📋 MIỂNG TNC'!K171)</f>
        <v>0</v>
      </c>
      <c r="H4195" s="1">
        <f>IF('📋 MIỂNG TNC'!A171="","",'📋 MIỂNG TNC'!L171)</f>
        <v>0</v>
      </c>
      <c r="I4195" s="1">
        <f>IF('📋 MIỂNG TNC'!A171="","",'📋 MIỂNG TNC'!M171)</f>
        <v>0</v>
      </c>
      <c r="J4195" s="1" t="str">
        <f>IF('📋 MIỂNG TNC'!A171="","",'📋 MIỂNG TNC'!D171)</f>
        <v>117.9</v>
      </c>
      <c r="L4195" s="1">
        <f>N(L4194)+IF(AND('🔎 TRA CỨU NHANH'!$C$2&lt;&gt;"",OR(ISNUMBER(SEARCH('🔎 TRA CỨU NHANH'!$C$2,$A4195)),ISNUMBER(SEARCH('🔎 TRA CỨU NHANH'!$C$2,$B4195)))),1,0)</f>
        <v>0</v>
      </c>
      <c r="M4195" s="1" t="str">
        <f t="shared" si="130"/>
        <v/>
      </c>
      <c r="N4195" s="1">
        <f>N(N4194)+IF(AND('💰 BÁO GIÁ'!$C$27&lt;&gt;"",OR(ISNUMBER(SEARCH('💰 BÁO GIÁ'!$C$27,$A4195)),ISNUMBER(SEARCH('💰 BÁO GIÁ'!$C$27,$B4195)))),1,0)</f>
        <v>0</v>
      </c>
      <c r="O4195" s="1" t="str">
        <f t="shared" si="131"/>
        <v/>
      </c>
    </row>
    <row r="4196" customHeight="1" spans="1:15">
      <c r="A4196" s="1" t="str">
        <f>IF('📋 MIỂNG TNC'!A172="","",'📋 MIỂNG TNC'!A172)</f>
        <v>HH083726</v>
      </c>
      <c r="B4196" s="1" t="str">
        <f>IF('📋 MIỂNG TNC'!A172="","",'📋 MIỂNG TNC'!Q172)</f>
        <v>Bạc miểng Isu 6SD1 (M444K, R445K) STD Cos0 - DAIDO NHẬT</v>
      </c>
      <c r="C4196" s="1" t="str">
        <f>IF('📋 MIỂNG TNC'!A172="","","Miểng")</f>
        <v>Miểng</v>
      </c>
      <c r="D4196" s="1" t="str">
        <f>IF('📋 MIỂNG TNC'!A172="","",'📋 MIỂNG TNC'!H172)</f>
        <v>Bộ</v>
      </c>
      <c r="E4196" s="13">
        <f>IF('📋 MIỂNG TNC'!A172="","",'📋 MIỂNG TNC'!I172)</f>
        <v>0</v>
      </c>
      <c r="F4196" s="13">
        <f>IF('📋 MIỂNG TNC'!A172="","",'📋 MIỂNG TNC'!J172)</f>
        <v>0</v>
      </c>
      <c r="G4196" s="13">
        <f>IF('📋 MIỂNG TNC'!A172="","",'📋 MIỂNG TNC'!K172)</f>
        <v>0</v>
      </c>
      <c r="H4196" s="1">
        <f>IF('📋 MIỂNG TNC'!A172="","",'📋 MIỂNG TNC'!L172)</f>
        <v>0</v>
      </c>
      <c r="I4196" s="1">
        <f>IF('📋 MIỂNG TNC'!A172="","",'📋 MIỂNG TNC'!M172)</f>
        <v>0</v>
      </c>
      <c r="J4196" s="1" t="str">
        <f>IF('📋 MIỂNG TNC'!A172="","",'📋 MIỂNG TNC'!D172)</f>
        <v>117.9</v>
      </c>
      <c r="L4196" s="1">
        <f>N(L4195)+IF(AND('🔎 TRA CỨU NHANH'!$C$2&lt;&gt;"",OR(ISNUMBER(SEARCH('🔎 TRA CỨU NHANH'!$C$2,$A4196)),ISNUMBER(SEARCH('🔎 TRA CỨU NHANH'!$C$2,$B4196)))),1,0)</f>
        <v>0</v>
      </c>
      <c r="M4196" s="1" t="str">
        <f t="shared" si="130"/>
        <v/>
      </c>
      <c r="N4196" s="1">
        <f>N(N4195)+IF(AND('💰 BÁO GIÁ'!$C$27&lt;&gt;"",OR(ISNUMBER(SEARCH('💰 BÁO GIÁ'!$C$27,$A4196)),ISNUMBER(SEARCH('💰 BÁO GIÁ'!$C$27,$B4196)))),1,0)</f>
        <v>0</v>
      </c>
      <c r="O4196" s="1" t="str">
        <f t="shared" si="131"/>
        <v/>
      </c>
    </row>
    <row r="4197" customHeight="1" spans="1:15">
      <c r="A4197" s="1" t="str">
        <f>IF('📋 MIỂNG TNC'!A173="","",'📋 MIỂNG TNC'!A173)</f>
        <v>HH072117</v>
      </c>
      <c r="B4197" s="1" t="str">
        <f>IF('📋 MIỂNG TNC'!A173="","",'📋 MIỂNG TNC'!Q173)</f>
        <v>Bạc miểng 6SD1 Cos1 - Taiho</v>
      </c>
      <c r="C4197" s="1" t="str">
        <f>IF('📋 MIỂNG TNC'!A173="","","Miểng")</f>
        <v>Miểng</v>
      </c>
      <c r="D4197" s="1" t="str">
        <f>IF('📋 MIỂNG TNC'!A173="","",'📋 MIỂNG TNC'!H173)</f>
        <v>Bộ</v>
      </c>
      <c r="E4197" s="13">
        <f>IF('📋 MIỂNG TNC'!A173="","",'📋 MIỂNG TNC'!I173)</f>
        <v>0</v>
      </c>
      <c r="F4197" s="13">
        <f>IF('📋 MIỂNG TNC'!A173="","",'📋 MIỂNG TNC'!J173)</f>
        <v>0</v>
      </c>
      <c r="G4197" s="13">
        <f>IF('📋 MIỂNG TNC'!A173="","",'📋 MIỂNG TNC'!K173)</f>
        <v>0</v>
      </c>
      <c r="H4197" s="1">
        <f>IF('📋 MIỂNG TNC'!A173="","",'📋 MIỂNG TNC'!L173)</f>
        <v>0</v>
      </c>
      <c r="I4197" s="1">
        <f>IF('📋 MIỂNG TNC'!A173="","",'📋 MIỂNG TNC'!M173)</f>
        <v>0</v>
      </c>
      <c r="J4197" s="1" t="str">
        <f>IF('📋 MIỂNG TNC'!A173="","",'📋 MIỂNG TNC'!D173)</f>
        <v>117.9</v>
      </c>
      <c r="L4197" s="1">
        <f>N(L4196)+IF(AND('🔎 TRA CỨU NHANH'!$C$2&lt;&gt;"",OR(ISNUMBER(SEARCH('🔎 TRA CỨU NHANH'!$C$2,$A4197)),ISNUMBER(SEARCH('🔎 TRA CỨU NHANH'!$C$2,$B4197)))),1,0)</f>
        <v>0</v>
      </c>
      <c r="M4197" s="1" t="str">
        <f t="shared" si="130"/>
        <v/>
      </c>
      <c r="N4197" s="1">
        <f>N(N4196)+IF(AND('💰 BÁO GIÁ'!$C$27&lt;&gt;"",OR(ISNUMBER(SEARCH('💰 BÁO GIÁ'!$C$27,$A4197)),ISNUMBER(SEARCH('💰 BÁO GIÁ'!$C$27,$B4197)))),1,0)</f>
        <v>0</v>
      </c>
      <c r="O4197" s="1" t="str">
        <f t="shared" si="131"/>
        <v/>
      </c>
    </row>
    <row r="4198" customHeight="1" spans="1:15">
      <c r="A4198" s="1" t="str">
        <f>IF('📋 MIỂNG TNC'!A174="","",'📋 MIỂNG TNC'!A174)</f>
        <v>HH071091</v>
      </c>
      <c r="B4198" s="1" t="str">
        <f>IF('📋 MIỂNG TNC'!A174="","",'📋 MIỂNG TNC'!Q174)</f>
        <v>Bạc miểng Isu 6RB1 (M448K, R4048K) STD Cos0 - DAIDO NHẬT</v>
      </c>
      <c r="C4198" s="1" t="str">
        <f>IF('📋 MIỂNG TNC'!A174="","","Miểng")</f>
        <v>Miểng</v>
      </c>
      <c r="D4198" s="1" t="str">
        <f>IF('📋 MIỂNG TNC'!A174="","",'📋 MIỂNG TNC'!H174)</f>
        <v>Bộ</v>
      </c>
      <c r="E4198" s="13">
        <f>IF('📋 MIỂNG TNC'!A174="","",'📋 MIỂNG TNC'!I174)</f>
        <v>0</v>
      </c>
      <c r="F4198" s="13">
        <f>IF('📋 MIỂNG TNC'!A174="","",'📋 MIỂNG TNC'!J174)</f>
        <v>0</v>
      </c>
      <c r="G4198" s="13">
        <f>IF('📋 MIỂNG TNC'!A174="","",'📋 MIỂNG TNC'!K174)</f>
        <v>0</v>
      </c>
      <c r="H4198" s="1">
        <f>IF('📋 MIỂNG TNC'!A174="","",'📋 MIỂNG TNC'!L174)</f>
        <v>0</v>
      </c>
      <c r="I4198" s="1">
        <f>IF('📋 MIỂNG TNC'!A174="","",'📋 MIỂNG TNC'!M174)</f>
        <v>0</v>
      </c>
      <c r="J4198" s="1" t="str">
        <f>IF('📋 MIỂNG TNC'!A174="","",'📋 MIỂNG TNC'!D174)</f>
        <v>135</v>
      </c>
      <c r="L4198" s="1">
        <f>N(L4197)+IF(AND('🔎 TRA CỨU NHANH'!$C$2&lt;&gt;"",OR(ISNUMBER(SEARCH('🔎 TRA CỨU NHANH'!$C$2,$A4198)),ISNUMBER(SEARCH('🔎 TRA CỨU NHANH'!$C$2,$B4198)))),1,0)</f>
        <v>0</v>
      </c>
      <c r="M4198" s="1" t="str">
        <f t="shared" si="130"/>
        <v/>
      </c>
      <c r="N4198" s="1">
        <f>N(N4197)+IF(AND('💰 BÁO GIÁ'!$C$27&lt;&gt;"",OR(ISNUMBER(SEARCH('💰 BÁO GIÁ'!$C$27,$A4198)),ISNUMBER(SEARCH('💰 BÁO GIÁ'!$C$27,$B4198)))),1,0)</f>
        <v>0</v>
      </c>
      <c r="O4198" s="1" t="str">
        <f t="shared" si="131"/>
        <v/>
      </c>
    </row>
    <row r="4199" customHeight="1" spans="1:15">
      <c r="A4199" s="1" t="str">
        <f>IF('📋 MIỂNG TNC'!A175="","",'📋 MIỂNG TNC'!A175)</f>
        <v>HH082382</v>
      </c>
      <c r="B4199" s="1" t="str">
        <f>IF('📋 MIỂNG TNC'!A175="","",'📋 MIỂNG TNC'!Q175)</f>
        <v>Bạc miểng E120 cos0 - NDC</v>
      </c>
      <c r="C4199" s="1" t="str">
        <f>IF('📋 MIỂNG TNC'!A175="","","Miểng")</f>
        <v>Miểng</v>
      </c>
      <c r="D4199" s="1" t="str">
        <f>IF('📋 MIỂNG TNC'!A175="","",'📋 MIỂNG TNC'!H175)</f>
        <v>Bộ</v>
      </c>
      <c r="E4199" s="13">
        <f>IF('📋 MIỂNG TNC'!A175="","",'📋 MIỂNG TNC'!I175)</f>
        <v>0</v>
      </c>
      <c r="F4199" s="13">
        <f>IF('📋 MIỂNG TNC'!A175="","",'📋 MIỂNG TNC'!J175)</f>
        <v>0</v>
      </c>
      <c r="G4199" s="13">
        <f>IF('📋 MIỂNG TNC'!A175="","",'📋 MIỂNG TNC'!K175)</f>
        <v>0</v>
      </c>
      <c r="H4199" s="1">
        <f>IF('📋 MIỂNG TNC'!A175="","",'📋 MIỂNG TNC'!L175)</f>
        <v>0</v>
      </c>
      <c r="I4199" s="1">
        <f>IF('📋 MIỂNG TNC'!A175="","",'📋 MIỂNG TNC'!M175)</f>
        <v>0</v>
      </c>
      <c r="J4199" s="1" t="str">
        <f>IF('📋 MIỂNG TNC'!A175="","",'📋 MIỂNG TNC'!D175)</f>
        <v>135</v>
      </c>
      <c r="L4199" s="1">
        <f>N(L4198)+IF(AND('🔎 TRA CỨU NHANH'!$C$2&lt;&gt;"",OR(ISNUMBER(SEARCH('🔎 TRA CỨU NHANH'!$C$2,$A4199)),ISNUMBER(SEARCH('🔎 TRA CỨU NHANH'!$C$2,$B4199)))),1,0)</f>
        <v>0</v>
      </c>
      <c r="M4199" s="1" t="str">
        <f t="shared" si="130"/>
        <v/>
      </c>
      <c r="N4199" s="1">
        <f>N(N4198)+IF(AND('💰 BÁO GIÁ'!$C$27&lt;&gt;"",OR(ISNUMBER(SEARCH('💰 BÁO GIÁ'!$C$27,$A4199)),ISNUMBER(SEARCH('💰 BÁO GIÁ'!$C$27,$B4199)))),1,0)</f>
        <v>0</v>
      </c>
      <c r="O4199" s="1" t="str">
        <f t="shared" si="131"/>
        <v/>
      </c>
    </row>
    <row r="4200" customHeight="1" spans="1:15">
      <c r="A4200" s="1" t="str">
        <f>IF('📋 MIỂNG TNC'!A176="","",'📋 MIỂNG TNC'!A176)</f>
        <v>HH071093</v>
      </c>
      <c r="B4200" s="1" t="str">
        <f>IF('📋 MIỂNG TNC'!A176="","",'📋 MIỂNG TNC'!Q176)</f>
        <v>Bạc miểng 6RB1 Cos2 - DaiDo Nhật</v>
      </c>
      <c r="C4200" s="1" t="str">
        <f>IF('📋 MIỂNG TNC'!A176="","","Miểng")</f>
        <v>Miểng</v>
      </c>
      <c r="D4200" s="1" t="str">
        <f>IF('📋 MIỂNG TNC'!A176="","",'📋 MIỂNG TNC'!H176)</f>
        <v>Bộ</v>
      </c>
      <c r="E4200" s="13">
        <f>IF('📋 MIỂNG TNC'!A176="","",'📋 MIỂNG TNC'!I176)</f>
        <v>0</v>
      </c>
      <c r="F4200" s="13">
        <f>IF('📋 MIỂNG TNC'!A176="","",'📋 MIỂNG TNC'!J176)</f>
        <v>0</v>
      </c>
      <c r="G4200" s="13">
        <f>IF('📋 MIỂNG TNC'!A176="","",'📋 MIỂNG TNC'!K176)</f>
        <v>0</v>
      </c>
      <c r="H4200" s="1">
        <f>IF('📋 MIỂNG TNC'!A176="","",'📋 MIỂNG TNC'!L176)</f>
        <v>0</v>
      </c>
      <c r="I4200" s="1">
        <f>IF('📋 MIỂNG TNC'!A176="","",'📋 MIỂNG TNC'!M176)</f>
        <v>0</v>
      </c>
      <c r="J4200" s="1" t="str">
        <f>IF('📋 MIỂNG TNC'!A176="","",'📋 MIỂNG TNC'!D176)</f>
        <v>135</v>
      </c>
      <c r="L4200" s="1">
        <f>N(L4199)+IF(AND('🔎 TRA CỨU NHANH'!$C$2&lt;&gt;"",OR(ISNUMBER(SEARCH('🔎 TRA CỨU NHANH'!$C$2,$A4200)),ISNUMBER(SEARCH('🔎 TRA CỨU NHANH'!$C$2,$B4200)))),1,0)</f>
        <v>0</v>
      </c>
      <c r="M4200" s="1" t="str">
        <f t="shared" si="130"/>
        <v/>
      </c>
      <c r="N4200" s="1">
        <f>N(N4199)+IF(AND('💰 BÁO GIÁ'!$C$27&lt;&gt;"",OR(ISNUMBER(SEARCH('💰 BÁO GIÁ'!$C$27,$A4200)),ISNUMBER(SEARCH('💰 BÁO GIÁ'!$C$27,$B4200)))),1,0)</f>
        <v>0</v>
      </c>
      <c r="O4200" s="1" t="str">
        <f t="shared" si="131"/>
        <v/>
      </c>
    </row>
    <row r="4201" customHeight="1" spans="1:15">
      <c r="A4201" s="1" t="str">
        <f>IF('📋 MIỂNG TNC'!A177="","",'📋 MIỂNG TNC'!A177)</f>
        <v>HH071443</v>
      </c>
      <c r="B4201" s="1" t="str">
        <f>IF('📋 MIỂNG TNC'!A177="","",'📋 MIỂNG TNC'!Q177)</f>
        <v>Bạc miểng 6RB1 Cos4 - NDC</v>
      </c>
      <c r="C4201" s="1" t="str">
        <f>IF('📋 MIỂNG TNC'!A177="","","Miểng")</f>
        <v>Miểng</v>
      </c>
      <c r="D4201" s="1" t="str">
        <f>IF('📋 MIỂNG TNC'!A177="","",'📋 MIỂNG TNC'!H177)</f>
        <v>Bộ</v>
      </c>
      <c r="E4201" s="13">
        <f>IF('📋 MIỂNG TNC'!A177="","",'📋 MIỂNG TNC'!I177)</f>
        <v>0</v>
      </c>
      <c r="F4201" s="13">
        <f>IF('📋 MIỂNG TNC'!A177="","",'📋 MIỂNG TNC'!J177)</f>
        <v>0</v>
      </c>
      <c r="G4201" s="13">
        <f>IF('📋 MIỂNG TNC'!A177="","",'📋 MIỂNG TNC'!K177)</f>
        <v>0</v>
      </c>
      <c r="H4201" s="1">
        <f>IF('📋 MIỂNG TNC'!A177="","",'📋 MIỂNG TNC'!L177)</f>
        <v>0</v>
      </c>
      <c r="I4201" s="1">
        <f>IF('📋 MIỂNG TNC'!A177="","",'📋 MIỂNG TNC'!M177)</f>
        <v>0</v>
      </c>
      <c r="J4201" s="1" t="str">
        <f>IF('📋 MIỂNG TNC'!A177="","",'📋 MIỂNG TNC'!D177)</f>
        <v>135</v>
      </c>
      <c r="L4201" s="1">
        <f>N(L4200)+IF(AND('🔎 TRA CỨU NHANH'!$C$2&lt;&gt;"",OR(ISNUMBER(SEARCH('🔎 TRA CỨU NHANH'!$C$2,$A4201)),ISNUMBER(SEARCH('🔎 TRA CỨU NHANH'!$C$2,$B4201)))),1,0)</f>
        <v>0</v>
      </c>
      <c r="M4201" s="1" t="str">
        <f t="shared" si="130"/>
        <v/>
      </c>
      <c r="N4201" s="1">
        <f>N(N4200)+IF(AND('💰 BÁO GIÁ'!$C$27&lt;&gt;"",OR(ISNUMBER(SEARCH('💰 BÁO GIÁ'!$C$27,$A4201)),ISNUMBER(SEARCH('💰 BÁO GIÁ'!$C$27,$B4201)))),1,0)</f>
        <v>0</v>
      </c>
      <c r="O4201" s="1" t="str">
        <f t="shared" si="131"/>
        <v/>
      </c>
    </row>
    <row r="4202" customHeight="1" spans="1:15">
      <c r="A4202" s="1" t="str">
        <f>IF('📋 MIỂNG TNC'!A178="","",'📋 MIỂNG TNC'!A178)</f>
        <v>HH082273</v>
      </c>
      <c r="B4202" s="1" t="str">
        <f>IF('📋 MIỂNG TNC'!A178="","",'📋 MIỂNG TNC'!Q178)</f>
        <v>Bạc miểng 6WG1/ 6WF1/ 6WA1 (M4050K + R4050K) cos0 - DAIDO NHẬT</v>
      </c>
      <c r="C4202" s="1" t="str">
        <f>IF('📋 MIỂNG TNC'!A178="","","Miểng")</f>
        <v>Miểng</v>
      </c>
      <c r="D4202" s="1" t="str">
        <f>IF('📋 MIỂNG TNC'!A178="","",'📋 MIỂNG TNC'!H178)</f>
        <v>Bộ</v>
      </c>
      <c r="E4202" s="13">
        <f>IF('📋 MIỂNG TNC'!A178="","",'📋 MIỂNG TNC'!I178)</f>
        <v>0</v>
      </c>
      <c r="F4202" s="13">
        <f>IF('📋 MIỂNG TNC'!A178="","",'📋 MIỂNG TNC'!J178)</f>
        <v>0</v>
      </c>
      <c r="G4202" s="13">
        <f>IF('📋 MIỂNG TNC'!A178="","",'📋 MIỂNG TNC'!K178)</f>
        <v>0</v>
      </c>
      <c r="H4202" s="1">
        <f>IF('📋 MIỂNG TNC'!A178="","",'📋 MIỂNG TNC'!L178)</f>
        <v>0</v>
      </c>
      <c r="I4202" s="1">
        <f>IF('📋 MIỂNG TNC'!A178="","",'📋 MIỂNG TNC'!M178)</f>
        <v>0</v>
      </c>
      <c r="J4202" s="1" t="str">
        <f>IF('📋 MIỂNG TNC'!A178="","",'📋 MIỂNG TNC'!D178)</f>
        <v>147</v>
      </c>
      <c r="L4202" s="1">
        <f>N(L4201)+IF(AND('🔎 TRA CỨU NHANH'!$C$2&lt;&gt;"",OR(ISNUMBER(SEARCH('🔎 TRA CỨU NHANH'!$C$2,$A4202)),ISNUMBER(SEARCH('🔎 TRA CỨU NHANH'!$C$2,$B4202)))),1,0)</f>
        <v>0</v>
      </c>
      <c r="M4202" s="1" t="str">
        <f t="shared" si="130"/>
        <v/>
      </c>
      <c r="N4202" s="1">
        <f>N(N4201)+IF(AND('💰 BÁO GIÁ'!$C$27&lt;&gt;"",OR(ISNUMBER(SEARCH('💰 BÁO GIÁ'!$C$27,$A4202)),ISNUMBER(SEARCH('💰 BÁO GIÁ'!$C$27,$B4202)))),1,0)</f>
        <v>0</v>
      </c>
      <c r="O4202" s="1" t="str">
        <f t="shared" si="131"/>
        <v/>
      </c>
    </row>
    <row r="4203" customHeight="1" spans="1:15">
      <c r="A4203" s="1" t="str">
        <f>IF('📋 MIỂNG TNC'!A179="","",'📋 MIỂNG TNC'!A179)</f>
        <v>HH082274</v>
      </c>
      <c r="B4203" s="1" t="str">
        <f>IF('📋 MIỂNG TNC'!A179="","",'📋 MIỂNG TNC'!Q179)</f>
        <v>Bạc miểng 6WG1/ 6WF1/ 6WA1 (M4050K + R4050K) cos1 - DAIDO NHẬT</v>
      </c>
      <c r="C4203" s="1" t="str">
        <f>IF('📋 MIỂNG TNC'!A179="","","Miểng")</f>
        <v>Miểng</v>
      </c>
      <c r="D4203" s="1" t="str">
        <f>IF('📋 MIỂNG TNC'!A179="","",'📋 MIỂNG TNC'!H179)</f>
        <v>Bộ</v>
      </c>
      <c r="E4203" s="13">
        <f>IF('📋 MIỂNG TNC'!A179="","",'📋 MIỂNG TNC'!I179)</f>
        <v>0</v>
      </c>
      <c r="F4203" s="13">
        <f>IF('📋 MIỂNG TNC'!A179="","",'📋 MIỂNG TNC'!J179)</f>
        <v>0</v>
      </c>
      <c r="G4203" s="13">
        <f>IF('📋 MIỂNG TNC'!A179="","",'📋 MIỂNG TNC'!K179)</f>
        <v>0</v>
      </c>
      <c r="H4203" s="1">
        <f>IF('📋 MIỂNG TNC'!A179="","",'📋 MIỂNG TNC'!L179)</f>
        <v>0</v>
      </c>
      <c r="I4203" s="1">
        <f>IF('📋 MIỂNG TNC'!A179="","",'📋 MIỂNG TNC'!M179)</f>
        <v>0</v>
      </c>
      <c r="J4203" s="1" t="str">
        <f>IF('📋 MIỂNG TNC'!A179="","",'📋 MIỂNG TNC'!D179)</f>
        <v>147</v>
      </c>
      <c r="L4203" s="1">
        <f>N(L4202)+IF(AND('🔎 TRA CỨU NHANH'!$C$2&lt;&gt;"",OR(ISNUMBER(SEARCH('🔎 TRA CỨU NHANH'!$C$2,$A4203)),ISNUMBER(SEARCH('🔎 TRA CỨU NHANH'!$C$2,$B4203)))),1,0)</f>
        <v>0</v>
      </c>
      <c r="M4203" s="1" t="str">
        <f t="shared" si="130"/>
        <v/>
      </c>
      <c r="N4203" s="1">
        <f>N(N4202)+IF(AND('💰 BÁO GIÁ'!$C$27&lt;&gt;"",OR(ISNUMBER(SEARCH('💰 BÁO GIÁ'!$C$27,$A4203)),ISNUMBER(SEARCH('💰 BÁO GIÁ'!$C$27,$B4203)))),1,0)</f>
        <v>0</v>
      </c>
      <c r="O4203" s="1" t="str">
        <f t="shared" si="131"/>
        <v/>
      </c>
    </row>
    <row r="4204" customHeight="1" spans="1:15">
      <c r="A4204" s="1" t="str">
        <f>IF('📋 MIỂNG TNC'!A180="","",'📋 MIỂNG TNC'!A180)</f>
        <v>HH082275</v>
      </c>
      <c r="B4204" s="1" t="str">
        <f>IF('📋 MIỂNG TNC'!A180="","",'📋 MIỂNG TNC'!Q180)</f>
        <v>Bạc miểng 6WG1/ 6WF1/ 6WA1 (M4050K + R4050K) cos2 - DAIDO NHẬT</v>
      </c>
      <c r="C4204" s="1" t="str">
        <f>IF('📋 MIỂNG TNC'!A180="","","Miểng")</f>
        <v>Miểng</v>
      </c>
      <c r="D4204" s="1" t="str">
        <f>IF('📋 MIỂNG TNC'!A180="","",'📋 MIỂNG TNC'!H180)</f>
        <v>Bộ</v>
      </c>
      <c r="E4204" s="13">
        <f>IF('📋 MIỂNG TNC'!A180="","",'📋 MIỂNG TNC'!I180)</f>
        <v>0</v>
      </c>
      <c r="F4204" s="13">
        <f>IF('📋 MIỂNG TNC'!A180="","",'📋 MIỂNG TNC'!J180)</f>
        <v>0</v>
      </c>
      <c r="G4204" s="13">
        <f>IF('📋 MIỂNG TNC'!A180="","",'📋 MIỂNG TNC'!K180)</f>
        <v>0</v>
      </c>
      <c r="H4204" s="1">
        <f>IF('📋 MIỂNG TNC'!A180="","",'📋 MIỂNG TNC'!L180)</f>
        <v>0</v>
      </c>
      <c r="I4204" s="1">
        <f>IF('📋 MIỂNG TNC'!A180="","",'📋 MIỂNG TNC'!M180)</f>
        <v>0</v>
      </c>
      <c r="J4204" s="1" t="str">
        <f>IF('📋 MIỂNG TNC'!A180="","",'📋 MIỂNG TNC'!D180)</f>
        <v>147</v>
      </c>
      <c r="L4204" s="1">
        <f>N(L4203)+IF(AND('🔎 TRA CỨU NHANH'!$C$2&lt;&gt;"",OR(ISNUMBER(SEARCH('🔎 TRA CỨU NHANH'!$C$2,$A4204)),ISNUMBER(SEARCH('🔎 TRA CỨU NHANH'!$C$2,$B4204)))),1,0)</f>
        <v>0</v>
      </c>
      <c r="M4204" s="1" t="str">
        <f t="shared" si="130"/>
        <v/>
      </c>
      <c r="N4204" s="1">
        <f>N(N4203)+IF(AND('💰 BÁO GIÁ'!$C$27&lt;&gt;"",OR(ISNUMBER(SEARCH('💰 BÁO GIÁ'!$C$27,$A4204)),ISNUMBER(SEARCH('💰 BÁO GIÁ'!$C$27,$B4204)))),1,0)</f>
        <v>0</v>
      </c>
      <c r="O4204" s="1" t="str">
        <f t="shared" si="131"/>
        <v/>
      </c>
    </row>
    <row r="4205" customHeight="1" spans="1:15">
      <c r="A4205" s="1" t="str">
        <f>IF('📋 MIỂNG TNC'!A181="","",'📋 MIỂNG TNC'!A181)</f>
        <v/>
      </c>
      <c r="B4205" s="1" t="str">
        <f>IF('📋 MIỂNG TNC'!A181="","",'📋 MIỂNG TNC'!Q181)</f>
        <v/>
      </c>
      <c r="C4205" s="1" t="str">
        <f>IF('📋 MIỂNG TNC'!A181="","","Miểng")</f>
        <v/>
      </c>
      <c r="D4205" s="1" t="str">
        <f>IF('📋 MIỂNG TNC'!A181="","",'📋 MIỂNG TNC'!H181)</f>
        <v/>
      </c>
      <c r="E4205" s="1" t="str">
        <f>IF('📋 MIỂNG TNC'!A181="","",'📋 MIỂNG TNC'!I181)</f>
        <v/>
      </c>
      <c r="F4205" s="1" t="str">
        <f>IF('📋 MIỂNG TNC'!A181="","",'📋 MIỂNG TNC'!J181)</f>
        <v/>
      </c>
      <c r="G4205" s="1" t="str">
        <f>IF('📋 MIỂNG TNC'!A181="","",'📋 MIỂNG TNC'!K181)</f>
        <v/>
      </c>
      <c r="H4205" s="1" t="str">
        <f>IF('📋 MIỂNG TNC'!A181="","",'📋 MIỂNG TNC'!L181)</f>
        <v/>
      </c>
      <c r="I4205" s="1" t="str">
        <f>IF('📋 MIỂNG TNC'!A181="","",'📋 MIỂNG TNC'!M181)</f>
        <v/>
      </c>
      <c r="J4205" s="1" t="str">
        <f>IF('📋 MIỂNG TNC'!A181="","",'📋 MIỂNG TNC'!D181)</f>
        <v/>
      </c>
      <c r="L4205" s="1">
        <f>N(L4204)+IF(AND('🔎 TRA CỨU NHANH'!$C$2&lt;&gt;"",OR(ISNUMBER(SEARCH('🔎 TRA CỨU NHANH'!$C$2,$A4205)),ISNUMBER(SEARCH('🔎 TRA CỨU NHANH'!$C$2,$B4205)))),1,0)</f>
        <v>0</v>
      </c>
      <c r="M4205" s="1" t="str">
        <f t="shared" si="130"/>
        <v/>
      </c>
      <c r="N4205" s="1">
        <f>N(N4204)+IF(AND('💰 BÁO GIÁ'!$C$27&lt;&gt;"",OR(ISNUMBER(SEARCH('💰 BÁO GIÁ'!$C$27,$A4205)),ISNUMBER(SEARCH('💰 BÁO GIÁ'!$C$27,$B4205)))),1,0)</f>
        <v>0</v>
      </c>
      <c r="O4205" s="1" t="str">
        <f t="shared" si="131"/>
        <v/>
      </c>
    </row>
    <row r="4206" customHeight="1" spans="1:15">
      <c r="A4206" s="1" t="str">
        <f>IF('📋 MIỂNG TNC'!A182="","",'📋 MIỂNG TNC'!A182)</f>
        <v>HH079314</v>
      </c>
      <c r="B4206" s="1" t="str">
        <f>IF('📋 MIỂNG TNC'!A182="","",'📋 MIỂNG TNC'!Q182)</f>
        <v>Bạc miểng XA, XB/ K2700 Cos0 - TAIHO</v>
      </c>
      <c r="C4206" s="1" t="str">
        <f>IF('📋 MIỂNG TNC'!A182="","","Miểng")</f>
        <v>Miểng</v>
      </c>
      <c r="D4206" s="1" t="str">
        <f>IF('📋 MIỂNG TNC'!A182="","",'📋 MIỂNG TNC'!H182)</f>
        <v>Bộ</v>
      </c>
      <c r="E4206" s="13">
        <f>IF('📋 MIỂNG TNC'!A182="","",'📋 MIỂNG TNC'!I182)</f>
        <v>0</v>
      </c>
      <c r="F4206" s="13">
        <f>IF('📋 MIỂNG TNC'!A182="","",'📋 MIỂNG TNC'!J182)</f>
        <v>0</v>
      </c>
      <c r="G4206" s="13">
        <f>IF('📋 MIỂNG TNC'!A182="","",'📋 MIỂNG TNC'!K182)</f>
        <v>0</v>
      </c>
      <c r="H4206" s="1">
        <f>IF('📋 MIỂNG TNC'!A182="","",'📋 MIỂNG TNC'!L182)</f>
        <v>0</v>
      </c>
      <c r="I4206" s="1">
        <f>IF('📋 MIỂNG TNC'!A182="","",'📋 MIỂNG TNC'!M182)</f>
        <v>0</v>
      </c>
      <c r="J4206" s="1" t="str">
        <f>IF('📋 MIỂNG TNC'!A182="","",'📋 MIỂNG TNC'!D182)</f>
        <v>92</v>
      </c>
      <c r="L4206" s="1">
        <f>N(L4205)+IF(AND('🔎 TRA CỨU NHANH'!$C$2&lt;&gt;"",OR(ISNUMBER(SEARCH('🔎 TRA CỨU NHANH'!$C$2,$A4206)),ISNUMBER(SEARCH('🔎 TRA CỨU NHANH'!$C$2,$B4206)))),1,0)</f>
        <v>0</v>
      </c>
      <c r="M4206" s="1" t="str">
        <f t="shared" si="130"/>
        <v/>
      </c>
      <c r="N4206" s="1">
        <f>N(N4205)+IF(AND('💰 BÁO GIÁ'!$C$27&lt;&gt;"",OR(ISNUMBER(SEARCH('💰 BÁO GIÁ'!$C$27,$A4206)),ISNUMBER(SEARCH('💰 BÁO GIÁ'!$C$27,$B4206)))),1,0)</f>
        <v>0</v>
      </c>
      <c r="O4206" s="1" t="str">
        <f t="shared" si="131"/>
        <v/>
      </c>
    </row>
    <row r="4207" customHeight="1" spans="1:15">
      <c r="A4207" s="1" t="str">
        <f>IF('📋 MIỂNG TNC'!A183="","",'📋 MIỂNG TNC'!A183)</f>
        <v>HH076705</v>
      </c>
      <c r="B4207" s="1" t="str">
        <f>IF('📋 MIỂNG TNC'!A183="","",'📋 MIỂNG TNC'!Q183)</f>
        <v>Bạc miểng JS/S2/K2400 Cos0 - Taiho</v>
      </c>
      <c r="C4207" s="1" t="str">
        <f>IF('📋 MIỂNG TNC'!A183="","","Miểng")</f>
        <v>Miểng</v>
      </c>
      <c r="D4207" s="1" t="str">
        <f>IF('📋 MIỂNG TNC'!A183="","",'📋 MIỂNG TNC'!H183)</f>
        <v>Bộ</v>
      </c>
      <c r="E4207" s="13">
        <f>IF('📋 MIỂNG TNC'!A183="","",'📋 MIỂNG TNC'!I183)</f>
        <v>0</v>
      </c>
      <c r="F4207" s="13">
        <f>IF('📋 MIỂNG TNC'!A183="","",'📋 MIỂNG TNC'!J183)</f>
        <v>0</v>
      </c>
      <c r="G4207" s="13">
        <f>IF('📋 MIỂNG TNC'!A183="","",'📋 MIỂNG TNC'!K183)</f>
        <v>0</v>
      </c>
      <c r="H4207" s="1">
        <f>IF('📋 MIỂNG TNC'!A183="","",'📋 MIỂNG TNC'!L183)</f>
        <v>0</v>
      </c>
      <c r="I4207" s="1">
        <f>IF('📋 MIỂNG TNC'!A183="","",'📋 MIỂNG TNC'!M183)</f>
        <v>0</v>
      </c>
      <c r="J4207" s="1" t="str">
        <f>IF('📋 MIỂNG TNC'!A183="","",'📋 MIỂNG TNC'!D183)</f>
        <v>92</v>
      </c>
      <c r="L4207" s="1">
        <f>N(L4206)+IF(AND('🔎 TRA CỨU NHANH'!$C$2&lt;&gt;"",OR(ISNUMBER(SEARCH('🔎 TRA CỨU NHANH'!$C$2,$A4207)),ISNUMBER(SEARCH('🔎 TRA CỨU NHANH'!$C$2,$B4207)))),1,0)</f>
        <v>0</v>
      </c>
      <c r="M4207" s="1" t="str">
        <f t="shared" si="130"/>
        <v/>
      </c>
      <c r="N4207" s="1">
        <f>N(N4206)+IF(AND('💰 BÁO GIÁ'!$C$27&lt;&gt;"",OR(ISNUMBER(SEARCH('💰 BÁO GIÁ'!$C$27,$A4207)),ISNUMBER(SEARCH('💰 BÁO GIÁ'!$C$27,$B4207)))),1,0)</f>
        <v>0</v>
      </c>
      <c r="O4207" s="1" t="str">
        <f t="shared" si="131"/>
        <v/>
      </c>
    </row>
    <row r="4208" customHeight="1" spans="1:15">
      <c r="A4208" s="1" t="str">
        <f>IF('📋 MIỂNG TNC'!A184="","",'📋 MIỂNG TNC'!A184)</f>
        <v>HH076976</v>
      </c>
      <c r="B4208" s="1" t="str">
        <f>IF('📋 MIỂNG TNC'!A184="","",'📋 MIỂNG TNC'!Q184)</f>
        <v>Bạc miểng JS/S2/K2400 Cos1 - TAIHO</v>
      </c>
      <c r="C4208" s="1" t="str">
        <f>IF('📋 MIỂNG TNC'!A184="","","Miểng")</f>
        <v>Miểng</v>
      </c>
      <c r="D4208" s="1" t="str">
        <f>IF('📋 MIỂNG TNC'!A184="","",'📋 MIỂNG TNC'!H184)</f>
        <v>Bộ</v>
      </c>
      <c r="E4208" s="13">
        <f>IF('📋 MIỂNG TNC'!A184="","",'📋 MIỂNG TNC'!I184)</f>
        <v>0</v>
      </c>
      <c r="F4208" s="13">
        <f>IF('📋 MIỂNG TNC'!A184="","",'📋 MIỂNG TNC'!J184)</f>
        <v>0</v>
      </c>
      <c r="G4208" s="13">
        <f>IF('📋 MIỂNG TNC'!A184="","",'📋 MIỂNG TNC'!K184)</f>
        <v>0</v>
      </c>
      <c r="H4208" s="1">
        <f>IF('📋 MIỂNG TNC'!A184="","",'📋 MIỂNG TNC'!L184)</f>
        <v>0</v>
      </c>
      <c r="I4208" s="1">
        <f>IF('📋 MIỂNG TNC'!A184="","",'📋 MIỂNG TNC'!M184)</f>
        <v>0</v>
      </c>
      <c r="J4208" s="1" t="str">
        <f>IF('📋 MIỂNG TNC'!A184="","",'📋 MIỂNG TNC'!D184)</f>
        <v>92</v>
      </c>
      <c r="L4208" s="1">
        <f>N(L4207)+IF(AND('🔎 TRA CỨU NHANH'!$C$2&lt;&gt;"",OR(ISNUMBER(SEARCH('🔎 TRA CỨU NHANH'!$C$2,$A4208)),ISNUMBER(SEARCH('🔎 TRA CỨU NHANH'!$C$2,$B4208)))),1,0)</f>
        <v>0</v>
      </c>
      <c r="M4208" s="1" t="str">
        <f t="shared" si="130"/>
        <v/>
      </c>
      <c r="N4208" s="1">
        <f>N(N4207)+IF(AND('💰 BÁO GIÁ'!$C$27&lt;&gt;"",OR(ISNUMBER(SEARCH('💰 BÁO GIÁ'!$C$27,$A4208)),ISNUMBER(SEARCH('💰 BÁO GIÁ'!$C$27,$B4208)))),1,0)</f>
        <v>0</v>
      </c>
      <c r="O4208" s="1" t="str">
        <f t="shared" si="131"/>
        <v/>
      </c>
    </row>
    <row r="4209" customHeight="1" spans="1:15">
      <c r="A4209" s="1" t="str">
        <f>IF('📋 MIỂNG TNC'!A185="","",'📋 MIỂNG TNC'!A185)</f>
        <v>HH071081</v>
      </c>
      <c r="B4209" s="1" t="str">
        <f>IF('📋 MIỂNG TNC'!A185="","",'📋 MIỂNG TNC'!Q185)</f>
        <v>Bạc miểng XA, XB/ K2700 Cos2 - DaiDo Nhật</v>
      </c>
      <c r="C4209" s="1" t="str">
        <f>IF('📋 MIỂNG TNC'!A185="","","Miểng")</f>
        <v>Miểng</v>
      </c>
      <c r="D4209" s="1" t="str">
        <f>IF('📋 MIỂNG TNC'!A185="","",'📋 MIỂNG TNC'!H185)</f>
        <v>Bộ</v>
      </c>
      <c r="E4209" s="13">
        <f>IF('📋 MIỂNG TNC'!A185="","",'📋 MIỂNG TNC'!I185)</f>
        <v>0</v>
      </c>
      <c r="F4209" s="13">
        <f>IF('📋 MIỂNG TNC'!A185="","",'📋 MIỂNG TNC'!J185)</f>
        <v>0</v>
      </c>
      <c r="G4209" s="13">
        <f>IF('📋 MIỂNG TNC'!A185="","",'📋 MIỂNG TNC'!K185)</f>
        <v>0</v>
      </c>
      <c r="H4209" s="1">
        <f>IF('📋 MIỂNG TNC'!A185="","",'📋 MIỂNG TNC'!L185)</f>
        <v>0</v>
      </c>
      <c r="I4209" s="1">
        <f>IF('📋 MIỂNG TNC'!A185="","",'📋 MIỂNG TNC'!M185)</f>
        <v>0</v>
      </c>
      <c r="J4209" s="1" t="str">
        <f>IF('📋 MIỂNG TNC'!A185="","",'📋 MIỂNG TNC'!D185)</f>
        <v>92</v>
      </c>
      <c r="L4209" s="1">
        <f>N(L4208)+IF(AND('🔎 TRA CỨU NHANH'!$C$2&lt;&gt;"",OR(ISNUMBER(SEARCH('🔎 TRA CỨU NHANH'!$C$2,$A4209)),ISNUMBER(SEARCH('🔎 TRA CỨU NHANH'!$C$2,$B4209)))),1,0)</f>
        <v>0</v>
      </c>
      <c r="M4209" s="1" t="str">
        <f t="shared" si="130"/>
        <v/>
      </c>
      <c r="N4209" s="1">
        <f>N(N4208)+IF(AND('💰 BÁO GIÁ'!$C$27&lt;&gt;"",OR(ISNUMBER(SEARCH('💰 BÁO GIÁ'!$C$27,$A4209)),ISNUMBER(SEARCH('💰 BÁO GIÁ'!$C$27,$B4209)))),1,0)</f>
        <v>0</v>
      </c>
      <c r="O4209" s="1" t="str">
        <f t="shared" si="131"/>
        <v/>
      </c>
    </row>
    <row r="4210" customHeight="1" spans="1:15">
      <c r="A4210" s="1" t="str">
        <f>IF('📋 MIỂNG TNC'!A186="","",'📋 MIỂNG TNC'!A186)</f>
        <v>HH071317</v>
      </c>
      <c r="B4210" s="1" t="str">
        <f>IF('📋 MIỂNG TNC'!A186="","",'📋 MIỂNG TNC'!Q186)</f>
        <v>Bạc miểng JS/S2/K2400 Cos4 - TaiHo</v>
      </c>
      <c r="C4210" s="1" t="str">
        <f>IF('📋 MIỂNG TNC'!A186="","","Miểng")</f>
        <v>Miểng</v>
      </c>
      <c r="D4210" s="1" t="str">
        <f>IF('📋 MIỂNG TNC'!A186="","",'📋 MIỂNG TNC'!H186)</f>
        <v>Bộ</v>
      </c>
      <c r="E4210" s="13">
        <f>IF('📋 MIỂNG TNC'!A186="","",'📋 MIỂNG TNC'!I186)</f>
        <v>0</v>
      </c>
      <c r="F4210" s="13">
        <f>IF('📋 MIỂNG TNC'!A186="","",'📋 MIỂNG TNC'!J186)</f>
        <v>0</v>
      </c>
      <c r="G4210" s="13">
        <f>IF('📋 MIỂNG TNC'!A186="","",'📋 MIỂNG TNC'!K186)</f>
        <v>0</v>
      </c>
      <c r="H4210" s="1">
        <f>IF('📋 MIỂNG TNC'!A186="","",'📋 MIỂNG TNC'!L186)</f>
        <v>0</v>
      </c>
      <c r="I4210" s="1">
        <f>IF('📋 MIỂNG TNC'!A186="","",'📋 MIỂNG TNC'!M186)</f>
        <v>0</v>
      </c>
      <c r="J4210" s="1" t="str">
        <f>IF('📋 MIỂNG TNC'!A186="","",'📋 MIỂNG TNC'!D186)</f>
        <v>92</v>
      </c>
      <c r="L4210" s="1">
        <f>N(L4209)+IF(AND('🔎 TRA CỨU NHANH'!$C$2&lt;&gt;"",OR(ISNUMBER(SEARCH('🔎 TRA CỨU NHANH'!$C$2,$A4210)),ISNUMBER(SEARCH('🔎 TRA CỨU NHANH'!$C$2,$B4210)))),1,0)</f>
        <v>0</v>
      </c>
      <c r="M4210" s="1" t="str">
        <f t="shared" si="130"/>
        <v/>
      </c>
      <c r="N4210" s="1">
        <f>N(N4209)+IF(AND('💰 BÁO GIÁ'!$C$27&lt;&gt;"",OR(ISNUMBER(SEARCH('💰 BÁO GIÁ'!$C$27,$A4210)),ISNUMBER(SEARCH('💰 BÁO GIÁ'!$C$27,$B4210)))),1,0)</f>
        <v>0</v>
      </c>
      <c r="O4210" s="1" t="str">
        <f t="shared" si="131"/>
        <v/>
      </c>
    </row>
    <row r="4211" customHeight="1" spans="1:15">
      <c r="A4211" s="1" t="str">
        <f>IF('📋 MIỂNG TNC'!A187="","",'📋 MIỂNG TNC'!A187)</f>
        <v>HH076971</v>
      </c>
      <c r="B4211" s="1" t="str">
        <f>IF('📋 MIỂNG TNC'!A187="","",'📋 MIỂNG TNC'!Q187)</f>
        <v>Bạc miểng HA/SL/SH/K3500/K3600 Cos0 - Taiho</v>
      </c>
      <c r="C4211" s="1" t="str">
        <f>IF('📋 MIỂNG TNC'!A187="","","Miểng")</f>
        <v>Miểng</v>
      </c>
      <c r="D4211" s="1" t="str">
        <f>IF('📋 MIỂNG TNC'!A187="","",'📋 MIỂNG TNC'!H187)</f>
        <v>Bộ</v>
      </c>
      <c r="E4211" s="1">
        <f>IF('📋 MIỂNG TNC'!A187="","",'📋 MIỂNG TNC'!I187)</f>
        <v>0</v>
      </c>
      <c r="F4211" s="1">
        <f>IF('📋 MIỂNG TNC'!A187="","",'📋 MIỂNG TNC'!J187)</f>
        <v>0</v>
      </c>
      <c r="G4211" s="1">
        <f>IF('📋 MIỂNG TNC'!A187="","",'📋 MIỂNG TNC'!K187)</f>
        <v>0</v>
      </c>
      <c r="H4211" s="1">
        <f>IF('📋 MIỂNG TNC'!A187="","",'📋 MIỂNG TNC'!L187)</f>
        <v>0</v>
      </c>
      <c r="I4211" s="1">
        <f>IF('📋 MIỂNG TNC'!A187="","",'📋 MIỂNG TNC'!M187)</f>
        <v>0</v>
      </c>
      <c r="J4211" s="1" t="str">
        <f>IF('📋 MIỂNG TNC'!A187="","",'📋 MIỂNG TNC'!D187)</f>
        <v>100</v>
      </c>
      <c r="L4211" s="1">
        <f>N(L4210)+IF(AND('🔎 TRA CỨU NHANH'!$C$2&lt;&gt;"",OR(ISNUMBER(SEARCH('🔎 TRA CỨU NHANH'!$C$2,$A4211)),ISNUMBER(SEARCH('🔎 TRA CỨU NHANH'!$C$2,$B4211)))),1,0)</f>
        <v>0</v>
      </c>
      <c r="M4211" s="1" t="str">
        <f t="shared" si="130"/>
        <v/>
      </c>
      <c r="N4211" s="1">
        <f>N(N4210)+IF(AND('💰 BÁO GIÁ'!$C$27&lt;&gt;"",OR(ISNUMBER(SEARCH('💰 BÁO GIÁ'!$C$27,$A4211)),ISNUMBER(SEARCH('💰 BÁO GIÁ'!$C$27,$B4211)))),1,0)</f>
        <v>0</v>
      </c>
      <c r="O4211" s="1" t="str">
        <f t="shared" si="131"/>
        <v/>
      </c>
    </row>
    <row r="4212" customHeight="1" spans="1:15">
      <c r="A4212" s="1" t="str">
        <f>IF('📋 MIỂNG TNC'!A188="","",'📋 MIỂNG TNC'!A188)</f>
        <v>HH076924</v>
      </c>
      <c r="B4212" s="1" t="str">
        <f>IF('📋 MIỂNG TNC'!A188="","",'📋 MIỂNG TNC'!Q188)</f>
        <v>Bạc miểng HA/SL/SH/K3500/K3600 Cos1 - Taiho</v>
      </c>
      <c r="C4212" s="1" t="str">
        <f>IF('📋 MIỂNG TNC'!A188="","","Miểng")</f>
        <v>Miểng</v>
      </c>
      <c r="D4212" s="1" t="str">
        <f>IF('📋 MIỂNG TNC'!A188="","",'📋 MIỂNG TNC'!H188)</f>
        <v>Bộ</v>
      </c>
      <c r="E4212" s="13">
        <f>IF('📋 MIỂNG TNC'!A188="","",'📋 MIỂNG TNC'!I188)</f>
        <v>0</v>
      </c>
      <c r="F4212" s="13">
        <f>IF('📋 MIỂNG TNC'!A188="","",'📋 MIỂNG TNC'!J188)</f>
        <v>0</v>
      </c>
      <c r="G4212" s="13">
        <f>IF('📋 MIỂNG TNC'!A188="","",'📋 MIỂNG TNC'!K188)</f>
        <v>0</v>
      </c>
      <c r="H4212" s="1">
        <f>IF('📋 MIỂNG TNC'!A188="","",'📋 MIỂNG TNC'!L188)</f>
        <v>0</v>
      </c>
      <c r="I4212" s="1">
        <f>IF('📋 MIỂNG TNC'!A188="","",'📋 MIỂNG TNC'!M188)</f>
        <v>0</v>
      </c>
      <c r="J4212" s="1" t="str">
        <f>IF('📋 MIỂNG TNC'!A188="","",'📋 MIỂNG TNC'!D188)</f>
        <v>100</v>
      </c>
      <c r="L4212" s="1">
        <f>N(L4211)+IF(AND('🔎 TRA CỨU NHANH'!$C$2&lt;&gt;"",OR(ISNUMBER(SEARCH('🔎 TRA CỨU NHANH'!$C$2,$A4212)),ISNUMBER(SEARCH('🔎 TRA CỨU NHANH'!$C$2,$B4212)))),1,0)</f>
        <v>0</v>
      </c>
      <c r="M4212" s="1" t="str">
        <f t="shared" si="130"/>
        <v/>
      </c>
      <c r="N4212" s="1">
        <f>N(N4211)+IF(AND('💰 BÁO GIÁ'!$C$27&lt;&gt;"",OR(ISNUMBER(SEARCH('💰 BÁO GIÁ'!$C$27,$A4212)),ISNUMBER(SEARCH('💰 BÁO GIÁ'!$C$27,$B4212)))),1,0)</f>
        <v>0</v>
      </c>
      <c r="O4212" s="1" t="str">
        <f t="shared" si="131"/>
        <v/>
      </c>
    </row>
    <row r="4213" customHeight="1" spans="1:15">
      <c r="A4213" s="1" t="str">
        <f>IF('📋 MIỂNG TNC'!A189="","",'📋 MIỂNG TNC'!A189)</f>
        <v>HH076927</v>
      </c>
      <c r="B4213" s="1" t="str">
        <f>IF('📋 MIỂNG TNC'!A189="","",'📋 MIỂNG TNC'!Q189)</f>
        <v>Bạc miểng HA/SL/SH/ K3500/K3600 Cos2 - Taiho</v>
      </c>
      <c r="C4213" s="1" t="str">
        <f>IF('📋 MIỂNG TNC'!A189="","","Miểng")</f>
        <v>Miểng</v>
      </c>
      <c r="D4213" s="1" t="str">
        <f>IF('📋 MIỂNG TNC'!A189="","",'📋 MIỂNG TNC'!H189)</f>
        <v>Bộ</v>
      </c>
      <c r="E4213" s="13">
        <f>IF('📋 MIỂNG TNC'!A189="","",'📋 MIỂNG TNC'!I189)</f>
        <v>0</v>
      </c>
      <c r="F4213" s="13">
        <f>IF('📋 MIỂNG TNC'!A189="","",'📋 MIỂNG TNC'!J189)</f>
        <v>0</v>
      </c>
      <c r="G4213" s="13">
        <f>IF('📋 MIỂNG TNC'!A189="","",'📋 MIỂNG TNC'!K189)</f>
        <v>0</v>
      </c>
      <c r="H4213" s="1">
        <f>IF('📋 MIỂNG TNC'!A189="","",'📋 MIỂNG TNC'!L189)</f>
        <v>0</v>
      </c>
      <c r="I4213" s="1">
        <f>IF('📋 MIỂNG TNC'!A189="","",'📋 MIỂNG TNC'!M189)</f>
        <v>0</v>
      </c>
      <c r="J4213" s="1" t="str">
        <f>IF('📋 MIỂNG TNC'!A189="","",'📋 MIỂNG TNC'!D189)</f>
        <v>100</v>
      </c>
      <c r="L4213" s="1">
        <f>N(L4212)+IF(AND('🔎 TRA CỨU NHANH'!$C$2&lt;&gt;"",OR(ISNUMBER(SEARCH('🔎 TRA CỨU NHANH'!$C$2,$A4213)),ISNUMBER(SEARCH('🔎 TRA CỨU NHANH'!$C$2,$B4213)))),1,0)</f>
        <v>0</v>
      </c>
      <c r="M4213" s="1" t="str">
        <f t="shared" si="130"/>
        <v/>
      </c>
      <c r="N4213" s="1">
        <f>N(N4212)+IF(AND('💰 BÁO GIÁ'!$C$27&lt;&gt;"",OR(ISNUMBER(SEARCH('💰 BÁO GIÁ'!$C$27,$A4213)),ISNUMBER(SEARCH('💰 BÁO GIÁ'!$C$27,$B4213)))),1,0)</f>
        <v>0</v>
      </c>
      <c r="O4213" s="1" t="str">
        <f t="shared" si="131"/>
        <v/>
      </c>
    </row>
    <row r="4214" customHeight="1" spans="1:15">
      <c r="A4214" s="1" t="str">
        <f>IF('📋 MIỂNG TNC'!A190="","",'📋 MIỂNG TNC'!A190)</f>
        <v>HH078049</v>
      </c>
      <c r="B4214" s="1" t="str">
        <f>IF('📋 MIỂNG TNC'!A190="","",'📋 MIỂNG TNC'!Q190)</f>
        <v>Bạc miểng HA/SL/SH/ K3500/K3600 Cos4 - Taiho</v>
      </c>
      <c r="C4214" s="1" t="str">
        <f>IF('📋 MIỂNG TNC'!A190="","","Miểng")</f>
        <v>Miểng</v>
      </c>
      <c r="D4214" s="1" t="str">
        <f>IF('📋 MIỂNG TNC'!A190="","",'📋 MIỂNG TNC'!H190)</f>
        <v>Bộ</v>
      </c>
      <c r="E4214" s="13">
        <f>IF('📋 MIỂNG TNC'!A190="","",'📋 MIỂNG TNC'!I190)</f>
        <v>0</v>
      </c>
      <c r="F4214" s="13">
        <f>IF('📋 MIỂNG TNC'!A190="","",'📋 MIỂNG TNC'!J190)</f>
        <v>0</v>
      </c>
      <c r="G4214" s="13">
        <f>IF('📋 MIỂNG TNC'!A190="","",'📋 MIỂNG TNC'!K190)</f>
        <v>0</v>
      </c>
      <c r="H4214" s="1">
        <f>IF('📋 MIỂNG TNC'!A190="","",'📋 MIỂNG TNC'!L190)</f>
        <v>0</v>
      </c>
      <c r="I4214" s="1">
        <f>IF('📋 MIỂNG TNC'!A190="","",'📋 MIỂNG TNC'!M190)</f>
        <v>0</v>
      </c>
      <c r="J4214" s="1" t="str">
        <f>IF('📋 MIỂNG TNC'!A190="","",'📋 MIỂNG TNC'!D190)</f>
        <v>100</v>
      </c>
      <c r="L4214" s="1">
        <f>N(L4213)+IF(AND('🔎 TRA CỨU NHANH'!$C$2&lt;&gt;"",OR(ISNUMBER(SEARCH('🔎 TRA CỨU NHANH'!$C$2,$A4214)),ISNUMBER(SEARCH('🔎 TRA CỨU NHANH'!$C$2,$B4214)))),1,0)</f>
        <v>0</v>
      </c>
      <c r="M4214" s="1" t="str">
        <f t="shared" si="130"/>
        <v/>
      </c>
      <c r="N4214" s="1">
        <f>N(N4213)+IF(AND('💰 BÁO GIÁ'!$C$27&lt;&gt;"",OR(ISNUMBER(SEARCH('💰 BÁO GIÁ'!$C$27,$A4214)),ISNUMBER(SEARCH('💰 BÁO GIÁ'!$C$27,$B4214)))),1,0)</f>
        <v>0</v>
      </c>
      <c r="O4214" s="1" t="str">
        <f t="shared" si="131"/>
        <v/>
      </c>
    </row>
    <row r="4215" customHeight="1" spans="1:15">
      <c r="A4215" s="1" t="str">
        <f>IF('📋 MIỂNG TNC'!A191="","",'📋 MIỂNG TNC'!A191)</f>
        <v/>
      </c>
      <c r="B4215" s="1" t="str">
        <f>IF('📋 MIỂNG TNC'!A191="","",'📋 MIỂNG TNC'!Q191)</f>
        <v/>
      </c>
      <c r="C4215" s="1" t="str">
        <f>IF('📋 MIỂNG TNC'!A191="","","Miểng")</f>
        <v/>
      </c>
      <c r="D4215" s="1" t="str">
        <f>IF('📋 MIỂNG TNC'!A191="","",'📋 MIỂNG TNC'!H191)</f>
        <v/>
      </c>
      <c r="E4215" s="1" t="str">
        <f>IF('📋 MIỂNG TNC'!A191="","",'📋 MIỂNG TNC'!I191)</f>
        <v/>
      </c>
      <c r="F4215" s="1" t="str">
        <f>IF('📋 MIỂNG TNC'!A191="","",'📋 MIỂNG TNC'!J191)</f>
        <v/>
      </c>
      <c r="G4215" s="1" t="str">
        <f>IF('📋 MIỂNG TNC'!A191="","",'📋 MIỂNG TNC'!K191)</f>
        <v/>
      </c>
      <c r="H4215" s="1" t="str">
        <f>IF('📋 MIỂNG TNC'!A191="","",'📋 MIỂNG TNC'!L191)</f>
        <v/>
      </c>
      <c r="I4215" s="1" t="str">
        <f>IF('📋 MIỂNG TNC'!A191="","",'📋 MIỂNG TNC'!M191)</f>
        <v/>
      </c>
      <c r="J4215" s="1" t="str">
        <f>IF('📋 MIỂNG TNC'!A191="","",'📋 MIỂNG TNC'!D191)</f>
        <v/>
      </c>
      <c r="L4215" s="1">
        <f>N(L4214)+IF(AND('🔎 TRA CỨU NHANH'!$C$2&lt;&gt;"",OR(ISNUMBER(SEARCH('🔎 TRA CỨU NHANH'!$C$2,$A4215)),ISNUMBER(SEARCH('🔎 TRA CỨU NHANH'!$C$2,$B4215)))),1,0)</f>
        <v>0</v>
      </c>
      <c r="M4215" s="1" t="str">
        <f t="shared" si="130"/>
        <v/>
      </c>
      <c r="N4215" s="1">
        <f>N(N4214)+IF(AND('💰 BÁO GIÁ'!$C$27&lt;&gt;"",OR(ISNUMBER(SEARCH('💰 BÁO GIÁ'!$C$27,$A4215)),ISNUMBER(SEARCH('💰 BÁO GIÁ'!$C$27,$B4215)))),1,0)</f>
        <v>0</v>
      </c>
      <c r="O4215" s="1" t="str">
        <f t="shared" si="131"/>
        <v/>
      </c>
    </row>
    <row r="4216" customHeight="1" spans="1:15">
      <c r="A4216" s="1" t="str">
        <f>IF('📋 MIỂNG TNC'!A192="","",'📋 MIỂNG TNC'!A192)</f>
        <v>HH075866</v>
      </c>
      <c r="B4216" s="1" t="str">
        <f>IF('📋 MIỂNG TNC'!A192="","",'📋 MIỂNG TNC'!Q192)</f>
        <v>Bạc miểng 4D95/S4D95 Cos0- NDC</v>
      </c>
      <c r="C4216" s="1" t="str">
        <f>IF('📋 MIỂNG TNC'!A192="","","Miểng")</f>
        <v>Miểng</v>
      </c>
      <c r="D4216" s="1" t="str">
        <f>IF('📋 MIỂNG TNC'!A192="","",'📋 MIỂNG TNC'!H192)</f>
        <v>Bộ</v>
      </c>
      <c r="E4216" s="13">
        <f>IF('📋 MIỂNG TNC'!A192="","",'📋 MIỂNG TNC'!I192)</f>
        <v>0</v>
      </c>
      <c r="F4216" s="13">
        <f>IF('📋 MIỂNG TNC'!A192="","",'📋 MIỂNG TNC'!J192)</f>
        <v>0</v>
      </c>
      <c r="G4216" s="13">
        <f>IF('📋 MIỂNG TNC'!A192="","",'📋 MIỂNG TNC'!K192)</f>
        <v>0</v>
      </c>
      <c r="H4216" s="1">
        <f>IF('📋 MIỂNG TNC'!A192="","",'📋 MIỂNG TNC'!L192)</f>
        <v>0</v>
      </c>
      <c r="I4216" s="1">
        <f>IF('📋 MIỂNG TNC'!A192="","",'📋 MIỂNG TNC'!M192)</f>
        <v>0</v>
      </c>
      <c r="J4216" s="1" t="str">
        <f>IF('📋 MIỂNG TNC'!A192="","",'📋 MIỂNG TNC'!D192)</f>
        <v>95</v>
      </c>
      <c r="L4216" s="1">
        <f>N(L4215)+IF(AND('🔎 TRA CỨU NHANH'!$C$2&lt;&gt;"",OR(ISNUMBER(SEARCH('🔎 TRA CỨU NHANH'!$C$2,$A4216)),ISNUMBER(SEARCH('🔎 TRA CỨU NHANH'!$C$2,$B4216)))),1,0)</f>
        <v>0</v>
      </c>
      <c r="M4216" s="1" t="str">
        <f t="shared" si="130"/>
        <v/>
      </c>
      <c r="N4216" s="1">
        <f>N(N4215)+IF(AND('💰 BÁO GIÁ'!$C$27&lt;&gt;"",OR(ISNUMBER(SEARCH('💰 BÁO GIÁ'!$C$27,$A4216)),ISNUMBER(SEARCH('💰 BÁO GIÁ'!$C$27,$B4216)))),1,0)</f>
        <v>0</v>
      </c>
      <c r="O4216" s="1" t="str">
        <f t="shared" si="131"/>
        <v/>
      </c>
    </row>
    <row r="4217" customHeight="1" spans="1:15">
      <c r="A4217" s="1" t="str">
        <f>IF('📋 MIỂNG TNC'!A193="","",'📋 MIỂNG TNC'!A193)</f>
        <v>HH084026</v>
      </c>
      <c r="B4217" s="1" t="str">
        <f>IF('📋 MIỂNG TNC'!A193="","",'📋 MIỂNG TNC'!Q193)</f>
        <v>Bạc miểng Komatsu 4D95/ S4D95, STD Cos0 - (DAIDO) CN</v>
      </c>
      <c r="C4217" s="1" t="str">
        <f>IF('📋 MIỂNG TNC'!A193="","","Miểng")</f>
        <v>Miểng</v>
      </c>
      <c r="D4217" s="1" t="str">
        <f>IF('📋 MIỂNG TNC'!A193="","",'📋 MIỂNG TNC'!H193)</f>
        <v>Bộ</v>
      </c>
      <c r="E4217" s="13">
        <f>IF('📋 MIỂNG TNC'!A193="","",'📋 MIỂNG TNC'!I193)</f>
        <v>0</v>
      </c>
      <c r="F4217" s="13">
        <f>IF('📋 MIỂNG TNC'!A193="","",'📋 MIỂNG TNC'!J193)</f>
        <v>0</v>
      </c>
      <c r="G4217" s="13">
        <f>IF('📋 MIỂNG TNC'!A193="","",'📋 MIỂNG TNC'!K193)</f>
        <v>0</v>
      </c>
      <c r="H4217" s="1">
        <f>IF('📋 MIỂNG TNC'!A193="","",'📋 MIỂNG TNC'!L193)</f>
        <v>0</v>
      </c>
      <c r="I4217" s="1">
        <f>IF('📋 MIỂNG TNC'!A193="","",'📋 MIỂNG TNC'!M193)</f>
        <v>0</v>
      </c>
      <c r="J4217" s="1" t="str">
        <f>IF('📋 MIỂNG TNC'!A193="","",'📋 MIỂNG TNC'!D193)</f>
        <v>95</v>
      </c>
      <c r="L4217" s="1">
        <f>N(L4216)+IF(AND('🔎 TRA CỨU NHANH'!$C$2&lt;&gt;"",OR(ISNUMBER(SEARCH('🔎 TRA CỨU NHANH'!$C$2,$A4217)),ISNUMBER(SEARCH('🔎 TRA CỨU NHANH'!$C$2,$B4217)))),1,0)</f>
        <v>0</v>
      </c>
      <c r="M4217" s="1" t="str">
        <f t="shared" si="130"/>
        <v/>
      </c>
      <c r="N4217" s="1">
        <f>N(N4216)+IF(AND('💰 BÁO GIÁ'!$C$27&lt;&gt;"",OR(ISNUMBER(SEARCH('💰 BÁO GIÁ'!$C$27,$A4217)),ISNUMBER(SEARCH('💰 BÁO GIÁ'!$C$27,$B4217)))),1,0)</f>
        <v>0</v>
      </c>
      <c r="O4217" s="1" t="str">
        <f t="shared" si="131"/>
        <v/>
      </c>
    </row>
    <row r="4218" customHeight="1" spans="1:15">
      <c r="A4218" s="1" t="str">
        <f>IF('📋 MIỂNG TNC'!A194="","",'📋 MIỂNG TNC'!A194)</f>
        <v>HH076414</v>
      </c>
      <c r="B4218" s="1" t="str">
        <f>IF('📋 MIỂNG TNC'!A194="","",'📋 MIỂNG TNC'!Q194)</f>
        <v>Miểng baze 4D95/S4D95 (M408H) Cos0 - TAIHO</v>
      </c>
      <c r="C4218" s="1" t="str">
        <f>IF('📋 MIỂNG TNC'!A194="","","Miểng")</f>
        <v>Miểng</v>
      </c>
      <c r="D4218" s="1" t="str">
        <f>IF('📋 MIỂNG TNC'!A194="","",'📋 MIỂNG TNC'!H194)</f>
        <v>Bộ</v>
      </c>
      <c r="E4218" s="13">
        <f>IF('📋 MIỂNG TNC'!A194="","",'📋 MIỂNG TNC'!I194)</f>
        <v>0</v>
      </c>
      <c r="F4218" s="13">
        <f>IF('📋 MIỂNG TNC'!A194="","",'📋 MIỂNG TNC'!J194)</f>
        <v>0</v>
      </c>
      <c r="G4218" s="13">
        <f>IF('📋 MIỂNG TNC'!A194="","",'📋 MIỂNG TNC'!K194)</f>
        <v>0</v>
      </c>
      <c r="H4218" s="1">
        <f>IF('📋 MIỂNG TNC'!A194="","",'📋 MIỂNG TNC'!L194)</f>
        <v>0</v>
      </c>
      <c r="I4218" s="1">
        <f>IF('📋 MIỂNG TNC'!A194="","",'📋 MIỂNG TNC'!M194)</f>
        <v>0</v>
      </c>
      <c r="J4218" s="1" t="str">
        <f>IF('📋 MIỂNG TNC'!A194="","",'📋 MIỂNG TNC'!D194)</f>
        <v>95</v>
      </c>
      <c r="L4218" s="1">
        <f>N(L4217)+IF(AND('🔎 TRA CỨU NHANH'!$C$2&lt;&gt;"",OR(ISNUMBER(SEARCH('🔎 TRA CỨU NHANH'!$C$2,$A4218)),ISNUMBER(SEARCH('🔎 TRA CỨU NHANH'!$C$2,$B4218)))),1,0)</f>
        <v>0</v>
      </c>
      <c r="M4218" s="1" t="str">
        <f t="shared" si="130"/>
        <v/>
      </c>
      <c r="N4218" s="1">
        <f>N(N4217)+IF(AND('💰 BÁO GIÁ'!$C$27&lt;&gt;"",OR(ISNUMBER(SEARCH('💰 BÁO GIÁ'!$C$27,$A4218)),ISNUMBER(SEARCH('💰 BÁO GIÁ'!$C$27,$B4218)))),1,0)</f>
        <v>0</v>
      </c>
      <c r="O4218" s="1" t="str">
        <f t="shared" si="131"/>
        <v/>
      </c>
    </row>
    <row r="4219" customHeight="1" spans="1:15">
      <c r="A4219" s="1" t="str">
        <f>IF('📋 MIỂNG TNC'!A195="","",'📋 MIỂNG TNC'!A195)</f>
        <v>HH076592</v>
      </c>
      <c r="B4219" s="1" t="str">
        <f>IF('📋 MIỂNG TNC'!A195="","",'📋 MIỂNG TNC'!Q195)</f>
        <v>Miểng baze 4D95/S4D95 Cos0 - CS IVECO</v>
      </c>
      <c r="C4219" s="1" t="str">
        <f>IF('📋 MIỂNG TNC'!A195="","","Miểng")</f>
        <v>Miểng</v>
      </c>
      <c r="D4219" s="1" t="str">
        <f>IF('📋 MIỂNG TNC'!A195="","",'📋 MIỂNG TNC'!H195)</f>
        <v>Bộ</v>
      </c>
      <c r="E4219" s="13">
        <f>IF('📋 MIỂNG TNC'!A195="","",'📋 MIỂNG TNC'!I195)</f>
        <v>0</v>
      </c>
      <c r="F4219" s="13">
        <f>IF('📋 MIỂNG TNC'!A195="","",'📋 MIỂNG TNC'!J195)</f>
        <v>0</v>
      </c>
      <c r="G4219" s="13">
        <f>IF('📋 MIỂNG TNC'!A195="","",'📋 MIỂNG TNC'!K195)</f>
        <v>0</v>
      </c>
      <c r="H4219" s="1">
        <f>IF('📋 MIỂNG TNC'!A195="","",'📋 MIỂNG TNC'!L195)</f>
        <v>0</v>
      </c>
      <c r="I4219" s="1">
        <f>IF('📋 MIỂNG TNC'!A195="","",'📋 MIỂNG TNC'!M195)</f>
        <v>0</v>
      </c>
      <c r="J4219" s="1" t="str">
        <f>IF('📋 MIỂNG TNC'!A195="","",'📋 MIỂNG TNC'!D195)</f>
        <v>95</v>
      </c>
      <c r="L4219" s="1">
        <f>N(L4218)+IF(AND('🔎 TRA CỨU NHANH'!$C$2&lt;&gt;"",OR(ISNUMBER(SEARCH('🔎 TRA CỨU NHANH'!$C$2,$A4219)),ISNUMBER(SEARCH('🔎 TRA CỨU NHANH'!$C$2,$B4219)))),1,0)</f>
        <v>0</v>
      </c>
      <c r="M4219" s="1" t="str">
        <f t="shared" si="130"/>
        <v/>
      </c>
      <c r="N4219" s="1">
        <f>N(N4218)+IF(AND('💰 BÁO GIÁ'!$C$27&lt;&gt;"",OR(ISNUMBER(SEARCH('💰 BÁO GIÁ'!$C$27,$A4219)),ISNUMBER(SEARCH('💰 BÁO GIÁ'!$C$27,$B4219)))),1,0)</f>
        <v>0</v>
      </c>
      <c r="O4219" s="1" t="str">
        <f t="shared" si="131"/>
        <v/>
      </c>
    </row>
    <row r="4220" customHeight="1" spans="1:15">
      <c r="A4220" s="1" t="str">
        <f>IF('📋 MIỂNG TNC'!A196="","",'📋 MIỂNG TNC'!A196)</f>
        <v>HH076415</v>
      </c>
      <c r="B4220" s="1" t="str">
        <f>IF('📋 MIỂNG TNC'!A196="","",'📋 MIỂNG TNC'!Q196)</f>
        <v>Miểng dên 4D95/S4D95 (R408H) Cos0 - TAIHO</v>
      </c>
      <c r="C4220" s="1" t="str">
        <f>IF('📋 MIỂNG TNC'!A196="","","Miểng")</f>
        <v>Miểng</v>
      </c>
      <c r="D4220" s="1" t="str">
        <f>IF('📋 MIỂNG TNC'!A196="","",'📋 MIỂNG TNC'!H196)</f>
        <v>Bộ</v>
      </c>
      <c r="E4220" s="13">
        <f>IF('📋 MIỂNG TNC'!A196="","",'📋 MIỂNG TNC'!I196)</f>
        <v>0</v>
      </c>
      <c r="F4220" s="13">
        <f>IF('📋 MIỂNG TNC'!A196="","",'📋 MIỂNG TNC'!J196)</f>
        <v>0</v>
      </c>
      <c r="G4220" s="13">
        <f>IF('📋 MIỂNG TNC'!A196="","",'📋 MIỂNG TNC'!K196)</f>
        <v>0</v>
      </c>
      <c r="H4220" s="1">
        <f>IF('📋 MIỂNG TNC'!A196="","",'📋 MIỂNG TNC'!L196)</f>
        <v>0</v>
      </c>
      <c r="I4220" s="1">
        <f>IF('📋 MIỂNG TNC'!A196="","",'📋 MIỂNG TNC'!M196)</f>
        <v>0</v>
      </c>
      <c r="J4220" s="1" t="str">
        <f>IF('📋 MIỂNG TNC'!A196="","",'📋 MIỂNG TNC'!D196)</f>
        <v>95</v>
      </c>
      <c r="L4220" s="1">
        <f>N(L4219)+IF(AND('🔎 TRA CỨU NHANH'!$C$2&lt;&gt;"",OR(ISNUMBER(SEARCH('🔎 TRA CỨU NHANH'!$C$2,$A4220)),ISNUMBER(SEARCH('🔎 TRA CỨU NHANH'!$C$2,$B4220)))),1,0)</f>
        <v>0</v>
      </c>
      <c r="M4220" s="1" t="str">
        <f t="shared" si="130"/>
        <v/>
      </c>
      <c r="N4220" s="1">
        <f>N(N4219)+IF(AND('💰 BÁO GIÁ'!$C$27&lt;&gt;"",OR(ISNUMBER(SEARCH('💰 BÁO GIÁ'!$C$27,$A4220)),ISNUMBER(SEARCH('💰 BÁO GIÁ'!$C$27,$B4220)))),1,0)</f>
        <v>0</v>
      </c>
      <c r="O4220" s="1" t="str">
        <f t="shared" si="131"/>
        <v/>
      </c>
    </row>
    <row r="4221" customHeight="1" spans="1:15">
      <c r="A4221" s="1" t="str">
        <f>IF('📋 MIỂNG TNC'!A197="","",'📋 MIỂNG TNC'!A197)</f>
        <v>HH076594</v>
      </c>
      <c r="B4221" s="1" t="str">
        <f>IF('📋 MIỂNG TNC'!A197="","",'📋 MIỂNG TNC'!Q197)</f>
        <v>Miểng dên 4D95/S4D95 Cos0 - CS IVECO</v>
      </c>
      <c r="C4221" s="1" t="str">
        <f>IF('📋 MIỂNG TNC'!A197="","","Miểng")</f>
        <v>Miểng</v>
      </c>
      <c r="D4221" s="1" t="str">
        <f>IF('📋 MIỂNG TNC'!A197="","",'📋 MIỂNG TNC'!H197)</f>
        <v>Bộ</v>
      </c>
      <c r="E4221" s="13">
        <f>IF('📋 MIỂNG TNC'!A197="","",'📋 MIỂNG TNC'!I197)</f>
        <v>0</v>
      </c>
      <c r="F4221" s="13">
        <f>IF('📋 MIỂNG TNC'!A197="","",'📋 MIỂNG TNC'!J197)</f>
        <v>0</v>
      </c>
      <c r="G4221" s="13">
        <f>IF('📋 MIỂNG TNC'!A197="","",'📋 MIỂNG TNC'!K197)</f>
        <v>0</v>
      </c>
      <c r="H4221" s="1">
        <f>IF('📋 MIỂNG TNC'!A197="","",'📋 MIỂNG TNC'!L197)</f>
        <v>0</v>
      </c>
      <c r="I4221" s="1">
        <f>IF('📋 MIỂNG TNC'!A197="","",'📋 MIỂNG TNC'!M197)</f>
        <v>0</v>
      </c>
      <c r="J4221" s="1" t="str">
        <f>IF('📋 MIỂNG TNC'!A197="","",'📋 MIỂNG TNC'!D197)</f>
        <v>95</v>
      </c>
      <c r="L4221" s="1">
        <f>N(L4220)+IF(AND('🔎 TRA CỨU NHANH'!$C$2&lt;&gt;"",OR(ISNUMBER(SEARCH('🔎 TRA CỨU NHANH'!$C$2,$A4221)),ISNUMBER(SEARCH('🔎 TRA CỨU NHANH'!$C$2,$B4221)))),1,0)</f>
        <v>0</v>
      </c>
      <c r="M4221" s="1" t="str">
        <f t="shared" si="130"/>
        <v/>
      </c>
      <c r="N4221" s="1">
        <f>N(N4220)+IF(AND('💰 BÁO GIÁ'!$C$27&lt;&gt;"",OR(ISNUMBER(SEARCH('💰 BÁO GIÁ'!$C$27,$A4221)),ISNUMBER(SEARCH('💰 BÁO GIÁ'!$C$27,$B4221)))),1,0)</f>
        <v>0</v>
      </c>
      <c r="O4221" s="1" t="str">
        <f t="shared" si="131"/>
        <v/>
      </c>
    </row>
    <row r="4222" customHeight="1" spans="1:15">
      <c r="A4222" s="1" t="str">
        <f>IF('📋 MIỂNG TNC'!A198="","",'📋 MIỂNG TNC'!A198)</f>
        <v>HH076596</v>
      </c>
      <c r="B4222" s="1" t="str">
        <f>IF('📋 MIỂNG TNC'!A198="","",'📋 MIỂNG TNC'!Q198)</f>
        <v>Miểng baze 6D95/S6D95 Cos0 - CS IVECO</v>
      </c>
      <c r="C4222" s="1" t="str">
        <f>IF('📋 MIỂNG TNC'!A198="","","Miểng")</f>
        <v>Miểng</v>
      </c>
      <c r="D4222" s="1" t="str">
        <f>IF('📋 MIỂNG TNC'!A198="","",'📋 MIỂNG TNC'!H198)</f>
        <v>Bộ</v>
      </c>
      <c r="E4222" s="13">
        <f>IF('📋 MIỂNG TNC'!A198="","",'📋 MIỂNG TNC'!I198)</f>
        <v>0</v>
      </c>
      <c r="F4222" s="13">
        <f>IF('📋 MIỂNG TNC'!A198="","",'📋 MIỂNG TNC'!J198)</f>
        <v>0</v>
      </c>
      <c r="G4222" s="13">
        <f>IF('📋 MIỂNG TNC'!A198="","",'📋 MIỂNG TNC'!K198)</f>
        <v>0</v>
      </c>
      <c r="H4222" s="1">
        <f>IF('📋 MIỂNG TNC'!A198="","",'📋 MIỂNG TNC'!L198)</f>
        <v>0</v>
      </c>
      <c r="I4222" s="1">
        <f>IF('📋 MIỂNG TNC'!A198="","",'📋 MIỂNG TNC'!M198)</f>
        <v>0</v>
      </c>
      <c r="J4222" s="1" t="str">
        <f>IF('📋 MIỂNG TNC'!A198="","",'📋 MIỂNG TNC'!D198)</f>
        <v>95</v>
      </c>
      <c r="L4222" s="1">
        <f>N(L4221)+IF(AND('🔎 TRA CỨU NHANH'!$C$2&lt;&gt;"",OR(ISNUMBER(SEARCH('🔎 TRA CỨU NHANH'!$C$2,$A4222)),ISNUMBER(SEARCH('🔎 TRA CỨU NHANH'!$C$2,$B4222)))),1,0)</f>
        <v>0</v>
      </c>
      <c r="M4222" s="1" t="str">
        <f t="shared" si="130"/>
        <v/>
      </c>
      <c r="N4222" s="1">
        <f>N(N4221)+IF(AND('💰 BÁO GIÁ'!$C$27&lt;&gt;"",OR(ISNUMBER(SEARCH('💰 BÁO GIÁ'!$C$27,$A4222)),ISNUMBER(SEARCH('💰 BÁO GIÁ'!$C$27,$B4222)))),1,0)</f>
        <v>0</v>
      </c>
      <c r="O4222" s="1" t="str">
        <f t="shared" si="131"/>
        <v/>
      </c>
    </row>
    <row r="4223" customHeight="1" spans="1:15">
      <c r="A4223" s="1" t="str">
        <f>IF('📋 MIỂNG TNC'!A199="","",'📋 MIỂNG TNC'!A199)</f>
        <v>HH075930</v>
      </c>
      <c r="B4223" s="1" t="str">
        <f>IF('📋 MIỂNG TNC'!A199="","",'📋 MIỂNG TNC'!Q199)</f>
        <v>Miểng baze 6D95/S6D95 Cos0 - MAHLE 6204-21-8100</v>
      </c>
      <c r="C4223" s="1" t="str">
        <f>IF('📋 MIỂNG TNC'!A199="","","Miểng")</f>
        <v>Miểng</v>
      </c>
      <c r="D4223" s="1" t="str">
        <f>IF('📋 MIỂNG TNC'!A199="","",'📋 MIỂNG TNC'!H199)</f>
        <v>Bộ</v>
      </c>
      <c r="E4223" s="13">
        <f>IF('📋 MIỂNG TNC'!A199="","",'📋 MIỂNG TNC'!I199)</f>
        <v>0</v>
      </c>
      <c r="F4223" s="13">
        <f>IF('📋 MIỂNG TNC'!A199="","",'📋 MIỂNG TNC'!J199)</f>
        <v>0</v>
      </c>
      <c r="G4223" s="13">
        <f>IF('📋 MIỂNG TNC'!A199="","",'📋 MIỂNG TNC'!K199)</f>
        <v>0</v>
      </c>
      <c r="H4223" s="1">
        <f>IF('📋 MIỂNG TNC'!A199="","",'📋 MIỂNG TNC'!L199)</f>
        <v>0</v>
      </c>
      <c r="I4223" s="1">
        <f>IF('📋 MIỂNG TNC'!A199="","",'📋 MIỂNG TNC'!M199)</f>
        <v>0</v>
      </c>
      <c r="J4223" s="1" t="str">
        <f>IF('📋 MIỂNG TNC'!A199="","",'📋 MIỂNG TNC'!D199)</f>
        <v>95</v>
      </c>
      <c r="L4223" s="1">
        <f>N(L4222)+IF(AND('🔎 TRA CỨU NHANH'!$C$2&lt;&gt;"",OR(ISNUMBER(SEARCH('🔎 TRA CỨU NHANH'!$C$2,$A4223)),ISNUMBER(SEARCH('🔎 TRA CỨU NHANH'!$C$2,$B4223)))),1,0)</f>
        <v>0</v>
      </c>
      <c r="M4223" s="1" t="str">
        <f t="shared" si="130"/>
        <v/>
      </c>
      <c r="N4223" s="1">
        <f>N(N4222)+IF(AND('💰 BÁO GIÁ'!$C$27&lt;&gt;"",OR(ISNUMBER(SEARCH('💰 BÁO GIÁ'!$C$27,$A4223)),ISNUMBER(SEARCH('💰 BÁO GIÁ'!$C$27,$B4223)))),1,0)</f>
        <v>0</v>
      </c>
      <c r="O4223" s="1" t="str">
        <f t="shared" si="131"/>
        <v/>
      </c>
    </row>
    <row r="4224" customHeight="1" spans="1:15">
      <c r="A4224" s="1" t="str">
        <f>IF('📋 MIỂNG TNC'!A200="","",'📋 MIỂNG TNC'!A200)</f>
        <v>HH076598</v>
      </c>
      <c r="B4224" s="1" t="str">
        <f>IF('📋 MIỂNG TNC'!A200="","",'📋 MIỂNG TNC'!Q200)</f>
        <v>Miểng dên 6D95/S6D95 Cos0 - CS IVECO</v>
      </c>
      <c r="C4224" s="1" t="str">
        <f>IF('📋 MIỂNG TNC'!A200="","","Miểng")</f>
        <v>Miểng</v>
      </c>
      <c r="D4224" s="1" t="str">
        <f>IF('📋 MIỂNG TNC'!A200="","",'📋 MIỂNG TNC'!H200)</f>
        <v>Bộ</v>
      </c>
      <c r="E4224" s="13">
        <f>IF('📋 MIỂNG TNC'!A200="","",'📋 MIỂNG TNC'!I200)</f>
        <v>0</v>
      </c>
      <c r="F4224" s="13">
        <f>IF('📋 MIỂNG TNC'!A200="","",'📋 MIỂNG TNC'!J200)</f>
        <v>0</v>
      </c>
      <c r="G4224" s="13">
        <f>IF('📋 MIỂNG TNC'!A200="","",'📋 MIỂNG TNC'!K200)</f>
        <v>0</v>
      </c>
      <c r="H4224" s="1">
        <f>IF('📋 MIỂNG TNC'!A200="","",'📋 MIỂNG TNC'!L200)</f>
        <v>0</v>
      </c>
      <c r="I4224" s="1">
        <f>IF('📋 MIỂNG TNC'!A200="","",'📋 MIỂNG TNC'!M200)</f>
        <v>0</v>
      </c>
      <c r="J4224" s="1" t="str">
        <f>IF('📋 MIỂNG TNC'!A200="","",'📋 MIỂNG TNC'!D200)</f>
        <v>95</v>
      </c>
      <c r="L4224" s="1">
        <f>N(L4223)+IF(AND('🔎 TRA CỨU NHANH'!$C$2&lt;&gt;"",OR(ISNUMBER(SEARCH('🔎 TRA CỨU NHANH'!$C$2,$A4224)),ISNUMBER(SEARCH('🔎 TRA CỨU NHANH'!$C$2,$B4224)))),1,0)</f>
        <v>0</v>
      </c>
      <c r="M4224" s="1" t="str">
        <f t="shared" si="130"/>
        <v/>
      </c>
      <c r="N4224" s="1">
        <f>N(N4223)+IF(AND('💰 BÁO GIÁ'!$C$27&lt;&gt;"",OR(ISNUMBER(SEARCH('💰 BÁO GIÁ'!$C$27,$A4224)),ISNUMBER(SEARCH('💰 BÁO GIÁ'!$C$27,$B4224)))),1,0)</f>
        <v>0</v>
      </c>
      <c r="O4224" s="1" t="str">
        <f t="shared" si="131"/>
        <v/>
      </c>
    </row>
    <row r="4225" customHeight="1" spans="1:15">
      <c r="A4225" s="1" t="str">
        <f>IF('📋 MIỂNG TNC'!A201="","",'📋 MIỂNG TNC'!A201)</f>
        <v>HH075929</v>
      </c>
      <c r="B4225" s="1" t="str">
        <f>IF('📋 MIỂNG TNC'!A201="","",'📋 MIỂNG TNC'!Q201)</f>
        <v>Miểng dên 6D95/S6D95 Cos0 - MAHLE 6207-31-3300</v>
      </c>
      <c r="C4225" s="1" t="str">
        <f>IF('📋 MIỂNG TNC'!A201="","","Miểng")</f>
        <v>Miểng</v>
      </c>
      <c r="D4225" s="1" t="str">
        <f>IF('📋 MIỂNG TNC'!A201="","",'📋 MIỂNG TNC'!H201)</f>
        <v>Bộ</v>
      </c>
      <c r="E4225" s="13">
        <f>IF('📋 MIỂNG TNC'!A201="","",'📋 MIỂNG TNC'!I201)</f>
        <v>0</v>
      </c>
      <c r="F4225" s="13">
        <f>IF('📋 MIỂNG TNC'!A201="","",'📋 MIỂNG TNC'!J201)</f>
        <v>0</v>
      </c>
      <c r="G4225" s="13">
        <f>IF('📋 MIỂNG TNC'!A201="","",'📋 MIỂNG TNC'!K201)</f>
        <v>0</v>
      </c>
      <c r="H4225" s="1">
        <f>IF('📋 MIỂNG TNC'!A201="","",'📋 MIỂNG TNC'!L201)</f>
        <v>0</v>
      </c>
      <c r="I4225" s="1">
        <f>IF('📋 MIỂNG TNC'!A201="","",'📋 MIỂNG TNC'!M201)</f>
        <v>0</v>
      </c>
      <c r="J4225" s="1" t="str">
        <f>IF('📋 MIỂNG TNC'!A201="","",'📋 MIỂNG TNC'!D201)</f>
        <v>95</v>
      </c>
      <c r="L4225" s="1">
        <f>N(L4224)+IF(AND('🔎 TRA CỨU NHANH'!$C$2&lt;&gt;"",OR(ISNUMBER(SEARCH('🔎 TRA CỨU NHANH'!$C$2,$A4225)),ISNUMBER(SEARCH('🔎 TRA CỨU NHANH'!$C$2,$B4225)))),1,0)</f>
        <v>0</v>
      </c>
      <c r="M4225" s="1" t="str">
        <f t="shared" si="130"/>
        <v/>
      </c>
      <c r="N4225" s="1">
        <f>N(N4224)+IF(AND('💰 BÁO GIÁ'!$C$27&lt;&gt;"",OR(ISNUMBER(SEARCH('💰 BÁO GIÁ'!$C$27,$A4225)),ISNUMBER(SEARCH('💰 BÁO GIÁ'!$C$27,$B4225)))),1,0)</f>
        <v>0</v>
      </c>
      <c r="O4225" s="1" t="str">
        <f t="shared" si="131"/>
        <v/>
      </c>
    </row>
    <row r="4226" customHeight="1" spans="1:15">
      <c r="A4226" s="1" t="str">
        <f>IF('📋 MIỂNG TNC'!A202="","",'📋 MIỂNG TNC'!A202)</f>
        <v>HH00100</v>
      </c>
      <c r="B4226" s="1" t="str">
        <f>IF('📋 MIỂNG TNC'!A202="","",'📋 MIỂNG TNC'!Q202)</f>
        <v>Bạc miểng 4D95/S4D95 (M408H + R408H) Cos1 - TAIHO</v>
      </c>
      <c r="C4226" s="1" t="str">
        <f>IF('📋 MIỂNG TNC'!A202="","","Miểng")</f>
        <v>Miểng</v>
      </c>
      <c r="D4226" s="1" t="str">
        <f>IF('📋 MIỂNG TNC'!A202="","",'📋 MIỂNG TNC'!H202)</f>
        <v>Bộ</v>
      </c>
      <c r="E4226" s="1">
        <f>IF('📋 MIỂNG TNC'!A202="","",'📋 MIỂNG TNC'!I202)</f>
        <v>0</v>
      </c>
      <c r="F4226" s="1">
        <f>IF('📋 MIỂNG TNC'!A202="","",'📋 MIỂNG TNC'!J202)</f>
        <v>0</v>
      </c>
      <c r="G4226" s="1">
        <f>IF('📋 MIỂNG TNC'!A202="","",'📋 MIỂNG TNC'!K202)</f>
        <v>0</v>
      </c>
      <c r="H4226" s="1">
        <f>IF('📋 MIỂNG TNC'!A202="","",'📋 MIỂNG TNC'!L202)</f>
        <v>0</v>
      </c>
      <c r="I4226" s="1">
        <f>IF('📋 MIỂNG TNC'!A202="","",'📋 MIỂNG TNC'!M202)</f>
        <v>0</v>
      </c>
      <c r="J4226" s="1" t="str">
        <f>IF('📋 MIỂNG TNC'!A202="","",'📋 MIỂNG TNC'!D202)</f>
        <v>95</v>
      </c>
      <c r="L4226" s="1">
        <f>N(L4225)+IF(AND('🔎 TRA CỨU NHANH'!$C$2&lt;&gt;"",OR(ISNUMBER(SEARCH('🔎 TRA CỨU NHANH'!$C$2,$A4226)),ISNUMBER(SEARCH('🔎 TRA CỨU NHANH'!$C$2,$B4226)))),1,0)</f>
        <v>0</v>
      </c>
      <c r="M4226" s="1" t="str">
        <f t="shared" ref="M4226:M4289" si="132">IF(L4226&gt;N(L4225),L4226,"")</f>
        <v/>
      </c>
      <c r="N4226" s="1">
        <f>N(N4225)+IF(AND('💰 BÁO GIÁ'!$C$27&lt;&gt;"",OR(ISNUMBER(SEARCH('💰 BÁO GIÁ'!$C$27,$A4226)),ISNUMBER(SEARCH('💰 BÁO GIÁ'!$C$27,$B4226)))),1,0)</f>
        <v>0</v>
      </c>
      <c r="O4226" s="1" t="str">
        <f t="shared" ref="O4226:O4289" si="133">IF(N4226&gt;N(N4225),N4226,"")</f>
        <v/>
      </c>
    </row>
    <row r="4227" customHeight="1" spans="1:15">
      <c r="A4227" s="1" t="str">
        <f>IF('📋 MIỂNG TNC'!A203="","",'📋 MIỂNG TNC'!A203)</f>
        <v>HH00979</v>
      </c>
      <c r="B4227" s="1" t="str">
        <f>IF('📋 MIỂNG TNC'!A203="","",'📋 MIỂNG TNC'!Q203)</f>
        <v>Bạc miểng Komatsu 4D95/ S4D95, 0.25 Cos1 - (DAIDO) CN</v>
      </c>
      <c r="C4227" s="1" t="str">
        <f>IF('📋 MIỂNG TNC'!A203="","","Miểng")</f>
        <v>Miểng</v>
      </c>
      <c r="D4227" s="1" t="str">
        <f>IF('📋 MIỂNG TNC'!A203="","",'📋 MIỂNG TNC'!H203)</f>
        <v>Bộ</v>
      </c>
      <c r="E4227" s="13">
        <f>IF('📋 MIỂNG TNC'!A203="","",'📋 MIỂNG TNC'!I203)</f>
        <v>0</v>
      </c>
      <c r="F4227" s="13">
        <f>IF('📋 MIỂNG TNC'!A203="","",'📋 MIỂNG TNC'!J203)</f>
        <v>0</v>
      </c>
      <c r="G4227" s="13">
        <f>IF('📋 MIỂNG TNC'!A203="","",'📋 MIỂNG TNC'!K203)</f>
        <v>0</v>
      </c>
      <c r="H4227" s="1">
        <f>IF('📋 MIỂNG TNC'!A203="","",'📋 MIỂNG TNC'!L203)</f>
        <v>0</v>
      </c>
      <c r="I4227" s="1">
        <f>IF('📋 MIỂNG TNC'!A203="","",'📋 MIỂNG TNC'!M203)</f>
        <v>0</v>
      </c>
      <c r="J4227" s="1" t="str">
        <f>IF('📋 MIỂNG TNC'!A203="","",'📋 MIỂNG TNC'!D203)</f>
        <v>95</v>
      </c>
      <c r="L4227" s="1">
        <f>N(L4226)+IF(AND('🔎 TRA CỨU NHANH'!$C$2&lt;&gt;"",OR(ISNUMBER(SEARCH('🔎 TRA CỨU NHANH'!$C$2,$A4227)),ISNUMBER(SEARCH('🔎 TRA CỨU NHANH'!$C$2,$B4227)))),1,0)</f>
        <v>0</v>
      </c>
      <c r="M4227" s="1" t="str">
        <f t="shared" si="132"/>
        <v/>
      </c>
      <c r="N4227" s="1">
        <f>N(N4226)+IF(AND('💰 BÁO GIÁ'!$C$27&lt;&gt;"",OR(ISNUMBER(SEARCH('💰 BÁO GIÁ'!$C$27,$A4227)),ISNUMBER(SEARCH('💰 BÁO GIÁ'!$C$27,$B4227)))),1,0)</f>
        <v>0</v>
      </c>
      <c r="O4227" s="1" t="str">
        <f t="shared" si="133"/>
        <v/>
      </c>
    </row>
    <row r="4228" customHeight="1" spans="1:15">
      <c r="A4228" s="1" t="str">
        <f>IF('📋 MIỂNG TNC'!A204="","",'📋 MIỂNG TNC'!A204)</f>
        <v>HH076595</v>
      </c>
      <c r="B4228" s="1" t="str">
        <f>IF('📋 MIỂNG TNC'!A204="","",'📋 MIỂNG TNC'!Q204)</f>
        <v>Miểng dên 4D95/S4D95 Cos1 - CS IVECO</v>
      </c>
      <c r="C4228" s="1" t="str">
        <f>IF('📋 MIỂNG TNC'!A204="","","Miểng")</f>
        <v>Miểng</v>
      </c>
      <c r="D4228" s="1" t="str">
        <f>IF('📋 MIỂNG TNC'!A204="","",'📋 MIỂNG TNC'!H204)</f>
        <v>Bộ</v>
      </c>
      <c r="E4228" s="13">
        <f>IF('📋 MIỂNG TNC'!A204="","",'📋 MIỂNG TNC'!I204)</f>
        <v>0</v>
      </c>
      <c r="F4228" s="13">
        <f>IF('📋 MIỂNG TNC'!A204="","",'📋 MIỂNG TNC'!J204)</f>
        <v>0</v>
      </c>
      <c r="G4228" s="13">
        <f>IF('📋 MIỂNG TNC'!A204="","",'📋 MIỂNG TNC'!K204)</f>
        <v>0</v>
      </c>
      <c r="H4228" s="1">
        <f>IF('📋 MIỂNG TNC'!A204="","",'📋 MIỂNG TNC'!L204)</f>
        <v>0</v>
      </c>
      <c r="I4228" s="1">
        <f>IF('📋 MIỂNG TNC'!A204="","",'📋 MIỂNG TNC'!M204)</f>
        <v>0</v>
      </c>
      <c r="J4228" s="1" t="str">
        <f>IF('📋 MIỂNG TNC'!A204="","",'📋 MIỂNG TNC'!D204)</f>
        <v>95</v>
      </c>
      <c r="L4228" s="1">
        <f>N(L4227)+IF(AND('🔎 TRA CỨU NHANH'!$C$2&lt;&gt;"",OR(ISNUMBER(SEARCH('🔎 TRA CỨU NHANH'!$C$2,$A4228)),ISNUMBER(SEARCH('🔎 TRA CỨU NHANH'!$C$2,$B4228)))),1,0)</f>
        <v>0</v>
      </c>
      <c r="M4228" s="1" t="str">
        <f t="shared" si="132"/>
        <v/>
      </c>
      <c r="N4228" s="1">
        <f>N(N4227)+IF(AND('💰 BÁO GIÁ'!$C$27&lt;&gt;"",OR(ISNUMBER(SEARCH('💰 BÁO GIÁ'!$C$27,$A4228)),ISNUMBER(SEARCH('💰 BÁO GIÁ'!$C$27,$B4228)))),1,0)</f>
        <v>0</v>
      </c>
      <c r="O4228" s="1" t="str">
        <f t="shared" si="133"/>
        <v/>
      </c>
    </row>
    <row r="4229" customHeight="1" spans="1:15">
      <c r="A4229" s="1" t="str">
        <f>IF('📋 MIỂNG TNC'!A205="","",'📋 MIỂNG TNC'!A205)</f>
        <v>HH084113</v>
      </c>
      <c r="B4229" s="1" t="str">
        <f>IF('📋 MIỂNG TNC'!A205="","",'📋 MIỂNG TNC'!Q205)</f>
        <v>Bạc miểng Komatsu 6D95/ S6D95, 0.25 Cos1 - (DAIDO) CN</v>
      </c>
      <c r="C4229" s="1" t="str">
        <f>IF('📋 MIỂNG TNC'!A205="","","Miểng")</f>
        <v>Miểng</v>
      </c>
      <c r="D4229" s="1" t="str">
        <f>IF('📋 MIỂNG TNC'!A205="","",'📋 MIỂNG TNC'!H205)</f>
        <v>Bộ</v>
      </c>
      <c r="E4229" s="13">
        <f>IF('📋 MIỂNG TNC'!A205="","",'📋 MIỂNG TNC'!I205)</f>
        <v>0</v>
      </c>
      <c r="F4229" s="13">
        <f>IF('📋 MIỂNG TNC'!A205="","",'📋 MIỂNG TNC'!J205)</f>
        <v>0</v>
      </c>
      <c r="G4229" s="13">
        <f>IF('📋 MIỂNG TNC'!A205="","",'📋 MIỂNG TNC'!K205)</f>
        <v>0</v>
      </c>
      <c r="H4229" s="1">
        <f>IF('📋 MIỂNG TNC'!A205="","",'📋 MIỂNG TNC'!L205)</f>
        <v>0</v>
      </c>
      <c r="I4229" s="1">
        <f>IF('📋 MIỂNG TNC'!A205="","",'📋 MIỂNG TNC'!M205)</f>
        <v>0</v>
      </c>
      <c r="J4229" s="1" t="str">
        <f>IF('📋 MIỂNG TNC'!A205="","",'📋 MIỂNG TNC'!D205)</f>
        <v>95</v>
      </c>
      <c r="L4229" s="1">
        <f>N(L4228)+IF(AND('🔎 TRA CỨU NHANH'!$C$2&lt;&gt;"",OR(ISNUMBER(SEARCH('🔎 TRA CỨU NHANH'!$C$2,$A4229)),ISNUMBER(SEARCH('🔎 TRA CỨU NHANH'!$C$2,$B4229)))),1,0)</f>
        <v>0</v>
      </c>
      <c r="M4229" s="1" t="str">
        <f t="shared" si="132"/>
        <v/>
      </c>
      <c r="N4229" s="1">
        <f>N(N4228)+IF(AND('💰 BÁO GIÁ'!$C$27&lt;&gt;"",OR(ISNUMBER(SEARCH('💰 BÁO GIÁ'!$C$27,$A4229)),ISNUMBER(SEARCH('💰 BÁO GIÁ'!$C$27,$B4229)))),1,0)</f>
        <v>0</v>
      </c>
      <c r="O4229" s="1" t="str">
        <f t="shared" si="133"/>
        <v/>
      </c>
    </row>
    <row r="4230" customHeight="1" spans="1:15">
      <c r="A4230" s="1" t="str">
        <f>IF('📋 MIỂNG TNC'!A206="","",'📋 MIỂNG TNC'!A206)</f>
        <v>HH076599</v>
      </c>
      <c r="B4230" s="1" t="str">
        <f>IF('📋 MIỂNG TNC'!A206="","",'📋 MIỂNG TNC'!Q206)</f>
        <v>Miểng dên 6D95/S6D95 Cos1 - CS IVECO</v>
      </c>
      <c r="C4230" s="1" t="str">
        <f>IF('📋 MIỂNG TNC'!A206="","","Miểng")</f>
        <v>Miểng</v>
      </c>
      <c r="D4230" s="1" t="str">
        <f>IF('📋 MIỂNG TNC'!A206="","",'📋 MIỂNG TNC'!H206)</f>
        <v>Bộ</v>
      </c>
      <c r="E4230" s="13">
        <f>IF('📋 MIỂNG TNC'!A206="","",'📋 MIỂNG TNC'!I206)</f>
        <v>0</v>
      </c>
      <c r="F4230" s="13">
        <f>IF('📋 MIỂNG TNC'!A206="","",'📋 MIỂNG TNC'!J206)</f>
        <v>0</v>
      </c>
      <c r="G4230" s="13">
        <f>IF('📋 MIỂNG TNC'!A206="","",'📋 MIỂNG TNC'!K206)</f>
        <v>0</v>
      </c>
      <c r="H4230" s="1">
        <f>IF('📋 MIỂNG TNC'!A206="","",'📋 MIỂNG TNC'!L206)</f>
        <v>0</v>
      </c>
      <c r="I4230" s="1">
        <f>IF('📋 MIỂNG TNC'!A206="","",'📋 MIỂNG TNC'!M206)</f>
        <v>0</v>
      </c>
      <c r="J4230" s="1" t="str">
        <f>IF('📋 MIỂNG TNC'!A206="","",'📋 MIỂNG TNC'!D206)</f>
        <v>95</v>
      </c>
      <c r="L4230" s="1">
        <f>N(L4229)+IF(AND('🔎 TRA CỨU NHANH'!$C$2&lt;&gt;"",OR(ISNUMBER(SEARCH('🔎 TRA CỨU NHANH'!$C$2,$A4230)),ISNUMBER(SEARCH('🔎 TRA CỨU NHANH'!$C$2,$B4230)))),1,0)</f>
        <v>0</v>
      </c>
      <c r="M4230" s="1" t="str">
        <f t="shared" si="132"/>
        <v/>
      </c>
      <c r="N4230" s="1">
        <f>N(N4229)+IF(AND('💰 BÁO GIÁ'!$C$27&lt;&gt;"",OR(ISNUMBER(SEARCH('💰 BÁO GIÁ'!$C$27,$A4230)),ISNUMBER(SEARCH('💰 BÁO GIÁ'!$C$27,$B4230)))),1,0)</f>
        <v>0</v>
      </c>
      <c r="O4230" s="1" t="str">
        <f t="shared" si="133"/>
        <v/>
      </c>
    </row>
    <row r="4231" customHeight="1" spans="1:15">
      <c r="A4231" s="1" t="str">
        <f>IF('📋 MIỂNG TNC'!A207="","",'📋 MIỂNG TNC'!A207)</f>
        <v>HH00469</v>
      </c>
      <c r="B4231" s="1" t="str">
        <f>IF('📋 MIỂNG TNC'!A207="","",'📋 MIỂNG TNC'!Q207)</f>
        <v>Bạc miểng 4D95 Cos2 - NDC</v>
      </c>
      <c r="C4231" s="1" t="str">
        <f>IF('📋 MIỂNG TNC'!A207="","","Miểng")</f>
        <v>Miểng</v>
      </c>
      <c r="D4231" s="1" t="str">
        <f>IF('📋 MIỂNG TNC'!A207="","",'📋 MIỂNG TNC'!H207)</f>
        <v>Bộ</v>
      </c>
      <c r="E4231" s="1">
        <f>IF('📋 MIỂNG TNC'!A207="","",'📋 MIỂNG TNC'!I207)</f>
        <v>0</v>
      </c>
      <c r="F4231" s="1">
        <f>IF('📋 MIỂNG TNC'!A207="","",'📋 MIỂNG TNC'!J207)</f>
        <v>0</v>
      </c>
      <c r="G4231" s="1">
        <f>IF('📋 MIỂNG TNC'!A207="","",'📋 MIỂNG TNC'!K207)</f>
        <v>0</v>
      </c>
      <c r="H4231" s="1">
        <f>IF('📋 MIỂNG TNC'!A207="","",'📋 MIỂNG TNC'!L207)</f>
        <v>0</v>
      </c>
      <c r="I4231" s="1">
        <f>IF('📋 MIỂNG TNC'!A207="","",'📋 MIỂNG TNC'!M207)</f>
        <v>0</v>
      </c>
      <c r="J4231" s="1" t="str">
        <f>IF('📋 MIỂNG TNC'!A207="","",'📋 MIỂNG TNC'!D207)</f>
        <v>95</v>
      </c>
      <c r="L4231" s="1">
        <f>N(L4230)+IF(AND('🔎 TRA CỨU NHANH'!$C$2&lt;&gt;"",OR(ISNUMBER(SEARCH('🔎 TRA CỨU NHANH'!$C$2,$A4231)),ISNUMBER(SEARCH('🔎 TRA CỨU NHANH'!$C$2,$B4231)))),1,0)</f>
        <v>0</v>
      </c>
      <c r="M4231" s="1" t="str">
        <f t="shared" si="132"/>
        <v/>
      </c>
      <c r="N4231" s="1">
        <f>N(N4230)+IF(AND('💰 BÁO GIÁ'!$C$27&lt;&gt;"",OR(ISNUMBER(SEARCH('💰 BÁO GIÁ'!$C$27,$A4231)),ISNUMBER(SEARCH('💰 BÁO GIÁ'!$C$27,$B4231)))),1,0)</f>
        <v>0</v>
      </c>
      <c r="O4231" s="1" t="str">
        <f t="shared" si="133"/>
        <v/>
      </c>
    </row>
    <row r="4232" customHeight="1" spans="1:15">
      <c r="A4232" s="1" t="str">
        <f>IF('📋 MIỂNG TNC'!A208="","",'📋 MIỂNG TNC'!A208)</f>
        <v>HH00101</v>
      </c>
      <c r="B4232" s="1" t="str">
        <f>IF('📋 MIỂNG TNC'!A208="","",'📋 MIỂNG TNC'!Q208)</f>
        <v>Bạc miểng 4D95/S4D95 (M408H + R408H) Cos2 - TAIHO</v>
      </c>
      <c r="C4232" s="1" t="str">
        <f>IF('📋 MIỂNG TNC'!A208="","","Miểng")</f>
        <v>Miểng</v>
      </c>
      <c r="D4232" s="1" t="str">
        <f>IF('📋 MIỂNG TNC'!A208="","",'📋 MIỂNG TNC'!H208)</f>
        <v>Bộ</v>
      </c>
      <c r="E4232" s="13">
        <f>IF('📋 MIỂNG TNC'!A208="","",'📋 MIỂNG TNC'!I208)</f>
        <v>0</v>
      </c>
      <c r="F4232" s="13">
        <f>IF('📋 MIỂNG TNC'!A208="","",'📋 MIỂNG TNC'!J208)</f>
        <v>0</v>
      </c>
      <c r="G4232" s="13">
        <f>IF('📋 MIỂNG TNC'!A208="","",'📋 MIỂNG TNC'!K208)</f>
        <v>0</v>
      </c>
      <c r="H4232" s="1">
        <f>IF('📋 MIỂNG TNC'!A208="","",'📋 MIỂNG TNC'!L208)</f>
        <v>0</v>
      </c>
      <c r="I4232" s="1">
        <f>IF('📋 MIỂNG TNC'!A208="","",'📋 MIỂNG TNC'!M208)</f>
        <v>0</v>
      </c>
      <c r="J4232" s="1" t="str">
        <f>IF('📋 MIỂNG TNC'!A208="","",'📋 MIỂNG TNC'!D208)</f>
        <v>95</v>
      </c>
      <c r="L4232" s="1">
        <f>N(L4231)+IF(AND('🔎 TRA CỨU NHANH'!$C$2&lt;&gt;"",OR(ISNUMBER(SEARCH('🔎 TRA CỨU NHANH'!$C$2,$A4232)),ISNUMBER(SEARCH('🔎 TRA CỨU NHANH'!$C$2,$B4232)))),1,0)</f>
        <v>0</v>
      </c>
      <c r="M4232" s="1" t="str">
        <f t="shared" si="132"/>
        <v/>
      </c>
      <c r="N4232" s="1">
        <f>N(N4231)+IF(AND('💰 BÁO GIÁ'!$C$27&lt;&gt;"",OR(ISNUMBER(SEARCH('💰 BÁO GIÁ'!$C$27,$A4232)),ISNUMBER(SEARCH('💰 BÁO GIÁ'!$C$27,$B4232)))),1,0)</f>
        <v>0</v>
      </c>
      <c r="O4232" s="1" t="str">
        <f t="shared" si="133"/>
        <v/>
      </c>
    </row>
    <row r="4233" customHeight="1" spans="1:15">
      <c r="A4233" s="1" t="str">
        <f>IF('📋 MIỂNG TNC'!A209="","",'📋 MIỂNG TNC'!A209)</f>
        <v>HH084112</v>
      </c>
      <c r="B4233" s="1" t="str">
        <f>IF('📋 MIỂNG TNC'!A209="","",'📋 MIỂNG TNC'!Q209)</f>
        <v>Bạc miểng Komatsu 4D95/ S4D95, 050 Cos2 - (DAIDO) CN</v>
      </c>
      <c r="C4233" s="1" t="str">
        <f>IF('📋 MIỂNG TNC'!A209="","","Miểng")</f>
        <v>Miểng</v>
      </c>
      <c r="D4233" s="1" t="str">
        <f>IF('📋 MIỂNG TNC'!A209="","",'📋 MIỂNG TNC'!H209)</f>
        <v>Bộ</v>
      </c>
      <c r="E4233" s="13">
        <f>IF('📋 MIỂNG TNC'!A209="","",'📋 MIỂNG TNC'!I209)</f>
        <v>0</v>
      </c>
      <c r="F4233" s="13">
        <f>IF('📋 MIỂNG TNC'!A209="","",'📋 MIỂNG TNC'!J209)</f>
        <v>0</v>
      </c>
      <c r="G4233" s="13">
        <f>IF('📋 MIỂNG TNC'!A209="","",'📋 MIỂNG TNC'!K209)</f>
        <v>0</v>
      </c>
      <c r="H4233" s="1">
        <f>IF('📋 MIỂNG TNC'!A209="","",'📋 MIỂNG TNC'!L209)</f>
        <v>0</v>
      </c>
      <c r="I4233" s="1">
        <f>IF('📋 MIỂNG TNC'!A209="","",'📋 MIỂNG TNC'!M209)</f>
        <v>0</v>
      </c>
      <c r="J4233" s="1" t="str">
        <f>IF('📋 MIỂNG TNC'!A209="","",'📋 MIỂNG TNC'!D209)</f>
        <v>95</v>
      </c>
      <c r="L4233" s="1">
        <f>N(L4232)+IF(AND('🔎 TRA CỨU NHANH'!$C$2&lt;&gt;"",OR(ISNUMBER(SEARCH('🔎 TRA CỨU NHANH'!$C$2,$A4233)),ISNUMBER(SEARCH('🔎 TRA CỨU NHANH'!$C$2,$B4233)))),1,0)</f>
        <v>0</v>
      </c>
      <c r="M4233" s="1" t="str">
        <f t="shared" si="132"/>
        <v/>
      </c>
      <c r="N4233" s="1">
        <f>N(N4232)+IF(AND('💰 BÁO GIÁ'!$C$27&lt;&gt;"",OR(ISNUMBER(SEARCH('💰 BÁO GIÁ'!$C$27,$A4233)),ISNUMBER(SEARCH('💰 BÁO GIÁ'!$C$27,$B4233)))),1,0)</f>
        <v>0</v>
      </c>
      <c r="O4233" s="1" t="str">
        <f t="shared" si="133"/>
        <v/>
      </c>
    </row>
    <row r="4234" customHeight="1" spans="1:15">
      <c r="A4234" s="1" t="str">
        <f>IF('📋 MIỂNG TNC'!A210="","",'📋 MIỂNG TNC'!A210)</f>
        <v>HH084029</v>
      </c>
      <c r="B4234" s="1" t="str">
        <f>IF('📋 MIỂNG TNC'!A210="","",'📋 MIỂNG TNC'!Q210)</f>
        <v>Bạc miểng 6D95/S6D95  Cos2 -NDC</v>
      </c>
      <c r="C4234" s="1" t="str">
        <f>IF('📋 MIỂNG TNC'!A210="","","Miểng")</f>
        <v>Miểng</v>
      </c>
      <c r="D4234" s="1" t="str">
        <f>IF('📋 MIỂNG TNC'!A210="","",'📋 MIỂNG TNC'!H210)</f>
        <v>Bộ</v>
      </c>
      <c r="E4234" s="13">
        <f>IF('📋 MIỂNG TNC'!A210="","",'📋 MIỂNG TNC'!I210)</f>
        <v>0</v>
      </c>
      <c r="F4234" s="13">
        <f>IF('📋 MIỂNG TNC'!A210="","",'📋 MIỂNG TNC'!J210)</f>
        <v>0</v>
      </c>
      <c r="G4234" s="13">
        <f>IF('📋 MIỂNG TNC'!A210="","",'📋 MIỂNG TNC'!K210)</f>
        <v>0</v>
      </c>
      <c r="H4234" s="1">
        <f>IF('📋 MIỂNG TNC'!A210="","",'📋 MIỂNG TNC'!L210)</f>
        <v>0</v>
      </c>
      <c r="I4234" s="1">
        <f>IF('📋 MIỂNG TNC'!A210="","",'📋 MIỂNG TNC'!M210)</f>
        <v>0</v>
      </c>
      <c r="J4234" s="1" t="str">
        <f>IF('📋 MIỂNG TNC'!A210="","",'📋 MIỂNG TNC'!D210)</f>
        <v>95</v>
      </c>
      <c r="L4234" s="1">
        <f>N(L4233)+IF(AND('🔎 TRA CỨU NHANH'!$C$2&lt;&gt;"",OR(ISNUMBER(SEARCH('🔎 TRA CỨU NHANH'!$C$2,$A4234)),ISNUMBER(SEARCH('🔎 TRA CỨU NHANH'!$C$2,$B4234)))),1,0)</f>
        <v>0</v>
      </c>
      <c r="M4234" s="1" t="str">
        <f t="shared" si="132"/>
        <v/>
      </c>
      <c r="N4234" s="1">
        <f>N(N4233)+IF(AND('💰 BÁO GIÁ'!$C$27&lt;&gt;"",OR(ISNUMBER(SEARCH('💰 BÁO GIÁ'!$C$27,$A4234)),ISNUMBER(SEARCH('💰 BÁO GIÁ'!$C$27,$B4234)))),1,0)</f>
        <v>0</v>
      </c>
      <c r="O4234" s="1" t="str">
        <f t="shared" si="133"/>
        <v/>
      </c>
    </row>
    <row r="4235" customHeight="1" spans="1:15">
      <c r="A4235" s="1" t="str">
        <f>IF('📋 MIỂNG TNC'!A211="","",'📋 MIỂNG TNC'!A211)</f>
        <v>HH075825</v>
      </c>
      <c r="B4235" s="1" t="str">
        <f>IF('📋 MIỂNG TNC'!A211="","",'📋 MIỂNG TNC'!Q211)</f>
        <v>Miểng dên 6D95/S6D95 (R409H) Cos2 - TAIHO</v>
      </c>
      <c r="C4235" s="1" t="str">
        <f>IF('📋 MIỂNG TNC'!A211="","","Miểng")</f>
        <v>Miểng</v>
      </c>
      <c r="D4235" s="1" t="str">
        <f>IF('📋 MIỂNG TNC'!A211="","",'📋 MIỂNG TNC'!H211)</f>
        <v>Bộ</v>
      </c>
      <c r="E4235" s="13">
        <f>IF('📋 MIỂNG TNC'!A211="","",'📋 MIỂNG TNC'!I211)</f>
        <v>0</v>
      </c>
      <c r="F4235" s="13">
        <f>IF('📋 MIỂNG TNC'!A211="","",'📋 MIỂNG TNC'!J211)</f>
        <v>0</v>
      </c>
      <c r="G4235" s="13">
        <f>IF('📋 MIỂNG TNC'!A211="","",'📋 MIỂNG TNC'!K211)</f>
        <v>0</v>
      </c>
      <c r="H4235" s="1">
        <f>IF('📋 MIỂNG TNC'!A211="","",'📋 MIỂNG TNC'!L211)</f>
        <v>0</v>
      </c>
      <c r="I4235" s="1">
        <f>IF('📋 MIỂNG TNC'!A211="","",'📋 MIỂNG TNC'!M211)</f>
        <v>0</v>
      </c>
      <c r="J4235" s="1" t="str">
        <f>IF('📋 MIỂNG TNC'!A211="","",'📋 MIỂNG TNC'!D211)</f>
        <v>95</v>
      </c>
      <c r="L4235" s="1">
        <f>N(L4234)+IF(AND('🔎 TRA CỨU NHANH'!$C$2&lt;&gt;"",OR(ISNUMBER(SEARCH('🔎 TRA CỨU NHANH'!$C$2,$A4235)),ISNUMBER(SEARCH('🔎 TRA CỨU NHANH'!$C$2,$B4235)))),1,0)</f>
        <v>0</v>
      </c>
      <c r="M4235" s="1" t="str">
        <f t="shared" si="132"/>
        <v/>
      </c>
      <c r="N4235" s="1">
        <f>N(N4234)+IF(AND('💰 BÁO GIÁ'!$C$27&lt;&gt;"",OR(ISNUMBER(SEARCH('💰 BÁO GIÁ'!$C$27,$A4235)),ISNUMBER(SEARCH('💰 BÁO GIÁ'!$C$27,$B4235)))),1,0)</f>
        <v>0</v>
      </c>
      <c r="O4235" s="1" t="str">
        <f t="shared" si="133"/>
        <v/>
      </c>
    </row>
    <row r="4236" customHeight="1" spans="1:15">
      <c r="A4236" s="1" t="str">
        <f>IF('📋 MIỂNG TNC'!A212="","",'📋 MIỂNG TNC'!A212)</f>
        <v>HH084115</v>
      </c>
      <c r="B4236" s="1" t="str">
        <f>IF('📋 MIỂNG TNC'!A212="","",'📋 MIỂNG TNC'!Q212)</f>
        <v>Bạc miểng Komatsu 6D95/ S6D95, 050 Cos2 - (DAIDO) CN</v>
      </c>
      <c r="C4236" s="1" t="str">
        <f>IF('📋 MIỂNG TNC'!A212="","","Miểng")</f>
        <v>Miểng</v>
      </c>
      <c r="D4236" s="1" t="str">
        <f>IF('📋 MIỂNG TNC'!A212="","",'📋 MIỂNG TNC'!H212)</f>
        <v>Bộ</v>
      </c>
      <c r="E4236" s="13">
        <f>IF('📋 MIỂNG TNC'!A212="","",'📋 MIỂNG TNC'!I212)</f>
        <v>0</v>
      </c>
      <c r="F4236" s="13">
        <f>IF('📋 MIỂNG TNC'!A212="","",'📋 MIỂNG TNC'!J212)</f>
        <v>0</v>
      </c>
      <c r="G4236" s="13">
        <f>IF('📋 MIỂNG TNC'!A212="","",'📋 MIỂNG TNC'!K212)</f>
        <v>0</v>
      </c>
      <c r="H4236" s="1">
        <f>IF('📋 MIỂNG TNC'!A212="","",'📋 MIỂNG TNC'!L212)</f>
        <v>0</v>
      </c>
      <c r="I4236" s="1">
        <f>IF('📋 MIỂNG TNC'!A212="","",'📋 MIỂNG TNC'!M212)</f>
        <v>0</v>
      </c>
      <c r="J4236" s="1" t="str">
        <f>IF('📋 MIỂNG TNC'!A212="","",'📋 MIỂNG TNC'!D212)</f>
        <v>95</v>
      </c>
      <c r="L4236" s="1">
        <f>N(L4235)+IF(AND('🔎 TRA CỨU NHANH'!$C$2&lt;&gt;"",OR(ISNUMBER(SEARCH('🔎 TRA CỨU NHANH'!$C$2,$A4236)),ISNUMBER(SEARCH('🔎 TRA CỨU NHANH'!$C$2,$B4236)))),1,0)</f>
        <v>0</v>
      </c>
      <c r="M4236" s="1" t="str">
        <f t="shared" si="132"/>
        <v/>
      </c>
      <c r="N4236" s="1">
        <f>N(N4235)+IF(AND('💰 BÁO GIÁ'!$C$27&lt;&gt;"",OR(ISNUMBER(SEARCH('💰 BÁO GIÁ'!$C$27,$A4236)),ISNUMBER(SEARCH('💰 BÁO GIÁ'!$C$27,$B4236)))),1,0)</f>
        <v>0</v>
      </c>
      <c r="O4236" s="1" t="str">
        <f t="shared" si="133"/>
        <v/>
      </c>
    </row>
    <row r="4237" customHeight="1" spans="1:15">
      <c r="A4237" s="1" t="str">
        <f>IF('📋 MIỂNG TNC'!A213="","",'📋 MIỂNG TNC'!A213)</f>
        <v>HH071273</v>
      </c>
      <c r="B4237" s="1" t="str">
        <f>IF('📋 MIỂNG TNC'!A213="","",'📋 MIỂNG TNC'!Q213)</f>
        <v>Bạc miểng 4D95 Cos4 - Taiho</v>
      </c>
      <c r="C4237" s="1" t="str">
        <f>IF('📋 MIỂNG TNC'!A213="","","Miểng")</f>
        <v>Miểng</v>
      </c>
      <c r="D4237" s="1" t="str">
        <f>IF('📋 MIỂNG TNC'!A213="","",'📋 MIỂNG TNC'!H213)</f>
        <v>Bộ</v>
      </c>
      <c r="E4237" s="13">
        <f>IF('📋 MIỂNG TNC'!A213="","",'📋 MIỂNG TNC'!I213)</f>
        <v>0</v>
      </c>
      <c r="F4237" s="13">
        <f>IF('📋 MIỂNG TNC'!A213="","",'📋 MIỂNG TNC'!J213)</f>
        <v>0</v>
      </c>
      <c r="G4237" s="13">
        <f>IF('📋 MIỂNG TNC'!A213="","",'📋 MIỂNG TNC'!K213)</f>
        <v>0</v>
      </c>
      <c r="H4237" s="1">
        <f>IF('📋 MIỂNG TNC'!A213="","",'📋 MIỂNG TNC'!L213)</f>
        <v>0</v>
      </c>
      <c r="I4237" s="1">
        <f>IF('📋 MIỂNG TNC'!A213="","",'📋 MIỂNG TNC'!M213)</f>
        <v>0</v>
      </c>
      <c r="J4237" s="1" t="str">
        <f>IF('📋 MIỂNG TNC'!A213="","",'📋 MIỂNG TNC'!D213)</f>
        <v>95</v>
      </c>
      <c r="L4237" s="1">
        <f>N(L4236)+IF(AND('🔎 TRA CỨU NHANH'!$C$2&lt;&gt;"",OR(ISNUMBER(SEARCH('🔎 TRA CỨU NHANH'!$C$2,$A4237)),ISNUMBER(SEARCH('🔎 TRA CỨU NHANH'!$C$2,$B4237)))),1,0)</f>
        <v>0</v>
      </c>
      <c r="M4237" s="1" t="str">
        <f t="shared" si="132"/>
        <v/>
      </c>
      <c r="N4237" s="1">
        <f>N(N4236)+IF(AND('💰 BÁO GIÁ'!$C$27&lt;&gt;"",OR(ISNUMBER(SEARCH('💰 BÁO GIÁ'!$C$27,$A4237)),ISNUMBER(SEARCH('💰 BÁO GIÁ'!$C$27,$B4237)))),1,0)</f>
        <v>0</v>
      </c>
      <c r="O4237" s="1" t="str">
        <f t="shared" si="133"/>
        <v/>
      </c>
    </row>
    <row r="4238" customHeight="1" spans="1:15">
      <c r="A4238" s="1" t="str">
        <f>IF('📋 MIỂNG TNC'!A214="","",'📋 MIỂNG TNC'!A214)</f>
        <v>HH079864</v>
      </c>
      <c r="B4238" s="1" t="str">
        <f>IF('📋 MIỂNG TNC'!A214="","",'📋 MIỂNG TNC'!Q214)</f>
        <v>Miểng baze 4D105-3/ 4D105-1 (6130-21-8100/ CU) cos0 - CS IVECO</v>
      </c>
      <c r="C4238" s="1" t="str">
        <f>IF('📋 MIỂNG TNC'!A214="","","Miểng")</f>
        <v>Miểng</v>
      </c>
      <c r="D4238" s="1" t="str">
        <f>IF('📋 MIỂNG TNC'!A214="","",'📋 MIỂNG TNC'!H214)</f>
        <v>Bộ</v>
      </c>
      <c r="E4238" s="13">
        <f>IF('📋 MIỂNG TNC'!A214="","",'📋 MIỂNG TNC'!I214)</f>
        <v>0</v>
      </c>
      <c r="F4238" s="13">
        <f>IF('📋 MIỂNG TNC'!A214="","",'📋 MIỂNG TNC'!J214)</f>
        <v>0</v>
      </c>
      <c r="G4238" s="13">
        <f>IF('📋 MIỂNG TNC'!A214="","",'📋 MIỂNG TNC'!K214)</f>
        <v>0</v>
      </c>
      <c r="H4238" s="1">
        <f>IF('📋 MIỂNG TNC'!A214="","",'📋 MIỂNG TNC'!L214)</f>
        <v>0</v>
      </c>
      <c r="I4238" s="1">
        <f>IF('📋 MIỂNG TNC'!A214="","",'📋 MIỂNG TNC'!M214)</f>
        <v>0</v>
      </c>
      <c r="J4238" s="1" t="str">
        <f>IF('📋 MIỂNG TNC'!A214="","",'📋 MIỂNG TNC'!D214)</f>
        <v>105</v>
      </c>
      <c r="L4238" s="1">
        <f>N(L4237)+IF(AND('🔎 TRA CỨU NHANH'!$C$2&lt;&gt;"",OR(ISNUMBER(SEARCH('🔎 TRA CỨU NHANH'!$C$2,$A4238)),ISNUMBER(SEARCH('🔎 TRA CỨU NHANH'!$C$2,$B4238)))),1,0)</f>
        <v>0</v>
      </c>
      <c r="M4238" s="1" t="str">
        <f t="shared" si="132"/>
        <v/>
      </c>
      <c r="N4238" s="1">
        <f>N(N4237)+IF(AND('💰 BÁO GIÁ'!$C$27&lt;&gt;"",OR(ISNUMBER(SEARCH('💰 BÁO GIÁ'!$C$27,$A4238)),ISNUMBER(SEARCH('💰 BÁO GIÁ'!$C$27,$B4238)))),1,0)</f>
        <v>0</v>
      </c>
      <c r="O4238" s="1" t="str">
        <f t="shared" si="133"/>
        <v/>
      </c>
    </row>
    <row r="4239" customHeight="1" spans="1:15">
      <c r="A4239" s="1" t="str">
        <f>IF('📋 MIỂNG TNC'!A215="","",'📋 MIỂNG TNC'!A215)</f>
        <v>HH079866</v>
      </c>
      <c r="B4239" s="1" t="str">
        <f>IF('📋 MIỂNG TNC'!A215="","",'📋 MIỂNG TNC'!Q215)</f>
        <v>Miểng dên 4D105-3/ 4D105-1 (6130-31-3041/ CU) cos0 - CS IVECO</v>
      </c>
      <c r="C4239" s="1" t="str">
        <f>IF('📋 MIỂNG TNC'!A215="","","Miểng")</f>
        <v>Miểng</v>
      </c>
      <c r="D4239" s="1" t="str">
        <f>IF('📋 MIỂNG TNC'!A215="","",'📋 MIỂNG TNC'!H215)</f>
        <v>Bộ</v>
      </c>
      <c r="E4239" s="13">
        <f>IF('📋 MIỂNG TNC'!A215="","",'📋 MIỂNG TNC'!I215)</f>
        <v>0</v>
      </c>
      <c r="F4239" s="13">
        <f>IF('📋 MIỂNG TNC'!A215="","",'📋 MIỂNG TNC'!J215)</f>
        <v>0</v>
      </c>
      <c r="G4239" s="13">
        <f>IF('📋 MIỂNG TNC'!A215="","",'📋 MIỂNG TNC'!K215)</f>
        <v>0</v>
      </c>
      <c r="H4239" s="1">
        <f>IF('📋 MIỂNG TNC'!A215="","",'📋 MIỂNG TNC'!L215)</f>
        <v>0</v>
      </c>
      <c r="I4239" s="1">
        <f>IF('📋 MIỂNG TNC'!A215="","",'📋 MIỂNG TNC'!M215)</f>
        <v>0</v>
      </c>
      <c r="J4239" s="1" t="str">
        <f>IF('📋 MIỂNG TNC'!A215="","",'📋 MIỂNG TNC'!D215)</f>
        <v>105</v>
      </c>
      <c r="L4239" s="1">
        <f>N(L4238)+IF(AND('🔎 TRA CỨU NHANH'!$C$2&lt;&gt;"",OR(ISNUMBER(SEARCH('🔎 TRA CỨU NHANH'!$C$2,$A4239)),ISNUMBER(SEARCH('🔎 TRA CỨU NHANH'!$C$2,$B4239)))),1,0)</f>
        <v>0</v>
      </c>
      <c r="M4239" s="1" t="str">
        <f t="shared" si="132"/>
        <v/>
      </c>
      <c r="N4239" s="1">
        <f>N(N4238)+IF(AND('💰 BÁO GIÁ'!$C$27&lt;&gt;"",OR(ISNUMBER(SEARCH('💰 BÁO GIÁ'!$C$27,$A4239)),ISNUMBER(SEARCH('💰 BÁO GIÁ'!$C$27,$B4239)))),1,0)</f>
        <v>0</v>
      </c>
      <c r="O4239" s="1" t="str">
        <f t="shared" si="133"/>
        <v/>
      </c>
    </row>
    <row r="4240" customHeight="1" spans="1:15">
      <c r="A4240" s="1" t="str">
        <f>IF('📋 MIỂNG TNC'!A216="","",'📋 MIỂNG TNC'!A216)</f>
        <v>HH00224</v>
      </c>
      <c r="B4240" s="1" t="str">
        <f>IF('📋 MIỂNG TNC'!A216="","",'📋 MIỂNG TNC'!Q216)</f>
        <v>Bạc miểng 4D105-5/S4D105-5 Cos0 - TAIHO</v>
      </c>
      <c r="C4240" s="1" t="str">
        <f>IF('📋 MIỂNG TNC'!A216="","","Miểng")</f>
        <v>Miểng</v>
      </c>
      <c r="D4240" s="1" t="str">
        <f>IF('📋 MIỂNG TNC'!A216="","",'📋 MIỂNG TNC'!H216)</f>
        <v>Bộ</v>
      </c>
      <c r="E4240" s="1">
        <f>IF('📋 MIỂNG TNC'!A216="","",'📋 MIỂNG TNC'!I216)</f>
        <v>0</v>
      </c>
      <c r="F4240" s="1">
        <f>IF('📋 MIỂNG TNC'!A216="","",'📋 MIỂNG TNC'!J216)</f>
        <v>0</v>
      </c>
      <c r="G4240" s="1">
        <f>IF('📋 MIỂNG TNC'!A216="","",'📋 MIỂNG TNC'!K216)</f>
        <v>0</v>
      </c>
      <c r="H4240" s="1">
        <f>IF('📋 MIỂNG TNC'!A216="","",'📋 MIỂNG TNC'!L216)</f>
        <v>0</v>
      </c>
      <c r="I4240" s="1">
        <f>IF('📋 MIỂNG TNC'!A216="","",'📋 MIỂNG TNC'!M216)</f>
        <v>0</v>
      </c>
      <c r="J4240" s="1" t="str">
        <f>IF('📋 MIỂNG TNC'!A216="","",'📋 MIỂNG TNC'!D216)</f>
        <v>105</v>
      </c>
      <c r="L4240" s="1">
        <f>N(L4239)+IF(AND('🔎 TRA CỨU NHANH'!$C$2&lt;&gt;"",OR(ISNUMBER(SEARCH('🔎 TRA CỨU NHANH'!$C$2,$A4240)),ISNUMBER(SEARCH('🔎 TRA CỨU NHANH'!$C$2,$B4240)))),1,0)</f>
        <v>0</v>
      </c>
      <c r="M4240" s="1" t="str">
        <f t="shared" si="132"/>
        <v/>
      </c>
      <c r="N4240" s="1">
        <f>N(N4239)+IF(AND('💰 BÁO GIÁ'!$C$27&lt;&gt;"",OR(ISNUMBER(SEARCH('💰 BÁO GIÁ'!$C$27,$A4240)),ISNUMBER(SEARCH('💰 BÁO GIÁ'!$C$27,$B4240)))),1,0)</f>
        <v>0</v>
      </c>
      <c r="O4240" s="1" t="str">
        <f t="shared" si="133"/>
        <v/>
      </c>
    </row>
    <row r="4241" customHeight="1" spans="1:15">
      <c r="A4241" s="1" t="str">
        <f>IF('📋 MIỂNG TNC'!A217="","",'📋 MIỂNG TNC'!A217)</f>
        <v>HH079865</v>
      </c>
      <c r="B4241" s="1" t="str">
        <f>IF('📋 MIỂNG TNC'!A217="","",'📋 MIỂNG TNC'!Q217)</f>
        <v>Miểng baze 4D105-3/ 4D105-1 (6130-21-8100/ CU) cos1 - CS IVECO</v>
      </c>
      <c r="C4241" s="1" t="str">
        <f>IF('📋 MIỂNG TNC'!A217="","","Miểng")</f>
        <v>Miểng</v>
      </c>
      <c r="D4241" s="1" t="str">
        <f>IF('📋 MIỂNG TNC'!A217="","",'📋 MIỂNG TNC'!H217)</f>
        <v>Bộ</v>
      </c>
      <c r="E4241" s="13">
        <f>IF('📋 MIỂNG TNC'!A217="","",'📋 MIỂNG TNC'!I217)</f>
        <v>0</v>
      </c>
      <c r="F4241" s="13">
        <f>IF('📋 MIỂNG TNC'!A217="","",'📋 MIỂNG TNC'!J217)</f>
        <v>0</v>
      </c>
      <c r="G4241" s="13">
        <f>IF('📋 MIỂNG TNC'!A217="","",'📋 MIỂNG TNC'!K217)</f>
        <v>0</v>
      </c>
      <c r="H4241" s="1">
        <f>IF('📋 MIỂNG TNC'!A217="","",'📋 MIỂNG TNC'!L217)</f>
        <v>0</v>
      </c>
      <c r="I4241" s="1">
        <f>IF('📋 MIỂNG TNC'!A217="","",'📋 MIỂNG TNC'!M217)</f>
        <v>0</v>
      </c>
      <c r="J4241" s="1" t="str">
        <f>IF('📋 MIỂNG TNC'!A217="","",'📋 MIỂNG TNC'!D217)</f>
        <v>105</v>
      </c>
      <c r="L4241" s="1">
        <f>N(L4240)+IF(AND('🔎 TRA CỨU NHANH'!$C$2&lt;&gt;"",OR(ISNUMBER(SEARCH('🔎 TRA CỨU NHANH'!$C$2,$A4241)),ISNUMBER(SEARCH('🔎 TRA CỨU NHANH'!$C$2,$B4241)))),1,0)</f>
        <v>0</v>
      </c>
      <c r="M4241" s="1" t="str">
        <f t="shared" si="132"/>
        <v/>
      </c>
      <c r="N4241" s="1">
        <f>N(N4240)+IF(AND('💰 BÁO GIÁ'!$C$27&lt;&gt;"",OR(ISNUMBER(SEARCH('💰 BÁO GIÁ'!$C$27,$A4241)),ISNUMBER(SEARCH('💰 BÁO GIÁ'!$C$27,$B4241)))),1,0)</f>
        <v>0</v>
      </c>
      <c r="O4241" s="1" t="str">
        <f t="shared" si="133"/>
        <v/>
      </c>
    </row>
    <row r="4242" customHeight="1" spans="1:15">
      <c r="A4242" s="1" t="str">
        <f>IF('📋 MIỂNG TNC'!A218="","",'📋 MIỂNG TNC'!A218)</f>
        <v>HH079867</v>
      </c>
      <c r="B4242" s="1" t="str">
        <f>IF('📋 MIỂNG TNC'!A218="","",'📋 MIỂNG TNC'!Q218)</f>
        <v>Miểng dên 4D105-3/ 4D105-1 (6130-31-3041/ CU) cos1 - CS IVECO</v>
      </c>
      <c r="C4242" s="1" t="str">
        <f>IF('📋 MIỂNG TNC'!A218="","","Miểng")</f>
        <v>Miểng</v>
      </c>
      <c r="D4242" s="1" t="str">
        <f>IF('📋 MIỂNG TNC'!A218="","",'📋 MIỂNG TNC'!H218)</f>
        <v>Bộ</v>
      </c>
      <c r="E4242" s="13">
        <f>IF('📋 MIỂNG TNC'!A218="","",'📋 MIỂNG TNC'!I218)</f>
        <v>0</v>
      </c>
      <c r="F4242" s="13">
        <f>IF('📋 MIỂNG TNC'!A218="","",'📋 MIỂNG TNC'!J218)</f>
        <v>0</v>
      </c>
      <c r="G4242" s="13">
        <f>IF('📋 MIỂNG TNC'!A218="","",'📋 MIỂNG TNC'!K218)</f>
        <v>0</v>
      </c>
      <c r="H4242" s="1">
        <f>IF('📋 MIỂNG TNC'!A218="","",'📋 MIỂNG TNC'!L218)</f>
        <v>0</v>
      </c>
      <c r="I4242" s="1">
        <f>IF('📋 MIỂNG TNC'!A218="","",'📋 MIỂNG TNC'!M218)</f>
        <v>0</v>
      </c>
      <c r="J4242" s="1" t="str">
        <f>IF('📋 MIỂNG TNC'!A218="","",'📋 MIỂNG TNC'!D218)</f>
        <v>105</v>
      </c>
      <c r="L4242" s="1">
        <f>N(L4241)+IF(AND('🔎 TRA CỨU NHANH'!$C$2&lt;&gt;"",OR(ISNUMBER(SEARCH('🔎 TRA CỨU NHANH'!$C$2,$A4242)),ISNUMBER(SEARCH('🔎 TRA CỨU NHANH'!$C$2,$B4242)))),1,0)</f>
        <v>0</v>
      </c>
      <c r="M4242" s="1" t="str">
        <f t="shared" si="132"/>
        <v/>
      </c>
      <c r="N4242" s="1">
        <f>N(N4241)+IF(AND('💰 BÁO GIÁ'!$C$27&lt;&gt;"",OR(ISNUMBER(SEARCH('💰 BÁO GIÁ'!$C$27,$A4242)),ISNUMBER(SEARCH('💰 BÁO GIÁ'!$C$27,$B4242)))),1,0)</f>
        <v>0</v>
      </c>
      <c r="O4242" s="1" t="str">
        <f t="shared" si="133"/>
        <v/>
      </c>
    </row>
    <row r="4243" customHeight="1" spans="1:15">
      <c r="A4243" s="1" t="str">
        <f>IF('📋 MIỂNG TNC'!A219="","",'📋 MIỂNG TNC'!A219)</f>
        <v>HH00225</v>
      </c>
      <c r="B4243" s="1" t="str">
        <f>IF('📋 MIỂNG TNC'!A219="","",'📋 MIỂNG TNC'!Q219)</f>
        <v>Bạc miểng 4D105-5/S4D105-5 Cos1 - TAIHO</v>
      </c>
      <c r="C4243" s="1" t="str">
        <f>IF('📋 MIỂNG TNC'!A219="","","Miểng")</f>
        <v>Miểng</v>
      </c>
      <c r="D4243" s="1" t="str">
        <f>IF('📋 MIỂNG TNC'!A219="","",'📋 MIỂNG TNC'!H219)</f>
        <v>Bộ</v>
      </c>
      <c r="E4243" s="13">
        <f>IF('📋 MIỂNG TNC'!A219="","",'📋 MIỂNG TNC'!I219)</f>
        <v>0</v>
      </c>
      <c r="F4243" s="13">
        <f>IF('📋 MIỂNG TNC'!A219="","",'📋 MIỂNG TNC'!J219)</f>
        <v>0</v>
      </c>
      <c r="G4243" s="13">
        <f>IF('📋 MIỂNG TNC'!A219="","",'📋 MIỂNG TNC'!K219)</f>
        <v>0</v>
      </c>
      <c r="H4243" s="1">
        <f>IF('📋 MIỂNG TNC'!A219="","",'📋 MIỂNG TNC'!L219)</f>
        <v>0</v>
      </c>
      <c r="I4243" s="1">
        <f>IF('📋 MIỂNG TNC'!A219="","",'📋 MIỂNG TNC'!M219)</f>
        <v>0</v>
      </c>
      <c r="J4243" s="1" t="str">
        <f>IF('📋 MIỂNG TNC'!A219="","",'📋 MIỂNG TNC'!D219)</f>
        <v>105</v>
      </c>
      <c r="L4243" s="1">
        <f>N(L4242)+IF(AND('🔎 TRA CỨU NHANH'!$C$2&lt;&gt;"",OR(ISNUMBER(SEARCH('🔎 TRA CỨU NHANH'!$C$2,$A4243)),ISNUMBER(SEARCH('🔎 TRA CỨU NHANH'!$C$2,$B4243)))),1,0)</f>
        <v>0</v>
      </c>
      <c r="M4243" s="1" t="str">
        <f t="shared" si="132"/>
        <v/>
      </c>
      <c r="N4243" s="1">
        <f>N(N4242)+IF(AND('💰 BÁO GIÁ'!$C$27&lt;&gt;"",OR(ISNUMBER(SEARCH('💰 BÁO GIÁ'!$C$27,$A4243)),ISNUMBER(SEARCH('💰 BÁO GIÁ'!$C$27,$B4243)))),1,0)</f>
        <v>0</v>
      </c>
      <c r="O4243" s="1" t="str">
        <f t="shared" si="133"/>
        <v/>
      </c>
    </row>
    <row r="4244" customHeight="1" spans="1:15">
      <c r="A4244" s="1" t="str">
        <f>IF('📋 MIỂNG TNC'!A220="","",'📋 MIỂNG TNC'!A220)</f>
        <v>HH00592</v>
      </c>
      <c r="B4244" s="1" t="str">
        <f>IF('📋 MIỂNG TNC'!A220="","",'📋 MIỂNG TNC'!Q220)</f>
        <v>Bạc miểng 4D105-5/S4D105-5 Cos2 - TAIHO</v>
      </c>
      <c r="C4244" s="1" t="str">
        <f>IF('📋 MIỂNG TNC'!A220="","","Miểng")</f>
        <v>Miểng</v>
      </c>
      <c r="D4244" s="1" t="str">
        <f>IF('📋 MIỂNG TNC'!A220="","",'📋 MIỂNG TNC'!H220)</f>
        <v>Bộ</v>
      </c>
      <c r="E4244" s="13">
        <f>IF('📋 MIỂNG TNC'!A220="","",'📋 MIỂNG TNC'!I220)</f>
        <v>0</v>
      </c>
      <c r="F4244" s="13">
        <f>IF('📋 MIỂNG TNC'!A220="","",'📋 MIỂNG TNC'!J220)</f>
        <v>0</v>
      </c>
      <c r="G4244" s="13">
        <f>IF('📋 MIỂNG TNC'!A220="","",'📋 MIỂNG TNC'!K220)</f>
        <v>0</v>
      </c>
      <c r="H4244" s="1">
        <f>IF('📋 MIỂNG TNC'!A220="","",'📋 MIỂNG TNC'!L220)</f>
        <v>0</v>
      </c>
      <c r="I4244" s="1">
        <f>IF('📋 MIỂNG TNC'!A220="","",'📋 MIỂNG TNC'!M220)</f>
        <v>0</v>
      </c>
      <c r="J4244" s="1" t="str">
        <f>IF('📋 MIỂNG TNC'!A220="","",'📋 MIỂNG TNC'!D220)</f>
        <v>105</v>
      </c>
      <c r="L4244" s="1">
        <f>N(L4243)+IF(AND('🔎 TRA CỨU NHANH'!$C$2&lt;&gt;"",OR(ISNUMBER(SEARCH('🔎 TRA CỨU NHANH'!$C$2,$A4244)),ISNUMBER(SEARCH('🔎 TRA CỨU NHANH'!$C$2,$B4244)))),1,0)</f>
        <v>0</v>
      </c>
      <c r="M4244" s="1" t="str">
        <f t="shared" si="132"/>
        <v/>
      </c>
      <c r="N4244" s="1">
        <f>N(N4243)+IF(AND('💰 BÁO GIÁ'!$C$27&lt;&gt;"",OR(ISNUMBER(SEARCH('💰 BÁO GIÁ'!$C$27,$A4244)),ISNUMBER(SEARCH('💰 BÁO GIÁ'!$C$27,$B4244)))),1,0)</f>
        <v>0</v>
      </c>
      <c r="O4244" s="1" t="str">
        <f t="shared" si="133"/>
        <v/>
      </c>
    </row>
    <row r="4245" customHeight="1" spans="1:15">
      <c r="A4245" s="1" t="str">
        <f>IF('📋 MIỂNG TNC'!A221="","",'📋 MIỂNG TNC'!A221)</f>
        <v>HH0570</v>
      </c>
      <c r="B4245" s="1" t="str">
        <f>IF('📋 MIỂNG TNC'!A221="","",'📋 MIỂNG TNC'!Q221)</f>
        <v>Bạc miểng S6D105/6D110/ 6D105 Cos3 - TAIHO</v>
      </c>
      <c r="C4245" s="1" t="str">
        <f>IF('📋 MIỂNG TNC'!A221="","","Miểng")</f>
        <v>Miểng</v>
      </c>
      <c r="D4245" s="1" t="str">
        <f>IF('📋 MIỂNG TNC'!A221="","",'📋 MIỂNG TNC'!H221)</f>
        <v>Bộ</v>
      </c>
      <c r="E4245" s="13">
        <f>IF('📋 MIỂNG TNC'!A221="","",'📋 MIỂNG TNC'!I221)</f>
        <v>0</v>
      </c>
      <c r="F4245" s="13">
        <f>IF('📋 MIỂNG TNC'!A221="","",'📋 MIỂNG TNC'!J221)</f>
        <v>0</v>
      </c>
      <c r="G4245" s="13">
        <f>IF('📋 MIỂNG TNC'!A221="","",'📋 MIỂNG TNC'!K221)</f>
        <v>0</v>
      </c>
      <c r="H4245" s="1">
        <f>IF('📋 MIỂNG TNC'!A221="","",'📋 MIỂNG TNC'!L221)</f>
        <v>0</v>
      </c>
      <c r="I4245" s="1">
        <f>IF('📋 MIỂNG TNC'!A221="","",'📋 MIỂNG TNC'!M221)</f>
        <v>0</v>
      </c>
      <c r="J4245" s="1" t="str">
        <f>IF('📋 MIỂNG TNC'!A221="","",'📋 MIỂNG TNC'!D221)</f>
        <v>105</v>
      </c>
      <c r="L4245" s="1">
        <f>N(L4244)+IF(AND('🔎 TRA CỨU NHANH'!$C$2&lt;&gt;"",OR(ISNUMBER(SEARCH('🔎 TRA CỨU NHANH'!$C$2,$A4245)),ISNUMBER(SEARCH('🔎 TRA CỨU NHANH'!$C$2,$B4245)))),1,0)</f>
        <v>0</v>
      </c>
      <c r="M4245" s="1" t="str">
        <f t="shared" si="132"/>
        <v/>
      </c>
      <c r="N4245" s="1">
        <f>N(N4244)+IF(AND('💰 BÁO GIÁ'!$C$27&lt;&gt;"",OR(ISNUMBER(SEARCH('💰 BÁO GIÁ'!$C$27,$A4245)),ISNUMBER(SEARCH('💰 BÁO GIÁ'!$C$27,$B4245)))),1,0)</f>
        <v>0</v>
      </c>
      <c r="O4245" s="1" t="str">
        <f t="shared" si="133"/>
        <v/>
      </c>
    </row>
    <row r="4246" customHeight="1" spans="1:15">
      <c r="A4246" s="1" t="str">
        <f>IF('📋 MIỂNG TNC'!A222="","",'📋 MIỂNG TNC'!A222)</f>
        <v>HH0622</v>
      </c>
      <c r="B4246" s="1" t="str">
        <f>IF('📋 MIỂNG TNC'!A222="","",'📋 MIỂNG TNC'!Q222)</f>
        <v>(kiểm tra số lượng dên) Bạc miểng S6D108 Cos1 - TAIHO</v>
      </c>
      <c r="C4246" s="1" t="str">
        <f>IF('📋 MIỂNG TNC'!A222="","","Miểng")</f>
        <v>Miểng</v>
      </c>
      <c r="D4246" s="1" t="str">
        <f>IF('📋 MIỂNG TNC'!A222="","",'📋 MIỂNG TNC'!H222)</f>
        <v>Bộ</v>
      </c>
      <c r="E4246" s="13">
        <f>IF('📋 MIỂNG TNC'!A222="","",'📋 MIỂNG TNC'!I222)</f>
        <v>0</v>
      </c>
      <c r="F4246" s="13">
        <f>IF('📋 MIỂNG TNC'!A222="","",'📋 MIỂNG TNC'!J222)</f>
        <v>0</v>
      </c>
      <c r="G4246" s="13">
        <f>IF('📋 MIỂNG TNC'!A222="","",'📋 MIỂNG TNC'!K222)</f>
        <v>0</v>
      </c>
      <c r="H4246" s="1">
        <f>IF('📋 MIỂNG TNC'!A222="","",'📋 MIỂNG TNC'!L222)</f>
        <v>0</v>
      </c>
      <c r="I4246" s="1">
        <f>IF('📋 MIỂNG TNC'!A222="","",'📋 MIỂNG TNC'!M222)</f>
        <v>0</v>
      </c>
      <c r="J4246" s="1" t="str">
        <f>IF('📋 MIỂNG TNC'!A222="","",'📋 MIỂNG TNC'!D222)</f>
        <v>108</v>
      </c>
      <c r="L4246" s="1">
        <f>N(L4245)+IF(AND('🔎 TRA CỨU NHANH'!$C$2&lt;&gt;"",OR(ISNUMBER(SEARCH('🔎 TRA CỨU NHANH'!$C$2,$A4246)),ISNUMBER(SEARCH('🔎 TRA CỨU NHANH'!$C$2,$B4246)))),1,0)</f>
        <v>0</v>
      </c>
      <c r="M4246" s="1" t="str">
        <f t="shared" si="132"/>
        <v/>
      </c>
      <c r="N4246" s="1">
        <f>N(N4245)+IF(AND('💰 BÁO GIÁ'!$C$27&lt;&gt;"",OR(ISNUMBER(SEARCH('💰 BÁO GIÁ'!$C$27,$A4246)),ISNUMBER(SEARCH('💰 BÁO GIÁ'!$C$27,$B4246)))),1,0)</f>
        <v>0</v>
      </c>
      <c r="O4246" s="1" t="str">
        <f t="shared" si="133"/>
        <v/>
      </c>
    </row>
    <row r="4247" customHeight="1" spans="1:15">
      <c r="A4247" s="1" t="str">
        <f>IF('📋 MIỂNG TNC'!A223="","",'📋 MIỂNG TNC'!A223)</f>
        <v>HH0624</v>
      </c>
      <c r="B4247" s="1" t="str">
        <f>IF('📋 MIỂNG TNC'!A223="","",'📋 MIỂNG TNC'!Q223)</f>
        <v>Bạc miểng S6D108 Cos2 - TAIHO</v>
      </c>
      <c r="C4247" s="1" t="str">
        <f>IF('📋 MIỂNG TNC'!A223="","","Miểng")</f>
        <v>Miểng</v>
      </c>
      <c r="D4247" s="1" t="str">
        <f>IF('📋 MIỂNG TNC'!A223="","",'📋 MIỂNG TNC'!H223)</f>
        <v>Bộ</v>
      </c>
      <c r="E4247" s="13">
        <f>IF('📋 MIỂNG TNC'!A223="","",'📋 MIỂNG TNC'!I223)</f>
        <v>0</v>
      </c>
      <c r="F4247" s="13">
        <f>IF('📋 MIỂNG TNC'!A223="","",'📋 MIỂNG TNC'!J223)</f>
        <v>0</v>
      </c>
      <c r="G4247" s="13">
        <f>IF('📋 MIỂNG TNC'!A223="","",'📋 MIỂNG TNC'!K223)</f>
        <v>0</v>
      </c>
      <c r="H4247" s="1">
        <f>IF('📋 MIỂNG TNC'!A223="","",'📋 MIỂNG TNC'!L223)</f>
        <v>0</v>
      </c>
      <c r="I4247" s="1">
        <f>IF('📋 MIỂNG TNC'!A223="","",'📋 MIỂNG TNC'!M223)</f>
        <v>0</v>
      </c>
      <c r="J4247" s="1" t="str">
        <f>IF('📋 MIỂNG TNC'!A223="","",'📋 MIỂNG TNC'!D223)</f>
        <v>108</v>
      </c>
      <c r="L4247" s="1">
        <f>N(L4246)+IF(AND('🔎 TRA CỨU NHANH'!$C$2&lt;&gt;"",OR(ISNUMBER(SEARCH('🔎 TRA CỨU NHANH'!$C$2,$A4247)),ISNUMBER(SEARCH('🔎 TRA CỨU NHANH'!$C$2,$B4247)))),1,0)</f>
        <v>0</v>
      </c>
      <c r="M4247" s="1" t="str">
        <f t="shared" si="132"/>
        <v/>
      </c>
      <c r="N4247" s="1">
        <f>N(N4246)+IF(AND('💰 BÁO GIÁ'!$C$27&lt;&gt;"",OR(ISNUMBER(SEARCH('💰 BÁO GIÁ'!$C$27,$A4247)),ISNUMBER(SEARCH('💰 BÁO GIÁ'!$C$27,$B4247)))),1,0)</f>
        <v>0</v>
      </c>
      <c r="O4247" s="1" t="str">
        <f t="shared" si="133"/>
        <v/>
      </c>
    </row>
    <row r="4248" customHeight="1" spans="1:15">
      <c r="A4248" s="1" t="str">
        <f>IF('📋 MIỂNG TNC'!A224="","",'📋 MIỂNG TNC'!A224)</f>
        <v>HH00611</v>
      </c>
      <c r="B4248" s="1" t="str">
        <f>IF('📋 MIỂNG TNC'!A224="","",'📋 MIỂNG TNC'!Q224)</f>
        <v>Bạc miểng 4D120/4D130 (M401H + R401H) Cos0 - TAIHO</v>
      </c>
      <c r="C4248" s="1" t="str">
        <f>IF('📋 MIỂNG TNC'!A224="","","Miểng")</f>
        <v>Miểng</v>
      </c>
      <c r="D4248" s="1" t="str">
        <f>IF('📋 MIỂNG TNC'!A224="","",'📋 MIỂNG TNC'!H224)</f>
        <v>Bộ</v>
      </c>
      <c r="E4248" s="13">
        <f>IF('📋 MIỂNG TNC'!A224="","",'📋 MIỂNG TNC'!I224)</f>
        <v>0</v>
      </c>
      <c r="F4248" s="13">
        <f>IF('📋 MIỂNG TNC'!A224="","",'📋 MIỂNG TNC'!J224)</f>
        <v>0</v>
      </c>
      <c r="G4248" s="13">
        <f>IF('📋 MIỂNG TNC'!A224="","",'📋 MIỂNG TNC'!K224)</f>
        <v>0</v>
      </c>
      <c r="H4248" s="1">
        <f>IF('📋 MIỂNG TNC'!A224="","",'📋 MIỂNG TNC'!L224)</f>
        <v>0</v>
      </c>
      <c r="I4248" s="1">
        <f>IF('📋 MIỂNG TNC'!A224="","",'📋 MIỂNG TNC'!M224)</f>
        <v>0</v>
      </c>
      <c r="J4248" s="1" t="str">
        <f>IF('📋 MIỂNG TNC'!A224="","",'📋 MIỂNG TNC'!D224)</f>
        <v>120</v>
      </c>
      <c r="L4248" s="1">
        <f>N(L4247)+IF(AND('🔎 TRA CỨU NHANH'!$C$2&lt;&gt;"",OR(ISNUMBER(SEARCH('🔎 TRA CỨU NHANH'!$C$2,$A4248)),ISNUMBER(SEARCH('🔎 TRA CỨU NHANH'!$C$2,$B4248)))),1,0)</f>
        <v>0</v>
      </c>
      <c r="M4248" s="1" t="str">
        <f t="shared" si="132"/>
        <v/>
      </c>
      <c r="N4248" s="1">
        <f>N(N4247)+IF(AND('💰 BÁO GIÁ'!$C$27&lt;&gt;"",OR(ISNUMBER(SEARCH('💰 BÁO GIÁ'!$C$27,$A4248)),ISNUMBER(SEARCH('💰 BÁO GIÁ'!$C$27,$B4248)))),1,0)</f>
        <v>0</v>
      </c>
      <c r="O4248" s="1" t="str">
        <f t="shared" si="133"/>
        <v/>
      </c>
    </row>
    <row r="4249" customHeight="1" spans="1:15">
      <c r="A4249" s="1" t="str">
        <f>IF('📋 MIỂNG TNC'!A225="","",'📋 MIỂNG TNC'!A225)</f>
        <v>HH00480</v>
      </c>
      <c r="B4249" s="1" t="str">
        <f>IF('📋 MIỂNG TNC'!A225="","",'📋 MIỂNG TNC'!Q225)</f>
        <v>Bạc miểng 4D120/4D130 (M401H + R401H) Cos1 - TAIHO</v>
      </c>
      <c r="C4249" s="1" t="str">
        <f>IF('📋 MIỂNG TNC'!A225="","","Miểng")</f>
        <v>Miểng</v>
      </c>
      <c r="D4249" s="1" t="str">
        <f>IF('📋 MIỂNG TNC'!A225="","",'📋 MIỂNG TNC'!H225)</f>
        <v>Bộ</v>
      </c>
      <c r="E4249" s="1">
        <f>IF('📋 MIỂNG TNC'!A225="","",'📋 MIỂNG TNC'!I225)</f>
        <v>0</v>
      </c>
      <c r="F4249" s="1">
        <f>IF('📋 MIỂNG TNC'!A225="","",'📋 MIỂNG TNC'!J225)</f>
        <v>0</v>
      </c>
      <c r="G4249" s="1">
        <f>IF('📋 MIỂNG TNC'!A225="","",'📋 MIỂNG TNC'!K225)</f>
        <v>0</v>
      </c>
      <c r="H4249" s="1">
        <f>IF('📋 MIỂNG TNC'!A225="","",'📋 MIỂNG TNC'!L225)</f>
        <v>0</v>
      </c>
      <c r="I4249" s="1">
        <f>IF('📋 MIỂNG TNC'!A225="","",'📋 MIỂNG TNC'!M225)</f>
        <v>0</v>
      </c>
      <c r="J4249" s="1" t="str">
        <f>IF('📋 MIỂNG TNC'!A225="","",'📋 MIỂNG TNC'!D225)</f>
        <v>120</v>
      </c>
      <c r="L4249" s="1">
        <f>N(L4248)+IF(AND('🔎 TRA CỨU NHANH'!$C$2&lt;&gt;"",OR(ISNUMBER(SEARCH('🔎 TRA CỨU NHANH'!$C$2,$A4249)),ISNUMBER(SEARCH('🔎 TRA CỨU NHANH'!$C$2,$B4249)))),1,0)</f>
        <v>0</v>
      </c>
      <c r="M4249" s="1" t="str">
        <f t="shared" si="132"/>
        <v/>
      </c>
      <c r="N4249" s="1">
        <f>N(N4248)+IF(AND('💰 BÁO GIÁ'!$C$27&lt;&gt;"",OR(ISNUMBER(SEARCH('💰 BÁO GIÁ'!$C$27,$A4249)),ISNUMBER(SEARCH('💰 BÁO GIÁ'!$C$27,$B4249)))),1,0)</f>
        <v>0</v>
      </c>
      <c r="O4249" s="1" t="str">
        <f t="shared" si="133"/>
        <v/>
      </c>
    </row>
    <row r="4250" customHeight="1" spans="1:15">
      <c r="A4250" s="1" t="str">
        <f>IF('📋 MIỂNG TNC'!A226="","",'📋 MIỂNG TNC'!A226)</f>
        <v>HH078947</v>
      </c>
      <c r="B4250" s="1" t="str">
        <f>IF('📋 MIỂNG TNC'!A226="","",'📋 MIỂNG TNC'!Q226)</f>
        <v>Miểng baze 4D120/4D130 Cos1 - TDC - M852K</v>
      </c>
      <c r="C4250" s="1" t="str">
        <f>IF('📋 MIỂNG TNC'!A226="","","Miểng")</f>
        <v>Miểng</v>
      </c>
      <c r="D4250" s="1" t="str">
        <f>IF('📋 MIỂNG TNC'!A226="","",'📋 MIỂNG TNC'!H226)</f>
        <v>Bộ</v>
      </c>
      <c r="E4250" s="13">
        <f>IF('📋 MIỂNG TNC'!A226="","",'📋 MIỂNG TNC'!I226)</f>
        <v>0</v>
      </c>
      <c r="F4250" s="13">
        <f>IF('📋 MIỂNG TNC'!A226="","",'📋 MIỂNG TNC'!J226)</f>
        <v>0</v>
      </c>
      <c r="G4250" s="13">
        <f>IF('📋 MIỂNG TNC'!A226="","",'📋 MIỂNG TNC'!K226)</f>
        <v>0</v>
      </c>
      <c r="H4250" s="1">
        <f>IF('📋 MIỂNG TNC'!A226="","",'📋 MIỂNG TNC'!L226)</f>
        <v>0</v>
      </c>
      <c r="I4250" s="1">
        <f>IF('📋 MIỂNG TNC'!A226="","",'📋 MIỂNG TNC'!M226)</f>
        <v>0</v>
      </c>
      <c r="J4250" s="1" t="str">
        <f>IF('📋 MIỂNG TNC'!A226="","",'📋 MIỂNG TNC'!D226)</f>
        <v>120</v>
      </c>
      <c r="L4250" s="1">
        <f>N(L4249)+IF(AND('🔎 TRA CỨU NHANH'!$C$2&lt;&gt;"",OR(ISNUMBER(SEARCH('🔎 TRA CỨU NHANH'!$C$2,$A4250)),ISNUMBER(SEARCH('🔎 TRA CỨU NHANH'!$C$2,$B4250)))),1,0)</f>
        <v>0</v>
      </c>
      <c r="M4250" s="1" t="str">
        <f t="shared" si="132"/>
        <v/>
      </c>
      <c r="N4250" s="1">
        <f>N(N4249)+IF(AND('💰 BÁO GIÁ'!$C$27&lt;&gt;"",OR(ISNUMBER(SEARCH('💰 BÁO GIÁ'!$C$27,$A4250)),ISNUMBER(SEARCH('💰 BÁO GIÁ'!$C$27,$B4250)))),1,0)</f>
        <v>0</v>
      </c>
      <c r="O4250" s="1" t="str">
        <f t="shared" si="133"/>
        <v/>
      </c>
    </row>
    <row r="4251" customHeight="1" spans="1:15">
      <c r="A4251" s="1" t="str">
        <f>IF('📋 MIỂNG TNC'!A227="","",'📋 MIỂNG TNC'!A227)</f>
        <v>HH00613</v>
      </c>
      <c r="B4251" s="1" t="str">
        <f>IF('📋 MIỂNG TNC'!A227="","",'📋 MIỂNG TNC'!Q227)</f>
        <v>Bạc miểng 4D120/4D130 (M401H + R401H) Cos2 - TAIHO</v>
      </c>
      <c r="C4251" s="1" t="str">
        <f>IF('📋 MIỂNG TNC'!A227="","","Miểng")</f>
        <v>Miểng</v>
      </c>
      <c r="D4251" s="1" t="str">
        <f>IF('📋 MIỂNG TNC'!A227="","",'📋 MIỂNG TNC'!H227)</f>
        <v>Bộ</v>
      </c>
      <c r="E4251" s="13">
        <f>IF('📋 MIỂNG TNC'!A227="","",'📋 MIỂNG TNC'!I227)</f>
        <v>0</v>
      </c>
      <c r="F4251" s="13">
        <f>IF('📋 MIỂNG TNC'!A227="","",'📋 MIỂNG TNC'!J227)</f>
        <v>0</v>
      </c>
      <c r="G4251" s="13">
        <f>IF('📋 MIỂNG TNC'!A227="","",'📋 MIỂNG TNC'!K227)</f>
        <v>0</v>
      </c>
      <c r="H4251" s="1">
        <f>IF('📋 MIỂNG TNC'!A227="","",'📋 MIỂNG TNC'!L227)</f>
        <v>0</v>
      </c>
      <c r="I4251" s="1">
        <f>IF('📋 MIỂNG TNC'!A227="","",'📋 MIỂNG TNC'!M227)</f>
        <v>0</v>
      </c>
      <c r="J4251" s="1" t="str">
        <f>IF('📋 MIỂNG TNC'!A227="","",'📋 MIỂNG TNC'!D227)</f>
        <v>120</v>
      </c>
      <c r="L4251" s="1">
        <f>N(L4250)+IF(AND('🔎 TRA CỨU NHANH'!$C$2&lt;&gt;"",OR(ISNUMBER(SEARCH('🔎 TRA CỨU NHANH'!$C$2,$A4251)),ISNUMBER(SEARCH('🔎 TRA CỨU NHANH'!$C$2,$B4251)))),1,0)</f>
        <v>0</v>
      </c>
      <c r="M4251" s="1" t="str">
        <f t="shared" si="132"/>
        <v/>
      </c>
      <c r="N4251" s="1">
        <f>N(N4250)+IF(AND('💰 BÁO GIÁ'!$C$27&lt;&gt;"",OR(ISNUMBER(SEARCH('💰 BÁO GIÁ'!$C$27,$A4251)),ISNUMBER(SEARCH('💰 BÁO GIÁ'!$C$27,$B4251)))),1,0)</f>
        <v>0</v>
      </c>
      <c r="O4251" s="1" t="str">
        <f t="shared" si="133"/>
        <v/>
      </c>
    </row>
    <row r="4252" customHeight="1" spans="1:15">
      <c r="A4252" s="1" t="str">
        <f>IF('📋 MIỂNG TNC'!A228="","",'📋 MIỂNG TNC'!A228)</f>
        <v>HH078948</v>
      </c>
      <c r="B4252" s="1" t="str">
        <f>IF('📋 MIỂNG TNC'!A228="","",'📋 MIỂNG TNC'!Q228)</f>
        <v>Miểng baze 4D120/4D130 Cos2 - TDC - M852K</v>
      </c>
      <c r="C4252" s="1" t="str">
        <f>IF('📋 MIỂNG TNC'!A228="","","Miểng")</f>
        <v>Miểng</v>
      </c>
      <c r="D4252" s="1" t="str">
        <f>IF('📋 MIỂNG TNC'!A228="","",'📋 MIỂNG TNC'!H228)</f>
        <v>Bộ</v>
      </c>
      <c r="E4252" s="13">
        <f>IF('📋 MIỂNG TNC'!A228="","",'📋 MIỂNG TNC'!I228)</f>
        <v>0</v>
      </c>
      <c r="F4252" s="13">
        <f>IF('📋 MIỂNG TNC'!A228="","",'📋 MIỂNG TNC'!J228)</f>
        <v>0</v>
      </c>
      <c r="G4252" s="13">
        <f>IF('📋 MIỂNG TNC'!A228="","",'📋 MIỂNG TNC'!K228)</f>
        <v>0</v>
      </c>
      <c r="H4252" s="1">
        <f>IF('📋 MIỂNG TNC'!A228="","",'📋 MIỂNG TNC'!L228)</f>
        <v>0</v>
      </c>
      <c r="I4252" s="1">
        <f>IF('📋 MIỂNG TNC'!A228="","",'📋 MIỂNG TNC'!M228)</f>
        <v>0</v>
      </c>
      <c r="J4252" s="1" t="str">
        <f>IF('📋 MIỂNG TNC'!A228="","",'📋 MIỂNG TNC'!D228)</f>
        <v>120</v>
      </c>
      <c r="L4252" s="1">
        <f>N(L4251)+IF(AND('🔎 TRA CỨU NHANH'!$C$2&lt;&gt;"",OR(ISNUMBER(SEARCH('🔎 TRA CỨU NHANH'!$C$2,$A4252)),ISNUMBER(SEARCH('🔎 TRA CỨU NHANH'!$C$2,$B4252)))),1,0)</f>
        <v>0</v>
      </c>
      <c r="M4252" s="1" t="str">
        <f t="shared" si="132"/>
        <v/>
      </c>
      <c r="N4252" s="1">
        <f>N(N4251)+IF(AND('💰 BÁO GIÁ'!$C$27&lt;&gt;"",OR(ISNUMBER(SEARCH('💰 BÁO GIÁ'!$C$27,$A4252)),ISNUMBER(SEARCH('💰 BÁO GIÁ'!$C$27,$B4252)))),1,0)</f>
        <v>0</v>
      </c>
      <c r="O4252" s="1" t="str">
        <f t="shared" si="133"/>
        <v/>
      </c>
    </row>
    <row r="4253" customHeight="1" spans="1:15">
      <c r="A4253" s="1" t="str">
        <f>IF('📋 MIỂNG TNC'!A229="","",'📋 MIỂNG TNC'!A229)</f>
        <v>HH078950</v>
      </c>
      <c r="B4253" s="1" t="str">
        <f>IF('📋 MIỂNG TNC'!A229="","",'📋 MIỂNG TNC'!Q229)</f>
        <v>Miểng dên 4D120/4D130 Cos2 - TDC - R852K-</v>
      </c>
      <c r="C4253" s="1" t="str">
        <f>IF('📋 MIỂNG TNC'!A229="","","Miểng")</f>
        <v>Miểng</v>
      </c>
      <c r="D4253" s="1" t="str">
        <f>IF('📋 MIỂNG TNC'!A229="","",'📋 MIỂNG TNC'!H229)</f>
        <v>Bộ</v>
      </c>
      <c r="E4253" s="13">
        <f>IF('📋 MIỂNG TNC'!A229="","",'📋 MIỂNG TNC'!I229)</f>
        <v>0</v>
      </c>
      <c r="F4253" s="13">
        <f>IF('📋 MIỂNG TNC'!A229="","",'📋 MIỂNG TNC'!J229)</f>
        <v>0</v>
      </c>
      <c r="G4253" s="13">
        <f>IF('📋 MIỂNG TNC'!A229="","",'📋 MIỂNG TNC'!K229)</f>
        <v>0</v>
      </c>
      <c r="H4253" s="1">
        <f>IF('📋 MIỂNG TNC'!A229="","",'📋 MIỂNG TNC'!L229)</f>
        <v>0</v>
      </c>
      <c r="I4253" s="1">
        <f>IF('📋 MIỂNG TNC'!A229="","",'📋 MIỂNG TNC'!M229)</f>
        <v>0</v>
      </c>
      <c r="J4253" s="1" t="str">
        <f>IF('📋 MIỂNG TNC'!A229="","",'📋 MIỂNG TNC'!D229)</f>
        <v>120</v>
      </c>
      <c r="L4253" s="1">
        <f>N(L4252)+IF(AND('🔎 TRA CỨU NHANH'!$C$2&lt;&gt;"",OR(ISNUMBER(SEARCH('🔎 TRA CỨU NHANH'!$C$2,$A4253)),ISNUMBER(SEARCH('🔎 TRA CỨU NHANH'!$C$2,$B4253)))),1,0)</f>
        <v>0</v>
      </c>
      <c r="M4253" s="1" t="str">
        <f t="shared" si="132"/>
        <v/>
      </c>
      <c r="N4253" s="1">
        <f>N(N4252)+IF(AND('💰 BÁO GIÁ'!$C$27&lt;&gt;"",OR(ISNUMBER(SEARCH('💰 BÁO GIÁ'!$C$27,$A4253)),ISNUMBER(SEARCH('💰 BÁO GIÁ'!$C$27,$B4253)))),1,0)</f>
        <v>0</v>
      </c>
      <c r="O4253" s="1" t="str">
        <f t="shared" si="133"/>
        <v/>
      </c>
    </row>
    <row r="4254" customHeight="1" spans="1:15">
      <c r="A4254" s="1" t="str">
        <f>IF('📋 MIỂNG TNC'!A230="","",'📋 MIỂNG TNC'!A230)</f>
        <v>HH083969</v>
      </c>
      <c r="B4254" s="1" t="str">
        <f>IF('📋 MIỂNG TNC'!A230="","",'📋 MIỂNG TNC'!Q230)</f>
        <v>Bạc miểng 4D120/4D130 Cos3 - NDC</v>
      </c>
      <c r="C4254" s="1" t="str">
        <f>IF('📋 MIỂNG TNC'!A230="","","Miểng")</f>
        <v>Miểng</v>
      </c>
      <c r="D4254" s="1" t="str">
        <f>IF('📋 MIỂNG TNC'!A230="","",'📋 MIỂNG TNC'!H230)</f>
        <v>Bộ</v>
      </c>
      <c r="E4254" s="13">
        <f>IF('📋 MIỂNG TNC'!A230="","",'📋 MIỂNG TNC'!I230)</f>
        <v>0</v>
      </c>
      <c r="F4254" s="13">
        <f>IF('📋 MIỂNG TNC'!A230="","",'📋 MIỂNG TNC'!J230)</f>
        <v>0</v>
      </c>
      <c r="G4254" s="13">
        <f>IF('📋 MIỂNG TNC'!A230="","",'📋 MIỂNG TNC'!K230)</f>
        <v>0</v>
      </c>
      <c r="H4254" s="1">
        <f>IF('📋 MIỂNG TNC'!A230="","",'📋 MIỂNG TNC'!L230)</f>
        <v>0</v>
      </c>
      <c r="I4254" s="1">
        <f>IF('📋 MIỂNG TNC'!A230="","",'📋 MIỂNG TNC'!M230)</f>
        <v>0</v>
      </c>
      <c r="J4254" s="1" t="str">
        <f>IF('📋 MIỂNG TNC'!A230="","",'📋 MIỂNG TNC'!D230)</f>
        <v>120</v>
      </c>
      <c r="L4254" s="1">
        <f>N(L4253)+IF(AND('🔎 TRA CỨU NHANH'!$C$2&lt;&gt;"",OR(ISNUMBER(SEARCH('🔎 TRA CỨU NHANH'!$C$2,$A4254)),ISNUMBER(SEARCH('🔎 TRA CỨU NHANH'!$C$2,$B4254)))),1,0)</f>
        <v>0</v>
      </c>
      <c r="M4254" s="1" t="str">
        <f t="shared" si="132"/>
        <v/>
      </c>
      <c r="N4254" s="1">
        <f>N(N4253)+IF(AND('💰 BÁO GIÁ'!$C$27&lt;&gt;"",OR(ISNUMBER(SEARCH('💰 BÁO GIÁ'!$C$27,$A4254)),ISNUMBER(SEARCH('💰 BÁO GIÁ'!$C$27,$B4254)))),1,0)</f>
        <v>0</v>
      </c>
      <c r="O4254" s="1" t="str">
        <f t="shared" si="133"/>
        <v/>
      </c>
    </row>
    <row r="4255" customHeight="1" spans="1:15">
      <c r="A4255" s="1" t="str">
        <f>IF('📋 MIỂNG TNC'!A231="","",'📋 MIỂNG TNC'!A231)</f>
        <v>HH0617</v>
      </c>
      <c r="B4255" s="1" t="str">
        <f>IF('📋 MIỂNG TNC'!A231="","",'📋 MIỂNG TNC'!Q231)</f>
        <v>Bạc miểng 6D125/S6D125 (M411H+R411H) Cos0 - TAIHO</v>
      </c>
      <c r="C4255" s="1" t="str">
        <f>IF('📋 MIỂNG TNC'!A231="","","Miểng")</f>
        <v>Miểng</v>
      </c>
      <c r="D4255" s="1" t="str">
        <f>IF('📋 MIỂNG TNC'!A231="","",'📋 MIỂNG TNC'!H231)</f>
        <v>Bộ</v>
      </c>
      <c r="E4255" s="13">
        <f>IF('📋 MIỂNG TNC'!A231="","",'📋 MIỂNG TNC'!I231)</f>
        <v>0</v>
      </c>
      <c r="F4255" s="13">
        <f>IF('📋 MIỂNG TNC'!A231="","",'📋 MIỂNG TNC'!J231)</f>
        <v>0</v>
      </c>
      <c r="G4255" s="13">
        <f>IF('📋 MIỂNG TNC'!A231="","",'📋 MIỂNG TNC'!K231)</f>
        <v>0</v>
      </c>
      <c r="H4255" s="1">
        <f>IF('📋 MIỂNG TNC'!A231="","",'📋 MIỂNG TNC'!L231)</f>
        <v>0</v>
      </c>
      <c r="I4255" s="1">
        <f>IF('📋 MIỂNG TNC'!A231="","",'📋 MIỂNG TNC'!M231)</f>
        <v>0</v>
      </c>
      <c r="J4255" s="1" t="str">
        <f>IF('📋 MIỂNG TNC'!A231="","",'📋 MIỂNG TNC'!D231)</f>
        <v>125</v>
      </c>
      <c r="L4255" s="1">
        <f>N(L4254)+IF(AND('🔎 TRA CỨU NHANH'!$C$2&lt;&gt;"",OR(ISNUMBER(SEARCH('🔎 TRA CỨU NHANH'!$C$2,$A4255)),ISNUMBER(SEARCH('🔎 TRA CỨU NHANH'!$C$2,$B4255)))),1,0)</f>
        <v>0</v>
      </c>
      <c r="M4255" s="1" t="str">
        <f t="shared" si="132"/>
        <v/>
      </c>
      <c r="N4255" s="1">
        <f>N(N4254)+IF(AND('💰 BÁO GIÁ'!$C$27&lt;&gt;"",OR(ISNUMBER(SEARCH('💰 BÁO GIÁ'!$C$27,$A4255)),ISNUMBER(SEARCH('💰 BÁO GIÁ'!$C$27,$B4255)))),1,0)</f>
        <v>0</v>
      </c>
      <c r="O4255" s="1" t="str">
        <f t="shared" si="133"/>
        <v/>
      </c>
    </row>
    <row r="4256" customHeight="1" spans="1:15">
      <c r="A4256" s="1" t="str">
        <f>IF('📋 MIỂNG TNC'!A232="","",'📋 MIỂNG TNC'!A232)</f>
        <v>HH079856</v>
      </c>
      <c r="B4256" s="1" t="str">
        <f>IF('📋 MIỂNG TNC'!A232="","",'📋 MIỂNG TNC'!Q232)</f>
        <v>Miểng baze 6D125/ S6D125 (M411H) Cos0 - CS IVECO</v>
      </c>
      <c r="C4256" s="1" t="str">
        <f>IF('📋 MIỂNG TNC'!A232="","","Miểng")</f>
        <v>Miểng</v>
      </c>
      <c r="D4256" s="1" t="str">
        <f>IF('📋 MIỂNG TNC'!A232="","",'📋 MIỂNG TNC'!H232)</f>
        <v>Bộ</v>
      </c>
      <c r="E4256" s="13">
        <f>IF('📋 MIỂNG TNC'!A232="","",'📋 MIỂNG TNC'!I232)</f>
        <v>0</v>
      </c>
      <c r="F4256" s="13">
        <f>IF('📋 MIỂNG TNC'!A232="","",'📋 MIỂNG TNC'!J232)</f>
        <v>0</v>
      </c>
      <c r="G4256" s="13">
        <f>IF('📋 MIỂNG TNC'!A232="","",'📋 MIỂNG TNC'!K232)</f>
        <v>0</v>
      </c>
      <c r="H4256" s="1">
        <f>IF('📋 MIỂNG TNC'!A232="","",'📋 MIỂNG TNC'!L232)</f>
        <v>0</v>
      </c>
      <c r="I4256" s="1">
        <f>IF('📋 MIỂNG TNC'!A232="","",'📋 MIỂNG TNC'!M232)</f>
        <v>0</v>
      </c>
      <c r="J4256" s="1" t="str">
        <f>IF('📋 MIỂNG TNC'!A232="","",'📋 MIỂNG TNC'!D232)</f>
        <v>125</v>
      </c>
      <c r="L4256" s="1">
        <f>N(L4255)+IF(AND('🔎 TRA CỨU NHANH'!$C$2&lt;&gt;"",OR(ISNUMBER(SEARCH('🔎 TRA CỨU NHANH'!$C$2,$A4256)),ISNUMBER(SEARCH('🔎 TRA CỨU NHANH'!$C$2,$B4256)))),1,0)</f>
        <v>0</v>
      </c>
      <c r="M4256" s="1" t="str">
        <f t="shared" si="132"/>
        <v/>
      </c>
      <c r="N4256" s="1">
        <f>N(N4255)+IF(AND('💰 BÁO GIÁ'!$C$27&lt;&gt;"",OR(ISNUMBER(SEARCH('💰 BÁO GIÁ'!$C$27,$A4256)),ISNUMBER(SEARCH('💰 BÁO GIÁ'!$C$27,$B4256)))),1,0)</f>
        <v>0</v>
      </c>
      <c r="O4256" s="1" t="str">
        <f t="shared" si="133"/>
        <v/>
      </c>
    </row>
    <row r="4257" customHeight="1" spans="1:15">
      <c r="A4257" s="1" t="str">
        <f>IF('📋 MIỂNG TNC'!A233="","",'📋 MIỂNG TNC'!A233)</f>
        <v>HH076383</v>
      </c>
      <c r="B4257" s="1" t="str">
        <f>IF('📋 MIỂNG TNC'!A233="","",'📋 MIỂNG TNC'!Q233)</f>
        <v>Miểng baze 6D125/S6D125 (M411H) Cos0 - TAIHO</v>
      </c>
      <c r="C4257" s="1" t="str">
        <f>IF('📋 MIỂNG TNC'!A233="","","Miểng")</f>
        <v>Miểng</v>
      </c>
      <c r="D4257" s="1" t="str">
        <f>IF('📋 MIỂNG TNC'!A233="","",'📋 MIỂNG TNC'!H233)</f>
        <v>Bộ</v>
      </c>
      <c r="E4257" s="13">
        <f>IF('📋 MIỂNG TNC'!A233="","",'📋 MIỂNG TNC'!I233)</f>
        <v>0</v>
      </c>
      <c r="F4257" s="13">
        <f>IF('📋 MIỂNG TNC'!A233="","",'📋 MIỂNG TNC'!J233)</f>
        <v>0</v>
      </c>
      <c r="G4257" s="13">
        <f>IF('📋 MIỂNG TNC'!A233="","",'📋 MIỂNG TNC'!K233)</f>
        <v>0</v>
      </c>
      <c r="H4257" s="1">
        <f>IF('📋 MIỂNG TNC'!A233="","",'📋 MIỂNG TNC'!L233)</f>
        <v>0</v>
      </c>
      <c r="I4257" s="1">
        <f>IF('📋 MIỂNG TNC'!A233="","",'📋 MIỂNG TNC'!M233)</f>
        <v>0</v>
      </c>
      <c r="J4257" s="1" t="str">
        <f>IF('📋 MIỂNG TNC'!A233="","",'📋 MIỂNG TNC'!D233)</f>
        <v>125</v>
      </c>
      <c r="L4257" s="1">
        <f>N(L4256)+IF(AND('🔎 TRA CỨU NHANH'!$C$2&lt;&gt;"",OR(ISNUMBER(SEARCH('🔎 TRA CỨU NHANH'!$C$2,$A4257)),ISNUMBER(SEARCH('🔎 TRA CỨU NHANH'!$C$2,$B4257)))),1,0)</f>
        <v>0</v>
      </c>
      <c r="M4257" s="1" t="str">
        <f t="shared" si="132"/>
        <v/>
      </c>
      <c r="N4257" s="1">
        <f>N(N4256)+IF(AND('💰 BÁO GIÁ'!$C$27&lt;&gt;"",OR(ISNUMBER(SEARCH('💰 BÁO GIÁ'!$C$27,$A4257)),ISNUMBER(SEARCH('💰 BÁO GIÁ'!$C$27,$B4257)))),1,0)</f>
        <v>0</v>
      </c>
      <c r="O4257" s="1" t="str">
        <f t="shared" si="133"/>
        <v/>
      </c>
    </row>
    <row r="4258" customHeight="1" spans="1:15">
      <c r="A4258" s="1" t="str">
        <f>IF('📋 MIỂNG TNC'!A234="","",'📋 MIỂNG TNC'!A234)</f>
        <v>HH079858</v>
      </c>
      <c r="B4258" s="1" t="str">
        <f>IF('📋 MIỂNG TNC'!A234="","",'📋 MIỂNG TNC'!Q234)</f>
        <v>Miểng dên 6D125/ S6D125 (R411H) Cos0 - CS IVECO</v>
      </c>
      <c r="C4258" s="1" t="str">
        <f>IF('📋 MIỂNG TNC'!A234="","","Miểng")</f>
        <v>Miểng</v>
      </c>
      <c r="D4258" s="1" t="str">
        <f>IF('📋 MIỂNG TNC'!A234="","",'📋 MIỂNG TNC'!H234)</f>
        <v>Bộ</v>
      </c>
      <c r="E4258" s="13">
        <f>IF('📋 MIỂNG TNC'!A234="","",'📋 MIỂNG TNC'!I234)</f>
        <v>0</v>
      </c>
      <c r="F4258" s="13">
        <f>IF('📋 MIỂNG TNC'!A234="","",'📋 MIỂNG TNC'!J234)</f>
        <v>0</v>
      </c>
      <c r="G4258" s="13">
        <f>IF('📋 MIỂNG TNC'!A234="","",'📋 MIỂNG TNC'!K234)</f>
        <v>0</v>
      </c>
      <c r="H4258" s="1">
        <f>IF('📋 MIỂNG TNC'!A234="","",'📋 MIỂNG TNC'!L234)</f>
        <v>0</v>
      </c>
      <c r="I4258" s="1">
        <f>IF('📋 MIỂNG TNC'!A234="","",'📋 MIỂNG TNC'!M234)</f>
        <v>0</v>
      </c>
      <c r="J4258" s="1" t="str">
        <f>IF('📋 MIỂNG TNC'!A234="","",'📋 MIỂNG TNC'!D234)</f>
        <v>125</v>
      </c>
      <c r="L4258" s="1">
        <f>N(L4257)+IF(AND('🔎 TRA CỨU NHANH'!$C$2&lt;&gt;"",OR(ISNUMBER(SEARCH('🔎 TRA CỨU NHANH'!$C$2,$A4258)),ISNUMBER(SEARCH('🔎 TRA CỨU NHANH'!$C$2,$B4258)))),1,0)</f>
        <v>0</v>
      </c>
      <c r="M4258" s="1" t="str">
        <f t="shared" si="132"/>
        <v/>
      </c>
      <c r="N4258" s="1">
        <f>N(N4257)+IF(AND('💰 BÁO GIÁ'!$C$27&lt;&gt;"",OR(ISNUMBER(SEARCH('💰 BÁO GIÁ'!$C$27,$A4258)),ISNUMBER(SEARCH('💰 BÁO GIÁ'!$C$27,$B4258)))),1,0)</f>
        <v>0</v>
      </c>
      <c r="O4258" s="1" t="str">
        <f t="shared" si="133"/>
        <v/>
      </c>
    </row>
    <row r="4259" customHeight="1" spans="1:15">
      <c r="A4259" s="1" t="str">
        <f>IF('📋 MIỂNG TNC'!A235="","",'📋 MIỂNG TNC'!A235)</f>
        <v>HH076384</v>
      </c>
      <c r="B4259" s="1" t="str">
        <f>IF('📋 MIỂNG TNC'!A235="","",'📋 MIỂNG TNC'!Q235)</f>
        <v>Miểng dên 6D125/S6D125 (R411H) Cos0 - TAIHO</v>
      </c>
      <c r="C4259" s="1" t="str">
        <f>IF('📋 MIỂNG TNC'!A235="","","Miểng")</f>
        <v>Miểng</v>
      </c>
      <c r="D4259" s="1" t="str">
        <f>IF('📋 MIỂNG TNC'!A235="","",'📋 MIỂNG TNC'!H235)</f>
        <v>Bộ</v>
      </c>
      <c r="E4259" s="1">
        <f>IF('📋 MIỂNG TNC'!A235="","",'📋 MIỂNG TNC'!I235)</f>
        <v>0</v>
      </c>
      <c r="F4259" s="1">
        <f>IF('📋 MIỂNG TNC'!A235="","",'📋 MIỂNG TNC'!J235)</f>
        <v>0</v>
      </c>
      <c r="G4259" s="1">
        <f>IF('📋 MIỂNG TNC'!A235="","",'📋 MIỂNG TNC'!K235)</f>
        <v>0</v>
      </c>
      <c r="H4259" s="1">
        <f>IF('📋 MIỂNG TNC'!A235="","",'📋 MIỂNG TNC'!L235)</f>
        <v>0</v>
      </c>
      <c r="I4259" s="1">
        <f>IF('📋 MIỂNG TNC'!A235="","",'📋 MIỂNG TNC'!M235)</f>
        <v>0</v>
      </c>
      <c r="J4259" s="1" t="str">
        <f>IF('📋 MIỂNG TNC'!A235="","",'📋 MIỂNG TNC'!D235)</f>
        <v>125</v>
      </c>
      <c r="L4259" s="1">
        <f>N(L4258)+IF(AND('🔎 TRA CỨU NHANH'!$C$2&lt;&gt;"",OR(ISNUMBER(SEARCH('🔎 TRA CỨU NHANH'!$C$2,$A4259)),ISNUMBER(SEARCH('🔎 TRA CỨU NHANH'!$C$2,$B4259)))),1,0)</f>
        <v>0</v>
      </c>
      <c r="M4259" s="1" t="str">
        <f t="shared" si="132"/>
        <v/>
      </c>
      <c r="N4259" s="1">
        <f>N(N4258)+IF(AND('💰 BÁO GIÁ'!$C$27&lt;&gt;"",OR(ISNUMBER(SEARCH('💰 BÁO GIÁ'!$C$27,$A4259)),ISNUMBER(SEARCH('💰 BÁO GIÁ'!$C$27,$B4259)))),1,0)</f>
        <v>0</v>
      </c>
      <c r="O4259" s="1" t="str">
        <f t="shared" si="133"/>
        <v/>
      </c>
    </row>
    <row r="4260" customHeight="1" spans="1:15">
      <c r="A4260" s="1" t="str">
        <f>IF('📋 MIỂNG TNC'!A236="","",'📋 MIỂNG TNC'!A236)</f>
        <v>HH0618</v>
      </c>
      <c r="B4260" s="1" t="str">
        <f>IF('📋 MIỂNG TNC'!A236="","",'📋 MIỂNG TNC'!Q236)</f>
        <v>Bạc miểng 6D125/S6D125 (M411H + R411H) Cos1 - TAIHO</v>
      </c>
      <c r="C4260" s="1" t="str">
        <f>IF('📋 MIỂNG TNC'!A236="","","Miểng")</f>
        <v>Miểng</v>
      </c>
      <c r="D4260" s="1" t="str">
        <f>IF('📋 MIỂNG TNC'!A236="","",'📋 MIỂNG TNC'!H236)</f>
        <v>Bộ</v>
      </c>
      <c r="E4260" s="13">
        <f>IF('📋 MIỂNG TNC'!A236="","",'📋 MIỂNG TNC'!I236)</f>
        <v>0</v>
      </c>
      <c r="F4260" s="13">
        <f>IF('📋 MIỂNG TNC'!A236="","",'📋 MIỂNG TNC'!J236)</f>
        <v>0</v>
      </c>
      <c r="G4260" s="13">
        <f>IF('📋 MIỂNG TNC'!A236="","",'📋 MIỂNG TNC'!K236)</f>
        <v>0</v>
      </c>
      <c r="H4260" s="1">
        <f>IF('📋 MIỂNG TNC'!A236="","",'📋 MIỂNG TNC'!L236)</f>
        <v>0</v>
      </c>
      <c r="I4260" s="1">
        <f>IF('📋 MIỂNG TNC'!A236="","",'📋 MIỂNG TNC'!M236)</f>
        <v>0</v>
      </c>
      <c r="J4260" s="1" t="str">
        <f>IF('📋 MIỂNG TNC'!A236="","",'📋 MIỂNG TNC'!D236)</f>
        <v>125</v>
      </c>
      <c r="L4260" s="1">
        <f>N(L4259)+IF(AND('🔎 TRA CỨU NHANH'!$C$2&lt;&gt;"",OR(ISNUMBER(SEARCH('🔎 TRA CỨU NHANH'!$C$2,$A4260)),ISNUMBER(SEARCH('🔎 TRA CỨU NHANH'!$C$2,$B4260)))),1,0)</f>
        <v>0</v>
      </c>
      <c r="M4260" s="1" t="str">
        <f t="shared" si="132"/>
        <v/>
      </c>
      <c r="N4260" s="1">
        <f>N(N4259)+IF(AND('💰 BÁO GIÁ'!$C$27&lt;&gt;"",OR(ISNUMBER(SEARCH('💰 BÁO GIÁ'!$C$27,$A4260)),ISNUMBER(SEARCH('💰 BÁO GIÁ'!$C$27,$B4260)))),1,0)</f>
        <v>0</v>
      </c>
      <c r="O4260" s="1" t="str">
        <f t="shared" si="133"/>
        <v/>
      </c>
    </row>
    <row r="4261" customHeight="1" spans="1:15">
      <c r="A4261" s="1" t="str">
        <f>IF('📋 MIỂNG TNC'!A237="","",'📋 MIỂNG TNC'!A237)</f>
        <v>HH082292</v>
      </c>
      <c r="B4261" s="1" t="str">
        <f>IF('📋 MIỂNG TNC'!A237="","",'📋 MIỂNG TNC'!Q237)</f>
        <v>Bạc miểng 6D125/S6D125 (M8692K + R8692K) Cos1 - DAIDO NHẬT</v>
      </c>
      <c r="C4261" s="1" t="str">
        <f>IF('📋 MIỂNG TNC'!A237="","","Miểng")</f>
        <v>Miểng</v>
      </c>
      <c r="D4261" s="1" t="str">
        <f>IF('📋 MIỂNG TNC'!A237="","",'📋 MIỂNG TNC'!H237)</f>
        <v>Bộ</v>
      </c>
      <c r="E4261" s="1">
        <f>IF('📋 MIỂNG TNC'!A237="","",'📋 MIỂNG TNC'!I237)</f>
        <v>0</v>
      </c>
      <c r="F4261" s="1">
        <f>IF('📋 MIỂNG TNC'!A237="","",'📋 MIỂNG TNC'!J237)</f>
        <v>0</v>
      </c>
      <c r="G4261" s="1">
        <f>IF('📋 MIỂNG TNC'!A237="","",'📋 MIỂNG TNC'!K237)</f>
        <v>0</v>
      </c>
      <c r="H4261" s="1">
        <f>IF('📋 MIỂNG TNC'!A237="","",'📋 MIỂNG TNC'!L237)</f>
        <v>0</v>
      </c>
      <c r="I4261" s="1">
        <f>IF('📋 MIỂNG TNC'!A237="","",'📋 MIỂNG TNC'!M237)</f>
        <v>0</v>
      </c>
      <c r="J4261" s="1" t="str">
        <f>IF('📋 MIỂNG TNC'!A237="","",'📋 MIỂNG TNC'!D237)</f>
        <v>125</v>
      </c>
      <c r="L4261" s="1">
        <f>N(L4260)+IF(AND('🔎 TRA CỨU NHANH'!$C$2&lt;&gt;"",OR(ISNUMBER(SEARCH('🔎 TRA CỨU NHANH'!$C$2,$A4261)),ISNUMBER(SEARCH('🔎 TRA CỨU NHANH'!$C$2,$B4261)))),1,0)</f>
        <v>0</v>
      </c>
      <c r="M4261" s="1" t="str">
        <f t="shared" si="132"/>
        <v/>
      </c>
      <c r="N4261" s="1">
        <f>N(N4260)+IF(AND('💰 BÁO GIÁ'!$C$27&lt;&gt;"",OR(ISNUMBER(SEARCH('💰 BÁO GIÁ'!$C$27,$A4261)),ISNUMBER(SEARCH('💰 BÁO GIÁ'!$C$27,$B4261)))),1,0)</f>
        <v>0</v>
      </c>
      <c r="O4261" s="1" t="str">
        <f t="shared" si="133"/>
        <v/>
      </c>
    </row>
    <row r="4262" customHeight="1" spans="1:15">
      <c r="A4262" s="1" t="str">
        <f>IF('📋 MIỂNG TNC'!A238="","",'📋 MIỂNG TNC'!A238)</f>
        <v>HH079857</v>
      </c>
      <c r="B4262" s="1" t="str">
        <f>IF('📋 MIỂNG TNC'!A238="","",'📋 MIỂNG TNC'!Q238)</f>
        <v>Miểng baze 6D125/ S6D125 (M411H) Cos1 - CS IVECO</v>
      </c>
      <c r="C4262" s="1" t="str">
        <f>IF('📋 MIỂNG TNC'!A238="","","Miểng")</f>
        <v>Miểng</v>
      </c>
      <c r="D4262" s="1" t="str">
        <f>IF('📋 MIỂNG TNC'!A238="","",'📋 MIỂNG TNC'!H238)</f>
        <v>Bộ</v>
      </c>
      <c r="E4262" s="13">
        <f>IF('📋 MIỂNG TNC'!A238="","",'📋 MIỂNG TNC'!I238)</f>
        <v>0</v>
      </c>
      <c r="F4262" s="13">
        <f>IF('📋 MIỂNG TNC'!A238="","",'📋 MIỂNG TNC'!J238)</f>
        <v>0</v>
      </c>
      <c r="G4262" s="13">
        <f>IF('📋 MIỂNG TNC'!A238="","",'📋 MIỂNG TNC'!K238)</f>
        <v>0</v>
      </c>
      <c r="H4262" s="1">
        <f>IF('📋 MIỂNG TNC'!A238="","",'📋 MIỂNG TNC'!L238)</f>
        <v>0</v>
      </c>
      <c r="I4262" s="1">
        <f>IF('📋 MIỂNG TNC'!A238="","",'📋 MIỂNG TNC'!M238)</f>
        <v>0</v>
      </c>
      <c r="J4262" s="1" t="str">
        <f>IF('📋 MIỂNG TNC'!A238="","",'📋 MIỂNG TNC'!D238)</f>
        <v>125</v>
      </c>
      <c r="L4262" s="1">
        <f>N(L4261)+IF(AND('🔎 TRA CỨU NHANH'!$C$2&lt;&gt;"",OR(ISNUMBER(SEARCH('🔎 TRA CỨU NHANH'!$C$2,$A4262)),ISNUMBER(SEARCH('🔎 TRA CỨU NHANH'!$C$2,$B4262)))),1,0)</f>
        <v>0</v>
      </c>
      <c r="M4262" s="1" t="str">
        <f t="shared" si="132"/>
        <v/>
      </c>
      <c r="N4262" s="1">
        <f>N(N4261)+IF(AND('💰 BÁO GIÁ'!$C$27&lt;&gt;"",OR(ISNUMBER(SEARCH('💰 BÁO GIÁ'!$C$27,$A4262)),ISNUMBER(SEARCH('💰 BÁO GIÁ'!$C$27,$B4262)))),1,0)</f>
        <v>0</v>
      </c>
      <c r="O4262" s="1" t="str">
        <f t="shared" si="133"/>
        <v/>
      </c>
    </row>
    <row r="4263" customHeight="1" spans="1:15">
      <c r="A4263" s="1" t="str">
        <f>IF('📋 MIỂNG TNC'!A239="","",'📋 MIỂNG TNC'!A239)</f>
        <v>HH079859</v>
      </c>
      <c r="B4263" s="1" t="str">
        <f>IF('📋 MIỂNG TNC'!A239="","",'📋 MIỂNG TNC'!Q239)</f>
        <v>Miểng dên 6D125/ S6D125 (R411H) Cos1 - CS IVECO</v>
      </c>
      <c r="C4263" s="1" t="str">
        <f>IF('📋 MIỂNG TNC'!A239="","","Miểng")</f>
        <v>Miểng</v>
      </c>
      <c r="D4263" s="1" t="str">
        <f>IF('📋 MIỂNG TNC'!A239="","",'📋 MIỂNG TNC'!H239)</f>
        <v>Bộ</v>
      </c>
      <c r="E4263" s="13">
        <f>IF('📋 MIỂNG TNC'!A239="","",'📋 MIỂNG TNC'!I239)</f>
        <v>0</v>
      </c>
      <c r="F4263" s="13">
        <f>IF('📋 MIỂNG TNC'!A239="","",'📋 MIỂNG TNC'!J239)</f>
        <v>0</v>
      </c>
      <c r="G4263" s="13">
        <f>IF('📋 MIỂNG TNC'!A239="","",'📋 MIỂNG TNC'!K239)</f>
        <v>0</v>
      </c>
      <c r="H4263" s="1">
        <f>IF('📋 MIỂNG TNC'!A239="","",'📋 MIỂNG TNC'!L239)</f>
        <v>0</v>
      </c>
      <c r="I4263" s="1">
        <f>IF('📋 MIỂNG TNC'!A239="","",'📋 MIỂNG TNC'!M239)</f>
        <v>0</v>
      </c>
      <c r="J4263" s="1" t="str">
        <f>IF('📋 MIỂNG TNC'!A239="","",'📋 MIỂNG TNC'!D239)</f>
        <v>125</v>
      </c>
      <c r="L4263" s="1">
        <f>N(L4262)+IF(AND('🔎 TRA CỨU NHANH'!$C$2&lt;&gt;"",OR(ISNUMBER(SEARCH('🔎 TRA CỨU NHANH'!$C$2,$A4263)),ISNUMBER(SEARCH('🔎 TRA CỨU NHANH'!$C$2,$B4263)))),1,0)</f>
        <v>0</v>
      </c>
      <c r="M4263" s="1" t="str">
        <f t="shared" si="132"/>
        <v/>
      </c>
      <c r="N4263" s="1">
        <f>N(N4262)+IF(AND('💰 BÁO GIÁ'!$C$27&lt;&gt;"",OR(ISNUMBER(SEARCH('💰 BÁO GIÁ'!$C$27,$A4263)),ISNUMBER(SEARCH('💰 BÁO GIÁ'!$C$27,$B4263)))),1,0)</f>
        <v>0</v>
      </c>
      <c r="O4263" s="1" t="str">
        <f t="shared" si="133"/>
        <v/>
      </c>
    </row>
    <row r="4264" customHeight="1" spans="1:15">
      <c r="A4264" s="1" t="str">
        <f>IF('📋 MIỂNG TNC'!A240="","",'📋 MIỂNG TNC'!A240)</f>
        <v>HH0620</v>
      </c>
      <c r="B4264" s="1" t="str">
        <f>IF('📋 MIỂNG TNC'!A240="","",'📋 MIỂNG TNC'!Q240)</f>
        <v>Bạc miểng 6D125/S6D125 (M411H + R411H) Cos2 - TAIHO</v>
      </c>
      <c r="C4264" s="1" t="str">
        <f>IF('📋 MIỂNG TNC'!A240="","","Miểng")</f>
        <v>Miểng</v>
      </c>
      <c r="D4264" s="1" t="str">
        <f>IF('📋 MIỂNG TNC'!A240="","",'📋 MIỂNG TNC'!H240)</f>
        <v>Bộ</v>
      </c>
      <c r="E4264" s="13">
        <f>IF('📋 MIỂNG TNC'!A240="","",'📋 MIỂNG TNC'!I240)</f>
        <v>0</v>
      </c>
      <c r="F4264" s="13">
        <f>IF('📋 MIỂNG TNC'!A240="","",'📋 MIỂNG TNC'!J240)</f>
        <v>0</v>
      </c>
      <c r="G4264" s="13">
        <f>IF('📋 MIỂNG TNC'!A240="","",'📋 MIỂNG TNC'!K240)</f>
        <v>0</v>
      </c>
      <c r="H4264" s="1">
        <f>IF('📋 MIỂNG TNC'!A240="","",'📋 MIỂNG TNC'!L240)</f>
        <v>0</v>
      </c>
      <c r="I4264" s="1">
        <f>IF('📋 MIỂNG TNC'!A240="","",'📋 MIỂNG TNC'!M240)</f>
        <v>0</v>
      </c>
      <c r="J4264" s="1" t="str">
        <f>IF('📋 MIỂNG TNC'!A240="","",'📋 MIỂNG TNC'!D240)</f>
        <v>125</v>
      </c>
      <c r="L4264" s="1">
        <f>N(L4263)+IF(AND('🔎 TRA CỨU NHANH'!$C$2&lt;&gt;"",OR(ISNUMBER(SEARCH('🔎 TRA CỨU NHANH'!$C$2,$A4264)),ISNUMBER(SEARCH('🔎 TRA CỨU NHANH'!$C$2,$B4264)))),1,0)</f>
        <v>0</v>
      </c>
      <c r="M4264" s="1" t="str">
        <f t="shared" si="132"/>
        <v/>
      </c>
      <c r="N4264" s="1">
        <f>N(N4263)+IF(AND('💰 BÁO GIÁ'!$C$27&lt;&gt;"",OR(ISNUMBER(SEARCH('💰 BÁO GIÁ'!$C$27,$A4264)),ISNUMBER(SEARCH('💰 BÁO GIÁ'!$C$27,$B4264)))),1,0)</f>
        <v>0</v>
      </c>
      <c r="O4264" s="1" t="str">
        <f t="shared" si="133"/>
        <v/>
      </c>
    </row>
    <row r="4265" customHeight="1" spans="1:15">
      <c r="A4265" s="1" t="str">
        <f>IF('📋 MIỂNG TNC'!A241="","",'📋 MIỂNG TNC'!A241)</f>
        <v>HH082293</v>
      </c>
      <c r="B4265" s="1" t="str">
        <f>IF('📋 MIỂNG TNC'!A241="","",'📋 MIỂNG TNC'!Q241)</f>
        <v>Bạc miểng 6D125/S6D125 (M8692K + R8692K) Cos2 - DAIDO NHẬT</v>
      </c>
      <c r="C4265" s="1" t="str">
        <f>IF('📋 MIỂNG TNC'!A241="","","Miểng")</f>
        <v>Miểng</v>
      </c>
      <c r="D4265" s="1" t="str">
        <f>IF('📋 MIỂNG TNC'!A241="","",'📋 MIỂNG TNC'!H241)</f>
        <v>Bộ</v>
      </c>
      <c r="E4265" s="13">
        <f>IF('📋 MIỂNG TNC'!A241="","",'📋 MIỂNG TNC'!I241)</f>
        <v>0</v>
      </c>
      <c r="F4265" s="13">
        <f>IF('📋 MIỂNG TNC'!A241="","",'📋 MIỂNG TNC'!J241)</f>
        <v>0</v>
      </c>
      <c r="G4265" s="13">
        <f>IF('📋 MIỂNG TNC'!A241="","",'📋 MIỂNG TNC'!K241)</f>
        <v>0</v>
      </c>
      <c r="H4265" s="1">
        <f>IF('📋 MIỂNG TNC'!A241="","",'📋 MIỂNG TNC'!L241)</f>
        <v>0</v>
      </c>
      <c r="I4265" s="1">
        <f>IF('📋 MIỂNG TNC'!A241="","",'📋 MIỂNG TNC'!M241)</f>
        <v>0</v>
      </c>
      <c r="J4265" s="1" t="str">
        <f>IF('📋 MIỂNG TNC'!A241="","",'📋 MIỂNG TNC'!D241)</f>
        <v>125</v>
      </c>
      <c r="L4265" s="1">
        <f>N(L4264)+IF(AND('🔎 TRA CỨU NHANH'!$C$2&lt;&gt;"",OR(ISNUMBER(SEARCH('🔎 TRA CỨU NHANH'!$C$2,$A4265)),ISNUMBER(SEARCH('🔎 TRA CỨU NHANH'!$C$2,$B4265)))),1,0)</f>
        <v>0</v>
      </c>
      <c r="M4265" s="1" t="str">
        <f t="shared" si="132"/>
        <v/>
      </c>
      <c r="N4265" s="1">
        <f>N(N4264)+IF(AND('💰 BÁO GIÁ'!$C$27&lt;&gt;"",OR(ISNUMBER(SEARCH('💰 BÁO GIÁ'!$C$27,$A4265)),ISNUMBER(SEARCH('💰 BÁO GIÁ'!$C$27,$B4265)))),1,0)</f>
        <v>0</v>
      </c>
      <c r="O4265" s="1" t="str">
        <f t="shared" si="133"/>
        <v/>
      </c>
    </row>
    <row r="4266" customHeight="1" spans="1:15">
      <c r="A4266" s="1" t="str">
        <f>IF('📋 MIỂNG TNC'!A242="","",'📋 MIỂNG TNC'!A242)</f>
        <v>HH0571</v>
      </c>
      <c r="B4266" s="1" t="str">
        <f>IF('📋 MIỂNG TNC'!A242="","",'📋 MIỂNG TNC'!Q242)</f>
        <v>Bạc miểng 6D125/S6D125 Cos3 - TAIHO</v>
      </c>
      <c r="C4266" s="1" t="str">
        <f>IF('📋 MIỂNG TNC'!A242="","","Miểng")</f>
        <v>Miểng</v>
      </c>
      <c r="D4266" s="1" t="str">
        <f>IF('📋 MIỂNG TNC'!A242="","",'📋 MIỂNG TNC'!H242)</f>
        <v>Bộ</v>
      </c>
      <c r="E4266" s="13">
        <f>IF('📋 MIỂNG TNC'!A242="","",'📋 MIỂNG TNC'!I242)</f>
        <v>0</v>
      </c>
      <c r="F4266" s="13">
        <f>IF('📋 MIỂNG TNC'!A242="","",'📋 MIỂNG TNC'!J242)</f>
        <v>0</v>
      </c>
      <c r="G4266" s="13">
        <f>IF('📋 MIỂNG TNC'!A242="","",'📋 MIỂNG TNC'!K242)</f>
        <v>0</v>
      </c>
      <c r="H4266" s="1">
        <f>IF('📋 MIỂNG TNC'!A242="","",'📋 MIỂNG TNC'!L242)</f>
        <v>0</v>
      </c>
      <c r="I4266" s="1">
        <f>IF('📋 MIỂNG TNC'!A242="","",'📋 MIỂNG TNC'!M242)</f>
        <v>0</v>
      </c>
      <c r="J4266" s="1" t="str">
        <f>IF('📋 MIỂNG TNC'!A242="","",'📋 MIỂNG TNC'!D242)</f>
        <v>125</v>
      </c>
      <c r="L4266" s="1">
        <f>N(L4265)+IF(AND('🔎 TRA CỨU NHANH'!$C$2&lt;&gt;"",OR(ISNUMBER(SEARCH('🔎 TRA CỨU NHANH'!$C$2,$A4266)),ISNUMBER(SEARCH('🔎 TRA CỨU NHANH'!$C$2,$B4266)))),1,0)</f>
        <v>0</v>
      </c>
      <c r="M4266" s="1" t="str">
        <f t="shared" si="132"/>
        <v/>
      </c>
      <c r="N4266" s="1">
        <f>N(N4265)+IF(AND('💰 BÁO GIÁ'!$C$27&lt;&gt;"",OR(ISNUMBER(SEARCH('💰 BÁO GIÁ'!$C$27,$A4266)),ISNUMBER(SEARCH('💰 BÁO GIÁ'!$C$27,$B4266)))),1,0)</f>
        <v>0</v>
      </c>
      <c r="O4266" s="1" t="str">
        <f t="shared" si="133"/>
        <v/>
      </c>
    </row>
    <row r="4267" customHeight="1" spans="1:15">
      <c r="A4267" s="1" t="str">
        <f>IF('📋 MIỂNG TNC'!A243="","",'📋 MIỂNG TNC'!A243)</f>
        <v>HH082294</v>
      </c>
      <c r="B4267" s="1" t="str">
        <f>IF('📋 MIỂNG TNC'!A243="","",'📋 MIỂNG TNC'!Q243)</f>
        <v>Bạc miểng S6D140/6D140 (M8695K + R8695K) Cos0 - DAIDO NHẬT</v>
      </c>
      <c r="C4267" s="1" t="str">
        <f>IF('📋 MIỂNG TNC'!A243="","","Miểng")</f>
        <v>Miểng</v>
      </c>
      <c r="D4267" s="1" t="str">
        <f>IF('📋 MIỂNG TNC'!A243="","",'📋 MIỂNG TNC'!H243)</f>
        <v>Bộ</v>
      </c>
      <c r="E4267" s="13">
        <f>IF('📋 MIỂNG TNC'!A243="","",'📋 MIỂNG TNC'!I243)</f>
        <v>0</v>
      </c>
      <c r="F4267" s="13">
        <f>IF('📋 MIỂNG TNC'!A243="","",'📋 MIỂNG TNC'!J243)</f>
        <v>0</v>
      </c>
      <c r="G4267" s="13">
        <f>IF('📋 MIỂNG TNC'!A243="","",'📋 MIỂNG TNC'!K243)</f>
        <v>0</v>
      </c>
      <c r="H4267" s="1">
        <f>IF('📋 MIỂNG TNC'!A243="","",'📋 MIỂNG TNC'!L243)</f>
        <v>0</v>
      </c>
      <c r="I4267" s="1">
        <f>IF('📋 MIỂNG TNC'!A243="","",'📋 MIỂNG TNC'!M243)</f>
        <v>0</v>
      </c>
      <c r="J4267" s="1" t="str">
        <f>IF('📋 MIỂNG TNC'!A243="","",'📋 MIỂNG TNC'!D243)</f>
        <v>140</v>
      </c>
      <c r="L4267" s="1">
        <f>N(L4266)+IF(AND('🔎 TRA CỨU NHANH'!$C$2&lt;&gt;"",OR(ISNUMBER(SEARCH('🔎 TRA CỨU NHANH'!$C$2,$A4267)),ISNUMBER(SEARCH('🔎 TRA CỨU NHANH'!$C$2,$B4267)))),1,0)</f>
        <v>0</v>
      </c>
      <c r="M4267" s="1" t="str">
        <f t="shared" si="132"/>
        <v/>
      </c>
      <c r="N4267" s="1">
        <f>N(N4266)+IF(AND('💰 BÁO GIÁ'!$C$27&lt;&gt;"",OR(ISNUMBER(SEARCH('💰 BÁO GIÁ'!$C$27,$A4267)),ISNUMBER(SEARCH('💰 BÁO GIÁ'!$C$27,$B4267)))),1,0)</f>
        <v>0</v>
      </c>
      <c r="O4267" s="1" t="str">
        <f t="shared" si="133"/>
        <v/>
      </c>
    </row>
    <row r="4268" customHeight="1" spans="1:15">
      <c r="A4268" s="1" t="str">
        <f>IF('📋 MIỂNG TNC'!A244="","",'📋 MIỂNG TNC'!A244)</f>
        <v>HH082295</v>
      </c>
      <c r="B4268" s="1" t="str">
        <f>IF('📋 MIỂNG TNC'!A244="","",'📋 MIỂNG TNC'!Q244)</f>
        <v>Bạc miểng S6D140/6D140 (M8695K + R8695K) Cos1 - DAIDO NHẬT</v>
      </c>
      <c r="C4268" s="1" t="str">
        <f>IF('📋 MIỂNG TNC'!A244="","","Miểng")</f>
        <v>Miểng</v>
      </c>
      <c r="D4268" s="1" t="str">
        <f>IF('📋 MIỂNG TNC'!A244="","",'📋 MIỂNG TNC'!H244)</f>
        <v>Bộ</v>
      </c>
      <c r="E4268" s="13">
        <f>IF('📋 MIỂNG TNC'!A244="","",'📋 MIỂNG TNC'!I244)</f>
        <v>0</v>
      </c>
      <c r="F4268" s="13">
        <f>IF('📋 MIỂNG TNC'!A244="","",'📋 MIỂNG TNC'!J244)</f>
        <v>0</v>
      </c>
      <c r="G4268" s="13">
        <f>IF('📋 MIỂNG TNC'!A244="","",'📋 MIỂNG TNC'!K244)</f>
        <v>0</v>
      </c>
      <c r="H4268" s="1">
        <f>IF('📋 MIỂNG TNC'!A244="","",'📋 MIỂNG TNC'!L244)</f>
        <v>0</v>
      </c>
      <c r="I4268" s="1">
        <f>IF('📋 MIỂNG TNC'!A244="","",'📋 MIỂNG TNC'!M244)</f>
        <v>0</v>
      </c>
      <c r="J4268" s="1" t="str">
        <f>IF('📋 MIỂNG TNC'!A244="","",'📋 MIỂNG TNC'!D244)</f>
        <v>140</v>
      </c>
      <c r="L4268" s="1">
        <f>N(L4267)+IF(AND('🔎 TRA CỨU NHANH'!$C$2&lt;&gt;"",OR(ISNUMBER(SEARCH('🔎 TRA CỨU NHANH'!$C$2,$A4268)),ISNUMBER(SEARCH('🔎 TRA CỨU NHANH'!$C$2,$B4268)))),1,0)</f>
        <v>0</v>
      </c>
      <c r="M4268" s="1" t="str">
        <f t="shared" si="132"/>
        <v/>
      </c>
      <c r="N4268" s="1">
        <f>N(N4267)+IF(AND('💰 BÁO GIÁ'!$C$27&lt;&gt;"",OR(ISNUMBER(SEARCH('💰 BÁO GIÁ'!$C$27,$A4268)),ISNUMBER(SEARCH('💰 BÁO GIÁ'!$C$27,$B4268)))),1,0)</f>
        <v>0</v>
      </c>
      <c r="O4268" s="1" t="str">
        <f t="shared" si="133"/>
        <v/>
      </c>
    </row>
    <row r="4269" customHeight="1" spans="1:15">
      <c r="A4269" s="1" t="str">
        <f>IF('📋 MIỂNG TNC'!A245="","",'📋 MIỂNG TNC'!A245)</f>
        <v>HH082296</v>
      </c>
      <c r="B4269" s="1" t="str">
        <f>IF('📋 MIỂNG TNC'!A245="","",'📋 MIỂNG TNC'!Q245)</f>
        <v>Bạc miểng S6D140/6D140 (M8695K + R8695K) Cos2 - DAIDO NHẬT</v>
      </c>
      <c r="C4269" s="1" t="str">
        <f>IF('📋 MIỂNG TNC'!A245="","","Miểng")</f>
        <v>Miểng</v>
      </c>
      <c r="D4269" s="1" t="str">
        <f>IF('📋 MIỂNG TNC'!A245="","",'📋 MIỂNG TNC'!H245)</f>
        <v>Bộ</v>
      </c>
      <c r="E4269" s="13">
        <f>IF('📋 MIỂNG TNC'!A245="","",'📋 MIỂNG TNC'!I245)</f>
        <v>0</v>
      </c>
      <c r="F4269" s="13">
        <f>IF('📋 MIỂNG TNC'!A245="","",'📋 MIỂNG TNC'!J245)</f>
        <v>0</v>
      </c>
      <c r="G4269" s="13">
        <f>IF('📋 MIỂNG TNC'!A245="","",'📋 MIỂNG TNC'!K245)</f>
        <v>0</v>
      </c>
      <c r="H4269" s="1">
        <f>IF('📋 MIỂNG TNC'!A245="","",'📋 MIỂNG TNC'!L245)</f>
        <v>0</v>
      </c>
      <c r="I4269" s="1">
        <f>IF('📋 MIỂNG TNC'!A245="","",'📋 MIỂNG TNC'!M245)</f>
        <v>0</v>
      </c>
      <c r="J4269" s="1" t="str">
        <f>IF('📋 MIỂNG TNC'!A245="","",'📋 MIỂNG TNC'!D245)</f>
        <v>140</v>
      </c>
      <c r="L4269" s="1">
        <f>N(L4268)+IF(AND('🔎 TRA CỨU NHANH'!$C$2&lt;&gt;"",OR(ISNUMBER(SEARCH('🔎 TRA CỨU NHANH'!$C$2,$A4269)),ISNUMBER(SEARCH('🔎 TRA CỨU NHANH'!$C$2,$B4269)))),1,0)</f>
        <v>0</v>
      </c>
      <c r="M4269" s="1" t="str">
        <f t="shared" si="132"/>
        <v/>
      </c>
      <c r="N4269" s="1">
        <f>N(N4268)+IF(AND('💰 BÁO GIÁ'!$C$27&lt;&gt;"",OR(ISNUMBER(SEARCH('💰 BÁO GIÁ'!$C$27,$A4269)),ISNUMBER(SEARCH('💰 BÁO GIÁ'!$C$27,$B4269)))),1,0)</f>
        <v>0</v>
      </c>
      <c r="O4269" s="1" t="str">
        <f t="shared" si="133"/>
        <v/>
      </c>
    </row>
    <row r="4270" customHeight="1" spans="1:15">
      <c r="A4270" s="1" t="str">
        <f>IF('📋 MIỂNG TNC'!A246="","",'📋 MIỂNG TNC'!A246)</f>
        <v/>
      </c>
      <c r="B4270" s="1" t="str">
        <f>IF('📋 MIỂNG TNC'!A246="","",'📋 MIỂNG TNC'!Q246)</f>
        <v/>
      </c>
      <c r="C4270" s="1" t="str">
        <f>IF('📋 MIỂNG TNC'!A246="","","Miểng")</f>
        <v/>
      </c>
      <c r="D4270" s="1" t="str">
        <f>IF('📋 MIỂNG TNC'!A246="","",'📋 MIỂNG TNC'!H246)</f>
        <v/>
      </c>
      <c r="E4270" s="1" t="str">
        <f>IF('📋 MIỂNG TNC'!A246="","",'📋 MIỂNG TNC'!I246)</f>
        <v/>
      </c>
      <c r="F4270" s="1" t="str">
        <f>IF('📋 MIỂNG TNC'!A246="","",'📋 MIỂNG TNC'!J246)</f>
        <v/>
      </c>
      <c r="G4270" s="1" t="str">
        <f>IF('📋 MIỂNG TNC'!A246="","",'📋 MIỂNG TNC'!K246)</f>
        <v/>
      </c>
      <c r="H4270" s="1" t="str">
        <f>IF('📋 MIỂNG TNC'!A246="","",'📋 MIỂNG TNC'!L246)</f>
        <v/>
      </c>
      <c r="I4270" s="1" t="str">
        <f>IF('📋 MIỂNG TNC'!A246="","",'📋 MIỂNG TNC'!M246)</f>
        <v/>
      </c>
      <c r="J4270" s="1" t="str">
        <f>IF('📋 MIỂNG TNC'!A246="","",'📋 MIỂNG TNC'!D246)</f>
        <v/>
      </c>
      <c r="L4270" s="1">
        <f>N(L4269)+IF(AND('🔎 TRA CỨU NHANH'!$C$2&lt;&gt;"",OR(ISNUMBER(SEARCH('🔎 TRA CỨU NHANH'!$C$2,$A4270)),ISNUMBER(SEARCH('🔎 TRA CỨU NHANH'!$C$2,$B4270)))),1,0)</f>
        <v>0</v>
      </c>
      <c r="M4270" s="1" t="str">
        <f t="shared" si="132"/>
        <v/>
      </c>
      <c r="N4270" s="1">
        <f>N(N4269)+IF(AND('💰 BÁO GIÁ'!$C$27&lt;&gt;"",OR(ISNUMBER(SEARCH('💰 BÁO GIÁ'!$C$27,$A4270)),ISNUMBER(SEARCH('💰 BÁO GIÁ'!$C$27,$B4270)))),1,0)</f>
        <v>0</v>
      </c>
      <c r="O4270" s="1" t="str">
        <f t="shared" si="133"/>
        <v/>
      </c>
    </row>
    <row r="4271" customHeight="1" spans="1:15">
      <c r="A4271" s="1" t="str">
        <f>IF('📋 MIỂNG TNC'!A247="","",'📋 MIỂNG TNC'!A247)</f>
        <v>HH080714</v>
      </c>
      <c r="B4271" s="1" t="str">
        <f>IF('📋 MIỂNG TNC'!A247="","",'📋 MIỂNG TNC'!Q247)</f>
        <v>Bạc miểng K4E/K4F cos1 - MITSUBISHI</v>
      </c>
      <c r="C4271" s="1" t="str">
        <f>IF('📋 MIỂNG TNC'!A247="","","Miểng")</f>
        <v>Miểng</v>
      </c>
      <c r="D4271" s="1" t="str">
        <f>IF('📋 MIỂNG TNC'!A247="","",'📋 MIỂNG TNC'!H247)</f>
        <v>Bộ</v>
      </c>
      <c r="E4271" s="13">
        <f>IF('📋 MIỂNG TNC'!A247="","",'📋 MIỂNG TNC'!I247)</f>
        <v>0</v>
      </c>
      <c r="F4271" s="13">
        <f>IF('📋 MIỂNG TNC'!A247="","",'📋 MIỂNG TNC'!J247)</f>
        <v>0</v>
      </c>
      <c r="G4271" s="13">
        <f>IF('📋 MIỂNG TNC'!A247="","",'📋 MIỂNG TNC'!K247)</f>
        <v>0</v>
      </c>
      <c r="H4271" s="1">
        <f>IF('📋 MIỂNG TNC'!A247="","",'📋 MIỂNG TNC'!L247)</f>
        <v>0</v>
      </c>
      <c r="I4271" s="1">
        <f>IF('📋 MIỂNG TNC'!A247="","",'📋 MIỂNG TNC'!M247)</f>
        <v>0</v>
      </c>
      <c r="J4271" s="1" t="str">
        <f>IF('📋 MIỂNG TNC'!A247="","",'📋 MIỂNG TNC'!D247)</f>
        <v>76</v>
      </c>
      <c r="L4271" s="1">
        <f>N(L4270)+IF(AND('🔎 TRA CỨU NHANH'!$C$2&lt;&gt;"",OR(ISNUMBER(SEARCH('🔎 TRA CỨU NHANH'!$C$2,$A4271)),ISNUMBER(SEARCH('🔎 TRA CỨU NHANH'!$C$2,$B4271)))),1,0)</f>
        <v>0</v>
      </c>
      <c r="M4271" s="1" t="str">
        <f t="shared" si="132"/>
        <v/>
      </c>
      <c r="N4271" s="1">
        <f>N(N4270)+IF(AND('💰 BÁO GIÁ'!$C$27&lt;&gt;"",OR(ISNUMBER(SEARCH('💰 BÁO GIÁ'!$C$27,$A4271)),ISNUMBER(SEARCH('💰 BÁO GIÁ'!$C$27,$B4271)))),1,0)</f>
        <v>0</v>
      </c>
      <c r="O4271" s="1" t="str">
        <f t="shared" si="133"/>
        <v/>
      </c>
    </row>
    <row r="4272" customHeight="1" spans="1:15">
      <c r="A4272" s="1" t="str">
        <f>IF('📋 MIỂNG TNC'!A248="","",'📋 MIỂNG TNC'!A248)</f>
        <v>HH083845</v>
      </c>
      <c r="B4272" s="1" t="str">
        <f>IF('📋 MIỂNG TNC'!A248="","",'📋 MIỂNG TNC'!Q248)</f>
        <v>Bạc miểng Mitsu K4E/ K4F (M623A + R622A)0.25 - Cos1 - TDC</v>
      </c>
      <c r="C4272" s="1" t="str">
        <f>IF('📋 MIỂNG TNC'!A248="","","Miểng")</f>
        <v>Miểng</v>
      </c>
      <c r="D4272" s="1" t="str">
        <f>IF('📋 MIỂNG TNC'!A248="","",'📋 MIỂNG TNC'!H248)</f>
        <v>Bộ</v>
      </c>
      <c r="E4272" s="13">
        <f>IF('📋 MIỂNG TNC'!A248="","",'📋 MIỂNG TNC'!I248)</f>
        <v>0</v>
      </c>
      <c r="F4272" s="13">
        <f>IF('📋 MIỂNG TNC'!A248="","",'📋 MIỂNG TNC'!J248)</f>
        <v>0</v>
      </c>
      <c r="G4272" s="13">
        <f>IF('📋 MIỂNG TNC'!A248="","",'📋 MIỂNG TNC'!K248)</f>
        <v>0</v>
      </c>
      <c r="H4272" s="1">
        <f>IF('📋 MIỂNG TNC'!A248="","",'📋 MIỂNG TNC'!L248)</f>
        <v>0</v>
      </c>
      <c r="I4272" s="1">
        <f>IF('📋 MIỂNG TNC'!A248="","",'📋 MIỂNG TNC'!M248)</f>
        <v>0</v>
      </c>
      <c r="J4272" s="1" t="str">
        <f>IF('📋 MIỂNG TNC'!A248="","",'📋 MIỂNG TNC'!D248)</f>
        <v>76</v>
      </c>
      <c r="L4272" s="1">
        <f>N(L4271)+IF(AND('🔎 TRA CỨU NHANH'!$C$2&lt;&gt;"",OR(ISNUMBER(SEARCH('🔎 TRA CỨU NHANH'!$C$2,$A4272)),ISNUMBER(SEARCH('🔎 TRA CỨU NHANH'!$C$2,$B4272)))),1,0)</f>
        <v>0</v>
      </c>
      <c r="M4272" s="1" t="str">
        <f t="shared" si="132"/>
        <v/>
      </c>
      <c r="N4272" s="1">
        <f>N(N4271)+IF(AND('💰 BÁO GIÁ'!$C$27&lt;&gt;"",OR(ISNUMBER(SEARCH('💰 BÁO GIÁ'!$C$27,$A4272)),ISNUMBER(SEARCH('💰 BÁO GIÁ'!$C$27,$B4272)))),1,0)</f>
        <v>0</v>
      </c>
      <c r="O4272" s="1" t="str">
        <f t="shared" si="133"/>
        <v/>
      </c>
    </row>
    <row r="4273" customHeight="1" spans="1:15">
      <c r="A4273" s="1" t="str">
        <f>IF('📋 MIỂNG TNC'!A249="","",'📋 MIỂNG TNC'!A249)</f>
        <v>HH073744</v>
      </c>
      <c r="B4273" s="1" t="str">
        <f>IF('📋 MIỂNG TNC'!A249="","",'📋 MIỂNG TNC'!Q249)</f>
        <v>Bạc miểng S4L (M623A + R623A) - cos0 - TDC</v>
      </c>
      <c r="C4273" s="1" t="str">
        <f>IF('📋 MIỂNG TNC'!A249="","","Miểng")</f>
        <v>Miểng</v>
      </c>
      <c r="D4273" s="1" t="str">
        <f>IF('📋 MIỂNG TNC'!A249="","",'📋 MIỂNG TNC'!H249)</f>
        <v>Bộ</v>
      </c>
      <c r="E4273" s="13">
        <f>IF('📋 MIỂNG TNC'!A249="","",'📋 MIỂNG TNC'!I249)</f>
        <v>0</v>
      </c>
      <c r="F4273" s="13">
        <f>IF('📋 MIỂNG TNC'!A249="","",'📋 MIỂNG TNC'!J249)</f>
        <v>0</v>
      </c>
      <c r="G4273" s="13">
        <f>IF('📋 MIỂNG TNC'!A249="","",'📋 MIỂNG TNC'!K249)</f>
        <v>0</v>
      </c>
      <c r="H4273" s="1">
        <f>IF('📋 MIỂNG TNC'!A249="","",'📋 MIỂNG TNC'!L249)</f>
        <v>0</v>
      </c>
      <c r="I4273" s="1">
        <f>IF('📋 MIỂNG TNC'!A249="","",'📋 MIỂNG TNC'!M249)</f>
        <v>0</v>
      </c>
      <c r="J4273" s="1" t="str">
        <f>IF('📋 MIỂNG TNC'!A249="","",'📋 MIỂNG TNC'!D249)</f>
        <v>78</v>
      </c>
      <c r="L4273" s="1">
        <f>N(L4272)+IF(AND('🔎 TRA CỨU NHANH'!$C$2&lt;&gt;"",OR(ISNUMBER(SEARCH('🔎 TRA CỨU NHANH'!$C$2,$A4273)),ISNUMBER(SEARCH('🔎 TRA CỨU NHANH'!$C$2,$B4273)))),1,0)</f>
        <v>0</v>
      </c>
      <c r="M4273" s="1" t="str">
        <f t="shared" si="132"/>
        <v/>
      </c>
      <c r="N4273" s="1">
        <f>N(N4272)+IF(AND('💰 BÁO GIÁ'!$C$27&lt;&gt;"",OR(ISNUMBER(SEARCH('💰 BÁO GIÁ'!$C$27,$A4273)),ISNUMBER(SEARCH('💰 BÁO GIÁ'!$C$27,$B4273)))),1,0)</f>
        <v>0</v>
      </c>
      <c r="O4273" s="1" t="str">
        <f t="shared" si="133"/>
        <v/>
      </c>
    </row>
    <row r="4274" customHeight="1" spans="1:15">
      <c r="A4274" s="1" t="str">
        <f>IF('📋 MIỂNG TNC'!A250="","",'📋 MIỂNG TNC'!A250)</f>
        <v>HH080523</v>
      </c>
      <c r="B4274" s="1" t="str">
        <f>IF('📋 MIỂNG TNC'!A250="","",'📋 MIỂNG TNC'!Q250)</f>
        <v>Miểng baze S4L cos0 - TDC - M623A</v>
      </c>
      <c r="C4274" s="1" t="str">
        <f>IF('📋 MIỂNG TNC'!A250="","","Miểng")</f>
        <v>Miểng</v>
      </c>
      <c r="D4274" s="1" t="str">
        <f>IF('📋 MIỂNG TNC'!A250="","",'📋 MIỂNG TNC'!H250)</f>
        <v>Bộ</v>
      </c>
      <c r="E4274" s="13">
        <f>IF('📋 MIỂNG TNC'!A250="","",'📋 MIỂNG TNC'!I250)</f>
        <v>0</v>
      </c>
      <c r="F4274" s="13">
        <f>IF('📋 MIỂNG TNC'!A250="","",'📋 MIỂNG TNC'!J250)</f>
        <v>0</v>
      </c>
      <c r="G4274" s="13">
        <f>IF('📋 MIỂNG TNC'!A250="","",'📋 MIỂNG TNC'!K250)</f>
        <v>0</v>
      </c>
      <c r="H4274" s="1">
        <f>IF('📋 MIỂNG TNC'!A250="","",'📋 MIỂNG TNC'!L250)</f>
        <v>0</v>
      </c>
      <c r="I4274" s="1">
        <f>IF('📋 MIỂNG TNC'!A250="","",'📋 MIỂNG TNC'!M250)</f>
        <v>0</v>
      </c>
      <c r="J4274" s="1" t="str">
        <f>IF('📋 MIỂNG TNC'!A250="","",'📋 MIỂNG TNC'!D250)</f>
        <v>78</v>
      </c>
      <c r="L4274" s="1">
        <f>N(L4273)+IF(AND('🔎 TRA CỨU NHANH'!$C$2&lt;&gt;"",OR(ISNUMBER(SEARCH('🔎 TRA CỨU NHANH'!$C$2,$A4274)),ISNUMBER(SEARCH('🔎 TRA CỨU NHANH'!$C$2,$B4274)))),1,0)</f>
        <v>0</v>
      </c>
      <c r="M4274" s="1" t="str">
        <f t="shared" si="132"/>
        <v/>
      </c>
      <c r="N4274" s="1">
        <f>N(N4273)+IF(AND('💰 BÁO GIÁ'!$C$27&lt;&gt;"",OR(ISNUMBER(SEARCH('💰 BÁO GIÁ'!$C$27,$A4274)),ISNUMBER(SEARCH('💰 BÁO GIÁ'!$C$27,$B4274)))),1,0)</f>
        <v>0</v>
      </c>
      <c r="O4274" s="1" t="str">
        <f t="shared" si="133"/>
        <v/>
      </c>
    </row>
    <row r="4275" customHeight="1" spans="1:15">
      <c r="A4275" s="1" t="str">
        <f>IF('📋 MIỂNG TNC'!A251="","",'📋 MIỂNG TNC'!A251)</f>
        <v>HH080544</v>
      </c>
      <c r="B4275" s="1" t="str">
        <f>IF('📋 MIỂNG TNC'!A251="","",'📋 MIỂNG TNC'!Q251)</f>
        <v>Miểng dên S4L cos0 - TDC - R623A</v>
      </c>
      <c r="C4275" s="1" t="str">
        <f>IF('📋 MIỂNG TNC'!A251="","","Miểng")</f>
        <v>Miểng</v>
      </c>
      <c r="D4275" s="1" t="str">
        <f>IF('📋 MIỂNG TNC'!A251="","",'📋 MIỂNG TNC'!H251)</f>
        <v>Bộ</v>
      </c>
      <c r="E4275" s="13">
        <f>IF('📋 MIỂNG TNC'!A251="","",'📋 MIỂNG TNC'!I251)</f>
        <v>0</v>
      </c>
      <c r="F4275" s="13">
        <f>IF('📋 MIỂNG TNC'!A251="","",'📋 MIỂNG TNC'!J251)</f>
        <v>0</v>
      </c>
      <c r="G4275" s="13">
        <f>IF('📋 MIỂNG TNC'!A251="","",'📋 MIỂNG TNC'!K251)</f>
        <v>0</v>
      </c>
      <c r="H4275" s="1">
        <f>IF('📋 MIỂNG TNC'!A251="","",'📋 MIỂNG TNC'!L251)</f>
        <v>0</v>
      </c>
      <c r="I4275" s="1">
        <f>IF('📋 MIỂNG TNC'!A251="","",'📋 MIỂNG TNC'!M251)</f>
        <v>0</v>
      </c>
      <c r="J4275" s="1" t="str">
        <f>IF('📋 MIỂNG TNC'!A251="","",'📋 MIỂNG TNC'!D251)</f>
        <v>78</v>
      </c>
      <c r="L4275" s="1">
        <f>N(L4274)+IF(AND('🔎 TRA CỨU NHANH'!$C$2&lt;&gt;"",OR(ISNUMBER(SEARCH('🔎 TRA CỨU NHANH'!$C$2,$A4275)),ISNUMBER(SEARCH('🔎 TRA CỨU NHANH'!$C$2,$B4275)))),1,0)</f>
        <v>0</v>
      </c>
      <c r="M4275" s="1" t="str">
        <f t="shared" si="132"/>
        <v/>
      </c>
      <c r="N4275" s="1">
        <f>N(N4274)+IF(AND('💰 BÁO GIÁ'!$C$27&lt;&gt;"",OR(ISNUMBER(SEARCH('💰 BÁO GIÁ'!$C$27,$A4275)),ISNUMBER(SEARCH('💰 BÁO GIÁ'!$C$27,$B4275)))),1,0)</f>
        <v>0</v>
      </c>
      <c r="O4275" s="1" t="str">
        <f t="shared" si="133"/>
        <v/>
      </c>
    </row>
    <row r="4276" customHeight="1" spans="1:15">
      <c r="A4276" s="1" t="str">
        <f>IF('📋 MIỂNG TNC'!A252="","",'📋 MIỂNG TNC'!A252)</f>
        <v>HH075055</v>
      </c>
      <c r="B4276" s="1" t="str">
        <f>IF('📋 MIỂNG TNC'!A252="","",'📋 MIỂNG TNC'!Q252)</f>
        <v>Bạc miểng Mitsu S4L (R623A+M623A)0.25 Cos1 - TDC</v>
      </c>
      <c r="C4276" s="1" t="str">
        <f>IF('📋 MIỂNG TNC'!A252="","","Miểng")</f>
        <v>Miểng</v>
      </c>
      <c r="D4276" s="1" t="str">
        <f>IF('📋 MIỂNG TNC'!A252="","",'📋 MIỂNG TNC'!H252)</f>
        <v>Bộ</v>
      </c>
      <c r="E4276" s="13">
        <f>IF('📋 MIỂNG TNC'!A252="","",'📋 MIỂNG TNC'!I252)</f>
        <v>0</v>
      </c>
      <c r="F4276" s="13">
        <f>IF('📋 MIỂNG TNC'!A252="","",'📋 MIỂNG TNC'!J252)</f>
        <v>0</v>
      </c>
      <c r="G4276" s="13">
        <f>IF('📋 MIỂNG TNC'!A252="","",'📋 MIỂNG TNC'!K252)</f>
        <v>0</v>
      </c>
      <c r="H4276" s="1">
        <f>IF('📋 MIỂNG TNC'!A252="","",'📋 MIỂNG TNC'!L252)</f>
        <v>0</v>
      </c>
      <c r="I4276" s="1">
        <f>IF('📋 MIỂNG TNC'!A252="","",'📋 MIỂNG TNC'!M252)</f>
        <v>0</v>
      </c>
      <c r="J4276" s="1" t="str">
        <f>IF('📋 MIỂNG TNC'!A252="","",'📋 MIỂNG TNC'!D252)</f>
        <v>78</v>
      </c>
      <c r="L4276" s="1">
        <f>N(L4275)+IF(AND('🔎 TRA CỨU NHANH'!$C$2&lt;&gt;"",OR(ISNUMBER(SEARCH('🔎 TRA CỨU NHANH'!$C$2,$A4276)),ISNUMBER(SEARCH('🔎 TRA CỨU NHANH'!$C$2,$B4276)))),1,0)</f>
        <v>0</v>
      </c>
      <c r="M4276" s="1" t="str">
        <f t="shared" si="132"/>
        <v/>
      </c>
      <c r="N4276" s="1">
        <f>N(N4275)+IF(AND('💰 BÁO GIÁ'!$C$27&lt;&gt;"",OR(ISNUMBER(SEARCH('💰 BÁO GIÁ'!$C$27,$A4276)),ISNUMBER(SEARCH('💰 BÁO GIÁ'!$C$27,$B4276)))),1,0)</f>
        <v>0</v>
      </c>
      <c r="O4276" s="1" t="str">
        <f t="shared" si="133"/>
        <v/>
      </c>
    </row>
    <row r="4277" customHeight="1" spans="1:15">
      <c r="A4277" s="1" t="str">
        <f>IF('📋 MIỂNG TNC'!A253="","",'📋 MIỂNG TNC'!A253)</f>
        <v>HH080545</v>
      </c>
      <c r="B4277" s="1" t="str">
        <f>IF('📋 MIỂNG TNC'!A253="","",'📋 MIỂNG TNC'!Q253)</f>
        <v>Miểng dên S4L cos1 - TDC - R623A</v>
      </c>
      <c r="C4277" s="1" t="str">
        <f>IF('📋 MIỂNG TNC'!A253="","","Miểng")</f>
        <v>Miểng</v>
      </c>
      <c r="D4277" s="1" t="str">
        <f>IF('📋 MIỂNG TNC'!A253="","",'📋 MIỂNG TNC'!H253)</f>
        <v>Bộ</v>
      </c>
      <c r="E4277" s="13">
        <f>IF('📋 MIỂNG TNC'!A253="","",'📋 MIỂNG TNC'!I253)</f>
        <v>0</v>
      </c>
      <c r="F4277" s="13">
        <f>IF('📋 MIỂNG TNC'!A253="","",'📋 MIỂNG TNC'!J253)</f>
        <v>0</v>
      </c>
      <c r="G4277" s="13">
        <f>IF('📋 MIỂNG TNC'!A253="","",'📋 MIỂNG TNC'!K253)</f>
        <v>0</v>
      </c>
      <c r="H4277" s="1">
        <f>IF('📋 MIỂNG TNC'!A253="","",'📋 MIỂNG TNC'!L253)</f>
        <v>0</v>
      </c>
      <c r="I4277" s="1">
        <f>IF('📋 MIỂNG TNC'!A253="","",'📋 MIỂNG TNC'!M253)</f>
        <v>0</v>
      </c>
      <c r="J4277" s="1" t="str">
        <f>IF('📋 MIỂNG TNC'!A253="","",'📋 MIỂNG TNC'!D253)</f>
        <v>78</v>
      </c>
      <c r="L4277" s="1">
        <f>N(L4276)+IF(AND('🔎 TRA CỨU NHANH'!$C$2&lt;&gt;"",OR(ISNUMBER(SEARCH('🔎 TRA CỨU NHANH'!$C$2,$A4277)),ISNUMBER(SEARCH('🔎 TRA CỨU NHANH'!$C$2,$B4277)))),1,0)</f>
        <v>0</v>
      </c>
      <c r="M4277" s="1" t="str">
        <f t="shared" si="132"/>
        <v/>
      </c>
      <c r="N4277" s="1">
        <f>N(N4276)+IF(AND('💰 BÁO GIÁ'!$C$27&lt;&gt;"",OR(ISNUMBER(SEARCH('💰 BÁO GIÁ'!$C$27,$A4277)),ISNUMBER(SEARCH('💰 BÁO GIÁ'!$C$27,$B4277)))),1,0)</f>
        <v>0</v>
      </c>
      <c r="O4277" s="1" t="str">
        <f t="shared" si="133"/>
        <v/>
      </c>
    </row>
    <row r="4278" customHeight="1" spans="1:15">
      <c r="A4278" s="1" t="str">
        <f>IF('📋 MIỂNG TNC'!A254="","",'📋 MIỂNG TNC'!A254)</f>
        <v>HH080524</v>
      </c>
      <c r="B4278" s="1" t="str">
        <f>IF('📋 MIỂNG TNC'!A254="","",'📋 MIỂNG TNC'!Q254)</f>
        <v>Miểng baze S4L cos2 - TDC - M623A</v>
      </c>
      <c r="C4278" s="1" t="str">
        <f>IF('📋 MIỂNG TNC'!A254="","","Miểng")</f>
        <v>Miểng</v>
      </c>
      <c r="D4278" s="1" t="str">
        <f>IF('📋 MIỂNG TNC'!A254="","",'📋 MIỂNG TNC'!H254)</f>
        <v>Bộ</v>
      </c>
      <c r="E4278" s="13">
        <f>IF('📋 MIỂNG TNC'!A254="","",'📋 MIỂNG TNC'!I254)</f>
        <v>0</v>
      </c>
      <c r="F4278" s="13">
        <f>IF('📋 MIỂNG TNC'!A254="","",'📋 MIỂNG TNC'!J254)</f>
        <v>0</v>
      </c>
      <c r="G4278" s="13">
        <f>IF('📋 MIỂNG TNC'!A254="","",'📋 MIỂNG TNC'!K254)</f>
        <v>0</v>
      </c>
      <c r="H4278" s="1">
        <f>IF('📋 MIỂNG TNC'!A254="","",'📋 MIỂNG TNC'!L254)</f>
        <v>0</v>
      </c>
      <c r="I4278" s="1">
        <f>IF('📋 MIỂNG TNC'!A254="","",'📋 MIỂNG TNC'!M254)</f>
        <v>0</v>
      </c>
      <c r="J4278" s="1" t="str">
        <f>IF('📋 MIỂNG TNC'!A254="","",'📋 MIỂNG TNC'!D254)</f>
        <v>78</v>
      </c>
      <c r="L4278" s="1">
        <f>N(L4277)+IF(AND('🔎 TRA CỨU NHANH'!$C$2&lt;&gt;"",OR(ISNUMBER(SEARCH('🔎 TRA CỨU NHANH'!$C$2,$A4278)),ISNUMBER(SEARCH('🔎 TRA CỨU NHANH'!$C$2,$B4278)))),1,0)</f>
        <v>0</v>
      </c>
      <c r="M4278" s="1" t="str">
        <f t="shared" si="132"/>
        <v/>
      </c>
      <c r="N4278" s="1">
        <f>N(N4277)+IF(AND('💰 BÁO GIÁ'!$C$27&lt;&gt;"",OR(ISNUMBER(SEARCH('💰 BÁO GIÁ'!$C$27,$A4278)),ISNUMBER(SEARCH('💰 BÁO GIÁ'!$C$27,$B4278)))),1,0)</f>
        <v>0</v>
      </c>
      <c r="O4278" s="1" t="str">
        <f t="shared" si="133"/>
        <v/>
      </c>
    </row>
    <row r="4279" customHeight="1" spans="1:15">
      <c r="A4279" s="1" t="str">
        <f>IF('📋 MIỂNG TNC'!A255="","",'📋 MIỂNG TNC'!A255)</f>
        <v>HH071595</v>
      </c>
      <c r="B4279" s="1" t="str">
        <f>IF('📋 MIỂNG TNC'!A255="","",'📋 MIỂNG TNC'!Q255)</f>
        <v>Bạc miểng 4DQ5 Cos0 - TAIHO</v>
      </c>
      <c r="C4279" s="1" t="str">
        <f>IF('📋 MIỂNG TNC'!A255="","","Miểng")</f>
        <v>Miểng</v>
      </c>
      <c r="D4279" s="1" t="str">
        <f>IF('📋 MIỂNG TNC'!A255="","",'📋 MIỂNG TNC'!H255)</f>
        <v>Bộ</v>
      </c>
      <c r="E4279" s="13">
        <f>IF('📋 MIỂNG TNC'!A255="","",'📋 MIỂNG TNC'!I255)</f>
        <v>0</v>
      </c>
      <c r="F4279" s="13">
        <f>IF('📋 MIỂNG TNC'!A255="","",'📋 MIỂNG TNC'!J255)</f>
        <v>0</v>
      </c>
      <c r="G4279" s="13">
        <f>IF('📋 MIỂNG TNC'!A255="","",'📋 MIỂNG TNC'!K255)</f>
        <v>0</v>
      </c>
      <c r="H4279" s="1">
        <f>IF('📋 MIỂNG TNC'!A255="","",'📋 MIỂNG TNC'!L255)</f>
        <v>0</v>
      </c>
      <c r="I4279" s="1">
        <f>IF('📋 MIỂNG TNC'!A255="","",'📋 MIỂNG TNC'!M255)</f>
        <v>0</v>
      </c>
      <c r="J4279" s="1" t="str">
        <f>IF('📋 MIỂNG TNC'!A255="","",'📋 MIỂNG TNC'!D255)</f>
        <v>84</v>
      </c>
      <c r="L4279" s="1">
        <f>N(L4278)+IF(AND('🔎 TRA CỨU NHANH'!$C$2&lt;&gt;"",OR(ISNUMBER(SEARCH('🔎 TRA CỨU NHANH'!$C$2,$A4279)),ISNUMBER(SEARCH('🔎 TRA CỨU NHANH'!$C$2,$B4279)))),1,0)</f>
        <v>0</v>
      </c>
      <c r="M4279" s="1" t="str">
        <f t="shared" si="132"/>
        <v/>
      </c>
      <c r="N4279" s="1">
        <f>N(N4278)+IF(AND('💰 BÁO GIÁ'!$C$27&lt;&gt;"",OR(ISNUMBER(SEARCH('💰 BÁO GIÁ'!$C$27,$A4279)),ISNUMBER(SEARCH('💰 BÁO GIÁ'!$C$27,$B4279)))),1,0)</f>
        <v>0</v>
      </c>
      <c r="O4279" s="1" t="str">
        <f t="shared" si="133"/>
        <v/>
      </c>
    </row>
    <row r="4280" customHeight="1" spans="1:15">
      <c r="A4280" s="1" t="str">
        <f>IF('📋 MIỂNG TNC'!A256="","",'📋 MIỂNG TNC'!A256)</f>
        <v>HH073786</v>
      </c>
      <c r="B4280" s="1" t="str">
        <f>IF('📋 MIỂNG TNC'!A256="","",'📋 MIỂNG TNC'!Q256)</f>
        <v>Bạc miểng K4M/K4N cos1</v>
      </c>
      <c r="C4280" s="1" t="str">
        <f>IF('📋 MIỂNG TNC'!A256="","","Miểng")</f>
        <v>Miểng</v>
      </c>
      <c r="D4280" s="1" t="str">
        <f>IF('📋 MIỂNG TNC'!A256="","",'📋 MIỂNG TNC'!H256)</f>
        <v>Bộ</v>
      </c>
      <c r="E4280" s="13">
        <f>IF('📋 MIỂNG TNC'!A256="","",'📋 MIỂNG TNC'!I256)</f>
        <v>0</v>
      </c>
      <c r="F4280" s="13">
        <f>IF('📋 MIỂNG TNC'!A256="","",'📋 MIỂNG TNC'!J256)</f>
        <v>0</v>
      </c>
      <c r="G4280" s="13">
        <f>IF('📋 MIỂNG TNC'!A256="","",'📋 MIỂNG TNC'!K256)</f>
        <v>0</v>
      </c>
      <c r="H4280" s="1">
        <f>IF('📋 MIỂNG TNC'!A256="","",'📋 MIỂNG TNC'!L256)</f>
        <v>0</v>
      </c>
      <c r="I4280" s="1">
        <f>IF('📋 MIỂNG TNC'!A256="","",'📋 MIỂNG TNC'!M256)</f>
        <v>0</v>
      </c>
      <c r="J4280" s="1" t="str">
        <f>IF('📋 MIỂNG TNC'!A256="","",'📋 MIỂNG TNC'!D256)</f>
        <v>84</v>
      </c>
      <c r="L4280" s="1">
        <f>N(L4279)+IF(AND('🔎 TRA CỨU NHANH'!$C$2&lt;&gt;"",OR(ISNUMBER(SEARCH('🔎 TRA CỨU NHANH'!$C$2,$A4280)),ISNUMBER(SEARCH('🔎 TRA CỨU NHANH'!$C$2,$B4280)))),1,0)</f>
        <v>0</v>
      </c>
      <c r="M4280" s="1" t="str">
        <f t="shared" si="132"/>
        <v/>
      </c>
      <c r="N4280" s="1">
        <f>N(N4279)+IF(AND('💰 BÁO GIÁ'!$C$27&lt;&gt;"",OR(ISNUMBER(SEARCH('💰 BÁO GIÁ'!$C$27,$A4280)),ISNUMBER(SEARCH('💰 BÁO GIÁ'!$C$27,$B4280)))),1,0)</f>
        <v>0</v>
      </c>
      <c r="O4280" s="1" t="str">
        <f t="shared" si="133"/>
        <v/>
      </c>
    </row>
    <row r="4281" customHeight="1" spans="1:15">
      <c r="A4281" s="1" t="str">
        <f>IF('📋 MIỂNG TNC'!A257="","",'📋 MIỂNG TNC'!A257)</f>
        <v>HH071597</v>
      </c>
      <c r="B4281" s="1" t="str">
        <f>IF('📋 MIỂNG TNC'!A257="","",'📋 MIỂNG TNC'!Q257)</f>
        <v>Bạc miểng 4DQ5 Cos2 - TAIHO</v>
      </c>
      <c r="C4281" s="1" t="str">
        <f>IF('📋 MIỂNG TNC'!A257="","","Miểng")</f>
        <v>Miểng</v>
      </c>
      <c r="D4281" s="1" t="str">
        <f>IF('📋 MIỂNG TNC'!A257="","",'📋 MIỂNG TNC'!H257)</f>
        <v>Bộ</v>
      </c>
      <c r="E4281" s="13">
        <f>IF('📋 MIỂNG TNC'!A257="","",'📋 MIỂNG TNC'!I257)</f>
        <v>0</v>
      </c>
      <c r="F4281" s="13">
        <f>IF('📋 MIỂNG TNC'!A257="","",'📋 MIỂNG TNC'!J257)</f>
        <v>0</v>
      </c>
      <c r="G4281" s="13">
        <f>IF('📋 MIỂNG TNC'!A257="","",'📋 MIỂNG TNC'!K257)</f>
        <v>0</v>
      </c>
      <c r="H4281" s="1">
        <f>IF('📋 MIỂNG TNC'!A257="","",'📋 MIỂNG TNC'!L257)</f>
        <v>0</v>
      </c>
      <c r="I4281" s="1">
        <f>IF('📋 MIỂNG TNC'!A257="","",'📋 MIỂNG TNC'!M257)</f>
        <v>0</v>
      </c>
      <c r="J4281" s="1" t="str">
        <f>IF('📋 MIỂNG TNC'!A257="","",'📋 MIỂNG TNC'!D257)</f>
        <v>84</v>
      </c>
      <c r="L4281" s="1">
        <f>N(L4280)+IF(AND('🔎 TRA CỨU NHANH'!$C$2&lt;&gt;"",OR(ISNUMBER(SEARCH('🔎 TRA CỨU NHANH'!$C$2,$A4281)),ISNUMBER(SEARCH('🔎 TRA CỨU NHANH'!$C$2,$B4281)))),1,0)</f>
        <v>0</v>
      </c>
      <c r="M4281" s="1" t="str">
        <f t="shared" si="132"/>
        <v/>
      </c>
      <c r="N4281" s="1">
        <f>N(N4280)+IF(AND('💰 BÁO GIÁ'!$C$27&lt;&gt;"",OR(ISNUMBER(SEARCH('💰 BÁO GIÁ'!$C$27,$A4281)),ISNUMBER(SEARCH('💰 BÁO GIÁ'!$C$27,$B4281)))),1,0)</f>
        <v>0</v>
      </c>
      <c r="O4281" s="1" t="str">
        <f t="shared" si="133"/>
        <v/>
      </c>
    </row>
    <row r="4282" customHeight="1" spans="1:15">
      <c r="A4282" s="1" t="str">
        <f>IF('📋 MIỂNG TNC'!A258="","",'📋 MIỂNG TNC'!A258)</f>
        <v>HH073787</v>
      </c>
      <c r="B4282" s="1" t="str">
        <f>IF('📋 MIỂNG TNC'!A258="","",'📋 MIỂNG TNC'!Q258)</f>
        <v>Bạc miểng K4M/ K4N cos2</v>
      </c>
      <c r="C4282" s="1" t="str">
        <f>IF('📋 MIỂNG TNC'!A258="","","Miểng")</f>
        <v>Miểng</v>
      </c>
      <c r="D4282" s="1" t="str">
        <f>IF('📋 MIỂNG TNC'!A258="","",'📋 MIỂNG TNC'!H258)</f>
        <v>Bộ</v>
      </c>
      <c r="E4282" s="13">
        <f>IF('📋 MIỂNG TNC'!A258="","",'📋 MIỂNG TNC'!I258)</f>
        <v>0</v>
      </c>
      <c r="F4282" s="13">
        <f>IF('📋 MIỂNG TNC'!A258="","",'📋 MIỂNG TNC'!J258)</f>
        <v>0</v>
      </c>
      <c r="G4282" s="13">
        <f>IF('📋 MIỂNG TNC'!A258="","",'📋 MIỂNG TNC'!K258)</f>
        <v>0</v>
      </c>
      <c r="H4282" s="1">
        <f>IF('📋 MIỂNG TNC'!A258="","",'📋 MIỂNG TNC'!L258)</f>
        <v>0</v>
      </c>
      <c r="I4282" s="1">
        <f>IF('📋 MIỂNG TNC'!A258="","",'📋 MIỂNG TNC'!M258)</f>
        <v>0</v>
      </c>
      <c r="J4282" s="1" t="str">
        <f>IF('📋 MIỂNG TNC'!A258="","",'📋 MIỂNG TNC'!D258)</f>
        <v>84</v>
      </c>
      <c r="L4282" s="1">
        <f>N(L4281)+IF(AND('🔎 TRA CỨU NHANH'!$C$2&lt;&gt;"",OR(ISNUMBER(SEARCH('🔎 TRA CỨU NHANH'!$C$2,$A4282)),ISNUMBER(SEARCH('🔎 TRA CỨU NHANH'!$C$2,$B4282)))),1,0)</f>
        <v>0</v>
      </c>
      <c r="M4282" s="1" t="str">
        <f t="shared" si="132"/>
        <v/>
      </c>
      <c r="N4282" s="1">
        <f>N(N4281)+IF(AND('💰 BÁO GIÁ'!$C$27&lt;&gt;"",OR(ISNUMBER(SEARCH('💰 BÁO GIÁ'!$C$27,$A4282)),ISNUMBER(SEARCH('💰 BÁO GIÁ'!$C$27,$B4282)))),1,0)</f>
        <v>0</v>
      </c>
      <c r="O4282" s="1" t="str">
        <f t="shared" si="133"/>
        <v/>
      </c>
    </row>
    <row r="4283" customHeight="1" spans="1:15">
      <c r="A4283" s="1" t="str">
        <f>IF('📋 MIỂNG TNC'!A259="","",'📋 MIỂNG TNC'!A259)</f>
        <v>HH071598</v>
      </c>
      <c r="B4283" s="1" t="str">
        <f>IF('📋 MIỂNG TNC'!A259="","",'📋 MIỂNG TNC'!Q259)</f>
        <v>Bạc miểng 4DQ5 Cos3 - TAIHO</v>
      </c>
      <c r="C4283" s="1" t="str">
        <f>IF('📋 MIỂNG TNC'!A259="","","Miểng")</f>
        <v>Miểng</v>
      </c>
      <c r="D4283" s="1" t="str">
        <f>IF('📋 MIỂNG TNC'!A259="","",'📋 MIỂNG TNC'!H259)</f>
        <v>Bộ</v>
      </c>
      <c r="E4283" s="13">
        <f>IF('📋 MIỂNG TNC'!A259="","",'📋 MIỂNG TNC'!I259)</f>
        <v>0</v>
      </c>
      <c r="F4283" s="13">
        <f>IF('📋 MIỂNG TNC'!A259="","",'📋 MIỂNG TNC'!J259)</f>
        <v>0</v>
      </c>
      <c r="G4283" s="13">
        <f>IF('📋 MIỂNG TNC'!A259="","",'📋 MIỂNG TNC'!K259)</f>
        <v>0</v>
      </c>
      <c r="H4283" s="1">
        <f>IF('📋 MIỂNG TNC'!A259="","",'📋 MIỂNG TNC'!L259)</f>
        <v>0</v>
      </c>
      <c r="I4283" s="1">
        <f>IF('📋 MIỂNG TNC'!A259="","",'📋 MIỂNG TNC'!M259)</f>
        <v>0</v>
      </c>
      <c r="J4283" s="1" t="str">
        <f>IF('📋 MIỂNG TNC'!A259="","",'📋 MIỂNG TNC'!D259)</f>
        <v>84</v>
      </c>
      <c r="L4283" s="1">
        <f>N(L4282)+IF(AND('🔎 TRA CỨU NHANH'!$C$2&lt;&gt;"",OR(ISNUMBER(SEARCH('🔎 TRA CỨU NHANH'!$C$2,$A4283)),ISNUMBER(SEARCH('🔎 TRA CỨU NHANH'!$C$2,$B4283)))),1,0)</f>
        <v>0</v>
      </c>
      <c r="M4283" s="1" t="str">
        <f t="shared" si="132"/>
        <v/>
      </c>
      <c r="N4283" s="1">
        <f>N(N4282)+IF(AND('💰 BÁO GIÁ'!$C$27&lt;&gt;"",OR(ISNUMBER(SEARCH('💰 BÁO GIÁ'!$C$27,$A4283)),ISNUMBER(SEARCH('💰 BÁO GIÁ'!$C$27,$B4283)))),1,0)</f>
        <v>0</v>
      </c>
      <c r="O4283" s="1" t="str">
        <f t="shared" si="133"/>
        <v/>
      </c>
    </row>
    <row r="4284" customHeight="1" spans="1:15">
      <c r="A4284" s="1" t="str">
        <f>IF('📋 MIỂNG TNC'!A260="","",'📋 MIỂNG TNC'!A260)</f>
        <v>HH082832</v>
      </c>
      <c r="B4284" s="1" t="str">
        <f>IF('📋 MIỂNG TNC'!A260="","",'📋 MIỂNG TNC'!Q260)</f>
        <v>Miểng baze K4N/ K4M (M7266A) - Cos0 - TDC</v>
      </c>
      <c r="C4284" s="1" t="str">
        <f>IF('📋 MIỂNG TNC'!A260="","","Miểng")</f>
        <v>Miểng</v>
      </c>
      <c r="D4284" s="1" t="str">
        <f>IF('📋 MIỂNG TNC'!A260="","",'📋 MIỂNG TNC'!H260)</f>
        <v>Bộ</v>
      </c>
      <c r="E4284" s="13">
        <f>IF('📋 MIỂNG TNC'!A260="","",'📋 MIỂNG TNC'!I260)</f>
        <v>0</v>
      </c>
      <c r="F4284" s="13">
        <f>IF('📋 MIỂNG TNC'!A260="","",'📋 MIỂNG TNC'!J260)</f>
        <v>0</v>
      </c>
      <c r="G4284" s="13">
        <f>IF('📋 MIỂNG TNC'!A260="","",'📋 MIỂNG TNC'!K260)</f>
        <v>0</v>
      </c>
      <c r="H4284" s="1">
        <f>IF('📋 MIỂNG TNC'!A260="","",'📋 MIỂNG TNC'!L260)</f>
        <v>0</v>
      </c>
      <c r="I4284" s="1">
        <f>IF('📋 MIỂNG TNC'!A260="","",'📋 MIỂNG TNC'!M260)</f>
        <v>0</v>
      </c>
      <c r="J4284" s="1" t="str">
        <f>IF('📋 MIỂNG TNC'!A260="","",'📋 MIỂNG TNC'!D260)</f>
        <v>90</v>
      </c>
      <c r="L4284" s="1">
        <f>N(L4283)+IF(AND('🔎 TRA CỨU NHANH'!$C$2&lt;&gt;"",OR(ISNUMBER(SEARCH('🔎 TRA CỨU NHANH'!$C$2,$A4284)),ISNUMBER(SEARCH('🔎 TRA CỨU NHANH'!$C$2,$B4284)))),1,0)</f>
        <v>0</v>
      </c>
      <c r="M4284" s="1" t="str">
        <f t="shared" si="132"/>
        <v/>
      </c>
      <c r="N4284" s="1">
        <f>N(N4283)+IF(AND('💰 BÁO GIÁ'!$C$27&lt;&gt;"",OR(ISNUMBER(SEARCH('💰 BÁO GIÁ'!$C$27,$A4284)),ISNUMBER(SEARCH('💰 BÁO GIÁ'!$C$27,$B4284)))),1,0)</f>
        <v>0</v>
      </c>
      <c r="O4284" s="1" t="str">
        <f t="shared" si="133"/>
        <v/>
      </c>
    </row>
    <row r="4285" customHeight="1" spans="1:15">
      <c r="A4285" s="1" t="str">
        <f>IF('📋 MIỂNG TNC'!A261="","",'📋 MIỂNG TNC'!A261)</f>
        <v>HH082833</v>
      </c>
      <c r="B4285" s="1" t="str">
        <f>IF('📋 MIỂNG TNC'!A261="","",'📋 MIỂNG TNC'!Q261)</f>
        <v>Miểng dên K4N/ K4M (R7266A) - Cos0 - TDC</v>
      </c>
      <c r="C4285" s="1" t="str">
        <f>IF('📋 MIỂNG TNC'!A261="","","Miểng")</f>
        <v>Miểng</v>
      </c>
      <c r="D4285" s="1" t="str">
        <f>IF('📋 MIỂNG TNC'!A261="","",'📋 MIỂNG TNC'!H261)</f>
        <v>Bộ</v>
      </c>
      <c r="E4285" s="13">
        <f>IF('📋 MIỂNG TNC'!A261="","",'📋 MIỂNG TNC'!I261)</f>
        <v>0</v>
      </c>
      <c r="F4285" s="13">
        <f>IF('📋 MIỂNG TNC'!A261="","",'📋 MIỂNG TNC'!J261)</f>
        <v>0</v>
      </c>
      <c r="G4285" s="13">
        <f>IF('📋 MIỂNG TNC'!A261="","",'📋 MIỂNG TNC'!K261)</f>
        <v>0</v>
      </c>
      <c r="H4285" s="1">
        <f>IF('📋 MIỂNG TNC'!A261="","",'📋 MIỂNG TNC'!L261)</f>
        <v>0</v>
      </c>
      <c r="I4285" s="1">
        <f>IF('📋 MIỂNG TNC'!A261="","",'📋 MIỂNG TNC'!M261)</f>
        <v>0</v>
      </c>
      <c r="J4285" s="1" t="str">
        <f>IF('📋 MIỂNG TNC'!A261="","",'📋 MIỂNG TNC'!D261)</f>
        <v>90</v>
      </c>
      <c r="L4285" s="1">
        <f>N(L4284)+IF(AND('🔎 TRA CỨU NHANH'!$C$2&lt;&gt;"",OR(ISNUMBER(SEARCH('🔎 TRA CỨU NHANH'!$C$2,$A4285)),ISNUMBER(SEARCH('🔎 TRA CỨU NHANH'!$C$2,$B4285)))),1,0)</f>
        <v>0</v>
      </c>
      <c r="M4285" s="1" t="str">
        <f t="shared" si="132"/>
        <v/>
      </c>
      <c r="N4285" s="1">
        <f>N(N4284)+IF(AND('💰 BÁO GIÁ'!$C$27&lt;&gt;"",OR(ISNUMBER(SEARCH('💰 BÁO GIÁ'!$C$27,$A4285)),ISNUMBER(SEARCH('💰 BÁO GIÁ'!$C$27,$B4285)))),1,0)</f>
        <v>0</v>
      </c>
      <c r="O4285" s="1" t="str">
        <f t="shared" si="133"/>
        <v/>
      </c>
    </row>
    <row r="4286" customHeight="1" spans="1:15">
      <c r="A4286" s="1" t="str">
        <f>IF('📋 MIỂNG TNC'!A262="","",'📋 MIỂNG TNC'!A262)</f>
        <v>HH082834</v>
      </c>
      <c r="B4286" s="1" t="str">
        <f>IF('📋 MIỂNG TNC'!A262="","",'📋 MIỂNG TNC'!Q262)</f>
        <v>Bạc miểng K4N/ K4M (M7266A + R7266A) - cos1 - TDC</v>
      </c>
      <c r="C4286" s="1" t="str">
        <f>IF('📋 MIỂNG TNC'!A262="","","Miểng")</f>
        <v>Miểng</v>
      </c>
      <c r="D4286" s="1" t="str">
        <f>IF('📋 MIỂNG TNC'!A262="","",'📋 MIỂNG TNC'!H262)</f>
        <v>Bộ</v>
      </c>
      <c r="E4286" s="13">
        <f>IF('📋 MIỂNG TNC'!A262="","",'📋 MIỂNG TNC'!I262)</f>
        <v>0</v>
      </c>
      <c r="F4286" s="13">
        <f>IF('📋 MIỂNG TNC'!A262="","",'📋 MIỂNG TNC'!J262)</f>
        <v>0</v>
      </c>
      <c r="G4286" s="13">
        <f>IF('📋 MIỂNG TNC'!A262="","",'📋 MIỂNG TNC'!K262)</f>
        <v>0</v>
      </c>
      <c r="H4286" s="1">
        <f>IF('📋 MIỂNG TNC'!A262="","",'📋 MIỂNG TNC'!L262)</f>
        <v>0</v>
      </c>
      <c r="I4286" s="1">
        <f>IF('📋 MIỂNG TNC'!A262="","",'📋 MIỂNG TNC'!M262)</f>
        <v>0</v>
      </c>
      <c r="J4286" s="1" t="str">
        <f>IF('📋 MIỂNG TNC'!A262="","",'📋 MIỂNG TNC'!D262)</f>
        <v>90</v>
      </c>
      <c r="L4286" s="1">
        <f>N(L4285)+IF(AND('🔎 TRA CỨU NHANH'!$C$2&lt;&gt;"",OR(ISNUMBER(SEARCH('🔎 TRA CỨU NHANH'!$C$2,$A4286)),ISNUMBER(SEARCH('🔎 TRA CỨU NHANH'!$C$2,$B4286)))),1,0)</f>
        <v>0</v>
      </c>
      <c r="M4286" s="1" t="str">
        <f t="shared" si="132"/>
        <v/>
      </c>
      <c r="N4286" s="1">
        <f>N(N4285)+IF(AND('💰 BÁO GIÁ'!$C$27&lt;&gt;"",OR(ISNUMBER(SEARCH('💰 BÁO GIÁ'!$C$27,$A4286)),ISNUMBER(SEARCH('💰 BÁO GIÁ'!$C$27,$B4286)))),1,0)</f>
        <v>0</v>
      </c>
      <c r="O4286" s="1" t="str">
        <f t="shared" si="133"/>
        <v/>
      </c>
    </row>
    <row r="4287" customHeight="1" spans="1:15">
      <c r="A4287" s="1" t="str">
        <f>IF('📋 MIỂNG TNC'!A263="","",'📋 MIỂNG TNC'!A263)</f>
        <v>HH076715</v>
      </c>
      <c r="B4287" s="1" t="str">
        <f>IF('📋 MIỂNG TNC'!A263="","",'📋 MIỂNG TNC'!Q263)</f>
        <v>Miểng dên Mitsu K4N/K4M/R7266A-0.25 Cos1 - TDC</v>
      </c>
      <c r="C4287" s="1" t="str">
        <f>IF('📋 MIỂNG TNC'!A263="","","Miểng")</f>
        <v>Miểng</v>
      </c>
      <c r="D4287" s="1" t="str">
        <f>IF('📋 MIỂNG TNC'!A263="","",'📋 MIỂNG TNC'!H263)</f>
        <v>Bộ</v>
      </c>
      <c r="E4287" s="13">
        <f>IF('📋 MIỂNG TNC'!A263="","",'📋 MIỂNG TNC'!I263)</f>
        <v>0</v>
      </c>
      <c r="F4287" s="13">
        <f>IF('📋 MIỂNG TNC'!A263="","",'📋 MIỂNG TNC'!J263)</f>
        <v>0</v>
      </c>
      <c r="G4287" s="13">
        <f>IF('📋 MIỂNG TNC'!A263="","",'📋 MIỂNG TNC'!K263)</f>
        <v>0</v>
      </c>
      <c r="H4287" s="1">
        <f>IF('📋 MIỂNG TNC'!A263="","",'📋 MIỂNG TNC'!L263)</f>
        <v>0</v>
      </c>
      <c r="I4287" s="1">
        <f>IF('📋 MIỂNG TNC'!A263="","",'📋 MIỂNG TNC'!M263)</f>
        <v>0</v>
      </c>
      <c r="J4287" s="1" t="str">
        <f>IF('📋 MIỂNG TNC'!A263="","",'📋 MIỂNG TNC'!D263)</f>
        <v>90</v>
      </c>
      <c r="L4287" s="1">
        <f>N(L4286)+IF(AND('🔎 TRA CỨU NHANH'!$C$2&lt;&gt;"",OR(ISNUMBER(SEARCH('🔎 TRA CỨU NHANH'!$C$2,$A4287)),ISNUMBER(SEARCH('🔎 TRA CỨU NHANH'!$C$2,$B4287)))),1,0)</f>
        <v>0</v>
      </c>
      <c r="M4287" s="1" t="str">
        <f t="shared" si="132"/>
        <v/>
      </c>
      <c r="N4287" s="1">
        <f>N(N4286)+IF(AND('💰 BÁO GIÁ'!$C$27&lt;&gt;"",OR(ISNUMBER(SEARCH('💰 BÁO GIÁ'!$C$27,$A4287)),ISNUMBER(SEARCH('💰 BÁO GIÁ'!$C$27,$B4287)))),1,0)</f>
        <v>0</v>
      </c>
      <c r="O4287" s="1" t="str">
        <f t="shared" si="133"/>
        <v/>
      </c>
    </row>
    <row r="4288" customHeight="1" spans="1:15">
      <c r="A4288" s="1" t="str">
        <f>IF('📋 MIỂNG TNC'!A264="","",'📋 MIỂNG TNC'!A264)</f>
        <v>HH070746</v>
      </c>
      <c r="B4288" s="1" t="str">
        <f>IF('📋 MIỂNG TNC'!A264="","",'📋 MIỂNG TNC'!Q264)</f>
        <v>Bạc miểng 4D55/ 4D56 (SMR113A) cos0 - TAIHO</v>
      </c>
      <c r="C4288" s="1" t="str">
        <f>IF('📋 MIỂNG TNC'!A264="","","Miểng")</f>
        <v>Miểng</v>
      </c>
      <c r="D4288" s="1" t="str">
        <f>IF('📋 MIỂNG TNC'!A264="","",'📋 MIỂNG TNC'!H264)</f>
        <v>Bộ</v>
      </c>
      <c r="E4288" s="13">
        <f>IF('📋 MIỂNG TNC'!A264="","",'📋 MIỂNG TNC'!I264)</f>
        <v>0</v>
      </c>
      <c r="F4288" s="13">
        <f>IF('📋 MIỂNG TNC'!A264="","",'📋 MIỂNG TNC'!J264)</f>
        <v>0</v>
      </c>
      <c r="G4288" s="13">
        <f>IF('📋 MIỂNG TNC'!A264="","",'📋 MIỂNG TNC'!K264)</f>
        <v>0</v>
      </c>
      <c r="H4288" s="1">
        <f>IF('📋 MIỂNG TNC'!A264="","",'📋 MIỂNG TNC'!L264)</f>
        <v>0</v>
      </c>
      <c r="I4288" s="1">
        <f>IF('📋 MIỂNG TNC'!A264="","",'📋 MIỂNG TNC'!M264)</f>
        <v>0</v>
      </c>
      <c r="J4288" s="1" t="str">
        <f>IF('📋 MIỂNG TNC'!A264="","",'📋 MIỂNG TNC'!D264)</f>
        <v>91.1</v>
      </c>
      <c r="L4288" s="1">
        <f>N(L4287)+IF(AND('🔎 TRA CỨU NHANH'!$C$2&lt;&gt;"",OR(ISNUMBER(SEARCH('🔎 TRA CỨU NHANH'!$C$2,$A4288)),ISNUMBER(SEARCH('🔎 TRA CỨU NHANH'!$C$2,$B4288)))),1,0)</f>
        <v>0</v>
      </c>
      <c r="M4288" s="1" t="str">
        <f t="shared" si="132"/>
        <v/>
      </c>
      <c r="N4288" s="1">
        <f>N(N4287)+IF(AND('💰 BÁO GIÁ'!$C$27&lt;&gt;"",OR(ISNUMBER(SEARCH('💰 BÁO GIÁ'!$C$27,$A4288)),ISNUMBER(SEARCH('💰 BÁO GIÁ'!$C$27,$B4288)))),1,0)</f>
        <v>0</v>
      </c>
      <c r="O4288" s="1" t="str">
        <f t="shared" si="133"/>
        <v/>
      </c>
    </row>
    <row r="4289" customHeight="1" spans="1:15">
      <c r="A4289" s="1" t="str">
        <f>IF('📋 MIỂNG TNC'!A265="","",'📋 MIỂNG TNC'!A265)</f>
        <v>HH078356</v>
      </c>
      <c r="B4289" s="1" t="str">
        <f>IF('📋 MIỂNG TNC'!A265="","",'📋 MIỂNG TNC'!Q265)</f>
        <v>Miểng Baze 4D55 / 4D56 Cos0 - CS IVECO</v>
      </c>
      <c r="C4289" s="1" t="str">
        <f>IF('📋 MIỂNG TNC'!A265="","","Miểng")</f>
        <v>Miểng</v>
      </c>
      <c r="D4289" s="1" t="str">
        <f>IF('📋 MIỂNG TNC'!A265="","",'📋 MIỂNG TNC'!H265)</f>
        <v>Bộ</v>
      </c>
      <c r="E4289" s="13">
        <f>IF('📋 MIỂNG TNC'!A265="","",'📋 MIỂNG TNC'!I265)</f>
        <v>0</v>
      </c>
      <c r="F4289" s="13">
        <f>IF('📋 MIỂNG TNC'!A265="","",'📋 MIỂNG TNC'!J265)</f>
        <v>0</v>
      </c>
      <c r="G4289" s="13">
        <f>IF('📋 MIỂNG TNC'!A265="","",'📋 MIỂNG TNC'!K265)</f>
        <v>0</v>
      </c>
      <c r="H4289" s="1">
        <f>IF('📋 MIỂNG TNC'!A265="","",'📋 MIỂNG TNC'!L265)</f>
        <v>0</v>
      </c>
      <c r="I4289" s="1">
        <f>IF('📋 MIỂNG TNC'!A265="","",'📋 MIỂNG TNC'!M265)</f>
        <v>0</v>
      </c>
      <c r="J4289" s="1" t="str">
        <f>IF('📋 MIỂNG TNC'!A265="","",'📋 MIỂNG TNC'!D265)</f>
        <v>91.1</v>
      </c>
      <c r="L4289" s="1">
        <f>N(L4288)+IF(AND('🔎 TRA CỨU NHANH'!$C$2&lt;&gt;"",OR(ISNUMBER(SEARCH('🔎 TRA CỨU NHANH'!$C$2,$A4289)),ISNUMBER(SEARCH('🔎 TRA CỨU NHANH'!$C$2,$B4289)))),1,0)</f>
        <v>0</v>
      </c>
      <c r="M4289" s="1" t="str">
        <f t="shared" si="132"/>
        <v/>
      </c>
      <c r="N4289" s="1">
        <f>N(N4288)+IF(AND('💰 BÁO GIÁ'!$C$27&lt;&gt;"",OR(ISNUMBER(SEARCH('💰 BÁO GIÁ'!$C$27,$A4289)),ISNUMBER(SEARCH('💰 BÁO GIÁ'!$C$27,$B4289)))),1,0)</f>
        <v>0</v>
      </c>
      <c r="O4289" s="1" t="str">
        <f t="shared" si="133"/>
        <v/>
      </c>
    </row>
    <row r="4290" customHeight="1" spans="1:15">
      <c r="A4290" s="1" t="str">
        <f>IF('📋 MIỂNG TNC'!A266="","",'📋 MIỂNG TNC'!A266)</f>
        <v>HH078358</v>
      </c>
      <c r="B4290" s="1" t="str">
        <f>IF('📋 MIỂNG TNC'!A266="","",'📋 MIỂNG TNC'!Q266)</f>
        <v>Miểng Dên 4D55 / 4D56 Cos0 - CS IVECO</v>
      </c>
      <c r="C4290" s="1" t="str">
        <f>IF('📋 MIỂNG TNC'!A266="","","Miểng")</f>
        <v>Miểng</v>
      </c>
      <c r="D4290" s="1" t="str">
        <f>IF('📋 MIỂNG TNC'!A266="","",'📋 MIỂNG TNC'!H266)</f>
        <v>Bộ</v>
      </c>
      <c r="E4290" s="13">
        <f>IF('📋 MIỂNG TNC'!A266="","",'📋 MIỂNG TNC'!I266)</f>
        <v>0</v>
      </c>
      <c r="F4290" s="13">
        <f>IF('📋 MIỂNG TNC'!A266="","",'📋 MIỂNG TNC'!J266)</f>
        <v>0</v>
      </c>
      <c r="G4290" s="13">
        <f>IF('📋 MIỂNG TNC'!A266="","",'📋 MIỂNG TNC'!K266)</f>
        <v>0</v>
      </c>
      <c r="H4290" s="1">
        <f>IF('📋 MIỂNG TNC'!A266="","",'📋 MIỂNG TNC'!L266)</f>
        <v>0</v>
      </c>
      <c r="I4290" s="1">
        <f>IF('📋 MIỂNG TNC'!A266="","",'📋 MIỂNG TNC'!M266)</f>
        <v>0</v>
      </c>
      <c r="J4290" s="1" t="str">
        <f>IF('📋 MIỂNG TNC'!A266="","",'📋 MIỂNG TNC'!D266)</f>
        <v>91.1</v>
      </c>
      <c r="L4290" s="1">
        <f>N(L4289)+IF(AND('🔎 TRA CỨU NHANH'!$C$2&lt;&gt;"",OR(ISNUMBER(SEARCH('🔎 TRA CỨU NHANH'!$C$2,$A4290)),ISNUMBER(SEARCH('🔎 TRA CỨU NHANH'!$C$2,$B4290)))),1,0)</f>
        <v>0</v>
      </c>
      <c r="M4290" s="1" t="str">
        <f t="shared" ref="M4290:M4353" si="134">IF(L4290&gt;N(L4289),L4290,"")</f>
        <v/>
      </c>
      <c r="N4290" s="1">
        <f>N(N4289)+IF(AND('💰 BÁO GIÁ'!$C$27&lt;&gt;"",OR(ISNUMBER(SEARCH('💰 BÁO GIÁ'!$C$27,$A4290)),ISNUMBER(SEARCH('💰 BÁO GIÁ'!$C$27,$B4290)))),1,0)</f>
        <v>0</v>
      </c>
      <c r="O4290" s="1" t="str">
        <f t="shared" ref="O4290:O4353" si="135">IF(N4290&gt;N(N4289),N4290,"")</f>
        <v/>
      </c>
    </row>
    <row r="4291" customHeight="1" spans="1:15">
      <c r="A4291" s="1" t="str">
        <f>IF('📋 MIỂNG TNC'!A267="","",'📋 MIỂNG TNC'!A267)</f>
        <v>HH082289</v>
      </c>
      <c r="B4291" s="1" t="str">
        <f>IF('📋 MIỂNG TNC'!A267="","",'📋 MIỂNG TNC'!Q267)</f>
        <v>Bạc miểng D4CB/ D4CC - Cos0 (M0208A + R0208A) - DAIDO NHẬT</v>
      </c>
      <c r="C4291" s="1" t="str">
        <f>IF('📋 MIỂNG TNC'!A267="","","Miểng")</f>
        <v>Miểng</v>
      </c>
      <c r="D4291" s="1" t="str">
        <f>IF('📋 MIỂNG TNC'!A267="","",'📋 MIỂNG TNC'!H267)</f>
        <v>Bộ</v>
      </c>
      <c r="E4291" s="13">
        <f>IF('📋 MIỂNG TNC'!A267="","",'📋 MIỂNG TNC'!I267)</f>
        <v>0</v>
      </c>
      <c r="F4291" s="13">
        <f>IF('📋 MIỂNG TNC'!A267="","",'📋 MIỂNG TNC'!J267)</f>
        <v>0</v>
      </c>
      <c r="G4291" s="13">
        <f>IF('📋 MIỂNG TNC'!A267="","",'📋 MIỂNG TNC'!K267)</f>
        <v>0</v>
      </c>
      <c r="H4291" s="1">
        <f>IF('📋 MIỂNG TNC'!A267="","",'📋 MIỂNG TNC'!L267)</f>
        <v>0</v>
      </c>
      <c r="I4291" s="1">
        <f>IF('📋 MIỂNG TNC'!A267="","",'📋 MIỂNG TNC'!M267)</f>
        <v>0</v>
      </c>
      <c r="J4291" s="1" t="str">
        <f>IF('📋 MIỂNG TNC'!A267="","",'📋 MIỂNG TNC'!D267)</f>
        <v>91.1</v>
      </c>
      <c r="L4291" s="1">
        <f>N(L4290)+IF(AND('🔎 TRA CỨU NHANH'!$C$2&lt;&gt;"",OR(ISNUMBER(SEARCH('🔎 TRA CỨU NHANH'!$C$2,$A4291)),ISNUMBER(SEARCH('🔎 TRA CỨU NHANH'!$C$2,$B4291)))),1,0)</f>
        <v>0</v>
      </c>
      <c r="M4291" s="1" t="str">
        <f t="shared" si="134"/>
        <v/>
      </c>
      <c r="N4291" s="1">
        <f>N(N4290)+IF(AND('💰 BÁO GIÁ'!$C$27&lt;&gt;"",OR(ISNUMBER(SEARCH('💰 BÁO GIÁ'!$C$27,$A4291)),ISNUMBER(SEARCH('💰 BÁO GIÁ'!$C$27,$B4291)))),1,0)</f>
        <v>0</v>
      </c>
      <c r="O4291" s="1" t="str">
        <f t="shared" si="135"/>
        <v/>
      </c>
    </row>
    <row r="4292" customHeight="1" spans="1:15">
      <c r="A4292" s="1" t="str">
        <f>IF('📋 MIỂNG TNC'!A268="","",'📋 MIỂNG TNC'!A268)</f>
        <v>HH081323</v>
      </c>
      <c r="B4292" s="1" t="str">
        <f>IF('📋 MIỂNG TNC'!A268="","",'📋 MIỂNG TNC'!Q268)</f>
        <v>Bạc miểng D4CB/ D4CC (M3114A+R3114A) cos0 -Taiho</v>
      </c>
      <c r="C4292" s="1" t="str">
        <f>IF('📋 MIỂNG TNC'!A268="","","Miểng")</f>
        <v>Miểng</v>
      </c>
      <c r="D4292" s="1" t="str">
        <f>IF('📋 MIỂNG TNC'!A268="","",'📋 MIỂNG TNC'!H268)</f>
        <v>Bộ</v>
      </c>
      <c r="E4292" s="13">
        <f>IF('📋 MIỂNG TNC'!A268="","",'📋 MIỂNG TNC'!I268)</f>
        <v>0</v>
      </c>
      <c r="F4292" s="13">
        <f>IF('📋 MIỂNG TNC'!A268="","",'📋 MIỂNG TNC'!J268)</f>
        <v>0</v>
      </c>
      <c r="G4292" s="13">
        <f>IF('📋 MIỂNG TNC'!A268="","",'📋 MIỂNG TNC'!K268)</f>
        <v>0</v>
      </c>
      <c r="H4292" s="1">
        <f>IF('📋 MIỂNG TNC'!A268="","",'📋 MIỂNG TNC'!L268)</f>
        <v>0</v>
      </c>
      <c r="I4292" s="1">
        <f>IF('📋 MIỂNG TNC'!A268="","",'📋 MIỂNG TNC'!M268)</f>
        <v>0</v>
      </c>
      <c r="J4292" s="1" t="str">
        <f>IF('📋 MIỂNG TNC'!A268="","",'📋 MIỂNG TNC'!D268)</f>
        <v>91.1</v>
      </c>
      <c r="L4292" s="1">
        <f>N(L4291)+IF(AND('🔎 TRA CỨU NHANH'!$C$2&lt;&gt;"",OR(ISNUMBER(SEARCH('🔎 TRA CỨU NHANH'!$C$2,$A4292)),ISNUMBER(SEARCH('🔎 TRA CỨU NHANH'!$C$2,$B4292)))),1,0)</f>
        <v>0</v>
      </c>
      <c r="M4292" s="1" t="str">
        <f t="shared" si="134"/>
        <v/>
      </c>
      <c r="N4292" s="1">
        <f>N(N4291)+IF(AND('💰 BÁO GIÁ'!$C$27&lt;&gt;"",OR(ISNUMBER(SEARCH('💰 BÁO GIÁ'!$C$27,$A4292)),ISNUMBER(SEARCH('💰 BÁO GIÁ'!$C$27,$B4292)))),1,0)</f>
        <v>0</v>
      </c>
      <c r="O4292" s="1" t="str">
        <f t="shared" si="135"/>
        <v/>
      </c>
    </row>
    <row r="4293" customHeight="1" spans="1:15">
      <c r="A4293" s="1" t="str">
        <f>IF('📋 MIỂNG TNC'!A269="","",'📋 MIỂNG TNC'!A269)</f>
        <v>HH074895</v>
      </c>
      <c r="B4293" s="1" t="str">
        <f>IF('📋 MIỂNG TNC'!A269="","",'📋 MIỂNG TNC'!Q269)</f>
        <v>Bạc miểng 4D55/ 4D56 Cos1 - NDC</v>
      </c>
      <c r="C4293" s="1" t="str">
        <f>IF('📋 MIỂNG TNC'!A269="","","Miểng")</f>
        <v>Miểng</v>
      </c>
      <c r="D4293" s="1" t="str">
        <f>IF('📋 MIỂNG TNC'!A269="","",'📋 MIỂNG TNC'!H269)</f>
        <v>Bộ</v>
      </c>
      <c r="E4293" s="13">
        <f>IF('📋 MIỂNG TNC'!A269="","",'📋 MIỂNG TNC'!I269)</f>
        <v>0</v>
      </c>
      <c r="F4293" s="13">
        <f>IF('📋 MIỂNG TNC'!A269="","",'📋 MIỂNG TNC'!J269)</f>
        <v>0</v>
      </c>
      <c r="G4293" s="13">
        <f>IF('📋 MIỂNG TNC'!A269="","",'📋 MIỂNG TNC'!K269)</f>
        <v>0</v>
      </c>
      <c r="H4293" s="1">
        <f>IF('📋 MIỂNG TNC'!A269="","",'📋 MIỂNG TNC'!L269)</f>
        <v>0</v>
      </c>
      <c r="I4293" s="1">
        <f>IF('📋 MIỂNG TNC'!A269="","",'📋 MIỂNG TNC'!M269)</f>
        <v>0</v>
      </c>
      <c r="J4293" s="1" t="str">
        <f>IF('📋 MIỂNG TNC'!A269="","",'📋 MIỂNG TNC'!D269)</f>
        <v>91.1</v>
      </c>
      <c r="L4293" s="1">
        <f>N(L4292)+IF(AND('🔎 TRA CỨU NHANH'!$C$2&lt;&gt;"",OR(ISNUMBER(SEARCH('🔎 TRA CỨU NHANH'!$C$2,$A4293)),ISNUMBER(SEARCH('🔎 TRA CỨU NHANH'!$C$2,$B4293)))),1,0)</f>
        <v>0</v>
      </c>
      <c r="M4293" s="1" t="str">
        <f t="shared" si="134"/>
        <v/>
      </c>
      <c r="N4293" s="1">
        <f>N(N4292)+IF(AND('💰 BÁO GIÁ'!$C$27&lt;&gt;"",OR(ISNUMBER(SEARCH('💰 BÁO GIÁ'!$C$27,$A4293)),ISNUMBER(SEARCH('💰 BÁO GIÁ'!$C$27,$B4293)))),1,0)</f>
        <v>0</v>
      </c>
      <c r="O4293" s="1" t="str">
        <f t="shared" si="135"/>
        <v/>
      </c>
    </row>
    <row r="4294" customHeight="1" spans="1:15">
      <c r="A4294" s="1" t="str">
        <f>IF('📋 MIỂNG TNC'!A270="","",'📋 MIỂNG TNC'!A270)</f>
        <v>HH078359</v>
      </c>
      <c r="B4294" s="1" t="str">
        <f>IF('📋 MIỂNG TNC'!A270="","",'📋 MIỂNG TNC'!Q270)</f>
        <v>Miểng Baze 4D55 / 4D56 Cos1 - CS IVECO</v>
      </c>
      <c r="C4294" s="1" t="str">
        <f>IF('📋 MIỂNG TNC'!A270="","","Miểng")</f>
        <v>Miểng</v>
      </c>
      <c r="D4294" s="1" t="str">
        <f>IF('📋 MIỂNG TNC'!A270="","",'📋 MIỂNG TNC'!H270)</f>
        <v>Bộ</v>
      </c>
      <c r="E4294" s="13">
        <f>IF('📋 MIỂNG TNC'!A270="","",'📋 MIỂNG TNC'!I270)</f>
        <v>0</v>
      </c>
      <c r="F4294" s="13">
        <f>IF('📋 MIỂNG TNC'!A270="","",'📋 MIỂNG TNC'!J270)</f>
        <v>0</v>
      </c>
      <c r="G4294" s="13">
        <f>IF('📋 MIỂNG TNC'!A270="","",'📋 MIỂNG TNC'!K270)</f>
        <v>0</v>
      </c>
      <c r="H4294" s="1">
        <f>IF('📋 MIỂNG TNC'!A270="","",'📋 MIỂNG TNC'!L270)</f>
        <v>0</v>
      </c>
      <c r="I4294" s="1">
        <f>IF('📋 MIỂNG TNC'!A270="","",'📋 MIỂNG TNC'!M270)</f>
        <v>0</v>
      </c>
      <c r="J4294" s="1" t="str">
        <f>IF('📋 MIỂNG TNC'!A270="","",'📋 MIỂNG TNC'!D270)</f>
        <v>91.1</v>
      </c>
      <c r="L4294" s="1">
        <f>N(L4293)+IF(AND('🔎 TRA CỨU NHANH'!$C$2&lt;&gt;"",OR(ISNUMBER(SEARCH('🔎 TRA CỨU NHANH'!$C$2,$A4294)),ISNUMBER(SEARCH('🔎 TRA CỨU NHANH'!$C$2,$B4294)))),1,0)</f>
        <v>0</v>
      </c>
      <c r="M4294" s="1" t="str">
        <f t="shared" si="134"/>
        <v/>
      </c>
      <c r="N4294" s="1">
        <f>N(N4293)+IF(AND('💰 BÁO GIÁ'!$C$27&lt;&gt;"",OR(ISNUMBER(SEARCH('💰 BÁO GIÁ'!$C$27,$A4294)),ISNUMBER(SEARCH('💰 BÁO GIÁ'!$C$27,$B4294)))),1,0)</f>
        <v>0</v>
      </c>
      <c r="O4294" s="1" t="str">
        <f t="shared" si="135"/>
        <v/>
      </c>
    </row>
    <row r="4295" customHeight="1" spans="1:15">
      <c r="A4295" s="1" t="str">
        <f>IF('📋 MIỂNG TNC'!A271="","",'📋 MIỂNG TNC'!A271)</f>
        <v>HH078360</v>
      </c>
      <c r="B4295" s="1" t="str">
        <f>IF('📋 MIỂNG TNC'!A271="","",'📋 MIỂNG TNC'!Q271)</f>
        <v>Miểng Dên 4D55 / 4D56 Cos1 - CS IVECO</v>
      </c>
      <c r="C4295" s="1" t="str">
        <f>IF('📋 MIỂNG TNC'!A271="","","Miểng")</f>
        <v>Miểng</v>
      </c>
      <c r="D4295" s="1" t="str">
        <f>IF('📋 MIỂNG TNC'!A271="","",'📋 MIỂNG TNC'!H271)</f>
        <v>Bộ</v>
      </c>
      <c r="E4295" s="13">
        <f>IF('📋 MIỂNG TNC'!A271="","",'📋 MIỂNG TNC'!I271)</f>
        <v>0</v>
      </c>
      <c r="F4295" s="13">
        <f>IF('📋 MIỂNG TNC'!A271="","",'📋 MIỂNG TNC'!J271)</f>
        <v>0</v>
      </c>
      <c r="G4295" s="13">
        <f>IF('📋 MIỂNG TNC'!A271="","",'📋 MIỂNG TNC'!K271)</f>
        <v>0</v>
      </c>
      <c r="H4295" s="1">
        <f>IF('📋 MIỂNG TNC'!A271="","",'📋 MIỂNG TNC'!L271)</f>
        <v>0</v>
      </c>
      <c r="I4295" s="1">
        <f>IF('📋 MIỂNG TNC'!A271="","",'📋 MIỂNG TNC'!M271)</f>
        <v>0</v>
      </c>
      <c r="J4295" s="1" t="str">
        <f>IF('📋 MIỂNG TNC'!A271="","",'📋 MIỂNG TNC'!D271)</f>
        <v>91.1</v>
      </c>
      <c r="L4295" s="1">
        <f>N(L4294)+IF(AND('🔎 TRA CỨU NHANH'!$C$2&lt;&gt;"",OR(ISNUMBER(SEARCH('🔎 TRA CỨU NHANH'!$C$2,$A4295)),ISNUMBER(SEARCH('🔎 TRA CỨU NHANH'!$C$2,$B4295)))),1,0)</f>
        <v>0</v>
      </c>
      <c r="M4295" s="1" t="str">
        <f t="shared" si="134"/>
        <v/>
      </c>
      <c r="N4295" s="1">
        <f>N(N4294)+IF(AND('💰 BÁO GIÁ'!$C$27&lt;&gt;"",OR(ISNUMBER(SEARCH('💰 BÁO GIÁ'!$C$27,$A4295)),ISNUMBER(SEARCH('💰 BÁO GIÁ'!$C$27,$B4295)))),1,0)</f>
        <v>0</v>
      </c>
      <c r="O4295" s="1" t="str">
        <f t="shared" si="135"/>
        <v/>
      </c>
    </row>
    <row r="4296" customHeight="1" spans="1:15">
      <c r="A4296" s="1" t="str">
        <f>IF('📋 MIỂNG TNC'!A272="","",'📋 MIỂNG TNC'!A272)</f>
        <v>HH076392</v>
      </c>
      <c r="B4296" s="1" t="str">
        <f>IF('📋 MIỂNG TNC'!A272="","",'📋 MIỂNG TNC'!Q272)</f>
        <v>Bạc miểng 4D55/ 4D56  (SMR113A) Cos2 - TAIHO</v>
      </c>
      <c r="C4296" s="1" t="str">
        <f>IF('📋 MIỂNG TNC'!A272="","","Miểng")</f>
        <v>Miểng</v>
      </c>
      <c r="D4296" s="1" t="str">
        <f>IF('📋 MIỂNG TNC'!A272="","",'📋 MIỂNG TNC'!H272)</f>
        <v>Bộ</v>
      </c>
      <c r="E4296" s="13">
        <f>IF('📋 MIỂNG TNC'!A272="","",'📋 MIỂNG TNC'!I272)</f>
        <v>0</v>
      </c>
      <c r="F4296" s="13">
        <f>IF('📋 MIỂNG TNC'!A272="","",'📋 MIỂNG TNC'!J272)</f>
        <v>0</v>
      </c>
      <c r="G4296" s="13">
        <f>IF('📋 MIỂNG TNC'!A272="","",'📋 MIỂNG TNC'!K272)</f>
        <v>0</v>
      </c>
      <c r="H4296" s="1">
        <f>IF('📋 MIỂNG TNC'!A272="","",'📋 MIỂNG TNC'!L272)</f>
        <v>0</v>
      </c>
      <c r="I4296" s="1">
        <f>IF('📋 MIỂNG TNC'!A272="","",'📋 MIỂNG TNC'!M272)</f>
        <v>0</v>
      </c>
      <c r="J4296" s="1" t="str">
        <f>IF('📋 MIỂNG TNC'!A272="","",'📋 MIỂNG TNC'!D272)</f>
        <v>91.1</v>
      </c>
      <c r="L4296" s="1">
        <f>N(L4295)+IF(AND('🔎 TRA CỨU NHANH'!$C$2&lt;&gt;"",OR(ISNUMBER(SEARCH('🔎 TRA CỨU NHANH'!$C$2,$A4296)),ISNUMBER(SEARCH('🔎 TRA CỨU NHANH'!$C$2,$B4296)))),1,0)</f>
        <v>0</v>
      </c>
      <c r="M4296" s="1" t="str">
        <f t="shared" si="134"/>
        <v/>
      </c>
      <c r="N4296" s="1">
        <f>N(N4295)+IF(AND('💰 BÁO GIÁ'!$C$27&lt;&gt;"",OR(ISNUMBER(SEARCH('💰 BÁO GIÁ'!$C$27,$A4296)),ISNUMBER(SEARCH('💰 BÁO GIÁ'!$C$27,$B4296)))),1,0)</f>
        <v>0</v>
      </c>
      <c r="O4296" s="1" t="str">
        <f t="shared" si="135"/>
        <v/>
      </c>
    </row>
    <row r="4297" customHeight="1" spans="1:15">
      <c r="A4297" s="1" t="str">
        <f>IF('📋 MIỂNG TNC'!A273="","",'📋 MIỂNG TNC'!A273)</f>
        <v>HH078361</v>
      </c>
      <c r="B4297" s="1" t="str">
        <f>IF('📋 MIỂNG TNC'!A273="","",'📋 MIỂNG TNC'!Q273)</f>
        <v>Miểng Baze 4D55 / 4D56 Cos2 - CS IVECO</v>
      </c>
      <c r="C4297" s="1" t="str">
        <f>IF('📋 MIỂNG TNC'!A273="","","Miểng")</f>
        <v>Miểng</v>
      </c>
      <c r="D4297" s="1" t="str">
        <f>IF('📋 MIỂNG TNC'!A273="","",'📋 MIỂNG TNC'!H273)</f>
        <v>Bộ</v>
      </c>
      <c r="E4297" s="13">
        <f>IF('📋 MIỂNG TNC'!A273="","",'📋 MIỂNG TNC'!I273)</f>
        <v>0</v>
      </c>
      <c r="F4297" s="13">
        <f>IF('📋 MIỂNG TNC'!A273="","",'📋 MIỂNG TNC'!J273)</f>
        <v>0</v>
      </c>
      <c r="G4297" s="13">
        <f>IF('📋 MIỂNG TNC'!A273="","",'📋 MIỂNG TNC'!K273)</f>
        <v>0</v>
      </c>
      <c r="H4297" s="1">
        <f>IF('📋 MIỂNG TNC'!A273="","",'📋 MIỂNG TNC'!L273)</f>
        <v>0</v>
      </c>
      <c r="I4297" s="1">
        <f>IF('📋 MIỂNG TNC'!A273="","",'📋 MIỂNG TNC'!M273)</f>
        <v>0</v>
      </c>
      <c r="J4297" s="1" t="str">
        <f>IF('📋 MIỂNG TNC'!A273="","",'📋 MIỂNG TNC'!D273)</f>
        <v>91.1</v>
      </c>
      <c r="L4297" s="1">
        <f>N(L4296)+IF(AND('🔎 TRA CỨU NHANH'!$C$2&lt;&gt;"",OR(ISNUMBER(SEARCH('🔎 TRA CỨU NHANH'!$C$2,$A4297)),ISNUMBER(SEARCH('🔎 TRA CỨU NHANH'!$C$2,$B4297)))),1,0)</f>
        <v>0</v>
      </c>
      <c r="M4297" s="1" t="str">
        <f t="shared" si="134"/>
        <v/>
      </c>
      <c r="N4297" s="1">
        <f>N(N4296)+IF(AND('💰 BÁO GIÁ'!$C$27&lt;&gt;"",OR(ISNUMBER(SEARCH('💰 BÁO GIÁ'!$C$27,$A4297)),ISNUMBER(SEARCH('💰 BÁO GIÁ'!$C$27,$B4297)))),1,0)</f>
        <v>0</v>
      </c>
      <c r="O4297" s="1" t="str">
        <f t="shared" si="135"/>
        <v/>
      </c>
    </row>
    <row r="4298" customHeight="1" spans="1:15">
      <c r="A4298" s="1" t="str">
        <f>IF('📋 MIỂNG TNC'!A274="","",'📋 MIỂNG TNC'!A274)</f>
        <v>HH076317</v>
      </c>
      <c r="B4298" s="1" t="str">
        <f>IF('📋 MIỂNG TNC'!A274="","",'📋 MIỂNG TNC'!Q274)</f>
        <v>Bạc miểng 4D55/ 4D56 Cos3 - NDC</v>
      </c>
      <c r="C4298" s="1" t="str">
        <f>IF('📋 MIỂNG TNC'!A274="","","Miểng")</f>
        <v>Miểng</v>
      </c>
      <c r="D4298" s="1" t="str">
        <f>IF('📋 MIỂNG TNC'!A274="","",'📋 MIỂNG TNC'!H274)</f>
        <v>Bộ</v>
      </c>
      <c r="E4298" s="13">
        <f>IF('📋 MIỂNG TNC'!A274="","",'📋 MIỂNG TNC'!I274)</f>
        <v>0</v>
      </c>
      <c r="F4298" s="13">
        <f>IF('📋 MIỂNG TNC'!A274="","",'📋 MIỂNG TNC'!J274)</f>
        <v>0</v>
      </c>
      <c r="G4298" s="13">
        <f>IF('📋 MIỂNG TNC'!A274="","",'📋 MIỂNG TNC'!K274)</f>
        <v>0</v>
      </c>
      <c r="H4298" s="1">
        <f>IF('📋 MIỂNG TNC'!A274="","",'📋 MIỂNG TNC'!L274)</f>
        <v>0</v>
      </c>
      <c r="I4298" s="1">
        <f>IF('📋 MIỂNG TNC'!A274="","",'📋 MIỂNG TNC'!M274)</f>
        <v>0</v>
      </c>
      <c r="J4298" s="1" t="str">
        <f>IF('📋 MIỂNG TNC'!A274="","",'📋 MIỂNG TNC'!D274)</f>
        <v>91.1</v>
      </c>
      <c r="L4298" s="1">
        <f>N(L4297)+IF(AND('🔎 TRA CỨU NHANH'!$C$2&lt;&gt;"",OR(ISNUMBER(SEARCH('🔎 TRA CỨU NHANH'!$C$2,$A4298)),ISNUMBER(SEARCH('🔎 TRA CỨU NHANH'!$C$2,$B4298)))),1,0)</f>
        <v>0</v>
      </c>
      <c r="M4298" s="1" t="str">
        <f t="shared" si="134"/>
        <v/>
      </c>
      <c r="N4298" s="1">
        <f>N(N4297)+IF(AND('💰 BÁO GIÁ'!$C$27&lt;&gt;"",OR(ISNUMBER(SEARCH('💰 BÁO GIÁ'!$C$27,$A4298)),ISNUMBER(SEARCH('💰 BÁO GIÁ'!$C$27,$B4298)))),1,0)</f>
        <v>0</v>
      </c>
      <c r="O4298" s="1" t="str">
        <f t="shared" si="135"/>
        <v/>
      </c>
    </row>
    <row r="4299" customHeight="1" spans="1:15">
      <c r="A4299" s="1" t="str">
        <f>IF('📋 MIỂNG TNC'!A275="","",'📋 MIỂNG TNC'!A275)</f>
        <v>HH070761</v>
      </c>
      <c r="B4299" s="1" t="str">
        <f>IF('📋 MIỂNG TNC'!A275="","",'📋 MIỂNG TNC'!Q275)</f>
        <v>Bạc miểng 4D55/ 4D56 Cos3 - TAIHO</v>
      </c>
      <c r="C4299" s="1" t="str">
        <f>IF('📋 MIỂNG TNC'!A275="","","Miểng")</f>
        <v>Miểng</v>
      </c>
      <c r="D4299" s="1" t="str">
        <f>IF('📋 MIỂNG TNC'!A275="","",'📋 MIỂNG TNC'!H275)</f>
        <v>Bộ</v>
      </c>
      <c r="E4299" s="13">
        <f>IF('📋 MIỂNG TNC'!A275="","",'📋 MIỂNG TNC'!I275)</f>
        <v>0</v>
      </c>
      <c r="F4299" s="13">
        <f>IF('📋 MIỂNG TNC'!A275="","",'📋 MIỂNG TNC'!J275)</f>
        <v>0</v>
      </c>
      <c r="G4299" s="13">
        <f>IF('📋 MIỂNG TNC'!A275="","",'📋 MIỂNG TNC'!K275)</f>
        <v>0</v>
      </c>
      <c r="H4299" s="1">
        <f>IF('📋 MIỂNG TNC'!A275="","",'📋 MIỂNG TNC'!L275)</f>
        <v>0</v>
      </c>
      <c r="I4299" s="1">
        <f>IF('📋 MIỂNG TNC'!A275="","",'📋 MIỂNG TNC'!M275)</f>
        <v>0</v>
      </c>
      <c r="J4299" s="1" t="str">
        <f>IF('📋 MIỂNG TNC'!A275="","",'📋 MIỂNG TNC'!D275)</f>
        <v>91.1</v>
      </c>
      <c r="L4299" s="1">
        <f>N(L4298)+IF(AND('🔎 TRA CỨU NHANH'!$C$2&lt;&gt;"",OR(ISNUMBER(SEARCH('🔎 TRA CỨU NHANH'!$C$2,$A4299)),ISNUMBER(SEARCH('🔎 TRA CỨU NHANH'!$C$2,$B4299)))),1,0)</f>
        <v>0</v>
      </c>
      <c r="M4299" s="1" t="str">
        <f t="shared" si="134"/>
        <v/>
      </c>
      <c r="N4299" s="1">
        <f>N(N4298)+IF(AND('💰 BÁO GIÁ'!$C$27&lt;&gt;"",OR(ISNUMBER(SEARCH('💰 BÁO GIÁ'!$C$27,$A4299)),ISNUMBER(SEARCH('💰 BÁO GIÁ'!$C$27,$B4299)))),1,0)</f>
        <v>0</v>
      </c>
      <c r="O4299" s="1" t="str">
        <f t="shared" si="135"/>
        <v/>
      </c>
    </row>
    <row r="4300" customHeight="1" spans="1:15">
      <c r="A4300" s="1" t="str">
        <f>IF('📋 MIỂNG TNC'!A276="","",'📋 MIỂNG TNC'!A276)</f>
        <v>HH071274</v>
      </c>
      <c r="B4300" s="1" t="str">
        <f>IF('📋 MIỂNG TNC'!A276="","",'📋 MIỂNG TNC'!Q276)</f>
        <v>Bạc miểng 4DR5 Cos3 - TAIHO</v>
      </c>
      <c r="C4300" s="1" t="str">
        <f>IF('📋 MIỂNG TNC'!A276="","","Miểng")</f>
        <v>Miểng</v>
      </c>
      <c r="D4300" s="1" t="str">
        <f>IF('📋 MIỂNG TNC'!A276="","",'📋 MIỂNG TNC'!H276)</f>
        <v>Bộ</v>
      </c>
      <c r="E4300" s="13">
        <f>IF('📋 MIỂNG TNC'!A276="","",'📋 MIỂNG TNC'!I276)</f>
        <v>0</v>
      </c>
      <c r="F4300" s="13">
        <f>IF('📋 MIỂNG TNC'!A276="","",'📋 MIỂNG TNC'!J276)</f>
        <v>0</v>
      </c>
      <c r="G4300" s="13">
        <f>IF('📋 MIỂNG TNC'!A276="","",'📋 MIỂNG TNC'!K276)</f>
        <v>0</v>
      </c>
      <c r="H4300" s="1">
        <f>IF('📋 MIỂNG TNC'!A276="","",'📋 MIỂNG TNC'!L276)</f>
        <v>0</v>
      </c>
      <c r="I4300" s="1">
        <f>IF('📋 MIỂNG TNC'!A276="","",'📋 MIỂNG TNC'!M276)</f>
        <v>0</v>
      </c>
      <c r="J4300" s="1" t="str">
        <f>IF('📋 MIỂNG TNC'!A276="","",'📋 MIỂNG TNC'!D276)</f>
        <v>92</v>
      </c>
      <c r="L4300" s="1">
        <f>N(L4299)+IF(AND('🔎 TRA CỨU NHANH'!$C$2&lt;&gt;"",OR(ISNUMBER(SEARCH('🔎 TRA CỨU NHANH'!$C$2,$A4300)),ISNUMBER(SEARCH('🔎 TRA CỨU NHANH'!$C$2,$B4300)))),1,0)</f>
        <v>0</v>
      </c>
      <c r="M4300" s="1" t="str">
        <f t="shared" si="134"/>
        <v/>
      </c>
      <c r="N4300" s="1">
        <f>N(N4299)+IF(AND('💰 BÁO GIÁ'!$C$27&lt;&gt;"",OR(ISNUMBER(SEARCH('💰 BÁO GIÁ'!$C$27,$A4300)),ISNUMBER(SEARCH('💰 BÁO GIÁ'!$C$27,$B4300)))),1,0)</f>
        <v>0</v>
      </c>
      <c r="O4300" s="1" t="str">
        <f t="shared" si="135"/>
        <v/>
      </c>
    </row>
    <row r="4301" customHeight="1" spans="1:15">
      <c r="A4301" s="1" t="str">
        <f>IF('📋 MIỂNG TNC'!A277="","",'📋 MIỂNG TNC'!A277)</f>
        <v>HH00498</v>
      </c>
      <c r="B4301" s="1" t="str">
        <f>IF('📋 MIỂNG TNC'!A277="","",'📋 MIỂNG TNC'!Q277)</f>
        <v>Bạc miểng S4S Cos0 - NDC</v>
      </c>
      <c r="C4301" s="1" t="str">
        <f>IF('📋 MIỂNG TNC'!A277="","","Miểng")</f>
        <v>Miểng</v>
      </c>
      <c r="D4301" s="1" t="str">
        <f>IF('📋 MIỂNG TNC'!A277="","",'📋 MIỂNG TNC'!H277)</f>
        <v>Bộ</v>
      </c>
      <c r="E4301" s="13">
        <f>IF('📋 MIỂNG TNC'!A277="","",'📋 MIỂNG TNC'!I277)</f>
        <v>0</v>
      </c>
      <c r="F4301" s="13">
        <f>IF('📋 MIỂNG TNC'!A277="","",'📋 MIỂNG TNC'!J277)</f>
        <v>0</v>
      </c>
      <c r="G4301" s="13">
        <f>IF('📋 MIỂNG TNC'!A277="","",'📋 MIỂNG TNC'!K277)</f>
        <v>0</v>
      </c>
      <c r="H4301" s="1">
        <f>IF('📋 MIỂNG TNC'!A277="","",'📋 MIỂNG TNC'!L277)</f>
        <v>0</v>
      </c>
      <c r="I4301" s="1">
        <f>IF('📋 MIỂNG TNC'!A277="","",'📋 MIỂNG TNC'!M277)</f>
        <v>0</v>
      </c>
      <c r="J4301" s="1" t="str">
        <f>IF('📋 MIỂNG TNC'!A277="","",'📋 MIỂNG TNC'!D277)</f>
        <v>94</v>
      </c>
      <c r="L4301" s="1">
        <f>N(L4300)+IF(AND('🔎 TRA CỨU NHANH'!$C$2&lt;&gt;"",OR(ISNUMBER(SEARCH('🔎 TRA CỨU NHANH'!$C$2,$A4301)),ISNUMBER(SEARCH('🔎 TRA CỨU NHANH'!$C$2,$B4301)))),1,0)</f>
        <v>0</v>
      </c>
      <c r="M4301" s="1" t="str">
        <f t="shared" si="134"/>
        <v/>
      </c>
      <c r="N4301" s="1">
        <f>N(N4300)+IF(AND('💰 BÁO GIÁ'!$C$27&lt;&gt;"",OR(ISNUMBER(SEARCH('💰 BÁO GIÁ'!$C$27,$A4301)),ISNUMBER(SEARCH('💰 BÁO GIÁ'!$C$27,$B4301)))),1,0)</f>
        <v>0</v>
      </c>
      <c r="O4301" s="1" t="str">
        <f t="shared" si="135"/>
        <v/>
      </c>
    </row>
    <row r="4302" customHeight="1" spans="1:15">
      <c r="A4302" s="1" t="str">
        <f>IF('📋 MIỂNG TNC'!A278="","",'📋 MIỂNG TNC'!A278)</f>
        <v>HH075359</v>
      </c>
      <c r="B4302" s="1" t="str">
        <f>IF('📋 MIỂNG TNC'!A278="","",'📋 MIỂNG TNC'!Q278)</f>
        <v>Bạc miểng S4S Cos0 - TAIHO</v>
      </c>
      <c r="C4302" s="1" t="str">
        <f>IF('📋 MIỂNG TNC'!A278="","","Miểng")</f>
        <v>Miểng</v>
      </c>
      <c r="D4302" s="1" t="str">
        <f>IF('📋 MIỂNG TNC'!A278="","",'📋 MIỂNG TNC'!H278)</f>
        <v>Bộ</v>
      </c>
      <c r="E4302" s="13">
        <f>IF('📋 MIỂNG TNC'!A278="","",'📋 MIỂNG TNC'!I278)</f>
        <v>0</v>
      </c>
      <c r="F4302" s="13">
        <f>IF('📋 MIỂNG TNC'!A278="","",'📋 MIỂNG TNC'!J278)</f>
        <v>0</v>
      </c>
      <c r="G4302" s="13">
        <f>IF('📋 MIỂNG TNC'!A278="","",'📋 MIỂNG TNC'!K278)</f>
        <v>0</v>
      </c>
      <c r="H4302" s="1">
        <f>IF('📋 MIỂNG TNC'!A278="","",'📋 MIỂNG TNC'!L278)</f>
        <v>0</v>
      </c>
      <c r="I4302" s="1">
        <f>IF('📋 MIỂNG TNC'!A278="","",'📋 MIỂNG TNC'!M278)</f>
        <v>0</v>
      </c>
      <c r="J4302" s="1" t="str">
        <f>IF('📋 MIỂNG TNC'!A278="","",'📋 MIỂNG TNC'!D278)</f>
        <v>94</v>
      </c>
      <c r="L4302" s="1">
        <f>N(L4301)+IF(AND('🔎 TRA CỨU NHANH'!$C$2&lt;&gt;"",OR(ISNUMBER(SEARCH('🔎 TRA CỨU NHANH'!$C$2,$A4302)),ISNUMBER(SEARCH('🔎 TRA CỨU NHANH'!$C$2,$B4302)))),1,0)</f>
        <v>0</v>
      </c>
      <c r="M4302" s="1" t="str">
        <f t="shared" si="134"/>
        <v/>
      </c>
      <c r="N4302" s="1">
        <f>N(N4301)+IF(AND('💰 BÁO GIÁ'!$C$27&lt;&gt;"",OR(ISNUMBER(SEARCH('💰 BÁO GIÁ'!$C$27,$A4302)),ISNUMBER(SEARCH('💰 BÁO GIÁ'!$C$27,$B4302)))),1,0)</f>
        <v>0</v>
      </c>
      <c r="O4302" s="1" t="str">
        <f t="shared" si="135"/>
        <v/>
      </c>
    </row>
    <row r="4303" customHeight="1" spans="1:15">
      <c r="A4303" s="1" t="str">
        <f>IF('📋 MIỂNG TNC'!A279="","",'📋 MIỂNG TNC'!A279)</f>
        <v>HH083846</v>
      </c>
      <c r="B4303" s="1" t="str">
        <f>IF('📋 MIỂNG TNC'!A279="","",'📋 MIỂNG TNC'!Q279)</f>
        <v>Bạc miểng Mitsu S6S (RP621A6+MP621A7-)STD Cos0 - TDC</v>
      </c>
      <c r="C4303" s="1" t="str">
        <f>IF('📋 MIỂNG TNC'!A279="","","Miểng")</f>
        <v>Miểng</v>
      </c>
      <c r="D4303" s="1" t="str">
        <f>IF('📋 MIỂNG TNC'!A279="","",'📋 MIỂNG TNC'!H279)</f>
        <v>Bộ</v>
      </c>
      <c r="E4303" s="13">
        <f>IF('📋 MIỂNG TNC'!A279="","",'📋 MIỂNG TNC'!I279)</f>
        <v>0</v>
      </c>
      <c r="F4303" s="13">
        <f>IF('📋 MIỂNG TNC'!A279="","",'📋 MIỂNG TNC'!J279)</f>
        <v>0</v>
      </c>
      <c r="G4303" s="13">
        <f>IF('📋 MIỂNG TNC'!A279="","",'📋 MIỂNG TNC'!K279)</f>
        <v>0</v>
      </c>
      <c r="H4303" s="1">
        <f>IF('📋 MIỂNG TNC'!A279="","",'📋 MIỂNG TNC'!L279)</f>
        <v>0</v>
      </c>
      <c r="I4303" s="1">
        <f>IF('📋 MIỂNG TNC'!A279="","",'📋 MIỂNG TNC'!M279)</f>
        <v>0</v>
      </c>
      <c r="J4303" s="1" t="str">
        <f>IF('📋 MIỂNG TNC'!A279="","",'📋 MIỂNG TNC'!D279)</f>
        <v>94</v>
      </c>
      <c r="L4303" s="1">
        <f>N(L4302)+IF(AND('🔎 TRA CỨU NHANH'!$C$2&lt;&gt;"",OR(ISNUMBER(SEARCH('🔎 TRA CỨU NHANH'!$C$2,$A4303)),ISNUMBER(SEARCH('🔎 TRA CỨU NHANH'!$C$2,$B4303)))),1,0)</f>
        <v>0</v>
      </c>
      <c r="M4303" s="1" t="str">
        <f t="shared" si="134"/>
        <v/>
      </c>
      <c r="N4303" s="1">
        <f>N(N4302)+IF(AND('💰 BÁO GIÁ'!$C$27&lt;&gt;"",OR(ISNUMBER(SEARCH('💰 BÁO GIÁ'!$C$27,$A4303)),ISNUMBER(SEARCH('💰 BÁO GIÁ'!$C$27,$B4303)))),1,0)</f>
        <v>0</v>
      </c>
      <c r="O4303" s="1" t="str">
        <f t="shared" si="135"/>
        <v/>
      </c>
    </row>
    <row r="4304" customHeight="1" spans="1:15">
      <c r="A4304" s="1" t="str">
        <f>IF('📋 MIỂNG TNC'!A280="","",'📋 MIỂNG TNC'!A280)</f>
        <v>HH071070</v>
      </c>
      <c r="B4304" s="1" t="str">
        <f>IF('📋 MIỂNG TNC'!A280="","",'📋 MIỂNG TNC'!Q280)</f>
        <v>Bạc miểng S6S Cos0 - DaiDo Nhật</v>
      </c>
      <c r="C4304" s="1" t="str">
        <f>IF('📋 MIỂNG TNC'!A280="","","Miểng")</f>
        <v>Miểng</v>
      </c>
      <c r="D4304" s="1" t="str">
        <f>IF('📋 MIỂNG TNC'!A280="","",'📋 MIỂNG TNC'!H280)</f>
        <v>Bộ</v>
      </c>
      <c r="E4304" s="13">
        <f>IF('📋 MIỂNG TNC'!A280="","",'📋 MIỂNG TNC'!I280)</f>
        <v>0</v>
      </c>
      <c r="F4304" s="13">
        <f>IF('📋 MIỂNG TNC'!A280="","",'📋 MIỂNG TNC'!J280)</f>
        <v>0</v>
      </c>
      <c r="G4304" s="13">
        <f>IF('📋 MIỂNG TNC'!A280="","",'📋 MIỂNG TNC'!K280)</f>
        <v>0</v>
      </c>
      <c r="H4304" s="1">
        <f>IF('📋 MIỂNG TNC'!A280="","",'📋 MIỂNG TNC'!L280)</f>
        <v>0</v>
      </c>
      <c r="I4304" s="1">
        <f>IF('📋 MIỂNG TNC'!A280="","",'📋 MIỂNG TNC'!M280)</f>
        <v>0</v>
      </c>
      <c r="J4304" s="1" t="str">
        <f>IF('📋 MIỂNG TNC'!A280="","",'📋 MIỂNG TNC'!D280)</f>
        <v>94</v>
      </c>
      <c r="L4304" s="1">
        <f>N(L4303)+IF(AND('🔎 TRA CỨU NHANH'!$C$2&lt;&gt;"",OR(ISNUMBER(SEARCH('🔎 TRA CỨU NHANH'!$C$2,$A4304)),ISNUMBER(SEARCH('🔎 TRA CỨU NHANH'!$C$2,$B4304)))),1,0)</f>
        <v>0</v>
      </c>
      <c r="M4304" s="1" t="str">
        <f t="shared" si="134"/>
        <v/>
      </c>
      <c r="N4304" s="1">
        <f>N(N4303)+IF(AND('💰 BÁO GIÁ'!$C$27&lt;&gt;"",OR(ISNUMBER(SEARCH('💰 BÁO GIÁ'!$C$27,$A4304)),ISNUMBER(SEARCH('💰 BÁO GIÁ'!$C$27,$B4304)))),1,0)</f>
        <v>0</v>
      </c>
      <c r="O4304" s="1" t="str">
        <f t="shared" si="135"/>
        <v/>
      </c>
    </row>
    <row r="4305" customHeight="1" spans="1:15">
      <c r="A4305" s="1" t="str">
        <f>IF('📋 MIỂNG TNC'!A281="","",'📋 MIỂNG TNC'!A281)</f>
        <v>HH075807</v>
      </c>
      <c r="B4305" s="1" t="str">
        <f>IF('📋 MIỂNG TNC'!A281="","",'📋 MIỂNG TNC'!Q281)</f>
        <v>Miểng dên (cặp) S6S/S4S Cos0 - TDC RP621A</v>
      </c>
      <c r="C4305" s="1" t="str">
        <f>IF('📋 MIỂNG TNC'!A281="","","Miểng")</f>
        <v>Miểng</v>
      </c>
      <c r="D4305" s="1" t="str">
        <f>IF('📋 MIỂNG TNC'!A281="","",'📋 MIỂNG TNC'!H281)</f>
        <v>Cặp</v>
      </c>
      <c r="E4305" s="13">
        <f>IF('📋 MIỂNG TNC'!A281="","",'📋 MIỂNG TNC'!I281)</f>
        <v>0</v>
      </c>
      <c r="F4305" s="13">
        <f>IF('📋 MIỂNG TNC'!A281="","",'📋 MIỂNG TNC'!J281)</f>
        <v>0</v>
      </c>
      <c r="G4305" s="13">
        <f>IF('📋 MIỂNG TNC'!A281="","",'📋 MIỂNG TNC'!K281)</f>
        <v>0</v>
      </c>
      <c r="H4305" s="1">
        <f>IF('📋 MIỂNG TNC'!A281="","",'📋 MIỂNG TNC'!L281)</f>
        <v>0</v>
      </c>
      <c r="I4305" s="1">
        <f>IF('📋 MIỂNG TNC'!A281="","",'📋 MIỂNG TNC'!M281)</f>
        <v>0</v>
      </c>
      <c r="J4305" s="1" t="str">
        <f>IF('📋 MIỂNG TNC'!A281="","",'📋 MIỂNG TNC'!D281)</f>
        <v>94</v>
      </c>
      <c r="L4305" s="1">
        <f>N(L4304)+IF(AND('🔎 TRA CỨU NHANH'!$C$2&lt;&gt;"",OR(ISNUMBER(SEARCH('🔎 TRA CỨU NHANH'!$C$2,$A4305)),ISNUMBER(SEARCH('🔎 TRA CỨU NHANH'!$C$2,$B4305)))),1,0)</f>
        <v>0</v>
      </c>
      <c r="M4305" s="1" t="str">
        <f t="shared" si="134"/>
        <v/>
      </c>
      <c r="N4305" s="1">
        <f>N(N4304)+IF(AND('💰 BÁO GIÁ'!$C$27&lt;&gt;"",OR(ISNUMBER(SEARCH('💰 BÁO GIÁ'!$C$27,$A4305)),ISNUMBER(SEARCH('💰 BÁO GIÁ'!$C$27,$B4305)))),1,0)</f>
        <v>0</v>
      </c>
      <c r="O4305" s="1" t="str">
        <f t="shared" si="135"/>
        <v/>
      </c>
    </row>
    <row r="4306" customHeight="1" spans="1:15">
      <c r="A4306" s="1" t="str">
        <f>IF('📋 MIỂNG TNC'!A282="","",'📋 MIỂNG TNC'!A282)</f>
        <v>HH071061</v>
      </c>
      <c r="B4306" s="1" t="str">
        <f>IF('📋 MIỂNG TNC'!A282="","",'📋 MIỂNG TNC'!Q282)</f>
        <v>Bạc miểng S4S Cos1 - DaiDo Nhật</v>
      </c>
      <c r="C4306" s="1" t="str">
        <f>IF('📋 MIỂNG TNC'!A282="","","Miểng")</f>
        <v>Miểng</v>
      </c>
      <c r="D4306" s="1" t="str">
        <f>IF('📋 MIỂNG TNC'!A282="","",'📋 MIỂNG TNC'!H282)</f>
        <v>Bộ</v>
      </c>
      <c r="E4306" s="13">
        <f>IF('📋 MIỂNG TNC'!A282="","",'📋 MIỂNG TNC'!I282)</f>
        <v>0</v>
      </c>
      <c r="F4306" s="13">
        <f>IF('📋 MIỂNG TNC'!A282="","",'📋 MIỂNG TNC'!J282)</f>
        <v>0</v>
      </c>
      <c r="G4306" s="13">
        <f>IF('📋 MIỂNG TNC'!A282="","",'📋 MIỂNG TNC'!K282)</f>
        <v>0</v>
      </c>
      <c r="H4306" s="1">
        <f>IF('📋 MIỂNG TNC'!A282="","",'📋 MIỂNG TNC'!L282)</f>
        <v>0</v>
      </c>
      <c r="I4306" s="1">
        <f>IF('📋 MIỂNG TNC'!A282="","",'📋 MIỂNG TNC'!M282)</f>
        <v>0</v>
      </c>
      <c r="J4306" s="1" t="str">
        <f>IF('📋 MIỂNG TNC'!A282="","",'📋 MIỂNG TNC'!D282)</f>
        <v>94</v>
      </c>
      <c r="L4306" s="1">
        <f>N(L4305)+IF(AND('🔎 TRA CỨU NHANH'!$C$2&lt;&gt;"",OR(ISNUMBER(SEARCH('🔎 TRA CỨU NHANH'!$C$2,$A4306)),ISNUMBER(SEARCH('🔎 TRA CỨU NHANH'!$C$2,$B4306)))),1,0)</f>
        <v>0</v>
      </c>
      <c r="M4306" s="1" t="str">
        <f t="shared" si="134"/>
        <v/>
      </c>
      <c r="N4306" s="1">
        <f>N(N4305)+IF(AND('💰 BÁO GIÁ'!$C$27&lt;&gt;"",OR(ISNUMBER(SEARCH('💰 BÁO GIÁ'!$C$27,$A4306)),ISNUMBER(SEARCH('💰 BÁO GIÁ'!$C$27,$B4306)))),1,0)</f>
        <v>0</v>
      </c>
      <c r="O4306" s="1" t="str">
        <f t="shared" si="135"/>
        <v/>
      </c>
    </row>
    <row r="4307" customHeight="1" spans="1:15">
      <c r="A4307" s="1" t="str">
        <f>IF('📋 MIỂNG TNC'!A283="","",'📋 MIỂNG TNC'!A283)</f>
        <v>HH077242</v>
      </c>
      <c r="B4307" s="1" t="str">
        <f>IF('📋 MIỂNG TNC'!A283="","",'📋 MIỂNG TNC'!Q283)</f>
        <v>Bạc miểng S4S Cos1 - TAIHO</v>
      </c>
      <c r="C4307" s="1" t="str">
        <f>IF('📋 MIỂNG TNC'!A283="","","Miểng")</f>
        <v>Miểng</v>
      </c>
      <c r="D4307" s="1" t="str">
        <f>IF('📋 MIỂNG TNC'!A283="","",'📋 MIỂNG TNC'!H283)</f>
        <v>Bộ</v>
      </c>
      <c r="E4307" s="1">
        <f>IF('📋 MIỂNG TNC'!A283="","",'📋 MIỂNG TNC'!I283)</f>
        <v>0</v>
      </c>
      <c r="F4307" s="1">
        <f>IF('📋 MIỂNG TNC'!A283="","",'📋 MIỂNG TNC'!J283)</f>
        <v>0</v>
      </c>
      <c r="G4307" s="1">
        <f>IF('📋 MIỂNG TNC'!A283="","",'📋 MIỂNG TNC'!K283)</f>
        <v>0</v>
      </c>
      <c r="H4307" s="1">
        <f>IF('📋 MIỂNG TNC'!A283="","",'📋 MIỂNG TNC'!L283)</f>
        <v>0</v>
      </c>
      <c r="I4307" s="1">
        <f>IF('📋 MIỂNG TNC'!A283="","",'📋 MIỂNG TNC'!M283)</f>
        <v>0</v>
      </c>
      <c r="J4307" s="1" t="str">
        <f>IF('📋 MIỂNG TNC'!A283="","",'📋 MIỂNG TNC'!D283)</f>
        <v>94</v>
      </c>
      <c r="L4307" s="1">
        <f>N(L4306)+IF(AND('🔎 TRA CỨU NHANH'!$C$2&lt;&gt;"",OR(ISNUMBER(SEARCH('🔎 TRA CỨU NHANH'!$C$2,$A4307)),ISNUMBER(SEARCH('🔎 TRA CỨU NHANH'!$C$2,$B4307)))),1,0)</f>
        <v>0</v>
      </c>
      <c r="M4307" s="1" t="str">
        <f t="shared" si="134"/>
        <v/>
      </c>
      <c r="N4307" s="1">
        <f>N(N4306)+IF(AND('💰 BÁO GIÁ'!$C$27&lt;&gt;"",OR(ISNUMBER(SEARCH('💰 BÁO GIÁ'!$C$27,$A4307)),ISNUMBER(SEARCH('💰 BÁO GIÁ'!$C$27,$B4307)))),1,0)</f>
        <v>0</v>
      </c>
      <c r="O4307" s="1" t="str">
        <f t="shared" si="135"/>
        <v/>
      </c>
    </row>
    <row r="4308" customHeight="1" spans="1:15">
      <c r="A4308" s="1" t="str">
        <f>IF('📋 MIỂNG TNC'!A284="","",'📋 MIỂNG TNC'!A284)</f>
        <v>HH080527</v>
      </c>
      <c r="B4308" s="1" t="str">
        <f>IF('📋 MIỂNG TNC'!A284="","",'📋 MIỂNG TNC'!Q284)</f>
        <v>Miểng baze S4S Cos1 - TDC - MP621A5</v>
      </c>
      <c r="C4308" s="1" t="str">
        <f>IF('📋 MIỂNG TNC'!A284="","","Miểng")</f>
        <v>Miểng</v>
      </c>
      <c r="D4308" s="1" t="str">
        <f>IF('📋 MIỂNG TNC'!A284="","",'📋 MIỂNG TNC'!H284)</f>
        <v>Bộ</v>
      </c>
      <c r="E4308" s="13">
        <f>IF('📋 MIỂNG TNC'!A284="","",'📋 MIỂNG TNC'!I284)</f>
        <v>0</v>
      </c>
      <c r="F4308" s="13">
        <f>IF('📋 MIỂNG TNC'!A284="","",'📋 MIỂNG TNC'!J284)</f>
        <v>0</v>
      </c>
      <c r="G4308" s="13">
        <f>IF('📋 MIỂNG TNC'!A284="","",'📋 MIỂNG TNC'!K284)</f>
        <v>0</v>
      </c>
      <c r="H4308" s="1">
        <f>IF('📋 MIỂNG TNC'!A284="","",'📋 MIỂNG TNC'!L284)</f>
        <v>0</v>
      </c>
      <c r="I4308" s="1">
        <f>IF('📋 MIỂNG TNC'!A284="","",'📋 MIỂNG TNC'!M284)</f>
        <v>0</v>
      </c>
      <c r="J4308" s="1" t="str">
        <f>IF('📋 MIỂNG TNC'!A284="","",'📋 MIỂNG TNC'!D284)</f>
        <v>94</v>
      </c>
      <c r="L4308" s="1">
        <f>N(L4307)+IF(AND('🔎 TRA CỨU NHANH'!$C$2&lt;&gt;"",OR(ISNUMBER(SEARCH('🔎 TRA CỨU NHANH'!$C$2,$A4308)),ISNUMBER(SEARCH('🔎 TRA CỨU NHANH'!$C$2,$B4308)))),1,0)</f>
        <v>0</v>
      </c>
      <c r="M4308" s="1" t="str">
        <f t="shared" si="134"/>
        <v/>
      </c>
      <c r="N4308" s="1">
        <f>N(N4307)+IF(AND('💰 BÁO GIÁ'!$C$27&lt;&gt;"",OR(ISNUMBER(SEARCH('💰 BÁO GIÁ'!$C$27,$A4308)),ISNUMBER(SEARCH('💰 BÁO GIÁ'!$C$27,$B4308)))),1,0)</f>
        <v>0</v>
      </c>
      <c r="O4308" s="1" t="str">
        <f t="shared" si="135"/>
        <v/>
      </c>
    </row>
    <row r="4309" customHeight="1" spans="1:15">
      <c r="A4309" s="1" t="str">
        <f>IF('📋 MIỂNG TNC'!A285="","",'📋 MIỂNG TNC'!A285)</f>
        <v>HH083847</v>
      </c>
      <c r="B4309" s="1" t="str">
        <f>IF('📋 MIỂNG TNC'!A285="","",'📋 MIỂNG TNC'!Q285)</f>
        <v>Bạc miểng Mitsu S6S (RP621A6+MP621A7)0.25 Cos1 - TDC</v>
      </c>
      <c r="C4309" s="1" t="str">
        <f>IF('📋 MIỂNG TNC'!A285="","","Miểng")</f>
        <v>Miểng</v>
      </c>
      <c r="D4309" s="1" t="str">
        <f>IF('📋 MIỂNG TNC'!A285="","",'📋 MIỂNG TNC'!H285)</f>
        <v>Bộ</v>
      </c>
      <c r="E4309" s="13">
        <f>IF('📋 MIỂNG TNC'!A285="","",'📋 MIỂNG TNC'!I285)</f>
        <v>0</v>
      </c>
      <c r="F4309" s="13">
        <f>IF('📋 MIỂNG TNC'!A285="","",'📋 MIỂNG TNC'!J285)</f>
        <v>0</v>
      </c>
      <c r="G4309" s="13">
        <f>IF('📋 MIỂNG TNC'!A285="","",'📋 MIỂNG TNC'!K285)</f>
        <v>0</v>
      </c>
      <c r="H4309" s="1">
        <f>IF('📋 MIỂNG TNC'!A285="","",'📋 MIỂNG TNC'!L285)</f>
        <v>0</v>
      </c>
      <c r="I4309" s="1">
        <f>IF('📋 MIỂNG TNC'!A285="","",'📋 MIỂNG TNC'!M285)</f>
        <v>0</v>
      </c>
      <c r="J4309" s="1" t="str">
        <f>IF('📋 MIỂNG TNC'!A285="","",'📋 MIỂNG TNC'!D285)</f>
        <v>94</v>
      </c>
      <c r="L4309" s="1">
        <f>N(L4308)+IF(AND('🔎 TRA CỨU NHANH'!$C$2&lt;&gt;"",OR(ISNUMBER(SEARCH('🔎 TRA CỨU NHANH'!$C$2,$A4309)),ISNUMBER(SEARCH('🔎 TRA CỨU NHANH'!$C$2,$B4309)))),1,0)</f>
        <v>0</v>
      </c>
      <c r="M4309" s="1" t="str">
        <f t="shared" si="134"/>
        <v/>
      </c>
      <c r="N4309" s="1">
        <f>N(N4308)+IF(AND('💰 BÁO GIÁ'!$C$27&lt;&gt;"",OR(ISNUMBER(SEARCH('💰 BÁO GIÁ'!$C$27,$A4309)),ISNUMBER(SEARCH('💰 BÁO GIÁ'!$C$27,$B4309)))),1,0)</f>
        <v>0</v>
      </c>
      <c r="O4309" s="1" t="str">
        <f t="shared" si="135"/>
        <v/>
      </c>
    </row>
    <row r="4310" customHeight="1" spans="1:15">
      <c r="A4310" s="1" t="str">
        <f>IF('📋 MIỂNG TNC'!A286="","",'📋 MIỂNG TNC'!A286)</f>
        <v>HH071071</v>
      </c>
      <c r="B4310" s="1" t="str">
        <f>IF('📋 MIỂNG TNC'!A286="","",'📋 MIỂNG TNC'!Q286)</f>
        <v>Bạc miểng S6S Cos1 - DaiDo Nhật</v>
      </c>
      <c r="C4310" s="1" t="str">
        <f>IF('📋 MIỂNG TNC'!A286="","","Miểng")</f>
        <v>Miểng</v>
      </c>
      <c r="D4310" s="1" t="str">
        <f>IF('📋 MIỂNG TNC'!A286="","",'📋 MIỂNG TNC'!H286)</f>
        <v>Bộ</v>
      </c>
      <c r="E4310" s="13">
        <f>IF('📋 MIỂNG TNC'!A286="","",'📋 MIỂNG TNC'!I286)</f>
        <v>0</v>
      </c>
      <c r="F4310" s="13">
        <f>IF('📋 MIỂNG TNC'!A286="","",'📋 MIỂNG TNC'!J286)</f>
        <v>0</v>
      </c>
      <c r="G4310" s="13">
        <f>IF('📋 MIỂNG TNC'!A286="","",'📋 MIỂNG TNC'!K286)</f>
        <v>0</v>
      </c>
      <c r="H4310" s="1">
        <f>IF('📋 MIỂNG TNC'!A286="","",'📋 MIỂNG TNC'!L286)</f>
        <v>0</v>
      </c>
      <c r="I4310" s="1">
        <f>IF('📋 MIỂNG TNC'!A286="","",'📋 MIỂNG TNC'!M286)</f>
        <v>0</v>
      </c>
      <c r="J4310" s="1" t="str">
        <f>IF('📋 MIỂNG TNC'!A286="","",'📋 MIỂNG TNC'!D286)</f>
        <v>94</v>
      </c>
      <c r="L4310" s="1">
        <f>N(L4309)+IF(AND('🔎 TRA CỨU NHANH'!$C$2&lt;&gt;"",OR(ISNUMBER(SEARCH('🔎 TRA CỨU NHANH'!$C$2,$A4310)),ISNUMBER(SEARCH('🔎 TRA CỨU NHANH'!$C$2,$B4310)))),1,0)</f>
        <v>0</v>
      </c>
      <c r="M4310" s="1" t="str">
        <f t="shared" si="134"/>
        <v/>
      </c>
      <c r="N4310" s="1">
        <f>N(N4309)+IF(AND('💰 BÁO GIÁ'!$C$27&lt;&gt;"",OR(ISNUMBER(SEARCH('💰 BÁO GIÁ'!$C$27,$A4310)),ISNUMBER(SEARCH('💰 BÁO GIÁ'!$C$27,$B4310)))),1,0)</f>
        <v>0</v>
      </c>
      <c r="O4310" s="1" t="str">
        <f t="shared" si="135"/>
        <v/>
      </c>
    </row>
    <row r="4311" customHeight="1" spans="1:15">
      <c r="A4311" s="1" t="str">
        <f>IF('📋 MIỂNG TNC'!A287="","",'📋 MIỂNG TNC'!A287)</f>
        <v>HH077612</v>
      </c>
      <c r="B4311" s="1" t="str">
        <f>IF('📋 MIỂNG TNC'!A287="","",'📋 MIỂNG TNC'!Q287)</f>
        <v>Bạc miểng S6S Cos1 - Taiho</v>
      </c>
      <c r="C4311" s="1" t="str">
        <f>IF('📋 MIỂNG TNC'!A287="","","Miểng")</f>
        <v>Miểng</v>
      </c>
      <c r="D4311" s="1" t="str">
        <f>IF('📋 MIỂNG TNC'!A287="","",'📋 MIỂNG TNC'!H287)</f>
        <v>Bộ</v>
      </c>
      <c r="E4311" s="13">
        <f>IF('📋 MIỂNG TNC'!A287="","",'📋 MIỂNG TNC'!I287)</f>
        <v>0</v>
      </c>
      <c r="F4311" s="13">
        <f>IF('📋 MIỂNG TNC'!A287="","",'📋 MIỂNG TNC'!J287)</f>
        <v>0</v>
      </c>
      <c r="G4311" s="13">
        <f>IF('📋 MIỂNG TNC'!A287="","",'📋 MIỂNG TNC'!K287)</f>
        <v>0</v>
      </c>
      <c r="H4311" s="1">
        <f>IF('📋 MIỂNG TNC'!A287="","",'📋 MIỂNG TNC'!L287)</f>
        <v>0</v>
      </c>
      <c r="I4311" s="1">
        <f>IF('📋 MIỂNG TNC'!A287="","",'📋 MIỂNG TNC'!M287)</f>
        <v>0</v>
      </c>
      <c r="J4311" s="1" t="str">
        <f>IF('📋 MIỂNG TNC'!A287="","",'📋 MIỂNG TNC'!D287)</f>
        <v>94</v>
      </c>
      <c r="L4311" s="1">
        <f>N(L4310)+IF(AND('🔎 TRA CỨU NHANH'!$C$2&lt;&gt;"",OR(ISNUMBER(SEARCH('🔎 TRA CỨU NHANH'!$C$2,$A4311)),ISNUMBER(SEARCH('🔎 TRA CỨU NHANH'!$C$2,$B4311)))),1,0)</f>
        <v>0</v>
      </c>
      <c r="M4311" s="1" t="str">
        <f t="shared" si="134"/>
        <v/>
      </c>
      <c r="N4311" s="1">
        <f>N(N4310)+IF(AND('💰 BÁO GIÁ'!$C$27&lt;&gt;"",OR(ISNUMBER(SEARCH('💰 BÁO GIÁ'!$C$27,$A4311)),ISNUMBER(SEARCH('💰 BÁO GIÁ'!$C$27,$B4311)))),1,0)</f>
        <v>0</v>
      </c>
      <c r="O4311" s="1" t="str">
        <f t="shared" si="135"/>
        <v/>
      </c>
    </row>
    <row r="4312" customHeight="1" spans="1:15">
      <c r="A4312" s="1" t="str">
        <f>IF('📋 MIỂNG TNC'!A288="","",'📋 MIỂNG TNC'!A288)</f>
        <v>HH071062</v>
      </c>
      <c r="B4312" s="1" t="str">
        <f>IF('📋 MIỂNG TNC'!A288="","",'📋 MIỂNG TNC'!Q288)</f>
        <v>Bạc miểng S4S Cos2 - DaiDo Nhật</v>
      </c>
      <c r="C4312" s="1" t="str">
        <f>IF('📋 MIỂNG TNC'!A288="","","Miểng")</f>
        <v>Miểng</v>
      </c>
      <c r="D4312" s="1" t="str">
        <f>IF('📋 MIỂNG TNC'!A288="","",'📋 MIỂNG TNC'!H288)</f>
        <v>Bộ</v>
      </c>
      <c r="E4312" s="13">
        <f>IF('📋 MIỂNG TNC'!A288="","",'📋 MIỂNG TNC'!I288)</f>
        <v>0</v>
      </c>
      <c r="F4312" s="13">
        <f>IF('📋 MIỂNG TNC'!A288="","",'📋 MIỂNG TNC'!J288)</f>
        <v>0</v>
      </c>
      <c r="G4312" s="13">
        <f>IF('📋 MIỂNG TNC'!A288="","",'📋 MIỂNG TNC'!K288)</f>
        <v>0</v>
      </c>
      <c r="H4312" s="1">
        <f>IF('📋 MIỂNG TNC'!A288="","",'📋 MIỂNG TNC'!L288)</f>
        <v>0</v>
      </c>
      <c r="I4312" s="1">
        <f>IF('📋 MIỂNG TNC'!A288="","",'📋 MIỂNG TNC'!M288)</f>
        <v>0</v>
      </c>
      <c r="J4312" s="1" t="str">
        <f>IF('📋 MIỂNG TNC'!A288="","",'📋 MIỂNG TNC'!D288)</f>
        <v>94</v>
      </c>
      <c r="L4312" s="1">
        <f>N(L4311)+IF(AND('🔎 TRA CỨU NHANH'!$C$2&lt;&gt;"",OR(ISNUMBER(SEARCH('🔎 TRA CỨU NHANH'!$C$2,$A4312)),ISNUMBER(SEARCH('🔎 TRA CỨU NHANH'!$C$2,$B4312)))),1,0)</f>
        <v>0</v>
      </c>
      <c r="M4312" s="1" t="str">
        <f t="shared" si="134"/>
        <v/>
      </c>
      <c r="N4312" s="1">
        <f>N(N4311)+IF(AND('💰 BÁO GIÁ'!$C$27&lt;&gt;"",OR(ISNUMBER(SEARCH('💰 BÁO GIÁ'!$C$27,$A4312)),ISNUMBER(SEARCH('💰 BÁO GIÁ'!$C$27,$B4312)))),1,0)</f>
        <v>0</v>
      </c>
      <c r="O4312" s="1" t="str">
        <f t="shared" si="135"/>
        <v/>
      </c>
    </row>
    <row r="4313" customHeight="1" spans="1:15">
      <c r="A4313" s="1" t="str">
        <f>IF('📋 MIỂNG TNC'!A289="","",'📋 MIỂNG TNC'!A289)</f>
        <v>HH081999</v>
      </c>
      <c r="B4313" s="1" t="str">
        <f>IF('📋 MIỂNG TNC'!A289="","",'📋 MIỂNG TNC'!Q289)</f>
        <v>Bạc miểng S4S Cos2 -Tai ho</v>
      </c>
      <c r="C4313" s="1" t="str">
        <f>IF('📋 MIỂNG TNC'!A289="","","Miểng")</f>
        <v>Miểng</v>
      </c>
      <c r="D4313" s="1" t="str">
        <f>IF('📋 MIỂNG TNC'!A289="","",'📋 MIỂNG TNC'!H289)</f>
        <v>Bộ</v>
      </c>
      <c r="E4313" s="13">
        <f>IF('📋 MIỂNG TNC'!A289="","",'📋 MIỂNG TNC'!I289)</f>
        <v>0</v>
      </c>
      <c r="F4313" s="13">
        <f>IF('📋 MIỂNG TNC'!A289="","",'📋 MIỂNG TNC'!J289)</f>
        <v>0</v>
      </c>
      <c r="G4313" s="13">
        <f>IF('📋 MIỂNG TNC'!A289="","",'📋 MIỂNG TNC'!K289)</f>
        <v>0</v>
      </c>
      <c r="H4313" s="1">
        <f>IF('📋 MIỂNG TNC'!A289="","",'📋 MIỂNG TNC'!L289)</f>
        <v>0</v>
      </c>
      <c r="I4313" s="1">
        <f>IF('📋 MIỂNG TNC'!A289="","",'📋 MIỂNG TNC'!M289)</f>
        <v>0</v>
      </c>
      <c r="J4313" s="1" t="str">
        <f>IF('📋 MIỂNG TNC'!A289="","",'📋 MIỂNG TNC'!D289)</f>
        <v>94</v>
      </c>
      <c r="L4313" s="1">
        <f>N(L4312)+IF(AND('🔎 TRA CỨU NHANH'!$C$2&lt;&gt;"",OR(ISNUMBER(SEARCH('🔎 TRA CỨU NHANH'!$C$2,$A4313)),ISNUMBER(SEARCH('🔎 TRA CỨU NHANH'!$C$2,$B4313)))),1,0)</f>
        <v>0</v>
      </c>
      <c r="M4313" s="1" t="str">
        <f t="shared" si="134"/>
        <v/>
      </c>
      <c r="N4313" s="1">
        <f>N(N4312)+IF(AND('💰 BÁO GIÁ'!$C$27&lt;&gt;"",OR(ISNUMBER(SEARCH('💰 BÁO GIÁ'!$C$27,$A4313)),ISNUMBER(SEARCH('💰 BÁO GIÁ'!$C$27,$B4313)))),1,0)</f>
        <v>0</v>
      </c>
      <c r="O4313" s="1" t="str">
        <f t="shared" si="135"/>
        <v/>
      </c>
    </row>
    <row r="4314" customHeight="1" spans="1:15">
      <c r="A4314" s="1" t="str">
        <f>IF('📋 MIỂNG TNC'!A290="","",'📋 MIỂNG TNC'!A290)</f>
        <v>HH075810</v>
      </c>
      <c r="B4314" s="1" t="str">
        <f>IF('📋 MIỂNG TNC'!A290="","",'📋 MIỂNG TNC'!Q290)</f>
        <v>Miểng dên S4S Cos2 - TDC RP621A4</v>
      </c>
      <c r="C4314" s="1" t="str">
        <f>IF('📋 MIỂNG TNC'!A290="","","Miểng")</f>
        <v>Miểng</v>
      </c>
      <c r="D4314" s="1" t="str">
        <f>IF('📋 MIỂNG TNC'!A290="","",'📋 MIỂNG TNC'!H290)</f>
        <v>Bộ</v>
      </c>
      <c r="E4314" s="13">
        <f>IF('📋 MIỂNG TNC'!A290="","",'📋 MIỂNG TNC'!I290)</f>
        <v>0</v>
      </c>
      <c r="F4314" s="13">
        <f>IF('📋 MIỂNG TNC'!A290="","",'📋 MIỂNG TNC'!J290)</f>
        <v>0</v>
      </c>
      <c r="G4314" s="13">
        <f>IF('📋 MIỂNG TNC'!A290="","",'📋 MIỂNG TNC'!K290)</f>
        <v>0</v>
      </c>
      <c r="H4314" s="1">
        <f>IF('📋 MIỂNG TNC'!A290="","",'📋 MIỂNG TNC'!L290)</f>
        <v>0</v>
      </c>
      <c r="I4314" s="1">
        <f>IF('📋 MIỂNG TNC'!A290="","",'📋 MIỂNG TNC'!M290)</f>
        <v>0</v>
      </c>
      <c r="J4314" s="1" t="str">
        <f>IF('📋 MIỂNG TNC'!A290="","",'📋 MIỂNG TNC'!D290)</f>
        <v>94</v>
      </c>
      <c r="L4314" s="1">
        <f>N(L4313)+IF(AND('🔎 TRA CỨU NHANH'!$C$2&lt;&gt;"",OR(ISNUMBER(SEARCH('🔎 TRA CỨU NHANH'!$C$2,$A4314)),ISNUMBER(SEARCH('🔎 TRA CỨU NHANH'!$C$2,$B4314)))),1,0)</f>
        <v>0</v>
      </c>
      <c r="M4314" s="1" t="str">
        <f t="shared" si="134"/>
        <v/>
      </c>
      <c r="N4314" s="1">
        <f>N(N4313)+IF(AND('💰 BÁO GIÁ'!$C$27&lt;&gt;"",OR(ISNUMBER(SEARCH('💰 BÁO GIÁ'!$C$27,$A4314)),ISNUMBER(SEARCH('💰 BÁO GIÁ'!$C$27,$B4314)))),1,0)</f>
        <v>0</v>
      </c>
      <c r="O4314" s="1" t="str">
        <f t="shared" si="135"/>
        <v/>
      </c>
    </row>
    <row r="4315" customHeight="1" spans="1:15">
      <c r="A4315" s="1" t="str">
        <f>IF('📋 MIỂNG TNC'!A291="","",'📋 MIỂNG TNC'!A291)</f>
        <v>HH071072</v>
      </c>
      <c r="B4315" s="1" t="str">
        <f>IF('📋 MIỂNG TNC'!A291="","",'📋 MIỂNG TNC'!Q291)</f>
        <v>Bạc miểng S6S Cos2 - DaiDo Nhật</v>
      </c>
      <c r="C4315" s="1" t="str">
        <f>IF('📋 MIỂNG TNC'!A291="","","Miểng")</f>
        <v>Miểng</v>
      </c>
      <c r="D4315" s="1" t="str">
        <f>IF('📋 MIỂNG TNC'!A291="","",'📋 MIỂNG TNC'!H291)</f>
        <v>Bộ</v>
      </c>
      <c r="E4315" s="13">
        <f>IF('📋 MIỂNG TNC'!A291="","",'📋 MIỂNG TNC'!I291)</f>
        <v>0</v>
      </c>
      <c r="F4315" s="13">
        <f>IF('📋 MIỂNG TNC'!A291="","",'📋 MIỂNG TNC'!J291)</f>
        <v>0</v>
      </c>
      <c r="G4315" s="13">
        <f>IF('📋 MIỂNG TNC'!A291="","",'📋 MIỂNG TNC'!K291)</f>
        <v>0</v>
      </c>
      <c r="H4315" s="1">
        <f>IF('📋 MIỂNG TNC'!A291="","",'📋 MIỂNG TNC'!L291)</f>
        <v>0</v>
      </c>
      <c r="I4315" s="1">
        <f>IF('📋 MIỂNG TNC'!A291="","",'📋 MIỂNG TNC'!M291)</f>
        <v>0</v>
      </c>
      <c r="J4315" s="1" t="str">
        <f>IF('📋 MIỂNG TNC'!A291="","",'📋 MIỂNG TNC'!D291)</f>
        <v>94</v>
      </c>
      <c r="L4315" s="1">
        <f>N(L4314)+IF(AND('🔎 TRA CỨU NHANH'!$C$2&lt;&gt;"",OR(ISNUMBER(SEARCH('🔎 TRA CỨU NHANH'!$C$2,$A4315)),ISNUMBER(SEARCH('🔎 TRA CỨU NHANH'!$C$2,$B4315)))),1,0)</f>
        <v>0</v>
      </c>
      <c r="M4315" s="1" t="str">
        <f t="shared" si="134"/>
        <v/>
      </c>
      <c r="N4315" s="1">
        <f>N(N4314)+IF(AND('💰 BÁO GIÁ'!$C$27&lt;&gt;"",OR(ISNUMBER(SEARCH('💰 BÁO GIÁ'!$C$27,$A4315)),ISNUMBER(SEARCH('💰 BÁO GIÁ'!$C$27,$B4315)))),1,0)</f>
        <v>0</v>
      </c>
      <c r="O4315" s="1" t="str">
        <f t="shared" si="135"/>
        <v/>
      </c>
    </row>
    <row r="4316" customHeight="1" spans="1:15">
      <c r="A4316" s="1" t="str">
        <f>IF('📋 MIỂNG TNC'!A292="","",'📋 MIỂNG TNC'!A292)</f>
        <v>HH071518</v>
      </c>
      <c r="B4316" s="1" t="str">
        <f>IF('📋 MIỂNG TNC'!A292="","",'📋 MIỂNG TNC'!Q292)</f>
        <v>Bạc miểng 4M40 Cos0 - TAIHO</v>
      </c>
      <c r="C4316" s="1" t="str">
        <f>IF('📋 MIỂNG TNC'!A292="","","Miểng")</f>
        <v>Miểng</v>
      </c>
      <c r="D4316" s="1" t="str">
        <f>IF('📋 MIỂNG TNC'!A292="","",'📋 MIỂNG TNC'!H292)</f>
        <v>Bộ</v>
      </c>
      <c r="E4316" s="13">
        <f>IF('📋 MIỂNG TNC'!A292="","",'📋 MIỂNG TNC'!I292)</f>
        <v>0</v>
      </c>
      <c r="F4316" s="13">
        <f>IF('📋 MIỂNG TNC'!A292="","",'📋 MIỂNG TNC'!J292)</f>
        <v>0</v>
      </c>
      <c r="G4316" s="13">
        <f>IF('📋 MIỂNG TNC'!A292="","",'📋 MIỂNG TNC'!K292)</f>
        <v>0</v>
      </c>
      <c r="H4316" s="1">
        <f>IF('📋 MIỂNG TNC'!A292="","",'📋 MIỂNG TNC'!L292)</f>
        <v>0</v>
      </c>
      <c r="I4316" s="1">
        <f>IF('📋 MIỂNG TNC'!A292="","",'📋 MIỂNG TNC'!M292)</f>
        <v>0</v>
      </c>
      <c r="J4316" s="1" t="str">
        <f>IF('📋 MIỂNG TNC'!A292="","",'📋 MIỂNG TNC'!D292)</f>
        <v>95</v>
      </c>
      <c r="L4316" s="1">
        <f>N(L4315)+IF(AND('🔎 TRA CỨU NHANH'!$C$2&lt;&gt;"",OR(ISNUMBER(SEARCH('🔎 TRA CỨU NHANH'!$C$2,$A4316)),ISNUMBER(SEARCH('🔎 TRA CỨU NHANH'!$C$2,$B4316)))),1,0)</f>
        <v>0</v>
      </c>
      <c r="M4316" s="1" t="str">
        <f t="shared" si="134"/>
        <v/>
      </c>
      <c r="N4316" s="1">
        <f>N(N4315)+IF(AND('💰 BÁO GIÁ'!$C$27&lt;&gt;"",OR(ISNUMBER(SEARCH('💰 BÁO GIÁ'!$C$27,$A4316)),ISNUMBER(SEARCH('💰 BÁO GIÁ'!$C$27,$B4316)))),1,0)</f>
        <v>0</v>
      </c>
      <c r="O4316" s="1" t="str">
        <f t="shared" si="135"/>
        <v/>
      </c>
    </row>
    <row r="4317" customHeight="1" spans="1:15">
      <c r="A4317" s="1" t="str">
        <f>IF('📋 MIỂNG TNC'!A293="","",'📋 MIỂNG TNC'!A293)</f>
        <v>HH080386</v>
      </c>
      <c r="B4317" s="1" t="str">
        <f>IF('📋 MIỂNG TNC'!A293="","",'📋 MIỂNG TNC'!Q293)</f>
        <v>Bạc miểng 6DS7/6DS3/6DS1 cos0- Taiho</v>
      </c>
      <c r="C4317" s="1" t="str">
        <f>IF('📋 MIỂNG TNC'!A293="","","Miểng")</f>
        <v>Miểng</v>
      </c>
      <c r="D4317" s="1" t="str">
        <f>IF('📋 MIỂNG TNC'!A293="","",'📋 MIỂNG TNC'!H293)</f>
        <v>Bộ</v>
      </c>
      <c r="E4317" s="13">
        <f>IF('📋 MIỂNG TNC'!A293="","",'📋 MIỂNG TNC'!I293)</f>
        <v>0</v>
      </c>
      <c r="F4317" s="13">
        <f>IF('📋 MIỂNG TNC'!A293="","",'📋 MIỂNG TNC'!J293)</f>
        <v>0</v>
      </c>
      <c r="G4317" s="13">
        <f>IF('📋 MIỂNG TNC'!A293="","",'📋 MIỂNG TNC'!K293)</f>
        <v>0</v>
      </c>
      <c r="H4317" s="1">
        <f>IF('📋 MIỂNG TNC'!A293="","",'📋 MIỂNG TNC'!L293)</f>
        <v>0</v>
      </c>
      <c r="I4317" s="1">
        <f>IF('📋 MIỂNG TNC'!A293="","",'📋 MIỂNG TNC'!M293)</f>
        <v>0</v>
      </c>
      <c r="J4317" s="1" t="str">
        <f>IF('📋 MIỂNG TNC'!A293="","",'📋 MIỂNG TNC'!D293)</f>
        <v>95</v>
      </c>
      <c r="L4317" s="1">
        <f>N(L4316)+IF(AND('🔎 TRA CỨU NHANH'!$C$2&lt;&gt;"",OR(ISNUMBER(SEARCH('🔎 TRA CỨU NHANH'!$C$2,$A4317)),ISNUMBER(SEARCH('🔎 TRA CỨU NHANH'!$C$2,$B4317)))),1,0)</f>
        <v>0</v>
      </c>
      <c r="M4317" s="1" t="str">
        <f t="shared" si="134"/>
        <v/>
      </c>
      <c r="N4317" s="1">
        <f>N(N4316)+IF(AND('💰 BÁO GIÁ'!$C$27&lt;&gt;"",OR(ISNUMBER(SEARCH('💰 BÁO GIÁ'!$C$27,$A4317)),ISNUMBER(SEARCH('💰 BÁO GIÁ'!$C$27,$B4317)))),1,0)</f>
        <v>0</v>
      </c>
      <c r="O4317" s="1" t="str">
        <f t="shared" si="135"/>
        <v/>
      </c>
    </row>
    <row r="4318" customHeight="1" spans="1:15">
      <c r="A4318" s="1" t="str">
        <f>IF('📋 MIỂNG TNC'!A294="","",'📋 MIỂNG TNC'!A294)</f>
        <v>HH071519</v>
      </c>
      <c r="B4318" s="1" t="str">
        <f>IF('📋 MIỂNG TNC'!A294="","",'📋 MIỂNG TNC'!Q294)</f>
        <v>Bạc miểng 4M40 Cos1 - TAIHO</v>
      </c>
      <c r="C4318" s="1" t="str">
        <f>IF('📋 MIỂNG TNC'!A294="","","Miểng")</f>
        <v>Miểng</v>
      </c>
      <c r="D4318" s="1" t="str">
        <f>IF('📋 MIỂNG TNC'!A294="","",'📋 MIỂNG TNC'!H294)</f>
        <v>Bộ</v>
      </c>
      <c r="E4318" s="13">
        <f>IF('📋 MIỂNG TNC'!A294="","",'📋 MIỂNG TNC'!I294)</f>
        <v>0</v>
      </c>
      <c r="F4318" s="13">
        <f>IF('📋 MIỂNG TNC'!A294="","",'📋 MIỂNG TNC'!J294)</f>
        <v>0</v>
      </c>
      <c r="G4318" s="13">
        <f>IF('📋 MIỂNG TNC'!A294="","",'📋 MIỂNG TNC'!K294)</f>
        <v>0</v>
      </c>
      <c r="H4318" s="1">
        <f>IF('📋 MIỂNG TNC'!A294="","",'📋 MIỂNG TNC'!L294)</f>
        <v>0</v>
      </c>
      <c r="I4318" s="1">
        <f>IF('📋 MIỂNG TNC'!A294="","",'📋 MIỂNG TNC'!M294)</f>
        <v>0</v>
      </c>
      <c r="J4318" s="1" t="str">
        <f>IF('📋 MIỂNG TNC'!A294="","",'📋 MIỂNG TNC'!D294)</f>
        <v>95</v>
      </c>
      <c r="L4318" s="1">
        <f>N(L4317)+IF(AND('🔎 TRA CỨU NHANH'!$C$2&lt;&gt;"",OR(ISNUMBER(SEARCH('🔎 TRA CỨU NHANH'!$C$2,$A4318)),ISNUMBER(SEARCH('🔎 TRA CỨU NHANH'!$C$2,$B4318)))),1,0)</f>
        <v>0</v>
      </c>
      <c r="M4318" s="1" t="str">
        <f t="shared" si="134"/>
        <v/>
      </c>
      <c r="N4318" s="1">
        <f>N(N4317)+IF(AND('💰 BÁO GIÁ'!$C$27&lt;&gt;"",OR(ISNUMBER(SEARCH('💰 BÁO GIÁ'!$C$27,$A4318)),ISNUMBER(SEARCH('💰 BÁO GIÁ'!$C$27,$B4318)))),1,0)</f>
        <v>0</v>
      </c>
      <c r="O4318" s="1" t="str">
        <f t="shared" si="135"/>
        <v/>
      </c>
    </row>
    <row r="4319" customHeight="1" spans="1:15">
      <c r="A4319" s="1" t="str">
        <f>IF('📋 MIỂNG TNC'!A295="","",'📋 MIỂNG TNC'!A295)</f>
        <v>HH076894</v>
      </c>
      <c r="B4319" s="1" t="str">
        <f>IF('📋 MIỂNG TNC'!A295="","",'📋 MIỂNG TNC'!Q295)</f>
        <v>Bạc miểng 4M40 Cos2 - NDC</v>
      </c>
      <c r="C4319" s="1" t="str">
        <f>IF('📋 MIỂNG TNC'!A295="","","Miểng")</f>
        <v>Miểng</v>
      </c>
      <c r="D4319" s="1" t="str">
        <f>IF('📋 MIỂNG TNC'!A295="","",'📋 MIỂNG TNC'!H295)</f>
        <v>Bộ</v>
      </c>
      <c r="E4319" s="13">
        <f>IF('📋 MIỂNG TNC'!A295="","",'📋 MIỂNG TNC'!I295)</f>
        <v>0</v>
      </c>
      <c r="F4319" s="13">
        <f>IF('📋 MIỂNG TNC'!A295="","",'📋 MIỂNG TNC'!J295)</f>
        <v>0</v>
      </c>
      <c r="G4319" s="13">
        <f>IF('📋 MIỂNG TNC'!A295="","",'📋 MIỂNG TNC'!K295)</f>
        <v>0</v>
      </c>
      <c r="H4319" s="1">
        <f>IF('📋 MIỂNG TNC'!A295="","",'📋 MIỂNG TNC'!L295)</f>
        <v>0</v>
      </c>
      <c r="I4319" s="1">
        <f>IF('📋 MIỂNG TNC'!A295="","",'📋 MIỂNG TNC'!M295)</f>
        <v>0</v>
      </c>
      <c r="J4319" s="1" t="str">
        <f>IF('📋 MIỂNG TNC'!A295="","",'📋 MIỂNG TNC'!D295)</f>
        <v>95</v>
      </c>
      <c r="L4319" s="1">
        <f>N(L4318)+IF(AND('🔎 TRA CỨU NHANH'!$C$2&lt;&gt;"",OR(ISNUMBER(SEARCH('🔎 TRA CỨU NHANH'!$C$2,$A4319)),ISNUMBER(SEARCH('🔎 TRA CỨU NHANH'!$C$2,$B4319)))),1,0)</f>
        <v>0</v>
      </c>
      <c r="M4319" s="1" t="str">
        <f t="shared" si="134"/>
        <v/>
      </c>
      <c r="N4319" s="1">
        <f>N(N4318)+IF(AND('💰 BÁO GIÁ'!$C$27&lt;&gt;"",OR(ISNUMBER(SEARCH('💰 BÁO GIÁ'!$C$27,$A4319)),ISNUMBER(SEARCH('💰 BÁO GIÁ'!$C$27,$B4319)))),1,0)</f>
        <v>0</v>
      </c>
      <c r="O4319" s="1" t="str">
        <f t="shared" si="135"/>
        <v/>
      </c>
    </row>
    <row r="4320" customHeight="1" spans="1:15">
      <c r="A4320" s="1" t="str">
        <f>IF('📋 MIỂNG TNC'!A296="","",'📋 MIỂNG TNC'!A296)</f>
        <v>HH20511</v>
      </c>
      <c r="B4320" s="1" t="str">
        <f>IF('📋 MIỂNG TNC'!A296="","",'📋 MIỂNG TNC'!Q296)</f>
        <v>Bạc miểng 6DS1 Cos2 - TAIHO</v>
      </c>
      <c r="C4320" s="1" t="str">
        <f>IF('📋 MIỂNG TNC'!A296="","","Miểng")</f>
        <v>Miểng</v>
      </c>
      <c r="D4320" s="1" t="str">
        <f>IF('📋 MIỂNG TNC'!A296="","",'📋 MIỂNG TNC'!H296)</f>
        <v>Bộ</v>
      </c>
      <c r="E4320" s="13">
        <f>IF('📋 MIỂNG TNC'!A296="","",'📋 MIỂNG TNC'!I296)</f>
        <v>0</v>
      </c>
      <c r="F4320" s="13">
        <f>IF('📋 MIỂNG TNC'!A296="","",'📋 MIỂNG TNC'!J296)</f>
        <v>0</v>
      </c>
      <c r="G4320" s="13">
        <f>IF('📋 MIỂNG TNC'!A296="","",'📋 MIỂNG TNC'!K296)</f>
        <v>0</v>
      </c>
      <c r="H4320" s="1">
        <f>IF('📋 MIỂNG TNC'!A296="","",'📋 MIỂNG TNC'!L296)</f>
        <v>0</v>
      </c>
      <c r="I4320" s="1">
        <f>IF('📋 MIỂNG TNC'!A296="","",'📋 MIỂNG TNC'!M296)</f>
        <v>0</v>
      </c>
      <c r="J4320" s="1" t="str">
        <f>IF('📋 MIỂNG TNC'!A296="","",'📋 MIỂNG TNC'!D296)</f>
        <v>95</v>
      </c>
      <c r="L4320" s="1">
        <f>N(L4319)+IF(AND('🔎 TRA CỨU NHANH'!$C$2&lt;&gt;"",OR(ISNUMBER(SEARCH('🔎 TRA CỨU NHANH'!$C$2,$A4320)),ISNUMBER(SEARCH('🔎 TRA CỨU NHANH'!$C$2,$B4320)))),1,0)</f>
        <v>0</v>
      </c>
      <c r="M4320" s="1" t="str">
        <f t="shared" si="134"/>
        <v/>
      </c>
      <c r="N4320" s="1">
        <f>N(N4319)+IF(AND('💰 BÁO GIÁ'!$C$27&lt;&gt;"",OR(ISNUMBER(SEARCH('💰 BÁO GIÁ'!$C$27,$A4320)),ISNUMBER(SEARCH('💰 BÁO GIÁ'!$C$27,$B4320)))),1,0)</f>
        <v>0</v>
      </c>
      <c r="O4320" s="1" t="str">
        <f t="shared" si="135"/>
        <v/>
      </c>
    </row>
    <row r="4321" customHeight="1" spans="1:15">
      <c r="A4321" s="1" t="str">
        <f>IF('📋 MIỂNG TNC'!A297="","",'📋 MIỂNG TNC'!A297)</f>
        <v>HH071546</v>
      </c>
      <c r="B4321" s="1" t="str">
        <f>IF('📋 MIỂNG TNC'!A297="","",'📋 MIỂNG TNC'!Q297)</f>
        <v>Bạc miểng S4E/S4F/S4E-2 Cos0 - TAIHO</v>
      </c>
      <c r="C4321" s="1" t="str">
        <f>IF('📋 MIỂNG TNC'!A297="","","Miểng")</f>
        <v>Miểng</v>
      </c>
      <c r="D4321" s="1" t="str">
        <f>IF('📋 MIỂNG TNC'!A297="","",'📋 MIỂNG TNC'!H297)</f>
        <v>Bộ</v>
      </c>
      <c r="E4321" s="13">
        <f>IF('📋 MIỂNG TNC'!A297="","",'📋 MIỂNG TNC'!I297)</f>
        <v>0</v>
      </c>
      <c r="F4321" s="13">
        <f>IF('📋 MIỂNG TNC'!A297="","",'📋 MIỂNG TNC'!J297)</f>
        <v>0</v>
      </c>
      <c r="G4321" s="13">
        <f>IF('📋 MIỂNG TNC'!A297="","",'📋 MIỂNG TNC'!K297)</f>
        <v>0</v>
      </c>
      <c r="H4321" s="1">
        <f>IF('📋 MIỂNG TNC'!A297="","",'📋 MIỂNG TNC'!L297)</f>
        <v>0</v>
      </c>
      <c r="I4321" s="1">
        <f>IF('📋 MIỂNG TNC'!A297="","",'📋 MIỂNG TNC'!M297)</f>
        <v>0</v>
      </c>
      <c r="J4321" s="1" t="str">
        <f>IF('📋 MIỂNG TNC'!A297="","",'📋 MIỂNG TNC'!D297)</f>
        <v>98</v>
      </c>
      <c r="L4321" s="1">
        <f>N(L4320)+IF(AND('🔎 TRA CỨU NHANH'!$C$2&lt;&gt;"",OR(ISNUMBER(SEARCH('🔎 TRA CỨU NHANH'!$C$2,$A4321)),ISNUMBER(SEARCH('🔎 TRA CỨU NHANH'!$C$2,$B4321)))),1,0)</f>
        <v>0</v>
      </c>
      <c r="M4321" s="1" t="str">
        <f t="shared" si="134"/>
        <v/>
      </c>
      <c r="N4321" s="1">
        <f>N(N4320)+IF(AND('💰 BÁO GIÁ'!$C$27&lt;&gt;"",OR(ISNUMBER(SEARCH('💰 BÁO GIÁ'!$C$27,$A4321)),ISNUMBER(SEARCH('💰 BÁO GIÁ'!$C$27,$B4321)))),1,0)</f>
        <v>0</v>
      </c>
      <c r="O4321" s="1" t="str">
        <f t="shared" si="135"/>
        <v/>
      </c>
    </row>
    <row r="4322" customHeight="1" spans="1:15">
      <c r="A4322" s="1" t="str">
        <f>IF('📋 MIỂNG TNC'!A298="","",'📋 MIỂNG TNC'!A298)</f>
        <v>HH074435</v>
      </c>
      <c r="B4322" s="1" t="str">
        <f>IF('📋 MIỂNG TNC'!A298="","",'📋 MIỂNG TNC'!Q298)</f>
        <v>Miểng baze S6E/S4E/S4F/S4E-2 (MP128H) Cos0 - TAIHO</v>
      </c>
      <c r="C4322" s="1" t="str">
        <f>IF('📋 MIỂNG TNC'!A298="","","Miểng")</f>
        <v>Miểng</v>
      </c>
      <c r="D4322" s="1" t="str">
        <f>IF('📋 MIỂNG TNC'!A298="","",'📋 MIỂNG TNC'!H298)</f>
        <v>Cặp</v>
      </c>
      <c r="E4322" s="1">
        <f>IF('📋 MIỂNG TNC'!A298="","",'📋 MIỂNG TNC'!I298)</f>
        <v>0</v>
      </c>
      <c r="F4322" s="1">
        <f>IF('📋 MIỂNG TNC'!A298="","",'📋 MIỂNG TNC'!J298)</f>
        <v>0</v>
      </c>
      <c r="G4322" s="1">
        <f>IF('📋 MIỂNG TNC'!A298="","",'📋 MIỂNG TNC'!K298)</f>
        <v>0</v>
      </c>
      <c r="H4322" s="1">
        <f>IF('📋 MIỂNG TNC'!A298="","",'📋 MIỂNG TNC'!L298)</f>
        <v>0</v>
      </c>
      <c r="I4322" s="1">
        <f>IF('📋 MIỂNG TNC'!A298="","",'📋 MIỂNG TNC'!M298)</f>
        <v>0</v>
      </c>
      <c r="J4322" s="1" t="str">
        <f>IF('📋 MIỂNG TNC'!A298="","",'📋 MIỂNG TNC'!D298)</f>
        <v>98</v>
      </c>
      <c r="L4322" s="1">
        <f>N(L4321)+IF(AND('🔎 TRA CỨU NHANH'!$C$2&lt;&gt;"",OR(ISNUMBER(SEARCH('🔎 TRA CỨU NHANH'!$C$2,$A4322)),ISNUMBER(SEARCH('🔎 TRA CỨU NHANH'!$C$2,$B4322)))),1,0)</f>
        <v>0</v>
      </c>
      <c r="M4322" s="1" t="str">
        <f t="shared" si="134"/>
        <v/>
      </c>
      <c r="N4322" s="1">
        <f>N(N4321)+IF(AND('💰 BÁO GIÁ'!$C$27&lt;&gt;"",OR(ISNUMBER(SEARCH('💰 BÁO GIÁ'!$C$27,$A4322)),ISNUMBER(SEARCH('💰 BÁO GIÁ'!$C$27,$B4322)))),1,0)</f>
        <v>0</v>
      </c>
      <c r="O4322" s="1" t="str">
        <f t="shared" si="135"/>
        <v/>
      </c>
    </row>
    <row r="4323" customHeight="1" spans="1:15">
      <c r="A4323" s="1" t="str">
        <f>IF('📋 MIỂNG TNC'!A299="","",'📋 MIỂNG TNC'!A299)</f>
        <v>HH080528</v>
      </c>
      <c r="B4323" s="1" t="str">
        <f>IF('📋 MIỂNG TNC'!A299="","",'📋 MIỂNG TNC'!Q299)</f>
        <v>Miểng baze S6E/S4E/S4F/S4E-2 cos0 - TDC - MP625A</v>
      </c>
      <c r="C4323" s="1" t="str">
        <f>IF('📋 MIỂNG TNC'!A299="","","Miểng")</f>
        <v>Miểng</v>
      </c>
      <c r="D4323" s="1" t="str">
        <f>IF('📋 MIỂNG TNC'!A299="","",'📋 MIỂNG TNC'!H299)</f>
        <v>Cặp</v>
      </c>
      <c r="E4323" s="13">
        <f>IF('📋 MIỂNG TNC'!A299="","",'📋 MIỂNG TNC'!I299)</f>
        <v>0</v>
      </c>
      <c r="F4323" s="13">
        <f>IF('📋 MIỂNG TNC'!A299="","",'📋 MIỂNG TNC'!J299)</f>
        <v>0</v>
      </c>
      <c r="G4323" s="13">
        <f>IF('📋 MIỂNG TNC'!A299="","",'📋 MIỂNG TNC'!K299)</f>
        <v>0</v>
      </c>
      <c r="H4323" s="1">
        <f>IF('📋 MIỂNG TNC'!A299="","",'📋 MIỂNG TNC'!L299)</f>
        <v>0</v>
      </c>
      <c r="I4323" s="1">
        <f>IF('📋 MIỂNG TNC'!A299="","",'📋 MIỂNG TNC'!M299)</f>
        <v>0</v>
      </c>
      <c r="J4323" s="1" t="str">
        <f>IF('📋 MIỂNG TNC'!A299="","",'📋 MIỂNG TNC'!D299)</f>
        <v>98</v>
      </c>
      <c r="L4323" s="1">
        <f>N(L4322)+IF(AND('🔎 TRA CỨU NHANH'!$C$2&lt;&gt;"",OR(ISNUMBER(SEARCH('🔎 TRA CỨU NHANH'!$C$2,$A4323)),ISNUMBER(SEARCH('🔎 TRA CỨU NHANH'!$C$2,$B4323)))),1,0)</f>
        <v>0</v>
      </c>
      <c r="M4323" s="1" t="str">
        <f t="shared" si="134"/>
        <v/>
      </c>
      <c r="N4323" s="1">
        <f>N(N4322)+IF(AND('💰 BÁO GIÁ'!$C$27&lt;&gt;"",OR(ISNUMBER(SEARCH('💰 BÁO GIÁ'!$C$27,$A4323)),ISNUMBER(SEARCH('💰 BÁO GIÁ'!$C$27,$B4323)))),1,0)</f>
        <v>0</v>
      </c>
      <c r="O4323" s="1" t="str">
        <f t="shared" si="135"/>
        <v/>
      </c>
    </row>
    <row r="4324" customHeight="1" spans="1:15">
      <c r="A4324" s="1" t="str">
        <f>IF('📋 MIỂNG TNC'!A300="","",'📋 MIỂNG TNC'!A300)</f>
        <v>HH070388</v>
      </c>
      <c r="B4324" s="1" t="str">
        <f>IF('📋 MIỂNG TNC'!A300="","",'📋 MIỂNG TNC'!Q300)</f>
        <v>Bạc miểng S4E/S4F/S4E-2 Cos1 - TAIHO</v>
      </c>
      <c r="C4324" s="1" t="str">
        <f>IF('📋 MIỂNG TNC'!A300="","","Miểng")</f>
        <v>Miểng</v>
      </c>
      <c r="D4324" s="1" t="str">
        <f>IF('📋 MIỂNG TNC'!A300="","",'📋 MIỂNG TNC'!H300)</f>
        <v>Bộ</v>
      </c>
      <c r="E4324" s="1">
        <f>IF('📋 MIỂNG TNC'!A300="","",'📋 MIỂNG TNC'!I300)</f>
        <v>0</v>
      </c>
      <c r="F4324" s="1">
        <f>IF('📋 MIỂNG TNC'!A300="","",'📋 MIỂNG TNC'!J300)</f>
        <v>0</v>
      </c>
      <c r="G4324" s="1">
        <f>IF('📋 MIỂNG TNC'!A300="","",'📋 MIỂNG TNC'!K300)</f>
        <v>0</v>
      </c>
      <c r="H4324" s="1">
        <f>IF('📋 MIỂNG TNC'!A300="","",'📋 MIỂNG TNC'!L300)</f>
        <v>0</v>
      </c>
      <c r="I4324" s="1">
        <f>IF('📋 MIỂNG TNC'!A300="","",'📋 MIỂNG TNC'!M300)</f>
        <v>0</v>
      </c>
      <c r="J4324" s="1" t="str">
        <f>IF('📋 MIỂNG TNC'!A300="","",'📋 MIỂNG TNC'!D300)</f>
        <v>98</v>
      </c>
      <c r="L4324" s="1">
        <f>N(L4323)+IF(AND('🔎 TRA CỨU NHANH'!$C$2&lt;&gt;"",OR(ISNUMBER(SEARCH('🔎 TRA CỨU NHANH'!$C$2,$A4324)),ISNUMBER(SEARCH('🔎 TRA CỨU NHANH'!$C$2,$B4324)))),1,0)</f>
        <v>0</v>
      </c>
      <c r="M4324" s="1" t="str">
        <f t="shared" si="134"/>
        <v/>
      </c>
      <c r="N4324" s="1">
        <f>N(N4323)+IF(AND('💰 BÁO GIÁ'!$C$27&lt;&gt;"",OR(ISNUMBER(SEARCH('💰 BÁO GIÁ'!$C$27,$A4324)),ISNUMBER(SEARCH('💰 BÁO GIÁ'!$C$27,$B4324)))),1,0)</f>
        <v>0</v>
      </c>
      <c r="O4324" s="1" t="str">
        <f t="shared" si="135"/>
        <v/>
      </c>
    </row>
    <row r="4325" customHeight="1" spans="1:15">
      <c r="A4325" s="1" t="str">
        <f>IF('📋 MIỂNG TNC'!A301="","",'📋 MIỂNG TNC'!A301)</f>
        <v>HH080256</v>
      </c>
      <c r="B4325" s="1" t="str">
        <f>IF('📋 MIỂNG TNC'!A301="","",'📋 MIỂNG TNC'!Q301)</f>
        <v>Miểng baze S4E/S4F/S4E-2 Cos1 - NDC</v>
      </c>
      <c r="C4325" s="1" t="str">
        <f>IF('📋 MIỂNG TNC'!A301="","","Miểng")</f>
        <v>Miểng</v>
      </c>
      <c r="D4325" s="1" t="str">
        <f>IF('📋 MIỂNG TNC'!A301="","",'📋 MIỂNG TNC'!H301)</f>
        <v>Bộ</v>
      </c>
      <c r="E4325" s="13">
        <f>IF('📋 MIỂNG TNC'!A301="","",'📋 MIỂNG TNC'!I301)</f>
        <v>0</v>
      </c>
      <c r="F4325" s="13">
        <f>IF('📋 MIỂNG TNC'!A301="","",'📋 MIỂNG TNC'!J301)</f>
        <v>0</v>
      </c>
      <c r="G4325" s="13">
        <f>IF('📋 MIỂNG TNC'!A301="","",'📋 MIỂNG TNC'!K301)</f>
        <v>0</v>
      </c>
      <c r="H4325" s="1">
        <f>IF('📋 MIỂNG TNC'!A301="","",'📋 MIỂNG TNC'!L301)</f>
        <v>0</v>
      </c>
      <c r="I4325" s="1">
        <f>IF('📋 MIỂNG TNC'!A301="","",'📋 MIỂNG TNC'!M301)</f>
        <v>0</v>
      </c>
      <c r="J4325" s="1" t="str">
        <f>IF('📋 MIỂNG TNC'!A301="","",'📋 MIỂNG TNC'!D301)</f>
        <v>98</v>
      </c>
      <c r="L4325" s="1">
        <f>N(L4324)+IF(AND('🔎 TRA CỨU NHANH'!$C$2&lt;&gt;"",OR(ISNUMBER(SEARCH('🔎 TRA CỨU NHANH'!$C$2,$A4325)),ISNUMBER(SEARCH('🔎 TRA CỨU NHANH'!$C$2,$B4325)))),1,0)</f>
        <v>0</v>
      </c>
      <c r="M4325" s="1" t="str">
        <f t="shared" si="134"/>
        <v/>
      </c>
      <c r="N4325" s="1">
        <f>N(N4324)+IF(AND('💰 BÁO GIÁ'!$C$27&lt;&gt;"",OR(ISNUMBER(SEARCH('💰 BÁO GIÁ'!$C$27,$A4325)),ISNUMBER(SEARCH('💰 BÁO GIÁ'!$C$27,$B4325)))),1,0)</f>
        <v>0</v>
      </c>
      <c r="O4325" s="1" t="str">
        <f t="shared" si="135"/>
        <v/>
      </c>
    </row>
    <row r="4326" customHeight="1" spans="1:15">
      <c r="A4326" s="1" t="str">
        <f>IF('📋 MIỂNG TNC'!A302="","",'📋 MIỂNG TNC'!A302)</f>
        <v>HH071368</v>
      </c>
      <c r="B4326" s="1" t="str">
        <f>IF('📋 MIỂNG TNC'!A302="","",'📋 MIỂNG TNC'!Q302)</f>
        <v>Bạc miểng S4E/S4F/S4E-2 Cos2 - TAIHO</v>
      </c>
      <c r="C4326" s="1" t="str">
        <f>IF('📋 MIỂNG TNC'!A302="","","Miểng")</f>
        <v>Miểng</v>
      </c>
      <c r="D4326" s="1" t="str">
        <f>IF('📋 MIỂNG TNC'!A302="","",'📋 MIỂNG TNC'!H302)</f>
        <v>Bộ</v>
      </c>
      <c r="E4326" s="13">
        <f>IF('📋 MIỂNG TNC'!A302="","",'📋 MIỂNG TNC'!I302)</f>
        <v>0</v>
      </c>
      <c r="F4326" s="13">
        <f>IF('📋 MIỂNG TNC'!A302="","",'📋 MIỂNG TNC'!J302)</f>
        <v>0</v>
      </c>
      <c r="G4326" s="13">
        <f>IF('📋 MIỂNG TNC'!A302="","",'📋 MIỂNG TNC'!K302)</f>
        <v>0</v>
      </c>
      <c r="H4326" s="1">
        <f>IF('📋 MIỂNG TNC'!A302="","",'📋 MIỂNG TNC'!L302)</f>
        <v>0</v>
      </c>
      <c r="I4326" s="1">
        <f>IF('📋 MIỂNG TNC'!A302="","",'📋 MIỂNG TNC'!M302)</f>
        <v>0</v>
      </c>
      <c r="J4326" s="1" t="str">
        <f>IF('📋 MIỂNG TNC'!A302="","",'📋 MIỂNG TNC'!D302)</f>
        <v>98</v>
      </c>
      <c r="L4326" s="1">
        <f>N(L4325)+IF(AND('🔎 TRA CỨU NHANH'!$C$2&lt;&gt;"",OR(ISNUMBER(SEARCH('🔎 TRA CỨU NHANH'!$C$2,$A4326)),ISNUMBER(SEARCH('🔎 TRA CỨU NHANH'!$C$2,$B4326)))),1,0)</f>
        <v>0</v>
      </c>
      <c r="M4326" s="1" t="str">
        <f t="shared" si="134"/>
        <v/>
      </c>
      <c r="N4326" s="1">
        <f>N(N4325)+IF(AND('💰 BÁO GIÁ'!$C$27&lt;&gt;"",OR(ISNUMBER(SEARCH('💰 BÁO GIÁ'!$C$27,$A4326)),ISNUMBER(SEARCH('💰 BÁO GIÁ'!$C$27,$B4326)))),1,0)</f>
        <v>0</v>
      </c>
      <c r="O4326" s="1" t="str">
        <f t="shared" si="135"/>
        <v/>
      </c>
    </row>
    <row r="4327" customHeight="1" spans="1:15">
      <c r="A4327" s="1" t="str">
        <f>IF('📋 MIỂNG TNC'!A303="","",'📋 MIỂNG TNC'!A303)</f>
        <v>HH070991</v>
      </c>
      <c r="B4327" s="1" t="str">
        <f>IF('📋 MIỂNG TNC'!A303="","",'📋 MIỂNG TNC'!Q303)</f>
        <v>Bạc miểng S4E/S4F/S4E-2 Cos3 - TAIHO</v>
      </c>
      <c r="C4327" s="1" t="str">
        <f>IF('📋 MIỂNG TNC'!A303="","","Miểng")</f>
        <v>Miểng</v>
      </c>
      <c r="D4327" s="1" t="str">
        <f>IF('📋 MIỂNG TNC'!A303="","",'📋 MIỂNG TNC'!H303)</f>
        <v>Bộ</v>
      </c>
      <c r="E4327" s="13">
        <f>IF('📋 MIỂNG TNC'!A303="","",'📋 MIỂNG TNC'!I303)</f>
        <v>0</v>
      </c>
      <c r="F4327" s="13">
        <f>IF('📋 MIỂNG TNC'!A303="","",'📋 MIỂNG TNC'!J303)</f>
        <v>0</v>
      </c>
      <c r="G4327" s="13">
        <f>IF('📋 MIỂNG TNC'!A303="","",'📋 MIỂNG TNC'!K303)</f>
        <v>0</v>
      </c>
      <c r="H4327" s="1">
        <f>IF('📋 MIỂNG TNC'!A303="","",'📋 MIỂNG TNC'!L303)</f>
        <v>0</v>
      </c>
      <c r="I4327" s="1">
        <f>IF('📋 MIỂNG TNC'!A303="","",'📋 MIỂNG TNC'!M303)</f>
        <v>0</v>
      </c>
      <c r="J4327" s="1" t="str">
        <f>IF('📋 MIỂNG TNC'!A303="","",'📋 MIỂNG TNC'!D303)</f>
        <v>98</v>
      </c>
      <c r="L4327" s="1">
        <f>N(L4326)+IF(AND('🔎 TRA CỨU NHANH'!$C$2&lt;&gt;"",OR(ISNUMBER(SEARCH('🔎 TRA CỨU NHANH'!$C$2,$A4327)),ISNUMBER(SEARCH('🔎 TRA CỨU NHANH'!$C$2,$B4327)))),1,0)</f>
        <v>0</v>
      </c>
      <c r="M4327" s="1" t="str">
        <f t="shared" si="134"/>
        <v/>
      </c>
      <c r="N4327" s="1">
        <f>N(N4326)+IF(AND('💰 BÁO GIÁ'!$C$27&lt;&gt;"",OR(ISNUMBER(SEARCH('💰 BÁO GIÁ'!$C$27,$A4327)),ISNUMBER(SEARCH('💰 BÁO GIÁ'!$C$27,$B4327)))),1,0)</f>
        <v>0</v>
      </c>
      <c r="O4327" s="1" t="str">
        <f t="shared" si="135"/>
        <v/>
      </c>
    </row>
    <row r="4328" customHeight="1" spans="1:15">
      <c r="A4328" s="1" t="str">
        <f>IF('📋 MIỂNG TNC'!A304="","",'📋 MIỂNG TNC'!A304)</f>
        <v>HH070745</v>
      </c>
      <c r="B4328" s="1" t="str">
        <f>IF('📋 MIỂNG TNC'!A304="","",'📋 MIỂNG TNC'!Q304)</f>
        <v>Bạc miểng 4D30/4D31/4D32 (M121H + R121H) Cos0 - TAIHO</v>
      </c>
      <c r="C4328" s="1" t="str">
        <f>IF('📋 MIỂNG TNC'!A304="","","Miểng")</f>
        <v>Miểng</v>
      </c>
      <c r="D4328" s="1" t="str">
        <f>IF('📋 MIỂNG TNC'!A304="","",'📋 MIỂNG TNC'!H304)</f>
        <v>Bộ</v>
      </c>
      <c r="E4328" s="1">
        <f>IF('📋 MIỂNG TNC'!A304="","",'📋 MIỂNG TNC'!I304)</f>
        <v>0</v>
      </c>
      <c r="F4328" s="1">
        <f>IF('📋 MIỂNG TNC'!A304="","",'📋 MIỂNG TNC'!J304)</f>
        <v>0</v>
      </c>
      <c r="G4328" s="1">
        <f>IF('📋 MIỂNG TNC'!A304="","",'📋 MIỂNG TNC'!K304)</f>
        <v>0</v>
      </c>
      <c r="H4328" s="1">
        <f>IF('📋 MIỂNG TNC'!A304="","",'📋 MIỂNG TNC'!L304)</f>
        <v>0</v>
      </c>
      <c r="I4328" s="1">
        <f>IF('📋 MIỂNG TNC'!A304="","",'📋 MIỂNG TNC'!M304)</f>
        <v>0</v>
      </c>
      <c r="J4328" s="1" t="str">
        <f>IF('📋 MIỂNG TNC'!A304="","",'📋 MIỂNG TNC'!D304)</f>
        <v>100</v>
      </c>
      <c r="L4328" s="1">
        <f>N(L4327)+IF(AND('🔎 TRA CỨU NHANH'!$C$2&lt;&gt;"",OR(ISNUMBER(SEARCH('🔎 TRA CỨU NHANH'!$C$2,$A4328)),ISNUMBER(SEARCH('🔎 TRA CỨU NHANH'!$C$2,$B4328)))),1,0)</f>
        <v>0</v>
      </c>
      <c r="M4328" s="1" t="str">
        <f t="shared" si="134"/>
        <v/>
      </c>
      <c r="N4328" s="1">
        <f>N(N4327)+IF(AND('💰 BÁO GIÁ'!$C$27&lt;&gt;"",OR(ISNUMBER(SEARCH('💰 BÁO GIÁ'!$C$27,$A4328)),ISNUMBER(SEARCH('💰 BÁO GIÁ'!$C$27,$B4328)))),1,0)</f>
        <v>0</v>
      </c>
      <c r="O4328" s="1" t="str">
        <f t="shared" si="135"/>
        <v/>
      </c>
    </row>
    <row r="4329" customHeight="1" spans="1:15">
      <c r="A4329" s="1" t="str">
        <f>IF('📋 MIỂNG TNC'!A305="","",'📋 MIỂNG TNC'!A305)</f>
        <v>HH075403</v>
      </c>
      <c r="B4329" s="1" t="str">
        <f>IF('📋 MIỂNG TNC'!A305="","",'📋 MIỂNG TNC'!Q305)</f>
        <v>Bạc miểng 4D30/4D31/4D32 Cos0 - NDC TW</v>
      </c>
      <c r="C4329" s="1" t="str">
        <f>IF('📋 MIỂNG TNC'!A305="","","Miểng")</f>
        <v>Miểng</v>
      </c>
      <c r="D4329" s="1" t="str">
        <f>IF('📋 MIỂNG TNC'!A305="","",'📋 MIỂNG TNC'!H305)</f>
        <v>Bộ</v>
      </c>
      <c r="E4329" s="13">
        <f>IF('📋 MIỂNG TNC'!A305="","",'📋 MIỂNG TNC'!I305)</f>
        <v>0</v>
      </c>
      <c r="F4329" s="13">
        <f>IF('📋 MIỂNG TNC'!A305="","",'📋 MIỂNG TNC'!J305)</f>
        <v>0</v>
      </c>
      <c r="G4329" s="13">
        <f>IF('📋 MIỂNG TNC'!A305="","",'📋 MIỂNG TNC'!K305)</f>
        <v>0</v>
      </c>
      <c r="H4329" s="1">
        <f>IF('📋 MIỂNG TNC'!A305="","",'📋 MIỂNG TNC'!L305)</f>
        <v>0</v>
      </c>
      <c r="I4329" s="1">
        <f>IF('📋 MIỂNG TNC'!A305="","",'📋 MIỂNG TNC'!M305)</f>
        <v>0</v>
      </c>
      <c r="J4329" s="1" t="str">
        <f>IF('📋 MIỂNG TNC'!A305="","",'📋 MIỂNG TNC'!D305)</f>
        <v>100</v>
      </c>
      <c r="L4329" s="1">
        <f>N(L4328)+IF(AND('🔎 TRA CỨU NHANH'!$C$2&lt;&gt;"",OR(ISNUMBER(SEARCH('🔎 TRA CỨU NHANH'!$C$2,$A4329)),ISNUMBER(SEARCH('🔎 TRA CỨU NHANH'!$C$2,$B4329)))),1,0)</f>
        <v>0</v>
      </c>
      <c r="M4329" s="1" t="str">
        <f t="shared" si="134"/>
        <v/>
      </c>
      <c r="N4329" s="1">
        <f>N(N4328)+IF(AND('💰 BÁO GIÁ'!$C$27&lt;&gt;"",OR(ISNUMBER(SEARCH('💰 BÁO GIÁ'!$C$27,$A4329)),ISNUMBER(SEARCH('💰 BÁO GIÁ'!$C$27,$B4329)))),1,0)</f>
        <v>0</v>
      </c>
      <c r="O4329" s="1" t="str">
        <f t="shared" si="135"/>
        <v/>
      </c>
    </row>
    <row r="4330" customHeight="1" spans="1:15">
      <c r="A4330" s="1" t="str">
        <f>IF('📋 MIỂNG TNC'!A306="","",'📋 MIỂNG TNC'!A306)</f>
        <v>HH076047</v>
      </c>
      <c r="B4330" s="1" t="str">
        <f>IF('📋 MIỂNG TNC'!A306="","",'📋 MIỂNG TNC'!Q306)</f>
        <v>Bạc miểng 4D30/4D31/4D32 Cos0- NDC</v>
      </c>
      <c r="C4330" s="1" t="str">
        <f>IF('📋 MIỂNG TNC'!A306="","","Miểng")</f>
        <v>Miểng</v>
      </c>
      <c r="D4330" s="1" t="str">
        <f>IF('📋 MIỂNG TNC'!A306="","",'📋 MIỂNG TNC'!H306)</f>
        <v>Bộ</v>
      </c>
      <c r="E4330" s="13">
        <f>IF('📋 MIỂNG TNC'!A306="","",'📋 MIỂNG TNC'!I306)</f>
        <v>0</v>
      </c>
      <c r="F4330" s="13">
        <f>IF('📋 MIỂNG TNC'!A306="","",'📋 MIỂNG TNC'!J306)</f>
        <v>0</v>
      </c>
      <c r="G4330" s="13">
        <f>IF('📋 MIỂNG TNC'!A306="","",'📋 MIỂNG TNC'!K306)</f>
        <v>0</v>
      </c>
      <c r="H4330" s="1">
        <f>IF('📋 MIỂNG TNC'!A306="","",'📋 MIỂNG TNC'!L306)</f>
        <v>0</v>
      </c>
      <c r="I4330" s="1">
        <f>IF('📋 MIỂNG TNC'!A306="","",'📋 MIỂNG TNC'!M306)</f>
        <v>0</v>
      </c>
      <c r="J4330" s="1" t="str">
        <f>IF('📋 MIỂNG TNC'!A306="","",'📋 MIỂNG TNC'!D306)</f>
        <v>100</v>
      </c>
      <c r="L4330" s="1">
        <f>N(L4329)+IF(AND('🔎 TRA CỨU NHANH'!$C$2&lt;&gt;"",OR(ISNUMBER(SEARCH('🔎 TRA CỨU NHANH'!$C$2,$A4330)),ISNUMBER(SEARCH('🔎 TRA CỨU NHANH'!$C$2,$B4330)))),1,0)</f>
        <v>0</v>
      </c>
      <c r="M4330" s="1" t="str">
        <f t="shared" si="134"/>
        <v/>
      </c>
      <c r="N4330" s="1">
        <f>N(N4329)+IF(AND('💰 BÁO GIÁ'!$C$27&lt;&gt;"",OR(ISNUMBER(SEARCH('💰 BÁO GIÁ'!$C$27,$A4330)),ISNUMBER(SEARCH('💰 BÁO GIÁ'!$C$27,$B4330)))),1,0)</f>
        <v>0</v>
      </c>
      <c r="O4330" s="1" t="str">
        <f t="shared" si="135"/>
        <v/>
      </c>
    </row>
    <row r="4331" customHeight="1" spans="1:15">
      <c r="A4331" s="1" t="str">
        <f>IF('📋 MIỂNG TNC'!A307="","",'📋 MIỂNG TNC'!A307)</f>
        <v>HH076586</v>
      </c>
      <c r="B4331" s="1" t="str">
        <f>IF('📋 MIỂNG TNC'!A307="","",'📋 MIỂNG TNC'!Q307)</f>
        <v>Miểng dên 4D30/4D31/4D32 Cos0 - CS IVECO</v>
      </c>
      <c r="C4331" s="1" t="str">
        <f>IF('📋 MIỂNG TNC'!A307="","","Miểng")</f>
        <v>Miểng</v>
      </c>
      <c r="D4331" s="1" t="str">
        <f>IF('📋 MIỂNG TNC'!A307="","",'📋 MIỂNG TNC'!H307)</f>
        <v>Bộ</v>
      </c>
      <c r="E4331" s="13">
        <f>IF('📋 MIỂNG TNC'!A307="","",'📋 MIỂNG TNC'!I307)</f>
        <v>0</v>
      </c>
      <c r="F4331" s="13">
        <f>IF('📋 MIỂNG TNC'!A307="","",'📋 MIỂNG TNC'!J307)</f>
        <v>0</v>
      </c>
      <c r="G4331" s="13">
        <f>IF('📋 MIỂNG TNC'!A307="","",'📋 MIỂNG TNC'!K307)</f>
        <v>0</v>
      </c>
      <c r="H4331" s="1">
        <f>IF('📋 MIỂNG TNC'!A307="","",'📋 MIỂNG TNC'!L307)</f>
        <v>0</v>
      </c>
      <c r="I4331" s="1">
        <f>IF('📋 MIỂNG TNC'!A307="","",'📋 MIỂNG TNC'!M307)</f>
        <v>0</v>
      </c>
      <c r="J4331" s="1" t="str">
        <f>IF('📋 MIỂNG TNC'!A307="","",'📋 MIỂNG TNC'!D307)</f>
        <v>100</v>
      </c>
      <c r="L4331" s="1">
        <f>N(L4330)+IF(AND('🔎 TRA CỨU NHANH'!$C$2&lt;&gt;"",OR(ISNUMBER(SEARCH('🔎 TRA CỨU NHANH'!$C$2,$A4331)),ISNUMBER(SEARCH('🔎 TRA CỨU NHANH'!$C$2,$B4331)))),1,0)</f>
        <v>0</v>
      </c>
      <c r="M4331" s="1" t="str">
        <f t="shared" si="134"/>
        <v/>
      </c>
      <c r="N4331" s="1">
        <f>N(N4330)+IF(AND('💰 BÁO GIÁ'!$C$27&lt;&gt;"",OR(ISNUMBER(SEARCH('💰 BÁO GIÁ'!$C$27,$A4331)),ISNUMBER(SEARCH('💰 BÁO GIÁ'!$C$27,$B4331)))),1,0)</f>
        <v>0</v>
      </c>
      <c r="O4331" s="1" t="str">
        <f t="shared" si="135"/>
        <v/>
      </c>
    </row>
    <row r="4332" customHeight="1" spans="1:15">
      <c r="A4332" s="1" t="str">
        <f>IF('📋 MIỂNG TNC'!A308="","",'📋 MIỂNG TNC'!A308)</f>
        <v>HH075926</v>
      </c>
      <c r="B4332" s="1" t="str">
        <f>IF('📋 MIỂNG TNC'!A308="","",'📋 MIỂNG TNC'!Q308)</f>
        <v>Miểng dên 6D31 Cos0 - MAHLE ME995170</v>
      </c>
      <c r="C4332" s="1" t="str">
        <f>IF('📋 MIỂNG TNC'!A308="","","Miểng")</f>
        <v>Miểng</v>
      </c>
      <c r="D4332" s="1" t="str">
        <f>IF('📋 MIỂNG TNC'!A308="","",'📋 MIỂNG TNC'!H308)</f>
        <v>Bộ</v>
      </c>
      <c r="E4332" s="13">
        <f>IF('📋 MIỂNG TNC'!A308="","",'📋 MIỂNG TNC'!I308)</f>
        <v>0</v>
      </c>
      <c r="F4332" s="13">
        <f>IF('📋 MIỂNG TNC'!A308="","",'📋 MIỂNG TNC'!J308)</f>
        <v>0</v>
      </c>
      <c r="G4332" s="13">
        <f>IF('📋 MIỂNG TNC'!A308="","",'📋 MIỂNG TNC'!K308)</f>
        <v>0</v>
      </c>
      <c r="H4332" s="1">
        <f>IF('📋 MIỂNG TNC'!A308="","",'📋 MIỂNG TNC'!L308)</f>
        <v>0</v>
      </c>
      <c r="I4332" s="1">
        <f>IF('📋 MIỂNG TNC'!A308="","",'📋 MIỂNG TNC'!M308)</f>
        <v>0</v>
      </c>
      <c r="J4332" s="1" t="str">
        <f>IF('📋 MIỂNG TNC'!A308="","",'📋 MIỂNG TNC'!D308)</f>
        <v>100</v>
      </c>
      <c r="L4332" s="1">
        <f>N(L4331)+IF(AND('🔎 TRA CỨU NHANH'!$C$2&lt;&gt;"",OR(ISNUMBER(SEARCH('🔎 TRA CỨU NHANH'!$C$2,$A4332)),ISNUMBER(SEARCH('🔎 TRA CỨU NHANH'!$C$2,$B4332)))),1,0)</f>
        <v>0</v>
      </c>
      <c r="M4332" s="1" t="str">
        <f t="shared" si="134"/>
        <v/>
      </c>
      <c r="N4332" s="1">
        <f>N(N4331)+IF(AND('💰 BÁO GIÁ'!$C$27&lt;&gt;"",OR(ISNUMBER(SEARCH('💰 BÁO GIÁ'!$C$27,$A4332)),ISNUMBER(SEARCH('💰 BÁO GIÁ'!$C$27,$B4332)))),1,0)</f>
        <v>0</v>
      </c>
      <c r="O4332" s="1" t="str">
        <f t="shared" si="135"/>
        <v/>
      </c>
    </row>
    <row r="4333" customHeight="1" spans="1:15">
      <c r="A4333" s="1" t="str">
        <f>IF('📋 MIỂNG TNC'!A309="","",'📋 MIỂNG TNC'!A309)</f>
        <v>HH0300</v>
      </c>
      <c r="B4333" s="1" t="str">
        <f>IF('📋 MIỂNG TNC'!A309="","",'📋 MIỂNG TNC'!Q309)</f>
        <v>Bạc miểng 4D30/4D31/4D32 (M121H + R121H) Cos1 - TAIHO</v>
      </c>
      <c r="C4333" s="1" t="str">
        <f>IF('📋 MIỂNG TNC'!A309="","","Miểng")</f>
        <v>Miểng</v>
      </c>
      <c r="D4333" s="1" t="str">
        <f>IF('📋 MIỂNG TNC'!A309="","",'📋 MIỂNG TNC'!H309)</f>
        <v>Bộ</v>
      </c>
      <c r="E4333" s="13">
        <f>IF('📋 MIỂNG TNC'!A309="","",'📋 MIỂNG TNC'!I309)</f>
        <v>0</v>
      </c>
      <c r="F4333" s="13">
        <f>IF('📋 MIỂNG TNC'!A309="","",'📋 MIỂNG TNC'!J309)</f>
        <v>0</v>
      </c>
      <c r="G4333" s="13">
        <f>IF('📋 MIỂNG TNC'!A309="","",'📋 MIỂNG TNC'!K309)</f>
        <v>0</v>
      </c>
      <c r="H4333" s="1">
        <f>IF('📋 MIỂNG TNC'!A309="","",'📋 MIỂNG TNC'!L309)</f>
        <v>0</v>
      </c>
      <c r="I4333" s="1">
        <f>IF('📋 MIỂNG TNC'!A309="","",'📋 MIỂNG TNC'!M309)</f>
        <v>0</v>
      </c>
      <c r="J4333" s="1" t="str">
        <f>IF('📋 MIỂNG TNC'!A309="","",'📋 MIỂNG TNC'!D309)</f>
        <v>100</v>
      </c>
      <c r="L4333" s="1">
        <f>N(L4332)+IF(AND('🔎 TRA CỨU NHANH'!$C$2&lt;&gt;"",OR(ISNUMBER(SEARCH('🔎 TRA CỨU NHANH'!$C$2,$A4333)),ISNUMBER(SEARCH('🔎 TRA CỨU NHANH'!$C$2,$B4333)))),1,0)</f>
        <v>0</v>
      </c>
      <c r="M4333" s="1" t="str">
        <f t="shared" si="134"/>
        <v/>
      </c>
      <c r="N4333" s="1">
        <f>N(N4332)+IF(AND('💰 BÁO GIÁ'!$C$27&lt;&gt;"",OR(ISNUMBER(SEARCH('💰 BÁO GIÁ'!$C$27,$A4333)),ISNUMBER(SEARCH('💰 BÁO GIÁ'!$C$27,$B4333)))),1,0)</f>
        <v>0</v>
      </c>
      <c r="O4333" s="1" t="str">
        <f t="shared" si="135"/>
        <v/>
      </c>
    </row>
    <row r="4334" customHeight="1" spans="1:15">
      <c r="A4334" s="1" t="str">
        <f>IF('📋 MIỂNG TNC'!A310="","",'📋 MIỂNG TNC'!A310)</f>
        <v>HH076587</v>
      </c>
      <c r="B4334" s="1" t="str">
        <f>IF('📋 MIỂNG TNC'!A310="","",'📋 MIỂNG TNC'!Q310)</f>
        <v>Miểng dên 4D30/4D31/4D32 cos1 - CS IVECO</v>
      </c>
      <c r="C4334" s="1" t="str">
        <f>IF('📋 MIỂNG TNC'!A310="","","Miểng")</f>
        <v>Miểng</v>
      </c>
      <c r="D4334" s="1" t="str">
        <f>IF('📋 MIỂNG TNC'!A310="","",'📋 MIỂNG TNC'!H310)</f>
        <v>Bộ</v>
      </c>
      <c r="E4334" s="13">
        <f>IF('📋 MIỂNG TNC'!A310="","",'📋 MIỂNG TNC'!I310)</f>
        <v>0</v>
      </c>
      <c r="F4334" s="13">
        <f>IF('📋 MIỂNG TNC'!A310="","",'📋 MIỂNG TNC'!J310)</f>
        <v>0</v>
      </c>
      <c r="G4334" s="13">
        <f>IF('📋 MIỂNG TNC'!A310="","",'📋 MIỂNG TNC'!K310)</f>
        <v>0</v>
      </c>
      <c r="H4334" s="1">
        <f>IF('📋 MIỂNG TNC'!A310="","",'📋 MIỂNG TNC'!L310)</f>
        <v>0</v>
      </c>
      <c r="I4334" s="1">
        <f>IF('📋 MIỂNG TNC'!A310="","",'📋 MIỂNG TNC'!M310)</f>
        <v>0</v>
      </c>
      <c r="J4334" s="1" t="str">
        <f>IF('📋 MIỂNG TNC'!A310="","",'📋 MIỂNG TNC'!D310)</f>
        <v>100</v>
      </c>
      <c r="L4334" s="1">
        <f>N(L4333)+IF(AND('🔎 TRA CỨU NHANH'!$C$2&lt;&gt;"",OR(ISNUMBER(SEARCH('🔎 TRA CỨU NHANH'!$C$2,$A4334)),ISNUMBER(SEARCH('🔎 TRA CỨU NHANH'!$C$2,$B4334)))),1,0)</f>
        <v>0</v>
      </c>
      <c r="M4334" s="1" t="str">
        <f t="shared" si="134"/>
        <v/>
      </c>
      <c r="N4334" s="1">
        <f>N(N4333)+IF(AND('💰 BÁO GIÁ'!$C$27&lt;&gt;"",OR(ISNUMBER(SEARCH('💰 BÁO GIÁ'!$C$27,$A4334)),ISNUMBER(SEARCH('💰 BÁO GIÁ'!$C$27,$B4334)))),1,0)</f>
        <v>0</v>
      </c>
      <c r="O4334" s="1" t="str">
        <f t="shared" si="135"/>
        <v/>
      </c>
    </row>
    <row r="4335" customHeight="1" spans="1:15">
      <c r="A4335" s="1" t="str">
        <f>IF('📋 MIỂNG TNC'!A311="","",'📋 MIỂNG TNC'!A311)</f>
        <v>HH082184</v>
      </c>
      <c r="B4335" s="1" t="str">
        <f>IF('📋 MIỂNG TNC'!A311="","",'📋 MIỂNG TNC'!Q311)</f>
        <v>Miểng dên 4D30/4D31/4D32 cos1 - Daido</v>
      </c>
      <c r="C4335" s="1" t="str">
        <f>IF('📋 MIỂNG TNC'!A311="","","Miểng")</f>
        <v>Miểng</v>
      </c>
      <c r="D4335" s="1" t="str">
        <f>IF('📋 MIỂNG TNC'!A311="","",'📋 MIỂNG TNC'!H311)</f>
        <v>Bộ</v>
      </c>
      <c r="E4335" s="13">
        <f>IF('📋 MIỂNG TNC'!A311="","",'📋 MIỂNG TNC'!I311)</f>
        <v>0</v>
      </c>
      <c r="F4335" s="13">
        <f>IF('📋 MIỂNG TNC'!A311="","",'📋 MIỂNG TNC'!J311)</f>
        <v>0</v>
      </c>
      <c r="G4335" s="13">
        <f>IF('📋 MIỂNG TNC'!A311="","",'📋 MIỂNG TNC'!K311)</f>
        <v>0</v>
      </c>
      <c r="H4335" s="1">
        <f>IF('📋 MIỂNG TNC'!A311="","",'📋 MIỂNG TNC'!L311)</f>
        <v>0</v>
      </c>
      <c r="I4335" s="1">
        <f>IF('📋 MIỂNG TNC'!A311="","",'📋 MIỂNG TNC'!M311)</f>
        <v>0</v>
      </c>
      <c r="J4335" s="1" t="str">
        <f>IF('📋 MIỂNG TNC'!A311="","",'📋 MIỂNG TNC'!D311)</f>
        <v>100</v>
      </c>
      <c r="L4335" s="1">
        <f>N(L4334)+IF(AND('🔎 TRA CỨU NHANH'!$C$2&lt;&gt;"",OR(ISNUMBER(SEARCH('🔎 TRA CỨU NHANH'!$C$2,$A4335)),ISNUMBER(SEARCH('🔎 TRA CỨU NHANH'!$C$2,$B4335)))),1,0)</f>
        <v>0</v>
      </c>
      <c r="M4335" s="1" t="str">
        <f t="shared" si="134"/>
        <v/>
      </c>
      <c r="N4335" s="1">
        <f>N(N4334)+IF(AND('💰 BÁO GIÁ'!$C$27&lt;&gt;"",OR(ISNUMBER(SEARCH('💰 BÁO GIÁ'!$C$27,$A4335)),ISNUMBER(SEARCH('💰 BÁO GIÁ'!$C$27,$B4335)))),1,0)</f>
        <v>0</v>
      </c>
      <c r="O4335" s="1" t="str">
        <f t="shared" si="135"/>
        <v/>
      </c>
    </row>
    <row r="4336" customHeight="1" spans="1:15">
      <c r="A4336" s="1" t="str">
        <f>IF('📋 MIỂNG TNC'!A312="","",'📋 MIỂNG TNC'!A312)</f>
        <v>HH00397</v>
      </c>
      <c r="B4336" s="1" t="str">
        <f>IF('📋 MIỂNG TNC'!A312="","",'📋 MIỂNG TNC'!Q312)</f>
        <v>Bạc miểng 6D31 (M190H1 + R168H1) Cos1 - TAIHO</v>
      </c>
      <c r="C4336" s="1" t="str">
        <f>IF('📋 MIỂNG TNC'!A312="","","Miểng")</f>
        <v>Miểng</v>
      </c>
      <c r="D4336" s="1" t="str">
        <f>IF('📋 MIỂNG TNC'!A312="","",'📋 MIỂNG TNC'!H312)</f>
        <v>Bộ</v>
      </c>
      <c r="E4336" s="13">
        <f>IF('📋 MIỂNG TNC'!A312="","",'📋 MIỂNG TNC'!I312)</f>
        <v>0</v>
      </c>
      <c r="F4336" s="13">
        <f>IF('📋 MIỂNG TNC'!A312="","",'📋 MIỂNG TNC'!J312)</f>
        <v>0</v>
      </c>
      <c r="G4336" s="13">
        <f>IF('📋 MIỂNG TNC'!A312="","",'📋 MIỂNG TNC'!K312)</f>
        <v>0</v>
      </c>
      <c r="H4336" s="1">
        <f>IF('📋 MIỂNG TNC'!A312="","",'📋 MIỂNG TNC'!L312)</f>
        <v>0</v>
      </c>
      <c r="I4336" s="1">
        <f>IF('📋 MIỂNG TNC'!A312="","",'📋 MIỂNG TNC'!M312)</f>
        <v>0</v>
      </c>
      <c r="J4336" s="1" t="str">
        <f>IF('📋 MIỂNG TNC'!A312="","",'📋 MIỂNG TNC'!D312)</f>
        <v>100</v>
      </c>
      <c r="L4336" s="1">
        <f>N(L4335)+IF(AND('🔎 TRA CỨU NHANH'!$C$2&lt;&gt;"",OR(ISNUMBER(SEARCH('🔎 TRA CỨU NHANH'!$C$2,$A4336)),ISNUMBER(SEARCH('🔎 TRA CỨU NHANH'!$C$2,$B4336)))),1,0)</f>
        <v>0</v>
      </c>
      <c r="M4336" s="1" t="str">
        <f t="shared" si="134"/>
        <v/>
      </c>
      <c r="N4336" s="1">
        <f>N(N4335)+IF(AND('💰 BÁO GIÁ'!$C$27&lt;&gt;"",OR(ISNUMBER(SEARCH('💰 BÁO GIÁ'!$C$27,$A4336)),ISNUMBER(SEARCH('💰 BÁO GIÁ'!$C$27,$B4336)))),1,0)</f>
        <v>0</v>
      </c>
      <c r="O4336" s="1" t="str">
        <f t="shared" si="135"/>
        <v/>
      </c>
    </row>
    <row r="4337" customHeight="1" spans="1:15">
      <c r="A4337" s="1" t="str">
        <f>IF('📋 MIỂNG TNC'!A313="","",'📋 MIỂNG TNC'!A313)</f>
        <v>HH0561</v>
      </c>
      <c r="B4337" s="1" t="str">
        <f>IF('📋 MIỂNG TNC'!A313="","",'📋 MIỂNG TNC'!Q313)</f>
        <v>Bạc miểng 4D30/4D31/4D32 (M121H + R121H) Cos2 - TAIHO</v>
      </c>
      <c r="C4337" s="1" t="str">
        <f>IF('📋 MIỂNG TNC'!A313="","","Miểng")</f>
        <v>Miểng</v>
      </c>
      <c r="D4337" s="1" t="str">
        <f>IF('📋 MIỂNG TNC'!A313="","",'📋 MIỂNG TNC'!H313)</f>
        <v>Bộ</v>
      </c>
      <c r="E4337" s="13">
        <f>IF('📋 MIỂNG TNC'!A313="","",'📋 MIỂNG TNC'!I313)</f>
        <v>0</v>
      </c>
      <c r="F4337" s="13">
        <f>IF('📋 MIỂNG TNC'!A313="","",'📋 MIỂNG TNC'!J313)</f>
        <v>0</v>
      </c>
      <c r="G4337" s="13">
        <f>IF('📋 MIỂNG TNC'!A313="","",'📋 MIỂNG TNC'!K313)</f>
        <v>0</v>
      </c>
      <c r="H4337" s="1">
        <f>IF('📋 MIỂNG TNC'!A313="","",'📋 MIỂNG TNC'!L313)</f>
        <v>0</v>
      </c>
      <c r="I4337" s="1">
        <f>IF('📋 MIỂNG TNC'!A313="","",'📋 MIỂNG TNC'!M313)</f>
        <v>0</v>
      </c>
      <c r="J4337" s="1" t="str">
        <f>IF('📋 MIỂNG TNC'!A313="","",'📋 MIỂNG TNC'!D313)</f>
        <v>100</v>
      </c>
      <c r="L4337" s="1">
        <f>N(L4336)+IF(AND('🔎 TRA CỨU NHANH'!$C$2&lt;&gt;"",OR(ISNUMBER(SEARCH('🔎 TRA CỨU NHANH'!$C$2,$A4337)),ISNUMBER(SEARCH('🔎 TRA CỨU NHANH'!$C$2,$B4337)))),1,0)</f>
        <v>0</v>
      </c>
      <c r="M4337" s="1" t="str">
        <f t="shared" si="134"/>
        <v/>
      </c>
      <c r="N4337" s="1">
        <f>N(N4336)+IF(AND('💰 BÁO GIÁ'!$C$27&lt;&gt;"",OR(ISNUMBER(SEARCH('💰 BÁO GIÁ'!$C$27,$A4337)),ISNUMBER(SEARCH('💰 BÁO GIÁ'!$C$27,$B4337)))),1,0)</f>
        <v>0</v>
      </c>
      <c r="O4337" s="1" t="str">
        <f t="shared" si="135"/>
        <v/>
      </c>
    </row>
    <row r="4338" customHeight="1" spans="1:15">
      <c r="A4338" s="1" t="str">
        <f>IF('📋 MIỂNG TNC'!A314="","",'📋 MIỂNG TNC'!A314)</f>
        <v>HH20488</v>
      </c>
      <c r="B4338" s="1" t="str">
        <f>IF('📋 MIỂNG TNC'!A314="","",'📋 MIỂNG TNC'!Q314)</f>
        <v>Bạc miểng 4D30/4D31/4D32 Cos3 - TAIHO</v>
      </c>
      <c r="C4338" s="1" t="str">
        <f>IF('📋 MIỂNG TNC'!A314="","","Miểng")</f>
        <v>Miểng</v>
      </c>
      <c r="D4338" s="1" t="str">
        <f>IF('📋 MIỂNG TNC'!A314="","",'📋 MIỂNG TNC'!H314)</f>
        <v>Bộ</v>
      </c>
      <c r="E4338" s="13">
        <f>IF('📋 MIỂNG TNC'!A314="","",'📋 MIỂNG TNC'!I314)</f>
        <v>0</v>
      </c>
      <c r="F4338" s="13">
        <f>IF('📋 MIỂNG TNC'!A314="","",'📋 MIỂNG TNC'!J314)</f>
        <v>0</v>
      </c>
      <c r="G4338" s="13">
        <f>IF('📋 MIỂNG TNC'!A314="","",'📋 MIỂNG TNC'!K314)</f>
        <v>0</v>
      </c>
      <c r="H4338" s="1">
        <f>IF('📋 MIỂNG TNC'!A314="","",'📋 MIỂNG TNC'!L314)</f>
        <v>0</v>
      </c>
      <c r="I4338" s="1">
        <f>IF('📋 MIỂNG TNC'!A314="","",'📋 MIỂNG TNC'!M314)</f>
        <v>0</v>
      </c>
      <c r="J4338" s="1" t="str">
        <f>IF('📋 MIỂNG TNC'!A314="","",'📋 MIỂNG TNC'!D314)</f>
        <v>100</v>
      </c>
      <c r="L4338" s="1">
        <f>N(L4337)+IF(AND('🔎 TRA CỨU NHANH'!$C$2&lt;&gt;"",OR(ISNUMBER(SEARCH('🔎 TRA CỨU NHANH'!$C$2,$A4338)),ISNUMBER(SEARCH('🔎 TRA CỨU NHANH'!$C$2,$B4338)))),1,0)</f>
        <v>0</v>
      </c>
      <c r="M4338" s="1" t="str">
        <f t="shared" si="134"/>
        <v/>
      </c>
      <c r="N4338" s="1">
        <f>N(N4337)+IF(AND('💰 BÁO GIÁ'!$C$27&lt;&gt;"",OR(ISNUMBER(SEARCH('💰 BÁO GIÁ'!$C$27,$A4338)),ISNUMBER(SEARCH('💰 BÁO GIÁ'!$C$27,$B4338)))),1,0)</f>
        <v>0</v>
      </c>
      <c r="O4338" s="1" t="str">
        <f t="shared" si="135"/>
        <v/>
      </c>
    </row>
    <row r="4339" customHeight="1" spans="1:15">
      <c r="A4339" s="1" t="str">
        <f>IF('📋 MIỂNG TNC'!A315="","",'📋 MIỂNG TNC'!A315)</f>
        <v>HH070719</v>
      </c>
      <c r="B4339" s="1" t="str">
        <f>IF('📋 MIỂNG TNC'!A315="","",'📋 MIỂNG TNC'!Q315)</f>
        <v>Bạc miểng 6D31 Cos3 - TAIHO</v>
      </c>
      <c r="C4339" s="1" t="str">
        <f>IF('📋 MIỂNG TNC'!A315="","","Miểng")</f>
        <v>Miểng</v>
      </c>
      <c r="D4339" s="1" t="str">
        <f>IF('📋 MIỂNG TNC'!A315="","",'📋 MIỂNG TNC'!H315)</f>
        <v>Bộ</v>
      </c>
      <c r="E4339" s="13">
        <f>IF('📋 MIỂNG TNC'!A315="","",'📋 MIỂNG TNC'!I315)</f>
        <v>0</v>
      </c>
      <c r="F4339" s="13">
        <f>IF('📋 MIỂNG TNC'!A315="","",'📋 MIỂNG TNC'!J315)</f>
        <v>0</v>
      </c>
      <c r="G4339" s="13">
        <f>IF('📋 MIỂNG TNC'!A315="","",'📋 MIỂNG TNC'!K315)</f>
        <v>0</v>
      </c>
      <c r="H4339" s="1">
        <f>IF('📋 MIỂNG TNC'!A315="","",'📋 MIỂNG TNC'!L315)</f>
        <v>0</v>
      </c>
      <c r="I4339" s="1">
        <f>IF('📋 MIỂNG TNC'!A315="","",'📋 MIỂNG TNC'!M315)</f>
        <v>0</v>
      </c>
      <c r="J4339" s="1" t="str">
        <f>IF('📋 MIỂNG TNC'!A315="","",'📋 MIỂNG TNC'!D315)</f>
        <v>100</v>
      </c>
      <c r="L4339" s="1">
        <f>N(L4338)+IF(AND('🔎 TRA CỨU NHANH'!$C$2&lt;&gt;"",OR(ISNUMBER(SEARCH('🔎 TRA CỨU NHANH'!$C$2,$A4339)),ISNUMBER(SEARCH('🔎 TRA CỨU NHANH'!$C$2,$B4339)))),1,0)</f>
        <v>0</v>
      </c>
      <c r="M4339" s="1" t="str">
        <f t="shared" si="134"/>
        <v/>
      </c>
      <c r="N4339" s="1">
        <f>N(N4338)+IF(AND('💰 BÁO GIÁ'!$C$27&lt;&gt;"",OR(ISNUMBER(SEARCH('💰 BÁO GIÁ'!$C$27,$A4339)),ISNUMBER(SEARCH('💰 BÁO GIÁ'!$C$27,$B4339)))),1,0)</f>
        <v>0</v>
      </c>
      <c r="O4339" s="1" t="str">
        <f t="shared" si="135"/>
        <v/>
      </c>
    </row>
    <row r="4340" customHeight="1" spans="1:15">
      <c r="A4340" s="1" t="str">
        <f>IF('📋 MIỂNG TNC'!A316="","",'📋 MIỂNG TNC'!A316)</f>
        <v>HH0563</v>
      </c>
      <c r="B4340" s="1" t="str">
        <f>IF('📋 MIỂNG TNC'!A316="","",'📋 MIỂNG TNC'!Q316)</f>
        <v>Bạc miểng 4D30/4D31/4D32 Cos4 - TAIHO</v>
      </c>
      <c r="C4340" s="1" t="str">
        <f>IF('📋 MIỂNG TNC'!A316="","","Miểng")</f>
        <v>Miểng</v>
      </c>
      <c r="D4340" s="1" t="str">
        <f>IF('📋 MIỂNG TNC'!A316="","",'📋 MIỂNG TNC'!H316)</f>
        <v>Bộ</v>
      </c>
      <c r="E4340" s="13">
        <f>IF('📋 MIỂNG TNC'!A316="","",'📋 MIỂNG TNC'!I316)</f>
        <v>0</v>
      </c>
      <c r="F4340" s="13">
        <f>IF('📋 MIỂNG TNC'!A316="","",'📋 MIỂNG TNC'!J316)</f>
        <v>0</v>
      </c>
      <c r="G4340" s="13">
        <f>IF('📋 MIỂNG TNC'!A316="","",'📋 MIỂNG TNC'!K316)</f>
        <v>0</v>
      </c>
      <c r="H4340" s="1">
        <f>IF('📋 MIỂNG TNC'!A316="","",'📋 MIỂNG TNC'!L316)</f>
        <v>0</v>
      </c>
      <c r="I4340" s="1">
        <f>IF('📋 MIỂNG TNC'!A316="","",'📋 MIỂNG TNC'!M316)</f>
        <v>0</v>
      </c>
      <c r="J4340" s="1" t="str">
        <f>IF('📋 MIỂNG TNC'!A316="","",'📋 MIỂNG TNC'!D316)</f>
        <v>100</v>
      </c>
      <c r="L4340" s="1">
        <f>N(L4339)+IF(AND('🔎 TRA CỨU NHANH'!$C$2&lt;&gt;"",OR(ISNUMBER(SEARCH('🔎 TRA CỨU NHANH'!$C$2,$A4340)),ISNUMBER(SEARCH('🔎 TRA CỨU NHANH'!$C$2,$B4340)))),1,0)</f>
        <v>0</v>
      </c>
      <c r="M4340" s="1" t="str">
        <f t="shared" si="134"/>
        <v/>
      </c>
      <c r="N4340" s="1">
        <f>N(N4339)+IF(AND('💰 BÁO GIÁ'!$C$27&lt;&gt;"",OR(ISNUMBER(SEARCH('💰 BÁO GIÁ'!$C$27,$A4340)),ISNUMBER(SEARCH('💰 BÁO GIÁ'!$C$27,$B4340)))),1,0)</f>
        <v>0</v>
      </c>
      <c r="O4340" s="1" t="str">
        <f t="shared" si="135"/>
        <v/>
      </c>
    </row>
    <row r="4341" customHeight="1" spans="1:15">
      <c r="A4341" s="1" t="str">
        <f>IF('📋 MIỂNG TNC'!A317="","",'📋 MIỂNG TNC'!A317)</f>
        <v>HH074477</v>
      </c>
      <c r="B4341" s="1" t="str">
        <f>IF('📋 MIỂNG TNC'!A317="","",'📋 MIỂNG TNC'!Q317)</f>
        <v>Bạc miểng C6.4 - cos0 - FP</v>
      </c>
      <c r="C4341" s="1" t="str">
        <f>IF('📋 MIỂNG TNC'!A317="","","Miểng")</f>
        <v>Miểng</v>
      </c>
      <c r="D4341" s="1" t="str">
        <f>IF('📋 MIỂNG TNC'!A317="","",'📋 MIỂNG TNC'!H317)</f>
        <v>Bộ</v>
      </c>
      <c r="E4341" s="13">
        <f>IF('📋 MIỂNG TNC'!A317="","",'📋 MIỂNG TNC'!I317)</f>
        <v>0</v>
      </c>
      <c r="F4341" s="13">
        <f>IF('📋 MIỂNG TNC'!A317="","",'📋 MIỂNG TNC'!J317)</f>
        <v>0</v>
      </c>
      <c r="G4341" s="13">
        <f>IF('📋 MIỂNG TNC'!A317="","",'📋 MIỂNG TNC'!K317)</f>
        <v>0</v>
      </c>
      <c r="H4341" s="1">
        <f>IF('📋 MIỂNG TNC'!A317="","",'📋 MIỂNG TNC'!L317)</f>
        <v>0</v>
      </c>
      <c r="I4341" s="1">
        <f>IF('📋 MIỂNG TNC'!A317="","",'📋 MIỂNG TNC'!M317)</f>
        <v>0</v>
      </c>
      <c r="J4341" s="1" t="str">
        <f>IF('📋 MIỂNG TNC'!A317="","",'📋 MIỂNG TNC'!D317)</f>
        <v>102</v>
      </c>
      <c r="L4341" s="1">
        <f>N(L4340)+IF(AND('🔎 TRA CỨU NHANH'!$C$2&lt;&gt;"",OR(ISNUMBER(SEARCH('🔎 TRA CỨU NHANH'!$C$2,$A4341)),ISNUMBER(SEARCH('🔎 TRA CỨU NHANH'!$C$2,$B4341)))),1,0)</f>
        <v>0</v>
      </c>
      <c r="M4341" s="1" t="str">
        <f t="shared" si="134"/>
        <v/>
      </c>
      <c r="N4341" s="1">
        <f>N(N4340)+IF(AND('💰 BÁO GIÁ'!$C$27&lt;&gt;"",OR(ISNUMBER(SEARCH('💰 BÁO GIÁ'!$C$27,$A4341)),ISNUMBER(SEARCH('💰 BÁO GIÁ'!$C$27,$B4341)))),1,0)</f>
        <v>0</v>
      </c>
      <c r="O4341" s="1" t="str">
        <f t="shared" si="135"/>
        <v/>
      </c>
    </row>
    <row r="4342" customHeight="1" spans="1:15">
      <c r="A4342" s="1" t="str">
        <f>IF('📋 MIỂNG TNC'!A318="","",'📋 MIỂNG TNC'!A318)</f>
        <v>HH072049</v>
      </c>
      <c r="B4342" s="1" t="str">
        <f>IF('📋 MIỂNG TNC'!A318="","",'📋 MIỂNG TNC'!Q318)</f>
        <v>Bạc miểng S6KT Cos0 - NDC</v>
      </c>
      <c r="C4342" s="1" t="str">
        <f>IF('📋 MIỂNG TNC'!A318="","","Miểng")</f>
        <v>Miểng</v>
      </c>
      <c r="D4342" s="1" t="str">
        <f>IF('📋 MIỂNG TNC'!A318="","",'📋 MIỂNG TNC'!H318)</f>
        <v>Bộ</v>
      </c>
      <c r="E4342" s="13">
        <f>IF('📋 MIỂNG TNC'!A318="","",'📋 MIỂNG TNC'!I318)</f>
        <v>0</v>
      </c>
      <c r="F4342" s="13">
        <f>IF('📋 MIỂNG TNC'!A318="","",'📋 MIỂNG TNC'!J318)</f>
        <v>0</v>
      </c>
      <c r="G4342" s="13">
        <f>IF('📋 MIỂNG TNC'!A318="","",'📋 MIỂNG TNC'!K318)</f>
        <v>0</v>
      </c>
      <c r="H4342" s="1">
        <f>IF('📋 MIỂNG TNC'!A318="","",'📋 MIỂNG TNC'!L318)</f>
        <v>0</v>
      </c>
      <c r="I4342" s="1">
        <f>IF('📋 MIỂNG TNC'!A318="","",'📋 MIỂNG TNC'!M318)</f>
        <v>0</v>
      </c>
      <c r="J4342" s="1" t="str">
        <f>IF('📋 MIỂNG TNC'!A318="","",'📋 MIỂNG TNC'!D318)</f>
        <v>102</v>
      </c>
      <c r="L4342" s="1">
        <f>N(L4341)+IF(AND('🔎 TRA CỨU NHANH'!$C$2&lt;&gt;"",OR(ISNUMBER(SEARCH('🔎 TRA CỨU NHANH'!$C$2,$A4342)),ISNUMBER(SEARCH('🔎 TRA CỨU NHANH'!$C$2,$B4342)))),1,0)</f>
        <v>0</v>
      </c>
      <c r="M4342" s="1" t="str">
        <f t="shared" si="134"/>
        <v/>
      </c>
      <c r="N4342" s="1">
        <f>N(N4341)+IF(AND('💰 BÁO GIÁ'!$C$27&lt;&gt;"",OR(ISNUMBER(SEARCH('💰 BÁO GIÁ'!$C$27,$A4342)),ISNUMBER(SEARCH('💰 BÁO GIÁ'!$C$27,$B4342)))),1,0)</f>
        <v>0</v>
      </c>
      <c r="O4342" s="1" t="str">
        <f t="shared" si="135"/>
        <v/>
      </c>
    </row>
    <row r="4343" customHeight="1" spans="1:15">
      <c r="A4343" s="1" t="str">
        <f>IF('📋 MIỂNG TNC'!A319="","",'📋 MIỂNG TNC'!A319)</f>
        <v>HH074429</v>
      </c>
      <c r="B4343" s="1" t="str">
        <f>IF('📋 MIỂNG TNC'!A319="","",'📋 MIỂNG TNC'!Q319)</f>
        <v>Miểng Baze S6KT/S4KT (MP131H) Cos0 - Taiho</v>
      </c>
      <c r="C4343" s="1" t="str">
        <f>IF('📋 MIỂNG TNC'!A319="","","Miểng")</f>
        <v>Miểng</v>
      </c>
      <c r="D4343" s="1" t="str">
        <f>IF('📋 MIỂNG TNC'!A319="","",'📋 MIỂNG TNC'!H319)</f>
        <v>Cặp</v>
      </c>
      <c r="E4343" s="13">
        <f>IF('📋 MIỂNG TNC'!A319="","",'📋 MIỂNG TNC'!I319)</f>
        <v>0</v>
      </c>
      <c r="F4343" s="13">
        <f>IF('📋 MIỂNG TNC'!A319="","",'📋 MIỂNG TNC'!J319)</f>
        <v>0</v>
      </c>
      <c r="G4343" s="13">
        <f>IF('📋 MIỂNG TNC'!A319="","",'📋 MIỂNG TNC'!K319)</f>
        <v>0</v>
      </c>
      <c r="H4343" s="1">
        <f>IF('📋 MIỂNG TNC'!A319="","",'📋 MIỂNG TNC'!L319)</f>
        <v>0</v>
      </c>
      <c r="I4343" s="1">
        <f>IF('📋 MIỂNG TNC'!A319="","",'📋 MIỂNG TNC'!M319)</f>
        <v>0</v>
      </c>
      <c r="J4343" s="1" t="str">
        <f>IF('📋 MIỂNG TNC'!A319="","",'📋 MIỂNG TNC'!D319)</f>
        <v>102</v>
      </c>
      <c r="L4343" s="1">
        <f>N(L4342)+IF(AND('🔎 TRA CỨU NHANH'!$C$2&lt;&gt;"",OR(ISNUMBER(SEARCH('🔎 TRA CỨU NHANH'!$C$2,$A4343)),ISNUMBER(SEARCH('🔎 TRA CỨU NHANH'!$C$2,$B4343)))),1,0)</f>
        <v>0</v>
      </c>
      <c r="M4343" s="1" t="str">
        <f t="shared" si="134"/>
        <v/>
      </c>
      <c r="N4343" s="1">
        <f>N(N4342)+IF(AND('💰 BÁO GIÁ'!$C$27&lt;&gt;"",OR(ISNUMBER(SEARCH('💰 BÁO GIÁ'!$C$27,$A4343)),ISNUMBER(SEARCH('💰 BÁO GIÁ'!$C$27,$B4343)))),1,0)</f>
        <v>0</v>
      </c>
      <c r="O4343" s="1" t="str">
        <f t="shared" si="135"/>
        <v/>
      </c>
    </row>
    <row r="4344" customHeight="1" spans="1:15">
      <c r="A4344" s="1" t="str">
        <f>IF('📋 MIỂNG TNC'!A320="","",'📋 MIỂNG TNC'!A320)</f>
        <v>HH082276</v>
      </c>
      <c r="B4344" s="1" t="str">
        <f>IF('📋 MIỂNG TNC'!A320="","",'📋 MIỂNG TNC'!Q320)</f>
        <v>Miểng Baze S6KT/S4KT (MP6026K) Cos0 - DAIDO NHẬT</v>
      </c>
      <c r="C4344" s="1" t="str">
        <f>IF('📋 MIỂNG TNC'!A320="","","Miểng")</f>
        <v>Miểng</v>
      </c>
      <c r="D4344" s="1" t="str">
        <f>IF('📋 MIỂNG TNC'!A320="","",'📋 MIỂNG TNC'!H320)</f>
        <v>Cặp</v>
      </c>
      <c r="E4344" s="13">
        <f>IF('📋 MIỂNG TNC'!A320="","",'📋 MIỂNG TNC'!I320)</f>
        <v>0</v>
      </c>
      <c r="F4344" s="13">
        <f>IF('📋 MIỂNG TNC'!A320="","",'📋 MIỂNG TNC'!J320)</f>
        <v>0</v>
      </c>
      <c r="G4344" s="13">
        <f>IF('📋 MIỂNG TNC'!A320="","",'📋 MIỂNG TNC'!K320)</f>
        <v>0</v>
      </c>
      <c r="H4344" s="1">
        <f>IF('📋 MIỂNG TNC'!A320="","",'📋 MIỂNG TNC'!L320)</f>
        <v>0</v>
      </c>
      <c r="I4344" s="1">
        <f>IF('📋 MIỂNG TNC'!A320="","",'📋 MIỂNG TNC'!M320)</f>
        <v>0</v>
      </c>
      <c r="J4344" s="1" t="str">
        <f>IF('📋 MIỂNG TNC'!A320="","",'📋 MIỂNG TNC'!D320)</f>
        <v>102</v>
      </c>
      <c r="L4344" s="1">
        <f>N(L4343)+IF(AND('🔎 TRA CỨU NHANH'!$C$2&lt;&gt;"",OR(ISNUMBER(SEARCH('🔎 TRA CỨU NHANH'!$C$2,$A4344)),ISNUMBER(SEARCH('🔎 TRA CỨU NHANH'!$C$2,$B4344)))),1,0)</f>
        <v>0</v>
      </c>
      <c r="M4344" s="1" t="str">
        <f t="shared" si="134"/>
        <v/>
      </c>
      <c r="N4344" s="1">
        <f>N(N4343)+IF(AND('💰 BÁO GIÁ'!$C$27&lt;&gt;"",OR(ISNUMBER(SEARCH('💰 BÁO GIÁ'!$C$27,$A4344)),ISNUMBER(SEARCH('💰 BÁO GIÁ'!$C$27,$B4344)))),1,0)</f>
        <v>0</v>
      </c>
      <c r="O4344" s="1" t="str">
        <f t="shared" si="135"/>
        <v/>
      </c>
    </row>
    <row r="4345" customHeight="1" spans="1:15">
      <c r="A4345" s="1" t="str">
        <f>IF('📋 MIỂNG TNC'!A321="","",'📋 MIỂNG TNC'!A321)</f>
        <v>HH074432</v>
      </c>
      <c r="B4345" s="1" t="str">
        <f>IF('📋 MIỂNG TNC'!A321="","",'📋 MIỂNG TNC'!Q321)</f>
        <v>Miểng Dên S6KT/S4KT (RP131H) Cos0 - Taiho</v>
      </c>
      <c r="C4345" s="1" t="str">
        <f>IF('📋 MIỂNG TNC'!A321="","","Miểng")</f>
        <v>Miểng</v>
      </c>
      <c r="D4345" s="1" t="str">
        <f>IF('📋 MIỂNG TNC'!A321="","",'📋 MIỂNG TNC'!H321)</f>
        <v>Cặp</v>
      </c>
      <c r="E4345" s="13">
        <f>IF('📋 MIỂNG TNC'!A321="","",'📋 MIỂNG TNC'!I321)</f>
        <v>0</v>
      </c>
      <c r="F4345" s="13">
        <f>IF('📋 MIỂNG TNC'!A321="","",'📋 MIỂNG TNC'!J321)</f>
        <v>0</v>
      </c>
      <c r="G4345" s="13">
        <f>IF('📋 MIỂNG TNC'!A321="","",'📋 MIỂNG TNC'!K321)</f>
        <v>0</v>
      </c>
      <c r="H4345" s="1">
        <f>IF('📋 MIỂNG TNC'!A321="","",'📋 MIỂNG TNC'!L321)</f>
        <v>0</v>
      </c>
      <c r="I4345" s="1">
        <f>IF('📋 MIỂNG TNC'!A321="","",'📋 MIỂNG TNC'!M321)</f>
        <v>0</v>
      </c>
      <c r="J4345" s="1" t="str">
        <f>IF('📋 MIỂNG TNC'!A321="","",'📋 MIỂNG TNC'!D321)</f>
        <v>102</v>
      </c>
      <c r="L4345" s="1">
        <f>N(L4344)+IF(AND('🔎 TRA CỨU NHANH'!$C$2&lt;&gt;"",OR(ISNUMBER(SEARCH('🔎 TRA CỨU NHANH'!$C$2,$A4345)),ISNUMBER(SEARCH('🔎 TRA CỨU NHANH'!$C$2,$B4345)))),1,0)</f>
        <v>0</v>
      </c>
      <c r="M4345" s="1" t="str">
        <f t="shared" si="134"/>
        <v/>
      </c>
      <c r="N4345" s="1">
        <f>N(N4344)+IF(AND('💰 BÁO GIÁ'!$C$27&lt;&gt;"",OR(ISNUMBER(SEARCH('💰 BÁO GIÁ'!$C$27,$A4345)),ISNUMBER(SEARCH('💰 BÁO GIÁ'!$C$27,$B4345)))),1,0)</f>
        <v>0</v>
      </c>
      <c r="O4345" s="1" t="str">
        <f t="shared" si="135"/>
        <v/>
      </c>
    </row>
    <row r="4346" customHeight="1" spans="1:15">
      <c r="A4346" s="1" t="str">
        <f>IF('📋 MIỂNG TNC'!A322="","",'📋 MIỂNG TNC'!A322)</f>
        <v>HH082279</v>
      </c>
      <c r="B4346" s="1" t="str">
        <f>IF('📋 MIỂNG TNC'!A322="","",'📋 MIỂNG TNC'!Q322)</f>
        <v>Miểng Dên S6KT/S4KT (RP6026K) Cos0 - DAIDO NHẬT</v>
      </c>
      <c r="C4346" s="1" t="str">
        <f>IF('📋 MIỂNG TNC'!A322="","","Miểng")</f>
        <v>Miểng</v>
      </c>
      <c r="D4346" s="1" t="str">
        <f>IF('📋 MIỂNG TNC'!A322="","",'📋 MIỂNG TNC'!H322)</f>
        <v>Cặp</v>
      </c>
      <c r="E4346" s="13">
        <f>IF('📋 MIỂNG TNC'!A322="","",'📋 MIỂNG TNC'!I322)</f>
        <v>0</v>
      </c>
      <c r="F4346" s="13">
        <f>IF('📋 MIỂNG TNC'!A322="","",'📋 MIỂNG TNC'!J322)</f>
        <v>0</v>
      </c>
      <c r="G4346" s="13">
        <f>IF('📋 MIỂNG TNC'!A322="","",'📋 MIỂNG TNC'!K322)</f>
        <v>0</v>
      </c>
      <c r="H4346" s="1">
        <f>IF('📋 MIỂNG TNC'!A322="","",'📋 MIỂNG TNC'!L322)</f>
        <v>0</v>
      </c>
      <c r="I4346" s="1">
        <f>IF('📋 MIỂNG TNC'!A322="","",'📋 MIỂNG TNC'!M322)</f>
        <v>0</v>
      </c>
      <c r="J4346" s="1" t="str">
        <f>IF('📋 MIỂNG TNC'!A322="","",'📋 MIỂNG TNC'!D322)</f>
        <v>102</v>
      </c>
      <c r="L4346" s="1">
        <f>N(L4345)+IF(AND('🔎 TRA CỨU NHANH'!$C$2&lt;&gt;"",OR(ISNUMBER(SEARCH('🔎 TRA CỨU NHANH'!$C$2,$A4346)),ISNUMBER(SEARCH('🔎 TRA CỨU NHANH'!$C$2,$B4346)))),1,0)</f>
        <v>0</v>
      </c>
      <c r="M4346" s="1" t="str">
        <f t="shared" si="134"/>
        <v/>
      </c>
      <c r="N4346" s="1">
        <f>N(N4345)+IF(AND('💰 BÁO GIÁ'!$C$27&lt;&gt;"",OR(ISNUMBER(SEARCH('💰 BÁO GIÁ'!$C$27,$A4346)),ISNUMBER(SEARCH('💰 BÁO GIÁ'!$C$27,$B4346)))),1,0)</f>
        <v>0</v>
      </c>
      <c r="O4346" s="1" t="str">
        <f t="shared" si="135"/>
        <v/>
      </c>
    </row>
    <row r="4347" customHeight="1" spans="1:15">
      <c r="A4347" s="1" t="str">
        <f>IF('📋 MIỂNG TNC'!A323="","",'📋 MIỂNG TNC'!A323)</f>
        <v>HH080249</v>
      </c>
      <c r="B4347" s="1" t="str">
        <f>IF('📋 MIỂNG TNC'!A323="","",'📋 MIỂNG TNC'!Q323)</f>
        <v>Bạc miểng C6.4 - cos1 - FP</v>
      </c>
      <c r="C4347" s="1" t="str">
        <f>IF('📋 MIỂNG TNC'!A323="","","Miểng")</f>
        <v>Miểng</v>
      </c>
      <c r="D4347" s="1" t="str">
        <f>IF('📋 MIỂNG TNC'!A323="","",'📋 MIỂNG TNC'!H323)</f>
        <v>Bộ</v>
      </c>
      <c r="E4347" s="13">
        <f>IF('📋 MIỂNG TNC'!A323="","",'📋 MIỂNG TNC'!I323)</f>
        <v>0</v>
      </c>
      <c r="F4347" s="13">
        <f>IF('📋 MIỂNG TNC'!A323="","",'📋 MIỂNG TNC'!J323)</f>
        <v>0</v>
      </c>
      <c r="G4347" s="13">
        <f>IF('📋 MIỂNG TNC'!A323="","",'📋 MIỂNG TNC'!K323)</f>
        <v>0</v>
      </c>
      <c r="H4347" s="1">
        <f>IF('📋 MIỂNG TNC'!A323="","",'📋 MIỂNG TNC'!L323)</f>
        <v>0</v>
      </c>
      <c r="I4347" s="1">
        <f>IF('📋 MIỂNG TNC'!A323="","",'📋 MIỂNG TNC'!M323)</f>
        <v>0</v>
      </c>
      <c r="J4347" s="1" t="str">
        <f>IF('📋 MIỂNG TNC'!A323="","",'📋 MIỂNG TNC'!D323)</f>
        <v>102</v>
      </c>
      <c r="L4347" s="1">
        <f>N(L4346)+IF(AND('🔎 TRA CỨU NHANH'!$C$2&lt;&gt;"",OR(ISNUMBER(SEARCH('🔎 TRA CỨU NHANH'!$C$2,$A4347)),ISNUMBER(SEARCH('🔎 TRA CỨU NHANH'!$C$2,$B4347)))),1,0)</f>
        <v>0</v>
      </c>
      <c r="M4347" s="1" t="str">
        <f t="shared" si="134"/>
        <v/>
      </c>
      <c r="N4347" s="1">
        <f>N(N4346)+IF(AND('💰 BÁO GIÁ'!$C$27&lt;&gt;"",OR(ISNUMBER(SEARCH('💰 BÁO GIÁ'!$C$27,$A4347)),ISNUMBER(SEARCH('💰 BÁO GIÁ'!$C$27,$B4347)))),1,0)</f>
        <v>0</v>
      </c>
      <c r="O4347" s="1" t="str">
        <f t="shared" si="135"/>
        <v/>
      </c>
    </row>
    <row r="4348" customHeight="1" spans="1:15">
      <c r="A4348" s="1" t="str">
        <f>IF('📋 MIỂNG TNC'!A324="","",'📋 MIỂNG TNC'!A324)</f>
        <v>HH074430</v>
      </c>
      <c r="B4348" s="1" t="str">
        <f>IF('📋 MIỂNG TNC'!A324="","",'📋 MIỂNG TNC'!Q324)</f>
        <v>Miểng Baze S6KT/S4KT (MP131H) Cos1 - Taiho</v>
      </c>
      <c r="C4348" s="1" t="str">
        <f>IF('📋 MIỂNG TNC'!A324="","","Miểng")</f>
        <v>Miểng</v>
      </c>
      <c r="D4348" s="1" t="str">
        <f>IF('📋 MIỂNG TNC'!A324="","",'📋 MIỂNG TNC'!H324)</f>
        <v>Cặp</v>
      </c>
      <c r="E4348" s="13">
        <f>IF('📋 MIỂNG TNC'!A324="","",'📋 MIỂNG TNC'!I324)</f>
        <v>0</v>
      </c>
      <c r="F4348" s="13">
        <f>IF('📋 MIỂNG TNC'!A324="","",'📋 MIỂNG TNC'!J324)</f>
        <v>0</v>
      </c>
      <c r="G4348" s="13">
        <f>IF('📋 MIỂNG TNC'!A324="","",'📋 MIỂNG TNC'!K324)</f>
        <v>0</v>
      </c>
      <c r="H4348" s="1">
        <f>IF('📋 MIỂNG TNC'!A324="","",'📋 MIỂNG TNC'!L324)</f>
        <v>0</v>
      </c>
      <c r="I4348" s="1">
        <f>IF('📋 MIỂNG TNC'!A324="","",'📋 MIỂNG TNC'!M324)</f>
        <v>0</v>
      </c>
      <c r="J4348" s="1" t="str">
        <f>IF('📋 MIỂNG TNC'!A324="","",'📋 MIỂNG TNC'!D324)</f>
        <v>102</v>
      </c>
      <c r="L4348" s="1">
        <f>N(L4347)+IF(AND('🔎 TRA CỨU NHANH'!$C$2&lt;&gt;"",OR(ISNUMBER(SEARCH('🔎 TRA CỨU NHANH'!$C$2,$A4348)),ISNUMBER(SEARCH('🔎 TRA CỨU NHANH'!$C$2,$B4348)))),1,0)</f>
        <v>0</v>
      </c>
      <c r="M4348" s="1" t="str">
        <f t="shared" si="134"/>
        <v/>
      </c>
      <c r="N4348" s="1">
        <f>N(N4347)+IF(AND('💰 BÁO GIÁ'!$C$27&lt;&gt;"",OR(ISNUMBER(SEARCH('💰 BÁO GIÁ'!$C$27,$A4348)),ISNUMBER(SEARCH('💰 BÁO GIÁ'!$C$27,$B4348)))),1,0)</f>
        <v>0</v>
      </c>
      <c r="O4348" s="1" t="str">
        <f t="shared" si="135"/>
        <v/>
      </c>
    </row>
    <row r="4349" customHeight="1" spans="1:15">
      <c r="A4349" s="1" t="str">
        <f>IF('📋 MIỂNG TNC'!A325="","",'📋 MIỂNG TNC'!A325)</f>
        <v>HH082277</v>
      </c>
      <c r="B4349" s="1" t="str">
        <f>IF('📋 MIỂNG TNC'!A325="","",'📋 MIỂNG TNC'!Q325)</f>
        <v>Miểng Baze S6KT/S4KT (MP6026K) Cos1 - DAIDO NHẬT</v>
      </c>
      <c r="C4349" s="1" t="str">
        <f>IF('📋 MIỂNG TNC'!A325="","","Miểng")</f>
        <v>Miểng</v>
      </c>
      <c r="D4349" s="1" t="str">
        <f>IF('📋 MIỂNG TNC'!A325="","",'📋 MIỂNG TNC'!H325)</f>
        <v>Cặp</v>
      </c>
      <c r="E4349" s="13">
        <f>IF('📋 MIỂNG TNC'!A325="","",'📋 MIỂNG TNC'!I325)</f>
        <v>0</v>
      </c>
      <c r="F4349" s="13">
        <f>IF('📋 MIỂNG TNC'!A325="","",'📋 MIỂNG TNC'!J325)</f>
        <v>0</v>
      </c>
      <c r="G4349" s="13">
        <f>IF('📋 MIỂNG TNC'!A325="","",'📋 MIỂNG TNC'!K325)</f>
        <v>0</v>
      </c>
      <c r="H4349" s="1">
        <f>IF('📋 MIỂNG TNC'!A325="","",'📋 MIỂNG TNC'!L325)</f>
        <v>0</v>
      </c>
      <c r="I4349" s="1">
        <f>IF('📋 MIỂNG TNC'!A325="","",'📋 MIỂNG TNC'!M325)</f>
        <v>0</v>
      </c>
      <c r="J4349" s="1" t="str">
        <f>IF('📋 MIỂNG TNC'!A325="","",'📋 MIỂNG TNC'!D325)</f>
        <v>102</v>
      </c>
      <c r="L4349" s="1">
        <f>N(L4348)+IF(AND('🔎 TRA CỨU NHANH'!$C$2&lt;&gt;"",OR(ISNUMBER(SEARCH('🔎 TRA CỨU NHANH'!$C$2,$A4349)),ISNUMBER(SEARCH('🔎 TRA CỨU NHANH'!$C$2,$B4349)))),1,0)</f>
        <v>0</v>
      </c>
      <c r="M4349" s="1" t="str">
        <f t="shared" si="134"/>
        <v/>
      </c>
      <c r="N4349" s="1">
        <f>N(N4348)+IF(AND('💰 BÁO GIÁ'!$C$27&lt;&gt;"",OR(ISNUMBER(SEARCH('💰 BÁO GIÁ'!$C$27,$A4349)),ISNUMBER(SEARCH('💰 BÁO GIÁ'!$C$27,$B4349)))),1,0)</f>
        <v>0</v>
      </c>
      <c r="O4349" s="1" t="str">
        <f t="shared" si="135"/>
        <v/>
      </c>
    </row>
    <row r="4350" customHeight="1" spans="1:15">
      <c r="A4350" s="1" t="str">
        <f>IF('📋 MIỂNG TNC'!A326="","",'📋 MIỂNG TNC'!A326)</f>
        <v>HH074433</v>
      </c>
      <c r="B4350" s="1" t="str">
        <f>IF('📋 MIỂNG TNC'!A326="","",'📋 MIỂNG TNC'!Q326)</f>
        <v>Miểng Dên S6KT/S4KT (RP131H) Cos1 - Taiho</v>
      </c>
      <c r="C4350" s="1" t="str">
        <f>IF('📋 MIỂNG TNC'!A326="","","Miểng")</f>
        <v>Miểng</v>
      </c>
      <c r="D4350" s="1" t="str">
        <f>IF('📋 MIỂNG TNC'!A326="","",'📋 MIỂNG TNC'!H326)</f>
        <v>Cặp</v>
      </c>
      <c r="E4350" s="13">
        <f>IF('📋 MIỂNG TNC'!A326="","",'📋 MIỂNG TNC'!I326)</f>
        <v>0</v>
      </c>
      <c r="F4350" s="13">
        <f>IF('📋 MIỂNG TNC'!A326="","",'📋 MIỂNG TNC'!J326)</f>
        <v>0</v>
      </c>
      <c r="G4350" s="13">
        <f>IF('📋 MIỂNG TNC'!A326="","",'📋 MIỂNG TNC'!K326)</f>
        <v>0</v>
      </c>
      <c r="H4350" s="1">
        <f>IF('📋 MIỂNG TNC'!A326="","",'📋 MIỂNG TNC'!L326)</f>
        <v>0</v>
      </c>
      <c r="I4350" s="1">
        <f>IF('📋 MIỂNG TNC'!A326="","",'📋 MIỂNG TNC'!M326)</f>
        <v>0</v>
      </c>
      <c r="J4350" s="1" t="str">
        <f>IF('📋 MIỂNG TNC'!A326="","",'📋 MIỂNG TNC'!D326)</f>
        <v>102</v>
      </c>
      <c r="L4350" s="1">
        <f>N(L4349)+IF(AND('🔎 TRA CỨU NHANH'!$C$2&lt;&gt;"",OR(ISNUMBER(SEARCH('🔎 TRA CỨU NHANH'!$C$2,$A4350)),ISNUMBER(SEARCH('🔎 TRA CỨU NHANH'!$C$2,$B4350)))),1,0)</f>
        <v>0</v>
      </c>
      <c r="M4350" s="1" t="str">
        <f t="shared" si="134"/>
        <v/>
      </c>
      <c r="N4350" s="1">
        <f>N(N4349)+IF(AND('💰 BÁO GIÁ'!$C$27&lt;&gt;"",OR(ISNUMBER(SEARCH('💰 BÁO GIÁ'!$C$27,$A4350)),ISNUMBER(SEARCH('💰 BÁO GIÁ'!$C$27,$B4350)))),1,0)</f>
        <v>0</v>
      </c>
      <c r="O4350" s="1" t="str">
        <f t="shared" si="135"/>
        <v/>
      </c>
    </row>
    <row r="4351" customHeight="1" spans="1:15">
      <c r="A4351" s="1" t="str">
        <f>IF('📋 MIỂNG TNC'!A327="","",'📋 MIỂNG TNC'!A327)</f>
        <v>HH082280</v>
      </c>
      <c r="B4351" s="1" t="str">
        <f>IF('📋 MIỂNG TNC'!A327="","",'📋 MIỂNG TNC'!Q327)</f>
        <v>Miểng Dên S6KT/S4KT (RP6026K) Cos1 - DAIDO NHẬT</v>
      </c>
      <c r="C4351" s="1" t="str">
        <f>IF('📋 MIỂNG TNC'!A327="","","Miểng")</f>
        <v>Miểng</v>
      </c>
      <c r="D4351" s="1" t="str">
        <f>IF('📋 MIỂNG TNC'!A327="","",'📋 MIỂNG TNC'!H327)</f>
        <v>Cặp</v>
      </c>
      <c r="E4351" s="13">
        <f>IF('📋 MIỂNG TNC'!A327="","",'📋 MIỂNG TNC'!I327)</f>
        <v>0</v>
      </c>
      <c r="F4351" s="13">
        <f>IF('📋 MIỂNG TNC'!A327="","",'📋 MIỂNG TNC'!J327)</f>
        <v>0</v>
      </c>
      <c r="G4351" s="13">
        <f>IF('📋 MIỂNG TNC'!A327="","",'📋 MIỂNG TNC'!K327)</f>
        <v>0</v>
      </c>
      <c r="H4351" s="1">
        <f>IF('📋 MIỂNG TNC'!A327="","",'📋 MIỂNG TNC'!L327)</f>
        <v>0</v>
      </c>
      <c r="I4351" s="1">
        <f>IF('📋 MIỂNG TNC'!A327="","",'📋 MIỂNG TNC'!M327)</f>
        <v>0</v>
      </c>
      <c r="J4351" s="1" t="str">
        <f>IF('📋 MIỂNG TNC'!A327="","",'📋 MIỂNG TNC'!D327)</f>
        <v>102</v>
      </c>
      <c r="L4351" s="1">
        <f>N(L4350)+IF(AND('🔎 TRA CỨU NHANH'!$C$2&lt;&gt;"",OR(ISNUMBER(SEARCH('🔎 TRA CỨU NHANH'!$C$2,$A4351)),ISNUMBER(SEARCH('🔎 TRA CỨU NHANH'!$C$2,$B4351)))),1,0)</f>
        <v>0</v>
      </c>
      <c r="M4351" s="1" t="str">
        <f t="shared" si="134"/>
        <v/>
      </c>
      <c r="N4351" s="1">
        <f>N(N4350)+IF(AND('💰 BÁO GIÁ'!$C$27&lt;&gt;"",OR(ISNUMBER(SEARCH('💰 BÁO GIÁ'!$C$27,$A4351)),ISNUMBER(SEARCH('💰 BÁO GIÁ'!$C$27,$B4351)))),1,0)</f>
        <v>0</v>
      </c>
      <c r="O4351" s="1" t="str">
        <f t="shared" si="135"/>
        <v/>
      </c>
    </row>
    <row r="4352" customHeight="1" spans="1:15">
      <c r="A4352" s="1" t="str">
        <f>IF('📋 MIỂNG TNC'!A328="","",'📋 MIỂNG TNC'!A328)</f>
        <v>HH080250</v>
      </c>
      <c r="B4352" s="1" t="str">
        <f>IF('📋 MIỂNG TNC'!A328="","",'📋 MIỂNG TNC'!Q328)</f>
        <v>Bạc miểng C6.4 - cos2 - FP</v>
      </c>
      <c r="C4352" s="1" t="str">
        <f>IF('📋 MIỂNG TNC'!A328="","","Miểng")</f>
        <v>Miểng</v>
      </c>
      <c r="D4352" s="1" t="str">
        <f>IF('📋 MIỂNG TNC'!A328="","",'📋 MIỂNG TNC'!H328)</f>
        <v>Bộ</v>
      </c>
      <c r="E4352" s="13">
        <f>IF('📋 MIỂNG TNC'!A328="","",'📋 MIỂNG TNC'!I328)</f>
        <v>0</v>
      </c>
      <c r="F4352" s="13">
        <f>IF('📋 MIỂNG TNC'!A328="","",'📋 MIỂNG TNC'!J328)</f>
        <v>0</v>
      </c>
      <c r="G4352" s="13">
        <f>IF('📋 MIỂNG TNC'!A328="","",'📋 MIỂNG TNC'!K328)</f>
        <v>0</v>
      </c>
      <c r="H4352" s="1">
        <f>IF('📋 MIỂNG TNC'!A328="","",'📋 MIỂNG TNC'!L328)</f>
        <v>0</v>
      </c>
      <c r="I4352" s="1">
        <f>IF('📋 MIỂNG TNC'!A328="","",'📋 MIỂNG TNC'!M328)</f>
        <v>0</v>
      </c>
      <c r="J4352" s="1" t="str">
        <f>IF('📋 MIỂNG TNC'!A328="","",'📋 MIỂNG TNC'!D328)</f>
        <v>102</v>
      </c>
      <c r="L4352" s="1">
        <f>N(L4351)+IF(AND('🔎 TRA CỨU NHANH'!$C$2&lt;&gt;"",OR(ISNUMBER(SEARCH('🔎 TRA CỨU NHANH'!$C$2,$A4352)),ISNUMBER(SEARCH('🔎 TRA CỨU NHANH'!$C$2,$B4352)))),1,0)</f>
        <v>0</v>
      </c>
      <c r="M4352" s="1" t="str">
        <f t="shared" si="134"/>
        <v/>
      </c>
      <c r="N4352" s="1">
        <f>N(N4351)+IF(AND('💰 BÁO GIÁ'!$C$27&lt;&gt;"",OR(ISNUMBER(SEARCH('💰 BÁO GIÁ'!$C$27,$A4352)),ISNUMBER(SEARCH('💰 BÁO GIÁ'!$C$27,$B4352)))),1,0)</f>
        <v>0</v>
      </c>
      <c r="O4352" s="1" t="str">
        <f t="shared" si="135"/>
        <v/>
      </c>
    </row>
    <row r="4353" customHeight="1" spans="1:15">
      <c r="A4353" s="1" t="str">
        <f>IF('📋 MIỂNG TNC'!A329="","",'📋 MIỂNG TNC'!A329)</f>
        <v>HH074431</v>
      </c>
      <c r="B4353" s="1" t="str">
        <f>IF('📋 MIỂNG TNC'!A329="","",'📋 MIỂNG TNC'!Q329)</f>
        <v>Miểng Baze S6KT/S4KT (MP131H) Cos2 - Taiho</v>
      </c>
      <c r="C4353" s="1" t="str">
        <f>IF('📋 MIỂNG TNC'!A329="","","Miểng")</f>
        <v>Miểng</v>
      </c>
      <c r="D4353" s="1" t="str">
        <f>IF('📋 MIỂNG TNC'!A329="","",'📋 MIỂNG TNC'!H329)</f>
        <v>Cặp</v>
      </c>
      <c r="E4353" s="13">
        <f>IF('📋 MIỂNG TNC'!A329="","",'📋 MIỂNG TNC'!I329)</f>
        <v>0</v>
      </c>
      <c r="F4353" s="13">
        <f>IF('📋 MIỂNG TNC'!A329="","",'📋 MIỂNG TNC'!J329)</f>
        <v>0</v>
      </c>
      <c r="G4353" s="13">
        <f>IF('📋 MIỂNG TNC'!A329="","",'📋 MIỂNG TNC'!K329)</f>
        <v>0</v>
      </c>
      <c r="H4353" s="1">
        <f>IF('📋 MIỂNG TNC'!A329="","",'📋 MIỂNG TNC'!L329)</f>
        <v>0</v>
      </c>
      <c r="I4353" s="1">
        <f>IF('📋 MIỂNG TNC'!A329="","",'📋 MIỂNG TNC'!M329)</f>
        <v>0</v>
      </c>
      <c r="J4353" s="1" t="str">
        <f>IF('📋 MIỂNG TNC'!A329="","",'📋 MIỂNG TNC'!D329)</f>
        <v>102</v>
      </c>
      <c r="L4353" s="1">
        <f>N(L4352)+IF(AND('🔎 TRA CỨU NHANH'!$C$2&lt;&gt;"",OR(ISNUMBER(SEARCH('🔎 TRA CỨU NHANH'!$C$2,$A4353)),ISNUMBER(SEARCH('🔎 TRA CỨU NHANH'!$C$2,$B4353)))),1,0)</f>
        <v>0</v>
      </c>
      <c r="M4353" s="1" t="str">
        <f t="shared" si="134"/>
        <v/>
      </c>
      <c r="N4353" s="1">
        <f>N(N4352)+IF(AND('💰 BÁO GIÁ'!$C$27&lt;&gt;"",OR(ISNUMBER(SEARCH('💰 BÁO GIÁ'!$C$27,$A4353)),ISNUMBER(SEARCH('💰 BÁO GIÁ'!$C$27,$B4353)))),1,0)</f>
        <v>0</v>
      </c>
      <c r="O4353" s="1" t="str">
        <f t="shared" si="135"/>
        <v/>
      </c>
    </row>
    <row r="4354" customHeight="1" spans="1:15">
      <c r="A4354" s="1" t="str">
        <f>IF('📋 MIỂNG TNC'!A330="","",'📋 MIỂNG TNC'!A330)</f>
        <v>HH082278</v>
      </c>
      <c r="B4354" s="1" t="str">
        <f>IF('📋 MIỂNG TNC'!A330="","",'📋 MIỂNG TNC'!Q330)</f>
        <v>Miểng Baze S6KT/S4KT (MP6026K) Cos2 - DAIDO NHẬT</v>
      </c>
      <c r="C4354" s="1" t="str">
        <f>IF('📋 MIỂNG TNC'!A330="","","Miểng")</f>
        <v>Miểng</v>
      </c>
      <c r="D4354" s="1" t="str">
        <f>IF('📋 MIỂNG TNC'!A330="","",'📋 MIỂNG TNC'!H330)</f>
        <v>Cặp</v>
      </c>
      <c r="E4354" s="13">
        <f>IF('📋 MIỂNG TNC'!A330="","",'📋 MIỂNG TNC'!I330)</f>
        <v>0</v>
      </c>
      <c r="F4354" s="13">
        <f>IF('📋 MIỂNG TNC'!A330="","",'📋 MIỂNG TNC'!J330)</f>
        <v>0</v>
      </c>
      <c r="G4354" s="13">
        <f>IF('📋 MIỂNG TNC'!A330="","",'📋 MIỂNG TNC'!K330)</f>
        <v>0</v>
      </c>
      <c r="H4354" s="1">
        <f>IF('📋 MIỂNG TNC'!A330="","",'📋 MIỂNG TNC'!L330)</f>
        <v>0</v>
      </c>
      <c r="I4354" s="1">
        <f>IF('📋 MIỂNG TNC'!A330="","",'📋 MIỂNG TNC'!M330)</f>
        <v>0</v>
      </c>
      <c r="J4354" s="1" t="str">
        <f>IF('📋 MIỂNG TNC'!A330="","",'📋 MIỂNG TNC'!D330)</f>
        <v>102</v>
      </c>
      <c r="L4354" s="1">
        <f>N(L4353)+IF(AND('🔎 TRA CỨU NHANH'!$C$2&lt;&gt;"",OR(ISNUMBER(SEARCH('🔎 TRA CỨU NHANH'!$C$2,$A4354)),ISNUMBER(SEARCH('🔎 TRA CỨU NHANH'!$C$2,$B4354)))),1,0)</f>
        <v>0</v>
      </c>
      <c r="M4354" s="1" t="str">
        <f t="shared" ref="M4354:M4417" si="136">IF(L4354&gt;N(L4353),L4354,"")</f>
        <v/>
      </c>
      <c r="N4354" s="1">
        <f>N(N4353)+IF(AND('💰 BÁO GIÁ'!$C$27&lt;&gt;"",OR(ISNUMBER(SEARCH('💰 BÁO GIÁ'!$C$27,$A4354)),ISNUMBER(SEARCH('💰 BÁO GIÁ'!$C$27,$B4354)))),1,0)</f>
        <v>0</v>
      </c>
      <c r="O4354" s="1" t="str">
        <f t="shared" ref="O4354:O4417" si="137">IF(N4354&gt;N(N4353),N4354,"")</f>
        <v/>
      </c>
    </row>
    <row r="4355" customHeight="1" spans="1:15">
      <c r="A4355" s="1" t="str">
        <f>IF('📋 MIỂNG TNC'!A331="","",'📋 MIỂNG TNC'!A331)</f>
        <v>HH074434</v>
      </c>
      <c r="B4355" s="1" t="str">
        <f>IF('📋 MIỂNG TNC'!A331="","",'📋 MIỂNG TNC'!Q331)</f>
        <v>Miểng Dên S6KT/S4KT (RP131H) Cos2 - Taiho</v>
      </c>
      <c r="C4355" s="1" t="str">
        <f>IF('📋 MIỂNG TNC'!A331="","","Miểng")</f>
        <v>Miểng</v>
      </c>
      <c r="D4355" s="1" t="str">
        <f>IF('📋 MIỂNG TNC'!A331="","",'📋 MIỂNG TNC'!H331)</f>
        <v>Cặp</v>
      </c>
      <c r="E4355" s="13">
        <f>IF('📋 MIỂNG TNC'!A331="","",'📋 MIỂNG TNC'!I331)</f>
        <v>0</v>
      </c>
      <c r="F4355" s="13">
        <f>IF('📋 MIỂNG TNC'!A331="","",'📋 MIỂNG TNC'!J331)</f>
        <v>0</v>
      </c>
      <c r="G4355" s="13">
        <f>IF('📋 MIỂNG TNC'!A331="","",'📋 MIỂNG TNC'!K331)</f>
        <v>0</v>
      </c>
      <c r="H4355" s="1">
        <f>IF('📋 MIỂNG TNC'!A331="","",'📋 MIỂNG TNC'!L331)</f>
        <v>0</v>
      </c>
      <c r="I4355" s="1">
        <f>IF('📋 MIỂNG TNC'!A331="","",'📋 MIỂNG TNC'!M331)</f>
        <v>0</v>
      </c>
      <c r="J4355" s="1" t="str">
        <f>IF('📋 MIỂNG TNC'!A331="","",'📋 MIỂNG TNC'!D331)</f>
        <v>102</v>
      </c>
      <c r="L4355" s="1">
        <f>N(L4354)+IF(AND('🔎 TRA CỨU NHANH'!$C$2&lt;&gt;"",OR(ISNUMBER(SEARCH('🔎 TRA CỨU NHANH'!$C$2,$A4355)),ISNUMBER(SEARCH('🔎 TRA CỨU NHANH'!$C$2,$B4355)))),1,0)</f>
        <v>0</v>
      </c>
      <c r="M4355" s="1" t="str">
        <f t="shared" si="136"/>
        <v/>
      </c>
      <c r="N4355" s="1">
        <f>N(N4354)+IF(AND('💰 BÁO GIÁ'!$C$27&lt;&gt;"",OR(ISNUMBER(SEARCH('💰 BÁO GIÁ'!$C$27,$A4355)),ISNUMBER(SEARCH('💰 BÁO GIÁ'!$C$27,$B4355)))),1,0)</f>
        <v>0</v>
      </c>
      <c r="O4355" s="1" t="str">
        <f t="shared" si="137"/>
        <v/>
      </c>
    </row>
    <row r="4356" customHeight="1" spans="1:15">
      <c r="A4356" s="1" t="str">
        <f>IF('📋 MIỂNG TNC'!A332="","",'📋 MIỂNG TNC'!A332)</f>
        <v>HH082281</v>
      </c>
      <c r="B4356" s="1" t="str">
        <f>IF('📋 MIỂNG TNC'!A332="","",'📋 MIỂNG TNC'!Q332)</f>
        <v>Miểng Dên S6KT/S4KT (RP6026K) Cos2 - DAIDO NHẬT</v>
      </c>
      <c r="C4356" s="1" t="str">
        <f>IF('📋 MIỂNG TNC'!A332="","","Miểng")</f>
        <v>Miểng</v>
      </c>
      <c r="D4356" s="1" t="str">
        <f>IF('📋 MIỂNG TNC'!A332="","",'📋 MIỂNG TNC'!H332)</f>
        <v>Cặp</v>
      </c>
      <c r="E4356" s="13">
        <f>IF('📋 MIỂNG TNC'!A332="","",'📋 MIỂNG TNC'!I332)</f>
        <v>0</v>
      </c>
      <c r="F4356" s="13">
        <f>IF('📋 MIỂNG TNC'!A332="","",'📋 MIỂNG TNC'!J332)</f>
        <v>0</v>
      </c>
      <c r="G4356" s="13">
        <f>IF('📋 MIỂNG TNC'!A332="","",'📋 MIỂNG TNC'!K332)</f>
        <v>0</v>
      </c>
      <c r="H4356" s="1">
        <f>IF('📋 MIỂNG TNC'!A332="","",'📋 MIỂNG TNC'!L332)</f>
        <v>0</v>
      </c>
      <c r="I4356" s="1">
        <f>IF('📋 MIỂNG TNC'!A332="","",'📋 MIỂNG TNC'!M332)</f>
        <v>0</v>
      </c>
      <c r="J4356" s="1" t="str">
        <f>IF('📋 MIỂNG TNC'!A332="","",'📋 MIỂNG TNC'!D332)</f>
        <v>102</v>
      </c>
      <c r="L4356" s="1">
        <f>N(L4355)+IF(AND('🔎 TRA CỨU NHANH'!$C$2&lt;&gt;"",OR(ISNUMBER(SEARCH('🔎 TRA CỨU NHANH'!$C$2,$A4356)),ISNUMBER(SEARCH('🔎 TRA CỨU NHANH'!$C$2,$B4356)))),1,0)</f>
        <v>0</v>
      </c>
      <c r="M4356" s="1" t="str">
        <f t="shared" si="136"/>
        <v/>
      </c>
      <c r="N4356" s="1">
        <f>N(N4355)+IF(AND('💰 BÁO GIÁ'!$C$27&lt;&gt;"",OR(ISNUMBER(SEARCH('💰 BÁO GIÁ'!$C$27,$A4356)),ISNUMBER(SEARCH('💰 BÁO GIÁ'!$C$27,$B4356)))),1,0)</f>
        <v>0</v>
      </c>
      <c r="O4356" s="1" t="str">
        <f t="shared" si="137"/>
        <v/>
      </c>
    </row>
    <row r="4357" customHeight="1" spans="1:15">
      <c r="A4357" s="1" t="str">
        <f>IF('📋 MIỂNG TNC'!A333="","",'📋 MIỂNG TNC'!A333)</f>
        <v>HH20521</v>
      </c>
      <c r="B4357" s="1" t="str">
        <f>IF('📋 MIỂNG TNC'!A333="","",'📋 MIỂNG TNC'!Q333)</f>
        <v>Bạc miểng S6KT Cos3 - NDC</v>
      </c>
      <c r="C4357" s="1" t="str">
        <f>IF('📋 MIỂNG TNC'!A333="","","Miểng")</f>
        <v>Miểng</v>
      </c>
      <c r="D4357" s="1" t="str">
        <f>IF('📋 MIỂNG TNC'!A333="","",'📋 MIỂNG TNC'!H333)</f>
        <v>Bộ</v>
      </c>
      <c r="E4357" s="13">
        <f>IF('📋 MIỂNG TNC'!A333="","",'📋 MIỂNG TNC'!I333)</f>
        <v>0</v>
      </c>
      <c r="F4357" s="13">
        <f>IF('📋 MIỂNG TNC'!A333="","",'📋 MIỂNG TNC'!J333)</f>
        <v>0</v>
      </c>
      <c r="G4357" s="13">
        <f>IF('📋 MIỂNG TNC'!A333="","",'📋 MIỂNG TNC'!K333)</f>
        <v>0</v>
      </c>
      <c r="H4357" s="1">
        <f>IF('📋 MIỂNG TNC'!A333="","",'📋 MIỂNG TNC'!L333)</f>
        <v>0</v>
      </c>
      <c r="I4357" s="1">
        <f>IF('📋 MIỂNG TNC'!A333="","",'📋 MIỂNG TNC'!M333)</f>
        <v>0</v>
      </c>
      <c r="J4357" s="1" t="str">
        <f>IF('📋 MIỂNG TNC'!A333="","",'📋 MIỂNG TNC'!D333)</f>
        <v>102</v>
      </c>
      <c r="L4357" s="1">
        <f>N(L4356)+IF(AND('🔎 TRA CỨU NHANH'!$C$2&lt;&gt;"",OR(ISNUMBER(SEARCH('🔎 TRA CỨU NHANH'!$C$2,$A4357)),ISNUMBER(SEARCH('🔎 TRA CỨU NHANH'!$C$2,$B4357)))),1,0)</f>
        <v>0</v>
      </c>
      <c r="M4357" s="1" t="str">
        <f t="shared" si="136"/>
        <v/>
      </c>
      <c r="N4357" s="1">
        <f>N(N4356)+IF(AND('💰 BÁO GIÁ'!$C$27&lt;&gt;"",OR(ISNUMBER(SEARCH('💰 BÁO GIÁ'!$C$27,$A4357)),ISNUMBER(SEARCH('💰 BÁO GIÁ'!$C$27,$B4357)))),1,0)</f>
        <v>0</v>
      </c>
      <c r="O4357" s="1" t="str">
        <f t="shared" si="137"/>
        <v/>
      </c>
    </row>
    <row r="4358" customHeight="1" spans="1:15">
      <c r="A4358" s="1" t="str">
        <f>IF('📋 MIỂNG TNC'!A334="","",'📋 MIỂNG TNC'!A334)</f>
        <v>HH071405</v>
      </c>
      <c r="B4358" s="1" t="str">
        <f>IF('📋 MIỂNG TNC'!A334="","",'📋 MIỂNG TNC'!Q334)</f>
        <v>Bạc miểng S6KT Cos3 - Taiho</v>
      </c>
      <c r="C4358" s="1" t="str">
        <f>IF('📋 MIỂNG TNC'!A334="","","Miểng")</f>
        <v>Miểng</v>
      </c>
      <c r="D4358" s="1" t="str">
        <f>IF('📋 MIỂNG TNC'!A334="","",'📋 MIỂNG TNC'!H334)</f>
        <v>Bộ</v>
      </c>
      <c r="E4358" s="13">
        <f>IF('📋 MIỂNG TNC'!A334="","",'📋 MIỂNG TNC'!I334)</f>
        <v>0</v>
      </c>
      <c r="F4358" s="13">
        <f>IF('📋 MIỂNG TNC'!A334="","",'📋 MIỂNG TNC'!J334)</f>
        <v>0</v>
      </c>
      <c r="G4358" s="13">
        <f>IF('📋 MIỂNG TNC'!A334="","",'📋 MIỂNG TNC'!K334)</f>
        <v>0</v>
      </c>
      <c r="H4358" s="1">
        <f>IF('📋 MIỂNG TNC'!A334="","",'📋 MIỂNG TNC'!L334)</f>
        <v>0</v>
      </c>
      <c r="I4358" s="1">
        <f>IF('📋 MIỂNG TNC'!A334="","",'📋 MIỂNG TNC'!M334)</f>
        <v>0</v>
      </c>
      <c r="J4358" s="1" t="str">
        <f>IF('📋 MIỂNG TNC'!A334="","",'📋 MIỂNG TNC'!D334)</f>
        <v>102</v>
      </c>
      <c r="L4358" s="1">
        <f>N(L4357)+IF(AND('🔎 TRA CỨU NHANH'!$C$2&lt;&gt;"",OR(ISNUMBER(SEARCH('🔎 TRA CỨU NHANH'!$C$2,$A4358)),ISNUMBER(SEARCH('🔎 TRA CỨU NHANH'!$C$2,$B4358)))),1,0)</f>
        <v>0</v>
      </c>
      <c r="M4358" s="1" t="str">
        <f t="shared" si="136"/>
        <v/>
      </c>
      <c r="N4358" s="1">
        <f>N(N4357)+IF(AND('💰 BÁO GIÁ'!$C$27&lt;&gt;"",OR(ISNUMBER(SEARCH('💰 BÁO GIÁ'!$C$27,$A4358)),ISNUMBER(SEARCH('💰 BÁO GIÁ'!$C$27,$B4358)))),1,0)</f>
        <v>0</v>
      </c>
      <c r="O4358" s="1" t="str">
        <f t="shared" si="137"/>
        <v/>
      </c>
    </row>
    <row r="4359" customHeight="1" spans="1:15">
      <c r="A4359" s="1" t="str">
        <f>IF('📋 MIỂNG TNC'!A335="","",'📋 MIỂNG TNC'!A335)</f>
        <v>HH076584</v>
      </c>
      <c r="B4359" s="1" t="str">
        <f>IF('📋 MIỂNG TNC'!A335="","",'📋 MIỂNG TNC'!Q335)</f>
        <v>Miểng baze 4D30/4D31/4D32/4D34 Cos0 - CS IVECO</v>
      </c>
      <c r="C4359" s="1" t="str">
        <f>IF('📋 MIỂNG TNC'!A335="","","Miểng")</f>
        <v>Miểng</v>
      </c>
      <c r="D4359" s="1" t="str">
        <f>IF('📋 MIỂNG TNC'!A335="","",'📋 MIỂNG TNC'!H335)</f>
        <v>Bộ</v>
      </c>
      <c r="E4359" s="13">
        <f>IF('📋 MIỂNG TNC'!A335="","",'📋 MIỂNG TNC'!I335)</f>
        <v>0</v>
      </c>
      <c r="F4359" s="13">
        <f>IF('📋 MIỂNG TNC'!A335="","",'📋 MIỂNG TNC'!J335)</f>
        <v>0</v>
      </c>
      <c r="G4359" s="13">
        <f>IF('📋 MIỂNG TNC'!A335="","",'📋 MIỂNG TNC'!K335)</f>
        <v>0</v>
      </c>
      <c r="H4359" s="1">
        <f>IF('📋 MIỂNG TNC'!A335="","",'📋 MIỂNG TNC'!L335)</f>
        <v>0</v>
      </c>
      <c r="I4359" s="1">
        <f>IF('📋 MIỂNG TNC'!A335="","",'📋 MIỂNG TNC'!M335)</f>
        <v>0</v>
      </c>
      <c r="J4359" s="1" t="str">
        <f>IF('📋 MIỂNG TNC'!A335="","",'📋 MIỂNG TNC'!D335)</f>
        <v>104</v>
      </c>
      <c r="L4359" s="1">
        <f>N(L4358)+IF(AND('🔎 TRA CỨU NHANH'!$C$2&lt;&gt;"",OR(ISNUMBER(SEARCH('🔎 TRA CỨU NHANH'!$C$2,$A4359)),ISNUMBER(SEARCH('🔎 TRA CỨU NHANH'!$C$2,$B4359)))),1,0)</f>
        <v>0</v>
      </c>
      <c r="M4359" s="1" t="str">
        <f t="shared" si="136"/>
        <v/>
      </c>
      <c r="N4359" s="1">
        <f>N(N4358)+IF(AND('💰 BÁO GIÁ'!$C$27&lt;&gt;"",OR(ISNUMBER(SEARCH('💰 BÁO GIÁ'!$C$27,$A4359)),ISNUMBER(SEARCH('💰 BÁO GIÁ'!$C$27,$B4359)))),1,0)</f>
        <v>0</v>
      </c>
      <c r="O4359" s="1" t="str">
        <f t="shared" si="137"/>
        <v/>
      </c>
    </row>
    <row r="4360" customHeight="1" spans="1:15">
      <c r="A4360" s="1" t="str">
        <f>IF('📋 MIỂNG TNC'!A336="","",'📋 MIỂNG TNC'!A336)</f>
        <v>HH082282</v>
      </c>
      <c r="B4360" s="1" t="str">
        <f>IF('📋 MIỂNG TNC'!A336="","",'📋 MIỂNG TNC'!Q336)</f>
        <v>Bạc miểng MITSU 4D34 (M6029K + R6032K) Cos0 - DAIDO NHẬT</v>
      </c>
      <c r="C4360" s="1" t="str">
        <f>IF('📋 MIỂNG TNC'!A336="","","Miểng")</f>
        <v>Miểng</v>
      </c>
      <c r="D4360" s="1" t="str">
        <f>IF('📋 MIỂNG TNC'!A336="","",'📋 MIỂNG TNC'!H336)</f>
        <v>Bộ</v>
      </c>
      <c r="E4360" s="13">
        <f>IF('📋 MIỂNG TNC'!A336="","",'📋 MIỂNG TNC'!I336)</f>
        <v>0</v>
      </c>
      <c r="F4360" s="13">
        <f>IF('📋 MIỂNG TNC'!A336="","",'📋 MIỂNG TNC'!J336)</f>
        <v>0</v>
      </c>
      <c r="G4360" s="13">
        <f>IF('📋 MIỂNG TNC'!A336="","",'📋 MIỂNG TNC'!K336)</f>
        <v>0</v>
      </c>
      <c r="H4360" s="1">
        <f>IF('📋 MIỂNG TNC'!A336="","",'📋 MIỂNG TNC'!L336)</f>
        <v>0</v>
      </c>
      <c r="I4360" s="1">
        <f>IF('📋 MIỂNG TNC'!A336="","",'📋 MIỂNG TNC'!M336)</f>
        <v>0</v>
      </c>
      <c r="J4360" s="1" t="str">
        <f>IF('📋 MIỂNG TNC'!A336="","",'📋 MIỂNG TNC'!D336)</f>
        <v>104</v>
      </c>
      <c r="L4360" s="1">
        <f>N(L4359)+IF(AND('🔎 TRA CỨU NHANH'!$C$2&lt;&gt;"",OR(ISNUMBER(SEARCH('🔎 TRA CỨU NHANH'!$C$2,$A4360)),ISNUMBER(SEARCH('🔎 TRA CỨU NHANH'!$C$2,$B4360)))),1,0)</f>
        <v>0</v>
      </c>
      <c r="M4360" s="1" t="str">
        <f t="shared" si="136"/>
        <v/>
      </c>
      <c r="N4360" s="1">
        <f>N(N4359)+IF(AND('💰 BÁO GIÁ'!$C$27&lt;&gt;"",OR(ISNUMBER(SEARCH('💰 BÁO GIÁ'!$C$27,$A4360)),ISNUMBER(SEARCH('💰 BÁO GIÁ'!$C$27,$B4360)))),1,0)</f>
        <v>0</v>
      </c>
      <c r="O4360" s="1" t="str">
        <f t="shared" si="137"/>
        <v/>
      </c>
    </row>
    <row r="4361" customHeight="1" spans="1:15">
      <c r="A4361" s="1" t="str">
        <f>IF('📋 MIỂNG TNC'!A337="","",'📋 MIỂNG TNC'!A337)</f>
        <v>HH075927</v>
      </c>
      <c r="B4361" s="1" t="str">
        <f>IF('📋 MIỂNG TNC'!A337="","",'📋 MIỂNG TNC'!Q337)</f>
        <v>Miểng baze 6D31/6D34 Cos0 - MAHLE ME999711</v>
      </c>
      <c r="C4361" s="1" t="str">
        <f>IF('📋 MIỂNG TNC'!A337="","","Miểng")</f>
        <v>Miểng</v>
      </c>
      <c r="D4361" s="1" t="str">
        <f>IF('📋 MIỂNG TNC'!A337="","",'📋 MIỂNG TNC'!H337)</f>
        <v>Bộ</v>
      </c>
      <c r="E4361" s="13">
        <f>IF('📋 MIỂNG TNC'!A337="","",'📋 MIỂNG TNC'!I337)</f>
        <v>0</v>
      </c>
      <c r="F4361" s="13">
        <f>IF('📋 MIỂNG TNC'!A337="","",'📋 MIỂNG TNC'!J337)</f>
        <v>0</v>
      </c>
      <c r="G4361" s="13">
        <f>IF('📋 MIỂNG TNC'!A337="","",'📋 MIỂNG TNC'!K337)</f>
        <v>0</v>
      </c>
      <c r="H4361" s="1">
        <f>IF('📋 MIỂNG TNC'!A337="","",'📋 MIỂNG TNC'!L337)</f>
        <v>0</v>
      </c>
      <c r="I4361" s="1">
        <f>IF('📋 MIỂNG TNC'!A337="","",'📋 MIỂNG TNC'!M337)</f>
        <v>0</v>
      </c>
      <c r="J4361" s="1" t="str">
        <f>IF('📋 MIỂNG TNC'!A337="","",'📋 MIỂNG TNC'!D337)</f>
        <v>104</v>
      </c>
      <c r="L4361" s="1">
        <f>N(L4360)+IF(AND('🔎 TRA CỨU NHANH'!$C$2&lt;&gt;"",OR(ISNUMBER(SEARCH('🔎 TRA CỨU NHANH'!$C$2,$A4361)),ISNUMBER(SEARCH('🔎 TRA CỨU NHANH'!$C$2,$B4361)))),1,0)</f>
        <v>0</v>
      </c>
      <c r="M4361" s="1" t="str">
        <f t="shared" si="136"/>
        <v/>
      </c>
      <c r="N4361" s="1">
        <f>N(N4360)+IF(AND('💰 BÁO GIÁ'!$C$27&lt;&gt;"",OR(ISNUMBER(SEARCH('💰 BÁO GIÁ'!$C$27,$A4361)),ISNUMBER(SEARCH('💰 BÁO GIÁ'!$C$27,$B4361)))),1,0)</f>
        <v>0</v>
      </c>
      <c r="O4361" s="1" t="str">
        <f t="shared" si="137"/>
        <v/>
      </c>
    </row>
    <row r="4362" customHeight="1" spans="1:15">
      <c r="A4362" s="1" t="str">
        <f>IF('📋 MIỂNG TNC'!A338="","",'📋 MIỂNG TNC'!A338)</f>
        <v>HH00467</v>
      </c>
      <c r="B4362" s="1" t="str">
        <f>IF('📋 MIỂNG TNC'!A338="","",'📋 MIỂNG TNC'!Q338)</f>
        <v>Bạc miểng 6D34 Cos0 - TAIHO</v>
      </c>
      <c r="C4362" s="1" t="str">
        <f>IF('📋 MIỂNG TNC'!A338="","","Miểng")</f>
        <v>Miểng</v>
      </c>
      <c r="D4362" s="1" t="str">
        <f>IF('📋 MIỂNG TNC'!A338="","",'📋 MIỂNG TNC'!H338)</f>
        <v>Bộ</v>
      </c>
      <c r="E4362" s="13">
        <f>IF('📋 MIỂNG TNC'!A338="","",'📋 MIỂNG TNC'!I338)</f>
        <v>0</v>
      </c>
      <c r="F4362" s="13">
        <f>IF('📋 MIỂNG TNC'!A338="","",'📋 MIỂNG TNC'!J338)</f>
        <v>0</v>
      </c>
      <c r="G4362" s="13">
        <f>IF('📋 MIỂNG TNC'!A338="","",'📋 MIỂNG TNC'!K338)</f>
        <v>0</v>
      </c>
      <c r="H4362" s="1">
        <f>IF('📋 MIỂNG TNC'!A338="","",'📋 MIỂNG TNC'!L338)</f>
        <v>0</v>
      </c>
      <c r="I4362" s="1">
        <f>IF('📋 MIỂNG TNC'!A338="","",'📋 MIỂNG TNC'!M338)</f>
        <v>0</v>
      </c>
      <c r="J4362" s="1" t="str">
        <f>IF('📋 MIỂNG TNC'!A338="","",'📋 MIỂNG TNC'!D338)</f>
        <v>104</v>
      </c>
      <c r="L4362" s="1">
        <f>N(L4361)+IF(AND('🔎 TRA CỨU NHANH'!$C$2&lt;&gt;"",OR(ISNUMBER(SEARCH('🔎 TRA CỨU NHANH'!$C$2,$A4362)),ISNUMBER(SEARCH('🔎 TRA CỨU NHANH'!$C$2,$B4362)))),1,0)</f>
        <v>0</v>
      </c>
      <c r="M4362" s="1" t="str">
        <f t="shared" si="136"/>
        <v/>
      </c>
      <c r="N4362" s="1">
        <f>N(N4361)+IF(AND('💰 BÁO GIÁ'!$C$27&lt;&gt;"",OR(ISNUMBER(SEARCH('💰 BÁO GIÁ'!$C$27,$A4362)),ISNUMBER(SEARCH('💰 BÁO GIÁ'!$C$27,$B4362)))),1,0)</f>
        <v>0</v>
      </c>
      <c r="O4362" s="1" t="str">
        <f t="shared" si="137"/>
        <v/>
      </c>
    </row>
    <row r="4363" customHeight="1" spans="1:15">
      <c r="A4363" s="1" t="str">
        <f>IF('📋 MIỂNG TNC'!A339="","",'📋 MIỂNG TNC'!A339)</f>
        <v>HH082285</v>
      </c>
      <c r="B4363" s="1" t="str">
        <f>IF('📋 MIỂNG TNC'!A339="","",'📋 MIỂNG TNC'!Q339)</f>
        <v>Bạc miểng MITSU 6D34 Cos0 (M6331K + R6334K) - DAIDO NHẬT</v>
      </c>
      <c r="C4363" s="1" t="str">
        <f>IF('📋 MIỂNG TNC'!A339="","","Miểng")</f>
        <v>Miểng</v>
      </c>
      <c r="D4363" s="1" t="str">
        <f>IF('📋 MIỂNG TNC'!A339="","",'📋 MIỂNG TNC'!H339)</f>
        <v>Bộ</v>
      </c>
      <c r="E4363" s="13">
        <f>IF('📋 MIỂNG TNC'!A339="","",'📋 MIỂNG TNC'!I339)</f>
        <v>0</v>
      </c>
      <c r="F4363" s="13">
        <f>IF('📋 MIỂNG TNC'!A339="","",'📋 MIỂNG TNC'!J339)</f>
        <v>0</v>
      </c>
      <c r="G4363" s="13">
        <f>IF('📋 MIỂNG TNC'!A339="","",'📋 MIỂNG TNC'!K339)</f>
        <v>0</v>
      </c>
      <c r="H4363" s="1">
        <f>IF('📋 MIỂNG TNC'!A339="","",'📋 MIỂNG TNC'!L339)</f>
        <v>0</v>
      </c>
      <c r="I4363" s="1">
        <f>IF('📋 MIỂNG TNC'!A339="","",'📋 MIỂNG TNC'!M339)</f>
        <v>0</v>
      </c>
      <c r="J4363" s="1" t="str">
        <f>IF('📋 MIỂNG TNC'!A339="","",'📋 MIỂNG TNC'!D339)</f>
        <v>104</v>
      </c>
      <c r="L4363" s="1">
        <f>N(L4362)+IF(AND('🔎 TRA CỨU NHANH'!$C$2&lt;&gt;"",OR(ISNUMBER(SEARCH('🔎 TRA CỨU NHANH'!$C$2,$A4363)),ISNUMBER(SEARCH('🔎 TRA CỨU NHANH'!$C$2,$B4363)))),1,0)</f>
        <v>0</v>
      </c>
      <c r="M4363" s="1" t="str">
        <f t="shared" si="136"/>
        <v/>
      </c>
      <c r="N4363" s="1">
        <f>N(N4362)+IF(AND('💰 BÁO GIÁ'!$C$27&lt;&gt;"",OR(ISNUMBER(SEARCH('💰 BÁO GIÁ'!$C$27,$A4363)),ISNUMBER(SEARCH('💰 BÁO GIÁ'!$C$27,$B4363)))),1,0)</f>
        <v>0</v>
      </c>
      <c r="O4363" s="1" t="str">
        <f t="shared" si="137"/>
        <v/>
      </c>
    </row>
    <row r="4364" customHeight="1" spans="1:15">
      <c r="A4364" s="1" t="str">
        <f>IF('📋 MIỂNG TNC'!A340="","",'📋 MIỂNG TNC'!A340)</f>
        <v>HH082283</v>
      </c>
      <c r="B4364" s="1" t="str">
        <f>IF('📋 MIỂNG TNC'!A340="","",'📋 MIỂNG TNC'!Q340)</f>
        <v>Bạc miểng 4D34 (M6029K + R6032K) Cos1 - DAIDO NHẬT</v>
      </c>
      <c r="C4364" s="1" t="str">
        <f>IF('📋 MIỂNG TNC'!A340="","","Miểng")</f>
        <v>Miểng</v>
      </c>
      <c r="D4364" s="1" t="str">
        <f>IF('📋 MIỂNG TNC'!A340="","",'📋 MIỂNG TNC'!H340)</f>
        <v>Bộ</v>
      </c>
      <c r="E4364" s="13">
        <f>IF('📋 MIỂNG TNC'!A340="","",'📋 MIỂNG TNC'!I340)</f>
        <v>0</v>
      </c>
      <c r="F4364" s="13">
        <f>IF('📋 MIỂNG TNC'!A340="","",'📋 MIỂNG TNC'!J340)</f>
        <v>0</v>
      </c>
      <c r="G4364" s="13">
        <f>IF('📋 MIỂNG TNC'!A340="","",'📋 MIỂNG TNC'!K340)</f>
        <v>0</v>
      </c>
      <c r="H4364" s="1">
        <f>IF('📋 MIỂNG TNC'!A340="","",'📋 MIỂNG TNC'!L340)</f>
        <v>0</v>
      </c>
      <c r="I4364" s="1">
        <f>IF('📋 MIỂNG TNC'!A340="","",'📋 MIỂNG TNC'!M340)</f>
        <v>0</v>
      </c>
      <c r="J4364" s="1" t="str">
        <f>IF('📋 MIỂNG TNC'!A340="","",'📋 MIỂNG TNC'!D340)</f>
        <v>104</v>
      </c>
      <c r="L4364" s="1">
        <f>N(L4363)+IF(AND('🔎 TRA CỨU NHANH'!$C$2&lt;&gt;"",OR(ISNUMBER(SEARCH('🔎 TRA CỨU NHANH'!$C$2,$A4364)),ISNUMBER(SEARCH('🔎 TRA CỨU NHANH'!$C$2,$B4364)))),1,0)</f>
        <v>0</v>
      </c>
      <c r="M4364" s="1" t="str">
        <f t="shared" si="136"/>
        <v/>
      </c>
      <c r="N4364" s="1">
        <f>N(N4363)+IF(AND('💰 BÁO GIÁ'!$C$27&lt;&gt;"",OR(ISNUMBER(SEARCH('💰 BÁO GIÁ'!$C$27,$A4364)),ISNUMBER(SEARCH('💰 BÁO GIÁ'!$C$27,$B4364)))),1,0)</f>
        <v>0</v>
      </c>
      <c r="O4364" s="1" t="str">
        <f t="shared" si="137"/>
        <v/>
      </c>
    </row>
    <row r="4365" customHeight="1" spans="1:15">
      <c r="A4365" s="1" t="str">
        <f>IF('📋 MIỂNG TNC'!A341="","",'📋 MIỂNG TNC'!A341)</f>
        <v>HH076420</v>
      </c>
      <c r="B4365" s="1" t="str">
        <f>IF('📋 MIỂNG TNC'!A341="","",'📋 MIỂNG TNC'!Q341)</f>
        <v>Miểng dên 4D34 (R122H) Cos1 - TAIHO</v>
      </c>
      <c r="C4365" s="1" t="str">
        <f>IF('📋 MIỂNG TNC'!A341="","","Miểng")</f>
        <v>Miểng</v>
      </c>
      <c r="D4365" s="1" t="str">
        <f>IF('📋 MIỂNG TNC'!A341="","",'📋 MIỂNG TNC'!H341)</f>
        <v>Bộ</v>
      </c>
      <c r="E4365" s="13">
        <f>IF('📋 MIỂNG TNC'!A341="","",'📋 MIỂNG TNC'!I341)</f>
        <v>0</v>
      </c>
      <c r="F4365" s="13">
        <f>IF('📋 MIỂNG TNC'!A341="","",'📋 MIỂNG TNC'!J341)</f>
        <v>0</v>
      </c>
      <c r="G4365" s="13">
        <f>IF('📋 MIỂNG TNC'!A341="","",'📋 MIỂNG TNC'!K341)</f>
        <v>0</v>
      </c>
      <c r="H4365" s="1">
        <f>IF('📋 MIỂNG TNC'!A341="","",'📋 MIỂNG TNC'!L341)</f>
        <v>0</v>
      </c>
      <c r="I4365" s="1">
        <f>IF('📋 MIỂNG TNC'!A341="","",'📋 MIỂNG TNC'!M341)</f>
        <v>0</v>
      </c>
      <c r="J4365" s="1" t="str">
        <f>IF('📋 MIỂNG TNC'!A341="","",'📋 MIỂNG TNC'!D341)</f>
        <v>104</v>
      </c>
      <c r="L4365" s="1">
        <f>N(L4364)+IF(AND('🔎 TRA CỨU NHANH'!$C$2&lt;&gt;"",OR(ISNUMBER(SEARCH('🔎 TRA CỨU NHANH'!$C$2,$A4365)),ISNUMBER(SEARCH('🔎 TRA CỨU NHANH'!$C$2,$B4365)))),1,0)</f>
        <v>0</v>
      </c>
      <c r="M4365" s="1" t="str">
        <f t="shared" si="136"/>
        <v/>
      </c>
      <c r="N4365" s="1">
        <f>N(N4364)+IF(AND('💰 BÁO GIÁ'!$C$27&lt;&gt;"",OR(ISNUMBER(SEARCH('💰 BÁO GIÁ'!$C$27,$A4365)),ISNUMBER(SEARCH('💰 BÁO GIÁ'!$C$27,$B4365)))),1,0)</f>
        <v>0</v>
      </c>
      <c r="O4365" s="1" t="str">
        <f t="shared" si="137"/>
        <v/>
      </c>
    </row>
    <row r="4366" customHeight="1" spans="1:15">
      <c r="A4366" s="1" t="str">
        <f>IF('📋 MIỂNG TNC'!A342="","",'📋 MIỂNG TNC'!A342)</f>
        <v>HH074803</v>
      </c>
      <c r="B4366" s="1" t="str">
        <f>IF('📋 MIỂNG TNC'!A342="","",'📋 MIỂNG TNC'!Q342)</f>
        <v>Bạc miểng 6D34 Cos1 (M6331K + R6334K) - DAIDO NHẬT</v>
      </c>
      <c r="C4366" s="1" t="str">
        <f>IF('📋 MIỂNG TNC'!A342="","","Miểng")</f>
        <v>Miểng</v>
      </c>
      <c r="D4366" s="1" t="str">
        <f>IF('📋 MIỂNG TNC'!A342="","",'📋 MIỂNG TNC'!H342)</f>
        <v>Bộ</v>
      </c>
      <c r="E4366" s="13">
        <f>IF('📋 MIỂNG TNC'!A342="","",'📋 MIỂNG TNC'!I342)</f>
        <v>0</v>
      </c>
      <c r="F4366" s="13">
        <f>IF('📋 MIỂNG TNC'!A342="","",'📋 MIỂNG TNC'!J342)</f>
        <v>0</v>
      </c>
      <c r="G4366" s="13">
        <f>IF('📋 MIỂNG TNC'!A342="","",'📋 MIỂNG TNC'!K342)</f>
        <v>0</v>
      </c>
      <c r="H4366" s="1">
        <f>IF('📋 MIỂNG TNC'!A342="","",'📋 MIỂNG TNC'!L342)</f>
        <v>0</v>
      </c>
      <c r="I4366" s="1">
        <f>IF('📋 MIỂNG TNC'!A342="","",'📋 MIỂNG TNC'!M342)</f>
        <v>0</v>
      </c>
      <c r="J4366" s="1" t="str">
        <f>IF('📋 MIỂNG TNC'!A342="","",'📋 MIỂNG TNC'!D342)</f>
        <v>104</v>
      </c>
      <c r="L4366" s="1">
        <f>N(L4365)+IF(AND('🔎 TRA CỨU NHANH'!$C$2&lt;&gt;"",OR(ISNUMBER(SEARCH('🔎 TRA CỨU NHANH'!$C$2,$A4366)),ISNUMBER(SEARCH('🔎 TRA CỨU NHANH'!$C$2,$B4366)))),1,0)</f>
        <v>0</v>
      </c>
      <c r="M4366" s="1" t="str">
        <f t="shared" si="136"/>
        <v/>
      </c>
      <c r="N4366" s="1">
        <f>N(N4365)+IF(AND('💰 BÁO GIÁ'!$C$27&lt;&gt;"",OR(ISNUMBER(SEARCH('💰 BÁO GIÁ'!$C$27,$A4366)),ISNUMBER(SEARCH('💰 BÁO GIÁ'!$C$27,$B4366)))),1,0)</f>
        <v>0</v>
      </c>
      <c r="O4366" s="1" t="str">
        <f t="shared" si="137"/>
        <v/>
      </c>
    </row>
    <row r="4367" customHeight="1" spans="1:15">
      <c r="A4367" s="1" t="str">
        <f>IF('📋 MIỂNG TNC'!A343="","",'📋 MIỂNG TNC'!A343)</f>
        <v>HH076418</v>
      </c>
      <c r="B4367" s="1" t="str">
        <f>IF('📋 MIỂNG TNC'!A343="","",'📋 MIỂNG TNC'!Q343)</f>
        <v>Miểng baze 4D30/4D31/4D32/4D34 (M121H) Cos2 - TAIHO</v>
      </c>
      <c r="C4367" s="1" t="str">
        <f>IF('📋 MIỂNG TNC'!A343="","","Miểng")</f>
        <v>Miểng</v>
      </c>
      <c r="D4367" s="1" t="str">
        <f>IF('📋 MIỂNG TNC'!A343="","",'📋 MIỂNG TNC'!H343)</f>
        <v>Bộ</v>
      </c>
      <c r="E4367" s="13">
        <f>IF('📋 MIỂNG TNC'!A343="","",'📋 MIỂNG TNC'!I343)</f>
        <v>0</v>
      </c>
      <c r="F4367" s="13">
        <f>IF('📋 MIỂNG TNC'!A343="","",'📋 MIỂNG TNC'!J343)</f>
        <v>0</v>
      </c>
      <c r="G4367" s="13">
        <f>IF('📋 MIỂNG TNC'!A343="","",'📋 MIỂNG TNC'!K343)</f>
        <v>0</v>
      </c>
      <c r="H4367" s="1">
        <f>IF('📋 MIỂNG TNC'!A343="","",'📋 MIỂNG TNC'!L343)</f>
        <v>0</v>
      </c>
      <c r="I4367" s="1">
        <f>IF('📋 MIỂNG TNC'!A343="","",'📋 MIỂNG TNC'!M343)</f>
        <v>0</v>
      </c>
      <c r="J4367" s="1" t="str">
        <f>IF('📋 MIỂNG TNC'!A343="","",'📋 MIỂNG TNC'!D343)</f>
        <v>104</v>
      </c>
      <c r="L4367" s="1">
        <f>N(L4366)+IF(AND('🔎 TRA CỨU NHANH'!$C$2&lt;&gt;"",OR(ISNUMBER(SEARCH('🔎 TRA CỨU NHANH'!$C$2,$A4367)),ISNUMBER(SEARCH('🔎 TRA CỨU NHANH'!$C$2,$B4367)))),1,0)</f>
        <v>0</v>
      </c>
      <c r="M4367" s="1" t="str">
        <f t="shared" si="136"/>
        <v/>
      </c>
      <c r="N4367" s="1">
        <f>N(N4366)+IF(AND('💰 BÁO GIÁ'!$C$27&lt;&gt;"",OR(ISNUMBER(SEARCH('💰 BÁO GIÁ'!$C$27,$A4367)),ISNUMBER(SEARCH('💰 BÁO GIÁ'!$C$27,$B4367)))),1,0)</f>
        <v>0</v>
      </c>
      <c r="O4367" s="1" t="str">
        <f t="shared" si="137"/>
        <v/>
      </c>
    </row>
    <row r="4368" customHeight="1" spans="1:15">
      <c r="A4368" s="1" t="str">
        <f>IF('📋 MIỂNG TNC'!A344="","",'📋 MIỂNG TNC'!A344)</f>
        <v>HH082284</v>
      </c>
      <c r="B4368" s="1" t="str">
        <f>IF('📋 MIỂNG TNC'!A344="","",'📋 MIỂNG TNC'!Q344)</f>
        <v>Bạc miểng 4D34 (M6029K + R6032K) Cos2 - DAIDO NHẬT</v>
      </c>
      <c r="C4368" s="1" t="str">
        <f>IF('📋 MIỂNG TNC'!A344="","","Miểng")</f>
        <v>Miểng</v>
      </c>
      <c r="D4368" s="1" t="str">
        <f>IF('📋 MIỂNG TNC'!A344="","",'📋 MIỂNG TNC'!H344)</f>
        <v>Bộ</v>
      </c>
      <c r="E4368" s="13">
        <f>IF('📋 MIỂNG TNC'!A344="","",'📋 MIỂNG TNC'!I344)</f>
        <v>0</v>
      </c>
      <c r="F4368" s="13">
        <f>IF('📋 MIỂNG TNC'!A344="","",'📋 MIỂNG TNC'!J344)</f>
        <v>0</v>
      </c>
      <c r="G4368" s="13">
        <f>IF('📋 MIỂNG TNC'!A344="","",'📋 MIỂNG TNC'!K344)</f>
        <v>0</v>
      </c>
      <c r="H4368" s="1">
        <f>IF('📋 MIỂNG TNC'!A344="","",'📋 MIỂNG TNC'!L344)</f>
        <v>0</v>
      </c>
      <c r="I4368" s="1">
        <f>IF('📋 MIỂNG TNC'!A344="","",'📋 MIỂNG TNC'!M344)</f>
        <v>0</v>
      </c>
      <c r="J4368" s="1" t="str">
        <f>IF('📋 MIỂNG TNC'!A344="","",'📋 MIỂNG TNC'!D344)</f>
        <v>104</v>
      </c>
      <c r="L4368" s="1">
        <f>N(L4367)+IF(AND('🔎 TRA CỨU NHANH'!$C$2&lt;&gt;"",OR(ISNUMBER(SEARCH('🔎 TRA CỨU NHANH'!$C$2,$A4368)),ISNUMBER(SEARCH('🔎 TRA CỨU NHANH'!$C$2,$B4368)))),1,0)</f>
        <v>0</v>
      </c>
      <c r="M4368" s="1" t="str">
        <f t="shared" si="136"/>
        <v/>
      </c>
      <c r="N4368" s="1">
        <f>N(N4367)+IF(AND('💰 BÁO GIÁ'!$C$27&lt;&gt;"",OR(ISNUMBER(SEARCH('💰 BÁO GIÁ'!$C$27,$A4368)),ISNUMBER(SEARCH('💰 BÁO GIÁ'!$C$27,$B4368)))),1,0)</f>
        <v>0</v>
      </c>
      <c r="O4368" s="1" t="str">
        <f t="shared" si="137"/>
        <v/>
      </c>
    </row>
    <row r="4369" customHeight="1" spans="1:15">
      <c r="A4369" s="1" t="str">
        <f>IF('📋 MIỂNG TNC'!A345="","",'📋 MIỂNG TNC'!A345)</f>
        <v>HH076421</v>
      </c>
      <c r="B4369" s="1" t="str">
        <f>IF('📋 MIỂNG TNC'!A345="","",'📋 MIỂNG TNC'!Q345)</f>
        <v>Miểng dên 4D34 (R122H) Cos2 - TAIHO</v>
      </c>
      <c r="C4369" s="1" t="str">
        <f>IF('📋 MIỂNG TNC'!A345="","","Miểng")</f>
        <v>Miểng</v>
      </c>
      <c r="D4369" s="1" t="str">
        <f>IF('📋 MIỂNG TNC'!A345="","",'📋 MIỂNG TNC'!H345)</f>
        <v>Bộ</v>
      </c>
      <c r="E4369" s="13">
        <f>IF('📋 MIỂNG TNC'!A345="","",'📋 MIỂNG TNC'!I345)</f>
        <v>0</v>
      </c>
      <c r="F4369" s="13">
        <f>IF('📋 MIỂNG TNC'!A345="","",'📋 MIỂNG TNC'!J345)</f>
        <v>0</v>
      </c>
      <c r="G4369" s="13">
        <f>IF('📋 MIỂNG TNC'!A345="","",'📋 MIỂNG TNC'!K345)</f>
        <v>0</v>
      </c>
      <c r="H4369" s="1">
        <f>IF('📋 MIỂNG TNC'!A345="","",'📋 MIỂNG TNC'!L345)</f>
        <v>0</v>
      </c>
      <c r="I4369" s="1">
        <f>IF('📋 MIỂNG TNC'!A345="","",'📋 MIỂNG TNC'!M345)</f>
        <v>0</v>
      </c>
      <c r="J4369" s="1" t="str">
        <f>IF('📋 MIỂNG TNC'!A345="","",'📋 MIỂNG TNC'!D345)</f>
        <v>104</v>
      </c>
      <c r="L4369" s="1">
        <f>N(L4368)+IF(AND('🔎 TRA CỨU NHANH'!$C$2&lt;&gt;"",OR(ISNUMBER(SEARCH('🔎 TRA CỨU NHANH'!$C$2,$A4369)),ISNUMBER(SEARCH('🔎 TRA CỨU NHANH'!$C$2,$B4369)))),1,0)</f>
        <v>0</v>
      </c>
      <c r="M4369" s="1" t="str">
        <f t="shared" si="136"/>
        <v/>
      </c>
      <c r="N4369" s="1">
        <f>N(N4368)+IF(AND('💰 BÁO GIÁ'!$C$27&lt;&gt;"",OR(ISNUMBER(SEARCH('💰 BÁO GIÁ'!$C$27,$A4369)),ISNUMBER(SEARCH('💰 BÁO GIÁ'!$C$27,$B4369)))),1,0)</f>
        <v>0</v>
      </c>
      <c r="O4369" s="1" t="str">
        <f t="shared" si="137"/>
        <v/>
      </c>
    </row>
    <row r="4370" customHeight="1" spans="1:15">
      <c r="A4370" s="1" t="str">
        <f>IF('📋 MIỂNG TNC'!A346="","",'📋 MIỂNG TNC'!A346)</f>
        <v>HH082286</v>
      </c>
      <c r="B4370" s="1" t="str">
        <f>IF('📋 MIỂNG TNC'!A346="","",'📋 MIỂNG TNC'!Q346)</f>
        <v>Bạc miểng 6D34 Cos2 (M6331K + R6334K) - DAIDO NHẬT</v>
      </c>
      <c r="C4370" s="1" t="str">
        <f>IF('📋 MIỂNG TNC'!A346="","","Miểng")</f>
        <v>Miểng</v>
      </c>
      <c r="D4370" s="1" t="str">
        <f>IF('📋 MIỂNG TNC'!A346="","",'📋 MIỂNG TNC'!H346)</f>
        <v>Bộ</v>
      </c>
      <c r="E4370" s="13">
        <f>IF('📋 MIỂNG TNC'!A346="","",'📋 MIỂNG TNC'!I346)</f>
        <v>0</v>
      </c>
      <c r="F4370" s="13">
        <f>IF('📋 MIỂNG TNC'!A346="","",'📋 MIỂNG TNC'!J346)</f>
        <v>0</v>
      </c>
      <c r="G4370" s="13">
        <f>IF('📋 MIỂNG TNC'!A346="","",'📋 MIỂNG TNC'!K346)</f>
        <v>0</v>
      </c>
      <c r="H4370" s="1">
        <f>IF('📋 MIỂNG TNC'!A346="","",'📋 MIỂNG TNC'!L346)</f>
        <v>0</v>
      </c>
      <c r="I4370" s="1">
        <f>IF('📋 MIỂNG TNC'!A346="","",'📋 MIỂNG TNC'!M346)</f>
        <v>0</v>
      </c>
      <c r="J4370" s="1" t="str">
        <f>IF('📋 MIỂNG TNC'!A346="","",'📋 MIỂNG TNC'!D346)</f>
        <v>104</v>
      </c>
      <c r="L4370" s="1">
        <f>N(L4369)+IF(AND('🔎 TRA CỨU NHANH'!$C$2&lt;&gt;"",OR(ISNUMBER(SEARCH('🔎 TRA CỨU NHANH'!$C$2,$A4370)),ISNUMBER(SEARCH('🔎 TRA CỨU NHANH'!$C$2,$B4370)))),1,0)</f>
        <v>0</v>
      </c>
      <c r="M4370" s="1" t="str">
        <f t="shared" si="136"/>
        <v/>
      </c>
      <c r="N4370" s="1">
        <f>N(N4369)+IF(AND('💰 BÁO GIÁ'!$C$27&lt;&gt;"",OR(ISNUMBER(SEARCH('💰 BÁO GIÁ'!$C$27,$A4370)),ISNUMBER(SEARCH('💰 BÁO GIÁ'!$C$27,$B4370)))),1,0)</f>
        <v>0</v>
      </c>
      <c r="O4370" s="1" t="str">
        <f t="shared" si="137"/>
        <v/>
      </c>
    </row>
    <row r="4371" customHeight="1" spans="1:15">
      <c r="A4371" s="1" t="str">
        <f>IF('📋 MIỂNG TNC'!A347="","",'📋 MIỂNG TNC'!A347)</f>
        <v>HH070716</v>
      </c>
      <c r="B4371" s="1" t="str">
        <f>IF('📋 MIỂNG TNC'!A347="","",'📋 MIỂNG TNC'!Q347)</f>
        <v>Bạc miểng 4D34 Cos3 - TAIHO</v>
      </c>
      <c r="C4371" s="1" t="str">
        <f>IF('📋 MIỂNG TNC'!A347="","","Miểng")</f>
        <v>Miểng</v>
      </c>
      <c r="D4371" s="1" t="str">
        <f>IF('📋 MIỂNG TNC'!A347="","",'📋 MIỂNG TNC'!H347)</f>
        <v>Bộ</v>
      </c>
      <c r="E4371" s="13">
        <f>IF('📋 MIỂNG TNC'!A347="","",'📋 MIỂNG TNC'!I347)</f>
        <v>0</v>
      </c>
      <c r="F4371" s="13">
        <f>IF('📋 MIỂNG TNC'!A347="","",'📋 MIỂNG TNC'!J347)</f>
        <v>0</v>
      </c>
      <c r="G4371" s="13">
        <f>IF('📋 MIỂNG TNC'!A347="","",'📋 MIỂNG TNC'!K347)</f>
        <v>0</v>
      </c>
      <c r="H4371" s="1">
        <f>IF('📋 MIỂNG TNC'!A347="","",'📋 MIỂNG TNC'!L347)</f>
        <v>0</v>
      </c>
      <c r="I4371" s="1">
        <f>IF('📋 MIỂNG TNC'!A347="","",'📋 MIỂNG TNC'!M347)</f>
        <v>0</v>
      </c>
      <c r="J4371" s="1" t="str">
        <f>IF('📋 MIỂNG TNC'!A347="","",'📋 MIỂNG TNC'!D347)</f>
        <v>104</v>
      </c>
      <c r="L4371" s="1">
        <f>N(L4370)+IF(AND('🔎 TRA CỨU NHANH'!$C$2&lt;&gt;"",OR(ISNUMBER(SEARCH('🔎 TRA CỨU NHANH'!$C$2,$A4371)),ISNUMBER(SEARCH('🔎 TRA CỨU NHANH'!$C$2,$B4371)))),1,0)</f>
        <v>0</v>
      </c>
      <c r="M4371" s="1" t="str">
        <f t="shared" si="136"/>
        <v/>
      </c>
      <c r="N4371" s="1">
        <f>N(N4370)+IF(AND('💰 BÁO GIÁ'!$C$27&lt;&gt;"",OR(ISNUMBER(SEARCH('💰 BÁO GIÁ'!$C$27,$A4371)),ISNUMBER(SEARCH('💰 BÁO GIÁ'!$C$27,$B4371)))),1,0)</f>
        <v>0</v>
      </c>
      <c r="O4371" s="1" t="str">
        <f t="shared" si="137"/>
        <v/>
      </c>
    </row>
    <row r="4372" customHeight="1" spans="1:15">
      <c r="A4372" s="1" t="str">
        <f>IF('📋 MIỂNG TNC'!A348="","",'📋 MIỂNG TNC'!A348)</f>
        <v>HH0560</v>
      </c>
      <c r="B4372" s="1" t="str">
        <f>IF('📋 MIỂNG TNC'!A348="","",'📋 MIỂNG TNC'!Q348)</f>
        <v>Bạc miểng 6D34 Cos3 - TAIHO</v>
      </c>
      <c r="C4372" s="1" t="str">
        <f>IF('📋 MIỂNG TNC'!A348="","","Miểng")</f>
        <v>Miểng</v>
      </c>
      <c r="D4372" s="1" t="str">
        <f>IF('📋 MIỂNG TNC'!A348="","",'📋 MIỂNG TNC'!H348)</f>
        <v>Bộ</v>
      </c>
      <c r="E4372" s="13">
        <f>IF('📋 MIỂNG TNC'!A348="","",'📋 MIỂNG TNC'!I348)</f>
        <v>0</v>
      </c>
      <c r="F4372" s="13">
        <f>IF('📋 MIỂNG TNC'!A348="","",'📋 MIỂNG TNC'!J348)</f>
        <v>0</v>
      </c>
      <c r="G4372" s="13">
        <f>IF('📋 MIỂNG TNC'!A348="","",'📋 MIỂNG TNC'!K348)</f>
        <v>0</v>
      </c>
      <c r="H4372" s="1">
        <f>IF('📋 MIỂNG TNC'!A348="","",'📋 MIỂNG TNC'!L348)</f>
        <v>0</v>
      </c>
      <c r="I4372" s="1">
        <f>IF('📋 MIỂNG TNC'!A348="","",'📋 MIỂNG TNC'!M348)</f>
        <v>0</v>
      </c>
      <c r="J4372" s="1" t="str">
        <f>IF('📋 MIỂNG TNC'!A348="","",'📋 MIỂNG TNC'!D348)</f>
        <v>104</v>
      </c>
      <c r="L4372" s="1">
        <f>N(L4371)+IF(AND('🔎 TRA CỨU NHANH'!$C$2&lt;&gt;"",OR(ISNUMBER(SEARCH('🔎 TRA CỨU NHANH'!$C$2,$A4372)),ISNUMBER(SEARCH('🔎 TRA CỨU NHANH'!$C$2,$B4372)))),1,0)</f>
        <v>0</v>
      </c>
      <c r="M4372" s="1" t="str">
        <f t="shared" si="136"/>
        <v/>
      </c>
      <c r="N4372" s="1">
        <f>N(N4371)+IF(AND('💰 BÁO GIÁ'!$C$27&lt;&gt;"",OR(ISNUMBER(SEARCH('💰 BÁO GIÁ'!$C$27,$A4372)),ISNUMBER(SEARCH('💰 BÁO GIÁ'!$C$27,$B4372)))),1,0)</f>
        <v>0</v>
      </c>
      <c r="O4372" s="1" t="str">
        <f t="shared" si="137"/>
        <v/>
      </c>
    </row>
    <row r="4373" customHeight="1" spans="1:15">
      <c r="A4373" s="1" t="str">
        <f>IF('📋 MIỂNG TNC'!A349="","",'📋 MIỂNG TNC'!A349)</f>
        <v>HH070717</v>
      </c>
      <c r="B4373" s="1" t="str">
        <f>IF('📋 MIỂNG TNC'!A349="","",'📋 MIỂNG TNC'!Q349)</f>
        <v>Bạc miểng 4D34 Cos4 - TAIHO</v>
      </c>
      <c r="C4373" s="1" t="str">
        <f>IF('📋 MIỂNG TNC'!A349="","","Miểng")</f>
        <v>Miểng</v>
      </c>
      <c r="D4373" s="1" t="str">
        <f>IF('📋 MIỂNG TNC'!A349="","",'📋 MIỂNG TNC'!H349)</f>
        <v>Bộ</v>
      </c>
      <c r="E4373" s="13">
        <f>IF('📋 MIỂNG TNC'!A349="","",'📋 MIỂNG TNC'!I349)</f>
        <v>0</v>
      </c>
      <c r="F4373" s="13">
        <f>IF('📋 MIỂNG TNC'!A349="","",'📋 MIỂNG TNC'!J349)</f>
        <v>0</v>
      </c>
      <c r="G4373" s="13">
        <f>IF('📋 MIỂNG TNC'!A349="","",'📋 MIỂNG TNC'!K349)</f>
        <v>0</v>
      </c>
      <c r="H4373" s="1">
        <f>IF('📋 MIỂNG TNC'!A349="","",'📋 MIỂNG TNC'!L349)</f>
        <v>0</v>
      </c>
      <c r="I4373" s="1">
        <f>IF('📋 MIỂNG TNC'!A349="","",'📋 MIỂNG TNC'!M349)</f>
        <v>0</v>
      </c>
      <c r="J4373" s="1" t="str">
        <f>IF('📋 MIỂNG TNC'!A349="","",'📋 MIỂNG TNC'!D349)</f>
        <v>104</v>
      </c>
      <c r="L4373" s="1">
        <f>N(L4372)+IF(AND('🔎 TRA CỨU NHANH'!$C$2&lt;&gt;"",OR(ISNUMBER(SEARCH('🔎 TRA CỨU NHANH'!$C$2,$A4373)),ISNUMBER(SEARCH('🔎 TRA CỨU NHANH'!$C$2,$B4373)))),1,0)</f>
        <v>0</v>
      </c>
      <c r="M4373" s="1" t="str">
        <f t="shared" si="136"/>
        <v/>
      </c>
      <c r="N4373" s="1">
        <f>N(N4372)+IF(AND('💰 BÁO GIÁ'!$C$27&lt;&gt;"",OR(ISNUMBER(SEARCH('💰 BÁO GIÁ'!$C$27,$A4373)),ISNUMBER(SEARCH('💰 BÁO GIÁ'!$C$27,$B4373)))),1,0)</f>
        <v>0</v>
      </c>
      <c r="O4373" s="1" t="str">
        <f t="shared" si="137"/>
        <v/>
      </c>
    </row>
    <row r="4374" customHeight="1" spans="1:15">
      <c r="A4374" s="1" t="str">
        <f>IF('📋 MIỂNG TNC'!A350="","",'📋 MIỂNG TNC'!A350)</f>
        <v>HH00226</v>
      </c>
      <c r="B4374" s="1" t="str">
        <f>IF('📋 MIỂNG TNC'!A350="","",'📋 MIỂNG TNC'!Q350)</f>
        <v>Bạc miểng 6D105/S6D105 (M405A + R405A) Cos0 - TAIHO</v>
      </c>
      <c r="C4374" s="1" t="str">
        <f>IF('📋 MIỂNG TNC'!A350="","","Miểng")</f>
        <v>Miểng</v>
      </c>
      <c r="D4374" s="1" t="str">
        <f>IF('📋 MIỂNG TNC'!A350="","",'📋 MIỂNG TNC'!H350)</f>
        <v>Bộ</v>
      </c>
      <c r="E4374" s="13">
        <f>IF('📋 MIỂNG TNC'!A350="","",'📋 MIỂNG TNC'!I350)</f>
        <v>0</v>
      </c>
      <c r="F4374" s="13">
        <f>IF('📋 MIỂNG TNC'!A350="","",'📋 MIỂNG TNC'!J350)</f>
        <v>0</v>
      </c>
      <c r="G4374" s="13">
        <f>IF('📋 MIỂNG TNC'!A350="","",'📋 MIỂNG TNC'!K350)</f>
        <v>0</v>
      </c>
      <c r="H4374" s="1">
        <f>IF('📋 MIỂNG TNC'!A350="","",'📋 MIỂNG TNC'!L350)</f>
        <v>0</v>
      </c>
      <c r="I4374" s="1">
        <f>IF('📋 MIỂNG TNC'!A350="","",'📋 MIỂNG TNC'!M350)</f>
        <v>0</v>
      </c>
      <c r="J4374" s="1" t="str">
        <f>IF('📋 MIỂNG TNC'!A350="","",'📋 MIỂNG TNC'!D350)</f>
        <v>105</v>
      </c>
      <c r="L4374" s="1">
        <f>N(L4373)+IF(AND('🔎 TRA CỨU NHANH'!$C$2&lt;&gt;"",OR(ISNUMBER(SEARCH('🔎 TRA CỨU NHANH'!$C$2,$A4374)),ISNUMBER(SEARCH('🔎 TRA CỨU NHANH'!$C$2,$B4374)))),1,0)</f>
        <v>0</v>
      </c>
      <c r="M4374" s="1" t="str">
        <f t="shared" si="136"/>
        <v/>
      </c>
      <c r="N4374" s="1">
        <f>N(N4373)+IF(AND('💰 BÁO GIÁ'!$C$27&lt;&gt;"",OR(ISNUMBER(SEARCH('💰 BÁO GIÁ'!$C$27,$A4374)),ISNUMBER(SEARCH('💰 BÁO GIÁ'!$C$27,$B4374)))),1,0)</f>
        <v>0</v>
      </c>
      <c r="O4374" s="1" t="str">
        <f t="shared" si="137"/>
        <v/>
      </c>
    </row>
    <row r="4375" customHeight="1" spans="1:15">
      <c r="A4375" s="1" t="str">
        <f>IF('📋 MIỂNG TNC'!A351="","",'📋 MIỂNG TNC'!A351)</f>
        <v>HH079850</v>
      </c>
      <c r="B4375" s="1" t="str">
        <f>IF('📋 MIỂNG TNC'!A351="","",'📋 MIỂNG TNC'!Q351)</f>
        <v>Miểng baze 6D105/ S6D105 (M405A) Cos0 - CS IVECO</v>
      </c>
      <c r="C4375" s="1" t="str">
        <f>IF('📋 MIỂNG TNC'!A351="","","Miểng")</f>
        <v>Miểng</v>
      </c>
      <c r="D4375" s="1" t="str">
        <f>IF('📋 MIỂNG TNC'!A351="","",'📋 MIỂNG TNC'!H351)</f>
        <v>Bộ</v>
      </c>
      <c r="E4375" s="13">
        <f>IF('📋 MIỂNG TNC'!A351="","",'📋 MIỂNG TNC'!I351)</f>
        <v>0</v>
      </c>
      <c r="F4375" s="13">
        <f>IF('📋 MIỂNG TNC'!A351="","",'📋 MIỂNG TNC'!J351)</f>
        <v>0</v>
      </c>
      <c r="G4375" s="13">
        <f>IF('📋 MIỂNG TNC'!A351="","",'📋 MIỂNG TNC'!K351)</f>
        <v>0</v>
      </c>
      <c r="H4375" s="1">
        <f>IF('📋 MIỂNG TNC'!A351="","",'📋 MIỂNG TNC'!L351)</f>
        <v>0</v>
      </c>
      <c r="I4375" s="1">
        <f>IF('📋 MIỂNG TNC'!A351="","",'📋 MIỂNG TNC'!M351)</f>
        <v>0</v>
      </c>
      <c r="J4375" s="1" t="str">
        <f>IF('📋 MIỂNG TNC'!A351="","",'📋 MIỂNG TNC'!D351)</f>
        <v>105</v>
      </c>
      <c r="L4375" s="1">
        <f>N(L4374)+IF(AND('🔎 TRA CỨU NHANH'!$C$2&lt;&gt;"",OR(ISNUMBER(SEARCH('🔎 TRA CỨU NHANH'!$C$2,$A4375)),ISNUMBER(SEARCH('🔎 TRA CỨU NHANH'!$C$2,$B4375)))),1,0)</f>
        <v>0</v>
      </c>
      <c r="M4375" s="1" t="str">
        <f t="shared" si="136"/>
        <v/>
      </c>
      <c r="N4375" s="1">
        <f>N(N4374)+IF(AND('💰 BÁO GIÁ'!$C$27&lt;&gt;"",OR(ISNUMBER(SEARCH('💰 BÁO GIÁ'!$C$27,$A4375)),ISNUMBER(SEARCH('💰 BÁO GIÁ'!$C$27,$B4375)))),1,0)</f>
        <v>0</v>
      </c>
      <c r="O4375" s="1" t="str">
        <f t="shared" si="137"/>
        <v/>
      </c>
    </row>
    <row r="4376" customHeight="1" spans="1:15">
      <c r="A4376" s="1" t="str">
        <f>IF('📋 MIỂNG TNC'!A352="","",'📋 MIỂNG TNC'!A352)</f>
        <v>HH079852</v>
      </c>
      <c r="B4376" s="1" t="str">
        <f>IF('📋 MIỂNG TNC'!A352="","",'📋 MIỂNG TNC'!Q352)</f>
        <v>Miểng dên 6D105/ S6D105 (R405A) Cos0 - CS IVECO</v>
      </c>
      <c r="C4376" s="1" t="str">
        <f>IF('📋 MIỂNG TNC'!A352="","","Miểng")</f>
        <v>Miểng</v>
      </c>
      <c r="D4376" s="1" t="str">
        <f>IF('📋 MIỂNG TNC'!A352="","",'📋 MIỂNG TNC'!H352)</f>
        <v>Bộ</v>
      </c>
      <c r="E4376" s="13">
        <f>IF('📋 MIỂNG TNC'!A352="","",'📋 MIỂNG TNC'!I352)</f>
        <v>0</v>
      </c>
      <c r="F4376" s="13">
        <f>IF('📋 MIỂNG TNC'!A352="","",'📋 MIỂNG TNC'!J352)</f>
        <v>0</v>
      </c>
      <c r="G4376" s="13">
        <f>IF('📋 MIỂNG TNC'!A352="","",'📋 MIỂNG TNC'!K352)</f>
        <v>0</v>
      </c>
      <c r="H4376" s="1">
        <f>IF('📋 MIỂNG TNC'!A352="","",'📋 MIỂNG TNC'!L352)</f>
        <v>0</v>
      </c>
      <c r="I4376" s="1">
        <f>IF('📋 MIỂNG TNC'!A352="","",'📋 MIỂNG TNC'!M352)</f>
        <v>0</v>
      </c>
      <c r="J4376" s="1" t="str">
        <f>IF('📋 MIỂNG TNC'!A352="","",'📋 MIỂNG TNC'!D352)</f>
        <v>105</v>
      </c>
      <c r="L4376" s="1">
        <f>N(L4375)+IF(AND('🔎 TRA CỨU NHANH'!$C$2&lt;&gt;"",OR(ISNUMBER(SEARCH('🔎 TRA CỨU NHANH'!$C$2,$A4376)),ISNUMBER(SEARCH('🔎 TRA CỨU NHANH'!$C$2,$B4376)))),1,0)</f>
        <v>0</v>
      </c>
      <c r="M4376" s="1" t="str">
        <f t="shared" si="136"/>
        <v/>
      </c>
      <c r="N4376" s="1">
        <f>N(N4375)+IF(AND('💰 BÁO GIÁ'!$C$27&lt;&gt;"",OR(ISNUMBER(SEARCH('💰 BÁO GIÁ'!$C$27,$A4376)),ISNUMBER(SEARCH('💰 BÁO GIÁ'!$C$27,$B4376)))),1,0)</f>
        <v>0</v>
      </c>
      <c r="O4376" s="1" t="str">
        <f t="shared" si="137"/>
        <v/>
      </c>
    </row>
    <row r="4377" customHeight="1" spans="1:15">
      <c r="A4377" s="1" t="str">
        <f>IF('📋 MIỂNG TNC'!A353="","",'📋 MIỂNG TNC'!A353)</f>
        <v>HH00261</v>
      </c>
      <c r="B4377" s="1" t="str">
        <f>IF('📋 MIỂNG TNC'!A353="","",'📋 MIỂNG TNC'!Q353)</f>
        <v>Bạc miểng 6D105/S6D105 (M405A + R405A) Cos1 - TAIHO</v>
      </c>
      <c r="C4377" s="1" t="str">
        <f>IF('📋 MIỂNG TNC'!A353="","","Miểng")</f>
        <v>Miểng</v>
      </c>
      <c r="D4377" s="1" t="str">
        <f>IF('📋 MIỂNG TNC'!A353="","",'📋 MIỂNG TNC'!H353)</f>
        <v>Bộ</v>
      </c>
      <c r="E4377" s="13">
        <f>IF('📋 MIỂNG TNC'!A353="","",'📋 MIỂNG TNC'!I353)</f>
        <v>0</v>
      </c>
      <c r="F4377" s="13">
        <f>IF('📋 MIỂNG TNC'!A353="","",'📋 MIỂNG TNC'!J353)</f>
        <v>0</v>
      </c>
      <c r="G4377" s="13">
        <f>IF('📋 MIỂNG TNC'!A353="","",'📋 MIỂNG TNC'!K353)</f>
        <v>0</v>
      </c>
      <c r="H4377" s="1">
        <f>IF('📋 MIỂNG TNC'!A353="","",'📋 MIỂNG TNC'!L353)</f>
        <v>0</v>
      </c>
      <c r="I4377" s="1">
        <f>IF('📋 MIỂNG TNC'!A353="","",'📋 MIỂNG TNC'!M353)</f>
        <v>0</v>
      </c>
      <c r="J4377" s="1" t="str">
        <f>IF('📋 MIỂNG TNC'!A353="","",'📋 MIỂNG TNC'!D353)</f>
        <v>105</v>
      </c>
      <c r="L4377" s="1">
        <f>N(L4376)+IF(AND('🔎 TRA CỨU NHANH'!$C$2&lt;&gt;"",OR(ISNUMBER(SEARCH('🔎 TRA CỨU NHANH'!$C$2,$A4377)),ISNUMBER(SEARCH('🔎 TRA CỨU NHANH'!$C$2,$B4377)))),1,0)</f>
        <v>0</v>
      </c>
      <c r="M4377" s="1" t="str">
        <f t="shared" si="136"/>
        <v/>
      </c>
      <c r="N4377" s="1">
        <f>N(N4376)+IF(AND('💰 BÁO GIÁ'!$C$27&lt;&gt;"",OR(ISNUMBER(SEARCH('💰 BÁO GIÁ'!$C$27,$A4377)),ISNUMBER(SEARCH('💰 BÁO GIÁ'!$C$27,$B4377)))),1,0)</f>
        <v>0</v>
      </c>
      <c r="O4377" s="1" t="str">
        <f t="shared" si="137"/>
        <v/>
      </c>
    </row>
    <row r="4378" customHeight="1" spans="1:15">
      <c r="A4378" s="1" t="str">
        <f>IF('📋 MIỂNG TNC'!A354="","",'📋 MIỂNG TNC'!A354)</f>
        <v>HH079851</v>
      </c>
      <c r="B4378" s="1" t="str">
        <f>IF('📋 MIỂNG TNC'!A354="","",'📋 MIỂNG TNC'!Q354)</f>
        <v>Miểng baze 6D105/ S6D105 (M405A) Cos1 - CS IVECO</v>
      </c>
      <c r="C4378" s="1" t="str">
        <f>IF('📋 MIỂNG TNC'!A354="","","Miểng")</f>
        <v>Miểng</v>
      </c>
      <c r="D4378" s="1" t="str">
        <f>IF('📋 MIỂNG TNC'!A354="","",'📋 MIỂNG TNC'!H354)</f>
        <v>Bộ</v>
      </c>
      <c r="E4378" s="13">
        <f>IF('📋 MIỂNG TNC'!A354="","",'📋 MIỂNG TNC'!I354)</f>
        <v>0</v>
      </c>
      <c r="F4378" s="13">
        <f>IF('📋 MIỂNG TNC'!A354="","",'📋 MIỂNG TNC'!J354)</f>
        <v>0</v>
      </c>
      <c r="G4378" s="13">
        <f>IF('📋 MIỂNG TNC'!A354="","",'📋 MIỂNG TNC'!K354)</f>
        <v>0</v>
      </c>
      <c r="H4378" s="1">
        <f>IF('📋 MIỂNG TNC'!A354="","",'📋 MIỂNG TNC'!L354)</f>
        <v>0</v>
      </c>
      <c r="I4378" s="1">
        <f>IF('📋 MIỂNG TNC'!A354="","",'📋 MIỂNG TNC'!M354)</f>
        <v>0</v>
      </c>
      <c r="J4378" s="1" t="str">
        <f>IF('📋 MIỂNG TNC'!A354="","",'📋 MIỂNG TNC'!D354)</f>
        <v>105</v>
      </c>
      <c r="L4378" s="1">
        <f>N(L4377)+IF(AND('🔎 TRA CỨU NHANH'!$C$2&lt;&gt;"",OR(ISNUMBER(SEARCH('🔎 TRA CỨU NHANH'!$C$2,$A4378)),ISNUMBER(SEARCH('🔎 TRA CỨU NHANH'!$C$2,$B4378)))),1,0)</f>
        <v>0</v>
      </c>
      <c r="M4378" s="1" t="str">
        <f t="shared" si="136"/>
        <v/>
      </c>
      <c r="N4378" s="1">
        <f>N(N4377)+IF(AND('💰 BÁO GIÁ'!$C$27&lt;&gt;"",OR(ISNUMBER(SEARCH('💰 BÁO GIÁ'!$C$27,$A4378)),ISNUMBER(SEARCH('💰 BÁO GIÁ'!$C$27,$B4378)))),1,0)</f>
        <v>0</v>
      </c>
      <c r="O4378" s="1" t="str">
        <f t="shared" si="137"/>
        <v/>
      </c>
    </row>
    <row r="4379" customHeight="1" spans="1:15">
      <c r="A4379" s="1" t="str">
        <f>IF('📋 MIỂNG TNC'!A355="","",'📋 MIỂNG TNC'!A355)</f>
        <v>HH079853</v>
      </c>
      <c r="B4379" s="1" t="str">
        <f>IF('📋 MIỂNG TNC'!A355="","",'📋 MIỂNG TNC'!Q355)</f>
        <v>Miểng dên 6D105/ S6D105 (R405A) Cos1 - CS IVECO</v>
      </c>
      <c r="C4379" s="1" t="str">
        <f>IF('📋 MIỂNG TNC'!A355="","","Miểng")</f>
        <v>Miểng</v>
      </c>
      <c r="D4379" s="1" t="str">
        <f>IF('📋 MIỂNG TNC'!A355="","",'📋 MIỂNG TNC'!H355)</f>
        <v>Bộ</v>
      </c>
      <c r="E4379" s="13">
        <f>IF('📋 MIỂNG TNC'!A355="","",'📋 MIỂNG TNC'!I355)</f>
        <v>0</v>
      </c>
      <c r="F4379" s="13">
        <f>IF('📋 MIỂNG TNC'!A355="","",'📋 MIỂNG TNC'!J355)</f>
        <v>0</v>
      </c>
      <c r="G4379" s="13">
        <f>IF('📋 MIỂNG TNC'!A355="","",'📋 MIỂNG TNC'!K355)</f>
        <v>0</v>
      </c>
      <c r="H4379" s="1">
        <f>IF('📋 MIỂNG TNC'!A355="","",'📋 MIỂNG TNC'!L355)</f>
        <v>0</v>
      </c>
      <c r="I4379" s="1">
        <f>IF('📋 MIỂNG TNC'!A355="","",'📋 MIỂNG TNC'!M355)</f>
        <v>0</v>
      </c>
      <c r="J4379" s="1" t="str">
        <f>IF('📋 MIỂNG TNC'!A355="","",'📋 MIỂNG TNC'!D355)</f>
        <v>105</v>
      </c>
      <c r="L4379" s="1">
        <f>N(L4378)+IF(AND('🔎 TRA CỨU NHANH'!$C$2&lt;&gt;"",OR(ISNUMBER(SEARCH('🔎 TRA CỨU NHANH'!$C$2,$A4379)),ISNUMBER(SEARCH('🔎 TRA CỨU NHANH'!$C$2,$B4379)))),1,0)</f>
        <v>0</v>
      </c>
      <c r="M4379" s="1" t="str">
        <f t="shared" si="136"/>
        <v/>
      </c>
      <c r="N4379" s="1">
        <f>N(N4378)+IF(AND('💰 BÁO GIÁ'!$C$27&lt;&gt;"",OR(ISNUMBER(SEARCH('💰 BÁO GIÁ'!$C$27,$A4379)),ISNUMBER(SEARCH('💰 BÁO GIÁ'!$C$27,$B4379)))),1,0)</f>
        <v>0</v>
      </c>
      <c r="O4379" s="1" t="str">
        <f t="shared" si="137"/>
        <v/>
      </c>
    </row>
    <row r="4380" customHeight="1" spans="1:15">
      <c r="A4380" s="1" t="str">
        <f>IF('📋 MIỂNG TNC'!A356="","",'📋 MIỂNG TNC'!A356)</f>
        <v>HH00284</v>
      </c>
      <c r="B4380" s="1" t="str">
        <f>IF('📋 MIỂNG TNC'!A356="","",'📋 MIỂNG TNC'!Q356)</f>
        <v>Bạc miểng 6D105/S6D105 (M405A + R405A) Cos2 - TAIHO</v>
      </c>
      <c r="C4380" s="1" t="str">
        <f>IF('📋 MIỂNG TNC'!A356="","","Miểng")</f>
        <v>Miểng</v>
      </c>
      <c r="D4380" s="1" t="str">
        <f>IF('📋 MIỂNG TNC'!A356="","",'📋 MIỂNG TNC'!H356)</f>
        <v>Bộ</v>
      </c>
      <c r="E4380" s="13">
        <f>IF('📋 MIỂNG TNC'!A356="","",'📋 MIỂNG TNC'!I356)</f>
        <v>0</v>
      </c>
      <c r="F4380" s="13">
        <f>IF('📋 MIỂNG TNC'!A356="","",'📋 MIỂNG TNC'!J356)</f>
        <v>0</v>
      </c>
      <c r="G4380" s="13">
        <f>IF('📋 MIỂNG TNC'!A356="","",'📋 MIỂNG TNC'!K356)</f>
        <v>0</v>
      </c>
      <c r="H4380" s="1">
        <f>IF('📋 MIỂNG TNC'!A356="","",'📋 MIỂNG TNC'!L356)</f>
        <v>0</v>
      </c>
      <c r="I4380" s="1">
        <f>IF('📋 MIỂNG TNC'!A356="","",'📋 MIỂNG TNC'!M356)</f>
        <v>0</v>
      </c>
      <c r="J4380" s="1" t="str">
        <f>IF('📋 MIỂNG TNC'!A356="","",'📋 MIỂNG TNC'!D356)</f>
        <v>105</v>
      </c>
      <c r="L4380" s="1">
        <f>N(L4379)+IF(AND('🔎 TRA CỨU NHANH'!$C$2&lt;&gt;"",OR(ISNUMBER(SEARCH('🔎 TRA CỨU NHANH'!$C$2,$A4380)),ISNUMBER(SEARCH('🔎 TRA CỨU NHANH'!$C$2,$B4380)))),1,0)</f>
        <v>0</v>
      </c>
      <c r="M4380" s="1" t="str">
        <f t="shared" si="136"/>
        <v/>
      </c>
      <c r="N4380" s="1">
        <f>N(N4379)+IF(AND('💰 BÁO GIÁ'!$C$27&lt;&gt;"",OR(ISNUMBER(SEARCH('💰 BÁO GIÁ'!$C$27,$A4380)),ISNUMBER(SEARCH('💰 BÁO GIÁ'!$C$27,$B4380)))),1,0)</f>
        <v>0</v>
      </c>
      <c r="O4380" s="1" t="str">
        <f t="shared" si="137"/>
        <v/>
      </c>
    </row>
    <row r="4381" customHeight="1" spans="1:15">
      <c r="A4381" s="1" t="str">
        <f>IF('📋 MIỂNG TNC'!A357="","",'📋 MIỂNG TNC'!A357)</f>
        <v>HH00535</v>
      </c>
      <c r="B4381" s="1" t="str">
        <f>IF('📋 MIỂNG TNC'!A357="","",'📋 MIỂNG TNC'!Q357)</f>
        <v>Bạc miểng 6D105 / S6D105 Cos4 - NDC</v>
      </c>
      <c r="C4381" s="1" t="str">
        <f>IF('📋 MIỂNG TNC'!A357="","","Miểng")</f>
        <v>Miểng</v>
      </c>
      <c r="D4381" s="1" t="str">
        <f>IF('📋 MIỂNG TNC'!A357="","",'📋 MIỂNG TNC'!H357)</f>
        <v>Bộ</v>
      </c>
      <c r="E4381" s="13">
        <f>IF('📋 MIỂNG TNC'!A357="","",'📋 MIỂNG TNC'!I357)</f>
        <v>0</v>
      </c>
      <c r="F4381" s="13">
        <f>IF('📋 MIỂNG TNC'!A357="","",'📋 MIỂNG TNC'!J357)</f>
        <v>0</v>
      </c>
      <c r="G4381" s="13">
        <f>IF('📋 MIỂNG TNC'!A357="","",'📋 MIỂNG TNC'!K357)</f>
        <v>0</v>
      </c>
      <c r="H4381" s="1">
        <f>IF('📋 MIỂNG TNC'!A357="","",'📋 MIỂNG TNC'!L357)</f>
        <v>0</v>
      </c>
      <c r="I4381" s="1">
        <f>IF('📋 MIỂNG TNC'!A357="","",'📋 MIỂNG TNC'!M357)</f>
        <v>0</v>
      </c>
      <c r="J4381" s="1" t="str">
        <f>IF('📋 MIỂNG TNC'!A357="","",'📋 MIỂNG TNC'!D357)</f>
        <v>105</v>
      </c>
      <c r="L4381" s="1">
        <f>N(L4380)+IF(AND('🔎 TRA CỨU NHANH'!$C$2&lt;&gt;"",OR(ISNUMBER(SEARCH('🔎 TRA CỨU NHANH'!$C$2,$A4381)),ISNUMBER(SEARCH('🔎 TRA CỨU NHANH'!$C$2,$B4381)))),1,0)</f>
        <v>0</v>
      </c>
      <c r="M4381" s="1" t="str">
        <f t="shared" si="136"/>
        <v/>
      </c>
      <c r="N4381" s="1">
        <f>N(N4380)+IF(AND('💰 BÁO GIÁ'!$C$27&lt;&gt;"",OR(ISNUMBER(SEARCH('💰 BÁO GIÁ'!$C$27,$A4381)),ISNUMBER(SEARCH('💰 BÁO GIÁ'!$C$27,$B4381)))),1,0)</f>
        <v>0</v>
      </c>
      <c r="O4381" s="1" t="str">
        <f t="shared" si="137"/>
        <v/>
      </c>
    </row>
    <row r="4382" customHeight="1" spans="1:15">
      <c r="A4382" s="1" t="str">
        <f>IF('📋 MIỂNG TNC'!A358="","",'📋 MIỂNG TNC'!A358)</f>
        <v>HH075339</v>
      </c>
      <c r="B4382" s="1" t="str">
        <f>IF('📋 MIỂNG TNC'!A358="","",'📋 MIỂNG TNC'!Q358)</f>
        <v>Bạc miểng 6D14/6D15/6D16 Cos0 - NDC</v>
      </c>
      <c r="C4382" s="1" t="str">
        <f>IF('📋 MIỂNG TNC'!A358="","","Miểng")</f>
        <v>Miểng</v>
      </c>
      <c r="D4382" s="1" t="str">
        <f>IF('📋 MIỂNG TNC'!A358="","",'📋 MIỂNG TNC'!H358)</f>
        <v>Bộ</v>
      </c>
      <c r="E4382" s="13">
        <f>IF('📋 MIỂNG TNC'!A358="","",'📋 MIỂNG TNC'!I358)</f>
        <v>0</v>
      </c>
      <c r="F4382" s="13">
        <f>IF('📋 MIỂNG TNC'!A358="","",'📋 MIỂNG TNC'!J358)</f>
        <v>0</v>
      </c>
      <c r="G4382" s="13">
        <f>IF('📋 MIỂNG TNC'!A358="","",'📋 MIỂNG TNC'!K358)</f>
        <v>0</v>
      </c>
      <c r="H4382" s="1">
        <f>IF('📋 MIỂNG TNC'!A358="","",'📋 MIỂNG TNC'!L358)</f>
        <v>0</v>
      </c>
      <c r="I4382" s="1">
        <f>IF('📋 MIỂNG TNC'!A358="","",'📋 MIỂNG TNC'!M358)</f>
        <v>0</v>
      </c>
      <c r="J4382" s="1" t="str">
        <f>IF('📋 MIỂNG TNC'!A358="","",'📋 MIỂNG TNC'!D358)</f>
        <v>110</v>
      </c>
      <c r="L4382" s="1">
        <f>N(L4381)+IF(AND('🔎 TRA CỨU NHANH'!$C$2&lt;&gt;"",OR(ISNUMBER(SEARCH('🔎 TRA CỨU NHANH'!$C$2,$A4382)),ISNUMBER(SEARCH('🔎 TRA CỨU NHANH'!$C$2,$B4382)))),1,0)</f>
        <v>0</v>
      </c>
      <c r="M4382" s="1" t="str">
        <f t="shared" si="136"/>
        <v/>
      </c>
      <c r="N4382" s="1">
        <f>N(N4381)+IF(AND('💰 BÁO GIÁ'!$C$27&lt;&gt;"",OR(ISNUMBER(SEARCH('💰 BÁO GIÁ'!$C$27,$A4382)),ISNUMBER(SEARCH('💰 BÁO GIÁ'!$C$27,$B4382)))),1,0)</f>
        <v>0</v>
      </c>
      <c r="O4382" s="1" t="str">
        <f t="shared" si="137"/>
        <v/>
      </c>
    </row>
    <row r="4383" customHeight="1" spans="1:15">
      <c r="A4383" s="1" t="str">
        <f>IF('📋 MIỂNG TNC'!A359="","",'📋 MIỂNG TNC'!A359)</f>
        <v>HH076590</v>
      </c>
      <c r="B4383" s="1" t="str">
        <f>IF('📋 MIỂNG TNC'!A359="","",'📋 MIỂNG TNC'!Q359)</f>
        <v>Miểng dên 6D14/6D15/6D16 dên nhỏ 65 Cos0 - CS IVECO</v>
      </c>
      <c r="C4383" s="1" t="str">
        <f>IF('📋 MIỂNG TNC'!A359="","","Miểng")</f>
        <v>Miểng</v>
      </c>
      <c r="D4383" s="1" t="str">
        <f>IF('📋 MIỂNG TNC'!A359="","",'📋 MIỂNG TNC'!H359)</f>
        <v>Bộ</v>
      </c>
      <c r="E4383" s="13">
        <f>IF('📋 MIỂNG TNC'!A359="","",'📋 MIỂNG TNC'!I359)</f>
        <v>0</v>
      </c>
      <c r="F4383" s="13">
        <f>IF('📋 MIỂNG TNC'!A359="","",'📋 MIỂNG TNC'!J359)</f>
        <v>0</v>
      </c>
      <c r="G4383" s="13">
        <f>IF('📋 MIỂNG TNC'!A359="","",'📋 MIỂNG TNC'!K359)</f>
        <v>0</v>
      </c>
      <c r="H4383" s="1">
        <f>IF('📋 MIỂNG TNC'!A359="","",'📋 MIỂNG TNC'!L359)</f>
        <v>0</v>
      </c>
      <c r="I4383" s="1">
        <f>IF('📋 MIỂNG TNC'!A359="","",'📋 MIỂNG TNC'!M359)</f>
        <v>0</v>
      </c>
      <c r="J4383" s="1" t="str">
        <f>IF('📋 MIỂNG TNC'!A359="","",'📋 MIỂNG TNC'!D359)</f>
        <v>110</v>
      </c>
      <c r="L4383" s="1">
        <f>N(L4382)+IF(AND('🔎 TRA CỨU NHANH'!$C$2&lt;&gt;"",OR(ISNUMBER(SEARCH('🔎 TRA CỨU NHANH'!$C$2,$A4383)),ISNUMBER(SEARCH('🔎 TRA CỨU NHANH'!$C$2,$B4383)))),1,0)</f>
        <v>0</v>
      </c>
      <c r="M4383" s="1" t="str">
        <f t="shared" si="136"/>
        <v/>
      </c>
      <c r="N4383" s="1">
        <f>N(N4382)+IF(AND('💰 BÁO GIÁ'!$C$27&lt;&gt;"",OR(ISNUMBER(SEARCH('💰 BÁO GIÁ'!$C$27,$A4383)),ISNUMBER(SEARCH('💰 BÁO GIÁ'!$C$27,$B4383)))),1,0)</f>
        <v>0</v>
      </c>
      <c r="O4383" s="1" t="str">
        <f t="shared" si="137"/>
        <v/>
      </c>
    </row>
    <row r="4384" customHeight="1" spans="1:15">
      <c r="A4384" s="1" t="str">
        <f>IF('📋 MIỂNG TNC'!A360="","",'📋 MIỂNG TNC'!A360)</f>
        <v>HH076380</v>
      </c>
      <c r="B4384" s="1" t="str">
        <f>IF('📋 MIỂNG TNC'!A360="","",'📋 MIỂNG TNC'!Q360)</f>
        <v>Miểng baze 6D14/6D15/6D16 baze nhỏ 80 (M112H2) Cos0 - TAIHO</v>
      </c>
      <c r="C4384" s="1" t="str">
        <f>IF('📋 MIỂNG TNC'!A360="","","Miểng")</f>
        <v>Miểng</v>
      </c>
      <c r="D4384" s="1" t="str">
        <f>IF('📋 MIỂNG TNC'!A360="","",'📋 MIỂNG TNC'!H360)</f>
        <v>Bộ</v>
      </c>
      <c r="E4384" s="13">
        <f>IF('📋 MIỂNG TNC'!A360="","",'📋 MIỂNG TNC'!I360)</f>
        <v>0</v>
      </c>
      <c r="F4384" s="13">
        <f>IF('📋 MIỂNG TNC'!A360="","",'📋 MIỂNG TNC'!J360)</f>
        <v>0</v>
      </c>
      <c r="G4384" s="13">
        <f>IF('📋 MIỂNG TNC'!A360="","",'📋 MIỂNG TNC'!K360)</f>
        <v>0</v>
      </c>
      <c r="H4384" s="1">
        <f>IF('📋 MIỂNG TNC'!A360="","",'📋 MIỂNG TNC'!L360)</f>
        <v>0</v>
      </c>
      <c r="I4384" s="1">
        <f>IF('📋 MIỂNG TNC'!A360="","",'📋 MIỂNG TNC'!M360)</f>
        <v>0</v>
      </c>
      <c r="J4384" s="1" t="str">
        <f>IF('📋 MIỂNG TNC'!A360="","",'📋 MIỂNG TNC'!D360)</f>
        <v>110</v>
      </c>
      <c r="L4384" s="1">
        <f>N(L4383)+IF(AND('🔎 TRA CỨU NHANH'!$C$2&lt;&gt;"",OR(ISNUMBER(SEARCH('🔎 TRA CỨU NHANH'!$C$2,$A4384)),ISNUMBER(SEARCH('🔎 TRA CỨU NHANH'!$C$2,$B4384)))),1,0)</f>
        <v>0</v>
      </c>
      <c r="M4384" s="1" t="str">
        <f t="shared" si="136"/>
        <v/>
      </c>
      <c r="N4384" s="1">
        <f>N(N4383)+IF(AND('💰 BÁO GIÁ'!$C$27&lt;&gt;"",OR(ISNUMBER(SEARCH('💰 BÁO GIÁ'!$C$27,$A4384)),ISNUMBER(SEARCH('💰 BÁO GIÁ'!$C$27,$B4384)))),1,0)</f>
        <v>0</v>
      </c>
      <c r="O4384" s="1" t="str">
        <f t="shared" si="137"/>
        <v/>
      </c>
    </row>
    <row r="4385" customHeight="1" spans="1:15">
      <c r="A4385" s="1" t="str">
        <f>IF('📋 MIỂNG TNC'!A361="","",'📋 MIỂNG TNC'!A361)</f>
        <v>HH00476</v>
      </c>
      <c r="B4385" s="1" t="str">
        <f>IF('📋 MIỂNG TNC'!A361="","",'📋 MIỂNG TNC'!Q361)</f>
        <v>Bạc miểng 6DB10 Cos0 - NDC</v>
      </c>
      <c r="C4385" s="1" t="str">
        <f>IF('📋 MIỂNG TNC'!A361="","","Miểng")</f>
        <v>Miểng</v>
      </c>
      <c r="D4385" s="1" t="str">
        <f>IF('📋 MIỂNG TNC'!A361="","",'📋 MIỂNG TNC'!H361)</f>
        <v>Bộ</v>
      </c>
      <c r="E4385" s="13">
        <f>IF('📋 MIỂNG TNC'!A361="","",'📋 MIỂNG TNC'!I361)</f>
        <v>0</v>
      </c>
      <c r="F4385" s="13">
        <f>IF('📋 MIỂNG TNC'!A361="","",'📋 MIỂNG TNC'!J361)</f>
        <v>0</v>
      </c>
      <c r="G4385" s="13">
        <f>IF('📋 MIỂNG TNC'!A361="","",'📋 MIỂNG TNC'!K361)</f>
        <v>0</v>
      </c>
      <c r="H4385" s="1">
        <f>IF('📋 MIỂNG TNC'!A361="","",'📋 MIỂNG TNC'!L361)</f>
        <v>0</v>
      </c>
      <c r="I4385" s="1">
        <f>IF('📋 MIỂNG TNC'!A361="","",'📋 MIỂNG TNC'!M361)</f>
        <v>0</v>
      </c>
      <c r="J4385" s="1" t="str">
        <f>IF('📋 MIỂNG TNC'!A361="","",'📋 MIỂNG TNC'!D361)</f>
        <v>110</v>
      </c>
      <c r="L4385" s="1">
        <f>N(L4384)+IF(AND('🔎 TRA CỨU NHANH'!$C$2&lt;&gt;"",OR(ISNUMBER(SEARCH('🔎 TRA CỨU NHANH'!$C$2,$A4385)),ISNUMBER(SEARCH('🔎 TRA CỨU NHANH'!$C$2,$B4385)))),1,0)</f>
        <v>0</v>
      </c>
      <c r="M4385" s="1" t="str">
        <f t="shared" si="136"/>
        <v/>
      </c>
      <c r="N4385" s="1">
        <f>N(N4384)+IF(AND('💰 BÁO GIÁ'!$C$27&lt;&gt;"",OR(ISNUMBER(SEARCH('💰 BÁO GIÁ'!$C$27,$A4385)),ISNUMBER(SEARCH('💰 BÁO GIÁ'!$C$27,$B4385)))),1,0)</f>
        <v>0</v>
      </c>
      <c r="O4385" s="1" t="str">
        <f t="shared" si="137"/>
        <v/>
      </c>
    </row>
    <row r="4386" customHeight="1" spans="1:15">
      <c r="A4386" s="1" t="str">
        <f>IF('📋 MIỂNG TNC'!A362="","",'📋 MIỂNG TNC'!A362)</f>
        <v>HH072646</v>
      </c>
      <c r="B4386" s="1" t="str">
        <f>IF('📋 MIỂNG TNC'!A362="","",'📋 MIỂNG TNC'!Q362)</f>
        <v>Bạc miểng 6DB10 Cos0 - TAIHO</v>
      </c>
      <c r="C4386" s="1" t="str">
        <f>IF('📋 MIỂNG TNC'!A362="","","Miểng")</f>
        <v>Miểng</v>
      </c>
      <c r="D4386" s="1" t="str">
        <f>IF('📋 MIỂNG TNC'!A362="","",'📋 MIỂNG TNC'!H362)</f>
        <v>Bộ</v>
      </c>
      <c r="E4386" s="13">
        <f>IF('📋 MIỂNG TNC'!A362="","",'📋 MIỂNG TNC'!I362)</f>
        <v>0</v>
      </c>
      <c r="F4386" s="13">
        <f>IF('📋 MIỂNG TNC'!A362="","",'📋 MIỂNG TNC'!J362)</f>
        <v>0</v>
      </c>
      <c r="G4386" s="13">
        <f>IF('📋 MIỂNG TNC'!A362="","",'📋 MIỂNG TNC'!K362)</f>
        <v>0</v>
      </c>
      <c r="H4386" s="1">
        <f>IF('📋 MIỂNG TNC'!A362="","",'📋 MIỂNG TNC'!L362)</f>
        <v>0</v>
      </c>
      <c r="I4386" s="1">
        <f>IF('📋 MIỂNG TNC'!A362="","",'📋 MIỂNG TNC'!M362)</f>
        <v>0</v>
      </c>
      <c r="J4386" s="1" t="str">
        <f>IF('📋 MIỂNG TNC'!A362="","",'📋 MIỂNG TNC'!D362)</f>
        <v>110</v>
      </c>
      <c r="L4386" s="1">
        <f>N(L4385)+IF(AND('🔎 TRA CỨU NHANH'!$C$2&lt;&gt;"",OR(ISNUMBER(SEARCH('🔎 TRA CỨU NHANH'!$C$2,$A4386)),ISNUMBER(SEARCH('🔎 TRA CỨU NHANH'!$C$2,$B4386)))),1,0)</f>
        <v>0</v>
      </c>
      <c r="M4386" s="1" t="str">
        <f t="shared" si="136"/>
        <v/>
      </c>
      <c r="N4386" s="1">
        <f>N(N4385)+IF(AND('💰 BÁO GIÁ'!$C$27&lt;&gt;"",OR(ISNUMBER(SEARCH('💰 BÁO GIÁ'!$C$27,$A4386)),ISNUMBER(SEARCH('💰 BÁO GIÁ'!$C$27,$B4386)))),1,0)</f>
        <v>0</v>
      </c>
      <c r="O4386" s="1" t="str">
        <f t="shared" si="137"/>
        <v/>
      </c>
    </row>
    <row r="4387" customHeight="1" spans="1:15">
      <c r="A4387" s="1" t="str">
        <f>IF('📋 MIỂNG TNC'!A363="","",'📋 MIỂNG TNC'!A363)</f>
        <v>HH082479</v>
      </c>
      <c r="B4387" s="1" t="str">
        <f>IF('📋 MIỂNG TNC'!A363="","",'📋 MIỂNG TNC'!Q363)</f>
        <v>Bạc miểng (hàng đã bóc hộp) 6D14/6D15/6D16 Cos1 - TAIHO</v>
      </c>
      <c r="C4387" s="1" t="str">
        <f>IF('📋 MIỂNG TNC'!A363="","","Miểng")</f>
        <v>Miểng</v>
      </c>
      <c r="D4387" s="1" t="str">
        <f>IF('📋 MIỂNG TNC'!A363="","",'📋 MIỂNG TNC'!H363)</f>
        <v>Bộ</v>
      </c>
      <c r="E4387" s="13">
        <f>IF('📋 MIỂNG TNC'!A363="","",'📋 MIỂNG TNC'!I363)</f>
        <v>0</v>
      </c>
      <c r="F4387" s="13">
        <f>IF('📋 MIỂNG TNC'!A363="","",'📋 MIỂNG TNC'!J363)</f>
        <v>0</v>
      </c>
      <c r="G4387" s="13">
        <f>IF('📋 MIỂNG TNC'!A363="","",'📋 MIỂNG TNC'!K363)</f>
        <v>0</v>
      </c>
      <c r="H4387" s="1">
        <f>IF('📋 MIỂNG TNC'!A363="","",'📋 MIỂNG TNC'!L363)</f>
        <v>0</v>
      </c>
      <c r="I4387" s="1">
        <f>IF('📋 MIỂNG TNC'!A363="","",'📋 MIỂNG TNC'!M363)</f>
        <v>0</v>
      </c>
      <c r="J4387" s="1" t="str">
        <f>IF('📋 MIỂNG TNC'!A363="","",'📋 MIỂNG TNC'!D363)</f>
        <v>110</v>
      </c>
      <c r="L4387" s="1">
        <f>N(L4386)+IF(AND('🔎 TRA CỨU NHANH'!$C$2&lt;&gt;"",OR(ISNUMBER(SEARCH('🔎 TRA CỨU NHANH'!$C$2,$A4387)),ISNUMBER(SEARCH('🔎 TRA CỨU NHANH'!$C$2,$B4387)))),1,0)</f>
        <v>0</v>
      </c>
      <c r="M4387" s="1" t="str">
        <f t="shared" si="136"/>
        <v/>
      </c>
      <c r="N4387" s="1">
        <f>N(N4386)+IF(AND('💰 BÁO GIÁ'!$C$27&lt;&gt;"",OR(ISNUMBER(SEARCH('💰 BÁO GIÁ'!$C$27,$A4387)),ISNUMBER(SEARCH('💰 BÁO GIÁ'!$C$27,$B4387)))),1,0)</f>
        <v>0</v>
      </c>
      <c r="O4387" s="1" t="str">
        <f t="shared" si="137"/>
        <v/>
      </c>
    </row>
    <row r="4388" customHeight="1" spans="1:15">
      <c r="A4388" s="1" t="str">
        <f>IF('📋 MIỂNG TNC'!A364="","",'📋 MIỂNG TNC'!A364)</f>
        <v>HH00231</v>
      </c>
      <c r="B4388" s="1" t="str">
        <f>IF('📋 MIỂNG TNC'!A364="","",'📋 MIỂNG TNC'!Q364)</f>
        <v>Bạc miểng 6D14/6D15/6D16 Cos1 - TAIHO</v>
      </c>
      <c r="C4388" s="1" t="str">
        <f>IF('📋 MIỂNG TNC'!A364="","","Miểng")</f>
        <v>Miểng</v>
      </c>
      <c r="D4388" s="1" t="str">
        <f>IF('📋 MIỂNG TNC'!A364="","",'📋 MIỂNG TNC'!H364)</f>
        <v>Bộ</v>
      </c>
      <c r="E4388" s="13">
        <f>IF('📋 MIỂNG TNC'!A364="","",'📋 MIỂNG TNC'!I364)</f>
        <v>0</v>
      </c>
      <c r="F4388" s="13">
        <f>IF('📋 MIỂNG TNC'!A364="","",'📋 MIỂNG TNC'!J364)</f>
        <v>0</v>
      </c>
      <c r="G4388" s="13">
        <f>IF('📋 MIỂNG TNC'!A364="","",'📋 MIỂNG TNC'!K364)</f>
        <v>0</v>
      </c>
      <c r="H4388" s="1">
        <f>IF('📋 MIỂNG TNC'!A364="","",'📋 MIỂNG TNC'!L364)</f>
        <v>0</v>
      </c>
      <c r="I4388" s="1">
        <f>IF('📋 MIỂNG TNC'!A364="","",'📋 MIỂNG TNC'!M364)</f>
        <v>0</v>
      </c>
      <c r="J4388" s="1" t="str">
        <f>IF('📋 MIỂNG TNC'!A364="","",'📋 MIỂNG TNC'!D364)</f>
        <v>110</v>
      </c>
      <c r="L4388" s="1">
        <f>N(L4387)+IF(AND('🔎 TRA CỨU NHANH'!$C$2&lt;&gt;"",OR(ISNUMBER(SEARCH('🔎 TRA CỨU NHANH'!$C$2,$A4388)),ISNUMBER(SEARCH('🔎 TRA CỨU NHANH'!$C$2,$B4388)))),1,0)</f>
        <v>0</v>
      </c>
      <c r="M4388" s="1" t="str">
        <f t="shared" si="136"/>
        <v/>
      </c>
      <c r="N4388" s="1">
        <f>N(N4387)+IF(AND('💰 BÁO GIÁ'!$C$27&lt;&gt;"",OR(ISNUMBER(SEARCH('💰 BÁO GIÁ'!$C$27,$A4388)),ISNUMBER(SEARCH('💰 BÁO GIÁ'!$C$27,$B4388)))),1,0)</f>
        <v>0</v>
      </c>
      <c r="O4388" s="1" t="str">
        <f t="shared" si="137"/>
        <v/>
      </c>
    </row>
    <row r="4389" customHeight="1" spans="1:15">
      <c r="A4389" s="1" t="str">
        <f>IF('📋 MIỂNG TNC'!A365="","",'📋 MIỂNG TNC'!A365)</f>
        <v>HH076591</v>
      </c>
      <c r="B4389" s="1" t="str">
        <f>IF('📋 MIỂNG TNC'!A365="","",'📋 MIỂNG TNC'!Q365)</f>
        <v>Miểng dên 6D14/6D15/6D16 dên nhỏ 65 Cos1 - CS IVECO</v>
      </c>
      <c r="C4389" s="1" t="str">
        <f>IF('📋 MIỂNG TNC'!A365="","","Miểng")</f>
        <v>Miểng</v>
      </c>
      <c r="D4389" s="1" t="str">
        <f>IF('📋 MIỂNG TNC'!A365="","",'📋 MIỂNG TNC'!H365)</f>
        <v>Bộ</v>
      </c>
      <c r="E4389" s="13">
        <f>IF('📋 MIỂNG TNC'!A365="","",'📋 MIỂNG TNC'!I365)</f>
        <v>0</v>
      </c>
      <c r="F4389" s="13">
        <f>IF('📋 MIỂNG TNC'!A365="","",'📋 MIỂNG TNC'!J365)</f>
        <v>0</v>
      </c>
      <c r="G4389" s="13">
        <f>IF('📋 MIỂNG TNC'!A365="","",'📋 MIỂNG TNC'!K365)</f>
        <v>0</v>
      </c>
      <c r="H4389" s="1">
        <f>IF('📋 MIỂNG TNC'!A365="","",'📋 MIỂNG TNC'!L365)</f>
        <v>0</v>
      </c>
      <c r="I4389" s="1">
        <f>IF('📋 MIỂNG TNC'!A365="","",'📋 MIỂNG TNC'!M365)</f>
        <v>0</v>
      </c>
      <c r="J4389" s="1" t="str">
        <f>IF('📋 MIỂNG TNC'!A365="","",'📋 MIỂNG TNC'!D365)</f>
        <v>110</v>
      </c>
      <c r="L4389" s="1">
        <f>N(L4388)+IF(AND('🔎 TRA CỨU NHANH'!$C$2&lt;&gt;"",OR(ISNUMBER(SEARCH('🔎 TRA CỨU NHANH'!$C$2,$A4389)),ISNUMBER(SEARCH('🔎 TRA CỨU NHANH'!$C$2,$B4389)))),1,0)</f>
        <v>0</v>
      </c>
      <c r="M4389" s="1" t="str">
        <f t="shared" si="136"/>
        <v/>
      </c>
      <c r="N4389" s="1">
        <f>N(N4388)+IF(AND('💰 BÁO GIÁ'!$C$27&lt;&gt;"",OR(ISNUMBER(SEARCH('💰 BÁO GIÁ'!$C$27,$A4389)),ISNUMBER(SEARCH('💰 BÁO GIÁ'!$C$27,$B4389)))),1,0)</f>
        <v>0</v>
      </c>
      <c r="O4389" s="1" t="str">
        <f t="shared" si="137"/>
        <v/>
      </c>
    </row>
    <row r="4390" customHeight="1" spans="1:15">
      <c r="A4390" s="1" t="str">
        <f>IF('📋 MIỂNG TNC'!A366="","",'📋 MIỂNG TNC'!A366)</f>
        <v>HH076000</v>
      </c>
      <c r="B4390" s="1" t="str">
        <f>IF('📋 MIỂNG TNC'!A366="","",'📋 MIỂNG TNC'!Q366)</f>
        <v>Bạc miểng 6D14/6D15/6D16/6D10 Cos1</v>
      </c>
      <c r="C4390" s="1" t="str">
        <f>IF('📋 MIỂNG TNC'!A366="","","Miểng")</f>
        <v>Miểng</v>
      </c>
      <c r="D4390" s="1" t="str">
        <f>IF('📋 MIỂNG TNC'!A366="","",'📋 MIỂNG TNC'!H366)</f>
        <v>Bộ</v>
      </c>
      <c r="E4390" s="13">
        <f>IF('📋 MIỂNG TNC'!A366="","",'📋 MIỂNG TNC'!I366)</f>
        <v>0</v>
      </c>
      <c r="F4390" s="13">
        <f>IF('📋 MIỂNG TNC'!A366="","",'📋 MIỂNG TNC'!J366)</f>
        <v>0</v>
      </c>
      <c r="G4390" s="13">
        <f>IF('📋 MIỂNG TNC'!A366="","",'📋 MIỂNG TNC'!K366)</f>
        <v>0</v>
      </c>
      <c r="H4390" s="1">
        <f>IF('📋 MIỂNG TNC'!A366="","",'📋 MIỂNG TNC'!L366)</f>
        <v>0</v>
      </c>
      <c r="I4390" s="1">
        <f>IF('📋 MIỂNG TNC'!A366="","",'📋 MIỂNG TNC'!M366)</f>
        <v>0</v>
      </c>
      <c r="J4390" s="1" t="str">
        <f>IF('📋 MIỂNG TNC'!A366="","",'📋 MIỂNG TNC'!D366)</f>
        <v>110</v>
      </c>
      <c r="L4390" s="1">
        <f>N(L4389)+IF(AND('🔎 TRA CỨU NHANH'!$C$2&lt;&gt;"",OR(ISNUMBER(SEARCH('🔎 TRA CỨU NHANH'!$C$2,$A4390)),ISNUMBER(SEARCH('🔎 TRA CỨU NHANH'!$C$2,$B4390)))),1,0)</f>
        <v>0</v>
      </c>
      <c r="M4390" s="1" t="str">
        <f t="shared" si="136"/>
        <v/>
      </c>
      <c r="N4390" s="1">
        <f>N(N4389)+IF(AND('💰 BÁO GIÁ'!$C$27&lt;&gt;"",OR(ISNUMBER(SEARCH('💰 BÁO GIÁ'!$C$27,$A4390)),ISNUMBER(SEARCH('💰 BÁO GIÁ'!$C$27,$B4390)))),1,0)</f>
        <v>0</v>
      </c>
      <c r="O4390" s="1" t="str">
        <f t="shared" si="137"/>
        <v/>
      </c>
    </row>
    <row r="4391" customHeight="1" spans="1:15">
      <c r="A4391" s="1" t="str">
        <f>IF('📋 MIỂNG TNC'!A367="","",'📋 MIỂNG TNC'!A367)</f>
        <v>HH00200</v>
      </c>
      <c r="B4391" s="1" t="str">
        <f>IF('📋 MIỂNG TNC'!A367="","",'📋 MIỂNG TNC'!Q367)</f>
        <v>Bạc miểng 6D14/6D15/6D16/6D10 Cos1 - NDC</v>
      </c>
      <c r="C4391" s="1" t="str">
        <f>IF('📋 MIỂNG TNC'!A367="","","Miểng")</f>
        <v>Miểng</v>
      </c>
      <c r="D4391" s="1" t="str">
        <f>IF('📋 MIỂNG TNC'!A367="","",'📋 MIỂNG TNC'!H367)</f>
        <v>Bộ</v>
      </c>
      <c r="E4391" s="13">
        <f>IF('📋 MIỂNG TNC'!A367="","",'📋 MIỂNG TNC'!I367)</f>
        <v>0</v>
      </c>
      <c r="F4391" s="13">
        <f>IF('📋 MIỂNG TNC'!A367="","",'📋 MIỂNG TNC'!J367)</f>
        <v>0</v>
      </c>
      <c r="G4391" s="13">
        <f>IF('📋 MIỂNG TNC'!A367="","",'📋 MIỂNG TNC'!K367)</f>
        <v>0</v>
      </c>
      <c r="H4391" s="1">
        <f>IF('📋 MIỂNG TNC'!A367="","",'📋 MIỂNG TNC'!L367)</f>
        <v>0</v>
      </c>
      <c r="I4391" s="1">
        <f>IF('📋 MIỂNG TNC'!A367="","",'📋 MIỂNG TNC'!M367)</f>
        <v>0</v>
      </c>
      <c r="J4391" s="1" t="str">
        <f>IF('📋 MIỂNG TNC'!A367="","",'📋 MIỂNG TNC'!D367)</f>
        <v>110</v>
      </c>
      <c r="L4391" s="1">
        <f>N(L4390)+IF(AND('🔎 TRA CỨU NHANH'!$C$2&lt;&gt;"",OR(ISNUMBER(SEARCH('🔎 TRA CỨU NHANH'!$C$2,$A4391)),ISNUMBER(SEARCH('🔎 TRA CỨU NHANH'!$C$2,$B4391)))),1,0)</f>
        <v>0</v>
      </c>
      <c r="M4391" s="1" t="str">
        <f t="shared" si="136"/>
        <v/>
      </c>
      <c r="N4391" s="1">
        <f>N(N4390)+IF(AND('💰 BÁO GIÁ'!$C$27&lt;&gt;"",OR(ISNUMBER(SEARCH('💰 BÁO GIÁ'!$C$27,$A4391)),ISNUMBER(SEARCH('💰 BÁO GIÁ'!$C$27,$B4391)))),1,0)</f>
        <v>0</v>
      </c>
      <c r="O4391" s="1" t="str">
        <f t="shared" si="137"/>
        <v/>
      </c>
    </row>
    <row r="4392" customHeight="1" spans="1:15">
      <c r="A4392" s="1" t="str">
        <f>IF('📋 MIỂNG TNC'!A368="","",'📋 MIỂNG TNC'!A368)</f>
        <v>HH076381</v>
      </c>
      <c r="B4392" s="1" t="str">
        <f>IF('📋 MIỂNG TNC'!A368="","",'📋 MIỂNG TNC'!Q368)</f>
        <v>Miểng baze 6D14/6D15/6D16 baze nhỏ 80 (M112H2) Cos1 - TAIHO</v>
      </c>
      <c r="C4392" s="1" t="str">
        <f>IF('📋 MIỂNG TNC'!A368="","","Miểng")</f>
        <v>Miểng</v>
      </c>
      <c r="D4392" s="1" t="str">
        <f>IF('📋 MIỂNG TNC'!A368="","",'📋 MIỂNG TNC'!H368)</f>
        <v>Bộ</v>
      </c>
      <c r="E4392" s="13">
        <f>IF('📋 MIỂNG TNC'!A368="","",'📋 MIỂNG TNC'!I368)</f>
        <v>0</v>
      </c>
      <c r="F4392" s="13">
        <f>IF('📋 MIỂNG TNC'!A368="","",'📋 MIỂNG TNC'!J368)</f>
        <v>0</v>
      </c>
      <c r="G4392" s="13">
        <f>IF('📋 MIỂNG TNC'!A368="","",'📋 MIỂNG TNC'!K368)</f>
        <v>0</v>
      </c>
      <c r="H4392" s="1">
        <f>IF('📋 MIỂNG TNC'!A368="","",'📋 MIỂNG TNC'!L368)</f>
        <v>0</v>
      </c>
      <c r="I4392" s="1">
        <f>IF('📋 MIỂNG TNC'!A368="","",'📋 MIỂNG TNC'!M368)</f>
        <v>0</v>
      </c>
      <c r="J4392" s="1" t="str">
        <f>IF('📋 MIỂNG TNC'!A368="","",'📋 MIỂNG TNC'!D368)</f>
        <v>110</v>
      </c>
      <c r="L4392" s="1">
        <f>N(L4391)+IF(AND('🔎 TRA CỨU NHANH'!$C$2&lt;&gt;"",OR(ISNUMBER(SEARCH('🔎 TRA CỨU NHANH'!$C$2,$A4392)),ISNUMBER(SEARCH('🔎 TRA CỨU NHANH'!$C$2,$B4392)))),1,0)</f>
        <v>0</v>
      </c>
      <c r="M4392" s="1" t="str">
        <f t="shared" si="136"/>
        <v/>
      </c>
      <c r="N4392" s="1">
        <f>N(N4391)+IF(AND('💰 BÁO GIÁ'!$C$27&lt;&gt;"",OR(ISNUMBER(SEARCH('💰 BÁO GIÁ'!$C$27,$A4392)),ISNUMBER(SEARCH('💰 BÁO GIÁ'!$C$27,$B4392)))),1,0)</f>
        <v>0</v>
      </c>
      <c r="O4392" s="1" t="str">
        <f t="shared" si="137"/>
        <v/>
      </c>
    </row>
    <row r="4393" customHeight="1" spans="1:15">
      <c r="A4393" s="1" t="str">
        <f>IF('📋 MIỂNG TNC'!A369="","",'📋 MIỂNG TNC'!A369)</f>
        <v>HH076589</v>
      </c>
      <c r="B4393" s="1" t="str">
        <f>IF('📋 MIỂNG TNC'!A369="","",'📋 MIỂNG TNC'!Q369)</f>
        <v>Miểng baze 6D14/6D15/6D16 baze nhỏ 80 Cos1 - CS IVECO</v>
      </c>
      <c r="C4393" s="1" t="str">
        <f>IF('📋 MIỂNG TNC'!A369="","","Miểng")</f>
        <v>Miểng</v>
      </c>
      <c r="D4393" s="1" t="str">
        <f>IF('📋 MIỂNG TNC'!A369="","",'📋 MIỂNG TNC'!H369)</f>
        <v>Bộ</v>
      </c>
      <c r="E4393" s="13">
        <f>IF('📋 MIỂNG TNC'!A369="","",'📋 MIỂNG TNC'!I369)</f>
        <v>0</v>
      </c>
      <c r="F4393" s="13">
        <f>IF('📋 MIỂNG TNC'!A369="","",'📋 MIỂNG TNC'!J369)</f>
        <v>0</v>
      </c>
      <c r="G4393" s="13">
        <f>IF('📋 MIỂNG TNC'!A369="","",'📋 MIỂNG TNC'!K369)</f>
        <v>0</v>
      </c>
      <c r="H4393" s="1">
        <f>IF('📋 MIỂNG TNC'!A369="","",'📋 MIỂNG TNC'!L369)</f>
        <v>0</v>
      </c>
      <c r="I4393" s="1">
        <f>IF('📋 MIỂNG TNC'!A369="","",'📋 MIỂNG TNC'!M369)</f>
        <v>0</v>
      </c>
      <c r="J4393" s="1" t="str">
        <f>IF('📋 MIỂNG TNC'!A369="","",'📋 MIỂNG TNC'!D369)</f>
        <v>110</v>
      </c>
      <c r="L4393" s="1">
        <f>N(L4392)+IF(AND('🔎 TRA CỨU NHANH'!$C$2&lt;&gt;"",OR(ISNUMBER(SEARCH('🔎 TRA CỨU NHANH'!$C$2,$A4393)),ISNUMBER(SEARCH('🔎 TRA CỨU NHANH'!$C$2,$B4393)))),1,0)</f>
        <v>0</v>
      </c>
      <c r="M4393" s="1" t="str">
        <f t="shared" si="136"/>
        <v/>
      </c>
      <c r="N4393" s="1">
        <f>N(N4392)+IF(AND('💰 BÁO GIÁ'!$C$27&lt;&gt;"",OR(ISNUMBER(SEARCH('💰 BÁO GIÁ'!$C$27,$A4393)),ISNUMBER(SEARCH('💰 BÁO GIÁ'!$C$27,$B4393)))),1,0)</f>
        <v>0</v>
      </c>
      <c r="O4393" s="1" t="str">
        <f t="shared" si="137"/>
        <v/>
      </c>
    </row>
    <row r="4394" customHeight="1" spans="1:15">
      <c r="A4394" s="1" t="str">
        <f>IF('📋 MIỂNG TNC'!A370="","",'📋 MIỂNG TNC'!A370)</f>
        <v>HH071164</v>
      </c>
      <c r="B4394" s="1" t="str">
        <f>IF('📋 MIỂNG TNC'!A370="","",'📋 MIỂNG TNC'!Q370)</f>
        <v>Bạc miểng 6DB10 Cos1 - TAIHO</v>
      </c>
      <c r="C4394" s="1" t="str">
        <f>IF('📋 MIỂNG TNC'!A370="","","Miểng")</f>
        <v>Miểng</v>
      </c>
      <c r="D4394" s="1" t="str">
        <f>IF('📋 MIỂNG TNC'!A370="","",'📋 MIỂNG TNC'!H370)</f>
        <v>Bộ</v>
      </c>
      <c r="E4394" s="13">
        <f>IF('📋 MIỂNG TNC'!A370="","",'📋 MIỂNG TNC'!I370)</f>
        <v>0</v>
      </c>
      <c r="F4394" s="13">
        <f>IF('📋 MIỂNG TNC'!A370="","",'📋 MIỂNG TNC'!J370)</f>
        <v>0</v>
      </c>
      <c r="G4394" s="13">
        <f>IF('📋 MIỂNG TNC'!A370="","",'📋 MIỂNG TNC'!K370)</f>
        <v>0</v>
      </c>
      <c r="H4394" s="1">
        <f>IF('📋 MIỂNG TNC'!A370="","",'📋 MIỂNG TNC'!L370)</f>
        <v>0</v>
      </c>
      <c r="I4394" s="1">
        <f>IF('📋 MIỂNG TNC'!A370="","",'📋 MIỂNG TNC'!M370)</f>
        <v>0</v>
      </c>
      <c r="J4394" s="1" t="str">
        <f>IF('📋 MIỂNG TNC'!A370="","",'📋 MIỂNG TNC'!D370)</f>
        <v>110</v>
      </c>
      <c r="L4394" s="1">
        <f>N(L4393)+IF(AND('🔎 TRA CỨU NHANH'!$C$2&lt;&gt;"",OR(ISNUMBER(SEARCH('🔎 TRA CỨU NHANH'!$C$2,$A4394)),ISNUMBER(SEARCH('🔎 TRA CỨU NHANH'!$C$2,$B4394)))),1,0)</f>
        <v>0</v>
      </c>
      <c r="M4394" s="1" t="str">
        <f t="shared" si="136"/>
        <v/>
      </c>
      <c r="N4394" s="1">
        <f>N(N4393)+IF(AND('💰 BÁO GIÁ'!$C$27&lt;&gt;"",OR(ISNUMBER(SEARCH('💰 BÁO GIÁ'!$C$27,$A4394)),ISNUMBER(SEARCH('💰 BÁO GIÁ'!$C$27,$B4394)))),1,0)</f>
        <v>0</v>
      </c>
      <c r="O4394" s="1" t="str">
        <f t="shared" si="137"/>
        <v/>
      </c>
    </row>
    <row r="4395" customHeight="1" spans="1:15">
      <c r="A4395" s="1" t="str">
        <f>IF('📋 MIỂNG TNC'!A371="","",'📋 MIỂNG TNC'!A371)</f>
        <v>HH00424</v>
      </c>
      <c r="B4395" s="1" t="str">
        <f>IF('📋 MIỂNG TNC'!A371="","",'📋 MIỂNG TNC'!Q371)</f>
        <v>Bạc miểng 6D14/6D15/6D16 Cos2 - TAIHO</v>
      </c>
      <c r="C4395" s="1" t="str">
        <f>IF('📋 MIỂNG TNC'!A371="","","Miểng")</f>
        <v>Miểng</v>
      </c>
      <c r="D4395" s="1" t="str">
        <f>IF('📋 MIỂNG TNC'!A371="","",'📋 MIỂNG TNC'!H371)</f>
        <v>Bộ</v>
      </c>
      <c r="E4395" s="13">
        <f>IF('📋 MIỂNG TNC'!A371="","",'📋 MIỂNG TNC'!I371)</f>
        <v>0</v>
      </c>
      <c r="F4395" s="13">
        <f>IF('📋 MIỂNG TNC'!A371="","",'📋 MIỂNG TNC'!J371)</f>
        <v>0</v>
      </c>
      <c r="G4395" s="13">
        <f>IF('📋 MIỂNG TNC'!A371="","",'📋 MIỂNG TNC'!K371)</f>
        <v>0</v>
      </c>
      <c r="H4395" s="1">
        <f>IF('📋 MIỂNG TNC'!A371="","",'📋 MIỂNG TNC'!L371)</f>
        <v>0</v>
      </c>
      <c r="I4395" s="1">
        <f>IF('📋 MIỂNG TNC'!A371="","",'📋 MIỂNG TNC'!M371)</f>
        <v>0</v>
      </c>
      <c r="J4395" s="1" t="str">
        <f>IF('📋 MIỂNG TNC'!A371="","",'📋 MIỂNG TNC'!D371)</f>
        <v>110</v>
      </c>
      <c r="L4395" s="1">
        <f>N(L4394)+IF(AND('🔎 TRA CỨU NHANH'!$C$2&lt;&gt;"",OR(ISNUMBER(SEARCH('🔎 TRA CỨU NHANH'!$C$2,$A4395)),ISNUMBER(SEARCH('🔎 TRA CỨU NHANH'!$C$2,$B4395)))),1,0)</f>
        <v>0</v>
      </c>
      <c r="M4395" s="1" t="str">
        <f t="shared" si="136"/>
        <v/>
      </c>
      <c r="N4395" s="1">
        <f>N(N4394)+IF(AND('💰 BÁO GIÁ'!$C$27&lt;&gt;"",OR(ISNUMBER(SEARCH('💰 BÁO GIÁ'!$C$27,$A4395)),ISNUMBER(SEARCH('💰 BÁO GIÁ'!$C$27,$B4395)))),1,0)</f>
        <v>0</v>
      </c>
      <c r="O4395" s="1" t="str">
        <f t="shared" si="137"/>
        <v/>
      </c>
    </row>
    <row r="4396" customHeight="1" spans="1:15">
      <c r="A4396" s="1" t="str">
        <f>IF('📋 MIỂNG TNC'!A372="","",'📋 MIỂNG TNC'!A372)</f>
        <v>HH076382</v>
      </c>
      <c r="B4396" s="1" t="str">
        <f>IF('📋 MIỂNG TNC'!A372="","",'📋 MIỂNG TNC'!Q372)</f>
        <v>Miểng baze 6D14/6D15/6D16 baze nhỏ 80 (M112H2) Cos2 - TAIHO</v>
      </c>
      <c r="C4396" s="1" t="str">
        <f>IF('📋 MIỂNG TNC'!A372="","","Miểng")</f>
        <v>Miểng</v>
      </c>
      <c r="D4396" s="1" t="str">
        <f>IF('📋 MIỂNG TNC'!A372="","",'📋 MIỂNG TNC'!H372)</f>
        <v>Bộ</v>
      </c>
      <c r="E4396" s="13">
        <f>IF('📋 MIỂNG TNC'!A372="","",'📋 MIỂNG TNC'!I372)</f>
        <v>0</v>
      </c>
      <c r="F4396" s="13">
        <f>IF('📋 MIỂNG TNC'!A372="","",'📋 MIỂNG TNC'!J372)</f>
        <v>0</v>
      </c>
      <c r="G4396" s="13">
        <f>IF('📋 MIỂNG TNC'!A372="","",'📋 MIỂNG TNC'!K372)</f>
        <v>0</v>
      </c>
      <c r="H4396" s="1">
        <f>IF('📋 MIỂNG TNC'!A372="","",'📋 MIỂNG TNC'!L372)</f>
        <v>0</v>
      </c>
      <c r="I4396" s="1">
        <f>IF('📋 MIỂNG TNC'!A372="","",'📋 MIỂNG TNC'!M372)</f>
        <v>0</v>
      </c>
      <c r="J4396" s="1" t="str">
        <f>IF('📋 MIỂNG TNC'!A372="","",'📋 MIỂNG TNC'!D372)</f>
        <v>110</v>
      </c>
      <c r="L4396" s="1">
        <f>N(L4395)+IF(AND('🔎 TRA CỨU NHANH'!$C$2&lt;&gt;"",OR(ISNUMBER(SEARCH('🔎 TRA CỨU NHANH'!$C$2,$A4396)),ISNUMBER(SEARCH('🔎 TRA CỨU NHANH'!$C$2,$B4396)))),1,0)</f>
        <v>0</v>
      </c>
      <c r="M4396" s="1" t="str">
        <f t="shared" si="136"/>
        <v/>
      </c>
      <c r="N4396" s="1">
        <f>N(N4395)+IF(AND('💰 BÁO GIÁ'!$C$27&lt;&gt;"",OR(ISNUMBER(SEARCH('💰 BÁO GIÁ'!$C$27,$A4396)),ISNUMBER(SEARCH('💰 BÁO GIÁ'!$C$27,$B4396)))),1,0)</f>
        <v>0</v>
      </c>
      <c r="O4396" s="1" t="str">
        <f t="shared" si="137"/>
        <v/>
      </c>
    </row>
    <row r="4397" customHeight="1" spans="1:15">
      <c r="A4397" s="1" t="str">
        <f>IF('📋 MIỂNG TNC'!A373="","",'📋 MIỂNG TNC'!A373)</f>
        <v>HH073926</v>
      </c>
      <c r="B4397" s="1" t="str">
        <f>IF('📋 MIỂNG TNC'!A373="","",'📋 MIỂNG TNC'!Q373)</f>
        <v>Bạc miểng 6DB10 Cos2 - Taiho</v>
      </c>
      <c r="C4397" s="1" t="str">
        <f>IF('📋 MIỂNG TNC'!A373="","","Miểng")</f>
        <v>Miểng</v>
      </c>
      <c r="D4397" s="1" t="str">
        <f>IF('📋 MIỂNG TNC'!A373="","",'📋 MIỂNG TNC'!H373)</f>
        <v>Bộ</v>
      </c>
      <c r="E4397" s="13">
        <f>IF('📋 MIỂNG TNC'!A373="","",'📋 MIỂNG TNC'!I373)</f>
        <v>0</v>
      </c>
      <c r="F4397" s="13">
        <f>IF('📋 MIỂNG TNC'!A373="","",'📋 MIỂNG TNC'!J373)</f>
        <v>0</v>
      </c>
      <c r="G4397" s="13">
        <f>IF('📋 MIỂNG TNC'!A373="","",'📋 MIỂNG TNC'!K373)</f>
        <v>0</v>
      </c>
      <c r="H4397" s="1">
        <f>IF('📋 MIỂNG TNC'!A373="","",'📋 MIỂNG TNC'!L373)</f>
        <v>0</v>
      </c>
      <c r="I4397" s="1">
        <f>IF('📋 MIỂNG TNC'!A373="","",'📋 MIỂNG TNC'!M373)</f>
        <v>0</v>
      </c>
      <c r="J4397" s="1" t="str">
        <f>IF('📋 MIỂNG TNC'!A373="","",'📋 MIỂNG TNC'!D373)</f>
        <v>110</v>
      </c>
      <c r="L4397" s="1">
        <f>N(L4396)+IF(AND('🔎 TRA CỨU NHANH'!$C$2&lt;&gt;"",OR(ISNUMBER(SEARCH('🔎 TRA CỨU NHANH'!$C$2,$A4397)),ISNUMBER(SEARCH('🔎 TRA CỨU NHANH'!$C$2,$B4397)))),1,0)</f>
        <v>0</v>
      </c>
      <c r="M4397" s="1" t="str">
        <f t="shared" si="136"/>
        <v/>
      </c>
      <c r="N4397" s="1">
        <f>N(N4396)+IF(AND('💰 BÁO GIÁ'!$C$27&lt;&gt;"",OR(ISNUMBER(SEARCH('💰 BÁO GIÁ'!$C$27,$A4397)),ISNUMBER(SEARCH('💰 BÁO GIÁ'!$C$27,$B4397)))),1,0)</f>
        <v>0</v>
      </c>
      <c r="O4397" s="1" t="str">
        <f t="shared" si="137"/>
        <v/>
      </c>
    </row>
    <row r="4398" customHeight="1" spans="1:15">
      <c r="A4398" s="1" t="str">
        <f>IF('📋 MIỂNG TNC'!A374="","",'📋 MIỂNG TNC'!A374)</f>
        <v>HH070542</v>
      </c>
      <c r="B4398" s="1" t="str">
        <f>IF('📋 MIỂNG TNC'!A374="","",'📋 MIỂNG TNC'!Q374)</f>
        <v>Bạc miểng 6D14/6d15/6D16 Cos4 - TAIHO</v>
      </c>
      <c r="C4398" s="1" t="str">
        <f>IF('📋 MIỂNG TNC'!A374="","","Miểng")</f>
        <v>Miểng</v>
      </c>
      <c r="D4398" s="1" t="str">
        <f>IF('📋 MIỂNG TNC'!A374="","",'📋 MIỂNG TNC'!H374)</f>
        <v>Bộ</v>
      </c>
      <c r="E4398" s="13">
        <f>IF('📋 MIỂNG TNC'!A374="","",'📋 MIỂNG TNC'!I374)</f>
        <v>0</v>
      </c>
      <c r="F4398" s="13">
        <f>IF('📋 MIỂNG TNC'!A374="","",'📋 MIỂNG TNC'!J374)</f>
        <v>0</v>
      </c>
      <c r="G4398" s="13">
        <f>IF('📋 MIỂNG TNC'!A374="","",'📋 MIỂNG TNC'!K374)</f>
        <v>0</v>
      </c>
      <c r="H4398" s="1">
        <f>IF('📋 MIỂNG TNC'!A374="","",'📋 MIỂNG TNC'!L374)</f>
        <v>0</v>
      </c>
      <c r="I4398" s="1">
        <f>IF('📋 MIỂNG TNC'!A374="","",'📋 MIỂNG TNC'!M374)</f>
        <v>0</v>
      </c>
      <c r="J4398" s="1" t="str">
        <f>IF('📋 MIỂNG TNC'!A374="","",'📋 MIỂNG TNC'!D374)</f>
        <v>110</v>
      </c>
      <c r="L4398" s="1">
        <f>N(L4397)+IF(AND('🔎 TRA CỨU NHANH'!$C$2&lt;&gt;"",OR(ISNUMBER(SEARCH('🔎 TRA CỨU NHANH'!$C$2,$A4398)),ISNUMBER(SEARCH('🔎 TRA CỨU NHANH'!$C$2,$B4398)))),1,0)</f>
        <v>0</v>
      </c>
      <c r="M4398" s="1" t="str">
        <f t="shared" si="136"/>
        <v/>
      </c>
      <c r="N4398" s="1">
        <f>N(N4397)+IF(AND('💰 BÁO GIÁ'!$C$27&lt;&gt;"",OR(ISNUMBER(SEARCH('💰 BÁO GIÁ'!$C$27,$A4398)),ISNUMBER(SEARCH('💰 BÁO GIÁ'!$C$27,$B4398)))),1,0)</f>
        <v>0</v>
      </c>
      <c r="O4398" s="1" t="str">
        <f t="shared" si="137"/>
        <v/>
      </c>
    </row>
    <row r="4399" customHeight="1" spans="1:15">
      <c r="A4399" s="1" t="str">
        <f>IF('📋 MIỂNG TNC'!A375="","",'📋 MIỂNG TNC'!A375)</f>
        <v>HH076434</v>
      </c>
      <c r="B4399" s="1" t="str">
        <f>IF('📋 MIỂNG TNC'!A375="","",'📋 MIỂNG TNC'!Q375)</f>
        <v>Miểng baze 6D16T/6D17/6M60 lớn 84 (M146H) Cos0 - TAIHO</v>
      </c>
      <c r="C4399" s="1" t="str">
        <f>IF('📋 MIỂNG TNC'!A375="","","Miểng")</f>
        <v>Miểng</v>
      </c>
      <c r="D4399" s="1" t="str">
        <f>IF('📋 MIỂNG TNC'!A375="","",'📋 MIỂNG TNC'!H375)</f>
        <v>Bộ</v>
      </c>
      <c r="E4399" s="13">
        <f>IF('📋 MIỂNG TNC'!A375="","",'📋 MIỂNG TNC'!I375)</f>
        <v>0</v>
      </c>
      <c r="F4399" s="13">
        <f>IF('📋 MIỂNG TNC'!A375="","",'📋 MIỂNG TNC'!J375)</f>
        <v>0</v>
      </c>
      <c r="G4399" s="13">
        <f>IF('📋 MIỂNG TNC'!A375="","",'📋 MIỂNG TNC'!K375)</f>
        <v>0</v>
      </c>
      <c r="H4399" s="1">
        <f>IF('📋 MIỂNG TNC'!A375="","",'📋 MIỂNG TNC'!L375)</f>
        <v>0</v>
      </c>
      <c r="I4399" s="1">
        <f>IF('📋 MIỂNG TNC'!A375="","",'📋 MIỂNG TNC'!M375)</f>
        <v>0</v>
      </c>
      <c r="J4399" s="1" t="str">
        <f>IF('📋 MIỂNG TNC'!A375="","",'📋 MIỂNG TNC'!D375)</f>
        <v>118</v>
      </c>
      <c r="L4399" s="1">
        <f>N(L4398)+IF(AND('🔎 TRA CỨU NHANH'!$C$2&lt;&gt;"",OR(ISNUMBER(SEARCH('🔎 TRA CỨU NHANH'!$C$2,$A4399)),ISNUMBER(SEARCH('🔎 TRA CỨU NHANH'!$C$2,$B4399)))),1,0)</f>
        <v>0</v>
      </c>
      <c r="M4399" s="1" t="str">
        <f t="shared" si="136"/>
        <v/>
      </c>
      <c r="N4399" s="1">
        <f>N(N4398)+IF(AND('💰 BÁO GIÁ'!$C$27&lt;&gt;"",OR(ISNUMBER(SEARCH('💰 BÁO GIÁ'!$C$27,$A4399)),ISNUMBER(SEARCH('💰 BÁO GIÁ'!$C$27,$B4399)))),1,0)</f>
        <v>0</v>
      </c>
      <c r="O4399" s="1" t="str">
        <f t="shared" si="137"/>
        <v/>
      </c>
    </row>
    <row r="4400" customHeight="1" spans="1:15">
      <c r="A4400" s="1" t="str">
        <f>IF('📋 MIỂNG TNC'!A376="","",'📋 MIỂNG TNC'!A376)</f>
        <v>HH076424</v>
      </c>
      <c r="B4400" s="1" t="str">
        <f>IF('📋 MIỂNG TNC'!A376="","",'📋 MIỂNG TNC'!Q376)</f>
        <v>Miểng dên 6M60/6D16T dên lớn 70 (R146H) Cos0 - TAIHO</v>
      </c>
      <c r="C4400" s="1" t="str">
        <f>IF('📋 MIỂNG TNC'!A376="","","Miểng")</f>
        <v>Miểng</v>
      </c>
      <c r="D4400" s="1" t="str">
        <f>IF('📋 MIỂNG TNC'!A376="","",'📋 MIỂNG TNC'!H376)</f>
        <v>Bộ</v>
      </c>
      <c r="E4400" s="13">
        <f>IF('📋 MIỂNG TNC'!A376="","",'📋 MIỂNG TNC'!I376)</f>
        <v>0</v>
      </c>
      <c r="F4400" s="13">
        <f>IF('📋 MIỂNG TNC'!A376="","",'📋 MIỂNG TNC'!J376)</f>
        <v>0</v>
      </c>
      <c r="G4400" s="13">
        <f>IF('📋 MIỂNG TNC'!A376="","",'📋 MIỂNG TNC'!K376)</f>
        <v>0</v>
      </c>
      <c r="H4400" s="1">
        <f>IF('📋 MIỂNG TNC'!A376="","",'📋 MIỂNG TNC'!L376)</f>
        <v>0</v>
      </c>
      <c r="I4400" s="1">
        <f>IF('📋 MIỂNG TNC'!A376="","",'📋 MIỂNG TNC'!M376)</f>
        <v>0</v>
      </c>
      <c r="J4400" s="1" t="str">
        <f>IF('📋 MIỂNG TNC'!A376="","",'📋 MIỂNG TNC'!D376)</f>
        <v>118</v>
      </c>
      <c r="L4400" s="1">
        <f>N(L4399)+IF(AND('🔎 TRA CỨU NHANH'!$C$2&lt;&gt;"",OR(ISNUMBER(SEARCH('🔎 TRA CỨU NHANH'!$C$2,$A4400)),ISNUMBER(SEARCH('🔎 TRA CỨU NHANH'!$C$2,$B4400)))),1,0)</f>
        <v>0</v>
      </c>
      <c r="M4400" s="1" t="str">
        <f t="shared" si="136"/>
        <v/>
      </c>
      <c r="N4400" s="1">
        <f>N(N4399)+IF(AND('💰 BÁO GIÁ'!$C$27&lt;&gt;"",OR(ISNUMBER(SEARCH('💰 BÁO GIÁ'!$C$27,$A4400)),ISNUMBER(SEARCH('💰 BÁO GIÁ'!$C$27,$B4400)))),1,0)</f>
        <v>0</v>
      </c>
      <c r="O4400" s="1" t="str">
        <f t="shared" si="137"/>
        <v/>
      </c>
    </row>
    <row r="4401" customHeight="1" spans="1:15">
      <c r="A4401" s="1" t="str">
        <f>IF('📋 MIỂNG TNC'!A377="","",'📋 MIỂNG TNC'!A377)</f>
        <v>HH076436</v>
      </c>
      <c r="B4401" s="1" t="str">
        <f>IF('📋 MIỂNG TNC'!A377="","",'📋 MIỂNG TNC'!Q377)</f>
        <v>Miểng baze 6D16T/6D17/6M60 lớn 84 (M146H) Cos1 - TAIHO</v>
      </c>
      <c r="C4401" s="1" t="str">
        <f>IF('📋 MIỂNG TNC'!A377="","","Miểng")</f>
        <v>Miểng</v>
      </c>
      <c r="D4401" s="1" t="str">
        <f>IF('📋 MIỂNG TNC'!A377="","",'📋 MIỂNG TNC'!H377)</f>
        <v>Bộ</v>
      </c>
      <c r="E4401" s="13">
        <f>IF('📋 MIỂNG TNC'!A377="","",'📋 MIỂNG TNC'!I377)</f>
        <v>0</v>
      </c>
      <c r="F4401" s="13">
        <f>IF('📋 MIỂNG TNC'!A377="","",'📋 MIỂNG TNC'!J377)</f>
        <v>0</v>
      </c>
      <c r="G4401" s="13">
        <f>IF('📋 MIỂNG TNC'!A377="","",'📋 MIỂNG TNC'!K377)</f>
        <v>0</v>
      </c>
      <c r="H4401" s="1">
        <f>IF('📋 MIỂNG TNC'!A377="","",'📋 MIỂNG TNC'!L377)</f>
        <v>0</v>
      </c>
      <c r="I4401" s="1">
        <f>IF('📋 MIỂNG TNC'!A377="","",'📋 MIỂNG TNC'!M377)</f>
        <v>0</v>
      </c>
      <c r="J4401" s="1" t="str">
        <f>IF('📋 MIỂNG TNC'!A377="","",'📋 MIỂNG TNC'!D377)</f>
        <v>118</v>
      </c>
      <c r="L4401" s="1">
        <f>N(L4400)+IF(AND('🔎 TRA CỨU NHANH'!$C$2&lt;&gt;"",OR(ISNUMBER(SEARCH('🔎 TRA CỨU NHANH'!$C$2,$A4401)),ISNUMBER(SEARCH('🔎 TRA CỨU NHANH'!$C$2,$B4401)))),1,0)</f>
        <v>0</v>
      </c>
      <c r="M4401" s="1" t="str">
        <f t="shared" si="136"/>
        <v/>
      </c>
      <c r="N4401" s="1">
        <f>N(N4400)+IF(AND('💰 BÁO GIÁ'!$C$27&lt;&gt;"",OR(ISNUMBER(SEARCH('💰 BÁO GIÁ'!$C$27,$A4401)),ISNUMBER(SEARCH('💰 BÁO GIÁ'!$C$27,$B4401)))),1,0)</f>
        <v>0</v>
      </c>
      <c r="O4401" s="1" t="str">
        <f t="shared" si="137"/>
        <v/>
      </c>
    </row>
    <row r="4402" customHeight="1" spans="1:15">
      <c r="A4402" s="1" t="str">
        <f>IF('📋 MIỂNG TNC'!A378="","",'📋 MIỂNG TNC'!A378)</f>
        <v>HH00621</v>
      </c>
      <c r="B4402" s="1" t="str">
        <f>IF('📋 MIỂNG TNC'!A378="","",'📋 MIỂNG TNC'!Q378)</f>
        <v>Bạc miểng 6D17 Cos1 (M146H-R129H1) 84-65 - TAIHO</v>
      </c>
      <c r="C4402" s="1" t="str">
        <f>IF('📋 MIỂNG TNC'!A378="","","Miểng")</f>
        <v>Miểng</v>
      </c>
      <c r="D4402" s="1" t="str">
        <f>IF('📋 MIỂNG TNC'!A378="","",'📋 MIỂNG TNC'!H378)</f>
        <v>Bộ</v>
      </c>
      <c r="E4402" s="13">
        <f>IF('📋 MIỂNG TNC'!A378="","",'📋 MIỂNG TNC'!I378)</f>
        <v>0</v>
      </c>
      <c r="F4402" s="13">
        <f>IF('📋 MIỂNG TNC'!A378="","",'📋 MIỂNG TNC'!J378)</f>
        <v>0</v>
      </c>
      <c r="G4402" s="13">
        <f>IF('📋 MIỂNG TNC'!A378="","",'📋 MIỂNG TNC'!K378)</f>
        <v>0</v>
      </c>
      <c r="H4402" s="1">
        <f>IF('📋 MIỂNG TNC'!A378="","",'📋 MIỂNG TNC'!L378)</f>
        <v>0</v>
      </c>
      <c r="I4402" s="1">
        <f>IF('📋 MIỂNG TNC'!A378="","",'📋 MIỂNG TNC'!M378)</f>
        <v>0</v>
      </c>
      <c r="J4402" s="1" t="str">
        <f>IF('📋 MIỂNG TNC'!A378="","",'📋 MIỂNG TNC'!D378)</f>
        <v>118</v>
      </c>
      <c r="L4402" s="1">
        <f>N(L4401)+IF(AND('🔎 TRA CỨU NHANH'!$C$2&lt;&gt;"",OR(ISNUMBER(SEARCH('🔎 TRA CỨU NHANH'!$C$2,$A4402)),ISNUMBER(SEARCH('🔎 TRA CỨU NHANH'!$C$2,$B4402)))),1,0)</f>
        <v>0</v>
      </c>
      <c r="M4402" s="1" t="str">
        <f t="shared" si="136"/>
        <v/>
      </c>
      <c r="N4402" s="1">
        <f>N(N4401)+IF(AND('💰 BÁO GIÁ'!$C$27&lt;&gt;"",OR(ISNUMBER(SEARCH('💰 BÁO GIÁ'!$C$27,$A4402)),ISNUMBER(SEARCH('💰 BÁO GIÁ'!$C$27,$B4402)))),1,0)</f>
        <v>0</v>
      </c>
      <c r="O4402" s="1" t="str">
        <f t="shared" si="137"/>
        <v/>
      </c>
    </row>
    <row r="4403" customHeight="1" spans="1:15">
      <c r="A4403" s="1" t="str">
        <f>IF('📋 MIỂNG TNC'!A379="","",'📋 MIỂNG TNC'!A379)</f>
        <v>HH076425</v>
      </c>
      <c r="B4403" s="1" t="str">
        <f>IF('📋 MIỂNG TNC'!A379="","",'📋 MIỂNG TNC'!Q379)</f>
        <v>Miểng dên 6M60/6D16T dên lớn 70 (R146H) Cos1 - TAIHO</v>
      </c>
      <c r="C4403" s="1" t="str">
        <f>IF('📋 MIỂNG TNC'!A379="","","Miểng")</f>
        <v>Miểng</v>
      </c>
      <c r="D4403" s="1" t="str">
        <f>IF('📋 MIỂNG TNC'!A379="","",'📋 MIỂNG TNC'!H379)</f>
        <v>Bộ</v>
      </c>
      <c r="E4403" s="13">
        <f>IF('📋 MIỂNG TNC'!A379="","",'📋 MIỂNG TNC'!I379)</f>
        <v>0</v>
      </c>
      <c r="F4403" s="13">
        <f>IF('📋 MIỂNG TNC'!A379="","",'📋 MIỂNG TNC'!J379)</f>
        <v>0</v>
      </c>
      <c r="G4403" s="13">
        <f>IF('📋 MIỂNG TNC'!A379="","",'📋 MIỂNG TNC'!K379)</f>
        <v>0</v>
      </c>
      <c r="H4403" s="1">
        <f>IF('📋 MIỂNG TNC'!A379="","",'📋 MIỂNG TNC'!L379)</f>
        <v>0</v>
      </c>
      <c r="I4403" s="1">
        <f>IF('📋 MIỂNG TNC'!A379="","",'📋 MIỂNG TNC'!M379)</f>
        <v>0</v>
      </c>
      <c r="J4403" s="1" t="str">
        <f>IF('📋 MIỂNG TNC'!A379="","",'📋 MIỂNG TNC'!D379)</f>
        <v>118</v>
      </c>
      <c r="L4403" s="1">
        <f>N(L4402)+IF(AND('🔎 TRA CỨU NHANH'!$C$2&lt;&gt;"",OR(ISNUMBER(SEARCH('🔎 TRA CỨU NHANH'!$C$2,$A4403)),ISNUMBER(SEARCH('🔎 TRA CỨU NHANH'!$C$2,$B4403)))),1,0)</f>
        <v>0</v>
      </c>
      <c r="M4403" s="1" t="str">
        <f t="shared" si="136"/>
        <v/>
      </c>
      <c r="N4403" s="1">
        <f>N(N4402)+IF(AND('💰 BÁO GIÁ'!$C$27&lt;&gt;"",OR(ISNUMBER(SEARCH('💰 BÁO GIÁ'!$C$27,$A4403)),ISNUMBER(SEARCH('💰 BÁO GIÁ'!$C$27,$B4403)))),1,0)</f>
        <v>0</v>
      </c>
      <c r="O4403" s="1" t="str">
        <f t="shared" si="137"/>
        <v/>
      </c>
    </row>
    <row r="4404" customHeight="1" spans="1:15">
      <c r="A4404" s="1" t="str">
        <f>IF('📋 MIỂNG TNC'!A380="","",'📋 MIỂNG TNC'!A380)</f>
        <v>HH076438</v>
      </c>
      <c r="B4404" s="1" t="str">
        <f>IF('📋 MIỂNG TNC'!A380="","",'📋 MIỂNG TNC'!Q380)</f>
        <v>Miểng baze 6D16T/6D17/6M60 lớn 84 (M146H) Cos2 - TAIHO</v>
      </c>
      <c r="C4404" s="1" t="str">
        <f>IF('📋 MIỂNG TNC'!A380="","","Miểng")</f>
        <v>Miểng</v>
      </c>
      <c r="D4404" s="1" t="str">
        <f>IF('📋 MIỂNG TNC'!A380="","",'📋 MIỂNG TNC'!H380)</f>
        <v>Bộ</v>
      </c>
      <c r="E4404" s="13">
        <f>IF('📋 MIỂNG TNC'!A380="","",'📋 MIỂNG TNC'!I380)</f>
        <v>0</v>
      </c>
      <c r="F4404" s="13">
        <f>IF('📋 MIỂNG TNC'!A380="","",'📋 MIỂNG TNC'!J380)</f>
        <v>0</v>
      </c>
      <c r="G4404" s="13">
        <f>IF('📋 MIỂNG TNC'!A380="","",'📋 MIỂNG TNC'!K380)</f>
        <v>0</v>
      </c>
      <c r="H4404" s="1">
        <f>IF('📋 MIỂNG TNC'!A380="","",'📋 MIỂNG TNC'!L380)</f>
        <v>0</v>
      </c>
      <c r="I4404" s="1">
        <f>IF('📋 MIỂNG TNC'!A380="","",'📋 MIỂNG TNC'!M380)</f>
        <v>0</v>
      </c>
      <c r="J4404" s="1" t="str">
        <f>IF('📋 MIỂNG TNC'!A380="","",'📋 MIỂNG TNC'!D380)</f>
        <v>118</v>
      </c>
      <c r="L4404" s="1">
        <f>N(L4403)+IF(AND('🔎 TRA CỨU NHANH'!$C$2&lt;&gt;"",OR(ISNUMBER(SEARCH('🔎 TRA CỨU NHANH'!$C$2,$A4404)),ISNUMBER(SEARCH('🔎 TRA CỨU NHANH'!$C$2,$B4404)))),1,0)</f>
        <v>0</v>
      </c>
      <c r="M4404" s="1" t="str">
        <f t="shared" si="136"/>
        <v/>
      </c>
      <c r="N4404" s="1">
        <f>N(N4403)+IF(AND('💰 BÁO GIÁ'!$C$27&lt;&gt;"",OR(ISNUMBER(SEARCH('💰 BÁO GIÁ'!$C$27,$A4404)),ISNUMBER(SEARCH('💰 BÁO GIÁ'!$C$27,$B4404)))),1,0)</f>
        <v>0</v>
      </c>
      <c r="O4404" s="1" t="str">
        <f t="shared" si="137"/>
        <v/>
      </c>
    </row>
    <row r="4405" customHeight="1" spans="1:15">
      <c r="A4405" s="1" t="str">
        <f>IF('📋 MIỂNG TNC'!A381="","",'📋 MIỂNG TNC'!A381)</f>
        <v>HH00622</v>
      </c>
      <c r="B4405" s="1" t="str">
        <f>IF('📋 MIỂNG TNC'!A381="","",'📋 MIỂNG TNC'!Q381)</f>
        <v>Bạc miểng 6D17 (M146H-R129H1) 84-65 Cos2 - TAIHO</v>
      </c>
      <c r="C4405" s="1" t="str">
        <f>IF('📋 MIỂNG TNC'!A381="","","Miểng")</f>
        <v>Miểng</v>
      </c>
      <c r="D4405" s="1" t="str">
        <f>IF('📋 MIỂNG TNC'!A381="","",'📋 MIỂNG TNC'!H381)</f>
        <v>Bộ</v>
      </c>
      <c r="E4405" s="13">
        <f>IF('📋 MIỂNG TNC'!A381="","",'📋 MIỂNG TNC'!I381)</f>
        <v>0</v>
      </c>
      <c r="F4405" s="13">
        <f>IF('📋 MIỂNG TNC'!A381="","",'📋 MIỂNG TNC'!J381)</f>
        <v>0</v>
      </c>
      <c r="G4405" s="13">
        <f>IF('📋 MIỂNG TNC'!A381="","",'📋 MIỂNG TNC'!K381)</f>
        <v>0</v>
      </c>
      <c r="H4405" s="1">
        <f>IF('📋 MIỂNG TNC'!A381="","",'📋 MIỂNG TNC'!L381)</f>
        <v>0</v>
      </c>
      <c r="I4405" s="1">
        <f>IF('📋 MIỂNG TNC'!A381="","",'📋 MIỂNG TNC'!M381)</f>
        <v>0</v>
      </c>
      <c r="J4405" s="1" t="str">
        <f>IF('📋 MIỂNG TNC'!A381="","",'📋 MIỂNG TNC'!D381)</f>
        <v>118</v>
      </c>
      <c r="L4405" s="1">
        <f>N(L4404)+IF(AND('🔎 TRA CỨU NHANH'!$C$2&lt;&gt;"",OR(ISNUMBER(SEARCH('🔎 TRA CỨU NHANH'!$C$2,$A4405)),ISNUMBER(SEARCH('🔎 TRA CỨU NHANH'!$C$2,$B4405)))),1,0)</f>
        <v>0</v>
      </c>
      <c r="M4405" s="1" t="str">
        <f t="shared" si="136"/>
        <v/>
      </c>
      <c r="N4405" s="1">
        <f>N(N4404)+IF(AND('💰 BÁO GIÁ'!$C$27&lt;&gt;"",OR(ISNUMBER(SEARCH('💰 BÁO GIÁ'!$C$27,$A4405)),ISNUMBER(SEARCH('💰 BÁO GIÁ'!$C$27,$B4405)))),1,0)</f>
        <v>0</v>
      </c>
      <c r="O4405" s="1" t="str">
        <f t="shared" si="137"/>
        <v/>
      </c>
    </row>
    <row r="4406" customHeight="1" spans="1:15">
      <c r="A4406" s="1" t="str">
        <f>IF('📋 MIỂNG TNC'!A382="","",'📋 MIỂNG TNC'!A382)</f>
        <v>HH076426</v>
      </c>
      <c r="B4406" s="1" t="str">
        <f>IF('📋 MIỂNG TNC'!A382="","",'📋 MIỂNG TNC'!Q382)</f>
        <v>Miểng dên 6M60/6D16T dên lớn 70 (R146H) Cos2 - TAIHO</v>
      </c>
      <c r="C4406" s="1" t="str">
        <f>IF('📋 MIỂNG TNC'!A382="","","Miểng")</f>
        <v>Miểng</v>
      </c>
      <c r="D4406" s="1" t="str">
        <f>IF('📋 MIỂNG TNC'!A382="","",'📋 MIỂNG TNC'!H382)</f>
        <v>Bộ</v>
      </c>
      <c r="E4406" s="13">
        <f>IF('📋 MIỂNG TNC'!A382="","",'📋 MIỂNG TNC'!I382)</f>
        <v>0</v>
      </c>
      <c r="F4406" s="13">
        <f>IF('📋 MIỂNG TNC'!A382="","",'📋 MIỂNG TNC'!J382)</f>
        <v>0</v>
      </c>
      <c r="G4406" s="13">
        <f>IF('📋 MIỂNG TNC'!A382="","",'📋 MIỂNG TNC'!K382)</f>
        <v>0</v>
      </c>
      <c r="H4406" s="1">
        <f>IF('📋 MIỂNG TNC'!A382="","",'📋 MIỂNG TNC'!L382)</f>
        <v>0</v>
      </c>
      <c r="I4406" s="1">
        <f>IF('📋 MIỂNG TNC'!A382="","",'📋 MIỂNG TNC'!M382)</f>
        <v>0</v>
      </c>
      <c r="J4406" s="1" t="str">
        <f>IF('📋 MIỂNG TNC'!A382="","",'📋 MIỂNG TNC'!D382)</f>
        <v>118</v>
      </c>
      <c r="L4406" s="1">
        <f>N(L4405)+IF(AND('🔎 TRA CỨU NHANH'!$C$2&lt;&gt;"",OR(ISNUMBER(SEARCH('🔎 TRA CỨU NHANH'!$C$2,$A4406)),ISNUMBER(SEARCH('🔎 TRA CỨU NHANH'!$C$2,$B4406)))),1,0)</f>
        <v>0</v>
      </c>
      <c r="M4406" s="1" t="str">
        <f t="shared" si="136"/>
        <v/>
      </c>
      <c r="N4406" s="1">
        <f>N(N4405)+IF(AND('💰 BÁO GIÁ'!$C$27&lt;&gt;"",OR(ISNUMBER(SEARCH('💰 BÁO GIÁ'!$C$27,$A4406)),ISNUMBER(SEARCH('💰 BÁO GIÁ'!$C$27,$B4406)))),1,0)</f>
        <v>0</v>
      </c>
      <c r="O4406" s="1" t="str">
        <f t="shared" si="137"/>
        <v/>
      </c>
    </row>
    <row r="4407" customHeight="1" spans="1:15">
      <c r="A4407" s="1" t="str">
        <f>IF('📋 MIỂNG TNC'!A383="","",'📋 MIỂNG TNC'!A383)</f>
        <v>HH070870</v>
      </c>
      <c r="B4407" s="1" t="str">
        <f>IF('📋 MIỂNG TNC'!A383="","",'📋 MIỂNG TNC'!Q383)</f>
        <v>Bạc miểng 6D20/6D21/6D22 (M115H + R125H) Cos0 - TAIHO</v>
      </c>
      <c r="C4407" s="1" t="str">
        <f>IF('📋 MIỂNG TNC'!A383="","","Miểng")</f>
        <v>Miểng</v>
      </c>
      <c r="D4407" s="1" t="str">
        <f>IF('📋 MIỂNG TNC'!A383="","",'📋 MIỂNG TNC'!H383)</f>
        <v>Bộ</v>
      </c>
      <c r="E4407" s="13">
        <f>IF('📋 MIỂNG TNC'!A383="","",'📋 MIỂNG TNC'!I383)</f>
        <v>0</v>
      </c>
      <c r="F4407" s="13">
        <f>IF('📋 MIỂNG TNC'!A383="","",'📋 MIỂNG TNC'!J383)</f>
        <v>0</v>
      </c>
      <c r="G4407" s="13">
        <f>IF('📋 MIỂNG TNC'!A383="","",'📋 MIỂNG TNC'!K383)</f>
        <v>0</v>
      </c>
      <c r="H4407" s="1">
        <f>IF('📋 MIỂNG TNC'!A383="","",'📋 MIỂNG TNC'!L383)</f>
        <v>0</v>
      </c>
      <c r="I4407" s="1">
        <f>IF('📋 MIỂNG TNC'!A383="","",'📋 MIỂNG TNC'!M383)</f>
        <v>0</v>
      </c>
      <c r="J4407" s="1" t="str">
        <f>IF('📋 MIỂNG TNC'!A383="","",'📋 MIỂNG TNC'!D383)</f>
        <v>125</v>
      </c>
      <c r="L4407" s="1">
        <f>N(L4406)+IF(AND('🔎 TRA CỨU NHANH'!$C$2&lt;&gt;"",OR(ISNUMBER(SEARCH('🔎 TRA CỨU NHANH'!$C$2,$A4407)),ISNUMBER(SEARCH('🔎 TRA CỨU NHANH'!$C$2,$B4407)))),1,0)</f>
        <v>0</v>
      </c>
      <c r="M4407" s="1" t="str">
        <f t="shared" si="136"/>
        <v/>
      </c>
      <c r="N4407" s="1">
        <f>N(N4406)+IF(AND('💰 BÁO GIÁ'!$C$27&lt;&gt;"",OR(ISNUMBER(SEARCH('💰 BÁO GIÁ'!$C$27,$A4407)),ISNUMBER(SEARCH('💰 BÁO GIÁ'!$C$27,$B4407)))),1,0)</f>
        <v>0</v>
      </c>
      <c r="O4407" s="1" t="str">
        <f t="shared" si="137"/>
        <v/>
      </c>
    </row>
    <row r="4408" customHeight="1" spans="1:15">
      <c r="A4408" s="1" t="str">
        <f>IF('📋 MIỂNG TNC'!A384="","",'📋 MIỂNG TNC'!A384)</f>
        <v>HH00997</v>
      </c>
      <c r="B4408" s="1" t="str">
        <f>IF('📋 MIỂNG TNC'!A384="","",'📋 MIỂNG TNC'!Q384)</f>
        <v>Bạc miểng 6D20/6D21/6D22 (M115H + R125H) Cos1 - TAIHO</v>
      </c>
      <c r="C4408" s="1" t="str">
        <f>IF('📋 MIỂNG TNC'!A384="","","Miểng")</f>
        <v>Miểng</v>
      </c>
      <c r="D4408" s="1" t="str">
        <f>IF('📋 MIỂNG TNC'!A384="","",'📋 MIỂNG TNC'!H384)</f>
        <v>Bộ</v>
      </c>
      <c r="E4408" s="13">
        <f>IF('📋 MIỂNG TNC'!A384="","",'📋 MIỂNG TNC'!I384)</f>
        <v>0</v>
      </c>
      <c r="F4408" s="13">
        <f>IF('📋 MIỂNG TNC'!A384="","",'📋 MIỂNG TNC'!J384)</f>
        <v>0</v>
      </c>
      <c r="G4408" s="13">
        <f>IF('📋 MIỂNG TNC'!A384="","",'📋 MIỂNG TNC'!K384)</f>
        <v>0</v>
      </c>
      <c r="H4408" s="1">
        <f>IF('📋 MIỂNG TNC'!A384="","",'📋 MIỂNG TNC'!L384)</f>
        <v>0</v>
      </c>
      <c r="I4408" s="1">
        <f>IF('📋 MIỂNG TNC'!A384="","",'📋 MIỂNG TNC'!M384)</f>
        <v>0</v>
      </c>
      <c r="J4408" s="1" t="str">
        <f>IF('📋 MIỂNG TNC'!A384="","",'📋 MIỂNG TNC'!D384)</f>
        <v>125</v>
      </c>
      <c r="L4408" s="1">
        <f>N(L4407)+IF(AND('🔎 TRA CỨU NHANH'!$C$2&lt;&gt;"",OR(ISNUMBER(SEARCH('🔎 TRA CỨU NHANH'!$C$2,$A4408)),ISNUMBER(SEARCH('🔎 TRA CỨU NHANH'!$C$2,$B4408)))),1,0)</f>
        <v>0</v>
      </c>
      <c r="M4408" s="1" t="str">
        <f t="shared" si="136"/>
        <v/>
      </c>
      <c r="N4408" s="1">
        <f>N(N4407)+IF(AND('💰 BÁO GIÁ'!$C$27&lt;&gt;"",OR(ISNUMBER(SEARCH('💰 BÁO GIÁ'!$C$27,$A4408)),ISNUMBER(SEARCH('💰 BÁO GIÁ'!$C$27,$B4408)))),1,0)</f>
        <v>0</v>
      </c>
      <c r="O4408" s="1" t="str">
        <f t="shared" si="137"/>
        <v/>
      </c>
    </row>
    <row r="4409" customHeight="1" spans="1:15">
      <c r="A4409" s="1" t="str">
        <f>IF('📋 MIỂNG TNC'!A385="","",'📋 MIỂNG TNC'!A385)</f>
        <v>HH0683</v>
      </c>
      <c r="B4409" s="1" t="str">
        <f>IF('📋 MIỂNG TNC'!A385="","",'📋 MIỂNG TNC'!Q385)</f>
        <v>Bạc miểng 6D20/6D21/6D22 (M115H + R125H) Cos2 - TAIHO</v>
      </c>
      <c r="C4409" s="1" t="str">
        <f>IF('📋 MIỂNG TNC'!A385="","","Miểng")</f>
        <v>Miểng</v>
      </c>
      <c r="D4409" s="1" t="str">
        <f>IF('📋 MIỂNG TNC'!A385="","",'📋 MIỂNG TNC'!H385)</f>
        <v>Bộ</v>
      </c>
      <c r="E4409" s="13">
        <f>IF('📋 MIỂNG TNC'!A385="","",'📋 MIỂNG TNC'!I385)</f>
        <v>0</v>
      </c>
      <c r="F4409" s="13">
        <f>IF('📋 MIỂNG TNC'!A385="","",'📋 MIỂNG TNC'!J385)</f>
        <v>0</v>
      </c>
      <c r="G4409" s="13">
        <f>IF('📋 MIỂNG TNC'!A385="","",'📋 MIỂNG TNC'!K385)</f>
        <v>0</v>
      </c>
      <c r="H4409" s="1">
        <f>IF('📋 MIỂNG TNC'!A385="","",'📋 MIỂNG TNC'!L385)</f>
        <v>0</v>
      </c>
      <c r="I4409" s="1">
        <f>IF('📋 MIỂNG TNC'!A385="","",'📋 MIỂNG TNC'!M385)</f>
        <v>0</v>
      </c>
      <c r="J4409" s="1" t="str">
        <f>IF('📋 MIỂNG TNC'!A385="","",'📋 MIỂNG TNC'!D385)</f>
        <v>125</v>
      </c>
      <c r="L4409" s="1">
        <f>N(L4408)+IF(AND('🔎 TRA CỨU NHANH'!$C$2&lt;&gt;"",OR(ISNUMBER(SEARCH('🔎 TRA CỨU NHANH'!$C$2,$A4409)),ISNUMBER(SEARCH('🔎 TRA CỨU NHANH'!$C$2,$B4409)))),1,0)</f>
        <v>0</v>
      </c>
      <c r="M4409" s="1" t="str">
        <f t="shared" si="136"/>
        <v/>
      </c>
      <c r="N4409" s="1">
        <f>N(N4408)+IF(AND('💰 BÁO GIÁ'!$C$27&lt;&gt;"",OR(ISNUMBER(SEARCH('💰 BÁO GIÁ'!$C$27,$A4409)),ISNUMBER(SEARCH('💰 BÁO GIÁ'!$C$27,$B4409)))),1,0)</f>
        <v>0</v>
      </c>
      <c r="O4409" s="1" t="str">
        <f t="shared" si="137"/>
        <v/>
      </c>
    </row>
    <row r="4410" customHeight="1" spans="1:15">
      <c r="A4410" s="1" t="str">
        <f>IF('📋 MIỂNG TNC'!A386="","",'📋 MIỂNG TNC'!A386)</f>
        <v>HH071147</v>
      </c>
      <c r="B4410" s="1" t="str">
        <f>IF('📋 MIỂNG TNC'!A386="","",'📋 MIỂNG TNC'!Q386)</f>
        <v>Bạc miểng 6D20/6D21/6D22 Cos3 - TAIHO</v>
      </c>
      <c r="C4410" s="1" t="str">
        <f>IF('📋 MIỂNG TNC'!A386="","","Miểng")</f>
        <v>Miểng</v>
      </c>
      <c r="D4410" s="1" t="str">
        <f>IF('📋 MIỂNG TNC'!A386="","",'📋 MIỂNG TNC'!H386)</f>
        <v>Bộ</v>
      </c>
      <c r="E4410" s="13">
        <f>IF('📋 MIỂNG TNC'!A386="","",'📋 MIỂNG TNC'!I386)</f>
        <v>0</v>
      </c>
      <c r="F4410" s="13">
        <f>IF('📋 MIỂNG TNC'!A386="","",'📋 MIỂNG TNC'!J386)</f>
        <v>0</v>
      </c>
      <c r="G4410" s="13">
        <f>IF('📋 MIỂNG TNC'!A386="","",'📋 MIỂNG TNC'!K386)</f>
        <v>0</v>
      </c>
      <c r="H4410" s="1">
        <f>IF('📋 MIỂNG TNC'!A386="","",'📋 MIỂNG TNC'!L386)</f>
        <v>0</v>
      </c>
      <c r="I4410" s="1">
        <f>IF('📋 MIỂNG TNC'!A386="","",'📋 MIỂNG TNC'!M386)</f>
        <v>0</v>
      </c>
      <c r="J4410" s="1" t="str">
        <f>IF('📋 MIỂNG TNC'!A386="","",'📋 MIỂNG TNC'!D386)</f>
        <v>125</v>
      </c>
      <c r="L4410" s="1">
        <f>N(L4409)+IF(AND('🔎 TRA CỨU NHANH'!$C$2&lt;&gt;"",OR(ISNUMBER(SEARCH('🔎 TRA CỨU NHANH'!$C$2,$A4410)),ISNUMBER(SEARCH('🔎 TRA CỨU NHANH'!$C$2,$B4410)))),1,0)</f>
        <v>0</v>
      </c>
      <c r="M4410" s="1" t="str">
        <f t="shared" si="136"/>
        <v/>
      </c>
      <c r="N4410" s="1">
        <f>N(N4409)+IF(AND('💰 BÁO GIÁ'!$C$27&lt;&gt;"",OR(ISNUMBER(SEARCH('💰 BÁO GIÁ'!$C$27,$A4410)),ISNUMBER(SEARCH('💰 BÁO GIÁ'!$C$27,$B4410)))),1,0)</f>
        <v>0</v>
      </c>
      <c r="O4410" s="1" t="str">
        <f t="shared" si="137"/>
        <v/>
      </c>
    </row>
    <row r="4411" customHeight="1" spans="1:15">
      <c r="A4411" s="1" t="str">
        <f>IF('📋 MIỂNG TNC'!A387="","",'📋 MIỂNG TNC'!A387)</f>
        <v>HH083738</v>
      </c>
      <c r="B4411" s="1" t="str">
        <f>IF('📋 MIỂNG TNC'!A387="","",'📋 MIỂNG TNC'!Q387)</f>
        <v>Bạc miểng Mitsu 6D24 (M6310K, R6310K)-STD Cos0 - DAIDO NHẬT</v>
      </c>
      <c r="C4411" s="1" t="str">
        <f>IF('📋 MIỂNG TNC'!A387="","","Miểng")</f>
        <v>Miểng</v>
      </c>
      <c r="D4411" s="1" t="str">
        <f>IF('📋 MIỂNG TNC'!A387="","",'📋 MIỂNG TNC'!H387)</f>
        <v>Bộ</v>
      </c>
      <c r="E4411" s="1">
        <f>IF('📋 MIỂNG TNC'!A387="","",'📋 MIỂNG TNC'!I387)</f>
        <v>0</v>
      </c>
      <c r="F4411" s="1">
        <f>IF('📋 MIỂNG TNC'!A387="","",'📋 MIỂNG TNC'!J387)</f>
        <v>0</v>
      </c>
      <c r="G4411" s="1">
        <f>IF('📋 MIỂNG TNC'!A387="","",'📋 MIỂNG TNC'!K387)</f>
        <v>0</v>
      </c>
      <c r="H4411" s="1">
        <f>IF('📋 MIỂNG TNC'!A387="","",'📋 MIỂNG TNC'!L387)</f>
        <v>0</v>
      </c>
      <c r="I4411" s="1">
        <f>IF('📋 MIỂNG TNC'!A387="","",'📋 MIỂNG TNC'!M387)</f>
        <v>0</v>
      </c>
      <c r="J4411" s="1" t="str">
        <f>IF('📋 MIỂNG TNC'!A387="","",'📋 MIỂNG TNC'!D387)</f>
        <v>130</v>
      </c>
      <c r="L4411" s="1">
        <f>N(L4410)+IF(AND('🔎 TRA CỨU NHANH'!$C$2&lt;&gt;"",OR(ISNUMBER(SEARCH('🔎 TRA CỨU NHANH'!$C$2,$A4411)),ISNUMBER(SEARCH('🔎 TRA CỨU NHANH'!$C$2,$B4411)))),1,0)</f>
        <v>0</v>
      </c>
      <c r="M4411" s="1" t="str">
        <f t="shared" si="136"/>
        <v/>
      </c>
      <c r="N4411" s="1">
        <f>N(N4410)+IF(AND('💰 BÁO GIÁ'!$C$27&lt;&gt;"",OR(ISNUMBER(SEARCH('💰 BÁO GIÁ'!$C$27,$A4411)),ISNUMBER(SEARCH('💰 BÁO GIÁ'!$C$27,$B4411)))),1,0)</f>
        <v>0</v>
      </c>
      <c r="O4411" s="1" t="str">
        <f t="shared" si="137"/>
        <v/>
      </c>
    </row>
    <row r="4412" customHeight="1" spans="1:15">
      <c r="A4412" s="1" t="str">
        <f>IF('📋 MIỂNG TNC'!A388="","",'📋 MIỂNG TNC'!A388)</f>
        <v>HH079880</v>
      </c>
      <c r="B4412" s="1" t="str">
        <f>IF('📋 MIỂNG TNC'!A388="","",'📋 MIỂNG TNC'!Q388)</f>
        <v>Miểng baze 6D24 (M901H) Cos0 - CS IVECO</v>
      </c>
      <c r="C4412" s="1" t="str">
        <f>IF('📋 MIỂNG TNC'!A388="","","Miểng")</f>
        <v>Miểng</v>
      </c>
      <c r="D4412" s="1" t="str">
        <f>IF('📋 MIỂNG TNC'!A388="","",'📋 MIỂNG TNC'!H388)</f>
        <v>Bộ</v>
      </c>
      <c r="E4412" s="1">
        <f>IF('📋 MIỂNG TNC'!A388="","",'📋 MIỂNG TNC'!I388)</f>
        <v>0</v>
      </c>
      <c r="F4412" s="1">
        <f>IF('📋 MIỂNG TNC'!A388="","",'📋 MIỂNG TNC'!J388)</f>
        <v>0</v>
      </c>
      <c r="G4412" s="1">
        <f>IF('📋 MIỂNG TNC'!A388="","",'📋 MIỂNG TNC'!K388)</f>
        <v>0</v>
      </c>
      <c r="H4412" s="1">
        <f>IF('📋 MIỂNG TNC'!A388="","",'📋 MIỂNG TNC'!L388)</f>
        <v>0</v>
      </c>
      <c r="I4412" s="1">
        <f>IF('📋 MIỂNG TNC'!A388="","",'📋 MIỂNG TNC'!M388)</f>
        <v>0</v>
      </c>
      <c r="J4412" s="1" t="str">
        <f>IF('📋 MIỂNG TNC'!A388="","",'📋 MIỂNG TNC'!D388)</f>
        <v>130</v>
      </c>
      <c r="L4412" s="1">
        <f>N(L4411)+IF(AND('🔎 TRA CỨU NHANH'!$C$2&lt;&gt;"",OR(ISNUMBER(SEARCH('🔎 TRA CỨU NHANH'!$C$2,$A4412)),ISNUMBER(SEARCH('🔎 TRA CỨU NHANH'!$C$2,$B4412)))),1,0)</f>
        <v>0</v>
      </c>
      <c r="M4412" s="1" t="str">
        <f t="shared" si="136"/>
        <v/>
      </c>
      <c r="N4412" s="1">
        <f>N(N4411)+IF(AND('💰 BÁO GIÁ'!$C$27&lt;&gt;"",OR(ISNUMBER(SEARCH('💰 BÁO GIÁ'!$C$27,$A4412)),ISNUMBER(SEARCH('💰 BÁO GIÁ'!$C$27,$B4412)))),1,0)</f>
        <v>0</v>
      </c>
      <c r="O4412" s="1" t="str">
        <f t="shared" si="137"/>
        <v/>
      </c>
    </row>
    <row r="4413" customHeight="1" spans="1:15">
      <c r="A4413" s="1" t="str">
        <f>IF('📋 MIỂNG TNC'!A389="","",'📋 MIỂNG TNC'!A389)</f>
        <v>HH079882</v>
      </c>
      <c r="B4413" s="1" t="str">
        <f>IF('📋 MIỂNG TNC'!A389="","",'📋 MIỂNG TNC'!Q389)</f>
        <v>Miểng dên 6D24 (R901H) Cos0 - CS IVECO</v>
      </c>
      <c r="C4413" s="1" t="str">
        <f>IF('📋 MIỂNG TNC'!A389="","","Miểng")</f>
        <v>Miểng</v>
      </c>
      <c r="D4413" s="1" t="str">
        <f>IF('📋 MIỂNG TNC'!A389="","",'📋 MIỂNG TNC'!H389)</f>
        <v>Bộ</v>
      </c>
      <c r="E4413" s="1">
        <f>IF('📋 MIỂNG TNC'!A389="","",'📋 MIỂNG TNC'!I389)</f>
        <v>0</v>
      </c>
      <c r="F4413" s="1">
        <f>IF('📋 MIỂNG TNC'!A389="","",'📋 MIỂNG TNC'!J389)</f>
        <v>0</v>
      </c>
      <c r="G4413" s="1">
        <f>IF('📋 MIỂNG TNC'!A389="","",'📋 MIỂNG TNC'!K389)</f>
        <v>0</v>
      </c>
      <c r="H4413" s="1">
        <f>IF('📋 MIỂNG TNC'!A389="","",'📋 MIỂNG TNC'!L389)</f>
        <v>0</v>
      </c>
      <c r="I4413" s="1">
        <f>IF('📋 MIỂNG TNC'!A389="","",'📋 MIỂNG TNC'!M389)</f>
        <v>0</v>
      </c>
      <c r="J4413" s="1" t="str">
        <f>IF('📋 MIỂNG TNC'!A389="","",'📋 MIỂNG TNC'!D389)</f>
        <v>130</v>
      </c>
      <c r="L4413" s="1">
        <f>N(L4412)+IF(AND('🔎 TRA CỨU NHANH'!$C$2&lt;&gt;"",OR(ISNUMBER(SEARCH('🔎 TRA CỨU NHANH'!$C$2,$A4413)),ISNUMBER(SEARCH('🔎 TRA CỨU NHANH'!$C$2,$B4413)))),1,0)</f>
        <v>0</v>
      </c>
      <c r="M4413" s="1" t="str">
        <f t="shared" si="136"/>
        <v/>
      </c>
      <c r="N4413" s="1">
        <f>N(N4412)+IF(AND('💰 BÁO GIÁ'!$C$27&lt;&gt;"",OR(ISNUMBER(SEARCH('💰 BÁO GIÁ'!$C$27,$A4413)),ISNUMBER(SEARCH('💰 BÁO GIÁ'!$C$27,$B4413)))),1,0)</f>
        <v>0</v>
      </c>
      <c r="O4413" s="1" t="str">
        <f t="shared" si="137"/>
        <v/>
      </c>
    </row>
    <row r="4414" customHeight="1" spans="1:15">
      <c r="A4414" s="1" t="str">
        <f>IF('📋 MIỂNG TNC'!A390="","",'📋 MIỂNG TNC'!A390)</f>
        <v>HH079881</v>
      </c>
      <c r="B4414" s="1" t="str">
        <f>IF('📋 MIỂNG TNC'!A390="","",'📋 MIỂNG TNC'!Q390)</f>
        <v>Miểng baze 6D24 (M901H) Cos1 - CS IVECO</v>
      </c>
      <c r="C4414" s="1" t="str">
        <f>IF('📋 MIỂNG TNC'!A390="","","Miểng")</f>
        <v>Miểng</v>
      </c>
      <c r="D4414" s="1" t="str">
        <f>IF('📋 MIỂNG TNC'!A390="","",'📋 MIỂNG TNC'!H390)</f>
        <v>Bộ</v>
      </c>
      <c r="E4414" s="1">
        <f>IF('📋 MIỂNG TNC'!A390="","",'📋 MIỂNG TNC'!I390)</f>
        <v>0</v>
      </c>
      <c r="F4414" s="1">
        <f>IF('📋 MIỂNG TNC'!A390="","",'📋 MIỂNG TNC'!J390)</f>
        <v>0</v>
      </c>
      <c r="G4414" s="1">
        <f>IF('📋 MIỂNG TNC'!A390="","",'📋 MIỂNG TNC'!K390)</f>
        <v>0</v>
      </c>
      <c r="H4414" s="1">
        <f>IF('📋 MIỂNG TNC'!A390="","",'📋 MIỂNG TNC'!L390)</f>
        <v>0</v>
      </c>
      <c r="I4414" s="1">
        <f>IF('📋 MIỂNG TNC'!A390="","",'📋 MIỂNG TNC'!M390)</f>
        <v>0</v>
      </c>
      <c r="J4414" s="1" t="str">
        <f>IF('📋 MIỂNG TNC'!A390="","",'📋 MIỂNG TNC'!D390)</f>
        <v>130</v>
      </c>
      <c r="L4414" s="1">
        <f>N(L4413)+IF(AND('🔎 TRA CỨU NHANH'!$C$2&lt;&gt;"",OR(ISNUMBER(SEARCH('🔎 TRA CỨU NHANH'!$C$2,$A4414)),ISNUMBER(SEARCH('🔎 TRA CỨU NHANH'!$C$2,$B4414)))),1,0)</f>
        <v>0</v>
      </c>
      <c r="M4414" s="1" t="str">
        <f t="shared" si="136"/>
        <v/>
      </c>
      <c r="N4414" s="1">
        <f>N(N4413)+IF(AND('💰 BÁO GIÁ'!$C$27&lt;&gt;"",OR(ISNUMBER(SEARCH('💰 BÁO GIÁ'!$C$27,$A4414)),ISNUMBER(SEARCH('💰 BÁO GIÁ'!$C$27,$B4414)))),1,0)</f>
        <v>0</v>
      </c>
      <c r="O4414" s="1" t="str">
        <f t="shared" si="137"/>
        <v/>
      </c>
    </row>
    <row r="4415" customHeight="1" spans="1:15">
      <c r="A4415" s="1" t="str">
        <f>IF('📋 MIỂNG TNC'!A391="","",'📋 MIỂNG TNC'!A391)</f>
        <v>HH079883</v>
      </c>
      <c r="B4415" s="1" t="str">
        <f>IF('📋 MIỂNG TNC'!A391="","",'📋 MIỂNG TNC'!Q391)</f>
        <v>Miểng dên 6D24 (R901H) Cos1 - CS IVECO</v>
      </c>
      <c r="C4415" s="1" t="str">
        <f>IF('📋 MIỂNG TNC'!A391="","","Miểng")</f>
        <v>Miểng</v>
      </c>
      <c r="D4415" s="1" t="str">
        <f>IF('📋 MIỂNG TNC'!A391="","",'📋 MIỂNG TNC'!H391)</f>
        <v>Bộ</v>
      </c>
      <c r="E4415" s="1">
        <f>IF('📋 MIỂNG TNC'!A391="","",'📋 MIỂNG TNC'!I391)</f>
        <v>0</v>
      </c>
      <c r="F4415" s="1">
        <f>IF('📋 MIỂNG TNC'!A391="","",'📋 MIỂNG TNC'!J391)</f>
        <v>0</v>
      </c>
      <c r="G4415" s="1">
        <f>IF('📋 MIỂNG TNC'!A391="","",'📋 MIỂNG TNC'!K391)</f>
        <v>0</v>
      </c>
      <c r="H4415" s="1">
        <f>IF('📋 MIỂNG TNC'!A391="","",'📋 MIỂNG TNC'!L391)</f>
        <v>0</v>
      </c>
      <c r="I4415" s="1">
        <f>IF('📋 MIỂNG TNC'!A391="","",'📋 MIỂNG TNC'!M391)</f>
        <v>0</v>
      </c>
      <c r="J4415" s="1" t="str">
        <f>IF('📋 MIỂNG TNC'!A391="","",'📋 MIỂNG TNC'!D391)</f>
        <v>130</v>
      </c>
      <c r="L4415" s="1">
        <f>N(L4414)+IF(AND('🔎 TRA CỨU NHANH'!$C$2&lt;&gt;"",OR(ISNUMBER(SEARCH('🔎 TRA CỨU NHANH'!$C$2,$A4415)),ISNUMBER(SEARCH('🔎 TRA CỨU NHANH'!$C$2,$B4415)))),1,0)</f>
        <v>0</v>
      </c>
      <c r="M4415" s="1" t="str">
        <f t="shared" si="136"/>
        <v/>
      </c>
      <c r="N4415" s="1">
        <f>N(N4414)+IF(AND('💰 BÁO GIÁ'!$C$27&lt;&gt;"",OR(ISNUMBER(SEARCH('💰 BÁO GIÁ'!$C$27,$A4415)),ISNUMBER(SEARCH('💰 BÁO GIÁ'!$C$27,$B4415)))),1,0)</f>
        <v>0</v>
      </c>
      <c r="O4415" s="1" t="str">
        <f t="shared" si="137"/>
        <v/>
      </c>
    </row>
    <row r="4416" customHeight="1" spans="1:15">
      <c r="A4416" s="1" t="str">
        <f>IF('📋 MIỂNG TNC'!A392="","",'📋 MIỂNG TNC'!A392)</f>
        <v>HH071566</v>
      </c>
      <c r="B4416" s="1" t="str">
        <f>IF('📋 MIỂNG TNC'!A392="","",'📋 MIỂNG TNC'!Q392)</f>
        <v>Bạc miểng 6D24 Cos2 - TAIHO</v>
      </c>
      <c r="C4416" s="1" t="str">
        <f>IF('📋 MIỂNG TNC'!A392="","","Miểng")</f>
        <v>Miểng</v>
      </c>
      <c r="D4416" s="1" t="str">
        <f>IF('📋 MIỂNG TNC'!A392="","",'📋 MIỂNG TNC'!H392)</f>
        <v>Bộ</v>
      </c>
      <c r="E4416" s="1">
        <f>IF('📋 MIỂNG TNC'!A392="","",'📋 MIỂNG TNC'!I392)</f>
        <v>0</v>
      </c>
      <c r="F4416" s="1">
        <f>IF('📋 MIỂNG TNC'!A392="","",'📋 MIỂNG TNC'!J392)</f>
        <v>0</v>
      </c>
      <c r="G4416" s="1">
        <f>IF('📋 MIỂNG TNC'!A392="","",'📋 MIỂNG TNC'!K392)</f>
        <v>0</v>
      </c>
      <c r="H4416" s="1">
        <f>IF('📋 MIỂNG TNC'!A392="","",'📋 MIỂNG TNC'!L392)</f>
        <v>0</v>
      </c>
      <c r="I4416" s="1">
        <f>IF('📋 MIỂNG TNC'!A392="","",'📋 MIỂNG TNC'!M392)</f>
        <v>0</v>
      </c>
      <c r="J4416" s="1" t="str">
        <f>IF('📋 MIỂNG TNC'!A392="","",'📋 MIỂNG TNC'!D392)</f>
        <v>130</v>
      </c>
      <c r="L4416" s="1">
        <f>N(L4415)+IF(AND('🔎 TRA CỨU NHANH'!$C$2&lt;&gt;"",OR(ISNUMBER(SEARCH('🔎 TRA CỨU NHANH'!$C$2,$A4416)),ISNUMBER(SEARCH('🔎 TRA CỨU NHANH'!$C$2,$B4416)))),1,0)</f>
        <v>0</v>
      </c>
      <c r="M4416" s="1" t="str">
        <f t="shared" si="136"/>
        <v/>
      </c>
      <c r="N4416" s="1">
        <f>N(N4415)+IF(AND('💰 BÁO GIÁ'!$C$27&lt;&gt;"",OR(ISNUMBER(SEARCH('💰 BÁO GIÁ'!$C$27,$A4416)),ISNUMBER(SEARCH('💰 BÁO GIÁ'!$C$27,$B4416)))),1,0)</f>
        <v>0</v>
      </c>
      <c r="O4416" s="1" t="str">
        <f t="shared" si="137"/>
        <v/>
      </c>
    </row>
    <row r="4417" customHeight="1" spans="1:15">
      <c r="A4417" s="1" t="str">
        <f>IF('📋 MIỂNG TNC'!A393="","",'📋 MIỂNG TNC'!A393)</f>
        <v>HH0577</v>
      </c>
      <c r="B4417" s="1" t="str">
        <f>IF('📋 MIỂNG TNC'!A393="","",'📋 MIỂNG TNC'!Q393)</f>
        <v>Bạc miểng 8DC9 / 8DC10 / 8DC11 Cos0 - NDC</v>
      </c>
      <c r="C4417" s="1" t="str">
        <f>IF('📋 MIỂNG TNC'!A393="","","Miểng")</f>
        <v>Miểng</v>
      </c>
      <c r="D4417" s="1" t="str">
        <f>IF('📋 MIỂNG TNC'!A393="","",'📋 MIỂNG TNC'!H393)</f>
        <v>Bộ</v>
      </c>
      <c r="E4417" s="1">
        <f>IF('📋 MIỂNG TNC'!A393="","",'📋 MIỂNG TNC'!I393)</f>
        <v>0</v>
      </c>
      <c r="F4417" s="1">
        <f>IF('📋 MIỂNG TNC'!A393="","",'📋 MIỂNG TNC'!J393)</f>
        <v>0</v>
      </c>
      <c r="G4417" s="1">
        <f>IF('📋 MIỂNG TNC'!A393="","",'📋 MIỂNG TNC'!K393)</f>
        <v>0</v>
      </c>
      <c r="H4417" s="1">
        <f>IF('📋 MIỂNG TNC'!A393="","",'📋 MIỂNG TNC'!L393)</f>
        <v>0</v>
      </c>
      <c r="I4417" s="1">
        <f>IF('📋 MIỂNG TNC'!A393="","",'📋 MIỂNG TNC'!M393)</f>
        <v>0</v>
      </c>
      <c r="J4417" s="1" t="str">
        <f>IF('📋 MIỂNG TNC'!A393="","",'📋 MIỂNG TNC'!D393)</f>
        <v>135</v>
      </c>
      <c r="L4417" s="1">
        <f>N(L4416)+IF(AND('🔎 TRA CỨU NHANH'!$C$2&lt;&gt;"",OR(ISNUMBER(SEARCH('🔎 TRA CỨU NHANH'!$C$2,$A4417)),ISNUMBER(SEARCH('🔎 TRA CỨU NHANH'!$C$2,$B4417)))),1,0)</f>
        <v>0</v>
      </c>
      <c r="M4417" s="1" t="str">
        <f t="shared" si="136"/>
        <v/>
      </c>
      <c r="N4417" s="1">
        <f>N(N4416)+IF(AND('💰 BÁO GIÁ'!$C$27&lt;&gt;"",OR(ISNUMBER(SEARCH('💰 BÁO GIÁ'!$C$27,$A4417)),ISNUMBER(SEARCH('💰 BÁO GIÁ'!$C$27,$B4417)))),1,0)</f>
        <v>0</v>
      </c>
      <c r="O4417" s="1" t="str">
        <f t="shared" si="137"/>
        <v/>
      </c>
    </row>
    <row r="4418" customHeight="1" spans="1:15">
      <c r="A4418" s="1" t="str">
        <f>IF('📋 MIỂNG TNC'!A394="","",'📋 MIỂNG TNC'!A394)</f>
        <v>HH076408</v>
      </c>
      <c r="B4418" s="1" t="str">
        <f>IF('📋 MIỂNG TNC'!A394="","",'📋 MIỂNG TNC'!Q394)</f>
        <v>Miểng baze 8DC9 / 8DC10 / 8DC11 (MP107H3) Cos0 - TAIHO</v>
      </c>
      <c r="C4418" s="1" t="str">
        <f>IF('📋 MIỂNG TNC'!A394="","","Miểng")</f>
        <v>Miểng</v>
      </c>
      <c r="D4418" s="1" t="str">
        <f>IF('📋 MIỂNG TNC'!A394="","",'📋 MIỂNG TNC'!H394)</f>
        <v>Cặp</v>
      </c>
      <c r="E4418" s="1">
        <f>IF('📋 MIỂNG TNC'!A394="","",'📋 MIỂNG TNC'!I394)</f>
        <v>0</v>
      </c>
      <c r="F4418" s="1">
        <f>IF('📋 MIỂNG TNC'!A394="","",'📋 MIỂNG TNC'!J394)</f>
        <v>0</v>
      </c>
      <c r="G4418" s="1">
        <f>IF('📋 MIỂNG TNC'!A394="","",'📋 MIỂNG TNC'!K394)</f>
        <v>0</v>
      </c>
      <c r="H4418" s="1">
        <f>IF('📋 MIỂNG TNC'!A394="","",'📋 MIỂNG TNC'!L394)</f>
        <v>0</v>
      </c>
      <c r="I4418" s="1">
        <f>IF('📋 MIỂNG TNC'!A394="","",'📋 MIỂNG TNC'!M394)</f>
        <v>0</v>
      </c>
      <c r="J4418" s="1" t="str">
        <f>IF('📋 MIỂNG TNC'!A394="","",'📋 MIỂNG TNC'!D394)</f>
        <v>135</v>
      </c>
      <c r="L4418" s="1">
        <f>N(L4417)+IF(AND('🔎 TRA CỨU NHANH'!$C$2&lt;&gt;"",OR(ISNUMBER(SEARCH('🔎 TRA CỨU NHANH'!$C$2,$A4418)),ISNUMBER(SEARCH('🔎 TRA CỨU NHANH'!$C$2,$B4418)))),1,0)</f>
        <v>0</v>
      </c>
      <c r="M4418" s="1" t="str">
        <f t="shared" ref="M4418:M4481" si="138">IF(L4418&gt;N(L4417),L4418,"")</f>
        <v/>
      </c>
      <c r="N4418" s="1">
        <f>N(N4417)+IF(AND('💰 BÁO GIÁ'!$C$27&lt;&gt;"",OR(ISNUMBER(SEARCH('💰 BÁO GIÁ'!$C$27,$A4418)),ISNUMBER(SEARCH('💰 BÁO GIÁ'!$C$27,$B4418)))),1,0)</f>
        <v>0</v>
      </c>
      <c r="O4418" s="1" t="str">
        <f t="shared" ref="O4418:O4481" si="139">IF(N4418&gt;N(N4417),N4418,"")</f>
        <v/>
      </c>
    </row>
    <row r="4419" customHeight="1" spans="1:15">
      <c r="A4419" s="1" t="str">
        <f>IF('📋 MIỂNG TNC'!A395="","",'📋 MIỂNG TNC'!A395)</f>
        <v>HH076411</v>
      </c>
      <c r="B4419" s="1" t="str">
        <f>IF('📋 MIỂNG TNC'!A395="","",'📋 MIỂNG TNC'!Q395)</f>
        <v>Miểng dên 8DC9 / 8DC10 / 8DC11 (R124H1) Cos0 - TAIHO</v>
      </c>
      <c r="C4419" s="1" t="str">
        <f>IF('📋 MIỂNG TNC'!A395="","","Miểng")</f>
        <v>Miểng</v>
      </c>
      <c r="D4419" s="1" t="str">
        <f>IF('📋 MIỂNG TNC'!A395="","",'📋 MIỂNG TNC'!H395)</f>
        <v>Bộ</v>
      </c>
      <c r="E4419" s="1">
        <f>IF('📋 MIỂNG TNC'!A395="","",'📋 MIỂNG TNC'!I395)</f>
        <v>0</v>
      </c>
      <c r="F4419" s="1">
        <f>IF('📋 MIỂNG TNC'!A395="","",'📋 MIỂNG TNC'!J395)</f>
        <v>0</v>
      </c>
      <c r="G4419" s="1">
        <f>IF('📋 MIỂNG TNC'!A395="","",'📋 MIỂNG TNC'!K395)</f>
        <v>0</v>
      </c>
      <c r="H4419" s="1">
        <f>IF('📋 MIỂNG TNC'!A395="","",'📋 MIỂNG TNC'!L395)</f>
        <v>0</v>
      </c>
      <c r="I4419" s="1">
        <f>IF('📋 MIỂNG TNC'!A395="","",'📋 MIỂNG TNC'!M395)</f>
        <v>0</v>
      </c>
      <c r="J4419" s="1" t="str">
        <f>IF('📋 MIỂNG TNC'!A395="","",'📋 MIỂNG TNC'!D395)</f>
        <v>135</v>
      </c>
      <c r="L4419" s="1">
        <f>N(L4418)+IF(AND('🔎 TRA CỨU NHANH'!$C$2&lt;&gt;"",OR(ISNUMBER(SEARCH('🔎 TRA CỨU NHANH'!$C$2,$A4419)),ISNUMBER(SEARCH('🔎 TRA CỨU NHANH'!$C$2,$B4419)))),1,0)</f>
        <v>0</v>
      </c>
      <c r="M4419" s="1" t="str">
        <f t="shared" si="138"/>
        <v/>
      </c>
      <c r="N4419" s="1">
        <f>N(N4418)+IF(AND('💰 BÁO GIÁ'!$C$27&lt;&gt;"",OR(ISNUMBER(SEARCH('💰 BÁO GIÁ'!$C$27,$A4419)),ISNUMBER(SEARCH('💰 BÁO GIÁ'!$C$27,$B4419)))),1,0)</f>
        <v>0</v>
      </c>
      <c r="O4419" s="1" t="str">
        <f t="shared" si="139"/>
        <v/>
      </c>
    </row>
    <row r="4420" customHeight="1" spans="1:15">
      <c r="A4420" s="1" t="str">
        <f>IF('📋 MIỂNG TNC'!A396="","",'📋 MIỂNG TNC'!A396)</f>
        <v>HH071029</v>
      </c>
      <c r="B4420" s="1" t="str">
        <f>IF('📋 MIỂNG TNC'!A396="","",'📋 MIỂNG TNC'!Q396)</f>
        <v>Bạc miểng 8DC9 / 8DC10 / 8DC11 Cos1 - TAIHO</v>
      </c>
      <c r="C4420" s="1" t="str">
        <f>IF('📋 MIỂNG TNC'!A396="","","Miểng")</f>
        <v>Miểng</v>
      </c>
      <c r="D4420" s="1" t="str">
        <f>IF('📋 MIỂNG TNC'!A396="","",'📋 MIỂNG TNC'!H396)</f>
        <v>Bộ</v>
      </c>
      <c r="E4420" s="1">
        <f>IF('📋 MIỂNG TNC'!A396="","",'📋 MIỂNG TNC'!I396)</f>
        <v>0</v>
      </c>
      <c r="F4420" s="1">
        <f>IF('📋 MIỂNG TNC'!A396="","",'📋 MIỂNG TNC'!J396)</f>
        <v>0</v>
      </c>
      <c r="G4420" s="1">
        <f>IF('📋 MIỂNG TNC'!A396="","",'📋 MIỂNG TNC'!K396)</f>
        <v>0</v>
      </c>
      <c r="H4420" s="1">
        <f>IF('📋 MIỂNG TNC'!A396="","",'📋 MIỂNG TNC'!L396)</f>
        <v>0</v>
      </c>
      <c r="I4420" s="1">
        <f>IF('📋 MIỂNG TNC'!A396="","",'📋 MIỂNG TNC'!M396)</f>
        <v>0</v>
      </c>
      <c r="J4420" s="1" t="str">
        <f>IF('📋 MIỂNG TNC'!A396="","",'📋 MIỂNG TNC'!D396)</f>
        <v>135</v>
      </c>
      <c r="L4420" s="1">
        <f>N(L4419)+IF(AND('🔎 TRA CỨU NHANH'!$C$2&lt;&gt;"",OR(ISNUMBER(SEARCH('🔎 TRA CỨU NHANH'!$C$2,$A4420)),ISNUMBER(SEARCH('🔎 TRA CỨU NHANH'!$C$2,$B4420)))),1,0)</f>
        <v>0</v>
      </c>
      <c r="M4420" s="1" t="str">
        <f t="shared" si="138"/>
        <v/>
      </c>
      <c r="N4420" s="1">
        <f>N(N4419)+IF(AND('💰 BÁO GIÁ'!$C$27&lt;&gt;"",OR(ISNUMBER(SEARCH('💰 BÁO GIÁ'!$C$27,$A4420)),ISNUMBER(SEARCH('💰 BÁO GIÁ'!$C$27,$B4420)))),1,0)</f>
        <v>0</v>
      </c>
      <c r="O4420" s="1" t="str">
        <f t="shared" si="139"/>
        <v/>
      </c>
    </row>
    <row r="4421" customHeight="1" spans="1:15">
      <c r="A4421" s="1" t="str">
        <f>IF('📋 MIỂNG TNC'!A397="","",'📋 MIỂNG TNC'!A397)</f>
        <v>HH072817</v>
      </c>
      <c r="B4421" s="1" t="str">
        <f>IF('📋 MIỂNG TNC'!A397="","",'📋 MIỂNG TNC'!Q397)</f>
        <v>Bạc miểng 8DC9 / 8DC10 / 8DC11 Cos2 - NDC</v>
      </c>
      <c r="C4421" s="1" t="str">
        <f>IF('📋 MIỂNG TNC'!A397="","","Miểng")</f>
        <v>Miểng</v>
      </c>
      <c r="D4421" s="1" t="str">
        <f>IF('📋 MIỂNG TNC'!A397="","",'📋 MIỂNG TNC'!H397)</f>
        <v>Bộ</v>
      </c>
      <c r="E4421" s="1">
        <f>IF('📋 MIỂNG TNC'!A397="","",'📋 MIỂNG TNC'!I397)</f>
        <v>0</v>
      </c>
      <c r="F4421" s="1">
        <f>IF('📋 MIỂNG TNC'!A397="","",'📋 MIỂNG TNC'!J397)</f>
        <v>0</v>
      </c>
      <c r="G4421" s="1">
        <f>IF('📋 MIỂNG TNC'!A397="","",'📋 MIỂNG TNC'!K397)</f>
        <v>0</v>
      </c>
      <c r="H4421" s="1">
        <f>IF('📋 MIỂNG TNC'!A397="","",'📋 MIỂNG TNC'!L397)</f>
        <v>0</v>
      </c>
      <c r="I4421" s="1">
        <f>IF('📋 MIỂNG TNC'!A397="","",'📋 MIỂNG TNC'!M397)</f>
        <v>0</v>
      </c>
      <c r="J4421" s="1" t="str">
        <f>IF('📋 MIỂNG TNC'!A397="","",'📋 MIỂNG TNC'!D397)</f>
        <v>135</v>
      </c>
      <c r="L4421" s="1">
        <f>N(L4420)+IF(AND('🔎 TRA CỨU NHANH'!$C$2&lt;&gt;"",OR(ISNUMBER(SEARCH('🔎 TRA CỨU NHANH'!$C$2,$A4421)),ISNUMBER(SEARCH('🔎 TRA CỨU NHANH'!$C$2,$B4421)))),1,0)</f>
        <v>0</v>
      </c>
      <c r="M4421" s="1" t="str">
        <f t="shared" si="138"/>
        <v/>
      </c>
      <c r="N4421" s="1">
        <f>N(N4420)+IF(AND('💰 BÁO GIÁ'!$C$27&lt;&gt;"",OR(ISNUMBER(SEARCH('💰 BÁO GIÁ'!$C$27,$A4421)),ISNUMBER(SEARCH('💰 BÁO GIÁ'!$C$27,$B4421)))),1,0)</f>
        <v>0</v>
      </c>
      <c r="O4421" s="1" t="str">
        <f t="shared" si="139"/>
        <v/>
      </c>
    </row>
    <row r="4422" customHeight="1" spans="1:15">
      <c r="A4422" s="1" t="str">
        <f>IF('📋 MIỂNG TNC'!A398="","",'📋 MIỂNG TNC'!A398)</f>
        <v>HH076410</v>
      </c>
      <c r="B4422" s="1" t="str">
        <f>IF('📋 MIỂNG TNC'!A398="","",'📋 MIỂNG TNC'!Q398)</f>
        <v>Miểng baze 8DC9 / 8DC10 / 8DC11 (MP107H3) Cos2 - TAIHO</v>
      </c>
      <c r="C4422" s="1" t="str">
        <f>IF('📋 MIỂNG TNC'!A398="","","Miểng")</f>
        <v>Miểng</v>
      </c>
      <c r="D4422" s="1" t="str">
        <f>IF('📋 MIỂNG TNC'!A398="","",'📋 MIỂNG TNC'!H398)</f>
        <v>Cặp</v>
      </c>
      <c r="E4422" s="1">
        <f>IF('📋 MIỂNG TNC'!A398="","",'📋 MIỂNG TNC'!I398)</f>
        <v>0</v>
      </c>
      <c r="F4422" s="1">
        <f>IF('📋 MIỂNG TNC'!A398="","",'📋 MIỂNG TNC'!J398)</f>
        <v>0</v>
      </c>
      <c r="G4422" s="1">
        <f>IF('📋 MIỂNG TNC'!A398="","",'📋 MIỂNG TNC'!K398)</f>
        <v>0</v>
      </c>
      <c r="H4422" s="1">
        <f>IF('📋 MIỂNG TNC'!A398="","",'📋 MIỂNG TNC'!L398)</f>
        <v>0</v>
      </c>
      <c r="I4422" s="1">
        <f>IF('📋 MIỂNG TNC'!A398="","",'📋 MIỂNG TNC'!M398)</f>
        <v>0</v>
      </c>
      <c r="J4422" s="1" t="str">
        <f>IF('📋 MIỂNG TNC'!A398="","",'📋 MIỂNG TNC'!D398)</f>
        <v>135</v>
      </c>
      <c r="L4422" s="1">
        <f>N(L4421)+IF(AND('🔎 TRA CỨU NHANH'!$C$2&lt;&gt;"",OR(ISNUMBER(SEARCH('🔎 TRA CỨU NHANH'!$C$2,$A4422)),ISNUMBER(SEARCH('🔎 TRA CỨU NHANH'!$C$2,$B4422)))),1,0)</f>
        <v>0</v>
      </c>
      <c r="M4422" s="1" t="str">
        <f t="shared" si="138"/>
        <v/>
      </c>
      <c r="N4422" s="1">
        <f>N(N4421)+IF(AND('💰 BÁO GIÁ'!$C$27&lt;&gt;"",OR(ISNUMBER(SEARCH('💰 BÁO GIÁ'!$C$27,$A4422)),ISNUMBER(SEARCH('💰 BÁO GIÁ'!$C$27,$B4422)))),1,0)</f>
        <v>0</v>
      </c>
      <c r="O4422" s="1" t="str">
        <f t="shared" si="139"/>
        <v/>
      </c>
    </row>
    <row r="4423" customHeight="1" spans="1:15">
      <c r="A4423" s="1" t="str">
        <f>IF('📋 MIỂNG TNC'!A399="","",'📋 MIỂNG TNC'!A399)</f>
        <v>HH076413</v>
      </c>
      <c r="B4423" s="1" t="str">
        <f>IF('📋 MIỂNG TNC'!A399="","",'📋 MIỂNG TNC'!Q399)</f>
        <v>Miểng dên 8DC9 / 8DC10 / 8DC11 (R124H1) Cos2 - TAIHO</v>
      </c>
      <c r="C4423" s="1" t="str">
        <f>IF('📋 MIỂNG TNC'!A399="","","Miểng")</f>
        <v>Miểng</v>
      </c>
      <c r="D4423" s="1" t="str">
        <f>IF('📋 MIỂNG TNC'!A399="","",'📋 MIỂNG TNC'!H399)</f>
        <v>Bộ</v>
      </c>
      <c r="E4423" s="1">
        <f>IF('📋 MIỂNG TNC'!A399="","",'📋 MIỂNG TNC'!I399)</f>
        <v>0</v>
      </c>
      <c r="F4423" s="1">
        <f>IF('📋 MIỂNG TNC'!A399="","",'📋 MIỂNG TNC'!J399)</f>
        <v>0</v>
      </c>
      <c r="G4423" s="1">
        <f>IF('📋 MIỂNG TNC'!A399="","",'📋 MIỂNG TNC'!K399)</f>
        <v>0</v>
      </c>
      <c r="H4423" s="1">
        <f>IF('📋 MIỂNG TNC'!A399="","",'📋 MIỂNG TNC'!L399)</f>
        <v>0</v>
      </c>
      <c r="I4423" s="1">
        <f>IF('📋 MIỂNG TNC'!A399="","",'📋 MIỂNG TNC'!M399)</f>
        <v>0</v>
      </c>
      <c r="J4423" s="1" t="str">
        <f>IF('📋 MIỂNG TNC'!A399="","",'📋 MIỂNG TNC'!D399)</f>
        <v>135</v>
      </c>
      <c r="L4423" s="1">
        <f>N(L4422)+IF(AND('🔎 TRA CỨU NHANH'!$C$2&lt;&gt;"",OR(ISNUMBER(SEARCH('🔎 TRA CỨU NHANH'!$C$2,$A4423)),ISNUMBER(SEARCH('🔎 TRA CỨU NHANH'!$C$2,$B4423)))),1,0)</f>
        <v>0</v>
      </c>
      <c r="M4423" s="1" t="str">
        <f t="shared" si="138"/>
        <v/>
      </c>
      <c r="N4423" s="1">
        <f>N(N4422)+IF(AND('💰 BÁO GIÁ'!$C$27&lt;&gt;"",OR(ISNUMBER(SEARCH('💰 BÁO GIÁ'!$C$27,$A4423)),ISNUMBER(SEARCH('💰 BÁO GIÁ'!$C$27,$B4423)))),1,0)</f>
        <v>0</v>
      </c>
      <c r="O4423" s="1" t="str">
        <f t="shared" si="139"/>
        <v/>
      </c>
    </row>
    <row r="4424" customHeight="1" spans="1:15">
      <c r="A4424" s="1" t="str">
        <f>IF('📋 MIỂNG TNC'!A400="","",'📋 MIỂNG TNC'!A400)</f>
        <v>HH071219</v>
      </c>
      <c r="B4424" s="1" t="str">
        <f>IF('📋 MIỂNG TNC'!A400="","",'📋 MIỂNG TNC'!Q400)</f>
        <v>Bạc miểng 8DC9 / 8DC10 / 8DC11 Cos3 - TAIHO</v>
      </c>
      <c r="C4424" s="1" t="str">
        <f>IF('📋 MIỂNG TNC'!A400="","","Miểng")</f>
        <v>Miểng</v>
      </c>
      <c r="D4424" s="1" t="str">
        <f>IF('📋 MIỂNG TNC'!A400="","",'📋 MIỂNG TNC'!H400)</f>
        <v>Bộ</v>
      </c>
      <c r="E4424" s="1">
        <f>IF('📋 MIỂNG TNC'!A400="","",'📋 MIỂNG TNC'!I400)</f>
        <v>0</v>
      </c>
      <c r="F4424" s="1">
        <f>IF('📋 MIỂNG TNC'!A400="","",'📋 MIỂNG TNC'!J400)</f>
        <v>0</v>
      </c>
      <c r="G4424" s="1">
        <f>IF('📋 MIỂNG TNC'!A400="","",'📋 MIỂNG TNC'!K400)</f>
        <v>0</v>
      </c>
      <c r="H4424" s="1">
        <f>IF('📋 MIỂNG TNC'!A400="","",'📋 MIỂNG TNC'!L400)</f>
        <v>0</v>
      </c>
      <c r="I4424" s="1">
        <f>IF('📋 MIỂNG TNC'!A400="","",'📋 MIỂNG TNC'!M400)</f>
        <v>0</v>
      </c>
      <c r="J4424" s="1" t="str">
        <f>IF('📋 MIỂNG TNC'!A400="","",'📋 MIỂNG TNC'!D400)</f>
        <v>135</v>
      </c>
      <c r="L4424" s="1">
        <f>N(L4423)+IF(AND('🔎 TRA CỨU NHANH'!$C$2&lt;&gt;"",OR(ISNUMBER(SEARCH('🔎 TRA CỨU NHANH'!$C$2,$A4424)),ISNUMBER(SEARCH('🔎 TRA CỨU NHANH'!$C$2,$B4424)))),1,0)</f>
        <v>0</v>
      </c>
      <c r="M4424" s="1" t="str">
        <f t="shared" si="138"/>
        <v/>
      </c>
      <c r="N4424" s="1">
        <f>N(N4423)+IF(AND('💰 BÁO GIÁ'!$C$27&lt;&gt;"",OR(ISNUMBER(SEARCH('💰 BÁO GIÁ'!$C$27,$A4424)),ISNUMBER(SEARCH('💰 BÁO GIÁ'!$C$27,$B4424)))),1,0)</f>
        <v>0</v>
      </c>
      <c r="O4424" s="1" t="str">
        <f t="shared" si="139"/>
        <v/>
      </c>
    </row>
    <row r="4425" customHeight="1" spans="1:15">
      <c r="A4425" s="1" t="str">
        <f>IF('📋 MIỂNG TNC'!A401="","",'📋 MIỂNG TNC'!A401)</f>
        <v>HH071925</v>
      </c>
      <c r="B4425" s="1" t="str">
        <f>IF('📋 MIỂNG TNC'!A401="","",'📋 MIỂNG TNC'!Q401)</f>
        <v>Bạc miểng 8DC9 / 8DC10 / 8DC11 Cos4 - TAIHO</v>
      </c>
      <c r="C4425" s="1" t="str">
        <f>IF('📋 MIỂNG TNC'!A401="","","Miểng")</f>
        <v>Miểng</v>
      </c>
      <c r="D4425" s="1" t="str">
        <f>IF('📋 MIỂNG TNC'!A401="","",'📋 MIỂNG TNC'!H401)</f>
        <v>Bộ</v>
      </c>
      <c r="E4425" s="1">
        <f>IF('📋 MIỂNG TNC'!A401="","",'📋 MIỂNG TNC'!I401)</f>
        <v>0</v>
      </c>
      <c r="F4425" s="1">
        <f>IF('📋 MIỂNG TNC'!A401="","",'📋 MIỂNG TNC'!J401)</f>
        <v>0</v>
      </c>
      <c r="G4425" s="1">
        <f>IF('📋 MIỂNG TNC'!A401="","",'📋 MIỂNG TNC'!K401)</f>
        <v>0</v>
      </c>
      <c r="H4425" s="1">
        <f>IF('📋 MIỂNG TNC'!A401="","",'📋 MIỂNG TNC'!L401)</f>
        <v>0</v>
      </c>
      <c r="I4425" s="1">
        <f>IF('📋 MIỂNG TNC'!A401="","",'📋 MIỂNG TNC'!M401)</f>
        <v>0</v>
      </c>
      <c r="J4425" s="1" t="str">
        <f>IF('📋 MIỂNG TNC'!A401="","",'📋 MIỂNG TNC'!D401)</f>
        <v>135</v>
      </c>
      <c r="L4425" s="1">
        <f>N(L4424)+IF(AND('🔎 TRA CỨU NHANH'!$C$2&lt;&gt;"",OR(ISNUMBER(SEARCH('🔎 TRA CỨU NHANH'!$C$2,$A4425)),ISNUMBER(SEARCH('🔎 TRA CỨU NHANH'!$C$2,$B4425)))),1,0)</f>
        <v>0</v>
      </c>
      <c r="M4425" s="1" t="str">
        <f t="shared" si="138"/>
        <v/>
      </c>
      <c r="N4425" s="1">
        <f>N(N4424)+IF(AND('💰 BÁO GIÁ'!$C$27&lt;&gt;"",OR(ISNUMBER(SEARCH('💰 BÁO GIÁ'!$C$27,$A4425)),ISNUMBER(SEARCH('💰 BÁO GIÁ'!$C$27,$B4425)))),1,0)</f>
        <v>0</v>
      </c>
      <c r="O4425" s="1" t="str">
        <f t="shared" si="139"/>
        <v/>
      </c>
    </row>
    <row r="4426" customHeight="1" spans="1:15">
      <c r="A4426" s="1" t="str">
        <f>IF('📋 MIỂNG TNC'!A402="","",'📋 MIỂNG TNC'!A402)</f>
        <v>HH075404</v>
      </c>
      <c r="B4426" s="1" t="str">
        <f>IF('📋 MIỂNG TNC'!A402="","",'📋 MIỂNG TNC'!Q402)</f>
        <v>Bạc miểng 8DC11 Cos2 - DAIDO</v>
      </c>
      <c r="C4426" s="1" t="str">
        <f>IF('📋 MIỂNG TNC'!A402="","","Miểng")</f>
        <v>Miểng</v>
      </c>
      <c r="D4426" s="1" t="str">
        <f>IF('📋 MIỂNG TNC'!A402="","",'📋 MIỂNG TNC'!H402)</f>
        <v>Bộ</v>
      </c>
      <c r="E4426" s="1">
        <f>IF('📋 MIỂNG TNC'!A402="","",'📋 MIỂNG TNC'!I402)</f>
        <v>0</v>
      </c>
      <c r="F4426" s="1">
        <f>IF('📋 MIỂNG TNC'!A402="","",'📋 MIỂNG TNC'!J402)</f>
        <v>0</v>
      </c>
      <c r="G4426" s="1">
        <f>IF('📋 MIỂNG TNC'!A402="","",'📋 MIỂNG TNC'!K402)</f>
        <v>0</v>
      </c>
      <c r="H4426" s="1">
        <f>IF('📋 MIỂNG TNC'!A402="","",'📋 MIỂNG TNC'!L402)</f>
        <v>0</v>
      </c>
      <c r="I4426" s="1">
        <f>IF('📋 MIỂNG TNC'!A402="","",'📋 MIỂNG TNC'!M402)</f>
        <v>0</v>
      </c>
      <c r="J4426" s="1" t="str">
        <f>IF('📋 MIỂNG TNC'!A402="","",'📋 MIỂNG TNC'!D402)</f>
        <v>142</v>
      </c>
      <c r="L4426" s="1">
        <f>N(L4425)+IF(AND('🔎 TRA CỨU NHANH'!$C$2&lt;&gt;"",OR(ISNUMBER(SEARCH('🔎 TRA CỨU NHANH'!$C$2,$A4426)),ISNUMBER(SEARCH('🔎 TRA CỨU NHANH'!$C$2,$B4426)))),1,0)</f>
        <v>0</v>
      </c>
      <c r="M4426" s="1" t="str">
        <f t="shared" si="138"/>
        <v/>
      </c>
      <c r="N4426" s="1">
        <f>N(N4425)+IF(AND('💰 BÁO GIÁ'!$C$27&lt;&gt;"",OR(ISNUMBER(SEARCH('💰 BÁO GIÁ'!$C$27,$A4426)),ISNUMBER(SEARCH('💰 BÁO GIÁ'!$C$27,$B4426)))),1,0)</f>
        <v>0</v>
      </c>
      <c r="O4426" s="1" t="str">
        <f t="shared" si="139"/>
        <v/>
      </c>
    </row>
    <row r="4427" customHeight="1" spans="1:15">
      <c r="A4427" s="1" t="str">
        <f>IF('📋 MIỂNG TNC'!A403="","",'📋 MIỂNG TNC'!A403)</f>
        <v>HH083731</v>
      </c>
      <c r="B4427" s="1" t="str">
        <f>IF('📋 MIỂNG TNC'!A403="","",'📋 MIỂNG TNC'!Q403)</f>
        <v>Bạc miểng Mitsu 8M20/8M21 (M6315K, R6317K)-STD Cos0 - DAIDO NHẬT</v>
      </c>
      <c r="C4427" s="1" t="str">
        <f>IF('📋 MIỂNG TNC'!A403="","","Miểng")</f>
        <v>Miểng</v>
      </c>
      <c r="D4427" s="1" t="str">
        <f>IF('📋 MIỂNG TNC'!A403="","",'📋 MIỂNG TNC'!H403)</f>
        <v>Bộ</v>
      </c>
      <c r="E4427" s="1">
        <f>IF('📋 MIỂNG TNC'!A403="","",'📋 MIỂNG TNC'!I403)</f>
        <v>0</v>
      </c>
      <c r="F4427" s="1">
        <f>IF('📋 MIỂNG TNC'!A403="","",'📋 MIỂNG TNC'!J403)</f>
        <v>0</v>
      </c>
      <c r="G4427" s="1">
        <f>IF('📋 MIỂNG TNC'!A403="","",'📋 MIỂNG TNC'!K403)</f>
        <v>0</v>
      </c>
      <c r="H4427" s="1">
        <f>IF('📋 MIỂNG TNC'!A403="","",'📋 MIỂNG TNC'!L403)</f>
        <v>0</v>
      </c>
      <c r="I4427" s="1">
        <f>IF('📋 MIỂNG TNC'!A403="","",'📋 MIỂNG TNC'!M403)</f>
        <v>0</v>
      </c>
      <c r="J4427" s="1" t="str">
        <f>IF('📋 MIỂNG TNC'!A403="","",'📋 MIỂNG TNC'!D403)</f>
        <v>146</v>
      </c>
      <c r="L4427" s="1">
        <f>N(L4426)+IF(AND('🔎 TRA CỨU NHANH'!$C$2&lt;&gt;"",OR(ISNUMBER(SEARCH('🔎 TRA CỨU NHANH'!$C$2,$A4427)),ISNUMBER(SEARCH('🔎 TRA CỨU NHANH'!$C$2,$B4427)))),1,0)</f>
        <v>0</v>
      </c>
      <c r="M4427" s="1" t="str">
        <f t="shared" si="138"/>
        <v/>
      </c>
      <c r="N4427" s="1">
        <f>N(N4426)+IF(AND('💰 BÁO GIÁ'!$C$27&lt;&gt;"",OR(ISNUMBER(SEARCH('💰 BÁO GIÁ'!$C$27,$A4427)),ISNUMBER(SEARCH('💰 BÁO GIÁ'!$C$27,$B4427)))),1,0)</f>
        <v>0</v>
      </c>
      <c r="O4427" s="1" t="str">
        <f t="shared" si="139"/>
        <v/>
      </c>
    </row>
    <row r="4428" customHeight="1" spans="1:15">
      <c r="A4428" s="1" t="str">
        <f>IF('📋 MIỂNG TNC'!A404="","",'📋 MIỂNG TNC'!A404)</f>
        <v>HH084120</v>
      </c>
      <c r="B4428" s="1" t="str">
        <f>IF('📋 MIỂNG TNC'!A404="","",'📋 MIỂNG TNC'!Q404)</f>
        <v>Miểng baze Mitsu S6R2/ 37509-50010 (Cặp) STD cos0</v>
      </c>
      <c r="C4428" s="1" t="str">
        <f>IF('📋 MIỂNG TNC'!A404="","","Miểng")</f>
        <v>Miểng</v>
      </c>
      <c r="D4428" s="1" t="str">
        <f>IF('📋 MIỂNG TNC'!A404="","",'📋 MIỂNG TNC'!H404)</f>
        <v>Cặp</v>
      </c>
      <c r="E4428" s="1">
        <f>IF('📋 MIỂNG TNC'!A404="","",'📋 MIỂNG TNC'!I404)</f>
        <v>0</v>
      </c>
      <c r="F4428" s="1">
        <f>IF('📋 MIỂNG TNC'!A404="","",'📋 MIỂNG TNC'!J404)</f>
        <v>0</v>
      </c>
      <c r="G4428" s="1">
        <f>IF('📋 MIỂNG TNC'!A404="","",'📋 MIỂNG TNC'!K404)</f>
        <v>0</v>
      </c>
      <c r="H4428" s="1">
        <f>IF('📋 MIỂNG TNC'!A404="","",'📋 MIỂNG TNC'!L404)</f>
        <v>0</v>
      </c>
      <c r="I4428" s="1">
        <f>IF('📋 MIỂNG TNC'!A404="","",'📋 MIỂNG TNC'!M404)</f>
        <v>0</v>
      </c>
      <c r="J4428" s="1" t="str">
        <f>IF('📋 MIỂNG TNC'!A404="","",'📋 MIỂNG TNC'!D404)</f>
        <v>170</v>
      </c>
      <c r="L4428" s="1">
        <f>N(L4427)+IF(AND('🔎 TRA CỨU NHANH'!$C$2&lt;&gt;"",OR(ISNUMBER(SEARCH('🔎 TRA CỨU NHANH'!$C$2,$A4428)),ISNUMBER(SEARCH('🔎 TRA CỨU NHANH'!$C$2,$B4428)))),1,0)</f>
        <v>0</v>
      </c>
      <c r="M4428" s="1" t="str">
        <f t="shared" si="138"/>
        <v/>
      </c>
      <c r="N4428" s="1">
        <f>N(N4427)+IF(AND('💰 BÁO GIÁ'!$C$27&lt;&gt;"",OR(ISNUMBER(SEARCH('💰 BÁO GIÁ'!$C$27,$A4428)),ISNUMBER(SEARCH('💰 BÁO GIÁ'!$C$27,$B4428)))),1,0)</f>
        <v>0</v>
      </c>
      <c r="O4428" s="1" t="str">
        <f t="shared" si="139"/>
        <v/>
      </c>
    </row>
    <row r="4429" customHeight="1" spans="1:15">
      <c r="A4429" s="1" t="str">
        <f>IF('📋 MIỂNG TNC'!A405="","",'📋 MIỂNG TNC'!A405)</f>
        <v>HH084119</v>
      </c>
      <c r="B4429" s="1" t="str">
        <f>IF('📋 MIỂNG TNC'!A405="","",'📋 MIỂNG TNC'!Q405)</f>
        <v>Miểng dên Mitsu S6R2/ 37519-13100 (Cặp) STD cos0</v>
      </c>
      <c r="C4429" s="1" t="str">
        <f>IF('📋 MIỂNG TNC'!A405="","","Miểng")</f>
        <v>Miểng</v>
      </c>
      <c r="D4429" s="1" t="str">
        <f>IF('📋 MIỂNG TNC'!A405="","",'📋 MIỂNG TNC'!H405)</f>
        <v>Cặp</v>
      </c>
      <c r="E4429" s="1">
        <f>IF('📋 MIỂNG TNC'!A405="","",'📋 MIỂNG TNC'!I405)</f>
        <v>0</v>
      </c>
      <c r="F4429" s="1">
        <f>IF('📋 MIỂNG TNC'!A405="","",'📋 MIỂNG TNC'!J405)</f>
        <v>0</v>
      </c>
      <c r="G4429" s="1">
        <f>IF('📋 MIỂNG TNC'!A405="","",'📋 MIỂNG TNC'!K405)</f>
        <v>0</v>
      </c>
      <c r="H4429" s="1">
        <f>IF('📋 MIỂNG TNC'!A405="","",'📋 MIỂNG TNC'!L405)</f>
        <v>0</v>
      </c>
      <c r="I4429" s="1">
        <f>IF('📋 MIỂNG TNC'!A405="","",'📋 MIỂNG TNC'!M405)</f>
        <v>0</v>
      </c>
      <c r="J4429" s="1" t="str">
        <f>IF('📋 MIỂNG TNC'!A405="","",'📋 MIỂNG TNC'!D405)</f>
        <v>170</v>
      </c>
      <c r="L4429" s="1">
        <f>N(L4428)+IF(AND('🔎 TRA CỨU NHANH'!$C$2&lt;&gt;"",OR(ISNUMBER(SEARCH('🔎 TRA CỨU NHANH'!$C$2,$A4429)),ISNUMBER(SEARCH('🔎 TRA CỨU NHANH'!$C$2,$B4429)))),1,0)</f>
        <v>0</v>
      </c>
      <c r="M4429" s="1" t="str">
        <f t="shared" si="138"/>
        <v/>
      </c>
      <c r="N4429" s="1">
        <f>N(N4428)+IF(AND('💰 BÁO GIÁ'!$C$27&lt;&gt;"",OR(ISNUMBER(SEARCH('💰 BÁO GIÁ'!$C$27,$A4429)),ISNUMBER(SEARCH('💰 BÁO GIÁ'!$C$27,$B4429)))),1,0)</f>
        <v>0</v>
      </c>
      <c r="O4429" s="1" t="str">
        <f t="shared" si="139"/>
        <v/>
      </c>
    </row>
    <row r="4430" customHeight="1" spans="1:15">
      <c r="A4430" s="1" t="str">
        <f>IF('📋 MIỂNG TNC'!A406="","",'📋 MIỂNG TNC'!A406)</f>
        <v>HH083852</v>
      </c>
      <c r="B4430" s="1" t="str">
        <f>IF('📋 MIỂNG TNC'!A406="","",'📋 MIỂNG TNC'!Q406)</f>
        <v>Miểng bazê MITSUBISHI 4G30-37 4D65(T) - M7280A-0.25 COS1 - TDC</v>
      </c>
      <c r="C4430" s="1" t="str">
        <f>IF('📋 MIỂNG TNC'!A406="","","Miểng")</f>
        <v>Miểng</v>
      </c>
      <c r="D4430" s="1" t="str">
        <f>IF('📋 MIỂNG TNC'!A406="","",'📋 MIỂNG TNC'!H406)</f>
        <v>Bộ</v>
      </c>
      <c r="E4430" s="1">
        <f>IF('📋 MIỂNG TNC'!A406="","",'📋 MIỂNG TNC'!I406)</f>
        <v>0</v>
      </c>
      <c r="F4430" s="1">
        <f>IF('📋 MIỂNG TNC'!A406="","",'📋 MIỂNG TNC'!J406)</f>
        <v>0</v>
      </c>
      <c r="G4430" s="1">
        <f>IF('📋 MIỂNG TNC'!A406="","",'📋 MIỂNG TNC'!K406)</f>
        <v>0</v>
      </c>
      <c r="H4430" s="1">
        <f>IF('📋 MIỂNG TNC'!A406="","",'📋 MIỂNG TNC'!L406)</f>
        <v>0</v>
      </c>
      <c r="I4430" s="1">
        <f>IF('📋 MIỂNG TNC'!A406="","",'📋 MIỂNG TNC'!M406)</f>
        <v>0</v>
      </c>
      <c r="J4430" s="1">
        <f>IF('📋 MIỂNG TNC'!A406="","",'📋 MIỂNG TNC'!D406)</f>
        <v>0</v>
      </c>
      <c r="L4430" s="1">
        <f>N(L4429)+IF(AND('🔎 TRA CỨU NHANH'!$C$2&lt;&gt;"",OR(ISNUMBER(SEARCH('🔎 TRA CỨU NHANH'!$C$2,$A4430)),ISNUMBER(SEARCH('🔎 TRA CỨU NHANH'!$C$2,$B4430)))),1,0)</f>
        <v>0</v>
      </c>
      <c r="M4430" s="1" t="str">
        <f t="shared" si="138"/>
        <v/>
      </c>
      <c r="N4430" s="1">
        <f>N(N4429)+IF(AND('💰 BÁO GIÁ'!$C$27&lt;&gt;"",OR(ISNUMBER(SEARCH('💰 BÁO GIÁ'!$C$27,$A4430)),ISNUMBER(SEARCH('💰 BÁO GIÁ'!$C$27,$B4430)))),1,0)</f>
        <v>0</v>
      </c>
      <c r="O4430" s="1" t="str">
        <f t="shared" si="139"/>
        <v/>
      </c>
    </row>
    <row r="4431" customHeight="1" spans="1:15">
      <c r="A4431" s="1" t="str">
        <f>IF('📋 MIỂNG TNC'!A407="","",'📋 MIỂNG TNC'!A407)</f>
        <v/>
      </c>
      <c r="B4431" s="1" t="str">
        <f>IF('📋 MIỂNG TNC'!A407="","",'📋 MIỂNG TNC'!Q407)</f>
        <v/>
      </c>
      <c r="C4431" s="1" t="str">
        <f>IF('📋 MIỂNG TNC'!A407="","","Miểng")</f>
        <v/>
      </c>
      <c r="D4431" s="1" t="str">
        <f>IF('📋 MIỂNG TNC'!A407="","",'📋 MIỂNG TNC'!H407)</f>
        <v/>
      </c>
      <c r="E4431" s="1" t="str">
        <f>IF('📋 MIỂNG TNC'!A407="","",'📋 MIỂNG TNC'!I407)</f>
        <v/>
      </c>
      <c r="F4431" s="1" t="str">
        <f>IF('📋 MIỂNG TNC'!A407="","",'📋 MIỂNG TNC'!J407)</f>
        <v/>
      </c>
      <c r="G4431" s="1" t="str">
        <f>IF('📋 MIỂNG TNC'!A407="","",'📋 MIỂNG TNC'!K407)</f>
        <v/>
      </c>
      <c r="H4431" s="1" t="str">
        <f>IF('📋 MIỂNG TNC'!A407="","",'📋 MIỂNG TNC'!L407)</f>
        <v/>
      </c>
      <c r="I4431" s="1" t="str">
        <f>IF('📋 MIỂNG TNC'!A407="","",'📋 MIỂNG TNC'!M407)</f>
        <v/>
      </c>
      <c r="J4431" s="1" t="str">
        <f>IF('📋 MIỂNG TNC'!A407="","",'📋 MIỂNG TNC'!D407)</f>
        <v/>
      </c>
      <c r="L4431" s="1">
        <f>N(L4430)+IF(AND('🔎 TRA CỨU NHANH'!$C$2&lt;&gt;"",OR(ISNUMBER(SEARCH('🔎 TRA CỨU NHANH'!$C$2,$A4431)),ISNUMBER(SEARCH('🔎 TRA CỨU NHANH'!$C$2,$B4431)))),1,0)</f>
        <v>0</v>
      </c>
      <c r="M4431" s="1" t="str">
        <f t="shared" si="138"/>
        <v/>
      </c>
      <c r="N4431" s="1">
        <f>N(N4430)+IF(AND('💰 BÁO GIÁ'!$C$27&lt;&gt;"",OR(ISNUMBER(SEARCH('💰 BÁO GIÁ'!$C$27,$A4431)),ISNUMBER(SEARCH('💰 BÁO GIÁ'!$C$27,$B4431)))),1,0)</f>
        <v>0</v>
      </c>
      <c r="O4431" s="1" t="str">
        <f t="shared" si="139"/>
        <v/>
      </c>
    </row>
    <row r="4432" customHeight="1" spans="1:15">
      <c r="A4432" s="1" t="str">
        <f>IF('📋 MIỂNG TNC'!A408="","",'📋 MIỂNG TNC'!A408)</f>
        <v>HH082888</v>
      </c>
      <c r="B4432" s="1" t="str">
        <f>IF('📋 MIỂNG TNC'!A408="","",'📋 MIỂNG TNC'!Q408)</f>
        <v>Bạc miểng Hyundai 6D22/ D6AC/ HD270 - Cos0 - Mobis</v>
      </c>
      <c r="C4432" s="1" t="str">
        <f>IF('📋 MIỂNG TNC'!A408="","","Miểng")</f>
        <v>Miểng</v>
      </c>
      <c r="D4432" s="1" t="str">
        <f>IF('📋 MIỂNG TNC'!A408="","",'📋 MIỂNG TNC'!H408)</f>
        <v>Bộ</v>
      </c>
      <c r="E4432" s="1">
        <f>IF('📋 MIỂNG TNC'!A408="","",'📋 MIỂNG TNC'!I408)</f>
        <v>0</v>
      </c>
      <c r="F4432" s="1">
        <f>IF('📋 MIỂNG TNC'!A408="","",'📋 MIỂNG TNC'!J408)</f>
        <v>0</v>
      </c>
      <c r="G4432" s="1">
        <f>IF('📋 MIỂNG TNC'!A408="","",'📋 MIỂNG TNC'!K408)</f>
        <v>0</v>
      </c>
      <c r="H4432" s="1">
        <f>IF('📋 MIỂNG TNC'!A408="","",'📋 MIỂNG TNC'!L408)</f>
        <v>0</v>
      </c>
      <c r="I4432" s="1">
        <f>IF('📋 MIỂNG TNC'!A408="","",'📋 MIỂNG TNC'!M408)</f>
        <v>0</v>
      </c>
      <c r="J4432" s="1" t="str">
        <f>IF('📋 MIỂNG TNC'!A408="","",'📋 MIỂNG TNC'!D408)</f>
        <v>130</v>
      </c>
      <c r="L4432" s="1">
        <f>N(L4431)+IF(AND('🔎 TRA CỨU NHANH'!$C$2&lt;&gt;"",OR(ISNUMBER(SEARCH('🔎 TRA CỨU NHANH'!$C$2,$A4432)),ISNUMBER(SEARCH('🔎 TRA CỨU NHANH'!$C$2,$B4432)))),1,0)</f>
        <v>0</v>
      </c>
      <c r="M4432" s="1" t="str">
        <f t="shared" si="138"/>
        <v/>
      </c>
      <c r="N4432" s="1">
        <f>N(N4431)+IF(AND('💰 BÁO GIÁ'!$C$27&lt;&gt;"",OR(ISNUMBER(SEARCH('💰 BÁO GIÁ'!$C$27,$A4432)),ISNUMBER(SEARCH('💰 BÁO GIÁ'!$C$27,$B4432)))),1,0)</f>
        <v>0</v>
      </c>
      <c r="O4432" s="1" t="str">
        <f t="shared" si="139"/>
        <v/>
      </c>
    </row>
    <row r="4433" customHeight="1" spans="1:15">
      <c r="A4433" s="1" t="str">
        <f>IF('📋 MIỂNG TNC'!A409="","",'📋 MIỂNG TNC'!A409)</f>
        <v>HH083151</v>
      </c>
      <c r="B4433" s="1" t="str">
        <f>IF('📋 MIỂNG TNC'!A409="","",'📋 MIỂNG TNC'!Q409)</f>
        <v>Miểng dên D6CB/ 23060-84801 - cos0 - MOBIS</v>
      </c>
      <c r="C4433" s="1" t="str">
        <f>IF('📋 MIỂNG TNC'!A409="","","Miểng")</f>
        <v>Miểng</v>
      </c>
      <c r="D4433" s="1" t="str">
        <f>IF('📋 MIỂNG TNC'!A409="","",'📋 MIỂNG TNC'!H409)</f>
        <v>Bộ</v>
      </c>
      <c r="E4433" s="1">
        <f>IF('📋 MIỂNG TNC'!A409="","",'📋 MIỂNG TNC'!I409)</f>
        <v>0</v>
      </c>
      <c r="F4433" s="1">
        <f>IF('📋 MIỂNG TNC'!A409="","",'📋 MIỂNG TNC'!J409)</f>
        <v>0</v>
      </c>
      <c r="G4433" s="1">
        <f>IF('📋 MIỂNG TNC'!A409="","",'📋 MIỂNG TNC'!K409)</f>
        <v>0</v>
      </c>
      <c r="H4433" s="1">
        <f>IF('📋 MIỂNG TNC'!A409="","",'📋 MIỂNG TNC'!L409)</f>
        <v>0</v>
      </c>
      <c r="I4433" s="1">
        <f>IF('📋 MIỂNG TNC'!A409="","",'📋 MIỂNG TNC'!M409)</f>
        <v>0</v>
      </c>
      <c r="J4433" s="1" t="str">
        <f>IF('📋 MIỂNG TNC'!A409="","",'📋 MIỂNG TNC'!D409)</f>
        <v>130</v>
      </c>
      <c r="L4433" s="1">
        <f>N(L4432)+IF(AND('🔎 TRA CỨU NHANH'!$C$2&lt;&gt;"",OR(ISNUMBER(SEARCH('🔎 TRA CỨU NHANH'!$C$2,$A4433)),ISNUMBER(SEARCH('🔎 TRA CỨU NHANH'!$C$2,$B4433)))),1,0)</f>
        <v>0</v>
      </c>
      <c r="M4433" s="1" t="str">
        <f t="shared" si="138"/>
        <v/>
      </c>
      <c r="N4433" s="1">
        <f>N(N4432)+IF(AND('💰 BÁO GIÁ'!$C$27&lt;&gt;"",OR(ISNUMBER(SEARCH('💰 BÁO GIÁ'!$C$27,$A4433)),ISNUMBER(SEARCH('💰 BÁO GIÁ'!$C$27,$B4433)))),1,0)</f>
        <v>0</v>
      </c>
      <c r="O4433" s="1" t="str">
        <f t="shared" si="139"/>
        <v/>
      </c>
    </row>
    <row r="4434" customHeight="1" spans="1:15">
      <c r="A4434" s="1" t="str">
        <f>IF('📋 MIỂNG TNC'!A410="","",'📋 MIỂNG TNC'!A410)</f>
        <v>HH076625</v>
      </c>
      <c r="B4434" s="1" t="str">
        <f>IF('📋 MIỂNG TNC'!A410="","",'📋 MIỂNG TNC'!Q410)</f>
        <v>Miểng dên Hyundai D6CB (84800-40) - cos0 - EP</v>
      </c>
      <c r="C4434" s="1" t="str">
        <f>IF('📋 MIỂNG TNC'!A410="","","Miểng")</f>
        <v>Miểng</v>
      </c>
      <c r="D4434" s="1" t="str">
        <f>IF('📋 MIỂNG TNC'!A410="","",'📋 MIỂNG TNC'!H410)</f>
        <v>Bộ</v>
      </c>
      <c r="E4434" s="1">
        <f>IF('📋 MIỂNG TNC'!A410="","",'📋 MIỂNG TNC'!I410)</f>
        <v>0</v>
      </c>
      <c r="F4434" s="1">
        <f>IF('📋 MIỂNG TNC'!A410="","",'📋 MIỂNG TNC'!J410)</f>
        <v>0</v>
      </c>
      <c r="G4434" s="1">
        <f>IF('📋 MIỂNG TNC'!A410="","",'📋 MIỂNG TNC'!K410)</f>
        <v>0</v>
      </c>
      <c r="H4434" s="1">
        <f>IF('📋 MIỂNG TNC'!A410="","",'📋 MIỂNG TNC'!L410)</f>
        <v>0</v>
      </c>
      <c r="I4434" s="1">
        <f>IF('📋 MIỂNG TNC'!A410="","",'📋 MIỂNG TNC'!M410)</f>
        <v>0</v>
      </c>
      <c r="J4434" s="1" t="str">
        <f>IF('📋 MIỂNG TNC'!A410="","",'📋 MIỂNG TNC'!D410)</f>
        <v>130</v>
      </c>
      <c r="L4434" s="1">
        <f>N(L4433)+IF(AND('🔎 TRA CỨU NHANH'!$C$2&lt;&gt;"",OR(ISNUMBER(SEARCH('🔎 TRA CỨU NHANH'!$C$2,$A4434)),ISNUMBER(SEARCH('🔎 TRA CỨU NHANH'!$C$2,$B4434)))),1,0)</f>
        <v>0</v>
      </c>
      <c r="M4434" s="1" t="str">
        <f t="shared" si="138"/>
        <v/>
      </c>
      <c r="N4434" s="1">
        <f>N(N4433)+IF(AND('💰 BÁO GIÁ'!$C$27&lt;&gt;"",OR(ISNUMBER(SEARCH('💰 BÁO GIÁ'!$C$27,$A4434)),ISNUMBER(SEARCH('💰 BÁO GIÁ'!$C$27,$B4434)))),1,0)</f>
        <v>0</v>
      </c>
      <c r="O4434" s="1" t="str">
        <f t="shared" si="139"/>
        <v/>
      </c>
    </row>
    <row r="4435" customHeight="1" spans="1:15">
      <c r="A4435" s="1" t="str">
        <f>IF('📋 MIỂNG TNC'!A411="","",'📋 MIỂNG TNC'!A411)</f>
        <v>HH076626</v>
      </c>
      <c r="B4435" s="1" t="str">
        <f>IF('📋 MIỂNG TNC'!A411="","",'📋 MIỂNG TNC'!Q411)</f>
        <v>Miểng baze Hyundai D6CB/D6CA (84700-20) - cos0 - EP</v>
      </c>
      <c r="C4435" s="1" t="str">
        <f>IF('📋 MIỂNG TNC'!A411="","","Miểng")</f>
        <v>Miểng</v>
      </c>
      <c r="D4435" s="1" t="str">
        <f>IF('📋 MIỂNG TNC'!A411="","",'📋 MIỂNG TNC'!H411)</f>
        <v>Bộ</v>
      </c>
      <c r="E4435" s="1">
        <f>IF('📋 MIỂNG TNC'!A411="","",'📋 MIỂNG TNC'!I411)</f>
        <v>0</v>
      </c>
      <c r="F4435" s="1">
        <f>IF('📋 MIỂNG TNC'!A411="","",'📋 MIỂNG TNC'!J411)</f>
        <v>0</v>
      </c>
      <c r="G4435" s="1">
        <f>IF('📋 MIỂNG TNC'!A411="","",'📋 MIỂNG TNC'!K411)</f>
        <v>0</v>
      </c>
      <c r="H4435" s="1">
        <f>IF('📋 MIỂNG TNC'!A411="","",'📋 MIỂNG TNC'!L411)</f>
        <v>0</v>
      </c>
      <c r="I4435" s="1">
        <f>IF('📋 MIỂNG TNC'!A411="","",'📋 MIỂNG TNC'!M411)</f>
        <v>0</v>
      </c>
      <c r="J4435" s="1" t="str">
        <f>IF('📋 MIỂNG TNC'!A411="","",'📋 MIỂNG TNC'!D411)</f>
        <v>130</v>
      </c>
      <c r="L4435" s="1">
        <f>N(L4434)+IF(AND('🔎 TRA CỨU NHANH'!$C$2&lt;&gt;"",OR(ISNUMBER(SEARCH('🔎 TRA CỨU NHANH'!$C$2,$A4435)),ISNUMBER(SEARCH('🔎 TRA CỨU NHANH'!$C$2,$B4435)))),1,0)</f>
        <v>0</v>
      </c>
      <c r="M4435" s="1" t="str">
        <f t="shared" si="138"/>
        <v/>
      </c>
      <c r="N4435" s="1">
        <f>N(N4434)+IF(AND('💰 BÁO GIÁ'!$C$27&lt;&gt;"",OR(ISNUMBER(SEARCH('💰 BÁO GIÁ'!$C$27,$A4435)),ISNUMBER(SEARCH('💰 BÁO GIÁ'!$C$27,$B4435)))),1,0)</f>
        <v>0</v>
      </c>
      <c r="O4435" s="1" t="str">
        <f t="shared" si="139"/>
        <v/>
      </c>
    </row>
    <row r="4436" customHeight="1" spans="1:15">
      <c r="A4436" s="1" t="str">
        <f>IF('📋 MIỂNG TNC'!A412="","",'📋 MIỂNG TNC'!A412)</f>
        <v>HH079459</v>
      </c>
      <c r="B4436" s="1" t="str">
        <f>IF('📋 MIỂNG TNC'!A412="","",'📋 MIỂNG TNC'!Q412)</f>
        <v>Miểng dên D6CB cos1 - AA/ EP</v>
      </c>
      <c r="C4436" s="1" t="str">
        <f>IF('📋 MIỂNG TNC'!A412="","","Miểng")</f>
        <v>Miểng</v>
      </c>
      <c r="D4436" s="1" t="str">
        <f>IF('📋 MIỂNG TNC'!A412="","",'📋 MIỂNG TNC'!H412)</f>
        <v>Bộ</v>
      </c>
      <c r="E4436" s="1">
        <f>IF('📋 MIỂNG TNC'!A412="","",'📋 MIỂNG TNC'!I412)</f>
        <v>0</v>
      </c>
      <c r="F4436" s="1">
        <f>IF('📋 MIỂNG TNC'!A412="","",'📋 MIỂNG TNC'!J412)</f>
        <v>0</v>
      </c>
      <c r="G4436" s="1">
        <f>IF('📋 MIỂNG TNC'!A412="","",'📋 MIỂNG TNC'!K412)</f>
        <v>0</v>
      </c>
      <c r="H4436" s="1">
        <f>IF('📋 MIỂNG TNC'!A412="","",'📋 MIỂNG TNC'!L412)</f>
        <v>0</v>
      </c>
      <c r="I4436" s="1">
        <f>IF('📋 MIỂNG TNC'!A412="","",'📋 MIỂNG TNC'!M412)</f>
        <v>0</v>
      </c>
      <c r="J4436" s="1" t="str">
        <f>IF('📋 MIỂNG TNC'!A412="","",'📋 MIỂNG TNC'!D412)</f>
        <v>130</v>
      </c>
      <c r="L4436" s="1">
        <f>N(L4435)+IF(AND('🔎 TRA CỨU NHANH'!$C$2&lt;&gt;"",OR(ISNUMBER(SEARCH('🔎 TRA CỨU NHANH'!$C$2,$A4436)),ISNUMBER(SEARCH('🔎 TRA CỨU NHANH'!$C$2,$B4436)))),1,0)</f>
        <v>0</v>
      </c>
      <c r="M4436" s="1" t="str">
        <f t="shared" si="138"/>
        <v/>
      </c>
      <c r="N4436" s="1">
        <f>N(N4435)+IF(AND('💰 BÁO GIÁ'!$C$27&lt;&gt;"",OR(ISNUMBER(SEARCH('💰 BÁO GIÁ'!$C$27,$A4436)),ISNUMBER(SEARCH('💰 BÁO GIÁ'!$C$27,$B4436)))),1,0)</f>
        <v>0</v>
      </c>
      <c r="O4436" s="1" t="str">
        <f t="shared" si="139"/>
        <v/>
      </c>
    </row>
    <row r="4437" customHeight="1" spans="1:15">
      <c r="A4437" s="1" t="str">
        <f>IF('📋 MIỂNG TNC'!A413="","",'📋 MIỂNG TNC'!A413)</f>
        <v>HH079457</v>
      </c>
      <c r="B4437" s="1" t="str">
        <f>IF('📋 MIỂNG TNC'!A413="","",'📋 MIỂNG TNC'!Q413)</f>
        <v>Miểng baze D6CB/D6CA cos1 - AA/ EP</v>
      </c>
      <c r="C4437" s="1" t="str">
        <f>IF('📋 MIỂNG TNC'!A413="","","Miểng")</f>
        <v>Miểng</v>
      </c>
      <c r="D4437" s="1" t="str">
        <f>IF('📋 MIỂNG TNC'!A413="","",'📋 MIỂNG TNC'!H413)</f>
        <v>Bộ</v>
      </c>
      <c r="E4437" s="1">
        <f>IF('📋 MIỂNG TNC'!A413="","",'📋 MIỂNG TNC'!I413)</f>
        <v>0</v>
      </c>
      <c r="F4437" s="1">
        <f>IF('📋 MIỂNG TNC'!A413="","",'📋 MIỂNG TNC'!J413)</f>
        <v>0</v>
      </c>
      <c r="G4437" s="1">
        <f>IF('📋 MIỂNG TNC'!A413="","",'📋 MIỂNG TNC'!K413)</f>
        <v>0</v>
      </c>
      <c r="H4437" s="1">
        <f>IF('📋 MIỂNG TNC'!A413="","",'📋 MIỂNG TNC'!L413)</f>
        <v>0</v>
      </c>
      <c r="I4437" s="1">
        <f>IF('📋 MIỂNG TNC'!A413="","",'📋 MIỂNG TNC'!M413)</f>
        <v>0</v>
      </c>
      <c r="J4437" s="1" t="str">
        <f>IF('📋 MIỂNG TNC'!A413="","",'📋 MIỂNG TNC'!D413)</f>
        <v>130</v>
      </c>
      <c r="L4437" s="1">
        <f>N(L4436)+IF(AND('🔎 TRA CỨU NHANH'!$C$2&lt;&gt;"",OR(ISNUMBER(SEARCH('🔎 TRA CỨU NHANH'!$C$2,$A4437)),ISNUMBER(SEARCH('🔎 TRA CỨU NHANH'!$C$2,$B4437)))),1,0)</f>
        <v>0</v>
      </c>
      <c r="M4437" s="1" t="str">
        <f t="shared" si="138"/>
        <v/>
      </c>
      <c r="N4437" s="1">
        <f>N(N4436)+IF(AND('💰 BÁO GIÁ'!$C$27&lt;&gt;"",OR(ISNUMBER(SEARCH('💰 BÁO GIÁ'!$C$27,$A4437)),ISNUMBER(SEARCH('💰 BÁO GIÁ'!$C$27,$B4437)))),1,0)</f>
        <v>0</v>
      </c>
      <c r="O4437" s="1" t="str">
        <f t="shared" si="139"/>
        <v/>
      </c>
    </row>
    <row r="4438" customHeight="1" spans="1:15">
      <c r="A4438" s="1" t="str">
        <f>IF('📋 MIỂNG TNC'!A414="","",'📋 MIỂNG TNC'!A414)</f>
        <v>HH077214</v>
      </c>
      <c r="B4438" s="1" t="str">
        <f>IF('📋 MIỂNG TNC'!A414="","",'📋 MIỂNG TNC'!Q414)</f>
        <v>Miểng dên D6CB cos2 - AA/ EP</v>
      </c>
      <c r="C4438" s="1" t="str">
        <f>IF('📋 MIỂNG TNC'!A414="","","Miểng")</f>
        <v>Miểng</v>
      </c>
      <c r="D4438" s="1" t="str">
        <f>IF('📋 MIỂNG TNC'!A414="","",'📋 MIỂNG TNC'!H414)</f>
        <v>Bộ</v>
      </c>
      <c r="E4438" s="1">
        <f>IF('📋 MIỂNG TNC'!A414="","",'📋 MIỂNG TNC'!I414)</f>
        <v>0</v>
      </c>
      <c r="F4438" s="1">
        <f>IF('📋 MIỂNG TNC'!A414="","",'📋 MIỂNG TNC'!J414)</f>
        <v>0</v>
      </c>
      <c r="G4438" s="1">
        <f>IF('📋 MIỂNG TNC'!A414="","",'📋 MIỂNG TNC'!K414)</f>
        <v>0</v>
      </c>
      <c r="H4438" s="1">
        <f>IF('📋 MIỂNG TNC'!A414="","",'📋 MIỂNG TNC'!L414)</f>
        <v>0</v>
      </c>
      <c r="I4438" s="1">
        <f>IF('📋 MIỂNG TNC'!A414="","",'📋 MIỂNG TNC'!M414)</f>
        <v>0</v>
      </c>
      <c r="J4438" s="1" t="str">
        <f>IF('📋 MIỂNG TNC'!A414="","",'📋 MIỂNG TNC'!D414)</f>
        <v>130</v>
      </c>
      <c r="L4438" s="1">
        <f>N(L4437)+IF(AND('🔎 TRA CỨU NHANH'!$C$2&lt;&gt;"",OR(ISNUMBER(SEARCH('🔎 TRA CỨU NHANH'!$C$2,$A4438)),ISNUMBER(SEARCH('🔎 TRA CỨU NHANH'!$C$2,$B4438)))),1,0)</f>
        <v>0</v>
      </c>
      <c r="M4438" s="1" t="str">
        <f t="shared" si="138"/>
        <v/>
      </c>
      <c r="N4438" s="1">
        <f>N(N4437)+IF(AND('💰 BÁO GIÁ'!$C$27&lt;&gt;"",OR(ISNUMBER(SEARCH('💰 BÁO GIÁ'!$C$27,$A4438)),ISNUMBER(SEARCH('💰 BÁO GIÁ'!$C$27,$B4438)))),1,0)</f>
        <v>0</v>
      </c>
      <c r="O4438" s="1" t="str">
        <f t="shared" si="139"/>
        <v/>
      </c>
    </row>
    <row r="4439" customHeight="1" spans="1:15">
      <c r="A4439" s="1" t="str">
        <f>IF('📋 MIỂNG TNC'!A415="","",'📋 MIỂNG TNC'!A415)</f>
        <v>HH077213</v>
      </c>
      <c r="B4439" s="1" t="str">
        <f>IF('📋 MIỂNG TNC'!A415="","",'📋 MIỂNG TNC'!Q415)</f>
        <v>Miểng baze D6CB/D6CA cos2 - AA/ EP</v>
      </c>
      <c r="C4439" s="1" t="str">
        <f>IF('📋 MIỂNG TNC'!A415="","","Miểng")</f>
        <v>Miểng</v>
      </c>
      <c r="D4439" s="1" t="str">
        <f>IF('📋 MIỂNG TNC'!A415="","",'📋 MIỂNG TNC'!H415)</f>
        <v>Bộ</v>
      </c>
      <c r="E4439" s="1">
        <f>IF('📋 MIỂNG TNC'!A415="","",'📋 MIỂNG TNC'!I415)</f>
        <v>0</v>
      </c>
      <c r="F4439" s="1">
        <f>IF('📋 MIỂNG TNC'!A415="","",'📋 MIỂNG TNC'!J415)</f>
        <v>0</v>
      </c>
      <c r="G4439" s="1">
        <f>IF('📋 MIỂNG TNC'!A415="","",'📋 MIỂNG TNC'!K415)</f>
        <v>0</v>
      </c>
      <c r="H4439" s="1">
        <f>IF('📋 MIỂNG TNC'!A415="","",'📋 MIỂNG TNC'!L415)</f>
        <v>0</v>
      </c>
      <c r="I4439" s="1">
        <f>IF('📋 MIỂNG TNC'!A415="","",'📋 MIỂNG TNC'!M415)</f>
        <v>0</v>
      </c>
      <c r="J4439" s="1" t="str">
        <f>IF('📋 MIỂNG TNC'!A415="","",'📋 MIỂNG TNC'!D415)</f>
        <v>130</v>
      </c>
      <c r="L4439" s="1">
        <f>N(L4438)+IF(AND('🔎 TRA CỨU NHANH'!$C$2&lt;&gt;"",OR(ISNUMBER(SEARCH('🔎 TRA CỨU NHANH'!$C$2,$A4439)),ISNUMBER(SEARCH('🔎 TRA CỨU NHANH'!$C$2,$B4439)))),1,0)</f>
        <v>0</v>
      </c>
      <c r="M4439" s="1" t="str">
        <f t="shared" si="138"/>
        <v/>
      </c>
      <c r="N4439" s="1">
        <f>N(N4438)+IF(AND('💰 BÁO GIÁ'!$C$27&lt;&gt;"",OR(ISNUMBER(SEARCH('💰 BÁO GIÁ'!$C$27,$A4439)),ISNUMBER(SEARCH('💰 BÁO GIÁ'!$C$27,$B4439)))),1,0)</f>
        <v>0</v>
      </c>
      <c r="O4439" s="1" t="str">
        <f t="shared" si="139"/>
        <v/>
      </c>
    </row>
    <row r="4440" customHeight="1" spans="1:15">
      <c r="A4440" s="1" t="str">
        <f>IF('📋 MIỂNG TNC'!A416="","",'📋 MIỂNG TNC'!A416)</f>
        <v>HH075679</v>
      </c>
      <c r="B4440" s="1" t="str">
        <f>IF('📋 MIỂNG TNC'!A416="","",'📋 MIỂNG TNC'!Q416)</f>
        <v>Miểng dên Hyundai D6CA (84000-40) - cos0 - EP</v>
      </c>
      <c r="C4440" s="1" t="str">
        <f>IF('📋 MIỂNG TNC'!A416="","","Miểng")</f>
        <v>Miểng</v>
      </c>
      <c r="D4440" s="1" t="str">
        <f>IF('📋 MIỂNG TNC'!A416="","",'📋 MIỂNG TNC'!H416)</f>
        <v>Bộ</v>
      </c>
      <c r="E4440" s="1">
        <f>IF('📋 MIỂNG TNC'!A416="","",'📋 MIỂNG TNC'!I416)</f>
        <v>0</v>
      </c>
      <c r="F4440" s="1">
        <f>IF('📋 MIỂNG TNC'!A416="","",'📋 MIỂNG TNC'!J416)</f>
        <v>0</v>
      </c>
      <c r="G4440" s="1">
        <f>IF('📋 MIỂNG TNC'!A416="","",'📋 MIỂNG TNC'!K416)</f>
        <v>0</v>
      </c>
      <c r="H4440" s="1">
        <f>IF('📋 MIỂNG TNC'!A416="","",'📋 MIỂNG TNC'!L416)</f>
        <v>0</v>
      </c>
      <c r="I4440" s="1">
        <f>IF('📋 MIỂNG TNC'!A416="","",'📋 MIỂNG TNC'!M416)</f>
        <v>0</v>
      </c>
      <c r="J4440" s="1" t="str">
        <f>IF('📋 MIỂNG TNC'!A416="","",'📋 MIỂNG TNC'!D416)</f>
        <v>133</v>
      </c>
      <c r="L4440" s="1">
        <f>N(L4439)+IF(AND('🔎 TRA CỨU NHANH'!$C$2&lt;&gt;"",OR(ISNUMBER(SEARCH('🔎 TRA CỨU NHANH'!$C$2,$A4440)),ISNUMBER(SEARCH('🔎 TRA CỨU NHANH'!$C$2,$B4440)))),1,0)</f>
        <v>0</v>
      </c>
      <c r="M4440" s="1" t="str">
        <f t="shared" si="138"/>
        <v/>
      </c>
      <c r="N4440" s="1">
        <f>N(N4439)+IF(AND('💰 BÁO GIÁ'!$C$27&lt;&gt;"",OR(ISNUMBER(SEARCH('💰 BÁO GIÁ'!$C$27,$A4440)),ISNUMBER(SEARCH('💰 BÁO GIÁ'!$C$27,$B4440)))),1,0)</f>
        <v>0</v>
      </c>
      <c r="O4440" s="1" t="str">
        <f t="shared" si="139"/>
        <v/>
      </c>
    </row>
    <row r="4441" customHeight="1" spans="1:15">
      <c r="A4441" s="1" t="str">
        <f>IF('📋 MIỂNG TNC'!A417="","",'📋 MIỂNG TNC'!A417)</f>
        <v>HH079458</v>
      </c>
      <c r="B4441" s="1" t="str">
        <f>IF('📋 MIỂNG TNC'!A417="","",'📋 MIỂNG TNC'!Q417)</f>
        <v>Miểng dên D6CA cos1 - AA/ EP</v>
      </c>
      <c r="C4441" s="1" t="str">
        <f>IF('📋 MIỂNG TNC'!A417="","","Miểng")</f>
        <v>Miểng</v>
      </c>
      <c r="D4441" s="1" t="str">
        <f>IF('📋 MIỂNG TNC'!A417="","",'📋 MIỂNG TNC'!H417)</f>
        <v>Bộ</v>
      </c>
      <c r="E4441" s="1">
        <f>IF('📋 MIỂNG TNC'!A417="","",'📋 MIỂNG TNC'!I417)</f>
        <v>0</v>
      </c>
      <c r="F4441" s="1">
        <f>IF('📋 MIỂNG TNC'!A417="","",'📋 MIỂNG TNC'!J417)</f>
        <v>0</v>
      </c>
      <c r="G4441" s="1">
        <f>IF('📋 MIỂNG TNC'!A417="","",'📋 MIỂNG TNC'!K417)</f>
        <v>0</v>
      </c>
      <c r="H4441" s="1">
        <f>IF('📋 MIỂNG TNC'!A417="","",'📋 MIỂNG TNC'!L417)</f>
        <v>0</v>
      </c>
      <c r="I4441" s="1">
        <f>IF('📋 MIỂNG TNC'!A417="","",'📋 MIỂNG TNC'!M417)</f>
        <v>0</v>
      </c>
      <c r="J4441" s="1" t="str">
        <f>IF('📋 MIỂNG TNC'!A417="","",'📋 MIỂNG TNC'!D417)</f>
        <v>133</v>
      </c>
      <c r="L4441" s="1">
        <f>N(L4440)+IF(AND('🔎 TRA CỨU NHANH'!$C$2&lt;&gt;"",OR(ISNUMBER(SEARCH('🔎 TRA CỨU NHANH'!$C$2,$A4441)),ISNUMBER(SEARCH('🔎 TRA CỨU NHANH'!$C$2,$B4441)))),1,0)</f>
        <v>0</v>
      </c>
      <c r="M4441" s="1" t="str">
        <f t="shared" si="138"/>
        <v/>
      </c>
      <c r="N4441" s="1">
        <f>N(N4440)+IF(AND('💰 BÁO GIÁ'!$C$27&lt;&gt;"",OR(ISNUMBER(SEARCH('💰 BÁO GIÁ'!$C$27,$A4441)),ISNUMBER(SEARCH('💰 BÁO GIÁ'!$C$27,$B4441)))),1,0)</f>
        <v>0</v>
      </c>
      <c r="O4441" s="1" t="str">
        <f t="shared" si="139"/>
        <v/>
      </c>
    </row>
    <row r="4442" customHeight="1" spans="1:15">
      <c r="A4442" s="1" t="str">
        <f>IF('📋 MIỂNG TNC'!A418="","",'📋 MIỂNG TNC'!A418)</f>
        <v>HH074668</v>
      </c>
      <c r="B4442" s="1" t="str">
        <f>IF('📋 MIỂNG TNC'!A418="","",'📋 MIỂNG TNC'!Q418)</f>
        <v>Bạc miểng D6CA cos2 - DAIDO CN</v>
      </c>
      <c r="C4442" s="1" t="str">
        <f>IF('📋 MIỂNG TNC'!A418="","","Miểng")</f>
        <v>Miểng</v>
      </c>
      <c r="D4442" s="1" t="str">
        <f>IF('📋 MIỂNG TNC'!A418="","",'📋 MIỂNG TNC'!H418)</f>
        <v>Bộ</v>
      </c>
      <c r="E4442" s="1">
        <f>IF('📋 MIỂNG TNC'!A418="","",'📋 MIỂNG TNC'!I418)</f>
        <v>0</v>
      </c>
      <c r="F4442" s="1">
        <f>IF('📋 MIỂNG TNC'!A418="","",'📋 MIỂNG TNC'!J418)</f>
        <v>0</v>
      </c>
      <c r="G4442" s="1">
        <f>IF('📋 MIỂNG TNC'!A418="","",'📋 MIỂNG TNC'!K418)</f>
        <v>0</v>
      </c>
      <c r="H4442" s="1">
        <f>IF('📋 MIỂNG TNC'!A418="","",'📋 MIỂNG TNC'!L418)</f>
        <v>0</v>
      </c>
      <c r="I4442" s="1">
        <f>IF('📋 MIỂNG TNC'!A418="","",'📋 MIỂNG TNC'!M418)</f>
        <v>0</v>
      </c>
      <c r="J4442" s="1" t="str">
        <f>IF('📋 MIỂNG TNC'!A418="","",'📋 MIỂNG TNC'!D418)</f>
        <v>133</v>
      </c>
      <c r="L4442" s="1">
        <f>N(L4441)+IF(AND('🔎 TRA CỨU NHANH'!$C$2&lt;&gt;"",OR(ISNUMBER(SEARCH('🔎 TRA CỨU NHANH'!$C$2,$A4442)),ISNUMBER(SEARCH('🔎 TRA CỨU NHANH'!$C$2,$B4442)))),1,0)</f>
        <v>0</v>
      </c>
      <c r="M4442" s="1" t="str">
        <f t="shared" si="138"/>
        <v/>
      </c>
      <c r="N4442" s="1">
        <f>N(N4441)+IF(AND('💰 BÁO GIÁ'!$C$27&lt;&gt;"",OR(ISNUMBER(SEARCH('💰 BÁO GIÁ'!$C$27,$A4442)),ISNUMBER(SEARCH('💰 BÁO GIÁ'!$C$27,$B4442)))),1,0)</f>
        <v>0</v>
      </c>
      <c r="O4442" s="1" t="str">
        <f t="shared" si="139"/>
        <v/>
      </c>
    </row>
    <row r="4443" customHeight="1" spans="1:15">
      <c r="A4443" s="1" t="str">
        <f>IF('📋 MIỂNG TNC'!A419="","",'📋 MIỂNG TNC'!A419)</f>
        <v>HH082697</v>
      </c>
      <c r="B4443" s="1" t="str">
        <f>IF('📋 MIỂNG TNC'!A419="","",'📋 MIỂNG TNC'!Q419)</f>
        <v>Miểng dên D6CA cos2 - AA/ EP</v>
      </c>
      <c r="C4443" s="1" t="str">
        <f>IF('📋 MIỂNG TNC'!A419="","","Miểng")</f>
        <v>Miểng</v>
      </c>
      <c r="D4443" s="1" t="str">
        <f>IF('📋 MIỂNG TNC'!A419="","",'📋 MIỂNG TNC'!H419)</f>
        <v>Bộ</v>
      </c>
      <c r="E4443" s="1">
        <f>IF('📋 MIỂNG TNC'!A419="","",'📋 MIỂNG TNC'!I419)</f>
        <v>0</v>
      </c>
      <c r="F4443" s="1">
        <f>IF('📋 MIỂNG TNC'!A419="","",'📋 MIỂNG TNC'!J419)</f>
        <v>0</v>
      </c>
      <c r="G4443" s="1">
        <f>IF('📋 MIỂNG TNC'!A419="","",'📋 MIỂNG TNC'!K419)</f>
        <v>0</v>
      </c>
      <c r="H4443" s="1">
        <f>IF('📋 MIỂNG TNC'!A419="","",'📋 MIỂNG TNC'!L419)</f>
        <v>0</v>
      </c>
      <c r="I4443" s="1">
        <f>IF('📋 MIỂNG TNC'!A419="","",'📋 MIỂNG TNC'!M419)</f>
        <v>0</v>
      </c>
      <c r="J4443" s="1" t="str">
        <f>IF('📋 MIỂNG TNC'!A419="","",'📋 MIỂNG TNC'!D419)</f>
        <v>133</v>
      </c>
      <c r="L4443" s="1">
        <f>N(L4442)+IF(AND('🔎 TRA CỨU NHANH'!$C$2&lt;&gt;"",OR(ISNUMBER(SEARCH('🔎 TRA CỨU NHANH'!$C$2,$A4443)),ISNUMBER(SEARCH('🔎 TRA CỨU NHANH'!$C$2,$B4443)))),1,0)</f>
        <v>0</v>
      </c>
      <c r="M4443" s="1" t="str">
        <f t="shared" si="138"/>
        <v/>
      </c>
      <c r="N4443" s="1">
        <f>N(N4442)+IF(AND('💰 BÁO GIÁ'!$C$27&lt;&gt;"",OR(ISNUMBER(SEARCH('💰 BÁO GIÁ'!$C$27,$A4443)),ISNUMBER(SEARCH('💰 BÁO GIÁ'!$C$27,$B4443)))),1,0)</f>
        <v>0</v>
      </c>
      <c r="O4443" s="1" t="str">
        <f t="shared" si="139"/>
        <v/>
      </c>
    </row>
    <row r="4444" customHeight="1" spans="1:15">
      <c r="A4444" s="1" t="str">
        <f>IF('📋 MIỂNG TNC'!A420="","",'📋 MIỂNG TNC'!A420)</f>
        <v/>
      </c>
      <c r="B4444" s="1" t="str">
        <f>IF('📋 MIỂNG TNC'!A420="","",'📋 MIỂNG TNC'!Q420)</f>
        <v/>
      </c>
      <c r="C4444" s="1" t="str">
        <f>IF('📋 MIỂNG TNC'!A420="","","Miểng")</f>
        <v/>
      </c>
      <c r="D4444" s="1" t="str">
        <f>IF('📋 MIỂNG TNC'!A420="","",'📋 MIỂNG TNC'!H420)</f>
        <v/>
      </c>
      <c r="E4444" s="1" t="str">
        <f>IF('📋 MIỂNG TNC'!A420="","",'📋 MIỂNG TNC'!I420)</f>
        <v/>
      </c>
      <c r="F4444" s="1" t="str">
        <f>IF('📋 MIỂNG TNC'!A420="","",'📋 MIỂNG TNC'!J420)</f>
        <v/>
      </c>
      <c r="G4444" s="1" t="str">
        <f>IF('📋 MIỂNG TNC'!A420="","",'📋 MIỂNG TNC'!K420)</f>
        <v/>
      </c>
      <c r="H4444" s="1" t="str">
        <f>IF('📋 MIỂNG TNC'!A420="","",'📋 MIỂNG TNC'!L420)</f>
        <v/>
      </c>
      <c r="I4444" s="1" t="str">
        <f>IF('📋 MIỂNG TNC'!A420="","",'📋 MIỂNG TNC'!M420)</f>
        <v/>
      </c>
      <c r="J4444" s="1" t="str">
        <f>IF('📋 MIỂNG TNC'!A420="","",'📋 MIỂNG TNC'!D420)</f>
        <v/>
      </c>
      <c r="L4444" s="1">
        <f>N(L4443)+IF(AND('🔎 TRA CỨU NHANH'!$C$2&lt;&gt;"",OR(ISNUMBER(SEARCH('🔎 TRA CỨU NHANH'!$C$2,$A4444)),ISNUMBER(SEARCH('🔎 TRA CỨU NHANH'!$C$2,$B4444)))),1,0)</f>
        <v>0</v>
      </c>
      <c r="M4444" s="1" t="str">
        <f t="shared" si="138"/>
        <v/>
      </c>
      <c r="N4444" s="1">
        <f>N(N4443)+IF(AND('💰 BÁO GIÁ'!$C$27&lt;&gt;"",OR(ISNUMBER(SEARCH('💰 BÁO GIÁ'!$C$27,$A4444)),ISNUMBER(SEARCH('💰 BÁO GIÁ'!$C$27,$B4444)))),1,0)</f>
        <v>0</v>
      </c>
      <c r="O4444" s="1" t="str">
        <f t="shared" si="139"/>
        <v/>
      </c>
    </row>
    <row r="4445" customHeight="1" spans="1:15">
      <c r="A4445" s="1" t="str">
        <f>IF('📋 MIỂNG TNC'!A421="","",'📋 MIỂNG TNC'!A421)</f>
        <v>HH075698</v>
      </c>
      <c r="B4445" s="1" t="str">
        <f>IF('📋 MIỂNG TNC'!A421="","",'📋 MIỂNG TNC'!Q421)</f>
        <v>Miểng baze Cum 4BT/ 3802010 (S4D102/4D102) - Cos0 - EP (300/20/50)</v>
      </c>
      <c r="C4445" s="1" t="str">
        <f>IF('📋 MIỂNG TNC'!A421="","","Miểng")</f>
        <v>Miểng</v>
      </c>
      <c r="D4445" s="1" t="str">
        <f>IF('📋 MIỂNG TNC'!A421="","",'📋 MIỂNG TNC'!H421)</f>
        <v>Bộ</v>
      </c>
      <c r="E4445" s="1">
        <f>IF('📋 MIỂNG TNC'!A421="","",'📋 MIỂNG TNC'!I421)</f>
        <v>0</v>
      </c>
      <c r="F4445" s="1">
        <f>IF('📋 MIỂNG TNC'!A421="","",'📋 MIỂNG TNC'!J421)</f>
        <v>0</v>
      </c>
      <c r="G4445" s="1">
        <f>IF('📋 MIỂNG TNC'!A421="","",'📋 MIỂNG TNC'!K421)</f>
        <v>0</v>
      </c>
      <c r="H4445" s="1">
        <f>IF('📋 MIỂNG TNC'!A421="","",'📋 MIỂNG TNC'!L421)</f>
        <v>0</v>
      </c>
      <c r="I4445" s="1">
        <f>IF('📋 MIỂNG TNC'!A421="","",'📋 MIỂNG TNC'!M421)</f>
        <v>0</v>
      </c>
      <c r="J4445" s="1" t="str">
        <f>IF('📋 MIỂNG TNC'!A421="","",'📋 MIỂNG TNC'!D421)</f>
        <v>102</v>
      </c>
      <c r="L4445" s="1">
        <f>N(L4444)+IF(AND('🔎 TRA CỨU NHANH'!$C$2&lt;&gt;"",OR(ISNUMBER(SEARCH('🔎 TRA CỨU NHANH'!$C$2,$A4445)),ISNUMBER(SEARCH('🔎 TRA CỨU NHANH'!$C$2,$B4445)))),1,0)</f>
        <v>0</v>
      </c>
      <c r="M4445" s="1" t="str">
        <f t="shared" si="138"/>
        <v/>
      </c>
      <c r="N4445" s="1">
        <f>N(N4444)+IF(AND('💰 BÁO GIÁ'!$C$27&lt;&gt;"",OR(ISNUMBER(SEARCH('💰 BÁO GIÁ'!$C$27,$A4445)),ISNUMBER(SEARCH('💰 BÁO GIÁ'!$C$27,$B4445)))),1,0)</f>
        <v>0</v>
      </c>
      <c r="O4445" s="1" t="str">
        <f t="shared" si="139"/>
        <v/>
      </c>
    </row>
    <row r="4446" customHeight="1" spans="1:15">
      <c r="A4446" s="1" t="str">
        <f>IF('📋 MIỂNG TNC'!A422="","",'📋 MIỂNG TNC'!A422)</f>
        <v>HH075677</v>
      </c>
      <c r="B4446" s="1" t="str">
        <f>IF('📋 MIỂNG TNC'!A422="","",'📋 MIỂNG TNC'!Q422)</f>
        <v>Miểng dên Cum 4BT/ 3939859 (S4D102/4D102) - Cos0 - EP (250/70.300)</v>
      </c>
      <c r="C4446" s="1" t="str">
        <f>IF('📋 MIỂNG TNC'!A422="","","Miểng")</f>
        <v>Miểng</v>
      </c>
      <c r="D4446" s="1" t="str">
        <f>IF('📋 MIỂNG TNC'!A422="","",'📋 MIỂNG TNC'!H422)</f>
        <v>Bộ</v>
      </c>
      <c r="E4446" s="1">
        <f>IF('📋 MIỂNG TNC'!A422="","",'📋 MIỂNG TNC'!I422)</f>
        <v>0</v>
      </c>
      <c r="F4446" s="1">
        <f>IF('📋 MIỂNG TNC'!A422="","",'📋 MIỂNG TNC'!J422)</f>
        <v>0</v>
      </c>
      <c r="G4446" s="1">
        <f>IF('📋 MIỂNG TNC'!A422="","",'📋 MIỂNG TNC'!K422)</f>
        <v>0</v>
      </c>
      <c r="H4446" s="1">
        <f>IF('📋 MIỂNG TNC'!A422="","",'📋 MIỂNG TNC'!L422)</f>
        <v>0</v>
      </c>
      <c r="I4446" s="1">
        <f>IF('📋 MIỂNG TNC'!A422="","",'📋 MIỂNG TNC'!M422)</f>
        <v>0</v>
      </c>
      <c r="J4446" s="1" t="str">
        <f>IF('📋 MIỂNG TNC'!A422="","",'📋 MIỂNG TNC'!D422)</f>
        <v>102</v>
      </c>
      <c r="L4446" s="1">
        <f>N(L4445)+IF(AND('🔎 TRA CỨU NHANH'!$C$2&lt;&gt;"",OR(ISNUMBER(SEARCH('🔎 TRA CỨU NHANH'!$C$2,$A4446)),ISNUMBER(SEARCH('🔎 TRA CỨU NHANH'!$C$2,$B4446)))),1,0)</f>
        <v>0</v>
      </c>
      <c r="M4446" s="1" t="str">
        <f t="shared" si="138"/>
        <v/>
      </c>
      <c r="N4446" s="1">
        <f>N(N4445)+IF(AND('💰 BÁO GIÁ'!$C$27&lt;&gt;"",OR(ISNUMBER(SEARCH('💰 BÁO GIÁ'!$C$27,$A4446)),ISNUMBER(SEARCH('💰 BÁO GIÁ'!$C$27,$B4446)))),1,0)</f>
        <v>0</v>
      </c>
      <c r="O4446" s="1" t="str">
        <f t="shared" si="139"/>
        <v/>
      </c>
    </row>
    <row r="4447" customHeight="1" spans="1:15">
      <c r="A4447" s="1" t="str">
        <f>IF('📋 MIỂNG TNC'!A423="","",'📋 MIỂNG TNC'!A423)</f>
        <v>HH075803</v>
      </c>
      <c r="B4447" s="1" t="str">
        <f>IF('📋 MIỂNG TNC'!A423="","",'📋 MIỂNG TNC'!Q423)</f>
        <v>Miểng dên (cặp) 4BT/6BT đời điện - Cummins B series 4893693 Cos0 - TDC RB1722A1</v>
      </c>
      <c r="C4447" s="1" t="str">
        <f>IF('📋 MIỂNG TNC'!A423="","","Miểng")</f>
        <v>Miểng</v>
      </c>
      <c r="D4447" s="1" t="str">
        <f>IF('📋 MIỂNG TNC'!A423="","",'📋 MIỂNG TNC'!H423)</f>
        <v>Cặp</v>
      </c>
      <c r="E4447" s="1">
        <f>IF('📋 MIỂNG TNC'!A423="","",'📋 MIỂNG TNC'!I423)</f>
        <v>0</v>
      </c>
      <c r="F4447" s="1">
        <f>IF('📋 MIỂNG TNC'!A423="","",'📋 MIỂNG TNC'!J423)</f>
        <v>0</v>
      </c>
      <c r="G4447" s="1">
        <f>IF('📋 MIỂNG TNC'!A423="","",'📋 MIỂNG TNC'!K423)</f>
        <v>0</v>
      </c>
      <c r="H4447" s="1">
        <f>IF('📋 MIỂNG TNC'!A423="","",'📋 MIỂNG TNC'!L423)</f>
        <v>0</v>
      </c>
      <c r="I4447" s="1">
        <f>IF('📋 MIỂNG TNC'!A423="","",'📋 MIỂNG TNC'!M423)</f>
        <v>0</v>
      </c>
      <c r="J4447" s="1" t="str">
        <f>IF('📋 MIỂNG TNC'!A423="","",'📋 MIỂNG TNC'!D423)</f>
        <v>102</v>
      </c>
      <c r="L4447" s="1">
        <f>N(L4446)+IF(AND('🔎 TRA CỨU NHANH'!$C$2&lt;&gt;"",OR(ISNUMBER(SEARCH('🔎 TRA CỨU NHANH'!$C$2,$A4447)),ISNUMBER(SEARCH('🔎 TRA CỨU NHANH'!$C$2,$B4447)))),1,0)</f>
        <v>0</v>
      </c>
      <c r="M4447" s="1" t="str">
        <f t="shared" si="138"/>
        <v/>
      </c>
      <c r="N4447" s="1">
        <f>N(N4446)+IF(AND('💰 BÁO GIÁ'!$C$27&lt;&gt;"",OR(ISNUMBER(SEARCH('💰 BÁO GIÁ'!$C$27,$A4447)),ISNUMBER(SEARCH('💰 BÁO GIÁ'!$C$27,$B4447)))),1,0)</f>
        <v>0</v>
      </c>
      <c r="O4447" s="1" t="str">
        <f t="shared" si="139"/>
        <v/>
      </c>
    </row>
    <row r="4448" customHeight="1" spans="1:15">
      <c r="A4448" s="1" t="str">
        <f>IF('📋 MIỂNG TNC'!A424="","",'📋 MIỂNG TNC'!A424)</f>
        <v>HH075701</v>
      </c>
      <c r="B4448" s="1" t="str">
        <f>IF('📋 MIỂNG TNC'!A424="","",'📋 MIỂNG TNC'!Q424)</f>
        <v>Miểng dên 4BT/S4D102/4D102/3901170 Cos0 - CS IVECO</v>
      </c>
      <c r="C4448" s="1" t="str">
        <f>IF('📋 MIỂNG TNC'!A424="","","Miểng")</f>
        <v>Miểng</v>
      </c>
      <c r="D4448" s="1" t="str">
        <f>IF('📋 MIỂNG TNC'!A424="","",'📋 MIỂNG TNC'!H424)</f>
        <v>Bộ</v>
      </c>
      <c r="E4448" s="1">
        <f>IF('📋 MIỂNG TNC'!A424="","",'📋 MIỂNG TNC'!I424)</f>
        <v>0</v>
      </c>
      <c r="F4448" s="1">
        <f>IF('📋 MIỂNG TNC'!A424="","",'📋 MIỂNG TNC'!J424)</f>
        <v>0</v>
      </c>
      <c r="G4448" s="1">
        <f>IF('📋 MIỂNG TNC'!A424="","",'📋 MIỂNG TNC'!K424)</f>
        <v>0</v>
      </c>
      <c r="H4448" s="1">
        <f>IF('📋 MIỂNG TNC'!A424="","",'📋 MIỂNG TNC'!L424)</f>
        <v>0</v>
      </c>
      <c r="I4448" s="1">
        <f>IF('📋 MIỂNG TNC'!A424="","",'📋 MIỂNG TNC'!M424)</f>
        <v>0</v>
      </c>
      <c r="J4448" s="1" t="str">
        <f>IF('📋 MIỂNG TNC'!A424="","",'📋 MIỂNG TNC'!D424)</f>
        <v>102</v>
      </c>
      <c r="L4448" s="1">
        <f>N(L4447)+IF(AND('🔎 TRA CỨU NHANH'!$C$2&lt;&gt;"",OR(ISNUMBER(SEARCH('🔎 TRA CỨU NHANH'!$C$2,$A4448)),ISNUMBER(SEARCH('🔎 TRA CỨU NHANH'!$C$2,$B4448)))),1,0)</f>
        <v>0</v>
      </c>
      <c r="M4448" s="1" t="str">
        <f t="shared" si="138"/>
        <v/>
      </c>
      <c r="N4448" s="1">
        <f>N(N4447)+IF(AND('💰 BÁO GIÁ'!$C$27&lt;&gt;"",OR(ISNUMBER(SEARCH('💰 BÁO GIÁ'!$C$27,$A4448)),ISNUMBER(SEARCH('💰 BÁO GIÁ'!$C$27,$B4448)))),1,0)</f>
        <v>0</v>
      </c>
      <c r="O4448" s="1" t="str">
        <f t="shared" si="139"/>
        <v/>
      </c>
    </row>
    <row r="4449" customHeight="1" spans="1:15">
      <c r="A4449" s="1" t="str">
        <f>IF('📋 MIỂNG TNC'!A425="","",'📋 MIỂNG TNC'!A425)</f>
        <v>HH075408</v>
      </c>
      <c r="B4449" s="1" t="str">
        <f>IF('📋 MIỂNG TNC'!A425="","",'📋 MIỂNG TNC'!Q425)</f>
        <v>Miểng baze 6BT/S6D102 Cos0 - hộp CCEC</v>
      </c>
      <c r="C4449" s="1" t="str">
        <f>IF('📋 MIỂNG TNC'!A425="","","Miểng")</f>
        <v>Miểng</v>
      </c>
      <c r="D4449" s="1" t="str">
        <f>IF('📋 MIỂNG TNC'!A425="","",'📋 MIỂNG TNC'!H425)</f>
        <v>Bộ</v>
      </c>
      <c r="E4449" s="1">
        <f>IF('📋 MIỂNG TNC'!A425="","",'📋 MIỂNG TNC'!I425)</f>
        <v>0</v>
      </c>
      <c r="F4449" s="1">
        <f>IF('📋 MIỂNG TNC'!A425="","",'📋 MIỂNG TNC'!J425)</f>
        <v>0</v>
      </c>
      <c r="G4449" s="1">
        <f>IF('📋 MIỂNG TNC'!A425="","",'📋 MIỂNG TNC'!K425)</f>
        <v>0</v>
      </c>
      <c r="H4449" s="1">
        <f>IF('📋 MIỂNG TNC'!A425="","",'📋 MIỂNG TNC'!L425)</f>
        <v>0</v>
      </c>
      <c r="I4449" s="1">
        <f>IF('📋 MIỂNG TNC'!A425="","",'📋 MIỂNG TNC'!M425)</f>
        <v>0</v>
      </c>
      <c r="J4449" s="1" t="str">
        <f>IF('📋 MIỂNG TNC'!A425="","",'📋 MIỂNG TNC'!D425)</f>
        <v>102</v>
      </c>
      <c r="L4449" s="1">
        <f>N(L4448)+IF(AND('🔎 TRA CỨU NHANH'!$C$2&lt;&gt;"",OR(ISNUMBER(SEARCH('🔎 TRA CỨU NHANH'!$C$2,$A4449)),ISNUMBER(SEARCH('🔎 TRA CỨU NHANH'!$C$2,$B4449)))),1,0)</f>
        <v>0</v>
      </c>
      <c r="M4449" s="1" t="str">
        <f t="shared" si="138"/>
        <v/>
      </c>
      <c r="N4449" s="1">
        <f>N(N4448)+IF(AND('💰 BÁO GIÁ'!$C$27&lt;&gt;"",OR(ISNUMBER(SEARCH('💰 BÁO GIÁ'!$C$27,$A4449)),ISNUMBER(SEARCH('💰 BÁO GIÁ'!$C$27,$B4449)))),1,0)</f>
        <v>0</v>
      </c>
      <c r="O4449" s="1" t="str">
        <f t="shared" si="139"/>
        <v/>
      </c>
    </row>
    <row r="4450" customHeight="1" spans="1:15">
      <c r="A4450" s="1" t="str">
        <f>IF('📋 MIỂNG TNC'!A426="","",'📋 MIỂNG TNC'!A426)</f>
        <v>HH074405</v>
      </c>
      <c r="B4450" s="1" t="str">
        <f>IF('📋 MIỂNG TNC'!A426="","",'📋 MIỂNG TNC'!Q426)</f>
        <v>Miểng dên 6BT/S6D102 Cos0 - hộp CCEC</v>
      </c>
      <c r="C4450" s="1" t="str">
        <f>IF('📋 MIỂNG TNC'!A426="","","Miểng")</f>
        <v>Miểng</v>
      </c>
      <c r="D4450" s="1" t="str">
        <f>IF('📋 MIỂNG TNC'!A426="","",'📋 MIỂNG TNC'!H426)</f>
        <v>Bộ</v>
      </c>
      <c r="E4450" s="1">
        <f>IF('📋 MIỂNG TNC'!A426="","",'📋 MIỂNG TNC'!I426)</f>
        <v>0</v>
      </c>
      <c r="F4450" s="1">
        <f>IF('📋 MIỂNG TNC'!A426="","",'📋 MIỂNG TNC'!J426)</f>
        <v>0</v>
      </c>
      <c r="G4450" s="1">
        <f>IF('📋 MIỂNG TNC'!A426="","",'📋 MIỂNG TNC'!K426)</f>
        <v>0</v>
      </c>
      <c r="H4450" s="1">
        <f>IF('📋 MIỂNG TNC'!A426="","",'📋 MIỂNG TNC'!L426)</f>
        <v>0</v>
      </c>
      <c r="I4450" s="1">
        <f>IF('📋 MIỂNG TNC'!A426="","",'📋 MIỂNG TNC'!M426)</f>
        <v>0</v>
      </c>
      <c r="J4450" s="1" t="str">
        <f>IF('📋 MIỂNG TNC'!A426="","",'📋 MIỂNG TNC'!D426)</f>
        <v>102</v>
      </c>
      <c r="L4450" s="1">
        <f>N(L4449)+IF(AND('🔎 TRA CỨU NHANH'!$C$2&lt;&gt;"",OR(ISNUMBER(SEARCH('🔎 TRA CỨU NHANH'!$C$2,$A4450)),ISNUMBER(SEARCH('🔎 TRA CỨU NHANH'!$C$2,$B4450)))),1,0)</f>
        <v>0</v>
      </c>
      <c r="M4450" s="1" t="str">
        <f t="shared" si="138"/>
        <v/>
      </c>
      <c r="N4450" s="1">
        <f>N(N4449)+IF(AND('💰 BÁO GIÁ'!$C$27&lt;&gt;"",OR(ISNUMBER(SEARCH('💰 BÁO GIÁ'!$C$27,$A4450)),ISNUMBER(SEARCH('💰 BÁO GIÁ'!$C$27,$B4450)))),1,0)</f>
        <v>0</v>
      </c>
      <c r="O4450" s="1" t="str">
        <f t="shared" si="139"/>
        <v/>
      </c>
    </row>
    <row r="4451" customHeight="1" spans="1:15">
      <c r="A4451" s="1" t="str">
        <f>IF('📋 MIỂNG TNC'!A427="","",'📋 MIỂNG TNC'!A427)</f>
        <v>HH075692</v>
      </c>
      <c r="B4451" s="1" t="str">
        <f>IF('📋 MIỂNG TNC'!A427="","",'📋 MIỂNG TNC'!Q427)</f>
        <v>Miểng baze 6BT/S6D102/6D102/3802070 Cos0 - CS IVECO</v>
      </c>
      <c r="C4451" s="1" t="str">
        <f>IF('📋 MIỂNG TNC'!A427="","","Miểng")</f>
        <v>Miểng</v>
      </c>
      <c r="D4451" s="1" t="str">
        <f>IF('📋 MIỂNG TNC'!A427="","",'📋 MIỂNG TNC'!H427)</f>
        <v>Bộ</v>
      </c>
      <c r="E4451" s="1">
        <f>IF('📋 MIỂNG TNC'!A427="","",'📋 MIỂNG TNC'!I427)</f>
        <v>0</v>
      </c>
      <c r="F4451" s="1">
        <f>IF('📋 MIỂNG TNC'!A427="","",'📋 MIỂNG TNC'!J427)</f>
        <v>0</v>
      </c>
      <c r="G4451" s="1">
        <f>IF('📋 MIỂNG TNC'!A427="","",'📋 MIỂNG TNC'!K427)</f>
        <v>0</v>
      </c>
      <c r="H4451" s="1">
        <f>IF('📋 MIỂNG TNC'!A427="","",'📋 MIỂNG TNC'!L427)</f>
        <v>0</v>
      </c>
      <c r="I4451" s="1">
        <f>IF('📋 MIỂNG TNC'!A427="","",'📋 MIỂNG TNC'!M427)</f>
        <v>0</v>
      </c>
      <c r="J4451" s="1" t="str">
        <f>IF('📋 MIỂNG TNC'!A427="","",'📋 MIỂNG TNC'!D427)</f>
        <v>102</v>
      </c>
      <c r="L4451" s="1">
        <f>N(L4450)+IF(AND('🔎 TRA CỨU NHANH'!$C$2&lt;&gt;"",OR(ISNUMBER(SEARCH('🔎 TRA CỨU NHANH'!$C$2,$A4451)),ISNUMBER(SEARCH('🔎 TRA CỨU NHANH'!$C$2,$B4451)))),1,0)</f>
        <v>0</v>
      </c>
      <c r="M4451" s="1" t="str">
        <f t="shared" si="138"/>
        <v/>
      </c>
      <c r="N4451" s="1">
        <f>N(N4450)+IF(AND('💰 BÁO GIÁ'!$C$27&lt;&gt;"",OR(ISNUMBER(SEARCH('💰 BÁO GIÁ'!$C$27,$A4451)),ISNUMBER(SEARCH('💰 BÁO GIÁ'!$C$27,$B4451)))),1,0)</f>
        <v>0</v>
      </c>
      <c r="O4451" s="1" t="str">
        <f t="shared" si="139"/>
        <v/>
      </c>
    </row>
    <row r="4452" customHeight="1" spans="1:15">
      <c r="A4452" s="1" t="str">
        <f>IF('📋 MIỂNG TNC'!A428="","",'📋 MIỂNG TNC'!A428)</f>
        <v>HH083242</v>
      </c>
      <c r="B4452" s="1" t="str">
        <f>IF('📋 MIỂNG TNC'!A428="","",'📋 MIỂNG TNC'!Q428)</f>
        <v>Miểng baze Cummins 6BT/S6D102/6D102 (3802070) - Cos0 - EP</v>
      </c>
      <c r="C4452" s="1" t="str">
        <f>IF('📋 MIỂNG TNC'!A428="","","Miểng")</f>
        <v>Miểng</v>
      </c>
      <c r="D4452" s="1" t="str">
        <f>IF('📋 MIỂNG TNC'!A428="","",'📋 MIỂNG TNC'!H428)</f>
        <v>Bộ</v>
      </c>
      <c r="E4452" s="1">
        <f>IF('📋 MIỂNG TNC'!A428="","",'📋 MIỂNG TNC'!I428)</f>
        <v>0</v>
      </c>
      <c r="F4452" s="1">
        <f>IF('📋 MIỂNG TNC'!A428="","",'📋 MIỂNG TNC'!J428)</f>
        <v>0</v>
      </c>
      <c r="G4452" s="1">
        <f>IF('📋 MIỂNG TNC'!A428="","",'📋 MIỂNG TNC'!K428)</f>
        <v>0</v>
      </c>
      <c r="H4452" s="1">
        <f>IF('📋 MIỂNG TNC'!A428="","",'📋 MIỂNG TNC'!L428)</f>
        <v>0</v>
      </c>
      <c r="I4452" s="1">
        <f>IF('📋 MIỂNG TNC'!A428="","",'📋 MIỂNG TNC'!M428)</f>
        <v>0</v>
      </c>
      <c r="J4452" s="1" t="str">
        <f>IF('📋 MIỂNG TNC'!A428="","",'📋 MIỂNG TNC'!D428)</f>
        <v>102</v>
      </c>
      <c r="L4452" s="1">
        <f>N(L4451)+IF(AND('🔎 TRA CỨU NHANH'!$C$2&lt;&gt;"",OR(ISNUMBER(SEARCH('🔎 TRA CỨU NHANH'!$C$2,$A4452)),ISNUMBER(SEARCH('🔎 TRA CỨU NHANH'!$C$2,$B4452)))),1,0)</f>
        <v>0</v>
      </c>
      <c r="M4452" s="1" t="str">
        <f t="shared" si="138"/>
        <v/>
      </c>
      <c r="N4452" s="1">
        <f>N(N4451)+IF(AND('💰 BÁO GIÁ'!$C$27&lt;&gt;"",OR(ISNUMBER(SEARCH('💰 BÁO GIÁ'!$C$27,$A4452)),ISNUMBER(SEARCH('💰 BÁO GIÁ'!$C$27,$B4452)))),1,0)</f>
        <v>0</v>
      </c>
      <c r="O4452" s="1" t="str">
        <f t="shared" si="139"/>
        <v/>
      </c>
    </row>
    <row r="4453" customHeight="1" spans="1:15">
      <c r="A4453" s="1" t="str">
        <f>IF('📋 MIỂNG TNC'!A429="","",'📋 MIỂNG TNC'!A429)</f>
        <v>HH075240</v>
      </c>
      <c r="B4453" s="1" t="str">
        <f>IF('📋 MIỂNG TNC'!A429="","",'📋 MIỂNG TNC'!Q429)</f>
        <v>Miểng dên Cum 6BT/ 3901170/ STD, S6D102/6D102 - Cos0 - EP</v>
      </c>
      <c r="C4453" s="1" t="str">
        <f>IF('📋 MIỂNG TNC'!A429="","","Miểng")</f>
        <v>Miểng</v>
      </c>
      <c r="D4453" s="1" t="str">
        <f>IF('📋 MIỂNG TNC'!A429="","",'📋 MIỂNG TNC'!H429)</f>
        <v>Bộ</v>
      </c>
      <c r="E4453" s="1">
        <f>IF('📋 MIỂNG TNC'!A429="","",'📋 MIỂNG TNC'!I429)</f>
        <v>0</v>
      </c>
      <c r="F4453" s="1">
        <f>IF('📋 MIỂNG TNC'!A429="","",'📋 MIỂNG TNC'!J429)</f>
        <v>0</v>
      </c>
      <c r="G4453" s="1">
        <f>IF('📋 MIỂNG TNC'!A429="","",'📋 MIỂNG TNC'!K429)</f>
        <v>0</v>
      </c>
      <c r="H4453" s="1">
        <f>IF('📋 MIỂNG TNC'!A429="","",'📋 MIỂNG TNC'!L429)</f>
        <v>0</v>
      </c>
      <c r="I4453" s="1">
        <f>IF('📋 MIỂNG TNC'!A429="","",'📋 MIỂNG TNC'!M429)</f>
        <v>0</v>
      </c>
      <c r="J4453" s="1" t="str">
        <f>IF('📋 MIỂNG TNC'!A429="","",'📋 MIỂNG TNC'!D429)</f>
        <v>102</v>
      </c>
      <c r="L4453" s="1">
        <f>N(L4452)+IF(AND('🔎 TRA CỨU NHANH'!$C$2&lt;&gt;"",OR(ISNUMBER(SEARCH('🔎 TRA CỨU NHANH'!$C$2,$A4453)),ISNUMBER(SEARCH('🔎 TRA CỨU NHANH'!$C$2,$B4453)))),1,0)</f>
        <v>0</v>
      </c>
      <c r="M4453" s="1" t="str">
        <f t="shared" si="138"/>
        <v/>
      </c>
      <c r="N4453" s="1">
        <f>N(N4452)+IF(AND('💰 BÁO GIÁ'!$C$27&lt;&gt;"",OR(ISNUMBER(SEARCH('💰 BÁO GIÁ'!$C$27,$A4453)),ISNUMBER(SEARCH('💰 BÁO GIÁ'!$C$27,$B4453)))),1,0)</f>
        <v>0</v>
      </c>
      <c r="O4453" s="1" t="str">
        <f t="shared" si="139"/>
        <v/>
      </c>
    </row>
    <row r="4454" customHeight="1" spans="1:15">
      <c r="A4454" s="1" t="str">
        <f>IF('📋 MIỂNG TNC'!A430="","",'📋 MIỂNG TNC'!A430)</f>
        <v>HH083223</v>
      </c>
      <c r="B4454" s="1" t="str">
        <f>IF('📋 MIỂNG TNC'!A430="","",'📋 MIỂNG TNC'!Q430)</f>
        <v>Bạc miểng KOM S6D102 (3901090/150 và 3901170)/ 6D102/ 6BT (agro 2 BÊN)- Cos0 - MAHLE</v>
      </c>
      <c r="C4454" s="1" t="str">
        <f>IF('📋 MIỂNG TNC'!A430="","","Miểng")</f>
        <v>Miểng</v>
      </c>
      <c r="D4454" s="1" t="str">
        <f>IF('📋 MIỂNG TNC'!A430="","",'📋 MIỂNG TNC'!H430)</f>
        <v>Bộ</v>
      </c>
      <c r="E4454" s="1">
        <f>IF('📋 MIỂNG TNC'!A430="","",'📋 MIỂNG TNC'!I430)</f>
        <v>0</v>
      </c>
      <c r="F4454" s="1">
        <f>IF('📋 MIỂNG TNC'!A430="","",'📋 MIỂNG TNC'!J430)</f>
        <v>0</v>
      </c>
      <c r="G4454" s="1">
        <f>IF('📋 MIỂNG TNC'!A430="","",'📋 MIỂNG TNC'!K430)</f>
        <v>0</v>
      </c>
      <c r="H4454" s="1">
        <f>IF('📋 MIỂNG TNC'!A430="","",'📋 MIỂNG TNC'!L430)</f>
        <v>0</v>
      </c>
      <c r="I4454" s="1">
        <f>IF('📋 MIỂNG TNC'!A430="","",'📋 MIỂNG TNC'!M430)</f>
        <v>0</v>
      </c>
      <c r="J4454" s="1" t="str">
        <f>IF('📋 MIỂNG TNC'!A430="","",'📋 MIỂNG TNC'!D430)</f>
        <v>102</v>
      </c>
      <c r="L4454" s="1">
        <f>N(L4453)+IF(AND('🔎 TRA CỨU NHANH'!$C$2&lt;&gt;"",OR(ISNUMBER(SEARCH('🔎 TRA CỨU NHANH'!$C$2,$A4454)),ISNUMBER(SEARCH('🔎 TRA CỨU NHANH'!$C$2,$B4454)))),1,0)</f>
        <v>0</v>
      </c>
      <c r="M4454" s="1" t="str">
        <f t="shared" si="138"/>
        <v/>
      </c>
      <c r="N4454" s="1">
        <f>N(N4453)+IF(AND('💰 BÁO GIÁ'!$C$27&lt;&gt;"",OR(ISNUMBER(SEARCH('💰 BÁO GIÁ'!$C$27,$A4454)),ISNUMBER(SEARCH('💰 BÁO GIÁ'!$C$27,$B4454)))),1,0)</f>
        <v>0</v>
      </c>
      <c r="O4454" s="1" t="str">
        <f t="shared" si="139"/>
        <v/>
      </c>
    </row>
    <row r="4455" customHeight="1" spans="1:15">
      <c r="A4455" s="1" t="str">
        <f>IF('📋 MIỂNG TNC'!A431="","",'📋 MIỂNG TNC'!A431)</f>
        <v>HH072985</v>
      </c>
      <c r="B4455" s="1" t="str">
        <f>IF('📋 MIỂNG TNC'!A431="","",'📋 MIỂNG TNC'!Q431)</f>
        <v>Miểng baze Cum 4BT/ 3802011 (S4D102/4D102) - Cos1 - EP (300/20/50)</v>
      </c>
      <c r="C4455" s="1" t="str">
        <f>IF('📋 MIỂNG TNC'!A431="","","Miểng")</f>
        <v>Miểng</v>
      </c>
      <c r="D4455" s="1" t="str">
        <f>IF('📋 MIỂNG TNC'!A431="","",'📋 MIỂNG TNC'!H431)</f>
        <v>Bộ</v>
      </c>
      <c r="E4455" s="1">
        <f>IF('📋 MIỂNG TNC'!A431="","",'📋 MIỂNG TNC'!I431)</f>
        <v>0</v>
      </c>
      <c r="F4455" s="1">
        <f>IF('📋 MIỂNG TNC'!A431="","",'📋 MIỂNG TNC'!J431)</f>
        <v>0</v>
      </c>
      <c r="G4455" s="1">
        <f>IF('📋 MIỂNG TNC'!A431="","",'📋 MIỂNG TNC'!K431)</f>
        <v>0</v>
      </c>
      <c r="H4455" s="1">
        <f>IF('📋 MIỂNG TNC'!A431="","",'📋 MIỂNG TNC'!L431)</f>
        <v>0</v>
      </c>
      <c r="I4455" s="1">
        <f>IF('📋 MIỂNG TNC'!A431="","",'📋 MIỂNG TNC'!M431)</f>
        <v>0</v>
      </c>
      <c r="J4455" s="1" t="str">
        <f>IF('📋 MIỂNG TNC'!A431="","",'📋 MIỂNG TNC'!D431)</f>
        <v>102</v>
      </c>
      <c r="L4455" s="1">
        <f>N(L4454)+IF(AND('🔎 TRA CỨU NHANH'!$C$2&lt;&gt;"",OR(ISNUMBER(SEARCH('🔎 TRA CỨU NHANH'!$C$2,$A4455)),ISNUMBER(SEARCH('🔎 TRA CỨU NHANH'!$C$2,$B4455)))),1,0)</f>
        <v>0</v>
      </c>
      <c r="M4455" s="1" t="str">
        <f t="shared" si="138"/>
        <v/>
      </c>
      <c r="N4455" s="1">
        <f>N(N4454)+IF(AND('💰 BÁO GIÁ'!$C$27&lt;&gt;"",OR(ISNUMBER(SEARCH('💰 BÁO GIÁ'!$C$27,$A4455)),ISNUMBER(SEARCH('💰 BÁO GIÁ'!$C$27,$B4455)))),1,0)</f>
        <v>0</v>
      </c>
      <c r="O4455" s="1" t="str">
        <f t="shared" si="139"/>
        <v/>
      </c>
    </row>
    <row r="4456" customHeight="1" spans="1:15">
      <c r="A4456" s="1" t="str">
        <f>IF('📋 MIỂNG TNC'!A432="","",'📋 MIỂNG TNC'!A432)</f>
        <v>HH071452</v>
      </c>
      <c r="B4456" s="1" t="str">
        <f>IF('📋 MIỂNG TNC'!A432="","",'📋 MIỂNG TNC'!Q432)</f>
        <v>Miểng dên Cum 4BT/ 3939860 (S4D102/4D102) - Cos1 - EP (250/70.300)</v>
      </c>
      <c r="C4456" s="1" t="str">
        <f>IF('📋 MIỂNG TNC'!A432="","","Miểng")</f>
        <v>Miểng</v>
      </c>
      <c r="D4456" s="1" t="str">
        <f>IF('📋 MIỂNG TNC'!A432="","",'📋 MIỂNG TNC'!H432)</f>
        <v>Bộ</v>
      </c>
      <c r="E4456" s="1">
        <f>IF('📋 MIỂNG TNC'!A432="","",'📋 MIỂNG TNC'!I432)</f>
        <v>0</v>
      </c>
      <c r="F4456" s="1">
        <f>IF('📋 MIỂNG TNC'!A432="","",'📋 MIỂNG TNC'!J432)</f>
        <v>0</v>
      </c>
      <c r="G4456" s="1">
        <f>IF('📋 MIỂNG TNC'!A432="","",'📋 MIỂNG TNC'!K432)</f>
        <v>0</v>
      </c>
      <c r="H4456" s="1">
        <f>IF('📋 MIỂNG TNC'!A432="","",'📋 MIỂNG TNC'!L432)</f>
        <v>0</v>
      </c>
      <c r="I4456" s="1">
        <f>IF('📋 MIỂNG TNC'!A432="","",'📋 MIỂNG TNC'!M432)</f>
        <v>0</v>
      </c>
      <c r="J4456" s="1" t="str">
        <f>IF('📋 MIỂNG TNC'!A432="","",'📋 MIỂNG TNC'!D432)</f>
        <v>102</v>
      </c>
      <c r="L4456" s="1">
        <f>N(L4455)+IF(AND('🔎 TRA CỨU NHANH'!$C$2&lt;&gt;"",OR(ISNUMBER(SEARCH('🔎 TRA CỨU NHANH'!$C$2,$A4456)),ISNUMBER(SEARCH('🔎 TRA CỨU NHANH'!$C$2,$B4456)))),1,0)</f>
        <v>0</v>
      </c>
      <c r="M4456" s="1" t="str">
        <f t="shared" si="138"/>
        <v/>
      </c>
      <c r="N4456" s="1">
        <f>N(N4455)+IF(AND('💰 BÁO GIÁ'!$C$27&lt;&gt;"",OR(ISNUMBER(SEARCH('💰 BÁO GIÁ'!$C$27,$A4456)),ISNUMBER(SEARCH('💰 BÁO GIÁ'!$C$27,$B4456)))),1,0)</f>
        <v>0</v>
      </c>
      <c r="O4456" s="1" t="str">
        <f t="shared" si="139"/>
        <v/>
      </c>
    </row>
    <row r="4457" customHeight="1" spans="1:15">
      <c r="A4457" s="1" t="str">
        <f>IF('📋 MIỂNG TNC'!A433="","",'📋 MIỂNG TNC'!A433)</f>
        <v>HH074665</v>
      </c>
      <c r="B4457" s="1" t="str">
        <f>IF('📋 MIỂNG TNC'!A433="","",'📋 MIỂNG TNC'!Q433)</f>
        <v>Bạc miểng 4BT/S4D102 Cos1 - CUMMINS CN</v>
      </c>
      <c r="C4457" s="1" t="str">
        <f>IF('📋 MIỂNG TNC'!A433="","","Miểng")</f>
        <v>Miểng</v>
      </c>
      <c r="D4457" s="1" t="str">
        <f>IF('📋 MIỂNG TNC'!A433="","",'📋 MIỂNG TNC'!H433)</f>
        <v>Bộ</v>
      </c>
      <c r="E4457" s="1">
        <f>IF('📋 MIỂNG TNC'!A433="","",'📋 MIỂNG TNC'!I433)</f>
        <v>0</v>
      </c>
      <c r="F4457" s="1">
        <f>IF('📋 MIỂNG TNC'!A433="","",'📋 MIỂNG TNC'!J433)</f>
        <v>0</v>
      </c>
      <c r="G4457" s="1">
        <f>IF('📋 MIỂNG TNC'!A433="","",'📋 MIỂNG TNC'!K433)</f>
        <v>0</v>
      </c>
      <c r="H4457" s="1">
        <f>IF('📋 MIỂNG TNC'!A433="","",'📋 MIỂNG TNC'!L433)</f>
        <v>0</v>
      </c>
      <c r="I4457" s="1">
        <f>IF('📋 MIỂNG TNC'!A433="","",'📋 MIỂNG TNC'!M433)</f>
        <v>0</v>
      </c>
      <c r="J4457" s="1" t="str">
        <f>IF('📋 MIỂNG TNC'!A433="","",'📋 MIỂNG TNC'!D433)</f>
        <v>102</v>
      </c>
      <c r="L4457" s="1">
        <f>N(L4456)+IF(AND('🔎 TRA CỨU NHANH'!$C$2&lt;&gt;"",OR(ISNUMBER(SEARCH('🔎 TRA CỨU NHANH'!$C$2,$A4457)),ISNUMBER(SEARCH('🔎 TRA CỨU NHANH'!$C$2,$B4457)))),1,0)</f>
        <v>0</v>
      </c>
      <c r="M4457" s="1" t="str">
        <f t="shared" si="138"/>
        <v/>
      </c>
      <c r="N4457" s="1">
        <f>N(N4456)+IF(AND('💰 BÁO GIÁ'!$C$27&lt;&gt;"",OR(ISNUMBER(SEARCH('💰 BÁO GIÁ'!$C$27,$A4457)),ISNUMBER(SEARCH('💰 BÁO GIÁ'!$C$27,$B4457)))),1,0)</f>
        <v>0</v>
      </c>
      <c r="O4457" s="1" t="str">
        <f t="shared" si="139"/>
        <v/>
      </c>
    </row>
    <row r="4458" customHeight="1" spans="1:15">
      <c r="A4458" s="1" t="str">
        <f>IF('📋 MIỂNG TNC'!A434="","",'📋 MIỂNG TNC'!A434)</f>
        <v>HH00436</v>
      </c>
      <c r="B4458" s="1" t="str">
        <f>IF('📋 MIỂNG TNC'!A434="","",'📋 MIỂNG TNC'!Q434)</f>
        <v>Bạc miểng 4BT/S4D102 Cos1 - DAIDO</v>
      </c>
      <c r="C4458" s="1" t="str">
        <f>IF('📋 MIỂNG TNC'!A434="","","Miểng")</f>
        <v>Miểng</v>
      </c>
      <c r="D4458" s="1" t="str">
        <f>IF('📋 MIỂNG TNC'!A434="","",'📋 MIỂNG TNC'!H434)</f>
        <v>Bộ</v>
      </c>
      <c r="E4458" s="1">
        <f>IF('📋 MIỂNG TNC'!A434="","",'📋 MIỂNG TNC'!I434)</f>
        <v>0</v>
      </c>
      <c r="F4458" s="1">
        <f>IF('📋 MIỂNG TNC'!A434="","",'📋 MIỂNG TNC'!J434)</f>
        <v>0</v>
      </c>
      <c r="G4458" s="1">
        <f>IF('📋 MIỂNG TNC'!A434="","",'📋 MIỂNG TNC'!K434)</f>
        <v>0</v>
      </c>
      <c r="H4458" s="1">
        <f>IF('📋 MIỂNG TNC'!A434="","",'📋 MIỂNG TNC'!L434)</f>
        <v>0</v>
      </c>
      <c r="I4458" s="1">
        <f>IF('📋 MIỂNG TNC'!A434="","",'📋 MIỂNG TNC'!M434)</f>
        <v>0</v>
      </c>
      <c r="J4458" s="1" t="str">
        <f>IF('📋 MIỂNG TNC'!A434="","",'📋 MIỂNG TNC'!D434)</f>
        <v>102</v>
      </c>
      <c r="L4458" s="1">
        <f>N(L4457)+IF(AND('🔎 TRA CỨU NHANH'!$C$2&lt;&gt;"",OR(ISNUMBER(SEARCH('🔎 TRA CỨU NHANH'!$C$2,$A4458)),ISNUMBER(SEARCH('🔎 TRA CỨU NHANH'!$C$2,$B4458)))),1,0)</f>
        <v>0</v>
      </c>
      <c r="M4458" s="1" t="str">
        <f t="shared" si="138"/>
        <v/>
      </c>
      <c r="N4458" s="1">
        <f>N(N4457)+IF(AND('💰 BÁO GIÁ'!$C$27&lt;&gt;"",OR(ISNUMBER(SEARCH('💰 BÁO GIÁ'!$C$27,$A4458)),ISNUMBER(SEARCH('💰 BÁO GIÁ'!$C$27,$B4458)))),1,0)</f>
        <v>0</v>
      </c>
      <c r="O4458" s="1" t="str">
        <f t="shared" si="139"/>
        <v/>
      </c>
    </row>
    <row r="4459" customHeight="1" spans="1:15">
      <c r="A4459" s="1" t="str">
        <f>IF('📋 MIỂNG TNC'!A435="","",'📋 MIỂNG TNC'!A435)</f>
        <v>HH071914</v>
      </c>
      <c r="B4459" s="1" t="str">
        <f>IF('📋 MIỂNG TNC'!A435="","",'📋 MIỂNG TNC'!Q435)</f>
        <v>Bạc miểng 4BT/S4D102 Cos1 hộp Cummins/CCEC</v>
      </c>
      <c r="C4459" s="1" t="str">
        <f>IF('📋 MIỂNG TNC'!A435="","","Miểng")</f>
        <v>Miểng</v>
      </c>
      <c r="D4459" s="1" t="str">
        <f>IF('📋 MIỂNG TNC'!A435="","",'📋 MIỂNG TNC'!H435)</f>
        <v>Bộ</v>
      </c>
      <c r="E4459" s="1">
        <f>IF('📋 MIỂNG TNC'!A435="","",'📋 MIỂNG TNC'!I435)</f>
        <v>0</v>
      </c>
      <c r="F4459" s="1">
        <f>IF('📋 MIỂNG TNC'!A435="","",'📋 MIỂNG TNC'!J435)</f>
        <v>0</v>
      </c>
      <c r="G4459" s="1">
        <f>IF('📋 MIỂNG TNC'!A435="","",'📋 MIỂNG TNC'!K435)</f>
        <v>0</v>
      </c>
      <c r="H4459" s="1">
        <f>IF('📋 MIỂNG TNC'!A435="","",'📋 MIỂNG TNC'!L435)</f>
        <v>0</v>
      </c>
      <c r="I4459" s="1">
        <f>IF('📋 MIỂNG TNC'!A435="","",'📋 MIỂNG TNC'!M435)</f>
        <v>0</v>
      </c>
      <c r="J4459" s="1" t="str">
        <f>IF('📋 MIỂNG TNC'!A435="","",'📋 MIỂNG TNC'!D435)</f>
        <v>102</v>
      </c>
      <c r="L4459" s="1">
        <f>N(L4458)+IF(AND('🔎 TRA CỨU NHANH'!$C$2&lt;&gt;"",OR(ISNUMBER(SEARCH('🔎 TRA CỨU NHANH'!$C$2,$A4459)),ISNUMBER(SEARCH('🔎 TRA CỨU NHANH'!$C$2,$B4459)))),1,0)</f>
        <v>0</v>
      </c>
      <c r="M4459" s="1" t="str">
        <f t="shared" si="138"/>
        <v/>
      </c>
      <c r="N4459" s="1">
        <f>N(N4458)+IF(AND('💰 BÁO GIÁ'!$C$27&lt;&gt;"",OR(ISNUMBER(SEARCH('💰 BÁO GIÁ'!$C$27,$A4459)),ISNUMBER(SEARCH('💰 BÁO GIÁ'!$C$27,$B4459)))),1,0)</f>
        <v>0</v>
      </c>
      <c r="O4459" s="1" t="str">
        <f t="shared" si="139"/>
        <v/>
      </c>
    </row>
    <row r="4460" customHeight="1" spans="1:15">
      <c r="A4460" s="1" t="str">
        <f>IF('📋 MIỂNG TNC'!A436="","",'📋 MIỂNG TNC'!A436)</f>
        <v>HH075699</v>
      </c>
      <c r="B4460" s="1" t="str">
        <f>IF('📋 MIỂNG TNC'!A436="","",'📋 MIỂNG TNC'!Q436)</f>
        <v>Miểng baze 4BT/S4D102/4D102/3802011 Cos1 - CS IVECO</v>
      </c>
      <c r="C4460" s="1" t="str">
        <f>IF('📋 MIỂNG TNC'!A436="","","Miểng")</f>
        <v>Miểng</v>
      </c>
      <c r="D4460" s="1" t="str">
        <f>IF('📋 MIỂNG TNC'!A436="","",'📋 MIỂNG TNC'!H436)</f>
        <v>Bộ</v>
      </c>
      <c r="E4460" s="1">
        <f>IF('📋 MIỂNG TNC'!A436="","",'📋 MIỂNG TNC'!I436)</f>
        <v>0</v>
      </c>
      <c r="F4460" s="1">
        <f>IF('📋 MIỂNG TNC'!A436="","",'📋 MIỂNG TNC'!J436)</f>
        <v>0</v>
      </c>
      <c r="G4460" s="1">
        <f>IF('📋 MIỂNG TNC'!A436="","",'📋 MIỂNG TNC'!K436)</f>
        <v>0</v>
      </c>
      <c r="H4460" s="1">
        <f>IF('📋 MIỂNG TNC'!A436="","",'📋 MIỂNG TNC'!L436)</f>
        <v>0</v>
      </c>
      <c r="I4460" s="1">
        <f>IF('📋 MIỂNG TNC'!A436="","",'📋 MIỂNG TNC'!M436)</f>
        <v>0</v>
      </c>
      <c r="J4460" s="1" t="str">
        <f>IF('📋 MIỂNG TNC'!A436="","",'📋 MIỂNG TNC'!D436)</f>
        <v>102</v>
      </c>
      <c r="L4460" s="1">
        <f>N(L4459)+IF(AND('🔎 TRA CỨU NHANH'!$C$2&lt;&gt;"",OR(ISNUMBER(SEARCH('🔎 TRA CỨU NHANH'!$C$2,$A4460)),ISNUMBER(SEARCH('🔎 TRA CỨU NHANH'!$C$2,$B4460)))),1,0)</f>
        <v>0</v>
      </c>
      <c r="M4460" s="1" t="str">
        <f t="shared" si="138"/>
        <v/>
      </c>
      <c r="N4460" s="1">
        <f>N(N4459)+IF(AND('💰 BÁO GIÁ'!$C$27&lt;&gt;"",OR(ISNUMBER(SEARCH('💰 BÁO GIÁ'!$C$27,$A4460)),ISNUMBER(SEARCH('💰 BÁO GIÁ'!$C$27,$B4460)))),1,0)</f>
        <v>0</v>
      </c>
      <c r="O4460" s="1" t="str">
        <f t="shared" si="139"/>
        <v/>
      </c>
    </row>
    <row r="4461" customHeight="1" spans="1:15">
      <c r="A4461" s="1" t="str">
        <f>IF('📋 MIỂNG TNC'!A437="","",'📋 MIỂNG TNC'!A437)</f>
        <v>HH075702</v>
      </c>
      <c r="B4461" s="1" t="str">
        <f>IF('📋 MIỂNG TNC'!A437="","",'📋 MIỂNG TNC'!Q437)</f>
        <v>Miểng dên 4BT/S4D102/4D102/3901171 Cos1 - CS IVECO</v>
      </c>
      <c r="C4461" s="1" t="str">
        <f>IF('📋 MIỂNG TNC'!A437="","","Miểng")</f>
        <v>Miểng</v>
      </c>
      <c r="D4461" s="1" t="str">
        <f>IF('📋 MIỂNG TNC'!A437="","",'📋 MIỂNG TNC'!H437)</f>
        <v>Bộ</v>
      </c>
      <c r="E4461" s="1">
        <f>IF('📋 MIỂNG TNC'!A437="","",'📋 MIỂNG TNC'!I437)</f>
        <v>0</v>
      </c>
      <c r="F4461" s="1">
        <f>IF('📋 MIỂNG TNC'!A437="","",'📋 MIỂNG TNC'!J437)</f>
        <v>0</v>
      </c>
      <c r="G4461" s="1">
        <f>IF('📋 MIỂNG TNC'!A437="","",'📋 MIỂNG TNC'!K437)</f>
        <v>0</v>
      </c>
      <c r="H4461" s="1">
        <f>IF('📋 MIỂNG TNC'!A437="","",'📋 MIỂNG TNC'!L437)</f>
        <v>0</v>
      </c>
      <c r="I4461" s="1">
        <f>IF('📋 MIỂNG TNC'!A437="","",'📋 MIỂNG TNC'!M437)</f>
        <v>0</v>
      </c>
      <c r="J4461" s="1" t="str">
        <f>IF('📋 MIỂNG TNC'!A437="","",'📋 MIỂNG TNC'!D437)</f>
        <v>102</v>
      </c>
      <c r="L4461" s="1">
        <f>N(L4460)+IF(AND('🔎 TRA CỨU NHANH'!$C$2&lt;&gt;"",OR(ISNUMBER(SEARCH('🔎 TRA CỨU NHANH'!$C$2,$A4461)),ISNUMBER(SEARCH('🔎 TRA CỨU NHANH'!$C$2,$B4461)))),1,0)</f>
        <v>0</v>
      </c>
      <c r="M4461" s="1" t="str">
        <f t="shared" si="138"/>
        <v/>
      </c>
      <c r="N4461" s="1">
        <f>N(N4460)+IF(AND('💰 BÁO GIÁ'!$C$27&lt;&gt;"",OR(ISNUMBER(SEARCH('💰 BÁO GIÁ'!$C$27,$A4461)),ISNUMBER(SEARCH('💰 BÁO GIÁ'!$C$27,$B4461)))),1,0)</f>
        <v>0</v>
      </c>
      <c r="O4461" s="1" t="str">
        <f t="shared" si="139"/>
        <v/>
      </c>
    </row>
    <row r="4462" customHeight="1" spans="1:15">
      <c r="A4462" s="1" t="str">
        <f>IF('📋 MIỂNG TNC'!A438="","",'📋 MIỂNG TNC'!A438)</f>
        <v>HH075804</v>
      </c>
      <c r="B4462" s="1" t="str">
        <f>IF('📋 MIỂNG TNC'!A438="","",'📋 MIỂNG TNC'!Q438)</f>
        <v>Miểng dên (cặp) 6BT/4BT đời điện Cummins B series 4893693 Cos1 - TDC RB1722A1</v>
      </c>
      <c r="C4462" s="1" t="str">
        <f>IF('📋 MIỂNG TNC'!A438="","","Miểng")</f>
        <v>Miểng</v>
      </c>
      <c r="D4462" s="1" t="str">
        <f>IF('📋 MIỂNG TNC'!A438="","",'📋 MIỂNG TNC'!H438)</f>
        <v>Cặp</v>
      </c>
      <c r="E4462" s="1">
        <f>IF('📋 MIỂNG TNC'!A438="","",'📋 MIỂNG TNC'!I438)</f>
        <v>0</v>
      </c>
      <c r="F4462" s="1">
        <f>IF('📋 MIỂNG TNC'!A438="","",'📋 MIỂNG TNC'!J438)</f>
        <v>0</v>
      </c>
      <c r="G4462" s="1">
        <f>IF('📋 MIỂNG TNC'!A438="","",'📋 MIỂNG TNC'!K438)</f>
        <v>0</v>
      </c>
      <c r="H4462" s="1">
        <f>IF('📋 MIỂNG TNC'!A438="","",'📋 MIỂNG TNC'!L438)</f>
        <v>0</v>
      </c>
      <c r="I4462" s="1">
        <f>IF('📋 MIỂNG TNC'!A438="","",'📋 MIỂNG TNC'!M438)</f>
        <v>0</v>
      </c>
      <c r="J4462" s="1" t="str">
        <f>IF('📋 MIỂNG TNC'!A438="","",'📋 MIỂNG TNC'!D438)</f>
        <v>102</v>
      </c>
      <c r="L4462" s="1">
        <f>N(L4461)+IF(AND('🔎 TRA CỨU NHANH'!$C$2&lt;&gt;"",OR(ISNUMBER(SEARCH('🔎 TRA CỨU NHANH'!$C$2,$A4462)),ISNUMBER(SEARCH('🔎 TRA CỨU NHANH'!$C$2,$B4462)))),1,0)</f>
        <v>0</v>
      </c>
      <c r="M4462" s="1" t="str">
        <f t="shared" si="138"/>
        <v/>
      </c>
      <c r="N4462" s="1">
        <f>N(N4461)+IF(AND('💰 BÁO GIÁ'!$C$27&lt;&gt;"",OR(ISNUMBER(SEARCH('💰 BÁO GIÁ'!$C$27,$A4462)),ISNUMBER(SEARCH('💰 BÁO GIÁ'!$C$27,$B4462)))),1,0)</f>
        <v>0</v>
      </c>
      <c r="O4462" s="1" t="str">
        <f t="shared" si="139"/>
        <v/>
      </c>
    </row>
    <row r="4463" customHeight="1" spans="1:15">
      <c r="A4463" s="1" t="str">
        <f>IF('📋 MIỂNG TNC'!A439="","",'📋 MIỂNG TNC'!A439)</f>
        <v>HH075693</v>
      </c>
      <c r="B4463" s="1" t="str">
        <f>IF('📋 MIỂNG TNC'!A439="","",'📋 MIỂNG TNC'!Q439)</f>
        <v>Miểng baze 6BT/S6D102/6D102/3802071 Cos1 - CS IVECO</v>
      </c>
      <c r="C4463" s="1" t="str">
        <f>IF('📋 MIỂNG TNC'!A439="","","Miểng")</f>
        <v>Miểng</v>
      </c>
      <c r="D4463" s="1" t="str">
        <f>IF('📋 MIỂNG TNC'!A439="","",'📋 MIỂNG TNC'!H439)</f>
        <v>Bộ</v>
      </c>
      <c r="E4463" s="1">
        <f>IF('📋 MIỂNG TNC'!A439="","",'📋 MIỂNG TNC'!I439)</f>
        <v>0</v>
      </c>
      <c r="F4463" s="1">
        <f>IF('📋 MIỂNG TNC'!A439="","",'📋 MIỂNG TNC'!J439)</f>
        <v>0</v>
      </c>
      <c r="G4463" s="1">
        <f>IF('📋 MIỂNG TNC'!A439="","",'📋 MIỂNG TNC'!K439)</f>
        <v>0</v>
      </c>
      <c r="H4463" s="1">
        <f>IF('📋 MIỂNG TNC'!A439="","",'📋 MIỂNG TNC'!L439)</f>
        <v>0</v>
      </c>
      <c r="I4463" s="1">
        <f>IF('📋 MIỂNG TNC'!A439="","",'📋 MIỂNG TNC'!M439)</f>
        <v>0</v>
      </c>
      <c r="J4463" s="1" t="str">
        <f>IF('📋 MIỂNG TNC'!A439="","",'📋 MIỂNG TNC'!D439)</f>
        <v>102</v>
      </c>
      <c r="L4463" s="1">
        <f>N(L4462)+IF(AND('🔎 TRA CỨU NHANH'!$C$2&lt;&gt;"",OR(ISNUMBER(SEARCH('🔎 TRA CỨU NHANH'!$C$2,$A4463)),ISNUMBER(SEARCH('🔎 TRA CỨU NHANH'!$C$2,$B4463)))),1,0)</f>
        <v>0</v>
      </c>
      <c r="M4463" s="1" t="str">
        <f t="shared" si="138"/>
        <v/>
      </c>
      <c r="N4463" s="1">
        <f>N(N4462)+IF(AND('💰 BÁO GIÁ'!$C$27&lt;&gt;"",OR(ISNUMBER(SEARCH('💰 BÁO GIÁ'!$C$27,$A4463)),ISNUMBER(SEARCH('💰 BÁO GIÁ'!$C$27,$B4463)))),1,0)</f>
        <v>0</v>
      </c>
      <c r="O4463" s="1" t="str">
        <f t="shared" si="139"/>
        <v/>
      </c>
    </row>
    <row r="4464" customHeight="1" spans="1:15">
      <c r="A4464" s="1" t="str">
        <f>IF('📋 MIỂNG TNC'!A440="","",'📋 MIỂNG TNC'!A440)</f>
        <v>HH074908</v>
      </c>
      <c r="B4464" s="1" t="str">
        <f>IF('📋 MIỂNG TNC'!A440="","",'📋 MIỂNG TNC'!Q440)</f>
        <v>Miểng baze Cummins 6BT/S6D102/6D102 (3802071) - cos1 - EP</v>
      </c>
      <c r="C4464" s="1" t="str">
        <f>IF('📋 MIỂNG TNC'!A440="","","Miểng")</f>
        <v>Miểng</v>
      </c>
      <c r="D4464" s="1" t="str">
        <f>IF('📋 MIỂNG TNC'!A440="","",'📋 MIỂNG TNC'!H440)</f>
        <v>Bộ</v>
      </c>
      <c r="E4464" s="1">
        <f>IF('📋 MIỂNG TNC'!A440="","",'📋 MIỂNG TNC'!I440)</f>
        <v>0</v>
      </c>
      <c r="F4464" s="1">
        <f>IF('📋 MIỂNG TNC'!A440="","",'📋 MIỂNG TNC'!J440)</f>
        <v>0</v>
      </c>
      <c r="G4464" s="1">
        <f>IF('📋 MIỂNG TNC'!A440="","",'📋 MIỂNG TNC'!K440)</f>
        <v>0</v>
      </c>
      <c r="H4464" s="1">
        <f>IF('📋 MIỂNG TNC'!A440="","",'📋 MIỂNG TNC'!L440)</f>
        <v>0</v>
      </c>
      <c r="I4464" s="1">
        <f>IF('📋 MIỂNG TNC'!A440="","",'📋 MIỂNG TNC'!M440)</f>
        <v>0</v>
      </c>
      <c r="J4464" s="1" t="str">
        <f>IF('📋 MIỂNG TNC'!A440="","",'📋 MIỂNG TNC'!D440)</f>
        <v>102</v>
      </c>
      <c r="L4464" s="1">
        <f>N(L4463)+IF(AND('🔎 TRA CỨU NHANH'!$C$2&lt;&gt;"",OR(ISNUMBER(SEARCH('🔎 TRA CỨU NHANH'!$C$2,$A4464)),ISNUMBER(SEARCH('🔎 TRA CỨU NHANH'!$C$2,$B4464)))),1,0)</f>
        <v>0</v>
      </c>
      <c r="M4464" s="1" t="str">
        <f t="shared" si="138"/>
        <v/>
      </c>
      <c r="N4464" s="1">
        <f>N(N4463)+IF(AND('💰 BÁO GIÁ'!$C$27&lt;&gt;"",OR(ISNUMBER(SEARCH('💰 BÁO GIÁ'!$C$27,$A4464)),ISNUMBER(SEARCH('💰 BÁO GIÁ'!$C$27,$B4464)))),1,0)</f>
        <v>0</v>
      </c>
      <c r="O4464" s="1" t="str">
        <f t="shared" si="139"/>
        <v/>
      </c>
    </row>
    <row r="4465" customHeight="1" spans="1:15">
      <c r="A4465" s="1" t="str">
        <f>IF('📋 MIỂNG TNC'!A441="","",'📋 MIỂNG TNC'!A441)</f>
        <v>HH075696</v>
      </c>
      <c r="B4465" s="1" t="str">
        <f>IF('📋 MIỂNG TNC'!A441="","",'📋 MIỂNG TNC'!Q441)</f>
        <v>Miểng dên 6BT/S6D102/6D102/3901171 Cos1 - CS IVECO</v>
      </c>
      <c r="C4465" s="1" t="str">
        <f>IF('📋 MIỂNG TNC'!A441="","","Miểng")</f>
        <v>Miểng</v>
      </c>
      <c r="D4465" s="1" t="str">
        <f>IF('📋 MIỂNG TNC'!A441="","",'📋 MIỂNG TNC'!H441)</f>
        <v>Bộ</v>
      </c>
      <c r="E4465" s="1">
        <f>IF('📋 MIỂNG TNC'!A441="","",'📋 MIỂNG TNC'!I441)</f>
        <v>0</v>
      </c>
      <c r="F4465" s="1">
        <f>IF('📋 MIỂNG TNC'!A441="","",'📋 MIỂNG TNC'!J441)</f>
        <v>0</v>
      </c>
      <c r="G4465" s="1">
        <f>IF('📋 MIỂNG TNC'!A441="","",'📋 MIỂNG TNC'!K441)</f>
        <v>0</v>
      </c>
      <c r="H4465" s="1">
        <f>IF('📋 MIỂNG TNC'!A441="","",'📋 MIỂNG TNC'!L441)</f>
        <v>0</v>
      </c>
      <c r="I4465" s="1">
        <f>IF('📋 MIỂNG TNC'!A441="","",'📋 MIỂNG TNC'!M441)</f>
        <v>0</v>
      </c>
      <c r="J4465" s="1" t="str">
        <f>IF('📋 MIỂNG TNC'!A441="","",'📋 MIỂNG TNC'!D441)</f>
        <v>102</v>
      </c>
      <c r="L4465" s="1">
        <f>N(L4464)+IF(AND('🔎 TRA CỨU NHANH'!$C$2&lt;&gt;"",OR(ISNUMBER(SEARCH('🔎 TRA CỨU NHANH'!$C$2,$A4465)),ISNUMBER(SEARCH('🔎 TRA CỨU NHANH'!$C$2,$B4465)))),1,0)</f>
        <v>0</v>
      </c>
      <c r="M4465" s="1" t="str">
        <f t="shared" si="138"/>
        <v/>
      </c>
      <c r="N4465" s="1">
        <f>N(N4464)+IF(AND('💰 BÁO GIÁ'!$C$27&lt;&gt;"",OR(ISNUMBER(SEARCH('💰 BÁO GIÁ'!$C$27,$A4465)),ISNUMBER(SEARCH('💰 BÁO GIÁ'!$C$27,$B4465)))),1,0)</f>
        <v>0</v>
      </c>
      <c r="O4465" s="1" t="str">
        <f t="shared" si="139"/>
        <v/>
      </c>
    </row>
    <row r="4466" customHeight="1" spans="1:15">
      <c r="A4466" s="1" t="str">
        <f>IF('📋 MIỂNG TNC'!A442="","",'📋 MIỂNG TNC'!A442)</f>
        <v>HH075241</v>
      </c>
      <c r="B4466" s="1" t="str">
        <f>IF('📋 MIỂNG TNC'!A442="","",'📋 MIỂNG TNC'!Q442)</f>
        <v>Miểng dên Cum 6BT/ 3901171/ 0.25, S6D102/6D102 - Cos1 - EP</v>
      </c>
      <c r="C4466" s="1" t="str">
        <f>IF('📋 MIỂNG TNC'!A442="","","Miểng")</f>
        <v>Miểng</v>
      </c>
      <c r="D4466" s="1" t="str">
        <f>IF('📋 MIỂNG TNC'!A442="","",'📋 MIỂNG TNC'!H442)</f>
        <v>Bộ</v>
      </c>
      <c r="E4466" s="1">
        <f>IF('📋 MIỂNG TNC'!A442="","",'📋 MIỂNG TNC'!I442)</f>
        <v>0</v>
      </c>
      <c r="F4466" s="1">
        <f>IF('📋 MIỂNG TNC'!A442="","",'📋 MIỂNG TNC'!J442)</f>
        <v>0</v>
      </c>
      <c r="G4466" s="1">
        <f>IF('📋 MIỂNG TNC'!A442="","",'📋 MIỂNG TNC'!K442)</f>
        <v>0</v>
      </c>
      <c r="H4466" s="1">
        <f>IF('📋 MIỂNG TNC'!A442="","",'📋 MIỂNG TNC'!L442)</f>
        <v>0</v>
      </c>
      <c r="I4466" s="1">
        <f>IF('📋 MIỂNG TNC'!A442="","",'📋 MIỂNG TNC'!M442)</f>
        <v>0</v>
      </c>
      <c r="J4466" s="1" t="str">
        <f>IF('📋 MIỂNG TNC'!A442="","",'📋 MIỂNG TNC'!D442)</f>
        <v>102</v>
      </c>
      <c r="L4466" s="1">
        <f>N(L4465)+IF(AND('🔎 TRA CỨU NHANH'!$C$2&lt;&gt;"",OR(ISNUMBER(SEARCH('🔎 TRA CỨU NHANH'!$C$2,$A4466)),ISNUMBER(SEARCH('🔎 TRA CỨU NHANH'!$C$2,$B4466)))),1,0)</f>
        <v>0</v>
      </c>
      <c r="M4466" s="1" t="str">
        <f t="shared" si="138"/>
        <v/>
      </c>
      <c r="N4466" s="1">
        <f>N(N4465)+IF(AND('💰 BÁO GIÁ'!$C$27&lt;&gt;"",OR(ISNUMBER(SEARCH('💰 BÁO GIÁ'!$C$27,$A4466)),ISNUMBER(SEARCH('💰 BÁO GIÁ'!$C$27,$B4466)))),1,0)</f>
        <v>0</v>
      </c>
      <c r="O4466" s="1" t="str">
        <f t="shared" si="139"/>
        <v/>
      </c>
    </row>
    <row r="4467" customHeight="1" spans="1:15">
      <c r="A4467" s="1" t="str">
        <f>IF('📋 MIỂNG TNC'!A443="","",'📋 MIỂNG TNC'!A443)</f>
        <v>HH070954</v>
      </c>
      <c r="B4467" s="1" t="str">
        <f>IF('📋 MIỂNG TNC'!A443="","",'📋 MIỂNG TNC'!Q443)</f>
        <v>Miểng dên Cum 4BT/ 3939861 (S4D102/4D102) - Cos2 - EP (250/70.300)</v>
      </c>
      <c r="C4467" s="1" t="str">
        <f>IF('📋 MIỂNG TNC'!A443="","","Miểng")</f>
        <v>Miểng</v>
      </c>
      <c r="D4467" s="1" t="str">
        <f>IF('📋 MIỂNG TNC'!A443="","",'📋 MIỂNG TNC'!H443)</f>
        <v>Bộ</v>
      </c>
      <c r="E4467" s="1">
        <f>IF('📋 MIỂNG TNC'!A443="","",'📋 MIỂNG TNC'!I443)</f>
        <v>0</v>
      </c>
      <c r="F4467" s="1">
        <f>IF('📋 MIỂNG TNC'!A443="","",'📋 MIỂNG TNC'!J443)</f>
        <v>0</v>
      </c>
      <c r="G4467" s="1">
        <f>IF('📋 MIỂNG TNC'!A443="","",'📋 MIỂNG TNC'!K443)</f>
        <v>0</v>
      </c>
      <c r="H4467" s="1">
        <f>IF('📋 MIỂNG TNC'!A443="","",'📋 MIỂNG TNC'!L443)</f>
        <v>0</v>
      </c>
      <c r="I4467" s="1">
        <f>IF('📋 MIỂNG TNC'!A443="","",'📋 MIỂNG TNC'!M443)</f>
        <v>0</v>
      </c>
      <c r="J4467" s="1" t="str">
        <f>IF('📋 MIỂNG TNC'!A443="","",'📋 MIỂNG TNC'!D443)</f>
        <v>102</v>
      </c>
      <c r="L4467" s="1">
        <f>N(L4466)+IF(AND('🔎 TRA CỨU NHANH'!$C$2&lt;&gt;"",OR(ISNUMBER(SEARCH('🔎 TRA CỨU NHANH'!$C$2,$A4467)),ISNUMBER(SEARCH('🔎 TRA CỨU NHANH'!$C$2,$B4467)))),1,0)</f>
        <v>0</v>
      </c>
      <c r="M4467" s="1" t="str">
        <f t="shared" si="138"/>
        <v/>
      </c>
      <c r="N4467" s="1">
        <f>N(N4466)+IF(AND('💰 BÁO GIÁ'!$C$27&lt;&gt;"",OR(ISNUMBER(SEARCH('💰 BÁO GIÁ'!$C$27,$A4467)),ISNUMBER(SEARCH('💰 BÁO GIÁ'!$C$27,$B4467)))),1,0)</f>
        <v>0</v>
      </c>
      <c r="O4467" s="1" t="str">
        <f t="shared" si="139"/>
        <v/>
      </c>
    </row>
    <row r="4468" customHeight="1" spans="1:15">
      <c r="A4468" s="1" t="str">
        <f>IF('📋 MIỂNG TNC'!A444="","",'📋 MIỂNG TNC'!A444)</f>
        <v>HH075700</v>
      </c>
      <c r="B4468" s="1" t="str">
        <f>IF('📋 MIỂNG TNC'!A444="","",'📋 MIỂNG TNC'!Q444)</f>
        <v>Miểng baze 4BT/S4D102/4D102/3802012 Cos2 - CS IVECO</v>
      </c>
      <c r="C4468" s="1" t="str">
        <f>IF('📋 MIỂNG TNC'!A444="","","Miểng")</f>
        <v>Miểng</v>
      </c>
      <c r="D4468" s="1" t="str">
        <f>IF('📋 MIỂNG TNC'!A444="","",'📋 MIỂNG TNC'!H444)</f>
        <v>Bộ</v>
      </c>
      <c r="E4468" s="1">
        <f>IF('📋 MIỂNG TNC'!A444="","",'📋 MIỂNG TNC'!I444)</f>
        <v>0</v>
      </c>
      <c r="F4468" s="1">
        <f>IF('📋 MIỂNG TNC'!A444="","",'📋 MIỂNG TNC'!J444)</f>
        <v>0</v>
      </c>
      <c r="G4468" s="1">
        <f>IF('📋 MIỂNG TNC'!A444="","",'📋 MIỂNG TNC'!K444)</f>
        <v>0</v>
      </c>
      <c r="H4468" s="1">
        <f>IF('📋 MIỂNG TNC'!A444="","",'📋 MIỂNG TNC'!L444)</f>
        <v>0</v>
      </c>
      <c r="I4468" s="1">
        <f>IF('📋 MIỂNG TNC'!A444="","",'📋 MIỂNG TNC'!M444)</f>
        <v>0</v>
      </c>
      <c r="J4468" s="1" t="str">
        <f>IF('📋 MIỂNG TNC'!A444="","",'📋 MIỂNG TNC'!D444)</f>
        <v>102</v>
      </c>
      <c r="L4468" s="1">
        <f>N(L4467)+IF(AND('🔎 TRA CỨU NHANH'!$C$2&lt;&gt;"",OR(ISNUMBER(SEARCH('🔎 TRA CỨU NHANH'!$C$2,$A4468)),ISNUMBER(SEARCH('🔎 TRA CỨU NHANH'!$C$2,$B4468)))),1,0)</f>
        <v>0</v>
      </c>
      <c r="M4468" s="1" t="str">
        <f t="shared" si="138"/>
        <v/>
      </c>
      <c r="N4468" s="1">
        <f>N(N4467)+IF(AND('💰 BÁO GIÁ'!$C$27&lt;&gt;"",OR(ISNUMBER(SEARCH('💰 BÁO GIÁ'!$C$27,$A4468)),ISNUMBER(SEARCH('💰 BÁO GIÁ'!$C$27,$B4468)))),1,0)</f>
        <v>0</v>
      </c>
      <c r="O4468" s="1" t="str">
        <f t="shared" si="139"/>
        <v/>
      </c>
    </row>
    <row r="4469" customHeight="1" spans="1:15">
      <c r="A4469" s="1" t="str">
        <f>IF('📋 MIỂNG TNC'!A445="","",'📋 MIỂNG TNC'!A445)</f>
        <v>HH075703</v>
      </c>
      <c r="B4469" s="1" t="str">
        <f>IF('📋 MIỂNG TNC'!A445="","",'📋 MIỂNG TNC'!Q445)</f>
        <v>Miểng dên 4BT/S4D102/4D102/3901171 Cos2 - CS IVECO</v>
      </c>
      <c r="C4469" s="1" t="str">
        <f>IF('📋 MIỂNG TNC'!A445="","","Miểng")</f>
        <v>Miểng</v>
      </c>
      <c r="D4469" s="1" t="str">
        <f>IF('📋 MIỂNG TNC'!A445="","",'📋 MIỂNG TNC'!H445)</f>
        <v>Bộ</v>
      </c>
      <c r="E4469" s="1">
        <f>IF('📋 MIỂNG TNC'!A445="","",'📋 MIỂNG TNC'!I445)</f>
        <v>0</v>
      </c>
      <c r="F4469" s="1">
        <f>IF('📋 MIỂNG TNC'!A445="","",'📋 MIỂNG TNC'!J445)</f>
        <v>0</v>
      </c>
      <c r="G4469" s="1">
        <f>IF('📋 MIỂNG TNC'!A445="","",'📋 MIỂNG TNC'!K445)</f>
        <v>0</v>
      </c>
      <c r="H4469" s="1">
        <f>IF('📋 MIỂNG TNC'!A445="","",'📋 MIỂNG TNC'!L445)</f>
        <v>0</v>
      </c>
      <c r="I4469" s="1">
        <f>IF('📋 MIỂNG TNC'!A445="","",'📋 MIỂNG TNC'!M445)</f>
        <v>0</v>
      </c>
      <c r="J4469" s="1" t="str">
        <f>IF('📋 MIỂNG TNC'!A445="","",'📋 MIỂNG TNC'!D445)</f>
        <v>102</v>
      </c>
      <c r="L4469" s="1">
        <f>N(L4468)+IF(AND('🔎 TRA CỨU NHANH'!$C$2&lt;&gt;"",OR(ISNUMBER(SEARCH('🔎 TRA CỨU NHANH'!$C$2,$A4469)),ISNUMBER(SEARCH('🔎 TRA CỨU NHANH'!$C$2,$B4469)))),1,0)</f>
        <v>0</v>
      </c>
      <c r="M4469" s="1" t="str">
        <f t="shared" si="138"/>
        <v/>
      </c>
      <c r="N4469" s="1">
        <f>N(N4468)+IF(AND('💰 BÁO GIÁ'!$C$27&lt;&gt;"",OR(ISNUMBER(SEARCH('💰 BÁO GIÁ'!$C$27,$A4469)),ISNUMBER(SEARCH('💰 BÁO GIÁ'!$C$27,$B4469)))),1,0)</f>
        <v>0</v>
      </c>
      <c r="O4469" s="1" t="str">
        <f t="shared" si="139"/>
        <v/>
      </c>
    </row>
    <row r="4470" customHeight="1" spans="1:15">
      <c r="A4470" s="1" t="str">
        <f>IF('📋 MIỂNG TNC'!A446="","",'📋 MIỂNG TNC'!A446)</f>
        <v>HH075805</v>
      </c>
      <c r="B4470" s="1" t="str">
        <f>IF('📋 MIỂNG TNC'!A446="","",'📋 MIỂNG TNC'!Q446)</f>
        <v>Miểng dên (cặp) 6BT/4BT đời điện - Cummins B series 4893693 Cos2 - TDC RB1722A1</v>
      </c>
      <c r="C4470" s="1" t="str">
        <f>IF('📋 MIỂNG TNC'!A446="","","Miểng")</f>
        <v>Miểng</v>
      </c>
      <c r="D4470" s="1" t="str">
        <f>IF('📋 MIỂNG TNC'!A446="","",'📋 MIỂNG TNC'!H446)</f>
        <v>Cặp</v>
      </c>
      <c r="E4470" s="1">
        <f>IF('📋 MIỂNG TNC'!A446="","",'📋 MIỂNG TNC'!I446)</f>
        <v>0</v>
      </c>
      <c r="F4470" s="1">
        <f>IF('📋 MIỂNG TNC'!A446="","",'📋 MIỂNG TNC'!J446)</f>
        <v>0</v>
      </c>
      <c r="G4470" s="1">
        <f>IF('📋 MIỂNG TNC'!A446="","",'📋 MIỂNG TNC'!K446)</f>
        <v>0</v>
      </c>
      <c r="H4470" s="1">
        <f>IF('📋 MIỂNG TNC'!A446="","",'📋 MIỂNG TNC'!L446)</f>
        <v>0</v>
      </c>
      <c r="I4470" s="1">
        <f>IF('📋 MIỂNG TNC'!A446="","",'📋 MIỂNG TNC'!M446)</f>
        <v>0</v>
      </c>
      <c r="J4470" s="1" t="str">
        <f>IF('📋 MIỂNG TNC'!A446="","",'📋 MIỂNG TNC'!D446)</f>
        <v>102</v>
      </c>
      <c r="L4470" s="1">
        <f>N(L4469)+IF(AND('🔎 TRA CỨU NHANH'!$C$2&lt;&gt;"",OR(ISNUMBER(SEARCH('🔎 TRA CỨU NHANH'!$C$2,$A4470)),ISNUMBER(SEARCH('🔎 TRA CỨU NHANH'!$C$2,$B4470)))),1,0)</f>
        <v>0</v>
      </c>
      <c r="M4470" s="1" t="str">
        <f t="shared" si="138"/>
        <v/>
      </c>
      <c r="N4470" s="1">
        <f>N(N4469)+IF(AND('💰 BÁO GIÁ'!$C$27&lt;&gt;"",OR(ISNUMBER(SEARCH('💰 BÁO GIÁ'!$C$27,$A4470)),ISNUMBER(SEARCH('💰 BÁO GIÁ'!$C$27,$B4470)))),1,0)</f>
        <v>0</v>
      </c>
      <c r="O4470" s="1" t="str">
        <f t="shared" si="139"/>
        <v/>
      </c>
    </row>
    <row r="4471" customHeight="1" spans="1:15">
      <c r="A4471" s="1" t="str">
        <f>IF('📋 MIỂNG TNC'!A447="","",'📋 MIỂNG TNC'!A447)</f>
        <v>HH073834</v>
      </c>
      <c r="B4471" s="1" t="str">
        <f>IF('📋 MIỂNG TNC'!A447="","",'📋 MIỂNG TNC'!Q447)</f>
        <v>Bạc miểng 6BT/S6D102 Cos2 - CUMMINS CN</v>
      </c>
      <c r="C4471" s="1" t="str">
        <f>IF('📋 MIỂNG TNC'!A447="","","Miểng")</f>
        <v>Miểng</v>
      </c>
      <c r="D4471" s="1" t="str">
        <f>IF('📋 MIỂNG TNC'!A447="","",'📋 MIỂNG TNC'!H447)</f>
        <v>Bộ</v>
      </c>
      <c r="E4471" s="1">
        <f>IF('📋 MIỂNG TNC'!A447="","",'📋 MIỂNG TNC'!I447)</f>
        <v>0</v>
      </c>
      <c r="F4471" s="1">
        <f>IF('📋 MIỂNG TNC'!A447="","",'📋 MIỂNG TNC'!J447)</f>
        <v>0</v>
      </c>
      <c r="G4471" s="1">
        <f>IF('📋 MIỂNG TNC'!A447="","",'📋 MIỂNG TNC'!K447)</f>
        <v>0</v>
      </c>
      <c r="H4471" s="1">
        <f>IF('📋 MIỂNG TNC'!A447="","",'📋 MIỂNG TNC'!L447)</f>
        <v>0</v>
      </c>
      <c r="I4471" s="1">
        <f>IF('📋 MIỂNG TNC'!A447="","",'📋 MIỂNG TNC'!M447)</f>
        <v>0</v>
      </c>
      <c r="J4471" s="1" t="str">
        <f>IF('📋 MIỂNG TNC'!A447="","",'📋 MIỂNG TNC'!D447)</f>
        <v>102</v>
      </c>
      <c r="L4471" s="1">
        <f>N(L4470)+IF(AND('🔎 TRA CỨU NHANH'!$C$2&lt;&gt;"",OR(ISNUMBER(SEARCH('🔎 TRA CỨU NHANH'!$C$2,$A4471)),ISNUMBER(SEARCH('🔎 TRA CỨU NHANH'!$C$2,$B4471)))),1,0)</f>
        <v>0</v>
      </c>
      <c r="M4471" s="1" t="str">
        <f t="shared" si="138"/>
        <v/>
      </c>
      <c r="N4471" s="1">
        <f>N(N4470)+IF(AND('💰 BÁO GIÁ'!$C$27&lt;&gt;"",OR(ISNUMBER(SEARCH('💰 BÁO GIÁ'!$C$27,$A4471)),ISNUMBER(SEARCH('💰 BÁO GIÁ'!$C$27,$B4471)))),1,0)</f>
        <v>0</v>
      </c>
      <c r="O4471" s="1" t="str">
        <f t="shared" si="139"/>
        <v/>
      </c>
    </row>
    <row r="4472" customHeight="1" spans="1:15">
      <c r="A4472" s="1" t="str">
        <f>IF('📋 MIỂNG TNC'!A448="","",'📋 MIỂNG TNC'!A448)</f>
        <v>HH070985</v>
      </c>
      <c r="B4472" s="1" t="str">
        <f>IF('📋 MIỂNG TNC'!A448="","",'📋 MIỂNG TNC'!Q448)</f>
        <v>Bạc miểng 6BT/S6D102 Cos2 - DAIDO</v>
      </c>
      <c r="C4472" s="1" t="str">
        <f>IF('📋 MIỂNG TNC'!A448="","","Miểng")</f>
        <v>Miểng</v>
      </c>
      <c r="D4472" s="1" t="str">
        <f>IF('📋 MIỂNG TNC'!A448="","",'📋 MIỂNG TNC'!H448)</f>
        <v>Bộ</v>
      </c>
      <c r="E4472" s="1">
        <f>IF('📋 MIỂNG TNC'!A448="","",'📋 MIỂNG TNC'!I448)</f>
        <v>0</v>
      </c>
      <c r="F4472" s="1">
        <f>IF('📋 MIỂNG TNC'!A448="","",'📋 MIỂNG TNC'!J448)</f>
        <v>0</v>
      </c>
      <c r="G4472" s="1">
        <f>IF('📋 MIỂNG TNC'!A448="","",'📋 MIỂNG TNC'!K448)</f>
        <v>0</v>
      </c>
      <c r="H4472" s="1">
        <f>IF('📋 MIỂNG TNC'!A448="","",'📋 MIỂNG TNC'!L448)</f>
        <v>0</v>
      </c>
      <c r="I4472" s="1">
        <f>IF('📋 MIỂNG TNC'!A448="","",'📋 MIỂNG TNC'!M448)</f>
        <v>0</v>
      </c>
      <c r="J4472" s="1" t="str">
        <f>IF('📋 MIỂNG TNC'!A448="","",'📋 MIỂNG TNC'!D448)</f>
        <v>102</v>
      </c>
      <c r="L4472" s="1">
        <f>N(L4471)+IF(AND('🔎 TRA CỨU NHANH'!$C$2&lt;&gt;"",OR(ISNUMBER(SEARCH('🔎 TRA CỨU NHANH'!$C$2,$A4472)),ISNUMBER(SEARCH('🔎 TRA CỨU NHANH'!$C$2,$B4472)))),1,0)</f>
        <v>0</v>
      </c>
      <c r="M4472" s="1" t="str">
        <f t="shared" si="138"/>
        <v/>
      </c>
      <c r="N4472" s="1">
        <f>N(N4471)+IF(AND('💰 BÁO GIÁ'!$C$27&lt;&gt;"",OR(ISNUMBER(SEARCH('💰 BÁO GIÁ'!$C$27,$A4472)),ISNUMBER(SEARCH('💰 BÁO GIÁ'!$C$27,$B4472)))),1,0)</f>
        <v>0</v>
      </c>
      <c r="O4472" s="1" t="str">
        <f t="shared" si="139"/>
        <v/>
      </c>
    </row>
    <row r="4473" customHeight="1" spans="1:15">
      <c r="A4473" s="1" t="str">
        <f>IF('📋 MIỂNG TNC'!A449="","",'📋 MIỂNG TNC'!A449)</f>
        <v>HH071410</v>
      </c>
      <c r="B4473" s="1" t="str">
        <f>IF('📋 MIỂNG TNC'!A449="","",'📋 MIỂNG TNC'!Q449)</f>
        <v>Bạc miểng 6BT/S6D102/6D102 - Cos2 - TAIHO</v>
      </c>
      <c r="C4473" s="1" t="str">
        <f>IF('📋 MIỂNG TNC'!A449="","","Miểng")</f>
        <v>Miểng</v>
      </c>
      <c r="D4473" s="1" t="str">
        <f>IF('📋 MIỂNG TNC'!A449="","",'📋 MIỂNG TNC'!H449)</f>
        <v>Bộ</v>
      </c>
      <c r="E4473" s="1">
        <f>IF('📋 MIỂNG TNC'!A449="","",'📋 MIỂNG TNC'!I449)</f>
        <v>0</v>
      </c>
      <c r="F4473" s="1">
        <f>IF('📋 MIỂNG TNC'!A449="","",'📋 MIỂNG TNC'!J449)</f>
        <v>0</v>
      </c>
      <c r="G4473" s="1">
        <f>IF('📋 MIỂNG TNC'!A449="","",'📋 MIỂNG TNC'!K449)</f>
        <v>0</v>
      </c>
      <c r="H4473" s="1">
        <f>IF('📋 MIỂNG TNC'!A449="","",'📋 MIỂNG TNC'!L449)</f>
        <v>0</v>
      </c>
      <c r="I4473" s="1">
        <f>IF('📋 MIỂNG TNC'!A449="","",'📋 MIỂNG TNC'!M449)</f>
        <v>0</v>
      </c>
      <c r="J4473" s="1" t="str">
        <f>IF('📋 MIỂNG TNC'!A449="","",'📋 MIỂNG TNC'!D449)</f>
        <v>102</v>
      </c>
      <c r="L4473" s="1">
        <f>N(L4472)+IF(AND('🔎 TRA CỨU NHANH'!$C$2&lt;&gt;"",OR(ISNUMBER(SEARCH('🔎 TRA CỨU NHANH'!$C$2,$A4473)),ISNUMBER(SEARCH('🔎 TRA CỨU NHANH'!$C$2,$B4473)))),1,0)</f>
        <v>0</v>
      </c>
      <c r="M4473" s="1" t="str">
        <f t="shared" si="138"/>
        <v/>
      </c>
      <c r="N4473" s="1">
        <f>N(N4472)+IF(AND('💰 BÁO GIÁ'!$C$27&lt;&gt;"",OR(ISNUMBER(SEARCH('💰 BÁO GIÁ'!$C$27,$A4473)),ISNUMBER(SEARCH('💰 BÁO GIÁ'!$C$27,$B4473)))),1,0)</f>
        <v>0</v>
      </c>
      <c r="O4473" s="1" t="str">
        <f t="shared" si="139"/>
        <v/>
      </c>
    </row>
    <row r="4474" customHeight="1" spans="1:15">
      <c r="A4474" s="1" t="str">
        <f>IF('📋 MIỂNG TNC'!A450="","",'📋 MIỂNG TNC'!A450)</f>
        <v>HH075239</v>
      </c>
      <c r="B4474" s="1" t="str">
        <f>IF('📋 MIỂNG TNC'!A450="","",'📋 MIỂNG TNC'!Q450)</f>
        <v>Miểng baze Cummins 6BT/S6D102/6D102 (3802072) - cos2 - EP</v>
      </c>
      <c r="C4474" s="1" t="str">
        <f>IF('📋 MIỂNG TNC'!A450="","","Miểng")</f>
        <v>Miểng</v>
      </c>
      <c r="D4474" s="1" t="str">
        <f>IF('📋 MIỂNG TNC'!A450="","",'📋 MIỂNG TNC'!H450)</f>
        <v>Bộ</v>
      </c>
      <c r="E4474" s="1">
        <f>IF('📋 MIỂNG TNC'!A450="","",'📋 MIỂNG TNC'!I450)</f>
        <v>0</v>
      </c>
      <c r="F4474" s="1">
        <f>IF('📋 MIỂNG TNC'!A450="","",'📋 MIỂNG TNC'!J450)</f>
        <v>0</v>
      </c>
      <c r="G4474" s="1">
        <f>IF('📋 MIỂNG TNC'!A450="","",'📋 MIỂNG TNC'!K450)</f>
        <v>0</v>
      </c>
      <c r="H4474" s="1">
        <f>IF('📋 MIỂNG TNC'!A450="","",'📋 MIỂNG TNC'!L450)</f>
        <v>0</v>
      </c>
      <c r="I4474" s="1">
        <f>IF('📋 MIỂNG TNC'!A450="","",'📋 MIỂNG TNC'!M450)</f>
        <v>0</v>
      </c>
      <c r="J4474" s="1" t="str">
        <f>IF('📋 MIỂNG TNC'!A450="","",'📋 MIỂNG TNC'!D450)</f>
        <v>102</v>
      </c>
      <c r="L4474" s="1">
        <f>N(L4473)+IF(AND('🔎 TRA CỨU NHANH'!$C$2&lt;&gt;"",OR(ISNUMBER(SEARCH('🔎 TRA CỨU NHANH'!$C$2,$A4474)),ISNUMBER(SEARCH('🔎 TRA CỨU NHANH'!$C$2,$B4474)))),1,0)</f>
        <v>0</v>
      </c>
      <c r="M4474" s="1" t="str">
        <f t="shared" si="138"/>
        <v/>
      </c>
      <c r="N4474" s="1">
        <f>N(N4473)+IF(AND('💰 BÁO GIÁ'!$C$27&lt;&gt;"",OR(ISNUMBER(SEARCH('💰 BÁO GIÁ'!$C$27,$A4474)),ISNUMBER(SEARCH('💰 BÁO GIÁ'!$C$27,$B4474)))),1,0)</f>
        <v>0</v>
      </c>
      <c r="O4474" s="1" t="str">
        <f t="shared" si="139"/>
        <v/>
      </c>
    </row>
    <row r="4475" customHeight="1" spans="1:15">
      <c r="A4475" s="1" t="str">
        <f>IF('📋 MIỂNG TNC'!A451="","",'📋 MIỂNG TNC'!A451)</f>
        <v>HH074909</v>
      </c>
      <c r="B4475" s="1" t="str">
        <f>IF('📋 MIỂNG TNC'!A451="","",'📋 MIỂNG TNC'!Q451)</f>
        <v>Miểng dên 6BT/S6D102/6D102 Cos2 - Cummins</v>
      </c>
      <c r="C4475" s="1" t="str">
        <f>IF('📋 MIỂNG TNC'!A451="","","Miểng")</f>
        <v>Miểng</v>
      </c>
      <c r="D4475" s="1" t="str">
        <f>IF('📋 MIỂNG TNC'!A451="","",'📋 MIỂNG TNC'!H451)</f>
        <v>Bộ</v>
      </c>
      <c r="E4475" s="1">
        <f>IF('📋 MIỂNG TNC'!A451="","",'📋 MIỂNG TNC'!I451)</f>
        <v>0</v>
      </c>
      <c r="F4475" s="1">
        <f>IF('📋 MIỂNG TNC'!A451="","",'📋 MIỂNG TNC'!J451)</f>
        <v>0</v>
      </c>
      <c r="G4475" s="1">
        <f>IF('📋 MIỂNG TNC'!A451="","",'📋 MIỂNG TNC'!K451)</f>
        <v>0</v>
      </c>
      <c r="H4475" s="1">
        <f>IF('📋 MIỂNG TNC'!A451="","",'📋 MIỂNG TNC'!L451)</f>
        <v>0</v>
      </c>
      <c r="I4475" s="1">
        <f>IF('📋 MIỂNG TNC'!A451="","",'📋 MIỂNG TNC'!M451)</f>
        <v>0</v>
      </c>
      <c r="J4475" s="1" t="str">
        <f>IF('📋 MIỂNG TNC'!A451="","",'📋 MIỂNG TNC'!D451)</f>
        <v>102</v>
      </c>
      <c r="L4475" s="1">
        <f>N(L4474)+IF(AND('🔎 TRA CỨU NHANH'!$C$2&lt;&gt;"",OR(ISNUMBER(SEARCH('🔎 TRA CỨU NHANH'!$C$2,$A4475)),ISNUMBER(SEARCH('🔎 TRA CỨU NHANH'!$C$2,$B4475)))),1,0)</f>
        <v>0</v>
      </c>
      <c r="M4475" s="1" t="str">
        <f t="shared" si="138"/>
        <v/>
      </c>
      <c r="N4475" s="1">
        <f>N(N4474)+IF(AND('💰 BÁO GIÁ'!$C$27&lt;&gt;"",OR(ISNUMBER(SEARCH('💰 BÁO GIÁ'!$C$27,$A4475)),ISNUMBER(SEARCH('💰 BÁO GIÁ'!$C$27,$B4475)))),1,0)</f>
        <v>0</v>
      </c>
      <c r="O4475" s="1" t="str">
        <f t="shared" si="139"/>
        <v/>
      </c>
    </row>
    <row r="4476" customHeight="1" spans="1:15">
      <c r="A4476" s="1" t="str">
        <f>IF('📋 MIỂNG TNC'!A452="","",'📋 MIỂNG TNC'!A452)</f>
        <v>HH082696</v>
      </c>
      <c r="B4476" s="1" t="str">
        <f>IF('📋 MIỂNG TNC'!A452="","",'📋 MIỂNG TNC'!Q452)</f>
        <v>Miểng dên 6BT/S6D102/6D102 Cos2 - Cummins/ EP</v>
      </c>
      <c r="C4476" s="1" t="str">
        <f>IF('📋 MIỂNG TNC'!A452="","","Miểng")</f>
        <v>Miểng</v>
      </c>
      <c r="D4476" s="1" t="str">
        <f>IF('📋 MIỂNG TNC'!A452="","",'📋 MIỂNG TNC'!H452)</f>
        <v>Bộ</v>
      </c>
      <c r="E4476" s="1">
        <f>IF('📋 MIỂNG TNC'!A452="","",'📋 MIỂNG TNC'!I452)</f>
        <v>0</v>
      </c>
      <c r="F4476" s="1">
        <f>IF('📋 MIỂNG TNC'!A452="","",'📋 MIỂNG TNC'!J452)</f>
        <v>0</v>
      </c>
      <c r="G4476" s="1">
        <f>IF('📋 MIỂNG TNC'!A452="","",'📋 MIỂNG TNC'!K452)</f>
        <v>0</v>
      </c>
      <c r="H4476" s="1">
        <f>IF('📋 MIỂNG TNC'!A452="","",'📋 MIỂNG TNC'!L452)</f>
        <v>0</v>
      </c>
      <c r="I4476" s="1">
        <f>IF('📋 MIỂNG TNC'!A452="","",'📋 MIỂNG TNC'!M452)</f>
        <v>0</v>
      </c>
      <c r="J4476" s="1" t="str">
        <f>IF('📋 MIỂNG TNC'!A452="","",'📋 MIỂNG TNC'!D452)</f>
        <v>102</v>
      </c>
      <c r="L4476" s="1">
        <f>N(L4475)+IF(AND('🔎 TRA CỨU NHANH'!$C$2&lt;&gt;"",OR(ISNUMBER(SEARCH('🔎 TRA CỨU NHANH'!$C$2,$A4476)),ISNUMBER(SEARCH('🔎 TRA CỨU NHANH'!$C$2,$B4476)))),1,0)</f>
        <v>0</v>
      </c>
      <c r="M4476" s="1" t="str">
        <f t="shared" si="138"/>
        <v/>
      </c>
      <c r="N4476" s="1">
        <f>N(N4475)+IF(AND('💰 BÁO GIÁ'!$C$27&lt;&gt;"",OR(ISNUMBER(SEARCH('💰 BÁO GIÁ'!$C$27,$A4476)),ISNUMBER(SEARCH('💰 BÁO GIÁ'!$C$27,$B4476)))),1,0)</f>
        <v>0</v>
      </c>
      <c r="O4476" s="1" t="str">
        <f t="shared" si="139"/>
        <v/>
      </c>
    </row>
    <row r="4477" customHeight="1" spans="1:15">
      <c r="A4477" s="1" t="str">
        <f>IF('📋 MIỂNG TNC'!A453="","",'📋 MIỂNG TNC'!A453)</f>
        <v>HH076643</v>
      </c>
      <c r="B4477" s="1" t="str">
        <f>IF('📋 MIỂNG TNC'!A453="","",'📋 MIỂNG TNC'!Q453)</f>
        <v>Miểng dên Cummins 6D107/ S6D107 (U:3969562/ L:4893693) 6BT, STD Cos0 - EP</v>
      </c>
      <c r="C4477" s="1" t="str">
        <f>IF('📋 MIỂNG TNC'!A453="","","Miểng")</f>
        <v>Miểng</v>
      </c>
      <c r="D4477" s="1" t="str">
        <f>IF('📋 MIỂNG TNC'!A453="","",'📋 MIỂNG TNC'!H453)</f>
        <v>Bộ</v>
      </c>
      <c r="E4477" s="1">
        <f>IF('📋 MIỂNG TNC'!A453="","",'📋 MIỂNG TNC'!I453)</f>
        <v>0</v>
      </c>
      <c r="F4477" s="1">
        <f>IF('📋 MIỂNG TNC'!A453="","",'📋 MIỂNG TNC'!J453)</f>
        <v>0</v>
      </c>
      <c r="G4477" s="1">
        <f>IF('📋 MIỂNG TNC'!A453="","",'📋 MIỂNG TNC'!K453)</f>
        <v>0</v>
      </c>
      <c r="H4477" s="1">
        <f>IF('📋 MIỂNG TNC'!A453="","",'📋 MIỂNG TNC'!L453)</f>
        <v>0</v>
      </c>
      <c r="I4477" s="1">
        <f>IF('📋 MIỂNG TNC'!A453="","",'📋 MIỂNG TNC'!M453)</f>
        <v>0</v>
      </c>
      <c r="J4477" s="1" t="str">
        <f>IF('📋 MIỂNG TNC'!A453="","",'📋 MIỂNG TNC'!D453)</f>
        <v>107</v>
      </c>
      <c r="L4477" s="1">
        <f>N(L4476)+IF(AND('🔎 TRA CỨU NHANH'!$C$2&lt;&gt;"",OR(ISNUMBER(SEARCH('🔎 TRA CỨU NHANH'!$C$2,$A4477)),ISNUMBER(SEARCH('🔎 TRA CỨU NHANH'!$C$2,$B4477)))),1,0)</f>
        <v>0</v>
      </c>
      <c r="M4477" s="1" t="str">
        <f t="shared" si="138"/>
        <v/>
      </c>
      <c r="N4477" s="1">
        <f>N(N4476)+IF(AND('💰 BÁO GIÁ'!$C$27&lt;&gt;"",OR(ISNUMBER(SEARCH('💰 BÁO GIÁ'!$C$27,$A4477)),ISNUMBER(SEARCH('💰 BÁO GIÁ'!$C$27,$B4477)))),1,0)</f>
        <v>0</v>
      </c>
      <c r="O4477" s="1" t="str">
        <f t="shared" si="139"/>
        <v/>
      </c>
    </row>
    <row r="4478" customHeight="1" spans="1:15">
      <c r="A4478" s="1" t="str">
        <f>IF('📋 MIỂNG TNC'!A454="","",'📋 MIỂNG TNC'!A454)</f>
        <v>HH083224</v>
      </c>
      <c r="B4478" s="1" t="str">
        <f>IF('📋 MIỂNG TNC'!A454="","",'📋 MIỂNG TNC'!Q454)</f>
        <v>Bạc miểng CUM QSB6.7 (3901090/150 và 4893693)/ 6D107/ S6D107 (agro 1 BÊN)- Cos0 - MAHLE</v>
      </c>
      <c r="C4478" s="1" t="str">
        <f>IF('📋 MIỂNG TNC'!A454="","","Miểng")</f>
        <v>Miểng</v>
      </c>
      <c r="D4478" s="1" t="str">
        <f>IF('📋 MIỂNG TNC'!A454="","",'📋 MIỂNG TNC'!H454)</f>
        <v>Bộ</v>
      </c>
      <c r="E4478" s="1">
        <f>IF('📋 MIỂNG TNC'!A454="","",'📋 MIỂNG TNC'!I454)</f>
        <v>0</v>
      </c>
      <c r="F4478" s="1">
        <f>IF('📋 MIỂNG TNC'!A454="","",'📋 MIỂNG TNC'!J454)</f>
        <v>0</v>
      </c>
      <c r="G4478" s="1">
        <f>IF('📋 MIỂNG TNC'!A454="","",'📋 MIỂNG TNC'!K454)</f>
        <v>0</v>
      </c>
      <c r="H4478" s="1">
        <f>IF('📋 MIỂNG TNC'!A454="","",'📋 MIỂNG TNC'!L454)</f>
        <v>0</v>
      </c>
      <c r="I4478" s="1">
        <f>IF('📋 MIỂNG TNC'!A454="","",'📋 MIỂNG TNC'!M454)</f>
        <v>0</v>
      </c>
      <c r="J4478" s="1" t="str">
        <f>IF('📋 MIỂNG TNC'!A454="","",'📋 MIỂNG TNC'!D454)</f>
        <v>107</v>
      </c>
      <c r="L4478" s="1">
        <f>N(L4477)+IF(AND('🔎 TRA CỨU NHANH'!$C$2&lt;&gt;"",OR(ISNUMBER(SEARCH('🔎 TRA CỨU NHANH'!$C$2,$A4478)),ISNUMBER(SEARCH('🔎 TRA CỨU NHANH'!$C$2,$B4478)))),1,0)</f>
        <v>0</v>
      </c>
      <c r="M4478" s="1" t="str">
        <f t="shared" si="138"/>
        <v/>
      </c>
      <c r="N4478" s="1">
        <f>N(N4477)+IF(AND('💰 BÁO GIÁ'!$C$27&lt;&gt;"",OR(ISNUMBER(SEARCH('💰 BÁO GIÁ'!$C$27,$A4478)),ISNUMBER(SEARCH('💰 BÁO GIÁ'!$C$27,$B4478)))),1,0)</f>
        <v>0</v>
      </c>
      <c r="O4478" s="1" t="str">
        <f t="shared" si="139"/>
        <v/>
      </c>
    </row>
    <row r="4479" customHeight="1" spans="1:15">
      <c r="A4479" s="1" t="str">
        <f>IF('📋 MIỂNG TNC'!A455="","",'📋 MIỂNG TNC'!A455)</f>
        <v>HH076642</v>
      </c>
      <c r="B4479" s="1" t="str">
        <f>IF('📋 MIỂNG TNC'!A455="","",'📋 MIỂNG TNC'!Q455)</f>
        <v>Miểng dên 6BT - New/ 6D107/ S6D107 Cos1 - Cummins/ EP</v>
      </c>
      <c r="C4479" s="1" t="str">
        <f>IF('📋 MIỂNG TNC'!A455="","","Miểng")</f>
        <v>Miểng</v>
      </c>
      <c r="D4479" s="1" t="str">
        <f>IF('📋 MIỂNG TNC'!A455="","",'📋 MIỂNG TNC'!H455)</f>
        <v>Bộ</v>
      </c>
      <c r="E4479" s="1">
        <f>IF('📋 MIỂNG TNC'!A455="","",'📋 MIỂNG TNC'!I455)</f>
        <v>0</v>
      </c>
      <c r="F4479" s="1">
        <f>IF('📋 MIỂNG TNC'!A455="","",'📋 MIỂNG TNC'!J455)</f>
        <v>0</v>
      </c>
      <c r="G4479" s="1">
        <f>IF('📋 MIỂNG TNC'!A455="","",'📋 MIỂNG TNC'!K455)</f>
        <v>0</v>
      </c>
      <c r="H4479" s="1">
        <f>IF('📋 MIỂNG TNC'!A455="","",'📋 MIỂNG TNC'!L455)</f>
        <v>0</v>
      </c>
      <c r="I4479" s="1">
        <f>IF('📋 MIỂNG TNC'!A455="","",'📋 MIỂNG TNC'!M455)</f>
        <v>0</v>
      </c>
      <c r="J4479" s="1" t="str">
        <f>IF('📋 MIỂNG TNC'!A455="","",'📋 MIỂNG TNC'!D455)</f>
        <v>107</v>
      </c>
      <c r="L4479" s="1">
        <f>N(L4478)+IF(AND('🔎 TRA CỨU NHANH'!$C$2&lt;&gt;"",OR(ISNUMBER(SEARCH('🔎 TRA CỨU NHANH'!$C$2,$A4479)),ISNUMBER(SEARCH('🔎 TRA CỨU NHANH'!$C$2,$B4479)))),1,0)</f>
        <v>0</v>
      </c>
      <c r="M4479" s="1" t="str">
        <f t="shared" si="138"/>
        <v/>
      </c>
      <c r="N4479" s="1">
        <f>N(N4478)+IF(AND('💰 BÁO GIÁ'!$C$27&lt;&gt;"",OR(ISNUMBER(SEARCH('💰 BÁO GIÁ'!$C$27,$A4479)),ISNUMBER(SEARCH('💰 BÁO GIÁ'!$C$27,$B4479)))),1,0)</f>
        <v>0</v>
      </c>
      <c r="O4479" s="1" t="str">
        <f t="shared" si="139"/>
        <v/>
      </c>
    </row>
    <row r="4480" customHeight="1" spans="1:15">
      <c r="A4480" s="1" t="str">
        <f>IF('📋 MIỂNG TNC'!A456="","",'📋 MIỂNG TNC'!A456)</f>
        <v>HH077110</v>
      </c>
      <c r="B4480" s="1" t="str">
        <f>IF('📋 MIỂNG TNC'!A456="","",'📋 MIỂNG TNC'!Q456)</f>
        <v>Miểng dên 6BT - New/ 6D107/ S6D107 Cos2 - Cummins/ EP</v>
      </c>
      <c r="C4480" s="1" t="str">
        <f>IF('📋 MIỂNG TNC'!A456="","","Miểng")</f>
        <v>Miểng</v>
      </c>
      <c r="D4480" s="1" t="str">
        <f>IF('📋 MIỂNG TNC'!A456="","",'📋 MIỂNG TNC'!H456)</f>
        <v>Bộ</v>
      </c>
      <c r="E4480" s="1">
        <f>IF('📋 MIỂNG TNC'!A456="","",'📋 MIỂNG TNC'!I456)</f>
        <v>0</v>
      </c>
      <c r="F4480" s="1">
        <f>IF('📋 MIỂNG TNC'!A456="","",'📋 MIỂNG TNC'!J456)</f>
        <v>0</v>
      </c>
      <c r="G4480" s="1">
        <f>IF('📋 MIỂNG TNC'!A456="","",'📋 MIỂNG TNC'!K456)</f>
        <v>0</v>
      </c>
      <c r="H4480" s="1">
        <f>IF('📋 MIỂNG TNC'!A456="","",'📋 MIỂNG TNC'!L456)</f>
        <v>0</v>
      </c>
      <c r="I4480" s="1">
        <f>IF('📋 MIỂNG TNC'!A456="","",'📋 MIỂNG TNC'!M456)</f>
        <v>0</v>
      </c>
      <c r="J4480" s="1" t="str">
        <f>IF('📋 MIỂNG TNC'!A456="","",'📋 MIỂNG TNC'!D456)</f>
        <v>107</v>
      </c>
      <c r="L4480" s="1">
        <f>N(L4479)+IF(AND('🔎 TRA CỨU NHANH'!$C$2&lt;&gt;"",OR(ISNUMBER(SEARCH('🔎 TRA CỨU NHANH'!$C$2,$A4480)),ISNUMBER(SEARCH('🔎 TRA CỨU NHANH'!$C$2,$B4480)))),1,0)</f>
        <v>0</v>
      </c>
      <c r="M4480" s="1" t="str">
        <f t="shared" si="138"/>
        <v/>
      </c>
      <c r="N4480" s="1">
        <f>N(N4479)+IF(AND('💰 BÁO GIÁ'!$C$27&lt;&gt;"",OR(ISNUMBER(SEARCH('💰 BÁO GIÁ'!$C$27,$A4480)),ISNUMBER(SEARCH('💰 BÁO GIÁ'!$C$27,$B4480)))),1,0)</f>
        <v>0</v>
      </c>
      <c r="O4480" s="1" t="str">
        <f t="shared" si="139"/>
        <v/>
      </c>
    </row>
    <row r="4481" customHeight="1" spans="1:15">
      <c r="A4481" s="1" t="str">
        <f>IF('📋 MIỂNG TNC'!A457="","",'📋 MIỂNG TNC'!A457)</f>
        <v>HH071265</v>
      </c>
      <c r="B4481" s="1" t="str">
        <f>IF('📋 MIỂNG TNC'!A457="","",'📋 MIỂNG TNC'!Q457)</f>
        <v>Bạc miểng 6CT Cos0 - CCEC</v>
      </c>
      <c r="C4481" s="1" t="str">
        <f>IF('📋 MIỂNG TNC'!A457="","","Miểng")</f>
        <v>Miểng</v>
      </c>
      <c r="D4481" s="1" t="str">
        <f>IF('📋 MIỂNG TNC'!A457="","",'📋 MIỂNG TNC'!H457)</f>
        <v>Bộ</v>
      </c>
      <c r="E4481" s="1">
        <f>IF('📋 MIỂNG TNC'!A457="","",'📋 MIỂNG TNC'!I457)</f>
        <v>0</v>
      </c>
      <c r="F4481" s="1">
        <f>IF('📋 MIỂNG TNC'!A457="","",'📋 MIỂNG TNC'!J457)</f>
        <v>0</v>
      </c>
      <c r="G4481" s="1">
        <f>IF('📋 MIỂNG TNC'!A457="","",'📋 MIỂNG TNC'!K457)</f>
        <v>0</v>
      </c>
      <c r="H4481" s="1">
        <f>IF('📋 MIỂNG TNC'!A457="","",'📋 MIỂNG TNC'!L457)</f>
        <v>0</v>
      </c>
      <c r="I4481" s="1">
        <f>IF('📋 MIỂNG TNC'!A457="","",'📋 MIỂNG TNC'!M457)</f>
        <v>0</v>
      </c>
      <c r="J4481" s="1" t="str">
        <f>IF('📋 MIỂNG TNC'!A457="","",'📋 MIỂNG TNC'!D457)</f>
        <v>114</v>
      </c>
      <c r="L4481" s="1">
        <f>N(L4480)+IF(AND('🔎 TRA CỨU NHANH'!$C$2&lt;&gt;"",OR(ISNUMBER(SEARCH('🔎 TRA CỨU NHANH'!$C$2,$A4481)),ISNUMBER(SEARCH('🔎 TRA CỨU NHANH'!$C$2,$B4481)))),1,0)</f>
        <v>0</v>
      </c>
      <c r="M4481" s="1" t="str">
        <f t="shared" si="138"/>
        <v/>
      </c>
      <c r="N4481" s="1">
        <f>N(N4480)+IF(AND('💰 BÁO GIÁ'!$C$27&lt;&gt;"",OR(ISNUMBER(SEARCH('💰 BÁO GIÁ'!$C$27,$A4481)),ISNUMBER(SEARCH('💰 BÁO GIÁ'!$C$27,$B4481)))),1,0)</f>
        <v>0</v>
      </c>
      <c r="O4481" s="1" t="str">
        <f t="shared" si="139"/>
        <v/>
      </c>
    </row>
    <row r="4482" customHeight="1" spans="1:15">
      <c r="A4482" s="1" t="str">
        <f>IF('📋 MIỂNG TNC'!A458="","",'📋 MIỂNG TNC'!A458)</f>
        <v>HH01092</v>
      </c>
      <c r="B4482" s="1" t="str">
        <f>IF('📋 MIỂNG TNC'!A458="","",'📋 MIỂNG TNC'!Q458)</f>
        <v>Bạc miểng Cummins 6CT (3944153/58 + 3901430), STD cos0 - MAHLE</v>
      </c>
      <c r="C4482" s="1" t="str">
        <f>IF('📋 MIỂNG TNC'!A458="","","Miểng")</f>
        <v>Miểng</v>
      </c>
      <c r="D4482" s="1" t="str">
        <f>IF('📋 MIỂNG TNC'!A458="","",'📋 MIỂNG TNC'!H458)</f>
        <v>Bộ</v>
      </c>
      <c r="E4482" s="1">
        <f>IF('📋 MIỂNG TNC'!A458="","",'📋 MIỂNG TNC'!I458)</f>
        <v>0</v>
      </c>
      <c r="F4482" s="1">
        <f>IF('📋 MIỂNG TNC'!A458="","",'📋 MIỂNG TNC'!J458)</f>
        <v>0</v>
      </c>
      <c r="G4482" s="1">
        <f>IF('📋 MIỂNG TNC'!A458="","",'📋 MIỂNG TNC'!K458)</f>
        <v>0</v>
      </c>
      <c r="H4482" s="1">
        <f>IF('📋 MIỂNG TNC'!A458="","",'📋 MIỂNG TNC'!L458)</f>
        <v>0</v>
      </c>
      <c r="I4482" s="1">
        <f>IF('📋 MIỂNG TNC'!A458="","",'📋 MIỂNG TNC'!M458)</f>
        <v>0</v>
      </c>
      <c r="J4482" s="1" t="str">
        <f>IF('📋 MIỂNG TNC'!A458="","",'📋 MIỂNG TNC'!D458)</f>
        <v>114</v>
      </c>
      <c r="L4482" s="1">
        <f>N(L4481)+IF(AND('🔎 TRA CỨU NHANH'!$C$2&lt;&gt;"",OR(ISNUMBER(SEARCH('🔎 TRA CỨU NHANH'!$C$2,$A4482)),ISNUMBER(SEARCH('🔎 TRA CỨU NHANH'!$C$2,$B4482)))),1,0)</f>
        <v>0</v>
      </c>
      <c r="M4482" s="1" t="str">
        <f t="shared" ref="M4482:M4545" si="140">IF(L4482&gt;N(L4481),L4482,"")</f>
        <v/>
      </c>
      <c r="N4482" s="1">
        <f>N(N4481)+IF(AND('💰 BÁO GIÁ'!$C$27&lt;&gt;"",OR(ISNUMBER(SEARCH('💰 BÁO GIÁ'!$C$27,$A4482)),ISNUMBER(SEARCH('💰 BÁO GIÁ'!$C$27,$B4482)))),1,0)</f>
        <v>0</v>
      </c>
      <c r="O4482" s="1" t="str">
        <f t="shared" ref="O4482:O4545" si="141">IF(N4482&gt;N(N4481),N4482,"")</f>
        <v/>
      </c>
    </row>
    <row r="4483" customHeight="1" spans="1:15">
      <c r="A4483" s="1" t="str">
        <f>IF('📋 MIỂNG TNC'!A459="","",'📋 MIỂNG TNC'!A459)</f>
        <v>HH083401</v>
      </c>
      <c r="B4483" s="1" t="str">
        <f>IF('📋 MIỂNG TNC'!A459="","",'📋 MIỂNG TNC'!Q459)</f>
        <v>Miểng dên 6CT Cos0 - CCEC</v>
      </c>
      <c r="C4483" s="1" t="str">
        <f>IF('📋 MIỂNG TNC'!A459="","","Miểng")</f>
        <v>Miểng</v>
      </c>
      <c r="D4483" s="1" t="str">
        <f>IF('📋 MIỂNG TNC'!A459="","",'📋 MIỂNG TNC'!H459)</f>
        <v>Bộ</v>
      </c>
      <c r="E4483" s="1">
        <f>IF('📋 MIỂNG TNC'!A459="","",'📋 MIỂNG TNC'!I459)</f>
        <v>0</v>
      </c>
      <c r="F4483" s="1">
        <f>IF('📋 MIỂNG TNC'!A459="","",'📋 MIỂNG TNC'!J459)</f>
        <v>0</v>
      </c>
      <c r="G4483" s="1">
        <f>IF('📋 MIỂNG TNC'!A459="","",'📋 MIỂNG TNC'!K459)</f>
        <v>0</v>
      </c>
      <c r="H4483" s="1">
        <f>IF('📋 MIỂNG TNC'!A459="","",'📋 MIỂNG TNC'!L459)</f>
        <v>0</v>
      </c>
      <c r="I4483" s="1">
        <f>IF('📋 MIỂNG TNC'!A459="","",'📋 MIỂNG TNC'!M459)</f>
        <v>0</v>
      </c>
      <c r="J4483" s="1" t="str">
        <f>IF('📋 MIỂNG TNC'!A459="","",'📋 MIỂNG TNC'!D459)</f>
        <v>114</v>
      </c>
      <c r="L4483" s="1">
        <f>N(L4482)+IF(AND('🔎 TRA CỨU NHANH'!$C$2&lt;&gt;"",OR(ISNUMBER(SEARCH('🔎 TRA CỨU NHANH'!$C$2,$A4483)),ISNUMBER(SEARCH('🔎 TRA CỨU NHANH'!$C$2,$B4483)))),1,0)</f>
        <v>0</v>
      </c>
      <c r="M4483" s="1" t="str">
        <f t="shared" si="140"/>
        <v/>
      </c>
      <c r="N4483" s="1">
        <f>N(N4482)+IF(AND('💰 BÁO GIÁ'!$C$27&lt;&gt;"",OR(ISNUMBER(SEARCH('💰 BÁO GIÁ'!$C$27,$A4483)),ISNUMBER(SEARCH('💰 BÁO GIÁ'!$C$27,$B4483)))),1,0)</f>
        <v>0</v>
      </c>
      <c r="O4483" s="1" t="str">
        <f t="shared" si="141"/>
        <v/>
      </c>
    </row>
    <row r="4484" customHeight="1" spans="1:15">
      <c r="A4484" s="1" t="str">
        <f>IF('📋 MIỂNG TNC'!A460="","",'📋 MIỂNG TNC'!A460)</f>
        <v>HH077992</v>
      </c>
      <c r="B4484" s="1" t="str">
        <f>IF('📋 MIỂNG TNC'!A460="","",'📋 MIỂNG TNC'!Q460)</f>
        <v>Miểng baze 6CT/S6D114/6D114 Cos0 - CCEC</v>
      </c>
      <c r="C4484" s="1" t="str">
        <f>IF('📋 MIỂNG TNC'!A460="","","Miểng")</f>
        <v>Miểng</v>
      </c>
      <c r="D4484" s="1" t="str">
        <f>IF('📋 MIỂNG TNC'!A460="","",'📋 MIỂNG TNC'!H460)</f>
        <v>Bộ</v>
      </c>
      <c r="E4484" s="1">
        <f>IF('📋 MIỂNG TNC'!A460="","",'📋 MIỂNG TNC'!I460)</f>
        <v>0</v>
      </c>
      <c r="F4484" s="1">
        <f>IF('📋 MIỂNG TNC'!A460="","",'📋 MIỂNG TNC'!J460)</f>
        <v>0</v>
      </c>
      <c r="G4484" s="1">
        <f>IF('📋 MIỂNG TNC'!A460="","",'📋 MIỂNG TNC'!K460)</f>
        <v>0</v>
      </c>
      <c r="H4484" s="1">
        <f>IF('📋 MIỂNG TNC'!A460="","",'📋 MIỂNG TNC'!L460)</f>
        <v>0</v>
      </c>
      <c r="I4484" s="1">
        <f>IF('📋 MIỂNG TNC'!A460="","",'📋 MIỂNG TNC'!M460)</f>
        <v>0</v>
      </c>
      <c r="J4484" s="1" t="str">
        <f>IF('📋 MIỂNG TNC'!A460="","",'📋 MIỂNG TNC'!D460)</f>
        <v>114</v>
      </c>
      <c r="L4484" s="1">
        <f>N(L4483)+IF(AND('🔎 TRA CỨU NHANH'!$C$2&lt;&gt;"",OR(ISNUMBER(SEARCH('🔎 TRA CỨU NHANH'!$C$2,$A4484)),ISNUMBER(SEARCH('🔎 TRA CỨU NHANH'!$C$2,$B4484)))),1,0)</f>
        <v>0</v>
      </c>
      <c r="M4484" s="1" t="str">
        <f t="shared" si="140"/>
        <v/>
      </c>
      <c r="N4484" s="1">
        <f>N(N4483)+IF(AND('💰 BÁO GIÁ'!$C$27&lt;&gt;"",OR(ISNUMBER(SEARCH('💰 BÁO GIÁ'!$C$27,$A4484)),ISNUMBER(SEARCH('💰 BÁO GIÁ'!$C$27,$B4484)))),1,0)</f>
        <v>0</v>
      </c>
      <c r="O4484" s="1" t="str">
        <f t="shared" si="141"/>
        <v/>
      </c>
    </row>
    <row r="4485" customHeight="1" spans="1:15">
      <c r="A4485" s="1" t="str">
        <f>IF('📋 MIỂNG TNC'!A461="","",'📋 MIỂNG TNC'!A461)</f>
        <v>HH075704</v>
      </c>
      <c r="B4485" s="1" t="str">
        <f>IF('📋 MIỂNG TNC'!A461="","",'📋 MIỂNG TNC'!Q461)</f>
        <v>Miểng baze 6CT/S6D114/6D114/3945917 Cos0 - CS IVECO</v>
      </c>
      <c r="C4485" s="1" t="str">
        <f>IF('📋 MIỂNG TNC'!A461="","","Miểng")</f>
        <v>Miểng</v>
      </c>
      <c r="D4485" s="1" t="str">
        <f>IF('📋 MIỂNG TNC'!A461="","",'📋 MIỂNG TNC'!H461)</f>
        <v>Bộ</v>
      </c>
      <c r="E4485" s="1">
        <f>IF('📋 MIỂNG TNC'!A461="","",'📋 MIỂNG TNC'!I461)</f>
        <v>0</v>
      </c>
      <c r="F4485" s="1">
        <f>IF('📋 MIỂNG TNC'!A461="","",'📋 MIỂNG TNC'!J461)</f>
        <v>0</v>
      </c>
      <c r="G4485" s="1">
        <f>IF('📋 MIỂNG TNC'!A461="","",'📋 MIỂNG TNC'!K461)</f>
        <v>0</v>
      </c>
      <c r="H4485" s="1">
        <f>IF('📋 MIỂNG TNC'!A461="","",'📋 MIỂNG TNC'!L461)</f>
        <v>0</v>
      </c>
      <c r="I4485" s="1">
        <f>IF('📋 MIỂNG TNC'!A461="","",'📋 MIỂNG TNC'!M461)</f>
        <v>0</v>
      </c>
      <c r="J4485" s="1" t="str">
        <f>IF('📋 MIỂNG TNC'!A461="","",'📋 MIỂNG TNC'!D461)</f>
        <v>114</v>
      </c>
      <c r="L4485" s="1">
        <f>N(L4484)+IF(AND('🔎 TRA CỨU NHANH'!$C$2&lt;&gt;"",OR(ISNUMBER(SEARCH('🔎 TRA CỨU NHANH'!$C$2,$A4485)),ISNUMBER(SEARCH('🔎 TRA CỨU NHANH'!$C$2,$B4485)))),1,0)</f>
        <v>0</v>
      </c>
      <c r="M4485" s="1" t="str">
        <f t="shared" si="140"/>
        <v/>
      </c>
      <c r="N4485" s="1">
        <f>N(N4484)+IF(AND('💰 BÁO GIÁ'!$C$27&lt;&gt;"",OR(ISNUMBER(SEARCH('💰 BÁO GIÁ'!$C$27,$A4485)),ISNUMBER(SEARCH('💰 BÁO GIÁ'!$C$27,$B4485)))),1,0)</f>
        <v>0</v>
      </c>
      <c r="O4485" s="1" t="str">
        <f t="shared" si="141"/>
        <v/>
      </c>
    </row>
    <row r="4486" customHeight="1" spans="1:15">
      <c r="A4486" s="1" t="str">
        <f>IF('📋 MIỂNG TNC'!A462="","",'📋 MIỂNG TNC'!A462)</f>
        <v>HH075707</v>
      </c>
      <c r="B4486" s="1" t="str">
        <f>IF('📋 MIỂNG TNC'!A462="","",'📋 MIỂNG TNC'!Q462)</f>
        <v>Miểng dên Cum 6CT/ 3901430/STD, S6D114/6D114/6L - Cos0 - EP</v>
      </c>
      <c r="C4486" s="1" t="str">
        <f>IF('📋 MIỂNG TNC'!A462="","","Miểng")</f>
        <v>Miểng</v>
      </c>
      <c r="D4486" s="1" t="str">
        <f>IF('📋 MIỂNG TNC'!A462="","",'📋 MIỂNG TNC'!H462)</f>
        <v>Bộ</v>
      </c>
      <c r="E4486" s="1">
        <f>IF('📋 MIỂNG TNC'!A462="","",'📋 MIỂNG TNC'!I462)</f>
        <v>0</v>
      </c>
      <c r="F4486" s="1">
        <f>IF('📋 MIỂNG TNC'!A462="","",'📋 MIỂNG TNC'!J462)</f>
        <v>0</v>
      </c>
      <c r="G4486" s="1">
        <f>IF('📋 MIỂNG TNC'!A462="","",'📋 MIỂNG TNC'!K462)</f>
        <v>0</v>
      </c>
      <c r="H4486" s="1">
        <f>IF('📋 MIỂNG TNC'!A462="","",'📋 MIỂNG TNC'!L462)</f>
        <v>0</v>
      </c>
      <c r="I4486" s="1">
        <f>IF('📋 MIỂNG TNC'!A462="","",'📋 MIỂNG TNC'!M462)</f>
        <v>0</v>
      </c>
      <c r="J4486" s="1" t="str">
        <f>IF('📋 MIỂNG TNC'!A462="","",'📋 MIỂNG TNC'!D462)</f>
        <v>114</v>
      </c>
      <c r="L4486" s="1">
        <f>N(L4485)+IF(AND('🔎 TRA CỨU NHANH'!$C$2&lt;&gt;"",OR(ISNUMBER(SEARCH('🔎 TRA CỨU NHANH'!$C$2,$A4486)),ISNUMBER(SEARCH('🔎 TRA CỨU NHANH'!$C$2,$B4486)))),1,0)</f>
        <v>0</v>
      </c>
      <c r="M4486" s="1" t="str">
        <f t="shared" si="140"/>
        <v/>
      </c>
      <c r="N4486" s="1">
        <f>N(N4485)+IF(AND('💰 BÁO GIÁ'!$C$27&lt;&gt;"",OR(ISNUMBER(SEARCH('💰 BÁO GIÁ'!$C$27,$A4486)),ISNUMBER(SEARCH('💰 BÁO GIÁ'!$C$27,$B4486)))),1,0)</f>
        <v>0</v>
      </c>
      <c r="O4486" s="1" t="str">
        <f t="shared" si="141"/>
        <v/>
      </c>
    </row>
    <row r="4487" customHeight="1" spans="1:15">
      <c r="A4487" s="1" t="str">
        <f>IF('📋 MIỂNG TNC'!A463="","",'📋 MIỂNG TNC'!A463)</f>
        <v>HH075705</v>
      </c>
      <c r="B4487" s="1" t="str">
        <f>IF('📋 MIỂNG TNC'!A463="","",'📋 MIỂNG TNC'!Q463)</f>
        <v>Miểng baze 6CT/S6D114/6D114/3945918 Cos1 - CS IVECO</v>
      </c>
      <c r="C4487" s="1" t="str">
        <f>IF('📋 MIỂNG TNC'!A463="","","Miểng")</f>
        <v>Miểng</v>
      </c>
      <c r="D4487" s="1" t="str">
        <f>IF('📋 MIỂNG TNC'!A463="","",'📋 MIỂNG TNC'!H463)</f>
        <v>Bộ</v>
      </c>
      <c r="E4487" s="1">
        <f>IF('📋 MIỂNG TNC'!A463="","",'📋 MIỂNG TNC'!I463)</f>
        <v>0</v>
      </c>
      <c r="F4487" s="1">
        <f>IF('📋 MIỂNG TNC'!A463="","",'📋 MIỂNG TNC'!J463)</f>
        <v>0</v>
      </c>
      <c r="G4487" s="1">
        <f>IF('📋 MIỂNG TNC'!A463="","",'📋 MIỂNG TNC'!K463)</f>
        <v>0</v>
      </c>
      <c r="H4487" s="1">
        <f>IF('📋 MIỂNG TNC'!A463="","",'📋 MIỂNG TNC'!L463)</f>
        <v>0</v>
      </c>
      <c r="I4487" s="1">
        <f>IF('📋 MIỂNG TNC'!A463="","",'📋 MIỂNG TNC'!M463)</f>
        <v>0</v>
      </c>
      <c r="J4487" s="1" t="str">
        <f>IF('📋 MIỂNG TNC'!A463="","",'📋 MIỂNG TNC'!D463)</f>
        <v>114</v>
      </c>
      <c r="L4487" s="1">
        <f>N(L4486)+IF(AND('🔎 TRA CỨU NHANH'!$C$2&lt;&gt;"",OR(ISNUMBER(SEARCH('🔎 TRA CỨU NHANH'!$C$2,$A4487)),ISNUMBER(SEARCH('🔎 TRA CỨU NHANH'!$C$2,$B4487)))),1,0)</f>
        <v>0</v>
      </c>
      <c r="M4487" s="1" t="str">
        <f t="shared" si="140"/>
        <v/>
      </c>
      <c r="N4487" s="1">
        <f>N(N4486)+IF(AND('💰 BÁO GIÁ'!$C$27&lt;&gt;"",OR(ISNUMBER(SEARCH('💰 BÁO GIÁ'!$C$27,$A4487)),ISNUMBER(SEARCH('💰 BÁO GIÁ'!$C$27,$B4487)))),1,0)</f>
        <v>0</v>
      </c>
      <c r="O4487" s="1" t="str">
        <f t="shared" si="141"/>
        <v/>
      </c>
    </row>
    <row r="4488" customHeight="1" spans="1:15">
      <c r="A4488" s="1" t="str">
        <f>IF('📋 MIỂNG TNC'!A464="","",'📋 MIỂNG TNC'!A464)</f>
        <v>HH075708</v>
      </c>
      <c r="B4488" s="1" t="str">
        <f>IF('📋 MIỂNG TNC'!A464="","",'📋 MIỂNG TNC'!Q464)</f>
        <v>Miểng dên 6CT/S6D114/6D114/3950662 Cos1 - CS IVECO</v>
      </c>
      <c r="C4488" s="1" t="str">
        <f>IF('📋 MIỂNG TNC'!A464="","","Miểng")</f>
        <v>Miểng</v>
      </c>
      <c r="D4488" s="1" t="str">
        <f>IF('📋 MIỂNG TNC'!A464="","",'📋 MIỂNG TNC'!H464)</f>
        <v>Bộ</v>
      </c>
      <c r="E4488" s="1">
        <f>IF('📋 MIỂNG TNC'!A464="","",'📋 MIỂNG TNC'!I464)</f>
        <v>0</v>
      </c>
      <c r="F4488" s="1">
        <f>IF('📋 MIỂNG TNC'!A464="","",'📋 MIỂNG TNC'!J464)</f>
        <v>0</v>
      </c>
      <c r="G4488" s="1">
        <f>IF('📋 MIỂNG TNC'!A464="","",'📋 MIỂNG TNC'!K464)</f>
        <v>0</v>
      </c>
      <c r="H4488" s="1">
        <f>IF('📋 MIỂNG TNC'!A464="","",'📋 MIỂNG TNC'!L464)</f>
        <v>0</v>
      </c>
      <c r="I4488" s="1">
        <f>IF('📋 MIỂNG TNC'!A464="","",'📋 MIỂNG TNC'!M464)</f>
        <v>0</v>
      </c>
      <c r="J4488" s="1" t="str">
        <f>IF('📋 MIỂNG TNC'!A464="","",'📋 MIỂNG TNC'!D464)</f>
        <v>114</v>
      </c>
      <c r="L4488" s="1">
        <f>N(L4487)+IF(AND('🔎 TRA CỨU NHANH'!$C$2&lt;&gt;"",OR(ISNUMBER(SEARCH('🔎 TRA CỨU NHANH'!$C$2,$A4488)),ISNUMBER(SEARCH('🔎 TRA CỨU NHANH'!$C$2,$B4488)))),1,0)</f>
        <v>0</v>
      </c>
      <c r="M4488" s="1" t="str">
        <f t="shared" si="140"/>
        <v/>
      </c>
      <c r="N4488" s="1">
        <f>N(N4487)+IF(AND('💰 BÁO GIÁ'!$C$27&lt;&gt;"",OR(ISNUMBER(SEARCH('💰 BÁO GIÁ'!$C$27,$A4488)),ISNUMBER(SEARCH('💰 BÁO GIÁ'!$C$27,$B4488)))),1,0)</f>
        <v>0</v>
      </c>
      <c r="O4488" s="1" t="str">
        <f t="shared" si="141"/>
        <v/>
      </c>
    </row>
    <row r="4489" customHeight="1" spans="1:15">
      <c r="A4489" s="1" t="str">
        <f>IF('📋 MIỂNG TNC'!A465="","",'📋 MIỂNG TNC'!A465)</f>
        <v>HH083607</v>
      </c>
      <c r="B4489" s="1" t="str">
        <f>IF('📋 MIỂNG TNC'!A465="","",'📋 MIỂNG TNC'!Q465)</f>
        <v>Miểng baze Cum 6CT/ 3802211/0.25, S6D114/6D114/6L - Cos1 - EP</v>
      </c>
      <c r="C4489" s="1" t="str">
        <f>IF('📋 MIỂNG TNC'!A465="","","Miểng")</f>
        <v>Miểng</v>
      </c>
      <c r="D4489" s="1" t="str">
        <f>IF('📋 MIỂNG TNC'!A465="","",'📋 MIỂNG TNC'!H465)</f>
        <v>Bộ</v>
      </c>
      <c r="E4489" s="1">
        <f>IF('📋 MIỂNG TNC'!A465="","",'📋 MIỂNG TNC'!I465)</f>
        <v>0</v>
      </c>
      <c r="F4489" s="1">
        <f>IF('📋 MIỂNG TNC'!A465="","",'📋 MIỂNG TNC'!J465)</f>
        <v>0</v>
      </c>
      <c r="G4489" s="1">
        <f>IF('📋 MIỂNG TNC'!A465="","",'📋 MIỂNG TNC'!K465)</f>
        <v>0</v>
      </c>
      <c r="H4489" s="1">
        <f>IF('📋 MIỂNG TNC'!A465="","",'📋 MIỂNG TNC'!L465)</f>
        <v>0</v>
      </c>
      <c r="I4489" s="1">
        <f>IF('📋 MIỂNG TNC'!A465="","",'📋 MIỂNG TNC'!M465)</f>
        <v>0</v>
      </c>
      <c r="J4489" s="1" t="str">
        <f>IF('📋 MIỂNG TNC'!A465="","",'📋 MIỂNG TNC'!D465)</f>
        <v>114</v>
      </c>
      <c r="L4489" s="1">
        <f>N(L4488)+IF(AND('🔎 TRA CỨU NHANH'!$C$2&lt;&gt;"",OR(ISNUMBER(SEARCH('🔎 TRA CỨU NHANH'!$C$2,$A4489)),ISNUMBER(SEARCH('🔎 TRA CỨU NHANH'!$C$2,$B4489)))),1,0)</f>
        <v>0</v>
      </c>
      <c r="M4489" s="1" t="str">
        <f t="shared" si="140"/>
        <v/>
      </c>
      <c r="N4489" s="1">
        <f>N(N4488)+IF(AND('💰 BÁO GIÁ'!$C$27&lt;&gt;"",OR(ISNUMBER(SEARCH('💰 BÁO GIÁ'!$C$27,$A4489)),ISNUMBER(SEARCH('💰 BÁO GIÁ'!$C$27,$B4489)))),1,0)</f>
        <v>0</v>
      </c>
      <c r="O4489" s="1" t="str">
        <f t="shared" si="141"/>
        <v/>
      </c>
    </row>
    <row r="4490" customHeight="1" spans="1:15">
      <c r="A4490" s="1" t="str">
        <f>IF('📋 MIỂNG TNC'!A466="","",'📋 MIỂNG TNC'!A466)</f>
        <v>HH083608</v>
      </c>
      <c r="B4490" s="1" t="str">
        <f>IF('📋 MIỂNG TNC'!A466="","",'📋 MIỂNG TNC'!Q466)</f>
        <v>Miểng dên Cum 6CT/ 3901431/0.25, S6D114/6D114/6L - Cos1 - EP</v>
      </c>
      <c r="C4490" s="1" t="str">
        <f>IF('📋 MIỂNG TNC'!A466="","","Miểng")</f>
        <v>Miểng</v>
      </c>
      <c r="D4490" s="1" t="str">
        <f>IF('📋 MIỂNG TNC'!A466="","",'📋 MIỂNG TNC'!H466)</f>
        <v>Bộ</v>
      </c>
      <c r="E4490" s="1">
        <f>IF('📋 MIỂNG TNC'!A466="","",'📋 MIỂNG TNC'!I466)</f>
        <v>0</v>
      </c>
      <c r="F4490" s="1">
        <f>IF('📋 MIỂNG TNC'!A466="","",'📋 MIỂNG TNC'!J466)</f>
        <v>0</v>
      </c>
      <c r="G4490" s="1">
        <f>IF('📋 MIỂNG TNC'!A466="","",'📋 MIỂNG TNC'!K466)</f>
        <v>0</v>
      </c>
      <c r="H4490" s="1">
        <f>IF('📋 MIỂNG TNC'!A466="","",'📋 MIỂNG TNC'!L466)</f>
        <v>0</v>
      </c>
      <c r="I4490" s="1">
        <f>IF('📋 MIỂNG TNC'!A466="","",'📋 MIỂNG TNC'!M466)</f>
        <v>0</v>
      </c>
      <c r="J4490" s="1" t="str">
        <f>IF('📋 MIỂNG TNC'!A466="","",'📋 MIỂNG TNC'!D466)</f>
        <v>114</v>
      </c>
      <c r="L4490" s="1">
        <f>N(L4489)+IF(AND('🔎 TRA CỨU NHANH'!$C$2&lt;&gt;"",OR(ISNUMBER(SEARCH('🔎 TRA CỨU NHANH'!$C$2,$A4490)),ISNUMBER(SEARCH('🔎 TRA CỨU NHANH'!$C$2,$B4490)))),1,0)</f>
        <v>0</v>
      </c>
      <c r="M4490" s="1" t="str">
        <f t="shared" si="140"/>
        <v/>
      </c>
      <c r="N4490" s="1">
        <f>N(N4489)+IF(AND('💰 BÁO GIÁ'!$C$27&lt;&gt;"",OR(ISNUMBER(SEARCH('💰 BÁO GIÁ'!$C$27,$A4490)),ISNUMBER(SEARCH('💰 BÁO GIÁ'!$C$27,$B4490)))),1,0)</f>
        <v>0</v>
      </c>
      <c r="O4490" s="1" t="str">
        <f t="shared" si="141"/>
        <v/>
      </c>
    </row>
    <row r="4491" customHeight="1" spans="1:15">
      <c r="A4491" s="1" t="str">
        <f>IF('📋 MIỂNG TNC'!A467="","",'📋 MIỂNG TNC'!A467)</f>
        <v>HH01094</v>
      </c>
      <c r="B4491" s="1" t="str">
        <f>IF('📋 MIỂNG TNC'!A467="","",'📋 MIỂNG TNC'!Q467)</f>
        <v>Bạc miểng 6CT Cos2 - IVECO</v>
      </c>
      <c r="C4491" s="1" t="str">
        <f>IF('📋 MIỂNG TNC'!A467="","","Miểng")</f>
        <v>Miểng</v>
      </c>
      <c r="D4491" s="1" t="str">
        <f>IF('📋 MIỂNG TNC'!A467="","",'📋 MIỂNG TNC'!H467)</f>
        <v>Bộ</v>
      </c>
      <c r="E4491" s="1">
        <f>IF('📋 MIỂNG TNC'!A467="","",'📋 MIỂNG TNC'!I467)</f>
        <v>0</v>
      </c>
      <c r="F4491" s="1">
        <f>IF('📋 MIỂNG TNC'!A467="","",'📋 MIỂNG TNC'!J467)</f>
        <v>0</v>
      </c>
      <c r="G4491" s="1">
        <f>IF('📋 MIỂNG TNC'!A467="","",'📋 MIỂNG TNC'!K467)</f>
        <v>0</v>
      </c>
      <c r="H4491" s="1">
        <f>IF('📋 MIỂNG TNC'!A467="","",'📋 MIỂNG TNC'!L467)</f>
        <v>0</v>
      </c>
      <c r="I4491" s="1">
        <f>IF('📋 MIỂNG TNC'!A467="","",'📋 MIỂNG TNC'!M467)</f>
        <v>0</v>
      </c>
      <c r="J4491" s="1" t="str">
        <f>IF('📋 MIỂNG TNC'!A467="","",'📋 MIỂNG TNC'!D467)</f>
        <v>114</v>
      </c>
      <c r="L4491" s="1">
        <f>N(L4490)+IF(AND('🔎 TRA CỨU NHANH'!$C$2&lt;&gt;"",OR(ISNUMBER(SEARCH('🔎 TRA CỨU NHANH'!$C$2,$A4491)),ISNUMBER(SEARCH('🔎 TRA CỨU NHANH'!$C$2,$B4491)))),1,0)</f>
        <v>0</v>
      </c>
      <c r="M4491" s="1" t="str">
        <f t="shared" si="140"/>
        <v/>
      </c>
      <c r="N4491" s="1">
        <f>N(N4490)+IF(AND('💰 BÁO GIÁ'!$C$27&lt;&gt;"",OR(ISNUMBER(SEARCH('💰 BÁO GIÁ'!$C$27,$A4491)),ISNUMBER(SEARCH('💰 BÁO GIÁ'!$C$27,$B4491)))),1,0)</f>
        <v>0</v>
      </c>
      <c r="O4491" s="1" t="str">
        <f t="shared" si="141"/>
        <v/>
      </c>
    </row>
    <row r="4492" customHeight="1" spans="1:15">
      <c r="A4492" s="1" t="str">
        <f>IF('📋 MIỂNG TNC'!A468="","",'📋 MIỂNG TNC'!A468)</f>
        <v>HH075706</v>
      </c>
      <c r="B4492" s="1" t="str">
        <f>IF('📋 MIỂNG TNC'!A468="","",'📋 MIỂNG TNC'!Q468)</f>
        <v>Miểng baze 6CT/S6D114/6D114/3945919 Cos2 - CS IVECO</v>
      </c>
      <c r="C4492" s="1" t="str">
        <f>IF('📋 MIỂNG TNC'!A468="","","Miểng")</f>
        <v>Miểng</v>
      </c>
      <c r="D4492" s="1" t="str">
        <f>IF('📋 MIỂNG TNC'!A468="","",'📋 MIỂNG TNC'!H468)</f>
        <v>Bộ</v>
      </c>
      <c r="E4492" s="1">
        <f>IF('📋 MIỂNG TNC'!A468="","",'📋 MIỂNG TNC'!I468)</f>
        <v>0</v>
      </c>
      <c r="F4492" s="1">
        <f>IF('📋 MIỂNG TNC'!A468="","",'📋 MIỂNG TNC'!J468)</f>
        <v>0</v>
      </c>
      <c r="G4492" s="1">
        <f>IF('📋 MIỂNG TNC'!A468="","",'📋 MIỂNG TNC'!K468)</f>
        <v>0</v>
      </c>
      <c r="H4492" s="1">
        <f>IF('📋 MIỂNG TNC'!A468="","",'📋 MIỂNG TNC'!L468)</f>
        <v>0</v>
      </c>
      <c r="I4492" s="1">
        <f>IF('📋 MIỂNG TNC'!A468="","",'📋 MIỂNG TNC'!M468)</f>
        <v>0</v>
      </c>
      <c r="J4492" s="1" t="str">
        <f>IF('📋 MIỂNG TNC'!A468="","",'📋 MIỂNG TNC'!D468)</f>
        <v>114</v>
      </c>
      <c r="L4492" s="1">
        <f>N(L4491)+IF(AND('🔎 TRA CỨU NHANH'!$C$2&lt;&gt;"",OR(ISNUMBER(SEARCH('🔎 TRA CỨU NHANH'!$C$2,$A4492)),ISNUMBER(SEARCH('🔎 TRA CỨU NHANH'!$C$2,$B4492)))),1,0)</f>
        <v>0</v>
      </c>
      <c r="M4492" s="1" t="str">
        <f t="shared" si="140"/>
        <v/>
      </c>
      <c r="N4492" s="1">
        <f>N(N4491)+IF(AND('💰 BÁO GIÁ'!$C$27&lt;&gt;"",OR(ISNUMBER(SEARCH('💰 BÁO GIÁ'!$C$27,$A4492)),ISNUMBER(SEARCH('💰 BÁO GIÁ'!$C$27,$B4492)))),1,0)</f>
        <v>0</v>
      </c>
      <c r="O4492" s="1" t="str">
        <f t="shared" si="141"/>
        <v/>
      </c>
    </row>
    <row r="4493" customHeight="1" spans="1:15">
      <c r="A4493" s="1" t="str">
        <f>IF('📋 MIỂNG TNC'!A469="","",'📋 MIỂNG TNC'!A469)</f>
        <v>HH075709</v>
      </c>
      <c r="B4493" s="1" t="str">
        <f>IF('📋 MIỂNG TNC'!A469="","",'📋 MIỂNG TNC'!Q469)</f>
        <v>Miểng dên 6CT/S6D114/6D114/3950663 Cos2 - CS IVECO</v>
      </c>
      <c r="C4493" s="1" t="str">
        <f>IF('📋 MIỂNG TNC'!A469="","","Miểng")</f>
        <v>Miểng</v>
      </c>
      <c r="D4493" s="1" t="str">
        <f>IF('📋 MIỂNG TNC'!A469="","",'📋 MIỂNG TNC'!H469)</f>
        <v>Bộ</v>
      </c>
      <c r="E4493" s="1">
        <f>IF('📋 MIỂNG TNC'!A469="","",'📋 MIỂNG TNC'!I469)</f>
        <v>0</v>
      </c>
      <c r="F4493" s="1">
        <f>IF('📋 MIỂNG TNC'!A469="","",'📋 MIỂNG TNC'!J469)</f>
        <v>0</v>
      </c>
      <c r="G4493" s="1">
        <f>IF('📋 MIỂNG TNC'!A469="","",'📋 MIỂNG TNC'!K469)</f>
        <v>0</v>
      </c>
      <c r="H4493" s="1">
        <f>IF('📋 MIỂNG TNC'!A469="","",'📋 MIỂNG TNC'!L469)</f>
        <v>0</v>
      </c>
      <c r="I4493" s="1">
        <f>IF('📋 MIỂNG TNC'!A469="","",'📋 MIỂNG TNC'!M469)</f>
        <v>0</v>
      </c>
      <c r="J4493" s="1" t="str">
        <f>IF('📋 MIỂNG TNC'!A469="","",'📋 MIỂNG TNC'!D469)</f>
        <v>114</v>
      </c>
      <c r="L4493" s="1">
        <f>N(L4492)+IF(AND('🔎 TRA CỨU NHANH'!$C$2&lt;&gt;"",OR(ISNUMBER(SEARCH('🔎 TRA CỨU NHANH'!$C$2,$A4493)),ISNUMBER(SEARCH('🔎 TRA CỨU NHANH'!$C$2,$B4493)))),1,0)</f>
        <v>0</v>
      </c>
      <c r="M4493" s="1" t="str">
        <f t="shared" si="140"/>
        <v/>
      </c>
      <c r="N4493" s="1">
        <f>N(N4492)+IF(AND('💰 BÁO GIÁ'!$C$27&lt;&gt;"",OR(ISNUMBER(SEARCH('💰 BÁO GIÁ'!$C$27,$A4493)),ISNUMBER(SEARCH('💰 BÁO GIÁ'!$C$27,$B4493)))),1,0)</f>
        <v>0</v>
      </c>
      <c r="O4493" s="1" t="str">
        <f t="shared" si="141"/>
        <v/>
      </c>
    </row>
    <row r="4494" customHeight="1" spans="1:15">
      <c r="A4494" s="1" t="str">
        <f>IF('📋 MIỂNG TNC'!A470="","",'📋 MIỂNG TNC'!A470)</f>
        <v>HH072632</v>
      </c>
      <c r="B4494" s="1" t="str">
        <f>IF('📋 MIỂNG TNC'!A470="","",'📋 MIỂNG TNC'!Q470)</f>
        <v>Bạc miểng Cummins M11 (3801150, 3016760) - cos0 - EP</v>
      </c>
      <c r="C4494" s="1" t="str">
        <f>IF('📋 MIỂNG TNC'!A470="","","Miểng")</f>
        <v>Miểng</v>
      </c>
      <c r="D4494" s="1" t="str">
        <f>IF('📋 MIỂNG TNC'!A470="","",'📋 MIỂNG TNC'!H470)</f>
        <v>Bộ</v>
      </c>
      <c r="E4494" s="1">
        <f>IF('📋 MIỂNG TNC'!A470="","",'📋 MIỂNG TNC'!I470)</f>
        <v>0</v>
      </c>
      <c r="F4494" s="1">
        <f>IF('📋 MIỂNG TNC'!A470="","",'📋 MIỂNG TNC'!J470)</f>
        <v>0</v>
      </c>
      <c r="G4494" s="1">
        <f>IF('📋 MIỂNG TNC'!A470="","",'📋 MIỂNG TNC'!K470)</f>
        <v>0</v>
      </c>
      <c r="H4494" s="1">
        <f>IF('📋 MIỂNG TNC'!A470="","",'📋 MIỂNG TNC'!L470)</f>
        <v>0</v>
      </c>
      <c r="I4494" s="1">
        <f>IF('📋 MIỂNG TNC'!A470="","",'📋 MIỂNG TNC'!M470)</f>
        <v>0</v>
      </c>
      <c r="J4494" s="1" t="str">
        <f>IF('📋 MIỂNG TNC'!A470="","",'📋 MIỂNG TNC'!D470)</f>
        <v>125</v>
      </c>
      <c r="L4494" s="1">
        <f>N(L4493)+IF(AND('🔎 TRA CỨU NHANH'!$C$2&lt;&gt;"",OR(ISNUMBER(SEARCH('🔎 TRA CỨU NHANH'!$C$2,$A4494)),ISNUMBER(SEARCH('🔎 TRA CỨU NHANH'!$C$2,$B4494)))),1,0)</f>
        <v>0</v>
      </c>
      <c r="M4494" s="1" t="str">
        <f t="shared" si="140"/>
        <v/>
      </c>
      <c r="N4494" s="1">
        <f>N(N4493)+IF(AND('💰 BÁO GIÁ'!$C$27&lt;&gt;"",OR(ISNUMBER(SEARCH('💰 BÁO GIÁ'!$C$27,$A4494)),ISNUMBER(SEARCH('💰 BÁO GIÁ'!$C$27,$B4494)))),1,0)</f>
        <v>0</v>
      </c>
      <c r="O4494" s="1" t="str">
        <f t="shared" si="141"/>
        <v/>
      </c>
    </row>
    <row r="4495" customHeight="1" spans="1:15">
      <c r="A4495" s="1" t="str">
        <f>IF('📋 MIỂNG TNC'!A471="","",'📋 MIỂNG TNC'!A471)</f>
        <v>HH080862</v>
      </c>
      <c r="B4495" s="1" t="str">
        <f>IF('📋 MIỂNG TNC'!A471="","",'📋 MIỂNG TNC'!Q471)</f>
        <v>Bạc miểng M11 cos0 - CCEC</v>
      </c>
      <c r="C4495" s="1" t="str">
        <f>IF('📋 MIỂNG TNC'!A471="","","Miểng")</f>
        <v>Miểng</v>
      </c>
      <c r="D4495" s="1" t="str">
        <f>IF('📋 MIỂNG TNC'!A471="","",'📋 MIỂNG TNC'!H471)</f>
        <v>Bộ</v>
      </c>
      <c r="E4495" s="1">
        <f>IF('📋 MIỂNG TNC'!A471="","",'📋 MIỂNG TNC'!I471)</f>
        <v>0</v>
      </c>
      <c r="F4495" s="1">
        <f>IF('📋 MIỂNG TNC'!A471="","",'📋 MIỂNG TNC'!J471)</f>
        <v>0</v>
      </c>
      <c r="G4495" s="1">
        <f>IF('📋 MIỂNG TNC'!A471="","",'📋 MIỂNG TNC'!K471)</f>
        <v>0</v>
      </c>
      <c r="H4495" s="1">
        <f>IF('📋 MIỂNG TNC'!A471="","",'📋 MIỂNG TNC'!L471)</f>
        <v>0</v>
      </c>
      <c r="I4495" s="1">
        <f>IF('📋 MIỂNG TNC'!A471="","",'📋 MIỂNG TNC'!M471)</f>
        <v>0</v>
      </c>
      <c r="J4495" s="1" t="str">
        <f>IF('📋 MIỂNG TNC'!A471="","",'📋 MIỂNG TNC'!D471)</f>
        <v>125</v>
      </c>
      <c r="L4495" s="1">
        <f>N(L4494)+IF(AND('🔎 TRA CỨU NHANH'!$C$2&lt;&gt;"",OR(ISNUMBER(SEARCH('🔎 TRA CỨU NHANH'!$C$2,$A4495)),ISNUMBER(SEARCH('🔎 TRA CỨU NHANH'!$C$2,$B4495)))),1,0)</f>
        <v>0</v>
      </c>
      <c r="M4495" s="1" t="str">
        <f t="shared" si="140"/>
        <v/>
      </c>
      <c r="N4495" s="1">
        <f>N(N4494)+IF(AND('💰 BÁO GIÁ'!$C$27&lt;&gt;"",OR(ISNUMBER(SEARCH('💰 BÁO GIÁ'!$C$27,$A4495)),ISNUMBER(SEARCH('💰 BÁO GIÁ'!$C$27,$B4495)))),1,0)</f>
        <v>0</v>
      </c>
      <c r="O4495" s="1" t="str">
        <f t="shared" si="141"/>
        <v/>
      </c>
    </row>
    <row r="4496" customHeight="1" spans="1:15">
      <c r="A4496" s="1" t="str">
        <f>IF('📋 MIỂNG TNC'!A472="","",'📋 MIỂNG TNC'!A472)</f>
        <v>HH083246</v>
      </c>
      <c r="B4496" s="1" t="str">
        <f>IF('📋 MIỂNG TNC'!A472="","",'📋 MIỂNG TNC'!Q472)</f>
        <v>Bạc miểng Cummins M11 (3801151, 3016761) - cos1 (010) - EP</v>
      </c>
      <c r="C4496" s="1" t="str">
        <f>IF('📋 MIỂNG TNC'!A472="","","Miểng")</f>
        <v>Miểng</v>
      </c>
      <c r="D4496" s="1" t="str">
        <f>IF('📋 MIỂNG TNC'!A472="","",'📋 MIỂNG TNC'!H472)</f>
        <v>Bộ</v>
      </c>
      <c r="E4496" s="1">
        <f>IF('📋 MIỂNG TNC'!A472="","",'📋 MIỂNG TNC'!I472)</f>
        <v>0</v>
      </c>
      <c r="F4496" s="1">
        <f>IF('📋 MIỂNG TNC'!A472="","",'📋 MIỂNG TNC'!J472)</f>
        <v>0</v>
      </c>
      <c r="G4496" s="1">
        <f>IF('📋 MIỂNG TNC'!A472="","",'📋 MIỂNG TNC'!K472)</f>
        <v>0</v>
      </c>
      <c r="H4496" s="1">
        <f>IF('📋 MIỂNG TNC'!A472="","",'📋 MIỂNG TNC'!L472)</f>
        <v>0</v>
      </c>
      <c r="I4496" s="1">
        <f>IF('📋 MIỂNG TNC'!A472="","",'📋 MIỂNG TNC'!M472)</f>
        <v>0</v>
      </c>
      <c r="J4496" s="1" t="str">
        <f>IF('📋 MIỂNG TNC'!A472="","",'📋 MIỂNG TNC'!D472)</f>
        <v>125</v>
      </c>
      <c r="L4496" s="1">
        <f>N(L4495)+IF(AND('🔎 TRA CỨU NHANH'!$C$2&lt;&gt;"",OR(ISNUMBER(SEARCH('🔎 TRA CỨU NHANH'!$C$2,$A4496)),ISNUMBER(SEARCH('🔎 TRA CỨU NHANH'!$C$2,$B4496)))),1,0)</f>
        <v>0</v>
      </c>
      <c r="M4496" s="1" t="str">
        <f t="shared" si="140"/>
        <v/>
      </c>
      <c r="N4496" s="1">
        <f>N(N4495)+IF(AND('💰 BÁO GIÁ'!$C$27&lt;&gt;"",OR(ISNUMBER(SEARCH('💰 BÁO GIÁ'!$C$27,$A4496)),ISNUMBER(SEARCH('💰 BÁO GIÁ'!$C$27,$B4496)))),1,0)</f>
        <v>0</v>
      </c>
      <c r="O4496" s="1" t="str">
        <f t="shared" si="141"/>
        <v/>
      </c>
    </row>
    <row r="4497" customHeight="1" spans="1:15">
      <c r="A4497" s="1" t="str">
        <f>IF('📋 MIỂNG TNC'!A473="","",'📋 MIỂNG TNC'!A473)</f>
        <v>HH081699</v>
      </c>
      <c r="B4497" s="1" t="str">
        <f>IF('📋 MIỂNG TNC'!A473="","",'📋 MIỂNG TNC'!Q473)</f>
        <v>Miểng dên NH220 CCEC-Cos0</v>
      </c>
      <c r="C4497" s="1" t="str">
        <f>IF('📋 MIỂNG TNC'!A473="","","Miểng")</f>
        <v>Miểng</v>
      </c>
      <c r="D4497" s="1" t="str">
        <f>IF('📋 MIỂNG TNC'!A473="","",'📋 MIỂNG TNC'!H473)</f>
        <v>Bộ</v>
      </c>
      <c r="E4497" s="1">
        <f>IF('📋 MIỂNG TNC'!A473="","",'📋 MIỂNG TNC'!I473)</f>
        <v>0</v>
      </c>
      <c r="F4497" s="1">
        <f>IF('📋 MIỂNG TNC'!A473="","",'📋 MIỂNG TNC'!J473)</f>
        <v>0</v>
      </c>
      <c r="G4497" s="1">
        <f>IF('📋 MIỂNG TNC'!A473="","",'📋 MIỂNG TNC'!K473)</f>
        <v>0</v>
      </c>
      <c r="H4497" s="1">
        <f>IF('📋 MIỂNG TNC'!A473="","",'📋 MIỂNG TNC'!L473)</f>
        <v>0</v>
      </c>
      <c r="I4497" s="1">
        <f>IF('📋 MIỂNG TNC'!A473="","",'📋 MIỂNG TNC'!M473)</f>
        <v>0</v>
      </c>
      <c r="J4497" s="1" t="str">
        <f>IF('📋 MIỂNG TNC'!A473="","",'📋 MIỂNG TNC'!D473)</f>
        <v>130</v>
      </c>
      <c r="L4497" s="1">
        <f>N(L4496)+IF(AND('🔎 TRA CỨU NHANH'!$C$2&lt;&gt;"",OR(ISNUMBER(SEARCH('🔎 TRA CỨU NHANH'!$C$2,$A4497)),ISNUMBER(SEARCH('🔎 TRA CỨU NHANH'!$C$2,$B4497)))),1,0)</f>
        <v>0</v>
      </c>
      <c r="M4497" s="1" t="str">
        <f t="shared" si="140"/>
        <v/>
      </c>
      <c r="N4497" s="1">
        <f>N(N4496)+IF(AND('💰 BÁO GIÁ'!$C$27&lt;&gt;"",OR(ISNUMBER(SEARCH('💰 BÁO GIÁ'!$C$27,$A4497)),ISNUMBER(SEARCH('💰 BÁO GIÁ'!$C$27,$B4497)))),1,0)</f>
        <v>0</v>
      </c>
      <c r="O4497" s="1" t="str">
        <f t="shared" si="141"/>
        <v/>
      </c>
    </row>
    <row r="4498" customHeight="1" spans="1:15">
      <c r="A4498" s="1" t="str">
        <f>IF('📋 MIỂNG TNC'!A474="","",'📋 MIỂNG TNC'!A474)</f>
        <v>HH00614</v>
      </c>
      <c r="B4498" s="1" t="str">
        <f>IF('📋 MIỂNG TNC'!A474="","",'📋 MIỂNG TNC'!Q474)</f>
        <v>Bạc miểng NH220/6D130 Cos0 - TAIHO</v>
      </c>
      <c r="C4498" s="1" t="str">
        <f>IF('📋 MIỂNG TNC'!A474="","","Miểng")</f>
        <v>Miểng</v>
      </c>
      <c r="D4498" s="1" t="str">
        <f>IF('📋 MIỂNG TNC'!A474="","",'📋 MIỂNG TNC'!H474)</f>
        <v>Bộ</v>
      </c>
      <c r="E4498" s="1">
        <f>IF('📋 MIỂNG TNC'!A474="","",'📋 MIỂNG TNC'!I474)</f>
        <v>0</v>
      </c>
      <c r="F4498" s="1">
        <f>IF('📋 MIỂNG TNC'!A474="","",'📋 MIỂNG TNC'!J474)</f>
        <v>0</v>
      </c>
      <c r="G4498" s="1">
        <f>IF('📋 MIỂNG TNC'!A474="","",'📋 MIỂNG TNC'!K474)</f>
        <v>0</v>
      </c>
      <c r="H4498" s="1">
        <f>IF('📋 MIỂNG TNC'!A474="","",'📋 MIỂNG TNC'!L474)</f>
        <v>0</v>
      </c>
      <c r="I4498" s="1">
        <f>IF('📋 MIỂNG TNC'!A474="","",'📋 MIỂNG TNC'!M474)</f>
        <v>0</v>
      </c>
      <c r="J4498" s="1" t="str">
        <f>IF('📋 MIỂNG TNC'!A474="","",'📋 MIỂNG TNC'!D474)</f>
        <v>130</v>
      </c>
      <c r="L4498" s="1">
        <f>N(L4497)+IF(AND('🔎 TRA CỨU NHANH'!$C$2&lt;&gt;"",OR(ISNUMBER(SEARCH('🔎 TRA CỨU NHANH'!$C$2,$A4498)),ISNUMBER(SEARCH('🔎 TRA CỨU NHANH'!$C$2,$B4498)))),1,0)</f>
        <v>0</v>
      </c>
      <c r="M4498" s="1" t="str">
        <f t="shared" si="140"/>
        <v/>
      </c>
      <c r="N4498" s="1">
        <f>N(N4497)+IF(AND('💰 BÁO GIÁ'!$C$27&lt;&gt;"",OR(ISNUMBER(SEARCH('💰 BÁO GIÁ'!$C$27,$A4498)),ISNUMBER(SEARCH('💰 BÁO GIÁ'!$C$27,$B4498)))),1,0)</f>
        <v>0</v>
      </c>
      <c r="O4498" s="1" t="str">
        <f t="shared" si="141"/>
        <v/>
      </c>
    </row>
    <row r="4499" customHeight="1" spans="1:15">
      <c r="A4499" s="1" t="str">
        <f>IF('📋 MIỂNG TNC'!A475="","",'📋 MIỂNG TNC'!A475)</f>
        <v>HH080248</v>
      </c>
      <c r="B4499" s="1" t="str">
        <f>IF('📋 MIỂNG TNC'!A475="","",'📋 MIỂNG TNC'!Q475)</f>
        <v>Bạc miểng Cummins NH220/6D130/ 3801260, 203670 STD, Cos0 - EP</v>
      </c>
      <c r="C4499" s="1" t="str">
        <f>IF('📋 MIỂNG TNC'!A475="","","Miểng")</f>
        <v>Miểng</v>
      </c>
      <c r="D4499" s="1" t="str">
        <f>IF('📋 MIỂNG TNC'!A475="","",'📋 MIỂNG TNC'!H475)</f>
        <v>Bộ</v>
      </c>
      <c r="E4499" s="1">
        <f>IF('📋 MIỂNG TNC'!A475="","",'📋 MIỂNG TNC'!I475)</f>
        <v>0</v>
      </c>
      <c r="F4499" s="1">
        <f>IF('📋 MIỂNG TNC'!A475="","",'📋 MIỂNG TNC'!J475)</f>
        <v>0</v>
      </c>
      <c r="G4499" s="1">
        <f>IF('📋 MIỂNG TNC'!A475="","",'📋 MIỂNG TNC'!K475)</f>
        <v>0</v>
      </c>
      <c r="H4499" s="1">
        <f>IF('📋 MIỂNG TNC'!A475="","",'📋 MIỂNG TNC'!L475)</f>
        <v>0</v>
      </c>
      <c r="I4499" s="1">
        <f>IF('📋 MIỂNG TNC'!A475="","",'📋 MIỂNG TNC'!M475)</f>
        <v>0</v>
      </c>
      <c r="J4499" s="1" t="str">
        <f>IF('📋 MIỂNG TNC'!A475="","",'📋 MIỂNG TNC'!D475)</f>
        <v>130</v>
      </c>
      <c r="L4499" s="1">
        <f>N(L4498)+IF(AND('🔎 TRA CỨU NHANH'!$C$2&lt;&gt;"",OR(ISNUMBER(SEARCH('🔎 TRA CỨU NHANH'!$C$2,$A4499)),ISNUMBER(SEARCH('🔎 TRA CỨU NHANH'!$C$2,$B4499)))),1,0)</f>
        <v>0</v>
      </c>
      <c r="M4499" s="1" t="str">
        <f t="shared" si="140"/>
        <v/>
      </c>
      <c r="N4499" s="1">
        <f>N(N4498)+IF(AND('💰 BÁO GIÁ'!$C$27&lt;&gt;"",OR(ISNUMBER(SEARCH('💰 BÁO GIÁ'!$C$27,$A4499)),ISNUMBER(SEARCH('💰 BÁO GIÁ'!$C$27,$B4499)))),1,0)</f>
        <v>0</v>
      </c>
      <c r="O4499" s="1" t="str">
        <f t="shared" si="141"/>
        <v/>
      </c>
    </row>
    <row r="4500" customHeight="1" spans="1:15">
      <c r="A4500" s="1" t="str">
        <f>IF('📋 MIỂNG TNC'!A476="","",'📋 MIỂNG TNC'!A476)</f>
        <v>HH00615</v>
      </c>
      <c r="B4500" s="1" t="str">
        <f>IF('📋 MIỂNG TNC'!A476="","",'📋 MIỂNG TNC'!Q476)</f>
        <v>Bạc miểng Cummins NH220/6D130/ 3801261, 203671 0.25, Cos1 - EP</v>
      </c>
      <c r="C4500" s="1" t="str">
        <f>IF('📋 MIỂNG TNC'!A476="","","Miểng")</f>
        <v>Miểng</v>
      </c>
      <c r="D4500" s="1" t="str">
        <f>IF('📋 MIỂNG TNC'!A476="","",'📋 MIỂNG TNC'!H476)</f>
        <v>Bộ</v>
      </c>
      <c r="E4500" s="1">
        <f>IF('📋 MIỂNG TNC'!A476="","",'📋 MIỂNG TNC'!I476)</f>
        <v>0</v>
      </c>
      <c r="F4500" s="1">
        <f>IF('📋 MIỂNG TNC'!A476="","",'📋 MIỂNG TNC'!J476)</f>
        <v>0</v>
      </c>
      <c r="G4500" s="1">
        <f>IF('📋 MIỂNG TNC'!A476="","",'📋 MIỂNG TNC'!K476)</f>
        <v>0</v>
      </c>
      <c r="H4500" s="1">
        <f>IF('📋 MIỂNG TNC'!A476="","",'📋 MIỂNG TNC'!L476)</f>
        <v>0</v>
      </c>
      <c r="I4500" s="1">
        <f>IF('📋 MIỂNG TNC'!A476="","",'📋 MIỂNG TNC'!M476)</f>
        <v>0</v>
      </c>
      <c r="J4500" s="1" t="str">
        <f>IF('📋 MIỂNG TNC'!A476="","",'📋 MIỂNG TNC'!D476)</f>
        <v>130</v>
      </c>
      <c r="L4500" s="1">
        <f>N(L4499)+IF(AND('🔎 TRA CỨU NHANH'!$C$2&lt;&gt;"",OR(ISNUMBER(SEARCH('🔎 TRA CỨU NHANH'!$C$2,$A4500)),ISNUMBER(SEARCH('🔎 TRA CỨU NHANH'!$C$2,$B4500)))),1,0)</f>
        <v>0</v>
      </c>
      <c r="M4500" s="1" t="str">
        <f t="shared" si="140"/>
        <v/>
      </c>
      <c r="N4500" s="1">
        <f>N(N4499)+IF(AND('💰 BÁO GIÁ'!$C$27&lt;&gt;"",OR(ISNUMBER(SEARCH('💰 BÁO GIÁ'!$C$27,$A4500)),ISNUMBER(SEARCH('💰 BÁO GIÁ'!$C$27,$B4500)))),1,0)</f>
        <v>0</v>
      </c>
      <c r="O4500" s="1" t="str">
        <f t="shared" si="141"/>
        <v/>
      </c>
    </row>
    <row r="4501" customHeight="1" spans="1:15">
      <c r="A4501" s="1" t="str">
        <f>IF('📋 MIỂNG TNC'!A477="","",'📋 MIỂNG TNC'!A477)</f>
        <v>HH00616</v>
      </c>
      <c r="B4501" s="1" t="str">
        <f>IF('📋 MIỂNG TNC'!A477="","",'📋 MIỂNG TNC'!Q477)</f>
        <v>Bạc miểng Cummins NH220/6D130/ 3801262, 203672 0.50, Cos2 - EP</v>
      </c>
      <c r="C4501" s="1" t="str">
        <f>IF('📋 MIỂNG TNC'!A477="","","Miểng")</f>
        <v>Miểng</v>
      </c>
      <c r="D4501" s="1" t="str">
        <f>IF('📋 MIỂNG TNC'!A477="","",'📋 MIỂNG TNC'!H477)</f>
        <v>Bộ</v>
      </c>
      <c r="E4501" s="1">
        <f>IF('📋 MIỂNG TNC'!A477="","",'📋 MIỂNG TNC'!I477)</f>
        <v>0</v>
      </c>
      <c r="F4501" s="1">
        <f>IF('📋 MIỂNG TNC'!A477="","",'📋 MIỂNG TNC'!J477)</f>
        <v>0</v>
      </c>
      <c r="G4501" s="1">
        <f>IF('📋 MIỂNG TNC'!A477="","",'📋 MIỂNG TNC'!K477)</f>
        <v>0</v>
      </c>
      <c r="H4501" s="1">
        <f>IF('📋 MIỂNG TNC'!A477="","",'📋 MIỂNG TNC'!L477)</f>
        <v>0</v>
      </c>
      <c r="I4501" s="1">
        <f>IF('📋 MIỂNG TNC'!A477="","",'📋 MIỂNG TNC'!M477)</f>
        <v>0</v>
      </c>
      <c r="J4501" s="1" t="str">
        <f>IF('📋 MIỂNG TNC'!A477="","",'📋 MIỂNG TNC'!D477)</f>
        <v>130</v>
      </c>
      <c r="L4501" s="1">
        <f>N(L4500)+IF(AND('🔎 TRA CỨU NHANH'!$C$2&lt;&gt;"",OR(ISNUMBER(SEARCH('🔎 TRA CỨU NHANH'!$C$2,$A4501)),ISNUMBER(SEARCH('🔎 TRA CỨU NHANH'!$C$2,$B4501)))),1,0)</f>
        <v>0</v>
      </c>
      <c r="M4501" s="1" t="str">
        <f t="shared" si="140"/>
        <v/>
      </c>
      <c r="N4501" s="1">
        <f>N(N4500)+IF(AND('💰 BÁO GIÁ'!$C$27&lt;&gt;"",OR(ISNUMBER(SEARCH('💰 BÁO GIÁ'!$C$27,$A4501)),ISNUMBER(SEARCH('💰 BÁO GIÁ'!$C$27,$B4501)))),1,0)</f>
        <v>0</v>
      </c>
      <c r="O4501" s="1" t="str">
        <f t="shared" si="141"/>
        <v/>
      </c>
    </row>
    <row r="4502" customHeight="1" spans="1:15">
      <c r="A4502" s="1" t="str">
        <f>IF('📋 MIỂNG TNC'!A478="","",'📋 MIỂNG TNC'!A478)</f>
        <v>HH00617</v>
      </c>
      <c r="B4502" s="1" t="str">
        <f>IF('📋 MIỂNG TNC'!A478="","",'📋 MIỂNG TNC'!Q478)</f>
        <v>Bạc miểng NT855 Cos0 - TAIHO</v>
      </c>
      <c r="C4502" s="1" t="str">
        <f>IF('📋 MIỂNG TNC'!A478="","","Miểng")</f>
        <v>Miểng</v>
      </c>
      <c r="D4502" s="1" t="str">
        <f>IF('📋 MIỂNG TNC'!A478="","",'📋 MIỂNG TNC'!H478)</f>
        <v>Bộ</v>
      </c>
      <c r="E4502" s="1">
        <f>IF('📋 MIỂNG TNC'!A478="","",'📋 MIỂNG TNC'!I478)</f>
        <v>0</v>
      </c>
      <c r="F4502" s="1">
        <f>IF('📋 MIỂNG TNC'!A478="","",'📋 MIỂNG TNC'!J478)</f>
        <v>0</v>
      </c>
      <c r="G4502" s="1">
        <f>IF('📋 MIỂNG TNC'!A478="","",'📋 MIỂNG TNC'!K478)</f>
        <v>0</v>
      </c>
      <c r="H4502" s="1">
        <f>IF('📋 MIỂNG TNC'!A478="","",'📋 MIỂNG TNC'!L478)</f>
        <v>0</v>
      </c>
      <c r="I4502" s="1">
        <f>IF('📋 MIỂNG TNC'!A478="","",'📋 MIỂNG TNC'!M478)</f>
        <v>0</v>
      </c>
      <c r="J4502" s="1" t="str">
        <f>IF('📋 MIỂNG TNC'!A478="","",'📋 MIỂNG TNC'!D478)</f>
        <v>139.7</v>
      </c>
      <c r="L4502" s="1">
        <f>N(L4501)+IF(AND('🔎 TRA CỨU NHANH'!$C$2&lt;&gt;"",OR(ISNUMBER(SEARCH('🔎 TRA CỨU NHANH'!$C$2,$A4502)),ISNUMBER(SEARCH('🔎 TRA CỨU NHANH'!$C$2,$B4502)))),1,0)</f>
        <v>0</v>
      </c>
      <c r="M4502" s="1" t="str">
        <f t="shared" si="140"/>
        <v/>
      </c>
      <c r="N4502" s="1">
        <f>N(N4501)+IF(AND('💰 BÁO GIÁ'!$C$27&lt;&gt;"",OR(ISNUMBER(SEARCH('💰 BÁO GIÁ'!$C$27,$A4502)),ISNUMBER(SEARCH('💰 BÁO GIÁ'!$C$27,$B4502)))),1,0)</f>
        <v>0</v>
      </c>
      <c r="O4502" s="1" t="str">
        <f t="shared" si="141"/>
        <v/>
      </c>
    </row>
    <row r="4503" customHeight="1" spans="1:15">
      <c r="A4503" s="1" t="str">
        <f>IF('📋 MIỂNG TNC'!A479="","",'📋 MIỂNG TNC'!A479)</f>
        <v>HH080278</v>
      </c>
      <c r="B4503" s="1" t="str">
        <f>IF('📋 MIỂNG TNC'!A479="","",'📋 MIỂNG TNC'!Q479)</f>
        <v>Miểng baze NT855/N14/NH220 Cos0 - CCEC</v>
      </c>
      <c r="C4503" s="1" t="str">
        <f>IF('📋 MIỂNG TNC'!A479="","","Miểng")</f>
        <v>Miểng</v>
      </c>
      <c r="D4503" s="1" t="str">
        <f>IF('📋 MIỂNG TNC'!A479="","",'📋 MIỂNG TNC'!H479)</f>
        <v>Bộ</v>
      </c>
      <c r="E4503" s="1">
        <f>IF('📋 MIỂNG TNC'!A479="","",'📋 MIỂNG TNC'!I479)</f>
        <v>0</v>
      </c>
      <c r="F4503" s="1">
        <f>IF('📋 MIỂNG TNC'!A479="","",'📋 MIỂNG TNC'!J479)</f>
        <v>0</v>
      </c>
      <c r="G4503" s="1">
        <f>IF('📋 MIỂNG TNC'!A479="","",'📋 MIỂNG TNC'!K479)</f>
        <v>0</v>
      </c>
      <c r="H4503" s="1">
        <f>IF('📋 MIỂNG TNC'!A479="","",'📋 MIỂNG TNC'!L479)</f>
        <v>0</v>
      </c>
      <c r="I4503" s="1">
        <f>IF('📋 MIỂNG TNC'!A479="","",'📋 MIỂNG TNC'!M479)</f>
        <v>0</v>
      </c>
      <c r="J4503" s="1" t="str">
        <f>IF('📋 MIỂNG TNC'!A479="","",'📋 MIỂNG TNC'!D479)</f>
        <v>139.7</v>
      </c>
      <c r="L4503" s="1">
        <f>N(L4502)+IF(AND('🔎 TRA CỨU NHANH'!$C$2&lt;&gt;"",OR(ISNUMBER(SEARCH('🔎 TRA CỨU NHANH'!$C$2,$A4503)),ISNUMBER(SEARCH('🔎 TRA CỨU NHANH'!$C$2,$B4503)))),1,0)</f>
        <v>0</v>
      </c>
      <c r="M4503" s="1" t="str">
        <f t="shared" si="140"/>
        <v/>
      </c>
      <c r="N4503" s="1">
        <f>N(N4502)+IF(AND('💰 BÁO GIÁ'!$C$27&lt;&gt;"",OR(ISNUMBER(SEARCH('💰 BÁO GIÁ'!$C$27,$A4503)),ISNUMBER(SEARCH('💰 BÁO GIÁ'!$C$27,$B4503)))),1,0)</f>
        <v>0</v>
      </c>
      <c r="O4503" s="1" t="str">
        <f t="shared" si="141"/>
        <v/>
      </c>
    </row>
    <row r="4504" customHeight="1" spans="1:15">
      <c r="A4504" s="1" t="str">
        <f>IF('📋 MIỂNG TNC'!A480="","",'📋 MIỂNG TNC'!A480)</f>
        <v>HH00618</v>
      </c>
      <c r="B4504" s="1" t="str">
        <f>IF('📋 MIỂNG TNC'!A480="","",'📋 MIỂNG TNC'!Q480)</f>
        <v>Bạc miểng NT855 Cos1 - TAIHO</v>
      </c>
      <c r="C4504" s="1" t="str">
        <f>IF('📋 MIỂNG TNC'!A480="","","Miểng")</f>
        <v>Miểng</v>
      </c>
      <c r="D4504" s="1" t="str">
        <f>IF('📋 MIỂNG TNC'!A480="","",'📋 MIỂNG TNC'!H480)</f>
        <v>Bộ</v>
      </c>
      <c r="E4504" s="1">
        <f>IF('📋 MIỂNG TNC'!A480="","",'📋 MIỂNG TNC'!I480)</f>
        <v>0</v>
      </c>
      <c r="F4504" s="1">
        <f>IF('📋 MIỂNG TNC'!A480="","",'📋 MIỂNG TNC'!J480)</f>
        <v>0</v>
      </c>
      <c r="G4504" s="1">
        <f>IF('📋 MIỂNG TNC'!A480="","",'📋 MIỂNG TNC'!K480)</f>
        <v>0</v>
      </c>
      <c r="H4504" s="1">
        <f>IF('📋 MIỂNG TNC'!A480="","",'📋 MIỂNG TNC'!L480)</f>
        <v>0</v>
      </c>
      <c r="I4504" s="1">
        <f>IF('📋 MIỂNG TNC'!A480="","",'📋 MIỂNG TNC'!M480)</f>
        <v>0</v>
      </c>
      <c r="J4504" s="1" t="str">
        <f>IF('📋 MIỂNG TNC'!A480="","",'📋 MIỂNG TNC'!D480)</f>
        <v>139.7</v>
      </c>
      <c r="L4504" s="1">
        <f>N(L4503)+IF(AND('🔎 TRA CỨU NHANH'!$C$2&lt;&gt;"",OR(ISNUMBER(SEARCH('🔎 TRA CỨU NHANH'!$C$2,$A4504)),ISNUMBER(SEARCH('🔎 TRA CỨU NHANH'!$C$2,$B4504)))),1,0)</f>
        <v>0</v>
      </c>
      <c r="M4504" s="1" t="str">
        <f t="shared" si="140"/>
        <v/>
      </c>
      <c r="N4504" s="1">
        <f>N(N4503)+IF(AND('💰 BÁO GIÁ'!$C$27&lt;&gt;"",OR(ISNUMBER(SEARCH('💰 BÁO GIÁ'!$C$27,$A4504)),ISNUMBER(SEARCH('💰 BÁO GIÁ'!$C$27,$B4504)))),1,0)</f>
        <v>0</v>
      </c>
      <c r="O4504" s="1" t="str">
        <f t="shared" si="141"/>
        <v/>
      </c>
    </row>
    <row r="4505" customHeight="1" spans="1:15">
      <c r="A4505" s="1" t="str">
        <f>IF('📋 MIỂNG TNC'!A481="","",'📋 MIỂNG TNC'!A481)</f>
        <v>HH083662</v>
      </c>
      <c r="B4505" s="1" t="str">
        <f>IF('📋 MIỂNG TNC'!A481="","",'📋 MIỂNG TNC'!Q481)</f>
        <v>Miểng dên NT855 ( Lỗ xéo) Cos1-CCEC</v>
      </c>
      <c r="C4505" s="1" t="str">
        <f>IF('📋 MIỂNG TNC'!A481="","","Miểng")</f>
        <v>Miểng</v>
      </c>
      <c r="D4505" s="1" t="str">
        <f>IF('📋 MIỂNG TNC'!A481="","",'📋 MIỂNG TNC'!H481)</f>
        <v>Bộ</v>
      </c>
      <c r="E4505" s="1">
        <f>IF('📋 MIỂNG TNC'!A481="","",'📋 MIỂNG TNC'!I481)</f>
        <v>0</v>
      </c>
      <c r="F4505" s="1">
        <f>IF('📋 MIỂNG TNC'!A481="","",'📋 MIỂNG TNC'!J481)</f>
        <v>0</v>
      </c>
      <c r="G4505" s="1">
        <f>IF('📋 MIỂNG TNC'!A481="","",'📋 MIỂNG TNC'!K481)</f>
        <v>0</v>
      </c>
      <c r="H4505" s="1">
        <f>IF('📋 MIỂNG TNC'!A481="","",'📋 MIỂNG TNC'!L481)</f>
        <v>0</v>
      </c>
      <c r="I4505" s="1">
        <f>IF('📋 MIỂNG TNC'!A481="","",'📋 MIỂNG TNC'!M481)</f>
        <v>0</v>
      </c>
      <c r="J4505" s="1" t="str">
        <f>IF('📋 MIỂNG TNC'!A481="","",'📋 MIỂNG TNC'!D481)</f>
        <v>139.7</v>
      </c>
      <c r="L4505" s="1">
        <f>N(L4504)+IF(AND('🔎 TRA CỨU NHANH'!$C$2&lt;&gt;"",OR(ISNUMBER(SEARCH('🔎 TRA CỨU NHANH'!$C$2,$A4505)),ISNUMBER(SEARCH('🔎 TRA CỨU NHANH'!$C$2,$B4505)))),1,0)</f>
        <v>0</v>
      </c>
      <c r="M4505" s="1" t="str">
        <f t="shared" si="140"/>
        <v/>
      </c>
      <c r="N4505" s="1">
        <f>N(N4504)+IF(AND('💰 BÁO GIÁ'!$C$27&lt;&gt;"",OR(ISNUMBER(SEARCH('💰 BÁO GIÁ'!$C$27,$A4505)),ISNUMBER(SEARCH('💰 BÁO GIÁ'!$C$27,$B4505)))),1,0)</f>
        <v>0</v>
      </c>
      <c r="O4505" s="1" t="str">
        <f t="shared" si="141"/>
        <v/>
      </c>
    </row>
    <row r="4506" customHeight="1" spans="1:15">
      <c r="A4506" s="1" t="str">
        <f>IF('📋 MIỂNG TNC'!A482="","",'📋 MIỂNG TNC'!A482)</f>
        <v>HH076861</v>
      </c>
      <c r="B4506" s="1" t="str">
        <f>IF('📋 MIỂNG TNC'!A482="","",'📋 MIỂNG TNC'!Q482)</f>
        <v>Miểng baze NT855/N14/NH220 Cos1 - CCEC</v>
      </c>
      <c r="C4506" s="1" t="str">
        <f>IF('📋 MIỂNG TNC'!A482="","","Miểng")</f>
        <v>Miểng</v>
      </c>
      <c r="D4506" s="1" t="str">
        <f>IF('📋 MIỂNG TNC'!A482="","",'📋 MIỂNG TNC'!H482)</f>
        <v>Bộ</v>
      </c>
      <c r="E4506" s="1">
        <f>IF('📋 MIỂNG TNC'!A482="","",'📋 MIỂNG TNC'!I482)</f>
        <v>0</v>
      </c>
      <c r="F4506" s="1">
        <f>IF('📋 MIỂNG TNC'!A482="","",'📋 MIỂNG TNC'!J482)</f>
        <v>0</v>
      </c>
      <c r="G4506" s="1">
        <f>IF('📋 MIỂNG TNC'!A482="","",'📋 MIỂNG TNC'!K482)</f>
        <v>0</v>
      </c>
      <c r="H4506" s="1">
        <f>IF('📋 MIỂNG TNC'!A482="","",'📋 MIỂNG TNC'!L482)</f>
        <v>0</v>
      </c>
      <c r="I4506" s="1">
        <f>IF('📋 MIỂNG TNC'!A482="","",'📋 MIỂNG TNC'!M482)</f>
        <v>0</v>
      </c>
      <c r="J4506" s="1" t="str">
        <f>IF('📋 MIỂNG TNC'!A482="","",'📋 MIỂNG TNC'!D482)</f>
        <v>139.7</v>
      </c>
      <c r="L4506" s="1">
        <f>N(L4505)+IF(AND('🔎 TRA CỨU NHANH'!$C$2&lt;&gt;"",OR(ISNUMBER(SEARCH('🔎 TRA CỨU NHANH'!$C$2,$A4506)),ISNUMBER(SEARCH('🔎 TRA CỨU NHANH'!$C$2,$B4506)))),1,0)</f>
        <v>0</v>
      </c>
      <c r="M4506" s="1" t="str">
        <f t="shared" si="140"/>
        <v/>
      </c>
      <c r="N4506" s="1">
        <f>N(N4505)+IF(AND('💰 BÁO GIÁ'!$C$27&lt;&gt;"",OR(ISNUMBER(SEARCH('💰 BÁO GIÁ'!$C$27,$A4506)),ISNUMBER(SEARCH('💰 BÁO GIÁ'!$C$27,$B4506)))),1,0)</f>
        <v>0</v>
      </c>
      <c r="O4506" s="1" t="str">
        <f t="shared" si="141"/>
        <v/>
      </c>
    </row>
    <row r="4507" customHeight="1" spans="1:15">
      <c r="A4507" s="1" t="str">
        <f>IF('📋 MIỂNG TNC'!A483="","",'📋 MIỂNG TNC'!A483)</f>
        <v>HH00619</v>
      </c>
      <c r="B4507" s="1" t="str">
        <f>IF('📋 MIỂNG TNC'!A483="","",'📋 MIỂNG TNC'!Q483)</f>
        <v>Bạc miểng NT855 Cos2 - TAIHO</v>
      </c>
      <c r="C4507" s="1" t="str">
        <f>IF('📋 MIỂNG TNC'!A483="","","Miểng")</f>
        <v>Miểng</v>
      </c>
      <c r="D4507" s="1" t="str">
        <f>IF('📋 MIỂNG TNC'!A483="","",'📋 MIỂNG TNC'!H483)</f>
        <v>Bộ</v>
      </c>
      <c r="E4507" s="1">
        <f>IF('📋 MIỂNG TNC'!A483="","",'📋 MIỂNG TNC'!I483)</f>
        <v>0</v>
      </c>
      <c r="F4507" s="1">
        <f>IF('📋 MIỂNG TNC'!A483="","",'📋 MIỂNG TNC'!J483)</f>
        <v>0</v>
      </c>
      <c r="G4507" s="1">
        <f>IF('📋 MIỂNG TNC'!A483="","",'📋 MIỂNG TNC'!K483)</f>
        <v>0</v>
      </c>
      <c r="H4507" s="1">
        <f>IF('📋 MIỂNG TNC'!A483="","",'📋 MIỂNG TNC'!L483)</f>
        <v>0</v>
      </c>
      <c r="I4507" s="1">
        <f>IF('📋 MIỂNG TNC'!A483="","",'📋 MIỂNG TNC'!M483)</f>
        <v>0</v>
      </c>
      <c r="J4507" s="1" t="str">
        <f>IF('📋 MIỂNG TNC'!A483="","",'📋 MIỂNG TNC'!D483)</f>
        <v>139.7</v>
      </c>
      <c r="L4507" s="1">
        <f>N(L4506)+IF(AND('🔎 TRA CỨU NHANH'!$C$2&lt;&gt;"",OR(ISNUMBER(SEARCH('🔎 TRA CỨU NHANH'!$C$2,$A4507)),ISNUMBER(SEARCH('🔎 TRA CỨU NHANH'!$C$2,$B4507)))),1,0)</f>
        <v>0</v>
      </c>
      <c r="M4507" s="1" t="str">
        <f t="shared" si="140"/>
        <v/>
      </c>
      <c r="N4507" s="1">
        <f>N(N4506)+IF(AND('💰 BÁO GIÁ'!$C$27&lt;&gt;"",OR(ISNUMBER(SEARCH('💰 BÁO GIÁ'!$C$27,$A4507)),ISNUMBER(SEARCH('💰 BÁO GIÁ'!$C$27,$B4507)))),1,0)</f>
        <v>0</v>
      </c>
      <c r="O4507" s="1" t="str">
        <f t="shared" si="141"/>
        <v/>
      </c>
    </row>
    <row r="4508" customHeight="1" spans="1:15">
      <c r="A4508" s="1" t="str">
        <f>IF('📋 MIỂNG TNC'!A484="","",'📋 MIỂNG TNC'!A484)</f>
        <v>HH076199</v>
      </c>
      <c r="B4508" s="1" t="str">
        <f>IF('📋 MIỂNG TNC'!A484="","",'📋 MIỂNG TNC'!Q484)</f>
        <v>Bạc miểng NT855 Cos2 -CCEC</v>
      </c>
      <c r="C4508" s="1" t="str">
        <f>IF('📋 MIỂNG TNC'!A484="","","Miểng")</f>
        <v>Miểng</v>
      </c>
      <c r="D4508" s="1" t="str">
        <f>IF('📋 MIỂNG TNC'!A484="","",'📋 MIỂNG TNC'!H484)</f>
        <v>Bộ</v>
      </c>
      <c r="E4508" s="1">
        <f>IF('📋 MIỂNG TNC'!A484="","",'📋 MIỂNG TNC'!I484)</f>
        <v>0</v>
      </c>
      <c r="F4508" s="1">
        <f>IF('📋 MIỂNG TNC'!A484="","",'📋 MIỂNG TNC'!J484)</f>
        <v>0</v>
      </c>
      <c r="G4508" s="1">
        <f>IF('📋 MIỂNG TNC'!A484="","",'📋 MIỂNG TNC'!K484)</f>
        <v>0</v>
      </c>
      <c r="H4508" s="1">
        <f>IF('📋 MIỂNG TNC'!A484="","",'📋 MIỂNG TNC'!L484)</f>
        <v>0</v>
      </c>
      <c r="I4508" s="1">
        <f>IF('📋 MIỂNG TNC'!A484="","",'📋 MIỂNG TNC'!M484)</f>
        <v>0</v>
      </c>
      <c r="J4508" s="1" t="str">
        <f>IF('📋 MIỂNG TNC'!A484="","",'📋 MIỂNG TNC'!D484)</f>
        <v>139.7</v>
      </c>
      <c r="L4508" s="1">
        <f>N(L4507)+IF(AND('🔎 TRA CỨU NHANH'!$C$2&lt;&gt;"",OR(ISNUMBER(SEARCH('🔎 TRA CỨU NHANH'!$C$2,$A4508)),ISNUMBER(SEARCH('🔎 TRA CỨU NHANH'!$C$2,$B4508)))),1,0)</f>
        <v>0</v>
      </c>
      <c r="M4508" s="1" t="str">
        <f t="shared" si="140"/>
        <v/>
      </c>
      <c r="N4508" s="1">
        <f>N(N4507)+IF(AND('💰 BÁO GIÁ'!$C$27&lt;&gt;"",OR(ISNUMBER(SEARCH('💰 BÁO GIÁ'!$C$27,$A4508)),ISNUMBER(SEARCH('💰 BÁO GIÁ'!$C$27,$B4508)))),1,0)</f>
        <v>0</v>
      </c>
      <c r="O4508" s="1" t="str">
        <f t="shared" si="141"/>
        <v/>
      </c>
    </row>
    <row r="4509" customHeight="1" spans="1:15">
      <c r="A4509" s="1" t="str">
        <f>IF('📋 MIỂNG TNC'!A485="","",'📋 MIỂNG TNC'!A485)</f>
        <v>HH078794</v>
      </c>
      <c r="B4509" s="1" t="str">
        <f>IF('📋 MIỂNG TNC'!A485="","",'📋 MIỂNG TNC'!Q485)</f>
        <v>Bạc miểng Cummins 94 (ISF2.8) cos0 - Izumi ARTSS</v>
      </c>
      <c r="C4509" s="1" t="str">
        <f>IF('📋 MIỂNG TNC'!A485="","","Miểng")</f>
        <v>Miểng</v>
      </c>
      <c r="D4509" s="1" t="str">
        <f>IF('📋 MIỂNG TNC'!A485="","",'📋 MIỂNG TNC'!H485)</f>
        <v>Bộ</v>
      </c>
      <c r="E4509" s="1">
        <f>IF('📋 MIỂNG TNC'!A485="","",'📋 MIỂNG TNC'!I485)</f>
        <v>0</v>
      </c>
      <c r="F4509" s="1">
        <f>IF('📋 MIỂNG TNC'!A485="","",'📋 MIỂNG TNC'!J485)</f>
        <v>0</v>
      </c>
      <c r="G4509" s="1">
        <f>IF('📋 MIỂNG TNC'!A485="","",'📋 MIỂNG TNC'!K485)</f>
        <v>0</v>
      </c>
      <c r="H4509" s="1">
        <f>IF('📋 MIỂNG TNC'!A485="","",'📋 MIỂNG TNC'!L485)</f>
        <v>0</v>
      </c>
      <c r="I4509" s="1">
        <f>IF('📋 MIỂNG TNC'!A485="","",'📋 MIỂNG TNC'!M485)</f>
        <v>0</v>
      </c>
      <c r="J4509" s="1">
        <f>IF('📋 MIỂNG TNC'!A485="","",'📋 MIỂNG TNC'!D485)</f>
        <v>0</v>
      </c>
      <c r="L4509" s="1">
        <f>N(L4508)+IF(AND('🔎 TRA CỨU NHANH'!$C$2&lt;&gt;"",OR(ISNUMBER(SEARCH('🔎 TRA CỨU NHANH'!$C$2,$A4509)),ISNUMBER(SEARCH('🔎 TRA CỨU NHANH'!$C$2,$B4509)))),1,0)</f>
        <v>0</v>
      </c>
      <c r="M4509" s="1" t="str">
        <f t="shared" si="140"/>
        <v/>
      </c>
      <c r="N4509" s="1">
        <f>N(N4508)+IF(AND('💰 BÁO GIÁ'!$C$27&lt;&gt;"",OR(ISNUMBER(SEARCH('💰 BÁO GIÁ'!$C$27,$A4509)),ISNUMBER(SEARCH('💰 BÁO GIÁ'!$C$27,$B4509)))),1,0)</f>
        <v>0</v>
      </c>
      <c r="O4509" s="1" t="str">
        <f t="shared" si="141"/>
        <v/>
      </c>
    </row>
    <row r="4510" customHeight="1" spans="1:15">
      <c r="A4510" s="1" t="str">
        <f>IF('📋 MIỂNG TNC'!A486="","",'📋 MIỂNG TNC'!A486)</f>
        <v/>
      </c>
      <c r="B4510" s="1" t="str">
        <f>IF('📋 MIỂNG TNC'!A486="","",'📋 MIỂNG TNC'!Q486)</f>
        <v/>
      </c>
      <c r="C4510" s="1" t="str">
        <f>IF('📋 MIỂNG TNC'!A486="","","Miểng")</f>
        <v/>
      </c>
      <c r="D4510" s="1" t="str">
        <f>IF('📋 MIỂNG TNC'!A486="","",'📋 MIỂNG TNC'!H486)</f>
        <v/>
      </c>
      <c r="E4510" s="1" t="str">
        <f>IF('📋 MIỂNG TNC'!A486="","",'📋 MIỂNG TNC'!I486)</f>
        <v/>
      </c>
      <c r="F4510" s="1" t="str">
        <f>IF('📋 MIỂNG TNC'!A486="","",'📋 MIỂNG TNC'!J486)</f>
        <v/>
      </c>
      <c r="G4510" s="1" t="str">
        <f>IF('📋 MIỂNG TNC'!A486="","",'📋 MIỂNG TNC'!K486)</f>
        <v/>
      </c>
      <c r="H4510" s="1" t="str">
        <f>IF('📋 MIỂNG TNC'!A486="","",'📋 MIỂNG TNC'!L486)</f>
        <v/>
      </c>
      <c r="I4510" s="1" t="str">
        <f>IF('📋 MIỂNG TNC'!A486="","",'📋 MIỂNG TNC'!M486)</f>
        <v/>
      </c>
      <c r="J4510" s="1" t="str">
        <f>IF('📋 MIỂNG TNC'!A486="","",'📋 MIỂNG TNC'!D486)</f>
        <v/>
      </c>
      <c r="L4510" s="1">
        <f>N(L4509)+IF(AND('🔎 TRA CỨU NHANH'!$C$2&lt;&gt;"",OR(ISNUMBER(SEARCH('🔎 TRA CỨU NHANH'!$C$2,$A4510)),ISNUMBER(SEARCH('🔎 TRA CỨU NHANH'!$C$2,$B4510)))),1,0)</f>
        <v>0</v>
      </c>
      <c r="M4510" s="1" t="str">
        <f t="shared" si="140"/>
        <v/>
      </c>
      <c r="N4510" s="1">
        <f>N(N4509)+IF(AND('💰 BÁO GIÁ'!$C$27&lt;&gt;"",OR(ISNUMBER(SEARCH('💰 BÁO GIÁ'!$C$27,$A4510)),ISNUMBER(SEARCH('💰 BÁO GIÁ'!$C$27,$B4510)))),1,0)</f>
        <v>0</v>
      </c>
      <c r="O4510" s="1" t="str">
        <f t="shared" si="141"/>
        <v/>
      </c>
    </row>
    <row r="4511" customHeight="1" spans="1:15">
      <c r="A4511" s="1" t="str">
        <f>IF('📋 MIỂNG TNC'!A487="","",'📋 MIỂNG TNC'!A487)</f>
        <v>HH080517</v>
      </c>
      <c r="B4511" s="1" t="str">
        <f>IF('📋 MIỂNG TNC'!A487="","",'📋 MIỂNG TNC'!Q487)</f>
        <v>Miểng baze SD22/ SD20 cos1 - TDC - M3020A</v>
      </c>
      <c r="C4511" s="1" t="str">
        <f>IF('📋 MIỂNG TNC'!A487="","","Miểng")</f>
        <v>Miểng</v>
      </c>
      <c r="D4511" s="1" t="str">
        <f>IF('📋 MIỂNG TNC'!A487="","",'📋 MIỂNG TNC'!H487)</f>
        <v>Bộ</v>
      </c>
      <c r="E4511" s="1">
        <f>IF('📋 MIỂNG TNC'!A487="","",'📋 MIỂNG TNC'!I487)</f>
        <v>0</v>
      </c>
      <c r="F4511" s="1">
        <f>IF('📋 MIỂNG TNC'!A487="","",'📋 MIỂNG TNC'!J487)</f>
        <v>0</v>
      </c>
      <c r="G4511" s="1">
        <f>IF('📋 MIỂNG TNC'!A487="","",'📋 MIỂNG TNC'!K487)</f>
        <v>0</v>
      </c>
      <c r="H4511" s="1">
        <f>IF('📋 MIỂNG TNC'!A487="","",'📋 MIỂNG TNC'!L487)</f>
        <v>0</v>
      </c>
      <c r="I4511" s="1">
        <f>IF('📋 MIỂNG TNC'!A487="","",'📋 MIỂNG TNC'!M487)</f>
        <v>0</v>
      </c>
      <c r="J4511" s="1" t="str">
        <f>IF('📋 MIỂNG TNC'!A487="","",'📋 MIỂNG TNC'!D487)</f>
        <v>83</v>
      </c>
      <c r="L4511" s="1">
        <f>N(L4510)+IF(AND('🔎 TRA CỨU NHANH'!$C$2&lt;&gt;"",OR(ISNUMBER(SEARCH('🔎 TRA CỨU NHANH'!$C$2,$A4511)),ISNUMBER(SEARCH('🔎 TRA CỨU NHANH'!$C$2,$B4511)))),1,0)</f>
        <v>0</v>
      </c>
      <c r="M4511" s="1" t="str">
        <f t="shared" si="140"/>
        <v/>
      </c>
      <c r="N4511" s="1">
        <f>N(N4510)+IF(AND('💰 BÁO GIÁ'!$C$27&lt;&gt;"",OR(ISNUMBER(SEARCH('💰 BÁO GIÁ'!$C$27,$A4511)),ISNUMBER(SEARCH('💰 BÁO GIÁ'!$C$27,$B4511)))),1,0)</f>
        <v>0</v>
      </c>
      <c r="O4511" s="1" t="str">
        <f t="shared" si="141"/>
        <v/>
      </c>
    </row>
    <row r="4512" customHeight="1" spans="1:15">
      <c r="A4512" s="1" t="str">
        <f>IF('📋 MIỂNG TNC'!A488="","",'📋 MIỂNG TNC'!A488)</f>
        <v>HH080537</v>
      </c>
      <c r="B4512" s="1" t="str">
        <f>IF('📋 MIỂNG TNC'!A488="","",'📋 MIỂNG TNC'!Q488)</f>
        <v>Miểng dên SD22/ SD20 cos1 - TDC - R3020A</v>
      </c>
      <c r="C4512" s="1" t="str">
        <f>IF('📋 MIỂNG TNC'!A488="","","Miểng")</f>
        <v>Miểng</v>
      </c>
      <c r="D4512" s="1" t="str">
        <f>IF('📋 MIỂNG TNC'!A488="","",'📋 MIỂNG TNC'!H488)</f>
        <v>Bộ</v>
      </c>
      <c r="E4512" s="1">
        <f>IF('📋 MIỂNG TNC'!A488="","",'📋 MIỂNG TNC'!I488)</f>
        <v>0</v>
      </c>
      <c r="F4512" s="1">
        <f>IF('📋 MIỂNG TNC'!A488="","",'📋 MIỂNG TNC'!J488)</f>
        <v>0</v>
      </c>
      <c r="G4512" s="1">
        <f>IF('📋 MIỂNG TNC'!A488="","",'📋 MIỂNG TNC'!K488)</f>
        <v>0</v>
      </c>
      <c r="H4512" s="1">
        <f>IF('📋 MIỂNG TNC'!A488="","",'📋 MIỂNG TNC'!L488)</f>
        <v>0</v>
      </c>
      <c r="I4512" s="1">
        <f>IF('📋 MIỂNG TNC'!A488="","",'📋 MIỂNG TNC'!M488)</f>
        <v>0</v>
      </c>
      <c r="J4512" s="1" t="str">
        <f>IF('📋 MIỂNG TNC'!A488="","",'📋 MIỂNG TNC'!D488)</f>
        <v>83</v>
      </c>
      <c r="L4512" s="1">
        <f>N(L4511)+IF(AND('🔎 TRA CỨU NHANH'!$C$2&lt;&gt;"",OR(ISNUMBER(SEARCH('🔎 TRA CỨU NHANH'!$C$2,$A4512)),ISNUMBER(SEARCH('🔎 TRA CỨU NHANH'!$C$2,$B4512)))),1,0)</f>
        <v>0</v>
      </c>
      <c r="M4512" s="1" t="str">
        <f t="shared" si="140"/>
        <v/>
      </c>
      <c r="N4512" s="1">
        <f>N(N4511)+IF(AND('💰 BÁO GIÁ'!$C$27&lt;&gt;"",OR(ISNUMBER(SEARCH('💰 BÁO GIÁ'!$C$27,$A4512)),ISNUMBER(SEARCH('💰 BÁO GIÁ'!$C$27,$B4512)))),1,0)</f>
        <v>0</v>
      </c>
      <c r="O4512" s="1" t="str">
        <f t="shared" si="141"/>
        <v/>
      </c>
    </row>
    <row r="4513" customHeight="1" spans="1:15">
      <c r="A4513" s="1" t="str">
        <f>IF('📋 MIỂNG TNC'!A489="","",'📋 MIỂNG TNC'!A489)</f>
        <v>HH080516</v>
      </c>
      <c r="B4513" s="1" t="str">
        <f>IF('📋 MIỂNG TNC'!A489="","",'📋 MIỂNG TNC'!Q489)</f>
        <v>Miểng baze SD22/ SD20 cos2 - TDC - M3020A</v>
      </c>
      <c r="C4513" s="1" t="str">
        <f>IF('📋 MIỂNG TNC'!A489="","","Miểng")</f>
        <v>Miểng</v>
      </c>
      <c r="D4513" s="1" t="str">
        <f>IF('📋 MIỂNG TNC'!A489="","",'📋 MIỂNG TNC'!H489)</f>
        <v>Bộ</v>
      </c>
      <c r="E4513" s="1">
        <f>IF('📋 MIỂNG TNC'!A489="","",'📋 MIỂNG TNC'!I489)</f>
        <v>0</v>
      </c>
      <c r="F4513" s="1">
        <f>IF('📋 MIỂNG TNC'!A489="","",'📋 MIỂNG TNC'!J489)</f>
        <v>0</v>
      </c>
      <c r="G4513" s="1">
        <f>IF('📋 MIỂNG TNC'!A489="","",'📋 MIỂNG TNC'!K489)</f>
        <v>0</v>
      </c>
      <c r="H4513" s="1">
        <f>IF('📋 MIỂNG TNC'!A489="","",'📋 MIỂNG TNC'!L489)</f>
        <v>0</v>
      </c>
      <c r="I4513" s="1">
        <f>IF('📋 MIỂNG TNC'!A489="","",'📋 MIỂNG TNC'!M489)</f>
        <v>0</v>
      </c>
      <c r="J4513" s="1" t="str">
        <f>IF('📋 MIỂNG TNC'!A489="","",'📋 MIỂNG TNC'!D489)</f>
        <v>83</v>
      </c>
      <c r="L4513" s="1">
        <f>N(L4512)+IF(AND('🔎 TRA CỨU NHANH'!$C$2&lt;&gt;"",OR(ISNUMBER(SEARCH('🔎 TRA CỨU NHANH'!$C$2,$A4513)),ISNUMBER(SEARCH('🔎 TRA CỨU NHANH'!$C$2,$B4513)))),1,0)</f>
        <v>0</v>
      </c>
      <c r="M4513" s="1" t="str">
        <f t="shared" si="140"/>
        <v/>
      </c>
      <c r="N4513" s="1">
        <f>N(N4512)+IF(AND('💰 BÁO GIÁ'!$C$27&lt;&gt;"",OR(ISNUMBER(SEARCH('💰 BÁO GIÁ'!$C$27,$A4513)),ISNUMBER(SEARCH('💰 BÁO GIÁ'!$C$27,$B4513)))),1,0)</f>
        <v>0</v>
      </c>
      <c r="O4513" s="1" t="str">
        <f t="shared" si="141"/>
        <v/>
      </c>
    </row>
    <row r="4514" customHeight="1" spans="1:15">
      <c r="A4514" s="1" t="str">
        <f>IF('📋 MIỂNG TNC'!A490="","",'📋 MIỂNG TNC'!A490)</f>
        <v>HH080538</v>
      </c>
      <c r="B4514" s="1" t="str">
        <f>IF('📋 MIỂNG TNC'!A490="","",'📋 MIỂNG TNC'!Q490)</f>
        <v>Miểng dên SD22/ SD20 cos2 - TDC - R3020A</v>
      </c>
      <c r="C4514" s="1" t="str">
        <f>IF('📋 MIỂNG TNC'!A490="","","Miểng")</f>
        <v>Miểng</v>
      </c>
      <c r="D4514" s="1" t="str">
        <f>IF('📋 MIỂNG TNC'!A490="","",'📋 MIỂNG TNC'!H490)</f>
        <v>Bộ</v>
      </c>
      <c r="E4514" s="1">
        <f>IF('📋 MIỂNG TNC'!A490="","",'📋 MIỂNG TNC'!I490)</f>
        <v>0</v>
      </c>
      <c r="F4514" s="1">
        <f>IF('📋 MIỂNG TNC'!A490="","",'📋 MIỂNG TNC'!J490)</f>
        <v>0</v>
      </c>
      <c r="G4514" s="1">
        <f>IF('📋 MIỂNG TNC'!A490="","",'📋 MIỂNG TNC'!K490)</f>
        <v>0</v>
      </c>
      <c r="H4514" s="1">
        <f>IF('📋 MIỂNG TNC'!A490="","",'📋 MIỂNG TNC'!L490)</f>
        <v>0</v>
      </c>
      <c r="I4514" s="1">
        <f>IF('📋 MIỂNG TNC'!A490="","",'📋 MIỂNG TNC'!M490)</f>
        <v>0</v>
      </c>
      <c r="J4514" s="1" t="str">
        <f>IF('📋 MIỂNG TNC'!A490="","",'📋 MIỂNG TNC'!D490)</f>
        <v>83</v>
      </c>
      <c r="L4514" s="1">
        <f>N(L4513)+IF(AND('🔎 TRA CỨU NHANH'!$C$2&lt;&gt;"",OR(ISNUMBER(SEARCH('🔎 TRA CỨU NHANH'!$C$2,$A4514)),ISNUMBER(SEARCH('🔎 TRA CỨU NHANH'!$C$2,$B4514)))),1,0)</f>
        <v>0</v>
      </c>
      <c r="M4514" s="1" t="str">
        <f t="shared" si="140"/>
        <v/>
      </c>
      <c r="N4514" s="1">
        <f>N(N4513)+IF(AND('💰 BÁO GIÁ'!$C$27&lt;&gt;"",OR(ISNUMBER(SEARCH('💰 BÁO GIÁ'!$C$27,$A4514)),ISNUMBER(SEARCH('💰 BÁO GIÁ'!$C$27,$B4514)))),1,0)</f>
        <v>0</v>
      </c>
      <c r="O4514" s="1" t="str">
        <f t="shared" si="141"/>
        <v/>
      </c>
    </row>
    <row r="4515" customHeight="1" spans="1:15">
      <c r="A4515" s="1" t="str">
        <f>IF('📋 MIỂNG TNC'!A491="","",'📋 MIỂNG TNC'!A491)</f>
        <v>HH074519</v>
      </c>
      <c r="B4515" s="1" t="str">
        <f>IF('📋 MIỂNG TNC'!A491="","",'📋 MIỂNG TNC'!Q491)</f>
        <v>Bạc miểng TD25/TD27/QD32/BD30 Cos0 - Taiho</v>
      </c>
      <c r="C4515" s="1" t="str">
        <f>IF('📋 MIỂNG TNC'!A491="","","Miểng")</f>
        <v>Miểng</v>
      </c>
      <c r="D4515" s="1" t="str">
        <f>IF('📋 MIỂNG TNC'!A491="","",'📋 MIỂNG TNC'!H491)</f>
        <v>Bộ</v>
      </c>
      <c r="E4515" s="1">
        <f>IF('📋 MIỂNG TNC'!A491="","",'📋 MIỂNG TNC'!I491)</f>
        <v>0</v>
      </c>
      <c r="F4515" s="1">
        <f>IF('📋 MIỂNG TNC'!A491="","",'📋 MIỂNG TNC'!J491)</f>
        <v>0</v>
      </c>
      <c r="G4515" s="1">
        <f>IF('📋 MIỂNG TNC'!A491="","",'📋 MIỂNG TNC'!K491)</f>
        <v>0</v>
      </c>
      <c r="H4515" s="1">
        <f>IF('📋 MIỂNG TNC'!A491="","",'📋 MIỂNG TNC'!L491)</f>
        <v>0</v>
      </c>
      <c r="I4515" s="1">
        <f>IF('📋 MIỂNG TNC'!A491="","",'📋 MIỂNG TNC'!M491)</f>
        <v>0</v>
      </c>
      <c r="J4515" s="1" t="str">
        <f>IF('📋 MIỂNG TNC'!A491="","",'📋 MIỂNG TNC'!D491)</f>
        <v>96</v>
      </c>
      <c r="L4515" s="1">
        <f>N(L4514)+IF(AND('🔎 TRA CỨU NHANH'!$C$2&lt;&gt;"",OR(ISNUMBER(SEARCH('🔎 TRA CỨU NHANH'!$C$2,$A4515)),ISNUMBER(SEARCH('🔎 TRA CỨU NHANH'!$C$2,$B4515)))),1,0)</f>
        <v>0</v>
      </c>
      <c r="M4515" s="1" t="str">
        <f t="shared" si="140"/>
        <v/>
      </c>
      <c r="N4515" s="1">
        <f>N(N4514)+IF(AND('💰 BÁO GIÁ'!$C$27&lt;&gt;"",OR(ISNUMBER(SEARCH('💰 BÁO GIÁ'!$C$27,$A4515)),ISNUMBER(SEARCH('💰 BÁO GIÁ'!$C$27,$B4515)))),1,0)</f>
        <v>0</v>
      </c>
      <c r="O4515" s="1" t="str">
        <f t="shared" si="141"/>
        <v/>
      </c>
    </row>
    <row r="4516" customHeight="1" spans="1:15">
      <c r="A4516" s="1" t="str">
        <f>IF('📋 MIỂNG TNC'!A492="","",'📋 MIỂNG TNC'!A492)</f>
        <v>HH080518</v>
      </c>
      <c r="B4516" s="1" t="str">
        <f>IF('📋 MIỂNG TNC'!A492="","",'📋 MIỂNG TNC'!Q492)</f>
        <v>Miểng baze TD25/TD27/QD32/BD30 Cos0 - TDC - M3035S</v>
      </c>
      <c r="C4516" s="1" t="str">
        <f>IF('📋 MIỂNG TNC'!A492="","","Miểng")</f>
        <v>Miểng</v>
      </c>
      <c r="D4516" s="1" t="str">
        <f>IF('📋 MIỂNG TNC'!A492="","",'📋 MIỂNG TNC'!H492)</f>
        <v>Bộ</v>
      </c>
      <c r="E4516" s="1">
        <f>IF('📋 MIỂNG TNC'!A492="","",'📋 MIỂNG TNC'!I492)</f>
        <v>0</v>
      </c>
      <c r="F4516" s="1">
        <f>IF('📋 MIỂNG TNC'!A492="","",'📋 MIỂNG TNC'!J492)</f>
        <v>0</v>
      </c>
      <c r="G4516" s="1">
        <f>IF('📋 MIỂNG TNC'!A492="","",'📋 MIỂNG TNC'!K492)</f>
        <v>0</v>
      </c>
      <c r="H4516" s="1">
        <f>IF('📋 MIỂNG TNC'!A492="","",'📋 MIỂNG TNC'!L492)</f>
        <v>0</v>
      </c>
      <c r="I4516" s="1">
        <f>IF('📋 MIỂNG TNC'!A492="","",'📋 MIỂNG TNC'!M492)</f>
        <v>0</v>
      </c>
      <c r="J4516" s="1" t="str">
        <f>IF('📋 MIỂNG TNC'!A492="","",'📋 MIỂNG TNC'!D492)</f>
        <v>96</v>
      </c>
      <c r="L4516" s="1">
        <f>N(L4515)+IF(AND('🔎 TRA CỨU NHANH'!$C$2&lt;&gt;"",OR(ISNUMBER(SEARCH('🔎 TRA CỨU NHANH'!$C$2,$A4516)),ISNUMBER(SEARCH('🔎 TRA CỨU NHANH'!$C$2,$B4516)))),1,0)</f>
        <v>0</v>
      </c>
      <c r="M4516" s="1" t="str">
        <f t="shared" si="140"/>
        <v/>
      </c>
      <c r="N4516" s="1">
        <f>N(N4515)+IF(AND('💰 BÁO GIÁ'!$C$27&lt;&gt;"",OR(ISNUMBER(SEARCH('💰 BÁO GIÁ'!$C$27,$A4516)),ISNUMBER(SEARCH('💰 BÁO GIÁ'!$C$27,$B4516)))),1,0)</f>
        <v>0</v>
      </c>
      <c r="O4516" s="1" t="str">
        <f t="shared" si="141"/>
        <v/>
      </c>
    </row>
    <row r="4517" customHeight="1" spans="1:15">
      <c r="A4517" s="1" t="str">
        <f>IF('📋 MIỂNG TNC'!A493="","",'📋 MIỂNG TNC'!A493)</f>
        <v>HH080539</v>
      </c>
      <c r="B4517" s="1" t="str">
        <f>IF('📋 MIỂNG TNC'!A493="","",'📋 MIỂNG TNC'!Q493)</f>
        <v>Miểng dên TD25/TD27/QD32/BD30 Cos0 - TDC - R3036S</v>
      </c>
      <c r="C4517" s="1" t="str">
        <f>IF('📋 MIỂNG TNC'!A493="","","Miểng")</f>
        <v>Miểng</v>
      </c>
      <c r="D4517" s="1" t="str">
        <f>IF('📋 MIỂNG TNC'!A493="","",'📋 MIỂNG TNC'!H493)</f>
        <v>Bộ</v>
      </c>
      <c r="E4517" s="1">
        <f>IF('📋 MIỂNG TNC'!A493="","",'📋 MIỂNG TNC'!I493)</f>
        <v>0</v>
      </c>
      <c r="F4517" s="1">
        <f>IF('📋 MIỂNG TNC'!A493="","",'📋 MIỂNG TNC'!J493)</f>
        <v>0</v>
      </c>
      <c r="G4517" s="1">
        <f>IF('📋 MIỂNG TNC'!A493="","",'📋 MIỂNG TNC'!K493)</f>
        <v>0</v>
      </c>
      <c r="H4517" s="1">
        <f>IF('📋 MIỂNG TNC'!A493="","",'📋 MIỂNG TNC'!L493)</f>
        <v>0</v>
      </c>
      <c r="I4517" s="1">
        <f>IF('📋 MIỂNG TNC'!A493="","",'📋 MIỂNG TNC'!M493)</f>
        <v>0</v>
      </c>
      <c r="J4517" s="1" t="str">
        <f>IF('📋 MIỂNG TNC'!A493="","",'📋 MIỂNG TNC'!D493)</f>
        <v>96</v>
      </c>
      <c r="L4517" s="1">
        <f>N(L4516)+IF(AND('🔎 TRA CỨU NHANH'!$C$2&lt;&gt;"",OR(ISNUMBER(SEARCH('🔎 TRA CỨU NHANH'!$C$2,$A4517)),ISNUMBER(SEARCH('🔎 TRA CỨU NHANH'!$C$2,$B4517)))),1,0)</f>
        <v>0</v>
      </c>
      <c r="M4517" s="1" t="str">
        <f t="shared" si="140"/>
        <v/>
      </c>
      <c r="N4517" s="1">
        <f>N(N4516)+IF(AND('💰 BÁO GIÁ'!$C$27&lt;&gt;"",OR(ISNUMBER(SEARCH('💰 BÁO GIÁ'!$C$27,$A4517)),ISNUMBER(SEARCH('💰 BÁO GIÁ'!$C$27,$B4517)))),1,0)</f>
        <v>0</v>
      </c>
      <c r="O4517" s="1" t="str">
        <f t="shared" si="141"/>
        <v/>
      </c>
    </row>
    <row r="4518" customHeight="1" spans="1:15">
      <c r="A4518" s="1" t="str">
        <f>IF('📋 MIỂNG TNC'!A494="","",'📋 MIỂNG TNC'!A494)</f>
        <v>HH078592</v>
      </c>
      <c r="B4518" s="1" t="str">
        <f>IF('📋 MIỂNG TNC'!A494="","",'📋 MIỂNG TNC'!Q494)</f>
        <v>Bạc miểng TD25/TD27/QD32/BD30 Cos1 - Taiho</v>
      </c>
      <c r="C4518" s="1" t="str">
        <f>IF('📋 MIỂNG TNC'!A494="","","Miểng")</f>
        <v>Miểng</v>
      </c>
      <c r="D4518" s="1" t="str">
        <f>IF('📋 MIỂNG TNC'!A494="","",'📋 MIỂNG TNC'!H494)</f>
        <v>Bộ</v>
      </c>
      <c r="E4518" s="1">
        <f>IF('📋 MIỂNG TNC'!A494="","",'📋 MIỂNG TNC'!I494)</f>
        <v>0</v>
      </c>
      <c r="F4518" s="1">
        <f>IF('📋 MIỂNG TNC'!A494="","",'📋 MIỂNG TNC'!J494)</f>
        <v>0</v>
      </c>
      <c r="G4518" s="1">
        <f>IF('📋 MIỂNG TNC'!A494="","",'📋 MIỂNG TNC'!K494)</f>
        <v>0</v>
      </c>
      <c r="H4518" s="1">
        <f>IF('📋 MIỂNG TNC'!A494="","",'📋 MIỂNG TNC'!L494)</f>
        <v>0</v>
      </c>
      <c r="I4518" s="1">
        <f>IF('📋 MIỂNG TNC'!A494="","",'📋 MIỂNG TNC'!M494)</f>
        <v>0</v>
      </c>
      <c r="J4518" s="1" t="str">
        <f>IF('📋 MIỂNG TNC'!A494="","",'📋 MIỂNG TNC'!D494)</f>
        <v>96</v>
      </c>
      <c r="L4518" s="1">
        <f>N(L4517)+IF(AND('🔎 TRA CỨU NHANH'!$C$2&lt;&gt;"",OR(ISNUMBER(SEARCH('🔎 TRA CỨU NHANH'!$C$2,$A4518)),ISNUMBER(SEARCH('🔎 TRA CỨU NHANH'!$C$2,$B4518)))),1,0)</f>
        <v>0</v>
      </c>
      <c r="M4518" s="1" t="str">
        <f t="shared" si="140"/>
        <v/>
      </c>
      <c r="N4518" s="1">
        <f>N(N4517)+IF(AND('💰 BÁO GIÁ'!$C$27&lt;&gt;"",OR(ISNUMBER(SEARCH('💰 BÁO GIÁ'!$C$27,$A4518)),ISNUMBER(SEARCH('💰 BÁO GIÁ'!$C$27,$B4518)))),1,0)</f>
        <v>0</v>
      </c>
      <c r="O4518" s="1" t="str">
        <f t="shared" si="141"/>
        <v/>
      </c>
    </row>
    <row r="4519" customHeight="1" spans="1:15">
      <c r="A4519" s="1" t="str">
        <f>IF('📋 MIỂNG TNC'!A495="","",'📋 MIỂNG TNC'!A495)</f>
        <v>HH080519</v>
      </c>
      <c r="B4519" s="1" t="str">
        <f>IF('📋 MIỂNG TNC'!A495="","",'📋 MIỂNG TNC'!Q495)</f>
        <v>Miểng baze TD25/TD27/QD32/BD30 Cos1 - TDC - M3035S</v>
      </c>
      <c r="C4519" s="1" t="str">
        <f>IF('📋 MIỂNG TNC'!A495="","","Miểng")</f>
        <v>Miểng</v>
      </c>
      <c r="D4519" s="1" t="str">
        <f>IF('📋 MIỂNG TNC'!A495="","",'📋 MIỂNG TNC'!H495)</f>
        <v>Bộ</v>
      </c>
      <c r="E4519" s="1">
        <f>IF('📋 MIỂNG TNC'!A495="","",'📋 MIỂNG TNC'!I495)</f>
        <v>0</v>
      </c>
      <c r="F4519" s="1">
        <f>IF('📋 MIỂNG TNC'!A495="","",'📋 MIỂNG TNC'!J495)</f>
        <v>0</v>
      </c>
      <c r="G4519" s="1">
        <f>IF('📋 MIỂNG TNC'!A495="","",'📋 MIỂNG TNC'!K495)</f>
        <v>0</v>
      </c>
      <c r="H4519" s="1">
        <f>IF('📋 MIỂNG TNC'!A495="","",'📋 MIỂNG TNC'!L495)</f>
        <v>0</v>
      </c>
      <c r="I4519" s="1">
        <f>IF('📋 MIỂNG TNC'!A495="","",'📋 MIỂNG TNC'!M495)</f>
        <v>0</v>
      </c>
      <c r="J4519" s="1" t="str">
        <f>IF('📋 MIỂNG TNC'!A495="","",'📋 MIỂNG TNC'!D495)</f>
        <v>96</v>
      </c>
      <c r="L4519" s="1">
        <f>N(L4518)+IF(AND('🔎 TRA CỨU NHANH'!$C$2&lt;&gt;"",OR(ISNUMBER(SEARCH('🔎 TRA CỨU NHANH'!$C$2,$A4519)),ISNUMBER(SEARCH('🔎 TRA CỨU NHANH'!$C$2,$B4519)))),1,0)</f>
        <v>0</v>
      </c>
      <c r="M4519" s="1" t="str">
        <f t="shared" si="140"/>
        <v/>
      </c>
      <c r="N4519" s="1">
        <f>N(N4518)+IF(AND('💰 BÁO GIÁ'!$C$27&lt;&gt;"",OR(ISNUMBER(SEARCH('💰 BÁO GIÁ'!$C$27,$A4519)),ISNUMBER(SEARCH('💰 BÁO GIÁ'!$C$27,$B4519)))),1,0)</f>
        <v>0</v>
      </c>
      <c r="O4519" s="1" t="str">
        <f t="shared" si="141"/>
        <v/>
      </c>
    </row>
    <row r="4520" customHeight="1" spans="1:15">
      <c r="A4520" s="1" t="str">
        <f>IF('📋 MIỂNG TNC'!A496="","",'📋 MIỂNG TNC'!A496)</f>
        <v>HH080540</v>
      </c>
      <c r="B4520" s="1" t="str">
        <f>IF('📋 MIỂNG TNC'!A496="","",'📋 MIỂNG TNC'!Q496)</f>
        <v>Miểng dên TD25/TD27/QD32/BD30 Cos1 - TDC - R3036S</v>
      </c>
      <c r="C4520" s="1" t="str">
        <f>IF('📋 MIỂNG TNC'!A496="","","Miểng")</f>
        <v>Miểng</v>
      </c>
      <c r="D4520" s="1" t="str">
        <f>IF('📋 MIỂNG TNC'!A496="","",'📋 MIỂNG TNC'!H496)</f>
        <v>Bộ</v>
      </c>
      <c r="E4520" s="1">
        <f>IF('📋 MIỂNG TNC'!A496="","",'📋 MIỂNG TNC'!I496)</f>
        <v>0</v>
      </c>
      <c r="F4520" s="1">
        <f>IF('📋 MIỂNG TNC'!A496="","",'📋 MIỂNG TNC'!J496)</f>
        <v>0</v>
      </c>
      <c r="G4520" s="1">
        <f>IF('📋 MIỂNG TNC'!A496="","",'📋 MIỂNG TNC'!K496)</f>
        <v>0</v>
      </c>
      <c r="H4520" s="1">
        <f>IF('📋 MIỂNG TNC'!A496="","",'📋 MIỂNG TNC'!L496)</f>
        <v>0</v>
      </c>
      <c r="I4520" s="1">
        <f>IF('📋 MIỂNG TNC'!A496="","",'📋 MIỂNG TNC'!M496)</f>
        <v>0</v>
      </c>
      <c r="J4520" s="1" t="str">
        <f>IF('📋 MIỂNG TNC'!A496="","",'📋 MIỂNG TNC'!D496)</f>
        <v>96</v>
      </c>
      <c r="L4520" s="1">
        <f>N(L4519)+IF(AND('🔎 TRA CỨU NHANH'!$C$2&lt;&gt;"",OR(ISNUMBER(SEARCH('🔎 TRA CỨU NHANH'!$C$2,$A4520)),ISNUMBER(SEARCH('🔎 TRA CỨU NHANH'!$C$2,$B4520)))),1,0)</f>
        <v>0</v>
      </c>
      <c r="M4520" s="1" t="str">
        <f t="shared" si="140"/>
        <v/>
      </c>
      <c r="N4520" s="1">
        <f>N(N4519)+IF(AND('💰 BÁO GIÁ'!$C$27&lt;&gt;"",OR(ISNUMBER(SEARCH('💰 BÁO GIÁ'!$C$27,$A4520)),ISNUMBER(SEARCH('💰 BÁO GIÁ'!$C$27,$B4520)))),1,0)</f>
        <v>0</v>
      </c>
      <c r="O4520" s="1" t="str">
        <f t="shared" si="141"/>
        <v/>
      </c>
    </row>
    <row r="4521" customHeight="1" spans="1:15">
      <c r="A4521" s="1" t="str">
        <f>IF('📋 MIỂNG TNC'!A497="","",'📋 MIỂNG TNC'!A497)</f>
        <v>HH0572</v>
      </c>
      <c r="B4521" s="1" t="str">
        <f>IF('📋 MIỂNG TNC'!A497="","",'📋 MIỂNG TNC'!Q497)</f>
        <v>Bạc miểng TD22/TD27/QD32 Cos2 - NDC</v>
      </c>
      <c r="C4521" s="1" t="str">
        <f>IF('📋 MIỂNG TNC'!A497="","","Miểng")</f>
        <v>Miểng</v>
      </c>
      <c r="D4521" s="1" t="str">
        <f>IF('📋 MIỂNG TNC'!A497="","",'📋 MIỂNG TNC'!H497)</f>
        <v>Bộ</v>
      </c>
      <c r="E4521" s="1">
        <f>IF('📋 MIỂNG TNC'!A497="","",'📋 MIỂNG TNC'!I497)</f>
        <v>0</v>
      </c>
      <c r="F4521" s="1">
        <f>IF('📋 MIỂNG TNC'!A497="","",'📋 MIỂNG TNC'!J497)</f>
        <v>0</v>
      </c>
      <c r="G4521" s="1">
        <f>IF('📋 MIỂNG TNC'!A497="","",'📋 MIỂNG TNC'!K497)</f>
        <v>0</v>
      </c>
      <c r="H4521" s="1">
        <f>IF('📋 MIỂNG TNC'!A497="","",'📋 MIỂNG TNC'!L497)</f>
        <v>0</v>
      </c>
      <c r="I4521" s="1">
        <f>IF('📋 MIỂNG TNC'!A497="","",'📋 MIỂNG TNC'!M497)</f>
        <v>0</v>
      </c>
      <c r="J4521" s="1" t="str">
        <f>IF('📋 MIỂNG TNC'!A497="","",'📋 MIỂNG TNC'!D497)</f>
        <v>96</v>
      </c>
      <c r="L4521" s="1">
        <f>N(L4520)+IF(AND('🔎 TRA CỨU NHANH'!$C$2&lt;&gt;"",OR(ISNUMBER(SEARCH('🔎 TRA CỨU NHANH'!$C$2,$A4521)),ISNUMBER(SEARCH('🔎 TRA CỨU NHANH'!$C$2,$B4521)))),1,0)</f>
        <v>0</v>
      </c>
      <c r="M4521" s="1" t="str">
        <f t="shared" si="140"/>
        <v/>
      </c>
      <c r="N4521" s="1">
        <f>N(N4520)+IF(AND('💰 BÁO GIÁ'!$C$27&lt;&gt;"",OR(ISNUMBER(SEARCH('💰 BÁO GIÁ'!$C$27,$A4521)),ISNUMBER(SEARCH('💰 BÁO GIÁ'!$C$27,$B4521)))),1,0)</f>
        <v>0</v>
      </c>
      <c r="O4521" s="1" t="str">
        <f t="shared" si="141"/>
        <v/>
      </c>
    </row>
    <row r="4522" customHeight="1" spans="1:15">
      <c r="A4522" s="1" t="str">
        <f>IF('📋 MIỂNG TNC'!A498="","",'📋 MIỂNG TNC'!A498)</f>
        <v>HH071099</v>
      </c>
      <c r="B4522" s="1" t="str">
        <f>IF('📋 MIỂNG TNC'!A498="","",'📋 MIỂNG TNC'!Q498)</f>
        <v>Bạc miểng TD25/TD27/QD32/BD30 Cos2 - DAIDO nhật</v>
      </c>
      <c r="C4522" s="1" t="str">
        <f>IF('📋 MIỂNG TNC'!A498="","","Miểng")</f>
        <v>Miểng</v>
      </c>
      <c r="D4522" s="1" t="str">
        <f>IF('📋 MIỂNG TNC'!A498="","",'📋 MIỂNG TNC'!H498)</f>
        <v>Bộ</v>
      </c>
      <c r="E4522" s="1">
        <f>IF('📋 MIỂNG TNC'!A498="","",'📋 MIỂNG TNC'!I498)</f>
        <v>0</v>
      </c>
      <c r="F4522" s="1">
        <f>IF('📋 MIỂNG TNC'!A498="","",'📋 MIỂNG TNC'!J498)</f>
        <v>0</v>
      </c>
      <c r="G4522" s="1">
        <f>IF('📋 MIỂNG TNC'!A498="","",'📋 MIỂNG TNC'!K498)</f>
        <v>0</v>
      </c>
      <c r="H4522" s="1">
        <f>IF('📋 MIỂNG TNC'!A498="","",'📋 MIỂNG TNC'!L498)</f>
        <v>0</v>
      </c>
      <c r="I4522" s="1">
        <f>IF('📋 MIỂNG TNC'!A498="","",'📋 MIỂNG TNC'!M498)</f>
        <v>0</v>
      </c>
      <c r="J4522" s="1" t="str">
        <f>IF('📋 MIỂNG TNC'!A498="","",'📋 MIỂNG TNC'!D498)</f>
        <v>96</v>
      </c>
      <c r="L4522" s="1">
        <f>N(L4521)+IF(AND('🔎 TRA CỨU NHANH'!$C$2&lt;&gt;"",OR(ISNUMBER(SEARCH('🔎 TRA CỨU NHANH'!$C$2,$A4522)),ISNUMBER(SEARCH('🔎 TRA CỨU NHANH'!$C$2,$B4522)))),1,0)</f>
        <v>0</v>
      </c>
      <c r="M4522" s="1" t="str">
        <f t="shared" si="140"/>
        <v/>
      </c>
      <c r="N4522" s="1">
        <f>N(N4521)+IF(AND('💰 BÁO GIÁ'!$C$27&lt;&gt;"",OR(ISNUMBER(SEARCH('💰 BÁO GIÁ'!$C$27,$A4522)),ISNUMBER(SEARCH('💰 BÁO GIÁ'!$C$27,$B4522)))),1,0)</f>
        <v>0</v>
      </c>
      <c r="O4522" s="1" t="str">
        <f t="shared" si="141"/>
        <v/>
      </c>
    </row>
    <row r="4523" customHeight="1" spans="1:15">
      <c r="A4523" s="1" t="str">
        <f>IF('📋 MIỂNG TNC'!A499="","",'📋 MIỂNG TNC'!A499)</f>
        <v>HH078593</v>
      </c>
      <c r="B4523" s="1" t="str">
        <f>IF('📋 MIỂNG TNC'!A499="","",'📋 MIỂNG TNC'!Q499)</f>
        <v>Bạc miểng TD25/TD27/QD32/BD30 Cos2 - Taiho</v>
      </c>
      <c r="C4523" s="1" t="str">
        <f>IF('📋 MIỂNG TNC'!A499="","","Miểng")</f>
        <v>Miểng</v>
      </c>
      <c r="D4523" s="1" t="str">
        <f>IF('📋 MIỂNG TNC'!A499="","",'📋 MIỂNG TNC'!H499)</f>
        <v>Bộ</v>
      </c>
      <c r="E4523" s="1">
        <f>IF('📋 MIỂNG TNC'!A499="","",'📋 MIỂNG TNC'!I499)</f>
        <v>0</v>
      </c>
      <c r="F4523" s="1">
        <f>IF('📋 MIỂNG TNC'!A499="","",'📋 MIỂNG TNC'!J499)</f>
        <v>0</v>
      </c>
      <c r="G4523" s="1">
        <f>IF('📋 MIỂNG TNC'!A499="","",'📋 MIỂNG TNC'!K499)</f>
        <v>0</v>
      </c>
      <c r="H4523" s="1">
        <f>IF('📋 MIỂNG TNC'!A499="","",'📋 MIỂNG TNC'!L499)</f>
        <v>0</v>
      </c>
      <c r="I4523" s="1">
        <f>IF('📋 MIỂNG TNC'!A499="","",'📋 MIỂNG TNC'!M499)</f>
        <v>0</v>
      </c>
      <c r="J4523" s="1" t="str">
        <f>IF('📋 MIỂNG TNC'!A499="","",'📋 MIỂNG TNC'!D499)</f>
        <v>96</v>
      </c>
      <c r="L4523" s="1">
        <f>N(L4522)+IF(AND('🔎 TRA CỨU NHANH'!$C$2&lt;&gt;"",OR(ISNUMBER(SEARCH('🔎 TRA CỨU NHANH'!$C$2,$A4523)),ISNUMBER(SEARCH('🔎 TRA CỨU NHANH'!$C$2,$B4523)))),1,0)</f>
        <v>0</v>
      </c>
      <c r="M4523" s="1" t="str">
        <f t="shared" si="140"/>
        <v/>
      </c>
      <c r="N4523" s="1">
        <f>N(N4522)+IF(AND('💰 BÁO GIÁ'!$C$27&lt;&gt;"",OR(ISNUMBER(SEARCH('💰 BÁO GIÁ'!$C$27,$A4523)),ISNUMBER(SEARCH('💰 BÁO GIÁ'!$C$27,$B4523)))),1,0)</f>
        <v>0</v>
      </c>
      <c r="O4523" s="1" t="str">
        <f t="shared" si="141"/>
        <v/>
      </c>
    </row>
    <row r="4524" customHeight="1" spans="1:15">
      <c r="A4524" s="1" t="str">
        <f>IF('📋 MIỂNG TNC'!A500="","",'📋 MIỂNG TNC'!A500)</f>
        <v>HH083640</v>
      </c>
      <c r="B4524" s="1" t="str">
        <f>IF('📋 MIỂNG TNC'!A500="","",'📋 MIỂNG TNC'!Q500)</f>
        <v>Bạc miểng TD25/TD27/QD32/BD30 Cos4 - Taiho</v>
      </c>
      <c r="C4524" s="1" t="str">
        <f>IF('📋 MIỂNG TNC'!A500="","","Miểng")</f>
        <v>Miểng</v>
      </c>
      <c r="D4524" s="1" t="str">
        <f>IF('📋 MIỂNG TNC'!A500="","",'📋 MIỂNG TNC'!H500)</f>
        <v>Bộ</v>
      </c>
      <c r="E4524" s="1">
        <f>IF('📋 MIỂNG TNC'!A500="","",'📋 MIỂNG TNC'!I500)</f>
        <v>0</v>
      </c>
      <c r="F4524" s="1">
        <f>IF('📋 MIỂNG TNC'!A500="","",'📋 MIỂNG TNC'!J500)</f>
        <v>0</v>
      </c>
      <c r="G4524" s="1">
        <f>IF('📋 MIỂNG TNC'!A500="","",'📋 MIỂNG TNC'!K500)</f>
        <v>0</v>
      </c>
      <c r="H4524" s="1">
        <f>IF('📋 MIỂNG TNC'!A500="","",'📋 MIỂNG TNC'!L500)</f>
        <v>0</v>
      </c>
      <c r="I4524" s="1">
        <f>IF('📋 MIỂNG TNC'!A500="","",'📋 MIỂNG TNC'!M500)</f>
        <v>0</v>
      </c>
      <c r="J4524" s="1" t="str">
        <f>IF('📋 MIỂNG TNC'!A500="","",'📋 MIỂNG TNC'!D500)</f>
        <v>96</v>
      </c>
      <c r="L4524" s="1">
        <f>N(L4523)+IF(AND('🔎 TRA CỨU NHANH'!$C$2&lt;&gt;"",OR(ISNUMBER(SEARCH('🔎 TRA CỨU NHANH'!$C$2,$A4524)),ISNUMBER(SEARCH('🔎 TRA CỨU NHANH'!$C$2,$B4524)))),1,0)</f>
        <v>0</v>
      </c>
      <c r="M4524" s="1" t="str">
        <f t="shared" si="140"/>
        <v/>
      </c>
      <c r="N4524" s="1">
        <f>N(N4523)+IF(AND('💰 BÁO GIÁ'!$C$27&lt;&gt;"",OR(ISNUMBER(SEARCH('💰 BÁO GIÁ'!$C$27,$A4524)),ISNUMBER(SEARCH('💰 BÁO GIÁ'!$C$27,$B4524)))),1,0)</f>
        <v>0</v>
      </c>
      <c r="O4524" s="1" t="str">
        <f t="shared" si="141"/>
        <v/>
      </c>
    </row>
    <row r="4525" customHeight="1" spans="1:15">
      <c r="A4525" s="1" t="str">
        <f>IF('📋 MIỂNG TNC'!A501="","",'📋 MIỂNG TNC'!A501)</f>
        <v>HH0557</v>
      </c>
      <c r="B4525" s="1" t="str">
        <f>IF('📋 MIỂNG TNC'!A501="","",'📋 MIỂNG TNC'!Q501)</f>
        <v>Bạc miểng FD33/ED33 Cos0 - TAIHO</v>
      </c>
      <c r="C4525" s="1" t="str">
        <f>IF('📋 MIỂNG TNC'!A501="","","Miểng")</f>
        <v>Miểng</v>
      </c>
      <c r="D4525" s="1" t="str">
        <f>IF('📋 MIỂNG TNC'!A501="","",'📋 MIỂNG TNC'!H501)</f>
        <v>Bộ</v>
      </c>
      <c r="E4525" s="1">
        <f>IF('📋 MIỂNG TNC'!A501="","",'📋 MIỂNG TNC'!I501)</f>
        <v>0</v>
      </c>
      <c r="F4525" s="1">
        <f>IF('📋 MIỂNG TNC'!A501="","",'📋 MIỂNG TNC'!J501)</f>
        <v>0</v>
      </c>
      <c r="G4525" s="1">
        <f>IF('📋 MIỂNG TNC'!A501="","",'📋 MIỂNG TNC'!K501)</f>
        <v>0</v>
      </c>
      <c r="H4525" s="1">
        <f>IF('📋 MIỂNG TNC'!A501="","",'📋 MIỂNG TNC'!L501)</f>
        <v>0</v>
      </c>
      <c r="I4525" s="1">
        <f>IF('📋 MIỂNG TNC'!A501="","",'📋 MIỂNG TNC'!M501)</f>
        <v>0</v>
      </c>
      <c r="J4525" s="1" t="str">
        <f>IF('📋 MIỂNG TNC'!A501="","",'📋 MIỂNG TNC'!D501)</f>
        <v>100</v>
      </c>
      <c r="L4525" s="1">
        <f>N(L4524)+IF(AND('🔎 TRA CỨU NHANH'!$C$2&lt;&gt;"",OR(ISNUMBER(SEARCH('🔎 TRA CỨU NHANH'!$C$2,$A4525)),ISNUMBER(SEARCH('🔎 TRA CỨU NHANH'!$C$2,$B4525)))),1,0)</f>
        <v>0</v>
      </c>
      <c r="M4525" s="1" t="str">
        <f t="shared" si="140"/>
        <v/>
      </c>
      <c r="N4525" s="1">
        <f>N(N4524)+IF(AND('💰 BÁO GIÁ'!$C$27&lt;&gt;"",OR(ISNUMBER(SEARCH('💰 BÁO GIÁ'!$C$27,$A4525)),ISNUMBER(SEARCH('💰 BÁO GIÁ'!$C$27,$B4525)))),1,0)</f>
        <v>0</v>
      </c>
      <c r="O4525" s="1" t="str">
        <f t="shared" si="141"/>
        <v/>
      </c>
    </row>
    <row r="4526" customHeight="1" spans="1:15">
      <c r="A4526" s="1" t="str">
        <f>IF('📋 MIỂNG TNC'!A502="","",'📋 MIỂNG TNC'!A502)</f>
        <v>HH0558</v>
      </c>
      <c r="B4526" s="1" t="str">
        <f>IF('📋 MIỂNG TNC'!A502="","",'📋 MIỂNG TNC'!Q502)</f>
        <v>Bạc miểng FD33/ED33 Cos1 - TAIHO</v>
      </c>
      <c r="C4526" s="1" t="str">
        <f>IF('📋 MIỂNG TNC'!A502="","","Miểng")</f>
        <v>Miểng</v>
      </c>
      <c r="D4526" s="1" t="str">
        <f>IF('📋 MIỂNG TNC'!A502="","",'📋 MIỂNG TNC'!H502)</f>
        <v>Bộ</v>
      </c>
      <c r="E4526" s="1">
        <f>IF('📋 MIỂNG TNC'!A502="","",'📋 MIỂNG TNC'!I502)</f>
        <v>0</v>
      </c>
      <c r="F4526" s="1">
        <f>IF('📋 MIỂNG TNC'!A502="","",'📋 MIỂNG TNC'!J502)</f>
        <v>0</v>
      </c>
      <c r="G4526" s="1">
        <f>IF('📋 MIỂNG TNC'!A502="","",'📋 MIỂNG TNC'!K502)</f>
        <v>0</v>
      </c>
      <c r="H4526" s="1">
        <f>IF('📋 MIỂNG TNC'!A502="","",'📋 MIỂNG TNC'!L502)</f>
        <v>0</v>
      </c>
      <c r="I4526" s="1">
        <f>IF('📋 MIỂNG TNC'!A502="","",'📋 MIỂNG TNC'!M502)</f>
        <v>0</v>
      </c>
      <c r="J4526" s="1" t="str">
        <f>IF('📋 MIỂNG TNC'!A502="","",'📋 MIỂNG TNC'!D502)</f>
        <v>100</v>
      </c>
      <c r="L4526" s="1">
        <f>N(L4525)+IF(AND('🔎 TRA CỨU NHANH'!$C$2&lt;&gt;"",OR(ISNUMBER(SEARCH('🔎 TRA CỨU NHANH'!$C$2,$A4526)),ISNUMBER(SEARCH('🔎 TRA CỨU NHANH'!$C$2,$B4526)))),1,0)</f>
        <v>0</v>
      </c>
      <c r="M4526" s="1" t="str">
        <f t="shared" si="140"/>
        <v/>
      </c>
      <c r="N4526" s="1">
        <f>N(N4525)+IF(AND('💰 BÁO GIÁ'!$C$27&lt;&gt;"",OR(ISNUMBER(SEARCH('💰 BÁO GIÁ'!$C$27,$A4526)),ISNUMBER(SEARCH('💰 BÁO GIÁ'!$C$27,$B4526)))),1,0)</f>
        <v>0</v>
      </c>
      <c r="O4526" s="1" t="str">
        <f t="shared" si="141"/>
        <v/>
      </c>
    </row>
    <row r="4527" customHeight="1" spans="1:15">
      <c r="A4527" s="1" t="str">
        <f>IF('📋 MIỂNG TNC'!A503="","",'📋 MIỂNG TNC'!A503)</f>
        <v>HH0564</v>
      </c>
      <c r="B4527" s="1" t="str">
        <f>IF('📋 MIỂNG TNC'!A503="","",'📋 MIỂNG TNC'!Q503)</f>
        <v>Bạc miểng FD33/ED33 Cos2 - TAIHO</v>
      </c>
      <c r="C4527" s="1" t="str">
        <f>IF('📋 MIỂNG TNC'!A503="","","Miểng")</f>
        <v>Miểng</v>
      </c>
      <c r="D4527" s="1" t="str">
        <f>IF('📋 MIỂNG TNC'!A503="","",'📋 MIỂNG TNC'!H503)</f>
        <v>Bộ</v>
      </c>
      <c r="E4527" s="1">
        <f>IF('📋 MIỂNG TNC'!A503="","",'📋 MIỂNG TNC'!I503)</f>
        <v>0</v>
      </c>
      <c r="F4527" s="1">
        <f>IF('📋 MIỂNG TNC'!A503="","",'📋 MIỂNG TNC'!J503)</f>
        <v>0</v>
      </c>
      <c r="G4527" s="1">
        <f>IF('📋 MIỂNG TNC'!A503="","",'📋 MIỂNG TNC'!K503)</f>
        <v>0</v>
      </c>
      <c r="H4527" s="1">
        <f>IF('📋 MIỂNG TNC'!A503="","",'📋 MIỂNG TNC'!L503)</f>
        <v>0</v>
      </c>
      <c r="I4527" s="1">
        <f>IF('📋 MIỂNG TNC'!A503="","",'📋 MIỂNG TNC'!M503)</f>
        <v>0</v>
      </c>
      <c r="J4527" s="1" t="str">
        <f>IF('📋 MIỂNG TNC'!A503="","",'📋 MIỂNG TNC'!D503)</f>
        <v>100</v>
      </c>
      <c r="L4527" s="1">
        <f>N(L4526)+IF(AND('🔎 TRA CỨU NHANH'!$C$2&lt;&gt;"",OR(ISNUMBER(SEARCH('🔎 TRA CỨU NHANH'!$C$2,$A4527)),ISNUMBER(SEARCH('🔎 TRA CỨU NHANH'!$C$2,$B4527)))),1,0)</f>
        <v>0</v>
      </c>
      <c r="M4527" s="1" t="str">
        <f t="shared" si="140"/>
        <v/>
      </c>
      <c r="N4527" s="1">
        <f>N(N4526)+IF(AND('💰 BÁO GIÁ'!$C$27&lt;&gt;"",OR(ISNUMBER(SEARCH('💰 BÁO GIÁ'!$C$27,$A4527)),ISNUMBER(SEARCH('💰 BÁO GIÁ'!$C$27,$B4527)))),1,0)</f>
        <v>0</v>
      </c>
      <c r="O4527" s="1" t="str">
        <f t="shared" si="141"/>
        <v/>
      </c>
    </row>
    <row r="4528" customHeight="1" spans="1:15">
      <c r="A4528" s="1" t="str">
        <f>IF('📋 MIỂNG TNC'!A504="","",'📋 MIỂNG TNC'!A504)</f>
        <v>HH082481</v>
      </c>
      <c r="B4528" s="1" t="str">
        <f>IF('📋 MIỂNG TNC'!A504="","",'📋 MIỂNG TNC'!Q504)</f>
        <v>Bạc miểng FE6 Cos0 - Taiho</v>
      </c>
      <c r="C4528" s="1" t="str">
        <f>IF('📋 MIỂNG TNC'!A504="","","Miểng")</f>
        <v>Miểng</v>
      </c>
      <c r="D4528" s="1" t="str">
        <f>IF('📋 MIỂNG TNC'!A504="","",'📋 MIỂNG TNC'!H504)</f>
        <v>Bộ</v>
      </c>
      <c r="E4528" s="1">
        <f>IF('📋 MIỂNG TNC'!A504="","",'📋 MIỂNG TNC'!I504)</f>
        <v>0</v>
      </c>
      <c r="F4528" s="1">
        <f>IF('📋 MIỂNG TNC'!A504="","",'📋 MIỂNG TNC'!J504)</f>
        <v>0</v>
      </c>
      <c r="G4528" s="1">
        <f>IF('📋 MIỂNG TNC'!A504="","",'📋 MIỂNG TNC'!K504)</f>
        <v>0</v>
      </c>
      <c r="H4528" s="1">
        <f>IF('📋 MIỂNG TNC'!A504="","",'📋 MIỂNG TNC'!L504)</f>
        <v>0</v>
      </c>
      <c r="I4528" s="1">
        <f>IF('📋 MIỂNG TNC'!A504="","",'📋 MIỂNG TNC'!M504)</f>
        <v>0</v>
      </c>
      <c r="J4528" s="1" t="str">
        <f>IF('📋 MIỂNG TNC'!A504="","",'📋 MIỂNG TNC'!D504)</f>
        <v>108</v>
      </c>
      <c r="L4528" s="1">
        <f>N(L4527)+IF(AND('🔎 TRA CỨU NHANH'!$C$2&lt;&gt;"",OR(ISNUMBER(SEARCH('🔎 TRA CỨU NHANH'!$C$2,$A4528)),ISNUMBER(SEARCH('🔎 TRA CỨU NHANH'!$C$2,$B4528)))),1,0)</f>
        <v>0</v>
      </c>
      <c r="M4528" s="1" t="str">
        <f t="shared" si="140"/>
        <v/>
      </c>
      <c r="N4528" s="1">
        <f>N(N4527)+IF(AND('💰 BÁO GIÁ'!$C$27&lt;&gt;"",OR(ISNUMBER(SEARCH('💰 BÁO GIÁ'!$C$27,$A4528)),ISNUMBER(SEARCH('💰 BÁO GIÁ'!$C$27,$B4528)))),1,0)</f>
        <v>0</v>
      </c>
      <c r="O4528" s="1" t="str">
        <f t="shared" si="141"/>
        <v/>
      </c>
    </row>
    <row r="4529" customHeight="1" spans="1:15">
      <c r="A4529" s="1" t="str">
        <f>IF('📋 MIỂNG TNC'!A505="","",'📋 MIỂNG TNC'!A505)</f>
        <v>HH072840</v>
      </c>
      <c r="B4529" s="1" t="str">
        <f>IF('📋 MIỂNG TNC'!A505="","",'📋 MIỂNG TNC'!Q505)</f>
        <v>Bạc miểng PE6/PD6 Cos0 - Taiho</v>
      </c>
      <c r="C4529" s="1" t="str">
        <f>IF('📋 MIỂNG TNC'!A505="","","Miểng")</f>
        <v>Miểng</v>
      </c>
      <c r="D4529" s="1" t="str">
        <f>IF('📋 MIỂNG TNC'!A505="","",'📋 MIỂNG TNC'!H505)</f>
        <v>Bộ</v>
      </c>
      <c r="E4529" s="1">
        <f>IF('📋 MIỂNG TNC'!A505="","",'📋 MIỂNG TNC'!I505)</f>
        <v>0</v>
      </c>
      <c r="F4529" s="1">
        <f>IF('📋 MIỂNG TNC'!A505="","",'📋 MIỂNG TNC'!J505)</f>
        <v>0</v>
      </c>
      <c r="G4529" s="1">
        <f>IF('📋 MIỂNG TNC'!A505="","",'📋 MIỂNG TNC'!K505)</f>
        <v>0</v>
      </c>
      <c r="H4529" s="1">
        <f>IF('📋 MIỂNG TNC'!A505="","",'📋 MIỂNG TNC'!L505)</f>
        <v>0</v>
      </c>
      <c r="I4529" s="1">
        <f>IF('📋 MIỂNG TNC'!A505="","",'📋 MIỂNG TNC'!M505)</f>
        <v>0</v>
      </c>
      <c r="J4529" s="1" t="str">
        <f>IF('📋 MIỂNG TNC'!A505="","",'📋 MIỂNG TNC'!D505)</f>
        <v>133</v>
      </c>
      <c r="L4529" s="1">
        <f>N(L4528)+IF(AND('🔎 TRA CỨU NHANH'!$C$2&lt;&gt;"",OR(ISNUMBER(SEARCH('🔎 TRA CỨU NHANH'!$C$2,$A4529)),ISNUMBER(SEARCH('🔎 TRA CỨU NHANH'!$C$2,$B4529)))),1,0)</f>
        <v>0</v>
      </c>
      <c r="M4529" s="1" t="str">
        <f t="shared" si="140"/>
        <v/>
      </c>
      <c r="N4529" s="1">
        <f>N(N4528)+IF(AND('💰 BÁO GIÁ'!$C$27&lt;&gt;"",OR(ISNUMBER(SEARCH('💰 BÁO GIÁ'!$C$27,$A4529)),ISNUMBER(SEARCH('💰 BÁO GIÁ'!$C$27,$B4529)))),1,0)</f>
        <v>0</v>
      </c>
      <c r="O4529" s="1" t="str">
        <f t="shared" si="141"/>
        <v/>
      </c>
    </row>
    <row r="4530" customHeight="1" spans="1:15">
      <c r="A4530" s="1" t="str">
        <f>IF('📋 MIỂNG TNC'!A506="","",'📋 MIỂNG TNC'!A506)</f>
        <v>HH071907</v>
      </c>
      <c r="B4530" s="1" t="str">
        <f>IF('📋 MIỂNG TNC'!A506="","",'📋 MIỂNG TNC'!Q506)</f>
        <v>Bạc miểng PE6/PD6 Cos2 - Taiho</v>
      </c>
      <c r="C4530" s="1" t="str">
        <f>IF('📋 MIỂNG TNC'!A506="","","Miểng")</f>
        <v>Miểng</v>
      </c>
      <c r="D4530" s="1" t="str">
        <f>IF('📋 MIỂNG TNC'!A506="","",'📋 MIỂNG TNC'!H506)</f>
        <v>Bộ</v>
      </c>
      <c r="E4530" s="1">
        <f>IF('📋 MIỂNG TNC'!A506="","",'📋 MIỂNG TNC'!I506)</f>
        <v>0</v>
      </c>
      <c r="F4530" s="1">
        <f>IF('📋 MIỂNG TNC'!A506="","",'📋 MIỂNG TNC'!J506)</f>
        <v>0</v>
      </c>
      <c r="G4530" s="1">
        <f>IF('📋 MIỂNG TNC'!A506="","",'📋 MIỂNG TNC'!K506)</f>
        <v>0</v>
      </c>
      <c r="H4530" s="1">
        <f>IF('📋 MIỂNG TNC'!A506="","",'📋 MIỂNG TNC'!L506)</f>
        <v>0</v>
      </c>
      <c r="I4530" s="1">
        <f>IF('📋 MIỂNG TNC'!A506="","",'📋 MIỂNG TNC'!M506)</f>
        <v>0</v>
      </c>
      <c r="J4530" s="1" t="str">
        <f>IF('📋 MIỂNG TNC'!A506="","",'📋 MIỂNG TNC'!D506)</f>
        <v>133</v>
      </c>
      <c r="L4530" s="1">
        <f>N(L4529)+IF(AND('🔎 TRA CỨU NHANH'!$C$2&lt;&gt;"",OR(ISNUMBER(SEARCH('🔎 TRA CỨU NHANH'!$C$2,$A4530)),ISNUMBER(SEARCH('🔎 TRA CỨU NHANH'!$C$2,$B4530)))),1,0)</f>
        <v>0</v>
      </c>
      <c r="M4530" s="1" t="str">
        <f t="shared" si="140"/>
        <v/>
      </c>
      <c r="N4530" s="1">
        <f>N(N4529)+IF(AND('💰 BÁO GIÁ'!$C$27&lt;&gt;"",OR(ISNUMBER(SEARCH('💰 BÁO GIÁ'!$C$27,$A4530)),ISNUMBER(SEARCH('💰 BÁO GIÁ'!$C$27,$B4530)))),1,0)</f>
        <v>0</v>
      </c>
      <c r="O4530" s="1" t="str">
        <f t="shared" si="141"/>
        <v/>
      </c>
    </row>
    <row r="4531" customHeight="1" spans="1:15">
      <c r="A4531" s="1" t="str">
        <f>IF('📋 MIỂNG TNC'!A507="","",'📋 MIỂNG TNC'!A507)</f>
        <v/>
      </c>
      <c r="B4531" s="1" t="str">
        <f>IF('📋 MIỂNG TNC'!A507="","",'📋 MIỂNG TNC'!Q507)</f>
        <v/>
      </c>
      <c r="C4531" s="1" t="str">
        <f>IF('📋 MIỂNG TNC'!A507="","","Miểng")</f>
        <v/>
      </c>
      <c r="D4531" s="1" t="str">
        <f>IF('📋 MIỂNG TNC'!A507="","",'📋 MIỂNG TNC'!H507)</f>
        <v/>
      </c>
      <c r="E4531" s="1" t="str">
        <f>IF('📋 MIỂNG TNC'!A507="","",'📋 MIỂNG TNC'!I507)</f>
        <v/>
      </c>
      <c r="F4531" s="1" t="str">
        <f>IF('📋 MIỂNG TNC'!A507="","",'📋 MIỂNG TNC'!J507)</f>
        <v/>
      </c>
      <c r="G4531" s="1" t="str">
        <f>IF('📋 MIỂNG TNC'!A507="","",'📋 MIỂNG TNC'!K507)</f>
        <v/>
      </c>
      <c r="H4531" s="1" t="str">
        <f>IF('📋 MIỂNG TNC'!A507="","",'📋 MIỂNG TNC'!L507)</f>
        <v/>
      </c>
      <c r="I4531" s="1" t="str">
        <f>IF('📋 MIỂNG TNC'!A507="","",'📋 MIỂNG TNC'!M507)</f>
        <v/>
      </c>
      <c r="J4531" s="1" t="str">
        <f>IF('📋 MIỂNG TNC'!A507="","",'📋 MIỂNG TNC'!D507)</f>
        <v/>
      </c>
      <c r="L4531" s="1">
        <f>N(L4530)+IF(AND('🔎 TRA CỨU NHANH'!$C$2&lt;&gt;"",OR(ISNUMBER(SEARCH('🔎 TRA CỨU NHANH'!$C$2,$A4531)),ISNUMBER(SEARCH('🔎 TRA CỨU NHANH'!$C$2,$B4531)))),1,0)</f>
        <v>0</v>
      </c>
      <c r="M4531" s="1" t="str">
        <f t="shared" si="140"/>
        <v/>
      </c>
      <c r="N4531" s="1">
        <f>N(N4530)+IF(AND('💰 BÁO GIÁ'!$C$27&lt;&gt;"",OR(ISNUMBER(SEARCH('💰 BÁO GIÁ'!$C$27,$A4531)),ISNUMBER(SEARCH('💰 BÁO GIÁ'!$C$27,$B4531)))),1,0)</f>
        <v>0</v>
      </c>
      <c r="O4531" s="1" t="str">
        <f t="shared" si="141"/>
        <v/>
      </c>
    </row>
    <row r="4532" customHeight="1" spans="1:15">
      <c r="A4532" s="1" t="str">
        <f>IF('📋 MIỂNG TNC'!A508="","",'📋 MIỂNG TNC'!A508)</f>
        <v>HH079910</v>
      </c>
      <c r="B4532" s="1" t="str">
        <f>IF('📋 MIỂNG TNC'!A508="","",'📋 MIỂNG TNC'!Q508)</f>
        <v>Miểng baze DL06 (65.01110-6140A) cos0 - CS IVECO</v>
      </c>
      <c r="C4532" s="1" t="str">
        <f>IF('📋 MIỂNG TNC'!A508="","","Miểng")</f>
        <v>Miểng</v>
      </c>
      <c r="D4532" s="1" t="str">
        <f>IF('📋 MIỂNG TNC'!A508="","",'📋 MIỂNG TNC'!H508)</f>
        <v>Bộ</v>
      </c>
      <c r="E4532" s="1">
        <f>IF('📋 MIỂNG TNC'!A508="","",'📋 MIỂNG TNC'!I508)</f>
        <v>0</v>
      </c>
      <c r="F4532" s="1">
        <f>IF('📋 MIỂNG TNC'!A508="","",'📋 MIỂNG TNC'!J508)</f>
        <v>0</v>
      </c>
      <c r="G4532" s="1">
        <f>IF('📋 MIỂNG TNC'!A508="","",'📋 MIỂNG TNC'!K508)</f>
        <v>0</v>
      </c>
      <c r="H4532" s="1">
        <f>IF('📋 MIỂNG TNC'!A508="","",'📋 MIỂNG TNC'!L508)</f>
        <v>0</v>
      </c>
      <c r="I4532" s="1">
        <f>IF('📋 MIỂNG TNC'!A508="","",'📋 MIỂNG TNC'!M508)</f>
        <v>0</v>
      </c>
      <c r="J4532" s="1" t="str">
        <f>IF('📋 MIỂNG TNC'!A508="","",'📋 MIỂNG TNC'!D508)</f>
        <v>100</v>
      </c>
      <c r="L4532" s="1">
        <f>N(L4531)+IF(AND('🔎 TRA CỨU NHANH'!$C$2&lt;&gt;"",OR(ISNUMBER(SEARCH('🔎 TRA CỨU NHANH'!$C$2,$A4532)),ISNUMBER(SEARCH('🔎 TRA CỨU NHANH'!$C$2,$B4532)))),1,0)</f>
        <v>0</v>
      </c>
      <c r="M4532" s="1" t="str">
        <f t="shared" si="140"/>
        <v/>
      </c>
      <c r="N4532" s="1">
        <f>N(N4531)+IF(AND('💰 BÁO GIÁ'!$C$27&lt;&gt;"",OR(ISNUMBER(SEARCH('💰 BÁO GIÁ'!$C$27,$A4532)),ISNUMBER(SEARCH('💰 BÁO GIÁ'!$C$27,$B4532)))),1,0)</f>
        <v>0</v>
      </c>
      <c r="O4532" s="1" t="str">
        <f t="shared" si="141"/>
        <v/>
      </c>
    </row>
    <row r="4533" customHeight="1" spans="1:15">
      <c r="A4533" s="1" t="str">
        <f>IF('📋 MIỂNG TNC'!A509="","",'📋 MIỂNG TNC'!A509)</f>
        <v>HH079913</v>
      </c>
      <c r="B4533" s="1" t="str">
        <f>IF('📋 MIỂNG TNC'!A509="","",'📋 MIỂNG TNC'!Q509)</f>
        <v>Miểng dên DL06 (65.02410-0050) cos0 - CS IVECO</v>
      </c>
      <c r="C4533" s="1" t="str">
        <f>IF('📋 MIỂNG TNC'!A509="","","Miểng")</f>
        <v>Miểng</v>
      </c>
      <c r="D4533" s="1" t="str">
        <f>IF('📋 MIỂNG TNC'!A509="","",'📋 MIỂNG TNC'!H509)</f>
        <v>Bộ</v>
      </c>
      <c r="E4533" s="1">
        <f>IF('📋 MIỂNG TNC'!A509="","",'📋 MIỂNG TNC'!I509)</f>
        <v>0</v>
      </c>
      <c r="F4533" s="1">
        <f>IF('📋 MIỂNG TNC'!A509="","",'📋 MIỂNG TNC'!J509)</f>
        <v>0</v>
      </c>
      <c r="G4533" s="1">
        <f>IF('📋 MIỂNG TNC'!A509="","",'📋 MIỂNG TNC'!K509)</f>
        <v>0</v>
      </c>
      <c r="H4533" s="1">
        <f>IF('📋 MIỂNG TNC'!A509="","",'📋 MIỂNG TNC'!L509)</f>
        <v>0</v>
      </c>
      <c r="I4533" s="1">
        <f>IF('📋 MIỂNG TNC'!A509="","",'📋 MIỂNG TNC'!M509)</f>
        <v>0</v>
      </c>
      <c r="J4533" s="1" t="str">
        <f>IF('📋 MIỂNG TNC'!A509="","",'📋 MIỂNG TNC'!D509)</f>
        <v>100</v>
      </c>
      <c r="L4533" s="1">
        <f>N(L4532)+IF(AND('🔎 TRA CỨU NHANH'!$C$2&lt;&gt;"",OR(ISNUMBER(SEARCH('🔎 TRA CỨU NHANH'!$C$2,$A4533)),ISNUMBER(SEARCH('🔎 TRA CỨU NHANH'!$C$2,$B4533)))),1,0)</f>
        <v>0</v>
      </c>
      <c r="M4533" s="1" t="str">
        <f t="shared" si="140"/>
        <v/>
      </c>
      <c r="N4533" s="1">
        <f>N(N4532)+IF(AND('💰 BÁO GIÁ'!$C$27&lt;&gt;"",OR(ISNUMBER(SEARCH('💰 BÁO GIÁ'!$C$27,$A4533)),ISNUMBER(SEARCH('💰 BÁO GIÁ'!$C$27,$B4533)))),1,0)</f>
        <v>0</v>
      </c>
      <c r="O4533" s="1" t="str">
        <f t="shared" si="141"/>
        <v/>
      </c>
    </row>
    <row r="4534" customHeight="1" spans="1:15">
      <c r="A4534" s="1" t="str">
        <f>IF('📋 MIỂNG TNC'!A510="","",'📋 MIỂNG TNC'!A510)</f>
        <v>HH075737</v>
      </c>
      <c r="B4534" s="1" t="str">
        <f>IF('📋 MIỂNG TNC'!A510="","",'📋 MIỂNG TNC'!Q510)</f>
        <v>Miểng baze DL06 / 65.01110-6140S - Cos0 - Doosan</v>
      </c>
      <c r="C4534" s="1" t="str">
        <f>IF('📋 MIỂNG TNC'!A510="","","Miểng")</f>
        <v>Miểng</v>
      </c>
      <c r="D4534" s="1" t="str">
        <f>IF('📋 MIỂNG TNC'!A510="","",'📋 MIỂNG TNC'!H510)</f>
        <v>Bộ</v>
      </c>
      <c r="E4534" s="1">
        <f>IF('📋 MIỂNG TNC'!A510="","",'📋 MIỂNG TNC'!I510)</f>
        <v>0</v>
      </c>
      <c r="F4534" s="1">
        <f>IF('📋 MIỂNG TNC'!A510="","",'📋 MIỂNG TNC'!J510)</f>
        <v>0</v>
      </c>
      <c r="G4534" s="1">
        <f>IF('📋 MIỂNG TNC'!A510="","",'📋 MIỂNG TNC'!K510)</f>
        <v>0</v>
      </c>
      <c r="H4534" s="1">
        <f>IF('📋 MIỂNG TNC'!A510="","",'📋 MIỂNG TNC'!L510)</f>
        <v>0</v>
      </c>
      <c r="I4534" s="1">
        <f>IF('📋 MIỂNG TNC'!A510="","",'📋 MIỂNG TNC'!M510)</f>
        <v>0</v>
      </c>
      <c r="J4534" s="1" t="str">
        <f>IF('📋 MIỂNG TNC'!A510="","",'📋 MIỂNG TNC'!D510)</f>
        <v>100</v>
      </c>
      <c r="L4534" s="1">
        <f>N(L4533)+IF(AND('🔎 TRA CỨU NHANH'!$C$2&lt;&gt;"",OR(ISNUMBER(SEARCH('🔎 TRA CỨU NHANH'!$C$2,$A4534)),ISNUMBER(SEARCH('🔎 TRA CỨU NHANH'!$C$2,$B4534)))),1,0)</f>
        <v>0</v>
      </c>
      <c r="M4534" s="1" t="str">
        <f t="shared" si="140"/>
        <v/>
      </c>
      <c r="N4534" s="1">
        <f>N(N4533)+IF(AND('💰 BÁO GIÁ'!$C$27&lt;&gt;"",OR(ISNUMBER(SEARCH('💰 BÁO GIÁ'!$C$27,$A4534)),ISNUMBER(SEARCH('💰 BÁO GIÁ'!$C$27,$B4534)))),1,0)</f>
        <v>0</v>
      </c>
      <c r="O4534" s="1" t="str">
        <f t="shared" si="141"/>
        <v/>
      </c>
    </row>
    <row r="4535" customHeight="1" spans="1:15">
      <c r="A4535" s="1" t="str">
        <f>IF('📋 MIỂNG TNC'!A511="","",'📋 MIỂNG TNC'!A511)</f>
        <v>HH075736</v>
      </c>
      <c r="B4535" s="1" t="str">
        <f>IF('📋 MIỂNG TNC'!A511="","",'📋 MIỂNG TNC'!Q511)</f>
        <v>Miểng dên DL06 / 65.02410-0040S/0050S - cos0 - Doosan</v>
      </c>
      <c r="C4535" s="1" t="str">
        <f>IF('📋 MIỂNG TNC'!A511="","","Miểng")</f>
        <v>Miểng</v>
      </c>
      <c r="D4535" s="1" t="str">
        <f>IF('📋 MIỂNG TNC'!A511="","",'📋 MIỂNG TNC'!H511)</f>
        <v>Bộ</v>
      </c>
      <c r="E4535" s="1">
        <f>IF('📋 MIỂNG TNC'!A511="","",'📋 MIỂNG TNC'!I511)</f>
        <v>0</v>
      </c>
      <c r="F4535" s="1">
        <f>IF('📋 MIỂNG TNC'!A511="","",'📋 MIỂNG TNC'!J511)</f>
        <v>0</v>
      </c>
      <c r="G4535" s="1">
        <f>IF('📋 MIỂNG TNC'!A511="","",'📋 MIỂNG TNC'!K511)</f>
        <v>0</v>
      </c>
      <c r="H4535" s="1">
        <f>IF('📋 MIỂNG TNC'!A511="","",'📋 MIỂNG TNC'!L511)</f>
        <v>0</v>
      </c>
      <c r="I4535" s="1">
        <f>IF('📋 MIỂNG TNC'!A511="","",'📋 MIỂNG TNC'!M511)</f>
        <v>0</v>
      </c>
      <c r="J4535" s="1" t="str">
        <f>IF('📋 MIỂNG TNC'!A511="","",'📋 MIỂNG TNC'!D511)</f>
        <v>100</v>
      </c>
      <c r="L4535" s="1">
        <f>N(L4534)+IF(AND('🔎 TRA CỨU NHANH'!$C$2&lt;&gt;"",OR(ISNUMBER(SEARCH('🔎 TRA CỨU NHANH'!$C$2,$A4535)),ISNUMBER(SEARCH('🔎 TRA CỨU NHANH'!$C$2,$B4535)))),1,0)</f>
        <v>0</v>
      </c>
      <c r="M4535" s="1" t="str">
        <f t="shared" si="140"/>
        <v/>
      </c>
      <c r="N4535" s="1">
        <f>N(N4534)+IF(AND('💰 BÁO GIÁ'!$C$27&lt;&gt;"",OR(ISNUMBER(SEARCH('💰 BÁO GIÁ'!$C$27,$A4535)),ISNUMBER(SEARCH('💰 BÁO GIÁ'!$C$27,$B4535)))),1,0)</f>
        <v>0</v>
      </c>
      <c r="O4535" s="1" t="str">
        <f t="shared" si="141"/>
        <v/>
      </c>
    </row>
    <row r="4536" customHeight="1" spans="1:15">
      <c r="A4536" s="1" t="str">
        <f>IF('📋 MIỂNG TNC'!A512="","",'📋 MIỂNG TNC'!A512)</f>
        <v>HH079911</v>
      </c>
      <c r="B4536" s="1" t="str">
        <f>IF('📋 MIỂNG TNC'!A512="","",'📋 MIỂNG TNC'!Q512)</f>
        <v>Miểng baze DL06 (65.01110-6140A) cos1 - CS IVECO</v>
      </c>
      <c r="C4536" s="1" t="str">
        <f>IF('📋 MIỂNG TNC'!A512="","","Miểng")</f>
        <v>Miểng</v>
      </c>
      <c r="D4536" s="1" t="str">
        <f>IF('📋 MIỂNG TNC'!A512="","",'📋 MIỂNG TNC'!H512)</f>
        <v>Bộ</v>
      </c>
      <c r="E4536" s="1">
        <f>IF('📋 MIỂNG TNC'!A512="","",'📋 MIỂNG TNC'!I512)</f>
        <v>0</v>
      </c>
      <c r="F4536" s="1">
        <f>IF('📋 MIỂNG TNC'!A512="","",'📋 MIỂNG TNC'!J512)</f>
        <v>0</v>
      </c>
      <c r="G4536" s="1">
        <f>IF('📋 MIỂNG TNC'!A512="","",'📋 MIỂNG TNC'!K512)</f>
        <v>0</v>
      </c>
      <c r="H4536" s="1">
        <f>IF('📋 MIỂNG TNC'!A512="","",'📋 MIỂNG TNC'!L512)</f>
        <v>0</v>
      </c>
      <c r="I4536" s="1">
        <f>IF('📋 MIỂNG TNC'!A512="","",'📋 MIỂNG TNC'!M512)</f>
        <v>0</v>
      </c>
      <c r="J4536" s="1" t="str">
        <f>IF('📋 MIỂNG TNC'!A512="","",'📋 MIỂNG TNC'!D512)</f>
        <v>100</v>
      </c>
      <c r="L4536" s="1">
        <f>N(L4535)+IF(AND('🔎 TRA CỨU NHANH'!$C$2&lt;&gt;"",OR(ISNUMBER(SEARCH('🔎 TRA CỨU NHANH'!$C$2,$A4536)),ISNUMBER(SEARCH('🔎 TRA CỨU NHANH'!$C$2,$B4536)))),1,0)</f>
        <v>0</v>
      </c>
      <c r="M4536" s="1" t="str">
        <f t="shared" si="140"/>
        <v/>
      </c>
      <c r="N4536" s="1">
        <f>N(N4535)+IF(AND('💰 BÁO GIÁ'!$C$27&lt;&gt;"",OR(ISNUMBER(SEARCH('💰 BÁO GIÁ'!$C$27,$A4536)),ISNUMBER(SEARCH('💰 BÁO GIÁ'!$C$27,$B4536)))),1,0)</f>
        <v>0</v>
      </c>
      <c r="O4536" s="1" t="str">
        <f t="shared" si="141"/>
        <v/>
      </c>
    </row>
    <row r="4537" customHeight="1" spans="1:15">
      <c r="A4537" s="1" t="str">
        <f>IF('📋 MIỂNG TNC'!A513="","",'📋 MIỂNG TNC'!A513)</f>
        <v>HH079914</v>
      </c>
      <c r="B4537" s="1" t="str">
        <f>IF('📋 MIỂNG TNC'!A513="","",'📋 MIỂNG TNC'!Q513)</f>
        <v>Miểng dên DL06 (65.02410-0050) cos1 - CS IVECO</v>
      </c>
      <c r="C4537" s="1" t="str">
        <f>IF('📋 MIỂNG TNC'!A513="","","Miểng")</f>
        <v>Miểng</v>
      </c>
      <c r="D4537" s="1" t="str">
        <f>IF('📋 MIỂNG TNC'!A513="","",'📋 MIỂNG TNC'!H513)</f>
        <v>Bộ</v>
      </c>
      <c r="E4537" s="1">
        <f>IF('📋 MIỂNG TNC'!A513="","",'📋 MIỂNG TNC'!I513)</f>
        <v>0</v>
      </c>
      <c r="F4537" s="1">
        <f>IF('📋 MIỂNG TNC'!A513="","",'📋 MIỂNG TNC'!J513)</f>
        <v>0</v>
      </c>
      <c r="G4537" s="1">
        <f>IF('📋 MIỂNG TNC'!A513="","",'📋 MIỂNG TNC'!K513)</f>
        <v>0</v>
      </c>
      <c r="H4537" s="1">
        <f>IF('📋 MIỂNG TNC'!A513="","",'📋 MIỂNG TNC'!L513)</f>
        <v>0</v>
      </c>
      <c r="I4537" s="1">
        <f>IF('📋 MIỂNG TNC'!A513="","",'📋 MIỂNG TNC'!M513)</f>
        <v>0</v>
      </c>
      <c r="J4537" s="1" t="str">
        <f>IF('📋 MIỂNG TNC'!A513="","",'📋 MIỂNG TNC'!D513)</f>
        <v>100</v>
      </c>
      <c r="L4537" s="1">
        <f>N(L4536)+IF(AND('🔎 TRA CỨU NHANH'!$C$2&lt;&gt;"",OR(ISNUMBER(SEARCH('🔎 TRA CỨU NHANH'!$C$2,$A4537)),ISNUMBER(SEARCH('🔎 TRA CỨU NHANH'!$C$2,$B4537)))),1,0)</f>
        <v>0</v>
      </c>
      <c r="M4537" s="1" t="str">
        <f t="shared" si="140"/>
        <v/>
      </c>
      <c r="N4537" s="1">
        <f>N(N4536)+IF(AND('💰 BÁO GIÁ'!$C$27&lt;&gt;"",OR(ISNUMBER(SEARCH('💰 BÁO GIÁ'!$C$27,$A4537)),ISNUMBER(SEARCH('💰 BÁO GIÁ'!$C$27,$B4537)))),1,0)</f>
        <v>0</v>
      </c>
      <c r="O4537" s="1" t="str">
        <f t="shared" si="141"/>
        <v/>
      </c>
    </row>
    <row r="4538" customHeight="1" spans="1:15">
      <c r="A4538" s="1" t="str">
        <f>IF('📋 MIỂNG TNC'!A514="","",'📋 MIỂNG TNC'!A514)</f>
        <v>HH079912</v>
      </c>
      <c r="B4538" s="1" t="str">
        <f>IF('📋 MIỂNG TNC'!A514="","",'📋 MIỂNG TNC'!Q514)</f>
        <v>Miểng baze DL06 (65.01110-6140A) cos2 - CS IVECO</v>
      </c>
      <c r="C4538" s="1" t="str">
        <f>IF('📋 MIỂNG TNC'!A514="","","Miểng")</f>
        <v>Miểng</v>
      </c>
      <c r="D4538" s="1" t="str">
        <f>IF('📋 MIỂNG TNC'!A514="","",'📋 MIỂNG TNC'!H514)</f>
        <v>Bộ</v>
      </c>
      <c r="E4538" s="1">
        <f>IF('📋 MIỂNG TNC'!A514="","",'📋 MIỂNG TNC'!I514)</f>
        <v>0</v>
      </c>
      <c r="F4538" s="1">
        <f>IF('📋 MIỂNG TNC'!A514="","",'📋 MIỂNG TNC'!J514)</f>
        <v>0</v>
      </c>
      <c r="G4538" s="1">
        <f>IF('📋 MIỂNG TNC'!A514="","",'📋 MIỂNG TNC'!K514)</f>
        <v>0</v>
      </c>
      <c r="H4538" s="1">
        <f>IF('📋 MIỂNG TNC'!A514="","",'📋 MIỂNG TNC'!L514)</f>
        <v>0</v>
      </c>
      <c r="I4538" s="1">
        <f>IF('📋 MIỂNG TNC'!A514="","",'📋 MIỂNG TNC'!M514)</f>
        <v>0</v>
      </c>
      <c r="J4538" s="1" t="str">
        <f>IF('📋 MIỂNG TNC'!A514="","",'📋 MIỂNG TNC'!D514)</f>
        <v>100</v>
      </c>
      <c r="L4538" s="1">
        <f>N(L4537)+IF(AND('🔎 TRA CỨU NHANH'!$C$2&lt;&gt;"",OR(ISNUMBER(SEARCH('🔎 TRA CỨU NHANH'!$C$2,$A4538)),ISNUMBER(SEARCH('🔎 TRA CỨU NHANH'!$C$2,$B4538)))),1,0)</f>
        <v>0</v>
      </c>
      <c r="M4538" s="1" t="str">
        <f t="shared" si="140"/>
        <v/>
      </c>
      <c r="N4538" s="1">
        <f>N(N4537)+IF(AND('💰 BÁO GIÁ'!$C$27&lt;&gt;"",OR(ISNUMBER(SEARCH('💰 BÁO GIÁ'!$C$27,$A4538)),ISNUMBER(SEARCH('💰 BÁO GIÁ'!$C$27,$B4538)))),1,0)</f>
        <v>0</v>
      </c>
      <c r="O4538" s="1" t="str">
        <f t="shared" si="141"/>
        <v/>
      </c>
    </row>
    <row r="4539" customHeight="1" spans="1:15">
      <c r="A4539" s="1" t="str">
        <f>IF('📋 MIỂNG TNC'!A515="","",'📋 MIỂNG TNC'!A515)</f>
        <v>HH079915</v>
      </c>
      <c r="B4539" s="1" t="str">
        <f>IF('📋 MIỂNG TNC'!A515="","",'📋 MIỂNG TNC'!Q515)</f>
        <v>Miểng dên DL06 (65.02410-0050) cos2 - CS IVECO</v>
      </c>
      <c r="C4539" s="1" t="str">
        <f>IF('📋 MIỂNG TNC'!A515="","","Miểng")</f>
        <v>Miểng</v>
      </c>
      <c r="D4539" s="1" t="str">
        <f>IF('📋 MIỂNG TNC'!A515="","",'📋 MIỂNG TNC'!H515)</f>
        <v>Bộ</v>
      </c>
      <c r="E4539" s="1">
        <f>IF('📋 MIỂNG TNC'!A515="","",'📋 MIỂNG TNC'!I515)</f>
        <v>0</v>
      </c>
      <c r="F4539" s="1">
        <f>IF('📋 MIỂNG TNC'!A515="","",'📋 MIỂNG TNC'!J515)</f>
        <v>0</v>
      </c>
      <c r="G4539" s="1">
        <f>IF('📋 MIỂNG TNC'!A515="","",'📋 MIỂNG TNC'!K515)</f>
        <v>0</v>
      </c>
      <c r="H4539" s="1">
        <f>IF('📋 MIỂNG TNC'!A515="","",'📋 MIỂNG TNC'!L515)</f>
        <v>0</v>
      </c>
      <c r="I4539" s="1">
        <f>IF('📋 MIỂNG TNC'!A515="","",'📋 MIỂNG TNC'!M515)</f>
        <v>0</v>
      </c>
      <c r="J4539" s="1" t="str">
        <f>IF('📋 MIỂNG TNC'!A515="","",'📋 MIỂNG TNC'!D515)</f>
        <v>100</v>
      </c>
      <c r="L4539" s="1">
        <f>N(L4538)+IF(AND('🔎 TRA CỨU NHANH'!$C$2&lt;&gt;"",OR(ISNUMBER(SEARCH('🔎 TRA CỨU NHANH'!$C$2,$A4539)),ISNUMBER(SEARCH('🔎 TRA CỨU NHANH'!$C$2,$B4539)))),1,0)</f>
        <v>0</v>
      </c>
      <c r="M4539" s="1" t="str">
        <f t="shared" si="140"/>
        <v/>
      </c>
      <c r="N4539" s="1">
        <f>N(N4538)+IF(AND('💰 BÁO GIÁ'!$C$27&lt;&gt;"",OR(ISNUMBER(SEARCH('💰 BÁO GIÁ'!$C$27,$A4539)),ISNUMBER(SEARCH('💰 BÁO GIÁ'!$C$27,$B4539)))),1,0)</f>
        <v>0</v>
      </c>
      <c r="O4539" s="1" t="str">
        <f t="shared" si="141"/>
        <v/>
      </c>
    </row>
    <row r="4540" customHeight="1" spans="1:15">
      <c r="A4540" s="1" t="str">
        <f>IF('📋 MIỂNG TNC'!A516="","",'📋 MIỂNG TNC'!A516)</f>
        <v>HH072241</v>
      </c>
      <c r="B4540" s="1" t="str">
        <f>IF('📋 MIỂNG TNC'!A516="","",'📋 MIỂNG TNC'!Q516)</f>
        <v>Bạc miểng D1146 Cos0 - AA</v>
      </c>
      <c r="C4540" s="1" t="str">
        <f>IF('📋 MIỂNG TNC'!A516="","","Miểng")</f>
        <v>Miểng</v>
      </c>
      <c r="D4540" s="1" t="str">
        <f>IF('📋 MIỂNG TNC'!A516="","",'📋 MIỂNG TNC'!H516)</f>
        <v>Bộ</v>
      </c>
      <c r="E4540" s="1">
        <f>IF('📋 MIỂNG TNC'!A516="","",'📋 MIỂNG TNC'!I516)</f>
        <v>0</v>
      </c>
      <c r="F4540" s="1">
        <f>IF('📋 MIỂNG TNC'!A516="","",'📋 MIỂNG TNC'!J516)</f>
        <v>0</v>
      </c>
      <c r="G4540" s="1">
        <f>IF('📋 MIỂNG TNC'!A516="","",'📋 MIỂNG TNC'!K516)</f>
        <v>0</v>
      </c>
      <c r="H4540" s="1">
        <f>IF('📋 MIỂNG TNC'!A516="","",'📋 MIỂNG TNC'!L516)</f>
        <v>0</v>
      </c>
      <c r="I4540" s="1">
        <f>IF('📋 MIỂNG TNC'!A516="","",'📋 MIỂNG TNC'!M516)</f>
        <v>0</v>
      </c>
      <c r="J4540" s="1" t="str">
        <f>IF('📋 MIỂNG TNC'!A516="","",'📋 MIỂNG TNC'!D516)</f>
        <v>111</v>
      </c>
      <c r="L4540" s="1">
        <f>N(L4539)+IF(AND('🔎 TRA CỨU NHANH'!$C$2&lt;&gt;"",OR(ISNUMBER(SEARCH('🔎 TRA CỨU NHANH'!$C$2,$A4540)),ISNUMBER(SEARCH('🔎 TRA CỨU NHANH'!$C$2,$B4540)))),1,0)</f>
        <v>0</v>
      </c>
      <c r="M4540" s="1" t="str">
        <f t="shared" si="140"/>
        <v/>
      </c>
      <c r="N4540" s="1">
        <f>N(N4539)+IF(AND('💰 BÁO GIÁ'!$C$27&lt;&gt;"",OR(ISNUMBER(SEARCH('💰 BÁO GIÁ'!$C$27,$A4540)),ISNUMBER(SEARCH('💰 BÁO GIÁ'!$C$27,$B4540)))),1,0)</f>
        <v>0</v>
      </c>
      <c r="O4540" s="1" t="str">
        <f t="shared" si="141"/>
        <v/>
      </c>
    </row>
    <row r="4541" customHeight="1" spans="1:15">
      <c r="A4541" s="1" t="str">
        <f>IF('📋 MIỂNG TNC'!A517="","",'📋 MIỂNG TNC'!A517)</f>
        <v>HH075246</v>
      </c>
      <c r="B4541" s="1" t="str">
        <f>IF('📋 MIỂNG TNC'!A517="","",'📋 MIỂNG TNC'!Q517)</f>
        <v>Miểng baze D1146/ DL08/ 65.01110-6351S (STD) - Cos0 - DOOSAN</v>
      </c>
      <c r="C4541" s="1" t="str">
        <f>IF('📋 MIỂNG TNC'!A517="","","Miểng")</f>
        <v>Miểng</v>
      </c>
      <c r="D4541" s="1" t="str">
        <f>IF('📋 MIỂNG TNC'!A517="","",'📋 MIỂNG TNC'!H517)</f>
        <v>Bộ</v>
      </c>
      <c r="E4541" s="1">
        <f>IF('📋 MIỂNG TNC'!A517="","",'📋 MIỂNG TNC'!I517)</f>
        <v>0</v>
      </c>
      <c r="F4541" s="1">
        <f>IF('📋 MIỂNG TNC'!A517="","",'📋 MIỂNG TNC'!J517)</f>
        <v>0</v>
      </c>
      <c r="G4541" s="1">
        <f>IF('📋 MIỂNG TNC'!A517="","",'📋 MIỂNG TNC'!K517)</f>
        <v>0</v>
      </c>
      <c r="H4541" s="1">
        <f>IF('📋 MIỂNG TNC'!A517="","",'📋 MIỂNG TNC'!L517)</f>
        <v>0</v>
      </c>
      <c r="I4541" s="1">
        <f>IF('📋 MIỂNG TNC'!A517="","",'📋 MIỂNG TNC'!M517)</f>
        <v>0</v>
      </c>
      <c r="J4541" s="1" t="str">
        <f>IF('📋 MIỂNG TNC'!A517="","",'📋 MIỂNG TNC'!D517)</f>
        <v>111</v>
      </c>
      <c r="L4541" s="1">
        <f>N(L4540)+IF(AND('🔎 TRA CỨU NHANH'!$C$2&lt;&gt;"",OR(ISNUMBER(SEARCH('🔎 TRA CỨU NHANH'!$C$2,$A4541)),ISNUMBER(SEARCH('🔎 TRA CỨU NHANH'!$C$2,$B4541)))),1,0)</f>
        <v>0</v>
      </c>
      <c r="M4541" s="1" t="str">
        <f t="shared" si="140"/>
        <v/>
      </c>
      <c r="N4541" s="1">
        <f>N(N4540)+IF(AND('💰 BÁO GIÁ'!$C$27&lt;&gt;"",OR(ISNUMBER(SEARCH('💰 BÁO GIÁ'!$C$27,$A4541)),ISNUMBER(SEARCH('💰 BÁO GIÁ'!$C$27,$B4541)))),1,0)</f>
        <v>0</v>
      </c>
      <c r="O4541" s="1" t="str">
        <f t="shared" si="141"/>
        <v/>
      </c>
    </row>
    <row r="4542" customHeight="1" spans="1:15">
      <c r="A4542" s="1" t="str">
        <f>IF('📋 MIỂNG TNC'!A518="","",'📋 MIỂNG TNC'!A518)</f>
        <v>HH075249</v>
      </c>
      <c r="B4542" s="1" t="str">
        <f>IF('📋 MIỂNG TNC'!A518="","",'📋 MIỂNG TNC'!Q518)</f>
        <v>Miểng dên D1146/ DL08/ 65.02410-0010S (STD) - Cos0 - DOOSAN</v>
      </c>
      <c r="C4542" s="1" t="str">
        <f>IF('📋 MIỂNG TNC'!A518="","","Miểng")</f>
        <v>Miểng</v>
      </c>
      <c r="D4542" s="1" t="str">
        <f>IF('📋 MIỂNG TNC'!A518="","",'📋 MIỂNG TNC'!H518)</f>
        <v>Bộ</v>
      </c>
      <c r="E4542" s="1">
        <f>IF('📋 MIỂNG TNC'!A518="","",'📋 MIỂNG TNC'!I518)</f>
        <v>0</v>
      </c>
      <c r="F4542" s="1">
        <f>IF('📋 MIỂNG TNC'!A518="","",'📋 MIỂNG TNC'!J518)</f>
        <v>0</v>
      </c>
      <c r="G4542" s="1">
        <f>IF('📋 MIỂNG TNC'!A518="","",'📋 MIỂNG TNC'!K518)</f>
        <v>0</v>
      </c>
      <c r="H4542" s="1">
        <f>IF('📋 MIỂNG TNC'!A518="","",'📋 MIỂNG TNC'!L518)</f>
        <v>0</v>
      </c>
      <c r="I4542" s="1">
        <f>IF('📋 MIỂNG TNC'!A518="","",'📋 MIỂNG TNC'!M518)</f>
        <v>0</v>
      </c>
      <c r="J4542" s="1" t="str">
        <f>IF('📋 MIỂNG TNC'!A518="","",'📋 MIỂNG TNC'!D518)</f>
        <v>111</v>
      </c>
      <c r="L4542" s="1">
        <f>N(L4541)+IF(AND('🔎 TRA CỨU NHANH'!$C$2&lt;&gt;"",OR(ISNUMBER(SEARCH('🔎 TRA CỨU NHANH'!$C$2,$A4542)),ISNUMBER(SEARCH('🔎 TRA CỨU NHANH'!$C$2,$B4542)))),1,0)</f>
        <v>0</v>
      </c>
      <c r="M4542" s="1" t="str">
        <f t="shared" si="140"/>
        <v/>
      </c>
      <c r="N4542" s="1">
        <f>N(N4541)+IF(AND('💰 BÁO GIÁ'!$C$27&lt;&gt;"",OR(ISNUMBER(SEARCH('💰 BÁO GIÁ'!$C$27,$A4542)),ISNUMBER(SEARCH('💰 BÁO GIÁ'!$C$27,$B4542)))),1,0)</f>
        <v>0</v>
      </c>
      <c r="O4542" s="1" t="str">
        <f t="shared" si="141"/>
        <v/>
      </c>
    </row>
    <row r="4543" customHeight="1" spans="1:15">
      <c r="A4543" s="1" t="str">
        <f>IF('📋 MIỂNG TNC'!A519="","",'📋 MIỂNG TNC'!A519)</f>
        <v>HH079901</v>
      </c>
      <c r="B4543" s="1" t="str">
        <f>IF('📋 MIỂNG TNC'!A519="","",'📋 MIỂNG TNC'!Q519)</f>
        <v>Miểng baze DE08/ D1146 (65.01110-6351) Cos0 - CS IVECO</v>
      </c>
      <c r="C4543" s="1" t="str">
        <f>IF('📋 MIỂNG TNC'!A519="","","Miểng")</f>
        <v>Miểng</v>
      </c>
      <c r="D4543" s="1" t="str">
        <f>IF('📋 MIỂNG TNC'!A519="","",'📋 MIỂNG TNC'!H519)</f>
        <v>Bộ</v>
      </c>
      <c r="E4543" s="1">
        <f>IF('📋 MIỂNG TNC'!A519="","",'📋 MIỂNG TNC'!I519)</f>
        <v>0</v>
      </c>
      <c r="F4543" s="1">
        <f>IF('📋 MIỂNG TNC'!A519="","",'📋 MIỂNG TNC'!J519)</f>
        <v>0</v>
      </c>
      <c r="G4543" s="1">
        <f>IF('📋 MIỂNG TNC'!A519="","",'📋 MIỂNG TNC'!K519)</f>
        <v>0</v>
      </c>
      <c r="H4543" s="1">
        <f>IF('📋 MIỂNG TNC'!A519="","",'📋 MIỂNG TNC'!L519)</f>
        <v>0</v>
      </c>
      <c r="I4543" s="1">
        <f>IF('📋 MIỂNG TNC'!A519="","",'📋 MIỂNG TNC'!M519)</f>
        <v>0</v>
      </c>
      <c r="J4543" s="1" t="str">
        <f>IF('📋 MIỂNG TNC'!A519="","",'📋 MIỂNG TNC'!D519)</f>
        <v>111</v>
      </c>
      <c r="L4543" s="1">
        <f>N(L4542)+IF(AND('🔎 TRA CỨU NHANH'!$C$2&lt;&gt;"",OR(ISNUMBER(SEARCH('🔎 TRA CỨU NHANH'!$C$2,$A4543)),ISNUMBER(SEARCH('🔎 TRA CỨU NHANH'!$C$2,$B4543)))),1,0)</f>
        <v>0</v>
      </c>
      <c r="M4543" s="1" t="str">
        <f t="shared" si="140"/>
        <v/>
      </c>
      <c r="N4543" s="1">
        <f>N(N4542)+IF(AND('💰 BÁO GIÁ'!$C$27&lt;&gt;"",OR(ISNUMBER(SEARCH('💰 BÁO GIÁ'!$C$27,$A4543)),ISNUMBER(SEARCH('💰 BÁO GIÁ'!$C$27,$B4543)))),1,0)</f>
        <v>0</v>
      </c>
      <c r="O4543" s="1" t="str">
        <f t="shared" si="141"/>
        <v/>
      </c>
    </row>
    <row r="4544" customHeight="1" spans="1:15">
      <c r="A4544" s="1" t="str">
        <f>IF('📋 MIỂNG TNC'!A520="","",'📋 MIỂNG TNC'!A520)</f>
        <v>HH079904</v>
      </c>
      <c r="B4544" s="1" t="str">
        <f>IF('📋 MIỂNG TNC'!A520="","",'📋 MIỂNG TNC'!Q520)</f>
        <v>Miểng dên DE08/ D1146 (65.02410-0010 ) Cos0 - CS IVECO</v>
      </c>
      <c r="C4544" s="1" t="str">
        <f>IF('📋 MIỂNG TNC'!A520="","","Miểng")</f>
        <v>Miểng</v>
      </c>
      <c r="D4544" s="1" t="str">
        <f>IF('📋 MIỂNG TNC'!A520="","",'📋 MIỂNG TNC'!H520)</f>
        <v>Bộ</v>
      </c>
      <c r="E4544" s="1">
        <f>IF('📋 MIỂNG TNC'!A520="","",'📋 MIỂNG TNC'!I520)</f>
        <v>0</v>
      </c>
      <c r="F4544" s="1">
        <f>IF('📋 MIỂNG TNC'!A520="","",'📋 MIỂNG TNC'!J520)</f>
        <v>0</v>
      </c>
      <c r="G4544" s="1">
        <f>IF('📋 MIỂNG TNC'!A520="","",'📋 MIỂNG TNC'!K520)</f>
        <v>0</v>
      </c>
      <c r="H4544" s="1">
        <f>IF('📋 MIỂNG TNC'!A520="","",'📋 MIỂNG TNC'!L520)</f>
        <v>0</v>
      </c>
      <c r="I4544" s="1">
        <f>IF('📋 MIỂNG TNC'!A520="","",'📋 MIỂNG TNC'!M520)</f>
        <v>0</v>
      </c>
      <c r="J4544" s="1" t="str">
        <f>IF('📋 MIỂNG TNC'!A520="","",'📋 MIỂNG TNC'!D520)</f>
        <v>111</v>
      </c>
      <c r="L4544" s="1">
        <f>N(L4543)+IF(AND('🔎 TRA CỨU NHANH'!$C$2&lt;&gt;"",OR(ISNUMBER(SEARCH('🔎 TRA CỨU NHANH'!$C$2,$A4544)),ISNUMBER(SEARCH('🔎 TRA CỨU NHANH'!$C$2,$B4544)))),1,0)</f>
        <v>0</v>
      </c>
      <c r="M4544" s="1" t="str">
        <f t="shared" si="140"/>
        <v/>
      </c>
      <c r="N4544" s="1">
        <f>N(N4543)+IF(AND('💰 BÁO GIÁ'!$C$27&lt;&gt;"",OR(ISNUMBER(SEARCH('💰 BÁO GIÁ'!$C$27,$A4544)),ISNUMBER(SEARCH('💰 BÁO GIÁ'!$C$27,$B4544)))),1,0)</f>
        <v>0</v>
      </c>
      <c r="O4544" s="1" t="str">
        <f t="shared" si="141"/>
        <v/>
      </c>
    </row>
    <row r="4545" customHeight="1" spans="1:15">
      <c r="A4545" s="1" t="str">
        <f>IF('📋 MIỂNG TNC'!A521="","",'📋 MIỂNG TNC'!A521)</f>
        <v>HH075247</v>
      </c>
      <c r="B4545" s="1" t="str">
        <f>IF('📋 MIỂNG TNC'!A521="","",'📋 MIỂNG TNC'!Q521)</f>
        <v>Miểng baze D1146/ DL08/ 65.01110-6352S(+0.25) - Cos1 - DOOSAN</v>
      </c>
      <c r="C4545" s="1" t="str">
        <f>IF('📋 MIỂNG TNC'!A521="","","Miểng")</f>
        <v>Miểng</v>
      </c>
      <c r="D4545" s="1" t="str">
        <f>IF('📋 MIỂNG TNC'!A521="","",'📋 MIỂNG TNC'!H521)</f>
        <v>Bộ</v>
      </c>
      <c r="E4545" s="1">
        <f>IF('📋 MIỂNG TNC'!A521="","",'📋 MIỂNG TNC'!I521)</f>
        <v>0</v>
      </c>
      <c r="F4545" s="1">
        <f>IF('📋 MIỂNG TNC'!A521="","",'📋 MIỂNG TNC'!J521)</f>
        <v>0</v>
      </c>
      <c r="G4545" s="1">
        <f>IF('📋 MIỂNG TNC'!A521="","",'📋 MIỂNG TNC'!K521)</f>
        <v>0</v>
      </c>
      <c r="H4545" s="1">
        <f>IF('📋 MIỂNG TNC'!A521="","",'📋 MIỂNG TNC'!L521)</f>
        <v>0</v>
      </c>
      <c r="I4545" s="1">
        <f>IF('📋 MIỂNG TNC'!A521="","",'📋 MIỂNG TNC'!M521)</f>
        <v>0</v>
      </c>
      <c r="J4545" s="1" t="str">
        <f>IF('📋 MIỂNG TNC'!A521="","",'📋 MIỂNG TNC'!D521)</f>
        <v>111</v>
      </c>
      <c r="L4545" s="1">
        <f>N(L4544)+IF(AND('🔎 TRA CỨU NHANH'!$C$2&lt;&gt;"",OR(ISNUMBER(SEARCH('🔎 TRA CỨU NHANH'!$C$2,$A4545)),ISNUMBER(SEARCH('🔎 TRA CỨU NHANH'!$C$2,$B4545)))),1,0)</f>
        <v>0</v>
      </c>
      <c r="M4545" s="1" t="str">
        <f t="shared" si="140"/>
        <v/>
      </c>
      <c r="N4545" s="1">
        <f>N(N4544)+IF(AND('💰 BÁO GIÁ'!$C$27&lt;&gt;"",OR(ISNUMBER(SEARCH('💰 BÁO GIÁ'!$C$27,$A4545)),ISNUMBER(SEARCH('💰 BÁO GIÁ'!$C$27,$B4545)))),1,0)</f>
        <v>0</v>
      </c>
      <c r="O4545" s="1" t="str">
        <f t="shared" si="141"/>
        <v/>
      </c>
    </row>
    <row r="4546" customHeight="1" spans="1:15">
      <c r="A4546" s="1" t="str">
        <f>IF('📋 MIỂNG TNC'!A522="","",'📋 MIỂNG TNC'!A522)</f>
        <v>HH075250</v>
      </c>
      <c r="B4546" s="1" t="str">
        <f>IF('📋 MIỂNG TNC'!A522="","",'📋 MIỂNG TNC'!Q522)</f>
        <v>Miểng dên D1146/ DL08/ 65.02410-0011S (0.25) - Cos1 - DOOSAN</v>
      </c>
      <c r="C4546" s="1" t="str">
        <f>IF('📋 MIỂNG TNC'!A522="","","Miểng")</f>
        <v>Miểng</v>
      </c>
      <c r="D4546" s="1" t="str">
        <f>IF('📋 MIỂNG TNC'!A522="","",'📋 MIỂNG TNC'!H522)</f>
        <v>Bộ</v>
      </c>
      <c r="E4546" s="1">
        <f>IF('📋 MIỂNG TNC'!A522="","",'📋 MIỂNG TNC'!I522)</f>
        <v>0</v>
      </c>
      <c r="F4546" s="1">
        <f>IF('📋 MIỂNG TNC'!A522="","",'📋 MIỂNG TNC'!J522)</f>
        <v>0</v>
      </c>
      <c r="G4546" s="1">
        <f>IF('📋 MIỂNG TNC'!A522="","",'📋 MIỂNG TNC'!K522)</f>
        <v>0</v>
      </c>
      <c r="H4546" s="1">
        <f>IF('📋 MIỂNG TNC'!A522="","",'📋 MIỂNG TNC'!L522)</f>
        <v>0</v>
      </c>
      <c r="I4546" s="1">
        <f>IF('📋 MIỂNG TNC'!A522="","",'📋 MIỂNG TNC'!M522)</f>
        <v>0</v>
      </c>
      <c r="J4546" s="1" t="str">
        <f>IF('📋 MIỂNG TNC'!A522="","",'📋 MIỂNG TNC'!D522)</f>
        <v>111</v>
      </c>
      <c r="L4546" s="1">
        <f>N(L4545)+IF(AND('🔎 TRA CỨU NHANH'!$C$2&lt;&gt;"",OR(ISNUMBER(SEARCH('🔎 TRA CỨU NHANH'!$C$2,$A4546)),ISNUMBER(SEARCH('🔎 TRA CỨU NHANH'!$C$2,$B4546)))),1,0)</f>
        <v>0</v>
      </c>
      <c r="M4546" s="1" t="str">
        <f t="shared" ref="M4546:M4609" si="142">IF(L4546&gt;N(L4545),L4546,"")</f>
        <v/>
      </c>
      <c r="N4546" s="1">
        <f>N(N4545)+IF(AND('💰 BÁO GIÁ'!$C$27&lt;&gt;"",OR(ISNUMBER(SEARCH('💰 BÁO GIÁ'!$C$27,$A4546)),ISNUMBER(SEARCH('💰 BÁO GIÁ'!$C$27,$B4546)))),1,0)</f>
        <v>0</v>
      </c>
      <c r="O4546" s="1" t="str">
        <f t="shared" ref="O4546:O4609" si="143">IF(N4546&gt;N(N4545),N4546,"")</f>
        <v/>
      </c>
    </row>
    <row r="4547" customHeight="1" spans="1:15">
      <c r="A4547" s="1" t="str">
        <f>IF('📋 MIỂNG TNC'!A523="","",'📋 MIỂNG TNC'!A523)</f>
        <v>HH079902</v>
      </c>
      <c r="B4547" s="1" t="str">
        <f>IF('📋 MIỂNG TNC'!A523="","",'📋 MIỂNG TNC'!Q523)</f>
        <v>Miểng baze Dae DE08/ D1146 (65.01110-6351) Cos1 - CS IVECO</v>
      </c>
      <c r="C4547" s="1" t="str">
        <f>IF('📋 MIỂNG TNC'!A523="","","Miểng")</f>
        <v>Miểng</v>
      </c>
      <c r="D4547" s="1" t="str">
        <f>IF('📋 MIỂNG TNC'!A523="","",'📋 MIỂNG TNC'!H523)</f>
        <v>Bộ</v>
      </c>
      <c r="E4547" s="1">
        <f>IF('📋 MIỂNG TNC'!A523="","",'📋 MIỂNG TNC'!I523)</f>
        <v>0</v>
      </c>
      <c r="F4547" s="1">
        <f>IF('📋 MIỂNG TNC'!A523="","",'📋 MIỂNG TNC'!J523)</f>
        <v>0</v>
      </c>
      <c r="G4547" s="1">
        <f>IF('📋 MIỂNG TNC'!A523="","",'📋 MIỂNG TNC'!K523)</f>
        <v>0</v>
      </c>
      <c r="H4547" s="1">
        <f>IF('📋 MIỂNG TNC'!A523="","",'📋 MIỂNG TNC'!L523)</f>
        <v>0</v>
      </c>
      <c r="I4547" s="1">
        <f>IF('📋 MIỂNG TNC'!A523="","",'📋 MIỂNG TNC'!M523)</f>
        <v>0</v>
      </c>
      <c r="J4547" s="1" t="str">
        <f>IF('📋 MIỂNG TNC'!A523="","",'📋 MIỂNG TNC'!D523)</f>
        <v>111</v>
      </c>
      <c r="L4547" s="1">
        <f>N(L4546)+IF(AND('🔎 TRA CỨU NHANH'!$C$2&lt;&gt;"",OR(ISNUMBER(SEARCH('🔎 TRA CỨU NHANH'!$C$2,$A4547)),ISNUMBER(SEARCH('🔎 TRA CỨU NHANH'!$C$2,$B4547)))),1,0)</f>
        <v>0</v>
      </c>
      <c r="M4547" s="1" t="str">
        <f t="shared" si="142"/>
        <v/>
      </c>
      <c r="N4547" s="1">
        <f>N(N4546)+IF(AND('💰 BÁO GIÁ'!$C$27&lt;&gt;"",OR(ISNUMBER(SEARCH('💰 BÁO GIÁ'!$C$27,$A4547)),ISNUMBER(SEARCH('💰 BÁO GIÁ'!$C$27,$B4547)))),1,0)</f>
        <v>0</v>
      </c>
      <c r="O4547" s="1" t="str">
        <f t="shared" si="143"/>
        <v/>
      </c>
    </row>
    <row r="4548" customHeight="1" spans="1:15">
      <c r="A4548" s="1" t="str">
        <f>IF('📋 MIỂNG TNC'!A524="","",'📋 MIỂNG TNC'!A524)</f>
        <v>HH079905</v>
      </c>
      <c r="B4548" s="1" t="str">
        <f>IF('📋 MIỂNG TNC'!A524="","",'📋 MIỂNG TNC'!Q524)</f>
        <v>Miểng dên Dae DE08/ D1146 (65.02410-0010 ) Cos1 - CS IVECO</v>
      </c>
      <c r="C4548" s="1" t="str">
        <f>IF('📋 MIỂNG TNC'!A524="","","Miểng")</f>
        <v>Miểng</v>
      </c>
      <c r="D4548" s="1" t="str">
        <f>IF('📋 MIỂNG TNC'!A524="","",'📋 MIỂNG TNC'!H524)</f>
        <v>Bộ</v>
      </c>
      <c r="E4548" s="1">
        <f>IF('📋 MIỂNG TNC'!A524="","",'📋 MIỂNG TNC'!I524)</f>
        <v>0</v>
      </c>
      <c r="F4548" s="1">
        <f>IF('📋 MIỂNG TNC'!A524="","",'📋 MIỂNG TNC'!J524)</f>
        <v>0</v>
      </c>
      <c r="G4548" s="1">
        <f>IF('📋 MIỂNG TNC'!A524="","",'📋 MIỂNG TNC'!K524)</f>
        <v>0</v>
      </c>
      <c r="H4548" s="1">
        <f>IF('📋 MIỂNG TNC'!A524="","",'📋 MIỂNG TNC'!L524)</f>
        <v>0</v>
      </c>
      <c r="I4548" s="1">
        <f>IF('📋 MIỂNG TNC'!A524="","",'📋 MIỂNG TNC'!M524)</f>
        <v>0</v>
      </c>
      <c r="J4548" s="1" t="str">
        <f>IF('📋 MIỂNG TNC'!A524="","",'📋 MIỂNG TNC'!D524)</f>
        <v>111</v>
      </c>
      <c r="L4548" s="1">
        <f>N(L4547)+IF(AND('🔎 TRA CỨU NHANH'!$C$2&lt;&gt;"",OR(ISNUMBER(SEARCH('🔎 TRA CỨU NHANH'!$C$2,$A4548)),ISNUMBER(SEARCH('🔎 TRA CỨU NHANH'!$C$2,$B4548)))),1,0)</f>
        <v>0</v>
      </c>
      <c r="M4548" s="1" t="str">
        <f t="shared" si="142"/>
        <v/>
      </c>
      <c r="N4548" s="1">
        <f>N(N4547)+IF(AND('💰 BÁO GIÁ'!$C$27&lt;&gt;"",OR(ISNUMBER(SEARCH('💰 BÁO GIÁ'!$C$27,$A4548)),ISNUMBER(SEARCH('💰 BÁO GIÁ'!$C$27,$B4548)))),1,0)</f>
        <v>0</v>
      </c>
      <c r="O4548" s="1" t="str">
        <f t="shared" si="143"/>
        <v/>
      </c>
    </row>
    <row r="4549" customHeight="1" spans="1:15">
      <c r="A4549" s="1" t="str">
        <f>IF('📋 MIỂNG TNC'!A525="","",'📋 MIỂNG TNC'!A525)</f>
        <v>HH075251</v>
      </c>
      <c r="B4549" s="1" t="str">
        <f>IF('📋 MIỂNG TNC'!A525="","",'📋 MIỂNG TNC'!Q525)</f>
        <v>Miểng dên D1146/ DL08, Cos2 - DOOSAN</v>
      </c>
      <c r="C4549" s="1" t="str">
        <f>IF('📋 MIỂNG TNC'!A525="","","Miểng")</f>
        <v>Miểng</v>
      </c>
      <c r="D4549" s="1" t="str">
        <f>IF('📋 MIỂNG TNC'!A525="","",'📋 MIỂNG TNC'!H525)</f>
        <v>Bộ</v>
      </c>
      <c r="E4549" s="1">
        <f>IF('📋 MIỂNG TNC'!A525="","",'📋 MIỂNG TNC'!I525)</f>
        <v>0</v>
      </c>
      <c r="F4549" s="1">
        <f>IF('📋 MIỂNG TNC'!A525="","",'📋 MIỂNG TNC'!J525)</f>
        <v>0</v>
      </c>
      <c r="G4549" s="1">
        <f>IF('📋 MIỂNG TNC'!A525="","",'📋 MIỂNG TNC'!K525)</f>
        <v>0</v>
      </c>
      <c r="H4549" s="1">
        <f>IF('📋 MIỂNG TNC'!A525="","",'📋 MIỂNG TNC'!L525)</f>
        <v>0</v>
      </c>
      <c r="I4549" s="1">
        <f>IF('📋 MIỂNG TNC'!A525="","",'📋 MIỂNG TNC'!M525)</f>
        <v>0</v>
      </c>
      <c r="J4549" s="1" t="str">
        <f>IF('📋 MIỂNG TNC'!A525="","",'📋 MIỂNG TNC'!D525)</f>
        <v>111</v>
      </c>
      <c r="L4549" s="1">
        <f>N(L4548)+IF(AND('🔎 TRA CỨU NHANH'!$C$2&lt;&gt;"",OR(ISNUMBER(SEARCH('🔎 TRA CỨU NHANH'!$C$2,$A4549)),ISNUMBER(SEARCH('🔎 TRA CỨU NHANH'!$C$2,$B4549)))),1,0)</f>
        <v>0</v>
      </c>
      <c r="M4549" s="1" t="str">
        <f t="shared" si="142"/>
        <v/>
      </c>
      <c r="N4549" s="1">
        <f>N(N4548)+IF(AND('💰 BÁO GIÁ'!$C$27&lt;&gt;"",OR(ISNUMBER(SEARCH('💰 BÁO GIÁ'!$C$27,$A4549)),ISNUMBER(SEARCH('💰 BÁO GIÁ'!$C$27,$B4549)))),1,0)</f>
        <v>0</v>
      </c>
      <c r="O4549" s="1" t="str">
        <f t="shared" si="143"/>
        <v/>
      </c>
    </row>
    <row r="4550" customHeight="1" spans="1:15">
      <c r="A4550" s="1" t="str">
        <f>IF('📋 MIỂNG TNC'!A526="","",'📋 MIỂNG TNC'!A526)</f>
        <v>HH079903</v>
      </c>
      <c r="B4550" s="1" t="str">
        <f>IF('📋 MIỂNG TNC'!A526="","",'📋 MIỂNG TNC'!Q526)</f>
        <v>Miểng baze DE08/ D1146 (65.01110-6351) Cos2 - CS IVECO</v>
      </c>
      <c r="C4550" s="1" t="str">
        <f>IF('📋 MIỂNG TNC'!A526="","","Miểng")</f>
        <v>Miểng</v>
      </c>
      <c r="D4550" s="1" t="str">
        <f>IF('📋 MIỂNG TNC'!A526="","",'📋 MIỂNG TNC'!H526)</f>
        <v>Bộ</v>
      </c>
      <c r="E4550" s="1">
        <f>IF('📋 MIỂNG TNC'!A526="","",'📋 MIỂNG TNC'!I526)</f>
        <v>0</v>
      </c>
      <c r="F4550" s="1">
        <f>IF('📋 MIỂNG TNC'!A526="","",'📋 MIỂNG TNC'!J526)</f>
        <v>0</v>
      </c>
      <c r="G4550" s="1">
        <f>IF('📋 MIỂNG TNC'!A526="","",'📋 MIỂNG TNC'!K526)</f>
        <v>0</v>
      </c>
      <c r="H4550" s="1">
        <f>IF('📋 MIỂNG TNC'!A526="","",'📋 MIỂNG TNC'!L526)</f>
        <v>0</v>
      </c>
      <c r="I4550" s="1">
        <f>IF('📋 MIỂNG TNC'!A526="","",'📋 MIỂNG TNC'!M526)</f>
        <v>0</v>
      </c>
      <c r="J4550" s="1" t="str">
        <f>IF('📋 MIỂNG TNC'!A526="","",'📋 MIỂNG TNC'!D526)</f>
        <v>111</v>
      </c>
      <c r="L4550" s="1">
        <f>N(L4549)+IF(AND('🔎 TRA CỨU NHANH'!$C$2&lt;&gt;"",OR(ISNUMBER(SEARCH('🔎 TRA CỨU NHANH'!$C$2,$A4550)),ISNUMBER(SEARCH('🔎 TRA CỨU NHANH'!$C$2,$B4550)))),1,0)</f>
        <v>0</v>
      </c>
      <c r="M4550" s="1" t="str">
        <f t="shared" si="142"/>
        <v/>
      </c>
      <c r="N4550" s="1">
        <f>N(N4549)+IF(AND('💰 BÁO GIÁ'!$C$27&lt;&gt;"",OR(ISNUMBER(SEARCH('💰 BÁO GIÁ'!$C$27,$A4550)),ISNUMBER(SEARCH('💰 BÁO GIÁ'!$C$27,$B4550)))),1,0)</f>
        <v>0</v>
      </c>
      <c r="O4550" s="1" t="str">
        <f t="shared" si="143"/>
        <v/>
      </c>
    </row>
    <row r="4551" customHeight="1" spans="1:15">
      <c r="A4551" s="1" t="str">
        <f>IF('📋 MIỂNG TNC'!A527="","",'📋 MIỂNG TNC'!A527)</f>
        <v>HH079906</v>
      </c>
      <c r="B4551" s="1" t="str">
        <f>IF('📋 MIỂNG TNC'!A527="","",'📋 MIỂNG TNC'!Q527)</f>
        <v>Miểng dên DE08/ D1146 (65.02410-0010 ) Cos2 - CS IVECO</v>
      </c>
      <c r="C4551" s="1" t="str">
        <f>IF('📋 MIỂNG TNC'!A527="","","Miểng")</f>
        <v>Miểng</v>
      </c>
      <c r="D4551" s="1" t="str">
        <f>IF('📋 MIỂNG TNC'!A527="","",'📋 MIỂNG TNC'!H527)</f>
        <v>Bộ</v>
      </c>
      <c r="E4551" s="1">
        <f>IF('📋 MIỂNG TNC'!A527="","",'📋 MIỂNG TNC'!I527)</f>
        <v>0</v>
      </c>
      <c r="F4551" s="1">
        <f>IF('📋 MIỂNG TNC'!A527="","",'📋 MIỂNG TNC'!J527)</f>
        <v>0</v>
      </c>
      <c r="G4551" s="1">
        <f>IF('📋 MIỂNG TNC'!A527="","",'📋 MIỂNG TNC'!K527)</f>
        <v>0</v>
      </c>
      <c r="H4551" s="1">
        <f>IF('📋 MIỂNG TNC'!A527="","",'📋 MIỂNG TNC'!L527)</f>
        <v>0</v>
      </c>
      <c r="I4551" s="1">
        <f>IF('📋 MIỂNG TNC'!A527="","",'📋 MIỂNG TNC'!M527)</f>
        <v>0</v>
      </c>
      <c r="J4551" s="1" t="str">
        <f>IF('📋 MIỂNG TNC'!A527="","",'📋 MIỂNG TNC'!D527)</f>
        <v>111</v>
      </c>
      <c r="L4551" s="1">
        <f>N(L4550)+IF(AND('🔎 TRA CỨU NHANH'!$C$2&lt;&gt;"",OR(ISNUMBER(SEARCH('🔎 TRA CỨU NHANH'!$C$2,$A4551)),ISNUMBER(SEARCH('🔎 TRA CỨU NHANH'!$C$2,$B4551)))),1,0)</f>
        <v>0</v>
      </c>
      <c r="M4551" s="1" t="str">
        <f t="shared" si="142"/>
        <v/>
      </c>
      <c r="N4551" s="1">
        <f>N(N4550)+IF(AND('💰 BÁO GIÁ'!$C$27&lt;&gt;"",OR(ISNUMBER(SEARCH('💰 BÁO GIÁ'!$C$27,$A4551)),ISNUMBER(SEARCH('💰 BÁO GIÁ'!$C$27,$B4551)))),1,0)</f>
        <v>0</v>
      </c>
      <c r="O4551" s="1" t="str">
        <f t="shared" si="143"/>
        <v/>
      </c>
    </row>
    <row r="4552" customHeight="1" spans="1:15">
      <c r="A4552" s="1" t="str">
        <f>IF('📋 MIỂNG TNC'!A528="","",'📋 MIỂNG TNC'!A528)</f>
        <v>HH075252</v>
      </c>
      <c r="B4552" s="1" t="str">
        <f>IF('📋 MIỂNG TNC'!A528="","",'📋 MIỂNG TNC'!Q528)</f>
        <v>Miểng baze D2366/ DE12/ 65.01110-6055 (STD) - Cos0 - DOOSAN</v>
      </c>
      <c r="C4552" s="1" t="str">
        <f>IF('📋 MIỂNG TNC'!A528="","","Miểng")</f>
        <v>Miểng</v>
      </c>
      <c r="D4552" s="1" t="str">
        <f>IF('📋 MIỂNG TNC'!A528="","",'📋 MIỂNG TNC'!H528)</f>
        <v>Bộ</v>
      </c>
      <c r="E4552" s="1">
        <f>IF('📋 MIỂNG TNC'!A528="","",'📋 MIỂNG TNC'!I528)</f>
        <v>0</v>
      </c>
      <c r="F4552" s="1">
        <f>IF('📋 MIỂNG TNC'!A528="","",'📋 MIỂNG TNC'!J528)</f>
        <v>0</v>
      </c>
      <c r="G4552" s="1">
        <f>IF('📋 MIỂNG TNC'!A528="","",'📋 MIỂNG TNC'!K528)</f>
        <v>0</v>
      </c>
      <c r="H4552" s="1">
        <f>IF('📋 MIỂNG TNC'!A528="","",'📋 MIỂNG TNC'!L528)</f>
        <v>0</v>
      </c>
      <c r="I4552" s="1">
        <f>IF('📋 MIỂNG TNC'!A528="","",'📋 MIỂNG TNC'!M528)</f>
        <v>0</v>
      </c>
      <c r="J4552" s="1" t="str">
        <f>IF('📋 MIỂNG TNC'!A528="","",'📋 MIỂNG TNC'!D528)</f>
        <v>123</v>
      </c>
      <c r="L4552" s="1">
        <f>N(L4551)+IF(AND('🔎 TRA CỨU NHANH'!$C$2&lt;&gt;"",OR(ISNUMBER(SEARCH('🔎 TRA CỨU NHANH'!$C$2,$A4552)),ISNUMBER(SEARCH('🔎 TRA CỨU NHANH'!$C$2,$B4552)))),1,0)</f>
        <v>0</v>
      </c>
      <c r="M4552" s="1" t="str">
        <f t="shared" si="142"/>
        <v/>
      </c>
      <c r="N4552" s="1">
        <f>N(N4551)+IF(AND('💰 BÁO GIÁ'!$C$27&lt;&gt;"",OR(ISNUMBER(SEARCH('💰 BÁO GIÁ'!$C$27,$A4552)),ISNUMBER(SEARCH('💰 BÁO GIÁ'!$C$27,$B4552)))),1,0)</f>
        <v>0</v>
      </c>
      <c r="O4552" s="1" t="str">
        <f t="shared" si="143"/>
        <v/>
      </c>
    </row>
    <row r="4553" customHeight="1" spans="1:15">
      <c r="A4553" s="1" t="str">
        <f>IF('📋 MIỂNG TNC'!A529="","",'📋 MIỂNG TNC'!A529)</f>
        <v>HH075255</v>
      </c>
      <c r="B4553" s="1" t="str">
        <f>IF('📋 MIỂNG TNC'!A529="","",'📋 MIỂNG TNC'!Q529)</f>
        <v>Miểng dên D2366 / DE12/ 65.02410-6106S/6084 (STD) - Cos0 - DOOSAN</v>
      </c>
      <c r="C4553" s="1" t="str">
        <f>IF('📋 MIỂNG TNC'!A529="","","Miểng")</f>
        <v>Miểng</v>
      </c>
      <c r="D4553" s="1" t="str">
        <f>IF('📋 MIỂNG TNC'!A529="","",'📋 MIỂNG TNC'!H529)</f>
        <v>Bộ</v>
      </c>
      <c r="E4553" s="1">
        <f>IF('📋 MIỂNG TNC'!A529="","",'📋 MIỂNG TNC'!I529)</f>
        <v>0</v>
      </c>
      <c r="F4553" s="1">
        <f>IF('📋 MIỂNG TNC'!A529="","",'📋 MIỂNG TNC'!J529)</f>
        <v>0</v>
      </c>
      <c r="G4553" s="1">
        <f>IF('📋 MIỂNG TNC'!A529="","",'📋 MIỂNG TNC'!K529)</f>
        <v>0</v>
      </c>
      <c r="H4553" s="1">
        <f>IF('📋 MIỂNG TNC'!A529="","",'📋 MIỂNG TNC'!L529)</f>
        <v>0</v>
      </c>
      <c r="I4553" s="1">
        <f>IF('📋 MIỂNG TNC'!A529="","",'📋 MIỂNG TNC'!M529)</f>
        <v>0</v>
      </c>
      <c r="J4553" s="1" t="str">
        <f>IF('📋 MIỂNG TNC'!A529="","",'📋 MIỂNG TNC'!D529)</f>
        <v>123</v>
      </c>
      <c r="L4553" s="1">
        <f>N(L4552)+IF(AND('🔎 TRA CỨU NHANH'!$C$2&lt;&gt;"",OR(ISNUMBER(SEARCH('🔎 TRA CỨU NHANH'!$C$2,$A4553)),ISNUMBER(SEARCH('🔎 TRA CỨU NHANH'!$C$2,$B4553)))),1,0)</f>
        <v>0</v>
      </c>
      <c r="M4553" s="1" t="str">
        <f t="shared" si="142"/>
        <v/>
      </c>
      <c r="N4553" s="1">
        <f>N(N4552)+IF(AND('💰 BÁO GIÁ'!$C$27&lt;&gt;"",OR(ISNUMBER(SEARCH('💰 BÁO GIÁ'!$C$27,$A4553)),ISNUMBER(SEARCH('💰 BÁO GIÁ'!$C$27,$B4553)))),1,0)</f>
        <v>0</v>
      </c>
      <c r="O4553" s="1" t="str">
        <f t="shared" si="143"/>
        <v/>
      </c>
    </row>
    <row r="4554" customHeight="1" spans="1:15">
      <c r="A4554" s="1" t="str">
        <f>IF('📋 MIỂNG TNC'!A530="","",'📋 MIỂNG TNC'!A530)</f>
        <v>HH079892</v>
      </c>
      <c r="B4554" s="1" t="str">
        <f>IF('📋 MIỂNG TNC'!A530="","",'📋 MIỂNG TNC'!Q530)</f>
        <v>Miểng baze DE12/ D2366 (65.01110-6055A ) Cos0 - CS IVECO</v>
      </c>
      <c r="C4554" s="1" t="str">
        <f>IF('📋 MIỂNG TNC'!A530="","","Miểng")</f>
        <v>Miểng</v>
      </c>
      <c r="D4554" s="1" t="str">
        <f>IF('📋 MIỂNG TNC'!A530="","",'📋 MIỂNG TNC'!H530)</f>
        <v>Bộ</v>
      </c>
      <c r="E4554" s="1">
        <f>IF('📋 MIỂNG TNC'!A530="","",'📋 MIỂNG TNC'!I530)</f>
        <v>0</v>
      </c>
      <c r="F4554" s="1">
        <f>IF('📋 MIỂNG TNC'!A530="","",'📋 MIỂNG TNC'!J530)</f>
        <v>0</v>
      </c>
      <c r="G4554" s="1">
        <f>IF('📋 MIỂNG TNC'!A530="","",'📋 MIỂNG TNC'!K530)</f>
        <v>0</v>
      </c>
      <c r="H4554" s="1">
        <f>IF('📋 MIỂNG TNC'!A530="","",'📋 MIỂNG TNC'!L530)</f>
        <v>0</v>
      </c>
      <c r="I4554" s="1">
        <f>IF('📋 MIỂNG TNC'!A530="","",'📋 MIỂNG TNC'!M530)</f>
        <v>0</v>
      </c>
      <c r="J4554" s="1" t="str">
        <f>IF('📋 MIỂNG TNC'!A530="","",'📋 MIỂNG TNC'!D530)</f>
        <v>123</v>
      </c>
      <c r="L4554" s="1">
        <f>N(L4553)+IF(AND('🔎 TRA CỨU NHANH'!$C$2&lt;&gt;"",OR(ISNUMBER(SEARCH('🔎 TRA CỨU NHANH'!$C$2,$A4554)),ISNUMBER(SEARCH('🔎 TRA CỨU NHANH'!$C$2,$B4554)))),1,0)</f>
        <v>0</v>
      </c>
      <c r="M4554" s="1" t="str">
        <f t="shared" si="142"/>
        <v/>
      </c>
      <c r="N4554" s="1">
        <f>N(N4553)+IF(AND('💰 BÁO GIÁ'!$C$27&lt;&gt;"",OR(ISNUMBER(SEARCH('💰 BÁO GIÁ'!$C$27,$A4554)),ISNUMBER(SEARCH('💰 BÁO GIÁ'!$C$27,$B4554)))),1,0)</f>
        <v>0</v>
      </c>
      <c r="O4554" s="1" t="str">
        <f t="shared" si="143"/>
        <v/>
      </c>
    </row>
    <row r="4555" customHeight="1" spans="1:15">
      <c r="A4555" s="1" t="str">
        <f>IF('📋 MIỂNG TNC'!A531="","",'📋 MIỂNG TNC'!A531)</f>
        <v>HH079895</v>
      </c>
      <c r="B4555" s="1" t="str">
        <f>IF('📋 MIỂNG TNC'!A531="","",'📋 MIỂNG TNC'!Q531)</f>
        <v>Miểng dên DE12/ D2366 (65.02410-6106 ) Cos0 - CS IVECO</v>
      </c>
      <c r="C4555" s="1" t="str">
        <f>IF('📋 MIỂNG TNC'!A531="","","Miểng")</f>
        <v>Miểng</v>
      </c>
      <c r="D4555" s="1" t="str">
        <f>IF('📋 MIỂNG TNC'!A531="","",'📋 MIỂNG TNC'!H531)</f>
        <v>Bộ</v>
      </c>
      <c r="E4555" s="1">
        <f>IF('📋 MIỂNG TNC'!A531="","",'📋 MIỂNG TNC'!I531)</f>
        <v>0</v>
      </c>
      <c r="F4555" s="1">
        <f>IF('📋 MIỂNG TNC'!A531="","",'📋 MIỂNG TNC'!J531)</f>
        <v>0</v>
      </c>
      <c r="G4555" s="1">
        <f>IF('📋 MIỂNG TNC'!A531="","",'📋 MIỂNG TNC'!K531)</f>
        <v>0</v>
      </c>
      <c r="H4555" s="1">
        <f>IF('📋 MIỂNG TNC'!A531="","",'📋 MIỂNG TNC'!L531)</f>
        <v>0</v>
      </c>
      <c r="I4555" s="1">
        <f>IF('📋 MIỂNG TNC'!A531="","",'📋 MIỂNG TNC'!M531)</f>
        <v>0</v>
      </c>
      <c r="J4555" s="1" t="str">
        <f>IF('📋 MIỂNG TNC'!A531="","",'📋 MIỂNG TNC'!D531)</f>
        <v>123</v>
      </c>
      <c r="L4555" s="1">
        <f>N(L4554)+IF(AND('🔎 TRA CỨU NHANH'!$C$2&lt;&gt;"",OR(ISNUMBER(SEARCH('🔎 TRA CỨU NHANH'!$C$2,$A4555)),ISNUMBER(SEARCH('🔎 TRA CỨU NHANH'!$C$2,$B4555)))),1,0)</f>
        <v>0</v>
      </c>
      <c r="M4555" s="1" t="str">
        <f t="shared" si="142"/>
        <v/>
      </c>
      <c r="N4555" s="1">
        <f>N(N4554)+IF(AND('💰 BÁO GIÁ'!$C$27&lt;&gt;"",OR(ISNUMBER(SEARCH('💰 BÁO GIÁ'!$C$27,$A4555)),ISNUMBER(SEARCH('💰 BÁO GIÁ'!$C$27,$B4555)))),1,0)</f>
        <v>0</v>
      </c>
      <c r="O4555" s="1" t="str">
        <f t="shared" si="143"/>
        <v/>
      </c>
    </row>
    <row r="4556" customHeight="1" spans="1:15">
      <c r="A4556" s="1" t="str">
        <f>IF('📋 MIỂNG TNC'!A532="","",'📋 MIỂNG TNC'!A532)</f>
        <v>HH080346</v>
      </c>
      <c r="B4556" s="1" t="str">
        <f>IF('📋 MIỂNG TNC'!A532="","",'📋 MIỂNG TNC'!Q532)</f>
        <v>Miểng baze DX12 (140103-00144S/ 140103-00145S) Cos0 - DOOSAN</v>
      </c>
      <c r="C4556" s="1" t="str">
        <f>IF('📋 MIỂNG TNC'!A532="","","Miểng")</f>
        <v>Miểng</v>
      </c>
      <c r="D4556" s="1" t="str">
        <f>IF('📋 MIỂNG TNC'!A532="","",'📋 MIỂNG TNC'!H532)</f>
        <v>Bộ</v>
      </c>
      <c r="E4556" s="1">
        <f>IF('📋 MIỂNG TNC'!A532="","",'📋 MIỂNG TNC'!I532)</f>
        <v>0</v>
      </c>
      <c r="F4556" s="1">
        <f>IF('📋 MIỂNG TNC'!A532="","",'📋 MIỂNG TNC'!J532)</f>
        <v>0</v>
      </c>
      <c r="G4556" s="1">
        <f>IF('📋 MIỂNG TNC'!A532="","",'📋 MIỂNG TNC'!K532)</f>
        <v>0</v>
      </c>
      <c r="H4556" s="1">
        <f>IF('📋 MIỂNG TNC'!A532="","",'📋 MIỂNG TNC'!L532)</f>
        <v>0</v>
      </c>
      <c r="I4556" s="1">
        <f>IF('📋 MIỂNG TNC'!A532="","",'📋 MIỂNG TNC'!M532)</f>
        <v>0</v>
      </c>
      <c r="J4556" s="1" t="str">
        <f>IF('📋 MIỂNG TNC'!A532="","",'📋 MIỂNG TNC'!D532)</f>
        <v>123</v>
      </c>
      <c r="L4556" s="1">
        <f>N(L4555)+IF(AND('🔎 TRA CỨU NHANH'!$C$2&lt;&gt;"",OR(ISNUMBER(SEARCH('🔎 TRA CỨU NHANH'!$C$2,$A4556)),ISNUMBER(SEARCH('🔎 TRA CỨU NHANH'!$C$2,$B4556)))),1,0)</f>
        <v>0</v>
      </c>
      <c r="M4556" s="1" t="str">
        <f t="shared" si="142"/>
        <v/>
      </c>
      <c r="N4556" s="1">
        <f>N(N4555)+IF(AND('💰 BÁO GIÁ'!$C$27&lt;&gt;"",OR(ISNUMBER(SEARCH('💰 BÁO GIÁ'!$C$27,$A4556)),ISNUMBER(SEARCH('💰 BÁO GIÁ'!$C$27,$B4556)))),1,0)</f>
        <v>0</v>
      </c>
      <c r="O4556" s="1" t="str">
        <f t="shared" si="143"/>
        <v/>
      </c>
    </row>
    <row r="4557" customHeight="1" spans="1:15">
      <c r="A4557" s="1" t="str">
        <f>IF('📋 MIỂNG TNC'!A533="","",'📋 MIỂNG TNC'!A533)</f>
        <v>HH080347</v>
      </c>
      <c r="B4557" s="1" t="str">
        <f>IF('📋 MIỂNG TNC'!A533="","",'📋 MIỂNG TNC'!Q533)</f>
        <v>Miểng dên DX12 (140112-00106S/ 140112-00107S) Cos0 - DOOSAN</v>
      </c>
      <c r="C4557" s="1" t="str">
        <f>IF('📋 MIỂNG TNC'!A533="","","Miểng")</f>
        <v>Miểng</v>
      </c>
      <c r="D4557" s="1" t="str">
        <f>IF('📋 MIỂNG TNC'!A533="","",'📋 MIỂNG TNC'!H533)</f>
        <v>Bộ</v>
      </c>
      <c r="E4557" s="1">
        <f>IF('📋 MIỂNG TNC'!A533="","",'📋 MIỂNG TNC'!I533)</f>
        <v>0</v>
      </c>
      <c r="F4557" s="1">
        <f>IF('📋 MIỂNG TNC'!A533="","",'📋 MIỂNG TNC'!J533)</f>
        <v>0</v>
      </c>
      <c r="G4557" s="1">
        <f>IF('📋 MIỂNG TNC'!A533="","",'📋 MIỂNG TNC'!K533)</f>
        <v>0</v>
      </c>
      <c r="H4557" s="1">
        <f>IF('📋 MIỂNG TNC'!A533="","",'📋 MIỂNG TNC'!L533)</f>
        <v>0</v>
      </c>
      <c r="I4557" s="1">
        <f>IF('📋 MIỂNG TNC'!A533="","",'📋 MIỂNG TNC'!M533)</f>
        <v>0</v>
      </c>
      <c r="J4557" s="1" t="str">
        <f>IF('📋 MIỂNG TNC'!A533="","",'📋 MIỂNG TNC'!D533)</f>
        <v>123</v>
      </c>
      <c r="L4557" s="1">
        <f>N(L4556)+IF(AND('🔎 TRA CỨU NHANH'!$C$2&lt;&gt;"",OR(ISNUMBER(SEARCH('🔎 TRA CỨU NHANH'!$C$2,$A4557)),ISNUMBER(SEARCH('🔎 TRA CỨU NHANH'!$C$2,$B4557)))),1,0)</f>
        <v>0</v>
      </c>
      <c r="M4557" s="1" t="str">
        <f t="shared" si="142"/>
        <v/>
      </c>
      <c r="N4557" s="1">
        <f>N(N4556)+IF(AND('💰 BÁO GIÁ'!$C$27&lt;&gt;"",OR(ISNUMBER(SEARCH('💰 BÁO GIÁ'!$C$27,$A4557)),ISNUMBER(SEARCH('💰 BÁO GIÁ'!$C$27,$B4557)))),1,0)</f>
        <v>0</v>
      </c>
      <c r="O4557" s="1" t="str">
        <f t="shared" si="143"/>
        <v/>
      </c>
    </row>
    <row r="4558" customHeight="1" spans="1:15">
      <c r="A4558" s="1" t="str">
        <f>IF('📋 MIỂNG TNC'!A534="","",'📋 MIỂNG TNC'!A534)</f>
        <v>HH075253</v>
      </c>
      <c r="B4558" s="1" t="str">
        <f>IF('📋 MIỂNG TNC'!A534="","",'📋 MIỂNG TNC'!Q534)</f>
        <v>Miểng baze D2366/ DE12/ 65.01110-6068 (0.25) - Cos1 - DOOSAN</v>
      </c>
      <c r="C4558" s="1" t="str">
        <f>IF('📋 MIỂNG TNC'!A534="","","Miểng")</f>
        <v>Miểng</v>
      </c>
      <c r="D4558" s="1" t="str">
        <f>IF('📋 MIỂNG TNC'!A534="","",'📋 MIỂNG TNC'!H534)</f>
        <v>Bộ</v>
      </c>
      <c r="E4558" s="1">
        <f>IF('📋 MIỂNG TNC'!A534="","",'📋 MIỂNG TNC'!I534)</f>
        <v>0</v>
      </c>
      <c r="F4558" s="1">
        <f>IF('📋 MIỂNG TNC'!A534="","",'📋 MIỂNG TNC'!J534)</f>
        <v>0</v>
      </c>
      <c r="G4558" s="1">
        <f>IF('📋 MIỂNG TNC'!A534="","",'📋 MIỂNG TNC'!K534)</f>
        <v>0</v>
      </c>
      <c r="H4558" s="1">
        <f>IF('📋 MIỂNG TNC'!A534="","",'📋 MIỂNG TNC'!L534)</f>
        <v>0</v>
      </c>
      <c r="I4558" s="1">
        <f>IF('📋 MIỂNG TNC'!A534="","",'📋 MIỂNG TNC'!M534)</f>
        <v>0</v>
      </c>
      <c r="J4558" s="1" t="str">
        <f>IF('📋 MIỂNG TNC'!A534="","",'📋 MIỂNG TNC'!D534)</f>
        <v>123</v>
      </c>
      <c r="L4558" s="1">
        <f>N(L4557)+IF(AND('🔎 TRA CỨU NHANH'!$C$2&lt;&gt;"",OR(ISNUMBER(SEARCH('🔎 TRA CỨU NHANH'!$C$2,$A4558)),ISNUMBER(SEARCH('🔎 TRA CỨU NHANH'!$C$2,$B4558)))),1,0)</f>
        <v>0</v>
      </c>
      <c r="M4558" s="1" t="str">
        <f t="shared" si="142"/>
        <v/>
      </c>
      <c r="N4558" s="1">
        <f>N(N4557)+IF(AND('💰 BÁO GIÁ'!$C$27&lt;&gt;"",OR(ISNUMBER(SEARCH('💰 BÁO GIÁ'!$C$27,$A4558)),ISNUMBER(SEARCH('💰 BÁO GIÁ'!$C$27,$B4558)))),1,0)</f>
        <v>0</v>
      </c>
      <c r="O4558" s="1" t="str">
        <f t="shared" si="143"/>
        <v/>
      </c>
    </row>
    <row r="4559" customHeight="1" spans="1:15">
      <c r="A4559" s="1" t="str">
        <f>IF('📋 MIỂNG TNC'!A535="","",'📋 MIỂNG TNC'!A535)</f>
        <v>HH075256</v>
      </c>
      <c r="B4559" s="1" t="str">
        <f>IF('📋 MIỂNG TNC'!A535="","",'📋 MIỂNG TNC'!Q535)</f>
        <v>Miểng dên D2366/ DE12/ 65.02410-6107 (0.25) - Cos1 - DOOSAN</v>
      </c>
      <c r="C4559" s="1" t="str">
        <f>IF('📋 MIỂNG TNC'!A535="","","Miểng")</f>
        <v>Miểng</v>
      </c>
      <c r="D4559" s="1" t="str">
        <f>IF('📋 MIỂNG TNC'!A535="","",'📋 MIỂNG TNC'!H535)</f>
        <v>Bộ</v>
      </c>
      <c r="E4559" s="1">
        <f>IF('📋 MIỂNG TNC'!A535="","",'📋 MIỂNG TNC'!I535)</f>
        <v>0</v>
      </c>
      <c r="F4559" s="1">
        <f>IF('📋 MIỂNG TNC'!A535="","",'📋 MIỂNG TNC'!J535)</f>
        <v>0</v>
      </c>
      <c r="G4559" s="1">
        <f>IF('📋 MIỂNG TNC'!A535="","",'📋 MIỂNG TNC'!K535)</f>
        <v>0</v>
      </c>
      <c r="H4559" s="1">
        <f>IF('📋 MIỂNG TNC'!A535="","",'📋 MIỂNG TNC'!L535)</f>
        <v>0</v>
      </c>
      <c r="I4559" s="1">
        <f>IF('📋 MIỂNG TNC'!A535="","",'📋 MIỂNG TNC'!M535)</f>
        <v>0</v>
      </c>
      <c r="J4559" s="1" t="str">
        <f>IF('📋 MIỂNG TNC'!A535="","",'📋 MIỂNG TNC'!D535)</f>
        <v>123</v>
      </c>
      <c r="L4559" s="1">
        <f>N(L4558)+IF(AND('🔎 TRA CỨU NHANH'!$C$2&lt;&gt;"",OR(ISNUMBER(SEARCH('🔎 TRA CỨU NHANH'!$C$2,$A4559)),ISNUMBER(SEARCH('🔎 TRA CỨU NHANH'!$C$2,$B4559)))),1,0)</f>
        <v>0</v>
      </c>
      <c r="M4559" s="1" t="str">
        <f t="shared" si="142"/>
        <v/>
      </c>
      <c r="N4559" s="1">
        <f>N(N4558)+IF(AND('💰 BÁO GIÁ'!$C$27&lt;&gt;"",OR(ISNUMBER(SEARCH('💰 BÁO GIÁ'!$C$27,$A4559)),ISNUMBER(SEARCH('💰 BÁO GIÁ'!$C$27,$B4559)))),1,0)</f>
        <v>0</v>
      </c>
      <c r="O4559" s="1" t="str">
        <f t="shared" si="143"/>
        <v/>
      </c>
    </row>
    <row r="4560" customHeight="1" spans="1:15">
      <c r="A4560" s="1" t="str">
        <f>IF('📋 MIỂNG TNC'!A536="","",'📋 MIỂNG TNC'!A536)</f>
        <v>HH079893</v>
      </c>
      <c r="B4560" s="1" t="str">
        <f>IF('📋 MIỂNG TNC'!A536="","",'📋 MIỂNG TNC'!Q536)</f>
        <v>Miểng baze DE12/ D2366 (65.01110-6055A ) Cos1 - CS IVECO</v>
      </c>
      <c r="C4560" s="1" t="str">
        <f>IF('📋 MIỂNG TNC'!A536="","","Miểng")</f>
        <v>Miểng</v>
      </c>
      <c r="D4560" s="1" t="str">
        <f>IF('📋 MIỂNG TNC'!A536="","",'📋 MIỂNG TNC'!H536)</f>
        <v>Bộ</v>
      </c>
      <c r="E4560" s="1">
        <f>IF('📋 MIỂNG TNC'!A536="","",'📋 MIỂNG TNC'!I536)</f>
        <v>0</v>
      </c>
      <c r="F4560" s="1">
        <f>IF('📋 MIỂNG TNC'!A536="","",'📋 MIỂNG TNC'!J536)</f>
        <v>0</v>
      </c>
      <c r="G4560" s="1">
        <f>IF('📋 MIỂNG TNC'!A536="","",'📋 MIỂNG TNC'!K536)</f>
        <v>0</v>
      </c>
      <c r="H4560" s="1">
        <f>IF('📋 MIỂNG TNC'!A536="","",'📋 MIỂNG TNC'!L536)</f>
        <v>0</v>
      </c>
      <c r="I4560" s="1">
        <f>IF('📋 MIỂNG TNC'!A536="","",'📋 MIỂNG TNC'!M536)</f>
        <v>0</v>
      </c>
      <c r="J4560" s="1" t="str">
        <f>IF('📋 MIỂNG TNC'!A536="","",'📋 MIỂNG TNC'!D536)</f>
        <v>123</v>
      </c>
      <c r="L4560" s="1">
        <f>N(L4559)+IF(AND('🔎 TRA CỨU NHANH'!$C$2&lt;&gt;"",OR(ISNUMBER(SEARCH('🔎 TRA CỨU NHANH'!$C$2,$A4560)),ISNUMBER(SEARCH('🔎 TRA CỨU NHANH'!$C$2,$B4560)))),1,0)</f>
        <v>0</v>
      </c>
      <c r="M4560" s="1" t="str">
        <f t="shared" si="142"/>
        <v/>
      </c>
      <c r="N4560" s="1">
        <f>N(N4559)+IF(AND('💰 BÁO GIÁ'!$C$27&lt;&gt;"",OR(ISNUMBER(SEARCH('💰 BÁO GIÁ'!$C$27,$A4560)),ISNUMBER(SEARCH('💰 BÁO GIÁ'!$C$27,$B4560)))),1,0)</f>
        <v>0</v>
      </c>
      <c r="O4560" s="1" t="str">
        <f t="shared" si="143"/>
        <v/>
      </c>
    </row>
    <row r="4561" customHeight="1" spans="1:15">
      <c r="A4561" s="1" t="str">
        <f>IF('📋 MIỂNG TNC'!A537="","",'📋 MIỂNG TNC'!A537)</f>
        <v>HH079896</v>
      </c>
      <c r="B4561" s="1" t="str">
        <f>IF('📋 MIỂNG TNC'!A537="","",'📋 MIỂNG TNC'!Q537)</f>
        <v>Miểng dên DE12/ D2366 (65.02410-6106 ) Cos1 - CS IVECO</v>
      </c>
      <c r="C4561" s="1" t="str">
        <f>IF('📋 MIỂNG TNC'!A537="","","Miểng")</f>
        <v>Miểng</v>
      </c>
      <c r="D4561" s="1" t="str">
        <f>IF('📋 MIỂNG TNC'!A537="","",'📋 MIỂNG TNC'!H537)</f>
        <v>Bộ</v>
      </c>
      <c r="E4561" s="1">
        <f>IF('📋 MIỂNG TNC'!A537="","",'📋 MIỂNG TNC'!I537)</f>
        <v>0</v>
      </c>
      <c r="F4561" s="1">
        <f>IF('📋 MIỂNG TNC'!A537="","",'📋 MIỂNG TNC'!J537)</f>
        <v>0</v>
      </c>
      <c r="G4561" s="1">
        <f>IF('📋 MIỂNG TNC'!A537="","",'📋 MIỂNG TNC'!K537)</f>
        <v>0</v>
      </c>
      <c r="H4561" s="1">
        <f>IF('📋 MIỂNG TNC'!A537="","",'📋 MIỂNG TNC'!L537)</f>
        <v>0</v>
      </c>
      <c r="I4561" s="1">
        <f>IF('📋 MIỂNG TNC'!A537="","",'📋 MIỂNG TNC'!M537)</f>
        <v>0</v>
      </c>
      <c r="J4561" s="1" t="str">
        <f>IF('📋 MIỂNG TNC'!A537="","",'📋 MIỂNG TNC'!D537)</f>
        <v>123</v>
      </c>
      <c r="L4561" s="1">
        <f>N(L4560)+IF(AND('🔎 TRA CỨU NHANH'!$C$2&lt;&gt;"",OR(ISNUMBER(SEARCH('🔎 TRA CỨU NHANH'!$C$2,$A4561)),ISNUMBER(SEARCH('🔎 TRA CỨU NHANH'!$C$2,$B4561)))),1,0)</f>
        <v>0</v>
      </c>
      <c r="M4561" s="1" t="str">
        <f t="shared" si="142"/>
        <v/>
      </c>
      <c r="N4561" s="1">
        <f>N(N4560)+IF(AND('💰 BÁO GIÁ'!$C$27&lt;&gt;"",OR(ISNUMBER(SEARCH('💰 BÁO GIÁ'!$C$27,$A4561)),ISNUMBER(SEARCH('💰 BÁO GIÁ'!$C$27,$B4561)))),1,0)</f>
        <v>0</v>
      </c>
      <c r="O4561" s="1" t="str">
        <f t="shared" si="143"/>
        <v/>
      </c>
    </row>
    <row r="4562" customHeight="1" spans="1:15">
      <c r="A4562" s="1" t="str">
        <f>IF('📋 MIỂNG TNC'!A538="","",'📋 MIỂNG TNC'!A538)</f>
        <v>HH073779</v>
      </c>
      <c r="B4562" s="1" t="str">
        <f>IF('📋 MIỂNG TNC'!A538="","",'📋 MIỂNG TNC'!Q538)</f>
        <v>Bạc miểng D2366 Cos2 - DOOSAN CN</v>
      </c>
      <c r="C4562" s="1" t="str">
        <f>IF('📋 MIỂNG TNC'!A538="","","Miểng")</f>
        <v>Miểng</v>
      </c>
      <c r="D4562" s="1" t="str">
        <f>IF('📋 MIỂNG TNC'!A538="","",'📋 MIỂNG TNC'!H538)</f>
        <v>Bộ</v>
      </c>
      <c r="E4562" s="1">
        <f>IF('📋 MIỂNG TNC'!A538="","",'📋 MIỂNG TNC'!I538)</f>
        <v>0</v>
      </c>
      <c r="F4562" s="1">
        <f>IF('📋 MIỂNG TNC'!A538="","",'📋 MIỂNG TNC'!J538)</f>
        <v>0</v>
      </c>
      <c r="G4562" s="1">
        <f>IF('📋 MIỂNG TNC'!A538="","",'📋 MIỂNG TNC'!K538)</f>
        <v>0</v>
      </c>
      <c r="H4562" s="1">
        <f>IF('📋 MIỂNG TNC'!A538="","",'📋 MIỂNG TNC'!L538)</f>
        <v>0</v>
      </c>
      <c r="I4562" s="1">
        <f>IF('📋 MIỂNG TNC'!A538="","",'📋 MIỂNG TNC'!M538)</f>
        <v>0</v>
      </c>
      <c r="J4562" s="1" t="str">
        <f>IF('📋 MIỂNG TNC'!A538="","",'📋 MIỂNG TNC'!D538)</f>
        <v>123</v>
      </c>
      <c r="L4562" s="1">
        <f>N(L4561)+IF(AND('🔎 TRA CỨU NHANH'!$C$2&lt;&gt;"",OR(ISNUMBER(SEARCH('🔎 TRA CỨU NHANH'!$C$2,$A4562)),ISNUMBER(SEARCH('🔎 TRA CỨU NHANH'!$C$2,$B4562)))),1,0)</f>
        <v>0</v>
      </c>
      <c r="M4562" s="1" t="str">
        <f t="shared" si="142"/>
        <v/>
      </c>
      <c r="N4562" s="1">
        <f>N(N4561)+IF(AND('💰 BÁO GIÁ'!$C$27&lt;&gt;"",OR(ISNUMBER(SEARCH('💰 BÁO GIÁ'!$C$27,$A4562)),ISNUMBER(SEARCH('💰 BÁO GIÁ'!$C$27,$B4562)))),1,0)</f>
        <v>0</v>
      </c>
      <c r="O4562" s="1" t="str">
        <f t="shared" si="143"/>
        <v/>
      </c>
    </row>
    <row r="4563" customHeight="1" spans="1:15">
      <c r="A4563" s="1" t="str">
        <f>IF('📋 MIỂNG TNC'!A539="","",'📋 MIỂNG TNC'!A539)</f>
        <v>HH075254</v>
      </c>
      <c r="B4563" s="1" t="str">
        <f>IF('📋 MIỂNG TNC'!A539="","",'📋 MIỂNG TNC'!Q539)</f>
        <v>Miểng baze D2366 Cos2 - DOOSAN</v>
      </c>
      <c r="C4563" s="1" t="str">
        <f>IF('📋 MIỂNG TNC'!A539="","","Miểng")</f>
        <v>Miểng</v>
      </c>
      <c r="D4563" s="1" t="str">
        <f>IF('📋 MIỂNG TNC'!A539="","",'📋 MIỂNG TNC'!H539)</f>
        <v>Bộ</v>
      </c>
      <c r="E4563" s="1">
        <f>IF('📋 MIỂNG TNC'!A539="","",'📋 MIỂNG TNC'!I539)</f>
        <v>0</v>
      </c>
      <c r="F4563" s="1">
        <f>IF('📋 MIỂNG TNC'!A539="","",'📋 MIỂNG TNC'!J539)</f>
        <v>0</v>
      </c>
      <c r="G4563" s="1">
        <f>IF('📋 MIỂNG TNC'!A539="","",'📋 MIỂNG TNC'!K539)</f>
        <v>0</v>
      </c>
      <c r="H4563" s="1">
        <f>IF('📋 MIỂNG TNC'!A539="","",'📋 MIỂNG TNC'!L539)</f>
        <v>0</v>
      </c>
      <c r="I4563" s="1">
        <f>IF('📋 MIỂNG TNC'!A539="","",'📋 MIỂNG TNC'!M539)</f>
        <v>0</v>
      </c>
      <c r="J4563" s="1" t="str">
        <f>IF('📋 MIỂNG TNC'!A539="","",'📋 MIỂNG TNC'!D539)</f>
        <v>123</v>
      </c>
      <c r="L4563" s="1">
        <f>N(L4562)+IF(AND('🔎 TRA CỨU NHANH'!$C$2&lt;&gt;"",OR(ISNUMBER(SEARCH('🔎 TRA CỨU NHANH'!$C$2,$A4563)),ISNUMBER(SEARCH('🔎 TRA CỨU NHANH'!$C$2,$B4563)))),1,0)</f>
        <v>0</v>
      </c>
      <c r="M4563" s="1" t="str">
        <f t="shared" si="142"/>
        <v/>
      </c>
      <c r="N4563" s="1">
        <f>N(N4562)+IF(AND('💰 BÁO GIÁ'!$C$27&lt;&gt;"",OR(ISNUMBER(SEARCH('💰 BÁO GIÁ'!$C$27,$A4563)),ISNUMBER(SEARCH('💰 BÁO GIÁ'!$C$27,$B4563)))),1,0)</f>
        <v>0</v>
      </c>
      <c r="O4563" s="1" t="str">
        <f t="shared" si="143"/>
        <v/>
      </c>
    </row>
    <row r="4564" customHeight="1" spans="1:15">
      <c r="A4564" s="1" t="str">
        <f>IF('📋 MIỂNG TNC'!A540="","",'📋 MIỂNG TNC'!A540)</f>
        <v>HH075257</v>
      </c>
      <c r="B4564" s="1" t="str">
        <f>IF('📋 MIỂNG TNC'!A540="","",'📋 MIỂNG TNC'!Q540)</f>
        <v>Miểng dên D2366/ DE12/ 65.02410-6108S (0.50) - Cos2 - DOOSAN</v>
      </c>
      <c r="C4564" s="1" t="str">
        <f>IF('📋 MIỂNG TNC'!A540="","","Miểng")</f>
        <v>Miểng</v>
      </c>
      <c r="D4564" s="1" t="str">
        <f>IF('📋 MIỂNG TNC'!A540="","",'📋 MIỂNG TNC'!H540)</f>
        <v>Bộ</v>
      </c>
      <c r="E4564" s="1">
        <f>IF('📋 MIỂNG TNC'!A540="","",'📋 MIỂNG TNC'!I540)</f>
        <v>0</v>
      </c>
      <c r="F4564" s="1">
        <f>IF('📋 MIỂNG TNC'!A540="","",'📋 MIỂNG TNC'!J540)</f>
        <v>0</v>
      </c>
      <c r="G4564" s="1">
        <f>IF('📋 MIỂNG TNC'!A540="","",'📋 MIỂNG TNC'!K540)</f>
        <v>0</v>
      </c>
      <c r="H4564" s="1">
        <f>IF('📋 MIỂNG TNC'!A540="","",'📋 MIỂNG TNC'!L540)</f>
        <v>0</v>
      </c>
      <c r="I4564" s="1">
        <f>IF('📋 MIỂNG TNC'!A540="","",'📋 MIỂNG TNC'!M540)</f>
        <v>0</v>
      </c>
      <c r="J4564" s="1" t="str">
        <f>IF('📋 MIỂNG TNC'!A540="","",'📋 MIỂNG TNC'!D540)</f>
        <v>123</v>
      </c>
      <c r="L4564" s="1">
        <f>N(L4563)+IF(AND('🔎 TRA CỨU NHANH'!$C$2&lt;&gt;"",OR(ISNUMBER(SEARCH('🔎 TRA CỨU NHANH'!$C$2,$A4564)),ISNUMBER(SEARCH('🔎 TRA CỨU NHANH'!$C$2,$B4564)))),1,0)</f>
        <v>0</v>
      </c>
      <c r="M4564" s="1" t="str">
        <f t="shared" si="142"/>
        <v/>
      </c>
      <c r="N4564" s="1">
        <f>N(N4563)+IF(AND('💰 BÁO GIÁ'!$C$27&lt;&gt;"",OR(ISNUMBER(SEARCH('💰 BÁO GIÁ'!$C$27,$A4564)),ISNUMBER(SEARCH('💰 BÁO GIÁ'!$C$27,$B4564)))),1,0)</f>
        <v>0</v>
      </c>
      <c r="O4564" s="1" t="str">
        <f t="shared" si="143"/>
        <v/>
      </c>
    </row>
    <row r="4565" customHeight="1" spans="1:15">
      <c r="A4565" s="1" t="str">
        <f>IF('📋 MIỂNG TNC'!A541="","",'📋 MIỂNG TNC'!A541)</f>
        <v>HH079894</v>
      </c>
      <c r="B4565" s="1" t="str">
        <f>IF('📋 MIỂNG TNC'!A541="","",'📋 MIỂNG TNC'!Q541)</f>
        <v>Miểng baze DE12/ D2366 (65.01110-6055A ) Cos2 - CS IVECO</v>
      </c>
      <c r="C4565" s="1" t="str">
        <f>IF('📋 MIỂNG TNC'!A541="","","Miểng")</f>
        <v>Miểng</v>
      </c>
      <c r="D4565" s="1" t="str">
        <f>IF('📋 MIỂNG TNC'!A541="","",'📋 MIỂNG TNC'!H541)</f>
        <v>Bộ</v>
      </c>
      <c r="E4565" s="1">
        <f>IF('📋 MIỂNG TNC'!A541="","",'📋 MIỂNG TNC'!I541)</f>
        <v>0</v>
      </c>
      <c r="F4565" s="1">
        <f>IF('📋 MIỂNG TNC'!A541="","",'📋 MIỂNG TNC'!J541)</f>
        <v>0</v>
      </c>
      <c r="G4565" s="1">
        <f>IF('📋 MIỂNG TNC'!A541="","",'📋 MIỂNG TNC'!K541)</f>
        <v>0</v>
      </c>
      <c r="H4565" s="1">
        <f>IF('📋 MIỂNG TNC'!A541="","",'📋 MIỂNG TNC'!L541)</f>
        <v>0</v>
      </c>
      <c r="I4565" s="1">
        <f>IF('📋 MIỂNG TNC'!A541="","",'📋 MIỂNG TNC'!M541)</f>
        <v>0</v>
      </c>
      <c r="J4565" s="1" t="str">
        <f>IF('📋 MIỂNG TNC'!A541="","",'📋 MIỂNG TNC'!D541)</f>
        <v>123</v>
      </c>
      <c r="L4565" s="1">
        <f>N(L4564)+IF(AND('🔎 TRA CỨU NHANH'!$C$2&lt;&gt;"",OR(ISNUMBER(SEARCH('🔎 TRA CỨU NHANH'!$C$2,$A4565)),ISNUMBER(SEARCH('🔎 TRA CỨU NHANH'!$C$2,$B4565)))),1,0)</f>
        <v>0</v>
      </c>
      <c r="M4565" s="1" t="str">
        <f t="shared" si="142"/>
        <v/>
      </c>
      <c r="N4565" s="1">
        <f>N(N4564)+IF(AND('💰 BÁO GIÁ'!$C$27&lt;&gt;"",OR(ISNUMBER(SEARCH('💰 BÁO GIÁ'!$C$27,$A4565)),ISNUMBER(SEARCH('💰 BÁO GIÁ'!$C$27,$B4565)))),1,0)</f>
        <v>0</v>
      </c>
      <c r="O4565" s="1" t="str">
        <f t="shared" si="143"/>
        <v/>
      </c>
    </row>
    <row r="4566" customHeight="1" spans="1:15">
      <c r="A4566" s="1" t="str">
        <f>IF('📋 MIỂNG TNC'!A542="","",'📋 MIỂNG TNC'!A542)</f>
        <v>HH079897</v>
      </c>
      <c r="B4566" s="1" t="str">
        <f>IF('📋 MIỂNG TNC'!A542="","",'📋 MIỂNG TNC'!Q542)</f>
        <v>Miểng dên DE12/ D2366 (65.02410-6106 ) Cos2 - CS IVECO</v>
      </c>
      <c r="C4566" s="1" t="str">
        <f>IF('📋 MIỂNG TNC'!A542="","","Miểng")</f>
        <v>Miểng</v>
      </c>
      <c r="D4566" s="1" t="str">
        <f>IF('📋 MIỂNG TNC'!A542="","",'📋 MIỂNG TNC'!H542)</f>
        <v>Bộ</v>
      </c>
      <c r="E4566" s="1">
        <f>IF('📋 MIỂNG TNC'!A542="","",'📋 MIỂNG TNC'!I542)</f>
        <v>0</v>
      </c>
      <c r="F4566" s="1">
        <f>IF('📋 MIỂNG TNC'!A542="","",'📋 MIỂNG TNC'!J542)</f>
        <v>0</v>
      </c>
      <c r="G4566" s="1">
        <f>IF('📋 MIỂNG TNC'!A542="","",'📋 MIỂNG TNC'!K542)</f>
        <v>0</v>
      </c>
      <c r="H4566" s="1">
        <f>IF('📋 MIỂNG TNC'!A542="","",'📋 MIỂNG TNC'!L542)</f>
        <v>0</v>
      </c>
      <c r="I4566" s="1">
        <f>IF('📋 MIỂNG TNC'!A542="","",'📋 MIỂNG TNC'!M542)</f>
        <v>0</v>
      </c>
      <c r="J4566" s="1" t="str">
        <f>IF('📋 MIỂNG TNC'!A542="","",'📋 MIỂNG TNC'!D542)</f>
        <v>123</v>
      </c>
      <c r="L4566" s="1">
        <f>N(L4565)+IF(AND('🔎 TRA CỨU NHANH'!$C$2&lt;&gt;"",OR(ISNUMBER(SEARCH('🔎 TRA CỨU NHANH'!$C$2,$A4566)),ISNUMBER(SEARCH('🔎 TRA CỨU NHANH'!$C$2,$B4566)))),1,0)</f>
        <v>0</v>
      </c>
      <c r="M4566" s="1" t="str">
        <f t="shared" si="142"/>
        <v/>
      </c>
      <c r="N4566" s="1">
        <f>N(N4565)+IF(AND('💰 BÁO GIÁ'!$C$27&lt;&gt;"",OR(ISNUMBER(SEARCH('💰 BÁO GIÁ'!$C$27,$A4566)),ISNUMBER(SEARCH('💰 BÁO GIÁ'!$C$27,$B4566)))),1,0)</f>
        <v>0</v>
      </c>
      <c r="O4566" s="1" t="str">
        <f t="shared" si="143"/>
        <v/>
      </c>
    </row>
    <row r="4567" customHeight="1" spans="1:15">
      <c r="A4567" s="1" t="str">
        <f>IF('📋 MIỂNG TNC'!A543="","",'📋 MIỂNG TNC'!A543)</f>
        <v>HH078223</v>
      </c>
      <c r="B4567" s="1" t="str">
        <f>IF('📋 MIỂNG TNC'!A543="","",'📋 MIỂNG TNC'!Q543)</f>
        <v>Miểng baze DV11/ 65.01110-6529 &amp; 65.01111-6539 (STD) - cos0 - DOOSAN</v>
      </c>
      <c r="C4567" s="1" t="str">
        <f>IF('📋 MIỂNG TNC'!A543="","","Miểng")</f>
        <v>Miểng</v>
      </c>
      <c r="D4567" s="1" t="str">
        <f>IF('📋 MIỂNG TNC'!A543="","",'📋 MIỂNG TNC'!H543)</f>
        <v>Bộ</v>
      </c>
      <c r="E4567" s="1">
        <f>IF('📋 MIỂNG TNC'!A543="","",'📋 MIỂNG TNC'!I543)</f>
        <v>0</v>
      </c>
      <c r="F4567" s="1">
        <f>IF('📋 MIỂNG TNC'!A543="","",'📋 MIỂNG TNC'!J543)</f>
        <v>0</v>
      </c>
      <c r="G4567" s="1">
        <f>IF('📋 MIỂNG TNC'!A543="","",'📋 MIỂNG TNC'!K543)</f>
        <v>0</v>
      </c>
      <c r="H4567" s="1">
        <f>IF('📋 MIỂNG TNC'!A543="","",'📋 MIỂNG TNC'!L543)</f>
        <v>0</v>
      </c>
      <c r="I4567" s="1">
        <f>IF('📋 MIỂNG TNC'!A543="","",'📋 MIỂNG TNC'!M543)</f>
        <v>0</v>
      </c>
      <c r="J4567" s="1" t="str">
        <f>IF('📋 MIỂNG TNC'!A543="","",'📋 MIỂNG TNC'!D543)</f>
        <v>128</v>
      </c>
      <c r="L4567" s="1">
        <f>N(L4566)+IF(AND('🔎 TRA CỨU NHANH'!$C$2&lt;&gt;"",OR(ISNUMBER(SEARCH('🔎 TRA CỨU NHANH'!$C$2,$A4567)),ISNUMBER(SEARCH('🔎 TRA CỨU NHANH'!$C$2,$B4567)))),1,0)</f>
        <v>0</v>
      </c>
      <c r="M4567" s="1" t="str">
        <f t="shared" si="142"/>
        <v/>
      </c>
      <c r="N4567" s="1">
        <f>N(N4566)+IF(AND('💰 BÁO GIÁ'!$C$27&lt;&gt;"",OR(ISNUMBER(SEARCH('💰 BÁO GIÁ'!$C$27,$A4567)),ISNUMBER(SEARCH('💰 BÁO GIÁ'!$C$27,$B4567)))),1,0)</f>
        <v>0</v>
      </c>
      <c r="O4567" s="1" t="str">
        <f t="shared" si="143"/>
        <v/>
      </c>
    </row>
    <row r="4568" customHeight="1" spans="1:15">
      <c r="A4568" s="1" t="str">
        <f>IF('📋 MIỂNG TNC'!A544="","",'📋 MIỂNG TNC'!A544)</f>
        <v>HH082037</v>
      </c>
      <c r="B4568" s="1" t="str">
        <f>IF('📋 MIỂNG TNC'!A544="","",'📋 MIỂNG TNC'!Q544)</f>
        <v>Miểng dên DV11 - Old / 65.02410-0110 (dên cao 26.5) - cos0 - DOOSAN</v>
      </c>
      <c r="C4568" s="1" t="str">
        <f>IF('📋 MIỂNG TNC'!A544="","","Miểng")</f>
        <v>Miểng</v>
      </c>
      <c r="D4568" s="1" t="str">
        <f>IF('📋 MIỂNG TNC'!A544="","",'📋 MIỂNG TNC'!H544)</f>
        <v>Bộ</v>
      </c>
      <c r="E4568" s="1">
        <f>IF('📋 MIỂNG TNC'!A544="","",'📋 MIỂNG TNC'!I544)</f>
        <v>0</v>
      </c>
      <c r="F4568" s="1">
        <f>IF('📋 MIỂNG TNC'!A544="","",'📋 MIỂNG TNC'!J544)</f>
        <v>0</v>
      </c>
      <c r="G4568" s="1">
        <f>IF('📋 MIỂNG TNC'!A544="","",'📋 MIỂNG TNC'!K544)</f>
        <v>0</v>
      </c>
      <c r="H4568" s="1">
        <f>IF('📋 MIỂNG TNC'!A544="","",'📋 MIỂNG TNC'!L544)</f>
        <v>0</v>
      </c>
      <c r="I4568" s="1">
        <f>IF('📋 MIỂNG TNC'!A544="","",'📋 MIỂNG TNC'!M544)</f>
        <v>0</v>
      </c>
      <c r="J4568" s="1" t="str">
        <f>IF('📋 MIỂNG TNC'!A544="","",'📋 MIỂNG TNC'!D544)</f>
        <v>128</v>
      </c>
      <c r="L4568" s="1">
        <f>N(L4567)+IF(AND('🔎 TRA CỨU NHANH'!$C$2&lt;&gt;"",OR(ISNUMBER(SEARCH('🔎 TRA CỨU NHANH'!$C$2,$A4568)),ISNUMBER(SEARCH('🔎 TRA CỨU NHANH'!$C$2,$B4568)))),1,0)</f>
        <v>0</v>
      </c>
      <c r="M4568" s="1" t="str">
        <f t="shared" si="142"/>
        <v/>
      </c>
      <c r="N4568" s="1">
        <f>N(N4567)+IF(AND('💰 BÁO GIÁ'!$C$27&lt;&gt;"",OR(ISNUMBER(SEARCH('💰 BÁO GIÁ'!$C$27,$A4568)),ISNUMBER(SEARCH('💰 BÁO GIÁ'!$C$27,$B4568)))),1,0)</f>
        <v>0</v>
      </c>
      <c r="O4568" s="1" t="str">
        <f t="shared" si="143"/>
        <v/>
      </c>
    </row>
    <row r="4569" customHeight="1" spans="1:15">
      <c r="A4569" s="1" t="str">
        <f>IF('📋 MIỂNG TNC'!A545="","",'📋 MIỂNG TNC'!A545)</f>
        <v>HH078224</v>
      </c>
      <c r="B4569" s="1" t="str">
        <f>IF('📋 MIỂNG TNC'!A545="","",'📋 MIỂNG TNC'!Q545)</f>
        <v>Miểng dên DV11 /65.02410-0130 &amp; 65.02410-0078 (cao 30) STD - cos0 - DOOSAN</v>
      </c>
      <c r="C4569" s="1" t="str">
        <f>IF('📋 MIỂNG TNC'!A545="","","Miểng")</f>
        <v>Miểng</v>
      </c>
      <c r="D4569" s="1" t="str">
        <f>IF('📋 MIỂNG TNC'!A545="","",'📋 MIỂNG TNC'!H545)</f>
        <v>Bộ</v>
      </c>
      <c r="E4569" s="1">
        <f>IF('📋 MIỂNG TNC'!A545="","",'📋 MIỂNG TNC'!I545)</f>
        <v>0</v>
      </c>
      <c r="F4569" s="1">
        <f>IF('📋 MIỂNG TNC'!A545="","",'📋 MIỂNG TNC'!J545)</f>
        <v>0</v>
      </c>
      <c r="G4569" s="1">
        <f>IF('📋 MIỂNG TNC'!A545="","",'📋 MIỂNG TNC'!K545)</f>
        <v>0</v>
      </c>
      <c r="H4569" s="1">
        <f>IF('📋 MIỂNG TNC'!A545="","",'📋 MIỂNG TNC'!L545)</f>
        <v>0</v>
      </c>
      <c r="I4569" s="1">
        <f>IF('📋 MIỂNG TNC'!A545="","",'📋 MIỂNG TNC'!M545)</f>
        <v>0</v>
      </c>
      <c r="J4569" s="1" t="str">
        <f>IF('📋 MIỂNG TNC'!A545="","",'📋 MIỂNG TNC'!D545)</f>
        <v>128</v>
      </c>
      <c r="L4569" s="1">
        <f>N(L4568)+IF(AND('🔎 TRA CỨU NHANH'!$C$2&lt;&gt;"",OR(ISNUMBER(SEARCH('🔎 TRA CỨU NHANH'!$C$2,$A4569)),ISNUMBER(SEARCH('🔎 TRA CỨU NHANH'!$C$2,$B4569)))),1,0)</f>
        <v>0</v>
      </c>
      <c r="M4569" s="1" t="str">
        <f t="shared" si="142"/>
        <v/>
      </c>
      <c r="N4569" s="1">
        <f>N(N4568)+IF(AND('💰 BÁO GIÁ'!$C$27&lt;&gt;"",OR(ISNUMBER(SEARCH('💰 BÁO GIÁ'!$C$27,$A4569)),ISNUMBER(SEARCH('💰 BÁO GIÁ'!$C$27,$B4569)))),1,0)</f>
        <v>0</v>
      </c>
      <c r="O4569" s="1" t="str">
        <f t="shared" si="143"/>
        <v/>
      </c>
    </row>
    <row r="4570" customHeight="1" spans="1:15">
      <c r="A4570" s="1" t="str">
        <f>IF('📋 MIỂNG TNC'!A546="","",'📋 MIỂNG TNC'!A546)</f>
        <v>HH076940</v>
      </c>
      <c r="B4570" s="1" t="str">
        <f>IF('📋 MIỂNG TNC'!A546="","",'📋 MIỂNG TNC'!Q546)</f>
        <v>Miểng baze DV15 / D2848 (65.01110-6529/ 65.01111-6539) cos0 - DOOSAN</v>
      </c>
      <c r="C4570" s="1" t="str">
        <f>IF('📋 MIỂNG TNC'!A546="","","Miểng")</f>
        <v>Miểng</v>
      </c>
      <c r="D4570" s="1" t="str">
        <f>IF('📋 MIỂNG TNC'!A546="","",'📋 MIỂNG TNC'!H546)</f>
        <v>Bộ</v>
      </c>
      <c r="E4570" s="1">
        <f>IF('📋 MIỂNG TNC'!A546="","",'📋 MIỂNG TNC'!I546)</f>
        <v>0</v>
      </c>
      <c r="F4570" s="1">
        <f>IF('📋 MIỂNG TNC'!A546="","",'📋 MIỂNG TNC'!J546)</f>
        <v>0</v>
      </c>
      <c r="G4570" s="1">
        <f>IF('📋 MIỂNG TNC'!A546="","",'📋 MIỂNG TNC'!K546)</f>
        <v>0</v>
      </c>
      <c r="H4570" s="1">
        <f>IF('📋 MIỂNG TNC'!A546="","",'📋 MIỂNG TNC'!L546)</f>
        <v>0</v>
      </c>
      <c r="I4570" s="1">
        <f>IF('📋 MIỂNG TNC'!A546="","",'📋 MIỂNG TNC'!M546)</f>
        <v>0</v>
      </c>
      <c r="J4570" s="1" t="str">
        <f>IF('📋 MIỂNG TNC'!A546="","",'📋 MIỂNG TNC'!D546)</f>
        <v>128</v>
      </c>
      <c r="L4570" s="1">
        <f>N(L4569)+IF(AND('🔎 TRA CỨU NHANH'!$C$2&lt;&gt;"",OR(ISNUMBER(SEARCH('🔎 TRA CỨU NHANH'!$C$2,$A4570)),ISNUMBER(SEARCH('🔎 TRA CỨU NHANH'!$C$2,$B4570)))),1,0)</f>
        <v>0</v>
      </c>
      <c r="M4570" s="1" t="str">
        <f t="shared" si="142"/>
        <v/>
      </c>
      <c r="N4570" s="1">
        <f>N(N4569)+IF(AND('💰 BÁO GIÁ'!$C$27&lt;&gt;"",OR(ISNUMBER(SEARCH('💰 BÁO GIÁ'!$C$27,$A4570)),ISNUMBER(SEARCH('💰 BÁO GIÁ'!$C$27,$B4570)))),1,0)</f>
        <v>0</v>
      </c>
      <c r="O4570" s="1" t="str">
        <f t="shared" si="143"/>
        <v/>
      </c>
    </row>
    <row r="4571" customHeight="1" spans="1:15">
      <c r="A4571" s="1" t="str">
        <f>IF('📋 MIỂNG TNC'!A547="","",'📋 MIỂNG TNC'!A547)</f>
        <v>HH076941</v>
      </c>
      <c r="B4571" s="1" t="str">
        <f>IF('📋 MIỂNG TNC'!A547="","",'📋 MIỂNG TNC'!Q547)</f>
        <v>Miểng dên DV15 / D2848 (65.02410-6100) cos0 - DOOSAN</v>
      </c>
      <c r="C4571" s="1" t="str">
        <f>IF('📋 MIỂNG TNC'!A547="","","Miểng")</f>
        <v>Miểng</v>
      </c>
      <c r="D4571" s="1" t="str">
        <f>IF('📋 MIỂNG TNC'!A547="","",'📋 MIỂNG TNC'!H547)</f>
        <v>Bộ</v>
      </c>
      <c r="E4571" s="1">
        <f>IF('📋 MIỂNG TNC'!A547="","",'📋 MIỂNG TNC'!I547)</f>
        <v>0</v>
      </c>
      <c r="F4571" s="1">
        <f>IF('📋 MIỂNG TNC'!A547="","",'📋 MIỂNG TNC'!J547)</f>
        <v>0</v>
      </c>
      <c r="G4571" s="1">
        <f>IF('📋 MIỂNG TNC'!A547="","",'📋 MIỂNG TNC'!K547)</f>
        <v>0</v>
      </c>
      <c r="H4571" s="1">
        <f>IF('📋 MIỂNG TNC'!A547="","",'📋 MIỂNG TNC'!L547)</f>
        <v>0</v>
      </c>
      <c r="I4571" s="1">
        <f>IF('📋 MIỂNG TNC'!A547="","",'📋 MIỂNG TNC'!M547)</f>
        <v>0</v>
      </c>
      <c r="J4571" s="1" t="str">
        <f>IF('📋 MIỂNG TNC'!A547="","",'📋 MIỂNG TNC'!D547)</f>
        <v>128</v>
      </c>
      <c r="L4571" s="1">
        <f>N(L4570)+IF(AND('🔎 TRA CỨU NHANH'!$C$2&lt;&gt;"",OR(ISNUMBER(SEARCH('🔎 TRA CỨU NHANH'!$C$2,$A4571)),ISNUMBER(SEARCH('🔎 TRA CỨU NHANH'!$C$2,$B4571)))),1,0)</f>
        <v>0</v>
      </c>
      <c r="M4571" s="1" t="str">
        <f t="shared" si="142"/>
        <v/>
      </c>
      <c r="N4571" s="1">
        <f>N(N4570)+IF(AND('💰 BÁO GIÁ'!$C$27&lt;&gt;"",OR(ISNUMBER(SEARCH('💰 BÁO GIÁ'!$C$27,$A4571)),ISNUMBER(SEARCH('💰 BÁO GIÁ'!$C$27,$B4571)))),1,0)</f>
        <v>0</v>
      </c>
      <c r="O4571" s="1" t="str">
        <f t="shared" si="143"/>
        <v/>
      </c>
    </row>
    <row r="4572" customHeight="1" spans="1:15">
      <c r="A4572" s="1" t="str">
        <f>IF('📋 MIỂNG TNC'!A548="","",'📋 MIỂNG TNC'!A548)</f>
        <v>HH081270</v>
      </c>
      <c r="B4572" s="1" t="str">
        <f>IF('📋 MIỂNG TNC'!A548="","",'📋 MIỂNG TNC'!Q548)</f>
        <v>Miểng baze DV11 / 65.01110-6523(+0.25) - cos1 - DOOSAN</v>
      </c>
      <c r="C4572" s="1" t="str">
        <f>IF('📋 MIỂNG TNC'!A548="","","Miểng")</f>
        <v>Miểng</v>
      </c>
      <c r="D4572" s="1" t="str">
        <f>IF('📋 MIỂNG TNC'!A548="","",'📋 MIỂNG TNC'!H548)</f>
        <v>Bộ</v>
      </c>
      <c r="E4572" s="1">
        <f>IF('📋 MIỂNG TNC'!A548="","",'📋 MIỂNG TNC'!I548)</f>
        <v>0</v>
      </c>
      <c r="F4572" s="1">
        <f>IF('📋 MIỂNG TNC'!A548="","",'📋 MIỂNG TNC'!J548)</f>
        <v>0</v>
      </c>
      <c r="G4572" s="1">
        <f>IF('📋 MIỂNG TNC'!A548="","",'📋 MIỂNG TNC'!K548)</f>
        <v>0</v>
      </c>
      <c r="H4572" s="1">
        <f>IF('📋 MIỂNG TNC'!A548="","",'📋 MIỂNG TNC'!L548)</f>
        <v>0</v>
      </c>
      <c r="I4572" s="1">
        <f>IF('📋 MIỂNG TNC'!A548="","",'📋 MIỂNG TNC'!M548)</f>
        <v>0</v>
      </c>
      <c r="J4572" s="1" t="str">
        <f>IF('📋 MIỂNG TNC'!A548="","",'📋 MIỂNG TNC'!D548)</f>
        <v>128</v>
      </c>
      <c r="L4572" s="1">
        <f>N(L4571)+IF(AND('🔎 TRA CỨU NHANH'!$C$2&lt;&gt;"",OR(ISNUMBER(SEARCH('🔎 TRA CỨU NHANH'!$C$2,$A4572)),ISNUMBER(SEARCH('🔎 TRA CỨU NHANH'!$C$2,$B4572)))),1,0)</f>
        <v>0</v>
      </c>
      <c r="M4572" s="1" t="str">
        <f t="shared" si="142"/>
        <v/>
      </c>
      <c r="N4572" s="1">
        <f>N(N4571)+IF(AND('💰 BÁO GIÁ'!$C$27&lt;&gt;"",OR(ISNUMBER(SEARCH('💰 BÁO GIÁ'!$C$27,$A4572)),ISNUMBER(SEARCH('💰 BÁO GIÁ'!$C$27,$B4572)))),1,0)</f>
        <v>0</v>
      </c>
      <c r="O4572" s="1" t="str">
        <f t="shared" si="143"/>
        <v/>
      </c>
    </row>
    <row r="4573" customHeight="1" spans="1:15">
      <c r="A4573" s="1" t="str">
        <f>IF('📋 MIỂNG TNC'!A549="","",'📋 MIỂNG TNC'!A549)</f>
        <v>HH073464</v>
      </c>
      <c r="B4573" s="1" t="str">
        <f>IF('📋 MIỂNG TNC'!A549="","",'📋 MIỂNG TNC'!Q549)</f>
        <v>Miểng dên DV11(cao 30)/ 65.02410-0078S &amp; 65.02410-0130/ 0.25, cos1 - DOOSAN</v>
      </c>
      <c r="C4573" s="1" t="str">
        <f>IF('📋 MIỂNG TNC'!A549="","","Miểng")</f>
        <v>Miểng</v>
      </c>
      <c r="D4573" s="1" t="str">
        <f>IF('📋 MIỂNG TNC'!A549="","",'📋 MIỂNG TNC'!H549)</f>
        <v>Bộ</v>
      </c>
      <c r="E4573" s="1">
        <f>IF('📋 MIỂNG TNC'!A549="","",'📋 MIỂNG TNC'!I549)</f>
        <v>0</v>
      </c>
      <c r="F4573" s="1">
        <f>IF('📋 MIỂNG TNC'!A549="","",'📋 MIỂNG TNC'!J549)</f>
        <v>0</v>
      </c>
      <c r="G4573" s="1">
        <f>IF('📋 MIỂNG TNC'!A549="","",'📋 MIỂNG TNC'!K549)</f>
        <v>0</v>
      </c>
      <c r="H4573" s="1">
        <f>IF('📋 MIỂNG TNC'!A549="","",'📋 MIỂNG TNC'!L549)</f>
        <v>0</v>
      </c>
      <c r="I4573" s="1">
        <f>IF('📋 MIỂNG TNC'!A549="","",'📋 MIỂNG TNC'!M549)</f>
        <v>0</v>
      </c>
      <c r="J4573" s="1" t="str">
        <f>IF('📋 MIỂNG TNC'!A549="","",'📋 MIỂNG TNC'!D549)</f>
        <v>128</v>
      </c>
      <c r="L4573" s="1">
        <f>N(L4572)+IF(AND('🔎 TRA CỨU NHANH'!$C$2&lt;&gt;"",OR(ISNUMBER(SEARCH('🔎 TRA CỨU NHANH'!$C$2,$A4573)),ISNUMBER(SEARCH('🔎 TRA CỨU NHANH'!$C$2,$B4573)))),1,0)</f>
        <v>0</v>
      </c>
      <c r="M4573" s="1" t="str">
        <f t="shared" si="142"/>
        <v/>
      </c>
      <c r="N4573" s="1">
        <f>N(N4572)+IF(AND('💰 BÁO GIÁ'!$C$27&lt;&gt;"",OR(ISNUMBER(SEARCH('💰 BÁO GIÁ'!$C$27,$A4573)),ISNUMBER(SEARCH('💰 BÁO GIÁ'!$C$27,$B4573)))),1,0)</f>
        <v>0</v>
      </c>
      <c r="O4573" s="1" t="str">
        <f t="shared" si="143"/>
        <v/>
      </c>
    </row>
    <row r="4574" customHeight="1" spans="1:15">
      <c r="A4574" s="1" t="str">
        <f>IF('📋 MIỂNG TNC'!A550="","",'📋 MIỂNG TNC'!A550)</f>
        <v>HH080341</v>
      </c>
      <c r="B4574" s="1" t="str">
        <f>IF('📋 MIỂNG TNC'!A550="","",'📋 MIỂNG TNC'!Q550)</f>
        <v>Miểng baze DV15/ D2848 (65.01110-6523/ 65.01111-6540) 0.25, cos1 - DOOSAN</v>
      </c>
      <c r="C4574" s="1" t="str">
        <f>IF('📋 MIỂNG TNC'!A550="","","Miểng")</f>
        <v>Miểng</v>
      </c>
      <c r="D4574" s="1" t="str">
        <f>IF('📋 MIỂNG TNC'!A550="","",'📋 MIỂNG TNC'!H550)</f>
        <v>Bộ</v>
      </c>
      <c r="E4574" s="1">
        <f>IF('📋 MIỂNG TNC'!A550="","",'📋 MIỂNG TNC'!I550)</f>
        <v>0</v>
      </c>
      <c r="F4574" s="1">
        <f>IF('📋 MIỂNG TNC'!A550="","",'📋 MIỂNG TNC'!J550)</f>
        <v>0</v>
      </c>
      <c r="G4574" s="1">
        <f>IF('📋 MIỂNG TNC'!A550="","",'📋 MIỂNG TNC'!K550)</f>
        <v>0</v>
      </c>
      <c r="H4574" s="1">
        <f>IF('📋 MIỂNG TNC'!A550="","",'📋 MIỂNG TNC'!L550)</f>
        <v>0</v>
      </c>
      <c r="I4574" s="1">
        <f>IF('📋 MIỂNG TNC'!A550="","",'📋 MIỂNG TNC'!M550)</f>
        <v>0</v>
      </c>
      <c r="J4574" s="1" t="str">
        <f>IF('📋 MIỂNG TNC'!A550="","",'📋 MIỂNG TNC'!D550)</f>
        <v>128</v>
      </c>
      <c r="L4574" s="1">
        <f>N(L4573)+IF(AND('🔎 TRA CỨU NHANH'!$C$2&lt;&gt;"",OR(ISNUMBER(SEARCH('🔎 TRA CỨU NHANH'!$C$2,$A4574)),ISNUMBER(SEARCH('🔎 TRA CỨU NHANH'!$C$2,$B4574)))),1,0)</f>
        <v>0</v>
      </c>
      <c r="M4574" s="1" t="str">
        <f t="shared" si="142"/>
        <v/>
      </c>
      <c r="N4574" s="1">
        <f>N(N4573)+IF(AND('💰 BÁO GIÁ'!$C$27&lt;&gt;"",OR(ISNUMBER(SEARCH('💰 BÁO GIÁ'!$C$27,$A4574)),ISNUMBER(SEARCH('💰 BÁO GIÁ'!$C$27,$B4574)))),1,0)</f>
        <v>0</v>
      </c>
      <c r="O4574" s="1" t="str">
        <f t="shared" si="143"/>
        <v/>
      </c>
    </row>
    <row r="4575" customHeight="1" spans="1:15">
      <c r="A4575" s="1" t="str">
        <f>IF('📋 MIỂNG TNC'!A551="","",'📋 MIỂNG TNC'!A551)</f>
        <v>HH080342</v>
      </c>
      <c r="B4575" s="1" t="str">
        <f>IF('📋 MIỂNG TNC'!A551="","",'📋 MIỂNG TNC'!Q551)</f>
        <v>Miểng dên DV15 / D2848 (65.02410-6101) cos1 - DOOSAN</v>
      </c>
      <c r="C4575" s="1" t="str">
        <f>IF('📋 MIỂNG TNC'!A551="","","Miểng")</f>
        <v>Miểng</v>
      </c>
      <c r="D4575" s="1" t="str">
        <f>IF('📋 MIỂNG TNC'!A551="","",'📋 MIỂNG TNC'!H551)</f>
        <v>Bộ</v>
      </c>
      <c r="E4575" s="1">
        <f>IF('📋 MIỂNG TNC'!A551="","",'📋 MIỂNG TNC'!I551)</f>
        <v>0</v>
      </c>
      <c r="F4575" s="1">
        <f>IF('📋 MIỂNG TNC'!A551="","",'📋 MIỂNG TNC'!J551)</f>
        <v>0</v>
      </c>
      <c r="G4575" s="1">
        <f>IF('📋 MIỂNG TNC'!A551="","",'📋 MIỂNG TNC'!K551)</f>
        <v>0</v>
      </c>
      <c r="H4575" s="1">
        <f>IF('📋 MIỂNG TNC'!A551="","",'📋 MIỂNG TNC'!L551)</f>
        <v>0</v>
      </c>
      <c r="I4575" s="1">
        <f>IF('📋 MIỂNG TNC'!A551="","",'📋 MIỂNG TNC'!M551)</f>
        <v>0</v>
      </c>
      <c r="J4575" s="1" t="str">
        <f>IF('📋 MIỂNG TNC'!A551="","",'📋 MIỂNG TNC'!D551)</f>
        <v>128</v>
      </c>
      <c r="L4575" s="1">
        <f>N(L4574)+IF(AND('🔎 TRA CỨU NHANH'!$C$2&lt;&gt;"",OR(ISNUMBER(SEARCH('🔎 TRA CỨU NHANH'!$C$2,$A4575)),ISNUMBER(SEARCH('🔎 TRA CỨU NHANH'!$C$2,$B4575)))),1,0)</f>
        <v>0</v>
      </c>
      <c r="M4575" s="1" t="str">
        <f t="shared" si="142"/>
        <v/>
      </c>
      <c r="N4575" s="1">
        <f>N(N4574)+IF(AND('💰 BÁO GIÁ'!$C$27&lt;&gt;"",OR(ISNUMBER(SEARCH('💰 BÁO GIÁ'!$C$27,$A4575)),ISNUMBER(SEARCH('💰 BÁO GIÁ'!$C$27,$B4575)))),1,0)</f>
        <v>0</v>
      </c>
      <c r="O4575" s="1" t="str">
        <f t="shared" si="143"/>
        <v/>
      </c>
    </row>
    <row r="4576" customHeight="1" spans="1:15">
      <c r="A4576" s="1" t="str">
        <f>IF('📋 MIỂNG TNC'!A552="","",'📋 MIỂNG TNC'!A552)</f>
        <v>HH080711</v>
      </c>
      <c r="B4576" s="1" t="str">
        <f>IF('📋 MIỂNG TNC'!A552="","",'📋 MIỂNG TNC'!Q552)</f>
        <v>Miểng baze DV15 / D2848 (65.01110-6524) cos2 - DOOSAN</v>
      </c>
      <c r="C4576" s="1" t="str">
        <f>IF('📋 MIỂNG TNC'!A552="","","Miểng")</f>
        <v>Miểng</v>
      </c>
      <c r="D4576" s="1" t="str">
        <f>IF('📋 MIỂNG TNC'!A552="","",'📋 MIỂNG TNC'!H552)</f>
        <v>Bộ</v>
      </c>
      <c r="E4576" s="1">
        <f>IF('📋 MIỂNG TNC'!A552="","",'📋 MIỂNG TNC'!I552)</f>
        <v>0</v>
      </c>
      <c r="F4576" s="1">
        <f>IF('📋 MIỂNG TNC'!A552="","",'📋 MIỂNG TNC'!J552)</f>
        <v>0</v>
      </c>
      <c r="G4576" s="1">
        <f>IF('📋 MIỂNG TNC'!A552="","",'📋 MIỂNG TNC'!K552)</f>
        <v>0</v>
      </c>
      <c r="H4576" s="1">
        <f>IF('📋 MIỂNG TNC'!A552="","",'📋 MIỂNG TNC'!L552)</f>
        <v>0</v>
      </c>
      <c r="I4576" s="1">
        <f>IF('📋 MIỂNG TNC'!A552="","",'📋 MIỂNG TNC'!M552)</f>
        <v>0</v>
      </c>
      <c r="J4576" s="1" t="str">
        <f>IF('📋 MIỂNG TNC'!A552="","",'📋 MIỂNG TNC'!D552)</f>
        <v>128</v>
      </c>
      <c r="L4576" s="1">
        <f>N(L4575)+IF(AND('🔎 TRA CỨU NHANH'!$C$2&lt;&gt;"",OR(ISNUMBER(SEARCH('🔎 TRA CỨU NHANH'!$C$2,$A4576)),ISNUMBER(SEARCH('🔎 TRA CỨU NHANH'!$C$2,$B4576)))),1,0)</f>
        <v>0</v>
      </c>
      <c r="M4576" s="1" t="str">
        <f t="shared" si="142"/>
        <v/>
      </c>
      <c r="N4576" s="1">
        <f>N(N4575)+IF(AND('💰 BÁO GIÁ'!$C$27&lt;&gt;"",OR(ISNUMBER(SEARCH('💰 BÁO GIÁ'!$C$27,$A4576)),ISNUMBER(SEARCH('💰 BÁO GIÁ'!$C$27,$B4576)))),1,0)</f>
        <v>0</v>
      </c>
      <c r="O4576" s="1" t="str">
        <f t="shared" si="143"/>
        <v/>
      </c>
    </row>
    <row r="4577" customHeight="1" spans="1:15">
      <c r="A4577" s="1" t="str">
        <f>IF('📋 MIỂNG TNC'!A553="","",'📋 MIỂNG TNC'!A553)</f>
        <v>HH080710</v>
      </c>
      <c r="B4577" s="1" t="str">
        <f>IF('📋 MIỂNG TNC'!A553="","",'📋 MIỂNG TNC'!Q553)</f>
        <v>Miểng dên DV15 / D2848 (65.02410-6102) cos2 - DOOSAN</v>
      </c>
      <c r="C4577" s="1" t="str">
        <f>IF('📋 MIỂNG TNC'!A553="","","Miểng")</f>
        <v>Miểng</v>
      </c>
      <c r="D4577" s="1" t="str">
        <f>IF('📋 MIỂNG TNC'!A553="","",'📋 MIỂNG TNC'!H553)</f>
        <v>Bộ</v>
      </c>
      <c r="E4577" s="1">
        <f>IF('📋 MIỂNG TNC'!A553="","",'📋 MIỂNG TNC'!I553)</f>
        <v>0</v>
      </c>
      <c r="F4577" s="1">
        <f>IF('📋 MIỂNG TNC'!A553="","",'📋 MIỂNG TNC'!J553)</f>
        <v>0</v>
      </c>
      <c r="G4577" s="1">
        <f>IF('📋 MIỂNG TNC'!A553="","",'📋 MIỂNG TNC'!K553)</f>
        <v>0</v>
      </c>
      <c r="H4577" s="1">
        <f>IF('📋 MIỂNG TNC'!A553="","",'📋 MIỂNG TNC'!L553)</f>
        <v>0</v>
      </c>
      <c r="I4577" s="1">
        <f>IF('📋 MIỂNG TNC'!A553="","",'📋 MIỂNG TNC'!M553)</f>
        <v>0</v>
      </c>
      <c r="J4577" s="1" t="str">
        <f>IF('📋 MIỂNG TNC'!A553="","",'📋 MIỂNG TNC'!D553)</f>
        <v>128</v>
      </c>
      <c r="L4577" s="1">
        <f>N(L4576)+IF(AND('🔎 TRA CỨU NHANH'!$C$2&lt;&gt;"",OR(ISNUMBER(SEARCH('🔎 TRA CỨU NHANH'!$C$2,$A4577)),ISNUMBER(SEARCH('🔎 TRA CỨU NHANH'!$C$2,$B4577)))),1,0)</f>
        <v>0</v>
      </c>
      <c r="M4577" s="1" t="str">
        <f t="shared" si="142"/>
        <v/>
      </c>
      <c r="N4577" s="1">
        <f>N(N4576)+IF(AND('💰 BÁO GIÁ'!$C$27&lt;&gt;"",OR(ISNUMBER(SEARCH('💰 BÁO GIÁ'!$C$27,$A4577)),ISNUMBER(SEARCH('💰 BÁO GIÁ'!$C$27,$B4577)))),1,0)</f>
        <v>0</v>
      </c>
      <c r="O4577" s="1" t="str">
        <f t="shared" si="143"/>
        <v/>
      </c>
    </row>
    <row r="4578" customHeight="1" spans="1:15">
      <c r="A4578" s="1" t="str">
        <f>IF('📋 MIỂNG TNC'!A554="","",'📋 MIỂNG TNC'!A554)</f>
        <v/>
      </c>
      <c r="B4578" s="1" t="str">
        <f>IF('📋 MIỂNG TNC'!A554="","",'📋 MIỂNG TNC'!Q554)</f>
        <v/>
      </c>
      <c r="C4578" s="1" t="str">
        <f>IF('📋 MIỂNG TNC'!A554="","","Miểng")</f>
        <v/>
      </c>
      <c r="D4578" s="1" t="str">
        <f>IF('📋 MIỂNG TNC'!A554="","",'📋 MIỂNG TNC'!H554)</f>
        <v/>
      </c>
      <c r="E4578" s="1" t="str">
        <f>IF('📋 MIỂNG TNC'!A554="","",'📋 MIỂNG TNC'!I554)</f>
        <v/>
      </c>
      <c r="F4578" s="1" t="str">
        <f>IF('📋 MIỂNG TNC'!A554="","",'📋 MIỂNG TNC'!J554)</f>
        <v/>
      </c>
      <c r="G4578" s="1" t="str">
        <f>IF('📋 MIỂNG TNC'!A554="","",'📋 MIỂNG TNC'!K554)</f>
        <v/>
      </c>
      <c r="H4578" s="1" t="str">
        <f>IF('📋 MIỂNG TNC'!A554="","",'📋 MIỂNG TNC'!L554)</f>
        <v/>
      </c>
      <c r="I4578" s="1" t="str">
        <f>IF('📋 MIỂNG TNC'!A554="","",'📋 MIỂNG TNC'!M554)</f>
        <v/>
      </c>
      <c r="J4578" s="1" t="str">
        <f>IF('📋 MIỂNG TNC'!A554="","",'📋 MIỂNG TNC'!D554)</f>
        <v/>
      </c>
      <c r="L4578" s="1">
        <f>N(L4577)+IF(AND('🔎 TRA CỨU NHANH'!$C$2&lt;&gt;"",OR(ISNUMBER(SEARCH('🔎 TRA CỨU NHANH'!$C$2,$A4578)),ISNUMBER(SEARCH('🔎 TRA CỨU NHANH'!$C$2,$B4578)))),1,0)</f>
        <v>0</v>
      </c>
      <c r="M4578" s="1" t="str">
        <f t="shared" si="142"/>
        <v/>
      </c>
      <c r="N4578" s="1">
        <f>N(N4577)+IF(AND('💰 BÁO GIÁ'!$C$27&lt;&gt;"",OR(ISNUMBER(SEARCH('💰 BÁO GIÁ'!$C$27,$A4578)),ISNUMBER(SEARCH('💰 BÁO GIÁ'!$C$27,$B4578)))),1,0)</f>
        <v>0</v>
      </c>
      <c r="O4578" s="1" t="str">
        <f t="shared" si="143"/>
        <v/>
      </c>
    </row>
    <row r="4579" customHeight="1" spans="1:15">
      <c r="A4579" s="1" t="str">
        <f>IF('📋 MIỂNG TNC'!A555="","",'📋 MIỂNG TNC'!A555)</f>
        <v>HH082836</v>
      </c>
      <c r="B4579" s="1" t="str">
        <f>IF('📋 MIỂNG TNC'!A555="","",'📋 MIỂNG TNC'!Q555)</f>
        <v>Miểng dên 3TNE66/ 3TNE68 - cos0 - TDC - R-TNE68A</v>
      </c>
      <c r="C4579" s="1" t="str">
        <f>IF('📋 MIỂNG TNC'!A555="","","Miểng")</f>
        <v>Miểng</v>
      </c>
      <c r="D4579" s="1" t="str">
        <f>IF('📋 MIỂNG TNC'!A555="","",'📋 MIỂNG TNC'!H555)</f>
        <v>Cặp</v>
      </c>
      <c r="E4579" s="1">
        <f>IF('📋 MIỂNG TNC'!A555="","",'📋 MIỂNG TNC'!I555)</f>
        <v>0</v>
      </c>
      <c r="F4579" s="1">
        <f>IF('📋 MIỂNG TNC'!A555="","",'📋 MIỂNG TNC'!J555)</f>
        <v>0</v>
      </c>
      <c r="G4579" s="1">
        <f>IF('📋 MIỂNG TNC'!A555="","",'📋 MIỂNG TNC'!K555)</f>
        <v>0</v>
      </c>
      <c r="H4579" s="1">
        <f>IF('📋 MIỂNG TNC'!A555="","",'📋 MIỂNG TNC'!L555)</f>
        <v>0</v>
      </c>
      <c r="I4579" s="1">
        <f>IF('📋 MIỂNG TNC'!A555="","",'📋 MIỂNG TNC'!M555)</f>
        <v>0</v>
      </c>
      <c r="J4579" s="1" t="str">
        <f>IF('📋 MIỂNG TNC'!A555="","",'📋 MIỂNG TNC'!D555)</f>
        <v>68</v>
      </c>
      <c r="L4579" s="1">
        <f>N(L4578)+IF(AND('🔎 TRA CỨU NHANH'!$C$2&lt;&gt;"",OR(ISNUMBER(SEARCH('🔎 TRA CỨU NHANH'!$C$2,$A4579)),ISNUMBER(SEARCH('🔎 TRA CỨU NHANH'!$C$2,$B4579)))),1,0)</f>
        <v>0</v>
      </c>
      <c r="M4579" s="1" t="str">
        <f t="shared" si="142"/>
        <v/>
      </c>
      <c r="N4579" s="1">
        <f>N(N4578)+IF(AND('💰 BÁO GIÁ'!$C$27&lt;&gt;"",OR(ISNUMBER(SEARCH('💰 BÁO GIÁ'!$C$27,$A4579)),ISNUMBER(SEARCH('💰 BÁO GIÁ'!$C$27,$B4579)))),1,0)</f>
        <v>0</v>
      </c>
      <c r="O4579" s="1" t="str">
        <f t="shared" si="143"/>
        <v/>
      </c>
    </row>
    <row r="4580" customHeight="1" spans="1:15">
      <c r="A4580" s="1" t="str">
        <f>IF('📋 MIỂNG TNC'!A556="","",'📋 MIỂNG TNC'!A556)</f>
        <v>HH081624</v>
      </c>
      <c r="B4580" s="1" t="str">
        <f>IF('📋 MIỂNG TNC'!A556="","",'📋 MIỂNG TNC'!Q556)</f>
        <v>Miểng baze 3TNE72/3TNA68/3TNM68 cos1 - M-TNE72A - TDC</v>
      </c>
      <c r="C4580" s="1" t="str">
        <f>IF('📋 MIỂNG TNC'!A556="","","Miểng")</f>
        <v>Miểng</v>
      </c>
      <c r="D4580" s="1" t="str">
        <f>IF('📋 MIỂNG TNC'!A556="","",'📋 MIỂNG TNC'!H556)</f>
        <v>Cặp</v>
      </c>
      <c r="E4580" s="1">
        <f>IF('📋 MIỂNG TNC'!A556="","",'📋 MIỂNG TNC'!I556)</f>
        <v>0</v>
      </c>
      <c r="F4580" s="1">
        <f>IF('📋 MIỂNG TNC'!A556="","",'📋 MIỂNG TNC'!J556)</f>
        <v>0</v>
      </c>
      <c r="G4580" s="1">
        <f>IF('📋 MIỂNG TNC'!A556="","",'📋 MIỂNG TNC'!K556)</f>
        <v>0</v>
      </c>
      <c r="H4580" s="1">
        <f>IF('📋 MIỂNG TNC'!A556="","",'📋 MIỂNG TNC'!L556)</f>
        <v>0</v>
      </c>
      <c r="I4580" s="1">
        <f>IF('📋 MIỂNG TNC'!A556="","",'📋 MIỂNG TNC'!M556)</f>
        <v>0</v>
      </c>
      <c r="J4580" s="1" t="str">
        <f>IF('📋 MIỂNG TNC'!A556="","",'📋 MIỂNG TNC'!D556)</f>
        <v>68</v>
      </c>
      <c r="L4580" s="1">
        <f>N(L4579)+IF(AND('🔎 TRA CỨU NHANH'!$C$2&lt;&gt;"",OR(ISNUMBER(SEARCH('🔎 TRA CỨU NHANH'!$C$2,$A4580)),ISNUMBER(SEARCH('🔎 TRA CỨU NHANH'!$C$2,$B4580)))),1,0)</f>
        <v>0</v>
      </c>
      <c r="M4580" s="1" t="str">
        <f t="shared" si="142"/>
        <v/>
      </c>
      <c r="N4580" s="1">
        <f>N(N4579)+IF(AND('💰 BÁO GIÁ'!$C$27&lt;&gt;"",OR(ISNUMBER(SEARCH('💰 BÁO GIÁ'!$C$27,$A4580)),ISNUMBER(SEARCH('💰 BÁO GIÁ'!$C$27,$B4580)))),1,0)</f>
        <v>0</v>
      </c>
      <c r="O4580" s="1" t="str">
        <f t="shared" si="143"/>
        <v/>
      </c>
    </row>
    <row r="4581" customHeight="1" spans="1:15">
      <c r="A4581" s="1" t="str">
        <f>IF('📋 MIỂNG TNC'!A557="","",'📋 MIỂNG TNC'!A557)</f>
        <v>HH078968</v>
      </c>
      <c r="B4581" s="1" t="str">
        <f>IF('📋 MIỂNG TNC'!A557="","",'📋 MIỂNG TNC'!Q557)</f>
        <v>Miểng dên 3TN72/3TNA68/3TNE72 - cos0 - TDC - R-TNE72A</v>
      </c>
      <c r="C4581" s="1" t="str">
        <f>IF('📋 MIỂNG TNC'!A557="","","Miểng")</f>
        <v>Miểng</v>
      </c>
      <c r="D4581" s="1" t="str">
        <f>IF('📋 MIỂNG TNC'!A557="","",'📋 MIỂNG TNC'!H557)</f>
        <v>Cặp</v>
      </c>
      <c r="E4581" s="1">
        <f>IF('📋 MIỂNG TNC'!A557="","",'📋 MIỂNG TNC'!I557)</f>
        <v>0</v>
      </c>
      <c r="F4581" s="1">
        <f>IF('📋 MIỂNG TNC'!A557="","",'📋 MIỂNG TNC'!J557)</f>
        <v>0</v>
      </c>
      <c r="G4581" s="1">
        <f>IF('📋 MIỂNG TNC'!A557="","",'📋 MIỂNG TNC'!K557)</f>
        <v>0</v>
      </c>
      <c r="H4581" s="1">
        <f>IF('📋 MIỂNG TNC'!A557="","",'📋 MIỂNG TNC'!L557)</f>
        <v>0</v>
      </c>
      <c r="I4581" s="1">
        <f>IF('📋 MIỂNG TNC'!A557="","",'📋 MIỂNG TNC'!M557)</f>
        <v>0</v>
      </c>
      <c r="J4581" s="1" t="str">
        <f>IF('📋 MIỂNG TNC'!A557="","",'📋 MIỂNG TNC'!D557)</f>
        <v>72</v>
      </c>
      <c r="L4581" s="1">
        <f>N(L4580)+IF(AND('🔎 TRA CỨU NHANH'!$C$2&lt;&gt;"",OR(ISNUMBER(SEARCH('🔎 TRA CỨU NHANH'!$C$2,$A4581)),ISNUMBER(SEARCH('🔎 TRA CỨU NHANH'!$C$2,$B4581)))),1,0)</f>
        <v>0</v>
      </c>
      <c r="M4581" s="1" t="str">
        <f t="shared" si="142"/>
        <v/>
      </c>
      <c r="N4581" s="1">
        <f>N(N4580)+IF(AND('💰 BÁO GIÁ'!$C$27&lt;&gt;"",OR(ISNUMBER(SEARCH('💰 BÁO GIÁ'!$C$27,$A4581)),ISNUMBER(SEARCH('💰 BÁO GIÁ'!$C$27,$B4581)))),1,0)</f>
        <v>0</v>
      </c>
      <c r="O4581" s="1" t="str">
        <f t="shared" si="143"/>
        <v/>
      </c>
    </row>
    <row r="4582" customHeight="1" spans="1:15">
      <c r="A4582" s="1" t="str">
        <f>IF('📋 MIỂNG TNC'!A558="","",'📋 MIỂNG TNC'!A558)</f>
        <v>HH080551</v>
      </c>
      <c r="B4582" s="1" t="str">
        <f>IF('📋 MIỂNG TNC'!A558="","",'📋 MIỂNG TNC'!Q558)</f>
        <v>Miểng dên 3TN72/3TNA68/3TNE72 - cos1 - TDC - R-TNE72A</v>
      </c>
      <c r="C4582" s="1" t="str">
        <f>IF('📋 MIỂNG TNC'!A558="","","Miểng")</f>
        <v>Miểng</v>
      </c>
      <c r="D4582" s="1" t="str">
        <f>IF('📋 MIỂNG TNC'!A558="","",'📋 MIỂNG TNC'!H558)</f>
        <v>Cặp</v>
      </c>
      <c r="E4582" s="1">
        <f>IF('📋 MIỂNG TNC'!A558="","",'📋 MIỂNG TNC'!I558)</f>
        <v>0</v>
      </c>
      <c r="F4582" s="1">
        <f>IF('📋 MIỂNG TNC'!A558="","",'📋 MIỂNG TNC'!J558)</f>
        <v>0</v>
      </c>
      <c r="G4582" s="1">
        <f>IF('📋 MIỂNG TNC'!A558="","",'📋 MIỂNG TNC'!K558)</f>
        <v>0</v>
      </c>
      <c r="H4582" s="1">
        <f>IF('📋 MIỂNG TNC'!A558="","",'📋 MIỂNG TNC'!L558)</f>
        <v>0</v>
      </c>
      <c r="I4582" s="1">
        <f>IF('📋 MIỂNG TNC'!A558="","",'📋 MIỂNG TNC'!M558)</f>
        <v>0</v>
      </c>
      <c r="J4582" s="1" t="str">
        <f>IF('📋 MIỂNG TNC'!A558="","",'📋 MIỂNG TNC'!D558)</f>
        <v>72</v>
      </c>
      <c r="L4582" s="1">
        <f>N(L4581)+IF(AND('🔎 TRA CỨU NHANH'!$C$2&lt;&gt;"",OR(ISNUMBER(SEARCH('🔎 TRA CỨU NHANH'!$C$2,$A4582)),ISNUMBER(SEARCH('🔎 TRA CỨU NHANH'!$C$2,$B4582)))),1,0)</f>
        <v>0</v>
      </c>
      <c r="M4582" s="1" t="str">
        <f t="shared" si="142"/>
        <v/>
      </c>
      <c r="N4582" s="1">
        <f>N(N4581)+IF(AND('💰 BÁO GIÁ'!$C$27&lt;&gt;"",OR(ISNUMBER(SEARCH('💰 BÁO GIÁ'!$C$27,$A4582)),ISNUMBER(SEARCH('💰 BÁO GIÁ'!$C$27,$B4582)))),1,0)</f>
        <v>0</v>
      </c>
      <c r="O4582" s="1" t="str">
        <f t="shared" si="143"/>
        <v/>
      </c>
    </row>
    <row r="4583" customHeight="1" spans="1:15">
      <c r="A4583" s="1" t="str">
        <f>IF('📋 MIỂNG TNC'!A559="","",'📋 MIỂNG TNC'!A559)</f>
        <v>HH078663</v>
      </c>
      <c r="B4583" s="1" t="str">
        <f>IF('📋 MIỂNG TNC'!A559="","",'📋 MIỂNG TNC'!Q559)</f>
        <v>Bạc miểng 3TN72 cos2- TDC</v>
      </c>
      <c r="C4583" s="1" t="str">
        <f>IF('📋 MIỂNG TNC'!A559="","","Miểng")</f>
        <v>Miểng</v>
      </c>
      <c r="D4583" s="1" t="str">
        <f>IF('📋 MIỂNG TNC'!A559="","",'📋 MIỂNG TNC'!H559)</f>
        <v>Bộ</v>
      </c>
      <c r="E4583" s="1">
        <f>IF('📋 MIỂNG TNC'!A559="","",'📋 MIỂNG TNC'!I559)</f>
        <v>0</v>
      </c>
      <c r="F4583" s="1">
        <f>IF('📋 MIỂNG TNC'!A559="","",'📋 MIỂNG TNC'!J559)</f>
        <v>0</v>
      </c>
      <c r="G4583" s="1">
        <f>IF('📋 MIỂNG TNC'!A559="","",'📋 MIỂNG TNC'!K559)</f>
        <v>0</v>
      </c>
      <c r="H4583" s="1">
        <f>IF('📋 MIỂNG TNC'!A559="","",'📋 MIỂNG TNC'!L559)</f>
        <v>0</v>
      </c>
      <c r="I4583" s="1">
        <f>IF('📋 MIỂNG TNC'!A559="","",'📋 MIỂNG TNC'!M559)</f>
        <v>0</v>
      </c>
      <c r="J4583" s="1" t="str">
        <f>IF('📋 MIỂNG TNC'!A559="","",'📋 MIỂNG TNC'!D559)</f>
        <v>72</v>
      </c>
      <c r="L4583" s="1">
        <f>N(L4582)+IF(AND('🔎 TRA CỨU NHANH'!$C$2&lt;&gt;"",OR(ISNUMBER(SEARCH('🔎 TRA CỨU NHANH'!$C$2,$A4583)),ISNUMBER(SEARCH('🔎 TRA CỨU NHANH'!$C$2,$B4583)))),1,0)</f>
        <v>0</v>
      </c>
      <c r="M4583" s="1" t="str">
        <f t="shared" si="142"/>
        <v/>
      </c>
      <c r="N4583" s="1">
        <f>N(N4582)+IF(AND('💰 BÁO GIÁ'!$C$27&lt;&gt;"",OR(ISNUMBER(SEARCH('💰 BÁO GIÁ'!$C$27,$A4583)),ISNUMBER(SEARCH('💰 BÁO GIÁ'!$C$27,$B4583)))),1,0)</f>
        <v>0</v>
      </c>
      <c r="O4583" s="1" t="str">
        <f t="shared" si="143"/>
        <v/>
      </c>
    </row>
    <row r="4584" customHeight="1" spans="1:15">
      <c r="A4584" s="1" t="str">
        <f>IF('📋 MIỂNG TNC'!A560="","",'📋 MIỂNG TNC'!A560)</f>
        <v>HH080552</v>
      </c>
      <c r="B4584" s="1" t="str">
        <f>IF('📋 MIỂNG TNC'!A560="","",'📋 MIỂNG TNC'!Q560)</f>
        <v>Miểng dên (cặp) 3TNE78/ 3TN78/ 3TNE82/ 3D82 Cos1 - TDC - R-TNE78A</v>
      </c>
      <c r="C4584" s="1" t="str">
        <f>IF('📋 MIỂNG TNC'!A560="","","Miểng")</f>
        <v>Miểng</v>
      </c>
      <c r="D4584" s="1" t="str">
        <f>IF('📋 MIỂNG TNC'!A560="","",'📋 MIỂNG TNC'!H560)</f>
        <v>Cặp</v>
      </c>
      <c r="E4584" s="1">
        <f>IF('📋 MIỂNG TNC'!A560="","",'📋 MIỂNG TNC'!I560)</f>
        <v>0</v>
      </c>
      <c r="F4584" s="1">
        <f>IF('📋 MIỂNG TNC'!A560="","",'📋 MIỂNG TNC'!J560)</f>
        <v>0</v>
      </c>
      <c r="G4584" s="1">
        <f>IF('📋 MIỂNG TNC'!A560="","",'📋 MIỂNG TNC'!K560)</f>
        <v>0</v>
      </c>
      <c r="H4584" s="1">
        <f>IF('📋 MIỂNG TNC'!A560="","",'📋 MIỂNG TNC'!L560)</f>
        <v>0</v>
      </c>
      <c r="I4584" s="1">
        <f>IF('📋 MIỂNG TNC'!A560="","",'📋 MIỂNG TNC'!M560)</f>
        <v>0</v>
      </c>
      <c r="J4584" s="1" t="str">
        <f>IF('📋 MIỂNG TNC'!A560="","",'📋 MIỂNG TNC'!D560)</f>
        <v>78</v>
      </c>
      <c r="L4584" s="1">
        <f>N(L4583)+IF(AND('🔎 TRA CỨU NHANH'!$C$2&lt;&gt;"",OR(ISNUMBER(SEARCH('🔎 TRA CỨU NHANH'!$C$2,$A4584)),ISNUMBER(SEARCH('🔎 TRA CỨU NHANH'!$C$2,$B4584)))),1,0)</f>
        <v>0</v>
      </c>
      <c r="M4584" s="1" t="str">
        <f t="shared" si="142"/>
        <v/>
      </c>
      <c r="N4584" s="1">
        <f>N(N4583)+IF(AND('💰 BÁO GIÁ'!$C$27&lt;&gt;"",OR(ISNUMBER(SEARCH('💰 BÁO GIÁ'!$C$27,$A4584)),ISNUMBER(SEARCH('💰 BÁO GIÁ'!$C$27,$B4584)))),1,0)</f>
        <v>0</v>
      </c>
      <c r="O4584" s="1" t="str">
        <f t="shared" si="143"/>
        <v/>
      </c>
    </row>
    <row r="4585" customHeight="1" spans="1:15">
      <c r="A4585" s="1" t="str">
        <f>IF('📋 MIỂNG TNC'!A561="","",'📋 MIỂNG TNC'!A561)</f>
        <v>HH072878</v>
      </c>
      <c r="B4585" s="1" t="str">
        <f>IF('📋 MIỂNG TNC'!A561="","",'📋 MIỂNG TNC'!Q561)</f>
        <v>Miểng dên 3D84/3TN84/ 4D84/ 4TN84/ 4D88 Cos0 - LLE</v>
      </c>
      <c r="C4585" s="1" t="str">
        <f>IF('📋 MIỂNG TNC'!A561="","","Miểng")</f>
        <v>Miểng</v>
      </c>
      <c r="D4585" s="1" t="str">
        <f>IF('📋 MIỂNG TNC'!A561="","",'📋 MIỂNG TNC'!H561)</f>
        <v>Cặp</v>
      </c>
      <c r="E4585" s="1">
        <f>IF('📋 MIỂNG TNC'!A561="","",'📋 MIỂNG TNC'!I561)</f>
        <v>0</v>
      </c>
      <c r="F4585" s="1">
        <f>IF('📋 MIỂNG TNC'!A561="","",'📋 MIỂNG TNC'!J561)</f>
        <v>0</v>
      </c>
      <c r="G4585" s="1">
        <f>IF('📋 MIỂNG TNC'!A561="","",'📋 MIỂNG TNC'!K561)</f>
        <v>0</v>
      </c>
      <c r="H4585" s="1">
        <f>IF('📋 MIỂNG TNC'!A561="","",'📋 MIỂNG TNC'!L561)</f>
        <v>0</v>
      </c>
      <c r="I4585" s="1">
        <f>IF('📋 MIỂNG TNC'!A561="","",'📋 MIỂNG TNC'!M561)</f>
        <v>0</v>
      </c>
      <c r="J4585" s="1" t="str">
        <f>IF('📋 MIỂNG TNC'!A561="","",'📋 MIỂNG TNC'!D561)</f>
        <v>84</v>
      </c>
      <c r="L4585" s="1">
        <f>N(L4584)+IF(AND('🔎 TRA CỨU NHANH'!$C$2&lt;&gt;"",OR(ISNUMBER(SEARCH('🔎 TRA CỨU NHANH'!$C$2,$A4585)),ISNUMBER(SEARCH('🔎 TRA CỨU NHANH'!$C$2,$B4585)))),1,0)</f>
        <v>0</v>
      </c>
      <c r="M4585" s="1" t="str">
        <f t="shared" si="142"/>
        <v/>
      </c>
      <c r="N4585" s="1">
        <f>N(N4584)+IF(AND('💰 BÁO GIÁ'!$C$27&lt;&gt;"",OR(ISNUMBER(SEARCH('💰 BÁO GIÁ'!$C$27,$A4585)),ISNUMBER(SEARCH('💰 BÁO GIÁ'!$C$27,$B4585)))),1,0)</f>
        <v>0</v>
      </c>
      <c r="O4585" s="1" t="str">
        <f t="shared" si="143"/>
        <v/>
      </c>
    </row>
    <row r="4586" customHeight="1" spans="1:15">
      <c r="A4586" s="1" t="str">
        <f>IF('📋 MIỂNG TNC'!A562="","",'📋 MIỂNG TNC'!A562)</f>
        <v>HH071392</v>
      </c>
      <c r="B4586" s="1" t="str">
        <f>IF('📋 MIỂNG TNC'!A562="","",'📋 MIỂNG TNC'!Q562)</f>
        <v>Bạc miểng 3TN84/3D84/3D88/3TN88 (M415A + R415A) Cos0 - TAIHO</v>
      </c>
      <c r="C4586" s="1" t="str">
        <f>IF('📋 MIỂNG TNC'!A562="","","Miểng")</f>
        <v>Miểng</v>
      </c>
      <c r="D4586" s="1" t="str">
        <f>IF('📋 MIỂNG TNC'!A562="","",'📋 MIỂNG TNC'!H562)</f>
        <v>Bộ</v>
      </c>
      <c r="E4586" s="1">
        <f>IF('📋 MIỂNG TNC'!A562="","",'📋 MIỂNG TNC'!I562)</f>
        <v>0</v>
      </c>
      <c r="F4586" s="1">
        <f>IF('📋 MIỂNG TNC'!A562="","",'📋 MIỂNG TNC'!J562)</f>
        <v>0</v>
      </c>
      <c r="G4586" s="1">
        <f>IF('📋 MIỂNG TNC'!A562="","",'📋 MIỂNG TNC'!K562)</f>
        <v>0</v>
      </c>
      <c r="H4586" s="1">
        <f>IF('📋 MIỂNG TNC'!A562="","",'📋 MIỂNG TNC'!L562)</f>
        <v>0</v>
      </c>
      <c r="I4586" s="1">
        <f>IF('📋 MIỂNG TNC'!A562="","",'📋 MIỂNG TNC'!M562)</f>
        <v>0</v>
      </c>
      <c r="J4586" s="1" t="str">
        <f>IF('📋 MIỂNG TNC'!A562="","",'📋 MIỂNG TNC'!D562)</f>
        <v>84</v>
      </c>
      <c r="L4586" s="1">
        <f>N(L4585)+IF(AND('🔎 TRA CỨU NHANH'!$C$2&lt;&gt;"",OR(ISNUMBER(SEARCH('🔎 TRA CỨU NHANH'!$C$2,$A4586)),ISNUMBER(SEARCH('🔎 TRA CỨU NHANH'!$C$2,$B4586)))),1,0)</f>
        <v>0</v>
      </c>
      <c r="M4586" s="1" t="str">
        <f t="shared" si="142"/>
        <v/>
      </c>
      <c r="N4586" s="1">
        <f>N(N4585)+IF(AND('💰 BÁO GIÁ'!$C$27&lt;&gt;"",OR(ISNUMBER(SEARCH('💰 BÁO GIÁ'!$C$27,$A4586)),ISNUMBER(SEARCH('💰 BÁO GIÁ'!$C$27,$B4586)))),1,0)</f>
        <v>0</v>
      </c>
      <c r="O4586" s="1" t="str">
        <f t="shared" si="143"/>
        <v/>
      </c>
    </row>
    <row r="4587" customHeight="1" spans="1:15">
      <c r="A4587" s="1" t="str">
        <f>IF('📋 MIỂNG TNC'!A563="","",'📋 MIỂNG TNC'!A563)</f>
        <v>HH080532</v>
      </c>
      <c r="B4587" s="1" t="str">
        <f>IF('📋 MIỂNG TNC'!A563="","",'📋 MIỂNG TNC'!Q563)</f>
        <v>Miểng baze (Cặp) 4D84/4TN84/4D88/4TN88 Cos0 - TDC - M-TNE88A</v>
      </c>
      <c r="C4587" s="1" t="str">
        <f>IF('📋 MIỂNG TNC'!A563="","","Miểng")</f>
        <v>Miểng</v>
      </c>
      <c r="D4587" s="1" t="str">
        <f>IF('📋 MIỂNG TNC'!A563="","",'📋 MIỂNG TNC'!H563)</f>
        <v>Cặp</v>
      </c>
      <c r="E4587" s="1">
        <f>IF('📋 MIỂNG TNC'!A563="","",'📋 MIỂNG TNC'!I563)</f>
        <v>0</v>
      </c>
      <c r="F4587" s="1">
        <f>IF('📋 MIỂNG TNC'!A563="","",'📋 MIỂNG TNC'!J563)</f>
        <v>0</v>
      </c>
      <c r="G4587" s="1">
        <f>IF('📋 MIỂNG TNC'!A563="","",'📋 MIỂNG TNC'!K563)</f>
        <v>0</v>
      </c>
      <c r="H4587" s="1">
        <f>IF('📋 MIỂNG TNC'!A563="","",'📋 MIỂNG TNC'!L563)</f>
        <v>0</v>
      </c>
      <c r="I4587" s="1">
        <f>IF('📋 MIỂNG TNC'!A563="","",'📋 MIỂNG TNC'!M563)</f>
        <v>0</v>
      </c>
      <c r="J4587" s="1" t="str">
        <f>IF('📋 MIỂNG TNC'!A563="","",'📋 MIỂNG TNC'!D563)</f>
        <v>84</v>
      </c>
      <c r="L4587" s="1">
        <f>N(L4586)+IF(AND('🔎 TRA CỨU NHANH'!$C$2&lt;&gt;"",OR(ISNUMBER(SEARCH('🔎 TRA CỨU NHANH'!$C$2,$A4587)),ISNUMBER(SEARCH('🔎 TRA CỨU NHANH'!$C$2,$B4587)))),1,0)</f>
        <v>0</v>
      </c>
      <c r="M4587" s="1" t="str">
        <f t="shared" si="142"/>
        <v/>
      </c>
      <c r="N4587" s="1">
        <f>N(N4586)+IF(AND('💰 BÁO GIÁ'!$C$27&lt;&gt;"",OR(ISNUMBER(SEARCH('💰 BÁO GIÁ'!$C$27,$A4587)),ISNUMBER(SEARCH('💰 BÁO GIÁ'!$C$27,$B4587)))),1,0)</f>
        <v>0</v>
      </c>
      <c r="O4587" s="1" t="str">
        <f t="shared" si="143"/>
        <v/>
      </c>
    </row>
    <row r="4588" customHeight="1" spans="1:15">
      <c r="A4588" s="1" t="str">
        <f>IF('📋 MIỂNG TNC'!A564="","",'📋 MIỂNG TNC'!A564)</f>
        <v>HH078371</v>
      </c>
      <c r="B4588" s="1" t="str">
        <f>IF('📋 MIỂNG TNC'!A564="","",'📋 MIỂNG TNC'!Q564)</f>
        <v>Miểng baze 4D84/4TN84/4D88/4TN88 Cos0 - CS IVECO</v>
      </c>
      <c r="C4588" s="1" t="str">
        <f>IF('📋 MIỂNG TNC'!A564="","","Miểng")</f>
        <v>Miểng</v>
      </c>
      <c r="D4588" s="1" t="str">
        <f>IF('📋 MIỂNG TNC'!A564="","",'📋 MIỂNG TNC'!H564)</f>
        <v>Bộ</v>
      </c>
      <c r="E4588" s="1">
        <f>IF('📋 MIỂNG TNC'!A564="","",'📋 MIỂNG TNC'!I564)</f>
        <v>0</v>
      </c>
      <c r="F4588" s="1">
        <f>IF('📋 MIỂNG TNC'!A564="","",'📋 MIỂNG TNC'!J564)</f>
        <v>0</v>
      </c>
      <c r="G4588" s="1">
        <f>IF('📋 MIỂNG TNC'!A564="","",'📋 MIỂNG TNC'!K564)</f>
        <v>0</v>
      </c>
      <c r="H4588" s="1">
        <f>IF('📋 MIỂNG TNC'!A564="","",'📋 MIỂNG TNC'!L564)</f>
        <v>0</v>
      </c>
      <c r="I4588" s="1">
        <f>IF('📋 MIỂNG TNC'!A564="","",'📋 MIỂNG TNC'!M564)</f>
        <v>0</v>
      </c>
      <c r="J4588" s="1" t="str">
        <f>IF('📋 MIỂNG TNC'!A564="","",'📋 MIỂNG TNC'!D564)</f>
        <v>84</v>
      </c>
      <c r="L4588" s="1">
        <f>N(L4587)+IF(AND('🔎 TRA CỨU NHANH'!$C$2&lt;&gt;"",OR(ISNUMBER(SEARCH('🔎 TRA CỨU NHANH'!$C$2,$A4588)),ISNUMBER(SEARCH('🔎 TRA CỨU NHANH'!$C$2,$B4588)))),1,0)</f>
        <v>0</v>
      </c>
      <c r="M4588" s="1" t="str">
        <f t="shared" si="142"/>
        <v/>
      </c>
      <c r="N4588" s="1">
        <f>N(N4587)+IF(AND('💰 BÁO GIÁ'!$C$27&lt;&gt;"",OR(ISNUMBER(SEARCH('💰 BÁO GIÁ'!$C$27,$A4588)),ISNUMBER(SEARCH('💰 BÁO GIÁ'!$C$27,$B4588)))),1,0)</f>
        <v>0</v>
      </c>
      <c r="O4588" s="1" t="str">
        <f t="shared" si="143"/>
        <v/>
      </c>
    </row>
    <row r="4589" customHeight="1" spans="1:15">
      <c r="A4589" s="1" t="str">
        <f>IF('📋 MIỂNG TNC'!A565="","",'📋 MIỂNG TNC'!A565)</f>
        <v>HH080507</v>
      </c>
      <c r="B4589" s="1" t="str">
        <f>IF('📋 MIỂNG TNC'!A565="","",'📋 MIỂNG TNC'!Q565)</f>
        <v>Miểng baze 4D84/4TN84/4D88/4TN88 Cos0 - TDC - M899A</v>
      </c>
      <c r="C4589" s="1" t="str">
        <f>IF('📋 MIỂNG TNC'!A565="","","Miểng")</f>
        <v>Miểng</v>
      </c>
      <c r="D4589" s="1" t="str">
        <f>IF('📋 MIỂNG TNC'!A565="","",'📋 MIỂNG TNC'!H565)</f>
        <v>Bộ</v>
      </c>
      <c r="E4589" s="1">
        <f>IF('📋 MIỂNG TNC'!A565="","",'📋 MIỂNG TNC'!I565)</f>
        <v>0</v>
      </c>
      <c r="F4589" s="1">
        <f>IF('📋 MIỂNG TNC'!A565="","",'📋 MIỂNG TNC'!J565)</f>
        <v>0</v>
      </c>
      <c r="G4589" s="1">
        <f>IF('📋 MIỂNG TNC'!A565="","",'📋 MIỂNG TNC'!K565)</f>
        <v>0</v>
      </c>
      <c r="H4589" s="1">
        <f>IF('📋 MIỂNG TNC'!A565="","",'📋 MIỂNG TNC'!L565)</f>
        <v>0</v>
      </c>
      <c r="I4589" s="1">
        <f>IF('📋 MIỂNG TNC'!A565="","",'📋 MIỂNG TNC'!M565)</f>
        <v>0</v>
      </c>
      <c r="J4589" s="1" t="str">
        <f>IF('📋 MIỂNG TNC'!A565="","",'📋 MIỂNG TNC'!D565)</f>
        <v>84</v>
      </c>
      <c r="L4589" s="1">
        <f>N(L4588)+IF(AND('🔎 TRA CỨU NHANH'!$C$2&lt;&gt;"",OR(ISNUMBER(SEARCH('🔎 TRA CỨU NHANH'!$C$2,$A4589)),ISNUMBER(SEARCH('🔎 TRA CỨU NHANH'!$C$2,$B4589)))),1,0)</f>
        <v>0</v>
      </c>
      <c r="M4589" s="1" t="str">
        <f t="shared" si="142"/>
        <v/>
      </c>
      <c r="N4589" s="1">
        <f>N(N4588)+IF(AND('💰 BÁO GIÁ'!$C$27&lt;&gt;"",OR(ISNUMBER(SEARCH('💰 BÁO GIÁ'!$C$27,$A4589)),ISNUMBER(SEARCH('💰 BÁO GIÁ'!$C$27,$B4589)))),1,0)</f>
        <v>0</v>
      </c>
      <c r="O4589" s="1" t="str">
        <f t="shared" si="143"/>
        <v/>
      </c>
    </row>
    <row r="4590" customHeight="1" spans="1:15">
      <c r="A4590" s="1" t="str">
        <f>IF('📋 MIỂNG TNC'!A566="","",'📋 MIỂNG TNC'!A566)</f>
        <v>HH078370</v>
      </c>
      <c r="B4590" s="1" t="str">
        <f>IF('📋 MIỂNG TNC'!A566="","",'📋 MIỂNG TNC'!Q566)</f>
        <v>Miểng dên 4D84/4TN84/4D88/4TN88 Cos0 - CS IVECO</v>
      </c>
      <c r="C4590" s="1" t="str">
        <f>IF('📋 MIỂNG TNC'!A566="","","Miểng")</f>
        <v>Miểng</v>
      </c>
      <c r="D4590" s="1" t="str">
        <f>IF('📋 MIỂNG TNC'!A566="","",'📋 MIỂNG TNC'!H566)</f>
        <v>Bộ</v>
      </c>
      <c r="E4590" s="1">
        <f>IF('📋 MIỂNG TNC'!A566="","",'📋 MIỂNG TNC'!I566)</f>
        <v>0</v>
      </c>
      <c r="F4590" s="1">
        <f>IF('📋 MIỂNG TNC'!A566="","",'📋 MIỂNG TNC'!J566)</f>
        <v>0</v>
      </c>
      <c r="G4590" s="1">
        <f>IF('📋 MIỂNG TNC'!A566="","",'📋 MIỂNG TNC'!K566)</f>
        <v>0</v>
      </c>
      <c r="H4590" s="1">
        <f>IF('📋 MIỂNG TNC'!A566="","",'📋 MIỂNG TNC'!L566)</f>
        <v>0</v>
      </c>
      <c r="I4590" s="1">
        <f>IF('📋 MIỂNG TNC'!A566="","",'📋 MIỂNG TNC'!M566)</f>
        <v>0</v>
      </c>
      <c r="J4590" s="1" t="str">
        <f>IF('📋 MIỂNG TNC'!A566="","",'📋 MIỂNG TNC'!D566)</f>
        <v>84</v>
      </c>
      <c r="L4590" s="1">
        <f>N(L4589)+IF(AND('🔎 TRA CỨU NHANH'!$C$2&lt;&gt;"",OR(ISNUMBER(SEARCH('🔎 TRA CỨU NHANH'!$C$2,$A4590)),ISNUMBER(SEARCH('🔎 TRA CỨU NHANH'!$C$2,$B4590)))),1,0)</f>
        <v>0</v>
      </c>
      <c r="M4590" s="1" t="str">
        <f t="shared" si="142"/>
        <v/>
      </c>
      <c r="N4590" s="1">
        <f>N(N4589)+IF(AND('💰 BÁO GIÁ'!$C$27&lt;&gt;"",OR(ISNUMBER(SEARCH('💰 BÁO GIÁ'!$C$27,$A4590)),ISNUMBER(SEARCH('💰 BÁO GIÁ'!$C$27,$B4590)))),1,0)</f>
        <v>0</v>
      </c>
      <c r="O4590" s="1" t="str">
        <f t="shared" si="143"/>
        <v/>
      </c>
    </row>
    <row r="4591" customHeight="1" spans="1:15">
      <c r="A4591" s="1" t="str">
        <f>IF('📋 MIỂNG TNC'!A567="","",'📋 MIỂNG TNC'!A567)</f>
        <v>HH0232</v>
      </c>
      <c r="B4591" s="1" t="str">
        <f>IF('📋 MIỂNG TNC'!A567="","",'📋 MIỂNG TNC'!Q567)</f>
        <v>Bạc miểng 4D84/4TN84/4TN88 Cos0 - (LLE) NDC CN</v>
      </c>
      <c r="C4591" s="1" t="str">
        <f>IF('📋 MIỂNG TNC'!A567="","","Miểng")</f>
        <v>Miểng</v>
      </c>
      <c r="D4591" s="1" t="str">
        <f>IF('📋 MIỂNG TNC'!A567="","",'📋 MIỂNG TNC'!H567)</f>
        <v>Bộ</v>
      </c>
      <c r="E4591" s="1">
        <f>IF('📋 MIỂNG TNC'!A567="","",'📋 MIỂNG TNC'!I567)</f>
        <v>0</v>
      </c>
      <c r="F4591" s="1">
        <f>IF('📋 MIỂNG TNC'!A567="","",'📋 MIỂNG TNC'!J567)</f>
        <v>0</v>
      </c>
      <c r="G4591" s="1">
        <f>IF('📋 MIỂNG TNC'!A567="","",'📋 MIỂNG TNC'!K567)</f>
        <v>0</v>
      </c>
      <c r="H4591" s="1">
        <f>IF('📋 MIỂNG TNC'!A567="","",'📋 MIỂNG TNC'!L567)</f>
        <v>0</v>
      </c>
      <c r="I4591" s="1">
        <f>IF('📋 MIỂNG TNC'!A567="","",'📋 MIỂNG TNC'!M567)</f>
        <v>0</v>
      </c>
      <c r="J4591" s="1" t="str">
        <f>IF('📋 MIỂNG TNC'!A567="","",'📋 MIỂNG TNC'!D567)</f>
        <v>84</v>
      </c>
      <c r="L4591" s="1">
        <f>N(L4590)+IF(AND('🔎 TRA CỨU NHANH'!$C$2&lt;&gt;"",OR(ISNUMBER(SEARCH('🔎 TRA CỨU NHANH'!$C$2,$A4591)),ISNUMBER(SEARCH('🔎 TRA CỨU NHANH'!$C$2,$B4591)))),1,0)</f>
        <v>0</v>
      </c>
      <c r="M4591" s="1" t="str">
        <f t="shared" si="142"/>
        <v/>
      </c>
      <c r="N4591" s="1">
        <f>N(N4590)+IF(AND('💰 BÁO GIÁ'!$C$27&lt;&gt;"",OR(ISNUMBER(SEARCH('💰 BÁO GIÁ'!$C$27,$A4591)),ISNUMBER(SEARCH('💰 BÁO GIÁ'!$C$27,$B4591)))),1,0)</f>
        <v>0</v>
      </c>
      <c r="O4591" s="1" t="str">
        <f t="shared" si="143"/>
        <v/>
      </c>
    </row>
    <row r="4592" customHeight="1" spans="1:15">
      <c r="A4592" s="1" t="str">
        <f>IF('📋 MIỂNG TNC'!A568="","",'📋 MIỂNG TNC'!A568)</f>
        <v>HH071784</v>
      </c>
      <c r="B4592" s="1" t="str">
        <f>IF('📋 MIỂNG TNC'!A568="","",'📋 MIỂNG TNC'!Q568)</f>
        <v>Bạc miểng 4D84/4TN84/4TN88/4D84E/4TNE84 (M416A + R416A) Cos0 - TAIHO</v>
      </c>
      <c r="C4592" s="1" t="str">
        <f>IF('📋 MIỂNG TNC'!A568="","","Miểng")</f>
        <v>Miểng</v>
      </c>
      <c r="D4592" s="1" t="str">
        <f>IF('📋 MIỂNG TNC'!A568="","",'📋 MIỂNG TNC'!H568)</f>
        <v>Bộ</v>
      </c>
      <c r="E4592" s="1">
        <f>IF('📋 MIỂNG TNC'!A568="","",'📋 MIỂNG TNC'!I568)</f>
        <v>0</v>
      </c>
      <c r="F4592" s="1">
        <f>IF('📋 MIỂNG TNC'!A568="","",'📋 MIỂNG TNC'!J568)</f>
        <v>0</v>
      </c>
      <c r="G4592" s="1">
        <f>IF('📋 MIỂNG TNC'!A568="","",'📋 MIỂNG TNC'!K568)</f>
        <v>0</v>
      </c>
      <c r="H4592" s="1">
        <f>IF('📋 MIỂNG TNC'!A568="","",'📋 MIỂNG TNC'!L568)</f>
        <v>0</v>
      </c>
      <c r="I4592" s="1">
        <f>IF('📋 MIỂNG TNC'!A568="","",'📋 MIỂNG TNC'!M568)</f>
        <v>0</v>
      </c>
      <c r="J4592" s="1" t="str">
        <f>IF('📋 MIỂNG TNC'!A568="","",'📋 MIỂNG TNC'!D568)</f>
        <v>84</v>
      </c>
      <c r="L4592" s="1">
        <f>N(L4591)+IF(AND('🔎 TRA CỨU NHANH'!$C$2&lt;&gt;"",OR(ISNUMBER(SEARCH('🔎 TRA CỨU NHANH'!$C$2,$A4592)),ISNUMBER(SEARCH('🔎 TRA CỨU NHANH'!$C$2,$B4592)))),1,0)</f>
        <v>0</v>
      </c>
      <c r="M4592" s="1" t="str">
        <f t="shared" si="142"/>
        <v/>
      </c>
      <c r="N4592" s="1">
        <f>N(N4591)+IF(AND('💰 BÁO GIÁ'!$C$27&lt;&gt;"",OR(ISNUMBER(SEARCH('💰 BÁO GIÁ'!$C$27,$A4592)),ISNUMBER(SEARCH('💰 BÁO GIÁ'!$C$27,$B4592)))),1,0)</f>
        <v>0</v>
      </c>
      <c r="O4592" s="1" t="str">
        <f t="shared" si="143"/>
        <v/>
      </c>
    </row>
    <row r="4593" customHeight="1" spans="1:15">
      <c r="A4593" s="1" t="str">
        <f>IF('📋 MIỂNG TNC'!A569="","",'📋 MIỂNG TNC'!A569)</f>
        <v>HH076772</v>
      </c>
      <c r="B4593" s="1" t="str">
        <f>IF('📋 MIỂNG TNC'!A569="","",'📋 MIỂNG TNC'!Q569)</f>
        <v>Miểng baze 3D84/4D84/3TN84/4TN84/3D88/4D88/3TN88/4TN88 Cos1- LLE</v>
      </c>
      <c r="C4593" s="1" t="str">
        <f>IF('📋 MIỂNG TNC'!A569="","","Miểng")</f>
        <v>Miểng</v>
      </c>
      <c r="D4593" s="1" t="str">
        <f>IF('📋 MIỂNG TNC'!A569="","",'📋 MIỂNG TNC'!H569)</f>
        <v>Cặp</v>
      </c>
      <c r="E4593" s="1">
        <f>IF('📋 MIỂNG TNC'!A569="","",'📋 MIỂNG TNC'!I569)</f>
        <v>0</v>
      </c>
      <c r="F4593" s="1">
        <f>IF('📋 MIỂNG TNC'!A569="","",'📋 MIỂNG TNC'!J569)</f>
        <v>0</v>
      </c>
      <c r="G4593" s="1">
        <f>IF('📋 MIỂNG TNC'!A569="","",'📋 MIỂNG TNC'!K569)</f>
        <v>0</v>
      </c>
      <c r="H4593" s="1">
        <f>IF('📋 MIỂNG TNC'!A569="","",'📋 MIỂNG TNC'!L569)</f>
        <v>0</v>
      </c>
      <c r="I4593" s="1">
        <f>IF('📋 MIỂNG TNC'!A569="","",'📋 MIỂNG TNC'!M569)</f>
        <v>0</v>
      </c>
      <c r="J4593" s="1" t="str">
        <f>IF('📋 MIỂNG TNC'!A569="","",'📋 MIỂNG TNC'!D569)</f>
        <v>84</v>
      </c>
      <c r="L4593" s="1">
        <f>N(L4592)+IF(AND('🔎 TRA CỨU NHANH'!$C$2&lt;&gt;"",OR(ISNUMBER(SEARCH('🔎 TRA CỨU NHANH'!$C$2,$A4593)),ISNUMBER(SEARCH('🔎 TRA CỨU NHANH'!$C$2,$B4593)))),1,0)</f>
        <v>0</v>
      </c>
      <c r="M4593" s="1" t="str">
        <f t="shared" si="142"/>
        <v/>
      </c>
      <c r="N4593" s="1">
        <f>N(N4592)+IF(AND('💰 BÁO GIÁ'!$C$27&lt;&gt;"",OR(ISNUMBER(SEARCH('💰 BÁO GIÁ'!$C$27,$A4593)),ISNUMBER(SEARCH('💰 BÁO GIÁ'!$C$27,$B4593)))),1,0)</f>
        <v>0</v>
      </c>
      <c r="O4593" s="1" t="str">
        <f t="shared" si="143"/>
        <v/>
      </c>
    </row>
    <row r="4594" customHeight="1" spans="1:15">
      <c r="A4594" s="1" t="str">
        <f>IF('📋 MIỂNG TNC'!A570="","",'📋 MIỂNG TNC'!A570)</f>
        <v>HH071020</v>
      </c>
      <c r="B4594" s="1" t="str">
        <f>IF('📋 MIỂNG TNC'!A570="","",'📋 MIỂNG TNC'!Q570)</f>
        <v>Bạc miểng 3TN84/3D84 Cos1</v>
      </c>
      <c r="C4594" s="1" t="str">
        <f>IF('📋 MIỂNG TNC'!A570="","","Miểng")</f>
        <v>Miểng</v>
      </c>
      <c r="D4594" s="1" t="str">
        <f>IF('📋 MIỂNG TNC'!A570="","",'📋 MIỂNG TNC'!H570)</f>
        <v>Bộ</v>
      </c>
      <c r="E4594" s="1">
        <f>IF('📋 MIỂNG TNC'!A570="","",'📋 MIỂNG TNC'!I570)</f>
        <v>0</v>
      </c>
      <c r="F4594" s="1">
        <f>IF('📋 MIỂNG TNC'!A570="","",'📋 MIỂNG TNC'!J570)</f>
        <v>0</v>
      </c>
      <c r="G4594" s="1">
        <f>IF('📋 MIỂNG TNC'!A570="","",'📋 MIỂNG TNC'!K570)</f>
        <v>0</v>
      </c>
      <c r="H4594" s="1">
        <f>IF('📋 MIỂNG TNC'!A570="","",'📋 MIỂNG TNC'!L570)</f>
        <v>0</v>
      </c>
      <c r="I4594" s="1">
        <f>IF('📋 MIỂNG TNC'!A570="","",'📋 MIỂNG TNC'!M570)</f>
        <v>0</v>
      </c>
      <c r="J4594" s="1" t="str">
        <f>IF('📋 MIỂNG TNC'!A570="","",'📋 MIỂNG TNC'!D570)</f>
        <v>84</v>
      </c>
      <c r="L4594" s="1">
        <f>N(L4593)+IF(AND('🔎 TRA CỨU NHANH'!$C$2&lt;&gt;"",OR(ISNUMBER(SEARCH('🔎 TRA CỨU NHANH'!$C$2,$A4594)),ISNUMBER(SEARCH('🔎 TRA CỨU NHANH'!$C$2,$B4594)))),1,0)</f>
        <v>0</v>
      </c>
      <c r="M4594" s="1" t="str">
        <f t="shared" si="142"/>
        <v/>
      </c>
      <c r="N4594" s="1">
        <f>N(N4593)+IF(AND('💰 BÁO GIÁ'!$C$27&lt;&gt;"",OR(ISNUMBER(SEARCH('💰 BÁO GIÁ'!$C$27,$A4594)),ISNUMBER(SEARCH('💰 BÁO GIÁ'!$C$27,$B4594)))),1,0)</f>
        <v>0</v>
      </c>
      <c r="O4594" s="1" t="str">
        <f t="shared" si="143"/>
        <v/>
      </c>
    </row>
    <row r="4595" customHeight="1" spans="1:15">
      <c r="A4595" s="1" t="str">
        <f>IF('📋 MIỂNG TNC'!A571="","",'📋 MIỂNG TNC'!A571)</f>
        <v>HH078373</v>
      </c>
      <c r="B4595" s="1" t="str">
        <f>IF('📋 MIỂNG TNC'!A571="","",'📋 MIỂNG TNC'!Q571)</f>
        <v>Miểng baze 4D84/4TN84/4D88/4TN88 Cos1 - CS IVECO</v>
      </c>
      <c r="C4595" s="1" t="str">
        <f>IF('📋 MIỂNG TNC'!A571="","","Miểng")</f>
        <v>Miểng</v>
      </c>
      <c r="D4595" s="1" t="str">
        <f>IF('📋 MIỂNG TNC'!A571="","",'📋 MIỂNG TNC'!H571)</f>
        <v>Bộ</v>
      </c>
      <c r="E4595" s="1">
        <f>IF('📋 MIỂNG TNC'!A571="","",'📋 MIỂNG TNC'!I571)</f>
        <v>0</v>
      </c>
      <c r="F4595" s="1">
        <f>IF('📋 MIỂNG TNC'!A571="","",'📋 MIỂNG TNC'!J571)</f>
        <v>0</v>
      </c>
      <c r="G4595" s="1">
        <f>IF('📋 MIỂNG TNC'!A571="","",'📋 MIỂNG TNC'!K571)</f>
        <v>0</v>
      </c>
      <c r="H4595" s="1">
        <f>IF('📋 MIỂNG TNC'!A571="","",'📋 MIỂNG TNC'!L571)</f>
        <v>0</v>
      </c>
      <c r="I4595" s="1">
        <f>IF('📋 MIỂNG TNC'!A571="","",'📋 MIỂNG TNC'!M571)</f>
        <v>0</v>
      </c>
      <c r="J4595" s="1" t="str">
        <f>IF('📋 MIỂNG TNC'!A571="","",'📋 MIỂNG TNC'!D571)</f>
        <v>84</v>
      </c>
      <c r="L4595" s="1">
        <f>N(L4594)+IF(AND('🔎 TRA CỨU NHANH'!$C$2&lt;&gt;"",OR(ISNUMBER(SEARCH('🔎 TRA CỨU NHANH'!$C$2,$A4595)),ISNUMBER(SEARCH('🔎 TRA CỨU NHANH'!$C$2,$B4595)))),1,0)</f>
        <v>0</v>
      </c>
      <c r="M4595" s="1" t="str">
        <f t="shared" si="142"/>
        <v/>
      </c>
      <c r="N4595" s="1">
        <f>N(N4594)+IF(AND('💰 BÁO GIÁ'!$C$27&lt;&gt;"",OR(ISNUMBER(SEARCH('💰 BÁO GIÁ'!$C$27,$A4595)),ISNUMBER(SEARCH('💰 BÁO GIÁ'!$C$27,$B4595)))),1,0)</f>
        <v>0</v>
      </c>
      <c r="O4595" s="1" t="str">
        <f t="shared" si="143"/>
        <v/>
      </c>
    </row>
    <row r="4596" customHeight="1" spans="1:15">
      <c r="A4596" s="1" t="str">
        <f>IF('📋 MIỂNG TNC'!A572="","",'📋 MIỂNG TNC'!A572)</f>
        <v>HH078372</v>
      </c>
      <c r="B4596" s="1" t="str">
        <f>IF('📋 MIỂNG TNC'!A572="","",'📋 MIỂNG TNC'!Q572)</f>
        <v>Miểng dên 4D84/4TN84/4D88/4TN88 Cos1 - CS IVECO</v>
      </c>
      <c r="C4596" s="1" t="str">
        <f>IF('📋 MIỂNG TNC'!A572="","","Miểng")</f>
        <v>Miểng</v>
      </c>
      <c r="D4596" s="1" t="str">
        <f>IF('📋 MIỂNG TNC'!A572="","",'📋 MIỂNG TNC'!H572)</f>
        <v>Bộ</v>
      </c>
      <c r="E4596" s="1">
        <f>IF('📋 MIỂNG TNC'!A572="","",'📋 MIỂNG TNC'!I572)</f>
        <v>0</v>
      </c>
      <c r="F4596" s="1">
        <f>IF('📋 MIỂNG TNC'!A572="","",'📋 MIỂNG TNC'!J572)</f>
        <v>0</v>
      </c>
      <c r="G4596" s="1">
        <f>IF('📋 MIỂNG TNC'!A572="","",'📋 MIỂNG TNC'!K572)</f>
        <v>0</v>
      </c>
      <c r="H4596" s="1">
        <f>IF('📋 MIỂNG TNC'!A572="","",'📋 MIỂNG TNC'!L572)</f>
        <v>0</v>
      </c>
      <c r="I4596" s="1">
        <f>IF('📋 MIỂNG TNC'!A572="","",'📋 MIỂNG TNC'!M572)</f>
        <v>0</v>
      </c>
      <c r="J4596" s="1" t="str">
        <f>IF('📋 MIỂNG TNC'!A572="","",'📋 MIỂNG TNC'!D572)</f>
        <v>84</v>
      </c>
      <c r="L4596" s="1">
        <f>N(L4595)+IF(AND('🔎 TRA CỨU NHANH'!$C$2&lt;&gt;"",OR(ISNUMBER(SEARCH('🔎 TRA CỨU NHANH'!$C$2,$A4596)),ISNUMBER(SEARCH('🔎 TRA CỨU NHANH'!$C$2,$B4596)))),1,0)</f>
        <v>0</v>
      </c>
      <c r="M4596" s="1" t="str">
        <f t="shared" si="142"/>
        <v/>
      </c>
      <c r="N4596" s="1">
        <f>N(N4595)+IF(AND('💰 BÁO GIÁ'!$C$27&lt;&gt;"",OR(ISNUMBER(SEARCH('💰 BÁO GIÁ'!$C$27,$A4596)),ISNUMBER(SEARCH('💰 BÁO GIÁ'!$C$27,$B4596)))),1,0)</f>
        <v>0</v>
      </c>
      <c r="O4596" s="1" t="str">
        <f t="shared" si="143"/>
        <v/>
      </c>
    </row>
    <row r="4597" customHeight="1" spans="1:15">
      <c r="A4597" s="1" t="str">
        <f>IF('📋 MIỂNG TNC'!A573="","",'📋 MIỂNG TNC'!A573)</f>
        <v>HH071785</v>
      </c>
      <c r="B4597" s="1" t="str">
        <f>IF('📋 MIỂNG TNC'!A573="","",'📋 MIỂNG TNC'!Q573)</f>
        <v>Bạc miểng 4D84/4TN84/4TN88 (M416A + R416A) Cos1 - TAIHO</v>
      </c>
      <c r="C4597" s="1" t="str">
        <f>IF('📋 MIỂNG TNC'!A573="","","Miểng")</f>
        <v>Miểng</v>
      </c>
      <c r="D4597" s="1" t="str">
        <f>IF('📋 MIỂNG TNC'!A573="","",'📋 MIỂNG TNC'!H573)</f>
        <v>Bộ</v>
      </c>
      <c r="E4597" s="1">
        <f>IF('📋 MIỂNG TNC'!A573="","",'📋 MIỂNG TNC'!I573)</f>
        <v>0</v>
      </c>
      <c r="F4597" s="1">
        <f>IF('📋 MIỂNG TNC'!A573="","",'📋 MIỂNG TNC'!J573)</f>
        <v>0</v>
      </c>
      <c r="G4597" s="1">
        <f>IF('📋 MIỂNG TNC'!A573="","",'📋 MIỂNG TNC'!K573)</f>
        <v>0</v>
      </c>
      <c r="H4597" s="1">
        <f>IF('📋 MIỂNG TNC'!A573="","",'📋 MIỂNG TNC'!L573)</f>
        <v>0</v>
      </c>
      <c r="I4597" s="1">
        <f>IF('📋 MIỂNG TNC'!A573="","",'📋 MIỂNG TNC'!M573)</f>
        <v>0</v>
      </c>
      <c r="J4597" s="1" t="str">
        <f>IF('📋 MIỂNG TNC'!A573="","",'📋 MIỂNG TNC'!D573)</f>
        <v>84</v>
      </c>
      <c r="L4597" s="1">
        <f>N(L4596)+IF(AND('🔎 TRA CỨU NHANH'!$C$2&lt;&gt;"",OR(ISNUMBER(SEARCH('🔎 TRA CỨU NHANH'!$C$2,$A4597)),ISNUMBER(SEARCH('🔎 TRA CỨU NHANH'!$C$2,$B4597)))),1,0)</f>
        <v>0</v>
      </c>
      <c r="M4597" s="1" t="str">
        <f t="shared" si="142"/>
        <v/>
      </c>
      <c r="N4597" s="1">
        <f>N(N4596)+IF(AND('💰 BÁO GIÁ'!$C$27&lt;&gt;"",OR(ISNUMBER(SEARCH('💰 BÁO GIÁ'!$C$27,$A4597)),ISNUMBER(SEARCH('💰 BÁO GIÁ'!$C$27,$B4597)))),1,0)</f>
        <v>0</v>
      </c>
      <c r="O4597" s="1" t="str">
        <f t="shared" si="143"/>
        <v/>
      </c>
    </row>
    <row r="4598" customHeight="1" spans="1:15">
      <c r="A4598" s="1" t="str">
        <f>IF('📋 MIỂNG TNC'!A574="","",'📋 MIỂNG TNC'!A574)</f>
        <v>HH080508</v>
      </c>
      <c r="B4598" s="1" t="str">
        <f>IF('📋 MIỂNG TNC'!A574="","",'📋 MIỂNG TNC'!Q574)</f>
        <v>Miểng baze Yan 4D84/ M896A (4TN84/4D88/4TN88) - Cos1 - DAIDO CN (170/80.200)</v>
      </c>
      <c r="C4598" s="1" t="str">
        <f>IF('📋 MIỂNG TNC'!A574="","","Miểng")</f>
        <v>Miểng</v>
      </c>
      <c r="D4598" s="1" t="str">
        <f>IF('📋 MIỂNG TNC'!A574="","",'📋 MIỂNG TNC'!H574)</f>
        <v>Bộ</v>
      </c>
      <c r="E4598" s="1">
        <f>IF('📋 MIỂNG TNC'!A574="","",'📋 MIỂNG TNC'!I574)</f>
        <v>0</v>
      </c>
      <c r="F4598" s="1">
        <f>IF('📋 MIỂNG TNC'!A574="","",'📋 MIỂNG TNC'!J574)</f>
        <v>0</v>
      </c>
      <c r="G4598" s="1">
        <f>IF('📋 MIỂNG TNC'!A574="","",'📋 MIỂNG TNC'!K574)</f>
        <v>0</v>
      </c>
      <c r="H4598" s="1">
        <f>IF('📋 MIỂNG TNC'!A574="","",'📋 MIỂNG TNC'!L574)</f>
        <v>0</v>
      </c>
      <c r="I4598" s="1">
        <f>IF('📋 MIỂNG TNC'!A574="","",'📋 MIỂNG TNC'!M574)</f>
        <v>0</v>
      </c>
      <c r="J4598" s="1" t="str">
        <f>IF('📋 MIỂNG TNC'!A574="","",'📋 MIỂNG TNC'!D574)</f>
        <v>84</v>
      </c>
      <c r="L4598" s="1">
        <f>N(L4597)+IF(AND('🔎 TRA CỨU NHANH'!$C$2&lt;&gt;"",OR(ISNUMBER(SEARCH('🔎 TRA CỨU NHANH'!$C$2,$A4598)),ISNUMBER(SEARCH('🔎 TRA CỨU NHANH'!$C$2,$B4598)))),1,0)</f>
        <v>0</v>
      </c>
      <c r="M4598" s="1" t="str">
        <f t="shared" si="142"/>
        <v/>
      </c>
      <c r="N4598" s="1">
        <f>N(N4597)+IF(AND('💰 BÁO GIÁ'!$C$27&lt;&gt;"",OR(ISNUMBER(SEARCH('💰 BÁO GIÁ'!$C$27,$A4598)),ISNUMBER(SEARCH('💰 BÁO GIÁ'!$C$27,$B4598)))),1,0)</f>
        <v>0</v>
      </c>
      <c r="O4598" s="1" t="str">
        <f t="shared" si="143"/>
        <v/>
      </c>
    </row>
    <row r="4599" customHeight="1" spans="1:15">
      <c r="A4599" s="1" t="str">
        <f>IF('📋 MIỂNG TNC'!A575="","",'📋 MIỂNG TNC'!A575)</f>
        <v>HH083459</v>
      </c>
      <c r="B4599" s="1" t="str">
        <f>IF('📋 MIỂNG TNC'!A575="","",'📋 MIỂNG TNC'!Q575)</f>
        <v>Miểng dên Yan 4D84/ R896A (4TN84/4D88/4TN88) - Cos1 - DAIDO CN (120/30/50)</v>
      </c>
      <c r="C4599" s="1" t="str">
        <f>IF('📋 MIỂNG TNC'!A575="","","Miểng")</f>
        <v>Miểng</v>
      </c>
      <c r="D4599" s="1" t="str">
        <f>IF('📋 MIỂNG TNC'!A575="","",'📋 MIỂNG TNC'!H575)</f>
        <v>Bộ</v>
      </c>
      <c r="E4599" s="1">
        <f>IF('📋 MIỂNG TNC'!A575="","",'📋 MIỂNG TNC'!I575)</f>
        <v>0</v>
      </c>
      <c r="F4599" s="1">
        <f>IF('📋 MIỂNG TNC'!A575="","",'📋 MIỂNG TNC'!J575)</f>
        <v>0</v>
      </c>
      <c r="G4599" s="1">
        <f>IF('📋 MIỂNG TNC'!A575="","",'📋 MIỂNG TNC'!K575)</f>
        <v>0</v>
      </c>
      <c r="H4599" s="1">
        <f>IF('📋 MIỂNG TNC'!A575="","",'📋 MIỂNG TNC'!L575)</f>
        <v>0</v>
      </c>
      <c r="I4599" s="1">
        <f>IF('📋 MIỂNG TNC'!A575="","",'📋 MIỂNG TNC'!M575)</f>
        <v>0</v>
      </c>
      <c r="J4599" s="1" t="str">
        <f>IF('📋 MIỂNG TNC'!A575="","",'📋 MIỂNG TNC'!D575)</f>
        <v>84</v>
      </c>
      <c r="L4599" s="1">
        <f>N(L4598)+IF(AND('🔎 TRA CỨU NHANH'!$C$2&lt;&gt;"",OR(ISNUMBER(SEARCH('🔎 TRA CỨU NHANH'!$C$2,$A4599)),ISNUMBER(SEARCH('🔎 TRA CỨU NHANH'!$C$2,$B4599)))),1,0)</f>
        <v>0</v>
      </c>
      <c r="M4599" s="1" t="str">
        <f t="shared" si="142"/>
        <v/>
      </c>
      <c r="N4599" s="1">
        <f>N(N4598)+IF(AND('💰 BÁO GIÁ'!$C$27&lt;&gt;"",OR(ISNUMBER(SEARCH('💰 BÁO GIÁ'!$C$27,$A4599)),ISNUMBER(SEARCH('💰 BÁO GIÁ'!$C$27,$B4599)))),1,0)</f>
        <v>0</v>
      </c>
      <c r="O4599" s="1" t="str">
        <f t="shared" si="143"/>
        <v/>
      </c>
    </row>
    <row r="4600" customHeight="1" spans="1:15">
      <c r="A4600" s="1" t="str">
        <f>IF('📋 MIỂNG TNC'!A576="","",'📋 MIỂNG TNC'!A576)</f>
        <v>HH075861</v>
      </c>
      <c r="B4600" s="1" t="str">
        <f>IF('📋 MIỂNG TNC'!A576="","",'📋 MIỂNG TNC'!Q576)</f>
        <v>Miểng dên 3D84 (R415A) cos2 - TAIHO</v>
      </c>
      <c r="C4600" s="1" t="str">
        <f>IF('📋 MIỂNG TNC'!A576="","","Miểng")</f>
        <v>Miểng</v>
      </c>
      <c r="D4600" s="1" t="str">
        <f>IF('📋 MIỂNG TNC'!A576="","",'📋 MIỂNG TNC'!H576)</f>
        <v>Bộ</v>
      </c>
      <c r="E4600" s="1">
        <f>IF('📋 MIỂNG TNC'!A576="","",'📋 MIỂNG TNC'!I576)</f>
        <v>0</v>
      </c>
      <c r="F4600" s="1">
        <f>IF('📋 MIỂNG TNC'!A576="","",'📋 MIỂNG TNC'!J576)</f>
        <v>0</v>
      </c>
      <c r="G4600" s="1">
        <f>IF('📋 MIỂNG TNC'!A576="","",'📋 MIỂNG TNC'!K576)</f>
        <v>0</v>
      </c>
      <c r="H4600" s="1">
        <f>IF('📋 MIỂNG TNC'!A576="","",'📋 MIỂNG TNC'!L576)</f>
        <v>0</v>
      </c>
      <c r="I4600" s="1">
        <f>IF('📋 MIỂNG TNC'!A576="","",'📋 MIỂNG TNC'!M576)</f>
        <v>0</v>
      </c>
      <c r="J4600" s="1" t="str">
        <f>IF('📋 MIỂNG TNC'!A576="","",'📋 MIỂNG TNC'!D576)</f>
        <v>84</v>
      </c>
      <c r="L4600" s="1">
        <f>N(L4599)+IF(AND('🔎 TRA CỨU NHANH'!$C$2&lt;&gt;"",OR(ISNUMBER(SEARCH('🔎 TRA CỨU NHANH'!$C$2,$A4600)),ISNUMBER(SEARCH('🔎 TRA CỨU NHANH'!$C$2,$B4600)))),1,0)</f>
        <v>0</v>
      </c>
      <c r="M4600" s="1" t="str">
        <f t="shared" si="142"/>
        <v/>
      </c>
      <c r="N4600" s="1">
        <f>N(N4599)+IF(AND('💰 BÁO GIÁ'!$C$27&lt;&gt;"",OR(ISNUMBER(SEARCH('💰 BÁO GIÁ'!$C$27,$A4600)),ISNUMBER(SEARCH('💰 BÁO GIÁ'!$C$27,$B4600)))),1,0)</f>
        <v>0</v>
      </c>
      <c r="O4600" s="1" t="str">
        <f t="shared" si="143"/>
        <v/>
      </c>
    </row>
    <row r="4601" customHeight="1" spans="1:15">
      <c r="A4601" s="1" t="str">
        <f>IF('📋 MIỂNG TNC'!A577="","",'📋 MIỂNG TNC'!A577)</f>
        <v>HH071021</v>
      </c>
      <c r="B4601" s="1" t="str">
        <f>IF('📋 MIỂNG TNC'!A577="","",'📋 MIỂNG TNC'!Q577)</f>
        <v>Bạc miểng 3TN84/3D84 Cos2</v>
      </c>
      <c r="C4601" s="1" t="str">
        <f>IF('📋 MIỂNG TNC'!A577="","","Miểng")</f>
        <v>Miểng</v>
      </c>
      <c r="D4601" s="1" t="str">
        <f>IF('📋 MIỂNG TNC'!A577="","",'📋 MIỂNG TNC'!H577)</f>
        <v>Bộ</v>
      </c>
      <c r="E4601" s="1">
        <f>IF('📋 MIỂNG TNC'!A577="","",'📋 MIỂNG TNC'!I577)</f>
        <v>0</v>
      </c>
      <c r="F4601" s="1">
        <f>IF('📋 MIỂNG TNC'!A577="","",'📋 MIỂNG TNC'!J577)</f>
        <v>0</v>
      </c>
      <c r="G4601" s="1">
        <f>IF('📋 MIỂNG TNC'!A577="","",'📋 MIỂNG TNC'!K577)</f>
        <v>0</v>
      </c>
      <c r="H4601" s="1">
        <f>IF('📋 MIỂNG TNC'!A577="","",'📋 MIỂNG TNC'!L577)</f>
        <v>0</v>
      </c>
      <c r="I4601" s="1">
        <f>IF('📋 MIỂNG TNC'!A577="","",'📋 MIỂNG TNC'!M577)</f>
        <v>0</v>
      </c>
      <c r="J4601" s="1" t="str">
        <f>IF('📋 MIỂNG TNC'!A577="","",'📋 MIỂNG TNC'!D577)</f>
        <v>84</v>
      </c>
      <c r="L4601" s="1">
        <f>N(L4600)+IF(AND('🔎 TRA CỨU NHANH'!$C$2&lt;&gt;"",OR(ISNUMBER(SEARCH('🔎 TRA CỨU NHANH'!$C$2,$A4601)),ISNUMBER(SEARCH('🔎 TRA CỨU NHANH'!$C$2,$B4601)))),1,0)</f>
        <v>0</v>
      </c>
      <c r="M4601" s="1" t="str">
        <f t="shared" si="142"/>
        <v/>
      </c>
      <c r="N4601" s="1">
        <f>N(N4600)+IF(AND('💰 BÁO GIÁ'!$C$27&lt;&gt;"",OR(ISNUMBER(SEARCH('💰 BÁO GIÁ'!$C$27,$A4601)),ISNUMBER(SEARCH('💰 BÁO GIÁ'!$C$27,$B4601)))),1,0)</f>
        <v>0</v>
      </c>
      <c r="O4601" s="1" t="str">
        <f t="shared" si="143"/>
        <v/>
      </c>
    </row>
    <row r="4602" customHeight="1" spans="1:15">
      <c r="A4602" s="1" t="str">
        <f>IF('📋 MIỂNG TNC'!A578="","",'📋 MIỂNG TNC'!A578)</f>
        <v>HH078375</v>
      </c>
      <c r="B4602" s="1" t="str">
        <f>IF('📋 MIỂNG TNC'!A578="","",'📋 MIỂNG TNC'!Q578)</f>
        <v>Miểng baze 4D84/4TN84/4D88/4TN88 Cos2 - CS IVECO</v>
      </c>
      <c r="C4602" s="1" t="str">
        <f>IF('📋 MIỂNG TNC'!A578="","","Miểng")</f>
        <v>Miểng</v>
      </c>
      <c r="D4602" s="1" t="str">
        <f>IF('📋 MIỂNG TNC'!A578="","",'📋 MIỂNG TNC'!H578)</f>
        <v>Bộ</v>
      </c>
      <c r="E4602" s="1">
        <f>IF('📋 MIỂNG TNC'!A578="","",'📋 MIỂNG TNC'!I578)</f>
        <v>0</v>
      </c>
      <c r="F4602" s="1">
        <f>IF('📋 MIỂNG TNC'!A578="","",'📋 MIỂNG TNC'!J578)</f>
        <v>0</v>
      </c>
      <c r="G4602" s="1">
        <f>IF('📋 MIỂNG TNC'!A578="","",'📋 MIỂNG TNC'!K578)</f>
        <v>0</v>
      </c>
      <c r="H4602" s="1">
        <f>IF('📋 MIỂNG TNC'!A578="","",'📋 MIỂNG TNC'!L578)</f>
        <v>0</v>
      </c>
      <c r="I4602" s="1">
        <f>IF('📋 MIỂNG TNC'!A578="","",'📋 MIỂNG TNC'!M578)</f>
        <v>0</v>
      </c>
      <c r="J4602" s="1" t="str">
        <f>IF('📋 MIỂNG TNC'!A578="","",'📋 MIỂNG TNC'!D578)</f>
        <v>84</v>
      </c>
      <c r="L4602" s="1">
        <f>N(L4601)+IF(AND('🔎 TRA CỨU NHANH'!$C$2&lt;&gt;"",OR(ISNUMBER(SEARCH('🔎 TRA CỨU NHANH'!$C$2,$A4602)),ISNUMBER(SEARCH('🔎 TRA CỨU NHANH'!$C$2,$B4602)))),1,0)</f>
        <v>0</v>
      </c>
      <c r="M4602" s="1" t="str">
        <f t="shared" si="142"/>
        <v/>
      </c>
      <c r="N4602" s="1">
        <f>N(N4601)+IF(AND('💰 BÁO GIÁ'!$C$27&lt;&gt;"",OR(ISNUMBER(SEARCH('💰 BÁO GIÁ'!$C$27,$A4602)),ISNUMBER(SEARCH('💰 BÁO GIÁ'!$C$27,$B4602)))),1,0)</f>
        <v>0</v>
      </c>
      <c r="O4602" s="1" t="str">
        <f t="shared" si="143"/>
        <v/>
      </c>
    </row>
    <row r="4603" customHeight="1" spans="1:15">
      <c r="A4603" s="1" t="str">
        <f>IF('📋 MIỂNG TNC'!A579="","",'📋 MIỂNG TNC'!A579)</f>
        <v>HH071786</v>
      </c>
      <c r="B4603" s="1" t="str">
        <f>IF('📋 MIỂNG TNC'!A579="","",'📋 MIỂNG TNC'!Q579)</f>
        <v>Bạc miểng 4D84/4TN84/4TN88 (M416A + R416A) Cos2 - TAIHO</v>
      </c>
      <c r="C4603" s="1" t="str">
        <f>IF('📋 MIỂNG TNC'!A579="","","Miểng")</f>
        <v>Miểng</v>
      </c>
      <c r="D4603" s="1" t="str">
        <f>IF('📋 MIỂNG TNC'!A579="","",'📋 MIỂNG TNC'!H579)</f>
        <v>Bộ</v>
      </c>
      <c r="E4603" s="1">
        <f>IF('📋 MIỂNG TNC'!A579="","",'📋 MIỂNG TNC'!I579)</f>
        <v>0</v>
      </c>
      <c r="F4603" s="1">
        <f>IF('📋 MIỂNG TNC'!A579="","",'📋 MIỂNG TNC'!J579)</f>
        <v>0</v>
      </c>
      <c r="G4603" s="1">
        <f>IF('📋 MIỂNG TNC'!A579="","",'📋 MIỂNG TNC'!K579)</f>
        <v>0</v>
      </c>
      <c r="H4603" s="1">
        <f>IF('📋 MIỂNG TNC'!A579="","",'📋 MIỂNG TNC'!L579)</f>
        <v>0</v>
      </c>
      <c r="I4603" s="1">
        <f>IF('📋 MIỂNG TNC'!A579="","",'📋 MIỂNG TNC'!M579)</f>
        <v>0</v>
      </c>
      <c r="J4603" s="1" t="str">
        <f>IF('📋 MIỂNG TNC'!A579="","",'📋 MIỂNG TNC'!D579)</f>
        <v>84</v>
      </c>
      <c r="L4603" s="1">
        <f>N(L4602)+IF(AND('🔎 TRA CỨU NHANH'!$C$2&lt;&gt;"",OR(ISNUMBER(SEARCH('🔎 TRA CỨU NHANH'!$C$2,$A4603)),ISNUMBER(SEARCH('🔎 TRA CỨU NHANH'!$C$2,$B4603)))),1,0)</f>
        <v>0</v>
      </c>
      <c r="M4603" s="1" t="str">
        <f t="shared" si="142"/>
        <v/>
      </c>
      <c r="N4603" s="1">
        <f>N(N4602)+IF(AND('💰 BÁO GIÁ'!$C$27&lt;&gt;"",OR(ISNUMBER(SEARCH('💰 BÁO GIÁ'!$C$27,$A4603)),ISNUMBER(SEARCH('💰 BÁO GIÁ'!$C$27,$B4603)))),1,0)</f>
        <v>0</v>
      </c>
      <c r="O4603" s="1" t="str">
        <f t="shared" si="143"/>
        <v/>
      </c>
    </row>
    <row r="4604" customHeight="1" spans="1:15">
      <c r="A4604" s="1" t="str">
        <f>IF('📋 MIỂNG TNC'!A580="","",'📋 MIỂNG TNC'!A580)</f>
        <v>HH073501</v>
      </c>
      <c r="B4604" s="1" t="str">
        <f>IF('📋 MIỂNG TNC'!A580="","",'📋 MIỂNG TNC'!Q580)</f>
        <v>Miểng dên Yan 4D84/ R896A (4TN84/4D88/4TN88) - Cos2 - DAIDO CN (120/30/50)</v>
      </c>
      <c r="C4604" s="1" t="str">
        <f>IF('📋 MIỂNG TNC'!A580="","","Miểng")</f>
        <v>Miểng</v>
      </c>
      <c r="D4604" s="1" t="str">
        <f>IF('📋 MIỂNG TNC'!A580="","",'📋 MIỂNG TNC'!H580)</f>
        <v>Bộ</v>
      </c>
      <c r="E4604" s="1">
        <f>IF('📋 MIỂNG TNC'!A580="","",'📋 MIỂNG TNC'!I580)</f>
        <v>0</v>
      </c>
      <c r="F4604" s="1">
        <f>IF('📋 MIỂNG TNC'!A580="","",'📋 MIỂNG TNC'!J580)</f>
        <v>0</v>
      </c>
      <c r="G4604" s="1">
        <f>IF('📋 MIỂNG TNC'!A580="","",'📋 MIỂNG TNC'!K580)</f>
        <v>0</v>
      </c>
      <c r="H4604" s="1">
        <f>IF('📋 MIỂNG TNC'!A580="","",'📋 MIỂNG TNC'!L580)</f>
        <v>0</v>
      </c>
      <c r="I4604" s="1">
        <f>IF('📋 MIỂNG TNC'!A580="","",'📋 MIỂNG TNC'!M580)</f>
        <v>0</v>
      </c>
      <c r="J4604" s="1" t="str">
        <f>IF('📋 MIỂNG TNC'!A580="","",'📋 MIỂNG TNC'!D580)</f>
        <v>84</v>
      </c>
      <c r="L4604" s="1">
        <f>N(L4603)+IF(AND('🔎 TRA CỨU NHANH'!$C$2&lt;&gt;"",OR(ISNUMBER(SEARCH('🔎 TRA CỨU NHANH'!$C$2,$A4604)),ISNUMBER(SEARCH('🔎 TRA CỨU NHANH'!$C$2,$B4604)))),1,0)</f>
        <v>0</v>
      </c>
      <c r="M4604" s="1" t="str">
        <f t="shared" si="142"/>
        <v/>
      </c>
      <c r="N4604" s="1">
        <f>N(N4603)+IF(AND('💰 BÁO GIÁ'!$C$27&lt;&gt;"",OR(ISNUMBER(SEARCH('💰 BÁO GIÁ'!$C$27,$A4604)),ISNUMBER(SEARCH('💰 BÁO GIÁ'!$C$27,$B4604)))),1,0)</f>
        <v>0</v>
      </c>
      <c r="O4604" s="1" t="str">
        <f t="shared" si="143"/>
        <v/>
      </c>
    </row>
    <row r="4605" customHeight="1" spans="1:15">
      <c r="A4605" s="1" t="str">
        <f>IF('📋 MIỂNG TNC'!A581="","",'📋 MIỂNG TNC'!A581)</f>
        <v>HH071496</v>
      </c>
      <c r="B4605" s="1" t="str">
        <f>IF('📋 MIỂNG TNC'!A581="","",'📋 MIỂNG TNC'!Q581)</f>
        <v>Miểng dên 4D84 - cos3 - LLE</v>
      </c>
      <c r="C4605" s="1" t="str">
        <f>IF('📋 MIỂNG TNC'!A581="","","Miểng")</f>
        <v>Miểng</v>
      </c>
      <c r="D4605" s="1" t="str">
        <f>IF('📋 MIỂNG TNC'!A581="","",'📋 MIỂNG TNC'!H581)</f>
        <v>Bộ</v>
      </c>
      <c r="E4605" s="1">
        <f>IF('📋 MIỂNG TNC'!A581="","",'📋 MIỂNG TNC'!I581)</f>
        <v>0</v>
      </c>
      <c r="F4605" s="1">
        <f>IF('📋 MIỂNG TNC'!A581="","",'📋 MIỂNG TNC'!J581)</f>
        <v>0</v>
      </c>
      <c r="G4605" s="1">
        <f>IF('📋 MIỂNG TNC'!A581="","",'📋 MIỂNG TNC'!K581)</f>
        <v>0</v>
      </c>
      <c r="H4605" s="1">
        <f>IF('📋 MIỂNG TNC'!A581="","",'📋 MIỂNG TNC'!L581)</f>
        <v>0</v>
      </c>
      <c r="I4605" s="1">
        <f>IF('📋 MIỂNG TNC'!A581="","",'📋 MIỂNG TNC'!M581)</f>
        <v>0</v>
      </c>
      <c r="J4605" s="1" t="str">
        <f>IF('📋 MIỂNG TNC'!A581="","",'📋 MIỂNG TNC'!D581)</f>
        <v>84</v>
      </c>
      <c r="L4605" s="1">
        <f>N(L4604)+IF(AND('🔎 TRA CỨU NHANH'!$C$2&lt;&gt;"",OR(ISNUMBER(SEARCH('🔎 TRA CỨU NHANH'!$C$2,$A4605)),ISNUMBER(SEARCH('🔎 TRA CỨU NHANH'!$C$2,$B4605)))),1,0)</f>
        <v>0</v>
      </c>
      <c r="M4605" s="1" t="str">
        <f t="shared" si="142"/>
        <v/>
      </c>
      <c r="N4605" s="1">
        <f>N(N4604)+IF(AND('💰 BÁO GIÁ'!$C$27&lt;&gt;"",OR(ISNUMBER(SEARCH('💰 BÁO GIÁ'!$C$27,$A4605)),ISNUMBER(SEARCH('💰 BÁO GIÁ'!$C$27,$B4605)))),1,0)</f>
        <v>0</v>
      </c>
      <c r="O4605" s="1" t="str">
        <f t="shared" si="143"/>
        <v/>
      </c>
    </row>
    <row r="4606" customHeight="1" spans="1:15">
      <c r="A4606" s="1" t="str">
        <f>IF('📋 MIỂNG TNC'!A582="","",'📋 MIỂNG TNC'!A582)</f>
        <v>HH074636</v>
      </c>
      <c r="B4606" s="1" t="str">
        <f>IF('📋 MIỂNG TNC'!A582="","",'📋 MIỂNG TNC'!Q582)</f>
        <v>Bạc miểng 3TN84/3D84 Cos4- Taiho</v>
      </c>
      <c r="C4606" s="1" t="str">
        <f>IF('📋 MIỂNG TNC'!A582="","","Miểng")</f>
        <v>Miểng</v>
      </c>
      <c r="D4606" s="1" t="str">
        <f>IF('📋 MIỂNG TNC'!A582="","",'📋 MIỂNG TNC'!H582)</f>
        <v>Bộ</v>
      </c>
      <c r="E4606" s="1">
        <f>IF('📋 MIỂNG TNC'!A582="","",'📋 MIỂNG TNC'!I582)</f>
        <v>0</v>
      </c>
      <c r="F4606" s="1">
        <f>IF('📋 MIỂNG TNC'!A582="","",'📋 MIỂNG TNC'!J582)</f>
        <v>0</v>
      </c>
      <c r="G4606" s="1">
        <f>IF('📋 MIỂNG TNC'!A582="","",'📋 MIỂNG TNC'!K582)</f>
        <v>0</v>
      </c>
      <c r="H4606" s="1">
        <f>IF('📋 MIỂNG TNC'!A582="","",'📋 MIỂNG TNC'!L582)</f>
        <v>0</v>
      </c>
      <c r="I4606" s="1">
        <f>IF('📋 MIỂNG TNC'!A582="","",'📋 MIỂNG TNC'!M582)</f>
        <v>0</v>
      </c>
      <c r="J4606" s="1" t="str">
        <f>IF('📋 MIỂNG TNC'!A582="","",'📋 MIỂNG TNC'!D582)</f>
        <v>84</v>
      </c>
      <c r="L4606" s="1">
        <f>N(L4605)+IF(AND('🔎 TRA CỨU NHANH'!$C$2&lt;&gt;"",OR(ISNUMBER(SEARCH('🔎 TRA CỨU NHANH'!$C$2,$A4606)),ISNUMBER(SEARCH('🔎 TRA CỨU NHANH'!$C$2,$B4606)))),1,0)</f>
        <v>0</v>
      </c>
      <c r="M4606" s="1" t="str">
        <f t="shared" si="142"/>
        <v/>
      </c>
      <c r="N4606" s="1">
        <f>N(N4605)+IF(AND('💰 BÁO GIÁ'!$C$27&lt;&gt;"",OR(ISNUMBER(SEARCH('💰 BÁO GIÁ'!$C$27,$A4606)),ISNUMBER(SEARCH('💰 BÁO GIÁ'!$C$27,$B4606)))),1,0)</f>
        <v>0</v>
      </c>
      <c r="O4606" s="1" t="str">
        <f t="shared" si="143"/>
        <v/>
      </c>
    </row>
    <row r="4607" customHeight="1" spans="1:15">
      <c r="A4607" s="1" t="str">
        <f>IF('📋 MIỂNG TNC'!A583="","",'📋 MIỂNG TNC'!A583)</f>
        <v>HH073189</v>
      </c>
      <c r="B4607" s="1" t="str">
        <f>IF('📋 MIỂNG TNC'!A583="","",'📋 MIỂNG TNC'!Q583)</f>
        <v>Bạc miểng 4TNE84/ 4TNE86/ 4TNE88/Cos0 - LLE</v>
      </c>
      <c r="C4607" s="1" t="str">
        <f>IF('📋 MIỂNG TNC'!A583="","","Miểng")</f>
        <v>Miểng</v>
      </c>
      <c r="D4607" s="1" t="str">
        <f>IF('📋 MIỂNG TNC'!A583="","",'📋 MIỂNG TNC'!H583)</f>
        <v>Bộ</v>
      </c>
      <c r="E4607" s="1">
        <f>IF('📋 MIỂNG TNC'!A583="","",'📋 MIỂNG TNC'!I583)</f>
        <v>0</v>
      </c>
      <c r="F4607" s="1">
        <f>IF('📋 MIỂNG TNC'!A583="","",'📋 MIỂNG TNC'!J583)</f>
        <v>0</v>
      </c>
      <c r="G4607" s="1">
        <f>IF('📋 MIỂNG TNC'!A583="","",'📋 MIỂNG TNC'!K583)</f>
        <v>0</v>
      </c>
      <c r="H4607" s="1">
        <f>IF('📋 MIỂNG TNC'!A583="","",'📋 MIỂNG TNC'!L583)</f>
        <v>0</v>
      </c>
      <c r="I4607" s="1">
        <f>IF('📋 MIỂNG TNC'!A583="","",'📋 MIỂNG TNC'!M583)</f>
        <v>0</v>
      </c>
      <c r="J4607" s="1" t="str">
        <f>IF('📋 MIỂNG TNC'!A583="","",'📋 MIỂNG TNC'!D583)</f>
        <v>86</v>
      </c>
      <c r="L4607" s="1">
        <f>N(L4606)+IF(AND('🔎 TRA CỨU NHANH'!$C$2&lt;&gt;"",OR(ISNUMBER(SEARCH('🔎 TRA CỨU NHANH'!$C$2,$A4607)),ISNUMBER(SEARCH('🔎 TRA CỨU NHANH'!$C$2,$B4607)))),1,0)</f>
        <v>0</v>
      </c>
      <c r="M4607" s="1" t="str">
        <f t="shared" si="142"/>
        <v/>
      </c>
      <c r="N4607" s="1">
        <f>N(N4606)+IF(AND('💰 BÁO GIÁ'!$C$27&lt;&gt;"",OR(ISNUMBER(SEARCH('💰 BÁO GIÁ'!$C$27,$A4607)),ISNUMBER(SEARCH('💰 BÁO GIÁ'!$C$27,$B4607)))),1,0)</f>
        <v>0</v>
      </c>
      <c r="O4607" s="1" t="str">
        <f t="shared" si="143"/>
        <v/>
      </c>
    </row>
    <row r="4608" customHeight="1" spans="1:15">
      <c r="A4608" s="1" t="str">
        <f>IF('📋 MIỂNG TNC'!A584="","",'📋 MIỂNG TNC'!A584)</f>
        <v>HH083850</v>
      </c>
      <c r="B4608" s="1" t="str">
        <f>IF('📋 MIỂNG TNC'!A584="","",'📋 MIỂNG TNC'!Q584)</f>
        <v>Miểng baze Yan 4TNE88/ M-4TNE88A, 4D84/4D88/4TNE84 STD Cos0 - TDC</v>
      </c>
      <c r="C4608" s="1" t="str">
        <f>IF('📋 MIỂNG TNC'!A584="","","Miểng")</f>
        <v>Miểng</v>
      </c>
      <c r="D4608" s="1" t="str">
        <f>IF('📋 MIỂNG TNC'!A584="","",'📋 MIỂNG TNC'!H584)</f>
        <v>Bộ</v>
      </c>
      <c r="E4608" s="1">
        <f>IF('📋 MIỂNG TNC'!A584="","",'📋 MIỂNG TNC'!I584)</f>
        <v>0</v>
      </c>
      <c r="F4608" s="1">
        <f>IF('📋 MIỂNG TNC'!A584="","",'📋 MIỂNG TNC'!J584)</f>
        <v>0</v>
      </c>
      <c r="G4608" s="1">
        <f>IF('📋 MIỂNG TNC'!A584="","",'📋 MIỂNG TNC'!K584)</f>
        <v>0</v>
      </c>
      <c r="H4608" s="1">
        <f>IF('📋 MIỂNG TNC'!A584="","",'📋 MIỂNG TNC'!L584)</f>
        <v>0</v>
      </c>
      <c r="I4608" s="1">
        <f>IF('📋 MIỂNG TNC'!A584="","",'📋 MIỂNG TNC'!M584)</f>
        <v>0</v>
      </c>
      <c r="J4608" s="1" t="str">
        <f>IF('📋 MIỂNG TNC'!A584="","",'📋 MIỂNG TNC'!D584)</f>
        <v>88</v>
      </c>
      <c r="L4608" s="1">
        <f>N(L4607)+IF(AND('🔎 TRA CỨU NHANH'!$C$2&lt;&gt;"",OR(ISNUMBER(SEARCH('🔎 TRA CỨU NHANH'!$C$2,$A4608)),ISNUMBER(SEARCH('🔎 TRA CỨU NHANH'!$C$2,$B4608)))),1,0)</f>
        <v>0</v>
      </c>
      <c r="M4608" s="1" t="str">
        <f t="shared" si="142"/>
        <v/>
      </c>
      <c r="N4608" s="1">
        <f>N(N4607)+IF(AND('💰 BÁO GIÁ'!$C$27&lt;&gt;"",OR(ISNUMBER(SEARCH('💰 BÁO GIÁ'!$C$27,$A4608)),ISNUMBER(SEARCH('💰 BÁO GIÁ'!$C$27,$B4608)))),1,0)</f>
        <v>0</v>
      </c>
      <c r="O4608" s="1" t="str">
        <f t="shared" si="143"/>
        <v/>
      </c>
    </row>
    <row r="4609" customHeight="1" spans="1:15">
      <c r="A4609" s="1" t="str">
        <f>IF('📋 MIỂNG TNC'!A585="","",'📋 MIỂNG TNC'!A585)</f>
        <v>HH080510</v>
      </c>
      <c r="B4609" s="1" t="str">
        <f>IF('📋 MIỂNG TNC'!A585="","",'📋 MIỂNG TNC'!Q585)</f>
        <v>Miểng dên Yan 4TNE88/R-4TNE88A, 4D88/4D84/4TNE84/4TNV84-STD Cos0 - TDC</v>
      </c>
      <c r="C4609" s="1" t="str">
        <f>IF('📋 MIỂNG TNC'!A585="","","Miểng")</f>
        <v>Miểng</v>
      </c>
      <c r="D4609" s="1" t="str">
        <f>IF('📋 MIỂNG TNC'!A585="","",'📋 MIỂNG TNC'!H585)</f>
        <v>Bộ</v>
      </c>
      <c r="E4609" s="1">
        <f>IF('📋 MIỂNG TNC'!A585="","",'📋 MIỂNG TNC'!I585)</f>
        <v>0</v>
      </c>
      <c r="F4609" s="1">
        <f>IF('📋 MIỂNG TNC'!A585="","",'📋 MIỂNG TNC'!J585)</f>
        <v>0</v>
      </c>
      <c r="G4609" s="1">
        <f>IF('📋 MIỂNG TNC'!A585="","",'📋 MIỂNG TNC'!K585)</f>
        <v>0</v>
      </c>
      <c r="H4609" s="1">
        <f>IF('📋 MIỂNG TNC'!A585="","",'📋 MIỂNG TNC'!L585)</f>
        <v>0</v>
      </c>
      <c r="I4609" s="1">
        <f>IF('📋 MIỂNG TNC'!A585="","",'📋 MIỂNG TNC'!M585)</f>
        <v>0</v>
      </c>
      <c r="J4609" s="1" t="str">
        <f>IF('📋 MIỂNG TNC'!A585="","",'📋 MIỂNG TNC'!D585)</f>
        <v>88</v>
      </c>
      <c r="L4609" s="1">
        <f>N(L4608)+IF(AND('🔎 TRA CỨU NHANH'!$C$2&lt;&gt;"",OR(ISNUMBER(SEARCH('🔎 TRA CỨU NHANH'!$C$2,$A4609)),ISNUMBER(SEARCH('🔎 TRA CỨU NHANH'!$C$2,$B4609)))),1,0)</f>
        <v>0</v>
      </c>
      <c r="M4609" s="1" t="str">
        <f t="shared" si="142"/>
        <v/>
      </c>
      <c r="N4609" s="1">
        <f>N(N4608)+IF(AND('💰 BÁO GIÁ'!$C$27&lt;&gt;"",OR(ISNUMBER(SEARCH('💰 BÁO GIÁ'!$C$27,$A4609)),ISNUMBER(SEARCH('💰 BÁO GIÁ'!$C$27,$B4609)))),1,0)</f>
        <v>0</v>
      </c>
      <c r="O4609" s="1" t="str">
        <f t="shared" si="143"/>
        <v/>
      </c>
    </row>
    <row r="4610" customHeight="1" spans="1:15">
      <c r="A4610" s="1" t="str">
        <f>IF('📋 MIỂNG TNC'!A586="","",'📋 MIỂNG TNC'!A586)</f>
        <v>HH077267</v>
      </c>
      <c r="B4610" s="1" t="str">
        <f>IF('📋 MIỂNG TNC'!A586="","",'📋 MIỂNG TNC'!Q586)</f>
        <v>Miểng baze 3TNE84/ 3TNE88/ 4TNE84/ 4TNE88 Cos1</v>
      </c>
      <c r="C4610" s="1" t="str">
        <f>IF('📋 MIỂNG TNC'!A586="","","Miểng")</f>
        <v>Miểng</v>
      </c>
      <c r="D4610" s="1" t="str">
        <f>IF('📋 MIỂNG TNC'!A586="","",'📋 MIỂNG TNC'!H586)</f>
        <v>Cặp</v>
      </c>
      <c r="E4610" s="1">
        <f>IF('📋 MIỂNG TNC'!A586="","",'📋 MIỂNG TNC'!I586)</f>
        <v>0</v>
      </c>
      <c r="F4610" s="1">
        <f>IF('📋 MIỂNG TNC'!A586="","",'📋 MIỂNG TNC'!J586)</f>
        <v>0</v>
      </c>
      <c r="G4610" s="1">
        <f>IF('📋 MIỂNG TNC'!A586="","",'📋 MIỂNG TNC'!K586)</f>
        <v>0</v>
      </c>
      <c r="H4610" s="1">
        <f>IF('📋 MIỂNG TNC'!A586="","",'📋 MIỂNG TNC'!L586)</f>
        <v>0</v>
      </c>
      <c r="I4610" s="1">
        <f>IF('📋 MIỂNG TNC'!A586="","",'📋 MIỂNG TNC'!M586)</f>
        <v>0</v>
      </c>
      <c r="J4610" s="1" t="str">
        <f>IF('📋 MIỂNG TNC'!A586="","",'📋 MIỂNG TNC'!D586)</f>
        <v>88</v>
      </c>
      <c r="L4610" s="1">
        <f>N(L4609)+IF(AND('🔎 TRA CỨU NHANH'!$C$2&lt;&gt;"",OR(ISNUMBER(SEARCH('🔎 TRA CỨU NHANH'!$C$2,$A4610)),ISNUMBER(SEARCH('🔎 TRA CỨU NHANH'!$C$2,$B4610)))),1,0)</f>
        <v>0</v>
      </c>
      <c r="M4610" s="1" t="str">
        <f t="shared" ref="M4610:M4673" si="144">IF(L4610&gt;N(L4609),L4610,"")</f>
        <v/>
      </c>
      <c r="N4610" s="1">
        <f>N(N4609)+IF(AND('💰 BÁO GIÁ'!$C$27&lt;&gt;"",OR(ISNUMBER(SEARCH('💰 BÁO GIÁ'!$C$27,$A4610)),ISNUMBER(SEARCH('💰 BÁO GIÁ'!$C$27,$B4610)))),1,0)</f>
        <v>0</v>
      </c>
      <c r="O4610" s="1" t="str">
        <f t="shared" ref="O4610:O4673" si="145">IF(N4610&gt;N(N4609),N4610,"")</f>
        <v/>
      </c>
    </row>
    <row r="4611" customHeight="1" spans="1:15">
      <c r="A4611" s="1" t="str">
        <f>IF('📋 MIỂNG TNC'!A587="","",'📋 MIỂNG TNC'!A587)</f>
        <v>HH077266</v>
      </c>
      <c r="B4611" s="1" t="str">
        <f>IF('📋 MIỂNG TNC'!A587="","",'📋 MIỂNG TNC'!Q587)</f>
        <v>Miểng dên 3TNE84/ 3TNE88/ 4TNE84/ 4TNE88 Cos1</v>
      </c>
      <c r="C4611" s="1" t="str">
        <f>IF('📋 MIỂNG TNC'!A587="","","Miểng")</f>
        <v>Miểng</v>
      </c>
      <c r="D4611" s="1" t="str">
        <f>IF('📋 MIỂNG TNC'!A587="","",'📋 MIỂNG TNC'!H587)</f>
        <v>Cặp</v>
      </c>
      <c r="E4611" s="1">
        <f>IF('📋 MIỂNG TNC'!A587="","",'📋 MIỂNG TNC'!I587)</f>
        <v>0</v>
      </c>
      <c r="F4611" s="1">
        <f>IF('📋 MIỂNG TNC'!A587="","",'📋 MIỂNG TNC'!J587)</f>
        <v>0</v>
      </c>
      <c r="G4611" s="1">
        <f>IF('📋 MIỂNG TNC'!A587="","",'📋 MIỂNG TNC'!K587)</f>
        <v>0</v>
      </c>
      <c r="H4611" s="1">
        <f>IF('📋 MIỂNG TNC'!A587="","",'📋 MIỂNG TNC'!L587)</f>
        <v>0</v>
      </c>
      <c r="I4611" s="1">
        <f>IF('📋 MIỂNG TNC'!A587="","",'📋 MIỂNG TNC'!M587)</f>
        <v>0</v>
      </c>
      <c r="J4611" s="1" t="str">
        <f>IF('📋 MIỂNG TNC'!A587="","",'📋 MIỂNG TNC'!D587)</f>
        <v>88</v>
      </c>
      <c r="L4611" s="1">
        <f>N(L4610)+IF(AND('🔎 TRA CỨU NHANH'!$C$2&lt;&gt;"",OR(ISNUMBER(SEARCH('🔎 TRA CỨU NHANH'!$C$2,$A4611)),ISNUMBER(SEARCH('🔎 TRA CỨU NHANH'!$C$2,$B4611)))),1,0)</f>
        <v>0</v>
      </c>
      <c r="M4611" s="1" t="str">
        <f t="shared" si="144"/>
        <v/>
      </c>
      <c r="N4611" s="1">
        <f>N(N4610)+IF(AND('💰 BÁO GIÁ'!$C$27&lt;&gt;"",OR(ISNUMBER(SEARCH('💰 BÁO GIÁ'!$C$27,$A4611)),ISNUMBER(SEARCH('💰 BÁO GIÁ'!$C$27,$B4611)))),1,0)</f>
        <v>0</v>
      </c>
      <c r="O4611" s="1" t="str">
        <f t="shared" si="145"/>
        <v/>
      </c>
    </row>
    <row r="4612" customHeight="1" spans="1:15">
      <c r="A4612" s="1" t="str">
        <f>IF('📋 MIỂNG TNC'!A588="","",'📋 MIỂNG TNC'!A588)</f>
        <v>HH083851</v>
      </c>
      <c r="B4612" s="1" t="str">
        <f>IF('📋 MIỂNG TNC'!A588="","",'📋 MIỂNG TNC'!Q588)</f>
        <v>Miểng baze Yan 4TNE88/ M-4TNE88A, 4D84/4D88/4TNE84 0.25-Cos1 - TDC</v>
      </c>
      <c r="C4612" s="1" t="str">
        <f>IF('📋 MIỂNG TNC'!A588="","","Miểng")</f>
        <v>Miểng</v>
      </c>
      <c r="D4612" s="1" t="str">
        <f>IF('📋 MIỂNG TNC'!A588="","",'📋 MIỂNG TNC'!H588)</f>
        <v>Bộ</v>
      </c>
      <c r="E4612" s="1">
        <f>IF('📋 MIỂNG TNC'!A588="","",'📋 MIỂNG TNC'!I588)</f>
        <v>0</v>
      </c>
      <c r="F4612" s="1">
        <f>IF('📋 MIỂNG TNC'!A588="","",'📋 MIỂNG TNC'!J588)</f>
        <v>0</v>
      </c>
      <c r="G4612" s="1">
        <f>IF('📋 MIỂNG TNC'!A588="","",'📋 MIỂNG TNC'!K588)</f>
        <v>0</v>
      </c>
      <c r="H4612" s="1">
        <f>IF('📋 MIỂNG TNC'!A588="","",'📋 MIỂNG TNC'!L588)</f>
        <v>0</v>
      </c>
      <c r="I4612" s="1">
        <f>IF('📋 MIỂNG TNC'!A588="","",'📋 MIỂNG TNC'!M588)</f>
        <v>0</v>
      </c>
      <c r="J4612" s="1" t="str">
        <f>IF('📋 MIỂNG TNC'!A588="","",'📋 MIỂNG TNC'!D588)</f>
        <v>88</v>
      </c>
      <c r="L4612" s="1">
        <f>N(L4611)+IF(AND('🔎 TRA CỨU NHANH'!$C$2&lt;&gt;"",OR(ISNUMBER(SEARCH('🔎 TRA CỨU NHANH'!$C$2,$A4612)),ISNUMBER(SEARCH('🔎 TRA CỨU NHANH'!$C$2,$B4612)))),1,0)</f>
        <v>0</v>
      </c>
      <c r="M4612" s="1" t="str">
        <f t="shared" si="144"/>
        <v/>
      </c>
      <c r="N4612" s="1">
        <f>N(N4611)+IF(AND('💰 BÁO GIÁ'!$C$27&lt;&gt;"",OR(ISNUMBER(SEARCH('💰 BÁO GIÁ'!$C$27,$A4612)),ISNUMBER(SEARCH('💰 BÁO GIÁ'!$C$27,$B4612)))),1,0)</f>
        <v>0</v>
      </c>
      <c r="O4612" s="1" t="str">
        <f t="shared" si="145"/>
        <v/>
      </c>
    </row>
    <row r="4613" customHeight="1" spans="1:15">
      <c r="A4613" s="1" t="str">
        <f>IF('📋 MIỂNG TNC'!A589="","",'📋 MIỂNG TNC'!A589)</f>
        <v>HH080511</v>
      </c>
      <c r="B4613" s="1" t="str">
        <f>IF('📋 MIỂNG TNC'!A589="","",'📋 MIỂNG TNC'!Q589)</f>
        <v>Miểng dên Yan 4TNE88/ R-4TNE88A, 4D84/4D88/4TNE84 0.25-Cos1 - TDC</v>
      </c>
      <c r="C4613" s="1" t="str">
        <f>IF('📋 MIỂNG TNC'!A589="","","Miểng")</f>
        <v>Miểng</v>
      </c>
      <c r="D4613" s="1" t="str">
        <f>IF('📋 MIỂNG TNC'!A589="","",'📋 MIỂNG TNC'!H589)</f>
        <v>Bộ</v>
      </c>
      <c r="E4613" s="1">
        <f>IF('📋 MIỂNG TNC'!A589="","",'📋 MIỂNG TNC'!I589)</f>
        <v>0</v>
      </c>
      <c r="F4613" s="1">
        <f>IF('📋 MIỂNG TNC'!A589="","",'📋 MIỂNG TNC'!J589)</f>
        <v>0</v>
      </c>
      <c r="G4613" s="1">
        <f>IF('📋 MIỂNG TNC'!A589="","",'📋 MIỂNG TNC'!K589)</f>
        <v>0</v>
      </c>
      <c r="H4613" s="1">
        <f>IF('📋 MIỂNG TNC'!A589="","",'📋 MIỂNG TNC'!L589)</f>
        <v>0</v>
      </c>
      <c r="I4613" s="1">
        <f>IF('📋 MIỂNG TNC'!A589="","",'📋 MIỂNG TNC'!M589)</f>
        <v>0</v>
      </c>
      <c r="J4613" s="1" t="str">
        <f>IF('📋 MIỂNG TNC'!A589="","",'📋 MIỂNG TNC'!D589)</f>
        <v>88</v>
      </c>
      <c r="L4613" s="1">
        <f>N(L4612)+IF(AND('🔎 TRA CỨU NHANH'!$C$2&lt;&gt;"",OR(ISNUMBER(SEARCH('🔎 TRA CỨU NHANH'!$C$2,$A4613)),ISNUMBER(SEARCH('🔎 TRA CỨU NHANH'!$C$2,$B4613)))),1,0)</f>
        <v>0</v>
      </c>
      <c r="M4613" s="1" t="str">
        <f t="shared" si="144"/>
        <v/>
      </c>
      <c r="N4613" s="1">
        <f>N(N4612)+IF(AND('💰 BÁO GIÁ'!$C$27&lt;&gt;"",OR(ISNUMBER(SEARCH('💰 BÁO GIÁ'!$C$27,$A4613)),ISNUMBER(SEARCH('💰 BÁO GIÁ'!$C$27,$B4613)))),1,0)</f>
        <v>0</v>
      </c>
      <c r="O4613" s="1" t="str">
        <f t="shared" si="145"/>
        <v/>
      </c>
    </row>
    <row r="4614" customHeight="1" spans="1:15">
      <c r="A4614" s="1" t="str">
        <f>IF('📋 MIỂNG TNC'!A590="","",'📋 MIỂNG TNC'!A590)</f>
        <v>HH00189</v>
      </c>
      <c r="B4614" s="1" t="str">
        <f>IF('📋 MIỂNG TNC'!A590="","",'📋 MIỂNG TNC'!Q590)</f>
        <v>Bạc miểng 4D94/4D92 (M407H + R403H) Cos0 - TAIHO</v>
      </c>
      <c r="C4614" s="1" t="str">
        <f>IF('📋 MIỂNG TNC'!A590="","","Miểng")</f>
        <v>Miểng</v>
      </c>
      <c r="D4614" s="1" t="str">
        <f>IF('📋 MIỂNG TNC'!A590="","",'📋 MIỂNG TNC'!H590)</f>
        <v>Bộ</v>
      </c>
      <c r="E4614" s="1">
        <f>IF('📋 MIỂNG TNC'!A590="","",'📋 MIỂNG TNC'!I590)</f>
        <v>0</v>
      </c>
      <c r="F4614" s="1">
        <f>IF('📋 MIỂNG TNC'!A590="","",'📋 MIỂNG TNC'!J590)</f>
        <v>0</v>
      </c>
      <c r="G4614" s="1">
        <f>IF('📋 MIỂNG TNC'!A590="","",'📋 MIỂNG TNC'!K590)</f>
        <v>0</v>
      </c>
      <c r="H4614" s="1">
        <f>IF('📋 MIỂNG TNC'!A590="","",'📋 MIỂNG TNC'!L590)</f>
        <v>0</v>
      </c>
      <c r="I4614" s="1">
        <f>IF('📋 MIỂNG TNC'!A590="","",'📋 MIỂNG TNC'!M590)</f>
        <v>0</v>
      </c>
      <c r="J4614" s="1" t="str">
        <f>IF('📋 MIỂNG TNC'!A590="","",'📋 MIỂNG TNC'!D590)</f>
        <v>94</v>
      </c>
      <c r="L4614" s="1">
        <f>N(L4613)+IF(AND('🔎 TRA CỨU NHANH'!$C$2&lt;&gt;"",OR(ISNUMBER(SEARCH('🔎 TRA CỨU NHANH'!$C$2,$A4614)),ISNUMBER(SEARCH('🔎 TRA CỨU NHANH'!$C$2,$B4614)))),1,0)</f>
        <v>0</v>
      </c>
      <c r="M4614" s="1" t="str">
        <f t="shared" si="144"/>
        <v/>
      </c>
      <c r="N4614" s="1">
        <f>N(N4613)+IF(AND('💰 BÁO GIÁ'!$C$27&lt;&gt;"",OR(ISNUMBER(SEARCH('💰 BÁO GIÁ'!$C$27,$A4614)),ISNUMBER(SEARCH('💰 BÁO GIÁ'!$C$27,$B4614)))),1,0)</f>
        <v>0</v>
      </c>
      <c r="O4614" s="1" t="str">
        <f t="shared" si="145"/>
        <v/>
      </c>
    </row>
    <row r="4615" customHeight="1" spans="1:15">
      <c r="A4615" s="1" t="str">
        <f>IF('📋 MIỂNG TNC'!A591="","",'📋 MIỂNG TNC'!A591)</f>
        <v>HH071454</v>
      </c>
      <c r="B4615" s="1" t="str">
        <f>IF('📋 MIỂNG TNC'!A591="","",'📋 MIỂNG TNC'!Q591)</f>
        <v>Bạc miểng 4D94E/4D98 (M412A + R412A) Cos0 - TAIHO</v>
      </c>
      <c r="C4615" s="1" t="str">
        <f>IF('📋 MIỂNG TNC'!A591="","","Miểng")</f>
        <v>Miểng</v>
      </c>
      <c r="D4615" s="1" t="str">
        <f>IF('📋 MIỂNG TNC'!A591="","",'📋 MIỂNG TNC'!H591)</f>
        <v>Bộ</v>
      </c>
      <c r="E4615" s="1">
        <f>IF('📋 MIỂNG TNC'!A591="","",'📋 MIỂNG TNC'!I591)</f>
        <v>0</v>
      </c>
      <c r="F4615" s="1">
        <f>IF('📋 MIỂNG TNC'!A591="","",'📋 MIỂNG TNC'!J591)</f>
        <v>0</v>
      </c>
      <c r="G4615" s="1">
        <f>IF('📋 MIỂNG TNC'!A591="","",'📋 MIỂNG TNC'!K591)</f>
        <v>0</v>
      </c>
      <c r="H4615" s="1">
        <f>IF('📋 MIỂNG TNC'!A591="","",'📋 MIỂNG TNC'!L591)</f>
        <v>0</v>
      </c>
      <c r="I4615" s="1">
        <f>IF('📋 MIỂNG TNC'!A591="","",'📋 MIỂNG TNC'!M591)</f>
        <v>0</v>
      </c>
      <c r="J4615" s="1" t="str">
        <f>IF('📋 MIỂNG TNC'!A591="","",'📋 MIỂNG TNC'!D591)</f>
        <v>94</v>
      </c>
      <c r="L4615" s="1">
        <f>N(L4614)+IF(AND('🔎 TRA CỨU NHANH'!$C$2&lt;&gt;"",OR(ISNUMBER(SEARCH('🔎 TRA CỨU NHANH'!$C$2,$A4615)),ISNUMBER(SEARCH('🔎 TRA CỨU NHANH'!$C$2,$B4615)))),1,0)</f>
        <v>0</v>
      </c>
      <c r="M4615" s="1" t="str">
        <f t="shared" si="144"/>
        <v/>
      </c>
      <c r="N4615" s="1">
        <f>N(N4614)+IF(AND('💰 BÁO GIÁ'!$C$27&lt;&gt;"",OR(ISNUMBER(SEARCH('💰 BÁO GIÁ'!$C$27,$A4615)),ISNUMBER(SEARCH('💰 BÁO GIÁ'!$C$27,$B4615)))),1,0)</f>
        <v>0</v>
      </c>
      <c r="O4615" s="1" t="str">
        <f t="shared" si="145"/>
        <v/>
      </c>
    </row>
    <row r="4616" customHeight="1" spans="1:15">
      <c r="A4616" s="1" t="str">
        <f>IF('📋 MIỂNG TNC'!A592="","",'📋 MIỂNG TNC'!A592)</f>
        <v>HH070676</v>
      </c>
      <c r="B4616" s="1" t="str">
        <f>IF('📋 MIỂNG TNC'!A592="","",'📋 MIỂNG TNC'!Q592)</f>
        <v>Bạc miểng Yanmar 4D94E/4D98/ 4TNE94/ 4TNV94 - STD Cos0 - DAIDO CN</v>
      </c>
      <c r="C4616" s="1" t="str">
        <f>IF('📋 MIỂNG TNC'!A592="","","Miểng")</f>
        <v>Miểng</v>
      </c>
      <c r="D4616" s="1" t="str">
        <f>IF('📋 MIỂNG TNC'!A592="","",'📋 MIỂNG TNC'!H592)</f>
        <v>Bộ</v>
      </c>
      <c r="E4616" s="1">
        <f>IF('📋 MIỂNG TNC'!A592="","",'📋 MIỂNG TNC'!I592)</f>
        <v>0</v>
      </c>
      <c r="F4616" s="1">
        <f>IF('📋 MIỂNG TNC'!A592="","",'📋 MIỂNG TNC'!J592)</f>
        <v>0</v>
      </c>
      <c r="G4616" s="1">
        <f>IF('📋 MIỂNG TNC'!A592="","",'📋 MIỂNG TNC'!K592)</f>
        <v>0</v>
      </c>
      <c r="H4616" s="1">
        <f>IF('📋 MIỂNG TNC'!A592="","",'📋 MIỂNG TNC'!L592)</f>
        <v>0</v>
      </c>
      <c r="I4616" s="1">
        <f>IF('📋 MIỂNG TNC'!A592="","",'📋 MIỂNG TNC'!M592)</f>
        <v>0</v>
      </c>
      <c r="J4616" s="1" t="str">
        <f>IF('📋 MIỂNG TNC'!A592="","",'📋 MIỂNG TNC'!D592)</f>
        <v>94</v>
      </c>
      <c r="L4616" s="1">
        <f>N(L4615)+IF(AND('🔎 TRA CỨU NHANH'!$C$2&lt;&gt;"",OR(ISNUMBER(SEARCH('🔎 TRA CỨU NHANH'!$C$2,$A4616)),ISNUMBER(SEARCH('🔎 TRA CỨU NHANH'!$C$2,$B4616)))),1,0)</f>
        <v>0</v>
      </c>
      <c r="M4616" s="1" t="str">
        <f t="shared" si="144"/>
        <v/>
      </c>
      <c r="N4616" s="1">
        <f>N(N4615)+IF(AND('💰 BÁO GIÁ'!$C$27&lt;&gt;"",OR(ISNUMBER(SEARCH('💰 BÁO GIÁ'!$C$27,$A4616)),ISNUMBER(SEARCH('💰 BÁO GIÁ'!$C$27,$B4616)))),1,0)</f>
        <v>0</v>
      </c>
      <c r="O4616" s="1" t="str">
        <f t="shared" si="145"/>
        <v/>
      </c>
    </row>
    <row r="4617" customHeight="1" spans="1:15">
      <c r="A4617" s="1" t="str">
        <f>IF('📋 MIỂNG TNC'!A593="","",'📋 MIỂNG TNC'!A593)</f>
        <v>HH080959</v>
      </c>
      <c r="B4617" s="1" t="str">
        <f>IF('📋 MIỂNG TNC'!A593="","",'📋 MIỂNG TNC'!Q593)</f>
        <v>Miểng dên 4D94E/4TN94/4TNE94/ 4TNE98 Cos0 (đơn vị tính Bộ)</v>
      </c>
      <c r="C4617" s="1" t="str">
        <f>IF('📋 MIỂNG TNC'!A593="","","Miểng")</f>
        <v>Miểng</v>
      </c>
      <c r="D4617" s="1" t="str">
        <f>IF('📋 MIỂNG TNC'!A593="","",'📋 MIỂNG TNC'!H593)</f>
        <v>Bộ</v>
      </c>
      <c r="E4617" s="1">
        <f>IF('📋 MIỂNG TNC'!A593="","",'📋 MIỂNG TNC'!I593)</f>
        <v>0</v>
      </c>
      <c r="F4617" s="1">
        <f>IF('📋 MIỂNG TNC'!A593="","",'📋 MIỂNG TNC'!J593)</f>
        <v>0</v>
      </c>
      <c r="G4617" s="1">
        <f>IF('📋 MIỂNG TNC'!A593="","",'📋 MIỂNG TNC'!K593)</f>
        <v>0</v>
      </c>
      <c r="H4617" s="1">
        <f>IF('📋 MIỂNG TNC'!A593="","",'📋 MIỂNG TNC'!L593)</f>
        <v>0</v>
      </c>
      <c r="I4617" s="1">
        <f>IF('📋 MIỂNG TNC'!A593="","",'📋 MIỂNG TNC'!M593)</f>
        <v>0</v>
      </c>
      <c r="J4617" s="1" t="str">
        <f>IF('📋 MIỂNG TNC'!A593="","",'📋 MIỂNG TNC'!D593)</f>
        <v>94</v>
      </c>
      <c r="L4617" s="1">
        <f>N(L4616)+IF(AND('🔎 TRA CỨU NHANH'!$C$2&lt;&gt;"",OR(ISNUMBER(SEARCH('🔎 TRA CỨU NHANH'!$C$2,$A4617)),ISNUMBER(SEARCH('🔎 TRA CỨU NHANH'!$C$2,$B4617)))),1,0)</f>
        <v>0</v>
      </c>
      <c r="M4617" s="1" t="str">
        <f t="shared" si="144"/>
        <v/>
      </c>
      <c r="N4617" s="1">
        <f>N(N4616)+IF(AND('💰 BÁO GIÁ'!$C$27&lt;&gt;"",OR(ISNUMBER(SEARCH('💰 BÁO GIÁ'!$C$27,$A4617)),ISNUMBER(SEARCH('💰 BÁO GIÁ'!$C$27,$B4617)))),1,0)</f>
        <v>0</v>
      </c>
      <c r="O4617" s="1" t="str">
        <f t="shared" si="145"/>
        <v/>
      </c>
    </row>
    <row r="4618" customHeight="1" spans="1:15">
      <c r="A4618" s="1" t="str">
        <f>IF('📋 MIỂNG TNC'!A594="","",'📋 MIỂNG TNC'!A594)</f>
        <v>HH078365</v>
      </c>
      <c r="B4618" s="1" t="str">
        <f>IF('📋 MIỂNG TNC'!A594="","",'📋 MIỂNG TNC'!Q594)</f>
        <v>Miểng baze 4D94E/4TN94/4TNE94/4TNV94/4TNE98/4TNV98 Cos0 - CS IVECO</v>
      </c>
      <c r="C4618" s="1" t="str">
        <f>IF('📋 MIỂNG TNC'!A594="","","Miểng")</f>
        <v>Miểng</v>
      </c>
      <c r="D4618" s="1" t="str">
        <f>IF('📋 MIỂNG TNC'!A594="","",'📋 MIỂNG TNC'!H594)</f>
        <v>Bộ</v>
      </c>
      <c r="E4618" s="1">
        <f>IF('📋 MIỂNG TNC'!A594="","",'📋 MIỂNG TNC'!I594)</f>
        <v>0</v>
      </c>
      <c r="F4618" s="1">
        <f>IF('📋 MIỂNG TNC'!A594="","",'📋 MIỂNG TNC'!J594)</f>
        <v>0</v>
      </c>
      <c r="G4618" s="1">
        <f>IF('📋 MIỂNG TNC'!A594="","",'📋 MIỂNG TNC'!K594)</f>
        <v>0</v>
      </c>
      <c r="H4618" s="1">
        <f>IF('📋 MIỂNG TNC'!A594="","",'📋 MIỂNG TNC'!L594)</f>
        <v>0</v>
      </c>
      <c r="I4618" s="1">
        <f>IF('📋 MIỂNG TNC'!A594="","",'📋 MIỂNG TNC'!M594)</f>
        <v>0</v>
      </c>
      <c r="J4618" s="1" t="str">
        <f>IF('📋 MIỂNG TNC'!A594="","",'📋 MIỂNG TNC'!D594)</f>
        <v>94</v>
      </c>
      <c r="L4618" s="1">
        <f>N(L4617)+IF(AND('🔎 TRA CỨU NHANH'!$C$2&lt;&gt;"",OR(ISNUMBER(SEARCH('🔎 TRA CỨU NHANH'!$C$2,$A4618)),ISNUMBER(SEARCH('🔎 TRA CỨU NHANH'!$C$2,$B4618)))),1,0)</f>
        <v>0</v>
      </c>
      <c r="M4618" s="1" t="str">
        <f t="shared" si="144"/>
        <v/>
      </c>
      <c r="N4618" s="1">
        <f>N(N4617)+IF(AND('💰 BÁO GIÁ'!$C$27&lt;&gt;"",OR(ISNUMBER(SEARCH('💰 BÁO GIÁ'!$C$27,$A4618)),ISNUMBER(SEARCH('💰 BÁO GIÁ'!$C$27,$B4618)))),1,0)</f>
        <v>0</v>
      </c>
      <c r="O4618" s="1" t="str">
        <f t="shared" si="145"/>
        <v/>
      </c>
    </row>
    <row r="4619" customHeight="1" spans="1:15">
      <c r="A4619" s="1" t="str">
        <f>IF('📋 MIỂNG TNC'!A595="","",'📋 MIỂNG TNC'!A595)</f>
        <v>HH078364</v>
      </c>
      <c r="B4619" s="1" t="str">
        <f>IF('📋 MIỂNG TNC'!A595="","",'📋 MIỂNG TNC'!Q595)</f>
        <v>Miểng dên 4D94E/4TN94/4TNE94/4TNV94/4TNE98/4TNV98 Cos0 - CS IVECO</v>
      </c>
      <c r="C4619" s="1" t="str">
        <f>IF('📋 MIỂNG TNC'!A595="","","Miểng")</f>
        <v>Miểng</v>
      </c>
      <c r="D4619" s="1" t="str">
        <f>IF('📋 MIỂNG TNC'!A595="","",'📋 MIỂNG TNC'!H595)</f>
        <v>Bộ</v>
      </c>
      <c r="E4619" s="1">
        <f>IF('📋 MIỂNG TNC'!A595="","",'📋 MIỂNG TNC'!I595)</f>
        <v>0</v>
      </c>
      <c r="F4619" s="1">
        <f>IF('📋 MIỂNG TNC'!A595="","",'📋 MIỂNG TNC'!J595)</f>
        <v>0</v>
      </c>
      <c r="G4619" s="1">
        <f>IF('📋 MIỂNG TNC'!A595="","",'📋 MIỂNG TNC'!K595)</f>
        <v>0</v>
      </c>
      <c r="H4619" s="1">
        <f>IF('📋 MIỂNG TNC'!A595="","",'📋 MIỂNG TNC'!L595)</f>
        <v>0</v>
      </c>
      <c r="I4619" s="1">
        <f>IF('📋 MIỂNG TNC'!A595="","",'📋 MIỂNG TNC'!M595)</f>
        <v>0</v>
      </c>
      <c r="J4619" s="1" t="str">
        <f>IF('📋 MIỂNG TNC'!A595="","",'📋 MIỂNG TNC'!D595)</f>
        <v>94</v>
      </c>
      <c r="L4619" s="1">
        <f>N(L4618)+IF(AND('🔎 TRA CỨU NHANH'!$C$2&lt;&gt;"",OR(ISNUMBER(SEARCH('🔎 TRA CỨU NHANH'!$C$2,$A4619)),ISNUMBER(SEARCH('🔎 TRA CỨU NHANH'!$C$2,$B4619)))),1,0)</f>
        <v>0</v>
      </c>
      <c r="M4619" s="1" t="str">
        <f t="shared" si="144"/>
        <v/>
      </c>
      <c r="N4619" s="1">
        <f>N(N4618)+IF(AND('💰 BÁO GIÁ'!$C$27&lt;&gt;"",OR(ISNUMBER(SEARCH('💰 BÁO GIÁ'!$C$27,$A4619)),ISNUMBER(SEARCH('💰 BÁO GIÁ'!$C$27,$B4619)))),1,0)</f>
        <v>0</v>
      </c>
      <c r="O4619" s="1" t="str">
        <f t="shared" si="145"/>
        <v/>
      </c>
    </row>
    <row r="4620" customHeight="1" spans="1:15">
      <c r="A4620" s="1" t="str">
        <f>IF('📋 MIỂNG TNC'!A596="","",'📋 MIỂNG TNC'!A596)</f>
        <v>HH00389</v>
      </c>
      <c r="B4620" s="1" t="str">
        <f>IF('📋 MIỂNG TNC'!A596="","",'📋 MIỂNG TNC'!Q596)</f>
        <v>Bạc miểng 4D94/4D92 (M407H + R403H) Cos1 - TAIHO</v>
      </c>
      <c r="C4620" s="1" t="str">
        <f>IF('📋 MIỂNG TNC'!A596="","","Miểng")</f>
        <v>Miểng</v>
      </c>
      <c r="D4620" s="1" t="str">
        <f>IF('📋 MIỂNG TNC'!A596="","",'📋 MIỂNG TNC'!H596)</f>
        <v>Bộ</v>
      </c>
      <c r="E4620" s="1">
        <f>IF('📋 MIỂNG TNC'!A596="","",'📋 MIỂNG TNC'!I596)</f>
        <v>0</v>
      </c>
      <c r="F4620" s="1">
        <f>IF('📋 MIỂNG TNC'!A596="","",'📋 MIỂNG TNC'!J596)</f>
        <v>0</v>
      </c>
      <c r="G4620" s="1">
        <f>IF('📋 MIỂNG TNC'!A596="","",'📋 MIỂNG TNC'!K596)</f>
        <v>0</v>
      </c>
      <c r="H4620" s="1">
        <f>IF('📋 MIỂNG TNC'!A596="","",'📋 MIỂNG TNC'!L596)</f>
        <v>0</v>
      </c>
      <c r="I4620" s="1">
        <f>IF('📋 MIỂNG TNC'!A596="","",'📋 MIỂNG TNC'!M596)</f>
        <v>0</v>
      </c>
      <c r="J4620" s="1" t="str">
        <f>IF('📋 MIỂNG TNC'!A596="","",'📋 MIỂNG TNC'!D596)</f>
        <v>94</v>
      </c>
      <c r="L4620" s="1">
        <f>N(L4619)+IF(AND('🔎 TRA CỨU NHANH'!$C$2&lt;&gt;"",OR(ISNUMBER(SEARCH('🔎 TRA CỨU NHANH'!$C$2,$A4620)),ISNUMBER(SEARCH('🔎 TRA CỨU NHANH'!$C$2,$B4620)))),1,0)</f>
        <v>0</v>
      </c>
      <c r="M4620" s="1" t="str">
        <f t="shared" si="144"/>
        <v/>
      </c>
      <c r="N4620" s="1">
        <f>N(N4619)+IF(AND('💰 BÁO GIÁ'!$C$27&lt;&gt;"",OR(ISNUMBER(SEARCH('💰 BÁO GIÁ'!$C$27,$A4620)),ISNUMBER(SEARCH('💰 BÁO GIÁ'!$C$27,$B4620)))),1,0)</f>
        <v>0</v>
      </c>
      <c r="O4620" s="1" t="str">
        <f t="shared" si="145"/>
        <v/>
      </c>
    </row>
    <row r="4621" customHeight="1" spans="1:15">
      <c r="A4621" s="1" t="str">
        <f>IF('📋 MIỂNG TNC'!A597="","",'📋 MIỂNG TNC'!A597)</f>
        <v>HH071455</v>
      </c>
      <c r="B4621" s="1" t="str">
        <f>IF('📋 MIỂNG TNC'!A597="","",'📋 MIỂNG TNC'!Q597)</f>
        <v>Bạc miểng 4D94E/4D98 (M412A + R412A) Cos1 - TAIHO</v>
      </c>
      <c r="C4621" s="1" t="str">
        <f>IF('📋 MIỂNG TNC'!A597="","","Miểng")</f>
        <v>Miểng</v>
      </c>
      <c r="D4621" s="1" t="str">
        <f>IF('📋 MIỂNG TNC'!A597="","",'📋 MIỂNG TNC'!H597)</f>
        <v>Bộ</v>
      </c>
      <c r="E4621" s="1">
        <f>IF('📋 MIỂNG TNC'!A597="","",'📋 MIỂNG TNC'!I597)</f>
        <v>0</v>
      </c>
      <c r="F4621" s="1">
        <f>IF('📋 MIỂNG TNC'!A597="","",'📋 MIỂNG TNC'!J597)</f>
        <v>0</v>
      </c>
      <c r="G4621" s="1">
        <f>IF('📋 MIỂNG TNC'!A597="","",'📋 MIỂNG TNC'!K597)</f>
        <v>0</v>
      </c>
      <c r="H4621" s="1">
        <f>IF('📋 MIỂNG TNC'!A597="","",'📋 MIỂNG TNC'!L597)</f>
        <v>0</v>
      </c>
      <c r="I4621" s="1">
        <f>IF('📋 MIỂNG TNC'!A597="","",'📋 MIỂNG TNC'!M597)</f>
        <v>0</v>
      </c>
      <c r="J4621" s="1" t="str">
        <f>IF('📋 MIỂNG TNC'!A597="","",'📋 MIỂNG TNC'!D597)</f>
        <v>94</v>
      </c>
      <c r="L4621" s="1">
        <f>N(L4620)+IF(AND('🔎 TRA CỨU NHANH'!$C$2&lt;&gt;"",OR(ISNUMBER(SEARCH('🔎 TRA CỨU NHANH'!$C$2,$A4621)),ISNUMBER(SEARCH('🔎 TRA CỨU NHANH'!$C$2,$B4621)))),1,0)</f>
        <v>0</v>
      </c>
      <c r="M4621" s="1" t="str">
        <f t="shared" si="144"/>
        <v/>
      </c>
      <c r="N4621" s="1">
        <f>N(N4620)+IF(AND('💰 BÁO GIÁ'!$C$27&lt;&gt;"",OR(ISNUMBER(SEARCH('💰 BÁO GIÁ'!$C$27,$A4621)),ISNUMBER(SEARCH('💰 BÁO GIÁ'!$C$27,$B4621)))),1,0)</f>
        <v>0</v>
      </c>
      <c r="O4621" s="1" t="str">
        <f t="shared" si="145"/>
        <v/>
      </c>
    </row>
    <row r="4622" customHeight="1" spans="1:15">
      <c r="A4622" s="1" t="str">
        <f>IF('📋 MIỂNG TNC'!A598="","",'📋 MIỂNG TNC'!A598)</f>
        <v>HH081205</v>
      </c>
      <c r="B4622" s="1" t="str">
        <f>IF('📋 MIỂNG TNC'!A598="","",'📋 MIỂNG TNC'!Q598)</f>
        <v>Bạc miểng Yan 4D94E (M851A, R851A) 4D98/4TNE94/4TNV94- Cos1 - DAIDO CN</v>
      </c>
      <c r="C4622" s="1" t="str">
        <f>IF('📋 MIỂNG TNC'!A598="","","Miểng")</f>
        <v>Miểng</v>
      </c>
      <c r="D4622" s="1" t="str">
        <f>IF('📋 MIỂNG TNC'!A598="","",'📋 MIỂNG TNC'!H598)</f>
        <v>Bộ</v>
      </c>
      <c r="E4622" s="1">
        <f>IF('📋 MIỂNG TNC'!A598="","",'📋 MIỂNG TNC'!I598)</f>
        <v>0</v>
      </c>
      <c r="F4622" s="1">
        <f>IF('📋 MIỂNG TNC'!A598="","",'📋 MIỂNG TNC'!J598)</f>
        <v>0</v>
      </c>
      <c r="G4622" s="1">
        <f>IF('📋 MIỂNG TNC'!A598="","",'📋 MIỂNG TNC'!K598)</f>
        <v>0</v>
      </c>
      <c r="H4622" s="1">
        <f>IF('📋 MIỂNG TNC'!A598="","",'📋 MIỂNG TNC'!L598)</f>
        <v>0</v>
      </c>
      <c r="I4622" s="1">
        <f>IF('📋 MIỂNG TNC'!A598="","",'📋 MIỂNG TNC'!M598)</f>
        <v>0</v>
      </c>
      <c r="J4622" s="1" t="str">
        <f>IF('📋 MIỂNG TNC'!A598="","",'📋 MIỂNG TNC'!D598)</f>
        <v>94</v>
      </c>
      <c r="L4622" s="1">
        <f>N(L4621)+IF(AND('🔎 TRA CỨU NHANH'!$C$2&lt;&gt;"",OR(ISNUMBER(SEARCH('🔎 TRA CỨU NHANH'!$C$2,$A4622)),ISNUMBER(SEARCH('🔎 TRA CỨU NHANH'!$C$2,$B4622)))),1,0)</f>
        <v>0</v>
      </c>
      <c r="M4622" s="1" t="str">
        <f t="shared" si="144"/>
        <v/>
      </c>
      <c r="N4622" s="1">
        <f>N(N4621)+IF(AND('💰 BÁO GIÁ'!$C$27&lt;&gt;"",OR(ISNUMBER(SEARCH('💰 BÁO GIÁ'!$C$27,$A4622)),ISNUMBER(SEARCH('💰 BÁO GIÁ'!$C$27,$B4622)))),1,0)</f>
        <v>0</v>
      </c>
      <c r="O4622" s="1" t="str">
        <f t="shared" si="145"/>
        <v/>
      </c>
    </row>
    <row r="4623" customHeight="1" spans="1:15">
      <c r="A4623" s="1" t="str">
        <f>IF('📋 MIỂNG TNC'!A599="","",'📋 MIỂNG TNC'!A599)</f>
        <v>HH075801</v>
      </c>
      <c r="B4623" s="1" t="str">
        <f>IF('📋 MIỂNG TNC'!A599="","",'📋 MIỂNG TNC'!Q599)</f>
        <v>Miểng Baze 4D94E/4TN94/4TNE94/4TNV94 Cos1 - TDC - M851A</v>
      </c>
      <c r="C4623" s="1" t="str">
        <f>IF('📋 MIỂNG TNC'!A599="","","Miểng")</f>
        <v>Miểng</v>
      </c>
      <c r="D4623" s="1" t="str">
        <f>IF('📋 MIỂNG TNC'!A599="","",'📋 MIỂNG TNC'!H599)</f>
        <v>Bộ</v>
      </c>
      <c r="E4623" s="1">
        <f>IF('📋 MIỂNG TNC'!A599="","",'📋 MIỂNG TNC'!I599)</f>
        <v>0</v>
      </c>
      <c r="F4623" s="1">
        <f>IF('📋 MIỂNG TNC'!A599="","",'📋 MIỂNG TNC'!J599)</f>
        <v>0</v>
      </c>
      <c r="G4623" s="1">
        <f>IF('📋 MIỂNG TNC'!A599="","",'📋 MIỂNG TNC'!K599)</f>
        <v>0</v>
      </c>
      <c r="H4623" s="1">
        <f>IF('📋 MIỂNG TNC'!A599="","",'📋 MIỂNG TNC'!L599)</f>
        <v>0</v>
      </c>
      <c r="I4623" s="1">
        <f>IF('📋 MIỂNG TNC'!A599="","",'📋 MIỂNG TNC'!M599)</f>
        <v>0</v>
      </c>
      <c r="J4623" s="1" t="str">
        <f>IF('📋 MIỂNG TNC'!A599="","",'📋 MIỂNG TNC'!D599)</f>
        <v>94</v>
      </c>
      <c r="L4623" s="1">
        <f>N(L4622)+IF(AND('🔎 TRA CỨU NHANH'!$C$2&lt;&gt;"",OR(ISNUMBER(SEARCH('🔎 TRA CỨU NHANH'!$C$2,$A4623)),ISNUMBER(SEARCH('🔎 TRA CỨU NHANH'!$C$2,$B4623)))),1,0)</f>
        <v>0</v>
      </c>
      <c r="M4623" s="1" t="str">
        <f t="shared" si="144"/>
        <v/>
      </c>
      <c r="N4623" s="1">
        <f>N(N4622)+IF(AND('💰 BÁO GIÁ'!$C$27&lt;&gt;"",OR(ISNUMBER(SEARCH('💰 BÁO GIÁ'!$C$27,$A4623)),ISNUMBER(SEARCH('💰 BÁO GIÁ'!$C$27,$B4623)))),1,0)</f>
        <v>0</v>
      </c>
      <c r="O4623" s="1" t="str">
        <f t="shared" si="145"/>
        <v/>
      </c>
    </row>
    <row r="4624" customHeight="1" spans="1:15">
      <c r="A4624" s="1" t="str">
        <f>IF('📋 MIỂNG TNC'!A600="","",'📋 MIỂNG TNC'!A600)</f>
        <v>HH075799</v>
      </c>
      <c r="B4624" s="1" t="str">
        <f>IF('📋 MIỂNG TNC'!A600="","",'📋 MIỂNG TNC'!Q600)</f>
        <v>Miểng dên 4D94E/4TN94/4TNE94/4TNV94 Cos1 - TDC - R851A</v>
      </c>
      <c r="C4624" s="1" t="str">
        <f>IF('📋 MIỂNG TNC'!A600="","","Miểng")</f>
        <v>Miểng</v>
      </c>
      <c r="D4624" s="1" t="str">
        <f>IF('📋 MIỂNG TNC'!A600="","",'📋 MIỂNG TNC'!H600)</f>
        <v>Bộ</v>
      </c>
      <c r="E4624" s="1">
        <f>IF('📋 MIỂNG TNC'!A600="","",'📋 MIỂNG TNC'!I600)</f>
        <v>0</v>
      </c>
      <c r="F4624" s="1">
        <f>IF('📋 MIỂNG TNC'!A600="","",'📋 MIỂNG TNC'!J600)</f>
        <v>0</v>
      </c>
      <c r="G4624" s="1">
        <f>IF('📋 MIỂNG TNC'!A600="","",'📋 MIỂNG TNC'!K600)</f>
        <v>0</v>
      </c>
      <c r="H4624" s="1">
        <f>IF('📋 MIỂNG TNC'!A600="","",'📋 MIỂNG TNC'!L600)</f>
        <v>0</v>
      </c>
      <c r="I4624" s="1">
        <f>IF('📋 MIỂNG TNC'!A600="","",'📋 MIỂNG TNC'!M600)</f>
        <v>0</v>
      </c>
      <c r="J4624" s="1" t="str">
        <f>IF('📋 MIỂNG TNC'!A600="","",'📋 MIỂNG TNC'!D600)</f>
        <v>94</v>
      </c>
      <c r="L4624" s="1">
        <f>N(L4623)+IF(AND('🔎 TRA CỨU NHANH'!$C$2&lt;&gt;"",OR(ISNUMBER(SEARCH('🔎 TRA CỨU NHANH'!$C$2,$A4624)),ISNUMBER(SEARCH('🔎 TRA CỨU NHANH'!$C$2,$B4624)))),1,0)</f>
        <v>0</v>
      </c>
      <c r="M4624" s="1" t="str">
        <f t="shared" si="144"/>
        <v/>
      </c>
      <c r="N4624" s="1">
        <f>N(N4623)+IF(AND('💰 BÁO GIÁ'!$C$27&lt;&gt;"",OR(ISNUMBER(SEARCH('💰 BÁO GIÁ'!$C$27,$A4624)),ISNUMBER(SEARCH('💰 BÁO GIÁ'!$C$27,$B4624)))),1,0)</f>
        <v>0</v>
      </c>
      <c r="O4624" s="1" t="str">
        <f t="shared" si="145"/>
        <v/>
      </c>
    </row>
    <row r="4625" customHeight="1" spans="1:15">
      <c r="A4625" s="1" t="str">
        <f>IF('📋 MIỂNG TNC'!A601="","",'📋 MIỂNG TNC'!A601)</f>
        <v>HH00590</v>
      </c>
      <c r="B4625" s="1" t="str">
        <f>IF('📋 MIỂNG TNC'!A601="","",'📋 MIỂNG TNC'!Q601)</f>
        <v>Bạc miểng 4D94/4D92 (M407H + R403H) Cos2 - TAIHO</v>
      </c>
      <c r="C4625" s="1" t="str">
        <f>IF('📋 MIỂNG TNC'!A601="","","Miểng")</f>
        <v>Miểng</v>
      </c>
      <c r="D4625" s="1" t="str">
        <f>IF('📋 MIỂNG TNC'!A601="","",'📋 MIỂNG TNC'!H601)</f>
        <v>Bộ</v>
      </c>
      <c r="E4625" s="1">
        <f>IF('📋 MIỂNG TNC'!A601="","",'📋 MIỂNG TNC'!I601)</f>
        <v>0</v>
      </c>
      <c r="F4625" s="1">
        <f>IF('📋 MIỂNG TNC'!A601="","",'📋 MIỂNG TNC'!J601)</f>
        <v>0</v>
      </c>
      <c r="G4625" s="1">
        <f>IF('📋 MIỂNG TNC'!A601="","",'📋 MIỂNG TNC'!K601)</f>
        <v>0</v>
      </c>
      <c r="H4625" s="1">
        <f>IF('📋 MIỂNG TNC'!A601="","",'📋 MIỂNG TNC'!L601)</f>
        <v>0</v>
      </c>
      <c r="I4625" s="1">
        <f>IF('📋 MIỂNG TNC'!A601="","",'📋 MIỂNG TNC'!M601)</f>
        <v>0</v>
      </c>
      <c r="J4625" s="1" t="str">
        <f>IF('📋 MIỂNG TNC'!A601="","",'📋 MIỂNG TNC'!D601)</f>
        <v>94</v>
      </c>
      <c r="L4625" s="1">
        <f>N(L4624)+IF(AND('🔎 TRA CỨU NHANH'!$C$2&lt;&gt;"",OR(ISNUMBER(SEARCH('🔎 TRA CỨU NHANH'!$C$2,$A4625)),ISNUMBER(SEARCH('🔎 TRA CỨU NHANH'!$C$2,$B4625)))),1,0)</f>
        <v>0</v>
      </c>
      <c r="M4625" s="1" t="str">
        <f t="shared" si="144"/>
        <v/>
      </c>
      <c r="N4625" s="1">
        <f>N(N4624)+IF(AND('💰 BÁO GIÁ'!$C$27&lt;&gt;"",OR(ISNUMBER(SEARCH('💰 BÁO GIÁ'!$C$27,$A4625)),ISNUMBER(SEARCH('💰 BÁO GIÁ'!$C$27,$B4625)))),1,0)</f>
        <v>0</v>
      </c>
      <c r="O4625" s="1" t="str">
        <f t="shared" si="145"/>
        <v/>
      </c>
    </row>
    <row r="4626" customHeight="1" spans="1:15">
      <c r="A4626" s="1" t="str">
        <f>IF('📋 MIỂNG TNC'!A602="","",'📋 MIỂNG TNC'!A602)</f>
        <v>HH075827</v>
      </c>
      <c r="B4626" s="1" t="str">
        <f>IF('📋 MIỂNG TNC'!A602="","",'📋 MIỂNG TNC'!Q602)</f>
        <v>Miểng dên 4D94E/4D98 (R412A)  Cos2 - TAIHO</v>
      </c>
      <c r="C4626" s="1" t="str">
        <f>IF('📋 MIỂNG TNC'!A602="","","Miểng")</f>
        <v>Miểng</v>
      </c>
      <c r="D4626" s="1" t="str">
        <f>IF('📋 MIỂNG TNC'!A602="","",'📋 MIỂNG TNC'!H602)</f>
        <v>Bộ</v>
      </c>
      <c r="E4626" s="1">
        <f>IF('📋 MIỂNG TNC'!A602="","",'📋 MIỂNG TNC'!I602)</f>
        <v>0</v>
      </c>
      <c r="F4626" s="1">
        <f>IF('📋 MIỂNG TNC'!A602="","",'📋 MIỂNG TNC'!J602)</f>
        <v>0</v>
      </c>
      <c r="G4626" s="1">
        <f>IF('📋 MIỂNG TNC'!A602="","",'📋 MIỂNG TNC'!K602)</f>
        <v>0</v>
      </c>
      <c r="H4626" s="1">
        <f>IF('📋 MIỂNG TNC'!A602="","",'📋 MIỂNG TNC'!L602)</f>
        <v>0</v>
      </c>
      <c r="I4626" s="1">
        <f>IF('📋 MIỂNG TNC'!A602="","",'📋 MIỂNG TNC'!M602)</f>
        <v>0</v>
      </c>
      <c r="J4626" s="1" t="str">
        <f>IF('📋 MIỂNG TNC'!A602="","",'📋 MIỂNG TNC'!D602)</f>
        <v>94</v>
      </c>
      <c r="L4626" s="1">
        <f>N(L4625)+IF(AND('🔎 TRA CỨU NHANH'!$C$2&lt;&gt;"",OR(ISNUMBER(SEARCH('🔎 TRA CỨU NHANH'!$C$2,$A4626)),ISNUMBER(SEARCH('🔎 TRA CỨU NHANH'!$C$2,$B4626)))),1,0)</f>
        <v>0</v>
      </c>
      <c r="M4626" s="1" t="str">
        <f t="shared" si="144"/>
        <v/>
      </c>
      <c r="N4626" s="1">
        <f>N(N4625)+IF(AND('💰 BÁO GIÁ'!$C$27&lt;&gt;"",OR(ISNUMBER(SEARCH('💰 BÁO GIÁ'!$C$27,$A4626)),ISNUMBER(SEARCH('💰 BÁO GIÁ'!$C$27,$B4626)))),1,0)</f>
        <v>0</v>
      </c>
      <c r="O4626" s="1" t="str">
        <f t="shared" si="145"/>
        <v/>
      </c>
    </row>
    <row r="4627" customHeight="1" spans="1:15">
      <c r="A4627" s="1" t="str">
        <f>IF('📋 MIỂNG TNC'!A603="","",'📋 MIỂNG TNC'!A603)</f>
        <v>HH070684</v>
      </c>
      <c r="B4627" s="1" t="str">
        <f>IF('📋 MIỂNG TNC'!A603="","",'📋 MIỂNG TNC'!Q603)</f>
        <v>Bạc miểng 4D94E/4D98/4TNE94/4TNV94  Cos2 - DAIDO CN</v>
      </c>
      <c r="C4627" s="1" t="str">
        <f>IF('📋 MIỂNG TNC'!A603="","","Miểng")</f>
        <v>Miểng</v>
      </c>
      <c r="D4627" s="1" t="str">
        <f>IF('📋 MIỂNG TNC'!A603="","",'📋 MIỂNG TNC'!H603)</f>
        <v>Bộ</v>
      </c>
      <c r="E4627" s="1">
        <f>IF('📋 MIỂNG TNC'!A603="","",'📋 MIỂNG TNC'!I603)</f>
        <v>0</v>
      </c>
      <c r="F4627" s="1">
        <f>IF('📋 MIỂNG TNC'!A603="","",'📋 MIỂNG TNC'!J603)</f>
        <v>0</v>
      </c>
      <c r="G4627" s="1">
        <f>IF('📋 MIỂNG TNC'!A603="","",'📋 MIỂNG TNC'!K603)</f>
        <v>0</v>
      </c>
      <c r="H4627" s="1">
        <f>IF('📋 MIỂNG TNC'!A603="","",'📋 MIỂNG TNC'!L603)</f>
        <v>0</v>
      </c>
      <c r="I4627" s="1">
        <f>IF('📋 MIỂNG TNC'!A603="","",'📋 MIỂNG TNC'!M603)</f>
        <v>0</v>
      </c>
      <c r="J4627" s="1" t="str">
        <f>IF('📋 MIỂNG TNC'!A603="","",'📋 MIỂNG TNC'!D603)</f>
        <v>94</v>
      </c>
      <c r="L4627" s="1">
        <f>N(L4626)+IF(AND('🔎 TRA CỨU NHANH'!$C$2&lt;&gt;"",OR(ISNUMBER(SEARCH('🔎 TRA CỨU NHANH'!$C$2,$A4627)),ISNUMBER(SEARCH('🔎 TRA CỨU NHANH'!$C$2,$B4627)))),1,0)</f>
        <v>0</v>
      </c>
      <c r="M4627" s="1" t="str">
        <f t="shared" si="144"/>
        <v/>
      </c>
      <c r="N4627" s="1">
        <f>N(N4626)+IF(AND('💰 BÁO GIÁ'!$C$27&lt;&gt;"",OR(ISNUMBER(SEARCH('💰 BÁO GIÁ'!$C$27,$A4627)),ISNUMBER(SEARCH('💰 BÁO GIÁ'!$C$27,$B4627)))),1,0)</f>
        <v>0</v>
      </c>
      <c r="O4627" s="1" t="str">
        <f t="shared" si="145"/>
        <v/>
      </c>
    </row>
    <row r="4628" customHeight="1" spans="1:15">
      <c r="A4628" s="1" t="str">
        <f>IF('📋 MIỂNG TNC'!A604="","",'📋 MIỂNG TNC'!A604)</f>
        <v>HH078951</v>
      </c>
      <c r="B4628" s="1" t="str">
        <f>IF('📋 MIỂNG TNC'!A604="","",'📋 MIỂNG TNC'!Q604)</f>
        <v>Miểng Baze 4D94E/4TN94/4TNE94/4TNV94 Cos2 - TDC - M851A</v>
      </c>
      <c r="C4628" s="1" t="str">
        <f>IF('📋 MIỂNG TNC'!A604="","","Miểng")</f>
        <v>Miểng</v>
      </c>
      <c r="D4628" s="1" t="str">
        <f>IF('📋 MIỂNG TNC'!A604="","",'📋 MIỂNG TNC'!H604)</f>
        <v>Bộ</v>
      </c>
      <c r="E4628" s="1">
        <f>IF('📋 MIỂNG TNC'!A604="","",'📋 MIỂNG TNC'!I604)</f>
        <v>0</v>
      </c>
      <c r="F4628" s="1">
        <f>IF('📋 MIỂNG TNC'!A604="","",'📋 MIỂNG TNC'!J604)</f>
        <v>0</v>
      </c>
      <c r="G4628" s="1">
        <f>IF('📋 MIỂNG TNC'!A604="","",'📋 MIỂNG TNC'!K604)</f>
        <v>0</v>
      </c>
      <c r="H4628" s="1">
        <f>IF('📋 MIỂNG TNC'!A604="","",'📋 MIỂNG TNC'!L604)</f>
        <v>0</v>
      </c>
      <c r="I4628" s="1">
        <f>IF('📋 MIỂNG TNC'!A604="","",'📋 MIỂNG TNC'!M604)</f>
        <v>0</v>
      </c>
      <c r="J4628" s="1" t="str">
        <f>IF('📋 MIỂNG TNC'!A604="","",'📋 MIỂNG TNC'!D604)</f>
        <v>94</v>
      </c>
      <c r="L4628" s="1">
        <f>N(L4627)+IF(AND('🔎 TRA CỨU NHANH'!$C$2&lt;&gt;"",OR(ISNUMBER(SEARCH('🔎 TRA CỨU NHANH'!$C$2,$A4628)),ISNUMBER(SEARCH('🔎 TRA CỨU NHANH'!$C$2,$B4628)))),1,0)</f>
        <v>0</v>
      </c>
      <c r="M4628" s="1" t="str">
        <f t="shared" si="144"/>
        <v/>
      </c>
      <c r="N4628" s="1">
        <f>N(N4627)+IF(AND('💰 BÁO GIÁ'!$C$27&lt;&gt;"",OR(ISNUMBER(SEARCH('💰 BÁO GIÁ'!$C$27,$A4628)),ISNUMBER(SEARCH('💰 BÁO GIÁ'!$C$27,$B4628)))),1,0)</f>
        <v>0</v>
      </c>
      <c r="O4628" s="1" t="str">
        <f t="shared" si="145"/>
        <v/>
      </c>
    </row>
    <row r="4629" customHeight="1" spans="1:15">
      <c r="A4629" s="1" t="str">
        <f>IF('📋 MIỂNG TNC'!A605="","",'📋 MIỂNG TNC'!A605)</f>
        <v>HH075800</v>
      </c>
      <c r="B4629" s="1" t="str">
        <f>IF('📋 MIỂNG TNC'!A605="","",'📋 MIỂNG TNC'!Q605)</f>
        <v>Miểng dên 4D94E/4TN94/4TNE94/4TNV94 Cos2 - TDC - R851A</v>
      </c>
      <c r="C4629" s="1" t="str">
        <f>IF('📋 MIỂNG TNC'!A605="","","Miểng")</f>
        <v>Miểng</v>
      </c>
      <c r="D4629" s="1" t="str">
        <f>IF('📋 MIỂNG TNC'!A605="","",'📋 MIỂNG TNC'!H605)</f>
        <v>Bộ</v>
      </c>
      <c r="E4629" s="1">
        <f>IF('📋 MIỂNG TNC'!A605="","",'📋 MIỂNG TNC'!I605)</f>
        <v>0</v>
      </c>
      <c r="F4629" s="1">
        <f>IF('📋 MIỂNG TNC'!A605="","",'📋 MIỂNG TNC'!J605)</f>
        <v>0</v>
      </c>
      <c r="G4629" s="1">
        <f>IF('📋 MIỂNG TNC'!A605="","",'📋 MIỂNG TNC'!K605)</f>
        <v>0</v>
      </c>
      <c r="H4629" s="1">
        <f>IF('📋 MIỂNG TNC'!A605="","",'📋 MIỂNG TNC'!L605)</f>
        <v>0</v>
      </c>
      <c r="I4629" s="1">
        <f>IF('📋 MIỂNG TNC'!A605="","",'📋 MIỂNG TNC'!M605)</f>
        <v>0</v>
      </c>
      <c r="J4629" s="1" t="str">
        <f>IF('📋 MIỂNG TNC'!A605="","",'📋 MIỂNG TNC'!D605)</f>
        <v>94</v>
      </c>
      <c r="L4629" s="1">
        <f>N(L4628)+IF(AND('🔎 TRA CỨU NHANH'!$C$2&lt;&gt;"",OR(ISNUMBER(SEARCH('🔎 TRA CỨU NHANH'!$C$2,$A4629)),ISNUMBER(SEARCH('🔎 TRA CỨU NHANH'!$C$2,$B4629)))),1,0)</f>
        <v>0</v>
      </c>
      <c r="M4629" s="1" t="str">
        <f t="shared" si="144"/>
        <v/>
      </c>
      <c r="N4629" s="1">
        <f>N(N4628)+IF(AND('💰 BÁO GIÁ'!$C$27&lt;&gt;"",OR(ISNUMBER(SEARCH('💰 BÁO GIÁ'!$C$27,$A4629)),ISNUMBER(SEARCH('💰 BÁO GIÁ'!$C$27,$B4629)))),1,0)</f>
        <v>0</v>
      </c>
      <c r="O4629" s="1" t="str">
        <f t="shared" si="145"/>
        <v/>
      </c>
    </row>
    <row r="4630" customHeight="1" spans="1:15">
      <c r="A4630" s="1" t="str">
        <f>IF('📋 MIỂNG TNC'!A606="","",'📋 MIỂNG TNC'!A606)</f>
        <v>HH078369</v>
      </c>
      <c r="B4630" s="1" t="str">
        <f>IF('📋 MIỂNG TNC'!A606="","",'📋 MIỂNG TNC'!Q606)</f>
        <v>Miểng baze 4D94E/4TN94/4TNE94/4TNV94/4TNE98/4TNV98 Cos2  - CS IVECO</v>
      </c>
      <c r="C4630" s="1" t="str">
        <f>IF('📋 MIỂNG TNC'!A606="","","Miểng")</f>
        <v>Miểng</v>
      </c>
      <c r="D4630" s="1" t="str">
        <f>IF('📋 MIỂNG TNC'!A606="","",'📋 MIỂNG TNC'!H606)</f>
        <v>Bộ</v>
      </c>
      <c r="E4630" s="1">
        <f>IF('📋 MIỂNG TNC'!A606="","",'📋 MIỂNG TNC'!I606)</f>
        <v>0</v>
      </c>
      <c r="F4630" s="1">
        <f>IF('📋 MIỂNG TNC'!A606="","",'📋 MIỂNG TNC'!J606)</f>
        <v>0</v>
      </c>
      <c r="G4630" s="1">
        <f>IF('📋 MIỂNG TNC'!A606="","",'📋 MIỂNG TNC'!K606)</f>
        <v>0</v>
      </c>
      <c r="H4630" s="1">
        <f>IF('📋 MIỂNG TNC'!A606="","",'📋 MIỂNG TNC'!L606)</f>
        <v>0</v>
      </c>
      <c r="I4630" s="1">
        <f>IF('📋 MIỂNG TNC'!A606="","",'📋 MIỂNG TNC'!M606)</f>
        <v>0</v>
      </c>
      <c r="J4630" s="1" t="str">
        <f>IF('📋 MIỂNG TNC'!A606="","",'📋 MIỂNG TNC'!D606)</f>
        <v>94</v>
      </c>
      <c r="L4630" s="1">
        <f>N(L4629)+IF(AND('🔎 TRA CỨU NHANH'!$C$2&lt;&gt;"",OR(ISNUMBER(SEARCH('🔎 TRA CỨU NHANH'!$C$2,$A4630)),ISNUMBER(SEARCH('🔎 TRA CỨU NHANH'!$C$2,$B4630)))),1,0)</f>
        <v>0</v>
      </c>
      <c r="M4630" s="1" t="str">
        <f t="shared" si="144"/>
        <v/>
      </c>
      <c r="N4630" s="1">
        <f>N(N4629)+IF(AND('💰 BÁO GIÁ'!$C$27&lt;&gt;"",OR(ISNUMBER(SEARCH('💰 BÁO GIÁ'!$C$27,$A4630)),ISNUMBER(SEARCH('💰 BÁO GIÁ'!$C$27,$B4630)))),1,0)</f>
        <v>0</v>
      </c>
      <c r="O4630" s="1" t="str">
        <f t="shared" si="145"/>
        <v/>
      </c>
    </row>
    <row r="4631" customHeight="1" spans="1:15">
      <c r="A4631" s="1" t="str">
        <f>IF('📋 MIỂNG TNC'!A607="","",'📋 MIỂNG TNC'!A607)</f>
        <v>HH078368</v>
      </c>
      <c r="B4631" s="1" t="str">
        <f>IF('📋 MIỂNG TNC'!A607="","",'📋 MIỂNG TNC'!Q607)</f>
        <v>Miểng dên 4D94E/4TN94/4TNE94/4TNV94/4TNE98/4TNV98 Cos2 - CS IVECO</v>
      </c>
      <c r="C4631" s="1" t="str">
        <f>IF('📋 MIỂNG TNC'!A607="","","Miểng")</f>
        <v>Miểng</v>
      </c>
      <c r="D4631" s="1" t="str">
        <f>IF('📋 MIỂNG TNC'!A607="","",'📋 MIỂNG TNC'!H607)</f>
        <v>Bộ</v>
      </c>
      <c r="E4631" s="1">
        <f>IF('📋 MIỂNG TNC'!A607="","",'📋 MIỂNG TNC'!I607)</f>
        <v>0</v>
      </c>
      <c r="F4631" s="1">
        <f>IF('📋 MIỂNG TNC'!A607="","",'📋 MIỂNG TNC'!J607)</f>
        <v>0</v>
      </c>
      <c r="G4631" s="1">
        <f>IF('📋 MIỂNG TNC'!A607="","",'📋 MIỂNG TNC'!K607)</f>
        <v>0</v>
      </c>
      <c r="H4631" s="1">
        <f>IF('📋 MIỂNG TNC'!A607="","",'📋 MIỂNG TNC'!L607)</f>
        <v>0</v>
      </c>
      <c r="I4631" s="1">
        <f>IF('📋 MIỂNG TNC'!A607="","",'📋 MIỂNG TNC'!M607)</f>
        <v>0</v>
      </c>
      <c r="J4631" s="1" t="str">
        <f>IF('📋 MIỂNG TNC'!A607="","",'📋 MIỂNG TNC'!D607)</f>
        <v>94</v>
      </c>
      <c r="L4631" s="1">
        <f>N(L4630)+IF(AND('🔎 TRA CỨU NHANH'!$C$2&lt;&gt;"",OR(ISNUMBER(SEARCH('🔎 TRA CỨU NHANH'!$C$2,$A4631)),ISNUMBER(SEARCH('🔎 TRA CỨU NHANH'!$C$2,$B4631)))),1,0)</f>
        <v>0</v>
      </c>
      <c r="M4631" s="1" t="str">
        <f t="shared" si="144"/>
        <v/>
      </c>
      <c r="N4631" s="1">
        <f>N(N4630)+IF(AND('💰 BÁO GIÁ'!$C$27&lt;&gt;"",OR(ISNUMBER(SEARCH('💰 BÁO GIÁ'!$C$27,$A4631)),ISNUMBER(SEARCH('💰 BÁO GIÁ'!$C$27,$B4631)))),1,0)</f>
        <v>0</v>
      </c>
      <c r="O4631" s="1" t="str">
        <f t="shared" si="145"/>
        <v/>
      </c>
    </row>
    <row r="4632" customHeight="1" spans="1:15">
      <c r="A4632" s="1" t="str">
        <f>IF('📋 MIỂNG TNC'!A608="","",'📋 MIỂNG TNC'!A608)</f>
        <v>HH070663</v>
      </c>
      <c r="B4632" s="1" t="str">
        <f>IF('📋 MIỂNG TNC'!A608="","",'📋 MIỂNG TNC'!Q608)</f>
        <v>Bạc miểng 4D94/4D92 Cos3 - TAIHO</v>
      </c>
      <c r="C4632" s="1" t="str">
        <f>IF('📋 MIỂNG TNC'!A608="","","Miểng")</f>
        <v>Miểng</v>
      </c>
      <c r="D4632" s="1" t="str">
        <f>IF('📋 MIỂNG TNC'!A608="","",'📋 MIỂNG TNC'!H608)</f>
        <v>Bộ</v>
      </c>
      <c r="E4632" s="1">
        <f>IF('📋 MIỂNG TNC'!A608="","",'📋 MIỂNG TNC'!I608)</f>
        <v>0</v>
      </c>
      <c r="F4632" s="1">
        <f>IF('📋 MIỂNG TNC'!A608="","",'📋 MIỂNG TNC'!J608)</f>
        <v>0</v>
      </c>
      <c r="G4632" s="1">
        <f>IF('📋 MIỂNG TNC'!A608="","",'📋 MIỂNG TNC'!K608)</f>
        <v>0</v>
      </c>
      <c r="H4632" s="1">
        <f>IF('📋 MIỂNG TNC'!A608="","",'📋 MIỂNG TNC'!L608)</f>
        <v>0</v>
      </c>
      <c r="I4632" s="1">
        <f>IF('📋 MIỂNG TNC'!A608="","",'📋 MIỂNG TNC'!M608)</f>
        <v>0</v>
      </c>
      <c r="J4632" s="1" t="str">
        <f>IF('📋 MIỂNG TNC'!A608="","",'📋 MIỂNG TNC'!D608)</f>
        <v>94</v>
      </c>
      <c r="L4632" s="1">
        <f>N(L4631)+IF(AND('🔎 TRA CỨU NHANH'!$C$2&lt;&gt;"",OR(ISNUMBER(SEARCH('🔎 TRA CỨU NHANH'!$C$2,$A4632)),ISNUMBER(SEARCH('🔎 TRA CỨU NHANH'!$C$2,$B4632)))),1,0)</f>
        <v>0</v>
      </c>
      <c r="M4632" s="1" t="str">
        <f t="shared" si="144"/>
        <v/>
      </c>
      <c r="N4632" s="1">
        <f>N(N4631)+IF(AND('💰 BÁO GIÁ'!$C$27&lt;&gt;"",OR(ISNUMBER(SEARCH('💰 BÁO GIÁ'!$C$27,$A4632)),ISNUMBER(SEARCH('💰 BÁO GIÁ'!$C$27,$B4632)))),1,0)</f>
        <v>0</v>
      </c>
      <c r="O4632" s="1" t="str">
        <f t="shared" si="145"/>
        <v/>
      </c>
    </row>
    <row r="4633" customHeight="1" spans="1:15">
      <c r="A4633" s="1" t="str">
        <f>IF('📋 MIỂNG TNC'!A609="","",'📋 MIỂNG TNC'!A609)</f>
        <v>HH071227</v>
      </c>
      <c r="B4633" s="1" t="str">
        <f>IF('📋 MIỂNG TNC'!A609="","",'📋 MIỂNG TNC'!Q609)</f>
        <v>Bạc miểng 4D94E/4D98  Cos4 - DAIDO TW</v>
      </c>
      <c r="C4633" s="1" t="str">
        <f>IF('📋 MIỂNG TNC'!A609="","","Miểng")</f>
        <v>Miểng</v>
      </c>
      <c r="D4633" s="1" t="str">
        <f>IF('📋 MIỂNG TNC'!A609="","",'📋 MIỂNG TNC'!H609)</f>
        <v>Bộ</v>
      </c>
      <c r="E4633" s="1">
        <f>IF('📋 MIỂNG TNC'!A609="","",'📋 MIỂNG TNC'!I609)</f>
        <v>0</v>
      </c>
      <c r="F4633" s="1">
        <f>IF('📋 MIỂNG TNC'!A609="","",'📋 MIỂNG TNC'!J609)</f>
        <v>0</v>
      </c>
      <c r="G4633" s="1">
        <f>IF('📋 MIỂNG TNC'!A609="","",'📋 MIỂNG TNC'!K609)</f>
        <v>0</v>
      </c>
      <c r="H4633" s="1">
        <f>IF('📋 MIỂNG TNC'!A609="","",'📋 MIỂNG TNC'!L609)</f>
        <v>0</v>
      </c>
      <c r="I4633" s="1">
        <f>IF('📋 MIỂNG TNC'!A609="","",'📋 MIỂNG TNC'!M609)</f>
        <v>0</v>
      </c>
      <c r="J4633" s="1" t="str">
        <f>IF('📋 MIỂNG TNC'!A609="","",'📋 MIỂNG TNC'!D609)</f>
        <v>94</v>
      </c>
      <c r="L4633" s="1">
        <f>N(L4632)+IF(AND('🔎 TRA CỨU NHANH'!$C$2&lt;&gt;"",OR(ISNUMBER(SEARCH('🔎 TRA CỨU NHANH'!$C$2,$A4633)),ISNUMBER(SEARCH('🔎 TRA CỨU NHANH'!$C$2,$B4633)))),1,0)</f>
        <v>0</v>
      </c>
      <c r="M4633" s="1" t="str">
        <f t="shared" si="144"/>
        <v/>
      </c>
      <c r="N4633" s="1">
        <f>N(N4632)+IF(AND('💰 BÁO GIÁ'!$C$27&lt;&gt;"",OR(ISNUMBER(SEARCH('💰 BÁO GIÁ'!$C$27,$A4633)),ISNUMBER(SEARCH('💰 BÁO GIÁ'!$C$27,$B4633)))),1,0)</f>
        <v>0</v>
      </c>
      <c r="O4633" s="1" t="str">
        <f t="shared" si="145"/>
        <v/>
      </c>
    </row>
    <row r="4634" customHeight="1" spans="1:15">
      <c r="A4634" s="1" t="str">
        <f>IF('📋 MIỂNG TNC'!A610="","",'📋 MIỂNG TNC'!A610)</f>
        <v>HH073141</v>
      </c>
      <c r="B4634" s="1" t="str">
        <f>IF('📋 MIỂNG TNC'!A610="","",'📋 MIỂNG TNC'!Q610)</f>
        <v>Miểng Dên 3TN100/4TN100 cos0</v>
      </c>
      <c r="C4634" s="1" t="str">
        <f>IF('📋 MIỂNG TNC'!A610="","","Miểng")</f>
        <v>Miểng</v>
      </c>
      <c r="D4634" s="1" t="str">
        <f>IF('📋 MIỂNG TNC'!A610="","",'📋 MIỂNG TNC'!H610)</f>
        <v>Cặp</v>
      </c>
      <c r="E4634" s="1">
        <f>IF('📋 MIỂNG TNC'!A610="","",'📋 MIỂNG TNC'!I610)</f>
        <v>0</v>
      </c>
      <c r="F4634" s="1">
        <f>IF('📋 MIỂNG TNC'!A610="","",'📋 MIỂNG TNC'!J610)</f>
        <v>0</v>
      </c>
      <c r="G4634" s="1">
        <f>IF('📋 MIỂNG TNC'!A610="","",'📋 MIỂNG TNC'!K610)</f>
        <v>0</v>
      </c>
      <c r="H4634" s="1">
        <f>IF('📋 MIỂNG TNC'!A610="","",'📋 MIỂNG TNC'!L610)</f>
        <v>0</v>
      </c>
      <c r="I4634" s="1">
        <f>IF('📋 MIỂNG TNC'!A610="","",'📋 MIỂNG TNC'!M610)</f>
        <v>0</v>
      </c>
      <c r="J4634" s="1" t="str">
        <f>IF('📋 MIỂNG TNC'!A610="","",'📋 MIỂNG TNC'!D610)</f>
        <v>100</v>
      </c>
      <c r="L4634" s="1">
        <f>N(L4633)+IF(AND('🔎 TRA CỨU NHANH'!$C$2&lt;&gt;"",OR(ISNUMBER(SEARCH('🔎 TRA CỨU NHANH'!$C$2,$A4634)),ISNUMBER(SEARCH('🔎 TRA CỨU NHANH'!$C$2,$B4634)))),1,0)</f>
        <v>0</v>
      </c>
      <c r="M4634" s="1" t="str">
        <f t="shared" si="144"/>
        <v/>
      </c>
      <c r="N4634" s="1">
        <f>N(N4633)+IF(AND('💰 BÁO GIÁ'!$C$27&lt;&gt;"",OR(ISNUMBER(SEARCH('💰 BÁO GIÁ'!$C$27,$A4634)),ISNUMBER(SEARCH('💰 BÁO GIÁ'!$C$27,$B4634)))),1,0)</f>
        <v>0</v>
      </c>
      <c r="O4634" s="1" t="str">
        <f t="shared" si="145"/>
        <v/>
      </c>
    </row>
    <row r="4635" customHeight="1" spans="1:15">
      <c r="A4635" s="1" t="str">
        <f>IF('📋 MIỂNG TNC'!A611="","",'📋 MIỂNG TNC'!A611)</f>
        <v>HH079029</v>
      </c>
      <c r="B4635" s="1" t="str">
        <f>IF('📋 MIỂNG TNC'!A611="","",'📋 MIỂNG TNC'!Q611)</f>
        <v>Bạc miểng Yanmar 4TN100/4TNE100 - STD Cos0 - Daido CN</v>
      </c>
      <c r="C4635" s="1" t="str">
        <f>IF('📋 MIỂNG TNC'!A611="","","Miểng")</f>
        <v>Miểng</v>
      </c>
      <c r="D4635" s="1" t="str">
        <f>IF('📋 MIỂNG TNC'!A611="","",'📋 MIỂNG TNC'!H611)</f>
        <v>Bộ</v>
      </c>
      <c r="E4635" s="1">
        <f>IF('📋 MIỂNG TNC'!A611="","",'📋 MIỂNG TNC'!I611)</f>
        <v>0</v>
      </c>
      <c r="F4635" s="1">
        <f>IF('📋 MIỂNG TNC'!A611="","",'📋 MIỂNG TNC'!J611)</f>
        <v>0</v>
      </c>
      <c r="G4635" s="1">
        <f>IF('📋 MIỂNG TNC'!A611="","",'📋 MIỂNG TNC'!K611)</f>
        <v>0</v>
      </c>
      <c r="H4635" s="1">
        <f>IF('📋 MIỂNG TNC'!A611="","",'📋 MIỂNG TNC'!L611)</f>
        <v>0</v>
      </c>
      <c r="I4635" s="1">
        <f>IF('📋 MIỂNG TNC'!A611="","",'📋 MIỂNG TNC'!M611)</f>
        <v>0</v>
      </c>
      <c r="J4635" s="1" t="str">
        <f>IF('📋 MIỂNG TNC'!A611="","",'📋 MIỂNG TNC'!D611)</f>
        <v>100</v>
      </c>
      <c r="L4635" s="1">
        <f>N(L4634)+IF(AND('🔎 TRA CỨU NHANH'!$C$2&lt;&gt;"",OR(ISNUMBER(SEARCH('🔎 TRA CỨU NHANH'!$C$2,$A4635)),ISNUMBER(SEARCH('🔎 TRA CỨU NHANH'!$C$2,$B4635)))),1,0)</f>
        <v>0</v>
      </c>
      <c r="M4635" s="1" t="str">
        <f t="shared" si="144"/>
        <v/>
      </c>
      <c r="N4635" s="1">
        <f>N(N4634)+IF(AND('💰 BÁO GIÁ'!$C$27&lt;&gt;"",OR(ISNUMBER(SEARCH('💰 BÁO GIÁ'!$C$27,$A4635)),ISNUMBER(SEARCH('💰 BÁO GIÁ'!$C$27,$B4635)))),1,0)</f>
        <v>0</v>
      </c>
      <c r="O4635" s="1" t="str">
        <f t="shared" si="145"/>
        <v/>
      </c>
    </row>
    <row r="4636" customHeight="1" spans="1:15">
      <c r="A4636" s="1" t="str">
        <f>IF('📋 MIỂNG TNC'!A612="","",'📋 MIỂNG TNC'!A612)</f>
        <v>HH079030</v>
      </c>
      <c r="B4636" s="1" t="str">
        <f>IF('📋 MIỂNG TNC'!A612="","",'📋 MIỂNG TNC'!Q612)</f>
        <v>Bạc miểng Yanmar 4TN100/4TNE100 - 0.25 Cos1 - Daido CN</v>
      </c>
      <c r="C4636" s="1" t="str">
        <f>IF('📋 MIỂNG TNC'!A612="","","Miểng")</f>
        <v>Miểng</v>
      </c>
      <c r="D4636" s="1" t="str">
        <f>IF('📋 MIỂNG TNC'!A612="","",'📋 MIỂNG TNC'!H612)</f>
        <v>Bộ</v>
      </c>
      <c r="E4636" s="1">
        <f>IF('📋 MIỂNG TNC'!A612="","",'📋 MIỂNG TNC'!I612)</f>
        <v>0</v>
      </c>
      <c r="F4636" s="1">
        <f>IF('📋 MIỂNG TNC'!A612="","",'📋 MIỂNG TNC'!J612)</f>
        <v>0</v>
      </c>
      <c r="G4636" s="1">
        <f>IF('📋 MIỂNG TNC'!A612="","",'📋 MIỂNG TNC'!K612)</f>
        <v>0</v>
      </c>
      <c r="H4636" s="1">
        <f>IF('📋 MIỂNG TNC'!A612="","",'📋 MIỂNG TNC'!L612)</f>
        <v>0</v>
      </c>
      <c r="I4636" s="1">
        <f>IF('📋 MIỂNG TNC'!A612="","",'📋 MIỂNG TNC'!M612)</f>
        <v>0</v>
      </c>
      <c r="J4636" s="1" t="str">
        <f>IF('📋 MIỂNG TNC'!A612="","",'📋 MIỂNG TNC'!D612)</f>
        <v>100</v>
      </c>
      <c r="L4636" s="1">
        <f>N(L4635)+IF(AND('🔎 TRA CỨU NHANH'!$C$2&lt;&gt;"",OR(ISNUMBER(SEARCH('🔎 TRA CỨU NHANH'!$C$2,$A4636)),ISNUMBER(SEARCH('🔎 TRA CỨU NHANH'!$C$2,$B4636)))),1,0)</f>
        <v>0</v>
      </c>
      <c r="M4636" s="1" t="str">
        <f t="shared" si="144"/>
        <v/>
      </c>
      <c r="N4636" s="1">
        <f>N(N4635)+IF(AND('💰 BÁO GIÁ'!$C$27&lt;&gt;"",OR(ISNUMBER(SEARCH('💰 BÁO GIÁ'!$C$27,$A4636)),ISNUMBER(SEARCH('💰 BÁO GIÁ'!$C$27,$B4636)))),1,0)</f>
        <v>0</v>
      </c>
      <c r="O4636" s="1" t="str">
        <f t="shared" si="145"/>
        <v/>
      </c>
    </row>
    <row r="4637" customHeight="1" spans="1:15">
      <c r="A4637" s="1" t="str">
        <f>IF('📋 MIỂNG TNC'!A613="","",'📋 MIỂNG TNC'!A613)</f>
        <v>HH079031</v>
      </c>
      <c r="B4637" s="1" t="str">
        <f>IF('📋 MIỂNG TNC'!A613="","",'📋 MIỂNG TNC'!Q613)</f>
        <v>Bạc miểng Yanmar 4TN100/4TNE100 - 0.50 Cos2 - Daido CN</v>
      </c>
      <c r="C4637" s="1" t="str">
        <f>IF('📋 MIỂNG TNC'!A613="","","Miểng")</f>
        <v>Miểng</v>
      </c>
      <c r="D4637" s="1" t="str">
        <f>IF('📋 MIỂNG TNC'!A613="","",'📋 MIỂNG TNC'!H613)</f>
        <v>Bộ</v>
      </c>
      <c r="E4637" s="1">
        <f>IF('📋 MIỂNG TNC'!A613="","",'📋 MIỂNG TNC'!I613)</f>
        <v>0</v>
      </c>
      <c r="F4637" s="1">
        <f>IF('📋 MIỂNG TNC'!A613="","",'📋 MIỂNG TNC'!J613)</f>
        <v>0</v>
      </c>
      <c r="G4637" s="1">
        <f>IF('📋 MIỂNG TNC'!A613="","",'📋 MIỂNG TNC'!K613)</f>
        <v>0</v>
      </c>
      <c r="H4637" s="1">
        <f>IF('📋 MIỂNG TNC'!A613="","",'📋 MIỂNG TNC'!L613)</f>
        <v>0</v>
      </c>
      <c r="I4637" s="1">
        <f>IF('📋 MIỂNG TNC'!A613="","",'📋 MIỂNG TNC'!M613)</f>
        <v>0</v>
      </c>
      <c r="J4637" s="1" t="str">
        <f>IF('📋 MIỂNG TNC'!A613="","",'📋 MIỂNG TNC'!D613)</f>
        <v>100</v>
      </c>
      <c r="L4637" s="1">
        <f>N(L4636)+IF(AND('🔎 TRA CỨU NHANH'!$C$2&lt;&gt;"",OR(ISNUMBER(SEARCH('🔎 TRA CỨU NHANH'!$C$2,$A4637)),ISNUMBER(SEARCH('🔎 TRA CỨU NHANH'!$C$2,$B4637)))),1,0)</f>
        <v>0</v>
      </c>
      <c r="M4637" s="1" t="str">
        <f t="shared" si="144"/>
        <v/>
      </c>
      <c r="N4637" s="1">
        <f>N(N4636)+IF(AND('💰 BÁO GIÁ'!$C$27&lt;&gt;"",OR(ISNUMBER(SEARCH('💰 BÁO GIÁ'!$C$27,$A4637)),ISNUMBER(SEARCH('💰 BÁO GIÁ'!$C$27,$B4637)))),1,0)</f>
        <v>0</v>
      </c>
      <c r="O4637" s="1" t="str">
        <f t="shared" si="145"/>
        <v/>
      </c>
    </row>
    <row r="4638" customHeight="1" spans="1:15">
      <c r="A4638" s="1" t="str">
        <f>IF('📋 MIỂNG TNC'!A614="","",'📋 MIỂNG TNC'!A614)</f>
        <v>HH073585</v>
      </c>
      <c r="B4638" s="1" t="str">
        <f>IF('📋 MIỂNG TNC'!A614="","",'📋 MIỂNG TNC'!Q614)</f>
        <v>Miểng Dên 3TN100/4TN100 cos4</v>
      </c>
      <c r="C4638" s="1" t="str">
        <f>IF('📋 MIỂNG TNC'!A614="","","Miểng")</f>
        <v>Miểng</v>
      </c>
      <c r="D4638" s="1" t="str">
        <f>IF('📋 MIỂNG TNC'!A614="","",'📋 MIỂNG TNC'!H614)</f>
        <v>Cặp</v>
      </c>
      <c r="E4638" s="1">
        <f>IF('📋 MIỂNG TNC'!A614="","",'📋 MIỂNG TNC'!I614)</f>
        <v>0</v>
      </c>
      <c r="F4638" s="1">
        <f>IF('📋 MIỂNG TNC'!A614="","",'📋 MIỂNG TNC'!J614)</f>
        <v>0</v>
      </c>
      <c r="G4638" s="1">
        <f>IF('📋 MIỂNG TNC'!A614="","",'📋 MIỂNG TNC'!K614)</f>
        <v>0</v>
      </c>
      <c r="H4638" s="1">
        <f>IF('📋 MIỂNG TNC'!A614="","",'📋 MIỂNG TNC'!L614)</f>
        <v>0</v>
      </c>
      <c r="I4638" s="1">
        <f>IF('📋 MIỂNG TNC'!A614="","",'📋 MIỂNG TNC'!M614)</f>
        <v>0</v>
      </c>
      <c r="J4638" s="1" t="str">
        <f>IF('📋 MIỂNG TNC'!A614="","",'📋 MIỂNG TNC'!D614)</f>
        <v>100</v>
      </c>
      <c r="L4638" s="1">
        <f>N(L4637)+IF(AND('🔎 TRA CỨU NHANH'!$C$2&lt;&gt;"",OR(ISNUMBER(SEARCH('🔎 TRA CỨU NHANH'!$C$2,$A4638)),ISNUMBER(SEARCH('🔎 TRA CỨU NHANH'!$C$2,$B4638)))),1,0)</f>
        <v>0</v>
      </c>
      <c r="M4638" s="1" t="str">
        <f t="shared" si="144"/>
        <v/>
      </c>
      <c r="N4638" s="1">
        <f>N(N4637)+IF(AND('💰 BÁO GIÁ'!$C$27&lt;&gt;"",OR(ISNUMBER(SEARCH('💰 BÁO GIÁ'!$C$27,$A4638)),ISNUMBER(SEARCH('💰 BÁO GIÁ'!$C$27,$B4638)))),1,0)</f>
        <v>0</v>
      </c>
      <c r="O4638" s="1" t="str">
        <f t="shared" si="145"/>
        <v/>
      </c>
    </row>
    <row r="4639" customHeight="1" spans="1:15">
      <c r="A4639" s="1" t="str">
        <f>IF('📋 MIỂNG TNC'!A615="","",'📋 MIỂNG TNC'!A615)</f>
        <v>HH083849</v>
      </c>
      <c r="B4639" s="1" t="str">
        <f>IF('📋 MIỂNG TNC'!A615="","",'📋 MIỂNG TNC'!Q615)</f>
        <v>Miểng dên Yanmar 3TNE78, 3TNE82, 3D82E/ R-3TNE78A-STD Cos0 - TDC</v>
      </c>
      <c r="C4639" s="1" t="str">
        <f>IF('📋 MIỂNG TNC'!A615="","","Miểng")</f>
        <v>Miểng</v>
      </c>
      <c r="D4639" s="1" t="str">
        <f>IF('📋 MIỂNG TNC'!A615="","",'📋 MIỂNG TNC'!H615)</f>
        <v>Bộ</v>
      </c>
      <c r="E4639" s="1">
        <f>IF('📋 MIỂNG TNC'!A615="","",'📋 MIỂNG TNC'!I615)</f>
        <v>0</v>
      </c>
      <c r="F4639" s="1">
        <f>IF('📋 MIỂNG TNC'!A615="","",'📋 MIỂNG TNC'!J615)</f>
        <v>0</v>
      </c>
      <c r="G4639" s="1">
        <f>IF('📋 MIỂNG TNC'!A615="","",'📋 MIỂNG TNC'!K615)</f>
        <v>0</v>
      </c>
      <c r="H4639" s="1">
        <f>IF('📋 MIỂNG TNC'!A615="","",'📋 MIỂNG TNC'!L615)</f>
        <v>0</v>
      </c>
      <c r="I4639" s="1">
        <f>IF('📋 MIỂNG TNC'!A615="","",'📋 MIỂNG TNC'!M615)</f>
        <v>0</v>
      </c>
      <c r="J4639" s="1">
        <f>IF('📋 MIỂNG TNC'!A615="","",'📋 MIỂNG TNC'!D615)</f>
        <v>0</v>
      </c>
      <c r="L4639" s="1">
        <f>N(L4638)+IF(AND('🔎 TRA CỨU NHANH'!$C$2&lt;&gt;"",OR(ISNUMBER(SEARCH('🔎 TRA CỨU NHANH'!$C$2,$A4639)),ISNUMBER(SEARCH('🔎 TRA CỨU NHANH'!$C$2,$B4639)))),1,0)</f>
        <v>0</v>
      </c>
      <c r="M4639" s="1" t="str">
        <f t="shared" si="144"/>
        <v/>
      </c>
      <c r="N4639" s="1">
        <f>N(N4638)+IF(AND('💰 BÁO GIÁ'!$C$27&lt;&gt;"",OR(ISNUMBER(SEARCH('💰 BÁO GIÁ'!$C$27,$A4639)),ISNUMBER(SEARCH('💰 BÁO GIÁ'!$C$27,$B4639)))),1,0)</f>
        <v>0</v>
      </c>
      <c r="O4639" s="1" t="str">
        <f t="shared" si="145"/>
        <v/>
      </c>
    </row>
    <row r="4640" customHeight="1" spans="1:15">
      <c r="A4640" s="1" t="str">
        <f>IF('📋 MIỂNG TNC'!A616="","",'📋 MIỂNG TNC'!A616)</f>
        <v/>
      </c>
      <c r="B4640" s="1" t="str">
        <f>IF('📋 MIỂNG TNC'!A616="","",'📋 MIỂNG TNC'!Q616)</f>
        <v/>
      </c>
      <c r="C4640" s="1" t="str">
        <f>IF('📋 MIỂNG TNC'!A616="","","Miểng")</f>
        <v/>
      </c>
      <c r="D4640" s="1" t="str">
        <f>IF('📋 MIỂNG TNC'!A616="","",'📋 MIỂNG TNC'!H616)</f>
        <v/>
      </c>
      <c r="E4640" s="1" t="str">
        <f>IF('📋 MIỂNG TNC'!A616="","",'📋 MIỂNG TNC'!I616)</f>
        <v/>
      </c>
      <c r="F4640" s="1" t="str">
        <f>IF('📋 MIỂNG TNC'!A616="","",'📋 MIỂNG TNC'!J616)</f>
        <v/>
      </c>
      <c r="G4640" s="1" t="str">
        <f>IF('📋 MIỂNG TNC'!A616="","",'📋 MIỂNG TNC'!K616)</f>
        <v/>
      </c>
      <c r="H4640" s="1" t="str">
        <f>IF('📋 MIỂNG TNC'!A616="","",'📋 MIỂNG TNC'!L616)</f>
        <v/>
      </c>
      <c r="I4640" s="1" t="str">
        <f>IF('📋 MIỂNG TNC'!A616="","",'📋 MIỂNG TNC'!M616)</f>
        <v/>
      </c>
      <c r="J4640" s="1" t="str">
        <f>IF('📋 MIỂNG TNC'!A616="","",'📋 MIỂNG TNC'!D616)</f>
        <v/>
      </c>
      <c r="L4640" s="1">
        <f>N(L4639)+IF(AND('🔎 TRA CỨU NHANH'!$C$2&lt;&gt;"",OR(ISNUMBER(SEARCH('🔎 TRA CỨU NHANH'!$C$2,$A4640)),ISNUMBER(SEARCH('🔎 TRA CỨU NHANH'!$C$2,$B4640)))),1,0)</f>
        <v>0</v>
      </c>
      <c r="M4640" s="1" t="str">
        <f t="shared" si="144"/>
        <v/>
      </c>
      <c r="N4640" s="1">
        <f>N(N4639)+IF(AND('💰 BÁO GIÁ'!$C$27&lt;&gt;"",OR(ISNUMBER(SEARCH('💰 BÁO GIÁ'!$C$27,$A4640)),ISNUMBER(SEARCH('💰 BÁO GIÁ'!$C$27,$B4640)))),1,0)</f>
        <v>0</v>
      </c>
      <c r="O4640" s="1" t="str">
        <f t="shared" si="145"/>
        <v/>
      </c>
    </row>
    <row r="4641" customHeight="1" spans="1:15">
      <c r="A4641" s="1" t="str">
        <f>IF('📋 MIỂNG TNC'!A617="","",'📋 MIỂNG TNC'!A617)</f>
        <v>HH081004</v>
      </c>
      <c r="B4641" s="1" t="str">
        <f>IF('📋 MIỂNG TNC'!A617="","",'📋 MIỂNG TNC'!Q617)</f>
        <v>Miểng dên Kubota 3D76/ 3D82/3D85/3D87 - Cos0</v>
      </c>
      <c r="C4641" s="1" t="str">
        <f>IF('📋 MIỂNG TNC'!A617="","","Miểng")</f>
        <v>Miểng</v>
      </c>
      <c r="D4641" s="1" t="str">
        <f>IF('📋 MIỂNG TNC'!A617="","",'📋 MIỂNG TNC'!H617)</f>
        <v>Bộ</v>
      </c>
      <c r="E4641" s="1">
        <f>IF('📋 MIỂNG TNC'!A617="","",'📋 MIỂNG TNC'!I617)</f>
        <v>0</v>
      </c>
      <c r="F4641" s="1">
        <f>IF('📋 MIỂNG TNC'!A617="","",'📋 MIỂNG TNC'!J617)</f>
        <v>0</v>
      </c>
      <c r="G4641" s="1">
        <f>IF('📋 MIỂNG TNC'!A617="","",'📋 MIỂNG TNC'!K617)</f>
        <v>0</v>
      </c>
      <c r="H4641" s="1">
        <f>IF('📋 MIỂNG TNC'!A617="","",'📋 MIỂNG TNC'!L617)</f>
        <v>0</v>
      </c>
      <c r="I4641" s="1">
        <f>IF('📋 MIỂNG TNC'!A617="","",'📋 MIỂNG TNC'!M617)</f>
        <v>0</v>
      </c>
      <c r="J4641" s="1" t="str">
        <f>IF('📋 MIỂNG TNC'!A617="","",'📋 MIỂNG TNC'!D617)</f>
        <v>76</v>
      </c>
      <c r="L4641" s="1">
        <f>N(L4640)+IF(AND('🔎 TRA CỨU NHANH'!$C$2&lt;&gt;"",OR(ISNUMBER(SEARCH('🔎 TRA CỨU NHANH'!$C$2,$A4641)),ISNUMBER(SEARCH('🔎 TRA CỨU NHANH'!$C$2,$B4641)))),1,0)</f>
        <v>0</v>
      </c>
      <c r="M4641" s="1" t="str">
        <f t="shared" si="144"/>
        <v/>
      </c>
      <c r="N4641" s="1">
        <f>N(N4640)+IF(AND('💰 BÁO GIÁ'!$C$27&lt;&gt;"",OR(ISNUMBER(SEARCH('💰 BÁO GIÁ'!$C$27,$A4641)),ISNUMBER(SEARCH('💰 BÁO GIÁ'!$C$27,$B4641)))),1,0)</f>
        <v>0</v>
      </c>
      <c r="O4641" s="1" t="str">
        <f t="shared" si="145"/>
        <v/>
      </c>
    </row>
    <row r="4642" customHeight="1" spans="1:15">
      <c r="A4642" s="1" t="str">
        <f>IF('📋 MIỂNG TNC'!A618="","",'📋 MIỂNG TNC'!A618)</f>
        <v>HH080865</v>
      </c>
      <c r="B4642" s="1" t="str">
        <f>IF('📋 MIỂNG TNC'!A618="","",'📋 MIỂNG TNC'!Q618)</f>
        <v>Miểng bazê Kubota 4D76/L2000/3D76/4D82/4D85/87 Cos0 - LLE</v>
      </c>
      <c r="C4642" s="1" t="str">
        <f>IF('📋 MIỂNG TNC'!A618="","","Miểng")</f>
        <v>Miểng</v>
      </c>
      <c r="D4642" s="1" t="str">
        <f>IF('📋 MIỂNG TNC'!A618="","",'📋 MIỂNG TNC'!H618)</f>
        <v>Bộ</v>
      </c>
      <c r="E4642" s="1">
        <f>IF('📋 MIỂNG TNC'!A618="","",'📋 MIỂNG TNC'!I618)</f>
        <v>0</v>
      </c>
      <c r="F4642" s="1">
        <f>IF('📋 MIỂNG TNC'!A618="","",'📋 MIỂNG TNC'!J618)</f>
        <v>0</v>
      </c>
      <c r="G4642" s="1">
        <f>IF('📋 MIỂNG TNC'!A618="","",'📋 MIỂNG TNC'!K618)</f>
        <v>0</v>
      </c>
      <c r="H4642" s="1">
        <f>IF('📋 MIỂNG TNC'!A618="","",'📋 MIỂNG TNC'!L618)</f>
        <v>0</v>
      </c>
      <c r="I4642" s="1">
        <f>IF('📋 MIỂNG TNC'!A618="","",'📋 MIỂNG TNC'!M618)</f>
        <v>0</v>
      </c>
      <c r="J4642" s="1" t="str">
        <f>IF('📋 MIỂNG TNC'!A618="","",'📋 MIỂNG TNC'!D618)</f>
        <v>76</v>
      </c>
      <c r="L4642" s="1">
        <f>N(L4641)+IF(AND('🔎 TRA CỨU NHANH'!$C$2&lt;&gt;"",OR(ISNUMBER(SEARCH('🔎 TRA CỨU NHANH'!$C$2,$A4642)),ISNUMBER(SEARCH('🔎 TRA CỨU NHANH'!$C$2,$B4642)))),1,0)</f>
        <v>0</v>
      </c>
      <c r="M4642" s="1" t="str">
        <f t="shared" si="144"/>
        <v/>
      </c>
      <c r="N4642" s="1">
        <f>N(N4641)+IF(AND('💰 BÁO GIÁ'!$C$27&lt;&gt;"",OR(ISNUMBER(SEARCH('💰 BÁO GIÁ'!$C$27,$A4642)),ISNUMBER(SEARCH('💰 BÁO GIÁ'!$C$27,$B4642)))),1,0)</f>
        <v>0</v>
      </c>
      <c r="O4642" s="1" t="str">
        <f t="shared" si="145"/>
        <v/>
      </c>
    </row>
    <row r="4643" customHeight="1" spans="1:15">
      <c r="A4643" s="1" t="str">
        <f>IF('📋 MIỂNG TNC'!A619="","",'📋 MIỂNG TNC'!A619)</f>
        <v>HH073458</v>
      </c>
      <c r="B4643" s="1" t="str">
        <f>IF('📋 MIỂNG TNC'!A619="","",'📋 MIỂNG TNC'!Q619)</f>
        <v>Miểng dên Kubota 4D76/L2000/3D76/4D82/4D85/87 - Cos0 - LLE</v>
      </c>
      <c r="C4643" s="1" t="str">
        <f>IF('📋 MIỂNG TNC'!A619="","","Miểng")</f>
        <v>Miểng</v>
      </c>
      <c r="D4643" s="1" t="str">
        <f>IF('📋 MIỂNG TNC'!A619="","",'📋 MIỂNG TNC'!H619)</f>
        <v>cặp</v>
      </c>
      <c r="E4643" s="1">
        <f>IF('📋 MIỂNG TNC'!A619="","",'📋 MIỂNG TNC'!I619)</f>
        <v>0</v>
      </c>
      <c r="F4643" s="1">
        <f>IF('📋 MIỂNG TNC'!A619="","",'📋 MIỂNG TNC'!J619)</f>
        <v>0</v>
      </c>
      <c r="G4643" s="1">
        <f>IF('📋 MIỂNG TNC'!A619="","",'📋 MIỂNG TNC'!K619)</f>
        <v>0</v>
      </c>
      <c r="H4643" s="1">
        <f>IF('📋 MIỂNG TNC'!A619="","",'📋 MIỂNG TNC'!L619)</f>
        <v>0</v>
      </c>
      <c r="I4643" s="1">
        <f>IF('📋 MIỂNG TNC'!A619="","",'📋 MIỂNG TNC'!M619)</f>
        <v>0</v>
      </c>
      <c r="J4643" s="1" t="str">
        <f>IF('📋 MIỂNG TNC'!A619="","",'📋 MIỂNG TNC'!D619)</f>
        <v>76</v>
      </c>
      <c r="L4643" s="1">
        <f>N(L4642)+IF(AND('🔎 TRA CỨU NHANH'!$C$2&lt;&gt;"",OR(ISNUMBER(SEARCH('🔎 TRA CỨU NHANH'!$C$2,$A4643)),ISNUMBER(SEARCH('🔎 TRA CỨU NHANH'!$C$2,$B4643)))),1,0)</f>
        <v>0</v>
      </c>
      <c r="M4643" s="1" t="str">
        <f t="shared" si="144"/>
        <v/>
      </c>
      <c r="N4643" s="1">
        <f>N(N4642)+IF(AND('💰 BÁO GIÁ'!$C$27&lt;&gt;"",OR(ISNUMBER(SEARCH('💰 BÁO GIÁ'!$C$27,$A4643)),ISNUMBER(SEARCH('💰 BÁO GIÁ'!$C$27,$B4643)))),1,0)</f>
        <v>0</v>
      </c>
      <c r="O4643" s="1" t="str">
        <f t="shared" si="145"/>
        <v/>
      </c>
    </row>
    <row r="4644" customHeight="1" spans="1:15">
      <c r="A4644" s="1" t="str">
        <f>IF('📋 MIỂNG TNC'!A620="","",'📋 MIỂNG TNC'!A620)</f>
        <v>HH074669</v>
      </c>
      <c r="B4644" s="1" t="str">
        <f>IF('📋 MIỂNG TNC'!A620="","",'📋 MIỂNG TNC'!Q620)</f>
        <v>Miểng dên Kubota 4D76/L2000/3D76/82/85/87 Cos2 - LLE</v>
      </c>
      <c r="C4644" s="1" t="str">
        <f>IF('📋 MIỂNG TNC'!A620="","","Miểng")</f>
        <v>Miểng</v>
      </c>
      <c r="D4644" s="1" t="str">
        <f>IF('📋 MIỂNG TNC'!A620="","",'📋 MIỂNG TNC'!H620)</f>
        <v>Cặp</v>
      </c>
      <c r="E4644" s="1">
        <f>IF('📋 MIỂNG TNC'!A620="","",'📋 MIỂNG TNC'!I620)</f>
        <v>0</v>
      </c>
      <c r="F4644" s="1">
        <f>IF('📋 MIỂNG TNC'!A620="","",'📋 MIỂNG TNC'!J620)</f>
        <v>0</v>
      </c>
      <c r="G4644" s="1">
        <f>IF('📋 MIỂNG TNC'!A620="","",'📋 MIỂNG TNC'!K620)</f>
        <v>0</v>
      </c>
      <c r="H4644" s="1">
        <f>IF('📋 MIỂNG TNC'!A620="","",'📋 MIỂNG TNC'!L620)</f>
        <v>0</v>
      </c>
      <c r="I4644" s="1">
        <f>IF('📋 MIỂNG TNC'!A620="","",'📋 MIỂNG TNC'!M620)</f>
        <v>0</v>
      </c>
      <c r="J4644" s="1" t="str">
        <f>IF('📋 MIỂNG TNC'!A620="","",'📋 MIỂNG TNC'!D620)</f>
        <v>76</v>
      </c>
      <c r="L4644" s="1">
        <f>N(L4643)+IF(AND('🔎 TRA CỨU NHANH'!$C$2&lt;&gt;"",OR(ISNUMBER(SEARCH('🔎 TRA CỨU NHANH'!$C$2,$A4644)),ISNUMBER(SEARCH('🔎 TRA CỨU NHANH'!$C$2,$B4644)))),1,0)</f>
        <v>0</v>
      </c>
      <c r="M4644" s="1" t="str">
        <f t="shared" si="144"/>
        <v/>
      </c>
      <c r="N4644" s="1">
        <f>N(N4643)+IF(AND('💰 BÁO GIÁ'!$C$27&lt;&gt;"",OR(ISNUMBER(SEARCH('💰 BÁO GIÁ'!$C$27,$A4644)),ISNUMBER(SEARCH('💰 BÁO GIÁ'!$C$27,$B4644)))),1,0)</f>
        <v>0</v>
      </c>
      <c r="O4644" s="1" t="str">
        <f t="shared" si="145"/>
        <v/>
      </c>
    </row>
    <row r="4645" customHeight="1" spans="1:15">
      <c r="A4645" s="1" t="str">
        <f>IF('📋 MIỂNG TNC'!A621="","",'📋 MIỂNG TNC'!A621)</f>
        <v>HH083842</v>
      </c>
      <c r="B4645" s="1" t="str">
        <f>IF('📋 MIỂNG TNC'!A621="","",'📋 MIỂNG TNC'!Q621)</f>
        <v>Bạc miểng Kubota V1505/ R-4D1105A- STD, M-4D1105A- STD, Cos0- TDC</v>
      </c>
      <c r="C4645" s="1" t="str">
        <f>IF('📋 MIỂNG TNC'!A621="","","Miểng")</f>
        <v>Miểng</v>
      </c>
      <c r="D4645" s="1" t="str">
        <f>IF('📋 MIỂNG TNC'!A621="","",'📋 MIỂNG TNC'!H621)</f>
        <v>Bộ</v>
      </c>
      <c r="E4645" s="1">
        <f>IF('📋 MIỂNG TNC'!A621="","",'📋 MIỂNG TNC'!I621)</f>
        <v>0</v>
      </c>
      <c r="F4645" s="1">
        <f>IF('📋 MIỂNG TNC'!A621="","",'📋 MIỂNG TNC'!J621)</f>
        <v>0</v>
      </c>
      <c r="G4645" s="1">
        <f>IF('📋 MIỂNG TNC'!A621="","",'📋 MIỂNG TNC'!K621)</f>
        <v>0</v>
      </c>
      <c r="H4645" s="1">
        <f>IF('📋 MIỂNG TNC'!A621="","",'📋 MIỂNG TNC'!L621)</f>
        <v>0</v>
      </c>
      <c r="I4645" s="1">
        <f>IF('📋 MIỂNG TNC'!A621="","",'📋 MIỂNG TNC'!M621)</f>
        <v>0</v>
      </c>
      <c r="J4645" s="1" t="str">
        <f>IF('📋 MIỂNG TNC'!A621="","",'📋 MIỂNG TNC'!D621)</f>
        <v>78</v>
      </c>
      <c r="L4645" s="1">
        <f>N(L4644)+IF(AND('🔎 TRA CỨU NHANH'!$C$2&lt;&gt;"",OR(ISNUMBER(SEARCH('🔎 TRA CỨU NHANH'!$C$2,$A4645)),ISNUMBER(SEARCH('🔎 TRA CỨU NHANH'!$C$2,$B4645)))),1,0)</f>
        <v>0</v>
      </c>
      <c r="M4645" s="1" t="str">
        <f t="shared" si="144"/>
        <v/>
      </c>
      <c r="N4645" s="1">
        <f>N(N4644)+IF(AND('💰 BÁO GIÁ'!$C$27&lt;&gt;"",OR(ISNUMBER(SEARCH('💰 BÁO GIÁ'!$C$27,$A4645)),ISNUMBER(SEARCH('💰 BÁO GIÁ'!$C$27,$B4645)))),1,0)</f>
        <v>0</v>
      </c>
      <c r="O4645" s="1" t="str">
        <f t="shared" si="145"/>
        <v/>
      </c>
    </row>
    <row r="4646" customHeight="1" spans="1:15">
      <c r="A4646" s="1" t="str">
        <f>IF('📋 MIỂNG TNC'!A622="","",'📋 MIỂNG TNC'!A622)</f>
        <v>HH072280</v>
      </c>
      <c r="B4646" s="1" t="str">
        <f>IF('📋 MIỂNG TNC'!A622="","",'📋 MIỂNG TNC'!Q622)</f>
        <v>Bạc miểng Kubota V1505 (STD) 4D78/ V1305/ V1405 - STD Cos0 - DAIDO CN</v>
      </c>
      <c r="C4646" s="1" t="str">
        <f>IF('📋 MIỂNG TNC'!A622="","","Miểng")</f>
        <v>Miểng</v>
      </c>
      <c r="D4646" s="1" t="str">
        <f>IF('📋 MIỂNG TNC'!A622="","",'📋 MIỂNG TNC'!H622)</f>
        <v>Bộ</v>
      </c>
      <c r="E4646" s="1">
        <f>IF('📋 MIỂNG TNC'!A622="","",'📋 MIỂNG TNC'!I622)</f>
        <v>0</v>
      </c>
      <c r="F4646" s="1">
        <f>IF('📋 MIỂNG TNC'!A622="","",'📋 MIỂNG TNC'!J622)</f>
        <v>0</v>
      </c>
      <c r="G4646" s="1">
        <f>IF('📋 MIỂNG TNC'!A622="","",'📋 MIỂNG TNC'!K622)</f>
        <v>0</v>
      </c>
      <c r="H4646" s="1">
        <f>IF('📋 MIỂNG TNC'!A622="","",'📋 MIỂNG TNC'!L622)</f>
        <v>0</v>
      </c>
      <c r="I4646" s="1">
        <f>IF('📋 MIỂNG TNC'!A622="","",'📋 MIỂNG TNC'!M622)</f>
        <v>0</v>
      </c>
      <c r="J4646" s="1" t="str">
        <f>IF('📋 MIỂNG TNC'!A622="","",'📋 MIỂNG TNC'!D622)</f>
        <v>78</v>
      </c>
      <c r="L4646" s="1">
        <f>N(L4645)+IF(AND('🔎 TRA CỨU NHANH'!$C$2&lt;&gt;"",OR(ISNUMBER(SEARCH('🔎 TRA CỨU NHANH'!$C$2,$A4646)),ISNUMBER(SEARCH('🔎 TRA CỨU NHANH'!$C$2,$B4646)))),1,0)</f>
        <v>0</v>
      </c>
      <c r="M4646" s="1" t="str">
        <f t="shared" si="144"/>
        <v/>
      </c>
      <c r="N4646" s="1">
        <f>N(N4645)+IF(AND('💰 BÁO GIÁ'!$C$27&lt;&gt;"",OR(ISNUMBER(SEARCH('💰 BÁO GIÁ'!$C$27,$A4646)),ISNUMBER(SEARCH('💰 BÁO GIÁ'!$C$27,$B4646)))),1,0)</f>
        <v>0</v>
      </c>
      <c r="O4646" s="1" t="str">
        <f t="shared" si="145"/>
        <v/>
      </c>
    </row>
    <row r="4647" customHeight="1" spans="1:15">
      <c r="A4647" s="1" t="str">
        <f>IF('📋 MIỂNG TNC'!A623="","",'📋 MIỂNG TNC'!A623)</f>
        <v>HH072281</v>
      </c>
      <c r="B4647" s="1" t="str">
        <f>IF('📋 MIỂNG TNC'!A623="","",'📋 MIỂNG TNC'!Q623)</f>
        <v>Bạc miểng Kubota V1505 (0.25), 4D78/ V1305/ V1405 - cos1 - DAIDO CN</v>
      </c>
      <c r="C4647" s="1" t="str">
        <f>IF('📋 MIỂNG TNC'!A623="","","Miểng")</f>
        <v>Miểng</v>
      </c>
      <c r="D4647" s="1" t="str">
        <f>IF('📋 MIỂNG TNC'!A623="","",'📋 MIỂNG TNC'!H623)</f>
        <v>Bộ</v>
      </c>
      <c r="E4647" s="1">
        <f>IF('📋 MIỂNG TNC'!A623="","",'📋 MIỂNG TNC'!I623)</f>
        <v>0</v>
      </c>
      <c r="F4647" s="1">
        <f>IF('📋 MIỂNG TNC'!A623="","",'📋 MIỂNG TNC'!J623)</f>
        <v>0</v>
      </c>
      <c r="G4647" s="1">
        <f>IF('📋 MIỂNG TNC'!A623="","",'📋 MIỂNG TNC'!K623)</f>
        <v>0</v>
      </c>
      <c r="H4647" s="1">
        <f>IF('📋 MIỂNG TNC'!A623="","",'📋 MIỂNG TNC'!L623)</f>
        <v>0</v>
      </c>
      <c r="I4647" s="1">
        <f>IF('📋 MIỂNG TNC'!A623="","",'📋 MIỂNG TNC'!M623)</f>
        <v>0</v>
      </c>
      <c r="J4647" s="1" t="str">
        <f>IF('📋 MIỂNG TNC'!A623="","",'📋 MIỂNG TNC'!D623)</f>
        <v>78</v>
      </c>
      <c r="L4647" s="1">
        <f>N(L4646)+IF(AND('🔎 TRA CỨU NHANH'!$C$2&lt;&gt;"",OR(ISNUMBER(SEARCH('🔎 TRA CỨU NHANH'!$C$2,$A4647)),ISNUMBER(SEARCH('🔎 TRA CỨU NHANH'!$C$2,$B4647)))),1,0)</f>
        <v>0</v>
      </c>
      <c r="M4647" s="1" t="str">
        <f t="shared" si="144"/>
        <v/>
      </c>
      <c r="N4647" s="1">
        <f>N(N4646)+IF(AND('💰 BÁO GIÁ'!$C$27&lt;&gt;"",OR(ISNUMBER(SEARCH('💰 BÁO GIÁ'!$C$27,$A4647)),ISNUMBER(SEARCH('💰 BÁO GIÁ'!$C$27,$B4647)))),1,0)</f>
        <v>0</v>
      </c>
      <c r="O4647" s="1" t="str">
        <f t="shared" si="145"/>
        <v/>
      </c>
    </row>
    <row r="4648" customHeight="1" spans="1:15">
      <c r="A4648" s="1" t="str">
        <f>IF('📋 MIỂNG TNC'!A624="","",'📋 MIỂNG TNC'!A624)</f>
        <v>HH073183</v>
      </c>
      <c r="B4648" s="1" t="str">
        <f>IF('📋 MIỂNG TNC'!A624="","",'📋 MIỂNG TNC'!Q624)</f>
        <v>Bạc miểng Kubota V1505 (0.50) 4D78/ V1305/ V1405 - cos2 - DAIDO CN</v>
      </c>
      <c r="C4648" s="1" t="str">
        <f>IF('📋 MIỂNG TNC'!A624="","","Miểng")</f>
        <v>Miểng</v>
      </c>
      <c r="D4648" s="1" t="str">
        <f>IF('📋 MIỂNG TNC'!A624="","",'📋 MIỂNG TNC'!H624)</f>
        <v>Bộ</v>
      </c>
      <c r="E4648" s="1">
        <f>IF('📋 MIỂNG TNC'!A624="","",'📋 MIỂNG TNC'!I624)</f>
        <v>0</v>
      </c>
      <c r="F4648" s="1">
        <f>IF('📋 MIỂNG TNC'!A624="","",'📋 MIỂNG TNC'!J624)</f>
        <v>0</v>
      </c>
      <c r="G4648" s="1">
        <f>IF('📋 MIỂNG TNC'!A624="","",'📋 MIỂNG TNC'!K624)</f>
        <v>0</v>
      </c>
      <c r="H4648" s="1">
        <f>IF('📋 MIỂNG TNC'!A624="","",'📋 MIỂNG TNC'!L624)</f>
        <v>0</v>
      </c>
      <c r="I4648" s="1">
        <f>IF('📋 MIỂNG TNC'!A624="","",'📋 MIỂNG TNC'!M624)</f>
        <v>0</v>
      </c>
      <c r="J4648" s="1" t="str">
        <f>IF('📋 MIỂNG TNC'!A624="","",'📋 MIỂNG TNC'!D624)</f>
        <v>78</v>
      </c>
      <c r="L4648" s="1">
        <f>N(L4647)+IF(AND('🔎 TRA CỨU NHANH'!$C$2&lt;&gt;"",OR(ISNUMBER(SEARCH('🔎 TRA CỨU NHANH'!$C$2,$A4648)),ISNUMBER(SEARCH('🔎 TRA CỨU NHANH'!$C$2,$B4648)))),1,0)</f>
        <v>0</v>
      </c>
      <c r="M4648" s="1" t="str">
        <f t="shared" si="144"/>
        <v/>
      </c>
      <c r="N4648" s="1">
        <f>N(N4647)+IF(AND('💰 BÁO GIÁ'!$C$27&lt;&gt;"",OR(ISNUMBER(SEARCH('💰 BÁO GIÁ'!$C$27,$A4648)),ISNUMBER(SEARCH('💰 BÁO GIÁ'!$C$27,$B4648)))),1,0)</f>
        <v>0</v>
      </c>
      <c r="O4648" s="1" t="str">
        <f t="shared" si="145"/>
        <v/>
      </c>
    </row>
    <row r="4649" customHeight="1" spans="1:15">
      <c r="A4649" s="1" t="str">
        <f>IF('📋 MIỂNG TNC'!A625="","",'📋 MIỂNG TNC'!A625)</f>
        <v>HH084116</v>
      </c>
      <c r="B4649" s="1" t="str">
        <f>IF('📋 MIỂNG TNC'!A625="","",'📋 MIỂNG TNC'!Q625)</f>
        <v>Miểng dên Kubota L2000/4D76/4D82/4D85/4D87 - STD Cos0 - (DAIDO) CN</v>
      </c>
      <c r="C4649" s="1" t="str">
        <f>IF('📋 MIỂNG TNC'!A625="","","Miểng")</f>
        <v>Miểng</v>
      </c>
      <c r="D4649" s="1" t="str">
        <f>IF('📋 MIỂNG TNC'!A625="","",'📋 MIỂNG TNC'!H625)</f>
        <v>Bộ</v>
      </c>
      <c r="E4649" s="1">
        <f>IF('📋 MIỂNG TNC'!A625="","",'📋 MIỂNG TNC'!I625)</f>
        <v>0</v>
      </c>
      <c r="F4649" s="1">
        <f>IF('📋 MIỂNG TNC'!A625="","",'📋 MIỂNG TNC'!J625)</f>
        <v>0</v>
      </c>
      <c r="G4649" s="1">
        <f>IF('📋 MIỂNG TNC'!A625="","",'📋 MIỂNG TNC'!K625)</f>
        <v>0</v>
      </c>
      <c r="H4649" s="1">
        <f>IF('📋 MIỂNG TNC'!A625="","",'📋 MIỂNG TNC'!L625)</f>
        <v>0</v>
      </c>
      <c r="I4649" s="1">
        <f>IF('📋 MIỂNG TNC'!A625="","",'📋 MIỂNG TNC'!M625)</f>
        <v>0</v>
      </c>
      <c r="J4649" s="1" t="str">
        <f>IF('📋 MIỂNG TNC'!A625="","",'📋 MIỂNG TNC'!D625)</f>
        <v>87</v>
      </c>
      <c r="L4649" s="1">
        <f>N(L4648)+IF(AND('🔎 TRA CỨU NHANH'!$C$2&lt;&gt;"",OR(ISNUMBER(SEARCH('🔎 TRA CỨU NHANH'!$C$2,$A4649)),ISNUMBER(SEARCH('🔎 TRA CỨU NHANH'!$C$2,$B4649)))),1,0)</f>
        <v>0</v>
      </c>
      <c r="M4649" s="1" t="str">
        <f t="shared" si="144"/>
        <v/>
      </c>
      <c r="N4649" s="1">
        <f>N(N4648)+IF(AND('💰 BÁO GIÁ'!$C$27&lt;&gt;"",OR(ISNUMBER(SEARCH('💰 BÁO GIÁ'!$C$27,$A4649)),ISNUMBER(SEARCH('💰 BÁO GIÁ'!$C$27,$B4649)))),1,0)</f>
        <v>0</v>
      </c>
      <c r="O4649" s="1" t="str">
        <f t="shared" si="145"/>
        <v/>
      </c>
    </row>
    <row r="4650" customHeight="1" spans="1:15">
      <c r="A4650" s="1" t="str">
        <f>IF('📋 MIỂNG TNC'!A626="","",'📋 MIỂNG TNC'!A626)</f>
        <v>HH083843</v>
      </c>
      <c r="B4650" s="1" t="str">
        <f>IF('📋 MIỂNG TNC'!A626="","",'📋 MIỂNG TNC'!Q626)</f>
        <v>Miểng baze Kubota L2000/ M-4L2201A- STD, V2203/4D87/4D76- Cos0 - TDC</v>
      </c>
      <c r="C4650" s="1" t="str">
        <f>IF('📋 MIỂNG TNC'!A626="","","Miểng")</f>
        <v>Miểng</v>
      </c>
      <c r="D4650" s="1" t="str">
        <f>IF('📋 MIỂNG TNC'!A626="","",'📋 MIỂNG TNC'!H626)</f>
        <v>Bộ</v>
      </c>
      <c r="E4650" s="1">
        <f>IF('📋 MIỂNG TNC'!A626="","",'📋 MIỂNG TNC'!I626)</f>
        <v>0</v>
      </c>
      <c r="F4650" s="1">
        <f>IF('📋 MIỂNG TNC'!A626="","",'📋 MIỂNG TNC'!J626)</f>
        <v>0</v>
      </c>
      <c r="G4650" s="1">
        <f>IF('📋 MIỂNG TNC'!A626="","",'📋 MIỂNG TNC'!K626)</f>
        <v>0</v>
      </c>
      <c r="H4650" s="1">
        <f>IF('📋 MIỂNG TNC'!A626="","",'📋 MIỂNG TNC'!L626)</f>
        <v>0</v>
      </c>
      <c r="I4650" s="1">
        <f>IF('📋 MIỂNG TNC'!A626="","",'📋 MIỂNG TNC'!M626)</f>
        <v>0</v>
      </c>
      <c r="J4650" s="1" t="str">
        <f>IF('📋 MIỂNG TNC'!A626="","",'📋 MIỂNG TNC'!D626)</f>
        <v>87</v>
      </c>
      <c r="L4650" s="1">
        <f>N(L4649)+IF(AND('🔎 TRA CỨU NHANH'!$C$2&lt;&gt;"",OR(ISNUMBER(SEARCH('🔎 TRA CỨU NHANH'!$C$2,$A4650)),ISNUMBER(SEARCH('🔎 TRA CỨU NHANH'!$C$2,$B4650)))),1,0)</f>
        <v>0</v>
      </c>
      <c r="M4650" s="1" t="str">
        <f t="shared" si="144"/>
        <v/>
      </c>
      <c r="N4650" s="1">
        <f>N(N4649)+IF(AND('💰 BÁO GIÁ'!$C$27&lt;&gt;"",OR(ISNUMBER(SEARCH('💰 BÁO GIÁ'!$C$27,$A4650)),ISNUMBER(SEARCH('💰 BÁO GIÁ'!$C$27,$B4650)))),1,0)</f>
        <v>0</v>
      </c>
      <c r="O4650" s="1" t="str">
        <f t="shared" si="145"/>
        <v/>
      </c>
    </row>
    <row r="4651" customHeight="1" spans="1:15">
      <c r="A4651" s="1" t="str">
        <f>IF('📋 MIỂNG TNC'!A627="","",'📋 MIỂNG TNC'!A627)</f>
        <v>HH075673</v>
      </c>
      <c r="B4651" s="1" t="str">
        <f>IF('📋 MIỂNG TNC'!A627="","",'📋 MIỂNG TNC'!Q627)</f>
        <v>Miểng baze Kubota V2203/ STD, 4D87/L2000/4D76 - Cos0 - Daido CN</v>
      </c>
      <c r="C4651" s="1" t="str">
        <f>IF('📋 MIỂNG TNC'!A627="","","Miểng")</f>
        <v>Miểng</v>
      </c>
      <c r="D4651" s="1" t="str">
        <f>IF('📋 MIỂNG TNC'!A627="","",'📋 MIỂNG TNC'!H627)</f>
        <v>Bộ</v>
      </c>
      <c r="E4651" s="1">
        <f>IF('📋 MIỂNG TNC'!A627="","",'📋 MIỂNG TNC'!I627)</f>
        <v>0</v>
      </c>
      <c r="F4651" s="1">
        <f>IF('📋 MIỂNG TNC'!A627="","",'📋 MIỂNG TNC'!J627)</f>
        <v>0</v>
      </c>
      <c r="G4651" s="1">
        <f>IF('📋 MIỂNG TNC'!A627="","",'📋 MIỂNG TNC'!K627)</f>
        <v>0</v>
      </c>
      <c r="H4651" s="1">
        <f>IF('📋 MIỂNG TNC'!A627="","",'📋 MIỂNG TNC'!L627)</f>
        <v>0</v>
      </c>
      <c r="I4651" s="1">
        <f>IF('📋 MIỂNG TNC'!A627="","",'📋 MIỂNG TNC'!M627)</f>
        <v>0</v>
      </c>
      <c r="J4651" s="1" t="str">
        <f>IF('📋 MIỂNG TNC'!A627="","",'📋 MIỂNG TNC'!D627)</f>
        <v>87</v>
      </c>
      <c r="L4651" s="1">
        <f>N(L4650)+IF(AND('🔎 TRA CỨU NHANH'!$C$2&lt;&gt;"",OR(ISNUMBER(SEARCH('🔎 TRA CỨU NHANH'!$C$2,$A4651)),ISNUMBER(SEARCH('🔎 TRA CỨU NHANH'!$C$2,$B4651)))),1,0)</f>
        <v>0</v>
      </c>
      <c r="M4651" s="1" t="str">
        <f t="shared" si="144"/>
        <v/>
      </c>
      <c r="N4651" s="1">
        <f>N(N4650)+IF(AND('💰 BÁO GIÁ'!$C$27&lt;&gt;"",OR(ISNUMBER(SEARCH('💰 BÁO GIÁ'!$C$27,$A4651)),ISNUMBER(SEARCH('💰 BÁO GIÁ'!$C$27,$B4651)))),1,0)</f>
        <v>0</v>
      </c>
      <c r="O4651" s="1" t="str">
        <f t="shared" si="145"/>
        <v/>
      </c>
    </row>
    <row r="4652" customHeight="1" spans="1:15">
      <c r="A4652" s="1" t="str">
        <f>IF('📋 MIỂNG TNC'!A628="","",'📋 MIỂNG TNC'!A628)</f>
        <v>HH075552</v>
      </c>
      <c r="B4652" s="1" t="str">
        <f>IF('📋 MIỂNG TNC'!A628="","",'📋 MIỂNG TNC'!Q628)</f>
        <v>Miểng Dên Kubota V2203/V2403/R-4V2203A- STD, Cos0, DC60, DC70- TDC</v>
      </c>
      <c r="C4652" s="1" t="str">
        <f>IF('📋 MIỂNG TNC'!A628="","","Miểng")</f>
        <v>Miểng</v>
      </c>
      <c r="D4652" s="1" t="str">
        <f>IF('📋 MIỂNG TNC'!A628="","",'📋 MIỂNG TNC'!H628)</f>
        <v>Bộ</v>
      </c>
      <c r="E4652" s="1">
        <f>IF('📋 MIỂNG TNC'!A628="","",'📋 MIỂNG TNC'!I628)</f>
        <v>0</v>
      </c>
      <c r="F4652" s="1">
        <f>IF('📋 MIỂNG TNC'!A628="","",'📋 MIỂNG TNC'!J628)</f>
        <v>0</v>
      </c>
      <c r="G4652" s="1">
        <f>IF('📋 MIỂNG TNC'!A628="","",'📋 MIỂNG TNC'!K628)</f>
        <v>0</v>
      </c>
      <c r="H4652" s="1">
        <f>IF('📋 MIỂNG TNC'!A628="","",'📋 MIỂNG TNC'!L628)</f>
        <v>0</v>
      </c>
      <c r="I4652" s="1">
        <f>IF('📋 MIỂNG TNC'!A628="","",'📋 MIỂNG TNC'!M628)</f>
        <v>0</v>
      </c>
      <c r="J4652" s="1" t="str">
        <f>IF('📋 MIỂNG TNC'!A628="","",'📋 MIỂNG TNC'!D628)</f>
        <v>87</v>
      </c>
      <c r="L4652" s="1">
        <f>N(L4651)+IF(AND('🔎 TRA CỨU NHANH'!$C$2&lt;&gt;"",OR(ISNUMBER(SEARCH('🔎 TRA CỨU NHANH'!$C$2,$A4652)),ISNUMBER(SEARCH('🔎 TRA CỨU NHANH'!$C$2,$B4652)))),1,0)</f>
        <v>0</v>
      </c>
      <c r="M4652" s="1" t="str">
        <f t="shared" si="144"/>
        <v/>
      </c>
      <c r="N4652" s="1">
        <f>N(N4651)+IF(AND('💰 BÁO GIÁ'!$C$27&lt;&gt;"",OR(ISNUMBER(SEARCH('💰 BÁO GIÁ'!$C$27,$A4652)),ISNUMBER(SEARCH('💰 BÁO GIÁ'!$C$27,$B4652)))),1,0)</f>
        <v>0</v>
      </c>
      <c r="O4652" s="1" t="str">
        <f t="shared" si="145"/>
        <v/>
      </c>
    </row>
    <row r="4653" customHeight="1" spans="1:15">
      <c r="A4653" s="1" t="str">
        <f>IF('📋 MIỂNG TNC'!A629="","",'📋 MIỂNG TNC'!A629)</f>
        <v>HH074656</v>
      </c>
      <c r="B4653" s="1" t="str">
        <f>IF('📋 MIỂNG TNC'!A629="","",'📋 MIỂNG TNC'!Q629)</f>
        <v>Bạc miểng Kubota V2403/4D87 - Cos0 - (DAIDO) NDC CN</v>
      </c>
      <c r="C4653" s="1" t="str">
        <f>IF('📋 MIỂNG TNC'!A629="","","Miểng")</f>
        <v>Miểng</v>
      </c>
      <c r="D4653" s="1" t="str">
        <f>IF('📋 MIỂNG TNC'!A629="","",'📋 MIỂNG TNC'!H629)</f>
        <v>Bộ</v>
      </c>
      <c r="E4653" s="1">
        <f>IF('📋 MIỂNG TNC'!A629="","",'📋 MIỂNG TNC'!I629)</f>
        <v>0</v>
      </c>
      <c r="F4653" s="1">
        <f>IF('📋 MIỂNG TNC'!A629="","",'📋 MIỂNG TNC'!J629)</f>
        <v>0</v>
      </c>
      <c r="G4653" s="1">
        <f>IF('📋 MIỂNG TNC'!A629="","",'📋 MIỂNG TNC'!K629)</f>
        <v>0</v>
      </c>
      <c r="H4653" s="1">
        <f>IF('📋 MIỂNG TNC'!A629="","",'📋 MIỂNG TNC'!L629)</f>
        <v>0</v>
      </c>
      <c r="I4653" s="1">
        <f>IF('📋 MIỂNG TNC'!A629="","",'📋 MIỂNG TNC'!M629)</f>
        <v>0</v>
      </c>
      <c r="J4653" s="1" t="str">
        <f>IF('📋 MIỂNG TNC'!A629="","",'📋 MIỂNG TNC'!D629)</f>
        <v>87</v>
      </c>
      <c r="L4653" s="1">
        <f>N(L4652)+IF(AND('🔎 TRA CỨU NHANH'!$C$2&lt;&gt;"",OR(ISNUMBER(SEARCH('🔎 TRA CỨU NHANH'!$C$2,$A4653)),ISNUMBER(SEARCH('🔎 TRA CỨU NHANH'!$C$2,$B4653)))),1,0)</f>
        <v>0</v>
      </c>
      <c r="M4653" s="1" t="str">
        <f t="shared" si="144"/>
        <v/>
      </c>
      <c r="N4653" s="1">
        <f>N(N4652)+IF(AND('💰 BÁO GIÁ'!$C$27&lt;&gt;"",OR(ISNUMBER(SEARCH('💰 BÁO GIÁ'!$C$27,$A4653)),ISNUMBER(SEARCH('💰 BÁO GIÁ'!$C$27,$B4653)))),1,0)</f>
        <v>0</v>
      </c>
      <c r="O4653" s="1" t="str">
        <f t="shared" si="145"/>
        <v/>
      </c>
    </row>
    <row r="4654" customHeight="1" spans="1:15">
      <c r="A4654" s="1" t="str">
        <f>IF('📋 MIỂNG TNC'!A630="","",'📋 MIỂNG TNC'!A630)</f>
        <v>HH076600</v>
      </c>
      <c r="B4654" s="1" t="str">
        <f>IF('📋 MIỂNG TNC'!A630="","",'📋 MIỂNG TNC'!Q630)</f>
        <v>Miểng baze V2403 / 4D87 (cổ trục 60) cos0 - CS IVECO</v>
      </c>
      <c r="C4654" s="1" t="str">
        <f>IF('📋 MIỂNG TNC'!A630="","","Miểng")</f>
        <v>Miểng</v>
      </c>
      <c r="D4654" s="1" t="str">
        <f>IF('📋 MIỂNG TNC'!A630="","",'📋 MIỂNG TNC'!H630)</f>
        <v>Bộ</v>
      </c>
      <c r="E4654" s="1">
        <f>IF('📋 MIỂNG TNC'!A630="","",'📋 MIỂNG TNC'!I630)</f>
        <v>0</v>
      </c>
      <c r="F4654" s="1">
        <f>IF('📋 MIỂNG TNC'!A630="","",'📋 MIỂNG TNC'!J630)</f>
        <v>0</v>
      </c>
      <c r="G4654" s="1">
        <f>IF('📋 MIỂNG TNC'!A630="","",'📋 MIỂNG TNC'!K630)</f>
        <v>0</v>
      </c>
      <c r="H4654" s="1">
        <f>IF('📋 MIỂNG TNC'!A630="","",'📋 MIỂNG TNC'!L630)</f>
        <v>0</v>
      </c>
      <c r="I4654" s="1">
        <f>IF('📋 MIỂNG TNC'!A630="","",'📋 MIỂNG TNC'!M630)</f>
        <v>0</v>
      </c>
      <c r="J4654" s="1" t="str">
        <f>IF('📋 MIỂNG TNC'!A630="","",'📋 MIỂNG TNC'!D630)</f>
        <v>87</v>
      </c>
      <c r="L4654" s="1">
        <f>N(L4653)+IF(AND('🔎 TRA CỨU NHANH'!$C$2&lt;&gt;"",OR(ISNUMBER(SEARCH('🔎 TRA CỨU NHANH'!$C$2,$A4654)),ISNUMBER(SEARCH('🔎 TRA CỨU NHANH'!$C$2,$B4654)))),1,0)</f>
        <v>0</v>
      </c>
      <c r="M4654" s="1" t="str">
        <f t="shared" si="144"/>
        <v/>
      </c>
      <c r="N4654" s="1">
        <f>N(N4653)+IF(AND('💰 BÁO GIÁ'!$C$27&lt;&gt;"",OR(ISNUMBER(SEARCH('💰 BÁO GIÁ'!$C$27,$A4654)),ISNUMBER(SEARCH('💰 BÁO GIÁ'!$C$27,$B4654)))),1,0)</f>
        <v>0</v>
      </c>
      <c r="O4654" s="1" t="str">
        <f t="shared" si="145"/>
        <v/>
      </c>
    </row>
    <row r="4655" customHeight="1" spans="1:15">
      <c r="A4655" s="1" t="str">
        <f>IF('📋 MIỂNG TNC'!A631="","",'📋 MIỂNG TNC'!A631)</f>
        <v>HH075555</v>
      </c>
      <c r="B4655" s="1" t="str">
        <f>IF('📋 MIỂNG TNC'!A631="","",'📋 MIỂNG TNC'!Q631)</f>
        <v>Miểng baze Kubota V2403/ M-4V2403A- STD cos0, DC60, DC70- TDC</v>
      </c>
      <c r="C4655" s="1" t="str">
        <f>IF('📋 MIỂNG TNC'!A631="","","Miểng")</f>
        <v>Miểng</v>
      </c>
      <c r="D4655" s="1" t="str">
        <f>IF('📋 MIỂNG TNC'!A631="","",'📋 MIỂNG TNC'!H631)</f>
        <v>Bộ</v>
      </c>
      <c r="E4655" s="1">
        <f>IF('📋 MIỂNG TNC'!A631="","",'📋 MIỂNG TNC'!I631)</f>
        <v>0</v>
      </c>
      <c r="F4655" s="1">
        <f>IF('📋 MIỂNG TNC'!A631="","",'📋 MIỂNG TNC'!J631)</f>
        <v>0</v>
      </c>
      <c r="G4655" s="1">
        <f>IF('📋 MIỂNG TNC'!A631="","",'📋 MIỂNG TNC'!K631)</f>
        <v>0</v>
      </c>
      <c r="H4655" s="1">
        <f>IF('📋 MIỂNG TNC'!A631="","",'📋 MIỂNG TNC'!L631)</f>
        <v>0</v>
      </c>
      <c r="I4655" s="1">
        <f>IF('📋 MIỂNG TNC'!A631="","",'📋 MIỂNG TNC'!M631)</f>
        <v>0</v>
      </c>
      <c r="J4655" s="1" t="str">
        <f>IF('📋 MIỂNG TNC'!A631="","",'📋 MIỂNG TNC'!D631)</f>
        <v>87</v>
      </c>
      <c r="L4655" s="1">
        <f>N(L4654)+IF(AND('🔎 TRA CỨU NHANH'!$C$2&lt;&gt;"",OR(ISNUMBER(SEARCH('🔎 TRA CỨU NHANH'!$C$2,$A4655)),ISNUMBER(SEARCH('🔎 TRA CỨU NHANH'!$C$2,$B4655)))),1,0)</f>
        <v>0</v>
      </c>
      <c r="M4655" s="1" t="str">
        <f t="shared" si="144"/>
        <v/>
      </c>
      <c r="N4655" s="1">
        <f>N(N4654)+IF(AND('💰 BÁO GIÁ'!$C$27&lt;&gt;"",OR(ISNUMBER(SEARCH('💰 BÁO GIÁ'!$C$27,$A4655)),ISNUMBER(SEARCH('💰 BÁO GIÁ'!$C$27,$B4655)))),1,0)</f>
        <v>0</v>
      </c>
      <c r="O4655" s="1" t="str">
        <f t="shared" si="145"/>
        <v/>
      </c>
    </row>
    <row r="4656" customHeight="1" spans="1:15">
      <c r="A4656" s="1" t="str">
        <f>IF('📋 MIỂNG TNC'!A632="","",'📋 MIỂNG TNC'!A632)</f>
        <v>HH076602</v>
      </c>
      <c r="B4656" s="1" t="str">
        <f>IF('📋 MIỂNG TNC'!A632="","",'📋 MIỂNG TNC'!Q632)</f>
        <v>Miểng Dên V2403 / V2203 / 4D87 Cos0 - CS IVECO</v>
      </c>
      <c r="C4656" s="1" t="str">
        <f>IF('📋 MIỂNG TNC'!A632="","","Miểng")</f>
        <v>Miểng</v>
      </c>
      <c r="D4656" s="1" t="str">
        <f>IF('📋 MIỂNG TNC'!A632="","",'📋 MIỂNG TNC'!H632)</f>
        <v>Bộ</v>
      </c>
      <c r="E4656" s="1">
        <f>IF('📋 MIỂNG TNC'!A632="","",'📋 MIỂNG TNC'!I632)</f>
        <v>0</v>
      </c>
      <c r="F4656" s="1">
        <f>IF('📋 MIỂNG TNC'!A632="","",'📋 MIỂNG TNC'!J632)</f>
        <v>0</v>
      </c>
      <c r="G4656" s="1">
        <f>IF('📋 MIỂNG TNC'!A632="","",'📋 MIỂNG TNC'!K632)</f>
        <v>0</v>
      </c>
      <c r="H4656" s="1">
        <f>IF('📋 MIỂNG TNC'!A632="","",'📋 MIỂNG TNC'!L632)</f>
        <v>0</v>
      </c>
      <c r="I4656" s="1">
        <f>IF('📋 MIỂNG TNC'!A632="","",'📋 MIỂNG TNC'!M632)</f>
        <v>0</v>
      </c>
      <c r="J4656" s="1" t="str">
        <f>IF('📋 MIỂNG TNC'!A632="","",'📋 MIỂNG TNC'!D632)</f>
        <v>87</v>
      </c>
      <c r="L4656" s="1">
        <f>N(L4655)+IF(AND('🔎 TRA CỨU NHANH'!$C$2&lt;&gt;"",OR(ISNUMBER(SEARCH('🔎 TRA CỨU NHANH'!$C$2,$A4656)),ISNUMBER(SEARCH('🔎 TRA CỨU NHANH'!$C$2,$B4656)))),1,0)</f>
        <v>0</v>
      </c>
      <c r="M4656" s="1" t="str">
        <f t="shared" si="144"/>
        <v/>
      </c>
      <c r="N4656" s="1">
        <f>N(N4655)+IF(AND('💰 BÁO GIÁ'!$C$27&lt;&gt;"",OR(ISNUMBER(SEARCH('💰 BÁO GIÁ'!$C$27,$A4656)),ISNUMBER(SEARCH('💰 BÁO GIÁ'!$C$27,$B4656)))),1,0)</f>
        <v>0</v>
      </c>
      <c r="O4656" s="1" t="str">
        <f t="shared" si="145"/>
        <v/>
      </c>
    </row>
    <row r="4657" customHeight="1" spans="1:15">
      <c r="A4657" s="1" t="str">
        <f>IF('📋 MIỂNG TNC'!A633="","",'📋 MIỂNG TNC'!A633)</f>
        <v>HH084117</v>
      </c>
      <c r="B4657" s="1" t="str">
        <f>IF('📋 MIỂNG TNC'!A633="","",'📋 MIỂNG TNC'!Q633)</f>
        <v>Miểng dên Kubota L2000/4D76/4D82/4D85/4D87 - 025 Cos1 - (DAIDO) CN</v>
      </c>
      <c r="C4657" s="1" t="str">
        <f>IF('📋 MIỂNG TNC'!A633="","","Miểng")</f>
        <v>Miểng</v>
      </c>
      <c r="D4657" s="1" t="str">
        <f>IF('📋 MIỂNG TNC'!A633="","",'📋 MIỂNG TNC'!H633)</f>
        <v>Bộ</v>
      </c>
      <c r="E4657" s="1">
        <f>IF('📋 MIỂNG TNC'!A633="","",'📋 MIỂNG TNC'!I633)</f>
        <v>0</v>
      </c>
      <c r="F4657" s="1">
        <f>IF('📋 MIỂNG TNC'!A633="","",'📋 MIỂNG TNC'!J633)</f>
        <v>0</v>
      </c>
      <c r="G4657" s="1">
        <f>IF('📋 MIỂNG TNC'!A633="","",'📋 MIỂNG TNC'!K633)</f>
        <v>0</v>
      </c>
      <c r="H4657" s="1">
        <f>IF('📋 MIỂNG TNC'!A633="","",'📋 MIỂNG TNC'!L633)</f>
        <v>0</v>
      </c>
      <c r="I4657" s="1">
        <f>IF('📋 MIỂNG TNC'!A633="","",'📋 MIỂNG TNC'!M633)</f>
        <v>0</v>
      </c>
      <c r="J4657" s="1" t="str">
        <f>IF('📋 MIỂNG TNC'!A633="","",'📋 MIỂNG TNC'!D633)</f>
        <v>87</v>
      </c>
      <c r="L4657" s="1">
        <f>N(L4656)+IF(AND('🔎 TRA CỨU NHANH'!$C$2&lt;&gt;"",OR(ISNUMBER(SEARCH('🔎 TRA CỨU NHANH'!$C$2,$A4657)),ISNUMBER(SEARCH('🔎 TRA CỨU NHANH'!$C$2,$B4657)))),1,0)</f>
        <v>0</v>
      </c>
      <c r="M4657" s="1" t="str">
        <f t="shared" si="144"/>
        <v/>
      </c>
      <c r="N4657" s="1">
        <f>N(N4656)+IF(AND('💰 BÁO GIÁ'!$C$27&lt;&gt;"",OR(ISNUMBER(SEARCH('💰 BÁO GIÁ'!$C$27,$A4657)),ISNUMBER(SEARCH('💰 BÁO GIÁ'!$C$27,$B4657)))),1,0)</f>
        <v>0</v>
      </c>
      <c r="O4657" s="1" t="str">
        <f t="shared" si="145"/>
        <v/>
      </c>
    </row>
    <row r="4658" customHeight="1" spans="1:15">
      <c r="A4658" s="1" t="str">
        <f>IF('📋 MIỂNG TNC'!A634="","",'📋 MIỂNG TNC'!A634)</f>
        <v>HH074660</v>
      </c>
      <c r="B4658" s="1" t="str">
        <f>IF('📋 MIỂNG TNC'!A634="","",'📋 MIỂNG TNC'!Q634)</f>
        <v>Bạc miểng Kubota V2203/4D87 - Cos1 - (DAIDO) NDC CN</v>
      </c>
      <c r="C4658" s="1" t="str">
        <f>IF('📋 MIỂNG TNC'!A634="","","Miểng")</f>
        <v>Miểng</v>
      </c>
      <c r="D4658" s="1" t="str">
        <f>IF('📋 MIỂNG TNC'!A634="","",'📋 MIỂNG TNC'!H634)</f>
        <v>Bộ</v>
      </c>
      <c r="E4658" s="1">
        <f>IF('📋 MIỂNG TNC'!A634="","",'📋 MIỂNG TNC'!I634)</f>
        <v>0</v>
      </c>
      <c r="F4658" s="1">
        <f>IF('📋 MIỂNG TNC'!A634="","",'📋 MIỂNG TNC'!J634)</f>
        <v>0</v>
      </c>
      <c r="G4658" s="1">
        <f>IF('📋 MIỂNG TNC'!A634="","",'📋 MIỂNG TNC'!K634)</f>
        <v>0</v>
      </c>
      <c r="H4658" s="1">
        <f>IF('📋 MIỂNG TNC'!A634="","",'📋 MIỂNG TNC'!L634)</f>
        <v>0</v>
      </c>
      <c r="I4658" s="1">
        <f>IF('📋 MIỂNG TNC'!A634="","",'📋 MIỂNG TNC'!M634)</f>
        <v>0</v>
      </c>
      <c r="J4658" s="1" t="str">
        <f>IF('📋 MIỂNG TNC'!A634="","",'📋 MIỂNG TNC'!D634)</f>
        <v>87</v>
      </c>
      <c r="L4658" s="1">
        <f>N(L4657)+IF(AND('🔎 TRA CỨU NHANH'!$C$2&lt;&gt;"",OR(ISNUMBER(SEARCH('🔎 TRA CỨU NHANH'!$C$2,$A4658)),ISNUMBER(SEARCH('🔎 TRA CỨU NHANH'!$C$2,$B4658)))),1,0)</f>
        <v>0</v>
      </c>
      <c r="M4658" s="1" t="str">
        <f t="shared" si="144"/>
        <v/>
      </c>
      <c r="N4658" s="1">
        <f>N(N4657)+IF(AND('💰 BÁO GIÁ'!$C$27&lt;&gt;"",OR(ISNUMBER(SEARCH('💰 BÁO GIÁ'!$C$27,$A4658)),ISNUMBER(SEARCH('💰 BÁO GIÁ'!$C$27,$B4658)))),1,0)</f>
        <v>0</v>
      </c>
      <c r="O4658" s="1" t="str">
        <f t="shared" si="145"/>
        <v/>
      </c>
    </row>
    <row r="4659" customHeight="1" spans="1:15">
      <c r="A4659" s="1" t="str">
        <f>IF('📋 MIỂNG TNC'!A635="","",'📋 MIỂNG TNC'!A635)</f>
        <v>HH075676</v>
      </c>
      <c r="B4659" s="1" t="str">
        <f>IF('📋 MIỂNG TNC'!A635="","",'📋 MIỂNG TNC'!Q635)</f>
        <v>Miểng dên Kubota V2203/V2403 - 0.25 cos1 - Daido CN</v>
      </c>
      <c r="C4659" s="1" t="str">
        <f>IF('📋 MIỂNG TNC'!A635="","","Miểng")</f>
        <v>Miểng</v>
      </c>
      <c r="D4659" s="1" t="str">
        <f>IF('📋 MIỂNG TNC'!A635="","",'📋 MIỂNG TNC'!H635)</f>
        <v>Bộ</v>
      </c>
      <c r="E4659" s="1">
        <f>IF('📋 MIỂNG TNC'!A635="","",'📋 MIỂNG TNC'!I635)</f>
        <v>0</v>
      </c>
      <c r="F4659" s="1">
        <f>IF('📋 MIỂNG TNC'!A635="","",'📋 MIỂNG TNC'!J635)</f>
        <v>0</v>
      </c>
      <c r="G4659" s="1">
        <f>IF('📋 MIỂNG TNC'!A635="","",'📋 MIỂNG TNC'!K635)</f>
        <v>0</v>
      </c>
      <c r="H4659" s="1">
        <f>IF('📋 MIỂNG TNC'!A635="","",'📋 MIỂNG TNC'!L635)</f>
        <v>0</v>
      </c>
      <c r="I4659" s="1">
        <f>IF('📋 MIỂNG TNC'!A635="","",'📋 MIỂNG TNC'!M635)</f>
        <v>0</v>
      </c>
      <c r="J4659" s="1" t="str">
        <f>IF('📋 MIỂNG TNC'!A635="","",'📋 MIỂNG TNC'!D635)</f>
        <v>87</v>
      </c>
      <c r="L4659" s="1">
        <f>N(L4658)+IF(AND('🔎 TRA CỨU NHANH'!$C$2&lt;&gt;"",OR(ISNUMBER(SEARCH('🔎 TRA CỨU NHANH'!$C$2,$A4659)),ISNUMBER(SEARCH('🔎 TRA CỨU NHANH'!$C$2,$B4659)))),1,0)</f>
        <v>0</v>
      </c>
      <c r="M4659" s="1" t="str">
        <f t="shared" si="144"/>
        <v/>
      </c>
      <c r="N4659" s="1">
        <f>N(N4658)+IF(AND('💰 BÁO GIÁ'!$C$27&lt;&gt;"",OR(ISNUMBER(SEARCH('💰 BÁO GIÁ'!$C$27,$A4659)),ISNUMBER(SEARCH('💰 BÁO GIÁ'!$C$27,$B4659)))),1,0)</f>
        <v>0</v>
      </c>
      <c r="O4659" s="1" t="str">
        <f t="shared" si="145"/>
        <v/>
      </c>
    </row>
    <row r="4660" customHeight="1" spans="1:15">
      <c r="A4660" s="1" t="str">
        <f>IF('📋 MIỂNG TNC'!A636="","",'📋 MIỂNG TNC'!A636)</f>
        <v>HH084212</v>
      </c>
      <c r="B4660" s="1" t="str">
        <f>IF('📋 MIỂNG TNC'!A636="","",'📋 MIỂNG TNC'!Q636)</f>
        <v>Miểng baze Kubota V2403/4D87 (cổ trục 60) - Cos1 - Daido</v>
      </c>
      <c r="C4660" s="1" t="str">
        <f>IF('📋 MIỂNG TNC'!A636="","","Miểng")</f>
        <v>Miểng</v>
      </c>
      <c r="D4660" s="1" t="str">
        <f>IF('📋 MIỂNG TNC'!A636="","",'📋 MIỂNG TNC'!H636)</f>
        <v>Bộ</v>
      </c>
      <c r="E4660" s="1">
        <f>IF('📋 MIỂNG TNC'!A636="","",'📋 MIỂNG TNC'!I636)</f>
        <v>0</v>
      </c>
      <c r="F4660" s="1">
        <f>IF('📋 MIỂNG TNC'!A636="","",'📋 MIỂNG TNC'!J636)</f>
        <v>0</v>
      </c>
      <c r="G4660" s="1">
        <f>IF('📋 MIỂNG TNC'!A636="","",'📋 MIỂNG TNC'!K636)</f>
        <v>0</v>
      </c>
      <c r="H4660" s="1">
        <f>IF('📋 MIỂNG TNC'!A636="","",'📋 MIỂNG TNC'!L636)</f>
        <v>0</v>
      </c>
      <c r="I4660" s="1">
        <f>IF('📋 MIỂNG TNC'!A636="","",'📋 MIỂNG TNC'!M636)</f>
        <v>0</v>
      </c>
      <c r="J4660" s="1" t="str">
        <f>IF('📋 MIỂNG TNC'!A636="","",'📋 MIỂNG TNC'!D636)</f>
        <v>87</v>
      </c>
      <c r="L4660" s="1">
        <f>N(L4659)+IF(AND('🔎 TRA CỨU NHANH'!$C$2&lt;&gt;"",OR(ISNUMBER(SEARCH('🔎 TRA CỨU NHANH'!$C$2,$A4660)),ISNUMBER(SEARCH('🔎 TRA CỨU NHANH'!$C$2,$B4660)))),1,0)</f>
        <v>0</v>
      </c>
      <c r="M4660" s="1" t="str">
        <f t="shared" si="144"/>
        <v/>
      </c>
      <c r="N4660" s="1">
        <f>N(N4659)+IF(AND('💰 BÁO GIÁ'!$C$27&lt;&gt;"",OR(ISNUMBER(SEARCH('💰 BÁO GIÁ'!$C$27,$A4660)),ISNUMBER(SEARCH('💰 BÁO GIÁ'!$C$27,$B4660)))),1,0)</f>
        <v>0</v>
      </c>
      <c r="O4660" s="1" t="str">
        <f t="shared" si="145"/>
        <v/>
      </c>
    </row>
    <row r="4661" customHeight="1" spans="1:15">
      <c r="A4661" s="1" t="str">
        <f>IF('📋 MIỂNG TNC'!A637="","",'📋 MIỂNG TNC'!A637)</f>
        <v>HH075245</v>
      </c>
      <c r="B4661" s="1" t="str">
        <f>IF('📋 MIỂNG TNC'!A637="","",'📋 MIỂNG TNC'!Q637)</f>
        <v>Miểng dên Kubota V2403/4D87 (cổ biên 47) - Cos1 - Daido</v>
      </c>
      <c r="C4661" s="1" t="str">
        <f>IF('📋 MIỂNG TNC'!A637="","","Miểng")</f>
        <v>Miểng</v>
      </c>
      <c r="D4661" s="1" t="str">
        <f>IF('📋 MIỂNG TNC'!A637="","",'📋 MIỂNG TNC'!H637)</f>
        <v>Bộ</v>
      </c>
      <c r="E4661" s="1">
        <f>IF('📋 MIỂNG TNC'!A637="","",'📋 MIỂNG TNC'!I637)</f>
        <v>0</v>
      </c>
      <c r="F4661" s="1">
        <f>IF('📋 MIỂNG TNC'!A637="","",'📋 MIỂNG TNC'!J637)</f>
        <v>0</v>
      </c>
      <c r="G4661" s="1">
        <f>IF('📋 MIỂNG TNC'!A637="","",'📋 MIỂNG TNC'!K637)</f>
        <v>0</v>
      </c>
      <c r="H4661" s="1">
        <f>IF('📋 MIỂNG TNC'!A637="","",'📋 MIỂNG TNC'!L637)</f>
        <v>0</v>
      </c>
      <c r="I4661" s="1">
        <f>IF('📋 MIỂNG TNC'!A637="","",'📋 MIỂNG TNC'!M637)</f>
        <v>0</v>
      </c>
      <c r="J4661" s="1" t="str">
        <f>IF('📋 MIỂNG TNC'!A637="","",'📋 MIỂNG TNC'!D637)</f>
        <v>87</v>
      </c>
      <c r="L4661" s="1">
        <f>N(L4660)+IF(AND('🔎 TRA CỨU NHANH'!$C$2&lt;&gt;"",OR(ISNUMBER(SEARCH('🔎 TRA CỨU NHANH'!$C$2,$A4661)),ISNUMBER(SEARCH('🔎 TRA CỨU NHANH'!$C$2,$B4661)))),1,0)</f>
        <v>0</v>
      </c>
      <c r="M4661" s="1" t="str">
        <f t="shared" si="144"/>
        <v/>
      </c>
      <c r="N4661" s="1">
        <f>N(N4660)+IF(AND('💰 BÁO GIÁ'!$C$27&lt;&gt;"",OR(ISNUMBER(SEARCH('💰 BÁO GIÁ'!$C$27,$A4661)),ISNUMBER(SEARCH('💰 BÁO GIÁ'!$C$27,$B4661)))),1,0)</f>
        <v>0</v>
      </c>
      <c r="O4661" s="1" t="str">
        <f t="shared" si="145"/>
        <v/>
      </c>
    </row>
    <row r="4662" customHeight="1" spans="1:15">
      <c r="A4662" s="1" t="str">
        <f>IF('📋 MIỂNG TNC'!A638="","",'📋 MIỂNG TNC'!A638)</f>
        <v>HH076603</v>
      </c>
      <c r="B4662" s="1" t="str">
        <f>IF('📋 MIỂNG TNC'!A638="","",'📋 MIỂNG TNC'!Q638)</f>
        <v>Miểng Dên V2403 / V2203 / 4D87 Cos1 - CS IVECO</v>
      </c>
      <c r="C4662" s="1" t="str">
        <f>IF('📋 MIỂNG TNC'!A638="","","Miểng")</f>
        <v>Miểng</v>
      </c>
      <c r="D4662" s="1" t="str">
        <f>IF('📋 MIỂNG TNC'!A638="","",'📋 MIỂNG TNC'!H638)</f>
        <v>Bộ</v>
      </c>
      <c r="E4662" s="1">
        <f>IF('📋 MIỂNG TNC'!A638="","",'📋 MIỂNG TNC'!I638)</f>
        <v>0</v>
      </c>
      <c r="F4662" s="1">
        <f>IF('📋 MIỂNG TNC'!A638="","",'📋 MIỂNG TNC'!J638)</f>
        <v>0</v>
      </c>
      <c r="G4662" s="1">
        <f>IF('📋 MIỂNG TNC'!A638="","",'📋 MIỂNG TNC'!K638)</f>
        <v>0</v>
      </c>
      <c r="H4662" s="1">
        <f>IF('📋 MIỂNG TNC'!A638="","",'📋 MIỂNG TNC'!L638)</f>
        <v>0</v>
      </c>
      <c r="I4662" s="1">
        <f>IF('📋 MIỂNG TNC'!A638="","",'📋 MIỂNG TNC'!M638)</f>
        <v>0</v>
      </c>
      <c r="J4662" s="1" t="str">
        <f>IF('📋 MIỂNG TNC'!A638="","",'📋 MIỂNG TNC'!D638)</f>
        <v>87</v>
      </c>
      <c r="L4662" s="1">
        <f>N(L4661)+IF(AND('🔎 TRA CỨU NHANH'!$C$2&lt;&gt;"",OR(ISNUMBER(SEARCH('🔎 TRA CỨU NHANH'!$C$2,$A4662)),ISNUMBER(SEARCH('🔎 TRA CỨU NHANH'!$C$2,$B4662)))),1,0)</f>
        <v>0</v>
      </c>
      <c r="M4662" s="1" t="str">
        <f t="shared" si="144"/>
        <v/>
      </c>
      <c r="N4662" s="1">
        <f>N(N4661)+IF(AND('💰 BÁO GIÁ'!$C$27&lt;&gt;"",OR(ISNUMBER(SEARCH('💰 BÁO GIÁ'!$C$27,$A4662)),ISNUMBER(SEARCH('💰 BÁO GIÁ'!$C$27,$B4662)))),1,0)</f>
        <v>0</v>
      </c>
      <c r="O4662" s="1" t="str">
        <f t="shared" si="145"/>
        <v/>
      </c>
    </row>
    <row r="4663" customHeight="1" spans="1:15">
      <c r="A4663" s="1" t="str">
        <f>IF('📋 MIỂNG TNC'!A639="","",'📋 MIỂNG TNC'!A639)</f>
        <v>HH070757</v>
      </c>
      <c r="B4663" s="1" t="str">
        <f>IF('📋 MIỂNG TNC'!A639="","",'📋 MIỂNG TNC'!Q639)</f>
        <v>Bạc miểng Kubota 4D76/ L2000/ 4D76/4D82/4D85/4D87 - Cos2 - (LLE)</v>
      </c>
      <c r="C4663" s="1" t="str">
        <f>IF('📋 MIỂNG TNC'!A639="","","Miểng")</f>
        <v>Miểng</v>
      </c>
      <c r="D4663" s="1" t="str">
        <f>IF('📋 MIỂNG TNC'!A639="","",'📋 MIỂNG TNC'!H639)</f>
        <v>Bộ</v>
      </c>
      <c r="E4663" s="1">
        <f>IF('📋 MIỂNG TNC'!A639="","",'📋 MIỂNG TNC'!I639)</f>
        <v>0</v>
      </c>
      <c r="F4663" s="1">
        <f>IF('📋 MIỂNG TNC'!A639="","",'📋 MIỂNG TNC'!J639)</f>
        <v>0</v>
      </c>
      <c r="G4663" s="1">
        <f>IF('📋 MIỂNG TNC'!A639="","",'📋 MIỂNG TNC'!K639)</f>
        <v>0</v>
      </c>
      <c r="H4663" s="1">
        <f>IF('📋 MIỂNG TNC'!A639="","",'📋 MIỂNG TNC'!L639)</f>
        <v>0</v>
      </c>
      <c r="I4663" s="1">
        <f>IF('📋 MIỂNG TNC'!A639="","",'📋 MIỂNG TNC'!M639)</f>
        <v>0</v>
      </c>
      <c r="J4663" s="1" t="str">
        <f>IF('📋 MIỂNG TNC'!A639="","",'📋 MIỂNG TNC'!D639)</f>
        <v>87</v>
      </c>
      <c r="L4663" s="1">
        <f>N(L4662)+IF(AND('🔎 TRA CỨU NHANH'!$C$2&lt;&gt;"",OR(ISNUMBER(SEARCH('🔎 TRA CỨU NHANH'!$C$2,$A4663)),ISNUMBER(SEARCH('🔎 TRA CỨU NHANH'!$C$2,$B4663)))),1,0)</f>
        <v>0</v>
      </c>
      <c r="M4663" s="1" t="str">
        <f t="shared" si="144"/>
        <v/>
      </c>
      <c r="N4663" s="1">
        <f>N(N4662)+IF(AND('💰 BÁO GIÁ'!$C$27&lt;&gt;"",OR(ISNUMBER(SEARCH('💰 BÁO GIÁ'!$C$27,$A4663)),ISNUMBER(SEARCH('💰 BÁO GIÁ'!$C$27,$B4663)))),1,0)</f>
        <v>0</v>
      </c>
      <c r="O4663" s="1" t="str">
        <f t="shared" si="145"/>
        <v/>
      </c>
    </row>
    <row r="4664" customHeight="1" spans="1:15">
      <c r="A4664" s="1" t="str">
        <f>IF('📋 MIỂNG TNC'!A640="","",'📋 MIỂNG TNC'!A640)</f>
        <v>HH084118</v>
      </c>
      <c r="B4664" s="1" t="str">
        <f>IF('📋 MIỂNG TNC'!A640="","",'📋 MIỂNG TNC'!Q640)</f>
        <v>Miểng dên Kubota L2000/4D76/4D82/4D85/4D87 - 050 Cos2 - (DAIDO) CN</v>
      </c>
      <c r="C4664" s="1" t="str">
        <f>IF('📋 MIỂNG TNC'!A640="","","Miểng")</f>
        <v>Miểng</v>
      </c>
      <c r="D4664" s="1" t="str">
        <f>IF('📋 MIỂNG TNC'!A640="","",'📋 MIỂNG TNC'!H640)</f>
        <v>Bộ</v>
      </c>
      <c r="E4664" s="1">
        <f>IF('📋 MIỂNG TNC'!A640="","",'📋 MIỂNG TNC'!I640)</f>
        <v>0</v>
      </c>
      <c r="F4664" s="1">
        <f>IF('📋 MIỂNG TNC'!A640="","",'📋 MIỂNG TNC'!J640)</f>
        <v>0</v>
      </c>
      <c r="G4664" s="1">
        <f>IF('📋 MIỂNG TNC'!A640="","",'📋 MIỂNG TNC'!K640)</f>
        <v>0</v>
      </c>
      <c r="H4664" s="1">
        <f>IF('📋 MIỂNG TNC'!A640="","",'📋 MIỂNG TNC'!L640)</f>
        <v>0</v>
      </c>
      <c r="I4664" s="1">
        <f>IF('📋 MIỂNG TNC'!A640="","",'📋 MIỂNG TNC'!M640)</f>
        <v>0</v>
      </c>
      <c r="J4664" s="1" t="str">
        <f>IF('📋 MIỂNG TNC'!A640="","",'📋 MIỂNG TNC'!D640)</f>
        <v>87</v>
      </c>
      <c r="L4664" s="1">
        <f>N(L4663)+IF(AND('🔎 TRA CỨU NHANH'!$C$2&lt;&gt;"",OR(ISNUMBER(SEARCH('🔎 TRA CỨU NHANH'!$C$2,$A4664)),ISNUMBER(SEARCH('🔎 TRA CỨU NHANH'!$C$2,$B4664)))),1,0)</f>
        <v>0</v>
      </c>
      <c r="M4664" s="1" t="str">
        <f t="shared" si="144"/>
        <v/>
      </c>
      <c r="N4664" s="1">
        <f>N(N4663)+IF(AND('💰 BÁO GIÁ'!$C$27&lt;&gt;"",OR(ISNUMBER(SEARCH('💰 BÁO GIÁ'!$C$27,$A4664)),ISNUMBER(SEARCH('💰 BÁO GIÁ'!$C$27,$B4664)))),1,0)</f>
        <v>0</v>
      </c>
      <c r="O4664" s="1" t="str">
        <f t="shared" si="145"/>
        <v/>
      </c>
    </row>
    <row r="4665" customHeight="1" spans="1:15">
      <c r="A4665" s="1" t="str">
        <f>IF('📋 MIỂNG TNC'!A641="","",'📋 MIỂNG TNC'!A641)</f>
        <v>HH083844</v>
      </c>
      <c r="B4665" s="1" t="str">
        <f>IF('📋 MIỂNG TNC'!A641="","",'📋 MIỂNG TNC'!Q641)</f>
        <v>Miểng baze Kubota L2000/ M-4L2201A-0.50, V2203/4D87/4D76- Cos2 - TDC</v>
      </c>
      <c r="C4665" s="1" t="str">
        <f>IF('📋 MIỂNG TNC'!A641="","","Miểng")</f>
        <v>Miểng</v>
      </c>
      <c r="D4665" s="1" t="str">
        <f>IF('📋 MIỂNG TNC'!A641="","",'📋 MIỂNG TNC'!H641)</f>
        <v>Bộ</v>
      </c>
      <c r="E4665" s="1">
        <f>IF('📋 MIỂNG TNC'!A641="","",'📋 MIỂNG TNC'!I641)</f>
        <v>0</v>
      </c>
      <c r="F4665" s="1">
        <f>IF('📋 MIỂNG TNC'!A641="","",'📋 MIỂNG TNC'!J641)</f>
        <v>0</v>
      </c>
      <c r="G4665" s="1">
        <f>IF('📋 MIỂNG TNC'!A641="","",'📋 MIỂNG TNC'!K641)</f>
        <v>0</v>
      </c>
      <c r="H4665" s="1">
        <f>IF('📋 MIỂNG TNC'!A641="","",'📋 MIỂNG TNC'!L641)</f>
        <v>0</v>
      </c>
      <c r="I4665" s="1">
        <f>IF('📋 MIỂNG TNC'!A641="","",'📋 MIỂNG TNC'!M641)</f>
        <v>0</v>
      </c>
      <c r="J4665" s="1" t="str">
        <f>IF('📋 MIỂNG TNC'!A641="","",'📋 MIỂNG TNC'!D641)</f>
        <v>87</v>
      </c>
      <c r="L4665" s="1">
        <f>N(L4664)+IF(AND('🔎 TRA CỨU NHANH'!$C$2&lt;&gt;"",OR(ISNUMBER(SEARCH('🔎 TRA CỨU NHANH'!$C$2,$A4665)),ISNUMBER(SEARCH('🔎 TRA CỨU NHANH'!$C$2,$B4665)))),1,0)</f>
        <v>0</v>
      </c>
      <c r="M4665" s="1" t="str">
        <f t="shared" si="144"/>
        <v/>
      </c>
      <c r="N4665" s="1">
        <f>N(N4664)+IF(AND('💰 BÁO GIÁ'!$C$27&lt;&gt;"",OR(ISNUMBER(SEARCH('💰 BÁO GIÁ'!$C$27,$A4665)),ISNUMBER(SEARCH('💰 BÁO GIÁ'!$C$27,$B4665)))),1,0)</f>
        <v>0</v>
      </c>
      <c r="O4665" s="1" t="str">
        <f t="shared" si="145"/>
        <v/>
      </c>
    </row>
    <row r="4666" customHeight="1" spans="1:15">
      <c r="A4666" s="1" t="str">
        <f>IF('📋 MIỂNG TNC'!A642="","",'📋 MIỂNG TNC'!A642)</f>
        <v>HH075674</v>
      </c>
      <c r="B4666" s="1" t="str">
        <f>IF('📋 MIỂNG TNC'!A642="","",'📋 MIỂNG TNC'!Q642)</f>
        <v>Miểng baze Kubota V2203/ 0.50, 4D87/L2000/4D76 - Cos2 - Daido CN</v>
      </c>
      <c r="C4666" s="1" t="str">
        <f>IF('📋 MIỂNG TNC'!A642="","","Miểng")</f>
        <v>Miểng</v>
      </c>
      <c r="D4666" s="1" t="str">
        <f>IF('📋 MIỂNG TNC'!A642="","",'📋 MIỂNG TNC'!H642)</f>
        <v>Bộ</v>
      </c>
      <c r="E4666" s="1">
        <f>IF('📋 MIỂNG TNC'!A642="","",'📋 MIỂNG TNC'!I642)</f>
        <v>0</v>
      </c>
      <c r="F4666" s="1">
        <f>IF('📋 MIỂNG TNC'!A642="","",'📋 MIỂNG TNC'!J642)</f>
        <v>0</v>
      </c>
      <c r="G4666" s="1">
        <f>IF('📋 MIỂNG TNC'!A642="","",'📋 MIỂNG TNC'!K642)</f>
        <v>0</v>
      </c>
      <c r="H4666" s="1">
        <f>IF('📋 MIỂNG TNC'!A642="","",'📋 MIỂNG TNC'!L642)</f>
        <v>0</v>
      </c>
      <c r="I4666" s="1">
        <f>IF('📋 MIỂNG TNC'!A642="","",'📋 MIỂNG TNC'!M642)</f>
        <v>0</v>
      </c>
      <c r="J4666" s="1" t="str">
        <f>IF('📋 MIỂNG TNC'!A642="","",'📋 MIỂNG TNC'!D642)</f>
        <v>87</v>
      </c>
      <c r="L4666" s="1">
        <f>N(L4665)+IF(AND('🔎 TRA CỨU NHANH'!$C$2&lt;&gt;"",OR(ISNUMBER(SEARCH('🔎 TRA CỨU NHANH'!$C$2,$A4666)),ISNUMBER(SEARCH('🔎 TRA CỨU NHANH'!$C$2,$B4666)))),1,0)</f>
        <v>0</v>
      </c>
      <c r="M4666" s="1" t="str">
        <f t="shared" si="144"/>
        <v/>
      </c>
      <c r="N4666" s="1">
        <f>N(N4665)+IF(AND('💰 BÁO GIÁ'!$C$27&lt;&gt;"",OR(ISNUMBER(SEARCH('💰 BÁO GIÁ'!$C$27,$A4666)),ISNUMBER(SEARCH('💰 BÁO GIÁ'!$C$27,$B4666)))),1,0)</f>
        <v>0</v>
      </c>
      <c r="O4666" s="1" t="str">
        <f t="shared" si="145"/>
        <v/>
      </c>
    </row>
    <row r="4667" customHeight="1" spans="1:15">
      <c r="A4667" s="1" t="str">
        <f>IF('📋 MIỂNG TNC'!A643="","",'📋 MIỂNG TNC'!A643)</f>
        <v>HH075554</v>
      </c>
      <c r="B4667" s="1" t="str">
        <f>IF('📋 MIỂNG TNC'!A643="","",'📋 MIỂNG TNC'!Q643)</f>
        <v>Miểng Dên Kubota V2203/V2403/R-4V2203A-0.50, Cos2, DC60, DC70- TDC</v>
      </c>
      <c r="C4667" s="1" t="str">
        <f>IF('📋 MIỂNG TNC'!A643="","","Miểng")</f>
        <v>Miểng</v>
      </c>
      <c r="D4667" s="1" t="str">
        <f>IF('📋 MIỂNG TNC'!A643="","",'📋 MIỂNG TNC'!H643)</f>
        <v>Bộ</v>
      </c>
      <c r="E4667" s="1">
        <f>IF('📋 MIỂNG TNC'!A643="","",'📋 MIỂNG TNC'!I643)</f>
        <v>0</v>
      </c>
      <c r="F4667" s="1">
        <f>IF('📋 MIỂNG TNC'!A643="","",'📋 MIỂNG TNC'!J643)</f>
        <v>0</v>
      </c>
      <c r="G4667" s="1">
        <f>IF('📋 MIỂNG TNC'!A643="","",'📋 MIỂNG TNC'!K643)</f>
        <v>0</v>
      </c>
      <c r="H4667" s="1">
        <f>IF('📋 MIỂNG TNC'!A643="","",'📋 MIỂNG TNC'!L643)</f>
        <v>0</v>
      </c>
      <c r="I4667" s="1">
        <f>IF('📋 MIỂNG TNC'!A643="","",'📋 MIỂNG TNC'!M643)</f>
        <v>0</v>
      </c>
      <c r="J4667" s="1" t="str">
        <f>IF('📋 MIỂNG TNC'!A643="","",'📋 MIỂNG TNC'!D643)</f>
        <v>87</v>
      </c>
      <c r="L4667" s="1">
        <f>N(L4666)+IF(AND('🔎 TRA CỨU NHANH'!$C$2&lt;&gt;"",OR(ISNUMBER(SEARCH('🔎 TRA CỨU NHANH'!$C$2,$A4667)),ISNUMBER(SEARCH('🔎 TRA CỨU NHANH'!$C$2,$B4667)))),1,0)</f>
        <v>0</v>
      </c>
      <c r="M4667" s="1" t="str">
        <f t="shared" si="144"/>
        <v/>
      </c>
      <c r="N4667" s="1">
        <f>N(N4666)+IF(AND('💰 BÁO GIÁ'!$C$27&lt;&gt;"",OR(ISNUMBER(SEARCH('💰 BÁO GIÁ'!$C$27,$A4667)),ISNUMBER(SEARCH('💰 BÁO GIÁ'!$C$27,$B4667)))),1,0)</f>
        <v>0</v>
      </c>
      <c r="O4667" s="1" t="str">
        <f t="shared" si="145"/>
        <v/>
      </c>
    </row>
    <row r="4668" customHeight="1" spans="1:15">
      <c r="A4668" s="1" t="str">
        <f>IF('📋 MIỂNG TNC'!A644="","",'📋 MIỂNG TNC'!A644)</f>
        <v>HH078354</v>
      </c>
      <c r="B4668" s="1" t="str">
        <f>IF('📋 MIỂNG TNC'!A644="","",'📋 MIỂNG TNC'!Q644)</f>
        <v>Miểng baze V2403 / 4D87 (cổ trục 60) cos2 - CS IVECO</v>
      </c>
      <c r="C4668" s="1" t="str">
        <f>IF('📋 MIỂNG TNC'!A644="","","Miểng")</f>
        <v>Miểng</v>
      </c>
      <c r="D4668" s="1" t="str">
        <f>IF('📋 MIỂNG TNC'!A644="","",'📋 MIỂNG TNC'!H644)</f>
        <v>Bộ</v>
      </c>
      <c r="E4668" s="1">
        <f>IF('📋 MIỂNG TNC'!A644="","",'📋 MIỂNG TNC'!I644)</f>
        <v>0</v>
      </c>
      <c r="F4668" s="1">
        <f>IF('📋 MIỂNG TNC'!A644="","",'📋 MIỂNG TNC'!J644)</f>
        <v>0</v>
      </c>
      <c r="G4668" s="1">
        <f>IF('📋 MIỂNG TNC'!A644="","",'📋 MIỂNG TNC'!K644)</f>
        <v>0</v>
      </c>
      <c r="H4668" s="1">
        <f>IF('📋 MIỂNG TNC'!A644="","",'📋 MIỂNG TNC'!L644)</f>
        <v>0</v>
      </c>
      <c r="I4668" s="1">
        <f>IF('📋 MIỂNG TNC'!A644="","",'📋 MIỂNG TNC'!M644)</f>
        <v>0</v>
      </c>
      <c r="J4668" s="1" t="str">
        <f>IF('📋 MIỂNG TNC'!A644="","",'📋 MIỂNG TNC'!D644)</f>
        <v>87</v>
      </c>
      <c r="L4668" s="1">
        <f>N(L4667)+IF(AND('🔎 TRA CỨU NHANH'!$C$2&lt;&gt;"",OR(ISNUMBER(SEARCH('🔎 TRA CỨU NHANH'!$C$2,$A4668)),ISNUMBER(SEARCH('🔎 TRA CỨU NHANH'!$C$2,$B4668)))),1,0)</f>
        <v>0</v>
      </c>
      <c r="M4668" s="1" t="str">
        <f t="shared" si="144"/>
        <v/>
      </c>
      <c r="N4668" s="1">
        <f>N(N4667)+IF(AND('💰 BÁO GIÁ'!$C$27&lt;&gt;"",OR(ISNUMBER(SEARCH('💰 BÁO GIÁ'!$C$27,$A4668)),ISNUMBER(SEARCH('💰 BÁO GIÁ'!$C$27,$B4668)))),1,0)</f>
        <v>0</v>
      </c>
      <c r="O4668" s="1" t="str">
        <f t="shared" si="145"/>
        <v/>
      </c>
    </row>
    <row r="4669" customHeight="1" spans="1:15">
      <c r="A4669" s="1" t="str">
        <f>IF('📋 MIỂNG TNC'!A645="","",'📋 MIỂNG TNC'!A645)</f>
        <v>HH075557</v>
      </c>
      <c r="B4669" s="1" t="str">
        <f>IF('📋 MIỂNG TNC'!A645="","",'📋 MIỂNG TNC'!Q645)</f>
        <v>Miểng baze Kubota V2403/M-4V2403A-0.50 Cos2, DC60, DC70 - TDC</v>
      </c>
      <c r="C4669" s="1" t="str">
        <f>IF('📋 MIỂNG TNC'!A645="","","Miểng")</f>
        <v>Miểng</v>
      </c>
      <c r="D4669" s="1" t="str">
        <f>IF('📋 MIỂNG TNC'!A645="","",'📋 MIỂNG TNC'!H645)</f>
        <v>Bộ</v>
      </c>
      <c r="E4669" s="1">
        <f>IF('📋 MIỂNG TNC'!A645="","",'📋 MIỂNG TNC'!I645)</f>
        <v>0</v>
      </c>
      <c r="F4669" s="1">
        <f>IF('📋 MIỂNG TNC'!A645="","",'📋 MIỂNG TNC'!J645)</f>
        <v>0</v>
      </c>
      <c r="G4669" s="1">
        <f>IF('📋 MIỂNG TNC'!A645="","",'📋 MIỂNG TNC'!K645)</f>
        <v>0</v>
      </c>
      <c r="H4669" s="1">
        <f>IF('📋 MIỂNG TNC'!A645="","",'📋 MIỂNG TNC'!L645)</f>
        <v>0</v>
      </c>
      <c r="I4669" s="1">
        <f>IF('📋 MIỂNG TNC'!A645="","",'📋 MIỂNG TNC'!M645)</f>
        <v>0</v>
      </c>
      <c r="J4669" s="1" t="str">
        <f>IF('📋 MIỂNG TNC'!A645="","",'📋 MIỂNG TNC'!D645)</f>
        <v>87</v>
      </c>
      <c r="L4669" s="1">
        <f>N(L4668)+IF(AND('🔎 TRA CỨU NHANH'!$C$2&lt;&gt;"",OR(ISNUMBER(SEARCH('🔎 TRA CỨU NHANH'!$C$2,$A4669)),ISNUMBER(SEARCH('🔎 TRA CỨU NHANH'!$C$2,$B4669)))),1,0)</f>
        <v>0</v>
      </c>
      <c r="M4669" s="1" t="str">
        <f t="shared" si="144"/>
        <v/>
      </c>
      <c r="N4669" s="1">
        <f>N(N4668)+IF(AND('💰 BÁO GIÁ'!$C$27&lt;&gt;"",OR(ISNUMBER(SEARCH('💰 BÁO GIÁ'!$C$27,$A4669)),ISNUMBER(SEARCH('💰 BÁO GIÁ'!$C$27,$B4669)))),1,0)</f>
        <v>0</v>
      </c>
      <c r="O4669" s="1" t="str">
        <f t="shared" si="145"/>
        <v/>
      </c>
    </row>
    <row r="4670" customHeight="1" spans="1:15">
      <c r="A4670" s="1" t="str">
        <f>IF('📋 MIỂNG TNC'!A646="","",'📋 MIỂNG TNC'!A646)</f>
        <v>HH078355</v>
      </c>
      <c r="B4670" s="1" t="str">
        <f>IF('📋 MIỂNG TNC'!A646="","",'📋 MIỂNG TNC'!Q646)</f>
        <v>Miểng Dên V2403 / V2203 / 4D87 cos2 - CS IVECO</v>
      </c>
      <c r="C4670" s="1" t="str">
        <f>IF('📋 MIỂNG TNC'!A646="","","Miểng")</f>
        <v>Miểng</v>
      </c>
      <c r="D4670" s="1" t="str">
        <f>IF('📋 MIỂNG TNC'!A646="","",'📋 MIỂNG TNC'!H646)</f>
        <v>Bộ</v>
      </c>
      <c r="E4670" s="1">
        <f>IF('📋 MIỂNG TNC'!A646="","",'📋 MIỂNG TNC'!I646)</f>
        <v>0</v>
      </c>
      <c r="F4670" s="1">
        <f>IF('📋 MIỂNG TNC'!A646="","",'📋 MIỂNG TNC'!J646)</f>
        <v>0</v>
      </c>
      <c r="G4670" s="1">
        <f>IF('📋 MIỂNG TNC'!A646="","",'📋 MIỂNG TNC'!K646)</f>
        <v>0</v>
      </c>
      <c r="H4670" s="1">
        <f>IF('📋 MIỂNG TNC'!A646="","",'📋 MIỂNG TNC'!L646)</f>
        <v>0</v>
      </c>
      <c r="I4670" s="1">
        <f>IF('📋 MIỂNG TNC'!A646="","",'📋 MIỂNG TNC'!M646)</f>
        <v>0</v>
      </c>
      <c r="J4670" s="1" t="str">
        <f>IF('📋 MIỂNG TNC'!A646="","",'📋 MIỂNG TNC'!D646)</f>
        <v>87</v>
      </c>
      <c r="L4670" s="1">
        <f>N(L4669)+IF(AND('🔎 TRA CỨU NHANH'!$C$2&lt;&gt;"",OR(ISNUMBER(SEARCH('🔎 TRA CỨU NHANH'!$C$2,$A4670)),ISNUMBER(SEARCH('🔎 TRA CỨU NHANH'!$C$2,$B4670)))),1,0)</f>
        <v>0</v>
      </c>
      <c r="M4670" s="1" t="str">
        <f t="shared" si="144"/>
        <v/>
      </c>
      <c r="N4670" s="1">
        <f>N(N4669)+IF(AND('💰 BÁO GIÁ'!$C$27&lt;&gt;"",OR(ISNUMBER(SEARCH('💰 BÁO GIÁ'!$C$27,$A4670)),ISNUMBER(SEARCH('💰 BÁO GIÁ'!$C$27,$B4670)))),1,0)</f>
        <v>0</v>
      </c>
      <c r="O4670" s="1" t="str">
        <f t="shared" si="145"/>
        <v/>
      </c>
    </row>
    <row r="4671" customHeight="1" spans="1:15">
      <c r="A4671" s="1" t="str">
        <f>IF('📋 MIỂNG TNC'!A647="","",'📋 MIỂNG TNC'!A647)</f>
        <v>HH082448</v>
      </c>
      <c r="B4671" s="1" t="str">
        <f>IF('📋 MIỂNG TNC'!A647="","",'📋 MIỂNG TNC'!Q647)</f>
        <v>Miểng Dên V2403 / V2203 / 4D87 cos2 - Daido</v>
      </c>
      <c r="C4671" s="1" t="str">
        <f>IF('📋 MIỂNG TNC'!A647="","","Miểng")</f>
        <v>Miểng</v>
      </c>
      <c r="D4671" s="1" t="str">
        <f>IF('📋 MIỂNG TNC'!A647="","",'📋 MIỂNG TNC'!H647)</f>
        <v>Bộ</v>
      </c>
      <c r="E4671" s="1">
        <f>IF('📋 MIỂNG TNC'!A647="","",'📋 MIỂNG TNC'!I647)</f>
        <v>0</v>
      </c>
      <c r="F4671" s="1">
        <f>IF('📋 MIỂNG TNC'!A647="","",'📋 MIỂNG TNC'!J647)</f>
        <v>0</v>
      </c>
      <c r="G4671" s="1">
        <f>IF('📋 MIỂNG TNC'!A647="","",'📋 MIỂNG TNC'!K647)</f>
        <v>0</v>
      </c>
      <c r="H4671" s="1">
        <f>IF('📋 MIỂNG TNC'!A647="","",'📋 MIỂNG TNC'!L647)</f>
        <v>0</v>
      </c>
      <c r="I4671" s="1">
        <f>IF('📋 MIỂNG TNC'!A647="","",'📋 MIỂNG TNC'!M647)</f>
        <v>0</v>
      </c>
      <c r="J4671" s="1" t="str">
        <f>IF('📋 MIỂNG TNC'!A647="","",'📋 MIỂNG TNC'!D647)</f>
        <v>87</v>
      </c>
      <c r="L4671" s="1">
        <f>N(L4670)+IF(AND('🔎 TRA CỨU NHANH'!$C$2&lt;&gt;"",OR(ISNUMBER(SEARCH('🔎 TRA CỨU NHANH'!$C$2,$A4671)),ISNUMBER(SEARCH('🔎 TRA CỨU NHANH'!$C$2,$B4671)))),1,0)</f>
        <v>0</v>
      </c>
      <c r="M4671" s="1" t="str">
        <f t="shared" si="144"/>
        <v/>
      </c>
      <c r="N4671" s="1">
        <f>N(N4670)+IF(AND('💰 BÁO GIÁ'!$C$27&lt;&gt;"",OR(ISNUMBER(SEARCH('💰 BÁO GIÁ'!$C$27,$A4671)),ISNUMBER(SEARCH('💰 BÁO GIÁ'!$C$27,$B4671)))),1,0)</f>
        <v>0</v>
      </c>
      <c r="O4671" s="1" t="str">
        <f t="shared" si="145"/>
        <v/>
      </c>
    </row>
    <row r="4672" customHeight="1" spans="1:15">
      <c r="A4672" s="1" t="str">
        <f>IF('📋 MIỂNG TNC'!A648="","",'📋 MIỂNG TNC'!A648)</f>
        <v>HH070797</v>
      </c>
      <c r="B4672" s="1" t="str">
        <f>IF('📋 MIỂNG TNC'!A648="","",'📋 MIỂNG TNC'!Q648)</f>
        <v>Bạc miểng Kubota DC60/DC70 Cos3 - LLE</v>
      </c>
      <c r="C4672" s="1" t="str">
        <f>IF('📋 MIỂNG TNC'!A648="","","Miểng")</f>
        <v>Miểng</v>
      </c>
      <c r="D4672" s="1" t="str">
        <f>IF('📋 MIỂNG TNC'!A648="","",'📋 MIỂNG TNC'!H648)</f>
        <v>Bộ</v>
      </c>
      <c r="E4672" s="1">
        <f>IF('📋 MIỂNG TNC'!A648="","",'📋 MIỂNG TNC'!I648)</f>
        <v>0</v>
      </c>
      <c r="F4672" s="1">
        <f>IF('📋 MIỂNG TNC'!A648="","",'📋 MIỂNG TNC'!J648)</f>
        <v>0</v>
      </c>
      <c r="G4672" s="1">
        <f>IF('📋 MIỂNG TNC'!A648="","",'📋 MIỂNG TNC'!K648)</f>
        <v>0</v>
      </c>
      <c r="H4672" s="1">
        <f>IF('📋 MIỂNG TNC'!A648="","",'📋 MIỂNG TNC'!L648)</f>
        <v>0</v>
      </c>
      <c r="I4672" s="1">
        <f>IF('📋 MIỂNG TNC'!A648="","",'📋 MIỂNG TNC'!M648)</f>
        <v>0</v>
      </c>
      <c r="J4672" s="1" t="str">
        <f>IF('📋 MIỂNG TNC'!A648="","",'📋 MIỂNG TNC'!D648)</f>
        <v>87</v>
      </c>
      <c r="L4672" s="1">
        <f>N(L4671)+IF(AND('🔎 TRA CỨU NHANH'!$C$2&lt;&gt;"",OR(ISNUMBER(SEARCH('🔎 TRA CỨU NHANH'!$C$2,$A4672)),ISNUMBER(SEARCH('🔎 TRA CỨU NHANH'!$C$2,$B4672)))),1,0)</f>
        <v>0</v>
      </c>
      <c r="M4672" s="1" t="str">
        <f t="shared" si="144"/>
        <v/>
      </c>
      <c r="N4672" s="1">
        <f>N(N4671)+IF(AND('💰 BÁO GIÁ'!$C$27&lt;&gt;"",OR(ISNUMBER(SEARCH('💰 BÁO GIÁ'!$C$27,$A4672)),ISNUMBER(SEARCH('💰 BÁO GIÁ'!$C$27,$B4672)))),1,0)</f>
        <v>0</v>
      </c>
      <c r="O4672" s="1" t="str">
        <f t="shared" si="145"/>
        <v/>
      </c>
    </row>
    <row r="4673" customHeight="1" spans="1:15">
      <c r="A4673" s="1" t="str">
        <f>IF('📋 MIỂNG TNC'!A649="","",'📋 MIỂNG TNC'!A649)</f>
        <v>HH080941</v>
      </c>
      <c r="B4673" s="1" t="str">
        <f>IF('📋 MIỂNG TNC'!A649="","",'📋 MIỂNG TNC'!Q649)</f>
        <v>Bạc miểng V3300/ V3600/ V3800 cos0 - DAIDO TW</v>
      </c>
      <c r="C4673" s="1" t="str">
        <f>IF('📋 MIỂNG TNC'!A649="","","Miểng")</f>
        <v>Miểng</v>
      </c>
      <c r="D4673" s="1" t="str">
        <f>IF('📋 MIỂNG TNC'!A649="","",'📋 MIỂNG TNC'!H649)</f>
        <v>Bộ</v>
      </c>
      <c r="E4673" s="1">
        <f>IF('📋 MIỂNG TNC'!A649="","",'📋 MIỂNG TNC'!I649)</f>
        <v>0</v>
      </c>
      <c r="F4673" s="1">
        <f>IF('📋 MIỂNG TNC'!A649="","",'📋 MIỂNG TNC'!J649)</f>
        <v>0</v>
      </c>
      <c r="G4673" s="1">
        <f>IF('📋 MIỂNG TNC'!A649="","",'📋 MIỂNG TNC'!K649)</f>
        <v>0</v>
      </c>
      <c r="H4673" s="1">
        <f>IF('📋 MIỂNG TNC'!A649="","",'📋 MIỂNG TNC'!L649)</f>
        <v>0</v>
      </c>
      <c r="I4673" s="1">
        <f>IF('📋 MIỂNG TNC'!A649="","",'📋 MIỂNG TNC'!M649)</f>
        <v>0</v>
      </c>
      <c r="J4673" s="1" t="str">
        <f>IF('📋 MIỂNG TNC'!A649="","",'📋 MIỂNG TNC'!D649)</f>
        <v>100</v>
      </c>
      <c r="L4673" s="1">
        <f>N(L4672)+IF(AND('🔎 TRA CỨU NHANH'!$C$2&lt;&gt;"",OR(ISNUMBER(SEARCH('🔎 TRA CỨU NHANH'!$C$2,$A4673)),ISNUMBER(SEARCH('🔎 TRA CỨU NHANH'!$C$2,$B4673)))),1,0)</f>
        <v>0</v>
      </c>
      <c r="M4673" s="1" t="str">
        <f t="shared" si="144"/>
        <v/>
      </c>
      <c r="N4673" s="1">
        <f>N(N4672)+IF(AND('💰 BÁO GIÁ'!$C$27&lt;&gt;"",OR(ISNUMBER(SEARCH('💰 BÁO GIÁ'!$C$27,$A4673)),ISNUMBER(SEARCH('💰 BÁO GIÁ'!$C$27,$B4673)))),1,0)</f>
        <v>0</v>
      </c>
      <c r="O4673" s="1" t="str">
        <f t="shared" si="145"/>
        <v/>
      </c>
    </row>
    <row r="4674" customHeight="1" spans="1:15">
      <c r="A4674" s="1" t="str">
        <f>IF('📋 MIỂNG TNC'!A650="","",'📋 MIỂNG TNC'!A650)</f>
        <v>HH073720</v>
      </c>
      <c r="B4674" s="1" t="str">
        <f>IF('📋 MIỂNG TNC'!A650="","",'📋 MIỂNG TNC'!Q650)</f>
        <v>Bạc miểng V3300/ V3600/ V3800 cos1 - DAIDO TW</v>
      </c>
      <c r="C4674" s="1" t="str">
        <f>IF('📋 MIỂNG TNC'!A650="","","Miểng")</f>
        <v>Miểng</v>
      </c>
      <c r="D4674" s="1" t="str">
        <f>IF('📋 MIỂNG TNC'!A650="","",'📋 MIỂNG TNC'!H650)</f>
        <v>Bộ</v>
      </c>
      <c r="E4674" s="1">
        <f>IF('📋 MIỂNG TNC'!A650="","",'📋 MIỂNG TNC'!I650)</f>
        <v>0</v>
      </c>
      <c r="F4674" s="1">
        <f>IF('📋 MIỂNG TNC'!A650="","",'📋 MIỂNG TNC'!J650)</f>
        <v>0</v>
      </c>
      <c r="G4674" s="1">
        <f>IF('📋 MIỂNG TNC'!A650="","",'📋 MIỂNG TNC'!K650)</f>
        <v>0</v>
      </c>
      <c r="H4674" s="1">
        <f>IF('📋 MIỂNG TNC'!A650="","",'📋 MIỂNG TNC'!L650)</f>
        <v>0</v>
      </c>
      <c r="I4674" s="1">
        <f>IF('📋 MIỂNG TNC'!A650="","",'📋 MIỂNG TNC'!M650)</f>
        <v>0</v>
      </c>
      <c r="J4674" s="1" t="str">
        <f>IF('📋 MIỂNG TNC'!A650="","",'📋 MIỂNG TNC'!D650)</f>
        <v>100</v>
      </c>
      <c r="L4674" s="1">
        <f>N(L4673)+IF(AND('🔎 TRA CỨU NHANH'!$C$2&lt;&gt;"",OR(ISNUMBER(SEARCH('🔎 TRA CỨU NHANH'!$C$2,$A4674)),ISNUMBER(SEARCH('🔎 TRA CỨU NHANH'!$C$2,$B4674)))),1,0)</f>
        <v>0</v>
      </c>
      <c r="M4674" s="1" t="str">
        <f t="shared" ref="M4674:M4737" si="146">IF(L4674&gt;N(L4673),L4674,"")</f>
        <v/>
      </c>
      <c r="N4674" s="1">
        <f>N(N4673)+IF(AND('💰 BÁO GIÁ'!$C$27&lt;&gt;"",OR(ISNUMBER(SEARCH('💰 BÁO GIÁ'!$C$27,$A4674)),ISNUMBER(SEARCH('💰 BÁO GIÁ'!$C$27,$B4674)))),1,0)</f>
        <v>0</v>
      </c>
      <c r="O4674" s="1" t="str">
        <f t="shared" ref="O4674:O4737" si="147">IF(N4674&gt;N(N4673),N4674,"")</f>
        <v/>
      </c>
    </row>
    <row r="4675" customHeight="1" spans="1:15">
      <c r="A4675" s="1" t="str">
        <f>IF('📋 MIỂNG TNC'!A651="","",'📋 MIỂNG TNC'!A651)</f>
        <v>HH081052</v>
      </c>
      <c r="B4675" s="1" t="str">
        <f>IF('📋 MIỂNG TNC'!A651="","",'📋 MIỂNG TNC'!Q651)</f>
        <v>Bạc miểng V3300/ V3600/ V3800 cos2 - DAIDO TW</v>
      </c>
      <c r="C4675" s="1" t="str">
        <f>IF('📋 MIỂNG TNC'!A651="","","Miểng")</f>
        <v>Miểng</v>
      </c>
      <c r="D4675" s="1" t="str">
        <f>IF('📋 MIỂNG TNC'!A651="","",'📋 MIỂNG TNC'!H651)</f>
        <v>Bộ</v>
      </c>
      <c r="E4675" s="1">
        <f>IF('📋 MIỂNG TNC'!A651="","",'📋 MIỂNG TNC'!I651)</f>
        <v>0</v>
      </c>
      <c r="F4675" s="1">
        <f>IF('📋 MIỂNG TNC'!A651="","",'📋 MIỂNG TNC'!J651)</f>
        <v>0</v>
      </c>
      <c r="G4675" s="1">
        <f>IF('📋 MIỂNG TNC'!A651="","",'📋 MIỂNG TNC'!K651)</f>
        <v>0</v>
      </c>
      <c r="H4675" s="1">
        <f>IF('📋 MIỂNG TNC'!A651="","",'📋 MIỂNG TNC'!L651)</f>
        <v>0</v>
      </c>
      <c r="I4675" s="1">
        <f>IF('📋 MIỂNG TNC'!A651="","",'📋 MIỂNG TNC'!M651)</f>
        <v>0</v>
      </c>
      <c r="J4675" s="1" t="str">
        <f>IF('📋 MIỂNG TNC'!A651="","",'📋 MIỂNG TNC'!D651)</f>
        <v>100</v>
      </c>
      <c r="L4675" s="1">
        <f>N(L4674)+IF(AND('🔎 TRA CỨU NHANH'!$C$2&lt;&gt;"",OR(ISNUMBER(SEARCH('🔎 TRA CỨU NHANH'!$C$2,$A4675)),ISNUMBER(SEARCH('🔎 TRA CỨU NHANH'!$C$2,$B4675)))),1,0)</f>
        <v>0</v>
      </c>
      <c r="M4675" s="1" t="str">
        <f t="shared" si="146"/>
        <v/>
      </c>
      <c r="N4675" s="1">
        <f>N(N4674)+IF(AND('💰 BÁO GIÁ'!$C$27&lt;&gt;"",OR(ISNUMBER(SEARCH('💰 BÁO GIÁ'!$C$27,$A4675)),ISNUMBER(SEARCH('💰 BÁO GIÁ'!$C$27,$B4675)))),1,0)</f>
        <v>0</v>
      </c>
      <c r="O4675" s="1" t="str">
        <f t="shared" si="147"/>
        <v/>
      </c>
    </row>
    <row r="4676" customHeight="1" spans="1:15">
      <c r="A4676" s="1" t="str">
        <f>IF('📋 MIỂNG TNC'!A652="","",'📋 MIỂNG TNC'!A652)</f>
        <v>HH074646</v>
      </c>
      <c r="B4676" s="1" t="str">
        <f>IF('📋 MIỂNG TNC'!A652="","",'📋 MIỂNG TNC'!Q652)</f>
        <v>Bạc miểng 4D105-1/3 Cos0 - NDC CN</v>
      </c>
      <c r="C4676" s="1" t="str">
        <f>IF('📋 MIỂNG TNC'!A652="","","Miểng")</f>
        <v>Miểng</v>
      </c>
      <c r="D4676" s="1" t="str">
        <f>IF('📋 MIỂNG TNC'!A652="","",'📋 MIỂNG TNC'!H652)</f>
        <v>Bộ</v>
      </c>
      <c r="E4676" s="1">
        <f>IF('📋 MIỂNG TNC'!A652="","",'📋 MIỂNG TNC'!I652)</f>
        <v>0</v>
      </c>
      <c r="F4676" s="1">
        <f>IF('📋 MIỂNG TNC'!A652="","",'📋 MIỂNG TNC'!J652)</f>
        <v>0</v>
      </c>
      <c r="G4676" s="1">
        <f>IF('📋 MIỂNG TNC'!A652="","",'📋 MIỂNG TNC'!K652)</f>
        <v>0</v>
      </c>
      <c r="H4676" s="1">
        <f>IF('📋 MIỂNG TNC'!A652="","",'📋 MIỂNG TNC'!L652)</f>
        <v>0</v>
      </c>
      <c r="I4676" s="1">
        <f>IF('📋 MIỂNG TNC'!A652="","",'📋 MIỂNG TNC'!M652)</f>
        <v>0</v>
      </c>
      <c r="J4676" s="1" t="str">
        <f>IF('📋 MIỂNG TNC'!A652="","",'📋 MIỂNG TNC'!D652)</f>
        <v>105</v>
      </c>
      <c r="L4676" s="1">
        <f>N(L4675)+IF(AND('🔎 TRA CỨU NHANH'!$C$2&lt;&gt;"",OR(ISNUMBER(SEARCH('🔎 TRA CỨU NHANH'!$C$2,$A4676)),ISNUMBER(SEARCH('🔎 TRA CỨU NHANH'!$C$2,$B4676)))),1,0)</f>
        <v>0</v>
      </c>
      <c r="M4676" s="1" t="str">
        <f t="shared" si="146"/>
        <v/>
      </c>
      <c r="N4676" s="1">
        <f>N(N4675)+IF(AND('💰 BÁO GIÁ'!$C$27&lt;&gt;"",OR(ISNUMBER(SEARCH('💰 BÁO GIÁ'!$C$27,$A4676)),ISNUMBER(SEARCH('💰 BÁO GIÁ'!$C$27,$B4676)))),1,0)</f>
        <v>0</v>
      </c>
      <c r="O4676" s="1" t="str">
        <f t="shared" si="147"/>
        <v/>
      </c>
    </row>
    <row r="4677" customHeight="1" spans="1:15">
      <c r="A4677" s="1" t="str">
        <f>IF('📋 MIỂNG TNC'!A653="","",'📋 MIỂNG TNC'!A653)</f>
        <v>HH081625</v>
      </c>
      <c r="B4677" s="1" t="str">
        <f>IF('📋 MIỂNG TNC'!A653="","",'📋 MIỂNG TNC'!Q653)</f>
        <v>Bạc miểng V4000/V4300/V5900 Cos0 -Daido</v>
      </c>
      <c r="C4677" s="1" t="str">
        <f>IF('📋 MIỂNG TNC'!A653="","","Miểng")</f>
        <v>Miểng</v>
      </c>
      <c r="D4677" s="1" t="str">
        <f>IF('📋 MIỂNG TNC'!A653="","",'📋 MIỂNG TNC'!H653)</f>
        <v>Bộ</v>
      </c>
      <c r="E4677" s="1">
        <f>IF('📋 MIỂNG TNC'!A653="","",'📋 MIỂNG TNC'!I653)</f>
        <v>0</v>
      </c>
      <c r="F4677" s="1">
        <f>IF('📋 MIỂNG TNC'!A653="","",'📋 MIỂNG TNC'!J653)</f>
        <v>0</v>
      </c>
      <c r="G4677" s="1">
        <f>IF('📋 MIỂNG TNC'!A653="","",'📋 MIỂNG TNC'!K653)</f>
        <v>0</v>
      </c>
      <c r="H4677" s="1">
        <f>IF('📋 MIỂNG TNC'!A653="","",'📋 MIỂNG TNC'!L653)</f>
        <v>0</v>
      </c>
      <c r="I4677" s="1">
        <f>IF('📋 MIỂNG TNC'!A653="","",'📋 MIỂNG TNC'!M653)</f>
        <v>0</v>
      </c>
      <c r="J4677" s="1" t="str">
        <f>IF('📋 MIỂNG TNC'!A653="","",'📋 MIỂNG TNC'!D653)</f>
        <v>105</v>
      </c>
      <c r="L4677" s="1">
        <f>N(L4676)+IF(AND('🔎 TRA CỨU NHANH'!$C$2&lt;&gt;"",OR(ISNUMBER(SEARCH('🔎 TRA CỨU NHANH'!$C$2,$A4677)),ISNUMBER(SEARCH('🔎 TRA CỨU NHANH'!$C$2,$B4677)))),1,0)</f>
        <v>0</v>
      </c>
      <c r="M4677" s="1" t="str">
        <f t="shared" si="146"/>
        <v/>
      </c>
      <c r="N4677" s="1">
        <f>N(N4676)+IF(AND('💰 BÁO GIÁ'!$C$27&lt;&gt;"",OR(ISNUMBER(SEARCH('💰 BÁO GIÁ'!$C$27,$A4677)),ISNUMBER(SEARCH('💰 BÁO GIÁ'!$C$27,$B4677)))),1,0)</f>
        <v>0</v>
      </c>
      <c r="O4677" s="1" t="str">
        <f t="shared" si="147"/>
        <v/>
      </c>
    </row>
    <row r="4678" customHeight="1" spans="1:15">
      <c r="A4678" s="1" t="str">
        <f>IF('📋 MIỂNG TNC'!A654="","",'📋 MIỂNG TNC'!A654)</f>
        <v>HH00245</v>
      </c>
      <c r="B4678" s="1" t="str">
        <f>IF('📋 MIỂNG TNC'!A654="","",'📋 MIỂNG TNC'!Q654)</f>
        <v>Bạc miểng 4D105-1/3 Cos1 - NDC</v>
      </c>
      <c r="C4678" s="1" t="str">
        <f>IF('📋 MIỂNG TNC'!A654="","","Miểng")</f>
        <v>Miểng</v>
      </c>
      <c r="D4678" s="1" t="str">
        <f>IF('📋 MIỂNG TNC'!A654="","",'📋 MIỂNG TNC'!H654)</f>
        <v>Bộ</v>
      </c>
      <c r="E4678" s="1">
        <f>IF('📋 MIỂNG TNC'!A654="","",'📋 MIỂNG TNC'!I654)</f>
        <v>0</v>
      </c>
      <c r="F4678" s="1">
        <f>IF('📋 MIỂNG TNC'!A654="","",'📋 MIỂNG TNC'!J654)</f>
        <v>0</v>
      </c>
      <c r="G4678" s="1">
        <f>IF('📋 MIỂNG TNC'!A654="","",'📋 MIỂNG TNC'!K654)</f>
        <v>0</v>
      </c>
      <c r="H4678" s="1">
        <f>IF('📋 MIỂNG TNC'!A654="","",'📋 MIỂNG TNC'!L654)</f>
        <v>0</v>
      </c>
      <c r="I4678" s="1">
        <f>IF('📋 MIỂNG TNC'!A654="","",'📋 MIỂNG TNC'!M654)</f>
        <v>0</v>
      </c>
      <c r="J4678" s="1" t="str">
        <f>IF('📋 MIỂNG TNC'!A654="","",'📋 MIỂNG TNC'!D654)</f>
        <v>105</v>
      </c>
      <c r="L4678" s="1">
        <f>N(L4677)+IF(AND('🔎 TRA CỨU NHANH'!$C$2&lt;&gt;"",OR(ISNUMBER(SEARCH('🔎 TRA CỨU NHANH'!$C$2,$A4678)),ISNUMBER(SEARCH('🔎 TRA CỨU NHANH'!$C$2,$B4678)))),1,0)</f>
        <v>0</v>
      </c>
      <c r="M4678" s="1" t="str">
        <f t="shared" si="146"/>
        <v/>
      </c>
      <c r="N4678" s="1">
        <f>N(N4677)+IF(AND('💰 BÁO GIÁ'!$C$27&lt;&gt;"",OR(ISNUMBER(SEARCH('💰 BÁO GIÁ'!$C$27,$A4678)),ISNUMBER(SEARCH('💰 BÁO GIÁ'!$C$27,$B4678)))),1,0)</f>
        <v>0</v>
      </c>
      <c r="O4678" s="1" t="str">
        <f t="shared" si="147"/>
        <v/>
      </c>
    </row>
    <row r="4679" customHeight="1" spans="1:15">
      <c r="A4679" s="1" t="str">
        <f>IF('📋 MIỂNG TNC'!A655="","",'📋 MIỂNG TNC'!A655)</f>
        <v>HH074648</v>
      </c>
      <c r="B4679" s="1" t="str">
        <f>IF('📋 MIỂNG TNC'!A655="","",'📋 MIỂNG TNC'!Q655)</f>
        <v>Bạc miểng 4D105-1/3 Cos2 - NDC CN</v>
      </c>
      <c r="C4679" s="1" t="str">
        <f>IF('📋 MIỂNG TNC'!A655="","","Miểng")</f>
        <v>Miểng</v>
      </c>
      <c r="D4679" s="1" t="str">
        <f>IF('📋 MIỂNG TNC'!A655="","",'📋 MIỂNG TNC'!H655)</f>
        <v>Bộ</v>
      </c>
      <c r="E4679" s="1">
        <f>IF('📋 MIỂNG TNC'!A655="","",'📋 MIỂNG TNC'!I655)</f>
        <v>0</v>
      </c>
      <c r="F4679" s="1">
        <f>IF('📋 MIỂNG TNC'!A655="","",'📋 MIỂNG TNC'!J655)</f>
        <v>0</v>
      </c>
      <c r="G4679" s="1">
        <f>IF('📋 MIỂNG TNC'!A655="","",'📋 MIỂNG TNC'!K655)</f>
        <v>0</v>
      </c>
      <c r="H4679" s="1">
        <f>IF('📋 MIỂNG TNC'!A655="","",'📋 MIỂNG TNC'!L655)</f>
        <v>0</v>
      </c>
      <c r="I4679" s="1">
        <f>IF('📋 MIỂNG TNC'!A655="","",'📋 MIỂNG TNC'!M655)</f>
        <v>0</v>
      </c>
      <c r="J4679" s="1" t="str">
        <f>IF('📋 MIỂNG TNC'!A655="","",'📋 MIỂNG TNC'!D655)</f>
        <v>105</v>
      </c>
      <c r="L4679" s="1">
        <f>N(L4678)+IF(AND('🔎 TRA CỨU NHANH'!$C$2&lt;&gt;"",OR(ISNUMBER(SEARCH('🔎 TRA CỨU NHANH'!$C$2,$A4679)),ISNUMBER(SEARCH('🔎 TRA CỨU NHANH'!$C$2,$B4679)))),1,0)</f>
        <v>0</v>
      </c>
      <c r="M4679" s="1" t="str">
        <f t="shared" si="146"/>
        <v/>
      </c>
      <c r="N4679" s="1">
        <f>N(N4678)+IF(AND('💰 BÁO GIÁ'!$C$27&lt;&gt;"",OR(ISNUMBER(SEARCH('💰 BÁO GIÁ'!$C$27,$A4679)),ISNUMBER(SEARCH('💰 BÁO GIÁ'!$C$27,$B4679)))),1,0)</f>
        <v>0</v>
      </c>
      <c r="O4679" s="1" t="str">
        <f t="shared" si="147"/>
        <v/>
      </c>
    </row>
    <row r="4680" customHeight="1" spans="1:15">
      <c r="A4680" s="1" t="str">
        <f>IF('📋 MIỂNG TNC'!A656="","",'📋 MIỂNG TNC'!A656)</f>
        <v>HH083418</v>
      </c>
      <c r="B4680" s="1" t="str">
        <f>IF('📋 MIỂNG TNC'!A656="","",'📋 MIỂNG TNC'!Q656)</f>
        <v>Bạc miểng 4D105-1/3 Cos4 - NDC CN</v>
      </c>
      <c r="C4680" s="1" t="str">
        <f>IF('📋 MIỂNG TNC'!A656="","","Miểng")</f>
        <v>Miểng</v>
      </c>
      <c r="D4680" s="1" t="str">
        <f>IF('📋 MIỂNG TNC'!A656="","",'📋 MIỂNG TNC'!H656)</f>
        <v>Bộ</v>
      </c>
      <c r="E4680" s="1">
        <f>IF('📋 MIỂNG TNC'!A656="","",'📋 MIỂNG TNC'!I656)</f>
        <v>0</v>
      </c>
      <c r="F4680" s="1">
        <f>IF('📋 MIỂNG TNC'!A656="","",'📋 MIỂNG TNC'!J656)</f>
        <v>0</v>
      </c>
      <c r="G4680" s="1">
        <f>IF('📋 MIỂNG TNC'!A656="","",'📋 MIỂNG TNC'!K656)</f>
        <v>0</v>
      </c>
      <c r="H4680" s="1">
        <f>IF('📋 MIỂNG TNC'!A656="","",'📋 MIỂNG TNC'!L656)</f>
        <v>0</v>
      </c>
      <c r="I4680" s="1">
        <f>IF('📋 MIỂNG TNC'!A656="","",'📋 MIỂNG TNC'!M656)</f>
        <v>0</v>
      </c>
      <c r="J4680" s="1" t="str">
        <f>IF('📋 MIỂNG TNC'!A656="","",'📋 MIỂNG TNC'!D656)</f>
        <v>105</v>
      </c>
      <c r="L4680" s="1">
        <f>N(L4679)+IF(AND('🔎 TRA CỨU NHANH'!$C$2&lt;&gt;"",OR(ISNUMBER(SEARCH('🔎 TRA CỨU NHANH'!$C$2,$A4680)),ISNUMBER(SEARCH('🔎 TRA CỨU NHANH'!$C$2,$B4680)))),1,0)</f>
        <v>0</v>
      </c>
      <c r="M4680" s="1" t="str">
        <f t="shared" si="146"/>
        <v/>
      </c>
      <c r="N4680" s="1">
        <f>N(N4679)+IF(AND('💰 BÁO GIÁ'!$C$27&lt;&gt;"",OR(ISNUMBER(SEARCH('💰 BÁO GIÁ'!$C$27,$A4680)),ISNUMBER(SEARCH('💰 BÁO GIÁ'!$C$27,$B4680)))),1,0)</f>
        <v>0</v>
      </c>
      <c r="O4680" s="1" t="str">
        <f t="shared" si="147"/>
        <v/>
      </c>
    </row>
    <row r="4681" customHeight="1" spans="1:15">
      <c r="A4681" s="1" t="str">
        <f>IF('📋 MIỂNG TNC'!A657="","",'📋 MIỂNG TNC'!A657)</f>
        <v>HH082058</v>
      </c>
      <c r="B4681" s="1" t="str">
        <f>IF('📋 MIỂNG TNC'!A657="","",'📋 MIỂNG TNC'!Q657)</f>
        <v>Bạc miểng Kubota V3307, STD Cos0 - DAIDO CN</v>
      </c>
      <c r="C4681" s="1" t="str">
        <f>IF('📋 MIỂNG TNC'!A657="","","Miểng")</f>
        <v>Miểng</v>
      </c>
      <c r="D4681" s="1" t="str">
        <f>IF('📋 MIỂNG TNC'!A657="","",'📋 MIỂNG TNC'!H657)</f>
        <v>Bộ</v>
      </c>
      <c r="E4681" s="1">
        <f>IF('📋 MIỂNG TNC'!A657="","",'📋 MIỂNG TNC'!I657)</f>
        <v>0</v>
      </c>
      <c r="F4681" s="1">
        <f>IF('📋 MIỂNG TNC'!A657="","",'📋 MIỂNG TNC'!J657)</f>
        <v>0</v>
      </c>
      <c r="G4681" s="1">
        <f>IF('📋 MIỂNG TNC'!A657="","",'📋 MIỂNG TNC'!K657)</f>
        <v>0</v>
      </c>
      <c r="H4681" s="1">
        <f>IF('📋 MIỂNG TNC'!A657="","",'📋 MIỂNG TNC'!L657)</f>
        <v>0</v>
      </c>
      <c r="I4681" s="1">
        <f>IF('📋 MIỂNG TNC'!A657="","",'📋 MIỂNG TNC'!M657)</f>
        <v>0</v>
      </c>
      <c r="J4681" s="1">
        <f>IF('📋 MIỂNG TNC'!A657="","",'📋 MIỂNG TNC'!D657)</f>
        <v>0</v>
      </c>
      <c r="L4681" s="1">
        <f>N(L4680)+IF(AND('🔎 TRA CỨU NHANH'!$C$2&lt;&gt;"",OR(ISNUMBER(SEARCH('🔎 TRA CỨU NHANH'!$C$2,$A4681)),ISNUMBER(SEARCH('🔎 TRA CỨU NHANH'!$C$2,$B4681)))),1,0)</f>
        <v>0</v>
      </c>
      <c r="M4681" s="1" t="str">
        <f t="shared" si="146"/>
        <v/>
      </c>
      <c r="N4681" s="1">
        <f>N(N4680)+IF(AND('💰 BÁO GIÁ'!$C$27&lt;&gt;"",OR(ISNUMBER(SEARCH('💰 BÁO GIÁ'!$C$27,$A4681)),ISNUMBER(SEARCH('💰 BÁO GIÁ'!$C$27,$B4681)))),1,0)</f>
        <v>0</v>
      </c>
      <c r="O4681" s="1" t="str">
        <f t="shared" si="147"/>
        <v/>
      </c>
    </row>
    <row r="4682" customHeight="1" spans="1:15">
      <c r="A4682" s="1" t="str">
        <f>IF('📋 MIỂNG TNC'!A658="","",'📋 MIỂNG TNC'!A658)</f>
        <v>HH083065</v>
      </c>
      <c r="B4682" s="1" t="str">
        <f>IF('📋 MIỂNG TNC'!A658="","",'📋 MIỂNG TNC'!Q658)</f>
        <v>Bạc miểng Kubota V3307, 0.25 Cos1 - DAIDO CN</v>
      </c>
      <c r="C4682" s="1" t="str">
        <f>IF('📋 MIỂNG TNC'!A658="","","Miểng")</f>
        <v>Miểng</v>
      </c>
      <c r="D4682" s="1" t="str">
        <f>IF('📋 MIỂNG TNC'!A658="","",'📋 MIỂNG TNC'!H658)</f>
        <v>Bộ</v>
      </c>
      <c r="E4682" s="1">
        <f>IF('📋 MIỂNG TNC'!A658="","",'📋 MIỂNG TNC'!I658)</f>
        <v>0</v>
      </c>
      <c r="F4682" s="1">
        <f>IF('📋 MIỂNG TNC'!A658="","",'📋 MIỂNG TNC'!J658)</f>
        <v>0</v>
      </c>
      <c r="G4682" s="1">
        <f>IF('📋 MIỂNG TNC'!A658="","",'📋 MIỂNG TNC'!K658)</f>
        <v>0</v>
      </c>
      <c r="H4682" s="1">
        <f>IF('📋 MIỂNG TNC'!A658="","",'📋 MIỂNG TNC'!L658)</f>
        <v>0</v>
      </c>
      <c r="I4682" s="1">
        <f>IF('📋 MIỂNG TNC'!A658="","",'📋 MIỂNG TNC'!M658)</f>
        <v>0</v>
      </c>
      <c r="J4682" s="1">
        <f>IF('📋 MIỂNG TNC'!A658="","",'📋 MIỂNG TNC'!D658)</f>
        <v>0</v>
      </c>
      <c r="L4682" s="1">
        <f>N(L4681)+IF(AND('🔎 TRA CỨU NHANH'!$C$2&lt;&gt;"",OR(ISNUMBER(SEARCH('🔎 TRA CỨU NHANH'!$C$2,$A4682)),ISNUMBER(SEARCH('🔎 TRA CỨU NHANH'!$C$2,$B4682)))),1,0)</f>
        <v>0</v>
      </c>
      <c r="M4682" s="1" t="str">
        <f t="shared" si="146"/>
        <v/>
      </c>
      <c r="N4682" s="1">
        <f>N(N4681)+IF(AND('💰 BÁO GIÁ'!$C$27&lt;&gt;"",OR(ISNUMBER(SEARCH('💰 BÁO GIÁ'!$C$27,$A4682)),ISNUMBER(SEARCH('💰 BÁO GIÁ'!$C$27,$B4682)))),1,0)</f>
        <v>0</v>
      </c>
      <c r="O4682" s="1" t="str">
        <f t="shared" si="147"/>
        <v/>
      </c>
    </row>
    <row r="4683" customHeight="1" spans="1:15">
      <c r="A4683" s="1" t="str">
        <f>IF('📋 MIỂNG TNC'!A659="","",'📋 MIỂNG TNC'!A659)</f>
        <v/>
      </c>
      <c r="B4683" s="1" t="str">
        <f>IF('📋 MIỂNG TNC'!A659="","",'📋 MIỂNG TNC'!Q659)</f>
        <v/>
      </c>
      <c r="C4683" s="1" t="str">
        <f>IF('📋 MIỂNG TNC'!A659="","","Miểng")</f>
        <v/>
      </c>
      <c r="D4683" s="1" t="str">
        <f>IF('📋 MIỂNG TNC'!A659="","",'📋 MIỂNG TNC'!H659)</f>
        <v/>
      </c>
      <c r="E4683" s="1" t="str">
        <f>IF('📋 MIỂNG TNC'!A659="","",'📋 MIỂNG TNC'!I659)</f>
        <v/>
      </c>
      <c r="F4683" s="1" t="str">
        <f>IF('📋 MIỂNG TNC'!A659="","",'📋 MIỂNG TNC'!J659)</f>
        <v/>
      </c>
      <c r="G4683" s="1" t="str">
        <f>IF('📋 MIỂNG TNC'!A659="","",'📋 MIỂNG TNC'!K659)</f>
        <v/>
      </c>
      <c r="H4683" s="1" t="str">
        <f>IF('📋 MIỂNG TNC'!A659="","",'📋 MIỂNG TNC'!L659)</f>
        <v/>
      </c>
      <c r="I4683" s="1" t="str">
        <f>IF('📋 MIỂNG TNC'!A659="","",'📋 MIỂNG TNC'!M659)</f>
        <v/>
      </c>
      <c r="J4683" s="1" t="str">
        <f>IF('📋 MIỂNG TNC'!A659="","",'📋 MIỂNG TNC'!D659)</f>
        <v/>
      </c>
      <c r="L4683" s="1">
        <f>N(L4682)+IF(AND('🔎 TRA CỨU NHANH'!$C$2&lt;&gt;"",OR(ISNUMBER(SEARCH('🔎 TRA CỨU NHANH'!$C$2,$A4683)),ISNUMBER(SEARCH('🔎 TRA CỨU NHANH'!$C$2,$B4683)))),1,0)</f>
        <v>0</v>
      </c>
      <c r="M4683" s="1" t="str">
        <f t="shared" si="146"/>
        <v/>
      </c>
      <c r="N4683" s="1">
        <f>N(N4682)+IF(AND('💰 BÁO GIÁ'!$C$27&lt;&gt;"",OR(ISNUMBER(SEARCH('💰 BÁO GIÁ'!$C$27,$A4683)),ISNUMBER(SEARCH('💰 BÁO GIÁ'!$C$27,$B4683)))),1,0)</f>
        <v>0</v>
      </c>
      <c r="O4683" s="1" t="str">
        <f t="shared" si="147"/>
        <v/>
      </c>
    </row>
    <row r="4684" customHeight="1" spans="1:15">
      <c r="A4684" s="1" t="str">
        <f>IF('📋 MIỂNG TNC'!A660="","",'📋 MIỂNG TNC'!A660)</f>
        <v>HH082212</v>
      </c>
      <c r="B4684" s="1" t="str">
        <f>IF('📋 MIỂNG TNC'!A660="","",'📋 MIỂNG TNC'!Q660)</f>
        <v>Bạc miểng F10A/F8A Cos0 - TAIHO</v>
      </c>
      <c r="C4684" s="1" t="str">
        <f>IF('📋 MIỂNG TNC'!A660="","","Miểng")</f>
        <v>Miểng</v>
      </c>
      <c r="D4684" s="1" t="str">
        <f>IF('📋 MIỂNG TNC'!A660="","",'📋 MIỂNG TNC'!H660)</f>
        <v>Bộ</v>
      </c>
      <c r="E4684" s="1">
        <f>IF('📋 MIỂNG TNC'!A660="","",'📋 MIỂNG TNC'!I660)</f>
        <v>0</v>
      </c>
      <c r="F4684" s="1">
        <f>IF('📋 MIỂNG TNC'!A660="","",'📋 MIỂNG TNC'!J660)</f>
        <v>0</v>
      </c>
      <c r="G4684" s="1">
        <f>IF('📋 MIỂNG TNC'!A660="","",'📋 MIỂNG TNC'!K660)</f>
        <v>0</v>
      </c>
      <c r="H4684" s="1">
        <f>IF('📋 MIỂNG TNC'!A660="","",'📋 MIỂNG TNC'!L660)</f>
        <v>0</v>
      </c>
      <c r="I4684" s="1">
        <f>IF('📋 MIỂNG TNC'!A660="","",'📋 MIỂNG TNC'!M660)</f>
        <v>0</v>
      </c>
      <c r="J4684" s="1" t="str">
        <f>IF('📋 MIỂNG TNC'!A660="","",'📋 MIỂNG TNC'!D660)</f>
        <v>65.5</v>
      </c>
      <c r="L4684" s="1">
        <f>N(L4683)+IF(AND('🔎 TRA CỨU NHANH'!$C$2&lt;&gt;"",OR(ISNUMBER(SEARCH('🔎 TRA CỨU NHANH'!$C$2,$A4684)),ISNUMBER(SEARCH('🔎 TRA CỨU NHANH'!$C$2,$B4684)))),1,0)</f>
        <v>0</v>
      </c>
      <c r="M4684" s="1" t="str">
        <f t="shared" si="146"/>
        <v/>
      </c>
      <c r="N4684" s="1">
        <f>N(N4683)+IF(AND('💰 BÁO GIÁ'!$C$27&lt;&gt;"",OR(ISNUMBER(SEARCH('💰 BÁO GIÁ'!$C$27,$A4684)),ISNUMBER(SEARCH('💰 BÁO GIÁ'!$C$27,$B4684)))),1,0)</f>
        <v>0</v>
      </c>
      <c r="O4684" s="1" t="str">
        <f t="shared" si="147"/>
        <v/>
      </c>
    </row>
    <row r="4685" customHeight="1" spans="1:15">
      <c r="A4685" s="1" t="str">
        <f>IF('📋 MIỂNG TNC'!A661="","",'📋 MIỂNG TNC'!A661)</f>
        <v>HH078961</v>
      </c>
      <c r="B4685" s="1" t="str">
        <f>IF('📋 MIỂNG TNC'!A661="","",'📋 MIỂNG TNC'!Q661)</f>
        <v>Miểng baze F10A/F8A Cos0 - TDC - M5983A</v>
      </c>
      <c r="C4685" s="1" t="str">
        <f>IF('📋 MIỂNG TNC'!A661="","","Miểng")</f>
        <v>Miểng</v>
      </c>
      <c r="D4685" s="1" t="str">
        <f>IF('📋 MIỂNG TNC'!A661="","",'📋 MIỂNG TNC'!H661)</f>
        <v>Bộ</v>
      </c>
      <c r="E4685" s="1">
        <f>IF('📋 MIỂNG TNC'!A661="","",'📋 MIỂNG TNC'!I661)</f>
        <v>0</v>
      </c>
      <c r="F4685" s="1">
        <f>IF('📋 MIỂNG TNC'!A661="","",'📋 MIỂNG TNC'!J661)</f>
        <v>0</v>
      </c>
      <c r="G4685" s="1">
        <f>IF('📋 MIỂNG TNC'!A661="","",'📋 MIỂNG TNC'!K661)</f>
        <v>0</v>
      </c>
      <c r="H4685" s="1">
        <f>IF('📋 MIỂNG TNC'!A661="","",'📋 MIỂNG TNC'!L661)</f>
        <v>0</v>
      </c>
      <c r="I4685" s="1">
        <f>IF('📋 MIỂNG TNC'!A661="","",'📋 MIỂNG TNC'!M661)</f>
        <v>0</v>
      </c>
      <c r="J4685" s="1" t="str">
        <f>IF('📋 MIỂNG TNC'!A661="","",'📋 MIỂNG TNC'!D661)</f>
        <v>65.5</v>
      </c>
      <c r="L4685" s="1">
        <f>N(L4684)+IF(AND('🔎 TRA CỨU NHANH'!$C$2&lt;&gt;"",OR(ISNUMBER(SEARCH('🔎 TRA CỨU NHANH'!$C$2,$A4685)),ISNUMBER(SEARCH('🔎 TRA CỨU NHANH'!$C$2,$B4685)))),1,0)</f>
        <v>0</v>
      </c>
      <c r="M4685" s="1" t="str">
        <f t="shared" si="146"/>
        <v/>
      </c>
      <c r="N4685" s="1">
        <f>N(N4684)+IF(AND('💰 BÁO GIÁ'!$C$27&lt;&gt;"",OR(ISNUMBER(SEARCH('💰 BÁO GIÁ'!$C$27,$A4685)),ISNUMBER(SEARCH('💰 BÁO GIÁ'!$C$27,$B4685)))),1,0)</f>
        <v>0</v>
      </c>
      <c r="O4685" s="1" t="str">
        <f t="shared" si="147"/>
        <v/>
      </c>
    </row>
    <row r="4686" customHeight="1" spans="1:15">
      <c r="A4686" s="1" t="str">
        <f>IF('📋 MIỂNG TNC'!A662="","",'📋 MIỂNG TNC'!A662)</f>
        <v>HH078972</v>
      </c>
      <c r="B4686" s="1" t="str">
        <f>IF('📋 MIỂNG TNC'!A662="","",'📋 MIỂNG TNC'!Q662)</f>
        <v>Miểng dên F10A/F8A Cos0 - TDC - R5983A</v>
      </c>
      <c r="C4686" s="1" t="str">
        <f>IF('📋 MIỂNG TNC'!A662="","","Miểng")</f>
        <v>Miểng</v>
      </c>
      <c r="D4686" s="1" t="str">
        <f>IF('📋 MIỂNG TNC'!A662="","",'📋 MIỂNG TNC'!H662)</f>
        <v>Bộ</v>
      </c>
      <c r="E4686" s="1">
        <f>IF('📋 MIỂNG TNC'!A662="","",'📋 MIỂNG TNC'!I662)</f>
        <v>0</v>
      </c>
      <c r="F4686" s="1">
        <f>IF('📋 MIỂNG TNC'!A662="","",'📋 MIỂNG TNC'!J662)</f>
        <v>0</v>
      </c>
      <c r="G4686" s="1">
        <f>IF('📋 MIỂNG TNC'!A662="","",'📋 MIỂNG TNC'!K662)</f>
        <v>0</v>
      </c>
      <c r="H4686" s="1">
        <f>IF('📋 MIỂNG TNC'!A662="","",'📋 MIỂNG TNC'!L662)</f>
        <v>0</v>
      </c>
      <c r="I4686" s="1">
        <f>IF('📋 MIỂNG TNC'!A662="","",'📋 MIỂNG TNC'!M662)</f>
        <v>0</v>
      </c>
      <c r="J4686" s="1" t="str">
        <f>IF('📋 MIỂNG TNC'!A662="","",'📋 MIỂNG TNC'!D662)</f>
        <v>65.5</v>
      </c>
      <c r="L4686" s="1">
        <f>N(L4685)+IF(AND('🔎 TRA CỨU NHANH'!$C$2&lt;&gt;"",OR(ISNUMBER(SEARCH('🔎 TRA CỨU NHANH'!$C$2,$A4686)),ISNUMBER(SEARCH('🔎 TRA CỨU NHANH'!$C$2,$B4686)))),1,0)</f>
        <v>0</v>
      </c>
      <c r="M4686" s="1" t="str">
        <f t="shared" si="146"/>
        <v/>
      </c>
      <c r="N4686" s="1">
        <f>N(N4685)+IF(AND('💰 BÁO GIÁ'!$C$27&lt;&gt;"",OR(ISNUMBER(SEARCH('💰 BÁO GIÁ'!$C$27,$A4686)),ISNUMBER(SEARCH('💰 BÁO GIÁ'!$C$27,$B4686)))),1,0)</f>
        <v>0</v>
      </c>
      <c r="O4686" s="1" t="str">
        <f t="shared" si="147"/>
        <v/>
      </c>
    </row>
    <row r="4687" customHeight="1" spans="1:15">
      <c r="A4687" s="1" t="str">
        <f>IF('📋 MIỂNG TNC'!A663="","",'📋 MIỂNG TNC'!A663)</f>
        <v>HH072137</v>
      </c>
      <c r="B4687" s="1" t="str">
        <f>IF('📋 MIỂNG TNC'!A663="","",'📋 MIỂNG TNC'!Q663)</f>
        <v>Bạc miểng F10A Cos1 - TAIHO</v>
      </c>
      <c r="C4687" s="1" t="str">
        <f>IF('📋 MIỂNG TNC'!A663="","","Miểng")</f>
        <v>Miểng</v>
      </c>
      <c r="D4687" s="1" t="str">
        <f>IF('📋 MIỂNG TNC'!A663="","",'📋 MIỂNG TNC'!H663)</f>
        <v>Bộ</v>
      </c>
      <c r="E4687" s="1">
        <f>IF('📋 MIỂNG TNC'!A663="","",'📋 MIỂNG TNC'!I663)</f>
        <v>0</v>
      </c>
      <c r="F4687" s="1">
        <f>IF('📋 MIỂNG TNC'!A663="","",'📋 MIỂNG TNC'!J663)</f>
        <v>0</v>
      </c>
      <c r="G4687" s="1">
        <f>IF('📋 MIỂNG TNC'!A663="","",'📋 MIỂNG TNC'!K663)</f>
        <v>0</v>
      </c>
      <c r="H4687" s="1">
        <f>IF('📋 MIỂNG TNC'!A663="","",'📋 MIỂNG TNC'!L663)</f>
        <v>0</v>
      </c>
      <c r="I4687" s="1">
        <f>IF('📋 MIỂNG TNC'!A663="","",'📋 MIỂNG TNC'!M663)</f>
        <v>0</v>
      </c>
      <c r="J4687" s="1" t="str">
        <f>IF('📋 MIỂNG TNC'!A663="","",'📋 MIỂNG TNC'!D663)</f>
        <v>65.5</v>
      </c>
      <c r="L4687" s="1">
        <f>N(L4686)+IF(AND('🔎 TRA CỨU NHANH'!$C$2&lt;&gt;"",OR(ISNUMBER(SEARCH('🔎 TRA CỨU NHANH'!$C$2,$A4687)),ISNUMBER(SEARCH('🔎 TRA CỨU NHANH'!$C$2,$B4687)))),1,0)</f>
        <v>0</v>
      </c>
      <c r="M4687" s="1" t="str">
        <f t="shared" si="146"/>
        <v/>
      </c>
      <c r="N4687" s="1">
        <f>N(N4686)+IF(AND('💰 BÁO GIÁ'!$C$27&lt;&gt;"",OR(ISNUMBER(SEARCH('💰 BÁO GIÁ'!$C$27,$A4687)),ISNUMBER(SEARCH('💰 BÁO GIÁ'!$C$27,$B4687)))),1,0)</f>
        <v>0</v>
      </c>
      <c r="O4687" s="1" t="str">
        <f t="shared" si="147"/>
        <v/>
      </c>
    </row>
    <row r="4688" customHeight="1" spans="1:15">
      <c r="A4688" s="1" t="str">
        <f>IF('📋 MIỂNG TNC'!A664="","",'📋 MIỂNG TNC'!A664)</f>
        <v>HH071315</v>
      </c>
      <c r="B4688" s="1" t="str">
        <f>IF('📋 MIỂNG TNC'!A664="","",'📋 MIỂNG TNC'!Q664)</f>
        <v>Bạc miểng Suzuki F10A (M5983A, R5983A)-025 Cos1 - DAIDO NHẬT</v>
      </c>
      <c r="C4688" s="1" t="str">
        <f>IF('📋 MIỂNG TNC'!A664="","","Miểng")</f>
        <v>Miểng</v>
      </c>
      <c r="D4688" s="1" t="str">
        <f>IF('📋 MIỂNG TNC'!A664="","",'📋 MIỂNG TNC'!H664)</f>
        <v>Bộ</v>
      </c>
      <c r="E4688" s="1">
        <f>IF('📋 MIỂNG TNC'!A664="","",'📋 MIỂNG TNC'!I664)</f>
        <v>0</v>
      </c>
      <c r="F4688" s="1">
        <f>IF('📋 MIỂNG TNC'!A664="","",'📋 MIỂNG TNC'!J664)</f>
        <v>0</v>
      </c>
      <c r="G4688" s="1">
        <f>IF('📋 MIỂNG TNC'!A664="","",'📋 MIỂNG TNC'!K664)</f>
        <v>0</v>
      </c>
      <c r="H4688" s="1">
        <f>IF('📋 MIỂNG TNC'!A664="","",'📋 MIỂNG TNC'!L664)</f>
        <v>0</v>
      </c>
      <c r="I4688" s="1">
        <f>IF('📋 MIỂNG TNC'!A664="","",'📋 MIỂNG TNC'!M664)</f>
        <v>0</v>
      </c>
      <c r="J4688" s="1" t="str">
        <f>IF('📋 MIỂNG TNC'!A664="","",'📋 MIỂNG TNC'!D664)</f>
        <v>65.5</v>
      </c>
      <c r="L4688" s="1">
        <f>N(L4687)+IF(AND('🔎 TRA CỨU NHANH'!$C$2&lt;&gt;"",OR(ISNUMBER(SEARCH('🔎 TRA CỨU NHANH'!$C$2,$A4688)),ISNUMBER(SEARCH('🔎 TRA CỨU NHANH'!$C$2,$B4688)))),1,0)</f>
        <v>0</v>
      </c>
      <c r="M4688" s="1" t="str">
        <f t="shared" si="146"/>
        <v/>
      </c>
      <c r="N4688" s="1">
        <f>N(N4687)+IF(AND('💰 BÁO GIÁ'!$C$27&lt;&gt;"",OR(ISNUMBER(SEARCH('💰 BÁO GIÁ'!$C$27,$A4688)),ISNUMBER(SEARCH('💰 BÁO GIÁ'!$C$27,$B4688)))),1,0)</f>
        <v>0</v>
      </c>
      <c r="O4688" s="1" t="str">
        <f t="shared" si="147"/>
        <v/>
      </c>
    </row>
    <row r="4689" customHeight="1" spans="1:15">
      <c r="A4689" s="1" t="str">
        <f>IF('📋 MIỂNG TNC'!A665="","",'📋 MIỂNG TNC'!A665)</f>
        <v>HH078966</v>
      </c>
      <c r="B4689" s="1" t="str">
        <f>IF('📋 MIỂNG TNC'!A665="","",'📋 MIỂNG TNC'!Q665)</f>
        <v>Miểng dên F10A/F8A/R5983A, Cos2 (BII-01) - TDC</v>
      </c>
      <c r="C4689" s="1" t="str">
        <f>IF('📋 MIỂNG TNC'!A665="","","Miểng")</f>
        <v>Miểng</v>
      </c>
      <c r="D4689" s="1" t="str">
        <f>IF('📋 MIỂNG TNC'!A665="","",'📋 MIỂNG TNC'!H665)</f>
        <v>Bộ</v>
      </c>
      <c r="E4689" s="1">
        <f>IF('📋 MIỂNG TNC'!A665="","",'📋 MIỂNG TNC'!I665)</f>
        <v>0</v>
      </c>
      <c r="F4689" s="1">
        <f>IF('📋 MIỂNG TNC'!A665="","",'📋 MIỂNG TNC'!J665)</f>
        <v>0</v>
      </c>
      <c r="G4689" s="1">
        <f>IF('📋 MIỂNG TNC'!A665="","",'📋 MIỂNG TNC'!K665)</f>
        <v>0</v>
      </c>
      <c r="H4689" s="1">
        <f>IF('📋 MIỂNG TNC'!A665="","",'📋 MIỂNG TNC'!L665)</f>
        <v>0</v>
      </c>
      <c r="I4689" s="1">
        <f>IF('📋 MIỂNG TNC'!A665="","",'📋 MIỂNG TNC'!M665)</f>
        <v>0</v>
      </c>
      <c r="J4689" s="1" t="str">
        <f>IF('📋 MIỂNG TNC'!A665="","",'📋 MIỂNG TNC'!D665)</f>
        <v>65.5</v>
      </c>
      <c r="L4689" s="1">
        <f>N(L4688)+IF(AND('🔎 TRA CỨU NHANH'!$C$2&lt;&gt;"",OR(ISNUMBER(SEARCH('🔎 TRA CỨU NHANH'!$C$2,$A4689)),ISNUMBER(SEARCH('🔎 TRA CỨU NHANH'!$C$2,$B4689)))),1,0)</f>
        <v>0</v>
      </c>
      <c r="M4689" s="1" t="str">
        <f t="shared" si="146"/>
        <v/>
      </c>
      <c r="N4689" s="1">
        <f>N(N4688)+IF(AND('💰 BÁO GIÁ'!$C$27&lt;&gt;"",OR(ISNUMBER(SEARCH('💰 BÁO GIÁ'!$C$27,$A4689)),ISNUMBER(SEARCH('💰 BÁO GIÁ'!$C$27,$B4689)))),1,0)</f>
        <v>0</v>
      </c>
      <c r="O4689" s="1" t="str">
        <f t="shared" si="147"/>
        <v/>
      </c>
    </row>
    <row r="4690" customHeight="1" spans="1:15">
      <c r="A4690" s="1" t="str">
        <f>IF('📋 MIỂNG TNC'!A666="","",'📋 MIỂNG TNC'!A666)</f>
        <v>HH071399</v>
      </c>
      <c r="B4690" s="1" t="str">
        <f>IF('📋 MIỂNG TNC'!A666="","",'📋 MIỂNG TNC'!Q666)</f>
        <v>Bạc miểng F10A/F8A Cos3 - TAIHO</v>
      </c>
      <c r="C4690" s="1" t="str">
        <f>IF('📋 MIỂNG TNC'!A666="","","Miểng")</f>
        <v>Miểng</v>
      </c>
      <c r="D4690" s="1" t="str">
        <f>IF('📋 MIỂNG TNC'!A666="","",'📋 MIỂNG TNC'!H666)</f>
        <v>Bộ</v>
      </c>
      <c r="E4690" s="1">
        <f>IF('📋 MIỂNG TNC'!A666="","",'📋 MIỂNG TNC'!I666)</f>
        <v>0</v>
      </c>
      <c r="F4690" s="1">
        <f>IF('📋 MIỂNG TNC'!A666="","",'📋 MIỂNG TNC'!J666)</f>
        <v>0</v>
      </c>
      <c r="G4690" s="1">
        <f>IF('📋 MIỂNG TNC'!A666="","",'📋 MIỂNG TNC'!K666)</f>
        <v>0</v>
      </c>
      <c r="H4690" s="1">
        <f>IF('📋 MIỂNG TNC'!A666="","",'📋 MIỂNG TNC'!L666)</f>
        <v>0</v>
      </c>
      <c r="I4690" s="1">
        <f>IF('📋 MIỂNG TNC'!A666="","",'📋 MIỂNG TNC'!M666)</f>
        <v>0</v>
      </c>
      <c r="J4690" s="1" t="str">
        <f>IF('📋 MIỂNG TNC'!A666="","",'📋 MIỂNG TNC'!D666)</f>
        <v>65.5</v>
      </c>
      <c r="L4690" s="1">
        <f>N(L4689)+IF(AND('🔎 TRA CỨU NHANH'!$C$2&lt;&gt;"",OR(ISNUMBER(SEARCH('🔎 TRA CỨU NHANH'!$C$2,$A4690)),ISNUMBER(SEARCH('🔎 TRA CỨU NHANH'!$C$2,$B4690)))),1,0)</f>
        <v>0</v>
      </c>
      <c r="M4690" s="1" t="str">
        <f t="shared" si="146"/>
        <v/>
      </c>
      <c r="N4690" s="1">
        <f>N(N4689)+IF(AND('💰 BÁO GIÁ'!$C$27&lt;&gt;"",OR(ISNUMBER(SEARCH('💰 BÁO GIÁ'!$C$27,$A4690)),ISNUMBER(SEARCH('💰 BÁO GIÁ'!$C$27,$B4690)))),1,0)</f>
        <v>0</v>
      </c>
      <c r="O4690" s="1" t="str">
        <f t="shared" si="147"/>
        <v/>
      </c>
    </row>
    <row r="4691" customHeight="1" spans="1:15">
      <c r="A4691" s="1" t="str">
        <f>IF('📋 MIỂNG TNC'!A667="","",'📋 MIỂNG TNC'!A667)</f>
        <v>HH073670</v>
      </c>
      <c r="B4691" s="1" t="str">
        <f>IF('📋 MIỂNG TNC'!A667="","",'📋 MIỂNG TNC'!Q667)</f>
        <v>Bạc miểng F10A/F8A Cos4 - TAIHO</v>
      </c>
      <c r="C4691" s="1" t="str">
        <f>IF('📋 MIỂNG TNC'!A667="","","Miểng")</f>
        <v>Miểng</v>
      </c>
      <c r="D4691" s="1" t="str">
        <f>IF('📋 MIỂNG TNC'!A667="","",'📋 MIỂNG TNC'!H667)</f>
        <v>Bộ</v>
      </c>
      <c r="E4691" s="1">
        <f>IF('📋 MIỂNG TNC'!A667="","",'📋 MIỂNG TNC'!I667)</f>
        <v>0</v>
      </c>
      <c r="F4691" s="1">
        <f>IF('📋 MIỂNG TNC'!A667="","",'📋 MIỂNG TNC'!J667)</f>
        <v>0</v>
      </c>
      <c r="G4691" s="1">
        <f>IF('📋 MIỂNG TNC'!A667="","",'📋 MIỂNG TNC'!K667)</f>
        <v>0</v>
      </c>
      <c r="H4691" s="1">
        <f>IF('📋 MIỂNG TNC'!A667="","",'📋 MIỂNG TNC'!L667)</f>
        <v>0</v>
      </c>
      <c r="I4691" s="1">
        <f>IF('📋 MIỂNG TNC'!A667="","",'📋 MIỂNG TNC'!M667)</f>
        <v>0</v>
      </c>
      <c r="J4691" s="1" t="str">
        <f>IF('📋 MIỂNG TNC'!A667="","",'📋 MIỂNG TNC'!D667)</f>
        <v>65.5</v>
      </c>
      <c r="L4691" s="1">
        <f>N(L4690)+IF(AND('🔎 TRA CỨU NHANH'!$C$2&lt;&gt;"",OR(ISNUMBER(SEARCH('🔎 TRA CỨU NHANH'!$C$2,$A4691)),ISNUMBER(SEARCH('🔎 TRA CỨU NHANH'!$C$2,$B4691)))),1,0)</f>
        <v>0</v>
      </c>
      <c r="M4691" s="1" t="str">
        <f t="shared" si="146"/>
        <v/>
      </c>
      <c r="N4691" s="1">
        <f>N(N4690)+IF(AND('💰 BÁO GIÁ'!$C$27&lt;&gt;"",OR(ISNUMBER(SEARCH('💰 BÁO GIÁ'!$C$27,$A4691)),ISNUMBER(SEARCH('💰 BÁO GIÁ'!$C$27,$B4691)))),1,0)</f>
        <v>0</v>
      </c>
      <c r="O4691" s="1" t="str">
        <f t="shared" si="147"/>
        <v/>
      </c>
    </row>
    <row r="4692" customHeight="1" spans="1:15">
      <c r="A4692" s="1" t="str">
        <f>IF('📋 MIỂNG TNC'!A668="","",'📋 MIỂNG TNC'!A668)</f>
        <v/>
      </c>
      <c r="B4692" s="1" t="str">
        <f>IF('📋 MIỂNG TNC'!A668="","",'📋 MIỂNG TNC'!Q668)</f>
        <v/>
      </c>
      <c r="C4692" s="1" t="str">
        <f>IF('📋 MIỂNG TNC'!A668="","","Miểng")</f>
        <v/>
      </c>
      <c r="D4692" s="1" t="str">
        <f>IF('📋 MIỂNG TNC'!A668="","",'📋 MIỂNG TNC'!H668)</f>
        <v/>
      </c>
      <c r="E4692" s="1" t="str">
        <f>IF('📋 MIỂNG TNC'!A668="","",'📋 MIỂNG TNC'!I668)</f>
        <v/>
      </c>
      <c r="F4692" s="1" t="str">
        <f>IF('📋 MIỂNG TNC'!A668="","",'📋 MIỂNG TNC'!J668)</f>
        <v/>
      </c>
      <c r="G4692" s="1" t="str">
        <f>IF('📋 MIỂNG TNC'!A668="","",'📋 MIỂNG TNC'!K668)</f>
        <v/>
      </c>
      <c r="H4692" s="1" t="str">
        <f>IF('📋 MIỂNG TNC'!A668="","",'📋 MIỂNG TNC'!L668)</f>
        <v/>
      </c>
      <c r="I4692" s="1" t="str">
        <f>IF('📋 MIỂNG TNC'!A668="","",'📋 MIỂNG TNC'!M668)</f>
        <v/>
      </c>
      <c r="J4692" s="1" t="str">
        <f>IF('📋 MIỂNG TNC'!A668="","",'📋 MIỂNG TNC'!D668)</f>
        <v/>
      </c>
      <c r="L4692" s="1">
        <f>N(L4691)+IF(AND('🔎 TRA CỨU NHANH'!$C$2&lt;&gt;"",OR(ISNUMBER(SEARCH('🔎 TRA CỨU NHANH'!$C$2,$A4692)),ISNUMBER(SEARCH('🔎 TRA CỨU NHANH'!$C$2,$B4692)))),1,0)</f>
        <v>0</v>
      </c>
      <c r="M4692" s="1" t="str">
        <f t="shared" si="146"/>
        <v/>
      </c>
      <c r="N4692" s="1">
        <f>N(N4691)+IF(AND('💰 BÁO GIÁ'!$C$27&lt;&gt;"",OR(ISNUMBER(SEARCH('💰 BÁO GIÁ'!$C$27,$A4692)),ISNUMBER(SEARCH('💰 BÁO GIÁ'!$C$27,$B4692)))),1,0)</f>
        <v>0</v>
      </c>
      <c r="O4692" s="1" t="str">
        <f t="shared" si="147"/>
        <v/>
      </c>
    </row>
    <row r="4693" customHeight="1" spans="1:15">
      <c r="A4693" s="1" t="str">
        <f>IF('📋 MIỂNG TNC'!A669="","",'📋 MIỂNG TNC'!A669)</f>
        <v>HH071297</v>
      </c>
      <c r="B4693" s="1" t="str">
        <f>IF('📋 MIỂNG TNC'!A669="","",'📋 MIỂNG TNC'!Q669)</f>
        <v>Bạc miểng 1DZ cos0 - TAIHO</v>
      </c>
      <c r="C4693" s="1" t="str">
        <f>IF('📋 MIỂNG TNC'!A669="","","Miểng")</f>
        <v>Miểng</v>
      </c>
      <c r="D4693" s="1" t="str">
        <f>IF('📋 MIỂNG TNC'!A669="","",'📋 MIỂNG TNC'!H669)</f>
        <v>Bộ</v>
      </c>
      <c r="E4693" s="1">
        <f>IF('📋 MIỂNG TNC'!A669="","",'📋 MIỂNG TNC'!I669)</f>
        <v>0</v>
      </c>
      <c r="F4693" s="1">
        <f>IF('📋 MIỂNG TNC'!A669="","",'📋 MIỂNG TNC'!J669)</f>
        <v>0</v>
      </c>
      <c r="G4693" s="1">
        <f>IF('📋 MIỂNG TNC'!A669="","",'📋 MIỂNG TNC'!K669)</f>
        <v>0</v>
      </c>
      <c r="H4693" s="1">
        <f>IF('📋 MIỂNG TNC'!A669="","",'📋 MIỂNG TNC'!L669)</f>
        <v>0</v>
      </c>
      <c r="I4693" s="1">
        <f>IF('📋 MIỂNG TNC'!A669="","",'📋 MIỂNG TNC'!M669)</f>
        <v>0</v>
      </c>
      <c r="J4693" s="1" t="str">
        <f>IF('📋 MIỂNG TNC'!A669="","",'📋 MIỂNG TNC'!D669)</f>
        <v>86</v>
      </c>
      <c r="L4693" s="1">
        <f>N(L4692)+IF(AND('🔎 TRA CỨU NHANH'!$C$2&lt;&gt;"",OR(ISNUMBER(SEARCH('🔎 TRA CỨU NHANH'!$C$2,$A4693)),ISNUMBER(SEARCH('🔎 TRA CỨU NHANH'!$C$2,$B4693)))),1,0)</f>
        <v>0</v>
      </c>
      <c r="M4693" s="1" t="str">
        <f t="shared" si="146"/>
        <v/>
      </c>
      <c r="N4693" s="1">
        <f>N(N4692)+IF(AND('💰 BÁO GIÁ'!$C$27&lt;&gt;"",OR(ISNUMBER(SEARCH('💰 BÁO GIÁ'!$C$27,$A4693)),ISNUMBER(SEARCH('💰 BÁO GIÁ'!$C$27,$B4693)))),1,0)</f>
        <v>0</v>
      </c>
      <c r="O4693" s="1" t="str">
        <f t="shared" si="147"/>
        <v/>
      </c>
    </row>
    <row r="4694" customHeight="1" spans="1:15">
      <c r="A4694" s="1" t="str">
        <f>IF('📋 MIỂNG TNC'!A670="","",'📋 MIỂNG TNC'!A670)</f>
        <v>HH083732</v>
      </c>
      <c r="B4694" s="1" t="str">
        <f>IF('📋 MIỂNG TNC'!A670="","",'📋 MIỂNG TNC'!Q670)</f>
        <v>Bạc miểng Toyota 1DZ (M9350A, R9350A) STD cos0 - DAIDO NHẬT</v>
      </c>
      <c r="C4694" s="1" t="str">
        <f>IF('📋 MIỂNG TNC'!A670="","","Miểng")</f>
        <v>Miểng</v>
      </c>
      <c r="D4694" s="1" t="str">
        <f>IF('📋 MIỂNG TNC'!A670="","",'📋 MIỂNG TNC'!H670)</f>
        <v>Bộ</v>
      </c>
      <c r="E4694" s="1">
        <f>IF('📋 MIỂNG TNC'!A670="","",'📋 MIỂNG TNC'!I670)</f>
        <v>0</v>
      </c>
      <c r="F4694" s="1">
        <f>IF('📋 MIỂNG TNC'!A670="","",'📋 MIỂNG TNC'!J670)</f>
        <v>0</v>
      </c>
      <c r="G4694" s="1">
        <f>IF('📋 MIỂNG TNC'!A670="","",'📋 MIỂNG TNC'!K670)</f>
        <v>0</v>
      </c>
      <c r="H4694" s="1">
        <f>IF('📋 MIỂNG TNC'!A670="","",'📋 MIỂNG TNC'!L670)</f>
        <v>0</v>
      </c>
      <c r="I4694" s="1">
        <f>IF('📋 MIỂNG TNC'!A670="","",'📋 MIỂNG TNC'!M670)</f>
        <v>0</v>
      </c>
      <c r="J4694" s="1" t="str">
        <f>IF('📋 MIỂNG TNC'!A670="","",'📋 MIỂNG TNC'!D670)</f>
        <v>86</v>
      </c>
      <c r="L4694" s="1">
        <f>N(L4693)+IF(AND('🔎 TRA CỨU NHANH'!$C$2&lt;&gt;"",OR(ISNUMBER(SEARCH('🔎 TRA CỨU NHANH'!$C$2,$A4694)),ISNUMBER(SEARCH('🔎 TRA CỨU NHANH'!$C$2,$B4694)))),1,0)</f>
        <v>0</v>
      </c>
      <c r="M4694" s="1" t="str">
        <f t="shared" si="146"/>
        <v/>
      </c>
      <c r="N4694" s="1">
        <f>N(N4693)+IF(AND('💰 BÁO GIÁ'!$C$27&lt;&gt;"",OR(ISNUMBER(SEARCH('💰 BÁO GIÁ'!$C$27,$A4694)),ISNUMBER(SEARCH('💰 BÁO GIÁ'!$C$27,$B4694)))),1,0)</f>
        <v>0</v>
      </c>
      <c r="O4694" s="1" t="str">
        <f t="shared" si="147"/>
        <v/>
      </c>
    </row>
    <row r="4695" customHeight="1" spans="1:15">
      <c r="A4695" s="1" t="str">
        <f>IF('📋 MIỂNG TNC'!A671="","",'📋 MIỂNG TNC'!A671)</f>
        <v>HH080525</v>
      </c>
      <c r="B4695" s="1" t="str">
        <f>IF('📋 MIỂNG TNC'!A671="","",'📋 MIỂNG TNC'!Q671)</f>
        <v>Miểng baze 1DZ cos0 - TDC - M9350A</v>
      </c>
      <c r="C4695" s="1" t="str">
        <f>IF('📋 MIỂNG TNC'!A671="","","Miểng")</f>
        <v>Miểng</v>
      </c>
      <c r="D4695" s="1" t="str">
        <f>IF('📋 MIỂNG TNC'!A671="","",'📋 MIỂNG TNC'!H671)</f>
        <v>Bộ</v>
      </c>
      <c r="E4695" s="1">
        <f>IF('📋 MIỂNG TNC'!A671="","",'📋 MIỂNG TNC'!I671)</f>
        <v>0</v>
      </c>
      <c r="F4695" s="1">
        <f>IF('📋 MIỂNG TNC'!A671="","",'📋 MIỂNG TNC'!J671)</f>
        <v>0</v>
      </c>
      <c r="G4695" s="1">
        <f>IF('📋 MIỂNG TNC'!A671="","",'📋 MIỂNG TNC'!K671)</f>
        <v>0</v>
      </c>
      <c r="H4695" s="1">
        <f>IF('📋 MIỂNG TNC'!A671="","",'📋 MIỂNG TNC'!L671)</f>
        <v>0</v>
      </c>
      <c r="I4695" s="1">
        <f>IF('📋 MIỂNG TNC'!A671="","",'📋 MIỂNG TNC'!M671)</f>
        <v>0</v>
      </c>
      <c r="J4695" s="1" t="str">
        <f>IF('📋 MIỂNG TNC'!A671="","",'📋 MIỂNG TNC'!D671)</f>
        <v>86</v>
      </c>
      <c r="L4695" s="1">
        <f>N(L4694)+IF(AND('🔎 TRA CỨU NHANH'!$C$2&lt;&gt;"",OR(ISNUMBER(SEARCH('🔎 TRA CỨU NHANH'!$C$2,$A4695)),ISNUMBER(SEARCH('🔎 TRA CỨU NHANH'!$C$2,$B4695)))),1,0)</f>
        <v>0</v>
      </c>
      <c r="M4695" s="1" t="str">
        <f t="shared" si="146"/>
        <v/>
      </c>
      <c r="N4695" s="1">
        <f>N(N4694)+IF(AND('💰 BÁO GIÁ'!$C$27&lt;&gt;"",OR(ISNUMBER(SEARCH('💰 BÁO GIÁ'!$C$27,$A4695)),ISNUMBER(SEARCH('💰 BÁO GIÁ'!$C$27,$B4695)))),1,0)</f>
        <v>0</v>
      </c>
      <c r="O4695" s="1" t="str">
        <f t="shared" si="147"/>
        <v/>
      </c>
    </row>
    <row r="4696" customHeight="1" spans="1:15">
      <c r="A4696" s="1" t="str">
        <f>IF('📋 MIỂNG TNC'!A672="","",'📋 MIỂNG TNC'!A672)</f>
        <v>HH080546</v>
      </c>
      <c r="B4696" s="1" t="str">
        <f>IF('📋 MIỂNG TNC'!A672="","",'📋 MIỂNG TNC'!Q672)</f>
        <v>Miểng dên 1DZ cos0 - TDC - R9350A</v>
      </c>
      <c r="C4696" s="1" t="str">
        <f>IF('📋 MIỂNG TNC'!A672="","","Miểng")</f>
        <v>Miểng</v>
      </c>
      <c r="D4696" s="1" t="str">
        <f>IF('📋 MIỂNG TNC'!A672="","",'📋 MIỂNG TNC'!H672)</f>
        <v>Bộ</v>
      </c>
      <c r="E4696" s="1">
        <f>IF('📋 MIỂNG TNC'!A672="","",'📋 MIỂNG TNC'!I672)</f>
        <v>0</v>
      </c>
      <c r="F4696" s="1">
        <f>IF('📋 MIỂNG TNC'!A672="","",'📋 MIỂNG TNC'!J672)</f>
        <v>0</v>
      </c>
      <c r="G4696" s="1">
        <f>IF('📋 MIỂNG TNC'!A672="","",'📋 MIỂNG TNC'!K672)</f>
        <v>0</v>
      </c>
      <c r="H4696" s="1">
        <f>IF('📋 MIỂNG TNC'!A672="","",'📋 MIỂNG TNC'!L672)</f>
        <v>0</v>
      </c>
      <c r="I4696" s="1">
        <f>IF('📋 MIỂNG TNC'!A672="","",'📋 MIỂNG TNC'!M672)</f>
        <v>0</v>
      </c>
      <c r="J4696" s="1" t="str">
        <f>IF('📋 MIỂNG TNC'!A672="","",'📋 MIỂNG TNC'!D672)</f>
        <v>86</v>
      </c>
      <c r="L4696" s="1">
        <f>N(L4695)+IF(AND('🔎 TRA CỨU NHANH'!$C$2&lt;&gt;"",OR(ISNUMBER(SEARCH('🔎 TRA CỨU NHANH'!$C$2,$A4696)),ISNUMBER(SEARCH('🔎 TRA CỨU NHANH'!$C$2,$B4696)))),1,0)</f>
        <v>0</v>
      </c>
      <c r="M4696" s="1" t="str">
        <f t="shared" si="146"/>
        <v/>
      </c>
      <c r="N4696" s="1">
        <f>N(N4695)+IF(AND('💰 BÁO GIÁ'!$C$27&lt;&gt;"",OR(ISNUMBER(SEARCH('💰 BÁO GIÁ'!$C$27,$A4696)),ISNUMBER(SEARCH('💰 BÁO GIÁ'!$C$27,$B4696)))),1,0)</f>
        <v>0</v>
      </c>
      <c r="O4696" s="1" t="str">
        <f t="shared" si="147"/>
        <v/>
      </c>
    </row>
    <row r="4697" customHeight="1" spans="1:15">
      <c r="A4697" s="1" t="str">
        <f>IF('📋 MIỂNG TNC'!A673="","",'📋 MIỂNG TNC'!A673)</f>
        <v>HH080526</v>
      </c>
      <c r="B4697" s="1" t="str">
        <f>IF('📋 MIỂNG TNC'!A673="","",'📋 MIỂNG TNC'!Q673)</f>
        <v>Miểng baze 1DZ cos1 - TDC - M9350A</v>
      </c>
      <c r="C4697" s="1" t="str">
        <f>IF('📋 MIỂNG TNC'!A673="","","Miểng")</f>
        <v>Miểng</v>
      </c>
      <c r="D4697" s="1" t="str">
        <f>IF('📋 MIỂNG TNC'!A673="","",'📋 MIỂNG TNC'!H673)</f>
        <v>Bộ</v>
      </c>
      <c r="E4697" s="1">
        <f>IF('📋 MIỂNG TNC'!A673="","",'📋 MIỂNG TNC'!I673)</f>
        <v>0</v>
      </c>
      <c r="F4697" s="1">
        <f>IF('📋 MIỂNG TNC'!A673="","",'📋 MIỂNG TNC'!J673)</f>
        <v>0</v>
      </c>
      <c r="G4697" s="1">
        <f>IF('📋 MIỂNG TNC'!A673="","",'📋 MIỂNG TNC'!K673)</f>
        <v>0</v>
      </c>
      <c r="H4697" s="1">
        <f>IF('📋 MIỂNG TNC'!A673="","",'📋 MIỂNG TNC'!L673)</f>
        <v>0</v>
      </c>
      <c r="I4697" s="1">
        <f>IF('📋 MIỂNG TNC'!A673="","",'📋 MIỂNG TNC'!M673)</f>
        <v>0</v>
      </c>
      <c r="J4697" s="1" t="str">
        <f>IF('📋 MIỂNG TNC'!A673="","",'📋 MIỂNG TNC'!D673)</f>
        <v>86</v>
      </c>
      <c r="L4697" s="1">
        <f>N(L4696)+IF(AND('🔎 TRA CỨU NHANH'!$C$2&lt;&gt;"",OR(ISNUMBER(SEARCH('🔎 TRA CỨU NHANH'!$C$2,$A4697)),ISNUMBER(SEARCH('🔎 TRA CỨU NHANH'!$C$2,$B4697)))),1,0)</f>
        <v>0</v>
      </c>
      <c r="M4697" s="1" t="str">
        <f t="shared" si="146"/>
        <v/>
      </c>
      <c r="N4697" s="1">
        <f>N(N4696)+IF(AND('💰 BÁO GIÁ'!$C$27&lt;&gt;"",OR(ISNUMBER(SEARCH('💰 BÁO GIÁ'!$C$27,$A4697)),ISNUMBER(SEARCH('💰 BÁO GIÁ'!$C$27,$B4697)))),1,0)</f>
        <v>0</v>
      </c>
      <c r="O4697" s="1" t="str">
        <f t="shared" si="147"/>
        <v/>
      </c>
    </row>
    <row r="4698" customHeight="1" spans="1:15">
      <c r="A4698" s="1" t="str">
        <f>IF('📋 MIỂNG TNC'!A674="","",'📋 MIỂNG TNC'!A674)</f>
        <v>HH080547</v>
      </c>
      <c r="B4698" s="1" t="str">
        <f>IF('📋 MIỂNG TNC'!A674="","",'📋 MIỂNG TNC'!Q674)</f>
        <v>Miểng dên 1DZ cos1 - TDC - R9350A</v>
      </c>
      <c r="C4698" s="1" t="str">
        <f>IF('📋 MIỂNG TNC'!A674="","","Miểng")</f>
        <v>Miểng</v>
      </c>
      <c r="D4698" s="1" t="str">
        <f>IF('📋 MIỂNG TNC'!A674="","",'📋 MIỂNG TNC'!H674)</f>
        <v>Bộ</v>
      </c>
      <c r="E4698" s="1">
        <f>IF('📋 MIỂNG TNC'!A674="","",'📋 MIỂNG TNC'!I674)</f>
        <v>0</v>
      </c>
      <c r="F4698" s="1">
        <f>IF('📋 MIỂNG TNC'!A674="","",'📋 MIỂNG TNC'!J674)</f>
        <v>0</v>
      </c>
      <c r="G4698" s="1">
        <f>IF('📋 MIỂNG TNC'!A674="","",'📋 MIỂNG TNC'!K674)</f>
        <v>0</v>
      </c>
      <c r="H4698" s="1">
        <f>IF('📋 MIỂNG TNC'!A674="","",'📋 MIỂNG TNC'!L674)</f>
        <v>0</v>
      </c>
      <c r="I4698" s="1">
        <f>IF('📋 MIỂNG TNC'!A674="","",'📋 MIỂNG TNC'!M674)</f>
        <v>0</v>
      </c>
      <c r="J4698" s="1" t="str">
        <f>IF('📋 MIỂNG TNC'!A674="","",'📋 MIỂNG TNC'!D674)</f>
        <v>86</v>
      </c>
      <c r="L4698" s="1">
        <f>N(L4697)+IF(AND('🔎 TRA CỨU NHANH'!$C$2&lt;&gt;"",OR(ISNUMBER(SEARCH('🔎 TRA CỨU NHANH'!$C$2,$A4698)),ISNUMBER(SEARCH('🔎 TRA CỨU NHANH'!$C$2,$B4698)))),1,0)</f>
        <v>0</v>
      </c>
      <c r="M4698" s="1" t="str">
        <f t="shared" si="146"/>
        <v/>
      </c>
      <c r="N4698" s="1">
        <f>N(N4697)+IF(AND('💰 BÁO GIÁ'!$C$27&lt;&gt;"",OR(ISNUMBER(SEARCH('💰 BÁO GIÁ'!$C$27,$A4698)),ISNUMBER(SEARCH('💰 BÁO GIÁ'!$C$27,$B4698)))),1,0)</f>
        <v>0</v>
      </c>
      <c r="O4698" s="1" t="str">
        <f t="shared" si="147"/>
        <v/>
      </c>
    </row>
    <row r="4699" customHeight="1" spans="1:15">
      <c r="A4699" s="1" t="str">
        <f>IF('📋 MIỂNG TNC'!A675="","",'📋 MIỂNG TNC'!A675)</f>
        <v>HH083733</v>
      </c>
      <c r="B4699" s="1" t="str">
        <f>IF('📋 MIỂNG TNC'!A675="","",'📋 MIỂNG TNC'!Q675)</f>
        <v>Bạc miểng Toyota 1DZ (M9350A, R9350A)025 Cos1 - DAIDO NHẬT</v>
      </c>
      <c r="C4699" s="1" t="str">
        <f>IF('📋 MIỂNG TNC'!A675="","","Miểng")</f>
        <v>Miểng</v>
      </c>
      <c r="D4699" s="1" t="str">
        <f>IF('📋 MIỂNG TNC'!A675="","",'📋 MIỂNG TNC'!H675)</f>
        <v>Bộ</v>
      </c>
      <c r="E4699" s="1">
        <f>IF('📋 MIỂNG TNC'!A675="","",'📋 MIỂNG TNC'!I675)</f>
        <v>0</v>
      </c>
      <c r="F4699" s="1">
        <f>IF('📋 MIỂNG TNC'!A675="","",'📋 MIỂNG TNC'!J675)</f>
        <v>0</v>
      </c>
      <c r="G4699" s="1">
        <f>IF('📋 MIỂNG TNC'!A675="","",'📋 MIỂNG TNC'!K675)</f>
        <v>0</v>
      </c>
      <c r="H4699" s="1">
        <f>IF('📋 MIỂNG TNC'!A675="","",'📋 MIỂNG TNC'!L675)</f>
        <v>0</v>
      </c>
      <c r="I4699" s="1">
        <f>IF('📋 MIỂNG TNC'!A675="","",'📋 MIỂNG TNC'!M675)</f>
        <v>0</v>
      </c>
      <c r="J4699" s="1" t="str">
        <f>IF('📋 MIỂNG TNC'!A675="","",'📋 MIỂNG TNC'!D675)</f>
        <v>86</v>
      </c>
      <c r="L4699" s="1">
        <f>N(L4698)+IF(AND('🔎 TRA CỨU NHANH'!$C$2&lt;&gt;"",OR(ISNUMBER(SEARCH('🔎 TRA CỨU NHANH'!$C$2,$A4699)),ISNUMBER(SEARCH('🔎 TRA CỨU NHANH'!$C$2,$B4699)))),1,0)</f>
        <v>0</v>
      </c>
      <c r="M4699" s="1" t="str">
        <f t="shared" si="146"/>
        <v/>
      </c>
      <c r="N4699" s="1">
        <f>N(N4698)+IF(AND('💰 BÁO GIÁ'!$C$27&lt;&gt;"",OR(ISNUMBER(SEARCH('💰 BÁO GIÁ'!$C$27,$A4699)),ISNUMBER(SEARCH('💰 BÁO GIÁ'!$C$27,$B4699)))),1,0)</f>
        <v>0</v>
      </c>
      <c r="O4699" s="1" t="str">
        <f t="shared" si="147"/>
        <v/>
      </c>
    </row>
    <row r="4700" customHeight="1" spans="1:15">
      <c r="A4700" s="1" t="str">
        <f>IF('📋 MIỂNG TNC'!A676="","",'📋 MIỂNG TNC'!A676)</f>
        <v>HH072406</v>
      </c>
      <c r="B4700" s="1" t="str">
        <f>IF('📋 MIỂNG TNC'!A676="","",'📋 MIỂNG TNC'!Q676)</f>
        <v>Bạc miểng 1DZ cos2 - TAIHO</v>
      </c>
      <c r="C4700" s="1" t="str">
        <f>IF('📋 MIỂNG TNC'!A676="","","Miểng")</f>
        <v>Miểng</v>
      </c>
      <c r="D4700" s="1" t="str">
        <f>IF('📋 MIỂNG TNC'!A676="","",'📋 MIỂNG TNC'!H676)</f>
        <v>Bộ</v>
      </c>
      <c r="E4700" s="1">
        <f>IF('📋 MIỂNG TNC'!A676="","",'📋 MIỂNG TNC'!I676)</f>
        <v>0</v>
      </c>
      <c r="F4700" s="1">
        <f>IF('📋 MIỂNG TNC'!A676="","",'📋 MIỂNG TNC'!J676)</f>
        <v>0</v>
      </c>
      <c r="G4700" s="1">
        <f>IF('📋 MIỂNG TNC'!A676="","",'📋 MIỂNG TNC'!K676)</f>
        <v>0</v>
      </c>
      <c r="H4700" s="1">
        <f>IF('📋 MIỂNG TNC'!A676="","",'📋 MIỂNG TNC'!L676)</f>
        <v>0</v>
      </c>
      <c r="I4700" s="1">
        <f>IF('📋 MIỂNG TNC'!A676="","",'📋 MIỂNG TNC'!M676)</f>
        <v>0</v>
      </c>
      <c r="J4700" s="1" t="str">
        <f>IF('📋 MIỂNG TNC'!A676="","",'📋 MIỂNG TNC'!D676)</f>
        <v>86</v>
      </c>
      <c r="L4700" s="1">
        <f>N(L4699)+IF(AND('🔎 TRA CỨU NHANH'!$C$2&lt;&gt;"",OR(ISNUMBER(SEARCH('🔎 TRA CỨU NHANH'!$C$2,$A4700)),ISNUMBER(SEARCH('🔎 TRA CỨU NHANH'!$C$2,$B4700)))),1,0)</f>
        <v>0</v>
      </c>
      <c r="M4700" s="1" t="str">
        <f t="shared" si="146"/>
        <v/>
      </c>
      <c r="N4700" s="1">
        <f>N(N4699)+IF(AND('💰 BÁO GIÁ'!$C$27&lt;&gt;"",OR(ISNUMBER(SEARCH('💰 BÁO GIÁ'!$C$27,$A4700)),ISNUMBER(SEARCH('💰 BÁO GIÁ'!$C$27,$B4700)))),1,0)</f>
        <v>0</v>
      </c>
      <c r="O4700" s="1" t="str">
        <f t="shared" si="147"/>
        <v/>
      </c>
    </row>
    <row r="4701" customHeight="1" spans="1:15">
      <c r="A4701" s="1" t="str">
        <f>IF('📋 MIỂNG TNC'!A677="","",'📋 MIỂNG TNC'!A677)</f>
        <v>HH073981</v>
      </c>
      <c r="B4701" s="1" t="str">
        <f>IF('📋 MIỂNG TNC'!A677="","",'📋 MIỂNG TNC'!Q677)</f>
        <v>Bạc miểng 1DZ cos3 - TAIHO</v>
      </c>
      <c r="C4701" s="1" t="str">
        <f>IF('📋 MIỂNG TNC'!A677="","","Miểng")</f>
        <v>Miểng</v>
      </c>
      <c r="D4701" s="1" t="str">
        <f>IF('📋 MIỂNG TNC'!A677="","",'📋 MIỂNG TNC'!H677)</f>
        <v>Bộ</v>
      </c>
      <c r="E4701" s="1">
        <f>IF('📋 MIỂNG TNC'!A677="","",'📋 MIỂNG TNC'!I677)</f>
        <v>0</v>
      </c>
      <c r="F4701" s="1">
        <f>IF('📋 MIỂNG TNC'!A677="","",'📋 MIỂNG TNC'!J677)</f>
        <v>0</v>
      </c>
      <c r="G4701" s="1">
        <f>IF('📋 MIỂNG TNC'!A677="","",'📋 MIỂNG TNC'!K677)</f>
        <v>0</v>
      </c>
      <c r="H4701" s="1">
        <f>IF('📋 MIỂNG TNC'!A677="","",'📋 MIỂNG TNC'!L677)</f>
        <v>0</v>
      </c>
      <c r="I4701" s="1">
        <f>IF('📋 MIỂNG TNC'!A677="","",'📋 MIỂNG TNC'!M677)</f>
        <v>0</v>
      </c>
      <c r="J4701" s="1" t="str">
        <f>IF('📋 MIỂNG TNC'!A677="","",'📋 MIỂNG TNC'!D677)</f>
        <v>86</v>
      </c>
      <c r="L4701" s="1">
        <f>N(L4700)+IF(AND('🔎 TRA CỨU NHANH'!$C$2&lt;&gt;"",OR(ISNUMBER(SEARCH('🔎 TRA CỨU NHANH'!$C$2,$A4701)),ISNUMBER(SEARCH('🔎 TRA CỨU NHANH'!$C$2,$B4701)))),1,0)</f>
        <v>0</v>
      </c>
      <c r="M4701" s="1" t="str">
        <f t="shared" si="146"/>
        <v/>
      </c>
      <c r="N4701" s="1">
        <f>N(N4700)+IF(AND('💰 BÁO GIÁ'!$C$27&lt;&gt;"",OR(ISNUMBER(SEARCH('💰 BÁO GIÁ'!$C$27,$A4701)),ISNUMBER(SEARCH('💰 BÁO GIÁ'!$C$27,$B4701)))),1,0)</f>
        <v>0</v>
      </c>
      <c r="O4701" s="1" t="str">
        <f t="shared" si="147"/>
        <v/>
      </c>
    </row>
    <row r="4702" customHeight="1" spans="1:15">
      <c r="A4702" s="1" t="str">
        <f>IF('📋 MIỂNG TNC'!A678="","",'📋 MIỂNG TNC'!A678)</f>
        <v>HH076104</v>
      </c>
      <c r="B4702" s="1" t="str">
        <f>IF('📋 MIỂNG TNC'!A678="","",'📋 MIỂNG TNC'!Q678)</f>
        <v>Bạc miểng 1DZ cos4 - DAIDO</v>
      </c>
      <c r="C4702" s="1" t="str">
        <f>IF('📋 MIỂNG TNC'!A678="","","Miểng")</f>
        <v>Miểng</v>
      </c>
      <c r="D4702" s="1" t="str">
        <f>IF('📋 MIỂNG TNC'!A678="","",'📋 MIỂNG TNC'!H678)</f>
        <v>Bộ</v>
      </c>
      <c r="E4702" s="1">
        <f>IF('📋 MIỂNG TNC'!A678="","",'📋 MIỂNG TNC'!I678)</f>
        <v>0</v>
      </c>
      <c r="F4702" s="1">
        <f>IF('📋 MIỂNG TNC'!A678="","",'📋 MIỂNG TNC'!J678)</f>
        <v>0</v>
      </c>
      <c r="G4702" s="1">
        <f>IF('📋 MIỂNG TNC'!A678="","",'📋 MIỂNG TNC'!K678)</f>
        <v>0</v>
      </c>
      <c r="H4702" s="1">
        <f>IF('📋 MIỂNG TNC'!A678="","",'📋 MIỂNG TNC'!L678)</f>
        <v>0</v>
      </c>
      <c r="I4702" s="1">
        <f>IF('📋 MIỂNG TNC'!A678="","",'📋 MIỂNG TNC'!M678)</f>
        <v>0</v>
      </c>
      <c r="J4702" s="1" t="str">
        <f>IF('📋 MIỂNG TNC'!A678="","",'📋 MIỂNG TNC'!D678)</f>
        <v>86</v>
      </c>
      <c r="L4702" s="1">
        <f>N(L4701)+IF(AND('🔎 TRA CỨU NHANH'!$C$2&lt;&gt;"",OR(ISNUMBER(SEARCH('🔎 TRA CỨU NHANH'!$C$2,$A4702)),ISNUMBER(SEARCH('🔎 TRA CỨU NHANH'!$C$2,$B4702)))),1,0)</f>
        <v>0</v>
      </c>
      <c r="M4702" s="1" t="str">
        <f t="shared" si="146"/>
        <v/>
      </c>
      <c r="N4702" s="1">
        <f>N(N4701)+IF(AND('💰 BÁO GIÁ'!$C$27&lt;&gt;"",OR(ISNUMBER(SEARCH('💰 BÁO GIÁ'!$C$27,$A4702)),ISNUMBER(SEARCH('💰 BÁO GIÁ'!$C$27,$B4702)))),1,0)</f>
        <v>0</v>
      </c>
      <c r="O4702" s="1" t="str">
        <f t="shared" si="147"/>
        <v/>
      </c>
    </row>
    <row r="4703" customHeight="1" spans="1:15">
      <c r="A4703" s="1" t="str">
        <f>IF('📋 MIỂNG TNC'!A679="","",'📋 MIỂNG TNC'!A679)</f>
        <v>HH082161</v>
      </c>
      <c r="B4703" s="1" t="str">
        <f>IF('📋 MIỂNG TNC'!A679="","",'📋 MIỂNG TNC'!Q679)</f>
        <v>Bạc miểng 2H - Cos0 - NDC</v>
      </c>
      <c r="C4703" s="1" t="str">
        <f>IF('📋 MIỂNG TNC'!A679="","","Miểng")</f>
        <v>Miểng</v>
      </c>
      <c r="D4703" s="1" t="str">
        <f>IF('📋 MIỂNG TNC'!A679="","",'📋 MIỂNG TNC'!H679)</f>
        <v>Bộ</v>
      </c>
      <c r="E4703" s="1">
        <f>IF('📋 MIỂNG TNC'!A679="","",'📋 MIỂNG TNC'!I679)</f>
        <v>0</v>
      </c>
      <c r="F4703" s="1">
        <f>IF('📋 MIỂNG TNC'!A679="","",'📋 MIỂNG TNC'!J679)</f>
        <v>0</v>
      </c>
      <c r="G4703" s="1">
        <f>IF('📋 MIỂNG TNC'!A679="","",'📋 MIỂNG TNC'!K679)</f>
        <v>0</v>
      </c>
      <c r="H4703" s="1">
        <f>IF('📋 MIỂNG TNC'!A679="","",'📋 MIỂNG TNC'!L679)</f>
        <v>0</v>
      </c>
      <c r="I4703" s="1">
        <f>IF('📋 MIỂNG TNC'!A679="","",'📋 MIỂNG TNC'!M679)</f>
        <v>0</v>
      </c>
      <c r="J4703" s="1" t="str">
        <f>IF('📋 MIỂNG TNC'!A679="","",'📋 MIỂNG TNC'!D679)</f>
        <v>91</v>
      </c>
      <c r="L4703" s="1">
        <f>N(L4702)+IF(AND('🔎 TRA CỨU NHANH'!$C$2&lt;&gt;"",OR(ISNUMBER(SEARCH('🔎 TRA CỨU NHANH'!$C$2,$A4703)),ISNUMBER(SEARCH('🔎 TRA CỨU NHANH'!$C$2,$B4703)))),1,0)</f>
        <v>0</v>
      </c>
      <c r="M4703" s="1" t="str">
        <f t="shared" si="146"/>
        <v/>
      </c>
      <c r="N4703" s="1">
        <f>N(N4702)+IF(AND('💰 BÁO GIÁ'!$C$27&lt;&gt;"",OR(ISNUMBER(SEARCH('💰 BÁO GIÁ'!$C$27,$A4703)),ISNUMBER(SEARCH('💰 BÁO GIÁ'!$C$27,$B4703)))),1,0)</f>
        <v>0</v>
      </c>
      <c r="O4703" s="1" t="str">
        <f t="shared" si="147"/>
        <v/>
      </c>
    </row>
    <row r="4704" customHeight="1" spans="1:15">
      <c r="A4704" s="1" t="str">
        <f>IF('📋 MIỂNG TNC'!A680="","",'📋 MIỂNG TNC'!A680)</f>
        <v>HH083736</v>
      </c>
      <c r="B4704" s="1" t="str">
        <f>IF('📋 MIỂNG TNC'!A680="","",'📋 MIỂNG TNC'!Q680)</f>
        <v>Bạc miểng Toyota 1Z (M9416A, R9416A) STD cos0 - DAIDO NHẬT</v>
      </c>
      <c r="C4704" s="1" t="str">
        <f>IF('📋 MIỂNG TNC'!A680="","","Miểng")</f>
        <v>Miểng</v>
      </c>
      <c r="D4704" s="1" t="str">
        <f>IF('📋 MIỂNG TNC'!A680="","",'📋 MIỂNG TNC'!H680)</f>
        <v>Bộ</v>
      </c>
      <c r="E4704" s="1">
        <f>IF('📋 MIỂNG TNC'!A680="","",'📋 MIỂNG TNC'!I680)</f>
        <v>0</v>
      </c>
      <c r="F4704" s="1">
        <f>IF('📋 MIỂNG TNC'!A680="","",'📋 MIỂNG TNC'!J680)</f>
        <v>0</v>
      </c>
      <c r="G4704" s="1">
        <f>IF('📋 MIỂNG TNC'!A680="","",'📋 MIỂNG TNC'!K680)</f>
        <v>0</v>
      </c>
      <c r="H4704" s="1">
        <f>IF('📋 MIỂNG TNC'!A680="","",'📋 MIỂNG TNC'!L680)</f>
        <v>0</v>
      </c>
      <c r="I4704" s="1">
        <f>IF('📋 MIỂNG TNC'!A680="","",'📋 MIỂNG TNC'!M680)</f>
        <v>0</v>
      </c>
      <c r="J4704" s="1" t="str">
        <f>IF('📋 MIỂNG TNC'!A680="","",'📋 MIỂNG TNC'!D680)</f>
        <v>96</v>
      </c>
      <c r="L4704" s="1">
        <f>N(L4703)+IF(AND('🔎 TRA CỨU NHANH'!$C$2&lt;&gt;"",OR(ISNUMBER(SEARCH('🔎 TRA CỨU NHANH'!$C$2,$A4704)),ISNUMBER(SEARCH('🔎 TRA CỨU NHANH'!$C$2,$B4704)))),1,0)</f>
        <v>0</v>
      </c>
      <c r="M4704" s="1" t="str">
        <f t="shared" si="146"/>
        <v/>
      </c>
      <c r="N4704" s="1">
        <f>N(N4703)+IF(AND('💰 BÁO GIÁ'!$C$27&lt;&gt;"",OR(ISNUMBER(SEARCH('💰 BÁO GIÁ'!$C$27,$A4704)),ISNUMBER(SEARCH('💰 BÁO GIÁ'!$C$27,$B4704)))),1,0)</f>
        <v>0</v>
      </c>
      <c r="O4704" s="1" t="str">
        <f t="shared" si="147"/>
        <v/>
      </c>
    </row>
    <row r="4705" customHeight="1" spans="1:15">
      <c r="A4705" s="1" t="str">
        <f>IF('📋 MIỂNG TNC'!A681="","",'📋 MIỂNG TNC'!A681)</f>
        <v>HH083737</v>
      </c>
      <c r="B4705" s="1" t="str">
        <f>IF('📋 MIỂNG TNC'!A681="","",'📋 MIỂNG TNC'!Q681)</f>
        <v>Bạc miểng Toyota 1Z (M9416A, R9416A)-025 cos1 - DAIDO NHẬT</v>
      </c>
      <c r="C4705" s="1" t="str">
        <f>IF('📋 MIỂNG TNC'!A681="","","Miểng")</f>
        <v>Miểng</v>
      </c>
      <c r="D4705" s="1" t="str">
        <f>IF('📋 MIỂNG TNC'!A681="","",'📋 MIỂNG TNC'!H681)</f>
        <v>Bộ</v>
      </c>
      <c r="E4705" s="1">
        <f>IF('📋 MIỂNG TNC'!A681="","",'📋 MIỂNG TNC'!I681)</f>
        <v>0</v>
      </c>
      <c r="F4705" s="1">
        <f>IF('📋 MIỂNG TNC'!A681="","",'📋 MIỂNG TNC'!J681)</f>
        <v>0</v>
      </c>
      <c r="G4705" s="1">
        <f>IF('📋 MIỂNG TNC'!A681="","",'📋 MIỂNG TNC'!K681)</f>
        <v>0</v>
      </c>
      <c r="H4705" s="1">
        <f>IF('📋 MIỂNG TNC'!A681="","",'📋 MIỂNG TNC'!L681)</f>
        <v>0</v>
      </c>
      <c r="I4705" s="1">
        <f>IF('📋 MIỂNG TNC'!A681="","",'📋 MIỂNG TNC'!M681)</f>
        <v>0</v>
      </c>
      <c r="J4705" s="1" t="str">
        <f>IF('📋 MIỂNG TNC'!A681="","",'📋 MIỂNG TNC'!D681)</f>
        <v>96</v>
      </c>
      <c r="L4705" s="1">
        <f>N(L4704)+IF(AND('🔎 TRA CỨU NHANH'!$C$2&lt;&gt;"",OR(ISNUMBER(SEARCH('🔎 TRA CỨU NHANH'!$C$2,$A4705)),ISNUMBER(SEARCH('🔎 TRA CỨU NHANH'!$C$2,$B4705)))),1,0)</f>
        <v>0</v>
      </c>
      <c r="M4705" s="1" t="str">
        <f t="shared" si="146"/>
        <v/>
      </c>
      <c r="N4705" s="1">
        <f>N(N4704)+IF(AND('💰 BÁO GIÁ'!$C$27&lt;&gt;"",OR(ISNUMBER(SEARCH('💰 BÁO GIÁ'!$C$27,$A4705)),ISNUMBER(SEARCH('💰 BÁO GIÁ'!$C$27,$B4705)))),1,0)</f>
        <v>0</v>
      </c>
      <c r="O4705" s="1" t="str">
        <f t="shared" si="147"/>
        <v/>
      </c>
    </row>
    <row r="4706" customHeight="1" spans="1:15">
      <c r="A4706" s="1" t="str">
        <f>IF('📋 MIỂNG TNC'!A682="","",'📋 MIỂNG TNC'!A682)</f>
        <v>HH073112</v>
      </c>
      <c r="B4706" s="1" t="str">
        <f>IF('📋 MIỂNG TNC'!A682="","",'📋 MIỂNG TNC'!Q682)</f>
        <v>Bạc miểng Toyota 2Z cos3 - TAIHO</v>
      </c>
      <c r="C4706" s="1" t="str">
        <f>IF('📋 MIỂNG TNC'!A682="","","Miểng")</f>
        <v>Miểng</v>
      </c>
      <c r="D4706" s="1" t="str">
        <f>IF('📋 MIỂNG TNC'!A682="","",'📋 MIỂNG TNC'!H682)</f>
        <v>Bộ</v>
      </c>
      <c r="E4706" s="1">
        <f>IF('📋 MIỂNG TNC'!A682="","",'📋 MIỂNG TNC'!I682)</f>
        <v>0</v>
      </c>
      <c r="F4706" s="1">
        <f>IF('📋 MIỂNG TNC'!A682="","",'📋 MIỂNG TNC'!J682)</f>
        <v>0</v>
      </c>
      <c r="G4706" s="1">
        <f>IF('📋 MIỂNG TNC'!A682="","",'📋 MIỂNG TNC'!K682)</f>
        <v>0</v>
      </c>
      <c r="H4706" s="1">
        <f>IF('📋 MIỂNG TNC'!A682="","",'📋 MIỂNG TNC'!L682)</f>
        <v>0</v>
      </c>
      <c r="I4706" s="1">
        <f>IF('📋 MIỂNG TNC'!A682="","",'📋 MIỂNG TNC'!M682)</f>
        <v>0</v>
      </c>
      <c r="J4706" s="1" t="str">
        <f>IF('📋 MIỂNG TNC'!A682="","",'📋 MIỂNG TNC'!D682)</f>
        <v>98</v>
      </c>
      <c r="L4706" s="1">
        <f>N(L4705)+IF(AND('🔎 TRA CỨU NHANH'!$C$2&lt;&gt;"",OR(ISNUMBER(SEARCH('🔎 TRA CỨU NHANH'!$C$2,$A4706)),ISNUMBER(SEARCH('🔎 TRA CỨU NHANH'!$C$2,$B4706)))),1,0)</f>
        <v>0</v>
      </c>
      <c r="M4706" s="1" t="str">
        <f t="shared" si="146"/>
        <v/>
      </c>
      <c r="N4706" s="1">
        <f>N(N4705)+IF(AND('💰 BÁO GIÁ'!$C$27&lt;&gt;"",OR(ISNUMBER(SEARCH('💰 BÁO GIÁ'!$C$27,$A4706)),ISNUMBER(SEARCH('💰 BÁO GIÁ'!$C$27,$B4706)))),1,0)</f>
        <v>0</v>
      </c>
      <c r="O4706" s="1" t="str">
        <f t="shared" si="147"/>
        <v/>
      </c>
    </row>
    <row r="4707" customHeight="1" spans="1:15">
      <c r="A4707" s="1" t="str">
        <f>IF('📋 MIỂNG TNC'!A683="","",'📋 MIỂNG TNC'!A683)</f>
        <v/>
      </c>
      <c r="B4707" s="1" t="str">
        <f>IF('📋 MIỂNG TNC'!A683="","",'📋 MIỂNG TNC'!Q683)</f>
        <v/>
      </c>
      <c r="C4707" s="1" t="str">
        <f>IF('📋 MIỂNG TNC'!A683="","","Miểng")</f>
        <v/>
      </c>
      <c r="D4707" s="1" t="str">
        <f>IF('📋 MIỂNG TNC'!A683="","",'📋 MIỂNG TNC'!H683)</f>
        <v/>
      </c>
      <c r="E4707" s="1" t="str">
        <f>IF('📋 MIỂNG TNC'!A683="","",'📋 MIỂNG TNC'!I683)</f>
        <v/>
      </c>
      <c r="F4707" s="1" t="str">
        <f>IF('📋 MIỂNG TNC'!A683="","",'📋 MIỂNG TNC'!J683)</f>
        <v/>
      </c>
      <c r="G4707" s="1" t="str">
        <f>IF('📋 MIỂNG TNC'!A683="","",'📋 MIỂNG TNC'!K683)</f>
        <v/>
      </c>
      <c r="H4707" s="1" t="str">
        <f>IF('📋 MIỂNG TNC'!A683="","",'📋 MIỂNG TNC'!L683)</f>
        <v/>
      </c>
      <c r="I4707" s="1" t="str">
        <f>IF('📋 MIỂNG TNC'!A683="","",'📋 MIỂNG TNC'!M683)</f>
        <v/>
      </c>
      <c r="J4707" s="1" t="str">
        <f>IF('📋 MIỂNG TNC'!A683="","",'📋 MIỂNG TNC'!D683)</f>
        <v/>
      </c>
      <c r="L4707" s="1">
        <f>N(L4706)+IF(AND('🔎 TRA CỨU NHANH'!$C$2&lt;&gt;"",OR(ISNUMBER(SEARCH('🔎 TRA CỨU NHANH'!$C$2,$A4707)),ISNUMBER(SEARCH('🔎 TRA CỨU NHANH'!$C$2,$B4707)))),1,0)</f>
        <v>0</v>
      </c>
      <c r="M4707" s="1" t="str">
        <f t="shared" si="146"/>
        <v/>
      </c>
      <c r="N4707" s="1">
        <f>N(N4706)+IF(AND('💰 BÁO GIÁ'!$C$27&lt;&gt;"",OR(ISNUMBER(SEARCH('💰 BÁO GIÁ'!$C$27,$A4707)),ISNUMBER(SEARCH('💰 BÁO GIÁ'!$C$27,$B4707)))),1,0)</f>
        <v>0</v>
      </c>
      <c r="O4707" s="1" t="str">
        <f t="shared" si="147"/>
        <v/>
      </c>
    </row>
    <row r="4708" customHeight="1" spans="1:15">
      <c r="A4708" s="1" t="str">
        <f>IF('📋 MIỂNG TNC'!A684="","",'📋 MIỂNG TNC'!A684)</f>
        <v>HH077207</v>
      </c>
      <c r="B4708" s="1" t="str">
        <f>IF('📋 MIỂNG TNC'!A684="","",'📋 MIỂNG TNC'!Q684)</f>
        <v>Miểng baze CAT C7 - cos0 - MAHLE 2246638</v>
      </c>
      <c r="C4708" s="1" t="str">
        <f>IF('📋 MIỂNG TNC'!A684="","","Miểng")</f>
        <v>Miểng</v>
      </c>
      <c r="D4708" s="1" t="str">
        <f>IF('📋 MIỂNG TNC'!A684="","",'📋 MIỂNG TNC'!H684)</f>
        <v>Bộ</v>
      </c>
      <c r="E4708" s="1">
        <f>IF('📋 MIỂNG TNC'!A684="","",'📋 MIỂNG TNC'!I684)</f>
        <v>0</v>
      </c>
      <c r="F4708" s="1">
        <f>IF('📋 MIỂNG TNC'!A684="","",'📋 MIỂNG TNC'!J684)</f>
        <v>0</v>
      </c>
      <c r="G4708" s="1">
        <f>IF('📋 MIỂNG TNC'!A684="","",'📋 MIỂNG TNC'!K684)</f>
        <v>0</v>
      </c>
      <c r="H4708" s="1">
        <f>IF('📋 MIỂNG TNC'!A684="","",'📋 MIỂNG TNC'!L684)</f>
        <v>0</v>
      </c>
      <c r="I4708" s="1">
        <f>IF('📋 MIỂNG TNC'!A684="","",'📋 MIỂNG TNC'!M684)</f>
        <v>0</v>
      </c>
      <c r="J4708" s="1" t="str">
        <f>IF('📋 MIỂNG TNC'!A684="","",'📋 MIỂNG TNC'!D684)</f>
        <v>110</v>
      </c>
      <c r="L4708" s="1">
        <f>N(L4707)+IF(AND('🔎 TRA CỨU NHANH'!$C$2&lt;&gt;"",OR(ISNUMBER(SEARCH('🔎 TRA CỨU NHANH'!$C$2,$A4708)),ISNUMBER(SEARCH('🔎 TRA CỨU NHANH'!$C$2,$B4708)))),1,0)</f>
        <v>0</v>
      </c>
      <c r="M4708" s="1" t="str">
        <f t="shared" si="146"/>
        <v/>
      </c>
      <c r="N4708" s="1">
        <f>N(N4707)+IF(AND('💰 BÁO GIÁ'!$C$27&lt;&gt;"",OR(ISNUMBER(SEARCH('💰 BÁO GIÁ'!$C$27,$A4708)),ISNUMBER(SEARCH('💰 BÁO GIÁ'!$C$27,$B4708)))),1,0)</f>
        <v>0</v>
      </c>
      <c r="O4708" s="1" t="str">
        <f t="shared" si="147"/>
        <v/>
      </c>
    </row>
    <row r="4709" customHeight="1" spans="1:15">
      <c r="A4709" s="1" t="str">
        <f>IF('📋 MIỂNG TNC'!A685="","",'📋 MIỂNG TNC'!A685)</f>
        <v>HH077208</v>
      </c>
      <c r="B4709" s="1" t="str">
        <f>IF('📋 MIỂNG TNC'!A685="","",'📋 MIỂNG TNC'!Q685)</f>
        <v>Miểng dên CAT C7 - cos0 - MAHLE 1077708</v>
      </c>
      <c r="C4709" s="1" t="str">
        <f>IF('📋 MIỂNG TNC'!A685="","","Miểng")</f>
        <v>Miểng</v>
      </c>
      <c r="D4709" s="1" t="str">
        <f>IF('📋 MIỂNG TNC'!A685="","",'📋 MIỂNG TNC'!H685)</f>
        <v>Bộ</v>
      </c>
      <c r="E4709" s="1">
        <f>IF('📋 MIỂNG TNC'!A685="","",'📋 MIỂNG TNC'!I685)</f>
        <v>0</v>
      </c>
      <c r="F4709" s="1">
        <f>IF('📋 MIỂNG TNC'!A685="","",'📋 MIỂNG TNC'!J685)</f>
        <v>0</v>
      </c>
      <c r="G4709" s="1">
        <f>IF('📋 MIỂNG TNC'!A685="","",'📋 MIỂNG TNC'!K685)</f>
        <v>0</v>
      </c>
      <c r="H4709" s="1">
        <f>IF('📋 MIỂNG TNC'!A685="","",'📋 MIỂNG TNC'!L685)</f>
        <v>0</v>
      </c>
      <c r="I4709" s="1">
        <f>IF('📋 MIỂNG TNC'!A685="","",'📋 MIỂNG TNC'!M685)</f>
        <v>0</v>
      </c>
      <c r="J4709" s="1" t="str">
        <f>IF('📋 MIỂNG TNC'!A685="","",'📋 MIỂNG TNC'!D685)</f>
        <v>110</v>
      </c>
      <c r="L4709" s="1">
        <f>N(L4708)+IF(AND('🔎 TRA CỨU NHANH'!$C$2&lt;&gt;"",OR(ISNUMBER(SEARCH('🔎 TRA CỨU NHANH'!$C$2,$A4709)),ISNUMBER(SEARCH('🔎 TRA CỨU NHANH'!$C$2,$B4709)))),1,0)</f>
        <v>0</v>
      </c>
      <c r="M4709" s="1" t="str">
        <f t="shared" si="146"/>
        <v/>
      </c>
      <c r="N4709" s="1">
        <f>N(N4708)+IF(AND('💰 BÁO GIÁ'!$C$27&lt;&gt;"",OR(ISNUMBER(SEARCH('💰 BÁO GIÁ'!$C$27,$A4709)),ISNUMBER(SEARCH('💰 BÁO GIÁ'!$C$27,$B4709)))),1,0)</f>
        <v>0</v>
      </c>
      <c r="O4709" s="1" t="str">
        <f t="shared" si="147"/>
        <v/>
      </c>
    </row>
    <row r="4710" customHeight="1" spans="1:15">
      <c r="A4710" s="1" t="str">
        <f>IF('📋 MIỂNG TNC'!A686="","",'📋 MIỂNG TNC'!A686)</f>
        <v>HH076628</v>
      </c>
      <c r="B4710" s="1" t="str">
        <f>IF('📋 MIỂNG TNC'!A686="","",'📋 MIỂNG TNC'!Q686)</f>
        <v>Miểng baze C9 Cos0 - MAHLE 2133139</v>
      </c>
      <c r="C4710" s="1" t="str">
        <f>IF('📋 MIỂNG TNC'!A686="","","Miểng")</f>
        <v>Miểng</v>
      </c>
      <c r="D4710" s="1" t="str">
        <f>IF('📋 MIỂNG TNC'!A686="","",'📋 MIỂNG TNC'!H686)</f>
        <v>Bộ</v>
      </c>
      <c r="E4710" s="1">
        <f>IF('📋 MIỂNG TNC'!A686="","",'📋 MIỂNG TNC'!I686)</f>
        <v>0</v>
      </c>
      <c r="F4710" s="1">
        <f>IF('📋 MIỂNG TNC'!A686="","",'📋 MIỂNG TNC'!J686)</f>
        <v>0</v>
      </c>
      <c r="G4710" s="1">
        <f>IF('📋 MIỂNG TNC'!A686="","",'📋 MIỂNG TNC'!K686)</f>
        <v>0</v>
      </c>
      <c r="H4710" s="1">
        <f>IF('📋 MIỂNG TNC'!A686="","",'📋 MIỂNG TNC'!L686)</f>
        <v>0</v>
      </c>
      <c r="I4710" s="1">
        <f>IF('📋 MIỂNG TNC'!A686="","",'📋 MIỂNG TNC'!M686)</f>
        <v>0</v>
      </c>
      <c r="J4710" s="1" t="str">
        <f>IF('📋 MIỂNG TNC'!A686="","",'📋 MIỂNG TNC'!D686)</f>
        <v>112</v>
      </c>
      <c r="L4710" s="1">
        <f>N(L4709)+IF(AND('🔎 TRA CỨU NHANH'!$C$2&lt;&gt;"",OR(ISNUMBER(SEARCH('🔎 TRA CỨU NHANH'!$C$2,$A4710)),ISNUMBER(SEARCH('🔎 TRA CỨU NHANH'!$C$2,$B4710)))),1,0)</f>
        <v>0</v>
      </c>
      <c r="M4710" s="1" t="str">
        <f t="shared" si="146"/>
        <v/>
      </c>
      <c r="N4710" s="1">
        <f>N(N4709)+IF(AND('💰 BÁO GIÁ'!$C$27&lt;&gt;"",OR(ISNUMBER(SEARCH('💰 BÁO GIÁ'!$C$27,$A4710)),ISNUMBER(SEARCH('💰 BÁO GIÁ'!$C$27,$B4710)))),1,0)</f>
        <v>0</v>
      </c>
      <c r="O4710" s="1" t="str">
        <f t="shared" si="147"/>
        <v/>
      </c>
    </row>
    <row r="4711" customHeight="1" spans="1:15">
      <c r="A4711" s="1" t="str">
        <f>IF('📋 MIỂNG TNC'!A687="","",'📋 MIỂNG TNC'!A687)</f>
        <v>HH076629</v>
      </c>
      <c r="B4711" s="1" t="str">
        <f>IF('📋 MIỂNG TNC'!A687="","",'📋 MIỂNG TNC'!Q687)</f>
        <v>Miểng dên C9 Cos0 - MAHLE 2133190</v>
      </c>
      <c r="C4711" s="1" t="str">
        <f>IF('📋 MIỂNG TNC'!A687="","","Miểng")</f>
        <v>Miểng</v>
      </c>
      <c r="D4711" s="1" t="str">
        <f>IF('📋 MIỂNG TNC'!A687="","",'📋 MIỂNG TNC'!H687)</f>
        <v>Bộ</v>
      </c>
      <c r="E4711" s="1">
        <f>IF('📋 MIỂNG TNC'!A687="","",'📋 MIỂNG TNC'!I687)</f>
        <v>0</v>
      </c>
      <c r="F4711" s="1">
        <f>IF('📋 MIỂNG TNC'!A687="","",'📋 MIỂNG TNC'!J687)</f>
        <v>0</v>
      </c>
      <c r="G4711" s="1">
        <f>IF('📋 MIỂNG TNC'!A687="","",'📋 MIỂNG TNC'!K687)</f>
        <v>0</v>
      </c>
      <c r="H4711" s="1">
        <f>IF('📋 MIỂNG TNC'!A687="","",'📋 MIỂNG TNC'!L687)</f>
        <v>0</v>
      </c>
      <c r="I4711" s="1">
        <f>IF('📋 MIỂNG TNC'!A687="","",'📋 MIỂNG TNC'!M687)</f>
        <v>0</v>
      </c>
      <c r="J4711" s="1" t="str">
        <f>IF('📋 MIỂNG TNC'!A687="","",'📋 MIỂNG TNC'!D687)</f>
        <v>112</v>
      </c>
      <c r="L4711" s="1">
        <f>N(L4710)+IF(AND('🔎 TRA CỨU NHANH'!$C$2&lt;&gt;"",OR(ISNUMBER(SEARCH('🔎 TRA CỨU NHANH'!$C$2,$A4711)),ISNUMBER(SEARCH('🔎 TRA CỨU NHANH'!$C$2,$B4711)))),1,0)</f>
        <v>0</v>
      </c>
      <c r="M4711" s="1" t="str">
        <f t="shared" si="146"/>
        <v/>
      </c>
      <c r="N4711" s="1">
        <f>N(N4710)+IF(AND('💰 BÁO GIÁ'!$C$27&lt;&gt;"",OR(ISNUMBER(SEARCH('💰 BÁO GIÁ'!$C$27,$A4711)),ISNUMBER(SEARCH('💰 BÁO GIÁ'!$C$27,$B4711)))),1,0)</f>
        <v>0</v>
      </c>
      <c r="O4711" s="1" t="str">
        <f t="shared" si="147"/>
        <v/>
      </c>
    </row>
    <row r="4712" customHeight="1" spans="1:15">
      <c r="A4712" s="1" t="str">
        <f>IF('📋 MIỂNG TNC'!A688="","",'📋 MIỂNG TNC'!A688)</f>
        <v>HH079930</v>
      </c>
      <c r="B4712" s="1" t="str">
        <f>IF('📋 MIỂNG TNC'!A688="","",'📋 MIỂNG TNC'!Q688)</f>
        <v>Miểng baze C9 (213-4190) Cos1 - CS IVECO</v>
      </c>
      <c r="C4712" s="1" t="str">
        <f>IF('📋 MIỂNG TNC'!A688="","","Miểng")</f>
        <v>Miểng</v>
      </c>
      <c r="D4712" s="1" t="str">
        <f>IF('📋 MIỂNG TNC'!A688="","",'📋 MIỂNG TNC'!H688)</f>
        <v>Bộ</v>
      </c>
      <c r="E4712" s="1">
        <f>IF('📋 MIỂNG TNC'!A688="","",'📋 MIỂNG TNC'!I688)</f>
        <v>0</v>
      </c>
      <c r="F4712" s="1">
        <f>IF('📋 MIỂNG TNC'!A688="","",'📋 MIỂNG TNC'!J688)</f>
        <v>0</v>
      </c>
      <c r="G4712" s="1">
        <f>IF('📋 MIỂNG TNC'!A688="","",'📋 MIỂNG TNC'!K688)</f>
        <v>0</v>
      </c>
      <c r="H4712" s="1">
        <f>IF('📋 MIỂNG TNC'!A688="","",'📋 MIỂNG TNC'!L688)</f>
        <v>0</v>
      </c>
      <c r="I4712" s="1">
        <f>IF('📋 MIỂNG TNC'!A688="","",'📋 MIỂNG TNC'!M688)</f>
        <v>0</v>
      </c>
      <c r="J4712" s="1" t="str">
        <f>IF('📋 MIỂNG TNC'!A688="","",'📋 MIỂNG TNC'!D688)</f>
        <v>112</v>
      </c>
      <c r="L4712" s="1">
        <f>N(L4711)+IF(AND('🔎 TRA CỨU NHANH'!$C$2&lt;&gt;"",OR(ISNUMBER(SEARCH('🔎 TRA CỨU NHANH'!$C$2,$A4712)),ISNUMBER(SEARCH('🔎 TRA CỨU NHANH'!$C$2,$B4712)))),1,0)</f>
        <v>0</v>
      </c>
      <c r="M4712" s="1" t="str">
        <f t="shared" si="146"/>
        <v/>
      </c>
      <c r="N4712" s="1">
        <f>N(N4711)+IF(AND('💰 BÁO GIÁ'!$C$27&lt;&gt;"",OR(ISNUMBER(SEARCH('💰 BÁO GIÁ'!$C$27,$A4712)),ISNUMBER(SEARCH('💰 BÁO GIÁ'!$C$27,$B4712)))),1,0)</f>
        <v>0</v>
      </c>
      <c r="O4712" s="1" t="str">
        <f t="shared" si="147"/>
        <v/>
      </c>
    </row>
    <row r="4713" customHeight="1" spans="1:15">
      <c r="A4713" s="1" t="str">
        <f>IF('📋 MIỂNG TNC'!A689="","",'📋 MIỂNG TNC'!A689)</f>
        <v>HH079929</v>
      </c>
      <c r="B4713" s="1" t="str">
        <f>IF('📋 MIỂNG TNC'!A689="","",'📋 MIỂNG TNC'!Q689)</f>
        <v>Miểng dên C9 (151-3939) Cos1 - CS IVECO</v>
      </c>
      <c r="C4713" s="1" t="str">
        <f>IF('📋 MIỂNG TNC'!A689="","","Miểng")</f>
        <v>Miểng</v>
      </c>
      <c r="D4713" s="1" t="str">
        <f>IF('📋 MIỂNG TNC'!A689="","",'📋 MIỂNG TNC'!H689)</f>
        <v>Bộ</v>
      </c>
      <c r="E4713" s="1">
        <f>IF('📋 MIỂNG TNC'!A689="","",'📋 MIỂNG TNC'!I689)</f>
        <v>0</v>
      </c>
      <c r="F4713" s="1">
        <f>IF('📋 MIỂNG TNC'!A689="","",'📋 MIỂNG TNC'!J689)</f>
        <v>0</v>
      </c>
      <c r="G4713" s="1">
        <f>IF('📋 MIỂNG TNC'!A689="","",'📋 MIỂNG TNC'!K689)</f>
        <v>0</v>
      </c>
      <c r="H4713" s="1">
        <f>IF('📋 MIỂNG TNC'!A689="","",'📋 MIỂNG TNC'!L689)</f>
        <v>0</v>
      </c>
      <c r="I4713" s="1">
        <f>IF('📋 MIỂNG TNC'!A689="","",'📋 MIỂNG TNC'!M689)</f>
        <v>0</v>
      </c>
      <c r="J4713" s="1" t="str">
        <f>IF('📋 MIỂNG TNC'!A689="","",'📋 MIỂNG TNC'!D689)</f>
        <v>112</v>
      </c>
      <c r="L4713" s="1">
        <f>N(L4712)+IF(AND('🔎 TRA CỨU NHANH'!$C$2&lt;&gt;"",OR(ISNUMBER(SEARCH('🔎 TRA CỨU NHANH'!$C$2,$A4713)),ISNUMBER(SEARCH('🔎 TRA CỨU NHANH'!$C$2,$B4713)))),1,0)</f>
        <v>0</v>
      </c>
      <c r="M4713" s="1" t="str">
        <f t="shared" si="146"/>
        <v/>
      </c>
      <c r="N4713" s="1">
        <f>N(N4712)+IF(AND('💰 BÁO GIÁ'!$C$27&lt;&gt;"",OR(ISNUMBER(SEARCH('💰 BÁO GIÁ'!$C$27,$A4713)),ISNUMBER(SEARCH('💰 BÁO GIÁ'!$C$27,$B4713)))),1,0)</f>
        <v>0</v>
      </c>
      <c r="O4713" s="1" t="str">
        <f t="shared" si="147"/>
        <v/>
      </c>
    </row>
    <row r="4714" customHeight="1" spans="1:15">
      <c r="A4714" s="1" t="str">
        <f>IF('📋 MIỂNG TNC'!A690="","",'📋 MIỂNG TNC'!A690)</f>
        <v/>
      </c>
      <c r="B4714" s="1" t="str">
        <f>IF('📋 MIỂNG TNC'!A690="","",'📋 MIỂNG TNC'!Q690)</f>
        <v/>
      </c>
      <c r="C4714" s="1" t="str">
        <f>IF('📋 MIỂNG TNC'!A690="","","Miểng")</f>
        <v/>
      </c>
      <c r="D4714" s="1" t="str">
        <f>IF('📋 MIỂNG TNC'!A690="","",'📋 MIỂNG TNC'!H690)</f>
        <v/>
      </c>
      <c r="E4714" s="1" t="str">
        <f>IF('📋 MIỂNG TNC'!A690="","",'📋 MIỂNG TNC'!I690)</f>
        <v/>
      </c>
      <c r="F4714" s="1" t="str">
        <f>IF('📋 MIỂNG TNC'!A690="","",'📋 MIỂNG TNC'!J690)</f>
        <v/>
      </c>
      <c r="G4714" s="1" t="str">
        <f>IF('📋 MIỂNG TNC'!A690="","",'📋 MIỂNG TNC'!K690)</f>
        <v/>
      </c>
      <c r="H4714" s="1" t="str">
        <f>IF('📋 MIỂNG TNC'!A690="","",'📋 MIỂNG TNC'!L690)</f>
        <v/>
      </c>
      <c r="I4714" s="1" t="str">
        <f>IF('📋 MIỂNG TNC'!A690="","",'📋 MIỂNG TNC'!M690)</f>
        <v/>
      </c>
      <c r="J4714" s="1" t="str">
        <f>IF('📋 MIỂNG TNC'!A690="","",'📋 MIỂNG TNC'!D690)</f>
        <v/>
      </c>
      <c r="L4714" s="1">
        <f>N(L4713)+IF(AND('🔎 TRA CỨU NHANH'!$C$2&lt;&gt;"",OR(ISNUMBER(SEARCH('🔎 TRA CỨU NHANH'!$C$2,$A4714)),ISNUMBER(SEARCH('🔎 TRA CỨU NHANH'!$C$2,$B4714)))),1,0)</f>
        <v>0</v>
      </c>
      <c r="M4714" s="1" t="str">
        <f t="shared" si="146"/>
        <v/>
      </c>
      <c r="N4714" s="1">
        <f>N(N4713)+IF(AND('💰 BÁO GIÁ'!$C$27&lt;&gt;"",OR(ISNUMBER(SEARCH('💰 BÁO GIÁ'!$C$27,$A4714)),ISNUMBER(SEARCH('💰 BÁO GIÁ'!$C$27,$B4714)))),1,0)</f>
        <v>0</v>
      </c>
      <c r="O4714" s="1" t="str">
        <f t="shared" si="147"/>
        <v/>
      </c>
    </row>
    <row r="4715" customHeight="1" spans="1:15">
      <c r="A4715" s="1" t="str">
        <f>IF('📋 MIỂNG TNC'!A691="","",'📋 MIỂNG TNC'!A691)</f>
        <v>HH076638</v>
      </c>
      <c r="B4715" s="1" t="str">
        <f>IF('📋 MIỂNG TNC'!A691="","",'📋 MIỂNG TNC'!Q691)</f>
        <v>Miểng dên Volvo D6D cos0 - MAHLE 0293-1406</v>
      </c>
      <c r="C4715" s="1" t="str">
        <f>IF('📋 MIỂNG TNC'!A691="","","Miểng")</f>
        <v>Miểng</v>
      </c>
      <c r="D4715" s="1" t="str">
        <f>IF('📋 MIỂNG TNC'!A691="","",'📋 MIỂNG TNC'!H691)</f>
        <v>Bộ</v>
      </c>
      <c r="E4715" s="1">
        <f>IF('📋 MIỂNG TNC'!A691="","",'📋 MIỂNG TNC'!I691)</f>
        <v>0</v>
      </c>
      <c r="F4715" s="1">
        <f>IF('📋 MIỂNG TNC'!A691="","",'📋 MIỂNG TNC'!J691)</f>
        <v>0</v>
      </c>
      <c r="G4715" s="1">
        <f>IF('📋 MIỂNG TNC'!A691="","",'📋 MIỂNG TNC'!K691)</f>
        <v>0</v>
      </c>
      <c r="H4715" s="1">
        <f>IF('📋 MIỂNG TNC'!A691="","",'📋 MIỂNG TNC'!L691)</f>
        <v>0</v>
      </c>
      <c r="I4715" s="1">
        <f>IF('📋 MIỂNG TNC'!A691="","",'📋 MIỂNG TNC'!M691)</f>
        <v>0</v>
      </c>
      <c r="J4715" s="1" t="str">
        <f>IF('📋 MIỂNG TNC'!A691="","",'📋 MIỂNG TNC'!D691)</f>
        <v>98</v>
      </c>
      <c r="L4715" s="1">
        <f>N(L4714)+IF(AND('🔎 TRA CỨU NHANH'!$C$2&lt;&gt;"",OR(ISNUMBER(SEARCH('🔎 TRA CỨU NHANH'!$C$2,$A4715)),ISNUMBER(SEARCH('🔎 TRA CỨU NHANH'!$C$2,$B4715)))),1,0)</f>
        <v>0</v>
      </c>
      <c r="M4715" s="1" t="str">
        <f t="shared" si="146"/>
        <v/>
      </c>
      <c r="N4715" s="1">
        <f>N(N4714)+IF(AND('💰 BÁO GIÁ'!$C$27&lt;&gt;"",OR(ISNUMBER(SEARCH('💰 BÁO GIÁ'!$C$27,$A4715)),ISNUMBER(SEARCH('💰 BÁO GIÁ'!$C$27,$B4715)))),1,0)</f>
        <v>0</v>
      </c>
      <c r="O4715" s="1" t="str">
        <f t="shared" si="147"/>
        <v/>
      </c>
    </row>
    <row r="4716" customHeight="1" spans="1:15">
      <c r="A4716" s="1" t="str">
        <f>IF('📋 MIỂNG TNC'!A692="","",'📋 MIỂNG TNC'!A692)</f>
        <v>HH076636</v>
      </c>
      <c r="B4716" s="1" t="str">
        <f>IF('📋 MIỂNG TNC'!A692="","",'📋 MIỂNG TNC'!Q692)</f>
        <v>Miểng baze Volvo D6D/D6E - STD cos0, cao 25 - MAHLE 0293-0162</v>
      </c>
      <c r="C4716" s="1" t="str">
        <f>IF('📋 MIỂNG TNC'!A692="","","Miểng")</f>
        <v>Miểng</v>
      </c>
      <c r="D4716" s="1" t="str">
        <f>IF('📋 MIỂNG TNC'!A692="","",'📋 MIỂNG TNC'!H692)</f>
        <v>Bộ</v>
      </c>
      <c r="E4716" s="1">
        <f>IF('📋 MIỂNG TNC'!A692="","",'📋 MIỂNG TNC'!I692)</f>
        <v>0</v>
      </c>
      <c r="F4716" s="1">
        <f>IF('📋 MIỂNG TNC'!A692="","",'📋 MIỂNG TNC'!J692)</f>
        <v>0</v>
      </c>
      <c r="G4716" s="1">
        <f>IF('📋 MIỂNG TNC'!A692="","",'📋 MIỂNG TNC'!K692)</f>
        <v>0</v>
      </c>
      <c r="H4716" s="1">
        <f>IF('📋 MIỂNG TNC'!A692="","",'📋 MIỂNG TNC'!L692)</f>
        <v>0</v>
      </c>
      <c r="I4716" s="1">
        <f>IF('📋 MIỂNG TNC'!A692="","",'📋 MIỂNG TNC'!M692)</f>
        <v>0</v>
      </c>
      <c r="J4716" s="1" t="str">
        <f>IF('📋 MIỂNG TNC'!A692="","",'📋 MIỂNG TNC'!D692)</f>
        <v>98</v>
      </c>
      <c r="L4716" s="1">
        <f>N(L4715)+IF(AND('🔎 TRA CỨU NHANH'!$C$2&lt;&gt;"",OR(ISNUMBER(SEARCH('🔎 TRA CỨU NHANH'!$C$2,$A4716)),ISNUMBER(SEARCH('🔎 TRA CỨU NHANH'!$C$2,$B4716)))),1,0)</f>
        <v>0</v>
      </c>
      <c r="M4716" s="1" t="str">
        <f t="shared" si="146"/>
        <v/>
      </c>
      <c r="N4716" s="1">
        <f>N(N4715)+IF(AND('💰 BÁO GIÁ'!$C$27&lt;&gt;"",OR(ISNUMBER(SEARCH('💰 BÁO GIÁ'!$C$27,$A4716)),ISNUMBER(SEARCH('💰 BÁO GIÁ'!$C$27,$B4716)))),1,0)</f>
        <v>0</v>
      </c>
      <c r="O4716" s="1" t="str">
        <f t="shared" si="147"/>
        <v/>
      </c>
    </row>
    <row r="4717" customHeight="1" spans="1:15">
      <c r="A4717" s="1" t="str">
        <f>IF('📋 MIỂNG TNC'!A693="","",'📋 MIỂNG TNC'!A693)</f>
        <v>HH076637</v>
      </c>
      <c r="B4717" s="1" t="str">
        <f>IF('📋 MIỂNG TNC'!A693="","",'📋 MIỂNG TNC'!Q693)</f>
        <v>Miểng dên D6E cos0 - MAHLE 0293-1578</v>
      </c>
      <c r="C4717" s="1" t="str">
        <f>IF('📋 MIỂNG TNC'!A693="","","Miểng")</f>
        <v>Miểng</v>
      </c>
      <c r="D4717" s="1" t="str">
        <f>IF('📋 MIỂNG TNC'!A693="","",'📋 MIỂNG TNC'!H693)</f>
        <v>Bộ</v>
      </c>
      <c r="E4717" s="1">
        <f>IF('📋 MIỂNG TNC'!A693="","",'📋 MIỂNG TNC'!I693)</f>
        <v>0</v>
      </c>
      <c r="F4717" s="1">
        <f>IF('📋 MIỂNG TNC'!A693="","",'📋 MIỂNG TNC'!J693)</f>
        <v>0</v>
      </c>
      <c r="G4717" s="1">
        <f>IF('📋 MIỂNG TNC'!A693="","",'📋 MIỂNG TNC'!K693)</f>
        <v>0</v>
      </c>
      <c r="H4717" s="1">
        <f>IF('📋 MIỂNG TNC'!A693="","",'📋 MIỂNG TNC'!L693)</f>
        <v>0</v>
      </c>
      <c r="I4717" s="1">
        <f>IF('📋 MIỂNG TNC'!A693="","",'📋 MIỂNG TNC'!M693)</f>
        <v>0</v>
      </c>
      <c r="J4717" s="1" t="str">
        <f>IF('📋 MIỂNG TNC'!A693="","",'📋 MIỂNG TNC'!D693)</f>
        <v>98</v>
      </c>
      <c r="L4717" s="1">
        <f>N(L4716)+IF(AND('🔎 TRA CỨU NHANH'!$C$2&lt;&gt;"",OR(ISNUMBER(SEARCH('🔎 TRA CỨU NHANH'!$C$2,$A4717)),ISNUMBER(SEARCH('🔎 TRA CỨU NHANH'!$C$2,$B4717)))),1,0)</f>
        <v>0</v>
      </c>
      <c r="M4717" s="1" t="str">
        <f t="shared" si="146"/>
        <v/>
      </c>
      <c r="N4717" s="1">
        <f>N(N4716)+IF(AND('💰 BÁO GIÁ'!$C$27&lt;&gt;"",OR(ISNUMBER(SEARCH('💰 BÁO GIÁ'!$C$27,$A4717)),ISNUMBER(SEARCH('💰 BÁO GIÁ'!$C$27,$B4717)))),1,0)</f>
        <v>0</v>
      </c>
      <c r="O4717" s="1" t="str">
        <f t="shared" si="147"/>
        <v/>
      </c>
    </row>
    <row r="4718" customHeight="1" spans="1:15">
      <c r="A4718" s="1" t="str">
        <f>IF('📋 MIỂNG TNC'!A694="","",'📋 MIỂNG TNC'!A694)</f>
        <v>HH076640</v>
      </c>
      <c r="B4718" s="1" t="str">
        <f>IF('📋 MIỂNG TNC'!A694="","",'📋 MIỂNG TNC'!Q694)</f>
        <v>Miểng baze D7D/ BF6M1013 cos0 - MAHLE 1005081-52D</v>
      </c>
      <c r="C4718" s="1" t="str">
        <f>IF('📋 MIỂNG TNC'!A694="","","Miểng")</f>
        <v>Miểng</v>
      </c>
      <c r="D4718" s="1" t="str">
        <f>IF('📋 MIỂNG TNC'!A694="","",'📋 MIỂNG TNC'!H694)</f>
        <v>Bộ</v>
      </c>
      <c r="E4718" s="1">
        <f>IF('📋 MIỂNG TNC'!A694="","",'📋 MIỂNG TNC'!I694)</f>
        <v>0</v>
      </c>
      <c r="F4718" s="1">
        <f>IF('📋 MIỂNG TNC'!A694="","",'📋 MIỂNG TNC'!J694)</f>
        <v>0</v>
      </c>
      <c r="G4718" s="1">
        <f>IF('📋 MIỂNG TNC'!A694="","",'📋 MIỂNG TNC'!K694)</f>
        <v>0</v>
      </c>
      <c r="H4718" s="1">
        <f>IF('📋 MIỂNG TNC'!A694="","",'📋 MIỂNG TNC'!L694)</f>
        <v>0</v>
      </c>
      <c r="I4718" s="1">
        <f>IF('📋 MIỂNG TNC'!A694="","",'📋 MIỂNG TNC'!M694)</f>
        <v>0</v>
      </c>
      <c r="J4718" s="1" t="str">
        <f>IF('📋 MIỂNG TNC'!A694="","",'📋 MIỂNG TNC'!D694)</f>
        <v>108</v>
      </c>
      <c r="L4718" s="1">
        <f>N(L4717)+IF(AND('🔎 TRA CỨU NHANH'!$C$2&lt;&gt;"",OR(ISNUMBER(SEARCH('🔎 TRA CỨU NHANH'!$C$2,$A4718)),ISNUMBER(SEARCH('🔎 TRA CỨU NHANH'!$C$2,$B4718)))),1,0)</f>
        <v>0</v>
      </c>
      <c r="M4718" s="1" t="str">
        <f t="shared" si="146"/>
        <v/>
      </c>
      <c r="N4718" s="1">
        <f>N(N4717)+IF(AND('💰 BÁO GIÁ'!$C$27&lt;&gt;"",OR(ISNUMBER(SEARCH('💰 BÁO GIÁ'!$C$27,$A4718)),ISNUMBER(SEARCH('💰 BÁO GIÁ'!$C$27,$B4718)))),1,0)</f>
        <v>0</v>
      </c>
      <c r="O4718" s="1" t="str">
        <f t="shared" si="147"/>
        <v/>
      </c>
    </row>
    <row r="4719" customHeight="1" spans="1:15">
      <c r="A4719" s="1" t="str">
        <f>IF('📋 MIỂNG TNC'!A695="","",'📋 MIỂNG TNC'!A695)</f>
        <v>HH076639</v>
      </c>
      <c r="B4719" s="1" t="str">
        <f>IF('📋 MIỂNG TNC'!A695="","",'📋 MIỂNG TNC'!Q695)</f>
        <v>Miểng dên D7D/ BF6M1013 cos0 - MAHLE 1004058-52D</v>
      </c>
      <c r="C4719" s="1" t="str">
        <f>IF('📋 MIỂNG TNC'!A695="","","Miểng")</f>
        <v>Miểng</v>
      </c>
      <c r="D4719" s="1" t="str">
        <f>IF('📋 MIỂNG TNC'!A695="","",'📋 MIỂNG TNC'!H695)</f>
        <v>Bộ</v>
      </c>
      <c r="E4719" s="1">
        <f>IF('📋 MIỂNG TNC'!A695="","",'📋 MIỂNG TNC'!I695)</f>
        <v>0</v>
      </c>
      <c r="F4719" s="1">
        <f>IF('📋 MIỂNG TNC'!A695="","",'📋 MIỂNG TNC'!J695)</f>
        <v>0</v>
      </c>
      <c r="G4719" s="1">
        <f>IF('📋 MIỂNG TNC'!A695="","",'📋 MIỂNG TNC'!K695)</f>
        <v>0</v>
      </c>
      <c r="H4719" s="1">
        <f>IF('📋 MIỂNG TNC'!A695="","",'📋 MIỂNG TNC'!L695)</f>
        <v>0</v>
      </c>
      <c r="I4719" s="1">
        <f>IF('📋 MIỂNG TNC'!A695="","",'📋 MIỂNG TNC'!M695)</f>
        <v>0</v>
      </c>
      <c r="J4719" s="1" t="str">
        <f>IF('📋 MIỂNG TNC'!A695="","",'📋 MIỂNG TNC'!D695)</f>
        <v>108</v>
      </c>
      <c r="L4719" s="1">
        <f>N(L4718)+IF(AND('🔎 TRA CỨU NHANH'!$C$2&lt;&gt;"",OR(ISNUMBER(SEARCH('🔎 TRA CỨU NHANH'!$C$2,$A4719)),ISNUMBER(SEARCH('🔎 TRA CỨU NHANH'!$C$2,$B4719)))),1,0)</f>
        <v>0</v>
      </c>
      <c r="M4719" s="1" t="str">
        <f t="shared" si="146"/>
        <v/>
      </c>
      <c r="N4719" s="1">
        <f>N(N4718)+IF(AND('💰 BÁO GIÁ'!$C$27&lt;&gt;"",OR(ISNUMBER(SEARCH('💰 BÁO GIÁ'!$C$27,$A4719)),ISNUMBER(SEARCH('💰 BÁO GIÁ'!$C$27,$B4719)))),1,0)</f>
        <v>0</v>
      </c>
      <c r="O4719" s="1" t="str">
        <f t="shared" si="147"/>
        <v/>
      </c>
    </row>
    <row r="4720" customHeight="1" spans="1:15">
      <c r="A4720" s="1" t="str">
        <f>IF('📋 MIỂNG TNC'!A696="","",'📋 MIỂNG TNC'!A696)</f>
        <v/>
      </c>
      <c r="B4720" s="1" t="str">
        <f>IF('📋 MIỂNG TNC'!A696="","",'📋 MIỂNG TNC'!Q696)</f>
        <v/>
      </c>
      <c r="C4720" s="1" t="str">
        <f>IF('📋 MIỂNG TNC'!A696="","","Miểng")</f>
        <v/>
      </c>
      <c r="D4720" s="1" t="str">
        <f>IF('📋 MIỂNG TNC'!A696="","",'📋 MIỂNG TNC'!H696)</f>
        <v/>
      </c>
      <c r="E4720" s="1" t="str">
        <f>IF('📋 MIỂNG TNC'!A696="","",'📋 MIỂNG TNC'!I696)</f>
        <v/>
      </c>
      <c r="F4720" s="1" t="str">
        <f>IF('📋 MIỂNG TNC'!A696="","",'📋 MIỂNG TNC'!J696)</f>
        <v/>
      </c>
      <c r="G4720" s="1" t="str">
        <f>IF('📋 MIỂNG TNC'!A696="","",'📋 MIỂNG TNC'!K696)</f>
        <v/>
      </c>
      <c r="H4720" s="1" t="str">
        <f>IF('📋 MIỂNG TNC'!A696="","",'📋 MIỂNG TNC'!L696)</f>
        <v/>
      </c>
      <c r="I4720" s="1" t="str">
        <f>IF('📋 MIỂNG TNC'!A696="","",'📋 MIỂNG TNC'!M696)</f>
        <v/>
      </c>
      <c r="J4720" s="1" t="str">
        <f>IF('📋 MIỂNG TNC'!A696="","",'📋 MIỂNG TNC'!D696)</f>
        <v/>
      </c>
      <c r="L4720" s="1">
        <f>N(L4719)+IF(AND('🔎 TRA CỨU NHANH'!$C$2&lt;&gt;"",OR(ISNUMBER(SEARCH('🔎 TRA CỨU NHANH'!$C$2,$A4720)),ISNUMBER(SEARCH('🔎 TRA CỨU NHANH'!$C$2,$B4720)))),1,0)</f>
        <v>0</v>
      </c>
      <c r="M4720" s="1" t="str">
        <f t="shared" si="146"/>
        <v/>
      </c>
      <c r="N4720" s="1">
        <f>N(N4719)+IF(AND('💰 BÁO GIÁ'!$C$27&lt;&gt;"",OR(ISNUMBER(SEARCH('💰 BÁO GIÁ'!$C$27,$A4720)),ISNUMBER(SEARCH('💰 BÁO GIÁ'!$C$27,$B4720)))),1,0)</f>
        <v>0</v>
      </c>
      <c r="O4720" s="1" t="str">
        <f t="shared" si="147"/>
        <v/>
      </c>
    </row>
    <row r="4721" customHeight="1" spans="1:15">
      <c r="A4721" s="1" t="str">
        <f>IF('📋 MIỂNG TNC'!A697="","",'📋 MIỂNG TNC'!A697)</f>
        <v>HH081305</v>
      </c>
      <c r="B4721" s="1" t="str">
        <f>IF('📋 MIỂNG TNC'!A697="","",'📋 MIỂNG TNC'!Q697)</f>
        <v>Miểng Baze N-495/4L68/4L88 (STD) cos0</v>
      </c>
      <c r="C4721" s="1" t="str">
        <f>IF('📋 MIỂNG TNC'!A697="","","Miểng")</f>
        <v>Miểng</v>
      </c>
      <c r="D4721" s="1" t="str">
        <f>IF('📋 MIỂNG TNC'!A697="","",'📋 MIỂNG TNC'!H697)</f>
        <v>Bộ</v>
      </c>
      <c r="E4721" s="1">
        <f>IF('📋 MIỂNG TNC'!A697="","",'📋 MIỂNG TNC'!I697)</f>
        <v>0</v>
      </c>
      <c r="F4721" s="1">
        <f>IF('📋 MIỂNG TNC'!A697="","",'📋 MIỂNG TNC'!J697)</f>
        <v>0</v>
      </c>
      <c r="G4721" s="1">
        <f>IF('📋 MIỂNG TNC'!A697="","",'📋 MIỂNG TNC'!K697)</f>
        <v>0</v>
      </c>
      <c r="H4721" s="1">
        <f>IF('📋 MIỂNG TNC'!A697="","",'📋 MIỂNG TNC'!L697)</f>
        <v>0</v>
      </c>
      <c r="I4721" s="1">
        <f>IF('📋 MIỂNG TNC'!A697="","",'📋 MIỂNG TNC'!M697)</f>
        <v>0</v>
      </c>
      <c r="J4721" s="1" t="str">
        <f>IF('📋 MIỂNG TNC'!A697="","",'📋 MIỂNG TNC'!D697)</f>
        <v>95</v>
      </c>
      <c r="L4721" s="1">
        <f>N(L4720)+IF(AND('🔎 TRA CỨU NHANH'!$C$2&lt;&gt;"",OR(ISNUMBER(SEARCH('🔎 TRA CỨU NHANH'!$C$2,$A4721)),ISNUMBER(SEARCH('🔎 TRA CỨU NHANH'!$C$2,$B4721)))),1,0)</f>
        <v>0</v>
      </c>
      <c r="M4721" s="1" t="str">
        <f t="shared" si="146"/>
        <v/>
      </c>
      <c r="N4721" s="1">
        <f>N(N4720)+IF(AND('💰 BÁO GIÁ'!$C$27&lt;&gt;"",OR(ISNUMBER(SEARCH('💰 BÁO GIÁ'!$C$27,$A4721)),ISNUMBER(SEARCH('💰 BÁO GIÁ'!$C$27,$B4721)))),1,0)</f>
        <v>0</v>
      </c>
      <c r="O4721" s="1" t="str">
        <f t="shared" si="147"/>
        <v/>
      </c>
    </row>
    <row r="4722" customHeight="1" spans="1:15">
      <c r="A4722" s="1" t="str">
        <f>IF('📋 MIỂNG TNC'!A698="","",'📋 MIỂNG TNC'!A698)</f>
        <v>HH081304</v>
      </c>
      <c r="B4722" s="1" t="str">
        <f>IF('📋 MIỂNG TNC'!A698="","",'📋 MIỂNG TNC'!Q698)</f>
        <v>Miểng dên N-495/4L68/4L88 (STD) cos0</v>
      </c>
      <c r="C4722" s="1" t="str">
        <f>IF('📋 MIỂNG TNC'!A698="","","Miểng")</f>
        <v>Miểng</v>
      </c>
      <c r="D4722" s="1" t="str">
        <f>IF('📋 MIỂNG TNC'!A698="","",'📋 MIỂNG TNC'!H698)</f>
        <v>Bộ</v>
      </c>
      <c r="E4722" s="1">
        <f>IF('📋 MIỂNG TNC'!A698="","",'📋 MIỂNG TNC'!I698)</f>
        <v>0</v>
      </c>
      <c r="F4722" s="1">
        <f>IF('📋 MIỂNG TNC'!A698="","",'📋 MIỂNG TNC'!J698)</f>
        <v>0</v>
      </c>
      <c r="G4722" s="1">
        <f>IF('📋 MIỂNG TNC'!A698="","",'📋 MIỂNG TNC'!K698)</f>
        <v>0</v>
      </c>
      <c r="H4722" s="1">
        <f>IF('📋 MIỂNG TNC'!A698="","",'📋 MIỂNG TNC'!L698)</f>
        <v>0</v>
      </c>
      <c r="I4722" s="1">
        <f>IF('📋 MIỂNG TNC'!A698="","",'📋 MIỂNG TNC'!M698)</f>
        <v>0</v>
      </c>
      <c r="J4722" s="1" t="str">
        <f>IF('📋 MIỂNG TNC'!A698="","",'📋 MIỂNG TNC'!D698)</f>
        <v>95</v>
      </c>
      <c r="L4722" s="1">
        <f>N(L4721)+IF(AND('🔎 TRA CỨU NHANH'!$C$2&lt;&gt;"",OR(ISNUMBER(SEARCH('🔎 TRA CỨU NHANH'!$C$2,$A4722)),ISNUMBER(SEARCH('🔎 TRA CỨU NHANH'!$C$2,$B4722)))),1,0)</f>
        <v>0</v>
      </c>
      <c r="M4722" s="1" t="str">
        <f t="shared" si="146"/>
        <v/>
      </c>
      <c r="N4722" s="1">
        <f>N(N4721)+IF(AND('💰 BÁO GIÁ'!$C$27&lt;&gt;"",OR(ISNUMBER(SEARCH('💰 BÁO GIÁ'!$C$27,$A4722)),ISNUMBER(SEARCH('💰 BÁO GIÁ'!$C$27,$B4722)))),1,0)</f>
        <v>0</v>
      </c>
      <c r="O4722" s="1" t="str">
        <f t="shared" si="147"/>
        <v/>
      </c>
    </row>
    <row r="4723" customHeight="1" spans="1:15">
      <c r="A4723" s="1" t="str">
        <f>IF('📋 MIỂNG TNC'!A699="","",'📋 MIỂNG TNC'!A699)</f>
        <v>HH081306</v>
      </c>
      <c r="B4723" s="1" t="str">
        <f>IF('📋 MIỂNG TNC'!A699="","",'📋 MIỂNG TNC'!Q699)</f>
        <v>Bạc miểng (dên + baze) N-495/4L68/4L88 (0.25) cos1</v>
      </c>
      <c r="C4723" s="1" t="str">
        <f>IF('📋 MIỂNG TNC'!A699="","","Miểng")</f>
        <v>Miểng</v>
      </c>
      <c r="D4723" s="1" t="str">
        <f>IF('📋 MIỂNG TNC'!A699="","",'📋 MIỂNG TNC'!H699)</f>
        <v>Bộ</v>
      </c>
      <c r="E4723" s="1">
        <f>IF('📋 MIỂNG TNC'!A699="","",'📋 MIỂNG TNC'!I699)</f>
        <v>0</v>
      </c>
      <c r="F4723" s="1">
        <f>IF('📋 MIỂNG TNC'!A699="","",'📋 MIỂNG TNC'!J699)</f>
        <v>0</v>
      </c>
      <c r="G4723" s="1">
        <f>IF('📋 MIỂNG TNC'!A699="","",'📋 MIỂNG TNC'!K699)</f>
        <v>0</v>
      </c>
      <c r="H4723" s="1">
        <f>IF('📋 MIỂNG TNC'!A699="","",'📋 MIỂNG TNC'!L699)</f>
        <v>0</v>
      </c>
      <c r="I4723" s="1">
        <f>IF('📋 MIỂNG TNC'!A699="","",'📋 MIỂNG TNC'!M699)</f>
        <v>0</v>
      </c>
      <c r="J4723" s="1" t="str">
        <f>IF('📋 MIỂNG TNC'!A699="","",'📋 MIỂNG TNC'!D699)</f>
        <v>95</v>
      </c>
      <c r="L4723" s="1">
        <f>N(L4722)+IF(AND('🔎 TRA CỨU NHANH'!$C$2&lt;&gt;"",OR(ISNUMBER(SEARCH('🔎 TRA CỨU NHANH'!$C$2,$A4723)),ISNUMBER(SEARCH('🔎 TRA CỨU NHANH'!$C$2,$B4723)))),1,0)</f>
        <v>0</v>
      </c>
      <c r="M4723" s="1" t="str">
        <f t="shared" si="146"/>
        <v/>
      </c>
      <c r="N4723" s="1">
        <f>N(N4722)+IF(AND('💰 BÁO GIÁ'!$C$27&lt;&gt;"",OR(ISNUMBER(SEARCH('💰 BÁO GIÁ'!$C$27,$A4723)),ISNUMBER(SEARCH('💰 BÁO GIÁ'!$C$27,$B4723)))),1,0)</f>
        <v>0</v>
      </c>
      <c r="O4723" s="1" t="str">
        <f t="shared" si="147"/>
        <v/>
      </c>
    </row>
    <row r="4724" customHeight="1" spans="1:15">
      <c r="A4724" s="1" t="str">
        <f>IF('📋 MIỂNG TNC'!A700="","",'📋 MIỂNG TNC'!A700)</f>
        <v/>
      </c>
      <c r="B4724" s="1" t="str">
        <f>IF('📋 MIỂNG TNC'!A700="","",'📋 MIỂNG TNC'!Q700)</f>
        <v/>
      </c>
      <c r="C4724" s="1" t="str">
        <f>IF('📋 MIỂNG TNC'!A700="","","Miểng")</f>
        <v/>
      </c>
      <c r="D4724" s="1" t="str">
        <f>IF('📋 MIỂNG TNC'!A700="","",'📋 MIỂNG TNC'!H700)</f>
        <v/>
      </c>
      <c r="E4724" s="1" t="str">
        <f>IF('📋 MIỂNG TNC'!A700="","",'📋 MIỂNG TNC'!I700)</f>
        <v/>
      </c>
      <c r="F4724" s="1" t="str">
        <f>IF('📋 MIỂNG TNC'!A700="","",'📋 MIỂNG TNC'!J700)</f>
        <v/>
      </c>
      <c r="G4724" s="1" t="str">
        <f>IF('📋 MIỂNG TNC'!A700="","",'📋 MIỂNG TNC'!K700)</f>
        <v/>
      </c>
      <c r="H4724" s="1" t="str">
        <f>IF('📋 MIỂNG TNC'!A700="","",'📋 MIỂNG TNC'!L700)</f>
        <v/>
      </c>
      <c r="I4724" s="1" t="str">
        <f>IF('📋 MIỂNG TNC'!A700="","",'📋 MIỂNG TNC'!M700)</f>
        <v/>
      </c>
      <c r="J4724" s="1" t="str">
        <f>IF('📋 MIỂNG TNC'!A700="","",'📋 MIỂNG TNC'!D700)</f>
        <v/>
      </c>
      <c r="L4724" s="1">
        <f>N(L4723)+IF(AND('🔎 TRA CỨU NHANH'!$C$2&lt;&gt;"",OR(ISNUMBER(SEARCH('🔎 TRA CỨU NHANH'!$C$2,$A4724)),ISNUMBER(SEARCH('🔎 TRA CỨU NHANH'!$C$2,$B4724)))),1,0)</f>
        <v>0</v>
      </c>
      <c r="M4724" s="1" t="str">
        <f t="shared" si="146"/>
        <v/>
      </c>
      <c r="N4724" s="1">
        <f>N(N4723)+IF(AND('💰 BÁO GIÁ'!$C$27&lt;&gt;"",OR(ISNUMBER(SEARCH('💰 BÁO GIÁ'!$C$27,$A4724)),ISNUMBER(SEARCH('💰 BÁO GIÁ'!$C$27,$B4724)))),1,0)</f>
        <v>0</v>
      </c>
      <c r="O4724" s="1" t="str">
        <f t="shared" si="147"/>
        <v/>
      </c>
    </row>
    <row r="4725" customHeight="1" spans="1:15">
      <c r="A4725" s="1" t="str">
        <f>IF('📋 MIỂNG TNC'!A701="","",'📋 MIỂNG TNC'!A701)</f>
        <v>HH080968</v>
      </c>
      <c r="B4725" s="1" t="str">
        <f>IF('📋 MIỂNG TNC'!A701="","",'📋 MIỂNG TNC'!Q701)</f>
        <v>Bạc miểng (dên+baze) CA-6110/ 6DL-28 (Cos0) L6000000-PJLW/ L6000000-PJZW</v>
      </c>
      <c r="C4725" s="1" t="str">
        <f>IF('📋 MIỂNG TNC'!A701="","","Miểng")</f>
        <v>Miểng</v>
      </c>
      <c r="D4725" s="1" t="str">
        <f>IF('📋 MIỂNG TNC'!A701="","",'📋 MIỂNG TNC'!H701)</f>
        <v>Bộ</v>
      </c>
      <c r="E4725" s="1">
        <f>IF('📋 MIỂNG TNC'!A701="","",'📋 MIỂNG TNC'!I701)</f>
        <v>0</v>
      </c>
      <c r="F4725" s="1">
        <f>IF('📋 MIỂNG TNC'!A701="","",'📋 MIỂNG TNC'!J701)</f>
        <v>0</v>
      </c>
      <c r="G4725" s="1">
        <f>IF('📋 MIỂNG TNC'!A701="","",'📋 MIỂNG TNC'!K701)</f>
        <v>0</v>
      </c>
      <c r="H4725" s="1">
        <f>IF('📋 MIỂNG TNC'!A701="","",'📋 MIỂNG TNC'!L701)</f>
        <v>0</v>
      </c>
      <c r="I4725" s="1">
        <f>IF('📋 MIỂNG TNC'!A701="","",'📋 MIỂNG TNC'!M701)</f>
        <v>0</v>
      </c>
      <c r="J4725" s="1" t="str">
        <f>IF('📋 MIỂNG TNC'!A701="","",'📋 MIỂNG TNC'!D701)</f>
        <v>110</v>
      </c>
      <c r="L4725" s="1">
        <f>N(L4724)+IF(AND('🔎 TRA CỨU NHANH'!$C$2&lt;&gt;"",OR(ISNUMBER(SEARCH('🔎 TRA CỨU NHANH'!$C$2,$A4725)),ISNUMBER(SEARCH('🔎 TRA CỨU NHANH'!$C$2,$B4725)))),1,0)</f>
        <v>0</v>
      </c>
      <c r="M4725" s="1" t="str">
        <f t="shared" si="146"/>
        <v/>
      </c>
      <c r="N4725" s="1">
        <f>N(N4724)+IF(AND('💰 BÁO GIÁ'!$C$27&lt;&gt;"",OR(ISNUMBER(SEARCH('💰 BÁO GIÁ'!$C$27,$A4725)),ISNUMBER(SEARCH('💰 BÁO GIÁ'!$C$27,$B4725)))),1,0)</f>
        <v>0</v>
      </c>
      <c r="O4725" s="1" t="str">
        <f t="shared" si="147"/>
        <v/>
      </c>
    </row>
    <row r="4726" customHeight="1" spans="1:15">
      <c r="A4726" s="1" t="str">
        <f>IF('📋 MIỂNG TNC'!A702="","",'📋 MIỂNG TNC'!A702)</f>
        <v/>
      </c>
      <c r="B4726" s="1" t="str">
        <f>IF('📋 MIỂNG TNC'!A702="","",'📋 MIỂNG TNC'!Q702)</f>
        <v/>
      </c>
      <c r="C4726" s="1" t="str">
        <f>IF('📋 MIỂNG TNC'!A702="","","Miểng")</f>
        <v/>
      </c>
      <c r="D4726" s="1" t="str">
        <f>IF('📋 MIỂNG TNC'!A702="","",'📋 MIỂNG TNC'!H702)</f>
        <v/>
      </c>
      <c r="E4726" s="1" t="str">
        <f>IF('📋 MIỂNG TNC'!A702="","",'📋 MIỂNG TNC'!I702)</f>
        <v/>
      </c>
      <c r="F4726" s="1" t="str">
        <f>IF('📋 MIỂNG TNC'!A702="","",'📋 MIỂNG TNC'!J702)</f>
        <v/>
      </c>
      <c r="G4726" s="1" t="str">
        <f>IF('📋 MIỂNG TNC'!A702="","",'📋 MIỂNG TNC'!K702)</f>
        <v/>
      </c>
      <c r="H4726" s="1" t="str">
        <f>IF('📋 MIỂNG TNC'!A702="","",'📋 MIỂNG TNC'!L702)</f>
        <v/>
      </c>
      <c r="I4726" s="1" t="str">
        <f>IF('📋 MIỂNG TNC'!A702="","",'📋 MIỂNG TNC'!M702)</f>
        <v/>
      </c>
      <c r="J4726" s="1" t="str">
        <f>IF('📋 MIỂNG TNC'!A702="","",'📋 MIỂNG TNC'!D702)</f>
        <v/>
      </c>
      <c r="L4726" s="1">
        <f>N(L4725)+IF(AND('🔎 TRA CỨU NHANH'!$C$2&lt;&gt;"",OR(ISNUMBER(SEARCH('🔎 TRA CỨU NHANH'!$C$2,$A4726)),ISNUMBER(SEARCH('🔎 TRA CỨU NHANH'!$C$2,$B4726)))),1,0)</f>
        <v>0</v>
      </c>
      <c r="M4726" s="1" t="str">
        <f t="shared" si="146"/>
        <v/>
      </c>
      <c r="N4726" s="1">
        <f>N(N4725)+IF(AND('💰 BÁO GIÁ'!$C$27&lt;&gt;"",OR(ISNUMBER(SEARCH('💰 BÁO GIÁ'!$C$27,$A4726)),ISNUMBER(SEARCH('💰 BÁO GIÁ'!$C$27,$B4726)))),1,0)</f>
        <v>0</v>
      </c>
      <c r="O4726" s="1" t="str">
        <f t="shared" si="147"/>
        <v/>
      </c>
    </row>
    <row r="4727" customHeight="1" spans="1:15">
      <c r="A4727" s="1" t="str">
        <f>IF('📋 MIỂNG TNC'!A703="","",'📋 MIỂNG TNC'!A703)</f>
        <v>HH073575</v>
      </c>
      <c r="B4727" s="1" t="str">
        <f>IF('📋 MIỂNG TNC'!A703="","",'📋 MIỂNG TNC'!Q703)</f>
        <v>Bạc miểng 490QB cos0 Trung Quốc</v>
      </c>
      <c r="C4727" s="1" t="str">
        <f>IF('📋 MIỂNG TNC'!A703="","","Miểng")</f>
        <v>Miểng</v>
      </c>
      <c r="D4727" s="1" t="str">
        <f>IF('📋 MIỂNG TNC'!A703="","",'📋 MIỂNG TNC'!H703)</f>
        <v>Bộ</v>
      </c>
      <c r="E4727" s="1">
        <f>IF('📋 MIỂNG TNC'!A703="","",'📋 MIỂNG TNC'!I703)</f>
        <v>0</v>
      </c>
      <c r="F4727" s="1">
        <f>IF('📋 MIỂNG TNC'!A703="","",'📋 MIỂNG TNC'!J703)</f>
        <v>0</v>
      </c>
      <c r="G4727" s="1">
        <f>IF('📋 MIỂNG TNC'!A703="","",'📋 MIỂNG TNC'!K703)</f>
        <v>0</v>
      </c>
      <c r="H4727" s="1">
        <f>IF('📋 MIỂNG TNC'!A703="","",'📋 MIỂNG TNC'!L703)</f>
        <v>0</v>
      </c>
      <c r="I4727" s="1">
        <f>IF('📋 MIỂNG TNC'!A703="","",'📋 MIỂNG TNC'!M703)</f>
        <v>0</v>
      </c>
      <c r="J4727" s="1" t="str">
        <f>IF('📋 MIỂNG TNC'!A703="","",'📋 MIỂNG TNC'!D703)</f>
        <v>90</v>
      </c>
      <c r="L4727" s="1">
        <f>N(L4726)+IF(AND('🔎 TRA CỨU NHANH'!$C$2&lt;&gt;"",OR(ISNUMBER(SEARCH('🔎 TRA CỨU NHANH'!$C$2,$A4727)),ISNUMBER(SEARCH('🔎 TRA CỨU NHANH'!$C$2,$B4727)))),1,0)</f>
        <v>0</v>
      </c>
      <c r="M4727" s="1" t="str">
        <f t="shared" si="146"/>
        <v/>
      </c>
      <c r="N4727" s="1">
        <f>N(N4726)+IF(AND('💰 BÁO GIÁ'!$C$27&lt;&gt;"",OR(ISNUMBER(SEARCH('💰 BÁO GIÁ'!$C$27,$A4727)),ISNUMBER(SEARCH('💰 BÁO GIÁ'!$C$27,$B4727)))),1,0)</f>
        <v>0</v>
      </c>
      <c r="O4727" s="1" t="str">
        <f t="shared" si="147"/>
        <v/>
      </c>
    </row>
    <row r="4728" customHeight="1" spans="1:15">
      <c r="A4728" s="1" t="str">
        <f>IF('📋 MIỂNG TNC'!A704="","",'📋 MIỂNG TNC'!A704)</f>
        <v>HH081873</v>
      </c>
      <c r="B4728" s="1" t="str">
        <f>IF('📋 MIỂNG TNC'!A704="","",'📋 MIỂNG TNC'!Q704)</f>
        <v>Miểng dên YN-490-Q/ 490QB - Cos0</v>
      </c>
      <c r="C4728" s="1" t="str">
        <f>IF('📋 MIỂNG TNC'!A704="","","Miểng")</f>
        <v>Miểng</v>
      </c>
      <c r="D4728" s="1" t="str">
        <f>IF('📋 MIỂNG TNC'!A704="","",'📋 MIỂNG TNC'!H704)</f>
        <v>Bộ</v>
      </c>
      <c r="E4728" s="1">
        <f>IF('📋 MIỂNG TNC'!A704="","",'📋 MIỂNG TNC'!I704)</f>
        <v>0</v>
      </c>
      <c r="F4728" s="1">
        <f>IF('📋 MIỂNG TNC'!A704="","",'📋 MIỂNG TNC'!J704)</f>
        <v>0</v>
      </c>
      <c r="G4728" s="1">
        <f>IF('📋 MIỂNG TNC'!A704="","",'📋 MIỂNG TNC'!K704)</f>
        <v>0</v>
      </c>
      <c r="H4728" s="1">
        <f>IF('📋 MIỂNG TNC'!A704="","",'📋 MIỂNG TNC'!L704)</f>
        <v>0</v>
      </c>
      <c r="I4728" s="1">
        <f>IF('📋 MIỂNG TNC'!A704="","",'📋 MIỂNG TNC'!M704)</f>
        <v>0</v>
      </c>
      <c r="J4728" s="1" t="str">
        <f>IF('📋 MIỂNG TNC'!A704="","",'📋 MIỂNG TNC'!D704)</f>
        <v>90</v>
      </c>
      <c r="L4728" s="1">
        <f>N(L4727)+IF(AND('🔎 TRA CỨU NHANH'!$C$2&lt;&gt;"",OR(ISNUMBER(SEARCH('🔎 TRA CỨU NHANH'!$C$2,$A4728)),ISNUMBER(SEARCH('🔎 TRA CỨU NHANH'!$C$2,$B4728)))),1,0)</f>
        <v>0</v>
      </c>
      <c r="M4728" s="1" t="str">
        <f t="shared" si="146"/>
        <v/>
      </c>
      <c r="N4728" s="1">
        <f>N(N4727)+IF(AND('💰 BÁO GIÁ'!$C$27&lt;&gt;"",OR(ISNUMBER(SEARCH('💰 BÁO GIÁ'!$C$27,$A4728)),ISNUMBER(SEARCH('💰 BÁO GIÁ'!$C$27,$B4728)))),1,0)</f>
        <v>0</v>
      </c>
      <c r="O4728" s="1" t="str">
        <f t="shared" si="147"/>
        <v/>
      </c>
    </row>
    <row r="4729" customHeight="1" spans="1:15">
      <c r="A4729" s="1" t="str">
        <f>IF('📋 MIỂNG TNC'!A705="","",'📋 MIỂNG TNC'!A705)</f>
        <v/>
      </c>
      <c r="B4729" s="1" t="str">
        <f>IF('📋 MIỂNG TNC'!A705="","",'📋 MIỂNG TNC'!Q705)</f>
        <v/>
      </c>
      <c r="C4729" s="1" t="str">
        <f>IF('📋 MIỂNG TNC'!A705="","","Miểng")</f>
        <v/>
      </c>
      <c r="D4729" s="1" t="str">
        <f>IF('📋 MIỂNG TNC'!A705="","",'📋 MIỂNG TNC'!H705)</f>
        <v/>
      </c>
      <c r="E4729" s="1" t="str">
        <f>IF('📋 MIỂNG TNC'!A705="","",'📋 MIỂNG TNC'!I705)</f>
        <v/>
      </c>
      <c r="F4729" s="1" t="str">
        <f>IF('📋 MIỂNG TNC'!A705="","",'📋 MIỂNG TNC'!J705)</f>
        <v/>
      </c>
      <c r="G4729" s="1" t="str">
        <f>IF('📋 MIỂNG TNC'!A705="","",'📋 MIỂNG TNC'!K705)</f>
        <v/>
      </c>
      <c r="H4729" s="1" t="str">
        <f>IF('📋 MIỂNG TNC'!A705="","",'📋 MIỂNG TNC'!L705)</f>
        <v/>
      </c>
      <c r="I4729" s="1" t="str">
        <f>IF('📋 MIỂNG TNC'!A705="","",'📋 MIỂNG TNC'!M705)</f>
        <v/>
      </c>
      <c r="J4729" s="1" t="str">
        <f>IF('📋 MIỂNG TNC'!A705="","",'📋 MIỂNG TNC'!D705)</f>
        <v/>
      </c>
      <c r="L4729" s="1">
        <f>N(L4728)+IF(AND('🔎 TRA CỨU NHANH'!$C$2&lt;&gt;"",OR(ISNUMBER(SEARCH('🔎 TRA CỨU NHANH'!$C$2,$A4729)),ISNUMBER(SEARCH('🔎 TRA CỨU NHANH'!$C$2,$B4729)))),1,0)</f>
        <v>0</v>
      </c>
      <c r="M4729" s="1" t="str">
        <f t="shared" si="146"/>
        <v/>
      </c>
      <c r="N4729" s="1">
        <f>N(N4728)+IF(AND('💰 BÁO GIÁ'!$C$27&lt;&gt;"",OR(ISNUMBER(SEARCH('💰 BÁO GIÁ'!$C$27,$A4729)),ISNUMBER(SEARCH('💰 BÁO GIÁ'!$C$27,$B4729)))),1,0)</f>
        <v>0</v>
      </c>
      <c r="O4729" s="1" t="str">
        <f t="shared" si="147"/>
        <v/>
      </c>
    </row>
    <row r="4730" customHeight="1" spans="1:15">
      <c r="A4730" s="1" t="str">
        <f>IF('📋 MIỂNG TNC'!A706="","",'📋 MIỂNG TNC'!A706)</f>
        <v>HH081867</v>
      </c>
      <c r="B4730" s="1" t="str">
        <f>IF('📋 MIỂNG TNC'!A706="","",'📋 MIỂNG TNC'!Q706)</f>
        <v>Bạc miểng 489/ WP2.3Q95E40 - Cos0 (WEICHAI)</v>
      </c>
      <c r="C4730" s="1" t="str">
        <f>IF('📋 MIỂNG TNC'!A706="","","Miểng")</f>
        <v>Miểng</v>
      </c>
      <c r="D4730" s="1" t="str">
        <f>IF('📋 MIỂNG TNC'!A706="","",'📋 MIỂNG TNC'!H706)</f>
        <v>Bộ</v>
      </c>
      <c r="E4730" s="1">
        <f>IF('📋 MIỂNG TNC'!A706="","",'📋 MIỂNG TNC'!I706)</f>
        <v>0</v>
      </c>
      <c r="F4730" s="1">
        <f>IF('📋 MIỂNG TNC'!A706="","",'📋 MIỂNG TNC'!J706)</f>
        <v>0</v>
      </c>
      <c r="G4730" s="1">
        <f>IF('📋 MIỂNG TNC'!A706="","",'📋 MIỂNG TNC'!K706)</f>
        <v>0</v>
      </c>
      <c r="H4730" s="1">
        <f>IF('📋 MIỂNG TNC'!A706="","",'📋 MIỂNG TNC'!L706)</f>
        <v>0</v>
      </c>
      <c r="I4730" s="1">
        <f>IF('📋 MIỂNG TNC'!A706="","",'📋 MIỂNG TNC'!M706)</f>
        <v>0</v>
      </c>
      <c r="J4730" s="1" t="str">
        <f>IF('📋 MIỂNG TNC'!A706="","",'📋 MIỂNG TNC'!D706)</f>
        <v>89</v>
      </c>
      <c r="L4730" s="1">
        <f>N(L4729)+IF(AND('🔎 TRA CỨU NHANH'!$C$2&lt;&gt;"",OR(ISNUMBER(SEARCH('🔎 TRA CỨU NHANH'!$C$2,$A4730)),ISNUMBER(SEARCH('🔎 TRA CỨU NHANH'!$C$2,$B4730)))),1,0)</f>
        <v>0</v>
      </c>
      <c r="M4730" s="1" t="str">
        <f t="shared" si="146"/>
        <v/>
      </c>
      <c r="N4730" s="1">
        <f>N(N4729)+IF(AND('💰 BÁO GIÁ'!$C$27&lt;&gt;"",OR(ISNUMBER(SEARCH('💰 BÁO GIÁ'!$C$27,$A4730)),ISNUMBER(SEARCH('💰 BÁO GIÁ'!$C$27,$B4730)))),1,0)</f>
        <v>0</v>
      </c>
      <c r="O4730" s="1" t="str">
        <f t="shared" si="147"/>
        <v/>
      </c>
    </row>
    <row r="4731" customHeight="1" spans="1:15">
      <c r="A4731" s="1" t="str">
        <f>IF('📋 MIỂNG TNC'!A707="","",'📋 MIỂNG TNC'!A707)</f>
        <v>HH081866</v>
      </c>
      <c r="B4731" s="1" t="str">
        <f>IF('📋 MIỂNG TNC'!A707="","",'📋 MIỂNG TNC'!Q707)</f>
        <v>Bạc miểng (dên + baze) 4105/ WP4.165E32 - Cos0</v>
      </c>
      <c r="C4731" s="1" t="str">
        <f>IF('📋 MIỂNG TNC'!A707="","","Miểng")</f>
        <v>Miểng</v>
      </c>
      <c r="D4731" s="1" t="str">
        <f>IF('📋 MIỂNG TNC'!A707="","",'📋 MIỂNG TNC'!H707)</f>
        <v>Bộ</v>
      </c>
      <c r="E4731" s="1">
        <f>IF('📋 MIỂNG TNC'!A707="","",'📋 MIỂNG TNC'!I707)</f>
        <v>0</v>
      </c>
      <c r="F4731" s="1">
        <f>IF('📋 MIỂNG TNC'!A707="","",'📋 MIỂNG TNC'!J707)</f>
        <v>0</v>
      </c>
      <c r="G4731" s="1">
        <f>IF('📋 MIỂNG TNC'!A707="","",'📋 MIỂNG TNC'!K707)</f>
        <v>0</v>
      </c>
      <c r="H4731" s="1">
        <f>IF('📋 MIỂNG TNC'!A707="","",'📋 MIỂNG TNC'!L707)</f>
        <v>0</v>
      </c>
      <c r="I4731" s="1">
        <f>IF('📋 MIỂNG TNC'!A707="","",'📋 MIỂNG TNC'!M707)</f>
        <v>0</v>
      </c>
      <c r="J4731" s="1" t="str">
        <f>IF('📋 MIỂNG TNC'!A707="","",'📋 MIỂNG TNC'!D707)</f>
        <v>105</v>
      </c>
      <c r="L4731" s="1">
        <f>N(L4730)+IF(AND('🔎 TRA CỨU NHANH'!$C$2&lt;&gt;"",OR(ISNUMBER(SEARCH('🔎 TRA CỨU NHANH'!$C$2,$A4731)),ISNUMBER(SEARCH('🔎 TRA CỨU NHANH'!$C$2,$B4731)))),1,0)</f>
        <v>0</v>
      </c>
      <c r="M4731" s="1" t="str">
        <f t="shared" si="146"/>
        <v/>
      </c>
      <c r="N4731" s="1">
        <f>N(N4730)+IF(AND('💰 BÁO GIÁ'!$C$27&lt;&gt;"",OR(ISNUMBER(SEARCH('💰 BÁO GIÁ'!$C$27,$A4731)),ISNUMBER(SEARCH('💰 BÁO GIÁ'!$C$27,$B4731)))),1,0)</f>
        <v>0</v>
      </c>
      <c r="O4731" s="1" t="str">
        <f t="shared" si="147"/>
        <v/>
      </c>
    </row>
    <row r="4732" customHeight="1" spans="1:15">
      <c r="A4732" s="1" t="str">
        <f>IF('📋 MIỂNG TNC'!A708="","",'📋 MIỂNG TNC'!A708)</f>
        <v>HH081870</v>
      </c>
      <c r="B4732" s="1" t="str">
        <f>IF('📋 MIỂNG TNC'!A708="","",'📋 MIỂNG TNC'!Q708)</f>
        <v>Bạc miểng 4108/ WP5.180 - Cos0 (TAIMAU) - (MKT.01)</v>
      </c>
      <c r="C4732" s="1" t="str">
        <f>IF('📋 MIỂNG TNC'!A708="","","Miểng")</f>
        <v>Miểng</v>
      </c>
      <c r="D4732" s="1" t="str">
        <f>IF('📋 MIỂNG TNC'!A708="","",'📋 MIỂNG TNC'!H708)</f>
        <v>Bộ</v>
      </c>
      <c r="E4732" s="1">
        <f>IF('📋 MIỂNG TNC'!A708="","",'📋 MIỂNG TNC'!I708)</f>
        <v>0</v>
      </c>
      <c r="F4732" s="1">
        <f>IF('📋 MIỂNG TNC'!A708="","",'📋 MIỂNG TNC'!J708)</f>
        <v>0</v>
      </c>
      <c r="G4732" s="1">
        <f>IF('📋 MIỂNG TNC'!A708="","",'📋 MIỂNG TNC'!K708)</f>
        <v>0</v>
      </c>
      <c r="H4732" s="1">
        <f>IF('📋 MIỂNG TNC'!A708="","",'📋 MIỂNG TNC'!L708)</f>
        <v>0</v>
      </c>
      <c r="I4732" s="1">
        <f>IF('📋 MIỂNG TNC'!A708="","",'📋 MIỂNG TNC'!M708)</f>
        <v>0</v>
      </c>
      <c r="J4732" s="1" t="str">
        <f>IF('📋 MIỂNG TNC'!A708="","",'📋 MIỂNG TNC'!D708)</f>
        <v>108</v>
      </c>
      <c r="L4732" s="1">
        <f>N(L4731)+IF(AND('🔎 TRA CỨU NHANH'!$C$2&lt;&gt;"",OR(ISNUMBER(SEARCH('🔎 TRA CỨU NHANH'!$C$2,$A4732)),ISNUMBER(SEARCH('🔎 TRA CỨU NHANH'!$C$2,$B4732)))),1,0)</f>
        <v>0</v>
      </c>
      <c r="M4732" s="1" t="str">
        <f t="shared" si="146"/>
        <v/>
      </c>
      <c r="N4732" s="1">
        <f>N(N4731)+IF(AND('💰 BÁO GIÁ'!$C$27&lt;&gt;"",OR(ISNUMBER(SEARCH('💰 BÁO GIÁ'!$C$27,$A4732)),ISNUMBER(SEARCH('💰 BÁO GIÁ'!$C$27,$B4732)))),1,0)</f>
        <v>0</v>
      </c>
      <c r="O4732" s="1" t="str">
        <f t="shared" si="147"/>
        <v/>
      </c>
    </row>
    <row r="4733" customHeight="1" spans="1:15">
      <c r="A4733" s="1" t="str">
        <f>IF('📋 MIỂNG TNC'!A709="","",'📋 MIỂNG TNC'!A709)</f>
        <v>HH079931</v>
      </c>
      <c r="B4733" s="1" t="str">
        <f>IF('📋 MIỂNG TNC'!A709="","",'📋 MIỂNG TNC'!Q709)</f>
        <v>Miểng baze WD615/ WP10.340E32 (81500010046) Cos0 - CS IVECO</v>
      </c>
      <c r="C4733" s="1" t="str">
        <f>IF('📋 MIỂNG TNC'!A709="","","Miểng")</f>
        <v>Miểng</v>
      </c>
      <c r="D4733" s="1" t="str">
        <f>IF('📋 MIỂNG TNC'!A709="","",'📋 MIỂNG TNC'!H709)</f>
        <v>Bộ</v>
      </c>
      <c r="E4733" s="1">
        <f>IF('📋 MIỂNG TNC'!A709="","",'📋 MIỂNG TNC'!I709)</f>
        <v>0</v>
      </c>
      <c r="F4733" s="1">
        <f>IF('📋 MIỂNG TNC'!A709="","",'📋 MIỂNG TNC'!J709)</f>
        <v>0</v>
      </c>
      <c r="G4733" s="1">
        <f>IF('📋 MIỂNG TNC'!A709="","",'📋 MIỂNG TNC'!K709)</f>
        <v>0</v>
      </c>
      <c r="H4733" s="1">
        <f>IF('📋 MIỂNG TNC'!A709="","",'📋 MIỂNG TNC'!L709)</f>
        <v>0</v>
      </c>
      <c r="I4733" s="1">
        <f>IF('📋 MIỂNG TNC'!A709="","",'📋 MIỂNG TNC'!M709)</f>
        <v>0</v>
      </c>
      <c r="J4733" s="1" t="str">
        <f>IF('📋 MIỂNG TNC'!A709="","",'📋 MIỂNG TNC'!D709)</f>
        <v>126</v>
      </c>
      <c r="L4733" s="1">
        <f>N(L4732)+IF(AND('🔎 TRA CỨU NHANH'!$C$2&lt;&gt;"",OR(ISNUMBER(SEARCH('🔎 TRA CỨU NHANH'!$C$2,$A4733)),ISNUMBER(SEARCH('🔎 TRA CỨU NHANH'!$C$2,$B4733)))),1,0)</f>
        <v>0</v>
      </c>
      <c r="M4733" s="1" t="str">
        <f t="shared" si="146"/>
        <v/>
      </c>
      <c r="N4733" s="1">
        <f>N(N4732)+IF(AND('💰 BÁO GIÁ'!$C$27&lt;&gt;"",OR(ISNUMBER(SEARCH('💰 BÁO GIÁ'!$C$27,$A4733)),ISNUMBER(SEARCH('💰 BÁO GIÁ'!$C$27,$B4733)))),1,0)</f>
        <v>0</v>
      </c>
      <c r="O4733" s="1" t="str">
        <f t="shared" si="147"/>
        <v/>
      </c>
    </row>
    <row r="4734" customHeight="1" spans="1:15">
      <c r="A4734" s="1" t="str">
        <f>IF('📋 MIỂNG TNC'!A710="","",'📋 MIỂNG TNC'!A710)</f>
        <v>HH083931</v>
      </c>
      <c r="B4734" s="1" t="str">
        <f>IF('📋 MIỂNG TNC'!A710="","",'📋 MIỂNG TNC'!Q710)</f>
        <v>Miểng baze Weichai WD615/ WP10.340E32 (81500010046) STD, Cos0 - WEICHAI CHINA</v>
      </c>
      <c r="C4734" s="1" t="str">
        <f>IF('📋 MIỂNG TNC'!A710="","","Miểng")</f>
        <v>Miểng</v>
      </c>
      <c r="D4734" s="1" t="str">
        <f>IF('📋 MIỂNG TNC'!A710="","",'📋 MIỂNG TNC'!H710)</f>
        <v>Bộ</v>
      </c>
      <c r="E4734" s="1">
        <f>IF('📋 MIỂNG TNC'!A710="","",'📋 MIỂNG TNC'!I710)</f>
        <v>0</v>
      </c>
      <c r="F4734" s="1">
        <f>IF('📋 MIỂNG TNC'!A710="","",'📋 MIỂNG TNC'!J710)</f>
        <v>0</v>
      </c>
      <c r="G4734" s="1">
        <f>IF('📋 MIỂNG TNC'!A710="","",'📋 MIỂNG TNC'!K710)</f>
        <v>0</v>
      </c>
      <c r="H4734" s="1">
        <f>IF('📋 MIỂNG TNC'!A710="","",'📋 MIỂNG TNC'!L710)</f>
        <v>0</v>
      </c>
      <c r="I4734" s="1">
        <f>IF('📋 MIỂNG TNC'!A710="","",'📋 MIỂNG TNC'!M710)</f>
        <v>0</v>
      </c>
      <c r="J4734" s="1" t="str">
        <f>IF('📋 MIỂNG TNC'!A710="","",'📋 MIỂNG TNC'!D710)</f>
        <v>126</v>
      </c>
      <c r="L4734" s="1">
        <f>N(L4733)+IF(AND('🔎 TRA CỨU NHANH'!$C$2&lt;&gt;"",OR(ISNUMBER(SEARCH('🔎 TRA CỨU NHANH'!$C$2,$A4734)),ISNUMBER(SEARCH('🔎 TRA CỨU NHANH'!$C$2,$B4734)))),1,0)</f>
        <v>0</v>
      </c>
      <c r="M4734" s="1" t="str">
        <f t="shared" si="146"/>
        <v/>
      </c>
      <c r="N4734" s="1">
        <f>N(N4733)+IF(AND('💰 BÁO GIÁ'!$C$27&lt;&gt;"",OR(ISNUMBER(SEARCH('💰 BÁO GIÁ'!$C$27,$A4734)),ISNUMBER(SEARCH('💰 BÁO GIÁ'!$C$27,$B4734)))),1,0)</f>
        <v>0</v>
      </c>
      <c r="O4734" s="1" t="str">
        <f t="shared" si="147"/>
        <v/>
      </c>
    </row>
    <row r="4735" customHeight="1" spans="1:15">
      <c r="A4735" s="1" t="str">
        <f>IF('📋 MIỂNG TNC'!A711="","",'📋 MIỂNG TNC'!A711)</f>
        <v>HH079934</v>
      </c>
      <c r="B4735" s="1" t="str">
        <f>IF('📋 MIỂNG TNC'!A711="","",'📋 MIỂNG TNC'!Q711)</f>
        <v>Miểng dên Weichai WD615/ WP10.340E32 (61560030033, 612600030020) STD, Cos0 - WEICHAI CHINA</v>
      </c>
      <c r="C4735" s="1" t="str">
        <f>IF('📋 MIỂNG TNC'!A711="","","Miểng")</f>
        <v>Miểng</v>
      </c>
      <c r="D4735" s="1" t="str">
        <f>IF('📋 MIỂNG TNC'!A711="","",'📋 MIỂNG TNC'!H711)</f>
        <v>Bộ</v>
      </c>
      <c r="E4735" s="1">
        <f>IF('📋 MIỂNG TNC'!A711="","",'📋 MIỂNG TNC'!I711)</f>
        <v>0</v>
      </c>
      <c r="F4735" s="1">
        <f>IF('📋 MIỂNG TNC'!A711="","",'📋 MIỂNG TNC'!J711)</f>
        <v>0</v>
      </c>
      <c r="G4735" s="1">
        <f>IF('📋 MIỂNG TNC'!A711="","",'📋 MIỂNG TNC'!K711)</f>
        <v>0</v>
      </c>
      <c r="H4735" s="1">
        <f>IF('📋 MIỂNG TNC'!A711="","",'📋 MIỂNG TNC'!L711)</f>
        <v>0</v>
      </c>
      <c r="I4735" s="1">
        <f>IF('📋 MIỂNG TNC'!A711="","",'📋 MIỂNG TNC'!M711)</f>
        <v>0</v>
      </c>
      <c r="J4735" s="1" t="str">
        <f>IF('📋 MIỂNG TNC'!A711="","",'📋 MIỂNG TNC'!D711)</f>
        <v>126</v>
      </c>
      <c r="L4735" s="1">
        <f>N(L4734)+IF(AND('🔎 TRA CỨU NHANH'!$C$2&lt;&gt;"",OR(ISNUMBER(SEARCH('🔎 TRA CỨU NHANH'!$C$2,$A4735)),ISNUMBER(SEARCH('🔎 TRA CỨU NHANH'!$C$2,$B4735)))),1,0)</f>
        <v>0</v>
      </c>
      <c r="M4735" s="1" t="str">
        <f t="shared" si="146"/>
        <v/>
      </c>
      <c r="N4735" s="1">
        <f>N(N4734)+IF(AND('💰 BÁO GIÁ'!$C$27&lt;&gt;"",OR(ISNUMBER(SEARCH('💰 BÁO GIÁ'!$C$27,$A4735)),ISNUMBER(SEARCH('💰 BÁO GIÁ'!$C$27,$B4735)))),1,0)</f>
        <v>0</v>
      </c>
      <c r="O4735" s="1" t="str">
        <f t="shared" si="147"/>
        <v/>
      </c>
    </row>
    <row r="4736" customHeight="1" spans="1:15">
      <c r="A4736" s="1" t="str">
        <f>IF('📋 MIỂNG TNC'!A712="","",'📋 MIỂNG TNC'!A712)</f>
        <v>HH080997</v>
      </c>
      <c r="B4736" s="1" t="str">
        <f>IF('📋 MIỂNG TNC'!A712="","",'📋 MIỂNG TNC'!Q712)</f>
        <v>Bạc miểng Weichai WD618/ WP12 (61800010128/32, 612600030033) (std) cos0 - CN</v>
      </c>
      <c r="C4736" s="1" t="str">
        <f>IF('📋 MIỂNG TNC'!A712="","","Miểng")</f>
        <v>Miểng</v>
      </c>
      <c r="D4736" s="1" t="str">
        <f>IF('📋 MIỂNG TNC'!A712="","",'📋 MIỂNG TNC'!H712)</f>
        <v>Bộ</v>
      </c>
      <c r="E4736" s="1">
        <f>IF('📋 MIỂNG TNC'!A712="","",'📋 MIỂNG TNC'!I712)</f>
        <v>0</v>
      </c>
      <c r="F4736" s="1">
        <f>IF('📋 MIỂNG TNC'!A712="","",'📋 MIỂNG TNC'!J712)</f>
        <v>0</v>
      </c>
      <c r="G4736" s="1">
        <f>IF('📋 MIỂNG TNC'!A712="","",'📋 MIỂNG TNC'!K712)</f>
        <v>0</v>
      </c>
      <c r="H4736" s="1">
        <f>IF('📋 MIỂNG TNC'!A712="","",'📋 MIỂNG TNC'!L712)</f>
        <v>0</v>
      </c>
      <c r="I4736" s="1">
        <f>IF('📋 MIỂNG TNC'!A712="","",'📋 MIỂNG TNC'!M712)</f>
        <v>0</v>
      </c>
      <c r="J4736" s="1" t="str">
        <f>IF('📋 MIỂNG TNC'!A712="","",'📋 MIỂNG TNC'!D712)</f>
        <v>126</v>
      </c>
      <c r="L4736" s="1">
        <f>N(L4735)+IF(AND('🔎 TRA CỨU NHANH'!$C$2&lt;&gt;"",OR(ISNUMBER(SEARCH('🔎 TRA CỨU NHANH'!$C$2,$A4736)),ISNUMBER(SEARCH('🔎 TRA CỨU NHANH'!$C$2,$B4736)))),1,0)</f>
        <v>0</v>
      </c>
      <c r="M4736" s="1" t="str">
        <f t="shared" si="146"/>
        <v/>
      </c>
      <c r="N4736" s="1">
        <f>N(N4735)+IF(AND('💰 BÁO GIÁ'!$C$27&lt;&gt;"",OR(ISNUMBER(SEARCH('💰 BÁO GIÁ'!$C$27,$A4736)),ISNUMBER(SEARCH('💰 BÁO GIÁ'!$C$27,$B4736)))),1,0)</f>
        <v>0</v>
      </c>
      <c r="O4736" s="1" t="str">
        <f t="shared" si="147"/>
        <v/>
      </c>
    </row>
    <row r="4737" customHeight="1" spans="1:15">
      <c r="A4737" s="1" t="str">
        <f>IF('📋 MIỂNG TNC'!A713="","",'📋 MIỂNG TNC'!A713)</f>
        <v>HH084109</v>
      </c>
      <c r="B4737" s="1" t="str">
        <f>IF('📋 MIỂNG TNC'!A713="","",'📋 MIỂNG TNC'!Q713)</f>
        <v>Bạc miểng Weichai WD618/ WP12 (61800010128/32, 612600030033) (0.25) cos1 - CN</v>
      </c>
      <c r="C4737" s="1" t="str">
        <f>IF('📋 MIỂNG TNC'!A713="","","Miểng")</f>
        <v>Miểng</v>
      </c>
      <c r="D4737" s="1" t="str">
        <f>IF('📋 MIỂNG TNC'!A713="","",'📋 MIỂNG TNC'!H713)</f>
        <v>Bộ</v>
      </c>
      <c r="E4737" s="1">
        <f>IF('📋 MIỂNG TNC'!A713="","",'📋 MIỂNG TNC'!I713)</f>
        <v>0</v>
      </c>
      <c r="F4737" s="1">
        <f>IF('📋 MIỂNG TNC'!A713="","",'📋 MIỂNG TNC'!J713)</f>
        <v>0</v>
      </c>
      <c r="G4737" s="1">
        <f>IF('📋 MIỂNG TNC'!A713="","",'📋 MIỂNG TNC'!K713)</f>
        <v>0</v>
      </c>
      <c r="H4737" s="1">
        <f>IF('📋 MIỂNG TNC'!A713="","",'📋 MIỂNG TNC'!L713)</f>
        <v>0</v>
      </c>
      <c r="I4737" s="1">
        <f>IF('📋 MIỂNG TNC'!A713="","",'📋 MIỂNG TNC'!M713)</f>
        <v>0</v>
      </c>
      <c r="J4737" s="1" t="str">
        <f>IF('📋 MIỂNG TNC'!A713="","",'📋 MIỂNG TNC'!D713)</f>
        <v>126</v>
      </c>
      <c r="L4737" s="1">
        <f>N(L4736)+IF(AND('🔎 TRA CỨU NHANH'!$C$2&lt;&gt;"",OR(ISNUMBER(SEARCH('🔎 TRA CỨU NHANH'!$C$2,$A4737)),ISNUMBER(SEARCH('🔎 TRA CỨU NHANH'!$C$2,$B4737)))),1,0)</f>
        <v>0</v>
      </c>
      <c r="M4737" s="1" t="str">
        <f t="shared" si="146"/>
        <v/>
      </c>
      <c r="N4737" s="1">
        <f>N(N4736)+IF(AND('💰 BÁO GIÁ'!$C$27&lt;&gt;"",OR(ISNUMBER(SEARCH('💰 BÁO GIÁ'!$C$27,$A4737)),ISNUMBER(SEARCH('💰 BÁO GIÁ'!$C$27,$B4737)))),1,0)</f>
        <v>0</v>
      </c>
      <c r="O4737" s="1" t="str">
        <f t="shared" si="147"/>
        <v/>
      </c>
    </row>
    <row r="4738" customHeight="1" spans="1:15">
      <c r="A4738" s="1" t="str">
        <f>IF('📋 MIỂNG TNC'!A714="","",'📋 MIỂNG TNC'!A714)</f>
        <v>HH080971</v>
      </c>
      <c r="B4738" s="1" t="str">
        <f>IF('📋 MIỂNG TNC'!A714="","",'📋 MIỂNG TNC'!Q714)</f>
        <v>Bạc miểng WP12.380E32/ WD618 (0.25) cos1 - (WEICHAI) 61800010132/28/1307010BW13(6110A-24</v>
      </c>
      <c r="C4738" s="1" t="str">
        <f>IF('📋 MIỂNG TNC'!A714="","","Miểng")</f>
        <v>Miểng</v>
      </c>
      <c r="D4738" s="1" t="str">
        <f>IF('📋 MIỂNG TNC'!A714="","",'📋 MIỂNG TNC'!H714)</f>
        <v>Bộ</v>
      </c>
      <c r="E4738" s="1">
        <f>IF('📋 MIỂNG TNC'!A714="","",'📋 MIỂNG TNC'!I714)</f>
        <v>0</v>
      </c>
      <c r="F4738" s="1">
        <f>IF('📋 MIỂNG TNC'!A714="","",'📋 MIỂNG TNC'!J714)</f>
        <v>0</v>
      </c>
      <c r="G4738" s="1">
        <f>IF('📋 MIỂNG TNC'!A714="","",'📋 MIỂNG TNC'!K714)</f>
        <v>0</v>
      </c>
      <c r="H4738" s="1">
        <f>IF('📋 MIỂNG TNC'!A714="","",'📋 MIỂNG TNC'!L714)</f>
        <v>0</v>
      </c>
      <c r="I4738" s="1">
        <f>IF('📋 MIỂNG TNC'!A714="","",'📋 MIỂNG TNC'!M714)</f>
        <v>0</v>
      </c>
      <c r="J4738" s="1" t="str">
        <f>IF('📋 MIỂNG TNC'!A714="","",'📋 MIỂNG TNC'!D714)</f>
        <v>126</v>
      </c>
      <c r="L4738" s="1">
        <f>N(L4737)+IF(AND('🔎 TRA CỨU NHANH'!$C$2&lt;&gt;"",OR(ISNUMBER(SEARCH('🔎 TRA CỨU NHANH'!$C$2,$A4738)),ISNUMBER(SEARCH('🔎 TRA CỨU NHANH'!$C$2,$B4738)))),1,0)</f>
        <v>0</v>
      </c>
      <c r="M4738" s="1" t="str">
        <f t="shared" ref="M4738:M4801" si="148">IF(L4738&gt;N(L4737),L4738,"")</f>
        <v/>
      </c>
      <c r="N4738" s="1">
        <f>N(N4737)+IF(AND('💰 BÁO GIÁ'!$C$27&lt;&gt;"",OR(ISNUMBER(SEARCH('💰 BÁO GIÁ'!$C$27,$A4738)),ISNUMBER(SEARCH('💰 BÁO GIÁ'!$C$27,$B4738)))),1,0)</f>
        <v>0</v>
      </c>
      <c r="O4738" s="1" t="str">
        <f t="shared" ref="O4738:O4801" si="149">IF(N4738&gt;N(N4737),N4738,"")</f>
        <v/>
      </c>
    </row>
    <row r="4739" customHeight="1" spans="1:15">
      <c r="A4739" s="1" t="str">
        <f>IF('📋 MIỂNG TNC'!A715="","",'📋 MIỂNG TNC'!A715)</f>
        <v>HH079933</v>
      </c>
      <c r="B4739" s="1" t="str">
        <f>IF('📋 MIỂNG TNC'!A715="","",'📋 MIỂNG TNC'!Q715)</f>
        <v>Miểng baze WD615/ WP10.340E32 (81500010046) Cos2 - CS IVECO</v>
      </c>
      <c r="C4739" s="1" t="str">
        <f>IF('📋 MIỂNG TNC'!A715="","","Miểng")</f>
        <v>Miểng</v>
      </c>
      <c r="D4739" s="1" t="str">
        <f>IF('📋 MIỂNG TNC'!A715="","",'📋 MIỂNG TNC'!H715)</f>
        <v>Bộ</v>
      </c>
      <c r="E4739" s="1">
        <f>IF('📋 MIỂNG TNC'!A715="","",'📋 MIỂNG TNC'!I715)</f>
        <v>0</v>
      </c>
      <c r="F4739" s="1">
        <f>IF('📋 MIỂNG TNC'!A715="","",'📋 MIỂNG TNC'!J715)</f>
        <v>0</v>
      </c>
      <c r="G4739" s="1">
        <f>IF('📋 MIỂNG TNC'!A715="","",'📋 MIỂNG TNC'!K715)</f>
        <v>0</v>
      </c>
      <c r="H4739" s="1">
        <f>IF('📋 MIỂNG TNC'!A715="","",'📋 MIỂNG TNC'!L715)</f>
        <v>0</v>
      </c>
      <c r="I4739" s="1">
        <f>IF('📋 MIỂNG TNC'!A715="","",'📋 MIỂNG TNC'!M715)</f>
        <v>0</v>
      </c>
      <c r="J4739" s="1" t="str">
        <f>IF('📋 MIỂNG TNC'!A715="","",'📋 MIỂNG TNC'!D715)</f>
        <v>126</v>
      </c>
      <c r="L4739" s="1">
        <f>N(L4738)+IF(AND('🔎 TRA CỨU NHANH'!$C$2&lt;&gt;"",OR(ISNUMBER(SEARCH('🔎 TRA CỨU NHANH'!$C$2,$A4739)),ISNUMBER(SEARCH('🔎 TRA CỨU NHANH'!$C$2,$B4739)))),1,0)</f>
        <v>0</v>
      </c>
      <c r="M4739" s="1" t="str">
        <f t="shared" si="148"/>
        <v/>
      </c>
      <c r="N4739" s="1">
        <f>N(N4738)+IF(AND('💰 BÁO GIÁ'!$C$27&lt;&gt;"",OR(ISNUMBER(SEARCH('💰 BÁO GIÁ'!$C$27,$A4739)),ISNUMBER(SEARCH('💰 BÁO GIÁ'!$C$27,$B4739)))),1,0)</f>
        <v>0</v>
      </c>
      <c r="O4739" s="1" t="str">
        <f t="shared" si="149"/>
        <v/>
      </c>
    </row>
    <row r="4740" customHeight="1" spans="1:15">
      <c r="A4740" s="1" t="str">
        <f>IF('📋 MIỂNG TNC'!A716="","",'📋 MIỂNG TNC'!A716)</f>
        <v>HH079936</v>
      </c>
      <c r="B4740" s="1" t="str">
        <f>IF('📋 MIỂNG TNC'!A716="","",'📋 MIỂNG TNC'!Q716)</f>
        <v>Miểng dên WD615/ WP10.340E32 (612600030020) Cos2 - CS IVECO</v>
      </c>
      <c r="C4740" s="1" t="str">
        <f>IF('📋 MIỂNG TNC'!A716="","","Miểng")</f>
        <v>Miểng</v>
      </c>
      <c r="D4740" s="1" t="str">
        <f>IF('📋 MIỂNG TNC'!A716="","",'📋 MIỂNG TNC'!H716)</f>
        <v>Bộ</v>
      </c>
      <c r="E4740" s="1">
        <f>IF('📋 MIỂNG TNC'!A716="","",'📋 MIỂNG TNC'!I716)</f>
        <v>0</v>
      </c>
      <c r="F4740" s="1">
        <f>IF('📋 MIỂNG TNC'!A716="","",'📋 MIỂNG TNC'!J716)</f>
        <v>0</v>
      </c>
      <c r="G4740" s="1">
        <f>IF('📋 MIỂNG TNC'!A716="","",'📋 MIỂNG TNC'!K716)</f>
        <v>0</v>
      </c>
      <c r="H4740" s="1">
        <f>IF('📋 MIỂNG TNC'!A716="","",'📋 MIỂNG TNC'!L716)</f>
        <v>0</v>
      </c>
      <c r="I4740" s="1">
        <f>IF('📋 MIỂNG TNC'!A716="","",'📋 MIỂNG TNC'!M716)</f>
        <v>0</v>
      </c>
      <c r="J4740" s="1" t="str">
        <f>IF('📋 MIỂNG TNC'!A716="","",'📋 MIỂNG TNC'!D716)</f>
        <v>126</v>
      </c>
      <c r="L4740" s="1">
        <f>N(L4739)+IF(AND('🔎 TRA CỨU NHANH'!$C$2&lt;&gt;"",OR(ISNUMBER(SEARCH('🔎 TRA CỨU NHANH'!$C$2,$A4740)),ISNUMBER(SEARCH('🔎 TRA CỨU NHANH'!$C$2,$B4740)))),1,0)</f>
        <v>0</v>
      </c>
      <c r="M4740" s="1" t="str">
        <f t="shared" si="148"/>
        <v/>
      </c>
      <c r="N4740" s="1">
        <f>N(N4739)+IF(AND('💰 BÁO GIÁ'!$C$27&lt;&gt;"",OR(ISNUMBER(SEARCH('💰 BÁO GIÁ'!$C$27,$A4740)),ISNUMBER(SEARCH('💰 BÁO GIÁ'!$C$27,$B4740)))),1,0)</f>
        <v>0</v>
      </c>
      <c r="O4740" s="1" t="str">
        <f t="shared" si="149"/>
        <v/>
      </c>
    </row>
    <row r="4741" customHeight="1" spans="1:15">
      <c r="A4741" s="1" t="str">
        <f>IF('📋 MIỂNG TNC'!A717="","",'📋 MIỂNG TNC'!A717)</f>
        <v/>
      </c>
      <c r="B4741" s="1" t="str">
        <f>IF('📋 MIỂNG TNC'!A717="","",'📋 MIỂNG TNC'!Q717)</f>
        <v/>
      </c>
      <c r="C4741" s="1" t="str">
        <f>IF('📋 MIỂNG TNC'!A717="","","Miểng")</f>
        <v/>
      </c>
      <c r="D4741" s="1" t="str">
        <f>IF('📋 MIỂNG TNC'!A717="","",'📋 MIỂNG TNC'!H717)</f>
        <v/>
      </c>
      <c r="E4741" s="1" t="str">
        <f>IF('📋 MIỂNG TNC'!A717="","",'📋 MIỂNG TNC'!I717)</f>
        <v/>
      </c>
      <c r="F4741" s="1" t="str">
        <f>IF('📋 MIỂNG TNC'!A717="","",'📋 MIỂNG TNC'!J717)</f>
        <v/>
      </c>
      <c r="G4741" s="1" t="str">
        <f>IF('📋 MIỂNG TNC'!A717="","",'📋 MIỂNG TNC'!K717)</f>
        <v/>
      </c>
      <c r="H4741" s="1" t="str">
        <f>IF('📋 MIỂNG TNC'!A717="","",'📋 MIỂNG TNC'!L717)</f>
        <v/>
      </c>
      <c r="I4741" s="1" t="str">
        <f>IF('📋 MIỂNG TNC'!A717="","",'📋 MIỂNG TNC'!M717)</f>
        <v/>
      </c>
      <c r="J4741" s="1" t="str">
        <f>IF('📋 MIỂNG TNC'!A717="","",'📋 MIỂNG TNC'!D717)</f>
        <v/>
      </c>
      <c r="L4741" s="1">
        <f>N(L4740)+IF(AND('🔎 TRA CỨU NHANH'!$C$2&lt;&gt;"",OR(ISNUMBER(SEARCH('🔎 TRA CỨU NHANH'!$C$2,$A4741)),ISNUMBER(SEARCH('🔎 TRA CỨU NHANH'!$C$2,$B4741)))),1,0)</f>
        <v>0</v>
      </c>
      <c r="M4741" s="1" t="str">
        <f t="shared" si="148"/>
        <v/>
      </c>
      <c r="N4741" s="1">
        <f>N(N4740)+IF(AND('💰 BÁO GIÁ'!$C$27&lt;&gt;"",OR(ISNUMBER(SEARCH('💰 BÁO GIÁ'!$C$27,$A4741)),ISNUMBER(SEARCH('💰 BÁO GIÁ'!$C$27,$B4741)))),1,0)</f>
        <v>0</v>
      </c>
      <c r="O4741" s="1" t="str">
        <f t="shared" si="149"/>
        <v/>
      </c>
    </row>
    <row r="4742" customHeight="1" spans="1:15">
      <c r="A4742" s="1" t="str">
        <f>IF('📋 MIỂNG TNC'!A718="","",'📋 MIỂNG TNC'!A718)</f>
        <v>HH081854</v>
      </c>
      <c r="B4742" s="1" t="str">
        <f>IF('📋 MIỂNG TNC'!A718="","",'📋 MIỂNG TNC'!Q718)</f>
        <v>Miểng baze YC4F/ 492 - Cos0 (Yuchai)</v>
      </c>
      <c r="C4742" s="1" t="str">
        <f>IF('📋 MIỂNG TNC'!A718="","","Miểng")</f>
        <v>Miểng</v>
      </c>
      <c r="D4742" s="1" t="str">
        <f>IF('📋 MIỂNG TNC'!A718="","",'📋 MIỂNG TNC'!H718)</f>
        <v>Bộ</v>
      </c>
      <c r="E4742" s="1">
        <f>IF('📋 MIỂNG TNC'!A718="","",'📋 MIỂNG TNC'!I718)</f>
        <v>0</v>
      </c>
      <c r="F4742" s="1">
        <f>IF('📋 MIỂNG TNC'!A718="","",'📋 MIỂNG TNC'!J718)</f>
        <v>0</v>
      </c>
      <c r="G4742" s="1">
        <f>IF('📋 MIỂNG TNC'!A718="","",'📋 MIỂNG TNC'!K718)</f>
        <v>0</v>
      </c>
      <c r="H4742" s="1">
        <f>IF('📋 MIỂNG TNC'!A718="","",'📋 MIỂNG TNC'!L718)</f>
        <v>0</v>
      </c>
      <c r="I4742" s="1">
        <f>IF('📋 MIỂNG TNC'!A718="","",'📋 MIỂNG TNC'!M718)</f>
        <v>0</v>
      </c>
      <c r="J4742" s="1" t="str">
        <f>IF('📋 MIỂNG TNC'!A718="","",'📋 MIỂNG TNC'!D718)</f>
        <v>92</v>
      </c>
      <c r="L4742" s="1">
        <f>N(L4741)+IF(AND('🔎 TRA CỨU NHANH'!$C$2&lt;&gt;"",OR(ISNUMBER(SEARCH('🔎 TRA CỨU NHANH'!$C$2,$A4742)),ISNUMBER(SEARCH('🔎 TRA CỨU NHANH'!$C$2,$B4742)))),1,0)</f>
        <v>0</v>
      </c>
      <c r="M4742" s="1" t="str">
        <f t="shared" si="148"/>
        <v/>
      </c>
      <c r="N4742" s="1">
        <f>N(N4741)+IF(AND('💰 BÁO GIÁ'!$C$27&lt;&gt;"",OR(ISNUMBER(SEARCH('💰 BÁO GIÁ'!$C$27,$A4742)),ISNUMBER(SEARCH('💰 BÁO GIÁ'!$C$27,$B4742)))),1,0)</f>
        <v>0</v>
      </c>
      <c r="O4742" s="1" t="str">
        <f t="shared" si="149"/>
        <v/>
      </c>
    </row>
    <row r="4743" customHeight="1" spans="1:15">
      <c r="A4743" s="1" t="str">
        <f>IF('📋 MIỂNG TNC'!A719="","",'📋 MIỂNG TNC'!A719)</f>
        <v>HH081855</v>
      </c>
      <c r="B4743" s="1" t="str">
        <f>IF('📋 MIỂNG TNC'!A719="","",'📋 MIỂNG TNC'!Q719)</f>
        <v>Miểng dên YC4F/ 4FA/ 492/ 496 - Cos0 (Yuchai)</v>
      </c>
      <c r="C4743" s="1" t="str">
        <f>IF('📋 MIỂNG TNC'!A719="","","Miểng")</f>
        <v>Miểng</v>
      </c>
      <c r="D4743" s="1" t="str">
        <f>IF('📋 MIỂNG TNC'!A719="","",'📋 MIỂNG TNC'!H719)</f>
        <v>Bộ</v>
      </c>
      <c r="E4743" s="1">
        <f>IF('📋 MIỂNG TNC'!A719="","",'📋 MIỂNG TNC'!I719)</f>
        <v>0</v>
      </c>
      <c r="F4743" s="1">
        <f>IF('📋 MIỂNG TNC'!A719="","",'📋 MIỂNG TNC'!J719)</f>
        <v>0</v>
      </c>
      <c r="G4743" s="1">
        <f>IF('📋 MIỂNG TNC'!A719="","",'📋 MIỂNG TNC'!K719)</f>
        <v>0</v>
      </c>
      <c r="H4743" s="1">
        <f>IF('📋 MIỂNG TNC'!A719="","",'📋 MIỂNG TNC'!L719)</f>
        <v>0</v>
      </c>
      <c r="I4743" s="1">
        <f>IF('📋 MIỂNG TNC'!A719="","",'📋 MIỂNG TNC'!M719)</f>
        <v>0</v>
      </c>
      <c r="J4743" s="1" t="str">
        <f>IF('📋 MIỂNG TNC'!A719="","",'📋 MIỂNG TNC'!D719)</f>
        <v>92</v>
      </c>
      <c r="L4743" s="1">
        <f>N(L4742)+IF(AND('🔎 TRA CỨU NHANH'!$C$2&lt;&gt;"",OR(ISNUMBER(SEARCH('🔎 TRA CỨU NHANH'!$C$2,$A4743)),ISNUMBER(SEARCH('🔎 TRA CỨU NHANH'!$C$2,$B4743)))),1,0)</f>
        <v>0</v>
      </c>
      <c r="M4743" s="1" t="str">
        <f t="shared" si="148"/>
        <v/>
      </c>
      <c r="N4743" s="1">
        <f>N(N4742)+IF(AND('💰 BÁO GIÁ'!$C$27&lt;&gt;"",OR(ISNUMBER(SEARCH('💰 BÁO GIÁ'!$C$27,$A4743)),ISNUMBER(SEARCH('💰 BÁO GIÁ'!$C$27,$B4743)))),1,0)</f>
        <v>0</v>
      </c>
      <c r="O4743" s="1" t="str">
        <f t="shared" si="149"/>
        <v/>
      </c>
    </row>
    <row r="4744" customHeight="1" spans="1:15">
      <c r="A4744" s="1" t="str">
        <f>IF('📋 MIỂNG TNC'!A720="","",'📋 MIỂNG TNC'!A720)</f>
        <v>HH081856</v>
      </c>
      <c r="B4744" s="1" t="str">
        <f>IF('📋 MIỂNG TNC'!A720="","",'📋 MIỂNG TNC'!Q720)</f>
        <v>Miểng dên YC4F/ YC-492 - Cos0 (Yuchai)</v>
      </c>
      <c r="C4744" s="1" t="str">
        <f>IF('📋 MIỂNG TNC'!A720="","","Miểng")</f>
        <v>Miểng</v>
      </c>
      <c r="D4744" s="1" t="str">
        <f>IF('📋 MIỂNG TNC'!A720="","",'📋 MIỂNG TNC'!H720)</f>
        <v>Bộ</v>
      </c>
      <c r="E4744" s="1">
        <f>IF('📋 MIỂNG TNC'!A720="","",'📋 MIỂNG TNC'!I720)</f>
        <v>0</v>
      </c>
      <c r="F4744" s="1">
        <f>IF('📋 MIỂNG TNC'!A720="","",'📋 MIỂNG TNC'!J720)</f>
        <v>0</v>
      </c>
      <c r="G4744" s="1">
        <f>IF('📋 MIỂNG TNC'!A720="","",'📋 MIỂNG TNC'!K720)</f>
        <v>0</v>
      </c>
      <c r="H4744" s="1">
        <f>IF('📋 MIỂNG TNC'!A720="","",'📋 MIỂNG TNC'!L720)</f>
        <v>0</v>
      </c>
      <c r="I4744" s="1">
        <f>IF('📋 MIỂNG TNC'!A720="","",'📋 MIỂNG TNC'!M720)</f>
        <v>0</v>
      </c>
      <c r="J4744" s="1" t="str">
        <f>IF('📋 MIỂNG TNC'!A720="","",'📋 MIỂNG TNC'!D720)</f>
        <v>92</v>
      </c>
      <c r="L4744" s="1">
        <f>N(L4743)+IF(AND('🔎 TRA CỨU NHANH'!$C$2&lt;&gt;"",OR(ISNUMBER(SEARCH('🔎 TRA CỨU NHANH'!$C$2,$A4744)),ISNUMBER(SEARCH('🔎 TRA CỨU NHANH'!$C$2,$B4744)))),1,0)</f>
        <v>0</v>
      </c>
      <c r="M4744" s="1" t="str">
        <f t="shared" si="148"/>
        <v/>
      </c>
      <c r="N4744" s="1">
        <f>N(N4743)+IF(AND('💰 BÁO GIÁ'!$C$27&lt;&gt;"",OR(ISNUMBER(SEARCH('💰 BÁO GIÁ'!$C$27,$A4744)),ISNUMBER(SEARCH('💰 BÁO GIÁ'!$C$27,$B4744)))),1,0)</f>
        <v>0</v>
      </c>
      <c r="O4744" s="1" t="str">
        <f t="shared" si="149"/>
        <v/>
      </c>
    </row>
    <row r="4745" customHeight="1" spans="1:15">
      <c r="A4745" s="1" t="str">
        <f>IF('📋 MIỂNG TNC'!A721="","",'📋 MIỂNG TNC'!A721)</f>
        <v>HH080999</v>
      </c>
      <c r="B4745" s="1" t="str">
        <f>IF('📋 MIỂNG TNC'!A721="","",'📋 MIỂNG TNC'!Q721)</f>
        <v>Miểng Baze YC6J/ 6108-Q (STD) cos0 (Yuchai)</v>
      </c>
      <c r="C4745" s="1" t="str">
        <f>IF('📋 MIỂNG TNC'!A721="","","Miểng")</f>
        <v>Miểng</v>
      </c>
      <c r="D4745" s="1" t="str">
        <f>IF('📋 MIỂNG TNC'!A721="","",'📋 MIỂNG TNC'!H721)</f>
        <v>Bộ</v>
      </c>
      <c r="E4745" s="1">
        <f>IF('📋 MIỂNG TNC'!A721="","",'📋 MIỂNG TNC'!I721)</f>
        <v>0</v>
      </c>
      <c r="F4745" s="1">
        <f>IF('📋 MIỂNG TNC'!A721="","",'📋 MIỂNG TNC'!J721)</f>
        <v>0</v>
      </c>
      <c r="G4745" s="1">
        <f>IF('📋 MIỂNG TNC'!A721="","",'📋 MIỂNG TNC'!K721)</f>
        <v>0</v>
      </c>
      <c r="H4745" s="1">
        <f>IF('📋 MIỂNG TNC'!A721="","",'📋 MIỂNG TNC'!L721)</f>
        <v>0</v>
      </c>
      <c r="I4745" s="1">
        <f>IF('📋 MIỂNG TNC'!A721="","",'📋 MIỂNG TNC'!M721)</f>
        <v>0</v>
      </c>
      <c r="J4745" s="1" t="str">
        <f>IF('📋 MIỂNG TNC'!A721="","",'📋 MIỂNG TNC'!D721)</f>
        <v>105</v>
      </c>
      <c r="L4745" s="1">
        <f>N(L4744)+IF(AND('🔎 TRA CỨU NHANH'!$C$2&lt;&gt;"",OR(ISNUMBER(SEARCH('🔎 TRA CỨU NHANH'!$C$2,$A4745)),ISNUMBER(SEARCH('🔎 TRA CỨU NHANH'!$C$2,$B4745)))),1,0)</f>
        <v>0</v>
      </c>
      <c r="M4745" s="1" t="str">
        <f t="shared" si="148"/>
        <v/>
      </c>
      <c r="N4745" s="1">
        <f>N(N4744)+IF(AND('💰 BÁO GIÁ'!$C$27&lt;&gt;"",OR(ISNUMBER(SEARCH('💰 BÁO GIÁ'!$C$27,$A4745)),ISNUMBER(SEARCH('💰 BÁO GIÁ'!$C$27,$B4745)))),1,0)</f>
        <v>0</v>
      </c>
      <c r="O4745" s="1" t="str">
        <f t="shared" si="149"/>
        <v/>
      </c>
    </row>
    <row r="4746" customHeight="1" spans="1:15">
      <c r="A4746" s="1" t="str">
        <f>IF('📋 MIỂNG TNC'!A722="","",'📋 MIỂNG TNC'!A722)</f>
        <v>HH081010</v>
      </c>
      <c r="B4746" s="1" t="str">
        <f>IF('📋 MIỂNG TNC'!A722="","",'📋 MIỂNG TNC'!Q722)</f>
        <v>Miểng dên YC6J/6108Q (STD) cos0 (Yuchai)</v>
      </c>
      <c r="C4746" s="1" t="str">
        <f>IF('📋 MIỂNG TNC'!A722="","","Miểng")</f>
        <v>Miểng</v>
      </c>
      <c r="D4746" s="1" t="str">
        <f>IF('📋 MIỂNG TNC'!A722="","",'📋 MIỂNG TNC'!H722)</f>
        <v>Bộ</v>
      </c>
      <c r="E4746" s="1">
        <f>IF('📋 MIỂNG TNC'!A722="","",'📋 MIỂNG TNC'!I722)</f>
        <v>0</v>
      </c>
      <c r="F4746" s="1">
        <f>IF('📋 MIỂNG TNC'!A722="","",'📋 MIỂNG TNC'!J722)</f>
        <v>0</v>
      </c>
      <c r="G4746" s="1">
        <f>IF('📋 MIỂNG TNC'!A722="","",'📋 MIỂNG TNC'!K722)</f>
        <v>0</v>
      </c>
      <c r="H4746" s="1">
        <f>IF('📋 MIỂNG TNC'!A722="","",'📋 MIỂNG TNC'!L722)</f>
        <v>0</v>
      </c>
      <c r="I4746" s="1">
        <f>IF('📋 MIỂNG TNC'!A722="","",'📋 MIỂNG TNC'!M722)</f>
        <v>0</v>
      </c>
      <c r="J4746" s="1" t="str">
        <f>IF('📋 MIỂNG TNC'!A722="","",'📋 MIỂNG TNC'!D722)</f>
        <v>105</v>
      </c>
      <c r="L4746" s="1">
        <f>N(L4745)+IF(AND('🔎 TRA CỨU NHANH'!$C$2&lt;&gt;"",OR(ISNUMBER(SEARCH('🔎 TRA CỨU NHANH'!$C$2,$A4746)),ISNUMBER(SEARCH('🔎 TRA CỨU NHANH'!$C$2,$B4746)))),1,0)</f>
        <v>0</v>
      </c>
      <c r="M4746" s="1" t="str">
        <f t="shared" si="148"/>
        <v/>
      </c>
      <c r="N4746" s="1">
        <f>N(N4745)+IF(AND('💰 BÁO GIÁ'!$C$27&lt;&gt;"",OR(ISNUMBER(SEARCH('💰 BÁO GIÁ'!$C$27,$A4746)),ISNUMBER(SEARCH('💰 BÁO GIÁ'!$C$27,$B4746)))),1,0)</f>
        <v>0</v>
      </c>
      <c r="O4746" s="1" t="str">
        <f t="shared" si="149"/>
        <v/>
      </c>
    </row>
    <row r="4747" customHeight="1" spans="1:15">
      <c r="A4747" s="1" t="str">
        <f>IF('📋 MIỂNG TNC'!A723="","",'📋 MIỂNG TNC'!A723)</f>
        <v>HH081000</v>
      </c>
      <c r="B4747" s="1" t="str">
        <f>IF('📋 MIỂNG TNC'!A723="","",'📋 MIỂNG TNC'!Q723)</f>
        <v>Miểng Baze YC6J/6A/6105/6108ZQ (STD) cos0 (Antek)</v>
      </c>
      <c r="C4747" s="1" t="str">
        <f>IF('📋 MIỂNG TNC'!A723="","","Miểng")</f>
        <v>Miểng</v>
      </c>
      <c r="D4747" s="1" t="str">
        <f>IF('📋 MIỂNG TNC'!A723="","",'📋 MIỂNG TNC'!H723)</f>
        <v>Bộ</v>
      </c>
      <c r="E4747" s="1">
        <f>IF('📋 MIỂNG TNC'!A723="","",'📋 MIỂNG TNC'!I723)</f>
        <v>0</v>
      </c>
      <c r="F4747" s="1">
        <f>IF('📋 MIỂNG TNC'!A723="","",'📋 MIỂNG TNC'!J723)</f>
        <v>0</v>
      </c>
      <c r="G4747" s="1">
        <f>IF('📋 MIỂNG TNC'!A723="","",'📋 MIỂNG TNC'!K723)</f>
        <v>0</v>
      </c>
      <c r="H4747" s="1">
        <f>IF('📋 MIỂNG TNC'!A723="","",'📋 MIỂNG TNC'!L723)</f>
        <v>0</v>
      </c>
      <c r="I4747" s="1">
        <f>IF('📋 MIỂNG TNC'!A723="","",'📋 MIỂNG TNC'!M723)</f>
        <v>0</v>
      </c>
      <c r="J4747" s="1" t="str">
        <f>IF('📋 MIỂNG TNC'!A723="","",'📋 MIỂNG TNC'!D723)</f>
        <v>105</v>
      </c>
      <c r="L4747" s="1">
        <f>N(L4746)+IF(AND('🔎 TRA CỨU NHANH'!$C$2&lt;&gt;"",OR(ISNUMBER(SEARCH('🔎 TRA CỨU NHANH'!$C$2,$A4747)),ISNUMBER(SEARCH('🔎 TRA CỨU NHANH'!$C$2,$B4747)))),1,0)</f>
        <v>0</v>
      </c>
      <c r="M4747" s="1" t="str">
        <f t="shared" si="148"/>
        <v/>
      </c>
      <c r="N4747" s="1">
        <f>N(N4746)+IF(AND('💰 BÁO GIÁ'!$C$27&lt;&gt;"",OR(ISNUMBER(SEARCH('💰 BÁO GIÁ'!$C$27,$A4747)),ISNUMBER(SEARCH('💰 BÁO GIÁ'!$C$27,$B4747)))),1,0)</f>
        <v>0</v>
      </c>
      <c r="O4747" s="1" t="str">
        <f t="shared" si="149"/>
        <v/>
      </c>
    </row>
    <row r="4748" customHeight="1" spans="1:15">
      <c r="A4748" s="1" t="str">
        <f>IF('📋 MIỂNG TNC'!A724="","",'📋 MIỂNG TNC'!A724)</f>
        <v>HH081001</v>
      </c>
      <c r="B4748" s="1" t="str">
        <f>IF('📋 MIỂNG TNC'!A724="","",'📋 MIỂNG TNC'!Q724)</f>
        <v>Miểng Baze YC6J/YC6JA180-50/YC6108ZQ (0.25) cos1 (Yuchai)</v>
      </c>
      <c r="C4748" s="1" t="str">
        <f>IF('📋 MIỂNG TNC'!A724="","","Miểng")</f>
        <v>Miểng</v>
      </c>
      <c r="D4748" s="1" t="str">
        <f>IF('📋 MIỂNG TNC'!A724="","",'📋 MIỂNG TNC'!H724)</f>
        <v>Bộ</v>
      </c>
      <c r="E4748" s="1">
        <f>IF('📋 MIỂNG TNC'!A724="","",'📋 MIỂNG TNC'!I724)</f>
        <v>0</v>
      </c>
      <c r="F4748" s="1">
        <f>IF('📋 MIỂNG TNC'!A724="","",'📋 MIỂNG TNC'!J724)</f>
        <v>0</v>
      </c>
      <c r="G4748" s="1">
        <f>IF('📋 MIỂNG TNC'!A724="","",'📋 MIỂNG TNC'!K724)</f>
        <v>0</v>
      </c>
      <c r="H4748" s="1">
        <f>IF('📋 MIỂNG TNC'!A724="","",'📋 MIỂNG TNC'!L724)</f>
        <v>0</v>
      </c>
      <c r="I4748" s="1">
        <f>IF('📋 MIỂNG TNC'!A724="","",'📋 MIỂNG TNC'!M724)</f>
        <v>0</v>
      </c>
      <c r="J4748" s="1" t="str">
        <f>IF('📋 MIỂNG TNC'!A724="","",'📋 MIỂNG TNC'!D724)</f>
        <v>105</v>
      </c>
      <c r="L4748" s="1">
        <f>N(L4747)+IF(AND('🔎 TRA CỨU NHANH'!$C$2&lt;&gt;"",OR(ISNUMBER(SEARCH('🔎 TRA CỨU NHANH'!$C$2,$A4748)),ISNUMBER(SEARCH('🔎 TRA CỨU NHANH'!$C$2,$B4748)))),1,0)</f>
        <v>0</v>
      </c>
      <c r="M4748" s="1" t="str">
        <f t="shared" si="148"/>
        <v/>
      </c>
      <c r="N4748" s="1">
        <f>N(N4747)+IF(AND('💰 BÁO GIÁ'!$C$27&lt;&gt;"",OR(ISNUMBER(SEARCH('💰 BÁO GIÁ'!$C$27,$A4748)),ISNUMBER(SEARCH('💰 BÁO GIÁ'!$C$27,$B4748)))),1,0)</f>
        <v>0</v>
      </c>
      <c r="O4748" s="1" t="str">
        <f t="shared" si="149"/>
        <v/>
      </c>
    </row>
    <row r="4749" customHeight="1" spans="1:15">
      <c r="A4749" s="1" t="str">
        <f>IF('📋 MIỂNG TNC'!A725="","",'📋 MIỂNG TNC'!A725)</f>
        <v>HH081011</v>
      </c>
      <c r="B4749" s="1" t="str">
        <f>IF('📋 MIỂNG TNC'!A725="","",'📋 MIỂNG TNC'!Q725)</f>
        <v>Miểng dên YC6J/6108ZQ (0.25) cos1 (Yuchai)</v>
      </c>
      <c r="C4749" s="1" t="str">
        <f>IF('📋 MIỂNG TNC'!A725="","","Miểng")</f>
        <v>Miểng</v>
      </c>
      <c r="D4749" s="1" t="str">
        <f>IF('📋 MIỂNG TNC'!A725="","",'📋 MIỂNG TNC'!H725)</f>
        <v>Bộ</v>
      </c>
      <c r="E4749" s="1">
        <f>IF('📋 MIỂNG TNC'!A725="","",'📋 MIỂNG TNC'!I725)</f>
        <v>0</v>
      </c>
      <c r="F4749" s="1">
        <f>IF('📋 MIỂNG TNC'!A725="","",'📋 MIỂNG TNC'!J725)</f>
        <v>0</v>
      </c>
      <c r="G4749" s="1">
        <f>IF('📋 MIỂNG TNC'!A725="","",'📋 MIỂNG TNC'!K725)</f>
        <v>0</v>
      </c>
      <c r="H4749" s="1">
        <f>IF('📋 MIỂNG TNC'!A725="","",'📋 MIỂNG TNC'!L725)</f>
        <v>0</v>
      </c>
      <c r="I4749" s="1">
        <f>IF('📋 MIỂNG TNC'!A725="","",'📋 MIỂNG TNC'!M725)</f>
        <v>0</v>
      </c>
      <c r="J4749" s="1" t="str">
        <f>IF('📋 MIỂNG TNC'!A725="","",'📋 MIỂNG TNC'!D725)</f>
        <v>105</v>
      </c>
      <c r="L4749" s="1">
        <f>N(L4748)+IF(AND('🔎 TRA CỨU NHANH'!$C$2&lt;&gt;"",OR(ISNUMBER(SEARCH('🔎 TRA CỨU NHANH'!$C$2,$A4749)),ISNUMBER(SEARCH('🔎 TRA CỨU NHANH'!$C$2,$B4749)))),1,0)</f>
        <v>0</v>
      </c>
      <c r="M4749" s="1" t="str">
        <f t="shared" si="148"/>
        <v/>
      </c>
      <c r="N4749" s="1">
        <f>N(N4748)+IF(AND('💰 BÁO GIÁ'!$C$27&lt;&gt;"",OR(ISNUMBER(SEARCH('💰 BÁO GIÁ'!$C$27,$A4749)),ISNUMBER(SEARCH('💰 BÁO GIÁ'!$C$27,$B4749)))),1,0)</f>
        <v>0</v>
      </c>
      <c r="O4749" s="1" t="str">
        <f t="shared" si="149"/>
        <v/>
      </c>
    </row>
    <row r="4750" customHeight="1" spans="1:15">
      <c r="A4750" s="1" t="str">
        <f>IF('📋 MIỂNG TNC'!A726="","",'📋 MIỂNG TNC'!A726)</f>
        <v>HH080998</v>
      </c>
      <c r="B4750" s="1" t="str">
        <f>IF('📋 MIỂNG TNC'!A726="","",'📋 MIỂNG TNC'!Q726)</f>
        <v>Miểng Baze YC-6108-ZQB/A3100/6A270-50/A30 (STD) cos0 (Yuchai)</v>
      </c>
      <c r="C4750" s="1" t="str">
        <f>IF('📋 MIỂNG TNC'!A726="","","Miểng")</f>
        <v>Miểng</v>
      </c>
      <c r="D4750" s="1" t="str">
        <f>IF('📋 MIỂNG TNC'!A726="","",'📋 MIỂNG TNC'!H726)</f>
        <v>Bộ</v>
      </c>
      <c r="E4750" s="1">
        <f>IF('📋 MIỂNG TNC'!A726="","",'📋 MIỂNG TNC'!I726)</f>
        <v>0</v>
      </c>
      <c r="F4750" s="1">
        <f>IF('📋 MIỂNG TNC'!A726="","",'📋 MIỂNG TNC'!J726)</f>
        <v>0</v>
      </c>
      <c r="G4750" s="1">
        <f>IF('📋 MIỂNG TNC'!A726="","",'📋 MIỂNG TNC'!K726)</f>
        <v>0</v>
      </c>
      <c r="H4750" s="1">
        <f>IF('📋 MIỂNG TNC'!A726="","",'📋 MIỂNG TNC'!L726)</f>
        <v>0</v>
      </c>
      <c r="I4750" s="1">
        <f>IF('📋 MIỂNG TNC'!A726="","",'📋 MIỂNG TNC'!M726)</f>
        <v>0</v>
      </c>
      <c r="J4750" s="1" t="str">
        <f>IF('📋 MIỂNG TNC'!A726="","",'📋 MIỂNG TNC'!D726)</f>
        <v>108</v>
      </c>
      <c r="L4750" s="1">
        <f>N(L4749)+IF(AND('🔎 TRA CỨU NHANH'!$C$2&lt;&gt;"",OR(ISNUMBER(SEARCH('🔎 TRA CỨU NHANH'!$C$2,$A4750)),ISNUMBER(SEARCH('🔎 TRA CỨU NHANH'!$C$2,$B4750)))),1,0)</f>
        <v>0</v>
      </c>
      <c r="M4750" s="1" t="str">
        <f t="shared" si="148"/>
        <v/>
      </c>
      <c r="N4750" s="1">
        <f>N(N4749)+IF(AND('💰 BÁO GIÁ'!$C$27&lt;&gt;"",OR(ISNUMBER(SEARCH('💰 BÁO GIÁ'!$C$27,$A4750)),ISNUMBER(SEARCH('💰 BÁO GIÁ'!$C$27,$B4750)))),1,0)</f>
        <v>0</v>
      </c>
      <c r="O4750" s="1" t="str">
        <f t="shared" si="149"/>
        <v/>
      </c>
    </row>
    <row r="4751" customHeight="1" spans="1:15">
      <c r="A4751" s="1" t="str">
        <f>IF('📋 MIỂNG TNC'!A727="","",'📋 MIỂNG TNC'!A727)</f>
        <v>HH081857</v>
      </c>
      <c r="B4751" s="1" t="str">
        <f>IF('📋 MIỂNG TNC'!A727="","",'📋 MIỂNG TNC'!Q727)</f>
        <v>Miểng dên YC-4108/ 4110/ YC4D/4E - Cos0 (Antek)</v>
      </c>
      <c r="C4751" s="1" t="str">
        <f>IF('📋 MIỂNG TNC'!A727="","","Miểng")</f>
        <v>Miểng</v>
      </c>
      <c r="D4751" s="1" t="str">
        <f>IF('📋 MIỂNG TNC'!A727="","",'📋 MIỂNG TNC'!H727)</f>
        <v>Bộ</v>
      </c>
      <c r="E4751" s="1">
        <f>IF('📋 MIỂNG TNC'!A727="","",'📋 MIỂNG TNC'!I727)</f>
        <v>0</v>
      </c>
      <c r="F4751" s="1">
        <f>IF('📋 MIỂNG TNC'!A727="","",'📋 MIỂNG TNC'!J727)</f>
        <v>0</v>
      </c>
      <c r="G4751" s="1">
        <f>IF('📋 MIỂNG TNC'!A727="","",'📋 MIỂNG TNC'!K727)</f>
        <v>0</v>
      </c>
      <c r="H4751" s="1">
        <f>IF('📋 MIỂNG TNC'!A727="","",'📋 MIỂNG TNC'!L727)</f>
        <v>0</v>
      </c>
      <c r="I4751" s="1">
        <f>IF('📋 MIỂNG TNC'!A727="","",'📋 MIỂNG TNC'!M727)</f>
        <v>0</v>
      </c>
      <c r="J4751" s="1" t="str">
        <f>IF('📋 MIỂNG TNC'!A727="","",'📋 MIỂNG TNC'!D727)</f>
        <v>108</v>
      </c>
      <c r="L4751" s="1">
        <f>N(L4750)+IF(AND('🔎 TRA CỨU NHANH'!$C$2&lt;&gt;"",OR(ISNUMBER(SEARCH('🔎 TRA CỨU NHANH'!$C$2,$A4751)),ISNUMBER(SEARCH('🔎 TRA CỨU NHANH'!$C$2,$B4751)))),1,0)</f>
        <v>0</v>
      </c>
      <c r="M4751" s="1" t="str">
        <f t="shared" si="148"/>
        <v/>
      </c>
      <c r="N4751" s="1">
        <f>N(N4750)+IF(AND('💰 BÁO GIÁ'!$C$27&lt;&gt;"",OR(ISNUMBER(SEARCH('💰 BÁO GIÁ'!$C$27,$A4751)),ISNUMBER(SEARCH('💰 BÁO GIÁ'!$C$27,$B4751)))),1,0)</f>
        <v>0</v>
      </c>
      <c r="O4751" s="1" t="str">
        <f t="shared" si="149"/>
        <v/>
      </c>
    </row>
    <row r="4752" customHeight="1" spans="1:15">
      <c r="A4752" s="1" t="str">
        <f>IF('📋 MIỂNG TNC'!A728="","",'📋 MIỂNG TNC'!A728)</f>
        <v>HH081858</v>
      </c>
      <c r="B4752" s="1" t="str">
        <f>IF('📋 MIỂNG TNC'!A728="","",'📋 MIỂNG TNC'!Q728)</f>
        <v>Miểng baze YC-4108/ YC4D - Cos0 (Antek)</v>
      </c>
      <c r="C4752" s="1" t="str">
        <f>IF('📋 MIỂNG TNC'!A728="","","Miểng")</f>
        <v>Miểng</v>
      </c>
      <c r="D4752" s="1" t="str">
        <f>IF('📋 MIỂNG TNC'!A728="","",'📋 MIỂNG TNC'!H728)</f>
        <v>Bộ</v>
      </c>
      <c r="E4752" s="1">
        <f>IF('📋 MIỂNG TNC'!A728="","",'📋 MIỂNG TNC'!I728)</f>
        <v>0</v>
      </c>
      <c r="F4752" s="1">
        <f>IF('📋 MIỂNG TNC'!A728="","",'📋 MIỂNG TNC'!J728)</f>
        <v>0</v>
      </c>
      <c r="G4752" s="1">
        <f>IF('📋 MIỂNG TNC'!A728="","",'📋 MIỂNG TNC'!K728)</f>
        <v>0</v>
      </c>
      <c r="H4752" s="1">
        <f>IF('📋 MIỂNG TNC'!A728="","",'📋 MIỂNG TNC'!L728)</f>
        <v>0</v>
      </c>
      <c r="I4752" s="1">
        <f>IF('📋 MIỂNG TNC'!A728="","",'📋 MIỂNG TNC'!M728)</f>
        <v>0</v>
      </c>
      <c r="J4752" s="1" t="str">
        <f>IF('📋 MIỂNG TNC'!A728="","",'📋 MIỂNG TNC'!D728)</f>
        <v>108</v>
      </c>
      <c r="L4752" s="1">
        <f>N(L4751)+IF(AND('🔎 TRA CỨU NHANH'!$C$2&lt;&gt;"",OR(ISNUMBER(SEARCH('🔎 TRA CỨU NHANH'!$C$2,$A4752)),ISNUMBER(SEARCH('🔎 TRA CỨU NHANH'!$C$2,$B4752)))),1,0)</f>
        <v>0</v>
      </c>
      <c r="M4752" s="1" t="str">
        <f t="shared" si="148"/>
        <v/>
      </c>
      <c r="N4752" s="1">
        <f>N(N4751)+IF(AND('💰 BÁO GIÁ'!$C$27&lt;&gt;"",OR(ISNUMBER(SEARCH('💰 BÁO GIÁ'!$C$27,$A4752)),ISNUMBER(SEARCH('💰 BÁO GIÁ'!$C$27,$B4752)))),1,0)</f>
        <v>0</v>
      </c>
      <c r="O4752" s="1" t="str">
        <f t="shared" si="149"/>
        <v/>
      </c>
    </row>
    <row r="4753" customHeight="1" spans="1:15">
      <c r="A4753" s="1" t="str">
        <f>IF('📋 MIỂNG TNC'!A729="","",'📋 MIỂNG TNC'!A729)</f>
        <v>HH081009</v>
      </c>
      <c r="B4753" s="1" t="str">
        <f>IF('📋 MIỂNG TNC'!A729="","",'📋 MIỂNG TNC'!Q729)</f>
        <v>Miểng dên YC6A/6108ZQB/A3100 (STD) cos0 (Yuchai)</v>
      </c>
      <c r="C4753" s="1" t="str">
        <f>IF('📋 MIỂNG TNC'!A729="","","Miểng")</f>
        <v>Miểng</v>
      </c>
      <c r="D4753" s="1" t="str">
        <f>IF('📋 MIỂNG TNC'!A729="","",'📋 MIỂNG TNC'!H729)</f>
        <v>Bộ</v>
      </c>
      <c r="E4753" s="1">
        <f>IF('📋 MIỂNG TNC'!A729="","",'📋 MIỂNG TNC'!I729)</f>
        <v>0</v>
      </c>
      <c r="F4753" s="1">
        <f>IF('📋 MIỂNG TNC'!A729="","",'📋 MIỂNG TNC'!J729)</f>
        <v>0</v>
      </c>
      <c r="G4753" s="1">
        <f>IF('📋 MIỂNG TNC'!A729="","",'📋 MIỂNG TNC'!K729)</f>
        <v>0</v>
      </c>
      <c r="H4753" s="1">
        <f>IF('📋 MIỂNG TNC'!A729="","",'📋 MIỂNG TNC'!L729)</f>
        <v>0</v>
      </c>
      <c r="I4753" s="1">
        <f>IF('📋 MIỂNG TNC'!A729="","",'📋 MIỂNG TNC'!M729)</f>
        <v>0</v>
      </c>
      <c r="J4753" s="1" t="str">
        <f>IF('📋 MIỂNG TNC'!A729="","",'📋 MIỂNG TNC'!D729)</f>
        <v>108</v>
      </c>
      <c r="L4753" s="1">
        <f>N(L4752)+IF(AND('🔎 TRA CỨU NHANH'!$C$2&lt;&gt;"",OR(ISNUMBER(SEARCH('🔎 TRA CỨU NHANH'!$C$2,$A4753)),ISNUMBER(SEARCH('🔎 TRA CỨU NHANH'!$C$2,$B4753)))),1,0)</f>
        <v>0</v>
      </c>
      <c r="M4753" s="1" t="str">
        <f t="shared" si="148"/>
        <v/>
      </c>
      <c r="N4753" s="1">
        <f>N(N4752)+IF(AND('💰 BÁO GIÁ'!$C$27&lt;&gt;"",OR(ISNUMBER(SEARCH('💰 BÁO GIÁ'!$C$27,$A4753)),ISNUMBER(SEARCH('💰 BÁO GIÁ'!$C$27,$B4753)))),1,0)</f>
        <v>0</v>
      </c>
      <c r="O4753" s="1" t="str">
        <f t="shared" si="149"/>
        <v/>
      </c>
    </row>
    <row r="4754" customHeight="1" spans="1:15">
      <c r="A4754" s="1" t="str">
        <f>IF('📋 MIỂNG TNC'!A730="","",'📋 MIỂNG TNC'!A730)</f>
        <v>HH081862</v>
      </c>
      <c r="B4754" s="1" t="str">
        <f>IF('📋 MIỂNG TNC'!A730="","",'📋 MIỂNG TNC'!Q730)</f>
        <v>Miểng baze YC4D/ 4108 - Cos1 (Yuchai)</v>
      </c>
      <c r="C4754" s="1" t="str">
        <f>IF('📋 MIỂNG TNC'!A730="","","Miểng")</f>
        <v>Miểng</v>
      </c>
      <c r="D4754" s="1" t="str">
        <f>IF('📋 MIỂNG TNC'!A730="","",'📋 MIỂNG TNC'!H730)</f>
        <v>Bộ</v>
      </c>
      <c r="E4754" s="1">
        <f>IF('📋 MIỂNG TNC'!A730="","",'📋 MIỂNG TNC'!I730)</f>
        <v>0</v>
      </c>
      <c r="F4754" s="1">
        <f>IF('📋 MIỂNG TNC'!A730="","",'📋 MIỂNG TNC'!J730)</f>
        <v>0</v>
      </c>
      <c r="G4754" s="1">
        <f>IF('📋 MIỂNG TNC'!A730="","",'📋 MIỂNG TNC'!K730)</f>
        <v>0</v>
      </c>
      <c r="H4754" s="1">
        <f>IF('📋 MIỂNG TNC'!A730="","",'📋 MIỂNG TNC'!L730)</f>
        <v>0</v>
      </c>
      <c r="I4754" s="1">
        <f>IF('📋 MIỂNG TNC'!A730="","",'📋 MIỂNG TNC'!M730)</f>
        <v>0</v>
      </c>
      <c r="J4754" s="1" t="str">
        <f>IF('📋 MIỂNG TNC'!A730="","",'📋 MIỂNG TNC'!D730)</f>
        <v>108</v>
      </c>
      <c r="L4754" s="1">
        <f>N(L4753)+IF(AND('🔎 TRA CỨU NHANH'!$C$2&lt;&gt;"",OR(ISNUMBER(SEARCH('🔎 TRA CỨU NHANH'!$C$2,$A4754)),ISNUMBER(SEARCH('🔎 TRA CỨU NHANH'!$C$2,$B4754)))),1,0)</f>
        <v>0</v>
      </c>
      <c r="M4754" s="1" t="str">
        <f t="shared" si="148"/>
        <v/>
      </c>
      <c r="N4754" s="1">
        <f>N(N4753)+IF(AND('💰 BÁO GIÁ'!$C$27&lt;&gt;"",OR(ISNUMBER(SEARCH('💰 BÁO GIÁ'!$C$27,$A4754)),ISNUMBER(SEARCH('💰 BÁO GIÁ'!$C$27,$B4754)))),1,0)</f>
        <v>0</v>
      </c>
      <c r="O4754" s="1" t="str">
        <f t="shared" si="149"/>
        <v/>
      </c>
    </row>
    <row r="4755" customHeight="1" spans="1:15">
      <c r="A4755" s="1" t="str">
        <f>IF('📋 MIỂNG TNC'!A731="","",'📋 MIỂNG TNC'!A731)</f>
        <v>HH081860</v>
      </c>
      <c r="B4755" s="1" t="str">
        <f>IF('📋 MIỂNG TNC'!A731="","",'📋 MIỂNG TNC'!Q731)</f>
        <v>Miểng dên YC4D/4E/ 4108/ 4110 - Cos1 (Yuchai)</v>
      </c>
      <c r="C4755" s="1" t="str">
        <f>IF('📋 MIỂNG TNC'!A731="","","Miểng")</f>
        <v>Miểng</v>
      </c>
      <c r="D4755" s="1" t="str">
        <f>IF('📋 MIỂNG TNC'!A731="","",'📋 MIỂNG TNC'!H731)</f>
        <v>Bộ</v>
      </c>
      <c r="E4755" s="1">
        <f>IF('📋 MIỂNG TNC'!A731="","",'📋 MIỂNG TNC'!I731)</f>
        <v>0</v>
      </c>
      <c r="F4755" s="1">
        <f>IF('📋 MIỂNG TNC'!A731="","",'📋 MIỂNG TNC'!J731)</f>
        <v>0</v>
      </c>
      <c r="G4755" s="1">
        <f>IF('📋 MIỂNG TNC'!A731="","",'📋 MIỂNG TNC'!K731)</f>
        <v>0</v>
      </c>
      <c r="H4755" s="1">
        <f>IF('📋 MIỂNG TNC'!A731="","",'📋 MIỂNG TNC'!L731)</f>
        <v>0</v>
      </c>
      <c r="I4755" s="1">
        <f>IF('📋 MIỂNG TNC'!A731="","",'📋 MIỂNG TNC'!M731)</f>
        <v>0</v>
      </c>
      <c r="J4755" s="1" t="str">
        <f>IF('📋 MIỂNG TNC'!A731="","",'📋 MIỂNG TNC'!D731)</f>
        <v>108</v>
      </c>
      <c r="L4755" s="1">
        <f>N(L4754)+IF(AND('🔎 TRA CỨU NHANH'!$C$2&lt;&gt;"",OR(ISNUMBER(SEARCH('🔎 TRA CỨU NHANH'!$C$2,$A4755)),ISNUMBER(SEARCH('🔎 TRA CỨU NHANH'!$C$2,$B4755)))),1,0)</f>
        <v>0</v>
      </c>
      <c r="M4755" s="1" t="str">
        <f t="shared" si="148"/>
        <v/>
      </c>
      <c r="N4755" s="1">
        <f>N(N4754)+IF(AND('💰 BÁO GIÁ'!$C$27&lt;&gt;"",OR(ISNUMBER(SEARCH('💰 BÁO GIÁ'!$C$27,$A4755)),ISNUMBER(SEARCH('💰 BÁO GIÁ'!$C$27,$B4755)))),1,0)</f>
        <v>0</v>
      </c>
      <c r="O4755" s="1" t="str">
        <f t="shared" si="149"/>
        <v/>
      </c>
    </row>
    <row r="4756" customHeight="1" spans="1:15">
      <c r="A4756" s="1" t="str">
        <f>IF('📋 MIỂNG TNC'!A732="","",'📋 MIỂNG TNC'!A732)</f>
        <v>HH081859</v>
      </c>
      <c r="B4756" s="1" t="str">
        <f>IF('📋 MIỂNG TNC'!A732="","",'📋 MIỂNG TNC'!Q732)</f>
        <v>Miểng baze YC-4110/ YC4E - Cos0 (Antek)</v>
      </c>
      <c r="C4756" s="1" t="str">
        <f>IF('📋 MIỂNG TNC'!A732="","","Miểng")</f>
        <v>Miểng</v>
      </c>
      <c r="D4756" s="1" t="str">
        <f>IF('📋 MIỂNG TNC'!A732="","",'📋 MIỂNG TNC'!H732)</f>
        <v>Bộ</v>
      </c>
      <c r="E4756" s="1">
        <f>IF('📋 MIỂNG TNC'!A732="","",'📋 MIỂNG TNC'!I732)</f>
        <v>0</v>
      </c>
      <c r="F4756" s="1">
        <f>IF('📋 MIỂNG TNC'!A732="","",'📋 MIỂNG TNC'!J732)</f>
        <v>0</v>
      </c>
      <c r="G4756" s="1">
        <f>IF('📋 MIỂNG TNC'!A732="","",'📋 MIỂNG TNC'!K732)</f>
        <v>0</v>
      </c>
      <c r="H4756" s="1">
        <f>IF('📋 MIỂNG TNC'!A732="","",'📋 MIỂNG TNC'!L732)</f>
        <v>0</v>
      </c>
      <c r="I4756" s="1">
        <f>IF('📋 MIỂNG TNC'!A732="","",'📋 MIỂNG TNC'!M732)</f>
        <v>0</v>
      </c>
      <c r="J4756" s="1" t="str">
        <f>IF('📋 MIỂNG TNC'!A732="","",'📋 MIỂNG TNC'!D732)</f>
        <v>110</v>
      </c>
      <c r="L4756" s="1">
        <f>N(L4755)+IF(AND('🔎 TRA CỨU NHANH'!$C$2&lt;&gt;"",OR(ISNUMBER(SEARCH('🔎 TRA CỨU NHANH'!$C$2,$A4756)),ISNUMBER(SEARCH('🔎 TRA CỨU NHANH'!$C$2,$B4756)))),1,0)</f>
        <v>0</v>
      </c>
      <c r="M4756" s="1" t="str">
        <f t="shared" si="148"/>
        <v/>
      </c>
      <c r="N4756" s="1">
        <f>N(N4755)+IF(AND('💰 BÁO GIÁ'!$C$27&lt;&gt;"",OR(ISNUMBER(SEARCH('💰 BÁO GIÁ'!$C$27,$A4756)),ISNUMBER(SEARCH('💰 BÁO GIÁ'!$C$27,$B4756)))),1,0)</f>
        <v>0</v>
      </c>
      <c r="O4756" s="1" t="str">
        <f t="shared" si="149"/>
        <v/>
      </c>
    </row>
    <row r="4757" customHeight="1" spans="1:15">
      <c r="A4757" s="1" t="str">
        <f>IF('📋 MIỂNG TNC'!A733="","",'📋 MIỂNG TNC'!A733)</f>
        <v>HH081865</v>
      </c>
      <c r="B4757" s="1" t="str">
        <f>IF('📋 MIỂNG TNC'!A733="","",'📋 MIỂNG TNC'!Q733)</f>
        <v>Miểng dên YC4E/4D/ 4108/ 4110 ERO4 - Cos0 (Yuchai)</v>
      </c>
      <c r="C4757" s="1" t="str">
        <f>IF('📋 MIỂNG TNC'!A733="","","Miểng")</f>
        <v>Miểng</v>
      </c>
      <c r="D4757" s="1" t="str">
        <f>IF('📋 MIỂNG TNC'!A733="","",'📋 MIỂNG TNC'!H733)</f>
        <v>Bộ</v>
      </c>
      <c r="E4757" s="1">
        <f>IF('📋 MIỂNG TNC'!A733="","",'📋 MIỂNG TNC'!I733)</f>
        <v>0</v>
      </c>
      <c r="F4757" s="1">
        <f>IF('📋 MIỂNG TNC'!A733="","",'📋 MIỂNG TNC'!J733)</f>
        <v>0</v>
      </c>
      <c r="G4757" s="1">
        <f>IF('📋 MIỂNG TNC'!A733="","",'📋 MIỂNG TNC'!K733)</f>
        <v>0</v>
      </c>
      <c r="H4757" s="1">
        <f>IF('📋 MIỂNG TNC'!A733="","",'📋 MIỂNG TNC'!L733)</f>
        <v>0</v>
      </c>
      <c r="I4757" s="1">
        <f>IF('📋 MIỂNG TNC'!A733="","",'📋 MIỂNG TNC'!M733)</f>
        <v>0</v>
      </c>
      <c r="J4757" s="1" t="str">
        <f>IF('📋 MIỂNG TNC'!A733="","",'📋 MIỂNG TNC'!D733)</f>
        <v>110</v>
      </c>
      <c r="L4757" s="1">
        <f>N(L4756)+IF(AND('🔎 TRA CỨU NHANH'!$C$2&lt;&gt;"",OR(ISNUMBER(SEARCH('🔎 TRA CỨU NHANH'!$C$2,$A4757)),ISNUMBER(SEARCH('🔎 TRA CỨU NHANH'!$C$2,$B4757)))),1,0)</f>
        <v>0</v>
      </c>
      <c r="M4757" s="1" t="str">
        <f t="shared" si="148"/>
        <v/>
      </c>
      <c r="N4757" s="1">
        <f>N(N4756)+IF(AND('💰 BÁO GIÁ'!$C$27&lt;&gt;"",OR(ISNUMBER(SEARCH('💰 BÁO GIÁ'!$C$27,$A4757)),ISNUMBER(SEARCH('💰 BÁO GIÁ'!$C$27,$B4757)))),1,0)</f>
        <v>0</v>
      </c>
      <c r="O4757" s="1" t="str">
        <f t="shared" si="149"/>
        <v/>
      </c>
    </row>
    <row r="4758" customHeight="1" spans="1:15">
      <c r="A4758" s="1" t="str">
        <f>IF('📋 MIỂNG TNC'!A734="","",'📋 MIỂNG TNC'!A734)</f>
        <v>HH081861</v>
      </c>
      <c r="B4758" s="1" t="str">
        <f>IF('📋 MIỂNG TNC'!A734="","",'📋 MIỂNG TNC'!Q734)</f>
        <v>Miểng baze YC4E/ 4110 - Cos1 (Yuchai)</v>
      </c>
      <c r="C4758" s="1" t="str">
        <f>IF('📋 MIỂNG TNC'!A734="","","Miểng")</f>
        <v>Miểng</v>
      </c>
      <c r="D4758" s="1" t="str">
        <f>IF('📋 MIỂNG TNC'!A734="","",'📋 MIỂNG TNC'!H734)</f>
        <v>Bộ</v>
      </c>
      <c r="E4758" s="1">
        <f>IF('📋 MIỂNG TNC'!A734="","",'📋 MIỂNG TNC'!I734)</f>
        <v>0</v>
      </c>
      <c r="F4758" s="1">
        <f>IF('📋 MIỂNG TNC'!A734="","",'📋 MIỂNG TNC'!J734)</f>
        <v>0</v>
      </c>
      <c r="G4758" s="1">
        <f>IF('📋 MIỂNG TNC'!A734="","",'📋 MIỂNG TNC'!K734)</f>
        <v>0</v>
      </c>
      <c r="H4758" s="1">
        <f>IF('📋 MIỂNG TNC'!A734="","",'📋 MIỂNG TNC'!L734)</f>
        <v>0</v>
      </c>
      <c r="I4758" s="1">
        <f>IF('📋 MIỂNG TNC'!A734="","",'📋 MIỂNG TNC'!M734)</f>
        <v>0</v>
      </c>
      <c r="J4758" s="1" t="str">
        <f>IF('📋 MIỂNG TNC'!A734="","",'📋 MIỂNG TNC'!D734)</f>
        <v>110</v>
      </c>
      <c r="L4758" s="1">
        <f>N(L4757)+IF(AND('🔎 TRA CỨU NHANH'!$C$2&lt;&gt;"",OR(ISNUMBER(SEARCH('🔎 TRA CỨU NHANH'!$C$2,$A4758)),ISNUMBER(SEARCH('🔎 TRA CỨU NHANH'!$C$2,$B4758)))),1,0)</f>
        <v>0</v>
      </c>
      <c r="M4758" s="1" t="str">
        <f t="shared" si="148"/>
        <v/>
      </c>
      <c r="N4758" s="1">
        <f>N(N4757)+IF(AND('💰 BÁO GIÁ'!$C$27&lt;&gt;"",OR(ISNUMBER(SEARCH('💰 BÁO GIÁ'!$C$27,$A4758)),ISNUMBER(SEARCH('💰 BÁO GIÁ'!$C$27,$B4758)))),1,0)</f>
        <v>0</v>
      </c>
      <c r="O4758" s="1" t="str">
        <f t="shared" si="149"/>
        <v/>
      </c>
    </row>
    <row r="4759" customHeight="1" spans="1:15">
      <c r="A4759" s="1" t="str">
        <f>IF('📋 MIỂNG TNC'!A735="","",'📋 MIỂNG TNC'!A735)</f>
        <v>HH081002</v>
      </c>
      <c r="B4759" s="1" t="str">
        <f>IF('📋 MIỂNG TNC'!A735="","",'📋 MIỂNG TNC'!Q735)</f>
        <v>Miểng Baze YC6L/6L330-50/6113 (STD) cos0 (Yuchai)</v>
      </c>
      <c r="C4759" s="1" t="str">
        <f>IF('📋 MIỂNG TNC'!A735="","","Miểng")</f>
        <v>Miểng</v>
      </c>
      <c r="D4759" s="1" t="str">
        <f>IF('📋 MIỂNG TNC'!A735="","",'📋 MIỂNG TNC'!H735)</f>
        <v>Bộ</v>
      </c>
      <c r="E4759" s="1">
        <f>IF('📋 MIỂNG TNC'!A735="","",'📋 MIỂNG TNC'!I735)</f>
        <v>0</v>
      </c>
      <c r="F4759" s="1">
        <f>IF('📋 MIỂNG TNC'!A735="","",'📋 MIỂNG TNC'!J735)</f>
        <v>0</v>
      </c>
      <c r="G4759" s="1">
        <f>IF('📋 MIỂNG TNC'!A735="","",'📋 MIỂNG TNC'!K735)</f>
        <v>0</v>
      </c>
      <c r="H4759" s="1">
        <f>IF('📋 MIỂNG TNC'!A735="","",'📋 MIỂNG TNC'!L735)</f>
        <v>0</v>
      </c>
      <c r="I4759" s="1">
        <f>IF('📋 MIỂNG TNC'!A735="","",'📋 MIỂNG TNC'!M735)</f>
        <v>0</v>
      </c>
      <c r="J4759" s="1" t="str">
        <f>IF('📋 MIỂNG TNC'!A735="","",'📋 MIỂNG TNC'!D735)</f>
        <v>113</v>
      </c>
      <c r="L4759" s="1">
        <f>N(L4758)+IF(AND('🔎 TRA CỨU NHANH'!$C$2&lt;&gt;"",OR(ISNUMBER(SEARCH('🔎 TRA CỨU NHANH'!$C$2,$A4759)),ISNUMBER(SEARCH('🔎 TRA CỨU NHANH'!$C$2,$B4759)))),1,0)</f>
        <v>0</v>
      </c>
      <c r="M4759" s="1" t="str">
        <f t="shared" si="148"/>
        <v/>
      </c>
      <c r="N4759" s="1">
        <f>N(N4758)+IF(AND('💰 BÁO GIÁ'!$C$27&lt;&gt;"",OR(ISNUMBER(SEARCH('💰 BÁO GIÁ'!$C$27,$A4759)),ISNUMBER(SEARCH('💰 BÁO GIÁ'!$C$27,$B4759)))),1,0)</f>
        <v>0</v>
      </c>
      <c r="O4759" s="1" t="str">
        <f t="shared" si="149"/>
        <v/>
      </c>
    </row>
    <row r="4760" customHeight="1" spans="1:15">
      <c r="A4760" s="1" t="str">
        <f>IF('📋 MIỂNG TNC'!A736="","",'📋 MIỂNG TNC'!A736)</f>
        <v>HH081012</v>
      </c>
      <c r="B4760" s="1" t="str">
        <f>IF('📋 MIỂNG TNC'!A736="","",'📋 MIỂNG TNC'!Q736)</f>
        <v>Miểng dên YC6L/6113 (STD) acgo cùng chiều cos0 (Yuchai)</v>
      </c>
      <c r="C4760" s="1" t="str">
        <f>IF('📋 MIỂNG TNC'!A736="","","Miểng")</f>
        <v>Miểng</v>
      </c>
      <c r="D4760" s="1" t="str">
        <f>IF('📋 MIỂNG TNC'!A736="","",'📋 MIỂNG TNC'!H736)</f>
        <v>Bộ</v>
      </c>
      <c r="E4760" s="1">
        <f>IF('📋 MIỂNG TNC'!A736="","",'📋 MIỂNG TNC'!I736)</f>
        <v>0</v>
      </c>
      <c r="F4760" s="1">
        <f>IF('📋 MIỂNG TNC'!A736="","",'📋 MIỂNG TNC'!J736)</f>
        <v>0</v>
      </c>
      <c r="G4760" s="1">
        <f>IF('📋 MIỂNG TNC'!A736="","",'📋 MIỂNG TNC'!K736)</f>
        <v>0</v>
      </c>
      <c r="H4760" s="1">
        <f>IF('📋 MIỂNG TNC'!A736="","",'📋 MIỂNG TNC'!L736)</f>
        <v>0</v>
      </c>
      <c r="I4760" s="1">
        <f>IF('📋 MIỂNG TNC'!A736="","",'📋 MIỂNG TNC'!M736)</f>
        <v>0</v>
      </c>
      <c r="J4760" s="1" t="str">
        <f>IF('📋 MIỂNG TNC'!A736="","",'📋 MIỂNG TNC'!D736)</f>
        <v>113</v>
      </c>
      <c r="L4760" s="1">
        <f>N(L4759)+IF(AND('🔎 TRA CỨU NHANH'!$C$2&lt;&gt;"",OR(ISNUMBER(SEARCH('🔎 TRA CỨU NHANH'!$C$2,$A4760)),ISNUMBER(SEARCH('🔎 TRA CỨU NHANH'!$C$2,$B4760)))),1,0)</f>
        <v>0</v>
      </c>
      <c r="M4760" s="1" t="str">
        <f t="shared" si="148"/>
        <v/>
      </c>
      <c r="N4760" s="1">
        <f>N(N4759)+IF(AND('💰 BÁO GIÁ'!$C$27&lt;&gt;"",OR(ISNUMBER(SEARCH('💰 BÁO GIÁ'!$C$27,$A4760)),ISNUMBER(SEARCH('💰 BÁO GIÁ'!$C$27,$B4760)))),1,0)</f>
        <v>0</v>
      </c>
      <c r="O4760" s="1" t="str">
        <f t="shared" si="149"/>
        <v/>
      </c>
    </row>
    <row r="4761" customHeight="1" spans="1:15">
      <c r="A4761" s="1" t="str">
        <f>IF('📋 MIỂNG TNC'!A737="","",'📋 MIỂNG TNC'!A737)</f>
        <v>HH081013</v>
      </c>
      <c r="B4761" s="1" t="str">
        <f>IF('📋 MIỂNG TNC'!A737="","",'📋 MIỂNG TNC'!Q737)</f>
        <v>Miểng dên YC6L/6L330-50/6113 (STD) acgo ngược chiều cos0 (Yuchai)</v>
      </c>
      <c r="C4761" s="1" t="str">
        <f>IF('📋 MIỂNG TNC'!A737="","","Miểng")</f>
        <v>Miểng</v>
      </c>
      <c r="D4761" s="1" t="str">
        <f>IF('📋 MIỂNG TNC'!A737="","",'📋 MIỂNG TNC'!H737)</f>
        <v>Bộ</v>
      </c>
      <c r="E4761" s="1">
        <f>IF('📋 MIỂNG TNC'!A737="","",'📋 MIỂNG TNC'!I737)</f>
        <v>0</v>
      </c>
      <c r="F4761" s="1">
        <f>IF('📋 MIỂNG TNC'!A737="","",'📋 MIỂNG TNC'!J737)</f>
        <v>0</v>
      </c>
      <c r="G4761" s="1">
        <f>IF('📋 MIỂNG TNC'!A737="","",'📋 MIỂNG TNC'!K737)</f>
        <v>0</v>
      </c>
      <c r="H4761" s="1">
        <f>IF('📋 MIỂNG TNC'!A737="","",'📋 MIỂNG TNC'!L737)</f>
        <v>0</v>
      </c>
      <c r="I4761" s="1">
        <f>IF('📋 MIỂNG TNC'!A737="","",'📋 MIỂNG TNC'!M737)</f>
        <v>0</v>
      </c>
      <c r="J4761" s="1" t="str">
        <f>IF('📋 MIỂNG TNC'!A737="","",'📋 MIỂNG TNC'!D737)</f>
        <v>113</v>
      </c>
      <c r="L4761" s="1">
        <f>N(L4760)+IF(AND('🔎 TRA CỨU NHANH'!$C$2&lt;&gt;"",OR(ISNUMBER(SEARCH('🔎 TRA CỨU NHANH'!$C$2,$A4761)),ISNUMBER(SEARCH('🔎 TRA CỨU NHANH'!$C$2,$B4761)))),1,0)</f>
        <v>0</v>
      </c>
      <c r="M4761" s="1" t="str">
        <f t="shared" si="148"/>
        <v/>
      </c>
      <c r="N4761" s="1">
        <f>N(N4760)+IF(AND('💰 BÁO GIÁ'!$C$27&lt;&gt;"",OR(ISNUMBER(SEARCH('💰 BÁO GIÁ'!$C$27,$A4761)),ISNUMBER(SEARCH('💰 BÁO GIÁ'!$C$27,$B4761)))),1,0)</f>
        <v>0</v>
      </c>
      <c r="O4761" s="1" t="str">
        <f t="shared" si="149"/>
        <v/>
      </c>
    </row>
    <row r="4762" customHeight="1" spans="1:15">
      <c r="A4762" s="1" t="str">
        <f>IF('📋 MIỂNG TNC'!A738="","",'📋 MIỂNG TNC'!A738)</f>
        <v>HH081007</v>
      </c>
      <c r="B4762" s="1" t="str">
        <f>IF('📋 MIỂNG TNC'!A738="","",'📋 MIỂNG TNC'!Q738)</f>
        <v>Miểng Baze YC6M/6MK/6120/6123 (STD) cos0 (Yuchai)</v>
      </c>
      <c r="C4762" s="1" t="str">
        <f>IF('📋 MIỂNG TNC'!A738="","","Miểng")</f>
        <v>Miểng</v>
      </c>
      <c r="D4762" s="1" t="str">
        <f>IF('📋 MIỂNG TNC'!A738="","",'📋 MIỂNG TNC'!H738)</f>
        <v>Bộ</v>
      </c>
      <c r="E4762" s="1">
        <f>IF('📋 MIỂNG TNC'!A738="","",'📋 MIỂNG TNC'!I738)</f>
        <v>0</v>
      </c>
      <c r="F4762" s="1">
        <f>IF('📋 MIỂNG TNC'!A738="","",'📋 MIỂNG TNC'!J738)</f>
        <v>0</v>
      </c>
      <c r="G4762" s="1">
        <f>IF('📋 MIỂNG TNC'!A738="","",'📋 MIỂNG TNC'!K738)</f>
        <v>0</v>
      </c>
      <c r="H4762" s="1">
        <f>IF('📋 MIỂNG TNC'!A738="","",'📋 MIỂNG TNC'!L738)</f>
        <v>0</v>
      </c>
      <c r="I4762" s="1">
        <f>IF('📋 MIỂNG TNC'!A738="","",'📋 MIỂNG TNC'!M738)</f>
        <v>0</v>
      </c>
      <c r="J4762" s="1">
        <f>IF('📋 MIỂNG TNC'!A738="","",'📋 MIỂNG TNC'!D738)</f>
        <v>0</v>
      </c>
      <c r="L4762" s="1">
        <f>N(L4761)+IF(AND('🔎 TRA CỨU NHANH'!$C$2&lt;&gt;"",OR(ISNUMBER(SEARCH('🔎 TRA CỨU NHANH'!$C$2,$A4762)),ISNUMBER(SEARCH('🔎 TRA CỨU NHANH'!$C$2,$B4762)))),1,0)</f>
        <v>0</v>
      </c>
      <c r="M4762" s="1" t="str">
        <f t="shared" si="148"/>
        <v/>
      </c>
      <c r="N4762" s="1">
        <f>N(N4761)+IF(AND('💰 BÁO GIÁ'!$C$27&lt;&gt;"",OR(ISNUMBER(SEARCH('💰 BÁO GIÁ'!$C$27,$A4762)),ISNUMBER(SEARCH('💰 BÁO GIÁ'!$C$27,$B4762)))),1,0)</f>
        <v>0</v>
      </c>
      <c r="O4762" s="1" t="str">
        <f t="shared" si="149"/>
        <v/>
      </c>
    </row>
    <row r="4763" customHeight="1" spans="1:15">
      <c r="A4763" s="1" t="str">
        <f>IF('📋 MIỂNG TNC'!A739="","",'📋 MIỂNG TNC'!A739)</f>
        <v>HH081014</v>
      </c>
      <c r="B4763" s="1" t="str">
        <f>IF('📋 MIỂNG TNC'!A739="","",'📋 MIỂNG TNC'!Q739)</f>
        <v>Miểng dên YC6M/6MK/6120/6123 (STD) cos0 (Yuchai)</v>
      </c>
      <c r="C4763" s="1" t="str">
        <f>IF('📋 MIỂNG TNC'!A739="","","Miểng")</f>
        <v>Miểng</v>
      </c>
      <c r="D4763" s="1" t="str">
        <f>IF('📋 MIỂNG TNC'!A739="","",'📋 MIỂNG TNC'!H739)</f>
        <v>Bộ</v>
      </c>
      <c r="E4763" s="1">
        <f>IF('📋 MIỂNG TNC'!A739="","",'📋 MIỂNG TNC'!I739)</f>
        <v>0</v>
      </c>
      <c r="F4763" s="1">
        <f>IF('📋 MIỂNG TNC'!A739="","",'📋 MIỂNG TNC'!J739)</f>
        <v>0</v>
      </c>
      <c r="G4763" s="1">
        <f>IF('📋 MIỂNG TNC'!A739="","",'📋 MIỂNG TNC'!K739)</f>
        <v>0</v>
      </c>
      <c r="H4763" s="1">
        <f>IF('📋 MIỂNG TNC'!A739="","",'📋 MIỂNG TNC'!L739)</f>
        <v>0</v>
      </c>
      <c r="I4763" s="1">
        <f>IF('📋 MIỂNG TNC'!A739="","",'📋 MIỂNG TNC'!M739)</f>
        <v>0</v>
      </c>
      <c r="J4763" s="1">
        <f>IF('📋 MIỂNG TNC'!A739="","",'📋 MIỂNG TNC'!D739)</f>
        <v>0</v>
      </c>
      <c r="L4763" s="1">
        <f>N(L4762)+IF(AND('🔎 TRA CỨU NHANH'!$C$2&lt;&gt;"",OR(ISNUMBER(SEARCH('🔎 TRA CỨU NHANH'!$C$2,$A4763)),ISNUMBER(SEARCH('🔎 TRA CỨU NHANH'!$C$2,$B4763)))),1,0)</f>
        <v>0</v>
      </c>
      <c r="M4763" s="1" t="str">
        <f t="shared" si="148"/>
        <v/>
      </c>
      <c r="N4763" s="1">
        <f>N(N4762)+IF(AND('💰 BÁO GIÁ'!$C$27&lt;&gt;"",OR(ISNUMBER(SEARCH('💰 BÁO GIÁ'!$C$27,$A4763)),ISNUMBER(SEARCH('💰 BÁO GIÁ'!$C$27,$B4763)))),1,0)</f>
        <v>0</v>
      </c>
      <c r="O4763" s="1" t="str">
        <f t="shared" si="149"/>
        <v/>
      </c>
    </row>
    <row r="4764" customHeight="1" spans="1:15">
      <c r="A4764" s="1" t="str">
        <f>IF('📋 MIỂNG TNC'!A740="","",'📋 MIỂNG TNC'!A740)</f>
        <v/>
      </c>
      <c r="B4764" s="1" t="str">
        <f>IF('📋 MIỂNG TNC'!A740="","",'📋 MIỂNG TNC'!Q740)</f>
        <v/>
      </c>
      <c r="C4764" s="1" t="str">
        <f>IF('📋 MIỂNG TNC'!A740="","","Miểng")</f>
        <v/>
      </c>
      <c r="D4764" s="1" t="str">
        <f>IF('📋 MIỂNG TNC'!A740="","",'📋 MIỂNG TNC'!H740)</f>
        <v/>
      </c>
      <c r="E4764" s="1" t="str">
        <f>IF('📋 MIỂNG TNC'!A740="","",'📋 MIỂNG TNC'!I740)</f>
        <v/>
      </c>
      <c r="F4764" s="1" t="str">
        <f>IF('📋 MIỂNG TNC'!A740="","",'📋 MIỂNG TNC'!J740)</f>
        <v/>
      </c>
      <c r="G4764" s="1" t="str">
        <f>IF('📋 MIỂNG TNC'!A740="","",'📋 MIỂNG TNC'!K740)</f>
        <v/>
      </c>
      <c r="H4764" s="1" t="str">
        <f>IF('📋 MIỂNG TNC'!A740="","",'📋 MIỂNG TNC'!L740)</f>
        <v/>
      </c>
      <c r="I4764" s="1" t="str">
        <f>IF('📋 MIỂNG TNC'!A740="","",'📋 MIỂNG TNC'!M740)</f>
        <v/>
      </c>
      <c r="J4764" s="1" t="str">
        <f>IF('📋 MIỂNG TNC'!A740="","",'📋 MIỂNG TNC'!D740)</f>
        <v/>
      </c>
      <c r="L4764" s="1">
        <f>N(L4763)+IF(AND('🔎 TRA CỨU NHANH'!$C$2&lt;&gt;"",OR(ISNUMBER(SEARCH('🔎 TRA CỨU NHANH'!$C$2,$A4764)),ISNUMBER(SEARCH('🔎 TRA CỨU NHANH'!$C$2,$B4764)))),1,0)</f>
        <v>0</v>
      </c>
      <c r="M4764" s="1" t="str">
        <f t="shared" si="148"/>
        <v/>
      </c>
      <c r="N4764" s="1">
        <f>N(N4763)+IF(AND('💰 BÁO GIÁ'!$C$27&lt;&gt;"",OR(ISNUMBER(SEARCH('💰 BÁO GIÁ'!$C$27,$A4764)),ISNUMBER(SEARCH('💰 BÁO GIÁ'!$C$27,$B4764)))),1,0)</f>
        <v>0</v>
      </c>
      <c r="O4764" s="1" t="str">
        <f t="shared" si="149"/>
        <v/>
      </c>
    </row>
    <row r="4765" customHeight="1" spans="1:15">
      <c r="A4765" s="1" t="str">
        <f>IF('📋 MIỂNG TNC'!A741="","",'📋 MIỂNG TNC'!A741)</f>
        <v>HH079444</v>
      </c>
      <c r="B4765" s="1" t="str">
        <f>IF('📋 MIỂNG TNC'!A741="","",'📋 MIỂNG TNC'!Q741)</f>
        <v>Miểng baze Perkins 1106/ C6.6/ C7.1/ T409189 - cos0 - FP</v>
      </c>
      <c r="C4765" s="1" t="str">
        <f>IF('📋 MIỂNG TNC'!A741="","","Miểng")</f>
        <v>Miểng</v>
      </c>
      <c r="D4765" s="1" t="str">
        <f>IF('📋 MIỂNG TNC'!A741="","",'📋 MIỂNG TNC'!H741)</f>
        <v>Bộ</v>
      </c>
      <c r="E4765" s="1">
        <f>IF('📋 MIỂNG TNC'!A741="","",'📋 MIỂNG TNC'!I741)</f>
        <v>0</v>
      </c>
      <c r="F4765" s="1">
        <f>IF('📋 MIỂNG TNC'!A741="","",'📋 MIỂNG TNC'!J741)</f>
        <v>0</v>
      </c>
      <c r="G4765" s="1">
        <f>IF('📋 MIỂNG TNC'!A741="","",'📋 MIỂNG TNC'!K741)</f>
        <v>0</v>
      </c>
      <c r="H4765" s="1">
        <f>IF('📋 MIỂNG TNC'!A741="","",'📋 MIỂNG TNC'!L741)</f>
        <v>0</v>
      </c>
      <c r="I4765" s="1">
        <f>IF('📋 MIỂNG TNC'!A741="","",'📋 MIỂNG TNC'!M741)</f>
        <v>0</v>
      </c>
      <c r="J4765" s="1" t="str">
        <f>IF('📋 MIỂNG TNC'!A741="","",'📋 MIỂNG TNC'!D741)</f>
        <v>105</v>
      </c>
      <c r="L4765" s="1">
        <f>N(L4764)+IF(AND('🔎 TRA CỨU NHANH'!$C$2&lt;&gt;"",OR(ISNUMBER(SEARCH('🔎 TRA CỨU NHANH'!$C$2,$A4765)),ISNUMBER(SEARCH('🔎 TRA CỨU NHANH'!$C$2,$B4765)))),1,0)</f>
        <v>0</v>
      </c>
      <c r="M4765" s="1" t="str">
        <f t="shared" si="148"/>
        <v/>
      </c>
      <c r="N4765" s="1">
        <f>N(N4764)+IF(AND('💰 BÁO GIÁ'!$C$27&lt;&gt;"",OR(ISNUMBER(SEARCH('💰 BÁO GIÁ'!$C$27,$A4765)),ISNUMBER(SEARCH('💰 BÁO GIÁ'!$C$27,$B4765)))),1,0)</f>
        <v>0</v>
      </c>
      <c r="O4765" s="1" t="str">
        <f t="shared" si="149"/>
        <v/>
      </c>
    </row>
    <row r="4766" customHeight="1" spans="1:15">
      <c r="A4766" s="1" t="str">
        <f>IF('📋 MIỂNG TNC'!A742="","",'📋 MIỂNG TNC'!A742)</f>
        <v>HH079447</v>
      </c>
      <c r="B4766" s="1" t="str">
        <f>IF('📋 MIỂNG TNC'!A742="","",'📋 MIỂNG TNC'!Q742)</f>
        <v>Miểng dên Perkins 1106/ C6.6/ C7.1/ T409188 - cos0 - FP</v>
      </c>
      <c r="C4766" s="1" t="str">
        <f>IF('📋 MIỂNG TNC'!A742="","","Miểng")</f>
        <v>Miểng</v>
      </c>
      <c r="D4766" s="1" t="str">
        <f>IF('📋 MIỂNG TNC'!A742="","",'📋 MIỂNG TNC'!H742)</f>
        <v>Bộ</v>
      </c>
      <c r="E4766" s="1">
        <f>IF('📋 MIỂNG TNC'!A742="","",'📋 MIỂNG TNC'!I742)</f>
        <v>0</v>
      </c>
      <c r="F4766" s="1">
        <f>IF('📋 MIỂNG TNC'!A742="","",'📋 MIỂNG TNC'!J742)</f>
        <v>0</v>
      </c>
      <c r="G4766" s="1">
        <f>IF('📋 MIỂNG TNC'!A742="","",'📋 MIỂNG TNC'!K742)</f>
        <v>0</v>
      </c>
      <c r="H4766" s="1">
        <f>IF('📋 MIỂNG TNC'!A742="","",'📋 MIỂNG TNC'!L742)</f>
        <v>0</v>
      </c>
      <c r="I4766" s="1">
        <f>IF('📋 MIỂNG TNC'!A742="","",'📋 MIỂNG TNC'!M742)</f>
        <v>0</v>
      </c>
      <c r="J4766" s="1" t="str">
        <f>IF('📋 MIỂNG TNC'!A742="","",'📋 MIỂNG TNC'!D742)</f>
        <v>105</v>
      </c>
      <c r="L4766" s="1">
        <f>N(L4765)+IF(AND('🔎 TRA CỨU NHANH'!$C$2&lt;&gt;"",OR(ISNUMBER(SEARCH('🔎 TRA CỨU NHANH'!$C$2,$A4766)),ISNUMBER(SEARCH('🔎 TRA CỨU NHANH'!$C$2,$B4766)))),1,0)</f>
        <v>0</v>
      </c>
      <c r="M4766" s="1" t="str">
        <f t="shared" si="148"/>
        <v/>
      </c>
      <c r="N4766" s="1">
        <f>N(N4765)+IF(AND('💰 BÁO GIÁ'!$C$27&lt;&gt;"",OR(ISNUMBER(SEARCH('💰 BÁO GIÁ'!$C$27,$A4766)),ISNUMBER(SEARCH('💰 BÁO GIÁ'!$C$27,$B4766)))),1,0)</f>
        <v>0</v>
      </c>
      <c r="O4766" s="1" t="str">
        <f t="shared" si="149"/>
        <v/>
      </c>
    </row>
    <row r="4767" customHeight="1" spans="1:15">
      <c r="A4767" s="1" t="str">
        <f>IF('📋 MIỂNG TNC'!A743="","",'📋 MIỂNG TNC'!A743)</f>
        <v>HH079442</v>
      </c>
      <c r="B4767" s="1" t="str">
        <f>IF('📋 MIỂNG TNC'!A743="","",'📋 MIỂNG TNC'!Q743)</f>
        <v>Miểng dên Perkins 1104/ Cat 3054C/ T420155 - cos1 - FP</v>
      </c>
      <c r="C4767" s="1" t="str">
        <f>IF('📋 MIỂNG TNC'!A743="","","Miểng")</f>
        <v>Miểng</v>
      </c>
      <c r="D4767" s="1" t="str">
        <f>IF('📋 MIỂNG TNC'!A743="","",'📋 MIỂNG TNC'!H743)</f>
        <v>Bộ</v>
      </c>
      <c r="E4767" s="1">
        <f>IF('📋 MIỂNG TNC'!A743="","",'📋 MIỂNG TNC'!I743)</f>
        <v>0</v>
      </c>
      <c r="F4767" s="1">
        <f>IF('📋 MIỂNG TNC'!A743="","",'📋 MIỂNG TNC'!J743)</f>
        <v>0</v>
      </c>
      <c r="G4767" s="1">
        <f>IF('📋 MIỂNG TNC'!A743="","",'📋 MIỂNG TNC'!K743)</f>
        <v>0</v>
      </c>
      <c r="H4767" s="1">
        <f>IF('📋 MIỂNG TNC'!A743="","",'📋 MIỂNG TNC'!L743)</f>
        <v>0</v>
      </c>
      <c r="I4767" s="1">
        <f>IF('📋 MIỂNG TNC'!A743="","",'📋 MIỂNG TNC'!M743)</f>
        <v>0</v>
      </c>
      <c r="J4767" s="1" t="str">
        <f>IF('📋 MIỂNG TNC'!A743="","",'📋 MIỂNG TNC'!D743)</f>
        <v>105</v>
      </c>
      <c r="L4767" s="1">
        <f>N(L4766)+IF(AND('🔎 TRA CỨU NHANH'!$C$2&lt;&gt;"",OR(ISNUMBER(SEARCH('🔎 TRA CỨU NHANH'!$C$2,$A4767)),ISNUMBER(SEARCH('🔎 TRA CỨU NHANH'!$C$2,$B4767)))),1,0)</f>
        <v>0</v>
      </c>
      <c r="M4767" s="1" t="str">
        <f t="shared" si="148"/>
        <v/>
      </c>
      <c r="N4767" s="1">
        <f>N(N4766)+IF(AND('💰 BÁO GIÁ'!$C$27&lt;&gt;"",OR(ISNUMBER(SEARCH('💰 BÁO GIÁ'!$C$27,$A4767)),ISNUMBER(SEARCH('💰 BÁO GIÁ'!$C$27,$B4767)))),1,0)</f>
        <v>0</v>
      </c>
      <c r="O4767" s="1" t="str">
        <f t="shared" si="149"/>
        <v/>
      </c>
    </row>
    <row r="4768" customHeight="1" spans="1:15">
      <c r="A4768" s="1" t="str">
        <f>IF('📋 MIỂNG TNC'!A744="","",'📋 MIỂNG TNC'!A744)</f>
        <v>HH079445</v>
      </c>
      <c r="B4768" s="1" t="str">
        <f>IF('📋 MIỂNG TNC'!A744="","",'📋 MIỂNG TNC'!Q744)</f>
        <v>Miểng baze Perkins 1106/ C6.6/ C7.1/ T418680 - cos1 - FP</v>
      </c>
      <c r="C4768" s="1" t="str">
        <f>IF('📋 MIỂNG TNC'!A744="","","Miểng")</f>
        <v>Miểng</v>
      </c>
      <c r="D4768" s="1" t="str">
        <f>IF('📋 MIỂNG TNC'!A744="","",'📋 MIỂNG TNC'!H744)</f>
        <v>Bộ</v>
      </c>
      <c r="E4768" s="1">
        <f>IF('📋 MIỂNG TNC'!A744="","",'📋 MIỂNG TNC'!I744)</f>
        <v>0</v>
      </c>
      <c r="F4768" s="1">
        <f>IF('📋 MIỂNG TNC'!A744="","",'📋 MIỂNG TNC'!J744)</f>
        <v>0</v>
      </c>
      <c r="G4768" s="1">
        <f>IF('📋 MIỂNG TNC'!A744="","",'📋 MIỂNG TNC'!K744)</f>
        <v>0</v>
      </c>
      <c r="H4768" s="1">
        <f>IF('📋 MIỂNG TNC'!A744="","",'📋 MIỂNG TNC'!L744)</f>
        <v>0</v>
      </c>
      <c r="I4768" s="1">
        <f>IF('📋 MIỂNG TNC'!A744="","",'📋 MIỂNG TNC'!M744)</f>
        <v>0</v>
      </c>
      <c r="J4768" s="1" t="str">
        <f>IF('📋 MIỂNG TNC'!A744="","",'📋 MIỂNG TNC'!D744)</f>
        <v>105</v>
      </c>
      <c r="L4768" s="1">
        <f>N(L4767)+IF(AND('🔎 TRA CỨU NHANH'!$C$2&lt;&gt;"",OR(ISNUMBER(SEARCH('🔎 TRA CỨU NHANH'!$C$2,$A4768)),ISNUMBER(SEARCH('🔎 TRA CỨU NHANH'!$C$2,$B4768)))),1,0)</f>
        <v>0</v>
      </c>
      <c r="M4768" s="1" t="str">
        <f t="shared" si="148"/>
        <v/>
      </c>
      <c r="N4768" s="1">
        <f>N(N4767)+IF(AND('💰 BÁO GIÁ'!$C$27&lt;&gt;"",OR(ISNUMBER(SEARCH('💰 BÁO GIÁ'!$C$27,$A4768)),ISNUMBER(SEARCH('💰 BÁO GIÁ'!$C$27,$B4768)))),1,0)</f>
        <v>0</v>
      </c>
      <c r="O4768" s="1" t="str">
        <f t="shared" si="149"/>
        <v/>
      </c>
    </row>
    <row r="4769" customHeight="1" spans="1:15">
      <c r="A4769" s="1" t="str">
        <f>IF('📋 MIỂNG TNC'!A745="","",'📋 MIỂNG TNC'!A745)</f>
        <v>HH079448</v>
      </c>
      <c r="B4769" s="1" t="str">
        <f>IF('📋 MIỂNG TNC'!A745="","",'📋 MIỂNG TNC'!Q745)</f>
        <v>Miểng dên Perkins 1106/ C6.6/ C7.1/ T400524 - cos1 - FP</v>
      </c>
      <c r="C4769" s="1" t="str">
        <f>IF('📋 MIỂNG TNC'!A745="","","Miểng")</f>
        <v>Miểng</v>
      </c>
      <c r="D4769" s="1" t="str">
        <f>IF('📋 MIỂNG TNC'!A745="","",'📋 MIỂNG TNC'!H745)</f>
        <v>Bộ</v>
      </c>
      <c r="E4769" s="1">
        <f>IF('📋 MIỂNG TNC'!A745="","",'📋 MIỂNG TNC'!I745)</f>
        <v>0</v>
      </c>
      <c r="F4769" s="1">
        <f>IF('📋 MIỂNG TNC'!A745="","",'📋 MIỂNG TNC'!J745)</f>
        <v>0</v>
      </c>
      <c r="G4769" s="1">
        <f>IF('📋 MIỂNG TNC'!A745="","",'📋 MIỂNG TNC'!K745)</f>
        <v>0</v>
      </c>
      <c r="H4769" s="1">
        <f>IF('📋 MIỂNG TNC'!A745="","",'📋 MIỂNG TNC'!L745)</f>
        <v>0</v>
      </c>
      <c r="I4769" s="1">
        <f>IF('📋 MIỂNG TNC'!A745="","",'📋 MIỂNG TNC'!M745)</f>
        <v>0</v>
      </c>
      <c r="J4769" s="1" t="str">
        <f>IF('📋 MIỂNG TNC'!A745="","",'📋 MIỂNG TNC'!D745)</f>
        <v>105</v>
      </c>
      <c r="L4769" s="1">
        <f>N(L4768)+IF(AND('🔎 TRA CỨU NHANH'!$C$2&lt;&gt;"",OR(ISNUMBER(SEARCH('🔎 TRA CỨU NHANH'!$C$2,$A4769)),ISNUMBER(SEARCH('🔎 TRA CỨU NHANH'!$C$2,$B4769)))),1,0)</f>
        <v>0</v>
      </c>
      <c r="M4769" s="1" t="str">
        <f t="shared" si="148"/>
        <v/>
      </c>
      <c r="N4769" s="1">
        <f>N(N4768)+IF(AND('💰 BÁO GIÁ'!$C$27&lt;&gt;"",OR(ISNUMBER(SEARCH('💰 BÁO GIÁ'!$C$27,$A4769)),ISNUMBER(SEARCH('💰 BÁO GIÁ'!$C$27,$B4769)))),1,0)</f>
        <v>0</v>
      </c>
      <c r="O4769" s="1" t="str">
        <f t="shared" si="149"/>
        <v/>
      </c>
    </row>
    <row r="4770" customHeight="1" spans="1:15">
      <c r="A4770" s="1" t="str">
        <f>IF('📋 MIỂNG TNC'!A746="","",'📋 MIỂNG TNC'!A746)</f>
        <v>HH079437</v>
      </c>
      <c r="B4770" s="1" t="str">
        <f>IF('📋 MIỂNG TNC'!A746="","",'📋 MIỂNG TNC'!Q746)</f>
        <v>Miểng baze Perkins 1104/ Cat 3054C/ 353-7425 - cos2 - FP</v>
      </c>
      <c r="C4770" s="1" t="str">
        <f>IF('📋 MIỂNG TNC'!A746="","","Miểng")</f>
        <v>Miểng</v>
      </c>
      <c r="D4770" s="1" t="str">
        <f>IF('📋 MIỂNG TNC'!A746="","",'📋 MIỂNG TNC'!H746)</f>
        <v>Bộ</v>
      </c>
      <c r="E4770" s="1">
        <f>IF('📋 MIỂNG TNC'!A746="","",'📋 MIỂNG TNC'!I746)</f>
        <v>0</v>
      </c>
      <c r="F4770" s="1">
        <f>IF('📋 MIỂNG TNC'!A746="","",'📋 MIỂNG TNC'!J746)</f>
        <v>0</v>
      </c>
      <c r="G4770" s="1">
        <f>IF('📋 MIỂNG TNC'!A746="","",'📋 MIỂNG TNC'!K746)</f>
        <v>0</v>
      </c>
      <c r="H4770" s="1">
        <f>IF('📋 MIỂNG TNC'!A746="","",'📋 MIỂNG TNC'!L746)</f>
        <v>0</v>
      </c>
      <c r="I4770" s="1">
        <f>IF('📋 MIỂNG TNC'!A746="","",'📋 MIỂNG TNC'!M746)</f>
        <v>0</v>
      </c>
      <c r="J4770" s="1" t="str">
        <f>IF('📋 MIỂNG TNC'!A746="","",'📋 MIỂNG TNC'!D746)</f>
        <v>105</v>
      </c>
      <c r="L4770" s="1">
        <f>N(L4769)+IF(AND('🔎 TRA CỨU NHANH'!$C$2&lt;&gt;"",OR(ISNUMBER(SEARCH('🔎 TRA CỨU NHANH'!$C$2,$A4770)),ISNUMBER(SEARCH('🔎 TRA CỨU NHANH'!$C$2,$B4770)))),1,0)</f>
        <v>0</v>
      </c>
      <c r="M4770" s="1" t="str">
        <f t="shared" si="148"/>
        <v/>
      </c>
      <c r="N4770" s="1">
        <f>N(N4769)+IF(AND('💰 BÁO GIÁ'!$C$27&lt;&gt;"",OR(ISNUMBER(SEARCH('💰 BÁO GIÁ'!$C$27,$A4770)),ISNUMBER(SEARCH('💰 BÁO GIÁ'!$C$27,$B4770)))),1,0)</f>
        <v>0</v>
      </c>
      <c r="O4770" s="1" t="str">
        <f t="shared" si="149"/>
        <v/>
      </c>
    </row>
    <row r="4771" customHeight="1" spans="1:15">
      <c r="A4771" s="1" t="str">
        <f>IF('📋 MIỂNG TNC'!A747="","",'📋 MIỂNG TNC'!A747)</f>
        <v>HH079443</v>
      </c>
      <c r="B4771" s="1" t="str">
        <f>IF('📋 MIỂNG TNC'!A747="","",'📋 MIỂNG TNC'!Q747)</f>
        <v>Miểng dên Perkins 1104/ Cat 3054C/ T420154 - cos2 - FP</v>
      </c>
      <c r="C4771" s="1" t="str">
        <f>IF('📋 MIỂNG TNC'!A747="","","Miểng")</f>
        <v>Miểng</v>
      </c>
      <c r="D4771" s="1" t="str">
        <f>IF('📋 MIỂNG TNC'!A747="","",'📋 MIỂNG TNC'!H747)</f>
        <v>Bộ</v>
      </c>
      <c r="E4771" s="1">
        <f>IF('📋 MIỂNG TNC'!A747="","",'📋 MIỂNG TNC'!I747)</f>
        <v>0</v>
      </c>
      <c r="F4771" s="1">
        <f>IF('📋 MIỂNG TNC'!A747="","",'📋 MIỂNG TNC'!J747)</f>
        <v>0</v>
      </c>
      <c r="G4771" s="1">
        <f>IF('📋 MIỂNG TNC'!A747="","",'📋 MIỂNG TNC'!K747)</f>
        <v>0</v>
      </c>
      <c r="H4771" s="1">
        <f>IF('📋 MIỂNG TNC'!A747="","",'📋 MIỂNG TNC'!L747)</f>
        <v>0</v>
      </c>
      <c r="I4771" s="1">
        <f>IF('📋 MIỂNG TNC'!A747="","",'📋 MIỂNG TNC'!M747)</f>
        <v>0</v>
      </c>
      <c r="J4771" s="1" t="str">
        <f>IF('📋 MIỂNG TNC'!A747="","",'📋 MIỂNG TNC'!D747)</f>
        <v>105</v>
      </c>
      <c r="L4771" s="1">
        <f>N(L4770)+IF(AND('🔎 TRA CỨU NHANH'!$C$2&lt;&gt;"",OR(ISNUMBER(SEARCH('🔎 TRA CỨU NHANH'!$C$2,$A4771)),ISNUMBER(SEARCH('🔎 TRA CỨU NHANH'!$C$2,$B4771)))),1,0)</f>
        <v>0</v>
      </c>
      <c r="M4771" s="1" t="str">
        <f t="shared" si="148"/>
        <v/>
      </c>
      <c r="N4771" s="1">
        <f>N(N4770)+IF(AND('💰 BÁO GIÁ'!$C$27&lt;&gt;"",OR(ISNUMBER(SEARCH('💰 BÁO GIÁ'!$C$27,$A4771)),ISNUMBER(SEARCH('💰 BÁO GIÁ'!$C$27,$B4771)))),1,0)</f>
        <v>0</v>
      </c>
      <c r="O4771" s="1" t="str">
        <f t="shared" si="149"/>
        <v/>
      </c>
    </row>
    <row r="4772" customHeight="1" spans="1:15">
      <c r="A4772" s="1" t="str">
        <f>IF('📋 MIỂNG TNC'!A748="","",'📋 MIỂNG TNC'!A748)</f>
        <v>HH079446</v>
      </c>
      <c r="B4772" s="1" t="str">
        <f>IF('📋 MIỂNG TNC'!A748="","",'📋 MIỂNG TNC'!Q748)</f>
        <v>Miểng baze Perkins 1106/ C6.6/ C7.1/ T418696 - cos2 - FP</v>
      </c>
      <c r="C4772" s="1" t="str">
        <f>IF('📋 MIỂNG TNC'!A748="","","Miểng")</f>
        <v>Miểng</v>
      </c>
      <c r="D4772" s="1" t="str">
        <f>IF('📋 MIỂNG TNC'!A748="","",'📋 MIỂNG TNC'!H748)</f>
        <v>Bộ</v>
      </c>
      <c r="E4772" s="1">
        <f>IF('📋 MIỂNG TNC'!A748="","",'📋 MIỂNG TNC'!I748)</f>
        <v>0</v>
      </c>
      <c r="F4772" s="1">
        <f>IF('📋 MIỂNG TNC'!A748="","",'📋 MIỂNG TNC'!J748)</f>
        <v>0</v>
      </c>
      <c r="G4772" s="1">
        <f>IF('📋 MIỂNG TNC'!A748="","",'📋 MIỂNG TNC'!K748)</f>
        <v>0</v>
      </c>
      <c r="H4772" s="1">
        <f>IF('📋 MIỂNG TNC'!A748="","",'📋 MIỂNG TNC'!L748)</f>
        <v>0</v>
      </c>
      <c r="I4772" s="1">
        <f>IF('📋 MIỂNG TNC'!A748="","",'📋 MIỂNG TNC'!M748)</f>
        <v>0</v>
      </c>
      <c r="J4772" s="1" t="str">
        <f>IF('📋 MIỂNG TNC'!A748="","",'📋 MIỂNG TNC'!D748)</f>
        <v>105</v>
      </c>
      <c r="L4772" s="1">
        <f>N(L4771)+IF(AND('🔎 TRA CỨU NHANH'!$C$2&lt;&gt;"",OR(ISNUMBER(SEARCH('🔎 TRA CỨU NHANH'!$C$2,$A4772)),ISNUMBER(SEARCH('🔎 TRA CỨU NHANH'!$C$2,$B4772)))),1,0)</f>
        <v>0</v>
      </c>
      <c r="M4772" s="1" t="str">
        <f t="shared" si="148"/>
        <v/>
      </c>
      <c r="N4772" s="1">
        <f>N(N4771)+IF(AND('💰 BÁO GIÁ'!$C$27&lt;&gt;"",OR(ISNUMBER(SEARCH('💰 BÁO GIÁ'!$C$27,$A4772)),ISNUMBER(SEARCH('💰 BÁO GIÁ'!$C$27,$B4772)))),1,0)</f>
        <v>0</v>
      </c>
      <c r="O4772" s="1" t="str">
        <f t="shared" si="149"/>
        <v/>
      </c>
    </row>
    <row r="4773" customHeight="1" spans="1:15">
      <c r="A4773" s="1" t="str">
        <f>IF('📋 MIỂNG TNC'!A749="","",'📋 MIỂNG TNC'!A749)</f>
        <v>HH079449</v>
      </c>
      <c r="B4773" s="1" t="str">
        <f>IF('📋 MIỂNG TNC'!A749="","",'📋 MIỂNG TNC'!Q749)</f>
        <v>Miểng dên Perkins 1106/ C6.6/ C7.1/ T400525 - cos2 - FP</v>
      </c>
      <c r="C4773" s="1" t="str">
        <f>IF('📋 MIỂNG TNC'!A749="","","Miểng")</f>
        <v>Miểng</v>
      </c>
      <c r="D4773" s="1" t="str">
        <f>IF('📋 MIỂNG TNC'!A749="","",'📋 MIỂNG TNC'!H749)</f>
        <v>Bộ</v>
      </c>
      <c r="E4773" s="1">
        <f>IF('📋 MIỂNG TNC'!A749="","",'📋 MIỂNG TNC'!I749)</f>
        <v>0</v>
      </c>
      <c r="F4773" s="1">
        <f>IF('📋 MIỂNG TNC'!A749="","",'📋 MIỂNG TNC'!J749)</f>
        <v>0</v>
      </c>
      <c r="G4773" s="1">
        <f>IF('📋 MIỂNG TNC'!A749="","",'📋 MIỂNG TNC'!K749)</f>
        <v>0</v>
      </c>
      <c r="H4773" s="1">
        <f>IF('📋 MIỂNG TNC'!A749="","",'📋 MIỂNG TNC'!L749)</f>
        <v>0</v>
      </c>
      <c r="I4773" s="1">
        <f>IF('📋 MIỂNG TNC'!A749="","",'📋 MIỂNG TNC'!M749)</f>
        <v>0</v>
      </c>
      <c r="J4773" s="1" t="str">
        <f>IF('📋 MIỂNG TNC'!A749="","",'📋 MIỂNG TNC'!D749)</f>
        <v>105</v>
      </c>
      <c r="L4773" s="1">
        <f>N(L4772)+IF(AND('🔎 TRA CỨU NHANH'!$C$2&lt;&gt;"",OR(ISNUMBER(SEARCH('🔎 TRA CỨU NHANH'!$C$2,$A4773)),ISNUMBER(SEARCH('🔎 TRA CỨU NHANH'!$C$2,$B4773)))),1,0)</f>
        <v>0</v>
      </c>
      <c r="M4773" s="1" t="str">
        <f t="shared" si="148"/>
        <v/>
      </c>
      <c r="N4773" s="1">
        <f>N(N4772)+IF(AND('💰 BÁO GIÁ'!$C$27&lt;&gt;"",OR(ISNUMBER(SEARCH('💰 BÁO GIÁ'!$C$27,$A4773)),ISNUMBER(SEARCH('💰 BÁO GIÁ'!$C$27,$B4773)))),1,0)</f>
        <v>0</v>
      </c>
      <c r="O4773" s="1" t="str">
        <f t="shared" si="149"/>
        <v/>
      </c>
    </row>
    <row r="4774" customHeight="1" spans="1:15">
      <c r="A4774" s="1" t="str">
        <f>IF('📋 MIỂNG TNC'!A750="","",'📋 MIỂNG TNC'!A750)</f>
        <v/>
      </c>
      <c r="B4774" s="1" t="str">
        <f>IF('📋 MIỂNG TNC'!A750="","",'📋 MIỂNG TNC'!Q750)</f>
        <v/>
      </c>
      <c r="C4774" s="1" t="str">
        <f>IF('📋 MIỂNG TNC'!A750="","","Miểng")</f>
        <v/>
      </c>
      <c r="D4774" s="1" t="str">
        <f>IF('📋 MIỂNG TNC'!A750="","",'📋 MIỂNG TNC'!H750)</f>
        <v/>
      </c>
      <c r="E4774" s="1" t="str">
        <f>IF('📋 MIỂNG TNC'!A750="","",'📋 MIỂNG TNC'!I750)</f>
        <v/>
      </c>
      <c r="F4774" s="1" t="str">
        <f>IF('📋 MIỂNG TNC'!A750="","",'📋 MIỂNG TNC'!J750)</f>
        <v/>
      </c>
      <c r="G4774" s="1" t="str">
        <f>IF('📋 MIỂNG TNC'!A750="","",'📋 MIỂNG TNC'!K750)</f>
        <v/>
      </c>
      <c r="H4774" s="1" t="str">
        <f>IF('📋 MIỂNG TNC'!A750="","",'📋 MIỂNG TNC'!L750)</f>
        <v/>
      </c>
      <c r="I4774" s="1" t="str">
        <f>IF('📋 MIỂNG TNC'!A750="","",'📋 MIỂNG TNC'!M750)</f>
        <v/>
      </c>
      <c r="J4774" s="1" t="str">
        <f>IF('📋 MIỂNG TNC'!A750="","",'📋 MIỂNG TNC'!D750)</f>
        <v/>
      </c>
      <c r="L4774" s="1">
        <f>N(L4773)+IF(AND('🔎 TRA CỨU NHANH'!$C$2&lt;&gt;"",OR(ISNUMBER(SEARCH('🔎 TRA CỨU NHANH'!$C$2,$A4774)),ISNUMBER(SEARCH('🔎 TRA CỨU NHANH'!$C$2,$B4774)))),1,0)</f>
        <v>0</v>
      </c>
      <c r="M4774" s="1" t="str">
        <f t="shared" si="148"/>
        <v/>
      </c>
      <c r="N4774" s="1">
        <f>N(N4773)+IF(AND('💰 BÁO GIÁ'!$C$27&lt;&gt;"",OR(ISNUMBER(SEARCH('💰 BÁO GIÁ'!$C$27,$A4774)),ISNUMBER(SEARCH('💰 BÁO GIÁ'!$C$27,$B4774)))),1,0)</f>
        <v>0</v>
      </c>
      <c r="O4774" s="1" t="str">
        <f t="shared" si="149"/>
        <v/>
      </c>
    </row>
    <row r="4775" customHeight="1" spans="1:15">
      <c r="A4775" s="1" t="str">
        <f>IF('📋 MIỂNG TNC'!A751="","",'📋 MIỂNG TNC'!A751)</f>
        <v>HH071088</v>
      </c>
      <c r="B4775" s="1" t="str">
        <f>IF('📋 MIỂNG TNC'!A751="","",'📋 MIỂNG TNC'!Q751)</f>
        <v>Bạc miểng TF, TM Cos0 - DaiDo Nhật</v>
      </c>
      <c r="C4775" s="1" t="str">
        <f>IF('📋 MIỂNG TNC'!A751="","","Miểng")</f>
        <v>Miểng</v>
      </c>
      <c r="D4775" s="1" t="str">
        <f>IF('📋 MIỂNG TNC'!A751="","",'📋 MIỂNG TNC'!H751)</f>
        <v>Bộ</v>
      </c>
      <c r="E4775" s="1">
        <f>IF('📋 MIỂNG TNC'!A751="","",'📋 MIỂNG TNC'!I751)</f>
        <v>0</v>
      </c>
      <c r="F4775" s="1">
        <f>IF('📋 MIỂNG TNC'!A751="","",'📋 MIỂNG TNC'!J751)</f>
        <v>0</v>
      </c>
      <c r="G4775" s="1">
        <f>IF('📋 MIỂNG TNC'!A751="","",'📋 MIỂNG TNC'!K751)</f>
        <v>0</v>
      </c>
      <c r="H4775" s="1">
        <f>IF('📋 MIỂNG TNC'!A751="","",'📋 MIỂNG TNC'!L751)</f>
        <v>0</v>
      </c>
      <c r="I4775" s="1">
        <f>IF('📋 MIỂNG TNC'!A751="","",'📋 MIỂNG TNC'!M751)</f>
        <v>0</v>
      </c>
      <c r="J4775" s="1">
        <f>IF('📋 MIỂNG TNC'!A751="","",'📋 MIỂNG TNC'!D751)</f>
        <v>0</v>
      </c>
      <c r="L4775" s="1">
        <f>N(L4774)+IF(AND('🔎 TRA CỨU NHANH'!$C$2&lt;&gt;"",OR(ISNUMBER(SEARCH('🔎 TRA CỨU NHANH'!$C$2,$A4775)),ISNUMBER(SEARCH('🔎 TRA CỨU NHANH'!$C$2,$B4775)))),1,0)</f>
        <v>0</v>
      </c>
      <c r="M4775" s="1" t="str">
        <f t="shared" si="148"/>
        <v/>
      </c>
      <c r="N4775" s="1">
        <f>N(N4774)+IF(AND('💰 BÁO GIÁ'!$C$27&lt;&gt;"",OR(ISNUMBER(SEARCH('💰 BÁO GIÁ'!$C$27,$A4775)),ISNUMBER(SEARCH('💰 BÁO GIÁ'!$C$27,$B4775)))),1,0)</f>
        <v>0</v>
      </c>
      <c r="O4775" s="1" t="str">
        <f t="shared" si="149"/>
        <v/>
      </c>
    </row>
    <row r="4776" customHeight="1" spans="1:15">
      <c r="A4776" s="1" t="str">
        <f>IF('📋 MIỂNG TNC'!A752="","",'📋 MIỂNG TNC'!A752)</f>
        <v>HH072666</v>
      </c>
      <c r="B4776" s="1" t="str">
        <f>IF('📋 MIỂNG TNC'!A752="","",'📋 MIỂNG TNC'!Q752)</f>
        <v>Bạc miểng WL/WL-T cos0 - TAIHO</v>
      </c>
      <c r="C4776" s="1" t="str">
        <f>IF('📋 MIỂNG TNC'!A752="","","Miểng")</f>
        <v>Miểng</v>
      </c>
      <c r="D4776" s="1" t="str">
        <f>IF('📋 MIỂNG TNC'!A752="","",'📋 MIỂNG TNC'!H752)</f>
        <v>Bộ</v>
      </c>
      <c r="E4776" s="1">
        <f>IF('📋 MIỂNG TNC'!A752="","",'📋 MIỂNG TNC'!I752)</f>
        <v>0</v>
      </c>
      <c r="F4776" s="1">
        <f>IF('📋 MIỂNG TNC'!A752="","",'📋 MIỂNG TNC'!J752)</f>
        <v>0</v>
      </c>
      <c r="G4776" s="1">
        <f>IF('📋 MIỂNG TNC'!A752="","",'📋 MIỂNG TNC'!K752)</f>
        <v>0</v>
      </c>
      <c r="H4776" s="1">
        <f>IF('📋 MIỂNG TNC'!A752="","",'📋 MIỂNG TNC'!L752)</f>
        <v>0</v>
      </c>
      <c r="I4776" s="1">
        <f>IF('📋 MIỂNG TNC'!A752="","",'📋 MIỂNG TNC'!M752)</f>
        <v>0</v>
      </c>
      <c r="J4776" s="1">
        <f>IF('📋 MIỂNG TNC'!A752="","",'📋 MIỂNG TNC'!D752)</f>
        <v>0</v>
      </c>
      <c r="L4776" s="1">
        <f>N(L4775)+IF(AND('🔎 TRA CỨU NHANH'!$C$2&lt;&gt;"",OR(ISNUMBER(SEARCH('🔎 TRA CỨU NHANH'!$C$2,$A4776)),ISNUMBER(SEARCH('🔎 TRA CỨU NHANH'!$C$2,$B4776)))),1,0)</f>
        <v>0</v>
      </c>
      <c r="M4776" s="1" t="str">
        <f t="shared" si="148"/>
        <v/>
      </c>
      <c r="N4776" s="1">
        <f>N(N4775)+IF(AND('💰 BÁO GIÁ'!$C$27&lt;&gt;"",OR(ISNUMBER(SEARCH('💰 BÁO GIÁ'!$C$27,$A4776)),ISNUMBER(SEARCH('💰 BÁO GIÁ'!$C$27,$B4776)))),1,0)</f>
        <v>0</v>
      </c>
      <c r="O4776" s="1" t="str">
        <f t="shared" si="149"/>
        <v/>
      </c>
    </row>
    <row r="4777" customHeight="1" spans="1:15">
      <c r="A4777" s="1" t="str">
        <f>IF('📋 MIỂNG TNC'!A753="","",'📋 MIỂNG TNC'!A753)</f>
        <v>HH01098</v>
      </c>
      <c r="B4777" s="1" t="str">
        <f>IF('📋 MIỂNG TNC'!A753="","",'📋 MIỂNG TNC'!Q753)</f>
        <v>Bạc trục chính (miểng baze) BF6L913 Cos0 - IVECO</v>
      </c>
      <c r="C4777" s="1" t="str">
        <f>IF('📋 MIỂNG TNC'!A753="","","Miểng")</f>
        <v>Miểng</v>
      </c>
      <c r="D4777" s="1" t="str">
        <f>IF('📋 MIỂNG TNC'!A753="","",'📋 MIỂNG TNC'!H753)</f>
        <v>Cặp</v>
      </c>
      <c r="E4777" s="1">
        <f>IF('📋 MIỂNG TNC'!A753="","",'📋 MIỂNG TNC'!I753)</f>
        <v>0</v>
      </c>
      <c r="F4777" s="1">
        <f>IF('📋 MIỂNG TNC'!A753="","",'📋 MIỂNG TNC'!J753)</f>
        <v>0</v>
      </c>
      <c r="G4777" s="1">
        <f>IF('📋 MIỂNG TNC'!A753="","",'📋 MIỂNG TNC'!K753)</f>
        <v>0</v>
      </c>
      <c r="H4777" s="1">
        <f>IF('📋 MIỂNG TNC'!A753="","",'📋 MIỂNG TNC'!L753)</f>
        <v>0</v>
      </c>
      <c r="I4777" s="1">
        <f>IF('📋 MIỂNG TNC'!A753="","",'📋 MIỂNG TNC'!M753)</f>
        <v>0</v>
      </c>
      <c r="J4777" s="1">
        <f>IF('📋 MIỂNG TNC'!A753="","",'📋 MIỂNG TNC'!D753)</f>
        <v>0</v>
      </c>
      <c r="L4777" s="1">
        <f>N(L4776)+IF(AND('🔎 TRA CỨU NHANH'!$C$2&lt;&gt;"",OR(ISNUMBER(SEARCH('🔎 TRA CỨU NHANH'!$C$2,$A4777)),ISNUMBER(SEARCH('🔎 TRA CỨU NHANH'!$C$2,$B4777)))),1,0)</f>
        <v>0</v>
      </c>
      <c r="M4777" s="1" t="str">
        <f t="shared" si="148"/>
        <v/>
      </c>
      <c r="N4777" s="1">
        <f>N(N4776)+IF(AND('💰 BÁO GIÁ'!$C$27&lt;&gt;"",OR(ISNUMBER(SEARCH('💰 BÁO GIÁ'!$C$27,$A4777)),ISNUMBER(SEARCH('💰 BÁO GIÁ'!$C$27,$B4777)))),1,0)</f>
        <v>0</v>
      </c>
      <c r="O4777" s="1" t="str">
        <f t="shared" si="149"/>
        <v/>
      </c>
    </row>
    <row r="4778" customHeight="1" spans="1:15">
      <c r="A4778" s="1" t="str">
        <f>IF('📋 MIỂNG TNC'!A754="","",'📋 MIỂNG TNC'!A754)</f>
        <v>HH01099</v>
      </c>
      <c r="B4778" s="1" t="str">
        <f>IF('📋 MIỂNG TNC'!A754="","",'📋 MIỂNG TNC'!Q754)</f>
        <v>Bạc trục tay biên (miểng dên) BF6L913 Cos0 - IVECO</v>
      </c>
      <c r="C4778" s="1" t="str">
        <f>IF('📋 MIỂNG TNC'!A754="","","Miểng")</f>
        <v>Miểng</v>
      </c>
      <c r="D4778" s="1" t="str">
        <f>IF('📋 MIỂNG TNC'!A754="","",'📋 MIỂNG TNC'!H754)</f>
        <v>Cặp</v>
      </c>
      <c r="E4778" s="1">
        <f>IF('📋 MIỂNG TNC'!A754="","",'📋 MIỂNG TNC'!I754)</f>
        <v>0</v>
      </c>
      <c r="F4778" s="1">
        <f>IF('📋 MIỂNG TNC'!A754="","",'📋 MIỂNG TNC'!J754)</f>
        <v>0</v>
      </c>
      <c r="G4778" s="1">
        <f>IF('📋 MIỂNG TNC'!A754="","",'📋 MIỂNG TNC'!K754)</f>
        <v>0</v>
      </c>
      <c r="H4778" s="1">
        <f>IF('📋 MIỂNG TNC'!A754="","",'📋 MIỂNG TNC'!L754)</f>
        <v>0</v>
      </c>
      <c r="I4778" s="1">
        <f>IF('📋 MIỂNG TNC'!A754="","",'📋 MIỂNG TNC'!M754)</f>
        <v>0</v>
      </c>
      <c r="J4778" s="1">
        <f>IF('📋 MIỂNG TNC'!A754="","",'📋 MIỂNG TNC'!D754)</f>
        <v>0</v>
      </c>
      <c r="L4778" s="1">
        <f>N(L4777)+IF(AND('🔎 TRA CỨU NHANH'!$C$2&lt;&gt;"",OR(ISNUMBER(SEARCH('🔎 TRA CỨU NHANH'!$C$2,$A4778)),ISNUMBER(SEARCH('🔎 TRA CỨU NHANH'!$C$2,$B4778)))),1,0)</f>
        <v>0</v>
      </c>
      <c r="M4778" s="1" t="str">
        <f t="shared" si="148"/>
        <v/>
      </c>
      <c r="N4778" s="1">
        <f>N(N4777)+IF(AND('💰 BÁO GIÁ'!$C$27&lt;&gt;"",OR(ISNUMBER(SEARCH('💰 BÁO GIÁ'!$C$27,$A4778)),ISNUMBER(SEARCH('💰 BÁO GIÁ'!$C$27,$B4778)))),1,0)</f>
        <v>0</v>
      </c>
      <c r="O4778" s="1" t="str">
        <f t="shared" si="149"/>
        <v/>
      </c>
    </row>
    <row r="4779" customHeight="1" spans="1:15">
      <c r="A4779" s="1" t="str">
        <f>IF('📋 MIỂNG TNC'!A755="","",'📋 MIỂNG TNC'!A755)</f>
        <v>HH079923</v>
      </c>
      <c r="B4779" s="1" t="str">
        <f>IF('📋 MIỂNG TNC'!A755="","",'📋 MIỂNG TNC'!Q755)</f>
        <v>Miểng baze BF6L912 (0336-2379) cos0 - CS IVECO</v>
      </c>
      <c r="C4779" s="1" t="str">
        <f>IF('📋 MIỂNG TNC'!A755="","","Miểng")</f>
        <v>Miểng</v>
      </c>
      <c r="D4779" s="1" t="str">
        <f>IF('📋 MIỂNG TNC'!A755="","",'📋 MIỂNG TNC'!H755)</f>
        <v>Bộ</v>
      </c>
      <c r="E4779" s="1">
        <f>IF('📋 MIỂNG TNC'!A755="","",'📋 MIỂNG TNC'!I755)</f>
        <v>0</v>
      </c>
      <c r="F4779" s="1">
        <f>IF('📋 MIỂNG TNC'!A755="","",'📋 MIỂNG TNC'!J755)</f>
        <v>0</v>
      </c>
      <c r="G4779" s="1">
        <f>IF('📋 MIỂNG TNC'!A755="","",'📋 MIỂNG TNC'!K755)</f>
        <v>0</v>
      </c>
      <c r="H4779" s="1">
        <f>IF('📋 MIỂNG TNC'!A755="","",'📋 MIỂNG TNC'!L755)</f>
        <v>0</v>
      </c>
      <c r="I4779" s="1">
        <f>IF('📋 MIỂNG TNC'!A755="","",'📋 MIỂNG TNC'!M755)</f>
        <v>0</v>
      </c>
      <c r="J4779" s="1">
        <f>IF('📋 MIỂNG TNC'!A755="","",'📋 MIỂNG TNC'!D755)</f>
        <v>0</v>
      </c>
      <c r="L4779" s="1">
        <f>N(L4778)+IF(AND('🔎 TRA CỨU NHANH'!$C$2&lt;&gt;"",OR(ISNUMBER(SEARCH('🔎 TRA CỨU NHANH'!$C$2,$A4779)),ISNUMBER(SEARCH('🔎 TRA CỨU NHANH'!$C$2,$B4779)))),1,0)</f>
        <v>0</v>
      </c>
      <c r="M4779" s="1" t="str">
        <f t="shared" si="148"/>
        <v/>
      </c>
      <c r="N4779" s="1">
        <f>N(N4778)+IF(AND('💰 BÁO GIÁ'!$C$27&lt;&gt;"",OR(ISNUMBER(SEARCH('💰 BÁO GIÁ'!$C$27,$A4779)),ISNUMBER(SEARCH('💰 BÁO GIÁ'!$C$27,$B4779)))),1,0)</f>
        <v>0</v>
      </c>
      <c r="O4779" s="1" t="str">
        <f t="shared" si="149"/>
        <v/>
      </c>
    </row>
    <row r="4780" customHeight="1" spans="1:15">
      <c r="A4780" s="1" t="str">
        <f>IF('📋 MIỂNG TNC'!A756="","",'📋 MIỂNG TNC'!A756)</f>
        <v>HH079274</v>
      </c>
      <c r="B4780" s="1" t="str">
        <f>IF('📋 MIỂNG TNC'!A756="","",'📋 MIỂNG TNC'!Q756)</f>
        <v>Miểng baze BF6L912 cos0 - KS Đức</v>
      </c>
      <c r="C4780" s="1" t="str">
        <f>IF('📋 MIỂNG TNC'!A756="","","Miểng")</f>
        <v>Miểng</v>
      </c>
      <c r="D4780" s="1" t="str">
        <f>IF('📋 MIỂNG TNC'!A756="","",'📋 MIỂNG TNC'!H756)</f>
        <v>Cặp</v>
      </c>
      <c r="E4780" s="1">
        <f>IF('📋 MIỂNG TNC'!A756="","",'📋 MIỂNG TNC'!I756)</f>
        <v>0</v>
      </c>
      <c r="F4780" s="1">
        <f>IF('📋 MIỂNG TNC'!A756="","",'📋 MIỂNG TNC'!J756)</f>
        <v>0</v>
      </c>
      <c r="G4780" s="1">
        <f>IF('📋 MIỂNG TNC'!A756="","",'📋 MIỂNG TNC'!K756)</f>
        <v>0</v>
      </c>
      <c r="H4780" s="1">
        <f>IF('📋 MIỂNG TNC'!A756="","",'📋 MIỂNG TNC'!L756)</f>
        <v>0</v>
      </c>
      <c r="I4780" s="1">
        <f>IF('📋 MIỂNG TNC'!A756="","",'📋 MIỂNG TNC'!M756)</f>
        <v>0</v>
      </c>
      <c r="J4780" s="1">
        <f>IF('📋 MIỂNG TNC'!A756="","",'📋 MIỂNG TNC'!D756)</f>
        <v>0</v>
      </c>
      <c r="L4780" s="1">
        <f>N(L4779)+IF(AND('🔎 TRA CỨU NHANH'!$C$2&lt;&gt;"",OR(ISNUMBER(SEARCH('🔎 TRA CỨU NHANH'!$C$2,$A4780)),ISNUMBER(SEARCH('🔎 TRA CỨU NHANH'!$C$2,$B4780)))),1,0)</f>
        <v>0</v>
      </c>
      <c r="M4780" s="1" t="str">
        <f t="shared" si="148"/>
        <v/>
      </c>
      <c r="N4780" s="1">
        <f>N(N4779)+IF(AND('💰 BÁO GIÁ'!$C$27&lt;&gt;"",OR(ISNUMBER(SEARCH('💰 BÁO GIÁ'!$C$27,$A4780)),ISNUMBER(SEARCH('💰 BÁO GIÁ'!$C$27,$B4780)))),1,0)</f>
        <v>0</v>
      </c>
      <c r="O4780" s="1" t="str">
        <f t="shared" si="149"/>
        <v/>
      </c>
    </row>
    <row r="4781" customHeight="1" spans="1:15">
      <c r="A4781" s="1" t="str">
        <f>IF('📋 MIỂNG TNC'!A757="","",'📋 MIỂNG TNC'!A757)</f>
        <v>HH079917</v>
      </c>
      <c r="B4781" s="1" t="str">
        <f>IF('📋 MIỂNG TNC'!A757="","",'📋 MIỂNG TNC'!Q757)</f>
        <v>Miểng baze BF6L913 (4231079) cos0 - CS IVECO</v>
      </c>
      <c r="C4781" s="1" t="str">
        <f>IF('📋 MIỂNG TNC'!A757="","","Miểng")</f>
        <v>Miểng</v>
      </c>
      <c r="D4781" s="1" t="str">
        <f>IF('📋 MIỂNG TNC'!A757="","",'📋 MIỂNG TNC'!H757)</f>
        <v>Bộ</v>
      </c>
      <c r="E4781" s="1">
        <f>IF('📋 MIỂNG TNC'!A757="","",'📋 MIỂNG TNC'!I757)</f>
        <v>0</v>
      </c>
      <c r="F4781" s="1">
        <f>IF('📋 MIỂNG TNC'!A757="","",'📋 MIỂNG TNC'!J757)</f>
        <v>0</v>
      </c>
      <c r="G4781" s="1">
        <f>IF('📋 MIỂNG TNC'!A757="","",'📋 MIỂNG TNC'!K757)</f>
        <v>0</v>
      </c>
      <c r="H4781" s="1">
        <f>IF('📋 MIỂNG TNC'!A757="","",'📋 MIỂNG TNC'!L757)</f>
        <v>0</v>
      </c>
      <c r="I4781" s="1">
        <f>IF('📋 MIỂNG TNC'!A757="","",'📋 MIỂNG TNC'!M757)</f>
        <v>0</v>
      </c>
      <c r="J4781" s="1">
        <f>IF('📋 MIỂNG TNC'!A757="","",'📋 MIỂNG TNC'!D757)</f>
        <v>0</v>
      </c>
      <c r="L4781" s="1">
        <f>N(L4780)+IF(AND('🔎 TRA CỨU NHANH'!$C$2&lt;&gt;"",OR(ISNUMBER(SEARCH('🔎 TRA CỨU NHANH'!$C$2,$A4781)),ISNUMBER(SEARCH('🔎 TRA CỨU NHANH'!$C$2,$B4781)))),1,0)</f>
        <v>0</v>
      </c>
      <c r="M4781" s="1" t="str">
        <f t="shared" si="148"/>
        <v/>
      </c>
      <c r="N4781" s="1">
        <f>N(N4780)+IF(AND('💰 BÁO GIÁ'!$C$27&lt;&gt;"",OR(ISNUMBER(SEARCH('💰 BÁO GIÁ'!$C$27,$A4781)),ISNUMBER(SEARCH('💰 BÁO GIÁ'!$C$27,$B4781)))),1,0)</f>
        <v>0</v>
      </c>
      <c r="O4781" s="1" t="str">
        <f t="shared" si="149"/>
        <v/>
      </c>
    </row>
    <row r="4782" customHeight="1" spans="1:15">
      <c r="A4782" s="1" t="str">
        <f>IF('📋 MIỂNG TNC'!A758="","",'📋 MIỂNG TNC'!A758)</f>
        <v>HH079190</v>
      </c>
      <c r="B4782" s="1" t="str">
        <f>IF('📋 MIỂNG TNC'!A758="","",'📋 MIỂNG TNC'!Q758)</f>
        <v>Miểng baze BF6L913 cos0 - KS Đức</v>
      </c>
      <c r="C4782" s="1" t="str">
        <f>IF('📋 MIỂNG TNC'!A758="","","Miểng")</f>
        <v>Miểng</v>
      </c>
      <c r="D4782" s="1" t="str">
        <f>IF('📋 MIỂNG TNC'!A758="","",'📋 MIỂNG TNC'!H758)</f>
        <v>Cặp</v>
      </c>
      <c r="E4782" s="1">
        <f>IF('📋 MIỂNG TNC'!A758="","",'📋 MIỂNG TNC'!I758)</f>
        <v>0</v>
      </c>
      <c r="F4782" s="1">
        <f>IF('📋 MIỂNG TNC'!A758="","",'📋 MIỂNG TNC'!J758)</f>
        <v>0</v>
      </c>
      <c r="G4782" s="1">
        <f>IF('📋 MIỂNG TNC'!A758="","",'📋 MIỂNG TNC'!K758)</f>
        <v>0</v>
      </c>
      <c r="H4782" s="1">
        <f>IF('📋 MIỂNG TNC'!A758="","",'📋 MIỂNG TNC'!L758)</f>
        <v>0</v>
      </c>
      <c r="I4782" s="1">
        <f>IF('📋 MIỂNG TNC'!A758="","",'📋 MIỂNG TNC'!M758)</f>
        <v>0</v>
      </c>
      <c r="J4782" s="1">
        <f>IF('📋 MIỂNG TNC'!A758="","",'📋 MIỂNG TNC'!D758)</f>
        <v>0</v>
      </c>
      <c r="L4782" s="1">
        <f>N(L4781)+IF(AND('🔎 TRA CỨU NHANH'!$C$2&lt;&gt;"",OR(ISNUMBER(SEARCH('🔎 TRA CỨU NHANH'!$C$2,$A4782)),ISNUMBER(SEARCH('🔎 TRA CỨU NHANH'!$C$2,$B4782)))),1,0)</f>
        <v>0</v>
      </c>
      <c r="M4782" s="1" t="str">
        <f t="shared" si="148"/>
        <v/>
      </c>
      <c r="N4782" s="1">
        <f>N(N4781)+IF(AND('💰 BÁO GIÁ'!$C$27&lt;&gt;"",OR(ISNUMBER(SEARCH('💰 BÁO GIÁ'!$C$27,$A4782)),ISNUMBER(SEARCH('💰 BÁO GIÁ'!$C$27,$B4782)))),1,0)</f>
        <v>0</v>
      </c>
      <c r="O4782" s="1" t="str">
        <f t="shared" si="149"/>
        <v/>
      </c>
    </row>
    <row r="4783" customHeight="1" spans="1:15">
      <c r="A4783" s="1" t="str">
        <f>IF('📋 MIỂNG TNC'!A759="","",'📋 MIỂNG TNC'!A759)</f>
        <v>HH079924</v>
      </c>
      <c r="B4783" s="1" t="str">
        <f>IF('📋 MIỂNG TNC'!A759="","",'📋 MIỂNG TNC'!Q759)</f>
        <v>Miểng dên BF6L912 (0423-2679) cos0 - CS IVECO</v>
      </c>
      <c r="C4783" s="1" t="str">
        <f>IF('📋 MIỂNG TNC'!A759="","","Miểng")</f>
        <v>Miểng</v>
      </c>
      <c r="D4783" s="1" t="str">
        <f>IF('📋 MIỂNG TNC'!A759="","",'📋 MIỂNG TNC'!H759)</f>
        <v>Bộ</v>
      </c>
      <c r="E4783" s="1">
        <f>IF('📋 MIỂNG TNC'!A759="","",'📋 MIỂNG TNC'!I759)</f>
        <v>0</v>
      </c>
      <c r="F4783" s="1">
        <f>IF('📋 MIỂNG TNC'!A759="","",'📋 MIỂNG TNC'!J759)</f>
        <v>0</v>
      </c>
      <c r="G4783" s="1">
        <f>IF('📋 MIỂNG TNC'!A759="","",'📋 MIỂNG TNC'!K759)</f>
        <v>0</v>
      </c>
      <c r="H4783" s="1">
        <f>IF('📋 MIỂNG TNC'!A759="","",'📋 MIỂNG TNC'!L759)</f>
        <v>0</v>
      </c>
      <c r="I4783" s="1">
        <f>IF('📋 MIỂNG TNC'!A759="","",'📋 MIỂNG TNC'!M759)</f>
        <v>0</v>
      </c>
      <c r="J4783" s="1">
        <f>IF('📋 MIỂNG TNC'!A759="","",'📋 MIỂNG TNC'!D759)</f>
        <v>0</v>
      </c>
      <c r="L4783" s="1">
        <f>N(L4782)+IF(AND('🔎 TRA CỨU NHANH'!$C$2&lt;&gt;"",OR(ISNUMBER(SEARCH('🔎 TRA CỨU NHANH'!$C$2,$A4783)),ISNUMBER(SEARCH('🔎 TRA CỨU NHANH'!$C$2,$B4783)))),1,0)</f>
        <v>0</v>
      </c>
      <c r="M4783" s="1" t="str">
        <f t="shared" si="148"/>
        <v/>
      </c>
      <c r="N4783" s="1">
        <f>N(N4782)+IF(AND('💰 BÁO GIÁ'!$C$27&lt;&gt;"",OR(ISNUMBER(SEARCH('💰 BÁO GIÁ'!$C$27,$A4783)),ISNUMBER(SEARCH('💰 BÁO GIÁ'!$C$27,$B4783)))),1,0)</f>
        <v>0</v>
      </c>
      <c r="O4783" s="1" t="str">
        <f t="shared" si="149"/>
        <v/>
      </c>
    </row>
    <row r="4784" customHeight="1" spans="1:15">
      <c r="A4784" s="1" t="str">
        <f>IF('📋 MIỂNG TNC'!A760="","",'📋 MIỂNG TNC'!A760)</f>
        <v>HH079273</v>
      </c>
      <c r="B4784" s="1" t="str">
        <f>IF('📋 MIỂNG TNC'!A760="","",'📋 MIỂNG TNC'!Q760)</f>
        <v>Miểng dên BF6L912 cos0 - KS Đức</v>
      </c>
      <c r="C4784" s="1" t="str">
        <f>IF('📋 MIỂNG TNC'!A760="","","Miểng")</f>
        <v>Miểng</v>
      </c>
      <c r="D4784" s="1" t="str">
        <f>IF('📋 MIỂNG TNC'!A760="","",'📋 MIỂNG TNC'!H760)</f>
        <v>Cặp</v>
      </c>
      <c r="E4784" s="1">
        <f>IF('📋 MIỂNG TNC'!A760="","",'📋 MIỂNG TNC'!I760)</f>
        <v>0</v>
      </c>
      <c r="F4784" s="1">
        <f>IF('📋 MIỂNG TNC'!A760="","",'📋 MIỂNG TNC'!J760)</f>
        <v>0</v>
      </c>
      <c r="G4784" s="1">
        <f>IF('📋 MIỂNG TNC'!A760="","",'📋 MIỂNG TNC'!K760)</f>
        <v>0</v>
      </c>
      <c r="H4784" s="1">
        <f>IF('📋 MIỂNG TNC'!A760="","",'📋 MIỂNG TNC'!L760)</f>
        <v>0</v>
      </c>
      <c r="I4784" s="1">
        <f>IF('📋 MIỂNG TNC'!A760="","",'📋 MIỂNG TNC'!M760)</f>
        <v>0</v>
      </c>
      <c r="J4784" s="1">
        <f>IF('📋 MIỂNG TNC'!A760="","",'📋 MIỂNG TNC'!D760)</f>
        <v>0</v>
      </c>
      <c r="L4784" s="1">
        <f>N(L4783)+IF(AND('🔎 TRA CỨU NHANH'!$C$2&lt;&gt;"",OR(ISNUMBER(SEARCH('🔎 TRA CỨU NHANH'!$C$2,$A4784)),ISNUMBER(SEARCH('🔎 TRA CỨU NHANH'!$C$2,$B4784)))),1,0)</f>
        <v>0</v>
      </c>
      <c r="M4784" s="1" t="str">
        <f t="shared" si="148"/>
        <v/>
      </c>
      <c r="N4784" s="1">
        <f>N(N4783)+IF(AND('💰 BÁO GIÁ'!$C$27&lt;&gt;"",OR(ISNUMBER(SEARCH('💰 BÁO GIÁ'!$C$27,$A4784)),ISNUMBER(SEARCH('💰 BÁO GIÁ'!$C$27,$B4784)))),1,0)</f>
        <v>0</v>
      </c>
      <c r="O4784" s="1" t="str">
        <f t="shared" si="149"/>
        <v/>
      </c>
    </row>
    <row r="4785" customHeight="1" spans="1:15">
      <c r="A4785" s="1" t="str">
        <f>IF('📋 MIỂNG TNC'!A761="","",'📋 MIỂNG TNC'!A761)</f>
        <v>HH079918</v>
      </c>
      <c r="B4785" s="1" t="str">
        <f>IF('📋 MIỂNG TNC'!A761="","",'📋 MIỂNG TNC'!Q761)</f>
        <v>Miểng dên BF6L913 (2235183) cos0 - CS IVECO</v>
      </c>
      <c r="C4785" s="1" t="str">
        <f>IF('📋 MIỂNG TNC'!A761="","","Miểng")</f>
        <v>Miểng</v>
      </c>
      <c r="D4785" s="1" t="str">
        <f>IF('📋 MIỂNG TNC'!A761="","",'📋 MIỂNG TNC'!H761)</f>
        <v>Bộ</v>
      </c>
      <c r="E4785" s="1">
        <f>IF('📋 MIỂNG TNC'!A761="","",'📋 MIỂNG TNC'!I761)</f>
        <v>0</v>
      </c>
      <c r="F4785" s="1">
        <f>IF('📋 MIỂNG TNC'!A761="","",'📋 MIỂNG TNC'!J761)</f>
        <v>0</v>
      </c>
      <c r="G4785" s="1">
        <f>IF('📋 MIỂNG TNC'!A761="","",'📋 MIỂNG TNC'!K761)</f>
        <v>0</v>
      </c>
      <c r="H4785" s="1">
        <f>IF('📋 MIỂNG TNC'!A761="","",'📋 MIỂNG TNC'!L761)</f>
        <v>0</v>
      </c>
      <c r="I4785" s="1">
        <f>IF('📋 MIỂNG TNC'!A761="","",'📋 MIỂNG TNC'!M761)</f>
        <v>0</v>
      </c>
      <c r="J4785" s="1">
        <f>IF('📋 MIỂNG TNC'!A761="","",'📋 MIỂNG TNC'!D761)</f>
        <v>0</v>
      </c>
      <c r="L4785" s="1">
        <f>N(L4784)+IF(AND('🔎 TRA CỨU NHANH'!$C$2&lt;&gt;"",OR(ISNUMBER(SEARCH('🔎 TRA CỨU NHANH'!$C$2,$A4785)),ISNUMBER(SEARCH('🔎 TRA CỨU NHANH'!$C$2,$B4785)))),1,0)</f>
        <v>0</v>
      </c>
      <c r="M4785" s="1" t="str">
        <f t="shared" si="148"/>
        <v/>
      </c>
      <c r="N4785" s="1">
        <f>N(N4784)+IF(AND('💰 BÁO GIÁ'!$C$27&lt;&gt;"",OR(ISNUMBER(SEARCH('💰 BÁO GIÁ'!$C$27,$A4785)),ISNUMBER(SEARCH('💰 BÁO GIÁ'!$C$27,$B4785)))),1,0)</f>
        <v>0</v>
      </c>
      <c r="O4785" s="1" t="str">
        <f t="shared" si="149"/>
        <v/>
      </c>
    </row>
    <row r="4786" customHeight="1" spans="1:15">
      <c r="A4786" s="1" t="str">
        <f>IF('📋 MIỂNG TNC'!A762="","",'📋 MIỂNG TNC'!A762)</f>
        <v>HH081875</v>
      </c>
      <c r="B4786" s="1" t="str">
        <f>IF('📋 MIỂNG TNC'!A762="","",'📋 MIỂNG TNC'!Q762)</f>
        <v>Miểng dên YN-4102-QB (Cos0) (Antek)</v>
      </c>
      <c r="C4786" s="1" t="str">
        <f>IF('📋 MIỂNG TNC'!A762="","","Miểng")</f>
        <v>Miểng</v>
      </c>
      <c r="D4786" s="1" t="str">
        <f>IF('📋 MIỂNG TNC'!A762="","",'📋 MIỂNG TNC'!H762)</f>
        <v>Bộ</v>
      </c>
      <c r="E4786" s="1">
        <f>IF('📋 MIỂNG TNC'!A762="","",'📋 MIỂNG TNC'!I762)</f>
        <v>0</v>
      </c>
      <c r="F4786" s="1">
        <f>IF('📋 MIỂNG TNC'!A762="","",'📋 MIỂNG TNC'!J762)</f>
        <v>0</v>
      </c>
      <c r="G4786" s="1">
        <f>IF('📋 MIỂNG TNC'!A762="","",'📋 MIỂNG TNC'!K762)</f>
        <v>0</v>
      </c>
      <c r="H4786" s="1">
        <f>IF('📋 MIỂNG TNC'!A762="","",'📋 MIỂNG TNC'!L762)</f>
        <v>0</v>
      </c>
      <c r="I4786" s="1">
        <f>IF('📋 MIỂNG TNC'!A762="","",'📋 MIỂNG TNC'!M762)</f>
        <v>0</v>
      </c>
      <c r="J4786" s="1">
        <f>IF('📋 MIỂNG TNC'!A762="","",'📋 MIỂNG TNC'!D762)</f>
        <v>0</v>
      </c>
      <c r="L4786" s="1">
        <f>N(L4785)+IF(AND('🔎 TRA CỨU NHANH'!$C$2&lt;&gt;"",OR(ISNUMBER(SEARCH('🔎 TRA CỨU NHANH'!$C$2,$A4786)),ISNUMBER(SEARCH('🔎 TRA CỨU NHANH'!$C$2,$B4786)))),1,0)</f>
        <v>0</v>
      </c>
      <c r="M4786" s="1" t="str">
        <f t="shared" si="148"/>
        <v/>
      </c>
      <c r="N4786" s="1">
        <f>N(N4785)+IF(AND('💰 BÁO GIÁ'!$C$27&lt;&gt;"",OR(ISNUMBER(SEARCH('💰 BÁO GIÁ'!$C$27,$A4786)),ISNUMBER(SEARCH('💰 BÁO GIÁ'!$C$27,$B4786)))),1,0)</f>
        <v>0</v>
      </c>
      <c r="O4786" s="1" t="str">
        <f t="shared" si="149"/>
        <v/>
      </c>
    </row>
    <row r="4787" customHeight="1" spans="1:15">
      <c r="A4787" s="1" t="str">
        <f>IF('📋 MIỂNG TNC'!A763="","",'📋 MIỂNG TNC'!A763)</f>
        <v/>
      </c>
      <c r="B4787" s="1" t="str">
        <f>IF('📋 MIỂNG TNC'!A763="","",'📋 MIỂNG TNC'!Q763)</f>
        <v/>
      </c>
      <c r="C4787" s="1" t="str">
        <f>IF('📋 MIỂNG TNC'!A763="","","Miểng")</f>
        <v/>
      </c>
      <c r="D4787" s="1" t="str">
        <f>IF('📋 MIỂNG TNC'!A763="","",'📋 MIỂNG TNC'!H763)</f>
        <v/>
      </c>
      <c r="E4787" s="1" t="str">
        <f>IF('📋 MIỂNG TNC'!A763="","",'📋 MIỂNG TNC'!I763)</f>
        <v/>
      </c>
      <c r="F4787" s="1" t="str">
        <f>IF('📋 MIỂNG TNC'!A763="","",'📋 MIỂNG TNC'!J763)</f>
        <v/>
      </c>
      <c r="G4787" s="1" t="str">
        <f>IF('📋 MIỂNG TNC'!A763="","",'📋 MIỂNG TNC'!K763)</f>
        <v/>
      </c>
      <c r="H4787" s="1" t="str">
        <f>IF('📋 MIỂNG TNC'!A763="","",'📋 MIỂNG TNC'!L763)</f>
        <v/>
      </c>
      <c r="I4787" s="1" t="str">
        <f>IF('📋 MIỂNG TNC'!A763="","",'📋 MIỂNG TNC'!M763)</f>
        <v/>
      </c>
      <c r="J4787" s="1" t="str">
        <f>IF('📋 MIỂNG TNC'!A763="","",'📋 MIỂNG TNC'!D763)</f>
        <v/>
      </c>
      <c r="L4787" s="1">
        <f>N(L4786)+IF(AND('🔎 TRA CỨU NHANH'!$C$2&lt;&gt;"",OR(ISNUMBER(SEARCH('🔎 TRA CỨU NHANH'!$C$2,$A4787)),ISNUMBER(SEARCH('🔎 TRA CỨU NHANH'!$C$2,$B4787)))),1,0)</f>
        <v>0</v>
      </c>
      <c r="M4787" s="1" t="str">
        <f t="shared" si="148"/>
        <v/>
      </c>
      <c r="N4787" s="1">
        <f>N(N4786)+IF(AND('💰 BÁO GIÁ'!$C$27&lt;&gt;"",OR(ISNUMBER(SEARCH('💰 BÁO GIÁ'!$C$27,$A4787)),ISNUMBER(SEARCH('💰 BÁO GIÁ'!$C$27,$B4787)))),1,0)</f>
        <v>0</v>
      </c>
      <c r="O4787" s="1" t="str">
        <f t="shared" si="149"/>
        <v/>
      </c>
    </row>
    <row r="4788" customHeight="1" spans="1:15">
      <c r="A4788" s="1" t="str">
        <f>IF('📋 MIỂNG TNC'!A764="","",'📋 MIỂNG TNC'!A764)</f>
        <v>HH083243</v>
      </c>
      <c r="B4788" s="1" t="str">
        <f>IF('📋 MIỂNG TNC'!A764="","",'📋 MIỂNG TNC'!Q764)</f>
        <v>Bạc miểng Perkins 1006 (U5MB0030, U5ME0003) - Cos0 - EP</v>
      </c>
      <c r="C4788" s="1" t="str">
        <f>IF('📋 MIỂNG TNC'!A764="","","Miểng")</f>
        <v>Miểng</v>
      </c>
      <c r="D4788" s="1" t="str">
        <f>IF('📋 MIỂNG TNC'!A764="","",'📋 MIỂNG TNC'!H764)</f>
        <v>Bộ</v>
      </c>
      <c r="E4788" s="1">
        <f>IF('📋 MIỂNG TNC'!A764="","",'📋 MIỂNG TNC'!I764)</f>
        <v>0</v>
      </c>
      <c r="F4788" s="1">
        <f>IF('📋 MIỂNG TNC'!A764="","",'📋 MIỂNG TNC'!J764)</f>
        <v>0</v>
      </c>
      <c r="G4788" s="1">
        <f>IF('📋 MIỂNG TNC'!A764="","",'📋 MIỂNG TNC'!K764)</f>
        <v>0</v>
      </c>
      <c r="H4788" s="1">
        <f>IF('📋 MIỂNG TNC'!A764="","",'📋 MIỂNG TNC'!L764)</f>
        <v>0</v>
      </c>
      <c r="I4788" s="1">
        <f>IF('📋 MIỂNG TNC'!A764="","",'📋 MIỂNG TNC'!M764)</f>
        <v>0</v>
      </c>
      <c r="J4788" s="1">
        <f>IF('📋 MIỂNG TNC'!A764="","",'📋 MIỂNG TNC'!D764)</f>
        <v>0</v>
      </c>
      <c r="L4788" s="1">
        <f>N(L4787)+IF(AND('🔎 TRA CỨU NHANH'!$C$2&lt;&gt;"",OR(ISNUMBER(SEARCH('🔎 TRA CỨU NHANH'!$C$2,$A4788)),ISNUMBER(SEARCH('🔎 TRA CỨU NHANH'!$C$2,$B4788)))),1,0)</f>
        <v>0</v>
      </c>
      <c r="M4788" s="1" t="str">
        <f t="shared" si="148"/>
        <v/>
      </c>
      <c r="N4788" s="1">
        <f>N(N4787)+IF(AND('💰 BÁO GIÁ'!$C$27&lt;&gt;"",OR(ISNUMBER(SEARCH('💰 BÁO GIÁ'!$C$27,$A4788)),ISNUMBER(SEARCH('💰 BÁO GIÁ'!$C$27,$B4788)))),1,0)</f>
        <v>0</v>
      </c>
      <c r="O4788" s="1" t="str">
        <f t="shared" si="149"/>
        <v/>
      </c>
    </row>
    <row r="4789" customHeight="1" spans="1:15">
      <c r="A4789" s="1" t="str">
        <f>IF('📋 MIỂNG TNC'!A765="","",'📋 MIỂNG TNC'!A765)</f>
        <v>HH075309</v>
      </c>
      <c r="B4789" s="1" t="str">
        <f>IF('📋 MIỂNG TNC'!A765="","",'📋 MIỂNG TNC'!Q765)</f>
        <v>Miểng dên Perkins 1104 (4 máy phi 105) Cos0 - Bepco</v>
      </c>
      <c r="C4789" s="1" t="str">
        <f>IF('📋 MIỂNG TNC'!A765="","","Miểng")</f>
        <v>Miểng</v>
      </c>
      <c r="D4789" s="1" t="str">
        <f>IF('📋 MIỂNG TNC'!A765="","",'📋 MIỂNG TNC'!H765)</f>
        <v>Bộ</v>
      </c>
      <c r="E4789" s="1">
        <f>IF('📋 MIỂNG TNC'!A765="","",'📋 MIỂNG TNC'!I765)</f>
        <v>0</v>
      </c>
      <c r="F4789" s="1">
        <f>IF('📋 MIỂNG TNC'!A765="","",'📋 MIỂNG TNC'!J765)</f>
        <v>0</v>
      </c>
      <c r="G4789" s="1">
        <f>IF('📋 MIỂNG TNC'!A765="","",'📋 MIỂNG TNC'!K765)</f>
        <v>0</v>
      </c>
      <c r="H4789" s="1">
        <f>IF('📋 MIỂNG TNC'!A765="","",'📋 MIỂNG TNC'!L765)</f>
        <v>0</v>
      </c>
      <c r="I4789" s="1">
        <f>IF('📋 MIỂNG TNC'!A765="","",'📋 MIỂNG TNC'!M765)</f>
        <v>0</v>
      </c>
      <c r="J4789" s="1">
        <f>IF('📋 MIỂNG TNC'!A765="","",'📋 MIỂNG TNC'!D765)</f>
        <v>0</v>
      </c>
      <c r="L4789" s="1">
        <f>N(L4788)+IF(AND('🔎 TRA CỨU NHANH'!$C$2&lt;&gt;"",OR(ISNUMBER(SEARCH('🔎 TRA CỨU NHANH'!$C$2,$A4789)),ISNUMBER(SEARCH('🔎 TRA CỨU NHANH'!$C$2,$B4789)))),1,0)</f>
        <v>0</v>
      </c>
      <c r="M4789" s="1" t="str">
        <f t="shared" si="148"/>
        <v/>
      </c>
      <c r="N4789" s="1">
        <f>N(N4788)+IF(AND('💰 BÁO GIÁ'!$C$27&lt;&gt;"",OR(ISNUMBER(SEARCH('💰 BÁO GIÁ'!$C$27,$A4789)),ISNUMBER(SEARCH('💰 BÁO GIÁ'!$C$27,$B4789)))),1,0)</f>
        <v>0</v>
      </c>
      <c r="O4789" s="1" t="str">
        <f t="shared" si="149"/>
        <v/>
      </c>
    </row>
    <row r="4790" customHeight="1" spans="1:15">
      <c r="A4790" s="1" t="str">
        <f>IF('📋 MIỂNG TNC'!A766="","",'📋 MIỂNG TNC'!A766)</f>
        <v>HH079438</v>
      </c>
      <c r="B4790" s="1" t="str">
        <f>IF('📋 MIỂNG TNC'!A766="","",'📋 MIỂNG TNC'!Q766)</f>
        <v>Miểng dên Perkins 1104/ Cat 3054B/ 353-2205 - cos0 - FP</v>
      </c>
      <c r="C4790" s="1" t="str">
        <f>IF('📋 MIỂNG TNC'!A766="","","Miểng")</f>
        <v>Miểng</v>
      </c>
      <c r="D4790" s="1" t="str">
        <f>IF('📋 MIỂNG TNC'!A766="","",'📋 MIỂNG TNC'!H766)</f>
        <v>Bộ</v>
      </c>
      <c r="E4790" s="1">
        <f>IF('📋 MIỂNG TNC'!A766="","",'📋 MIỂNG TNC'!I766)</f>
        <v>0</v>
      </c>
      <c r="F4790" s="1">
        <f>IF('📋 MIỂNG TNC'!A766="","",'📋 MIỂNG TNC'!J766)</f>
        <v>0</v>
      </c>
      <c r="G4790" s="1">
        <f>IF('📋 MIỂNG TNC'!A766="","",'📋 MIỂNG TNC'!K766)</f>
        <v>0</v>
      </c>
      <c r="H4790" s="1">
        <f>IF('📋 MIỂNG TNC'!A766="","",'📋 MIỂNG TNC'!L766)</f>
        <v>0</v>
      </c>
      <c r="I4790" s="1">
        <f>IF('📋 MIỂNG TNC'!A766="","",'📋 MIỂNG TNC'!M766)</f>
        <v>0</v>
      </c>
      <c r="J4790" s="1">
        <f>IF('📋 MIỂNG TNC'!A766="","",'📋 MIỂNG TNC'!D766)</f>
        <v>0</v>
      </c>
      <c r="L4790" s="1">
        <f>N(L4789)+IF(AND('🔎 TRA CỨU NHANH'!$C$2&lt;&gt;"",OR(ISNUMBER(SEARCH('🔎 TRA CỨU NHANH'!$C$2,$A4790)),ISNUMBER(SEARCH('🔎 TRA CỨU NHANH'!$C$2,$B4790)))),1,0)</f>
        <v>0</v>
      </c>
      <c r="M4790" s="1" t="str">
        <f t="shared" si="148"/>
        <v/>
      </c>
      <c r="N4790" s="1">
        <f>N(N4789)+IF(AND('💰 BÁO GIÁ'!$C$27&lt;&gt;"",OR(ISNUMBER(SEARCH('💰 BÁO GIÁ'!$C$27,$A4790)),ISNUMBER(SEARCH('💰 BÁO GIÁ'!$C$27,$B4790)))),1,0)</f>
        <v>0</v>
      </c>
      <c r="O4790" s="1" t="str">
        <f t="shared" si="149"/>
        <v/>
      </c>
    </row>
    <row r="4791" customHeight="1" spans="1:15">
      <c r="A4791" s="1" t="str">
        <f>IF('📋 MIỂNG TNC'!A767="","",'📋 MIỂNG TNC'!A767)</f>
        <v>HH077221</v>
      </c>
      <c r="B4791" s="1" t="str">
        <f>IF('📋 MIỂNG TNC'!A767="","",'📋 MIỂNG TNC'!Q767)</f>
        <v>Miểng baze Perkins 1106 - cos0 (T417566)</v>
      </c>
      <c r="C4791" s="1" t="str">
        <f>IF('📋 MIỂNG TNC'!A767="","","Miểng")</f>
        <v>Miểng</v>
      </c>
      <c r="D4791" s="1" t="str">
        <f>IF('📋 MIỂNG TNC'!A767="","",'📋 MIỂNG TNC'!H767)</f>
        <v>Bộ</v>
      </c>
      <c r="E4791" s="1">
        <f>IF('📋 MIỂNG TNC'!A767="","",'📋 MIỂNG TNC'!I767)</f>
        <v>0</v>
      </c>
      <c r="F4791" s="1">
        <f>IF('📋 MIỂNG TNC'!A767="","",'📋 MIỂNG TNC'!J767)</f>
        <v>0</v>
      </c>
      <c r="G4791" s="1">
        <f>IF('📋 MIỂNG TNC'!A767="","",'📋 MIỂNG TNC'!K767)</f>
        <v>0</v>
      </c>
      <c r="H4791" s="1">
        <f>IF('📋 MIỂNG TNC'!A767="","",'📋 MIỂNG TNC'!L767)</f>
        <v>0</v>
      </c>
      <c r="I4791" s="1">
        <f>IF('📋 MIỂNG TNC'!A767="","",'📋 MIỂNG TNC'!M767)</f>
        <v>0</v>
      </c>
      <c r="J4791" s="1">
        <f>IF('📋 MIỂNG TNC'!A767="","",'📋 MIỂNG TNC'!D767)</f>
        <v>0</v>
      </c>
      <c r="L4791" s="1">
        <f>N(L4790)+IF(AND('🔎 TRA CỨU NHANH'!$C$2&lt;&gt;"",OR(ISNUMBER(SEARCH('🔎 TRA CỨU NHANH'!$C$2,$A4791)),ISNUMBER(SEARCH('🔎 TRA CỨU NHANH'!$C$2,$B4791)))),1,0)</f>
        <v>0</v>
      </c>
      <c r="M4791" s="1" t="str">
        <f t="shared" si="148"/>
        <v/>
      </c>
      <c r="N4791" s="1">
        <f>N(N4790)+IF(AND('💰 BÁO GIÁ'!$C$27&lt;&gt;"",OR(ISNUMBER(SEARCH('💰 BÁO GIÁ'!$C$27,$A4791)),ISNUMBER(SEARCH('💰 BÁO GIÁ'!$C$27,$B4791)))),1,0)</f>
        <v>0</v>
      </c>
      <c r="O4791" s="1" t="str">
        <f t="shared" si="149"/>
        <v/>
      </c>
    </row>
    <row r="4792" customHeight="1" spans="1:15">
      <c r="A4792" s="1" t="str">
        <f>IF('📋 MIỂNG TNC'!A768="","",'📋 MIỂNG TNC'!A768)</f>
        <v>HH077224</v>
      </c>
      <c r="B4792" s="1" t="str">
        <f>IF('📋 MIỂNG TNC'!A768="","",'📋 MIỂNG TNC'!Q768)</f>
        <v>Miểng dên Perkins 1106 - cos0 (T415862)</v>
      </c>
      <c r="C4792" s="1" t="str">
        <f>IF('📋 MIỂNG TNC'!A768="","","Miểng")</f>
        <v>Miểng</v>
      </c>
      <c r="D4792" s="1" t="str">
        <f>IF('📋 MIỂNG TNC'!A768="","",'📋 MIỂNG TNC'!H768)</f>
        <v>Bộ</v>
      </c>
      <c r="E4792" s="1">
        <f>IF('📋 MIỂNG TNC'!A768="","",'📋 MIỂNG TNC'!I768)</f>
        <v>0</v>
      </c>
      <c r="F4792" s="1">
        <f>IF('📋 MIỂNG TNC'!A768="","",'📋 MIỂNG TNC'!J768)</f>
        <v>0</v>
      </c>
      <c r="G4792" s="1">
        <f>IF('📋 MIỂNG TNC'!A768="","",'📋 MIỂNG TNC'!K768)</f>
        <v>0</v>
      </c>
      <c r="H4792" s="1">
        <f>IF('📋 MIỂNG TNC'!A768="","",'📋 MIỂNG TNC'!L768)</f>
        <v>0</v>
      </c>
      <c r="I4792" s="1">
        <f>IF('📋 MIỂNG TNC'!A768="","",'📋 MIỂNG TNC'!M768)</f>
        <v>0</v>
      </c>
      <c r="J4792" s="1">
        <f>IF('📋 MIỂNG TNC'!A768="","",'📋 MIỂNG TNC'!D768)</f>
        <v>0</v>
      </c>
      <c r="L4792" s="1">
        <f>N(L4791)+IF(AND('🔎 TRA CỨU NHANH'!$C$2&lt;&gt;"",OR(ISNUMBER(SEARCH('🔎 TRA CỨU NHANH'!$C$2,$A4792)),ISNUMBER(SEARCH('🔎 TRA CỨU NHANH'!$C$2,$B4792)))),1,0)</f>
        <v>0</v>
      </c>
      <c r="M4792" s="1" t="str">
        <f t="shared" si="148"/>
        <v/>
      </c>
      <c r="N4792" s="1">
        <f>N(N4791)+IF(AND('💰 BÁO GIÁ'!$C$27&lt;&gt;"",OR(ISNUMBER(SEARCH('💰 BÁO GIÁ'!$C$27,$A4792)),ISNUMBER(SEARCH('💰 BÁO GIÁ'!$C$27,$B4792)))),1,0)</f>
        <v>0</v>
      </c>
      <c r="O4792" s="1" t="str">
        <f t="shared" si="149"/>
        <v/>
      </c>
    </row>
    <row r="4793" customHeight="1" spans="1:15">
      <c r="A4793" s="1" t="str">
        <f>IF('📋 MIỂNG TNC'!A769="","",'📋 MIỂNG TNC'!A769)</f>
        <v/>
      </c>
      <c r="B4793" s="1" t="str">
        <f>IF('📋 MIỂNG TNC'!A769="","",'📋 MIỂNG TNC'!Q769)</f>
        <v/>
      </c>
      <c r="C4793" s="1" t="str">
        <f>IF('📋 MIỂNG TNC'!A769="","","Miểng")</f>
        <v/>
      </c>
      <c r="D4793" s="1" t="str">
        <f>IF('📋 MIỂNG TNC'!A769="","",'📋 MIỂNG TNC'!H769)</f>
        <v/>
      </c>
      <c r="E4793" s="1" t="str">
        <f>IF('📋 MIỂNG TNC'!A769="","",'📋 MIỂNG TNC'!I769)</f>
        <v/>
      </c>
      <c r="F4793" s="1" t="str">
        <f>IF('📋 MIỂNG TNC'!A769="","",'📋 MIỂNG TNC'!J769)</f>
        <v/>
      </c>
      <c r="G4793" s="1" t="str">
        <f>IF('📋 MIỂNG TNC'!A769="","",'📋 MIỂNG TNC'!K769)</f>
        <v/>
      </c>
      <c r="H4793" s="1" t="str">
        <f>IF('📋 MIỂNG TNC'!A769="","",'📋 MIỂNG TNC'!L769)</f>
        <v/>
      </c>
      <c r="I4793" s="1" t="str">
        <f>IF('📋 MIỂNG TNC'!A769="","",'📋 MIỂNG TNC'!M769)</f>
        <v/>
      </c>
      <c r="J4793" s="1" t="str">
        <f>IF('📋 MIỂNG TNC'!A769="","",'📋 MIỂNG TNC'!D769)</f>
        <v/>
      </c>
      <c r="L4793" s="1">
        <f>N(L4792)+IF(AND('🔎 TRA CỨU NHANH'!$C$2&lt;&gt;"",OR(ISNUMBER(SEARCH('🔎 TRA CỨU NHANH'!$C$2,$A4793)),ISNUMBER(SEARCH('🔎 TRA CỨU NHANH'!$C$2,$B4793)))),1,0)</f>
        <v>0</v>
      </c>
      <c r="M4793" s="1" t="str">
        <f t="shared" si="148"/>
        <v/>
      </c>
      <c r="N4793" s="1">
        <f>N(N4792)+IF(AND('💰 BÁO GIÁ'!$C$27&lt;&gt;"",OR(ISNUMBER(SEARCH('💰 BÁO GIÁ'!$C$27,$A4793)),ISNUMBER(SEARCH('💰 BÁO GIÁ'!$C$27,$B4793)))),1,0)</f>
        <v>0</v>
      </c>
      <c r="O4793" s="1" t="str">
        <f t="shared" si="149"/>
        <v/>
      </c>
    </row>
    <row r="4794" customHeight="1" spans="1:15">
      <c r="A4794" s="1" t="str">
        <f>IF('📋 MIỂNG TNC'!A770="","",'📋 MIỂNG TNC'!A770)</f>
        <v>HH073568</v>
      </c>
      <c r="B4794" s="1" t="str">
        <f>IF('📋 MIỂNG TNC'!A770="","",'📋 MIỂNG TNC'!Q770)</f>
        <v>Bạc miểng 2J Cos0 - Taiho</v>
      </c>
      <c r="C4794" s="1" t="str">
        <f>IF('📋 MIỂNG TNC'!A770="","","Miểng")</f>
        <v>Miểng</v>
      </c>
      <c r="D4794" s="1" t="str">
        <f>IF('📋 MIỂNG TNC'!A770="","",'📋 MIỂNG TNC'!H770)</f>
        <v>Bộ</v>
      </c>
      <c r="E4794" s="1">
        <f>IF('📋 MIỂNG TNC'!A770="","",'📋 MIỂNG TNC'!I770)</f>
        <v>0</v>
      </c>
      <c r="F4794" s="1">
        <f>IF('📋 MIỂNG TNC'!A770="","",'📋 MIỂNG TNC'!J770)</f>
        <v>0</v>
      </c>
      <c r="G4794" s="1">
        <f>IF('📋 MIỂNG TNC'!A770="","",'📋 MIỂNG TNC'!K770)</f>
        <v>0</v>
      </c>
      <c r="H4794" s="1">
        <f>IF('📋 MIỂNG TNC'!A770="","",'📋 MIỂNG TNC'!L770)</f>
        <v>0</v>
      </c>
      <c r="I4794" s="1">
        <f>IF('📋 MIỂNG TNC'!A770="","",'📋 MIỂNG TNC'!M770)</f>
        <v>0</v>
      </c>
      <c r="J4794" s="1">
        <f>IF('📋 MIỂNG TNC'!A770="","",'📋 MIỂNG TNC'!D770)</f>
        <v>0</v>
      </c>
      <c r="L4794" s="1">
        <f>N(L4793)+IF(AND('🔎 TRA CỨU NHANH'!$C$2&lt;&gt;"",OR(ISNUMBER(SEARCH('🔎 TRA CỨU NHANH'!$C$2,$A4794)),ISNUMBER(SEARCH('🔎 TRA CỨU NHANH'!$C$2,$B4794)))),1,0)</f>
        <v>0</v>
      </c>
      <c r="M4794" s="1" t="str">
        <f t="shared" si="148"/>
        <v/>
      </c>
      <c r="N4794" s="1">
        <f>N(N4793)+IF(AND('💰 BÁO GIÁ'!$C$27&lt;&gt;"",OR(ISNUMBER(SEARCH('💰 BÁO GIÁ'!$C$27,$A4794)),ISNUMBER(SEARCH('💰 BÁO GIÁ'!$C$27,$B4794)))),1,0)</f>
        <v>0</v>
      </c>
      <c r="O4794" s="1" t="str">
        <f t="shared" si="149"/>
        <v/>
      </c>
    </row>
    <row r="4795" customHeight="1" spans="1:15">
      <c r="A4795" s="1" t="str">
        <f>IF('📋 MIỂNG TNC'!A771="","",'📋 MIỂNG TNC'!A771)</f>
        <v>HH079450</v>
      </c>
      <c r="B4795" s="1" t="str">
        <f>IF('📋 MIỂNG TNC'!A771="","",'📋 MIỂNG TNC'!Q771)</f>
        <v>Miểng baze CAT 3204/ 1W0311 - cos0 - FP</v>
      </c>
      <c r="C4795" s="1" t="str">
        <f>IF('📋 MIỂNG TNC'!A771="","","Miểng")</f>
        <v>Miểng</v>
      </c>
      <c r="D4795" s="1" t="str">
        <f>IF('📋 MIỂNG TNC'!A771="","",'📋 MIỂNG TNC'!H771)</f>
        <v>Cặp</v>
      </c>
      <c r="E4795" s="1">
        <f>IF('📋 MIỂNG TNC'!A771="","",'📋 MIỂNG TNC'!I771)</f>
        <v>0</v>
      </c>
      <c r="F4795" s="1">
        <f>IF('📋 MIỂNG TNC'!A771="","",'📋 MIỂNG TNC'!J771)</f>
        <v>0</v>
      </c>
      <c r="G4795" s="1">
        <f>IF('📋 MIỂNG TNC'!A771="","",'📋 MIỂNG TNC'!K771)</f>
        <v>0</v>
      </c>
      <c r="H4795" s="1">
        <f>IF('📋 MIỂNG TNC'!A771="","",'📋 MIỂNG TNC'!L771)</f>
        <v>0</v>
      </c>
      <c r="I4795" s="1">
        <f>IF('📋 MIỂNG TNC'!A771="","",'📋 MIỂNG TNC'!M771)</f>
        <v>0</v>
      </c>
      <c r="J4795" s="1">
        <f>IF('📋 MIỂNG TNC'!A771="","",'📋 MIỂNG TNC'!D771)</f>
        <v>0</v>
      </c>
      <c r="L4795" s="1">
        <f>N(L4794)+IF(AND('🔎 TRA CỨU NHANH'!$C$2&lt;&gt;"",OR(ISNUMBER(SEARCH('🔎 TRA CỨU NHANH'!$C$2,$A4795)),ISNUMBER(SEARCH('🔎 TRA CỨU NHANH'!$C$2,$B4795)))),1,0)</f>
        <v>0</v>
      </c>
      <c r="M4795" s="1" t="str">
        <f t="shared" si="148"/>
        <v/>
      </c>
      <c r="N4795" s="1">
        <f>N(N4794)+IF(AND('💰 BÁO GIÁ'!$C$27&lt;&gt;"",OR(ISNUMBER(SEARCH('💰 BÁO GIÁ'!$C$27,$A4795)),ISNUMBER(SEARCH('💰 BÁO GIÁ'!$C$27,$B4795)))),1,0)</f>
        <v>0</v>
      </c>
      <c r="O4795" s="1" t="str">
        <f t="shared" si="149"/>
        <v/>
      </c>
    </row>
    <row r="4796" customHeight="1" spans="1:15">
      <c r="A4796" s="1" t="str">
        <f>IF('📋 MIỂNG TNC'!A772="","",'📋 MIỂNG TNC'!A772)</f>
        <v>HH079451</v>
      </c>
      <c r="B4796" s="1" t="str">
        <f>IF('📋 MIỂNG TNC'!A772="","",'📋 MIỂNG TNC'!Q772)</f>
        <v>Miểng baze CAT 3204/ 1W0312 - cos0 - FP</v>
      </c>
      <c r="C4796" s="1" t="str">
        <f>IF('📋 MIỂNG TNC'!A772="","","Miểng")</f>
        <v>Miểng</v>
      </c>
      <c r="D4796" s="1" t="str">
        <f>IF('📋 MIỂNG TNC'!A772="","",'📋 MIỂNG TNC'!H772)</f>
        <v>Cặp</v>
      </c>
      <c r="E4796" s="1">
        <f>IF('📋 MIỂNG TNC'!A772="","",'📋 MIỂNG TNC'!I772)</f>
        <v>0</v>
      </c>
      <c r="F4796" s="1">
        <f>IF('📋 MIỂNG TNC'!A772="","",'📋 MIỂNG TNC'!J772)</f>
        <v>0</v>
      </c>
      <c r="G4796" s="1">
        <f>IF('📋 MIỂNG TNC'!A772="","",'📋 MIỂNG TNC'!K772)</f>
        <v>0</v>
      </c>
      <c r="H4796" s="1">
        <f>IF('📋 MIỂNG TNC'!A772="","",'📋 MIỂNG TNC'!L772)</f>
        <v>0</v>
      </c>
      <c r="I4796" s="1">
        <f>IF('📋 MIỂNG TNC'!A772="","",'📋 MIỂNG TNC'!M772)</f>
        <v>0</v>
      </c>
      <c r="J4796" s="1">
        <f>IF('📋 MIỂNG TNC'!A772="","",'📋 MIỂNG TNC'!D772)</f>
        <v>0</v>
      </c>
      <c r="L4796" s="1">
        <f>N(L4795)+IF(AND('🔎 TRA CỨU NHANH'!$C$2&lt;&gt;"",OR(ISNUMBER(SEARCH('🔎 TRA CỨU NHANH'!$C$2,$A4796)),ISNUMBER(SEARCH('🔎 TRA CỨU NHANH'!$C$2,$B4796)))),1,0)</f>
        <v>0</v>
      </c>
      <c r="M4796" s="1" t="str">
        <f t="shared" si="148"/>
        <v/>
      </c>
      <c r="N4796" s="1">
        <f>N(N4795)+IF(AND('💰 BÁO GIÁ'!$C$27&lt;&gt;"",OR(ISNUMBER(SEARCH('💰 BÁO GIÁ'!$C$27,$A4796)),ISNUMBER(SEARCH('💰 BÁO GIÁ'!$C$27,$B4796)))),1,0)</f>
        <v>0</v>
      </c>
      <c r="O4796" s="1" t="str">
        <f t="shared" si="149"/>
        <v/>
      </c>
    </row>
    <row r="4797" customHeight="1" spans="1:15">
      <c r="A4797" s="1" t="str">
        <f>IF('📋 MIỂNG TNC'!A773="","",'📋 MIỂNG TNC'!A773)</f>
        <v>HH079454</v>
      </c>
      <c r="B4797" s="1" t="str">
        <f>IF('📋 MIỂNG TNC'!A773="","",'📋 MIỂNG TNC'!Q773)</f>
        <v>Miểng dên CAT 3204/8N6308 - cos0 - FP</v>
      </c>
      <c r="C4797" s="1" t="str">
        <f>IF('📋 MIỂNG TNC'!A773="","","Miểng")</f>
        <v>Miểng</v>
      </c>
      <c r="D4797" s="1" t="str">
        <f>IF('📋 MIỂNG TNC'!A773="","",'📋 MIỂNG TNC'!H773)</f>
        <v>Cặp</v>
      </c>
      <c r="E4797" s="1">
        <f>IF('📋 MIỂNG TNC'!A773="","",'📋 MIỂNG TNC'!I773)</f>
        <v>0</v>
      </c>
      <c r="F4797" s="1">
        <f>IF('📋 MIỂNG TNC'!A773="","",'📋 MIỂNG TNC'!J773)</f>
        <v>0</v>
      </c>
      <c r="G4797" s="1">
        <f>IF('📋 MIỂNG TNC'!A773="","",'📋 MIỂNG TNC'!K773)</f>
        <v>0</v>
      </c>
      <c r="H4797" s="1">
        <f>IF('📋 MIỂNG TNC'!A773="","",'📋 MIỂNG TNC'!L773)</f>
        <v>0</v>
      </c>
      <c r="I4797" s="1">
        <f>IF('📋 MIỂNG TNC'!A773="","",'📋 MIỂNG TNC'!M773)</f>
        <v>0</v>
      </c>
      <c r="J4797" s="1">
        <f>IF('📋 MIỂNG TNC'!A773="","",'📋 MIỂNG TNC'!D773)</f>
        <v>0</v>
      </c>
      <c r="L4797" s="1">
        <f>N(L4796)+IF(AND('🔎 TRA CỨU NHANH'!$C$2&lt;&gt;"",OR(ISNUMBER(SEARCH('🔎 TRA CỨU NHANH'!$C$2,$A4797)),ISNUMBER(SEARCH('🔎 TRA CỨU NHANH'!$C$2,$B4797)))),1,0)</f>
        <v>0</v>
      </c>
      <c r="M4797" s="1" t="str">
        <f t="shared" si="148"/>
        <v/>
      </c>
      <c r="N4797" s="1">
        <f>N(N4796)+IF(AND('💰 BÁO GIÁ'!$C$27&lt;&gt;"",OR(ISNUMBER(SEARCH('💰 BÁO GIÁ'!$C$27,$A4797)),ISNUMBER(SEARCH('💰 BÁO GIÁ'!$C$27,$B4797)))),1,0)</f>
        <v>0</v>
      </c>
      <c r="O4797" s="1" t="str">
        <f t="shared" si="149"/>
        <v/>
      </c>
    </row>
    <row r="4798" customHeight="1" spans="1:15">
      <c r="A4798" s="1" t="str">
        <f>IF('📋 MIỂNG TNC'!A774="","",'📋 MIỂNG TNC'!A774)</f>
        <v>HH074516</v>
      </c>
      <c r="B4798" s="1" t="str">
        <f>IF('📋 MIỂNG TNC'!A774="","",'📋 MIỂNG TNC'!Q774)</f>
        <v>Bạc miểng CAT 3306 Cos0 - hàng bãi</v>
      </c>
      <c r="C4798" s="1" t="str">
        <f>IF('📋 MIỂNG TNC'!A774="","","Miểng")</f>
        <v>Miểng</v>
      </c>
      <c r="D4798" s="1" t="str">
        <f>IF('📋 MIỂNG TNC'!A774="","",'📋 MIỂNG TNC'!H774)</f>
        <v>Bộ</v>
      </c>
      <c r="E4798" s="1">
        <f>IF('📋 MIỂNG TNC'!A774="","",'📋 MIỂNG TNC'!I774)</f>
        <v>0</v>
      </c>
      <c r="F4798" s="1">
        <f>IF('📋 MIỂNG TNC'!A774="","",'📋 MIỂNG TNC'!J774)</f>
        <v>0</v>
      </c>
      <c r="G4798" s="1">
        <f>IF('📋 MIỂNG TNC'!A774="","",'📋 MIỂNG TNC'!K774)</f>
        <v>0</v>
      </c>
      <c r="H4798" s="1">
        <f>IF('📋 MIỂNG TNC'!A774="","",'📋 MIỂNG TNC'!L774)</f>
        <v>0</v>
      </c>
      <c r="I4798" s="1">
        <f>IF('📋 MIỂNG TNC'!A774="","",'📋 MIỂNG TNC'!M774)</f>
        <v>0</v>
      </c>
      <c r="J4798" s="1">
        <f>IF('📋 MIỂNG TNC'!A774="","",'📋 MIỂNG TNC'!D774)</f>
        <v>0</v>
      </c>
      <c r="L4798" s="1">
        <f>N(L4797)+IF(AND('🔎 TRA CỨU NHANH'!$C$2&lt;&gt;"",OR(ISNUMBER(SEARCH('🔎 TRA CỨU NHANH'!$C$2,$A4798)),ISNUMBER(SEARCH('🔎 TRA CỨU NHANH'!$C$2,$B4798)))),1,0)</f>
        <v>0</v>
      </c>
      <c r="M4798" s="1" t="str">
        <f t="shared" si="148"/>
        <v/>
      </c>
      <c r="N4798" s="1">
        <f>N(N4797)+IF(AND('💰 BÁO GIÁ'!$C$27&lt;&gt;"",OR(ISNUMBER(SEARCH('💰 BÁO GIÁ'!$C$27,$A4798)),ISNUMBER(SEARCH('💰 BÁO GIÁ'!$C$27,$B4798)))),1,0)</f>
        <v>0</v>
      </c>
      <c r="O4798" s="1" t="str">
        <f t="shared" si="149"/>
        <v/>
      </c>
    </row>
    <row r="4799" customHeight="1" spans="1:15">
      <c r="A4799" s="1" t="str">
        <f>IF('📋 MIỂNG TNC'!A775="","",'📋 MIỂNG TNC'!A775)</f>
        <v>HH080529</v>
      </c>
      <c r="B4799" s="1" t="str">
        <f>IF('📋 MIỂNG TNC'!A775="","",'📋 MIỂNG TNC'!Q775)</f>
        <v>Miểng baze 3TNE78, 3TNE82, 3D82E Cos0 - TDC - M-TNE78A</v>
      </c>
      <c r="C4799" s="1" t="str">
        <f>IF('📋 MIỂNG TNC'!A775="","","Miểng")</f>
        <v>Miểng</v>
      </c>
      <c r="D4799" s="1" t="str">
        <f>IF('📋 MIỂNG TNC'!A775="","",'📋 MIỂNG TNC'!H775)</f>
        <v>Cặp</v>
      </c>
      <c r="E4799" s="1">
        <f>IF('📋 MIỂNG TNC'!A775="","",'📋 MIỂNG TNC'!I775)</f>
        <v>0</v>
      </c>
      <c r="F4799" s="1">
        <f>IF('📋 MIỂNG TNC'!A775="","",'📋 MIỂNG TNC'!J775)</f>
        <v>0</v>
      </c>
      <c r="G4799" s="1">
        <f>IF('📋 MIỂNG TNC'!A775="","",'📋 MIỂNG TNC'!K775)</f>
        <v>0</v>
      </c>
      <c r="H4799" s="1">
        <f>IF('📋 MIỂNG TNC'!A775="","",'📋 MIỂNG TNC'!L775)</f>
        <v>0</v>
      </c>
      <c r="I4799" s="1">
        <f>IF('📋 MIỂNG TNC'!A775="","",'📋 MIỂNG TNC'!M775)</f>
        <v>0</v>
      </c>
      <c r="J4799" s="1">
        <f>IF('📋 MIỂNG TNC'!A775="","",'📋 MIỂNG TNC'!D775)</f>
        <v>0</v>
      </c>
      <c r="L4799" s="1">
        <f>N(L4798)+IF(AND('🔎 TRA CỨU NHANH'!$C$2&lt;&gt;"",OR(ISNUMBER(SEARCH('🔎 TRA CỨU NHANH'!$C$2,$A4799)),ISNUMBER(SEARCH('🔎 TRA CỨU NHANH'!$C$2,$B4799)))),1,0)</f>
        <v>0</v>
      </c>
      <c r="M4799" s="1" t="str">
        <f t="shared" si="148"/>
        <v/>
      </c>
      <c r="N4799" s="1">
        <f>N(N4798)+IF(AND('💰 BÁO GIÁ'!$C$27&lt;&gt;"",OR(ISNUMBER(SEARCH('💰 BÁO GIÁ'!$C$27,$A4799)),ISNUMBER(SEARCH('💰 BÁO GIÁ'!$C$27,$B4799)))),1,0)</f>
        <v>0</v>
      </c>
      <c r="O4799" s="1" t="str">
        <f t="shared" si="149"/>
        <v/>
      </c>
    </row>
    <row r="4800" customHeight="1" spans="1:15">
      <c r="A4800" s="1" t="str">
        <f>IF('📋 MIỂNG TNC'!A776="","",'📋 MIỂNG TNC'!A776)</f>
        <v>HH082835</v>
      </c>
      <c r="B4800" s="1" t="str">
        <f>IF('📋 MIỂNG TNC'!A776="","",'📋 MIỂNG TNC'!Q776)</f>
        <v>Miểng dên 3TNE78, 3TNE82, 3D82E Cos0 - TDC - R-TNE78A</v>
      </c>
      <c r="C4800" s="1" t="str">
        <f>IF('📋 MIỂNG TNC'!A776="","","Miểng")</f>
        <v>Miểng</v>
      </c>
      <c r="D4800" s="1" t="str">
        <f>IF('📋 MIỂNG TNC'!A776="","",'📋 MIỂNG TNC'!H776)</f>
        <v>Cặp</v>
      </c>
      <c r="E4800" s="1">
        <f>IF('📋 MIỂNG TNC'!A776="","",'📋 MIỂNG TNC'!I776)</f>
        <v>0</v>
      </c>
      <c r="F4800" s="1">
        <f>IF('📋 MIỂNG TNC'!A776="","",'📋 MIỂNG TNC'!J776)</f>
        <v>0</v>
      </c>
      <c r="G4800" s="1">
        <f>IF('📋 MIỂNG TNC'!A776="","",'📋 MIỂNG TNC'!K776)</f>
        <v>0</v>
      </c>
      <c r="H4800" s="1">
        <f>IF('📋 MIỂNG TNC'!A776="","",'📋 MIỂNG TNC'!L776)</f>
        <v>0</v>
      </c>
      <c r="I4800" s="1">
        <f>IF('📋 MIỂNG TNC'!A776="","",'📋 MIỂNG TNC'!M776)</f>
        <v>0</v>
      </c>
      <c r="J4800" s="1">
        <f>IF('📋 MIỂNG TNC'!A776="","",'📋 MIỂNG TNC'!D776)</f>
        <v>0</v>
      </c>
      <c r="L4800" s="1">
        <f>N(L4799)+IF(AND('🔎 TRA CỨU NHANH'!$C$2&lt;&gt;"",OR(ISNUMBER(SEARCH('🔎 TRA CỨU NHANH'!$C$2,$A4800)),ISNUMBER(SEARCH('🔎 TRA CỨU NHANH'!$C$2,$B4800)))),1,0)</f>
        <v>0</v>
      </c>
      <c r="M4800" s="1" t="str">
        <f t="shared" si="148"/>
        <v/>
      </c>
      <c r="N4800" s="1">
        <f>N(N4799)+IF(AND('💰 BÁO GIÁ'!$C$27&lt;&gt;"",OR(ISNUMBER(SEARCH('💰 BÁO GIÁ'!$C$27,$A4800)),ISNUMBER(SEARCH('💰 BÁO GIÁ'!$C$27,$B4800)))),1,0)</f>
        <v>0</v>
      </c>
      <c r="O4800" s="1" t="str">
        <f t="shared" si="149"/>
        <v/>
      </c>
    </row>
    <row r="4801" customHeight="1" spans="1:15">
      <c r="A4801" s="1" t="str">
        <f>IF('📋 MIỂNG TNC'!A777="","",'📋 MIỂNG TNC'!A777)</f>
        <v>HH076935</v>
      </c>
      <c r="B4801" s="1" t="str">
        <f>IF('📋 MIỂNG TNC'!A777="","",'📋 MIỂNG TNC'!Q777)</f>
        <v>Bạc miểng 4100/ 4105 cos0 - TQ</v>
      </c>
      <c r="C4801" s="1" t="str">
        <f>IF('📋 MIỂNG TNC'!A777="","","Miểng")</f>
        <v>Miểng</v>
      </c>
      <c r="D4801" s="1" t="str">
        <f>IF('📋 MIỂNG TNC'!A777="","",'📋 MIỂNG TNC'!H777)</f>
        <v>Bộ</v>
      </c>
      <c r="E4801" s="1">
        <f>IF('📋 MIỂNG TNC'!A777="","",'📋 MIỂNG TNC'!I777)</f>
        <v>0</v>
      </c>
      <c r="F4801" s="1">
        <f>IF('📋 MIỂNG TNC'!A777="","",'📋 MIỂNG TNC'!J777)</f>
        <v>0</v>
      </c>
      <c r="G4801" s="1">
        <f>IF('📋 MIỂNG TNC'!A777="","",'📋 MIỂNG TNC'!K777)</f>
        <v>0</v>
      </c>
      <c r="H4801" s="1">
        <f>IF('📋 MIỂNG TNC'!A777="","",'📋 MIỂNG TNC'!L777)</f>
        <v>0</v>
      </c>
      <c r="I4801" s="1">
        <f>IF('📋 MIỂNG TNC'!A777="","",'📋 MIỂNG TNC'!M777)</f>
        <v>0</v>
      </c>
      <c r="J4801" s="1">
        <f>IF('📋 MIỂNG TNC'!A777="","",'📋 MIỂNG TNC'!D777)</f>
        <v>0</v>
      </c>
      <c r="L4801" s="1">
        <f>N(L4800)+IF(AND('🔎 TRA CỨU NHANH'!$C$2&lt;&gt;"",OR(ISNUMBER(SEARCH('🔎 TRA CỨU NHANH'!$C$2,$A4801)),ISNUMBER(SEARCH('🔎 TRA CỨU NHANH'!$C$2,$B4801)))),1,0)</f>
        <v>0</v>
      </c>
      <c r="M4801" s="1" t="str">
        <f t="shared" si="148"/>
        <v/>
      </c>
      <c r="N4801" s="1">
        <f>N(N4800)+IF(AND('💰 BÁO GIÁ'!$C$27&lt;&gt;"",OR(ISNUMBER(SEARCH('💰 BÁO GIÁ'!$C$27,$A4801)),ISNUMBER(SEARCH('💰 BÁO GIÁ'!$C$27,$B4801)))),1,0)</f>
        <v>0</v>
      </c>
      <c r="O4801" s="1" t="str">
        <f t="shared" si="149"/>
        <v/>
      </c>
    </row>
    <row r="4802" customHeight="1" spans="1:15">
      <c r="A4802" s="1" t="str">
        <f>IF('📋 MIỂNG TNC'!A778="","",'📋 MIỂNG TNC'!A778)</f>
        <v>HH081868</v>
      </c>
      <c r="B4802" s="1" t="str">
        <f>IF('📋 MIỂNG TNC'!A778="","",'📋 MIỂNG TNC'!Q778)</f>
        <v>Bạc miểng 4102/ WP3.7Q130E40/ YZ4DA2-40 - Cos0 (TAIMAU)</v>
      </c>
      <c r="C4802" s="1" t="str">
        <f>IF('📋 MIỂNG TNC'!A778="","","Miểng")</f>
        <v>Miểng</v>
      </c>
      <c r="D4802" s="1" t="str">
        <f>IF('📋 MIỂNG TNC'!A778="","",'📋 MIỂNG TNC'!H778)</f>
        <v>Bộ</v>
      </c>
      <c r="E4802" s="1">
        <f>IF('📋 MIỂNG TNC'!A778="","",'📋 MIỂNG TNC'!I778)</f>
        <v>0</v>
      </c>
      <c r="F4802" s="1">
        <f>IF('📋 MIỂNG TNC'!A778="","",'📋 MIỂNG TNC'!J778)</f>
        <v>0</v>
      </c>
      <c r="G4802" s="1">
        <f>IF('📋 MIỂNG TNC'!A778="","",'📋 MIỂNG TNC'!K778)</f>
        <v>0</v>
      </c>
      <c r="H4802" s="1">
        <f>IF('📋 MIỂNG TNC'!A778="","",'📋 MIỂNG TNC'!L778)</f>
        <v>0</v>
      </c>
      <c r="I4802" s="1">
        <f>IF('📋 MIỂNG TNC'!A778="","",'📋 MIỂNG TNC'!M778)</f>
        <v>0</v>
      </c>
      <c r="J4802" s="1">
        <f>IF('📋 MIỂNG TNC'!A778="","",'📋 MIỂNG TNC'!D778)</f>
        <v>0</v>
      </c>
      <c r="L4802" s="1">
        <f>N(L4801)+IF(AND('🔎 TRA CỨU NHANH'!$C$2&lt;&gt;"",OR(ISNUMBER(SEARCH('🔎 TRA CỨU NHANH'!$C$2,$A4802)),ISNUMBER(SEARCH('🔎 TRA CỨU NHANH'!$C$2,$B4802)))),1,0)</f>
        <v>0</v>
      </c>
      <c r="M4802" s="1" t="str">
        <f t="shared" ref="M4802:M4865" si="150">IF(L4802&gt;N(L4801),L4802,"")</f>
        <v/>
      </c>
      <c r="N4802" s="1">
        <f>N(N4801)+IF(AND('💰 BÁO GIÁ'!$C$27&lt;&gt;"",OR(ISNUMBER(SEARCH('💰 BÁO GIÁ'!$C$27,$A4802)),ISNUMBER(SEARCH('💰 BÁO GIÁ'!$C$27,$B4802)))),1,0)</f>
        <v>0</v>
      </c>
      <c r="O4802" s="1" t="str">
        <f t="shared" ref="O4802:O4865" si="151">IF(N4802&gt;N(N4801),N4802,"")</f>
        <v/>
      </c>
    </row>
    <row r="4803" customHeight="1" spans="1:15">
      <c r="A4803" s="1" t="str">
        <f>IF('📋 MIỂNG TNC'!A779="","",'📋 MIỂNG TNC'!A779)</f>
        <v>HH081853</v>
      </c>
      <c r="B4803" s="1" t="str">
        <f>IF('📋 MIỂNG TNC'!A779="","",'📋 MIỂNG TNC'!Q779)</f>
        <v>Bạc miểng (dên + baze) Biên YC-4102-Q/ 4105-Q/ YCD4J11T-88 - Cos0</v>
      </c>
      <c r="C4803" s="1" t="str">
        <f>IF('📋 MIỂNG TNC'!A779="","","Miểng")</f>
        <v>Miểng</v>
      </c>
      <c r="D4803" s="1" t="str">
        <f>IF('📋 MIỂNG TNC'!A779="","",'📋 MIỂNG TNC'!H779)</f>
        <v>Bộ</v>
      </c>
      <c r="E4803" s="1">
        <f>IF('📋 MIỂNG TNC'!A779="","",'📋 MIỂNG TNC'!I779)</f>
        <v>0</v>
      </c>
      <c r="F4803" s="1">
        <f>IF('📋 MIỂNG TNC'!A779="","",'📋 MIỂNG TNC'!J779)</f>
        <v>0</v>
      </c>
      <c r="G4803" s="1">
        <f>IF('📋 MIỂNG TNC'!A779="","",'📋 MIỂNG TNC'!K779)</f>
        <v>0</v>
      </c>
      <c r="H4803" s="1">
        <f>IF('📋 MIỂNG TNC'!A779="","",'📋 MIỂNG TNC'!L779)</f>
        <v>0</v>
      </c>
      <c r="I4803" s="1">
        <f>IF('📋 MIỂNG TNC'!A779="","",'📋 MIỂNG TNC'!M779)</f>
        <v>0</v>
      </c>
      <c r="J4803" s="1">
        <f>IF('📋 MIỂNG TNC'!A779="","",'📋 MIỂNG TNC'!D779)</f>
        <v>0</v>
      </c>
      <c r="L4803" s="1">
        <f>N(L4802)+IF(AND('🔎 TRA CỨU NHANH'!$C$2&lt;&gt;"",OR(ISNUMBER(SEARCH('🔎 TRA CỨU NHANH'!$C$2,$A4803)),ISNUMBER(SEARCH('🔎 TRA CỨU NHANH'!$C$2,$B4803)))),1,0)</f>
        <v>0</v>
      </c>
      <c r="M4803" s="1" t="str">
        <f t="shared" si="150"/>
        <v/>
      </c>
      <c r="N4803" s="1">
        <f>N(N4802)+IF(AND('💰 BÁO GIÁ'!$C$27&lt;&gt;"",OR(ISNUMBER(SEARCH('💰 BÁO GIÁ'!$C$27,$A4803)),ISNUMBER(SEARCH('💰 BÁO GIÁ'!$C$27,$B4803)))),1,0)</f>
        <v>0</v>
      </c>
      <c r="O4803" s="1" t="str">
        <f t="shared" si="151"/>
        <v/>
      </c>
    </row>
    <row r="4804" customHeight="1" spans="1:15">
      <c r="A4804" s="1" t="str">
        <f>IF('📋 MIỂNG TNC'!A780="","",'📋 MIỂNG TNC'!A780)</f>
        <v>HH081864</v>
      </c>
      <c r="B4804" s="1" t="str">
        <f>IF('📋 MIỂNG TNC'!A780="","",'📋 MIỂNG TNC'!Q780)</f>
        <v>Bạc miểng (dên+baze) YC4EG200-50/ 4112 - Cos0 (Yuchai)</v>
      </c>
      <c r="C4804" s="1" t="str">
        <f>IF('📋 MIỂNG TNC'!A780="","","Miểng")</f>
        <v>Miểng</v>
      </c>
      <c r="D4804" s="1" t="str">
        <f>IF('📋 MIỂNG TNC'!A780="","",'📋 MIỂNG TNC'!H780)</f>
        <v>Bộ</v>
      </c>
      <c r="E4804" s="1">
        <f>IF('📋 MIỂNG TNC'!A780="","",'📋 MIỂNG TNC'!I780)</f>
        <v>0</v>
      </c>
      <c r="F4804" s="1">
        <f>IF('📋 MIỂNG TNC'!A780="","",'📋 MIỂNG TNC'!J780)</f>
        <v>0</v>
      </c>
      <c r="G4804" s="1">
        <f>IF('📋 MIỂNG TNC'!A780="","",'📋 MIỂNG TNC'!K780)</f>
        <v>0</v>
      </c>
      <c r="H4804" s="1">
        <f>IF('📋 MIỂNG TNC'!A780="","",'📋 MIỂNG TNC'!L780)</f>
        <v>0</v>
      </c>
      <c r="I4804" s="1">
        <f>IF('📋 MIỂNG TNC'!A780="","",'📋 MIỂNG TNC'!M780)</f>
        <v>0</v>
      </c>
      <c r="J4804" s="1">
        <f>IF('📋 MIỂNG TNC'!A780="","",'📋 MIỂNG TNC'!D780)</f>
        <v>0</v>
      </c>
      <c r="L4804" s="1">
        <f>N(L4803)+IF(AND('🔎 TRA CỨU NHANH'!$C$2&lt;&gt;"",OR(ISNUMBER(SEARCH('🔎 TRA CỨU NHANH'!$C$2,$A4804)),ISNUMBER(SEARCH('🔎 TRA CỨU NHANH'!$C$2,$B4804)))),1,0)</f>
        <v>0</v>
      </c>
      <c r="M4804" s="1" t="str">
        <f t="shared" si="150"/>
        <v/>
      </c>
      <c r="N4804" s="1">
        <f>N(N4803)+IF(AND('💰 BÁO GIÁ'!$C$27&lt;&gt;"",OR(ISNUMBER(SEARCH('💰 BÁO GIÁ'!$C$27,$A4804)),ISNUMBER(SEARCH('💰 BÁO GIÁ'!$C$27,$B4804)))),1,0)</f>
        <v>0</v>
      </c>
      <c r="O4804" s="1" t="str">
        <f t="shared" si="151"/>
        <v/>
      </c>
    </row>
    <row r="4805" customHeight="1" spans="1:15">
      <c r="A4805" s="1" t="str">
        <f>IF('📋 MIỂNG TNC'!A781="","",'📋 MIỂNG TNC'!A781)</f>
        <v>HH081851</v>
      </c>
      <c r="B4805" s="1" t="str">
        <f>IF('📋 MIỂNG TNC'!A781="","",'📋 MIỂNG TNC'!Q781)</f>
        <v>Bạc miểng (dên+baze) 495-B - cos0 (OUERMAN-AT)</v>
      </c>
      <c r="C4805" s="1" t="str">
        <f>IF('📋 MIỂNG TNC'!A781="","","Miểng")</f>
        <v>Miểng</v>
      </c>
      <c r="D4805" s="1" t="str">
        <f>IF('📋 MIỂNG TNC'!A781="","",'📋 MIỂNG TNC'!H781)</f>
        <v>Bộ</v>
      </c>
      <c r="E4805" s="1">
        <f>IF('📋 MIỂNG TNC'!A781="","",'📋 MIỂNG TNC'!I781)</f>
        <v>0</v>
      </c>
      <c r="F4805" s="1">
        <f>IF('📋 MIỂNG TNC'!A781="","",'📋 MIỂNG TNC'!J781)</f>
        <v>0</v>
      </c>
      <c r="G4805" s="1">
        <f>IF('📋 MIỂNG TNC'!A781="","",'📋 MIỂNG TNC'!K781)</f>
        <v>0</v>
      </c>
      <c r="H4805" s="1">
        <f>IF('📋 MIỂNG TNC'!A781="","",'📋 MIỂNG TNC'!L781)</f>
        <v>0</v>
      </c>
      <c r="I4805" s="1">
        <f>IF('📋 MIỂNG TNC'!A781="","",'📋 MIỂNG TNC'!M781)</f>
        <v>0</v>
      </c>
      <c r="J4805" s="1">
        <f>IF('📋 MIỂNG TNC'!A781="","",'📋 MIỂNG TNC'!D781)</f>
        <v>0</v>
      </c>
      <c r="L4805" s="1">
        <f>N(L4804)+IF(AND('🔎 TRA CỨU NHANH'!$C$2&lt;&gt;"",OR(ISNUMBER(SEARCH('🔎 TRA CỨU NHANH'!$C$2,$A4805)),ISNUMBER(SEARCH('🔎 TRA CỨU NHANH'!$C$2,$B4805)))),1,0)</f>
        <v>0</v>
      </c>
      <c r="M4805" s="1" t="str">
        <f t="shared" si="150"/>
        <v/>
      </c>
      <c r="N4805" s="1">
        <f>N(N4804)+IF(AND('💰 BÁO GIÁ'!$C$27&lt;&gt;"",OR(ISNUMBER(SEARCH('💰 BÁO GIÁ'!$C$27,$A4805)),ISNUMBER(SEARCH('💰 BÁO GIÁ'!$C$27,$B4805)))),1,0)</f>
        <v>0</v>
      </c>
      <c r="O4805" s="1" t="str">
        <f t="shared" si="151"/>
        <v/>
      </c>
    </row>
    <row r="4806" customHeight="1" spans="1:15">
      <c r="A4806" s="1" t="str">
        <f>IF('📋 MIỂNG TNC'!A782="","",'📋 MIỂNG TNC'!A782)</f>
        <v>HH01089</v>
      </c>
      <c r="B4806" s="1" t="str">
        <f>IF('📋 MIỂNG TNC'!A782="","",'📋 MIỂNG TNC'!Q782)</f>
        <v>Bạc miểng 4CT Cos0 - IVECO</v>
      </c>
      <c r="C4806" s="1" t="str">
        <f>IF('📋 MIỂNG TNC'!A782="","","Miểng")</f>
        <v>Miểng</v>
      </c>
      <c r="D4806" s="1" t="str">
        <f>IF('📋 MIỂNG TNC'!A782="","",'📋 MIỂNG TNC'!H782)</f>
        <v>Bộ</v>
      </c>
      <c r="E4806" s="1">
        <f>IF('📋 MIỂNG TNC'!A782="","",'📋 MIỂNG TNC'!I782)</f>
        <v>0</v>
      </c>
      <c r="F4806" s="1">
        <f>IF('📋 MIỂNG TNC'!A782="","",'📋 MIỂNG TNC'!J782)</f>
        <v>0</v>
      </c>
      <c r="G4806" s="1">
        <f>IF('📋 MIỂNG TNC'!A782="","",'📋 MIỂNG TNC'!K782)</f>
        <v>0</v>
      </c>
      <c r="H4806" s="1">
        <f>IF('📋 MIỂNG TNC'!A782="","",'📋 MIỂNG TNC'!L782)</f>
        <v>0</v>
      </c>
      <c r="I4806" s="1">
        <f>IF('📋 MIỂNG TNC'!A782="","",'📋 MIỂNG TNC'!M782)</f>
        <v>0</v>
      </c>
      <c r="J4806" s="1">
        <f>IF('📋 MIỂNG TNC'!A782="","",'📋 MIỂNG TNC'!D782)</f>
        <v>0</v>
      </c>
      <c r="L4806" s="1">
        <f>N(L4805)+IF(AND('🔎 TRA CỨU NHANH'!$C$2&lt;&gt;"",OR(ISNUMBER(SEARCH('🔎 TRA CỨU NHANH'!$C$2,$A4806)),ISNUMBER(SEARCH('🔎 TRA CỨU NHANH'!$C$2,$B4806)))),1,0)</f>
        <v>0</v>
      </c>
      <c r="M4806" s="1" t="str">
        <f t="shared" si="150"/>
        <v/>
      </c>
      <c r="N4806" s="1">
        <f>N(N4805)+IF(AND('💰 BÁO GIÁ'!$C$27&lt;&gt;"",OR(ISNUMBER(SEARCH('💰 BÁO GIÁ'!$C$27,$A4806)),ISNUMBER(SEARCH('💰 BÁO GIÁ'!$C$27,$B4806)))),1,0)</f>
        <v>0</v>
      </c>
      <c r="O4806" s="1" t="str">
        <f t="shared" si="151"/>
        <v/>
      </c>
    </row>
    <row r="4807" customHeight="1" spans="1:15">
      <c r="A4807" s="1" t="str">
        <f>IF('📋 MIỂNG TNC'!A783="","",'📋 MIỂNG TNC'!A783)</f>
        <v>HH081871</v>
      </c>
      <c r="B4807" s="1" t="str">
        <f>IF('📋 MIỂNG TNC'!A783="","",'📋 MIỂNG TNC'!Q783)</f>
        <v>Bạc miểng (dên+baze) CA-4113-BKZ/ 4DF2-17 - Cos0</v>
      </c>
      <c r="C4807" s="1" t="str">
        <f>IF('📋 MIỂNG TNC'!A783="","","Miểng")</f>
        <v>Miểng</v>
      </c>
      <c r="D4807" s="1" t="str">
        <f>IF('📋 MIỂNG TNC'!A783="","",'📋 MIỂNG TNC'!H783)</f>
        <v>Bộ</v>
      </c>
      <c r="E4807" s="1">
        <f>IF('📋 MIỂNG TNC'!A783="","",'📋 MIỂNG TNC'!I783)</f>
        <v>0</v>
      </c>
      <c r="F4807" s="1">
        <f>IF('📋 MIỂNG TNC'!A783="","",'📋 MIỂNG TNC'!J783)</f>
        <v>0</v>
      </c>
      <c r="G4807" s="1">
        <f>IF('📋 MIỂNG TNC'!A783="","",'📋 MIỂNG TNC'!K783)</f>
        <v>0</v>
      </c>
      <c r="H4807" s="1">
        <f>IF('📋 MIỂNG TNC'!A783="","",'📋 MIỂNG TNC'!L783)</f>
        <v>0</v>
      </c>
      <c r="I4807" s="1">
        <f>IF('📋 MIỂNG TNC'!A783="","",'📋 MIỂNG TNC'!M783)</f>
        <v>0</v>
      </c>
      <c r="J4807" s="1">
        <f>IF('📋 MIỂNG TNC'!A783="","",'📋 MIỂNG TNC'!D783)</f>
        <v>0</v>
      </c>
      <c r="L4807" s="1">
        <f>N(L4806)+IF(AND('🔎 TRA CỨU NHANH'!$C$2&lt;&gt;"",OR(ISNUMBER(SEARCH('🔎 TRA CỨU NHANH'!$C$2,$A4807)),ISNUMBER(SEARCH('🔎 TRA CỨU NHANH'!$C$2,$B4807)))),1,0)</f>
        <v>0</v>
      </c>
      <c r="M4807" s="1" t="str">
        <f t="shared" si="150"/>
        <v/>
      </c>
      <c r="N4807" s="1">
        <f>N(N4806)+IF(AND('💰 BÁO GIÁ'!$C$27&lt;&gt;"",OR(ISNUMBER(SEARCH('💰 BÁO GIÁ'!$C$27,$A4807)),ISNUMBER(SEARCH('💰 BÁO GIÁ'!$C$27,$B4807)))),1,0)</f>
        <v>0</v>
      </c>
      <c r="O4807" s="1" t="str">
        <f t="shared" si="151"/>
        <v/>
      </c>
    </row>
    <row r="4808" customHeight="1" spans="1:15">
      <c r="A4808" s="1" t="str">
        <f>IF('📋 MIỂNG TNC'!A784="","",'📋 MIỂNG TNC'!A784)</f>
        <v>HH081008</v>
      </c>
      <c r="B4808" s="1" t="str">
        <f>IF('📋 MIỂNG TNC'!A784="","",'📋 MIỂNG TNC'!Q784)</f>
        <v>Miểng dên YC-6105-ZLQ/ 6108-ZQ (STD) cos0 (Antek)</v>
      </c>
      <c r="C4808" s="1" t="str">
        <f>IF('📋 MIỂNG TNC'!A784="","","Miểng")</f>
        <v>Miểng</v>
      </c>
      <c r="D4808" s="1" t="str">
        <f>IF('📋 MIỂNG TNC'!A784="","",'📋 MIỂNG TNC'!H784)</f>
        <v>Bộ</v>
      </c>
      <c r="E4808" s="1">
        <f>IF('📋 MIỂNG TNC'!A784="","",'📋 MIỂNG TNC'!I784)</f>
        <v>0</v>
      </c>
      <c r="F4808" s="1">
        <f>IF('📋 MIỂNG TNC'!A784="","",'📋 MIỂNG TNC'!J784)</f>
        <v>0</v>
      </c>
      <c r="G4808" s="1">
        <f>IF('📋 MIỂNG TNC'!A784="","",'📋 MIỂNG TNC'!K784)</f>
        <v>0</v>
      </c>
      <c r="H4808" s="1">
        <f>IF('📋 MIỂNG TNC'!A784="","",'📋 MIỂNG TNC'!L784)</f>
        <v>0</v>
      </c>
      <c r="I4808" s="1">
        <f>IF('📋 MIỂNG TNC'!A784="","",'📋 MIỂNG TNC'!M784)</f>
        <v>0</v>
      </c>
      <c r="J4808" s="1">
        <f>IF('📋 MIỂNG TNC'!A784="","",'📋 MIỂNG TNC'!D784)</f>
        <v>0</v>
      </c>
      <c r="L4808" s="1">
        <f>N(L4807)+IF(AND('🔎 TRA CỨU NHANH'!$C$2&lt;&gt;"",OR(ISNUMBER(SEARCH('🔎 TRA CỨU NHANH'!$C$2,$A4808)),ISNUMBER(SEARCH('🔎 TRA CỨU NHANH'!$C$2,$B4808)))),1,0)</f>
        <v>0</v>
      </c>
      <c r="M4808" s="1" t="str">
        <f t="shared" si="150"/>
        <v/>
      </c>
      <c r="N4808" s="1">
        <f>N(N4807)+IF(AND('💰 BÁO GIÁ'!$C$27&lt;&gt;"",OR(ISNUMBER(SEARCH('💰 BÁO GIÁ'!$C$27,$A4808)),ISNUMBER(SEARCH('💰 BÁO GIÁ'!$C$27,$B4808)))),1,0)</f>
        <v>0</v>
      </c>
      <c r="O4808" s="1" t="str">
        <f t="shared" si="151"/>
        <v/>
      </c>
    </row>
    <row r="4809" customHeight="1" spans="1:15">
      <c r="A4809" s="1" t="str">
        <f>IF('📋 MIỂNG TNC'!A785="","",'📋 MIỂNG TNC'!A785)</f>
        <v>HH083445</v>
      </c>
      <c r="B4809" s="1" t="str">
        <f>IF('📋 MIỂNG TNC'!A785="","",'📋 MIỂNG TNC'!Q785)</f>
        <v>Bạc miểng 6DR5 Cos0 - NDC</v>
      </c>
      <c r="C4809" s="1" t="str">
        <f>IF('📋 MIỂNG TNC'!A785="","","Miểng")</f>
        <v>Miểng</v>
      </c>
      <c r="D4809" s="1" t="str">
        <f>IF('📋 MIỂNG TNC'!A785="","",'📋 MIỂNG TNC'!H785)</f>
        <v>Bộ</v>
      </c>
      <c r="E4809" s="1">
        <f>IF('📋 MIỂNG TNC'!A785="","",'📋 MIỂNG TNC'!I785)</f>
        <v>0</v>
      </c>
      <c r="F4809" s="1">
        <f>IF('📋 MIỂNG TNC'!A785="","",'📋 MIỂNG TNC'!J785)</f>
        <v>0</v>
      </c>
      <c r="G4809" s="1">
        <f>IF('📋 MIỂNG TNC'!A785="","",'📋 MIỂNG TNC'!K785)</f>
        <v>0</v>
      </c>
      <c r="H4809" s="1">
        <f>IF('📋 MIỂNG TNC'!A785="","",'📋 MIỂNG TNC'!L785)</f>
        <v>0</v>
      </c>
      <c r="I4809" s="1">
        <f>IF('📋 MIỂNG TNC'!A785="","",'📋 MIỂNG TNC'!M785)</f>
        <v>0</v>
      </c>
      <c r="J4809" s="1">
        <f>IF('📋 MIỂNG TNC'!A785="","",'📋 MIỂNG TNC'!D785)</f>
        <v>0</v>
      </c>
      <c r="L4809" s="1">
        <f>N(L4808)+IF(AND('🔎 TRA CỨU NHANH'!$C$2&lt;&gt;"",OR(ISNUMBER(SEARCH('🔎 TRA CỨU NHANH'!$C$2,$A4809)),ISNUMBER(SEARCH('🔎 TRA CỨU NHANH'!$C$2,$B4809)))),1,0)</f>
        <v>0</v>
      </c>
      <c r="M4809" s="1" t="str">
        <f t="shared" si="150"/>
        <v/>
      </c>
      <c r="N4809" s="1">
        <f>N(N4808)+IF(AND('💰 BÁO GIÁ'!$C$27&lt;&gt;"",OR(ISNUMBER(SEARCH('💰 BÁO GIÁ'!$C$27,$A4809)),ISNUMBER(SEARCH('💰 BÁO GIÁ'!$C$27,$B4809)))),1,0)</f>
        <v>0</v>
      </c>
      <c r="O4809" s="1" t="str">
        <f t="shared" si="151"/>
        <v/>
      </c>
    </row>
    <row r="4810" customHeight="1" spans="1:15">
      <c r="A4810" s="1" t="str">
        <f>IF('📋 MIỂNG TNC'!A786="","",'📋 MIỂNG TNC'!A786)</f>
        <v>HH081308</v>
      </c>
      <c r="B4810" s="1" t="str">
        <f>IF('📋 MIỂNG TNC'!A786="","",'📋 MIỂNG TNC'!Q786)</f>
        <v>Miểng baze CA-498 X2 (STD) cos0</v>
      </c>
      <c r="C4810" s="1" t="str">
        <f>IF('📋 MIỂNG TNC'!A786="","","Miểng")</f>
        <v>Miểng</v>
      </c>
      <c r="D4810" s="1" t="str">
        <f>IF('📋 MIỂNG TNC'!A786="","",'📋 MIỂNG TNC'!H786)</f>
        <v>Bộ</v>
      </c>
      <c r="E4810" s="1">
        <f>IF('📋 MIỂNG TNC'!A786="","",'📋 MIỂNG TNC'!I786)</f>
        <v>0</v>
      </c>
      <c r="F4810" s="1">
        <f>IF('📋 MIỂNG TNC'!A786="","",'📋 MIỂNG TNC'!J786)</f>
        <v>0</v>
      </c>
      <c r="G4810" s="1">
        <f>IF('📋 MIỂNG TNC'!A786="","",'📋 MIỂNG TNC'!K786)</f>
        <v>0</v>
      </c>
      <c r="H4810" s="1">
        <f>IF('📋 MIỂNG TNC'!A786="","",'📋 MIỂNG TNC'!L786)</f>
        <v>0</v>
      </c>
      <c r="I4810" s="1">
        <f>IF('📋 MIỂNG TNC'!A786="","",'📋 MIỂNG TNC'!M786)</f>
        <v>0</v>
      </c>
      <c r="J4810" s="1">
        <f>IF('📋 MIỂNG TNC'!A786="","",'📋 MIỂNG TNC'!D786)</f>
        <v>0</v>
      </c>
      <c r="L4810" s="1">
        <f>N(L4809)+IF(AND('🔎 TRA CỨU NHANH'!$C$2&lt;&gt;"",OR(ISNUMBER(SEARCH('🔎 TRA CỨU NHANH'!$C$2,$A4810)),ISNUMBER(SEARCH('🔎 TRA CỨU NHANH'!$C$2,$B4810)))),1,0)</f>
        <v>0</v>
      </c>
      <c r="M4810" s="1" t="str">
        <f t="shared" si="150"/>
        <v/>
      </c>
      <c r="N4810" s="1">
        <f>N(N4809)+IF(AND('💰 BÁO GIÁ'!$C$27&lt;&gt;"",OR(ISNUMBER(SEARCH('💰 BÁO GIÁ'!$C$27,$A4810)),ISNUMBER(SEARCH('💰 BÁO GIÁ'!$C$27,$B4810)))),1,0)</f>
        <v>0</v>
      </c>
      <c r="O4810" s="1" t="str">
        <f t="shared" si="151"/>
        <v/>
      </c>
    </row>
    <row r="4811" customHeight="1" spans="1:15">
      <c r="A4811" s="1" t="str">
        <f>IF('📋 MIỂNG TNC'!A787="","",'📋 MIỂNG TNC'!A787)</f>
        <v>HH081307</v>
      </c>
      <c r="B4811" s="1" t="str">
        <f>IF('📋 MIỂNG TNC'!A787="","",'📋 MIỂNG TNC'!Q787)</f>
        <v>Miểng dên CA-498 X2 cổ 57 (STD) cos0</v>
      </c>
      <c r="C4811" s="1" t="str">
        <f>IF('📋 MIỂNG TNC'!A787="","","Miểng")</f>
        <v>Miểng</v>
      </c>
      <c r="D4811" s="1" t="str">
        <f>IF('📋 MIỂNG TNC'!A787="","",'📋 MIỂNG TNC'!H787)</f>
        <v>Bộ</v>
      </c>
      <c r="E4811" s="1">
        <f>IF('📋 MIỂNG TNC'!A787="","",'📋 MIỂNG TNC'!I787)</f>
        <v>0</v>
      </c>
      <c r="F4811" s="1">
        <f>IF('📋 MIỂNG TNC'!A787="","",'📋 MIỂNG TNC'!J787)</f>
        <v>0</v>
      </c>
      <c r="G4811" s="1">
        <f>IF('📋 MIỂNG TNC'!A787="","",'📋 MIỂNG TNC'!K787)</f>
        <v>0</v>
      </c>
      <c r="H4811" s="1">
        <f>IF('📋 MIỂNG TNC'!A787="","",'📋 MIỂNG TNC'!L787)</f>
        <v>0</v>
      </c>
      <c r="I4811" s="1">
        <f>IF('📋 MIỂNG TNC'!A787="","",'📋 MIỂNG TNC'!M787)</f>
        <v>0</v>
      </c>
      <c r="J4811" s="1">
        <f>IF('📋 MIỂNG TNC'!A787="","",'📋 MIỂNG TNC'!D787)</f>
        <v>0</v>
      </c>
      <c r="L4811" s="1">
        <f>N(L4810)+IF(AND('🔎 TRA CỨU NHANH'!$C$2&lt;&gt;"",OR(ISNUMBER(SEARCH('🔎 TRA CỨU NHANH'!$C$2,$A4811)),ISNUMBER(SEARCH('🔎 TRA CỨU NHANH'!$C$2,$B4811)))),1,0)</f>
        <v>0</v>
      </c>
      <c r="M4811" s="1" t="str">
        <f t="shared" si="150"/>
        <v/>
      </c>
      <c r="N4811" s="1">
        <f>N(N4810)+IF(AND('💰 BÁO GIÁ'!$C$27&lt;&gt;"",OR(ISNUMBER(SEARCH('💰 BÁO GIÁ'!$C$27,$A4811)),ISNUMBER(SEARCH('💰 BÁO GIÁ'!$C$27,$B4811)))),1,0)</f>
        <v>0</v>
      </c>
      <c r="O4811" s="1" t="str">
        <f t="shared" si="151"/>
        <v/>
      </c>
    </row>
    <row r="4812" customHeight="1" spans="1:15">
      <c r="A4812" s="1" t="str">
        <f>IF('📋 MIỂNG TNC'!A788="","",'📋 MIỂNG TNC'!A788)</f>
        <v>HH081904</v>
      </c>
      <c r="B4812" s="1" t="str">
        <f>IF('📋 MIỂNG TNC'!A788="","",'📋 MIỂNG TNC'!Q788)</f>
        <v>Bạc miểng (dên+baze) CA-6110/ 6DF1-21/26/ CA6110A (Cos0) 1005171/72/K0010000-PJLW</v>
      </c>
      <c r="C4812" s="1" t="str">
        <f>IF('📋 MIỂNG TNC'!A788="","","Miểng")</f>
        <v>Miểng</v>
      </c>
      <c r="D4812" s="1" t="str">
        <f>IF('📋 MIỂNG TNC'!A788="","",'📋 MIỂNG TNC'!H788)</f>
        <v>Bộ</v>
      </c>
      <c r="E4812" s="1">
        <f>IF('📋 MIỂNG TNC'!A788="","",'📋 MIỂNG TNC'!I788)</f>
        <v>0</v>
      </c>
      <c r="F4812" s="1">
        <f>IF('📋 MIỂNG TNC'!A788="","",'📋 MIỂNG TNC'!J788)</f>
        <v>0</v>
      </c>
      <c r="G4812" s="1">
        <f>IF('📋 MIỂNG TNC'!A788="","",'📋 MIỂNG TNC'!K788)</f>
        <v>0</v>
      </c>
      <c r="H4812" s="1">
        <f>IF('📋 MIỂNG TNC'!A788="","",'📋 MIỂNG TNC'!L788)</f>
        <v>0</v>
      </c>
      <c r="I4812" s="1">
        <f>IF('📋 MIỂNG TNC'!A788="","",'📋 MIỂNG TNC'!M788)</f>
        <v>0</v>
      </c>
      <c r="J4812" s="1">
        <f>IF('📋 MIỂNG TNC'!A788="","",'📋 MIỂNG TNC'!D788)</f>
        <v>0</v>
      </c>
      <c r="L4812" s="1">
        <f>N(L4811)+IF(AND('🔎 TRA CỨU NHANH'!$C$2&lt;&gt;"",OR(ISNUMBER(SEARCH('🔎 TRA CỨU NHANH'!$C$2,$A4812)),ISNUMBER(SEARCH('🔎 TRA CỨU NHANH'!$C$2,$B4812)))),1,0)</f>
        <v>0</v>
      </c>
      <c r="M4812" s="1" t="str">
        <f t="shared" si="150"/>
        <v/>
      </c>
      <c r="N4812" s="1">
        <f>N(N4811)+IF(AND('💰 BÁO GIÁ'!$C$27&lt;&gt;"",OR(ISNUMBER(SEARCH('💰 BÁO GIÁ'!$C$27,$A4812)),ISNUMBER(SEARCH('💰 BÁO GIÁ'!$C$27,$B4812)))),1,0)</f>
        <v>0</v>
      </c>
      <c r="O4812" s="1" t="str">
        <f t="shared" si="151"/>
        <v/>
      </c>
    </row>
    <row r="4813" customHeight="1" spans="1:15">
      <c r="A4813" s="1" t="str">
        <f>IF('📋 MIỂNG TNC'!A789="","",'📋 MIỂNG TNC'!A789)</f>
        <v>HH071085</v>
      </c>
      <c r="B4813" s="1" t="str">
        <f>IF('📋 MIỂNG TNC'!A789="","",'📋 MIỂNG TNC'!Q789)</f>
        <v>Bạc miểng J2, JT (M0404A + R0404A) Cos0 - DAIDO NHẬT</v>
      </c>
      <c r="C4813" s="1" t="str">
        <f>IF('📋 MIỂNG TNC'!A789="","","Miểng")</f>
        <v>Miểng</v>
      </c>
      <c r="D4813" s="1" t="str">
        <f>IF('📋 MIỂNG TNC'!A789="","",'📋 MIỂNG TNC'!H789)</f>
        <v>Bộ</v>
      </c>
      <c r="E4813" s="1">
        <f>IF('📋 MIỂNG TNC'!A789="","",'📋 MIỂNG TNC'!I789)</f>
        <v>0</v>
      </c>
      <c r="F4813" s="1">
        <f>IF('📋 MIỂNG TNC'!A789="","",'📋 MIỂNG TNC'!J789)</f>
        <v>0</v>
      </c>
      <c r="G4813" s="1">
        <f>IF('📋 MIỂNG TNC'!A789="","",'📋 MIỂNG TNC'!K789)</f>
        <v>0</v>
      </c>
      <c r="H4813" s="1">
        <f>IF('📋 MIỂNG TNC'!A789="","",'📋 MIỂNG TNC'!L789)</f>
        <v>0</v>
      </c>
      <c r="I4813" s="1">
        <f>IF('📋 MIỂNG TNC'!A789="","",'📋 MIỂNG TNC'!M789)</f>
        <v>0</v>
      </c>
      <c r="J4813" s="1">
        <f>IF('📋 MIỂNG TNC'!A789="","",'📋 MIỂNG TNC'!D789)</f>
        <v>0</v>
      </c>
      <c r="L4813" s="1">
        <f>N(L4812)+IF(AND('🔎 TRA CỨU NHANH'!$C$2&lt;&gt;"",OR(ISNUMBER(SEARCH('🔎 TRA CỨU NHANH'!$C$2,$A4813)),ISNUMBER(SEARCH('🔎 TRA CỨU NHANH'!$C$2,$B4813)))),1,0)</f>
        <v>0</v>
      </c>
      <c r="M4813" s="1" t="str">
        <f t="shared" si="150"/>
        <v/>
      </c>
      <c r="N4813" s="1">
        <f>N(N4812)+IF(AND('💰 BÁO GIÁ'!$C$27&lt;&gt;"",OR(ISNUMBER(SEARCH('💰 BÁO GIÁ'!$C$27,$A4813)),ISNUMBER(SEARCH('💰 BÁO GIÁ'!$C$27,$B4813)))),1,0)</f>
        <v>0</v>
      </c>
      <c r="O4813" s="1" t="str">
        <f t="shared" si="151"/>
        <v/>
      </c>
    </row>
    <row r="4814" customHeight="1" spans="1:15">
      <c r="A4814" s="1" t="str">
        <f>IF('📋 MIỂNG TNC'!A790="","",'📋 MIỂNG TNC'!A790)</f>
        <v>HH075438</v>
      </c>
      <c r="B4814" s="1" t="str">
        <f>IF('📋 MIỂNG TNC'!A790="","",'📋 MIỂNG TNC'!Q790)</f>
        <v>Bạc miểng J2, JT / Fronteer 3.0 Cos0 - NDC</v>
      </c>
      <c r="C4814" s="1" t="str">
        <f>IF('📋 MIỂNG TNC'!A790="","","Miểng")</f>
        <v>Miểng</v>
      </c>
      <c r="D4814" s="1" t="str">
        <f>IF('📋 MIỂNG TNC'!A790="","",'📋 MIỂNG TNC'!H790)</f>
        <v>Bộ</v>
      </c>
      <c r="E4814" s="1">
        <f>IF('📋 MIỂNG TNC'!A790="","",'📋 MIỂNG TNC'!I790)</f>
        <v>0</v>
      </c>
      <c r="F4814" s="1">
        <f>IF('📋 MIỂNG TNC'!A790="","",'📋 MIỂNG TNC'!J790)</f>
        <v>0</v>
      </c>
      <c r="G4814" s="1">
        <f>IF('📋 MIỂNG TNC'!A790="","",'📋 MIỂNG TNC'!K790)</f>
        <v>0</v>
      </c>
      <c r="H4814" s="1">
        <f>IF('📋 MIỂNG TNC'!A790="","",'📋 MIỂNG TNC'!L790)</f>
        <v>0</v>
      </c>
      <c r="I4814" s="1">
        <f>IF('📋 MIỂNG TNC'!A790="","",'📋 MIỂNG TNC'!M790)</f>
        <v>0</v>
      </c>
      <c r="J4814" s="1">
        <f>IF('📋 MIỂNG TNC'!A790="","",'📋 MIỂNG TNC'!D790)</f>
        <v>0</v>
      </c>
      <c r="L4814" s="1">
        <f>N(L4813)+IF(AND('🔎 TRA CỨU NHANH'!$C$2&lt;&gt;"",OR(ISNUMBER(SEARCH('🔎 TRA CỨU NHANH'!$C$2,$A4814)),ISNUMBER(SEARCH('🔎 TRA CỨU NHANH'!$C$2,$B4814)))),1,0)</f>
        <v>0</v>
      </c>
      <c r="M4814" s="1" t="str">
        <f t="shared" si="150"/>
        <v/>
      </c>
      <c r="N4814" s="1">
        <f>N(N4813)+IF(AND('💰 BÁO GIÁ'!$C$27&lt;&gt;"",OR(ISNUMBER(SEARCH('💰 BÁO GIÁ'!$C$27,$A4814)),ISNUMBER(SEARCH('💰 BÁO GIÁ'!$C$27,$B4814)))),1,0)</f>
        <v>0</v>
      </c>
      <c r="O4814" s="1" t="str">
        <f t="shared" si="151"/>
        <v/>
      </c>
    </row>
    <row r="4815" customHeight="1" spans="1:15">
      <c r="A4815" s="1" t="str">
        <f>IF('📋 MIỂNG TNC'!A791="","",'📋 MIỂNG TNC'!A791)</f>
        <v>HH073691</v>
      </c>
      <c r="B4815" s="1" t="str">
        <f>IF('📋 MIỂNG TNC'!A791="","",'📋 MIỂNG TNC'!Q791)</f>
        <v>Bạc miểng J2, JT / Fronteer 3.0 Cos0 - Taiho</v>
      </c>
      <c r="C4815" s="1" t="str">
        <f>IF('📋 MIỂNG TNC'!A791="","","Miểng")</f>
        <v>Miểng</v>
      </c>
      <c r="D4815" s="1" t="str">
        <f>IF('📋 MIỂNG TNC'!A791="","",'📋 MIỂNG TNC'!H791)</f>
        <v>Bộ</v>
      </c>
      <c r="E4815" s="1">
        <f>IF('📋 MIỂNG TNC'!A791="","",'📋 MIỂNG TNC'!I791)</f>
        <v>0</v>
      </c>
      <c r="F4815" s="1">
        <f>IF('📋 MIỂNG TNC'!A791="","",'📋 MIỂNG TNC'!J791)</f>
        <v>0</v>
      </c>
      <c r="G4815" s="1">
        <f>IF('📋 MIỂNG TNC'!A791="","",'📋 MIỂNG TNC'!K791)</f>
        <v>0</v>
      </c>
      <c r="H4815" s="1">
        <f>IF('📋 MIỂNG TNC'!A791="","",'📋 MIỂNG TNC'!L791)</f>
        <v>0</v>
      </c>
      <c r="I4815" s="1">
        <f>IF('📋 MIỂNG TNC'!A791="","",'📋 MIỂNG TNC'!M791)</f>
        <v>0</v>
      </c>
      <c r="J4815" s="1">
        <f>IF('📋 MIỂNG TNC'!A791="","",'📋 MIỂNG TNC'!D791)</f>
        <v>0</v>
      </c>
      <c r="L4815" s="1">
        <f>N(L4814)+IF(AND('🔎 TRA CỨU NHANH'!$C$2&lt;&gt;"",OR(ISNUMBER(SEARCH('🔎 TRA CỨU NHANH'!$C$2,$A4815)),ISNUMBER(SEARCH('🔎 TRA CỨU NHANH'!$C$2,$B4815)))),1,0)</f>
        <v>0</v>
      </c>
      <c r="M4815" s="1" t="str">
        <f t="shared" si="150"/>
        <v/>
      </c>
      <c r="N4815" s="1">
        <f>N(N4814)+IF(AND('💰 BÁO GIÁ'!$C$27&lt;&gt;"",OR(ISNUMBER(SEARCH('💰 BÁO GIÁ'!$C$27,$A4815)),ISNUMBER(SEARCH('💰 BÁO GIÁ'!$C$27,$B4815)))),1,0)</f>
        <v>0</v>
      </c>
      <c r="O4815" s="1" t="str">
        <f t="shared" si="151"/>
        <v/>
      </c>
    </row>
    <row r="4816" customHeight="1" spans="1:15">
      <c r="A4816" s="1" t="str">
        <f>IF('📋 MIỂNG TNC'!A792="","",'📋 MIỂNG TNC'!A792)</f>
        <v>HH076385</v>
      </c>
      <c r="B4816" s="1" t="str">
        <f>IF('📋 MIỂNG TNC'!A792="","",'📋 MIỂNG TNC'!Q792)</f>
        <v>Miểng baze J2, JT / Fronteer 3.0 - Cos0 - (MK8405A) - TDC</v>
      </c>
      <c r="C4816" s="1" t="str">
        <f>IF('📋 MIỂNG TNC'!A792="","","Miểng")</f>
        <v>Miểng</v>
      </c>
      <c r="D4816" s="1" t="str">
        <f>IF('📋 MIỂNG TNC'!A792="","",'📋 MIỂNG TNC'!H792)</f>
        <v>Bộ</v>
      </c>
      <c r="E4816" s="1">
        <f>IF('📋 MIỂNG TNC'!A792="","",'📋 MIỂNG TNC'!I792)</f>
        <v>0</v>
      </c>
      <c r="F4816" s="1">
        <f>IF('📋 MIỂNG TNC'!A792="","",'📋 MIỂNG TNC'!J792)</f>
        <v>0</v>
      </c>
      <c r="G4816" s="1">
        <f>IF('📋 MIỂNG TNC'!A792="","",'📋 MIỂNG TNC'!K792)</f>
        <v>0</v>
      </c>
      <c r="H4816" s="1">
        <f>IF('📋 MIỂNG TNC'!A792="","",'📋 MIỂNG TNC'!L792)</f>
        <v>0</v>
      </c>
      <c r="I4816" s="1">
        <f>IF('📋 MIỂNG TNC'!A792="","",'📋 MIỂNG TNC'!M792)</f>
        <v>0</v>
      </c>
      <c r="J4816" s="1">
        <f>IF('📋 MIỂNG TNC'!A792="","",'📋 MIỂNG TNC'!D792)</f>
        <v>0</v>
      </c>
      <c r="L4816" s="1">
        <f>N(L4815)+IF(AND('🔎 TRA CỨU NHANH'!$C$2&lt;&gt;"",OR(ISNUMBER(SEARCH('🔎 TRA CỨU NHANH'!$C$2,$A4816)),ISNUMBER(SEARCH('🔎 TRA CỨU NHANH'!$C$2,$B4816)))),1,0)</f>
        <v>0</v>
      </c>
      <c r="M4816" s="1" t="str">
        <f t="shared" si="150"/>
        <v/>
      </c>
      <c r="N4816" s="1">
        <f>N(N4815)+IF(AND('💰 BÁO GIÁ'!$C$27&lt;&gt;"",OR(ISNUMBER(SEARCH('💰 BÁO GIÁ'!$C$27,$A4816)),ISNUMBER(SEARCH('💰 BÁO GIÁ'!$C$27,$B4816)))),1,0)</f>
        <v>0</v>
      </c>
      <c r="O4816" s="1" t="str">
        <f t="shared" si="151"/>
        <v/>
      </c>
    </row>
    <row r="4817" customHeight="1" spans="1:15">
      <c r="A4817" s="1" t="str">
        <f>IF('📋 MIỂNG TNC'!A793="","",'📋 MIỂNG TNC'!A793)</f>
        <v>HH076325</v>
      </c>
      <c r="B4817" s="1" t="str">
        <f>IF('📋 MIỂNG TNC'!A793="","",'📋 MIỂNG TNC'!Q793)</f>
        <v>Miểng dên J2, JT / Fronteer 3.0 Cos0 - TDC RK8405A</v>
      </c>
      <c r="C4817" s="1" t="str">
        <f>IF('📋 MIỂNG TNC'!A793="","","Miểng")</f>
        <v>Miểng</v>
      </c>
      <c r="D4817" s="1" t="str">
        <f>IF('📋 MIỂNG TNC'!A793="","",'📋 MIỂNG TNC'!H793)</f>
        <v>Bộ</v>
      </c>
      <c r="E4817" s="1">
        <f>IF('📋 MIỂNG TNC'!A793="","",'📋 MIỂNG TNC'!I793)</f>
        <v>0</v>
      </c>
      <c r="F4817" s="1">
        <f>IF('📋 MIỂNG TNC'!A793="","",'📋 MIỂNG TNC'!J793)</f>
        <v>0</v>
      </c>
      <c r="G4817" s="1">
        <f>IF('📋 MIỂNG TNC'!A793="","",'📋 MIỂNG TNC'!K793)</f>
        <v>0</v>
      </c>
      <c r="H4817" s="1">
        <f>IF('📋 MIỂNG TNC'!A793="","",'📋 MIỂNG TNC'!L793)</f>
        <v>0</v>
      </c>
      <c r="I4817" s="1">
        <f>IF('📋 MIỂNG TNC'!A793="","",'📋 MIỂNG TNC'!M793)</f>
        <v>0</v>
      </c>
      <c r="J4817" s="1">
        <f>IF('📋 MIỂNG TNC'!A793="","",'📋 MIỂNG TNC'!D793)</f>
        <v>0</v>
      </c>
      <c r="L4817" s="1">
        <f>N(L4816)+IF(AND('🔎 TRA CỨU NHANH'!$C$2&lt;&gt;"",OR(ISNUMBER(SEARCH('🔎 TRA CỨU NHANH'!$C$2,$A4817)),ISNUMBER(SEARCH('🔎 TRA CỨU NHANH'!$C$2,$B4817)))),1,0)</f>
        <v>0</v>
      </c>
      <c r="M4817" s="1" t="str">
        <f t="shared" si="150"/>
        <v/>
      </c>
      <c r="N4817" s="1">
        <f>N(N4816)+IF(AND('💰 BÁO GIÁ'!$C$27&lt;&gt;"",OR(ISNUMBER(SEARCH('💰 BÁO GIÁ'!$C$27,$A4817)),ISNUMBER(SEARCH('💰 BÁO GIÁ'!$C$27,$B4817)))),1,0)</f>
        <v>0</v>
      </c>
      <c r="O4817" s="1" t="str">
        <f t="shared" si="151"/>
        <v/>
      </c>
    </row>
    <row r="4818" customHeight="1" spans="1:15">
      <c r="A4818" s="1" t="str">
        <f>IF('📋 MIỂNG TNC'!A794="","",'📋 MIỂNG TNC'!A794)</f>
        <v>HH071162</v>
      </c>
      <c r="B4818" s="1" t="str">
        <f>IF('📋 MIỂNG TNC'!A794="","",'📋 MIỂNG TNC'!Q794)</f>
        <v>Bạc miểng NE6/ND6 Cos0 TAIHO</v>
      </c>
      <c r="C4818" s="1" t="str">
        <f>IF('📋 MIỂNG TNC'!A794="","","Miểng")</f>
        <v>Miểng</v>
      </c>
      <c r="D4818" s="1" t="str">
        <f>IF('📋 MIỂNG TNC'!A794="","",'📋 MIỂNG TNC'!H794)</f>
        <v>Bộ</v>
      </c>
      <c r="E4818" s="1">
        <f>IF('📋 MIỂNG TNC'!A794="","",'📋 MIỂNG TNC'!I794)</f>
        <v>0</v>
      </c>
      <c r="F4818" s="1">
        <f>IF('📋 MIỂNG TNC'!A794="","",'📋 MIỂNG TNC'!J794)</f>
        <v>0</v>
      </c>
      <c r="G4818" s="1">
        <f>IF('📋 MIỂNG TNC'!A794="","",'📋 MIỂNG TNC'!K794)</f>
        <v>0</v>
      </c>
      <c r="H4818" s="1">
        <f>IF('📋 MIỂNG TNC'!A794="","",'📋 MIỂNG TNC'!L794)</f>
        <v>0</v>
      </c>
      <c r="I4818" s="1">
        <f>IF('📋 MIỂNG TNC'!A794="","",'📋 MIỂNG TNC'!M794)</f>
        <v>0</v>
      </c>
      <c r="J4818" s="1">
        <f>IF('📋 MIỂNG TNC'!A794="","",'📋 MIỂNG TNC'!D794)</f>
        <v>0</v>
      </c>
      <c r="L4818" s="1">
        <f>N(L4817)+IF(AND('🔎 TRA CỨU NHANH'!$C$2&lt;&gt;"",OR(ISNUMBER(SEARCH('🔎 TRA CỨU NHANH'!$C$2,$A4818)),ISNUMBER(SEARCH('🔎 TRA CỨU NHANH'!$C$2,$B4818)))),1,0)</f>
        <v>0</v>
      </c>
      <c r="M4818" s="1" t="str">
        <f t="shared" si="150"/>
        <v/>
      </c>
      <c r="N4818" s="1">
        <f>N(N4817)+IF(AND('💰 BÁO GIÁ'!$C$27&lt;&gt;"",OR(ISNUMBER(SEARCH('💰 BÁO GIÁ'!$C$27,$A4818)),ISNUMBER(SEARCH('💰 BÁO GIÁ'!$C$27,$B4818)))),1,0)</f>
        <v>0</v>
      </c>
      <c r="O4818" s="1" t="str">
        <f t="shared" si="151"/>
        <v/>
      </c>
    </row>
    <row r="4819" customHeight="1" spans="1:15">
      <c r="A4819" s="1" t="str">
        <f>IF('📋 MIỂNG TNC'!A795="","",'📋 MIỂNG TNC'!A795)</f>
        <v>HH075139</v>
      </c>
      <c r="B4819" s="1" t="str">
        <f>IF('📋 MIỂNG TNC'!A795="","",'📋 MIỂNG TNC'!Q795)</f>
        <v>Bạc miểng OM602 cos0 - DAIDO</v>
      </c>
      <c r="C4819" s="1" t="str">
        <f>IF('📋 MIỂNG TNC'!A795="","","Miểng")</f>
        <v>Miểng</v>
      </c>
      <c r="D4819" s="1" t="str">
        <f>IF('📋 MIỂNG TNC'!A795="","",'📋 MIỂNG TNC'!H795)</f>
        <v>Bộ</v>
      </c>
      <c r="E4819" s="1">
        <f>IF('📋 MIỂNG TNC'!A795="","",'📋 MIỂNG TNC'!I795)</f>
        <v>0</v>
      </c>
      <c r="F4819" s="1">
        <f>IF('📋 MIỂNG TNC'!A795="","",'📋 MIỂNG TNC'!J795)</f>
        <v>0</v>
      </c>
      <c r="G4819" s="1">
        <f>IF('📋 MIỂNG TNC'!A795="","",'📋 MIỂNG TNC'!K795)</f>
        <v>0</v>
      </c>
      <c r="H4819" s="1">
        <f>IF('📋 MIỂNG TNC'!A795="","",'📋 MIỂNG TNC'!L795)</f>
        <v>0</v>
      </c>
      <c r="I4819" s="1">
        <f>IF('📋 MIỂNG TNC'!A795="","",'📋 MIỂNG TNC'!M795)</f>
        <v>0</v>
      </c>
      <c r="J4819" s="1">
        <f>IF('📋 MIỂNG TNC'!A795="","",'📋 MIỂNG TNC'!D795)</f>
        <v>0</v>
      </c>
      <c r="L4819" s="1">
        <f>N(L4818)+IF(AND('🔎 TRA CỨU NHANH'!$C$2&lt;&gt;"",OR(ISNUMBER(SEARCH('🔎 TRA CỨU NHANH'!$C$2,$A4819)),ISNUMBER(SEARCH('🔎 TRA CỨU NHANH'!$C$2,$B4819)))),1,0)</f>
        <v>0</v>
      </c>
      <c r="M4819" s="1" t="str">
        <f t="shared" si="150"/>
        <v/>
      </c>
      <c r="N4819" s="1">
        <f>N(N4818)+IF(AND('💰 BÁO GIÁ'!$C$27&lt;&gt;"",OR(ISNUMBER(SEARCH('💰 BÁO GIÁ'!$C$27,$A4819)),ISNUMBER(SEARCH('💰 BÁO GIÁ'!$C$27,$B4819)))),1,0)</f>
        <v>0</v>
      </c>
      <c r="O4819" s="1" t="str">
        <f t="shared" si="151"/>
        <v/>
      </c>
    </row>
    <row r="4820" customHeight="1" spans="1:15">
      <c r="A4820" s="1" t="str">
        <f>IF('📋 MIỂNG TNC'!A796="","",'📋 MIỂNG TNC'!A796)</f>
        <v>HH071073</v>
      </c>
      <c r="B4820" s="1" t="str">
        <f>IF('📋 MIỂNG TNC'!A796="","",'📋 MIỂNG TNC'!Q796)</f>
        <v>Bạc miểng RF/R2 Cos0 - DaiDo Nhật</v>
      </c>
      <c r="C4820" s="1" t="str">
        <f>IF('📋 MIỂNG TNC'!A796="","","Miểng")</f>
        <v>Miểng</v>
      </c>
      <c r="D4820" s="1" t="str">
        <f>IF('📋 MIỂNG TNC'!A796="","",'📋 MIỂNG TNC'!H796)</f>
        <v>Bộ</v>
      </c>
      <c r="E4820" s="1">
        <f>IF('📋 MIỂNG TNC'!A796="","",'📋 MIỂNG TNC'!I796)</f>
        <v>0</v>
      </c>
      <c r="F4820" s="1">
        <f>IF('📋 MIỂNG TNC'!A796="","",'📋 MIỂNG TNC'!J796)</f>
        <v>0</v>
      </c>
      <c r="G4820" s="1">
        <f>IF('📋 MIỂNG TNC'!A796="","",'📋 MIỂNG TNC'!K796)</f>
        <v>0</v>
      </c>
      <c r="H4820" s="1">
        <f>IF('📋 MIỂNG TNC'!A796="","",'📋 MIỂNG TNC'!L796)</f>
        <v>0</v>
      </c>
      <c r="I4820" s="1">
        <f>IF('📋 MIỂNG TNC'!A796="","",'📋 MIỂNG TNC'!M796)</f>
        <v>0</v>
      </c>
      <c r="J4820" s="1">
        <f>IF('📋 MIỂNG TNC'!A796="","",'📋 MIỂNG TNC'!D796)</f>
        <v>0</v>
      </c>
      <c r="L4820" s="1">
        <f>N(L4819)+IF(AND('🔎 TRA CỨU NHANH'!$C$2&lt;&gt;"",OR(ISNUMBER(SEARCH('🔎 TRA CỨU NHANH'!$C$2,$A4820)),ISNUMBER(SEARCH('🔎 TRA CỨU NHANH'!$C$2,$B4820)))),1,0)</f>
        <v>0</v>
      </c>
      <c r="M4820" s="1" t="str">
        <f t="shared" si="150"/>
        <v/>
      </c>
      <c r="N4820" s="1">
        <f>N(N4819)+IF(AND('💰 BÁO GIÁ'!$C$27&lt;&gt;"",OR(ISNUMBER(SEARCH('💰 BÁO GIÁ'!$C$27,$A4820)),ISNUMBER(SEARCH('💰 BÁO GIÁ'!$C$27,$B4820)))),1,0)</f>
        <v>0</v>
      </c>
      <c r="O4820" s="1" t="str">
        <f t="shared" si="151"/>
        <v/>
      </c>
    </row>
    <row r="4821" customHeight="1" spans="1:15">
      <c r="A4821" s="1" t="str">
        <f>IF('📋 MIỂNG TNC'!A797="","",'📋 MIỂNG TNC'!A797)</f>
        <v>HH081373</v>
      </c>
      <c r="B4821" s="1" t="str">
        <f>IF('📋 MIỂNG TNC'!A797="","",'📋 MIỂNG TNC'!Q797)</f>
        <v>Bạc miểng S6E Cos0 - Taiho</v>
      </c>
      <c r="C4821" s="1" t="str">
        <f>IF('📋 MIỂNG TNC'!A797="","","Miểng")</f>
        <v>Miểng</v>
      </c>
      <c r="D4821" s="1" t="str">
        <f>IF('📋 MIỂNG TNC'!A797="","",'📋 MIỂNG TNC'!H797)</f>
        <v>Bộ</v>
      </c>
      <c r="E4821" s="1">
        <f>IF('📋 MIỂNG TNC'!A797="","",'📋 MIỂNG TNC'!I797)</f>
        <v>0</v>
      </c>
      <c r="F4821" s="1">
        <f>IF('📋 MIỂNG TNC'!A797="","",'📋 MIỂNG TNC'!J797)</f>
        <v>0</v>
      </c>
      <c r="G4821" s="1">
        <f>IF('📋 MIỂNG TNC'!A797="","",'📋 MIỂNG TNC'!K797)</f>
        <v>0</v>
      </c>
      <c r="H4821" s="1">
        <f>IF('📋 MIỂNG TNC'!A797="","",'📋 MIỂNG TNC'!L797)</f>
        <v>0</v>
      </c>
      <c r="I4821" s="1">
        <f>IF('📋 MIỂNG TNC'!A797="","",'📋 MIỂNG TNC'!M797)</f>
        <v>0</v>
      </c>
      <c r="J4821" s="1">
        <f>IF('📋 MIỂNG TNC'!A797="","",'📋 MIỂNG TNC'!D797)</f>
        <v>0</v>
      </c>
      <c r="L4821" s="1">
        <f>N(L4820)+IF(AND('🔎 TRA CỨU NHANH'!$C$2&lt;&gt;"",OR(ISNUMBER(SEARCH('🔎 TRA CỨU NHANH'!$C$2,$A4821)),ISNUMBER(SEARCH('🔎 TRA CỨU NHANH'!$C$2,$B4821)))),1,0)</f>
        <v>0</v>
      </c>
      <c r="M4821" s="1" t="str">
        <f t="shared" si="150"/>
        <v/>
      </c>
      <c r="N4821" s="1">
        <f>N(N4820)+IF(AND('💰 BÁO GIÁ'!$C$27&lt;&gt;"",OR(ISNUMBER(SEARCH('💰 BÁO GIÁ'!$C$27,$A4821)),ISNUMBER(SEARCH('💰 BÁO GIÁ'!$C$27,$B4821)))),1,0)</f>
        <v>0</v>
      </c>
      <c r="O4821" s="1" t="str">
        <f t="shared" si="151"/>
        <v/>
      </c>
    </row>
    <row r="4822" customHeight="1" spans="1:15">
      <c r="A4822" s="1" t="str">
        <f>IF('📋 MIỂNG TNC'!A798="","",'📋 MIỂNG TNC'!A798)</f>
        <v>HH081378</v>
      </c>
      <c r="B4822" s="1" t="str">
        <f>IF('📋 MIỂNG TNC'!A798="","",'📋 MIỂNG TNC'!Q798)</f>
        <v>Bạc miểng SD33 Cos0 - Taiho</v>
      </c>
      <c r="C4822" s="1" t="str">
        <f>IF('📋 MIỂNG TNC'!A798="","","Miểng")</f>
        <v>Miểng</v>
      </c>
      <c r="D4822" s="1" t="str">
        <f>IF('📋 MIỂNG TNC'!A798="","",'📋 MIỂNG TNC'!H798)</f>
        <v>Bộ</v>
      </c>
      <c r="E4822" s="1">
        <f>IF('📋 MIỂNG TNC'!A798="","",'📋 MIỂNG TNC'!I798)</f>
        <v>0</v>
      </c>
      <c r="F4822" s="1">
        <f>IF('📋 MIỂNG TNC'!A798="","",'📋 MIỂNG TNC'!J798)</f>
        <v>0</v>
      </c>
      <c r="G4822" s="1">
        <f>IF('📋 MIỂNG TNC'!A798="","",'📋 MIỂNG TNC'!K798)</f>
        <v>0</v>
      </c>
      <c r="H4822" s="1">
        <f>IF('📋 MIỂNG TNC'!A798="","",'📋 MIỂNG TNC'!L798)</f>
        <v>0</v>
      </c>
      <c r="I4822" s="1">
        <f>IF('📋 MIỂNG TNC'!A798="","",'📋 MIỂNG TNC'!M798)</f>
        <v>0</v>
      </c>
      <c r="J4822" s="1">
        <f>IF('📋 MIỂNG TNC'!A798="","",'📋 MIỂNG TNC'!D798)</f>
        <v>0</v>
      </c>
      <c r="L4822" s="1">
        <f>N(L4821)+IF(AND('🔎 TRA CỨU NHANH'!$C$2&lt;&gt;"",OR(ISNUMBER(SEARCH('🔎 TRA CỨU NHANH'!$C$2,$A4822)),ISNUMBER(SEARCH('🔎 TRA CỨU NHANH'!$C$2,$B4822)))),1,0)</f>
        <v>0</v>
      </c>
      <c r="M4822" s="1" t="str">
        <f t="shared" si="150"/>
        <v/>
      </c>
      <c r="N4822" s="1">
        <f>N(N4821)+IF(AND('💰 BÁO GIÁ'!$C$27&lt;&gt;"",OR(ISNUMBER(SEARCH('💰 BÁO GIÁ'!$C$27,$A4822)),ISNUMBER(SEARCH('💰 BÁO GIÁ'!$C$27,$B4822)))),1,0)</f>
        <v>0</v>
      </c>
      <c r="O4822" s="1" t="str">
        <f t="shared" si="151"/>
        <v/>
      </c>
    </row>
    <row r="4823" customHeight="1" spans="1:15">
      <c r="A4823" s="1" t="str">
        <f>IF('📋 MIỂNG TNC'!A799="","",'📋 MIỂNG TNC'!A799)</f>
        <v>HH081312</v>
      </c>
      <c r="B4823" s="1" t="str">
        <f>IF('📋 MIỂNG TNC'!A799="","",'📋 MIỂNG TNC'!Q799)</f>
        <v>Miểng baze YN-4100-QB/ ZH-4102 (STD) cos0 (Antek)</v>
      </c>
      <c r="C4823" s="1" t="str">
        <f>IF('📋 MIỂNG TNC'!A799="","","Miểng")</f>
        <v>Miểng</v>
      </c>
      <c r="D4823" s="1" t="str">
        <f>IF('📋 MIỂNG TNC'!A799="","",'📋 MIỂNG TNC'!H799)</f>
        <v>Bộ</v>
      </c>
      <c r="E4823" s="1">
        <f>IF('📋 MIỂNG TNC'!A799="","",'📋 MIỂNG TNC'!I799)</f>
        <v>0</v>
      </c>
      <c r="F4823" s="1">
        <f>IF('📋 MIỂNG TNC'!A799="","",'📋 MIỂNG TNC'!J799)</f>
        <v>0</v>
      </c>
      <c r="G4823" s="1">
        <f>IF('📋 MIỂNG TNC'!A799="","",'📋 MIỂNG TNC'!K799)</f>
        <v>0</v>
      </c>
      <c r="H4823" s="1">
        <f>IF('📋 MIỂNG TNC'!A799="","",'📋 MIỂNG TNC'!L799)</f>
        <v>0</v>
      </c>
      <c r="I4823" s="1">
        <f>IF('📋 MIỂNG TNC'!A799="","",'📋 MIỂNG TNC'!M799)</f>
        <v>0</v>
      </c>
      <c r="J4823" s="1">
        <f>IF('📋 MIỂNG TNC'!A799="","",'📋 MIỂNG TNC'!D799)</f>
        <v>0</v>
      </c>
      <c r="L4823" s="1">
        <f>N(L4822)+IF(AND('🔎 TRA CỨU NHANH'!$C$2&lt;&gt;"",OR(ISNUMBER(SEARCH('🔎 TRA CỨU NHANH'!$C$2,$A4823)),ISNUMBER(SEARCH('🔎 TRA CỨU NHANH'!$C$2,$B4823)))),1,0)</f>
        <v>0</v>
      </c>
      <c r="M4823" s="1" t="str">
        <f t="shared" si="150"/>
        <v/>
      </c>
      <c r="N4823" s="1">
        <f>N(N4822)+IF(AND('💰 BÁO GIÁ'!$C$27&lt;&gt;"",OR(ISNUMBER(SEARCH('💰 BÁO GIÁ'!$C$27,$A4823)),ISNUMBER(SEARCH('💰 BÁO GIÁ'!$C$27,$B4823)))),1,0)</f>
        <v>0</v>
      </c>
      <c r="O4823" s="1" t="str">
        <f t="shared" si="151"/>
        <v/>
      </c>
    </row>
    <row r="4824" customHeight="1" spans="1:15">
      <c r="A4824" s="1" t="str">
        <f>IF('📋 MIỂNG TNC'!A800="","",'📋 MIỂNG TNC'!A800)</f>
        <v>HH081311</v>
      </c>
      <c r="B4824" s="1" t="str">
        <f>IF('📋 MIỂNG TNC'!A800="","",'📋 MIỂNG TNC'!Q800)</f>
        <v>Miểng dên YN-4100-QB/ 4100-QBZL/ ZH-4102 (STD) cos0 (Antek)</v>
      </c>
      <c r="C4824" s="1" t="str">
        <f>IF('📋 MIỂNG TNC'!A800="","","Miểng")</f>
        <v>Miểng</v>
      </c>
      <c r="D4824" s="1" t="str">
        <f>IF('📋 MIỂNG TNC'!A800="","",'📋 MIỂNG TNC'!H800)</f>
        <v>Bộ</v>
      </c>
      <c r="E4824" s="1">
        <f>IF('📋 MIỂNG TNC'!A800="","",'📋 MIỂNG TNC'!I800)</f>
        <v>0</v>
      </c>
      <c r="F4824" s="1">
        <f>IF('📋 MIỂNG TNC'!A800="","",'📋 MIỂNG TNC'!J800)</f>
        <v>0</v>
      </c>
      <c r="G4824" s="1">
        <f>IF('📋 MIỂNG TNC'!A800="","",'📋 MIỂNG TNC'!K800)</f>
        <v>0</v>
      </c>
      <c r="H4824" s="1">
        <f>IF('📋 MIỂNG TNC'!A800="","",'📋 MIỂNG TNC'!L800)</f>
        <v>0</v>
      </c>
      <c r="I4824" s="1">
        <f>IF('📋 MIỂNG TNC'!A800="","",'📋 MIỂNG TNC'!M800)</f>
        <v>0</v>
      </c>
      <c r="J4824" s="1">
        <f>IF('📋 MIỂNG TNC'!A800="","",'📋 MIỂNG TNC'!D800)</f>
        <v>0</v>
      </c>
      <c r="L4824" s="1">
        <f>N(L4823)+IF(AND('🔎 TRA CỨU NHANH'!$C$2&lt;&gt;"",OR(ISNUMBER(SEARCH('🔎 TRA CỨU NHANH'!$C$2,$A4824)),ISNUMBER(SEARCH('🔎 TRA CỨU NHANH'!$C$2,$B4824)))),1,0)</f>
        <v>0</v>
      </c>
      <c r="M4824" s="1" t="str">
        <f t="shared" si="150"/>
        <v/>
      </c>
      <c r="N4824" s="1">
        <f>N(N4823)+IF(AND('💰 BÁO GIÁ'!$C$27&lt;&gt;"",OR(ISNUMBER(SEARCH('💰 BÁO GIÁ'!$C$27,$A4824)),ISNUMBER(SEARCH('💰 BÁO GIÁ'!$C$27,$B4824)))),1,0)</f>
        <v>0</v>
      </c>
      <c r="O4824" s="1" t="str">
        <f t="shared" si="151"/>
        <v/>
      </c>
    </row>
    <row r="4825" customHeight="1" spans="1:15">
      <c r="A4825" s="1" t="str">
        <f>IF('📋 MIỂNG TNC'!A801="","",'📋 MIỂNG TNC'!A801)</f>
        <v>HH073740</v>
      </c>
      <c r="B4825" s="1" t="str">
        <f>IF('📋 MIỂNG TNC'!A801="","",'📋 MIỂNG TNC'!Q801)</f>
        <v>Bạc miểng BF6L913 cos1 - KS Đức</v>
      </c>
      <c r="C4825" s="1" t="str">
        <f>IF('📋 MIỂNG TNC'!A801="","","Miểng")</f>
        <v>Miểng</v>
      </c>
      <c r="D4825" s="1" t="str">
        <f>IF('📋 MIỂNG TNC'!A801="","",'📋 MIỂNG TNC'!H801)</f>
        <v>Bộ</v>
      </c>
      <c r="E4825" s="1">
        <f>IF('📋 MIỂNG TNC'!A801="","",'📋 MIỂNG TNC'!I801)</f>
        <v>0</v>
      </c>
      <c r="F4825" s="1">
        <f>IF('📋 MIỂNG TNC'!A801="","",'📋 MIỂNG TNC'!J801)</f>
        <v>0</v>
      </c>
      <c r="G4825" s="1">
        <f>IF('📋 MIỂNG TNC'!A801="","",'📋 MIỂNG TNC'!K801)</f>
        <v>0</v>
      </c>
      <c r="H4825" s="1">
        <f>IF('📋 MIỂNG TNC'!A801="","",'📋 MIỂNG TNC'!L801)</f>
        <v>0</v>
      </c>
      <c r="I4825" s="1">
        <f>IF('📋 MIỂNG TNC'!A801="","",'📋 MIỂNG TNC'!M801)</f>
        <v>0</v>
      </c>
      <c r="J4825" s="1">
        <f>IF('📋 MIỂNG TNC'!A801="","",'📋 MIỂNG TNC'!D801)</f>
        <v>0</v>
      </c>
      <c r="L4825" s="1">
        <f>N(L4824)+IF(AND('🔎 TRA CỨU NHANH'!$C$2&lt;&gt;"",OR(ISNUMBER(SEARCH('🔎 TRA CỨU NHANH'!$C$2,$A4825)),ISNUMBER(SEARCH('🔎 TRA CỨU NHANH'!$C$2,$B4825)))),1,0)</f>
        <v>0</v>
      </c>
      <c r="M4825" s="1" t="str">
        <f t="shared" si="150"/>
        <v/>
      </c>
      <c r="N4825" s="1">
        <f>N(N4824)+IF(AND('💰 BÁO GIÁ'!$C$27&lt;&gt;"",OR(ISNUMBER(SEARCH('💰 BÁO GIÁ'!$C$27,$A4825)),ISNUMBER(SEARCH('💰 BÁO GIÁ'!$C$27,$B4825)))),1,0)</f>
        <v>0</v>
      </c>
      <c r="O4825" s="1" t="str">
        <f t="shared" si="151"/>
        <v/>
      </c>
    </row>
    <row r="4826" customHeight="1" spans="1:15">
      <c r="A4826" s="1" t="str">
        <f>IF('📋 MIỂNG TNC'!A802="","",'📋 MIỂNG TNC'!A802)</f>
        <v>HH074162</v>
      </c>
      <c r="B4826" s="1" t="str">
        <f>IF('📋 MIỂNG TNC'!A802="","",'📋 MIỂNG TNC'!Q802)</f>
        <v>Bạc miểng JT / bongo III Cos1 - NDC</v>
      </c>
      <c r="C4826" s="1" t="str">
        <f>IF('📋 MIỂNG TNC'!A802="","","Miểng")</f>
        <v>Miểng</v>
      </c>
      <c r="D4826" s="1" t="str">
        <f>IF('📋 MIỂNG TNC'!A802="","",'📋 MIỂNG TNC'!H802)</f>
        <v>Bộ</v>
      </c>
      <c r="E4826" s="1">
        <f>IF('📋 MIỂNG TNC'!A802="","",'📋 MIỂNG TNC'!I802)</f>
        <v>0</v>
      </c>
      <c r="F4826" s="1">
        <f>IF('📋 MIỂNG TNC'!A802="","",'📋 MIỂNG TNC'!J802)</f>
        <v>0</v>
      </c>
      <c r="G4826" s="1">
        <f>IF('📋 MIỂNG TNC'!A802="","",'📋 MIỂNG TNC'!K802)</f>
        <v>0</v>
      </c>
      <c r="H4826" s="1">
        <f>IF('📋 MIỂNG TNC'!A802="","",'📋 MIỂNG TNC'!L802)</f>
        <v>0</v>
      </c>
      <c r="I4826" s="1">
        <f>IF('📋 MIỂNG TNC'!A802="","",'📋 MIỂNG TNC'!M802)</f>
        <v>0</v>
      </c>
      <c r="J4826" s="1">
        <f>IF('📋 MIỂNG TNC'!A802="","",'📋 MIỂNG TNC'!D802)</f>
        <v>0</v>
      </c>
      <c r="L4826" s="1">
        <f>N(L4825)+IF(AND('🔎 TRA CỨU NHANH'!$C$2&lt;&gt;"",OR(ISNUMBER(SEARCH('🔎 TRA CỨU NHANH'!$C$2,$A4826)),ISNUMBER(SEARCH('🔎 TRA CỨU NHANH'!$C$2,$B4826)))),1,0)</f>
        <v>0</v>
      </c>
      <c r="M4826" s="1" t="str">
        <f t="shared" si="150"/>
        <v/>
      </c>
      <c r="N4826" s="1">
        <f>N(N4825)+IF(AND('💰 BÁO GIÁ'!$C$27&lt;&gt;"",OR(ISNUMBER(SEARCH('💰 BÁO GIÁ'!$C$27,$A4826)),ISNUMBER(SEARCH('💰 BÁO GIÁ'!$C$27,$B4826)))),1,0)</f>
        <v>0</v>
      </c>
      <c r="O4826" s="1" t="str">
        <f t="shared" si="151"/>
        <v/>
      </c>
    </row>
    <row r="4827" customHeight="1" spans="1:15">
      <c r="A4827" s="1" t="str">
        <f>IF('📋 MIỂNG TNC'!A803="","",'📋 MIỂNG TNC'!A803)</f>
        <v>HH070758</v>
      </c>
      <c r="B4827" s="1" t="str">
        <f>IF('📋 MIỂNG TNC'!A803="","",'📋 MIỂNG TNC'!Q803)</f>
        <v>Bạc miểng Mitsu TRITON (không xài chung 4D55/ 4D56) Cos1 - TAIHO</v>
      </c>
      <c r="C4827" s="1" t="str">
        <f>IF('📋 MIỂNG TNC'!A803="","","Miểng")</f>
        <v>Miểng</v>
      </c>
      <c r="D4827" s="1" t="str">
        <f>IF('📋 MIỂNG TNC'!A803="","",'📋 MIỂNG TNC'!H803)</f>
        <v>Bộ</v>
      </c>
      <c r="E4827" s="1">
        <f>IF('📋 MIỂNG TNC'!A803="","",'📋 MIỂNG TNC'!I803)</f>
        <v>0</v>
      </c>
      <c r="F4827" s="1">
        <f>IF('📋 MIỂNG TNC'!A803="","",'📋 MIỂNG TNC'!J803)</f>
        <v>0</v>
      </c>
      <c r="G4827" s="1">
        <f>IF('📋 MIỂNG TNC'!A803="","",'📋 MIỂNG TNC'!K803)</f>
        <v>0</v>
      </c>
      <c r="H4827" s="1">
        <f>IF('📋 MIỂNG TNC'!A803="","",'📋 MIỂNG TNC'!L803)</f>
        <v>0</v>
      </c>
      <c r="I4827" s="1">
        <f>IF('📋 MIỂNG TNC'!A803="","",'📋 MIỂNG TNC'!M803)</f>
        <v>0</v>
      </c>
      <c r="J4827" s="1">
        <f>IF('📋 MIỂNG TNC'!A803="","",'📋 MIỂNG TNC'!D803)</f>
        <v>0</v>
      </c>
      <c r="L4827" s="1">
        <f>N(L4826)+IF(AND('🔎 TRA CỨU NHANH'!$C$2&lt;&gt;"",OR(ISNUMBER(SEARCH('🔎 TRA CỨU NHANH'!$C$2,$A4827)),ISNUMBER(SEARCH('🔎 TRA CỨU NHANH'!$C$2,$B4827)))),1,0)</f>
        <v>0</v>
      </c>
      <c r="M4827" s="1" t="str">
        <f t="shared" si="150"/>
        <v/>
      </c>
      <c r="N4827" s="1">
        <f>N(N4826)+IF(AND('💰 BÁO GIÁ'!$C$27&lt;&gt;"",OR(ISNUMBER(SEARCH('💰 BÁO GIÁ'!$C$27,$A4827)),ISNUMBER(SEARCH('💰 BÁO GIÁ'!$C$27,$B4827)))),1,0)</f>
        <v>0</v>
      </c>
      <c r="O4827" s="1" t="str">
        <f t="shared" si="151"/>
        <v/>
      </c>
    </row>
    <row r="4828" customHeight="1" spans="1:15">
      <c r="A4828" s="1" t="str">
        <f>IF('📋 MIỂNG TNC'!A804="","",'📋 MIỂNG TNC'!A804)</f>
        <v>HH071089</v>
      </c>
      <c r="B4828" s="1" t="str">
        <f>IF('📋 MIỂNG TNC'!A804="","",'📋 MIỂNG TNC'!Q804)</f>
        <v>Bạc miểng TF, TM Cos1 - DaiDo Nhật</v>
      </c>
      <c r="C4828" s="1" t="str">
        <f>IF('📋 MIỂNG TNC'!A804="","","Miểng")</f>
        <v>Miểng</v>
      </c>
      <c r="D4828" s="1" t="str">
        <f>IF('📋 MIỂNG TNC'!A804="","",'📋 MIỂNG TNC'!H804)</f>
        <v>Bộ</v>
      </c>
      <c r="E4828" s="1">
        <f>IF('📋 MIỂNG TNC'!A804="","",'📋 MIỂNG TNC'!I804)</f>
        <v>0</v>
      </c>
      <c r="F4828" s="1">
        <f>IF('📋 MIỂNG TNC'!A804="","",'📋 MIỂNG TNC'!J804)</f>
        <v>0</v>
      </c>
      <c r="G4828" s="1">
        <f>IF('📋 MIỂNG TNC'!A804="","",'📋 MIỂNG TNC'!K804)</f>
        <v>0</v>
      </c>
      <c r="H4828" s="1">
        <f>IF('📋 MIỂNG TNC'!A804="","",'📋 MIỂNG TNC'!L804)</f>
        <v>0</v>
      </c>
      <c r="I4828" s="1">
        <f>IF('📋 MIỂNG TNC'!A804="","",'📋 MIỂNG TNC'!M804)</f>
        <v>0</v>
      </c>
      <c r="J4828" s="1">
        <f>IF('📋 MIỂNG TNC'!A804="","",'📋 MIỂNG TNC'!D804)</f>
        <v>0</v>
      </c>
      <c r="L4828" s="1">
        <f>N(L4827)+IF(AND('🔎 TRA CỨU NHANH'!$C$2&lt;&gt;"",OR(ISNUMBER(SEARCH('🔎 TRA CỨU NHANH'!$C$2,$A4828)),ISNUMBER(SEARCH('🔎 TRA CỨU NHANH'!$C$2,$B4828)))),1,0)</f>
        <v>0</v>
      </c>
      <c r="M4828" s="1" t="str">
        <f t="shared" si="150"/>
        <v/>
      </c>
      <c r="N4828" s="1">
        <f>N(N4827)+IF(AND('💰 BÁO GIÁ'!$C$27&lt;&gt;"",OR(ISNUMBER(SEARCH('💰 BÁO GIÁ'!$C$27,$A4828)),ISNUMBER(SEARCH('💰 BÁO GIÁ'!$C$27,$B4828)))),1,0)</f>
        <v>0</v>
      </c>
      <c r="O4828" s="1" t="str">
        <f t="shared" si="151"/>
        <v/>
      </c>
    </row>
    <row r="4829" customHeight="1" spans="1:15">
      <c r="A4829" s="1" t="str">
        <f>IF('📋 MIỂNG TNC'!A805="","",'📋 MIỂNG TNC'!A805)</f>
        <v>HH072358</v>
      </c>
      <c r="B4829" s="1" t="str">
        <f>IF('📋 MIỂNG TNC'!A805="","",'📋 MIỂNG TNC'!Q805)</f>
        <v>Bạc miểng WL/WL-T cos1 - TAIHO</v>
      </c>
      <c r="C4829" s="1" t="str">
        <f>IF('📋 MIỂNG TNC'!A805="","","Miểng")</f>
        <v>Miểng</v>
      </c>
      <c r="D4829" s="1" t="str">
        <f>IF('📋 MIỂNG TNC'!A805="","",'📋 MIỂNG TNC'!H805)</f>
        <v>Bộ</v>
      </c>
      <c r="E4829" s="1">
        <f>IF('📋 MIỂNG TNC'!A805="","",'📋 MIỂNG TNC'!I805)</f>
        <v>0</v>
      </c>
      <c r="F4829" s="1">
        <f>IF('📋 MIỂNG TNC'!A805="","",'📋 MIỂNG TNC'!J805)</f>
        <v>0</v>
      </c>
      <c r="G4829" s="1">
        <f>IF('📋 MIỂNG TNC'!A805="","",'📋 MIỂNG TNC'!K805)</f>
        <v>0</v>
      </c>
      <c r="H4829" s="1">
        <f>IF('📋 MIỂNG TNC'!A805="","",'📋 MIỂNG TNC'!L805)</f>
        <v>0</v>
      </c>
      <c r="I4829" s="1">
        <f>IF('📋 MIỂNG TNC'!A805="","",'📋 MIỂNG TNC'!M805)</f>
        <v>0</v>
      </c>
      <c r="J4829" s="1">
        <f>IF('📋 MIỂNG TNC'!A805="","",'📋 MIỂNG TNC'!D805)</f>
        <v>0</v>
      </c>
      <c r="L4829" s="1">
        <f>N(L4828)+IF(AND('🔎 TRA CỨU NHANH'!$C$2&lt;&gt;"",OR(ISNUMBER(SEARCH('🔎 TRA CỨU NHANH'!$C$2,$A4829)),ISNUMBER(SEARCH('🔎 TRA CỨU NHANH'!$C$2,$B4829)))),1,0)</f>
        <v>0</v>
      </c>
      <c r="M4829" s="1" t="str">
        <f t="shared" si="150"/>
        <v/>
      </c>
      <c r="N4829" s="1">
        <f>N(N4828)+IF(AND('💰 BÁO GIÁ'!$C$27&lt;&gt;"",OR(ISNUMBER(SEARCH('💰 BÁO GIÁ'!$C$27,$A4829)),ISNUMBER(SEARCH('💰 BÁO GIÁ'!$C$27,$B4829)))),1,0)</f>
        <v>0</v>
      </c>
      <c r="O4829" s="1" t="str">
        <f t="shared" si="151"/>
        <v/>
      </c>
    </row>
    <row r="4830" customHeight="1" spans="1:15">
      <c r="A4830" s="1" t="str">
        <f>IF('📋 MIỂNG TNC'!A806="","",'📋 MIỂNG TNC'!A806)</f>
        <v>HH079925</v>
      </c>
      <c r="B4830" s="1" t="str">
        <f>IF('📋 MIỂNG TNC'!A806="","",'📋 MIỂNG TNC'!Q806)</f>
        <v>Miểng baze BF6L912 (0336-2380) cos1 - CS IVECO</v>
      </c>
      <c r="C4830" s="1" t="str">
        <f>IF('📋 MIỂNG TNC'!A806="","","Miểng")</f>
        <v>Miểng</v>
      </c>
      <c r="D4830" s="1" t="str">
        <f>IF('📋 MIỂNG TNC'!A806="","",'📋 MIỂNG TNC'!H806)</f>
        <v>Bộ</v>
      </c>
      <c r="E4830" s="1">
        <f>IF('📋 MIỂNG TNC'!A806="","",'📋 MIỂNG TNC'!I806)</f>
        <v>0</v>
      </c>
      <c r="F4830" s="1">
        <f>IF('📋 MIỂNG TNC'!A806="","",'📋 MIỂNG TNC'!J806)</f>
        <v>0</v>
      </c>
      <c r="G4830" s="1">
        <f>IF('📋 MIỂNG TNC'!A806="","",'📋 MIỂNG TNC'!K806)</f>
        <v>0</v>
      </c>
      <c r="H4830" s="1">
        <f>IF('📋 MIỂNG TNC'!A806="","",'📋 MIỂNG TNC'!L806)</f>
        <v>0</v>
      </c>
      <c r="I4830" s="1">
        <f>IF('📋 MIỂNG TNC'!A806="","",'📋 MIỂNG TNC'!M806)</f>
        <v>0</v>
      </c>
      <c r="J4830" s="1">
        <f>IF('📋 MIỂNG TNC'!A806="","",'📋 MIỂNG TNC'!D806)</f>
        <v>0</v>
      </c>
      <c r="L4830" s="1">
        <f>N(L4829)+IF(AND('🔎 TRA CỨU NHANH'!$C$2&lt;&gt;"",OR(ISNUMBER(SEARCH('🔎 TRA CỨU NHANH'!$C$2,$A4830)),ISNUMBER(SEARCH('🔎 TRA CỨU NHANH'!$C$2,$B4830)))),1,0)</f>
        <v>0</v>
      </c>
      <c r="M4830" s="1" t="str">
        <f t="shared" si="150"/>
        <v/>
      </c>
      <c r="N4830" s="1">
        <f>N(N4829)+IF(AND('💰 BÁO GIÁ'!$C$27&lt;&gt;"",OR(ISNUMBER(SEARCH('💰 BÁO GIÁ'!$C$27,$A4830)),ISNUMBER(SEARCH('💰 BÁO GIÁ'!$C$27,$B4830)))),1,0)</f>
        <v>0</v>
      </c>
      <c r="O4830" s="1" t="str">
        <f t="shared" si="151"/>
        <v/>
      </c>
    </row>
    <row r="4831" customHeight="1" spans="1:15">
      <c r="A4831" s="1" t="str">
        <f>IF('📋 MIỂNG TNC'!A807="","",'📋 MIỂNG TNC'!A807)</f>
        <v>HH077131</v>
      </c>
      <c r="B4831" s="1" t="str">
        <f>IF('📋 MIỂNG TNC'!A807="","",'📋 MIỂNG TNC'!Q807)</f>
        <v>Miểng baze BF6L912 cos1 - KS Đức</v>
      </c>
      <c r="C4831" s="1" t="str">
        <f>IF('📋 MIỂNG TNC'!A807="","","Miểng")</f>
        <v>Miểng</v>
      </c>
      <c r="D4831" s="1" t="str">
        <f>IF('📋 MIỂNG TNC'!A807="","",'📋 MIỂNG TNC'!H807)</f>
        <v>Cặp</v>
      </c>
      <c r="E4831" s="1">
        <f>IF('📋 MIỂNG TNC'!A807="","",'📋 MIỂNG TNC'!I807)</f>
        <v>0</v>
      </c>
      <c r="F4831" s="1">
        <f>IF('📋 MIỂNG TNC'!A807="","",'📋 MIỂNG TNC'!J807)</f>
        <v>0</v>
      </c>
      <c r="G4831" s="1">
        <f>IF('📋 MIỂNG TNC'!A807="","",'📋 MIỂNG TNC'!K807)</f>
        <v>0</v>
      </c>
      <c r="H4831" s="1">
        <f>IF('📋 MIỂNG TNC'!A807="","",'📋 MIỂNG TNC'!L807)</f>
        <v>0</v>
      </c>
      <c r="I4831" s="1">
        <f>IF('📋 MIỂNG TNC'!A807="","",'📋 MIỂNG TNC'!M807)</f>
        <v>0</v>
      </c>
      <c r="J4831" s="1">
        <f>IF('📋 MIỂNG TNC'!A807="","",'📋 MIỂNG TNC'!D807)</f>
        <v>0</v>
      </c>
      <c r="L4831" s="1">
        <f>N(L4830)+IF(AND('🔎 TRA CỨU NHANH'!$C$2&lt;&gt;"",OR(ISNUMBER(SEARCH('🔎 TRA CỨU NHANH'!$C$2,$A4831)),ISNUMBER(SEARCH('🔎 TRA CỨU NHANH'!$C$2,$B4831)))),1,0)</f>
        <v>0</v>
      </c>
      <c r="M4831" s="1" t="str">
        <f t="shared" si="150"/>
        <v/>
      </c>
      <c r="N4831" s="1">
        <f>N(N4830)+IF(AND('💰 BÁO GIÁ'!$C$27&lt;&gt;"",OR(ISNUMBER(SEARCH('💰 BÁO GIÁ'!$C$27,$A4831)),ISNUMBER(SEARCH('💰 BÁO GIÁ'!$C$27,$B4831)))),1,0)</f>
        <v>0</v>
      </c>
      <c r="O4831" s="1" t="str">
        <f t="shared" si="151"/>
        <v/>
      </c>
    </row>
    <row r="4832" customHeight="1" spans="1:15">
      <c r="A4832" s="1" t="str">
        <f>IF('📋 MIỂNG TNC'!A808="","",'📋 MIỂNG TNC'!A808)</f>
        <v>HH079919</v>
      </c>
      <c r="B4832" s="1" t="str">
        <f>IF('📋 MIỂNG TNC'!A808="","",'📋 MIỂNG TNC'!Q808)</f>
        <v>Miểng baze BF6L913 (4231079) cos1 - CS IVECO</v>
      </c>
      <c r="C4832" s="1" t="str">
        <f>IF('📋 MIỂNG TNC'!A808="","","Miểng")</f>
        <v>Miểng</v>
      </c>
      <c r="D4832" s="1" t="str">
        <f>IF('📋 MIỂNG TNC'!A808="","",'📋 MIỂNG TNC'!H808)</f>
        <v>Bộ</v>
      </c>
      <c r="E4832" s="1">
        <f>IF('📋 MIỂNG TNC'!A808="","",'📋 MIỂNG TNC'!I808)</f>
        <v>0</v>
      </c>
      <c r="F4832" s="1">
        <f>IF('📋 MIỂNG TNC'!A808="","",'📋 MIỂNG TNC'!J808)</f>
        <v>0</v>
      </c>
      <c r="G4832" s="1">
        <f>IF('📋 MIỂNG TNC'!A808="","",'📋 MIỂNG TNC'!K808)</f>
        <v>0</v>
      </c>
      <c r="H4832" s="1">
        <f>IF('📋 MIỂNG TNC'!A808="","",'📋 MIỂNG TNC'!L808)</f>
        <v>0</v>
      </c>
      <c r="I4832" s="1">
        <f>IF('📋 MIỂNG TNC'!A808="","",'📋 MIỂNG TNC'!M808)</f>
        <v>0</v>
      </c>
      <c r="J4832" s="1">
        <f>IF('📋 MIỂNG TNC'!A808="","",'📋 MIỂNG TNC'!D808)</f>
        <v>0</v>
      </c>
      <c r="L4832" s="1">
        <f>N(L4831)+IF(AND('🔎 TRA CỨU NHANH'!$C$2&lt;&gt;"",OR(ISNUMBER(SEARCH('🔎 TRA CỨU NHANH'!$C$2,$A4832)),ISNUMBER(SEARCH('🔎 TRA CỨU NHANH'!$C$2,$B4832)))),1,0)</f>
        <v>0</v>
      </c>
      <c r="M4832" s="1" t="str">
        <f t="shared" si="150"/>
        <v/>
      </c>
      <c r="N4832" s="1">
        <f>N(N4831)+IF(AND('💰 BÁO GIÁ'!$C$27&lt;&gt;"",OR(ISNUMBER(SEARCH('💰 BÁO GIÁ'!$C$27,$A4832)),ISNUMBER(SEARCH('💰 BÁO GIÁ'!$C$27,$B4832)))),1,0)</f>
        <v>0</v>
      </c>
      <c r="O4832" s="1" t="str">
        <f t="shared" si="151"/>
        <v/>
      </c>
    </row>
    <row r="4833" customHeight="1" spans="1:15">
      <c r="A4833" s="1" t="str">
        <f>IF('📋 MIỂNG TNC'!A809="","",'📋 MIỂNG TNC'!A809)</f>
        <v>HH079926</v>
      </c>
      <c r="B4833" s="1" t="str">
        <f>IF('📋 MIỂNG TNC'!A809="","",'📋 MIỂNG TNC'!Q809)</f>
        <v>Miểng dên BF6L912 (0213-7754) cos1 - CS IVECO</v>
      </c>
      <c r="C4833" s="1" t="str">
        <f>IF('📋 MIỂNG TNC'!A809="","","Miểng")</f>
        <v>Miểng</v>
      </c>
      <c r="D4833" s="1" t="str">
        <f>IF('📋 MIỂNG TNC'!A809="","",'📋 MIỂNG TNC'!H809)</f>
        <v>Bộ</v>
      </c>
      <c r="E4833" s="1">
        <f>IF('📋 MIỂNG TNC'!A809="","",'📋 MIỂNG TNC'!I809)</f>
        <v>0</v>
      </c>
      <c r="F4833" s="1">
        <f>IF('📋 MIỂNG TNC'!A809="","",'📋 MIỂNG TNC'!J809)</f>
        <v>0</v>
      </c>
      <c r="G4833" s="1">
        <f>IF('📋 MIỂNG TNC'!A809="","",'📋 MIỂNG TNC'!K809)</f>
        <v>0</v>
      </c>
      <c r="H4833" s="1">
        <f>IF('📋 MIỂNG TNC'!A809="","",'📋 MIỂNG TNC'!L809)</f>
        <v>0</v>
      </c>
      <c r="I4833" s="1">
        <f>IF('📋 MIỂNG TNC'!A809="","",'📋 MIỂNG TNC'!M809)</f>
        <v>0</v>
      </c>
      <c r="J4833" s="1">
        <f>IF('📋 MIỂNG TNC'!A809="","",'📋 MIỂNG TNC'!D809)</f>
        <v>0</v>
      </c>
      <c r="L4833" s="1">
        <f>N(L4832)+IF(AND('🔎 TRA CỨU NHANH'!$C$2&lt;&gt;"",OR(ISNUMBER(SEARCH('🔎 TRA CỨU NHANH'!$C$2,$A4833)),ISNUMBER(SEARCH('🔎 TRA CỨU NHANH'!$C$2,$B4833)))),1,0)</f>
        <v>0</v>
      </c>
      <c r="M4833" s="1" t="str">
        <f t="shared" si="150"/>
        <v/>
      </c>
      <c r="N4833" s="1">
        <f>N(N4832)+IF(AND('💰 BÁO GIÁ'!$C$27&lt;&gt;"",OR(ISNUMBER(SEARCH('💰 BÁO GIÁ'!$C$27,$A4833)),ISNUMBER(SEARCH('💰 BÁO GIÁ'!$C$27,$B4833)))),1,0)</f>
        <v>0</v>
      </c>
      <c r="O4833" s="1" t="str">
        <f t="shared" si="151"/>
        <v/>
      </c>
    </row>
    <row r="4834" customHeight="1" spans="1:15">
      <c r="A4834" s="1" t="str">
        <f>IF('📋 MIỂNG TNC'!A810="","",'📋 MIỂNG TNC'!A810)</f>
        <v>HH079920</v>
      </c>
      <c r="B4834" s="1" t="str">
        <f>IF('📋 MIỂNG TNC'!A810="","",'📋 MIỂNG TNC'!Q810)</f>
        <v>Miểng dên BF6L913 (2235183) cos1 - CS IVECO</v>
      </c>
      <c r="C4834" s="1" t="str">
        <f>IF('📋 MIỂNG TNC'!A810="","","Miểng")</f>
        <v>Miểng</v>
      </c>
      <c r="D4834" s="1" t="str">
        <f>IF('📋 MIỂNG TNC'!A810="","",'📋 MIỂNG TNC'!H810)</f>
        <v>Bộ</v>
      </c>
      <c r="E4834" s="1">
        <f>IF('📋 MIỂNG TNC'!A810="","",'📋 MIỂNG TNC'!I810)</f>
        <v>0</v>
      </c>
      <c r="F4834" s="1">
        <f>IF('📋 MIỂNG TNC'!A810="","",'📋 MIỂNG TNC'!J810)</f>
        <v>0</v>
      </c>
      <c r="G4834" s="1">
        <f>IF('📋 MIỂNG TNC'!A810="","",'📋 MIỂNG TNC'!K810)</f>
        <v>0</v>
      </c>
      <c r="H4834" s="1">
        <f>IF('📋 MIỂNG TNC'!A810="","",'📋 MIỂNG TNC'!L810)</f>
        <v>0</v>
      </c>
      <c r="I4834" s="1">
        <f>IF('📋 MIỂNG TNC'!A810="","",'📋 MIỂNG TNC'!M810)</f>
        <v>0</v>
      </c>
      <c r="J4834" s="1">
        <f>IF('📋 MIỂNG TNC'!A810="","",'📋 MIỂNG TNC'!D810)</f>
        <v>0</v>
      </c>
      <c r="L4834" s="1">
        <f>N(L4833)+IF(AND('🔎 TRA CỨU NHANH'!$C$2&lt;&gt;"",OR(ISNUMBER(SEARCH('🔎 TRA CỨU NHANH'!$C$2,$A4834)),ISNUMBER(SEARCH('🔎 TRA CỨU NHANH'!$C$2,$B4834)))),1,0)</f>
        <v>0</v>
      </c>
      <c r="M4834" s="1" t="str">
        <f t="shared" si="150"/>
        <v/>
      </c>
      <c r="N4834" s="1">
        <f>N(N4833)+IF(AND('💰 BÁO GIÁ'!$C$27&lt;&gt;"",OR(ISNUMBER(SEARCH('💰 BÁO GIÁ'!$C$27,$A4834)),ISNUMBER(SEARCH('💰 BÁO GIÁ'!$C$27,$B4834)))),1,0)</f>
        <v>0</v>
      </c>
      <c r="O4834" s="1" t="str">
        <f t="shared" si="151"/>
        <v/>
      </c>
    </row>
    <row r="4835" customHeight="1" spans="1:15">
      <c r="A4835" s="1" t="str">
        <f>IF('📋 MIỂNG TNC'!A811="","",'📋 MIỂNG TNC'!A811)</f>
        <v/>
      </c>
      <c r="B4835" s="1" t="str">
        <f>IF('📋 MIỂNG TNC'!A811="","",'📋 MIỂNG TNC'!Q811)</f>
        <v/>
      </c>
      <c r="C4835" s="1" t="str">
        <f>IF('📋 MIỂNG TNC'!A811="","","Miểng")</f>
        <v/>
      </c>
      <c r="D4835" s="1" t="str">
        <f>IF('📋 MIỂNG TNC'!A811="","",'📋 MIỂNG TNC'!H811)</f>
        <v/>
      </c>
      <c r="E4835" s="1" t="str">
        <f>IF('📋 MIỂNG TNC'!A811="","",'📋 MIỂNG TNC'!I811)</f>
        <v/>
      </c>
      <c r="F4835" s="1" t="str">
        <f>IF('📋 MIỂNG TNC'!A811="","",'📋 MIỂNG TNC'!J811)</f>
        <v/>
      </c>
      <c r="G4835" s="1" t="str">
        <f>IF('📋 MIỂNG TNC'!A811="","",'📋 MIỂNG TNC'!K811)</f>
        <v/>
      </c>
      <c r="H4835" s="1" t="str">
        <f>IF('📋 MIỂNG TNC'!A811="","",'📋 MIỂNG TNC'!L811)</f>
        <v/>
      </c>
      <c r="I4835" s="1" t="str">
        <f>IF('📋 MIỂNG TNC'!A811="","",'📋 MIỂNG TNC'!M811)</f>
        <v/>
      </c>
      <c r="J4835" s="1" t="str">
        <f>IF('📋 MIỂNG TNC'!A811="","",'📋 MIỂNG TNC'!D811)</f>
        <v/>
      </c>
      <c r="L4835" s="1">
        <f>N(L4834)+IF(AND('🔎 TRA CỨU NHANH'!$C$2&lt;&gt;"",OR(ISNUMBER(SEARCH('🔎 TRA CỨU NHANH'!$C$2,$A4835)),ISNUMBER(SEARCH('🔎 TRA CỨU NHANH'!$C$2,$B4835)))),1,0)</f>
        <v>0</v>
      </c>
      <c r="M4835" s="1" t="str">
        <f t="shared" si="150"/>
        <v/>
      </c>
      <c r="N4835" s="1">
        <f>N(N4834)+IF(AND('💰 BÁO GIÁ'!$C$27&lt;&gt;"",OR(ISNUMBER(SEARCH('💰 BÁO GIÁ'!$C$27,$A4835)),ISNUMBER(SEARCH('💰 BÁO GIÁ'!$C$27,$B4835)))),1,0)</f>
        <v>0</v>
      </c>
      <c r="O4835" s="1" t="str">
        <f t="shared" si="151"/>
        <v/>
      </c>
    </row>
    <row r="4836" customHeight="1" spans="1:15">
      <c r="A4836" s="1" t="str">
        <f>IF('📋 MIỂNG TNC'!A812="","",'📋 MIỂNG TNC'!A812)</f>
        <v>HH076663</v>
      </c>
      <c r="B4836" s="1" t="str">
        <f>IF('📋 MIỂNG TNC'!A812="","",'📋 MIỂNG TNC'!Q812)</f>
        <v>Bạc miểng Perkins 1006 (U5MB0030A, U5ME0003A) - Cos1 - EP</v>
      </c>
      <c r="C4836" s="1" t="str">
        <f>IF('📋 MIỂNG TNC'!A812="","","Miểng")</f>
        <v>Miểng</v>
      </c>
      <c r="D4836" s="1" t="str">
        <f>IF('📋 MIỂNG TNC'!A812="","",'📋 MIỂNG TNC'!H812)</f>
        <v>Bộ</v>
      </c>
      <c r="E4836" s="1">
        <f>IF('📋 MIỂNG TNC'!A812="","",'📋 MIỂNG TNC'!I812)</f>
        <v>0</v>
      </c>
      <c r="F4836" s="1">
        <f>IF('📋 MIỂNG TNC'!A812="","",'📋 MIỂNG TNC'!J812)</f>
        <v>0</v>
      </c>
      <c r="G4836" s="1">
        <f>IF('📋 MIỂNG TNC'!A812="","",'📋 MIỂNG TNC'!K812)</f>
        <v>0</v>
      </c>
      <c r="H4836" s="1">
        <f>IF('📋 MIỂNG TNC'!A812="","",'📋 MIỂNG TNC'!L812)</f>
        <v>0</v>
      </c>
      <c r="I4836" s="1">
        <f>IF('📋 MIỂNG TNC'!A812="","",'📋 MIỂNG TNC'!M812)</f>
        <v>0</v>
      </c>
      <c r="J4836" s="1">
        <f>IF('📋 MIỂNG TNC'!A812="","",'📋 MIỂNG TNC'!D812)</f>
        <v>0</v>
      </c>
      <c r="L4836" s="1">
        <f>N(L4835)+IF(AND('🔎 TRA CỨU NHANH'!$C$2&lt;&gt;"",OR(ISNUMBER(SEARCH('🔎 TRA CỨU NHANH'!$C$2,$A4836)),ISNUMBER(SEARCH('🔎 TRA CỨU NHANH'!$C$2,$B4836)))),1,0)</f>
        <v>0</v>
      </c>
      <c r="M4836" s="1" t="str">
        <f t="shared" si="150"/>
        <v/>
      </c>
      <c r="N4836" s="1">
        <f>N(N4835)+IF(AND('💰 BÁO GIÁ'!$C$27&lt;&gt;"",OR(ISNUMBER(SEARCH('💰 BÁO GIÁ'!$C$27,$A4836)),ISNUMBER(SEARCH('💰 BÁO GIÁ'!$C$27,$B4836)))),1,0)</f>
        <v>0</v>
      </c>
      <c r="O4836" s="1" t="str">
        <f t="shared" si="151"/>
        <v/>
      </c>
    </row>
    <row r="4837" customHeight="1" spans="1:15">
      <c r="A4837" s="1" t="str">
        <f>IF('📋 MIỂNG TNC'!A813="","",'📋 MIỂNG TNC'!A813)</f>
        <v>HH076776</v>
      </c>
      <c r="B4837" s="1" t="str">
        <f>IF('📋 MIỂNG TNC'!A813="","",'📋 MIỂNG TNC'!Q813)</f>
        <v>Bạc miểng Perkins 1104 Cos1- Bepco</v>
      </c>
      <c r="C4837" s="1" t="str">
        <f>IF('📋 MIỂNG TNC'!A813="","","Miểng")</f>
        <v>Miểng</v>
      </c>
      <c r="D4837" s="1" t="str">
        <f>IF('📋 MIỂNG TNC'!A813="","",'📋 MIỂNG TNC'!H813)</f>
        <v>Bộ</v>
      </c>
      <c r="E4837" s="1">
        <f>IF('📋 MIỂNG TNC'!A813="","",'📋 MIỂNG TNC'!I813)</f>
        <v>0</v>
      </c>
      <c r="F4837" s="1">
        <f>IF('📋 MIỂNG TNC'!A813="","",'📋 MIỂNG TNC'!J813)</f>
        <v>0</v>
      </c>
      <c r="G4837" s="1">
        <f>IF('📋 MIỂNG TNC'!A813="","",'📋 MIỂNG TNC'!K813)</f>
        <v>0</v>
      </c>
      <c r="H4837" s="1">
        <f>IF('📋 MIỂNG TNC'!A813="","",'📋 MIỂNG TNC'!L813)</f>
        <v>0</v>
      </c>
      <c r="I4837" s="1">
        <f>IF('📋 MIỂNG TNC'!A813="","",'📋 MIỂNG TNC'!M813)</f>
        <v>0</v>
      </c>
      <c r="J4837" s="1">
        <f>IF('📋 MIỂNG TNC'!A813="","",'📋 MIỂNG TNC'!D813)</f>
        <v>0</v>
      </c>
      <c r="L4837" s="1">
        <f>N(L4836)+IF(AND('🔎 TRA CỨU NHANH'!$C$2&lt;&gt;"",OR(ISNUMBER(SEARCH('🔎 TRA CỨU NHANH'!$C$2,$A4837)),ISNUMBER(SEARCH('🔎 TRA CỨU NHANH'!$C$2,$B4837)))),1,0)</f>
        <v>0</v>
      </c>
      <c r="M4837" s="1" t="str">
        <f t="shared" si="150"/>
        <v/>
      </c>
      <c r="N4837" s="1">
        <f>N(N4836)+IF(AND('💰 BÁO GIÁ'!$C$27&lt;&gt;"",OR(ISNUMBER(SEARCH('💰 BÁO GIÁ'!$C$27,$A4837)),ISNUMBER(SEARCH('💰 BÁO GIÁ'!$C$27,$B4837)))),1,0)</f>
        <v>0</v>
      </c>
      <c r="O4837" s="1" t="str">
        <f t="shared" si="151"/>
        <v/>
      </c>
    </row>
    <row r="4838" customHeight="1" spans="1:15">
      <c r="A4838" s="1" t="str">
        <f>IF('📋 MIỂNG TNC'!A814="","",'📋 MIỂNG TNC'!A814)</f>
        <v>HH079439</v>
      </c>
      <c r="B4838" s="1" t="str">
        <f>IF('📋 MIỂNG TNC'!A814="","",'📋 MIỂNG TNC'!Q814)</f>
        <v>Miểng dên Perkins 1104/ Cat 3054B/ 353-2206 - cos1 - FP</v>
      </c>
      <c r="C4838" s="1" t="str">
        <f>IF('📋 MIỂNG TNC'!A814="","","Miểng")</f>
        <v>Miểng</v>
      </c>
      <c r="D4838" s="1" t="str">
        <f>IF('📋 MIỂNG TNC'!A814="","",'📋 MIỂNG TNC'!H814)</f>
        <v>Bộ</v>
      </c>
      <c r="E4838" s="1">
        <f>IF('📋 MIỂNG TNC'!A814="","",'📋 MIỂNG TNC'!I814)</f>
        <v>0</v>
      </c>
      <c r="F4838" s="1">
        <f>IF('📋 MIỂNG TNC'!A814="","",'📋 MIỂNG TNC'!J814)</f>
        <v>0</v>
      </c>
      <c r="G4838" s="1">
        <f>IF('📋 MIỂNG TNC'!A814="","",'📋 MIỂNG TNC'!K814)</f>
        <v>0</v>
      </c>
      <c r="H4838" s="1">
        <f>IF('📋 MIỂNG TNC'!A814="","",'📋 MIỂNG TNC'!L814)</f>
        <v>0</v>
      </c>
      <c r="I4838" s="1">
        <f>IF('📋 MIỂNG TNC'!A814="","",'📋 MIỂNG TNC'!M814)</f>
        <v>0</v>
      </c>
      <c r="J4838" s="1">
        <f>IF('📋 MIỂNG TNC'!A814="","",'📋 MIỂNG TNC'!D814)</f>
        <v>0</v>
      </c>
      <c r="L4838" s="1">
        <f>N(L4837)+IF(AND('🔎 TRA CỨU NHANH'!$C$2&lt;&gt;"",OR(ISNUMBER(SEARCH('🔎 TRA CỨU NHANH'!$C$2,$A4838)),ISNUMBER(SEARCH('🔎 TRA CỨU NHANH'!$C$2,$B4838)))),1,0)</f>
        <v>0</v>
      </c>
      <c r="M4838" s="1" t="str">
        <f t="shared" si="150"/>
        <v/>
      </c>
      <c r="N4838" s="1">
        <f>N(N4837)+IF(AND('💰 BÁO GIÁ'!$C$27&lt;&gt;"",OR(ISNUMBER(SEARCH('💰 BÁO GIÁ'!$C$27,$A4838)),ISNUMBER(SEARCH('💰 BÁO GIÁ'!$C$27,$B4838)))),1,0)</f>
        <v>0</v>
      </c>
      <c r="O4838" s="1" t="str">
        <f t="shared" si="151"/>
        <v/>
      </c>
    </row>
    <row r="4839" customHeight="1" spans="1:15">
      <c r="A4839" s="1" t="str">
        <f>IF('📋 MIỂNG TNC'!A815="","",'📋 MIỂNG TNC'!A815)</f>
        <v>HH077225</v>
      </c>
      <c r="B4839" s="1" t="str">
        <f>IF('📋 MIỂNG TNC'!A815="","",'📋 MIỂNG TNC'!Q815)</f>
        <v>Miểng dên Perkins 1106 - cos1 (T400524)</v>
      </c>
      <c r="C4839" s="1" t="str">
        <f>IF('📋 MIỂNG TNC'!A815="","","Miểng")</f>
        <v>Miểng</v>
      </c>
      <c r="D4839" s="1" t="str">
        <f>IF('📋 MIỂNG TNC'!A815="","",'📋 MIỂNG TNC'!H815)</f>
        <v>Bộ</v>
      </c>
      <c r="E4839" s="1">
        <f>IF('📋 MIỂNG TNC'!A815="","",'📋 MIỂNG TNC'!I815)</f>
        <v>0</v>
      </c>
      <c r="F4839" s="1">
        <f>IF('📋 MIỂNG TNC'!A815="","",'📋 MIỂNG TNC'!J815)</f>
        <v>0</v>
      </c>
      <c r="G4839" s="1">
        <f>IF('📋 MIỂNG TNC'!A815="","",'📋 MIỂNG TNC'!K815)</f>
        <v>0</v>
      </c>
      <c r="H4839" s="1">
        <f>IF('📋 MIỂNG TNC'!A815="","",'📋 MIỂNG TNC'!L815)</f>
        <v>0</v>
      </c>
      <c r="I4839" s="1">
        <f>IF('📋 MIỂNG TNC'!A815="","",'📋 MIỂNG TNC'!M815)</f>
        <v>0</v>
      </c>
      <c r="J4839" s="1">
        <f>IF('📋 MIỂNG TNC'!A815="","",'📋 MIỂNG TNC'!D815)</f>
        <v>0</v>
      </c>
      <c r="L4839" s="1">
        <f>N(L4838)+IF(AND('🔎 TRA CỨU NHANH'!$C$2&lt;&gt;"",OR(ISNUMBER(SEARCH('🔎 TRA CỨU NHANH'!$C$2,$A4839)),ISNUMBER(SEARCH('🔎 TRA CỨU NHANH'!$C$2,$B4839)))),1,0)</f>
        <v>0</v>
      </c>
      <c r="M4839" s="1" t="str">
        <f t="shared" si="150"/>
        <v/>
      </c>
      <c r="N4839" s="1">
        <f>N(N4838)+IF(AND('💰 BÁO GIÁ'!$C$27&lt;&gt;"",OR(ISNUMBER(SEARCH('💰 BÁO GIÁ'!$C$27,$A4839)),ISNUMBER(SEARCH('💰 BÁO GIÁ'!$C$27,$B4839)))),1,0)</f>
        <v>0</v>
      </c>
      <c r="O4839" s="1" t="str">
        <f t="shared" si="151"/>
        <v/>
      </c>
    </row>
    <row r="4840" customHeight="1" spans="1:15">
      <c r="A4840" s="1" t="str">
        <f>IF('📋 MIỂNG TNC'!A816="","",'📋 MIỂNG TNC'!A816)</f>
        <v/>
      </c>
      <c r="B4840" s="1" t="str">
        <f>IF('📋 MIỂNG TNC'!A816="","",'📋 MIỂNG TNC'!Q816)</f>
        <v/>
      </c>
      <c r="C4840" s="1" t="str">
        <f>IF('📋 MIỂNG TNC'!A816="","","Miểng")</f>
        <v/>
      </c>
      <c r="D4840" s="1" t="str">
        <f>IF('📋 MIỂNG TNC'!A816="","",'📋 MIỂNG TNC'!H816)</f>
        <v/>
      </c>
      <c r="E4840" s="1" t="str">
        <f>IF('📋 MIỂNG TNC'!A816="","",'📋 MIỂNG TNC'!I816)</f>
        <v/>
      </c>
      <c r="F4840" s="1" t="str">
        <f>IF('📋 MIỂNG TNC'!A816="","",'📋 MIỂNG TNC'!J816)</f>
        <v/>
      </c>
      <c r="G4840" s="1" t="str">
        <f>IF('📋 MIỂNG TNC'!A816="","",'📋 MIỂNG TNC'!K816)</f>
        <v/>
      </c>
      <c r="H4840" s="1" t="str">
        <f>IF('📋 MIỂNG TNC'!A816="","",'📋 MIỂNG TNC'!L816)</f>
        <v/>
      </c>
      <c r="I4840" s="1" t="str">
        <f>IF('📋 MIỂNG TNC'!A816="","",'📋 MIỂNG TNC'!M816)</f>
        <v/>
      </c>
      <c r="J4840" s="1" t="str">
        <f>IF('📋 MIỂNG TNC'!A816="","",'📋 MIỂNG TNC'!D816)</f>
        <v/>
      </c>
      <c r="L4840" s="1">
        <f>N(L4839)+IF(AND('🔎 TRA CỨU NHANH'!$C$2&lt;&gt;"",OR(ISNUMBER(SEARCH('🔎 TRA CỨU NHANH'!$C$2,$A4840)),ISNUMBER(SEARCH('🔎 TRA CỨU NHANH'!$C$2,$B4840)))),1,0)</f>
        <v>0</v>
      </c>
      <c r="M4840" s="1" t="str">
        <f t="shared" si="150"/>
        <v/>
      </c>
      <c r="N4840" s="1">
        <f>N(N4839)+IF(AND('💰 BÁO GIÁ'!$C$27&lt;&gt;"",OR(ISNUMBER(SEARCH('💰 BÁO GIÁ'!$C$27,$A4840)),ISNUMBER(SEARCH('💰 BÁO GIÁ'!$C$27,$B4840)))),1,0)</f>
        <v>0</v>
      </c>
      <c r="O4840" s="1" t="str">
        <f t="shared" si="151"/>
        <v/>
      </c>
    </row>
    <row r="4841" customHeight="1" spans="1:15">
      <c r="A4841" s="1" t="str">
        <f>IF('📋 MIỂNG TNC'!A817="","",'📋 MIỂNG TNC'!A817)</f>
        <v>HH079455</v>
      </c>
      <c r="B4841" s="1" t="str">
        <f>IF('📋 MIỂNG TNC'!A817="","",'📋 MIỂNG TNC'!Q817)</f>
        <v>Miểng dên CAT 3204/1N3821 - cos1 - FP</v>
      </c>
      <c r="C4841" s="1" t="str">
        <f>IF('📋 MIỂNG TNC'!A817="","","Miểng")</f>
        <v>Miểng</v>
      </c>
      <c r="D4841" s="1" t="str">
        <f>IF('📋 MIỂNG TNC'!A817="","",'📋 MIỂNG TNC'!H817)</f>
        <v>Cặp</v>
      </c>
      <c r="E4841" s="1">
        <f>IF('📋 MIỂNG TNC'!A817="","",'📋 MIỂNG TNC'!I817)</f>
        <v>0</v>
      </c>
      <c r="F4841" s="1">
        <f>IF('📋 MIỂNG TNC'!A817="","",'📋 MIỂNG TNC'!J817)</f>
        <v>0</v>
      </c>
      <c r="G4841" s="1">
        <f>IF('📋 MIỂNG TNC'!A817="","",'📋 MIỂNG TNC'!K817)</f>
        <v>0</v>
      </c>
      <c r="H4841" s="1">
        <f>IF('📋 MIỂNG TNC'!A817="","",'📋 MIỂNG TNC'!L817)</f>
        <v>0</v>
      </c>
      <c r="I4841" s="1">
        <f>IF('📋 MIỂNG TNC'!A817="","",'📋 MIỂNG TNC'!M817)</f>
        <v>0</v>
      </c>
      <c r="J4841" s="1">
        <f>IF('📋 MIỂNG TNC'!A817="","",'📋 MIỂNG TNC'!D817)</f>
        <v>0</v>
      </c>
      <c r="L4841" s="1">
        <f>N(L4840)+IF(AND('🔎 TRA CỨU NHANH'!$C$2&lt;&gt;"",OR(ISNUMBER(SEARCH('🔎 TRA CỨU NHANH'!$C$2,$A4841)),ISNUMBER(SEARCH('🔎 TRA CỨU NHANH'!$C$2,$B4841)))),1,0)</f>
        <v>0</v>
      </c>
      <c r="M4841" s="1" t="str">
        <f t="shared" si="150"/>
        <v/>
      </c>
      <c r="N4841" s="1">
        <f>N(N4840)+IF(AND('💰 BÁO GIÁ'!$C$27&lt;&gt;"",OR(ISNUMBER(SEARCH('💰 BÁO GIÁ'!$C$27,$A4841)),ISNUMBER(SEARCH('💰 BÁO GIÁ'!$C$27,$B4841)))),1,0)</f>
        <v>0</v>
      </c>
      <c r="O4841" s="1" t="str">
        <f t="shared" si="151"/>
        <v/>
      </c>
    </row>
    <row r="4842" customHeight="1" spans="1:15">
      <c r="A4842" s="1" t="str">
        <f>IF('📋 MIỂNG TNC'!A818="","",'📋 MIỂNG TNC'!A818)</f>
        <v>HH079452</v>
      </c>
      <c r="B4842" s="1" t="str">
        <f>IF('📋 MIỂNG TNC'!A818="","",'📋 MIỂNG TNC'!Q818)</f>
        <v>Miểng baze CAT 3204/ 1W1655 - cos1 - FP</v>
      </c>
      <c r="C4842" s="1" t="str">
        <f>IF('📋 MIỂNG TNC'!A818="","","Miểng")</f>
        <v>Miểng</v>
      </c>
      <c r="D4842" s="1" t="str">
        <f>IF('📋 MIỂNG TNC'!A818="","",'📋 MIỂNG TNC'!H818)</f>
        <v>Cặp</v>
      </c>
      <c r="E4842" s="1">
        <f>IF('📋 MIỂNG TNC'!A818="","",'📋 MIỂNG TNC'!I818)</f>
        <v>0</v>
      </c>
      <c r="F4842" s="1">
        <f>IF('📋 MIỂNG TNC'!A818="","",'📋 MIỂNG TNC'!J818)</f>
        <v>0</v>
      </c>
      <c r="G4842" s="1">
        <f>IF('📋 MIỂNG TNC'!A818="","",'📋 MIỂNG TNC'!K818)</f>
        <v>0</v>
      </c>
      <c r="H4842" s="1">
        <f>IF('📋 MIỂNG TNC'!A818="","",'📋 MIỂNG TNC'!L818)</f>
        <v>0</v>
      </c>
      <c r="I4842" s="1">
        <f>IF('📋 MIỂNG TNC'!A818="","",'📋 MIỂNG TNC'!M818)</f>
        <v>0</v>
      </c>
      <c r="J4842" s="1">
        <f>IF('📋 MIỂNG TNC'!A818="","",'📋 MIỂNG TNC'!D818)</f>
        <v>0</v>
      </c>
      <c r="L4842" s="1">
        <f>N(L4841)+IF(AND('🔎 TRA CỨU NHANH'!$C$2&lt;&gt;"",OR(ISNUMBER(SEARCH('🔎 TRA CỨU NHANH'!$C$2,$A4842)),ISNUMBER(SEARCH('🔎 TRA CỨU NHANH'!$C$2,$B4842)))),1,0)</f>
        <v>0</v>
      </c>
      <c r="M4842" s="1" t="str">
        <f t="shared" si="150"/>
        <v/>
      </c>
      <c r="N4842" s="1">
        <f>N(N4841)+IF(AND('💰 BÁO GIÁ'!$C$27&lt;&gt;"",OR(ISNUMBER(SEARCH('💰 BÁO GIÁ'!$C$27,$A4842)),ISNUMBER(SEARCH('💰 BÁO GIÁ'!$C$27,$B4842)))),1,0)</f>
        <v>0</v>
      </c>
      <c r="O4842" s="1" t="str">
        <f t="shared" si="151"/>
        <v/>
      </c>
    </row>
    <row r="4843" customHeight="1" spans="1:15">
      <c r="A4843" s="1" t="str">
        <f>IF('📋 MIỂNG TNC'!A819="","",'📋 MIỂNG TNC'!A819)</f>
        <v>HH079453</v>
      </c>
      <c r="B4843" s="1" t="str">
        <f>IF('📋 MIỂNG TNC'!A819="","",'📋 MIỂNG TNC'!Q819)</f>
        <v>Miểng baze CAT 3204/ 1W1661 - cos1 - FP</v>
      </c>
      <c r="C4843" s="1" t="str">
        <f>IF('📋 MIỂNG TNC'!A819="","","Miểng")</f>
        <v>Miểng</v>
      </c>
      <c r="D4843" s="1" t="str">
        <f>IF('📋 MIỂNG TNC'!A819="","",'📋 MIỂNG TNC'!H819)</f>
        <v>Cặp</v>
      </c>
      <c r="E4843" s="1">
        <f>IF('📋 MIỂNG TNC'!A819="","",'📋 MIỂNG TNC'!I819)</f>
        <v>0</v>
      </c>
      <c r="F4843" s="1">
        <f>IF('📋 MIỂNG TNC'!A819="","",'📋 MIỂNG TNC'!J819)</f>
        <v>0</v>
      </c>
      <c r="G4843" s="1">
        <f>IF('📋 MIỂNG TNC'!A819="","",'📋 MIỂNG TNC'!K819)</f>
        <v>0</v>
      </c>
      <c r="H4843" s="1">
        <f>IF('📋 MIỂNG TNC'!A819="","",'📋 MIỂNG TNC'!L819)</f>
        <v>0</v>
      </c>
      <c r="I4843" s="1">
        <f>IF('📋 MIỂNG TNC'!A819="","",'📋 MIỂNG TNC'!M819)</f>
        <v>0</v>
      </c>
      <c r="J4843" s="1">
        <f>IF('📋 MIỂNG TNC'!A819="","",'📋 MIỂNG TNC'!D819)</f>
        <v>0</v>
      </c>
      <c r="L4843" s="1">
        <f>N(L4842)+IF(AND('🔎 TRA CỨU NHANH'!$C$2&lt;&gt;"",OR(ISNUMBER(SEARCH('🔎 TRA CỨU NHANH'!$C$2,$A4843)),ISNUMBER(SEARCH('🔎 TRA CỨU NHANH'!$C$2,$B4843)))),1,0)</f>
        <v>0</v>
      </c>
      <c r="M4843" s="1" t="str">
        <f t="shared" si="150"/>
        <v/>
      </c>
      <c r="N4843" s="1">
        <f>N(N4842)+IF(AND('💰 BÁO GIÁ'!$C$27&lt;&gt;"",OR(ISNUMBER(SEARCH('💰 BÁO GIÁ'!$C$27,$A4843)),ISNUMBER(SEARCH('💰 BÁO GIÁ'!$C$27,$B4843)))),1,0)</f>
        <v>0</v>
      </c>
      <c r="O4843" s="1" t="str">
        <f t="shared" si="151"/>
        <v/>
      </c>
    </row>
    <row r="4844" customHeight="1" spans="1:15">
      <c r="A4844" s="1" t="str">
        <f>IF('📋 MIỂNG TNC'!A820="","",'📋 MIỂNG TNC'!A820)</f>
        <v>HH080530</v>
      </c>
      <c r="B4844" s="1" t="str">
        <f>IF('📋 MIỂNG TNC'!A820="","",'📋 MIỂNG TNC'!Q820)</f>
        <v>Miểng baze 3TNE78, 3TNE82, 3D82E Cos1 - TDC - M-TNE78A</v>
      </c>
      <c r="C4844" s="1" t="str">
        <f>IF('📋 MIỂNG TNC'!A820="","","Miểng")</f>
        <v>Miểng</v>
      </c>
      <c r="D4844" s="1" t="str">
        <f>IF('📋 MIỂNG TNC'!A820="","",'📋 MIỂNG TNC'!H820)</f>
        <v>Cặp</v>
      </c>
      <c r="E4844" s="1">
        <f>IF('📋 MIỂNG TNC'!A820="","",'📋 MIỂNG TNC'!I820)</f>
        <v>0</v>
      </c>
      <c r="F4844" s="1">
        <f>IF('📋 MIỂNG TNC'!A820="","",'📋 MIỂNG TNC'!J820)</f>
        <v>0</v>
      </c>
      <c r="G4844" s="1">
        <f>IF('📋 MIỂNG TNC'!A820="","",'📋 MIỂNG TNC'!K820)</f>
        <v>0</v>
      </c>
      <c r="H4844" s="1">
        <f>IF('📋 MIỂNG TNC'!A820="","",'📋 MIỂNG TNC'!L820)</f>
        <v>0</v>
      </c>
      <c r="I4844" s="1">
        <f>IF('📋 MIỂNG TNC'!A820="","",'📋 MIỂNG TNC'!M820)</f>
        <v>0</v>
      </c>
      <c r="J4844" s="1">
        <f>IF('📋 MIỂNG TNC'!A820="","",'📋 MIỂNG TNC'!D820)</f>
        <v>0</v>
      </c>
      <c r="L4844" s="1">
        <f>N(L4843)+IF(AND('🔎 TRA CỨU NHANH'!$C$2&lt;&gt;"",OR(ISNUMBER(SEARCH('🔎 TRA CỨU NHANH'!$C$2,$A4844)),ISNUMBER(SEARCH('🔎 TRA CỨU NHANH'!$C$2,$B4844)))),1,0)</f>
        <v>0</v>
      </c>
      <c r="M4844" s="1" t="str">
        <f t="shared" si="150"/>
        <v/>
      </c>
      <c r="N4844" s="1">
        <f>N(N4843)+IF(AND('💰 BÁO GIÁ'!$C$27&lt;&gt;"",OR(ISNUMBER(SEARCH('💰 BÁO GIÁ'!$C$27,$A4844)),ISNUMBER(SEARCH('💰 BÁO GIÁ'!$C$27,$B4844)))),1,0)</f>
        <v>0</v>
      </c>
      <c r="O4844" s="1" t="str">
        <f t="shared" si="151"/>
        <v/>
      </c>
    </row>
    <row r="4845" customHeight="1" spans="1:15">
      <c r="A4845" s="1" t="str">
        <f>IF('📋 MIỂNG TNC'!A821="","",'📋 MIỂNG TNC'!A821)</f>
        <v>HH081852</v>
      </c>
      <c r="B4845" s="1" t="str">
        <f>IF('📋 MIỂNG TNC'!A821="","",'📋 MIỂNG TNC'!Q821)</f>
        <v>Bạc miểng (dên+baze) 495-B - cos1</v>
      </c>
      <c r="C4845" s="1" t="str">
        <f>IF('📋 MIỂNG TNC'!A821="","","Miểng")</f>
        <v>Miểng</v>
      </c>
      <c r="D4845" s="1" t="str">
        <f>IF('📋 MIỂNG TNC'!A821="","",'📋 MIỂNG TNC'!H821)</f>
        <v>Bộ</v>
      </c>
      <c r="E4845" s="1">
        <f>IF('📋 MIỂNG TNC'!A821="","",'📋 MIỂNG TNC'!I821)</f>
        <v>0</v>
      </c>
      <c r="F4845" s="1">
        <f>IF('📋 MIỂNG TNC'!A821="","",'📋 MIỂNG TNC'!J821)</f>
        <v>0</v>
      </c>
      <c r="G4845" s="1">
        <f>IF('📋 MIỂNG TNC'!A821="","",'📋 MIỂNG TNC'!K821)</f>
        <v>0</v>
      </c>
      <c r="H4845" s="1">
        <f>IF('📋 MIỂNG TNC'!A821="","",'📋 MIỂNG TNC'!L821)</f>
        <v>0</v>
      </c>
      <c r="I4845" s="1">
        <f>IF('📋 MIỂNG TNC'!A821="","",'📋 MIỂNG TNC'!M821)</f>
        <v>0</v>
      </c>
      <c r="J4845" s="1">
        <f>IF('📋 MIỂNG TNC'!A821="","",'📋 MIỂNG TNC'!D821)</f>
        <v>0</v>
      </c>
      <c r="L4845" s="1">
        <f>N(L4844)+IF(AND('🔎 TRA CỨU NHANH'!$C$2&lt;&gt;"",OR(ISNUMBER(SEARCH('🔎 TRA CỨU NHANH'!$C$2,$A4845)),ISNUMBER(SEARCH('🔎 TRA CỨU NHANH'!$C$2,$B4845)))),1,0)</f>
        <v>0</v>
      </c>
      <c r="M4845" s="1" t="str">
        <f t="shared" si="150"/>
        <v/>
      </c>
      <c r="N4845" s="1">
        <f>N(N4844)+IF(AND('💰 BÁO GIÁ'!$C$27&lt;&gt;"",OR(ISNUMBER(SEARCH('💰 BÁO GIÁ'!$C$27,$A4845)),ISNUMBER(SEARCH('💰 BÁO GIÁ'!$C$27,$B4845)))),1,0)</f>
        <v>0</v>
      </c>
      <c r="O4845" s="1" t="str">
        <f t="shared" si="151"/>
        <v/>
      </c>
    </row>
    <row r="4846" customHeight="1" spans="1:15">
      <c r="A4846" s="1" t="str">
        <f>IF('📋 MIỂNG TNC'!A822="","",'📋 MIỂNG TNC'!A822)</f>
        <v>HH01090</v>
      </c>
      <c r="B4846" s="1" t="str">
        <f>IF('📋 MIỂNG TNC'!A822="","",'📋 MIỂNG TNC'!Q822)</f>
        <v>Bạc miểng 4CT Cos1 - IVECO</v>
      </c>
      <c r="C4846" s="1" t="str">
        <f>IF('📋 MIỂNG TNC'!A822="","","Miểng")</f>
        <v>Miểng</v>
      </c>
      <c r="D4846" s="1" t="str">
        <f>IF('📋 MIỂNG TNC'!A822="","",'📋 MIỂNG TNC'!H822)</f>
        <v>Bộ</v>
      </c>
      <c r="E4846" s="1">
        <f>IF('📋 MIỂNG TNC'!A822="","",'📋 MIỂNG TNC'!I822)</f>
        <v>0</v>
      </c>
      <c r="F4846" s="1">
        <f>IF('📋 MIỂNG TNC'!A822="","",'📋 MIỂNG TNC'!J822)</f>
        <v>0</v>
      </c>
      <c r="G4846" s="1">
        <f>IF('📋 MIỂNG TNC'!A822="","",'📋 MIỂNG TNC'!K822)</f>
        <v>0</v>
      </c>
      <c r="H4846" s="1">
        <f>IF('📋 MIỂNG TNC'!A822="","",'📋 MIỂNG TNC'!L822)</f>
        <v>0</v>
      </c>
      <c r="I4846" s="1">
        <f>IF('📋 MIỂNG TNC'!A822="","",'📋 MIỂNG TNC'!M822)</f>
        <v>0</v>
      </c>
      <c r="J4846" s="1">
        <f>IF('📋 MIỂNG TNC'!A822="","",'📋 MIỂNG TNC'!D822)</f>
        <v>0</v>
      </c>
      <c r="L4846" s="1">
        <f>N(L4845)+IF(AND('🔎 TRA CỨU NHANH'!$C$2&lt;&gt;"",OR(ISNUMBER(SEARCH('🔎 TRA CỨU NHANH'!$C$2,$A4846)),ISNUMBER(SEARCH('🔎 TRA CỨU NHANH'!$C$2,$B4846)))),1,0)</f>
        <v>0</v>
      </c>
      <c r="M4846" s="1" t="str">
        <f t="shared" si="150"/>
        <v/>
      </c>
      <c r="N4846" s="1">
        <f>N(N4845)+IF(AND('💰 BÁO GIÁ'!$C$27&lt;&gt;"",OR(ISNUMBER(SEARCH('💰 BÁO GIÁ'!$C$27,$A4846)),ISNUMBER(SEARCH('💰 BÁO GIÁ'!$C$27,$B4846)))),1,0)</f>
        <v>0</v>
      </c>
      <c r="O4846" s="1" t="str">
        <f t="shared" si="151"/>
        <v/>
      </c>
    </row>
    <row r="4847" customHeight="1" spans="1:15">
      <c r="A4847" s="1" t="str">
        <f>IF('📋 MIỂNG TNC'!A823="","",'📋 MIỂNG TNC'!A823)</f>
        <v>HH081872</v>
      </c>
      <c r="B4847" s="1" t="str">
        <f>IF('📋 MIỂNG TNC'!A823="","",'📋 MIỂNG TNC'!Q823)</f>
        <v>Bạc miểng (dên+baze) CA-4113-BKZ/ 4DF2-17 - Cos1</v>
      </c>
      <c r="C4847" s="1" t="str">
        <f>IF('📋 MIỂNG TNC'!A823="","","Miểng")</f>
        <v>Miểng</v>
      </c>
      <c r="D4847" s="1" t="str">
        <f>IF('📋 MIỂNG TNC'!A823="","",'📋 MIỂNG TNC'!H823)</f>
        <v>Bộ</v>
      </c>
      <c r="E4847" s="1">
        <f>IF('📋 MIỂNG TNC'!A823="","",'📋 MIỂNG TNC'!I823)</f>
        <v>0</v>
      </c>
      <c r="F4847" s="1">
        <f>IF('📋 MIỂNG TNC'!A823="","",'📋 MIỂNG TNC'!J823)</f>
        <v>0</v>
      </c>
      <c r="G4847" s="1">
        <f>IF('📋 MIỂNG TNC'!A823="","",'📋 MIỂNG TNC'!K823)</f>
        <v>0</v>
      </c>
      <c r="H4847" s="1">
        <f>IF('📋 MIỂNG TNC'!A823="","",'📋 MIỂNG TNC'!L823)</f>
        <v>0</v>
      </c>
      <c r="I4847" s="1">
        <f>IF('📋 MIỂNG TNC'!A823="","",'📋 MIỂNG TNC'!M823)</f>
        <v>0</v>
      </c>
      <c r="J4847" s="1">
        <f>IF('📋 MIỂNG TNC'!A823="","",'📋 MIỂNG TNC'!D823)</f>
        <v>0</v>
      </c>
      <c r="L4847" s="1">
        <f>N(L4846)+IF(AND('🔎 TRA CỨU NHANH'!$C$2&lt;&gt;"",OR(ISNUMBER(SEARCH('🔎 TRA CỨU NHANH'!$C$2,$A4847)),ISNUMBER(SEARCH('🔎 TRA CỨU NHANH'!$C$2,$B4847)))),1,0)</f>
        <v>0</v>
      </c>
      <c r="M4847" s="1" t="str">
        <f t="shared" si="150"/>
        <v/>
      </c>
      <c r="N4847" s="1">
        <f>N(N4846)+IF(AND('💰 BÁO GIÁ'!$C$27&lt;&gt;"",OR(ISNUMBER(SEARCH('💰 BÁO GIÁ'!$C$27,$A4847)),ISNUMBER(SEARCH('💰 BÁO GIÁ'!$C$27,$B4847)))),1,0)</f>
        <v>0</v>
      </c>
      <c r="O4847" s="1" t="str">
        <f t="shared" si="151"/>
        <v/>
      </c>
    </row>
    <row r="4848" customHeight="1" spans="1:15">
      <c r="A4848" s="1" t="str">
        <f>IF('📋 MIỂNG TNC'!A824="","",'📋 MIỂNG TNC'!A824)</f>
        <v>HH070763</v>
      </c>
      <c r="B4848" s="1" t="str">
        <f>IF('📋 MIỂNG TNC'!A824="","",'📋 MIỂNG TNC'!Q824)</f>
        <v>Bạc miểng 4FE11/4FB1/4FC1 Cos1 - TAIHO</v>
      </c>
      <c r="C4848" s="1" t="str">
        <f>IF('📋 MIỂNG TNC'!A824="","","Miểng")</f>
        <v>Miểng</v>
      </c>
      <c r="D4848" s="1" t="str">
        <f>IF('📋 MIỂNG TNC'!A824="","",'📋 MIỂNG TNC'!H824)</f>
        <v>Bộ</v>
      </c>
      <c r="E4848" s="1">
        <f>IF('📋 MIỂNG TNC'!A824="","",'📋 MIỂNG TNC'!I824)</f>
        <v>0</v>
      </c>
      <c r="F4848" s="1">
        <f>IF('📋 MIỂNG TNC'!A824="","",'📋 MIỂNG TNC'!J824)</f>
        <v>0</v>
      </c>
      <c r="G4848" s="1">
        <f>IF('📋 MIỂNG TNC'!A824="","",'📋 MIỂNG TNC'!K824)</f>
        <v>0</v>
      </c>
      <c r="H4848" s="1">
        <f>IF('📋 MIỂNG TNC'!A824="","",'📋 MIỂNG TNC'!L824)</f>
        <v>0</v>
      </c>
      <c r="I4848" s="1">
        <f>IF('📋 MIỂNG TNC'!A824="","",'📋 MIỂNG TNC'!M824)</f>
        <v>0</v>
      </c>
      <c r="J4848" s="1">
        <f>IF('📋 MIỂNG TNC'!A824="","",'📋 MIỂNG TNC'!D824)</f>
        <v>0</v>
      </c>
      <c r="L4848" s="1">
        <f>N(L4847)+IF(AND('🔎 TRA CỨU NHANH'!$C$2&lt;&gt;"",OR(ISNUMBER(SEARCH('🔎 TRA CỨU NHANH'!$C$2,$A4848)),ISNUMBER(SEARCH('🔎 TRA CỨU NHANH'!$C$2,$B4848)))),1,0)</f>
        <v>0</v>
      </c>
      <c r="M4848" s="1" t="str">
        <f t="shared" si="150"/>
        <v/>
      </c>
      <c r="N4848" s="1">
        <f>N(N4847)+IF(AND('💰 BÁO GIÁ'!$C$27&lt;&gt;"",OR(ISNUMBER(SEARCH('💰 BÁO GIÁ'!$C$27,$A4848)),ISNUMBER(SEARCH('💰 BÁO GIÁ'!$C$27,$B4848)))),1,0)</f>
        <v>0</v>
      </c>
      <c r="O4848" s="1" t="str">
        <f t="shared" si="151"/>
        <v/>
      </c>
    </row>
    <row r="4849" customHeight="1" spans="1:15">
      <c r="A4849" s="1" t="str">
        <f>IF('📋 MIỂNG TNC'!A825="","",'📋 MIỂNG TNC'!A825)</f>
        <v>HH076671</v>
      </c>
      <c r="B4849" s="1" t="str">
        <f>IF('📋 MIỂNG TNC'!A825="","",'📋 MIỂNG TNC'!Q825)</f>
        <v>Bạc miểng 4JE1/ 4JF1 Cos1 - NDC</v>
      </c>
      <c r="C4849" s="1" t="str">
        <f>IF('📋 MIỂNG TNC'!A825="","","Miểng")</f>
        <v>Miểng</v>
      </c>
      <c r="D4849" s="1" t="str">
        <f>IF('📋 MIỂNG TNC'!A825="","",'📋 MIỂNG TNC'!H825)</f>
        <v>Bộ</v>
      </c>
      <c r="E4849" s="1">
        <f>IF('📋 MIỂNG TNC'!A825="","",'📋 MIỂNG TNC'!I825)</f>
        <v>0</v>
      </c>
      <c r="F4849" s="1">
        <f>IF('📋 MIỂNG TNC'!A825="","",'📋 MIỂNG TNC'!J825)</f>
        <v>0</v>
      </c>
      <c r="G4849" s="1">
        <f>IF('📋 MIỂNG TNC'!A825="","",'📋 MIỂNG TNC'!K825)</f>
        <v>0</v>
      </c>
      <c r="H4849" s="1">
        <f>IF('📋 MIỂNG TNC'!A825="","",'📋 MIỂNG TNC'!L825)</f>
        <v>0</v>
      </c>
      <c r="I4849" s="1">
        <f>IF('📋 MIỂNG TNC'!A825="","",'📋 MIỂNG TNC'!M825)</f>
        <v>0</v>
      </c>
      <c r="J4849" s="1">
        <f>IF('📋 MIỂNG TNC'!A825="","",'📋 MIỂNG TNC'!D825)</f>
        <v>0</v>
      </c>
      <c r="L4849" s="1">
        <f>N(L4848)+IF(AND('🔎 TRA CỨU NHANH'!$C$2&lt;&gt;"",OR(ISNUMBER(SEARCH('🔎 TRA CỨU NHANH'!$C$2,$A4849)),ISNUMBER(SEARCH('🔎 TRA CỨU NHANH'!$C$2,$B4849)))),1,0)</f>
        <v>0</v>
      </c>
      <c r="M4849" s="1" t="str">
        <f t="shared" si="150"/>
        <v/>
      </c>
      <c r="N4849" s="1">
        <f>N(N4848)+IF(AND('💰 BÁO GIÁ'!$C$27&lt;&gt;"",OR(ISNUMBER(SEARCH('💰 BÁO GIÁ'!$C$27,$A4849)),ISNUMBER(SEARCH('💰 BÁO GIÁ'!$C$27,$B4849)))),1,0)</f>
        <v>0</v>
      </c>
      <c r="O4849" s="1" t="str">
        <f t="shared" si="151"/>
        <v/>
      </c>
    </row>
    <row r="4850" customHeight="1" spans="1:15">
      <c r="A4850" s="1" t="str">
        <f>IF('📋 MIỂNG TNC'!A826="","",'📋 MIỂNG TNC'!A826)</f>
        <v>HH073438</v>
      </c>
      <c r="B4850" s="1" t="str">
        <f>IF('📋 MIỂNG TNC'!A826="","",'📋 MIỂNG TNC'!Q826)</f>
        <v>Bạc miểng J2, JT / Frontieer 3.0 Cos1 - TAIHO</v>
      </c>
      <c r="C4850" s="1" t="str">
        <f>IF('📋 MIỂNG TNC'!A826="","","Miểng")</f>
        <v>Miểng</v>
      </c>
      <c r="D4850" s="1" t="str">
        <f>IF('📋 MIỂNG TNC'!A826="","",'📋 MIỂNG TNC'!H826)</f>
        <v>Bộ</v>
      </c>
      <c r="E4850" s="1">
        <f>IF('📋 MIỂNG TNC'!A826="","",'📋 MIỂNG TNC'!I826)</f>
        <v>0</v>
      </c>
      <c r="F4850" s="1">
        <f>IF('📋 MIỂNG TNC'!A826="","",'📋 MIỂNG TNC'!J826)</f>
        <v>0</v>
      </c>
      <c r="G4850" s="1">
        <f>IF('📋 MIỂNG TNC'!A826="","",'📋 MIỂNG TNC'!K826)</f>
        <v>0</v>
      </c>
      <c r="H4850" s="1">
        <f>IF('📋 MIỂNG TNC'!A826="","",'📋 MIỂNG TNC'!L826)</f>
        <v>0</v>
      </c>
      <c r="I4850" s="1">
        <f>IF('📋 MIỂNG TNC'!A826="","",'📋 MIỂNG TNC'!M826)</f>
        <v>0</v>
      </c>
      <c r="J4850" s="1">
        <f>IF('📋 MIỂNG TNC'!A826="","",'📋 MIỂNG TNC'!D826)</f>
        <v>0</v>
      </c>
      <c r="L4850" s="1">
        <f>N(L4849)+IF(AND('🔎 TRA CỨU NHANH'!$C$2&lt;&gt;"",OR(ISNUMBER(SEARCH('🔎 TRA CỨU NHANH'!$C$2,$A4850)),ISNUMBER(SEARCH('🔎 TRA CỨU NHANH'!$C$2,$B4850)))),1,0)</f>
        <v>0</v>
      </c>
      <c r="M4850" s="1" t="str">
        <f t="shared" si="150"/>
        <v/>
      </c>
      <c r="N4850" s="1">
        <f>N(N4849)+IF(AND('💰 BÁO GIÁ'!$C$27&lt;&gt;"",OR(ISNUMBER(SEARCH('💰 BÁO GIÁ'!$C$27,$A4850)),ISNUMBER(SEARCH('💰 BÁO GIÁ'!$C$27,$B4850)))),1,0)</f>
        <v>0</v>
      </c>
      <c r="O4850" s="1" t="str">
        <f t="shared" si="151"/>
        <v/>
      </c>
    </row>
    <row r="4851" customHeight="1" spans="1:15">
      <c r="A4851" s="1" t="str">
        <f>IF('📋 MIỂNG TNC'!A827="","",'📋 MIỂNG TNC'!A827)</f>
        <v>HH076386</v>
      </c>
      <c r="B4851" s="1" t="str">
        <f>IF('📋 MIỂNG TNC'!A827="","",'📋 MIỂNG TNC'!Q827)</f>
        <v>Miểng baze J2, JT / Fronteer 3.0 (M3003A) Cos1 - Taiho</v>
      </c>
      <c r="C4851" s="1" t="str">
        <f>IF('📋 MIỂNG TNC'!A827="","","Miểng")</f>
        <v>Miểng</v>
      </c>
      <c r="D4851" s="1" t="str">
        <f>IF('📋 MIỂNG TNC'!A827="","",'📋 MIỂNG TNC'!H827)</f>
        <v>Bộ</v>
      </c>
      <c r="E4851" s="1">
        <f>IF('📋 MIỂNG TNC'!A827="","",'📋 MIỂNG TNC'!I827)</f>
        <v>0</v>
      </c>
      <c r="F4851" s="1">
        <f>IF('📋 MIỂNG TNC'!A827="","",'📋 MIỂNG TNC'!J827)</f>
        <v>0</v>
      </c>
      <c r="G4851" s="1">
        <f>IF('📋 MIỂNG TNC'!A827="","",'📋 MIỂNG TNC'!K827)</f>
        <v>0</v>
      </c>
      <c r="H4851" s="1">
        <f>IF('📋 MIỂNG TNC'!A827="","",'📋 MIỂNG TNC'!L827)</f>
        <v>0</v>
      </c>
      <c r="I4851" s="1">
        <f>IF('📋 MIỂNG TNC'!A827="","",'📋 MIỂNG TNC'!M827)</f>
        <v>0</v>
      </c>
      <c r="J4851" s="1">
        <f>IF('📋 MIỂNG TNC'!A827="","",'📋 MIỂNG TNC'!D827)</f>
        <v>0</v>
      </c>
      <c r="L4851" s="1">
        <f>N(L4850)+IF(AND('🔎 TRA CỨU NHANH'!$C$2&lt;&gt;"",OR(ISNUMBER(SEARCH('🔎 TRA CỨU NHANH'!$C$2,$A4851)),ISNUMBER(SEARCH('🔎 TRA CỨU NHANH'!$C$2,$B4851)))),1,0)</f>
        <v>0</v>
      </c>
      <c r="M4851" s="1" t="str">
        <f t="shared" si="150"/>
        <v/>
      </c>
      <c r="N4851" s="1">
        <f>N(N4850)+IF(AND('💰 BÁO GIÁ'!$C$27&lt;&gt;"",OR(ISNUMBER(SEARCH('💰 BÁO GIÁ'!$C$27,$A4851)),ISNUMBER(SEARCH('💰 BÁO GIÁ'!$C$27,$B4851)))),1,0)</f>
        <v>0</v>
      </c>
      <c r="O4851" s="1" t="str">
        <f t="shared" si="151"/>
        <v/>
      </c>
    </row>
    <row r="4852" customHeight="1" spans="1:15">
      <c r="A4852" s="1" t="str">
        <f>IF('📋 MIỂNG TNC'!A828="","",'📋 MIỂNG TNC'!A828)</f>
        <v>HH076389</v>
      </c>
      <c r="B4852" s="1" t="str">
        <f>IF('📋 MIỂNG TNC'!A828="","",'📋 MIỂNG TNC'!Q828)</f>
        <v>Miểng dên J2, JT / Fronteer 3.0 (R3003A) Cos1 - Taiho</v>
      </c>
      <c r="C4852" s="1" t="str">
        <f>IF('📋 MIỂNG TNC'!A828="","","Miểng")</f>
        <v>Miểng</v>
      </c>
      <c r="D4852" s="1" t="str">
        <f>IF('📋 MIỂNG TNC'!A828="","",'📋 MIỂNG TNC'!H828)</f>
        <v>Bộ</v>
      </c>
      <c r="E4852" s="1">
        <f>IF('📋 MIỂNG TNC'!A828="","",'📋 MIỂNG TNC'!I828)</f>
        <v>0</v>
      </c>
      <c r="F4852" s="1">
        <f>IF('📋 MIỂNG TNC'!A828="","",'📋 MIỂNG TNC'!J828)</f>
        <v>0</v>
      </c>
      <c r="G4852" s="1">
        <f>IF('📋 MIỂNG TNC'!A828="","",'📋 MIỂNG TNC'!K828)</f>
        <v>0</v>
      </c>
      <c r="H4852" s="1">
        <f>IF('📋 MIỂNG TNC'!A828="","",'📋 MIỂNG TNC'!L828)</f>
        <v>0</v>
      </c>
      <c r="I4852" s="1">
        <f>IF('📋 MIỂNG TNC'!A828="","",'📋 MIỂNG TNC'!M828)</f>
        <v>0</v>
      </c>
      <c r="J4852" s="1">
        <f>IF('📋 MIỂNG TNC'!A828="","",'📋 MIỂNG TNC'!D828)</f>
        <v>0</v>
      </c>
      <c r="L4852" s="1">
        <f>N(L4851)+IF(AND('🔎 TRA CỨU NHANH'!$C$2&lt;&gt;"",OR(ISNUMBER(SEARCH('🔎 TRA CỨU NHANH'!$C$2,$A4852)),ISNUMBER(SEARCH('🔎 TRA CỨU NHANH'!$C$2,$B4852)))),1,0)</f>
        <v>0</v>
      </c>
      <c r="M4852" s="1" t="str">
        <f t="shared" si="150"/>
        <v/>
      </c>
      <c r="N4852" s="1">
        <f>N(N4851)+IF(AND('💰 BÁO GIÁ'!$C$27&lt;&gt;"",OR(ISNUMBER(SEARCH('💰 BÁO GIÁ'!$C$27,$A4852)),ISNUMBER(SEARCH('💰 BÁO GIÁ'!$C$27,$B4852)))),1,0)</f>
        <v>0</v>
      </c>
      <c r="O4852" s="1" t="str">
        <f t="shared" si="151"/>
        <v/>
      </c>
    </row>
    <row r="4853" customHeight="1" spans="1:15">
      <c r="A4853" s="1" t="str">
        <f>IF('📋 MIỂNG TNC'!A829="","",'📋 MIỂNG TNC'!A829)</f>
        <v>HH00512</v>
      </c>
      <c r="B4853" s="1" t="str">
        <f>IF('📋 MIỂNG TNC'!A829="","",'📋 MIỂNG TNC'!Q829)</f>
        <v>Bạc miểng S4KT Cos1 - NDC</v>
      </c>
      <c r="C4853" s="1" t="str">
        <f>IF('📋 MIỂNG TNC'!A829="","","Miểng")</f>
        <v>Miểng</v>
      </c>
      <c r="D4853" s="1" t="str">
        <f>IF('📋 MIỂNG TNC'!A829="","",'📋 MIỂNG TNC'!H829)</f>
        <v>Bộ</v>
      </c>
      <c r="E4853" s="1">
        <f>IF('📋 MIỂNG TNC'!A829="","",'📋 MIỂNG TNC'!I829)</f>
        <v>0</v>
      </c>
      <c r="F4853" s="1">
        <f>IF('📋 MIỂNG TNC'!A829="","",'📋 MIỂNG TNC'!J829)</f>
        <v>0</v>
      </c>
      <c r="G4853" s="1">
        <f>IF('📋 MIỂNG TNC'!A829="","",'📋 MIỂNG TNC'!K829)</f>
        <v>0</v>
      </c>
      <c r="H4853" s="1">
        <f>IF('📋 MIỂNG TNC'!A829="","",'📋 MIỂNG TNC'!L829)</f>
        <v>0</v>
      </c>
      <c r="I4853" s="1">
        <f>IF('📋 MIỂNG TNC'!A829="","",'📋 MIỂNG TNC'!M829)</f>
        <v>0</v>
      </c>
      <c r="J4853" s="1">
        <f>IF('📋 MIỂNG TNC'!A829="","",'📋 MIỂNG TNC'!D829)</f>
        <v>0</v>
      </c>
      <c r="L4853" s="1">
        <f>N(L4852)+IF(AND('🔎 TRA CỨU NHANH'!$C$2&lt;&gt;"",OR(ISNUMBER(SEARCH('🔎 TRA CỨU NHANH'!$C$2,$A4853)),ISNUMBER(SEARCH('🔎 TRA CỨU NHANH'!$C$2,$B4853)))),1,0)</f>
        <v>0</v>
      </c>
      <c r="M4853" s="1" t="str">
        <f t="shared" si="150"/>
        <v/>
      </c>
      <c r="N4853" s="1">
        <f>N(N4852)+IF(AND('💰 BÁO GIÁ'!$C$27&lt;&gt;"",OR(ISNUMBER(SEARCH('💰 BÁO GIÁ'!$C$27,$A4853)),ISNUMBER(SEARCH('💰 BÁO GIÁ'!$C$27,$B4853)))),1,0)</f>
        <v>0</v>
      </c>
      <c r="O4853" s="1" t="str">
        <f t="shared" si="151"/>
        <v/>
      </c>
    </row>
    <row r="4854" customHeight="1" spans="1:15">
      <c r="A4854" s="1" t="str">
        <f>IF('📋 MIỂNG TNC'!A830="","",'📋 MIỂNG TNC'!A830)</f>
        <v>HH071583</v>
      </c>
      <c r="B4854" s="1" t="str">
        <f>IF('📋 MIỂNG TNC'!A830="","",'📋 MIỂNG TNC'!Q830)</f>
        <v>Bạc miểng S4KT Cos1 - Taiho</v>
      </c>
      <c r="C4854" s="1" t="str">
        <f>IF('📋 MIỂNG TNC'!A830="","","Miểng")</f>
        <v>Miểng</v>
      </c>
      <c r="D4854" s="1" t="str">
        <f>IF('📋 MIỂNG TNC'!A830="","",'📋 MIỂNG TNC'!H830)</f>
        <v>Bộ</v>
      </c>
      <c r="E4854" s="1">
        <f>IF('📋 MIỂNG TNC'!A830="","",'📋 MIỂNG TNC'!I830)</f>
        <v>0</v>
      </c>
      <c r="F4854" s="1">
        <f>IF('📋 MIỂNG TNC'!A830="","",'📋 MIỂNG TNC'!J830)</f>
        <v>0</v>
      </c>
      <c r="G4854" s="1">
        <f>IF('📋 MIỂNG TNC'!A830="","",'📋 MIỂNG TNC'!K830)</f>
        <v>0</v>
      </c>
      <c r="H4854" s="1">
        <f>IF('📋 MIỂNG TNC'!A830="","",'📋 MIỂNG TNC'!L830)</f>
        <v>0</v>
      </c>
      <c r="I4854" s="1">
        <f>IF('📋 MIỂNG TNC'!A830="","",'📋 MIỂNG TNC'!M830)</f>
        <v>0</v>
      </c>
      <c r="J4854" s="1">
        <f>IF('📋 MIỂNG TNC'!A830="","",'📋 MIỂNG TNC'!D830)</f>
        <v>0</v>
      </c>
      <c r="L4854" s="1">
        <f>N(L4853)+IF(AND('🔎 TRA CỨU NHANH'!$C$2&lt;&gt;"",OR(ISNUMBER(SEARCH('🔎 TRA CỨU NHANH'!$C$2,$A4854)),ISNUMBER(SEARCH('🔎 TRA CỨU NHANH'!$C$2,$B4854)))),1,0)</f>
        <v>0</v>
      </c>
      <c r="M4854" s="1" t="str">
        <f t="shared" si="150"/>
        <v/>
      </c>
      <c r="N4854" s="1">
        <f>N(N4853)+IF(AND('💰 BÁO GIÁ'!$C$27&lt;&gt;"",OR(ISNUMBER(SEARCH('💰 BÁO GIÁ'!$C$27,$A4854)),ISNUMBER(SEARCH('💰 BÁO GIÁ'!$C$27,$B4854)))),1,0)</f>
        <v>0</v>
      </c>
      <c r="O4854" s="1" t="str">
        <f t="shared" si="151"/>
        <v/>
      </c>
    </row>
    <row r="4855" customHeight="1" spans="1:15">
      <c r="A4855" s="1" t="str">
        <f>IF('📋 MIỂNG TNC'!A831="","",'📋 MIỂNG TNC'!A831)</f>
        <v>HH075553</v>
      </c>
      <c r="B4855" s="1" t="str">
        <f>IF('📋 MIỂNG TNC'!A831="","",'📋 MIỂNG TNC'!Q831)</f>
        <v>Miểng Dên V2403 Cos1 - TDC - R-4V2203A</v>
      </c>
      <c r="C4855" s="1" t="str">
        <f>IF('📋 MIỂNG TNC'!A831="","","Miểng")</f>
        <v>Miểng</v>
      </c>
      <c r="D4855" s="1" t="str">
        <f>IF('📋 MIỂNG TNC'!A831="","",'📋 MIỂNG TNC'!H831)</f>
        <v>Bộ</v>
      </c>
      <c r="E4855" s="1">
        <f>IF('📋 MIỂNG TNC'!A831="","",'📋 MIỂNG TNC'!I831)</f>
        <v>0</v>
      </c>
      <c r="F4855" s="1">
        <f>IF('📋 MIỂNG TNC'!A831="","",'📋 MIỂNG TNC'!J831)</f>
        <v>0</v>
      </c>
      <c r="G4855" s="1">
        <f>IF('📋 MIỂNG TNC'!A831="","",'📋 MIỂNG TNC'!K831)</f>
        <v>0</v>
      </c>
      <c r="H4855" s="1">
        <f>IF('📋 MIỂNG TNC'!A831="","",'📋 MIỂNG TNC'!L831)</f>
        <v>0</v>
      </c>
      <c r="I4855" s="1">
        <f>IF('📋 MIỂNG TNC'!A831="","",'📋 MIỂNG TNC'!M831)</f>
        <v>0</v>
      </c>
      <c r="J4855" s="1">
        <f>IF('📋 MIỂNG TNC'!A831="","",'📋 MIỂNG TNC'!D831)</f>
        <v>0</v>
      </c>
      <c r="L4855" s="1">
        <f>N(L4854)+IF(AND('🔎 TRA CỨU NHANH'!$C$2&lt;&gt;"",OR(ISNUMBER(SEARCH('🔎 TRA CỨU NHANH'!$C$2,$A4855)),ISNUMBER(SEARCH('🔎 TRA CỨU NHANH'!$C$2,$B4855)))),1,0)</f>
        <v>0</v>
      </c>
      <c r="M4855" s="1" t="str">
        <f t="shared" si="150"/>
        <v/>
      </c>
      <c r="N4855" s="1">
        <f>N(N4854)+IF(AND('💰 BÁO GIÁ'!$C$27&lt;&gt;"",OR(ISNUMBER(SEARCH('💰 BÁO GIÁ'!$C$27,$A4855)),ISNUMBER(SEARCH('💰 BÁO GIÁ'!$C$27,$B4855)))),1,0)</f>
        <v>0</v>
      </c>
      <c r="O4855" s="1" t="str">
        <f t="shared" si="151"/>
        <v/>
      </c>
    </row>
    <row r="4856" customHeight="1" spans="1:15">
      <c r="A4856" s="1" t="str">
        <f>IF('📋 MIỂNG TNC'!A832="","",'📋 MIỂNG TNC'!A832)</f>
        <v>HH081874</v>
      </c>
      <c r="B4856" s="1" t="str">
        <f>IF('📋 MIỂNG TNC'!A832="","",'📋 MIỂNG TNC'!Q832)</f>
        <v>Bạc miểng (dên+baze) YN-490-QB (Cos1)</v>
      </c>
      <c r="C4856" s="1" t="str">
        <f>IF('📋 MIỂNG TNC'!A832="","","Miểng")</f>
        <v>Miểng</v>
      </c>
      <c r="D4856" s="1" t="str">
        <f>IF('📋 MIỂNG TNC'!A832="","",'📋 MIỂNG TNC'!H832)</f>
        <v>Bộ</v>
      </c>
      <c r="E4856" s="1">
        <f>IF('📋 MIỂNG TNC'!A832="","",'📋 MIỂNG TNC'!I832)</f>
        <v>0</v>
      </c>
      <c r="F4856" s="1">
        <f>IF('📋 MIỂNG TNC'!A832="","",'📋 MIỂNG TNC'!J832)</f>
        <v>0</v>
      </c>
      <c r="G4856" s="1">
        <f>IF('📋 MIỂNG TNC'!A832="","",'📋 MIỂNG TNC'!K832)</f>
        <v>0</v>
      </c>
      <c r="H4856" s="1">
        <f>IF('📋 MIỂNG TNC'!A832="","",'📋 MIỂNG TNC'!L832)</f>
        <v>0</v>
      </c>
      <c r="I4856" s="1">
        <f>IF('📋 MIỂNG TNC'!A832="","",'📋 MIỂNG TNC'!M832)</f>
        <v>0</v>
      </c>
      <c r="J4856" s="1">
        <f>IF('📋 MIỂNG TNC'!A832="","",'📋 MIỂNG TNC'!D832)</f>
        <v>0</v>
      </c>
      <c r="L4856" s="1">
        <f>N(L4855)+IF(AND('🔎 TRA CỨU NHANH'!$C$2&lt;&gt;"",OR(ISNUMBER(SEARCH('🔎 TRA CỨU NHANH'!$C$2,$A4856)),ISNUMBER(SEARCH('🔎 TRA CỨU NHANH'!$C$2,$B4856)))),1,0)</f>
        <v>0</v>
      </c>
      <c r="M4856" s="1" t="str">
        <f t="shared" si="150"/>
        <v/>
      </c>
      <c r="N4856" s="1">
        <f>N(N4855)+IF(AND('💰 BÁO GIÁ'!$C$27&lt;&gt;"",OR(ISNUMBER(SEARCH('💰 BÁO GIÁ'!$C$27,$A4856)),ISNUMBER(SEARCH('💰 BÁO GIÁ'!$C$27,$B4856)))),1,0)</f>
        <v>0</v>
      </c>
      <c r="O4856" s="1" t="str">
        <f t="shared" si="151"/>
        <v/>
      </c>
    </row>
    <row r="4857" customHeight="1" spans="1:15">
      <c r="A4857" s="1" t="str">
        <f>IF('📋 MIỂNG TNC'!A833="","",'📋 MIỂNG TNC'!A833)</f>
        <v>HH081313</v>
      </c>
      <c r="B4857" s="1" t="str">
        <f>IF('📋 MIỂNG TNC'!A833="","",'📋 MIỂNG TNC'!Q833)</f>
        <v>Bạc miểng YN-4100-QB/ ZH-4102 (0.25) cos1 (OUERMAN-AT)</v>
      </c>
      <c r="C4857" s="1" t="str">
        <f>IF('📋 MIỂNG TNC'!A833="","","Miểng")</f>
        <v>Miểng</v>
      </c>
      <c r="D4857" s="1" t="str">
        <f>IF('📋 MIỂNG TNC'!A833="","",'📋 MIỂNG TNC'!H833)</f>
        <v>Bộ</v>
      </c>
      <c r="E4857" s="1">
        <f>IF('📋 MIỂNG TNC'!A833="","",'📋 MIỂNG TNC'!I833)</f>
        <v>0</v>
      </c>
      <c r="F4857" s="1">
        <f>IF('📋 MIỂNG TNC'!A833="","",'📋 MIỂNG TNC'!J833)</f>
        <v>0</v>
      </c>
      <c r="G4857" s="1">
        <f>IF('📋 MIỂNG TNC'!A833="","",'📋 MIỂNG TNC'!K833)</f>
        <v>0</v>
      </c>
      <c r="H4857" s="1">
        <f>IF('📋 MIỂNG TNC'!A833="","",'📋 MIỂNG TNC'!L833)</f>
        <v>0</v>
      </c>
      <c r="I4857" s="1">
        <f>IF('📋 MIỂNG TNC'!A833="","",'📋 MIỂNG TNC'!M833)</f>
        <v>0</v>
      </c>
      <c r="J4857" s="1">
        <f>IF('📋 MIỂNG TNC'!A833="","",'📋 MIỂNG TNC'!D833)</f>
        <v>0</v>
      </c>
      <c r="L4857" s="1">
        <f>N(L4856)+IF(AND('🔎 TRA CỨU NHANH'!$C$2&lt;&gt;"",OR(ISNUMBER(SEARCH('🔎 TRA CỨU NHANH'!$C$2,$A4857)),ISNUMBER(SEARCH('🔎 TRA CỨU NHANH'!$C$2,$B4857)))),1,0)</f>
        <v>0</v>
      </c>
      <c r="M4857" s="1" t="str">
        <f t="shared" si="150"/>
        <v/>
      </c>
      <c r="N4857" s="1">
        <f>N(N4856)+IF(AND('💰 BÁO GIÁ'!$C$27&lt;&gt;"",OR(ISNUMBER(SEARCH('💰 BÁO GIÁ'!$C$27,$A4857)),ISNUMBER(SEARCH('💰 BÁO GIÁ'!$C$27,$B4857)))),1,0)</f>
        <v>0</v>
      </c>
      <c r="O4857" s="1" t="str">
        <f t="shared" si="151"/>
        <v/>
      </c>
    </row>
    <row r="4858" customHeight="1" spans="1:15">
      <c r="A4858" s="1" t="str">
        <f>IF('📋 MIỂNG TNC'!A834="","",'📋 MIỂNG TNC'!A834)</f>
        <v/>
      </c>
      <c r="B4858" s="1" t="str">
        <f>IF('📋 MIỂNG TNC'!A834="","",'📋 MIỂNG TNC'!Q834)</f>
        <v/>
      </c>
      <c r="C4858" s="1" t="str">
        <f>IF('📋 MIỂNG TNC'!A834="","","Miểng")</f>
        <v/>
      </c>
      <c r="D4858" s="1" t="str">
        <f>IF('📋 MIỂNG TNC'!A834="","",'📋 MIỂNG TNC'!H834)</f>
        <v/>
      </c>
      <c r="E4858" s="1" t="str">
        <f>IF('📋 MIỂNG TNC'!A834="","",'📋 MIỂNG TNC'!I834)</f>
        <v/>
      </c>
      <c r="F4858" s="1" t="str">
        <f>IF('📋 MIỂNG TNC'!A834="","",'📋 MIỂNG TNC'!J834)</f>
        <v/>
      </c>
      <c r="G4858" s="1" t="str">
        <f>IF('📋 MIỂNG TNC'!A834="","",'📋 MIỂNG TNC'!K834)</f>
        <v/>
      </c>
      <c r="H4858" s="1" t="str">
        <f>IF('📋 MIỂNG TNC'!A834="","",'📋 MIỂNG TNC'!L834)</f>
        <v/>
      </c>
      <c r="I4858" s="1" t="str">
        <f>IF('📋 MIỂNG TNC'!A834="","",'📋 MIỂNG TNC'!M834)</f>
        <v/>
      </c>
      <c r="J4858" s="1" t="str">
        <f>IF('📋 MIỂNG TNC'!A834="","",'📋 MIỂNG TNC'!D834)</f>
        <v/>
      </c>
      <c r="L4858" s="1">
        <f>N(L4857)+IF(AND('🔎 TRA CỨU NHANH'!$C$2&lt;&gt;"",OR(ISNUMBER(SEARCH('🔎 TRA CỨU NHANH'!$C$2,$A4858)),ISNUMBER(SEARCH('🔎 TRA CỨU NHANH'!$C$2,$B4858)))),1,0)</f>
        <v>0</v>
      </c>
      <c r="M4858" s="1" t="str">
        <f t="shared" si="150"/>
        <v/>
      </c>
      <c r="N4858" s="1">
        <f>N(N4857)+IF(AND('💰 BÁO GIÁ'!$C$27&lt;&gt;"",OR(ISNUMBER(SEARCH('💰 BÁO GIÁ'!$C$27,$A4858)),ISNUMBER(SEARCH('💰 BÁO GIÁ'!$C$27,$B4858)))),1,0)</f>
        <v>0</v>
      </c>
      <c r="O4858" s="1" t="str">
        <f t="shared" si="151"/>
        <v/>
      </c>
    </row>
    <row r="4859" customHeight="1" spans="1:15">
      <c r="A4859" s="1" t="str">
        <f>IF('📋 MIỂNG TNC'!A835="","",'📋 MIỂNG TNC'!A835)</f>
        <v>HH073057</v>
      </c>
      <c r="B4859" s="1" t="str">
        <f>IF('📋 MIỂNG TNC'!A835="","",'📋 MIỂNG TNC'!Q835)</f>
        <v>Bạc miểng DEUTZ BF4L912 Cos2 - KS</v>
      </c>
      <c r="C4859" s="1" t="str">
        <f>IF('📋 MIỂNG TNC'!A835="","","Miểng")</f>
        <v>Miểng</v>
      </c>
      <c r="D4859" s="1" t="str">
        <f>IF('📋 MIỂNG TNC'!A835="","",'📋 MIỂNG TNC'!H835)</f>
        <v>Bộ</v>
      </c>
      <c r="E4859" s="1">
        <f>IF('📋 MIỂNG TNC'!A835="","",'📋 MIỂNG TNC'!I835)</f>
        <v>0</v>
      </c>
      <c r="F4859" s="1">
        <f>IF('📋 MIỂNG TNC'!A835="","",'📋 MIỂNG TNC'!J835)</f>
        <v>0</v>
      </c>
      <c r="G4859" s="1">
        <f>IF('📋 MIỂNG TNC'!A835="","",'📋 MIỂNG TNC'!K835)</f>
        <v>0</v>
      </c>
      <c r="H4859" s="1">
        <f>IF('📋 MIỂNG TNC'!A835="","",'📋 MIỂNG TNC'!L835)</f>
        <v>0</v>
      </c>
      <c r="I4859" s="1">
        <f>IF('📋 MIỂNG TNC'!A835="","",'📋 MIỂNG TNC'!M835)</f>
        <v>0</v>
      </c>
      <c r="J4859" s="1">
        <f>IF('📋 MIỂNG TNC'!A835="","",'📋 MIỂNG TNC'!D835)</f>
        <v>0</v>
      </c>
      <c r="L4859" s="1">
        <f>N(L4858)+IF(AND('🔎 TRA CỨU NHANH'!$C$2&lt;&gt;"",OR(ISNUMBER(SEARCH('🔎 TRA CỨU NHANH'!$C$2,$A4859)),ISNUMBER(SEARCH('🔎 TRA CỨU NHANH'!$C$2,$B4859)))),1,0)</f>
        <v>0</v>
      </c>
      <c r="M4859" s="1" t="str">
        <f t="shared" si="150"/>
        <v/>
      </c>
      <c r="N4859" s="1">
        <f>N(N4858)+IF(AND('💰 BÁO GIÁ'!$C$27&lt;&gt;"",OR(ISNUMBER(SEARCH('💰 BÁO GIÁ'!$C$27,$A4859)),ISNUMBER(SEARCH('💰 BÁO GIÁ'!$C$27,$B4859)))),1,0)</f>
        <v>0</v>
      </c>
      <c r="O4859" s="1" t="str">
        <f t="shared" si="151"/>
        <v/>
      </c>
    </row>
    <row r="4860" customHeight="1" spans="1:15">
      <c r="A4860" s="1" t="str">
        <f>IF('📋 MIỂNG TNC'!A836="","",'📋 MIỂNG TNC'!A836)</f>
        <v/>
      </c>
      <c r="B4860" s="1" t="str">
        <f>IF('📋 MIỂNG TNC'!A836="","",'📋 MIỂNG TNC'!Q836)</f>
        <v/>
      </c>
      <c r="C4860" s="1" t="str">
        <f>IF('📋 MIỂNG TNC'!A836="","","Miểng")</f>
        <v/>
      </c>
      <c r="D4860" s="1" t="str">
        <f>IF('📋 MIỂNG TNC'!A836="","",'📋 MIỂNG TNC'!H836)</f>
        <v/>
      </c>
      <c r="E4860" s="1" t="str">
        <f>IF('📋 MIỂNG TNC'!A836="","",'📋 MIỂNG TNC'!I836)</f>
        <v/>
      </c>
      <c r="F4860" s="1" t="str">
        <f>IF('📋 MIỂNG TNC'!A836="","",'📋 MIỂNG TNC'!J836)</f>
        <v/>
      </c>
      <c r="G4860" s="1" t="str">
        <f>IF('📋 MIỂNG TNC'!A836="","",'📋 MIỂNG TNC'!K836)</f>
        <v/>
      </c>
      <c r="H4860" s="1" t="str">
        <f>IF('📋 MIỂNG TNC'!A836="","",'📋 MIỂNG TNC'!L836)</f>
        <v/>
      </c>
      <c r="I4860" s="1" t="str">
        <f>IF('📋 MIỂNG TNC'!A836="","",'📋 MIỂNG TNC'!M836)</f>
        <v/>
      </c>
      <c r="J4860" s="1" t="str">
        <f>IF('📋 MIỂNG TNC'!A836="","",'📋 MIỂNG TNC'!D836)</f>
        <v/>
      </c>
      <c r="L4860" s="1">
        <f>N(L4859)+IF(AND('🔎 TRA CỨU NHANH'!$C$2&lt;&gt;"",OR(ISNUMBER(SEARCH('🔎 TRA CỨU NHANH'!$C$2,$A4860)),ISNUMBER(SEARCH('🔎 TRA CỨU NHANH'!$C$2,$B4860)))),1,0)</f>
        <v>0</v>
      </c>
      <c r="M4860" s="1" t="str">
        <f t="shared" si="150"/>
        <v/>
      </c>
      <c r="N4860" s="1">
        <f>N(N4859)+IF(AND('💰 BÁO GIÁ'!$C$27&lt;&gt;"",OR(ISNUMBER(SEARCH('💰 BÁO GIÁ'!$C$27,$A4860)),ISNUMBER(SEARCH('💰 BÁO GIÁ'!$C$27,$B4860)))),1,0)</f>
        <v>0</v>
      </c>
      <c r="O4860" s="1" t="str">
        <f t="shared" si="151"/>
        <v/>
      </c>
    </row>
    <row r="4861" customHeight="1" spans="1:15">
      <c r="A4861" s="1" t="str">
        <f>IF('📋 MIỂNG TNC'!A837="","",'📋 MIỂNG TNC'!A837)</f>
        <v>HH071090</v>
      </c>
      <c r="B4861" s="1" t="str">
        <f>IF('📋 MIỂNG TNC'!A837="","",'📋 MIỂNG TNC'!Q837)</f>
        <v>Bạc miểng TF, TM Cos2 - DaiDo Nhật</v>
      </c>
      <c r="C4861" s="1" t="str">
        <f>IF('📋 MIỂNG TNC'!A837="","","Miểng")</f>
        <v>Miểng</v>
      </c>
      <c r="D4861" s="1" t="str">
        <f>IF('📋 MIỂNG TNC'!A837="","",'📋 MIỂNG TNC'!H837)</f>
        <v>Bộ</v>
      </c>
      <c r="E4861" s="1">
        <f>IF('📋 MIỂNG TNC'!A837="","",'📋 MIỂNG TNC'!I837)</f>
        <v>0</v>
      </c>
      <c r="F4861" s="1">
        <f>IF('📋 MIỂNG TNC'!A837="","",'📋 MIỂNG TNC'!J837)</f>
        <v>0</v>
      </c>
      <c r="G4861" s="1">
        <f>IF('📋 MIỂNG TNC'!A837="","",'📋 MIỂNG TNC'!K837)</f>
        <v>0</v>
      </c>
      <c r="H4861" s="1">
        <f>IF('📋 MIỂNG TNC'!A837="","",'📋 MIỂNG TNC'!L837)</f>
        <v>0</v>
      </c>
      <c r="I4861" s="1">
        <f>IF('📋 MIỂNG TNC'!A837="","",'📋 MIỂNG TNC'!M837)</f>
        <v>0</v>
      </c>
      <c r="J4861" s="1">
        <f>IF('📋 MIỂNG TNC'!A837="","",'📋 MIỂNG TNC'!D837)</f>
        <v>0</v>
      </c>
      <c r="L4861" s="1">
        <f>N(L4860)+IF(AND('🔎 TRA CỨU NHANH'!$C$2&lt;&gt;"",OR(ISNUMBER(SEARCH('🔎 TRA CỨU NHANH'!$C$2,$A4861)),ISNUMBER(SEARCH('🔎 TRA CỨU NHANH'!$C$2,$B4861)))),1,0)</f>
        <v>0</v>
      </c>
      <c r="M4861" s="1" t="str">
        <f t="shared" si="150"/>
        <v/>
      </c>
      <c r="N4861" s="1">
        <f>N(N4860)+IF(AND('💰 BÁO GIÁ'!$C$27&lt;&gt;"",OR(ISNUMBER(SEARCH('💰 BÁO GIÁ'!$C$27,$A4861)),ISNUMBER(SEARCH('💰 BÁO GIÁ'!$C$27,$B4861)))),1,0)</f>
        <v>0</v>
      </c>
      <c r="O4861" s="1" t="str">
        <f t="shared" si="151"/>
        <v/>
      </c>
    </row>
    <row r="4862" customHeight="1" spans="1:15">
      <c r="A4862" s="1" t="str">
        <f>IF('📋 MIỂNG TNC'!A838="","",'📋 MIỂNG TNC'!A838)</f>
        <v>HH074167</v>
      </c>
      <c r="B4862" s="1" t="str">
        <f>IF('📋 MIỂNG TNC'!A838="","",'📋 MIỂNG TNC'!Q838)</f>
        <v>Bạc miểng WL/WL-T cos2 - TAIHO</v>
      </c>
      <c r="C4862" s="1" t="str">
        <f>IF('📋 MIỂNG TNC'!A838="","","Miểng")</f>
        <v>Miểng</v>
      </c>
      <c r="D4862" s="1" t="str">
        <f>IF('📋 MIỂNG TNC'!A838="","",'📋 MIỂNG TNC'!H838)</f>
        <v>Bộ</v>
      </c>
      <c r="E4862" s="1">
        <f>IF('📋 MIỂNG TNC'!A838="","",'📋 MIỂNG TNC'!I838)</f>
        <v>0</v>
      </c>
      <c r="F4862" s="1">
        <f>IF('📋 MIỂNG TNC'!A838="","",'📋 MIỂNG TNC'!J838)</f>
        <v>0</v>
      </c>
      <c r="G4862" s="1">
        <f>IF('📋 MIỂNG TNC'!A838="","",'📋 MIỂNG TNC'!K838)</f>
        <v>0</v>
      </c>
      <c r="H4862" s="1">
        <f>IF('📋 MIỂNG TNC'!A838="","",'📋 MIỂNG TNC'!L838)</f>
        <v>0</v>
      </c>
      <c r="I4862" s="1">
        <f>IF('📋 MIỂNG TNC'!A838="","",'📋 MIỂNG TNC'!M838)</f>
        <v>0</v>
      </c>
      <c r="J4862" s="1">
        <f>IF('📋 MIỂNG TNC'!A838="","",'📋 MIỂNG TNC'!D838)</f>
        <v>0</v>
      </c>
      <c r="L4862" s="1">
        <f>N(L4861)+IF(AND('🔎 TRA CỨU NHANH'!$C$2&lt;&gt;"",OR(ISNUMBER(SEARCH('🔎 TRA CỨU NHANH'!$C$2,$A4862)),ISNUMBER(SEARCH('🔎 TRA CỨU NHANH'!$C$2,$B4862)))),1,0)</f>
        <v>0</v>
      </c>
      <c r="M4862" s="1" t="str">
        <f t="shared" si="150"/>
        <v/>
      </c>
      <c r="N4862" s="1">
        <f>N(N4861)+IF(AND('💰 BÁO GIÁ'!$C$27&lt;&gt;"",OR(ISNUMBER(SEARCH('💰 BÁO GIÁ'!$C$27,$A4862)),ISNUMBER(SEARCH('💰 BÁO GIÁ'!$C$27,$B4862)))),1,0)</f>
        <v>0</v>
      </c>
      <c r="O4862" s="1" t="str">
        <f t="shared" si="151"/>
        <v/>
      </c>
    </row>
    <row r="4863" customHeight="1" spans="1:15">
      <c r="A4863" s="1" t="str">
        <f>IF('📋 MIỂNG TNC'!A839="","",'📋 MIỂNG TNC'!A839)</f>
        <v>HH079927</v>
      </c>
      <c r="B4863" s="1" t="str">
        <f>IF('📋 MIỂNG TNC'!A839="","",'📋 MIỂNG TNC'!Q839)</f>
        <v>Miểng baze BF6L912 (0336-2381) cos2 - CS IVECO</v>
      </c>
      <c r="C4863" s="1" t="str">
        <f>IF('📋 MIỂNG TNC'!A839="","","Miểng")</f>
        <v>Miểng</v>
      </c>
      <c r="D4863" s="1" t="str">
        <f>IF('📋 MIỂNG TNC'!A839="","",'📋 MIỂNG TNC'!H839)</f>
        <v>Bộ</v>
      </c>
      <c r="E4863" s="1">
        <f>IF('📋 MIỂNG TNC'!A839="","",'📋 MIỂNG TNC'!I839)</f>
        <v>0</v>
      </c>
      <c r="F4863" s="1">
        <f>IF('📋 MIỂNG TNC'!A839="","",'📋 MIỂNG TNC'!J839)</f>
        <v>0</v>
      </c>
      <c r="G4863" s="1">
        <f>IF('📋 MIỂNG TNC'!A839="","",'📋 MIỂNG TNC'!K839)</f>
        <v>0</v>
      </c>
      <c r="H4863" s="1">
        <f>IF('📋 MIỂNG TNC'!A839="","",'📋 MIỂNG TNC'!L839)</f>
        <v>0</v>
      </c>
      <c r="I4863" s="1">
        <f>IF('📋 MIỂNG TNC'!A839="","",'📋 MIỂNG TNC'!M839)</f>
        <v>0</v>
      </c>
      <c r="J4863" s="1">
        <f>IF('📋 MIỂNG TNC'!A839="","",'📋 MIỂNG TNC'!D839)</f>
        <v>0</v>
      </c>
      <c r="L4863" s="1">
        <f>N(L4862)+IF(AND('🔎 TRA CỨU NHANH'!$C$2&lt;&gt;"",OR(ISNUMBER(SEARCH('🔎 TRA CỨU NHANH'!$C$2,$A4863)),ISNUMBER(SEARCH('🔎 TRA CỨU NHANH'!$C$2,$B4863)))),1,0)</f>
        <v>0</v>
      </c>
      <c r="M4863" s="1" t="str">
        <f t="shared" si="150"/>
        <v/>
      </c>
      <c r="N4863" s="1">
        <f>N(N4862)+IF(AND('💰 BÁO GIÁ'!$C$27&lt;&gt;"",OR(ISNUMBER(SEARCH('💰 BÁO GIÁ'!$C$27,$A4863)),ISNUMBER(SEARCH('💰 BÁO GIÁ'!$C$27,$B4863)))),1,0)</f>
        <v>0</v>
      </c>
      <c r="O4863" s="1" t="str">
        <f t="shared" si="151"/>
        <v/>
      </c>
    </row>
    <row r="4864" customHeight="1" spans="1:15">
      <c r="A4864" s="1" t="str">
        <f>IF('📋 MIỂNG TNC'!A840="","",'📋 MIỂNG TNC'!A840)</f>
        <v>HH079630</v>
      </c>
      <c r="B4864" s="1" t="str">
        <f>IF('📋 MIỂNG TNC'!A840="","",'📋 MIỂNG TNC'!Q840)</f>
        <v>Miểng baze BF6L912 cos2 - KS Đức</v>
      </c>
      <c r="C4864" s="1" t="str">
        <f>IF('📋 MIỂNG TNC'!A840="","","Miểng")</f>
        <v>Miểng</v>
      </c>
      <c r="D4864" s="1" t="str">
        <f>IF('📋 MIỂNG TNC'!A840="","",'📋 MIỂNG TNC'!H840)</f>
        <v>Cặp</v>
      </c>
      <c r="E4864" s="1">
        <f>IF('📋 MIỂNG TNC'!A840="","",'📋 MIỂNG TNC'!I840)</f>
        <v>0</v>
      </c>
      <c r="F4864" s="1">
        <f>IF('📋 MIỂNG TNC'!A840="","",'📋 MIỂNG TNC'!J840)</f>
        <v>0</v>
      </c>
      <c r="G4864" s="1">
        <f>IF('📋 MIỂNG TNC'!A840="","",'📋 MIỂNG TNC'!K840)</f>
        <v>0</v>
      </c>
      <c r="H4864" s="1">
        <f>IF('📋 MIỂNG TNC'!A840="","",'📋 MIỂNG TNC'!L840)</f>
        <v>0</v>
      </c>
      <c r="I4864" s="1">
        <f>IF('📋 MIỂNG TNC'!A840="","",'📋 MIỂNG TNC'!M840)</f>
        <v>0</v>
      </c>
      <c r="J4864" s="1">
        <f>IF('📋 MIỂNG TNC'!A840="","",'📋 MIỂNG TNC'!D840)</f>
        <v>0</v>
      </c>
      <c r="L4864" s="1">
        <f>N(L4863)+IF(AND('🔎 TRA CỨU NHANH'!$C$2&lt;&gt;"",OR(ISNUMBER(SEARCH('🔎 TRA CỨU NHANH'!$C$2,$A4864)),ISNUMBER(SEARCH('🔎 TRA CỨU NHANH'!$C$2,$B4864)))),1,0)</f>
        <v>0</v>
      </c>
      <c r="M4864" s="1" t="str">
        <f t="shared" si="150"/>
        <v/>
      </c>
      <c r="N4864" s="1">
        <f>N(N4863)+IF(AND('💰 BÁO GIÁ'!$C$27&lt;&gt;"",OR(ISNUMBER(SEARCH('💰 BÁO GIÁ'!$C$27,$A4864)),ISNUMBER(SEARCH('💰 BÁO GIÁ'!$C$27,$B4864)))),1,0)</f>
        <v>0</v>
      </c>
      <c r="O4864" s="1" t="str">
        <f t="shared" si="151"/>
        <v/>
      </c>
    </row>
    <row r="4865" customHeight="1" spans="1:15">
      <c r="A4865" s="1" t="str">
        <f>IF('📋 MIỂNG TNC'!A841="","",'📋 MIỂNG TNC'!A841)</f>
        <v>HH079921</v>
      </c>
      <c r="B4865" s="1" t="str">
        <f>IF('📋 MIỂNG TNC'!A841="","",'📋 MIỂNG TNC'!Q841)</f>
        <v>Miểng baze BF6L913 (4231079) cos2 - CS IVECO</v>
      </c>
      <c r="C4865" s="1" t="str">
        <f>IF('📋 MIỂNG TNC'!A841="","","Miểng")</f>
        <v>Miểng</v>
      </c>
      <c r="D4865" s="1" t="str">
        <f>IF('📋 MIỂNG TNC'!A841="","",'📋 MIỂNG TNC'!H841)</f>
        <v>Bộ</v>
      </c>
      <c r="E4865" s="1">
        <f>IF('📋 MIỂNG TNC'!A841="","",'📋 MIỂNG TNC'!I841)</f>
        <v>0</v>
      </c>
      <c r="F4865" s="1">
        <f>IF('📋 MIỂNG TNC'!A841="","",'📋 MIỂNG TNC'!J841)</f>
        <v>0</v>
      </c>
      <c r="G4865" s="1">
        <f>IF('📋 MIỂNG TNC'!A841="","",'📋 MIỂNG TNC'!K841)</f>
        <v>0</v>
      </c>
      <c r="H4865" s="1">
        <f>IF('📋 MIỂNG TNC'!A841="","",'📋 MIỂNG TNC'!L841)</f>
        <v>0</v>
      </c>
      <c r="I4865" s="1">
        <f>IF('📋 MIỂNG TNC'!A841="","",'📋 MIỂNG TNC'!M841)</f>
        <v>0</v>
      </c>
      <c r="J4865" s="1">
        <f>IF('📋 MIỂNG TNC'!A841="","",'📋 MIỂNG TNC'!D841)</f>
        <v>0</v>
      </c>
      <c r="L4865" s="1">
        <f>N(L4864)+IF(AND('🔎 TRA CỨU NHANH'!$C$2&lt;&gt;"",OR(ISNUMBER(SEARCH('🔎 TRA CỨU NHANH'!$C$2,$A4865)),ISNUMBER(SEARCH('🔎 TRA CỨU NHANH'!$C$2,$B4865)))),1,0)</f>
        <v>0</v>
      </c>
      <c r="M4865" s="1" t="str">
        <f t="shared" si="150"/>
        <v/>
      </c>
      <c r="N4865" s="1">
        <f>N(N4864)+IF(AND('💰 BÁO GIÁ'!$C$27&lt;&gt;"",OR(ISNUMBER(SEARCH('💰 BÁO GIÁ'!$C$27,$A4865)),ISNUMBER(SEARCH('💰 BÁO GIÁ'!$C$27,$B4865)))),1,0)</f>
        <v>0</v>
      </c>
      <c r="O4865" s="1" t="str">
        <f t="shared" si="151"/>
        <v/>
      </c>
    </row>
    <row r="4866" customHeight="1" spans="1:15">
      <c r="A4866" s="1" t="str">
        <f>IF('📋 MIỂNG TNC'!A842="","",'📋 MIỂNG TNC'!A842)</f>
        <v>HH079928</v>
      </c>
      <c r="B4866" s="1" t="str">
        <f>IF('📋 MIỂNG TNC'!A842="","",'📋 MIỂNG TNC'!Q842)</f>
        <v>Miểng dên BF6L912 (0213-7758) cos2 - CS IVECO</v>
      </c>
      <c r="C4866" s="1" t="str">
        <f>IF('📋 MIỂNG TNC'!A842="","","Miểng")</f>
        <v>Miểng</v>
      </c>
      <c r="D4866" s="1" t="str">
        <f>IF('📋 MIỂNG TNC'!A842="","",'📋 MIỂNG TNC'!H842)</f>
        <v>Bộ</v>
      </c>
      <c r="E4866" s="1">
        <f>IF('📋 MIỂNG TNC'!A842="","",'📋 MIỂNG TNC'!I842)</f>
        <v>0</v>
      </c>
      <c r="F4866" s="1">
        <f>IF('📋 MIỂNG TNC'!A842="","",'📋 MIỂNG TNC'!J842)</f>
        <v>0</v>
      </c>
      <c r="G4866" s="1">
        <f>IF('📋 MIỂNG TNC'!A842="","",'📋 MIỂNG TNC'!K842)</f>
        <v>0</v>
      </c>
      <c r="H4866" s="1">
        <f>IF('📋 MIỂNG TNC'!A842="","",'📋 MIỂNG TNC'!L842)</f>
        <v>0</v>
      </c>
      <c r="I4866" s="1">
        <f>IF('📋 MIỂNG TNC'!A842="","",'📋 MIỂNG TNC'!M842)</f>
        <v>0</v>
      </c>
      <c r="J4866" s="1">
        <f>IF('📋 MIỂNG TNC'!A842="","",'📋 MIỂNG TNC'!D842)</f>
        <v>0</v>
      </c>
      <c r="L4866" s="1">
        <f>N(L4865)+IF(AND('🔎 TRA CỨU NHANH'!$C$2&lt;&gt;"",OR(ISNUMBER(SEARCH('🔎 TRA CỨU NHANH'!$C$2,$A4866)),ISNUMBER(SEARCH('🔎 TRA CỨU NHANH'!$C$2,$B4866)))),1,0)</f>
        <v>0</v>
      </c>
      <c r="M4866" s="1" t="str">
        <f t="shared" ref="M4866:M4929" si="152">IF(L4866&gt;N(L4865),L4866,"")</f>
        <v/>
      </c>
      <c r="N4866" s="1">
        <f>N(N4865)+IF(AND('💰 BÁO GIÁ'!$C$27&lt;&gt;"",OR(ISNUMBER(SEARCH('💰 BÁO GIÁ'!$C$27,$A4866)),ISNUMBER(SEARCH('💰 BÁO GIÁ'!$C$27,$B4866)))),1,0)</f>
        <v>0</v>
      </c>
      <c r="O4866" s="1" t="str">
        <f t="shared" ref="O4866:O4929" si="153">IF(N4866&gt;N(N4865),N4866,"")</f>
        <v/>
      </c>
    </row>
    <row r="4867" customHeight="1" spans="1:15">
      <c r="A4867" s="1" t="str">
        <f>IF('📋 MIỂNG TNC'!A843="","",'📋 MIỂNG TNC'!A843)</f>
        <v>HH079629</v>
      </c>
      <c r="B4867" s="1" t="str">
        <f>IF('📋 MIỂNG TNC'!A843="","",'📋 MIỂNG TNC'!Q843)</f>
        <v>Miểng dên BF6L912 cos2 - KS Đức</v>
      </c>
      <c r="C4867" s="1" t="str">
        <f>IF('📋 MIỂNG TNC'!A843="","","Miểng")</f>
        <v>Miểng</v>
      </c>
      <c r="D4867" s="1" t="str">
        <f>IF('📋 MIỂNG TNC'!A843="","",'📋 MIỂNG TNC'!H843)</f>
        <v>Cặp</v>
      </c>
      <c r="E4867" s="1">
        <f>IF('📋 MIỂNG TNC'!A843="","",'📋 MIỂNG TNC'!I843)</f>
        <v>0</v>
      </c>
      <c r="F4867" s="1">
        <f>IF('📋 MIỂNG TNC'!A843="","",'📋 MIỂNG TNC'!J843)</f>
        <v>0</v>
      </c>
      <c r="G4867" s="1">
        <f>IF('📋 MIỂNG TNC'!A843="","",'📋 MIỂNG TNC'!K843)</f>
        <v>0</v>
      </c>
      <c r="H4867" s="1">
        <f>IF('📋 MIỂNG TNC'!A843="","",'📋 MIỂNG TNC'!L843)</f>
        <v>0</v>
      </c>
      <c r="I4867" s="1">
        <f>IF('📋 MIỂNG TNC'!A843="","",'📋 MIỂNG TNC'!M843)</f>
        <v>0</v>
      </c>
      <c r="J4867" s="1">
        <f>IF('📋 MIỂNG TNC'!A843="","",'📋 MIỂNG TNC'!D843)</f>
        <v>0</v>
      </c>
      <c r="L4867" s="1">
        <f>N(L4866)+IF(AND('🔎 TRA CỨU NHANH'!$C$2&lt;&gt;"",OR(ISNUMBER(SEARCH('🔎 TRA CỨU NHANH'!$C$2,$A4867)),ISNUMBER(SEARCH('🔎 TRA CỨU NHANH'!$C$2,$B4867)))),1,0)</f>
        <v>0</v>
      </c>
      <c r="M4867" s="1" t="str">
        <f t="shared" si="152"/>
        <v/>
      </c>
      <c r="N4867" s="1">
        <f>N(N4866)+IF(AND('💰 BÁO GIÁ'!$C$27&lt;&gt;"",OR(ISNUMBER(SEARCH('💰 BÁO GIÁ'!$C$27,$A4867)),ISNUMBER(SEARCH('💰 BÁO GIÁ'!$C$27,$B4867)))),1,0)</f>
        <v>0</v>
      </c>
      <c r="O4867" s="1" t="str">
        <f t="shared" si="153"/>
        <v/>
      </c>
    </row>
    <row r="4868" customHeight="1" spans="1:15">
      <c r="A4868" s="1" t="str">
        <f>IF('📋 MIỂNG TNC'!A844="","",'📋 MIỂNG TNC'!A844)</f>
        <v>HH079922</v>
      </c>
      <c r="B4868" s="1" t="str">
        <f>IF('📋 MIỂNG TNC'!A844="","",'📋 MIỂNG TNC'!Q844)</f>
        <v>Miểng dên BF6L913 (2235183) cos2 - CS IVECO</v>
      </c>
      <c r="C4868" s="1" t="str">
        <f>IF('📋 MIỂNG TNC'!A844="","","Miểng")</f>
        <v>Miểng</v>
      </c>
      <c r="D4868" s="1" t="str">
        <f>IF('📋 MIỂNG TNC'!A844="","",'📋 MIỂNG TNC'!H844)</f>
        <v>Bộ</v>
      </c>
      <c r="E4868" s="1">
        <f>IF('📋 MIỂNG TNC'!A844="","",'📋 MIỂNG TNC'!I844)</f>
        <v>0</v>
      </c>
      <c r="F4868" s="1">
        <f>IF('📋 MIỂNG TNC'!A844="","",'📋 MIỂNG TNC'!J844)</f>
        <v>0</v>
      </c>
      <c r="G4868" s="1">
        <f>IF('📋 MIỂNG TNC'!A844="","",'📋 MIỂNG TNC'!K844)</f>
        <v>0</v>
      </c>
      <c r="H4868" s="1">
        <f>IF('📋 MIỂNG TNC'!A844="","",'📋 MIỂNG TNC'!L844)</f>
        <v>0</v>
      </c>
      <c r="I4868" s="1">
        <f>IF('📋 MIỂNG TNC'!A844="","",'📋 MIỂNG TNC'!M844)</f>
        <v>0</v>
      </c>
      <c r="J4868" s="1">
        <f>IF('📋 MIỂNG TNC'!A844="","",'📋 MIỂNG TNC'!D844)</f>
        <v>0</v>
      </c>
      <c r="L4868" s="1">
        <f>N(L4867)+IF(AND('🔎 TRA CỨU NHANH'!$C$2&lt;&gt;"",OR(ISNUMBER(SEARCH('🔎 TRA CỨU NHANH'!$C$2,$A4868)),ISNUMBER(SEARCH('🔎 TRA CỨU NHANH'!$C$2,$B4868)))),1,0)</f>
        <v>0</v>
      </c>
      <c r="M4868" s="1" t="str">
        <f t="shared" si="152"/>
        <v/>
      </c>
      <c r="N4868" s="1">
        <f>N(N4867)+IF(AND('💰 BÁO GIÁ'!$C$27&lt;&gt;"",OR(ISNUMBER(SEARCH('💰 BÁO GIÁ'!$C$27,$A4868)),ISNUMBER(SEARCH('💰 BÁO GIÁ'!$C$27,$B4868)))),1,0)</f>
        <v>0</v>
      </c>
      <c r="O4868" s="1" t="str">
        <f t="shared" si="153"/>
        <v/>
      </c>
    </row>
    <row r="4869" customHeight="1" spans="1:15">
      <c r="A4869" s="1" t="str">
        <f>IF('📋 MIỂNG TNC'!A845="","",'📋 MIỂNG TNC'!A845)</f>
        <v/>
      </c>
      <c r="B4869" s="1" t="str">
        <f>IF('📋 MIỂNG TNC'!A845="","",'📋 MIỂNG TNC'!Q845)</f>
        <v/>
      </c>
      <c r="C4869" s="1" t="str">
        <f>IF('📋 MIỂNG TNC'!A845="","","Miểng")</f>
        <v/>
      </c>
      <c r="D4869" s="1" t="str">
        <f>IF('📋 MIỂNG TNC'!A845="","",'📋 MIỂNG TNC'!H845)</f>
        <v/>
      </c>
      <c r="E4869" s="1" t="str">
        <f>IF('📋 MIỂNG TNC'!A845="","",'📋 MIỂNG TNC'!I845)</f>
        <v/>
      </c>
      <c r="F4869" s="1" t="str">
        <f>IF('📋 MIỂNG TNC'!A845="","",'📋 MIỂNG TNC'!J845)</f>
        <v/>
      </c>
      <c r="G4869" s="1" t="str">
        <f>IF('📋 MIỂNG TNC'!A845="","",'📋 MIỂNG TNC'!K845)</f>
        <v/>
      </c>
      <c r="H4869" s="1" t="str">
        <f>IF('📋 MIỂNG TNC'!A845="","",'📋 MIỂNG TNC'!L845)</f>
        <v/>
      </c>
      <c r="I4869" s="1" t="str">
        <f>IF('📋 MIỂNG TNC'!A845="","",'📋 MIỂNG TNC'!M845)</f>
        <v/>
      </c>
      <c r="J4869" s="1" t="str">
        <f>IF('📋 MIỂNG TNC'!A845="","",'📋 MIỂNG TNC'!D845)</f>
        <v/>
      </c>
      <c r="L4869" s="1">
        <f>N(L4868)+IF(AND('🔎 TRA CỨU NHANH'!$C$2&lt;&gt;"",OR(ISNUMBER(SEARCH('🔎 TRA CỨU NHANH'!$C$2,$A4869)),ISNUMBER(SEARCH('🔎 TRA CỨU NHANH'!$C$2,$B4869)))),1,0)</f>
        <v>0</v>
      </c>
      <c r="M4869" s="1" t="str">
        <f t="shared" si="152"/>
        <v/>
      </c>
      <c r="N4869" s="1">
        <f>N(N4868)+IF(AND('💰 BÁO GIÁ'!$C$27&lt;&gt;"",OR(ISNUMBER(SEARCH('💰 BÁO GIÁ'!$C$27,$A4869)),ISNUMBER(SEARCH('💰 BÁO GIÁ'!$C$27,$B4869)))),1,0)</f>
        <v>0</v>
      </c>
      <c r="O4869" s="1" t="str">
        <f t="shared" si="153"/>
        <v/>
      </c>
    </row>
    <row r="4870" customHeight="1" spans="1:15">
      <c r="A4870" s="1" t="str">
        <f>IF('📋 MIỂNG TNC'!A846="","",'📋 MIỂNG TNC'!A846)</f>
        <v>HH076697</v>
      </c>
      <c r="B4870" s="1" t="str">
        <f>IF('📋 MIỂNG TNC'!A846="","",'📋 MIỂNG TNC'!Q846)</f>
        <v>Bạc miểng Perkins 1006 (U5MB0030B, U5ME0003B) - Cos2 - EP</v>
      </c>
      <c r="C4870" s="1" t="str">
        <f>IF('📋 MIỂNG TNC'!A846="","","Miểng")</f>
        <v>Miểng</v>
      </c>
      <c r="D4870" s="1" t="str">
        <f>IF('📋 MIỂNG TNC'!A846="","",'📋 MIỂNG TNC'!H846)</f>
        <v>Bộ</v>
      </c>
      <c r="E4870" s="1">
        <f>IF('📋 MIỂNG TNC'!A846="","",'📋 MIỂNG TNC'!I846)</f>
        <v>0</v>
      </c>
      <c r="F4870" s="1">
        <f>IF('📋 MIỂNG TNC'!A846="","",'📋 MIỂNG TNC'!J846)</f>
        <v>0</v>
      </c>
      <c r="G4870" s="1">
        <f>IF('📋 MIỂNG TNC'!A846="","",'📋 MIỂNG TNC'!K846)</f>
        <v>0</v>
      </c>
      <c r="H4870" s="1">
        <f>IF('📋 MIỂNG TNC'!A846="","",'📋 MIỂNG TNC'!L846)</f>
        <v>0</v>
      </c>
      <c r="I4870" s="1">
        <f>IF('📋 MIỂNG TNC'!A846="","",'📋 MIỂNG TNC'!M846)</f>
        <v>0</v>
      </c>
      <c r="J4870" s="1">
        <f>IF('📋 MIỂNG TNC'!A846="","",'📋 MIỂNG TNC'!D846)</f>
        <v>0</v>
      </c>
      <c r="L4870" s="1">
        <f>N(L4869)+IF(AND('🔎 TRA CỨU NHANH'!$C$2&lt;&gt;"",OR(ISNUMBER(SEARCH('🔎 TRA CỨU NHANH'!$C$2,$A4870)),ISNUMBER(SEARCH('🔎 TRA CỨU NHANH'!$C$2,$B4870)))),1,0)</f>
        <v>0</v>
      </c>
      <c r="M4870" s="1" t="str">
        <f t="shared" si="152"/>
        <v/>
      </c>
      <c r="N4870" s="1">
        <f>N(N4869)+IF(AND('💰 BÁO GIÁ'!$C$27&lt;&gt;"",OR(ISNUMBER(SEARCH('💰 BÁO GIÁ'!$C$27,$A4870)),ISNUMBER(SEARCH('💰 BÁO GIÁ'!$C$27,$B4870)))),1,0)</f>
        <v>0</v>
      </c>
      <c r="O4870" s="1" t="str">
        <f t="shared" si="153"/>
        <v/>
      </c>
    </row>
    <row r="4871" customHeight="1" spans="1:15">
      <c r="A4871" s="1" t="str">
        <f>IF('📋 MIỂNG TNC'!A847="","",'📋 MIỂNG TNC'!A847)</f>
        <v>HH077226</v>
      </c>
      <c r="B4871" s="1" t="str">
        <f>IF('📋 MIỂNG TNC'!A847="","",'📋 MIỂNG TNC'!Q847)</f>
        <v>Miểng dên Perkins 1006 - cos2 - (T400525)</v>
      </c>
      <c r="C4871" s="1" t="str">
        <f>IF('📋 MIỂNG TNC'!A847="","","Miểng")</f>
        <v>Miểng</v>
      </c>
      <c r="D4871" s="1" t="str">
        <f>IF('📋 MIỂNG TNC'!A847="","",'📋 MIỂNG TNC'!H847)</f>
        <v>Bộ</v>
      </c>
      <c r="E4871" s="1">
        <f>IF('📋 MIỂNG TNC'!A847="","",'📋 MIỂNG TNC'!I847)</f>
        <v>0</v>
      </c>
      <c r="F4871" s="1">
        <f>IF('📋 MIỂNG TNC'!A847="","",'📋 MIỂNG TNC'!J847)</f>
        <v>0</v>
      </c>
      <c r="G4871" s="1">
        <f>IF('📋 MIỂNG TNC'!A847="","",'📋 MIỂNG TNC'!K847)</f>
        <v>0</v>
      </c>
      <c r="H4871" s="1">
        <f>IF('📋 MIỂNG TNC'!A847="","",'📋 MIỂNG TNC'!L847)</f>
        <v>0</v>
      </c>
      <c r="I4871" s="1">
        <f>IF('📋 MIỂNG TNC'!A847="","",'📋 MIỂNG TNC'!M847)</f>
        <v>0</v>
      </c>
      <c r="J4871" s="1">
        <f>IF('📋 MIỂNG TNC'!A847="","",'📋 MIỂNG TNC'!D847)</f>
        <v>0</v>
      </c>
      <c r="L4871" s="1">
        <f>N(L4870)+IF(AND('🔎 TRA CỨU NHANH'!$C$2&lt;&gt;"",OR(ISNUMBER(SEARCH('🔎 TRA CỨU NHANH'!$C$2,$A4871)),ISNUMBER(SEARCH('🔎 TRA CỨU NHANH'!$C$2,$B4871)))),1,0)</f>
        <v>0</v>
      </c>
      <c r="M4871" s="1" t="str">
        <f t="shared" si="152"/>
        <v/>
      </c>
      <c r="N4871" s="1">
        <f>N(N4870)+IF(AND('💰 BÁO GIÁ'!$C$27&lt;&gt;"",OR(ISNUMBER(SEARCH('💰 BÁO GIÁ'!$C$27,$A4871)),ISNUMBER(SEARCH('💰 BÁO GIÁ'!$C$27,$B4871)))),1,0)</f>
        <v>0</v>
      </c>
      <c r="O4871" s="1" t="str">
        <f t="shared" si="153"/>
        <v/>
      </c>
    </row>
    <row r="4872" customHeight="1" spans="1:15">
      <c r="A4872" s="1" t="str">
        <f>IF('📋 MIỂNG TNC'!A848="","",'📋 MIỂNG TNC'!A848)</f>
        <v>HH079440</v>
      </c>
      <c r="B4872" s="1" t="str">
        <f>IF('📋 MIỂNG TNC'!A848="","",'📋 MIỂNG TNC'!Q848)</f>
        <v>Miểng dên Perkins 1104/ Cat 3054B/ 353-2207 - cos2 - FP</v>
      </c>
      <c r="C4872" s="1" t="str">
        <f>IF('📋 MIỂNG TNC'!A848="","","Miểng")</f>
        <v>Miểng</v>
      </c>
      <c r="D4872" s="1" t="str">
        <f>IF('📋 MIỂNG TNC'!A848="","",'📋 MIỂNG TNC'!H848)</f>
        <v>Bộ</v>
      </c>
      <c r="E4872" s="1">
        <f>IF('📋 MIỂNG TNC'!A848="","",'📋 MIỂNG TNC'!I848)</f>
        <v>0</v>
      </c>
      <c r="F4872" s="1">
        <f>IF('📋 MIỂNG TNC'!A848="","",'📋 MIỂNG TNC'!J848)</f>
        <v>0</v>
      </c>
      <c r="G4872" s="1">
        <f>IF('📋 MIỂNG TNC'!A848="","",'📋 MIỂNG TNC'!K848)</f>
        <v>0</v>
      </c>
      <c r="H4872" s="1">
        <f>IF('📋 MIỂNG TNC'!A848="","",'📋 MIỂNG TNC'!L848)</f>
        <v>0</v>
      </c>
      <c r="I4872" s="1">
        <f>IF('📋 MIỂNG TNC'!A848="","",'📋 MIỂNG TNC'!M848)</f>
        <v>0</v>
      </c>
      <c r="J4872" s="1">
        <f>IF('📋 MIỂNG TNC'!A848="","",'📋 MIỂNG TNC'!D848)</f>
        <v>0</v>
      </c>
      <c r="L4872" s="1">
        <f>N(L4871)+IF(AND('🔎 TRA CỨU NHANH'!$C$2&lt;&gt;"",OR(ISNUMBER(SEARCH('🔎 TRA CỨU NHANH'!$C$2,$A4872)),ISNUMBER(SEARCH('🔎 TRA CỨU NHANH'!$C$2,$B4872)))),1,0)</f>
        <v>0</v>
      </c>
      <c r="M4872" s="1" t="str">
        <f t="shared" si="152"/>
        <v/>
      </c>
      <c r="N4872" s="1">
        <f>N(N4871)+IF(AND('💰 BÁO GIÁ'!$C$27&lt;&gt;"",OR(ISNUMBER(SEARCH('💰 BÁO GIÁ'!$C$27,$A4872)),ISNUMBER(SEARCH('💰 BÁO GIÁ'!$C$27,$B4872)))),1,0)</f>
        <v>0</v>
      </c>
      <c r="O4872" s="1" t="str">
        <f t="shared" si="153"/>
        <v/>
      </c>
    </row>
    <row r="4873" customHeight="1" spans="1:15">
      <c r="A4873" s="1" t="str">
        <f>IF('📋 MIỂNG TNC'!A849="","",'📋 MIỂNG TNC'!A849)</f>
        <v>HH077223</v>
      </c>
      <c r="B4873" s="1" t="str">
        <f>IF('📋 MIỂNG TNC'!A849="","",'📋 MIỂNG TNC'!Q849)</f>
        <v>Miểng baze Perkins 1106 - cos2 (T417564)</v>
      </c>
      <c r="C4873" s="1" t="str">
        <f>IF('📋 MIỂNG TNC'!A849="","","Miểng")</f>
        <v>Miểng</v>
      </c>
      <c r="D4873" s="1" t="str">
        <f>IF('📋 MIỂNG TNC'!A849="","",'📋 MIỂNG TNC'!H849)</f>
        <v>Bộ</v>
      </c>
      <c r="E4873" s="1">
        <f>IF('📋 MIỂNG TNC'!A849="","",'📋 MIỂNG TNC'!I849)</f>
        <v>0</v>
      </c>
      <c r="F4873" s="1">
        <f>IF('📋 MIỂNG TNC'!A849="","",'📋 MIỂNG TNC'!J849)</f>
        <v>0</v>
      </c>
      <c r="G4873" s="1">
        <f>IF('📋 MIỂNG TNC'!A849="","",'📋 MIỂNG TNC'!K849)</f>
        <v>0</v>
      </c>
      <c r="H4873" s="1">
        <f>IF('📋 MIỂNG TNC'!A849="","",'📋 MIỂNG TNC'!L849)</f>
        <v>0</v>
      </c>
      <c r="I4873" s="1">
        <f>IF('📋 MIỂNG TNC'!A849="","",'📋 MIỂNG TNC'!M849)</f>
        <v>0</v>
      </c>
      <c r="J4873" s="1">
        <f>IF('📋 MIỂNG TNC'!A849="","",'📋 MIỂNG TNC'!D849)</f>
        <v>0</v>
      </c>
      <c r="L4873" s="1">
        <f>N(L4872)+IF(AND('🔎 TRA CỨU NHANH'!$C$2&lt;&gt;"",OR(ISNUMBER(SEARCH('🔎 TRA CỨU NHANH'!$C$2,$A4873)),ISNUMBER(SEARCH('🔎 TRA CỨU NHANH'!$C$2,$B4873)))),1,0)</f>
        <v>0</v>
      </c>
      <c r="M4873" s="1" t="str">
        <f t="shared" si="152"/>
        <v/>
      </c>
      <c r="N4873" s="1">
        <f>N(N4872)+IF(AND('💰 BÁO GIÁ'!$C$27&lt;&gt;"",OR(ISNUMBER(SEARCH('💰 BÁO GIÁ'!$C$27,$A4873)),ISNUMBER(SEARCH('💰 BÁO GIÁ'!$C$27,$B4873)))),1,0)</f>
        <v>0</v>
      </c>
      <c r="O4873" s="1" t="str">
        <f t="shared" si="153"/>
        <v/>
      </c>
    </row>
    <row r="4874" customHeight="1" spans="1:15">
      <c r="A4874" s="1" t="str">
        <f>IF('📋 MIỂNG TNC'!A850="","",'📋 MIỂNG TNC'!A850)</f>
        <v/>
      </c>
      <c r="B4874" s="1" t="str">
        <f>IF('📋 MIỂNG TNC'!A850="","",'📋 MIỂNG TNC'!Q850)</f>
        <v/>
      </c>
      <c r="C4874" s="1" t="str">
        <f>IF('📋 MIỂNG TNC'!A850="","","Miểng")</f>
        <v/>
      </c>
      <c r="D4874" s="1" t="str">
        <f>IF('📋 MIỂNG TNC'!A850="","",'📋 MIỂNG TNC'!H850)</f>
        <v/>
      </c>
      <c r="E4874" s="1" t="str">
        <f>IF('📋 MIỂNG TNC'!A850="","",'📋 MIỂNG TNC'!I850)</f>
        <v/>
      </c>
      <c r="F4874" s="1" t="str">
        <f>IF('📋 MIỂNG TNC'!A850="","",'📋 MIỂNG TNC'!J850)</f>
        <v/>
      </c>
      <c r="G4874" s="1" t="str">
        <f>IF('📋 MIỂNG TNC'!A850="","",'📋 MIỂNG TNC'!K850)</f>
        <v/>
      </c>
      <c r="H4874" s="1" t="str">
        <f>IF('📋 MIỂNG TNC'!A850="","",'📋 MIỂNG TNC'!L850)</f>
        <v/>
      </c>
      <c r="I4874" s="1" t="str">
        <f>IF('📋 MIỂNG TNC'!A850="","",'📋 MIỂNG TNC'!M850)</f>
        <v/>
      </c>
      <c r="J4874" s="1" t="str">
        <f>IF('📋 MIỂNG TNC'!A850="","",'📋 MIỂNG TNC'!D850)</f>
        <v/>
      </c>
      <c r="L4874" s="1">
        <f>N(L4873)+IF(AND('🔎 TRA CỨU NHANH'!$C$2&lt;&gt;"",OR(ISNUMBER(SEARCH('🔎 TRA CỨU NHANH'!$C$2,$A4874)),ISNUMBER(SEARCH('🔎 TRA CỨU NHANH'!$C$2,$B4874)))),1,0)</f>
        <v>0</v>
      </c>
      <c r="M4874" s="1" t="str">
        <f t="shared" si="152"/>
        <v/>
      </c>
      <c r="N4874" s="1">
        <f>N(N4873)+IF(AND('💰 BÁO GIÁ'!$C$27&lt;&gt;"",OR(ISNUMBER(SEARCH('💰 BÁO GIÁ'!$C$27,$A4874)),ISNUMBER(SEARCH('💰 BÁO GIÁ'!$C$27,$B4874)))),1,0)</f>
        <v>0</v>
      </c>
      <c r="O4874" s="1" t="str">
        <f t="shared" si="153"/>
        <v/>
      </c>
    </row>
    <row r="4875" customHeight="1" spans="1:15">
      <c r="A4875" s="1" t="str">
        <f>IF('📋 MIỂNG TNC'!A851="","",'📋 MIỂNG TNC'!A851)</f>
        <v>HH073965</v>
      </c>
      <c r="B4875" s="1" t="str">
        <f>IF('📋 MIỂNG TNC'!A851="","",'📋 MIỂNG TNC'!Q851)</f>
        <v>Bạc miểng 2J Cos2 - Taiho</v>
      </c>
      <c r="C4875" s="1" t="str">
        <f>IF('📋 MIỂNG TNC'!A851="","","Miểng")</f>
        <v>Miểng</v>
      </c>
      <c r="D4875" s="1" t="str">
        <f>IF('📋 MIỂNG TNC'!A851="","",'📋 MIỂNG TNC'!H851)</f>
        <v>Bộ</v>
      </c>
      <c r="E4875" s="1">
        <f>IF('📋 MIỂNG TNC'!A851="","",'📋 MIỂNG TNC'!I851)</f>
        <v>0</v>
      </c>
      <c r="F4875" s="1">
        <f>IF('📋 MIỂNG TNC'!A851="","",'📋 MIỂNG TNC'!J851)</f>
        <v>0</v>
      </c>
      <c r="G4875" s="1">
        <f>IF('📋 MIỂNG TNC'!A851="","",'📋 MIỂNG TNC'!K851)</f>
        <v>0</v>
      </c>
      <c r="H4875" s="1">
        <f>IF('📋 MIỂNG TNC'!A851="","",'📋 MIỂNG TNC'!L851)</f>
        <v>0</v>
      </c>
      <c r="I4875" s="1">
        <f>IF('📋 MIỂNG TNC'!A851="","",'📋 MIỂNG TNC'!M851)</f>
        <v>0</v>
      </c>
      <c r="J4875" s="1">
        <f>IF('📋 MIỂNG TNC'!A851="","",'📋 MIỂNG TNC'!D851)</f>
        <v>0</v>
      </c>
      <c r="L4875" s="1">
        <f>N(L4874)+IF(AND('🔎 TRA CỨU NHANH'!$C$2&lt;&gt;"",OR(ISNUMBER(SEARCH('🔎 TRA CỨU NHANH'!$C$2,$A4875)),ISNUMBER(SEARCH('🔎 TRA CỨU NHANH'!$C$2,$B4875)))),1,0)</f>
        <v>0</v>
      </c>
      <c r="M4875" s="1" t="str">
        <f t="shared" si="152"/>
        <v/>
      </c>
      <c r="N4875" s="1">
        <f>N(N4874)+IF(AND('💰 BÁO GIÁ'!$C$27&lt;&gt;"",OR(ISNUMBER(SEARCH('💰 BÁO GIÁ'!$C$27,$A4875)),ISNUMBER(SEARCH('💰 BÁO GIÁ'!$C$27,$B4875)))),1,0)</f>
        <v>0</v>
      </c>
      <c r="O4875" s="1" t="str">
        <f t="shared" si="153"/>
        <v/>
      </c>
    </row>
    <row r="4876" customHeight="1" spans="1:15">
      <c r="A4876" s="1" t="str">
        <f>IF('📋 MIỂNG TNC'!A852="","",'📋 MIỂNG TNC'!A852)</f>
        <v>HH080531</v>
      </c>
      <c r="B4876" s="1" t="str">
        <f>IF('📋 MIỂNG TNC'!A852="","",'📋 MIỂNG TNC'!Q852)</f>
        <v>Miểng baze 3TNE78, 3TNE82, 3D82E Cos2 - TDC - M-TNE78A</v>
      </c>
      <c r="C4876" s="1" t="str">
        <f>IF('📋 MIỂNG TNC'!A852="","","Miểng")</f>
        <v>Miểng</v>
      </c>
      <c r="D4876" s="1" t="str">
        <f>IF('📋 MIỂNG TNC'!A852="","",'📋 MIỂNG TNC'!H852)</f>
        <v>Cặp</v>
      </c>
      <c r="E4876" s="1">
        <f>IF('📋 MIỂNG TNC'!A852="","",'📋 MIỂNG TNC'!I852)</f>
        <v>0</v>
      </c>
      <c r="F4876" s="1">
        <f>IF('📋 MIỂNG TNC'!A852="","",'📋 MIỂNG TNC'!J852)</f>
        <v>0</v>
      </c>
      <c r="G4876" s="1">
        <f>IF('📋 MIỂNG TNC'!A852="","",'📋 MIỂNG TNC'!K852)</f>
        <v>0</v>
      </c>
      <c r="H4876" s="1">
        <f>IF('📋 MIỂNG TNC'!A852="","",'📋 MIỂNG TNC'!L852)</f>
        <v>0</v>
      </c>
      <c r="I4876" s="1">
        <f>IF('📋 MIỂNG TNC'!A852="","",'📋 MIỂNG TNC'!M852)</f>
        <v>0</v>
      </c>
      <c r="J4876" s="1">
        <f>IF('📋 MIỂNG TNC'!A852="","",'📋 MIỂNG TNC'!D852)</f>
        <v>0</v>
      </c>
      <c r="L4876" s="1">
        <f>N(L4875)+IF(AND('🔎 TRA CỨU NHANH'!$C$2&lt;&gt;"",OR(ISNUMBER(SEARCH('🔎 TRA CỨU NHANH'!$C$2,$A4876)),ISNUMBER(SEARCH('🔎 TRA CỨU NHANH'!$C$2,$B4876)))),1,0)</f>
        <v>0</v>
      </c>
      <c r="M4876" s="1" t="str">
        <f t="shared" si="152"/>
        <v/>
      </c>
      <c r="N4876" s="1">
        <f>N(N4875)+IF(AND('💰 BÁO GIÁ'!$C$27&lt;&gt;"",OR(ISNUMBER(SEARCH('💰 BÁO GIÁ'!$C$27,$A4876)),ISNUMBER(SEARCH('💰 BÁO GIÁ'!$C$27,$B4876)))),1,0)</f>
        <v>0</v>
      </c>
      <c r="O4876" s="1" t="str">
        <f t="shared" si="153"/>
        <v/>
      </c>
    </row>
    <row r="4877" customHeight="1" spans="1:15">
      <c r="A4877" s="1" t="str">
        <f>IF('📋 MIỂNG TNC'!A853="","",'📋 MIỂNG TNC'!A853)</f>
        <v>HH01091</v>
      </c>
      <c r="B4877" s="1" t="str">
        <f>IF('📋 MIỂNG TNC'!A853="","",'📋 MIỂNG TNC'!Q853)</f>
        <v>Bạc miểng 4CT Cos2 - IVECO</v>
      </c>
      <c r="C4877" s="1" t="str">
        <f>IF('📋 MIỂNG TNC'!A853="","","Miểng")</f>
        <v>Miểng</v>
      </c>
      <c r="D4877" s="1" t="str">
        <f>IF('📋 MIỂNG TNC'!A853="","",'📋 MIỂNG TNC'!H853)</f>
        <v>Bộ</v>
      </c>
      <c r="E4877" s="1">
        <f>IF('📋 MIỂNG TNC'!A853="","",'📋 MIỂNG TNC'!I853)</f>
        <v>0</v>
      </c>
      <c r="F4877" s="1">
        <f>IF('📋 MIỂNG TNC'!A853="","",'📋 MIỂNG TNC'!J853)</f>
        <v>0</v>
      </c>
      <c r="G4877" s="1">
        <f>IF('📋 MIỂNG TNC'!A853="","",'📋 MIỂNG TNC'!K853)</f>
        <v>0</v>
      </c>
      <c r="H4877" s="1">
        <f>IF('📋 MIỂNG TNC'!A853="","",'📋 MIỂNG TNC'!L853)</f>
        <v>0</v>
      </c>
      <c r="I4877" s="1">
        <f>IF('📋 MIỂNG TNC'!A853="","",'📋 MIỂNG TNC'!M853)</f>
        <v>0</v>
      </c>
      <c r="J4877" s="1">
        <f>IF('📋 MIỂNG TNC'!A853="","",'📋 MIỂNG TNC'!D853)</f>
        <v>0</v>
      </c>
      <c r="L4877" s="1">
        <f>N(L4876)+IF(AND('🔎 TRA CỨU NHANH'!$C$2&lt;&gt;"",OR(ISNUMBER(SEARCH('🔎 TRA CỨU NHANH'!$C$2,$A4877)),ISNUMBER(SEARCH('🔎 TRA CỨU NHANH'!$C$2,$B4877)))),1,0)</f>
        <v>0</v>
      </c>
      <c r="M4877" s="1" t="str">
        <f t="shared" si="152"/>
        <v/>
      </c>
      <c r="N4877" s="1">
        <f>N(N4876)+IF(AND('💰 BÁO GIÁ'!$C$27&lt;&gt;"",OR(ISNUMBER(SEARCH('💰 BÁO GIÁ'!$C$27,$A4877)),ISNUMBER(SEARCH('💰 BÁO GIÁ'!$C$27,$B4877)))),1,0)</f>
        <v>0</v>
      </c>
      <c r="O4877" s="1" t="str">
        <f t="shared" si="153"/>
        <v/>
      </c>
    </row>
    <row r="4878" customHeight="1" spans="1:15">
      <c r="A4878" s="1" t="str">
        <f>IF('📋 MIỂNG TNC'!A854="","",'📋 MIỂNG TNC'!A854)</f>
        <v>HH076100</v>
      </c>
      <c r="B4878" s="1" t="str">
        <f>IF('📋 MIỂNG TNC'!A854="","",'📋 MIỂNG TNC'!Q854)</f>
        <v>Bạc miểng 6DR5 Cos2 - NDC</v>
      </c>
      <c r="C4878" s="1" t="str">
        <f>IF('📋 MIỂNG TNC'!A854="","","Miểng")</f>
        <v>Miểng</v>
      </c>
      <c r="D4878" s="1" t="str">
        <f>IF('📋 MIỂNG TNC'!A854="","",'📋 MIỂNG TNC'!H854)</f>
        <v>Bộ</v>
      </c>
      <c r="E4878" s="1">
        <f>IF('📋 MIỂNG TNC'!A854="","",'📋 MIỂNG TNC'!I854)</f>
        <v>0</v>
      </c>
      <c r="F4878" s="1">
        <f>IF('📋 MIỂNG TNC'!A854="","",'📋 MIỂNG TNC'!J854)</f>
        <v>0</v>
      </c>
      <c r="G4878" s="1">
        <f>IF('📋 MIỂNG TNC'!A854="","",'📋 MIỂNG TNC'!K854)</f>
        <v>0</v>
      </c>
      <c r="H4878" s="1">
        <f>IF('📋 MIỂNG TNC'!A854="","",'📋 MIỂNG TNC'!L854)</f>
        <v>0</v>
      </c>
      <c r="I4878" s="1">
        <f>IF('📋 MIỂNG TNC'!A854="","",'📋 MIỂNG TNC'!M854)</f>
        <v>0</v>
      </c>
      <c r="J4878" s="1">
        <f>IF('📋 MIỂNG TNC'!A854="","",'📋 MIỂNG TNC'!D854)</f>
        <v>0</v>
      </c>
      <c r="L4878" s="1">
        <f>N(L4877)+IF(AND('🔎 TRA CỨU NHANH'!$C$2&lt;&gt;"",OR(ISNUMBER(SEARCH('🔎 TRA CỨU NHANH'!$C$2,$A4878)),ISNUMBER(SEARCH('🔎 TRA CỨU NHANH'!$C$2,$B4878)))),1,0)</f>
        <v>0</v>
      </c>
      <c r="M4878" s="1" t="str">
        <f t="shared" si="152"/>
        <v/>
      </c>
      <c r="N4878" s="1">
        <f>N(N4877)+IF(AND('💰 BÁO GIÁ'!$C$27&lt;&gt;"",OR(ISNUMBER(SEARCH('💰 BÁO GIÁ'!$C$27,$A4878)),ISNUMBER(SEARCH('💰 BÁO GIÁ'!$C$27,$B4878)))),1,0)</f>
        <v>0</v>
      </c>
      <c r="O4878" s="1" t="str">
        <f t="shared" si="153"/>
        <v/>
      </c>
    </row>
    <row r="4879" customHeight="1" spans="1:15">
      <c r="A4879" s="1" t="str">
        <f>IF('📋 MIỂNG TNC'!A855="","",'📋 MIỂNG TNC'!A855)</f>
        <v>HH076051</v>
      </c>
      <c r="B4879" s="1" t="str">
        <f>IF('📋 MIỂNG TNC'!A855="","",'📋 MIỂNG TNC'!Q855)</f>
        <v>Bạc miểng J2, JT / Fronteer 3.0 Cos2 - NDC</v>
      </c>
      <c r="C4879" s="1" t="str">
        <f>IF('📋 MIỂNG TNC'!A855="","","Miểng")</f>
        <v>Miểng</v>
      </c>
      <c r="D4879" s="1" t="str">
        <f>IF('📋 MIỂNG TNC'!A855="","",'📋 MIỂNG TNC'!H855)</f>
        <v>Bộ</v>
      </c>
      <c r="E4879" s="1">
        <f>IF('📋 MIỂNG TNC'!A855="","",'📋 MIỂNG TNC'!I855)</f>
        <v>0</v>
      </c>
      <c r="F4879" s="1">
        <f>IF('📋 MIỂNG TNC'!A855="","",'📋 MIỂNG TNC'!J855)</f>
        <v>0</v>
      </c>
      <c r="G4879" s="1">
        <f>IF('📋 MIỂNG TNC'!A855="","",'📋 MIỂNG TNC'!K855)</f>
        <v>0</v>
      </c>
      <c r="H4879" s="1">
        <f>IF('📋 MIỂNG TNC'!A855="","",'📋 MIỂNG TNC'!L855)</f>
        <v>0</v>
      </c>
      <c r="I4879" s="1">
        <f>IF('📋 MIỂNG TNC'!A855="","",'📋 MIỂNG TNC'!M855)</f>
        <v>0</v>
      </c>
      <c r="J4879" s="1">
        <f>IF('📋 MIỂNG TNC'!A855="","",'📋 MIỂNG TNC'!D855)</f>
        <v>0</v>
      </c>
      <c r="L4879" s="1">
        <f>N(L4878)+IF(AND('🔎 TRA CỨU NHANH'!$C$2&lt;&gt;"",OR(ISNUMBER(SEARCH('🔎 TRA CỨU NHANH'!$C$2,$A4879)),ISNUMBER(SEARCH('🔎 TRA CỨU NHANH'!$C$2,$B4879)))),1,0)</f>
        <v>0</v>
      </c>
      <c r="M4879" s="1" t="str">
        <f t="shared" si="152"/>
        <v/>
      </c>
      <c r="N4879" s="1">
        <f>N(N4878)+IF(AND('💰 BÁO GIÁ'!$C$27&lt;&gt;"",OR(ISNUMBER(SEARCH('💰 BÁO GIÁ'!$C$27,$A4879)),ISNUMBER(SEARCH('💰 BÁO GIÁ'!$C$27,$B4879)))),1,0)</f>
        <v>0</v>
      </c>
      <c r="O4879" s="1" t="str">
        <f t="shared" si="153"/>
        <v/>
      </c>
    </row>
    <row r="4880" customHeight="1" spans="1:15">
      <c r="A4880" s="1" t="str">
        <f>IF('📋 MIỂNG TNC'!A856="","",'📋 MIỂNG TNC'!A856)</f>
        <v>HH076387</v>
      </c>
      <c r="B4880" s="1" t="str">
        <f>IF('📋 MIỂNG TNC'!A856="","",'📋 MIỂNG TNC'!Q856)</f>
        <v>Miểng baze J2, JT / Fronteer 3.0 (M3003A) Cos2 - Taiho</v>
      </c>
      <c r="C4880" s="1" t="str">
        <f>IF('📋 MIỂNG TNC'!A856="","","Miểng")</f>
        <v>Miểng</v>
      </c>
      <c r="D4880" s="1" t="str">
        <f>IF('📋 MIỂNG TNC'!A856="","",'📋 MIỂNG TNC'!H856)</f>
        <v>Bộ</v>
      </c>
      <c r="E4880" s="1">
        <f>IF('📋 MIỂNG TNC'!A856="","",'📋 MIỂNG TNC'!I856)</f>
        <v>0</v>
      </c>
      <c r="F4880" s="1">
        <f>IF('📋 MIỂNG TNC'!A856="","",'📋 MIỂNG TNC'!J856)</f>
        <v>0</v>
      </c>
      <c r="G4880" s="1">
        <f>IF('📋 MIỂNG TNC'!A856="","",'📋 MIỂNG TNC'!K856)</f>
        <v>0</v>
      </c>
      <c r="H4880" s="1">
        <f>IF('📋 MIỂNG TNC'!A856="","",'📋 MIỂNG TNC'!L856)</f>
        <v>0</v>
      </c>
      <c r="I4880" s="1">
        <f>IF('📋 MIỂNG TNC'!A856="","",'📋 MIỂNG TNC'!M856)</f>
        <v>0</v>
      </c>
      <c r="J4880" s="1">
        <f>IF('📋 MIỂNG TNC'!A856="","",'📋 MIỂNG TNC'!D856)</f>
        <v>0</v>
      </c>
      <c r="L4880" s="1">
        <f>N(L4879)+IF(AND('🔎 TRA CỨU NHANH'!$C$2&lt;&gt;"",OR(ISNUMBER(SEARCH('🔎 TRA CỨU NHANH'!$C$2,$A4880)),ISNUMBER(SEARCH('🔎 TRA CỨU NHANH'!$C$2,$B4880)))),1,0)</f>
        <v>0</v>
      </c>
      <c r="M4880" s="1" t="str">
        <f t="shared" si="152"/>
        <v/>
      </c>
      <c r="N4880" s="1">
        <f>N(N4879)+IF(AND('💰 BÁO GIÁ'!$C$27&lt;&gt;"",OR(ISNUMBER(SEARCH('💰 BÁO GIÁ'!$C$27,$A4880)),ISNUMBER(SEARCH('💰 BÁO GIÁ'!$C$27,$B4880)))),1,0)</f>
        <v>0</v>
      </c>
      <c r="O4880" s="1" t="str">
        <f t="shared" si="153"/>
        <v/>
      </c>
    </row>
    <row r="4881" customHeight="1" spans="1:15">
      <c r="A4881" s="1" t="str">
        <f>IF('📋 MIỂNG TNC'!A857="","",'📋 MIỂNG TNC'!A857)</f>
        <v>HH076390</v>
      </c>
      <c r="B4881" s="1" t="str">
        <f>IF('📋 MIỂNG TNC'!A857="","",'📋 MIỂNG TNC'!Q857)</f>
        <v>Miểng dên J2, JT / Fronteer 3.0 (R3003A) Cos2 - Taiho</v>
      </c>
      <c r="C4881" s="1" t="str">
        <f>IF('📋 MIỂNG TNC'!A857="","","Miểng")</f>
        <v>Miểng</v>
      </c>
      <c r="D4881" s="1" t="str">
        <f>IF('📋 MIỂNG TNC'!A857="","",'📋 MIỂNG TNC'!H857)</f>
        <v>Bộ</v>
      </c>
      <c r="E4881" s="1">
        <f>IF('📋 MIỂNG TNC'!A857="","",'📋 MIỂNG TNC'!I857)</f>
        <v>0</v>
      </c>
      <c r="F4881" s="1">
        <f>IF('📋 MIỂNG TNC'!A857="","",'📋 MIỂNG TNC'!J857)</f>
        <v>0</v>
      </c>
      <c r="G4881" s="1">
        <f>IF('📋 MIỂNG TNC'!A857="","",'📋 MIỂNG TNC'!K857)</f>
        <v>0</v>
      </c>
      <c r="H4881" s="1">
        <f>IF('📋 MIỂNG TNC'!A857="","",'📋 MIỂNG TNC'!L857)</f>
        <v>0</v>
      </c>
      <c r="I4881" s="1">
        <f>IF('📋 MIỂNG TNC'!A857="","",'📋 MIỂNG TNC'!M857)</f>
        <v>0</v>
      </c>
      <c r="J4881" s="1">
        <f>IF('📋 MIỂNG TNC'!A857="","",'📋 MIỂNG TNC'!D857)</f>
        <v>0</v>
      </c>
      <c r="L4881" s="1">
        <f>N(L4880)+IF(AND('🔎 TRA CỨU NHANH'!$C$2&lt;&gt;"",OR(ISNUMBER(SEARCH('🔎 TRA CỨU NHANH'!$C$2,$A4881)),ISNUMBER(SEARCH('🔎 TRA CỨU NHANH'!$C$2,$B4881)))),1,0)</f>
        <v>0</v>
      </c>
      <c r="M4881" s="1" t="str">
        <f t="shared" si="152"/>
        <v/>
      </c>
      <c r="N4881" s="1">
        <f>N(N4880)+IF(AND('💰 BÁO GIÁ'!$C$27&lt;&gt;"",OR(ISNUMBER(SEARCH('💰 BÁO GIÁ'!$C$27,$A4881)),ISNUMBER(SEARCH('💰 BÁO GIÁ'!$C$27,$B4881)))),1,0)</f>
        <v>0</v>
      </c>
      <c r="O4881" s="1" t="str">
        <f t="shared" si="153"/>
        <v/>
      </c>
    </row>
    <row r="4882" customHeight="1" spans="1:15">
      <c r="A4882" s="1" t="str">
        <f>IF('📋 MIỂNG TNC'!A858="","",'📋 MIỂNG TNC'!A858)</f>
        <v>HH073957</v>
      </c>
      <c r="B4882" s="1" t="str">
        <f>IF('📋 MIỂNG TNC'!A858="","",'📋 MIỂNG TNC'!Q858)</f>
        <v>Bạc miểng NE6/ND6 Cos2 TAIHO</v>
      </c>
      <c r="C4882" s="1" t="str">
        <f>IF('📋 MIỂNG TNC'!A858="","","Miểng")</f>
        <v>Miểng</v>
      </c>
      <c r="D4882" s="1" t="str">
        <f>IF('📋 MIỂNG TNC'!A858="","",'📋 MIỂNG TNC'!H858)</f>
        <v>Bộ</v>
      </c>
      <c r="E4882" s="1">
        <f>IF('📋 MIỂNG TNC'!A858="","",'📋 MIỂNG TNC'!I858)</f>
        <v>0</v>
      </c>
      <c r="F4882" s="1">
        <f>IF('📋 MIỂNG TNC'!A858="","",'📋 MIỂNG TNC'!J858)</f>
        <v>0</v>
      </c>
      <c r="G4882" s="1">
        <f>IF('📋 MIỂNG TNC'!A858="","",'📋 MIỂNG TNC'!K858)</f>
        <v>0</v>
      </c>
      <c r="H4882" s="1">
        <f>IF('📋 MIỂNG TNC'!A858="","",'📋 MIỂNG TNC'!L858)</f>
        <v>0</v>
      </c>
      <c r="I4882" s="1">
        <f>IF('📋 MIỂNG TNC'!A858="","",'📋 MIỂNG TNC'!M858)</f>
        <v>0</v>
      </c>
      <c r="J4882" s="1">
        <f>IF('📋 MIỂNG TNC'!A858="","",'📋 MIỂNG TNC'!D858)</f>
        <v>0</v>
      </c>
      <c r="L4882" s="1">
        <f>N(L4881)+IF(AND('🔎 TRA CỨU NHANH'!$C$2&lt;&gt;"",OR(ISNUMBER(SEARCH('🔎 TRA CỨU NHANH'!$C$2,$A4882)),ISNUMBER(SEARCH('🔎 TRA CỨU NHANH'!$C$2,$B4882)))),1,0)</f>
        <v>0</v>
      </c>
      <c r="M4882" s="1" t="str">
        <f t="shared" si="152"/>
        <v/>
      </c>
      <c r="N4882" s="1">
        <f>N(N4881)+IF(AND('💰 BÁO GIÁ'!$C$27&lt;&gt;"",OR(ISNUMBER(SEARCH('💰 BÁO GIÁ'!$C$27,$A4882)),ISNUMBER(SEARCH('💰 BÁO GIÁ'!$C$27,$B4882)))),1,0)</f>
        <v>0</v>
      </c>
      <c r="O4882" s="1" t="str">
        <f t="shared" si="153"/>
        <v/>
      </c>
    </row>
    <row r="4883" customHeight="1" spans="1:15">
      <c r="A4883" s="1" t="str">
        <f>IF('📋 MIỂNG TNC'!A859="","",'📋 MIỂNG TNC'!A859)</f>
        <v>HH071075</v>
      </c>
      <c r="B4883" s="1" t="str">
        <f>IF('📋 MIỂNG TNC'!A859="","",'📋 MIỂNG TNC'!Q859)</f>
        <v>Bạc miểng RF/R2 Cos2 - DaiDo Nhật</v>
      </c>
      <c r="C4883" s="1" t="str">
        <f>IF('📋 MIỂNG TNC'!A859="","","Miểng")</f>
        <v>Miểng</v>
      </c>
      <c r="D4883" s="1" t="str">
        <f>IF('📋 MIỂNG TNC'!A859="","",'📋 MIỂNG TNC'!H859)</f>
        <v>Bộ</v>
      </c>
      <c r="E4883" s="1">
        <f>IF('📋 MIỂNG TNC'!A859="","",'📋 MIỂNG TNC'!I859)</f>
        <v>0</v>
      </c>
      <c r="F4883" s="1">
        <f>IF('📋 MIỂNG TNC'!A859="","",'📋 MIỂNG TNC'!J859)</f>
        <v>0</v>
      </c>
      <c r="G4883" s="1">
        <f>IF('📋 MIỂNG TNC'!A859="","",'📋 MIỂNG TNC'!K859)</f>
        <v>0</v>
      </c>
      <c r="H4883" s="1">
        <f>IF('📋 MIỂNG TNC'!A859="","",'📋 MIỂNG TNC'!L859)</f>
        <v>0</v>
      </c>
      <c r="I4883" s="1">
        <f>IF('📋 MIỂNG TNC'!A859="","",'📋 MIỂNG TNC'!M859)</f>
        <v>0</v>
      </c>
      <c r="J4883" s="1">
        <f>IF('📋 MIỂNG TNC'!A859="","",'📋 MIỂNG TNC'!D859)</f>
        <v>0</v>
      </c>
      <c r="L4883" s="1">
        <f>N(L4882)+IF(AND('🔎 TRA CỨU NHANH'!$C$2&lt;&gt;"",OR(ISNUMBER(SEARCH('🔎 TRA CỨU NHANH'!$C$2,$A4883)),ISNUMBER(SEARCH('🔎 TRA CỨU NHANH'!$C$2,$B4883)))),1,0)</f>
        <v>0</v>
      </c>
      <c r="M4883" s="1" t="str">
        <f t="shared" si="152"/>
        <v/>
      </c>
      <c r="N4883" s="1">
        <f>N(N4882)+IF(AND('💰 BÁO GIÁ'!$C$27&lt;&gt;"",OR(ISNUMBER(SEARCH('💰 BÁO GIÁ'!$C$27,$A4883)),ISNUMBER(SEARCH('💰 BÁO GIÁ'!$C$27,$B4883)))),1,0)</f>
        <v>0</v>
      </c>
      <c r="O4883" s="1" t="str">
        <f t="shared" si="153"/>
        <v/>
      </c>
    </row>
    <row r="4884" customHeight="1" spans="1:15">
      <c r="A4884" s="1" t="str">
        <f>IF('📋 MIỂNG TNC'!A860="","",'📋 MIỂNG TNC'!A860)</f>
        <v>HH00513</v>
      </c>
      <c r="B4884" s="1" t="str">
        <f>IF('📋 MIỂNG TNC'!A860="","",'📋 MIỂNG TNC'!Q860)</f>
        <v>Bạc miểng S4KT Cos2 - NDC</v>
      </c>
      <c r="C4884" s="1" t="str">
        <f>IF('📋 MIỂNG TNC'!A860="","","Miểng")</f>
        <v>Miểng</v>
      </c>
      <c r="D4884" s="1" t="str">
        <f>IF('📋 MIỂNG TNC'!A860="","",'📋 MIỂNG TNC'!H860)</f>
        <v>Bộ</v>
      </c>
      <c r="E4884" s="1">
        <f>IF('📋 MIỂNG TNC'!A860="","",'📋 MIỂNG TNC'!I860)</f>
        <v>0</v>
      </c>
      <c r="F4884" s="1">
        <f>IF('📋 MIỂNG TNC'!A860="","",'📋 MIỂNG TNC'!J860)</f>
        <v>0</v>
      </c>
      <c r="G4884" s="1">
        <f>IF('📋 MIỂNG TNC'!A860="","",'📋 MIỂNG TNC'!K860)</f>
        <v>0</v>
      </c>
      <c r="H4884" s="1">
        <f>IF('📋 MIỂNG TNC'!A860="","",'📋 MIỂNG TNC'!L860)</f>
        <v>0</v>
      </c>
      <c r="I4884" s="1">
        <f>IF('📋 MIỂNG TNC'!A860="","",'📋 MIỂNG TNC'!M860)</f>
        <v>0</v>
      </c>
      <c r="J4884" s="1">
        <f>IF('📋 MIỂNG TNC'!A860="","",'📋 MIỂNG TNC'!D860)</f>
        <v>0</v>
      </c>
      <c r="L4884" s="1">
        <f>N(L4883)+IF(AND('🔎 TRA CỨU NHANH'!$C$2&lt;&gt;"",OR(ISNUMBER(SEARCH('🔎 TRA CỨU NHANH'!$C$2,$A4884)),ISNUMBER(SEARCH('🔎 TRA CỨU NHANH'!$C$2,$B4884)))),1,0)</f>
        <v>0</v>
      </c>
      <c r="M4884" s="1" t="str">
        <f t="shared" si="152"/>
        <v/>
      </c>
      <c r="N4884" s="1">
        <f>N(N4883)+IF(AND('💰 BÁO GIÁ'!$C$27&lt;&gt;"",OR(ISNUMBER(SEARCH('💰 BÁO GIÁ'!$C$27,$A4884)),ISNUMBER(SEARCH('💰 BÁO GIÁ'!$C$27,$B4884)))),1,0)</f>
        <v>0</v>
      </c>
      <c r="O4884" s="1" t="str">
        <f t="shared" si="153"/>
        <v/>
      </c>
    </row>
    <row r="4885" customHeight="1" spans="1:15">
      <c r="A4885" s="1" t="str">
        <f>IF('📋 MIỂNG TNC'!A861="","",'📋 MIỂNG TNC'!A861)</f>
        <v>HH071584</v>
      </c>
      <c r="B4885" s="1" t="str">
        <f>IF('📋 MIỂNG TNC'!A861="","",'📋 MIỂNG TNC'!Q861)</f>
        <v>Bạc miểng S4KT Cos2 - Taiho</v>
      </c>
      <c r="C4885" s="1" t="str">
        <f>IF('📋 MIỂNG TNC'!A861="","","Miểng")</f>
        <v>Miểng</v>
      </c>
      <c r="D4885" s="1" t="str">
        <f>IF('📋 MIỂNG TNC'!A861="","",'📋 MIỂNG TNC'!H861)</f>
        <v>Bộ</v>
      </c>
      <c r="E4885" s="1">
        <f>IF('📋 MIỂNG TNC'!A861="","",'📋 MIỂNG TNC'!I861)</f>
        <v>0</v>
      </c>
      <c r="F4885" s="1">
        <f>IF('📋 MIỂNG TNC'!A861="","",'📋 MIỂNG TNC'!J861)</f>
        <v>0</v>
      </c>
      <c r="G4885" s="1">
        <f>IF('📋 MIỂNG TNC'!A861="","",'📋 MIỂNG TNC'!K861)</f>
        <v>0</v>
      </c>
      <c r="H4885" s="1">
        <f>IF('📋 MIỂNG TNC'!A861="","",'📋 MIỂNG TNC'!L861)</f>
        <v>0</v>
      </c>
      <c r="I4885" s="1">
        <f>IF('📋 MIỂNG TNC'!A861="","",'📋 MIỂNG TNC'!M861)</f>
        <v>0</v>
      </c>
      <c r="J4885" s="1">
        <f>IF('📋 MIỂNG TNC'!A861="","",'📋 MIỂNG TNC'!D861)</f>
        <v>0</v>
      </c>
      <c r="L4885" s="1">
        <f>N(L4884)+IF(AND('🔎 TRA CỨU NHANH'!$C$2&lt;&gt;"",OR(ISNUMBER(SEARCH('🔎 TRA CỨU NHANH'!$C$2,$A4885)),ISNUMBER(SEARCH('🔎 TRA CỨU NHANH'!$C$2,$B4885)))),1,0)</f>
        <v>0</v>
      </c>
      <c r="M4885" s="1" t="str">
        <f t="shared" si="152"/>
        <v/>
      </c>
      <c r="N4885" s="1">
        <f>N(N4884)+IF(AND('💰 BÁO GIÁ'!$C$27&lt;&gt;"",OR(ISNUMBER(SEARCH('💰 BÁO GIÁ'!$C$27,$A4885)),ISNUMBER(SEARCH('💰 BÁO GIÁ'!$C$27,$B4885)))),1,0)</f>
        <v>0</v>
      </c>
      <c r="O4885" s="1" t="str">
        <f t="shared" si="153"/>
        <v/>
      </c>
    </row>
    <row r="4886" customHeight="1" spans="1:15">
      <c r="A4886" s="1" t="str">
        <f>IF('📋 MIỂNG TNC'!A862="","",'📋 MIỂNG TNC'!A862)</f>
        <v>HH074795</v>
      </c>
      <c r="B4886" s="1" t="str">
        <f>IF('📋 MIỂNG TNC'!A862="","",'📋 MIỂNG TNC'!Q862)</f>
        <v>Bạc miểng WL/WL-T cos3 - TAIHO</v>
      </c>
      <c r="C4886" s="1" t="str">
        <f>IF('📋 MIỂNG TNC'!A862="","","Miểng")</f>
        <v>Miểng</v>
      </c>
      <c r="D4886" s="1" t="str">
        <f>IF('📋 MIỂNG TNC'!A862="","",'📋 MIỂNG TNC'!H862)</f>
        <v>Bộ</v>
      </c>
      <c r="E4886" s="1">
        <f>IF('📋 MIỂNG TNC'!A862="","",'📋 MIỂNG TNC'!I862)</f>
        <v>0</v>
      </c>
      <c r="F4886" s="1">
        <f>IF('📋 MIỂNG TNC'!A862="","",'📋 MIỂNG TNC'!J862)</f>
        <v>0</v>
      </c>
      <c r="G4886" s="1">
        <f>IF('📋 MIỂNG TNC'!A862="","",'📋 MIỂNG TNC'!K862)</f>
        <v>0</v>
      </c>
      <c r="H4886" s="1">
        <f>IF('📋 MIỂNG TNC'!A862="","",'📋 MIỂNG TNC'!L862)</f>
        <v>0</v>
      </c>
      <c r="I4886" s="1">
        <f>IF('📋 MIỂNG TNC'!A862="","",'📋 MIỂNG TNC'!M862)</f>
        <v>0</v>
      </c>
      <c r="J4886" s="1">
        <f>IF('📋 MIỂNG TNC'!A862="","",'📋 MIỂNG TNC'!D862)</f>
        <v>0</v>
      </c>
      <c r="L4886" s="1">
        <f>N(L4885)+IF(AND('🔎 TRA CỨU NHANH'!$C$2&lt;&gt;"",OR(ISNUMBER(SEARCH('🔎 TRA CỨU NHANH'!$C$2,$A4886)),ISNUMBER(SEARCH('🔎 TRA CỨU NHANH'!$C$2,$B4886)))),1,0)</f>
        <v>0</v>
      </c>
      <c r="M4886" s="1" t="str">
        <f t="shared" si="152"/>
        <v/>
      </c>
      <c r="N4886" s="1">
        <f>N(N4885)+IF(AND('💰 BÁO GIÁ'!$C$27&lt;&gt;"",OR(ISNUMBER(SEARCH('💰 BÁO GIÁ'!$C$27,$A4886)),ISNUMBER(SEARCH('💰 BÁO GIÁ'!$C$27,$B4886)))),1,0)</f>
        <v>0</v>
      </c>
      <c r="O4886" s="1" t="str">
        <f t="shared" si="153"/>
        <v/>
      </c>
    </row>
    <row r="4887" customHeight="1" spans="1:15">
      <c r="A4887" s="1" t="str">
        <f>IF('📋 MIỂNG TNC'!A863="","",'📋 MIỂNG TNC'!A863)</f>
        <v>HH01097</v>
      </c>
      <c r="B4887" s="1" t="str">
        <f>IF('📋 MIỂNG TNC'!A863="","",'📋 MIỂNG TNC'!Q863)</f>
        <v>Bạc trục chính (miểng baze) BF6L913 Cos3 - IVECO</v>
      </c>
      <c r="C4887" s="1" t="str">
        <f>IF('📋 MIỂNG TNC'!A863="","","Miểng")</f>
        <v>Miểng</v>
      </c>
      <c r="D4887" s="1" t="str">
        <f>IF('📋 MIỂNG TNC'!A863="","",'📋 MIỂNG TNC'!H863)</f>
        <v>Cặp</v>
      </c>
      <c r="E4887" s="1">
        <f>IF('📋 MIỂNG TNC'!A863="","",'📋 MIỂNG TNC'!I863)</f>
        <v>0</v>
      </c>
      <c r="F4887" s="1">
        <f>IF('📋 MIỂNG TNC'!A863="","",'📋 MIỂNG TNC'!J863)</f>
        <v>0</v>
      </c>
      <c r="G4887" s="1">
        <f>IF('📋 MIỂNG TNC'!A863="","",'📋 MIỂNG TNC'!K863)</f>
        <v>0</v>
      </c>
      <c r="H4887" s="1">
        <f>IF('📋 MIỂNG TNC'!A863="","",'📋 MIỂNG TNC'!L863)</f>
        <v>0</v>
      </c>
      <c r="I4887" s="1">
        <f>IF('📋 MIỂNG TNC'!A863="","",'📋 MIỂNG TNC'!M863)</f>
        <v>0</v>
      </c>
      <c r="J4887" s="1">
        <f>IF('📋 MIỂNG TNC'!A863="","",'📋 MIỂNG TNC'!D863)</f>
        <v>0</v>
      </c>
      <c r="L4887" s="1">
        <f>N(L4886)+IF(AND('🔎 TRA CỨU NHANH'!$C$2&lt;&gt;"",OR(ISNUMBER(SEARCH('🔎 TRA CỨU NHANH'!$C$2,$A4887)),ISNUMBER(SEARCH('🔎 TRA CỨU NHANH'!$C$2,$B4887)))),1,0)</f>
        <v>0</v>
      </c>
      <c r="M4887" s="1" t="str">
        <f t="shared" si="152"/>
        <v/>
      </c>
      <c r="N4887" s="1">
        <f>N(N4886)+IF(AND('💰 BÁO GIÁ'!$C$27&lt;&gt;"",OR(ISNUMBER(SEARCH('💰 BÁO GIÁ'!$C$27,$A4887)),ISNUMBER(SEARCH('💰 BÁO GIÁ'!$C$27,$B4887)))),1,0)</f>
        <v>0</v>
      </c>
      <c r="O4887" s="1" t="str">
        <f t="shared" si="153"/>
        <v/>
      </c>
    </row>
    <row r="4888" customHeight="1" spans="1:15">
      <c r="A4888" s="1" t="str">
        <f>IF('📋 MIỂNG TNC'!A864="","",'📋 MIỂNG TNC'!A864)</f>
        <v>HH01100</v>
      </c>
      <c r="B4888" s="1" t="str">
        <f>IF('📋 MIỂNG TNC'!A864="","",'📋 MIỂNG TNC'!Q864)</f>
        <v>Bạc trục tay biên (miểng dên) BF6L913 Cos3 - IVECO</v>
      </c>
      <c r="C4888" s="1" t="str">
        <f>IF('📋 MIỂNG TNC'!A864="","","Miểng")</f>
        <v>Miểng</v>
      </c>
      <c r="D4888" s="1" t="str">
        <f>IF('📋 MIỂNG TNC'!A864="","",'📋 MIỂNG TNC'!H864)</f>
        <v>Cặp</v>
      </c>
      <c r="E4888" s="1">
        <f>IF('📋 MIỂNG TNC'!A864="","",'📋 MIỂNG TNC'!I864)</f>
        <v>0</v>
      </c>
      <c r="F4888" s="1">
        <f>IF('📋 MIỂNG TNC'!A864="","",'📋 MIỂNG TNC'!J864)</f>
        <v>0</v>
      </c>
      <c r="G4888" s="1">
        <f>IF('📋 MIỂNG TNC'!A864="","",'📋 MIỂNG TNC'!K864)</f>
        <v>0</v>
      </c>
      <c r="H4888" s="1">
        <f>IF('📋 MIỂNG TNC'!A864="","",'📋 MIỂNG TNC'!L864)</f>
        <v>0</v>
      </c>
      <c r="I4888" s="1">
        <f>IF('📋 MIỂNG TNC'!A864="","",'📋 MIỂNG TNC'!M864)</f>
        <v>0</v>
      </c>
      <c r="J4888" s="1">
        <f>IF('📋 MIỂNG TNC'!A864="","",'📋 MIỂNG TNC'!D864)</f>
        <v>0</v>
      </c>
      <c r="L4888" s="1">
        <f>N(L4887)+IF(AND('🔎 TRA CỨU NHANH'!$C$2&lt;&gt;"",OR(ISNUMBER(SEARCH('🔎 TRA CỨU NHANH'!$C$2,$A4888)),ISNUMBER(SEARCH('🔎 TRA CỨU NHANH'!$C$2,$B4888)))),1,0)</f>
        <v>0</v>
      </c>
      <c r="M4888" s="1" t="str">
        <f t="shared" si="152"/>
        <v/>
      </c>
      <c r="N4888" s="1">
        <f>N(N4887)+IF(AND('💰 BÁO GIÁ'!$C$27&lt;&gt;"",OR(ISNUMBER(SEARCH('💰 BÁO GIÁ'!$C$27,$A4888)),ISNUMBER(SEARCH('💰 BÁO GIÁ'!$C$27,$B4888)))),1,0)</f>
        <v>0</v>
      </c>
      <c r="O4888" s="1" t="str">
        <f t="shared" si="153"/>
        <v/>
      </c>
    </row>
    <row r="4889" customHeight="1" spans="1:15">
      <c r="A4889" s="1" t="str">
        <f>IF('📋 MIỂNG TNC'!A865="","",'📋 MIỂNG TNC'!A865)</f>
        <v>HH078266</v>
      </c>
      <c r="B4889" s="1" t="str">
        <f>IF('📋 MIỂNG TNC'!A865="","",'📋 MIỂNG TNC'!Q865)</f>
        <v>Bạc miểng JT/J2 Cos3 - NDC</v>
      </c>
      <c r="C4889" s="1" t="str">
        <f>IF('📋 MIỂNG TNC'!A865="","","Miểng")</f>
        <v>Miểng</v>
      </c>
      <c r="D4889" s="1" t="str">
        <f>IF('📋 MIỂNG TNC'!A865="","",'📋 MIỂNG TNC'!H865)</f>
        <v>Bộ</v>
      </c>
      <c r="E4889" s="1">
        <f>IF('📋 MIỂNG TNC'!A865="","",'📋 MIỂNG TNC'!I865)</f>
        <v>0</v>
      </c>
      <c r="F4889" s="1">
        <f>IF('📋 MIỂNG TNC'!A865="","",'📋 MIỂNG TNC'!J865)</f>
        <v>0</v>
      </c>
      <c r="G4889" s="1">
        <f>IF('📋 MIỂNG TNC'!A865="","",'📋 MIỂNG TNC'!K865)</f>
        <v>0</v>
      </c>
      <c r="H4889" s="1">
        <f>IF('📋 MIỂNG TNC'!A865="","",'📋 MIỂNG TNC'!L865)</f>
        <v>0</v>
      </c>
      <c r="I4889" s="1">
        <f>IF('📋 MIỂNG TNC'!A865="","",'📋 MIỂNG TNC'!M865)</f>
        <v>0</v>
      </c>
      <c r="J4889" s="1">
        <f>IF('📋 MIỂNG TNC'!A865="","",'📋 MIỂNG TNC'!D865)</f>
        <v>0</v>
      </c>
      <c r="L4889" s="1">
        <f>N(L4888)+IF(AND('🔎 TRA CỨU NHANH'!$C$2&lt;&gt;"",OR(ISNUMBER(SEARCH('🔎 TRA CỨU NHANH'!$C$2,$A4889)),ISNUMBER(SEARCH('🔎 TRA CỨU NHANH'!$C$2,$B4889)))),1,0)</f>
        <v>0</v>
      </c>
      <c r="M4889" s="1" t="str">
        <f t="shared" si="152"/>
        <v/>
      </c>
      <c r="N4889" s="1">
        <f>N(N4888)+IF(AND('💰 BÁO GIÁ'!$C$27&lt;&gt;"",OR(ISNUMBER(SEARCH('💰 BÁO GIÁ'!$C$27,$A4889)),ISNUMBER(SEARCH('💰 BÁO GIÁ'!$C$27,$B4889)))),1,0)</f>
        <v>0</v>
      </c>
      <c r="O4889" s="1" t="str">
        <f t="shared" si="153"/>
        <v/>
      </c>
    </row>
    <row r="4890" customHeight="1" spans="1:15">
      <c r="A4890" s="1" t="str">
        <f>IF('📋 MIỂNG TNC'!A866="","",'📋 MIỂNG TNC'!A866)</f>
        <v>HH078478</v>
      </c>
      <c r="B4890" s="1" t="str">
        <f>IF('📋 MIỂNG TNC'!A866="","",'📋 MIỂNG TNC'!Q866)</f>
        <v>Bạc miểng JS/S2 Cos3 - NDC</v>
      </c>
      <c r="C4890" s="1" t="str">
        <f>IF('📋 MIỂNG TNC'!A866="","","Miểng")</f>
        <v>Miểng</v>
      </c>
      <c r="D4890" s="1" t="str">
        <f>IF('📋 MIỂNG TNC'!A866="","",'📋 MIỂNG TNC'!H866)</f>
        <v>Bộ</v>
      </c>
      <c r="E4890" s="1">
        <f>IF('📋 MIỂNG TNC'!A866="","",'📋 MIỂNG TNC'!I866)</f>
        <v>0</v>
      </c>
      <c r="F4890" s="1">
        <f>IF('📋 MIỂNG TNC'!A866="","",'📋 MIỂNG TNC'!J866)</f>
        <v>0</v>
      </c>
      <c r="G4890" s="1">
        <f>IF('📋 MIỂNG TNC'!A866="","",'📋 MIỂNG TNC'!K866)</f>
        <v>0</v>
      </c>
      <c r="H4890" s="1">
        <f>IF('📋 MIỂNG TNC'!A866="","",'📋 MIỂNG TNC'!L866)</f>
        <v>0</v>
      </c>
      <c r="I4890" s="1">
        <f>IF('📋 MIỂNG TNC'!A866="","",'📋 MIỂNG TNC'!M866)</f>
        <v>0</v>
      </c>
      <c r="J4890" s="1">
        <f>IF('📋 MIỂNG TNC'!A866="","",'📋 MIỂNG TNC'!D866)</f>
        <v>0</v>
      </c>
      <c r="L4890" s="1">
        <f>N(L4889)+IF(AND('🔎 TRA CỨU NHANH'!$C$2&lt;&gt;"",OR(ISNUMBER(SEARCH('🔎 TRA CỨU NHANH'!$C$2,$A4890)),ISNUMBER(SEARCH('🔎 TRA CỨU NHANH'!$C$2,$B4890)))),1,0)</f>
        <v>0</v>
      </c>
      <c r="M4890" s="1" t="str">
        <f t="shared" si="152"/>
        <v/>
      </c>
      <c r="N4890" s="1">
        <f>N(N4889)+IF(AND('💰 BÁO GIÁ'!$C$27&lt;&gt;"",OR(ISNUMBER(SEARCH('💰 BÁO GIÁ'!$C$27,$A4890)),ISNUMBER(SEARCH('💰 BÁO GIÁ'!$C$27,$B4890)))),1,0)</f>
        <v>0</v>
      </c>
      <c r="O4890" s="1" t="str">
        <f t="shared" si="153"/>
        <v/>
      </c>
    </row>
    <row r="4891" customHeight="1" spans="1:15">
      <c r="A4891" s="1" t="str">
        <f>IF('📋 MIỂNG TNC'!A867="","",'📋 MIỂNG TNC'!A867)</f>
        <v>HH071400</v>
      </c>
      <c r="B4891" s="1" t="str">
        <f>IF('📋 MIỂNG TNC'!A867="","",'📋 MIỂNG TNC'!Q867)</f>
        <v>Bạc miểng S4KT Cos3 - NDC</v>
      </c>
      <c r="C4891" s="1" t="str">
        <f>IF('📋 MIỂNG TNC'!A867="","","Miểng")</f>
        <v>Miểng</v>
      </c>
      <c r="D4891" s="1" t="str">
        <f>IF('📋 MIỂNG TNC'!A867="","",'📋 MIỂNG TNC'!H867)</f>
        <v>Bộ</v>
      </c>
      <c r="E4891" s="1">
        <f>IF('📋 MIỂNG TNC'!A867="","",'📋 MIỂNG TNC'!I867)</f>
        <v>0</v>
      </c>
      <c r="F4891" s="1">
        <f>IF('📋 MIỂNG TNC'!A867="","",'📋 MIỂNG TNC'!J867)</f>
        <v>0</v>
      </c>
      <c r="G4891" s="1">
        <f>IF('📋 MIỂNG TNC'!A867="","",'📋 MIỂNG TNC'!K867)</f>
        <v>0</v>
      </c>
      <c r="H4891" s="1">
        <f>IF('📋 MIỂNG TNC'!A867="","",'📋 MIỂNG TNC'!L867)</f>
        <v>0</v>
      </c>
      <c r="I4891" s="1">
        <f>IF('📋 MIỂNG TNC'!A867="","",'📋 MIỂNG TNC'!M867)</f>
        <v>0</v>
      </c>
      <c r="J4891" s="1">
        <f>IF('📋 MIỂNG TNC'!A867="","",'📋 MIỂNG TNC'!D867)</f>
        <v>0</v>
      </c>
      <c r="L4891" s="1">
        <f>N(L4890)+IF(AND('🔎 TRA CỨU NHANH'!$C$2&lt;&gt;"",OR(ISNUMBER(SEARCH('🔎 TRA CỨU NHANH'!$C$2,$A4891)),ISNUMBER(SEARCH('🔎 TRA CỨU NHANH'!$C$2,$B4891)))),1,0)</f>
        <v>0</v>
      </c>
      <c r="M4891" s="1" t="str">
        <f t="shared" si="152"/>
        <v/>
      </c>
      <c r="N4891" s="1">
        <f>N(N4890)+IF(AND('💰 BÁO GIÁ'!$C$27&lt;&gt;"",OR(ISNUMBER(SEARCH('💰 BÁO GIÁ'!$C$27,$A4891)),ISNUMBER(SEARCH('💰 BÁO GIÁ'!$C$27,$B4891)))),1,0)</f>
        <v>0</v>
      </c>
      <c r="O4891" s="1" t="str">
        <f t="shared" si="153"/>
        <v/>
      </c>
    </row>
    <row r="4892" customHeight="1" spans="1:15">
      <c r="A4892" s="1" t="str">
        <f>IF('📋 MIỂNG TNC'!A868="","",'📋 MIỂNG TNC'!A868)</f>
        <v>HH071585</v>
      </c>
      <c r="B4892" s="1" t="str">
        <f>IF('📋 MIỂNG TNC'!A868="","",'📋 MIỂNG TNC'!Q868)</f>
        <v>Bạc miểng S4KT Cos3 - Taiho</v>
      </c>
      <c r="C4892" s="1" t="str">
        <f>IF('📋 MIỂNG TNC'!A868="","","Miểng")</f>
        <v>Miểng</v>
      </c>
      <c r="D4892" s="1" t="str">
        <f>IF('📋 MIỂNG TNC'!A868="","",'📋 MIỂNG TNC'!H868)</f>
        <v>Bộ</v>
      </c>
      <c r="E4892" s="1">
        <f>IF('📋 MIỂNG TNC'!A868="","",'📋 MIỂNG TNC'!I868)</f>
        <v>0</v>
      </c>
      <c r="F4892" s="1">
        <f>IF('📋 MIỂNG TNC'!A868="","",'📋 MIỂNG TNC'!J868)</f>
        <v>0</v>
      </c>
      <c r="G4892" s="1">
        <f>IF('📋 MIỂNG TNC'!A868="","",'📋 MIỂNG TNC'!K868)</f>
        <v>0</v>
      </c>
      <c r="H4892" s="1">
        <f>IF('📋 MIỂNG TNC'!A868="","",'📋 MIỂNG TNC'!L868)</f>
        <v>0</v>
      </c>
      <c r="I4892" s="1">
        <f>IF('📋 MIỂNG TNC'!A868="","",'📋 MIỂNG TNC'!M868)</f>
        <v>0</v>
      </c>
      <c r="J4892" s="1">
        <f>IF('📋 MIỂNG TNC'!A868="","",'📋 MIỂNG TNC'!D868)</f>
        <v>0</v>
      </c>
      <c r="L4892" s="1">
        <f>N(L4891)+IF(AND('🔎 TRA CỨU NHANH'!$C$2&lt;&gt;"",OR(ISNUMBER(SEARCH('🔎 TRA CỨU NHANH'!$C$2,$A4892)),ISNUMBER(SEARCH('🔎 TRA CỨU NHANH'!$C$2,$B4892)))),1,0)</f>
        <v>0</v>
      </c>
      <c r="M4892" s="1" t="str">
        <f t="shared" si="152"/>
        <v/>
      </c>
      <c r="N4892" s="1">
        <f>N(N4891)+IF(AND('💰 BÁO GIÁ'!$C$27&lt;&gt;"",OR(ISNUMBER(SEARCH('💰 BÁO GIÁ'!$C$27,$A4892)),ISNUMBER(SEARCH('💰 BÁO GIÁ'!$C$27,$B4892)))),1,0)</f>
        <v>0</v>
      </c>
      <c r="O4892" s="1" t="str">
        <f t="shared" si="153"/>
        <v/>
      </c>
    </row>
    <row r="4893" customHeight="1" spans="1:15">
      <c r="A4893" s="1" t="str">
        <f>IF('📋 MIỂNG TNC'!A869="","",'📋 MIỂNG TNC'!A869)</f>
        <v/>
      </c>
      <c r="B4893" s="1" t="str">
        <f>IF('📋 MIỂNG TNC'!A869="","",'📋 MIỂNG TNC'!Q869)</f>
        <v/>
      </c>
      <c r="C4893" s="1" t="str">
        <f>IF('📋 MIỂNG TNC'!A869="","","Miểng")</f>
        <v/>
      </c>
      <c r="D4893" s="1" t="str">
        <f>IF('📋 MIỂNG TNC'!A869="","",'📋 MIỂNG TNC'!H869)</f>
        <v/>
      </c>
      <c r="E4893" s="1" t="str">
        <f>IF('📋 MIỂNG TNC'!A869="","",'📋 MIỂNG TNC'!I869)</f>
        <v/>
      </c>
      <c r="F4893" s="1" t="str">
        <f>IF('📋 MIỂNG TNC'!A869="","",'📋 MIỂNG TNC'!J869)</f>
        <v/>
      </c>
      <c r="G4893" s="1" t="str">
        <f>IF('📋 MIỂNG TNC'!A869="","",'📋 MIỂNG TNC'!K869)</f>
        <v/>
      </c>
      <c r="H4893" s="1" t="str">
        <f>IF('📋 MIỂNG TNC'!A869="","",'📋 MIỂNG TNC'!L869)</f>
        <v/>
      </c>
      <c r="I4893" s="1" t="str">
        <f>IF('📋 MIỂNG TNC'!A869="","",'📋 MIỂNG TNC'!M869)</f>
        <v/>
      </c>
      <c r="J4893" s="1" t="str">
        <f>IF('📋 MIỂNG TNC'!A869="","",'📋 MIỂNG TNC'!D869)</f>
        <v/>
      </c>
      <c r="L4893" s="1">
        <f>N(L4892)+IF(AND('🔎 TRA CỨU NHANH'!$C$2&lt;&gt;"",OR(ISNUMBER(SEARCH('🔎 TRA CỨU NHANH'!$C$2,$A4893)),ISNUMBER(SEARCH('🔎 TRA CỨU NHANH'!$C$2,$B4893)))),1,0)</f>
        <v>0</v>
      </c>
      <c r="M4893" s="1" t="str">
        <f t="shared" si="152"/>
        <v/>
      </c>
      <c r="N4893" s="1">
        <f>N(N4892)+IF(AND('💰 BÁO GIÁ'!$C$27&lt;&gt;"",OR(ISNUMBER(SEARCH('💰 BÁO GIÁ'!$C$27,$A4893)),ISNUMBER(SEARCH('💰 BÁO GIÁ'!$C$27,$B4893)))),1,0)</f>
        <v>0</v>
      </c>
      <c r="O4893" s="1" t="str">
        <f t="shared" si="153"/>
        <v/>
      </c>
    </row>
    <row r="4894" customHeight="1" spans="1:15">
      <c r="A4894" s="1" t="str">
        <f>IF('📋 MIỂNG TNC'!A870="","",'📋 MIỂNG TNC'!A870)</f>
        <v/>
      </c>
      <c r="B4894" s="1" t="str">
        <f>IF('📋 MIỂNG TNC'!A870="","",'📋 MIỂNG TNC'!Q870)</f>
        <v/>
      </c>
      <c r="C4894" s="1" t="str">
        <f>IF('📋 MIỂNG TNC'!A870="","","Miểng")</f>
        <v/>
      </c>
      <c r="D4894" s="1" t="str">
        <f>IF('📋 MIỂNG TNC'!A870="","",'📋 MIỂNG TNC'!H870)</f>
        <v/>
      </c>
      <c r="E4894" s="1" t="str">
        <f>IF('📋 MIỂNG TNC'!A870="","",'📋 MIỂNG TNC'!I870)</f>
        <v/>
      </c>
      <c r="F4894" s="1" t="str">
        <f>IF('📋 MIỂNG TNC'!A870="","",'📋 MIỂNG TNC'!J870)</f>
        <v/>
      </c>
      <c r="G4894" s="1" t="str">
        <f>IF('📋 MIỂNG TNC'!A870="","",'📋 MIỂNG TNC'!K870)</f>
        <v/>
      </c>
      <c r="H4894" s="1" t="str">
        <f>IF('📋 MIỂNG TNC'!A870="","",'📋 MIỂNG TNC'!L870)</f>
        <v/>
      </c>
      <c r="I4894" s="1" t="str">
        <f>IF('📋 MIỂNG TNC'!A870="","",'📋 MIỂNG TNC'!M870)</f>
        <v/>
      </c>
      <c r="J4894" s="1" t="str">
        <f>IF('📋 MIỂNG TNC'!A870="","",'📋 MIỂNG TNC'!D870)</f>
        <v/>
      </c>
      <c r="L4894" s="1">
        <f>N(L4893)+IF(AND('🔎 TRA CỨU NHANH'!$C$2&lt;&gt;"",OR(ISNUMBER(SEARCH('🔎 TRA CỨU NHANH'!$C$2,$A4894)),ISNUMBER(SEARCH('🔎 TRA CỨU NHANH'!$C$2,$B4894)))),1,0)</f>
        <v>0</v>
      </c>
      <c r="M4894" s="1" t="str">
        <f t="shared" si="152"/>
        <v/>
      </c>
      <c r="N4894" s="1">
        <f>N(N4893)+IF(AND('💰 BÁO GIÁ'!$C$27&lt;&gt;"",OR(ISNUMBER(SEARCH('💰 BÁO GIÁ'!$C$27,$A4894)),ISNUMBER(SEARCH('💰 BÁO GIÁ'!$C$27,$B4894)))),1,0)</f>
        <v>0</v>
      </c>
      <c r="O4894" s="1" t="str">
        <f t="shared" si="153"/>
        <v/>
      </c>
    </row>
    <row r="4895" customHeight="1" spans="1:15">
      <c r="A4895" s="1" t="str">
        <f>IF('📋 MIỂNG TNC'!A871="","",'📋 MIỂNG TNC'!A871)</f>
        <v/>
      </c>
      <c r="B4895" s="1" t="str">
        <f>IF('📋 MIỂNG TNC'!A871="","",'📋 MIỂNG TNC'!Q871)</f>
        <v/>
      </c>
      <c r="C4895" s="1" t="str">
        <f>IF('📋 MIỂNG TNC'!A871="","","Miểng")</f>
        <v/>
      </c>
      <c r="D4895" s="1" t="str">
        <f>IF('📋 MIỂNG TNC'!A871="","",'📋 MIỂNG TNC'!H871)</f>
        <v/>
      </c>
      <c r="E4895" s="1" t="str">
        <f>IF('📋 MIỂNG TNC'!A871="","",'📋 MIỂNG TNC'!I871)</f>
        <v/>
      </c>
      <c r="F4895" s="1" t="str">
        <f>IF('📋 MIỂNG TNC'!A871="","",'📋 MIỂNG TNC'!J871)</f>
        <v/>
      </c>
      <c r="G4895" s="1" t="str">
        <f>IF('📋 MIỂNG TNC'!A871="","",'📋 MIỂNG TNC'!K871)</f>
        <v/>
      </c>
      <c r="H4895" s="1" t="str">
        <f>IF('📋 MIỂNG TNC'!A871="","",'📋 MIỂNG TNC'!L871)</f>
        <v/>
      </c>
      <c r="I4895" s="1" t="str">
        <f>IF('📋 MIỂNG TNC'!A871="","",'📋 MIỂNG TNC'!M871)</f>
        <v/>
      </c>
      <c r="J4895" s="1" t="str">
        <f>IF('📋 MIỂNG TNC'!A871="","",'📋 MIỂNG TNC'!D871)</f>
        <v/>
      </c>
      <c r="L4895" s="1">
        <f>N(L4894)+IF(AND('🔎 TRA CỨU NHANH'!$C$2&lt;&gt;"",OR(ISNUMBER(SEARCH('🔎 TRA CỨU NHANH'!$C$2,$A4895)),ISNUMBER(SEARCH('🔎 TRA CỨU NHANH'!$C$2,$B4895)))),1,0)</f>
        <v>0</v>
      </c>
      <c r="M4895" s="1" t="str">
        <f t="shared" si="152"/>
        <v/>
      </c>
      <c r="N4895" s="1">
        <f>N(N4894)+IF(AND('💰 BÁO GIÁ'!$C$27&lt;&gt;"",OR(ISNUMBER(SEARCH('💰 BÁO GIÁ'!$C$27,$A4895)),ISNUMBER(SEARCH('💰 BÁO GIÁ'!$C$27,$B4895)))),1,0)</f>
        <v>0</v>
      </c>
      <c r="O4895" s="1" t="str">
        <f t="shared" si="153"/>
        <v/>
      </c>
    </row>
    <row r="4896" customHeight="1" spans="1:15">
      <c r="A4896" s="1" t="str">
        <f>IF('📋 MIỂNG TNC'!A872="","",'📋 MIỂNG TNC'!A872)</f>
        <v/>
      </c>
      <c r="B4896" s="1" t="str">
        <f>IF('📋 MIỂNG TNC'!A872="","",'📋 MIỂNG TNC'!Q872)</f>
        <v/>
      </c>
      <c r="C4896" s="1" t="str">
        <f>IF('📋 MIỂNG TNC'!A872="","","Miểng")</f>
        <v/>
      </c>
      <c r="D4896" s="1" t="str">
        <f>IF('📋 MIỂNG TNC'!A872="","",'📋 MIỂNG TNC'!H872)</f>
        <v/>
      </c>
      <c r="E4896" s="1" t="str">
        <f>IF('📋 MIỂNG TNC'!A872="","",'📋 MIỂNG TNC'!I872)</f>
        <v/>
      </c>
      <c r="F4896" s="1" t="str">
        <f>IF('📋 MIỂNG TNC'!A872="","",'📋 MIỂNG TNC'!J872)</f>
        <v/>
      </c>
      <c r="G4896" s="1" t="str">
        <f>IF('📋 MIỂNG TNC'!A872="","",'📋 MIỂNG TNC'!K872)</f>
        <v/>
      </c>
      <c r="H4896" s="1" t="str">
        <f>IF('📋 MIỂNG TNC'!A872="","",'📋 MIỂNG TNC'!L872)</f>
        <v/>
      </c>
      <c r="I4896" s="1" t="str">
        <f>IF('📋 MIỂNG TNC'!A872="","",'📋 MIỂNG TNC'!M872)</f>
        <v/>
      </c>
      <c r="J4896" s="1" t="str">
        <f>IF('📋 MIỂNG TNC'!A872="","",'📋 MIỂNG TNC'!D872)</f>
        <v/>
      </c>
      <c r="L4896" s="1">
        <f>N(L4895)+IF(AND('🔎 TRA CỨU NHANH'!$C$2&lt;&gt;"",OR(ISNUMBER(SEARCH('🔎 TRA CỨU NHANH'!$C$2,$A4896)),ISNUMBER(SEARCH('🔎 TRA CỨU NHANH'!$C$2,$B4896)))),1,0)</f>
        <v>0</v>
      </c>
      <c r="M4896" s="1" t="str">
        <f t="shared" si="152"/>
        <v/>
      </c>
      <c r="N4896" s="1">
        <f>N(N4895)+IF(AND('💰 BÁO GIÁ'!$C$27&lt;&gt;"",OR(ISNUMBER(SEARCH('💰 BÁO GIÁ'!$C$27,$A4896)),ISNUMBER(SEARCH('💰 BÁO GIÁ'!$C$27,$B4896)))),1,0)</f>
        <v>0</v>
      </c>
      <c r="O4896" s="1" t="str">
        <f t="shared" si="153"/>
        <v/>
      </c>
    </row>
    <row r="4897" customHeight="1" spans="1:15">
      <c r="A4897" s="1" t="str">
        <f>IF('📋 MIỂNG TNC'!A873="","",'📋 MIỂNG TNC'!A873)</f>
        <v/>
      </c>
      <c r="B4897" s="1" t="str">
        <f>IF('📋 MIỂNG TNC'!A873="","",'📋 MIỂNG TNC'!Q873)</f>
        <v/>
      </c>
      <c r="C4897" s="1" t="str">
        <f>IF('📋 MIỂNG TNC'!A873="","","Miểng")</f>
        <v/>
      </c>
      <c r="D4897" s="1" t="str">
        <f>IF('📋 MIỂNG TNC'!A873="","",'📋 MIỂNG TNC'!H873)</f>
        <v/>
      </c>
      <c r="E4897" s="1" t="str">
        <f>IF('📋 MIỂNG TNC'!A873="","",'📋 MIỂNG TNC'!I873)</f>
        <v/>
      </c>
      <c r="F4897" s="1" t="str">
        <f>IF('📋 MIỂNG TNC'!A873="","",'📋 MIỂNG TNC'!J873)</f>
        <v/>
      </c>
      <c r="G4897" s="1" t="str">
        <f>IF('📋 MIỂNG TNC'!A873="","",'📋 MIỂNG TNC'!K873)</f>
        <v/>
      </c>
      <c r="H4897" s="1" t="str">
        <f>IF('📋 MIỂNG TNC'!A873="","",'📋 MIỂNG TNC'!L873)</f>
        <v/>
      </c>
      <c r="I4897" s="1" t="str">
        <f>IF('📋 MIỂNG TNC'!A873="","",'📋 MIỂNG TNC'!M873)</f>
        <v/>
      </c>
      <c r="J4897" s="1" t="str">
        <f>IF('📋 MIỂNG TNC'!A873="","",'📋 MIỂNG TNC'!D873)</f>
        <v/>
      </c>
      <c r="L4897" s="1">
        <f>N(L4896)+IF(AND('🔎 TRA CỨU NHANH'!$C$2&lt;&gt;"",OR(ISNUMBER(SEARCH('🔎 TRA CỨU NHANH'!$C$2,$A4897)),ISNUMBER(SEARCH('🔎 TRA CỨU NHANH'!$C$2,$B4897)))),1,0)</f>
        <v>0</v>
      </c>
      <c r="M4897" s="1" t="str">
        <f t="shared" si="152"/>
        <v/>
      </c>
      <c r="N4897" s="1">
        <f>N(N4896)+IF(AND('💰 BÁO GIÁ'!$C$27&lt;&gt;"",OR(ISNUMBER(SEARCH('💰 BÁO GIÁ'!$C$27,$A4897)),ISNUMBER(SEARCH('💰 BÁO GIÁ'!$C$27,$B4897)))),1,0)</f>
        <v>0</v>
      </c>
      <c r="O4897" s="1" t="str">
        <f t="shared" si="153"/>
        <v/>
      </c>
    </row>
    <row r="4898" customHeight="1" spans="1:15">
      <c r="A4898" s="1" t="str">
        <f>IF('📋 MIỂNG TNC'!A874="","",'📋 MIỂNG TNC'!A874)</f>
        <v/>
      </c>
      <c r="B4898" s="1" t="str">
        <f>IF('📋 MIỂNG TNC'!A874="","",'📋 MIỂNG TNC'!Q874)</f>
        <v/>
      </c>
      <c r="C4898" s="1" t="str">
        <f>IF('📋 MIỂNG TNC'!A874="","","Miểng")</f>
        <v/>
      </c>
      <c r="D4898" s="1" t="str">
        <f>IF('📋 MIỂNG TNC'!A874="","",'📋 MIỂNG TNC'!H874)</f>
        <v/>
      </c>
      <c r="E4898" s="1" t="str">
        <f>IF('📋 MIỂNG TNC'!A874="","",'📋 MIỂNG TNC'!I874)</f>
        <v/>
      </c>
      <c r="F4898" s="1" t="str">
        <f>IF('📋 MIỂNG TNC'!A874="","",'📋 MIỂNG TNC'!J874)</f>
        <v/>
      </c>
      <c r="G4898" s="1" t="str">
        <f>IF('📋 MIỂNG TNC'!A874="","",'📋 MIỂNG TNC'!K874)</f>
        <v/>
      </c>
      <c r="H4898" s="1" t="str">
        <f>IF('📋 MIỂNG TNC'!A874="","",'📋 MIỂNG TNC'!L874)</f>
        <v/>
      </c>
      <c r="I4898" s="1" t="str">
        <f>IF('📋 MIỂNG TNC'!A874="","",'📋 MIỂNG TNC'!M874)</f>
        <v/>
      </c>
      <c r="J4898" s="1" t="str">
        <f>IF('📋 MIỂNG TNC'!A874="","",'📋 MIỂNG TNC'!D874)</f>
        <v/>
      </c>
      <c r="L4898" s="1">
        <f>N(L4897)+IF(AND('🔎 TRA CỨU NHANH'!$C$2&lt;&gt;"",OR(ISNUMBER(SEARCH('🔎 TRA CỨU NHANH'!$C$2,$A4898)),ISNUMBER(SEARCH('🔎 TRA CỨU NHANH'!$C$2,$B4898)))),1,0)</f>
        <v>0</v>
      </c>
      <c r="M4898" s="1" t="str">
        <f t="shared" si="152"/>
        <v/>
      </c>
      <c r="N4898" s="1">
        <f>N(N4897)+IF(AND('💰 BÁO GIÁ'!$C$27&lt;&gt;"",OR(ISNUMBER(SEARCH('💰 BÁO GIÁ'!$C$27,$A4898)),ISNUMBER(SEARCH('💰 BÁO GIÁ'!$C$27,$B4898)))),1,0)</f>
        <v>0</v>
      </c>
      <c r="O4898" s="1" t="str">
        <f t="shared" si="153"/>
        <v/>
      </c>
    </row>
    <row r="4899" customHeight="1" spans="1:15">
      <c r="A4899" s="1" t="str">
        <f>IF('📋 MIỂNG TNC'!A875="","",'📋 MIỂNG TNC'!A875)</f>
        <v/>
      </c>
      <c r="B4899" s="1" t="str">
        <f>IF('📋 MIỂNG TNC'!A875="","",'📋 MIỂNG TNC'!Q875)</f>
        <v/>
      </c>
      <c r="C4899" s="1" t="str">
        <f>IF('📋 MIỂNG TNC'!A875="","","Miểng")</f>
        <v/>
      </c>
      <c r="D4899" s="1" t="str">
        <f>IF('📋 MIỂNG TNC'!A875="","",'📋 MIỂNG TNC'!H875)</f>
        <v/>
      </c>
      <c r="E4899" s="1" t="str">
        <f>IF('📋 MIỂNG TNC'!A875="","",'📋 MIỂNG TNC'!I875)</f>
        <v/>
      </c>
      <c r="F4899" s="1" t="str">
        <f>IF('📋 MIỂNG TNC'!A875="","",'📋 MIỂNG TNC'!J875)</f>
        <v/>
      </c>
      <c r="G4899" s="1" t="str">
        <f>IF('📋 MIỂNG TNC'!A875="","",'📋 MIỂNG TNC'!K875)</f>
        <v/>
      </c>
      <c r="H4899" s="1" t="str">
        <f>IF('📋 MIỂNG TNC'!A875="","",'📋 MIỂNG TNC'!L875)</f>
        <v/>
      </c>
      <c r="I4899" s="1" t="str">
        <f>IF('📋 MIỂNG TNC'!A875="","",'📋 MIỂNG TNC'!M875)</f>
        <v/>
      </c>
      <c r="J4899" s="1" t="str">
        <f>IF('📋 MIỂNG TNC'!A875="","",'📋 MIỂNG TNC'!D875)</f>
        <v/>
      </c>
      <c r="L4899" s="1">
        <f>N(L4898)+IF(AND('🔎 TRA CỨU NHANH'!$C$2&lt;&gt;"",OR(ISNUMBER(SEARCH('🔎 TRA CỨU NHANH'!$C$2,$A4899)),ISNUMBER(SEARCH('🔎 TRA CỨU NHANH'!$C$2,$B4899)))),1,0)</f>
        <v>0</v>
      </c>
      <c r="M4899" s="1" t="str">
        <f t="shared" si="152"/>
        <v/>
      </c>
      <c r="N4899" s="1">
        <f>N(N4898)+IF(AND('💰 BÁO GIÁ'!$C$27&lt;&gt;"",OR(ISNUMBER(SEARCH('💰 BÁO GIÁ'!$C$27,$A4899)),ISNUMBER(SEARCH('💰 BÁO GIÁ'!$C$27,$B4899)))),1,0)</f>
        <v>0</v>
      </c>
      <c r="O4899" s="1" t="str">
        <f t="shared" si="153"/>
        <v/>
      </c>
    </row>
    <row r="4900" customHeight="1" spans="1:15">
      <c r="A4900" s="1" t="str">
        <f>IF('📋 MIỂNG TNC'!A876="","",'📋 MIỂNG TNC'!A876)</f>
        <v/>
      </c>
      <c r="B4900" s="1" t="str">
        <f>IF('📋 MIỂNG TNC'!A876="","",'📋 MIỂNG TNC'!Q876)</f>
        <v/>
      </c>
      <c r="C4900" s="1" t="str">
        <f>IF('📋 MIỂNG TNC'!A876="","","Miểng")</f>
        <v/>
      </c>
      <c r="D4900" s="1" t="str">
        <f>IF('📋 MIỂNG TNC'!A876="","",'📋 MIỂNG TNC'!H876)</f>
        <v/>
      </c>
      <c r="E4900" s="1" t="str">
        <f>IF('📋 MIỂNG TNC'!A876="","",'📋 MIỂNG TNC'!I876)</f>
        <v/>
      </c>
      <c r="F4900" s="1" t="str">
        <f>IF('📋 MIỂNG TNC'!A876="","",'📋 MIỂNG TNC'!J876)</f>
        <v/>
      </c>
      <c r="G4900" s="1" t="str">
        <f>IF('📋 MIỂNG TNC'!A876="","",'📋 MIỂNG TNC'!K876)</f>
        <v/>
      </c>
      <c r="H4900" s="1" t="str">
        <f>IF('📋 MIỂNG TNC'!A876="","",'📋 MIỂNG TNC'!L876)</f>
        <v/>
      </c>
      <c r="I4900" s="1" t="str">
        <f>IF('📋 MIỂNG TNC'!A876="","",'📋 MIỂNG TNC'!M876)</f>
        <v/>
      </c>
      <c r="J4900" s="1" t="str">
        <f>IF('📋 MIỂNG TNC'!A876="","",'📋 MIỂNG TNC'!D876)</f>
        <v/>
      </c>
      <c r="L4900" s="1">
        <f>N(L4899)+IF(AND('🔎 TRA CỨU NHANH'!$C$2&lt;&gt;"",OR(ISNUMBER(SEARCH('🔎 TRA CỨU NHANH'!$C$2,$A4900)),ISNUMBER(SEARCH('🔎 TRA CỨU NHANH'!$C$2,$B4900)))),1,0)</f>
        <v>0</v>
      </c>
      <c r="M4900" s="1" t="str">
        <f t="shared" si="152"/>
        <v/>
      </c>
      <c r="N4900" s="1">
        <f>N(N4899)+IF(AND('💰 BÁO GIÁ'!$C$27&lt;&gt;"",OR(ISNUMBER(SEARCH('💰 BÁO GIÁ'!$C$27,$A4900)),ISNUMBER(SEARCH('💰 BÁO GIÁ'!$C$27,$B4900)))),1,0)</f>
        <v>0</v>
      </c>
      <c r="O4900" s="1" t="str">
        <f t="shared" si="153"/>
        <v/>
      </c>
    </row>
    <row r="4901" customHeight="1" spans="1:15">
      <c r="A4901" s="1" t="str">
        <f>IF('📋 MIỂNG TNC'!A877="","",'📋 MIỂNG TNC'!A877)</f>
        <v/>
      </c>
      <c r="B4901" s="1" t="str">
        <f>IF('📋 MIỂNG TNC'!A877="","",'📋 MIỂNG TNC'!Q877)</f>
        <v/>
      </c>
      <c r="C4901" s="1" t="str">
        <f>IF('📋 MIỂNG TNC'!A877="","","Miểng")</f>
        <v/>
      </c>
      <c r="D4901" s="1" t="str">
        <f>IF('📋 MIỂNG TNC'!A877="","",'📋 MIỂNG TNC'!H877)</f>
        <v/>
      </c>
      <c r="E4901" s="1" t="str">
        <f>IF('📋 MIỂNG TNC'!A877="","",'📋 MIỂNG TNC'!I877)</f>
        <v/>
      </c>
      <c r="F4901" s="1" t="str">
        <f>IF('📋 MIỂNG TNC'!A877="","",'📋 MIỂNG TNC'!J877)</f>
        <v/>
      </c>
      <c r="G4901" s="1" t="str">
        <f>IF('📋 MIỂNG TNC'!A877="","",'📋 MIỂNG TNC'!K877)</f>
        <v/>
      </c>
      <c r="H4901" s="1" t="str">
        <f>IF('📋 MIỂNG TNC'!A877="","",'📋 MIỂNG TNC'!L877)</f>
        <v/>
      </c>
      <c r="I4901" s="1" t="str">
        <f>IF('📋 MIỂNG TNC'!A877="","",'📋 MIỂNG TNC'!M877)</f>
        <v/>
      </c>
      <c r="J4901" s="1" t="str">
        <f>IF('📋 MIỂNG TNC'!A877="","",'📋 MIỂNG TNC'!D877)</f>
        <v/>
      </c>
      <c r="L4901" s="1">
        <f>N(L4900)+IF(AND('🔎 TRA CỨU NHANH'!$C$2&lt;&gt;"",OR(ISNUMBER(SEARCH('🔎 TRA CỨU NHANH'!$C$2,$A4901)),ISNUMBER(SEARCH('🔎 TRA CỨU NHANH'!$C$2,$B4901)))),1,0)</f>
        <v>0</v>
      </c>
      <c r="M4901" s="1" t="str">
        <f t="shared" si="152"/>
        <v/>
      </c>
      <c r="N4901" s="1">
        <f>N(N4900)+IF(AND('💰 BÁO GIÁ'!$C$27&lt;&gt;"",OR(ISNUMBER(SEARCH('💰 BÁO GIÁ'!$C$27,$A4901)),ISNUMBER(SEARCH('💰 BÁO GIÁ'!$C$27,$B4901)))),1,0)</f>
        <v>0</v>
      </c>
      <c r="O4901" s="1" t="str">
        <f t="shared" si="153"/>
        <v/>
      </c>
    </row>
    <row r="4902" customHeight="1" spans="1:15">
      <c r="A4902" s="1" t="str">
        <f>IF('📋 MIỂNG TNC'!A878="","",'📋 MIỂNG TNC'!A878)</f>
        <v/>
      </c>
      <c r="B4902" s="1" t="str">
        <f>IF('📋 MIỂNG TNC'!A878="","",'📋 MIỂNG TNC'!Q878)</f>
        <v/>
      </c>
      <c r="C4902" s="1" t="str">
        <f>IF('📋 MIỂNG TNC'!A878="","","Miểng")</f>
        <v/>
      </c>
      <c r="D4902" s="1" t="str">
        <f>IF('📋 MIỂNG TNC'!A878="","",'📋 MIỂNG TNC'!H878)</f>
        <v/>
      </c>
      <c r="E4902" s="1" t="str">
        <f>IF('📋 MIỂNG TNC'!A878="","",'📋 MIỂNG TNC'!I878)</f>
        <v/>
      </c>
      <c r="F4902" s="1" t="str">
        <f>IF('📋 MIỂNG TNC'!A878="","",'📋 MIỂNG TNC'!J878)</f>
        <v/>
      </c>
      <c r="G4902" s="1" t="str">
        <f>IF('📋 MIỂNG TNC'!A878="","",'📋 MIỂNG TNC'!K878)</f>
        <v/>
      </c>
      <c r="H4902" s="1" t="str">
        <f>IF('📋 MIỂNG TNC'!A878="","",'📋 MIỂNG TNC'!L878)</f>
        <v/>
      </c>
      <c r="I4902" s="1" t="str">
        <f>IF('📋 MIỂNG TNC'!A878="","",'📋 MIỂNG TNC'!M878)</f>
        <v/>
      </c>
      <c r="J4902" s="1" t="str">
        <f>IF('📋 MIỂNG TNC'!A878="","",'📋 MIỂNG TNC'!D878)</f>
        <v/>
      </c>
      <c r="L4902" s="1">
        <f>N(L4901)+IF(AND('🔎 TRA CỨU NHANH'!$C$2&lt;&gt;"",OR(ISNUMBER(SEARCH('🔎 TRA CỨU NHANH'!$C$2,$A4902)),ISNUMBER(SEARCH('🔎 TRA CỨU NHANH'!$C$2,$B4902)))),1,0)</f>
        <v>0</v>
      </c>
      <c r="M4902" s="1" t="str">
        <f t="shared" si="152"/>
        <v/>
      </c>
      <c r="N4902" s="1">
        <f>N(N4901)+IF(AND('💰 BÁO GIÁ'!$C$27&lt;&gt;"",OR(ISNUMBER(SEARCH('💰 BÁO GIÁ'!$C$27,$A4902)),ISNUMBER(SEARCH('💰 BÁO GIÁ'!$C$27,$B4902)))),1,0)</f>
        <v>0</v>
      </c>
      <c r="O4902" s="1" t="str">
        <f t="shared" si="153"/>
        <v/>
      </c>
    </row>
    <row r="4903" customHeight="1" spans="1:15">
      <c r="A4903" s="1" t="str">
        <f>IF('📋 MIỂNG TNC'!A879="","",'📋 MIỂNG TNC'!A879)</f>
        <v/>
      </c>
      <c r="B4903" s="1" t="str">
        <f>IF('📋 MIỂNG TNC'!A879="","",'📋 MIỂNG TNC'!Q879)</f>
        <v/>
      </c>
      <c r="C4903" s="1" t="str">
        <f>IF('📋 MIỂNG TNC'!A879="","","Miểng")</f>
        <v/>
      </c>
      <c r="D4903" s="1" t="str">
        <f>IF('📋 MIỂNG TNC'!A879="","",'📋 MIỂNG TNC'!H879)</f>
        <v/>
      </c>
      <c r="E4903" s="1" t="str">
        <f>IF('📋 MIỂNG TNC'!A879="","",'📋 MIỂNG TNC'!I879)</f>
        <v/>
      </c>
      <c r="F4903" s="1" t="str">
        <f>IF('📋 MIỂNG TNC'!A879="","",'📋 MIỂNG TNC'!J879)</f>
        <v/>
      </c>
      <c r="G4903" s="1" t="str">
        <f>IF('📋 MIỂNG TNC'!A879="","",'📋 MIỂNG TNC'!K879)</f>
        <v/>
      </c>
      <c r="H4903" s="1" t="str">
        <f>IF('📋 MIỂNG TNC'!A879="","",'📋 MIỂNG TNC'!L879)</f>
        <v/>
      </c>
      <c r="I4903" s="1" t="str">
        <f>IF('📋 MIỂNG TNC'!A879="","",'📋 MIỂNG TNC'!M879)</f>
        <v/>
      </c>
      <c r="J4903" s="1" t="str">
        <f>IF('📋 MIỂNG TNC'!A879="","",'📋 MIỂNG TNC'!D879)</f>
        <v/>
      </c>
      <c r="L4903" s="1">
        <f>N(L4902)+IF(AND('🔎 TRA CỨU NHANH'!$C$2&lt;&gt;"",OR(ISNUMBER(SEARCH('🔎 TRA CỨU NHANH'!$C$2,$A4903)),ISNUMBER(SEARCH('🔎 TRA CỨU NHANH'!$C$2,$B4903)))),1,0)</f>
        <v>0</v>
      </c>
      <c r="M4903" s="1" t="str">
        <f t="shared" si="152"/>
        <v/>
      </c>
      <c r="N4903" s="1">
        <f>N(N4902)+IF(AND('💰 BÁO GIÁ'!$C$27&lt;&gt;"",OR(ISNUMBER(SEARCH('💰 BÁO GIÁ'!$C$27,$A4903)),ISNUMBER(SEARCH('💰 BÁO GIÁ'!$C$27,$B4903)))),1,0)</f>
        <v>0</v>
      </c>
      <c r="O4903" s="1" t="str">
        <f t="shared" si="153"/>
        <v/>
      </c>
    </row>
    <row r="4904" customHeight="1" spans="1:15">
      <c r="A4904" s="1" t="str">
        <f>IF('📋 MIỂNG TNC'!A880="","",'📋 MIỂNG TNC'!A880)</f>
        <v/>
      </c>
      <c r="B4904" s="1" t="str">
        <f>IF('📋 MIỂNG TNC'!A880="","",'📋 MIỂNG TNC'!Q880)</f>
        <v/>
      </c>
      <c r="C4904" s="1" t="str">
        <f>IF('📋 MIỂNG TNC'!A880="","","Miểng")</f>
        <v/>
      </c>
      <c r="D4904" s="1" t="str">
        <f>IF('📋 MIỂNG TNC'!A880="","",'📋 MIỂNG TNC'!H880)</f>
        <v/>
      </c>
      <c r="E4904" s="1" t="str">
        <f>IF('📋 MIỂNG TNC'!A880="","",'📋 MIỂNG TNC'!I880)</f>
        <v/>
      </c>
      <c r="F4904" s="1" t="str">
        <f>IF('📋 MIỂNG TNC'!A880="","",'📋 MIỂNG TNC'!J880)</f>
        <v/>
      </c>
      <c r="G4904" s="1" t="str">
        <f>IF('📋 MIỂNG TNC'!A880="","",'📋 MIỂNG TNC'!K880)</f>
        <v/>
      </c>
      <c r="H4904" s="1" t="str">
        <f>IF('📋 MIỂNG TNC'!A880="","",'📋 MIỂNG TNC'!L880)</f>
        <v/>
      </c>
      <c r="I4904" s="1" t="str">
        <f>IF('📋 MIỂNG TNC'!A880="","",'📋 MIỂNG TNC'!M880)</f>
        <v/>
      </c>
      <c r="J4904" s="1" t="str">
        <f>IF('📋 MIỂNG TNC'!A880="","",'📋 MIỂNG TNC'!D880)</f>
        <v/>
      </c>
      <c r="L4904" s="1">
        <f>N(L4903)+IF(AND('🔎 TRA CỨU NHANH'!$C$2&lt;&gt;"",OR(ISNUMBER(SEARCH('🔎 TRA CỨU NHANH'!$C$2,$A4904)),ISNUMBER(SEARCH('🔎 TRA CỨU NHANH'!$C$2,$B4904)))),1,0)</f>
        <v>0</v>
      </c>
      <c r="M4904" s="1" t="str">
        <f t="shared" si="152"/>
        <v/>
      </c>
      <c r="N4904" s="1">
        <f>N(N4903)+IF(AND('💰 BÁO GIÁ'!$C$27&lt;&gt;"",OR(ISNUMBER(SEARCH('💰 BÁO GIÁ'!$C$27,$A4904)),ISNUMBER(SEARCH('💰 BÁO GIÁ'!$C$27,$B4904)))),1,0)</f>
        <v>0</v>
      </c>
      <c r="O4904" s="1" t="str">
        <f t="shared" si="153"/>
        <v/>
      </c>
    </row>
    <row r="4905" customHeight="1" spans="1:15">
      <c r="A4905" s="1" t="str">
        <f>IF('📋 MIỂNG TNC'!A881="","",'📋 MIỂNG TNC'!A881)</f>
        <v/>
      </c>
      <c r="B4905" s="1" t="str">
        <f>IF('📋 MIỂNG TNC'!A881="","",'📋 MIỂNG TNC'!Q881)</f>
        <v/>
      </c>
      <c r="C4905" s="1" t="str">
        <f>IF('📋 MIỂNG TNC'!A881="","","Miểng")</f>
        <v/>
      </c>
      <c r="D4905" s="1" t="str">
        <f>IF('📋 MIỂNG TNC'!A881="","",'📋 MIỂNG TNC'!H881)</f>
        <v/>
      </c>
      <c r="E4905" s="1" t="str">
        <f>IF('📋 MIỂNG TNC'!A881="","",'📋 MIỂNG TNC'!I881)</f>
        <v/>
      </c>
      <c r="F4905" s="1" t="str">
        <f>IF('📋 MIỂNG TNC'!A881="","",'📋 MIỂNG TNC'!J881)</f>
        <v/>
      </c>
      <c r="G4905" s="1" t="str">
        <f>IF('📋 MIỂNG TNC'!A881="","",'📋 MIỂNG TNC'!K881)</f>
        <v/>
      </c>
      <c r="H4905" s="1" t="str">
        <f>IF('📋 MIỂNG TNC'!A881="","",'📋 MIỂNG TNC'!L881)</f>
        <v/>
      </c>
      <c r="I4905" s="1" t="str">
        <f>IF('📋 MIỂNG TNC'!A881="","",'📋 MIỂNG TNC'!M881)</f>
        <v/>
      </c>
      <c r="J4905" s="1" t="str">
        <f>IF('📋 MIỂNG TNC'!A881="","",'📋 MIỂNG TNC'!D881)</f>
        <v/>
      </c>
      <c r="L4905" s="1">
        <f>N(L4904)+IF(AND('🔎 TRA CỨU NHANH'!$C$2&lt;&gt;"",OR(ISNUMBER(SEARCH('🔎 TRA CỨU NHANH'!$C$2,$A4905)),ISNUMBER(SEARCH('🔎 TRA CỨU NHANH'!$C$2,$B4905)))),1,0)</f>
        <v>0</v>
      </c>
      <c r="M4905" s="1" t="str">
        <f t="shared" si="152"/>
        <v/>
      </c>
      <c r="N4905" s="1">
        <f>N(N4904)+IF(AND('💰 BÁO GIÁ'!$C$27&lt;&gt;"",OR(ISNUMBER(SEARCH('💰 BÁO GIÁ'!$C$27,$A4905)),ISNUMBER(SEARCH('💰 BÁO GIÁ'!$C$27,$B4905)))),1,0)</f>
        <v>0</v>
      </c>
      <c r="O4905" s="1" t="str">
        <f t="shared" si="153"/>
        <v/>
      </c>
    </row>
    <row r="4906" customHeight="1" spans="1:15">
      <c r="A4906" s="1" t="str">
        <f>IF('📋 MIỂNG TNC'!A882="","",'📋 MIỂNG TNC'!A882)</f>
        <v/>
      </c>
      <c r="B4906" s="1" t="str">
        <f>IF('📋 MIỂNG TNC'!A882="","",'📋 MIỂNG TNC'!Q882)</f>
        <v/>
      </c>
      <c r="C4906" s="1" t="str">
        <f>IF('📋 MIỂNG TNC'!A882="","","Miểng")</f>
        <v/>
      </c>
      <c r="D4906" s="1" t="str">
        <f>IF('📋 MIỂNG TNC'!A882="","",'📋 MIỂNG TNC'!H882)</f>
        <v/>
      </c>
      <c r="E4906" s="1" t="str">
        <f>IF('📋 MIỂNG TNC'!A882="","",'📋 MIỂNG TNC'!I882)</f>
        <v/>
      </c>
      <c r="F4906" s="1" t="str">
        <f>IF('📋 MIỂNG TNC'!A882="","",'📋 MIỂNG TNC'!J882)</f>
        <v/>
      </c>
      <c r="G4906" s="1" t="str">
        <f>IF('📋 MIỂNG TNC'!A882="","",'📋 MIỂNG TNC'!K882)</f>
        <v/>
      </c>
      <c r="H4906" s="1" t="str">
        <f>IF('📋 MIỂNG TNC'!A882="","",'📋 MIỂNG TNC'!L882)</f>
        <v/>
      </c>
      <c r="I4906" s="1" t="str">
        <f>IF('📋 MIỂNG TNC'!A882="","",'📋 MIỂNG TNC'!M882)</f>
        <v/>
      </c>
      <c r="J4906" s="1" t="str">
        <f>IF('📋 MIỂNG TNC'!A882="","",'📋 MIỂNG TNC'!D882)</f>
        <v/>
      </c>
      <c r="L4906" s="1">
        <f>N(L4905)+IF(AND('🔎 TRA CỨU NHANH'!$C$2&lt;&gt;"",OR(ISNUMBER(SEARCH('🔎 TRA CỨU NHANH'!$C$2,$A4906)),ISNUMBER(SEARCH('🔎 TRA CỨU NHANH'!$C$2,$B4906)))),1,0)</f>
        <v>0</v>
      </c>
      <c r="M4906" s="1" t="str">
        <f t="shared" si="152"/>
        <v/>
      </c>
      <c r="N4906" s="1">
        <f>N(N4905)+IF(AND('💰 BÁO GIÁ'!$C$27&lt;&gt;"",OR(ISNUMBER(SEARCH('💰 BÁO GIÁ'!$C$27,$A4906)),ISNUMBER(SEARCH('💰 BÁO GIÁ'!$C$27,$B4906)))),1,0)</f>
        <v>0</v>
      </c>
      <c r="O4906" s="1" t="str">
        <f t="shared" si="153"/>
        <v/>
      </c>
    </row>
    <row r="4907" customHeight="1" spans="1:15">
      <c r="A4907" s="1" t="str">
        <f>IF('📋 MIỂNG TNC'!A883="","",'📋 MIỂNG TNC'!A883)</f>
        <v/>
      </c>
      <c r="B4907" s="1" t="str">
        <f>IF('📋 MIỂNG TNC'!A883="","",'📋 MIỂNG TNC'!Q883)</f>
        <v/>
      </c>
      <c r="C4907" s="1" t="str">
        <f>IF('📋 MIỂNG TNC'!A883="","","Miểng")</f>
        <v/>
      </c>
      <c r="D4907" s="1" t="str">
        <f>IF('📋 MIỂNG TNC'!A883="","",'📋 MIỂNG TNC'!H883)</f>
        <v/>
      </c>
      <c r="E4907" s="1" t="str">
        <f>IF('📋 MIỂNG TNC'!A883="","",'📋 MIỂNG TNC'!I883)</f>
        <v/>
      </c>
      <c r="F4907" s="1" t="str">
        <f>IF('📋 MIỂNG TNC'!A883="","",'📋 MIỂNG TNC'!J883)</f>
        <v/>
      </c>
      <c r="G4907" s="1" t="str">
        <f>IF('📋 MIỂNG TNC'!A883="","",'📋 MIỂNG TNC'!K883)</f>
        <v/>
      </c>
      <c r="H4907" s="1" t="str">
        <f>IF('📋 MIỂNG TNC'!A883="","",'📋 MIỂNG TNC'!L883)</f>
        <v/>
      </c>
      <c r="I4907" s="1" t="str">
        <f>IF('📋 MIỂNG TNC'!A883="","",'📋 MIỂNG TNC'!M883)</f>
        <v/>
      </c>
      <c r="J4907" s="1" t="str">
        <f>IF('📋 MIỂNG TNC'!A883="","",'📋 MIỂNG TNC'!D883)</f>
        <v/>
      </c>
      <c r="L4907" s="1">
        <f>N(L4906)+IF(AND('🔎 TRA CỨU NHANH'!$C$2&lt;&gt;"",OR(ISNUMBER(SEARCH('🔎 TRA CỨU NHANH'!$C$2,$A4907)),ISNUMBER(SEARCH('🔎 TRA CỨU NHANH'!$C$2,$B4907)))),1,0)</f>
        <v>0</v>
      </c>
      <c r="M4907" s="1" t="str">
        <f t="shared" si="152"/>
        <v/>
      </c>
      <c r="N4907" s="1">
        <f>N(N4906)+IF(AND('💰 BÁO GIÁ'!$C$27&lt;&gt;"",OR(ISNUMBER(SEARCH('💰 BÁO GIÁ'!$C$27,$A4907)),ISNUMBER(SEARCH('💰 BÁO GIÁ'!$C$27,$B4907)))),1,0)</f>
        <v>0</v>
      </c>
      <c r="O4907" s="1" t="str">
        <f t="shared" si="153"/>
        <v/>
      </c>
    </row>
    <row r="4908" customHeight="1" spans="1:15">
      <c r="A4908" s="1" t="str">
        <f>IF('📋 MIỂNG TNC'!A884="","",'📋 MIỂNG TNC'!A884)</f>
        <v/>
      </c>
      <c r="B4908" s="1" t="str">
        <f>IF('📋 MIỂNG TNC'!A884="","",'📋 MIỂNG TNC'!Q884)</f>
        <v/>
      </c>
      <c r="C4908" s="1" t="str">
        <f>IF('📋 MIỂNG TNC'!A884="","","Miểng")</f>
        <v/>
      </c>
      <c r="D4908" s="1" t="str">
        <f>IF('📋 MIỂNG TNC'!A884="","",'📋 MIỂNG TNC'!H884)</f>
        <v/>
      </c>
      <c r="E4908" s="1" t="str">
        <f>IF('📋 MIỂNG TNC'!A884="","",'📋 MIỂNG TNC'!I884)</f>
        <v/>
      </c>
      <c r="F4908" s="1" t="str">
        <f>IF('📋 MIỂNG TNC'!A884="","",'📋 MIỂNG TNC'!J884)</f>
        <v/>
      </c>
      <c r="G4908" s="1" t="str">
        <f>IF('📋 MIỂNG TNC'!A884="","",'📋 MIỂNG TNC'!K884)</f>
        <v/>
      </c>
      <c r="H4908" s="1" t="str">
        <f>IF('📋 MIỂNG TNC'!A884="","",'📋 MIỂNG TNC'!L884)</f>
        <v/>
      </c>
      <c r="I4908" s="1" t="str">
        <f>IF('📋 MIỂNG TNC'!A884="","",'📋 MIỂNG TNC'!M884)</f>
        <v/>
      </c>
      <c r="J4908" s="1" t="str">
        <f>IF('📋 MIỂNG TNC'!A884="","",'📋 MIỂNG TNC'!D884)</f>
        <v/>
      </c>
      <c r="L4908" s="1">
        <f>N(L4907)+IF(AND('🔎 TRA CỨU NHANH'!$C$2&lt;&gt;"",OR(ISNUMBER(SEARCH('🔎 TRA CỨU NHANH'!$C$2,$A4908)),ISNUMBER(SEARCH('🔎 TRA CỨU NHANH'!$C$2,$B4908)))),1,0)</f>
        <v>0</v>
      </c>
      <c r="M4908" s="1" t="str">
        <f t="shared" si="152"/>
        <v/>
      </c>
      <c r="N4908" s="1">
        <f>N(N4907)+IF(AND('💰 BÁO GIÁ'!$C$27&lt;&gt;"",OR(ISNUMBER(SEARCH('💰 BÁO GIÁ'!$C$27,$A4908)),ISNUMBER(SEARCH('💰 BÁO GIÁ'!$C$27,$B4908)))),1,0)</f>
        <v>0</v>
      </c>
      <c r="O4908" s="1" t="str">
        <f t="shared" si="153"/>
        <v/>
      </c>
    </row>
    <row r="4909" customHeight="1" spans="1:15">
      <c r="A4909" s="1" t="str">
        <f>IF('📋 MIỂNG TNC'!A885="","",'📋 MIỂNG TNC'!A885)</f>
        <v/>
      </c>
      <c r="B4909" s="1" t="str">
        <f>IF('📋 MIỂNG TNC'!A885="","",'📋 MIỂNG TNC'!Q885)</f>
        <v/>
      </c>
      <c r="C4909" s="1" t="str">
        <f>IF('📋 MIỂNG TNC'!A885="","","Miểng")</f>
        <v/>
      </c>
      <c r="D4909" s="1" t="str">
        <f>IF('📋 MIỂNG TNC'!A885="","",'📋 MIỂNG TNC'!H885)</f>
        <v/>
      </c>
      <c r="E4909" s="1" t="str">
        <f>IF('📋 MIỂNG TNC'!A885="","",'📋 MIỂNG TNC'!I885)</f>
        <v/>
      </c>
      <c r="F4909" s="1" t="str">
        <f>IF('📋 MIỂNG TNC'!A885="","",'📋 MIỂNG TNC'!J885)</f>
        <v/>
      </c>
      <c r="G4909" s="1" t="str">
        <f>IF('📋 MIỂNG TNC'!A885="","",'📋 MIỂNG TNC'!K885)</f>
        <v/>
      </c>
      <c r="H4909" s="1" t="str">
        <f>IF('📋 MIỂNG TNC'!A885="","",'📋 MIỂNG TNC'!L885)</f>
        <v/>
      </c>
      <c r="I4909" s="1" t="str">
        <f>IF('📋 MIỂNG TNC'!A885="","",'📋 MIỂNG TNC'!M885)</f>
        <v/>
      </c>
      <c r="J4909" s="1" t="str">
        <f>IF('📋 MIỂNG TNC'!A885="","",'📋 MIỂNG TNC'!D885)</f>
        <v/>
      </c>
      <c r="L4909" s="1">
        <f>N(L4908)+IF(AND('🔎 TRA CỨU NHANH'!$C$2&lt;&gt;"",OR(ISNUMBER(SEARCH('🔎 TRA CỨU NHANH'!$C$2,$A4909)),ISNUMBER(SEARCH('🔎 TRA CỨU NHANH'!$C$2,$B4909)))),1,0)</f>
        <v>0</v>
      </c>
      <c r="M4909" s="1" t="str">
        <f t="shared" si="152"/>
        <v/>
      </c>
      <c r="N4909" s="1">
        <f>N(N4908)+IF(AND('💰 BÁO GIÁ'!$C$27&lt;&gt;"",OR(ISNUMBER(SEARCH('💰 BÁO GIÁ'!$C$27,$A4909)),ISNUMBER(SEARCH('💰 BÁO GIÁ'!$C$27,$B4909)))),1,0)</f>
        <v>0</v>
      </c>
      <c r="O4909" s="1" t="str">
        <f t="shared" si="153"/>
        <v/>
      </c>
    </row>
    <row r="4910" customHeight="1" spans="1:15">
      <c r="A4910" s="1" t="str">
        <f>IF('📋 MIỂNG TNC'!A886="","",'📋 MIỂNG TNC'!A886)</f>
        <v/>
      </c>
      <c r="B4910" s="1" t="str">
        <f>IF('📋 MIỂNG TNC'!A886="","",'📋 MIỂNG TNC'!Q886)</f>
        <v/>
      </c>
      <c r="C4910" s="1" t="str">
        <f>IF('📋 MIỂNG TNC'!A886="","","Miểng")</f>
        <v/>
      </c>
      <c r="D4910" s="1" t="str">
        <f>IF('📋 MIỂNG TNC'!A886="","",'📋 MIỂNG TNC'!H886)</f>
        <v/>
      </c>
      <c r="E4910" s="1" t="str">
        <f>IF('📋 MIỂNG TNC'!A886="","",'📋 MIỂNG TNC'!I886)</f>
        <v/>
      </c>
      <c r="F4910" s="1" t="str">
        <f>IF('📋 MIỂNG TNC'!A886="","",'📋 MIỂNG TNC'!J886)</f>
        <v/>
      </c>
      <c r="G4910" s="1" t="str">
        <f>IF('📋 MIỂNG TNC'!A886="","",'📋 MIỂNG TNC'!K886)</f>
        <v/>
      </c>
      <c r="H4910" s="1" t="str">
        <f>IF('📋 MIỂNG TNC'!A886="","",'📋 MIỂNG TNC'!L886)</f>
        <v/>
      </c>
      <c r="I4910" s="1" t="str">
        <f>IF('📋 MIỂNG TNC'!A886="","",'📋 MIỂNG TNC'!M886)</f>
        <v/>
      </c>
      <c r="J4910" s="1" t="str">
        <f>IF('📋 MIỂNG TNC'!A886="","",'📋 MIỂNG TNC'!D886)</f>
        <v/>
      </c>
      <c r="L4910" s="1">
        <f>N(L4909)+IF(AND('🔎 TRA CỨU NHANH'!$C$2&lt;&gt;"",OR(ISNUMBER(SEARCH('🔎 TRA CỨU NHANH'!$C$2,$A4910)),ISNUMBER(SEARCH('🔎 TRA CỨU NHANH'!$C$2,$B4910)))),1,0)</f>
        <v>0</v>
      </c>
      <c r="M4910" s="1" t="str">
        <f t="shared" si="152"/>
        <v/>
      </c>
      <c r="N4910" s="1">
        <f>N(N4909)+IF(AND('💰 BÁO GIÁ'!$C$27&lt;&gt;"",OR(ISNUMBER(SEARCH('💰 BÁO GIÁ'!$C$27,$A4910)),ISNUMBER(SEARCH('💰 BÁO GIÁ'!$C$27,$B4910)))),1,0)</f>
        <v>0</v>
      </c>
      <c r="O4910" s="1" t="str">
        <f t="shared" si="153"/>
        <v/>
      </c>
    </row>
    <row r="4911" customHeight="1" spans="1:15">
      <c r="A4911" s="1" t="str">
        <f>IF('📋 MIỂNG TNC'!A887="","",'📋 MIỂNG TNC'!A887)</f>
        <v/>
      </c>
      <c r="B4911" s="1" t="str">
        <f>IF('📋 MIỂNG TNC'!A887="","",'📋 MIỂNG TNC'!Q887)</f>
        <v/>
      </c>
      <c r="C4911" s="1" t="str">
        <f>IF('📋 MIỂNG TNC'!A887="","","Miểng")</f>
        <v/>
      </c>
      <c r="D4911" s="1" t="str">
        <f>IF('📋 MIỂNG TNC'!A887="","",'📋 MIỂNG TNC'!H887)</f>
        <v/>
      </c>
      <c r="E4911" s="1" t="str">
        <f>IF('📋 MIỂNG TNC'!A887="","",'📋 MIỂNG TNC'!I887)</f>
        <v/>
      </c>
      <c r="F4911" s="1" t="str">
        <f>IF('📋 MIỂNG TNC'!A887="","",'📋 MIỂNG TNC'!J887)</f>
        <v/>
      </c>
      <c r="G4911" s="1" t="str">
        <f>IF('📋 MIỂNG TNC'!A887="","",'📋 MIỂNG TNC'!K887)</f>
        <v/>
      </c>
      <c r="H4911" s="1" t="str">
        <f>IF('📋 MIỂNG TNC'!A887="","",'📋 MIỂNG TNC'!L887)</f>
        <v/>
      </c>
      <c r="I4911" s="1" t="str">
        <f>IF('📋 MIỂNG TNC'!A887="","",'📋 MIỂNG TNC'!M887)</f>
        <v/>
      </c>
      <c r="J4911" s="1" t="str">
        <f>IF('📋 MIỂNG TNC'!A887="","",'📋 MIỂNG TNC'!D887)</f>
        <v/>
      </c>
      <c r="L4911" s="1">
        <f>N(L4910)+IF(AND('🔎 TRA CỨU NHANH'!$C$2&lt;&gt;"",OR(ISNUMBER(SEARCH('🔎 TRA CỨU NHANH'!$C$2,$A4911)),ISNUMBER(SEARCH('🔎 TRA CỨU NHANH'!$C$2,$B4911)))),1,0)</f>
        <v>0</v>
      </c>
      <c r="M4911" s="1" t="str">
        <f t="shared" si="152"/>
        <v/>
      </c>
      <c r="N4911" s="1">
        <f>N(N4910)+IF(AND('💰 BÁO GIÁ'!$C$27&lt;&gt;"",OR(ISNUMBER(SEARCH('💰 BÁO GIÁ'!$C$27,$A4911)),ISNUMBER(SEARCH('💰 BÁO GIÁ'!$C$27,$B4911)))),1,0)</f>
        <v>0</v>
      </c>
      <c r="O4911" s="1" t="str">
        <f t="shared" si="153"/>
        <v/>
      </c>
    </row>
    <row r="4912" customHeight="1" spans="1:15">
      <c r="A4912" s="1" t="str">
        <f>IF('📋 MIỂNG TNC'!A888="","",'📋 MIỂNG TNC'!A888)</f>
        <v/>
      </c>
      <c r="B4912" s="1" t="str">
        <f>IF('📋 MIỂNG TNC'!A888="","",'📋 MIỂNG TNC'!Q888)</f>
        <v/>
      </c>
      <c r="C4912" s="1" t="str">
        <f>IF('📋 MIỂNG TNC'!A888="","","Miểng")</f>
        <v/>
      </c>
      <c r="D4912" s="1" t="str">
        <f>IF('📋 MIỂNG TNC'!A888="","",'📋 MIỂNG TNC'!H888)</f>
        <v/>
      </c>
      <c r="E4912" s="1" t="str">
        <f>IF('📋 MIỂNG TNC'!A888="","",'📋 MIỂNG TNC'!I888)</f>
        <v/>
      </c>
      <c r="F4912" s="1" t="str">
        <f>IF('📋 MIỂNG TNC'!A888="","",'📋 MIỂNG TNC'!J888)</f>
        <v/>
      </c>
      <c r="G4912" s="1" t="str">
        <f>IF('📋 MIỂNG TNC'!A888="","",'📋 MIỂNG TNC'!K888)</f>
        <v/>
      </c>
      <c r="H4912" s="1" t="str">
        <f>IF('📋 MIỂNG TNC'!A888="","",'📋 MIỂNG TNC'!L888)</f>
        <v/>
      </c>
      <c r="I4912" s="1" t="str">
        <f>IF('📋 MIỂNG TNC'!A888="","",'📋 MIỂNG TNC'!M888)</f>
        <v/>
      </c>
      <c r="J4912" s="1" t="str">
        <f>IF('📋 MIỂNG TNC'!A888="","",'📋 MIỂNG TNC'!D888)</f>
        <v/>
      </c>
      <c r="L4912" s="1">
        <f>N(L4911)+IF(AND('🔎 TRA CỨU NHANH'!$C$2&lt;&gt;"",OR(ISNUMBER(SEARCH('🔎 TRA CỨU NHANH'!$C$2,$A4912)),ISNUMBER(SEARCH('🔎 TRA CỨU NHANH'!$C$2,$B4912)))),1,0)</f>
        <v>0</v>
      </c>
      <c r="M4912" s="1" t="str">
        <f t="shared" si="152"/>
        <v/>
      </c>
      <c r="N4912" s="1">
        <f>N(N4911)+IF(AND('💰 BÁO GIÁ'!$C$27&lt;&gt;"",OR(ISNUMBER(SEARCH('💰 BÁO GIÁ'!$C$27,$A4912)),ISNUMBER(SEARCH('💰 BÁO GIÁ'!$C$27,$B4912)))),1,0)</f>
        <v>0</v>
      </c>
      <c r="O4912" s="1" t="str">
        <f t="shared" si="153"/>
        <v/>
      </c>
    </row>
    <row r="4913" customHeight="1" spans="1:15">
      <c r="A4913" s="1" t="str">
        <f>IF('📋 MIỂNG TNC'!A889="","",'📋 MIỂNG TNC'!A889)</f>
        <v/>
      </c>
      <c r="B4913" s="1" t="str">
        <f>IF('📋 MIỂNG TNC'!A889="","",'📋 MIỂNG TNC'!Q889)</f>
        <v/>
      </c>
      <c r="C4913" s="1" t="str">
        <f>IF('📋 MIỂNG TNC'!A889="","","Miểng")</f>
        <v/>
      </c>
      <c r="D4913" s="1" t="str">
        <f>IF('📋 MIỂNG TNC'!A889="","",'📋 MIỂNG TNC'!H889)</f>
        <v/>
      </c>
      <c r="E4913" s="1" t="str">
        <f>IF('📋 MIỂNG TNC'!A889="","",'📋 MIỂNG TNC'!I889)</f>
        <v/>
      </c>
      <c r="F4913" s="1" t="str">
        <f>IF('📋 MIỂNG TNC'!A889="","",'📋 MIỂNG TNC'!J889)</f>
        <v/>
      </c>
      <c r="G4913" s="1" t="str">
        <f>IF('📋 MIỂNG TNC'!A889="","",'📋 MIỂNG TNC'!K889)</f>
        <v/>
      </c>
      <c r="H4913" s="1" t="str">
        <f>IF('📋 MIỂNG TNC'!A889="","",'📋 MIỂNG TNC'!L889)</f>
        <v/>
      </c>
      <c r="I4913" s="1" t="str">
        <f>IF('📋 MIỂNG TNC'!A889="","",'📋 MIỂNG TNC'!M889)</f>
        <v/>
      </c>
      <c r="J4913" s="1" t="str">
        <f>IF('📋 MIỂNG TNC'!A889="","",'📋 MIỂNG TNC'!D889)</f>
        <v/>
      </c>
      <c r="L4913" s="1">
        <f>N(L4912)+IF(AND('🔎 TRA CỨU NHANH'!$C$2&lt;&gt;"",OR(ISNUMBER(SEARCH('🔎 TRA CỨU NHANH'!$C$2,$A4913)),ISNUMBER(SEARCH('🔎 TRA CỨU NHANH'!$C$2,$B4913)))),1,0)</f>
        <v>0</v>
      </c>
      <c r="M4913" s="1" t="str">
        <f t="shared" si="152"/>
        <v/>
      </c>
      <c r="N4913" s="1">
        <f>N(N4912)+IF(AND('💰 BÁO GIÁ'!$C$27&lt;&gt;"",OR(ISNUMBER(SEARCH('💰 BÁO GIÁ'!$C$27,$A4913)),ISNUMBER(SEARCH('💰 BÁO GIÁ'!$C$27,$B4913)))),1,0)</f>
        <v>0</v>
      </c>
      <c r="O4913" s="1" t="str">
        <f t="shared" si="153"/>
        <v/>
      </c>
    </row>
    <row r="4914" customHeight="1" spans="1:15">
      <c r="A4914" s="1" t="str">
        <f>IF('📋 MIỂNG TNC'!A890="","",'📋 MIỂNG TNC'!A890)</f>
        <v/>
      </c>
      <c r="B4914" s="1" t="str">
        <f>IF('📋 MIỂNG TNC'!A890="","",'📋 MIỂNG TNC'!Q890)</f>
        <v/>
      </c>
      <c r="C4914" s="1" t="str">
        <f>IF('📋 MIỂNG TNC'!A890="","","Miểng")</f>
        <v/>
      </c>
      <c r="D4914" s="1" t="str">
        <f>IF('📋 MIỂNG TNC'!A890="","",'📋 MIỂNG TNC'!H890)</f>
        <v/>
      </c>
      <c r="E4914" s="1" t="str">
        <f>IF('📋 MIỂNG TNC'!A890="","",'📋 MIỂNG TNC'!I890)</f>
        <v/>
      </c>
      <c r="F4914" s="1" t="str">
        <f>IF('📋 MIỂNG TNC'!A890="","",'📋 MIỂNG TNC'!J890)</f>
        <v/>
      </c>
      <c r="G4914" s="1" t="str">
        <f>IF('📋 MIỂNG TNC'!A890="","",'📋 MIỂNG TNC'!K890)</f>
        <v/>
      </c>
      <c r="H4914" s="1" t="str">
        <f>IF('📋 MIỂNG TNC'!A890="","",'📋 MIỂNG TNC'!L890)</f>
        <v/>
      </c>
      <c r="I4914" s="1" t="str">
        <f>IF('📋 MIỂNG TNC'!A890="","",'📋 MIỂNG TNC'!M890)</f>
        <v/>
      </c>
      <c r="J4914" s="1" t="str">
        <f>IF('📋 MIỂNG TNC'!A890="","",'📋 MIỂNG TNC'!D890)</f>
        <v/>
      </c>
      <c r="L4914" s="1">
        <f>N(L4913)+IF(AND('🔎 TRA CỨU NHANH'!$C$2&lt;&gt;"",OR(ISNUMBER(SEARCH('🔎 TRA CỨU NHANH'!$C$2,$A4914)),ISNUMBER(SEARCH('🔎 TRA CỨU NHANH'!$C$2,$B4914)))),1,0)</f>
        <v>0</v>
      </c>
      <c r="M4914" s="1" t="str">
        <f t="shared" si="152"/>
        <v/>
      </c>
      <c r="N4914" s="1">
        <f>N(N4913)+IF(AND('💰 BÁO GIÁ'!$C$27&lt;&gt;"",OR(ISNUMBER(SEARCH('💰 BÁO GIÁ'!$C$27,$A4914)),ISNUMBER(SEARCH('💰 BÁO GIÁ'!$C$27,$B4914)))),1,0)</f>
        <v>0</v>
      </c>
      <c r="O4914" s="1" t="str">
        <f t="shared" si="153"/>
        <v/>
      </c>
    </row>
    <row r="4915" customHeight="1" spans="1:15">
      <c r="A4915" s="1" t="str">
        <f>IF('📋 MIỂNG TNC'!A891="","",'📋 MIỂNG TNC'!A891)</f>
        <v/>
      </c>
      <c r="B4915" s="1" t="str">
        <f>IF('📋 MIỂNG TNC'!A891="","",'📋 MIỂNG TNC'!Q891)</f>
        <v/>
      </c>
      <c r="C4915" s="1" t="str">
        <f>IF('📋 MIỂNG TNC'!A891="","","Miểng")</f>
        <v/>
      </c>
      <c r="D4915" s="1" t="str">
        <f>IF('📋 MIỂNG TNC'!A891="","",'📋 MIỂNG TNC'!H891)</f>
        <v/>
      </c>
      <c r="E4915" s="1" t="str">
        <f>IF('📋 MIỂNG TNC'!A891="","",'📋 MIỂNG TNC'!I891)</f>
        <v/>
      </c>
      <c r="F4915" s="1" t="str">
        <f>IF('📋 MIỂNG TNC'!A891="","",'📋 MIỂNG TNC'!J891)</f>
        <v/>
      </c>
      <c r="G4915" s="1" t="str">
        <f>IF('📋 MIỂNG TNC'!A891="","",'📋 MIỂNG TNC'!K891)</f>
        <v/>
      </c>
      <c r="H4915" s="1" t="str">
        <f>IF('📋 MIỂNG TNC'!A891="","",'📋 MIỂNG TNC'!L891)</f>
        <v/>
      </c>
      <c r="I4915" s="1" t="str">
        <f>IF('📋 MIỂNG TNC'!A891="","",'📋 MIỂNG TNC'!M891)</f>
        <v/>
      </c>
      <c r="J4915" s="1" t="str">
        <f>IF('📋 MIỂNG TNC'!A891="","",'📋 MIỂNG TNC'!D891)</f>
        <v/>
      </c>
      <c r="L4915" s="1">
        <f>N(L4914)+IF(AND('🔎 TRA CỨU NHANH'!$C$2&lt;&gt;"",OR(ISNUMBER(SEARCH('🔎 TRA CỨU NHANH'!$C$2,$A4915)),ISNUMBER(SEARCH('🔎 TRA CỨU NHANH'!$C$2,$B4915)))),1,0)</f>
        <v>0</v>
      </c>
      <c r="M4915" s="1" t="str">
        <f t="shared" si="152"/>
        <v/>
      </c>
      <c r="N4915" s="1">
        <f>N(N4914)+IF(AND('💰 BÁO GIÁ'!$C$27&lt;&gt;"",OR(ISNUMBER(SEARCH('💰 BÁO GIÁ'!$C$27,$A4915)),ISNUMBER(SEARCH('💰 BÁO GIÁ'!$C$27,$B4915)))),1,0)</f>
        <v>0</v>
      </c>
      <c r="O4915" s="1" t="str">
        <f t="shared" si="153"/>
        <v/>
      </c>
    </row>
    <row r="4916" customHeight="1" spans="1:15">
      <c r="A4916" s="1" t="str">
        <f>IF('📋 MIỂNG TNC'!A892="","",'📋 MIỂNG TNC'!A892)</f>
        <v/>
      </c>
      <c r="B4916" s="1" t="str">
        <f>IF('📋 MIỂNG TNC'!A892="","",'📋 MIỂNG TNC'!Q892)</f>
        <v/>
      </c>
      <c r="C4916" s="1" t="str">
        <f>IF('📋 MIỂNG TNC'!A892="","","Miểng")</f>
        <v/>
      </c>
      <c r="D4916" s="1" t="str">
        <f>IF('📋 MIỂNG TNC'!A892="","",'📋 MIỂNG TNC'!H892)</f>
        <v/>
      </c>
      <c r="E4916" s="1" t="str">
        <f>IF('📋 MIỂNG TNC'!A892="","",'📋 MIỂNG TNC'!I892)</f>
        <v/>
      </c>
      <c r="F4916" s="1" t="str">
        <f>IF('📋 MIỂNG TNC'!A892="","",'📋 MIỂNG TNC'!J892)</f>
        <v/>
      </c>
      <c r="G4916" s="1" t="str">
        <f>IF('📋 MIỂNG TNC'!A892="","",'📋 MIỂNG TNC'!K892)</f>
        <v/>
      </c>
      <c r="H4916" s="1" t="str">
        <f>IF('📋 MIỂNG TNC'!A892="","",'📋 MIỂNG TNC'!L892)</f>
        <v/>
      </c>
      <c r="I4916" s="1" t="str">
        <f>IF('📋 MIỂNG TNC'!A892="","",'📋 MIỂNG TNC'!M892)</f>
        <v/>
      </c>
      <c r="J4916" s="1" t="str">
        <f>IF('📋 MIỂNG TNC'!A892="","",'📋 MIỂNG TNC'!D892)</f>
        <v/>
      </c>
      <c r="L4916" s="1">
        <f>N(L4915)+IF(AND('🔎 TRA CỨU NHANH'!$C$2&lt;&gt;"",OR(ISNUMBER(SEARCH('🔎 TRA CỨU NHANH'!$C$2,$A4916)),ISNUMBER(SEARCH('🔎 TRA CỨU NHANH'!$C$2,$B4916)))),1,0)</f>
        <v>0</v>
      </c>
      <c r="M4916" s="1" t="str">
        <f t="shared" si="152"/>
        <v/>
      </c>
      <c r="N4916" s="1">
        <f>N(N4915)+IF(AND('💰 BÁO GIÁ'!$C$27&lt;&gt;"",OR(ISNUMBER(SEARCH('💰 BÁO GIÁ'!$C$27,$A4916)),ISNUMBER(SEARCH('💰 BÁO GIÁ'!$C$27,$B4916)))),1,0)</f>
        <v>0</v>
      </c>
      <c r="O4916" s="1" t="str">
        <f t="shared" si="153"/>
        <v/>
      </c>
    </row>
    <row r="4917" customHeight="1" spans="1:15">
      <c r="A4917" s="1" t="str">
        <f>IF('📋 MIỂNG TNC'!A893="","",'📋 MIỂNG TNC'!A893)</f>
        <v/>
      </c>
      <c r="B4917" s="1" t="str">
        <f>IF('📋 MIỂNG TNC'!A893="","",'📋 MIỂNG TNC'!Q893)</f>
        <v/>
      </c>
      <c r="C4917" s="1" t="str">
        <f>IF('📋 MIỂNG TNC'!A893="","","Miểng")</f>
        <v/>
      </c>
      <c r="D4917" s="1" t="str">
        <f>IF('📋 MIỂNG TNC'!A893="","",'📋 MIỂNG TNC'!H893)</f>
        <v/>
      </c>
      <c r="E4917" s="1" t="str">
        <f>IF('📋 MIỂNG TNC'!A893="","",'📋 MIỂNG TNC'!I893)</f>
        <v/>
      </c>
      <c r="F4917" s="1" t="str">
        <f>IF('📋 MIỂNG TNC'!A893="","",'📋 MIỂNG TNC'!J893)</f>
        <v/>
      </c>
      <c r="G4917" s="1" t="str">
        <f>IF('📋 MIỂNG TNC'!A893="","",'📋 MIỂNG TNC'!K893)</f>
        <v/>
      </c>
      <c r="H4917" s="1" t="str">
        <f>IF('📋 MIỂNG TNC'!A893="","",'📋 MIỂNG TNC'!L893)</f>
        <v/>
      </c>
      <c r="I4917" s="1" t="str">
        <f>IF('📋 MIỂNG TNC'!A893="","",'📋 MIỂNG TNC'!M893)</f>
        <v/>
      </c>
      <c r="J4917" s="1" t="str">
        <f>IF('📋 MIỂNG TNC'!A893="","",'📋 MIỂNG TNC'!D893)</f>
        <v/>
      </c>
      <c r="L4917" s="1">
        <f>N(L4916)+IF(AND('🔎 TRA CỨU NHANH'!$C$2&lt;&gt;"",OR(ISNUMBER(SEARCH('🔎 TRA CỨU NHANH'!$C$2,$A4917)),ISNUMBER(SEARCH('🔎 TRA CỨU NHANH'!$C$2,$B4917)))),1,0)</f>
        <v>0</v>
      </c>
      <c r="M4917" s="1" t="str">
        <f t="shared" si="152"/>
        <v/>
      </c>
      <c r="N4917" s="1">
        <f>N(N4916)+IF(AND('💰 BÁO GIÁ'!$C$27&lt;&gt;"",OR(ISNUMBER(SEARCH('💰 BÁO GIÁ'!$C$27,$A4917)),ISNUMBER(SEARCH('💰 BÁO GIÁ'!$C$27,$B4917)))),1,0)</f>
        <v>0</v>
      </c>
      <c r="O4917" s="1" t="str">
        <f t="shared" si="153"/>
        <v/>
      </c>
    </row>
    <row r="4918" customHeight="1" spans="1:15">
      <c r="A4918" s="1" t="str">
        <f>IF('📋 MIỂNG TNC'!A894="","",'📋 MIỂNG TNC'!A894)</f>
        <v/>
      </c>
      <c r="B4918" s="1" t="str">
        <f>IF('📋 MIỂNG TNC'!A894="","",'📋 MIỂNG TNC'!Q894)</f>
        <v/>
      </c>
      <c r="C4918" s="1" t="str">
        <f>IF('📋 MIỂNG TNC'!A894="","","Miểng")</f>
        <v/>
      </c>
      <c r="D4918" s="1" t="str">
        <f>IF('📋 MIỂNG TNC'!A894="","",'📋 MIỂNG TNC'!H894)</f>
        <v/>
      </c>
      <c r="E4918" s="1" t="str">
        <f>IF('📋 MIỂNG TNC'!A894="","",'📋 MIỂNG TNC'!I894)</f>
        <v/>
      </c>
      <c r="F4918" s="1" t="str">
        <f>IF('📋 MIỂNG TNC'!A894="","",'📋 MIỂNG TNC'!J894)</f>
        <v/>
      </c>
      <c r="G4918" s="1" t="str">
        <f>IF('📋 MIỂNG TNC'!A894="","",'📋 MIỂNG TNC'!K894)</f>
        <v/>
      </c>
      <c r="H4918" s="1" t="str">
        <f>IF('📋 MIỂNG TNC'!A894="","",'📋 MIỂNG TNC'!L894)</f>
        <v/>
      </c>
      <c r="I4918" s="1" t="str">
        <f>IF('📋 MIỂNG TNC'!A894="","",'📋 MIỂNG TNC'!M894)</f>
        <v/>
      </c>
      <c r="J4918" s="1" t="str">
        <f>IF('📋 MIỂNG TNC'!A894="","",'📋 MIỂNG TNC'!D894)</f>
        <v/>
      </c>
      <c r="L4918" s="1">
        <f>N(L4917)+IF(AND('🔎 TRA CỨU NHANH'!$C$2&lt;&gt;"",OR(ISNUMBER(SEARCH('🔎 TRA CỨU NHANH'!$C$2,$A4918)),ISNUMBER(SEARCH('🔎 TRA CỨU NHANH'!$C$2,$B4918)))),1,0)</f>
        <v>0</v>
      </c>
      <c r="M4918" s="1" t="str">
        <f t="shared" si="152"/>
        <v/>
      </c>
      <c r="N4918" s="1">
        <f>N(N4917)+IF(AND('💰 BÁO GIÁ'!$C$27&lt;&gt;"",OR(ISNUMBER(SEARCH('💰 BÁO GIÁ'!$C$27,$A4918)),ISNUMBER(SEARCH('💰 BÁO GIÁ'!$C$27,$B4918)))),1,0)</f>
        <v>0</v>
      </c>
      <c r="O4918" s="1" t="str">
        <f t="shared" si="153"/>
        <v/>
      </c>
    </row>
    <row r="4919" customHeight="1" spans="1:15">
      <c r="A4919" s="1" t="str">
        <f>IF('📋 MIỂNG TNC'!A895="","",'📋 MIỂNG TNC'!A895)</f>
        <v/>
      </c>
      <c r="B4919" s="1" t="str">
        <f>IF('📋 MIỂNG TNC'!A895="","",'📋 MIỂNG TNC'!Q895)</f>
        <v/>
      </c>
      <c r="C4919" s="1" t="str">
        <f>IF('📋 MIỂNG TNC'!A895="","","Miểng")</f>
        <v/>
      </c>
      <c r="D4919" s="1" t="str">
        <f>IF('📋 MIỂNG TNC'!A895="","",'📋 MIỂNG TNC'!H895)</f>
        <v/>
      </c>
      <c r="E4919" s="1" t="str">
        <f>IF('📋 MIỂNG TNC'!A895="","",'📋 MIỂNG TNC'!I895)</f>
        <v/>
      </c>
      <c r="F4919" s="1" t="str">
        <f>IF('📋 MIỂNG TNC'!A895="","",'📋 MIỂNG TNC'!J895)</f>
        <v/>
      </c>
      <c r="G4919" s="1" t="str">
        <f>IF('📋 MIỂNG TNC'!A895="","",'📋 MIỂNG TNC'!K895)</f>
        <v/>
      </c>
      <c r="H4919" s="1" t="str">
        <f>IF('📋 MIỂNG TNC'!A895="","",'📋 MIỂNG TNC'!L895)</f>
        <v/>
      </c>
      <c r="I4919" s="1" t="str">
        <f>IF('📋 MIỂNG TNC'!A895="","",'📋 MIỂNG TNC'!M895)</f>
        <v/>
      </c>
      <c r="J4919" s="1" t="str">
        <f>IF('📋 MIỂNG TNC'!A895="","",'📋 MIỂNG TNC'!D895)</f>
        <v/>
      </c>
      <c r="L4919" s="1">
        <f>N(L4918)+IF(AND('🔎 TRA CỨU NHANH'!$C$2&lt;&gt;"",OR(ISNUMBER(SEARCH('🔎 TRA CỨU NHANH'!$C$2,$A4919)),ISNUMBER(SEARCH('🔎 TRA CỨU NHANH'!$C$2,$B4919)))),1,0)</f>
        <v>0</v>
      </c>
      <c r="M4919" s="1" t="str">
        <f t="shared" si="152"/>
        <v/>
      </c>
      <c r="N4919" s="1">
        <f>N(N4918)+IF(AND('💰 BÁO GIÁ'!$C$27&lt;&gt;"",OR(ISNUMBER(SEARCH('💰 BÁO GIÁ'!$C$27,$A4919)),ISNUMBER(SEARCH('💰 BÁO GIÁ'!$C$27,$B4919)))),1,0)</f>
        <v>0</v>
      </c>
      <c r="O4919" s="1" t="str">
        <f t="shared" si="153"/>
        <v/>
      </c>
    </row>
    <row r="4920" customHeight="1" spans="1:15">
      <c r="A4920" s="1" t="str">
        <f>IF('📋 MIỂNG TNC'!A896="","",'📋 MIỂNG TNC'!A896)</f>
        <v/>
      </c>
      <c r="B4920" s="1" t="str">
        <f>IF('📋 MIỂNG TNC'!A896="","",'📋 MIỂNG TNC'!Q896)</f>
        <v/>
      </c>
      <c r="C4920" s="1" t="str">
        <f>IF('📋 MIỂNG TNC'!A896="","","Miểng")</f>
        <v/>
      </c>
      <c r="D4920" s="1" t="str">
        <f>IF('📋 MIỂNG TNC'!A896="","",'📋 MIỂNG TNC'!H896)</f>
        <v/>
      </c>
      <c r="E4920" s="1" t="str">
        <f>IF('📋 MIỂNG TNC'!A896="","",'📋 MIỂNG TNC'!I896)</f>
        <v/>
      </c>
      <c r="F4920" s="1" t="str">
        <f>IF('📋 MIỂNG TNC'!A896="","",'📋 MIỂNG TNC'!J896)</f>
        <v/>
      </c>
      <c r="G4920" s="1" t="str">
        <f>IF('📋 MIỂNG TNC'!A896="","",'📋 MIỂNG TNC'!K896)</f>
        <v/>
      </c>
      <c r="H4920" s="1" t="str">
        <f>IF('📋 MIỂNG TNC'!A896="","",'📋 MIỂNG TNC'!L896)</f>
        <v/>
      </c>
      <c r="I4920" s="1" t="str">
        <f>IF('📋 MIỂNG TNC'!A896="","",'📋 MIỂNG TNC'!M896)</f>
        <v/>
      </c>
      <c r="J4920" s="1" t="str">
        <f>IF('📋 MIỂNG TNC'!A896="","",'📋 MIỂNG TNC'!D896)</f>
        <v/>
      </c>
      <c r="L4920" s="1">
        <f>N(L4919)+IF(AND('🔎 TRA CỨU NHANH'!$C$2&lt;&gt;"",OR(ISNUMBER(SEARCH('🔎 TRA CỨU NHANH'!$C$2,$A4920)),ISNUMBER(SEARCH('🔎 TRA CỨU NHANH'!$C$2,$B4920)))),1,0)</f>
        <v>0</v>
      </c>
      <c r="M4920" s="1" t="str">
        <f t="shared" si="152"/>
        <v/>
      </c>
      <c r="N4920" s="1">
        <f>N(N4919)+IF(AND('💰 BÁO GIÁ'!$C$27&lt;&gt;"",OR(ISNUMBER(SEARCH('💰 BÁO GIÁ'!$C$27,$A4920)),ISNUMBER(SEARCH('💰 BÁO GIÁ'!$C$27,$B4920)))),1,0)</f>
        <v>0</v>
      </c>
      <c r="O4920" s="1" t="str">
        <f t="shared" si="153"/>
        <v/>
      </c>
    </row>
    <row r="4921" customHeight="1" spans="1:15">
      <c r="A4921" s="1" t="str">
        <f>IF('📋 MIỂNG TNC'!A897="","",'📋 MIỂNG TNC'!A897)</f>
        <v/>
      </c>
      <c r="B4921" s="1" t="str">
        <f>IF('📋 MIỂNG TNC'!A897="","",'📋 MIỂNG TNC'!Q897)</f>
        <v/>
      </c>
      <c r="C4921" s="1" t="str">
        <f>IF('📋 MIỂNG TNC'!A897="","","Miểng")</f>
        <v/>
      </c>
      <c r="D4921" s="1" t="str">
        <f>IF('📋 MIỂNG TNC'!A897="","",'📋 MIỂNG TNC'!H897)</f>
        <v/>
      </c>
      <c r="E4921" s="1" t="str">
        <f>IF('📋 MIỂNG TNC'!A897="","",'📋 MIỂNG TNC'!I897)</f>
        <v/>
      </c>
      <c r="F4921" s="1" t="str">
        <f>IF('📋 MIỂNG TNC'!A897="","",'📋 MIỂNG TNC'!J897)</f>
        <v/>
      </c>
      <c r="G4921" s="1" t="str">
        <f>IF('📋 MIỂNG TNC'!A897="","",'📋 MIỂNG TNC'!K897)</f>
        <v/>
      </c>
      <c r="H4921" s="1" t="str">
        <f>IF('📋 MIỂNG TNC'!A897="","",'📋 MIỂNG TNC'!L897)</f>
        <v/>
      </c>
      <c r="I4921" s="1" t="str">
        <f>IF('📋 MIỂNG TNC'!A897="","",'📋 MIỂNG TNC'!M897)</f>
        <v/>
      </c>
      <c r="J4921" s="1" t="str">
        <f>IF('📋 MIỂNG TNC'!A897="","",'📋 MIỂNG TNC'!D897)</f>
        <v/>
      </c>
      <c r="L4921" s="1">
        <f>N(L4920)+IF(AND('🔎 TRA CỨU NHANH'!$C$2&lt;&gt;"",OR(ISNUMBER(SEARCH('🔎 TRA CỨU NHANH'!$C$2,$A4921)),ISNUMBER(SEARCH('🔎 TRA CỨU NHANH'!$C$2,$B4921)))),1,0)</f>
        <v>0</v>
      </c>
      <c r="M4921" s="1" t="str">
        <f t="shared" si="152"/>
        <v/>
      </c>
      <c r="N4921" s="1">
        <f>N(N4920)+IF(AND('💰 BÁO GIÁ'!$C$27&lt;&gt;"",OR(ISNUMBER(SEARCH('💰 BÁO GIÁ'!$C$27,$A4921)),ISNUMBER(SEARCH('💰 BÁO GIÁ'!$C$27,$B4921)))),1,0)</f>
        <v>0</v>
      </c>
      <c r="O4921" s="1" t="str">
        <f t="shared" si="153"/>
        <v/>
      </c>
    </row>
    <row r="4922" customHeight="1" spans="1:15">
      <c r="A4922" s="1" t="str">
        <f>IF('📋 MIỂNG TNC'!A898="","",'📋 MIỂNG TNC'!A898)</f>
        <v/>
      </c>
      <c r="B4922" s="1" t="str">
        <f>IF('📋 MIỂNG TNC'!A898="","",'📋 MIỂNG TNC'!Q898)</f>
        <v/>
      </c>
      <c r="C4922" s="1" t="str">
        <f>IF('📋 MIỂNG TNC'!A898="","","Miểng")</f>
        <v/>
      </c>
      <c r="D4922" s="1" t="str">
        <f>IF('📋 MIỂNG TNC'!A898="","",'📋 MIỂNG TNC'!H898)</f>
        <v/>
      </c>
      <c r="E4922" s="1" t="str">
        <f>IF('📋 MIỂNG TNC'!A898="","",'📋 MIỂNG TNC'!I898)</f>
        <v/>
      </c>
      <c r="F4922" s="1" t="str">
        <f>IF('📋 MIỂNG TNC'!A898="","",'📋 MIỂNG TNC'!J898)</f>
        <v/>
      </c>
      <c r="G4922" s="1" t="str">
        <f>IF('📋 MIỂNG TNC'!A898="","",'📋 MIỂNG TNC'!K898)</f>
        <v/>
      </c>
      <c r="H4922" s="1" t="str">
        <f>IF('📋 MIỂNG TNC'!A898="","",'📋 MIỂNG TNC'!L898)</f>
        <v/>
      </c>
      <c r="I4922" s="1" t="str">
        <f>IF('📋 MIỂNG TNC'!A898="","",'📋 MIỂNG TNC'!M898)</f>
        <v/>
      </c>
      <c r="J4922" s="1" t="str">
        <f>IF('📋 MIỂNG TNC'!A898="","",'📋 MIỂNG TNC'!D898)</f>
        <v/>
      </c>
      <c r="L4922" s="1">
        <f>N(L4921)+IF(AND('🔎 TRA CỨU NHANH'!$C$2&lt;&gt;"",OR(ISNUMBER(SEARCH('🔎 TRA CỨU NHANH'!$C$2,$A4922)),ISNUMBER(SEARCH('🔎 TRA CỨU NHANH'!$C$2,$B4922)))),1,0)</f>
        <v>0</v>
      </c>
      <c r="M4922" s="1" t="str">
        <f t="shared" si="152"/>
        <v/>
      </c>
      <c r="N4922" s="1">
        <f>N(N4921)+IF(AND('💰 BÁO GIÁ'!$C$27&lt;&gt;"",OR(ISNUMBER(SEARCH('💰 BÁO GIÁ'!$C$27,$A4922)),ISNUMBER(SEARCH('💰 BÁO GIÁ'!$C$27,$B4922)))),1,0)</f>
        <v>0</v>
      </c>
      <c r="O4922" s="1" t="str">
        <f t="shared" si="153"/>
        <v/>
      </c>
    </row>
    <row r="4923" customHeight="1" spans="1:15">
      <c r="A4923" s="1" t="str">
        <f>IF('📋 MIỂNG TNC'!A899="","",'📋 MIỂNG TNC'!A899)</f>
        <v/>
      </c>
      <c r="B4923" s="1" t="str">
        <f>IF('📋 MIỂNG TNC'!A899="","",'📋 MIỂNG TNC'!Q899)</f>
        <v/>
      </c>
      <c r="C4923" s="1" t="str">
        <f>IF('📋 MIỂNG TNC'!A899="","","Miểng")</f>
        <v/>
      </c>
      <c r="D4923" s="1" t="str">
        <f>IF('📋 MIỂNG TNC'!A899="","",'📋 MIỂNG TNC'!H899)</f>
        <v/>
      </c>
      <c r="E4923" s="1" t="str">
        <f>IF('📋 MIỂNG TNC'!A899="","",'📋 MIỂNG TNC'!I899)</f>
        <v/>
      </c>
      <c r="F4923" s="1" t="str">
        <f>IF('📋 MIỂNG TNC'!A899="","",'📋 MIỂNG TNC'!J899)</f>
        <v/>
      </c>
      <c r="G4923" s="1" t="str">
        <f>IF('📋 MIỂNG TNC'!A899="","",'📋 MIỂNG TNC'!K899)</f>
        <v/>
      </c>
      <c r="H4923" s="1" t="str">
        <f>IF('📋 MIỂNG TNC'!A899="","",'📋 MIỂNG TNC'!L899)</f>
        <v/>
      </c>
      <c r="I4923" s="1" t="str">
        <f>IF('📋 MIỂNG TNC'!A899="","",'📋 MIỂNG TNC'!M899)</f>
        <v/>
      </c>
      <c r="J4923" s="1" t="str">
        <f>IF('📋 MIỂNG TNC'!A899="","",'📋 MIỂNG TNC'!D899)</f>
        <v/>
      </c>
      <c r="L4923" s="1">
        <f>N(L4922)+IF(AND('🔎 TRA CỨU NHANH'!$C$2&lt;&gt;"",OR(ISNUMBER(SEARCH('🔎 TRA CỨU NHANH'!$C$2,$A4923)),ISNUMBER(SEARCH('🔎 TRA CỨU NHANH'!$C$2,$B4923)))),1,0)</f>
        <v>0</v>
      </c>
      <c r="M4923" s="1" t="str">
        <f t="shared" si="152"/>
        <v/>
      </c>
      <c r="N4923" s="1">
        <f>N(N4922)+IF(AND('💰 BÁO GIÁ'!$C$27&lt;&gt;"",OR(ISNUMBER(SEARCH('💰 BÁO GIÁ'!$C$27,$A4923)),ISNUMBER(SEARCH('💰 BÁO GIÁ'!$C$27,$B4923)))),1,0)</f>
        <v>0</v>
      </c>
      <c r="O4923" s="1" t="str">
        <f t="shared" si="153"/>
        <v/>
      </c>
    </row>
    <row r="4924" customHeight="1" spans="1:15">
      <c r="A4924" s="1" t="str">
        <f>IF('📋 MIỂNG TNC'!A900="","",'📋 MIỂNG TNC'!A900)</f>
        <v/>
      </c>
      <c r="B4924" s="1" t="str">
        <f>IF('📋 MIỂNG TNC'!A900="","",'📋 MIỂNG TNC'!Q900)</f>
        <v/>
      </c>
      <c r="C4924" s="1" t="str">
        <f>IF('📋 MIỂNG TNC'!A900="","","Miểng")</f>
        <v/>
      </c>
      <c r="D4924" s="1" t="str">
        <f>IF('📋 MIỂNG TNC'!A900="","",'📋 MIỂNG TNC'!H900)</f>
        <v/>
      </c>
      <c r="E4924" s="1" t="str">
        <f>IF('📋 MIỂNG TNC'!A900="","",'📋 MIỂNG TNC'!I900)</f>
        <v/>
      </c>
      <c r="F4924" s="1" t="str">
        <f>IF('📋 MIỂNG TNC'!A900="","",'📋 MIỂNG TNC'!J900)</f>
        <v/>
      </c>
      <c r="G4924" s="1" t="str">
        <f>IF('📋 MIỂNG TNC'!A900="","",'📋 MIỂNG TNC'!K900)</f>
        <v/>
      </c>
      <c r="H4924" s="1" t="str">
        <f>IF('📋 MIỂNG TNC'!A900="","",'📋 MIỂNG TNC'!L900)</f>
        <v/>
      </c>
      <c r="I4924" s="1" t="str">
        <f>IF('📋 MIỂNG TNC'!A900="","",'📋 MIỂNG TNC'!M900)</f>
        <v/>
      </c>
      <c r="J4924" s="1" t="str">
        <f>IF('📋 MIỂNG TNC'!A900="","",'📋 MIỂNG TNC'!D900)</f>
        <v/>
      </c>
      <c r="L4924" s="1">
        <f>N(L4923)+IF(AND('🔎 TRA CỨU NHANH'!$C$2&lt;&gt;"",OR(ISNUMBER(SEARCH('🔎 TRA CỨU NHANH'!$C$2,$A4924)),ISNUMBER(SEARCH('🔎 TRA CỨU NHANH'!$C$2,$B4924)))),1,0)</f>
        <v>0</v>
      </c>
      <c r="M4924" s="1" t="str">
        <f t="shared" si="152"/>
        <v/>
      </c>
      <c r="N4924" s="1">
        <f>N(N4923)+IF(AND('💰 BÁO GIÁ'!$C$27&lt;&gt;"",OR(ISNUMBER(SEARCH('💰 BÁO GIÁ'!$C$27,$A4924)),ISNUMBER(SEARCH('💰 BÁO GIÁ'!$C$27,$B4924)))),1,0)</f>
        <v>0</v>
      </c>
      <c r="O4924" s="1" t="str">
        <f t="shared" si="153"/>
        <v/>
      </c>
    </row>
    <row r="4925" customHeight="1" spans="1:15">
      <c r="A4925" s="1" t="str">
        <f>IF('📋 MIỂNG TNC'!A901="","",'📋 MIỂNG TNC'!A901)</f>
        <v/>
      </c>
      <c r="B4925" s="1" t="str">
        <f>IF('📋 MIỂNG TNC'!A901="","",'📋 MIỂNG TNC'!Q901)</f>
        <v/>
      </c>
      <c r="C4925" s="1" t="str">
        <f>IF('📋 MIỂNG TNC'!A901="","","Miểng")</f>
        <v/>
      </c>
      <c r="D4925" s="1" t="str">
        <f>IF('📋 MIỂNG TNC'!A901="","",'📋 MIỂNG TNC'!H901)</f>
        <v/>
      </c>
      <c r="E4925" s="1" t="str">
        <f>IF('📋 MIỂNG TNC'!A901="","",'📋 MIỂNG TNC'!I901)</f>
        <v/>
      </c>
      <c r="F4925" s="1" t="str">
        <f>IF('📋 MIỂNG TNC'!A901="","",'📋 MIỂNG TNC'!J901)</f>
        <v/>
      </c>
      <c r="G4925" s="1" t="str">
        <f>IF('📋 MIỂNG TNC'!A901="","",'📋 MIỂNG TNC'!K901)</f>
        <v/>
      </c>
      <c r="H4925" s="1" t="str">
        <f>IF('📋 MIỂNG TNC'!A901="","",'📋 MIỂNG TNC'!L901)</f>
        <v/>
      </c>
      <c r="I4925" s="1" t="str">
        <f>IF('📋 MIỂNG TNC'!A901="","",'📋 MIỂNG TNC'!M901)</f>
        <v/>
      </c>
      <c r="J4925" s="1" t="str">
        <f>IF('📋 MIỂNG TNC'!A901="","",'📋 MIỂNG TNC'!D901)</f>
        <v/>
      </c>
      <c r="L4925" s="1">
        <f>N(L4924)+IF(AND('🔎 TRA CỨU NHANH'!$C$2&lt;&gt;"",OR(ISNUMBER(SEARCH('🔎 TRA CỨU NHANH'!$C$2,$A4925)),ISNUMBER(SEARCH('🔎 TRA CỨU NHANH'!$C$2,$B4925)))),1,0)</f>
        <v>0</v>
      </c>
      <c r="M4925" s="1" t="str">
        <f t="shared" si="152"/>
        <v/>
      </c>
      <c r="N4925" s="1">
        <f>N(N4924)+IF(AND('💰 BÁO GIÁ'!$C$27&lt;&gt;"",OR(ISNUMBER(SEARCH('💰 BÁO GIÁ'!$C$27,$A4925)),ISNUMBER(SEARCH('💰 BÁO GIÁ'!$C$27,$B4925)))),1,0)</f>
        <v>0</v>
      </c>
      <c r="O4925" s="1" t="str">
        <f t="shared" si="153"/>
        <v/>
      </c>
    </row>
    <row r="4926" customHeight="1" spans="1:15">
      <c r="A4926" s="1" t="str">
        <f>IF('📋 MIỂNG TNC'!A902="","",'📋 MIỂNG TNC'!A902)</f>
        <v/>
      </c>
      <c r="B4926" s="1" t="str">
        <f>IF('📋 MIỂNG TNC'!A902="","",'📋 MIỂNG TNC'!Q902)</f>
        <v/>
      </c>
      <c r="C4926" s="1" t="str">
        <f>IF('📋 MIỂNG TNC'!A902="","","Miểng")</f>
        <v/>
      </c>
      <c r="D4926" s="1" t="str">
        <f>IF('📋 MIỂNG TNC'!A902="","",'📋 MIỂNG TNC'!H902)</f>
        <v/>
      </c>
      <c r="E4926" s="1" t="str">
        <f>IF('📋 MIỂNG TNC'!A902="","",'📋 MIỂNG TNC'!I902)</f>
        <v/>
      </c>
      <c r="F4926" s="1" t="str">
        <f>IF('📋 MIỂNG TNC'!A902="","",'📋 MIỂNG TNC'!J902)</f>
        <v/>
      </c>
      <c r="G4926" s="1" t="str">
        <f>IF('📋 MIỂNG TNC'!A902="","",'📋 MIỂNG TNC'!K902)</f>
        <v/>
      </c>
      <c r="H4926" s="1" t="str">
        <f>IF('📋 MIỂNG TNC'!A902="","",'📋 MIỂNG TNC'!L902)</f>
        <v/>
      </c>
      <c r="I4926" s="1" t="str">
        <f>IF('📋 MIỂNG TNC'!A902="","",'📋 MIỂNG TNC'!M902)</f>
        <v/>
      </c>
      <c r="J4926" s="1" t="str">
        <f>IF('📋 MIỂNG TNC'!A902="","",'📋 MIỂNG TNC'!D902)</f>
        <v/>
      </c>
      <c r="L4926" s="1">
        <f>N(L4925)+IF(AND('🔎 TRA CỨU NHANH'!$C$2&lt;&gt;"",OR(ISNUMBER(SEARCH('🔎 TRA CỨU NHANH'!$C$2,$A4926)),ISNUMBER(SEARCH('🔎 TRA CỨU NHANH'!$C$2,$B4926)))),1,0)</f>
        <v>0</v>
      </c>
      <c r="M4926" s="1" t="str">
        <f t="shared" si="152"/>
        <v/>
      </c>
      <c r="N4926" s="1">
        <f>N(N4925)+IF(AND('💰 BÁO GIÁ'!$C$27&lt;&gt;"",OR(ISNUMBER(SEARCH('💰 BÁO GIÁ'!$C$27,$A4926)),ISNUMBER(SEARCH('💰 BÁO GIÁ'!$C$27,$B4926)))),1,0)</f>
        <v>0</v>
      </c>
      <c r="O4926" s="1" t="str">
        <f t="shared" si="153"/>
        <v/>
      </c>
    </row>
    <row r="4927" customHeight="1" spans="1:15">
      <c r="A4927" s="1" t="str">
        <f>IF('🔨 CĂN THAU'!A3="","",'🔨 CĂN THAU'!A3)</f>
        <v/>
      </c>
      <c r="B4927" s="1" t="str">
        <f>IF('🔨 CĂN THAU'!A3="","","Căn thau "&amp;'🔨 CĂN THAU'!D3&amp;" "&amp;'🔨 CĂN THAU'!B3&amp;" "&amp;'🔨 CĂN THAU'!C3)</f>
        <v/>
      </c>
      <c r="C4927" s="1" t="str">
        <f>IF('🔨 CĂN THAU'!A3="","","Căn thau")</f>
        <v/>
      </c>
      <c r="D4927" s="1" t="str">
        <f>IF('🔨 CĂN THAU'!A3="","",'🔨 CĂN THAU'!K3)</f>
        <v/>
      </c>
      <c r="E4927" s="1" t="str">
        <f>IF('🔨 CĂN THAU'!A3="","",'🔨 CĂN THAU'!L3)</f>
        <v/>
      </c>
      <c r="F4927" s="1" t="str">
        <f>IF('🔨 CĂN THAU'!A3="","",'🔨 CĂN THAU'!M3)</f>
        <v/>
      </c>
      <c r="G4927" s="1" t="str">
        <f>IF('🔨 CĂN THAU'!A3="","",'🔨 CĂN THAU'!N3)</f>
        <v/>
      </c>
      <c r="H4927" s="1" t="str">
        <f>IF('🔨 CĂN THAU'!A3="","",'🔨 CĂN THAU'!O3)</f>
        <v/>
      </c>
      <c r="I4927" s="1" t="str">
        <f>IF('🔨 CĂN THAU'!A3="","",'🔨 CĂN THAU'!P3)</f>
        <v/>
      </c>
      <c r="J4927" s="1" t="str">
        <f>IF('🔨 CĂN THAU'!A3="","","")</f>
        <v/>
      </c>
      <c r="L4927" s="1">
        <f>N(L4926)+IF(AND('🔎 TRA CỨU NHANH'!$C$2&lt;&gt;"",OR(ISNUMBER(SEARCH('🔎 TRA CỨU NHANH'!$C$2,$A4927)),ISNUMBER(SEARCH('🔎 TRA CỨU NHANH'!$C$2,$B4927)))),1,0)</f>
        <v>0</v>
      </c>
      <c r="M4927" s="1" t="str">
        <f t="shared" si="152"/>
        <v/>
      </c>
      <c r="N4927" s="1">
        <f>N(N4926)+IF(AND('💰 BÁO GIÁ'!$C$27&lt;&gt;"",OR(ISNUMBER(SEARCH('💰 BÁO GIÁ'!$C$27,$A4927)),ISNUMBER(SEARCH('💰 BÁO GIÁ'!$C$27,$B4927)))),1,0)</f>
        <v>0</v>
      </c>
      <c r="O4927" s="1" t="str">
        <f t="shared" si="153"/>
        <v/>
      </c>
    </row>
    <row r="4928" customHeight="1" spans="1:15">
      <c r="A4928" s="1" t="str">
        <f>IF('🔨 CĂN THAU'!A4="","",'🔨 CĂN THAU'!A4)</f>
        <v/>
      </c>
      <c r="B4928" s="1" t="str">
        <f>IF('🔨 CĂN THAU'!A4="","","Căn thau "&amp;'🔨 CĂN THAU'!D4&amp;" "&amp;'🔨 CĂN THAU'!B4&amp;" "&amp;'🔨 CĂN THAU'!C4)</f>
        <v/>
      </c>
      <c r="C4928" s="1" t="str">
        <f>IF('🔨 CĂN THAU'!A4="","","Căn thau")</f>
        <v/>
      </c>
      <c r="D4928" s="1" t="str">
        <f>IF('🔨 CĂN THAU'!A4="","",'🔨 CĂN THAU'!K4)</f>
        <v/>
      </c>
      <c r="E4928" s="1" t="str">
        <f>IF('🔨 CĂN THAU'!A4="","",'🔨 CĂN THAU'!L4)</f>
        <v/>
      </c>
      <c r="F4928" s="1" t="str">
        <f>IF('🔨 CĂN THAU'!A4="","",'🔨 CĂN THAU'!M4)</f>
        <v/>
      </c>
      <c r="G4928" s="1" t="str">
        <f>IF('🔨 CĂN THAU'!A4="","",'🔨 CĂN THAU'!N4)</f>
        <v/>
      </c>
      <c r="H4928" s="1" t="str">
        <f>IF('🔨 CĂN THAU'!A4="","",'🔨 CĂN THAU'!O4)</f>
        <v/>
      </c>
      <c r="I4928" s="1" t="str">
        <f>IF('🔨 CĂN THAU'!A4="","",'🔨 CĂN THAU'!P4)</f>
        <v/>
      </c>
      <c r="J4928" s="1" t="str">
        <f>IF('🔨 CĂN THAU'!A4="","","")</f>
        <v/>
      </c>
      <c r="L4928" s="1">
        <f>N(L4927)+IF(AND('🔎 TRA CỨU NHANH'!$C$2&lt;&gt;"",OR(ISNUMBER(SEARCH('🔎 TRA CỨU NHANH'!$C$2,$A4928)),ISNUMBER(SEARCH('🔎 TRA CỨU NHANH'!$C$2,$B4928)))),1,0)</f>
        <v>0</v>
      </c>
      <c r="M4928" s="1" t="str">
        <f t="shared" si="152"/>
        <v/>
      </c>
      <c r="N4928" s="1">
        <f>N(N4927)+IF(AND('💰 BÁO GIÁ'!$C$27&lt;&gt;"",OR(ISNUMBER(SEARCH('💰 BÁO GIÁ'!$C$27,$A4928)),ISNUMBER(SEARCH('💰 BÁO GIÁ'!$C$27,$B4928)))),1,0)</f>
        <v>0</v>
      </c>
      <c r="O4928" s="1" t="str">
        <f t="shared" si="153"/>
        <v/>
      </c>
    </row>
    <row r="4929" customHeight="1" spans="1:15">
      <c r="A4929" s="1" t="str">
        <f>IF('🔨 CĂN THAU'!A5="","",'🔨 CĂN THAU'!A5)</f>
        <v/>
      </c>
      <c r="B4929" s="1" t="str">
        <f>IF('🔨 CĂN THAU'!A5="","","Căn thau "&amp;'🔨 CĂN THAU'!D5&amp;" "&amp;'🔨 CĂN THAU'!B5&amp;" "&amp;'🔨 CĂN THAU'!C5)</f>
        <v/>
      </c>
      <c r="C4929" s="1" t="str">
        <f>IF('🔨 CĂN THAU'!A5="","","Căn thau")</f>
        <v/>
      </c>
      <c r="D4929" s="1" t="str">
        <f>IF('🔨 CĂN THAU'!A5="","",'🔨 CĂN THAU'!K5)</f>
        <v/>
      </c>
      <c r="E4929" s="1" t="str">
        <f>IF('🔨 CĂN THAU'!A5="","",'🔨 CĂN THAU'!L5)</f>
        <v/>
      </c>
      <c r="F4929" s="1" t="str">
        <f>IF('🔨 CĂN THAU'!A5="","",'🔨 CĂN THAU'!M5)</f>
        <v/>
      </c>
      <c r="G4929" s="1" t="str">
        <f>IF('🔨 CĂN THAU'!A5="","",'🔨 CĂN THAU'!N5)</f>
        <v/>
      </c>
      <c r="H4929" s="1" t="str">
        <f>IF('🔨 CĂN THAU'!A5="","",'🔨 CĂN THAU'!O5)</f>
        <v/>
      </c>
      <c r="I4929" s="1" t="str">
        <f>IF('🔨 CĂN THAU'!A5="","",'🔨 CĂN THAU'!P5)</f>
        <v/>
      </c>
      <c r="J4929" s="1" t="str">
        <f>IF('🔨 CĂN THAU'!A5="","","")</f>
        <v/>
      </c>
      <c r="L4929" s="1">
        <f>N(L4928)+IF(AND('🔎 TRA CỨU NHANH'!$C$2&lt;&gt;"",OR(ISNUMBER(SEARCH('🔎 TRA CỨU NHANH'!$C$2,$A4929)),ISNUMBER(SEARCH('🔎 TRA CỨU NHANH'!$C$2,$B4929)))),1,0)</f>
        <v>0</v>
      </c>
      <c r="M4929" s="1" t="str">
        <f t="shared" si="152"/>
        <v/>
      </c>
      <c r="N4929" s="1">
        <f>N(N4928)+IF(AND('💰 BÁO GIÁ'!$C$27&lt;&gt;"",OR(ISNUMBER(SEARCH('💰 BÁO GIÁ'!$C$27,$A4929)),ISNUMBER(SEARCH('💰 BÁO GIÁ'!$C$27,$B4929)))),1,0)</f>
        <v>0</v>
      </c>
      <c r="O4929" s="1" t="str">
        <f t="shared" si="153"/>
        <v/>
      </c>
    </row>
    <row r="4930" customHeight="1" spans="1:15">
      <c r="A4930" s="1" t="str">
        <f>IF('🔨 CĂN THAU'!A6="","",'🔨 CĂN THAU'!A6)</f>
        <v/>
      </c>
      <c r="B4930" s="1" t="str">
        <f>IF('🔨 CĂN THAU'!A6="","","Căn thau "&amp;'🔨 CĂN THAU'!D6&amp;" "&amp;'🔨 CĂN THAU'!B6&amp;" "&amp;'🔨 CĂN THAU'!C6)</f>
        <v/>
      </c>
      <c r="C4930" s="1" t="str">
        <f>IF('🔨 CĂN THAU'!A6="","","Căn thau")</f>
        <v/>
      </c>
      <c r="D4930" s="1" t="str">
        <f>IF('🔨 CĂN THAU'!A6="","",'🔨 CĂN THAU'!K6)</f>
        <v/>
      </c>
      <c r="E4930" s="1" t="str">
        <f>IF('🔨 CĂN THAU'!A6="","",'🔨 CĂN THAU'!L6)</f>
        <v/>
      </c>
      <c r="F4930" s="1" t="str">
        <f>IF('🔨 CĂN THAU'!A6="","",'🔨 CĂN THAU'!M6)</f>
        <v/>
      </c>
      <c r="G4930" s="1" t="str">
        <f>IF('🔨 CĂN THAU'!A6="","",'🔨 CĂN THAU'!N6)</f>
        <v/>
      </c>
      <c r="H4930" s="1" t="str">
        <f>IF('🔨 CĂN THAU'!A6="","",'🔨 CĂN THAU'!O6)</f>
        <v/>
      </c>
      <c r="I4930" s="1" t="str">
        <f>IF('🔨 CĂN THAU'!A6="","",'🔨 CĂN THAU'!P6)</f>
        <v/>
      </c>
      <c r="J4930" s="1" t="str">
        <f>IF('🔨 CĂN THAU'!A6="","","")</f>
        <v/>
      </c>
      <c r="L4930" s="1">
        <f>N(L4929)+IF(AND('🔎 TRA CỨU NHANH'!$C$2&lt;&gt;"",OR(ISNUMBER(SEARCH('🔎 TRA CỨU NHANH'!$C$2,$A4930)),ISNUMBER(SEARCH('🔎 TRA CỨU NHANH'!$C$2,$B4930)))),1,0)</f>
        <v>0</v>
      </c>
      <c r="M4930" s="1" t="str">
        <f t="shared" ref="M4930:M4993" si="154">IF(L4930&gt;N(L4929),L4930,"")</f>
        <v/>
      </c>
      <c r="N4930" s="1">
        <f>N(N4929)+IF(AND('💰 BÁO GIÁ'!$C$27&lt;&gt;"",OR(ISNUMBER(SEARCH('💰 BÁO GIÁ'!$C$27,$A4930)),ISNUMBER(SEARCH('💰 BÁO GIÁ'!$C$27,$B4930)))),1,0)</f>
        <v>0</v>
      </c>
      <c r="O4930" s="1" t="str">
        <f t="shared" ref="O4930:O4993" si="155">IF(N4930&gt;N(N4929),N4930,"")</f>
        <v/>
      </c>
    </row>
    <row r="4931" customHeight="1" spans="1:15">
      <c r="A4931" s="1" t="str">
        <f>IF('🔨 CĂN THAU'!A7="","",'🔨 CĂN THAU'!A7)</f>
        <v/>
      </c>
      <c r="B4931" s="1" t="str">
        <f>IF('🔨 CĂN THAU'!A7="","","Căn thau "&amp;'🔨 CĂN THAU'!D7&amp;" "&amp;'🔨 CĂN THAU'!B7&amp;" "&amp;'🔨 CĂN THAU'!C7)</f>
        <v/>
      </c>
      <c r="C4931" s="1" t="str">
        <f>IF('🔨 CĂN THAU'!A7="","","Căn thau")</f>
        <v/>
      </c>
      <c r="D4931" s="1" t="str">
        <f>IF('🔨 CĂN THAU'!A7="","",'🔨 CĂN THAU'!K7)</f>
        <v/>
      </c>
      <c r="E4931" s="1" t="str">
        <f>IF('🔨 CĂN THAU'!A7="","",'🔨 CĂN THAU'!L7)</f>
        <v/>
      </c>
      <c r="F4931" s="1" t="str">
        <f>IF('🔨 CĂN THAU'!A7="","",'🔨 CĂN THAU'!M7)</f>
        <v/>
      </c>
      <c r="G4931" s="1" t="str">
        <f>IF('🔨 CĂN THAU'!A7="","",'🔨 CĂN THAU'!N7)</f>
        <v/>
      </c>
      <c r="H4931" s="1" t="str">
        <f>IF('🔨 CĂN THAU'!A7="","",'🔨 CĂN THAU'!O7)</f>
        <v/>
      </c>
      <c r="I4931" s="1" t="str">
        <f>IF('🔨 CĂN THAU'!A7="","",'🔨 CĂN THAU'!P7)</f>
        <v/>
      </c>
      <c r="J4931" s="1" t="str">
        <f>IF('🔨 CĂN THAU'!A7="","","")</f>
        <v/>
      </c>
      <c r="L4931" s="1">
        <f>N(L4930)+IF(AND('🔎 TRA CỨU NHANH'!$C$2&lt;&gt;"",OR(ISNUMBER(SEARCH('🔎 TRA CỨU NHANH'!$C$2,$A4931)),ISNUMBER(SEARCH('🔎 TRA CỨU NHANH'!$C$2,$B4931)))),1,0)</f>
        <v>0</v>
      </c>
      <c r="M4931" s="1" t="str">
        <f t="shared" si="154"/>
        <v/>
      </c>
      <c r="N4931" s="1">
        <f>N(N4930)+IF(AND('💰 BÁO GIÁ'!$C$27&lt;&gt;"",OR(ISNUMBER(SEARCH('💰 BÁO GIÁ'!$C$27,$A4931)),ISNUMBER(SEARCH('💰 BÁO GIÁ'!$C$27,$B4931)))),1,0)</f>
        <v>0</v>
      </c>
      <c r="O4931" s="1" t="str">
        <f t="shared" si="155"/>
        <v/>
      </c>
    </row>
    <row r="4932" customHeight="1" spans="1:15">
      <c r="A4932" s="1" t="str">
        <f>IF('🔨 CĂN THAU'!A8="","",'🔨 CĂN THAU'!A8)</f>
        <v/>
      </c>
      <c r="B4932" s="1" t="str">
        <f>IF('🔨 CĂN THAU'!A8="","","Căn thau "&amp;'🔨 CĂN THAU'!D8&amp;" "&amp;'🔨 CĂN THAU'!B8&amp;" "&amp;'🔨 CĂN THAU'!C8)</f>
        <v/>
      </c>
      <c r="C4932" s="1" t="str">
        <f>IF('🔨 CĂN THAU'!A8="","","Căn thau")</f>
        <v/>
      </c>
      <c r="D4932" s="1" t="str">
        <f>IF('🔨 CĂN THAU'!A8="","",'🔨 CĂN THAU'!K8)</f>
        <v/>
      </c>
      <c r="E4932" s="1" t="str">
        <f>IF('🔨 CĂN THAU'!A8="","",'🔨 CĂN THAU'!L8)</f>
        <v/>
      </c>
      <c r="F4932" s="1" t="str">
        <f>IF('🔨 CĂN THAU'!A8="","",'🔨 CĂN THAU'!M8)</f>
        <v/>
      </c>
      <c r="G4932" s="1" t="str">
        <f>IF('🔨 CĂN THAU'!A8="","",'🔨 CĂN THAU'!N8)</f>
        <v/>
      </c>
      <c r="H4932" s="1" t="str">
        <f>IF('🔨 CĂN THAU'!A8="","",'🔨 CĂN THAU'!O8)</f>
        <v/>
      </c>
      <c r="I4932" s="1" t="str">
        <f>IF('🔨 CĂN THAU'!A8="","",'🔨 CĂN THAU'!P8)</f>
        <v/>
      </c>
      <c r="J4932" s="1" t="str">
        <f>IF('🔨 CĂN THAU'!A8="","","")</f>
        <v/>
      </c>
      <c r="L4932" s="1">
        <f>N(L4931)+IF(AND('🔎 TRA CỨU NHANH'!$C$2&lt;&gt;"",OR(ISNUMBER(SEARCH('🔎 TRA CỨU NHANH'!$C$2,$A4932)),ISNUMBER(SEARCH('🔎 TRA CỨU NHANH'!$C$2,$B4932)))),1,0)</f>
        <v>0</v>
      </c>
      <c r="M4932" s="1" t="str">
        <f t="shared" si="154"/>
        <v/>
      </c>
      <c r="N4932" s="1">
        <f>N(N4931)+IF(AND('💰 BÁO GIÁ'!$C$27&lt;&gt;"",OR(ISNUMBER(SEARCH('💰 BÁO GIÁ'!$C$27,$A4932)),ISNUMBER(SEARCH('💰 BÁO GIÁ'!$C$27,$B4932)))),1,0)</f>
        <v>0</v>
      </c>
      <c r="O4932" s="1" t="str">
        <f t="shared" si="155"/>
        <v/>
      </c>
    </row>
    <row r="4933" customHeight="1" spans="1:15">
      <c r="A4933" s="1" t="str">
        <f>IF('🔨 CĂN THAU'!A9="","",'🔨 CĂN THAU'!A9)</f>
        <v/>
      </c>
      <c r="B4933" s="1" t="str">
        <f>IF('🔨 CĂN THAU'!A9="","","Căn thau "&amp;'🔨 CĂN THAU'!D9&amp;" "&amp;'🔨 CĂN THAU'!B9&amp;" "&amp;'🔨 CĂN THAU'!C9)</f>
        <v/>
      </c>
      <c r="C4933" s="1" t="str">
        <f>IF('🔨 CĂN THAU'!A9="","","Căn thau")</f>
        <v/>
      </c>
      <c r="D4933" s="1" t="str">
        <f>IF('🔨 CĂN THAU'!A9="","",'🔨 CĂN THAU'!K9)</f>
        <v/>
      </c>
      <c r="E4933" s="1" t="str">
        <f>IF('🔨 CĂN THAU'!A9="","",'🔨 CĂN THAU'!L9)</f>
        <v/>
      </c>
      <c r="F4933" s="1" t="str">
        <f>IF('🔨 CĂN THAU'!A9="","",'🔨 CĂN THAU'!M9)</f>
        <v/>
      </c>
      <c r="G4933" s="1" t="str">
        <f>IF('🔨 CĂN THAU'!A9="","",'🔨 CĂN THAU'!N9)</f>
        <v/>
      </c>
      <c r="H4933" s="1" t="str">
        <f>IF('🔨 CĂN THAU'!A9="","",'🔨 CĂN THAU'!O9)</f>
        <v/>
      </c>
      <c r="I4933" s="1" t="str">
        <f>IF('🔨 CĂN THAU'!A9="","",'🔨 CĂN THAU'!P9)</f>
        <v/>
      </c>
      <c r="J4933" s="1" t="str">
        <f>IF('🔨 CĂN THAU'!A9="","","")</f>
        <v/>
      </c>
      <c r="L4933" s="1">
        <f>N(L4932)+IF(AND('🔎 TRA CỨU NHANH'!$C$2&lt;&gt;"",OR(ISNUMBER(SEARCH('🔎 TRA CỨU NHANH'!$C$2,$A4933)),ISNUMBER(SEARCH('🔎 TRA CỨU NHANH'!$C$2,$B4933)))),1,0)</f>
        <v>0</v>
      </c>
      <c r="M4933" s="1" t="str">
        <f t="shared" si="154"/>
        <v/>
      </c>
      <c r="N4933" s="1">
        <f>N(N4932)+IF(AND('💰 BÁO GIÁ'!$C$27&lt;&gt;"",OR(ISNUMBER(SEARCH('💰 BÁO GIÁ'!$C$27,$A4933)),ISNUMBER(SEARCH('💰 BÁO GIÁ'!$C$27,$B4933)))),1,0)</f>
        <v>0</v>
      </c>
      <c r="O4933" s="1" t="str">
        <f t="shared" si="155"/>
        <v/>
      </c>
    </row>
    <row r="4934" customHeight="1" spans="1:15">
      <c r="A4934" s="1" t="str">
        <f>IF('🔨 CĂN THAU'!A10="","",'🔨 CĂN THAU'!A10)</f>
        <v/>
      </c>
      <c r="B4934" s="1" t="str">
        <f>IF('🔨 CĂN THAU'!A10="","","Căn thau "&amp;'🔨 CĂN THAU'!D10&amp;" "&amp;'🔨 CĂN THAU'!B10&amp;" "&amp;'🔨 CĂN THAU'!C10)</f>
        <v/>
      </c>
      <c r="C4934" s="1" t="str">
        <f>IF('🔨 CĂN THAU'!A10="","","Căn thau")</f>
        <v/>
      </c>
      <c r="D4934" s="1" t="str">
        <f>IF('🔨 CĂN THAU'!A10="","",'🔨 CĂN THAU'!K10)</f>
        <v/>
      </c>
      <c r="E4934" s="1" t="str">
        <f>IF('🔨 CĂN THAU'!A10="","",'🔨 CĂN THAU'!L10)</f>
        <v/>
      </c>
      <c r="F4934" s="1" t="str">
        <f>IF('🔨 CĂN THAU'!A10="","",'🔨 CĂN THAU'!M10)</f>
        <v/>
      </c>
      <c r="G4934" s="1" t="str">
        <f>IF('🔨 CĂN THAU'!A10="","",'🔨 CĂN THAU'!N10)</f>
        <v/>
      </c>
      <c r="H4934" s="1" t="str">
        <f>IF('🔨 CĂN THAU'!A10="","",'🔨 CĂN THAU'!O10)</f>
        <v/>
      </c>
      <c r="I4934" s="1" t="str">
        <f>IF('🔨 CĂN THAU'!A10="","",'🔨 CĂN THAU'!P10)</f>
        <v/>
      </c>
      <c r="J4934" s="1" t="str">
        <f>IF('🔨 CĂN THAU'!A10="","","")</f>
        <v/>
      </c>
      <c r="L4934" s="1">
        <f>N(L4933)+IF(AND('🔎 TRA CỨU NHANH'!$C$2&lt;&gt;"",OR(ISNUMBER(SEARCH('🔎 TRA CỨU NHANH'!$C$2,$A4934)),ISNUMBER(SEARCH('🔎 TRA CỨU NHANH'!$C$2,$B4934)))),1,0)</f>
        <v>0</v>
      </c>
      <c r="M4934" s="1" t="str">
        <f t="shared" si="154"/>
        <v/>
      </c>
      <c r="N4934" s="1">
        <f>N(N4933)+IF(AND('💰 BÁO GIÁ'!$C$27&lt;&gt;"",OR(ISNUMBER(SEARCH('💰 BÁO GIÁ'!$C$27,$A4934)),ISNUMBER(SEARCH('💰 BÁO GIÁ'!$C$27,$B4934)))),1,0)</f>
        <v>0</v>
      </c>
      <c r="O4934" s="1" t="str">
        <f t="shared" si="155"/>
        <v/>
      </c>
    </row>
    <row r="4935" customHeight="1" spans="1:15">
      <c r="A4935" s="1" t="str">
        <f>IF('🔨 CĂN THAU'!A11="","",'🔨 CĂN THAU'!A11)</f>
        <v/>
      </c>
      <c r="B4935" s="1" t="str">
        <f>IF('🔨 CĂN THAU'!A11="","","Căn thau "&amp;'🔨 CĂN THAU'!D11&amp;" "&amp;'🔨 CĂN THAU'!B11&amp;" "&amp;'🔨 CĂN THAU'!C11)</f>
        <v/>
      </c>
      <c r="C4935" s="1" t="str">
        <f>IF('🔨 CĂN THAU'!A11="","","Căn thau")</f>
        <v/>
      </c>
      <c r="D4935" s="1" t="str">
        <f>IF('🔨 CĂN THAU'!A11="","",'🔨 CĂN THAU'!K11)</f>
        <v/>
      </c>
      <c r="E4935" s="1" t="str">
        <f>IF('🔨 CĂN THAU'!A11="","",'🔨 CĂN THAU'!L11)</f>
        <v/>
      </c>
      <c r="F4935" s="1" t="str">
        <f>IF('🔨 CĂN THAU'!A11="","",'🔨 CĂN THAU'!M11)</f>
        <v/>
      </c>
      <c r="G4935" s="1" t="str">
        <f>IF('🔨 CĂN THAU'!A11="","",'🔨 CĂN THAU'!N11)</f>
        <v/>
      </c>
      <c r="H4935" s="1" t="str">
        <f>IF('🔨 CĂN THAU'!A11="","",'🔨 CĂN THAU'!O11)</f>
        <v/>
      </c>
      <c r="I4935" s="1" t="str">
        <f>IF('🔨 CĂN THAU'!A11="","",'🔨 CĂN THAU'!P11)</f>
        <v/>
      </c>
      <c r="J4935" s="1" t="str">
        <f>IF('🔨 CĂN THAU'!A11="","","")</f>
        <v/>
      </c>
      <c r="L4935" s="1">
        <f>N(L4934)+IF(AND('🔎 TRA CỨU NHANH'!$C$2&lt;&gt;"",OR(ISNUMBER(SEARCH('🔎 TRA CỨU NHANH'!$C$2,$A4935)),ISNUMBER(SEARCH('🔎 TRA CỨU NHANH'!$C$2,$B4935)))),1,0)</f>
        <v>0</v>
      </c>
      <c r="M4935" s="1" t="str">
        <f t="shared" si="154"/>
        <v/>
      </c>
      <c r="N4935" s="1">
        <f>N(N4934)+IF(AND('💰 BÁO GIÁ'!$C$27&lt;&gt;"",OR(ISNUMBER(SEARCH('💰 BÁO GIÁ'!$C$27,$A4935)),ISNUMBER(SEARCH('💰 BÁO GIÁ'!$C$27,$B4935)))),1,0)</f>
        <v>0</v>
      </c>
      <c r="O4935" s="1" t="str">
        <f t="shared" si="155"/>
        <v/>
      </c>
    </row>
    <row r="4936" customHeight="1" spans="1:15">
      <c r="A4936" s="1" t="str">
        <f>IF('🔨 CĂN THAU'!A12="","",'🔨 CĂN THAU'!A12)</f>
        <v/>
      </c>
      <c r="B4936" s="1" t="str">
        <f>IF('🔨 CĂN THAU'!A12="","","Căn thau "&amp;'🔨 CĂN THAU'!D12&amp;" "&amp;'🔨 CĂN THAU'!B12&amp;" "&amp;'🔨 CĂN THAU'!C12)</f>
        <v/>
      </c>
      <c r="C4936" s="1" t="str">
        <f>IF('🔨 CĂN THAU'!A12="","","Căn thau")</f>
        <v/>
      </c>
      <c r="D4936" s="1" t="str">
        <f>IF('🔨 CĂN THAU'!A12="","",'🔨 CĂN THAU'!K12)</f>
        <v/>
      </c>
      <c r="E4936" s="1" t="str">
        <f>IF('🔨 CĂN THAU'!A12="","",'🔨 CĂN THAU'!L12)</f>
        <v/>
      </c>
      <c r="F4936" s="1" t="str">
        <f>IF('🔨 CĂN THAU'!A12="","",'🔨 CĂN THAU'!M12)</f>
        <v/>
      </c>
      <c r="G4936" s="1" t="str">
        <f>IF('🔨 CĂN THAU'!A12="","",'🔨 CĂN THAU'!N12)</f>
        <v/>
      </c>
      <c r="H4936" s="1" t="str">
        <f>IF('🔨 CĂN THAU'!A12="","",'🔨 CĂN THAU'!O12)</f>
        <v/>
      </c>
      <c r="I4936" s="1" t="str">
        <f>IF('🔨 CĂN THAU'!A12="","",'🔨 CĂN THAU'!P12)</f>
        <v/>
      </c>
      <c r="J4936" s="1" t="str">
        <f>IF('🔨 CĂN THAU'!A12="","","")</f>
        <v/>
      </c>
      <c r="L4936" s="1">
        <f>N(L4935)+IF(AND('🔎 TRA CỨU NHANH'!$C$2&lt;&gt;"",OR(ISNUMBER(SEARCH('🔎 TRA CỨU NHANH'!$C$2,$A4936)),ISNUMBER(SEARCH('🔎 TRA CỨU NHANH'!$C$2,$B4936)))),1,0)</f>
        <v>0</v>
      </c>
      <c r="M4936" s="1" t="str">
        <f t="shared" si="154"/>
        <v/>
      </c>
      <c r="N4936" s="1">
        <f>N(N4935)+IF(AND('💰 BÁO GIÁ'!$C$27&lt;&gt;"",OR(ISNUMBER(SEARCH('💰 BÁO GIÁ'!$C$27,$A4936)),ISNUMBER(SEARCH('💰 BÁO GIÁ'!$C$27,$B4936)))),1,0)</f>
        <v>0</v>
      </c>
      <c r="O4936" s="1" t="str">
        <f t="shared" si="155"/>
        <v/>
      </c>
    </row>
    <row r="4937" customHeight="1" spans="1:15">
      <c r="A4937" s="1" t="str">
        <f>IF('🔨 CĂN THAU'!A13="","",'🔨 CĂN THAU'!A13)</f>
        <v/>
      </c>
      <c r="B4937" s="1" t="str">
        <f>IF('🔨 CĂN THAU'!A13="","","Căn thau "&amp;'🔨 CĂN THAU'!D13&amp;" "&amp;'🔨 CĂN THAU'!B13&amp;" "&amp;'🔨 CĂN THAU'!C13)</f>
        <v/>
      </c>
      <c r="C4937" s="1" t="str">
        <f>IF('🔨 CĂN THAU'!A13="","","Căn thau")</f>
        <v/>
      </c>
      <c r="D4937" s="1" t="str">
        <f>IF('🔨 CĂN THAU'!A13="","",'🔨 CĂN THAU'!K13)</f>
        <v/>
      </c>
      <c r="E4937" s="1" t="str">
        <f>IF('🔨 CĂN THAU'!A13="","",'🔨 CĂN THAU'!L13)</f>
        <v/>
      </c>
      <c r="F4937" s="1" t="str">
        <f>IF('🔨 CĂN THAU'!A13="","",'🔨 CĂN THAU'!M13)</f>
        <v/>
      </c>
      <c r="G4937" s="1" t="str">
        <f>IF('🔨 CĂN THAU'!A13="","",'🔨 CĂN THAU'!N13)</f>
        <v/>
      </c>
      <c r="H4937" s="1" t="str">
        <f>IF('🔨 CĂN THAU'!A13="","",'🔨 CĂN THAU'!O13)</f>
        <v/>
      </c>
      <c r="I4937" s="1" t="str">
        <f>IF('🔨 CĂN THAU'!A13="","",'🔨 CĂN THAU'!P13)</f>
        <v/>
      </c>
      <c r="J4937" s="1" t="str">
        <f>IF('🔨 CĂN THAU'!A13="","","")</f>
        <v/>
      </c>
      <c r="L4937" s="1">
        <f>N(L4936)+IF(AND('🔎 TRA CỨU NHANH'!$C$2&lt;&gt;"",OR(ISNUMBER(SEARCH('🔎 TRA CỨU NHANH'!$C$2,$A4937)),ISNUMBER(SEARCH('🔎 TRA CỨU NHANH'!$C$2,$B4937)))),1,0)</f>
        <v>0</v>
      </c>
      <c r="M4937" s="1" t="str">
        <f t="shared" si="154"/>
        <v/>
      </c>
      <c r="N4937" s="1">
        <f>N(N4936)+IF(AND('💰 BÁO GIÁ'!$C$27&lt;&gt;"",OR(ISNUMBER(SEARCH('💰 BÁO GIÁ'!$C$27,$A4937)),ISNUMBER(SEARCH('💰 BÁO GIÁ'!$C$27,$B4937)))),1,0)</f>
        <v>0</v>
      </c>
      <c r="O4937" s="1" t="str">
        <f t="shared" si="155"/>
        <v/>
      </c>
    </row>
    <row r="4938" customHeight="1" spans="1:15">
      <c r="A4938" s="1" t="str">
        <f>IF('🔨 CĂN THAU'!A14="","",'🔨 CĂN THAU'!A14)</f>
        <v/>
      </c>
      <c r="B4938" s="1" t="str">
        <f>IF('🔨 CĂN THAU'!A14="","","Căn thau "&amp;'🔨 CĂN THAU'!D14&amp;" "&amp;'🔨 CĂN THAU'!B14&amp;" "&amp;'🔨 CĂN THAU'!C14)</f>
        <v/>
      </c>
      <c r="C4938" s="1" t="str">
        <f>IF('🔨 CĂN THAU'!A14="","","Căn thau")</f>
        <v/>
      </c>
      <c r="D4938" s="1" t="str">
        <f>IF('🔨 CĂN THAU'!A14="","",'🔨 CĂN THAU'!K14)</f>
        <v/>
      </c>
      <c r="E4938" s="1" t="str">
        <f>IF('🔨 CĂN THAU'!A14="","",'🔨 CĂN THAU'!L14)</f>
        <v/>
      </c>
      <c r="F4938" s="1" t="str">
        <f>IF('🔨 CĂN THAU'!A14="","",'🔨 CĂN THAU'!M14)</f>
        <v/>
      </c>
      <c r="G4938" s="1" t="str">
        <f>IF('🔨 CĂN THAU'!A14="","",'🔨 CĂN THAU'!N14)</f>
        <v/>
      </c>
      <c r="H4938" s="1" t="str">
        <f>IF('🔨 CĂN THAU'!A14="","",'🔨 CĂN THAU'!O14)</f>
        <v/>
      </c>
      <c r="I4938" s="1" t="str">
        <f>IF('🔨 CĂN THAU'!A14="","",'🔨 CĂN THAU'!P14)</f>
        <v/>
      </c>
      <c r="J4938" s="1" t="str">
        <f>IF('🔨 CĂN THAU'!A14="","","")</f>
        <v/>
      </c>
      <c r="L4938" s="1">
        <f>N(L4937)+IF(AND('🔎 TRA CỨU NHANH'!$C$2&lt;&gt;"",OR(ISNUMBER(SEARCH('🔎 TRA CỨU NHANH'!$C$2,$A4938)),ISNUMBER(SEARCH('🔎 TRA CỨU NHANH'!$C$2,$B4938)))),1,0)</f>
        <v>0</v>
      </c>
      <c r="M4938" s="1" t="str">
        <f t="shared" si="154"/>
        <v/>
      </c>
      <c r="N4938" s="1">
        <f>N(N4937)+IF(AND('💰 BÁO GIÁ'!$C$27&lt;&gt;"",OR(ISNUMBER(SEARCH('💰 BÁO GIÁ'!$C$27,$A4938)),ISNUMBER(SEARCH('💰 BÁO GIÁ'!$C$27,$B4938)))),1,0)</f>
        <v>0</v>
      </c>
      <c r="O4938" s="1" t="str">
        <f t="shared" si="155"/>
        <v/>
      </c>
    </row>
    <row r="4939" customHeight="1" spans="1:15">
      <c r="A4939" s="1" t="str">
        <f>IF('🔨 CĂN THAU'!A15="","",'🔨 CĂN THAU'!A15)</f>
        <v/>
      </c>
      <c r="B4939" s="1" t="str">
        <f>IF('🔨 CĂN THAU'!A15="","","Căn thau "&amp;'🔨 CĂN THAU'!D15&amp;" "&amp;'🔨 CĂN THAU'!B15&amp;" "&amp;'🔨 CĂN THAU'!C15)</f>
        <v/>
      </c>
      <c r="C4939" s="1" t="str">
        <f>IF('🔨 CĂN THAU'!A15="","","Căn thau")</f>
        <v/>
      </c>
      <c r="D4939" s="1" t="str">
        <f>IF('🔨 CĂN THAU'!A15="","",'🔨 CĂN THAU'!K15)</f>
        <v/>
      </c>
      <c r="E4939" s="1" t="str">
        <f>IF('🔨 CĂN THAU'!A15="","",'🔨 CĂN THAU'!L15)</f>
        <v/>
      </c>
      <c r="F4939" s="1" t="str">
        <f>IF('🔨 CĂN THAU'!A15="","",'🔨 CĂN THAU'!M15)</f>
        <v/>
      </c>
      <c r="G4939" s="1" t="str">
        <f>IF('🔨 CĂN THAU'!A15="","",'🔨 CĂN THAU'!N15)</f>
        <v/>
      </c>
      <c r="H4939" s="1" t="str">
        <f>IF('🔨 CĂN THAU'!A15="","",'🔨 CĂN THAU'!O15)</f>
        <v/>
      </c>
      <c r="I4939" s="1" t="str">
        <f>IF('🔨 CĂN THAU'!A15="","",'🔨 CĂN THAU'!P15)</f>
        <v/>
      </c>
      <c r="J4939" s="1" t="str">
        <f>IF('🔨 CĂN THAU'!A15="","","")</f>
        <v/>
      </c>
      <c r="L4939" s="1">
        <f>N(L4938)+IF(AND('🔎 TRA CỨU NHANH'!$C$2&lt;&gt;"",OR(ISNUMBER(SEARCH('🔎 TRA CỨU NHANH'!$C$2,$A4939)),ISNUMBER(SEARCH('🔎 TRA CỨU NHANH'!$C$2,$B4939)))),1,0)</f>
        <v>0</v>
      </c>
      <c r="M4939" s="1" t="str">
        <f t="shared" si="154"/>
        <v/>
      </c>
      <c r="N4939" s="1">
        <f>N(N4938)+IF(AND('💰 BÁO GIÁ'!$C$27&lt;&gt;"",OR(ISNUMBER(SEARCH('💰 BÁO GIÁ'!$C$27,$A4939)),ISNUMBER(SEARCH('💰 BÁO GIÁ'!$C$27,$B4939)))),1,0)</f>
        <v>0</v>
      </c>
      <c r="O4939" s="1" t="str">
        <f t="shared" si="155"/>
        <v/>
      </c>
    </row>
    <row r="4940" customHeight="1" spans="1:15">
      <c r="A4940" s="1" t="str">
        <f>IF('🔨 CĂN THAU'!A16="","",'🔨 CĂN THAU'!A16)</f>
        <v/>
      </c>
      <c r="B4940" s="1" t="str">
        <f>IF('🔨 CĂN THAU'!A16="","","Căn thau "&amp;'🔨 CĂN THAU'!D16&amp;" "&amp;'🔨 CĂN THAU'!B16&amp;" "&amp;'🔨 CĂN THAU'!C16)</f>
        <v/>
      </c>
      <c r="C4940" s="1" t="str">
        <f>IF('🔨 CĂN THAU'!A16="","","Căn thau")</f>
        <v/>
      </c>
      <c r="D4940" s="1" t="str">
        <f>IF('🔨 CĂN THAU'!A16="","",'🔨 CĂN THAU'!K16)</f>
        <v/>
      </c>
      <c r="E4940" s="1" t="str">
        <f>IF('🔨 CĂN THAU'!A16="","",'🔨 CĂN THAU'!L16)</f>
        <v/>
      </c>
      <c r="F4940" s="1" t="str">
        <f>IF('🔨 CĂN THAU'!A16="","",'🔨 CĂN THAU'!M16)</f>
        <v/>
      </c>
      <c r="G4940" s="1" t="str">
        <f>IF('🔨 CĂN THAU'!A16="","",'🔨 CĂN THAU'!N16)</f>
        <v/>
      </c>
      <c r="H4940" s="1" t="str">
        <f>IF('🔨 CĂN THAU'!A16="","",'🔨 CĂN THAU'!O16)</f>
        <v/>
      </c>
      <c r="I4940" s="1" t="str">
        <f>IF('🔨 CĂN THAU'!A16="","",'🔨 CĂN THAU'!P16)</f>
        <v/>
      </c>
      <c r="J4940" s="1" t="str">
        <f>IF('🔨 CĂN THAU'!A16="","","")</f>
        <v/>
      </c>
      <c r="L4940" s="1">
        <f>N(L4939)+IF(AND('🔎 TRA CỨU NHANH'!$C$2&lt;&gt;"",OR(ISNUMBER(SEARCH('🔎 TRA CỨU NHANH'!$C$2,$A4940)),ISNUMBER(SEARCH('🔎 TRA CỨU NHANH'!$C$2,$B4940)))),1,0)</f>
        <v>0</v>
      </c>
      <c r="M4940" s="1" t="str">
        <f t="shared" si="154"/>
        <v/>
      </c>
      <c r="N4940" s="1">
        <f>N(N4939)+IF(AND('💰 BÁO GIÁ'!$C$27&lt;&gt;"",OR(ISNUMBER(SEARCH('💰 BÁO GIÁ'!$C$27,$A4940)),ISNUMBER(SEARCH('💰 BÁO GIÁ'!$C$27,$B4940)))),1,0)</f>
        <v>0</v>
      </c>
      <c r="O4940" s="1" t="str">
        <f t="shared" si="155"/>
        <v/>
      </c>
    </row>
    <row r="4941" customHeight="1" spans="1:15">
      <c r="A4941" s="1" t="str">
        <f>IF('🔨 CĂN THAU'!A17="","",'🔨 CĂN THAU'!A17)</f>
        <v/>
      </c>
      <c r="B4941" s="1" t="str">
        <f>IF('🔨 CĂN THAU'!A17="","","Căn thau "&amp;'🔨 CĂN THAU'!D17&amp;" "&amp;'🔨 CĂN THAU'!B17&amp;" "&amp;'🔨 CĂN THAU'!C17)</f>
        <v/>
      </c>
      <c r="C4941" s="1" t="str">
        <f>IF('🔨 CĂN THAU'!A17="","","Căn thau")</f>
        <v/>
      </c>
      <c r="D4941" s="1" t="str">
        <f>IF('🔨 CĂN THAU'!A17="","",'🔨 CĂN THAU'!K17)</f>
        <v/>
      </c>
      <c r="E4941" s="1" t="str">
        <f>IF('🔨 CĂN THAU'!A17="","",'🔨 CĂN THAU'!L17)</f>
        <v/>
      </c>
      <c r="F4941" s="1" t="str">
        <f>IF('🔨 CĂN THAU'!A17="","",'🔨 CĂN THAU'!M17)</f>
        <v/>
      </c>
      <c r="G4941" s="1" t="str">
        <f>IF('🔨 CĂN THAU'!A17="","",'🔨 CĂN THAU'!N17)</f>
        <v/>
      </c>
      <c r="H4941" s="1" t="str">
        <f>IF('🔨 CĂN THAU'!A17="","",'🔨 CĂN THAU'!O17)</f>
        <v/>
      </c>
      <c r="I4941" s="1" t="str">
        <f>IF('🔨 CĂN THAU'!A17="","",'🔨 CĂN THAU'!P17)</f>
        <v/>
      </c>
      <c r="J4941" s="1" t="str">
        <f>IF('🔨 CĂN THAU'!A17="","","")</f>
        <v/>
      </c>
      <c r="L4941" s="1">
        <f>N(L4940)+IF(AND('🔎 TRA CỨU NHANH'!$C$2&lt;&gt;"",OR(ISNUMBER(SEARCH('🔎 TRA CỨU NHANH'!$C$2,$A4941)),ISNUMBER(SEARCH('🔎 TRA CỨU NHANH'!$C$2,$B4941)))),1,0)</f>
        <v>0</v>
      </c>
      <c r="M4941" s="1" t="str">
        <f t="shared" si="154"/>
        <v/>
      </c>
      <c r="N4941" s="1">
        <f>N(N4940)+IF(AND('💰 BÁO GIÁ'!$C$27&lt;&gt;"",OR(ISNUMBER(SEARCH('💰 BÁO GIÁ'!$C$27,$A4941)),ISNUMBER(SEARCH('💰 BÁO GIÁ'!$C$27,$B4941)))),1,0)</f>
        <v>0</v>
      </c>
      <c r="O4941" s="1" t="str">
        <f t="shared" si="155"/>
        <v/>
      </c>
    </row>
    <row r="4942" customHeight="1" spans="1:15">
      <c r="A4942" s="1" t="str">
        <f>IF('🔨 CĂN THAU'!A18="","",'🔨 CĂN THAU'!A18)</f>
        <v/>
      </c>
      <c r="B4942" s="1" t="str">
        <f>IF('🔨 CĂN THAU'!A18="","","Căn thau "&amp;'🔨 CĂN THAU'!D18&amp;" "&amp;'🔨 CĂN THAU'!B18&amp;" "&amp;'🔨 CĂN THAU'!C18)</f>
        <v/>
      </c>
      <c r="C4942" s="1" t="str">
        <f>IF('🔨 CĂN THAU'!A18="","","Căn thau")</f>
        <v/>
      </c>
      <c r="D4942" s="1" t="str">
        <f>IF('🔨 CĂN THAU'!A18="","",'🔨 CĂN THAU'!K18)</f>
        <v/>
      </c>
      <c r="E4942" s="1" t="str">
        <f>IF('🔨 CĂN THAU'!A18="","",'🔨 CĂN THAU'!L18)</f>
        <v/>
      </c>
      <c r="F4942" s="1" t="str">
        <f>IF('🔨 CĂN THAU'!A18="","",'🔨 CĂN THAU'!M18)</f>
        <v/>
      </c>
      <c r="G4942" s="1" t="str">
        <f>IF('🔨 CĂN THAU'!A18="","",'🔨 CĂN THAU'!N18)</f>
        <v/>
      </c>
      <c r="H4942" s="1" t="str">
        <f>IF('🔨 CĂN THAU'!A18="","",'🔨 CĂN THAU'!O18)</f>
        <v/>
      </c>
      <c r="I4942" s="1" t="str">
        <f>IF('🔨 CĂN THAU'!A18="","",'🔨 CĂN THAU'!P18)</f>
        <v/>
      </c>
      <c r="J4942" s="1" t="str">
        <f>IF('🔨 CĂN THAU'!A18="","","")</f>
        <v/>
      </c>
      <c r="L4942" s="1">
        <f>N(L4941)+IF(AND('🔎 TRA CỨU NHANH'!$C$2&lt;&gt;"",OR(ISNUMBER(SEARCH('🔎 TRA CỨU NHANH'!$C$2,$A4942)),ISNUMBER(SEARCH('🔎 TRA CỨU NHANH'!$C$2,$B4942)))),1,0)</f>
        <v>0</v>
      </c>
      <c r="M4942" s="1" t="str">
        <f t="shared" si="154"/>
        <v/>
      </c>
      <c r="N4942" s="1">
        <f>N(N4941)+IF(AND('💰 BÁO GIÁ'!$C$27&lt;&gt;"",OR(ISNUMBER(SEARCH('💰 BÁO GIÁ'!$C$27,$A4942)),ISNUMBER(SEARCH('💰 BÁO GIÁ'!$C$27,$B4942)))),1,0)</f>
        <v>0</v>
      </c>
      <c r="O4942" s="1" t="str">
        <f t="shared" si="155"/>
        <v/>
      </c>
    </row>
    <row r="4943" customHeight="1" spans="1:15">
      <c r="A4943" s="1" t="str">
        <f>IF('🔨 CĂN THAU'!A19="","",'🔨 CĂN THAU'!A19)</f>
        <v/>
      </c>
      <c r="B4943" s="1" t="str">
        <f>IF('🔨 CĂN THAU'!A19="","","Căn thau "&amp;'🔨 CĂN THAU'!D19&amp;" "&amp;'🔨 CĂN THAU'!B19&amp;" "&amp;'🔨 CĂN THAU'!C19)</f>
        <v/>
      </c>
      <c r="C4943" s="1" t="str">
        <f>IF('🔨 CĂN THAU'!A19="","","Căn thau")</f>
        <v/>
      </c>
      <c r="D4943" s="1" t="str">
        <f>IF('🔨 CĂN THAU'!A19="","",'🔨 CĂN THAU'!K19)</f>
        <v/>
      </c>
      <c r="E4943" s="1" t="str">
        <f>IF('🔨 CĂN THAU'!A19="","",'🔨 CĂN THAU'!L19)</f>
        <v/>
      </c>
      <c r="F4943" s="1" t="str">
        <f>IF('🔨 CĂN THAU'!A19="","",'🔨 CĂN THAU'!M19)</f>
        <v/>
      </c>
      <c r="G4943" s="1" t="str">
        <f>IF('🔨 CĂN THAU'!A19="","",'🔨 CĂN THAU'!N19)</f>
        <v/>
      </c>
      <c r="H4943" s="1" t="str">
        <f>IF('🔨 CĂN THAU'!A19="","",'🔨 CĂN THAU'!O19)</f>
        <v/>
      </c>
      <c r="I4943" s="1" t="str">
        <f>IF('🔨 CĂN THAU'!A19="","",'🔨 CĂN THAU'!P19)</f>
        <v/>
      </c>
      <c r="J4943" s="1" t="str">
        <f>IF('🔨 CĂN THAU'!A19="","","")</f>
        <v/>
      </c>
      <c r="L4943" s="1">
        <f>N(L4942)+IF(AND('🔎 TRA CỨU NHANH'!$C$2&lt;&gt;"",OR(ISNUMBER(SEARCH('🔎 TRA CỨU NHANH'!$C$2,$A4943)),ISNUMBER(SEARCH('🔎 TRA CỨU NHANH'!$C$2,$B4943)))),1,0)</f>
        <v>0</v>
      </c>
      <c r="M4943" s="1" t="str">
        <f t="shared" si="154"/>
        <v/>
      </c>
      <c r="N4943" s="1">
        <f>N(N4942)+IF(AND('💰 BÁO GIÁ'!$C$27&lt;&gt;"",OR(ISNUMBER(SEARCH('💰 BÁO GIÁ'!$C$27,$A4943)),ISNUMBER(SEARCH('💰 BÁO GIÁ'!$C$27,$B4943)))),1,0)</f>
        <v>0</v>
      </c>
      <c r="O4943" s="1" t="str">
        <f t="shared" si="155"/>
        <v/>
      </c>
    </row>
    <row r="4944" customHeight="1" spans="1:15">
      <c r="A4944" s="1" t="str">
        <f>IF('🔨 CĂN THAU'!A20="","",'🔨 CĂN THAU'!A20)</f>
        <v/>
      </c>
      <c r="B4944" s="1" t="str">
        <f>IF('🔨 CĂN THAU'!A20="","","Căn thau "&amp;'🔨 CĂN THAU'!D20&amp;" "&amp;'🔨 CĂN THAU'!B20&amp;" "&amp;'🔨 CĂN THAU'!C20)</f>
        <v/>
      </c>
      <c r="C4944" s="1" t="str">
        <f>IF('🔨 CĂN THAU'!A20="","","Căn thau")</f>
        <v/>
      </c>
      <c r="D4944" s="1" t="str">
        <f>IF('🔨 CĂN THAU'!A20="","",'🔨 CĂN THAU'!K20)</f>
        <v/>
      </c>
      <c r="E4944" s="1" t="str">
        <f>IF('🔨 CĂN THAU'!A20="","",'🔨 CĂN THAU'!L20)</f>
        <v/>
      </c>
      <c r="F4944" s="1" t="str">
        <f>IF('🔨 CĂN THAU'!A20="","",'🔨 CĂN THAU'!M20)</f>
        <v/>
      </c>
      <c r="G4944" s="1" t="str">
        <f>IF('🔨 CĂN THAU'!A20="","",'🔨 CĂN THAU'!N20)</f>
        <v/>
      </c>
      <c r="H4944" s="1" t="str">
        <f>IF('🔨 CĂN THAU'!A20="","",'🔨 CĂN THAU'!O20)</f>
        <v/>
      </c>
      <c r="I4944" s="1" t="str">
        <f>IF('🔨 CĂN THAU'!A20="","",'🔨 CĂN THAU'!P20)</f>
        <v/>
      </c>
      <c r="J4944" s="1" t="str">
        <f>IF('🔨 CĂN THAU'!A20="","","")</f>
        <v/>
      </c>
      <c r="L4944" s="1">
        <f>N(L4943)+IF(AND('🔎 TRA CỨU NHANH'!$C$2&lt;&gt;"",OR(ISNUMBER(SEARCH('🔎 TRA CỨU NHANH'!$C$2,$A4944)),ISNUMBER(SEARCH('🔎 TRA CỨU NHANH'!$C$2,$B4944)))),1,0)</f>
        <v>0</v>
      </c>
      <c r="M4944" s="1" t="str">
        <f t="shared" si="154"/>
        <v/>
      </c>
      <c r="N4944" s="1">
        <f>N(N4943)+IF(AND('💰 BÁO GIÁ'!$C$27&lt;&gt;"",OR(ISNUMBER(SEARCH('💰 BÁO GIÁ'!$C$27,$A4944)),ISNUMBER(SEARCH('💰 BÁO GIÁ'!$C$27,$B4944)))),1,0)</f>
        <v>0</v>
      </c>
      <c r="O4944" s="1" t="str">
        <f t="shared" si="155"/>
        <v/>
      </c>
    </row>
    <row r="4945" customHeight="1" spans="1:15">
      <c r="A4945" s="1" t="str">
        <f>IF('🔨 CĂN THAU'!A21="","",'🔨 CĂN THAU'!A21)</f>
        <v/>
      </c>
      <c r="B4945" s="1" t="str">
        <f>IF('🔨 CĂN THAU'!A21="","","Căn thau "&amp;'🔨 CĂN THAU'!D21&amp;" "&amp;'🔨 CĂN THAU'!B21&amp;" "&amp;'🔨 CĂN THAU'!C21)</f>
        <v/>
      </c>
      <c r="C4945" s="1" t="str">
        <f>IF('🔨 CĂN THAU'!A21="","","Căn thau")</f>
        <v/>
      </c>
      <c r="D4945" s="1" t="str">
        <f>IF('🔨 CĂN THAU'!A21="","",'🔨 CĂN THAU'!K21)</f>
        <v/>
      </c>
      <c r="E4945" s="1" t="str">
        <f>IF('🔨 CĂN THAU'!A21="","",'🔨 CĂN THAU'!L21)</f>
        <v/>
      </c>
      <c r="F4945" s="1" t="str">
        <f>IF('🔨 CĂN THAU'!A21="","",'🔨 CĂN THAU'!M21)</f>
        <v/>
      </c>
      <c r="G4945" s="1" t="str">
        <f>IF('🔨 CĂN THAU'!A21="","",'🔨 CĂN THAU'!N21)</f>
        <v/>
      </c>
      <c r="H4945" s="1" t="str">
        <f>IF('🔨 CĂN THAU'!A21="","",'🔨 CĂN THAU'!O21)</f>
        <v/>
      </c>
      <c r="I4945" s="1" t="str">
        <f>IF('🔨 CĂN THAU'!A21="","",'🔨 CĂN THAU'!P21)</f>
        <v/>
      </c>
      <c r="J4945" s="1" t="str">
        <f>IF('🔨 CĂN THAU'!A21="","","")</f>
        <v/>
      </c>
      <c r="L4945" s="1">
        <f>N(L4944)+IF(AND('🔎 TRA CỨU NHANH'!$C$2&lt;&gt;"",OR(ISNUMBER(SEARCH('🔎 TRA CỨU NHANH'!$C$2,$A4945)),ISNUMBER(SEARCH('🔎 TRA CỨU NHANH'!$C$2,$B4945)))),1,0)</f>
        <v>0</v>
      </c>
      <c r="M4945" s="1" t="str">
        <f t="shared" si="154"/>
        <v/>
      </c>
      <c r="N4945" s="1">
        <f>N(N4944)+IF(AND('💰 BÁO GIÁ'!$C$27&lt;&gt;"",OR(ISNUMBER(SEARCH('💰 BÁO GIÁ'!$C$27,$A4945)),ISNUMBER(SEARCH('💰 BÁO GIÁ'!$C$27,$B4945)))),1,0)</f>
        <v>0</v>
      </c>
      <c r="O4945" s="1" t="str">
        <f t="shared" si="155"/>
        <v/>
      </c>
    </row>
    <row r="4946" customHeight="1" spans="1:15">
      <c r="A4946" s="1" t="str">
        <f>IF('🔨 CĂN THAU'!A22="","",'🔨 CĂN THAU'!A22)</f>
        <v/>
      </c>
      <c r="B4946" s="1" t="str">
        <f>IF('🔨 CĂN THAU'!A22="","","Căn thau "&amp;'🔨 CĂN THAU'!D22&amp;" "&amp;'🔨 CĂN THAU'!B22&amp;" "&amp;'🔨 CĂN THAU'!C22)</f>
        <v/>
      </c>
      <c r="C4946" s="1" t="str">
        <f>IF('🔨 CĂN THAU'!A22="","","Căn thau")</f>
        <v/>
      </c>
      <c r="D4946" s="1" t="str">
        <f>IF('🔨 CĂN THAU'!A22="","",'🔨 CĂN THAU'!K22)</f>
        <v/>
      </c>
      <c r="E4946" s="1" t="str">
        <f>IF('🔨 CĂN THAU'!A22="","",'🔨 CĂN THAU'!L22)</f>
        <v/>
      </c>
      <c r="F4946" s="1" t="str">
        <f>IF('🔨 CĂN THAU'!A22="","",'🔨 CĂN THAU'!M22)</f>
        <v/>
      </c>
      <c r="G4946" s="1" t="str">
        <f>IF('🔨 CĂN THAU'!A22="","",'🔨 CĂN THAU'!N22)</f>
        <v/>
      </c>
      <c r="H4946" s="1" t="str">
        <f>IF('🔨 CĂN THAU'!A22="","",'🔨 CĂN THAU'!O22)</f>
        <v/>
      </c>
      <c r="I4946" s="1" t="str">
        <f>IF('🔨 CĂN THAU'!A22="","",'🔨 CĂN THAU'!P22)</f>
        <v/>
      </c>
      <c r="J4946" s="1" t="str">
        <f>IF('🔨 CĂN THAU'!A22="","","")</f>
        <v/>
      </c>
      <c r="L4946" s="1">
        <f>N(L4945)+IF(AND('🔎 TRA CỨU NHANH'!$C$2&lt;&gt;"",OR(ISNUMBER(SEARCH('🔎 TRA CỨU NHANH'!$C$2,$A4946)),ISNUMBER(SEARCH('🔎 TRA CỨU NHANH'!$C$2,$B4946)))),1,0)</f>
        <v>0</v>
      </c>
      <c r="M4946" s="1" t="str">
        <f t="shared" si="154"/>
        <v/>
      </c>
      <c r="N4946" s="1">
        <f>N(N4945)+IF(AND('💰 BÁO GIÁ'!$C$27&lt;&gt;"",OR(ISNUMBER(SEARCH('💰 BÁO GIÁ'!$C$27,$A4946)),ISNUMBER(SEARCH('💰 BÁO GIÁ'!$C$27,$B4946)))),1,0)</f>
        <v>0</v>
      </c>
      <c r="O4946" s="1" t="str">
        <f t="shared" si="155"/>
        <v/>
      </c>
    </row>
    <row r="4947" customHeight="1" spans="1:15">
      <c r="A4947" s="1" t="str">
        <f>IF('🔨 CĂN THAU'!A23="","",'🔨 CĂN THAU'!A23)</f>
        <v/>
      </c>
      <c r="B4947" s="1" t="str">
        <f>IF('🔨 CĂN THAU'!A23="","","Căn thau "&amp;'🔨 CĂN THAU'!D23&amp;" "&amp;'🔨 CĂN THAU'!B23&amp;" "&amp;'🔨 CĂN THAU'!C23)</f>
        <v/>
      </c>
      <c r="C4947" s="1" t="str">
        <f>IF('🔨 CĂN THAU'!A23="","","Căn thau")</f>
        <v/>
      </c>
      <c r="D4947" s="1" t="str">
        <f>IF('🔨 CĂN THAU'!A23="","",'🔨 CĂN THAU'!K23)</f>
        <v/>
      </c>
      <c r="E4947" s="1" t="str">
        <f>IF('🔨 CĂN THAU'!A23="","",'🔨 CĂN THAU'!L23)</f>
        <v/>
      </c>
      <c r="F4947" s="1" t="str">
        <f>IF('🔨 CĂN THAU'!A23="","",'🔨 CĂN THAU'!M23)</f>
        <v/>
      </c>
      <c r="G4947" s="1" t="str">
        <f>IF('🔨 CĂN THAU'!A23="","",'🔨 CĂN THAU'!N23)</f>
        <v/>
      </c>
      <c r="H4947" s="1" t="str">
        <f>IF('🔨 CĂN THAU'!A23="","",'🔨 CĂN THAU'!O23)</f>
        <v/>
      </c>
      <c r="I4947" s="1" t="str">
        <f>IF('🔨 CĂN THAU'!A23="","",'🔨 CĂN THAU'!P23)</f>
        <v/>
      </c>
      <c r="J4947" s="1" t="str">
        <f>IF('🔨 CĂN THAU'!A23="","","")</f>
        <v/>
      </c>
      <c r="L4947" s="1">
        <f>N(L4946)+IF(AND('🔎 TRA CỨU NHANH'!$C$2&lt;&gt;"",OR(ISNUMBER(SEARCH('🔎 TRA CỨU NHANH'!$C$2,$A4947)),ISNUMBER(SEARCH('🔎 TRA CỨU NHANH'!$C$2,$B4947)))),1,0)</f>
        <v>0</v>
      </c>
      <c r="M4947" s="1" t="str">
        <f t="shared" si="154"/>
        <v/>
      </c>
      <c r="N4947" s="1">
        <f>N(N4946)+IF(AND('💰 BÁO GIÁ'!$C$27&lt;&gt;"",OR(ISNUMBER(SEARCH('💰 BÁO GIÁ'!$C$27,$A4947)),ISNUMBER(SEARCH('💰 BÁO GIÁ'!$C$27,$B4947)))),1,0)</f>
        <v>0</v>
      </c>
      <c r="O4947" s="1" t="str">
        <f t="shared" si="155"/>
        <v/>
      </c>
    </row>
    <row r="4948" customHeight="1" spans="1:15">
      <c r="A4948" s="1" t="str">
        <f>IF('🔨 CĂN THAU'!A24="","",'🔨 CĂN THAU'!A24)</f>
        <v/>
      </c>
      <c r="B4948" s="1" t="str">
        <f>IF('🔨 CĂN THAU'!A24="","","Căn thau "&amp;'🔨 CĂN THAU'!D24&amp;" "&amp;'🔨 CĂN THAU'!B24&amp;" "&amp;'🔨 CĂN THAU'!C24)</f>
        <v/>
      </c>
      <c r="C4948" s="1" t="str">
        <f>IF('🔨 CĂN THAU'!A24="","","Căn thau")</f>
        <v/>
      </c>
      <c r="D4948" s="1" t="str">
        <f>IF('🔨 CĂN THAU'!A24="","",'🔨 CĂN THAU'!K24)</f>
        <v/>
      </c>
      <c r="E4948" s="1" t="str">
        <f>IF('🔨 CĂN THAU'!A24="","",'🔨 CĂN THAU'!L24)</f>
        <v/>
      </c>
      <c r="F4948" s="1" t="str">
        <f>IF('🔨 CĂN THAU'!A24="","",'🔨 CĂN THAU'!M24)</f>
        <v/>
      </c>
      <c r="G4948" s="1" t="str">
        <f>IF('🔨 CĂN THAU'!A24="","",'🔨 CĂN THAU'!N24)</f>
        <v/>
      </c>
      <c r="H4948" s="1" t="str">
        <f>IF('🔨 CĂN THAU'!A24="","",'🔨 CĂN THAU'!O24)</f>
        <v/>
      </c>
      <c r="I4948" s="1" t="str">
        <f>IF('🔨 CĂN THAU'!A24="","",'🔨 CĂN THAU'!P24)</f>
        <v/>
      </c>
      <c r="J4948" s="1" t="str">
        <f>IF('🔨 CĂN THAU'!A24="","","")</f>
        <v/>
      </c>
      <c r="L4948" s="1">
        <f>N(L4947)+IF(AND('🔎 TRA CỨU NHANH'!$C$2&lt;&gt;"",OR(ISNUMBER(SEARCH('🔎 TRA CỨU NHANH'!$C$2,$A4948)),ISNUMBER(SEARCH('🔎 TRA CỨU NHANH'!$C$2,$B4948)))),1,0)</f>
        <v>0</v>
      </c>
      <c r="M4948" s="1" t="str">
        <f t="shared" si="154"/>
        <v/>
      </c>
      <c r="N4948" s="1">
        <f>N(N4947)+IF(AND('💰 BÁO GIÁ'!$C$27&lt;&gt;"",OR(ISNUMBER(SEARCH('💰 BÁO GIÁ'!$C$27,$A4948)),ISNUMBER(SEARCH('💰 BÁO GIÁ'!$C$27,$B4948)))),1,0)</f>
        <v>0</v>
      </c>
      <c r="O4948" s="1" t="str">
        <f t="shared" si="155"/>
        <v/>
      </c>
    </row>
    <row r="4949" customHeight="1" spans="1:15">
      <c r="A4949" s="1" t="str">
        <f>IF('🔨 CĂN THAU'!A25="","",'🔨 CĂN THAU'!A25)</f>
        <v/>
      </c>
      <c r="B4949" s="1" t="str">
        <f>IF('🔨 CĂN THAU'!A25="","","Căn thau "&amp;'🔨 CĂN THAU'!D25&amp;" "&amp;'🔨 CĂN THAU'!B25&amp;" "&amp;'🔨 CĂN THAU'!C25)</f>
        <v/>
      </c>
      <c r="C4949" s="1" t="str">
        <f>IF('🔨 CĂN THAU'!A25="","","Căn thau")</f>
        <v/>
      </c>
      <c r="D4949" s="1" t="str">
        <f>IF('🔨 CĂN THAU'!A25="","",'🔨 CĂN THAU'!K25)</f>
        <v/>
      </c>
      <c r="E4949" s="1" t="str">
        <f>IF('🔨 CĂN THAU'!A25="","",'🔨 CĂN THAU'!L25)</f>
        <v/>
      </c>
      <c r="F4949" s="1" t="str">
        <f>IF('🔨 CĂN THAU'!A25="","",'🔨 CĂN THAU'!M25)</f>
        <v/>
      </c>
      <c r="G4949" s="1" t="str">
        <f>IF('🔨 CĂN THAU'!A25="","",'🔨 CĂN THAU'!N25)</f>
        <v/>
      </c>
      <c r="H4949" s="1" t="str">
        <f>IF('🔨 CĂN THAU'!A25="","",'🔨 CĂN THAU'!O25)</f>
        <v/>
      </c>
      <c r="I4949" s="1" t="str">
        <f>IF('🔨 CĂN THAU'!A25="","",'🔨 CĂN THAU'!P25)</f>
        <v/>
      </c>
      <c r="J4949" s="1" t="str">
        <f>IF('🔨 CĂN THAU'!A25="","","")</f>
        <v/>
      </c>
      <c r="L4949" s="1">
        <f>N(L4948)+IF(AND('🔎 TRA CỨU NHANH'!$C$2&lt;&gt;"",OR(ISNUMBER(SEARCH('🔎 TRA CỨU NHANH'!$C$2,$A4949)),ISNUMBER(SEARCH('🔎 TRA CỨU NHANH'!$C$2,$B4949)))),1,0)</f>
        <v>0</v>
      </c>
      <c r="M4949" s="1" t="str">
        <f t="shared" si="154"/>
        <v/>
      </c>
      <c r="N4949" s="1">
        <f>N(N4948)+IF(AND('💰 BÁO GIÁ'!$C$27&lt;&gt;"",OR(ISNUMBER(SEARCH('💰 BÁO GIÁ'!$C$27,$A4949)),ISNUMBER(SEARCH('💰 BÁO GIÁ'!$C$27,$B4949)))),1,0)</f>
        <v>0</v>
      </c>
      <c r="O4949" s="1" t="str">
        <f t="shared" si="155"/>
        <v/>
      </c>
    </row>
    <row r="4950" customHeight="1" spans="1:15">
      <c r="A4950" s="1" t="str">
        <f>IF('🔨 CĂN THAU'!A26="","",'🔨 CĂN THAU'!A26)</f>
        <v/>
      </c>
      <c r="B4950" s="1" t="str">
        <f>IF('🔨 CĂN THAU'!A26="","","Căn thau "&amp;'🔨 CĂN THAU'!D26&amp;" "&amp;'🔨 CĂN THAU'!B26&amp;" "&amp;'🔨 CĂN THAU'!C26)</f>
        <v/>
      </c>
      <c r="C4950" s="1" t="str">
        <f>IF('🔨 CĂN THAU'!A26="","","Căn thau")</f>
        <v/>
      </c>
      <c r="D4950" s="1" t="str">
        <f>IF('🔨 CĂN THAU'!A26="","",'🔨 CĂN THAU'!K26)</f>
        <v/>
      </c>
      <c r="E4950" s="1" t="str">
        <f>IF('🔨 CĂN THAU'!A26="","",'🔨 CĂN THAU'!L26)</f>
        <v/>
      </c>
      <c r="F4950" s="1" t="str">
        <f>IF('🔨 CĂN THAU'!A26="","",'🔨 CĂN THAU'!M26)</f>
        <v/>
      </c>
      <c r="G4950" s="1" t="str">
        <f>IF('🔨 CĂN THAU'!A26="","",'🔨 CĂN THAU'!N26)</f>
        <v/>
      </c>
      <c r="H4950" s="1" t="str">
        <f>IF('🔨 CĂN THAU'!A26="","",'🔨 CĂN THAU'!O26)</f>
        <v/>
      </c>
      <c r="I4950" s="1" t="str">
        <f>IF('🔨 CĂN THAU'!A26="","",'🔨 CĂN THAU'!P26)</f>
        <v/>
      </c>
      <c r="J4950" s="1" t="str">
        <f>IF('🔨 CĂN THAU'!A26="","","")</f>
        <v/>
      </c>
      <c r="L4950" s="1">
        <f>N(L4949)+IF(AND('🔎 TRA CỨU NHANH'!$C$2&lt;&gt;"",OR(ISNUMBER(SEARCH('🔎 TRA CỨU NHANH'!$C$2,$A4950)),ISNUMBER(SEARCH('🔎 TRA CỨU NHANH'!$C$2,$B4950)))),1,0)</f>
        <v>0</v>
      </c>
      <c r="M4950" s="1" t="str">
        <f t="shared" si="154"/>
        <v/>
      </c>
      <c r="N4950" s="1">
        <f>N(N4949)+IF(AND('💰 BÁO GIÁ'!$C$27&lt;&gt;"",OR(ISNUMBER(SEARCH('💰 BÁO GIÁ'!$C$27,$A4950)),ISNUMBER(SEARCH('💰 BÁO GIÁ'!$C$27,$B4950)))),1,0)</f>
        <v>0</v>
      </c>
      <c r="O4950" s="1" t="str">
        <f t="shared" si="155"/>
        <v/>
      </c>
    </row>
    <row r="4951" customHeight="1" spans="1:15">
      <c r="A4951" s="1" t="str">
        <f>IF('🔨 CĂN THAU'!A27="","",'🔨 CĂN THAU'!A27)</f>
        <v/>
      </c>
      <c r="B4951" s="1" t="str">
        <f>IF('🔨 CĂN THAU'!A27="","","Căn thau "&amp;'🔨 CĂN THAU'!D27&amp;" "&amp;'🔨 CĂN THAU'!B27&amp;" "&amp;'🔨 CĂN THAU'!C27)</f>
        <v/>
      </c>
      <c r="C4951" s="1" t="str">
        <f>IF('🔨 CĂN THAU'!A27="","","Căn thau")</f>
        <v/>
      </c>
      <c r="D4951" s="1" t="str">
        <f>IF('🔨 CĂN THAU'!A27="","",'🔨 CĂN THAU'!K27)</f>
        <v/>
      </c>
      <c r="E4951" s="1" t="str">
        <f>IF('🔨 CĂN THAU'!A27="","",'🔨 CĂN THAU'!L27)</f>
        <v/>
      </c>
      <c r="F4951" s="1" t="str">
        <f>IF('🔨 CĂN THAU'!A27="","",'🔨 CĂN THAU'!M27)</f>
        <v/>
      </c>
      <c r="G4951" s="1" t="str">
        <f>IF('🔨 CĂN THAU'!A27="","",'🔨 CĂN THAU'!N27)</f>
        <v/>
      </c>
      <c r="H4951" s="1" t="str">
        <f>IF('🔨 CĂN THAU'!A27="","",'🔨 CĂN THAU'!O27)</f>
        <v/>
      </c>
      <c r="I4951" s="1" t="str">
        <f>IF('🔨 CĂN THAU'!A27="","",'🔨 CĂN THAU'!P27)</f>
        <v/>
      </c>
      <c r="J4951" s="1" t="str">
        <f>IF('🔨 CĂN THAU'!A27="","","")</f>
        <v/>
      </c>
      <c r="L4951" s="1">
        <f>N(L4950)+IF(AND('🔎 TRA CỨU NHANH'!$C$2&lt;&gt;"",OR(ISNUMBER(SEARCH('🔎 TRA CỨU NHANH'!$C$2,$A4951)),ISNUMBER(SEARCH('🔎 TRA CỨU NHANH'!$C$2,$B4951)))),1,0)</f>
        <v>0</v>
      </c>
      <c r="M4951" s="1" t="str">
        <f t="shared" si="154"/>
        <v/>
      </c>
      <c r="N4951" s="1">
        <f>N(N4950)+IF(AND('💰 BÁO GIÁ'!$C$27&lt;&gt;"",OR(ISNUMBER(SEARCH('💰 BÁO GIÁ'!$C$27,$A4951)),ISNUMBER(SEARCH('💰 BÁO GIÁ'!$C$27,$B4951)))),1,0)</f>
        <v>0</v>
      </c>
      <c r="O4951" s="1" t="str">
        <f t="shared" si="155"/>
        <v/>
      </c>
    </row>
    <row r="4952" customHeight="1" spans="1:15">
      <c r="A4952" s="1" t="str">
        <f>IF('🔨 CĂN THAU'!A28="","",'🔨 CĂN THAU'!A28)</f>
        <v/>
      </c>
      <c r="B4952" s="1" t="str">
        <f>IF('🔨 CĂN THAU'!A28="","","Căn thau "&amp;'🔨 CĂN THAU'!D28&amp;" "&amp;'🔨 CĂN THAU'!B28&amp;" "&amp;'🔨 CĂN THAU'!C28)</f>
        <v/>
      </c>
      <c r="C4952" s="1" t="str">
        <f>IF('🔨 CĂN THAU'!A28="","","Căn thau")</f>
        <v/>
      </c>
      <c r="D4952" s="1" t="str">
        <f>IF('🔨 CĂN THAU'!A28="","",'🔨 CĂN THAU'!K28)</f>
        <v/>
      </c>
      <c r="E4952" s="1" t="str">
        <f>IF('🔨 CĂN THAU'!A28="","",'🔨 CĂN THAU'!L28)</f>
        <v/>
      </c>
      <c r="F4952" s="1" t="str">
        <f>IF('🔨 CĂN THAU'!A28="","",'🔨 CĂN THAU'!M28)</f>
        <v/>
      </c>
      <c r="G4952" s="1" t="str">
        <f>IF('🔨 CĂN THAU'!A28="","",'🔨 CĂN THAU'!N28)</f>
        <v/>
      </c>
      <c r="H4952" s="1" t="str">
        <f>IF('🔨 CĂN THAU'!A28="","",'🔨 CĂN THAU'!O28)</f>
        <v/>
      </c>
      <c r="I4952" s="1" t="str">
        <f>IF('🔨 CĂN THAU'!A28="","",'🔨 CĂN THAU'!P28)</f>
        <v/>
      </c>
      <c r="J4952" s="1" t="str">
        <f>IF('🔨 CĂN THAU'!A28="","","")</f>
        <v/>
      </c>
      <c r="L4952" s="1">
        <f>N(L4951)+IF(AND('🔎 TRA CỨU NHANH'!$C$2&lt;&gt;"",OR(ISNUMBER(SEARCH('🔎 TRA CỨU NHANH'!$C$2,$A4952)),ISNUMBER(SEARCH('🔎 TRA CỨU NHANH'!$C$2,$B4952)))),1,0)</f>
        <v>0</v>
      </c>
      <c r="M4952" s="1" t="str">
        <f t="shared" si="154"/>
        <v/>
      </c>
      <c r="N4952" s="1">
        <f>N(N4951)+IF(AND('💰 BÁO GIÁ'!$C$27&lt;&gt;"",OR(ISNUMBER(SEARCH('💰 BÁO GIÁ'!$C$27,$A4952)),ISNUMBER(SEARCH('💰 BÁO GIÁ'!$C$27,$B4952)))),1,0)</f>
        <v>0</v>
      </c>
      <c r="O4952" s="1" t="str">
        <f t="shared" si="155"/>
        <v/>
      </c>
    </row>
    <row r="4953" customHeight="1" spans="1:15">
      <c r="A4953" s="1" t="str">
        <f>IF('🔨 CĂN THAU'!A29="","",'🔨 CĂN THAU'!A29)</f>
        <v/>
      </c>
      <c r="B4953" s="1" t="str">
        <f>IF('🔨 CĂN THAU'!A29="","","Căn thau "&amp;'🔨 CĂN THAU'!D29&amp;" "&amp;'🔨 CĂN THAU'!B29&amp;" "&amp;'🔨 CĂN THAU'!C29)</f>
        <v/>
      </c>
      <c r="C4953" s="1" t="str">
        <f>IF('🔨 CĂN THAU'!A29="","","Căn thau")</f>
        <v/>
      </c>
      <c r="D4953" s="1" t="str">
        <f>IF('🔨 CĂN THAU'!A29="","",'🔨 CĂN THAU'!K29)</f>
        <v/>
      </c>
      <c r="E4953" s="1" t="str">
        <f>IF('🔨 CĂN THAU'!A29="","",'🔨 CĂN THAU'!L29)</f>
        <v/>
      </c>
      <c r="F4953" s="1" t="str">
        <f>IF('🔨 CĂN THAU'!A29="","",'🔨 CĂN THAU'!M29)</f>
        <v/>
      </c>
      <c r="G4953" s="1" t="str">
        <f>IF('🔨 CĂN THAU'!A29="","",'🔨 CĂN THAU'!N29)</f>
        <v/>
      </c>
      <c r="H4953" s="1" t="str">
        <f>IF('🔨 CĂN THAU'!A29="","",'🔨 CĂN THAU'!O29)</f>
        <v/>
      </c>
      <c r="I4953" s="1" t="str">
        <f>IF('🔨 CĂN THAU'!A29="","",'🔨 CĂN THAU'!P29)</f>
        <v/>
      </c>
      <c r="J4953" s="1" t="str">
        <f>IF('🔨 CĂN THAU'!A29="","","")</f>
        <v/>
      </c>
      <c r="L4953" s="1">
        <f>N(L4952)+IF(AND('🔎 TRA CỨU NHANH'!$C$2&lt;&gt;"",OR(ISNUMBER(SEARCH('🔎 TRA CỨU NHANH'!$C$2,$A4953)),ISNUMBER(SEARCH('🔎 TRA CỨU NHANH'!$C$2,$B4953)))),1,0)</f>
        <v>0</v>
      </c>
      <c r="M4953" s="1" t="str">
        <f t="shared" si="154"/>
        <v/>
      </c>
      <c r="N4953" s="1">
        <f>N(N4952)+IF(AND('💰 BÁO GIÁ'!$C$27&lt;&gt;"",OR(ISNUMBER(SEARCH('💰 BÁO GIÁ'!$C$27,$A4953)),ISNUMBER(SEARCH('💰 BÁO GIÁ'!$C$27,$B4953)))),1,0)</f>
        <v>0</v>
      </c>
      <c r="O4953" s="1" t="str">
        <f t="shared" si="155"/>
        <v/>
      </c>
    </row>
    <row r="4954" customHeight="1" spans="1:15">
      <c r="A4954" s="1" t="str">
        <f>IF('🔨 CĂN THAU'!A30="","",'🔨 CĂN THAU'!A30)</f>
        <v/>
      </c>
      <c r="B4954" s="1" t="str">
        <f>IF('🔨 CĂN THAU'!A30="","","Căn thau "&amp;'🔨 CĂN THAU'!D30&amp;" "&amp;'🔨 CĂN THAU'!B30&amp;" "&amp;'🔨 CĂN THAU'!C30)</f>
        <v/>
      </c>
      <c r="C4954" s="1" t="str">
        <f>IF('🔨 CĂN THAU'!A30="","","Căn thau")</f>
        <v/>
      </c>
      <c r="D4954" s="1" t="str">
        <f>IF('🔨 CĂN THAU'!A30="","",'🔨 CĂN THAU'!K30)</f>
        <v/>
      </c>
      <c r="E4954" s="1" t="str">
        <f>IF('🔨 CĂN THAU'!A30="","",'🔨 CĂN THAU'!L30)</f>
        <v/>
      </c>
      <c r="F4954" s="1" t="str">
        <f>IF('🔨 CĂN THAU'!A30="","",'🔨 CĂN THAU'!M30)</f>
        <v/>
      </c>
      <c r="G4954" s="1" t="str">
        <f>IF('🔨 CĂN THAU'!A30="","",'🔨 CĂN THAU'!N30)</f>
        <v/>
      </c>
      <c r="H4954" s="1" t="str">
        <f>IF('🔨 CĂN THAU'!A30="","",'🔨 CĂN THAU'!O30)</f>
        <v/>
      </c>
      <c r="I4954" s="1" t="str">
        <f>IF('🔨 CĂN THAU'!A30="","",'🔨 CĂN THAU'!P30)</f>
        <v/>
      </c>
      <c r="J4954" s="1" t="str">
        <f>IF('🔨 CĂN THAU'!A30="","","")</f>
        <v/>
      </c>
      <c r="L4954" s="1">
        <f>N(L4953)+IF(AND('🔎 TRA CỨU NHANH'!$C$2&lt;&gt;"",OR(ISNUMBER(SEARCH('🔎 TRA CỨU NHANH'!$C$2,$A4954)),ISNUMBER(SEARCH('🔎 TRA CỨU NHANH'!$C$2,$B4954)))),1,0)</f>
        <v>0</v>
      </c>
      <c r="M4954" s="1" t="str">
        <f t="shared" si="154"/>
        <v/>
      </c>
      <c r="N4954" s="1">
        <f>N(N4953)+IF(AND('💰 BÁO GIÁ'!$C$27&lt;&gt;"",OR(ISNUMBER(SEARCH('💰 BÁO GIÁ'!$C$27,$A4954)),ISNUMBER(SEARCH('💰 BÁO GIÁ'!$C$27,$B4954)))),1,0)</f>
        <v>0</v>
      </c>
      <c r="O4954" s="1" t="str">
        <f t="shared" si="155"/>
        <v/>
      </c>
    </row>
    <row r="4955" customHeight="1" spans="1:15">
      <c r="A4955" s="1" t="str">
        <f>IF('🔨 CĂN THAU'!A31="","",'🔨 CĂN THAU'!A31)</f>
        <v/>
      </c>
      <c r="B4955" s="1" t="str">
        <f>IF('🔨 CĂN THAU'!A31="","","Căn thau "&amp;'🔨 CĂN THAU'!D31&amp;" "&amp;'🔨 CĂN THAU'!B31&amp;" "&amp;'🔨 CĂN THAU'!C31)</f>
        <v/>
      </c>
      <c r="C4955" s="1" t="str">
        <f>IF('🔨 CĂN THAU'!A31="","","Căn thau")</f>
        <v/>
      </c>
      <c r="D4955" s="1" t="str">
        <f>IF('🔨 CĂN THAU'!A31="","",'🔨 CĂN THAU'!K31)</f>
        <v/>
      </c>
      <c r="E4955" s="1" t="str">
        <f>IF('🔨 CĂN THAU'!A31="","",'🔨 CĂN THAU'!L31)</f>
        <v/>
      </c>
      <c r="F4955" s="1" t="str">
        <f>IF('🔨 CĂN THAU'!A31="","",'🔨 CĂN THAU'!M31)</f>
        <v/>
      </c>
      <c r="G4955" s="1" t="str">
        <f>IF('🔨 CĂN THAU'!A31="","",'🔨 CĂN THAU'!N31)</f>
        <v/>
      </c>
      <c r="H4955" s="1" t="str">
        <f>IF('🔨 CĂN THAU'!A31="","",'🔨 CĂN THAU'!O31)</f>
        <v/>
      </c>
      <c r="I4955" s="1" t="str">
        <f>IF('🔨 CĂN THAU'!A31="","",'🔨 CĂN THAU'!P31)</f>
        <v/>
      </c>
      <c r="J4955" s="1" t="str">
        <f>IF('🔨 CĂN THAU'!A31="","","")</f>
        <v/>
      </c>
      <c r="L4955" s="1">
        <f>N(L4954)+IF(AND('🔎 TRA CỨU NHANH'!$C$2&lt;&gt;"",OR(ISNUMBER(SEARCH('🔎 TRA CỨU NHANH'!$C$2,$A4955)),ISNUMBER(SEARCH('🔎 TRA CỨU NHANH'!$C$2,$B4955)))),1,0)</f>
        <v>0</v>
      </c>
      <c r="M4955" s="1" t="str">
        <f t="shared" si="154"/>
        <v/>
      </c>
      <c r="N4955" s="1">
        <f>N(N4954)+IF(AND('💰 BÁO GIÁ'!$C$27&lt;&gt;"",OR(ISNUMBER(SEARCH('💰 BÁO GIÁ'!$C$27,$A4955)),ISNUMBER(SEARCH('💰 BÁO GIÁ'!$C$27,$B4955)))),1,0)</f>
        <v>0</v>
      </c>
      <c r="O4955" s="1" t="str">
        <f t="shared" si="155"/>
        <v/>
      </c>
    </row>
    <row r="4956" customHeight="1" spans="1:15">
      <c r="A4956" s="1" t="str">
        <f>IF('🔨 CĂN THAU'!A32="","",'🔨 CĂN THAU'!A32)</f>
        <v/>
      </c>
      <c r="B4956" s="1" t="str">
        <f>IF('🔨 CĂN THAU'!A32="","","Căn thau "&amp;'🔨 CĂN THAU'!D32&amp;" "&amp;'🔨 CĂN THAU'!B32&amp;" "&amp;'🔨 CĂN THAU'!C32)</f>
        <v/>
      </c>
      <c r="C4956" s="1" t="str">
        <f>IF('🔨 CĂN THAU'!A32="","","Căn thau")</f>
        <v/>
      </c>
      <c r="D4956" s="1" t="str">
        <f>IF('🔨 CĂN THAU'!A32="","",'🔨 CĂN THAU'!K32)</f>
        <v/>
      </c>
      <c r="E4956" s="1" t="str">
        <f>IF('🔨 CĂN THAU'!A32="","",'🔨 CĂN THAU'!L32)</f>
        <v/>
      </c>
      <c r="F4956" s="1" t="str">
        <f>IF('🔨 CĂN THAU'!A32="","",'🔨 CĂN THAU'!M32)</f>
        <v/>
      </c>
      <c r="G4956" s="1" t="str">
        <f>IF('🔨 CĂN THAU'!A32="","",'🔨 CĂN THAU'!N32)</f>
        <v/>
      </c>
      <c r="H4956" s="1" t="str">
        <f>IF('🔨 CĂN THAU'!A32="","",'🔨 CĂN THAU'!O32)</f>
        <v/>
      </c>
      <c r="I4956" s="1" t="str">
        <f>IF('🔨 CĂN THAU'!A32="","",'🔨 CĂN THAU'!P32)</f>
        <v/>
      </c>
      <c r="J4956" s="1" t="str">
        <f>IF('🔨 CĂN THAU'!A32="","","")</f>
        <v/>
      </c>
      <c r="L4956" s="1">
        <f>N(L4955)+IF(AND('🔎 TRA CỨU NHANH'!$C$2&lt;&gt;"",OR(ISNUMBER(SEARCH('🔎 TRA CỨU NHANH'!$C$2,$A4956)),ISNUMBER(SEARCH('🔎 TRA CỨU NHANH'!$C$2,$B4956)))),1,0)</f>
        <v>0</v>
      </c>
      <c r="M4956" s="1" t="str">
        <f t="shared" si="154"/>
        <v/>
      </c>
      <c r="N4956" s="1">
        <f>N(N4955)+IF(AND('💰 BÁO GIÁ'!$C$27&lt;&gt;"",OR(ISNUMBER(SEARCH('💰 BÁO GIÁ'!$C$27,$A4956)),ISNUMBER(SEARCH('💰 BÁO GIÁ'!$C$27,$B4956)))),1,0)</f>
        <v>0</v>
      </c>
      <c r="O4956" s="1" t="str">
        <f t="shared" si="155"/>
        <v/>
      </c>
    </row>
    <row r="4957" customHeight="1" spans="1:15">
      <c r="A4957" s="1" t="str">
        <f>IF('🔨 CĂN THAU'!A33="","",'🔨 CĂN THAU'!A33)</f>
        <v/>
      </c>
      <c r="B4957" s="1" t="str">
        <f>IF('🔨 CĂN THAU'!A33="","","Căn thau "&amp;'🔨 CĂN THAU'!D33&amp;" "&amp;'🔨 CĂN THAU'!B33&amp;" "&amp;'🔨 CĂN THAU'!C33)</f>
        <v/>
      </c>
      <c r="C4957" s="1" t="str">
        <f>IF('🔨 CĂN THAU'!A33="","","Căn thau")</f>
        <v/>
      </c>
      <c r="D4957" s="1" t="str">
        <f>IF('🔨 CĂN THAU'!A33="","",'🔨 CĂN THAU'!K33)</f>
        <v/>
      </c>
      <c r="E4957" s="1" t="str">
        <f>IF('🔨 CĂN THAU'!A33="","",'🔨 CĂN THAU'!L33)</f>
        <v/>
      </c>
      <c r="F4957" s="1" t="str">
        <f>IF('🔨 CĂN THAU'!A33="","",'🔨 CĂN THAU'!M33)</f>
        <v/>
      </c>
      <c r="G4957" s="1" t="str">
        <f>IF('🔨 CĂN THAU'!A33="","",'🔨 CĂN THAU'!N33)</f>
        <v/>
      </c>
      <c r="H4957" s="1" t="str">
        <f>IF('🔨 CĂN THAU'!A33="","",'🔨 CĂN THAU'!O33)</f>
        <v/>
      </c>
      <c r="I4957" s="1" t="str">
        <f>IF('🔨 CĂN THAU'!A33="","",'🔨 CĂN THAU'!P33)</f>
        <v/>
      </c>
      <c r="J4957" s="1" t="str">
        <f>IF('🔨 CĂN THAU'!A33="","","")</f>
        <v/>
      </c>
      <c r="L4957" s="1">
        <f>N(L4956)+IF(AND('🔎 TRA CỨU NHANH'!$C$2&lt;&gt;"",OR(ISNUMBER(SEARCH('🔎 TRA CỨU NHANH'!$C$2,$A4957)),ISNUMBER(SEARCH('🔎 TRA CỨU NHANH'!$C$2,$B4957)))),1,0)</f>
        <v>0</v>
      </c>
      <c r="M4957" s="1" t="str">
        <f t="shared" si="154"/>
        <v/>
      </c>
      <c r="N4957" s="1">
        <f>N(N4956)+IF(AND('💰 BÁO GIÁ'!$C$27&lt;&gt;"",OR(ISNUMBER(SEARCH('💰 BÁO GIÁ'!$C$27,$A4957)),ISNUMBER(SEARCH('💰 BÁO GIÁ'!$C$27,$B4957)))),1,0)</f>
        <v>0</v>
      </c>
      <c r="O4957" s="1" t="str">
        <f t="shared" si="155"/>
        <v/>
      </c>
    </row>
    <row r="4958" customHeight="1" spans="1:15">
      <c r="A4958" s="1" t="str">
        <f>IF('🔨 CĂN THAU'!A34="","",'🔨 CĂN THAU'!A34)</f>
        <v/>
      </c>
      <c r="B4958" s="1" t="str">
        <f>IF('🔨 CĂN THAU'!A34="","","Căn thau "&amp;'🔨 CĂN THAU'!D34&amp;" "&amp;'🔨 CĂN THAU'!B34&amp;" "&amp;'🔨 CĂN THAU'!C34)</f>
        <v/>
      </c>
      <c r="C4958" s="1" t="str">
        <f>IF('🔨 CĂN THAU'!A34="","","Căn thau")</f>
        <v/>
      </c>
      <c r="D4958" s="1" t="str">
        <f>IF('🔨 CĂN THAU'!A34="","",'🔨 CĂN THAU'!K34)</f>
        <v/>
      </c>
      <c r="E4958" s="1" t="str">
        <f>IF('🔨 CĂN THAU'!A34="","",'🔨 CĂN THAU'!L34)</f>
        <v/>
      </c>
      <c r="F4958" s="1" t="str">
        <f>IF('🔨 CĂN THAU'!A34="","",'🔨 CĂN THAU'!M34)</f>
        <v/>
      </c>
      <c r="G4958" s="1" t="str">
        <f>IF('🔨 CĂN THAU'!A34="","",'🔨 CĂN THAU'!N34)</f>
        <v/>
      </c>
      <c r="H4958" s="1" t="str">
        <f>IF('🔨 CĂN THAU'!A34="","",'🔨 CĂN THAU'!O34)</f>
        <v/>
      </c>
      <c r="I4958" s="1" t="str">
        <f>IF('🔨 CĂN THAU'!A34="","",'🔨 CĂN THAU'!P34)</f>
        <v/>
      </c>
      <c r="J4958" s="1" t="str">
        <f>IF('🔨 CĂN THAU'!A34="","","")</f>
        <v/>
      </c>
      <c r="L4958" s="1">
        <f>N(L4957)+IF(AND('🔎 TRA CỨU NHANH'!$C$2&lt;&gt;"",OR(ISNUMBER(SEARCH('🔎 TRA CỨU NHANH'!$C$2,$A4958)),ISNUMBER(SEARCH('🔎 TRA CỨU NHANH'!$C$2,$B4958)))),1,0)</f>
        <v>0</v>
      </c>
      <c r="M4958" s="1" t="str">
        <f t="shared" si="154"/>
        <v/>
      </c>
      <c r="N4958" s="1">
        <f>N(N4957)+IF(AND('💰 BÁO GIÁ'!$C$27&lt;&gt;"",OR(ISNUMBER(SEARCH('💰 BÁO GIÁ'!$C$27,$A4958)),ISNUMBER(SEARCH('💰 BÁO GIÁ'!$C$27,$B4958)))),1,0)</f>
        <v>0</v>
      </c>
      <c r="O4958" s="1" t="str">
        <f t="shared" si="155"/>
        <v/>
      </c>
    </row>
    <row r="4959" customHeight="1" spans="1:15">
      <c r="A4959" s="1" t="str">
        <f>IF('🔨 CĂN THAU'!A35="","",'🔨 CĂN THAU'!A35)</f>
        <v/>
      </c>
      <c r="B4959" s="1" t="str">
        <f>IF('🔨 CĂN THAU'!A35="","","Căn thau "&amp;'🔨 CĂN THAU'!D35&amp;" "&amp;'🔨 CĂN THAU'!B35&amp;" "&amp;'🔨 CĂN THAU'!C35)</f>
        <v/>
      </c>
      <c r="C4959" s="1" t="str">
        <f>IF('🔨 CĂN THAU'!A35="","","Căn thau")</f>
        <v/>
      </c>
      <c r="D4959" s="1" t="str">
        <f>IF('🔨 CĂN THAU'!A35="","",'🔨 CĂN THAU'!K35)</f>
        <v/>
      </c>
      <c r="E4959" s="1" t="str">
        <f>IF('🔨 CĂN THAU'!A35="","",'🔨 CĂN THAU'!L35)</f>
        <v/>
      </c>
      <c r="F4959" s="1" t="str">
        <f>IF('🔨 CĂN THAU'!A35="","",'🔨 CĂN THAU'!M35)</f>
        <v/>
      </c>
      <c r="G4959" s="1" t="str">
        <f>IF('🔨 CĂN THAU'!A35="","",'🔨 CĂN THAU'!N35)</f>
        <v/>
      </c>
      <c r="H4959" s="1" t="str">
        <f>IF('🔨 CĂN THAU'!A35="","",'🔨 CĂN THAU'!O35)</f>
        <v/>
      </c>
      <c r="I4959" s="1" t="str">
        <f>IF('🔨 CĂN THAU'!A35="","",'🔨 CĂN THAU'!P35)</f>
        <v/>
      </c>
      <c r="J4959" s="1" t="str">
        <f>IF('🔨 CĂN THAU'!A35="","","")</f>
        <v/>
      </c>
      <c r="L4959" s="1">
        <f>N(L4958)+IF(AND('🔎 TRA CỨU NHANH'!$C$2&lt;&gt;"",OR(ISNUMBER(SEARCH('🔎 TRA CỨU NHANH'!$C$2,$A4959)),ISNUMBER(SEARCH('🔎 TRA CỨU NHANH'!$C$2,$B4959)))),1,0)</f>
        <v>0</v>
      </c>
      <c r="M4959" s="1" t="str">
        <f t="shared" si="154"/>
        <v/>
      </c>
      <c r="N4959" s="1">
        <f>N(N4958)+IF(AND('💰 BÁO GIÁ'!$C$27&lt;&gt;"",OR(ISNUMBER(SEARCH('💰 BÁO GIÁ'!$C$27,$A4959)),ISNUMBER(SEARCH('💰 BÁO GIÁ'!$C$27,$B4959)))),1,0)</f>
        <v>0</v>
      </c>
      <c r="O4959" s="1" t="str">
        <f t="shared" si="155"/>
        <v/>
      </c>
    </row>
    <row r="4960" customHeight="1" spans="1:15">
      <c r="A4960" s="1" t="str">
        <f>IF('🔨 CĂN THAU'!A36="","",'🔨 CĂN THAU'!A36)</f>
        <v/>
      </c>
      <c r="B4960" s="1" t="str">
        <f>IF('🔨 CĂN THAU'!A36="","","Căn thau "&amp;'🔨 CĂN THAU'!D36&amp;" "&amp;'🔨 CĂN THAU'!B36&amp;" "&amp;'🔨 CĂN THAU'!C36)</f>
        <v/>
      </c>
      <c r="C4960" s="1" t="str">
        <f>IF('🔨 CĂN THAU'!A36="","","Căn thau")</f>
        <v/>
      </c>
      <c r="D4960" s="1" t="str">
        <f>IF('🔨 CĂN THAU'!A36="","",'🔨 CĂN THAU'!K36)</f>
        <v/>
      </c>
      <c r="E4960" s="1" t="str">
        <f>IF('🔨 CĂN THAU'!A36="","",'🔨 CĂN THAU'!L36)</f>
        <v/>
      </c>
      <c r="F4960" s="1" t="str">
        <f>IF('🔨 CĂN THAU'!A36="","",'🔨 CĂN THAU'!M36)</f>
        <v/>
      </c>
      <c r="G4960" s="1" t="str">
        <f>IF('🔨 CĂN THAU'!A36="","",'🔨 CĂN THAU'!N36)</f>
        <v/>
      </c>
      <c r="H4960" s="1" t="str">
        <f>IF('🔨 CĂN THAU'!A36="","",'🔨 CĂN THAU'!O36)</f>
        <v/>
      </c>
      <c r="I4960" s="1" t="str">
        <f>IF('🔨 CĂN THAU'!A36="","",'🔨 CĂN THAU'!P36)</f>
        <v/>
      </c>
      <c r="J4960" s="1" t="str">
        <f>IF('🔨 CĂN THAU'!A36="","","")</f>
        <v/>
      </c>
      <c r="L4960" s="1">
        <f>N(L4959)+IF(AND('🔎 TRA CỨU NHANH'!$C$2&lt;&gt;"",OR(ISNUMBER(SEARCH('🔎 TRA CỨU NHANH'!$C$2,$A4960)),ISNUMBER(SEARCH('🔎 TRA CỨU NHANH'!$C$2,$B4960)))),1,0)</f>
        <v>0</v>
      </c>
      <c r="M4960" s="1" t="str">
        <f t="shared" si="154"/>
        <v/>
      </c>
      <c r="N4960" s="1">
        <f>N(N4959)+IF(AND('💰 BÁO GIÁ'!$C$27&lt;&gt;"",OR(ISNUMBER(SEARCH('💰 BÁO GIÁ'!$C$27,$A4960)),ISNUMBER(SEARCH('💰 BÁO GIÁ'!$C$27,$B4960)))),1,0)</f>
        <v>0</v>
      </c>
      <c r="O4960" s="1" t="str">
        <f t="shared" si="155"/>
        <v/>
      </c>
    </row>
    <row r="4961" customHeight="1" spans="1:15">
      <c r="A4961" s="1" t="str">
        <f>IF('🔨 CĂN THAU'!A37="","",'🔨 CĂN THAU'!A37)</f>
        <v/>
      </c>
      <c r="B4961" s="1" t="str">
        <f>IF('🔨 CĂN THAU'!A37="","","Căn thau "&amp;'🔨 CĂN THAU'!D37&amp;" "&amp;'🔨 CĂN THAU'!B37&amp;" "&amp;'🔨 CĂN THAU'!C37)</f>
        <v/>
      </c>
      <c r="C4961" s="1" t="str">
        <f>IF('🔨 CĂN THAU'!A37="","","Căn thau")</f>
        <v/>
      </c>
      <c r="D4961" s="1" t="str">
        <f>IF('🔨 CĂN THAU'!A37="","",'🔨 CĂN THAU'!K37)</f>
        <v/>
      </c>
      <c r="E4961" s="1" t="str">
        <f>IF('🔨 CĂN THAU'!A37="","",'🔨 CĂN THAU'!L37)</f>
        <v/>
      </c>
      <c r="F4961" s="1" t="str">
        <f>IF('🔨 CĂN THAU'!A37="","",'🔨 CĂN THAU'!M37)</f>
        <v/>
      </c>
      <c r="G4961" s="1" t="str">
        <f>IF('🔨 CĂN THAU'!A37="","",'🔨 CĂN THAU'!N37)</f>
        <v/>
      </c>
      <c r="H4961" s="1" t="str">
        <f>IF('🔨 CĂN THAU'!A37="","",'🔨 CĂN THAU'!O37)</f>
        <v/>
      </c>
      <c r="I4961" s="1" t="str">
        <f>IF('🔨 CĂN THAU'!A37="","",'🔨 CĂN THAU'!P37)</f>
        <v/>
      </c>
      <c r="J4961" s="1" t="str">
        <f>IF('🔨 CĂN THAU'!A37="","","")</f>
        <v/>
      </c>
      <c r="L4961" s="1">
        <f>N(L4960)+IF(AND('🔎 TRA CỨU NHANH'!$C$2&lt;&gt;"",OR(ISNUMBER(SEARCH('🔎 TRA CỨU NHANH'!$C$2,$A4961)),ISNUMBER(SEARCH('🔎 TRA CỨU NHANH'!$C$2,$B4961)))),1,0)</f>
        <v>0</v>
      </c>
      <c r="M4961" s="1" t="str">
        <f t="shared" si="154"/>
        <v/>
      </c>
      <c r="N4961" s="1">
        <f>N(N4960)+IF(AND('💰 BÁO GIÁ'!$C$27&lt;&gt;"",OR(ISNUMBER(SEARCH('💰 BÁO GIÁ'!$C$27,$A4961)),ISNUMBER(SEARCH('💰 BÁO GIÁ'!$C$27,$B4961)))),1,0)</f>
        <v>0</v>
      </c>
      <c r="O4961" s="1" t="str">
        <f t="shared" si="155"/>
        <v/>
      </c>
    </row>
    <row r="4962" customHeight="1" spans="1:15">
      <c r="A4962" s="1" t="str">
        <f>IF('🔨 CĂN THAU'!A38="","",'🔨 CĂN THAU'!A38)</f>
        <v/>
      </c>
      <c r="B4962" s="1" t="str">
        <f>IF('🔨 CĂN THAU'!A38="","","Căn thau "&amp;'🔨 CĂN THAU'!D38&amp;" "&amp;'🔨 CĂN THAU'!B38&amp;" "&amp;'🔨 CĂN THAU'!C38)</f>
        <v/>
      </c>
      <c r="C4962" s="1" t="str">
        <f>IF('🔨 CĂN THAU'!A38="","","Căn thau")</f>
        <v/>
      </c>
      <c r="D4962" s="1" t="str">
        <f>IF('🔨 CĂN THAU'!A38="","",'🔨 CĂN THAU'!K38)</f>
        <v/>
      </c>
      <c r="E4962" s="1" t="str">
        <f>IF('🔨 CĂN THAU'!A38="","",'🔨 CĂN THAU'!L38)</f>
        <v/>
      </c>
      <c r="F4962" s="1" t="str">
        <f>IF('🔨 CĂN THAU'!A38="","",'🔨 CĂN THAU'!M38)</f>
        <v/>
      </c>
      <c r="G4962" s="1" t="str">
        <f>IF('🔨 CĂN THAU'!A38="","",'🔨 CĂN THAU'!N38)</f>
        <v/>
      </c>
      <c r="H4962" s="1" t="str">
        <f>IF('🔨 CĂN THAU'!A38="","",'🔨 CĂN THAU'!O38)</f>
        <v/>
      </c>
      <c r="I4962" s="1" t="str">
        <f>IF('🔨 CĂN THAU'!A38="","",'🔨 CĂN THAU'!P38)</f>
        <v/>
      </c>
      <c r="J4962" s="1" t="str">
        <f>IF('🔨 CĂN THAU'!A38="","","")</f>
        <v/>
      </c>
      <c r="L4962" s="1">
        <f>N(L4961)+IF(AND('🔎 TRA CỨU NHANH'!$C$2&lt;&gt;"",OR(ISNUMBER(SEARCH('🔎 TRA CỨU NHANH'!$C$2,$A4962)),ISNUMBER(SEARCH('🔎 TRA CỨU NHANH'!$C$2,$B4962)))),1,0)</f>
        <v>0</v>
      </c>
      <c r="M4962" s="1" t="str">
        <f t="shared" si="154"/>
        <v/>
      </c>
      <c r="N4962" s="1">
        <f>N(N4961)+IF(AND('💰 BÁO GIÁ'!$C$27&lt;&gt;"",OR(ISNUMBER(SEARCH('💰 BÁO GIÁ'!$C$27,$A4962)),ISNUMBER(SEARCH('💰 BÁO GIÁ'!$C$27,$B4962)))),1,0)</f>
        <v>0</v>
      </c>
      <c r="O4962" s="1" t="str">
        <f t="shared" si="155"/>
        <v/>
      </c>
    </row>
    <row r="4963" customHeight="1" spans="1:15">
      <c r="A4963" s="1" t="str">
        <f>IF('🔨 CĂN THAU'!A39="","",'🔨 CĂN THAU'!A39)</f>
        <v/>
      </c>
      <c r="B4963" s="1" t="str">
        <f>IF('🔨 CĂN THAU'!A39="","","Căn thau "&amp;'🔨 CĂN THAU'!D39&amp;" "&amp;'🔨 CĂN THAU'!B39&amp;" "&amp;'🔨 CĂN THAU'!C39)</f>
        <v/>
      </c>
      <c r="C4963" s="1" t="str">
        <f>IF('🔨 CĂN THAU'!A39="","","Căn thau")</f>
        <v/>
      </c>
      <c r="D4963" s="1" t="str">
        <f>IF('🔨 CĂN THAU'!A39="","",'🔨 CĂN THAU'!K39)</f>
        <v/>
      </c>
      <c r="E4963" s="1" t="str">
        <f>IF('🔨 CĂN THAU'!A39="","",'🔨 CĂN THAU'!L39)</f>
        <v/>
      </c>
      <c r="F4963" s="1" t="str">
        <f>IF('🔨 CĂN THAU'!A39="","",'🔨 CĂN THAU'!M39)</f>
        <v/>
      </c>
      <c r="G4963" s="1" t="str">
        <f>IF('🔨 CĂN THAU'!A39="","",'🔨 CĂN THAU'!N39)</f>
        <v/>
      </c>
      <c r="H4963" s="1" t="str">
        <f>IF('🔨 CĂN THAU'!A39="","",'🔨 CĂN THAU'!O39)</f>
        <v/>
      </c>
      <c r="I4963" s="1" t="str">
        <f>IF('🔨 CĂN THAU'!A39="","",'🔨 CĂN THAU'!P39)</f>
        <v/>
      </c>
      <c r="J4963" s="1" t="str">
        <f>IF('🔨 CĂN THAU'!A39="","","")</f>
        <v/>
      </c>
      <c r="L4963" s="1">
        <f>N(L4962)+IF(AND('🔎 TRA CỨU NHANH'!$C$2&lt;&gt;"",OR(ISNUMBER(SEARCH('🔎 TRA CỨU NHANH'!$C$2,$A4963)),ISNUMBER(SEARCH('🔎 TRA CỨU NHANH'!$C$2,$B4963)))),1,0)</f>
        <v>0</v>
      </c>
      <c r="M4963" s="1" t="str">
        <f t="shared" si="154"/>
        <v/>
      </c>
      <c r="N4963" s="1">
        <f>N(N4962)+IF(AND('💰 BÁO GIÁ'!$C$27&lt;&gt;"",OR(ISNUMBER(SEARCH('💰 BÁO GIÁ'!$C$27,$A4963)),ISNUMBER(SEARCH('💰 BÁO GIÁ'!$C$27,$B4963)))),1,0)</f>
        <v>0</v>
      </c>
      <c r="O4963" s="1" t="str">
        <f t="shared" si="155"/>
        <v/>
      </c>
    </row>
    <row r="4964" customHeight="1" spans="1:15">
      <c r="A4964" s="1" t="str">
        <f>IF('🔨 CĂN THAU'!A40="","",'🔨 CĂN THAU'!A40)</f>
        <v/>
      </c>
      <c r="B4964" s="1" t="str">
        <f>IF('🔨 CĂN THAU'!A40="","","Căn thau "&amp;'🔨 CĂN THAU'!D40&amp;" "&amp;'🔨 CĂN THAU'!B40&amp;" "&amp;'🔨 CĂN THAU'!C40)</f>
        <v/>
      </c>
      <c r="C4964" s="1" t="str">
        <f>IF('🔨 CĂN THAU'!A40="","","Căn thau")</f>
        <v/>
      </c>
      <c r="D4964" s="1" t="str">
        <f>IF('🔨 CĂN THAU'!A40="","",'🔨 CĂN THAU'!K40)</f>
        <v/>
      </c>
      <c r="E4964" s="1" t="str">
        <f>IF('🔨 CĂN THAU'!A40="","",'🔨 CĂN THAU'!L40)</f>
        <v/>
      </c>
      <c r="F4964" s="1" t="str">
        <f>IF('🔨 CĂN THAU'!A40="","",'🔨 CĂN THAU'!M40)</f>
        <v/>
      </c>
      <c r="G4964" s="1" t="str">
        <f>IF('🔨 CĂN THAU'!A40="","",'🔨 CĂN THAU'!N40)</f>
        <v/>
      </c>
      <c r="H4964" s="1" t="str">
        <f>IF('🔨 CĂN THAU'!A40="","",'🔨 CĂN THAU'!O40)</f>
        <v/>
      </c>
      <c r="I4964" s="1" t="str">
        <f>IF('🔨 CĂN THAU'!A40="","",'🔨 CĂN THAU'!P40)</f>
        <v/>
      </c>
      <c r="J4964" s="1" t="str">
        <f>IF('🔨 CĂN THAU'!A40="","","")</f>
        <v/>
      </c>
      <c r="L4964" s="1">
        <f>N(L4963)+IF(AND('🔎 TRA CỨU NHANH'!$C$2&lt;&gt;"",OR(ISNUMBER(SEARCH('🔎 TRA CỨU NHANH'!$C$2,$A4964)),ISNUMBER(SEARCH('🔎 TRA CỨU NHANH'!$C$2,$B4964)))),1,0)</f>
        <v>0</v>
      </c>
      <c r="M4964" s="1" t="str">
        <f t="shared" si="154"/>
        <v/>
      </c>
      <c r="N4964" s="1">
        <f>N(N4963)+IF(AND('💰 BÁO GIÁ'!$C$27&lt;&gt;"",OR(ISNUMBER(SEARCH('💰 BÁO GIÁ'!$C$27,$A4964)),ISNUMBER(SEARCH('💰 BÁO GIÁ'!$C$27,$B4964)))),1,0)</f>
        <v>0</v>
      </c>
      <c r="O4964" s="1" t="str">
        <f t="shared" si="155"/>
        <v/>
      </c>
    </row>
    <row r="4965" customHeight="1" spans="1:15">
      <c r="A4965" s="1" t="str">
        <f>IF('🔨 CĂN THAU'!A41="","",'🔨 CĂN THAU'!A41)</f>
        <v/>
      </c>
      <c r="B4965" s="1" t="str">
        <f>IF('🔨 CĂN THAU'!A41="","","Căn thau "&amp;'🔨 CĂN THAU'!D41&amp;" "&amp;'🔨 CĂN THAU'!B41&amp;" "&amp;'🔨 CĂN THAU'!C41)</f>
        <v/>
      </c>
      <c r="C4965" s="1" t="str">
        <f>IF('🔨 CĂN THAU'!A41="","","Căn thau")</f>
        <v/>
      </c>
      <c r="D4965" s="1" t="str">
        <f>IF('🔨 CĂN THAU'!A41="","",'🔨 CĂN THAU'!K41)</f>
        <v/>
      </c>
      <c r="E4965" s="1" t="str">
        <f>IF('🔨 CĂN THAU'!A41="","",'🔨 CĂN THAU'!L41)</f>
        <v/>
      </c>
      <c r="F4965" s="1" t="str">
        <f>IF('🔨 CĂN THAU'!A41="","",'🔨 CĂN THAU'!M41)</f>
        <v/>
      </c>
      <c r="G4965" s="1" t="str">
        <f>IF('🔨 CĂN THAU'!A41="","",'🔨 CĂN THAU'!N41)</f>
        <v/>
      </c>
      <c r="H4965" s="1" t="str">
        <f>IF('🔨 CĂN THAU'!A41="","",'🔨 CĂN THAU'!O41)</f>
        <v/>
      </c>
      <c r="I4965" s="1" t="str">
        <f>IF('🔨 CĂN THAU'!A41="","",'🔨 CĂN THAU'!P41)</f>
        <v/>
      </c>
      <c r="J4965" s="1" t="str">
        <f>IF('🔨 CĂN THAU'!A41="","","")</f>
        <v/>
      </c>
      <c r="L4965" s="1">
        <f>N(L4964)+IF(AND('🔎 TRA CỨU NHANH'!$C$2&lt;&gt;"",OR(ISNUMBER(SEARCH('🔎 TRA CỨU NHANH'!$C$2,$A4965)),ISNUMBER(SEARCH('🔎 TRA CỨU NHANH'!$C$2,$B4965)))),1,0)</f>
        <v>0</v>
      </c>
      <c r="M4965" s="1" t="str">
        <f t="shared" si="154"/>
        <v/>
      </c>
      <c r="N4965" s="1">
        <f>N(N4964)+IF(AND('💰 BÁO GIÁ'!$C$27&lt;&gt;"",OR(ISNUMBER(SEARCH('💰 BÁO GIÁ'!$C$27,$A4965)),ISNUMBER(SEARCH('💰 BÁO GIÁ'!$C$27,$B4965)))),1,0)</f>
        <v>0</v>
      </c>
      <c r="O4965" s="1" t="str">
        <f t="shared" si="155"/>
        <v/>
      </c>
    </row>
    <row r="4966" customHeight="1" spans="1:15">
      <c r="A4966" s="1" t="str">
        <f>IF('🔨 CĂN THAU'!A42="","",'🔨 CĂN THAU'!A42)</f>
        <v/>
      </c>
      <c r="B4966" s="1" t="str">
        <f>IF('🔨 CĂN THAU'!A42="","","Căn thau "&amp;'🔨 CĂN THAU'!D42&amp;" "&amp;'🔨 CĂN THAU'!B42&amp;" "&amp;'🔨 CĂN THAU'!C42)</f>
        <v/>
      </c>
      <c r="C4966" s="1" t="str">
        <f>IF('🔨 CĂN THAU'!A42="","","Căn thau")</f>
        <v/>
      </c>
      <c r="D4966" s="1" t="str">
        <f>IF('🔨 CĂN THAU'!A42="","",'🔨 CĂN THAU'!K42)</f>
        <v/>
      </c>
      <c r="E4966" s="1" t="str">
        <f>IF('🔨 CĂN THAU'!A42="","",'🔨 CĂN THAU'!L42)</f>
        <v/>
      </c>
      <c r="F4966" s="1" t="str">
        <f>IF('🔨 CĂN THAU'!A42="","",'🔨 CĂN THAU'!M42)</f>
        <v/>
      </c>
      <c r="G4966" s="1" t="str">
        <f>IF('🔨 CĂN THAU'!A42="","",'🔨 CĂN THAU'!N42)</f>
        <v/>
      </c>
      <c r="H4966" s="1" t="str">
        <f>IF('🔨 CĂN THAU'!A42="","",'🔨 CĂN THAU'!O42)</f>
        <v/>
      </c>
      <c r="I4966" s="1" t="str">
        <f>IF('🔨 CĂN THAU'!A42="","",'🔨 CĂN THAU'!P42)</f>
        <v/>
      </c>
      <c r="J4966" s="1" t="str">
        <f>IF('🔨 CĂN THAU'!A42="","","")</f>
        <v/>
      </c>
      <c r="L4966" s="1">
        <f>N(L4965)+IF(AND('🔎 TRA CỨU NHANH'!$C$2&lt;&gt;"",OR(ISNUMBER(SEARCH('🔎 TRA CỨU NHANH'!$C$2,$A4966)),ISNUMBER(SEARCH('🔎 TRA CỨU NHANH'!$C$2,$B4966)))),1,0)</f>
        <v>0</v>
      </c>
      <c r="M4966" s="1" t="str">
        <f t="shared" si="154"/>
        <v/>
      </c>
      <c r="N4966" s="1">
        <f>N(N4965)+IF(AND('💰 BÁO GIÁ'!$C$27&lt;&gt;"",OR(ISNUMBER(SEARCH('💰 BÁO GIÁ'!$C$27,$A4966)),ISNUMBER(SEARCH('💰 BÁO GIÁ'!$C$27,$B4966)))),1,0)</f>
        <v>0</v>
      </c>
      <c r="O4966" s="1" t="str">
        <f t="shared" si="155"/>
        <v/>
      </c>
    </row>
    <row r="4967" customHeight="1" spans="1:15">
      <c r="A4967" s="1" t="str">
        <f>IF('🔨 CĂN THAU'!A43="","",'🔨 CĂN THAU'!A43)</f>
        <v/>
      </c>
      <c r="B4967" s="1" t="str">
        <f>IF('🔨 CĂN THAU'!A43="","","Căn thau "&amp;'🔨 CĂN THAU'!D43&amp;" "&amp;'🔨 CĂN THAU'!B43&amp;" "&amp;'🔨 CĂN THAU'!C43)</f>
        <v/>
      </c>
      <c r="C4967" s="1" t="str">
        <f>IF('🔨 CĂN THAU'!A43="","","Căn thau")</f>
        <v/>
      </c>
      <c r="D4967" s="1" t="str">
        <f>IF('🔨 CĂN THAU'!A43="","",'🔨 CĂN THAU'!K43)</f>
        <v/>
      </c>
      <c r="E4967" s="1" t="str">
        <f>IF('🔨 CĂN THAU'!A43="","",'🔨 CĂN THAU'!L43)</f>
        <v/>
      </c>
      <c r="F4967" s="1" t="str">
        <f>IF('🔨 CĂN THAU'!A43="","",'🔨 CĂN THAU'!M43)</f>
        <v/>
      </c>
      <c r="G4967" s="1" t="str">
        <f>IF('🔨 CĂN THAU'!A43="","",'🔨 CĂN THAU'!N43)</f>
        <v/>
      </c>
      <c r="H4967" s="1" t="str">
        <f>IF('🔨 CĂN THAU'!A43="","",'🔨 CĂN THAU'!O43)</f>
        <v/>
      </c>
      <c r="I4967" s="1" t="str">
        <f>IF('🔨 CĂN THAU'!A43="","",'🔨 CĂN THAU'!P43)</f>
        <v/>
      </c>
      <c r="J4967" s="1" t="str">
        <f>IF('🔨 CĂN THAU'!A43="","","")</f>
        <v/>
      </c>
      <c r="L4967" s="1">
        <f>N(L4966)+IF(AND('🔎 TRA CỨU NHANH'!$C$2&lt;&gt;"",OR(ISNUMBER(SEARCH('🔎 TRA CỨU NHANH'!$C$2,$A4967)),ISNUMBER(SEARCH('🔎 TRA CỨU NHANH'!$C$2,$B4967)))),1,0)</f>
        <v>0</v>
      </c>
      <c r="M4967" s="1" t="str">
        <f t="shared" si="154"/>
        <v/>
      </c>
      <c r="N4967" s="1">
        <f>N(N4966)+IF(AND('💰 BÁO GIÁ'!$C$27&lt;&gt;"",OR(ISNUMBER(SEARCH('💰 BÁO GIÁ'!$C$27,$A4967)),ISNUMBER(SEARCH('💰 BÁO GIÁ'!$C$27,$B4967)))),1,0)</f>
        <v>0</v>
      </c>
      <c r="O4967" s="1" t="str">
        <f t="shared" si="155"/>
        <v/>
      </c>
    </row>
    <row r="4968" customHeight="1" spans="1:15">
      <c r="A4968" s="1" t="str">
        <f>IF('🔨 CĂN THAU'!A44="","",'🔨 CĂN THAU'!A44)</f>
        <v/>
      </c>
      <c r="B4968" s="1" t="str">
        <f>IF('🔨 CĂN THAU'!A44="","","Căn thau "&amp;'🔨 CĂN THAU'!D44&amp;" "&amp;'🔨 CĂN THAU'!B44&amp;" "&amp;'🔨 CĂN THAU'!C44)</f>
        <v/>
      </c>
      <c r="C4968" s="1" t="str">
        <f>IF('🔨 CĂN THAU'!A44="","","Căn thau")</f>
        <v/>
      </c>
      <c r="D4968" s="1" t="str">
        <f>IF('🔨 CĂN THAU'!A44="","",'🔨 CĂN THAU'!K44)</f>
        <v/>
      </c>
      <c r="E4968" s="1" t="str">
        <f>IF('🔨 CĂN THAU'!A44="","",'🔨 CĂN THAU'!L44)</f>
        <v/>
      </c>
      <c r="F4968" s="1" t="str">
        <f>IF('🔨 CĂN THAU'!A44="","",'🔨 CĂN THAU'!M44)</f>
        <v/>
      </c>
      <c r="G4968" s="1" t="str">
        <f>IF('🔨 CĂN THAU'!A44="","",'🔨 CĂN THAU'!N44)</f>
        <v/>
      </c>
      <c r="H4968" s="1" t="str">
        <f>IF('🔨 CĂN THAU'!A44="","",'🔨 CĂN THAU'!O44)</f>
        <v/>
      </c>
      <c r="I4968" s="1" t="str">
        <f>IF('🔨 CĂN THAU'!A44="","",'🔨 CĂN THAU'!P44)</f>
        <v/>
      </c>
      <c r="J4968" s="1" t="str">
        <f>IF('🔨 CĂN THAU'!A44="","","")</f>
        <v/>
      </c>
      <c r="L4968" s="1">
        <f>N(L4967)+IF(AND('🔎 TRA CỨU NHANH'!$C$2&lt;&gt;"",OR(ISNUMBER(SEARCH('🔎 TRA CỨU NHANH'!$C$2,$A4968)),ISNUMBER(SEARCH('🔎 TRA CỨU NHANH'!$C$2,$B4968)))),1,0)</f>
        <v>0</v>
      </c>
      <c r="M4968" s="1" t="str">
        <f t="shared" si="154"/>
        <v/>
      </c>
      <c r="N4968" s="1">
        <f>N(N4967)+IF(AND('💰 BÁO GIÁ'!$C$27&lt;&gt;"",OR(ISNUMBER(SEARCH('💰 BÁO GIÁ'!$C$27,$A4968)),ISNUMBER(SEARCH('💰 BÁO GIÁ'!$C$27,$B4968)))),1,0)</f>
        <v>0</v>
      </c>
      <c r="O4968" s="1" t="str">
        <f t="shared" si="155"/>
        <v/>
      </c>
    </row>
    <row r="4969" customHeight="1" spans="1:15">
      <c r="A4969" s="1" t="str">
        <f>IF('🔨 CĂN THAU'!A45="","",'🔨 CĂN THAU'!A45)</f>
        <v/>
      </c>
      <c r="B4969" s="1" t="str">
        <f>IF('🔨 CĂN THAU'!A45="","","Căn thau "&amp;'🔨 CĂN THAU'!D45&amp;" "&amp;'🔨 CĂN THAU'!B45&amp;" "&amp;'🔨 CĂN THAU'!C45)</f>
        <v/>
      </c>
      <c r="C4969" s="1" t="str">
        <f>IF('🔨 CĂN THAU'!A45="","","Căn thau")</f>
        <v/>
      </c>
      <c r="D4969" s="1" t="str">
        <f>IF('🔨 CĂN THAU'!A45="","",'🔨 CĂN THAU'!K45)</f>
        <v/>
      </c>
      <c r="E4969" s="1" t="str">
        <f>IF('🔨 CĂN THAU'!A45="","",'🔨 CĂN THAU'!L45)</f>
        <v/>
      </c>
      <c r="F4969" s="1" t="str">
        <f>IF('🔨 CĂN THAU'!A45="","",'🔨 CĂN THAU'!M45)</f>
        <v/>
      </c>
      <c r="G4969" s="1" t="str">
        <f>IF('🔨 CĂN THAU'!A45="","",'🔨 CĂN THAU'!N45)</f>
        <v/>
      </c>
      <c r="H4969" s="1" t="str">
        <f>IF('🔨 CĂN THAU'!A45="","",'🔨 CĂN THAU'!O45)</f>
        <v/>
      </c>
      <c r="I4969" s="1" t="str">
        <f>IF('🔨 CĂN THAU'!A45="","",'🔨 CĂN THAU'!P45)</f>
        <v/>
      </c>
      <c r="J4969" s="1" t="str">
        <f>IF('🔨 CĂN THAU'!A45="","","")</f>
        <v/>
      </c>
      <c r="L4969" s="1">
        <f>N(L4968)+IF(AND('🔎 TRA CỨU NHANH'!$C$2&lt;&gt;"",OR(ISNUMBER(SEARCH('🔎 TRA CỨU NHANH'!$C$2,$A4969)),ISNUMBER(SEARCH('🔎 TRA CỨU NHANH'!$C$2,$B4969)))),1,0)</f>
        <v>0</v>
      </c>
      <c r="M4969" s="1" t="str">
        <f t="shared" si="154"/>
        <v/>
      </c>
      <c r="N4969" s="1">
        <f>N(N4968)+IF(AND('💰 BÁO GIÁ'!$C$27&lt;&gt;"",OR(ISNUMBER(SEARCH('💰 BÁO GIÁ'!$C$27,$A4969)),ISNUMBER(SEARCH('💰 BÁO GIÁ'!$C$27,$B4969)))),1,0)</f>
        <v>0</v>
      </c>
      <c r="O4969" s="1" t="str">
        <f t="shared" si="155"/>
        <v/>
      </c>
    </row>
    <row r="4970" customHeight="1" spans="1:15">
      <c r="A4970" s="1" t="str">
        <f>IF('🔨 CĂN THAU'!A46="","",'🔨 CĂN THAU'!A46)</f>
        <v/>
      </c>
      <c r="B4970" s="1" t="str">
        <f>IF('🔨 CĂN THAU'!A46="","","Căn thau "&amp;'🔨 CĂN THAU'!D46&amp;" "&amp;'🔨 CĂN THAU'!B46&amp;" "&amp;'🔨 CĂN THAU'!C46)</f>
        <v/>
      </c>
      <c r="C4970" s="1" t="str">
        <f>IF('🔨 CĂN THAU'!A46="","","Căn thau")</f>
        <v/>
      </c>
      <c r="D4970" s="1" t="str">
        <f>IF('🔨 CĂN THAU'!A46="","",'🔨 CĂN THAU'!K46)</f>
        <v/>
      </c>
      <c r="E4970" s="1" t="str">
        <f>IF('🔨 CĂN THAU'!A46="","",'🔨 CĂN THAU'!L46)</f>
        <v/>
      </c>
      <c r="F4970" s="1" t="str">
        <f>IF('🔨 CĂN THAU'!A46="","",'🔨 CĂN THAU'!M46)</f>
        <v/>
      </c>
      <c r="G4970" s="1" t="str">
        <f>IF('🔨 CĂN THAU'!A46="","",'🔨 CĂN THAU'!N46)</f>
        <v/>
      </c>
      <c r="H4970" s="1" t="str">
        <f>IF('🔨 CĂN THAU'!A46="","",'🔨 CĂN THAU'!O46)</f>
        <v/>
      </c>
      <c r="I4970" s="1" t="str">
        <f>IF('🔨 CĂN THAU'!A46="","",'🔨 CĂN THAU'!P46)</f>
        <v/>
      </c>
      <c r="J4970" s="1" t="str">
        <f>IF('🔨 CĂN THAU'!A46="","","")</f>
        <v/>
      </c>
      <c r="L4970" s="1">
        <f>N(L4969)+IF(AND('🔎 TRA CỨU NHANH'!$C$2&lt;&gt;"",OR(ISNUMBER(SEARCH('🔎 TRA CỨU NHANH'!$C$2,$A4970)),ISNUMBER(SEARCH('🔎 TRA CỨU NHANH'!$C$2,$B4970)))),1,0)</f>
        <v>0</v>
      </c>
      <c r="M4970" s="1" t="str">
        <f t="shared" si="154"/>
        <v/>
      </c>
      <c r="N4970" s="1">
        <f>N(N4969)+IF(AND('💰 BÁO GIÁ'!$C$27&lt;&gt;"",OR(ISNUMBER(SEARCH('💰 BÁO GIÁ'!$C$27,$A4970)),ISNUMBER(SEARCH('💰 BÁO GIÁ'!$C$27,$B4970)))),1,0)</f>
        <v>0</v>
      </c>
      <c r="O4970" s="1" t="str">
        <f t="shared" si="155"/>
        <v/>
      </c>
    </row>
    <row r="4971" customHeight="1" spans="1:15">
      <c r="A4971" s="1" t="str">
        <f>IF('🔨 CĂN THAU'!A47="","",'🔨 CĂN THAU'!A47)</f>
        <v/>
      </c>
      <c r="B4971" s="1" t="str">
        <f>IF('🔨 CĂN THAU'!A47="","","Căn thau "&amp;'🔨 CĂN THAU'!D47&amp;" "&amp;'🔨 CĂN THAU'!B47&amp;" "&amp;'🔨 CĂN THAU'!C47)</f>
        <v/>
      </c>
      <c r="C4971" s="1" t="str">
        <f>IF('🔨 CĂN THAU'!A47="","","Căn thau")</f>
        <v/>
      </c>
      <c r="D4971" s="1" t="str">
        <f>IF('🔨 CĂN THAU'!A47="","",'🔨 CĂN THAU'!K47)</f>
        <v/>
      </c>
      <c r="E4971" s="1" t="str">
        <f>IF('🔨 CĂN THAU'!A47="","",'🔨 CĂN THAU'!L47)</f>
        <v/>
      </c>
      <c r="F4971" s="1" t="str">
        <f>IF('🔨 CĂN THAU'!A47="","",'🔨 CĂN THAU'!M47)</f>
        <v/>
      </c>
      <c r="G4971" s="1" t="str">
        <f>IF('🔨 CĂN THAU'!A47="","",'🔨 CĂN THAU'!N47)</f>
        <v/>
      </c>
      <c r="H4971" s="1" t="str">
        <f>IF('🔨 CĂN THAU'!A47="","",'🔨 CĂN THAU'!O47)</f>
        <v/>
      </c>
      <c r="I4971" s="1" t="str">
        <f>IF('🔨 CĂN THAU'!A47="","",'🔨 CĂN THAU'!P47)</f>
        <v/>
      </c>
      <c r="J4971" s="1" t="str">
        <f>IF('🔨 CĂN THAU'!A47="","","")</f>
        <v/>
      </c>
      <c r="L4971" s="1">
        <f>N(L4970)+IF(AND('🔎 TRA CỨU NHANH'!$C$2&lt;&gt;"",OR(ISNUMBER(SEARCH('🔎 TRA CỨU NHANH'!$C$2,$A4971)),ISNUMBER(SEARCH('🔎 TRA CỨU NHANH'!$C$2,$B4971)))),1,0)</f>
        <v>0</v>
      </c>
      <c r="M4971" s="1" t="str">
        <f t="shared" si="154"/>
        <v/>
      </c>
      <c r="N4971" s="1">
        <f>N(N4970)+IF(AND('💰 BÁO GIÁ'!$C$27&lt;&gt;"",OR(ISNUMBER(SEARCH('💰 BÁO GIÁ'!$C$27,$A4971)),ISNUMBER(SEARCH('💰 BÁO GIÁ'!$C$27,$B4971)))),1,0)</f>
        <v>0</v>
      </c>
      <c r="O4971" s="1" t="str">
        <f t="shared" si="155"/>
        <v/>
      </c>
    </row>
    <row r="4972" customHeight="1" spans="1:15">
      <c r="A4972" s="1" t="str">
        <f>IF('🔨 CĂN THAU'!A48="","",'🔨 CĂN THAU'!A48)</f>
        <v/>
      </c>
      <c r="B4972" s="1" t="str">
        <f>IF('🔨 CĂN THAU'!A48="","","Căn thau "&amp;'🔨 CĂN THAU'!D48&amp;" "&amp;'🔨 CĂN THAU'!B48&amp;" "&amp;'🔨 CĂN THAU'!C48)</f>
        <v/>
      </c>
      <c r="C4972" s="1" t="str">
        <f>IF('🔨 CĂN THAU'!A48="","","Căn thau")</f>
        <v/>
      </c>
      <c r="D4972" s="1" t="str">
        <f>IF('🔨 CĂN THAU'!A48="","",'🔨 CĂN THAU'!K48)</f>
        <v/>
      </c>
      <c r="E4972" s="1" t="str">
        <f>IF('🔨 CĂN THAU'!A48="","",'🔨 CĂN THAU'!L48)</f>
        <v/>
      </c>
      <c r="F4972" s="1" t="str">
        <f>IF('🔨 CĂN THAU'!A48="","",'🔨 CĂN THAU'!M48)</f>
        <v/>
      </c>
      <c r="G4972" s="1" t="str">
        <f>IF('🔨 CĂN THAU'!A48="","",'🔨 CĂN THAU'!N48)</f>
        <v/>
      </c>
      <c r="H4972" s="1" t="str">
        <f>IF('🔨 CĂN THAU'!A48="","",'🔨 CĂN THAU'!O48)</f>
        <v/>
      </c>
      <c r="I4972" s="1" t="str">
        <f>IF('🔨 CĂN THAU'!A48="","",'🔨 CĂN THAU'!P48)</f>
        <v/>
      </c>
      <c r="J4972" s="1" t="str">
        <f>IF('🔨 CĂN THAU'!A48="","","")</f>
        <v/>
      </c>
      <c r="L4972" s="1">
        <f>N(L4971)+IF(AND('🔎 TRA CỨU NHANH'!$C$2&lt;&gt;"",OR(ISNUMBER(SEARCH('🔎 TRA CỨU NHANH'!$C$2,$A4972)),ISNUMBER(SEARCH('🔎 TRA CỨU NHANH'!$C$2,$B4972)))),1,0)</f>
        <v>0</v>
      </c>
      <c r="M4972" s="1" t="str">
        <f t="shared" si="154"/>
        <v/>
      </c>
      <c r="N4972" s="1">
        <f>N(N4971)+IF(AND('💰 BÁO GIÁ'!$C$27&lt;&gt;"",OR(ISNUMBER(SEARCH('💰 BÁO GIÁ'!$C$27,$A4972)),ISNUMBER(SEARCH('💰 BÁO GIÁ'!$C$27,$B4972)))),1,0)</f>
        <v>0</v>
      </c>
      <c r="O4972" s="1" t="str">
        <f t="shared" si="155"/>
        <v/>
      </c>
    </row>
    <row r="4973" customHeight="1" spans="1:15">
      <c r="A4973" s="1" t="str">
        <f>IF('🔨 CĂN THAU'!A49="","",'🔨 CĂN THAU'!A49)</f>
        <v/>
      </c>
      <c r="B4973" s="1" t="str">
        <f>IF('🔨 CĂN THAU'!A49="","","Căn thau "&amp;'🔨 CĂN THAU'!D49&amp;" "&amp;'🔨 CĂN THAU'!B49&amp;" "&amp;'🔨 CĂN THAU'!C49)</f>
        <v/>
      </c>
      <c r="C4973" s="1" t="str">
        <f>IF('🔨 CĂN THAU'!A49="","","Căn thau")</f>
        <v/>
      </c>
      <c r="D4973" s="1" t="str">
        <f>IF('🔨 CĂN THAU'!A49="","",'🔨 CĂN THAU'!K49)</f>
        <v/>
      </c>
      <c r="E4973" s="1" t="str">
        <f>IF('🔨 CĂN THAU'!A49="","",'🔨 CĂN THAU'!L49)</f>
        <v/>
      </c>
      <c r="F4973" s="1" t="str">
        <f>IF('🔨 CĂN THAU'!A49="","",'🔨 CĂN THAU'!M49)</f>
        <v/>
      </c>
      <c r="G4973" s="1" t="str">
        <f>IF('🔨 CĂN THAU'!A49="","",'🔨 CĂN THAU'!N49)</f>
        <v/>
      </c>
      <c r="H4973" s="1" t="str">
        <f>IF('🔨 CĂN THAU'!A49="","",'🔨 CĂN THAU'!O49)</f>
        <v/>
      </c>
      <c r="I4973" s="1" t="str">
        <f>IF('🔨 CĂN THAU'!A49="","",'🔨 CĂN THAU'!P49)</f>
        <v/>
      </c>
      <c r="J4973" s="1" t="str">
        <f>IF('🔨 CĂN THAU'!A49="","","")</f>
        <v/>
      </c>
      <c r="L4973" s="1">
        <f>N(L4972)+IF(AND('🔎 TRA CỨU NHANH'!$C$2&lt;&gt;"",OR(ISNUMBER(SEARCH('🔎 TRA CỨU NHANH'!$C$2,$A4973)),ISNUMBER(SEARCH('🔎 TRA CỨU NHANH'!$C$2,$B4973)))),1,0)</f>
        <v>0</v>
      </c>
      <c r="M4973" s="1" t="str">
        <f t="shared" si="154"/>
        <v/>
      </c>
      <c r="N4973" s="1">
        <f>N(N4972)+IF(AND('💰 BÁO GIÁ'!$C$27&lt;&gt;"",OR(ISNUMBER(SEARCH('💰 BÁO GIÁ'!$C$27,$A4973)),ISNUMBER(SEARCH('💰 BÁO GIÁ'!$C$27,$B4973)))),1,0)</f>
        <v>0</v>
      </c>
      <c r="O4973" s="1" t="str">
        <f t="shared" si="155"/>
        <v/>
      </c>
    </row>
    <row r="4974" customHeight="1" spans="1:15">
      <c r="A4974" s="1" t="str">
        <f>IF('🔨 CĂN THAU'!A50="","",'🔨 CĂN THAU'!A50)</f>
        <v/>
      </c>
      <c r="B4974" s="1" t="str">
        <f>IF('🔨 CĂN THAU'!A50="","","Căn thau "&amp;'🔨 CĂN THAU'!D50&amp;" "&amp;'🔨 CĂN THAU'!B50&amp;" "&amp;'🔨 CĂN THAU'!C50)</f>
        <v/>
      </c>
      <c r="C4974" s="1" t="str">
        <f>IF('🔨 CĂN THAU'!A50="","","Căn thau")</f>
        <v/>
      </c>
      <c r="D4974" s="1" t="str">
        <f>IF('🔨 CĂN THAU'!A50="","",'🔨 CĂN THAU'!K50)</f>
        <v/>
      </c>
      <c r="E4974" s="1" t="str">
        <f>IF('🔨 CĂN THAU'!A50="","",'🔨 CĂN THAU'!L50)</f>
        <v/>
      </c>
      <c r="F4974" s="1" t="str">
        <f>IF('🔨 CĂN THAU'!A50="","",'🔨 CĂN THAU'!M50)</f>
        <v/>
      </c>
      <c r="G4974" s="1" t="str">
        <f>IF('🔨 CĂN THAU'!A50="","",'🔨 CĂN THAU'!N50)</f>
        <v/>
      </c>
      <c r="H4974" s="1" t="str">
        <f>IF('🔨 CĂN THAU'!A50="","",'🔨 CĂN THAU'!O50)</f>
        <v/>
      </c>
      <c r="I4974" s="1" t="str">
        <f>IF('🔨 CĂN THAU'!A50="","",'🔨 CĂN THAU'!P50)</f>
        <v/>
      </c>
      <c r="J4974" s="1" t="str">
        <f>IF('🔨 CĂN THAU'!A50="","","")</f>
        <v/>
      </c>
      <c r="L4974" s="1">
        <f>N(L4973)+IF(AND('🔎 TRA CỨU NHANH'!$C$2&lt;&gt;"",OR(ISNUMBER(SEARCH('🔎 TRA CỨU NHANH'!$C$2,$A4974)),ISNUMBER(SEARCH('🔎 TRA CỨU NHANH'!$C$2,$B4974)))),1,0)</f>
        <v>0</v>
      </c>
      <c r="M4974" s="1" t="str">
        <f t="shared" si="154"/>
        <v/>
      </c>
      <c r="N4974" s="1">
        <f>N(N4973)+IF(AND('💰 BÁO GIÁ'!$C$27&lt;&gt;"",OR(ISNUMBER(SEARCH('💰 BÁO GIÁ'!$C$27,$A4974)),ISNUMBER(SEARCH('💰 BÁO GIÁ'!$C$27,$B4974)))),1,0)</f>
        <v>0</v>
      </c>
      <c r="O4974" s="1" t="str">
        <f t="shared" si="155"/>
        <v/>
      </c>
    </row>
    <row r="4975" customHeight="1" spans="1:15">
      <c r="A4975" s="1" t="str">
        <f>IF('🔨 CĂN THAU'!A51="","",'🔨 CĂN THAU'!A51)</f>
        <v/>
      </c>
      <c r="B4975" s="1" t="str">
        <f>IF('🔨 CĂN THAU'!A51="","","Căn thau "&amp;'🔨 CĂN THAU'!D51&amp;" "&amp;'🔨 CĂN THAU'!B51&amp;" "&amp;'🔨 CĂN THAU'!C51)</f>
        <v/>
      </c>
      <c r="C4975" s="1" t="str">
        <f>IF('🔨 CĂN THAU'!A51="","","Căn thau")</f>
        <v/>
      </c>
      <c r="D4975" s="1" t="str">
        <f>IF('🔨 CĂN THAU'!A51="","",'🔨 CĂN THAU'!K51)</f>
        <v/>
      </c>
      <c r="E4975" s="1" t="str">
        <f>IF('🔨 CĂN THAU'!A51="","",'🔨 CĂN THAU'!L51)</f>
        <v/>
      </c>
      <c r="F4975" s="1" t="str">
        <f>IF('🔨 CĂN THAU'!A51="","",'🔨 CĂN THAU'!M51)</f>
        <v/>
      </c>
      <c r="G4975" s="1" t="str">
        <f>IF('🔨 CĂN THAU'!A51="","",'🔨 CĂN THAU'!N51)</f>
        <v/>
      </c>
      <c r="H4975" s="1" t="str">
        <f>IF('🔨 CĂN THAU'!A51="","",'🔨 CĂN THAU'!O51)</f>
        <v/>
      </c>
      <c r="I4975" s="1" t="str">
        <f>IF('🔨 CĂN THAU'!A51="","",'🔨 CĂN THAU'!P51)</f>
        <v/>
      </c>
      <c r="J4975" s="1" t="str">
        <f>IF('🔨 CĂN THAU'!A51="","","")</f>
        <v/>
      </c>
      <c r="L4975" s="1">
        <f>N(L4974)+IF(AND('🔎 TRA CỨU NHANH'!$C$2&lt;&gt;"",OR(ISNUMBER(SEARCH('🔎 TRA CỨU NHANH'!$C$2,$A4975)),ISNUMBER(SEARCH('🔎 TRA CỨU NHANH'!$C$2,$B4975)))),1,0)</f>
        <v>0</v>
      </c>
      <c r="M4975" s="1" t="str">
        <f t="shared" si="154"/>
        <v/>
      </c>
      <c r="N4975" s="1">
        <f>N(N4974)+IF(AND('💰 BÁO GIÁ'!$C$27&lt;&gt;"",OR(ISNUMBER(SEARCH('💰 BÁO GIÁ'!$C$27,$A4975)),ISNUMBER(SEARCH('💰 BÁO GIÁ'!$C$27,$B4975)))),1,0)</f>
        <v>0</v>
      </c>
      <c r="O4975" s="1" t="str">
        <f t="shared" si="155"/>
        <v/>
      </c>
    </row>
    <row r="4976" customHeight="1" spans="1:15">
      <c r="A4976" s="1" t="str">
        <f>IF('🔨 CĂN THAU'!A52="","",'🔨 CĂN THAU'!A52)</f>
        <v/>
      </c>
      <c r="B4976" s="1" t="str">
        <f>IF('🔨 CĂN THAU'!A52="","","Căn thau "&amp;'🔨 CĂN THAU'!D52&amp;" "&amp;'🔨 CĂN THAU'!B52&amp;" "&amp;'🔨 CĂN THAU'!C52)</f>
        <v/>
      </c>
      <c r="C4976" s="1" t="str">
        <f>IF('🔨 CĂN THAU'!A52="","","Căn thau")</f>
        <v/>
      </c>
      <c r="D4976" s="1" t="str">
        <f>IF('🔨 CĂN THAU'!A52="","",'🔨 CĂN THAU'!K52)</f>
        <v/>
      </c>
      <c r="E4976" s="1" t="str">
        <f>IF('🔨 CĂN THAU'!A52="","",'🔨 CĂN THAU'!L52)</f>
        <v/>
      </c>
      <c r="F4976" s="1" t="str">
        <f>IF('🔨 CĂN THAU'!A52="","",'🔨 CĂN THAU'!M52)</f>
        <v/>
      </c>
      <c r="G4976" s="1" t="str">
        <f>IF('🔨 CĂN THAU'!A52="","",'🔨 CĂN THAU'!N52)</f>
        <v/>
      </c>
      <c r="H4976" s="1" t="str">
        <f>IF('🔨 CĂN THAU'!A52="","",'🔨 CĂN THAU'!O52)</f>
        <v/>
      </c>
      <c r="I4976" s="1" t="str">
        <f>IF('🔨 CĂN THAU'!A52="","",'🔨 CĂN THAU'!P52)</f>
        <v/>
      </c>
      <c r="J4976" s="1" t="str">
        <f>IF('🔨 CĂN THAU'!A52="","","")</f>
        <v/>
      </c>
      <c r="L4976" s="1">
        <f>N(L4975)+IF(AND('🔎 TRA CỨU NHANH'!$C$2&lt;&gt;"",OR(ISNUMBER(SEARCH('🔎 TRA CỨU NHANH'!$C$2,$A4976)),ISNUMBER(SEARCH('🔎 TRA CỨU NHANH'!$C$2,$B4976)))),1,0)</f>
        <v>0</v>
      </c>
      <c r="M4976" s="1" t="str">
        <f t="shared" si="154"/>
        <v/>
      </c>
      <c r="N4976" s="1">
        <f>N(N4975)+IF(AND('💰 BÁO GIÁ'!$C$27&lt;&gt;"",OR(ISNUMBER(SEARCH('💰 BÁO GIÁ'!$C$27,$A4976)),ISNUMBER(SEARCH('💰 BÁO GIÁ'!$C$27,$B4976)))),1,0)</f>
        <v>0</v>
      </c>
      <c r="O4976" s="1" t="str">
        <f t="shared" si="155"/>
        <v/>
      </c>
    </row>
    <row r="4977" customHeight="1" spans="1:15">
      <c r="A4977" s="1" t="str">
        <f>IF('🔨 CĂN THAU'!A53="","",'🔨 CĂN THAU'!A53)</f>
        <v/>
      </c>
      <c r="B4977" s="1" t="str">
        <f>IF('🔨 CĂN THAU'!A53="","","Căn thau "&amp;'🔨 CĂN THAU'!D53&amp;" "&amp;'🔨 CĂN THAU'!B53&amp;" "&amp;'🔨 CĂN THAU'!C53)</f>
        <v/>
      </c>
      <c r="C4977" s="1" t="str">
        <f>IF('🔨 CĂN THAU'!A53="","","Căn thau")</f>
        <v/>
      </c>
      <c r="D4977" s="1" t="str">
        <f>IF('🔨 CĂN THAU'!A53="","",'🔨 CĂN THAU'!K53)</f>
        <v/>
      </c>
      <c r="E4977" s="1" t="str">
        <f>IF('🔨 CĂN THAU'!A53="","",'🔨 CĂN THAU'!L53)</f>
        <v/>
      </c>
      <c r="F4977" s="1" t="str">
        <f>IF('🔨 CĂN THAU'!A53="","",'🔨 CĂN THAU'!M53)</f>
        <v/>
      </c>
      <c r="G4977" s="1" t="str">
        <f>IF('🔨 CĂN THAU'!A53="","",'🔨 CĂN THAU'!N53)</f>
        <v/>
      </c>
      <c r="H4977" s="1" t="str">
        <f>IF('🔨 CĂN THAU'!A53="","",'🔨 CĂN THAU'!O53)</f>
        <v/>
      </c>
      <c r="I4977" s="1" t="str">
        <f>IF('🔨 CĂN THAU'!A53="","",'🔨 CĂN THAU'!P53)</f>
        <v/>
      </c>
      <c r="J4977" s="1" t="str">
        <f>IF('🔨 CĂN THAU'!A53="","","")</f>
        <v/>
      </c>
      <c r="L4977" s="1">
        <f>N(L4976)+IF(AND('🔎 TRA CỨU NHANH'!$C$2&lt;&gt;"",OR(ISNUMBER(SEARCH('🔎 TRA CỨU NHANH'!$C$2,$A4977)),ISNUMBER(SEARCH('🔎 TRA CỨU NHANH'!$C$2,$B4977)))),1,0)</f>
        <v>0</v>
      </c>
      <c r="M4977" s="1" t="str">
        <f t="shared" si="154"/>
        <v/>
      </c>
      <c r="N4977" s="1">
        <f>N(N4976)+IF(AND('💰 BÁO GIÁ'!$C$27&lt;&gt;"",OR(ISNUMBER(SEARCH('💰 BÁO GIÁ'!$C$27,$A4977)),ISNUMBER(SEARCH('💰 BÁO GIÁ'!$C$27,$B4977)))),1,0)</f>
        <v>0</v>
      </c>
      <c r="O4977" s="1" t="str">
        <f t="shared" si="155"/>
        <v/>
      </c>
    </row>
    <row r="4978" customHeight="1" spans="1:15">
      <c r="A4978" s="1" t="str">
        <f>IF('🔨 CĂN THAU'!A54="","",'🔨 CĂN THAU'!A54)</f>
        <v/>
      </c>
      <c r="B4978" s="1" t="str">
        <f>IF('🔨 CĂN THAU'!A54="","","Căn thau "&amp;'🔨 CĂN THAU'!D54&amp;" "&amp;'🔨 CĂN THAU'!B54&amp;" "&amp;'🔨 CĂN THAU'!C54)</f>
        <v/>
      </c>
      <c r="C4978" s="1" t="str">
        <f>IF('🔨 CĂN THAU'!A54="","","Căn thau")</f>
        <v/>
      </c>
      <c r="D4978" s="1" t="str">
        <f>IF('🔨 CĂN THAU'!A54="","",'🔨 CĂN THAU'!K54)</f>
        <v/>
      </c>
      <c r="E4978" s="1" t="str">
        <f>IF('🔨 CĂN THAU'!A54="","",'🔨 CĂN THAU'!L54)</f>
        <v/>
      </c>
      <c r="F4978" s="1" t="str">
        <f>IF('🔨 CĂN THAU'!A54="","",'🔨 CĂN THAU'!M54)</f>
        <v/>
      </c>
      <c r="G4978" s="1" t="str">
        <f>IF('🔨 CĂN THAU'!A54="","",'🔨 CĂN THAU'!N54)</f>
        <v/>
      </c>
      <c r="H4978" s="1" t="str">
        <f>IF('🔨 CĂN THAU'!A54="","",'🔨 CĂN THAU'!O54)</f>
        <v/>
      </c>
      <c r="I4978" s="1" t="str">
        <f>IF('🔨 CĂN THAU'!A54="","",'🔨 CĂN THAU'!P54)</f>
        <v/>
      </c>
      <c r="J4978" s="1" t="str">
        <f>IF('🔨 CĂN THAU'!A54="","","")</f>
        <v/>
      </c>
      <c r="L4978" s="1">
        <f>N(L4977)+IF(AND('🔎 TRA CỨU NHANH'!$C$2&lt;&gt;"",OR(ISNUMBER(SEARCH('🔎 TRA CỨU NHANH'!$C$2,$A4978)),ISNUMBER(SEARCH('🔎 TRA CỨU NHANH'!$C$2,$B4978)))),1,0)</f>
        <v>0</v>
      </c>
      <c r="M4978" s="1" t="str">
        <f t="shared" si="154"/>
        <v/>
      </c>
      <c r="N4978" s="1">
        <f>N(N4977)+IF(AND('💰 BÁO GIÁ'!$C$27&lt;&gt;"",OR(ISNUMBER(SEARCH('💰 BÁO GIÁ'!$C$27,$A4978)),ISNUMBER(SEARCH('💰 BÁO GIÁ'!$C$27,$B4978)))),1,0)</f>
        <v>0</v>
      </c>
      <c r="O4978" s="1" t="str">
        <f t="shared" si="155"/>
        <v/>
      </c>
    </row>
    <row r="4979" customHeight="1" spans="1:15">
      <c r="A4979" s="1" t="str">
        <f>IF('🔨 CĂN THAU'!A55="","",'🔨 CĂN THAU'!A55)</f>
        <v/>
      </c>
      <c r="B4979" s="1" t="str">
        <f>IF('🔨 CĂN THAU'!A55="","","Căn thau "&amp;'🔨 CĂN THAU'!D55&amp;" "&amp;'🔨 CĂN THAU'!B55&amp;" "&amp;'🔨 CĂN THAU'!C55)</f>
        <v/>
      </c>
      <c r="C4979" s="1" t="str">
        <f>IF('🔨 CĂN THAU'!A55="","","Căn thau")</f>
        <v/>
      </c>
      <c r="D4979" s="1" t="str">
        <f>IF('🔨 CĂN THAU'!A55="","",'🔨 CĂN THAU'!K55)</f>
        <v/>
      </c>
      <c r="E4979" s="1" t="str">
        <f>IF('🔨 CĂN THAU'!A55="","",'🔨 CĂN THAU'!L55)</f>
        <v/>
      </c>
      <c r="F4979" s="1" t="str">
        <f>IF('🔨 CĂN THAU'!A55="","",'🔨 CĂN THAU'!M55)</f>
        <v/>
      </c>
      <c r="G4979" s="1" t="str">
        <f>IF('🔨 CĂN THAU'!A55="","",'🔨 CĂN THAU'!N55)</f>
        <v/>
      </c>
      <c r="H4979" s="1" t="str">
        <f>IF('🔨 CĂN THAU'!A55="","",'🔨 CĂN THAU'!O55)</f>
        <v/>
      </c>
      <c r="I4979" s="1" t="str">
        <f>IF('🔨 CĂN THAU'!A55="","",'🔨 CĂN THAU'!P55)</f>
        <v/>
      </c>
      <c r="J4979" s="1" t="str">
        <f>IF('🔨 CĂN THAU'!A55="","","")</f>
        <v/>
      </c>
      <c r="L4979" s="1">
        <f>N(L4978)+IF(AND('🔎 TRA CỨU NHANH'!$C$2&lt;&gt;"",OR(ISNUMBER(SEARCH('🔎 TRA CỨU NHANH'!$C$2,$A4979)),ISNUMBER(SEARCH('🔎 TRA CỨU NHANH'!$C$2,$B4979)))),1,0)</f>
        <v>0</v>
      </c>
      <c r="M4979" s="1" t="str">
        <f t="shared" si="154"/>
        <v/>
      </c>
      <c r="N4979" s="1">
        <f>N(N4978)+IF(AND('💰 BÁO GIÁ'!$C$27&lt;&gt;"",OR(ISNUMBER(SEARCH('💰 BÁO GIÁ'!$C$27,$A4979)),ISNUMBER(SEARCH('💰 BÁO GIÁ'!$C$27,$B4979)))),1,0)</f>
        <v>0</v>
      </c>
      <c r="O4979" s="1" t="str">
        <f t="shared" si="155"/>
        <v/>
      </c>
    </row>
    <row r="4980" customHeight="1" spans="1:15">
      <c r="A4980" s="1" t="str">
        <f>IF('🔨 CĂN THAU'!A56="","",'🔨 CĂN THAU'!A56)</f>
        <v/>
      </c>
      <c r="B4980" s="1" t="str">
        <f>IF('🔨 CĂN THAU'!A56="","","Căn thau "&amp;'🔨 CĂN THAU'!D56&amp;" "&amp;'🔨 CĂN THAU'!B56&amp;" "&amp;'🔨 CĂN THAU'!C56)</f>
        <v/>
      </c>
      <c r="C4980" s="1" t="str">
        <f>IF('🔨 CĂN THAU'!A56="","","Căn thau")</f>
        <v/>
      </c>
      <c r="D4980" s="1" t="str">
        <f>IF('🔨 CĂN THAU'!A56="","",'🔨 CĂN THAU'!K56)</f>
        <v/>
      </c>
      <c r="E4980" s="1" t="str">
        <f>IF('🔨 CĂN THAU'!A56="","",'🔨 CĂN THAU'!L56)</f>
        <v/>
      </c>
      <c r="F4980" s="1" t="str">
        <f>IF('🔨 CĂN THAU'!A56="","",'🔨 CĂN THAU'!M56)</f>
        <v/>
      </c>
      <c r="G4980" s="1" t="str">
        <f>IF('🔨 CĂN THAU'!A56="","",'🔨 CĂN THAU'!N56)</f>
        <v/>
      </c>
      <c r="H4980" s="1" t="str">
        <f>IF('🔨 CĂN THAU'!A56="","",'🔨 CĂN THAU'!O56)</f>
        <v/>
      </c>
      <c r="I4980" s="1" t="str">
        <f>IF('🔨 CĂN THAU'!A56="","",'🔨 CĂN THAU'!P56)</f>
        <v/>
      </c>
      <c r="J4980" s="1" t="str">
        <f>IF('🔨 CĂN THAU'!A56="","","")</f>
        <v/>
      </c>
      <c r="L4980" s="1">
        <f>N(L4979)+IF(AND('🔎 TRA CỨU NHANH'!$C$2&lt;&gt;"",OR(ISNUMBER(SEARCH('🔎 TRA CỨU NHANH'!$C$2,$A4980)),ISNUMBER(SEARCH('🔎 TRA CỨU NHANH'!$C$2,$B4980)))),1,0)</f>
        <v>0</v>
      </c>
      <c r="M4980" s="1" t="str">
        <f t="shared" si="154"/>
        <v/>
      </c>
      <c r="N4980" s="1">
        <f>N(N4979)+IF(AND('💰 BÁO GIÁ'!$C$27&lt;&gt;"",OR(ISNUMBER(SEARCH('💰 BÁO GIÁ'!$C$27,$A4980)),ISNUMBER(SEARCH('💰 BÁO GIÁ'!$C$27,$B4980)))),1,0)</f>
        <v>0</v>
      </c>
      <c r="O4980" s="1" t="str">
        <f t="shared" si="155"/>
        <v/>
      </c>
    </row>
    <row r="4981" customHeight="1" spans="1:15">
      <c r="A4981" s="1" t="str">
        <f>IF('🔨 CĂN THAU'!A57="","",'🔨 CĂN THAU'!A57)</f>
        <v/>
      </c>
      <c r="B4981" s="1" t="str">
        <f>IF('🔨 CĂN THAU'!A57="","","Căn thau "&amp;'🔨 CĂN THAU'!D57&amp;" "&amp;'🔨 CĂN THAU'!B57&amp;" "&amp;'🔨 CĂN THAU'!C57)</f>
        <v/>
      </c>
      <c r="C4981" s="1" t="str">
        <f>IF('🔨 CĂN THAU'!A57="","","Căn thau")</f>
        <v/>
      </c>
      <c r="D4981" s="1" t="str">
        <f>IF('🔨 CĂN THAU'!A57="","",'🔨 CĂN THAU'!K57)</f>
        <v/>
      </c>
      <c r="E4981" s="1" t="str">
        <f>IF('🔨 CĂN THAU'!A57="","",'🔨 CĂN THAU'!L57)</f>
        <v/>
      </c>
      <c r="F4981" s="1" t="str">
        <f>IF('🔨 CĂN THAU'!A57="","",'🔨 CĂN THAU'!M57)</f>
        <v/>
      </c>
      <c r="G4981" s="1" t="str">
        <f>IF('🔨 CĂN THAU'!A57="","",'🔨 CĂN THAU'!N57)</f>
        <v/>
      </c>
      <c r="H4981" s="1" t="str">
        <f>IF('🔨 CĂN THAU'!A57="","",'🔨 CĂN THAU'!O57)</f>
        <v/>
      </c>
      <c r="I4981" s="1" t="str">
        <f>IF('🔨 CĂN THAU'!A57="","",'🔨 CĂN THAU'!P57)</f>
        <v/>
      </c>
      <c r="J4981" s="1" t="str">
        <f>IF('🔨 CĂN THAU'!A57="","","")</f>
        <v/>
      </c>
      <c r="L4981" s="1">
        <f>N(L4980)+IF(AND('🔎 TRA CỨU NHANH'!$C$2&lt;&gt;"",OR(ISNUMBER(SEARCH('🔎 TRA CỨU NHANH'!$C$2,$A4981)),ISNUMBER(SEARCH('🔎 TRA CỨU NHANH'!$C$2,$B4981)))),1,0)</f>
        <v>0</v>
      </c>
      <c r="M4981" s="1" t="str">
        <f t="shared" si="154"/>
        <v/>
      </c>
      <c r="N4981" s="1">
        <f>N(N4980)+IF(AND('💰 BÁO GIÁ'!$C$27&lt;&gt;"",OR(ISNUMBER(SEARCH('💰 BÁO GIÁ'!$C$27,$A4981)),ISNUMBER(SEARCH('💰 BÁO GIÁ'!$C$27,$B4981)))),1,0)</f>
        <v>0</v>
      </c>
      <c r="O4981" s="1" t="str">
        <f t="shared" si="155"/>
        <v/>
      </c>
    </row>
    <row r="4982" customHeight="1" spans="1:15">
      <c r="A4982" s="1" t="str">
        <f>IF('🔨 CĂN THAU'!A58="","",'🔨 CĂN THAU'!A58)</f>
        <v/>
      </c>
      <c r="B4982" s="1" t="str">
        <f>IF('🔨 CĂN THAU'!A58="","","Căn thau "&amp;'🔨 CĂN THAU'!D58&amp;" "&amp;'🔨 CĂN THAU'!B58&amp;" "&amp;'🔨 CĂN THAU'!C58)</f>
        <v/>
      </c>
      <c r="C4982" s="1" t="str">
        <f>IF('🔨 CĂN THAU'!A58="","","Căn thau")</f>
        <v/>
      </c>
      <c r="D4982" s="1" t="str">
        <f>IF('🔨 CĂN THAU'!A58="","",'🔨 CĂN THAU'!K58)</f>
        <v/>
      </c>
      <c r="E4982" s="1" t="str">
        <f>IF('🔨 CĂN THAU'!A58="","",'🔨 CĂN THAU'!L58)</f>
        <v/>
      </c>
      <c r="F4982" s="1" t="str">
        <f>IF('🔨 CĂN THAU'!A58="","",'🔨 CĂN THAU'!M58)</f>
        <v/>
      </c>
      <c r="G4982" s="1" t="str">
        <f>IF('🔨 CĂN THAU'!A58="","",'🔨 CĂN THAU'!N58)</f>
        <v/>
      </c>
      <c r="H4982" s="1" t="str">
        <f>IF('🔨 CĂN THAU'!A58="","",'🔨 CĂN THAU'!O58)</f>
        <v/>
      </c>
      <c r="I4982" s="1" t="str">
        <f>IF('🔨 CĂN THAU'!A58="","",'🔨 CĂN THAU'!P58)</f>
        <v/>
      </c>
      <c r="J4982" s="1" t="str">
        <f>IF('🔨 CĂN THAU'!A58="","","")</f>
        <v/>
      </c>
      <c r="L4982" s="1">
        <f>N(L4981)+IF(AND('🔎 TRA CỨU NHANH'!$C$2&lt;&gt;"",OR(ISNUMBER(SEARCH('🔎 TRA CỨU NHANH'!$C$2,$A4982)),ISNUMBER(SEARCH('🔎 TRA CỨU NHANH'!$C$2,$B4982)))),1,0)</f>
        <v>0</v>
      </c>
      <c r="M4982" s="1" t="str">
        <f t="shared" si="154"/>
        <v/>
      </c>
      <c r="N4982" s="1">
        <f>N(N4981)+IF(AND('💰 BÁO GIÁ'!$C$27&lt;&gt;"",OR(ISNUMBER(SEARCH('💰 BÁO GIÁ'!$C$27,$A4982)),ISNUMBER(SEARCH('💰 BÁO GIÁ'!$C$27,$B4982)))),1,0)</f>
        <v>0</v>
      </c>
      <c r="O4982" s="1" t="str">
        <f t="shared" si="155"/>
        <v/>
      </c>
    </row>
    <row r="4983" customHeight="1" spans="1:15">
      <c r="A4983" s="1" t="str">
        <f>IF('🔨 CĂN THAU'!A59="","",'🔨 CĂN THAU'!A59)</f>
        <v/>
      </c>
      <c r="B4983" s="1" t="str">
        <f>IF('🔨 CĂN THAU'!A59="","","Căn thau "&amp;'🔨 CĂN THAU'!D59&amp;" "&amp;'🔨 CĂN THAU'!B59&amp;" "&amp;'🔨 CĂN THAU'!C59)</f>
        <v/>
      </c>
      <c r="C4983" s="1" t="str">
        <f>IF('🔨 CĂN THAU'!A59="","","Căn thau")</f>
        <v/>
      </c>
      <c r="D4983" s="1" t="str">
        <f>IF('🔨 CĂN THAU'!A59="","",'🔨 CĂN THAU'!K59)</f>
        <v/>
      </c>
      <c r="E4983" s="1" t="str">
        <f>IF('🔨 CĂN THAU'!A59="","",'🔨 CĂN THAU'!L59)</f>
        <v/>
      </c>
      <c r="F4983" s="1" t="str">
        <f>IF('🔨 CĂN THAU'!A59="","",'🔨 CĂN THAU'!M59)</f>
        <v/>
      </c>
      <c r="G4983" s="1" t="str">
        <f>IF('🔨 CĂN THAU'!A59="","",'🔨 CĂN THAU'!N59)</f>
        <v/>
      </c>
      <c r="H4983" s="1" t="str">
        <f>IF('🔨 CĂN THAU'!A59="","",'🔨 CĂN THAU'!O59)</f>
        <v/>
      </c>
      <c r="I4983" s="1" t="str">
        <f>IF('🔨 CĂN THAU'!A59="","",'🔨 CĂN THAU'!P59)</f>
        <v/>
      </c>
      <c r="J4983" s="1" t="str">
        <f>IF('🔨 CĂN THAU'!A59="","","")</f>
        <v/>
      </c>
      <c r="L4983" s="1">
        <f>N(L4982)+IF(AND('🔎 TRA CỨU NHANH'!$C$2&lt;&gt;"",OR(ISNUMBER(SEARCH('🔎 TRA CỨU NHANH'!$C$2,$A4983)),ISNUMBER(SEARCH('🔎 TRA CỨU NHANH'!$C$2,$B4983)))),1,0)</f>
        <v>0</v>
      </c>
      <c r="M4983" s="1" t="str">
        <f t="shared" si="154"/>
        <v/>
      </c>
      <c r="N4983" s="1">
        <f>N(N4982)+IF(AND('💰 BÁO GIÁ'!$C$27&lt;&gt;"",OR(ISNUMBER(SEARCH('💰 BÁO GIÁ'!$C$27,$A4983)),ISNUMBER(SEARCH('💰 BÁO GIÁ'!$C$27,$B4983)))),1,0)</f>
        <v>0</v>
      </c>
      <c r="O4983" s="1" t="str">
        <f t="shared" si="155"/>
        <v/>
      </c>
    </row>
    <row r="4984" customHeight="1" spans="1:15">
      <c r="A4984" s="1" t="str">
        <f>IF('🔨 CĂN THAU'!A60="","",'🔨 CĂN THAU'!A60)</f>
        <v/>
      </c>
      <c r="B4984" s="1" t="str">
        <f>IF('🔨 CĂN THAU'!A60="","","Căn thau "&amp;'🔨 CĂN THAU'!D60&amp;" "&amp;'🔨 CĂN THAU'!B60&amp;" "&amp;'🔨 CĂN THAU'!C60)</f>
        <v/>
      </c>
      <c r="C4984" s="1" t="str">
        <f>IF('🔨 CĂN THAU'!A60="","","Căn thau")</f>
        <v/>
      </c>
      <c r="D4984" s="1" t="str">
        <f>IF('🔨 CĂN THAU'!A60="","",'🔨 CĂN THAU'!K60)</f>
        <v/>
      </c>
      <c r="E4984" s="1" t="str">
        <f>IF('🔨 CĂN THAU'!A60="","",'🔨 CĂN THAU'!L60)</f>
        <v/>
      </c>
      <c r="F4984" s="1" t="str">
        <f>IF('🔨 CĂN THAU'!A60="","",'🔨 CĂN THAU'!M60)</f>
        <v/>
      </c>
      <c r="G4984" s="1" t="str">
        <f>IF('🔨 CĂN THAU'!A60="","",'🔨 CĂN THAU'!N60)</f>
        <v/>
      </c>
      <c r="H4984" s="1" t="str">
        <f>IF('🔨 CĂN THAU'!A60="","",'🔨 CĂN THAU'!O60)</f>
        <v/>
      </c>
      <c r="I4984" s="1" t="str">
        <f>IF('🔨 CĂN THAU'!A60="","",'🔨 CĂN THAU'!P60)</f>
        <v/>
      </c>
      <c r="J4984" s="1" t="str">
        <f>IF('🔨 CĂN THAU'!A60="","","")</f>
        <v/>
      </c>
      <c r="L4984" s="1">
        <f>N(L4983)+IF(AND('🔎 TRA CỨU NHANH'!$C$2&lt;&gt;"",OR(ISNUMBER(SEARCH('🔎 TRA CỨU NHANH'!$C$2,$A4984)),ISNUMBER(SEARCH('🔎 TRA CỨU NHANH'!$C$2,$B4984)))),1,0)</f>
        <v>0</v>
      </c>
      <c r="M4984" s="1" t="str">
        <f t="shared" si="154"/>
        <v/>
      </c>
      <c r="N4984" s="1">
        <f>N(N4983)+IF(AND('💰 BÁO GIÁ'!$C$27&lt;&gt;"",OR(ISNUMBER(SEARCH('💰 BÁO GIÁ'!$C$27,$A4984)),ISNUMBER(SEARCH('💰 BÁO GIÁ'!$C$27,$B4984)))),1,0)</f>
        <v>0</v>
      </c>
      <c r="O4984" s="1" t="str">
        <f t="shared" si="155"/>
        <v/>
      </c>
    </row>
    <row r="4985" customHeight="1" spans="1:15">
      <c r="A4985" s="1" t="str">
        <f>IF('🔨 CĂN THAU'!A61="","",'🔨 CĂN THAU'!A61)</f>
        <v/>
      </c>
      <c r="B4985" s="1" t="str">
        <f>IF('🔨 CĂN THAU'!A61="","","Căn thau "&amp;'🔨 CĂN THAU'!D61&amp;" "&amp;'🔨 CĂN THAU'!B61&amp;" "&amp;'🔨 CĂN THAU'!C61)</f>
        <v/>
      </c>
      <c r="C4985" s="1" t="str">
        <f>IF('🔨 CĂN THAU'!A61="","","Căn thau")</f>
        <v/>
      </c>
      <c r="D4985" s="1" t="str">
        <f>IF('🔨 CĂN THAU'!A61="","",'🔨 CĂN THAU'!K61)</f>
        <v/>
      </c>
      <c r="E4985" s="1" t="str">
        <f>IF('🔨 CĂN THAU'!A61="","",'🔨 CĂN THAU'!L61)</f>
        <v/>
      </c>
      <c r="F4985" s="1" t="str">
        <f>IF('🔨 CĂN THAU'!A61="","",'🔨 CĂN THAU'!M61)</f>
        <v/>
      </c>
      <c r="G4985" s="1" t="str">
        <f>IF('🔨 CĂN THAU'!A61="","",'🔨 CĂN THAU'!N61)</f>
        <v/>
      </c>
      <c r="H4985" s="1" t="str">
        <f>IF('🔨 CĂN THAU'!A61="","",'🔨 CĂN THAU'!O61)</f>
        <v/>
      </c>
      <c r="I4985" s="1" t="str">
        <f>IF('🔨 CĂN THAU'!A61="","",'🔨 CĂN THAU'!P61)</f>
        <v/>
      </c>
      <c r="J4985" s="1" t="str">
        <f>IF('🔨 CĂN THAU'!A61="","","")</f>
        <v/>
      </c>
      <c r="L4985" s="1">
        <f>N(L4984)+IF(AND('🔎 TRA CỨU NHANH'!$C$2&lt;&gt;"",OR(ISNUMBER(SEARCH('🔎 TRA CỨU NHANH'!$C$2,$A4985)),ISNUMBER(SEARCH('🔎 TRA CỨU NHANH'!$C$2,$B4985)))),1,0)</f>
        <v>0</v>
      </c>
      <c r="M4985" s="1" t="str">
        <f t="shared" si="154"/>
        <v/>
      </c>
      <c r="N4985" s="1">
        <f>N(N4984)+IF(AND('💰 BÁO GIÁ'!$C$27&lt;&gt;"",OR(ISNUMBER(SEARCH('💰 BÁO GIÁ'!$C$27,$A4985)),ISNUMBER(SEARCH('💰 BÁO GIÁ'!$C$27,$B4985)))),1,0)</f>
        <v>0</v>
      </c>
      <c r="O4985" s="1" t="str">
        <f t="shared" si="155"/>
        <v/>
      </c>
    </row>
    <row r="4986" customHeight="1" spans="1:15">
      <c r="A4986" s="1" t="str">
        <f>IF('🔨 CĂN THAU'!A62="","",'🔨 CĂN THAU'!A62)</f>
        <v/>
      </c>
      <c r="B4986" s="1" t="str">
        <f>IF('🔨 CĂN THAU'!A62="","","Căn thau "&amp;'🔨 CĂN THAU'!D62&amp;" "&amp;'🔨 CĂN THAU'!B62&amp;" "&amp;'🔨 CĂN THAU'!C62)</f>
        <v/>
      </c>
      <c r="C4986" s="1" t="str">
        <f>IF('🔨 CĂN THAU'!A62="","","Căn thau")</f>
        <v/>
      </c>
      <c r="D4986" s="1" t="str">
        <f>IF('🔨 CĂN THAU'!A62="","",'🔨 CĂN THAU'!K62)</f>
        <v/>
      </c>
      <c r="E4986" s="1" t="str">
        <f>IF('🔨 CĂN THAU'!A62="","",'🔨 CĂN THAU'!L62)</f>
        <v/>
      </c>
      <c r="F4986" s="1" t="str">
        <f>IF('🔨 CĂN THAU'!A62="","",'🔨 CĂN THAU'!M62)</f>
        <v/>
      </c>
      <c r="G4986" s="1" t="str">
        <f>IF('🔨 CĂN THAU'!A62="","",'🔨 CĂN THAU'!N62)</f>
        <v/>
      </c>
      <c r="H4986" s="1" t="str">
        <f>IF('🔨 CĂN THAU'!A62="","",'🔨 CĂN THAU'!O62)</f>
        <v/>
      </c>
      <c r="I4986" s="1" t="str">
        <f>IF('🔨 CĂN THAU'!A62="","",'🔨 CĂN THAU'!P62)</f>
        <v/>
      </c>
      <c r="J4986" s="1" t="str">
        <f>IF('🔨 CĂN THAU'!A62="","","")</f>
        <v/>
      </c>
      <c r="L4986" s="1">
        <f>N(L4985)+IF(AND('🔎 TRA CỨU NHANH'!$C$2&lt;&gt;"",OR(ISNUMBER(SEARCH('🔎 TRA CỨU NHANH'!$C$2,$A4986)),ISNUMBER(SEARCH('🔎 TRA CỨU NHANH'!$C$2,$B4986)))),1,0)</f>
        <v>0</v>
      </c>
      <c r="M4986" s="1" t="str">
        <f t="shared" si="154"/>
        <v/>
      </c>
      <c r="N4986" s="1">
        <f>N(N4985)+IF(AND('💰 BÁO GIÁ'!$C$27&lt;&gt;"",OR(ISNUMBER(SEARCH('💰 BÁO GIÁ'!$C$27,$A4986)),ISNUMBER(SEARCH('💰 BÁO GIÁ'!$C$27,$B4986)))),1,0)</f>
        <v>0</v>
      </c>
      <c r="O4986" s="1" t="str">
        <f t="shared" si="155"/>
        <v/>
      </c>
    </row>
    <row r="4987" customHeight="1" spans="1:15">
      <c r="A4987" s="1" t="str">
        <f>IF('🔨 CĂN THAU'!A63="","",'🔨 CĂN THAU'!A63)</f>
        <v/>
      </c>
      <c r="B4987" s="1" t="str">
        <f>IF('🔨 CĂN THAU'!A63="","","Căn thau "&amp;'🔨 CĂN THAU'!D63&amp;" "&amp;'🔨 CĂN THAU'!B63&amp;" "&amp;'🔨 CĂN THAU'!C63)</f>
        <v/>
      </c>
      <c r="C4987" s="1" t="str">
        <f>IF('🔨 CĂN THAU'!A63="","","Căn thau")</f>
        <v/>
      </c>
      <c r="D4987" s="1" t="str">
        <f>IF('🔨 CĂN THAU'!A63="","",'🔨 CĂN THAU'!K63)</f>
        <v/>
      </c>
      <c r="E4987" s="1" t="str">
        <f>IF('🔨 CĂN THAU'!A63="","",'🔨 CĂN THAU'!L63)</f>
        <v/>
      </c>
      <c r="F4987" s="1" t="str">
        <f>IF('🔨 CĂN THAU'!A63="","",'🔨 CĂN THAU'!M63)</f>
        <v/>
      </c>
      <c r="G4987" s="1" t="str">
        <f>IF('🔨 CĂN THAU'!A63="","",'🔨 CĂN THAU'!N63)</f>
        <v/>
      </c>
      <c r="H4987" s="1" t="str">
        <f>IF('🔨 CĂN THAU'!A63="","",'🔨 CĂN THAU'!O63)</f>
        <v/>
      </c>
      <c r="I4987" s="1" t="str">
        <f>IF('🔨 CĂN THAU'!A63="","",'🔨 CĂN THAU'!P63)</f>
        <v/>
      </c>
      <c r="J4987" s="1" t="str">
        <f>IF('🔨 CĂN THAU'!A63="","","")</f>
        <v/>
      </c>
      <c r="L4987" s="1">
        <f>N(L4986)+IF(AND('🔎 TRA CỨU NHANH'!$C$2&lt;&gt;"",OR(ISNUMBER(SEARCH('🔎 TRA CỨU NHANH'!$C$2,$A4987)),ISNUMBER(SEARCH('🔎 TRA CỨU NHANH'!$C$2,$B4987)))),1,0)</f>
        <v>0</v>
      </c>
      <c r="M4987" s="1" t="str">
        <f t="shared" si="154"/>
        <v/>
      </c>
      <c r="N4987" s="1">
        <f>N(N4986)+IF(AND('💰 BÁO GIÁ'!$C$27&lt;&gt;"",OR(ISNUMBER(SEARCH('💰 BÁO GIÁ'!$C$27,$A4987)),ISNUMBER(SEARCH('💰 BÁO GIÁ'!$C$27,$B4987)))),1,0)</f>
        <v>0</v>
      </c>
      <c r="O4987" s="1" t="str">
        <f t="shared" si="155"/>
        <v/>
      </c>
    </row>
    <row r="4988" customHeight="1" spans="1:15">
      <c r="A4988" s="1" t="str">
        <f>IF('🔨 CĂN THAU'!A64="","",'🔨 CĂN THAU'!A64)</f>
        <v/>
      </c>
      <c r="B4988" s="1" t="str">
        <f>IF('🔨 CĂN THAU'!A64="","","Căn thau "&amp;'🔨 CĂN THAU'!D64&amp;" "&amp;'🔨 CĂN THAU'!B64&amp;" "&amp;'🔨 CĂN THAU'!C64)</f>
        <v/>
      </c>
      <c r="C4988" s="1" t="str">
        <f>IF('🔨 CĂN THAU'!A64="","","Căn thau")</f>
        <v/>
      </c>
      <c r="D4988" s="1" t="str">
        <f>IF('🔨 CĂN THAU'!A64="","",'🔨 CĂN THAU'!K64)</f>
        <v/>
      </c>
      <c r="E4988" s="1" t="str">
        <f>IF('🔨 CĂN THAU'!A64="","",'🔨 CĂN THAU'!L64)</f>
        <v/>
      </c>
      <c r="F4988" s="1" t="str">
        <f>IF('🔨 CĂN THAU'!A64="","",'🔨 CĂN THAU'!M64)</f>
        <v/>
      </c>
      <c r="G4988" s="1" t="str">
        <f>IF('🔨 CĂN THAU'!A64="","",'🔨 CĂN THAU'!N64)</f>
        <v/>
      </c>
      <c r="H4988" s="1" t="str">
        <f>IF('🔨 CĂN THAU'!A64="","",'🔨 CĂN THAU'!O64)</f>
        <v/>
      </c>
      <c r="I4988" s="1" t="str">
        <f>IF('🔨 CĂN THAU'!A64="","",'🔨 CĂN THAU'!P64)</f>
        <v/>
      </c>
      <c r="J4988" s="1" t="str">
        <f>IF('🔨 CĂN THAU'!A64="","","")</f>
        <v/>
      </c>
      <c r="L4988" s="1">
        <f>N(L4987)+IF(AND('🔎 TRA CỨU NHANH'!$C$2&lt;&gt;"",OR(ISNUMBER(SEARCH('🔎 TRA CỨU NHANH'!$C$2,$A4988)),ISNUMBER(SEARCH('🔎 TRA CỨU NHANH'!$C$2,$B4988)))),1,0)</f>
        <v>0</v>
      </c>
      <c r="M4988" s="1" t="str">
        <f t="shared" si="154"/>
        <v/>
      </c>
      <c r="N4988" s="1">
        <f>N(N4987)+IF(AND('💰 BÁO GIÁ'!$C$27&lt;&gt;"",OR(ISNUMBER(SEARCH('💰 BÁO GIÁ'!$C$27,$A4988)),ISNUMBER(SEARCH('💰 BÁO GIÁ'!$C$27,$B4988)))),1,0)</f>
        <v>0</v>
      </c>
      <c r="O4988" s="1" t="str">
        <f t="shared" si="155"/>
        <v/>
      </c>
    </row>
    <row r="4989" customHeight="1" spans="1:15">
      <c r="A4989" s="1" t="str">
        <f>IF('🔨 CĂN THAU'!A65="","",'🔨 CĂN THAU'!A65)</f>
        <v/>
      </c>
      <c r="B4989" s="1" t="str">
        <f>IF('🔨 CĂN THAU'!A65="","","Căn thau "&amp;'🔨 CĂN THAU'!D65&amp;" "&amp;'🔨 CĂN THAU'!B65&amp;" "&amp;'🔨 CĂN THAU'!C65)</f>
        <v/>
      </c>
      <c r="C4989" s="1" t="str">
        <f>IF('🔨 CĂN THAU'!A65="","","Căn thau")</f>
        <v/>
      </c>
      <c r="D4989" s="1" t="str">
        <f>IF('🔨 CĂN THAU'!A65="","",'🔨 CĂN THAU'!K65)</f>
        <v/>
      </c>
      <c r="E4989" s="1" t="str">
        <f>IF('🔨 CĂN THAU'!A65="","",'🔨 CĂN THAU'!L65)</f>
        <v/>
      </c>
      <c r="F4989" s="1" t="str">
        <f>IF('🔨 CĂN THAU'!A65="","",'🔨 CĂN THAU'!M65)</f>
        <v/>
      </c>
      <c r="G4989" s="1" t="str">
        <f>IF('🔨 CĂN THAU'!A65="","",'🔨 CĂN THAU'!N65)</f>
        <v/>
      </c>
      <c r="H4989" s="1" t="str">
        <f>IF('🔨 CĂN THAU'!A65="","",'🔨 CĂN THAU'!O65)</f>
        <v/>
      </c>
      <c r="I4989" s="1" t="str">
        <f>IF('🔨 CĂN THAU'!A65="","",'🔨 CĂN THAU'!P65)</f>
        <v/>
      </c>
      <c r="J4989" s="1" t="str">
        <f>IF('🔨 CĂN THAU'!A65="","","")</f>
        <v/>
      </c>
      <c r="L4989" s="1">
        <f>N(L4988)+IF(AND('🔎 TRA CỨU NHANH'!$C$2&lt;&gt;"",OR(ISNUMBER(SEARCH('🔎 TRA CỨU NHANH'!$C$2,$A4989)),ISNUMBER(SEARCH('🔎 TRA CỨU NHANH'!$C$2,$B4989)))),1,0)</f>
        <v>0</v>
      </c>
      <c r="M4989" s="1" t="str">
        <f t="shared" si="154"/>
        <v/>
      </c>
      <c r="N4989" s="1">
        <f>N(N4988)+IF(AND('💰 BÁO GIÁ'!$C$27&lt;&gt;"",OR(ISNUMBER(SEARCH('💰 BÁO GIÁ'!$C$27,$A4989)),ISNUMBER(SEARCH('💰 BÁO GIÁ'!$C$27,$B4989)))),1,0)</f>
        <v>0</v>
      </c>
      <c r="O4989" s="1" t="str">
        <f t="shared" si="155"/>
        <v/>
      </c>
    </row>
    <row r="4990" customHeight="1" spans="1:15">
      <c r="A4990" s="1" t="str">
        <f>IF('🔨 CĂN THAU'!A66="","",'🔨 CĂN THAU'!A66)</f>
        <v/>
      </c>
      <c r="B4990" s="1" t="str">
        <f>IF('🔨 CĂN THAU'!A66="","","Căn thau "&amp;'🔨 CĂN THAU'!D66&amp;" "&amp;'🔨 CĂN THAU'!B66&amp;" "&amp;'🔨 CĂN THAU'!C66)</f>
        <v/>
      </c>
      <c r="C4990" s="1" t="str">
        <f>IF('🔨 CĂN THAU'!A66="","","Căn thau")</f>
        <v/>
      </c>
      <c r="D4990" s="1" t="str">
        <f>IF('🔨 CĂN THAU'!A66="","",'🔨 CĂN THAU'!K66)</f>
        <v/>
      </c>
      <c r="E4990" s="1" t="str">
        <f>IF('🔨 CĂN THAU'!A66="","",'🔨 CĂN THAU'!L66)</f>
        <v/>
      </c>
      <c r="F4990" s="1" t="str">
        <f>IF('🔨 CĂN THAU'!A66="","",'🔨 CĂN THAU'!M66)</f>
        <v/>
      </c>
      <c r="G4990" s="1" t="str">
        <f>IF('🔨 CĂN THAU'!A66="","",'🔨 CĂN THAU'!N66)</f>
        <v/>
      </c>
      <c r="H4990" s="1" t="str">
        <f>IF('🔨 CĂN THAU'!A66="","",'🔨 CĂN THAU'!O66)</f>
        <v/>
      </c>
      <c r="I4990" s="1" t="str">
        <f>IF('🔨 CĂN THAU'!A66="","",'🔨 CĂN THAU'!P66)</f>
        <v/>
      </c>
      <c r="J4990" s="1" t="str">
        <f>IF('🔨 CĂN THAU'!A66="","","")</f>
        <v/>
      </c>
      <c r="L4990" s="1">
        <f>N(L4989)+IF(AND('🔎 TRA CỨU NHANH'!$C$2&lt;&gt;"",OR(ISNUMBER(SEARCH('🔎 TRA CỨU NHANH'!$C$2,$A4990)),ISNUMBER(SEARCH('🔎 TRA CỨU NHANH'!$C$2,$B4990)))),1,0)</f>
        <v>0</v>
      </c>
      <c r="M4990" s="1" t="str">
        <f t="shared" si="154"/>
        <v/>
      </c>
      <c r="N4990" s="1">
        <f>N(N4989)+IF(AND('💰 BÁO GIÁ'!$C$27&lt;&gt;"",OR(ISNUMBER(SEARCH('💰 BÁO GIÁ'!$C$27,$A4990)),ISNUMBER(SEARCH('💰 BÁO GIÁ'!$C$27,$B4990)))),1,0)</f>
        <v>0</v>
      </c>
      <c r="O4990" s="1" t="str">
        <f t="shared" si="155"/>
        <v/>
      </c>
    </row>
    <row r="4991" customHeight="1" spans="1:15">
      <c r="A4991" s="1" t="str">
        <f>IF('🔨 CĂN THAU'!A67="","",'🔨 CĂN THAU'!A67)</f>
        <v/>
      </c>
      <c r="B4991" s="1" t="str">
        <f>IF('🔨 CĂN THAU'!A67="","","Căn thau "&amp;'🔨 CĂN THAU'!D67&amp;" "&amp;'🔨 CĂN THAU'!B67&amp;" "&amp;'🔨 CĂN THAU'!C67)</f>
        <v/>
      </c>
      <c r="C4991" s="1" t="str">
        <f>IF('🔨 CĂN THAU'!A67="","","Căn thau")</f>
        <v/>
      </c>
      <c r="D4991" s="1" t="str">
        <f>IF('🔨 CĂN THAU'!A67="","",'🔨 CĂN THAU'!K67)</f>
        <v/>
      </c>
      <c r="E4991" s="1" t="str">
        <f>IF('🔨 CĂN THAU'!A67="","",'🔨 CĂN THAU'!L67)</f>
        <v/>
      </c>
      <c r="F4991" s="1" t="str">
        <f>IF('🔨 CĂN THAU'!A67="","",'🔨 CĂN THAU'!M67)</f>
        <v/>
      </c>
      <c r="G4991" s="1" t="str">
        <f>IF('🔨 CĂN THAU'!A67="","",'🔨 CĂN THAU'!N67)</f>
        <v/>
      </c>
      <c r="H4991" s="1" t="str">
        <f>IF('🔨 CĂN THAU'!A67="","",'🔨 CĂN THAU'!O67)</f>
        <v/>
      </c>
      <c r="I4991" s="1" t="str">
        <f>IF('🔨 CĂN THAU'!A67="","",'🔨 CĂN THAU'!P67)</f>
        <v/>
      </c>
      <c r="J4991" s="1" t="str">
        <f>IF('🔨 CĂN THAU'!A67="","","")</f>
        <v/>
      </c>
      <c r="L4991" s="1">
        <f>N(L4990)+IF(AND('🔎 TRA CỨU NHANH'!$C$2&lt;&gt;"",OR(ISNUMBER(SEARCH('🔎 TRA CỨU NHANH'!$C$2,$A4991)),ISNUMBER(SEARCH('🔎 TRA CỨU NHANH'!$C$2,$B4991)))),1,0)</f>
        <v>0</v>
      </c>
      <c r="M4991" s="1" t="str">
        <f t="shared" si="154"/>
        <v/>
      </c>
      <c r="N4991" s="1">
        <f>N(N4990)+IF(AND('💰 BÁO GIÁ'!$C$27&lt;&gt;"",OR(ISNUMBER(SEARCH('💰 BÁO GIÁ'!$C$27,$A4991)),ISNUMBER(SEARCH('💰 BÁO GIÁ'!$C$27,$B4991)))),1,0)</f>
        <v>0</v>
      </c>
      <c r="O4991" s="1" t="str">
        <f t="shared" si="155"/>
        <v/>
      </c>
    </row>
    <row r="4992" customHeight="1" spans="1:15">
      <c r="A4992" s="1" t="str">
        <f>IF('🔨 CĂN THAU'!A68="","",'🔨 CĂN THAU'!A68)</f>
        <v/>
      </c>
      <c r="B4992" s="1" t="str">
        <f>IF('🔨 CĂN THAU'!A68="","","Căn thau "&amp;'🔨 CĂN THAU'!D68&amp;" "&amp;'🔨 CĂN THAU'!B68&amp;" "&amp;'🔨 CĂN THAU'!C68)</f>
        <v/>
      </c>
      <c r="C4992" s="1" t="str">
        <f>IF('🔨 CĂN THAU'!A68="","","Căn thau")</f>
        <v/>
      </c>
      <c r="D4992" s="1" t="str">
        <f>IF('🔨 CĂN THAU'!A68="","",'🔨 CĂN THAU'!K68)</f>
        <v/>
      </c>
      <c r="E4992" s="1" t="str">
        <f>IF('🔨 CĂN THAU'!A68="","",'🔨 CĂN THAU'!L68)</f>
        <v/>
      </c>
      <c r="F4992" s="1" t="str">
        <f>IF('🔨 CĂN THAU'!A68="","",'🔨 CĂN THAU'!M68)</f>
        <v/>
      </c>
      <c r="G4992" s="1" t="str">
        <f>IF('🔨 CĂN THAU'!A68="","",'🔨 CĂN THAU'!N68)</f>
        <v/>
      </c>
      <c r="H4992" s="1" t="str">
        <f>IF('🔨 CĂN THAU'!A68="","",'🔨 CĂN THAU'!O68)</f>
        <v/>
      </c>
      <c r="I4992" s="1" t="str">
        <f>IF('🔨 CĂN THAU'!A68="","",'🔨 CĂN THAU'!P68)</f>
        <v/>
      </c>
      <c r="J4992" s="1" t="str">
        <f>IF('🔨 CĂN THAU'!A68="","","")</f>
        <v/>
      </c>
      <c r="L4992" s="1">
        <f>N(L4991)+IF(AND('🔎 TRA CỨU NHANH'!$C$2&lt;&gt;"",OR(ISNUMBER(SEARCH('🔎 TRA CỨU NHANH'!$C$2,$A4992)),ISNUMBER(SEARCH('🔎 TRA CỨU NHANH'!$C$2,$B4992)))),1,0)</f>
        <v>0</v>
      </c>
      <c r="M4992" s="1" t="str">
        <f t="shared" si="154"/>
        <v/>
      </c>
      <c r="N4992" s="1">
        <f>N(N4991)+IF(AND('💰 BÁO GIÁ'!$C$27&lt;&gt;"",OR(ISNUMBER(SEARCH('💰 BÁO GIÁ'!$C$27,$A4992)),ISNUMBER(SEARCH('💰 BÁO GIÁ'!$C$27,$B4992)))),1,0)</f>
        <v>0</v>
      </c>
      <c r="O4992" s="1" t="str">
        <f t="shared" si="155"/>
        <v/>
      </c>
    </row>
    <row r="4993" customHeight="1" spans="1:15">
      <c r="A4993" s="1" t="str">
        <f>IF('🔨 CĂN THAU'!A69="","",'🔨 CĂN THAU'!A69)</f>
        <v/>
      </c>
      <c r="B4993" s="1" t="str">
        <f>IF('🔨 CĂN THAU'!A69="","","Căn thau "&amp;'🔨 CĂN THAU'!D69&amp;" "&amp;'🔨 CĂN THAU'!B69&amp;" "&amp;'🔨 CĂN THAU'!C69)</f>
        <v/>
      </c>
      <c r="C4993" s="1" t="str">
        <f>IF('🔨 CĂN THAU'!A69="","","Căn thau")</f>
        <v/>
      </c>
      <c r="D4993" s="1" t="str">
        <f>IF('🔨 CĂN THAU'!A69="","",'🔨 CĂN THAU'!K69)</f>
        <v/>
      </c>
      <c r="E4993" s="1" t="str">
        <f>IF('🔨 CĂN THAU'!A69="","",'🔨 CĂN THAU'!L69)</f>
        <v/>
      </c>
      <c r="F4993" s="1" t="str">
        <f>IF('🔨 CĂN THAU'!A69="","",'🔨 CĂN THAU'!M69)</f>
        <v/>
      </c>
      <c r="G4993" s="1" t="str">
        <f>IF('🔨 CĂN THAU'!A69="","",'🔨 CĂN THAU'!N69)</f>
        <v/>
      </c>
      <c r="H4993" s="1" t="str">
        <f>IF('🔨 CĂN THAU'!A69="","",'🔨 CĂN THAU'!O69)</f>
        <v/>
      </c>
      <c r="I4993" s="1" t="str">
        <f>IF('🔨 CĂN THAU'!A69="","",'🔨 CĂN THAU'!P69)</f>
        <v/>
      </c>
      <c r="J4993" s="1" t="str">
        <f>IF('🔨 CĂN THAU'!A69="","","")</f>
        <v/>
      </c>
      <c r="L4993" s="1">
        <f>N(L4992)+IF(AND('🔎 TRA CỨU NHANH'!$C$2&lt;&gt;"",OR(ISNUMBER(SEARCH('🔎 TRA CỨU NHANH'!$C$2,$A4993)),ISNUMBER(SEARCH('🔎 TRA CỨU NHANH'!$C$2,$B4993)))),1,0)</f>
        <v>0</v>
      </c>
      <c r="M4993" s="1" t="str">
        <f t="shared" si="154"/>
        <v/>
      </c>
      <c r="N4993" s="1">
        <f>N(N4992)+IF(AND('💰 BÁO GIÁ'!$C$27&lt;&gt;"",OR(ISNUMBER(SEARCH('💰 BÁO GIÁ'!$C$27,$A4993)),ISNUMBER(SEARCH('💰 BÁO GIÁ'!$C$27,$B4993)))),1,0)</f>
        <v>0</v>
      </c>
      <c r="O4993" s="1" t="str">
        <f t="shared" si="155"/>
        <v/>
      </c>
    </row>
    <row r="4994" customHeight="1" spans="1:15">
      <c r="A4994" s="1" t="str">
        <f>IF('🔨 CĂN THAU'!A70="","",'🔨 CĂN THAU'!A70)</f>
        <v/>
      </c>
      <c r="B4994" s="1" t="str">
        <f>IF('🔨 CĂN THAU'!A70="","","Căn thau "&amp;'🔨 CĂN THAU'!D70&amp;" "&amp;'🔨 CĂN THAU'!B70&amp;" "&amp;'🔨 CĂN THAU'!C70)</f>
        <v/>
      </c>
      <c r="C4994" s="1" t="str">
        <f>IF('🔨 CĂN THAU'!A70="","","Căn thau")</f>
        <v/>
      </c>
      <c r="D4994" s="1" t="str">
        <f>IF('🔨 CĂN THAU'!A70="","",'🔨 CĂN THAU'!K70)</f>
        <v/>
      </c>
      <c r="E4994" s="1" t="str">
        <f>IF('🔨 CĂN THAU'!A70="","",'🔨 CĂN THAU'!L70)</f>
        <v/>
      </c>
      <c r="F4994" s="1" t="str">
        <f>IF('🔨 CĂN THAU'!A70="","",'🔨 CĂN THAU'!M70)</f>
        <v/>
      </c>
      <c r="G4994" s="1" t="str">
        <f>IF('🔨 CĂN THAU'!A70="","",'🔨 CĂN THAU'!N70)</f>
        <v/>
      </c>
      <c r="H4994" s="1" t="str">
        <f>IF('🔨 CĂN THAU'!A70="","",'🔨 CĂN THAU'!O70)</f>
        <v/>
      </c>
      <c r="I4994" s="1" t="str">
        <f>IF('🔨 CĂN THAU'!A70="","",'🔨 CĂN THAU'!P70)</f>
        <v/>
      </c>
      <c r="J4994" s="1" t="str">
        <f>IF('🔨 CĂN THAU'!A70="","","")</f>
        <v/>
      </c>
      <c r="L4994" s="1">
        <f>N(L4993)+IF(AND('🔎 TRA CỨU NHANH'!$C$2&lt;&gt;"",OR(ISNUMBER(SEARCH('🔎 TRA CỨU NHANH'!$C$2,$A4994)),ISNUMBER(SEARCH('🔎 TRA CỨU NHANH'!$C$2,$B4994)))),1,0)</f>
        <v>0</v>
      </c>
      <c r="M4994" s="1" t="str">
        <f t="shared" ref="M4994:M5057" si="156">IF(L4994&gt;N(L4993),L4994,"")</f>
        <v/>
      </c>
      <c r="N4994" s="1">
        <f>N(N4993)+IF(AND('💰 BÁO GIÁ'!$C$27&lt;&gt;"",OR(ISNUMBER(SEARCH('💰 BÁO GIÁ'!$C$27,$A4994)),ISNUMBER(SEARCH('💰 BÁO GIÁ'!$C$27,$B4994)))),1,0)</f>
        <v>0</v>
      </c>
      <c r="O4994" s="1" t="str">
        <f t="shared" ref="O4994:O5057" si="157">IF(N4994&gt;N(N4993),N4994,"")</f>
        <v/>
      </c>
    </row>
    <row r="4995" customHeight="1" spans="1:15">
      <c r="A4995" s="1" t="str">
        <f>IF('🔨 CĂN THAU'!A71="","",'🔨 CĂN THAU'!A71)</f>
        <v/>
      </c>
      <c r="B4995" s="1" t="str">
        <f>IF('🔨 CĂN THAU'!A71="","","Căn thau "&amp;'🔨 CĂN THAU'!D71&amp;" "&amp;'🔨 CĂN THAU'!B71&amp;" "&amp;'🔨 CĂN THAU'!C71)</f>
        <v/>
      </c>
      <c r="C4995" s="1" t="str">
        <f>IF('🔨 CĂN THAU'!A71="","","Căn thau")</f>
        <v/>
      </c>
      <c r="D4995" s="1" t="str">
        <f>IF('🔨 CĂN THAU'!A71="","",'🔨 CĂN THAU'!K71)</f>
        <v/>
      </c>
      <c r="E4995" s="1" t="str">
        <f>IF('🔨 CĂN THAU'!A71="","",'🔨 CĂN THAU'!L71)</f>
        <v/>
      </c>
      <c r="F4995" s="1" t="str">
        <f>IF('🔨 CĂN THAU'!A71="","",'🔨 CĂN THAU'!M71)</f>
        <v/>
      </c>
      <c r="G4995" s="1" t="str">
        <f>IF('🔨 CĂN THAU'!A71="","",'🔨 CĂN THAU'!N71)</f>
        <v/>
      </c>
      <c r="H4995" s="1" t="str">
        <f>IF('🔨 CĂN THAU'!A71="","",'🔨 CĂN THAU'!O71)</f>
        <v/>
      </c>
      <c r="I4995" s="1" t="str">
        <f>IF('🔨 CĂN THAU'!A71="","",'🔨 CĂN THAU'!P71)</f>
        <v/>
      </c>
      <c r="J4995" s="1" t="str">
        <f>IF('🔨 CĂN THAU'!A71="","","")</f>
        <v/>
      </c>
      <c r="L4995" s="1">
        <f>N(L4994)+IF(AND('🔎 TRA CỨU NHANH'!$C$2&lt;&gt;"",OR(ISNUMBER(SEARCH('🔎 TRA CỨU NHANH'!$C$2,$A4995)),ISNUMBER(SEARCH('🔎 TRA CỨU NHANH'!$C$2,$B4995)))),1,0)</f>
        <v>0</v>
      </c>
      <c r="M4995" s="1" t="str">
        <f t="shared" si="156"/>
        <v/>
      </c>
      <c r="N4995" s="1">
        <f>N(N4994)+IF(AND('💰 BÁO GIÁ'!$C$27&lt;&gt;"",OR(ISNUMBER(SEARCH('💰 BÁO GIÁ'!$C$27,$A4995)),ISNUMBER(SEARCH('💰 BÁO GIÁ'!$C$27,$B4995)))),1,0)</f>
        <v>0</v>
      </c>
      <c r="O4995" s="1" t="str">
        <f t="shared" si="157"/>
        <v/>
      </c>
    </row>
    <row r="4996" customHeight="1" spans="1:15">
      <c r="A4996" s="1" t="str">
        <f>IF('🔨 CĂN THAU'!A72="","",'🔨 CĂN THAU'!A72)</f>
        <v/>
      </c>
      <c r="B4996" s="1" t="str">
        <f>IF('🔨 CĂN THAU'!A72="","","Căn thau "&amp;'🔨 CĂN THAU'!D72&amp;" "&amp;'🔨 CĂN THAU'!B72&amp;" "&amp;'🔨 CĂN THAU'!C72)</f>
        <v/>
      </c>
      <c r="C4996" s="1" t="str">
        <f>IF('🔨 CĂN THAU'!A72="","","Căn thau")</f>
        <v/>
      </c>
      <c r="D4996" s="1" t="str">
        <f>IF('🔨 CĂN THAU'!A72="","",'🔨 CĂN THAU'!K72)</f>
        <v/>
      </c>
      <c r="E4996" s="1" t="str">
        <f>IF('🔨 CĂN THAU'!A72="","",'🔨 CĂN THAU'!L72)</f>
        <v/>
      </c>
      <c r="F4996" s="1" t="str">
        <f>IF('🔨 CĂN THAU'!A72="","",'🔨 CĂN THAU'!M72)</f>
        <v/>
      </c>
      <c r="G4996" s="1" t="str">
        <f>IF('🔨 CĂN THAU'!A72="","",'🔨 CĂN THAU'!N72)</f>
        <v/>
      </c>
      <c r="H4996" s="1" t="str">
        <f>IF('🔨 CĂN THAU'!A72="","",'🔨 CĂN THAU'!O72)</f>
        <v/>
      </c>
      <c r="I4996" s="1" t="str">
        <f>IF('🔨 CĂN THAU'!A72="","",'🔨 CĂN THAU'!P72)</f>
        <v/>
      </c>
      <c r="J4996" s="1" t="str">
        <f>IF('🔨 CĂN THAU'!A72="","","")</f>
        <v/>
      </c>
      <c r="L4996" s="1">
        <f>N(L4995)+IF(AND('🔎 TRA CỨU NHANH'!$C$2&lt;&gt;"",OR(ISNUMBER(SEARCH('🔎 TRA CỨU NHANH'!$C$2,$A4996)),ISNUMBER(SEARCH('🔎 TRA CỨU NHANH'!$C$2,$B4996)))),1,0)</f>
        <v>0</v>
      </c>
      <c r="M4996" s="1" t="str">
        <f t="shared" si="156"/>
        <v/>
      </c>
      <c r="N4996" s="1">
        <f>N(N4995)+IF(AND('💰 BÁO GIÁ'!$C$27&lt;&gt;"",OR(ISNUMBER(SEARCH('💰 BÁO GIÁ'!$C$27,$A4996)),ISNUMBER(SEARCH('💰 BÁO GIÁ'!$C$27,$B4996)))),1,0)</f>
        <v>0</v>
      </c>
      <c r="O4996" s="1" t="str">
        <f t="shared" si="157"/>
        <v/>
      </c>
    </row>
    <row r="4997" customHeight="1" spans="1:15">
      <c r="A4997" s="1" t="str">
        <f>IF('🔨 CĂN THAU'!A73="","",'🔨 CĂN THAU'!A73)</f>
        <v/>
      </c>
      <c r="B4997" s="1" t="str">
        <f>IF('🔨 CĂN THAU'!A73="","","Căn thau "&amp;'🔨 CĂN THAU'!D73&amp;" "&amp;'🔨 CĂN THAU'!B73&amp;" "&amp;'🔨 CĂN THAU'!C73)</f>
        <v/>
      </c>
      <c r="C4997" s="1" t="str">
        <f>IF('🔨 CĂN THAU'!A73="","","Căn thau")</f>
        <v/>
      </c>
      <c r="D4997" s="1" t="str">
        <f>IF('🔨 CĂN THAU'!A73="","",'🔨 CĂN THAU'!K73)</f>
        <v/>
      </c>
      <c r="E4997" s="1" t="str">
        <f>IF('🔨 CĂN THAU'!A73="","",'🔨 CĂN THAU'!L73)</f>
        <v/>
      </c>
      <c r="F4997" s="1" t="str">
        <f>IF('🔨 CĂN THAU'!A73="","",'🔨 CĂN THAU'!M73)</f>
        <v/>
      </c>
      <c r="G4997" s="1" t="str">
        <f>IF('🔨 CĂN THAU'!A73="","",'🔨 CĂN THAU'!N73)</f>
        <v/>
      </c>
      <c r="H4997" s="1" t="str">
        <f>IF('🔨 CĂN THAU'!A73="","",'🔨 CĂN THAU'!O73)</f>
        <v/>
      </c>
      <c r="I4997" s="1" t="str">
        <f>IF('🔨 CĂN THAU'!A73="","",'🔨 CĂN THAU'!P73)</f>
        <v/>
      </c>
      <c r="J4997" s="1" t="str">
        <f>IF('🔨 CĂN THAU'!A73="","","")</f>
        <v/>
      </c>
      <c r="L4997" s="1">
        <f>N(L4996)+IF(AND('🔎 TRA CỨU NHANH'!$C$2&lt;&gt;"",OR(ISNUMBER(SEARCH('🔎 TRA CỨU NHANH'!$C$2,$A4997)),ISNUMBER(SEARCH('🔎 TRA CỨU NHANH'!$C$2,$B4997)))),1,0)</f>
        <v>0</v>
      </c>
      <c r="M4997" s="1" t="str">
        <f t="shared" si="156"/>
        <v/>
      </c>
      <c r="N4997" s="1">
        <f>N(N4996)+IF(AND('💰 BÁO GIÁ'!$C$27&lt;&gt;"",OR(ISNUMBER(SEARCH('💰 BÁO GIÁ'!$C$27,$A4997)),ISNUMBER(SEARCH('💰 BÁO GIÁ'!$C$27,$B4997)))),1,0)</f>
        <v>0</v>
      </c>
      <c r="O4997" s="1" t="str">
        <f t="shared" si="157"/>
        <v/>
      </c>
    </row>
    <row r="4998" customHeight="1" spans="1:15">
      <c r="A4998" s="1" t="str">
        <f>IF('🔨 CĂN THAU'!A74="","",'🔨 CĂN THAU'!A74)</f>
        <v/>
      </c>
      <c r="B4998" s="1" t="str">
        <f>IF('🔨 CĂN THAU'!A74="","","Căn thau "&amp;'🔨 CĂN THAU'!D74&amp;" "&amp;'🔨 CĂN THAU'!B74&amp;" "&amp;'🔨 CĂN THAU'!C74)</f>
        <v/>
      </c>
      <c r="C4998" s="1" t="str">
        <f>IF('🔨 CĂN THAU'!A74="","","Căn thau")</f>
        <v/>
      </c>
      <c r="D4998" s="1" t="str">
        <f>IF('🔨 CĂN THAU'!A74="","",'🔨 CĂN THAU'!K74)</f>
        <v/>
      </c>
      <c r="E4998" s="1" t="str">
        <f>IF('🔨 CĂN THAU'!A74="","",'🔨 CĂN THAU'!L74)</f>
        <v/>
      </c>
      <c r="F4998" s="1" t="str">
        <f>IF('🔨 CĂN THAU'!A74="","",'🔨 CĂN THAU'!M74)</f>
        <v/>
      </c>
      <c r="G4998" s="1" t="str">
        <f>IF('🔨 CĂN THAU'!A74="","",'🔨 CĂN THAU'!N74)</f>
        <v/>
      </c>
      <c r="H4998" s="1" t="str">
        <f>IF('🔨 CĂN THAU'!A74="","",'🔨 CĂN THAU'!O74)</f>
        <v/>
      </c>
      <c r="I4998" s="1" t="str">
        <f>IF('🔨 CĂN THAU'!A74="","",'🔨 CĂN THAU'!P74)</f>
        <v/>
      </c>
      <c r="J4998" s="1" t="str">
        <f>IF('🔨 CĂN THAU'!A74="","","")</f>
        <v/>
      </c>
      <c r="L4998" s="1">
        <f>N(L4997)+IF(AND('🔎 TRA CỨU NHANH'!$C$2&lt;&gt;"",OR(ISNUMBER(SEARCH('🔎 TRA CỨU NHANH'!$C$2,$A4998)),ISNUMBER(SEARCH('🔎 TRA CỨU NHANH'!$C$2,$B4998)))),1,0)</f>
        <v>0</v>
      </c>
      <c r="M4998" s="1" t="str">
        <f t="shared" si="156"/>
        <v/>
      </c>
      <c r="N4998" s="1">
        <f>N(N4997)+IF(AND('💰 BÁO GIÁ'!$C$27&lt;&gt;"",OR(ISNUMBER(SEARCH('💰 BÁO GIÁ'!$C$27,$A4998)),ISNUMBER(SEARCH('💰 BÁO GIÁ'!$C$27,$B4998)))),1,0)</f>
        <v>0</v>
      </c>
      <c r="O4998" s="1" t="str">
        <f t="shared" si="157"/>
        <v/>
      </c>
    </row>
    <row r="4999" customHeight="1" spans="1:15">
      <c r="A4999" s="1" t="str">
        <f>IF('🔨 CĂN THAU'!A75="","",'🔨 CĂN THAU'!A75)</f>
        <v/>
      </c>
      <c r="B4999" s="1" t="str">
        <f>IF('🔨 CĂN THAU'!A75="","","Căn thau "&amp;'🔨 CĂN THAU'!D75&amp;" "&amp;'🔨 CĂN THAU'!B75&amp;" "&amp;'🔨 CĂN THAU'!C75)</f>
        <v/>
      </c>
      <c r="C4999" s="1" t="str">
        <f>IF('🔨 CĂN THAU'!A75="","","Căn thau")</f>
        <v/>
      </c>
      <c r="D4999" s="1" t="str">
        <f>IF('🔨 CĂN THAU'!A75="","",'🔨 CĂN THAU'!K75)</f>
        <v/>
      </c>
      <c r="E4999" s="1" t="str">
        <f>IF('🔨 CĂN THAU'!A75="","",'🔨 CĂN THAU'!L75)</f>
        <v/>
      </c>
      <c r="F4999" s="1" t="str">
        <f>IF('🔨 CĂN THAU'!A75="","",'🔨 CĂN THAU'!M75)</f>
        <v/>
      </c>
      <c r="G4999" s="1" t="str">
        <f>IF('🔨 CĂN THAU'!A75="","",'🔨 CĂN THAU'!N75)</f>
        <v/>
      </c>
      <c r="H4999" s="1" t="str">
        <f>IF('🔨 CĂN THAU'!A75="","",'🔨 CĂN THAU'!O75)</f>
        <v/>
      </c>
      <c r="I4999" s="1" t="str">
        <f>IF('🔨 CĂN THAU'!A75="","",'🔨 CĂN THAU'!P75)</f>
        <v/>
      </c>
      <c r="J4999" s="1" t="str">
        <f>IF('🔨 CĂN THAU'!A75="","","")</f>
        <v/>
      </c>
      <c r="L4999" s="1">
        <f>N(L4998)+IF(AND('🔎 TRA CỨU NHANH'!$C$2&lt;&gt;"",OR(ISNUMBER(SEARCH('🔎 TRA CỨU NHANH'!$C$2,$A4999)),ISNUMBER(SEARCH('🔎 TRA CỨU NHANH'!$C$2,$B4999)))),1,0)</f>
        <v>0</v>
      </c>
      <c r="M4999" s="1" t="str">
        <f t="shared" si="156"/>
        <v/>
      </c>
      <c r="N4999" s="1">
        <f>N(N4998)+IF(AND('💰 BÁO GIÁ'!$C$27&lt;&gt;"",OR(ISNUMBER(SEARCH('💰 BÁO GIÁ'!$C$27,$A4999)),ISNUMBER(SEARCH('💰 BÁO GIÁ'!$C$27,$B4999)))),1,0)</f>
        <v>0</v>
      </c>
      <c r="O4999" s="1" t="str">
        <f t="shared" si="157"/>
        <v/>
      </c>
    </row>
    <row r="5000" customHeight="1" spans="1:15">
      <c r="A5000" s="1" t="str">
        <f>IF('🔨 CĂN THAU'!A76="","",'🔨 CĂN THAU'!A76)</f>
        <v/>
      </c>
      <c r="B5000" s="1" t="str">
        <f>IF('🔨 CĂN THAU'!A76="","","Căn thau "&amp;'🔨 CĂN THAU'!D76&amp;" "&amp;'🔨 CĂN THAU'!B76&amp;" "&amp;'🔨 CĂN THAU'!C76)</f>
        <v/>
      </c>
      <c r="C5000" s="1" t="str">
        <f>IF('🔨 CĂN THAU'!A76="","","Căn thau")</f>
        <v/>
      </c>
      <c r="D5000" s="1" t="str">
        <f>IF('🔨 CĂN THAU'!A76="","",'🔨 CĂN THAU'!K76)</f>
        <v/>
      </c>
      <c r="E5000" s="1" t="str">
        <f>IF('🔨 CĂN THAU'!A76="","",'🔨 CĂN THAU'!L76)</f>
        <v/>
      </c>
      <c r="F5000" s="1" t="str">
        <f>IF('🔨 CĂN THAU'!A76="","",'🔨 CĂN THAU'!M76)</f>
        <v/>
      </c>
      <c r="G5000" s="1" t="str">
        <f>IF('🔨 CĂN THAU'!A76="","",'🔨 CĂN THAU'!N76)</f>
        <v/>
      </c>
      <c r="H5000" s="1" t="str">
        <f>IF('🔨 CĂN THAU'!A76="","",'🔨 CĂN THAU'!O76)</f>
        <v/>
      </c>
      <c r="I5000" s="1" t="str">
        <f>IF('🔨 CĂN THAU'!A76="","",'🔨 CĂN THAU'!P76)</f>
        <v/>
      </c>
      <c r="J5000" s="1" t="str">
        <f>IF('🔨 CĂN THAU'!A76="","","")</f>
        <v/>
      </c>
      <c r="L5000" s="1">
        <f>N(L4999)+IF(AND('🔎 TRA CỨU NHANH'!$C$2&lt;&gt;"",OR(ISNUMBER(SEARCH('🔎 TRA CỨU NHANH'!$C$2,$A5000)),ISNUMBER(SEARCH('🔎 TRA CỨU NHANH'!$C$2,$B5000)))),1,0)</f>
        <v>0</v>
      </c>
      <c r="M5000" s="1" t="str">
        <f t="shared" si="156"/>
        <v/>
      </c>
      <c r="N5000" s="1">
        <f>N(N4999)+IF(AND('💰 BÁO GIÁ'!$C$27&lt;&gt;"",OR(ISNUMBER(SEARCH('💰 BÁO GIÁ'!$C$27,$A5000)),ISNUMBER(SEARCH('💰 BÁO GIÁ'!$C$27,$B5000)))),1,0)</f>
        <v>0</v>
      </c>
      <c r="O5000" s="1" t="str">
        <f t="shared" si="157"/>
        <v/>
      </c>
    </row>
    <row r="5001" customHeight="1" spans="1:15">
      <c r="A5001" s="1" t="str">
        <f>IF('🔨 CĂN THAU'!A77="","",'🔨 CĂN THAU'!A77)</f>
        <v/>
      </c>
      <c r="B5001" s="1" t="str">
        <f>IF('🔨 CĂN THAU'!A77="","","Căn thau "&amp;'🔨 CĂN THAU'!D77&amp;" "&amp;'🔨 CĂN THAU'!B77&amp;" "&amp;'🔨 CĂN THAU'!C77)</f>
        <v/>
      </c>
      <c r="C5001" s="1" t="str">
        <f>IF('🔨 CĂN THAU'!A77="","","Căn thau")</f>
        <v/>
      </c>
      <c r="D5001" s="1" t="str">
        <f>IF('🔨 CĂN THAU'!A77="","",'🔨 CĂN THAU'!K77)</f>
        <v/>
      </c>
      <c r="E5001" s="1" t="str">
        <f>IF('🔨 CĂN THAU'!A77="","",'🔨 CĂN THAU'!L77)</f>
        <v/>
      </c>
      <c r="F5001" s="1" t="str">
        <f>IF('🔨 CĂN THAU'!A77="","",'🔨 CĂN THAU'!M77)</f>
        <v/>
      </c>
      <c r="G5001" s="1" t="str">
        <f>IF('🔨 CĂN THAU'!A77="","",'🔨 CĂN THAU'!N77)</f>
        <v/>
      </c>
      <c r="H5001" s="1" t="str">
        <f>IF('🔨 CĂN THAU'!A77="","",'🔨 CĂN THAU'!O77)</f>
        <v/>
      </c>
      <c r="I5001" s="1" t="str">
        <f>IF('🔨 CĂN THAU'!A77="","",'🔨 CĂN THAU'!P77)</f>
        <v/>
      </c>
      <c r="J5001" s="1" t="str">
        <f>IF('🔨 CĂN THAU'!A77="","","")</f>
        <v/>
      </c>
      <c r="L5001" s="1">
        <f>N(L5000)+IF(AND('🔎 TRA CỨU NHANH'!$C$2&lt;&gt;"",OR(ISNUMBER(SEARCH('🔎 TRA CỨU NHANH'!$C$2,$A5001)),ISNUMBER(SEARCH('🔎 TRA CỨU NHANH'!$C$2,$B5001)))),1,0)</f>
        <v>0</v>
      </c>
      <c r="M5001" s="1" t="str">
        <f t="shared" si="156"/>
        <v/>
      </c>
      <c r="N5001" s="1">
        <f>N(N5000)+IF(AND('💰 BÁO GIÁ'!$C$27&lt;&gt;"",OR(ISNUMBER(SEARCH('💰 BÁO GIÁ'!$C$27,$A5001)),ISNUMBER(SEARCH('💰 BÁO GIÁ'!$C$27,$B5001)))),1,0)</f>
        <v>0</v>
      </c>
      <c r="O5001" s="1" t="str">
        <f t="shared" si="157"/>
        <v/>
      </c>
    </row>
    <row r="5002" customHeight="1" spans="1:15">
      <c r="A5002" s="1" t="str">
        <f>IF('🔨 CĂN THAU'!A78="","",'🔨 CĂN THAU'!A78)</f>
        <v/>
      </c>
      <c r="B5002" s="1" t="str">
        <f>IF('🔨 CĂN THAU'!A78="","","Căn thau "&amp;'🔨 CĂN THAU'!D78&amp;" "&amp;'🔨 CĂN THAU'!B78&amp;" "&amp;'🔨 CĂN THAU'!C78)</f>
        <v/>
      </c>
      <c r="C5002" s="1" t="str">
        <f>IF('🔨 CĂN THAU'!A78="","","Căn thau")</f>
        <v/>
      </c>
      <c r="D5002" s="1" t="str">
        <f>IF('🔨 CĂN THAU'!A78="","",'🔨 CĂN THAU'!K78)</f>
        <v/>
      </c>
      <c r="E5002" s="1" t="str">
        <f>IF('🔨 CĂN THAU'!A78="","",'🔨 CĂN THAU'!L78)</f>
        <v/>
      </c>
      <c r="F5002" s="1" t="str">
        <f>IF('🔨 CĂN THAU'!A78="","",'🔨 CĂN THAU'!M78)</f>
        <v/>
      </c>
      <c r="G5002" s="1" t="str">
        <f>IF('🔨 CĂN THAU'!A78="","",'🔨 CĂN THAU'!N78)</f>
        <v/>
      </c>
      <c r="H5002" s="1" t="str">
        <f>IF('🔨 CĂN THAU'!A78="","",'🔨 CĂN THAU'!O78)</f>
        <v/>
      </c>
      <c r="I5002" s="1" t="str">
        <f>IF('🔨 CĂN THAU'!A78="","",'🔨 CĂN THAU'!P78)</f>
        <v/>
      </c>
      <c r="J5002" s="1" t="str">
        <f>IF('🔨 CĂN THAU'!A78="","","")</f>
        <v/>
      </c>
      <c r="L5002" s="1">
        <f>N(L5001)+IF(AND('🔎 TRA CỨU NHANH'!$C$2&lt;&gt;"",OR(ISNUMBER(SEARCH('🔎 TRA CỨU NHANH'!$C$2,$A5002)),ISNUMBER(SEARCH('🔎 TRA CỨU NHANH'!$C$2,$B5002)))),1,0)</f>
        <v>0</v>
      </c>
      <c r="M5002" s="1" t="str">
        <f t="shared" si="156"/>
        <v/>
      </c>
      <c r="N5002" s="1">
        <f>N(N5001)+IF(AND('💰 BÁO GIÁ'!$C$27&lt;&gt;"",OR(ISNUMBER(SEARCH('💰 BÁO GIÁ'!$C$27,$A5002)),ISNUMBER(SEARCH('💰 BÁO GIÁ'!$C$27,$B5002)))),1,0)</f>
        <v>0</v>
      </c>
      <c r="O5002" s="1" t="str">
        <f t="shared" si="157"/>
        <v/>
      </c>
    </row>
    <row r="5003" customHeight="1" spans="1:15">
      <c r="A5003" s="1" t="str">
        <f>IF('🔨 CĂN THAU'!A79="","",'🔨 CĂN THAU'!A79)</f>
        <v/>
      </c>
      <c r="B5003" s="1" t="str">
        <f>IF('🔨 CĂN THAU'!A79="","","Căn thau "&amp;'🔨 CĂN THAU'!D79&amp;" "&amp;'🔨 CĂN THAU'!B79&amp;" "&amp;'🔨 CĂN THAU'!C79)</f>
        <v/>
      </c>
      <c r="C5003" s="1" t="str">
        <f>IF('🔨 CĂN THAU'!A79="","","Căn thau")</f>
        <v/>
      </c>
      <c r="D5003" s="1" t="str">
        <f>IF('🔨 CĂN THAU'!A79="","",'🔨 CĂN THAU'!K79)</f>
        <v/>
      </c>
      <c r="E5003" s="1" t="str">
        <f>IF('🔨 CĂN THAU'!A79="","",'🔨 CĂN THAU'!L79)</f>
        <v/>
      </c>
      <c r="F5003" s="1" t="str">
        <f>IF('🔨 CĂN THAU'!A79="","",'🔨 CĂN THAU'!M79)</f>
        <v/>
      </c>
      <c r="G5003" s="1" t="str">
        <f>IF('🔨 CĂN THAU'!A79="","",'🔨 CĂN THAU'!N79)</f>
        <v/>
      </c>
      <c r="H5003" s="1" t="str">
        <f>IF('🔨 CĂN THAU'!A79="","",'🔨 CĂN THAU'!O79)</f>
        <v/>
      </c>
      <c r="I5003" s="1" t="str">
        <f>IF('🔨 CĂN THAU'!A79="","",'🔨 CĂN THAU'!P79)</f>
        <v/>
      </c>
      <c r="J5003" s="1" t="str">
        <f>IF('🔨 CĂN THAU'!A79="","","")</f>
        <v/>
      </c>
      <c r="L5003" s="1">
        <f>N(L5002)+IF(AND('🔎 TRA CỨU NHANH'!$C$2&lt;&gt;"",OR(ISNUMBER(SEARCH('🔎 TRA CỨU NHANH'!$C$2,$A5003)),ISNUMBER(SEARCH('🔎 TRA CỨU NHANH'!$C$2,$B5003)))),1,0)</f>
        <v>0</v>
      </c>
      <c r="M5003" s="1" t="str">
        <f t="shared" si="156"/>
        <v/>
      </c>
      <c r="N5003" s="1">
        <f>N(N5002)+IF(AND('💰 BÁO GIÁ'!$C$27&lt;&gt;"",OR(ISNUMBER(SEARCH('💰 BÁO GIÁ'!$C$27,$A5003)),ISNUMBER(SEARCH('💰 BÁO GIÁ'!$C$27,$B5003)))),1,0)</f>
        <v>0</v>
      </c>
      <c r="O5003" s="1" t="str">
        <f t="shared" si="157"/>
        <v/>
      </c>
    </row>
    <row r="5004" customHeight="1" spans="1:15">
      <c r="A5004" s="1" t="str">
        <f>IF('🔨 CĂN THAU'!A80="","",'🔨 CĂN THAU'!A80)</f>
        <v/>
      </c>
      <c r="B5004" s="1" t="str">
        <f>IF('🔨 CĂN THAU'!A80="","","Căn thau "&amp;'🔨 CĂN THAU'!D80&amp;" "&amp;'🔨 CĂN THAU'!B80&amp;" "&amp;'🔨 CĂN THAU'!C80)</f>
        <v/>
      </c>
      <c r="C5004" s="1" t="str">
        <f>IF('🔨 CĂN THAU'!A80="","","Căn thau")</f>
        <v/>
      </c>
      <c r="D5004" s="1" t="str">
        <f>IF('🔨 CĂN THAU'!A80="","",'🔨 CĂN THAU'!K80)</f>
        <v/>
      </c>
      <c r="E5004" s="1" t="str">
        <f>IF('🔨 CĂN THAU'!A80="","",'🔨 CĂN THAU'!L80)</f>
        <v/>
      </c>
      <c r="F5004" s="1" t="str">
        <f>IF('🔨 CĂN THAU'!A80="","",'🔨 CĂN THAU'!M80)</f>
        <v/>
      </c>
      <c r="G5004" s="1" t="str">
        <f>IF('🔨 CĂN THAU'!A80="","",'🔨 CĂN THAU'!N80)</f>
        <v/>
      </c>
      <c r="H5004" s="1" t="str">
        <f>IF('🔨 CĂN THAU'!A80="","",'🔨 CĂN THAU'!O80)</f>
        <v/>
      </c>
      <c r="I5004" s="1" t="str">
        <f>IF('🔨 CĂN THAU'!A80="","",'🔨 CĂN THAU'!P80)</f>
        <v/>
      </c>
      <c r="J5004" s="1" t="str">
        <f>IF('🔨 CĂN THAU'!A80="","","")</f>
        <v/>
      </c>
      <c r="L5004" s="1">
        <f>N(L5003)+IF(AND('🔎 TRA CỨU NHANH'!$C$2&lt;&gt;"",OR(ISNUMBER(SEARCH('🔎 TRA CỨU NHANH'!$C$2,$A5004)),ISNUMBER(SEARCH('🔎 TRA CỨU NHANH'!$C$2,$B5004)))),1,0)</f>
        <v>0</v>
      </c>
      <c r="M5004" s="1" t="str">
        <f t="shared" si="156"/>
        <v/>
      </c>
      <c r="N5004" s="1">
        <f>N(N5003)+IF(AND('💰 BÁO GIÁ'!$C$27&lt;&gt;"",OR(ISNUMBER(SEARCH('💰 BÁO GIÁ'!$C$27,$A5004)),ISNUMBER(SEARCH('💰 BÁO GIÁ'!$C$27,$B5004)))),1,0)</f>
        <v>0</v>
      </c>
      <c r="O5004" s="1" t="str">
        <f t="shared" si="157"/>
        <v/>
      </c>
    </row>
    <row r="5005" customHeight="1" spans="1:15">
      <c r="A5005" s="1" t="str">
        <f>IF('🔨 CĂN THAU'!A81="","",'🔨 CĂN THAU'!A81)</f>
        <v/>
      </c>
      <c r="B5005" s="1" t="str">
        <f>IF('🔨 CĂN THAU'!A81="","","Căn thau "&amp;'🔨 CĂN THAU'!D81&amp;" "&amp;'🔨 CĂN THAU'!B81&amp;" "&amp;'🔨 CĂN THAU'!C81)</f>
        <v/>
      </c>
      <c r="C5005" s="1" t="str">
        <f>IF('🔨 CĂN THAU'!A81="","","Căn thau")</f>
        <v/>
      </c>
      <c r="D5005" s="1" t="str">
        <f>IF('🔨 CĂN THAU'!A81="","",'🔨 CĂN THAU'!K81)</f>
        <v/>
      </c>
      <c r="E5005" s="1" t="str">
        <f>IF('🔨 CĂN THAU'!A81="","",'🔨 CĂN THAU'!L81)</f>
        <v/>
      </c>
      <c r="F5005" s="1" t="str">
        <f>IF('🔨 CĂN THAU'!A81="","",'🔨 CĂN THAU'!M81)</f>
        <v/>
      </c>
      <c r="G5005" s="1" t="str">
        <f>IF('🔨 CĂN THAU'!A81="","",'🔨 CĂN THAU'!N81)</f>
        <v/>
      </c>
      <c r="H5005" s="1" t="str">
        <f>IF('🔨 CĂN THAU'!A81="","",'🔨 CĂN THAU'!O81)</f>
        <v/>
      </c>
      <c r="I5005" s="1" t="str">
        <f>IF('🔨 CĂN THAU'!A81="","",'🔨 CĂN THAU'!P81)</f>
        <v/>
      </c>
      <c r="J5005" s="1" t="str">
        <f>IF('🔨 CĂN THAU'!A81="","","")</f>
        <v/>
      </c>
      <c r="L5005" s="1">
        <f>N(L5004)+IF(AND('🔎 TRA CỨU NHANH'!$C$2&lt;&gt;"",OR(ISNUMBER(SEARCH('🔎 TRA CỨU NHANH'!$C$2,$A5005)),ISNUMBER(SEARCH('🔎 TRA CỨU NHANH'!$C$2,$B5005)))),1,0)</f>
        <v>0</v>
      </c>
      <c r="M5005" s="1" t="str">
        <f t="shared" si="156"/>
        <v/>
      </c>
      <c r="N5005" s="1">
        <f>N(N5004)+IF(AND('💰 BÁO GIÁ'!$C$27&lt;&gt;"",OR(ISNUMBER(SEARCH('💰 BÁO GIÁ'!$C$27,$A5005)),ISNUMBER(SEARCH('💰 BÁO GIÁ'!$C$27,$B5005)))),1,0)</f>
        <v>0</v>
      </c>
      <c r="O5005" s="1" t="str">
        <f t="shared" si="157"/>
        <v/>
      </c>
    </row>
    <row r="5006" customHeight="1" spans="1:15">
      <c r="A5006" s="1" t="str">
        <f>IF('🔨 CĂN THAU'!A82="","",'🔨 CĂN THAU'!A82)</f>
        <v/>
      </c>
      <c r="B5006" s="1" t="str">
        <f>IF('🔨 CĂN THAU'!A82="","","Căn thau "&amp;'🔨 CĂN THAU'!D82&amp;" "&amp;'🔨 CĂN THAU'!B82&amp;" "&amp;'🔨 CĂN THAU'!C82)</f>
        <v/>
      </c>
      <c r="C5006" s="1" t="str">
        <f>IF('🔨 CĂN THAU'!A82="","","Căn thau")</f>
        <v/>
      </c>
      <c r="D5006" s="1" t="str">
        <f>IF('🔨 CĂN THAU'!A82="","",'🔨 CĂN THAU'!K82)</f>
        <v/>
      </c>
      <c r="E5006" s="1" t="str">
        <f>IF('🔨 CĂN THAU'!A82="","",'🔨 CĂN THAU'!L82)</f>
        <v/>
      </c>
      <c r="F5006" s="1" t="str">
        <f>IF('🔨 CĂN THAU'!A82="","",'🔨 CĂN THAU'!M82)</f>
        <v/>
      </c>
      <c r="G5006" s="1" t="str">
        <f>IF('🔨 CĂN THAU'!A82="","",'🔨 CĂN THAU'!N82)</f>
        <v/>
      </c>
      <c r="H5006" s="1" t="str">
        <f>IF('🔨 CĂN THAU'!A82="","",'🔨 CĂN THAU'!O82)</f>
        <v/>
      </c>
      <c r="I5006" s="1" t="str">
        <f>IF('🔨 CĂN THAU'!A82="","",'🔨 CĂN THAU'!P82)</f>
        <v/>
      </c>
      <c r="J5006" s="1" t="str">
        <f>IF('🔨 CĂN THAU'!A82="","","")</f>
        <v/>
      </c>
      <c r="L5006" s="1">
        <f>N(L5005)+IF(AND('🔎 TRA CỨU NHANH'!$C$2&lt;&gt;"",OR(ISNUMBER(SEARCH('🔎 TRA CỨU NHANH'!$C$2,$A5006)),ISNUMBER(SEARCH('🔎 TRA CỨU NHANH'!$C$2,$B5006)))),1,0)</f>
        <v>0</v>
      </c>
      <c r="M5006" s="1" t="str">
        <f t="shared" si="156"/>
        <v/>
      </c>
      <c r="N5006" s="1">
        <f>N(N5005)+IF(AND('💰 BÁO GIÁ'!$C$27&lt;&gt;"",OR(ISNUMBER(SEARCH('💰 BÁO GIÁ'!$C$27,$A5006)),ISNUMBER(SEARCH('💰 BÁO GIÁ'!$C$27,$B5006)))),1,0)</f>
        <v>0</v>
      </c>
      <c r="O5006" s="1" t="str">
        <f t="shared" si="157"/>
        <v/>
      </c>
    </row>
    <row r="5007" customHeight="1" spans="1:15">
      <c r="A5007" s="1" t="str">
        <f>IF('🔨 CĂN THAU'!A83="","",'🔨 CĂN THAU'!A83)</f>
        <v/>
      </c>
      <c r="B5007" s="1" t="str">
        <f>IF('🔨 CĂN THAU'!A83="","","Căn thau "&amp;'🔨 CĂN THAU'!D83&amp;" "&amp;'🔨 CĂN THAU'!B83&amp;" "&amp;'🔨 CĂN THAU'!C83)</f>
        <v/>
      </c>
      <c r="C5007" s="1" t="str">
        <f>IF('🔨 CĂN THAU'!A83="","","Căn thau")</f>
        <v/>
      </c>
      <c r="D5007" s="1" t="str">
        <f>IF('🔨 CĂN THAU'!A83="","",'🔨 CĂN THAU'!K83)</f>
        <v/>
      </c>
      <c r="E5007" s="1" t="str">
        <f>IF('🔨 CĂN THAU'!A83="","",'🔨 CĂN THAU'!L83)</f>
        <v/>
      </c>
      <c r="F5007" s="1" t="str">
        <f>IF('🔨 CĂN THAU'!A83="","",'🔨 CĂN THAU'!M83)</f>
        <v/>
      </c>
      <c r="G5007" s="1" t="str">
        <f>IF('🔨 CĂN THAU'!A83="","",'🔨 CĂN THAU'!N83)</f>
        <v/>
      </c>
      <c r="H5007" s="1" t="str">
        <f>IF('🔨 CĂN THAU'!A83="","",'🔨 CĂN THAU'!O83)</f>
        <v/>
      </c>
      <c r="I5007" s="1" t="str">
        <f>IF('🔨 CĂN THAU'!A83="","",'🔨 CĂN THAU'!P83)</f>
        <v/>
      </c>
      <c r="J5007" s="1" t="str">
        <f>IF('🔨 CĂN THAU'!A83="","","")</f>
        <v/>
      </c>
      <c r="L5007" s="1">
        <f>N(L5006)+IF(AND('🔎 TRA CỨU NHANH'!$C$2&lt;&gt;"",OR(ISNUMBER(SEARCH('🔎 TRA CỨU NHANH'!$C$2,$A5007)),ISNUMBER(SEARCH('🔎 TRA CỨU NHANH'!$C$2,$B5007)))),1,0)</f>
        <v>0</v>
      </c>
      <c r="M5007" s="1" t="str">
        <f t="shared" si="156"/>
        <v/>
      </c>
      <c r="N5007" s="1">
        <f>N(N5006)+IF(AND('💰 BÁO GIÁ'!$C$27&lt;&gt;"",OR(ISNUMBER(SEARCH('💰 BÁO GIÁ'!$C$27,$A5007)),ISNUMBER(SEARCH('💰 BÁO GIÁ'!$C$27,$B5007)))),1,0)</f>
        <v>0</v>
      </c>
      <c r="O5007" s="1" t="str">
        <f t="shared" si="157"/>
        <v/>
      </c>
    </row>
    <row r="5008" customHeight="1" spans="1:15">
      <c r="A5008" s="1" t="str">
        <f>IF('🔨 CĂN THAU'!A84="","",'🔨 CĂN THAU'!A84)</f>
        <v/>
      </c>
      <c r="B5008" s="1" t="str">
        <f>IF('🔨 CĂN THAU'!A84="","","Căn thau "&amp;'🔨 CĂN THAU'!D84&amp;" "&amp;'🔨 CĂN THAU'!B84&amp;" "&amp;'🔨 CĂN THAU'!C84)</f>
        <v/>
      </c>
      <c r="C5008" s="1" t="str">
        <f>IF('🔨 CĂN THAU'!A84="","","Căn thau")</f>
        <v/>
      </c>
      <c r="D5008" s="1" t="str">
        <f>IF('🔨 CĂN THAU'!A84="","",'🔨 CĂN THAU'!K84)</f>
        <v/>
      </c>
      <c r="E5008" s="1" t="str">
        <f>IF('🔨 CĂN THAU'!A84="","",'🔨 CĂN THAU'!L84)</f>
        <v/>
      </c>
      <c r="F5008" s="1" t="str">
        <f>IF('🔨 CĂN THAU'!A84="","",'🔨 CĂN THAU'!M84)</f>
        <v/>
      </c>
      <c r="G5008" s="1" t="str">
        <f>IF('🔨 CĂN THAU'!A84="","",'🔨 CĂN THAU'!N84)</f>
        <v/>
      </c>
      <c r="H5008" s="1" t="str">
        <f>IF('🔨 CĂN THAU'!A84="","",'🔨 CĂN THAU'!O84)</f>
        <v/>
      </c>
      <c r="I5008" s="1" t="str">
        <f>IF('🔨 CĂN THAU'!A84="","",'🔨 CĂN THAU'!P84)</f>
        <v/>
      </c>
      <c r="J5008" s="1" t="str">
        <f>IF('🔨 CĂN THAU'!A84="","","")</f>
        <v/>
      </c>
      <c r="L5008" s="1">
        <f>N(L5007)+IF(AND('🔎 TRA CỨU NHANH'!$C$2&lt;&gt;"",OR(ISNUMBER(SEARCH('🔎 TRA CỨU NHANH'!$C$2,$A5008)),ISNUMBER(SEARCH('🔎 TRA CỨU NHANH'!$C$2,$B5008)))),1,0)</f>
        <v>0</v>
      </c>
      <c r="M5008" s="1" t="str">
        <f t="shared" si="156"/>
        <v/>
      </c>
      <c r="N5008" s="1">
        <f>N(N5007)+IF(AND('💰 BÁO GIÁ'!$C$27&lt;&gt;"",OR(ISNUMBER(SEARCH('💰 BÁO GIÁ'!$C$27,$A5008)),ISNUMBER(SEARCH('💰 BÁO GIÁ'!$C$27,$B5008)))),1,0)</f>
        <v>0</v>
      </c>
      <c r="O5008" s="1" t="str">
        <f t="shared" si="157"/>
        <v/>
      </c>
    </row>
    <row r="5009" customHeight="1" spans="1:15">
      <c r="A5009" s="1" t="str">
        <f>IF('🔨 CĂN THAU'!A85="","",'🔨 CĂN THAU'!A85)</f>
        <v/>
      </c>
      <c r="B5009" s="1" t="str">
        <f>IF('🔨 CĂN THAU'!A85="","","Căn thau "&amp;'🔨 CĂN THAU'!D85&amp;" "&amp;'🔨 CĂN THAU'!B85&amp;" "&amp;'🔨 CĂN THAU'!C85)</f>
        <v/>
      </c>
      <c r="C5009" s="1" t="str">
        <f>IF('🔨 CĂN THAU'!A85="","","Căn thau")</f>
        <v/>
      </c>
      <c r="D5009" s="1" t="str">
        <f>IF('🔨 CĂN THAU'!A85="","",'🔨 CĂN THAU'!K85)</f>
        <v/>
      </c>
      <c r="E5009" s="1" t="str">
        <f>IF('🔨 CĂN THAU'!A85="","",'🔨 CĂN THAU'!L85)</f>
        <v/>
      </c>
      <c r="F5009" s="1" t="str">
        <f>IF('🔨 CĂN THAU'!A85="","",'🔨 CĂN THAU'!M85)</f>
        <v/>
      </c>
      <c r="G5009" s="1" t="str">
        <f>IF('🔨 CĂN THAU'!A85="","",'🔨 CĂN THAU'!N85)</f>
        <v/>
      </c>
      <c r="H5009" s="1" t="str">
        <f>IF('🔨 CĂN THAU'!A85="","",'🔨 CĂN THAU'!O85)</f>
        <v/>
      </c>
      <c r="I5009" s="1" t="str">
        <f>IF('🔨 CĂN THAU'!A85="","",'🔨 CĂN THAU'!P85)</f>
        <v/>
      </c>
      <c r="J5009" s="1" t="str">
        <f>IF('🔨 CĂN THAU'!A85="","","")</f>
        <v/>
      </c>
      <c r="L5009" s="1">
        <f>N(L5008)+IF(AND('🔎 TRA CỨU NHANH'!$C$2&lt;&gt;"",OR(ISNUMBER(SEARCH('🔎 TRA CỨU NHANH'!$C$2,$A5009)),ISNUMBER(SEARCH('🔎 TRA CỨU NHANH'!$C$2,$B5009)))),1,0)</f>
        <v>0</v>
      </c>
      <c r="M5009" s="1" t="str">
        <f t="shared" si="156"/>
        <v/>
      </c>
      <c r="N5009" s="1">
        <f>N(N5008)+IF(AND('💰 BÁO GIÁ'!$C$27&lt;&gt;"",OR(ISNUMBER(SEARCH('💰 BÁO GIÁ'!$C$27,$A5009)),ISNUMBER(SEARCH('💰 BÁO GIÁ'!$C$27,$B5009)))),1,0)</f>
        <v>0</v>
      </c>
      <c r="O5009" s="1" t="str">
        <f t="shared" si="157"/>
        <v/>
      </c>
    </row>
    <row r="5010" customHeight="1" spans="1:15">
      <c r="A5010" s="1" t="str">
        <f>IF('🔨 CĂN THAU'!A86="","",'🔨 CĂN THAU'!A86)</f>
        <v/>
      </c>
      <c r="B5010" s="1" t="str">
        <f>IF('🔨 CĂN THAU'!A86="","","Căn thau "&amp;'🔨 CĂN THAU'!D86&amp;" "&amp;'🔨 CĂN THAU'!B86&amp;" "&amp;'🔨 CĂN THAU'!C86)</f>
        <v/>
      </c>
      <c r="C5010" s="1" t="str">
        <f>IF('🔨 CĂN THAU'!A86="","","Căn thau")</f>
        <v/>
      </c>
      <c r="D5010" s="1" t="str">
        <f>IF('🔨 CĂN THAU'!A86="","",'🔨 CĂN THAU'!K86)</f>
        <v/>
      </c>
      <c r="E5010" s="1" t="str">
        <f>IF('🔨 CĂN THAU'!A86="","",'🔨 CĂN THAU'!L86)</f>
        <v/>
      </c>
      <c r="F5010" s="1" t="str">
        <f>IF('🔨 CĂN THAU'!A86="","",'🔨 CĂN THAU'!M86)</f>
        <v/>
      </c>
      <c r="G5010" s="1" t="str">
        <f>IF('🔨 CĂN THAU'!A86="","",'🔨 CĂN THAU'!N86)</f>
        <v/>
      </c>
      <c r="H5010" s="1" t="str">
        <f>IF('🔨 CĂN THAU'!A86="","",'🔨 CĂN THAU'!O86)</f>
        <v/>
      </c>
      <c r="I5010" s="1" t="str">
        <f>IF('🔨 CĂN THAU'!A86="","",'🔨 CĂN THAU'!P86)</f>
        <v/>
      </c>
      <c r="J5010" s="1" t="str">
        <f>IF('🔨 CĂN THAU'!A86="","","")</f>
        <v/>
      </c>
      <c r="L5010" s="1">
        <f>N(L5009)+IF(AND('🔎 TRA CỨU NHANH'!$C$2&lt;&gt;"",OR(ISNUMBER(SEARCH('🔎 TRA CỨU NHANH'!$C$2,$A5010)),ISNUMBER(SEARCH('🔎 TRA CỨU NHANH'!$C$2,$B5010)))),1,0)</f>
        <v>0</v>
      </c>
      <c r="M5010" s="1" t="str">
        <f t="shared" si="156"/>
        <v/>
      </c>
      <c r="N5010" s="1">
        <f>N(N5009)+IF(AND('💰 BÁO GIÁ'!$C$27&lt;&gt;"",OR(ISNUMBER(SEARCH('💰 BÁO GIÁ'!$C$27,$A5010)),ISNUMBER(SEARCH('💰 BÁO GIÁ'!$C$27,$B5010)))),1,0)</f>
        <v>0</v>
      </c>
      <c r="O5010" s="1" t="str">
        <f t="shared" si="157"/>
        <v/>
      </c>
    </row>
    <row r="5011" customHeight="1" spans="1:15">
      <c r="A5011" s="1" t="str">
        <f>IF('🔨 CĂN THAU'!A87="","",'🔨 CĂN THAU'!A87)</f>
        <v/>
      </c>
      <c r="B5011" s="1" t="str">
        <f>IF('🔨 CĂN THAU'!A87="","","Căn thau "&amp;'🔨 CĂN THAU'!D87&amp;" "&amp;'🔨 CĂN THAU'!B87&amp;" "&amp;'🔨 CĂN THAU'!C87)</f>
        <v/>
      </c>
      <c r="C5011" s="1" t="str">
        <f>IF('🔨 CĂN THAU'!A87="","","Căn thau")</f>
        <v/>
      </c>
      <c r="D5011" s="1" t="str">
        <f>IF('🔨 CĂN THAU'!A87="","",'🔨 CĂN THAU'!K87)</f>
        <v/>
      </c>
      <c r="E5011" s="1" t="str">
        <f>IF('🔨 CĂN THAU'!A87="","",'🔨 CĂN THAU'!L87)</f>
        <v/>
      </c>
      <c r="F5011" s="1" t="str">
        <f>IF('🔨 CĂN THAU'!A87="","",'🔨 CĂN THAU'!M87)</f>
        <v/>
      </c>
      <c r="G5011" s="1" t="str">
        <f>IF('🔨 CĂN THAU'!A87="","",'🔨 CĂN THAU'!N87)</f>
        <v/>
      </c>
      <c r="H5011" s="1" t="str">
        <f>IF('🔨 CĂN THAU'!A87="","",'🔨 CĂN THAU'!O87)</f>
        <v/>
      </c>
      <c r="I5011" s="1" t="str">
        <f>IF('🔨 CĂN THAU'!A87="","",'🔨 CĂN THAU'!P87)</f>
        <v/>
      </c>
      <c r="J5011" s="1" t="str">
        <f>IF('🔨 CĂN THAU'!A87="","","")</f>
        <v/>
      </c>
      <c r="L5011" s="1">
        <f>N(L5010)+IF(AND('🔎 TRA CỨU NHANH'!$C$2&lt;&gt;"",OR(ISNUMBER(SEARCH('🔎 TRA CỨU NHANH'!$C$2,$A5011)),ISNUMBER(SEARCH('🔎 TRA CỨU NHANH'!$C$2,$B5011)))),1,0)</f>
        <v>0</v>
      </c>
      <c r="M5011" s="1" t="str">
        <f t="shared" si="156"/>
        <v/>
      </c>
      <c r="N5011" s="1">
        <f>N(N5010)+IF(AND('💰 BÁO GIÁ'!$C$27&lt;&gt;"",OR(ISNUMBER(SEARCH('💰 BÁO GIÁ'!$C$27,$A5011)),ISNUMBER(SEARCH('💰 BÁO GIÁ'!$C$27,$B5011)))),1,0)</f>
        <v>0</v>
      </c>
      <c r="O5011" s="1" t="str">
        <f t="shared" si="157"/>
        <v/>
      </c>
    </row>
    <row r="5012" customHeight="1" spans="1:15">
      <c r="A5012" s="1" t="str">
        <f>IF('🔨 CĂN THAU'!A88="","",'🔨 CĂN THAU'!A88)</f>
        <v/>
      </c>
      <c r="B5012" s="1" t="str">
        <f>IF('🔨 CĂN THAU'!A88="","","Căn thau "&amp;'🔨 CĂN THAU'!D88&amp;" "&amp;'🔨 CĂN THAU'!B88&amp;" "&amp;'🔨 CĂN THAU'!C88)</f>
        <v/>
      </c>
      <c r="C5012" s="1" t="str">
        <f>IF('🔨 CĂN THAU'!A88="","","Căn thau")</f>
        <v/>
      </c>
      <c r="D5012" s="1" t="str">
        <f>IF('🔨 CĂN THAU'!A88="","",'🔨 CĂN THAU'!K88)</f>
        <v/>
      </c>
      <c r="E5012" s="1" t="str">
        <f>IF('🔨 CĂN THAU'!A88="","",'🔨 CĂN THAU'!L88)</f>
        <v/>
      </c>
      <c r="F5012" s="1" t="str">
        <f>IF('🔨 CĂN THAU'!A88="","",'🔨 CĂN THAU'!M88)</f>
        <v/>
      </c>
      <c r="G5012" s="1" t="str">
        <f>IF('🔨 CĂN THAU'!A88="","",'🔨 CĂN THAU'!N88)</f>
        <v/>
      </c>
      <c r="H5012" s="1" t="str">
        <f>IF('🔨 CĂN THAU'!A88="","",'🔨 CĂN THAU'!O88)</f>
        <v/>
      </c>
      <c r="I5012" s="1" t="str">
        <f>IF('🔨 CĂN THAU'!A88="","",'🔨 CĂN THAU'!P88)</f>
        <v/>
      </c>
      <c r="J5012" s="1" t="str">
        <f>IF('🔨 CĂN THAU'!A88="","","")</f>
        <v/>
      </c>
      <c r="L5012" s="1">
        <f>N(L5011)+IF(AND('🔎 TRA CỨU NHANH'!$C$2&lt;&gt;"",OR(ISNUMBER(SEARCH('🔎 TRA CỨU NHANH'!$C$2,$A5012)),ISNUMBER(SEARCH('🔎 TRA CỨU NHANH'!$C$2,$B5012)))),1,0)</f>
        <v>0</v>
      </c>
      <c r="M5012" s="1" t="str">
        <f t="shared" si="156"/>
        <v/>
      </c>
      <c r="N5012" s="1">
        <f>N(N5011)+IF(AND('💰 BÁO GIÁ'!$C$27&lt;&gt;"",OR(ISNUMBER(SEARCH('💰 BÁO GIÁ'!$C$27,$A5012)),ISNUMBER(SEARCH('💰 BÁO GIÁ'!$C$27,$B5012)))),1,0)</f>
        <v>0</v>
      </c>
      <c r="O5012" s="1" t="str">
        <f t="shared" si="157"/>
        <v/>
      </c>
    </row>
    <row r="5013" customHeight="1" spans="1:15">
      <c r="A5013" s="1" t="str">
        <f>IF('🔨 CĂN THAU'!A89="","",'🔨 CĂN THAU'!A89)</f>
        <v/>
      </c>
      <c r="B5013" s="1" t="str">
        <f>IF('🔨 CĂN THAU'!A89="","","Căn thau "&amp;'🔨 CĂN THAU'!D89&amp;" "&amp;'🔨 CĂN THAU'!B89&amp;" "&amp;'🔨 CĂN THAU'!C89)</f>
        <v/>
      </c>
      <c r="C5013" s="1" t="str">
        <f>IF('🔨 CĂN THAU'!A89="","","Căn thau")</f>
        <v/>
      </c>
      <c r="D5013" s="1" t="str">
        <f>IF('🔨 CĂN THAU'!A89="","",'🔨 CĂN THAU'!K89)</f>
        <v/>
      </c>
      <c r="E5013" s="1" t="str">
        <f>IF('🔨 CĂN THAU'!A89="","",'🔨 CĂN THAU'!L89)</f>
        <v/>
      </c>
      <c r="F5013" s="1" t="str">
        <f>IF('🔨 CĂN THAU'!A89="","",'🔨 CĂN THAU'!M89)</f>
        <v/>
      </c>
      <c r="G5013" s="1" t="str">
        <f>IF('🔨 CĂN THAU'!A89="","",'🔨 CĂN THAU'!N89)</f>
        <v/>
      </c>
      <c r="H5013" s="1" t="str">
        <f>IF('🔨 CĂN THAU'!A89="","",'🔨 CĂN THAU'!O89)</f>
        <v/>
      </c>
      <c r="I5013" s="1" t="str">
        <f>IF('🔨 CĂN THAU'!A89="","",'🔨 CĂN THAU'!P89)</f>
        <v/>
      </c>
      <c r="J5013" s="1" t="str">
        <f>IF('🔨 CĂN THAU'!A89="","","")</f>
        <v/>
      </c>
      <c r="L5013" s="1">
        <f>N(L5012)+IF(AND('🔎 TRA CỨU NHANH'!$C$2&lt;&gt;"",OR(ISNUMBER(SEARCH('🔎 TRA CỨU NHANH'!$C$2,$A5013)),ISNUMBER(SEARCH('🔎 TRA CỨU NHANH'!$C$2,$B5013)))),1,0)</f>
        <v>0</v>
      </c>
      <c r="M5013" s="1" t="str">
        <f t="shared" si="156"/>
        <v/>
      </c>
      <c r="N5013" s="1">
        <f>N(N5012)+IF(AND('💰 BÁO GIÁ'!$C$27&lt;&gt;"",OR(ISNUMBER(SEARCH('💰 BÁO GIÁ'!$C$27,$A5013)),ISNUMBER(SEARCH('💰 BÁO GIÁ'!$C$27,$B5013)))),1,0)</f>
        <v>0</v>
      </c>
      <c r="O5013" s="1" t="str">
        <f t="shared" si="157"/>
        <v/>
      </c>
    </row>
    <row r="5014" customHeight="1" spans="1:15">
      <c r="A5014" s="1" t="str">
        <f>IF('🔨 CĂN THAU'!A90="","",'🔨 CĂN THAU'!A90)</f>
        <v/>
      </c>
      <c r="B5014" s="1" t="str">
        <f>IF('🔨 CĂN THAU'!A90="","","Căn thau "&amp;'🔨 CĂN THAU'!D90&amp;" "&amp;'🔨 CĂN THAU'!B90&amp;" "&amp;'🔨 CĂN THAU'!C90)</f>
        <v/>
      </c>
      <c r="C5014" s="1" t="str">
        <f>IF('🔨 CĂN THAU'!A90="","","Căn thau")</f>
        <v/>
      </c>
      <c r="D5014" s="1" t="str">
        <f>IF('🔨 CĂN THAU'!A90="","",'🔨 CĂN THAU'!K90)</f>
        <v/>
      </c>
      <c r="E5014" s="1" t="str">
        <f>IF('🔨 CĂN THAU'!A90="","",'🔨 CĂN THAU'!L90)</f>
        <v/>
      </c>
      <c r="F5014" s="1" t="str">
        <f>IF('🔨 CĂN THAU'!A90="","",'🔨 CĂN THAU'!M90)</f>
        <v/>
      </c>
      <c r="G5014" s="1" t="str">
        <f>IF('🔨 CĂN THAU'!A90="","",'🔨 CĂN THAU'!N90)</f>
        <v/>
      </c>
      <c r="H5014" s="1" t="str">
        <f>IF('🔨 CĂN THAU'!A90="","",'🔨 CĂN THAU'!O90)</f>
        <v/>
      </c>
      <c r="I5014" s="1" t="str">
        <f>IF('🔨 CĂN THAU'!A90="","",'🔨 CĂN THAU'!P90)</f>
        <v/>
      </c>
      <c r="J5014" s="1" t="str">
        <f>IF('🔨 CĂN THAU'!A90="","","")</f>
        <v/>
      </c>
      <c r="L5014" s="1">
        <f>N(L5013)+IF(AND('🔎 TRA CỨU NHANH'!$C$2&lt;&gt;"",OR(ISNUMBER(SEARCH('🔎 TRA CỨU NHANH'!$C$2,$A5014)),ISNUMBER(SEARCH('🔎 TRA CỨU NHANH'!$C$2,$B5014)))),1,0)</f>
        <v>0</v>
      </c>
      <c r="M5014" s="1" t="str">
        <f t="shared" si="156"/>
        <v/>
      </c>
      <c r="N5014" s="1">
        <f>N(N5013)+IF(AND('💰 BÁO GIÁ'!$C$27&lt;&gt;"",OR(ISNUMBER(SEARCH('💰 BÁO GIÁ'!$C$27,$A5014)),ISNUMBER(SEARCH('💰 BÁO GIÁ'!$C$27,$B5014)))),1,0)</f>
        <v>0</v>
      </c>
      <c r="O5014" s="1" t="str">
        <f t="shared" si="157"/>
        <v/>
      </c>
    </row>
    <row r="5015" customHeight="1" spans="1:15">
      <c r="A5015" s="1" t="str">
        <f>IF('🔨 CĂN THAU'!A91="","",'🔨 CĂN THAU'!A91)</f>
        <v/>
      </c>
      <c r="B5015" s="1" t="str">
        <f>IF('🔨 CĂN THAU'!A91="","","Căn thau "&amp;'🔨 CĂN THAU'!D91&amp;" "&amp;'🔨 CĂN THAU'!B91&amp;" "&amp;'🔨 CĂN THAU'!C91)</f>
        <v/>
      </c>
      <c r="C5015" s="1" t="str">
        <f>IF('🔨 CĂN THAU'!A91="","","Căn thau")</f>
        <v/>
      </c>
      <c r="D5015" s="1" t="str">
        <f>IF('🔨 CĂN THAU'!A91="","",'🔨 CĂN THAU'!K91)</f>
        <v/>
      </c>
      <c r="E5015" s="1" t="str">
        <f>IF('🔨 CĂN THAU'!A91="","",'🔨 CĂN THAU'!L91)</f>
        <v/>
      </c>
      <c r="F5015" s="1" t="str">
        <f>IF('🔨 CĂN THAU'!A91="","",'🔨 CĂN THAU'!M91)</f>
        <v/>
      </c>
      <c r="G5015" s="1" t="str">
        <f>IF('🔨 CĂN THAU'!A91="","",'🔨 CĂN THAU'!N91)</f>
        <v/>
      </c>
      <c r="H5015" s="1" t="str">
        <f>IF('🔨 CĂN THAU'!A91="","",'🔨 CĂN THAU'!O91)</f>
        <v/>
      </c>
      <c r="I5015" s="1" t="str">
        <f>IF('🔨 CĂN THAU'!A91="","",'🔨 CĂN THAU'!P91)</f>
        <v/>
      </c>
      <c r="J5015" s="1" t="str">
        <f>IF('🔨 CĂN THAU'!A91="","","")</f>
        <v/>
      </c>
      <c r="L5015" s="1">
        <f>N(L5014)+IF(AND('🔎 TRA CỨU NHANH'!$C$2&lt;&gt;"",OR(ISNUMBER(SEARCH('🔎 TRA CỨU NHANH'!$C$2,$A5015)),ISNUMBER(SEARCH('🔎 TRA CỨU NHANH'!$C$2,$B5015)))),1,0)</f>
        <v>0</v>
      </c>
      <c r="M5015" s="1" t="str">
        <f t="shared" si="156"/>
        <v/>
      </c>
      <c r="N5015" s="1">
        <f>N(N5014)+IF(AND('💰 BÁO GIÁ'!$C$27&lt;&gt;"",OR(ISNUMBER(SEARCH('💰 BÁO GIÁ'!$C$27,$A5015)),ISNUMBER(SEARCH('💰 BÁO GIÁ'!$C$27,$B5015)))),1,0)</f>
        <v>0</v>
      </c>
      <c r="O5015" s="1" t="str">
        <f t="shared" si="157"/>
        <v/>
      </c>
    </row>
    <row r="5016" customHeight="1" spans="1:15">
      <c r="A5016" s="1" t="str">
        <f>IF('🔨 CĂN THAU'!A92="","",'🔨 CĂN THAU'!A92)</f>
        <v/>
      </c>
      <c r="B5016" s="1" t="str">
        <f>IF('🔨 CĂN THAU'!A92="","","Căn thau "&amp;'🔨 CĂN THAU'!D92&amp;" "&amp;'🔨 CĂN THAU'!B92&amp;" "&amp;'🔨 CĂN THAU'!C92)</f>
        <v/>
      </c>
      <c r="C5016" s="1" t="str">
        <f>IF('🔨 CĂN THAU'!A92="","","Căn thau")</f>
        <v/>
      </c>
      <c r="D5016" s="1" t="str">
        <f>IF('🔨 CĂN THAU'!A92="","",'🔨 CĂN THAU'!K92)</f>
        <v/>
      </c>
      <c r="E5016" s="1" t="str">
        <f>IF('🔨 CĂN THAU'!A92="","",'🔨 CĂN THAU'!L92)</f>
        <v/>
      </c>
      <c r="F5016" s="1" t="str">
        <f>IF('🔨 CĂN THAU'!A92="","",'🔨 CĂN THAU'!M92)</f>
        <v/>
      </c>
      <c r="G5016" s="1" t="str">
        <f>IF('🔨 CĂN THAU'!A92="","",'🔨 CĂN THAU'!N92)</f>
        <v/>
      </c>
      <c r="H5016" s="1" t="str">
        <f>IF('🔨 CĂN THAU'!A92="","",'🔨 CĂN THAU'!O92)</f>
        <v/>
      </c>
      <c r="I5016" s="1" t="str">
        <f>IF('🔨 CĂN THAU'!A92="","",'🔨 CĂN THAU'!P92)</f>
        <v/>
      </c>
      <c r="J5016" s="1" t="str">
        <f>IF('🔨 CĂN THAU'!A92="","","")</f>
        <v/>
      </c>
      <c r="L5016" s="1">
        <f>N(L5015)+IF(AND('🔎 TRA CỨU NHANH'!$C$2&lt;&gt;"",OR(ISNUMBER(SEARCH('🔎 TRA CỨU NHANH'!$C$2,$A5016)),ISNUMBER(SEARCH('🔎 TRA CỨU NHANH'!$C$2,$B5016)))),1,0)</f>
        <v>0</v>
      </c>
      <c r="M5016" s="1" t="str">
        <f t="shared" si="156"/>
        <v/>
      </c>
      <c r="N5016" s="1">
        <f>N(N5015)+IF(AND('💰 BÁO GIÁ'!$C$27&lt;&gt;"",OR(ISNUMBER(SEARCH('💰 BÁO GIÁ'!$C$27,$A5016)),ISNUMBER(SEARCH('💰 BÁO GIÁ'!$C$27,$B5016)))),1,0)</f>
        <v>0</v>
      </c>
      <c r="O5016" s="1" t="str">
        <f t="shared" si="157"/>
        <v/>
      </c>
    </row>
    <row r="5017" customHeight="1" spans="1:15">
      <c r="A5017" s="1" t="str">
        <f>IF('🔨 CĂN THAU'!A93="","",'🔨 CĂN THAU'!A93)</f>
        <v/>
      </c>
      <c r="B5017" s="1" t="str">
        <f>IF('🔨 CĂN THAU'!A93="","","Căn thau "&amp;'🔨 CĂN THAU'!D93&amp;" "&amp;'🔨 CĂN THAU'!B93&amp;" "&amp;'🔨 CĂN THAU'!C93)</f>
        <v/>
      </c>
      <c r="C5017" s="1" t="str">
        <f>IF('🔨 CĂN THAU'!A93="","","Căn thau")</f>
        <v/>
      </c>
      <c r="D5017" s="1" t="str">
        <f>IF('🔨 CĂN THAU'!A93="","",'🔨 CĂN THAU'!K93)</f>
        <v/>
      </c>
      <c r="E5017" s="1" t="str">
        <f>IF('🔨 CĂN THAU'!A93="","",'🔨 CĂN THAU'!L93)</f>
        <v/>
      </c>
      <c r="F5017" s="1" t="str">
        <f>IF('🔨 CĂN THAU'!A93="","",'🔨 CĂN THAU'!M93)</f>
        <v/>
      </c>
      <c r="G5017" s="1" t="str">
        <f>IF('🔨 CĂN THAU'!A93="","",'🔨 CĂN THAU'!N93)</f>
        <v/>
      </c>
      <c r="H5017" s="1" t="str">
        <f>IF('🔨 CĂN THAU'!A93="","",'🔨 CĂN THAU'!O93)</f>
        <v/>
      </c>
      <c r="I5017" s="1" t="str">
        <f>IF('🔨 CĂN THAU'!A93="","",'🔨 CĂN THAU'!P93)</f>
        <v/>
      </c>
      <c r="J5017" s="1" t="str">
        <f>IF('🔨 CĂN THAU'!A93="","","")</f>
        <v/>
      </c>
      <c r="L5017" s="1">
        <f>N(L5016)+IF(AND('🔎 TRA CỨU NHANH'!$C$2&lt;&gt;"",OR(ISNUMBER(SEARCH('🔎 TRA CỨU NHANH'!$C$2,$A5017)),ISNUMBER(SEARCH('🔎 TRA CỨU NHANH'!$C$2,$B5017)))),1,0)</f>
        <v>0</v>
      </c>
      <c r="M5017" s="1" t="str">
        <f t="shared" si="156"/>
        <v/>
      </c>
      <c r="N5017" s="1">
        <f>N(N5016)+IF(AND('💰 BÁO GIÁ'!$C$27&lt;&gt;"",OR(ISNUMBER(SEARCH('💰 BÁO GIÁ'!$C$27,$A5017)),ISNUMBER(SEARCH('💰 BÁO GIÁ'!$C$27,$B5017)))),1,0)</f>
        <v>0</v>
      </c>
      <c r="O5017" s="1" t="str">
        <f t="shared" si="157"/>
        <v/>
      </c>
    </row>
    <row r="5018" customHeight="1" spans="1:15">
      <c r="A5018" s="1" t="str">
        <f>IF('🔨 CĂN THAU'!A94="","",'🔨 CĂN THAU'!A94)</f>
        <v/>
      </c>
      <c r="B5018" s="1" t="str">
        <f>IF('🔨 CĂN THAU'!A94="","","Căn thau "&amp;'🔨 CĂN THAU'!D94&amp;" "&amp;'🔨 CĂN THAU'!B94&amp;" "&amp;'🔨 CĂN THAU'!C94)</f>
        <v/>
      </c>
      <c r="C5018" s="1" t="str">
        <f>IF('🔨 CĂN THAU'!A94="","","Căn thau")</f>
        <v/>
      </c>
      <c r="D5018" s="1" t="str">
        <f>IF('🔨 CĂN THAU'!A94="","",'🔨 CĂN THAU'!K94)</f>
        <v/>
      </c>
      <c r="E5018" s="1" t="str">
        <f>IF('🔨 CĂN THAU'!A94="","",'🔨 CĂN THAU'!L94)</f>
        <v/>
      </c>
      <c r="F5018" s="1" t="str">
        <f>IF('🔨 CĂN THAU'!A94="","",'🔨 CĂN THAU'!M94)</f>
        <v/>
      </c>
      <c r="G5018" s="1" t="str">
        <f>IF('🔨 CĂN THAU'!A94="","",'🔨 CĂN THAU'!N94)</f>
        <v/>
      </c>
      <c r="H5018" s="1" t="str">
        <f>IF('🔨 CĂN THAU'!A94="","",'🔨 CĂN THAU'!O94)</f>
        <v/>
      </c>
      <c r="I5018" s="1" t="str">
        <f>IF('🔨 CĂN THAU'!A94="","",'🔨 CĂN THAU'!P94)</f>
        <v/>
      </c>
      <c r="J5018" s="1" t="str">
        <f>IF('🔨 CĂN THAU'!A94="","","")</f>
        <v/>
      </c>
      <c r="L5018" s="1">
        <f>N(L5017)+IF(AND('🔎 TRA CỨU NHANH'!$C$2&lt;&gt;"",OR(ISNUMBER(SEARCH('🔎 TRA CỨU NHANH'!$C$2,$A5018)),ISNUMBER(SEARCH('🔎 TRA CỨU NHANH'!$C$2,$B5018)))),1,0)</f>
        <v>0</v>
      </c>
      <c r="M5018" s="1" t="str">
        <f t="shared" si="156"/>
        <v/>
      </c>
      <c r="N5018" s="1">
        <f>N(N5017)+IF(AND('💰 BÁO GIÁ'!$C$27&lt;&gt;"",OR(ISNUMBER(SEARCH('💰 BÁO GIÁ'!$C$27,$A5018)),ISNUMBER(SEARCH('💰 BÁO GIÁ'!$C$27,$B5018)))),1,0)</f>
        <v>0</v>
      </c>
      <c r="O5018" s="1" t="str">
        <f t="shared" si="157"/>
        <v/>
      </c>
    </row>
    <row r="5019" customHeight="1" spans="1:15">
      <c r="A5019" s="1" t="str">
        <f>IF('🔨 CĂN THAU'!A95="","",'🔨 CĂN THAU'!A95)</f>
        <v/>
      </c>
      <c r="B5019" s="1" t="str">
        <f>IF('🔨 CĂN THAU'!A95="","","Căn thau "&amp;'🔨 CĂN THAU'!D95&amp;" "&amp;'🔨 CĂN THAU'!B95&amp;" "&amp;'🔨 CĂN THAU'!C95)</f>
        <v/>
      </c>
      <c r="C5019" s="1" t="str">
        <f>IF('🔨 CĂN THAU'!A95="","","Căn thau")</f>
        <v/>
      </c>
      <c r="D5019" s="1" t="str">
        <f>IF('🔨 CĂN THAU'!A95="","",'🔨 CĂN THAU'!K95)</f>
        <v/>
      </c>
      <c r="E5019" s="1" t="str">
        <f>IF('🔨 CĂN THAU'!A95="","",'🔨 CĂN THAU'!L95)</f>
        <v/>
      </c>
      <c r="F5019" s="1" t="str">
        <f>IF('🔨 CĂN THAU'!A95="","",'🔨 CĂN THAU'!M95)</f>
        <v/>
      </c>
      <c r="G5019" s="1" t="str">
        <f>IF('🔨 CĂN THAU'!A95="","",'🔨 CĂN THAU'!N95)</f>
        <v/>
      </c>
      <c r="H5019" s="1" t="str">
        <f>IF('🔨 CĂN THAU'!A95="","",'🔨 CĂN THAU'!O95)</f>
        <v/>
      </c>
      <c r="I5019" s="1" t="str">
        <f>IF('🔨 CĂN THAU'!A95="","",'🔨 CĂN THAU'!P95)</f>
        <v/>
      </c>
      <c r="J5019" s="1" t="str">
        <f>IF('🔨 CĂN THAU'!A95="","","")</f>
        <v/>
      </c>
      <c r="L5019" s="1">
        <f>N(L5018)+IF(AND('🔎 TRA CỨU NHANH'!$C$2&lt;&gt;"",OR(ISNUMBER(SEARCH('🔎 TRA CỨU NHANH'!$C$2,$A5019)),ISNUMBER(SEARCH('🔎 TRA CỨU NHANH'!$C$2,$B5019)))),1,0)</f>
        <v>0</v>
      </c>
      <c r="M5019" s="1" t="str">
        <f t="shared" si="156"/>
        <v/>
      </c>
      <c r="N5019" s="1">
        <f>N(N5018)+IF(AND('💰 BÁO GIÁ'!$C$27&lt;&gt;"",OR(ISNUMBER(SEARCH('💰 BÁO GIÁ'!$C$27,$A5019)),ISNUMBER(SEARCH('💰 BÁO GIÁ'!$C$27,$B5019)))),1,0)</f>
        <v>0</v>
      </c>
      <c r="O5019" s="1" t="str">
        <f t="shared" si="157"/>
        <v/>
      </c>
    </row>
    <row r="5020" customHeight="1" spans="1:15">
      <c r="A5020" s="1" t="str">
        <f>IF('🔨 CĂN THAU'!A96="","",'🔨 CĂN THAU'!A96)</f>
        <v/>
      </c>
      <c r="B5020" s="1" t="str">
        <f>IF('🔨 CĂN THAU'!A96="","","Căn thau "&amp;'🔨 CĂN THAU'!D96&amp;" "&amp;'🔨 CĂN THAU'!B96&amp;" "&amp;'🔨 CĂN THAU'!C96)</f>
        <v/>
      </c>
      <c r="C5020" s="1" t="str">
        <f>IF('🔨 CĂN THAU'!A96="","","Căn thau")</f>
        <v/>
      </c>
      <c r="D5020" s="1" t="str">
        <f>IF('🔨 CĂN THAU'!A96="","",'🔨 CĂN THAU'!K96)</f>
        <v/>
      </c>
      <c r="E5020" s="1" t="str">
        <f>IF('🔨 CĂN THAU'!A96="","",'🔨 CĂN THAU'!L96)</f>
        <v/>
      </c>
      <c r="F5020" s="1" t="str">
        <f>IF('🔨 CĂN THAU'!A96="","",'🔨 CĂN THAU'!M96)</f>
        <v/>
      </c>
      <c r="G5020" s="1" t="str">
        <f>IF('🔨 CĂN THAU'!A96="","",'🔨 CĂN THAU'!N96)</f>
        <v/>
      </c>
      <c r="H5020" s="1" t="str">
        <f>IF('🔨 CĂN THAU'!A96="","",'🔨 CĂN THAU'!O96)</f>
        <v/>
      </c>
      <c r="I5020" s="1" t="str">
        <f>IF('🔨 CĂN THAU'!A96="","",'🔨 CĂN THAU'!P96)</f>
        <v/>
      </c>
      <c r="J5020" s="1" t="str">
        <f>IF('🔨 CĂN THAU'!A96="","","")</f>
        <v/>
      </c>
      <c r="L5020" s="1">
        <f>N(L5019)+IF(AND('🔎 TRA CỨU NHANH'!$C$2&lt;&gt;"",OR(ISNUMBER(SEARCH('🔎 TRA CỨU NHANH'!$C$2,$A5020)),ISNUMBER(SEARCH('🔎 TRA CỨU NHANH'!$C$2,$B5020)))),1,0)</f>
        <v>0</v>
      </c>
      <c r="M5020" s="1" t="str">
        <f t="shared" si="156"/>
        <v/>
      </c>
      <c r="N5020" s="1">
        <f>N(N5019)+IF(AND('💰 BÁO GIÁ'!$C$27&lt;&gt;"",OR(ISNUMBER(SEARCH('💰 BÁO GIÁ'!$C$27,$A5020)),ISNUMBER(SEARCH('💰 BÁO GIÁ'!$C$27,$B5020)))),1,0)</f>
        <v>0</v>
      </c>
      <c r="O5020" s="1" t="str">
        <f t="shared" si="157"/>
        <v/>
      </c>
    </row>
    <row r="5021" customHeight="1" spans="1:15">
      <c r="A5021" s="1" t="str">
        <f>IF('🔨 CĂN THAU'!A97="","",'🔨 CĂN THAU'!A97)</f>
        <v/>
      </c>
      <c r="B5021" s="1" t="str">
        <f>IF('🔨 CĂN THAU'!A97="","","Căn thau "&amp;'🔨 CĂN THAU'!D97&amp;" "&amp;'🔨 CĂN THAU'!B97&amp;" "&amp;'🔨 CĂN THAU'!C97)</f>
        <v/>
      </c>
      <c r="C5021" s="1" t="str">
        <f>IF('🔨 CĂN THAU'!A97="","","Căn thau")</f>
        <v/>
      </c>
      <c r="D5021" s="1" t="str">
        <f>IF('🔨 CĂN THAU'!A97="","",'🔨 CĂN THAU'!K97)</f>
        <v/>
      </c>
      <c r="E5021" s="1" t="str">
        <f>IF('🔨 CĂN THAU'!A97="","",'🔨 CĂN THAU'!L97)</f>
        <v/>
      </c>
      <c r="F5021" s="1" t="str">
        <f>IF('🔨 CĂN THAU'!A97="","",'🔨 CĂN THAU'!M97)</f>
        <v/>
      </c>
      <c r="G5021" s="1" t="str">
        <f>IF('🔨 CĂN THAU'!A97="","",'🔨 CĂN THAU'!N97)</f>
        <v/>
      </c>
      <c r="H5021" s="1" t="str">
        <f>IF('🔨 CĂN THAU'!A97="","",'🔨 CĂN THAU'!O97)</f>
        <v/>
      </c>
      <c r="I5021" s="1" t="str">
        <f>IF('🔨 CĂN THAU'!A97="","",'🔨 CĂN THAU'!P97)</f>
        <v/>
      </c>
      <c r="J5021" s="1" t="str">
        <f>IF('🔨 CĂN THAU'!A97="","","")</f>
        <v/>
      </c>
      <c r="L5021" s="1">
        <f>N(L5020)+IF(AND('🔎 TRA CỨU NHANH'!$C$2&lt;&gt;"",OR(ISNUMBER(SEARCH('🔎 TRA CỨU NHANH'!$C$2,$A5021)),ISNUMBER(SEARCH('🔎 TRA CỨU NHANH'!$C$2,$B5021)))),1,0)</f>
        <v>0</v>
      </c>
      <c r="M5021" s="1" t="str">
        <f t="shared" si="156"/>
        <v/>
      </c>
      <c r="N5021" s="1">
        <f>N(N5020)+IF(AND('💰 BÁO GIÁ'!$C$27&lt;&gt;"",OR(ISNUMBER(SEARCH('💰 BÁO GIÁ'!$C$27,$A5021)),ISNUMBER(SEARCH('💰 BÁO GIÁ'!$C$27,$B5021)))),1,0)</f>
        <v>0</v>
      </c>
      <c r="O5021" s="1" t="str">
        <f t="shared" si="157"/>
        <v/>
      </c>
    </row>
    <row r="5022" customHeight="1" spans="1:15">
      <c r="A5022" s="1" t="str">
        <f>IF('🔨 CĂN THAU'!A98="","",'🔨 CĂN THAU'!A98)</f>
        <v/>
      </c>
      <c r="B5022" s="1" t="str">
        <f>IF('🔨 CĂN THAU'!A98="","","Căn thau "&amp;'🔨 CĂN THAU'!D98&amp;" "&amp;'🔨 CĂN THAU'!B98&amp;" "&amp;'🔨 CĂN THAU'!C98)</f>
        <v/>
      </c>
      <c r="C5022" s="1" t="str">
        <f>IF('🔨 CĂN THAU'!A98="","","Căn thau")</f>
        <v/>
      </c>
      <c r="D5022" s="1" t="str">
        <f>IF('🔨 CĂN THAU'!A98="","",'🔨 CĂN THAU'!K98)</f>
        <v/>
      </c>
      <c r="E5022" s="1" t="str">
        <f>IF('🔨 CĂN THAU'!A98="","",'🔨 CĂN THAU'!L98)</f>
        <v/>
      </c>
      <c r="F5022" s="1" t="str">
        <f>IF('🔨 CĂN THAU'!A98="","",'🔨 CĂN THAU'!M98)</f>
        <v/>
      </c>
      <c r="G5022" s="1" t="str">
        <f>IF('🔨 CĂN THAU'!A98="","",'🔨 CĂN THAU'!N98)</f>
        <v/>
      </c>
      <c r="H5022" s="1" t="str">
        <f>IF('🔨 CĂN THAU'!A98="","",'🔨 CĂN THAU'!O98)</f>
        <v/>
      </c>
      <c r="I5022" s="1" t="str">
        <f>IF('🔨 CĂN THAU'!A98="","",'🔨 CĂN THAU'!P98)</f>
        <v/>
      </c>
      <c r="J5022" s="1" t="str">
        <f>IF('🔨 CĂN THAU'!A98="","","")</f>
        <v/>
      </c>
      <c r="L5022" s="1">
        <f>N(L5021)+IF(AND('🔎 TRA CỨU NHANH'!$C$2&lt;&gt;"",OR(ISNUMBER(SEARCH('🔎 TRA CỨU NHANH'!$C$2,$A5022)),ISNUMBER(SEARCH('🔎 TRA CỨU NHANH'!$C$2,$B5022)))),1,0)</f>
        <v>0</v>
      </c>
      <c r="M5022" s="1" t="str">
        <f t="shared" si="156"/>
        <v/>
      </c>
      <c r="N5022" s="1">
        <f>N(N5021)+IF(AND('💰 BÁO GIÁ'!$C$27&lt;&gt;"",OR(ISNUMBER(SEARCH('💰 BÁO GIÁ'!$C$27,$A5022)),ISNUMBER(SEARCH('💰 BÁO GIÁ'!$C$27,$B5022)))),1,0)</f>
        <v>0</v>
      </c>
      <c r="O5022" s="1" t="str">
        <f t="shared" si="157"/>
        <v/>
      </c>
    </row>
    <row r="5023" customHeight="1" spans="1:15">
      <c r="A5023" s="1" t="str">
        <f>IF('🔨 CĂN THAU'!A99="","",'🔨 CĂN THAU'!A99)</f>
        <v/>
      </c>
      <c r="B5023" s="1" t="str">
        <f>IF('🔨 CĂN THAU'!A99="","","Căn thau "&amp;'🔨 CĂN THAU'!D99&amp;" "&amp;'🔨 CĂN THAU'!B99&amp;" "&amp;'🔨 CĂN THAU'!C99)</f>
        <v/>
      </c>
      <c r="C5023" s="1" t="str">
        <f>IF('🔨 CĂN THAU'!A99="","","Căn thau")</f>
        <v/>
      </c>
      <c r="D5023" s="1" t="str">
        <f>IF('🔨 CĂN THAU'!A99="","",'🔨 CĂN THAU'!K99)</f>
        <v/>
      </c>
      <c r="E5023" s="1" t="str">
        <f>IF('🔨 CĂN THAU'!A99="","",'🔨 CĂN THAU'!L99)</f>
        <v/>
      </c>
      <c r="F5023" s="1" t="str">
        <f>IF('🔨 CĂN THAU'!A99="","",'🔨 CĂN THAU'!M99)</f>
        <v/>
      </c>
      <c r="G5023" s="1" t="str">
        <f>IF('🔨 CĂN THAU'!A99="","",'🔨 CĂN THAU'!N99)</f>
        <v/>
      </c>
      <c r="H5023" s="1" t="str">
        <f>IF('🔨 CĂN THAU'!A99="","",'🔨 CĂN THAU'!O99)</f>
        <v/>
      </c>
      <c r="I5023" s="1" t="str">
        <f>IF('🔨 CĂN THAU'!A99="","",'🔨 CĂN THAU'!P99)</f>
        <v/>
      </c>
      <c r="J5023" s="1" t="str">
        <f>IF('🔨 CĂN THAU'!A99="","","")</f>
        <v/>
      </c>
      <c r="L5023" s="1">
        <f>N(L5022)+IF(AND('🔎 TRA CỨU NHANH'!$C$2&lt;&gt;"",OR(ISNUMBER(SEARCH('🔎 TRA CỨU NHANH'!$C$2,$A5023)),ISNUMBER(SEARCH('🔎 TRA CỨU NHANH'!$C$2,$B5023)))),1,0)</f>
        <v>0</v>
      </c>
      <c r="M5023" s="1" t="str">
        <f t="shared" si="156"/>
        <v/>
      </c>
      <c r="N5023" s="1">
        <f>N(N5022)+IF(AND('💰 BÁO GIÁ'!$C$27&lt;&gt;"",OR(ISNUMBER(SEARCH('💰 BÁO GIÁ'!$C$27,$A5023)),ISNUMBER(SEARCH('💰 BÁO GIÁ'!$C$27,$B5023)))),1,0)</f>
        <v>0</v>
      </c>
      <c r="O5023" s="1" t="str">
        <f t="shared" si="157"/>
        <v/>
      </c>
    </row>
    <row r="5024" customHeight="1" spans="1:15">
      <c r="A5024" s="1" t="str">
        <f>IF('🔨 CĂN THAU'!A100="","",'🔨 CĂN THAU'!A100)</f>
        <v/>
      </c>
      <c r="B5024" s="1" t="str">
        <f>IF('🔨 CĂN THAU'!A100="","","Căn thau "&amp;'🔨 CĂN THAU'!D100&amp;" "&amp;'🔨 CĂN THAU'!B100&amp;" "&amp;'🔨 CĂN THAU'!C100)</f>
        <v/>
      </c>
      <c r="C5024" s="1" t="str">
        <f>IF('🔨 CĂN THAU'!A100="","","Căn thau")</f>
        <v/>
      </c>
      <c r="D5024" s="1" t="str">
        <f>IF('🔨 CĂN THAU'!A100="","",'🔨 CĂN THAU'!K100)</f>
        <v/>
      </c>
      <c r="E5024" s="1" t="str">
        <f>IF('🔨 CĂN THAU'!A100="","",'🔨 CĂN THAU'!L100)</f>
        <v/>
      </c>
      <c r="F5024" s="1" t="str">
        <f>IF('🔨 CĂN THAU'!A100="","",'🔨 CĂN THAU'!M100)</f>
        <v/>
      </c>
      <c r="G5024" s="1" t="str">
        <f>IF('🔨 CĂN THAU'!A100="","",'🔨 CĂN THAU'!N100)</f>
        <v/>
      </c>
      <c r="H5024" s="1" t="str">
        <f>IF('🔨 CĂN THAU'!A100="","",'🔨 CĂN THAU'!O100)</f>
        <v/>
      </c>
      <c r="I5024" s="1" t="str">
        <f>IF('🔨 CĂN THAU'!A100="","",'🔨 CĂN THAU'!P100)</f>
        <v/>
      </c>
      <c r="J5024" s="1" t="str">
        <f>IF('🔨 CĂN THAU'!A100="","","")</f>
        <v/>
      </c>
      <c r="L5024" s="1">
        <f>N(L5023)+IF(AND('🔎 TRA CỨU NHANH'!$C$2&lt;&gt;"",OR(ISNUMBER(SEARCH('🔎 TRA CỨU NHANH'!$C$2,$A5024)),ISNUMBER(SEARCH('🔎 TRA CỨU NHANH'!$C$2,$B5024)))),1,0)</f>
        <v>0</v>
      </c>
      <c r="M5024" s="1" t="str">
        <f t="shared" si="156"/>
        <v/>
      </c>
      <c r="N5024" s="1">
        <f>N(N5023)+IF(AND('💰 BÁO GIÁ'!$C$27&lt;&gt;"",OR(ISNUMBER(SEARCH('💰 BÁO GIÁ'!$C$27,$A5024)),ISNUMBER(SEARCH('💰 BÁO GIÁ'!$C$27,$B5024)))),1,0)</f>
        <v>0</v>
      </c>
      <c r="O5024" s="1" t="str">
        <f t="shared" si="157"/>
        <v/>
      </c>
    </row>
    <row r="5025" customHeight="1" spans="1:15">
      <c r="A5025" s="1" t="str">
        <f>IF('🔨 CĂN THAU'!A101="","",'🔨 CĂN THAU'!A101)</f>
        <v/>
      </c>
      <c r="B5025" s="1" t="str">
        <f>IF('🔨 CĂN THAU'!A101="","","Căn thau "&amp;'🔨 CĂN THAU'!D101&amp;" "&amp;'🔨 CĂN THAU'!B101&amp;" "&amp;'🔨 CĂN THAU'!C101)</f>
        <v/>
      </c>
      <c r="C5025" s="1" t="str">
        <f>IF('🔨 CĂN THAU'!A101="","","Căn thau")</f>
        <v/>
      </c>
      <c r="D5025" s="1" t="str">
        <f>IF('🔨 CĂN THAU'!A101="","",'🔨 CĂN THAU'!K101)</f>
        <v/>
      </c>
      <c r="E5025" s="1" t="str">
        <f>IF('🔨 CĂN THAU'!A101="","",'🔨 CĂN THAU'!L101)</f>
        <v/>
      </c>
      <c r="F5025" s="1" t="str">
        <f>IF('🔨 CĂN THAU'!A101="","",'🔨 CĂN THAU'!M101)</f>
        <v/>
      </c>
      <c r="G5025" s="1" t="str">
        <f>IF('🔨 CĂN THAU'!A101="","",'🔨 CĂN THAU'!N101)</f>
        <v/>
      </c>
      <c r="H5025" s="1" t="str">
        <f>IF('🔨 CĂN THAU'!A101="","",'🔨 CĂN THAU'!O101)</f>
        <v/>
      </c>
      <c r="I5025" s="1" t="str">
        <f>IF('🔨 CĂN THAU'!A101="","",'🔨 CĂN THAU'!P101)</f>
        <v/>
      </c>
      <c r="J5025" s="1" t="str">
        <f>IF('🔨 CĂN THAU'!A101="","","")</f>
        <v/>
      </c>
      <c r="L5025" s="1">
        <f>N(L5024)+IF(AND('🔎 TRA CỨU NHANH'!$C$2&lt;&gt;"",OR(ISNUMBER(SEARCH('🔎 TRA CỨU NHANH'!$C$2,$A5025)),ISNUMBER(SEARCH('🔎 TRA CỨU NHANH'!$C$2,$B5025)))),1,0)</f>
        <v>0</v>
      </c>
      <c r="M5025" s="1" t="str">
        <f t="shared" si="156"/>
        <v/>
      </c>
      <c r="N5025" s="1">
        <f>N(N5024)+IF(AND('💰 BÁO GIÁ'!$C$27&lt;&gt;"",OR(ISNUMBER(SEARCH('💰 BÁO GIÁ'!$C$27,$A5025)),ISNUMBER(SEARCH('💰 BÁO GIÁ'!$C$27,$B5025)))),1,0)</f>
        <v>0</v>
      </c>
      <c r="O5025" s="1" t="str">
        <f t="shared" si="157"/>
        <v/>
      </c>
    </row>
    <row r="5026" customHeight="1" spans="1:15">
      <c r="A5026" s="1" t="str">
        <f>IF('🔨 CĂN THAU'!A102="","",'🔨 CĂN THAU'!A102)</f>
        <v/>
      </c>
      <c r="B5026" s="1" t="str">
        <f>IF('🔨 CĂN THAU'!A102="","","Căn thau "&amp;'🔨 CĂN THAU'!D102&amp;" "&amp;'🔨 CĂN THAU'!B102&amp;" "&amp;'🔨 CĂN THAU'!C102)</f>
        <v/>
      </c>
      <c r="C5026" s="1" t="str">
        <f>IF('🔨 CĂN THAU'!A102="","","Căn thau")</f>
        <v/>
      </c>
      <c r="D5026" s="1" t="str">
        <f>IF('🔨 CĂN THAU'!A102="","",'🔨 CĂN THAU'!K102)</f>
        <v/>
      </c>
      <c r="E5026" s="1" t="str">
        <f>IF('🔨 CĂN THAU'!A102="","",'🔨 CĂN THAU'!L102)</f>
        <v/>
      </c>
      <c r="F5026" s="1" t="str">
        <f>IF('🔨 CĂN THAU'!A102="","",'🔨 CĂN THAU'!M102)</f>
        <v/>
      </c>
      <c r="G5026" s="1" t="str">
        <f>IF('🔨 CĂN THAU'!A102="","",'🔨 CĂN THAU'!N102)</f>
        <v/>
      </c>
      <c r="H5026" s="1" t="str">
        <f>IF('🔨 CĂN THAU'!A102="","",'🔨 CĂN THAU'!O102)</f>
        <v/>
      </c>
      <c r="I5026" s="1" t="str">
        <f>IF('🔨 CĂN THAU'!A102="","",'🔨 CĂN THAU'!P102)</f>
        <v/>
      </c>
      <c r="J5026" s="1" t="str">
        <f>IF('🔨 CĂN THAU'!A102="","","")</f>
        <v/>
      </c>
      <c r="L5026" s="1">
        <f>N(L5025)+IF(AND('🔎 TRA CỨU NHANH'!$C$2&lt;&gt;"",OR(ISNUMBER(SEARCH('🔎 TRA CỨU NHANH'!$C$2,$A5026)),ISNUMBER(SEARCH('🔎 TRA CỨU NHANH'!$C$2,$B5026)))),1,0)</f>
        <v>0</v>
      </c>
      <c r="M5026" s="1" t="str">
        <f t="shared" si="156"/>
        <v/>
      </c>
      <c r="N5026" s="1">
        <f>N(N5025)+IF(AND('💰 BÁO GIÁ'!$C$27&lt;&gt;"",OR(ISNUMBER(SEARCH('💰 BÁO GIÁ'!$C$27,$A5026)),ISNUMBER(SEARCH('💰 BÁO GIÁ'!$C$27,$B5026)))),1,0)</f>
        <v>0</v>
      </c>
      <c r="O5026" s="1" t="str">
        <f t="shared" si="157"/>
        <v/>
      </c>
    </row>
    <row r="5027" customHeight="1" spans="1:15">
      <c r="A5027" s="1" t="str">
        <f>IF('🔨 CĂN THAU'!A103="","",'🔨 CĂN THAU'!A103)</f>
        <v/>
      </c>
      <c r="B5027" s="1" t="str">
        <f>IF('🔨 CĂN THAU'!A103="","","Căn thau "&amp;'🔨 CĂN THAU'!D103&amp;" "&amp;'🔨 CĂN THAU'!B103&amp;" "&amp;'🔨 CĂN THAU'!C103)</f>
        <v/>
      </c>
      <c r="C5027" s="1" t="str">
        <f>IF('🔨 CĂN THAU'!A103="","","Căn thau")</f>
        <v/>
      </c>
      <c r="D5027" s="1" t="str">
        <f>IF('🔨 CĂN THAU'!A103="","",'🔨 CĂN THAU'!K103)</f>
        <v/>
      </c>
      <c r="E5027" s="1" t="str">
        <f>IF('🔨 CĂN THAU'!A103="","",'🔨 CĂN THAU'!L103)</f>
        <v/>
      </c>
      <c r="F5027" s="1" t="str">
        <f>IF('🔨 CĂN THAU'!A103="","",'🔨 CĂN THAU'!M103)</f>
        <v/>
      </c>
      <c r="G5027" s="1" t="str">
        <f>IF('🔨 CĂN THAU'!A103="","",'🔨 CĂN THAU'!N103)</f>
        <v/>
      </c>
      <c r="H5027" s="1" t="str">
        <f>IF('🔨 CĂN THAU'!A103="","",'🔨 CĂN THAU'!O103)</f>
        <v/>
      </c>
      <c r="I5027" s="1" t="str">
        <f>IF('🔨 CĂN THAU'!A103="","",'🔨 CĂN THAU'!P103)</f>
        <v/>
      </c>
      <c r="J5027" s="1" t="str">
        <f>IF('🔨 CĂN THAU'!A103="","","")</f>
        <v/>
      </c>
      <c r="L5027" s="1">
        <f>N(L5026)+IF(AND('🔎 TRA CỨU NHANH'!$C$2&lt;&gt;"",OR(ISNUMBER(SEARCH('🔎 TRA CỨU NHANH'!$C$2,$A5027)),ISNUMBER(SEARCH('🔎 TRA CỨU NHANH'!$C$2,$B5027)))),1,0)</f>
        <v>0</v>
      </c>
      <c r="M5027" s="1" t="str">
        <f t="shared" si="156"/>
        <v/>
      </c>
      <c r="N5027" s="1">
        <f>N(N5026)+IF(AND('💰 BÁO GIÁ'!$C$27&lt;&gt;"",OR(ISNUMBER(SEARCH('💰 BÁO GIÁ'!$C$27,$A5027)),ISNUMBER(SEARCH('💰 BÁO GIÁ'!$C$27,$B5027)))),1,0)</f>
        <v>0</v>
      </c>
      <c r="O5027" s="1" t="str">
        <f t="shared" si="157"/>
        <v/>
      </c>
    </row>
    <row r="5028" customHeight="1" spans="1:15">
      <c r="A5028" s="1" t="str">
        <f>IF('🔨 CĂN THAU'!A104="","",'🔨 CĂN THAU'!A104)</f>
        <v/>
      </c>
      <c r="B5028" s="1" t="str">
        <f>IF('🔨 CĂN THAU'!A104="","","Căn thau "&amp;'🔨 CĂN THAU'!D104&amp;" "&amp;'🔨 CĂN THAU'!B104&amp;" "&amp;'🔨 CĂN THAU'!C104)</f>
        <v/>
      </c>
      <c r="C5028" s="1" t="str">
        <f>IF('🔨 CĂN THAU'!A104="","","Căn thau")</f>
        <v/>
      </c>
      <c r="D5028" s="1" t="str">
        <f>IF('🔨 CĂN THAU'!A104="","",'🔨 CĂN THAU'!K104)</f>
        <v/>
      </c>
      <c r="E5028" s="1" t="str">
        <f>IF('🔨 CĂN THAU'!A104="","",'🔨 CĂN THAU'!L104)</f>
        <v/>
      </c>
      <c r="F5028" s="1" t="str">
        <f>IF('🔨 CĂN THAU'!A104="","",'🔨 CĂN THAU'!M104)</f>
        <v/>
      </c>
      <c r="G5028" s="1" t="str">
        <f>IF('🔨 CĂN THAU'!A104="","",'🔨 CĂN THAU'!N104)</f>
        <v/>
      </c>
      <c r="H5028" s="1" t="str">
        <f>IF('🔨 CĂN THAU'!A104="","",'🔨 CĂN THAU'!O104)</f>
        <v/>
      </c>
      <c r="I5028" s="1" t="str">
        <f>IF('🔨 CĂN THAU'!A104="","",'🔨 CĂN THAU'!P104)</f>
        <v/>
      </c>
      <c r="J5028" s="1" t="str">
        <f>IF('🔨 CĂN THAU'!A104="","","")</f>
        <v/>
      </c>
      <c r="L5028" s="1">
        <f>N(L5027)+IF(AND('🔎 TRA CỨU NHANH'!$C$2&lt;&gt;"",OR(ISNUMBER(SEARCH('🔎 TRA CỨU NHANH'!$C$2,$A5028)),ISNUMBER(SEARCH('🔎 TRA CỨU NHANH'!$C$2,$B5028)))),1,0)</f>
        <v>0</v>
      </c>
      <c r="M5028" s="1" t="str">
        <f t="shared" si="156"/>
        <v/>
      </c>
      <c r="N5028" s="1">
        <f>N(N5027)+IF(AND('💰 BÁO GIÁ'!$C$27&lt;&gt;"",OR(ISNUMBER(SEARCH('💰 BÁO GIÁ'!$C$27,$A5028)),ISNUMBER(SEARCH('💰 BÁO GIÁ'!$C$27,$B5028)))),1,0)</f>
        <v>0</v>
      </c>
      <c r="O5028" s="1" t="str">
        <f t="shared" si="157"/>
        <v/>
      </c>
    </row>
    <row r="5029" customHeight="1" spans="1:15">
      <c r="A5029" s="1" t="str">
        <f>IF('🔨 CĂN THAU'!A105="","",'🔨 CĂN THAU'!A105)</f>
        <v/>
      </c>
      <c r="B5029" s="1" t="str">
        <f>IF('🔨 CĂN THAU'!A105="","","Căn thau "&amp;'🔨 CĂN THAU'!D105&amp;" "&amp;'🔨 CĂN THAU'!B105&amp;" "&amp;'🔨 CĂN THAU'!C105)</f>
        <v/>
      </c>
      <c r="C5029" s="1" t="str">
        <f>IF('🔨 CĂN THAU'!A105="","","Căn thau")</f>
        <v/>
      </c>
      <c r="D5029" s="1" t="str">
        <f>IF('🔨 CĂN THAU'!A105="","",'🔨 CĂN THAU'!K105)</f>
        <v/>
      </c>
      <c r="E5029" s="1" t="str">
        <f>IF('🔨 CĂN THAU'!A105="","",'🔨 CĂN THAU'!L105)</f>
        <v/>
      </c>
      <c r="F5029" s="1" t="str">
        <f>IF('🔨 CĂN THAU'!A105="","",'🔨 CĂN THAU'!M105)</f>
        <v/>
      </c>
      <c r="G5029" s="1" t="str">
        <f>IF('🔨 CĂN THAU'!A105="","",'🔨 CĂN THAU'!N105)</f>
        <v/>
      </c>
      <c r="H5029" s="1" t="str">
        <f>IF('🔨 CĂN THAU'!A105="","",'🔨 CĂN THAU'!O105)</f>
        <v/>
      </c>
      <c r="I5029" s="1" t="str">
        <f>IF('🔨 CĂN THAU'!A105="","",'🔨 CĂN THAU'!P105)</f>
        <v/>
      </c>
      <c r="J5029" s="1" t="str">
        <f>IF('🔨 CĂN THAU'!A105="","","")</f>
        <v/>
      </c>
      <c r="L5029" s="1">
        <f>N(L5028)+IF(AND('🔎 TRA CỨU NHANH'!$C$2&lt;&gt;"",OR(ISNUMBER(SEARCH('🔎 TRA CỨU NHANH'!$C$2,$A5029)),ISNUMBER(SEARCH('🔎 TRA CỨU NHANH'!$C$2,$B5029)))),1,0)</f>
        <v>0</v>
      </c>
      <c r="M5029" s="1" t="str">
        <f t="shared" si="156"/>
        <v/>
      </c>
      <c r="N5029" s="1">
        <f>N(N5028)+IF(AND('💰 BÁO GIÁ'!$C$27&lt;&gt;"",OR(ISNUMBER(SEARCH('💰 BÁO GIÁ'!$C$27,$A5029)),ISNUMBER(SEARCH('💰 BÁO GIÁ'!$C$27,$B5029)))),1,0)</f>
        <v>0</v>
      </c>
      <c r="O5029" s="1" t="str">
        <f t="shared" si="157"/>
        <v/>
      </c>
    </row>
    <row r="5030" customHeight="1" spans="1:15">
      <c r="A5030" s="1" t="str">
        <f>IF('🔨 CĂN THAU'!A106="","",'🔨 CĂN THAU'!A106)</f>
        <v/>
      </c>
      <c r="B5030" s="1" t="str">
        <f>IF('🔨 CĂN THAU'!A106="","","Căn thau "&amp;'🔨 CĂN THAU'!D106&amp;" "&amp;'🔨 CĂN THAU'!B106&amp;" "&amp;'🔨 CĂN THAU'!C106)</f>
        <v/>
      </c>
      <c r="C5030" s="1" t="str">
        <f>IF('🔨 CĂN THAU'!A106="","","Căn thau")</f>
        <v/>
      </c>
      <c r="D5030" s="1" t="str">
        <f>IF('🔨 CĂN THAU'!A106="","",'🔨 CĂN THAU'!K106)</f>
        <v/>
      </c>
      <c r="E5030" s="1" t="str">
        <f>IF('🔨 CĂN THAU'!A106="","",'🔨 CĂN THAU'!L106)</f>
        <v/>
      </c>
      <c r="F5030" s="1" t="str">
        <f>IF('🔨 CĂN THAU'!A106="","",'🔨 CĂN THAU'!M106)</f>
        <v/>
      </c>
      <c r="G5030" s="1" t="str">
        <f>IF('🔨 CĂN THAU'!A106="","",'🔨 CĂN THAU'!N106)</f>
        <v/>
      </c>
      <c r="H5030" s="1" t="str">
        <f>IF('🔨 CĂN THAU'!A106="","",'🔨 CĂN THAU'!O106)</f>
        <v/>
      </c>
      <c r="I5030" s="1" t="str">
        <f>IF('🔨 CĂN THAU'!A106="","",'🔨 CĂN THAU'!P106)</f>
        <v/>
      </c>
      <c r="J5030" s="1" t="str">
        <f>IF('🔨 CĂN THAU'!A106="","","")</f>
        <v/>
      </c>
      <c r="L5030" s="1">
        <f>N(L5029)+IF(AND('🔎 TRA CỨU NHANH'!$C$2&lt;&gt;"",OR(ISNUMBER(SEARCH('🔎 TRA CỨU NHANH'!$C$2,$A5030)),ISNUMBER(SEARCH('🔎 TRA CỨU NHANH'!$C$2,$B5030)))),1,0)</f>
        <v>0</v>
      </c>
      <c r="M5030" s="1" t="str">
        <f t="shared" si="156"/>
        <v/>
      </c>
      <c r="N5030" s="1">
        <f>N(N5029)+IF(AND('💰 BÁO GIÁ'!$C$27&lt;&gt;"",OR(ISNUMBER(SEARCH('💰 BÁO GIÁ'!$C$27,$A5030)),ISNUMBER(SEARCH('💰 BÁO GIÁ'!$C$27,$B5030)))),1,0)</f>
        <v>0</v>
      </c>
      <c r="O5030" s="1" t="str">
        <f t="shared" si="157"/>
        <v/>
      </c>
    </row>
    <row r="5031" customHeight="1" spans="1:15">
      <c r="A5031" s="1" t="str">
        <f>IF('🔨 CĂN THAU'!A107="","",'🔨 CĂN THAU'!A107)</f>
        <v/>
      </c>
      <c r="B5031" s="1" t="str">
        <f>IF('🔨 CĂN THAU'!A107="","","Căn thau "&amp;'🔨 CĂN THAU'!D107&amp;" "&amp;'🔨 CĂN THAU'!B107&amp;" "&amp;'🔨 CĂN THAU'!C107)</f>
        <v/>
      </c>
      <c r="C5031" s="1" t="str">
        <f>IF('🔨 CĂN THAU'!A107="","","Căn thau")</f>
        <v/>
      </c>
      <c r="D5031" s="1" t="str">
        <f>IF('🔨 CĂN THAU'!A107="","",'🔨 CĂN THAU'!K107)</f>
        <v/>
      </c>
      <c r="E5031" s="1" t="str">
        <f>IF('🔨 CĂN THAU'!A107="","",'🔨 CĂN THAU'!L107)</f>
        <v/>
      </c>
      <c r="F5031" s="1" t="str">
        <f>IF('🔨 CĂN THAU'!A107="","",'🔨 CĂN THAU'!M107)</f>
        <v/>
      </c>
      <c r="G5031" s="1" t="str">
        <f>IF('🔨 CĂN THAU'!A107="","",'🔨 CĂN THAU'!N107)</f>
        <v/>
      </c>
      <c r="H5031" s="1" t="str">
        <f>IF('🔨 CĂN THAU'!A107="","",'🔨 CĂN THAU'!O107)</f>
        <v/>
      </c>
      <c r="I5031" s="1" t="str">
        <f>IF('🔨 CĂN THAU'!A107="","",'🔨 CĂN THAU'!P107)</f>
        <v/>
      </c>
      <c r="J5031" s="1" t="str">
        <f>IF('🔨 CĂN THAU'!A107="","","")</f>
        <v/>
      </c>
      <c r="L5031" s="1">
        <f>N(L5030)+IF(AND('🔎 TRA CỨU NHANH'!$C$2&lt;&gt;"",OR(ISNUMBER(SEARCH('🔎 TRA CỨU NHANH'!$C$2,$A5031)),ISNUMBER(SEARCH('🔎 TRA CỨU NHANH'!$C$2,$B5031)))),1,0)</f>
        <v>0</v>
      </c>
      <c r="M5031" s="1" t="str">
        <f t="shared" si="156"/>
        <v/>
      </c>
      <c r="N5031" s="1">
        <f>N(N5030)+IF(AND('💰 BÁO GIÁ'!$C$27&lt;&gt;"",OR(ISNUMBER(SEARCH('💰 BÁO GIÁ'!$C$27,$A5031)),ISNUMBER(SEARCH('💰 BÁO GIÁ'!$C$27,$B5031)))),1,0)</f>
        <v>0</v>
      </c>
      <c r="O5031" s="1" t="str">
        <f t="shared" si="157"/>
        <v/>
      </c>
    </row>
    <row r="5032" customHeight="1" spans="1:15">
      <c r="A5032" s="1" t="str">
        <f>IF('🔨 CĂN THAU'!A108="","",'🔨 CĂN THAU'!A108)</f>
        <v/>
      </c>
      <c r="B5032" s="1" t="str">
        <f>IF('🔨 CĂN THAU'!A108="","","Căn thau "&amp;'🔨 CĂN THAU'!D108&amp;" "&amp;'🔨 CĂN THAU'!B108&amp;" "&amp;'🔨 CĂN THAU'!C108)</f>
        <v/>
      </c>
      <c r="C5032" s="1" t="str">
        <f>IF('🔨 CĂN THAU'!A108="","","Căn thau")</f>
        <v/>
      </c>
      <c r="D5032" s="1" t="str">
        <f>IF('🔨 CĂN THAU'!A108="","",'🔨 CĂN THAU'!K108)</f>
        <v/>
      </c>
      <c r="E5032" s="1" t="str">
        <f>IF('🔨 CĂN THAU'!A108="","",'🔨 CĂN THAU'!L108)</f>
        <v/>
      </c>
      <c r="F5032" s="1" t="str">
        <f>IF('🔨 CĂN THAU'!A108="","",'🔨 CĂN THAU'!M108)</f>
        <v/>
      </c>
      <c r="G5032" s="1" t="str">
        <f>IF('🔨 CĂN THAU'!A108="","",'🔨 CĂN THAU'!N108)</f>
        <v/>
      </c>
      <c r="H5032" s="1" t="str">
        <f>IF('🔨 CĂN THAU'!A108="","",'🔨 CĂN THAU'!O108)</f>
        <v/>
      </c>
      <c r="I5032" s="1" t="str">
        <f>IF('🔨 CĂN THAU'!A108="","",'🔨 CĂN THAU'!P108)</f>
        <v/>
      </c>
      <c r="J5032" s="1" t="str">
        <f>IF('🔨 CĂN THAU'!A108="","","")</f>
        <v/>
      </c>
      <c r="L5032" s="1">
        <f>N(L5031)+IF(AND('🔎 TRA CỨU NHANH'!$C$2&lt;&gt;"",OR(ISNUMBER(SEARCH('🔎 TRA CỨU NHANH'!$C$2,$A5032)),ISNUMBER(SEARCH('🔎 TRA CỨU NHANH'!$C$2,$B5032)))),1,0)</f>
        <v>0</v>
      </c>
      <c r="M5032" s="1" t="str">
        <f t="shared" si="156"/>
        <v/>
      </c>
      <c r="N5032" s="1">
        <f>N(N5031)+IF(AND('💰 BÁO GIÁ'!$C$27&lt;&gt;"",OR(ISNUMBER(SEARCH('💰 BÁO GIÁ'!$C$27,$A5032)),ISNUMBER(SEARCH('💰 BÁO GIÁ'!$C$27,$B5032)))),1,0)</f>
        <v>0</v>
      </c>
      <c r="O5032" s="1" t="str">
        <f t="shared" si="157"/>
        <v/>
      </c>
    </row>
    <row r="5033" customHeight="1" spans="1:15">
      <c r="A5033" s="1" t="str">
        <f>IF('🔨 CĂN THAU'!A109="","",'🔨 CĂN THAU'!A109)</f>
        <v/>
      </c>
      <c r="B5033" s="1" t="str">
        <f>IF('🔨 CĂN THAU'!A109="","","Căn thau "&amp;'🔨 CĂN THAU'!D109&amp;" "&amp;'🔨 CĂN THAU'!B109&amp;" "&amp;'🔨 CĂN THAU'!C109)</f>
        <v/>
      </c>
      <c r="C5033" s="1" t="str">
        <f>IF('🔨 CĂN THAU'!A109="","","Căn thau")</f>
        <v/>
      </c>
      <c r="D5033" s="1" t="str">
        <f>IF('🔨 CĂN THAU'!A109="","",'🔨 CĂN THAU'!K109)</f>
        <v/>
      </c>
      <c r="E5033" s="1" t="str">
        <f>IF('🔨 CĂN THAU'!A109="","",'🔨 CĂN THAU'!L109)</f>
        <v/>
      </c>
      <c r="F5033" s="1" t="str">
        <f>IF('🔨 CĂN THAU'!A109="","",'🔨 CĂN THAU'!M109)</f>
        <v/>
      </c>
      <c r="G5033" s="1" t="str">
        <f>IF('🔨 CĂN THAU'!A109="","",'🔨 CĂN THAU'!N109)</f>
        <v/>
      </c>
      <c r="H5033" s="1" t="str">
        <f>IF('🔨 CĂN THAU'!A109="","",'🔨 CĂN THAU'!O109)</f>
        <v/>
      </c>
      <c r="I5033" s="1" t="str">
        <f>IF('🔨 CĂN THAU'!A109="","",'🔨 CĂN THAU'!P109)</f>
        <v/>
      </c>
      <c r="J5033" s="1" t="str">
        <f>IF('🔨 CĂN THAU'!A109="","","")</f>
        <v/>
      </c>
      <c r="L5033" s="1">
        <f>N(L5032)+IF(AND('🔎 TRA CỨU NHANH'!$C$2&lt;&gt;"",OR(ISNUMBER(SEARCH('🔎 TRA CỨU NHANH'!$C$2,$A5033)),ISNUMBER(SEARCH('🔎 TRA CỨU NHANH'!$C$2,$B5033)))),1,0)</f>
        <v>0</v>
      </c>
      <c r="M5033" s="1" t="str">
        <f t="shared" si="156"/>
        <v/>
      </c>
      <c r="N5033" s="1">
        <f>N(N5032)+IF(AND('💰 BÁO GIÁ'!$C$27&lt;&gt;"",OR(ISNUMBER(SEARCH('💰 BÁO GIÁ'!$C$27,$A5033)),ISNUMBER(SEARCH('💰 BÁO GIÁ'!$C$27,$B5033)))),1,0)</f>
        <v>0</v>
      </c>
      <c r="O5033" s="1" t="str">
        <f t="shared" si="157"/>
        <v/>
      </c>
    </row>
    <row r="5034" customHeight="1" spans="1:15">
      <c r="A5034" s="1" t="str">
        <f>IF('🔨 CĂN THAU'!A110="","",'🔨 CĂN THAU'!A110)</f>
        <v/>
      </c>
      <c r="B5034" s="1" t="str">
        <f>IF('🔨 CĂN THAU'!A110="","","Căn thau "&amp;'🔨 CĂN THAU'!D110&amp;" "&amp;'🔨 CĂN THAU'!B110&amp;" "&amp;'🔨 CĂN THAU'!C110)</f>
        <v/>
      </c>
      <c r="C5034" s="1" t="str">
        <f>IF('🔨 CĂN THAU'!A110="","","Căn thau")</f>
        <v/>
      </c>
      <c r="D5034" s="1" t="str">
        <f>IF('🔨 CĂN THAU'!A110="","",'🔨 CĂN THAU'!K110)</f>
        <v/>
      </c>
      <c r="E5034" s="1" t="str">
        <f>IF('🔨 CĂN THAU'!A110="","",'🔨 CĂN THAU'!L110)</f>
        <v/>
      </c>
      <c r="F5034" s="1" t="str">
        <f>IF('🔨 CĂN THAU'!A110="","",'🔨 CĂN THAU'!M110)</f>
        <v/>
      </c>
      <c r="G5034" s="1" t="str">
        <f>IF('🔨 CĂN THAU'!A110="","",'🔨 CĂN THAU'!N110)</f>
        <v/>
      </c>
      <c r="H5034" s="1" t="str">
        <f>IF('🔨 CĂN THAU'!A110="","",'🔨 CĂN THAU'!O110)</f>
        <v/>
      </c>
      <c r="I5034" s="1" t="str">
        <f>IF('🔨 CĂN THAU'!A110="","",'🔨 CĂN THAU'!P110)</f>
        <v/>
      </c>
      <c r="J5034" s="1" t="str">
        <f>IF('🔨 CĂN THAU'!A110="","","")</f>
        <v/>
      </c>
      <c r="L5034" s="1">
        <f>N(L5033)+IF(AND('🔎 TRA CỨU NHANH'!$C$2&lt;&gt;"",OR(ISNUMBER(SEARCH('🔎 TRA CỨU NHANH'!$C$2,$A5034)),ISNUMBER(SEARCH('🔎 TRA CỨU NHANH'!$C$2,$B5034)))),1,0)</f>
        <v>0</v>
      </c>
      <c r="M5034" s="1" t="str">
        <f t="shared" si="156"/>
        <v/>
      </c>
      <c r="N5034" s="1">
        <f>N(N5033)+IF(AND('💰 BÁO GIÁ'!$C$27&lt;&gt;"",OR(ISNUMBER(SEARCH('💰 BÁO GIÁ'!$C$27,$A5034)),ISNUMBER(SEARCH('💰 BÁO GIÁ'!$C$27,$B5034)))),1,0)</f>
        <v>0</v>
      </c>
      <c r="O5034" s="1" t="str">
        <f t="shared" si="157"/>
        <v/>
      </c>
    </row>
    <row r="5035" customHeight="1" spans="1:15">
      <c r="A5035" s="1" t="str">
        <f>IF('🔨 CĂN THAU'!A111="","",'🔨 CĂN THAU'!A111)</f>
        <v/>
      </c>
      <c r="B5035" s="1" t="str">
        <f>IF('🔨 CĂN THAU'!A111="","","Căn thau "&amp;'🔨 CĂN THAU'!D111&amp;" "&amp;'🔨 CĂN THAU'!B111&amp;" "&amp;'🔨 CĂN THAU'!C111)</f>
        <v/>
      </c>
      <c r="C5035" s="1" t="str">
        <f>IF('🔨 CĂN THAU'!A111="","","Căn thau")</f>
        <v/>
      </c>
      <c r="D5035" s="1" t="str">
        <f>IF('🔨 CĂN THAU'!A111="","",'🔨 CĂN THAU'!K111)</f>
        <v/>
      </c>
      <c r="E5035" s="1" t="str">
        <f>IF('🔨 CĂN THAU'!A111="","",'🔨 CĂN THAU'!L111)</f>
        <v/>
      </c>
      <c r="F5035" s="1" t="str">
        <f>IF('🔨 CĂN THAU'!A111="","",'🔨 CĂN THAU'!M111)</f>
        <v/>
      </c>
      <c r="G5035" s="1" t="str">
        <f>IF('🔨 CĂN THAU'!A111="","",'🔨 CĂN THAU'!N111)</f>
        <v/>
      </c>
      <c r="H5035" s="1" t="str">
        <f>IF('🔨 CĂN THAU'!A111="","",'🔨 CĂN THAU'!O111)</f>
        <v/>
      </c>
      <c r="I5035" s="1" t="str">
        <f>IF('🔨 CĂN THAU'!A111="","",'🔨 CĂN THAU'!P111)</f>
        <v/>
      </c>
      <c r="J5035" s="1" t="str">
        <f>IF('🔨 CĂN THAU'!A111="","","")</f>
        <v/>
      </c>
      <c r="L5035" s="1">
        <f>N(L5034)+IF(AND('🔎 TRA CỨU NHANH'!$C$2&lt;&gt;"",OR(ISNUMBER(SEARCH('🔎 TRA CỨU NHANH'!$C$2,$A5035)),ISNUMBER(SEARCH('🔎 TRA CỨU NHANH'!$C$2,$B5035)))),1,0)</f>
        <v>0</v>
      </c>
      <c r="M5035" s="1" t="str">
        <f t="shared" si="156"/>
        <v/>
      </c>
      <c r="N5035" s="1">
        <f>N(N5034)+IF(AND('💰 BÁO GIÁ'!$C$27&lt;&gt;"",OR(ISNUMBER(SEARCH('💰 BÁO GIÁ'!$C$27,$A5035)),ISNUMBER(SEARCH('💰 BÁO GIÁ'!$C$27,$B5035)))),1,0)</f>
        <v>0</v>
      </c>
      <c r="O5035" s="1" t="str">
        <f t="shared" si="157"/>
        <v/>
      </c>
    </row>
    <row r="5036" customHeight="1" spans="1:15">
      <c r="A5036" s="1" t="str">
        <f>IF('🔨 CĂN THAU'!A112="","",'🔨 CĂN THAU'!A112)</f>
        <v/>
      </c>
      <c r="B5036" s="1" t="str">
        <f>IF('🔨 CĂN THAU'!A112="","","Căn thau "&amp;'🔨 CĂN THAU'!D112&amp;" "&amp;'🔨 CĂN THAU'!B112&amp;" "&amp;'🔨 CĂN THAU'!C112)</f>
        <v/>
      </c>
      <c r="C5036" s="1" t="str">
        <f>IF('🔨 CĂN THAU'!A112="","","Căn thau")</f>
        <v/>
      </c>
      <c r="D5036" s="1" t="str">
        <f>IF('🔨 CĂN THAU'!A112="","",'🔨 CĂN THAU'!K112)</f>
        <v/>
      </c>
      <c r="E5036" s="1" t="str">
        <f>IF('🔨 CĂN THAU'!A112="","",'🔨 CĂN THAU'!L112)</f>
        <v/>
      </c>
      <c r="F5036" s="1" t="str">
        <f>IF('🔨 CĂN THAU'!A112="","",'🔨 CĂN THAU'!M112)</f>
        <v/>
      </c>
      <c r="G5036" s="1" t="str">
        <f>IF('🔨 CĂN THAU'!A112="","",'🔨 CĂN THAU'!N112)</f>
        <v/>
      </c>
      <c r="H5036" s="1" t="str">
        <f>IF('🔨 CĂN THAU'!A112="","",'🔨 CĂN THAU'!O112)</f>
        <v/>
      </c>
      <c r="I5036" s="1" t="str">
        <f>IF('🔨 CĂN THAU'!A112="","",'🔨 CĂN THAU'!P112)</f>
        <v/>
      </c>
      <c r="J5036" s="1" t="str">
        <f>IF('🔨 CĂN THAU'!A112="","","")</f>
        <v/>
      </c>
      <c r="L5036" s="1">
        <f>N(L5035)+IF(AND('🔎 TRA CỨU NHANH'!$C$2&lt;&gt;"",OR(ISNUMBER(SEARCH('🔎 TRA CỨU NHANH'!$C$2,$A5036)),ISNUMBER(SEARCH('🔎 TRA CỨU NHANH'!$C$2,$B5036)))),1,0)</f>
        <v>0</v>
      </c>
      <c r="M5036" s="1" t="str">
        <f t="shared" si="156"/>
        <v/>
      </c>
      <c r="N5036" s="1">
        <f>N(N5035)+IF(AND('💰 BÁO GIÁ'!$C$27&lt;&gt;"",OR(ISNUMBER(SEARCH('💰 BÁO GIÁ'!$C$27,$A5036)),ISNUMBER(SEARCH('💰 BÁO GIÁ'!$C$27,$B5036)))),1,0)</f>
        <v>0</v>
      </c>
      <c r="O5036" s="1" t="str">
        <f t="shared" si="157"/>
        <v/>
      </c>
    </row>
    <row r="5037" customHeight="1" spans="1:15">
      <c r="A5037" s="1" t="str">
        <f>IF('🔨 CĂN THAU'!A113="","",'🔨 CĂN THAU'!A113)</f>
        <v/>
      </c>
      <c r="B5037" s="1" t="str">
        <f>IF('🔨 CĂN THAU'!A113="","","Căn thau "&amp;'🔨 CĂN THAU'!D113&amp;" "&amp;'🔨 CĂN THAU'!B113&amp;" "&amp;'🔨 CĂN THAU'!C113)</f>
        <v/>
      </c>
      <c r="C5037" s="1" t="str">
        <f>IF('🔨 CĂN THAU'!A113="","","Căn thau")</f>
        <v/>
      </c>
      <c r="D5037" s="1" t="str">
        <f>IF('🔨 CĂN THAU'!A113="","",'🔨 CĂN THAU'!K113)</f>
        <v/>
      </c>
      <c r="E5037" s="1" t="str">
        <f>IF('🔨 CĂN THAU'!A113="","",'🔨 CĂN THAU'!L113)</f>
        <v/>
      </c>
      <c r="F5037" s="1" t="str">
        <f>IF('🔨 CĂN THAU'!A113="","",'🔨 CĂN THAU'!M113)</f>
        <v/>
      </c>
      <c r="G5037" s="1" t="str">
        <f>IF('🔨 CĂN THAU'!A113="","",'🔨 CĂN THAU'!N113)</f>
        <v/>
      </c>
      <c r="H5037" s="1" t="str">
        <f>IF('🔨 CĂN THAU'!A113="","",'🔨 CĂN THAU'!O113)</f>
        <v/>
      </c>
      <c r="I5037" s="1" t="str">
        <f>IF('🔨 CĂN THAU'!A113="","",'🔨 CĂN THAU'!P113)</f>
        <v/>
      </c>
      <c r="J5037" s="1" t="str">
        <f>IF('🔨 CĂN THAU'!A113="","","")</f>
        <v/>
      </c>
      <c r="L5037" s="1">
        <f>N(L5036)+IF(AND('🔎 TRA CỨU NHANH'!$C$2&lt;&gt;"",OR(ISNUMBER(SEARCH('🔎 TRA CỨU NHANH'!$C$2,$A5037)),ISNUMBER(SEARCH('🔎 TRA CỨU NHANH'!$C$2,$B5037)))),1,0)</f>
        <v>0</v>
      </c>
      <c r="M5037" s="1" t="str">
        <f t="shared" si="156"/>
        <v/>
      </c>
      <c r="N5037" s="1">
        <f>N(N5036)+IF(AND('💰 BÁO GIÁ'!$C$27&lt;&gt;"",OR(ISNUMBER(SEARCH('💰 BÁO GIÁ'!$C$27,$A5037)),ISNUMBER(SEARCH('💰 BÁO GIÁ'!$C$27,$B5037)))),1,0)</f>
        <v>0</v>
      </c>
      <c r="O5037" s="1" t="str">
        <f t="shared" si="157"/>
        <v/>
      </c>
    </row>
    <row r="5038" customHeight="1" spans="1:15">
      <c r="A5038" s="1" t="str">
        <f>IF('🔨 CĂN THAU'!A114="","",'🔨 CĂN THAU'!A114)</f>
        <v/>
      </c>
      <c r="B5038" s="1" t="str">
        <f>IF('🔨 CĂN THAU'!A114="","","Căn thau "&amp;'🔨 CĂN THAU'!D114&amp;" "&amp;'🔨 CĂN THAU'!B114&amp;" "&amp;'🔨 CĂN THAU'!C114)</f>
        <v/>
      </c>
      <c r="C5038" s="1" t="str">
        <f>IF('🔨 CĂN THAU'!A114="","","Căn thau")</f>
        <v/>
      </c>
      <c r="D5038" s="1" t="str">
        <f>IF('🔨 CĂN THAU'!A114="","",'🔨 CĂN THAU'!K114)</f>
        <v/>
      </c>
      <c r="E5038" s="1" t="str">
        <f>IF('🔨 CĂN THAU'!A114="","",'🔨 CĂN THAU'!L114)</f>
        <v/>
      </c>
      <c r="F5038" s="1" t="str">
        <f>IF('🔨 CĂN THAU'!A114="","",'🔨 CĂN THAU'!M114)</f>
        <v/>
      </c>
      <c r="G5038" s="1" t="str">
        <f>IF('🔨 CĂN THAU'!A114="","",'🔨 CĂN THAU'!N114)</f>
        <v/>
      </c>
      <c r="H5038" s="1" t="str">
        <f>IF('🔨 CĂN THAU'!A114="","",'🔨 CĂN THAU'!O114)</f>
        <v/>
      </c>
      <c r="I5038" s="1" t="str">
        <f>IF('🔨 CĂN THAU'!A114="","",'🔨 CĂN THAU'!P114)</f>
        <v/>
      </c>
      <c r="J5038" s="1" t="str">
        <f>IF('🔨 CĂN THAU'!A114="","","")</f>
        <v/>
      </c>
      <c r="L5038" s="1">
        <f>N(L5037)+IF(AND('🔎 TRA CỨU NHANH'!$C$2&lt;&gt;"",OR(ISNUMBER(SEARCH('🔎 TRA CỨU NHANH'!$C$2,$A5038)),ISNUMBER(SEARCH('🔎 TRA CỨU NHANH'!$C$2,$B5038)))),1,0)</f>
        <v>0</v>
      </c>
      <c r="M5038" s="1" t="str">
        <f t="shared" si="156"/>
        <v/>
      </c>
      <c r="N5038" s="1">
        <f>N(N5037)+IF(AND('💰 BÁO GIÁ'!$C$27&lt;&gt;"",OR(ISNUMBER(SEARCH('💰 BÁO GIÁ'!$C$27,$A5038)),ISNUMBER(SEARCH('💰 BÁO GIÁ'!$C$27,$B5038)))),1,0)</f>
        <v>0</v>
      </c>
      <c r="O5038" s="1" t="str">
        <f t="shared" si="157"/>
        <v/>
      </c>
    </row>
    <row r="5039" customHeight="1" spans="1:15">
      <c r="A5039" s="1" t="str">
        <f>IF('🔨 CĂN THAU'!A115="","",'🔨 CĂN THAU'!A115)</f>
        <v/>
      </c>
      <c r="B5039" s="1" t="str">
        <f>IF('🔨 CĂN THAU'!A115="","","Căn thau "&amp;'🔨 CĂN THAU'!D115&amp;" "&amp;'🔨 CĂN THAU'!B115&amp;" "&amp;'🔨 CĂN THAU'!C115)</f>
        <v/>
      </c>
      <c r="C5039" s="1" t="str">
        <f>IF('🔨 CĂN THAU'!A115="","","Căn thau")</f>
        <v/>
      </c>
      <c r="D5039" s="1" t="str">
        <f>IF('🔨 CĂN THAU'!A115="","",'🔨 CĂN THAU'!K115)</f>
        <v/>
      </c>
      <c r="E5039" s="1" t="str">
        <f>IF('🔨 CĂN THAU'!A115="","",'🔨 CĂN THAU'!L115)</f>
        <v/>
      </c>
      <c r="F5039" s="1" t="str">
        <f>IF('🔨 CĂN THAU'!A115="","",'🔨 CĂN THAU'!M115)</f>
        <v/>
      </c>
      <c r="G5039" s="1" t="str">
        <f>IF('🔨 CĂN THAU'!A115="","",'🔨 CĂN THAU'!N115)</f>
        <v/>
      </c>
      <c r="H5039" s="1" t="str">
        <f>IF('🔨 CĂN THAU'!A115="","",'🔨 CĂN THAU'!O115)</f>
        <v/>
      </c>
      <c r="I5039" s="1" t="str">
        <f>IF('🔨 CĂN THAU'!A115="","",'🔨 CĂN THAU'!P115)</f>
        <v/>
      </c>
      <c r="J5039" s="1" t="str">
        <f>IF('🔨 CĂN THAU'!A115="","","")</f>
        <v/>
      </c>
      <c r="L5039" s="1">
        <f>N(L5038)+IF(AND('🔎 TRA CỨU NHANH'!$C$2&lt;&gt;"",OR(ISNUMBER(SEARCH('🔎 TRA CỨU NHANH'!$C$2,$A5039)),ISNUMBER(SEARCH('🔎 TRA CỨU NHANH'!$C$2,$B5039)))),1,0)</f>
        <v>0</v>
      </c>
      <c r="M5039" s="1" t="str">
        <f t="shared" si="156"/>
        <v/>
      </c>
      <c r="N5039" s="1">
        <f>N(N5038)+IF(AND('💰 BÁO GIÁ'!$C$27&lt;&gt;"",OR(ISNUMBER(SEARCH('💰 BÁO GIÁ'!$C$27,$A5039)),ISNUMBER(SEARCH('💰 BÁO GIÁ'!$C$27,$B5039)))),1,0)</f>
        <v>0</v>
      </c>
      <c r="O5039" s="1" t="str">
        <f t="shared" si="157"/>
        <v/>
      </c>
    </row>
    <row r="5040" customHeight="1" spans="1:15">
      <c r="A5040" s="1" t="str">
        <f>IF('🔨 CĂN THAU'!A116="","",'🔨 CĂN THAU'!A116)</f>
        <v/>
      </c>
      <c r="B5040" s="1" t="str">
        <f>IF('🔨 CĂN THAU'!A116="","","Căn thau "&amp;'🔨 CĂN THAU'!D116&amp;" "&amp;'🔨 CĂN THAU'!B116&amp;" "&amp;'🔨 CĂN THAU'!C116)</f>
        <v/>
      </c>
      <c r="C5040" s="1" t="str">
        <f>IF('🔨 CĂN THAU'!A116="","","Căn thau")</f>
        <v/>
      </c>
      <c r="D5040" s="1" t="str">
        <f>IF('🔨 CĂN THAU'!A116="","",'🔨 CĂN THAU'!K116)</f>
        <v/>
      </c>
      <c r="E5040" s="1" t="str">
        <f>IF('🔨 CĂN THAU'!A116="","",'🔨 CĂN THAU'!L116)</f>
        <v/>
      </c>
      <c r="F5040" s="1" t="str">
        <f>IF('🔨 CĂN THAU'!A116="","",'🔨 CĂN THAU'!M116)</f>
        <v/>
      </c>
      <c r="G5040" s="1" t="str">
        <f>IF('🔨 CĂN THAU'!A116="","",'🔨 CĂN THAU'!N116)</f>
        <v/>
      </c>
      <c r="H5040" s="1" t="str">
        <f>IF('🔨 CĂN THAU'!A116="","",'🔨 CĂN THAU'!O116)</f>
        <v/>
      </c>
      <c r="I5040" s="1" t="str">
        <f>IF('🔨 CĂN THAU'!A116="","",'🔨 CĂN THAU'!P116)</f>
        <v/>
      </c>
      <c r="J5040" s="1" t="str">
        <f>IF('🔨 CĂN THAU'!A116="","","")</f>
        <v/>
      </c>
      <c r="L5040" s="1">
        <f>N(L5039)+IF(AND('🔎 TRA CỨU NHANH'!$C$2&lt;&gt;"",OR(ISNUMBER(SEARCH('🔎 TRA CỨU NHANH'!$C$2,$A5040)),ISNUMBER(SEARCH('🔎 TRA CỨU NHANH'!$C$2,$B5040)))),1,0)</f>
        <v>0</v>
      </c>
      <c r="M5040" s="1" t="str">
        <f t="shared" si="156"/>
        <v/>
      </c>
      <c r="N5040" s="1">
        <f>N(N5039)+IF(AND('💰 BÁO GIÁ'!$C$27&lt;&gt;"",OR(ISNUMBER(SEARCH('💰 BÁO GIÁ'!$C$27,$A5040)),ISNUMBER(SEARCH('💰 BÁO GIÁ'!$C$27,$B5040)))),1,0)</f>
        <v>0</v>
      </c>
      <c r="O5040" s="1" t="str">
        <f t="shared" si="157"/>
        <v/>
      </c>
    </row>
    <row r="5041" customHeight="1" spans="1:15">
      <c r="A5041" s="1" t="str">
        <f>IF('🔨 CĂN THAU'!A117="","",'🔨 CĂN THAU'!A117)</f>
        <v/>
      </c>
      <c r="B5041" s="1" t="str">
        <f>IF('🔨 CĂN THAU'!A117="","","Căn thau "&amp;'🔨 CĂN THAU'!D117&amp;" "&amp;'🔨 CĂN THAU'!B117&amp;" "&amp;'🔨 CĂN THAU'!C117)</f>
        <v/>
      </c>
      <c r="C5041" s="1" t="str">
        <f>IF('🔨 CĂN THAU'!A117="","","Căn thau")</f>
        <v/>
      </c>
      <c r="D5041" s="1" t="str">
        <f>IF('🔨 CĂN THAU'!A117="","",'🔨 CĂN THAU'!K117)</f>
        <v/>
      </c>
      <c r="E5041" s="1" t="str">
        <f>IF('🔨 CĂN THAU'!A117="","",'🔨 CĂN THAU'!L117)</f>
        <v/>
      </c>
      <c r="F5041" s="1" t="str">
        <f>IF('🔨 CĂN THAU'!A117="","",'🔨 CĂN THAU'!M117)</f>
        <v/>
      </c>
      <c r="G5041" s="1" t="str">
        <f>IF('🔨 CĂN THAU'!A117="","",'🔨 CĂN THAU'!N117)</f>
        <v/>
      </c>
      <c r="H5041" s="1" t="str">
        <f>IF('🔨 CĂN THAU'!A117="","",'🔨 CĂN THAU'!O117)</f>
        <v/>
      </c>
      <c r="I5041" s="1" t="str">
        <f>IF('🔨 CĂN THAU'!A117="","",'🔨 CĂN THAU'!P117)</f>
        <v/>
      </c>
      <c r="J5041" s="1" t="str">
        <f>IF('🔨 CĂN THAU'!A117="","","")</f>
        <v/>
      </c>
      <c r="L5041" s="1">
        <f>N(L5040)+IF(AND('🔎 TRA CỨU NHANH'!$C$2&lt;&gt;"",OR(ISNUMBER(SEARCH('🔎 TRA CỨU NHANH'!$C$2,$A5041)),ISNUMBER(SEARCH('🔎 TRA CỨU NHANH'!$C$2,$B5041)))),1,0)</f>
        <v>0</v>
      </c>
      <c r="M5041" s="1" t="str">
        <f t="shared" si="156"/>
        <v/>
      </c>
      <c r="N5041" s="1">
        <f>N(N5040)+IF(AND('💰 BÁO GIÁ'!$C$27&lt;&gt;"",OR(ISNUMBER(SEARCH('💰 BÁO GIÁ'!$C$27,$A5041)),ISNUMBER(SEARCH('💰 BÁO GIÁ'!$C$27,$B5041)))),1,0)</f>
        <v>0</v>
      </c>
      <c r="O5041" s="1" t="str">
        <f t="shared" si="157"/>
        <v/>
      </c>
    </row>
    <row r="5042" customHeight="1" spans="1:15">
      <c r="A5042" s="1" t="str">
        <f>IF('🔨 CĂN THAU'!A118="","",'🔨 CĂN THAU'!A118)</f>
        <v/>
      </c>
      <c r="B5042" s="1" t="str">
        <f>IF('🔨 CĂN THAU'!A118="","","Căn thau "&amp;'🔨 CĂN THAU'!D118&amp;" "&amp;'🔨 CĂN THAU'!B118&amp;" "&amp;'🔨 CĂN THAU'!C118)</f>
        <v/>
      </c>
      <c r="C5042" s="1" t="str">
        <f>IF('🔨 CĂN THAU'!A118="","","Căn thau")</f>
        <v/>
      </c>
      <c r="D5042" s="1" t="str">
        <f>IF('🔨 CĂN THAU'!A118="","",'🔨 CĂN THAU'!K118)</f>
        <v/>
      </c>
      <c r="E5042" s="1" t="str">
        <f>IF('🔨 CĂN THAU'!A118="","",'🔨 CĂN THAU'!L118)</f>
        <v/>
      </c>
      <c r="F5042" s="1" t="str">
        <f>IF('🔨 CĂN THAU'!A118="","",'🔨 CĂN THAU'!M118)</f>
        <v/>
      </c>
      <c r="G5042" s="1" t="str">
        <f>IF('🔨 CĂN THAU'!A118="","",'🔨 CĂN THAU'!N118)</f>
        <v/>
      </c>
      <c r="H5042" s="1" t="str">
        <f>IF('🔨 CĂN THAU'!A118="","",'🔨 CĂN THAU'!O118)</f>
        <v/>
      </c>
      <c r="I5042" s="1" t="str">
        <f>IF('🔨 CĂN THAU'!A118="","",'🔨 CĂN THAU'!P118)</f>
        <v/>
      </c>
      <c r="J5042" s="1" t="str">
        <f>IF('🔨 CĂN THAU'!A118="","","")</f>
        <v/>
      </c>
      <c r="L5042" s="1">
        <f>N(L5041)+IF(AND('🔎 TRA CỨU NHANH'!$C$2&lt;&gt;"",OR(ISNUMBER(SEARCH('🔎 TRA CỨU NHANH'!$C$2,$A5042)),ISNUMBER(SEARCH('🔎 TRA CỨU NHANH'!$C$2,$B5042)))),1,0)</f>
        <v>0</v>
      </c>
      <c r="M5042" s="1" t="str">
        <f t="shared" si="156"/>
        <v/>
      </c>
      <c r="N5042" s="1">
        <f>N(N5041)+IF(AND('💰 BÁO GIÁ'!$C$27&lt;&gt;"",OR(ISNUMBER(SEARCH('💰 BÁO GIÁ'!$C$27,$A5042)),ISNUMBER(SEARCH('💰 BÁO GIÁ'!$C$27,$B5042)))),1,0)</f>
        <v>0</v>
      </c>
      <c r="O5042" s="1" t="str">
        <f t="shared" si="157"/>
        <v/>
      </c>
    </row>
    <row r="5043" customHeight="1" spans="1:15">
      <c r="A5043" s="1" t="str">
        <f>IF('🔨 CĂN THAU'!A119="","",'🔨 CĂN THAU'!A119)</f>
        <v/>
      </c>
      <c r="B5043" s="1" t="str">
        <f>IF('🔨 CĂN THAU'!A119="","","Căn thau "&amp;'🔨 CĂN THAU'!D119&amp;" "&amp;'🔨 CĂN THAU'!B119&amp;" "&amp;'🔨 CĂN THAU'!C119)</f>
        <v/>
      </c>
      <c r="C5043" s="1" t="str">
        <f>IF('🔨 CĂN THAU'!A119="","","Căn thau")</f>
        <v/>
      </c>
      <c r="D5043" s="1" t="str">
        <f>IF('🔨 CĂN THAU'!A119="","",'🔨 CĂN THAU'!K119)</f>
        <v/>
      </c>
      <c r="E5043" s="1" t="str">
        <f>IF('🔨 CĂN THAU'!A119="","",'🔨 CĂN THAU'!L119)</f>
        <v/>
      </c>
      <c r="F5043" s="1" t="str">
        <f>IF('🔨 CĂN THAU'!A119="","",'🔨 CĂN THAU'!M119)</f>
        <v/>
      </c>
      <c r="G5043" s="1" t="str">
        <f>IF('🔨 CĂN THAU'!A119="","",'🔨 CĂN THAU'!N119)</f>
        <v/>
      </c>
      <c r="H5043" s="1" t="str">
        <f>IF('🔨 CĂN THAU'!A119="","",'🔨 CĂN THAU'!O119)</f>
        <v/>
      </c>
      <c r="I5043" s="1" t="str">
        <f>IF('🔨 CĂN THAU'!A119="","",'🔨 CĂN THAU'!P119)</f>
        <v/>
      </c>
      <c r="J5043" s="1" t="str">
        <f>IF('🔨 CĂN THAU'!A119="","","")</f>
        <v/>
      </c>
      <c r="L5043" s="1">
        <f>N(L5042)+IF(AND('🔎 TRA CỨU NHANH'!$C$2&lt;&gt;"",OR(ISNUMBER(SEARCH('🔎 TRA CỨU NHANH'!$C$2,$A5043)),ISNUMBER(SEARCH('🔎 TRA CỨU NHANH'!$C$2,$B5043)))),1,0)</f>
        <v>0</v>
      </c>
      <c r="M5043" s="1" t="str">
        <f t="shared" si="156"/>
        <v/>
      </c>
      <c r="N5043" s="1">
        <f>N(N5042)+IF(AND('💰 BÁO GIÁ'!$C$27&lt;&gt;"",OR(ISNUMBER(SEARCH('💰 BÁO GIÁ'!$C$27,$A5043)),ISNUMBER(SEARCH('💰 BÁO GIÁ'!$C$27,$B5043)))),1,0)</f>
        <v>0</v>
      </c>
      <c r="O5043" s="1" t="str">
        <f t="shared" si="157"/>
        <v/>
      </c>
    </row>
    <row r="5044" customHeight="1" spans="1:15">
      <c r="A5044" s="1" t="str">
        <f>IF('🔨 CĂN THAU'!A120="","",'🔨 CĂN THAU'!A120)</f>
        <v/>
      </c>
      <c r="B5044" s="1" t="str">
        <f>IF('🔨 CĂN THAU'!A120="","","Căn thau "&amp;'🔨 CĂN THAU'!D120&amp;" "&amp;'🔨 CĂN THAU'!B120&amp;" "&amp;'🔨 CĂN THAU'!C120)</f>
        <v/>
      </c>
      <c r="C5044" s="1" t="str">
        <f>IF('🔨 CĂN THAU'!A120="","","Căn thau")</f>
        <v/>
      </c>
      <c r="D5044" s="1" t="str">
        <f>IF('🔨 CĂN THAU'!A120="","",'🔨 CĂN THAU'!K120)</f>
        <v/>
      </c>
      <c r="E5044" s="1" t="str">
        <f>IF('🔨 CĂN THAU'!A120="","",'🔨 CĂN THAU'!L120)</f>
        <v/>
      </c>
      <c r="F5044" s="1" t="str">
        <f>IF('🔨 CĂN THAU'!A120="","",'🔨 CĂN THAU'!M120)</f>
        <v/>
      </c>
      <c r="G5044" s="1" t="str">
        <f>IF('🔨 CĂN THAU'!A120="","",'🔨 CĂN THAU'!N120)</f>
        <v/>
      </c>
      <c r="H5044" s="1" t="str">
        <f>IF('🔨 CĂN THAU'!A120="","",'🔨 CĂN THAU'!O120)</f>
        <v/>
      </c>
      <c r="I5044" s="1" t="str">
        <f>IF('🔨 CĂN THAU'!A120="","",'🔨 CĂN THAU'!P120)</f>
        <v/>
      </c>
      <c r="J5044" s="1" t="str">
        <f>IF('🔨 CĂN THAU'!A120="","","")</f>
        <v/>
      </c>
      <c r="L5044" s="1">
        <f>N(L5043)+IF(AND('🔎 TRA CỨU NHANH'!$C$2&lt;&gt;"",OR(ISNUMBER(SEARCH('🔎 TRA CỨU NHANH'!$C$2,$A5044)),ISNUMBER(SEARCH('🔎 TRA CỨU NHANH'!$C$2,$B5044)))),1,0)</f>
        <v>0</v>
      </c>
      <c r="M5044" s="1" t="str">
        <f t="shared" si="156"/>
        <v/>
      </c>
      <c r="N5044" s="1">
        <f>N(N5043)+IF(AND('💰 BÁO GIÁ'!$C$27&lt;&gt;"",OR(ISNUMBER(SEARCH('💰 BÁO GIÁ'!$C$27,$A5044)),ISNUMBER(SEARCH('💰 BÁO GIÁ'!$C$27,$B5044)))),1,0)</f>
        <v>0</v>
      </c>
      <c r="O5044" s="1" t="str">
        <f t="shared" si="157"/>
        <v/>
      </c>
    </row>
    <row r="5045" customHeight="1" spans="1:15">
      <c r="A5045" s="1" t="str">
        <f>IF('🔨 CĂN THAU'!A121="","",'🔨 CĂN THAU'!A121)</f>
        <v/>
      </c>
      <c r="B5045" s="1" t="str">
        <f>IF('🔨 CĂN THAU'!A121="","","Căn thau "&amp;'🔨 CĂN THAU'!D121&amp;" "&amp;'🔨 CĂN THAU'!B121&amp;" "&amp;'🔨 CĂN THAU'!C121)</f>
        <v/>
      </c>
      <c r="C5045" s="1" t="str">
        <f>IF('🔨 CĂN THAU'!A121="","","Căn thau")</f>
        <v/>
      </c>
      <c r="D5045" s="1" t="str">
        <f>IF('🔨 CĂN THAU'!A121="","",'🔨 CĂN THAU'!K121)</f>
        <v/>
      </c>
      <c r="E5045" s="1" t="str">
        <f>IF('🔨 CĂN THAU'!A121="","",'🔨 CĂN THAU'!L121)</f>
        <v/>
      </c>
      <c r="F5045" s="1" t="str">
        <f>IF('🔨 CĂN THAU'!A121="","",'🔨 CĂN THAU'!M121)</f>
        <v/>
      </c>
      <c r="G5045" s="1" t="str">
        <f>IF('🔨 CĂN THAU'!A121="","",'🔨 CĂN THAU'!N121)</f>
        <v/>
      </c>
      <c r="H5045" s="1" t="str">
        <f>IF('🔨 CĂN THAU'!A121="","",'🔨 CĂN THAU'!O121)</f>
        <v/>
      </c>
      <c r="I5045" s="1" t="str">
        <f>IF('🔨 CĂN THAU'!A121="","",'🔨 CĂN THAU'!P121)</f>
        <v/>
      </c>
      <c r="J5045" s="1" t="str">
        <f>IF('🔨 CĂN THAU'!A121="","","")</f>
        <v/>
      </c>
      <c r="L5045" s="1">
        <f>N(L5044)+IF(AND('🔎 TRA CỨU NHANH'!$C$2&lt;&gt;"",OR(ISNUMBER(SEARCH('🔎 TRA CỨU NHANH'!$C$2,$A5045)),ISNUMBER(SEARCH('🔎 TRA CỨU NHANH'!$C$2,$B5045)))),1,0)</f>
        <v>0</v>
      </c>
      <c r="M5045" s="1" t="str">
        <f t="shared" si="156"/>
        <v/>
      </c>
      <c r="N5045" s="1">
        <f>N(N5044)+IF(AND('💰 BÁO GIÁ'!$C$27&lt;&gt;"",OR(ISNUMBER(SEARCH('💰 BÁO GIÁ'!$C$27,$A5045)),ISNUMBER(SEARCH('💰 BÁO GIÁ'!$C$27,$B5045)))),1,0)</f>
        <v>0</v>
      </c>
      <c r="O5045" s="1" t="str">
        <f t="shared" si="157"/>
        <v/>
      </c>
    </row>
    <row r="5046" customHeight="1" spans="1:15">
      <c r="A5046" s="1" t="str">
        <f>IF('🔨 CĂN THAU'!A122="","",'🔨 CĂN THAU'!A122)</f>
        <v/>
      </c>
      <c r="B5046" s="1" t="str">
        <f>IF('🔨 CĂN THAU'!A122="","","Căn thau "&amp;'🔨 CĂN THAU'!D122&amp;" "&amp;'🔨 CĂN THAU'!B122&amp;" "&amp;'🔨 CĂN THAU'!C122)</f>
        <v/>
      </c>
      <c r="C5046" s="1" t="str">
        <f>IF('🔨 CĂN THAU'!A122="","","Căn thau")</f>
        <v/>
      </c>
      <c r="D5046" s="1" t="str">
        <f>IF('🔨 CĂN THAU'!A122="","",'🔨 CĂN THAU'!K122)</f>
        <v/>
      </c>
      <c r="E5046" s="1" t="str">
        <f>IF('🔨 CĂN THAU'!A122="","",'🔨 CĂN THAU'!L122)</f>
        <v/>
      </c>
      <c r="F5046" s="1" t="str">
        <f>IF('🔨 CĂN THAU'!A122="","",'🔨 CĂN THAU'!M122)</f>
        <v/>
      </c>
      <c r="G5046" s="1" t="str">
        <f>IF('🔨 CĂN THAU'!A122="","",'🔨 CĂN THAU'!N122)</f>
        <v/>
      </c>
      <c r="H5046" s="1" t="str">
        <f>IF('🔨 CĂN THAU'!A122="","",'🔨 CĂN THAU'!O122)</f>
        <v/>
      </c>
      <c r="I5046" s="1" t="str">
        <f>IF('🔨 CĂN THAU'!A122="","",'🔨 CĂN THAU'!P122)</f>
        <v/>
      </c>
      <c r="J5046" s="1" t="str">
        <f>IF('🔨 CĂN THAU'!A122="","","")</f>
        <v/>
      </c>
      <c r="L5046" s="1">
        <f>N(L5045)+IF(AND('🔎 TRA CỨU NHANH'!$C$2&lt;&gt;"",OR(ISNUMBER(SEARCH('🔎 TRA CỨU NHANH'!$C$2,$A5046)),ISNUMBER(SEARCH('🔎 TRA CỨU NHANH'!$C$2,$B5046)))),1,0)</f>
        <v>0</v>
      </c>
      <c r="M5046" s="1" t="str">
        <f t="shared" si="156"/>
        <v/>
      </c>
      <c r="N5046" s="1">
        <f>N(N5045)+IF(AND('💰 BÁO GIÁ'!$C$27&lt;&gt;"",OR(ISNUMBER(SEARCH('💰 BÁO GIÁ'!$C$27,$A5046)),ISNUMBER(SEARCH('💰 BÁO GIÁ'!$C$27,$B5046)))),1,0)</f>
        <v>0</v>
      </c>
      <c r="O5046" s="1" t="str">
        <f t="shared" si="157"/>
        <v/>
      </c>
    </row>
    <row r="5047" customHeight="1" spans="1:15">
      <c r="A5047" s="1" t="str">
        <f>IF('🔨 CĂN THAU'!A123="","",'🔨 CĂN THAU'!A123)</f>
        <v/>
      </c>
      <c r="B5047" s="1" t="str">
        <f>IF('🔨 CĂN THAU'!A123="","","Căn thau "&amp;'🔨 CĂN THAU'!D123&amp;" "&amp;'🔨 CĂN THAU'!B123&amp;" "&amp;'🔨 CĂN THAU'!C123)</f>
        <v/>
      </c>
      <c r="C5047" s="1" t="str">
        <f>IF('🔨 CĂN THAU'!A123="","","Căn thau")</f>
        <v/>
      </c>
      <c r="D5047" s="1" t="str">
        <f>IF('🔨 CĂN THAU'!A123="","",'🔨 CĂN THAU'!K123)</f>
        <v/>
      </c>
      <c r="E5047" s="1" t="str">
        <f>IF('🔨 CĂN THAU'!A123="","",'🔨 CĂN THAU'!L123)</f>
        <v/>
      </c>
      <c r="F5047" s="1" t="str">
        <f>IF('🔨 CĂN THAU'!A123="","",'🔨 CĂN THAU'!M123)</f>
        <v/>
      </c>
      <c r="G5047" s="1" t="str">
        <f>IF('🔨 CĂN THAU'!A123="","",'🔨 CĂN THAU'!N123)</f>
        <v/>
      </c>
      <c r="H5047" s="1" t="str">
        <f>IF('🔨 CĂN THAU'!A123="","",'🔨 CĂN THAU'!O123)</f>
        <v/>
      </c>
      <c r="I5047" s="1" t="str">
        <f>IF('🔨 CĂN THAU'!A123="","",'🔨 CĂN THAU'!P123)</f>
        <v/>
      </c>
      <c r="J5047" s="1" t="str">
        <f>IF('🔨 CĂN THAU'!A123="","","")</f>
        <v/>
      </c>
      <c r="L5047" s="1">
        <f>N(L5046)+IF(AND('🔎 TRA CỨU NHANH'!$C$2&lt;&gt;"",OR(ISNUMBER(SEARCH('🔎 TRA CỨU NHANH'!$C$2,$A5047)),ISNUMBER(SEARCH('🔎 TRA CỨU NHANH'!$C$2,$B5047)))),1,0)</f>
        <v>0</v>
      </c>
      <c r="M5047" s="1" t="str">
        <f t="shared" si="156"/>
        <v/>
      </c>
      <c r="N5047" s="1">
        <f>N(N5046)+IF(AND('💰 BÁO GIÁ'!$C$27&lt;&gt;"",OR(ISNUMBER(SEARCH('💰 BÁO GIÁ'!$C$27,$A5047)),ISNUMBER(SEARCH('💰 BÁO GIÁ'!$C$27,$B5047)))),1,0)</f>
        <v>0</v>
      </c>
      <c r="O5047" s="1" t="str">
        <f t="shared" si="157"/>
        <v/>
      </c>
    </row>
    <row r="5048" customHeight="1" spans="1:15">
      <c r="A5048" s="1" t="str">
        <f>IF('🔨 CĂN THAU'!A124="","",'🔨 CĂN THAU'!A124)</f>
        <v/>
      </c>
      <c r="B5048" s="1" t="str">
        <f>IF('🔨 CĂN THAU'!A124="","","Căn thau "&amp;'🔨 CĂN THAU'!D124&amp;" "&amp;'🔨 CĂN THAU'!B124&amp;" "&amp;'🔨 CĂN THAU'!C124)</f>
        <v/>
      </c>
      <c r="C5048" s="1" t="str">
        <f>IF('🔨 CĂN THAU'!A124="","","Căn thau")</f>
        <v/>
      </c>
      <c r="D5048" s="1" t="str">
        <f>IF('🔨 CĂN THAU'!A124="","",'🔨 CĂN THAU'!K124)</f>
        <v/>
      </c>
      <c r="E5048" s="1" t="str">
        <f>IF('🔨 CĂN THAU'!A124="","",'🔨 CĂN THAU'!L124)</f>
        <v/>
      </c>
      <c r="F5048" s="1" t="str">
        <f>IF('🔨 CĂN THAU'!A124="","",'🔨 CĂN THAU'!M124)</f>
        <v/>
      </c>
      <c r="G5048" s="1" t="str">
        <f>IF('🔨 CĂN THAU'!A124="","",'🔨 CĂN THAU'!N124)</f>
        <v/>
      </c>
      <c r="H5048" s="1" t="str">
        <f>IF('🔨 CĂN THAU'!A124="","",'🔨 CĂN THAU'!O124)</f>
        <v/>
      </c>
      <c r="I5048" s="1" t="str">
        <f>IF('🔨 CĂN THAU'!A124="","",'🔨 CĂN THAU'!P124)</f>
        <v/>
      </c>
      <c r="J5048" s="1" t="str">
        <f>IF('🔨 CĂN THAU'!A124="","","")</f>
        <v/>
      </c>
      <c r="L5048" s="1">
        <f>N(L5047)+IF(AND('🔎 TRA CỨU NHANH'!$C$2&lt;&gt;"",OR(ISNUMBER(SEARCH('🔎 TRA CỨU NHANH'!$C$2,$A5048)),ISNUMBER(SEARCH('🔎 TRA CỨU NHANH'!$C$2,$B5048)))),1,0)</f>
        <v>0</v>
      </c>
      <c r="M5048" s="1" t="str">
        <f t="shared" si="156"/>
        <v/>
      </c>
      <c r="N5048" s="1">
        <f>N(N5047)+IF(AND('💰 BÁO GIÁ'!$C$27&lt;&gt;"",OR(ISNUMBER(SEARCH('💰 BÁO GIÁ'!$C$27,$A5048)),ISNUMBER(SEARCH('💰 BÁO GIÁ'!$C$27,$B5048)))),1,0)</f>
        <v>0</v>
      </c>
      <c r="O5048" s="1" t="str">
        <f t="shared" si="157"/>
        <v/>
      </c>
    </row>
    <row r="5049" customHeight="1" spans="1:15">
      <c r="A5049" s="1" t="str">
        <f>IF('🔨 CĂN THAU'!A125="","",'🔨 CĂN THAU'!A125)</f>
        <v/>
      </c>
      <c r="B5049" s="1" t="str">
        <f>IF('🔨 CĂN THAU'!A125="","","Căn thau "&amp;'🔨 CĂN THAU'!D125&amp;" "&amp;'🔨 CĂN THAU'!B125&amp;" "&amp;'🔨 CĂN THAU'!C125)</f>
        <v/>
      </c>
      <c r="C5049" s="1" t="str">
        <f>IF('🔨 CĂN THAU'!A125="","","Căn thau")</f>
        <v/>
      </c>
      <c r="D5049" s="1" t="str">
        <f>IF('🔨 CĂN THAU'!A125="","",'🔨 CĂN THAU'!K125)</f>
        <v/>
      </c>
      <c r="E5049" s="1" t="str">
        <f>IF('🔨 CĂN THAU'!A125="","",'🔨 CĂN THAU'!L125)</f>
        <v/>
      </c>
      <c r="F5049" s="1" t="str">
        <f>IF('🔨 CĂN THAU'!A125="","",'🔨 CĂN THAU'!M125)</f>
        <v/>
      </c>
      <c r="G5049" s="1" t="str">
        <f>IF('🔨 CĂN THAU'!A125="","",'🔨 CĂN THAU'!N125)</f>
        <v/>
      </c>
      <c r="H5049" s="1" t="str">
        <f>IF('🔨 CĂN THAU'!A125="","",'🔨 CĂN THAU'!O125)</f>
        <v/>
      </c>
      <c r="I5049" s="1" t="str">
        <f>IF('🔨 CĂN THAU'!A125="","",'🔨 CĂN THAU'!P125)</f>
        <v/>
      </c>
      <c r="J5049" s="1" t="str">
        <f>IF('🔨 CĂN THAU'!A125="","","")</f>
        <v/>
      </c>
      <c r="L5049" s="1">
        <f>N(L5048)+IF(AND('🔎 TRA CỨU NHANH'!$C$2&lt;&gt;"",OR(ISNUMBER(SEARCH('🔎 TRA CỨU NHANH'!$C$2,$A5049)),ISNUMBER(SEARCH('🔎 TRA CỨU NHANH'!$C$2,$B5049)))),1,0)</f>
        <v>0</v>
      </c>
      <c r="M5049" s="1" t="str">
        <f t="shared" si="156"/>
        <v/>
      </c>
      <c r="N5049" s="1">
        <f>N(N5048)+IF(AND('💰 BÁO GIÁ'!$C$27&lt;&gt;"",OR(ISNUMBER(SEARCH('💰 BÁO GIÁ'!$C$27,$A5049)),ISNUMBER(SEARCH('💰 BÁO GIÁ'!$C$27,$B5049)))),1,0)</f>
        <v>0</v>
      </c>
      <c r="O5049" s="1" t="str">
        <f t="shared" si="157"/>
        <v/>
      </c>
    </row>
    <row r="5050" customHeight="1" spans="1:15">
      <c r="A5050" s="1" t="str">
        <f>IF('🔨 CĂN THAU'!A126="","",'🔨 CĂN THAU'!A126)</f>
        <v/>
      </c>
      <c r="B5050" s="1" t="str">
        <f>IF('🔨 CĂN THAU'!A126="","","Căn thau "&amp;'🔨 CĂN THAU'!D126&amp;" "&amp;'🔨 CĂN THAU'!B126&amp;" "&amp;'🔨 CĂN THAU'!C126)</f>
        <v/>
      </c>
      <c r="C5050" s="1" t="str">
        <f>IF('🔨 CĂN THAU'!A126="","","Căn thau")</f>
        <v/>
      </c>
      <c r="D5050" s="1" t="str">
        <f>IF('🔨 CĂN THAU'!A126="","",'🔨 CĂN THAU'!K126)</f>
        <v/>
      </c>
      <c r="E5050" s="1" t="str">
        <f>IF('🔨 CĂN THAU'!A126="","",'🔨 CĂN THAU'!L126)</f>
        <v/>
      </c>
      <c r="F5050" s="1" t="str">
        <f>IF('🔨 CĂN THAU'!A126="","",'🔨 CĂN THAU'!M126)</f>
        <v/>
      </c>
      <c r="G5050" s="1" t="str">
        <f>IF('🔨 CĂN THAU'!A126="","",'🔨 CĂN THAU'!N126)</f>
        <v/>
      </c>
      <c r="H5050" s="1" t="str">
        <f>IF('🔨 CĂN THAU'!A126="","",'🔨 CĂN THAU'!O126)</f>
        <v/>
      </c>
      <c r="I5050" s="1" t="str">
        <f>IF('🔨 CĂN THAU'!A126="","",'🔨 CĂN THAU'!P126)</f>
        <v/>
      </c>
      <c r="J5050" s="1" t="str">
        <f>IF('🔨 CĂN THAU'!A126="","","")</f>
        <v/>
      </c>
      <c r="L5050" s="1">
        <f>N(L5049)+IF(AND('🔎 TRA CỨU NHANH'!$C$2&lt;&gt;"",OR(ISNUMBER(SEARCH('🔎 TRA CỨU NHANH'!$C$2,$A5050)),ISNUMBER(SEARCH('🔎 TRA CỨU NHANH'!$C$2,$B5050)))),1,0)</f>
        <v>0</v>
      </c>
      <c r="M5050" s="1" t="str">
        <f t="shared" si="156"/>
        <v/>
      </c>
      <c r="N5050" s="1">
        <f>N(N5049)+IF(AND('💰 BÁO GIÁ'!$C$27&lt;&gt;"",OR(ISNUMBER(SEARCH('💰 BÁO GIÁ'!$C$27,$A5050)),ISNUMBER(SEARCH('💰 BÁO GIÁ'!$C$27,$B5050)))),1,0)</f>
        <v>0</v>
      </c>
      <c r="O5050" s="1" t="str">
        <f t="shared" si="157"/>
        <v/>
      </c>
    </row>
    <row r="5051" customHeight="1" spans="1:15">
      <c r="A5051" s="1" t="str">
        <f>IF('🔨 CĂN THAU'!A127="","",'🔨 CĂN THAU'!A127)</f>
        <v/>
      </c>
      <c r="B5051" s="1" t="str">
        <f>IF('🔨 CĂN THAU'!A127="","","Căn thau "&amp;'🔨 CĂN THAU'!D127&amp;" "&amp;'🔨 CĂN THAU'!B127&amp;" "&amp;'🔨 CĂN THAU'!C127)</f>
        <v/>
      </c>
      <c r="C5051" s="1" t="str">
        <f>IF('🔨 CĂN THAU'!A127="","","Căn thau")</f>
        <v/>
      </c>
      <c r="D5051" s="1" t="str">
        <f>IF('🔨 CĂN THAU'!A127="","",'🔨 CĂN THAU'!K127)</f>
        <v/>
      </c>
      <c r="E5051" s="1" t="str">
        <f>IF('🔨 CĂN THAU'!A127="","",'🔨 CĂN THAU'!L127)</f>
        <v/>
      </c>
      <c r="F5051" s="1" t="str">
        <f>IF('🔨 CĂN THAU'!A127="","",'🔨 CĂN THAU'!M127)</f>
        <v/>
      </c>
      <c r="G5051" s="1" t="str">
        <f>IF('🔨 CĂN THAU'!A127="","",'🔨 CĂN THAU'!N127)</f>
        <v/>
      </c>
      <c r="H5051" s="1" t="str">
        <f>IF('🔨 CĂN THAU'!A127="","",'🔨 CĂN THAU'!O127)</f>
        <v/>
      </c>
      <c r="I5051" s="1" t="str">
        <f>IF('🔨 CĂN THAU'!A127="","",'🔨 CĂN THAU'!P127)</f>
        <v/>
      </c>
      <c r="J5051" s="1" t="str">
        <f>IF('🔨 CĂN THAU'!A127="","","")</f>
        <v/>
      </c>
      <c r="L5051" s="1">
        <f>N(L5050)+IF(AND('🔎 TRA CỨU NHANH'!$C$2&lt;&gt;"",OR(ISNUMBER(SEARCH('🔎 TRA CỨU NHANH'!$C$2,$A5051)),ISNUMBER(SEARCH('🔎 TRA CỨU NHANH'!$C$2,$B5051)))),1,0)</f>
        <v>0</v>
      </c>
      <c r="M5051" s="1" t="str">
        <f t="shared" si="156"/>
        <v/>
      </c>
      <c r="N5051" s="1">
        <f>N(N5050)+IF(AND('💰 BÁO GIÁ'!$C$27&lt;&gt;"",OR(ISNUMBER(SEARCH('💰 BÁO GIÁ'!$C$27,$A5051)),ISNUMBER(SEARCH('💰 BÁO GIÁ'!$C$27,$B5051)))),1,0)</f>
        <v>0</v>
      </c>
      <c r="O5051" s="1" t="str">
        <f t="shared" si="157"/>
        <v/>
      </c>
    </row>
    <row r="5052" customHeight="1" spans="1:15">
      <c r="A5052" s="1" t="str">
        <f>IF('🔨 CĂN THAU'!A128="","",'🔨 CĂN THAU'!A128)</f>
        <v/>
      </c>
      <c r="B5052" s="1" t="str">
        <f>IF('🔨 CĂN THAU'!A128="","","Căn thau "&amp;'🔨 CĂN THAU'!D128&amp;" "&amp;'🔨 CĂN THAU'!B128&amp;" "&amp;'🔨 CĂN THAU'!C128)</f>
        <v/>
      </c>
      <c r="C5052" s="1" t="str">
        <f>IF('🔨 CĂN THAU'!A128="","","Căn thau")</f>
        <v/>
      </c>
      <c r="D5052" s="1" t="str">
        <f>IF('🔨 CĂN THAU'!A128="","",'🔨 CĂN THAU'!K128)</f>
        <v/>
      </c>
      <c r="E5052" s="1" t="str">
        <f>IF('🔨 CĂN THAU'!A128="","",'🔨 CĂN THAU'!L128)</f>
        <v/>
      </c>
      <c r="F5052" s="1" t="str">
        <f>IF('🔨 CĂN THAU'!A128="","",'🔨 CĂN THAU'!M128)</f>
        <v/>
      </c>
      <c r="G5052" s="1" t="str">
        <f>IF('🔨 CĂN THAU'!A128="","",'🔨 CĂN THAU'!N128)</f>
        <v/>
      </c>
      <c r="H5052" s="1" t="str">
        <f>IF('🔨 CĂN THAU'!A128="","",'🔨 CĂN THAU'!O128)</f>
        <v/>
      </c>
      <c r="I5052" s="1" t="str">
        <f>IF('🔨 CĂN THAU'!A128="","",'🔨 CĂN THAU'!P128)</f>
        <v/>
      </c>
      <c r="J5052" s="1" t="str">
        <f>IF('🔨 CĂN THAU'!A128="","","")</f>
        <v/>
      </c>
      <c r="L5052" s="1">
        <f>N(L5051)+IF(AND('🔎 TRA CỨU NHANH'!$C$2&lt;&gt;"",OR(ISNUMBER(SEARCH('🔎 TRA CỨU NHANH'!$C$2,$A5052)),ISNUMBER(SEARCH('🔎 TRA CỨU NHANH'!$C$2,$B5052)))),1,0)</f>
        <v>0</v>
      </c>
      <c r="M5052" s="1" t="str">
        <f t="shared" si="156"/>
        <v/>
      </c>
      <c r="N5052" s="1">
        <f>N(N5051)+IF(AND('💰 BÁO GIÁ'!$C$27&lt;&gt;"",OR(ISNUMBER(SEARCH('💰 BÁO GIÁ'!$C$27,$A5052)),ISNUMBER(SEARCH('💰 BÁO GIÁ'!$C$27,$B5052)))),1,0)</f>
        <v>0</v>
      </c>
      <c r="O5052" s="1" t="str">
        <f t="shared" si="157"/>
        <v/>
      </c>
    </row>
    <row r="5053" customHeight="1" spans="1:15">
      <c r="A5053" s="1" t="str">
        <f>IF('🔨 CĂN THAU'!A129="","",'🔨 CĂN THAU'!A129)</f>
        <v/>
      </c>
      <c r="B5053" s="1" t="str">
        <f>IF('🔨 CĂN THAU'!A129="","","Căn thau "&amp;'🔨 CĂN THAU'!D129&amp;" "&amp;'🔨 CĂN THAU'!B129&amp;" "&amp;'🔨 CĂN THAU'!C129)</f>
        <v/>
      </c>
      <c r="C5053" s="1" t="str">
        <f>IF('🔨 CĂN THAU'!A129="","","Căn thau")</f>
        <v/>
      </c>
      <c r="D5053" s="1" t="str">
        <f>IF('🔨 CĂN THAU'!A129="","",'🔨 CĂN THAU'!K129)</f>
        <v/>
      </c>
      <c r="E5053" s="1" t="str">
        <f>IF('🔨 CĂN THAU'!A129="","",'🔨 CĂN THAU'!L129)</f>
        <v/>
      </c>
      <c r="F5053" s="1" t="str">
        <f>IF('🔨 CĂN THAU'!A129="","",'🔨 CĂN THAU'!M129)</f>
        <v/>
      </c>
      <c r="G5053" s="1" t="str">
        <f>IF('🔨 CĂN THAU'!A129="","",'🔨 CĂN THAU'!N129)</f>
        <v/>
      </c>
      <c r="H5053" s="1" t="str">
        <f>IF('🔨 CĂN THAU'!A129="","",'🔨 CĂN THAU'!O129)</f>
        <v/>
      </c>
      <c r="I5053" s="1" t="str">
        <f>IF('🔨 CĂN THAU'!A129="","",'🔨 CĂN THAU'!P129)</f>
        <v/>
      </c>
      <c r="J5053" s="1" t="str">
        <f>IF('🔨 CĂN THAU'!A129="","","")</f>
        <v/>
      </c>
      <c r="L5053" s="1">
        <f>N(L5052)+IF(AND('🔎 TRA CỨU NHANH'!$C$2&lt;&gt;"",OR(ISNUMBER(SEARCH('🔎 TRA CỨU NHANH'!$C$2,$A5053)),ISNUMBER(SEARCH('🔎 TRA CỨU NHANH'!$C$2,$B5053)))),1,0)</f>
        <v>0</v>
      </c>
      <c r="M5053" s="1" t="str">
        <f t="shared" si="156"/>
        <v/>
      </c>
      <c r="N5053" s="1">
        <f>N(N5052)+IF(AND('💰 BÁO GIÁ'!$C$27&lt;&gt;"",OR(ISNUMBER(SEARCH('💰 BÁO GIÁ'!$C$27,$A5053)),ISNUMBER(SEARCH('💰 BÁO GIÁ'!$C$27,$B5053)))),1,0)</f>
        <v>0</v>
      </c>
      <c r="O5053" s="1" t="str">
        <f t="shared" si="157"/>
        <v/>
      </c>
    </row>
    <row r="5054" customHeight="1" spans="1:15">
      <c r="A5054" s="1" t="str">
        <f>IF('🔨 CĂN THAU'!A130="","",'🔨 CĂN THAU'!A130)</f>
        <v/>
      </c>
      <c r="B5054" s="1" t="str">
        <f>IF('🔨 CĂN THAU'!A130="","","Căn thau "&amp;'🔨 CĂN THAU'!D130&amp;" "&amp;'🔨 CĂN THAU'!B130&amp;" "&amp;'🔨 CĂN THAU'!C130)</f>
        <v/>
      </c>
      <c r="C5054" s="1" t="str">
        <f>IF('🔨 CĂN THAU'!A130="","","Căn thau")</f>
        <v/>
      </c>
      <c r="D5054" s="1" t="str">
        <f>IF('🔨 CĂN THAU'!A130="","",'🔨 CĂN THAU'!K130)</f>
        <v/>
      </c>
      <c r="E5054" s="1" t="str">
        <f>IF('🔨 CĂN THAU'!A130="","",'🔨 CĂN THAU'!L130)</f>
        <v/>
      </c>
      <c r="F5054" s="1" t="str">
        <f>IF('🔨 CĂN THAU'!A130="","",'🔨 CĂN THAU'!M130)</f>
        <v/>
      </c>
      <c r="G5054" s="1" t="str">
        <f>IF('🔨 CĂN THAU'!A130="","",'🔨 CĂN THAU'!N130)</f>
        <v/>
      </c>
      <c r="H5054" s="1" t="str">
        <f>IF('🔨 CĂN THAU'!A130="","",'🔨 CĂN THAU'!O130)</f>
        <v/>
      </c>
      <c r="I5054" s="1" t="str">
        <f>IF('🔨 CĂN THAU'!A130="","",'🔨 CĂN THAU'!P130)</f>
        <v/>
      </c>
      <c r="J5054" s="1" t="str">
        <f>IF('🔨 CĂN THAU'!A130="","","")</f>
        <v/>
      </c>
      <c r="L5054" s="1">
        <f>N(L5053)+IF(AND('🔎 TRA CỨU NHANH'!$C$2&lt;&gt;"",OR(ISNUMBER(SEARCH('🔎 TRA CỨU NHANH'!$C$2,$A5054)),ISNUMBER(SEARCH('🔎 TRA CỨU NHANH'!$C$2,$B5054)))),1,0)</f>
        <v>0</v>
      </c>
      <c r="M5054" s="1" t="str">
        <f t="shared" si="156"/>
        <v/>
      </c>
      <c r="N5054" s="1">
        <f>N(N5053)+IF(AND('💰 BÁO GIÁ'!$C$27&lt;&gt;"",OR(ISNUMBER(SEARCH('💰 BÁO GIÁ'!$C$27,$A5054)),ISNUMBER(SEARCH('💰 BÁO GIÁ'!$C$27,$B5054)))),1,0)</f>
        <v>0</v>
      </c>
      <c r="O5054" s="1" t="str">
        <f t="shared" si="157"/>
        <v/>
      </c>
    </row>
    <row r="5055" customHeight="1" spans="1:15">
      <c r="A5055" s="1" t="str">
        <f>IF('🔨 CĂN THAU'!A131="","",'🔨 CĂN THAU'!A131)</f>
        <v/>
      </c>
      <c r="B5055" s="1" t="str">
        <f>IF('🔨 CĂN THAU'!A131="","","Căn thau "&amp;'🔨 CĂN THAU'!D131&amp;" "&amp;'🔨 CĂN THAU'!B131&amp;" "&amp;'🔨 CĂN THAU'!C131)</f>
        <v/>
      </c>
      <c r="C5055" s="1" t="str">
        <f>IF('🔨 CĂN THAU'!A131="","","Căn thau")</f>
        <v/>
      </c>
      <c r="D5055" s="1" t="str">
        <f>IF('🔨 CĂN THAU'!A131="","",'🔨 CĂN THAU'!K131)</f>
        <v/>
      </c>
      <c r="E5055" s="1" t="str">
        <f>IF('🔨 CĂN THAU'!A131="","",'🔨 CĂN THAU'!L131)</f>
        <v/>
      </c>
      <c r="F5055" s="1" t="str">
        <f>IF('🔨 CĂN THAU'!A131="","",'🔨 CĂN THAU'!M131)</f>
        <v/>
      </c>
      <c r="G5055" s="1" t="str">
        <f>IF('🔨 CĂN THAU'!A131="","",'🔨 CĂN THAU'!N131)</f>
        <v/>
      </c>
      <c r="H5055" s="1" t="str">
        <f>IF('🔨 CĂN THAU'!A131="","",'🔨 CĂN THAU'!O131)</f>
        <v/>
      </c>
      <c r="I5055" s="1" t="str">
        <f>IF('🔨 CĂN THAU'!A131="","",'🔨 CĂN THAU'!P131)</f>
        <v/>
      </c>
      <c r="J5055" s="1" t="str">
        <f>IF('🔨 CĂN THAU'!A131="","","")</f>
        <v/>
      </c>
      <c r="L5055" s="1">
        <f>N(L5054)+IF(AND('🔎 TRA CỨU NHANH'!$C$2&lt;&gt;"",OR(ISNUMBER(SEARCH('🔎 TRA CỨU NHANH'!$C$2,$A5055)),ISNUMBER(SEARCH('🔎 TRA CỨU NHANH'!$C$2,$B5055)))),1,0)</f>
        <v>0</v>
      </c>
      <c r="M5055" s="1" t="str">
        <f t="shared" si="156"/>
        <v/>
      </c>
      <c r="N5055" s="1">
        <f>N(N5054)+IF(AND('💰 BÁO GIÁ'!$C$27&lt;&gt;"",OR(ISNUMBER(SEARCH('💰 BÁO GIÁ'!$C$27,$A5055)),ISNUMBER(SEARCH('💰 BÁO GIÁ'!$C$27,$B5055)))),1,0)</f>
        <v>0</v>
      </c>
      <c r="O5055" s="1" t="str">
        <f t="shared" si="157"/>
        <v/>
      </c>
    </row>
    <row r="5056" customHeight="1" spans="1:15">
      <c r="A5056" s="1" t="str">
        <f>IF('🔨 CĂN THAU'!A132="","",'🔨 CĂN THAU'!A132)</f>
        <v/>
      </c>
      <c r="B5056" s="1" t="str">
        <f>IF('🔨 CĂN THAU'!A132="","","Căn thau "&amp;'🔨 CĂN THAU'!D132&amp;" "&amp;'🔨 CĂN THAU'!B132&amp;" "&amp;'🔨 CĂN THAU'!C132)</f>
        <v/>
      </c>
      <c r="C5056" s="1" t="str">
        <f>IF('🔨 CĂN THAU'!A132="","","Căn thau")</f>
        <v/>
      </c>
      <c r="D5056" s="1" t="str">
        <f>IF('🔨 CĂN THAU'!A132="","",'🔨 CĂN THAU'!K132)</f>
        <v/>
      </c>
      <c r="E5056" s="1" t="str">
        <f>IF('🔨 CĂN THAU'!A132="","",'🔨 CĂN THAU'!L132)</f>
        <v/>
      </c>
      <c r="F5056" s="1" t="str">
        <f>IF('🔨 CĂN THAU'!A132="","",'🔨 CĂN THAU'!M132)</f>
        <v/>
      </c>
      <c r="G5056" s="1" t="str">
        <f>IF('🔨 CĂN THAU'!A132="","",'🔨 CĂN THAU'!N132)</f>
        <v/>
      </c>
      <c r="H5056" s="1" t="str">
        <f>IF('🔨 CĂN THAU'!A132="","",'🔨 CĂN THAU'!O132)</f>
        <v/>
      </c>
      <c r="I5056" s="1" t="str">
        <f>IF('🔨 CĂN THAU'!A132="","",'🔨 CĂN THAU'!P132)</f>
        <v/>
      </c>
      <c r="J5056" s="1" t="str">
        <f>IF('🔨 CĂN THAU'!A132="","","")</f>
        <v/>
      </c>
      <c r="L5056" s="1">
        <f>N(L5055)+IF(AND('🔎 TRA CỨU NHANH'!$C$2&lt;&gt;"",OR(ISNUMBER(SEARCH('🔎 TRA CỨU NHANH'!$C$2,$A5056)),ISNUMBER(SEARCH('🔎 TRA CỨU NHANH'!$C$2,$B5056)))),1,0)</f>
        <v>0</v>
      </c>
      <c r="M5056" s="1" t="str">
        <f t="shared" si="156"/>
        <v/>
      </c>
      <c r="N5056" s="1">
        <f>N(N5055)+IF(AND('💰 BÁO GIÁ'!$C$27&lt;&gt;"",OR(ISNUMBER(SEARCH('💰 BÁO GIÁ'!$C$27,$A5056)),ISNUMBER(SEARCH('💰 BÁO GIÁ'!$C$27,$B5056)))),1,0)</f>
        <v>0</v>
      </c>
      <c r="O5056" s="1" t="str">
        <f t="shared" si="157"/>
        <v/>
      </c>
    </row>
    <row r="5057" customHeight="1" spans="1:15">
      <c r="A5057" s="1" t="str">
        <f>IF('🔨 CĂN THAU'!A133="","",'🔨 CĂN THAU'!A133)</f>
        <v/>
      </c>
      <c r="B5057" s="1" t="str">
        <f>IF('🔨 CĂN THAU'!A133="","","Căn thau "&amp;'🔨 CĂN THAU'!D133&amp;" "&amp;'🔨 CĂN THAU'!B133&amp;" "&amp;'🔨 CĂN THAU'!C133)</f>
        <v/>
      </c>
      <c r="C5057" s="1" t="str">
        <f>IF('🔨 CĂN THAU'!A133="","","Căn thau")</f>
        <v/>
      </c>
      <c r="D5057" s="1" t="str">
        <f>IF('🔨 CĂN THAU'!A133="","",'🔨 CĂN THAU'!K133)</f>
        <v/>
      </c>
      <c r="E5057" s="1" t="str">
        <f>IF('🔨 CĂN THAU'!A133="","",'🔨 CĂN THAU'!L133)</f>
        <v/>
      </c>
      <c r="F5057" s="1" t="str">
        <f>IF('🔨 CĂN THAU'!A133="","",'🔨 CĂN THAU'!M133)</f>
        <v/>
      </c>
      <c r="G5057" s="1" t="str">
        <f>IF('🔨 CĂN THAU'!A133="","",'🔨 CĂN THAU'!N133)</f>
        <v/>
      </c>
      <c r="H5057" s="1" t="str">
        <f>IF('🔨 CĂN THAU'!A133="","",'🔨 CĂN THAU'!O133)</f>
        <v/>
      </c>
      <c r="I5057" s="1" t="str">
        <f>IF('🔨 CĂN THAU'!A133="","",'🔨 CĂN THAU'!P133)</f>
        <v/>
      </c>
      <c r="J5057" s="1" t="str">
        <f>IF('🔨 CĂN THAU'!A133="","","")</f>
        <v/>
      </c>
      <c r="L5057" s="1">
        <f>N(L5056)+IF(AND('🔎 TRA CỨU NHANH'!$C$2&lt;&gt;"",OR(ISNUMBER(SEARCH('🔎 TRA CỨU NHANH'!$C$2,$A5057)),ISNUMBER(SEARCH('🔎 TRA CỨU NHANH'!$C$2,$B5057)))),1,0)</f>
        <v>0</v>
      </c>
      <c r="M5057" s="1" t="str">
        <f t="shared" si="156"/>
        <v/>
      </c>
      <c r="N5057" s="1">
        <f>N(N5056)+IF(AND('💰 BÁO GIÁ'!$C$27&lt;&gt;"",OR(ISNUMBER(SEARCH('💰 BÁO GIÁ'!$C$27,$A5057)),ISNUMBER(SEARCH('💰 BÁO GIÁ'!$C$27,$B5057)))),1,0)</f>
        <v>0</v>
      </c>
      <c r="O5057" s="1" t="str">
        <f t="shared" si="157"/>
        <v/>
      </c>
    </row>
    <row r="5058" customHeight="1" spans="1:15">
      <c r="A5058" s="1" t="str">
        <f>IF('🔨 CĂN THAU'!A134="","",'🔨 CĂN THAU'!A134)</f>
        <v/>
      </c>
      <c r="B5058" s="1" t="str">
        <f>IF('🔨 CĂN THAU'!A134="","","Căn thau "&amp;'🔨 CĂN THAU'!D134&amp;" "&amp;'🔨 CĂN THAU'!B134&amp;" "&amp;'🔨 CĂN THAU'!C134)</f>
        <v/>
      </c>
      <c r="C5058" s="1" t="str">
        <f>IF('🔨 CĂN THAU'!A134="","","Căn thau")</f>
        <v/>
      </c>
      <c r="D5058" s="1" t="str">
        <f>IF('🔨 CĂN THAU'!A134="","",'🔨 CĂN THAU'!K134)</f>
        <v/>
      </c>
      <c r="E5058" s="1" t="str">
        <f>IF('🔨 CĂN THAU'!A134="","",'🔨 CĂN THAU'!L134)</f>
        <v/>
      </c>
      <c r="F5058" s="1" t="str">
        <f>IF('🔨 CĂN THAU'!A134="","",'🔨 CĂN THAU'!M134)</f>
        <v/>
      </c>
      <c r="G5058" s="1" t="str">
        <f>IF('🔨 CĂN THAU'!A134="","",'🔨 CĂN THAU'!N134)</f>
        <v/>
      </c>
      <c r="H5058" s="1" t="str">
        <f>IF('🔨 CĂN THAU'!A134="","",'🔨 CĂN THAU'!O134)</f>
        <v/>
      </c>
      <c r="I5058" s="1" t="str">
        <f>IF('🔨 CĂN THAU'!A134="","",'🔨 CĂN THAU'!P134)</f>
        <v/>
      </c>
      <c r="J5058" s="1" t="str">
        <f>IF('🔨 CĂN THAU'!A134="","","")</f>
        <v/>
      </c>
      <c r="L5058" s="1">
        <f>N(L5057)+IF(AND('🔎 TRA CỨU NHANH'!$C$2&lt;&gt;"",OR(ISNUMBER(SEARCH('🔎 TRA CỨU NHANH'!$C$2,$A5058)),ISNUMBER(SEARCH('🔎 TRA CỨU NHANH'!$C$2,$B5058)))),1,0)</f>
        <v>0</v>
      </c>
      <c r="M5058" s="1" t="str">
        <f t="shared" ref="M5058:M5121" si="158">IF(L5058&gt;N(L5057),L5058,"")</f>
        <v/>
      </c>
      <c r="N5058" s="1">
        <f>N(N5057)+IF(AND('💰 BÁO GIÁ'!$C$27&lt;&gt;"",OR(ISNUMBER(SEARCH('💰 BÁO GIÁ'!$C$27,$A5058)),ISNUMBER(SEARCH('💰 BÁO GIÁ'!$C$27,$B5058)))),1,0)</f>
        <v>0</v>
      </c>
      <c r="O5058" s="1" t="str">
        <f t="shared" ref="O5058:O5121" si="159">IF(N5058&gt;N(N5057),N5058,"")</f>
        <v/>
      </c>
    </row>
    <row r="5059" customHeight="1" spans="1:15">
      <c r="A5059" s="1" t="str">
        <f>IF('🔨 CĂN THAU'!A135="","",'🔨 CĂN THAU'!A135)</f>
        <v/>
      </c>
      <c r="B5059" s="1" t="str">
        <f>IF('🔨 CĂN THAU'!A135="","","Căn thau "&amp;'🔨 CĂN THAU'!D135&amp;" "&amp;'🔨 CĂN THAU'!B135&amp;" "&amp;'🔨 CĂN THAU'!C135)</f>
        <v/>
      </c>
      <c r="C5059" s="1" t="str">
        <f>IF('🔨 CĂN THAU'!A135="","","Căn thau")</f>
        <v/>
      </c>
      <c r="D5059" s="1" t="str">
        <f>IF('🔨 CĂN THAU'!A135="","",'🔨 CĂN THAU'!K135)</f>
        <v/>
      </c>
      <c r="E5059" s="1" t="str">
        <f>IF('🔨 CĂN THAU'!A135="","",'🔨 CĂN THAU'!L135)</f>
        <v/>
      </c>
      <c r="F5059" s="1" t="str">
        <f>IF('🔨 CĂN THAU'!A135="","",'🔨 CĂN THAU'!M135)</f>
        <v/>
      </c>
      <c r="G5059" s="1" t="str">
        <f>IF('🔨 CĂN THAU'!A135="","",'🔨 CĂN THAU'!N135)</f>
        <v/>
      </c>
      <c r="H5059" s="1" t="str">
        <f>IF('🔨 CĂN THAU'!A135="","",'🔨 CĂN THAU'!O135)</f>
        <v/>
      </c>
      <c r="I5059" s="1" t="str">
        <f>IF('🔨 CĂN THAU'!A135="","",'🔨 CĂN THAU'!P135)</f>
        <v/>
      </c>
      <c r="J5059" s="1" t="str">
        <f>IF('🔨 CĂN THAU'!A135="","","")</f>
        <v/>
      </c>
      <c r="L5059" s="1">
        <f>N(L5058)+IF(AND('🔎 TRA CỨU NHANH'!$C$2&lt;&gt;"",OR(ISNUMBER(SEARCH('🔎 TRA CỨU NHANH'!$C$2,$A5059)),ISNUMBER(SEARCH('🔎 TRA CỨU NHANH'!$C$2,$B5059)))),1,0)</f>
        <v>0</v>
      </c>
      <c r="M5059" s="1" t="str">
        <f t="shared" si="158"/>
        <v/>
      </c>
      <c r="N5059" s="1">
        <f>N(N5058)+IF(AND('💰 BÁO GIÁ'!$C$27&lt;&gt;"",OR(ISNUMBER(SEARCH('💰 BÁO GIÁ'!$C$27,$A5059)),ISNUMBER(SEARCH('💰 BÁO GIÁ'!$C$27,$B5059)))),1,0)</f>
        <v>0</v>
      </c>
      <c r="O5059" s="1" t="str">
        <f t="shared" si="159"/>
        <v/>
      </c>
    </row>
    <row r="5060" customHeight="1" spans="1:15">
      <c r="A5060" s="1" t="str">
        <f>IF('🔨 CĂN THAU'!A136="","",'🔨 CĂN THAU'!A136)</f>
        <v/>
      </c>
      <c r="B5060" s="1" t="str">
        <f>IF('🔨 CĂN THAU'!A136="","","Căn thau "&amp;'🔨 CĂN THAU'!D136&amp;" "&amp;'🔨 CĂN THAU'!B136&amp;" "&amp;'🔨 CĂN THAU'!C136)</f>
        <v/>
      </c>
      <c r="C5060" s="1" t="str">
        <f>IF('🔨 CĂN THAU'!A136="","","Căn thau")</f>
        <v/>
      </c>
      <c r="D5060" s="1" t="str">
        <f>IF('🔨 CĂN THAU'!A136="","",'🔨 CĂN THAU'!K136)</f>
        <v/>
      </c>
      <c r="E5060" s="1" t="str">
        <f>IF('🔨 CĂN THAU'!A136="","",'🔨 CĂN THAU'!L136)</f>
        <v/>
      </c>
      <c r="F5060" s="1" t="str">
        <f>IF('🔨 CĂN THAU'!A136="","",'🔨 CĂN THAU'!M136)</f>
        <v/>
      </c>
      <c r="G5060" s="1" t="str">
        <f>IF('🔨 CĂN THAU'!A136="","",'🔨 CĂN THAU'!N136)</f>
        <v/>
      </c>
      <c r="H5060" s="1" t="str">
        <f>IF('🔨 CĂN THAU'!A136="","",'🔨 CĂN THAU'!O136)</f>
        <v/>
      </c>
      <c r="I5060" s="1" t="str">
        <f>IF('🔨 CĂN THAU'!A136="","",'🔨 CĂN THAU'!P136)</f>
        <v/>
      </c>
      <c r="J5060" s="1" t="str">
        <f>IF('🔨 CĂN THAU'!A136="","","")</f>
        <v/>
      </c>
      <c r="L5060" s="1">
        <f>N(L5059)+IF(AND('🔎 TRA CỨU NHANH'!$C$2&lt;&gt;"",OR(ISNUMBER(SEARCH('🔎 TRA CỨU NHANH'!$C$2,$A5060)),ISNUMBER(SEARCH('🔎 TRA CỨU NHANH'!$C$2,$B5060)))),1,0)</f>
        <v>0</v>
      </c>
      <c r="M5060" s="1" t="str">
        <f t="shared" si="158"/>
        <v/>
      </c>
      <c r="N5060" s="1">
        <f>N(N5059)+IF(AND('💰 BÁO GIÁ'!$C$27&lt;&gt;"",OR(ISNUMBER(SEARCH('💰 BÁO GIÁ'!$C$27,$A5060)),ISNUMBER(SEARCH('💰 BÁO GIÁ'!$C$27,$B5060)))),1,0)</f>
        <v>0</v>
      </c>
      <c r="O5060" s="1" t="str">
        <f t="shared" si="159"/>
        <v/>
      </c>
    </row>
    <row r="5061" customHeight="1" spans="1:15">
      <c r="A5061" s="1" t="str">
        <f>IF('🔨 CĂN THAU'!A137="","",'🔨 CĂN THAU'!A137)</f>
        <v/>
      </c>
      <c r="B5061" s="1" t="str">
        <f>IF('🔨 CĂN THAU'!A137="","","Căn thau "&amp;'🔨 CĂN THAU'!D137&amp;" "&amp;'🔨 CĂN THAU'!B137&amp;" "&amp;'🔨 CĂN THAU'!C137)</f>
        <v/>
      </c>
      <c r="C5061" s="1" t="str">
        <f>IF('🔨 CĂN THAU'!A137="","","Căn thau")</f>
        <v/>
      </c>
      <c r="D5061" s="1" t="str">
        <f>IF('🔨 CĂN THAU'!A137="","",'🔨 CĂN THAU'!K137)</f>
        <v/>
      </c>
      <c r="E5061" s="1" t="str">
        <f>IF('🔨 CĂN THAU'!A137="","",'🔨 CĂN THAU'!L137)</f>
        <v/>
      </c>
      <c r="F5061" s="1" t="str">
        <f>IF('🔨 CĂN THAU'!A137="","",'🔨 CĂN THAU'!M137)</f>
        <v/>
      </c>
      <c r="G5061" s="1" t="str">
        <f>IF('🔨 CĂN THAU'!A137="","",'🔨 CĂN THAU'!N137)</f>
        <v/>
      </c>
      <c r="H5061" s="1" t="str">
        <f>IF('🔨 CĂN THAU'!A137="","",'🔨 CĂN THAU'!O137)</f>
        <v/>
      </c>
      <c r="I5061" s="1" t="str">
        <f>IF('🔨 CĂN THAU'!A137="","",'🔨 CĂN THAU'!P137)</f>
        <v/>
      </c>
      <c r="J5061" s="1" t="str">
        <f>IF('🔨 CĂN THAU'!A137="","","")</f>
        <v/>
      </c>
      <c r="L5061" s="1">
        <f>N(L5060)+IF(AND('🔎 TRA CỨU NHANH'!$C$2&lt;&gt;"",OR(ISNUMBER(SEARCH('🔎 TRA CỨU NHANH'!$C$2,$A5061)),ISNUMBER(SEARCH('🔎 TRA CỨU NHANH'!$C$2,$B5061)))),1,0)</f>
        <v>0</v>
      </c>
      <c r="M5061" s="1" t="str">
        <f t="shared" si="158"/>
        <v/>
      </c>
      <c r="N5061" s="1">
        <f>N(N5060)+IF(AND('💰 BÁO GIÁ'!$C$27&lt;&gt;"",OR(ISNUMBER(SEARCH('💰 BÁO GIÁ'!$C$27,$A5061)),ISNUMBER(SEARCH('💰 BÁO GIÁ'!$C$27,$B5061)))),1,0)</f>
        <v>0</v>
      </c>
      <c r="O5061" s="1" t="str">
        <f t="shared" si="159"/>
        <v/>
      </c>
    </row>
    <row r="5062" customHeight="1" spans="1:15">
      <c r="A5062" s="1" t="str">
        <f>IF('🔨 CĂN THAU'!A138="","",'🔨 CĂN THAU'!A138)</f>
        <v/>
      </c>
      <c r="B5062" s="1" t="str">
        <f>IF('🔨 CĂN THAU'!A138="","","Căn thau "&amp;'🔨 CĂN THAU'!D138&amp;" "&amp;'🔨 CĂN THAU'!B138&amp;" "&amp;'🔨 CĂN THAU'!C138)</f>
        <v/>
      </c>
      <c r="C5062" s="1" t="str">
        <f>IF('🔨 CĂN THAU'!A138="","","Căn thau")</f>
        <v/>
      </c>
      <c r="D5062" s="1" t="str">
        <f>IF('🔨 CĂN THAU'!A138="","",'🔨 CĂN THAU'!K138)</f>
        <v/>
      </c>
      <c r="E5062" s="1" t="str">
        <f>IF('🔨 CĂN THAU'!A138="","",'🔨 CĂN THAU'!L138)</f>
        <v/>
      </c>
      <c r="F5062" s="1" t="str">
        <f>IF('🔨 CĂN THAU'!A138="","",'🔨 CĂN THAU'!M138)</f>
        <v/>
      </c>
      <c r="G5062" s="1" t="str">
        <f>IF('🔨 CĂN THAU'!A138="","",'🔨 CĂN THAU'!N138)</f>
        <v/>
      </c>
      <c r="H5062" s="1" t="str">
        <f>IF('🔨 CĂN THAU'!A138="","",'🔨 CĂN THAU'!O138)</f>
        <v/>
      </c>
      <c r="I5062" s="1" t="str">
        <f>IF('🔨 CĂN THAU'!A138="","",'🔨 CĂN THAU'!P138)</f>
        <v/>
      </c>
      <c r="J5062" s="1" t="str">
        <f>IF('🔨 CĂN THAU'!A138="","","")</f>
        <v/>
      </c>
      <c r="L5062" s="1">
        <f>N(L5061)+IF(AND('🔎 TRA CỨU NHANH'!$C$2&lt;&gt;"",OR(ISNUMBER(SEARCH('🔎 TRA CỨU NHANH'!$C$2,$A5062)),ISNUMBER(SEARCH('🔎 TRA CỨU NHANH'!$C$2,$B5062)))),1,0)</f>
        <v>0</v>
      </c>
      <c r="M5062" s="1" t="str">
        <f t="shared" si="158"/>
        <v/>
      </c>
      <c r="N5062" s="1">
        <f>N(N5061)+IF(AND('💰 BÁO GIÁ'!$C$27&lt;&gt;"",OR(ISNUMBER(SEARCH('💰 BÁO GIÁ'!$C$27,$A5062)),ISNUMBER(SEARCH('💰 BÁO GIÁ'!$C$27,$B5062)))),1,0)</f>
        <v>0</v>
      </c>
      <c r="O5062" s="1" t="str">
        <f t="shared" si="159"/>
        <v/>
      </c>
    </row>
    <row r="5063" customHeight="1" spans="1:15">
      <c r="A5063" s="1" t="str">
        <f>IF('🔨 CĂN THAU'!A139="","",'🔨 CĂN THAU'!A139)</f>
        <v/>
      </c>
      <c r="B5063" s="1" t="str">
        <f>IF('🔨 CĂN THAU'!A139="","","Căn thau "&amp;'🔨 CĂN THAU'!D139&amp;" "&amp;'🔨 CĂN THAU'!B139&amp;" "&amp;'🔨 CĂN THAU'!C139)</f>
        <v/>
      </c>
      <c r="C5063" s="1" t="str">
        <f>IF('🔨 CĂN THAU'!A139="","","Căn thau")</f>
        <v/>
      </c>
      <c r="D5063" s="1" t="str">
        <f>IF('🔨 CĂN THAU'!A139="","",'🔨 CĂN THAU'!K139)</f>
        <v/>
      </c>
      <c r="E5063" s="1" t="str">
        <f>IF('🔨 CĂN THAU'!A139="","",'🔨 CĂN THAU'!L139)</f>
        <v/>
      </c>
      <c r="F5063" s="1" t="str">
        <f>IF('🔨 CĂN THAU'!A139="","",'🔨 CĂN THAU'!M139)</f>
        <v/>
      </c>
      <c r="G5063" s="1" t="str">
        <f>IF('🔨 CĂN THAU'!A139="","",'🔨 CĂN THAU'!N139)</f>
        <v/>
      </c>
      <c r="H5063" s="1" t="str">
        <f>IF('🔨 CĂN THAU'!A139="","",'🔨 CĂN THAU'!O139)</f>
        <v/>
      </c>
      <c r="I5063" s="1" t="str">
        <f>IF('🔨 CĂN THAU'!A139="","",'🔨 CĂN THAU'!P139)</f>
        <v/>
      </c>
      <c r="J5063" s="1" t="str">
        <f>IF('🔨 CĂN THAU'!A139="","","")</f>
        <v/>
      </c>
      <c r="L5063" s="1">
        <f>N(L5062)+IF(AND('🔎 TRA CỨU NHANH'!$C$2&lt;&gt;"",OR(ISNUMBER(SEARCH('🔎 TRA CỨU NHANH'!$C$2,$A5063)),ISNUMBER(SEARCH('🔎 TRA CỨU NHANH'!$C$2,$B5063)))),1,0)</f>
        <v>0</v>
      </c>
      <c r="M5063" s="1" t="str">
        <f t="shared" si="158"/>
        <v/>
      </c>
      <c r="N5063" s="1">
        <f>N(N5062)+IF(AND('💰 BÁO GIÁ'!$C$27&lt;&gt;"",OR(ISNUMBER(SEARCH('💰 BÁO GIÁ'!$C$27,$A5063)),ISNUMBER(SEARCH('💰 BÁO GIÁ'!$C$27,$B5063)))),1,0)</f>
        <v>0</v>
      </c>
      <c r="O5063" s="1" t="str">
        <f t="shared" si="159"/>
        <v/>
      </c>
    </row>
    <row r="5064" customHeight="1" spans="1:15">
      <c r="A5064" s="1" t="str">
        <f>IF('🔨 CĂN THAU'!A140="","",'🔨 CĂN THAU'!A140)</f>
        <v/>
      </c>
      <c r="B5064" s="1" t="str">
        <f>IF('🔨 CĂN THAU'!A140="","","Căn thau "&amp;'🔨 CĂN THAU'!D140&amp;" "&amp;'🔨 CĂN THAU'!B140&amp;" "&amp;'🔨 CĂN THAU'!C140)</f>
        <v/>
      </c>
      <c r="C5064" s="1" t="str">
        <f>IF('🔨 CĂN THAU'!A140="","","Căn thau")</f>
        <v/>
      </c>
      <c r="D5064" s="1" t="str">
        <f>IF('🔨 CĂN THAU'!A140="","",'🔨 CĂN THAU'!K140)</f>
        <v/>
      </c>
      <c r="E5064" s="1" t="str">
        <f>IF('🔨 CĂN THAU'!A140="","",'🔨 CĂN THAU'!L140)</f>
        <v/>
      </c>
      <c r="F5064" s="1" t="str">
        <f>IF('🔨 CĂN THAU'!A140="","",'🔨 CĂN THAU'!M140)</f>
        <v/>
      </c>
      <c r="G5064" s="1" t="str">
        <f>IF('🔨 CĂN THAU'!A140="","",'🔨 CĂN THAU'!N140)</f>
        <v/>
      </c>
      <c r="H5064" s="1" t="str">
        <f>IF('🔨 CĂN THAU'!A140="","",'🔨 CĂN THAU'!O140)</f>
        <v/>
      </c>
      <c r="I5064" s="1" t="str">
        <f>IF('🔨 CĂN THAU'!A140="","",'🔨 CĂN THAU'!P140)</f>
        <v/>
      </c>
      <c r="J5064" s="1" t="str">
        <f>IF('🔨 CĂN THAU'!A140="","","")</f>
        <v/>
      </c>
      <c r="L5064" s="1">
        <f>N(L5063)+IF(AND('🔎 TRA CỨU NHANH'!$C$2&lt;&gt;"",OR(ISNUMBER(SEARCH('🔎 TRA CỨU NHANH'!$C$2,$A5064)),ISNUMBER(SEARCH('🔎 TRA CỨU NHANH'!$C$2,$B5064)))),1,0)</f>
        <v>0</v>
      </c>
      <c r="M5064" s="1" t="str">
        <f t="shared" si="158"/>
        <v/>
      </c>
      <c r="N5064" s="1">
        <f>N(N5063)+IF(AND('💰 BÁO GIÁ'!$C$27&lt;&gt;"",OR(ISNUMBER(SEARCH('💰 BÁO GIÁ'!$C$27,$A5064)),ISNUMBER(SEARCH('💰 BÁO GIÁ'!$C$27,$B5064)))),1,0)</f>
        <v>0</v>
      </c>
      <c r="O5064" s="1" t="str">
        <f t="shared" si="159"/>
        <v/>
      </c>
    </row>
    <row r="5065" customHeight="1" spans="1:15">
      <c r="A5065" s="1" t="str">
        <f>IF('🔨 CĂN THAU'!A141="","",'🔨 CĂN THAU'!A141)</f>
        <v/>
      </c>
      <c r="B5065" s="1" t="str">
        <f>IF('🔨 CĂN THAU'!A141="","","Căn thau "&amp;'🔨 CĂN THAU'!D141&amp;" "&amp;'🔨 CĂN THAU'!B141&amp;" "&amp;'🔨 CĂN THAU'!C141)</f>
        <v/>
      </c>
      <c r="C5065" s="1" t="str">
        <f>IF('🔨 CĂN THAU'!A141="","","Căn thau")</f>
        <v/>
      </c>
      <c r="D5065" s="1" t="str">
        <f>IF('🔨 CĂN THAU'!A141="","",'🔨 CĂN THAU'!K141)</f>
        <v/>
      </c>
      <c r="E5065" s="1" t="str">
        <f>IF('🔨 CĂN THAU'!A141="","",'🔨 CĂN THAU'!L141)</f>
        <v/>
      </c>
      <c r="F5065" s="1" t="str">
        <f>IF('🔨 CĂN THAU'!A141="","",'🔨 CĂN THAU'!M141)</f>
        <v/>
      </c>
      <c r="G5065" s="1" t="str">
        <f>IF('🔨 CĂN THAU'!A141="","",'🔨 CĂN THAU'!N141)</f>
        <v/>
      </c>
      <c r="H5065" s="1" t="str">
        <f>IF('🔨 CĂN THAU'!A141="","",'🔨 CĂN THAU'!O141)</f>
        <v/>
      </c>
      <c r="I5065" s="1" t="str">
        <f>IF('🔨 CĂN THAU'!A141="","",'🔨 CĂN THAU'!P141)</f>
        <v/>
      </c>
      <c r="J5065" s="1" t="str">
        <f>IF('🔨 CĂN THAU'!A141="","","")</f>
        <v/>
      </c>
      <c r="L5065" s="1">
        <f>N(L5064)+IF(AND('🔎 TRA CỨU NHANH'!$C$2&lt;&gt;"",OR(ISNUMBER(SEARCH('🔎 TRA CỨU NHANH'!$C$2,$A5065)),ISNUMBER(SEARCH('🔎 TRA CỨU NHANH'!$C$2,$B5065)))),1,0)</f>
        <v>0</v>
      </c>
      <c r="M5065" s="1" t="str">
        <f t="shared" si="158"/>
        <v/>
      </c>
      <c r="N5065" s="1">
        <f>N(N5064)+IF(AND('💰 BÁO GIÁ'!$C$27&lt;&gt;"",OR(ISNUMBER(SEARCH('💰 BÁO GIÁ'!$C$27,$A5065)),ISNUMBER(SEARCH('💰 BÁO GIÁ'!$C$27,$B5065)))),1,0)</f>
        <v>0</v>
      </c>
      <c r="O5065" s="1" t="str">
        <f t="shared" si="159"/>
        <v/>
      </c>
    </row>
    <row r="5066" customHeight="1" spans="1:15">
      <c r="A5066" s="1" t="str">
        <f>IF('🔨 CĂN THAU'!A142="","",'🔨 CĂN THAU'!A142)</f>
        <v/>
      </c>
      <c r="B5066" s="1" t="str">
        <f>IF('🔨 CĂN THAU'!A142="","","Căn thau "&amp;'🔨 CĂN THAU'!D142&amp;" "&amp;'🔨 CĂN THAU'!B142&amp;" "&amp;'🔨 CĂN THAU'!C142)</f>
        <v/>
      </c>
      <c r="C5066" s="1" t="str">
        <f>IF('🔨 CĂN THAU'!A142="","","Căn thau")</f>
        <v/>
      </c>
      <c r="D5066" s="1" t="str">
        <f>IF('🔨 CĂN THAU'!A142="","",'🔨 CĂN THAU'!K142)</f>
        <v/>
      </c>
      <c r="E5066" s="1" t="str">
        <f>IF('🔨 CĂN THAU'!A142="","",'🔨 CĂN THAU'!L142)</f>
        <v/>
      </c>
      <c r="F5066" s="1" t="str">
        <f>IF('🔨 CĂN THAU'!A142="","",'🔨 CĂN THAU'!M142)</f>
        <v/>
      </c>
      <c r="G5066" s="1" t="str">
        <f>IF('🔨 CĂN THAU'!A142="","",'🔨 CĂN THAU'!N142)</f>
        <v/>
      </c>
      <c r="H5066" s="1" t="str">
        <f>IF('🔨 CĂN THAU'!A142="","",'🔨 CĂN THAU'!O142)</f>
        <v/>
      </c>
      <c r="I5066" s="1" t="str">
        <f>IF('🔨 CĂN THAU'!A142="","",'🔨 CĂN THAU'!P142)</f>
        <v/>
      </c>
      <c r="J5066" s="1" t="str">
        <f>IF('🔨 CĂN THAU'!A142="","","")</f>
        <v/>
      </c>
      <c r="L5066" s="1">
        <f>N(L5065)+IF(AND('🔎 TRA CỨU NHANH'!$C$2&lt;&gt;"",OR(ISNUMBER(SEARCH('🔎 TRA CỨU NHANH'!$C$2,$A5066)),ISNUMBER(SEARCH('🔎 TRA CỨU NHANH'!$C$2,$B5066)))),1,0)</f>
        <v>0</v>
      </c>
      <c r="M5066" s="1" t="str">
        <f t="shared" si="158"/>
        <v/>
      </c>
      <c r="N5066" s="1">
        <f>N(N5065)+IF(AND('💰 BÁO GIÁ'!$C$27&lt;&gt;"",OR(ISNUMBER(SEARCH('💰 BÁO GIÁ'!$C$27,$A5066)),ISNUMBER(SEARCH('💰 BÁO GIÁ'!$C$27,$B5066)))),1,0)</f>
        <v>0</v>
      </c>
      <c r="O5066" s="1" t="str">
        <f t="shared" si="159"/>
        <v/>
      </c>
    </row>
    <row r="5067" customHeight="1" spans="1:15">
      <c r="A5067" s="1" t="str">
        <f>IF('🔨 CĂN THAU'!A143="","",'🔨 CĂN THAU'!A143)</f>
        <v/>
      </c>
      <c r="B5067" s="1" t="str">
        <f>IF('🔨 CĂN THAU'!A143="","","Căn thau "&amp;'🔨 CĂN THAU'!D143&amp;" "&amp;'🔨 CĂN THAU'!B143&amp;" "&amp;'🔨 CĂN THAU'!C143)</f>
        <v/>
      </c>
      <c r="C5067" s="1" t="str">
        <f>IF('🔨 CĂN THAU'!A143="","","Căn thau")</f>
        <v/>
      </c>
      <c r="D5067" s="1" t="str">
        <f>IF('🔨 CĂN THAU'!A143="","",'🔨 CĂN THAU'!K143)</f>
        <v/>
      </c>
      <c r="E5067" s="1" t="str">
        <f>IF('🔨 CĂN THAU'!A143="","",'🔨 CĂN THAU'!L143)</f>
        <v/>
      </c>
      <c r="F5067" s="1" t="str">
        <f>IF('🔨 CĂN THAU'!A143="","",'🔨 CĂN THAU'!M143)</f>
        <v/>
      </c>
      <c r="G5067" s="1" t="str">
        <f>IF('🔨 CĂN THAU'!A143="","",'🔨 CĂN THAU'!N143)</f>
        <v/>
      </c>
      <c r="H5067" s="1" t="str">
        <f>IF('🔨 CĂN THAU'!A143="","",'🔨 CĂN THAU'!O143)</f>
        <v/>
      </c>
      <c r="I5067" s="1" t="str">
        <f>IF('🔨 CĂN THAU'!A143="","",'🔨 CĂN THAU'!P143)</f>
        <v/>
      </c>
      <c r="J5067" s="1" t="str">
        <f>IF('🔨 CĂN THAU'!A143="","","")</f>
        <v/>
      </c>
      <c r="L5067" s="1">
        <f>N(L5066)+IF(AND('🔎 TRA CỨU NHANH'!$C$2&lt;&gt;"",OR(ISNUMBER(SEARCH('🔎 TRA CỨU NHANH'!$C$2,$A5067)),ISNUMBER(SEARCH('🔎 TRA CỨU NHANH'!$C$2,$B5067)))),1,0)</f>
        <v>0</v>
      </c>
      <c r="M5067" s="1" t="str">
        <f t="shared" si="158"/>
        <v/>
      </c>
      <c r="N5067" s="1">
        <f>N(N5066)+IF(AND('💰 BÁO GIÁ'!$C$27&lt;&gt;"",OR(ISNUMBER(SEARCH('💰 BÁO GIÁ'!$C$27,$A5067)),ISNUMBER(SEARCH('💰 BÁO GIÁ'!$C$27,$B5067)))),1,0)</f>
        <v>0</v>
      </c>
      <c r="O5067" s="1" t="str">
        <f t="shared" si="159"/>
        <v/>
      </c>
    </row>
    <row r="5068" customHeight="1" spans="1:15">
      <c r="A5068" s="1" t="str">
        <f>IF('🔨 CĂN THAU'!A144="","",'🔨 CĂN THAU'!A144)</f>
        <v/>
      </c>
      <c r="B5068" s="1" t="str">
        <f>IF('🔨 CĂN THAU'!A144="","","Căn thau "&amp;'🔨 CĂN THAU'!D144&amp;" "&amp;'🔨 CĂN THAU'!B144&amp;" "&amp;'🔨 CĂN THAU'!C144)</f>
        <v/>
      </c>
      <c r="C5068" s="1" t="str">
        <f>IF('🔨 CĂN THAU'!A144="","","Căn thau")</f>
        <v/>
      </c>
      <c r="D5068" s="1" t="str">
        <f>IF('🔨 CĂN THAU'!A144="","",'🔨 CĂN THAU'!K144)</f>
        <v/>
      </c>
      <c r="E5068" s="1" t="str">
        <f>IF('🔨 CĂN THAU'!A144="","",'🔨 CĂN THAU'!L144)</f>
        <v/>
      </c>
      <c r="F5068" s="1" t="str">
        <f>IF('🔨 CĂN THAU'!A144="","",'🔨 CĂN THAU'!M144)</f>
        <v/>
      </c>
      <c r="G5068" s="1" t="str">
        <f>IF('🔨 CĂN THAU'!A144="","",'🔨 CĂN THAU'!N144)</f>
        <v/>
      </c>
      <c r="H5068" s="1" t="str">
        <f>IF('🔨 CĂN THAU'!A144="","",'🔨 CĂN THAU'!O144)</f>
        <v/>
      </c>
      <c r="I5068" s="1" t="str">
        <f>IF('🔨 CĂN THAU'!A144="","",'🔨 CĂN THAU'!P144)</f>
        <v/>
      </c>
      <c r="J5068" s="1" t="str">
        <f>IF('🔨 CĂN THAU'!A144="","","")</f>
        <v/>
      </c>
      <c r="L5068" s="1">
        <f>N(L5067)+IF(AND('🔎 TRA CỨU NHANH'!$C$2&lt;&gt;"",OR(ISNUMBER(SEARCH('🔎 TRA CỨU NHANH'!$C$2,$A5068)),ISNUMBER(SEARCH('🔎 TRA CỨU NHANH'!$C$2,$B5068)))),1,0)</f>
        <v>0</v>
      </c>
      <c r="M5068" s="1" t="str">
        <f t="shared" si="158"/>
        <v/>
      </c>
      <c r="N5068" s="1">
        <f>N(N5067)+IF(AND('💰 BÁO GIÁ'!$C$27&lt;&gt;"",OR(ISNUMBER(SEARCH('💰 BÁO GIÁ'!$C$27,$A5068)),ISNUMBER(SEARCH('💰 BÁO GIÁ'!$C$27,$B5068)))),1,0)</f>
        <v>0</v>
      </c>
      <c r="O5068" s="1" t="str">
        <f t="shared" si="159"/>
        <v/>
      </c>
    </row>
    <row r="5069" customHeight="1" spans="1:15">
      <c r="A5069" s="1" t="str">
        <f>IF('🔨 CĂN THAU'!A145="","",'🔨 CĂN THAU'!A145)</f>
        <v/>
      </c>
      <c r="B5069" s="1" t="str">
        <f>IF('🔨 CĂN THAU'!A145="","","Căn thau "&amp;'🔨 CĂN THAU'!D145&amp;" "&amp;'🔨 CĂN THAU'!B145&amp;" "&amp;'🔨 CĂN THAU'!C145)</f>
        <v/>
      </c>
      <c r="C5069" s="1" t="str">
        <f>IF('🔨 CĂN THAU'!A145="","","Căn thau")</f>
        <v/>
      </c>
      <c r="D5069" s="1" t="str">
        <f>IF('🔨 CĂN THAU'!A145="","",'🔨 CĂN THAU'!K145)</f>
        <v/>
      </c>
      <c r="E5069" s="1" t="str">
        <f>IF('🔨 CĂN THAU'!A145="","",'🔨 CĂN THAU'!L145)</f>
        <v/>
      </c>
      <c r="F5069" s="1" t="str">
        <f>IF('🔨 CĂN THAU'!A145="","",'🔨 CĂN THAU'!M145)</f>
        <v/>
      </c>
      <c r="G5069" s="1" t="str">
        <f>IF('🔨 CĂN THAU'!A145="","",'🔨 CĂN THAU'!N145)</f>
        <v/>
      </c>
      <c r="H5069" s="1" t="str">
        <f>IF('🔨 CĂN THAU'!A145="","",'🔨 CĂN THAU'!O145)</f>
        <v/>
      </c>
      <c r="I5069" s="1" t="str">
        <f>IF('🔨 CĂN THAU'!A145="","",'🔨 CĂN THAU'!P145)</f>
        <v/>
      </c>
      <c r="J5069" s="1" t="str">
        <f>IF('🔨 CĂN THAU'!A145="","","")</f>
        <v/>
      </c>
      <c r="L5069" s="1">
        <f>N(L5068)+IF(AND('🔎 TRA CỨU NHANH'!$C$2&lt;&gt;"",OR(ISNUMBER(SEARCH('🔎 TRA CỨU NHANH'!$C$2,$A5069)),ISNUMBER(SEARCH('🔎 TRA CỨU NHANH'!$C$2,$B5069)))),1,0)</f>
        <v>0</v>
      </c>
      <c r="M5069" s="1" t="str">
        <f t="shared" si="158"/>
        <v/>
      </c>
      <c r="N5069" s="1">
        <f>N(N5068)+IF(AND('💰 BÁO GIÁ'!$C$27&lt;&gt;"",OR(ISNUMBER(SEARCH('💰 BÁO GIÁ'!$C$27,$A5069)),ISNUMBER(SEARCH('💰 BÁO GIÁ'!$C$27,$B5069)))),1,0)</f>
        <v>0</v>
      </c>
      <c r="O5069" s="1" t="str">
        <f t="shared" si="159"/>
        <v/>
      </c>
    </row>
    <row r="5070" customHeight="1" spans="1:15">
      <c r="A5070" s="1" t="str">
        <f>IF('🔨 CĂN THAU'!A146="","",'🔨 CĂN THAU'!A146)</f>
        <v/>
      </c>
      <c r="B5070" s="1" t="str">
        <f>IF('🔨 CĂN THAU'!A146="","","Căn thau "&amp;'🔨 CĂN THAU'!D146&amp;" "&amp;'🔨 CĂN THAU'!B146&amp;" "&amp;'🔨 CĂN THAU'!C146)</f>
        <v/>
      </c>
      <c r="C5070" s="1" t="str">
        <f>IF('🔨 CĂN THAU'!A146="","","Căn thau")</f>
        <v/>
      </c>
      <c r="D5070" s="1" t="str">
        <f>IF('🔨 CĂN THAU'!A146="","",'🔨 CĂN THAU'!K146)</f>
        <v/>
      </c>
      <c r="E5070" s="1" t="str">
        <f>IF('🔨 CĂN THAU'!A146="","",'🔨 CĂN THAU'!L146)</f>
        <v/>
      </c>
      <c r="F5070" s="1" t="str">
        <f>IF('🔨 CĂN THAU'!A146="","",'🔨 CĂN THAU'!M146)</f>
        <v/>
      </c>
      <c r="G5070" s="1" t="str">
        <f>IF('🔨 CĂN THAU'!A146="","",'🔨 CĂN THAU'!N146)</f>
        <v/>
      </c>
      <c r="H5070" s="1" t="str">
        <f>IF('🔨 CĂN THAU'!A146="","",'🔨 CĂN THAU'!O146)</f>
        <v/>
      </c>
      <c r="I5070" s="1" t="str">
        <f>IF('🔨 CĂN THAU'!A146="","",'🔨 CĂN THAU'!P146)</f>
        <v/>
      </c>
      <c r="J5070" s="1" t="str">
        <f>IF('🔨 CĂN THAU'!A146="","","")</f>
        <v/>
      </c>
      <c r="L5070" s="1">
        <f>N(L5069)+IF(AND('🔎 TRA CỨU NHANH'!$C$2&lt;&gt;"",OR(ISNUMBER(SEARCH('🔎 TRA CỨU NHANH'!$C$2,$A5070)),ISNUMBER(SEARCH('🔎 TRA CỨU NHANH'!$C$2,$B5070)))),1,0)</f>
        <v>0</v>
      </c>
      <c r="M5070" s="1" t="str">
        <f t="shared" si="158"/>
        <v/>
      </c>
      <c r="N5070" s="1">
        <f>N(N5069)+IF(AND('💰 BÁO GIÁ'!$C$27&lt;&gt;"",OR(ISNUMBER(SEARCH('💰 BÁO GIÁ'!$C$27,$A5070)),ISNUMBER(SEARCH('💰 BÁO GIÁ'!$C$27,$B5070)))),1,0)</f>
        <v>0</v>
      </c>
      <c r="O5070" s="1" t="str">
        <f t="shared" si="159"/>
        <v/>
      </c>
    </row>
    <row r="5071" customHeight="1" spans="1:15">
      <c r="A5071" s="1" t="str">
        <f>IF('🔨 CĂN THAU'!A147="","",'🔨 CĂN THAU'!A147)</f>
        <v/>
      </c>
      <c r="B5071" s="1" t="str">
        <f>IF('🔨 CĂN THAU'!A147="","","Căn thau "&amp;'🔨 CĂN THAU'!D147&amp;" "&amp;'🔨 CĂN THAU'!B147&amp;" "&amp;'🔨 CĂN THAU'!C147)</f>
        <v/>
      </c>
      <c r="C5071" s="1" t="str">
        <f>IF('🔨 CĂN THAU'!A147="","","Căn thau")</f>
        <v/>
      </c>
      <c r="D5071" s="1" t="str">
        <f>IF('🔨 CĂN THAU'!A147="","",'🔨 CĂN THAU'!K147)</f>
        <v/>
      </c>
      <c r="E5071" s="1" t="str">
        <f>IF('🔨 CĂN THAU'!A147="","",'🔨 CĂN THAU'!L147)</f>
        <v/>
      </c>
      <c r="F5071" s="1" t="str">
        <f>IF('🔨 CĂN THAU'!A147="","",'🔨 CĂN THAU'!M147)</f>
        <v/>
      </c>
      <c r="G5071" s="1" t="str">
        <f>IF('🔨 CĂN THAU'!A147="","",'🔨 CĂN THAU'!N147)</f>
        <v/>
      </c>
      <c r="H5071" s="1" t="str">
        <f>IF('🔨 CĂN THAU'!A147="","",'🔨 CĂN THAU'!O147)</f>
        <v/>
      </c>
      <c r="I5071" s="1" t="str">
        <f>IF('🔨 CĂN THAU'!A147="","",'🔨 CĂN THAU'!P147)</f>
        <v/>
      </c>
      <c r="J5071" s="1" t="str">
        <f>IF('🔨 CĂN THAU'!A147="","","")</f>
        <v/>
      </c>
      <c r="L5071" s="1">
        <f>N(L5070)+IF(AND('🔎 TRA CỨU NHANH'!$C$2&lt;&gt;"",OR(ISNUMBER(SEARCH('🔎 TRA CỨU NHANH'!$C$2,$A5071)),ISNUMBER(SEARCH('🔎 TRA CỨU NHANH'!$C$2,$B5071)))),1,0)</f>
        <v>0</v>
      </c>
      <c r="M5071" s="1" t="str">
        <f t="shared" si="158"/>
        <v/>
      </c>
      <c r="N5071" s="1">
        <f>N(N5070)+IF(AND('💰 BÁO GIÁ'!$C$27&lt;&gt;"",OR(ISNUMBER(SEARCH('💰 BÁO GIÁ'!$C$27,$A5071)),ISNUMBER(SEARCH('💰 BÁO GIÁ'!$C$27,$B5071)))),1,0)</f>
        <v>0</v>
      </c>
      <c r="O5071" s="1" t="str">
        <f t="shared" si="159"/>
        <v/>
      </c>
    </row>
    <row r="5072" customHeight="1" spans="1:15">
      <c r="A5072" s="1" t="str">
        <f>IF('🔨 CĂN THAU'!A148="","",'🔨 CĂN THAU'!A148)</f>
        <v/>
      </c>
      <c r="B5072" s="1" t="str">
        <f>IF('🔨 CĂN THAU'!A148="","","Căn thau "&amp;'🔨 CĂN THAU'!D148&amp;" "&amp;'🔨 CĂN THAU'!B148&amp;" "&amp;'🔨 CĂN THAU'!C148)</f>
        <v/>
      </c>
      <c r="C5072" s="1" t="str">
        <f>IF('🔨 CĂN THAU'!A148="","","Căn thau")</f>
        <v/>
      </c>
      <c r="D5072" s="1" t="str">
        <f>IF('🔨 CĂN THAU'!A148="","",'🔨 CĂN THAU'!K148)</f>
        <v/>
      </c>
      <c r="E5072" s="1" t="str">
        <f>IF('🔨 CĂN THAU'!A148="","",'🔨 CĂN THAU'!L148)</f>
        <v/>
      </c>
      <c r="F5072" s="1" t="str">
        <f>IF('🔨 CĂN THAU'!A148="","",'🔨 CĂN THAU'!M148)</f>
        <v/>
      </c>
      <c r="G5072" s="1" t="str">
        <f>IF('🔨 CĂN THAU'!A148="","",'🔨 CĂN THAU'!N148)</f>
        <v/>
      </c>
      <c r="H5072" s="1" t="str">
        <f>IF('🔨 CĂN THAU'!A148="","",'🔨 CĂN THAU'!O148)</f>
        <v/>
      </c>
      <c r="I5072" s="1" t="str">
        <f>IF('🔨 CĂN THAU'!A148="","",'🔨 CĂN THAU'!P148)</f>
        <v/>
      </c>
      <c r="J5072" s="1" t="str">
        <f>IF('🔨 CĂN THAU'!A148="","","")</f>
        <v/>
      </c>
      <c r="L5072" s="1">
        <f>N(L5071)+IF(AND('🔎 TRA CỨU NHANH'!$C$2&lt;&gt;"",OR(ISNUMBER(SEARCH('🔎 TRA CỨU NHANH'!$C$2,$A5072)),ISNUMBER(SEARCH('🔎 TRA CỨU NHANH'!$C$2,$B5072)))),1,0)</f>
        <v>0</v>
      </c>
      <c r="M5072" s="1" t="str">
        <f t="shared" si="158"/>
        <v/>
      </c>
      <c r="N5072" s="1">
        <f>N(N5071)+IF(AND('💰 BÁO GIÁ'!$C$27&lt;&gt;"",OR(ISNUMBER(SEARCH('💰 BÁO GIÁ'!$C$27,$A5072)),ISNUMBER(SEARCH('💰 BÁO GIÁ'!$C$27,$B5072)))),1,0)</f>
        <v>0</v>
      </c>
      <c r="O5072" s="1" t="str">
        <f t="shared" si="159"/>
        <v/>
      </c>
    </row>
    <row r="5073" customHeight="1" spans="1:15">
      <c r="A5073" s="1" t="str">
        <f>IF('🔨 CĂN THAU'!A149="","",'🔨 CĂN THAU'!A149)</f>
        <v/>
      </c>
      <c r="B5073" s="1" t="str">
        <f>IF('🔨 CĂN THAU'!A149="","","Căn thau "&amp;'🔨 CĂN THAU'!D149&amp;" "&amp;'🔨 CĂN THAU'!B149&amp;" "&amp;'🔨 CĂN THAU'!C149)</f>
        <v/>
      </c>
      <c r="C5073" s="1" t="str">
        <f>IF('🔨 CĂN THAU'!A149="","","Căn thau")</f>
        <v/>
      </c>
      <c r="D5073" s="1" t="str">
        <f>IF('🔨 CĂN THAU'!A149="","",'🔨 CĂN THAU'!K149)</f>
        <v/>
      </c>
      <c r="E5073" s="1" t="str">
        <f>IF('🔨 CĂN THAU'!A149="","",'🔨 CĂN THAU'!L149)</f>
        <v/>
      </c>
      <c r="F5073" s="1" t="str">
        <f>IF('🔨 CĂN THAU'!A149="","",'🔨 CĂN THAU'!M149)</f>
        <v/>
      </c>
      <c r="G5073" s="1" t="str">
        <f>IF('🔨 CĂN THAU'!A149="","",'🔨 CĂN THAU'!N149)</f>
        <v/>
      </c>
      <c r="H5073" s="1" t="str">
        <f>IF('🔨 CĂN THAU'!A149="","",'🔨 CĂN THAU'!O149)</f>
        <v/>
      </c>
      <c r="I5073" s="1" t="str">
        <f>IF('🔨 CĂN THAU'!A149="","",'🔨 CĂN THAU'!P149)</f>
        <v/>
      </c>
      <c r="J5073" s="1" t="str">
        <f>IF('🔨 CĂN THAU'!A149="","","")</f>
        <v/>
      </c>
      <c r="L5073" s="1">
        <f>N(L5072)+IF(AND('🔎 TRA CỨU NHANH'!$C$2&lt;&gt;"",OR(ISNUMBER(SEARCH('🔎 TRA CỨU NHANH'!$C$2,$A5073)),ISNUMBER(SEARCH('🔎 TRA CỨU NHANH'!$C$2,$B5073)))),1,0)</f>
        <v>0</v>
      </c>
      <c r="M5073" s="1" t="str">
        <f t="shared" si="158"/>
        <v/>
      </c>
      <c r="N5073" s="1">
        <f>N(N5072)+IF(AND('💰 BÁO GIÁ'!$C$27&lt;&gt;"",OR(ISNUMBER(SEARCH('💰 BÁO GIÁ'!$C$27,$A5073)),ISNUMBER(SEARCH('💰 BÁO GIÁ'!$C$27,$B5073)))),1,0)</f>
        <v>0</v>
      </c>
      <c r="O5073" s="1" t="str">
        <f t="shared" si="159"/>
        <v/>
      </c>
    </row>
    <row r="5074" customHeight="1" spans="1:15">
      <c r="A5074" s="1" t="str">
        <f>IF('🔨 CĂN THAU'!A150="","",'🔨 CĂN THAU'!A150)</f>
        <v/>
      </c>
      <c r="B5074" s="1" t="str">
        <f>IF('🔨 CĂN THAU'!A150="","","Căn thau "&amp;'🔨 CĂN THAU'!D150&amp;" "&amp;'🔨 CĂN THAU'!B150&amp;" "&amp;'🔨 CĂN THAU'!C150)</f>
        <v/>
      </c>
      <c r="C5074" s="1" t="str">
        <f>IF('🔨 CĂN THAU'!A150="","","Căn thau")</f>
        <v/>
      </c>
      <c r="D5074" s="1" t="str">
        <f>IF('🔨 CĂN THAU'!A150="","",'🔨 CĂN THAU'!K150)</f>
        <v/>
      </c>
      <c r="E5074" s="1" t="str">
        <f>IF('🔨 CĂN THAU'!A150="","",'🔨 CĂN THAU'!L150)</f>
        <v/>
      </c>
      <c r="F5074" s="1" t="str">
        <f>IF('🔨 CĂN THAU'!A150="","",'🔨 CĂN THAU'!M150)</f>
        <v/>
      </c>
      <c r="G5074" s="1" t="str">
        <f>IF('🔨 CĂN THAU'!A150="","",'🔨 CĂN THAU'!N150)</f>
        <v/>
      </c>
      <c r="H5074" s="1" t="str">
        <f>IF('🔨 CĂN THAU'!A150="","",'🔨 CĂN THAU'!O150)</f>
        <v/>
      </c>
      <c r="I5074" s="1" t="str">
        <f>IF('🔨 CĂN THAU'!A150="","",'🔨 CĂN THAU'!P150)</f>
        <v/>
      </c>
      <c r="J5074" s="1" t="str">
        <f>IF('🔨 CĂN THAU'!A150="","","")</f>
        <v/>
      </c>
      <c r="L5074" s="1">
        <f>N(L5073)+IF(AND('🔎 TRA CỨU NHANH'!$C$2&lt;&gt;"",OR(ISNUMBER(SEARCH('🔎 TRA CỨU NHANH'!$C$2,$A5074)),ISNUMBER(SEARCH('🔎 TRA CỨU NHANH'!$C$2,$B5074)))),1,0)</f>
        <v>0</v>
      </c>
      <c r="M5074" s="1" t="str">
        <f t="shared" si="158"/>
        <v/>
      </c>
      <c r="N5074" s="1">
        <f>N(N5073)+IF(AND('💰 BÁO GIÁ'!$C$27&lt;&gt;"",OR(ISNUMBER(SEARCH('💰 BÁO GIÁ'!$C$27,$A5074)),ISNUMBER(SEARCH('💰 BÁO GIÁ'!$C$27,$B5074)))),1,0)</f>
        <v>0</v>
      </c>
      <c r="O5074" s="1" t="str">
        <f t="shared" si="159"/>
        <v/>
      </c>
    </row>
    <row r="5075" customHeight="1" spans="1:15">
      <c r="A5075" s="1" t="str">
        <f>IF('🔨 CĂN THAU'!A151="","",'🔨 CĂN THAU'!A151)</f>
        <v/>
      </c>
      <c r="B5075" s="1" t="str">
        <f>IF('🔨 CĂN THAU'!A151="","","Căn thau "&amp;'🔨 CĂN THAU'!D151&amp;" "&amp;'🔨 CĂN THAU'!B151&amp;" "&amp;'🔨 CĂN THAU'!C151)</f>
        <v/>
      </c>
      <c r="C5075" s="1" t="str">
        <f>IF('🔨 CĂN THAU'!A151="","","Căn thau")</f>
        <v/>
      </c>
      <c r="D5075" s="1" t="str">
        <f>IF('🔨 CĂN THAU'!A151="","",'🔨 CĂN THAU'!K151)</f>
        <v/>
      </c>
      <c r="E5075" s="1" t="str">
        <f>IF('🔨 CĂN THAU'!A151="","",'🔨 CĂN THAU'!L151)</f>
        <v/>
      </c>
      <c r="F5075" s="1" t="str">
        <f>IF('🔨 CĂN THAU'!A151="","",'🔨 CĂN THAU'!M151)</f>
        <v/>
      </c>
      <c r="G5075" s="1" t="str">
        <f>IF('🔨 CĂN THAU'!A151="","",'🔨 CĂN THAU'!N151)</f>
        <v/>
      </c>
      <c r="H5075" s="1" t="str">
        <f>IF('🔨 CĂN THAU'!A151="","",'🔨 CĂN THAU'!O151)</f>
        <v/>
      </c>
      <c r="I5075" s="1" t="str">
        <f>IF('🔨 CĂN THAU'!A151="","",'🔨 CĂN THAU'!P151)</f>
        <v/>
      </c>
      <c r="J5075" s="1" t="str">
        <f>IF('🔨 CĂN THAU'!A151="","","")</f>
        <v/>
      </c>
      <c r="L5075" s="1">
        <f>N(L5074)+IF(AND('🔎 TRA CỨU NHANH'!$C$2&lt;&gt;"",OR(ISNUMBER(SEARCH('🔎 TRA CỨU NHANH'!$C$2,$A5075)),ISNUMBER(SEARCH('🔎 TRA CỨU NHANH'!$C$2,$B5075)))),1,0)</f>
        <v>0</v>
      </c>
      <c r="M5075" s="1" t="str">
        <f t="shared" si="158"/>
        <v/>
      </c>
      <c r="N5075" s="1">
        <f>N(N5074)+IF(AND('💰 BÁO GIÁ'!$C$27&lt;&gt;"",OR(ISNUMBER(SEARCH('💰 BÁO GIÁ'!$C$27,$A5075)),ISNUMBER(SEARCH('💰 BÁO GIÁ'!$C$27,$B5075)))),1,0)</f>
        <v>0</v>
      </c>
      <c r="O5075" s="1" t="str">
        <f t="shared" si="159"/>
        <v/>
      </c>
    </row>
    <row r="5076" customHeight="1" spans="1:15">
      <c r="A5076" s="1" t="str">
        <f>IF('🔨 CĂN THAU'!A152="","",'🔨 CĂN THAU'!A152)</f>
        <v/>
      </c>
      <c r="B5076" s="1" t="str">
        <f>IF('🔨 CĂN THAU'!A152="","","Căn thau "&amp;'🔨 CĂN THAU'!D152&amp;" "&amp;'🔨 CĂN THAU'!B152&amp;" "&amp;'🔨 CĂN THAU'!C152)</f>
        <v/>
      </c>
      <c r="C5076" s="1" t="str">
        <f>IF('🔨 CĂN THAU'!A152="","","Căn thau")</f>
        <v/>
      </c>
      <c r="D5076" s="1" t="str">
        <f>IF('🔨 CĂN THAU'!A152="","",'🔨 CĂN THAU'!K152)</f>
        <v/>
      </c>
      <c r="E5076" s="1" t="str">
        <f>IF('🔨 CĂN THAU'!A152="","",'🔨 CĂN THAU'!L152)</f>
        <v/>
      </c>
      <c r="F5076" s="1" t="str">
        <f>IF('🔨 CĂN THAU'!A152="","",'🔨 CĂN THAU'!M152)</f>
        <v/>
      </c>
      <c r="G5076" s="1" t="str">
        <f>IF('🔨 CĂN THAU'!A152="","",'🔨 CĂN THAU'!N152)</f>
        <v/>
      </c>
      <c r="H5076" s="1" t="str">
        <f>IF('🔨 CĂN THAU'!A152="","",'🔨 CĂN THAU'!O152)</f>
        <v/>
      </c>
      <c r="I5076" s="1" t="str">
        <f>IF('🔨 CĂN THAU'!A152="","",'🔨 CĂN THAU'!P152)</f>
        <v/>
      </c>
      <c r="J5076" s="1" t="str">
        <f>IF('🔨 CĂN THAU'!A152="","","")</f>
        <v/>
      </c>
      <c r="L5076" s="1">
        <f>N(L5075)+IF(AND('🔎 TRA CỨU NHANH'!$C$2&lt;&gt;"",OR(ISNUMBER(SEARCH('🔎 TRA CỨU NHANH'!$C$2,$A5076)),ISNUMBER(SEARCH('🔎 TRA CỨU NHANH'!$C$2,$B5076)))),1,0)</f>
        <v>0</v>
      </c>
      <c r="M5076" s="1" t="str">
        <f t="shared" si="158"/>
        <v/>
      </c>
      <c r="N5076" s="1">
        <f>N(N5075)+IF(AND('💰 BÁO GIÁ'!$C$27&lt;&gt;"",OR(ISNUMBER(SEARCH('💰 BÁO GIÁ'!$C$27,$A5076)),ISNUMBER(SEARCH('💰 BÁO GIÁ'!$C$27,$B5076)))),1,0)</f>
        <v>0</v>
      </c>
      <c r="O5076" s="1" t="str">
        <f t="shared" si="159"/>
        <v/>
      </c>
    </row>
    <row r="5077" customHeight="1" spans="1:15">
      <c r="A5077" s="1" t="str">
        <f>IF('🔨 CĂN THAU'!A153="","",'🔨 CĂN THAU'!A153)</f>
        <v/>
      </c>
      <c r="B5077" s="1" t="str">
        <f>IF('🔨 CĂN THAU'!A153="","","Căn thau "&amp;'🔨 CĂN THAU'!D153&amp;" "&amp;'🔨 CĂN THAU'!B153&amp;" "&amp;'🔨 CĂN THAU'!C153)</f>
        <v/>
      </c>
      <c r="C5077" s="1" t="str">
        <f>IF('🔨 CĂN THAU'!A153="","","Căn thau")</f>
        <v/>
      </c>
      <c r="D5077" s="1" t="str">
        <f>IF('🔨 CĂN THAU'!A153="","",'🔨 CĂN THAU'!K153)</f>
        <v/>
      </c>
      <c r="E5077" s="1" t="str">
        <f>IF('🔨 CĂN THAU'!A153="","",'🔨 CĂN THAU'!L153)</f>
        <v/>
      </c>
      <c r="F5077" s="1" t="str">
        <f>IF('🔨 CĂN THAU'!A153="","",'🔨 CĂN THAU'!M153)</f>
        <v/>
      </c>
      <c r="G5077" s="1" t="str">
        <f>IF('🔨 CĂN THAU'!A153="","",'🔨 CĂN THAU'!N153)</f>
        <v/>
      </c>
      <c r="H5077" s="1" t="str">
        <f>IF('🔨 CĂN THAU'!A153="","",'🔨 CĂN THAU'!O153)</f>
        <v/>
      </c>
      <c r="I5077" s="1" t="str">
        <f>IF('🔨 CĂN THAU'!A153="","",'🔨 CĂN THAU'!P153)</f>
        <v/>
      </c>
      <c r="J5077" s="1" t="str">
        <f>IF('🔨 CĂN THAU'!A153="","","")</f>
        <v/>
      </c>
      <c r="L5077" s="1">
        <f>N(L5076)+IF(AND('🔎 TRA CỨU NHANH'!$C$2&lt;&gt;"",OR(ISNUMBER(SEARCH('🔎 TRA CỨU NHANH'!$C$2,$A5077)),ISNUMBER(SEARCH('🔎 TRA CỨU NHANH'!$C$2,$B5077)))),1,0)</f>
        <v>0</v>
      </c>
      <c r="M5077" s="1" t="str">
        <f t="shared" si="158"/>
        <v/>
      </c>
      <c r="N5077" s="1">
        <f>N(N5076)+IF(AND('💰 BÁO GIÁ'!$C$27&lt;&gt;"",OR(ISNUMBER(SEARCH('💰 BÁO GIÁ'!$C$27,$A5077)),ISNUMBER(SEARCH('💰 BÁO GIÁ'!$C$27,$B5077)))),1,0)</f>
        <v>0</v>
      </c>
      <c r="O5077" s="1" t="str">
        <f t="shared" si="159"/>
        <v/>
      </c>
    </row>
    <row r="5078" customHeight="1" spans="1:15">
      <c r="A5078" s="1" t="str">
        <f>IF('🔨 CĂN THAU'!A154="","",'🔨 CĂN THAU'!A154)</f>
        <v/>
      </c>
      <c r="B5078" s="1" t="str">
        <f>IF('🔨 CĂN THAU'!A154="","","Căn thau "&amp;'🔨 CĂN THAU'!D154&amp;" "&amp;'🔨 CĂN THAU'!B154&amp;" "&amp;'🔨 CĂN THAU'!C154)</f>
        <v/>
      </c>
      <c r="C5078" s="1" t="str">
        <f>IF('🔨 CĂN THAU'!A154="","","Căn thau")</f>
        <v/>
      </c>
      <c r="D5078" s="1" t="str">
        <f>IF('🔨 CĂN THAU'!A154="","",'🔨 CĂN THAU'!K154)</f>
        <v/>
      </c>
      <c r="E5078" s="1" t="str">
        <f>IF('🔨 CĂN THAU'!A154="","",'🔨 CĂN THAU'!L154)</f>
        <v/>
      </c>
      <c r="F5078" s="1" t="str">
        <f>IF('🔨 CĂN THAU'!A154="","",'🔨 CĂN THAU'!M154)</f>
        <v/>
      </c>
      <c r="G5078" s="1" t="str">
        <f>IF('🔨 CĂN THAU'!A154="","",'🔨 CĂN THAU'!N154)</f>
        <v/>
      </c>
      <c r="H5078" s="1" t="str">
        <f>IF('🔨 CĂN THAU'!A154="","",'🔨 CĂN THAU'!O154)</f>
        <v/>
      </c>
      <c r="I5078" s="1" t="str">
        <f>IF('🔨 CĂN THAU'!A154="","",'🔨 CĂN THAU'!P154)</f>
        <v/>
      </c>
      <c r="J5078" s="1" t="str">
        <f>IF('🔨 CĂN THAU'!A154="","","")</f>
        <v/>
      </c>
      <c r="L5078" s="1">
        <f>N(L5077)+IF(AND('🔎 TRA CỨU NHANH'!$C$2&lt;&gt;"",OR(ISNUMBER(SEARCH('🔎 TRA CỨU NHANH'!$C$2,$A5078)),ISNUMBER(SEARCH('🔎 TRA CỨU NHANH'!$C$2,$B5078)))),1,0)</f>
        <v>0</v>
      </c>
      <c r="M5078" s="1" t="str">
        <f t="shared" si="158"/>
        <v/>
      </c>
      <c r="N5078" s="1">
        <f>N(N5077)+IF(AND('💰 BÁO GIÁ'!$C$27&lt;&gt;"",OR(ISNUMBER(SEARCH('💰 BÁO GIÁ'!$C$27,$A5078)),ISNUMBER(SEARCH('💰 BÁO GIÁ'!$C$27,$B5078)))),1,0)</f>
        <v>0</v>
      </c>
      <c r="O5078" s="1" t="str">
        <f t="shared" si="159"/>
        <v/>
      </c>
    </row>
    <row r="5079" customHeight="1" spans="1:15">
      <c r="A5079" s="1" t="str">
        <f>IF('🔨 CĂN THAU'!A155="","",'🔨 CĂN THAU'!A155)</f>
        <v/>
      </c>
      <c r="B5079" s="1" t="str">
        <f>IF('🔨 CĂN THAU'!A155="","","Căn thau "&amp;'🔨 CĂN THAU'!D155&amp;" "&amp;'🔨 CĂN THAU'!B155&amp;" "&amp;'🔨 CĂN THAU'!C155)</f>
        <v/>
      </c>
      <c r="C5079" s="1" t="str">
        <f>IF('🔨 CĂN THAU'!A155="","","Căn thau")</f>
        <v/>
      </c>
      <c r="D5079" s="1" t="str">
        <f>IF('🔨 CĂN THAU'!A155="","",'🔨 CĂN THAU'!K155)</f>
        <v/>
      </c>
      <c r="E5079" s="1" t="str">
        <f>IF('🔨 CĂN THAU'!A155="","",'🔨 CĂN THAU'!L155)</f>
        <v/>
      </c>
      <c r="F5079" s="1" t="str">
        <f>IF('🔨 CĂN THAU'!A155="","",'🔨 CĂN THAU'!M155)</f>
        <v/>
      </c>
      <c r="G5079" s="1" t="str">
        <f>IF('🔨 CĂN THAU'!A155="","",'🔨 CĂN THAU'!N155)</f>
        <v/>
      </c>
      <c r="H5079" s="1" t="str">
        <f>IF('🔨 CĂN THAU'!A155="","",'🔨 CĂN THAU'!O155)</f>
        <v/>
      </c>
      <c r="I5079" s="1" t="str">
        <f>IF('🔨 CĂN THAU'!A155="","",'🔨 CĂN THAU'!P155)</f>
        <v/>
      </c>
      <c r="J5079" s="1" t="str">
        <f>IF('🔨 CĂN THAU'!A155="","","")</f>
        <v/>
      </c>
      <c r="L5079" s="1">
        <f>N(L5078)+IF(AND('🔎 TRA CỨU NHANH'!$C$2&lt;&gt;"",OR(ISNUMBER(SEARCH('🔎 TRA CỨU NHANH'!$C$2,$A5079)),ISNUMBER(SEARCH('🔎 TRA CỨU NHANH'!$C$2,$B5079)))),1,0)</f>
        <v>0</v>
      </c>
      <c r="M5079" s="1" t="str">
        <f t="shared" si="158"/>
        <v/>
      </c>
      <c r="N5079" s="1">
        <f>N(N5078)+IF(AND('💰 BÁO GIÁ'!$C$27&lt;&gt;"",OR(ISNUMBER(SEARCH('💰 BÁO GIÁ'!$C$27,$A5079)),ISNUMBER(SEARCH('💰 BÁO GIÁ'!$C$27,$B5079)))),1,0)</f>
        <v>0</v>
      </c>
      <c r="O5079" s="1" t="str">
        <f t="shared" si="159"/>
        <v/>
      </c>
    </row>
    <row r="5080" customHeight="1" spans="1:15">
      <c r="A5080" s="1" t="str">
        <f>IF('🔨 CĂN THAU'!A156="","",'🔨 CĂN THAU'!A156)</f>
        <v/>
      </c>
      <c r="B5080" s="1" t="str">
        <f>IF('🔨 CĂN THAU'!A156="","","Căn thau "&amp;'🔨 CĂN THAU'!D156&amp;" "&amp;'🔨 CĂN THAU'!B156&amp;" "&amp;'🔨 CĂN THAU'!C156)</f>
        <v/>
      </c>
      <c r="C5080" s="1" t="str">
        <f>IF('🔨 CĂN THAU'!A156="","","Căn thau")</f>
        <v/>
      </c>
      <c r="D5080" s="1" t="str">
        <f>IF('🔨 CĂN THAU'!A156="","",'🔨 CĂN THAU'!K156)</f>
        <v/>
      </c>
      <c r="E5080" s="1" t="str">
        <f>IF('🔨 CĂN THAU'!A156="","",'🔨 CĂN THAU'!L156)</f>
        <v/>
      </c>
      <c r="F5080" s="1" t="str">
        <f>IF('🔨 CĂN THAU'!A156="","",'🔨 CĂN THAU'!M156)</f>
        <v/>
      </c>
      <c r="G5080" s="1" t="str">
        <f>IF('🔨 CĂN THAU'!A156="","",'🔨 CĂN THAU'!N156)</f>
        <v/>
      </c>
      <c r="H5080" s="1" t="str">
        <f>IF('🔨 CĂN THAU'!A156="","",'🔨 CĂN THAU'!O156)</f>
        <v/>
      </c>
      <c r="I5080" s="1" t="str">
        <f>IF('🔨 CĂN THAU'!A156="","",'🔨 CĂN THAU'!P156)</f>
        <v/>
      </c>
      <c r="J5080" s="1" t="str">
        <f>IF('🔨 CĂN THAU'!A156="","","")</f>
        <v/>
      </c>
      <c r="L5080" s="1">
        <f>N(L5079)+IF(AND('🔎 TRA CỨU NHANH'!$C$2&lt;&gt;"",OR(ISNUMBER(SEARCH('🔎 TRA CỨU NHANH'!$C$2,$A5080)),ISNUMBER(SEARCH('🔎 TRA CỨU NHANH'!$C$2,$B5080)))),1,0)</f>
        <v>0</v>
      </c>
      <c r="M5080" s="1" t="str">
        <f t="shared" si="158"/>
        <v/>
      </c>
      <c r="N5080" s="1">
        <f>N(N5079)+IF(AND('💰 BÁO GIÁ'!$C$27&lt;&gt;"",OR(ISNUMBER(SEARCH('💰 BÁO GIÁ'!$C$27,$A5080)),ISNUMBER(SEARCH('💰 BÁO GIÁ'!$C$27,$B5080)))),1,0)</f>
        <v>0</v>
      </c>
      <c r="O5080" s="1" t="str">
        <f t="shared" si="159"/>
        <v/>
      </c>
    </row>
    <row r="5081" customHeight="1" spans="1:15">
      <c r="A5081" s="1" t="str">
        <f>IF('🔨 CĂN THAU'!A157="","",'🔨 CĂN THAU'!A157)</f>
        <v/>
      </c>
      <c r="B5081" s="1" t="str">
        <f>IF('🔨 CĂN THAU'!A157="","","Căn thau "&amp;'🔨 CĂN THAU'!D157&amp;" "&amp;'🔨 CĂN THAU'!B157&amp;" "&amp;'🔨 CĂN THAU'!C157)</f>
        <v/>
      </c>
      <c r="C5081" s="1" t="str">
        <f>IF('🔨 CĂN THAU'!A157="","","Căn thau")</f>
        <v/>
      </c>
      <c r="D5081" s="1" t="str">
        <f>IF('🔨 CĂN THAU'!A157="","",'🔨 CĂN THAU'!K157)</f>
        <v/>
      </c>
      <c r="E5081" s="1" t="str">
        <f>IF('🔨 CĂN THAU'!A157="","",'🔨 CĂN THAU'!L157)</f>
        <v/>
      </c>
      <c r="F5081" s="1" t="str">
        <f>IF('🔨 CĂN THAU'!A157="","",'🔨 CĂN THAU'!M157)</f>
        <v/>
      </c>
      <c r="G5081" s="1" t="str">
        <f>IF('🔨 CĂN THAU'!A157="","",'🔨 CĂN THAU'!N157)</f>
        <v/>
      </c>
      <c r="H5081" s="1" t="str">
        <f>IF('🔨 CĂN THAU'!A157="","",'🔨 CĂN THAU'!O157)</f>
        <v/>
      </c>
      <c r="I5081" s="1" t="str">
        <f>IF('🔨 CĂN THAU'!A157="","",'🔨 CĂN THAU'!P157)</f>
        <v/>
      </c>
      <c r="J5081" s="1" t="str">
        <f>IF('🔨 CĂN THAU'!A157="","","")</f>
        <v/>
      </c>
      <c r="L5081" s="1">
        <f>N(L5080)+IF(AND('🔎 TRA CỨU NHANH'!$C$2&lt;&gt;"",OR(ISNUMBER(SEARCH('🔎 TRA CỨU NHANH'!$C$2,$A5081)),ISNUMBER(SEARCH('🔎 TRA CỨU NHANH'!$C$2,$B5081)))),1,0)</f>
        <v>0</v>
      </c>
      <c r="M5081" s="1" t="str">
        <f t="shared" si="158"/>
        <v/>
      </c>
      <c r="N5081" s="1">
        <f>N(N5080)+IF(AND('💰 BÁO GIÁ'!$C$27&lt;&gt;"",OR(ISNUMBER(SEARCH('💰 BÁO GIÁ'!$C$27,$A5081)),ISNUMBER(SEARCH('💰 BÁO GIÁ'!$C$27,$B5081)))),1,0)</f>
        <v>0</v>
      </c>
      <c r="O5081" s="1" t="str">
        <f t="shared" si="159"/>
        <v/>
      </c>
    </row>
    <row r="5082" customHeight="1" spans="1:15">
      <c r="A5082" s="1" t="str">
        <f>IF('🔨 CĂN THAU'!A158="","",'🔨 CĂN THAU'!A158)</f>
        <v/>
      </c>
      <c r="B5082" s="1" t="str">
        <f>IF('🔨 CĂN THAU'!A158="","","Căn thau "&amp;'🔨 CĂN THAU'!D158&amp;" "&amp;'🔨 CĂN THAU'!B158&amp;" "&amp;'🔨 CĂN THAU'!C158)</f>
        <v/>
      </c>
      <c r="C5082" s="1" t="str">
        <f>IF('🔨 CĂN THAU'!A158="","","Căn thau")</f>
        <v/>
      </c>
      <c r="D5082" s="1" t="str">
        <f>IF('🔨 CĂN THAU'!A158="","",'🔨 CĂN THAU'!K158)</f>
        <v/>
      </c>
      <c r="E5082" s="1" t="str">
        <f>IF('🔨 CĂN THAU'!A158="","",'🔨 CĂN THAU'!L158)</f>
        <v/>
      </c>
      <c r="F5082" s="1" t="str">
        <f>IF('🔨 CĂN THAU'!A158="","",'🔨 CĂN THAU'!M158)</f>
        <v/>
      </c>
      <c r="G5082" s="1" t="str">
        <f>IF('🔨 CĂN THAU'!A158="","",'🔨 CĂN THAU'!N158)</f>
        <v/>
      </c>
      <c r="H5082" s="1" t="str">
        <f>IF('🔨 CĂN THAU'!A158="","",'🔨 CĂN THAU'!O158)</f>
        <v/>
      </c>
      <c r="I5082" s="1" t="str">
        <f>IF('🔨 CĂN THAU'!A158="","",'🔨 CĂN THAU'!P158)</f>
        <v/>
      </c>
      <c r="J5082" s="1" t="str">
        <f>IF('🔨 CĂN THAU'!A158="","","")</f>
        <v/>
      </c>
      <c r="L5082" s="1">
        <f>N(L5081)+IF(AND('🔎 TRA CỨU NHANH'!$C$2&lt;&gt;"",OR(ISNUMBER(SEARCH('🔎 TRA CỨU NHANH'!$C$2,$A5082)),ISNUMBER(SEARCH('🔎 TRA CỨU NHANH'!$C$2,$B5082)))),1,0)</f>
        <v>0</v>
      </c>
      <c r="M5082" s="1" t="str">
        <f t="shared" si="158"/>
        <v/>
      </c>
      <c r="N5082" s="1">
        <f>N(N5081)+IF(AND('💰 BÁO GIÁ'!$C$27&lt;&gt;"",OR(ISNUMBER(SEARCH('💰 BÁO GIÁ'!$C$27,$A5082)),ISNUMBER(SEARCH('💰 BÁO GIÁ'!$C$27,$B5082)))),1,0)</f>
        <v>0</v>
      </c>
      <c r="O5082" s="1" t="str">
        <f t="shared" si="159"/>
        <v/>
      </c>
    </row>
    <row r="5083" customHeight="1" spans="1:15">
      <c r="A5083" s="1" t="str">
        <f>IF('🔨 CĂN THAU'!A159="","",'🔨 CĂN THAU'!A159)</f>
        <v/>
      </c>
      <c r="B5083" s="1" t="str">
        <f>IF('🔨 CĂN THAU'!A159="","","Căn thau "&amp;'🔨 CĂN THAU'!D159&amp;" "&amp;'🔨 CĂN THAU'!B159&amp;" "&amp;'🔨 CĂN THAU'!C159)</f>
        <v/>
      </c>
      <c r="C5083" s="1" t="str">
        <f>IF('🔨 CĂN THAU'!A159="","","Căn thau")</f>
        <v/>
      </c>
      <c r="D5083" s="1" t="str">
        <f>IF('🔨 CĂN THAU'!A159="","",'🔨 CĂN THAU'!K159)</f>
        <v/>
      </c>
      <c r="E5083" s="1" t="str">
        <f>IF('🔨 CĂN THAU'!A159="","",'🔨 CĂN THAU'!L159)</f>
        <v/>
      </c>
      <c r="F5083" s="1" t="str">
        <f>IF('🔨 CĂN THAU'!A159="","",'🔨 CĂN THAU'!M159)</f>
        <v/>
      </c>
      <c r="G5083" s="1" t="str">
        <f>IF('🔨 CĂN THAU'!A159="","",'🔨 CĂN THAU'!N159)</f>
        <v/>
      </c>
      <c r="H5083" s="1" t="str">
        <f>IF('🔨 CĂN THAU'!A159="","",'🔨 CĂN THAU'!O159)</f>
        <v/>
      </c>
      <c r="I5083" s="1" t="str">
        <f>IF('🔨 CĂN THAU'!A159="","",'🔨 CĂN THAU'!P159)</f>
        <v/>
      </c>
      <c r="J5083" s="1" t="str">
        <f>IF('🔨 CĂN THAU'!A159="","","")</f>
        <v/>
      </c>
      <c r="L5083" s="1">
        <f>N(L5082)+IF(AND('🔎 TRA CỨU NHANH'!$C$2&lt;&gt;"",OR(ISNUMBER(SEARCH('🔎 TRA CỨU NHANH'!$C$2,$A5083)),ISNUMBER(SEARCH('🔎 TRA CỨU NHANH'!$C$2,$B5083)))),1,0)</f>
        <v>0</v>
      </c>
      <c r="M5083" s="1" t="str">
        <f t="shared" si="158"/>
        <v/>
      </c>
      <c r="N5083" s="1">
        <f>N(N5082)+IF(AND('💰 BÁO GIÁ'!$C$27&lt;&gt;"",OR(ISNUMBER(SEARCH('💰 BÁO GIÁ'!$C$27,$A5083)),ISNUMBER(SEARCH('💰 BÁO GIÁ'!$C$27,$B5083)))),1,0)</f>
        <v>0</v>
      </c>
      <c r="O5083" s="1" t="str">
        <f t="shared" si="159"/>
        <v/>
      </c>
    </row>
    <row r="5084" customHeight="1" spans="1:15">
      <c r="A5084" s="1" t="str">
        <f>IF('🔨 CĂN THAU'!A160="","",'🔨 CĂN THAU'!A160)</f>
        <v/>
      </c>
      <c r="B5084" s="1" t="str">
        <f>IF('🔨 CĂN THAU'!A160="","","Căn thau "&amp;'🔨 CĂN THAU'!D160&amp;" "&amp;'🔨 CĂN THAU'!B160&amp;" "&amp;'🔨 CĂN THAU'!C160)</f>
        <v/>
      </c>
      <c r="C5084" s="1" t="str">
        <f>IF('🔨 CĂN THAU'!A160="","","Căn thau")</f>
        <v/>
      </c>
      <c r="D5084" s="1" t="str">
        <f>IF('🔨 CĂN THAU'!A160="","",'🔨 CĂN THAU'!K160)</f>
        <v/>
      </c>
      <c r="E5084" s="1" t="str">
        <f>IF('🔨 CĂN THAU'!A160="","",'🔨 CĂN THAU'!L160)</f>
        <v/>
      </c>
      <c r="F5084" s="1" t="str">
        <f>IF('🔨 CĂN THAU'!A160="","",'🔨 CĂN THAU'!M160)</f>
        <v/>
      </c>
      <c r="G5084" s="1" t="str">
        <f>IF('🔨 CĂN THAU'!A160="","",'🔨 CĂN THAU'!N160)</f>
        <v/>
      </c>
      <c r="H5084" s="1" t="str">
        <f>IF('🔨 CĂN THAU'!A160="","",'🔨 CĂN THAU'!O160)</f>
        <v/>
      </c>
      <c r="I5084" s="1" t="str">
        <f>IF('🔨 CĂN THAU'!A160="","",'🔨 CĂN THAU'!P160)</f>
        <v/>
      </c>
      <c r="J5084" s="1" t="str">
        <f>IF('🔨 CĂN THAU'!A160="","","")</f>
        <v/>
      </c>
      <c r="L5084" s="1">
        <f>N(L5083)+IF(AND('🔎 TRA CỨU NHANH'!$C$2&lt;&gt;"",OR(ISNUMBER(SEARCH('🔎 TRA CỨU NHANH'!$C$2,$A5084)),ISNUMBER(SEARCH('🔎 TRA CỨU NHANH'!$C$2,$B5084)))),1,0)</f>
        <v>0</v>
      </c>
      <c r="M5084" s="1" t="str">
        <f t="shared" si="158"/>
        <v/>
      </c>
      <c r="N5084" s="1">
        <f>N(N5083)+IF(AND('💰 BÁO GIÁ'!$C$27&lt;&gt;"",OR(ISNUMBER(SEARCH('💰 BÁO GIÁ'!$C$27,$A5084)),ISNUMBER(SEARCH('💰 BÁO GIÁ'!$C$27,$B5084)))),1,0)</f>
        <v>0</v>
      </c>
      <c r="O5084" s="1" t="str">
        <f t="shared" si="159"/>
        <v/>
      </c>
    </row>
    <row r="5085" customHeight="1" spans="1:15">
      <c r="A5085" s="1" t="str">
        <f>IF('🔨 CĂN THAU'!A161="","",'🔨 CĂN THAU'!A161)</f>
        <v/>
      </c>
      <c r="B5085" s="1" t="str">
        <f>IF('🔨 CĂN THAU'!A161="","","Căn thau "&amp;'🔨 CĂN THAU'!D161&amp;" "&amp;'🔨 CĂN THAU'!B161&amp;" "&amp;'🔨 CĂN THAU'!C161)</f>
        <v/>
      </c>
      <c r="C5085" s="1" t="str">
        <f>IF('🔨 CĂN THAU'!A161="","","Căn thau")</f>
        <v/>
      </c>
      <c r="D5085" s="1" t="str">
        <f>IF('🔨 CĂN THAU'!A161="","",'🔨 CĂN THAU'!K161)</f>
        <v/>
      </c>
      <c r="E5085" s="1" t="str">
        <f>IF('🔨 CĂN THAU'!A161="","",'🔨 CĂN THAU'!L161)</f>
        <v/>
      </c>
      <c r="F5085" s="1" t="str">
        <f>IF('🔨 CĂN THAU'!A161="","",'🔨 CĂN THAU'!M161)</f>
        <v/>
      </c>
      <c r="G5085" s="1" t="str">
        <f>IF('🔨 CĂN THAU'!A161="","",'🔨 CĂN THAU'!N161)</f>
        <v/>
      </c>
      <c r="H5085" s="1" t="str">
        <f>IF('🔨 CĂN THAU'!A161="","",'🔨 CĂN THAU'!O161)</f>
        <v/>
      </c>
      <c r="I5085" s="1" t="str">
        <f>IF('🔨 CĂN THAU'!A161="","",'🔨 CĂN THAU'!P161)</f>
        <v/>
      </c>
      <c r="J5085" s="1" t="str">
        <f>IF('🔨 CĂN THAU'!A161="","","")</f>
        <v/>
      </c>
      <c r="L5085" s="1">
        <f>N(L5084)+IF(AND('🔎 TRA CỨU NHANH'!$C$2&lt;&gt;"",OR(ISNUMBER(SEARCH('🔎 TRA CỨU NHANH'!$C$2,$A5085)),ISNUMBER(SEARCH('🔎 TRA CỨU NHANH'!$C$2,$B5085)))),1,0)</f>
        <v>0</v>
      </c>
      <c r="M5085" s="1" t="str">
        <f t="shared" si="158"/>
        <v/>
      </c>
      <c r="N5085" s="1">
        <f>N(N5084)+IF(AND('💰 BÁO GIÁ'!$C$27&lt;&gt;"",OR(ISNUMBER(SEARCH('💰 BÁO GIÁ'!$C$27,$A5085)),ISNUMBER(SEARCH('💰 BÁO GIÁ'!$C$27,$B5085)))),1,0)</f>
        <v>0</v>
      </c>
      <c r="O5085" s="1" t="str">
        <f t="shared" si="159"/>
        <v/>
      </c>
    </row>
    <row r="5086" customHeight="1" spans="1:15">
      <c r="A5086" s="1" t="str">
        <f>IF('🔨 CĂN THAU'!A162="","",'🔨 CĂN THAU'!A162)</f>
        <v/>
      </c>
      <c r="B5086" s="1" t="str">
        <f>IF('🔨 CĂN THAU'!A162="","","Căn thau "&amp;'🔨 CĂN THAU'!D162&amp;" "&amp;'🔨 CĂN THAU'!B162&amp;" "&amp;'🔨 CĂN THAU'!C162)</f>
        <v/>
      </c>
      <c r="C5086" s="1" t="str">
        <f>IF('🔨 CĂN THAU'!A162="","","Căn thau")</f>
        <v/>
      </c>
      <c r="D5086" s="1" t="str">
        <f>IF('🔨 CĂN THAU'!A162="","",'🔨 CĂN THAU'!K162)</f>
        <v/>
      </c>
      <c r="E5086" s="1" t="str">
        <f>IF('🔨 CĂN THAU'!A162="","",'🔨 CĂN THAU'!L162)</f>
        <v/>
      </c>
      <c r="F5086" s="1" t="str">
        <f>IF('🔨 CĂN THAU'!A162="","",'🔨 CĂN THAU'!M162)</f>
        <v/>
      </c>
      <c r="G5086" s="1" t="str">
        <f>IF('🔨 CĂN THAU'!A162="","",'🔨 CĂN THAU'!N162)</f>
        <v/>
      </c>
      <c r="H5086" s="1" t="str">
        <f>IF('🔨 CĂN THAU'!A162="","",'🔨 CĂN THAU'!O162)</f>
        <v/>
      </c>
      <c r="I5086" s="1" t="str">
        <f>IF('🔨 CĂN THAU'!A162="","",'🔨 CĂN THAU'!P162)</f>
        <v/>
      </c>
      <c r="J5086" s="1" t="str">
        <f>IF('🔨 CĂN THAU'!A162="","","")</f>
        <v/>
      </c>
      <c r="L5086" s="1">
        <f>N(L5085)+IF(AND('🔎 TRA CỨU NHANH'!$C$2&lt;&gt;"",OR(ISNUMBER(SEARCH('🔎 TRA CỨU NHANH'!$C$2,$A5086)),ISNUMBER(SEARCH('🔎 TRA CỨU NHANH'!$C$2,$B5086)))),1,0)</f>
        <v>0</v>
      </c>
      <c r="M5086" s="1" t="str">
        <f t="shared" si="158"/>
        <v/>
      </c>
      <c r="N5086" s="1">
        <f>N(N5085)+IF(AND('💰 BÁO GIÁ'!$C$27&lt;&gt;"",OR(ISNUMBER(SEARCH('💰 BÁO GIÁ'!$C$27,$A5086)),ISNUMBER(SEARCH('💰 BÁO GIÁ'!$C$27,$B5086)))),1,0)</f>
        <v>0</v>
      </c>
      <c r="O5086" s="1" t="str">
        <f t="shared" si="159"/>
        <v/>
      </c>
    </row>
    <row r="5087" customHeight="1" spans="1:15">
      <c r="A5087" s="1" t="str">
        <f>IF('🔨 CĂN THAU'!A163="","",'🔨 CĂN THAU'!A163)</f>
        <v/>
      </c>
      <c r="B5087" s="1" t="str">
        <f>IF('🔨 CĂN THAU'!A163="","","Căn thau "&amp;'🔨 CĂN THAU'!D163&amp;" "&amp;'🔨 CĂN THAU'!B163&amp;" "&amp;'🔨 CĂN THAU'!C163)</f>
        <v/>
      </c>
      <c r="C5087" s="1" t="str">
        <f>IF('🔨 CĂN THAU'!A163="","","Căn thau")</f>
        <v/>
      </c>
      <c r="D5087" s="1" t="str">
        <f>IF('🔨 CĂN THAU'!A163="","",'🔨 CĂN THAU'!K163)</f>
        <v/>
      </c>
      <c r="E5087" s="1" t="str">
        <f>IF('🔨 CĂN THAU'!A163="","",'🔨 CĂN THAU'!L163)</f>
        <v/>
      </c>
      <c r="F5087" s="1" t="str">
        <f>IF('🔨 CĂN THAU'!A163="","",'🔨 CĂN THAU'!M163)</f>
        <v/>
      </c>
      <c r="G5087" s="1" t="str">
        <f>IF('🔨 CĂN THAU'!A163="","",'🔨 CĂN THAU'!N163)</f>
        <v/>
      </c>
      <c r="H5087" s="1" t="str">
        <f>IF('🔨 CĂN THAU'!A163="","",'🔨 CĂN THAU'!O163)</f>
        <v/>
      </c>
      <c r="I5087" s="1" t="str">
        <f>IF('🔨 CĂN THAU'!A163="","",'🔨 CĂN THAU'!P163)</f>
        <v/>
      </c>
      <c r="J5087" s="1" t="str">
        <f>IF('🔨 CĂN THAU'!A163="","","")</f>
        <v/>
      </c>
      <c r="L5087" s="1">
        <f>N(L5086)+IF(AND('🔎 TRA CỨU NHANH'!$C$2&lt;&gt;"",OR(ISNUMBER(SEARCH('🔎 TRA CỨU NHANH'!$C$2,$A5087)),ISNUMBER(SEARCH('🔎 TRA CỨU NHANH'!$C$2,$B5087)))),1,0)</f>
        <v>0</v>
      </c>
      <c r="M5087" s="1" t="str">
        <f t="shared" si="158"/>
        <v/>
      </c>
      <c r="N5087" s="1">
        <f>N(N5086)+IF(AND('💰 BÁO GIÁ'!$C$27&lt;&gt;"",OR(ISNUMBER(SEARCH('💰 BÁO GIÁ'!$C$27,$A5087)),ISNUMBER(SEARCH('💰 BÁO GIÁ'!$C$27,$B5087)))),1,0)</f>
        <v>0</v>
      </c>
      <c r="O5087" s="1" t="str">
        <f t="shared" si="159"/>
        <v/>
      </c>
    </row>
    <row r="5088" customHeight="1" spans="1:15">
      <c r="A5088" s="1" t="str">
        <f>IF('🔨 CĂN THAU'!A164="","",'🔨 CĂN THAU'!A164)</f>
        <v/>
      </c>
      <c r="B5088" s="1" t="str">
        <f>IF('🔨 CĂN THAU'!A164="","","Căn thau "&amp;'🔨 CĂN THAU'!D164&amp;" "&amp;'🔨 CĂN THAU'!B164&amp;" "&amp;'🔨 CĂN THAU'!C164)</f>
        <v/>
      </c>
      <c r="C5088" s="1" t="str">
        <f>IF('🔨 CĂN THAU'!A164="","","Căn thau")</f>
        <v/>
      </c>
      <c r="D5088" s="1" t="str">
        <f>IF('🔨 CĂN THAU'!A164="","",'🔨 CĂN THAU'!K164)</f>
        <v/>
      </c>
      <c r="E5088" s="1" t="str">
        <f>IF('🔨 CĂN THAU'!A164="","",'🔨 CĂN THAU'!L164)</f>
        <v/>
      </c>
      <c r="F5088" s="1" t="str">
        <f>IF('🔨 CĂN THAU'!A164="","",'🔨 CĂN THAU'!M164)</f>
        <v/>
      </c>
      <c r="G5088" s="1" t="str">
        <f>IF('🔨 CĂN THAU'!A164="","",'🔨 CĂN THAU'!N164)</f>
        <v/>
      </c>
      <c r="H5088" s="1" t="str">
        <f>IF('🔨 CĂN THAU'!A164="","",'🔨 CĂN THAU'!O164)</f>
        <v/>
      </c>
      <c r="I5088" s="1" t="str">
        <f>IF('🔨 CĂN THAU'!A164="","",'🔨 CĂN THAU'!P164)</f>
        <v/>
      </c>
      <c r="J5088" s="1" t="str">
        <f>IF('🔨 CĂN THAU'!A164="","","")</f>
        <v/>
      </c>
      <c r="L5088" s="1">
        <f>N(L5087)+IF(AND('🔎 TRA CỨU NHANH'!$C$2&lt;&gt;"",OR(ISNUMBER(SEARCH('🔎 TRA CỨU NHANH'!$C$2,$A5088)),ISNUMBER(SEARCH('🔎 TRA CỨU NHANH'!$C$2,$B5088)))),1,0)</f>
        <v>0</v>
      </c>
      <c r="M5088" s="1" t="str">
        <f t="shared" si="158"/>
        <v/>
      </c>
      <c r="N5088" s="1">
        <f>N(N5087)+IF(AND('💰 BÁO GIÁ'!$C$27&lt;&gt;"",OR(ISNUMBER(SEARCH('💰 BÁO GIÁ'!$C$27,$A5088)),ISNUMBER(SEARCH('💰 BÁO GIÁ'!$C$27,$B5088)))),1,0)</f>
        <v>0</v>
      </c>
      <c r="O5088" s="1" t="str">
        <f t="shared" si="159"/>
        <v/>
      </c>
    </row>
    <row r="5089" customHeight="1" spans="1:15">
      <c r="A5089" s="1" t="str">
        <f>IF('🔨 CĂN THAU'!A165="","",'🔨 CĂN THAU'!A165)</f>
        <v/>
      </c>
      <c r="B5089" s="1" t="str">
        <f>IF('🔨 CĂN THAU'!A165="","","Căn thau "&amp;'🔨 CĂN THAU'!D165&amp;" "&amp;'🔨 CĂN THAU'!B165&amp;" "&amp;'🔨 CĂN THAU'!C165)</f>
        <v/>
      </c>
      <c r="C5089" s="1" t="str">
        <f>IF('🔨 CĂN THAU'!A165="","","Căn thau")</f>
        <v/>
      </c>
      <c r="D5089" s="1" t="str">
        <f>IF('🔨 CĂN THAU'!A165="","",'🔨 CĂN THAU'!K165)</f>
        <v/>
      </c>
      <c r="E5089" s="1" t="str">
        <f>IF('🔨 CĂN THAU'!A165="","",'🔨 CĂN THAU'!L165)</f>
        <v/>
      </c>
      <c r="F5089" s="1" t="str">
        <f>IF('🔨 CĂN THAU'!A165="","",'🔨 CĂN THAU'!M165)</f>
        <v/>
      </c>
      <c r="G5089" s="1" t="str">
        <f>IF('🔨 CĂN THAU'!A165="","",'🔨 CĂN THAU'!N165)</f>
        <v/>
      </c>
      <c r="H5089" s="1" t="str">
        <f>IF('🔨 CĂN THAU'!A165="","",'🔨 CĂN THAU'!O165)</f>
        <v/>
      </c>
      <c r="I5089" s="1" t="str">
        <f>IF('🔨 CĂN THAU'!A165="","",'🔨 CĂN THAU'!P165)</f>
        <v/>
      </c>
      <c r="J5089" s="1" t="str">
        <f>IF('🔨 CĂN THAU'!A165="","","")</f>
        <v/>
      </c>
      <c r="L5089" s="1">
        <f>N(L5088)+IF(AND('🔎 TRA CỨU NHANH'!$C$2&lt;&gt;"",OR(ISNUMBER(SEARCH('🔎 TRA CỨU NHANH'!$C$2,$A5089)),ISNUMBER(SEARCH('🔎 TRA CỨU NHANH'!$C$2,$B5089)))),1,0)</f>
        <v>0</v>
      </c>
      <c r="M5089" s="1" t="str">
        <f t="shared" si="158"/>
        <v/>
      </c>
      <c r="N5089" s="1">
        <f>N(N5088)+IF(AND('💰 BÁO GIÁ'!$C$27&lt;&gt;"",OR(ISNUMBER(SEARCH('💰 BÁO GIÁ'!$C$27,$A5089)),ISNUMBER(SEARCH('💰 BÁO GIÁ'!$C$27,$B5089)))),1,0)</f>
        <v>0</v>
      </c>
      <c r="O5089" s="1" t="str">
        <f t="shared" si="159"/>
        <v/>
      </c>
    </row>
    <row r="5090" customHeight="1" spans="1:15">
      <c r="A5090" s="1" t="str">
        <f>IF('🔨 CĂN THAU'!A166="","",'🔨 CĂN THAU'!A166)</f>
        <v/>
      </c>
      <c r="B5090" s="1" t="str">
        <f>IF('🔨 CĂN THAU'!A166="","","Căn thau "&amp;'🔨 CĂN THAU'!D166&amp;" "&amp;'🔨 CĂN THAU'!B166&amp;" "&amp;'🔨 CĂN THAU'!C166)</f>
        <v/>
      </c>
      <c r="C5090" s="1" t="str">
        <f>IF('🔨 CĂN THAU'!A166="","","Căn thau")</f>
        <v/>
      </c>
      <c r="D5090" s="1" t="str">
        <f>IF('🔨 CĂN THAU'!A166="","",'🔨 CĂN THAU'!K166)</f>
        <v/>
      </c>
      <c r="E5090" s="1" t="str">
        <f>IF('🔨 CĂN THAU'!A166="","",'🔨 CĂN THAU'!L166)</f>
        <v/>
      </c>
      <c r="F5090" s="1" t="str">
        <f>IF('🔨 CĂN THAU'!A166="","",'🔨 CĂN THAU'!M166)</f>
        <v/>
      </c>
      <c r="G5090" s="1" t="str">
        <f>IF('🔨 CĂN THAU'!A166="","",'🔨 CĂN THAU'!N166)</f>
        <v/>
      </c>
      <c r="H5090" s="1" t="str">
        <f>IF('🔨 CĂN THAU'!A166="","",'🔨 CĂN THAU'!O166)</f>
        <v/>
      </c>
      <c r="I5090" s="1" t="str">
        <f>IF('🔨 CĂN THAU'!A166="","",'🔨 CĂN THAU'!P166)</f>
        <v/>
      </c>
      <c r="J5090" s="1" t="str">
        <f>IF('🔨 CĂN THAU'!A166="","","")</f>
        <v/>
      </c>
      <c r="L5090" s="1">
        <f>N(L5089)+IF(AND('🔎 TRA CỨU NHANH'!$C$2&lt;&gt;"",OR(ISNUMBER(SEARCH('🔎 TRA CỨU NHANH'!$C$2,$A5090)),ISNUMBER(SEARCH('🔎 TRA CỨU NHANH'!$C$2,$B5090)))),1,0)</f>
        <v>0</v>
      </c>
      <c r="M5090" s="1" t="str">
        <f t="shared" si="158"/>
        <v/>
      </c>
      <c r="N5090" s="1">
        <f>N(N5089)+IF(AND('💰 BÁO GIÁ'!$C$27&lt;&gt;"",OR(ISNUMBER(SEARCH('💰 BÁO GIÁ'!$C$27,$A5090)),ISNUMBER(SEARCH('💰 BÁO GIÁ'!$C$27,$B5090)))),1,0)</f>
        <v>0</v>
      </c>
      <c r="O5090" s="1" t="str">
        <f t="shared" si="159"/>
        <v/>
      </c>
    </row>
    <row r="5091" customHeight="1" spans="1:15">
      <c r="A5091" s="1" t="str">
        <f>IF('🔨 CĂN THAU'!A167="","",'🔨 CĂN THAU'!A167)</f>
        <v/>
      </c>
      <c r="B5091" s="1" t="str">
        <f>IF('🔨 CĂN THAU'!A167="","","Căn thau "&amp;'🔨 CĂN THAU'!D167&amp;" "&amp;'🔨 CĂN THAU'!B167&amp;" "&amp;'🔨 CĂN THAU'!C167)</f>
        <v/>
      </c>
      <c r="C5091" s="1" t="str">
        <f>IF('🔨 CĂN THAU'!A167="","","Căn thau")</f>
        <v/>
      </c>
      <c r="D5091" s="1" t="str">
        <f>IF('🔨 CĂN THAU'!A167="","",'🔨 CĂN THAU'!K167)</f>
        <v/>
      </c>
      <c r="E5091" s="1" t="str">
        <f>IF('🔨 CĂN THAU'!A167="","",'🔨 CĂN THAU'!L167)</f>
        <v/>
      </c>
      <c r="F5091" s="1" t="str">
        <f>IF('🔨 CĂN THAU'!A167="","",'🔨 CĂN THAU'!M167)</f>
        <v/>
      </c>
      <c r="G5091" s="1" t="str">
        <f>IF('🔨 CĂN THAU'!A167="","",'🔨 CĂN THAU'!N167)</f>
        <v/>
      </c>
      <c r="H5091" s="1" t="str">
        <f>IF('🔨 CĂN THAU'!A167="","",'🔨 CĂN THAU'!O167)</f>
        <v/>
      </c>
      <c r="I5091" s="1" t="str">
        <f>IF('🔨 CĂN THAU'!A167="","",'🔨 CĂN THAU'!P167)</f>
        <v/>
      </c>
      <c r="J5091" s="1" t="str">
        <f>IF('🔨 CĂN THAU'!A167="","","")</f>
        <v/>
      </c>
      <c r="L5091" s="1">
        <f>N(L5090)+IF(AND('🔎 TRA CỨU NHANH'!$C$2&lt;&gt;"",OR(ISNUMBER(SEARCH('🔎 TRA CỨU NHANH'!$C$2,$A5091)),ISNUMBER(SEARCH('🔎 TRA CỨU NHANH'!$C$2,$B5091)))),1,0)</f>
        <v>0</v>
      </c>
      <c r="M5091" s="1" t="str">
        <f t="shared" si="158"/>
        <v/>
      </c>
      <c r="N5091" s="1">
        <f>N(N5090)+IF(AND('💰 BÁO GIÁ'!$C$27&lt;&gt;"",OR(ISNUMBER(SEARCH('💰 BÁO GIÁ'!$C$27,$A5091)),ISNUMBER(SEARCH('💰 BÁO GIÁ'!$C$27,$B5091)))),1,0)</f>
        <v>0</v>
      </c>
      <c r="O5091" s="1" t="str">
        <f t="shared" si="159"/>
        <v/>
      </c>
    </row>
    <row r="5092" customHeight="1" spans="1:15">
      <c r="A5092" s="1" t="str">
        <f>IF('🔨 CĂN THAU'!A168="","",'🔨 CĂN THAU'!A168)</f>
        <v/>
      </c>
      <c r="B5092" s="1" t="str">
        <f>IF('🔨 CĂN THAU'!A168="","","Căn thau "&amp;'🔨 CĂN THAU'!D168&amp;" "&amp;'🔨 CĂN THAU'!B168&amp;" "&amp;'🔨 CĂN THAU'!C168)</f>
        <v/>
      </c>
      <c r="C5092" s="1" t="str">
        <f>IF('🔨 CĂN THAU'!A168="","","Căn thau")</f>
        <v/>
      </c>
      <c r="D5092" s="1" t="str">
        <f>IF('🔨 CĂN THAU'!A168="","",'🔨 CĂN THAU'!K168)</f>
        <v/>
      </c>
      <c r="E5092" s="1" t="str">
        <f>IF('🔨 CĂN THAU'!A168="","",'🔨 CĂN THAU'!L168)</f>
        <v/>
      </c>
      <c r="F5092" s="1" t="str">
        <f>IF('🔨 CĂN THAU'!A168="","",'🔨 CĂN THAU'!M168)</f>
        <v/>
      </c>
      <c r="G5092" s="1" t="str">
        <f>IF('🔨 CĂN THAU'!A168="","",'🔨 CĂN THAU'!N168)</f>
        <v/>
      </c>
      <c r="H5092" s="1" t="str">
        <f>IF('🔨 CĂN THAU'!A168="","",'🔨 CĂN THAU'!O168)</f>
        <v/>
      </c>
      <c r="I5092" s="1" t="str">
        <f>IF('🔨 CĂN THAU'!A168="","",'🔨 CĂN THAU'!P168)</f>
        <v/>
      </c>
      <c r="J5092" s="1" t="str">
        <f>IF('🔨 CĂN THAU'!A168="","","")</f>
        <v/>
      </c>
      <c r="L5092" s="1">
        <f>N(L5091)+IF(AND('🔎 TRA CỨU NHANH'!$C$2&lt;&gt;"",OR(ISNUMBER(SEARCH('🔎 TRA CỨU NHANH'!$C$2,$A5092)),ISNUMBER(SEARCH('🔎 TRA CỨU NHANH'!$C$2,$B5092)))),1,0)</f>
        <v>0</v>
      </c>
      <c r="M5092" s="1" t="str">
        <f t="shared" si="158"/>
        <v/>
      </c>
      <c r="N5092" s="1">
        <f>N(N5091)+IF(AND('💰 BÁO GIÁ'!$C$27&lt;&gt;"",OR(ISNUMBER(SEARCH('💰 BÁO GIÁ'!$C$27,$A5092)),ISNUMBER(SEARCH('💰 BÁO GIÁ'!$C$27,$B5092)))),1,0)</f>
        <v>0</v>
      </c>
      <c r="O5092" s="1" t="str">
        <f t="shared" si="159"/>
        <v/>
      </c>
    </row>
    <row r="5093" customHeight="1" spans="1:15">
      <c r="A5093" s="1" t="str">
        <f>IF('🔨 CĂN THAU'!A169="","",'🔨 CĂN THAU'!A169)</f>
        <v/>
      </c>
      <c r="B5093" s="1" t="str">
        <f>IF('🔨 CĂN THAU'!A169="","","Căn thau "&amp;'🔨 CĂN THAU'!D169&amp;" "&amp;'🔨 CĂN THAU'!B169&amp;" "&amp;'🔨 CĂN THAU'!C169)</f>
        <v/>
      </c>
      <c r="C5093" s="1" t="str">
        <f>IF('🔨 CĂN THAU'!A169="","","Căn thau")</f>
        <v/>
      </c>
      <c r="D5093" s="1" t="str">
        <f>IF('🔨 CĂN THAU'!A169="","",'🔨 CĂN THAU'!K169)</f>
        <v/>
      </c>
      <c r="E5093" s="1" t="str">
        <f>IF('🔨 CĂN THAU'!A169="","",'🔨 CĂN THAU'!L169)</f>
        <v/>
      </c>
      <c r="F5093" s="1" t="str">
        <f>IF('🔨 CĂN THAU'!A169="","",'🔨 CĂN THAU'!M169)</f>
        <v/>
      </c>
      <c r="G5093" s="1" t="str">
        <f>IF('🔨 CĂN THAU'!A169="","",'🔨 CĂN THAU'!N169)</f>
        <v/>
      </c>
      <c r="H5093" s="1" t="str">
        <f>IF('🔨 CĂN THAU'!A169="","",'🔨 CĂN THAU'!O169)</f>
        <v/>
      </c>
      <c r="I5093" s="1" t="str">
        <f>IF('🔨 CĂN THAU'!A169="","",'🔨 CĂN THAU'!P169)</f>
        <v/>
      </c>
      <c r="J5093" s="1" t="str">
        <f>IF('🔨 CĂN THAU'!A169="","","")</f>
        <v/>
      </c>
      <c r="L5093" s="1">
        <f>N(L5092)+IF(AND('🔎 TRA CỨU NHANH'!$C$2&lt;&gt;"",OR(ISNUMBER(SEARCH('🔎 TRA CỨU NHANH'!$C$2,$A5093)),ISNUMBER(SEARCH('🔎 TRA CỨU NHANH'!$C$2,$B5093)))),1,0)</f>
        <v>0</v>
      </c>
      <c r="M5093" s="1" t="str">
        <f t="shared" si="158"/>
        <v/>
      </c>
      <c r="N5093" s="1">
        <f>N(N5092)+IF(AND('💰 BÁO GIÁ'!$C$27&lt;&gt;"",OR(ISNUMBER(SEARCH('💰 BÁO GIÁ'!$C$27,$A5093)),ISNUMBER(SEARCH('💰 BÁO GIÁ'!$C$27,$B5093)))),1,0)</f>
        <v>0</v>
      </c>
      <c r="O5093" s="1" t="str">
        <f t="shared" si="159"/>
        <v/>
      </c>
    </row>
    <row r="5094" customHeight="1" spans="1:15">
      <c r="A5094" s="1" t="str">
        <f>IF('🔨 CĂN THAU'!A170="","",'🔨 CĂN THAU'!A170)</f>
        <v/>
      </c>
      <c r="B5094" s="1" t="str">
        <f>IF('🔨 CĂN THAU'!A170="","","Căn thau "&amp;'🔨 CĂN THAU'!D170&amp;" "&amp;'🔨 CĂN THAU'!B170&amp;" "&amp;'🔨 CĂN THAU'!C170)</f>
        <v/>
      </c>
      <c r="C5094" s="1" t="str">
        <f>IF('🔨 CĂN THAU'!A170="","","Căn thau")</f>
        <v/>
      </c>
      <c r="D5094" s="1" t="str">
        <f>IF('🔨 CĂN THAU'!A170="","",'🔨 CĂN THAU'!K170)</f>
        <v/>
      </c>
      <c r="E5094" s="1" t="str">
        <f>IF('🔨 CĂN THAU'!A170="","",'🔨 CĂN THAU'!L170)</f>
        <v/>
      </c>
      <c r="F5094" s="1" t="str">
        <f>IF('🔨 CĂN THAU'!A170="","",'🔨 CĂN THAU'!M170)</f>
        <v/>
      </c>
      <c r="G5094" s="1" t="str">
        <f>IF('🔨 CĂN THAU'!A170="","",'🔨 CĂN THAU'!N170)</f>
        <v/>
      </c>
      <c r="H5094" s="1" t="str">
        <f>IF('🔨 CĂN THAU'!A170="","",'🔨 CĂN THAU'!O170)</f>
        <v/>
      </c>
      <c r="I5094" s="1" t="str">
        <f>IF('🔨 CĂN THAU'!A170="","",'🔨 CĂN THAU'!P170)</f>
        <v/>
      </c>
      <c r="J5094" s="1" t="str">
        <f>IF('🔨 CĂN THAU'!A170="","","")</f>
        <v/>
      </c>
      <c r="L5094" s="1">
        <f>N(L5093)+IF(AND('🔎 TRA CỨU NHANH'!$C$2&lt;&gt;"",OR(ISNUMBER(SEARCH('🔎 TRA CỨU NHANH'!$C$2,$A5094)),ISNUMBER(SEARCH('🔎 TRA CỨU NHANH'!$C$2,$B5094)))),1,0)</f>
        <v>0</v>
      </c>
      <c r="M5094" s="1" t="str">
        <f t="shared" si="158"/>
        <v/>
      </c>
      <c r="N5094" s="1">
        <f>N(N5093)+IF(AND('💰 BÁO GIÁ'!$C$27&lt;&gt;"",OR(ISNUMBER(SEARCH('💰 BÁO GIÁ'!$C$27,$A5094)),ISNUMBER(SEARCH('💰 BÁO GIÁ'!$C$27,$B5094)))),1,0)</f>
        <v>0</v>
      </c>
      <c r="O5094" s="1" t="str">
        <f t="shared" si="159"/>
        <v/>
      </c>
    </row>
    <row r="5095" customHeight="1" spans="1:15">
      <c r="A5095" s="1" t="str">
        <f>IF('🔨 CĂN THAU'!A171="","",'🔨 CĂN THAU'!A171)</f>
        <v/>
      </c>
      <c r="B5095" s="1" t="str">
        <f>IF('🔨 CĂN THAU'!A171="","","Căn thau "&amp;'🔨 CĂN THAU'!D171&amp;" "&amp;'🔨 CĂN THAU'!B171&amp;" "&amp;'🔨 CĂN THAU'!C171)</f>
        <v/>
      </c>
      <c r="C5095" s="1" t="str">
        <f>IF('🔨 CĂN THAU'!A171="","","Căn thau")</f>
        <v/>
      </c>
      <c r="D5095" s="1" t="str">
        <f>IF('🔨 CĂN THAU'!A171="","",'🔨 CĂN THAU'!K171)</f>
        <v/>
      </c>
      <c r="E5095" s="1" t="str">
        <f>IF('🔨 CĂN THAU'!A171="","",'🔨 CĂN THAU'!L171)</f>
        <v/>
      </c>
      <c r="F5095" s="1" t="str">
        <f>IF('🔨 CĂN THAU'!A171="","",'🔨 CĂN THAU'!M171)</f>
        <v/>
      </c>
      <c r="G5095" s="1" t="str">
        <f>IF('🔨 CĂN THAU'!A171="","",'🔨 CĂN THAU'!N171)</f>
        <v/>
      </c>
      <c r="H5095" s="1" t="str">
        <f>IF('🔨 CĂN THAU'!A171="","",'🔨 CĂN THAU'!O171)</f>
        <v/>
      </c>
      <c r="I5095" s="1" t="str">
        <f>IF('🔨 CĂN THAU'!A171="","",'🔨 CĂN THAU'!P171)</f>
        <v/>
      </c>
      <c r="J5095" s="1" t="str">
        <f>IF('🔨 CĂN THAU'!A171="","","")</f>
        <v/>
      </c>
      <c r="L5095" s="1">
        <f>N(L5094)+IF(AND('🔎 TRA CỨU NHANH'!$C$2&lt;&gt;"",OR(ISNUMBER(SEARCH('🔎 TRA CỨU NHANH'!$C$2,$A5095)),ISNUMBER(SEARCH('🔎 TRA CỨU NHANH'!$C$2,$B5095)))),1,0)</f>
        <v>0</v>
      </c>
      <c r="M5095" s="1" t="str">
        <f t="shared" si="158"/>
        <v/>
      </c>
      <c r="N5095" s="1">
        <f>N(N5094)+IF(AND('💰 BÁO GIÁ'!$C$27&lt;&gt;"",OR(ISNUMBER(SEARCH('💰 BÁO GIÁ'!$C$27,$A5095)),ISNUMBER(SEARCH('💰 BÁO GIÁ'!$C$27,$B5095)))),1,0)</f>
        <v>0</v>
      </c>
      <c r="O5095" s="1" t="str">
        <f t="shared" si="159"/>
        <v/>
      </c>
    </row>
    <row r="5096" customHeight="1" spans="1:15">
      <c r="A5096" s="1" t="str">
        <f>IF('🔨 CĂN THAU'!A172="","",'🔨 CĂN THAU'!A172)</f>
        <v/>
      </c>
      <c r="B5096" s="1" t="str">
        <f>IF('🔨 CĂN THAU'!A172="","","Căn thau "&amp;'🔨 CĂN THAU'!D172&amp;" "&amp;'🔨 CĂN THAU'!B172&amp;" "&amp;'🔨 CĂN THAU'!C172)</f>
        <v/>
      </c>
      <c r="C5096" s="1" t="str">
        <f>IF('🔨 CĂN THAU'!A172="","","Căn thau")</f>
        <v/>
      </c>
      <c r="D5096" s="1" t="str">
        <f>IF('🔨 CĂN THAU'!A172="","",'🔨 CĂN THAU'!K172)</f>
        <v/>
      </c>
      <c r="E5096" s="1" t="str">
        <f>IF('🔨 CĂN THAU'!A172="","",'🔨 CĂN THAU'!L172)</f>
        <v/>
      </c>
      <c r="F5096" s="1" t="str">
        <f>IF('🔨 CĂN THAU'!A172="","",'🔨 CĂN THAU'!M172)</f>
        <v/>
      </c>
      <c r="G5096" s="1" t="str">
        <f>IF('🔨 CĂN THAU'!A172="","",'🔨 CĂN THAU'!N172)</f>
        <v/>
      </c>
      <c r="H5096" s="1" t="str">
        <f>IF('🔨 CĂN THAU'!A172="","",'🔨 CĂN THAU'!O172)</f>
        <v/>
      </c>
      <c r="I5096" s="1" t="str">
        <f>IF('🔨 CĂN THAU'!A172="","",'🔨 CĂN THAU'!P172)</f>
        <v/>
      </c>
      <c r="J5096" s="1" t="str">
        <f>IF('🔨 CĂN THAU'!A172="","","")</f>
        <v/>
      </c>
      <c r="L5096" s="1">
        <f>N(L5095)+IF(AND('🔎 TRA CỨU NHANH'!$C$2&lt;&gt;"",OR(ISNUMBER(SEARCH('🔎 TRA CỨU NHANH'!$C$2,$A5096)),ISNUMBER(SEARCH('🔎 TRA CỨU NHANH'!$C$2,$B5096)))),1,0)</f>
        <v>0</v>
      </c>
      <c r="M5096" s="1" t="str">
        <f t="shared" si="158"/>
        <v/>
      </c>
      <c r="N5096" s="1">
        <f>N(N5095)+IF(AND('💰 BÁO GIÁ'!$C$27&lt;&gt;"",OR(ISNUMBER(SEARCH('💰 BÁO GIÁ'!$C$27,$A5096)),ISNUMBER(SEARCH('💰 BÁO GIÁ'!$C$27,$B5096)))),1,0)</f>
        <v>0</v>
      </c>
      <c r="O5096" s="1" t="str">
        <f t="shared" si="159"/>
        <v/>
      </c>
    </row>
    <row r="5097" customHeight="1" spans="1:15">
      <c r="A5097" s="1" t="str">
        <f>IF('🔨 CĂN THAU'!A173="","",'🔨 CĂN THAU'!A173)</f>
        <v/>
      </c>
      <c r="B5097" s="1" t="str">
        <f>IF('🔨 CĂN THAU'!A173="","","Căn thau "&amp;'🔨 CĂN THAU'!D173&amp;" "&amp;'🔨 CĂN THAU'!B173&amp;" "&amp;'🔨 CĂN THAU'!C173)</f>
        <v/>
      </c>
      <c r="C5097" s="1" t="str">
        <f>IF('🔨 CĂN THAU'!A173="","","Căn thau")</f>
        <v/>
      </c>
      <c r="D5097" s="1" t="str">
        <f>IF('🔨 CĂN THAU'!A173="","",'🔨 CĂN THAU'!K173)</f>
        <v/>
      </c>
      <c r="E5097" s="1" t="str">
        <f>IF('🔨 CĂN THAU'!A173="","",'🔨 CĂN THAU'!L173)</f>
        <v/>
      </c>
      <c r="F5097" s="1" t="str">
        <f>IF('🔨 CĂN THAU'!A173="","",'🔨 CĂN THAU'!M173)</f>
        <v/>
      </c>
      <c r="G5097" s="1" t="str">
        <f>IF('🔨 CĂN THAU'!A173="","",'🔨 CĂN THAU'!N173)</f>
        <v/>
      </c>
      <c r="H5097" s="1" t="str">
        <f>IF('🔨 CĂN THAU'!A173="","",'🔨 CĂN THAU'!O173)</f>
        <v/>
      </c>
      <c r="I5097" s="1" t="str">
        <f>IF('🔨 CĂN THAU'!A173="","",'🔨 CĂN THAU'!P173)</f>
        <v/>
      </c>
      <c r="J5097" s="1" t="str">
        <f>IF('🔨 CĂN THAU'!A173="","","")</f>
        <v/>
      </c>
      <c r="L5097" s="1">
        <f>N(L5096)+IF(AND('🔎 TRA CỨU NHANH'!$C$2&lt;&gt;"",OR(ISNUMBER(SEARCH('🔎 TRA CỨU NHANH'!$C$2,$A5097)),ISNUMBER(SEARCH('🔎 TRA CỨU NHANH'!$C$2,$B5097)))),1,0)</f>
        <v>0</v>
      </c>
      <c r="M5097" s="1" t="str">
        <f t="shared" si="158"/>
        <v/>
      </c>
      <c r="N5097" s="1">
        <f>N(N5096)+IF(AND('💰 BÁO GIÁ'!$C$27&lt;&gt;"",OR(ISNUMBER(SEARCH('💰 BÁO GIÁ'!$C$27,$A5097)),ISNUMBER(SEARCH('💰 BÁO GIÁ'!$C$27,$B5097)))),1,0)</f>
        <v>0</v>
      </c>
      <c r="O5097" s="1" t="str">
        <f t="shared" si="159"/>
        <v/>
      </c>
    </row>
    <row r="5098" customHeight="1" spans="1:15">
      <c r="A5098" s="1" t="str">
        <f>IF('🔨 CĂN THAU'!A174="","",'🔨 CĂN THAU'!A174)</f>
        <v/>
      </c>
      <c r="B5098" s="1" t="str">
        <f>IF('🔨 CĂN THAU'!A174="","","Căn thau "&amp;'🔨 CĂN THAU'!D174&amp;" "&amp;'🔨 CĂN THAU'!B174&amp;" "&amp;'🔨 CĂN THAU'!C174)</f>
        <v/>
      </c>
      <c r="C5098" s="1" t="str">
        <f>IF('🔨 CĂN THAU'!A174="","","Căn thau")</f>
        <v/>
      </c>
      <c r="D5098" s="1" t="str">
        <f>IF('🔨 CĂN THAU'!A174="","",'🔨 CĂN THAU'!K174)</f>
        <v/>
      </c>
      <c r="E5098" s="1" t="str">
        <f>IF('🔨 CĂN THAU'!A174="","",'🔨 CĂN THAU'!L174)</f>
        <v/>
      </c>
      <c r="F5098" s="1" t="str">
        <f>IF('🔨 CĂN THAU'!A174="","",'🔨 CĂN THAU'!M174)</f>
        <v/>
      </c>
      <c r="G5098" s="1" t="str">
        <f>IF('🔨 CĂN THAU'!A174="","",'🔨 CĂN THAU'!N174)</f>
        <v/>
      </c>
      <c r="H5098" s="1" t="str">
        <f>IF('🔨 CĂN THAU'!A174="","",'🔨 CĂN THAU'!O174)</f>
        <v/>
      </c>
      <c r="I5098" s="1" t="str">
        <f>IF('🔨 CĂN THAU'!A174="","",'🔨 CĂN THAU'!P174)</f>
        <v/>
      </c>
      <c r="J5098" s="1" t="str">
        <f>IF('🔨 CĂN THAU'!A174="","","")</f>
        <v/>
      </c>
      <c r="L5098" s="1">
        <f>N(L5097)+IF(AND('🔎 TRA CỨU NHANH'!$C$2&lt;&gt;"",OR(ISNUMBER(SEARCH('🔎 TRA CỨU NHANH'!$C$2,$A5098)),ISNUMBER(SEARCH('🔎 TRA CỨU NHANH'!$C$2,$B5098)))),1,0)</f>
        <v>0</v>
      </c>
      <c r="M5098" s="1" t="str">
        <f t="shared" si="158"/>
        <v/>
      </c>
      <c r="N5098" s="1">
        <f>N(N5097)+IF(AND('💰 BÁO GIÁ'!$C$27&lt;&gt;"",OR(ISNUMBER(SEARCH('💰 BÁO GIÁ'!$C$27,$A5098)),ISNUMBER(SEARCH('💰 BÁO GIÁ'!$C$27,$B5098)))),1,0)</f>
        <v>0</v>
      </c>
      <c r="O5098" s="1" t="str">
        <f t="shared" si="159"/>
        <v/>
      </c>
    </row>
    <row r="5099" customHeight="1" spans="1:15">
      <c r="A5099" s="1" t="str">
        <f>IF('🔨 CĂN THAU'!A175="","",'🔨 CĂN THAU'!A175)</f>
        <v/>
      </c>
      <c r="B5099" s="1" t="str">
        <f>IF('🔨 CĂN THAU'!A175="","","Căn thau "&amp;'🔨 CĂN THAU'!D175&amp;" "&amp;'🔨 CĂN THAU'!B175&amp;" "&amp;'🔨 CĂN THAU'!C175)</f>
        <v/>
      </c>
      <c r="C5099" s="1" t="str">
        <f>IF('🔨 CĂN THAU'!A175="","","Căn thau")</f>
        <v/>
      </c>
      <c r="D5099" s="1" t="str">
        <f>IF('🔨 CĂN THAU'!A175="","",'🔨 CĂN THAU'!K175)</f>
        <v/>
      </c>
      <c r="E5099" s="1" t="str">
        <f>IF('🔨 CĂN THAU'!A175="","",'🔨 CĂN THAU'!L175)</f>
        <v/>
      </c>
      <c r="F5099" s="1" t="str">
        <f>IF('🔨 CĂN THAU'!A175="","",'🔨 CĂN THAU'!M175)</f>
        <v/>
      </c>
      <c r="G5099" s="1" t="str">
        <f>IF('🔨 CĂN THAU'!A175="","",'🔨 CĂN THAU'!N175)</f>
        <v/>
      </c>
      <c r="H5099" s="1" t="str">
        <f>IF('🔨 CĂN THAU'!A175="","",'🔨 CĂN THAU'!O175)</f>
        <v/>
      </c>
      <c r="I5099" s="1" t="str">
        <f>IF('🔨 CĂN THAU'!A175="","",'🔨 CĂN THAU'!P175)</f>
        <v/>
      </c>
      <c r="J5099" s="1" t="str">
        <f>IF('🔨 CĂN THAU'!A175="","","")</f>
        <v/>
      </c>
      <c r="L5099" s="1">
        <f>N(L5098)+IF(AND('🔎 TRA CỨU NHANH'!$C$2&lt;&gt;"",OR(ISNUMBER(SEARCH('🔎 TRA CỨU NHANH'!$C$2,$A5099)),ISNUMBER(SEARCH('🔎 TRA CỨU NHANH'!$C$2,$B5099)))),1,0)</f>
        <v>0</v>
      </c>
      <c r="M5099" s="1" t="str">
        <f t="shared" si="158"/>
        <v/>
      </c>
      <c r="N5099" s="1">
        <f>N(N5098)+IF(AND('💰 BÁO GIÁ'!$C$27&lt;&gt;"",OR(ISNUMBER(SEARCH('💰 BÁO GIÁ'!$C$27,$A5099)),ISNUMBER(SEARCH('💰 BÁO GIÁ'!$C$27,$B5099)))),1,0)</f>
        <v>0</v>
      </c>
      <c r="O5099" s="1" t="str">
        <f t="shared" si="159"/>
        <v/>
      </c>
    </row>
    <row r="5100" customHeight="1" spans="1:15">
      <c r="A5100" s="1" t="str">
        <f>IF('🔨 CĂN THAU'!A176="","",'🔨 CĂN THAU'!A176)</f>
        <v/>
      </c>
      <c r="B5100" s="1" t="str">
        <f>IF('🔨 CĂN THAU'!A176="","","Căn thau "&amp;'🔨 CĂN THAU'!D176&amp;" "&amp;'🔨 CĂN THAU'!B176&amp;" "&amp;'🔨 CĂN THAU'!C176)</f>
        <v/>
      </c>
      <c r="C5100" s="1" t="str">
        <f>IF('🔨 CĂN THAU'!A176="","","Căn thau")</f>
        <v/>
      </c>
      <c r="D5100" s="1" t="str">
        <f>IF('🔨 CĂN THAU'!A176="","",'🔨 CĂN THAU'!K176)</f>
        <v/>
      </c>
      <c r="E5100" s="1" t="str">
        <f>IF('🔨 CĂN THAU'!A176="","",'🔨 CĂN THAU'!L176)</f>
        <v/>
      </c>
      <c r="F5100" s="1" t="str">
        <f>IF('🔨 CĂN THAU'!A176="","",'🔨 CĂN THAU'!M176)</f>
        <v/>
      </c>
      <c r="G5100" s="1" t="str">
        <f>IF('🔨 CĂN THAU'!A176="","",'🔨 CĂN THAU'!N176)</f>
        <v/>
      </c>
      <c r="H5100" s="1" t="str">
        <f>IF('🔨 CĂN THAU'!A176="","",'🔨 CĂN THAU'!O176)</f>
        <v/>
      </c>
      <c r="I5100" s="1" t="str">
        <f>IF('🔨 CĂN THAU'!A176="","",'🔨 CĂN THAU'!P176)</f>
        <v/>
      </c>
      <c r="J5100" s="1" t="str">
        <f>IF('🔨 CĂN THAU'!A176="","","")</f>
        <v/>
      </c>
      <c r="L5100" s="1">
        <f>N(L5099)+IF(AND('🔎 TRA CỨU NHANH'!$C$2&lt;&gt;"",OR(ISNUMBER(SEARCH('🔎 TRA CỨU NHANH'!$C$2,$A5100)),ISNUMBER(SEARCH('🔎 TRA CỨU NHANH'!$C$2,$B5100)))),1,0)</f>
        <v>0</v>
      </c>
      <c r="M5100" s="1" t="str">
        <f t="shared" si="158"/>
        <v/>
      </c>
      <c r="N5100" s="1">
        <f>N(N5099)+IF(AND('💰 BÁO GIÁ'!$C$27&lt;&gt;"",OR(ISNUMBER(SEARCH('💰 BÁO GIÁ'!$C$27,$A5100)),ISNUMBER(SEARCH('💰 BÁO GIÁ'!$C$27,$B5100)))),1,0)</f>
        <v>0</v>
      </c>
      <c r="O5100" s="1" t="str">
        <f t="shared" si="159"/>
        <v/>
      </c>
    </row>
    <row r="5101" customHeight="1" spans="1:15">
      <c r="A5101" s="1" t="str">
        <f>IF('🔨 CĂN THAU'!A177="","",'🔨 CĂN THAU'!A177)</f>
        <v/>
      </c>
      <c r="B5101" s="1" t="str">
        <f>IF('🔨 CĂN THAU'!A177="","","Căn thau "&amp;'🔨 CĂN THAU'!D177&amp;" "&amp;'🔨 CĂN THAU'!B177&amp;" "&amp;'🔨 CĂN THAU'!C177)</f>
        <v/>
      </c>
      <c r="C5101" s="1" t="str">
        <f>IF('🔨 CĂN THAU'!A177="","","Căn thau")</f>
        <v/>
      </c>
      <c r="D5101" s="1" t="str">
        <f>IF('🔨 CĂN THAU'!A177="","",'🔨 CĂN THAU'!K177)</f>
        <v/>
      </c>
      <c r="E5101" s="1" t="str">
        <f>IF('🔨 CĂN THAU'!A177="","",'🔨 CĂN THAU'!L177)</f>
        <v/>
      </c>
      <c r="F5101" s="1" t="str">
        <f>IF('🔨 CĂN THAU'!A177="","",'🔨 CĂN THAU'!M177)</f>
        <v/>
      </c>
      <c r="G5101" s="1" t="str">
        <f>IF('🔨 CĂN THAU'!A177="","",'🔨 CĂN THAU'!N177)</f>
        <v/>
      </c>
      <c r="H5101" s="1" t="str">
        <f>IF('🔨 CĂN THAU'!A177="","",'🔨 CĂN THAU'!O177)</f>
        <v/>
      </c>
      <c r="I5101" s="1" t="str">
        <f>IF('🔨 CĂN THAU'!A177="","",'🔨 CĂN THAU'!P177)</f>
        <v/>
      </c>
      <c r="J5101" s="1" t="str">
        <f>IF('🔨 CĂN THAU'!A177="","","")</f>
        <v/>
      </c>
      <c r="L5101" s="1">
        <f>N(L5100)+IF(AND('🔎 TRA CỨU NHANH'!$C$2&lt;&gt;"",OR(ISNUMBER(SEARCH('🔎 TRA CỨU NHANH'!$C$2,$A5101)),ISNUMBER(SEARCH('🔎 TRA CỨU NHANH'!$C$2,$B5101)))),1,0)</f>
        <v>0</v>
      </c>
      <c r="M5101" s="1" t="str">
        <f t="shared" si="158"/>
        <v/>
      </c>
      <c r="N5101" s="1">
        <f>N(N5100)+IF(AND('💰 BÁO GIÁ'!$C$27&lt;&gt;"",OR(ISNUMBER(SEARCH('💰 BÁO GIÁ'!$C$27,$A5101)),ISNUMBER(SEARCH('💰 BÁO GIÁ'!$C$27,$B5101)))),1,0)</f>
        <v>0</v>
      </c>
      <c r="O5101" s="1" t="str">
        <f t="shared" si="159"/>
        <v/>
      </c>
    </row>
    <row r="5102" customHeight="1" spans="1:15">
      <c r="A5102" s="1" t="str">
        <f>IF('🔨 CĂN THAU'!A178="","",'🔨 CĂN THAU'!A178)</f>
        <v/>
      </c>
      <c r="B5102" s="1" t="str">
        <f>IF('🔨 CĂN THAU'!A178="","","Căn thau "&amp;'🔨 CĂN THAU'!D178&amp;" "&amp;'🔨 CĂN THAU'!B178&amp;" "&amp;'🔨 CĂN THAU'!C178)</f>
        <v/>
      </c>
      <c r="C5102" s="1" t="str">
        <f>IF('🔨 CĂN THAU'!A178="","","Căn thau")</f>
        <v/>
      </c>
      <c r="D5102" s="1" t="str">
        <f>IF('🔨 CĂN THAU'!A178="","",'🔨 CĂN THAU'!K178)</f>
        <v/>
      </c>
      <c r="E5102" s="1" t="str">
        <f>IF('🔨 CĂN THAU'!A178="","",'🔨 CĂN THAU'!L178)</f>
        <v/>
      </c>
      <c r="F5102" s="1" t="str">
        <f>IF('🔨 CĂN THAU'!A178="","",'🔨 CĂN THAU'!M178)</f>
        <v/>
      </c>
      <c r="G5102" s="1" t="str">
        <f>IF('🔨 CĂN THAU'!A178="","",'🔨 CĂN THAU'!N178)</f>
        <v/>
      </c>
      <c r="H5102" s="1" t="str">
        <f>IF('🔨 CĂN THAU'!A178="","",'🔨 CĂN THAU'!O178)</f>
        <v/>
      </c>
      <c r="I5102" s="1" t="str">
        <f>IF('🔨 CĂN THAU'!A178="","",'🔨 CĂN THAU'!P178)</f>
        <v/>
      </c>
      <c r="J5102" s="1" t="str">
        <f>IF('🔨 CĂN THAU'!A178="","","")</f>
        <v/>
      </c>
      <c r="L5102" s="1">
        <f>N(L5101)+IF(AND('🔎 TRA CỨU NHANH'!$C$2&lt;&gt;"",OR(ISNUMBER(SEARCH('🔎 TRA CỨU NHANH'!$C$2,$A5102)),ISNUMBER(SEARCH('🔎 TRA CỨU NHANH'!$C$2,$B5102)))),1,0)</f>
        <v>0</v>
      </c>
      <c r="M5102" s="1" t="str">
        <f t="shared" si="158"/>
        <v/>
      </c>
      <c r="N5102" s="1">
        <f>N(N5101)+IF(AND('💰 BÁO GIÁ'!$C$27&lt;&gt;"",OR(ISNUMBER(SEARCH('💰 BÁO GIÁ'!$C$27,$A5102)),ISNUMBER(SEARCH('💰 BÁO GIÁ'!$C$27,$B5102)))),1,0)</f>
        <v>0</v>
      </c>
      <c r="O5102" s="1" t="str">
        <f t="shared" si="159"/>
        <v/>
      </c>
    </row>
    <row r="5103" customHeight="1" spans="1:15">
      <c r="A5103" s="1" t="str">
        <f>IF('🔨 CĂN THAU'!A179="","",'🔨 CĂN THAU'!A179)</f>
        <v/>
      </c>
      <c r="B5103" s="1" t="str">
        <f>IF('🔨 CĂN THAU'!A179="","","Căn thau "&amp;'🔨 CĂN THAU'!D179&amp;" "&amp;'🔨 CĂN THAU'!B179&amp;" "&amp;'🔨 CĂN THAU'!C179)</f>
        <v/>
      </c>
      <c r="C5103" s="1" t="str">
        <f>IF('🔨 CĂN THAU'!A179="","","Căn thau")</f>
        <v/>
      </c>
      <c r="D5103" s="1" t="str">
        <f>IF('🔨 CĂN THAU'!A179="","",'🔨 CĂN THAU'!K179)</f>
        <v/>
      </c>
      <c r="E5103" s="1" t="str">
        <f>IF('🔨 CĂN THAU'!A179="","",'🔨 CĂN THAU'!L179)</f>
        <v/>
      </c>
      <c r="F5103" s="1" t="str">
        <f>IF('🔨 CĂN THAU'!A179="","",'🔨 CĂN THAU'!M179)</f>
        <v/>
      </c>
      <c r="G5103" s="1" t="str">
        <f>IF('🔨 CĂN THAU'!A179="","",'🔨 CĂN THAU'!N179)</f>
        <v/>
      </c>
      <c r="H5103" s="1" t="str">
        <f>IF('🔨 CĂN THAU'!A179="","",'🔨 CĂN THAU'!O179)</f>
        <v/>
      </c>
      <c r="I5103" s="1" t="str">
        <f>IF('🔨 CĂN THAU'!A179="","",'🔨 CĂN THAU'!P179)</f>
        <v/>
      </c>
      <c r="J5103" s="1" t="str">
        <f>IF('🔨 CĂN THAU'!A179="","","")</f>
        <v/>
      </c>
      <c r="L5103" s="1">
        <f>N(L5102)+IF(AND('🔎 TRA CỨU NHANH'!$C$2&lt;&gt;"",OR(ISNUMBER(SEARCH('🔎 TRA CỨU NHANH'!$C$2,$A5103)),ISNUMBER(SEARCH('🔎 TRA CỨU NHANH'!$C$2,$B5103)))),1,0)</f>
        <v>0</v>
      </c>
      <c r="M5103" s="1" t="str">
        <f t="shared" si="158"/>
        <v/>
      </c>
      <c r="N5103" s="1">
        <f>N(N5102)+IF(AND('💰 BÁO GIÁ'!$C$27&lt;&gt;"",OR(ISNUMBER(SEARCH('💰 BÁO GIÁ'!$C$27,$A5103)),ISNUMBER(SEARCH('💰 BÁO GIÁ'!$C$27,$B5103)))),1,0)</f>
        <v>0</v>
      </c>
      <c r="O5103" s="1" t="str">
        <f t="shared" si="159"/>
        <v/>
      </c>
    </row>
    <row r="5104" customHeight="1" spans="1:15">
      <c r="A5104" s="1" t="str">
        <f>IF('🔨 CĂN THAU'!A180="","",'🔨 CĂN THAU'!A180)</f>
        <v/>
      </c>
      <c r="B5104" s="1" t="str">
        <f>IF('🔨 CĂN THAU'!A180="","","Căn thau "&amp;'🔨 CĂN THAU'!D180&amp;" "&amp;'🔨 CĂN THAU'!B180&amp;" "&amp;'🔨 CĂN THAU'!C180)</f>
        <v/>
      </c>
      <c r="C5104" s="1" t="str">
        <f>IF('🔨 CĂN THAU'!A180="","","Căn thau")</f>
        <v/>
      </c>
      <c r="D5104" s="1" t="str">
        <f>IF('🔨 CĂN THAU'!A180="","",'🔨 CĂN THAU'!K180)</f>
        <v/>
      </c>
      <c r="E5104" s="1" t="str">
        <f>IF('🔨 CĂN THAU'!A180="","",'🔨 CĂN THAU'!L180)</f>
        <v/>
      </c>
      <c r="F5104" s="1" t="str">
        <f>IF('🔨 CĂN THAU'!A180="","",'🔨 CĂN THAU'!M180)</f>
        <v/>
      </c>
      <c r="G5104" s="1" t="str">
        <f>IF('🔨 CĂN THAU'!A180="","",'🔨 CĂN THAU'!N180)</f>
        <v/>
      </c>
      <c r="H5104" s="1" t="str">
        <f>IF('🔨 CĂN THAU'!A180="","",'🔨 CĂN THAU'!O180)</f>
        <v/>
      </c>
      <c r="I5104" s="1" t="str">
        <f>IF('🔨 CĂN THAU'!A180="","",'🔨 CĂN THAU'!P180)</f>
        <v/>
      </c>
      <c r="J5104" s="1" t="str">
        <f>IF('🔨 CĂN THAU'!A180="","","")</f>
        <v/>
      </c>
      <c r="L5104" s="1">
        <f>N(L5103)+IF(AND('🔎 TRA CỨU NHANH'!$C$2&lt;&gt;"",OR(ISNUMBER(SEARCH('🔎 TRA CỨU NHANH'!$C$2,$A5104)),ISNUMBER(SEARCH('🔎 TRA CỨU NHANH'!$C$2,$B5104)))),1,0)</f>
        <v>0</v>
      </c>
      <c r="M5104" s="1" t="str">
        <f t="shared" si="158"/>
        <v/>
      </c>
      <c r="N5104" s="1">
        <f>N(N5103)+IF(AND('💰 BÁO GIÁ'!$C$27&lt;&gt;"",OR(ISNUMBER(SEARCH('💰 BÁO GIÁ'!$C$27,$A5104)),ISNUMBER(SEARCH('💰 BÁO GIÁ'!$C$27,$B5104)))),1,0)</f>
        <v>0</v>
      </c>
      <c r="O5104" s="1" t="str">
        <f t="shared" si="159"/>
        <v/>
      </c>
    </row>
    <row r="5105" customHeight="1" spans="1:15">
      <c r="A5105" s="1" t="str">
        <f>IF('🔨 CĂN THAU'!A181="","",'🔨 CĂN THAU'!A181)</f>
        <v/>
      </c>
      <c r="B5105" s="1" t="str">
        <f>IF('🔨 CĂN THAU'!A181="","","Căn thau "&amp;'🔨 CĂN THAU'!D181&amp;" "&amp;'🔨 CĂN THAU'!B181&amp;" "&amp;'🔨 CĂN THAU'!C181)</f>
        <v/>
      </c>
      <c r="C5105" s="1" t="str">
        <f>IF('🔨 CĂN THAU'!A181="","","Căn thau")</f>
        <v/>
      </c>
      <c r="D5105" s="1" t="str">
        <f>IF('🔨 CĂN THAU'!A181="","",'🔨 CĂN THAU'!K181)</f>
        <v/>
      </c>
      <c r="E5105" s="1" t="str">
        <f>IF('🔨 CĂN THAU'!A181="","",'🔨 CĂN THAU'!L181)</f>
        <v/>
      </c>
      <c r="F5105" s="1" t="str">
        <f>IF('🔨 CĂN THAU'!A181="","",'🔨 CĂN THAU'!M181)</f>
        <v/>
      </c>
      <c r="G5105" s="1" t="str">
        <f>IF('🔨 CĂN THAU'!A181="","",'🔨 CĂN THAU'!N181)</f>
        <v/>
      </c>
      <c r="H5105" s="1" t="str">
        <f>IF('🔨 CĂN THAU'!A181="","",'🔨 CĂN THAU'!O181)</f>
        <v/>
      </c>
      <c r="I5105" s="1" t="str">
        <f>IF('🔨 CĂN THAU'!A181="","",'🔨 CĂN THAU'!P181)</f>
        <v/>
      </c>
      <c r="J5105" s="1" t="str">
        <f>IF('🔨 CĂN THAU'!A181="","","")</f>
        <v/>
      </c>
      <c r="L5105" s="1">
        <f>N(L5104)+IF(AND('🔎 TRA CỨU NHANH'!$C$2&lt;&gt;"",OR(ISNUMBER(SEARCH('🔎 TRA CỨU NHANH'!$C$2,$A5105)),ISNUMBER(SEARCH('🔎 TRA CỨU NHANH'!$C$2,$B5105)))),1,0)</f>
        <v>0</v>
      </c>
      <c r="M5105" s="1" t="str">
        <f t="shared" si="158"/>
        <v/>
      </c>
      <c r="N5105" s="1">
        <f>N(N5104)+IF(AND('💰 BÁO GIÁ'!$C$27&lt;&gt;"",OR(ISNUMBER(SEARCH('💰 BÁO GIÁ'!$C$27,$A5105)),ISNUMBER(SEARCH('💰 BÁO GIÁ'!$C$27,$B5105)))),1,0)</f>
        <v>0</v>
      </c>
      <c r="O5105" s="1" t="str">
        <f t="shared" si="159"/>
        <v/>
      </c>
    </row>
    <row r="5106" customHeight="1" spans="1:15">
      <c r="A5106" s="1" t="str">
        <f>IF('🔨 CĂN THAU'!A182="","",'🔨 CĂN THAU'!A182)</f>
        <v/>
      </c>
      <c r="B5106" s="1" t="str">
        <f>IF('🔨 CĂN THAU'!A182="","","Căn thau "&amp;'🔨 CĂN THAU'!D182&amp;" "&amp;'🔨 CĂN THAU'!B182&amp;" "&amp;'🔨 CĂN THAU'!C182)</f>
        <v/>
      </c>
      <c r="C5106" s="1" t="str">
        <f>IF('🔨 CĂN THAU'!A182="","","Căn thau")</f>
        <v/>
      </c>
      <c r="D5106" s="1" t="str">
        <f>IF('🔨 CĂN THAU'!A182="","",'🔨 CĂN THAU'!K182)</f>
        <v/>
      </c>
      <c r="E5106" s="1" t="str">
        <f>IF('🔨 CĂN THAU'!A182="","",'🔨 CĂN THAU'!L182)</f>
        <v/>
      </c>
      <c r="F5106" s="1" t="str">
        <f>IF('🔨 CĂN THAU'!A182="","",'🔨 CĂN THAU'!M182)</f>
        <v/>
      </c>
      <c r="G5106" s="1" t="str">
        <f>IF('🔨 CĂN THAU'!A182="","",'🔨 CĂN THAU'!N182)</f>
        <v/>
      </c>
      <c r="H5106" s="1" t="str">
        <f>IF('🔨 CĂN THAU'!A182="","",'🔨 CĂN THAU'!O182)</f>
        <v/>
      </c>
      <c r="I5106" s="1" t="str">
        <f>IF('🔨 CĂN THAU'!A182="","",'🔨 CĂN THAU'!P182)</f>
        <v/>
      </c>
      <c r="J5106" s="1" t="str">
        <f>IF('🔨 CĂN THAU'!A182="","","")</f>
        <v/>
      </c>
      <c r="L5106" s="1">
        <f>N(L5105)+IF(AND('🔎 TRA CỨU NHANH'!$C$2&lt;&gt;"",OR(ISNUMBER(SEARCH('🔎 TRA CỨU NHANH'!$C$2,$A5106)),ISNUMBER(SEARCH('🔎 TRA CỨU NHANH'!$C$2,$B5106)))),1,0)</f>
        <v>0</v>
      </c>
      <c r="M5106" s="1" t="str">
        <f t="shared" si="158"/>
        <v/>
      </c>
      <c r="N5106" s="1">
        <f>N(N5105)+IF(AND('💰 BÁO GIÁ'!$C$27&lt;&gt;"",OR(ISNUMBER(SEARCH('💰 BÁO GIÁ'!$C$27,$A5106)),ISNUMBER(SEARCH('💰 BÁO GIÁ'!$C$27,$B5106)))),1,0)</f>
        <v>0</v>
      </c>
      <c r="O5106" s="1" t="str">
        <f t="shared" si="159"/>
        <v/>
      </c>
    </row>
    <row r="5107" customHeight="1" spans="1:15">
      <c r="A5107" s="1" t="str">
        <f>IF('🔨 CĂN THAU'!A183="","",'🔨 CĂN THAU'!A183)</f>
        <v/>
      </c>
      <c r="B5107" s="1" t="str">
        <f>IF('🔨 CĂN THAU'!A183="","","Căn thau "&amp;'🔨 CĂN THAU'!D183&amp;" "&amp;'🔨 CĂN THAU'!B183&amp;" "&amp;'🔨 CĂN THAU'!C183)</f>
        <v/>
      </c>
      <c r="C5107" s="1" t="str">
        <f>IF('🔨 CĂN THAU'!A183="","","Căn thau")</f>
        <v/>
      </c>
      <c r="D5107" s="1" t="str">
        <f>IF('🔨 CĂN THAU'!A183="","",'🔨 CĂN THAU'!K183)</f>
        <v/>
      </c>
      <c r="E5107" s="1" t="str">
        <f>IF('🔨 CĂN THAU'!A183="","",'🔨 CĂN THAU'!L183)</f>
        <v/>
      </c>
      <c r="F5107" s="1" t="str">
        <f>IF('🔨 CĂN THAU'!A183="","",'🔨 CĂN THAU'!M183)</f>
        <v/>
      </c>
      <c r="G5107" s="1" t="str">
        <f>IF('🔨 CĂN THAU'!A183="","",'🔨 CĂN THAU'!N183)</f>
        <v/>
      </c>
      <c r="H5107" s="1" t="str">
        <f>IF('🔨 CĂN THAU'!A183="","",'🔨 CĂN THAU'!O183)</f>
        <v/>
      </c>
      <c r="I5107" s="1" t="str">
        <f>IF('🔨 CĂN THAU'!A183="","",'🔨 CĂN THAU'!P183)</f>
        <v/>
      </c>
      <c r="J5107" s="1" t="str">
        <f>IF('🔨 CĂN THAU'!A183="","","")</f>
        <v/>
      </c>
      <c r="L5107" s="1">
        <f>N(L5106)+IF(AND('🔎 TRA CỨU NHANH'!$C$2&lt;&gt;"",OR(ISNUMBER(SEARCH('🔎 TRA CỨU NHANH'!$C$2,$A5107)),ISNUMBER(SEARCH('🔎 TRA CỨU NHANH'!$C$2,$B5107)))),1,0)</f>
        <v>0</v>
      </c>
      <c r="M5107" s="1" t="str">
        <f t="shared" si="158"/>
        <v/>
      </c>
      <c r="N5107" s="1">
        <f>N(N5106)+IF(AND('💰 BÁO GIÁ'!$C$27&lt;&gt;"",OR(ISNUMBER(SEARCH('💰 BÁO GIÁ'!$C$27,$A5107)),ISNUMBER(SEARCH('💰 BÁO GIÁ'!$C$27,$B5107)))),1,0)</f>
        <v>0</v>
      </c>
      <c r="O5107" s="1" t="str">
        <f t="shared" si="159"/>
        <v/>
      </c>
    </row>
    <row r="5108" customHeight="1" spans="1:15">
      <c r="A5108" s="1" t="str">
        <f>IF('🔨 CĂN THAU'!A184="","",'🔨 CĂN THAU'!A184)</f>
        <v/>
      </c>
      <c r="B5108" s="1" t="str">
        <f>IF('🔨 CĂN THAU'!A184="","","Căn thau "&amp;'🔨 CĂN THAU'!D184&amp;" "&amp;'🔨 CĂN THAU'!B184&amp;" "&amp;'🔨 CĂN THAU'!C184)</f>
        <v/>
      </c>
      <c r="C5108" s="1" t="str">
        <f>IF('🔨 CĂN THAU'!A184="","","Căn thau")</f>
        <v/>
      </c>
      <c r="D5108" s="1" t="str">
        <f>IF('🔨 CĂN THAU'!A184="","",'🔨 CĂN THAU'!K184)</f>
        <v/>
      </c>
      <c r="E5108" s="1" t="str">
        <f>IF('🔨 CĂN THAU'!A184="","",'🔨 CĂN THAU'!L184)</f>
        <v/>
      </c>
      <c r="F5108" s="1" t="str">
        <f>IF('🔨 CĂN THAU'!A184="","",'🔨 CĂN THAU'!M184)</f>
        <v/>
      </c>
      <c r="G5108" s="1" t="str">
        <f>IF('🔨 CĂN THAU'!A184="","",'🔨 CĂN THAU'!N184)</f>
        <v/>
      </c>
      <c r="H5108" s="1" t="str">
        <f>IF('🔨 CĂN THAU'!A184="","",'🔨 CĂN THAU'!O184)</f>
        <v/>
      </c>
      <c r="I5108" s="1" t="str">
        <f>IF('🔨 CĂN THAU'!A184="","",'🔨 CĂN THAU'!P184)</f>
        <v/>
      </c>
      <c r="J5108" s="1" t="str">
        <f>IF('🔨 CĂN THAU'!A184="","","")</f>
        <v/>
      </c>
      <c r="L5108" s="1">
        <f>N(L5107)+IF(AND('🔎 TRA CỨU NHANH'!$C$2&lt;&gt;"",OR(ISNUMBER(SEARCH('🔎 TRA CỨU NHANH'!$C$2,$A5108)),ISNUMBER(SEARCH('🔎 TRA CỨU NHANH'!$C$2,$B5108)))),1,0)</f>
        <v>0</v>
      </c>
      <c r="M5108" s="1" t="str">
        <f t="shared" si="158"/>
        <v/>
      </c>
      <c r="N5108" s="1">
        <f>N(N5107)+IF(AND('💰 BÁO GIÁ'!$C$27&lt;&gt;"",OR(ISNUMBER(SEARCH('💰 BÁO GIÁ'!$C$27,$A5108)),ISNUMBER(SEARCH('💰 BÁO GIÁ'!$C$27,$B5108)))),1,0)</f>
        <v>0</v>
      </c>
      <c r="O5108" s="1" t="str">
        <f t="shared" si="159"/>
        <v/>
      </c>
    </row>
    <row r="5109" customHeight="1" spans="1:15">
      <c r="A5109" s="1" t="str">
        <f>IF('🔨 CĂN THAU'!A185="","",'🔨 CĂN THAU'!A185)</f>
        <v/>
      </c>
      <c r="B5109" s="1" t="str">
        <f>IF('🔨 CĂN THAU'!A185="","","Căn thau "&amp;'🔨 CĂN THAU'!D185&amp;" "&amp;'🔨 CĂN THAU'!B185&amp;" "&amp;'🔨 CĂN THAU'!C185)</f>
        <v/>
      </c>
      <c r="C5109" s="1" t="str">
        <f>IF('🔨 CĂN THAU'!A185="","","Căn thau")</f>
        <v/>
      </c>
      <c r="D5109" s="1" t="str">
        <f>IF('🔨 CĂN THAU'!A185="","",'🔨 CĂN THAU'!K185)</f>
        <v/>
      </c>
      <c r="E5109" s="1" t="str">
        <f>IF('🔨 CĂN THAU'!A185="","",'🔨 CĂN THAU'!L185)</f>
        <v/>
      </c>
      <c r="F5109" s="1" t="str">
        <f>IF('🔨 CĂN THAU'!A185="","",'🔨 CĂN THAU'!M185)</f>
        <v/>
      </c>
      <c r="G5109" s="1" t="str">
        <f>IF('🔨 CĂN THAU'!A185="","",'🔨 CĂN THAU'!N185)</f>
        <v/>
      </c>
      <c r="H5109" s="1" t="str">
        <f>IF('🔨 CĂN THAU'!A185="","",'🔨 CĂN THAU'!O185)</f>
        <v/>
      </c>
      <c r="I5109" s="1" t="str">
        <f>IF('🔨 CĂN THAU'!A185="","",'🔨 CĂN THAU'!P185)</f>
        <v/>
      </c>
      <c r="J5109" s="1" t="str">
        <f>IF('🔨 CĂN THAU'!A185="","","")</f>
        <v/>
      </c>
      <c r="L5109" s="1">
        <f>N(L5108)+IF(AND('🔎 TRA CỨU NHANH'!$C$2&lt;&gt;"",OR(ISNUMBER(SEARCH('🔎 TRA CỨU NHANH'!$C$2,$A5109)),ISNUMBER(SEARCH('🔎 TRA CỨU NHANH'!$C$2,$B5109)))),1,0)</f>
        <v>0</v>
      </c>
      <c r="M5109" s="1" t="str">
        <f t="shared" si="158"/>
        <v/>
      </c>
      <c r="N5109" s="1">
        <f>N(N5108)+IF(AND('💰 BÁO GIÁ'!$C$27&lt;&gt;"",OR(ISNUMBER(SEARCH('💰 BÁO GIÁ'!$C$27,$A5109)),ISNUMBER(SEARCH('💰 BÁO GIÁ'!$C$27,$B5109)))),1,0)</f>
        <v>0</v>
      </c>
      <c r="O5109" s="1" t="str">
        <f t="shared" si="159"/>
        <v/>
      </c>
    </row>
    <row r="5110" customHeight="1" spans="1:15">
      <c r="A5110" s="1" t="str">
        <f>IF('🔨 CĂN THAU'!A186="","",'🔨 CĂN THAU'!A186)</f>
        <v/>
      </c>
      <c r="B5110" s="1" t="str">
        <f>IF('🔨 CĂN THAU'!A186="","","Căn thau "&amp;'🔨 CĂN THAU'!D186&amp;" "&amp;'🔨 CĂN THAU'!B186&amp;" "&amp;'🔨 CĂN THAU'!C186)</f>
        <v/>
      </c>
      <c r="C5110" s="1" t="str">
        <f>IF('🔨 CĂN THAU'!A186="","","Căn thau")</f>
        <v/>
      </c>
      <c r="D5110" s="1" t="str">
        <f>IF('🔨 CĂN THAU'!A186="","",'🔨 CĂN THAU'!K186)</f>
        <v/>
      </c>
      <c r="E5110" s="1" t="str">
        <f>IF('🔨 CĂN THAU'!A186="","",'🔨 CĂN THAU'!L186)</f>
        <v/>
      </c>
      <c r="F5110" s="1" t="str">
        <f>IF('🔨 CĂN THAU'!A186="","",'🔨 CĂN THAU'!M186)</f>
        <v/>
      </c>
      <c r="G5110" s="1" t="str">
        <f>IF('🔨 CĂN THAU'!A186="","",'🔨 CĂN THAU'!N186)</f>
        <v/>
      </c>
      <c r="H5110" s="1" t="str">
        <f>IF('🔨 CĂN THAU'!A186="","",'🔨 CĂN THAU'!O186)</f>
        <v/>
      </c>
      <c r="I5110" s="1" t="str">
        <f>IF('🔨 CĂN THAU'!A186="","",'🔨 CĂN THAU'!P186)</f>
        <v/>
      </c>
      <c r="J5110" s="1" t="str">
        <f>IF('🔨 CĂN THAU'!A186="","","")</f>
        <v/>
      </c>
      <c r="L5110" s="1">
        <f>N(L5109)+IF(AND('🔎 TRA CỨU NHANH'!$C$2&lt;&gt;"",OR(ISNUMBER(SEARCH('🔎 TRA CỨU NHANH'!$C$2,$A5110)),ISNUMBER(SEARCH('🔎 TRA CỨU NHANH'!$C$2,$B5110)))),1,0)</f>
        <v>0</v>
      </c>
      <c r="M5110" s="1" t="str">
        <f t="shared" si="158"/>
        <v/>
      </c>
      <c r="N5110" s="1">
        <f>N(N5109)+IF(AND('💰 BÁO GIÁ'!$C$27&lt;&gt;"",OR(ISNUMBER(SEARCH('💰 BÁO GIÁ'!$C$27,$A5110)),ISNUMBER(SEARCH('💰 BÁO GIÁ'!$C$27,$B5110)))),1,0)</f>
        <v>0</v>
      </c>
      <c r="O5110" s="1" t="str">
        <f t="shared" si="159"/>
        <v/>
      </c>
    </row>
    <row r="5111" customHeight="1" spans="1:15">
      <c r="A5111" s="1" t="str">
        <f>IF('🔨 CĂN THAU'!A187="","",'🔨 CĂN THAU'!A187)</f>
        <v/>
      </c>
      <c r="B5111" s="1" t="str">
        <f>IF('🔨 CĂN THAU'!A187="","","Căn thau "&amp;'🔨 CĂN THAU'!D187&amp;" "&amp;'🔨 CĂN THAU'!B187&amp;" "&amp;'🔨 CĂN THAU'!C187)</f>
        <v/>
      </c>
      <c r="C5111" s="1" t="str">
        <f>IF('🔨 CĂN THAU'!A187="","","Căn thau")</f>
        <v/>
      </c>
      <c r="D5111" s="1" t="str">
        <f>IF('🔨 CĂN THAU'!A187="","",'🔨 CĂN THAU'!K187)</f>
        <v/>
      </c>
      <c r="E5111" s="1" t="str">
        <f>IF('🔨 CĂN THAU'!A187="","",'🔨 CĂN THAU'!L187)</f>
        <v/>
      </c>
      <c r="F5111" s="1" t="str">
        <f>IF('🔨 CĂN THAU'!A187="","",'🔨 CĂN THAU'!M187)</f>
        <v/>
      </c>
      <c r="G5111" s="1" t="str">
        <f>IF('🔨 CĂN THAU'!A187="","",'🔨 CĂN THAU'!N187)</f>
        <v/>
      </c>
      <c r="H5111" s="1" t="str">
        <f>IF('🔨 CĂN THAU'!A187="","",'🔨 CĂN THAU'!O187)</f>
        <v/>
      </c>
      <c r="I5111" s="1" t="str">
        <f>IF('🔨 CĂN THAU'!A187="","",'🔨 CĂN THAU'!P187)</f>
        <v/>
      </c>
      <c r="J5111" s="1" t="str">
        <f>IF('🔨 CĂN THAU'!A187="","","")</f>
        <v/>
      </c>
      <c r="L5111" s="1">
        <f>N(L5110)+IF(AND('🔎 TRA CỨU NHANH'!$C$2&lt;&gt;"",OR(ISNUMBER(SEARCH('🔎 TRA CỨU NHANH'!$C$2,$A5111)),ISNUMBER(SEARCH('🔎 TRA CỨU NHANH'!$C$2,$B5111)))),1,0)</f>
        <v>0</v>
      </c>
      <c r="M5111" s="1" t="str">
        <f t="shared" si="158"/>
        <v/>
      </c>
      <c r="N5111" s="1">
        <f>N(N5110)+IF(AND('💰 BÁO GIÁ'!$C$27&lt;&gt;"",OR(ISNUMBER(SEARCH('💰 BÁO GIÁ'!$C$27,$A5111)),ISNUMBER(SEARCH('💰 BÁO GIÁ'!$C$27,$B5111)))),1,0)</f>
        <v>0</v>
      </c>
      <c r="O5111" s="1" t="str">
        <f t="shared" si="159"/>
        <v/>
      </c>
    </row>
    <row r="5112" customHeight="1" spans="1:15">
      <c r="A5112" s="1" t="str">
        <f>IF('🔨 CĂN THAU'!A188="","",'🔨 CĂN THAU'!A188)</f>
        <v/>
      </c>
      <c r="B5112" s="1" t="str">
        <f>IF('🔨 CĂN THAU'!A188="","","Căn thau "&amp;'🔨 CĂN THAU'!D188&amp;" "&amp;'🔨 CĂN THAU'!B188&amp;" "&amp;'🔨 CĂN THAU'!C188)</f>
        <v/>
      </c>
      <c r="C5112" s="1" t="str">
        <f>IF('🔨 CĂN THAU'!A188="","","Căn thau")</f>
        <v/>
      </c>
      <c r="D5112" s="1" t="str">
        <f>IF('🔨 CĂN THAU'!A188="","",'🔨 CĂN THAU'!K188)</f>
        <v/>
      </c>
      <c r="E5112" s="1" t="str">
        <f>IF('🔨 CĂN THAU'!A188="","",'🔨 CĂN THAU'!L188)</f>
        <v/>
      </c>
      <c r="F5112" s="1" t="str">
        <f>IF('🔨 CĂN THAU'!A188="","",'🔨 CĂN THAU'!M188)</f>
        <v/>
      </c>
      <c r="G5112" s="1" t="str">
        <f>IF('🔨 CĂN THAU'!A188="","",'🔨 CĂN THAU'!N188)</f>
        <v/>
      </c>
      <c r="H5112" s="1" t="str">
        <f>IF('🔨 CĂN THAU'!A188="","",'🔨 CĂN THAU'!O188)</f>
        <v/>
      </c>
      <c r="I5112" s="1" t="str">
        <f>IF('🔨 CĂN THAU'!A188="","",'🔨 CĂN THAU'!P188)</f>
        <v/>
      </c>
      <c r="J5112" s="1" t="str">
        <f>IF('🔨 CĂN THAU'!A188="","","")</f>
        <v/>
      </c>
      <c r="L5112" s="1">
        <f>N(L5111)+IF(AND('🔎 TRA CỨU NHANH'!$C$2&lt;&gt;"",OR(ISNUMBER(SEARCH('🔎 TRA CỨU NHANH'!$C$2,$A5112)),ISNUMBER(SEARCH('🔎 TRA CỨU NHANH'!$C$2,$B5112)))),1,0)</f>
        <v>0</v>
      </c>
      <c r="M5112" s="1" t="str">
        <f t="shared" si="158"/>
        <v/>
      </c>
      <c r="N5112" s="1">
        <f>N(N5111)+IF(AND('💰 BÁO GIÁ'!$C$27&lt;&gt;"",OR(ISNUMBER(SEARCH('💰 BÁO GIÁ'!$C$27,$A5112)),ISNUMBER(SEARCH('💰 BÁO GIÁ'!$C$27,$B5112)))),1,0)</f>
        <v>0</v>
      </c>
      <c r="O5112" s="1" t="str">
        <f t="shared" si="159"/>
        <v/>
      </c>
    </row>
    <row r="5113" customHeight="1" spans="1:15">
      <c r="A5113" s="1" t="str">
        <f>IF('🔨 CĂN THAU'!A189="","",'🔨 CĂN THAU'!A189)</f>
        <v/>
      </c>
      <c r="B5113" s="1" t="str">
        <f>IF('🔨 CĂN THAU'!A189="","","Căn thau "&amp;'🔨 CĂN THAU'!D189&amp;" "&amp;'🔨 CĂN THAU'!B189&amp;" "&amp;'🔨 CĂN THAU'!C189)</f>
        <v/>
      </c>
      <c r="C5113" s="1" t="str">
        <f>IF('🔨 CĂN THAU'!A189="","","Căn thau")</f>
        <v/>
      </c>
      <c r="D5113" s="1" t="str">
        <f>IF('🔨 CĂN THAU'!A189="","",'🔨 CĂN THAU'!K189)</f>
        <v/>
      </c>
      <c r="E5113" s="1" t="str">
        <f>IF('🔨 CĂN THAU'!A189="","",'🔨 CĂN THAU'!L189)</f>
        <v/>
      </c>
      <c r="F5113" s="1" t="str">
        <f>IF('🔨 CĂN THAU'!A189="","",'🔨 CĂN THAU'!M189)</f>
        <v/>
      </c>
      <c r="G5113" s="1" t="str">
        <f>IF('🔨 CĂN THAU'!A189="","",'🔨 CĂN THAU'!N189)</f>
        <v/>
      </c>
      <c r="H5113" s="1" t="str">
        <f>IF('🔨 CĂN THAU'!A189="","",'🔨 CĂN THAU'!O189)</f>
        <v/>
      </c>
      <c r="I5113" s="1" t="str">
        <f>IF('🔨 CĂN THAU'!A189="","",'🔨 CĂN THAU'!P189)</f>
        <v/>
      </c>
      <c r="J5113" s="1" t="str">
        <f>IF('🔨 CĂN THAU'!A189="","","")</f>
        <v/>
      </c>
      <c r="L5113" s="1">
        <f>N(L5112)+IF(AND('🔎 TRA CỨU NHANH'!$C$2&lt;&gt;"",OR(ISNUMBER(SEARCH('🔎 TRA CỨU NHANH'!$C$2,$A5113)),ISNUMBER(SEARCH('🔎 TRA CỨU NHANH'!$C$2,$B5113)))),1,0)</f>
        <v>0</v>
      </c>
      <c r="M5113" s="1" t="str">
        <f t="shared" si="158"/>
        <v/>
      </c>
      <c r="N5113" s="1">
        <f>N(N5112)+IF(AND('💰 BÁO GIÁ'!$C$27&lt;&gt;"",OR(ISNUMBER(SEARCH('💰 BÁO GIÁ'!$C$27,$A5113)),ISNUMBER(SEARCH('💰 BÁO GIÁ'!$C$27,$B5113)))),1,0)</f>
        <v>0</v>
      </c>
      <c r="O5113" s="1" t="str">
        <f t="shared" si="159"/>
        <v/>
      </c>
    </row>
    <row r="5114" customHeight="1" spans="1:15">
      <c r="A5114" s="1" t="str">
        <f>IF('🔨 CĂN THAU'!A190="","",'🔨 CĂN THAU'!A190)</f>
        <v/>
      </c>
      <c r="B5114" s="1" t="str">
        <f>IF('🔨 CĂN THAU'!A190="","","Căn thau "&amp;'🔨 CĂN THAU'!D190&amp;" "&amp;'🔨 CĂN THAU'!B190&amp;" "&amp;'🔨 CĂN THAU'!C190)</f>
        <v/>
      </c>
      <c r="C5114" s="1" t="str">
        <f>IF('🔨 CĂN THAU'!A190="","","Căn thau")</f>
        <v/>
      </c>
      <c r="D5114" s="1" t="str">
        <f>IF('🔨 CĂN THAU'!A190="","",'🔨 CĂN THAU'!K190)</f>
        <v/>
      </c>
      <c r="E5114" s="1" t="str">
        <f>IF('🔨 CĂN THAU'!A190="","",'🔨 CĂN THAU'!L190)</f>
        <v/>
      </c>
      <c r="F5114" s="1" t="str">
        <f>IF('🔨 CĂN THAU'!A190="","",'🔨 CĂN THAU'!M190)</f>
        <v/>
      </c>
      <c r="G5114" s="1" t="str">
        <f>IF('🔨 CĂN THAU'!A190="","",'🔨 CĂN THAU'!N190)</f>
        <v/>
      </c>
      <c r="H5114" s="1" t="str">
        <f>IF('🔨 CĂN THAU'!A190="","",'🔨 CĂN THAU'!O190)</f>
        <v/>
      </c>
      <c r="I5114" s="1" t="str">
        <f>IF('🔨 CĂN THAU'!A190="","",'🔨 CĂN THAU'!P190)</f>
        <v/>
      </c>
      <c r="J5114" s="1" t="str">
        <f>IF('🔨 CĂN THAU'!A190="","","")</f>
        <v/>
      </c>
      <c r="L5114" s="1">
        <f>N(L5113)+IF(AND('🔎 TRA CỨU NHANH'!$C$2&lt;&gt;"",OR(ISNUMBER(SEARCH('🔎 TRA CỨU NHANH'!$C$2,$A5114)),ISNUMBER(SEARCH('🔎 TRA CỨU NHANH'!$C$2,$B5114)))),1,0)</f>
        <v>0</v>
      </c>
      <c r="M5114" s="1" t="str">
        <f t="shared" si="158"/>
        <v/>
      </c>
      <c r="N5114" s="1">
        <f>N(N5113)+IF(AND('💰 BÁO GIÁ'!$C$27&lt;&gt;"",OR(ISNUMBER(SEARCH('💰 BÁO GIÁ'!$C$27,$A5114)),ISNUMBER(SEARCH('💰 BÁO GIÁ'!$C$27,$B5114)))),1,0)</f>
        <v>0</v>
      </c>
      <c r="O5114" s="1" t="str">
        <f t="shared" si="159"/>
        <v/>
      </c>
    </row>
    <row r="5115" customHeight="1" spans="1:15">
      <c r="A5115" s="1" t="str">
        <f>IF('🔨 CĂN THAU'!A191="","",'🔨 CĂN THAU'!A191)</f>
        <v/>
      </c>
      <c r="B5115" s="1" t="str">
        <f>IF('🔨 CĂN THAU'!A191="","","Căn thau "&amp;'🔨 CĂN THAU'!D191&amp;" "&amp;'🔨 CĂN THAU'!B191&amp;" "&amp;'🔨 CĂN THAU'!C191)</f>
        <v/>
      </c>
      <c r="C5115" s="1" t="str">
        <f>IF('🔨 CĂN THAU'!A191="","","Căn thau")</f>
        <v/>
      </c>
      <c r="D5115" s="1" t="str">
        <f>IF('🔨 CĂN THAU'!A191="","",'🔨 CĂN THAU'!K191)</f>
        <v/>
      </c>
      <c r="E5115" s="1" t="str">
        <f>IF('🔨 CĂN THAU'!A191="","",'🔨 CĂN THAU'!L191)</f>
        <v/>
      </c>
      <c r="F5115" s="1" t="str">
        <f>IF('🔨 CĂN THAU'!A191="","",'🔨 CĂN THAU'!M191)</f>
        <v/>
      </c>
      <c r="G5115" s="1" t="str">
        <f>IF('🔨 CĂN THAU'!A191="","",'🔨 CĂN THAU'!N191)</f>
        <v/>
      </c>
      <c r="H5115" s="1" t="str">
        <f>IF('🔨 CĂN THAU'!A191="","",'🔨 CĂN THAU'!O191)</f>
        <v/>
      </c>
      <c r="I5115" s="1" t="str">
        <f>IF('🔨 CĂN THAU'!A191="","",'🔨 CĂN THAU'!P191)</f>
        <v/>
      </c>
      <c r="J5115" s="1" t="str">
        <f>IF('🔨 CĂN THAU'!A191="","","")</f>
        <v/>
      </c>
      <c r="L5115" s="1">
        <f>N(L5114)+IF(AND('🔎 TRA CỨU NHANH'!$C$2&lt;&gt;"",OR(ISNUMBER(SEARCH('🔎 TRA CỨU NHANH'!$C$2,$A5115)),ISNUMBER(SEARCH('🔎 TRA CỨU NHANH'!$C$2,$B5115)))),1,0)</f>
        <v>0</v>
      </c>
      <c r="M5115" s="1" t="str">
        <f t="shared" si="158"/>
        <v/>
      </c>
      <c r="N5115" s="1">
        <f>N(N5114)+IF(AND('💰 BÁO GIÁ'!$C$27&lt;&gt;"",OR(ISNUMBER(SEARCH('💰 BÁO GIÁ'!$C$27,$A5115)),ISNUMBER(SEARCH('💰 BÁO GIÁ'!$C$27,$B5115)))),1,0)</f>
        <v>0</v>
      </c>
      <c r="O5115" s="1" t="str">
        <f t="shared" si="159"/>
        <v/>
      </c>
    </row>
    <row r="5116" customHeight="1" spans="1:15">
      <c r="A5116" s="1" t="str">
        <f>IF('🔨 CĂN THAU'!A192="","",'🔨 CĂN THAU'!A192)</f>
        <v/>
      </c>
      <c r="B5116" s="1" t="str">
        <f>IF('🔨 CĂN THAU'!A192="","","Căn thau "&amp;'🔨 CĂN THAU'!D192&amp;" "&amp;'🔨 CĂN THAU'!B192&amp;" "&amp;'🔨 CĂN THAU'!C192)</f>
        <v/>
      </c>
      <c r="C5116" s="1" t="str">
        <f>IF('🔨 CĂN THAU'!A192="","","Căn thau")</f>
        <v/>
      </c>
      <c r="D5116" s="1" t="str">
        <f>IF('🔨 CĂN THAU'!A192="","",'🔨 CĂN THAU'!K192)</f>
        <v/>
      </c>
      <c r="E5116" s="1" t="str">
        <f>IF('🔨 CĂN THAU'!A192="","",'🔨 CĂN THAU'!L192)</f>
        <v/>
      </c>
      <c r="F5116" s="1" t="str">
        <f>IF('🔨 CĂN THAU'!A192="","",'🔨 CĂN THAU'!M192)</f>
        <v/>
      </c>
      <c r="G5116" s="1" t="str">
        <f>IF('🔨 CĂN THAU'!A192="","",'🔨 CĂN THAU'!N192)</f>
        <v/>
      </c>
      <c r="H5116" s="1" t="str">
        <f>IF('🔨 CĂN THAU'!A192="","",'🔨 CĂN THAU'!O192)</f>
        <v/>
      </c>
      <c r="I5116" s="1" t="str">
        <f>IF('🔨 CĂN THAU'!A192="","",'🔨 CĂN THAU'!P192)</f>
        <v/>
      </c>
      <c r="J5116" s="1" t="str">
        <f>IF('🔨 CĂN THAU'!A192="","","")</f>
        <v/>
      </c>
      <c r="L5116" s="1">
        <f>N(L5115)+IF(AND('🔎 TRA CỨU NHANH'!$C$2&lt;&gt;"",OR(ISNUMBER(SEARCH('🔎 TRA CỨU NHANH'!$C$2,$A5116)),ISNUMBER(SEARCH('🔎 TRA CỨU NHANH'!$C$2,$B5116)))),1,0)</f>
        <v>0</v>
      </c>
      <c r="M5116" s="1" t="str">
        <f t="shared" si="158"/>
        <v/>
      </c>
      <c r="N5116" s="1">
        <f>N(N5115)+IF(AND('💰 BÁO GIÁ'!$C$27&lt;&gt;"",OR(ISNUMBER(SEARCH('💰 BÁO GIÁ'!$C$27,$A5116)),ISNUMBER(SEARCH('💰 BÁO GIÁ'!$C$27,$B5116)))),1,0)</f>
        <v>0</v>
      </c>
      <c r="O5116" s="1" t="str">
        <f t="shared" si="159"/>
        <v/>
      </c>
    </row>
    <row r="5117" customHeight="1" spans="1:15">
      <c r="A5117" s="1" t="str">
        <f>IF('🔨 CĂN THAU'!A193="","",'🔨 CĂN THAU'!A193)</f>
        <v/>
      </c>
      <c r="B5117" s="1" t="str">
        <f>IF('🔨 CĂN THAU'!A193="","","Căn thau "&amp;'🔨 CĂN THAU'!D193&amp;" "&amp;'🔨 CĂN THAU'!B193&amp;" "&amp;'🔨 CĂN THAU'!C193)</f>
        <v/>
      </c>
      <c r="C5117" s="1" t="str">
        <f>IF('🔨 CĂN THAU'!A193="","","Căn thau")</f>
        <v/>
      </c>
      <c r="D5117" s="1" t="str">
        <f>IF('🔨 CĂN THAU'!A193="","",'🔨 CĂN THAU'!K193)</f>
        <v/>
      </c>
      <c r="E5117" s="1" t="str">
        <f>IF('🔨 CĂN THAU'!A193="","",'🔨 CĂN THAU'!L193)</f>
        <v/>
      </c>
      <c r="F5117" s="1" t="str">
        <f>IF('🔨 CĂN THAU'!A193="","",'🔨 CĂN THAU'!M193)</f>
        <v/>
      </c>
      <c r="G5117" s="1" t="str">
        <f>IF('🔨 CĂN THAU'!A193="","",'🔨 CĂN THAU'!N193)</f>
        <v/>
      </c>
      <c r="H5117" s="1" t="str">
        <f>IF('🔨 CĂN THAU'!A193="","",'🔨 CĂN THAU'!O193)</f>
        <v/>
      </c>
      <c r="I5117" s="1" t="str">
        <f>IF('🔨 CĂN THAU'!A193="","",'🔨 CĂN THAU'!P193)</f>
        <v/>
      </c>
      <c r="J5117" s="1" t="str">
        <f>IF('🔨 CĂN THAU'!A193="","","")</f>
        <v/>
      </c>
      <c r="L5117" s="1">
        <f>N(L5116)+IF(AND('🔎 TRA CỨU NHANH'!$C$2&lt;&gt;"",OR(ISNUMBER(SEARCH('🔎 TRA CỨU NHANH'!$C$2,$A5117)),ISNUMBER(SEARCH('🔎 TRA CỨU NHANH'!$C$2,$B5117)))),1,0)</f>
        <v>0</v>
      </c>
      <c r="M5117" s="1" t="str">
        <f t="shared" si="158"/>
        <v/>
      </c>
      <c r="N5117" s="1">
        <f>N(N5116)+IF(AND('💰 BÁO GIÁ'!$C$27&lt;&gt;"",OR(ISNUMBER(SEARCH('💰 BÁO GIÁ'!$C$27,$A5117)),ISNUMBER(SEARCH('💰 BÁO GIÁ'!$C$27,$B5117)))),1,0)</f>
        <v>0</v>
      </c>
      <c r="O5117" s="1" t="str">
        <f t="shared" si="159"/>
        <v/>
      </c>
    </row>
    <row r="5118" customHeight="1" spans="1:15">
      <c r="A5118" s="1" t="str">
        <f>IF('🔨 CĂN THAU'!A194="","",'🔨 CĂN THAU'!A194)</f>
        <v/>
      </c>
      <c r="B5118" s="1" t="str">
        <f>IF('🔨 CĂN THAU'!A194="","","Căn thau "&amp;'🔨 CĂN THAU'!D194&amp;" "&amp;'🔨 CĂN THAU'!B194&amp;" "&amp;'🔨 CĂN THAU'!C194)</f>
        <v/>
      </c>
      <c r="C5118" s="1" t="str">
        <f>IF('🔨 CĂN THAU'!A194="","","Căn thau")</f>
        <v/>
      </c>
      <c r="D5118" s="1" t="str">
        <f>IF('🔨 CĂN THAU'!A194="","",'🔨 CĂN THAU'!K194)</f>
        <v/>
      </c>
      <c r="E5118" s="1" t="str">
        <f>IF('🔨 CĂN THAU'!A194="","",'🔨 CĂN THAU'!L194)</f>
        <v/>
      </c>
      <c r="F5118" s="1" t="str">
        <f>IF('🔨 CĂN THAU'!A194="","",'🔨 CĂN THAU'!M194)</f>
        <v/>
      </c>
      <c r="G5118" s="1" t="str">
        <f>IF('🔨 CĂN THAU'!A194="","",'🔨 CĂN THAU'!N194)</f>
        <v/>
      </c>
      <c r="H5118" s="1" t="str">
        <f>IF('🔨 CĂN THAU'!A194="","",'🔨 CĂN THAU'!O194)</f>
        <v/>
      </c>
      <c r="I5118" s="1" t="str">
        <f>IF('🔨 CĂN THAU'!A194="","",'🔨 CĂN THAU'!P194)</f>
        <v/>
      </c>
      <c r="J5118" s="1" t="str">
        <f>IF('🔨 CĂN THAU'!A194="","","")</f>
        <v/>
      </c>
      <c r="L5118" s="1">
        <f>N(L5117)+IF(AND('🔎 TRA CỨU NHANH'!$C$2&lt;&gt;"",OR(ISNUMBER(SEARCH('🔎 TRA CỨU NHANH'!$C$2,$A5118)),ISNUMBER(SEARCH('🔎 TRA CỨU NHANH'!$C$2,$B5118)))),1,0)</f>
        <v>0</v>
      </c>
      <c r="M5118" s="1" t="str">
        <f t="shared" si="158"/>
        <v/>
      </c>
      <c r="N5118" s="1">
        <f>N(N5117)+IF(AND('💰 BÁO GIÁ'!$C$27&lt;&gt;"",OR(ISNUMBER(SEARCH('💰 BÁO GIÁ'!$C$27,$A5118)),ISNUMBER(SEARCH('💰 BÁO GIÁ'!$C$27,$B5118)))),1,0)</f>
        <v>0</v>
      </c>
      <c r="O5118" s="1" t="str">
        <f t="shared" si="159"/>
        <v/>
      </c>
    </row>
    <row r="5119" customHeight="1" spans="1:15">
      <c r="A5119" s="1" t="str">
        <f>IF('🔨 CĂN THAU'!A195="","",'🔨 CĂN THAU'!A195)</f>
        <v/>
      </c>
      <c r="B5119" s="1" t="str">
        <f>IF('🔨 CĂN THAU'!A195="","","Căn thau "&amp;'🔨 CĂN THAU'!D195&amp;" "&amp;'🔨 CĂN THAU'!B195&amp;" "&amp;'🔨 CĂN THAU'!C195)</f>
        <v/>
      </c>
      <c r="C5119" s="1" t="str">
        <f>IF('🔨 CĂN THAU'!A195="","","Căn thau")</f>
        <v/>
      </c>
      <c r="D5119" s="1" t="str">
        <f>IF('🔨 CĂN THAU'!A195="","",'🔨 CĂN THAU'!K195)</f>
        <v/>
      </c>
      <c r="E5119" s="1" t="str">
        <f>IF('🔨 CĂN THAU'!A195="","",'🔨 CĂN THAU'!L195)</f>
        <v/>
      </c>
      <c r="F5119" s="1" t="str">
        <f>IF('🔨 CĂN THAU'!A195="","",'🔨 CĂN THAU'!M195)</f>
        <v/>
      </c>
      <c r="G5119" s="1" t="str">
        <f>IF('🔨 CĂN THAU'!A195="","",'🔨 CĂN THAU'!N195)</f>
        <v/>
      </c>
      <c r="H5119" s="1" t="str">
        <f>IF('🔨 CĂN THAU'!A195="","",'🔨 CĂN THAU'!O195)</f>
        <v/>
      </c>
      <c r="I5119" s="1" t="str">
        <f>IF('🔨 CĂN THAU'!A195="","",'🔨 CĂN THAU'!P195)</f>
        <v/>
      </c>
      <c r="J5119" s="1" t="str">
        <f>IF('🔨 CĂN THAU'!A195="","","")</f>
        <v/>
      </c>
      <c r="L5119" s="1">
        <f>N(L5118)+IF(AND('🔎 TRA CỨU NHANH'!$C$2&lt;&gt;"",OR(ISNUMBER(SEARCH('🔎 TRA CỨU NHANH'!$C$2,$A5119)),ISNUMBER(SEARCH('🔎 TRA CỨU NHANH'!$C$2,$B5119)))),1,0)</f>
        <v>0</v>
      </c>
      <c r="M5119" s="1" t="str">
        <f t="shared" si="158"/>
        <v/>
      </c>
      <c r="N5119" s="1">
        <f>N(N5118)+IF(AND('💰 BÁO GIÁ'!$C$27&lt;&gt;"",OR(ISNUMBER(SEARCH('💰 BÁO GIÁ'!$C$27,$A5119)),ISNUMBER(SEARCH('💰 BÁO GIÁ'!$C$27,$B5119)))),1,0)</f>
        <v>0</v>
      </c>
      <c r="O5119" s="1" t="str">
        <f t="shared" si="159"/>
        <v/>
      </c>
    </row>
    <row r="5120" customHeight="1" spans="1:15">
      <c r="A5120" s="1" t="str">
        <f>IF('🔨 CĂN THAU'!A196="","",'🔨 CĂN THAU'!A196)</f>
        <v/>
      </c>
      <c r="B5120" s="1" t="str">
        <f>IF('🔨 CĂN THAU'!A196="","","Căn thau "&amp;'🔨 CĂN THAU'!D196&amp;" "&amp;'🔨 CĂN THAU'!B196&amp;" "&amp;'🔨 CĂN THAU'!C196)</f>
        <v/>
      </c>
      <c r="C5120" s="1" t="str">
        <f>IF('🔨 CĂN THAU'!A196="","","Căn thau")</f>
        <v/>
      </c>
      <c r="D5120" s="1" t="str">
        <f>IF('🔨 CĂN THAU'!A196="","",'🔨 CĂN THAU'!K196)</f>
        <v/>
      </c>
      <c r="E5120" s="1" t="str">
        <f>IF('🔨 CĂN THAU'!A196="","",'🔨 CĂN THAU'!L196)</f>
        <v/>
      </c>
      <c r="F5120" s="1" t="str">
        <f>IF('🔨 CĂN THAU'!A196="","",'🔨 CĂN THAU'!M196)</f>
        <v/>
      </c>
      <c r="G5120" s="1" t="str">
        <f>IF('🔨 CĂN THAU'!A196="","",'🔨 CĂN THAU'!N196)</f>
        <v/>
      </c>
      <c r="H5120" s="1" t="str">
        <f>IF('🔨 CĂN THAU'!A196="","",'🔨 CĂN THAU'!O196)</f>
        <v/>
      </c>
      <c r="I5120" s="1" t="str">
        <f>IF('🔨 CĂN THAU'!A196="","",'🔨 CĂN THAU'!P196)</f>
        <v/>
      </c>
      <c r="J5120" s="1" t="str">
        <f>IF('🔨 CĂN THAU'!A196="","","")</f>
        <v/>
      </c>
      <c r="L5120" s="1">
        <f>N(L5119)+IF(AND('🔎 TRA CỨU NHANH'!$C$2&lt;&gt;"",OR(ISNUMBER(SEARCH('🔎 TRA CỨU NHANH'!$C$2,$A5120)),ISNUMBER(SEARCH('🔎 TRA CỨU NHANH'!$C$2,$B5120)))),1,0)</f>
        <v>0</v>
      </c>
      <c r="M5120" s="1" t="str">
        <f t="shared" si="158"/>
        <v/>
      </c>
      <c r="N5120" s="1">
        <f>N(N5119)+IF(AND('💰 BÁO GIÁ'!$C$27&lt;&gt;"",OR(ISNUMBER(SEARCH('💰 BÁO GIÁ'!$C$27,$A5120)),ISNUMBER(SEARCH('💰 BÁO GIÁ'!$C$27,$B5120)))),1,0)</f>
        <v>0</v>
      </c>
      <c r="O5120" s="1" t="str">
        <f t="shared" si="159"/>
        <v/>
      </c>
    </row>
    <row r="5121" customHeight="1" spans="1:15">
      <c r="A5121" s="1" t="str">
        <f>IF('🔨 CĂN THAU'!A197="","",'🔨 CĂN THAU'!A197)</f>
        <v/>
      </c>
      <c r="B5121" s="1" t="str">
        <f>IF('🔨 CĂN THAU'!A197="","","Căn thau "&amp;'🔨 CĂN THAU'!D197&amp;" "&amp;'🔨 CĂN THAU'!B197&amp;" "&amp;'🔨 CĂN THAU'!C197)</f>
        <v/>
      </c>
      <c r="C5121" s="1" t="str">
        <f>IF('🔨 CĂN THAU'!A197="","","Căn thau")</f>
        <v/>
      </c>
      <c r="D5121" s="1" t="str">
        <f>IF('🔨 CĂN THAU'!A197="","",'🔨 CĂN THAU'!K197)</f>
        <v/>
      </c>
      <c r="E5121" s="1" t="str">
        <f>IF('🔨 CĂN THAU'!A197="","",'🔨 CĂN THAU'!L197)</f>
        <v/>
      </c>
      <c r="F5121" s="1" t="str">
        <f>IF('🔨 CĂN THAU'!A197="","",'🔨 CĂN THAU'!M197)</f>
        <v/>
      </c>
      <c r="G5121" s="1" t="str">
        <f>IF('🔨 CĂN THAU'!A197="","",'🔨 CĂN THAU'!N197)</f>
        <v/>
      </c>
      <c r="H5121" s="1" t="str">
        <f>IF('🔨 CĂN THAU'!A197="","",'🔨 CĂN THAU'!O197)</f>
        <v/>
      </c>
      <c r="I5121" s="1" t="str">
        <f>IF('🔨 CĂN THAU'!A197="","",'🔨 CĂN THAU'!P197)</f>
        <v/>
      </c>
      <c r="J5121" s="1" t="str">
        <f>IF('🔨 CĂN THAU'!A197="","","")</f>
        <v/>
      </c>
      <c r="L5121" s="1">
        <f>N(L5120)+IF(AND('🔎 TRA CỨU NHANH'!$C$2&lt;&gt;"",OR(ISNUMBER(SEARCH('🔎 TRA CỨU NHANH'!$C$2,$A5121)),ISNUMBER(SEARCH('🔎 TRA CỨU NHANH'!$C$2,$B5121)))),1,0)</f>
        <v>0</v>
      </c>
      <c r="M5121" s="1" t="str">
        <f t="shared" si="158"/>
        <v/>
      </c>
      <c r="N5121" s="1">
        <f>N(N5120)+IF(AND('💰 BÁO GIÁ'!$C$27&lt;&gt;"",OR(ISNUMBER(SEARCH('💰 BÁO GIÁ'!$C$27,$A5121)),ISNUMBER(SEARCH('💰 BÁO GIÁ'!$C$27,$B5121)))),1,0)</f>
        <v>0</v>
      </c>
      <c r="O5121" s="1" t="str">
        <f t="shared" si="159"/>
        <v/>
      </c>
    </row>
    <row r="5122" customHeight="1" spans="1:15">
      <c r="A5122" s="1" t="str">
        <f>IF('🔨 CĂN THAU'!A198="","",'🔨 CĂN THAU'!A198)</f>
        <v/>
      </c>
      <c r="B5122" s="1" t="str">
        <f>IF('🔨 CĂN THAU'!A198="","","Căn thau "&amp;'🔨 CĂN THAU'!D198&amp;" "&amp;'🔨 CĂN THAU'!B198&amp;" "&amp;'🔨 CĂN THAU'!C198)</f>
        <v/>
      </c>
      <c r="C5122" s="1" t="str">
        <f>IF('🔨 CĂN THAU'!A198="","","Căn thau")</f>
        <v/>
      </c>
      <c r="D5122" s="1" t="str">
        <f>IF('🔨 CĂN THAU'!A198="","",'🔨 CĂN THAU'!K198)</f>
        <v/>
      </c>
      <c r="E5122" s="1" t="str">
        <f>IF('🔨 CĂN THAU'!A198="","",'🔨 CĂN THAU'!L198)</f>
        <v/>
      </c>
      <c r="F5122" s="1" t="str">
        <f>IF('🔨 CĂN THAU'!A198="","",'🔨 CĂN THAU'!M198)</f>
        <v/>
      </c>
      <c r="G5122" s="1" t="str">
        <f>IF('🔨 CĂN THAU'!A198="","",'🔨 CĂN THAU'!N198)</f>
        <v/>
      </c>
      <c r="H5122" s="1" t="str">
        <f>IF('🔨 CĂN THAU'!A198="","",'🔨 CĂN THAU'!O198)</f>
        <v/>
      </c>
      <c r="I5122" s="1" t="str">
        <f>IF('🔨 CĂN THAU'!A198="","",'🔨 CĂN THAU'!P198)</f>
        <v/>
      </c>
      <c r="J5122" s="1" t="str">
        <f>IF('🔨 CĂN THAU'!A198="","","")</f>
        <v/>
      </c>
      <c r="L5122" s="1">
        <f>N(L5121)+IF(AND('🔎 TRA CỨU NHANH'!$C$2&lt;&gt;"",OR(ISNUMBER(SEARCH('🔎 TRA CỨU NHANH'!$C$2,$A5122)),ISNUMBER(SEARCH('🔎 TRA CỨU NHANH'!$C$2,$B5122)))),1,0)</f>
        <v>0</v>
      </c>
      <c r="M5122" s="1" t="str">
        <f t="shared" ref="M5122:M5185" si="160">IF(L5122&gt;N(L5121),L5122,"")</f>
        <v/>
      </c>
      <c r="N5122" s="1">
        <f>N(N5121)+IF(AND('💰 BÁO GIÁ'!$C$27&lt;&gt;"",OR(ISNUMBER(SEARCH('💰 BÁO GIÁ'!$C$27,$A5122)),ISNUMBER(SEARCH('💰 BÁO GIÁ'!$C$27,$B5122)))),1,0)</f>
        <v>0</v>
      </c>
      <c r="O5122" s="1" t="str">
        <f t="shared" ref="O5122:O5185" si="161">IF(N5122&gt;N(N5121),N5122,"")</f>
        <v/>
      </c>
    </row>
    <row r="5123" customHeight="1" spans="1:15">
      <c r="A5123" s="1" t="str">
        <f>IF('🔨 CĂN THAU'!A199="","",'🔨 CĂN THAU'!A199)</f>
        <v/>
      </c>
      <c r="B5123" s="1" t="str">
        <f>IF('🔨 CĂN THAU'!A199="","","Căn thau "&amp;'🔨 CĂN THAU'!D199&amp;" "&amp;'🔨 CĂN THAU'!B199&amp;" "&amp;'🔨 CĂN THAU'!C199)</f>
        <v/>
      </c>
      <c r="C5123" s="1" t="str">
        <f>IF('🔨 CĂN THAU'!A199="","","Căn thau")</f>
        <v/>
      </c>
      <c r="D5123" s="1" t="str">
        <f>IF('🔨 CĂN THAU'!A199="","",'🔨 CĂN THAU'!K199)</f>
        <v/>
      </c>
      <c r="E5123" s="1" t="str">
        <f>IF('🔨 CĂN THAU'!A199="","",'🔨 CĂN THAU'!L199)</f>
        <v/>
      </c>
      <c r="F5123" s="1" t="str">
        <f>IF('🔨 CĂN THAU'!A199="","",'🔨 CĂN THAU'!M199)</f>
        <v/>
      </c>
      <c r="G5123" s="1" t="str">
        <f>IF('🔨 CĂN THAU'!A199="","",'🔨 CĂN THAU'!N199)</f>
        <v/>
      </c>
      <c r="H5123" s="1" t="str">
        <f>IF('🔨 CĂN THAU'!A199="","",'🔨 CĂN THAU'!O199)</f>
        <v/>
      </c>
      <c r="I5123" s="1" t="str">
        <f>IF('🔨 CĂN THAU'!A199="","",'🔨 CĂN THAU'!P199)</f>
        <v/>
      </c>
      <c r="J5123" s="1" t="str">
        <f>IF('🔨 CĂN THAU'!A199="","","")</f>
        <v/>
      </c>
      <c r="L5123" s="1">
        <f>N(L5122)+IF(AND('🔎 TRA CỨU NHANH'!$C$2&lt;&gt;"",OR(ISNUMBER(SEARCH('🔎 TRA CỨU NHANH'!$C$2,$A5123)),ISNUMBER(SEARCH('🔎 TRA CỨU NHANH'!$C$2,$B5123)))),1,0)</f>
        <v>0</v>
      </c>
      <c r="M5123" s="1" t="str">
        <f t="shared" si="160"/>
        <v/>
      </c>
      <c r="N5123" s="1">
        <f>N(N5122)+IF(AND('💰 BÁO GIÁ'!$C$27&lt;&gt;"",OR(ISNUMBER(SEARCH('💰 BÁO GIÁ'!$C$27,$A5123)),ISNUMBER(SEARCH('💰 BÁO GIÁ'!$C$27,$B5123)))),1,0)</f>
        <v>0</v>
      </c>
      <c r="O5123" s="1" t="str">
        <f t="shared" si="161"/>
        <v/>
      </c>
    </row>
    <row r="5124" customHeight="1" spans="1:15">
      <c r="A5124" s="1" t="str">
        <f>IF('🔨 CĂN THAU'!A200="","",'🔨 CĂN THAU'!A200)</f>
        <v/>
      </c>
      <c r="B5124" s="1" t="str">
        <f>IF('🔨 CĂN THAU'!A200="","","Căn thau "&amp;'🔨 CĂN THAU'!D200&amp;" "&amp;'🔨 CĂN THAU'!B200&amp;" "&amp;'🔨 CĂN THAU'!C200)</f>
        <v/>
      </c>
      <c r="C5124" s="1" t="str">
        <f>IF('🔨 CĂN THAU'!A200="","","Căn thau")</f>
        <v/>
      </c>
      <c r="D5124" s="1" t="str">
        <f>IF('🔨 CĂN THAU'!A200="","",'🔨 CĂN THAU'!K200)</f>
        <v/>
      </c>
      <c r="E5124" s="1" t="str">
        <f>IF('🔨 CĂN THAU'!A200="","",'🔨 CĂN THAU'!L200)</f>
        <v/>
      </c>
      <c r="F5124" s="1" t="str">
        <f>IF('🔨 CĂN THAU'!A200="","",'🔨 CĂN THAU'!M200)</f>
        <v/>
      </c>
      <c r="G5124" s="1" t="str">
        <f>IF('🔨 CĂN THAU'!A200="","",'🔨 CĂN THAU'!N200)</f>
        <v/>
      </c>
      <c r="H5124" s="1" t="str">
        <f>IF('🔨 CĂN THAU'!A200="","",'🔨 CĂN THAU'!O200)</f>
        <v/>
      </c>
      <c r="I5124" s="1" t="str">
        <f>IF('🔨 CĂN THAU'!A200="","",'🔨 CĂN THAU'!P200)</f>
        <v/>
      </c>
      <c r="J5124" s="1" t="str">
        <f>IF('🔨 CĂN THAU'!A200="","","")</f>
        <v/>
      </c>
      <c r="L5124" s="1">
        <f>N(L5123)+IF(AND('🔎 TRA CỨU NHANH'!$C$2&lt;&gt;"",OR(ISNUMBER(SEARCH('🔎 TRA CỨU NHANH'!$C$2,$A5124)),ISNUMBER(SEARCH('🔎 TRA CỨU NHANH'!$C$2,$B5124)))),1,0)</f>
        <v>0</v>
      </c>
      <c r="M5124" s="1" t="str">
        <f t="shared" si="160"/>
        <v/>
      </c>
      <c r="N5124" s="1">
        <f>N(N5123)+IF(AND('💰 BÁO GIÁ'!$C$27&lt;&gt;"",OR(ISNUMBER(SEARCH('💰 BÁO GIÁ'!$C$27,$A5124)),ISNUMBER(SEARCH('💰 BÁO GIÁ'!$C$27,$B5124)))),1,0)</f>
        <v>0</v>
      </c>
      <c r="O5124" s="1" t="str">
        <f t="shared" si="161"/>
        <v/>
      </c>
    </row>
    <row r="5125" customHeight="1" spans="1:15">
      <c r="A5125" s="1" t="str">
        <f>IF('🔨 CĂN THAU'!A201="","",'🔨 CĂN THAU'!A201)</f>
        <v/>
      </c>
      <c r="B5125" s="1" t="str">
        <f>IF('🔨 CĂN THAU'!A201="","","Căn thau "&amp;'🔨 CĂN THAU'!D201&amp;" "&amp;'🔨 CĂN THAU'!B201&amp;" "&amp;'🔨 CĂN THAU'!C201)</f>
        <v/>
      </c>
      <c r="C5125" s="1" t="str">
        <f>IF('🔨 CĂN THAU'!A201="","","Căn thau")</f>
        <v/>
      </c>
      <c r="D5125" s="1" t="str">
        <f>IF('🔨 CĂN THAU'!A201="","",'🔨 CĂN THAU'!K201)</f>
        <v/>
      </c>
      <c r="E5125" s="1" t="str">
        <f>IF('🔨 CĂN THAU'!A201="","",'🔨 CĂN THAU'!L201)</f>
        <v/>
      </c>
      <c r="F5125" s="1" t="str">
        <f>IF('🔨 CĂN THAU'!A201="","",'🔨 CĂN THAU'!M201)</f>
        <v/>
      </c>
      <c r="G5125" s="1" t="str">
        <f>IF('🔨 CĂN THAU'!A201="","",'🔨 CĂN THAU'!N201)</f>
        <v/>
      </c>
      <c r="H5125" s="1" t="str">
        <f>IF('🔨 CĂN THAU'!A201="","",'🔨 CĂN THAU'!O201)</f>
        <v/>
      </c>
      <c r="I5125" s="1" t="str">
        <f>IF('🔨 CĂN THAU'!A201="","",'🔨 CĂN THAU'!P201)</f>
        <v/>
      </c>
      <c r="J5125" s="1" t="str">
        <f>IF('🔨 CĂN THAU'!A201="","","")</f>
        <v/>
      </c>
      <c r="L5125" s="1">
        <f>N(L5124)+IF(AND('🔎 TRA CỨU NHANH'!$C$2&lt;&gt;"",OR(ISNUMBER(SEARCH('🔎 TRA CỨU NHANH'!$C$2,$A5125)),ISNUMBER(SEARCH('🔎 TRA CỨU NHANH'!$C$2,$B5125)))),1,0)</f>
        <v>0</v>
      </c>
      <c r="M5125" s="1" t="str">
        <f t="shared" si="160"/>
        <v/>
      </c>
      <c r="N5125" s="1">
        <f>N(N5124)+IF(AND('💰 BÁO GIÁ'!$C$27&lt;&gt;"",OR(ISNUMBER(SEARCH('💰 BÁO GIÁ'!$C$27,$A5125)),ISNUMBER(SEARCH('💰 BÁO GIÁ'!$C$27,$B5125)))),1,0)</f>
        <v>0</v>
      </c>
      <c r="O5125" s="1" t="str">
        <f t="shared" si="161"/>
        <v/>
      </c>
    </row>
    <row r="5126" customHeight="1" spans="1:15">
      <c r="A5126" s="1" t="str">
        <f>IF('🔨 CĂN THAU'!A202="","",'🔨 CĂN THAU'!A202)</f>
        <v/>
      </c>
      <c r="B5126" s="1" t="str">
        <f>IF('🔨 CĂN THAU'!A202="","","Căn thau "&amp;'🔨 CĂN THAU'!D202&amp;" "&amp;'🔨 CĂN THAU'!B202&amp;" "&amp;'🔨 CĂN THAU'!C202)</f>
        <v/>
      </c>
      <c r="C5126" s="1" t="str">
        <f>IF('🔨 CĂN THAU'!A202="","","Căn thau")</f>
        <v/>
      </c>
      <c r="D5126" s="1" t="str">
        <f>IF('🔨 CĂN THAU'!A202="","",'🔨 CĂN THAU'!K202)</f>
        <v/>
      </c>
      <c r="E5126" s="1" t="str">
        <f>IF('🔨 CĂN THAU'!A202="","",'🔨 CĂN THAU'!L202)</f>
        <v/>
      </c>
      <c r="F5126" s="1" t="str">
        <f>IF('🔨 CĂN THAU'!A202="","",'🔨 CĂN THAU'!M202)</f>
        <v/>
      </c>
      <c r="G5126" s="1" t="str">
        <f>IF('🔨 CĂN THAU'!A202="","",'🔨 CĂN THAU'!N202)</f>
        <v/>
      </c>
      <c r="H5126" s="1" t="str">
        <f>IF('🔨 CĂN THAU'!A202="","",'🔨 CĂN THAU'!O202)</f>
        <v/>
      </c>
      <c r="I5126" s="1" t="str">
        <f>IF('🔨 CĂN THAU'!A202="","",'🔨 CĂN THAU'!P202)</f>
        <v/>
      </c>
      <c r="J5126" s="1" t="str">
        <f>IF('🔨 CĂN THAU'!A202="","","")</f>
        <v/>
      </c>
      <c r="L5126" s="1">
        <f>N(L5125)+IF(AND('🔎 TRA CỨU NHANH'!$C$2&lt;&gt;"",OR(ISNUMBER(SEARCH('🔎 TRA CỨU NHANH'!$C$2,$A5126)),ISNUMBER(SEARCH('🔎 TRA CỨU NHANH'!$C$2,$B5126)))),1,0)</f>
        <v>0</v>
      </c>
      <c r="M5126" s="1" t="str">
        <f t="shared" si="160"/>
        <v/>
      </c>
      <c r="N5126" s="1">
        <f>N(N5125)+IF(AND('💰 BÁO GIÁ'!$C$27&lt;&gt;"",OR(ISNUMBER(SEARCH('💰 BÁO GIÁ'!$C$27,$A5126)),ISNUMBER(SEARCH('💰 BÁO GIÁ'!$C$27,$B5126)))),1,0)</f>
        <v>0</v>
      </c>
      <c r="O5126" s="1" t="str">
        <f t="shared" si="161"/>
        <v/>
      </c>
    </row>
    <row r="5127" customHeight="1" spans="1:15">
      <c r="A5127" s="1" t="str">
        <f>IF('🔨 CĂN THAU'!A203="","",'🔨 CĂN THAU'!A203)</f>
        <v/>
      </c>
      <c r="B5127" s="1" t="str">
        <f>IF('🔨 CĂN THAU'!A203="","","Căn thau "&amp;'🔨 CĂN THAU'!D203&amp;" "&amp;'🔨 CĂN THAU'!B203&amp;" "&amp;'🔨 CĂN THAU'!C203)</f>
        <v/>
      </c>
      <c r="C5127" s="1" t="str">
        <f>IF('🔨 CĂN THAU'!A203="","","Căn thau")</f>
        <v/>
      </c>
      <c r="D5127" s="1" t="str">
        <f>IF('🔨 CĂN THAU'!A203="","",'🔨 CĂN THAU'!K203)</f>
        <v/>
      </c>
      <c r="E5127" s="1" t="str">
        <f>IF('🔨 CĂN THAU'!A203="","",'🔨 CĂN THAU'!L203)</f>
        <v/>
      </c>
      <c r="F5127" s="1" t="str">
        <f>IF('🔨 CĂN THAU'!A203="","",'🔨 CĂN THAU'!M203)</f>
        <v/>
      </c>
      <c r="G5127" s="1" t="str">
        <f>IF('🔨 CĂN THAU'!A203="","",'🔨 CĂN THAU'!N203)</f>
        <v/>
      </c>
      <c r="H5127" s="1" t="str">
        <f>IF('🔨 CĂN THAU'!A203="","",'🔨 CĂN THAU'!O203)</f>
        <v/>
      </c>
      <c r="I5127" s="1" t="str">
        <f>IF('🔨 CĂN THAU'!A203="","",'🔨 CĂN THAU'!P203)</f>
        <v/>
      </c>
      <c r="J5127" s="1" t="str">
        <f>IF('🔨 CĂN THAU'!A203="","","")</f>
        <v/>
      </c>
      <c r="L5127" s="1">
        <f>N(L5126)+IF(AND('🔎 TRA CỨU NHANH'!$C$2&lt;&gt;"",OR(ISNUMBER(SEARCH('🔎 TRA CỨU NHANH'!$C$2,$A5127)),ISNUMBER(SEARCH('🔎 TRA CỨU NHANH'!$C$2,$B5127)))),1,0)</f>
        <v>0</v>
      </c>
      <c r="M5127" s="1" t="str">
        <f t="shared" si="160"/>
        <v/>
      </c>
      <c r="N5127" s="1">
        <f>N(N5126)+IF(AND('💰 BÁO GIÁ'!$C$27&lt;&gt;"",OR(ISNUMBER(SEARCH('💰 BÁO GIÁ'!$C$27,$A5127)),ISNUMBER(SEARCH('💰 BÁO GIÁ'!$C$27,$B5127)))),1,0)</f>
        <v>0</v>
      </c>
      <c r="O5127" s="1" t="str">
        <f t="shared" si="161"/>
        <v/>
      </c>
    </row>
    <row r="5128" customHeight="1" spans="1:15">
      <c r="A5128" s="1" t="str">
        <f>IF('🔨 CĂN THAU'!A204="","",'🔨 CĂN THAU'!A204)</f>
        <v/>
      </c>
      <c r="B5128" s="1" t="str">
        <f>IF('🔨 CĂN THAU'!A204="","","Căn thau "&amp;'🔨 CĂN THAU'!D204&amp;" "&amp;'🔨 CĂN THAU'!B204&amp;" "&amp;'🔨 CĂN THAU'!C204)</f>
        <v/>
      </c>
      <c r="C5128" s="1" t="str">
        <f>IF('🔨 CĂN THAU'!A204="","","Căn thau")</f>
        <v/>
      </c>
      <c r="D5128" s="1" t="str">
        <f>IF('🔨 CĂN THAU'!A204="","",'🔨 CĂN THAU'!K204)</f>
        <v/>
      </c>
      <c r="E5128" s="1" t="str">
        <f>IF('🔨 CĂN THAU'!A204="","",'🔨 CĂN THAU'!L204)</f>
        <v/>
      </c>
      <c r="F5128" s="1" t="str">
        <f>IF('🔨 CĂN THAU'!A204="","",'🔨 CĂN THAU'!M204)</f>
        <v/>
      </c>
      <c r="G5128" s="1" t="str">
        <f>IF('🔨 CĂN THAU'!A204="","",'🔨 CĂN THAU'!N204)</f>
        <v/>
      </c>
      <c r="H5128" s="1" t="str">
        <f>IF('🔨 CĂN THAU'!A204="","",'🔨 CĂN THAU'!O204)</f>
        <v/>
      </c>
      <c r="I5128" s="1" t="str">
        <f>IF('🔨 CĂN THAU'!A204="","",'🔨 CĂN THAU'!P204)</f>
        <v/>
      </c>
      <c r="J5128" s="1" t="str">
        <f>IF('🔨 CĂN THAU'!A204="","","")</f>
        <v/>
      </c>
      <c r="L5128" s="1">
        <f>N(L5127)+IF(AND('🔎 TRA CỨU NHANH'!$C$2&lt;&gt;"",OR(ISNUMBER(SEARCH('🔎 TRA CỨU NHANH'!$C$2,$A5128)),ISNUMBER(SEARCH('🔎 TRA CỨU NHANH'!$C$2,$B5128)))),1,0)</f>
        <v>0</v>
      </c>
      <c r="M5128" s="1" t="str">
        <f t="shared" si="160"/>
        <v/>
      </c>
      <c r="N5128" s="1">
        <f>N(N5127)+IF(AND('💰 BÁO GIÁ'!$C$27&lt;&gt;"",OR(ISNUMBER(SEARCH('💰 BÁO GIÁ'!$C$27,$A5128)),ISNUMBER(SEARCH('💰 BÁO GIÁ'!$C$27,$B5128)))),1,0)</f>
        <v>0</v>
      </c>
      <c r="O5128" s="1" t="str">
        <f t="shared" si="161"/>
        <v/>
      </c>
    </row>
    <row r="5129" customHeight="1" spans="1:15">
      <c r="A5129" s="1" t="str">
        <f>IF('🔨 CĂN THAU'!A205="","",'🔨 CĂN THAU'!A205)</f>
        <v/>
      </c>
      <c r="B5129" s="1" t="str">
        <f>IF('🔨 CĂN THAU'!A205="","","Căn thau "&amp;'🔨 CĂN THAU'!D205&amp;" "&amp;'🔨 CĂN THAU'!B205&amp;" "&amp;'🔨 CĂN THAU'!C205)</f>
        <v/>
      </c>
      <c r="C5129" s="1" t="str">
        <f>IF('🔨 CĂN THAU'!A205="","","Căn thau")</f>
        <v/>
      </c>
      <c r="D5129" s="1" t="str">
        <f>IF('🔨 CĂN THAU'!A205="","",'🔨 CĂN THAU'!K205)</f>
        <v/>
      </c>
      <c r="E5129" s="1" t="str">
        <f>IF('🔨 CĂN THAU'!A205="","",'🔨 CĂN THAU'!L205)</f>
        <v/>
      </c>
      <c r="F5129" s="1" t="str">
        <f>IF('🔨 CĂN THAU'!A205="","",'🔨 CĂN THAU'!M205)</f>
        <v/>
      </c>
      <c r="G5129" s="1" t="str">
        <f>IF('🔨 CĂN THAU'!A205="","",'🔨 CĂN THAU'!N205)</f>
        <v/>
      </c>
      <c r="H5129" s="1" t="str">
        <f>IF('🔨 CĂN THAU'!A205="","",'🔨 CĂN THAU'!O205)</f>
        <v/>
      </c>
      <c r="I5129" s="1" t="str">
        <f>IF('🔨 CĂN THAU'!A205="","",'🔨 CĂN THAU'!P205)</f>
        <v/>
      </c>
      <c r="J5129" s="1" t="str">
        <f>IF('🔨 CĂN THAU'!A205="","","")</f>
        <v/>
      </c>
      <c r="L5129" s="1">
        <f>N(L5128)+IF(AND('🔎 TRA CỨU NHANH'!$C$2&lt;&gt;"",OR(ISNUMBER(SEARCH('🔎 TRA CỨU NHANH'!$C$2,$A5129)),ISNUMBER(SEARCH('🔎 TRA CỨU NHANH'!$C$2,$B5129)))),1,0)</f>
        <v>0</v>
      </c>
      <c r="M5129" s="1" t="str">
        <f t="shared" si="160"/>
        <v/>
      </c>
      <c r="N5129" s="1">
        <f>N(N5128)+IF(AND('💰 BÁO GIÁ'!$C$27&lt;&gt;"",OR(ISNUMBER(SEARCH('💰 BÁO GIÁ'!$C$27,$A5129)),ISNUMBER(SEARCH('💰 BÁO GIÁ'!$C$27,$B5129)))),1,0)</f>
        <v>0</v>
      </c>
      <c r="O5129" s="1" t="str">
        <f t="shared" si="161"/>
        <v/>
      </c>
    </row>
    <row r="5130" customHeight="1" spans="1:15">
      <c r="A5130" s="1" t="str">
        <f>IF('🔨 CĂN THAU'!A206="","",'🔨 CĂN THAU'!A206)</f>
        <v/>
      </c>
      <c r="B5130" s="1" t="str">
        <f>IF('🔨 CĂN THAU'!A206="","","Căn thau "&amp;'🔨 CĂN THAU'!D206&amp;" "&amp;'🔨 CĂN THAU'!B206&amp;" "&amp;'🔨 CĂN THAU'!C206)</f>
        <v/>
      </c>
      <c r="C5130" s="1" t="str">
        <f>IF('🔨 CĂN THAU'!A206="","","Căn thau")</f>
        <v/>
      </c>
      <c r="D5130" s="1" t="str">
        <f>IF('🔨 CĂN THAU'!A206="","",'🔨 CĂN THAU'!K206)</f>
        <v/>
      </c>
      <c r="E5130" s="1" t="str">
        <f>IF('🔨 CĂN THAU'!A206="","",'🔨 CĂN THAU'!L206)</f>
        <v/>
      </c>
      <c r="F5130" s="1" t="str">
        <f>IF('🔨 CĂN THAU'!A206="","",'🔨 CĂN THAU'!M206)</f>
        <v/>
      </c>
      <c r="G5130" s="1" t="str">
        <f>IF('🔨 CĂN THAU'!A206="","",'🔨 CĂN THAU'!N206)</f>
        <v/>
      </c>
      <c r="H5130" s="1" t="str">
        <f>IF('🔨 CĂN THAU'!A206="","",'🔨 CĂN THAU'!O206)</f>
        <v/>
      </c>
      <c r="I5130" s="1" t="str">
        <f>IF('🔨 CĂN THAU'!A206="","",'🔨 CĂN THAU'!P206)</f>
        <v/>
      </c>
      <c r="J5130" s="1" t="str">
        <f>IF('🔨 CĂN THAU'!A206="","","")</f>
        <v/>
      </c>
      <c r="L5130" s="1">
        <f>N(L5129)+IF(AND('🔎 TRA CỨU NHANH'!$C$2&lt;&gt;"",OR(ISNUMBER(SEARCH('🔎 TRA CỨU NHANH'!$C$2,$A5130)),ISNUMBER(SEARCH('🔎 TRA CỨU NHANH'!$C$2,$B5130)))),1,0)</f>
        <v>0</v>
      </c>
      <c r="M5130" s="1" t="str">
        <f t="shared" si="160"/>
        <v/>
      </c>
      <c r="N5130" s="1">
        <f>N(N5129)+IF(AND('💰 BÁO GIÁ'!$C$27&lt;&gt;"",OR(ISNUMBER(SEARCH('💰 BÁO GIÁ'!$C$27,$A5130)),ISNUMBER(SEARCH('💰 BÁO GIÁ'!$C$27,$B5130)))),1,0)</f>
        <v>0</v>
      </c>
      <c r="O5130" s="1" t="str">
        <f t="shared" si="161"/>
        <v/>
      </c>
    </row>
    <row r="5131" customHeight="1" spans="1:15">
      <c r="A5131" s="1" t="str">
        <f>IF('🔨 CĂN THAU'!A207="","",'🔨 CĂN THAU'!A207)</f>
        <v/>
      </c>
      <c r="B5131" s="1" t="str">
        <f>IF('🔨 CĂN THAU'!A207="","","Căn thau "&amp;'🔨 CĂN THAU'!D207&amp;" "&amp;'🔨 CĂN THAU'!B207&amp;" "&amp;'🔨 CĂN THAU'!C207)</f>
        <v/>
      </c>
      <c r="C5131" s="1" t="str">
        <f>IF('🔨 CĂN THAU'!A207="","","Căn thau")</f>
        <v/>
      </c>
      <c r="D5131" s="1" t="str">
        <f>IF('🔨 CĂN THAU'!A207="","",'🔨 CĂN THAU'!K207)</f>
        <v/>
      </c>
      <c r="E5131" s="1" t="str">
        <f>IF('🔨 CĂN THAU'!A207="","",'🔨 CĂN THAU'!L207)</f>
        <v/>
      </c>
      <c r="F5131" s="1" t="str">
        <f>IF('🔨 CĂN THAU'!A207="","",'🔨 CĂN THAU'!M207)</f>
        <v/>
      </c>
      <c r="G5131" s="1" t="str">
        <f>IF('🔨 CĂN THAU'!A207="","",'🔨 CĂN THAU'!N207)</f>
        <v/>
      </c>
      <c r="H5131" s="1" t="str">
        <f>IF('🔨 CĂN THAU'!A207="","",'🔨 CĂN THAU'!O207)</f>
        <v/>
      </c>
      <c r="I5131" s="1" t="str">
        <f>IF('🔨 CĂN THAU'!A207="","",'🔨 CĂN THAU'!P207)</f>
        <v/>
      </c>
      <c r="J5131" s="1" t="str">
        <f>IF('🔨 CĂN THAU'!A207="","","")</f>
        <v/>
      </c>
      <c r="L5131" s="1">
        <f>N(L5130)+IF(AND('🔎 TRA CỨU NHANH'!$C$2&lt;&gt;"",OR(ISNUMBER(SEARCH('🔎 TRA CỨU NHANH'!$C$2,$A5131)),ISNUMBER(SEARCH('🔎 TRA CỨU NHANH'!$C$2,$B5131)))),1,0)</f>
        <v>0</v>
      </c>
      <c r="M5131" s="1" t="str">
        <f t="shared" si="160"/>
        <v/>
      </c>
      <c r="N5131" s="1">
        <f>N(N5130)+IF(AND('💰 BÁO GIÁ'!$C$27&lt;&gt;"",OR(ISNUMBER(SEARCH('💰 BÁO GIÁ'!$C$27,$A5131)),ISNUMBER(SEARCH('💰 BÁO GIÁ'!$C$27,$B5131)))),1,0)</f>
        <v>0</v>
      </c>
      <c r="O5131" s="1" t="str">
        <f t="shared" si="161"/>
        <v/>
      </c>
    </row>
    <row r="5132" customHeight="1" spans="1:15">
      <c r="A5132" s="1" t="str">
        <f>IF('🔨 CĂN THAU'!A208="","",'🔨 CĂN THAU'!A208)</f>
        <v/>
      </c>
      <c r="B5132" s="1" t="str">
        <f>IF('🔨 CĂN THAU'!A208="","","Căn thau "&amp;'🔨 CĂN THAU'!D208&amp;" "&amp;'🔨 CĂN THAU'!B208&amp;" "&amp;'🔨 CĂN THAU'!C208)</f>
        <v/>
      </c>
      <c r="C5132" s="1" t="str">
        <f>IF('🔨 CĂN THAU'!A208="","","Căn thau")</f>
        <v/>
      </c>
      <c r="D5132" s="1" t="str">
        <f>IF('🔨 CĂN THAU'!A208="","",'🔨 CĂN THAU'!K208)</f>
        <v/>
      </c>
      <c r="E5132" s="1" t="str">
        <f>IF('🔨 CĂN THAU'!A208="","",'🔨 CĂN THAU'!L208)</f>
        <v/>
      </c>
      <c r="F5132" s="1" t="str">
        <f>IF('🔨 CĂN THAU'!A208="","",'🔨 CĂN THAU'!M208)</f>
        <v/>
      </c>
      <c r="G5132" s="1" t="str">
        <f>IF('🔨 CĂN THAU'!A208="","",'🔨 CĂN THAU'!N208)</f>
        <v/>
      </c>
      <c r="H5132" s="1" t="str">
        <f>IF('🔨 CĂN THAU'!A208="","",'🔨 CĂN THAU'!O208)</f>
        <v/>
      </c>
      <c r="I5132" s="1" t="str">
        <f>IF('🔨 CĂN THAU'!A208="","",'🔨 CĂN THAU'!P208)</f>
        <v/>
      </c>
      <c r="J5132" s="1" t="str">
        <f>IF('🔨 CĂN THAU'!A208="","","")</f>
        <v/>
      </c>
      <c r="L5132" s="1">
        <f>N(L5131)+IF(AND('🔎 TRA CỨU NHANH'!$C$2&lt;&gt;"",OR(ISNUMBER(SEARCH('🔎 TRA CỨU NHANH'!$C$2,$A5132)),ISNUMBER(SEARCH('🔎 TRA CỨU NHANH'!$C$2,$B5132)))),1,0)</f>
        <v>0</v>
      </c>
      <c r="M5132" s="1" t="str">
        <f t="shared" si="160"/>
        <v/>
      </c>
      <c r="N5132" s="1">
        <f>N(N5131)+IF(AND('💰 BÁO GIÁ'!$C$27&lt;&gt;"",OR(ISNUMBER(SEARCH('💰 BÁO GIÁ'!$C$27,$A5132)),ISNUMBER(SEARCH('💰 BÁO GIÁ'!$C$27,$B5132)))),1,0)</f>
        <v>0</v>
      </c>
      <c r="O5132" s="1" t="str">
        <f t="shared" si="161"/>
        <v/>
      </c>
    </row>
    <row r="5133" customHeight="1" spans="1:15">
      <c r="A5133" s="1" t="str">
        <f>IF('🔨 CĂN THAU'!A209="","",'🔨 CĂN THAU'!A209)</f>
        <v/>
      </c>
      <c r="B5133" s="1" t="str">
        <f>IF('🔨 CĂN THAU'!A209="","","Căn thau "&amp;'🔨 CĂN THAU'!D209&amp;" "&amp;'🔨 CĂN THAU'!B209&amp;" "&amp;'🔨 CĂN THAU'!C209)</f>
        <v/>
      </c>
      <c r="C5133" s="1" t="str">
        <f>IF('🔨 CĂN THAU'!A209="","","Căn thau")</f>
        <v/>
      </c>
      <c r="D5133" s="1" t="str">
        <f>IF('🔨 CĂN THAU'!A209="","",'🔨 CĂN THAU'!K209)</f>
        <v/>
      </c>
      <c r="E5133" s="1" t="str">
        <f>IF('🔨 CĂN THAU'!A209="","",'🔨 CĂN THAU'!L209)</f>
        <v/>
      </c>
      <c r="F5133" s="1" t="str">
        <f>IF('🔨 CĂN THAU'!A209="","",'🔨 CĂN THAU'!M209)</f>
        <v/>
      </c>
      <c r="G5133" s="1" t="str">
        <f>IF('🔨 CĂN THAU'!A209="","",'🔨 CĂN THAU'!N209)</f>
        <v/>
      </c>
      <c r="H5133" s="1" t="str">
        <f>IF('🔨 CĂN THAU'!A209="","",'🔨 CĂN THAU'!O209)</f>
        <v/>
      </c>
      <c r="I5133" s="1" t="str">
        <f>IF('🔨 CĂN THAU'!A209="","",'🔨 CĂN THAU'!P209)</f>
        <v/>
      </c>
      <c r="J5133" s="1" t="str">
        <f>IF('🔨 CĂN THAU'!A209="","","")</f>
        <v/>
      </c>
      <c r="L5133" s="1">
        <f>N(L5132)+IF(AND('🔎 TRA CỨU NHANH'!$C$2&lt;&gt;"",OR(ISNUMBER(SEARCH('🔎 TRA CỨU NHANH'!$C$2,$A5133)),ISNUMBER(SEARCH('🔎 TRA CỨU NHANH'!$C$2,$B5133)))),1,0)</f>
        <v>0</v>
      </c>
      <c r="M5133" s="1" t="str">
        <f t="shared" si="160"/>
        <v/>
      </c>
      <c r="N5133" s="1">
        <f>N(N5132)+IF(AND('💰 BÁO GIÁ'!$C$27&lt;&gt;"",OR(ISNUMBER(SEARCH('💰 BÁO GIÁ'!$C$27,$A5133)),ISNUMBER(SEARCH('💰 BÁO GIÁ'!$C$27,$B5133)))),1,0)</f>
        <v>0</v>
      </c>
      <c r="O5133" s="1" t="str">
        <f t="shared" si="161"/>
        <v/>
      </c>
    </row>
    <row r="5134" customHeight="1" spans="1:15">
      <c r="A5134" s="1" t="str">
        <f>IF('🔨 CĂN THAU'!A210="","",'🔨 CĂN THAU'!A210)</f>
        <v/>
      </c>
      <c r="B5134" s="1" t="str">
        <f>IF('🔨 CĂN THAU'!A210="","","Căn thau "&amp;'🔨 CĂN THAU'!D210&amp;" "&amp;'🔨 CĂN THAU'!B210&amp;" "&amp;'🔨 CĂN THAU'!C210)</f>
        <v/>
      </c>
      <c r="C5134" s="1" t="str">
        <f>IF('🔨 CĂN THAU'!A210="","","Căn thau")</f>
        <v/>
      </c>
      <c r="D5134" s="1" t="str">
        <f>IF('🔨 CĂN THAU'!A210="","",'🔨 CĂN THAU'!K210)</f>
        <v/>
      </c>
      <c r="E5134" s="1" t="str">
        <f>IF('🔨 CĂN THAU'!A210="","",'🔨 CĂN THAU'!L210)</f>
        <v/>
      </c>
      <c r="F5134" s="1" t="str">
        <f>IF('🔨 CĂN THAU'!A210="","",'🔨 CĂN THAU'!M210)</f>
        <v/>
      </c>
      <c r="G5134" s="1" t="str">
        <f>IF('🔨 CĂN THAU'!A210="","",'🔨 CĂN THAU'!N210)</f>
        <v/>
      </c>
      <c r="H5134" s="1" t="str">
        <f>IF('🔨 CĂN THAU'!A210="","",'🔨 CĂN THAU'!O210)</f>
        <v/>
      </c>
      <c r="I5134" s="1" t="str">
        <f>IF('🔨 CĂN THAU'!A210="","",'🔨 CĂN THAU'!P210)</f>
        <v/>
      </c>
      <c r="J5134" s="1" t="str">
        <f>IF('🔨 CĂN THAU'!A210="","","")</f>
        <v/>
      </c>
      <c r="L5134" s="1">
        <f>N(L5133)+IF(AND('🔎 TRA CỨU NHANH'!$C$2&lt;&gt;"",OR(ISNUMBER(SEARCH('🔎 TRA CỨU NHANH'!$C$2,$A5134)),ISNUMBER(SEARCH('🔎 TRA CỨU NHANH'!$C$2,$B5134)))),1,0)</f>
        <v>0</v>
      </c>
      <c r="M5134" s="1" t="str">
        <f t="shared" si="160"/>
        <v/>
      </c>
      <c r="N5134" s="1">
        <f>N(N5133)+IF(AND('💰 BÁO GIÁ'!$C$27&lt;&gt;"",OR(ISNUMBER(SEARCH('💰 BÁO GIÁ'!$C$27,$A5134)),ISNUMBER(SEARCH('💰 BÁO GIÁ'!$C$27,$B5134)))),1,0)</f>
        <v>0</v>
      </c>
      <c r="O5134" s="1" t="str">
        <f t="shared" si="161"/>
        <v/>
      </c>
    </row>
    <row r="5135" customHeight="1" spans="1:15">
      <c r="A5135" s="1" t="str">
        <f>IF('🔨 CĂN THAU'!A211="","",'🔨 CĂN THAU'!A211)</f>
        <v/>
      </c>
      <c r="B5135" s="1" t="str">
        <f>IF('🔨 CĂN THAU'!A211="","","Căn thau "&amp;'🔨 CĂN THAU'!D211&amp;" "&amp;'🔨 CĂN THAU'!B211&amp;" "&amp;'🔨 CĂN THAU'!C211)</f>
        <v/>
      </c>
      <c r="C5135" s="1" t="str">
        <f>IF('🔨 CĂN THAU'!A211="","","Căn thau")</f>
        <v/>
      </c>
      <c r="D5135" s="1" t="str">
        <f>IF('🔨 CĂN THAU'!A211="","",'🔨 CĂN THAU'!K211)</f>
        <v/>
      </c>
      <c r="E5135" s="1" t="str">
        <f>IF('🔨 CĂN THAU'!A211="","",'🔨 CĂN THAU'!L211)</f>
        <v/>
      </c>
      <c r="F5135" s="1" t="str">
        <f>IF('🔨 CĂN THAU'!A211="","",'🔨 CĂN THAU'!M211)</f>
        <v/>
      </c>
      <c r="G5135" s="1" t="str">
        <f>IF('🔨 CĂN THAU'!A211="","",'🔨 CĂN THAU'!N211)</f>
        <v/>
      </c>
      <c r="H5135" s="1" t="str">
        <f>IF('🔨 CĂN THAU'!A211="","",'🔨 CĂN THAU'!O211)</f>
        <v/>
      </c>
      <c r="I5135" s="1" t="str">
        <f>IF('🔨 CĂN THAU'!A211="","",'🔨 CĂN THAU'!P211)</f>
        <v/>
      </c>
      <c r="J5135" s="1" t="str">
        <f>IF('🔨 CĂN THAU'!A211="","","")</f>
        <v/>
      </c>
      <c r="L5135" s="1">
        <f>N(L5134)+IF(AND('🔎 TRA CỨU NHANH'!$C$2&lt;&gt;"",OR(ISNUMBER(SEARCH('🔎 TRA CỨU NHANH'!$C$2,$A5135)),ISNUMBER(SEARCH('🔎 TRA CỨU NHANH'!$C$2,$B5135)))),1,0)</f>
        <v>0</v>
      </c>
      <c r="M5135" s="1" t="str">
        <f t="shared" si="160"/>
        <v/>
      </c>
      <c r="N5135" s="1">
        <f>N(N5134)+IF(AND('💰 BÁO GIÁ'!$C$27&lt;&gt;"",OR(ISNUMBER(SEARCH('💰 BÁO GIÁ'!$C$27,$A5135)),ISNUMBER(SEARCH('💰 BÁO GIÁ'!$C$27,$B5135)))),1,0)</f>
        <v>0</v>
      </c>
      <c r="O5135" s="1" t="str">
        <f t="shared" si="161"/>
        <v/>
      </c>
    </row>
    <row r="5136" customHeight="1" spans="1:15">
      <c r="A5136" s="1" t="str">
        <f>IF('🔨 CĂN THAU'!A212="","",'🔨 CĂN THAU'!A212)</f>
        <v/>
      </c>
      <c r="B5136" s="1" t="str">
        <f>IF('🔨 CĂN THAU'!A212="","","Căn thau "&amp;'🔨 CĂN THAU'!D212&amp;" "&amp;'🔨 CĂN THAU'!B212&amp;" "&amp;'🔨 CĂN THAU'!C212)</f>
        <v/>
      </c>
      <c r="C5136" s="1" t="str">
        <f>IF('🔨 CĂN THAU'!A212="","","Căn thau")</f>
        <v/>
      </c>
      <c r="D5136" s="1" t="str">
        <f>IF('🔨 CĂN THAU'!A212="","",'🔨 CĂN THAU'!K212)</f>
        <v/>
      </c>
      <c r="E5136" s="1" t="str">
        <f>IF('🔨 CĂN THAU'!A212="","",'🔨 CĂN THAU'!L212)</f>
        <v/>
      </c>
      <c r="F5136" s="1" t="str">
        <f>IF('🔨 CĂN THAU'!A212="","",'🔨 CĂN THAU'!M212)</f>
        <v/>
      </c>
      <c r="G5136" s="1" t="str">
        <f>IF('🔨 CĂN THAU'!A212="","",'🔨 CĂN THAU'!N212)</f>
        <v/>
      </c>
      <c r="H5136" s="1" t="str">
        <f>IF('🔨 CĂN THAU'!A212="","",'🔨 CĂN THAU'!O212)</f>
        <v/>
      </c>
      <c r="I5136" s="1" t="str">
        <f>IF('🔨 CĂN THAU'!A212="","",'🔨 CĂN THAU'!P212)</f>
        <v/>
      </c>
      <c r="J5136" s="1" t="str">
        <f>IF('🔨 CĂN THAU'!A212="","","")</f>
        <v/>
      </c>
      <c r="L5136" s="1">
        <f>N(L5135)+IF(AND('🔎 TRA CỨU NHANH'!$C$2&lt;&gt;"",OR(ISNUMBER(SEARCH('🔎 TRA CỨU NHANH'!$C$2,$A5136)),ISNUMBER(SEARCH('🔎 TRA CỨU NHANH'!$C$2,$B5136)))),1,0)</f>
        <v>0</v>
      </c>
      <c r="M5136" s="1" t="str">
        <f t="shared" si="160"/>
        <v/>
      </c>
      <c r="N5136" s="1">
        <f>N(N5135)+IF(AND('💰 BÁO GIÁ'!$C$27&lt;&gt;"",OR(ISNUMBER(SEARCH('💰 BÁO GIÁ'!$C$27,$A5136)),ISNUMBER(SEARCH('💰 BÁO GIÁ'!$C$27,$B5136)))),1,0)</f>
        <v>0</v>
      </c>
      <c r="O5136" s="1" t="str">
        <f t="shared" si="161"/>
        <v/>
      </c>
    </row>
    <row r="5137" customHeight="1" spans="1:15">
      <c r="A5137" s="1" t="str">
        <f>IF('🔨 CĂN THAU'!A213="","",'🔨 CĂN THAU'!A213)</f>
        <v/>
      </c>
      <c r="B5137" s="1" t="str">
        <f>IF('🔨 CĂN THAU'!A213="","","Căn thau "&amp;'🔨 CĂN THAU'!D213&amp;" "&amp;'🔨 CĂN THAU'!B213&amp;" "&amp;'🔨 CĂN THAU'!C213)</f>
        <v/>
      </c>
      <c r="C5137" s="1" t="str">
        <f>IF('🔨 CĂN THAU'!A213="","","Căn thau")</f>
        <v/>
      </c>
      <c r="D5137" s="1" t="str">
        <f>IF('🔨 CĂN THAU'!A213="","",'🔨 CĂN THAU'!K213)</f>
        <v/>
      </c>
      <c r="E5137" s="1" t="str">
        <f>IF('🔨 CĂN THAU'!A213="","",'🔨 CĂN THAU'!L213)</f>
        <v/>
      </c>
      <c r="F5137" s="1" t="str">
        <f>IF('🔨 CĂN THAU'!A213="","",'🔨 CĂN THAU'!M213)</f>
        <v/>
      </c>
      <c r="G5137" s="1" t="str">
        <f>IF('🔨 CĂN THAU'!A213="","",'🔨 CĂN THAU'!N213)</f>
        <v/>
      </c>
      <c r="H5137" s="1" t="str">
        <f>IF('🔨 CĂN THAU'!A213="","",'🔨 CĂN THAU'!O213)</f>
        <v/>
      </c>
      <c r="I5137" s="1" t="str">
        <f>IF('🔨 CĂN THAU'!A213="","",'🔨 CĂN THAU'!P213)</f>
        <v/>
      </c>
      <c r="J5137" s="1" t="str">
        <f>IF('🔨 CĂN THAU'!A213="","","")</f>
        <v/>
      </c>
      <c r="L5137" s="1">
        <f>N(L5136)+IF(AND('🔎 TRA CỨU NHANH'!$C$2&lt;&gt;"",OR(ISNUMBER(SEARCH('🔎 TRA CỨU NHANH'!$C$2,$A5137)),ISNUMBER(SEARCH('🔎 TRA CỨU NHANH'!$C$2,$B5137)))),1,0)</f>
        <v>0</v>
      </c>
      <c r="M5137" s="1" t="str">
        <f t="shared" si="160"/>
        <v/>
      </c>
      <c r="N5137" s="1">
        <f>N(N5136)+IF(AND('💰 BÁO GIÁ'!$C$27&lt;&gt;"",OR(ISNUMBER(SEARCH('💰 BÁO GIÁ'!$C$27,$A5137)),ISNUMBER(SEARCH('💰 BÁO GIÁ'!$C$27,$B5137)))),1,0)</f>
        <v>0</v>
      </c>
      <c r="O5137" s="1" t="str">
        <f t="shared" si="161"/>
        <v/>
      </c>
    </row>
    <row r="5138" customHeight="1" spans="1:15">
      <c r="A5138" s="1" t="str">
        <f>IF('🔨 CĂN THAU'!A214="","",'🔨 CĂN THAU'!A214)</f>
        <v/>
      </c>
      <c r="B5138" s="1" t="str">
        <f>IF('🔨 CĂN THAU'!A214="","","Căn thau "&amp;'🔨 CĂN THAU'!D214&amp;" "&amp;'🔨 CĂN THAU'!B214&amp;" "&amp;'🔨 CĂN THAU'!C214)</f>
        <v/>
      </c>
      <c r="C5138" s="1" t="str">
        <f>IF('🔨 CĂN THAU'!A214="","","Căn thau")</f>
        <v/>
      </c>
      <c r="D5138" s="1" t="str">
        <f>IF('🔨 CĂN THAU'!A214="","",'🔨 CĂN THAU'!K214)</f>
        <v/>
      </c>
      <c r="E5138" s="1" t="str">
        <f>IF('🔨 CĂN THAU'!A214="","",'🔨 CĂN THAU'!L214)</f>
        <v/>
      </c>
      <c r="F5138" s="1" t="str">
        <f>IF('🔨 CĂN THAU'!A214="","",'🔨 CĂN THAU'!M214)</f>
        <v/>
      </c>
      <c r="G5138" s="1" t="str">
        <f>IF('🔨 CĂN THAU'!A214="","",'🔨 CĂN THAU'!N214)</f>
        <v/>
      </c>
      <c r="H5138" s="1" t="str">
        <f>IF('🔨 CĂN THAU'!A214="","",'🔨 CĂN THAU'!O214)</f>
        <v/>
      </c>
      <c r="I5138" s="1" t="str">
        <f>IF('🔨 CĂN THAU'!A214="","",'🔨 CĂN THAU'!P214)</f>
        <v/>
      </c>
      <c r="J5138" s="1" t="str">
        <f>IF('🔨 CĂN THAU'!A214="","","")</f>
        <v/>
      </c>
      <c r="L5138" s="1">
        <f>N(L5137)+IF(AND('🔎 TRA CỨU NHANH'!$C$2&lt;&gt;"",OR(ISNUMBER(SEARCH('🔎 TRA CỨU NHANH'!$C$2,$A5138)),ISNUMBER(SEARCH('🔎 TRA CỨU NHANH'!$C$2,$B5138)))),1,0)</f>
        <v>0</v>
      </c>
      <c r="M5138" s="1" t="str">
        <f t="shared" si="160"/>
        <v/>
      </c>
      <c r="N5138" s="1">
        <f>N(N5137)+IF(AND('💰 BÁO GIÁ'!$C$27&lt;&gt;"",OR(ISNUMBER(SEARCH('💰 BÁO GIÁ'!$C$27,$A5138)),ISNUMBER(SEARCH('💰 BÁO GIÁ'!$C$27,$B5138)))),1,0)</f>
        <v>0</v>
      </c>
      <c r="O5138" s="1" t="str">
        <f t="shared" si="161"/>
        <v/>
      </c>
    </row>
    <row r="5139" customHeight="1" spans="1:15">
      <c r="A5139" s="1" t="str">
        <f>IF('🔨 CĂN THAU'!A215="","",'🔨 CĂN THAU'!A215)</f>
        <v/>
      </c>
      <c r="B5139" s="1" t="str">
        <f>IF('🔨 CĂN THAU'!A215="","","Căn thau "&amp;'🔨 CĂN THAU'!D215&amp;" "&amp;'🔨 CĂN THAU'!B215&amp;" "&amp;'🔨 CĂN THAU'!C215)</f>
        <v/>
      </c>
      <c r="C5139" s="1" t="str">
        <f>IF('🔨 CĂN THAU'!A215="","","Căn thau")</f>
        <v/>
      </c>
      <c r="D5139" s="1" t="str">
        <f>IF('🔨 CĂN THAU'!A215="","",'🔨 CĂN THAU'!K215)</f>
        <v/>
      </c>
      <c r="E5139" s="1" t="str">
        <f>IF('🔨 CĂN THAU'!A215="","",'🔨 CĂN THAU'!L215)</f>
        <v/>
      </c>
      <c r="F5139" s="1" t="str">
        <f>IF('🔨 CĂN THAU'!A215="","",'🔨 CĂN THAU'!M215)</f>
        <v/>
      </c>
      <c r="G5139" s="1" t="str">
        <f>IF('🔨 CĂN THAU'!A215="","",'🔨 CĂN THAU'!N215)</f>
        <v/>
      </c>
      <c r="H5139" s="1" t="str">
        <f>IF('🔨 CĂN THAU'!A215="","",'🔨 CĂN THAU'!O215)</f>
        <v/>
      </c>
      <c r="I5139" s="1" t="str">
        <f>IF('🔨 CĂN THAU'!A215="","",'🔨 CĂN THAU'!P215)</f>
        <v/>
      </c>
      <c r="J5139" s="1" t="str">
        <f>IF('🔨 CĂN THAU'!A215="","","")</f>
        <v/>
      </c>
      <c r="L5139" s="1">
        <f>N(L5138)+IF(AND('🔎 TRA CỨU NHANH'!$C$2&lt;&gt;"",OR(ISNUMBER(SEARCH('🔎 TRA CỨU NHANH'!$C$2,$A5139)),ISNUMBER(SEARCH('🔎 TRA CỨU NHANH'!$C$2,$B5139)))),1,0)</f>
        <v>0</v>
      </c>
      <c r="M5139" s="1" t="str">
        <f t="shared" si="160"/>
        <v/>
      </c>
      <c r="N5139" s="1">
        <f>N(N5138)+IF(AND('💰 BÁO GIÁ'!$C$27&lt;&gt;"",OR(ISNUMBER(SEARCH('💰 BÁO GIÁ'!$C$27,$A5139)),ISNUMBER(SEARCH('💰 BÁO GIÁ'!$C$27,$B5139)))),1,0)</f>
        <v>0</v>
      </c>
      <c r="O5139" s="1" t="str">
        <f t="shared" si="161"/>
        <v/>
      </c>
    </row>
    <row r="5140" customHeight="1" spans="1:15">
      <c r="A5140" s="1" t="str">
        <f>IF('🔨 CĂN THAU'!A216="","",'🔨 CĂN THAU'!A216)</f>
        <v/>
      </c>
      <c r="B5140" s="1" t="str">
        <f>IF('🔨 CĂN THAU'!A216="","","Căn thau "&amp;'🔨 CĂN THAU'!D216&amp;" "&amp;'🔨 CĂN THAU'!B216&amp;" "&amp;'🔨 CĂN THAU'!C216)</f>
        <v/>
      </c>
      <c r="C5140" s="1" t="str">
        <f>IF('🔨 CĂN THAU'!A216="","","Căn thau")</f>
        <v/>
      </c>
      <c r="D5140" s="1" t="str">
        <f>IF('🔨 CĂN THAU'!A216="","",'🔨 CĂN THAU'!K216)</f>
        <v/>
      </c>
      <c r="E5140" s="1" t="str">
        <f>IF('🔨 CĂN THAU'!A216="","",'🔨 CĂN THAU'!L216)</f>
        <v/>
      </c>
      <c r="F5140" s="1" t="str">
        <f>IF('🔨 CĂN THAU'!A216="","",'🔨 CĂN THAU'!M216)</f>
        <v/>
      </c>
      <c r="G5140" s="1" t="str">
        <f>IF('🔨 CĂN THAU'!A216="","",'🔨 CĂN THAU'!N216)</f>
        <v/>
      </c>
      <c r="H5140" s="1" t="str">
        <f>IF('🔨 CĂN THAU'!A216="","",'🔨 CĂN THAU'!O216)</f>
        <v/>
      </c>
      <c r="I5140" s="1" t="str">
        <f>IF('🔨 CĂN THAU'!A216="","",'🔨 CĂN THAU'!P216)</f>
        <v/>
      </c>
      <c r="J5140" s="1" t="str">
        <f>IF('🔨 CĂN THAU'!A216="","","")</f>
        <v/>
      </c>
      <c r="L5140" s="1">
        <f>N(L5139)+IF(AND('🔎 TRA CỨU NHANH'!$C$2&lt;&gt;"",OR(ISNUMBER(SEARCH('🔎 TRA CỨU NHANH'!$C$2,$A5140)),ISNUMBER(SEARCH('🔎 TRA CỨU NHANH'!$C$2,$B5140)))),1,0)</f>
        <v>0</v>
      </c>
      <c r="M5140" s="1" t="str">
        <f t="shared" si="160"/>
        <v/>
      </c>
      <c r="N5140" s="1">
        <f>N(N5139)+IF(AND('💰 BÁO GIÁ'!$C$27&lt;&gt;"",OR(ISNUMBER(SEARCH('💰 BÁO GIÁ'!$C$27,$A5140)),ISNUMBER(SEARCH('💰 BÁO GIÁ'!$C$27,$B5140)))),1,0)</f>
        <v>0</v>
      </c>
      <c r="O5140" s="1" t="str">
        <f t="shared" si="161"/>
        <v/>
      </c>
    </row>
    <row r="5141" customHeight="1" spans="1:15">
      <c r="A5141" s="1" t="str">
        <f>IF('🔨 CĂN THAU'!A217="","",'🔨 CĂN THAU'!A217)</f>
        <v/>
      </c>
      <c r="B5141" s="1" t="str">
        <f>IF('🔨 CĂN THAU'!A217="","","Căn thau "&amp;'🔨 CĂN THAU'!D217&amp;" "&amp;'🔨 CĂN THAU'!B217&amp;" "&amp;'🔨 CĂN THAU'!C217)</f>
        <v/>
      </c>
      <c r="C5141" s="1" t="str">
        <f>IF('🔨 CĂN THAU'!A217="","","Căn thau")</f>
        <v/>
      </c>
      <c r="D5141" s="1" t="str">
        <f>IF('🔨 CĂN THAU'!A217="","",'🔨 CĂN THAU'!K217)</f>
        <v/>
      </c>
      <c r="E5141" s="1" t="str">
        <f>IF('🔨 CĂN THAU'!A217="","",'🔨 CĂN THAU'!L217)</f>
        <v/>
      </c>
      <c r="F5141" s="1" t="str">
        <f>IF('🔨 CĂN THAU'!A217="","",'🔨 CĂN THAU'!M217)</f>
        <v/>
      </c>
      <c r="G5141" s="1" t="str">
        <f>IF('🔨 CĂN THAU'!A217="","",'🔨 CĂN THAU'!N217)</f>
        <v/>
      </c>
      <c r="H5141" s="1" t="str">
        <f>IF('🔨 CĂN THAU'!A217="","",'🔨 CĂN THAU'!O217)</f>
        <v/>
      </c>
      <c r="I5141" s="1" t="str">
        <f>IF('🔨 CĂN THAU'!A217="","",'🔨 CĂN THAU'!P217)</f>
        <v/>
      </c>
      <c r="J5141" s="1" t="str">
        <f>IF('🔨 CĂN THAU'!A217="","","")</f>
        <v/>
      </c>
      <c r="L5141" s="1">
        <f>N(L5140)+IF(AND('🔎 TRA CỨU NHANH'!$C$2&lt;&gt;"",OR(ISNUMBER(SEARCH('🔎 TRA CỨU NHANH'!$C$2,$A5141)),ISNUMBER(SEARCH('🔎 TRA CỨU NHANH'!$C$2,$B5141)))),1,0)</f>
        <v>0</v>
      </c>
      <c r="M5141" s="1" t="str">
        <f t="shared" si="160"/>
        <v/>
      </c>
      <c r="N5141" s="1">
        <f>N(N5140)+IF(AND('💰 BÁO GIÁ'!$C$27&lt;&gt;"",OR(ISNUMBER(SEARCH('💰 BÁO GIÁ'!$C$27,$A5141)),ISNUMBER(SEARCH('💰 BÁO GIÁ'!$C$27,$B5141)))),1,0)</f>
        <v>0</v>
      </c>
      <c r="O5141" s="1" t="str">
        <f t="shared" si="161"/>
        <v/>
      </c>
    </row>
    <row r="5142" customHeight="1" spans="1:15">
      <c r="A5142" s="1" t="str">
        <f>IF('🔨 CĂN THAU'!A218="","",'🔨 CĂN THAU'!A218)</f>
        <v/>
      </c>
      <c r="B5142" s="1" t="str">
        <f>IF('🔨 CĂN THAU'!A218="","","Căn thau "&amp;'🔨 CĂN THAU'!D218&amp;" "&amp;'🔨 CĂN THAU'!B218&amp;" "&amp;'🔨 CĂN THAU'!C218)</f>
        <v/>
      </c>
      <c r="C5142" s="1" t="str">
        <f>IF('🔨 CĂN THAU'!A218="","","Căn thau")</f>
        <v/>
      </c>
      <c r="D5142" s="1" t="str">
        <f>IF('🔨 CĂN THAU'!A218="","",'🔨 CĂN THAU'!K218)</f>
        <v/>
      </c>
      <c r="E5142" s="1" t="str">
        <f>IF('🔨 CĂN THAU'!A218="","",'🔨 CĂN THAU'!L218)</f>
        <v/>
      </c>
      <c r="F5142" s="1" t="str">
        <f>IF('🔨 CĂN THAU'!A218="","",'🔨 CĂN THAU'!M218)</f>
        <v/>
      </c>
      <c r="G5142" s="1" t="str">
        <f>IF('🔨 CĂN THAU'!A218="","",'🔨 CĂN THAU'!N218)</f>
        <v/>
      </c>
      <c r="H5142" s="1" t="str">
        <f>IF('🔨 CĂN THAU'!A218="","",'🔨 CĂN THAU'!O218)</f>
        <v/>
      </c>
      <c r="I5142" s="1" t="str">
        <f>IF('🔨 CĂN THAU'!A218="","",'🔨 CĂN THAU'!P218)</f>
        <v/>
      </c>
      <c r="J5142" s="1" t="str">
        <f>IF('🔨 CĂN THAU'!A218="","","")</f>
        <v/>
      </c>
      <c r="L5142" s="1">
        <f>N(L5141)+IF(AND('🔎 TRA CỨU NHANH'!$C$2&lt;&gt;"",OR(ISNUMBER(SEARCH('🔎 TRA CỨU NHANH'!$C$2,$A5142)),ISNUMBER(SEARCH('🔎 TRA CỨU NHANH'!$C$2,$B5142)))),1,0)</f>
        <v>0</v>
      </c>
      <c r="M5142" s="1" t="str">
        <f t="shared" si="160"/>
        <v/>
      </c>
      <c r="N5142" s="1">
        <f>N(N5141)+IF(AND('💰 BÁO GIÁ'!$C$27&lt;&gt;"",OR(ISNUMBER(SEARCH('💰 BÁO GIÁ'!$C$27,$A5142)),ISNUMBER(SEARCH('💰 BÁO GIÁ'!$C$27,$B5142)))),1,0)</f>
        <v>0</v>
      </c>
      <c r="O5142" s="1" t="str">
        <f t="shared" si="161"/>
        <v/>
      </c>
    </row>
    <row r="5143" customHeight="1" spans="1:15">
      <c r="A5143" s="1" t="str">
        <f>IF('🔨 CĂN THAU'!A219="","",'🔨 CĂN THAU'!A219)</f>
        <v/>
      </c>
      <c r="B5143" s="1" t="str">
        <f>IF('🔨 CĂN THAU'!A219="","","Căn thau "&amp;'🔨 CĂN THAU'!D219&amp;" "&amp;'🔨 CĂN THAU'!B219&amp;" "&amp;'🔨 CĂN THAU'!C219)</f>
        <v/>
      </c>
      <c r="C5143" s="1" t="str">
        <f>IF('🔨 CĂN THAU'!A219="","","Căn thau")</f>
        <v/>
      </c>
      <c r="D5143" s="1" t="str">
        <f>IF('🔨 CĂN THAU'!A219="","",'🔨 CĂN THAU'!K219)</f>
        <v/>
      </c>
      <c r="E5143" s="1" t="str">
        <f>IF('🔨 CĂN THAU'!A219="","",'🔨 CĂN THAU'!L219)</f>
        <v/>
      </c>
      <c r="F5143" s="1" t="str">
        <f>IF('🔨 CĂN THAU'!A219="","",'🔨 CĂN THAU'!M219)</f>
        <v/>
      </c>
      <c r="G5143" s="1" t="str">
        <f>IF('🔨 CĂN THAU'!A219="","",'🔨 CĂN THAU'!N219)</f>
        <v/>
      </c>
      <c r="H5143" s="1" t="str">
        <f>IF('🔨 CĂN THAU'!A219="","",'🔨 CĂN THAU'!O219)</f>
        <v/>
      </c>
      <c r="I5143" s="1" t="str">
        <f>IF('🔨 CĂN THAU'!A219="","",'🔨 CĂN THAU'!P219)</f>
        <v/>
      </c>
      <c r="J5143" s="1" t="str">
        <f>IF('🔨 CĂN THAU'!A219="","","")</f>
        <v/>
      </c>
      <c r="L5143" s="1">
        <f>N(L5142)+IF(AND('🔎 TRA CỨU NHANH'!$C$2&lt;&gt;"",OR(ISNUMBER(SEARCH('🔎 TRA CỨU NHANH'!$C$2,$A5143)),ISNUMBER(SEARCH('🔎 TRA CỨU NHANH'!$C$2,$B5143)))),1,0)</f>
        <v>0</v>
      </c>
      <c r="M5143" s="1" t="str">
        <f t="shared" si="160"/>
        <v/>
      </c>
      <c r="N5143" s="1">
        <f>N(N5142)+IF(AND('💰 BÁO GIÁ'!$C$27&lt;&gt;"",OR(ISNUMBER(SEARCH('💰 BÁO GIÁ'!$C$27,$A5143)),ISNUMBER(SEARCH('💰 BÁO GIÁ'!$C$27,$B5143)))),1,0)</f>
        <v>0</v>
      </c>
      <c r="O5143" s="1" t="str">
        <f t="shared" si="161"/>
        <v/>
      </c>
    </row>
    <row r="5144" customHeight="1" spans="1:15">
      <c r="A5144" s="1" t="str">
        <f>IF('🔨 CĂN THAU'!A220="","",'🔨 CĂN THAU'!A220)</f>
        <v/>
      </c>
      <c r="B5144" s="1" t="str">
        <f>IF('🔨 CĂN THAU'!A220="","","Căn thau "&amp;'🔨 CĂN THAU'!D220&amp;" "&amp;'🔨 CĂN THAU'!B220&amp;" "&amp;'🔨 CĂN THAU'!C220)</f>
        <v/>
      </c>
      <c r="C5144" s="1" t="str">
        <f>IF('🔨 CĂN THAU'!A220="","","Căn thau")</f>
        <v/>
      </c>
      <c r="D5144" s="1" t="str">
        <f>IF('🔨 CĂN THAU'!A220="","",'🔨 CĂN THAU'!K220)</f>
        <v/>
      </c>
      <c r="E5144" s="1" t="str">
        <f>IF('🔨 CĂN THAU'!A220="","",'🔨 CĂN THAU'!L220)</f>
        <v/>
      </c>
      <c r="F5144" s="1" t="str">
        <f>IF('🔨 CĂN THAU'!A220="","",'🔨 CĂN THAU'!M220)</f>
        <v/>
      </c>
      <c r="G5144" s="1" t="str">
        <f>IF('🔨 CĂN THAU'!A220="","",'🔨 CĂN THAU'!N220)</f>
        <v/>
      </c>
      <c r="H5144" s="1" t="str">
        <f>IF('🔨 CĂN THAU'!A220="","",'🔨 CĂN THAU'!O220)</f>
        <v/>
      </c>
      <c r="I5144" s="1" t="str">
        <f>IF('🔨 CĂN THAU'!A220="","",'🔨 CĂN THAU'!P220)</f>
        <v/>
      </c>
      <c r="J5144" s="1" t="str">
        <f>IF('🔨 CĂN THAU'!A220="","","")</f>
        <v/>
      </c>
      <c r="L5144" s="1">
        <f>N(L5143)+IF(AND('🔎 TRA CỨU NHANH'!$C$2&lt;&gt;"",OR(ISNUMBER(SEARCH('🔎 TRA CỨU NHANH'!$C$2,$A5144)),ISNUMBER(SEARCH('🔎 TRA CỨU NHANH'!$C$2,$B5144)))),1,0)</f>
        <v>0</v>
      </c>
      <c r="M5144" s="1" t="str">
        <f t="shared" si="160"/>
        <v/>
      </c>
      <c r="N5144" s="1">
        <f>N(N5143)+IF(AND('💰 BÁO GIÁ'!$C$27&lt;&gt;"",OR(ISNUMBER(SEARCH('💰 BÁO GIÁ'!$C$27,$A5144)),ISNUMBER(SEARCH('💰 BÁO GIÁ'!$C$27,$B5144)))),1,0)</f>
        <v>0</v>
      </c>
      <c r="O5144" s="1" t="str">
        <f t="shared" si="161"/>
        <v/>
      </c>
    </row>
    <row r="5145" customHeight="1" spans="1:15">
      <c r="A5145" s="1" t="str">
        <f>IF('🔨 CĂN THAU'!A221="","",'🔨 CĂN THAU'!A221)</f>
        <v/>
      </c>
      <c r="B5145" s="1" t="str">
        <f>IF('🔨 CĂN THAU'!A221="","","Căn thau "&amp;'🔨 CĂN THAU'!D221&amp;" "&amp;'🔨 CĂN THAU'!B221&amp;" "&amp;'🔨 CĂN THAU'!C221)</f>
        <v/>
      </c>
      <c r="C5145" s="1" t="str">
        <f>IF('🔨 CĂN THAU'!A221="","","Căn thau")</f>
        <v/>
      </c>
      <c r="D5145" s="1" t="str">
        <f>IF('🔨 CĂN THAU'!A221="","",'🔨 CĂN THAU'!K221)</f>
        <v/>
      </c>
      <c r="E5145" s="1" t="str">
        <f>IF('🔨 CĂN THAU'!A221="","",'🔨 CĂN THAU'!L221)</f>
        <v/>
      </c>
      <c r="F5145" s="1" t="str">
        <f>IF('🔨 CĂN THAU'!A221="","",'🔨 CĂN THAU'!M221)</f>
        <v/>
      </c>
      <c r="G5145" s="1" t="str">
        <f>IF('🔨 CĂN THAU'!A221="","",'🔨 CĂN THAU'!N221)</f>
        <v/>
      </c>
      <c r="H5145" s="1" t="str">
        <f>IF('🔨 CĂN THAU'!A221="","",'🔨 CĂN THAU'!O221)</f>
        <v/>
      </c>
      <c r="I5145" s="1" t="str">
        <f>IF('🔨 CĂN THAU'!A221="","",'🔨 CĂN THAU'!P221)</f>
        <v/>
      </c>
      <c r="J5145" s="1" t="str">
        <f>IF('🔨 CĂN THAU'!A221="","","")</f>
        <v/>
      </c>
      <c r="L5145" s="1">
        <f>N(L5144)+IF(AND('🔎 TRA CỨU NHANH'!$C$2&lt;&gt;"",OR(ISNUMBER(SEARCH('🔎 TRA CỨU NHANH'!$C$2,$A5145)),ISNUMBER(SEARCH('🔎 TRA CỨU NHANH'!$C$2,$B5145)))),1,0)</f>
        <v>0</v>
      </c>
      <c r="M5145" s="1" t="str">
        <f t="shared" si="160"/>
        <v/>
      </c>
      <c r="N5145" s="1">
        <f>N(N5144)+IF(AND('💰 BÁO GIÁ'!$C$27&lt;&gt;"",OR(ISNUMBER(SEARCH('💰 BÁO GIÁ'!$C$27,$A5145)),ISNUMBER(SEARCH('💰 BÁO GIÁ'!$C$27,$B5145)))),1,0)</f>
        <v>0</v>
      </c>
      <c r="O5145" s="1" t="str">
        <f t="shared" si="161"/>
        <v/>
      </c>
    </row>
    <row r="5146" customHeight="1" spans="1:15">
      <c r="A5146" s="1" t="str">
        <f>IF('🔨 CĂN THAU'!A222="","",'🔨 CĂN THAU'!A222)</f>
        <v/>
      </c>
      <c r="B5146" s="1" t="str">
        <f>IF('🔨 CĂN THAU'!A222="","","Căn thau "&amp;'🔨 CĂN THAU'!D222&amp;" "&amp;'🔨 CĂN THAU'!B222&amp;" "&amp;'🔨 CĂN THAU'!C222)</f>
        <v/>
      </c>
      <c r="C5146" s="1" t="str">
        <f>IF('🔨 CĂN THAU'!A222="","","Căn thau")</f>
        <v/>
      </c>
      <c r="D5146" s="1" t="str">
        <f>IF('🔨 CĂN THAU'!A222="","",'🔨 CĂN THAU'!K222)</f>
        <v/>
      </c>
      <c r="E5146" s="1" t="str">
        <f>IF('🔨 CĂN THAU'!A222="","",'🔨 CĂN THAU'!L222)</f>
        <v/>
      </c>
      <c r="F5146" s="1" t="str">
        <f>IF('🔨 CĂN THAU'!A222="","",'🔨 CĂN THAU'!M222)</f>
        <v/>
      </c>
      <c r="G5146" s="1" t="str">
        <f>IF('🔨 CĂN THAU'!A222="","",'🔨 CĂN THAU'!N222)</f>
        <v/>
      </c>
      <c r="H5146" s="1" t="str">
        <f>IF('🔨 CĂN THAU'!A222="","",'🔨 CĂN THAU'!O222)</f>
        <v/>
      </c>
      <c r="I5146" s="1" t="str">
        <f>IF('🔨 CĂN THAU'!A222="","",'🔨 CĂN THAU'!P222)</f>
        <v/>
      </c>
      <c r="J5146" s="1" t="str">
        <f>IF('🔨 CĂN THAU'!A222="","","")</f>
        <v/>
      </c>
      <c r="L5146" s="1">
        <f>N(L5145)+IF(AND('🔎 TRA CỨU NHANH'!$C$2&lt;&gt;"",OR(ISNUMBER(SEARCH('🔎 TRA CỨU NHANH'!$C$2,$A5146)),ISNUMBER(SEARCH('🔎 TRA CỨU NHANH'!$C$2,$B5146)))),1,0)</f>
        <v>0</v>
      </c>
      <c r="M5146" s="1" t="str">
        <f t="shared" si="160"/>
        <v/>
      </c>
      <c r="N5146" s="1">
        <f>N(N5145)+IF(AND('💰 BÁO GIÁ'!$C$27&lt;&gt;"",OR(ISNUMBER(SEARCH('💰 BÁO GIÁ'!$C$27,$A5146)),ISNUMBER(SEARCH('💰 BÁO GIÁ'!$C$27,$B5146)))),1,0)</f>
        <v>0</v>
      </c>
      <c r="O5146" s="1" t="str">
        <f t="shared" si="161"/>
        <v/>
      </c>
    </row>
    <row r="5147" customHeight="1" spans="1:15">
      <c r="A5147" s="1" t="str">
        <f>IF('🔨 CĂN THAU'!A223="","",'🔨 CĂN THAU'!A223)</f>
        <v/>
      </c>
      <c r="B5147" s="1" t="str">
        <f>IF('🔨 CĂN THAU'!A223="","","Căn thau "&amp;'🔨 CĂN THAU'!D223&amp;" "&amp;'🔨 CĂN THAU'!B223&amp;" "&amp;'🔨 CĂN THAU'!C223)</f>
        <v/>
      </c>
      <c r="C5147" s="1" t="str">
        <f>IF('🔨 CĂN THAU'!A223="","","Căn thau")</f>
        <v/>
      </c>
      <c r="D5147" s="1" t="str">
        <f>IF('🔨 CĂN THAU'!A223="","",'🔨 CĂN THAU'!K223)</f>
        <v/>
      </c>
      <c r="E5147" s="1" t="str">
        <f>IF('🔨 CĂN THAU'!A223="","",'🔨 CĂN THAU'!L223)</f>
        <v/>
      </c>
      <c r="F5147" s="1" t="str">
        <f>IF('🔨 CĂN THAU'!A223="","",'🔨 CĂN THAU'!M223)</f>
        <v/>
      </c>
      <c r="G5147" s="1" t="str">
        <f>IF('🔨 CĂN THAU'!A223="","",'🔨 CĂN THAU'!N223)</f>
        <v/>
      </c>
      <c r="H5147" s="1" t="str">
        <f>IF('🔨 CĂN THAU'!A223="","",'🔨 CĂN THAU'!O223)</f>
        <v/>
      </c>
      <c r="I5147" s="1" t="str">
        <f>IF('🔨 CĂN THAU'!A223="","",'🔨 CĂN THAU'!P223)</f>
        <v/>
      </c>
      <c r="J5147" s="1" t="str">
        <f>IF('🔨 CĂN THAU'!A223="","","")</f>
        <v/>
      </c>
      <c r="L5147" s="1">
        <f>N(L5146)+IF(AND('🔎 TRA CỨU NHANH'!$C$2&lt;&gt;"",OR(ISNUMBER(SEARCH('🔎 TRA CỨU NHANH'!$C$2,$A5147)),ISNUMBER(SEARCH('🔎 TRA CỨU NHANH'!$C$2,$B5147)))),1,0)</f>
        <v>0</v>
      </c>
      <c r="M5147" s="1" t="str">
        <f t="shared" si="160"/>
        <v/>
      </c>
      <c r="N5147" s="1">
        <f>N(N5146)+IF(AND('💰 BÁO GIÁ'!$C$27&lt;&gt;"",OR(ISNUMBER(SEARCH('💰 BÁO GIÁ'!$C$27,$A5147)),ISNUMBER(SEARCH('💰 BÁO GIÁ'!$C$27,$B5147)))),1,0)</f>
        <v>0</v>
      </c>
      <c r="O5147" s="1" t="str">
        <f t="shared" si="161"/>
        <v/>
      </c>
    </row>
    <row r="5148" customHeight="1" spans="1:15">
      <c r="A5148" s="1" t="str">
        <f>IF('🔨 CĂN THAU'!A224="","",'🔨 CĂN THAU'!A224)</f>
        <v/>
      </c>
      <c r="B5148" s="1" t="str">
        <f>IF('🔨 CĂN THAU'!A224="","","Căn thau "&amp;'🔨 CĂN THAU'!D224&amp;" "&amp;'🔨 CĂN THAU'!B224&amp;" "&amp;'🔨 CĂN THAU'!C224)</f>
        <v/>
      </c>
      <c r="C5148" s="1" t="str">
        <f>IF('🔨 CĂN THAU'!A224="","","Căn thau")</f>
        <v/>
      </c>
      <c r="D5148" s="1" t="str">
        <f>IF('🔨 CĂN THAU'!A224="","",'🔨 CĂN THAU'!K224)</f>
        <v/>
      </c>
      <c r="E5148" s="1" t="str">
        <f>IF('🔨 CĂN THAU'!A224="","",'🔨 CĂN THAU'!L224)</f>
        <v/>
      </c>
      <c r="F5148" s="1" t="str">
        <f>IF('🔨 CĂN THAU'!A224="","",'🔨 CĂN THAU'!M224)</f>
        <v/>
      </c>
      <c r="G5148" s="1" t="str">
        <f>IF('🔨 CĂN THAU'!A224="","",'🔨 CĂN THAU'!N224)</f>
        <v/>
      </c>
      <c r="H5148" s="1" t="str">
        <f>IF('🔨 CĂN THAU'!A224="","",'🔨 CĂN THAU'!O224)</f>
        <v/>
      </c>
      <c r="I5148" s="1" t="str">
        <f>IF('🔨 CĂN THAU'!A224="","",'🔨 CĂN THAU'!P224)</f>
        <v/>
      </c>
      <c r="J5148" s="1" t="str">
        <f>IF('🔨 CĂN THAU'!A224="","","")</f>
        <v/>
      </c>
      <c r="L5148" s="1">
        <f>N(L5147)+IF(AND('🔎 TRA CỨU NHANH'!$C$2&lt;&gt;"",OR(ISNUMBER(SEARCH('🔎 TRA CỨU NHANH'!$C$2,$A5148)),ISNUMBER(SEARCH('🔎 TRA CỨU NHANH'!$C$2,$B5148)))),1,0)</f>
        <v>0</v>
      </c>
      <c r="M5148" s="1" t="str">
        <f t="shared" si="160"/>
        <v/>
      </c>
      <c r="N5148" s="1">
        <f>N(N5147)+IF(AND('💰 BÁO GIÁ'!$C$27&lt;&gt;"",OR(ISNUMBER(SEARCH('💰 BÁO GIÁ'!$C$27,$A5148)),ISNUMBER(SEARCH('💰 BÁO GIÁ'!$C$27,$B5148)))),1,0)</f>
        <v>0</v>
      </c>
      <c r="O5148" s="1" t="str">
        <f t="shared" si="161"/>
        <v/>
      </c>
    </row>
    <row r="5149" customHeight="1" spans="1:15">
      <c r="A5149" s="1" t="str">
        <f>IF('🔨 CĂN THAU'!A225="","",'🔨 CĂN THAU'!A225)</f>
        <v/>
      </c>
      <c r="B5149" s="1" t="str">
        <f>IF('🔨 CĂN THAU'!A225="","","Căn thau "&amp;'🔨 CĂN THAU'!D225&amp;" "&amp;'🔨 CĂN THAU'!B225&amp;" "&amp;'🔨 CĂN THAU'!C225)</f>
        <v/>
      </c>
      <c r="C5149" s="1" t="str">
        <f>IF('🔨 CĂN THAU'!A225="","","Căn thau")</f>
        <v/>
      </c>
      <c r="D5149" s="1" t="str">
        <f>IF('🔨 CĂN THAU'!A225="","",'🔨 CĂN THAU'!K225)</f>
        <v/>
      </c>
      <c r="E5149" s="1" t="str">
        <f>IF('🔨 CĂN THAU'!A225="","",'🔨 CĂN THAU'!L225)</f>
        <v/>
      </c>
      <c r="F5149" s="1" t="str">
        <f>IF('🔨 CĂN THAU'!A225="","",'🔨 CĂN THAU'!M225)</f>
        <v/>
      </c>
      <c r="G5149" s="1" t="str">
        <f>IF('🔨 CĂN THAU'!A225="","",'🔨 CĂN THAU'!N225)</f>
        <v/>
      </c>
      <c r="H5149" s="1" t="str">
        <f>IF('🔨 CĂN THAU'!A225="","",'🔨 CĂN THAU'!O225)</f>
        <v/>
      </c>
      <c r="I5149" s="1" t="str">
        <f>IF('🔨 CĂN THAU'!A225="","",'🔨 CĂN THAU'!P225)</f>
        <v/>
      </c>
      <c r="J5149" s="1" t="str">
        <f>IF('🔨 CĂN THAU'!A225="","","")</f>
        <v/>
      </c>
      <c r="L5149" s="1">
        <f>N(L5148)+IF(AND('🔎 TRA CỨU NHANH'!$C$2&lt;&gt;"",OR(ISNUMBER(SEARCH('🔎 TRA CỨU NHANH'!$C$2,$A5149)),ISNUMBER(SEARCH('🔎 TRA CỨU NHANH'!$C$2,$B5149)))),1,0)</f>
        <v>0</v>
      </c>
      <c r="M5149" s="1" t="str">
        <f t="shared" si="160"/>
        <v/>
      </c>
      <c r="N5149" s="1">
        <f>N(N5148)+IF(AND('💰 BÁO GIÁ'!$C$27&lt;&gt;"",OR(ISNUMBER(SEARCH('💰 BÁO GIÁ'!$C$27,$A5149)),ISNUMBER(SEARCH('💰 BÁO GIÁ'!$C$27,$B5149)))),1,0)</f>
        <v>0</v>
      </c>
      <c r="O5149" s="1" t="str">
        <f t="shared" si="161"/>
        <v/>
      </c>
    </row>
    <row r="5150" customHeight="1" spans="1:15">
      <c r="A5150" s="1" t="str">
        <f>IF('🔨 CĂN THAU'!A226="","",'🔨 CĂN THAU'!A226)</f>
        <v/>
      </c>
      <c r="B5150" s="1" t="str">
        <f>IF('🔨 CĂN THAU'!A226="","","Căn thau "&amp;'🔨 CĂN THAU'!D226&amp;" "&amp;'🔨 CĂN THAU'!B226&amp;" "&amp;'🔨 CĂN THAU'!C226)</f>
        <v/>
      </c>
      <c r="C5150" s="1" t="str">
        <f>IF('🔨 CĂN THAU'!A226="","","Căn thau")</f>
        <v/>
      </c>
      <c r="D5150" s="1" t="str">
        <f>IF('🔨 CĂN THAU'!A226="","",'🔨 CĂN THAU'!K226)</f>
        <v/>
      </c>
      <c r="E5150" s="1" t="str">
        <f>IF('🔨 CĂN THAU'!A226="","",'🔨 CĂN THAU'!L226)</f>
        <v/>
      </c>
      <c r="F5150" s="1" t="str">
        <f>IF('🔨 CĂN THAU'!A226="","",'🔨 CĂN THAU'!M226)</f>
        <v/>
      </c>
      <c r="G5150" s="1" t="str">
        <f>IF('🔨 CĂN THAU'!A226="","",'🔨 CĂN THAU'!N226)</f>
        <v/>
      </c>
      <c r="H5150" s="1" t="str">
        <f>IF('🔨 CĂN THAU'!A226="","",'🔨 CĂN THAU'!O226)</f>
        <v/>
      </c>
      <c r="I5150" s="1" t="str">
        <f>IF('🔨 CĂN THAU'!A226="","",'🔨 CĂN THAU'!P226)</f>
        <v/>
      </c>
      <c r="J5150" s="1" t="str">
        <f>IF('🔨 CĂN THAU'!A226="","","")</f>
        <v/>
      </c>
      <c r="L5150" s="1">
        <f>N(L5149)+IF(AND('🔎 TRA CỨU NHANH'!$C$2&lt;&gt;"",OR(ISNUMBER(SEARCH('🔎 TRA CỨU NHANH'!$C$2,$A5150)),ISNUMBER(SEARCH('🔎 TRA CỨU NHANH'!$C$2,$B5150)))),1,0)</f>
        <v>0</v>
      </c>
      <c r="M5150" s="1" t="str">
        <f t="shared" si="160"/>
        <v/>
      </c>
      <c r="N5150" s="1">
        <f>N(N5149)+IF(AND('💰 BÁO GIÁ'!$C$27&lt;&gt;"",OR(ISNUMBER(SEARCH('💰 BÁO GIÁ'!$C$27,$A5150)),ISNUMBER(SEARCH('💰 BÁO GIÁ'!$C$27,$B5150)))),1,0)</f>
        <v>0</v>
      </c>
      <c r="O5150" s="1" t="str">
        <f t="shared" si="161"/>
        <v/>
      </c>
    </row>
    <row r="5151" customHeight="1" spans="1:15">
      <c r="A5151" s="1" t="str">
        <f>IF('🔨 CĂN THAU'!A227="","",'🔨 CĂN THAU'!A227)</f>
        <v/>
      </c>
      <c r="B5151" s="1" t="str">
        <f>IF('🔨 CĂN THAU'!A227="","","Căn thau "&amp;'🔨 CĂN THAU'!D227&amp;" "&amp;'🔨 CĂN THAU'!B227&amp;" "&amp;'🔨 CĂN THAU'!C227)</f>
        <v/>
      </c>
      <c r="C5151" s="1" t="str">
        <f>IF('🔨 CĂN THAU'!A227="","","Căn thau")</f>
        <v/>
      </c>
      <c r="D5151" s="1" t="str">
        <f>IF('🔨 CĂN THAU'!A227="","",'🔨 CĂN THAU'!K227)</f>
        <v/>
      </c>
      <c r="E5151" s="1" t="str">
        <f>IF('🔨 CĂN THAU'!A227="","",'🔨 CĂN THAU'!L227)</f>
        <v/>
      </c>
      <c r="F5151" s="1" t="str">
        <f>IF('🔨 CĂN THAU'!A227="","",'🔨 CĂN THAU'!M227)</f>
        <v/>
      </c>
      <c r="G5151" s="1" t="str">
        <f>IF('🔨 CĂN THAU'!A227="","",'🔨 CĂN THAU'!N227)</f>
        <v/>
      </c>
      <c r="H5151" s="1" t="str">
        <f>IF('🔨 CĂN THAU'!A227="","",'🔨 CĂN THAU'!O227)</f>
        <v/>
      </c>
      <c r="I5151" s="1" t="str">
        <f>IF('🔨 CĂN THAU'!A227="","",'🔨 CĂN THAU'!P227)</f>
        <v/>
      </c>
      <c r="J5151" s="1" t="str">
        <f>IF('🔨 CĂN THAU'!A227="","","")</f>
        <v/>
      </c>
      <c r="L5151" s="1">
        <f>N(L5150)+IF(AND('🔎 TRA CỨU NHANH'!$C$2&lt;&gt;"",OR(ISNUMBER(SEARCH('🔎 TRA CỨU NHANH'!$C$2,$A5151)),ISNUMBER(SEARCH('🔎 TRA CỨU NHANH'!$C$2,$B5151)))),1,0)</f>
        <v>0</v>
      </c>
      <c r="M5151" s="1" t="str">
        <f t="shared" si="160"/>
        <v/>
      </c>
      <c r="N5151" s="1">
        <f>N(N5150)+IF(AND('💰 BÁO GIÁ'!$C$27&lt;&gt;"",OR(ISNUMBER(SEARCH('💰 BÁO GIÁ'!$C$27,$A5151)),ISNUMBER(SEARCH('💰 BÁO GIÁ'!$C$27,$B5151)))),1,0)</f>
        <v>0</v>
      </c>
      <c r="O5151" s="1" t="str">
        <f t="shared" si="161"/>
        <v/>
      </c>
    </row>
    <row r="5152" customHeight="1" spans="1:15">
      <c r="A5152" s="1" t="str">
        <f>IF('🔨 CĂN THAU'!A228="","",'🔨 CĂN THAU'!A228)</f>
        <v/>
      </c>
      <c r="B5152" s="1" t="str">
        <f>IF('🔨 CĂN THAU'!A228="","","Căn thau "&amp;'🔨 CĂN THAU'!D228&amp;" "&amp;'🔨 CĂN THAU'!B228&amp;" "&amp;'🔨 CĂN THAU'!C228)</f>
        <v/>
      </c>
      <c r="C5152" s="1" t="str">
        <f>IF('🔨 CĂN THAU'!A228="","","Căn thau")</f>
        <v/>
      </c>
      <c r="D5152" s="1" t="str">
        <f>IF('🔨 CĂN THAU'!A228="","",'🔨 CĂN THAU'!K228)</f>
        <v/>
      </c>
      <c r="E5152" s="1" t="str">
        <f>IF('🔨 CĂN THAU'!A228="","",'🔨 CĂN THAU'!L228)</f>
        <v/>
      </c>
      <c r="F5152" s="1" t="str">
        <f>IF('🔨 CĂN THAU'!A228="","",'🔨 CĂN THAU'!M228)</f>
        <v/>
      </c>
      <c r="G5152" s="1" t="str">
        <f>IF('🔨 CĂN THAU'!A228="","",'🔨 CĂN THAU'!N228)</f>
        <v/>
      </c>
      <c r="H5152" s="1" t="str">
        <f>IF('🔨 CĂN THAU'!A228="","",'🔨 CĂN THAU'!O228)</f>
        <v/>
      </c>
      <c r="I5152" s="1" t="str">
        <f>IF('🔨 CĂN THAU'!A228="","",'🔨 CĂN THAU'!P228)</f>
        <v/>
      </c>
      <c r="J5152" s="1" t="str">
        <f>IF('🔨 CĂN THAU'!A228="","","")</f>
        <v/>
      </c>
      <c r="L5152" s="1">
        <f>N(L5151)+IF(AND('🔎 TRA CỨU NHANH'!$C$2&lt;&gt;"",OR(ISNUMBER(SEARCH('🔎 TRA CỨU NHANH'!$C$2,$A5152)),ISNUMBER(SEARCH('🔎 TRA CỨU NHANH'!$C$2,$B5152)))),1,0)</f>
        <v>0</v>
      </c>
      <c r="M5152" s="1" t="str">
        <f t="shared" si="160"/>
        <v/>
      </c>
      <c r="N5152" s="1">
        <f>N(N5151)+IF(AND('💰 BÁO GIÁ'!$C$27&lt;&gt;"",OR(ISNUMBER(SEARCH('💰 BÁO GIÁ'!$C$27,$A5152)),ISNUMBER(SEARCH('💰 BÁO GIÁ'!$C$27,$B5152)))),1,0)</f>
        <v>0</v>
      </c>
      <c r="O5152" s="1" t="str">
        <f t="shared" si="161"/>
        <v/>
      </c>
    </row>
    <row r="5153" customHeight="1" spans="1:15">
      <c r="A5153" s="1" t="str">
        <f>IF('🔨 CĂN THAU'!A229="","",'🔨 CĂN THAU'!A229)</f>
        <v/>
      </c>
      <c r="B5153" s="1" t="str">
        <f>IF('🔨 CĂN THAU'!A229="","","Căn thau "&amp;'🔨 CĂN THAU'!D229&amp;" "&amp;'🔨 CĂN THAU'!B229&amp;" "&amp;'🔨 CĂN THAU'!C229)</f>
        <v/>
      </c>
      <c r="C5153" s="1" t="str">
        <f>IF('🔨 CĂN THAU'!A229="","","Căn thau")</f>
        <v/>
      </c>
      <c r="D5153" s="1" t="str">
        <f>IF('🔨 CĂN THAU'!A229="","",'🔨 CĂN THAU'!K229)</f>
        <v/>
      </c>
      <c r="E5153" s="1" t="str">
        <f>IF('🔨 CĂN THAU'!A229="","",'🔨 CĂN THAU'!L229)</f>
        <v/>
      </c>
      <c r="F5153" s="1" t="str">
        <f>IF('🔨 CĂN THAU'!A229="","",'🔨 CĂN THAU'!M229)</f>
        <v/>
      </c>
      <c r="G5153" s="1" t="str">
        <f>IF('🔨 CĂN THAU'!A229="","",'🔨 CĂN THAU'!N229)</f>
        <v/>
      </c>
      <c r="H5153" s="1" t="str">
        <f>IF('🔨 CĂN THAU'!A229="","",'🔨 CĂN THAU'!O229)</f>
        <v/>
      </c>
      <c r="I5153" s="1" t="str">
        <f>IF('🔨 CĂN THAU'!A229="","",'🔨 CĂN THAU'!P229)</f>
        <v/>
      </c>
      <c r="J5153" s="1" t="str">
        <f>IF('🔨 CĂN THAU'!A229="","","")</f>
        <v/>
      </c>
      <c r="L5153" s="1">
        <f>N(L5152)+IF(AND('🔎 TRA CỨU NHANH'!$C$2&lt;&gt;"",OR(ISNUMBER(SEARCH('🔎 TRA CỨU NHANH'!$C$2,$A5153)),ISNUMBER(SEARCH('🔎 TRA CỨU NHANH'!$C$2,$B5153)))),1,0)</f>
        <v>0</v>
      </c>
      <c r="M5153" s="1" t="str">
        <f t="shared" si="160"/>
        <v/>
      </c>
      <c r="N5153" s="1">
        <f>N(N5152)+IF(AND('💰 BÁO GIÁ'!$C$27&lt;&gt;"",OR(ISNUMBER(SEARCH('💰 BÁO GIÁ'!$C$27,$A5153)),ISNUMBER(SEARCH('💰 BÁO GIÁ'!$C$27,$B5153)))),1,0)</f>
        <v>0</v>
      </c>
      <c r="O5153" s="1" t="str">
        <f t="shared" si="161"/>
        <v/>
      </c>
    </row>
    <row r="5154" customHeight="1" spans="1:15">
      <c r="A5154" s="1" t="str">
        <f>IF('🔨 CĂN THAU'!A230="","",'🔨 CĂN THAU'!A230)</f>
        <v/>
      </c>
      <c r="B5154" s="1" t="str">
        <f>IF('🔨 CĂN THAU'!A230="","","Căn thau "&amp;'🔨 CĂN THAU'!D230&amp;" "&amp;'🔨 CĂN THAU'!B230&amp;" "&amp;'🔨 CĂN THAU'!C230)</f>
        <v/>
      </c>
      <c r="C5154" s="1" t="str">
        <f>IF('🔨 CĂN THAU'!A230="","","Căn thau")</f>
        <v/>
      </c>
      <c r="D5154" s="1" t="str">
        <f>IF('🔨 CĂN THAU'!A230="","",'🔨 CĂN THAU'!K230)</f>
        <v/>
      </c>
      <c r="E5154" s="1" t="str">
        <f>IF('🔨 CĂN THAU'!A230="","",'🔨 CĂN THAU'!L230)</f>
        <v/>
      </c>
      <c r="F5154" s="1" t="str">
        <f>IF('🔨 CĂN THAU'!A230="","",'🔨 CĂN THAU'!M230)</f>
        <v/>
      </c>
      <c r="G5154" s="1" t="str">
        <f>IF('🔨 CĂN THAU'!A230="","",'🔨 CĂN THAU'!N230)</f>
        <v/>
      </c>
      <c r="H5154" s="1" t="str">
        <f>IF('🔨 CĂN THAU'!A230="","",'🔨 CĂN THAU'!O230)</f>
        <v/>
      </c>
      <c r="I5154" s="1" t="str">
        <f>IF('🔨 CĂN THAU'!A230="","",'🔨 CĂN THAU'!P230)</f>
        <v/>
      </c>
      <c r="J5154" s="1" t="str">
        <f>IF('🔨 CĂN THAU'!A230="","","")</f>
        <v/>
      </c>
      <c r="L5154" s="1">
        <f>N(L5153)+IF(AND('🔎 TRA CỨU NHANH'!$C$2&lt;&gt;"",OR(ISNUMBER(SEARCH('🔎 TRA CỨU NHANH'!$C$2,$A5154)),ISNUMBER(SEARCH('🔎 TRA CỨU NHANH'!$C$2,$B5154)))),1,0)</f>
        <v>0</v>
      </c>
      <c r="M5154" s="1" t="str">
        <f t="shared" si="160"/>
        <v/>
      </c>
      <c r="N5154" s="1">
        <f>N(N5153)+IF(AND('💰 BÁO GIÁ'!$C$27&lt;&gt;"",OR(ISNUMBER(SEARCH('💰 BÁO GIÁ'!$C$27,$A5154)),ISNUMBER(SEARCH('💰 BÁO GIÁ'!$C$27,$B5154)))),1,0)</f>
        <v>0</v>
      </c>
      <c r="O5154" s="1" t="str">
        <f t="shared" si="161"/>
        <v/>
      </c>
    </row>
    <row r="5155" customHeight="1" spans="1:15">
      <c r="A5155" s="1" t="str">
        <f>IF('🔨 CĂN THAU'!A231="","",'🔨 CĂN THAU'!A231)</f>
        <v/>
      </c>
      <c r="B5155" s="1" t="str">
        <f>IF('🔨 CĂN THAU'!A231="","","Căn thau "&amp;'🔨 CĂN THAU'!D231&amp;" "&amp;'🔨 CĂN THAU'!B231&amp;" "&amp;'🔨 CĂN THAU'!C231)</f>
        <v/>
      </c>
      <c r="C5155" s="1" t="str">
        <f>IF('🔨 CĂN THAU'!A231="","","Căn thau")</f>
        <v/>
      </c>
      <c r="D5155" s="1" t="str">
        <f>IF('🔨 CĂN THAU'!A231="","",'🔨 CĂN THAU'!K231)</f>
        <v/>
      </c>
      <c r="E5155" s="1" t="str">
        <f>IF('🔨 CĂN THAU'!A231="","",'🔨 CĂN THAU'!L231)</f>
        <v/>
      </c>
      <c r="F5155" s="1" t="str">
        <f>IF('🔨 CĂN THAU'!A231="","",'🔨 CĂN THAU'!M231)</f>
        <v/>
      </c>
      <c r="G5155" s="1" t="str">
        <f>IF('🔨 CĂN THAU'!A231="","",'🔨 CĂN THAU'!N231)</f>
        <v/>
      </c>
      <c r="H5155" s="1" t="str">
        <f>IF('🔨 CĂN THAU'!A231="","",'🔨 CĂN THAU'!O231)</f>
        <v/>
      </c>
      <c r="I5155" s="1" t="str">
        <f>IF('🔨 CĂN THAU'!A231="","",'🔨 CĂN THAU'!P231)</f>
        <v/>
      </c>
      <c r="J5155" s="1" t="str">
        <f>IF('🔨 CĂN THAU'!A231="","","")</f>
        <v/>
      </c>
      <c r="L5155" s="1">
        <f>N(L5154)+IF(AND('🔎 TRA CỨU NHANH'!$C$2&lt;&gt;"",OR(ISNUMBER(SEARCH('🔎 TRA CỨU NHANH'!$C$2,$A5155)),ISNUMBER(SEARCH('🔎 TRA CỨU NHANH'!$C$2,$B5155)))),1,0)</f>
        <v>0</v>
      </c>
      <c r="M5155" s="1" t="str">
        <f t="shared" si="160"/>
        <v/>
      </c>
      <c r="N5155" s="1">
        <f>N(N5154)+IF(AND('💰 BÁO GIÁ'!$C$27&lt;&gt;"",OR(ISNUMBER(SEARCH('💰 BÁO GIÁ'!$C$27,$A5155)),ISNUMBER(SEARCH('💰 BÁO GIÁ'!$C$27,$B5155)))),1,0)</f>
        <v>0</v>
      </c>
      <c r="O5155" s="1" t="str">
        <f t="shared" si="161"/>
        <v/>
      </c>
    </row>
    <row r="5156" customHeight="1" spans="1:15">
      <c r="A5156" s="1" t="str">
        <f>IF('🔨 CĂN THAU'!A232="","",'🔨 CĂN THAU'!A232)</f>
        <v/>
      </c>
      <c r="B5156" s="1" t="str">
        <f>IF('🔨 CĂN THAU'!A232="","","Căn thau "&amp;'🔨 CĂN THAU'!D232&amp;" "&amp;'🔨 CĂN THAU'!B232&amp;" "&amp;'🔨 CĂN THAU'!C232)</f>
        <v/>
      </c>
      <c r="C5156" s="1" t="str">
        <f>IF('🔨 CĂN THAU'!A232="","","Căn thau")</f>
        <v/>
      </c>
      <c r="D5156" s="1" t="str">
        <f>IF('🔨 CĂN THAU'!A232="","",'🔨 CĂN THAU'!K232)</f>
        <v/>
      </c>
      <c r="E5156" s="1" t="str">
        <f>IF('🔨 CĂN THAU'!A232="","",'🔨 CĂN THAU'!L232)</f>
        <v/>
      </c>
      <c r="F5156" s="1" t="str">
        <f>IF('🔨 CĂN THAU'!A232="","",'🔨 CĂN THAU'!M232)</f>
        <v/>
      </c>
      <c r="G5156" s="1" t="str">
        <f>IF('🔨 CĂN THAU'!A232="","",'🔨 CĂN THAU'!N232)</f>
        <v/>
      </c>
      <c r="H5156" s="1" t="str">
        <f>IF('🔨 CĂN THAU'!A232="","",'🔨 CĂN THAU'!O232)</f>
        <v/>
      </c>
      <c r="I5156" s="1" t="str">
        <f>IF('🔨 CĂN THAU'!A232="","",'🔨 CĂN THAU'!P232)</f>
        <v/>
      </c>
      <c r="J5156" s="1" t="str">
        <f>IF('🔨 CĂN THAU'!A232="","","")</f>
        <v/>
      </c>
      <c r="L5156" s="1">
        <f>N(L5155)+IF(AND('🔎 TRA CỨU NHANH'!$C$2&lt;&gt;"",OR(ISNUMBER(SEARCH('🔎 TRA CỨU NHANH'!$C$2,$A5156)),ISNUMBER(SEARCH('🔎 TRA CỨU NHANH'!$C$2,$B5156)))),1,0)</f>
        <v>0</v>
      </c>
      <c r="M5156" s="1" t="str">
        <f t="shared" si="160"/>
        <v/>
      </c>
      <c r="N5156" s="1">
        <f>N(N5155)+IF(AND('💰 BÁO GIÁ'!$C$27&lt;&gt;"",OR(ISNUMBER(SEARCH('💰 BÁO GIÁ'!$C$27,$A5156)),ISNUMBER(SEARCH('💰 BÁO GIÁ'!$C$27,$B5156)))),1,0)</f>
        <v>0</v>
      </c>
      <c r="O5156" s="1" t="str">
        <f t="shared" si="161"/>
        <v/>
      </c>
    </row>
    <row r="5157" customHeight="1" spans="1:15">
      <c r="A5157" s="1" t="str">
        <f>IF('🔨 CĂN THAU'!A233="","",'🔨 CĂN THAU'!A233)</f>
        <v/>
      </c>
      <c r="B5157" s="1" t="str">
        <f>IF('🔨 CĂN THAU'!A233="","","Căn thau "&amp;'🔨 CĂN THAU'!D233&amp;" "&amp;'🔨 CĂN THAU'!B233&amp;" "&amp;'🔨 CĂN THAU'!C233)</f>
        <v/>
      </c>
      <c r="C5157" s="1" t="str">
        <f>IF('🔨 CĂN THAU'!A233="","","Căn thau")</f>
        <v/>
      </c>
      <c r="D5157" s="1" t="str">
        <f>IF('🔨 CĂN THAU'!A233="","",'🔨 CĂN THAU'!K233)</f>
        <v/>
      </c>
      <c r="E5157" s="1" t="str">
        <f>IF('🔨 CĂN THAU'!A233="","",'🔨 CĂN THAU'!L233)</f>
        <v/>
      </c>
      <c r="F5157" s="1" t="str">
        <f>IF('🔨 CĂN THAU'!A233="","",'🔨 CĂN THAU'!M233)</f>
        <v/>
      </c>
      <c r="G5157" s="1" t="str">
        <f>IF('🔨 CĂN THAU'!A233="","",'🔨 CĂN THAU'!N233)</f>
        <v/>
      </c>
      <c r="H5157" s="1" t="str">
        <f>IF('🔨 CĂN THAU'!A233="","",'🔨 CĂN THAU'!O233)</f>
        <v/>
      </c>
      <c r="I5157" s="1" t="str">
        <f>IF('🔨 CĂN THAU'!A233="","",'🔨 CĂN THAU'!P233)</f>
        <v/>
      </c>
      <c r="J5157" s="1" t="str">
        <f>IF('🔨 CĂN THAU'!A233="","","")</f>
        <v/>
      </c>
      <c r="L5157" s="1">
        <f>N(L5156)+IF(AND('🔎 TRA CỨU NHANH'!$C$2&lt;&gt;"",OR(ISNUMBER(SEARCH('🔎 TRA CỨU NHANH'!$C$2,$A5157)),ISNUMBER(SEARCH('🔎 TRA CỨU NHANH'!$C$2,$B5157)))),1,0)</f>
        <v>0</v>
      </c>
      <c r="M5157" s="1" t="str">
        <f t="shared" si="160"/>
        <v/>
      </c>
      <c r="N5157" s="1">
        <f>N(N5156)+IF(AND('💰 BÁO GIÁ'!$C$27&lt;&gt;"",OR(ISNUMBER(SEARCH('💰 BÁO GIÁ'!$C$27,$A5157)),ISNUMBER(SEARCH('💰 BÁO GIÁ'!$C$27,$B5157)))),1,0)</f>
        <v>0</v>
      </c>
      <c r="O5157" s="1" t="str">
        <f t="shared" si="161"/>
        <v/>
      </c>
    </row>
    <row r="5158" customHeight="1" spans="1:15">
      <c r="A5158" s="1" t="str">
        <f>IF('🔨 CĂN THAU'!A234="","",'🔨 CĂN THAU'!A234)</f>
        <v/>
      </c>
      <c r="B5158" s="1" t="str">
        <f>IF('🔨 CĂN THAU'!A234="","","Căn thau "&amp;'🔨 CĂN THAU'!D234&amp;" "&amp;'🔨 CĂN THAU'!B234&amp;" "&amp;'🔨 CĂN THAU'!C234)</f>
        <v/>
      </c>
      <c r="C5158" s="1" t="str">
        <f>IF('🔨 CĂN THAU'!A234="","","Căn thau")</f>
        <v/>
      </c>
      <c r="D5158" s="1" t="str">
        <f>IF('🔨 CĂN THAU'!A234="","",'🔨 CĂN THAU'!K234)</f>
        <v/>
      </c>
      <c r="E5158" s="1" t="str">
        <f>IF('🔨 CĂN THAU'!A234="","",'🔨 CĂN THAU'!L234)</f>
        <v/>
      </c>
      <c r="F5158" s="1" t="str">
        <f>IF('🔨 CĂN THAU'!A234="","",'🔨 CĂN THAU'!M234)</f>
        <v/>
      </c>
      <c r="G5158" s="1" t="str">
        <f>IF('🔨 CĂN THAU'!A234="","",'🔨 CĂN THAU'!N234)</f>
        <v/>
      </c>
      <c r="H5158" s="1" t="str">
        <f>IF('🔨 CĂN THAU'!A234="","",'🔨 CĂN THAU'!O234)</f>
        <v/>
      </c>
      <c r="I5158" s="1" t="str">
        <f>IF('🔨 CĂN THAU'!A234="","",'🔨 CĂN THAU'!P234)</f>
        <v/>
      </c>
      <c r="J5158" s="1" t="str">
        <f>IF('🔨 CĂN THAU'!A234="","","")</f>
        <v/>
      </c>
      <c r="L5158" s="1">
        <f>N(L5157)+IF(AND('🔎 TRA CỨU NHANH'!$C$2&lt;&gt;"",OR(ISNUMBER(SEARCH('🔎 TRA CỨU NHANH'!$C$2,$A5158)),ISNUMBER(SEARCH('🔎 TRA CỨU NHANH'!$C$2,$B5158)))),1,0)</f>
        <v>0</v>
      </c>
      <c r="M5158" s="1" t="str">
        <f t="shared" si="160"/>
        <v/>
      </c>
      <c r="N5158" s="1">
        <f>N(N5157)+IF(AND('💰 BÁO GIÁ'!$C$27&lt;&gt;"",OR(ISNUMBER(SEARCH('💰 BÁO GIÁ'!$C$27,$A5158)),ISNUMBER(SEARCH('💰 BÁO GIÁ'!$C$27,$B5158)))),1,0)</f>
        <v>0</v>
      </c>
      <c r="O5158" s="1" t="str">
        <f t="shared" si="161"/>
        <v/>
      </c>
    </row>
    <row r="5159" customHeight="1" spans="1:15">
      <c r="A5159" s="1" t="str">
        <f>IF('🔨 CĂN THAU'!A235="","",'🔨 CĂN THAU'!A235)</f>
        <v/>
      </c>
      <c r="B5159" s="1" t="str">
        <f>IF('🔨 CĂN THAU'!A235="","","Căn thau "&amp;'🔨 CĂN THAU'!D235&amp;" "&amp;'🔨 CĂN THAU'!B235&amp;" "&amp;'🔨 CĂN THAU'!C235)</f>
        <v/>
      </c>
      <c r="C5159" s="1" t="str">
        <f>IF('🔨 CĂN THAU'!A235="","","Căn thau")</f>
        <v/>
      </c>
      <c r="D5159" s="1" t="str">
        <f>IF('🔨 CĂN THAU'!A235="","",'🔨 CĂN THAU'!K235)</f>
        <v/>
      </c>
      <c r="E5159" s="1" t="str">
        <f>IF('🔨 CĂN THAU'!A235="","",'🔨 CĂN THAU'!L235)</f>
        <v/>
      </c>
      <c r="F5159" s="1" t="str">
        <f>IF('🔨 CĂN THAU'!A235="","",'🔨 CĂN THAU'!M235)</f>
        <v/>
      </c>
      <c r="G5159" s="1" t="str">
        <f>IF('🔨 CĂN THAU'!A235="","",'🔨 CĂN THAU'!N235)</f>
        <v/>
      </c>
      <c r="H5159" s="1" t="str">
        <f>IF('🔨 CĂN THAU'!A235="","",'🔨 CĂN THAU'!O235)</f>
        <v/>
      </c>
      <c r="I5159" s="1" t="str">
        <f>IF('🔨 CĂN THAU'!A235="","",'🔨 CĂN THAU'!P235)</f>
        <v/>
      </c>
      <c r="J5159" s="1" t="str">
        <f>IF('🔨 CĂN THAU'!A235="","","")</f>
        <v/>
      </c>
      <c r="L5159" s="1">
        <f>N(L5158)+IF(AND('🔎 TRA CỨU NHANH'!$C$2&lt;&gt;"",OR(ISNUMBER(SEARCH('🔎 TRA CỨU NHANH'!$C$2,$A5159)),ISNUMBER(SEARCH('🔎 TRA CỨU NHANH'!$C$2,$B5159)))),1,0)</f>
        <v>0</v>
      </c>
      <c r="M5159" s="1" t="str">
        <f t="shared" si="160"/>
        <v/>
      </c>
      <c r="N5159" s="1">
        <f>N(N5158)+IF(AND('💰 BÁO GIÁ'!$C$27&lt;&gt;"",OR(ISNUMBER(SEARCH('💰 BÁO GIÁ'!$C$27,$A5159)),ISNUMBER(SEARCH('💰 BÁO GIÁ'!$C$27,$B5159)))),1,0)</f>
        <v>0</v>
      </c>
      <c r="O5159" s="1" t="str">
        <f t="shared" si="161"/>
        <v/>
      </c>
    </row>
    <row r="5160" customHeight="1" spans="1:15">
      <c r="A5160" s="1" t="str">
        <f>IF('🔨 CĂN THAU'!A236="","",'🔨 CĂN THAU'!A236)</f>
        <v/>
      </c>
      <c r="B5160" s="1" t="str">
        <f>IF('🔨 CĂN THAU'!A236="","","Căn thau "&amp;'🔨 CĂN THAU'!D236&amp;" "&amp;'🔨 CĂN THAU'!B236&amp;" "&amp;'🔨 CĂN THAU'!C236)</f>
        <v/>
      </c>
      <c r="C5160" s="1" t="str">
        <f>IF('🔨 CĂN THAU'!A236="","","Căn thau")</f>
        <v/>
      </c>
      <c r="D5160" s="1" t="str">
        <f>IF('🔨 CĂN THAU'!A236="","",'🔨 CĂN THAU'!K236)</f>
        <v/>
      </c>
      <c r="E5160" s="1" t="str">
        <f>IF('🔨 CĂN THAU'!A236="","",'🔨 CĂN THAU'!L236)</f>
        <v/>
      </c>
      <c r="F5160" s="1" t="str">
        <f>IF('🔨 CĂN THAU'!A236="","",'🔨 CĂN THAU'!M236)</f>
        <v/>
      </c>
      <c r="G5160" s="1" t="str">
        <f>IF('🔨 CĂN THAU'!A236="","",'🔨 CĂN THAU'!N236)</f>
        <v/>
      </c>
      <c r="H5160" s="1" t="str">
        <f>IF('🔨 CĂN THAU'!A236="","",'🔨 CĂN THAU'!O236)</f>
        <v/>
      </c>
      <c r="I5160" s="1" t="str">
        <f>IF('🔨 CĂN THAU'!A236="","",'🔨 CĂN THAU'!P236)</f>
        <v/>
      </c>
      <c r="J5160" s="1" t="str">
        <f>IF('🔨 CĂN THAU'!A236="","","")</f>
        <v/>
      </c>
      <c r="L5160" s="1">
        <f>N(L5159)+IF(AND('🔎 TRA CỨU NHANH'!$C$2&lt;&gt;"",OR(ISNUMBER(SEARCH('🔎 TRA CỨU NHANH'!$C$2,$A5160)),ISNUMBER(SEARCH('🔎 TRA CỨU NHANH'!$C$2,$B5160)))),1,0)</f>
        <v>0</v>
      </c>
      <c r="M5160" s="1" t="str">
        <f t="shared" si="160"/>
        <v/>
      </c>
      <c r="N5160" s="1">
        <f>N(N5159)+IF(AND('💰 BÁO GIÁ'!$C$27&lt;&gt;"",OR(ISNUMBER(SEARCH('💰 BÁO GIÁ'!$C$27,$A5160)),ISNUMBER(SEARCH('💰 BÁO GIÁ'!$C$27,$B5160)))),1,0)</f>
        <v>0</v>
      </c>
      <c r="O5160" s="1" t="str">
        <f t="shared" si="161"/>
        <v/>
      </c>
    </row>
    <row r="5161" customHeight="1" spans="1:15">
      <c r="A5161" s="1" t="str">
        <f>IF('🔨 CĂN THAU'!A237="","",'🔨 CĂN THAU'!A237)</f>
        <v/>
      </c>
      <c r="B5161" s="1" t="str">
        <f>IF('🔨 CĂN THAU'!A237="","","Căn thau "&amp;'🔨 CĂN THAU'!D237&amp;" "&amp;'🔨 CĂN THAU'!B237&amp;" "&amp;'🔨 CĂN THAU'!C237)</f>
        <v/>
      </c>
      <c r="C5161" s="1" t="str">
        <f>IF('🔨 CĂN THAU'!A237="","","Căn thau")</f>
        <v/>
      </c>
      <c r="D5161" s="1" t="str">
        <f>IF('🔨 CĂN THAU'!A237="","",'🔨 CĂN THAU'!K237)</f>
        <v/>
      </c>
      <c r="E5161" s="1" t="str">
        <f>IF('🔨 CĂN THAU'!A237="","",'🔨 CĂN THAU'!L237)</f>
        <v/>
      </c>
      <c r="F5161" s="1" t="str">
        <f>IF('🔨 CĂN THAU'!A237="","",'🔨 CĂN THAU'!M237)</f>
        <v/>
      </c>
      <c r="G5161" s="1" t="str">
        <f>IF('🔨 CĂN THAU'!A237="","",'🔨 CĂN THAU'!N237)</f>
        <v/>
      </c>
      <c r="H5161" s="1" t="str">
        <f>IF('🔨 CĂN THAU'!A237="","",'🔨 CĂN THAU'!O237)</f>
        <v/>
      </c>
      <c r="I5161" s="1" t="str">
        <f>IF('🔨 CĂN THAU'!A237="","",'🔨 CĂN THAU'!P237)</f>
        <v/>
      </c>
      <c r="J5161" s="1" t="str">
        <f>IF('🔨 CĂN THAU'!A237="","","")</f>
        <v/>
      </c>
      <c r="L5161" s="1">
        <f>N(L5160)+IF(AND('🔎 TRA CỨU NHANH'!$C$2&lt;&gt;"",OR(ISNUMBER(SEARCH('🔎 TRA CỨU NHANH'!$C$2,$A5161)),ISNUMBER(SEARCH('🔎 TRA CỨU NHANH'!$C$2,$B5161)))),1,0)</f>
        <v>0</v>
      </c>
      <c r="M5161" s="1" t="str">
        <f t="shared" si="160"/>
        <v/>
      </c>
      <c r="N5161" s="1">
        <f>N(N5160)+IF(AND('💰 BÁO GIÁ'!$C$27&lt;&gt;"",OR(ISNUMBER(SEARCH('💰 BÁO GIÁ'!$C$27,$A5161)),ISNUMBER(SEARCH('💰 BÁO GIÁ'!$C$27,$B5161)))),1,0)</f>
        <v>0</v>
      </c>
      <c r="O5161" s="1" t="str">
        <f t="shared" si="161"/>
        <v/>
      </c>
    </row>
    <row r="5162" customHeight="1" spans="1:15">
      <c r="A5162" s="1" t="str">
        <f>IF('🔨 CĂN THAU'!A238="","",'🔨 CĂN THAU'!A238)</f>
        <v/>
      </c>
      <c r="B5162" s="1" t="str">
        <f>IF('🔨 CĂN THAU'!A238="","","Căn thau "&amp;'🔨 CĂN THAU'!D238&amp;" "&amp;'🔨 CĂN THAU'!B238&amp;" "&amp;'🔨 CĂN THAU'!C238)</f>
        <v/>
      </c>
      <c r="C5162" s="1" t="str">
        <f>IF('🔨 CĂN THAU'!A238="","","Căn thau")</f>
        <v/>
      </c>
      <c r="D5162" s="1" t="str">
        <f>IF('🔨 CĂN THAU'!A238="","",'🔨 CĂN THAU'!K238)</f>
        <v/>
      </c>
      <c r="E5162" s="1" t="str">
        <f>IF('🔨 CĂN THAU'!A238="","",'🔨 CĂN THAU'!L238)</f>
        <v/>
      </c>
      <c r="F5162" s="1" t="str">
        <f>IF('🔨 CĂN THAU'!A238="","",'🔨 CĂN THAU'!M238)</f>
        <v/>
      </c>
      <c r="G5162" s="1" t="str">
        <f>IF('🔨 CĂN THAU'!A238="","",'🔨 CĂN THAU'!N238)</f>
        <v/>
      </c>
      <c r="H5162" s="1" t="str">
        <f>IF('🔨 CĂN THAU'!A238="","",'🔨 CĂN THAU'!O238)</f>
        <v/>
      </c>
      <c r="I5162" s="1" t="str">
        <f>IF('🔨 CĂN THAU'!A238="","",'🔨 CĂN THAU'!P238)</f>
        <v/>
      </c>
      <c r="J5162" s="1" t="str">
        <f>IF('🔨 CĂN THAU'!A238="","","")</f>
        <v/>
      </c>
      <c r="L5162" s="1">
        <f>N(L5161)+IF(AND('🔎 TRA CỨU NHANH'!$C$2&lt;&gt;"",OR(ISNUMBER(SEARCH('🔎 TRA CỨU NHANH'!$C$2,$A5162)),ISNUMBER(SEARCH('🔎 TRA CỨU NHANH'!$C$2,$B5162)))),1,0)</f>
        <v>0</v>
      </c>
      <c r="M5162" s="1" t="str">
        <f t="shared" si="160"/>
        <v/>
      </c>
      <c r="N5162" s="1">
        <f>N(N5161)+IF(AND('💰 BÁO GIÁ'!$C$27&lt;&gt;"",OR(ISNUMBER(SEARCH('💰 BÁO GIÁ'!$C$27,$A5162)),ISNUMBER(SEARCH('💰 BÁO GIÁ'!$C$27,$B5162)))),1,0)</f>
        <v>0</v>
      </c>
      <c r="O5162" s="1" t="str">
        <f t="shared" si="161"/>
        <v/>
      </c>
    </row>
    <row r="5163" customHeight="1" spans="1:15">
      <c r="A5163" s="1" t="str">
        <f>IF('🔨 CĂN THAU'!A239="","",'🔨 CĂN THAU'!A239)</f>
        <v/>
      </c>
      <c r="B5163" s="1" t="str">
        <f>IF('🔨 CĂN THAU'!A239="","","Căn thau "&amp;'🔨 CĂN THAU'!D239&amp;" "&amp;'🔨 CĂN THAU'!B239&amp;" "&amp;'🔨 CĂN THAU'!C239)</f>
        <v/>
      </c>
      <c r="C5163" s="1" t="str">
        <f>IF('🔨 CĂN THAU'!A239="","","Căn thau")</f>
        <v/>
      </c>
      <c r="D5163" s="1" t="str">
        <f>IF('🔨 CĂN THAU'!A239="","",'🔨 CĂN THAU'!K239)</f>
        <v/>
      </c>
      <c r="E5163" s="1" t="str">
        <f>IF('🔨 CĂN THAU'!A239="","",'🔨 CĂN THAU'!L239)</f>
        <v/>
      </c>
      <c r="F5163" s="1" t="str">
        <f>IF('🔨 CĂN THAU'!A239="","",'🔨 CĂN THAU'!M239)</f>
        <v/>
      </c>
      <c r="G5163" s="1" t="str">
        <f>IF('🔨 CĂN THAU'!A239="","",'🔨 CĂN THAU'!N239)</f>
        <v/>
      </c>
      <c r="H5163" s="1" t="str">
        <f>IF('🔨 CĂN THAU'!A239="","",'🔨 CĂN THAU'!O239)</f>
        <v/>
      </c>
      <c r="I5163" s="1" t="str">
        <f>IF('🔨 CĂN THAU'!A239="","",'🔨 CĂN THAU'!P239)</f>
        <v/>
      </c>
      <c r="J5163" s="1" t="str">
        <f>IF('🔨 CĂN THAU'!A239="","","")</f>
        <v/>
      </c>
      <c r="L5163" s="1">
        <f>N(L5162)+IF(AND('🔎 TRA CỨU NHANH'!$C$2&lt;&gt;"",OR(ISNUMBER(SEARCH('🔎 TRA CỨU NHANH'!$C$2,$A5163)),ISNUMBER(SEARCH('🔎 TRA CỨU NHANH'!$C$2,$B5163)))),1,0)</f>
        <v>0</v>
      </c>
      <c r="M5163" s="1" t="str">
        <f t="shared" si="160"/>
        <v/>
      </c>
      <c r="N5163" s="1">
        <f>N(N5162)+IF(AND('💰 BÁO GIÁ'!$C$27&lt;&gt;"",OR(ISNUMBER(SEARCH('💰 BÁO GIÁ'!$C$27,$A5163)),ISNUMBER(SEARCH('💰 BÁO GIÁ'!$C$27,$B5163)))),1,0)</f>
        <v>0</v>
      </c>
      <c r="O5163" s="1" t="str">
        <f t="shared" si="161"/>
        <v/>
      </c>
    </row>
    <row r="5164" customHeight="1" spans="1:15">
      <c r="A5164" s="1" t="str">
        <f>IF('🔨 CĂN THAU'!A240="","",'🔨 CĂN THAU'!A240)</f>
        <v/>
      </c>
      <c r="B5164" s="1" t="str">
        <f>IF('🔨 CĂN THAU'!A240="","","Căn thau "&amp;'🔨 CĂN THAU'!D240&amp;" "&amp;'🔨 CĂN THAU'!B240&amp;" "&amp;'🔨 CĂN THAU'!C240)</f>
        <v/>
      </c>
      <c r="C5164" s="1" t="str">
        <f>IF('🔨 CĂN THAU'!A240="","","Căn thau")</f>
        <v/>
      </c>
      <c r="D5164" s="1" t="str">
        <f>IF('🔨 CĂN THAU'!A240="","",'🔨 CĂN THAU'!K240)</f>
        <v/>
      </c>
      <c r="E5164" s="1" t="str">
        <f>IF('🔨 CĂN THAU'!A240="","",'🔨 CĂN THAU'!L240)</f>
        <v/>
      </c>
      <c r="F5164" s="1" t="str">
        <f>IF('🔨 CĂN THAU'!A240="","",'🔨 CĂN THAU'!M240)</f>
        <v/>
      </c>
      <c r="G5164" s="1" t="str">
        <f>IF('🔨 CĂN THAU'!A240="","",'🔨 CĂN THAU'!N240)</f>
        <v/>
      </c>
      <c r="H5164" s="1" t="str">
        <f>IF('🔨 CĂN THAU'!A240="","",'🔨 CĂN THAU'!O240)</f>
        <v/>
      </c>
      <c r="I5164" s="1" t="str">
        <f>IF('🔨 CĂN THAU'!A240="","",'🔨 CĂN THAU'!P240)</f>
        <v/>
      </c>
      <c r="J5164" s="1" t="str">
        <f>IF('🔨 CĂN THAU'!A240="","","")</f>
        <v/>
      </c>
      <c r="L5164" s="1">
        <f>N(L5163)+IF(AND('🔎 TRA CỨU NHANH'!$C$2&lt;&gt;"",OR(ISNUMBER(SEARCH('🔎 TRA CỨU NHANH'!$C$2,$A5164)),ISNUMBER(SEARCH('🔎 TRA CỨU NHANH'!$C$2,$B5164)))),1,0)</f>
        <v>0</v>
      </c>
      <c r="M5164" s="1" t="str">
        <f t="shared" si="160"/>
        <v/>
      </c>
      <c r="N5164" s="1">
        <f>N(N5163)+IF(AND('💰 BÁO GIÁ'!$C$27&lt;&gt;"",OR(ISNUMBER(SEARCH('💰 BÁO GIÁ'!$C$27,$A5164)),ISNUMBER(SEARCH('💰 BÁO GIÁ'!$C$27,$B5164)))),1,0)</f>
        <v>0</v>
      </c>
      <c r="O5164" s="1" t="str">
        <f t="shared" si="161"/>
        <v/>
      </c>
    </row>
    <row r="5165" customHeight="1" spans="1:15">
      <c r="A5165" s="1" t="str">
        <f>IF('🔨 CĂN THAU'!A241="","",'🔨 CĂN THAU'!A241)</f>
        <v/>
      </c>
      <c r="B5165" s="1" t="str">
        <f>IF('🔨 CĂN THAU'!A241="","","Căn thau "&amp;'🔨 CĂN THAU'!D241&amp;" "&amp;'🔨 CĂN THAU'!B241&amp;" "&amp;'🔨 CĂN THAU'!C241)</f>
        <v/>
      </c>
      <c r="C5165" s="1" t="str">
        <f>IF('🔨 CĂN THAU'!A241="","","Căn thau")</f>
        <v/>
      </c>
      <c r="D5165" s="1" t="str">
        <f>IF('🔨 CĂN THAU'!A241="","",'🔨 CĂN THAU'!K241)</f>
        <v/>
      </c>
      <c r="E5165" s="1" t="str">
        <f>IF('🔨 CĂN THAU'!A241="","",'🔨 CĂN THAU'!L241)</f>
        <v/>
      </c>
      <c r="F5165" s="1" t="str">
        <f>IF('🔨 CĂN THAU'!A241="","",'🔨 CĂN THAU'!M241)</f>
        <v/>
      </c>
      <c r="G5165" s="1" t="str">
        <f>IF('🔨 CĂN THAU'!A241="","",'🔨 CĂN THAU'!N241)</f>
        <v/>
      </c>
      <c r="H5165" s="1" t="str">
        <f>IF('🔨 CĂN THAU'!A241="","",'🔨 CĂN THAU'!O241)</f>
        <v/>
      </c>
      <c r="I5165" s="1" t="str">
        <f>IF('🔨 CĂN THAU'!A241="","",'🔨 CĂN THAU'!P241)</f>
        <v/>
      </c>
      <c r="J5165" s="1" t="str">
        <f>IF('🔨 CĂN THAU'!A241="","","")</f>
        <v/>
      </c>
      <c r="L5165" s="1">
        <f>N(L5164)+IF(AND('🔎 TRA CỨU NHANH'!$C$2&lt;&gt;"",OR(ISNUMBER(SEARCH('🔎 TRA CỨU NHANH'!$C$2,$A5165)),ISNUMBER(SEARCH('🔎 TRA CỨU NHANH'!$C$2,$B5165)))),1,0)</f>
        <v>0</v>
      </c>
      <c r="M5165" s="1" t="str">
        <f t="shared" si="160"/>
        <v/>
      </c>
      <c r="N5165" s="1">
        <f>N(N5164)+IF(AND('💰 BÁO GIÁ'!$C$27&lt;&gt;"",OR(ISNUMBER(SEARCH('💰 BÁO GIÁ'!$C$27,$A5165)),ISNUMBER(SEARCH('💰 BÁO GIÁ'!$C$27,$B5165)))),1,0)</f>
        <v>0</v>
      </c>
      <c r="O5165" s="1" t="str">
        <f t="shared" si="161"/>
        <v/>
      </c>
    </row>
    <row r="5166" customHeight="1" spans="1:15">
      <c r="A5166" s="1" t="str">
        <f>IF('🔨 CĂN THAU'!A242="","",'🔨 CĂN THAU'!A242)</f>
        <v/>
      </c>
      <c r="B5166" s="1" t="str">
        <f>IF('🔨 CĂN THAU'!A242="","","Căn thau "&amp;'🔨 CĂN THAU'!D242&amp;" "&amp;'🔨 CĂN THAU'!B242&amp;" "&amp;'🔨 CĂN THAU'!C242)</f>
        <v/>
      </c>
      <c r="C5166" s="1" t="str">
        <f>IF('🔨 CĂN THAU'!A242="","","Căn thau")</f>
        <v/>
      </c>
      <c r="D5166" s="1" t="str">
        <f>IF('🔨 CĂN THAU'!A242="","",'🔨 CĂN THAU'!K242)</f>
        <v/>
      </c>
      <c r="E5166" s="1" t="str">
        <f>IF('🔨 CĂN THAU'!A242="","",'🔨 CĂN THAU'!L242)</f>
        <v/>
      </c>
      <c r="F5166" s="1" t="str">
        <f>IF('🔨 CĂN THAU'!A242="","",'🔨 CĂN THAU'!M242)</f>
        <v/>
      </c>
      <c r="G5166" s="1" t="str">
        <f>IF('🔨 CĂN THAU'!A242="","",'🔨 CĂN THAU'!N242)</f>
        <v/>
      </c>
      <c r="H5166" s="1" t="str">
        <f>IF('🔨 CĂN THAU'!A242="","",'🔨 CĂN THAU'!O242)</f>
        <v/>
      </c>
      <c r="I5166" s="1" t="str">
        <f>IF('🔨 CĂN THAU'!A242="","",'🔨 CĂN THAU'!P242)</f>
        <v/>
      </c>
      <c r="J5166" s="1" t="str">
        <f>IF('🔨 CĂN THAU'!A242="","","")</f>
        <v/>
      </c>
      <c r="L5166" s="1">
        <f>N(L5165)+IF(AND('🔎 TRA CỨU NHANH'!$C$2&lt;&gt;"",OR(ISNUMBER(SEARCH('🔎 TRA CỨU NHANH'!$C$2,$A5166)),ISNUMBER(SEARCH('🔎 TRA CỨU NHANH'!$C$2,$B5166)))),1,0)</f>
        <v>0</v>
      </c>
      <c r="M5166" s="1" t="str">
        <f t="shared" si="160"/>
        <v/>
      </c>
      <c r="N5166" s="1">
        <f>N(N5165)+IF(AND('💰 BÁO GIÁ'!$C$27&lt;&gt;"",OR(ISNUMBER(SEARCH('💰 BÁO GIÁ'!$C$27,$A5166)),ISNUMBER(SEARCH('💰 BÁO GIÁ'!$C$27,$B5166)))),1,0)</f>
        <v>0</v>
      </c>
      <c r="O5166" s="1" t="str">
        <f t="shared" si="161"/>
        <v/>
      </c>
    </row>
    <row r="5167" customHeight="1" spans="1:15">
      <c r="A5167" s="1" t="str">
        <f>IF('🔨 CĂN THAU'!A243="","",'🔨 CĂN THAU'!A243)</f>
        <v/>
      </c>
      <c r="B5167" s="1" t="str">
        <f>IF('🔨 CĂN THAU'!A243="","","Căn thau "&amp;'🔨 CĂN THAU'!D243&amp;" "&amp;'🔨 CĂN THAU'!B243&amp;" "&amp;'🔨 CĂN THAU'!C243)</f>
        <v/>
      </c>
      <c r="C5167" s="1" t="str">
        <f>IF('🔨 CĂN THAU'!A243="","","Căn thau")</f>
        <v/>
      </c>
      <c r="D5167" s="1" t="str">
        <f>IF('🔨 CĂN THAU'!A243="","",'🔨 CĂN THAU'!K243)</f>
        <v/>
      </c>
      <c r="E5167" s="1" t="str">
        <f>IF('🔨 CĂN THAU'!A243="","",'🔨 CĂN THAU'!L243)</f>
        <v/>
      </c>
      <c r="F5167" s="1" t="str">
        <f>IF('🔨 CĂN THAU'!A243="","",'🔨 CĂN THAU'!M243)</f>
        <v/>
      </c>
      <c r="G5167" s="1" t="str">
        <f>IF('🔨 CĂN THAU'!A243="","",'🔨 CĂN THAU'!N243)</f>
        <v/>
      </c>
      <c r="H5167" s="1" t="str">
        <f>IF('🔨 CĂN THAU'!A243="","",'🔨 CĂN THAU'!O243)</f>
        <v/>
      </c>
      <c r="I5167" s="1" t="str">
        <f>IF('🔨 CĂN THAU'!A243="","",'🔨 CĂN THAU'!P243)</f>
        <v/>
      </c>
      <c r="J5167" s="1" t="str">
        <f>IF('🔨 CĂN THAU'!A243="","","")</f>
        <v/>
      </c>
      <c r="L5167" s="1">
        <f>N(L5166)+IF(AND('🔎 TRA CỨU NHANH'!$C$2&lt;&gt;"",OR(ISNUMBER(SEARCH('🔎 TRA CỨU NHANH'!$C$2,$A5167)),ISNUMBER(SEARCH('🔎 TRA CỨU NHANH'!$C$2,$B5167)))),1,0)</f>
        <v>0</v>
      </c>
      <c r="M5167" s="1" t="str">
        <f t="shared" si="160"/>
        <v/>
      </c>
      <c r="N5167" s="1">
        <f>N(N5166)+IF(AND('💰 BÁO GIÁ'!$C$27&lt;&gt;"",OR(ISNUMBER(SEARCH('💰 BÁO GIÁ'!$C$27,$A5167)),ISNUMBER(SEARCH('💰 BÁO GIÁ'!$C$27,$B5167)))),1,0)</f>
        <v>0</v>
      </c>
      <c r="O5167" s="1" t="str">
        <f t="shared" si="161"/>
        <v/>
      </c>
    </row>
    <row r="5168" customHeight="1" spans="1:15">
      <c r="A5168" s="1" t="str">
        <f>IF('🔨 CĂN THAU'!A244="","",'🔨 CĂN THAU'!A244)</f>
        <v/>
      </c>
      <c r="B5168" s="1" t="str">
        <f>IF('🔨 CĂN THAU'!A244="","","Căn thau "&amp;'🔨 CĂN THAU'!D244&amp;" "&amp;'🔨 CĂN THAU'!B244&amp;" "&amp;'🔨 CĂN THAU'!C244)</f>
        <v/>
      </c>
      <c r="C5168" s="1" t="str">
        <f>IF('🔨 CĂN THAU'!A244="","","Căn thau")</f>
        <v/>
      </c>
      <c r="D5168" s="1" t="str">
        <f>IF('🔨 CĂN THAU'!A244="","",'🔨 CĂN THAU'!K244)</f>
        <v/>
      </c>
      <c r="E5168" s="1" t="str">
        <f>IF('🔨 CĂN THAU'!A244="","",'🔨 CĂN THAU'!L244)</f>
        <v/>
      </c>
      <c r="F5168" s="1" t="str">
        <f>IF('🔨 CĂN THAU'!A244="","",'🔨 CĂN THAU'!M244)</f>
        <v/>
      </c>
      <c r="G5168" s="1" t="str">
        <f>IF('🔨 CĂN THAU'!A244="","",'🔨 CĂN THAU'!N244)</f>
        <v/>
      </c>
      <c r="H5168" s="1" t="str">
        <f>IF('🔨 CĂN THAU'!A244="","",'🔨 CĂN THAU'!O244)</f>
        <v/>
      </c>
      <c r="I5168" s="1" t="str">
        <f>IF('🔨 CĂN THAU'!A244="","",'🔨 CĂN THAU'!P244)</f>
        <v/>
      </c>
      <c r="J5168" s="1" t="str">
        <f>IF('🔨 CĂN THAU'!A244="","","")</f>
        <v/>
      </c>
      <c r="L5168" s="1">
        <f>N(L5167)+IF(AND('🔎 TRA CỨU NHANH'!$C$2&lt;&gt;"",OR(ISNUMBER(SEARCH('🔎 TRA CỨU NHANH'!$C$2,$A5168)),ISNUMBER(SEARCH('🔎 TRA CỨU NHANH'!$C$2,$B5168)))),1,0)</f>
        <v>0</v>
      </c>
      <c r="M5168" s="1" t="str">
        <f t="shared" si="160"/>
        <v/>
      </c>
      <c r="N5168" s="1">
        <f>N(N5167)+IF(AND('💰 BÁO GIÁ'!$C$27&lt;&gt;"",OR(ISNUMBER(SEARCH('💰 BÁO GIÁ'!$C$27,$A5168)),ISNUMBER(SEARCH('💰 BÁO GIÁ'!$C$27,$B5168)))),1,0)</f>
        <v>0</v>
      </c>
      <c r="O5168" s="1" t="str">
        <f t="shared" si="161"/>
        <v/>
      </c>
    </row>
    <row r="5169" customHeight="1" spans="1:15">
      <c r="A5169" s="1" t="str">
        <f>IF('🔨 CĂN THAU'!A245="","",'🔨 CĂN THAU'!A245)</f>
        <v/>
      </c>
      <c r="B5169" s="1" t="str">
        <f>IF('🔨 CĂN THAU'!A245="","","Căn thau "&amp;'🔨 CĂN THAU'!D245&amp;" "&amp;'🔨 CĂN THAU'!B245&amp;" "&amp;'🔨 CĂN THAU'!C245)</f>
        <v/>
      </c>
      <c r="C5169" s="1" t="str">
        <f>IF('🔨 CĂN THAU'!A245="","","Căn thau")</f>
        <v/>
      </c>
      <c r="D5169" s="1" t="str">
        <f>IF('🔨 CĂN THAU'!A245="","",'🔨 CĂN THAU'!K245)</f>
        <v/>
      </c>
      <c r="E5169" s="1" t="str">
        <f>IF('🔨 CĂN THAU'!A245="","",'🔨 CĂN THAU'!L245)</f>
        <v/>
      </c>
      <c r="F5169" s="1" t="str">
        <f>IF('🔨 CĂN THAU'!A245="","",'🔨 CĂN THAU'!M245)</f>
        <v/>
      </c>
      <c r="G5169" s="1" t="str">
        <f>IF('🔨 CĂN THAU'!A245="","",'🔨 CĂN THAU'!N245)</f>
        <v/>
      </c>
      <c r="H5169" s="1" t="str">
        <f>IF('🔨 CĂN THAU'!A245="","",'🔨 CĂN THAU'!O245)</f>
        <v/>
      </c>
      <c r="I5169" s="1" t="str">
        <f>IF('🔨 CĂN THAU'!A245="","",'🔨 CĂN THAU'!P245)</f>
        <v/>
      </c>
      <c r="J5169" s="1" t="str">
        <f>IF('🔨 CĂN THAU'!A245="","","")</f>
        <v/>
      </c>
      <c r="L5169" s="1">
        <f>N(L5168)+IF(AND('🔎 TRA CỨU NHANH'!$C$2&lt;&gt;"",OR(ISNUMBER(SEARCH('🔎 TRA CỨU NHANH'!$C$2,$A5169)),ISNUMBER(SEARCH('🔎 TRA CỨU NHANH'!$C$2,$B5169)))),1,0)</f>
        <v>0</v>
      </c>
      <c r="M5169" s="1" t="str">
        <f t="shared" si="160"/>
        <v/>
      </c>
      <c r="N5169" s="1">
        <f>N(N5168)+IF(AND('💰 BÁO GIÁ'!$C$27&lt;&gt;"",OR(ISNUMBER(SEARCH('💰 BÁO GIÁ'!$C$27,$A5169)),ISNUMBER(SEARCH('💰 BÁO GIÁ'!$C$27,$B5169)))),1,0)</f>
        <v>0</v>
      </c>
      <c r="O5169" s="1" t="str">
        <f t="shared" si="161"/>
        <v/>
      </c>
    </row>
    <row r="5170" customHeight="1" spans="1:15">
      <c r="A5170" s="1" t="str">
        <f>IF('🔨 CĂN THAU'!A246="","",'🔨 CĂN THAU'!A246)</f>
        <v/>
      </c>
      <c r="B5170" s="1" t="str">
        <f>IF('🔨 CĂN THAU'!A246="","","Căn thau "&amp;'🔨 CĂN THAU'!D246&amp;" "&amp;'🔨 CĂN THAU'!B246&amp;" "&amp;'🔨 CĂN THAU'!C246)</f>
        <v/>
      </c>
      <c r="C5170" s="1" t="str">
        <f>IF('🔨 CĂN THAU'!A246="","","Căn thau")</f>
        <v/>
      </c>
      <c r="D5170" s="1" t="str">
        <f>IF('🔨 CĂN THAU'!A246="","",'🔨 CĂN THAU'!K246)</f>
        <v/>
      </c>
      <c r="E5170" s="1" t="str">
        <f>IF('🔨 CĂN THAU'!A246="","",'🔨 CĂN THAU'!L246)</f>
        <v/>
      </c>
      <c r="F5170" s="1" t="str">
        <f>IF('🔨 CĂN THAU'!A246="","",'🔨 CĂN THAU'!M246)</f>
        <v/>
      </c>
      <c r="G5170" s="1" t="str">
        <f>IF('🔨 CĂN THAU'!A246="","",'🔨 CĂN THAU'!N246)</f>
        <v/>
      </c>
      <c r="H5170" s="1" t="str">
        <f>IF('🔨 CĂN THAU'!A246="","",'🔨 CĂN THAU'!O246)</f>
        <v/>
      </c>
      <c r="I5170" s="1" t="str">
        <f>IF('🔨 CĂN THAU'!A246="","",'🔨 CĂN THAU'!P246)</f>
        <v/>
      </c>
      <c r="J5170" s="1" t="str">
        <f>IF('🔨 CĂN THAU'!A246="","","")</f>
        <v/>
      </c>
      <c r="L5170" s="1">
        <f>N(L5169)+IF(AND('🔎 TRA CỨU NHANH'!$C$2&lt;&gt;"",OR(ISNUMBER(SEARCH('🔎 TRA CỨU NHANH'!$C$2,$A5170)),ISNUMBER(SEARCH('🔎 TRA CỨU NHANH'!$C$2,$B5170)))),1,0)</f>
        <v>0</v>
      </c>
      <c r="M5170" s="1" t="str">
        <f t="shared" si="160"/>
        <v/>
      </c>
      <c r="N5170" s="1">
        <f>N(N5169)+IF(AND('💰 BÁO GIÁ'!$C$27&lt;&gt;"",OR(ISNUMBER(SEARCH('💰 BÁO GIÁ'!$C$27,$A5170)),ISNUMBER(SEARCH('💰 BÁO GIÁ'!$C$27,$B5170)))),1,0)</f>
        <v>0</v>
      </c>
      <c r="O5170" s="1" t="str">
        <f t="shared" si="161"/>
        <v/>
      </c>
    </row>
    <row r="5171" customHeight="1" spans="1:15">
      <c r="A5171" s="1" t="str">
        <f>IF('🔨 CĂN THAU'!A247="","",'🔨 CĂN THAU'!A247)</f>
        <v/>
      </c>
      <c r="B5171" s="1" t="str">
        <f>IF('🔨 CĂN THAU'!A247="","","Căn thau "&amp;'🔨 CĂN THAU'!D247&amp;" "&amp;'🔨 CĂN THAU'!B247&amp;" "&amp;'🔨 CĂN THAU'!C247)</f>
        <v/>
      </c>
      <c r="C5171" s="1" t="str">
        <f>IF('🔨 CĂN THAU'!A247="","","Căn thau")</f>
        <v/>
      </c>
      <c r="D5171" s="1" t="str">
        <f>IF('🔨 CĂN THAU'!A247="","",'🔨 CĂN THAU'!K247)</f>
        <v/>
      </c>
      <c r="E5171" s="1" t="str">
        <f>IF('🔨 CĂN THAU'!A247="","",'🔨 CĂN THAU'!L247)</f>
        <v/>
      </c>
      <c r="F5171" s="1" t="str">
        <f>IF('🔨 CĂN THAU'!A247="","",'🔨 CĂN THAU'!M247)</f>
        <v/>
      </c>
      <c r="G5171" s="1" t="str">
        <f>IF('🔨 CĂN THAU'!A247="","",'🔨 CĂN THAU'!N247)</f>
        <v/>
      </c>
      <c r="H5171" s="1" t="str">
        <f>IF('🔨 CĂN THAU'!A247="","",'🔨 CĂN THAU'!O247)</f>
        <v/>
      </c>
      <c r="I5171" s="1" t="str">
        <f>IF('🔨 CĂN THAU'!A247="","",'🔨 CĂN THAU'!P247)</f>
        <v/>
      </c>
      <c r="J5171" s="1" t="str">
        <f>IF('🔨 CĂN THAU'!A247="","","")</f>
        <v/>
      </c>
      <c r="L5171" s="1">
        <f>N(L5170)+IF(AND('🔎 TRA CỨU NHANH'!$C$2&lt;&gt;"",OR(ISNUMBER(SEARCH('🔎 TRA CỨU NHANH'!$C$2,$A5171)),ISNUMBER(SEARCH('🔎 TRA CỨU NHANH'!$C$2,$B5171)))),1,0)</f>
        <v>0</v>
      </c>
      <c r="M5171" s="1" t="str">
        <f t="shared" si="160"/>
        <v/>
      </c>
      <c r="N5171" s="1">
        <f>N(N5170)+IF(AND('💰 BÁO GIÁ'!$C$27&lt;&gt;"",OR(ISNUMBER(SEARCH('💰 BÁO GIÁ'!$C$27,$A5171)),ISNUMBER(SEARCH('💰 BÁO GIÁ'!$C$27,$B5171)))),1,0)</f>
        <v>0</v>
      </c>
      <c r="O5171" s="1" t="str">
        <f t="shared" si="161"/>
        <v/>
      </c>
    </row>
    <row r="5172" customHeight="1" spans="1:15">
      <c r="A5172" s="1" t="str">
        <f>IF('🔨 CĂN THAU'!A248="","",'🔨 CĂN THAU'!A248)</f>
        <v/>
      </c>
      <c r="B5172" s="1" t="str">
        <f>IF('🔨 CĂN THAU'!A248="","","Căn thau "&amp;'🔨 CĂN THAU'!D248&amp;" "&amp;'🔨 CĂN THAU'!B248&amp;" "&amp;'🔨 CĂN THAU'!C248)</f>
        <v/>
      </c>
      <c r="C5172" s="1" t="str">
        <f>IF('🔨 CĂN THAU'!A248="","","Căn thau")</f>
        <v/>
      </c>
      <c r="D5172" s="1" t="str">
        <f>IF('🔨 CĂN THAU'!A248="","",'🔨 CĂN THAU'!K248)</f>
        <v/>
      </c>
      <c r="E5172" s="1" t="str">
        <f>IF('🔨 CĂN THAU'!A248="","",'🔨 CĂN THAU'!L248)</f>
        <v/>
      </c>
      <c r="F5172" s="1" t="str">
        <f>IF('🔨 CĂN THAU'!A248="","",'🔨 CĂN THAU'!M248)</f>
        <v/>
      </c>
      <c r="G5172" s="1" t="str">
        <f>IF('🔨 CĂN THAU'!A248="","",'🔨 CĂN THAU'!N248)</f>
        <v/>
      </c>
      <c r="H5172" s="1" t="str">
        <f>IF('🔨 CĂN THAU'!A248="","",'🔨 CĂN THAU'!O248)</f>
        <v/>
      </c>
      <c r="I5172" s="1" t="str">
        <f>IF('🔨 CĂN THAU'!A248="","",'🔨 CĂN THAU'!P248)</f>
        <v/>
      </c>
      <c r="J5172" s="1" t="str">
        <f>IF('🔨 CĂN THAU'!A248="","","")</f>
        <v/>
      </c>
      <c r="L5172" s="1">
        <f>N(L5171)+IF(AND('🔎 TRA CỨU NHANH'!$C$2&lt;&gt;"",OR(ISNUMBER(SEARCH('🔎 TRA CỨU NHANH'!$C$2,$A5172)),ISNUMBER(SEARCH('🔎 TRA CỨU NHANH'!$C$2,$B5172)))),1,0)</f>
        <v>0</v>
      </c>
      <c r="M5172" s="1" t="str">
        <f t="shared" si="160"/>
        <v/>
      </c>
      <c r="N5172" s="1">
        <f>N(N5171)+IF(AND('💰 BÁO GIÁ'!$C$27&lt;&gt;"",OR(ISNUMBER(SEARCH('💰 BÁO GIÁ'!$C$27,$A5172)),ISNUMBER(SEARCH('💰 BÁO GIÁ'!$C$27,$B5172)))),1,0)</f>
        <v>0</v>
      </c>
      <c r="O5172" s="1" t="str">
        <f t="shared" si="161"/>
        <v/>
      </c>
    </row>
    <row r="5173" customHeight="1" spans="1:15">
      <c r="A5173" s="1" t="str">
        <f>IF('🔨 CĂN THAU'!A249="","",'🔨 CĂN THAU'!A249)</f>
        <v/>
      </c>
      <c r="B5173" s="1" t="str">
        <f>IF('🔨 CĂN THAU'!A249="","","Căn thau "&amp;'🔨 CĂN THAU'!D249&amp;" "&amp;'🔨 CĂN THAU'!B249&amp;" "&amp;'🔨 CĂN THAU'!C249)</f>
        <v/>
      </c>
      <c r="C5173" s="1" t="str">
        <f>IF('🔨 CĂN THAU'!A249="","","Căn thau")</f>
        <v/>
      </c>
      <c r="D5173" s="1" t="str">
        <f>IF('🔨 CĂN THAU'!A249="","",'🔨 CĂN THAU'!K249)</f>
        <v/>
      </c>
      <c r="E5173" s="1" t="str">
        <f>IF('🔨 CĂN THAU'!A249="","",'🔨 CĂN THAU'!L249)</f>
        <v/>
      </c>
      <c r="F5173" s="1" t="str">
        <f>IF('🔨 CĂN THAU'!A249="","",'🔨 CĂN THAU'!M249)</f>
        <v/>
      </c>
      <c r="G5173" s="1" t="str">
        <f>IF('🔨 CĂN THAU'!A249="","",'🔨 CĂN THAU'!N249)</f>
        <v/>
      </c>
      <c r="H5173" s="1" t="str">
        <f>IF('🔨 CĂN THAU'!A249="","",'🔨 CĂN THAU'!O249)</f>
        <v/>
      </c>
      <c r="I5173" s="1" t="str">
        <f>IF('🔨 CĂN THAU'!A249="","",'🔨 CĂN THAU'!P249)</f>
        <v/>
      </c>
      <c r="J5173" s="1" t="str">
        <f>IF('🔨 CĂN THAU'!A249="","","")</f>
        <v/>
      </c>
      <c r="L5173" s="1">
        <f>N(L5172)+IF(AND('🔎 TRA CỨU NHANH'!$C$2&lt;&gt;"",OR(ISNUMBER(SEARCH('🔎 TRA CỨU NHANH'!$C$2,$A5173)),ISNUMBER(SEARCH('🔎 TRA CỨU NHANH'!$C$2,$B5173)))),1,0)</f>
        <v>0</v>
      </c>
      <c r="M5173" s="1" t="str">
        <f t="shared" si="160"/>
        <v/>
      </c>
      <c r="N5173" s="1">
        <f>N(N5172)+IF(AND('💰 BÁO GIÁ'!$C$27&lt;&gt;"",OR(ISNUMBER(SEARCH('💰 BÁO GIÁ'!$C$27,$A5173)),ISNUMBER(SEARCH('💰 BÁO GIÁ'!$C$27,$B5173)))),1,0)</f>
        <v>0</v>
      </c>
      <c r="O5173" s="1" t="str">
        <f t="shared" si="161"/>
        <v/>
      </c>
    </row>
    <row r="5174" customHeight="1" spans="1:15">
      <c r="A5174" s="1" t="str">
        <f>IF('🔨 CĂN THAU'!A250="","",'🔨 CĂN THAU'!A250)</f>
        <v/>
      </c>
      <c r="B5174" s="1" t="str">
        <f>IF('🔨 CĂN THAU'!A250="","","Căn thau "&amp;'🔨 CĂN THAU'!D250&amp;" "&amp;'🔨 CĂN THAU'!B250&amp;" "&amp;'🔨 CĂN THAU'!C250)</f>
        <v/>
      </c>
      <c r="C5174" s="1" t="str">
        <f>IF('🔨 CĂN THAU'!A250="","","Căn thau")</f>
        <v/>
      </c>
      <c r="D5174" s="1" t="str">
        <f>IF('🔨 CĂN THAU'!A250="","",'🔨 CĂN THAU'!K250)</f>
        <v/>
      </c>
      <c r="E5174" s="1" t="str">
        <f>IF('🔨 CĂN THAU'!A250="","",'🔨 CĂN THAU'!L250)</f>
        <v/>
      </c>
      <c r="F5174" s="1" t="str">
        <f>IF('🔨 CĂN THAU'!A250="","",'🔨 CĂN THAU'!M250)</f>
        <v/>
      </c>
      <c r="G5174" s="1" t="str">
        <f>IF('🔨 CĂN THAU'!A250="","",'🔨 CĂN THAU'!N250)</f>
        <v/>
      </c>
      <c r="H5174" s="1" t="str">
        <f>IF('🔨 CĂN THAU'!A250="","",'🔨 CĂN THAU'!O250)</f>
        <v/>
      </c>
      <c r="I5174" s="1" t="str">
        <f>IF('🔨 CĂN THAU'!A250="","",'🔨 CĂN THAU'!P250)</f>
        <v/>
      </c>
      <c r="J5174" s="1" t="str">
        <f>IF('🔨 CĂN THAU'!A250="","","")</f>
        <v/>
      </c>
      <c r="L5174" s="1">
        <f>N(L5173)+IF(AND('🔎 TRA CỨU NHANH'!$C$2&lt;&gt;"",OR(ISNUMBER(SEARCH('🔎 TRA CỨU NHANH'!$C$2,$A5174)),ISNUMBER(SEARCH('🔎 TRA CỨU NHANH'!$C$2,$B5174)))),1,0)</f>
        <v>0</v>
      </c>
      <c r="M5174" s="1" t="str">
        <f t="shared" si="160"/>
        <v/>
      </c>
      <c r="N5174" s="1">
        <f>N(N5173)+IF(AND('💰 BÁO GIÁ'!$C$27&lt;&gt;"",OR(ISNUMBER(SEARCH('💰 BÁO GIÁ'!$C$27,$A5174)),ISNUMBER(SEARCH('💰 BÁO GIÁ'!$C$27,$B5174)))),1,0)</f>
        <v>0</v>
      </c>
      <c r="O5174" s="1" t="str">
        <f t="shared" si="161"/>
        <v/>
      </c>
    </row>
    <row r="5175" customHeight="1" spans="1:15">
      <c r="A5175" s="1" t="str">
        <f>IF('🔨 CĂN THAU'!A251="","",'🔨 CĂN THAU'!A251)</f>
        <v/>
      </c>
      <c r="B5175" s="1" t="str">
        <f>IF('🔨 CĂN THAU'!A251="","","Căn thau "&amp;'🔨 CĂN THAU'!D251&amp;" "&amp;'🔨 CĂN THAU'!B251&amp;" "&amp;'🔨 CĂN THAU'!C251)</f>
        <v/>
      </c>
      <c r="C5175" s="1" t="str">
        <f>IF('🔨 CĂN THAU'!A251="","","Căn thau")</f>
        <v/>
      </c>
      <c r="D5175" s="1" t="str">
        <f>IF('🔨 CĂN THAU'!A251="","",'🔨 CĂN THAU'!K251)</f>
        <v/>
      </c>
      <c r="E5175" s="1" t="str">
        <f>IF('🔨 CĂN THAU'!A251="","",'🔨 CĂN THAU'!L251)</f>
        <v/>
      </c>
      <c r="F5175" s="1" t="str">
        <f>IF('🔨 CĂN THAU'!A251="","",'🔨 CĂN THAU'!M251)</f>
        <v/>
      </c>
      <c r="G5175" s="1" t="str">
        <f>IF('🔨 CĂN THAU'!A251="","",'🔨 CĂN THAU'!N251)</f>
        <v/>
      </c>
      <c r="H5175" s="1" t="str">
        <f>IF('🔨 CĂN THAU'!A251="","",'🔨 CĂN THAU'!O251)</f>
        <v/>
      </c>
      <c r="I5175" s="1" t="str">
        <f>IF('🔨 CĂN THAU'!A251="","",'🔨 CĂN THAU'!P251)</f>
        <v/>
      </c>
      <c r="J5175" s="1" t="str">
        <f>IF('🔨 CĂN THAU'!A251="","","")</f>
        <v/>
      </c>
      <c r="L5175" s="1">
        <f>N(L5174)+IF(AND('🔎 TRA CỨU NHANH'!$C$2&lt;&gt;"",OR(ISNUMBER(SEARCH('🔎 TRA CỨU NHANH'!$C$2,$A5175)),ISNUMBER(SEARCH('🔎 TRA CỨU NHANH'!$C$2,$B5175)))),1,0)</f>
        <v>0</v>
      </c>
      <c r="M5175" s="1" t="str">
        <f t="shared" si="160"/>
        <v/>
      </c>
      <c r="N5175" s="1">
        <f>N(N5174)+IF(AND('💰 BÁO GIÁ'!$C$27&lt;&gt;"",OR(ISNUMBER(SEARCH('💰 BÁO GIÁ'!$C$27,$A5175)),ISNUMBER(SEARCH('💰 BÁO GIÁ'!$C$27,$B5175)))),1,0)</f>
        <v>0</v>
      </c>
      <c r="O5175" s="1" t="str">
        <f t="shared" si="161"/>
        <v/>
      </c>
    </row>
    <row r="5176" customHeight="1" spans="1:15">
      <c r="A5176" s="1" t="str">
        <f>IF('🔨 CĂN THAU'!A252="","",'🔨 CĂN THAU'!A252)</f>
        <v/>
      </c>
      <c r="B5176" s="1" t="str">
        <f>IF('🔨 CĂN THAU'!A252="","","Căn thau "&amp;'🔨 CĂN THAU'!D252&amp;" "&amp;'🔨 CĂN THAU'!B252&amp;" "&amp;'🔨 CĂN THAU'!C252)</f>
        <v/>
      </c>
      <c r="C5176" s="1" t="str">
        <f>IF('🔨 CĂN THAU'!A252="","","Căn thau")</f>
        <v/>
      </c>
      <c r="D5176" s="1" t="str">
        <f>IF('🔨 CĂN THAU'!A252="","",'🔨 CĂN THAU'!K252)</f>
        <v/>
      </c>
      <c r="E5176" s="1" t="str">
        <f>IF('🔨 CĂN THAU'!A252="","",'🔨 CĂN THAU'!L252)</f>
        <v/>
      </c>
      <c r="F5176" s="1" t="str">
        <f>IF('🔨 CĂN THAU'!A252="","",'🔨 CĂN THAU'!M252)</f>
        <v/>
      </c>
      <c r="G5176" s="1" t="str">
        <f>IF('🔨 CĂN THAU'!A252="","",'🔨 CĂN THAU'!N252)</f>
        <v/>
      </c>
      <c r="H5176" s="1" t="str">
        <f>IF('🔨 CĂN THAU'!A252="","",'🔨 CĂN THAU'!O252)</f>
        <v/>
      </c>
      <c r="I5176" s="1" t="str">
        <f>IF('🔨 CĂN THAU'!A252="","",'🔨 CĂN THAU'!P252)</f>
        <v/>
      </c>
      <c r="J5176" s="1" t="str">
        <f>IF('🔨 CĂN THAU'!A252="","","")</f>
        <v/>
      </c>
      <c r="L5176" s="1">
        <f>N(L5175)+IF(AND('🔎 TRA CỨU NHANH'!$C$2&lt;&gt;"",OR(ISNUMBER(SEARCH('🔎 TRA CỨU NHANH'!$C$2,$A5176)),ISNUMBER(SEARCH('🔎 TRA CỨU NHANH'!$C$2,$B5176)))),1,0)</f>
        <v>0</v>
      </c>
      <c r="M5176" s="1" t="str">
        <f t="shared" si="160"/>
        <v/>
      </c>
      <c r="N5176" s="1">
        <f>N(N5175)+IF(AND('💰 BÁO GIÁ'!$C$27&lt;&gt;"",OR(ISNUMBER(SEARCH('💰 BÁO GIÁ'!$C$27,$A5176)),ISNUMBER(SEARCH('💰 BÁO GIÁ'!$C$27,$B5176)))),1,0)</f>
        <v>0</v>
      </c>
      <c r="O5176" s="1" t="str">
        <f t="shared" si="161"/>
        <v/>
      </c>
    </row>
    <row r="5177" customHeight="1" spans="1:15">
      <c r="A5177" s="1" t="str">
        <f>IF('🔨 CĂN THAU'!A253="","",'🔨 CĂN THAU'!A253)</f>
        <v/>
      </c>
      <c r="B5177" s="1" t="str">
        <f>IF('🔨 CĂN THAU'!A253="","","Căn thau "&amp;'🔨 CĂN THAU'!D253&amp;" "&amp;'🔨 CĂN THAU'!B253&amp;" "&amp;'🔨 CĂN THAU'!C253)</f>
        <v/>
      </c>
      <c r="C5177" s="1" t="str">
        <f>IF('🔨 CĂN THAU'!A253="","","Căn thau")</f>
        <v/>
      </c>
      <c r="D5177" s="1" t="str">
        <f>IF('🔨 CĂN THAU'!A253="","",'🔨 CĂN THAU'!K253)</f>
        <v/>
      </c>
      <c r="E5177" s="1" t="str">
        <f>IF('🔨 CĂN THAU'!A253="","",'🔨 CĂN THAU'!L253)</f>
        <v/>
      </c>
      <c r="F5177" s="1" t="str">
        <f>IF('🔨 CĂN THAU'!A253="","",'🔨 CĂN THAU'!M253)</f>
        <v/>
      </c>
      <c r="G5177" s="1" t="str">
        <f>IF('🔨 CĂN THAU'!A253="","",'🔨 CĂN THAU'!N253)</f>
        <v/>
      </c>
      <c r="H5177" s="1" t="str">
        <f>IF('🔨 CĂN THAU'!A253="","",'🔨 CĂN THAU'!O253)</f>
        <v/>
      </c>
      <c r="I5177" s="1" t="str">
        <f>IF('🔨 CĂN THAU'!A253="","",'🔨 CĂN THAU'!P253)</f>
        <v/>
      </c>
      <c r="J5177" s="1" t="str">
        <f>IF('🔨 CĂN THAU'!A253="","","")</f>
        <v/>
      </c>
      <c r="L5177" s="1">
        <f>N(L5176)+IF(AND('🔎 TRA CỨU NHANH'!$C$2&lt;&gt;"",OR(ISNUMBER(SEARCH('🔎 TRA CỨU NHANH'!$C$2,$A5177)),ISNUMBER(SEARCH('🔎 TRA CỨU NHANH'!$C$2,$B5177)))),1,0)</f>
        <v>0</v>
      </c>
      <c r="M5177" s="1" t="str">
        <f t="shared" si="160"/>
        <v/>
      </c>
      <c r="N5177" s="1">
        <f>N(N5176)+IF(AND('💰 BÁO GIÁ'!$C$27&lt;&gt;"",OR(ISNUMBER(SEARCH('💰 BÁO GIÁ'!$C$27,$A5177)),ISNUMBER(SEARCH('💰 BÁO GIÁ'!$C$27,$B5177)))),1,0)</f>
        <v>0</v>
      </c>
      <c r="O5177" s="1" t="str">
        <f t="shared" si="161"/>
        <v/>
      </c>
    </row>
    <row r="5178" customHeight="1" spans="1:15">
      <c r="A5178" s="1" t="str">
        <f>IF('🔨 CĂN THAU'!A254="","",'🔨 CĂN THAU'!A254)</f>
        <v/>
      </c>
      <c r="B5178" s="1" t="str">
        <f>IF('🔨 CĂN THAU'!A254="","","Căn thau "&amp;'🔨 CĂN THAU'!D254&amp;" "&amp;'🔨 CĂN THAU'!B254&amp;" "&amp;'🔨 CĂN THAU'!C254)</f>
        <v/>
      </c>
      <c r="C5178" s="1" t="str">
        <f>IF('🔨 CĂN THAU'!A254="","","Căn thau")</f>
        <v/>
      </c>
      <c r="D5178" s="1" t="str">
        <f>IF('🔨 CĂN THAU'!A254="","",'🔨 CĂN THAU'!K254)</f>
        <v/>
      </c>
      <c r="E5178" s="1" t="str">
        <f>IF('🔨 CĂN THAU'!A254="","",'🔨 CĂN THAU'!L254)</f>
        <v/>
      </c>
      <c r="F5178" s="1" t="str">
        <f>IF('🔨 CĂN THAU'!A254="","",'🔨 CĂN THAU'!M254)</f>
        <v/>
      </c>
      <c r="G5178" s="1" t="str">
        <f>IF('🔨 CĂN THAU'!A254="","",'🔨 CĂN THAU'!N254)</f>
        <v/>
      </c>
      <c r="H5178" s="1" t="str">
        <f>IF('🔨 CĂN THAU'!A254="","",'🔨 CĂN THAU'!O254)</f>
        <v/>
      </c>
      <c r="I5178" s="1" t="str">
        <f>IF('🔨 CĂN THAU'!A254="","",'🔨 CĂN THAU'!P254)</f>
        <v/>
      </c>
      <c r="J5178" s="1" t="str">
        <f>IF('🔨 CĂN THAU'!A254="","","")</f>
        <v/>
      </c>
      <c r="L5178" s="1">
        <f>N(L5177)+IF(AND('🔎 TRA CỨU NHANH'!$C$2&lt;&gt;"",OR(ISNUMBER(SEARCH('🔎 TRA CỨU NHANH'!$C$2,$A5178)),ISNUMBER(SEARCH('🔎 TRA CỨU NHANH'!$C$2,$B5178)))),1,0)</f>
        <v>0</v>
      </c>
      <c r="M5178" s="1" t="str">
        <f t="shared" si="160"/>
        <v/>
      </c>
      <c r="N5178" s="1">
        <f>N(N5177)+IF(AND('💰 BÁO GIÁ'!$C$27&lt;&gt;"",OR(ISNUMBER(SEARCH('💰 BÁO GIÁ'!$C$27,$A5178)),ISNUMBER(SEARCH('💰 BÁO GIÁ'!$C$27,$B5178)))),1,0)</f>
        <v>0</v>
      </c>
      <c r="O5178" s="1" t="str">
        <f t="shared" si="161"/>
        <v/>
      </c>
    </row>
    <row r="5179" customHeight="1" spans="1:15">
      <c r="A5179" s="1" t="str">
        <f>IF('🔨 CĂN THAU'!A255="","",'🔨 CĂN THAU'!A255)</f>
        <v/>
      </c>
      <c r="B5179" s="1" t="str">
        <f>IF('🔨 CĂN THAU'!A255="","","Căn thau "&amp;'🔨 CĂN THAU'!D255&amp;" "&amp;'🔨 CĂN THAU'!B255&amp;" "&amp;'🔨 CĂN THAU'!C255)</f>
        <v/>
      </c>
      <c r="C5179" s="1" t="str">
        <f>IF('🔨 CĂN THAU'!A255="","","Căn thau")</f>
        <v/>
      </c>
      <c r="D5179" s="1" t="str">
        <f>IF('🔨 CĂN THAU'!A255="","",'🔨 CĂN THAU'!K255)</f>
        <v/>
      </c>
      <c r="E5179" s="1" t="str">
        <f>IF('🔨 CĂN THAU'!A255="","",'🔨 CĂN THAU'!L255)</f>
        <v/>
      </c>
      <c r="F5179" s="1" t="str">
        <f>IF('🔨 CĂN THAU'!A255="","",'🔨 CĂN THAU'!M255)</f>
        <v/>
      </c>
      <c r="G5179" s="1" t="str">
        <f>IF('🔨 CĂN THAU'!A255="","",'🔨 CĂN THAU'!N255)</f>
        <v/>
      </c>
      <c r="H5179" s="1" t="str">
        <f>IF('🔨 CĂN THAU'!A255="","",'🔨 CĂN THAU'!O255)</f>
        <v/>
      </c>
      <c r="I5179" s="1" t="str">
        <f>IF('🔨 CĂN THAU'!A255="","",'🔨 CĂN THAU'!P255)</f>
        <v/>
      </c>
      <c r="J5179" s="1" t="str">
        <f>IF('🔨 CĂN THAU'!A255="","","")</f>
        <v/>
      </c>
      <c r="L5179" s="1">
        <f>N(L5178)+IF(AND('🔎 TRA CỨU NHANH'!$C$2&lt;&gt;"",OR(ISNUMBER(SEARCH('🔎 TRA CỨU NHANH'!$C$2,$A5179)),ISNUMBER(SEARCH('🔎 TRA CỨU NHANH'!$C$2,$B5179)))),1,0)</f>
        <v>0</v>
      </c>
      <c r="M5179" s="1" t="str">
        <f t="shared" si="160"/>
        <v/>
      </c>
      <c r="N5179" s="1">
        <f>N(N5178)+IF(AND('💰 BÁO GIÁ'!$C$27&lt;&gt;"",OR(ISNUMBER(SEARCH('💰 BÁO GIÁ'!$C$27,$A5179)),ISNUMBER(SEARCH('💰 BÁO GIÁ'!$C$27,$B5179)))),1,0)</f>
        <v>0</v>
      </c>
      <c r="O5179" s="1" t="str">
        <f t="shared" si="161"/>
        <v/>
      </c>
    </row>
    <row r="5180" customHeight="1" spans="1:15">
      <c r="A5180" s="1" t="str">
        <f>IF('🔨 CĂN THAU'!A256="","",'🔨 CĂN THAU'!A256)</f>
        <v/>
      </c>
      <c r="B5180" s="1" t="str">
        <f>IF('🔨 CĂN THAU'!A256="","","Căn thau "&amp;'🔨 CĂN THAU'!D256&amp;" "&amp;'🔨 CĂN THAU'!B256&amp;" "&amp;'🔨 CĂN THAU'!C256)</f>
        <v/>
      </c>
      <c r="C5180" s="1" t="str">
        <f>IF('🔨 CĂN THAU'!A256="","","Căn thau")</f>
        <v/>
      </c>
      <c r="D5180" s="1" t="str">
        <f>IF('🔨 CĂN THAU'!A256="","",'🔨 CĂN THAU'!K256)</f>
        <v/>
      </c>
      <c r="E5180" s="1" t="str">
        <f>IF('🔨 CĂN THAU'!A256="","",'🔨 CĂN THAU'!L256)</f>
        <v/>
      </c>
      <c r="F5180" s="1" t="str">
        <f>IF('🔨 CĂN THAU'!A256="","",'🔨 CĂN THAU'!M256)</f>
        <v/>
      </c>
      <c r="G5180" s="1" t="str">
        <f>IF('🔨 CĂN THAU'!A256="","",'🔨 CĂN THAU'!N256)</f>
        <v/>
      </c>
      <c r="H5180" s="1" t="str">
        <f>IF('🔨 CĂN THAU'!A256="","",'🔨 CĂN THAU'!O256)</f>
        <v/>
      </c>
      <c r="I5180" s="1" t="str">
        <f>IF('🔨 CĂN THAU'!A256="","",'🔨 CĂN THAU'!P256)</f>
        <v/>
      </c>
      <c r="J5180" s="1" t="str">
        <f>IF('🔨 CĂN THAU'!A256="","","")</f>
        <v/>
      </c>
      <c r="L5180" s="1">
        <f>N(L5179)+IF(AND('🔎 TRA CỨU NHANH'!$C$2&lt;&gt;"",OR(ISNUMBER(SEARCH('🔎 TRA CỨU NHANH'!$C$2,$A5180)),ISNUMBER(SEARCH('🔎 TRA CỨU NHANH'!$C$2,$B5180)))),1,0)</f>
        <v>0</v>
      </c>
      <c r="M5180" s="1" t="str">
        <f t="shared" si="160"/>
        <v/>
      </c>
      <c r="N5180" s="1">
        <f>N(N5179)+IF(AND('💰 BÁO GIÁ'!$C$27&lt;&gt;"",OR(ISNUMBER(SEARCH('💰 BÁO GIÁ'!$C$27,$A5180)),ISNUMBER(SEARCH('💰 BÁO GIÁ'!$C$27,$B5180)))),1,0)</f>
        <v>0</v>
      </c>
      <c r="O5180" s="1" t="str">
        <f t="shared" si="161"/>
        <v/>
      </c>
    </row>
    <row r="5181" customHeight="1" spans="1:15">
      <c r="A5181" s="1" t="str">
        <f>IF('🔨 CĂN THAU'!A257="","",'🔨 CĂN THAU'!A257)</f>
        <v/>
      </c>
      <c r="B5181" s="1" t="str">
        <f>IF('🔨 CĂN THAU'!A257="","","Căn thau "&amp;'🔨 CĂN THAU'!D257&amp;" "&amp;'🔨 CĂN THAU'!B257&amp;" "&amp;'🔨 CĂN THAU'!C257)</f>
        <v/>
      </c>
      <c r="C5181" s="1" t="str">
        <f>IF('🔨 CĂN THAU'!A257="","","Căn thau")</f>
        <v/>
      </c>
      <c r="D5181" s="1" t="str">
        <f>IF('🔨 CĂN THAU'!A257="","",'🔨 CĂN THAU'!K257)</f>
        <v/>
      </c>
      <c r="E5181" s="1" t="str">
        <f>IF('🔨 CĂN THAU'!A257="","",'🔨 CĂN THAU'!L257)</f>
        <v/>
      </c>
      <c r="F5181" s="1" t="str">
        <f>IF('🔨 CĂN THAU'!A257="","",'🔨 CĂN THAU'!M257)</f>
        <v/>
      </c>
      <c r="G5181" s="1" t="str">
        <f>IF('🔨 CĂN THAU'!A257="","",'🔨 CĂN THAU'!N257)</f>
        <v/>
      </c>
      <c r="H5181" s="1" t="str">
        <f>IF('🔨 CĂN THAU'!A257="","",'🔨 CĂN THAU'!O257)</f>
        <v/>
      </c>
      <c r="I5181" s="1" t="str">
        <f>IF('🔨 CĂN THAU'!A257="","",'🔨 CĂN THAU'!P257)</f>
        <v/>
      </c>
      <c r="J5181" s="1" t="str">
        <f>IF('🔨 CĂN THAU'!A257="","","")</f>
        <v/>
      </c>
      <c r="L5181" s="1">
        <f>N(L5180)+IF(AND('🔎 TRA CỨU NHANH'!$C$2&lt;&gt;"",OR(ISNUMBER(SEARCH('🔎 TRA CỨU NHANH'!$C$2,$A5181)),ISNUMBER(SEARCH('🔎 TRA CỨU NHANH'!$C$2,$B5181)))),1,0)</f>
        <v>0</v>
      </c>
      <c r="M5181" s="1" t="str">
        <f t="shared" si="160"/>
        <v/>
      </c>
      <c r="N5181" s="1">
        <f>N(N5180)+IF(AND('💰 BÁO GIÁ'!$C$27&lt;&gt;"",OR(ISNUMBER(SEARCH('💰 BÁO GIÁ'!$C$27,$A5181)),ISNUMBER(SEARCH('💰 BÁO GIÁ'!$C$27,$B5181)))),1,0)</f>
        <v>0</v>
      </c>
      <c r="O5181" s="1" t="str">
        <f t="shared" si="161"/>
        <v/>
      </c>
    </row>
    <row r="5182" customHeight="1" spans="1:15">
      <c r="A5182" s="1" t="str">
        <f>IF('🔨 CĂN THAU'!A258="","",'🔨 CĂN THAU'!A258)</f>
        <v/>
      </c>
      <c r="B5182" s="1" t="str">
        <f>IF('🔨 CĂN THAU'!A258="","","Căn thau "&amp;'🔨 CĂN THAU'!D258&amp;" "&amp;'🔨 CĂN THAU'!B258&amp;" "&amp;'🔨 CĂN THAU'!C258)</f>
        <v/>
      </c>
      <c r="C5182" s="1" t="str">
        <f>IF('🔨 CĂN THAU'!A258="","","Căn thau")</f>
        <v/>
      </c>
      <c r="D5182" s="1" t="str">
        <f>IF('🔨 CĂN THAU'!A258="","",'🔨 CĂN THAU'!K258)</f>
        <v/>
      </c>
      <c r="E5182" s="1" t="str">
        <f>IF('🔨 CĂN THAU'!A258="","",'🔨 CĂN THAU'!L258)</f>
        <v/>
      </c>
      <c r="F5182" s="1" t="str">
        <f>IF('🔨 CĂN THAU'!A258="","",'🔨 CĂN THAU'!M258)</f>
        <v/>
      </c>
      <c r="G5182" s="1" t="str">
        <f>IF('🔨 CĂN THAU'!A258="","",'🔨 CĂN THAU'!N258)</f>
        <v/>
      </c>
      <c r="H5182" s="1" t="str">
        <f>IF('🔨 CĂN THAU'!A258="","",'🔨 CĂN THAU'!O258)</f>
        <v/>
      </c>
      <c r="I5182" s="1" t="str">
        <f>IF('🔨 CĂN THAU'!A258="","",'🔨 CĂN THAU'!P258)</f>
        <v/>
      </c>
      <c r="J5182" s="1" t="str">
        <f>IF('🔨 CĂN THAU'!A258="","","")</f>
        <v/>
      </c>
      <c r="L5182" s="1">
        <f>N(L5181)+IF(AND('🔎 TRA CỨU NHANH'!$C$2&lt;&gt;"",OR(ISNUMBER(SEARCH('🔎 TRA CỨU NHANH'!$C$2,$A5182)),ISNUMBER(SEARCH('🔎 TRA CỨU NHANH'!$C$2,$B5182)))),1,0)</f>
        <v>0</v>
      </c>
      <c r="M5182" s="1" t="str">
        <f t="shared" si="160"/>
        <v/>
      </c>
      <c r="N5182" s="1">
        <f>N(N5181)+IF(AND('💰 BÁO GIÁ'!$C$27&lt;&gt;"",OR(ISNUMBER(SEARCH('💰 BÁO GIÁ'!$C$27,$A5182)),ISNUMBER(SEARCH('💰 BÁO GIÁ'!$C$27,$B5182)))),1,0)</f>
        <v>0</v>
      </c>
      <c r="O5182" s="1" t="str">
        <f t="shared" si="161"/>
        <v/>
      </c>
    </row>
    <row r="5183" customHeight="1" spans="1:15">
      <c r="A5183" s="1" t="str">
        <f>IF('🔨 CĂN THAU'!A259="","",'🔨 CĂN THAU'!A259)</f>
        <v/>
      </c>
      <c r="B5183" s="1" t="str">
        <f>IF('🔨 CĂN THAU'!A259="","","Căn thau "&amp;'🔨 CĂN THAU'!D259&amp;" "&amp;'🔨 CĂN THAU'!B259&amp;" "&amp;'🔨 CĂN THAU'!C259)</f>
        <v/>
      </c>
      <c r="C5183" s="1" t="str">
        <f>IF('🔨 CĂN THAU'!A259="","","Căn thau")</f>
        <v/>
      </c>
      <c r="D5183" s="1" t="str">
        <f>IF('🔨 CĂN THAU'!A259="","",'🔨 CĂN THAU'!K259)</f>
        <v/>
      </c>
      <c r="E5183" s="1" t="str">
        <f>IF('🔨 CĂN THAU'!A259="","",'🔨 CĂN THAU'!L259)</f>
        <v/>
      </c>
      <c r="F5183" s="1" t="str">
        <f>IF('🔨 CĂN THAU'!A259="","",'🔨 CĂN THAU'!M259)</f>
        <v/>
      </c>
      <c r="G5183" s="1" t="str">
        <f>IF('🔨 CĂN THAU'!A259="","",'🔨 CĂN THAU'!N259)</f>
        <v/>
      </c>
      <c r="H5183" s="1" t="str">
        <f>IF('🔨 CĂN THAU'!A259="","",'🔨 CĂN THAU'!O259)</f>
        <v/>
      </c>
      <c r="I5183" s="1" t="str">
        <f>IF('🔨 CĂN THAU'!A259="","",'🔨 CĂN THAU'!P259)</f>
        <v/>
      </c>
      <c r="J5183" s="1" t="str">
        <f>IF('🔨 CĂN THAU'!A259="","","")</f>
        <v/>
      </c>
      <c r="L5183" s="1">
        <f>N(L5182)+IF(AND('🔎 TRA CỨU NHANH'!$C$2&lt;&gt;"",OR(ISNUMBER(SEARCH('🔎 TRA CỨU NHANH'!$C$2,$A5183)),ISNUMBER(SEARCH('🔎 TRA CỨU NHANH'!$C$2,$B5183)))),1,0)</f>
        <v>0</v>
      </c>
      <c r="M5183" s="1" t="str">
        <f t="shared" si="160"/>
        <v/>
      </c>
      <c r="N5183" s="1">
        <f>N(N5182)+IF(AND('💰 BÁO GIÁ'!$C$27&lt;&gt;"",OR(ISNUMBER(SEARCH('💰 BÁO GIÁ'!$C$27,$A5183)),ISNUMBER(SEARCH('💰 BÁO GIÁ'!$C$27,$B5183)))),1,0)</f>
        <v>0</v>
      </c>
      <c r="O5183" s="1" t="str">
        <f t="shared" si="161"/>
        <v/>
      </c>
    </row>
    <row r="5184" customHeight="1" spans="1:15">
      <c r="A5184" s="1" t="str">
        <f>IF('🔨 CĂN THAU'!A260="","",'🔨 CĂN THAU'!A260)</f>
        <v/>
      </c>
      <c r="B5184" s="1" t="str">
        <f>IF('🔨 CĂN THAU'!A260="","","Căn thau "&amp;'🔨 CĂN THAU'!D260&amp;" "&amp;'🔨 CĂN THAU'!B260&amp;" "&amp;'🔨 CĂN THAU'!C260)</f>
        <v/>
      </c>
      <c r="C5184" s="1" t="str">
        <f>IF('🔨 CĂN THAU'!A260="","","Căn thau")</f>
        <v/>
      </c>
      <c r="D5184" s="1" t="str">
        <f>IF('🔨 CĂN THAU'!A260="","",'🔨 CĂN THAU'!K260)</f>
        <v/>
      </c>
      <c r="E5184" s="1" t="str">
        <f>IF('🔨 CĂN THAU'!A260="","",'🔨 CĂN THAU'!L260)</f>
        <v/>
      </c>
      <c r="F5184" s="1" t="str">
        <f>IF('🔨 CĂN THAU'!A260="","",'🔨 CĂN THAU'!M260)</f>
        <v/>
      </c>
      <c r="G5184" s="1" t="str">
        <f>IF('🔨 CĂN THAU'!A260="","",'🔨 CĂN THAU'!N260)</f>
        <v/>
      </c>
      <c r="H5184" s="1" t="str">
        <f>IF('🔨 CĂN THAU'!A260="","",'🔨 CĂN THAU'!O260)</f>
        <v/>
      </c>
      <c r="I5184" s="1" t="str">
        <f>IF('🔨 CĂN THAU'!A260="","",'🔨 CĂN THAU'!P260)</f>
        <v/>
      </c>
      <c r="J5184" s="1" t="str">
        <f>IF('🔨 CĂN THAU'!A260="","","")</f>
        <v/>
      </c>
      <c r="L5184" s="1">
        <f>N(L5183)+IF(AND('🔎 TRA CỨU NHANH'!$C$2&lt;&gt;"",OR(ISNUMBER(SEARCH('🔎 TRA CỨU NHANH'!$C$2,$A5184)),ISNUMBER(SEARCH('🔎 TRA CỨU NHANH'!$C$2,$B5184)))),1,0)</f>
        <v>0</v>
      </c>
      <c r="M5184" s="1" t="str">
        <f t="shared" si="160"/>
        <v/>
      </c>
      <c r="N5184" s="1">
        <f>N(N5183)+IF(AND('💰 BÁO GIÁ'!$C$27&lt;&gt;"",OR(ISNUMBER(SEARCH('💰 BÁO GIÁ'!$C$27,$A5184)),ISNUMBER(SEARCH('💰 BÁO GIÁ'!$C$27,$B5184)))),1,0)</f>
        <v>0</v>
      </c>
      <c r="O5184" s="1" t="str">
        <f t="shared" si="161"/>
        <v/>
      </c>
    </row>
    <row r="5185" customHeight="1" spans="1:15">
      <c r="A5185" s="1" t="str">
        <f>IF('🔨 CĂN THAU'!A261="","",'🔨 CĂN THAU'!A261)</f>
        <v/>
      </c>
      <c r="B5185" s="1" t="str">
        <f>IF('🔨 CĂN THAU'!A261="","","Căn thau "&amp;'🔨 CĂN THAU'!D261&amp;" "&amp;'🔨 CĂN THAU'!B261&amp;" "&amp;'🔨 CĂN THAU'!C261)</f>
        <v/>
      </c>
      <c r="C5185" s="1" t="str">
        <f>IF('🔨 CĂN THAU'!A261="","","Căn thau")</f>
        <v/>
      </c>
      <c r="D5185" s="1" t="str">
        <f>IF('🔨 CĂN THAU'!A261="","",'🔨 CĂN THAU'!K261)</f>
        <v/>
      </c>
      <c r="E5185" s="1" t="str">
        <f>IF('🔨 CĂN THAU'!A261="","",'🔨 CĂN THAU'!L261)</f>
        <v/>
      </c>
      <c r="F5185" s="1" t="str">
        <f>IF('🔨 CĂN THAU'!A261="","",'🔨 CĂN THAU'!M261)</f>
        <v/>
      </c>
      <c r="G5185" s="1" t="str">
        <f>IF('🔨 CĂN THAU'!A261="","",'🔨 CĂN THAU'!N261)</f>
        <v/>
      </c>
      <c r="H5185" s="1" t="str">
        <f>IF('🔨 CĂN THAU'!A261="","",'🔨 CĂN THAU'!O261)</f>
        <v/>
      </c>
      <c r="I5185" s="1" t="str">
        <f>IF('🔨 CĂN THAU'!A261="","",'🔨 CĂN THAU'!P261)</f>
        <v/>
      </c>
      <c r="J5185" s="1" t="str">
        <f>IF('🔨 CĂN THAU'!A261="","","")</f>
        <v/>
      </c>
      <c r="L5185" s="1">
        <f>N(L5184)+IF(AND('🔎 TRA CỨU NHANH'!$C$2&lt;&gt;"",OR(ISNUMBER(SEARCH('🔎 TRA CỨU NHANH'!$C$2,$A5185)),ISNUMBER(SEARCH('🔎 TRA CỨU NHANH'!$C$2,$B5185)))),1,0)</f>
        <v>0</v>
      </c>
      <c r="M5185" s="1" t="str">
        <f t="shared" si="160"/>
        <v/>
      </c>
      <c r="N5185" s="1">
        <f>N(N5184)+IF(AND('💰 BÁO GIÁ'!$C$27&lt;&gt;"",OR(ISNUMBER(SEARCH('💰 BÁO GIÁ'!$C$27,$A5185)),ISNUMBER(SEARCH('💰 BÁO GIÁ'!$C$27,$B5185)))),1,0)</f>
        <v>0</v>
      </c>
      <c r="O5185" s="1" t="str">
        <f t="shared" si="161"/>
        <v/>
      </c>
    </row>
    <row r="5186" customHeight="1" spans="1:15">
      <c r="A5186" s="1" t="str">
        <f>IF('🔨 CĂN THAU'!A262="","",'🔨 CĂN THAU'!A262)</f>
        <v/>
      </c>
      <c r="B5186" s="1" t="str">
        <f>IF('🔨 CĂN THAU'!A262="","","Căn thau "&amp;'🔨 CĂN THAU'!D262&amp;" "&amp;'🔨 CĂN THAU'!B262&amp;" "&amp;'🔨 CĂN THAU'!C262)</f>
        <v/>
      </c>
      <c r="C5186" s="1" t="str">
        <f>IF('🔨 CĂN THAU'!A262="","","Căn thau")</f>
        <v/>
      </c>
      <c r="D5186" s="1" t="str">
        <f>IF('🔨 CĂN THAU'!A262="","",'🔨 CĂN THAU'!K262)</f>
        <v/>
      </c>
      <c r="E5186" s="1" t="str">
        <f>IF('🔨 CĂN THAU'!A262="","",'🔨 CĂN THAU'!L262)</f>
        <v/>
      </c>
      <c r="F5186" s="1" t="str">
        <f>IF('🔨 CĂN THAU'!A262="","",'🔨 CĂN THAU'!M262)</f>
        <v/>
      </c>
      <c r="G5186" s="1" t="str">
        <f>IF('🔨 CĂN THAU'!A262="","",'🔨 CĂN THAU'!N262)</f>
        <v/>
      </c>
      <c r="H5186" s="1" t="str">
        <f>IF('🔨 CĂN THAU'!A262="","",'🔨 CĂN THAU'!O262)</f>
        <v/>
      </c>
      <c r="I5186" s="1" t="str">
        <f>IF('🔨 CĂN THAU'!A262="","",'🔨 CĂN THAU'!P262)</f>
        <v/>
      </c>
      <c r="J5186" s="1" t="str">
        <f>IF('🔨 CĂN THAU'!A262="","","")</f>
        <v/>
      </c>
      <c r="L5186" s="1">
        <f>N(L5185)+IF(AND('🔎 TRA CỨU NHANH'!$C$2&lt;&gt;"",OR(ISNUMBER(SEARCH('🔎 TRA CỨU NHANH'!$C$2,$A5186)),ISNUMBER(SEARCH('🔎 TRA CỨU NHANH'!$C$2,$B5186)))),1,0)</f>
        <v>0</v>
      </c>
      <c r="M5186" s="1" t="str">
        <f t="shared" ref="M5186:M5249" si="162">IF(L5186&gt;N(L5185),L5186,"")</f>
        <v/>
      </c>
      <c r="N5186" s="1">
        <f>N(N5185)+IF(AND('💰 BÁO GIÁ'!$C$27&lt;&gt;"",OR(ISNUMBER(SEARCH('💰 BÁO GIÁ'!$C$27,$A5186)),ISNUMBER(SEARCH('💰 BÁO GIÁ'!$C$27,$B5186)))),1,0)</f>
        <v>0</v>
      </c>
      <c r="O5186" s="1" t="str">
        <f t="shared" ref="O5186:O5249" si="163">IF(N5186&gt;N(N5185),N5186,"")</f>
        <v/>
      </c>
    </row>
    <row r="5187" customHeight="1" spans="1:15">
      <c r="A5187" s="1" t="str">
        <f>IF('🔨 CĂN THAU'!A263="","",'🔨 CĂN THAU'!A263)</f>
        <v/>
      </c>
      <c r="B5187" s="1" t="str">
        <f>IF('🔨 CĂN THAU'!A263="","","Căn thau "&amp;'🔨 CĂN THAU'!D263&amp;" "&amp;'🔨 CĂN THAU'!B263&amp;" "&amp;'🔨 CĂN THAU'!C263)</f>
        <v/>
      </c>
      <c r="C5187" s="1" t="str">
        <f>IF('🔨 CĂN THAU'!A263="","","Căn thau")</f>
        <v/>
      </c>
      <c r="D5187" s="1" t="str">
        <f>IF('🔨 CĂN THAU'!A263="","",'🔨 CĂN THAU'!K263)</f>
        <v/>
      </c>
      <c r="E5187" s="1" t="str">
        <f>IF('🔨 CĂN THAU'!A263="","",'🔨 CĂN THAU'!L263)</f>
        <v/>
      </c>
      <c r="F5187" s="1" t="str">
        <f>IF('🔨 CĂN THAU'!A263="","",'🔨 CĂN THAU'!M263)</f>
        <v/>
      </c>
      <c r="G5187" s="1" t="str">
        <f>IF('🔨 CĂN THAU'!A263="","",'🔨 CĂN THAU'!N263)</f>
        <v/>
      </c>
      <c r="H5187" s="1" t="str">
        <f>IF('🔨 CĂN THAU'!A263="","",'🔨 CĂN THAU'!O263)</f>
        <v/>
      </c>
      <c r="I5187" s="1" t="str">
        <f>IF('🔨 CĂN THAU'!A263="","",'🔨 CĂN THAU'!P263)</f>
        <v/>
      </c>
      <c r="J5187" s="1" t="str">
        <f>IF('🔨 CĂN THAU'!A263="","","")</f>
        <v/>
      </c>
      <c r="L5187" s="1">
        <f>N(L5186)+IF(AND('🔎 TRA CỨU NHANH'!$C$2&lt;&gt;"",OR(ISNUMBER(SEARCH('🔎 TRA CỨU NHANH'!$C$2,$A5187)),ISNUMBER(SEARCH('🔎 TRA CỨU NHANH'!$C$2,$B5187)))),1,0)</f>
        <v>0</v>
      </c>
      <c r="M5187" s="1" t="str">
        <f t="shared" si="162"/>
        <v/>
      </c>
      <c r="N5187" s="1">
        <f>N(N5186)+IF(AND('💰 BÁO GIÁ'!$C$27&lt;&gt;"",OR(ISNUMBER(SEARCH('💰 BÁO GIÁ'!$C$27,$A5187)),ISNUMBER(SEARCH('💰 BÁO GIÁ'!$C$27,$B5187)))),1,0)</f>
        <v>0</v>
      </c>
      <c r="O5187" s="1" t="str">
        <f t="shared" si="163"/>
        <v/>
      </c>
    </row>
    <row r="5188" customHeight="1" spans="1:15">
      <c r="A5188" s="1" t="str">
        <f>IF('🔨 CĂN THAU'!A264="","",'🔨 CĂN THAU'!A264)</f>
        <v/>
      </c>
      <c r="B5188" s="1" t="str">
        <f>IF('🔨 CĂN THAU'!A264="","","Căn thau "&amp;'🔨 CĂN THAU'!D264&amp;" "&amp;'🔨 CĂN THAU'!B264&amp;" "&amp;'🔨 CĂN THAU'!C264)</f>
        <v/>
      </c>
      <c r="C5188" s="1" t="str">
        <f>IF('🔨 CĂN THAU'!A264="","","Căn thau")</f>
        <v/>
      </c>
      <c r="D5188" s="1" t="str">
        <f>IF('🔨 CĂN THAU'!A264="","",'🔨 CĂN THAU'!K264)</f>
        <v/>
      </c>
      <c r="E5188" s="1" t="str">
        <f>IF('🔨 CĂN THAU'!A264="","",'🔨 CĂN THAU'!L264)</f>
        <v/>
      </c>
      <c r="F5188" s="1" t="str">
        <f>IF('🔨 CĂN THAU'!A264="","",'🔨 CĂN THAU'!M264)</f>
        <v/>
      </c>
      <c r="G5188" s="1" t="str">
        <f>IF('🔨 CĂN THAU'!A264="","",'🔨 CĂN THAU'!N264)</f>
        <v/>
      </c>
      <c r="H5188" s="1" t="str">
        <f>IF('🔨 CĂN THAU'!A264="","",'🔨 CĂN THAU'!O264)</f>
        <v/>
      </c>
      <c r="I5188" s="1" t="str">
        <f>IF('🔨 CĂN THAU'!A264="","",'🔨 CĂN THAU'!P264)</f>
        <v/>
      </c>
      <c r="J5188" s="1" t="str">
        <f>IF('🔨 CĂN THAU'!A264="","","")</f>
        <v/>
      </c>
      <c r="L5188" s="1">
        <f>N(L5187)+IF(AND('🔎 TRA CỨU NHANH'!$C$2&lt;&gt;"",OR(ISNUMBER(SEARCH('🔎 TRA CỨU NHANH'!$C$2,$A5188)),ISNUMBER(SEARCH('🔎 TRA CỨU NHANH'!$C$2,$B5188)))),1,0)</f>
        <v>0</v>
      </c>
      <c r="M5188" s="1" t="str">
        <f t="shared" si="162"/>
        <v/>
      </c>
      <c r="N5188" s="1">
        <f>N(N5187)+IF(AND('💰 BÁO GIÁ'!$C$27&lt;&gt;"",OR(ISNUMBER(SEARCH('💰 BÁO GIÁ'!$C$27,$A5188)),ISNUMBER(SEARCH('💰 BÁO GIÁ'!$C$27,$B5188)))),1,0)</f>
        <v>0</v>
      </c>
      <c r="O5188" s="1" t="str">
        <f t="shared" si="163"/>
        <v/>
      </c>
    </row>
    <row r="5189" customHeight="1" spans="1:15">
      <c r="A5189" s="1" t="str">
        <f>IF('🔨 CĂN THAU'!A265="","",'🔨 CĂN THAU'!A265)</f>
        <v/>
      </c>
      <c r="B5189" s="1" t="str">
        <f>IF('🔨 CĂN THAU'!A265="","","Căn thau "&amp;'🔨 CĂN THAU'!D265&amp;" "&amp;'🔨 CĂN THAU'!B265&amp;" "&amp;'🔨 CĂN THAU'!C265)</f>
        <v/>
      </c>
      <c r="C5189" s="1" t="str">
        <f>IF('🔨 CĂN THAU'!A265="","","Căn thau")</f>
        <v/>
      </c>
      <c r="D5189" s="1" t="str">
        <f>IF('🔨 CĂN THAU'!A265="","",'🔨 CĂN THAU'!K265)</f>
        <v/>
      </c>
      <c r="E5189" s="1" t="str">
        <f>IF('🔨 CĂN THAU'!A265="","",'🔨 CĂN THAU'!L265)</f>
        <v/>
      </c>
      <c r="F5189" s="1" t="str">
        <f>IF('🔨 CĂN THAU'!A265="","",'🔨 CĂN THAU'!M265)</f>
        <v/>
      </c>
      <c r="G5189" s="1" t="str">
        <f>IF('🔨 CĂN THAU'!A265="","",'🔨 CĂN THAU'!N265)</f>
        <v/>
      </c>
      <c r="H5189" s="1" t="str">
        <f>IF('🔨 CĂN THAU'!A265="","",'🔨 CĂN THAU'!O265)</f>
        <v/>
      </c>
      <c r="I5189" s="1" t="str">
        <f>IF('🔨 CĂN THAU'!A265="","",'🔨 CĂN THAU'!P265)</f>
        <v/>
      </c>
      <c r="J5189" s="1" t="str">
        <f>IF('🔨 CĂN THAU'!A265="","","")</f>
        <v/>
      </c>
      <c r="L5189" s="1">
        <f>N(L5188)+IF(AND('🔎 TRA CỨU NHANH'!$C$2&lt;&gt;"",OR(ISNUMBER(SEARCH('🔎 TRA CỨU NHANH'!$C$2,$A5189)),ISNUMBER(SEARCH('🔎 TRA CỨU NHANH'!$C$2,$B5189)))),1,0)</f>
        <v>0</v>
      </c>
      <c r="M5189" s="1" t="str">
        <f t="shared" si="162"/>
        <v/>
      </c>
      <c r="N5189" s="1">
        <f>N(N5188)+IF(AND('💰 BÁO GIÁ'!$C$27&lt;&gt;"",OR(ISNUMBER(SEARCH('💰 BÁO GIÁ'!$C$27,$A5189)),ISNUMBER(SEARCH('💰 BÁO GIÁ'!$C$27,$B5189)))),1,0)</f>
        <v>0</v>
      </c>
      <c r="O5189" s="1" t="str">
        <f t="shared" si="163"/>
        <v/>
      </c>
    </row>
    <row r="5190" customHeight="1" spans="1:15">
      <c r="A5190" s="1" t="str">
        <f>IF('🔨 CĂN THAU'!A266="","",'🔨 CĂN THAU'!A266)</f>
        <v/>
      </c>
      <c r="B5190" s="1" t="str">
        <f>IF('🔨 CĂN THAU'!A266="","","Căn thau "&amp;'🔨 CĂN THAU'!D266&amp;" "&amp;'🔨 CĂN THAU'!B266&amp;" "&amp;'🔨 CĂN THAU'!C266)</f>
        <v/>
      </c>
      <c r="C5190" s="1" t="str">
        <f>IF('🔨 CĂN THAU'!A266="","","Căn thau")</f>
        <v/>
      </c>
      <c r="D5190" s="1" t="str">
        <f>IF('🔨 CĂN THAU'!A266="","",'🔨 CĂN THAU'!K266)</f>
        <v/>
      </c>
      <c r="E5190" s="1" t="str">
        <f>IF('🔨 CĂN THAU'!A266="","",'🔨 CĂN THAU'!L266)</f>
        <v/>
      </c>
      <c r="F5190" s="1" t="str">
        <f>IF('🔨 CĂN THAU'!A266="","",'🔨 CĂN THAU'!M266)</f>
        <v/>
      </c>
      <c r="G5190" s="1" t="str">
        <f>IF('🔨 CĂN THAU'!A266="","",'🔨 CĂN THAU'!N266)</f>
        <v/>
      </c>
      <c r="H5190" s="1" t="str">
        <f>IF('🔨 CĂN THAU'!A266="","",'🔨 CĂN THAU'!O266)</f>
        <v/>
      </c>
      <c r="I5190" s="1" t="str">
        <f>IF('🔨 CĂN THAU'!A266="","",'🔨 CĂN THAU'!P266)</f>
        <v/>
      </c>
      <c r="J5190" s="1" t="str">
        <f>IF('🔨 CĂN THAU'!A266="","","")</f>
        <v/>
      </c>
      <c r="L5190" s="1">
        <f>N(L5189)+IF(AND('🔎 TRA CỨU NHANH'!$C$2&lt;&gt;"",OR(ISNUMBER(SEARCH('🔎 TRA CỨU NHANH'!$C$2,$A5190)),ISNUMBER(SEARCH('🔎 TRA CỨU NHANH'!$C$2,$B5190)))),1,0)</f>
        <v>0</v>
      </c>
      <c r="M5190" s="1" t="str">
        <f t="shared" si="162"/>
        <v/>
      </c>
      <c r="N5190" s="1">
        <f>N(N5189)+IF(AND('💰 BÁO GIÁ'!$C$27&lt;&gt;"",OR(ISNUMBER(SEARCH('💰 BÁO GIÁ'!$C$27,$A5190)),ISNUMBER(SEARCH('💰 BÁO GIÁ'!$C$27,$B5190)))),1,0)</f>
        <v>0</v>
      </c>
      <c r="O5190" s="1" t="str">
        <f t="shared" si="163"/>
        <v/>
      </c>
    </row>
    <row r="5191" customHeight="1" spans="1:15">
      <c r="A5191" s="1" t="str">
        <f>IF('🔨 CĂN THAU'!A267="","",'🔨 CĂN THAU'!A267)</f>
        <v/>
      </c>
      <c r="B5191" s="1" t="str">
        <f>IF('🔨 CĂN THAU'!A267="","","Căn thau "&amp;'🔨 CĂN THAU'!D267&amp;" "&amp;'🔨 CĂN THAU'!B267&amp;" "&amp;'🔨 CĂN THAU'!C267)</f>
        <v/>
      </c>
      <c r="C5191" s="1" t="str">
        <f>IF('🔨 CĂN THAU'!A267="","","Căn thau")</f>
        <v/>
      </c>
      <c r="D5191" s="1" t="str">
        <f>IF('🔨 CĂN THAU'!A267="","",'🔨 CĂN THAU'!K267)</f>
        <v/>
      </c>
      <c r="E5191" s="1" t="str">
        <f>IF('🔨 CĂN THAU'!A267="","",'🔨 CĂN THAU'!L267)</f>
        <v/>
      </c>
      <c r="F5191" s="1" t="str">
        <f>IF('🔨 CĂN THAU'!A267="","",'🔨 CĂN THAU'!M267)</f>
        <v/>
      </c>
      <c r="G5191" s="1" t="str">
        <f>IF('🔨 CĂN THAU'!A267="","",'🔨 CĂN THAU'!N267)</f>
        <v/>
      </c>
      <c r="H5191" s="1" t="str">
        <f>IF('🔨 CĂN THAU'!A267="","",'🔨 CĂN THAU'!O267)</f>
        <v/>
      </c>
      <c r="I5191" s="1" t="str">
        <f>IF('🔨 CĂN THAU'!A267="","",'🔨 CĂN THAU'!P267)</f>
        <v/>
      </c>
      <c r="J5191" s="1" t="str">
        <f>IF('🔨 CĂN THAU'!A267="","","")</f>
        <v/>
      </c>
      <c r="L5191" s="1">
        <f>N(L5190)+IF(AND('🔎 TRA CỨU NHANH'!$C$2&lt;&gt;"",OR(ISNUMBER(SEARCH('🔎 TRA CỨU NHANH'!$C$2,$A5191)),ISNUMBER(SEARCH('🔎 TRA CỨU NHANH'!$C$2,$B5191)))),1,0)</f>
        <v>0</v>
      </c>
      <c r="M5191" s="1" t="str">
        <f t="shared" si="162"/>
        <v/>
      </c>
      <c r="N5191" s="1">
        <f>N(N5190)+IF(AND('💰 BÁO GIÁ'!$C$27&lt;&gt;"",OR(ISNUMBER(SEARCH('💰 BÁO GIÁ'!$C$27,$A5191)),ISNUMBER(SEARCH('💰 BÁO GIÁ'!$C$27,$B5191)))),1,0)</f>
        <v>0</v>
      </c>
      <c r="O5191" s="1" t="str">
        <f t="shared" si="163"/>
        <v/>
      </c>
    </row>
    <row r="5192" customHeight="1" spans="1:15">
      <c r="A5192" s="1" t="str">
        <f>IF('🔨 CĂN THAU'!A268="","",'🔨 CĂN THAU'!A268)</f>
        <v/>
      </c>
      <c r="B5192" s="1" t="str">
        <f>IF('🔨 CĂN THAU'!A268="","","Căn thau "&amp;'🔨 CĂN THAU'!D268&amp;" "&amp;'🔨 CĂN THAU'!B268&amp;" "&amp;'🔨 CĂN THAU'!C268)</f>
        <v/>
      </c>
      <c r="C5192" s="1" t="str">
        <f>IF('🔨 CĂN THAU'!A268="","","Căn thau")</f>
        <v/>
      </c>
      <c r="D5192" s="1" t="str">
        <f>IF('🔨 CĂN THAU'!A268="","",'🔨 CĂN THAU'!K268)</f>
        <v/>
      </c>
      <c r="E5192" s="1" t="str">
        <f>IF('🔨 CĂN THAU'!A268="","",'🔨 CĂN THAU'!L268)</f>
        <v/>
      </c>
      <c r="F5192" s="1" t="str">
        <f>IF('🔨 CĂN THAU'!A268="","",'🔨 CĂN THAU'!M268)</f>
        <v/>
      </c>
      <c r="G5192" s="1" t="str">
        <f>IF('🔨 CĂN THAU'!A268="","",'🔨 CĂN THAU'!N268)</f>
        <v/>
      </c>
      <c r="H5192" s="1" t="str">
        <f>IF('🔨 CĂN THAU'!A268="","",'🔨 CĂN THAU'!O268)</f>
        <v/>
      </c>
      <c r="I5192" s="1" t="str">
        <f>IF('🔨 CĂN THAU'!A268="","",'🔨 CĂN THAU'!P268)</f>
        <v/>
      </c>
      <c r="J5192" s="1" t="str">
        <f>IF('🔨 CĂN THAU'!A268="","","")</f>
        <v/>
      </c>
      <c r="L5192" s="1">
        <f>N(L5191)+IF(AND('🔎 TRA CỨU NHANH'!$C$2&lt;&gt;"",OR(ISNUMBER(SEARCH('🔎 TRA CỨU NHANH'!$C$2,$A5192)),ISNUMBER(SEARCH('🔎 TRA CỨU NHANH'!$C$2,$B5192)))),1,0)</f>
        <v>0</v>
      </c>
      <c r="M5192" s="1" t="str">
        <f t="shared" si="162"/>
        <v/>
      </c>
      <c r="N5192" s="1">
        <f>N(N5191)+IF(AND('💰 BÁO GIÁ'!$C$27&lt;&gt;"",OR(ISNUMBER(SEARCH('💰 BÁO GIÁ'!$C$27,$A5192)),ISNUMBER(SEARCH('💰 BÁO GIÁ'!$C$27,$B5192)))),1,0)</f>
        <v>0</v>
      </c>
      <c r="O5192" s="1" t="str">
        <f t="shared" si="163"/>
        <v/>
      </c>
    </row>
    <row r="5193" customHeight="1" spans="1:15">
      <c r="A5193" s="1" t="str">
        <f>IF('🔨 CĂN THAU'!A269="","",'🔨 CĂN THAU'!A269)</f>
        <v/>
      </c>
      <c r="B5193" s="1" t="str">
        <f>IF('🔨 CĂN THAU'!A269="","","Căn thau "&amp;'🔨 CĂN THAU'!D269&amp;" "&amp;'🔨 CĂN THAU'!B269&amp;" "&amp;'🔨 CĂN THAU'!C269)</f>
        <v/>
      </c>
      <c r="C5193" s="1" t="str">
        <f>IF('🔨 CĂN THAU'!A269="","","Căn thau")</f>
        <v/>
      </c>
      <c r="D5193" s="1" t="str">
        <f>IF('🔨 CĂN THAU'!A269="","",'🔨 CĂN THAU'!K269)</f>
        <v/>
      </c>
      <c r="E5193" s="1" t="str">
        <f>IF('🔨 CĂN THAU'!A269="","",'🔨 CĂN THAU'!L269)</f>
        <v/>
      </c>
      <c r="F5193" s="1" t="str">
        <f>IF('🔨 CĂN THAU'!A269="","",'🔨 CĂN THAU'!M269)</f>
        <v/>
      </c>
      <c r="G5193" s="1" t="str">
        <f>IF('🔨 CĂN THAU'!A269="","",'🔨 CĂN THAU'!N269)</f>
        <v/>
      </c>
      <c r="H5193" s="1" t="str">
        <f>IF('🔨 CĂN THAU'!A269="","",'🔨 CĂN THAU'!O269)</f>
        <v/>
      </c>
      <c r="I5193" s="1" t="str">
        <f>IF('🔨 CĂN THAU'!A269="","",'🔨 CĂN THAU'!P269)</f>
        <v/>
      </c>
      <c r="J5193" s="1" t="str">
        <f>IF('🔨 CĂN THAU'!A269="","","")</f>
        <v/>
      </c>
      <c r="L5193" s="1">
        <f>N(L5192)+IF(AND('🔎 TRA CỨU NHANH'!$C$2&lt;&gt;"",OR(ISNUMBER(SEARCH('🔎 TRA CỨU NHANH'!$C$2,$A5193)),ISNUMBER(SEARCH('🔎 TRA CỨU NHANH'!$C$2,$B5193)))),1,0)</f>
        <v>0</v>
      </c>
      <c r="M5193" s="1" t="str">
        <f t="shared" si="162"/>
        <v/>
      </c>
      <c r="N5193" s="1">
        <f>N(N5192)+IF(AND('💰 BÁO GIÁ'!$C$27&lt;&gt;"",OR(ISNUMBER(SEARCH('💰 BÁO GIÁ'!$C$27,$A5193)),ISNUMBER(SEARCH('💰 BÁO GIÁ'!$C$27,$B5193)))),1,0)</f>
        <v>0</v>
      </c>
      <c r="O5193" s="1" t="str">
        <f t="shared" si="163"/>
        <v/>
      </c>
    </row>
    <row r="5194" customHeight="1" spans="1:15">
      <c r="A5194" s="1" t="str">
        <f>IF('🔨 CĂN THAU'!A270="","",'🔨 CĂN THAU'!A270)</f>
        <v/>
      </c>
      <c r="B5194" s="1" t="str">
        <f>IF('🔨 CĂN THAU'!A270="","","Căn thau "&amp;'🔨 CĂN THAU'!D270&amp;" "&amp;'🔨 CĂN THAU'!B270&amp;" "&amp;'🔨 CĂN THAU'!C270)</f>
        <v/>
      </c>
      <c r="C5194" s="1" t="str">
        <f>IF('🔨 CĂN THAU'!A270="","","Căn thau")</f>
        <v/>
      </c>
      <c r="D5194" s="1" t="str">
        <f>IF('🔨 CĂN THAU'!A270="","",'🔨 CĂN THAU'!K270)</f>
        <v/>
      </c>
      <c r="E5194" s="1" t="str">
        <f>IF('🔨 CĂN THAU'!A270="","",'🔨 CĂN THAU'!L270)</f>
        <v/>
      </c>
      <c r="F5194" s="1" t="str">
        <f>IF('🔨 CĂN THAU'!A270="","",'🔨 CĂN THAU'!M270)</f>
        <v/>
      </c>
      <c r="G5194" s="1" t="str">
        <f>IF('🔨 CĂN THAU'!A270="","",'🔨 CĂN THAU'!N270)</f>
        <v/>
      </c>
      <c r="H5194" s="1" t="str">
        <f>IF('🔨 CĂN THAU'!A270="","",'🔨 CĂN THAU'!O270)</f>
        <v/>
      </c>
      <c r="I5194" s="1" t="str">
        <f>IF('🔨 CĂN THAU'!A270="","",'🔨 CĂN THAU'!P270)</f>
        <v/>
      </c>
      <c r="J5194" s="1" t="str">
        <f>IF('🔨 CĂN THAU'!A270="","","")</f>
        <v/>
      </c>
      <c r="L5194" s="1">
        <f>N(L5193)+IF(AND('🔎 TRA CỨU NHANH'!$C$2&lt;&gt;"",OR(ISNUMBER(SEARCH('🔎 TRA CỨU NHANH'!$C$2,$A5194)),ISNUMBER(SEARCH('🔎 TRA CỨU NHANH'!$C$2,$B5194)))),1,0)</f>
        <v>0</v>
      </c>
      <c r="M5194" s="1" t="str">
        <f t="shared" si="162"/>
        <v/>
      </c>
      <c r="N5194" s="1">
        <f>N(N5193)+IF(AND('💰 BÁO GIÁ'!$C$27&lt;&gt;"",OR(ISNUMBER(SEARCH('💰 BÁO GIÁ'!$C$27,$A5194)),ISNUMBER(SEARCH('💰 BÁO GIÁ'!$C$27,$B5194)))),1,0)</f>
        <v>0</v>
      </c>
      <c r="O5194" s="1" t="str">
        <f t="shared" si="163"/>
        <v/>
      </c>
    </row>
    <row r="5195" customHeight="1" spans="1:15">
      <c r="A5195" s="1" t="str">
        <f>IF('🔨 CĂN THAU'!A271="","",'🔨 CĂN THAU'!A271)</f>
        <v/>
      </c>
      <c r="B5195" s="1" t="str">
        <f>IF('🔨 CĂN THAU'!A271="","","Căn thau "&amp;'🔨 CĂN THAU'!D271&amp;" "&amp;'🔨 CĂN THAU'!B271&amp;" "&amp;'🔨 CĂN THAU'!C271)</f>
        <v/>
      </c>
      <c r="C5195" s="1" t="str">
        <f>IF('🔨 CĂN THAU'!A271="","","Căn thau")</f>
        <v/>
      </c>
      <c r="D5195" s="1" t="str">
        <f>IF('🔨 CĂN THAU'!A271="","",'🔨 CĂN THAU'!K271)</f>
        <v/>
      </c>
      <c r="E5195" s="1" t="str">
        <f>IF('🔨 CĂN THAU'!A271="","",'🔨 CĂN THAU'!L271)</f>
        <v/>
      </c>
      <c r="F5195" s="1" t="str">
        <f>IF('🔨 CĂN THAU'!A271="","",'🔨 CĂN THAU'!M271)</f>
        <v/>
      </c>
      <c r="G5195" s="1" t="str">
        <f>IF('🔨 CĂN THAU'!A271="","",'🔨 CĂN THAU'!N271)</f>
        <v/>
      </c>
      <c r="H5195" s="1" t="str">
        <f>IF('🔨 CĂN THAU'!A271="","",'🔨 CĂN THAU'!O271)</f>
        <v/>
      </c>
      <c r="I5195" s="1" t="str">
        <f>IF('🔨 CĂN THAU'!A271="","",'🔨 CĂN THAU'!P271)</f>
        <v/>
      </c>
      <c r="J5195" s="1" t="str">
        <f>IF('🔨 CĂN THAU'!A271="","","")</f>
        <v/>
      </c>
      <c r="L5195" s="1">
        <f>N(L5194)+IF(AND('🔎 TRA CỨU NHANH'!$C$2&lt;&gt;"",OR(ISNUMBER(SEARCH('🔎 TRA CỨU NHANH'!$C$2,$A5195)),ISNUMBER(SEARCH('🔎 TRA CỨU NHANH'!$C$2,$B5195)))),1,0)</f>
        <v>0</v>
      </c>
      <c r="M5195" s="1" t="str">
        <f t="shared" si="162"/>
        <v/>
      </c>
      <c r="N5195" s="1">
        <f>N(N5194)+IF(AND('💰 BÁO GIÁ'!$C$27&lt;&gt;"",OR(ISNUMBER(SEARCH('💰 BÁO GIÁ'!$C$27,$A5195)),ISNUMBER(SEARCH('💰 BÁO GIÁ'!$C$27,$B5195)))),1,0)</f>
        <v>0</v>
      </c>
      <c r="O5195" s="1" t="str">
        <f t="shared" si="163"/>
        <v/>
      </c>
    </row>
    <row r="5196" customHeight="1" spans="1:15">
      <c r="A5196" s="1" t="str">
        <f>IF('🔨 CĂN THAU'!A272="","",'🔨 CĂN THAU'!A272)</f>
        <v/>
      </c>
      <c r="B5196" s="1" t="str">
        <f>IF('🔨 CĂN THAU'!A272="","","Căn thau "&amp;'🔨 CĂN THAU'!D272&amp;" "&amp;'🔨 CĂN THAU'!B272&amp;" "&amp;'🔨 CĂN THAU'!C272)</f>
        <v/>
      </c>
      <c r="C5196" s="1" t="str">
        <f>IF('🔨 CĂN THAU'!A272="","","Căn thau")</f>
        <v/>
      </c>
      <c r="D5196" s="1" t="str">
        <f>IF('🔨 CĂN THAU'!A272="","",'🔨 CĂN THAU'!K272)</f>
        <v/>
      </c>
      <c r="E5196" s="1" t="str">
        <f>IF('🔨 CĂN THAU'!A272="","",'🔨 CĂN THAU'!L272)</f>
        <v/>
      </c>
      <c r="F5196" s="1" t="str">
        <f>IF('🔨 CĂN THAU'!A272="","",'🔨 CĂN THAU'!M272)</f>
        <v/>
      </c>
      <c r="G5196" s="1" t="str">
        <f>IF('🔨 CĂN THAU'!A272="","",'🔨 CĂN THAU'!N272)</f>
        <v/>
      </c>
      <c r="H5196" s="1" t="str">
        <f>IF('🔨 CĂN THAU'!A272="","",'🔨 CĂN THAU'!O272)</f>
        <v/>
      </c>
      <c r="I5196" s="1" t="str">
        <f>IF('🔨 CĂN THAU'!A272="","",'🔨 CĂN THAU'!P272)</f>
        <v/>
      </c>
      <c r="J5196" s="1" t="str">
        <f>IF('🔨 CĂN THAU'!A272="","","")</f>
        <v/>
      </c>
      <c r="L5196" s="1">
        <f>N(L5195)+IF(AND('🔎 TRA CỨU NHANH'!$C$2&lt;&gt;"",OR(ISNUMBER(SEARCH('🔎 TRA CỨU NHANH'!$C$2,$A5196)),ISNUMBER(SEARCH('🔎 TRA CỨU NHANH'!$C$2,$B5196)))),1,0)</f>
        <v>0</v>
      </c>
      <c r="M5196" s="1" t="str">
        <f t="shared" si="162"/>
        <v/>
      </c>
      <c r="N5196" s="1">
        <f>N(N5195)+IF(AND('💰 BÁO GIÁ'!$C$27&lt;&gt;"",OR(ISNUMBER(SEARCH('💰 BÁO GIÁ'!$C$27,$A5196)),ISNUMBER(SEARCH('💰 BÁO GIÁ'!$C$27,$B5196)))),1,0)</f>
        <v>0</v>
      </c>
      <c r="O5196" s="1" t="str">
        <f t="shared" si="163"/>
        <v/>
      </c>
    </row>
    <row r="5197" customHeight="1" spans="1:15">
      <c r="A5197" s="1" t="str">
        <f>IF('🔨 CĂN THAU'!A273="","",'🔨 CĂN THAU'!A273)</f>
        <v/>
      </c>
      <c r="B5197" s="1" t="str">
        <f>IF('🔨 CĂN THAU'!A273="","","Căn thau "&amp;'🔨 CĂN THAU'!D273&amp;" "&amp;'🔨 CĂN THAU'!B273&amp;" "&amp;'🔨 CĂN THAU'!C273)</f>
        <v/>
      </c>
      <c r="C5197" s="1" t="str">
        <f>IF('🔨 CĂN THAU'!A273="","","Căn thau")</f>
        <v/>
      </c>
      <c r="D5197" s="1" t="str">
        <f>IF('🔨 CĂN THAU'!A273="","",'🔨 CĂN THAU'!K273)</f>
        <v/>
      </c>
      <c r="E5197" s="1" t="str">
        <f>IF('🔨 CĂN THAU'!A273="","",'🔨 CĂN THAU'!L273)</f>
        <v/>
      </c>
      <c r="F5197" s="1" t="str">
        <f>IF('🔨 CĂN THAU'!A273="","",'🔨 CĂN THAU'!M273)</f>
        <v/>
      </c>
      <c r="G5197" s="1" t="str">
        <f>IF('🔨 CĂN THAU'!A273="","",'🔨 CĂN THAU'!N273)</f>
        <v/>
      </c>
      <c r="H5197" s="1" t="str">
        <f>IF('🔨 CĂN THAU'!A273="","",'🔨 CĂN THAU'!O273)</f>
        <v/>
      </c>
      <c r="I5197" s="1" t="str">
        <f>IF('🔨 CĂN THAU'!A273="","",'🔨 CĂN THAU'!P273)</f>
        <v/>
      </c>
      <c r="J5197" s="1" t="str">
        <f>IF('🔨 CĂN THAU'!A273="","","")</f>
        <v/>
      </c>
      <c r="L5197" s="1">
        <f>N(L5196)+IF(AND('🔎 TRA CỨU NHANH'!$C$2&lt;&gt;"",OR(ISNUMBER(SEARCH('🔎 TRA CỨU NHANH'!$C$2,$A5197)),ISNUMBER(SEARCH('🔎 TRA CỨU NHANH'!$C$2,$B5197)))),1,0)</f>
        <v>0</v>
      </c>
      <c r="M5197" s="1" t="str">
        <f t="shared" si="162"/>
        <v/>
      </c>
      <c r="N5197" s="1">
        <f>N(N5196)+IF(AND('💰 BÁO GIÁ'!$C$27&lt;&gt;"",OR(ISNUMBER(SEARCH('💰 BÁO GIÁ'!$C$27,$A5197)),ISNUMBER(SEARCH('💰 BÁO GIÁ'!$C$27,$B5197)))),1,0)</f>
        <v>0</v>
      </c>
      <c r="O5197" s="1" t="str">
        <f t="shared" si="163"/>
        <v/>
      </c>
    </row>
    <row r="5198" customHeight="1" spans="1:15">
      <c r="A5198" s="1" t="str">
        <f>IF('🔨 CĂN THAU'!A274="","",'🔨 CĂN THAU'!A274)</f>
        <v/>
      </c>
      <c r="B5198" s="1" t="str">
        <f>IF('🔨 CĂN THAU'!A274="","","Căn thau "&amp;'🔨 CĂN THAU'!D274&amp;" "&amp;'🔨 CĂN THAU'!B274&amp;" "&amp;'🔨 CĂN THAU'!C274)</f>
        <v/>
      </c>
      <c r="C5198" s="1" t="str">
        <f>IF('🔨 CĂN THAU'!A274="","","Căn thau")</f>
        <v/>
      </c>
      <c r="D5198" s="1" t="str">
        <f>IF('🔨 CĂN THAU'!A274="","",'🔨 CĂN THAU'!K274)</f>
        <v/>
      </c>
      <c r="E5198" s="1" t="str">
        <f>IF('🔨 CĂN THAU'!A274="","",'🔨 CĂN THAU'!L274)</f>
        <v/>
      </c>
      <c r="F5198" s="1" t="str">
        <f>IF('🔨 CĂN THAU'!A274="","",'🔨 CĂN THAU'!M274)</f>
        <v/>
      </c>
      <c r="G5198" s="1" t="str">
        <f>IF('🔨 CĂN THAU'!A274="","",'🔨 CĂN THAU'!N274)</f>
        <v/>
      </c>
      <c r="H5198" s="1" t="str">
        <f>IF('🔨 CĂN THAU'!A274="","",'🔨 CĂN THAU'!O274)</f>
        <v/>
      </c>
      <c r="I5198" s="1" t="str">
        <f>IF('🔨 CĂN THAU'!A274="","",'🔨 CĂN THAU'!P274)</f>
        <v/>
      </c>
      <c r="J5198" s="1" t="str">
        <f>IF('🔨 CĂN THAU'!A274="","","")</f>
        <v/>
      </c>
      <c r="L5198" s="1">
        <f>N(L5197)+IF(AND('🔎 TRA CỨU NHANH'!$C$2&lt;&gt;"",OR(ISNUMBER(SEARCH('🔎 TRA CỨU NHANH'!$C$2,$A5198)),ISNUMBER(SEARCH('🔎 TRA CỨU NHANH'!$C$2,$B5198)))),1,0)</f>
        <v>0</v>
      </c>
      <c r="M5198" s="1" t="str">
        <f t="shared" si="162"/>
        <v/>
      </c>
      <c r="N5198" s="1">
        <f>N(N5197)+IF(AND('💰 BÁO GIÁ'!$C$27&lt;&gt;"",OR(ISNUMBER(SEARCH('💰 BÁO GIÁ'!$C$27,$A5198)),ISNUMBER(SEARCH('💰 BÁO GIÁ'!$C$27,$B5198)))),1,0)</f>
        <v>0</v>
      </c>
      <c r="O5198" s="1" t="str">
        <f t="shared" si="163"/>
        <v/>
      </c>
    </row>
    <row r="5199" customHeight="1" spans="1:15">
      <c r="A5199" s="1" t="str">
        <f>IF('🔨 CĂN THAU'!A275="","",'🔨 CĂN THAU'!A275)</f>
        <v/>
      </c>
      <c r="B5199" s="1" t="str">
        <f>IF('🔨 CĂN THAU'!A275="","","Căn thau "&amp;'🔨 CĂN THAU'!D275&amp;" "&amp;'🔨 CĂN THAU'!B275&amp;" "&amp;'🔨 CĂN THAU'!C275)</f>
        <v/>
      </c>
      <c r="C5199" s="1" t="str">
        <f>IF('🔨 CĂN THAU'!A275="","","Căn thau")</f>
        <v/>
      </c>
      <c r="D5199" s="1" t="str">
        <f>IF('🔨 CĂN THAU'!A275="","",'🔨 CĂN THAU'!K275)</f>
        <v/>
      </c>
      <c r="E5199" s="1" t="str">
        <f>IF('🔨 CĂN THAU'!A275="","",'🔨 CĂN THAU'!L275)</f>
        <v/>
      </c>
      <c r="F5199" s="1" t="str">
        <f>IF('🔨 CĂN THAU'!A275="","",'🔨 CĂN THAU'!M275)</f>
        <v/>
      </c>
      <c r="G5199" s="1" t="str">
        <f>IF('🔨 CĂN THAU'!A275="","",'🔨 CĂN THAU'!N275)</f>
        <v/>
      </c>
      <c r="H5199" s="1" t="str">
        <f>IF('🔨 CĂN THAU'!A275="","",'🔨 CĂN THAU'!O275)</f>
        <v/>
      </c>
      <c r="I5199" s="1" t="str">
        <f>IF('🔨 CĂN THAU'!A275="","",'🔨 CĂN THAU'!P275)</f>
        <v/>
      </c>
      <c r="J5199" s="1" t="str">
        <f>IF('🔨 CĂN THAU'!A275="","","")</f>
        <v/>
      </c>
      <c r="L5199" s="1">
        <f>N(L5198)+IF(AND('🔎 TRA CỨU NHANH'!$C$2&lt;&gt;"",OR(ISNUMBER(SEARCH('🔎 TRA CỨU NHANH'!$C$2,$A5199)),ISNUMBER(SEARCH('🔎 TRA CỨU NHANH'!$C$2,$B5199)))),1,0)</f>
        <v>0</v>
      </c>
      <c r="M5199" s="1" t="str">
        <f t="shared" si="162"/>
        <v/>
      </c>
      <c r="N5199" s="1">
        <f>N(N5198)+IF(AND('💰 BÁO GIÁ'!$C$27&lt;&gt;"",OR(ISNUMBER(SEARCH('💰 BÁO GIÁ'!$C$27,$A5199)),ISNUMBER(SEARCH('💰 BÁO GIÁ'!$C$27,$B5199)))),1,0)</f>
        <v>0</v>
      </c>
      <c r="O5199" s="1" t="str">
        <f t="shared" si="163"/>
        <v/>
      </c>
    </row>
    <row r="5200" customHeight="1" spans="1:15">
      <c r="A5200" s="1" t="str">
        <f>IF('🔨 CĂN THAU'!A276="","",'🔨 CĂN THAU'!A276)</f>
        <v/>
      </c>
      <c r="B5200" s="1" t="str">
        <f>IF('🔨 CĂN THAU'!A276="","","Căn thau "&amp;'🔨 CĂN THAU'!D276&amp;" "&amp;'🔨 CĂN THAU'!B276&amp;" "&amp;'🔨 CĂN THAU'!C276)</f>
        <v/>
      </c>
      <c r="C5200" s="1" t="str">
        <f>IF('🔨 CĂN THAU'!A276="","","Căn thau")</f>
        <v/>
      </c>
      <c r="D5200" s="1" t="str">
        <f>IF('🔨 CĂN THAU'!A276="","",'🔨 CĂN THAU'!K276)</f>
        <v/>
      </c>
      <c r="E5200" s="1" t="str">
        <f>IF('🔨 CĂN THAU'!A276="","",'🔨 CĂN THAU'!L276)</f>
        <v/>
      </c>
      <c r="F5200" s="1" t="str">
        <f>IF('🔨 CĂN THAU'!A276="","",'🔨 CĂN THAU'!M276)</f>
        <v/>
      </c>
      <c r="G5200" s="1" t="str">
        <f>IF('🔨 CĂN THAU'!A276="","",'🔨 CĂN THAU'!N276)</f>
        <v/>
      </c>
      <c r="H5200" s="1" t="str">
        <f>IF('🔨 CĂN THAU'!A276="","",'🔨 CĂN THAU'!O276)</f>
        <v/>
      </c>
      <c r="I5200" s="1" t="str">
        <f>IF('🔨 CĂN THAU'!A276="","",'🔨 CĂN THAU'!P276)</f>
        <v/>
      </c>
      <c r="J5200" s="1" t="str">
        <f>IF('🔨 CĂN THAU'!A276="","","")</f>
        <v/>
      </c>
      <c r="L5200" s="1">
        <f>N(L5199)+IF(AND('🔎 TRA CỨU NHANH'!$C$2&lt;&gt;"",OR(ISNUMBER(SEARCH('🔎 TRA CỨU NHANH'!$C$2,$A5200)),ISNUMBER(SEARCH('🔎 TRA CỨU NHANH'!$C$2,$B5200)))),1,0)</f>
        <v>0</v>
      </c>
      <c r="M5200" s="1" t="str">
        <f t="shared" si="162"/>
        <v/>
      </c>
      <c r="N5200" s="1">
        <f>N(N5199)+IF(AND('💰 BÁO GIÁ'!$C$27&lt;&gt;"",OR(ISNUMBER(SEARCH('💰 BÁO GIÁ'!$C$27,$A5200)),ISNUMBER(SEARCH('💰 BÁO GIÁ'!$C$27,$B5200)))),1,0)</f>
        <v>0</v>
      </c>
      <c r="O5200" s="1" t="str">
        <f t="shared" si="163"/>
        <v/>
      </c>
    </row>
    <row r="5201" customHeight="1" spans="1:15">
      <c r="A5201" s="1" t="str">
        <f>IF('🔨 CĂN THAU'!A277="","",'🔨 CĂN THAU'!A277)</f>
        <v/>
      </c>
      <c r="B5201" s="1" t="str">
        <f>IF('🔨 CĂN THAU'!A277="","","Căn thau "&amp;'🔨 CĂN THAU'!D277&amp;" "&amp;'🔨 CĂN THAU'!B277&amp;" "&amp;'🔨 CĂN THAU'!C277)</f>
        <v/>
      </c>
      <c r="C5201" s="1" t="str">
        <f>IF('🔨 CĂN THAU'!A277="","","Căn thau")</f>
        <v/>
      </c>
      <c r="D5201" s="1" t="str">
        <f>IF('🔨 CĂN THAU'!A277="","",'🔨 CĂN THAU'!K277)</f>
        <v/>
      </c>
      <c r="E5201" s="1" t="str">
        <f>IF('🔨 CĂN THAU'!A277="","",'🔨 CĂN THAU'!L277)</f>
        <v/>
      </c>
      <c r="F5201" s="1" t="str">
        <f>IF('🔨 CĂN THAU'!A277="","",'🔨 CĂN THAU'!M277)</f>
        <v/>
      </c>
      <c r="G5201" s="1" t="str">
        <f>IF('🔨 CĂN THAU'!A277="","",'🔨 CĂN THAU'!N277)</f>
        <v/>
      </c>
      <c r="H5201" s="1" t="str">
        <f>IF('🔨 CĂN THAU'!A277="","",'🔨 CĂN THAU'!O277)</f>
        <v/>
      </c>
      <c r="I5201" s="1" t="str">
        <f>IF('🔨 CĂN THAU'!A277="","",'🔨 CĂN THAU'!P277)</f>
        <v/>
      </c>
      <c r="J5201" s="1" t="str">
        <f>IF('🔨 CĂN THAU'!A277="","","")</f>
        <v/>
      </c>
      <c r="L5201" s="1">
        <f>N(L5200)+IF(AND('🔎 TRA CỨU NHANH'!$C$2&lt;&gt;"",OR(ISNUMBER(SEARCH('🔎 TRA CỨU NHANH'!$C$2,$A5201)),ISNUMBER(SEARCH('🔎 TRA CỨU NHANH'!$C$2,$B5201)))),1,0)</f>
        <v>0</v>
      </c>
      <c r="M5201" s="1" t="str">
        <f t="shared" si="162"/>
        <v/>
      </c>
      <c r="N5201" s="1">
        <f>N(N5200)+IF(AND('💰 BÁO GIÁ'!$C$27&lt;&gt;"",OR(ISNUMBER(SEARCH('💰 BÁO GIÁ'!$C$27,$A5201)),ISNUMBER(SEARCH('💰 BÁO GIÁ'!$C$27,$B5201)))),1,0)</f>
        <v>0</v>
      </c>
      <c r="O5201" s="1" t="str">
        <f t="shared" si="163"/>
        <v/>
      </c>
    </row>
    <row r="5202" customHeight="1" spans="1:15">
      <c r="A5202" s="1" t="str">
        <f>IF('🔨 CĂN THAU'!A278="","",'🔨 CĂN THAU'!A278)</f>
        <v/>
      </c>
      <c r="B5202" s="1" t="str">
        <f>IF('🔨 CĂN THAU'!A278="","","Căn thau "&amp;'🔨 CĂN THAU'!D278&amp;" "&amp;'🔨 CĂN THAU'!B278&amp;" "&amp;'🔨 CĂN THAU'!C278)</f>
        <v/>
      </c>
      <c r="C5202" s="1" t="str">
        <f>IF('🔨 CĂN THAU'!A278="","","Căn thau")</f>
        <v/>
      </c>
      <c r="D5202" s="1" t="str">
        <f>IF('🔨 CĂN THAU'!A278="","",'🔨 CĂN THAU'!K278)</f>
        <v/>
      </c>
      <c r="E5202" s="1" t="str">
        <f>IF('🔨 CĂN THAU'!A278="","",'🔨 CĂN THAU'!L278)</f>
        <v/>
      </c>
      <c r="F5202" s="1" t="str">
        <f>IF('🔨 CĂN THAU'!A278="","",'🔨 CĂN THAU'!M278)</f>
        <v/>
      </c>
      <c r="G5202" s="1" t="str">
        <f>IF('🔨 CĂN THAU'!A278="","",'🔨 CĂN THAU'!N278)</f>
        <v/>
      </c>
      <c r="H5202" s="1" t="str">
        <f>IF('🔨 CĂN THAU'!A278="","",'🔨 CĂN THAU'!O278)</f>
        <v/>
      </c>
      <c r="I5202" s="1" t="str">
        <f>IF('🔨 CĂN THAU'!A278="","",'🔨 CĂN THAU'!P278)</f>
        <v/>
      </c>
      <c r="J5202" s="1" t="str">
        <f>IF('🔨 CĂN THAU'!A278="","","")</f>
        <v/>
      </c>
      <c r="L5202" s="1">
        <f>N(L5201)+IF(AND('🔎 TRA CỨU NHANH'!$C$2&lt;&gt;"",OR(ISNUMBER(SEARCH('🔎 TRA CỨU NHANH'!$C$2,$A5202)),ISNUMBER(SEARCH('🔎 TRA CỨU NHANH'!$C$2,$B5202)))),1,0)</f>
        <v>0</v>
      </c>
      <c r="M5202" s="1" t="str">
        <f t="shared" si="162"/>
        <v/>
      </c>
      <c r="N5202" s="1">
        <f>N(N5201)+IF(AND('💰 BÁO GIÁ'!$C$27&lt;&gt;"",OR(ISNUMBER(SEARCH('💰 BÁO GIÁ'!$C$27,$A5202)),ISNUMBER(SEARCH('💰 BÁO GIÁ'!$C$27,$B5202)))),1,0)</f>
        <v>0</v>
      </c>
      <c r="O5202" s="1" t="str">
        <f t="shared" si="163"/>
        <v/>
      </c>
    </row>
    <row r="5203" customHeight="1" spans="1:15">
      <c r="A5203" s="1" t="str">
        <f>IF('🔨 CĂN THAU'!A279="","",'🔨 CĂN THAU'!A279)</f>
        <v/>
      </c>
      <c r="B5203" s="1" t="str">
        <f>IF('🔨 CĂN THAU'!A279="","","Căn thau "&amp;'🔨 CĂN THAU'!D279&amp;" "&amp;'🔨 CĂN THAU'!B279&amp;" "&amp;'🔨 CĂN THAU'!C279)</f>
        <v/>
      </c>
      <c r="C5203" s="1" t="str">
        <f>IF('🔨 CĂN THAU'!A279="","","Căn thau")</f>
        <v/>
      </c>
      <c r="D5203" s="1" t="str">
        <f>IF('🔨 CĂN THAU'!A279="","",'🔨 CĂN THAU'!K279)</f>
        <v/>
      </c>
      <c r="E5203" s="1" t="str">
        <f>IF('🔨 CĂN THAU'!A279="","",'🔨 CĂN THAU'!L279)</f>
        <v/>
      </c>
      <c r="F5203" s="1" t="str">
        <f>IF('🔨 CĂN THAU'!A279="","",'🔨 CĂN THAU'!M279)</f>
        <v/>
      </c>
      <c r="G5203" s="1" t="str">
        <f>IF('🔨 CĂN THAU'!A279="","",'🔨 CĂN THAU'!N279)</f>
        <v/>
      </c>
      <c r="H5203" s="1" t="str">
        <f>IF('🔨 CĂN THAU'!A279="","",'🔨 CĂN THAU'!O279)</f>
        <v/>
      </c>
      <c r="I5203" s="1" t="str">
        <f>IF('🔨 CĂN THAU'!A279="","",'🔨 CĂN THAU'!P279)</f>
        <v/>
      </c>
      <c r="J5203" s="1" t="str">
        <f>IF('🔨 CĂN THAU'!A279="","","")</f>
        <v/>
      </c>
      <c r="L5203" s="1">
        <f>N(L5202)+IF(AND('🔎 TRA CỨU NHANH'!$C$2&lt;&gt;"",OR(ISNUMBER(SEARCH('🔎 TRA CỨU NHANH'!$C$2,$A5203)),ISNUMBER(SEARCH('🔎 TRA CỨU NHANH'!$C$2,$B5203)))),1,0)</f>
        <v>0</v>
      </c>
      <c r="M5203" s="1" t="str">
        <f t="shared" si="162"/>
        <v/>
      </c>
      <c r="N5203" s="1">
        <f>N(N5202)+IF(AND('💰 BÁO GIÁ'!$C$27&lt;&gt;"",OR(ISNUMBER(SEARCH('💰 BÁO GIÁ'!$C$27,$A5203)),ISNUMBER(SEARCH('💰 BÁO GIÁ'!$C$27,$B5203)))),1,0)</f>
        <v>0</v>
      </c>
      <c r="O5203" s="1" t="str">
        <f t="shared" si="163"/>
        <v/>
      </c>
    </row>
    <row r="5204" customHeight="1" spans="1:15">
      <c r="A5204" s="1" t="str">
        <f>IF('🔨 CĂN THAU'!A280="","",'🔨 CĂN THAU'!A280)</f>
        <v/>
      </c>
      <c r="B5204" s="1" t="str">
        <f>IF('🔨 CĂN THAU'!A280="","","Căn thau "&amp;'🔨 CĂN THAU'!D280&amp;" "&amp;'🔨 CĂN THAU'!B280&amp;" "&amp;'🔨 CĂN THAU'!C280)</f>
        <v/>
      </c>
      <c r="C5204" s="1" t="str">
        <f>IF('🔨 CĂN THAU'!A280="","","Căn thau")</f>
        <v/>
      </c>
      <c r="D5204" s="1" t="str">
        <f>IF('🔨 CĂN THAU'!A280="","",'🔨 CĂN THAU'!K280)</f>
        <v/>
      </c>
      <c r="E5204" s="1" t="str">
        <f>IF('🔨 CĂN THAU'!A280="","",'🔨 CĂN THAU'!L280)</f>
        <v/>
      </c>
      <c r="F5204" s="1" t="str">
        <f>IF('🔨 CĂN THAU'!A280="","",'🔨 CĂN THAU'!M280)</f>
        <v/>
      </c>
      <c r="G5204" s="1" t="str">
        <f>IF('🔨 CĂN THAU'!A280="","",'🔨 CĂN THAU'!N280)</f>
        <v/>
      </c>
      <c r="H5204" s="1" t="str">
        <f>IF('🔨 CĂN THAU'!A280="","",'🔨 CĂN THAU'!O280)</f>
        <v/>
      </c>
      <c r="I5204" s="1" t="str">
        <f>IF('🔨 CĂN THAU'!A280="","",'🔨 CĂN THAU'!P280)</f>
        <v/>
      </c>
      <c r="J5204" s="1" t="str">
        <f>IF('🔨 CĂN THAU'!A280="","","")</f>
        <v/>
      </c>
      <c r="L5204" s="1">
        <f>N(L5203)+IF(AND('🔎 TRA CỨU NHANH'!$C$2&lt;&gt;"",OR(ISNUMBER(SEARCH('🔎 TRA CỨU NHANH'!$C$2,$A5204)),ISNUMBER(SEARCH('🔎 TRA CỨU NHANH'!$C$2,$B5204)))),1,0)</f>
        <v>0</v>
      </c>
      <c r="M5204" s="1" t="str">
        <f t="shared" si="162"/>
        <v/>
      </c>
      <c r="N5204" s="1">
        <f>N(N5203)+IF(AND('💰 BÁO GIÁ'!$C$27&lt;&gt;"",OR(ISNUMBER(SEARCH('💰 BÁO GIÁ'!$C$27,$A5204)),ISNUMBER(SEARCH('💰 BÁO GIÁ'!$C$27,$B5204)))),1,0)</f>
        <v>0</v>
      </c>
      <c r="O5204" s="1" t="str">
        <f t="shared" si="163"/>
        <v/>
      </c>
    </row>
    <row r="5205" customHeight="1" spans="1:15">
      <c r="A5205" s="1" t="str">
        <f>IF('🔨 CĂN THAU'!A281="","",'🔨 CĂN THAU'!A281)</f>
        <v/>
      </c>
      <c r="B5205" s="1" t="str">
        <f>IF('🔨 CĂN THAU'!A281="","","Căn thau "&amp;'🔨 CĂN THAU'!D281&amp;" "&amp;'🔨 CĂN THAU'!B281&amp;" "&amp;'🔨 CĂN THAU'!C281)</f>
        <v/>
      </c>
      <c r="C5205" s="1" t="str">
        <f>IF('🔨 CĂN THAU'!A281="","","Căn thau")</f>
        <v/>
      </c>
      <c r="D5205" s="1" t="str">
        <f>IF('🔨 CĂN THAU'!A281="","",'🔨 CĂN THAU'!K281)</f>
        <v/>
      </c>
      <c r="E5205" s="1" t="str">
        <f>IF('🔨 CĂN THAU'!A281="","",'🔨 CĂN THAU'!L281)</f>
        <v/>
      </c>
      <c r="F5205" s="1" t="str">
        <f>IF('🔨 CĂN THAU'!A281="","",'🔨 CĂN THAU'!M281)</f>
        <v/>
      </c>
      <c r="G5205" s="1" t="str">
        <f>IF('🔨 CĂN THAU'!A281="","",'🔨 CĂN THAU'!N281)</f>
        <v/>
      </c>
      <c r="H5205" s="1" t="str">
        <f>IF('🔨 CĂN THAU'!A281="","",'🔨 CĂN THAU'!O281)</f>
        <v/>
      </c>
      <c r="I5205" s="1" t="str">
        <f>IF('🔨 CĂN THAU'!A281="","",'🔨 CĂN THAU'!P281)</f>
        <v/>
      </c>
      <c r="J5205" s="1" t="str">
        <f>IF('🔨 CĂN THAU'!A281="","","")</f>
        <v/>
      </c>
      <c r="L5205" s="1">
        <f>N(L5204)+IF(AND('🔎 TRA CỨU NHANH'!$C$2&lt;&gt;"",OR(ISNUMBER(SEARCH('🔎 TRA CỨU NHANH'!$C$2,$A5205)),ISNUMBER(SEARCH('🔎 TRA CỨU NHANH'!$C$2,$B5205)))),1,0)</f>
        <v>0</v>
      </c>
      <c r="M5205" s="1" t="str">
        <f t="shared" si="162"/>
        <v/>
      </c>
      <c r="N5205" s="1">
        <f>N(N5204)+IF(AND('💰 BÁO GIÁ'!$C$27&lt;&gt;"",OR(ISNUMBER(SEARCH('💰 BÁO GIÁ'!$C$27,$A5205)),ISNUMBER(SEARCH('💰 BÁO GIÁ'!$C$27,$B5205)))),1,0)</f>
        <v>0</v>
      </c>
      <c r="O5205" s="1" t="str">
        <f t="shared" si="163"/>
        <v/>
      </c>
    </row>
    <row r="5206" customHeight="1" spans="1:15">
      <c r="A5206" s="1" t="str">
        <f>IF('🔨 CĂN THAU'!A282="","",'🔨 CĂN THAU'!A282)</f>
        <v/>
      </c>
      <c r="B5206" s="1" t="str">
        <f>IF('🔨 CĂN THAU'!A282="","","Căn thau "&amp;'🔨 CĂN THAU'!D282&amp;" "&amp;'🔨 CĂN THAU'!B282&amp;" "&amp;'🔨 CĂN THAU'!C282)</f>
        <v/>
      </c>
      <c r="C5206" s="1" t="str">
        <f>IF('🔨 CĂN THAU'!A282="","","Căn thau")</f>
        <v/>
      </c>
      <c r="D5206" s="1" t="str">
        <f>IF('🔨 CĂN THAU'!A282="","",'🔨 CĂN THAU'!K282)</f>
        <v/>
      </c>
      <c r="E5206" s="1" t="str">
        <f>IF('🔨 CĂN THAU'!A282="","",'🔨 CĂN THAU'!L282)</f>
        <v/>
      </c>
      <c r="F5206" s="1" t="str">
        <f>IF('🔨 CĂN THAU'!A282="","",'🔨 CĂN THAU'!M282)</f>
        <v/>
      </c>
      <c r="G5206" s="1" t="str">
        <f>IF('🔨 CĂN THAU'!A282="","",'🔨 CĂN THAU'!N282)</f>
        <v/>
      </c>
      <c r="H5206" s="1" t="str">
        <f>IF('🔨 CĂN THAU'!A282="","",'🔨 CĂN THAU'!O282)</f>
        <v/>
      </c>
      <c r="I5206" s="1" t="str">
        <f>IF('🔨 CĂN THAU'!A282="","",'🔨 CĂN THAU'!P282)</f>
        <v/>
      </c>
      <c r="J5206" s="1" t="str">
        <f>IF('🔨 CĂN THAU'!A282="","","")</f>
        <v/>
      </c>
      <c r="L5206" s="1">
        <f>N(L5205)+IF(AND('🔎 TRA CỨU NHANH'!$C$2&lt;&gt;"",OR(ISNUMBER(SEARCH('🔎 TRA CỨU NHANH'!$C$2,$A5206)),ISNUMBER(SEARCH('🔎 TRA CỨU NHANH'!$C$2,$B5206)))),1,0)</f>
        <v>0</v>
      </c>
      <c r="M5206" s="1" t="str">
        <f t="shared" si="162"/>
        <v/>
      </c>
      <c r="N5206" s="1">
        <f>N(N5205)+IF(AND('💰 BÁO GIÁ'!$C$27&lt;&gt;"",OR(ISNUMBER(SEARCH('💰 BÁO GIÁ'!$C$27,$A5206)),ISNUMBER(SEARCH('💰 BÁO GIÁ'!$C$27,$B5206)))),1,0)</f>
        <v>0</v>
      </c>
      <c r="O5206" s="1" t="str">
        <f t="shared" si="163"/>
        <v/>
      </c>
    </row>
    <row r="5207" customHeight="1" spans="1:15">
      <c r="A5207" s="1" t="str">
        <f>IF('🔨 CĂN THAU'!A283="","",'🔨 CĂN THAU'!A283)</f>
        <v/>
      </c>
      <c r="B5207" s="1" t="str">
        <f>IF('🔨 CĂN THAU'!A283="","","Căn thau "&amp;'🔨 CĂN THAU'!D283&amp;" "&amp;'🔨 CĂN THAU'!B283&amp;" "&amp;'🔨 CĂN THAU'!C283)</f>
        <v/>
      </c>
      <c r="C5207" s="1" t="str">
        <f>IF('🔨 CĂN THAU'!A283="","","Căn thau")</f>
        <v/>
      </c>
      <c r="D5207" s="1" t="str">
        <f>IF('🔨 CĂN THAU'!A283="","",'🔨 CĂN THAU'!K283)</f>
        <v/>
      </c>
      <c r="E5207" s="1" t="str">
        <f>IF('🔨 CĂN THAU'!A283="","",'🔨 CĂN THAU'!L283)</f>
        <v/>
      </c>
      <c r="F5207" s="1" t="str">
        <f>IF('🔨 CĂN THAU'!A283="","",'🔨 CĂN THAU'!M283)</f>
        <v/>
      </c>
      <c r="G5207" s="1" t="str">
        <f>IF('🔨 CĂN THAU'!A283="","",'🔨 CĂN THAU'!N283)</f>
        <v/>
      </c>
      <c r="H5207" s="1" t="str">
        <f>IF('🔨 CĂN THAU'!A283="","",'🔨 CĂN THAU'!O283)</f>
        <v/>
      </c>
      <c r="I5207" s="1" t="str">
        <f>IF('🔨 CĂN THAU'!A283="","",'🔨 CĂN THAU'!P283)</f>
        <v/>
      </c>
      <c r="J5207" s="1" t="str">
        <f>IF('🔨 CĂN THAU'!A283="","","")</f>
        <v/>
      </c>
      <c r="L5207" s="1">
        <f>N(L5206)+IF(AND('🔎 TRA CỨU NHANH'!$C$2&lt;&gt;"",OR(ISNUMBER(SEARCH('🔎 TRA CỨU NHANH'!$C$2,$A5207)),ISNUMBER(SEARCH('🔎 TRA CỨU NHANH'!$C$2,$B5207)))),1,0)</f>
        <v>0</v>
      </c>
      <c r="M5207" s="1" t="str">
        <f t="shared" si="162"/>
        <v/>
      </c>
      <c r="N5207" s="1">
        <f>N(N5206)+IF(AND('💰 BÁO GIÁ'!$C$27&lt;&gt;"",OR(ISNUMBER(SEARCH('💰 BÁO GIÁ'!$C$27,$A5207)),ISNUMBER(SEARCH('💰 BÁO GIÁ'!$C$27,$B5207)))),1,0)</f>
        <v>0</v>
      </c>
      <c r="O5207" s="1" t="str">
        <f t="shared" si="163"/>
        <v/>
      </c>
    </row>
    <row r="5208" customHeight="1" spans="1:15">
      <c r="A5208" s="1" t="str">
        <f>IF('🔨 CĂN THAU'!A284="","",'🔨 CĂN THAU'!A284)</f>
        <v/>
      </c>
      <c r="B5208" s="1" t="str">
        <f>IF('🔨 CĂN THAU'!A284="","","Căn thau "&amp;'🔨 CĂN THAU'!D284&amp;" "&amp;'🔨 CĂN THAU'!B284&amp;" "&amp;'🔨 CĂN THAU'!C284)</f>
        <v/>
      </c>
      <c r="C5208" s="1" t="str">
        <f>IF('🔨 CĂN THAU'!A284="","","Căn thau")</f>
        <v/>
      </c>
      <c r="D5208" s="1" t="str">
        <f>IF('🔨 CĂN THAU'!A284="","",'🔨 CĂN THAU'!K284)</f>
        <v/>
      </c>
      <c r="E5208" s="1" t="str">
        <f>IF('🔨 CĂN THAU'!A284="","",'🔨 CĂN THAU'!L284)</f>
        <v/>
      </c>
      <c r="F5208" s="1" t="str">
        <f>IF('🔨 CĂN THAU'!A284="","",'🔨 CĂN THAU'!M284)</f>
        <v/>
      </c>
      <c r="G5208" s="1" t="str">
        <f>IF('🔨 CĂN THAU'!A284="","",'🔨 CĂN THAU'!N284)</f>
        <v/>
      </c>
      <c r="H5208" s="1" t="str">
        <f>IF('🔨 CĂN THAU'!A284="","",'🔨 CĂN THAU'!O284)</f>
        <v/>
      </c>
      <c r="I5208" s="1" t="str">
        <f>IF('🔨 CĂN THAU'!A284="","",'🔨 CĂN THAU'!P284)</f>
        <v/>
      </c>
      <c r="J5208" s="1" t="str">
        <f>IF('🔨 CĂN THAU'!A284="","","")</f>
        <v/>
      </c>
      <c r="L5208" s="1">
        <f>N(L5207)+IF(AND('🔎 TRA CỨU NHANH'!$C$2&lt;&gt;"",OR(ISNUMBER(SEARCH('🔎 TRA CỨU NHANH'!$C$2,$A5208)),ISNUMBER(SEARCH('🔎 TRA CỨU NHANH'!$C$2,$B5208)))),1,0)</f>
        <v>0</v>
      </c>
      <c r="M5208" s="1" t="str">
        <f t="shared" si="162"/>
        <v/>
      </c>
      <c r="N5208" s="1">
        <f>N(N5207)+IF(AND('💰 BÁO GIÁ'!$C$27&lt;&gt;"",OR(ISNUMBER(SEARCH('💰 BÁO GIÁ'!$C$27,$A5208)),ISNUMBER(SEARCH('💰 BÁO GIÁ'!$C$27,$B5208)))),1,0)</f>
        <v>0</v>
      </c>
      <c r="O5208" s="1" t="str">
        <f t="shared" si="163"/>
        <v/>
      </c>
    </row>
    <row r="5209" customHeight="1" spans="1:15">
      <c r="A5209" s="1" t="str">
        <f>IF('🔨 CĂN THAU'!A285="","",'🔨 CĂN THAU'!A285)</f>
        <v/>
      </c>
      <c r="B5209" s="1" t="str">
        <f>IF('🔨 CĂN THAU'!A285="","","Căn thau "&amp;'🔨 CĂN THAU'!D285&amp;" "&amp;'🔨 CĂN THAU'!B285&amp;" "&amp;'🔨 CĂN THAU'!C285)</f>
        <v/>
      </c>
      <c r="C5209" s="1" t="str">
        <f>IF('🔨 CĂN THAU'!A285="","","Căn thau")</f>
        <v/>
      </c>
      <c r="D5209" s="1" t="str">
        <f>IF('🔨 CĂN THAU'!A285="","",'🔨 CĂN THAU'!K285)</f>
        <v/>
      </c>
      <c r="E5209" s="1" t="str">
        <f>IF('🔨 CĂN THAU'!A285="","",'🔨 CĂN THAU'!L285)</f>
        <v/>
      </c>
      <c r="F5209" s="1" t="str">
        <f>IF('🔨 CĂN THAU'!A285="","",'🔨 CĂN THAU'!M285)</f>
        <v/>
      </c>
      <c r="G5209" s="1" t="str">
        <f>IF('🔨 CĂN THAU'!A285="","",'🔨 CĂN THAU'!N285)</f>
        <v/>
      </c>
      <c r="H5209" s="1" t="str">
        <f>IF('🔨 CĂN THAU'!A285="","",'🔨 CĂN THAU'!O285)</f>
        <v/>
      </c>
      <c r="I5209" s="1" t="str">
        <f>IF('🔨 CĂN THAU'!A285="","",'🔨 CĂN THAU'!P285)</f>
        <v/>
      </c>
      <c r="J5209" s="1" t="str">
        <f>IF('🔨 CĂN THAU'!A285="","","")</f>
        <v/>
      </c>
      <c r="L5209" s="1">
        <f>N(L5208)+IF(AND('🔎 TRA CỨU NHANH'!$C$2&lt;&gt;"",OR(ISNUMBER(SEARCH('🔎 TRA CỨU NHANH'!$C$2,$A5209)),ISNUMBER(SEARCH('🔎 TRA CỨU NHANH'!$C$2,$B5209)))),1,0)</f>
        <v>0</v>
      </c>
      <c r="M5209" s="1" t="str">
        <f t="shared" si="162"/>
        <v/>
      </c>
      <c r="N5209" s="1">
        <f>N(N5208)+IF(AND('💰 BÁO GIÁ'!$C$27&lt;&gt;"",OR(ISNUMBER(SEARCH('💰 BÁO GIÁ'!$C$27,$A5209)),ISNUMBER(SEARCH('💰 BÁO GIÁ'!$C$27,$B5209)))),1,0)</f>
        <v>0</v>
      </c>
      <c r="O5209" s="1" t="str">
        <f t="shared" si="163"/>
        <v/>
      </c>
    </row>
    <row r="5210" customHeight="1" spans="1:15">
      <c r="A5210" s="1" t="str">
        <f>IF('🔨 CĂN THAU'!A286="","",'🔨 CĂN THAU'!A286)</f>
        <v/>
      </c>
      <c r="B5210" s="1" t="str">
        <f>IF('🔨 CĂN THAU'!A286="","","Căn thau "&amp;'🔨 CĂN THAU'!D286&amp;" "&amp;'🔨 CĂN THAU'!B286&amp;" "&amp;'🔨 CĂN THAU'!C286)</f>
        <v/>
      </c>
      <c r="C5210" s="1" t="str">
        <f>IF('🔨 CĂN THAU'!A286="","","Căn thau")</f>
        <v/>
      </c>
      <c r="D5210" s="1" t="str">
        <f>IF('🔨 CĂN THAU'!A286="","",'🔨 CĂN THAU'!K286)</f>
        <v/>
      </c>
      <c r="E5210" s="1" t="str">
        <f>IF('🔨 CĂN THAU'!A286="","",'🔨 CĂN THAU'!L286)</f>
        <v/>
      </c>
      <c r="F5210" s="1" t="str">
        <f>IF('🔨 CĂN THAU'!A286="","",'🔨 CĂN THAU'!M286)</f>
        <v/>
      </c>
      <c r="G5210" s="1" t="str">
        <f>IF('🔨 CĂN THAU'!A286="","",'🔨 CĂN THAU'!N286)</f>
        <v/>
      </c>
      <c r="H5210" s="1" t="str">
        <f>IF('🔨 CĂN THAU'!A286="","",'🔨 CĂN THAU'!O286)</f>
        <v/>
      </c>
      <c r="I5210" s="1" t="str">
        <f>IF('🔨 CĂN THAU'!A286="","",'🔨 CĂN THAU'!P286)</f>
        <v/>
      </c>
      <c r="J5210" s="1" t="str">
        <f>IF('🔨 CĂN THAU'!A286="","","")</f>
        <v/>
      </c>
      <c r="L5210" s="1">
        <f>N(L5209)+IF(AND('🔎 TRA CỨU NHANH'!$C$2&lt;&gt;"",OR(ISNUMBER(SEARCH('🔎 TRA CỨU NHANH'!$C$2,$A5210)),ISNUMBER(SEARCH('🔎 TRA CỨU NHANH'!$C$2,$B5210)))),1,0)</f>
        <v>0</v>
      </c>
      <c r="M5210" s="1" t="str">
        <f t="shared" si="162"/>
        <v/>
      </c>
      <c r="N5210" s="1">
        <f>N(N5209)+IF(AND('💰 BÁO GIÁ'!$C$27&lt;&gt;"",OR(ISNUMBER(SEARCH('💰 BÁO GIÁ'!$C$27,$A5210)),ISNUMBER(SEARCH('💰 BÁO GIÁ'!$C$27,$B5210)))),1,0)</f>
        <v>0</v>
      </c>
      <c r="O5210" s="1" t="str">
        <f t="shared" si="163"/>
        <v/>
      </c>
    </row>
    <row r="5211" customHeight="1" spans="1:15">
      <c r="A5211" s="1" t="str">
        <f>IF('🔨 CĂN THAU'!A287="","",'🔨 CĂN THAU'!A287)</f>
        <v/>
      </c>
      <c r="B5211" s="1" t="str">
        <f>IF('🔨 CĂN THAU'!A287="","","Căn thau "&amp;'🔨 CĂN THAU'!D287&amp;" "&amp;'🔨 CĂN THAU'!B287&amp;" "&amp;'🔨 CĂN THAU'!C287)</f>
        <v/>
      </c>
      <c r="C5211" s="1" t="str">
        <f>IF('🔨 CĂN THAU'!A287="","","Căn thau")</f>
        <v/>
      </c>
      <c r="D5211" s="1" t="str">
        <f>IF('🔨 CĂN THAU'!A287="","",'🔨 CĂN THAU'!K287)</f>
        <v/>
      </c>
      <c r="E5211" s="1" t="str">
        <f>IF('🔨 CĂN THAU'!A287="","",'🔨 CĂN THAU'!L287)</f>
        <v/>
      </c>
      <c r="F5211" s="1" t="str">
        <f>IF('🔨 CĂN THAU'!A287="","",'🔨 CĂN THAU'!M287)</f>
        <v/>
      </c>
      <c r="G5211" s="1" t="str">
        <f>IF('🔨 CĂN THAU'!A287="","",'🔨 CĂN THAU'!N287)</f>
        <v/>
      </c>
      <c r="H5211" s="1" t="str">
        <f>IF('🔨 CĂN THAU'!A287="","",'🔨 CĂN THAU'!O287)</f>
        <v/>
      </c>
      <c r="I5211" s="1" t="str">
        <f>IF('🔨 CĂN THAU'!A287="","",'🔨 CĂN THAU'!P287)</f>
        <v/>
      </c>
      <c r="J5211" s="1" t="str">
        <f>IF('🔨 CĂN THAU'!A287="","","")</f>
        <v/>
      </c>
      <c r="L5211" s="1">
        <f>N(L5210)+IF(AND('🔎 TRA CỨU NHANH'!$C$2&lt;&gt;"",OR(ISNUMBER(SEARCH('🔎 TRA CỨU NHANH'!$C$2,$A5211)),ISNUMBER(SEARCH('🔎 TRA CỨU NHANH'!$C$2,$B5211)))),1,0)</f>
        <v>0</v>
      </c>
      <c r="M5211" s="1" t="str">
        <f t="shared" si="162"/>
        <v/>
      </c>
      <c r="N5211" s="1">
        <f>N(N5210)+IF(AND('💰 BÁO GIÁ'!$C$27&lt;&gt;"",OR(ISNUMBER(SEARCH('💰 BÁO GIÁ'!$C$27,$A5211)),ISNUMBER(SEARCH('💰 BÁO GIÁ'!$C$27,$B5211)))),1,0)</f>
        <v>0</v>
      </c>
      <c r="O5211" s="1" t="str">
        <f t="shared" si="163"/>
        <v/>
      </c>
    </row>
    <row r="5212" customHeight="1" spans="1:15">
      <c r="A5212" s="1" t="str">
        <f>IF('🔨 CĂN THAU'!A288="","",'🔨 CĂN THAU'!A288)</f>
        <v/>
      </c>
      <c r="B5212" s="1" t="str">
        <f>IF('🔨 CĂN THAU'!A288="","","Căn thau "&amp;'🔨 CĂN THAU'!D288&amp;" "&amp;'🔨 CĂN THAU'!B288&amp;" "&amp;'🔨 CĂN THAU'!C288)</f>
        <v/>
      </c>
      <c r="C5212" s="1" t="str">
        <f>IF('🔨 CĂN THAU'!A288="","","Căn thau")</f>
        <v/>
      </c>
      <c r="D5212" s="1" t="str">
        <f>IF('🔨 CĂN THAU'!A288="","",'🔨 CĂN THAU'!K288)</f>
        <v/>
      </c>
      <c r="E5212" s="1" t="str">
        <f>IF('🔨 CĂN THAU'!A288="","",'🔨 CĂN THAU'!L288)</f>
        <v/>
      </c>
      <c r="F5212" s="1" t="str">
        <f>IF('🔨 CĂN THAU'!A288="","",'🔨 CĂN THAU'!M288)</f>
        <v/>
      </c>
      <c r="G5212" s="1" t="str">
        <f>IF('🔨 CĂN THAU'!A288="","",'🔨 CĂN THAU'!N288)</f>
        <v/>
      </c>
      <c r="H5212" s="1" t="str">
        <f>IF('🔨 CĂN THAU'!A288="","",'🔨 CĂN THAU'!O288)</f>
        <v/>
      </c>
      <c r="I5212" s="1" t="str">
        <f>IF('🔨 CĂN THAU'!A288="","",'🔨 CĂN THAU'!P288)</f>
        <v/>
      </c>
      <c r="J5212" s="1" t="str">
        <f>IF('🔨 CĂN THAU'!A288="","","")</f>
        <v/>
      </c>
      <c r="L5212" s="1">
        <f>N(L5211)+IF(AND('🔎 TRA CỨU NHANH'!$C$2&lt;&gt;"",OR(ISNUMBER(SEARCH('🔎 TRA CỨU NHANH'!$C$2,$A5212)),ISNUMBER(SEARCH('🔎 TRA CỨU NHANH'!$C$2,$B5212)))),1,0)</f>
        <v>0</v>
      </c>
      <c r="M5212" s="1" t="str">
        <f t="shared" si="162"/>
        <v/>
      </c>
      <c r="N5212" s="1">
        <f>N(N5211)+IF(AND('💰 BÁO GIÁ'!$C$27&lt;&gt;"",OR(ISNUMBER(SEARCH('💰 BÁO GIÁ'!$C$27,$A5212)),ISNUMBER(SEARCH('💰 BÁO GIÁ'!$C$27,$B5212)))),1,0)</f>
        <v>0</v>
      </c>
      <c r="O5212" s="1" t="str">
        <f t="shared" si="163"/>
        <v/>
      </c>
    </row>
    <row r="5213" customHeight="1" spans="1:15">
      <c r="A5213" s="1" t="str">
        <f>IF('🔨 CĂN THAU'!A289="","",'🔨 CĂN THAU'!A289)</f>
        <v/>
      </c>
      <c r="B5213" s="1" t="str">
        <f>IF('🔨 CĂN THAU'!A289="","","Căn thau "&amp;'🔨 CĂN THAU'!D289&amp;" "&amp;'🔨 CĂN THAU'!B289&amp;" "&amp;'🔨 CĂN THAU'!C289)</f>
        <v/>
      </c>
      <c r="C5213" s="1" t="str">
        <f>IF('🔨 CĂN THAU'!A289="","","Căn thau")</f>
        <v/>
      </c>
      <c r="D5213" s="1" t="str">
        <f>IF('🔨 CĂN THAU'!A289="","",'🔨 CĂN THAU'!K289)</f>
        <v/>
      </c>
      <c r="E5213" s="1" t="str">
        <f>IF('🔨 CĂN THAU'!A289="","",'🔨 CĂN THAU'!L289)</f>
        <v/>
      </c>
      <c r="F5213" s="1" t="str">
        <f>IF('🔨 CĂN THAU'!A289="","",'🔨 CĂN THAU'!M289)</f>
        <v/>
      </c>
      <c r="G5213" s="1" t="str">
        <f>IF('🔨 CĂN THAU'!A289="","",'🔨 CĂN THAU'!N289)</f>
        <v/>
      </c>
      <c r="H5213" s="1" t="str">
        <f>IF('🔨 CĂN THAU'!A289="","",'🔨 CĂN THAU'!O289)</f>
        <v/>
      </c>
      <c r="I5213" s="1" t="str">
        <f>IF('🔨 CĂN THAU'!A289="","",'🔨 CĂN THAU'!P289)</f>
        <v/>
      </c>
      <c r="J5213" s="1" t="str">
        <f>IF('🔨 CĂN THAU'!A289="","","")</f>
        <v/>
      </c>
      <c r="L5213" s="1">
        <f>N(L5212)+IF(AND('🔎 TRA CỨU NHANH'!$C$2&lt;&gt;"",OR(ISNUMBER(SEARCH('🔎 TRA CỨU NHANH'!$C$2,$A5213)),ISNUMBER(SEARCH('🔎 TRA CỨU NHANH'!$C$2,$B5213)))),1,0)</f>
        <v>0</v>
      </c>
      <c r="M5213" s="1" t="str">
        <f t="shared" si="162"/>
        <v/>
      </c>
      <c r="N5213" s="1">
        <f>N(N5212)+IF(AND('💰 BÁO GIÁ'!$C$27&lt;&gt;"",OR(ISNUMBER(SEARCH('💰 BÁO GIÁ'!$C$27,$A5213)),ISNUMBER(SEARCH('💰 BÁO GIÁ'!$C$27,$B5213)))),1,0)</f>
        <v>0</v>
      </c>
      <c r="O5213" s="1" t="str">
        <f t="shared" si="163"/>
        <v/>
      </c>
    </row>
    <row r="5214" customHeight="1" spans="1:15">
      <c r="A5214" s="1" t="str">
        <f>IF('🔨 CĂN THAU'!A290="","",'🔨 CĂN THAU'!A290)</f>
        <v/>
      </c>
      <c r="B5214" s="1" t="str">
        <f>IF('🔨 CĂN THAU'!A290="","","Căn thau "&amp;'🔨 CĂN THAU'!D290&amp;" "&amp;'🔨 CĂN THAU'!B290&amp;" "&amp;'🔨 CĂN THAU'!C290)</f>
        <v/>
      </c>
      <c r="C5214" s="1" t="str">
        <f>IF('🔨 CĂN THAU'!A290="","","Căn thau")</f>
        <v/>
      </c>
      <c r="D5214" s="1" t="str">
        <f>IF('🔨 CĂN THAU'!A290="","",'🔨 CĂN THAU'!K290)</f>
        <v/>
      </c>
      <c r="E5214" s="1" t="str">
        <f>IF('🔨 CĂN THAU'!A290="","",'🔨 CĂN THAU'!L290)</f>
        <v/>
      </c>
      <c r="F5214" s="1" t="str">
        <f>IF('🔨 CĂN THAU'!A290="","",'🔨 CĂN THAU'!M290)</f>
        <v/>
      </c>
      <c r="G5214" s="1" t="str">
        <f>IF('🔨 CĂN THAU'!A290="","",'🔨 CĂN THAU'!N290)</f>
        <v/>
      </c>
      <c r="H5214" s="1" t="str">
        <f>IF('🔨 CĂN THAU'!A290="","",'🔨 CĂN THAU'!O290)</f>
        <v/>
      </c>
      <c r="I5214" s="1" t="str">
        <f>IF('🔨 CĂN THAU'!A290="","",'🔨 CĂN THAU'!P290)</f>
        <v/>
      </c>
      <c r="J5214" s="1" t="str">
        <f>IF('🔨 CĂN THAU'!A290="","","")</f>
        <v/>
      </c>
      <c r="L5214" s="1">
        <f>N(L5213)+IF(AND('🔎 TRA CỨU NHANH'!$C$2&lt;&gt;"",OR(ISNUMBER(SEARCH('🔎 TRA CỨU NHANH'!$C$2,$A5214)),ISNUMBER(SEARCH('🔎 TRA CỨU NHANH'!$C$2,$B5214)))),1,0)</f>
        <v>0</v>
      </c>
      <c r="M5214" s="1" t="str">
        <f t="shared" si="162"/>
        <v/>
      </c>
      <c r="N5214" s="1">
        <f>N(N5213)+IF(AND('💰 BÁO GIÁ'!$C$27&lt;&gt;"",OR(ISNUMBER(SEARCH('💰 BÁO GIÁ'!$C$27,$A5214)),ISNUMBER(SEARCH('💰 BÁO GIÁ'!$C$27,$B5214)))),1,0)</f>
        <v>0</v>
      </c>
      <c r="O5214" s="1" t="str">
        <f t="shared" si="163"/>
        <v/>
      </c>
    </row>
    <row r="5215" customHeight="1" spans="1:15">
      <c r="A5215" s="1" t="str">
        <f>IF('🔨 CĂN THAU'!A291="","",'🔨 CĂN THAU'!A291)</f>
        <v/>
      </c>
      <c r="B5215" s="1" t="str">
        <f>IF('🔨 CĂN THAU'!A291="","","Căn thau "&amp;'🔨 CĂN THAU'!D291&amp;" "&amp;'🔨 CĂN THAU'!B291&amp;" "&amp;'🔨 CĂN THAU'!C291)</f>
        <v/>
      </c>
      <c r="C5215" s="1" t="str">
        <f>IF('🔨 CĂN THAU'!A291="","","Căn thau")</f>
        <v/>
      </c>
      <c r="D5215" s="1" t="str">
        <f>IF('🔨 CĂN THAU'!A291="","",'🔨 CĂN THAU'!K291)</f>
        <v/>
      </c>
      <c r="E5215" s="1" t="str">
        <f>IF('🔨 CĂN THAU'!A291="","",'🔨 CĂN THAU'!L291)</f>
        <v/>
      </c>
      <c r="F5215" s="1" t="str">
        <f>IF('🔨 CĂN THAU'!A291="","",'🔨 CĂN THAU'!M291)</f>
        <v/>
      </c>
      <c r="G5215" s="1" t="str">
        <f>IF('🔨 CĂN THAU'!A291="","",'🔨 CĂN THAU'!N291)</f>
        <v/>
      </c>
      <c r="H5215" s="1" t="str">
        <f>IF('🔨 CĂN THAU'!A291="","",'🔨 CĂN THAU'!O291)</f>
        <v/>
      </c>
      <c r="I5215" s="1" t="str">
        <f>IF('🔨 CĂN THAU'!A291="","",'🔨 CĂN THAU'!P291)</f>
        <v/>
      </c>
      <c r="J5215" s="1" t="str">
        <f>IF('🔨 CĂN THAU'!A291="","","")</f>
        <v/>
      </c>
      <c r="L5215" s="1">
        <f>N(L5214)+IF(AND('🔎 TRA CỨU NHANH'!$C$2&lt;&gt;"",OR(ISNUMBER(SEARCH('🔎 TRA CỨU NHANH'!$C$2,$A5215)),ISNUMBER(SEARCH('🔎 TRA CỨU NHANH'!$C$2,$B5215)))),1,0)</f>
        <v>0</v>
      </c>
      <c r="M5215" s="1" t="str">
        <f t="shared" si="162"/>
        <v/>
      </c>
      <c r="N5215" s="1">
        <f>N(N5214)+IF(AND('💰 BÁO GIÁ'!$C$27&lt;&gt;"",OR(ISNUMBER(SEARCH('💰 BÁO GIÁ'!$C$27,$A5215)),ISNUMBER(SEARCH('💰 BÁO GIÁ'!$C$27,$B5215)))),1,0)</f>
        <v>0</v>
      </c>
      <c r="O5215" s="1" t="str">
        <f t="shared" si="163"/>
        <v/>
      </c>
    </row>
    <row r="5216" customHeight="1" spans="1:15">
      <c r="A5216" s="1" t="str">
        <f>IF('🔨 CĂN THAU'!A292="","",'🔨 CĂN THAU'!A292)</f>
        <v/>
      </c>
      <c r="B5216" s="1" t="str">
        <f>IF('🔨 CĂN THAU'!A292="","","Căn thau "&amp;'🔨 CĂN THAU'!D292&amp;" "&amp;'🔨 CĂN THAU'!B292&amp;" "&amp;'🔨 CĂN THAU'!C292)</f>
        <v/>
      </c>
      <c r="C5216" s="1" t="str">
        <f>IF('🔨 CĂN THAU'!A292="","","Căn thau")</f>
        <v/>
      </c>
      <c r="D5216" s="1" t="str">
        <f>IF('🔨 CĂN THAU'!A292="","",'🔨 CĂN THAU'!K292)</f>
        <v/>
      </c>
      <c r="E5216" s="1" t="str">
        <f>IF('🔨 CĂN THAU'!A292="","",'🔨 CĂN THAU'!L292)</f>
        <v/>
      </c>
      <c r="F5216" s="1" t="str">
        <f>IF('🔨 CĂN THAU'!A292="","",'🔨 CĂN THAU'!M292)</f>
        <v/>
      </c>
      <c r="G5216" s="1" t="str">
        <f>IF('🔨 CĂN THAU'!A292="","",'🔨 CĂN THAU'!N292)</f>
        <v/>
      </c>
      <c r="H5216" s="1" t="str">
        <f>IF('🔨 CĂN THAU'!A292="","",'🔨 CĂN THAU'!O292)</f>
        <v/>
      </c>
      <c r="I5216" s="1" t="str">
        <f>IF('🔨 CĂN THAU'!A292="","",'🔨 CĂN THAU'!P292)</f>
        <v/>
      </c>
      <c r="J5216" s="1" t="str">
        <f>IF('🔨 CĂN THAU'!A292="","","")</f>
        <v/>
      </c>
      <c r="L5216" s="1">
        <f>N(L5215)+IF(AND('🔎 TRA CỨU NHANH'!$C$2&lt;&gt;"",OR(ISNUMBER(SEARCH('🔎 TRA CỨU NHANH'!$C$2,$A5216)),ISNUMBER(SEARCH('🔎 TRA CỨU NHANH'!$C$2,$B5216)))),1,0)</f>
        <v>0</v>
      </c>
      <c r="M5216" s="1" t="str">
        <f t="shared" si="162"/>
        <v/>
      </c>
      <c r="N5216" s="1">
        <f>N(N5215)+IF(AND('💰 BÁO GIÁ'!$C$27&lt;&gt;"",OR(ISNUMBER(SEARCH('💰 BÁO GIÁ'!$C$27,$A5216)),ISNUMBER(SEARCH('💰 BÁO GIÁ'!$C$27,$B5216)))),1,0)</f>
        <v>0</v>
      </c>
      <c r="O5216" s="1" t="str">
        <f t="shared" si="163"/>
        <v/>
      </c>
    </row>
    <row r="5217" customHeight="1" spans="1:15">
      <c r="A5217" s="1" t="str">
        <f>IF('🔨 CĂN THAU'!A293="","",'🔨 CĂN THAU'!A293)</f>
        <v/>
      </c>
      <c r="B5217" s="1" t="str">
        <f>IF('🔨 CĂN THAU'!A293="","","Căn thau "&amp;'🔨 CĂN THAU'!D293&amp;" "&amp;'🔨 CĂN THAU'!B293&amp;" "&amp;'🔨 CĂN THAU'!C293)</f>
        <v/>
      </c>
      <c r="C5217" s="1" t="str">
        <f>IF('🔨 CĂN THAU'!A293="","","Căn thau")</f>
        <v/>
      </c>
      <c r="D5217" s="1" t="str">
        <f>IF('🔨 CĂN THAU'!A293="","",'🔨 CĂN THAU'!K293)</f>
        <v/>
      </c>
      <c r="E5217" s="1" t="str">
        <f>IF('🔨 CĂN THAU'!A293="","",'🔨 CĂN THAU'!L293)</f>
        <v/>
      </c>
      <c r="F5217" s="1" t="str">
        <f>IF('🔨 CĂN THAU'!A293="","",'🔨 CĂN THAU'!M293)</f>
        <v/>
      </c>
      <c r="G5217" s="1" t="str">
        <f>IF('🔨 CĂN THAU'!A293="","",'🔨 CĂN THAU'!N293)</f>
        <v/>
      </c>
      <c r="H5217" s="1" t="str">
        <f>IF('🔨 CĂN THAU'!A293="","",'🔨 CĂN THAU'!O293)</f>
        <v/>
      </c>
      <c r="I5217" s="1" t="str">
        <f>IF('🔨 CĂN THAU'!A293="","",'🔨 CĂN THAU'!P293)</f>
        <v/>
      </c>
      <c r="J5217" s="1" t="str">
        <f>IF('🔨 CĂN THAU'!A293="","","")</f>
        <v/>
      </c>
      <c r="L5217" s="1">
        <f>N(L5216)+IF(AND('🔎 TRA CỨU NHANH'!$C$2&lt;&gt;"",OR(ISNUMBER(SEARCH('🔎 TRA CỨU NHANH'!$C$2,$A5217)),ISNUMBER(SEARCH('🔎 TRA CỨU NHANH'!$C$2,$B5217)))),1,0)</f>
        <v>0</v>
      </c>
      <c r="M5217" s="1" t="str">
        <f t="shared" si="162"/>
        <v/>
      </c>
      <c r="N5217" s="1">
        <f>N(N5216)+IF(AND('💰 BÁO GIÁ'!$C$27&lt;&gt;"",OR(ISNUMBER(SEARCH('💰 BÁO GIÁ'!$C$27,$A5217)),ISNUMBER(SEARCH('💰 BÁO GIÁ'!$C$27,$B5217)))),1,0)</f>
        <v>0</v>
      </c>
      <c r="O5217" s="1" t="str">
        <f t="shared" si="163"/>
        <v/>
      </c>
    </row>
    <row r="5218" customHeight="1" spans="1:15">
      <c r="A5218" s="1" t="str">
        <f>IF('🔨 CĂN THAU'!A294="","",'🔨 CĂN THAU'!A294)</f>
        <v/>
      </c>
      <c r="B5218" s="1" t="str">
        <f>IF('🔨 CĂN THAU'!A294="","","Căn thau "&amp;'🔨 CĂN THAU'!D294&amp;" "&amp;'🔨 CĂN THAU'!B294&amp;" "&amp;'🔨 CĂN THAU'!C294)</f>
        <v/>
      </c>
      <c r="C5218" s="1" t="str">
        <f>IF('🔨 CĂN THAU'!A294="","","Căn thau")</f>
        <v/>
      </c>
      <c r="D5218" s="1" t="str">
        <f>IF('🔨 CĂN THAU'!A294="","",'🔨 CĂN THAU'!K294)</f>
        <v/>
      </c>
      <c r="E5218" s="1" t="str">
        <f>IF('🔨 CĂN THAU'!A294="","",'🔨 CĂN THAU'!L294)</f>
        <v/>
      </c>
      <c r="F5218" s="1" t="str">
        <f>IF('🔨 CĂN THAU'!A294="","",'🔨 CĂN THAU'!M294)</f>
        <v/>
      </c>
      <c r="G5218" s="1" t="str">
        <f>IF('🔨 CĂN THAU'!A294="","",'🔨 CĂN THAU'!N294)</f>
        <v/>
      </c>
      <c r="H5218" s="1" t="str">
        <f>IF('🔨 CĂN THAU'!A294="","",'🔨 CĂN THAU'!O294)</f>
        <v/>
      </c>
      <c r="I5218" s="1" t="str">
        <f>IF('🔨 CĂN THAU'!A294="","",'🔨 CĂN THAU'!P294)</f>
        <v/>
      </c>
      <c r="J5218" s="1" t="str">
        <f>IF('🔨 CĂN THAU'!A294="","","")</f>
        <v/>
      </c>
      <c r="L5218" s="1">
        <f>N(L5217)+IF(AND('🔎 TRA CỨU NHANH'!$C$2&lt;&gt;"",OR(ISNUMBER(SEARCH('🔎 TRA CỨU NHANH'!$C$2,$A5218)),ISNUMBER(SEARCH('🔎 TRA CỨU NHANH'!$C$2,$B5218)))),1,0)</f>
        <v>0</v>
      </c>
      <c r="M5218" s="1" t="str">
        <f t="shared" si="162"/>
        <v/>
      </c>
      <c r="N5218" s="1">
        <f>N(N5217)+IF(AND('💰 BÁO GIÁ'!$C$27&lt;&gt;"",OR(ISNUMBER(SEARCH('💰 BÁO GIÁ'!$C$27,$A5218)),ISNUMBER(SEARCH('💰 BÁO GIÁ'!$C$27,$B5218)))),1,0)</f>
        <v>0</v>
      </c>
      <c r="O5218" s="1" t="str">
        <f t="shared" si="163"/>
        <v/>
      </c>
    </row>
    <row r="5219" customHeight="1" spans="1:15">
      <c r="A5219" s="1" t="str">
        <f>IF('🔨 CĂN THAU'!A295="","",'🔨 CĂN THAU'!A295)</f>
        <v/>
      </c>
      <c r="B5219" s="1" t="str">
        <f>IF('🔨 CĂN THAU'!A295="","","Căn thau "&amp;'🔨 CĂN THAU'!D295&amp;" "&amp;'🔨 CĂN THAU'!B295&amp;" "&amp;'🔨 CĂN THAU'!C295)</f>
        <v/>
      </c>
      <c r="C5219" s="1" t="str">
        <f>IF('🔨 CĂN THAU'!A295="","","Căn thau")</f>
        <v/>
      </c>
      <c r="D5219" s="1" t="str">
        <f>IF('🔨 CĂN THAU'!A295="","",'🔨 CĂN THAU'!K295)</f>
        <v/>
      </c>
      <c r="E5219" s="1" t="str">
        <f>IF('🔨 CĂN THAU'!A295="","",'🔨 CĂN THAU'!L295)</f>
        <v/>
      </c>
      <c r="F5219" s="1" t="str">
        <f>IF('🔨 CĂN THAU'!A295="","",'🔨 CĂN THAU'!M295)</f>
        <v/>
      </c>
      <c r="G5219" s="1" t="str">
        <f>IF('🔨 CĂN THAU'!A295="","",'🔨 CĂN THAU'!N295)</f>
        <v/>
      </c>
      <c r="H5219" s="1" t="str">
        <f>IF('🔨 CĂN THAU'!A295="","",'🔨 CĂN THAU'!O295)</f>
        <v/>
      </c>
      <c r="I5219" s="1" t="str">
        <f>IF('🔨 CĂN THAU'!A295="","",'🔨 CĂN THAU'!P295)</f>
        <v/>
      </c>
      <c r="J5219" s="1" t="str">
        <f>IF('🔨 CĂN THAU'!A295="","","")</f>
        <v/>
      </c>
      <c r="L5219" s="1">
        <f>N(L5218)+IF(AND('🔎 TRA CỨU NHANH'!$C$2&lt;&gt;"",OR(ISNUMBER(SEARCH('🔎 TRA CỨU NHANH'!$C$2,$A5219)),ISNUMBER(SEARCH('🔎 TRA CỨU NHANH'!$C$2,$B5219)))),1,0)</f>
        <v>0</v>
      </c>
      <c r="M5219" s="1" t="str">
        <f t="shared" si="162"/>
        <v/>
      </c>
      <c r="N5219" s="1">
        <f>N(N5218)+IF(AND('💰 BÁO GIÁ'!$C$27&lt;&gt;"",OR(ISNUMBER(SEARCH('💰 BÁO GIÁ'!$C$27,$A5219)),ISNUMBER(SEARCH('💰 BÁO GIÁ'!$C$27,$B5219)))),1,0)</f>
        <v>0</v>
      </c>
      <c r="O5219" s="1" t="str">
        <f t="shared" si="163"/>
        <v/>
      </c>
    </row>
    <row r="5220" customHeight="1" spans="1:15">
      <c r="A5220" s="1" t="str">
        <f>IF('🔨 CĂN THAU'!A296="","",'🔨 CĂN THAU'!A296)</f>
        <v/>
      </c>
      <c r="B5220" s="1" t="str">
        <f>IF('🔨 CĂN THAU'!A296="","","Căn thau "&amp;'🔨 CĂN THAU'!D296&amp;" "&amp;'🔨 CĂN THAU'!B296&amp;" "&amp;'🔨 CĂN THAU'!C296)</f>
        <v/>
      </c>
      <c r="C5220" s="1" t="str">
        <f>IF('🔨 CĂN THAU'!A296="","","Căn thau")</f>
        <v/>
      </c>
      <c r="D5220" s="1" t="str">
        <f>IF('🔨 CĂN THAU'!A296="","",'🔨 CĂN THAU'!K296)</f>
        <v/>
      </c>
      <c r="E5220" s="1" t="str">
        <f>IF('🔨 CĂN THAU'!A296="","",'🔨 CĂN THAU'!L296)</f>
        <v/>
      </c>
      <c r="F5220" s="1" t="str">
        <f>IF('🔨 CĂN THAU'!A296="","",'🔨 CĂN THAU'!M296)</f>
        <v/>
      </c>
      <c r="G5220" s="1" t="str">
        <f>IF('🔨 CĂN THAU'!A296="","",'🔨 CĂN THAU'!N296)</f>
        <v/>
      </c>
      <c r="H5220" s="1" t="str">
        <f>IF('🔨 CĂN THAU'!A296="","",'🔨 CĂN THAU'!O296)</f>
        <v/>
      </c>
      <c r="I5220" s="1" t="str">
        <f>IF('🔨 CĂN THAU'!A296="","",'🔨 CĂN THAU'!P296)</f>
        <v/>
      </c>
      <c r="J5220" s="1" t="str">
        <f>IF('🔨 CĂN THAU'!A296="","","")</f>
        <v/>
      </c>
      <c r="L5220" s="1">
        <f>N(L5219)+IF(AND('🔎 TRA CỨU NHANH'!$C$2&lt;&gt;"",OR(ISNUMBER(SEARCH('🔎 TRA CỨU NHANH'!$C$2,$A5220)),ISNUMBER(SEARCH('🔎 TRA CỨU NHANH'!$C$2,$B5220)))),1,0)</f>
        <v>0</v>
      </c>
      <c r="M5220" s="1" t="str">
        <f t="shared" si="162"/>
        <v/>
      </c>
      <c r="N5220" s="1">
        <f>N(N5219)+IF(AND('💰 BÁO GIÁ'!$C$27&lt;&gt;"",OR(ISNUMBER(SEARCH('💰 BÁO GIÁ'!$C$27,$A5220)),ISNUMBER(SEARCH('💰 BÁO GIÁ'!$C$27,$B5220)))),1,0)</f>
        <v>0</v>
      </c>
      <c r="O5220" s="1" t="str">
        <f t="shared" si="163"/>
        <v/>
      </c>
    </row>
    <row r="5221" customHeight="1" spans="1:15">
      <c r="A5221" s="1" t="str">
        <f>IF('🔨 CĂN THAU'!A297="","",'🔨 CĂN THAU'!A297)</f>
        <v/>
      </c>
      <c r="B5221" s="1" t="str">
        <f>IF('🔨 CĂN THAU'!A297="","","Căn thau "&amp;'🔨 CĂN THAU'!D297&amp;" "&amp;'🔨 CĂN THAU'!B297&amp;" "&amp;'🔨 CĂN THAU'!C297)</f>
        <v/>
      </c>
      <c r="C5221" s="1" t="str">
        <f>IF('🔨 CĂN THAU'!A297="","","Căn thau")</f>
        <v/>
      </c>
      <c r="D5221" s="1" t="str">
        <f>IF('🔨 CĂN THAU'!A297="","",'🔨 CĂN THAU'!K297)</f>
        <v/>
      </c>
      <c r="E5221" s="1" t="str">
        <f>IF('🔨 CĂN THAU'!A297="","",'🔨 CĂN THAU'!L297)</f>
        <v/>
      </c>
      <c r="F5221" s="1" t="str">
        <f>IF('🔨 CĂN THAU'!A297="","",'🔨 CĂN THAU'!M297)</f>
        <v/>
      </c>
      <c r="G5221" s="1" t="str">
        <f>IF('🔨 CĂN THAU'!A297="","",'🔨 CĂN THAU'!N297)</f>
        <v/>
      </c>
      <c r="H5221" s="1" t="str">
        <f>IF('🔨 CĂN THAU'!A297="","",'🔨 CĂN THAU'!O297)</f>
        <v/>
      </c>
      <c r="I5221" s="1" t="str">
        <f>IF('🔨 CĂN THAU'!A297="","",'🔨 CĂN THAU'!P297)</f>
        <v/>
      </c>
      <c r="J5221" s="1" t="str">
        <f>IF('🔨 CĂN THAU'!A297="","","")</f>
        <v/>
      </c>
      <c r="L5221" s="1">
        <f>N(L5220)+IF(AND('🔎 TRA CỨU NHANH'!$C$2&lt;&gt;"",OR(ISNUMBER(SEARCH('🔎 TRA CỨU NHANH'!$C$2,$A5221)),ISNUMBER(SEARCH('🔎 TRA CỨU NHANH'!$C$2,$B5221)))),1,0)</f>
        <v>0</v>
      </c>
      <c r="M5221" s="1" t="str">
        <f t="shared" si="162"/>
        <v/>
      </c>
      <c r="N5221" s="1">
        <f>N(N5220)+IF(AND('💰 BÁO GIÁ'!$C$27&lt;&gt;"",OR(ISNUMBER(SEARCH('💰 BÁO GIÁ'!$C$27,$A5221)),ISNUMBER(SEARCH('💰 BÁO GIÁ'!$C$27,$B5221)))),1,0)</f>
        <v>0</v>
      </c>
      <c r="O5221" s="1" t="str">
        <f t="shared" si="163"/>
        <v/>
      </c>
    </row>
    <row r="5222" customHeight="1" spans="1:15">
      <c r="A5222" s="1" t="str">
        <f>IF('🔨 CĂN THAU'!A298="","",'🔨 CĂN THAU'!A298)</f>
        <v/>
      </c>
      <c r="B5222" s="1" t="str">
        <f>IF('🔨 CĂN THAU'!A298="","","Căn thau "&amp;'🔨 CĂN THAU'!D298&amp;" "&amp;'🔨 CĂN THAU'!B298&amp;" "&amp;'🔨 CĂN THAU'!C298)</f>
        <v/>
      </c>
      <c r="C5222" s="1" t="str">
        <f>IF('🔨 CĂN THAU'!A298="","","Căn thau")</f>
        <v/>
      </c>
      <c r="D5222" s="1" t="str">
        <f>IF('🔨 CĂN THAU'!A298="","",'🔨 CĂN THAU'!K298)</f>
        <v/>
      </c>
      <c r="E5222" s="1" t="str">
        <f>IF('🔨 CĂN THAU'!A298="","",'🔨 CĂN THAU'!L298)</f>
        <v/>
      </c>
      <c r="F5222" s="1" t="str">
        <f>IF('🔨 CĂN THAU'!A298="","",'🔨 CĂN THAU'!M298)</f>
        <v/>
      </c>
      <c r="G5222" s="1" t="str">
        <f>IF('🔨 CĂN THAU'!A298="","",'🔨 CĂN THAU'!N298)</f>
        <v/>
      </c>
      <c r="H5222" s="1" t="str">
        <f>IF('🔨 CĂN THAU'!A298="","",'🔨 CĂN THAU'!O298)</f>
        <v/>
      </c>
      <c r="I5222" s="1" t="str">
        <f>IF('🔨 CĂN THAU'!A298="","",'🔨 CĂN THAU'!P298)</f>
        <v/>
      </c>
      <c r="J5222" s="1" t="str">
        <f>IF('🔨 CĂN THAU'!A298="","","")</f>
        <v/>
      </c>
      <c r="L5222" s="1">
        <f>N(L5221)+IF(AND('🔎 TRA CỨU NHANH'!$C$2&lt;&gt;"",OR(ISNUMBER(SEARCH('🔎 TRA CỨU NHANH'!$C$2,$A5222)),ISNUMBER(SEARCH('🔎 TRA CỨU NHANH'!$C$2,$B5222)))),1,0)</f>
        <v>0</v>
      </c>
      <c r="M5222" s="1" t="str">
        <f t="shared" si="162"/>
        <v/>
      </c>
      <c r="N5222" s="1">
        <f>N(N5221)+IF(AND('💰 BÁO GIÁ'!$C$27&lt;&gt;"",OR(ISNUMBER(SEARCH('💰 BÁO GIÁ'!$C$27,$A5222)),ISNUMBER(SEARCH('💰 BÁO GIÁ'!$C$27,$B5222)))),1,0)</f>
        <v>0</v>
      </c>
      <c r="O5222" s="1" t="str">
        <f t="shared" si="163"/>
        <v/>
      </c>
    </row>
    <row r="5223" customHeight="1" spans="1:15">
      <c r="A5223" s="1" t="str">
        <f>IF('🔨 CĂN THAU'!A299="","",'🔨 CĂN THAU'!A299)</f>
        <v/>
      </c>
      <c r="B5223" s="1" t="str">
        <f>IF('🔨 CĂN THAU'!A299="","","Căn thau "&amp;'🔨 CĂN THAU'!D299&amp;" "&amp;'🔨 CĂN THAU'!B299&amp;" "&amp;'🔨 CĂN THAU'!C299)</f>
        <v/>
      </c>
      <c r="C5223" s="1" t="str">
        <f>IF('🔨 CĂN THAU'!A299="","","Căn thau")</f>
        <v/>
      </c>
      <c r="D5223" s="1" t="str">
        <f>IF('🔨 CĂN THAU'!A299="","",'🔨 CĂN THAU'!K299)</f>
        <v/>
      </c>
      <c r="E5223" s="1" t="str">
        <f>IF('🔨 CĂN THAU'!A299="","",'🔨 CĂN THAU'!L299)</f>
        <v/>
      </c>
      <c r="F5223" s="1" t="str">
        <f>IF('🔨 CĂN THAU'!A299="","",'🔨 CĂN THAU'!M299)</f>
        <v/>
      </c>
      <c r="G5223" s="1" t="str">
        <f>IF('🔨 CĂN THAU'!A299="","",'🔨 CĂN THAU'!N299)</f>
        <v/>
      </c>
      <c r="H5223" s="1" t="str">
        <f>IF('🔨 CĂN THAU'!A299="","",'🔨 CĂN THAU'!O299)</f>
        <v/>
      </c>
      <c r="I5223" s="1" t="str">
        <f>IF('🔨 CĂN THAU'!A299="","",'🔨 CĂN THAU'!P299)</f>
        <v/>
      </c>
      <c r="J5223" s="1" t="str">
        <f>IF('🔨 CĂN THAU'!A299="","","")</f>
        <v/>
      </c>
      <c r="L5223" s="1">
        <f>N(L5222)+IF(AND('🔎 TRA CỨU NHANH'!$C$2&lt;&gt;"",OR(ISNUMBER(SEARCH('🔎 TRA CỨU NHANH'!$C$2,$A5223)),ISNUMBER(SEARCH('🔎 TRA CỨU NHANH'!$C$2,$B5223)))),1,0)</f>
        <v>0</v>
      </c>
      <c r="M5223" s="1" t="str">
        <f t="shared" si="162"/>
        <v/>
      </c>
      <c r="N5223" s="1">
        <f>N(N5222)+IF(AND('💰 BÁO GIÁ'!$C$27&lt;&gt;"",OR(ISNUMBER(SEARCH('💰 BÁO GIÁ'!$C$27,$A5223)),ISNUMBER(SEARCH('💰 BÁO GIÁ'!$C$27,$B5223)))),1,0)</f>
        <v>0</v>
      </c>
      <c r="O5223" s="1" t="str">
        <f t="shared" si="163"/>
        <v/>
      </c>
    </row>
    <row r="5224" customHeight="1" spans="1:15">
      <c r="A5224" s="1" t="str">
        <f>IF('🔨 CĂN THAU'!A300="","",'🔨 CĂN THAU'!A300)</f>
        <v/>
      </c>
      <c r="B5224" s="1" t="str">
        <f>IF('🔨 CĂN THAU'!A300="","","Căn thau "&amp;'🔨 CĂN THAU'!D300&amp;" "&amp;'🔨 CĂN THAU'!B300&amp;" "&amp;'🔨 CĂN THAU'!C300)</f>
        <v/>
      </c>
      <c r="C5224" s="1" t="str">
        <f>IF('🔨 CĂN THAU'!A300="","","Căn thau")</f>
        <v/>
      </c>
      <c r="D5224" s="1" t="str">
        <f>IF('🔨 CĂN THAU'!A300="","",'🔨 CĂN THAU'!K300)</f>
        <v/>
      </c>
      <c r="E5224" s="1" t="str">
        <f>IF('🔨 CĂN THAU'!A300="","",'🔨 CĂN THAU'!L300)</f>
        <v/>
      </c>
      <c r="F5224" s="1" t="str">
        <f>IF('🔨 CĂN THAU'!A300="","",'🔨 CĂN THAU'!M300)</f>
        <v/>
      </c>
      <c r="G5224" s="1" t="str">
        <f>IF('🔨 CĂN THAU'!A300="","",'🔨 CĂN THAU'!N300)</f>
        <v/>
      </c>
      <c r="H5224" s="1" t="str">
        <f>IF('🔨 CĂN THAU'!A300="","",'🔨 CĂN THAU'!O300)</f>
        <v/>
      </c>
      <c r="I5224" s="1" t="str">
        <f>IF('🔨 CĂN THAU'!A300="","",'🔨 CĂN THAU'!P300)</f>
        <v/>
      </c>
      <c r="J5224" s="1" t="str">
        <f>IF('🔨 CĂN THAU'!A300="","","")</f>
        <v/>
      </c>
      <c r="L5224" s="1">
        <f>N(L5223)+IF(AND('🔎 TRA CỨU NHANH'!$C$2&lt;&gt;"",OR(ISNUMBER(SEARCH('🔎 TRA CỨU NHANH'!$C$2,$A5224)),ISNUMBER(SEARCH('🔎 TRA CỨU NHANH'!$C$2,$B5224)))),1,0)</f>
        <v>0</v>
      </c>
      <c r="M5224" s="1" t="str">
        <f t="shared" si="162"/>
        <v/>
      </c>
      <c r="N5224" s="1">
        <f>N(N5223)+IF(AND('💰 BÁO GIÁ'!$C$27&lt;&gt;"",OR(ISNUMBER(SEARCH('💰 BÁO GIÁ'!$C$27,$A5224)),ISNUMBER(SEARCH('💰 BÁO GIÁ'!$C$27,$B5224)))),1,0)</f>
        <v>0</v>
      </c>
      <c r="O5224" s="1" t="str">
        <f t="shared" si="163"/>
        <v/>
      </c>
    </row>
    <row r="5225" customHeight="1" spans="1:15">
      <c r="A5225" s="1" t="str">
        <f>IF('🔨 CĂN THAU'!A301="","",'🔨 CĂN THAU'!A301)</f>
        <v/>
      </c>
      <c r="B5225" s="1" t="str">
        <f>IF('🔨 CĂN THAU'!A301="","","Căn thau "&amp;'🔨 CĂN THAU'!D301&amp;" "&amp;'🔨 CĂN THAU'!B301&amp;" "&amp;'🔨 CĂN THAU'!C301)</f>
        <v/>
      </c>
      <c r="C5225" s="1" t="str">
        <f>IF('🔨 CĂN THAU'!A301="","","Căn thau")</f>
        <v/>
      </c>
      <c r="D5225" s="1" t="str">
        <f>IF('🔨 CĂN THAU'!A301="","",'🔨 CĂN THAU'!K301)</f>
        <v/>
      </c>
      <c r="E5225" s="1" t="str">
        <f>IF('🔨 CĂN THAU'!A301="","",'🔨 CĂN THAU'!L301)</f>
        <v/>
      </c>
      <c r="F5225" s="1" t="str">
        <f>IF('🔨 CĂN THAU'!A301="","",'🔨 CĂN THAU'!M301)</f>
        <v/>
      </c>
      <c r="G5225" s="1" t="str">
        <f>IF('🔨 CĂN THAU'!A301="","",'🔨 CĂN THAU'!N301)</f>
        <v/>
      </c>
      <c r="H5225" s="1" t="str">
        <f>IF('🔨 CĂN THAU'!A301="","",'🔨 CĂN THAU'!O301)</f>
        <v/>
      </c>
      <c r="I5225" s="1" t="str">
        <f>IF('🔨 CĂN THAU'!A301="","",'🔨 CĂN THAU'!P301)</f>
        <v/>
      </c>
      <c r="J5225" s="1" t="str">
        <f>IF('🔨 CĂN THAU'!A301="","","")</f>
        <v/>
      </c>
      <c r="L5225" s="1">
        <f>N(L5224)+IF(AND('🔎 TRA CỨU NHANH'!$C$2&lt;&gt;"",OR(ISNUMBER(SEARCH('🔎 TRA CỨU NHANH'!$C$2,$A5225)),ISNUMBER(SEARCH('🔎 TRA CỨU NHANH'!$C$2,$B5225)))),1,0)</f>
        <v>0</v>
      </c>
      <c r="M5225" s="1" t="str">
        <f t="shared" si="162"/>
        <v/>
      </c>
      <c r="N5225" s="1">
        <f>N(N5224)+IF(AND('💰 BÁO GIÁ'!$C$27&lt;&gt;"",OR(ISNUMBER(SEARCH('💰 BÁO GIÁ'!$C$27,$A5225)),ISNUMBER(SEARCH('💰 BÁO GIÁ'!$C$27,$B5225)))),1,0)</f>
        <v>0</v>
      </c>
      <c r="O5225" s="1" t="str">
        <f t="shared" si="163"/>
        <v/>
      </c>
    </row>
    <row r="5226" customHeight="1" spans="1:15">
      <c r="A5226" s="1" t="str">
        <f>IF('🔨 CĂN THAU'!A302="","",'🔨 CĂN THAU'!A302)</f>
        <v/>
      </c>
      <c r="B5226" s="1" t="str">
        <f>IF('🔨 CĂN THAU'!A302="","","Căn thau "&amp;'🔨 CĂN THAU'!D302&amp;" "&amp;'🔨 CĂN THAU'!B302&amp;" "&amp;'🔨 CĂN THAU'!C302)</f>
        <v/>
      </c>
      <c r="C5226" s="1" t="str">
        <f>IF('🔨 CĂN THAU'!A302="","","Căn thau")</f>
        <v/>
      </c>
      <c r="D5226" s="1" t="str">
        <f>IF('🔨 CĂN THAU'!A302="","",'🔨 CĂN THAU'!K302)</f>
        <v/>
      </c>
      <c r="E5226" s="1" t="str">
        <f>IF('🔨 CĂN THAU'!A302="","",'🔨 CĂN THAU'!L302)</f>
        <v/>
      </c>
      <c r="F5226" s="1" t="str">
        <f>IF('🔨 CĂN THAU'!A302="","",'🔨 CĂN THAU'!M302)</f>
        <v/>
      </c>
      <c r="G5226" s="1" t="str">
        <f>IF('🔨 CĂN THAU'!A302="","",'🔨 CĂN THAU'!N302)</f>
        <v/>
      </c>
      <c r="H5226" s="1" t="str">
        <f>IF('🔨 CĂN THAU'!A302="","",'🔨 CĂN THAU'!O302)</f>
        <v/>
      </c>
      <c r="I5226" s="1" t="str">
        <f>IF('🔨 CĂN THAU'!A302="","",'🔨 CĂN THAU'!P302)</f>
        <v/>
      </c>
      <c r="J5226" s="1" t="str">
        <f>IF('🔨 CĂN THAU'!A302="","","")</f>
        <v/>
      </c>
      <c r="L5226" s="1">
        <f>N(L5225)+IF(AND('🔎 TRA CỨU NHANH'!$C$2&lt;&gt;"",OR(ISNUMBER(SEARCH('🔎 TRA CỨU NHANH'!$C$2,$A5226)),ISNUMBER(SEARCH('🔎 TRA CỨU NHANH'!$C$2,$B5226)))),1,0)</f>
        <v>0</v>
      </c>
      <c r="M5226" s="1" t="str">
        <f t="shared" si="162"/>
        <v/>
      </c>
      <c r="N5226" s="1">
        <f>N(N5225)+IF(AND('💰 BÁO GIÁ'!$C$27&lt;&gt;"",OR(ISNUMBER(SEARCH('💰 BÁO GIÁ'!$C$27,$A5226)),ISNUMBER(SEARCH('💰 BÁO GIÁ'!$C$27,$B5226)))),1,0)</f>
        <v>0</v>
      </c>
      <c r="O5226" s="1" t="str">
        <f t="shared" si="163"/>
        <v/>
      </c>
    </row>
    <row r="5227" customHeight="1" spans="1:15">
      <c r="A5227" s="1" t="str">
        <f>IF('🔨 CĂN THAU'!A303="","",'🔨 CĂN THAU'!A303)</f>
        <v/>
      </c>
      <c r="B5227" s="1" t="str">
        <f>IF('🔨 CĂN THAU'!A303="","","Căn thau "&amp;'🔨 CĂN THAU'!D303&amp;" "&amp;'🔨 CĂN THAU'!B303&amp;" "&amp;'🔨 CĂN THAU'!C303)</f>
        <v/>
      </c>
      <c r="C5227" s="1" t="str">
        <f>IF('🔨 CĂN THAU'!A303="","","Căn thau")</f>
        <v/>
      </c>
      <c r="D5227" s="1" t="str">
        <f>IF('🔨 CĂN THAU'!A303="","",'🔨 CĂN THAU'!K303)</f>
        <v/>
      </c>
      <c r="E5227" s="1" t="str">
        <f>IF('🔨 CĂN THAU'!A303="","",'🔨 CĂN THAU'!L303)</f>
        <v/>
      </c>
      <c r="F5227" s="1" t="str">
        <f>IF('🔨 CĂN THAU'!A303="","",'🔨 CĂN THAU'!M303)</f>
        <v/>
      </c>
      <c r="G5227" s="1" t="str">
        <f>IF('🔨 CĂN THAU'!A303="","",'🔨 CĂN THAU'!N303)</f>
        <v/>
      </c>
      <c r="H5227" s="1" t="str">
        <f>IF('🔨 CĂN THAU'!A303="","",'🔨 CĂN THAU'!O303)</f>
        <v/>
      </c>
      <c r="I5227" s="1" t="str">
        <f>IF('🔨 CĂN THAU'!A303="","",'🔨 CĂN THAU'!P303)</f>
        <v/>
      </c>
      <c r="J5227" s="1" t="str">
        <f>IF('🔨 CĂN THAU'!A303="","","")</f>
        <v/>
      </c>
      <c r="L5227" s="1">
        <f>N(L5226)+IF(AND('🔎 TRA CỨU NHANH'!$C$2&lt;&gt;"",OR(ISNUMBER(SEARCH('🔎 TRA CỨU NHANH'!$C$2,$A5227)),ISNUMBER(SEARCH('🔎 TRA CỨU NHANH'!$C$2,$B5227)))),1,0)</f>
        <v>0</v>
      </c>
      <c r="M5227" s="1" t="str">
        <f t="shared" si="162"/>
        <v/>
      </c>
      <c r="N5227" s="1">
        <f>N(N5226)+IF(AND('💰 BÁO GIÁ'!$C$27&lt;&gt;"",OR(ISNUMBER(SEARCH('💰 BÁO GIÁ'!$C$27,$A5227)),ISNUMBER(SEARCH('💰 BÁO GIÁ'!$C$27,$B5227)))),1,0)</f>
        <v>0</v>
      </c>
      <c r="O5227" s="1" t="str">
        <f t="shared" si="163"/>
        <v/>
      </c>
    </row>
    <row r="5228" customHeight="1" spans="1:15">
      <c r="A5228" s="1" t="str">
        <f>IF('🔨 CĂN THAU'!A304="","",'🔨 CĂN THAU'!A304)</f>
        <v/>
      </c>
      <c r="B5228" s="1" t="str">
        <f>IF('🔨 CĂN THAU'!A304="","","Căn thau "&amp;'🔨 CĂN THAU'!D304&amp;" "&amp;'🔨 CĂN THAU'!B304&amp;" "&amp;'🔨 CĂN THAU'!C304)</f>
        <v/>
      </c>
      <c r="C5228" s="1" t="str">
        <f>IF('🔨 CĂN THAU'!A304="","","Căn thau")</f>
        <v/>
      </c>
      <c r="D5228" s="1" t="str">
        <f>IF('🔨 CĂN THAU'!A304="","",'🔨 CĂN THAU'!K304)</f>
        <v/>
      </c>
      <c r="E5228" s="1" t="str">
        <f>IF('🔨 CĂN THAU'!A304="","",'🔨 CĂN THAU'!L304)</f>
        <v/>
      </c>
      <c r="F5228" s="1" t="str">
        <f>IF('🔨 CĂN THAU'!A304="","",'🔨 CĂN THAU'!M304)</f>
        <v/>
      </c>
      <c r="G5228" s="1" t="str">
        <f>IF('🔨 CĂN THAU'!A304="","",'🔨 CĂN THAU'!N304)</f>
        <v/>
      </c>
      <c r="H5228" s="1" t="str">
        <f>IF('🔨 CĂN THAU'!A304="","",'🔨 CĂN THAU'!O304)</f>
        <v/>
      </c>
      <c r="I5228" s="1" t="str">
        <f>IF('🔨 CĂN THAU'!A304="","",'🔨 CĂN THAU'!P304)</f>
        <v/>
      </c>
      <c r="J5228" s="1" t="str">
        <f>IF('🔨 CĂN THAU'!A304="","","")</f>
        <v/>
      </c>
      <c r="L5228" s="1">
        <f>N(L5227)+IF(AND('🔎 TRA CỨU NHANH'!$C$2&lt;&gt;"",OR(ISNUMBER(SEARCH('🔎 TRA CỨU NHANH'!$C$2,$A5228)),ISNUMBER(SEARCH('🔎 TRA CỨU NHANH'!$C$2,$B5228)))),1,0)</f>
        <v>0</v>
      </c>
      <c r="M5228" s="1" t="str">
        <f t="shared" si="162"/>
        <v/>
      </c>
      <c r="N5228" s="1">
        <f>N(N5227)+IF(AND('💰 BÁO GIÁ'!$C$27&lt;&gt;"",OR(ISNUMBER(SEARCH('💰 BÁO GIÁ'!$C$27,$A5228)),ISNUMBER(SEARCH('💰 BÁO GIÁ'!$C$27,$B5228)))),1,0)</f>
        <v>0</v>
      </c>
      <c r="O5228" s="1" t="str">
        <f t="shared" si="163"/>
        <v/>
      </c>
    </row>
    <row r="5229" customHeight="1" spans="1:15">
      <c r="A5229" s="1" t="str">
        <f>IF('🔨 CĂN THAU'!A305="","",'🔨 CĂN THAU'!A305)</f>
        <v/>
      </c>
      <c r="B5229" s="1" t="str">
        <f>IF('🔨 CĂN THAU'!A305="","","Căn thau "&amp;'🔨 CĂN THAU'!D305&amp;" "&amp;'🔨 CĂN THAU'!B305&amp;" "&amp;'🔨 CĂN THAU'!C305)</f>
        <v/>
      </c>
      <c r="C5229" s="1" t="str">
        <f>IF('🔨 CĂN THAU'!A305="","","Căn thau")</f>
        <v/>
      </c>
      <c r="D5229" s="1" t="str">
        <f>IF('🔨 CĂN THAU'!A305="","",'🔨 CĂN THAU'!K305)</f>
        <v/>
      </c>
      <c r="E5229" s="1" t="str">
        <f>IF('🔨 CĂN THAU'!A305="","",'🔨 CĂN THAU'!L305)</f>
        <v/>
      </c>
      <c r="F5229" s="1" t="str">
        <f>IF('🔨 CĂN THAU'!A305="","",'🔨 CĂN THAU'!M305)</f>
        <v/>
      </c>
      <c r="G5229" s="1" t="str">
        <f>IF('🔨 CĂN THAU'!A305="","",'🔨 CĂN THAU'!N305)</f>
        <v/>
      </c>
      <c r="H5229" s="1" t="str">
        <f>IF('🔨 CĂN THAU'!A305="","",'🔨 CĂN THAU'!O305)</f>
        <v/>
      </c>
      <c r="I5229" s="1" t="str">
        <f>IF('🔨 CĂN THAU'!A305="","",'🔨 CĂN THAU'!P305)</f>
        <v/>
      </c>
      <c r="J5229" s="1" t="str">
        <f>IF('🔨 CĂN THAU'!A305="","","")</f>
        <v/>
      </c>
      <c r="L5229" s="1">
        <f>N(L5228)+IF(AND('🔎 TRA CỨU NHANH'!$C$2&lt;&gt;"",OR(ISNUMBER(SEARCH('🔎 TRA CỨU NHANH'!$C$2,$A5229)),ISNUMBER(SEARCH('🔎 TRA CỨU NHANH'!$C$2,$B5229)))),1,0)</f>
        <v>0</v>
      </c>
      <c r="M5229" s="1" t="str">
        <f t="shared" si="162"/>
        <v/>
      </c>
      <c r="N5229" s="1">
        <f>N(N5228)+IF(AND('💰 BÁO GIÁ'!$C$27&lt;&gt;"",OR(ISNUMBER(SEARCH('💰 BÁO GIÁ'!$C$27,$A5229)),ISNUMBER(SEARCH('💰 BÁO GIÁ'!$C$27,$B5229)))),1,0)</f>
        <v>0</v>
      </c>
      <c r="O5229" s="1" t="str">
        <f t="shared" si="163"/>
        <v/>
      </c>
    </row>
    <row r="5230" customHeight="1" spans="1:15">
      <c r="A5230" s="1" t="str">
        <f>IF('🔨 CĂN THAU'!A306="","",'🔨 CĂN THAU'!A306)</f>
        <v/>
      </c>
      <c r="B5230" s="1" t="str">
        <f>IF('🔨 CĂN THAU'!A306="","","Căn thau "&amp;'🔨 CĂN THAU'!D306&amp;" "&amp;'🔨 CĂN THAU'!B306&amp;" "&amp;'🔨 CĂN THAU'!C306)</f>
        <v/>
      </c>
      <c r="C5230" s="1" t="str">
        <f>IF('🔨 CĂN THAU'!A306="","","Căn thau")</f>
        <v/>
      </c>
      <c r="D5230" s="1" t="str">
        <f>IF('🔨 CĂN THAU'!A306="","",'🔨 CĂN THAU'!K306)</f>
        <v/>
      </c>
      <c r="E5230" s="1" t="str">
        <f>IF('🔨 CĂN THAU'!A306="","",'🔨 CĂN THAU'!L306)</f>
        <v/>
      </c>
      <c r="F5230" s="1" t="str">
        <f>IF('🔨 CĂN THAU'!A306="","",'🔨 CĂN THAU'!M306)</f>
        <v/>
      </c>
      <c r="G5230" s="1" t="str">
        <f>IF('🔨 CĂN THAU'!A306="","",'🔨 CĂN THAU'!N306)</f>
        <v/>
      </c>
      <c r="H5230" s="1" t="str">
        <f>IF('🔨 CĂN THAU'!A306="","",'🔨 CĂN THAU'!O306)</f>
        <v/>
      </c>
      <c r="I5230" s="1" t="str">
        <f>IF('🔨 CĂN THAU'!A306="","",'🔨 CĂN THAU'!P306)</f>
        <v/>
      </c>
      <c r="J5230" s="1" t="str">
        <f>IF('🔨 CĂN THAU'!A306="","","")</f>
        <v/>
      </c>
      <c r="L5230" s="1">
        <f>N(L5229)+IF(AND('🔎 TRA CỨU NHANH'!$C$2&lt;&gt;"",OR(ISNUMBER(SEARCH('🔎 TRA CỨU NHANH'!$C$2,$A5230)),ISNUMBER(SEARCH('🔎 TRA CỨU NHANH'!$C$2,$B5230)))),1,0)</f>
        <v>0</v>
      </c>
      <c r="M5230" s="1" t="str">
        <f t="shared" si="162"/>
        <v/>
      </c>
      <c r="N5230" s="1">
        <f>N(N5229)+IF(AND('💰 BÁO GIÁ'!$C$27&lt;&gt;"",OR(ISNUMBER(SEARCH('💰 BÁO GIÁ'!$C$27,$A5230)),ISNUMBER(SEARCH('💰 BÁO GIÁ'!$C$27,$B5230)))),1,0)</f>
        <v>0</v>
      </c>
      <c r="O5230" s="1" t="str">
        <f t="shared" si="163"/>
        <v/>
      </c>
    </row>
    <row r="5231" customHeight="1" spans="1:15">
      <c r="A5231" s="1" t="str">
        <f>IF('🔨 CĂN THAU'!A307="","",'🔨 CĂN THAU'!A307)</f>
        <v/>
      </c>
      <c r="B5231" s="1" t="str">
        <f>IF('🔨 CĂN THAU'!A307="","","Căn thau "&amp;'🔨 CĂN THAU'!D307&amp;" "&amp;'🔨 CĂN THAU'!B307&amp;" "&amp;'🔨 CĂN THAU'!C307)</f>
        <v/>
      </c>
      <c r="C5231" s="1" t="str">
        <f>IF('🔨 CĂN THAU'!A307="","","Căn thau")</f>
        <v/>
      </c>
      <c r="D5231" s="1" t="str">
        <f>IF('🔨 CĂN THAU'!A307="","",'🔨 CĂN THAU'!K307)</f>
        <v/>
      </c>
      <c r="E5231" s="1" t="str">
        <f>IF('🔨 CĂN THAU'!A307="","",'🔨 CĂN THAU'!L307)</f>
        <v/>
      </c>
      <c r="F5231" s="1" t="str">
        <f>IF('🔨 CĂN THAU'!A307="","",'🔨 CĂN THAU'!M307)</f>
        <v/>
      </c>
      <c r="G5231" s="1" t="str">
        <f>IF('🔨 CĂN THAU'!A307="","",'🔨 CĂN THAU'!N307)</f>
        <v/>
      </c>
      <c r="H5231" s="1" t="str">
        <f>IF('🔨 CĂN THAU'!A307="","",'🔨 CĂN THAU'!O307)</f>
        <v/>
      </c>
      <c r="I5231" s="1" t="str">
        <f>IF('🔨 CĂN THAU'!A307="","",'🔨 CĂN THAU'!P307)</f>
        <v/>
      </c>
      <c r="J5231" s="1" t="str">
        <f>IF('🔨 CĂN THAU'!A307="","","")</f>
        <v/>
      </c>
      <c r="L5231" s="1">
        <f>N(L5230)+IF(AND('🔎 TRA CỨU NHANH'!$C$2&lt;&gt;"",OR(ISNUMBER(SEARCH('🔎 TRA CỨU NHANH'!$C$2,$A5231)),ISNUMBER(SEARCH('🔎 TRA CỨU NHANH'!$C$2,$B5231)))),1,0)</f>
        <v>0</v>
      </c>
      <c r="M5231" s="1" t="str">
        <f t="shared" si="162"/>
        <v/>
      </c>
      <c r="N5231" s="1">
        <f>N(N5230)+IF(AND('💰 BÁO GIÁ'!$C$27&lt;&gt;"",OR(ISNUMBER(SEARCH('💰 BÁO GIÁ'!$C$27,$A5231)),ISNUMBER(SEARCH('💰 BÁO GIÁ'!$C$27,$B5231)))),1,0)</f>
        <v>0</v>
      </c>
      <c r="O5231" s="1" t="str">
        <f t="shared" si="163"/>
        <v/>
      </c>
    </row>
    <row r="5232" customHeight="1" spans="1:15">
      <c r="A5232" s="1" t="str">
        <f>IF('🔨 CĂN THAU'!A308="","",'🔨 CĂN THAU'!A308)</f>
        <v/>
      </c>
      <c r="B5232" s="1" t="str">
        <f>IF('🔨 CĂN THAU'!A308="","","Căn thau "&amp;'🔨 CĂN THAU'!D308&amp;" "&amp;'🔨 CĂN THAU'!B308&amp;" "&amp;'🔨 CĂN THAU'!C308)</f>
        <v/>
      </c>
      <c r="C5232" s="1" t="str">
        <f>IF('🔨 CĂN THAU'!A308="","","Căn thau")</f>
        <v/>
      </c>
      <c r="D5232" s="1" t="str">
        <f>IF('🔨 CĂN THAU'!A308="","",'🔨 CĂN THAU'!K308)</f>
        <v/>
      </c>
      <c r="E5232" s="1" t="str">
        <f>IF('🔨 CĂN THAU'!A308="","",'🔨 CĂN THAU'!L308)</f>
        <v/>
      </c>
      <c r="F5232" s="1" t="str">
        <f>IF('🔨 CĂN THAU'!A308="","",'🔨 CĂN THAU'!M308)</f>
        <v/>
      </c>
      <c r="G5232" s="1" t="str">
        <f>IF('🔨 CĂN THAU'!A308="","",'🔨 CĂN THAU'!N308)</f>
        <v/>
      </c>
      <c r="H5232" s="1" t="str">
        <f>IF('🔨 CĂN THAU'!A308="","",'🔨 CĂN THAU'!O308)</f>
        <v/>
      </c>
      <c r="I5232" s="1" t="str">
        <f>IF('🔨 CĂN THAU'!A308="","",'🔨 CĂN THAU'!P308)</f>
        <v/>
      </c>
      <c r="J5232" s="1" t="str">
        <f>IF('🔨 CĂN THAU'!A308="","","")</f>
        <v/>
      </c>
      <c r="L5232" s="1">
        <f>N(L5231)+IF(AND('🔎 TRA CỨU NHANH'!$C$2&lt;&gt;"",OR(ISNUMBER(SEARCH('🔎 TRA CỨU NHANH'!$C$2,$A5232)),ISNUMBER(SEARCH('🔎 TRA CỨU NHANH'!$C$2,$B5232)))),1,0)</f>
        <v>0</v>
      </c>
      <c r="M5232" s="1" t="str">
        <f t="shared" si="162"/>
        <v/>
      </c>
      <c r="N5232" s="1">
        <f>N(N5231)+IF(AND('💰 BÁO GIÁ'!$C$27&lt;&gt;"",OR(ISNUMBER(SEARCH('💰 BÁO GIÁ'!$C$27,$A5232)),ISNUMBER(SEARCH('💰 BÁO GIÁ'!$C$27,$B5232)))),1,0)</f>
        <v>0</v>
      </c>
      <c r="O5232" s="1" t="str">
        <f t="shared" si="163"/>
        <v/>
      </c>
    </row>
    <row r="5233" customHeight="1" spans="1:15">
      <c r="A5233" s="1" t="str">
        <f>IF('🔨 CĂN THAU'!A309="","",'🔨 CĂN THAU'!A309)</f>
        <v/>
      </c>
      <c r="B5233" s="1" t="str">
        <f>IF('🔨 CĂN THAU'!A309="","","Căn thau "&amp;'🔨 CĂN THAU'!D309&amp;" "&amp;'🔨 CĂN THAU'!B309&amp;" "&amp;'🔨 CĂN THAU'!C309)</f>
        <v/>
      </c>
      <c r="C5233" s="1" t="str">
        <f>IF('🔨 CĂN THAU'!A309="","","Căn thau")</f>
        <v/>
      </c>
      <c r="D5233" s="1" t="str">
        <f>IF('🔨 CĂN THAU'!A309="","",'🔨 CĂN THAU'!K309)</f>
        <v/>
      </c>
      <c r="E5233" s="1" t="str">
        <f>IF('🔨 CĂN THAU'!A309="","",'🔨 CĂN THAU'!L309)</f>
        <v/>
      </c>
      <c r="F5233" s="1" t="str">
        <f>IF('🔨 CĂN THAU'!A309="","",'🔨 CĂN THAU'!M309)</f>
        <v/>
      </c>
      <c r="G5233" s="1" t="str">
        <f>IF('🔨 CĂN THAU'!A309="","",'🔨 CĂN THAU'!N309)</f>
        <v/>
      </c>
      <c r="H5233" s="1" t="str">
        <f>IF('🔨 CĂN THAU'!A309="","",'🔨 CĂN THAU'!O309)</f>
        <v/>
      </c>
      <c r="I5233" s="1" t="str">
        <f>IF('🔨 CĂN THAU'!A309="","",'🔨 CĂN THAU'!P309)</f>
        <v/>
      </c>
      <c r="J5233" s="1" t="str">
        <f>IF('🔨 CĂN THAU'!A309="","","")</f>
        <v/>
      </c>
      <c r="L5233" s="1">
        <f>N(L5232)+IF(AND('🔎 TRA CỨU NHANH'!$C$2&lt;&gt;"",OR(ISNUMBER(SEARCH('🔎 TRA CỨU NHANH'!$C$2,$A5233)),ISNUMBER(SEARCH('🔎 TRA CỨU NHANH'!$C$2,$B5233)))),1,0)</f>
        <v>0</v>
      </c>
      <c r="M5233" s="1" t="str">
        <f t="shared" si="162"/>
        <v/>
      </c>
      <c r="N5233" s="1">
        <f>N(N5232)+IF(AND('💰 BÁO GIÁ'!$C$27&lt;&gt;"",OR(ISNUMBER(SEARCH('💰 BÁO GIÁ'!$C$27,$A5233)),ISNUMBER(SEARCH('💰 BÁO GIÁ'!$C$27,$B5233)))),1,0)</f>
        <v>0</v>
      </c>
      <c r="O5233" s="1" t="str">
        <f t="shared" si="163"/>
        <v/>
      </c>
    </row>
    <row r="5234" customHeight="1" spans="1:15">
      <c r="A5234" s="1" t="str">
        <f>IF('🔨 CĂN THAU'!A310="","",'🔨 CĂN THAU'!A310)</f>
        <v/>
      </c>
      <c r="B5234" s="1" t="str">
        <f>IF('🔨 CĂN THAU'!A310="","","Căn thau "&amp;'🔨 CĂN THAU'!D310&amp;" "&amp;'🔨 CĂN THAU'!B310&amp;" "&amp;'🔨 CĂN THAU'!C310)</f>
        <v/>
      </c>
      <c r="C5234" s="1" t="str">
        <f>IF('🔨 CĂN THAU'!A310="","","Căn thau")</f>
        <v/>
      </c>
      <c r="D5234" s="1" t="str">
        <f>IF('🔨 CĂN THAU'!A310="","",'🔨 CĂN THAU'!K310)</f>
        <v/>
      </c>
      <c r="E5234" s="1" t="str">
        <f>IF('🔨 CĂN THAU'!A310="","",'🔨 CĂN THAU'!L310)</f>
        <v/>
      </c>
      <c r="F5234" s="1" t="str">
        <f>IF('🔨 CĂN THAU'!A310="","",'🔨 CĂN THAU'!M310)</f>
        <v/>
      </c>
      <c r="G5234" s="1" t="str">
        <f>IF('🔨 CĂN THAU'!A310="","",'🔨 CĂN THAU'!N310)</f>
        <v/>
      </c>
      <c r="H5234" s="1" t="str">
        <f>IF('🔨 CĂN THAU'!A310="","",'🔨 CĂN THAU'!O310)</f>
        <v/>
      </c>
      <c r="I5234" s="1" t="str">
        <f>IF('🔨 CĂN THAU'!A310="","",'🔨 CĂN THAU'!P310)</f>
        <v/>
      </c>
      <c r="J5234" s="1" t="str">
        <f>IF('🔨 CĂN THAU'!A310="","","")</f>
        <v/>
      </c>
      <c r="L5234" s="1">
        <f>N(L5233)+IF(AND('🔎 TRA CỨU NHANH'!$C$2&lt;&gt;"",OR(ISNUMBER(SEARCH('🔎 TRA CỨU NHANH'!$C$2,$A5234)),ISNUMBER(SEARCH('🔎 TRA CỨU NHANH'!$C$2,$B5234)))),1,0)</f>
        <v>0</v>
      </c>
      <c r="M5234" s="1" t="str">
        <f t="shared" si="162"/>
        <v/>
      </c>
      <c r="N5234" s="1">
        <f>N(N5233)+IF(AND('💰 BÁO GIÁ'!$C$27&lt;&gt;"",OR(ISNUMBER(SEARCH('💰 BÁO GIÁ'!$C$27,$A5234)),ISNUMBER(SEARCH('💰 BÁO GIÁ'!$C$27,$B5234)))),1,0)</f>
        <v>0</v>
      </c>
      <c r="O5234" s="1" t="str">
        <f t="shared" si="163"/>
        <v/>
      </c>
    </row>
    <row r="5235" customHeight="1" spans="1:15">
      <c r="A5235" s="1" t="str">
        <f>IF('🔨 CĂN THAU'!A311="","",'🔨 CĂN THAU'!A311)</f>
        <v/>
      </c>
      <c r="B5235" s="1" t="str">
        <f>IF('🔨 CĂN THAU'!A311="","","Căn thau "&amp;'🔨 CĂN THAU'!D311&amp;" "&amp;'🔨 CĂN THAU'!B311&amp;" "&amp;'🔨 CĂN THAU'!C311)</f>
        <v/>
      </c>
      <c r="C5235" s="1" t="str">
        <f>IF('🔨 CĂN THAU'!A311="","","Căn thau")</f>
        <v/>
      </c>
      <c r="D5235" s="1" t="str">
        <f>IF('🔨 CĂN THAU'!A311="","",'🔨 CĂN THAU'!K311)</f>
        <v/>
      </c>
      <c r="E5235" s="1" t="str">
        <f>IF('🔨 CĂN THAU'!A311="","",'🔨 CĂN THAU'!L311)</f>
        <v/>
      </c>
      <c r="F5235" s="1" t="str">
        <f>IF('🔨 CĂN THAU'!A311="","",'🔨 CĂN THAU'!M311)</f>
        <v/>
      </c>
      <c r="G5235" s="1" t="str">
        <f>IF('🔨 CĂN THAU'!A311="","",'🔨 CĂN THAU'!N311)</f>
        <v/>
      </c>
      <c r="H5235" s="1" t="str">
        <f>IF('🔨 CĂN THAU'!A311="","",'🔨 CĂN THAU'!O311)</f>
        <v/>
      </c>
      <c r="I5235" s="1" t="str">
        <f>IF('🔨 CĂN THAU'!A311="","",'🔨 CĂN THAU'!P311)</f>
        <v/>
      </c>
      <c r="J5235" s="1" t="str">
        <f>IF('🔨 CĂN THAU'!A311="","","")</f>
        <v/>
      </c>
      <c r="L5235" s="1">
        <f>N(L5234)+IF(AND('🔎 TRA CỨU NHANH'!$C$2&lt;&gt;"",OR(ISNUMBER(SEARCH('🔎 TRA CỨU NHANH'!$C$2,$A5235)),ISNUMBER(SEARCH('🔎 TRA CỨU NHANH'!$C$2,$B5235)))),1,0)</f>
        <v>0</v>
      </c>
      <c r="M5235" s="1" t="str">
        <f t="shared" si="162"/>
        <v/>
      </c>
      <c r="N5235" s="1">
        <f>N(N5234)+IF(AND('💰 BÁO GIÁ'!$C$27&lt;&gt;"",OR(ISNUMBER(SEARCH('💰 BÁO GIÁ'!$C$27,$A5235)),ISNUMBER(SEARCH('💰 BÁO GIÁ'!$C$27,$B5235)))),1,0)</f>
        <v>0</v>
      </c>
      <c r="O5235" s="1" t="str">
        <f t="shared" si="163"/>
        <v/>
      </c>
    </row>
    <row r="5236" customHeight="1" spans="1:15">
      <c r="A5236" s="1" t="str">
        <f>IF('🔨 CĂN THAU'!A312="","",'🔨 CĂN THAU'!A312)</f>
        <v/>
      </c>
      <c r="B5236" s="1" t="str">
        <f>IF('🔨 CĂN THAU'!A312="","","Căn thau "&amp;'🔨 CĂN THAU'!D312&amp;" "&amp;'🔨 CĂN THAU'!B312&amp;" "&amp;'🔨 CĂN THAU'!C312)</f>
        <v/>
      </c>
      <c r="C5236" s="1" t="str">
        <f>IF('🔨 CĂN THAU'!A312="","","Căn thau")</f>
        <v/>
      </c>
      <c r="D5236" s="1" t="str">
        <f>IF('🔨 CĂN THAU'!A312="","",'🔨 CĂN THAU'!K312)</f>
        <v/>
      </c>
      <c r="E5236" s="1" t="str">
        <f>IF('🔨 CĂN THAU'!A312="","",'🔨 CĂN THAU'!L312)</f>
        <v/>
      </c>
      <c r="F5236" s="1" t="str">
        <f>IF('🔨 CĂN THAU'!A312="","",'🔨 CĂN THAU'!M312)</f>
        <v/>
      </c>
      <c r="G5236" s="1" t="str">
        <f>IF('🔨 CĂN THAU'!A312="","",'🔨 CĂN THAU'!N312)</f>
        <v/>
      </c>
      <c r="H5236" s="1" t="str">
        <f>IF('🔨 CĂN THAU'!A312="","",'🔨 CĂN THAU'!O312)</f>
        <v/>
      </c>
      <c r="I5236" s="1" t="str">
        <f>IF('🔨 CĂN THAU'!A312="","",'🔨 CĂN THAU'!P312)</f>
        <v/>
      </c>
      <c r="J5236" s="1" t="str">
        <f>IF('🔨 CĂN THAU'!A312="","","")</f>
        <v/>
      </c>
      <c r="L5236" s="1">
        <f>N(L5235)+IF(AND('🔎 TRA CỨU NHANH'!$C$2&lt;&gt;"",OR(ISNUMBER(SEARCH('🔎 TRA CỨU NHANH'!$C$2,$A5236)),ISNUMBER(SEARCH('🔎 TRA CỨU NHANH'!$C$2,$B5236)))),1,0)</f>
        <v>0</v>
      </c>
      <c r="M5236" s="1" t="str">
        <f t="shared" si="162"/>
        <v/>
      </c>
      <c r="N5236" s="1">
        <f>N(N5235)+IF(AND('💰 BÁO GIÁ'!$C$27&lt;&gt;"",OR(ISNUMBER(SEARCH('💰 BÁO GIÁ'!$C$27,$A5236)),ISNUMBER(SEARCH('💰 BÁO GIÁ'!$C$27,$B5236)))),1,0)</f>
        <v>0</v>
      </c>
      <c r="O5236" s="1" t="str">
        <f t="shared" si="163"/>
        <v/>
      </c>
    </row>
    <row r="5237" customHeight="1" spans="1:15">
      <c r="A5237" s="1" t="str">
        <f>IF('🔨 CĂN THAU'!A313="","",'🔨 CĂN THAU'!A313)</f>
        <v/>
      </c>
      <c r="B5237" s="1" t="str">
        <f>IF('🔨 CĂN THAU'!A313="","","Căn thau "&amp;'🔨 CĂN THAU'!D313&amp;" "&amp;'🔨 CĂN THAU'!B313&amp;" "&amp;'🔨 CĂN THAU'!C313)</f>
        <v/>
      </c>
      <c r="C5237" s="1" t="str">
        <f>IF('🔨 CĂN THAU'!A313="","","Căn thau")</f>
        <v/>
      </c>
      <c r="D5237" s="1" t="str">
        <f>IF('🔨 CĂN THAU'!A313="","",'🔨 CĂN THAU'!K313)</f>
        <v/>
      </c>
      <c r="E5237" s="1" t="str">
        <f>IF('🔨 CĂN THAU'!A313="","",'🔨 CĂN THAU'!L313)</f>
        <v/>
      </c>
      <c r="F5237" s="1" t="str">
        <f>IF('🔨 CĂN THAU'!A313="","",'🔨 CĂN THAU'!M313)</f>
        <v/>
      </c>
      <c r="G5237" s="1" t="str">
        <f>IF('🔨 CĂN THAU'!A313="","",'🔨 CĂN THAU'!N313)</f>
        <v/>
      </c>
      <c r="H5237" s="1" t="str">
        <f>IF('🔨 CĂN THAU'!A313="","",'🔨 CĂN THAU'!O313)</f>
        <v/>
      </c>
      <c r="I5237" s="1" t="str">
        <f>IF('🔨 CĂN THAU'!A313="","",'🔨 CĂN THAU'!P313)</f>
        <v/>
      </c>
      <c r="J5237" s="1" t="str">
        <f>IF('🔨 CĂN THAU'!A313="","","")</f>
        <v/>
      </c>
      <c r="L5237" s="1">
        <f>N(L5236)+IF(AND('🔎 TRA CỨU NHANH'!$C$2&lt;&gt;"",OR(ISNUMBER(SEARCH('🔎 TRA CỨU NHANH'!$C$2,$A5237)),ISNUMBER(SEARCH('🔎 TRA CỨU NHANH'!$C$2,$B5237)))),1,0)</f>
        <v>0</v>
      </c>
      <c r="M5237" s="1" t="str">
        <f t="shared" si="162"/>
        <v/>
      </c>
      <c r="N5237" s="1">
        <f>N(N5236)+IF(AND('💰 BÁO GIÁ'!$C$27&lt;&gt;"",OR(ISNUMBER(SEARCH('💰 BÁO GIÁ'!$C$27,$A5237)),ISNUMBER(SEARCH('💰 BÁO GIÁ'!$C$27,$B5237)))),1,0)</f>
        <v>0</v>
      </c>
      <c r="O5237" s="1" t="str">
        <f t="shared" si="163"/>
        <v/>
      </c>
    </row>
    <row r="5238" customHeight="1" spans="1:15">
      <c r="A5238" s="1" t="str">
        <f>IF('🔨 CĂN THAU'!A314="","",'🔨 CĂN THAU'!A314)</f>
        <v/>
      </c>
      <c r="B5238" s="1" t="str">
        <f>IF('🔨 CĂN THAU'!A314="","","Căn thau "&amp;'🔨 CĂN THAU'!D314&amp;" "&amp;'🔨 CĂN THAU'!B314&amp;" "&amp;'🔨 CĂN THAU'!C314)</f>
        <v/>
      </c>
      <c r="C5238" s="1" t="str">
        <f>IF('🔨 CĂN THAU'!A314="","","Căn thau")</f>
        <v/>
      </c>
      <c r="D5238" s="1" t="str">
        <f>IF('🔨 CĂN THAU'!A314="","",'🔨 CĂN THAU'!K314)</f>
        <v/>
      </c>
      <c r="E5238" s="1" t="str">
        <f>IF('🔨 CĂN THAU'!A314="","",'🔨 CĂN THAU'!L314)</f>
        <v/>
      </c>
      <c r="F5238" s="1" t="str">
        <f>IF('🔨 CĂN THAU'!A314="","",'🔨 CĂN THAU'!M314)</f>
        <v/>
      </c>
      <c r="G5238" s="1" t="str">
        <f>IF('🔨 CĂN THAU'!A314="","",'🔨 CĂN THAU'!N314)</f>
        <v/>
      </c>
      <c r="H5238" s="1" t="str">
        <f>IF('🔨 CĂN THAU'!A314="","",'🔨 CĂN THAU'!O314)</f>
        <v/>
      </c>
      <c r="I5238" s="1" t="str">
        <f>IF('🔨 CĂN THAU'!A314="","",'🔨 CĂN THAU'!P314)</f>
        <v/>
      </c>
      <c r="J5238" s="1" t="str">
        <f>IF('🔨 CĂN THAU'!A314="","","")</f>
        <v/>
      </c>
      <c r="L5238" s="1">
        <f>N(L5237)+IF(AND('🔎 TRA CỨU NHANH'!$C$2&lt;&gt;"",OR(ISNUMBER(SEARCH('🔎 TRA CỨU NHANH'!$C$2,$A5238)),ISNUMBER(SEARCH('🔎 TRA CỨU NHANH'!$C$2,$B5238)))),1,0)</f>
        <v>0</v>
      </c>
      <c r="M5238" s="1" t="str">
        <f t="shared" si="162"/>
        <v/>
      </c>
      <c r="N5238" s="1">
        <f>N(N5237)+IF(AND('💰 BÁO GIÁ'!$C$27&lt;&gt;"",OR(ISNUMBER(SEARCH('💰 BÁO GIÁ'!$C$27,$A5238)),ISNUMBER(SEARCH('💰 BÁO GIÁ'!$C$27,$B5238)))),1,0)</f>
        <v>0</v>
      </c>
      <c r="O5238" s="1" t="str">
        <f t="shared" si="163"/>
        <v/>
      </c>
    </row>
    <row r="5239" customHeight="1" spans="1:15">
      <c r="A5239" s="1" t="str">
        <f>IF('🔨 CĂN THAU'!A315="","",'🔨 CĂN THAU'!A315)</f>
        <v/>
      </c>
      <c r="B5239" s="1" t="str">
        <f>IF('🔨 CĂN THAU'!A315="","","Căn thau "&amp;'🔨 CĂN THAU'!D315&amp;" "&amp;'🔨 CĂN THAU'!B315&amp;" "&amp;'🔨 CĂN THAU'!C315)</f>
        <v/>
      </c>
      <c r="C5239" s="1" t="str">
        <f>IF('🔨 CĂN THAU'!A315="","","Căn thau")</f>
        <v/>
      </c>
      <c r="D5239" s="1" t="str">
        <f>IF('🔨 CĂN THAU'!A315="","",'🔨 CĂN THAU'!K315)</f>
        <v/>
      </c>
      <c r="E5239" s="1" t="str">
        <f>IF('🔨 CĂN THAU'!A315="","",'🔨 CĂN THAU'!L315)</f>
        <v/>
      </c>
      <c r="F5239" s="1" t="str">
        <f>IF('🔨 CĂN THAU'!A315="","",'🔨 CĂN THAU'!M315)</f>
        <v/>
      </c>
      <c r="G5239" s="1" t="str">
        <f>IF('🔨 CĂN THAU'!A315="","",'🔨 CĂN THAU'!N315)</f>
        <v/>
      </c>
      <c r="H5239" s="1" t="str">
        <f>IF('🔨 CĂN THAU'!A315="","",'🔨 CĂN THAU'!O315)</f>
        <v/>
      </c>
      <c r="I5239" s="1" t="str">
        <f>IF('🔨 CĂN THAU'!A315="","",'🔨 CĂN THAU'!P315)</f>
        <v/>
      </c>
      <c r="J5239" s="1" t="str">
        <f>IF('🔨 CĂN THAU'!A315="","","")</f>
        <v/>
      </c>
      <c r="L5239" s="1">
        <f>N(L5238)+IF(AND('🔎 TRA CỨU NHANH'!$C$2&lt;&gt;"",OR(ISNUMBER(SEARCH('🔎 TRA CỨU NHANH'!$C$2,$A5239)),ISNUMBER(SEARCH('🔎 TRA CỨU NHANH'!$C$2,$B5239)))),1,0)</f>
        <v>0</v>
      </c>
      <c r="M5239" s="1" t="str">
        <f t="shared" si="162"/>
        <v/>
      </c>
      <c r="N5239" s="1">
        <f>N(N5238)+IF(AND('💰 BÁO GIÁ'!$C$27&lt;&gt;"",OR(ISNUMBER(SEARCH('💰 BÁO GIÁ'!$C$27,$A5239)),ISNUMBER(SEARCH('💰 BÁO GIÁ'!$C$27,$B5239)))),1,0)</f>
        <v>0</v>
      </c>
      <c r="O5239" s="1" t="str">
        <f t="shared" si="163"/>
        <v/>
      </c>
    </row>
    <row r="5240" customHeight="1" spans="1:15">
      <c r="A5240" s="1" t="str">
        <f>IF('🔨 CĂN THAU'!A316="","",'🔨 CĂN THAU'!A316)</f>
        <v/>
      </c>
      <c r="B5240" s="1" t="str">
        <f>IF('🔨 CĂN THAU'!A316="","","Căn thau "&amp;'🔨 CĂN THAU'!D316&amp;" "&amp;'🔨 CĂN THAU'!B316&amp;" "&amp;'🔨 CĂN THAU'!C316)</f>
        <v/>
      </c>
      <c r="C5240" s="1" t="str">
        <f>IF('🔨 CĂN THAU'!A316="","","Căn thau")</f>
        <v/>
      </c>
      <c r="D5240" s="1" t="str">
        <f>IF('🔨 CĂN THAU'!A316="","",'🔨 CĂN THAU'!K316)</f>
        <v/>
      </c>
      <c r="E5240" s="1" t="str">
        <f>IF('🔨 CĂN THAU'!A316="","",'🔨 CĂN THAU'!L316)</f>
        <v/>
      </c>
      <c r="F5240" s="1" t="str">
        <f>IF('🔨 CĂN THAU'!A316="","",'🔨 CĂN THAU'!M316)</f>
        <v/>
      </c>
      <c r="G5240" s="1" t="str">
        <f>IF('🔨 CĂN THAU'!A316="","",'🔨 CĂN THAU'!N316)</f>
        <v/>
      </c>
      <c r="H5240" s="1" t="str">
        <f>IF('🔨 CĂN THAU'!A316="","",'🔨 CĂN THAU'!O316)</f>
        <v/>
      </c>
      <c r="I5240" s="1" t="str">
        <f>IF('🔨 CĂN THAU'!A316="","",'🔨 CĂN THAU'!P316)</f>
        <v/>
      </c>
      <c r="J5240" s="1" t="str">
        <f>IF('🔨 CĂN THAU'!A316="","","")</f>
        <v/>
      </c>
      <c r="L5240" s="1">
        <f>N(L5239)+IF(AND('🔎 TRA CỨU NHANH'!$C$2&lt;&gt;"",OR(ISNUMBER(SEARCH('🔎 TRA CỨU NHANH'!$C$2,$A5240)),ISNUMBER(SEARCH('🔎 TRA CỨU NHANH'!$C$2,$B5240)))),1,0)</f>
        <v>0</v>
      </c>
      <c r="M5240" s="1" t="str">
        <f t="shared" si="162"/>
        <v/>
      </c>
      <c r="N5240" s="1">
        <f>N(N5239)+IF(AND('💰 BÁO GIÁ'!$C$27&lt;&gt;"",OR(ISNUMBER(SEARCH('💰 BÁO GIÁ'!$C$27,$A5240)),ISNUMBER(SEARCH('💰 BÁO GIÁ'!$C$27,$B5240)))),1,0)</f>
        <v>0</v>
      </c>
      <c r="O5240" s="1" t="str">
        <f t="shared" si="163"/>
        <v/>
      </c>
    </row>
    <row r="5241" customHeight="1" spans="1:15">
      <c r="A5241" s="1" t="str">
        <f>IF('🔨 CĂN THAU'!A317="","",'🔨 CĂN THAU'!A317)</f>
        <v/>
      </c>
      <c r="B5241" s="1" t="str">
        <f>IF('🔨 CĂN THAU'!A317="","","Căn thau "&amp;'🔨 CĂN THAU'!D317&amp;" "&amp;'🔨 CĂN THAU'!B317&amp;" "&amp;'🔨 CĂN THAU'!C317)</f>
        <v/>
      </c>
      <c r="C5241" s="1" t="str">
        <f>IF('🔨 CĂN THAU'!A317="","","Căn thau")</f>
        <v/>
      </c>
      <c r="D5241" s="1" t="str">
        <f>IF('🔨 CĂN THAU'!A317="","",'🔨 CĂN THAU'!K317)</f>
        <v/>
      </c>
      <c r="E5241" s="1" t="str">
        <f>IF('🔨 CĂN THAU'!A317="","",'🔨 CĂN THAU'!L317)</f>
        <v/>
      </c>
      <c r="F5241" s="1" t="str">
        <f>IF('🔨 CĂN THAU'!A317="","",'🔨 CĂN THAU'!M317)</f>
        <v/>
      </c>
      <c r="G5241" s="1" t="str">
        <f>IF('🔨 CĂN THAU'!A317="","",'🔨 CĂN THAU'!N317)</f>
        <v/>
      </c>
      <c r="H5241" s="1" t="str">
        <f>IF('🔨 CĂN THAU'!A317="","",'🔨 CĂN THAU'!O317)</f>
        <v/>
      </c>
      <c r="I5241" s="1" t="str">
        <f>IF('🔨 CĂN THAU'!A317="","",'🔨 CĂN THAU'!P317)</f>
        <v/>
      </c>
      <c r="J5241" s="1" t="str">
        <f>IF('🔨 CĂN THAU'!A317="","","")</f>
        <v/>
      </c>
      <c r="L5241" s="1">
        <f>N(L5240)+IF(AND('🔎 TRA CỨU NHANH'!$C$2&lt;&gt;"",OR(ISNUMBER(SEARCH('🔎 TRA CỨU NHANH'!$C$2,$A5241)),ISNUMBER(SEARCH('🔎 TRA CỨU NHANH'!$C$2,$B5241)))),1,0)</f>
        <v>0</v>
      </c>
      <c r="M5241" s="1" t="str">
        <f t="shared" si="162"/>
        <v/>
      </c>
      <c r="N5241" s="1">
        <f>N(N5240)+IF(AND('💰 BÁO GIÁ'!$C$27&lt;&gt;"",OR(ISNUMBER(SEARCH('💰 BÁO GIÁ'!$C$27,$A5241)),ISNUMBER(SEARCH('💰 BÁO GIÁ'!$C$27,$B5241)))),1,0)</f>
        <v>0</v>
      </c>
      <c r="O5241" s="1" t="str">
        <f t="shared" si="163"/>
        <v/>
      </c>
    </row>
    <row r="5242" customHeight="1" spans="1:15">
      <c r="A5242" s="1" t="str">
        <f>IF('🔨 CĂN THAU'!A318="","",'🔨 CĂN THAU'!A318)</f>
        <v/>
      </c>
      <c r="B5242" s="1" t="str">
        <f>IF('🔨 CĂN THAU'!A318="","","Căn thau "&amp;'🔨 CĂN THAU'!D318&amp;" "&amp;'🔨 CĂN THAU'!B318&amp;" "&amp;'🔨 CĂN THAU'!C318)</f>
        <v/>
      </c>
      <c r="C5242" s="1" t="str">
        <f>IF('🔨 CĂN THAU'!A318="","","Căn thau")</f>
        <v/>
      </c>
      <c r="D5242" s="1" t="str">
        <f>IF('🔨 CĂN THAU'!A318="","",'🔨 CĂN THAU'!K318)</f>
        <v/>
      </c>
      <c r="E5242" s="1" t="str">
        <f>IF('🔨 CĂN THAU'!A318="","",'🔨 CĂN THAU'!L318)</f>
        <v/>
      </c>
      <c r="F5242" s="1" t="str">
        <f>IF('🔨 CĂN THAU'!A318="","",'🔨 CĂN THAU'!M318)</f>
        <v/>
      </c>
      <c r="G5242" s="1" t="str">
        <f>IF('🔨 CĂN THAU'!A318="","",'🔨 CĂN THAU'!N318)</f>
        <v/>
      </c>
      <c r="H5242" s="1" t="str">
        <f>IF('🔨 CĂN THAU'!A318="","",'🔨 CĂN THAU'!O318)</f>
        <v/>
      </c>
      <c r="I5242" s="1" t="str">
        <f>IF('🔨 CĂN THAU'!A318="","",'🔨 CĂN THAU'!P318)</f>
        <v/>
      </c>
      <c r="J5242" s="1" t="str">
        <f>IF('🔨 CĂN THAU'!A318="","","")</f>
        <v/>
      </c>
      <c r="L5242" s="1">
        <f>N(L5241)+IF(AND('🔎 TRA CỨU NHANH'!$C$2&lt;&gt;"",OR(ISNUMBER(SEARCH('🔎 TRA CỨU NHANH'!$C$2,$A5242)),ISNUMBER(SEARCH('🔎 TRA CỨU NHANH'!$C$2,$B5242)))),1,0)</f>
        <v>0</v>
      </c>
      <c r="M5242" s="1" t="str">
        <f t="shared" si="162"/>
        <v/>
      </c>
      <c r="N5242" s="1">
        <f>N(N5241)+IF(AND('💰 BÁO GIÁ'!$C$27&lt;&gt;"",OR(ISNUMBER(SEARCH('💰 BÁO GIÁ'!$C$27,$A5242)),ISNUMBER(SEARCH('💰 BÁO GIÁ'!$C$27,$B5242)))),1,0)</f>
        <v>0</v>
      </c>
      <c r="O5242" s="1" t="str">
        <f t="shared" si="163"/>
        <v/>
      </c>
    </row>
    <row r="5243" customHeight="1" spans="1:15">
      <c r="A5243" s="1" t="str">
        <f>IF('🔨 CĂN THAU'!A319="","",'🔨 CĂN THAU'!A319)</f>
        <v/>
      </c>
      <c r="B5243" s="1" t="str">
        <f>IF('🔨 CĂN THAU'!A319="","","Căn thau "&amp;'🔨 CĂN THAU'!D319&amp;" "&amp;'🔨 CĂN THAU'!B319&amp;" "&amp;'🔨 CĂN THAU'!C319)</f>
        <v/>
      </c>
      <c r="C5243" s="1" t="str">
        <f>IF('🔨 CĂN THAU'!A319="","","Căn thau")</f>
        <v/>
      </c>
      <c r="D5243" s="1" t="str">
        <f>IF('🔨 CĂN THAU'!A319="","",'🔨 CĂN THAU'!K319)</f>
        <v/>
      </c>
      <c r="E5243" s="1" t="str">
        <f>IF('🔨 CĂN THAU'!A319="","",'🔨 CĂN THAU'!L319)</f>
        <v/>
      </c>
      <c r="F5243" s="1" t="str">
        <f>IF('🔨 CĂN THAU'!A319="","",'🔨 CĂN THAU'!M319)</f>
        <v/>
      </c>
      <c r="G5243" s="1" t="str">
        <f>IF('🔨 CĂN THAU'!A319="","",'🔨 CĂN THAU'!N319)</f>
        <v/>
      </c>
      <c r="H5243" s="1" t="str">
        <f>IF('🔨 CĂN THAU'!A319="","",'🔨 CĂN THAU'!O319)</f>
        <v/>
      </c>
      <c r="I5243" s="1" t="str">
        <f>IF('🔨 CĂN THAU'!A319="","",'🔨 CĂN THAU'!P319)</f>
        <v/>
      </c>
      <c r="J5243" s="1" t="str">
        <f>IF('🔨 CĂN THAU'!A319="","","")</f>
        <v/>
      </c>
      <c r="L5243" s="1">
        <f>N(L5242)+IF(AND('🔎 TRA CỨU NHANH'!$C$2&lt;&gt;"",OR(ISNUMBER(SEARCH('🔎 TRA CỨU NHANH'!$C$2,$A5243)),ISNUMBER(SEARCH('🔎 TRA CỨU NHANH'!$C$2,$B5243)))),1,0)</f>
        <v>0</v>
      </c>
      <c r="M5243" s="1" t="str">
        <f t="shared" si="162"/>
        <v/>
      </c>
      <c r="N5243" s="1">
        <f>N(N5242)+IF(AND('💰 BÁO GIÁ'!$C$27&lt;&gt;"",OR(ISNUMBER(SEARCH('💰 BÁO GIÁ'!$C$27,$A5243)),ISNUMBER(SEARCH('💰 BÁO GIÁ'!$C$27,$B5243)))),1,0)</f>
        <v>0</v>
      </c>
      <c r="O5243" s="1" t="str">
        <f t="shared" si="163"/>
        <v/>
      </c>
    </row>
    <row r="5244" customHeight="1" spans="1:15">
      <c r="A5244" s="1" t="str">
        <f>IF('🔨 CĂN THAU'!A320="","",'🔨 CĂN THAU'!A320)</f>
        <v/>
      </c>
      <c r="B5244" s="1" t="str">
        <f>IF('🔨 CĂN THAU'!A320="","","Căn thau "&amp;'🔨 CĂN THAU'!D320&amp;" "&amp;'🔨 CĂN THAU'!B320&amp;" "&amp;'🔨 CĂN THAU'!C320)</f>
        <v/>
      </c>
      <c r="C5244" s="1" t="str">
        <f>IF('🔨 CĂN THAU'!A320="","","Căn thau")</f>
        <v/>
      </c>
      <c r="D5244" s="1" t="str">
        <f>IF('🔨 CĂN THAU'!A320="","",'🔨 CĂN THAU'!K320)</f>
        <v/>
      </c>
      <c r="E5244" s="1" t="str">
        <f>IF('🔨 CĂN THAU'!A320="","",'🔨 CĂN THAU'!L320)</f>
        <v/>
      </c>
      <c r="F5244" s="1" t="str">
        <f>IF('🔨 CĂN THAU'!A320="","",'🔨 CĂN THAU'!M320)</f>
        <v/>
      </c>
      <c r="G5244" s="1" t="str">
        <f>IF('🔨 CĂN THAU'!A320="","",'🔨 CĂN THAU'!N320)</f>
        <v/>
      </c>
      <c r="H5244" s="1" t="str">
        <f>IF('🔨 CĂN THAU'!A320="","",'🔨 CĂN THAU'!O320)</f>
        <v/>
      </c>
      <c r="I5244" s="1" t="str">
        <f>IF('🔨 CĂN THAU'!A320="","",'🔨 CĂN THAU'!P320)</f>
        <v/>
      </c>
      <c r="J5244" s="1" t="str">
        <f>IF('🔨 CĂN THAU'!A320="","","")</f>
        <v/>
      </c>
      <c r="L5244" s="1">
        <f>N(L5243)+IF(AND('🔎 TRA CỨU NHANH'!$C$2&lt;&gt;"",OR(ISNUMBER(SEARCH('🔎 TRA CỨU NHANH'!$C$2,$A5244)),ISNUMBER(SEARCH('🔎 TRA CỨU NHANH'!$C$2,$B5244)))),1,0)</f>
        <v>0</v>
      </c>
      <c r="M5244" s="1" t="str">
        <f t="shared" si="162"/>
        <v/>
      </c>
      <c r="N5244" s="1">
        <f>N(N5243)+IF(AND('💰 BÁO GIÁ'!$C$27&lt;&gt;"",OR(ISNUMBER(SEARCH('💰 BÁO GIÁ'!$C$27,$A5244)),ISNUMBER(SEARCH('💰 BÁO GIÁ'!$C$27,$B5244)))),1,0)</f>
        <v>0</v>
      </c>
      <c r="O5244" s="1" t="str">
        <f t="shared" si="163"/>
        <v/>
      </c>
    </row>
    <row r="5245" customHeight="1" spans="1:15">
      <c r="A5245" s="1" t="str">
        <f>IF('🔨 CĂN THAU'!A321="","",'🔨 CĂN THAU'!A321)</f>
        <v/>
      </c>
      <c r="B5245" s="1" t="str">
        <f>IF('🔨 CĂN THAU'!A321="","","Căn thau "&amp;'🔨 CĂN THAU'!D321&amp;" "&amp;'🔨 CĂN THAU'!B321&amp;" "&amp;'🔨 CĂN THAU'!C321)</f>
        <v/>
      </c>
      <c r="C5245" s="1" t="str">
        <f>IF('🔨 CĂN THAU'!A321="","","Căn thau")</f>
        <v/>
      </c>
      <c r="D5245" s="1" t="str">
        <f>IF('🔨 CĂN THAU'!A321="","",'🔨 CĂN THAU'!K321)</f>
        <v/>
      </c>
      <c r="E5245" s="1" t="str">
        <f>IF('🔨 CĂN THAU'!A321="","",'🔨 CĂN THAU'!L321)</f>
        <v/>
      </c>
      <c r="F5245" s="1" t="str">
        <f>IF('🔨 CĂN THAU'!A321="","",'🔨 CĂN THAU'!M321)</f>
        <v/>
      </c>
      <c r="G5245" s="1" t="str">
        <f>IF('🔨 CĂN THAU'!A321="","",'🔨 CĂN THAU'!N321)</f>
        <v/>
      </c>
      <c r="H5245" s="1" t="str">
        <f>IF('🔨 CĂN THAU'!A321="","",'🔨 CĂN THAU'!O321)</f>
        <v/>
      </c>
      <c r="I5245" s="1" t="str">
        <f>IF('🔨 CĂN THAU'!A321="","",'🔨 CĂN THAU'!P321)</f>
        <v/>
      </c>
      <c r="J5245" s="1" t="str">
        <f>IF('🔨 CĂN THAU'!A321="","","")</f>
        <v/>
      </c>
      <c r="L5245" s="1">
        <f>N(L5244)+IF(AND('🔎 TRA CỨU NHANH'!$C$2&lt;&gt;"",OR(ISNUMBER(SEARCH('🔎 TRA CỨU NHANH'!$C$2,$A5245)),ISNUMBER(SEARCH('🔎 TRA CỨU NHANH'!$C$2,$B5245)))),1,0)</f>
        <v>0</v>
      </c>
      <c r="M5245" s="1" t="str">
        <f t="shared" si="162"/>
        <v/>
      </c>
      <c r="N5245" s="1">
        <f>N(N5244)+IF(AND('💰 BÁO GIÁ'!$C$27&lt;&gt;"",OR(ISNUMBER(SEARCH('💰 BÁO GIÁ'!$C$27,$A5245)),ISNUMBER(SEARCH('💰 BÁO GIÁ'!$C$27,$B5245)))),1,0)</f>
        <v>0</v>
      </c>
      <c r="O5245" s="1" t="str">
        <f t="shared" si="163"/>
        <v/>
      </c>
    </row>
    <row r="5246" customHeight="1" spans="1:15">
      <c r="A5246" s="1" t="str">
        <f>IF('🔨 CĂN THAU'!A322="","",'🔨 CĂN THAU'!A322)</f>
        <v/>
      </c>
      <c r="B5246" s="1" t="str">
        <f>IF('🔨 CĂN THAU'!A322="","","Căn thau "&amp;'🔨 CĂN THAU'!D322&amp;" "&amp;'🔨 CĂN THAU'!B322&amp;" "&amp;'🔨 CĂN THAU'!C322)</f>
        <v/>
      </c>
      <c r="C5246" s="1" t="str">
        <f>IF('🔨 CĂN THAU'!A322="","","Căn thau")</f>
        <v/>
      </c>
      <c r="D5246" s="1" t="str">
        <f>IF('🔨 CĂN THAU'!A322="","",'🔨 CĂN THAU'!K322)</f>
        <v/>
      </c>
      <c r="E5246" s="1" t="str">
        <f>IF('🔨 CĂN THAU'!A322="","",'🔨 CĂN THAU'!L322)</f>
        <v/>
      </c>
      <c r="F5246" s="1" t="str">
        <f>IF('🔨 CĂN THAU'!A322="","",'🔨 CĂN THAU'!M322)</f>
        <v/>
      </c>
      <c r="G5246" s="1" t="str">
        <f>IF('🔨 CĂN THAU'!A322="","",'🔨 CĂN THAU'!N322)</f>
        <v/>
      </c>
      <c r="H5246" s="1" t="str">
        <f>IF('🔨 CĂN THAU'!A322="","",'🔨 CĂN THAU'!O322)</f>
        <v/>
      </c>
      <c r="I5246" s="1" t="str">
        <f>IF('🔨 CĂN THAU'!A322="","",'🔨 CĂN THAU'!P322)</f>
        <v/>
      </c>
      <c r="J5246" s="1" t="str">
        <f>IF('🔨 CĂN THAU'!A322="","","")</f>
        <v/>
      </c>
      <c r="L5246" s="1">
        <f>N(L5245)+IF(AND('🔎 TRA CỨU NHANH'!$C$2&lt;&gt;"",OR(ISNUMBER(SEARCH('🔎 TRA CỨU NHANH'!$C$2,$A5246)),ISNUMBER(SEARCH('🔎 TRA CỨU NHANH'!$C$2,$B5246)))),1,0)</f>
        <v>0</v>
      </c>
      <c r="M5246" s="1" t="str">
        <f t="shared" si="162"/>
        <v/>
      </c>
      <c r="N5246" s="1">
        <f>N(N5245)+IF(AND('💰 BÁO GIÁ'!$C$27&lt;&gt;"",OR(ISNUMBER(SEARCH('💰 BÁO GIÁ'!$C$27,$A5246)),ISNUMBER(SEARCH('💰 BÁO GIÁ'!$C$27,$B5246)))),1,0)</f>
        <v>0</v>
      </c>
      <c r="O5246" s="1" t="str">
        <f t="shared" si="163"/>
        <v/>
      </c>
    </row>
    <row r="5247" customHeight="1" spans="1:15">
      <c r="A5247" s="1" t="str">
        <f>IF('🔨 CĂN THAU'!A323="","",'🔨 CĂN THAU'!A323)</f>
        <v/>
      </c>
      <c r="B5247" s="1" t="str">
        <f>IF('🔨 CĂN THAU'!A323="","","Căn thau "&amp;'🔨 CĂN THAU'!D323&amp;" "&amp;'🔨 CĂN THAU'!B323&amp;" "&amp;'🔨 CĂN THAU'!C323)</f>
        <v/>
      </c>
      <c r="C5247" s="1" t="str">
        <f>IF('🔨 CĂN THAU'!A323="","","Căn thau")</f>
        <v/>
      </c>
      <c r="D5247" s="1" t="str">
        <f>IF('🔨 CĂN THAU'!A323="","",'🔨 CĂN THAU'!K323)</f>
        <v/>
      </c>
      <c r="E5247" s="1" t="str">
        <f>IF('🔨 CĂN THAU'!A323="","",'🔨 CĂN THAU'!L323)</f>
        <v/>
      </c>
      <c r="F5247" s="1" t="str">
        <f>IF('🔨 CĂN THAU'!A323="","",'🔨 CĂN THAU'!M323)</f>
        <v/>
      </c>
      <c r="G5247" s="1" t="str">
        <f>IF('🔨 CĂN THAU'!A323="","",'🔨 CĂN THAU'!N323)</f>
        <v/>
      </c>
      <c r="H5247" s="1" t="str">
        <f>IF('🔨 CĂN THAU'!A323="","",'🔨 CĂN THAU'!O323)</f>
        <v/>
      </c>
      <c r="I5247" s="1" t="str">
        <f>IF('🔨 CĂN THAU'!A323="","",'🔨 CĂN THAU'!P323)</f>
        <v/>
      </c>
      <c r="J5247" s="1" t="str">
        <f>IF('🔨 CĂN THAU'!A323="","","")</f>
        <v/>
      </c>
      <c r="L5247" s="1">
        <f>N(L5246)+IF(AND('🔎 TRA CỨU NHANH'!$C$2&lt;&gt;"",OR(ISNUMBER(SEARCH('🔎 TRA CỨU NHANH'!$C$2,$A5247)),ISNUMBER(SEARCH('🔎 TRA CỨU NHANH'!$C$2,$B5247)))),1,0)</f>
        <v>0</v>
      </c>
      <c r="M5247" s="1" t="str">
        <f t="shared" si="162"/>
        <v/>
      </c>
      <c r="N5247" s="1">
        <f>N(N5246)+IF(AND('💰 BÁO GIÁ'!$C$27&lt;&gt;"",OR(ISNUMBER(SEARCH('💰 BÁO GIÁ'!$C$27,$A5247)),ISNUMBER(SEARCH('💰 BÁO GIÁ'!$C$27,$B5247)))),1,0)</f>
        <v>0</v>
      </c>
      <c r="O5247" s="1" t="str">
        <f t="shared" si="163"/>
        <v/>
      </c>
    </row>
    <row r="5248" customHeight="1" spans="1:15">
      <c r="A5248" s="1" t="str">
        <f>IF('🔨 CĂN THAU'!A324="","",'🔨 CĂN THAU'!A324)</f>
        <v/>
      </c>
      <c r="B5248" s="1" t="str">
        <f>IF('🔨 CĂN THAU'!A324="","","Căn thau "&amp;'🔨 CĂN THAU'!D324&amp;" "&amp;'🔨 CĂN THAU'!B324&amp;" "&amp;'🔨 CĂN THAU'!C324)</f>
        <v/>
      </c>
      <c r="C5248" s="1" t="str">
        <f>IF('🔨 CĂN THAU'!A324="","","Căn thau")</f>
        <v/>
      </c>
      <c r="D5248" s="1" t="str">
        <f>IF('🔨 CĂN THAU'!A324="","",'🔨 CĂN THAU'!K324)</f>
        <v/>
      </c>
      <c r="E5248" s="1" t="str">
        <f>IF('🔨 CĂN THAU'!A324="","",'🔨 CĂN THAU'!L324)</f>
        <v/>
      </c>
      <c r="F5248" s="1" t="str">
        <f>IF('🔨 CĂN THAU'!A324="","",'🔨 CĂN THAU'!M324)</f>
        <v/>
      </c>
      <c r="G5248" s="1" t="str">
        <f>IF('🔨 CĂN THAU'!A324="","",'🔨 CĂN THAU'!N324)</f>
        <v/>
      </c>
      <c r="H5248" s="1" t="str">
        <f>IF('🔨 CĂN THAU'!A324="","",'🔨 CĂN THAU'!O324)</f>
        <v/>
      </c>
      <c r="I5248" s="1" t="str">
        <f>IF('🔨 CĂN THAU'!A324="","",'🔨 CĂN THAU'!P324)</f>
        <v/>
      </c>
      <c r="J5248" s="1" t="str">
        <f>IF('🔨 CĂN THAU'!A324="","","")</f>
        <v/>
      </c>
      <c r="L5248" s="1">
        <f>N(L5247)+IF(AND('🔎 TRA CỨU NHANH'!$C$2&lt;&gt;"",OR(ISNUMBER(SEARCH('🔎 TRA CỨU NHANH'!$C$2,$A5248)),ISNUMBER(SEARCH('🔎 TRA CỨU NHANH'!$C$2,$B5248)))),1,0)</f>
        <v>0</v>
      </c>
      <c r="M5248" s="1" t="str">
        <f t="shared" si="162"/>
        <v/>
      </c>
      <c r="N5248" s="1">
        <f>N(N5247)+IF(AND('💰 BÁO GIÁ'!$C$27&lt;&gt;"",OR(ISNUMBER(SEARCH('💰 BÁO GIÁ'!$C$27,$A5248)),ISNUMBER(SEARCH('💰 BÁO GIÁ'!$C$27,$B5248)))),1,0)</f>
        <v>0</v>
      </c>
      <c r="O5248" s="1" t="str">
        <f t="shared" si="163"/>
        <v/>
      </c>
    </row>
    <row r="5249" customHeight="1" spans="1:15">
      <c r="A5249" s="1" t="str">
        <f>IF('🔨 CĂN THAU'!A325="","",'🔨 CĂN THAU'!A325)</f>
        <v/>
      </c>
      <c r="B5249" s="1" t="str">
        <f>IF('🔨 CĂN THAU'!A325="","","Căn thau "&amp;'🔨 CĂN THAU'!D325&amp;" "&amp;'🔨 CĂN THAU'!B325&amp;" "&amp;'🔨 CĂN THAU'!C325)</f>
        <v/>
      </c>
      <c r="C5249" s="1" t="str">
        <f>IF('🔨 CĂN THAU'!A325="","","Căn thau")</f>
        <v/>
      </c>
      <c r="D5249" s="1" t="str">
        <f>IF('🔨 CĂN THAU'!A325="","",'🔨 CĂN THAU'!K325)</f>
        <v/>
      </c>
      <c r="E5249" s="1" t="str">
        <f>IF('🔨 CĂN THAU'!A325="","",'🔨 CĂN THAU'!L325)</f>
        <v/>
      </c>
      <c r="F5249" s="1" t="str">
        <f>IF('🔨 CĂN THAU'!A325="","",'🔨 CĂN THAU'!M325)</f>
        <v/>
      </c>
      <c r="G5249" s="1" t="str">
        <f>IF('🔨 CĂN THAU'!A325="","",'🔨 CĂN THAU'!N325)</f>
        <v/>
      </c>
      <c r="H5249" s="1" t="str">
        <f>IF('🔨 CĂN THAU'!A325="","",'🔨 CĂN THAU'!O325)</f>
        <v/>
      </c>
      <c r="I5249" s="1" t="str">
        <f>IF('🔨 CĂN THAU'!A325="","",'🔨 CĂN THAU'!P325)</f>
        <v/>
      </c>
      <c r="J5249" s="1" t="str">
        <f>IF('🔨 CĂN THAU'!A325="","","")</f>
        <v/>
      </c>
      <c r="L5249" s="1">
        <f>N(L5248)+IF(AND('🔎 TRA CỨU NHANH'!$C$2&lt;&gt;"",OR(ISNUMBER(SEARCH('🔎 TRA CỨU NHANH'!$C$2,$A5249)),ISNUMBER(SEARCH('🔎 TRA CỨU NHANH'!$C$2,$B5249)))),1,0)</f>
        <v>0</v>
      </c>
      <c r="M5249" s="1" t="str">
        <f t="shared" si="162"/>
        <v/>
      </c>
      <c r="N5249" s="1">
        <f>N(N5248)+IF(AND('💰 BÁO GIÁ'!$C$27&lt;&gt;"",OR(ISNUMBER(SEARCH('💰 BÁO GIÁ'!$C$27,$A5249)),ISNUMBER(SEARCH('💰 BÁO GIÁ'!$C$27,$B5249)))),1,0)</f>
        <v>0</v>
      </c>
      <c r="O5249" s="1" t="str">
        <f t="shared" si="163"/>
        <v/>
      </c>
    </row>
    <row r="5250" customHeight="1" spans="1:15">
      <c r="A5250" s="1" t="str">
        <f>IF('🔨 CĂN THAU'!A326="","",'🔨 CĂN THAU'!A326)</f>
        <v/>
      </c>
      <c r="B5250" s="1" t="str">
        <f>IF('🔨 CĂN THAU'!A326="","","Căn thau "&amp;'🔨 CĂN THAU'!D326&amp;" "&amp;'🔨 CĂN THAU'!B326&amp;" "&amp;'🔨 CĂN THAU'!C326)</f>
        <v/>
      </c>
      <c r="C5250" s="1" t="str">
        <f>IF('🔨 CĂN THAU'!A326="","","Căn thau")</f>
        <v/>
      </c>
      <c r="D5250" s="1" t="str">
        <f>IF('🔨 CĂN THAU'!A326="","",'🔨 CĂN THAU'!K326)</f>
        <v/>
      </c>
      <c r="E5250" s="1" t="str">
        <f>IF('🔨 CĂN THAU'!A326="","",'🔨 CĂN THAU'!L326)</f>
        <v/>
      </c>
      <c r="F5250" s="1" t="str">
        <f>IF('🔨 CĂN THAU'!A326="","",'🔨 CĂN THAU'!M326)</f>
        <v/>
      </c>
      <c r="G5250" s="1" t="str">
        <f>IF('🔨 CĂN THAU'!A326="","",'🔨 CĂN THAU'!N326)</f>
        <v/>
      </c>
      <c r="H5250" s="1" t="str">
        <f>IF('🔨 CĂN THAU'!A326="","",'🔨 CĂN THAU'!O326)</f>
        <v/>
      </c>
      <c r="I5250" s="1" t="str">
        <f>IF('🔨 CĂN THAU'!A326="","",'🔨 CĂN THAU'!P326)</f>
        <v/>
      </c>
      <c r="J5250" s="1" t="str">
        <f>IF('🔨 CĂN THAU'!A326="","","")</f>
        <v/>
      </c>
      <c r="L5250" s="1">
        <f>N(L5249)+IF(AND('🔎 TRA CỨU NHANH'!$C$2&lt;&gt;"",OR(ISNUMBER(SEARCH('🔎 TRA CỨU NHANH'!$C$2,$A5250)),ISNUMBER(SEARCH('🔎 TRA CỨU NHANH'!$C$2,$B5250)))),1,0)</f>
        <v>0</v>
      </c>
      <c r="M5250" s="1" t="str">
        <f t="shared" ref="M5250:M5313" si="164">IF(L5250&gt;N(L5249),L5250,"")</f>
        <v/>
      </c>
      <c r="N5250" s="1">
        <f>N(N5249)+IF(AND('💰 BÁO GIÁ'!$C$27&lt;&gt;"",OR(ISNUMBER(SEARCH('💰 BÁO GIÁ'!$C$27,$A5250)),ISNUMBER(SEARCH('💰 BÁO GIÁ'!$C$27,$B5250)))),1,0)</f>
        <v>0</v>
      </c>
      <c r="O5250" s="1" t="str">
        <f t="shared" ref="O5250:O5313" si="165">IF(N5250&gt;N(N5249),N5250,"")</f>
        <v/>
      </c>
    </row>
    <row r="5251" customHeight="1" spans="1:15">
      <c r="A5251" s="1" t="str">
        <f>IF('🔨 CĂN THAU'!A327="","",'🔨 CĂN THAU'!A327)</f>
        <v/>
      </c>
      <c r="B5251" s="1" t="str">
        <f>IF('🔨 CĂN THAU'!A327="","","Căn thau "&amp;'🔨 CĂN THAU'!D327&amp;" "&amp;'🔨 CĂN THAU'!B327&amp;" "&amp;'🔨 CĂN THAU'!C327)</f>
        <v/>
      </c>
      <c r="C5251" s="1" t="str">
        <f>IF('🔨 CĂN THAU'!A327="","","Căn thau")</f>
        <v/>
      </c>
      <c r="D5251" s="1" t="str">
        <f>IF('🔨 CĂN THAU'!A327="","",'🔨 CĂN THAU'!K327)</f>
        <v/>
      </c>
      <c r="E5251" s="1" t="str">
        <f>IF('🔨 CĂN THAU'!A327="","",'🔨 CĂN THAU'!L327)</f>
        <v/>
      </c>
      <c r="F5251" s="1" t="str">
        <f>IF('🔨 CĂN THAU'!A327="","",'🔨 CĂN THAU'!M327)</f>
        <v/>
      </c>
      <c r="G5251" s="1" t="str">
        <f>IF('🔨 CĂN THAU'!A327="","",'🔨 CĂN THAU'!N327)</f>
        <v/>
      </c>
      <c r="H5251" s="1" t="str">
        <f>IF('🔨 CĂN THAU'!A327="","",'🔨 CĂN THAU'!O327)</f>
        <v/>
      </c>
      <c r="I5251" s="1" t="str">
        <f>IF('🔨 CĂN THAU'!A327="","",'🔨 CĂN THAU'!P327)</f>
        <v/>
      </c>
      <c r="J5251" s="1" t="str">
        <f>IF('🔨 CĂN THAU'!A327="","","")</f>
        <v/>
      </c>
      <c r="L5251" s="1">
        <f>N(L5250)+IF(AND('🔎 TRA CỨU NHANH'!$C$2&lt;&gt;"",OR(ISNUMBER(SEARCH('🔎 TRA CỨU NHANH'!$C$2,$A5251)),ISNUMBER(SEARCH('🔎 TRA CỨU NHANH'!$C$2,$B5251)))),1,0)</f>
        <v>0</v>
      </c>
      <c r="M5251" s="1" t="str">
        <f t="shared" si="164"/>
        <v/>
      </c>
      <c r="N5251" s="1">
        <f>N(N5250)+IF(AND('💰 BÁO GIÁ'!$C$27&lt;&gt;"",OR(ISNUMBER(SEARCH('💰 BÁO GIÁ'!$C$27,$A5251)),ISNUMBER(SEARCH('💰 BÁO GIÁ'!$C$27,$B5251)))),1,0)</f>
        <v>0</v>
      </c>
      <c r="O5251" s="1" t="str">
        <f t="shared" si="165"/>
        <v/>
      </c>
    </row>
    <row r="5252" customHeight="1" spans="1:15">
      <c r="A5252" s="1" t="str">
        <f>IF('🔨 CĂN THAU'!A328="","",'🔨 CĂN THAU'!A328)</f>
        <v/>
      </c>
      <c r="B5252" s="1" t="str">
        <f>IF('🔨 CĂN THAU'!A328="","","Căn thau "&amp;'🔨 CĂN THAU'!D328&amp;" "&amp;'🔨 CĂN THAU'!B328&amp;" "&amp;'🔨 CĂN THAU'!C328)</f>
        <v/>
      </c>
      <c r="C5252" s="1" t="str">
        <f>IF('🔨 CĂN THAU'!A328="","","Căn thau")</f>
        <v/>
      </c>
      <c r="D5252" s="1" t="str">
        <f>IF('🔨 CĂN THAU'!A328="","",'🔨 CĂN THAU'!K328)</f>
        <v/>
      </c>
      <c r="E5252" s="1" t="str">
        <f>IF('🔨 CĂN THAU'!A328="","",'🔨 CĂN THAU'!L328)</f>
        <v/>
      </c>
      <c r="F5252" s="1" t="str">
        <f>IF('🔨 CĂN THAU'!A328="","",'🔨 CĂN THAU'!M328)</f>
        <v/>
      </c>
      <c r="G5252" s="1" t="str">
        <f>IF('🔨 CĂN THAU'!A328="","",'🔨 CĂN THAU'!N328)</f>
        <v/>
      </c>
      <c r="H5252" s="1" t="str">
        <f>IF('🔨 CĂN THAU'!A328="","",'🔨 CĂN THAU'!O328)</f>
        <v/>
      </c>
      <c r="I5252" s="1" t="str">
        <f>IF('🔨 CĂN THAU'!A328="","",'🔨 CĂN THAU'!P328)</f>
        <v/>
      </c>
      <c r="J5252" s="1" t="str">
        <f>IF('🔨 CĂN THAU'!A328="","","")</f>
        <v/>
      </c>
      <c r="L5252" s="1">
        <f>N(L5251)+IF(AND('🔎 TRA CỨU NHANH'!$C$2&lt;&gt;"",OR(ISNUMBER(SEARCH('🔎 TRA CỨU NHANH'!$C$2,$A5252)),ISNUMBER(SEARCH('🔎 TRA CỨU NHANH'!$C$2,$B5252)))),1,0)</f>
        <v>0</v>
      </c>
      <c r="M5252" s="1" t="str">
        <f t="shared" si="164"/>
        <v/>
      </c>
      <c r="N5252" s="1">
        <f>N(N5251)+IF(AND('💰 BÁO GIÁ'!$C$27&lt;&gt;"",OR(ISNUMBER(SEARCH('💰 BÁO GIÁ'!$C$27,$A5252)),ISNUMBER(SEARCH('💰 BÁO GIÁ'!$C$27,$B5252)))),1,0)</f>
        <v>0</v>
      </c>
      <c r="O5252" s="1" t="str">
        <f t="shared" si="165"/>
        <v/>
      </c>
    </row>
    <row r="5253" customHeight="1" spans="1:15">
      <c r="A5253" s="1" t="str">
        <f>IF('🔨 CĂN THAU'!A329="","",'🔨 CĂN THAU'!A329)</f>
        <v/>
      </c>
      <c r="B5253" s="1" t="str">
        <f>IF('🔨 CĂN THAU'!A329="","","Căn thau "&amp;'🔨 CĂN THAU'!D329&amp;" "&amp;'🔨 CĂN THAU'!B329&amp;" "&amp;'🔨 CĂN THAU'!C329)</f>
        <v/>
      </c>
      <c r="C5253" s="1" t="str">
        <f>IF('🔨 CĂN THAU'!A329="","","Căn thau")</f>
        <v/>
      </c>
      <c r="D5253" s="1" t="str">
        <f>IF('🔨 CĂN THAU'!A329="","",'🔨 CĂN THAU'!K329)</f>
        <v/>
      </c>
      <c r="E5253" s="1" t="str">
        <f>IF('🔨 CĂN THAU'!A329="","",'🔨 CĂN THAU'!L329)</f>
        <v/>
      </c>
      <c r="F5253" s="1" t="str">
        <f>IF('🔨 CĂN THAU'!A329="","",'🔨 CĂN THAU'!M329)</f>
        <v/>
      </c>
      <c r="G5253" s="1" t="str">
        <f>IF('🔨 CĂN THAU'!A329="","",'🔨 CĂN THAU'!N329)</f>
        <v/>
      </c>
      <c r="H5253" s="1" t="str">
        <f>IF('🔨 CĂN THAU'!A329="","",'🔨 CĂN THAU'!O329)</f>
        <v/>
      </c>
      <c r="I5253" s="1" t="str">
        <f>IF('🔨 CĂN THAU'!A329="","",'🔨 CĂN THAU'!P329)</f>
        <v/>
      </c>
      <c r="J5253" s="1" t="str">
        <f>IF('🔨 CĂN THAU'!A329="","","")</f>
        <v/>
      </c>
      <c r="L5253" s="1">
        <f>N(L5252)+IF(AND('🔎 TRA CỨU NHANH'!$C$2&lt;&gt;"",OR(ISNUMBER(SEARCH('🔎 TRA CỨU NHANH'!$C$2,$A5253)),ISNUMBER(SEARCH('🔎 TRA CỨU NHANH'!$C$2,$B5253)))),1,0)</f>
        <v>0</v>
      </c>
      <c r="M5253" s="1" t="str">
        <f t="shared" si="164"/>
        <v/>
      </c>
      <c r="N5253" s="1">
        <f>N(N5252)+IF(AND('💰 BÁO GIÁ'!$C$27&lt;&gt;"",OR(ISNUMBER(SEARCH('💰 BÁO GIÁ'!$C$27,$A5253)),ISNUMBER(SEARCH('💰 BÁO GIÁ'!$C$27,$B5253)))),1,0)</f>
        <v>0</v>
      </c>
      <c r="O5253" s="1" t="str">
        <f t="shared" si="165"/>
        <v/>
      </c>
    </row>
    <row r="5254" customHeight="1" spans="1:15">
      <c r="A5254" s="1" t="str">
        <f>IF('🔨 CĂN THAU'!A330="","",'🔨 CĂN THAU'!A330)</f>
        <v/>
      </c>
      <c r="B5254" s="1" t="str">
        <f>IF('🔨 CĂN THAU'!A330="","","Căn thau "&amp;'🔨 CĂN THAU'!D330&amp;" "&amp;'🔨 CĂN THAU'!B330&amp;" "&amp;'🔨 CĂN THAU'!C330)</f>
        <v/>
      </c>
      <c r="C5254" s="1" t="str">
        <f>IF('🔨 CĂN THAU'!A330="","","Căn thau")</f>
        <v/>
      </c>
      <c r="D5254" s="1" t="str">
        <f>IF('🔨 CĂN THAU'!A330="","",'🔨 CĂN THAU'!K330)</f>
        <v/>
      </c>
      <c r="E5254" s="1" t="str">
        <f>IF('🔨 CĂN THAU'!A330="","",'🔨 CĂN THAU'!L330)</f>
        <v/>
      </c>
      <c r="F5254" s="1" t="str">
        <f>IF('🔨 CĂN THAU'!A330="","",'🔨 CĂN THAU'!M330)</f>
        <v/>
      </c>
      <c r="G5254" s="1" t="str">
        <f>IF('🔨 CĂN THAU'!A330="","",'🔨 CĂN THAU'!N330)</f>
        <v/>
      </c>
      <c r="H5254" s="1" t="str">
        <f>IF('🔨 CĂN THAU'!A330="","",'🔨 CĂN THAU'!O330)</f>
        <v/>
      </c>
      <c r="I5254" s="1" t="str">
        <f>IF('🔨 CĂN THAU'!A330="","",'🔨 CĂN THAU'!P330)</f>
        <v/>
      </c>
      <c r="J5254" s="1" t="str">
        <f>IF('🔨 CĂN THAU'!A330="","","")</f>
        <v/>
      </c>
      <c r="L5254" s="1">
        <f>N(L5253)+IF(AND('🔎 TRA CỨU NHANH'!$C$2&lt;&gt;"",OR(ISNUMBER(SEARCH('🔎 TRA CỨU NHANH'!$C$2,$A5254)),ISNUMBER(SEARCH('🔎 TRA CỨU NHANH'!$C$2,$B5254)))),1,0)</f>
        <v>0</v>
      </c>
      <c r="M5254" s="1" t="str">
        <f t="shared" si="164"/>
        <v/>
      </c>
      <c r="N5254" s="1">
        <f>N(N5253)+IF(AND('💰 BÁO GIÁ'!$C$27&lt;&gt;"",OR(ISNUMBER(SEARCH('💰 BÁO GIÁ'!$C$27,$A5254)),ISNUMBER(SEARCH('💰 BÁO GIÁ'!$C$27,$B5254)))),1,0)</f>
        <v>0</v>
      </c>
      <c r="O5254" s="1" t="str">
        <f t="shared" si="165"/>
        <v/>
      </c>
    </row>
    <row r="5255" customHeight="1" spans="1:15">
      <c r="A5255" s="1" t="str">
        <f>IF('🔨 CĂN THAU'!A331="","",'🔨 CĂN THAU'!A331)</f>
        <v/>
      </c>
      <c r="B5255" s="1" t="str">
        <f>IF('🔨 CĂN THAU'!A331="","","Căn thau "&amp;'🔨 CĂN THAU'!D331&amp;" "&amp;'🔨 CĂN THAU'!B331&amp;" "&amp;'🔨 CĂN THAU'!C331)</f>
        <v/>
      </c>
      <c r="C5255" s="1" t="str">
        <f>IF('🔨 CĂN THAU'!A331="","","Căn thau")</f>
        <v/>
      </c>
      <c r="D5255" s="1" t="str">
        <f>IF('🔨 CĂN THAU'!A331="","",'🔨 CĂN THAU'!K331)</f>
        <v/>
      </c>
      <c r="E5255" s="1" t="str">
        <f>IF('🔨 CĂN THAU'!A331="","",'🔨 CĂN THAU'!L331)</f>
        <v/>
      </c>
      <c r="F5255" s="1" t="str">
        <f>IF('🔨 CĂN THAU'!A331="","",'🔨 CĂN THAU'!M331)</f>
        <v/>
      </c>
      <c r="G5255" s="1" t="str">
        <f>IF('🔨 CĂN THAU'!A331="","",'🔨 CĂN THAU'!N331)</f>
        <v/>
      </c>
      <c r="H5255" s="1" t="str">
        <f>IF('🔨 CĂN THAU'!A331="","",'🔨 CĂN THAU'!O331)</f>
        <v/>
      </c>
      <c r="I5255" s="1" t="str">
        <f>IF('🔨 CĂN THAU'!A331="","",'🔨 CĂN THAU'!P331)</f>
        <v/>
      </c>
      <c r="J5255" s="1" t="str">
        <f>IF('🔨 CĂN THAU'!A331="","","")</f>
        <v/>
      </c>
      <c r="L5255" s="1">
        <f>N(L5254)+IF(AND('🔎 TRA CỨU NHANH'!$C$2&lt;&gt;"",OR(ISNUMBER(SEARCH('🔎 TRA CỨU NHANH'!$C$2,$A5255)),ISNUMBER(SEARCH('🔎 TRA CỨU NHANH'!$C$2,$B5255)))),1,0)</f>
        <v>0</v>
      </c>
      <c r="M5255" s="1" t="str">
        <f t="shared" si="164"/>
        <v/>
      </c>
      <c r="N5255" s="1">
        <f>N(N5254)+IF(AND('💰 BÁO GIÁ'!$C$27&lt;&gt;"",OR(ISNUMBER(SEARCH('💰 BÁO GIÁ'!$C$27,$A5255)),ISNUMBER(SEARCH('💰 BÁO GIÁ'!$C$27,$B5255)))),1,0)</f>
        <v>0</v>
      </c>
      <c r="O5255" s="1" t="str">
        <f t="shared" si="165"/>
        <v/>
      </c>
    </row>
    <row r="5256" customHeight="1" spans="1:15">
      <c r="A5256" s="1" t="str">
        <f>IF('🔨 CĂN THAU'!A332="","",'🔨 CĂN THAU'!A332)</f>
        <v/>
      </c>
      <c r="B5256" s="1" t="str">
        <f>IF('🔨 CĂN THAU'!A332="","","Căn thau "&amp;'🔨 CĂN THAU'!D332&amp;" "&amp;'🔨 CĂN THAU'!B332&amp;" "&amp;'🔨 CĂN THAU'!C332)</f>
        <v/>
      </c>
      <c r="C5256" s="1" t="str">
        <f>IF('🔨 CĂN THAU'!A332="","","Căn thau")</f>
        <v/>
      </c>
      <c r="D5256" s="1" t="str">
        <f>IF('🔨 CĂN THAU'!A332="","",'🔨 CĂN THAU'!K332)</f>
        <v/>
      </c>
      <c r="E5256" s="1" t="str">
        <f>IF('🔨 CĂN THAU'!A332="","",'🔨 CĂN THAU'!L332)</f>
        <v/>
      </c>
      <c r="F5256" s="1" t="str">
        <f>IF('🔨 CĂN THAU'!A332="","",'🔨 CĂN THAU'!M332)</f>
        <v/>
      </c>
      <c r="G5256" s="1" t="str">
        <f>IF('🔨 CĂN THAU'!A332="","",'🔨 CĂN THAU'!N332)</f>
        <v/>
      </c>
      <c r="H5256" s="1" t="str">
        <f>IF('🔨 CĂN THAU'!A332="","",'🔨 CĂN THAU'!O332)</f>
        <v/>
      </c>
      <c r="I5256" s="1" t="str">
        <f>IF('🔨 CĂN THAU'!A332="","",'🔨 CĂN THAU'!P332)</f>
        <v/>
      </c>
      <c r="J5256" s="1" t="str">
        <f>IF('🔨 CĂN THAU'!A332="","","")</f>
        <v/>
      </c>
      <c r="L5256" s="1">
        <f>N(L5255)+IF(AND('🔎 TRA CỨU NHANH'!$C$2&lt;&gt;"",OR(ISNUMBER(SEARCH('🔎 TRA CỨU NHANH'!$C$2,$A5256)),ISNUMBER(SEARCH('🔎 TRA CỨU NHANH'!$C$2,$B5256)))),1,0)</f>
        <v>0</v>
      </c>
      <c r="M5256" s="1" t="str">
        <f t="shared" si="164"/>
        <v/>
      </c>
      <c r="N5256" s="1">
        <f>N(N5255)+IF(AND('💰 BÁO GIÁ'!$C$27&lt;&gt;"",OR(ISNUMBER(SEARCH('💰 BÁO GIÁ'!$C$27,$A5256)),ISNUMBER(SEARCH('💰 BÁO GIÁ'!$C$27,$B5256)))),1,0)</f>
        <v>0</v>
      </c>
      <c r="O5256" s="1" t="str">
        <f t="shared" si="165"/>
        <v/>
      </c>
    </row>
    <row r="5257" customHeight="1" spans="1:15">
      <c r="A5257" s="1" t="str">
        <f>IF('🔨 CĂN THAU'!A333="","",'🔨 CĂN THAU'!A333)</f>
        <v/>
      </c>
      <c r="B5257" s="1" t="str">
        <f>IF('🔨 CĂN THAU'!A333="","","Căn thau "&amp;'🔨 CĂN THAU'!D333&amp;" "&amp;'🔨 CĂN THAU'!B333&amp;" "&amp;'🔨 CĂN THAU'!C333)</f>
        <v/>
      </c>
      <c r="C5257" s="1" t="str">
        <f>IF('🔨 CĂN THAU'!A333="","","Căn thau")</f>
        <v/>
      </c>
      <c r="D5257" s="1" t="str">
        <f>IF('🔨 CĂN THAU'!A333="","",'🔨 CĂN THAU'!K333)</f>
        <v/>
      </c>
      <c r="E5257" s="1" t="str">
        <f>IF('🔨 CĂN THAU'!A333="","",'🔨 CĂN THAU'!L333)</f>
        <v/>
      </c>
      <c r="F5257" s="1" t="str">
        <f>IF('🔨 CĂN THAU'!A333="","",'🔨 CĂN THAU'!M333)</f>
        <v/>
      </c>
      <c r="G5257" s="1" t="str">
        <f>IF('🔨 CĂN THAU'!A333="","",'🔨 CĂN THAU'!N333)</f>
        <v/>
      </c>
      <c r="H5257" s="1" t="str">
        <f>IF('🔨 CĂN THAU'!A333="","",'🔨 CĂN THAU'!O333)</f>
        <v/>
      </c>
      <c r="I5257" s="1" t="str">
        <f>IF('🔨 CĂN THAU'!A333="","",'🔨 CĂN THAU'!P333)</f>
        <v/>
      </c>
      <c r="J5257" s="1" t="str">
        <f>IF('🔨 CĂN THAU'!A333="","","")</f>
        <v/>
      </c>
      <c r="L5257" s="1">
        <f>N(L5256)+IF(AND('🔎 TRA CỨU NHANH'!$C$2&lt;&gt;"",OR(ISNUMBER(SEARCH('🔎 TRA CỨU NHANH'!$C$2,$A5257)),ISNUMBER(SEARCH('🔎 TRA CỨU NHANH'!$C$2,$B5257)))),1,0)</f>
        <v>0</v>
      </c>
      <c r="M5257" s="1" t="str">
        <f t="shared" si="164"/>
        <v/>
      </c>
      <c r="N5257" s="1">
        <f>N(N5256)+IF(AND('💰 BÁO GIÁ'!$C$27&lt;&gt;"",OR(ISNUMBER(SEARCH('💰 BÁO GIÁ'!$C$27,$A5257)),ISNUMBER(SEARCH('💰 BÁO GIÁ'!$C$27,$B5257)))),1,0)</f>
        <v>0</v>
      </c>
      <c r="O5257" s="1" t="str">
        <f t="shared" si="165"/>
        <v/>
      </c>
    </row>
    <row r="5258" customHeight="1" spans="1:15">
      <c r="A5258" s="1" t="str">
        <f>IF('🔨 CĂN THAU'!A334="","",'🔨 CĂN THAU'!A334)</f>
        <v/>
      </c>
      <c r="B5258" s="1" t="str">
        <f>IF('🔨 CĂN THAU'!A334="","","Căn thau "&amp;'🔨 CĂN THAU'!D334&amp;" "&amp;'🔨 CĂN THAU'!B334&amp;" "&amp;'🔨 CĂN THAU'!C334)</f>
        <v/>
      </c>
      <c r="C5258" s="1" t="str">
        <f>IF('🔨 CĂN THAU'!A334="","","Căn thau")</f>
        <v/>
      </c>
      <c r="D5258" s="1" t="str">
        <f>IF('🔨 CĂN THAU'!A334="","",'🔨 CĂN THAU'!K334)</f>
        <v/>
      </c>
      <c r="E5258" s="1" t="str">
        <f>IF('🔨 CĂN THAU'!A334="","",'🔨 CĂN THAU'!L334)</f>
        <v/>
      </c>
      <c r="F5258" s="1" t="str">
        <f>IF('🔨 CĂN THAU'!A334="","",'🔨 CĂN THAU'!M334)</f>
        <v/>
      </c>
      <c r="G5258" s="1" t="str">
        <f>IF('🔨 CĂN THAU'!A334="","",'🔨 CĂN THAU'!N334)</f>
        <v/>
      </c>
      <c r="H5258" s="1" t="str">
        <f>IF('🔨 CĂN THAU'!A334="","",'🔨 CĂN THAU'!O334)</f>
        <v/>
      </c>
      <c r="I5258" s="1" t="str">
        <f>IF('🔨 CĂN THAU'!A334="","",'🔨 CĂN THAU'!P334)</f>
        <v/>
      </c>
      <c r="J5258" s="1" t="str">
        <f>IF('🔨 CĂN THAU'!A334="","","")</f>
        <v/>
      </c>
      <c r="L5258" s="1">
        <f>N(L5257)+IF(AND('🔎 TRA CỨU NHANH'!$C$2&lt;&gt;"",OR(ISNUMBER(SEARCH('🔎 TRA CỨU NHANH'!$C$2,$A5258)),ISNUMBER(SEARCH('🔎 TRA CỨU NHANH'!$C$2,$B5258)))),1,0)</f>
        <v>0</v>
      </c>
      <c r="M5258" s="1" t="str">
        <f t="shared" si="164"/>
        <v/>
      </c>
      <c r="N5258" s="1">
        <f>N(N5257)+IF(AND('💰 BÁO GIÁ'!$C$27&lt;&gt;"",OR(ISNUMBER(SEARCH('💰 BÁO GIÁ'!$C$27,$A5258)),ISNUMBER(SEARCH('💰 BÁO GIÁ'!$C$27,$B5258)))),1,0)</f>
        <v>0</v>
      </c>
      <c r="O5258" s="1" t="str">
        <f t="shared" si="165"/>
        <v/>
      </c>
    </row>
    <row r="5259" customHeight="1" spans="1:15">
      <c r="A5259" s="1" t="str">
        <f>IF('🔨 CĂN THAU'!A335="","",'🔨 CĂN THAU'!A335)</f>
        <v/>
      </c>
      <c r="B5259" s="1" t="str">
        <f>IF('🔨 CĂN THAU'!A335="","","Căn thau "&amp;'🔨 CĂN THAU'!D335&amp;" "&amp;'🔨 CĂN THAU'!B335&amp;" "&amp;'🔨 CĂN THAU'!C335)</f>
        <v/>
      </c>
      <c r="C5259" s="1" t="str">
        <f>IF('🔨 CĂN THAU'!A335="","","Căn thau")</f>
        <v/>
      </c>
      <c r="D5259" s="1" t="str">
        <f>IF('🔨 CĂN THAU'!A335="","",'🔨 CĂN THAU'!K335)</f>
        <v/>
      </c>
      <c r="E5259" s="1" t="str">
        <f>IF('🔨 CĂN THAU'!A335="","",'🔨 CĂN THAU'!L335)</f>
        <v/>
      </c>
      <c r="F5259" s="1" t="str">
        <f>IF('🔨 CĂN THAU'!A335="","",'🔨 CĂN THAU'!M335)</f>
        <v/>
      </c>
      <c r="G5259" s="1" t="str">
        <f>IF('🔨 CĂN THAU'!A335="","",'🔨 CĂN THAU'!N335)</f>
        <v/>
      </c>
      <c r="H5259" s="1" t="str">
        <f>IF('🔨 CĂN THAU'!A335="","",'🔨 CĂN THAU'!O335)</f>
        <v/>
      </c>
      <c r="I5259" s="1" t="str">
        <f>IF('🔨 CĂN THAU'!A335="","",'🔨 CĂN THAU'!P335)</f>
        <v/>
      </c>
      <c r="J5259" s="1" t="str">
        <f>IF('🔨 CĂN THAU'!A335="","","")</f>
        <v/>
      </c>
      <c r="L5259" s="1">
        <f>N(L5258)+IF(AND('🔎 TRA CỨU NHANH'!$C$2&lt;&gt;"",OR(ISNUMBER(SEARCH('🔎 TRA CỨU NHANH'!$C$2,$A5259)),ISNUMBER(SEARCH('🔎 TRA CỨU NHANH'!$C$2,$B5259)))),1,0)</f>
        <v>0</v>
      </c>
      <c r="M5259" s="1" t="str">
        <f t="shared" si="164"/>
        <v/>
      </c>
      <c r="N5259" s="1">
        <f>N(N5258)+IF(AND('💰 BÁO GIÁ'!$C$27&lt;&gt;"",OR(ISNUMBER(SEARCH('💰 BÁO GIÁ'!$C$27,$A5259)),ISNUMBER(SEARCH('💰 BÁO GIÁ'!$C$27,$B5259)))),1,0)</f>
        <v>0</v>
      </c>
      <c r="O5259" s="1" t="str">
        <f t="shared" si="165"/>
        <v/>
      </c>
    </row>
    <row r="5260" customHeight="1" spans="1:15">
      <c r="A5260" s="1" t="str">
        <f>IF('🔨 CĂN THAU'!A336="","",'🔨 CĂN THAU'!A336)</f>
        <v/>
      </c>
      <c r="B5260" s="1" t="str">
        <f>IF('🔨 CĂN THAU'!A336="","","Căn thau "&amp;'🔨 CĂN THAU'!D336&amp;" "&amp;'🔨 CĂN THAU'!B336&amp;" "&amp;'🔨 CĂN THAU'!C336)</f>
        <v/>
      </c>
      <c r="C5260" s="1" t="str">
        <f>IF('🔨 CĂN THAU'!A336="","","Căn thau")</f>
        <v/>
      </c>
      <c r="D5260" s="1" t="str">
        <f>IF('🔨 CĂN THAU'!A336="","",'🔨 CĂN THAU'!K336)</f>
        <v/>
      </c>
      <c r="E5260" s="1" t="str">
        <f>IF('🔨 CĂN THAU'!A336="","",'🔨 CĂN THAU'!L336)</f>
        <v/>
      </c>
      <c r="F5260" s="1" t="str">
        <f>IF('🔨 CĂN THAU'!A336="","",'🔨 CĂN THAU'!M336)</f>
        <v/>
      </c>
      <c r="G5260" s="1" t="str">
        <f>IF('🔨 CĂN THAU'!A336="","",'🔨 CĂN THAU'!N336)</f>
        <v/>
      </c>
      <c r="H5260" s="1" t="str">
        <f>IF('🔨 CĂN THAU'!A336="","",'🔨 CĂN THAU'!O336)</f>
        <v/>
      </c>
      <c r="I5260" s="1" t="str">
        <f>IF('🔨 CĂN THAU'!A336="","",'🔨 CĂN THAU'!P336)</f>
        <v/>
      </c>
      <c r="J5260" s="1" t="str">
        <f>IF('🔨 CĂN THAU'!A336="","","")</f>
        <v/>
      </c>
      <c r="L5260" s="1">
        <f>N(L5259)+IF(AND('🔎 TRA CỨU NHANH'!$C$2&lt;&gt;"",OR(ISNUMBER(SEARCH('🔎 TRA CỨU NHANH'!$C$2,$A5260)),ISNUMBER(SEARCH('🔎 TRA CỨU NHANH'!$C$2,$B5260)))),1,0)</f>
        <v>0</v>
      </c>
      <c r="M5260" s="1" t="str">
        <f t="shared" si="164"/>
        <v/>
      </c>
      <c r="N5260" s="1">
        <f>N(N5259)+IF(AND('💰 BÁO GIÁ'!$C$27&lt;&gt;"",OR(ISNUMBER(SEARCH('💰 BÁO GIÁ'!$C$27,$A5260)),ISNUMBER(SEARCH('💰 BÁO GIÁ'!$C$27,$B5260)))),1,0)</f>
        <v>0</v>
      </c>
      <c r="O5260" s="1" t="str">
        <f t="shared" si="165"/>
        <v/>
      </c>
    </row>
    <row r="5261" customHeight="1" spans="1:15">
      <c r="A5261" s="1" t="str">
        <f>IF('🔨 CĂN THAU'!A337="","",'🔨 CĂN THAU'!A337)</f>
        <v/>
      </c>
      <c r="B5261" s="1" t="str">
        <f>IF('🔨 CĂN THAU'!A337="","","Căn thau "&amp;'🔨 CĂN THAU'!D337&amp;" "&amp;'🔨 CĂN THAU'!B337&amp;" "&amp;'🔨 CĂN THAU'!C337)</f>
        <v/>
      </c>
      <c r="C5261" s="1" t="str">
        <f>IF('🔨 CĂN THAU'!A337="","","Căn thau")</f>
        <v/>
      </c>
      <c r="D5261" s="1" t="str">
        <f>IF('🔨 CĂN THAU'!A337="","",'🔨 CĂN THAU'!K337)</f>
        <v/>
      </c>
      <c r="E5261" s="1" t="str">
        <f>IF('🔨 CĂN THAU'!A337="","",'🔨 CĂN THAU'!L337)</f>
        <v/>
      </c>
      <c r="F5261" s="1" t="str">
        <f>IF('🔨 CĂN THAU'!A337="","",'🔨 CĂN THAU'!M337)</f>
        <v/>
      </c>
      <c r="G5261" s="1" t="str">
        <f>IF('🔨 CĂN THAU'!A337="","",'🔨 CĂN THAU'!N337)</f>
        <v/>
      </c>
      <c r="H5261" s="1" t="str">
        <f>IF('🔨 CĂN THAU'!A337="","",'🔨 CĂN THAU'!O337)</f>
        <v/>
      </c>
      <c r="I5261" s="1" t="str">
        <f>IF('🔨 CĂN THAU'!A337="","",'🔨 CĂN THAU'!P337)</f>
        <v/>
      </c>
      <c r="J5261" s="1" t="str">
        <f>IF('🔨 CĂN THAU'!A337="","","")</f>
        <v/>
      </c>
      <c r="L5261" s="1">
        <f>N(L5260)+IF(AND('🔎 TRA CỨU NHANH'!$C$2&lt;&gt;"",OR(ISNUMBER(SEARCH('🔎 TRA CỨU NHANH'!$C$2,$A5261)),ISNUMBER(SEARCH('🔎 TRA CỨU NHANH'!$C$2,$B5261)))),1,0)</f>
        <v>0</v>
      </c>
      <c r="M5261" s="1" t="str">
        <f t="shared" si="164"/>
        <v/>
      </c>
      <c r="N5261" s="1">
        <f>N(N5260)+IF(AND('💰 BÁO GIÁ'!$C$27&lt;&gt;"",OR(ISNUMBER(SEARCH('💰 BÁO GIÁ'!$C$27,$A5261)),ISNUMBER(SEARCH('💰 BÁO GIÁ'!$C$27,$B5261)))),1,0)</f>
        <v>0</v>
      </c>
      <c r="O5261" s="1" t="str">
        <f t="shared" si="165"/>
        <v/>
      </c>
    </row>
    <row r="5262" customHeight="1" spans="1:15">
      <c r="A5262" s="1" t="str">
        <f>IF('🔨 CĂN THAU'!A338="","",'🔨 CĂN THAU'!A338)</f>
        <v/>
      </c>
      <c r="B5262" s="1" t="str">
        <f>IF('🔨 CĂN THAU'!A338="","","Căn thau "&amp;'🔨 CĂN THAU'!D338&amp;" "&amp;'🔨 CĂN THAU'!B338&amp;" "&amp;'🔨 CĂN THAU'!C338)</f>
        <v/>
      </c>
      <c r="C5262" s="1" t="str">
        <f>IF('🔨 CĂN THAU'!A338="","","Căn thau")</f>
        <v/>
      </c>
      <c r="D5262" s="1" t="str">
        <f>IF('🔨 CĂN THAU'!A338="","",'🔨 CĂN THAU'!K338)</f>
        <v/>
      </c>
      <c r="E5262" s="1" t="str">
        <f>IF('🔨 CĂN THAU'!A338="","",'🔨 CĂN THAU'!L338)</f>
        <v/>
      </c>
      <c r="F5262" s="1" t="str">
        <f>IF('🔨 CĂN THAU'!A338="","",'🔨 CĂN THAU'!M338)</f>
        <v/>
      </c>
      <c r="G5262" s="1" t="str">
        <f>IF('🔨 CĂN THAU'!A338="","",'🔨 CĂN THAU'!N338)</f>
        <v/>
      </c>
      <c r="H5262" s="1" t="str">
        <f>IF('🔨 CĂN THAU'!A338="","",'🔨 CĂN THAU'!O338)</f>
        <v/>
      </c>
      <c r="I5262" s="1" t="str">
        <f>IF('🔨 CĂN THAU'!A338="","",'🔨 CĂN THAU'!P338)</f>
        <v/>
      </c>
      <c r="J5262" s="1" t="str">
        <f>IF('🔨 CĂN THAU'!A338="","","")</f>
        <v/>
      </c>
      <c r="L5262" s="1">
        <f>N(L5261)+IF(AND('🔎 TRA CỨU NHANH'!$C$2&lt;&gt;"",OR(ISNUMBER(SEARCH('🔎 TRA CỨU NHANH'!$C$2,$A5262)),ISNUMBER(SEARCH('🔎 TRA CỨU NHANH'!$C$2,$B5262)))),1,0)</f>
        <v>0</v>
      </c>
      <c r="M5262" s="1" t="str">
        <f t="shared" si="164"/>
        <v/>
      </c>
      <c r="N5262" s="1">
        <f>N(N5261)+IF(AND('💰 BÁO GIÁ'!$C$27&lt;&gt;"",OR(ISNUMBER(SEARCH('💰 BÁO GIÁ'!$C$27,$A5262)),ISNUMBER(SEARCH('💰 BÁO GIÁ'!$C$27,$B5262)))),1,0)</f>
        <v>0</v>
      </c>
      <c r="O5262" s="1" t="str">
        <f t="shared" si="165"/>
        <v/>
      </c>
    </row>
    <row r="5263" customHeight="1" spans="1:15">
      <c r="A5263" s="1" t="str">
        <f>IF('🔨 CĂN THAU'!A339="","",'🔨 CĂN THAU'!A339)</f>
        <v/>
      </c>
      <c r="B5263" s="1" t="str">
        <f>IF('🔨 CĂN THAU'!A339="","","Căn thau "&amp;'🔨 CĂN THAU'!D339&amp;" "&amp;'🔨 CĂN THAU'!B339&amp;" "&amp;'🔨 CĂN THAU'!C339)</f>
        <v/>
      </c>
      <c r="C5263" s="1" t="str">
        <f>IF('🔨 CĂN THAU'!A339="","","Căn thau")</f>
        <v/>
      </c>
      <c r="D5263" s="1" t="str">
        <f>IF('🔨 CĂN THAU'!A339="","",'🔨 CĂN THAU'!K339)</f>
        <v/>
      </c>
      <c r="E5263" s="1" t="str">
        <f>IF('🔨 CĂN THAU'!A339="","",'🔨 CĂN THAU'!L339)</f>
        <v/>
      </c>
      <c r="F5263" s="1" t="str">
        <f>IF('🔨 CĂN THAU'!A339="","",'🔨 CĂN THAU'!M339)</f>
        <v/>
      </c>
      <c r="G5263" s="1" t="str">
        <f>IF('🔨 CĂN THAU'!A339="","",'🔨 CĂN THAU'!N339)</f>
        <v/>
      </c>
      <c r="H5263" s="1" t="str">
        <f>IF('🔨 CĂN THAU'!A339="","",'🔨 CĂN THAU'!O339)</f>
        <v/>
      </c>
      <c r="I5263" s="1" t="str">
        <f>IF('🔨 CĂN THAU'!A339="","",'🔨 CĂN THAU'!P339)</f>
        <v/>
      </c>
      <c r="J5263" s="1" t="str">
        <f>IF('🔨 CĂN THAU'!A339="","","")</f>
        <v/>
      </c>
      <c r="L5263" s="1">
        <f>N(L5262)+IF(AND('🔎 TRA CỨU NHANH'!$C$2&lt;&gt;"",OR(ISNUMBER(SEARCH('🔎 TRA CỨU NHANH'!$C$2,$A5263)),ISNUMBER(SEARCH('🔎 TRA CỨU NHANH'!$C$2,$B5263)))),1,0)</f>
        <v>0</v>
      </c>
      <c r="M5263" s="1" t="str">
        <f t="shared" si="164"/>
        <v/>
      </c>
      <c r="N5263" s="1">
        <f>N(N5262)+IF(AND('💰 BÁO GIÁ'!$C$27&lt;&gt;"",OR(ISNUMBER(SEARCH('💰 BÁO GIÁ'!$C$27,$A5263)),ISNUMBER(SEARCH('💰 BÁO GIÁ'!$C$27,$B5263)))),1,0)</f>
        <v>0</v>
      </c>
      <c r="O5263" s="1" t="str">
        <f t="shared" si="165"/>
        <v/>
      </c>
    </row>
    <row r="5264" customHeight="1" spans="1:15">
      <c r="A5264" s="1" t="str">
        <f>IF('🔨 CĂN THAU'!A340="","",'🔨 CĂN THAU'!A340)</f>
        <v/>
      </c>
      <c r="B5264" s="1" t="str">
        <f>IF('🔨 CĂN THAU'!A340="","","Căn thau "&amp;'🔨 CĂN THAU'!D340&amp;" "&amp;'🔨 CĂN THAU'!B340&amp;" "&amp;'🔨 CĂN THAU'!C340)</f>
        <v/>
      </c>
      <c r="C5264" s="1" t="str">
        <f>IF('🔨 CĂN THAU'!A340="","","Căn thau")</f>
        <v/>
      </c>
      <c r="D5264" s="1" t="str">
        <f>IF('🔨 CĂN THAU'!A340="","",'🔨 CĂN THAU'!K340)</f>
        <v/>
      </c>
      <c r="E5264" s="1" t="str">
        <f>IF('🔨 CĂN THAU'!A340="","",'🔨 CĂN THAU'!L340)</f>
        <v/>
      </c>
      <c r="F5264" s="1" t="str">
        <f>IF('🔨 CĂN THAU'!A340="","",'🔨 CĂN THAU'!M340)</f>
        <v/>
      </c>
      <c r="G5264" s="1" t="str">
        <f>IF('🔨 CĂN THAU'!A340="","",'🔨 CĂN THAU'!N340)</f>
        <v/>
      </c>
      <c r="H5264" s="1" t="str">
        <f>IF('🔨 CĂN THAU'!A340="","",'🔨 CĂN THAU'!O340)</f>
        <v/>
      </c>
      <c r="I5264" s="1" t="str">
        <f>IF('🔨 CĂN THAU'!A340="","",'🔨 CĂN THAU'!P340)</f>
        <v/>
      </c>
      <c r="J5264" s="1" t="str">
        <f>IF('🔨 CĂN THAU'!A340="","","")</f>
        <v/>
      </c>
      <c r="L5264" s="1">
        <f>N(L5263)+IF(AND('🔎 TRA CỨU NHANH'!$C$2&lt;&gt;"",OR(ISNUMBER(SEARCH('🔎 TRA CỨU NHANH'!$C$2,$A5264)),ISNUMBER(SEARCH('🔎 TRA CỨU NHANH'!$C$2,$B5264)))),1,0)</f>
        <v>0</v>
      </c>
      <c r="M5264" s="1" t="str">
        <f t="shared" si="164"/>
        <v/>
      </c>
      <c r="N5264" s="1">
        <f>N(N5263)+IF(AND('💰 BÁO GIÁ'!$C$27&lt;&gt;"",OR(ISNUMBER(SEARCH('💰 BÁO GIÁ'!$C$27,$A5264)),ISNUMBER(SEARCH('💰 BÁO GIÁ'!$C$27,$B5264)))),1,0)</f>
        <v>0</v>
      </c>
      <c r="O5264" s="1" t="str">
        <f t="shared" si="165"/>
        <v/>
      </c>
    </row>
    <row r="5265" customHeight="1" spans="1:15">
      <c r="A5265" s="1" t="str">
        <f>IF('🔨 CĂN THAU'!A341="","",'🔨 CĂN THAU'!A341)</f>
        <v/>
      </c>
      <c r="B5265" s="1" t="str">
        <f>IF('🔨 CĂN THAU'!A341="","","Căn thau "&amp;'🔨 CĂN THAU'!D341&amp;" "&amp;'🔨 CĂN THAU'!B341&amp;" "&amp;'🔨 CĂN THAU'!C341)</f>
        <v/>
      </c>
      <c r="C5265" s="1" t="str">
        <f>IF('🔨 CĂN THAU'!A341="","","Căn thau")</f>
        <v/>
      </c>
      <c r="D5265" s="1" t="str">
        <f>IF('🔨 CĂN THAU'!A341="","",'🔨 CĂN THAU'!K341)</f>
        <v/>
      </c>
      <c r="E5265" s="1" t="str">
        <f>IF('🔨 CĂN THAU'!A341="","",'🔨 CĂN THAU'!L341)</f>
        <v/>
      </c>
      <c r="F5265" s="1" t="str">
        <f>IF('🔨 CĂN THAU'!A341="","",'🔨 CĂN THAU'!M341)</f>
        <v/>
      </c>
      <c r="G5265" s="1" t="str">
        <f>IF('🔨 CĂN THAU'!A341="","",'🔨 CĂN THAU'!N341)</f>
        <v/>
      </c>
      <c r="H5265" s="1" t="str">
        <f>IF('🔨 CĂN THAU'!A341="","",'🔨 CĂN THAU'!O341)</f>
        <v/>
      </c>
      <c r="I5265" s="1" t="str">
        <f>IF('🔨 CĂN THAU'!A341="","",'🔨 CĂN THAU'!P341)</f>
        <v/>
      </c>
      <c r="J5265" s="1" t="str">
        <f>IF('🔨 CĂN THAU'!A341="","","")</f>
        <v/>
      </c>
      <c r="L5265" s="1">
        <f>N(L5264)+IF(AND('🔎 TRA CỨU NHANH'!$C$2&lt;&gt;"",OR(ISNUMBER(SEARCH('🔎 TRA CỨU NHANH'!$C$2,$A5265)),ISNUMBER(SEARCH('🔎 TRA CỨU NHANH'!$C$2,$B5265)))),1,0)</f>
        <v>0</v>
      </c>
      <c r="M5265" s="1" t="str">
        <f t="shared" si="164"/>
        <v/>
      </c>
      <c r="N5265" s="1">
        <f>N(N5264)+IF(AND('💰 BÁO GIÁ'!$C$27&lt;&gt;"",OR(ISNUMBER(SEARCH('💰 BÁO GIÁ'!$C$27,$A5265)),ISNUMBER(SEARCH('💰 BÁO GIÁ'!$C$27,$B5265)))),1,0)</f>
        <v>0</v>
      </c>
      <c r="O5265" s="1" t="str">
        <f t="shared" si="165"/>
        <v/>
      </c>
    </row>
    <row r="5266" customHeight="1" spans="1:15">
      <c r="A5266" s="1" t="str">
        <f>IF('🔨 CĂN THAU'!A342="","",'🔨 CĂN THAU'!A342)</f>
        <v/>
      </c>
      <c r="B5266" s="1" t="str">
        <f>IF('🔨 CĂN THAU'!A342="","","Căn thau "&amp;'🔨 CĂN THAU'!D342&amp;" "&amp;'🔨 CĂN THAU'!B342&amp;" "&amp;'🔨 CĂN THAU'!C342)</f>
        <v/>
      </c>
      <c r="C5266" s="1" t="str">
        <f>IF('🔨 CĂN THAU'!A342="","","Căn thau")</f>
        <v/>
      </c>
      <c r="D5266" s="1" t="str">
        <f>IF('🔨 CĂN THAU'!A342="","",'🔨 CĂN THAU'!K342)</f>
        <v/>
      </c>
      <c r="E5266" s="1" t="str">
        <f>IF('🔨 CĂN THAU'!A342="","",'🔨 CĂN THAU'!L342)</f>
        <v/>
      </c>
      <c r="F5266" s="1" t="str">
        <f>IF('🔨 CĂN THAU'!A342="","",'🔨 CĂN THAU'!M342)</f>
        <v/>
      </c>
      <c r="G5266" s="1" t="str">
        <f>IF('🔨 CĂN THAU'!A342="","",'🔨 CĂN THAU'!N342)</f>
        <v/>
      </c>
      <c r="H5266" s="1" t="str">
        <f>IF('🔨 CĂN THAU'!A342="","",'🔨 CĂN THAU'!O342)</f>
        <v/>
      </c>
      <c r="I5266" s="1" t="str">
        <f>IF('🔨 CĂN THAU'!A342="","",'🔨 CĂN THAU'!P342)</f>
        <v/>
      </c>
      <c r="J5266" s="1" t="str">
        <f>IF('🔨 CĂN THAU'!A342="","","")</f>
        <v/>
      </c>
      <c r="L5266" s="1">
        <f>N(L5265)+IF(AND('🔎 TRA CỨU NHANH'!$C$2&lt;&gt;"",OR(ISNUMBER(SEARCH('🔎 TRA CỨU NHANH'!$C$2,$A5266)),ISNUMBER(SEARCH('🔎 TRA CỨU NHANH'!$C$2,$B5266)))),1,0)</f>
        <v>0</v>
      </c>
      <c r="M5266" s="1" t="str">
        <f t="shared" si="164"/>
        <v/>
      </c>
      <c r="N5266" s="1">
        <f>N(N5265)+IF(AND('💰 BÁO GIÁ'!$C$27&lt;&gt;"",OR(ISNUMBER(SEARCH('💰 BÁO GIÁ'!$C$27,$A5266)),ISNUMBER(SEARCH('💰 BÁO GIÁ'!$C$27,$B5266)))),1,0)</f>
        <v>0</v>
      </c>
      <c r="O5266" s="1" t="str">
        <f t="shared" si="165"/>
        <v/>
      </c>
    </row>
    <row r="5267" customHeight="1" spans="1:15">
      <c r="A5267" s="1" t="str">
        <f>IF('🔨 CĂN THAU'!A343="","",'🔨 CĂN THAU'!A343)</f>
        <v/>
      </c>
      <c r="B5267" s="1" t="str">
        <f>IF('🔨 CĂN THAU'!A343="","","Căn thau "&amp;'🔨 CĂN THAU'!D343&amp;" "&amp;'🔨 CĂN THAU'!B343&amp;" "&amp;'🔨 CĂN THAU'!C343)</f>
        <v/>
      </c>
      <c r="C5267" s="1" t="str">
        <f>IF('🔨 CĂN THAU'!A343="","","Căn thau")</f>
        <v/>
      </c>
      <c r="D5267" s="1" t="str">
        <f>IF('🔨 CĂN THAU'!A343="","",'🔨 CĂN THAU'!K343)</f>
        <v/>
      </c>
      <c r="E5267" s="1" t="str">
        <f>IF('🔨 CĂN THAU'!A343="","",'🔨 CĂN THAU'!L343)</f>
        <v/>
      </c>
      <c r="F5267" s="1" t="str">
        <f>IF('🔨 CĂN THAU'!A343="","",'🔨 CĂN THAU'!M343)</f>
        <v/>
      </c>
      <c r="G5267" s="1" t="str">
        <f>IF('🔨 CĂN THAU'!A343="","",'🔨 CĂN THAU'!N343)</f>
        <v/>
      </c>
      <c r="H5267" s="1" t="str">
        <f>IF('🔨 CĂN THAU'!A343="","",'🔨 CĂN THAU'!O343)</f>
        <v/>
      </c>
      <c r="I5267" s="1" t="str">
        <f>IF('🔨 CĂN THAU'!A343="","",'🔨 CĂN THAU'!P343)</f>
        <v/>
      </c>
      <c r="J5267" s="1" t="str">
        <f>IF('🔨 CĂN THAU'!A343="","","")</f>
        <v/>
      </c>
      <c r="L5267" s="1">
        <f>N(L5266)+IF(AND('🔎 TRA CỨU NHANH'!$C$2&lt;&gt;"",OR(ISNUMBER(SEARCH('🔎 TRA CỨU NHANH'!$C$2,$A5267)),ISNUMBER(SEARCH('🔎 TRA CỨU NHANH'!$C$2,$B5267)))),1,0)</f>
        <v>0</v>
      </c>
      <c r="M5267" s="1" t="str">
        <f t="shared" si="164"/>
        <v/>
      </c>
      <c r="N5267" s="1">
        <f>N(N5266)+IF(AND('💰 BÁO GIÁ'!$C$27&lt;&gt;"",OR(ISNUMBER(SEARCH('💰 BÁO GIÁ'!$C$27,$A5267)),ISNUMBER(SEARCH('💰 BÁO GIÁ'!$C$27,$B5267)))),1,0)</f>
        <v>0</v>
      </c>
      <c r="O5267" s="1" t="str">
        <f t="shared" si="165"/>
        <v/>
      </c>
    </row>
    <row r="5268" customHeight="1" spans="1:15">
      <c r="A5268" s="1" t="str">
        <f>IF('🔨 CĂN THAU'!A344="","",'🔨 CĂN THAU'!A344)</f>
        <v/>
      </c>
      <c r="B5268" s="1" t="str">
        <f>IF('🔨 CĂN THAU'!A344="","","Căn thau "&amp;'🔨 CĂN THAU'!D344&amp;" "&amp;'🔨 CĂN THAU'!B344&amp;" "&amp;'🔨 CĂN THAU'!C344)</f>
        <v/>
      </c>
      <c r="C5268" s="1" t="str">
        <f>IF('🔨 CĂN THAU'!A344="","","Căn thau")</f>
        <v/>
      </c>
      <c r="D5268" s="1" t="str">
        <f>IF('🔨 CĂN THAU'!A344="","",'🔨 CĂN THAU'!K344)</f>
        <v/>
      </c>
      <c r="E5268" s="1" t="str">
        <f>IF('🔨 CĂN THAU'!A344="","",'🔨 CĂN THAU'!L344)</f>
        <v/>
      </c>
      <c r="F5268" s="1" t="str">
        <f>IF('🔨 CĂN THAU'!A344="","",'🔨 CĂN THAU'!M344)</f>
        <v/>
      </c>
      <c r="G5268" s="1" t="str">
        <f>IF('🔨 CĂN THAU'!A344="","",'🔨 CĂN THAU'!N344)</f>
        <v/>
      </c>
      <c r="H5268" s="1" t="str">
        <f>IF('🔨 CĂN THAU'!A344="","",'🔨 CĂN THAU'!O344)</f>
        <v/>
      </c>
      <c r="I5268" s="1" t="str">
        <f>IF('🔨 CĂN THAU'!A344="","",'🔨 CĂN THAU'!P344)</f>
        <v/>
      </c>
      <c r="J5268" s="1" t="str">
        <f>IF('🔨 CĂN THAU'!A344="","","")</f>
        <v/>
      </c>
      <c r="L5268" s="1">
        <f>N(L5267)+IF(AND('🔎 TRA CỨU NHANH'!$C$2&lt;&gt;"",OR(ISNUMBER(SEARCH('🔎 TRA CỨU NHANH'!$C$2,$A5268)),ISNUMBER(SEARCH('🔎 TRA CỨU NHANH'!$C$2,$B5268)))),1,0)</f>
        <v>0</v>
      </c>
      <c r="M5268" s="1" t="str">
        <f t="shared" si="164"/>
        <v/>
      </c>
      <c r="N5268" s="1">
        <f>N(N5267)+IF(AND('💰 BÁO GIÁ'!$C$27&lt;&gt;"",OR(ISNUMBER(SEARCH('💰 BÁO GIÁ'!$C$27,$A5268)),ISNUMBER(SEARCH('💰 BÁO GIÁ'!$C$27,$B5268)))),1,0)</f>
        <v>0</v>
      </c>
      <c r="O5268" s="1" t="str">
        <f t="shared" si="165"/>
        <v/>
      </c>
    </row>
    <row r="5269" customHeight="1" spans="1:15">
      <c r="A5269" s="1" t="str">
        <f>IF('🔨 CĂN THAU'!A345="","",'🔨 CĂN THAU'!A345)</f>
        <v/>
      </c>
      <c r="B5269" s="1" t="str">
        <f>IF('🔨 CĂN THAU'!A345="","","Căn thau "&amp;'🔨 CĂN THAU'!D345&amp;" "&amp;'🔨 CĂN THAU'!B345&amp;" "&amp;'🔨 CĂN THAU'!C345)</f>
        <v/>
      </c>
      <c r="C5269" s="1" t="str">
        <f>IF('🔨 CĂN THAU'!A345="","","Căn thau")</f>
        <v/>
      </c>
      <c r="D5269" s="1" t="str">
        <f>IF('🔨 CĂN THAU'!A345="","",'🔨 CĂN THAU'!K345)</f>
        <v/>
      </c>
      <c r="E5269" s="1" t="str">
        <f>IF('🔨 CĂN THAU'!A345="","",'🔨 CĂN THAU'!L345)</f>
        <v/>
      </c>
      <c r="F5269" s="1" t="str">
        <f>IF('🔨 CĂN THAU'!A345="","",'🔨 CĂN THAU'!M345)</f>
        <v/>
      </c>
      <c r="G5269" s="1" t="str">
        <f>IF('🔨 CĂN THAU'!A345="","",'🔨 CĂN THAU'!N345)</f>
        <v/>
      </c>
      <c r="H5269" s="1" t="str">
        <f>IF('🔨 CĂN THAU'!A345="","",'🔨 CĂN THAU'!O345)</f>
        <v/>
      </c>
      <c r="I5269" s="1" t="str">
        <f>IF('🔨 CĂN THAU'!A345="","",'🔨 CĂN THAU'!P345)</f>
        <v/>
      </c>
      <c r="J5269" s="1" t="str">
        <f>IF('🔨 CĂN THAU'!A345="","","")</f>
        <v/>
      </c>
      <c r="L5269" s="1">
        <f>N(L5268)+IF(AND('🔎 TRA CỨU NHANH'!$C$2&lt;&gt;"",OR(ISNUMBER(SEARCH('🔎 TRA CỨU NHANH'!$C$2,$A5269)),ISNUMBER(SEARCH('🔎 TRA CỨU NHANH'!$C$2,$B5269)))),1,0)</f>
        <v>0</v>
      </c>
      <c r="M5269" s="1" t="str">
        <f t="shared" si="164"/>
        <v/>
      </c>
      <c r="N5269" s="1">
        <f>N(N5268)+IF(AND('💰 BÁO GIÁ'!$C$27&lt;&gt;"",OR(ISNUMBER(SEARCH('💰 BÁO GIÁ'!$C$27,$A5269)),ISNUMBER(SEARCH('💰 BÁO GIÁ'!$C$27,$B5269)))),1,0)</f>
        <v>0</v>
      </c>
      <c r="O5269" s="1" t="str">
        <f t="shared" si="165"/>
        <v/>
      </c>
    </row>
    <row r="5270" customHeight="1" spans="1:15">
      <c r="A5270" s="1" t="str">
        <f>IF('🔨 CĂN THAU'!A346="","",'🔨 CĂN THAU'!A346)</f>
        <v/>
      </c>
      <c r="B5270" s="1" t="str">
        <f>IF('🔨 CĂN THAU'!A346="","","Căn thau "&amp;'🔨 CĂN THAU'!D346&amp;" "&amp;'🔨 CĂN THAU'!B346&amp;" "&amp;'🔨 CĂN THAU'!C346)</f>
        <v/>
      </c>
      <c r="C5270" s="1" t="str">
        <f>IF('🔨 CĂN THAU'!A346="","","Căn thau")</f>
        <v/>
      </c>
      <c r="D5270" s="1" t="str">
        <f>IF('🔨 CĂN THAU'!A346="","",'🔨 CĂN THAU'!K346)</f>
        <v/>
      </c>
      <c r="E5270" s="1" t="str">
        <f>IF('🔨 CĂN THAU'!A346="","",'🔨 CĂN THAU'!L346)</f>
        <v/>
      </c>
      <c r="F5270" s="1" t="str">
        <f>IF('🔨 CĂN THAU'!A346="","",'🔨 CĂN THAU'!M346)</f>
        <v/>
      </c>
      <c r="G5270" s="1" t="str">
        <f>IF('🔨 CĂN THAU'!A346="","",'🔨 CĂN THAU'!N346)</f>
        <v/>
      </c>
      <c r="H5270" s="1" t="str">
        <f>IF('🔨 CĂN THAU'!A346="","",'🔨 CĂN THAU'!O346)</f>
        <v/>
      </c>
      <c r="I5270" s="1" t="str">
        <f>IF('🔨 CĂN THAU'!A346="","",'🔨 CĂN THAU'!P346)</f>
        <v/>
      </c>
      <c r="J5270" s="1" t="str">
        <f>IF('🔨 CĂN THAU'!A346="","","")</f>
        <v/>
      </c>
      <c r="L5270" s="1">
        <f>N(L5269)+IF(AND('🔎 TRA CỨU NHANH'!$C$2&lt;&gt;"",OR(ISNUMBER(SEARCH('🔎 TRA CỨU NHANH'!$C$2,$A5270)),ISNUMBER(SEARCH('🔎 TRA CỨU NHANH'!$C$2,$B5270)))),1,0)</f>
        <v>0</v>
      </c>
      <c r="M5270" s="1" t="str">
        <f t="shared" si="164"/>
        <v/>
      </c>
      <c r="N5270" s="1">
        <f>N(N5269)+IF(AND('💰 BÁO GIÁ'!$C$27&lt;&gt;"",OR(ISNUMBER(SEARCH('💰 BÁO GIÁ'!$C$27,$A5270)),ISNUMBER(SEARCH('💰 BÁO GIÁ'!$C$27,$B5270)))),1,0)</f>
        <v>0</v>
      </c>
      <c r="O5270" s="1" t="str">
        <f t="shared" si="165"/>
        <v/>
      </c>
    </row>
    <row r="5271" customHeight="1" spans="1:15">
      <c r="A5271" s="1" t="str">
        <f>IF('🔨 CĂN THAU'!A347="","",'🔨 CĂN THAU'!A347)</f>
        <v/>
      </c>
      <c r="B5271" s="1" t="str">
        <f>IF('🔨 CĂN THAU'!A347="","","Căn thau "&amp;'🔨 CĂN THAU'!D347&amp;" "&amp;'🔨 CĂN THAU'!B347&amp;" "&amp;'🔨 CĂN THAU'!C347)</f>
        <v/>
      </c>
      <c r="C5271" s="1" t="str">
        <f>IF('🔨 CĂN THAU'!A347="","","Căn thau")</f>
        <v/>
      </c>
      <c r="D5271" s="1" t="str">
        <f>IF('🔨 CĂN THAU'!A347="","",'🔨 CĂN THAU'!K347)</f>
        <v/>
      </c>
      <c r="E5271" s="1" t="str">
        <f>IF('🔨 CĂN THAU'!A347="","",'🔨 CĂN THAU'!L347)</f>
        <v/>
      </c>
      <c r="F5271" s="1" t="str">
        <f>IF('🔨 CĂN THAU'!A347="","",'🔨 CĂN THAU'!M347)</f>
        <v/>
      </c>
      <c r="G5271" s="1" t="str">
        <f>IF('🔨 CĂN THAU'!A347="","",'🔨 CĂN THAU'!N347)</f>
        <v/>
      </c>
      <c r="H5271" s="1" t="str">
        <f>IF('🔨 CĂN THAU'!A347="","",'🔨 CĂN THAU'!O347)</f>
        <v/>
      </c>
      <c r="I5271" s="1" t="str">
        <f>IF('🔨 CĂN THAU'!A347="","",'🔨 CĂN THAU'!P347)</f>
        <v/>
      </c>
      <c r="J5271" s="1" t="str">
        <f>IF('🔨 CĂN THAU'!A347="","","")</f>
        <v/>
      </c>
      <c r="L5271" s="1">
        <f>N(L5270)+IF(AND('🔎 TRA CỨU NHANH'!$C$2&lt;&gt;"",OR(ISNUMBER(SEARCH('🔎 TRA CỨU NHANH'!$C$2,$A5271)),ISNUMBER(SEARCH('🔎 TRA CỨU NHANH'!$C$2,$B5271)))),1,0)</f>
        <v>0</v>
      </c>
      <c r="M5271" s="1" t="str">
        <f t="shared" si="164"/>
        <v/>
      </c>
      <c r="N5271" s="1">
        <f>N(N5270)+IF(AND('💰 BÁO GIÁ'!$C$27&lt;&gt;"",OR(ISNUMBER(SEARCH('💰 BÁO GIÁ'!$C$27,$A5271)),ISNUMBER(SEARCH('💰 BÁO GIÁ'!$C$27,$B5271)))),1,0)</f>
        <v>0</v>
      </c>
      <c r="O5271" s="1" t="str">
        <f t="shared" si="165"/>
        <v/>
      </c>
    </row>
    <row r="5272" customHeight="1" spans="1:15">
      <c r="A5272" s="1" t="str">
        <f>IF('🔨 CĂN THAU'!A348="","",'🔨 CĂN THAU'!A348)</f>
        <v/>
      </c>
      <c r="B5272" s="1" t="str">
        <f>IF('🔨 CĂN THAU'!A348="","","Căn thau "&amp;'🔨 CĂN THAU'!D348&amp;" "&amp;'🔨 CĂN THAU'!B348&amp;" "&amp;'🔨 CĂN THAU'!C348)</f>
        <v/>
      </c>
      <c r="C5272" s="1" t="str">
        <f>IF('🔨 CĂN THAU'!A348="","","Căn thau")</f>
        <v/>
      </c>
      <c r="D5272" s="1" t="str">
        <f>IF('🔨 CĂN THAU'!A348="","",'🔨 CĂN THAU'!K348)</f>
        <v/>
      </c>
      <c r="E5272" s="1" t="str">
        <f>IF('🔨 CĂN THAU'!A348="","",'🔨 CĂN THAU'!L348)</f>
        <v/>
      </c>
      <c r="F5272" s="1" t="str">
        <f>IF('🔨 CĂN THAU'!A348="","",'🔨 CĂN THAU'!M348)</f>
        <v/>
      </c>
      <c r="G5272" s="1" t="str">
        <f>IF('🔨 CĂN THAU'!A348="","",'🔨 CĂN THAU'!N348)</f>
        <v/>
      </c>
      <c r="H5272" s="1" t="str">
        <f>IF('🔨 CĂN THAU'!A348="","",'🔨 CĂN THAU'!O348)</f>
        <v/>
      </c>
      <c r="I5272" s="1" t="str">
        <f>IF('🔨 CĂN THAU'!A348="","",'🔨 CĂN THAU'!P348)</f>
        <v/>
      </c>
      <c r="J5272" s="1" t="str">
        <f>IF('🔨 CĂN THAU'!A348="","","")</f>
        <v/>
      </c>
      <c r="L5272" s="1">
        <f>N(L5271)+IF(AND('🔎 TRA CỨU NHANH'!$C$2&lt;&gt;"",OR(ISNUMBER(SEARCH('🔎 TRA CỨU NHANH'!$C$2,$A5272)),ISNUMBER(SEARCH('🔎 TRA CỨU NHANH'!$C$2,$B5272)))),1,0)</f>
        <v>0</v>
      </c>
      <c r="M5272" s="1" t="str">
        <f t="shared" si="164"/>
        <v/>
      </c>
      <c r="N5272" s="1">
        <f>N(N5271)+IF(AND('💰 BÁO GIÁ'!$C$27&lt;&gt;"",OR(ISNUMBER(SEARCH('💰 BÁO GIÁ'!$C$27,$A5272)),ISNUMBER(SEARCH('💰 BÁO GIÁ'!$C$27,$B5272)))),1,0)</f>
        <v>0</v>
      </c>
      <c r="O5272" s="1" t="str">
        <f t="shared" si="165"/>
        <v/>
      </c>
    </row>
    <row r="5273" customHeight="1" spans="1:15">
      <c r="A5273" s="1" t="str">
        <f>IF('🔨 CĂN THAU'!A349="","",'🔨 CĂN THAU'!A349)</f>
        <v/>
      </c>
      <c r="B5273" s="1" t="str">
        <f>IF('🔨 CĂN THAU'!A349="","","Căn thau "&amp;'🔨 CĂN THAU'!D349&amp;" "&amp;'🔨 CĂN THAU'!B349&amp;" "&amp;'🔨 CĂN THAU'!C349)</f>
        <v/>
      </c>
      <c r="C5273" s="1" t="str">
        <f>IF('🔨 CĂN THAU'!A349="","","Căn thau")</f>
        <v/>
      </c>
      <c r="D5273" s="1" t="str">
        <f>IF('🔨 CĂN THAU'!A349="","",'🔨 CĂN THAU'!K349)</f>
        <v/>
      </c>
      <c r="E5273" s="1" t="str">
        <f>IF('🔨 CĂN THAU'!A349="","",'🔨 CĂN THAU'!L349)</f>
        <v/>
      </c>
      <c r="F5273" s="1" t="str">
        <f>IF('🔨 CĂN THAU'!A349="","",'🔨 CĂN THAU'!M349)</f>
        <v/>
      </c>
      <c r="G5273" s="1" t="str">
        <f>IF('🔨 CĂN THAU'!A349="","",'🔨 CĂN THAU'!N349)</f>
        <v/>
      </c>
      <c r="H5273" s="1" t="str">
        <f>IF('🔨 CĂN THAU'!A349="","",'🔨 CĂN THAU'!O349)</f>
        <v/>
      </c>
      <c r="I5273" s="1" t="str">
        <f>IF('🔨 CĂN THAU'!A349="","",'🔨 CĂN THAU'!P349)</f>
        <v/>
      </c>
      <c r="J5273" s="1" t="str">
        <f>IF('🔨 CĂN THAU'!A349="","","")</f>
        <v/>
      </c>
      <c r="L5273" s="1">
        <f>N(L5272)+IF(AND('🔎 TRA CỨU NHANH'!$C$2&lt;&gt;"",OR(ISNUMBER(SEARCH('🔎 TRA CỨU NHANH'!$C$2,$A5273)),ISNUMBER(SEARCH('🔎 TRA CỨU NHANH'!$C$2,$B5273)))),1,0)</f>
        <v>0</v>
      </c>
      <c r="M5273" s="1" t="str">
        <f t="shared" si="164"/>
        <v/>
      </c>
      <c r="N5273" s="1">
        <f>N(N5272)+IF(AND('💰 BÁO GIÁ'!$C$27&lt;&gt;"",OR(ISNUMBER(SEARCH('💰 BÁO GIÁ'!$C$27,$A5273)),ISNUMBER(SEARCH('💰 BÁO GIÁ'!$C$27,$B5273)))),1,0)</f>
        <v>0</v>
      </c>
      <c r="O5273" s="1" t="str">
        <f t="shared" si="165"/>
        <v/>
      </c>
    </row>
    <row r="5274" customHeight="1" spans="1:15">
      <c r="A5274" s="1" t="str">
        <f>IF('🔨 CĂN THAU'!A350="","",'🔨 CĂN THAU'!A350)</f>
        <v/>
      </c>
      <c r="B5274" s="1" t="str">
        <f>IF('🔨 CĂN THAU'!A350="","","Căn thau "&amp;'🔨 CĂN THAU'!D350&amp;" "&amp;'🔨 CĂN THAU'!B350&amp;" "&amp;'🔨 CĂN THAU'!C350)</f>
        <v/>
      </c>
      <c r="C5274" s="1" t="str">
        <f>IF('🔨 CĂN THAU'!A350="","","Căn thau")</f>
        <v/>
      </c>
      <c r="D5274" s="1" t="str">
        <f>IF('🔨 CĂN THAU'!A350="","",'🔨 CĂN THAU'!K350)</f>
        <v/>
      </c>
      <c r="E5274" s="1" t="str">
        <f>IF('🔨 CĂN THAU'!A350="","",'🔨 CĂN THAU'!L350)</f>
        <v/>
      </c>
      <c r="F5274" s="1" t="str">
        <f>IF('🔨 CĂN THAU'!A350="","",'🔨 CĂN THAU'!M350)</f>
        <v/>
      </c>
      <c r="G5274" s="1" t="str">
        <f>IF('🔨 CĂN THAU'!A350="","",'🔨 CĂN THAU'!N350)</f>
        <v/>
      </c>
      <c r="H5274" s="1" t="str">
        <f>IF('🔨 CĂN THAU'!A350="","",'🔨 CĂN THAU'!O350)</f>
        <v/>
      </c>
      <c r="I5274" s="1" t="str">
        <f>IF('🔨 CĂN THAU'!A350="","",'🔨 CĂN THAU'!P350)</f>
        <v/>
      </c>
      <c r="J5274" s="1" t="str">
        <f>IF('🔨 CĂN THAU'!A350="","","")</f>
        <v/>
      </c>
      <c r="L5274" s="1">
        <f>N(L5273)+IF(AND('🔎 TRA CỨU NHANH'!$C$2&lt;&gt;"",OR(ISNUMBER(SEARCH('🔎 TRA CỨU NHANH'!$C$2,$A5274)),ISNUMBER(SEARCH('🔎 TRA CỨU NHANH'!$C$2,$B5274)))),1,0)</f>
        <v>0</v>
      </c>
      <c r="M5274" s="1" t="str">
        <f t="shared" si="164"/>
        <v/>
      </c>
      <c r="N5274" s="1">
        <f>N(N5273)+IF(AND('💰 BÁO GIÁ'!$C$27&lt;&gt;"",OR(ISNUMBER(SEARCH('💰 BÁO GIÁ'!$C$27,$A5274)),ISNUMBER(SEARCH('💰 BÁO GIÁ'!$C$27,$B5274)))),1,0)</f>
        <v>0</v>
      </c>
      <c r="O5274" s="1" t="str">
        <f t="shared" si="165"/>
        <v/>
      </c>
    </row>
    <row r="5275" customHeight="1" spans="1:15">
      <c r="A5275" s="1" t="str">
        <f>IF('🔨 CĂN THAU'!A351="","",'🔨 CĂN THAU'!A351)</f>
        <v/>
      </c>
      <c r="B5275" s="1" t="str">
        <f>IF('🔨 CĂN THAU'!A351="","","Căn thau "&amp;'🔨 CĂN THAU'!D351&amp;" "&amp;'🔨 CĂN THAU'!B351&amp;" "&amp;'🔨 CĂN THAU'!C351)</f>
        <v/>
      </c>
      <c r="C5275" s="1" t="str">
        <f>IF('🔨 CĂN THAU'!A351="","","Căn thau")</f>
        <v/>
      </c>
      <c r="D5275" s="1" t="str">
        <f>IF('🔨 CĂN THAU'!A351="","",'🔨 CĂN THAU'!K351)</f>
        <v/>
      </c>
      <c r="E5275" s="1" t="str">
        <f>IF('🔨 CĂN THAU'!A351="","",'🔨 CĂN THAU'!L351)</f>
        <v/>
      </c>
      <c r="F5275" s="1" t="str">
        <f>IF('🔨 CĂN THAU'!A351="","",'🔨 CĂN THAU'!M351)</f>
        <v/>
      </c>
      <c r="G5275" s="1" t="str">
        <f>IF('🔨 CĂN THAU'!A351="","",'🔨 CĂN THAU'!N351)</f>
        <v/>
      </c>
      <c r="H5275" s="1" t="str">
        <f>IF('🔨 CĂN THAU'!A351="","",'🔨 CĂN THAU'!O351)</f>
        <v/>
      </c>
      <c r="I5275" s="1" t="str">
        <f>IF('🔨 CĂN THAU'!A351="","",'🔨 CĂN THAU'!P351)</f>
        <v/>
      </c>
      <c r="J5275" s="1" t="str">
        <f>IF('🔨 CĂN THAU'!A351="","","")</f>
        <v/>
      </c>
      <c r="L5275" s="1">
        <f>N(L5274)+IF(AND('🔎 TRA CỨU NHANH'!$C$2&lt;&gt;"",OR(ISNUMBER(SEARCH('🔎 TRA CỨU NHANH'!$C$2,$A5275)),ISNUMBER(SEARCH('🔎 TRA CỨU NHANH'!$C$2,$B5275)))),1,0)</f>
        <v>0</v>
      </c>
      <c r="M5275" s="1" t="str">
        <f t="shared" si="164"/>
        <v/>
      </c>
      <c r="N5275" s="1">
        <f>N(N5274)+IF(AND('💰 BÁO GIÁ'!$C$27&lt;&gt;"",OR(ISNUMBER(SEARCH('💰 BÁO GIÁ'!$C$27,$A5275)),ISNUMBER(SEARCH('💰 BÁO GIÁ'!$C$27,$B5275)))),1,0)</f>
        <v>0</v>
      </c>
      <c r="O5275" s="1" t="str">
        <f t="shared" si="165"/>
        <v/>
      </c>
    </row>
    <row r="5276" customHeight="1" spans="1:15">
      <c r="A5276" s="1" t="str">
        <f>IF('🔨 CĂN THAU'!A352="","",'🔨 CĂN THAU'!A352)</f>
        <v/>
      </c>
      <c r="B5276" s="1" t="str">
        <f>IF('🔨 CĂN THAU'!A352="","","Căn thau "&amp;'🔨 CĂN THAU'!D352&amp;" "&amp;'🔨 CĂN THAU'!B352&amp;" "&amp;'🔨 CĂN THAU'!C352)</f>
        <v/>
      </c>
      <c r="C5276" s="1" t="str">
        <f>IF('🔨 CĂN THAU'!A352="","","Căn thau")</f>
        <v/>
      </c>
      <c r="D5276" s="1" t="str">
        <f>IF('🔨 CĂN THAU'!A352="","",'🔨 CĂN THAU'!K352)</f>
        <v/>
      </c>
      <c r="E5276" s="1" t="str">
        <f>IF('🔨 CĂN THAU'!A352="","",'🔨 CĂN THAU'!L352)</f>
        <v/>
      </c>
      <c r="F5276" s="1" t="str">
        <f>IF('🔨 CĂN THAU'!A352="","",'🔨 CĂN THAU'!M352)</f>
        <v/>
      </c>
      <c r="G5276" s="1" t="str">
        <f>IF('🔨 CĂN THAU'!A352="","",'🔨 CĂN THAU'!N352)</f>
        <v/>
      </c>
      <c r="H5276" s="1" t="str">
        <f>IF('🔨 CĂN THAU'!A352="","",'🔨 CĂN THAU'!O352)</f>
        <v/>
      </c>
      <c r="I5276" s="1" t="str">
        <f>IF('🔨 CĂN THAU'!A352="","",'🔨 CĂN THAU'!P352)</f>
        <v/>
      </c>
      <c r="J5276" s="1" t="str">
        <f>IF('🔨 CĂN THAU'!A352="","","")</f>
        <v/>
      </c>
      <c r="L5276" s="1">
        <f>N(L5275)+IF(AND('🔎 TRA CỨU NHANH'!$C$2&lt;&gt;"",OR(ISNUMBER(SEARCH('🔎 TRA CỨU NHANH'!$C$2,$A5276)),ISNUMBER(SEARCH('🔎 TRA CỨU NHANH'!$C$2,$B5276)))),1,0)</f>
        <v>0</v>
      </c>
      <c r="M5276" s="1" t="str">
        <f t="shared" si="164"/>
        <v/>
      </c>
      <c r="N5276" s="1">
        <f>N(N5275)+IF(AND('💰 BÁO GIÁ'!$C$27&lt;&gt;"",OR(ISNUMBER(SEARCH('💰 BÁO GIÁ'!$C$27,$A5276)),ISNUMBER(SEARCH('💰 BÁO GIÁ'!$C$27,$B5276)))),1,0)</f>
        <v>0</v>
      </c>
      <c r="O5276" s="1" t="str">
        <f t="shared" si="165"/>
        <v/>
      </c>
    </row>
    <row r="5277" customHeight="1" spans="1:15">
      <c r="A5277" s="1" t="str">
        <f>IF('🔨 CĂN THAU'!A353="","",'🔨 CĂN THAU'!A353)</f>
        <v/>
      </c>
      <c r="B5277" s="1" t="str">
        <f>IF('🔨 CĂN THAU'!A353="","","Căn thau "&amp;'🔨 CĂN THAU'!D353&amp;" "&amp;'🔨 CĂN THAU'!B353&amp;" "&amp;'🔨 CĂN THAU'!C353)</f>
        <v/>
      </c>
      <c r="C5277" s="1" t="str">
        <f>IF('🔨 CĂN THAU'!A353="","","Căn thau")</f>
        <v/>
      </c>
      <c r="D5277" s="1" t="str">
        <f>IF('🔨 CĂN THAU'!A353="","",'🔨 CĂN THAU'!K353)</f>
        <v/>
      </c>
      <c r="E5277" s="1" t="str">
        <f>IF('🔨 CĂN THAU'!A353="","",'🔨 CĂN THAU'!L353)</f>
        <v/>
      </c>
      <c r="F5277" s="1" t="str">
        <f>IF('🔨 CĂN THAU'!A353="","",'🔨 CĂN THAU'!M353)</f>
        <v/>
      </c>
      <c r="G5277" s="1" t="str">
        <f>IF('🔨 CĂN THAU'!A353="","",'🔨 CĂN THAU'!N353)</f>
        <v/>
      </c>
      <c r="H5277" s="1" t="str">
        <f>IF('🔨 CĂN THAU'!A353="","",'🔨 CĂN THAU'!O353)</f>
        <v/>
      </c>
      <c r="I5277" s="1" t="str">
        <f>IF('🔨 CĂN THAU'!A353="","",'🔨 CĂN THAU'!P353)</f>
        <v/>
      </c>
      <c r="J5277" s="1" t="str">
        <f>IF('🔨 CĂN THAU'!A353="","","")</f>
        <v/>
      </c>
      <c r="L5277" s="1">
        <f>N(L5276)+IF(AND('🔎 TRA CỨU NHANH'!$C$2&lt;&gt;"",OR(ISNUMBER(SEARCH('🔎 TRA CỨU NHANH'!$C$2,$A5277)),ISNUMBER(SEARCH('🔎 TRA CỨU NHANH'!$C$2,$B5277)))),1,0)</f>
        <v>0</v>
      </c>
      <c r="M5277" s="1" t="str">
        <f t="shared" si="164"/>
        <v/>
      </c>
      <c r="N5277" s="1">
        <f>N(N5276)+IF(AND('💰 BÁO GIÁ'!$C$27&lt;&gt;"",OR(ISNUMBER(SEARCH('💰 BÁO GIÁ'!$C$27,$A5277)),ISNUMBER(SEARCH('💰 BÁO GIÁ'!$C$27,$B5277)))),1,0)</f>
        <v>0</v>
      </c>
      <c r="O5277" s="1" t="str">
        <f t="shared" si="165"/>
        <v/>
      </c>
    </row>
    <row r="5278" customHeight="1" spans="1:15">
      <c r="A5278" s="1" t="str">
        <f>IF('🔨 CĂN THAU'!A354="","",'🔨 CĂN THAU'!A354)</f>
        <v/>
      </c>
      <c r="B5278" s="1" t="str">
        <f>IF('🔨 CĂN THAU'!A354="","","Căn thau "&amp;'🔨 CĂN THAU'!D354&amp;" "&amp;'🔨 CĂN THAU'!B354&amp;" "&amp;'🔨 CĂN THAU'!C354)</f>
        <v/>
      </c>
      <c r="C5278" s="1" t="str">
        <f>IF('🔨 CĂN THAU'!A354="","","Căn thau")</f>
        <v/>
      </c>
      <c r="D5278" s="1" t="str">
        <f>IF('🔨 CĂN THAU'!A354="","",'🔨 CĂN THAU'!K354)</f>
        <v/>
      </c>
      <c r="E5278" s="1" t="str">
        <f>IF('🔨 CĂN THAU'!A354="","",'🔨 CĂN THAU'!L354)</f>
        <v/>
      </c>
      <c r="F5278" s="1" t="str">
        <f>IF('🔨 CĂN THAU'!A354="","",'🔨 CĂN THAU'!M354)</f>
        <v/>
      </c>
      <c r="G5278" s="1" t="str">
        <f>IF('🔨 CĂN THAU'!A354="","",'🔨 CĂN THAU'!N354)</f>
        <v/>
      </c>
      <c r="H5278" s="1" t="str">
        <f>IF('🔨 CĂN THAU'!A354="","",'🔨 CĂN THAU'!O354)</f>
        <v/>
      </c>
      <c r="I5278" s="1" t="str">
        <f>IF('🔨 CĂN THAU'!A354="","",'🔨 CĂN THAU'!P354)</f>
        <v/>
      </c>
      <c r="J5278" s="1" t="str">
        <f>IF('🔨 CĂN THAU'!A354="","","")</f>
        <v/>
      </c>
      <c r="L5278" s="1">
        <f>N(L5277)+IF(AND('🔎 TRA CỨU NHANH'!$C$2&lt;&gt;"",OR(ISNUMBER(SEARCH('🔎 TRA CỨU NHANH'!$C$2,$A5278)),ISNUMBER(SEARCH('🔎 TRA CỨU NHANH'!$C$2,$B5278)))),1,0)</f>
        <v>0</v>
      </c>
      <c r="M5278" s="1" t="str">
        <f t="shared" si="164"/>
        <v/>
      </c>
      <c r="N5278" s="1">
        <f>N(N5277)+IF(AND('💰 BÁO GIÁ'!$C$27&lt;&gt;"",OR(ISNUMBER(SEARCH('💰 BÁO GIÁ'!$C$27,$A5278)),ISNUMBER(SEARCH('💰 BÁO GIÁ'!$C$27,$B5278)))),1,0)</f>
        <v>0</v>
      </c>
      <c r="O5278" s="1" t="str">
        <f t="shared" si="165"/>
        <v/>
      </c>
    </row>
    <row r="5279" customHeight="1" spans="1:15">
      <c r="A5279" s="1" t="str">
        <f>IF('🔨 CĂN THAU'!A355="","",'🔨 CĂN THAU'!A355)</f>
        <v/>
      </c>
      <c r="B5279" s="1" t="str">
        <f>IF('🔨 CĂN THAU'!A355="","","Căn thau "&amp;'🔨 CĂN THAU'!D355&amp;" "&amp;'🔨 CĂN THAU'!B355&amp;" "&amp;'🔨 CĂN THAU'!C355)</f>
        <v/>
      </c>
      <c r="C5279" s="1" t="str">
        <f>IF('🔨 CĂN THAU'!A355="","","Căn thau")</f>
        <v/>
      </c>
      <c r="D5279" s="1" t="str">
        <f>IF('🔨 CĂN THAU'!A355="","",'🔨 CĂN THAU'!K355)</f>
        <v/>
      </c>
      <c r="E5279" s="1" t="str">
        <f>IF('🔨 CĂN THAU'!A355="","",'🔨 CĂN THAU'!L355)</f>
        <v/>
      </c>
      <c r="F5279" s="1" t="str">
        <f>IF('🔨 CĂN THAU'!A355="","",'🔨 CĂN THAU'!M355)</f>
        <v/>
      </c>
      <c r="G5279" s="1" t="str">
        <f>IF('🔨 CĂN THAU'!A355="","",'🔨 CĂN THAU'!N355)</f>
        <v/>
      </c>
      <c r="H5279" s="1" t="str">
        <f>IF('🔨 CĂN THAU'!A355="","",'🔨 CĂN THAU'!O355)</f>
        <v/>
      </c>
      <c r="I5279" s="1" t="str">
        <f>IF('🔨 CĂN THAU'!A355="","",'🔨 CĂN THAU'!P355)</f>
        <v/>
      </c>
      <c r="J5279" s="1" t="str">
        <f>IF('🔨 CĂN THAU'!A355="","","")</f>
        <v/>
      </c>
      <c r="L5279" s="1">
        <f>N(L5278)+IF(AND('🔎 TRA CỨU NHANH'!$C$2&lt;&gt;"",OR(ISNUMBER(SEARCH('🔎 TRA CỨU NHANH'!$C$2,$A5279)),ISNUMBER(SEARCH('🔎 TRA CỨU NHANH'!$C$2,$B5279)))),1,0)</f>
        <v>0</v>
      </c>
      <c r="M5279" s="1" t="str">
        <f t="shared" si="164"/>
        <v/>
      </c>
      <c r="N5279" s="1">
        <f>N(N5278)+IF(AND('💰 BÁO GIÁ'!$C$27&lt;&gt;"",OR(ISNUMBER(SEARCH('💰 BÁO GIÁ'!$C$27,$A5279)),ISNUMBER(SEARCH('💰 BÁO GIÁ'!$C$27,$B5279)))),1,0)</f>
        <v>0</v>
      </c>
      <c r="O5279" s="1" t="str">
        <f t="shared" si="165"/>
        <v/>
      </c>
    </row>
    <row r="5280" customHeight="1" spans="1:15">
      <c r="A5280" s="1" t="str">
        <f>IF('🔨 CĂN THAU'!A356="","",'🔨 CĂN THAU'!A356)</f>
        <v/>
      </c>
      <c r="B5280" s="1" t="str">
        <f>IF('🔨 CĂN THAU'!A356="","","Căn thau "&amp;'🔨 CĂN THAU'!D356&amp;" "&amp;'🔨 CĂN THAU'!B356&amp;" "&amp;'🔨 CĂN THAU'!C356)</f>
        <v/>
      </c>
      <c r="C5280" s="1" t="str">
        <f>IF('🔨 CĂN THAU'!A356="","","Căn thau")</f>
        <v/>
      </c>
      <c r="D5280" s="1" t="str">
        <f>IF('🔨 CĂN THAU'!A356="","",'🔨 CĂN THAU'!K356)</f>
        <v/>
      </c>
      <c r="E5280" s="1" t="str">
        <f>IF('🔨 CĂN THAU'!A356="","",'🔨 CĂN THAU'!L356)</f>
        <v/>
      </c>
      <c r="F5280" s="1" t="str">
        <f>IF('🔨 CĂN THAU'!A356="","",'🔨 CĂN THAU'!M356)</f>
        <v/>
      </c>
      <c r="G5280" s="1" t="str">
        <f>IF('🔨 CĂN THAU'!A356="","",'🔨 CĂN THAU'!N356)</f>
        <v/>
      </c>
      <c r="H5280" s="1" t="str">
        <f>IF('🔨 CĂN THAU'!A356="","",'🔨 CĂN THAU'!O356)</f>
        <v/>
      </c>
      <c r="I5280" s="1" t="str">
        <f>IF('🔨 CĂN THAU'!A356="","",'🔨 CĂN THAU'!P356)</f>
        <v/>
      </c>
      <c r="J5280" s="1" t="str">
        <f>IF('🔨 CĂN THAU'!A356="","","")</f>
        <v/>
      </c>
      <c r="L5280" s="1">
        <f>N(L5279)+IF(AND('🔎 TRA CỨU NHANH'!$C$2&lt;&gt;"",OR(ISNUMBER(SEARCH('🔎 TRA CỨU NHANH'!$C$2,$A5280)),ISNUMBER(SEARCH('🔎 TRA CỨU NHANH'!$C$2,$B5280)))),1,0)</f>
        <v>0</v>
      </c>
      <c r="M5280" s="1" t="str">
        <f t="shared" si="164"/>
        <v/>
      </c>
      <c r="N5280" s="1">
        <f>N(N5279)+IF(AND('💰 BÁO GIÁ'!$C$27&lt;&gt;"",OR(ISNUMBER(SEARCH('💰 BÁO GIÁ'!$C$27,$A5280)),ISNUMBER(SEARCH('💰 BÁO GIÁ'!$C$27,$B5280)))),1,0)</f>
        <v>0</v>
      </c>
      <c r="O5280" s="1" t="str">
        <f t="shared" si="165"/>
        <v/>
      </c>
    </row>
    <row r="5281" customHeight="1" spans="1:15">
      <c r="A5281" s="1" t="str">
        <f>IF('🔨 CĂN THAU'!A357="","",'🔨 CĂN THAU'!A357)</f>
        <v/>
      </c>
      <c r="B5281" s="1" t="str">
        <f>IF('🔨 CĂN THAU'!A357="","","Căn thau "&amp;'🔨 CĂN THAU'!D357&amp;" "&amp;'🔨 CĂN THAU'!B357&amp;" "&amp;'🔨 CĂN THAU'!C357)</f>
        <v/>
      </c>
      <c r="C5281" s="1" t="str">
        <f>IF('🔨 CĂN THAU'!A357="","","Căn thau")</f>
        <v/>
      </c>
      <c r="D5281" s="1" t="str">
        <f>IF('🔨 CĂN THAU'!A357="","",'🔨 CĂN THAU'!K357)</f>
        <v/>
      </c>
      <c r="E5281" s="1" t="str">
        <f>IF('🔨 CĂN THAU'!A357="","",'🔨 CĂN THAU'!L357)</f>
        <v/>
      </c>
      <c r="F5281" s="1" t="str">
        <f>IF('🔨 CĂN THAU'!A357="","",'🔨 CĂN THAU'!M357)</f>
        <v/>
      </c>
      <c r="G5281" s="1" t="str">
        <f>IF('🔨 CĂN THAU'!A357="","",'🔨 CĂN THAU'!N357)</f>
        <v/>
      </c>
      <c r="H5281" s="1" t="str">
        <f>IF('🔨 CĂN THAU'!A357="","",'🔨 CĂN THAU'!O357)</f>
        <v/>
      </c>
      <c r="I5281" s="1" t="str">
        <f>IF('🔨 CĂN THAU'!A357="","",'🔨 CĂN THAU'!P357)</f>
        <v/>
      </c>
      <c r="J5281" s="1" t="str">
        <f>IF('🔨 CĂN THAU'!A357="","","")</f>
        <v/>
      </c>
      <c r="L5281" s="1">
        <f>N(L5280)+IF(AND('🔎 TRA CỨU NHANH'!$C$2&lt;&gt;"",OR(ISNUMBER(SEARCH('🔎 TRA CỨU NHANH'!$C$2,$A5281)),ISNUMBER(SEARCH('🔎 TRA CỨU NHANH'!$C$2,$B5281)))),1,0)</f>
        <v>0</v>
      </c>
      <c r="M5281" s="1" t="str">
        <f t="shared" si="164"/>
        <v/>
      </c>
      <c r="N5281" s="1">
        <f>N(N5280)+IF(AND('💰 BÁO GIÁ'!$C$27&lt;&gt;"",OR(ISNUMBER(SEARCH('💰 BÁO GIÁ'!$C$27,$A5281)),ISNUMBER(SEARCH('💰 BÁO GIÁ'!$C$27,$B5281)))),1,0)</f>
        <v>0</v>
      </c>
      <c r="O5281" s="1" t="str">
        <f t="shared" si="165"/>
        <v/>
      </c>
    </row>
    <row r="5282" customHeight="1" spans="1:15">
      <c r="A5282" s="1" t="str">
        <f>IF('🔨 CĂN THAU'!A358="","",'🔨 CĂN THAU'!A358)</f>
        <v/>
      </c>
      <c r="B5282" s="1" t="str">
        <f>IF('🔨 CĂN THAU'!A358="","","Căn thau "&amp;'🔨 CĂN THAU'!D358&amp;" "&amp;'🔨 CĂN THAU'!B358&amp;" "&amp;'🔨 CĂN THAU'!C358)</f>
        <v/>
      </c>
      <c r="C5282" s="1" t="str">
        <f>IF('🔨 CĂN THAU'!A358="","","Căn thau")</f>
        <v/>
      </c>
      <c r="D5282" s="1" t="str">
        <f>IF('🔨 CĂN THAU'!A358="","",'🔨 CĂN THAU'!K358)</f>
        <v/>
      </c>
      <c r="E5282" s="1" t="str">
        <f>IF('🔨 CĂN THAU'!A358="","",'🔨 CĂN THAU'!L358)</f>
        <v/>
      </c>
      <c r="F5282" s="1" t="str">
        <f>IF('🔨 CĂN THAU'!A358="","",'🔨 CĂN THAU'!M358)</f>
        <v/>
      </c>
      <c r="G5282" s="1" t="str">
        <f>IF('🔨 CĂN THAU'!A358="","",'🔨 CĂN THAU'!N358)</f>
        <v/>
      </c>
      <c r="H5282" s="1" t="str">
        <f>IF('🔨 CĂN THAU'!A358="","",'🔨 CĂN THAU'!O358)</f>
        <v/>
      </c>
      <c r="I5282" s="1" t="str">
        <f>IF('🔨 CĂN THAU'!A358="","",'🔨 CĂN THAU'!P358)</f>
        <v/>
      </c>
      <c r="J5282" s="1" t="str">
        <f>IF('🔨 CĂN THAU'!A358="","","")</f>
        <v/>
      </c>
      <c r="L5282" s="1">
        <f>N(L5281)+IF(AND('🔎 TRA CỨU NHANH'!$C$2&lt;&gt;"",OR(ISNUMBER(SEARCH('🔎 TRA CỨU NHANH'!$C$2,$A5282)),ISNUMBER(SEARCH('🔎 TRA CỨU NHANH'!$C$2,$B5282)))),1,0)</f>
        <v>0</v>
      </c>
      <c r="M5282" s="1" t="str">
        <f t="shared" si="164"/>
        <v/>
      </c>
      <c r="N5282" s="1">
        <f>N(N5281)+IF(AND('💰 BÁO GIÁ'!$C$27&lt;&gt;"",OR(ISNUMBER(SEARCH('💰 BÁO GIÁ'!$C$27,$A5282)),ISNUMBER(SEARCH('💰 BÁO GIÁ'!$C$27,$B5282)))),1,0)</f>
        <v>0</v>
      </c>
      <c r="O5282" s="1" t="str">
        <f t="shared" si="165"/>
        <v/>
      </c>
    </row>
    <row r="5283" customHeight="1" spans="1:15">
      <c r="A5283" s="1" t="str">
        <f>IF('🔨 CĂN THAU'!A359="","",'🔨 CĂN THAU'!A359)</f>
        <v/>
      </c>
      <c r="B5283" s="1" t="str">
        <f>IF('🔨 CĂN THAU'!A359="","","Căn thau "&amp;'🔨 CĂN THAU'!D359&amp;" "&amp;'🔨 CĂN THAU'!B359&amp;" "&amp;'🔨 CĂN THAU'!C359)</f>
        <v/>
      </c>
      <c r="C5283" s="1" t="str">
        <f>IF('🔨 CĂN THAU'!A359="","","Căn thau")</f>
        <v/>
      </c>
      <c r="D5283" s="1" t="str">
        <f>IF('🔨 CĂN THAU'!A359="","",'🔨 CĂN THAU'!K359)</f>
        <v/>
      </c>
      <c r="E5283" s="1" t="str">
        <f>IF('🔨 CĂN THAU'!A359="","",'🔨 CĂN THAU'!L359)</f>
        <v/>
      </c>
      <c r="F5283" s="1" t="str">
        <f>IF('🔨 CĂN THAU'!A359="","",'🔨 CĂN THAU'!M359)</f>
        <v/>
      </c>
      <c r="G5283" s="1" t="str">
        <f>IF('🔨 CĂN THAU'!A359="","",'🔨 CĂN THAU'!N359)</f>
        <v/>
      </c>
      <c r="H5283" s="1" t="str">
        <f>IF('🔨 CĂN THAU'!A359="","",'🔨 CĂN THAU'!O359)</f>
        <v/>
      </c>
      <c r="I5283" s="1" t="str">
        <f>IF('🔨 CĂN THAU'!A359="","",'🔨 CĂN THAU'!P359)</f>
        <v/>
      </c>
      <c r="J5283" s="1" t="str">
        <f>IF('🔨 CĂN THAU'!A359="","","")</f>
        <v/>
      </c>
      <c r="L5283" s="1">
        <f>N(L5282)+IF(AND('🔎 TRA CỨU NHANH'!$C$2&lt;&gt;"",OR(ISNUMBER(SEARCH('🔎 TRA CỨU NHANH'!$C$2,$A5283)),ISNUMBER(SEARCH('🔎 TRA CỨU NHANH'!$C$2,$B5283)))),1,0)</f>
        <v>0</v>
      </c>
      <c r="M5283" s="1" t="str">
        <f t="shared" si="164"/>
        <v/>
      </c>
      <c r="N5283" s="1">
        <f>N(N5282)+IF(AND('💰 BÁO GIÁ'!$C$27&lt;&gt;"",OR(ISNUMBER(SEARCH('💰 BÁO GIÁ'!$C$27,$A5283)),ISNUMBER(SEARCH('💰 BÁO GIÁ'!$C$27,$B5283)))),1,0)</f>
        <v>0</v>
      </c>
      <c r="O5283" s="1" t="str">
        <f t="shared" si="165"/>
        <v/>
      </c>
    </row>
    <row r="5284" customHeight="1" spans="1:15">
      <c r="A5284" s="1" t="str">
        <f>IF('🔨 CĂN THAU'!A360="","",'🔨 CĂN THAU'!A360)</f>
        <v/>
      </c>
      <c r="B5284" s="1" t="str">
        <f>IF('🔨 CĂN THAU'!A360="","","Căn thau "&amp;'🔨 CĂN THAU'!D360&amp;" "&amp;'🔨 CĂN THAU'!B360&amp;" "&amp;'🔨 CĂN THAU'!C360)</f>
        <v/>
      </c>
      <c r="C5284" s="1" t="str">
        <f>IF('🔨 CĂN THAU'!A360="","","Căn thau")</f>
        <v/>
      </c>
      <c r="D5284" s="1" t="str">
        <f>IF('🔨 CĂN THAU'!A360="","",'🔨 CĂN THAU'!K360)</f>
        <v/>
      </c>
      <c r="E5284" s="1" t="str">
        <f>IF('🔨 CĂN THAU'!A360="","",'🔨 CĂN THAU'!L360)</f>
        <v/>
      </c>
      <c r="F5284" s="1" t="str">
        <f>IF('🔨 CĂN THAU'!A360="","",'🔨 CĂN THAU'!M360)</f>
        <v/>
      </c>
      <c r="G5284" s="1" t="str">
        <f>IF('🔨 CĂN THAU'!A360="","",'🔨 CĂN THAU'!N360)</f>
        <v/>
      </c>
      <c r="H5284" s="1" t="str">
        <f>IF('🔨 CĂN THAU'!A360="","",'🔨 CĂN THAU'!O360)</f>
        <v/>
      </c>
      <c r="I5284" s="1" t="str">
        <f>IF('🔨 CĂN THAU'!A360="","",'🔨 CĂN THAU'!P360)</f>
        <v/>
      </c>
      <c r="J5284" s="1" t="str">
        <f>IF('🔨 CĂN THAU'!A360="","","")</f>
        <v/>
      </c>
      <c r="L5284" s="1">
        <f>N(L5283)+IF(AND('🔎 TRA CỨU NHANH'!$C$2&lt;&gt;"",OR(ISNUMBER(SEARCH('🔎 TRA CỨU NHANH'!$C$2,$A5284)),ISNUMBER(SEARCH('🔎 TRA CỨU NHANH'!$C$2,$B5284)))),1,0)</f>
        <v>0</v>
      </c>
      <c r="M5284" s="1" t="str">
        <f t="shared" si="164"/>
        <v/>
      </c>
      <c r="N5284" s="1">
        <f>N(N5283)+IF(AND('💰 BÁO GIÁ'!$C$27&lt;&gt;"",OR(ISNUMBER(SEARCH('💰 BÁO GIÁ'!$C$27,$A5284)),ISNUMBER(SEARCH('💰 BÁO GIÁ'!$C$27,$B5284)))),1,0)</f>
        <v>0</v>
      </c>
      <c r="O5284" s="1" t="str">
        <f t="shared" si="165"/>
        <v/>
      </c>
    </row>
    <row r="5285" customHeight="1" spans="1:15">
      <c r="A5285" s="1" t="str">
        <f>IF('🔨 CĂN THAU'!A361="","",'🔨 CĂN THAU'!A361)</f>
        <v/>
      </c>
      <c r="B5285" s="1" t="str">
        <f>IF('🔨 CĂN THAU'!A361="","","Căn thau "&amp;'🔨 CĂN THAU'!D361&amp;" "&amp;'🔨 CĂN THAU'!B361&amp;" "&amp;'🔨 CĂN THAU'!C361)</f>
        <v/>
      </c>
      <c r="C5285" s="1" t="str">
        <f>IF('🔨 CĂN THAU'!A361="","","Căn thau")</f>
        <v/>
      </c>
      <c r="D5285" s="1" t="str">
        <f>IF('🔨 CĂN THAU'!A361="","",'🔨 CĂN THAU'!K361)</f>
        <v/>
      </c>
      <c r="E5285" s="1" t="str">
        <f>IF('🔨 CĂN THAU'!A361="","",'🔨 CĂN THAU'!L361)</f>
        <v/>
      </c>
      <c r="F5285" s="1" t="str">
        <f>IF('🔨 CĂN THAU'!A361="","",'🔨 CĂN THAU'!M361)</f>
        <v/>
      </c>
      <c r="G5285" s="1" t="str">
        <f>IF('🔨 CĂN THAU'!A361="","",'🔨 CĂN THAU'!N361)</f>
        <v/>
      </c>
      <c r="H5285" s="1" t="str">
        <f>IF('🔨 CĂN THAU'!A361="","",'🔨 CĂN THAU'!O361)</f>
        <v/>
      </c>
      <c r="I5285" s="1" t="str">
        <f>IF('🔨 CĂN THAU'!A361="","",'🔨 CĂN THAU'!P361)</f>
        <v/>
      </c>
      <c r="J5285" s="1" t="str">
        <f>IF('🔨 CĂN THAU'!A361="","","")</f>
        <v/>
      </c>
      <c r="L5285" s="1">
        <f>N(L5284)+IF(AND('🔎 TRA CỨU NHANH'!$C$2&lt;&gt;"",OR(ISNUMBER(SEARCH('🔎 TRA CỨU NHANH'!$C$2,$A5285)),ISNUMBER(SEARCH('🔎 TRA CỨU NHANH'!$C$2,$B5285)))),1,0)</f>
        <v>0</v>
      </c>
      <c r="M5285" s="1" t="str">
        <f t="shared" si="164"/>
        <v/>
      </c>
      <c r="N5285" s="1">
        <f>N(N5284)+IF(AND('💰 BÁO GIÁ'!$C$27&lt;&gt;"",OR(ISNUMBER(SEARCH('💰 BÁO GIÁ'!$C$27,$A5285)),ISNUMBER(SEARCH('💰 BÁO GIÁ'!$C$27,$B5285)))),1,0)</f>
        <v>0</v>
      </c>
      <c r="O5285" s="1" t="str">
        <f t="shared" si="165"/>
        <v/>
      </c>
    </row>
    <row r="5286" customHeight="1" spans="1:15">
      <c r="A5286" s="1" t="str">
        <f>IF('🔨 CĂN THAU'!A362="","",'🔨 CĂN THAU'!A362)</f>
        <v/>
      </c>
      <c r="B5286" s="1" t="str">
        <f>IF('🔨 CĂN THAU'!A362="","","Căn thau "&amp;'🔨 CĂN THAU'!D362&amp;" "&amp;'🔨 CĂN THAU'!B362&amp;" "&amp;'🔨 CĂN THAU'!C362)</f>
        <v/>
      </c>
      <c r="C5286" s="1" t="str">
        <f>IF('🔨 CĂN THAU'!A362="","","Căn thau")</f>
        <v/>
      </c>
      <c r="D5286" s="1" t="str">
        <f>IF('🔨 CĂN THAU'!A362="","",'🔨 CĂN THAU'!K362)</f>
        <v/>
      </c>
      <c r="E5286" s="1" t="str">
        <f>IF('🔨 CĂN THAU'!A362="","",'🔨 CĂN THAU'!L362)</f>
        <v/>
      </c>
      <c r="F5286" s="1" t="str">
        <f>IF('🔨 CĂN THAU'!A362="","",'🔨 CĂN THAU'!M362)</f>
        <v/>
      </c>
      <c r="G5286" s="1" t="str">
        <f>IF('🔨 CĂN THAU'!A362="","",'🔨 CĂN THAU'!N362)</f>
        <v/>
      </c>
      <c r="H5286" s="1" t="str">
        <f>IF('🔨 CĂN THAU'!A362="","",'🔨 CĂN THAU'!O362)</f>
        <v/>
      </c>
      <c r="I5286" s="1" t="str">
        <f>IF('🔨 CĂN THAU'!A362="","",'🔨 CĂN THAU'!P362)</f>
        <v/>
      </c>
      <c r="J5286" s="1" t="str">
        <f>IF('🔨 CĂN THAU'!A362="","","")</f>
        <v/>
      </c>
      <c r="L5286" s="1">
        <f>N(L5285)+IF(AND('🔎 TRA CỨU NHANH'!$C$2&lt;&gt;"",OR(ISNUMBER(SEARCH('🔎 TRA CỨU NHANH'!$C$2,$A5286)),ISNUMBER(SEARCH('🔎 TRA CỨU NHANH'!$C$2,$B5286)))),1,0)</f>
        <v>0</v>
      </c>
      <c r="M5286" s="1" t="str">
        <f t="shared" si="164"/>
        <v/>
      </c>
      <c r="N5286" s="1">
        <f>N(N5285)+IF(AND('💰 BÁO GIÁ'!$C$27&lt;&gt;"",OR(ISNUMBER(SEARCH('💰 BÁO GIÁ'!$C$27,$A5286)),ISNUMBER(SEARCH('💰 BÁO GIÁ'!$C$27,$B5286)))),1,0)</f>
        <v>0</v>
      </c>
      <c r="O5286" s="1" t="str">
        <f t="shared" si="165"/>
        <v/>
      </c>
    </row>
    <row r="5287" customHeight="1" spans="1:15">
      <c r="A5287" s="1" t="str">
        <f>IF('🔨 CĂN THAU'!A363="","",'🔨 CĂN THAU'!A363)</f>
        <v/>
      </c>
      <c r="B5287" s="1" t="str">
        <f>IF('🔨 CĂN THAU'!A363="","","Căn thau "&amp;'🔨 CĂN THAU'!D363&amp;" "&amp;'🔨 CĂN THAU'!B363&amp;" "&amp;'🔨 CĂN THAU'!C363)</f>
        <v/>
      </c>
      <c r="C5287" s="1" t="str">
        <f>IF('🔨 CĂN THAU'!A363="","","Căn thau")</f>
        <v/>
      </c>
      <c r="D5287" s="1" t="str">
        <f>IF('🔨 CĂN THAU'!A363="","",'🔨 CĂN THAU'!K363)</f>
        <v/>
      </c>
      <c r="E5287" s="1" t="str">
        <f>IF('🔨 CĂN THAU'!A363="","",'🔨 CĂN THAU'!L363)</f>
        <v/>
      </c>
      <c r="F5287" s="1" t="str">
        <f>IF('🔨 CĂN THAU'!A363="","",'🔨 CĂN THAU'!M363)</f>
        <v/>
      </c>
      <c r="G5287" s="1" t="str">
        <f>IF('🔨 CĂN THAU'!A363="","",'🔨 CĂN THAU'!N363)</f>
        <v/>
      </c>
      <c r="H5287" s="1" t="str">
        <f>IF('🔨 CĂN THAU'!A363="","",'🔨 CĂN THAU'!O363)</f>
        <v/>
      </c>
      <c r="I5287" s="1" t="str">
        <f>IF('🔨 CĂN THAU'!A363="","",'🔨 CĂN THAU'!P363)</f>
        <v/>
      </c>
      <c r="J5287" s="1" t="str">
        <f>IF('🔨 CĂN THAU'!A363="","","")</f>
        <v/>
      </c>
      <c r="L5287" s="1">
        <f>N(L5286)+IF(AND('🔎 TRA CỨU NHANH'!$C$2&lt;&gt;"",OR(ISNUMBER(SEARCH('🔎 TRA CỨU NHANH'!$C$2,$A5287)),ISNUMBER(SEARCH('🔎 TRA CỨU NHANH'!$C$2,$B5287)))),1,0)</f>
        <v>0</v>
      </c>
      <c r="M5287" s="1" t="str">
        <f t="shared" si="164"/>
        <v/>
      </c>
      <c r="N5287" s="1">
        <f>N(N5286)+IF(AND('💰 BÁO GIÁ'!$C$27&lt;&gt;"",OR(ISNUMBER(SEARCH('💰 BÁO GIÁ'!$C$27,$A5287)),ISNUMBER(SEARCH('💰 BÁO GIÁ'!$C$27,$B5287)))),1,0)</f>
        <v>0</v>
      </c>
      <c r="O5287" s="1" t="str">
        <f t="shared" si="165"/>
        <v/>
      </c>
    </row>
    <row r="5288" customHeight="1" spans="1:15">
      <c r="A5288" s="1" t="str">
        <f>IF('🔨 CĂN THAU'!A364="","",'🔨 CĂN THAU'!A364)</f>
        <v/>
      </c>
      <c r="B5288" s="1" t="str">
        <f>IF('🔨 CĂN THAU'!A364="","","Căn thau "&amp;'🔨 CĂN THAU'!D364&amp;" "&amp;'🔨 CĂN THAU'!B364&amp;" "&amp;'🔨 CĂN THAU'!C364)</f>
        <v/>
      </c>
      <c r="C5288" s="1" t="str">
        <f>IF('🔨 CĂN THAU'!A364="","","Căn thau")</f>
        <v/>
      </c>
      <c r="D5288" s="1" t="str">
        <f>IF('🔨 CĂN THAU'!A364="","",'🔨 CĂN THAU'!K364)</f>
        <v/>
      </c>
      <c r="E5288" s="1" t="str">
        <f>IF('🔨 CĂN THAU'!A364="","",'🔨 CĂN THAU'!L364)</f>
        <v/>
      </c>
      <c r="F5288" s="1" t="str">
        <f>IF('🔨 CĂN THAU'!A364="","",'🔨 CĂN THAU'!M364)</f>
        <v/>
      </c>
      <c r="G5288" s="1" t="str">
        <f>IF('🔨 CĂN THAU'!A364="","",'🔨 CĂN THAU'!N364)</f>
        <v/>
      </c>
      <c r="H5288" s="1" t="str">
        <f>IF('🔨 CĂN THAU'!A364="","",'🔨 CĂN THAU'!O364)</f>
        <v/>
      </c>
      <c r="I5288" s="1" t="str">
        <f>IF('🔨 CĂN THAU'!A364="","",'🔨 CĂN THAU'!P364)</f>
        <v/>
      </c>
      <c r="J5288" s="1" t="str">
        <f>IF('🔨 CĂN THAU'!A364="","","")</f>
        <v/>
      </c>
      <c r="L5288" s="1">
        <f>N(L5287)+IF(AND('🔎 TRA CỨU NHANH'!$C$2&lt;&gt;"",OR(ISNUMBER(SEARCH('🔎 TRA CỨU NHANH'!$C$2,$A5288)),ISNUMBER(SEARCH('🔎 TRA CỨU NHANH'!$C$2,$B5288)))),1,0)</f>
        <v>0</v>
      </c>
      <c r="M5288" s="1" t="str">
        <f t="shared" si="164"/>
        <v/>
      </c>
      <c r="N5288" s="1">
        <f>N(N5287)+IF(AND('💰 BÁO GIÁ'!$C$27&lt;&gt;"",OR(ISNUMBER(SEARCH('💰 BÁO GIÁ'!$C$27,$A5288)),ISNUMBER(SEARCH('💰 BÁO GIÁ'!$C$27,$B5288)))),1,0)</f>
        <v>0</v>
      </c>
      <c r="O5288" s="1" t="str">
        <f t="shared" si="165"/>
        <v/>
      </c>
    </row>
    <row r="5289" customHeight="1" spans="1:15">
      <c r="A5289" s="1" t="str">
        <f>IF('🔨 CĂN THAU'!A365="","",'🔨 CĂN THAU'!A365)</f>
        <v/>
      </c>
      <c r="B5289" s="1" t="str">
        <f>IF('🔨 CĂN THAU'!A365="","","Căn thau "&amp;'🔨 CĂN THAU'!D365&amp;" "&amp;'🔨 CĂN THAU'!B365&amp;" "&amp;'🔨 CĂN THAU'!C365)</f>
        <v/>
      </c>
      <c r="C5289" s="1" t="str">
        <f>IF('🔨 CĂN THAU'!A365="","","Căn thau")</f>
        <v/>
      </c>
      <c r="D5289" s="1" t="str">
        <f>IF('🔨 CĂN THAU'!A365="","",'🔨 CĂN THAU'!K365)</f>
        <v/>
      </c>
      <c r="E5289" s="1" t="str">
        <f>IF('🔨 CĂN THAU'!A365="","",'🔨 CĂN THAU'!L365)</f>
        <v/>
      </c>
      <c r="F5289" s="1" t="str">
        <f>IF('🔨 CĂN THAU'!A365="","",'🔨 CĂN THAU'!M365)</f>
        <v/>
      </c>
      <c r="G5289" s="1" t="str">
        <f>IF('🔨 CĂN THAU'!A365="","",'🔨 CĂN THAU'!N365)</f>
        <v/>
      </c>
      <c r="H5289" s="1" t="str">
        <f>IF('🔨 CĂN THAU'!A365="","",'🔨 CĂN THAU'!O365)</f>
        <v/>
      </c>
      <c r="I5289" s="1" t="str">
        <f>IF('🔨 CĂN THAU'!A365="","",'🔨 CĂN THAU'!P365)</f>
        <v/>
      </c>
      <c r="J5289" s="1" t="str">
        <f>IF('🔨 CĂN THAU'!A365="","","")</f>
        <v/>
      </c>
      <c r="L5289" s="1">
        <f>N(L5288)+IF(AND('🔎 TRA CỨU NHANH'!$C$2&lt;&gt;"",OR(ISNUMBER(SEARCH('🔎 TRA CỨU NHANH'!$C$2,$A5289)),ISNUMBER(SEARCH('🔎 TRA CỨU NHANH'!$C$2,$B5289)))),1,0)</f>
        <v>0</v>
      </c>
      <c r="M5289" s="1" t="str">
        <f t="shared" si="164"/>
        <v/>
      </c>
      <c r="N5289" s="1">
        <f>N(N5288)+IF(AND('💰 BÁO GIÁ'!$C$27&lt;&gt;"",OR(ISNUMBER(SEARCH('💰 BÁO GIÁ'!$C$27,$A5289)),ISNUMBER(SEARCH('💰 BÁO GIÁ'!$C$27,$B5289)))),1,0)</f>
        <v>0</v>
      </c>
      <c r="O5289" s="1" t="str">
        <f t="shared" si="165"/>
        <v/>
      </c>
    </row>
    <row r="5290" customHeight="1" spans="1:15">
      <c r="A5290" s="1" t="str">
        <f>IF('🔨 CĂN THAU'!A366="","",'🔨 CĂN THAU'!A366)</f>
        <v/>
      </c>
      <c r="B5290" s="1" t="str">
        <f>IF('🔨 CĂN THAU'!A366="","","Căn thau "&amp;'🔨 CĂN THAU'!D366&amp;" "&amp;'🔨 CĂN THAU'!B366&amp;" "&amp;'🔨 CĂN THAU'!C366)</f>
        <v/>
      </c>
      <c r="C5290" s="1" t="str">
        <f>IF('🔨 CĂN THAU'!A366="","","Căn thau")</f>
        <v/>
      </c>
      <c r="D5290" s="1" t="str">
        <f>IF('🔨 CĂN THAU'!A366="","",'🔨 CĂN THAU'!K366)</f>
        <v/>
      </c>
      <c r="E5290" s="1" t="str">
        <f>IF('🔨 CĂN THAU'!A366="","",'🔨 CĂN THAU'!L366)</f>
        <v/>
      </c>
      <c r="F5290" s="1" t="str">
        <f>IF('🔨 CĂN THAU'!A366="","",'🔨 CĂN THAU'!M366)</f>
        <v/>
      </c>
      <c r="G5290" s="1" t="str">
        <f>IF('🔨 CĂN THAU'!A366="","",'🔨 CĂN THAU'!N366)</f>
        <v/>
      </c>
      <c r="H5290" s="1" t="str">
        <f>IF('🔨 CĂN THAU'!A366="","",'🔨 CĂN THAU'!O366)</f>
        <v/>
      </c>
      <c r="I5290" s="1" t="str">
        <f>IF('🔨 CĂN THAU'!A366="","",'🔨 CĂN THAU'!P366)</f>
        <v/>
      </c>
      <c r="J5290" s="1" t="str">
        <f>IF('🔨 CĂN THAU'!A366="","","")</f>
        <v/>
      </c>
      <c r="L5290" s="1">
        <f>N(L5289)+IF(AND('🔎 TRA CỨU NHANH'!$C$2&lt;&gt;"",OR(ISNUMBER(SEARCH('🔎 TRA CỨU NHANH'!$C$2,$A5290)),ISNUMBER(SEARCH('🔎 TRA CỨU NHANH'!$C$2,$B5290)))),1,0)</f>
        <v>0</v>
      </c>
      <c r="M5290" s="1" t="str">
        <f t="shared" si="164"/>
        <v/>
      </c>
      <c r="N5290" s="1">
        <f>N(N5289)+IF(AND('💰 BÁO GIÁ'!$C$27&lt;&gt;"",OR(ISNUMBER(SEARCH('💰 BÁO GIÁ'!$C$27,$A5290)),ISNUMBER(SEARCH('💰 BÁO GIÁ'!$C$27,$B5290)))),1,0)</f>
        <v>0</v>
      </c>
      <c r="O5290" s="1" t="str">
        <f t="shared" si="165"/>
        <v/>
      </c>
    </row>
    <row r="5291" customHeight="1" spans="1:15">
      <c r="A5291" s="1" t="str">
        <f>IF('🔨 CĂN THAU'!A367="","",'🔨 CĂN THAU'!A367)</f>
        <v/>
      </c>
      <c r="B5291" s="1" t="str">
        <f>IF('🔨 CĂN THAU'!A367="","","Căn thau "&amp;'🔨 CĂN THAU'!D367&amp;" "&amp;'🔨 CĂN THAU'!B367&amp;" "&amp;'🔨 CĂN THAU'!C367)</f>
        <v/>
      </c>
      <c r="C5291" s="1" t="str">
        <f>IF('🔨 CĂN THAU'!A367="","","Căn thau")</f>
        <v/>
      </c>
      <c r="D5291" s="1" t="str">
        <f>IF('🔨 CĂN THAU'!A367="","",'🔨 CĂN THAU'!K367)</f>
        <v/>
      </c>
      <c r="E5291" s="1" t="str">
        <f>IF('🔨 CĂN THAU'!A367="","",'🔨 CĂN THAU'!L367)</f>
        <v/>
      </c>
      <c r="F5291" s="1" t="str">
        <f>IF('🔨 CĂN THAU'!A367="","",'🔨 CĂN THAU'!M367)</f>
        <v/>
      </c>
      <c r="G5291" s="1" t="str">
        <f>IF('🔨 CĂN THAU'!A367="","",'🔨 CĂN THAU'!N367)</f>
        <v/>
      </c>
      <c r="H5291" s="1" t="str">
        <f>IF('🔨 CĂN THAU'!A367="","",'🔨 CĂN THAU'!O367)</f>
        <v/>
      </c>
      <c r="I5291" s="1" t="str">
        <f>IF('🔨 CĂN THAU'!A367="","",'🔨 CĂN THAU'!P367)</f>
        <v/>
      </c>
      <c r="J5291" s="1" t="str">
        <f>IF('🔨 CĂN THAU'!A367="","","")</f>
        <v/>
      </c>
      <c r="L5291" s="1">
        <f>N(L5290)+IF(AND('🔎 TRA CỨU NHANH'!$C$2&lt;&gt;"",OR(ISNUMBER(SEARCH('🔎 TRA CỨU NHANH'!$C$2,$A5291)),ISNUMBER(SEARCH('🔎 TRA CỨU NHANH'!$C$2,$B5291)))),1,0)</f>
        <v>0</v>
      </c>
      <c r="M5291" s="1" t="str">
        <f t="shared" si="164"/>
        <v/>
      </c>
      <c r="N5291" s="1">
        <f>N(N5290)+IF(AND('💰 BÁO GIÁ'!$C$27&lt;&gt;"",OR(ISNUMBER(SEARCH('💰 BÁO GIÁ'!$C$27,$A5291)),ISNUMBER(SEARCH('💰 BÁO GIÁ'!$C$27,$B5291)))),1,0)</f>
        <v>0</v>
      </c>
      <c r="O5291" s="1" t="str">
        <f t="shared" si="165"/>
        <v/>
      </c>
    </row>
    <row r="5292" customHeight="1" spans="1:15">
      <c r="A5292" s="1" t="str">
        <f>IF('🔨 CĂN THAU'!A368="","",'🔨 CĂN THAU'!A368)</f>
        <v/>
      </c>
      <c r="B5292" s="1" t="str">
        <f>IF('🔨 CĂN THAU'!A368="","","Căn thau "&amp;'🔨 CĂN THAU'!D368&amp;" "&amp;'🔨 CĂN THAU'!B368&amp;" "&amp;'🔨 CĂN THAU'!C368)</f>
        <v/>
      </c>
      <c r="C5292" s="1" t="str">
        <f>IF('🔨 CĂN THAU'!A368="","","Căn thau")</f>
        <v/>
      </c>
      <c r="D5292" s="1" t="str">
        <f>IF('🔨 CĂN THAU'!A368="","",'🔨 CĂN THAU'!K368)</f>
        <v/>
      </c>
      <c r="E5292" s="1" t="str">
        <f>IF('🔨 CĂN THAU'!A368="","",'🔨 CĂN THAU'!L368)</f>
        <v/>
      </c>
      <c r="F5292" s="1" t="str">
        <f>IF('🔨 CĂN THAU'!A368="","",'🔨 CĂN THAU'!M368)</f>
        <v/>
      </c>
      <c r="G5292" s="1" t="str">
        <f>IF('🔨 CĂN THAU'!A368="","",'🔨 CĂN THAU'!N368)</f>
        <v/>
      </c>
      <c r="H5292" s="1" t="str">
        <f>IF('🔨 CĂN THAU'!A368="","",'🔨 CĂN THAU'!O368)</f>
        <v/>
      </c>
      <c r="I5292" s="1" t="str">
        <f>IF('🔨 CĂN THAU'!A368="","",'🔨 CĂN THAU'!P368)</f>
        <v/>
      </c>
      <c r="J5292" s="1" t="str">
        <f>IF('🔨 CĂN THAU'!A368="","","")</f>
        <v/>
      </c>
      <c r="L5292" s="1">
        <f>N(L5291)+IF(AND('🔎 TRA CỨU NHANH'!$C$2&lt;&gt;"",OR(ISNUMBER(SEARCH('🔎 TRA CỨU NHANH'!$C$2,$A5292)),ISNUMBER(SEARCH('🔎 TRA CỨU NHANH'!$C$2,$B5292)))),1,0)</f>
        <v>0</v>
      </c>
      <c r="M5292" s="1" t="str">
        <f t="shared" si="164"/>
        <v/>
      </c>
      <c r="N5292" s="1">
        <f>N(N5291)+IF(AND('💰 BÁO GIÁ'!$C$27&lt;&gt;"",OR(ISNUMBER(SEARCH('💰 BÁO GIÁ'!$C$27,$A5292)),ISNUMBER(SEARCH('💰 BÁO GIÁ'!$C$27,$B5292)))),1,0)</f>
        <v>0</v>
      </c>
      <c r="O5292" s="1" t="str">
        <f t="shared" si="165"/>
        <v/>
      </c>
    </row>
    <row r="5293" customHeight="1" spans="1:15">
      <c r="A5293" s="1" t="str">
        <f>IF('🔨 CĂN THAU'!A369="","",'🔨 CĂN THAU'!A369)</f>
        <v/>
      </c>
      <c r="B5293" s="1" t="str">
        <f>IF('🔨 CĂN THAU'!A369="","","Căn thau "&amp;'🔨 CĂN THAU'!D369&amp;" "&amp;'🔨 CĂN THAU'!B369&amp;" "&amp;'🔨 CĂN THAU'!C369)</f>
        <v/>
      </c>
      <c r="C5293" s="1" t="str">
        <f>IF('🔨 CĂN THAU'!A369="","","Căn thau")</f>
        <v/>
      </c>
      <c r="D5293" s="1" t="str">
        <f>IF('🔨 CĂN THAU'!A369="","",'🔨 CĂN THAU'!K369)</f>
        <v/>
      </c>
      <c r="E5293" s="1" t="str">
        <f>IF('🔨 CĂN THAU'!A369="","",'🔨 CĂN THAU'!L369)</f>
        <v/>
      </c>
      <c r="F5293" s="1" t="str">
        <f>IF('🔨 CĂN THAU'!A369="","",'🔨 CĂN THAU'!M369)</f>
        <v/>
      </c>
      <c r="G5293" s="1" t="str">
        <f>IF('🔨 CĂN THAU'!A369="","",'🔨 CĂN THAU'!N369)</f>
        <v/>
      </c>
      <c r="H5293" s="1" t="str">
        <f>IF('🔨 CĂN THAU'!A369="","",'🔨 CĂN THAU'!O369)</f>
        <v/>
      </c>
      <c r="I5293" s="1" t="str">
        <f>IF('🔨 CĂN THAU'!A369="","",'🔨 CĂN THAU'!P369)</f>
        <v/>
      </c>
      <c r="J5293" s="1" t="str">
        <f>IF('🔨 CĂN THAU'!A369="","","")</f>
        <v/>
      </c>
      <c r="L5293" s="1">
        <f>N(L5292)+IF(AND('🔎 TRA CỨU NHANH'!$C$2&lt;&gt;"",OR(ISNUMBER(SEARCH('🔎 TRA CỨU NHANH'!$C$2,$A5293)),ISNUMBER(SEARCH('🔎 TRA CỨU NHANH'!$C$2,$B5293)))),1,0)</f>
        <v>0</v>
      </c>
      <c r="M5293" s="1" t="str">
        <f t="shared" si="164"/>
        <v/>
      </c>
      <c r="N5293" s="1">
        <f>N(N5292)+IF(AND('💰 BÁO GIÁ'!$C$27&lt;&gt;"",OR(ISNUMBER(SEARCH('💰 BÁO GIÁ'!$C$27,$A5293)),ISNUMBER(SEARCH('💰 BÁO GIÁ'!$C$27,$B5293)))),1,0)</f>
        <v>0</v>
      </c>
      <c r="O5293" s="1" t="str">
        <f t="shared" si="165"/>
        <v/>
      </c>
    </row>
    <row r="5294" customHeight="1" spans="1:15">
      <c r="A5294" s="1" t="str">
        <f>IF('🔨 CĂN THAU'!A370="","",'🔨 CĂN THAU'!A370)</f>
        <v/>
      </c>
      <c r="B5294" s="1" t="str">
        <f>IF('🔨 CĂN THAU'!A370="","","Căn thau "&amp;'🔨 CĂN THAU'!D370&amp;" "&amp;'🔨 CĂN THAU'!B370&amp;" "&amp;'🔨 CĂN THAU'!C370)</f>
        <v/>
      </c>
      <c r="C5294" s="1" t="str">
        <f>IF('🔨 CĂN THAU'!A370="","","Căn thau")</f>
        <v/>
      </c>
      <c r="D5294" s="1" t="str">
        <f>IF('🔨 CĂN THAU'!A370="","",'🔨 CĂN THAU'!K370)</f>
        <v/>
      </c>
      <c r="E5294" s="1" t="str">
        <f>IF('🔨 CĂN THAU'!A370="","",'🔨 CĂN THAU'!L370)</f>
        <v/>
      </c>
      <c r="F5294" s="1" t="str">
        <f>IF('🔨 CĂN THAU'!A370="","",'🔨 CĂN THAU'!M370)</f>
        <v/>
      </c>
      <c r="G5294" s="1" t="str">
        <f>IF('🔨 CĂN THAU'!A370="","",'🔨 CĂN THAU'!N370)</f>
        <v/>
      </c>
      <c r="H5294" s="1" t="str">
        <f>IF('🔨 CĂN THAU'!A370="","",'🔨 CĂN THAU'!O370)</f>
        <v/>
      </c>
      <c r="I5294" s="1" t="str">
        <f>IF('🔨 CĂN THAU'!A370="","",'🔨 CĂN THAU'!P370)</f>
        <v/>
      </c>
      <c r="J5294" s="1" t="str">
        <f>IF('🔨 CĂN THAU'!A370="","","")</f>
        <v/>
      </c>
      <c r="L5294" s="1">
        <f>N(L5293)+IF(AND('🔎 TRA CỨU NHANH'!$C$2&lt;&gt;"",OR(ISNUMBER(SEARCH('🔎 TRA CỨU NHANH'!$C$2,$A5294)),ISNUMBER(SEARCH('🔎 TRA CỨU NHANH'!$C$2,$B5294)))),1,0)</f>
        <v>0</v>
      </c>
      <c r="M5294" s="1" t="str">
        <f t="shared" si="164"/>
        <v/>
      </c>
      <c r="N5294" s="1">
        <f>N(N5293)+IF(AND('💰 BÁO GIÁ'!$C$27&lt;&gt;"",OR(ISNUMBER(SEARCH('💰 BÁO GIÁ'!$C$27,$A5294)),ISNUMBER(SEARCH('💰 BÁO GIÁ'!$C$27,$B5294)))),1,0)</f>
        <v>0</v>
      </c>
      <c r="O5294" s="1" t="str">
        <f t="shared" si="165"/>
        <v/>
      </c>
    </row>
    <row r="5295" customHeight="1" spans="1:15">
      <c r="A5295" s="1" t="str">
        <f>IF('🔨 CĂN THAU'!A371="","",'🔨 CĂN THAU'!A371)</f>
        <v/>
      </c>
      <c r="B5295" s="1" t="str">
        <f>IF('🔨 CĂN THAU'!A371="","","Căn thau "&amp;'🔨 CĂN THAU'!D371&amp;" "&amp;'🔨 CĂN THAU'!B371&amp;" "&amp;'🔨 CĂN THAU'!C371)</f>
        <v/>
      </c>
      <c r="C5295" s="1" t="str">
        <f>IF('🔨 CĂN THAU'!A371="","","Căn thau")</f>
        <v/>
      </c>
      <c r="D5295" s="1" t="str">
        <f>IF('🔨 CĂN THAU'!A371="","",'🔨 CĂN THAU'!K371)</f>
        <v/>
      </c>
      <c r="E5295" s="1" t="str">
        <f>IF('🔨 CĂN THAU'!A371="","",'🔨 CĂN THAU'!L371)</f>
        <v/>
      </c>
      <c r="F5295" s="1" t="str">
        <f>IF('🔨 CĂN THAU'!A371="","",'🔨 CĂN THAU'!M371)</f>
        <v/>
      </c>
      <c r="G5295" s="1" t="str">
        <f>IF('🔨 CĂN THAU'!A371="","",'🔨 CĂN THAU'!N371)</f>
        <v/>
      </c>
      <c r="H5295" s="1" t="str">
        <f>IF('🔨 CĂN THAU'!A371="","",'🔨 CĂN THAU'!O371)</f>
        <v/>
      </c>
      <c r="I5295" s="1" t="str">
        <f>IF('🔨 CĂN THAU'!A371="","",'🔨 CĂN THAU'!P371)</f>
        <v/>
      </c>
      <c r="J5295" s="1" t="str">
        <f>IF('🔨 CĂN THAU'!A371="","","")</f>
        <v/>
      </c>
      <c r="L5295" s="1">
        <f>N(L5294)+IF(AND('🔎 TRA CỨU NHANH'!$C$2&lt;&gt;"",OR(ISNUMBER(SEARCH('🔎 TRA CỨU NHANH'!$C$2,$A5295)),ISNUMBER(SEARCH('🔎 TRA CỨU NHANH'!$C$2,$B5295)))),1,0)</f>
        <v>0</v>
      </c>
      <c r="M5295" s="1" t="str">
        <f t="shared" si="164"/>
        <v/>
      </c>
      <c r="N5295" s="1">
        <f>N(N5294)+IF(AND('💰 BÁO GIÁ'!$C$27&lt;&gt;"",OR(ISNUMBER(SEARCH('💰 BÁO GIÁ'!$C$27,$A5295)),ISNUMBER(SEARCH('💰 BÁO GIÁ'!$C$27,$B5295)))),1,0)</f>
        <v>0</v>
      </c>
      <c r="O5295" s="1" t="str">
        <f t="shared" si="165"/>
        <v/>
      </c>
    </row>
    <row r="5296" customHeight="1" spans="1:15">
      <c r="A5296" s="1" t="str">
        <f>IF('🔨 CĂN THAU'!A372="","",'🔨 CĂN THAU'!A372)</f>
        <v/>
      </c>
      <c r="B5296" s="1" t="str">
        <f>IF('🔨 CĂN THAU'!A372="","","Căn thau "&amp;'🔨 CĂN THAU'!D372&amp;" "&amp;'🔨 CĂN THAU'!B372&amp;" "&amp;'🔨 CĂN THAU'!C372)</f>
        <v/>
      </c>
      <c r="C5296" s="1" t="str">
        <f>IF('🔨 CĂN THAU'!A372="","","Căn thau")</f>
        <v/>
      </c>
      <c r="D5296" s="1" t="str">
        <f>IF('🔨 CĂN THAU'!A372="","",'🔨 CĂN THAU'!K372)</f>
        <v/>
      </c>
      <c r="E5296" s="1" t="str">
        <f>IF('🔨 CĂN THAU'!A372="","",'🔨 CĂN THAU'!L372)</f>
        <v/>
      </c>
      <c r="F5296" s="1" t="str">
        <f>IF('🔨 CĂN THAU'!A372="","",'🔨 CĂN THAU'!M372)</f>
        <v/>
      </c>
      <c r="G5296" s="1" t="str">
        <f>IF('🔨 CĂN THAU'!A372="","",'🔨 CĂN THAU'!N372)</f>
        <v/>
      </c>
      <c r="H5296" s="1" t="str">
        <f>IF('🔨 CĂN THAU'!A372="","",'🔨 CĂN THAU'!O372)</f>
        <v/>
      </c>
      <c r="I5296" s="1" t="str">
        <f>IF('🔨 CĂN THAU'!A372="","",'🔨 CĂN THAU'!P372)</f>
        <v/>
      </c>
      <c r="J5296" s="1" t="str">
        <f>IF('🔨 CĂN THAU'!A372="","","")</f>
        <v/>
      </c>
      <c r="L5296" s="1">
        <f>N(L5295)+IF(AND('🔎 TRA CỨU NHANH'!$C$2&lt;&gt;"",OR(ISNUMBER(SEARCH('🔎 TRA CỨU NHANH'!$C$2,$A5296)),ISNUMBER(SEARCH('🔎 TRA CỨU NHANH'!$C$2,$B5296)))),1,0)</f>
        <v>0</v>
      </c>
      <c r="M5296" s="1" t="str">
        <f t="shared" si="164"/>
        <v/>
      </c>
      <c r="N5296" s="1">
        <f>N(N5295)+IF(AND('💰 BÁO GIÁ'!$C$27&lt;&gt;"",OR(ISNUMBER(SEARCH('💰 BÁO GIÁ'!$C$27,$A5296)),ISNUMBER(SEARCH('💰 BÁO GIÁ'!$C$27,$B5296)))),1,0)</f>
        <v>0</v>
      </c>
      <c r="O5296" s="1" t="str">
        <f t="shared" si="165"/>
        <v/>
      </c>
    </row>
    <row r="5297" customHeight="1" spans="1:15">
      <c r="A5297" s="1" t="str">
        <f>IF('🔨 CĂN THAU'!A373="","",'🔨 CĂN THAU'!A373)</f>
        <v/>
      </c>
      <c r="B5297" s="1" t="str">
        <f>IF('🔨 CĂN THAU'!A373="","","Căn thau "&amp;'🔨 CĂN THAU'!D373&amp;" "&amp;'🔨 CĂN THAU'!B373&amp;" "&amp;'🔨 CĂN THAU'!C373)</f>
        <v/>
      </c>
      <c r="C5297" s="1" t="str">
        <f>IF('🔨 CĂN THAU'!A373="","","Căn thau")</f>
        <v/>
      </c>
      <c r="D5297" s="1" t="str">
        <f>IF('🔨 CĂN THAU'!A373="","",'🔨 CĂN THAU'!K373)</f>
        <v/>
      </c>
      <c r="E5297" s="1" t="str">
        <f>IF('🔨 CĂN THAU'!A373="","",'🔨 CĂN THAU'!L373)</f>
        <v/>
      </c>
      <c r="F5297" s="1" t="str">
        <f>IF('🔨 CĂN THAU'!A373="","",'🔨 CĂN THAU'!M373)</f>
        <v/>
      </c>
      <c r="G5297" s="1" t="str">
        <f>IF('🔨 CĂN THAU'!A373="","",'🔨 CĂN THAU'!N373)</f>
        <v/>
      </c>
      <c r="H5297" s="1" t="str">
        <f>IF('🔨 CĂN THAU'!A373="","",'🔨 CĂN THAU'!O373)</f>
        <v/>
      </c>
      <c r="I5297" s="1" t="str">
        <f>IF('🔨 CĂN THAU'!A373="","",'🔨 CĂN THAU'!P373)</f>
        <v/>
      </c>
      <c r="J5297" s="1" t="str">
        <f>IF('🔨 CĂN THAU'!A373="","","")</f>
        <v/>
      </c>
      <c r="L5297" s="1">
        <f>N(L5296)+IF(AND('🔎 TRA CỨU NHANH'!$C$2&lt;&gt;"",OR(ISNUMBER(SEARCH('🔎 TRA CỨU NHANH'!$C$2,$A5297)),ISNUMBER(SEARCH('🔎 TRA CỨU NHANH'!$C$2,$B5297)))),1,0)</f>
        <v>0</v>
      </c>
      <c r="M5297" s="1" t="str">
        <f t="shared" si="164"/>
        <v/>
      </c>
      <c r="N5297" s="1">
        <f>N(N5296)+IF(AND('💰 BÁO GIÁ'!$C$27&lt;&gt;"",OR(ISNUMBER(SEARCH('💰 BÁO GIÁ'!$C$27,$A5297)),ISNUMBER(SEARCH('💰 BÁO GIÁ'!$C$27,$B5297)))),1,0)</f>
        <v>0</v>
      </c>
      <c r="O5297" s="1" t="str">
        <f t="shared" si="165"/>
        <v/>
      </c>
    </row>
    <row r="5298" customHeight="1" spans="1:15">
      <c r="A5298" s="1" t="str">
        <f>IF('🔨 CĂN THAU'!A374="","",'🔨 CĂN THAU'!A374)</f>
        <v/>
      </c>
      <c r="B5298" s="1" t="str">
        <f>IF('🔨 CĂN THAU'!A374="","","Căn thau "&amp;'🔨 CĂN THAU'!D374&amp;" "&amp;'🔨 CĂN THAU'!B374&amp;" "&amp;'🔨 CĂN THAU'!C374)</f>
        <v/>
      </c>
      <c r="C5298" s="1" t="str">
        <f>IF('🔨 CĂN THAU'!A374="","","Căn thau")</f>
        <v/>
      </c>
      <c r="D5298" s="1" t="str">
        <f>IF('🔨 CĂN THAU'!A374="","",'🔨 CĂN THAU'!K374)</f>
        <v/>
      </c>
      <c r="E5298" s="1" t="str">
        <f>IF('🔨 CĂN THAU'!A374="","",'🔨 CĂN THAU'!L374)</f>
        <v/>
      </c>
      <c r="F5298" s="1" t="str">
        <f>IF('🔨 CĂN THAU'!A374="","",'🔨 CĂN THAU'!M374)</f>
        <v/>
      </c>
      <c r="G5298" s="1" t="str">
        <f>IF('🔨 CĂN THAU'!A374="","",'🔨 CĂN THAU'!N374)</f>
        <v/>
      </c>
      <c r="H5298" s="1" t="str">
        <f>IF('🔨 CĂN THAU'!A374="","",'🔨 CĂN THAU'!O374)</f>
        <v/>
      </c>
      <c r="I5298" s="1" t="str">
        <f>IF('🔨 CĂN THAU'!A374="","",'🔨 CĂN THAU'!P374)</f>
        <v/>
      </c>
      <c r="J5298" s="1" t="str">
        <f>IF('🔨 CĂN THAU'!A374="","","")</f>
        <v/>
      </c>
      <c r="L5298" s="1">
        <f>N(L5297)+IF(AND('🔎 TRA CỨU NHANH'!$C$2&lt;&gt;"",OR(ISNUMBER(SEARCH('🔎 TRA CỨU NHANH'!$C$2,$A5298)),ISNUMBER(SEARCH('🔎 TRA CỨU NHANH'!$C$2,$B5298)))),1,0)</f>
        <v>0</v>
      </c>
      <c r="M5298" s="1" t="str">
        <f t="shared" si="164"/>
        <v/>
      </c>
      <c r="N5298" s="1">
        <f>N(N5297)+IF(AND('💰 BÁO GIÁ'!$C$27&lt;&gt;"",OR(ISNUMBER(SEARCH('💰 BÁO GIÁ'!$C$27,$A5298)),ISNUMBER(SEARCH('💰 BÁO GIÁ'!$C$27,$B5298)))),1,0)</f>
        <v>0</v>
      </c>
      <c r="O5298" s="1" t="str">
        <f t="shared" si="165"/>
        <v/>
      </c>
    </row>
    <row r="5299" customHeight="1" spans="1:15">
      <c r="A5299" s="1" t="str">
        <f>IF('🔨 CĂN THAU'!A375="","",'🔨 CĂN THAU'!A375)</f>
        <v/>
      </c>
      <c r="B5299" s="1" t="str">
        <f>IF('🔨 CĂN THAU'!A375="","","Căn thau "&amp;'🔨 CĂN THAU'!D375&amp;" "&amp;'🔨 CĂN THAU'!B375&amp;" "&amp;'🔨 CĂN THAU'!C375)</f>
        <v/>
      </c>
      <c r="C5299" s="1" t="str">
        <f>IF('🔨 CĂN THAU'!A375="","","Căn thau")</f>
        <v/>
      </c>
      <c r="D5299" s="1" t="str">
        <f>IF('🔨 CĂN THAU'!A375="","",'🔨 CĂN THAU'!K375)</f>
        <v/>
      </c>
      <c r="E5299" s="1" t="str">
        <f>IF('🔨 CĂN THAU'!A375="","",'🔨 CĂN THAU'!L375)</f>
        <v/>
      </c>
      <c r="F5299" s="1" t="str">
        <f>IF('🔨 CĂN THAU'!A375="","",'🔨 CĂN THAU'!M375)</f>
        <v/>
      </c>
      <c r="G5299" s="1" t="str">
        <f>IF('🔨 CĂN THAU'!A375="","",'🔨 CĂN THAU'!N375)</f>
        <v/>
      </c>
      <c r="H5299" s="1" t="str">
        <f>IF('🔨 CĂN THAU'!A375="","",'🔨 CĂN THAU'!O375)</f>
        <v/>
      </c>
      <c r="I5299" s="1" t="str">
        <f>IF('🔨 CĂN THAU'!A375="","",'🔨 CĂN THAU'!P375)</f>
        <v/>
      </c>
      <c r="J5299" s="1" t="str">
        <f>IF('🔨 CĂN THAU'!A375="","","")</f>
        <v/>
      </c>
      <c r="L5299" s="1">
        <f>N(L5298)+IF(AND('🔎 TRA CỨU NHANH'!$C$2&lt;&gt;"",OR(ISNUMBER(SEARCH('🔎 TRA CỨU NHANH'!$C$2,$A5299)),ISNUMBER(SEARCH('🔎 TRA CỨU NHANH'!$C$2,$B5299)))),1,0)</f>
        <v>0</v>
      </c>
      <c r="M5299" s="1" t="str">
        <f t="shared" si="164"/>
        <v/>
      </c>
      <c r="N5299" s="1">
        <f>N(N5298)+IF(AND('💰 BÁO GIÁ'!$C$27&lt;&gt;"",OR(ISNUMBER(SEARCH('💰 BÁO GIÁ'!$C$27,$A5299)),ISNUMBER(SEARCH('💰 BÁO GIÁ'!$C$27,$B5299)))),1,0)</f>
        <v>0</v>
      </c>
      <c r="O5299" s="1" t="str">
        <f t="shared" si="165"/>
        <v/>
      </c>
    </row>
    <row r="5300" customHeight="1" spans="1:15">
      <c r="A5300" s="1" t="str">
        <f>IF('🔨 CĂN THAU'!A376="","",'🔨 CĂN THAU'!A376)</f>
        <v/>
      </c>
      <c r="B5300" s="1" t="str">
        <f>IF('🔨 CĂN THAU'!A376="","","Căn thau "&amp;'🔨 CĂN THAU'!D376&amp;" "&amp;'🔨 CĂN THAU'!B376&amp;" "&amp;'🔨 CĂN THAU'!C376)</f>
        <v/>
      </c>
      <c r="C5300" s="1" t="str">
        <f>IF('🔨 CĂN THAU'!A376="","","Căn thau")</f>
        <v/>
      </c>
      <c r="D5300" s="1" t="str">
        <f>IF('🔨 CĂN THAU'!A376="","",'🔨 CĂN THAU'!K376)</f>
        <v/>
      </c>
      <c r="E5300" s="1" t="str">
        <f>IF('🔨 CĂN THAU'!A376="","",'🔨 CĂN THAU'!L376)</f>
        <v/>
      </c>
      <c r="F5300" s="1" t="str">
        <f>IF('🔨 CĂN THAU'!A376="","",'🔨 CĂN THAU'!M376)</f>
        <v/>
      </c>
      <c r="G5300" s="1" t="str">
        <f>IF('🔨 CĂN THAU'!A376="","",'🔨 CĂN THAU'!N376)</f>
        <v/>
      </c>
      <c r="H5300" s="1" t="str">
        <f>IF('🔨 CĂN THAU'!A376="","",'🔨 CĂN THAU'!O376)</f>
        <v/>
      </c>
      <c r="I5300" s="1" t="str">
        <f>IF('🔨 CĂN THAU'!A376="","",'🔨 CĂN THAU'!P376)</f>
        <v/>
      </c>
      <c r="J5300" s="1" t="str">
        <f>IF('🔨 CĂN THAU'!A376="","","")</f>
        <v/>
      </c>
      <c r="L5300" s="1">
        <f>N(L5299)+IF(AND('🔎 TRA CỨU NHANH'!$C$2&lt;&gt;"",OR(ISNUMBER(SEARCH('🔎 TRA CỨU NHANH'!$C$2,$A5300)),ISNUMBER(SEARCH('🔎 TRA CỨU NHANH'!$C$2,$B5300)))),1,0)</f>
        <v>0</v>
      </c>
      <c r="M5300" s="1" t="str">
        <f t="shared" si="164"/>
        <v/>
      </c>
      <c r="N5300" s="1">
        <f>N(N5299)+IF(AND('💰 BÁO GIÁ'!$C$27&lt;&gt;"",OR(ISNUMBER(SEARCH('💰 BÁO GIÁ'!$C$27,$A5300)),ISNUMBER(SEARCH('💰 BÁO GIÁ'!$C$27,$B5300)))),1,0)</f>
        <v>0</v>
      </c>
      <c r="O5300" s="1" t="str">
        <f t="shared" si="165"/>
        <v/>
      </c>
    </row>
    <row r="5301" customHeight="1" spans="1:15">
      <c r="A5301" s="1" t="str">
        <f>IF('🔨 CĂN THAU'!A377="","",'🔨 CĂN THAU'!A377)</f>
        <v/>
      </c>
      <c r="B5301" s="1" t="str">
        <f>IF('🔨 CĂN THAU'!A377="","","Căn thau "&amp;'🔨 CĂN THAU'!D377&amp;" "&amp;'🔨 CĂN THAU'!B377&amp;" "&amp;'🔨 CĂN THAU'!C377)</f>
        <v/>
      </c>
      <c r="C5301" s="1" t="str">
        <f>IF('🔨 CĂN THAU'!A377="","","Căn thau")</f>
        <v/>
      </c>
      <c r="D5301" s="1" t="str">
        <f>IF('🔨 CĂN THAU'!A377="","",'🔨 CĂN THAU'!K377)</f>
        <v/>
      </c>
      <c r="E5301" s="1" t="str">
        <f>IF('🔨 CĂN THAU'!A377="","",'🔨 CĂN THAU'!L377)</f>
        <v/>
      </c>
      <c r="F5301" s="1" t="str">
        <f>IF('🔨 CĂN THAU'!A377="","",'🔨 CĂN THAU'!M377)</f>
        <v/>
      </c>
      <c r="G5301" s="1" t="str">
        <f>IF('🔨 CĂN THAU'!A377="","",'🔨 CĂN THAU'!N377)</f>
        <v/>
      </c>
      <c r="H5301" s="1" t="str">
        <f>IF('🔨 CĂN THAU'!A377="","",'🔨 CĂN THAU'!O377)</f>
        <v/>
      </c>
      <c r="I5301" s="1" t="str">
        <f>IF('🔨 CĂN THAU'!A377="","",'🔨 CĂN THAU'!P377)</f>
        <v/>
      </c>
      <c r="J5301" s="1" t="str">
        <f>IF('🔨 CĂN THAU'!A377="","","")</f>
        <v/>
      </c>
      <c r="L5301" s="1">
        <f>N(L5300)+IF(AND('🔎 TRA CỨU NHANH'!$C$2&lt;&gt;"",OR(ISNUMBER(SEARCH('🔎 TRA CỨU NHANH'!$C$2,$A5301)),ISNUMBER(SEARCH('🔎 TRA CỨU NHANH'!$C$2,$B5301)))),1,0)</f>
        <v>0</v>
      </c>
      <c r="M5301" s="1" t="str">
        <f t="shared" si="164"/>
        <v/>
      </c>
      <c r="N5301" s="1">
        <f>N(N5300)+IF(AND('💰 BÁO GIÁ'!$C$27&lt;&gt;"",OR(ISNUMBER(SEARCH('💰 BÁO GIÁ'!$C$27,$A5301)),ISNUMBER(SEARCH('💰 BÁO GIÁ'!$C$27,$B5301)))),1,0)</f>
        <v>0</v>
      </c>
      <c r="O5301" s="1" t="str">
        <f t="shared" si="165"/>
        <v/>
      </c>
    </row>
    <row r="5302" customHeight="1" spans="1:15">
      <c r="A5302" s="1" t="str">
        <f>IF('🔨 CĂN THAU'!A378="","",'🔨 CĂN THAU'!A378)</f>
        <v/>
      </c>
      <c r="B5302" s="1" t="str">
        <f>IF('🔨 CĂN THAU'!A378="","","Căn thau "&amp;'🔨 CĂN THAU'!D378&amp;" "&amp;'🔨 CĂN THAU'!B378&amp;" "&amp;'🔨 CĂN THAU'!C378)</f>
        <v/>
      </c>
      <c r="C5302" s="1" t="str">
        <f>IF('🔨 CĂN THAU'!A378="","","Căn thau")</f>
        <v/>
      </c>
      <c r="D5302" s="1" t="str">
        <f>IF('🔨 CĂN THAU'!A378="","",'🔨 CĂN THAU'!K378)</f>
        <v/>
      </c>
      <c r="E5302" s="1" t="str">
        <f>IF('🔨 CĂN THAU'!A378="","",'🔨 CĂN THAU'!L378)</f>
        <v/>
      </c>
      <c r="F5302" s="1" t="str">
        <f>IF('🔨 CĂN THAU'!A378="","",'🔨 CĂN THAU'!M378)</f>
        <v/>
      </c>
      <c r="G5302" s="1" t="str">
        <f>IF('🔨 CĂN THAU'!A378="","",'🔨 CĂN THAU'!N378)</f>
        <v/>
      </c>
      <c r="H5302" s="1" t="str">
        <f>IF('🔨 CĂN THAU'!A378="","",'🔨 CĂN THAU'!O378)</f>
        <v/>
      </c>
      <c r="I5302" s="1" t="str">
        <f>IF('🔨 CĂN THAU'!A378="","",'🔨 CĂN THAU'!P378)</f>
        <v/>
      </c>
      <c r="J5302" s="1" t="str">
        <f>IF('🔨 CĂN THAU'!A378="","","")</f>
        <v/>
      </c>
      <c r="L5302" s="1">
        <f>N(L5301)+IF(AND('🔎 TRA CỨU NHANH'!$C$2&lt;&gt;"",OR(ISNUMBER(SEARCH('🔎 TRA CỨU NHANH'!$C$2,$A5302)),ISNUMBER(SEARCH('🔎 TRA CỨU NHANH'!$C$2,$B5302)))),1,0)</f>
        <v>0</v>
      </c>
      <c r="M5302" s="1" t="str">
        <f t="shared" si="164"/>
        <v/>
      </c>
      <c r="N5302" s="1">
        <f>N(N5301)+IF(AND('💰 BÁO GIÁ'!$C$27&lt;&gt;"",OR(ISNUMBER(SEARCH('💰 BÁO GIÁ'!$C$27,$A5302)),ISNUMBER(SEARCH('💰 BÁO GIÁ'!$C$27,$B5302)))),1,0)</f>
        <v>0</v>
      </c>
      <c r="O5302" s="1" t="str">
        <f t="shared" si="165"/>
        <v/>
      </c>
    </row>
    <row r="5303" customHeight="1" spans="1:15">
      <c r="A5303" s="1" t="str">
        <f>IF('🔨 CĂN THAU'!A379="","",'🔨 CĂN THAU'!A379)</f>
        <v/>
      </c>
      <c r="B5303" s="1" t="str">
        <f>IF('🔨 CĂN THAU'!A379="","","Căn thau "&amp;'🔨 CĂN THAU'!D379&amp;" "&amp;'🔨 CĂN THAU'!B379&amp;" "&amp;'🔨 CĂN THAU'!C379)</f>
        <v/>
      </c>
      <c r="C5303" s="1" t="str">
        <f>IF('🔨 CĂN THAU'!A379="","","Căn thau")</f>
        <v/>
      </c>
      <c r="D5303" s="1" t="str">
        <f>IF('🔨 CĂN THAU'!A379="","",'🔨 CĂN THAU'!K379)</f>
        <v/>
      </c>
      <c r="E5303" s="1" t="str">
        <f>IF('🔨 CĂN THAU'!A379="","",'🔨 CĂN THAU'!L379)</f>
        <v/>
      </c>
      <c r="F5303" s="1" t="str">
        <f>IF('🔨 CĂN THAU'!A379="","",'🔨 CĂN THAU'!M379)</f>
        <v/>
      </c>
      <c r="G5303" s="1" t="str">
        <f>IF('🔨 CĂN THAU'!A379="","",'🔨 CĂN THAU'!N379)</f>
        <v/>
      </c>
      <c r="H5303" s="1" t="str">
        <f>IF('🔨 CĂN THAU'!A379="","",'🔨 CĂN THAU'!O379)</f>
        <v/>
      </c>
      <c r="I5303" s="1" t="str">
        <f>IF('🔨 CĂN THAU'!A379="","",'🔨 CĂN THAU'!P379)</f>
        <v/>
      </c>
      <c r="J5303" s="1" t="str">
        <f>IF('🔨 CĂN THAU'!A379="","","")</f>
        <v/>
      </c>
      <c r="L5303" s="1">
        <f>N(L5302)+IF(AND('🔎 TRA CỨU NHANH'!$C$2&lt;&gt;"",OR(ISNUMBER(SEARCH('🔎 TRA CỨU NHANH'!$C$2,$A5303)),ISNUMBER(SEARCH('🔎 TRA CỨU NHANH'!$C$2,$B5303)))),1,0)</f>
        <v>0</v>
      </c>
      <c r="M5303" s="1" t="str">
        <f t="shared" si="164"/>
        <v/>
      </c>
      <c r="N5303" s="1">
        <f>N(N5302)+IF(AND('💰 BÁO GIÁ'!$C$27&lt;&gt;"",OR(ISNUMBER(SEARCH('💰 BÁO GIÁ'!$C$27,$A5303)),ISNUMBER(SEARCH('💰 BÁO GIÁ'!$C$27,$B5303)))),1,0)</f>
        <v>0</v>
      </c>
      <c r="O5303" s="1" t="str">
        <f t="shared" si="165"/>
        <v/>
      </c>
    </row>
    <row r="5304" customHeight="1" spans="1:15">
      <c r="A5304" s="1" t="str">
        <f>IF('🔨 CĂN THAU'!A380="","",'🔨 CĂN THAU'!A380)</f>
        <v/>
      </c>
      <c r="B5304" s="1" t="str">
        <f>IF('🔨 CĂN THAU'!A380="","","Căn thau "&amp;'🔨 CĂN THAU'!D380&amp;" "&amp;'🔨 CĂN THAU'!B380&amp;" "&amp;'🔨 CĂN THAU'!C380)</f>
        <v/>
      </c>
      <c r="C5304" s="1" t="str">
        <f>IF('🔨 CĂN THAU'!A380="","","Căn thau")</f>
        <v/>
      </c>
      <c r="D5304" s="1" t="str">
        <f>IF('🔨 CĂN THAU'!A380="","",'🔨 CĂN THAU'!K380)</f>
        <v/>
      </c>
      <c r="E5304" s="1" t="str">
        <f>IF('🔨 CĂN THAU'!A380="","",'🔨 CĂN THAU'!L380)</f>
        <v/>
      </c>
      <c r="F5304" s="1" t="str">
        <f>IF('🔨 CĂN THAU'!A380="","",'🔨 CĂN THAU'!M380)</f>
        <v/>
      </c>
      <c r="G5304" s="1" t="str">
        <f>IF('🔨 CĂN THAU'!A380="","",'🔨 CĂN THAU'!N380)</f>
        <v/>
      </c>
      <c r="H5304" s="1" t="str">
        <f>IF('🔨 CĂN THAU'!A380="","",'🔨 CĂN THAU'!O380)</f>
        <v/>
      </c>
      <c r="I5304" s="1" t="str">
        <f>IF('🔨 CĂN THAU'!A380="","",'🔨 CĂN THAU'!P380)</f>
        <v/>
      </c>
      <c r="J5304" s="1" t="str">
        <f>IF('🔨 CĂN THAU'!A380="","","")</f>
        <v/>
      </c>
      <c r="L5304" s="1">
        <f>N(L5303)+IF(AND('🔎 TRA CỨU NHANH'!$C$2&lt;&gt;"",OR(ISNUMBER(SEARCH('🔎 TRA CỨU NHANH'!$C$2,$A5304)),ISNUMBER(SEARCH('🔎 TRA CỨU NHANH'!$C$2,$B5304)))),1,0)</f>
        <v>0</v>
      </c>
      <c r="M5304" s="1" t="str">
        <f t="shared" si="164"/>
        <v/>
      </c>
      <c r="N5304" s="1">
        <f>N(N5303)+IF(AND('💰 BÁO GIÁ'!$C$27&lt;&gt;"",OR(ISNUMBER(SEARCH('💰 BÁO GIÁ'!$C$27,$A5304)),ISNUMBER(SEARCH('💰 BÁO GIÁ'!$C$27,$B5304)))),1,0)</f>
        <v>0</v>
      </c>
      <c r="O5304" s="1" t="str">
        <f t="shared" si="165"/>
        <v/>
      </c>
    </row>
    <row r="5305" customHeight="1" spans="1:15">
      <c r="A5305" s="1" t="str">
        <f>IF('🔨 CĂN THAU'!A381="","",'🔨 CĂN THAU'!A381)</f>
        <v/>
      </c>
      <c r="B5305" s="1" t="str">
        <f>IF('🔨 CĂN THAU'!A381="","","Căn thau "&amp;'🔨 CĂN THAU'!D381&amp;" "&amp;'🔨 CĂN THAU'!B381&amp;" "&amp;'🔨 CĂN THAU'!C381)</f>
        <v/>
      </c>
      <c r="C5305" s="1" t="str">
        <f>IF('🔨 CĂN THAU'!A381="","","Căn thau")</f>
        <v/>
      </c>
      <c r="D5305" s="1" t="str">
        <f>IF('🔨 CĂN THAU'!A381="","",'🔨 CĂN THAU'!K381)</f>
        <v/>
      </c>
      <c r="E5305" s="1" t="str">
        <f>IF('🔨 CĂN THAU'!A381="","",'🔨 CĂN THAU'!L381)</f>
        <v/>
      </c>
      <c r="F5305" s="1" t="str">
        <f>IF('🔨 CĂN THAU'!A381="","",'🔨 CĂN THAU'!M381)</f>
        <v/>
      </c>
      <c r="G5305" s="1" t="str">
        <f>IF('🔨 CĂN THAU'!A381="","",'🔨 CĂN THAU'!N381)</f>
        <v/>
      </c>
      <c r="H5305" s="1" t="str">
        <f>IF('🔨 CĂN THAU'!A381="","",'🔨 CĂN THAU'!O381)</f>
        <v/>
      </c>
      <c r="I5305" s="1" t="str">
        <f>IF('🔨 CĂN THAU'!A381="","",'🔨 CĂN THAU'!P381)</f>
        <v/>
      </c>
      <c r="J5305" s="1" t="str">
        <f>IF('🔨 CĂN THAU'!A381="","","")</f>
        <v/>
      </c>
      <c r="L5305" s="1">
        <f>N(L5304)+IF(AND('🔎 TRA CỨU NHANH'!$C$2&lt;&gt;"",OR(ISNUMBER(SEARCH('🔎 TRA CỨU NHANH'!$C$2,$A5305)),ISNUMBER(SEARCH('🔎 TRA CỨU NHANH'!$C$2,$B5305)))),1,0)</f>
        <v>0</v>
      </c>
      <c r="M5305" s="1" t="str">
        <f t="shared" si="164"/>
        <v/>
      </c>
      <c r="N5305" s="1">
        <f>N(N5304)+IF(AND('💰 BÁO GIÁ'!$C$27&lt;&gt;"",OR(ISNUMBER(SEARCH('💰 BÁO GIÁ'!$C$27,$A5305)),ISNUMBER(SEARCH('💰 BÁO GIÁ'!$C$27,$B5305)))),1,0)</f>
        <v>0</v>
      </c>
      <c r="O5305" s="1" t="str">
        <f t="shared" si="165"/>
        <v/>
      </c>
    </row>
    <row r="5306" customHeight="1" spans="1:15">
      <c r="A5306" s="1" t="str">
        <f>IF('🔨 CĂN THAU'!A382="","",'🔨 CĂN THAU'!A382)</f>
        <v/>
      </c>
      <c r="B5306" s="1" t="str">
        <f>IF('🔨 CĂN THAU'!A382="","","Căn thau "&amp;'🔨 CĂN THAU'!D382&amp;" "&amp;'🔨 CĂN THAU'!B382&amp;" "&amp;'🔨 CĂN THAU'!C382)</f>
        <v/>
      </c>
      <c r="C5306" s="1" t="str">
        <f>IF('🔨 CĂN THAU'!A382="","","Căn thau")</f>
        <v/>
      </c>
      <c r="D5306" s="1" t="str">
        <f>IF('🔨 CĂN THAU'!A382="","",'🔨 CĂN THAU'!K382)</f>
        <v/>
      </c>
      <c r="E5306" s="1" t="str">
        <f>IF('🔨 CĂN THAU'!A382="","",'🔨 CĂN THAU'!L382)</f>
        <v/>
      </c>
      <c r="F5306" s="1" t="str">
        <f>IF('🔨 CĂN THAU'!A382="","",'🔨 CĂN THAU'!M382)</f>
        <v/>
      </c>
      <c r="G5306" s="1" t="str">
        <f>IF('🔨 CĂN THAU'!A382="","",'🔨 CĂN THAU'!N382)</f>
        <v/>
      </c>
      <c r="H5306" s="1" t="str">
        <f>IF('🔨 CĂN THAU'!A382="","",'🔨 CĂN THAU'!O382)</f>
        <v/>
      </c>
      <c r="I5306" s="1" t="str">
        <f>IF('🔨 CĂN THAU'!A382="","",'🔨 CĂN THAU'!P382)</f>
        <v/>
      </c>
      <c r="J5306" s="1" t="str">
        <f>IF('🔨 CĂN THAU'!A382="","","")</f>
        <v/>
      </c>
      <c r="L5306" s="1">
        <f>N(L5305)+IF(AND('🔎 TRA CỨU NHANH'!$C$2&lt;&gt;"",OR(ISNUMBER(SEARCH('🔎 TRA CỨU NHANH'!$C$2,$A5306)),ISNUMBER(SEARCH('🔎 TRA CỨU NHANH'!$C$2,$B5306)))),1,0)</f>
        <v>0</v>
      </c>
      <c r="M5306" s="1" t="str">
        <f t="shared" si="164"/>
        <v/>
      </c>
      <c r="N5306" s="1">
        <f>N(N5305)+IF(AND('💰 BÁO GIÁ'!$C$27&lt;&gt;"",OR(ISNUMBER(SEARCH('💰 BÁO GIÁ'!$C$27,$A5306)),ISNUMBER(SEARCH('💰 BÁO GIÁ'!$C$27,$B5306)))),1,0)</f>
        <v>0</v>
      </c>
      <c r="O5306" s="1" t="str">
        <f t="shared" si="165"/>
        <v/>
      </c>
    </row>
    <row r="5307" customHeight="1" spans="1:15">
      <c r="A5307" s="1" t="str">
        <f>IF('🔨 CĂN THAU'!A383="","",'🔨 CĂN THAU'!A383)</f>
        <v/>
      </c>
      <c r="B5307" s="1" t="str">
        <f>IF('🔨 CĂN THAU'!A383="","","Căn thau "&amp;'🔨 CĂN THAU'!D383&amp;" "&amp;'🔨 CĂN THAU'!B383&amp;" "&amp;'🔨 CĂN THAU'!C383)</f>
        <v/>
      </c>
      <c r="C5307" s="1" t="str">
        <f>IF('🔨 CĂN THAU'!A383="","","Căn thau")</f>
        <v/>
      </c>
      <c r="D5307" s="1" t="str">
        <f>IF('🔨 CĂN THAU'!A383="","",'🔨 CĂN THAU'!K383)</f>
        <v/>
      </c>
      <c r="E5307" s="1" t="str">
        <f>IF('🔨 CĂN THAU'!A383="","",'🔨 CĂN THAU'!L383)</f>
        <v/>
      </c>
      <c r="F5307" s="1" t="str">
        <f>IF('🔨 CĂN THAU'!A383="","",'🔨 CĂN THAU'!M383)</f>
        <v/>
      </c>
      <c r="G5307" s="1" t="str">
        <f>IF('🔨 CĂN THAU'!A383="","",'🔨 CĂN THAU'!N383)</f>
        <v/>
      </c>
      <c r="H5307" s="1" t="str">
        <f>IF('🔨 CĂN THAU'!A383="","",'🔨 CĂN THAU'!O383)</f>
        <v/>
      </c>
      <c r="I5307" s="1" t="str">
        <f>IF('🔨 CĂN THAU'!A383="","",'🔨 CĂN THAU'!P383)</f>
        <v/>
      </c>
      <c r="J5307" s="1" t="str">
        <f>IF('🔨 CĂN THAU'!A383="","","")</f>
        <v/>
      </c>
      <c r="L5307" s="1">
        <f>N(L5306)+IF(AND('🔎 TRA CỨU NHANH'!$C$2&lt;&gt;"",OR(ISNUMBER(SEARCH('🔎 TRA CỨU NHANH'!$C$2,$A5307)),ISNUMBER(SEARCH('🔎 TRA CỨU NHANH'!$C$2,$B5307)))),1,0)</f>
        <v>0</v>
      </c>
      <c r="M5307" s="1" t="str">
        <f t="shared" si="164"/>
        <v/>
      </c>
      <c r="N5307" s="1">
        <f>N(N5306)+IF(AND('💰 BÁO GIÁ'!$C$27&lt;&gt;"",OR(ISNUMBER(SEARCH('💰 BÁO GIÁ'!$C$27,$A5307)),ISNUMBER(SEARCH('💰 BÁO GIÁ'!$C$27,$B5307)))),1,0)</f>
        <v>0</v>
      </c>
      <c r="O5307" s="1" t="str">
        <f t="shared" si="165"/>
        <v/>
      </c>
    </row>
    <row r="5308" customHeight="1" spans="1:15">
      <c r="A5308" s="1" t="str">
        <f>IF('🔨 CĂN THAU'!A384="","",'🔨 CĂN THAU'!A384)</f>
        <v/>
      </c>
      <c r="B5308" s="1" t="str">
        <f>IF('🔨 CĂN THAU'!A384="","","Căn thau "&amp;'🔨 CĂN THAU'!D384&amp;" "&amp;'🔨 CĂN THAU'!B384&amp;" "&amp;'🔨 CĂN THAU'!C384)</f>
        <v/>
      </c>
      <c r="C5308" s="1" t="str">
        <f>IF('🔨 CĂN THAU'!A384="","","Căn thau")</f>
        <v/>
      </c>
      <c r="D5308" s="1" t="str">
        <f>IF('🔨 CĂN THAU'!A384="","",'🔨 CĂN THAU'!K384)</f>
        <v/>
      </c>
      <c r="E5308" s="1" t="str">
        <f>IF('🔨 CĂN THAU'!A384="","",'🔨 CĂN THAU'!L384)</f>
        <v/>
      </c>
      <c r="F5308" s="1" t="str">
        <f>IF('🔨 CĂN THAU'!A384="","",'🔨 CĂN THAU'!M384)</f>
        <v/>
      </c>
      <c r="G5308" s="1" t="str">
        <f>IF('🔨 CĂN THAU'!A384="","",'🔨 CĂN THAU'!N384)</f>
        <v/>
      </c>
      <c r="H5308" s="1" t="str">
        <f>IF('🔨 CĂN THAU'!A384="","",'🔨 CĂN THAU'!O384)</f>
        <v/>
      </c>
      <c r="I5308" s="1" t="str">
        <f>IF('🔨 CĂN THAU'!A384="","",'🔨 CĂN THAU'!P384)</f>
        <v/>
      </c>
      <c r="J5308" s="1" t="str">
        <f>IF('🔨 CĂN THAU'!A384="","","")</f>
        <v/>
      </c>
      <c r="L5308" s="1">
        <f>N(L5307)+IF(AND('🔎 TRA CỨU NHANH'!$C$2&lt;&gt;"",OR(ISNUMBER(SEARCH('🔎 TRA CỨU NHANH'!$C$2,$A5308)),ISNUMBER(SEARCH('🔎 TRA CỨU NHANH'!$C$2,$B5308)))),1,0)</f>
        <v>0</v>
      </c>
      <c r="M5308" s="1" t="str">
        <f t="shared" si="164"/>
        <v/>
      </c>
      <c r="N5308" s="1">
        <f>N(N5307)+IF(AND('💰 BÁO GIÁ'!$C$27&lt;&gt;"",OR(ISNUMBER(SEARCH('💰 BÁO GIÁ'!$C$27,$A5308)),ISNUMBER(SEARCH('💰 BÁO GIÁ'!$C$27,$B5308)))),1,0)</f>
        <v>0</v>
      </c>
      <c r="O5308" s="1" t="str">
        <f t="shared" si="165"/>
        <v/>
      </c>
    </row>
    <row r="5309" customHeight="1" spans="1:15">
      <c r="A5309" s="1" t="str">
        <f>IF('🔨 CĂN THAU'!A385="","",'🔨 CĂN THAU'!A385)</f>
        <v/>
      </c>
      <c r="B5309" s="1" t="str">
        <f>IF('🔨 CĂN THAU'!A385="","","Căn thau "&amp;'🔨 CĂN THAU'!D385&amp;" "&amp;'🔨 CĂN THAU'!B385&amp;" "&amp;'🔨 CĂN THAU'!C385)</f>
        <v/>
      </c>
      <c r="C5309" s="1" t="str">
        <f>IF('🔨 CĂN THAU'!A385="","","Căn thau")</f>
        <v/>
      </c>
      <c r="D5309" s="1" t="str">
        <f>IF('🔨 CĂN THAU'!A385="","",'🔨 CĂN THAU'!K385)</f>
        <v/>
      </c>
      <c r="E5309" s="1" t="str">
        <f>IF('🔨 CĂN THAU'!A385="","",'🔨 CĂN THAU'!L385)</f>
        <v/>
      </c>
      <c r="F5309" s="1" t="str">
        <f>IF('🔨 CĂN THAU'!A385="","",'🔨 CĂN THAU'!M385)</f>
        <v/>
      </c>
      <c r="G5309" s="1" t="str">
        <f>IF('🔨 CĂN THAU'!A385="","",'🔨 CĂN THAU'!N385)</f>
        <v/>
      </c>
      <c r="H5309" s="1" t="str">
        <f>IF('🔨 CĂN THAU'!A385="","",'🔨 CĂN THAU'!O385)</f>
        <v/>
      </c>
      <c r="I5309" s="1" t="str">
        <f>IF('🔨 CĂN THAU'!A385="","",'🔨 CĂN THAU'!P385)</f>
        <v/>
      </c>
      <c r="J5309" s="1" t="str">
        <f>IF('🔨 CĂN THAU'!A385="","","")</f>
        <v/>
      </c>
      <c r="L5309" s="1">
        <f>N(L5308)+IF(AND('🔎 TRA CỨU NHANH'!$C$2&lt;&gt;"",OR(ISNUMBER(SEARCH('🔎 TRA CỨU NHANH'!$C$2,$A5309)),ISNUMBER(SEARCH('🔎 TRA CỨU NHANH'!$C$2,$B5309)))),1,0)</f>
        <v>0</v>
      </c>
      <c r="M5309" s="1" t="str">
        <f t="shared" si="164"/>
        <v/>
      </c>
      <c r="N5309" s="1">
        <f>N(N5308)+IF(AND('💰 BÁO GIÁ'!$C$27&lt;&gt;"",OR(ISNUMBER(SEARCH('💰 BÁO GIÁ'!$C$27,$A5309)),ISNUMBER(SEARCH('💰 BÁO GIÁ'!$C$27,$B5309)))),1,0)</f>
        <v>0</v>
      </c>
      <c r="O5309" s="1" t="str">
        <f t="shared" si="165"/>
        <v/>
      </c>
    </row>
    <row r="5310" customHeight="1" spans="1:15">
      <c r="A5310" s="1" t="str">
        <f>IF('🔨 CĂN THAU'!A386="","",'🔨 CĂN THAU'!A386)</f>
        <v/>
      </c>
      <c r="B5310" s="1" t="str">
        <f>IF('🔨 CĂN THAU'!A386="","","Căn thau "&amp;'🔨 CĂN THAU'!D386&amp;" "&amp;'🔨 CĂN THAU'!B386&amp;" "&amp;'🔨 CĂN THAU'!C386)</f>
        <v/>
      </c>
      <c r="C5310" s="1" t="str">
        <f>IF('🔨 CĂN THAU'!A386="","","Căn thau")</f>
        <v/>
      </c>
      <c r="D5310" s="1" t="str">
        <f>IF('🔨 CĂN THAU'!A386="","",'🔨 CĂN THAU'!K386)</f>
        <v/>
      </c>
      <c r="E5310" s="1" t="str">
        <f>IF('🔨 CĂN THAU'!A386="","",'🔨 CĂN THAU'!L386)</f>
        <v/>
      </c>
      <c r="F5310" s="1" t="str">
        <f>IF('🔨 CĂN THAU'!A386="","",'🔨 CĂN THAU'!M386)</f>
        <v/>
      </c>
      <c r="G5310" s="1" t="str">
        <f>IF('🔨 CĂN THAU'!A386="","",'🔨 CĂN THAU'!N386)</f>
        <v/>
      </c>
      <c r="H5310" s="1" t="str">
        <f>IF('🔨 CĂN THAU'!A386="","",'🔨 CĂN THAU'!O386)</f>
        <v/>
      </c>
      <c r="I5310" s="1" t="str">
        <f>IF('🔨 CĂN THAU'!A386="","",'🔨 CĂN THAU'!P386)</f>
        <v/>
      </c>
      <c r="J5310" s="1" t="str">
        <f>IF('🔨 CĂN THAU'!A386="","","")</f>
        <v/>
      </c>
      <c r="L5310" s="1">
        <f>N(L5309)+IF(AND('🔎 TRA CỨU NHANH'!$C$2&lt;&gt;"",OR(ISNUMBER(SEARCH('🔎 TRA CỨU NHANH'!$C$2,$A5310)),ISNUMBER(SEARCH('🔎 TRA CỨU NHANH'!$C$2,$B5310)))),1,0)</f>
        <v>0</v>
      </c>
      <c r="M5310" s="1" t="str">
        <f t="shared" si="164"/>
        <v/>
      </c>
      <c r="N5310" s="1">
        <f>N(N5309)+IF(AND('💰 BÁO GIÁ'!$C$27&lt;&gt;"",OR(ISNUMBER(SEARCH('💰 BÁO GIÁ'!$C$27,$A5310)),ISNUMBER(SEARCH('💰 BÁO GIÁ'!$C$27,$B5310)))),1,0)</f>
        <v>0</v>
      </c>
      <c r="O5310" s="1" t="str">
        <f t="shared" si="165"/>
        <v/>
      </c>
    </row>
    <row r="5311" customHeight="1" spans="1:15">
      <c r="A5311" s="1" t="str">
        <f>IF('🔨 CĂN THAU'!A387="","",'🔨 CĂN THAU'!A387)</f>
        <v/>
      </c>
      <c r="B5311" s="1" t="str">
        <f>IF('🔨 CĂN THAU'!A387="","","Căn thau "&amp;'🔨 CĂN THAU'!D387&amp;" "&amp;'🔨 CĂN THAU'!B387&amp;" "&amp;'🔨 CĂN THAU'!C387)</f>
        <v/>
      </c>
      <c r="C5311" s="1" t="str">
        <f>IF('🔨 CĂN THAU'!A387="","","Căn thau")</f>
        <v/>
      </c>
      <c r="D5311" s="1" t="str">
        <f>IF('🔨 CĂN THAU'!A387="","",'🔨 CĂN THAU'!K387)</f>
        <v/>
      </c>
      <c r="E5311" s="1" t="str">
        <f>IF('🔨 CĂN THAU'!A387="","",'🔨 CĂN THAU'!L387)</f>
        <v/>
      </c>
      <c r="F5311" s="1" t="str">
        <f>IF('🔨 CĂN THAU'!A387="","",'🔨 CĂN THAU'!M387)</f>
        <v/>
      </c>
      <c r="G5311" s="1" t="str">
        <f>IF('🔨 CĂN THAU'!A387="","",'🔨 CĂN THAU'!N387)</f>
        <v/>
      </c>
      <c r="H5311" s="1" t="str">
        <f>IF('🔨 CĂN THAU'!A387="","",'🔨 CĂN THAU'!O387)</f>
        <v/>
      </c>
      <c r="I5311" s="1" t="str">
        <f>IF('🔨 CĂN THAU'!A387="","",'🔨 CĂN THAU'!P387)</f>
        <v/>
      </c>
      <c r="J5311" s="1" t="str">
        <f>IF('🔨 CĂN THAU'!A387="","","")</f>
        <v/>
      </c>
      <c r="L5311" s="1">
        <f>N(L5310)+IF(AND('🔎 TRA CỨU NHANH'!$C$2&lt;&gt;"",OR(ISNUMBER(SEARCH('🔎 TRA CỨU NHANH'!$C$2,$A5311)),ISNUMBER(SEARCH('🔎 TRA CỨU NHANH'!$C$2,$B5311)))),1,0)</f>
        <v>0</v>
      </c>
      <c r="M5311" s="1" t="str">
        <f t="shared" si="164"/>
        <v/>
      </c>
      <c r="N5311" s="1">
        <f>N(N5310)+IF(AND('💰 BÁO GIÁ'!$C$27&lt;&gt;"",OR(ISNUMBER(SEARCH('💰 BÁO GIÁ'!$C$27,$A5311)),ISNUMBER(SEARCH('💰 BÁO GIÁ'!$C$27,$B5311)))),1,0)</f>
        <v>0</v>
      </c>
      <c r="O5311" s="1" t="str">
        <f t="shared" si="165"/>
        <v/>
      </c>
    </row>
    <row r="5312" customHeight="1" spans="1:15">
      <c r="A5312" s="1" t="str">
        <f>IF('🔨 CĂN THAU'!A388="","",'🔨 CĂN THAU'!A388)</f>
        <v/>
      </c>
      <c r="B5312" s="1" t="str">
        <f>IF('🔨 CĂN THAU'!A388="","","Căn thau "&amp;'🔨 CĂN THAU'!D388&amp;" "&amp;'🔨 CĂN THAU'!B388&amp;" "&amp;'🔨 CĂN THAU'!C388)</f>
        <v/>
      </c>
      <c r="C5312" s="1" t="str">
        <f>IF('🔨 CĂN THAU'!A388="","","Căn thau")</f>
        <v/>
      </c>
      <c r="D5312" s="1" t="str">
        <f>IF('🔨 CĂN THAU'!A388="","",'🔨 CĂN THAU'!K388)</f>
        <v/>
      </c>
      <c r="E5312" s="1" t="str">
        <f>IF('🔨 CĂN THAU'!A388="","",'🔨 CĂN THAU'!L388)</f>
        <v/>
      </c>
      <c r="F5312" s="1" t="str">
        <f>IF('🔨 CĂN THAU'!A388="","",'🔨 CĂN THAU'!M388)</f>
        <v/>
      </c>
      <c r="G5312" s="1" t="str">
        <f>IF('🔨 CĂN THAU'!A388="","",'🔨 CĂN THAU'!N388)</f>
        <v/>
      </c>
      <c r="H5312" s="1" t="str">
        <f>IF('🔨 CĂN THAU'!A388="","",'🔨 CĂN THAU'!O388)</f>
        <v/>
      </c>
      <c r="I5312" s="1" t="str">
        <f>IF('🔨 CĂN THAU'!A388="","",'🔨 CĂN THAU'!P388)</f>
        <v/>
      </c>
      <c r="J5312" s="1" t="str">
        <f>IF('🔨 CĂN THAU'!A388="","","")</f>
        <v/>
      </c>
      <c r="L5312" s="1">
        <f>N(L5311)+IF(AND('🔎 TRA CỨU NHANH'!$C$2&lt;&gt;"",OR(ISNUMBER(SEARCH('🔎 TRA CỨU NHANH'!$C$2,$A5312)),ISNUMBER(SEARCH('🔎 TRA CỨU NHANH'!$C$2,$B5312)))),1,0)</f>
        <v>0</v>
      </c>
      <c r="M5312" s="1" t="str">
        <f t="shared" si="164"/>
        <v/>
      </c>
      <c r="N5312" s="1">
        <f>N(N5311)+IF(AND('💰 BÁO GIÁ'!$C$27&lt;&gt;"",OR(ISNUMBER(SEARCH('💰 BÁO GIÁ'!$C$27,$A5312)),ISNUMBER(SEARCH('💰 BÁO GIÁ'!$C$27,$B5312)))),1,0)</f>
        <v>0</v>
      </c>
      <c r="O5312" s="1" t="str">
        <f t="shared" si="165"/>
        <v/>
      </c>
    </row>
    <row r="5313" customHeight="1" spans="1:15">
      <c r="A5313" s="1" t="str">
        <f>IF('🔨 CĂN THAU'!A389="","",'🔨 CĂN THAU'!A389)</f>
        <v/>
      </c>
      <c r="B5313" s="1" t="str">
        <f>IF('🔨 CĂN THAU'!A389="","","Căn thau "&amp;'🔨 CĂN THAU'!D389&amp;" "&amp;'🔨 CĂN THAU'!B389&amp;" "&amp;'🔨 CĂN THAU'!C389)</f>
        <v/>
      </c>
      <c r="C5313" s="1" t="str">
        <f>IF('🔨 CĂN THAU'!A389="","","Căn thau")</f>
        <v/>
      </c>
      <c r="D5313" s="1" t="str">
        <f>IF('🔨 CĂN THAU'!A389="","",'🔨 CĂN THAU'!K389)</f>
        <v/>
      </c>
      <c r="E5313" s="1" t="str">
        <f>IF('🔨 CĂN THAU'!A389="","",'🔨 CĂN THAU'!L389)</f>
        <v/>
      </c>
      <c r="F5313" s="1" t="str">
        <f>IF('🔨 CĂN THAU'!A389="","",'🔨 CĂN THAU'!M389)</f>
        <v/>
      </c>
      <c r="G5313" s="1" t="str">
        <f>IF('🔨 CĂN THAU'!A389="","",'🔨 CĂN THAU'!N389)</f>
        <v/>
      </c>
      <c r="H5313" s="1" t="str">
        <f>IF('🔨 CĂN THAU'!A389="","",'🔨 CĂN THAU'!O389)</f>
        <v/>
      </c>
      <c r="I5313" s="1" t="str">
        <f>IF('🔨 CĂN THAU'!A389="","",'🔨 CĂN THAU'!P389)</f>
        <v/>
      </c>
      <c r="J5313" s="1" t="str">
        <f>IF('🔨 CĂN THAU'!A389="","","")</f>
        <v/>
      </c>
      <c r="L5313" s="1">
        <f>N(L5312)+IF(AND('🔎 TRA CỨU NHANH'!$C$2&lt;&gt;"",OR(ISNUMBER(SEARCH('🔎 TRA CỨU NHANH'!$C$2,$A5313)),ISNUMBER(SEARCH('🔎 TRA CỨU NHANH'!$C$2,$B5313)))),1,0)</f>
        <v>0</v>
      </c>
      <c r="M5313" s="1" t="str">
        <f t="shared" si="164"/>
        <v/>
      </c>
      <c r="N5313" s="1">
        <f>N(N5312)+IF(AND('💰 BÁO GIÁ'!$C$27&lt;&gt;"",OR(ISNUMBER(SEARCH('💰 BÁO GIÁ'!$C$27,$A5313)),ISNUMBER(SEARCH('💰 BÁO GIÁ'!$C$27,$B5313)))),1,0)</f>
        <v>0</v>
      </c>
      <c r="O5313" s="1" t="str">
        <f t="shared" si="165"/>
        <v/>
      </c>
    </row>
    <row r="5314" customHeight="1" spans="1:15">
      <c r="A5314" s="1" t="str">
        <f>IF('🔨 CĂN THAU'!A390="","",'🔨 CĂN THAU'!A390)</f>
        <v/>
      </c>
      <c r="B5314" s="1" t="str">
        <f>IF('🔨 CĂN THAU'!A390="","","Căn thau "&amp;'🔨 CĂN THAU'!D390&amp;" "&amp;'🔨 CĂN THAU'!B390&amp;" "&amp;'🔨 CĂN THAU'!C390)</f>
        <v/>
      </c>
      <c r="C5314" s="1" t="str">
        <f>IF('🔨 CĂN THAU'!A390="","","Căn thau")</f>
        <v/>
      </c>
      <c r="D5314" s="1" t="str">
        <f>IF('🔨 CĂN THAU'!A390="","",'🔨 CĂN THAU'!K390)</f>
        <v/>
      </c>
      <c r="E5314" s="1" t="str">
        <f>IF('🔨 CĂN THAU'!A390="","",'🔨 CĂN THAU'!L390)</f>
        <v/>
      </c>
      <c r="F5314" s="1" t="str">
        <f>IF('🔨 CĂN THAU'!A390="","",'🔨 CĂN THAU'!M390)</f>
        <v/>
      </c>
      <c r="G5314" s="1" t="str">
        <f>IF('🔨 CĂN THAU'!A390="","",'🔨 CĂN THAU'!N390)</f>
        <v/>
      </c>
      <c r="H5314" s="1" t="str">
        <f>IF('🔨 CĂN THAU'!A390="","",'🔨 CĂN THAU'!O390)</f>
        <v/>
      </c>
      <c r="I5314" s="1" t="str">
        <f>IF('🔨 CĂN THAU'!A390="","",'🔨 CĂN THAU'!P390)</f>
        <v/>
      </c>
      <c r="J5314" s="1" t="str">
        <f>IF('🔨 CĂN THAU'!A390="","","")</f>
        <v/>
      </c>
      <c r="L5314" s="1">
        <f>N(L5313)+IF(AND('🔎 TRA CỨU NHANH'!$C$2&lt;&gt;"",OR(ISNUMBER(SEARCH('🔎 TRA CỨU NHANH'!$C$2,$A5314)),ISNUMBER(SEARCH('🔎 TRA CỨU NHANH'!$C$2,$B5314)))),1,0)</f>
        <v>0</v>
      </c>
      <c r="M5314" s="1" t="str">
        <f t="shared" ref="M5314:M5377" si="166">IF(L5314&gt;N(L5313),L5314,"")</f>
        <v/>
      </c>
      <c r="N5314" s="1">
        <f>N(N5313)+IF(AND('💰 BÁO GIÁ'!$C$27&lt;&gt;"",OR(ISNUMBER(SEARCH('💰 BÁO GIÁ'!$C$27,$A5314)),ISNUMBER(SEARCH('💰 BÁO GIÁ'!$C$27,$B5314)))),1,0)</f>
        <v>0</v>
      </c>
      <c r="O5314" s="1" t="str">
        <f t="shared" ref="O5314:O5377" si="167">IF(N5314&gt;N(N5313),N5314,"")</f>
        <v/>
      </c>
    </row>
    <row r="5315" customHeight="1" spans="1:15">
      <c r="A5315" s="1" t="str">
        <f>IF('🔨 CĂN THAU'!A391="","",'🔨 CĂN THAU'!A391)</f>
        <v/>
      </c>
      <c r="B5315" s="1" t="str">
        <f>IF('🔨 CĂN THAU'!A391="","","Căn thau "&amp;'🔨 CĂN THAU'!D391&amp;" "&amp;'🔨 CĂN THAU'!B391&amp;" "&amp;'🔨 CĂN THAU'!C391)</f>
        <v/>
      </c>
      <c r="C5315" s="1" t="str">
        <f>IF('🔨 CĂN THAU'!A391="","","Căn thau")</f>
        <v/>
      </c>
      <c r="D5315" s="1" t="str">
        <f>IF('🔨 CĂN THAU'!A391="","",'🔨 CĂN THAU'!K391)</f>
        <v/>
      </c>
      <c r="E5315" s="1" t="str">
        <f>IF('🔨 CĂN THAU'!A391="","",'🔨 CĂN THAU'!L391)</f>
        <v/>
      </c>
      <c r="F5315" s="1" t="str">
        <f>IF('🔨 CĂN THAU'!A391="","",'🔨 CĂN THAU'!M391)</f>
        <v/>
      </c>
      <c r="G5315" s="1" t="str">
        <f>IF('🔨 CĂN THAU'!A391="","",'🔨 CĂN THAU'!N391)</f>
        <v/>
      </c>
      <c r="H5315" s="1" t="str">
        <f>IF('🔨 CĂN THAU'!A391="","",'🔨 CĂN THAU'!O391)</f>
        <v/>
      </c>
      <c r="I5315" s="1" t="str">
        <f>IF('🔨 CĂN THAU'!A391="","",'🔨 CĂN THAU'!P391)</f>
        <v/>
      </c>
      <c r="J5315" s="1" t="str">
        <f>IF('🔨 CĂN THAU'!A391="","","")</f>
        <v/>
      </c>
      <c r="L5315" s="1">
        <f>N(L5314)+IF(AND('🔎 TRA CỨU NHANH'!$C$2&lt;&gt;"",OR(ISNUMBER(SEARCH('🔎 TRA CỨU NHANH'!$C$2,$A5315)),ISNUMBER(SEARCH('🔎 TRA CỨU NHANH'!$C$2,$B5315)))),1,0)</f>
        <v>0</v>
      </c>
      <c r="M5315" s="1" t="str">
        <f t="shared" si="166"/>
        <v/>
      </c>
      <c r="N5315" s="1">
        <f>N(N5314)+IF(AND('💰 BÁO GIÁ'!$C$27&lt;&gt;"",OR(ISNUMBER(SEARCH('💰 BÁO GIÁ'!$C$27,$A5315)),ISNUMBER(SEARCH('💰 BÁO GIÁ'!$C$27,$B5315)))),1,0)</f>
        <v>0</v>
      </c>
      <c r="O5315" s="1" t="str">
        <f t="shared" si="167"/>
        <v/>
      </c>
    </row>
    <row r="5316" customHeight="1" spans="1:15">
      <c r="A5316" s="1" t="str">
        <f>IF('🔨 CĂN THAU'!A392="","",'🔨 CĂN THAU'!A392)</f>
        <v/>
      </c>
      <c r="B5316" s="1" t="str">
        <f>IF('🔨 CĂN THAU'!A392="","","Căn thau "&amp;'🔨 CĂN THAU'!D392&amp;" "&amp;'🔨 CĂN THAU'!B392&amp;" "&amp;'🔨 CĂN THAU'!C392)</f>
        <v/>
      </c>
      <c r="C5316" s="1" t="str">
        <f>IF('🔨 CĂN THAU'!A392="","","Căn thau")</f>
        <v/>
      </c>
      <c r="D5316" s="1" t="str">
        <f>IF('🔨 CĂN THAU'!A392="","",'🔨 CĂN THAU'!K392)</f>
        <v/>
      </c>
      <c r="E5316" s="1" t="str">
        <f>IF('🔨 CĂN THAU'!A392="","",'🔨 CĂN THAU'!L392)</f>
        <v/>
      </c>
      <c r="F5316" s="1" t="str">
        <f>IF('🔨 CĂN THAU'!A392="","",'🔨 CĂN THAU'!M392)</f>
        <v/>
      </c>
      <c r="G5316" s="1" t="str">
        <f>IF('🔨 CĂN THAU'!A392="","",'🔨 CĂN THAU'!N392)</f>
        <v/>
      </c>
      <c r="H5316" s="1" t="str">
        <f>IF('🔨 CĂN THAU'!A392="","",'🔨 CĂN THAU'!O392)</f>
        <v/>
      </c>
      <c r="I5316" s="1" t="str">
        <f>IF('🔨 CĂN THAU'!A392="","",'🔨 CĂN THAU'!P392)</f>
        <v/>
      </c>
      <c r="J5316" s="1" t="str">
        <f>IF('🔨 CĂN THAU'!A392="","","")</f>
        <v/>
      </c>
      <c r="L5316" s="1">
        <f>N(L5315)+IF(AND('🔎 TRA CỨU NHANH'!$C$2&lt;&gt;"",OR(ISNUMBER(SEARCH('🔎 TRA CỨU NHANH'!$C$2,$A5316)),ISNUMBER(SEARCH('🔎 TRA CỨU NHANH'!$C$2,$B5316)))),1,0)</f>
        <v>0</v>
      </c>
      <c r="M5316" s="1" t="str">
        <f t="shared" si="166"/>
        <v/>
      </c>
      <c r="N5316" s="1">
        <f>N(N5315)+IF(AND('💰 BÁO GIÁ'!$C$27&lt;&gt;"",OR(ISNUMBER(SEARCH('💰 BÁO GIÁ'!$C$27,$A5316)),ISNUMBER(SEARCH('💰 BÁO GIÁ'!$C$27,$B5316)))),1,0)</f>
        <v>0</v>
      </c>
      <c r="O5316" s="1" t="str">
        <f t="shared" si="167"/>
        <v/>
      </c>
    </row>
    <row r="5317" customHeight="1" spans="1:15">
      <c r="A5317" s="1" t="str">
        <f>IF('🔨 CĂN THAU'!A393="","",'🔨 CĂN THAU'!A393)</f>
        <v/>
      </c>
      <c r="B5317" s="1" t="str">
        <f>IF('🔨 CĂN THAU'!A393="","","Căn thau "&amp;'🔨 CĂN THAU'!D393&amp;" "&amp;'🔨 CĂN THAU'!B393&amp;" "&amp;'🔨 CĂN THAU'!C393)</f>
        <v/>
      </c>
      <c r="C5317" s="1" t="str">
        <f>IF('🔨 CĂN THAU'!A393="","","Căn thau")</f>
        <v/>
      </c>
      <c r="D5317" s="1" t="str">
        <f>IF('🔨 CĂN THAU'!A393="","",'🔨 CĂN THAU'!K393)</f>
        <v/>
      </c>
      <c r="E5317" s="1" t="str">
        <f>IF('🔨 CĂN THAU'!A393="","",'🔨 CĂN THAU'!L393)</f>
        <v/>
      </c>
      <c r="F5317" s="1" t="str">
        <f>IF('🔨 CĂN THAU'!A393="","",'🔨 CĂN THAU'!M393)</f>
        <v/>
      </c>
      <c r="G5317" s="1" t="str">
        <f>IF('🔨 CĂN THAU'!A393="","",'🔨 CĂN THAU'!N393)</f>
        <v/>
      </c>
      <c r="H5317" s="1" t="str">
        <f>IF('🔨 CĂN THAU'!A393="","",'🔨 CĂN THAU'!O393)</f>
        <v/>
      </c>
      <c r="I5317" s="1" t="str">
        <f>IF('🔨 CĂN THAU'!A393="","",'🔨 CĂN THAU'!P393)</f>
        <v/>
      </c>
      <c r="J5317" s="1" t="str">
        <f>IF('🔨 CĂN THAU'!A393="","","")</f>
        <v/>
      </c>
      <c r="L5317" s="1">
        <f>N(L5316)+IF(AND('🔎 TRA CỨU NHANH'!$C$2&lt;&gt;"",OR(ISNUMBER(SEARCH('🔎 TRA CỨU NHANH'!$C$2,$A5317)),ISNUMBER(SEARCH('🔎 TRA CỨU NHANH'!$C$2,$B5317)))),1,0)</f>
        <v>0</v>
      </c>
      <c r="M5317" s="1" t="str">
        <f t="shared" si="166"/>
        <v/>
      </c>
      <c r="N5317" s="1">
        <f>N(N5316)+IF(AND('💰 BÁO GIÁ'!$C$27&lt;&gt;"",OR(ISNUMBER(SEARCH('💰 BÁO GIÁ'!$C$27,$A5317)),ISNUMBER(SEARCH('💰 BÁO GIÁ'!$C$27,$B5317)))),1,0)</f>
        <v>0</v>
      </c>
      <c r="O5317" s="1" t="str">
        <f t="shared" si="167"/>
        <v/>
      </c>
    </row>
    <row r="5318" customHeight="1" spans="1:15">
      <c r="A5318" s="1" t="str">
        <f>IF('🔨 CĂN THAU'!A394="","",'🔨 CĂN THAU'!A394)</f>
        <v/>
      </c>
      <c r="B5318" s="1" t="str">
        <f>IF('🔨 CĂN THAU'!A394="","","Căn thau "&amp;'🔨 CĂN THAU'!D394&amp;" "&amp;'🔨 CĂN THAU'!B394&amp;" "&amp;'🔨 CĂN THAU'!C394)</f>
        <v/>
      </c>
      <c r="C5318" s="1" t="str">
        <f>IF('🔨 CĂN THAU'!A394="","","Căn thau")</f>
        <v/>
      </c>
      <c r="D5318" s="1" t="str">
        <f>IF('🔨 CĂN THAU'!A394="","",'🔨 CĂN THAU'!K394)</f>
        <v/>
      </c>
      <c r="E5318" s="1" t="str">
        <f>IF('🔨 CĂN THAU'!A394="","",'🔨 CĂN THAU'!L394)</f>
        <v/>
      </c>
      <c r="F5318" s="1" t="str">
        <f>IF('🔨 CĂN THAU'!A394="","",'🔨 CĂN THAU'!M394)</f>
        <v/>
      </c>
      <c r="G5318" s="1" t="str">
        <f>IF('🔨 CĂN THAU'!A394="","",'🔨 CĂN THAU'!N394)</f>
        <v/>
      </c>
      <c r="H5318" s="1" t="str">
        <f>IF('🔨 CĂN THAU'!A394="","",'🔨 CĂN THAU'!O394)</f>
        <v/>
      </c>
      <c r="I5318" s="1" t="str">
        <f>IF('🔨 CĂN THAU'!A394="","",'🔨 CĂN THAU'!P394)</f>
        <v/>
      </c>
      <c r="J5318" s="1" t="str">
        <f>IF('🔨 CĂN THAU'!A394="","","")</f>
        <v/>
      </c>
      <c r="L5318" s="1">
        <f>N(L5317)+IF(AND('🔎 TRA CỨU NHANH'!$C$2&lt;&gt;"",OR(ISNUMBER(SEARCH('🔎 TRA CỨU NHANH'!$C$2,$A5318)),ISNUMBER(SEARCH('🔎 TRA CỨU NHANH'!$C$2,$B5318)))),1,0)</f>
        <v>0</v>
      </c>
      <c r="M5318" s="1" t="str">
        <f t="shared" si="166"/>
        <v/>
      </c>
      <c r="N5318" s="1">
        <f>N(N5317)+IF(AND('💰 BÁO GIÁ'!$C$27&lt;&gt;"",OR(ISNUMBER(SEARCH('💰 BÁO GIÁ'!$C$27,$A5318)),ISNUMBER(SEARCH('💰 BÁO GIÁ'!$C$27,$B5318)))),1,0)</f>
        <v>0</v>
      </c>
      <c r="O5318" s="1" t="str">
        <f t="shared" si="167"/>
        <v/>
      </c>
    </row>
    <row r="5319" customHeight="1" spans="1:15">
      <c r="A5319" s="1" t="str">
        <f>IF('🔨 CĂN THAU'!A395="","",'🔨 CĂN THAU'!A395)</f>
        <v/>
      </c>
      <c r="B5319" s="1" t="str">
        <f>IF('🔨 CĂN THAU'!A395="","","Căn thau "&amp;'🔨 CĂN THAU'!D395&amp;" "&amp;'🔨 CĂN THAU'!B395&amp;" "&amp;'🔨 CĂN THAU'!C395)</f>
        <v/>
      </c>
      <c r="C5319" s="1" t="str">
        <f>IF('🔨 CĂN THAU'!A395="","","Căn thau")</f>
        <v/>
      </c>
      <c r="D5319" s="1" t="str">
        <f>IF('🔨 CĂN THAU'!A395="","",'🔨 CĂN THAU'!K395)</f>
        <v/>
      </c>
      <c r="E5319" s="1" t="str">
        <f>IF('🔨 CĂN THAU'!A395="","",'🔨 CĂN THAU'!L395)</f>
        <v/>
      </c>
      <c r="F5319" s="1" t="str">
        <f>IF('🔨 CĂN THAU'!A395="","",'🔨 CĂN THAU'!M395)</f>
        <v/>
      </c>
      <c r="G5319" s="1" t="str">
        <f>IF('🔨 CĂN THAU'!A395="","",'🔨 CĂN THAU'!N395)</f>
        <v/>
      </c>
      <c r="H5319" s="1" t="str">
        <f>IF('🔨 CĂN THAU'!A395="","",'🔨 CĂN THAU'!O395)</f>
        <v/>
      </c>
      <c r="I5319" s="1" t="str">
        <f>IF('🔨 CĂN THAU'!A395="","",'🔨 CĂN THAU'!P395)</f>
        <v/>
      </c>
      <c r="J5319" s="1" t="str">
        <f>IF('🔨 CĂN THAU'!A395="","","")</f>
        <v/>
      </c>
      <c r="L5319" s="1">
        <f>N(L5318)+IF(AND('🔎 TRA CỨU NHANH'!$C$2&lt;&gt;"",OR(ISNUMBER(SEARCH('🔎 TRA CỨU NHANH'!$C$2,$A5319)),ISNUMBER(SEARCH('🔎 TRA CỨU NHANH'!$C$2,$B5319)))),1,0)</f>
        <v>0</v>
      </c>
      <c r="M5319" s="1" t="str">
        <f t="shared" si="166"/>
        <v/>
      </c>
      <c r="N5319" s="1">
        <f>N(N5318)+IF(AND('💰 BÁO GIÁ'!$C$27&lt;&gt;"",OR(ISNUMBER(SEARCH('💰 BÁO GIÁ'!$C$27,$A5319)),ISNUMBER(SEARCH('💰 BÁO GIÁ'!$C$27,$B5319)))),1,0)</f>
        <v>0</v>
      </c>
      <c r="O5319" s="1" t="str">
        <f t="shared" si="167"/>
        <v/>
      </c>
    </row>
    <row r="5320" customHeight="1" spans="1:15">
      <c r="A5320" s="1" t="str">
        <f>IF('🔨 CĂN THAU'!A396="","",'🔨 CĂN THAU'!A396)</f>
        <v/>
      </c>
      <c r="B5320" s="1" t="str">
        <f>IF('🔨 CĂN THAU'!A396="","","Căn thau "&amp;'🔨 CĂN THAU'!D396&amp;" "&amp;'🔨 CĂN THAU'!B396&amp;" "&amp;'🔨 CĂN THAU'!C396)</f>
        <v/>
      </c>
      <c r="C5320" s="1" t="str">
        <f>IF('🔨 CĂN THAU'!A396="","","Căn thau")</f>
        <v/>
      </c>
      <c r="D5320" s="1" t="str">
        <f>IF('🔨 CĂN THAU'!A396="","",'🔨 CĂN THAU'!K396)</f>
        <v/>
      </c>
      <c r="E5320" s="1" t="str">
        <f>IF('🔨 CĂN THAU'!A396="","",'🔨 CĂN THAU'!L396)</f>
        <v/>
      </c>
      <c r="F5320" s="1" t="str">
        <f>IF('🔨 CĂN THAU'!A396="","",'🔨 CĂN THAU'!M396)</f>
        <v/>
      </c>
      <c r="G5320" s="1" t="str">
        <f>IF('🔨 CĂN THAU'!A396="","",'🔨 CĂN THAU'!N396)</f>
        <v/>
      </c>
      <c r="H5320" s="1" t="str">
        <f>IF('🔨 CĂN THAU'!A396="","",'🔨 CĂN THAU'!O396)</f>
        <v/>
      </c>
      <c r="I5320" s="1" t="str">
        <f>IF('🔨 CĂN THAU'!A396="","",'🔨 CĂN THAU'!P396)</f>
        <v/>
      </c>
      <c r="J5320" s="1" t="str">
        <f>IF('🔨 CĂN THAU'!A396="","","")</f>
        <v/>
      </c>
      <c r="L5320" s="1">
        <f>N(L5319)+IF(AND('🔎 TRA CỨU NHANH'!$C$2&lt;&gt;"",OR(ISNUMBER(SEARCH('🔎 TRA CỨU NHANH'!$C$2,$A5320)),ISNUMBER(SEARCH('🔎 TRA CỨU NHANH'!$C$2,$B5320)))),1,0)</f>
        <v>0</v>
      </c>
      <c r="M5320" s="1" t="str">
        <f t="shared" si="166"/>
        <v/>
      </c>
      <c r="N5320" s="1">
        <f>N(N5319)+IF(AND('💰 BÁO GIÁ'!$C$27&lt;&gt;"",OR(ISNUMBER(SEARCH('💰 BÁO GIÁ'!$C$27,$A5320)),ISNUMBER(SEARCH('💰 BÁO GIÁ'!$C$27,$B5320)))),1,0)</f>
        <v>0</v>
      </c>
      <c r="O5320" s="1" t="str">
        <f t="shared" si="167"/>
        <v/>
      </c>
    </row>
    <row r="5321" customHeight="1" spans="1:15">
      <c r="A5321" s="1" t="str">
        <f>IF('🔨 CĂN THAU'!A397="","",'🔨 CĂN THAU'!A397)</f>
        <v/>
      </c>
      <c r="B5321" s="1" t="str">
        <f>IF('🔨 CĂN THAU'!A397="","","Căn thau "&amp;'🔨 CĂN THAU'!D397&amp;" "&amp;'🔨 CĂN THAU'!B397&amp;" "&amp;'🔨 CĂN THAU'!C397)</f>
        <v/>
      </c>
      <c r="C5321" s="1" t="str">
        <f>IF('🔨 CĂN THAU'!A397="","","Căn thau")</f>
        <v/>
      </c>
      <c r="D5321" s="1" t="str">
        <f>IF('🔨 CĂN THAU'!A397="","",'🔨 CĂN THAU'!K397)</f>
        <v/>
      </c>
      <c r="E5321" s="1" t="str">
        <f>IF('🔨 CĂN THAU'!A397="","",'🔨 CĂN THAU'!L397)</f>
        <v/>
      </c>
      <c r="F5321" s="1" t="str">
        <f>IF('🔨 CĂN THAU'!A397="","",'🔨 CĂN THAU'!M397)</f>
        <v/>
      </c>
      <c r="G5321" s="1" t="str">
        <f>IF('🔨 CĂN THAU'!A397="","",'🔨 CĂN THAU'!N397)</f>
        <v/>
      </c>
      <c r="H5321" s="1" t="str">
        <f>IF('🔨 CĂN THAU'!A397="","",'🔨 CĂN THAU'!O397)</f>
        <v/>
      </c>
      <c r="I5321" s="1" t="str">
        <f>IF('🔨 CĂN THAU'!A397="","",'🔨 CĂN THAU'!P397)</f>
        <v/>
      </c>
      <c r="J5321" s="1" t="str">
        <f>IF('🔨 CĂN THAU'!A397="","","")</f>
        <v/>
      </c>
      <c r="L5321" s="1">
        <f>N(L5320)+IF(AND('🔎 TRA CỨU NHANH'!$C$2&lt;&gt;"",OR(ISNUMBER(SEARCH('🔎 TRA CỨU NHANH'!$C$2,$A5321)),ISNUMBER(SEARCH('🔎 TRA CỨU NHANH'!$C$2,$B5321)))),1,0)</f>
        <v>0</v>
      </c>
      <c r="M5321" s="1" t="str">
        <f t="shared" si="166"/>
        <v/>
      </c>
      <c r="N5321" s="1">
        <f>N(N5320)+IF(AND('💰 BÁO GIÁ'!$C$27&lt;&gt;"",OR(ISNUMBER(SEARCH('💰 BÁO GIÁ'!$C$27,$A5321)),ISNUMBER(SEARCH('💰 BÁO GIÁ'!$C$27,$B5321)))),1,0)</f>
        <v>0</v>
      </c>
      <c r="O5321" s="1" t="str">
        <f t="shared" si="167"/>
        <v/>
      </c>
    </row>
    <row r="5322" customHeight="1" spans="1:15">
      <c r="A5322" s="1" t="str">
        <f>IF('🔨 CĂN THAU'!A398="","",'🔨 CĂN THAU'!A398)</f>
        <v/>
      </c>
      <c r="B5322" s="1" t="str">
        <f>IF('🔨 CĂN THAU'!A398="","","Căn thau "&amp;'🔨 CĂN THAU'!D398&amp;" "&amp;'🔨 CĂN THAU'!B398&amp;" "&amp;'🔨 CĂN THAU'!C398)</f>
        <v/>
      </c>
      <c r="C5322" s="1" t="str">
        <f>IF('🔨 CĂN THAU'!A398="","","Căn thau")</f>
        <v/>
      </c>
      <c r="D5322" s="1" t="str">
        <f>IF('🔨 CĂN THAU'!A398="","",'🔨 CĂN THAU'!K398)</f>
        <v/>
      </c>
      <c r="E5322" s="1" t="str">
        <f>IF('🔨 CĂN THAU'!A398="","",'🔨 CĂN THAU'!L398)</f>
        <v/>
      </c>
      <c r="F5322" s="1" t="str">
        <f>IF('🔨 CĂN THAU'!A398="","",'🔨 CĂN THAU'!M398)</f>
        <v/>
      </c>
      <c r="G5322" s="1" t="str">
        <f>IF('🔨 CĂN THAU'!A398="","",'🔨 CĂN THAU'!N398)</f>
        <v/>
      </c>
      <c r="H5322" s="1" t="str">
        <f>IF('🔨 CĂN THAU'!A398="","",'🔨 CĂN THAU'!O398)</f>
        <v/>
      </c>
      <c r="I5322" s="1" t="str">
        <f>IF('🔨 CĂN THAU'!A398="","",'🔨 CĂN THAU'!P398)</f>
        <v/>
      </c>
      <c r="J5322" s="1" t="str">
        <f>IF('🔨 CĂN THAU'!A398="","","")</f>
        <v/>
      </c>
      <c r="L5322" s="1">
        <f>N(L5321)+IF(AND('🔎 TRA CỨU NHANH'!$C$2&lt;&gt;"",OR(ISNUMBER(SEARCH('🔎 TRA CỨU NHANH'!$C$2,$A5322)),ISNUMBER(SEARCH('🔎 TRA CỨU NHANH'!$C$2,$B5322)))),1,0)</f>
        <v>0</v>
      </c>
      <c r="M5322" s="1" t="str">
        <f t="shared" si="166"/>
        <v/>
      </c>
      <c r="N5322" s="1">
        <f>N(N5321)+IF(AND('💰 BÁO GIÁ'!$C$27&lt;&gt;"",OR(ISNUMBER(SEARCH('💰 BÁO GIÁ'!$C$27,$A5322)),ISNUMBER(SEARCH('💰 BÁO GIÁ'!$C$27,$B5322)))),1,0)</f>
        <v>0</v>
      </c>
      <c r="O5322" s="1" t="str">
        <f t="shared" si="167"/>
        <v/>
      </c>
    </row>
    <row r="5323" customHeight="1" spans="1:15">
      <c r="A5323" s="1" t="str">
        <f>IF('🔨 CĂN THAU'!A399="","",'🔨 CĂN THAU'!A399)</f>
        <v/>
      </c>
      <c r="B5323" s="1" t="str">
        <f>IF('🔨 CĂN THAU'!A399="","","Căn thau "&amp;'🔨 CĂN THAU'!D399&amp;" "&amp;'🔨 CĂN THAU'!B399&amp;" "&amp;'🔨 CĂN THAU'!C399)</f>
        <v/>
      </c>
      <c r="C5323" s="1" t="str">
        <f>IF('🔨 CĂN THAU'!A399="","","Căn thau")</f>
        <v/>
      </c>
      <c r="D5323" s="1" t="str">
        <f>IF('🔨 CĂN THAU'!A399="","",'🔨 CĂN THAU'!K399)</f>
        <v/>
      </c>
      <c r="E5323" s="1" t="str">
        <f>IF('🔨 CĂN THAU'!A399="","",'🔨 CĂN THAU'!L399)</f>
        <v/>
      </c>
      <c r="F5323" s="1" t="str">
        <f>IF('🔨 CĂN THAU'!A399="","",'🔨 CĂN THAU'!M399)</f>
        <v/>
      </c>
      <c r="G5323" s="1" t="str">
        <f>IF('🔨 CĂN THAU'!A399="","",'🔨 CĂN THAU'!N399)</f>
        <v/>
      </c>
      <c r="H5323" s="1" t="str">
        <f>IF('🔨 CĂN THAU'!A399="","",'🔨 CĂN THAU'!O399)</f>
        <v/>
      </c>
      <c r="I5323" s="1" t="str">
        <f>IF('🔨 CĂN THAU'!A399="","",'🔨 CĂN THAU'!P399)</f>
        <v/>
      </c>
      <c r="J5323" s="1" t="str">
        <f>IF('🔨 CĂN THAU'!A399="","","")</f>
        <v/>
      </c>
      <c r="L5323" s="1">
        <f>N(L5322)+IF(AND('🔎 TRA CỨU NHANH'!$C$2&lt;&gt;"",OR(ISNUMBER(SEARCH('🔎 TRA CỨU NHANH'!$C$2,$A5323)),ISNUMBER(SEARCH('🔎 TRA CỨU NHANH'!$C$2,$B5323)))),1,0)</f>
        <v>0</v>
      </c>
      <c r="M5323" s="1" t="str">
        <f t="shared" si="166"/>
        <v/>
      </c>
      <c r="N5323" s="1">
        <f>N(N5322)+IF(AND('💰 BÁO GIÁ'!$C$27&lt;&gt;"",OR(ISNUMBER(SEARCH('💰 BÁO GIÁ'!$C$27,$A5323)),ISNUMBER(SEARCH('💰 BÁO GIÁ'!$C$27,$B5323)))),1,0)</f>
        <v>0</v>
      </c>
      <c r="O5323" s="1" t="str">
        <f t="shared" si="167"/>
        <v/>
      </c>
    </row>
    <row r="5324" customHeight="1" spans="1:15">
      <c r="A5324" s="1" t="str">
        <f>IF('🔨 CĂN THAU'!A400="","",'🔨 CĂN THAU'!A400)</f>
        <v/>
      </c>
      <c r="B5324" s="1" t="str">
        <f>IF('🔨 CĂN THAU'!A400="","","Căn thau "&amp;'🔨 CĂN THAU'!D400&amp;" "&amp;'🔨 CĂN THAU'!B400&amp;" "&amp;'🔨 CĂN THAU'!C400)</f>
        <v/>
      </c>
      <c r="C5324" s="1" t="str">
        <f>IF('🔨 CĂN THAU'!A400="","","Căn thau")</f>
        <v/>
      </c>
      <c r="D5324" s="1" t="str">
        <f>IF('🔨 CĂN THAU'!A400="","",'🔨 CĂN THAU'!K400)</f>
        <v/>
      </c>
      <c r="E5324" s="1" t="str">
        <f>IF('🔨 CĂN THAU'!A400="","",'🔨 CĂN THAU'!L400)</f>
        <v/>
      </c>
      <c r="F5324" s="1" t="str">
        <f>IF('🔨 CĂN THAU'!A400="","",'🔨 CĂN THAU'!M400)</f>
        <v/>
      </c>
      <c r="G5324" s="1" t="str">
        <f>IF('🔨 CĂN THAU'!A400="","",'🔨 CĂN THAU'!N400)</f>
        <v/>
      </c>
      <c r="H5324" s="1" t="str">
        <f>IF('🔨 CĂN THAU'!A400="","",'🔨 CĂN THAU'!O400)</f>
        <v/>
      </c>
      <c r="I5324" s="1" t="str">
        <f>IF('🔨 CĂN THAU'!A400="","",'🔨 CĂN THAU'!P400)</f>
        <v/>
      </c>
      <c r="J5324" s="1" t="str">
        <f>IF('🔨 CĂN THAU'!A400="","","")</f>
        <v/>
      </c>
      <c r="L5324" s="1">
        <f>N(L5323)+IF(AND('🔎 TRA CỨU NHANH'!$C$2&lt;&gt;"",OR(ISNUMBER(SEARCH('🔎 TRA CỨU NHANH'!$C$2,$A5324)),ISNUMBER(SEARCH('🔎 TRA CỨU NHANH'!$C$2,$B5324)))),1,0)</f>
        <v>0</v>
      </c>
      <c r="M5324" s="1" t="str">
        <f t="shared" si="166"/>
        <v/>
      </c>
      <c r="N5324" s="1">
        <f>N(N5323)+IF(AND('💰 BÁO GIÁ'!$C$27&lt;&gt;"",OR(ISNUMBER(SEARCH('💰 BÁO GIÁ'!$C$27,$A5324)),ISNUMBER(SEARCH('💰 BÁO GIÁ'!$C$27,$B5324)))),1,0)</f>
        <v>0</v>
      </c>
      <c r="O5324" s="1" t="str">
        <f t="shared" si="167"/>
        <v/>
      </c>
    </row>
    <row r="5325" customHeight="1" spans="1:15">
      <c r="A5325" s="1" t="str">
        <f>IF('🔨 CĂN THAU'!A401="","",'🔨 CĂN THAU'!A401)</f>
        <v/>
      </c>
      <c r="B5325" s="1" t="str">
        <f>IF('🔨 CĂN THAU'!A401="","","Căn thau "&amp;'🔨 CĂN THAU'!D401&amp;" "&amp;'🔨 CĂN THAU'!B401&amp;" "&amp;'🔨 CĂN THAU'!C401)</f>
        <v/>
      </c>
      <c r="C5325" s="1" t="str">
        <f>IF('🔨 CĂN THAU'!A401="","","Căn thau")</f>
        <v/>
      </c>
      <c r="D5325" s="1" t="str">
        <f>IF('🔨 CĂN THAU'!A401="","",'🔨 CĂN THAU'!K401)</f>
        <v/>
      </c>
      <c r="E5325" s="1" t="str">
        <f>IF('🔨 CĂN THAU'!A401="","",'🔨 CĂN THAU'!L401)</f>
        <v/>
      </c>
      <c r="F5325" s="1" t="str">
        <f>IF('🔨 CĂN THAU'!A401="","",'🔨 CĂN THAU'!M401)</f>
        <v/>
      </c>
      <c r="G5325" s="1" t="str">
        <f>IF('🔨 CĂN THAU'!A401="","",'🔨 CĂN THAU'!N401)</f>
        <v/>
      </c>
      <c r="H5325" s="1" t="str">
        <f>IF('🔨 CĂN THAU'!A401="","",'🔨 CĂN THAU'!O401)</f>
        <v/>
      </c>
      <c r="I5325" s="1" t="str">
        <f>IF('🔨 CĂN THAU'!A401="","",'🔨 CĂN THAU'!P401)</f>
        <v/>
      </c>
      <c r="J5325" s="1" t="str">
        <f>IF('🔨 CĂN THAU'!A401="","","")</f>
        <v/>
      </c>
      <c r="L5325" s="1">
        <f>N(L5324)+IF(AND('🔎 TRA CỨU NHANH'!$C$2&lt;&gt;"",OR(ISNUMBER(SEARCH('🔎 TRA CỨU NHANH'!$C$2,$A5325)),ISNUMBER(SEARCH('🔎 TRA CỨU NHANH'!$C$2,$B5325)))),1,0)</f>
        <v>0</v>
      </c>
      <c r="M5325" s="1" t="str">
        <f t="shared" si="166"/>
        <v/>
      </c>
      <c r="N5325" s="1">
        <f>N(N5324)+IF(AND('💰 BÁO GIÁ'!$C$27&lt;&gt;"",OR(ISNUMBER(SEARCH('💰 BÁO GIÁ'!$C$27,$A5325)),ISNUMBER(SEARCH('💰 BÁO GIÁ'!$C$27,$B5325)))),1,0)</f>
        <v>0</v>
      </c>
      <c r="O5325" s="1" t="str">
        <f t="shared" si="167"/>
        <v/>
      </c>
    </row>
    <row r="5326" customHeight="1" spans="1:15">
      <c r="A5326" s="1" t="str">
        <f>IF('🔨 CĂN THAU'!A402="","",'🔨 CĂN THAU'!A402)</f>
        <v/>
      </c>
      <c r="B5326" s="1" t="str">
        <f>IF('🔨 CĂN THAU'!A402="","","Căn thau "&amp;'🔨 CĂN THAU'!D402&amp;" "&amp;'🔨 CĂN THAU'!B402&amp;" "&amp;'🔨 CĂN THAU'!C402)</f>
        <v/>
      </c>
      <c r="C5326" s="1" t="str">
        <f>IF('🔨 CĂN THAU'!A402="","","Căn thau")</f>
        <v/>
      </c>
      <c r="D5326" s="1" t="str">
        <f>IF('🔨 CĂN THAU'!A402="","",'🔨 CĂN THAU'!K402)</f>
        <v/>
      </c>
      <c r="E5326" s="1" t="str">
        <f>IF('🔨 CĂN THAU'!A402="","",'🔨 CĂN THAU'!L402)</f>
        <v/>
      </c>
      <c r="F5326" s="1" t="str">
        <f>IF('🔨 CĂN THAU'!A402="","",'🔨 CĂN THAU'!M402)</f>
        <v/>
      </c>
      <c r="G5326" s="1" t="str">
        <f>IF('🔨 CĂN THAU'!A402="","",'🔨 CĂN THAU'!N402)</f>
        <v/>
      </c>
      <c r="H5326" s="1" t="str">
        <f>IF('🔨 CĂN THAU'!A402="","",'🔨 CĂN THAU'!O402)</f>
        <v/>
      </c>
      <c r="I5326" s="1" t="str">
        <f>IF('🔨 CĂN THAU'!A402="","",'🔨 CĂN THAU'!P402)</f>
        <v/>
      </c>
      <c r="J5326" s="1" t="str">
        <f>IF('🔨 CĂN THAU'!A402="","","")</f>
        <v/>
      </c>
      <c r="L5326" s="1">
        <f>N(L5325)+IF(AND('🔎 TRA CỨU NHANH'!$C$2&lt;&gt;"",OR(ISNUMBER(SEARCH('🔎 TRA CỨU NHANH'!$C$2,$A5326)),ISNUMBER(SEARCH('🔎 TRA CỨU NHANH'!$C$2,$B5326)))),1,0)</f>
        <v>0</v>
      </c>
      <c r="M5326" s="1" t="str">
        <f t="shared" si="166"/>
        <v/>
      </c>
      <c r="N5326" s="1">
        <f>N(N5325)+IF(AND('💰 BÁO GIÁ'!$C$27&lt;&gt;"",OR(ISNUMBER(SEARCH('💰 BÁO GIÁ'!$C$27,$A5326)),ISNUMBER(SEARCH('💰 BÁO GIÁ'!$C$27,$B5326)))),1,0)</f>
        <v>0</v>
      </c>
      <c r="O5326" s="1" t="str">
        <f t="shared" si="167"/>
        <v/>
      </c>
    </row>
    <row r="5327" customHeight="1" spans="1:15">
      <c r="A5327" s="1" t="str">
        <f>IF('🔨 CĂN THAU'!A403="","",'🔨 CĂN THAU'!A403)</f>
        <v/>
      </c>
      <c r="B5327" s="1" t="str">
        <f>IF('🔨 CĂN THAU'!A403="","","Căn thau "&amp;'🔨 CĂN THAU'!D403&amp;" "&amp;'🔨 CĂN THAU'!B403&amp;" "&amp;'🔨 CĂN THAU'!C403)</f>
        <v/>
      </c>
      <c r="C5327" s="1" t="str">
        <f>IF('🔨 CĂN THAU'!A403="","","Căn thau")</f>
        <v/>
      </c>
      <c r="D5327" s="1" t="str">
        <f>IF('🔨 CĂN THAU'!A403="","",'🔨 CĂN THAU'!K403)</f>
        <v/>
      </c>
      <c r="E5327" s="1" t="str">
        <f>IF('🔨 CĂN THAU'!A403="","",'🔨 CĂN THAU'!L403)</f>
        <v/>
      </c>
      <c r="F5327" s="1" t="str">
        <f>IF('🔨 CĂN THAU'!A403="","",'🔨 CĂN THAU'!M403)</f>
        <v/>
      </c>
      <c r="G5327" s="1" t="str">
        <f>IF('🔨 CĂN THAU'!A403="","",'🔨 CĂN THAU'!N403)</f>
        <v/>
      </c>
      <c r="H5327" s="1" t="str">
        <f>IF('🔨 CĂN THAU'!A403="","",'🔨 CĂN THAU'!O403)</f>
        <v/>
      </c>
      <c r="I5327" s="1" t="str">
        <f>IF('🔨 CĂN THAU'!A403="","",'🔨 CĂN THAU'!P403)</f>
        <v/>
      </c>
      <c r="J5327" s="1" t="str">
        <f>IF('🔨 CĂN THAU'!A403="","","")</f>
        <v/>
      </c>
      <c r="L5327" s="1">
        <f>N(L5326)+IF(AND('🔎 TRA CỨU NHANH'!$C$2&lt;&gt;"",OR(ISNUMBER(SEARCH('🔎 TRA CỨU NHANH'!$C$2,$A5327)),ISNUMBER(SEARCH('🔎 TRA CỨU NHANH'!$C$2,$B5327)))),1,0)</f>
        <v>0</v>
      </c>
      <c r="M5327" s="1" t="str">
        <f t="shared" si="166"/>
        <v/>
      </c>
      <c r="N5327" s="1">
        <f>N(N5326)+IF(AND('💰 BÁO GIÁ'!$C$27&lt;&gt;"",OR(ISNUMBER(SEARCH('💰 BÁO GIÁ'!$C$27,$A5327)),ISNUMBER(SEARCH('💰 BÁO GIÁ'!$C$27,$B5327)))),1,0)</f>
        <v>0</v>
      </c>
      <c r="O5327" s="1" t="str">
        <f t="shared" si="167"/>
        <v/>
      </c>
    </row>
    <row r="5328" customHeight="1" spans="1:15">
      <c r="A5328" s="1" t="str">
        <f>IF('🔨 CĂN THAU'!A404="","",'🔨 CĂN THAU'!A404)</f>
        <v/>
      </c>
      <c r="B5328" s="1" t="str">
        <f>IF('🔨 CĂN THAU'!A404="","","Căn thau "&amp;'🔨 CĂN THAU'!D404&amp;" "&amp;'🔨 CĂN THAU'!B404&amp;" "&amp;'🔨 CĂN THAU'!C404)</f>
        <v/>
      </c>
      <c r="C5328" s="1" t="str">
        <f>IF('🔨 CĂN THAU'!A404="","","Căn thau")</f>
        <v/>
      </c>
      <c r="D5328" s="1" t="str">
        <f>IF('🔨 CĂN THAU'!A404="","",'🔨 CĂN THAU'!K404)</f>
        <v/>
      </c>
      <c r="E5328" s="1" t="str">
        <f>IF('🔨 CĂN THAU'!A404="","",'🔨 CĂN THAU'!L404)</f>
        <v/>
      </c>
      <c r="F5328" s="1" t="str">
        <f>IF('🔨 CĂN THAU'!A404="","",'🔨 CĂN THAU'!M404)</f>
        <v/>
      </c>
      <c r="G5328" s="1" t="str">
        <f>IF('🔨 CĂN THAU'!A404="","",'🔨 CĂN THAU'!N404)</f>
        <v/>
      </c>
      <c r="H5328" s="1" t="str">
        <f>IF('🔨 CĂN THAU'!A404="","",'🔨 CĂN THAU'!O404)</f>
        <v/>
      </c>
      <c r="I5328" s="1" t="str">
        <f>IF('🔨 CĂN THAU'!A404="","",'🔨 CĂN THAU'!P404)</f>
        <v/>
      </c>
      <c r="J5328" s="1" t="str">
        <f>IF('🔨 CĂN THAU'!A404="","","")</f>
        <v/>
      </c>
      <c r="L5328" s="1">
        <f>N(L5327)+IF(AND('🔎 TRA CỨU NHANH'!$C$2&lt;&gt;"",OR(ISNUMBER(SEARCH('🔎 TRA CỨU NHANH'!$C$2,$A5328)),ISNUMBER(SEARCH('🔎 TRA CỨU NHANH'!$C$2,$B5328)))),1,0)</f>
        <v>0</v>
      </c>
      <c r="M5328" s="1" t="str">
        <f t="shared" si="166"/>
        <v/>
      </c>
      <c r="N5328" s="1">
        <f>N(N5327)+IF(AND('💰 BÁO GIÁ'!$C$27&lt;&gt;"",OR(ISNUMBER(SEARCH('💰 BÁO GIÁ'!$C$27,$A5328)),ISNUMBER(SEARCH('💰 BÁO GIÁ'!$C$27,$B5328)))),1,0)</f>
        <v>0</v>
      </c>
      <c r="O5328" s="1" t="str">
        <f t="shared" si="167"/>
        <v/>
      </c>
    </row>
    <row r="5329" customHeight="1" spans="1:15">
      <c r="A5329" s="1" t="str">
        <f>IF('🔨 CĂN THAU'!A405="","",'🔨 CĂN THAU'!A405)</f>
        <v/>
      </c>
      <c r="B5329" s="1" t="str">
        <f>IF('🔨 CĂN THAU'!A405="","","Căn thau "&amp;'🔨 CĂN THAU'!D405&amp;" "&amp;'🔨 CĂN THAU'!B405&amp;" "&amp;'🔨 CĂN THAU'!C405)</f>
        <v/>
      </c>
      <c r="C5329" s="1" t="str">
        <f>IF('🔨 CĂN THAU'!A405="","","Căn thau")</f>
        <v/>
      </c>
      <c r="D5329" s="1" t="str">
        <f>IF('🔨 CĂN THAU'!A405="","",'🔨 CĂN THAU'!K405)</f>
        <v/>
      </c>
      <c r="E5329" s="1" t="str">
        <f>IF('🔨 CĂN THAU'!A405="","",'🔨 CĂN THAU'!L405)</f>
        <v/>
      </c>
      <c r="F5329" s="1" t="str">
        <f>IF('🔨 CĂN THAU'!A405="","",'🔨 CĂN THAU'!M405)</f>
        <v/>
      </c>
      <c r="G5329" s="1" t="str">
        <f>IF('🔨 CĂN THAU'!A405="","",'🔨 CĂN THAU'!N405)</f>
        <v/>
      </c>
      <c r="H5329" s="1" t="str">
        <f>IF('🔨 CĂN THAU'!A405="","",'🔨 CĂN THAU'!O405)</f>
        <v/>
      </c>
      <c r="I5329" s="1" t="str">
        <f>IF('🔨 CĂN THAU'!A405="","",'🔨 CĂN THAU'!P405)</f>
        <v/>
      </c>
      <c r="J5329" s="1" t="str">
        <f>IF('🔨 CĂN THAU'!A405="","","")</f>
        <v/>
      </c>
      <c r="L5329" s="1">
        <f>N(L5328)+IF(AND('🔎 TRA CỨU NHANH'!$C$2&lt;&gt;"",OR(ISNUMBER(SEARCH('🔎 TRA CỨU NHANH'!$C$2,$A5329)),ISNUMBER(SEARCH('🔎 TRA CỨU NHANH'!$C$2,$B5329)))),1,0)</f>
        <v>0</v>
      </c>
      <c r="M5329" s="1" t="str">
        <f t="shared" si="166"/>
        <v/>
      </c>
      <c r="N5329" s="1">
        <f>N(N5328)+IF(AND('💰 BÁO GIÁ'!$C$27&lt;&gt;"",OR(ISNUMBER(SEARCH('💰 BÁO GIÁ'!$C$27,$A5329)),ISNUMBER(SEARCH('💰 BÁO GIÁ'!$C$27,$B5329)))),1,0)</f>
        <v>0</v>
      </c>
      <c r="O5329" s="1" t="str">
        <f t="shared" si="167"/>
        <v/>
      </c>
    </row>
    <row r="5330" customHeight="1" spans="1:15">
      <c r="A5330" s="1" t="str">
        <f>IF('🔨 CĂN THAU'!A406="","",'🔨 CĂN THAU'!A406)</f>
        <v/>
      </c>
      <c r="B5330" s="1" t="str">
        <f>IF('🔨 CĂN THAU'!A406="","","Căn thau "&amp;'🔨 CĂN THAU'!D406&amp;" "&amp;'🔨 CĂN THAU'!B406&amp;" "&amp;'🔨 CĂN THAU'!C406)</f>
        <v/>
      </c>
      <c r="C5330" s="1" t="str">
        <f>IF('🔨 CĂN THAU'!A406="","","Căn thau")</f>
        <v/>
      </c>
      <c r="D5330" s="1" t="str">
        <f>IF('🔨 CĂN THAU'!A406="","",'🔨 CĂN THAU'!K406)</f>
        <v/>
      </c>
      <c r="E5330" s="1" t="str">
        <f>IF('🔨 CĂN THAU'!A406="","",'🔨 CĂN THAU'!L406)</f>
        <v/>
      </c>
      <c r="F5330" s="1" t="str">
        <f>IF('🔨 CĂN THAU'!A406="","",'🔨 CĂN THAU'!M406)</f>
        <v/>
      </c>
      <c r="G5330" s="1" t="str">
        <f>IF('🔨 CĂN THAU'!A406="","",'🔨 CĂN THAU'!N406)</f>
        <v/>
      </c>
      <c r="H5330" s="1" t="str">
        <f>IF('🔨 CĂN THAU'!A406="","",'🔨 CĂN THAU'!O406)</f>
        <v/>
      </c>
      <c r="I5330" s="1" t="str">
        <f>IF('🔨 CĂN THAU'!A406="","",'🔨 CĂN THAU'!P406)</f>
        <v/>
      </c>
      <c r="J5330" s="1" t="str">
        <f>IF('🔨 CĂN THAU'!A406="","","")</f>
        <v/>
      </c>
      <c r="L5330" s="1">
        <f>N(L5329)+IF(AND('🔎 TRA CỨU NHANH'!$C$2&lt;&gt;"",OR(ISNUMBER(SEARCH('🔎 TRA CỨU NHANH'!$C$2,$A5330)),ISNUMBER(SEARCH('🔎 TRA CỨU NHANH'!$C$2,$B5330)))),1,0)</f>
        <v>0</v>
      </c>
      <c r="M5330" s="1" t="str">
        <f t="shared" si="166"/>
        <v/>
      </c>
      <c r="N5330" s="1">
        <f>N(N5329)+IF(AND('💰 BÁO GIÁ'!$C$27&lt;&gt;"",OR(ISNUMBER(SEARCH('💰 BÁO GIÁ'!$C$27,$A5330)),ISNUMBER(SEARCH('💰 BÁO GIÁ'!$C$27,$B5330)))),1,0)</f>
        <v>0</v>
      </c>
      <c r="O5330" s="1" t="str">
        <f t="shared" si="167"/>
        <v/>
      </c>
    </row>
    <row r="5331" customHeight="1" spans="1:15">
      <c r="A5331" s="1" t="str">
        <f>IF('🔨 CĂN THAU'!A407="","",'🔨 CĂN THAU'!A407)</f>
        <v/>
      </c>
      <c r="B5331" s="1" t="str">
        <f>IF('🔨 CĂN THAU'!A407="","","Căn thau "&amp;'🔨 CĂN THAU'!D407&amp;" "&amp;'🔨 CĂN THAU'!B407&amp;" "&amp;'🔨 CĂN THAU'!C407)</f>
        <v/>
      </c>
      <c r="C5331" s="1" t="str">
        <f>IF('🔨 CĂN THAU'!A407="","","Căn thau")</f>
        <v/>
      </c>
      <c r="D5331" s="1" t="str">
        <f>IF('🔨 CĂN THAU'!A407="","",'🔨 CĂN THAU'!K407)</f>
        <v/>
      </c>
      <c r="E5331" s="1" t="str">
        <f>IF('🔨 CĂN THAU'!A407="","",'🔨 CĂN THAU'!L407)</f>
        <v/>
      </c>
      <c r="F5331" s="1" t="str">
        <f>IF('🔨 CĂN THAU'!A407="","",'🔨 CĂN THAU'!M407)</f>
        <v/>
      </c>
      <c r="G5331" s="1" t="str">
        <f>IF('🔨 CĂN THAU'!A407="","",'🔨 CĂN THAU'!N407)</f>
        <v/>
      </c>
      <c r="H5331" s="1" t="str">
        <f>IF('🔨 CĂN THAU'!A407="","",'🔨 CĂN THAU'!O407)</f>
        <v/>
      </c>
      <c r="I5331" s="1" t="str">
        <f>IF('🔨 CĂN THAU'!A407="","",'🔨 CĂN THAU'!P407)</f>
        <v/>
      </c>
      <c r="J5331" s="1" t="str">
        <f>IF('🔨 CĂN THAU'!A407="","","")</f>
        <v/>
      </c>
      <c r="L5331" s="1">
        <f>N(L5330)+IF(AND('🔎 TRA CỨU NHANH'!$C$2&lt;&gt;"",OR(ISNUMBER(SEARCH('🔎 TRA CỨU NHANH'!$C$2,$A5331)),ISNUMBER(SEARCH('🔎 TRA CỨU NHANH'!$C$2,$B5331)))),1,0)</f>
        <v>0</v>
      </c>
      <c r="M5331" s="1" t="str">
        <f t="shared" si="166"/>
        <v/>
      </c>
      <c r="N5331" s="1">
        <f>N(N5330)+IF(AND('💰 BÁO GIÁ'!$C$27&lt;&gt;"",OR(ISNUMBER(SEARCH('💰 BÁO GIÁ'!$C$27,$A5331)),ISNUMBER(SEARCH('💰 BÁO GIÁ'!$C$27,$B5331)))),1,0)</f>
        <v>0</v>
      </c>
      <c r="O5331" s="1" t="str">
        <f t="shared" si="167"/>
        <v/>
      </c>
    </row>
    <row r="5332" customHeight="1" spans="1:15">
      <c r="A5332" s="1" t="str">
        <f>IF('🔨 CĂN THAU'!A408="","",'🔨 CĂN THAU'!A408)</f>
        <v/>
      </c>
      <c r="B5332" s="1" t="str">
        <f>IF('🔨 CĂN THAU'!A408="","","Căn thau "&amp;'🔨 CĂN THAU'!D408&amp;" "&amp;'🔨 CĂN THAU'!B408&amp;" "&amp;'🔨 CĂN THAU'!C408)</f>
        <v/>
      </c>
      <c r="C5332" s="1" t="str">
        <f>IF('🔨 CĂN THAU'!A408="","","Căn thau")</f>
        <v/>
      </c>
      <c r="D5332" s="1" t="str">
        <f>IF('🔨 CĂN THAU'!A408="","",'🔨 CĂN THAU'!K408)</f>
        <v/>
      </c>
      <c r="E5332" s="1" t="str">
        <f>IF('🔨 CĂN THAU'!A408="","",'🔨 CĂN THAU'!L408)</f>
        <v/>
      </c>
      <c r="F5332" s="1" t="str">
        <f>IF('🔨 CĂN THAU'!A408="","",'🔨 CĂN THAU'!M408)</f>
        <v/>
      </c>
      <c r="G5332" s="1" t="str">
        <f>IF('🔨 CĂN THAU'!A408="","",'🔨 CĂN THAU'!N408)</f>
        <v/>
      </c>
      <c r="H5332" s="1" t="str">
        <f>IF('🔨 CĂN THAU'!A408="","",'🔨 CĂN THAU'!O408)</f>
        <v/>
      </c>
      <c r="I5332" s="1" t="str">
        <f>IF('🔨 CĂN THAU'!A408="","",'🔨 CĂN THAU'!P408)</f>
        <v/>
      </c>
      <c r="J5332" s="1" t="str">
        <f>IF('🔨 CĂN THAU'!A408="","","")</f>
        <v/>
      </c>
      <c r="L5332" s="1">
        <f>N(L5331)+IF(AND('🔎 TRA CỨU NHANH'!$C$2&lt;&gt;"",OR(ISNUMBER(SEARCH('🔎 TRA CỨU NHANH'!$C$2,$A5332)),ISNUMBER(SEARCH('🔎 TRA CỨU NHANH'!$C$2,$B5332)))),1,0)</f>
        <v>0</v>
      </c>
      <c r="M5332" s="1" t="str">
        <f t="shared" si="166"/>
        <v/>
      </c>
      <c r="N5332" s="1">
        <f>N(N5331)+IF(AND('💰 BÁO GIÁ'!$C$27&lt;&gt;"",OR(ISNUMBER(SEARCH('💰 BÁO GIÁ'!$C$27,$A5332)),ISNUMBER(SEARCH('💰 BÁO GIÁ'!$C$27,$B5332)))),1,0)</f>
        <v>0</v>
      </c>
      <c r="O5332" s="1" t="str">
        <f t="shared" si="167"/>
        <v/>
      </c>
    </row>
    <row r="5333" customHeight="1" spans="1:15">
      <c r="A5333" s="1" t="str">
        <f>IF('🔨 CĂN THAU'!A409="","",'🔨 CĂN THAU'!A409)</f>
        <v/>
      </c>
      <c r="B5333" s="1" t="str">
        <f>IF('🔨 CĂN THAU'!A409="","","Căn thau "&amp;'🔨 CĂN THAU'!D409&amp;" "&amp;'🔨 CĂN THAU'!B409&amp;" "&amp;'🔨 CĂN THAU'!C409)</f>
        <v/>
      </c>
      <c r="C5333" s="1" t="str">
        <f>IF('🔨 CĂN THAU'!A409="","","Căn thau")</f>
        <v/>
      </c>
      <c r="D5333" s="1" t="str">
        <f>IF('🔨 CĂN THAU'!A409="","",'🔨 CĂN THAU'!K409)</f>
        <v/>
      </c>
      <c r="E5333" s="1" t="str">
        <f>IF('🔨 CĂN THAU'!A409="","",'🔨 CĂN THAU'!L409)</f>
        <v/>
      </c>
      <c r="F5333" s="1" t="str">
        <f>IF('🔨 CĂN THAU'!A409="","",'🔨 CĂN THAU'!M409)</f>
        <v/>
      </c>
      <c r="G5333" s="1" t="str">
        <f>IF('🔨 CĂN THAU'!A409="","",'🔨 CĂN THAU'!N409)</f>
        <v/>
      </c>
      <c r="H5333" s="1" t="str">
        <f>IF('🔨 CĂN THAU'!A409="","",'🔨 CĂN THAU'!O409)</f>
        <v/>
      </c>
      <c r="I5333" s="1" t="str">
        <f>IF('🔨 CĂN THAU'!A409="","",'🔨 CĂN THAU'!P409)</f>
        <v/>
      </c>
      <c r="J5333" s="1" t="str">
        <f>IF('🔨 CĂN THAU'!A409="","","")</f>
        <v/>
      </c>
      <c r="L5333" s="1">
        <f>N(L5332)+IF(AND('🔎 TRA CỨU NHANH'!$C$2&lt;&gt;"",OR(ISNUMBER(SEARCH('🔎 TRA CỨU NHANH'!$C$2,$A5333)),ISNUMBER(SEARCH('🔎 TRA CỨU NHANH'!$C$2,$B5333)))),1,0)</f>
        <v>0</v>
      </c>
      <c r="M5333" s="1" t="str">
        <f t="shared" si="166"/>
        <v/>
      </c>
      <c r="N5333" s="1">
        <f>N(N5332)+IF(AND('💰 BÁO GIÁ'!$C$27&lt;&gt;"",OR(ISNUMBER(SEARCH('💰 BÁO GIÁ'!$C$27,$A5333)),ISNUMBER(SEARCH('💰 BÁO GIÁ'!$C$27,$B5333)))),1,0)</f>
        <v>0</v>
      </c>
      <c r="O5333" s="1" t="str">
        <f t="shared" si="167"/>
        <v/>
      </c>
    </row>
    <row r="5334" customHeight="1" spans="1:15">
      <c r="A5334" s="1" t="str">
        <f>IF('🔨 CĂN THAU'!A410="","",'🔨 CĂN THAU'!A410)</f>
        <v/>
      </c>
      <c r="B5334" s="1" t="str">
        <f>IF('🔨 CĂN THAU'!A410="","","Căn thau "&amp;'🔨 CĂN THAU'!D410&amp;" "&amp;'🔨 CĂN THAU'!B410&amp;" "&amp;'🔨 CĂN THAU'!C410)</f>
        <v/>
      </c>
      <c r="C5334" s="1" t="str">
        <f>IF('🔨 CĂN THAU'!A410="","","Căn thau")</f>
        <v/>
      </c>
      <c r="D5334" s="1" t="str">
        <f>IF('🔨 CĂN THAU'!A410="","",'🔨 CĂN THAU'!K410)</f>
        <v/>
      </c>
      <c r="E5334" s="1" t="str">
        <f>IF('🔨 CĂN THAU'!A410="","",'🔨 CĂN THAU'!L410)</f>
        <v/>
      </c>
      <c r="F5334" s="1" t="str">
        <f>IF('🔨 CĂN THAU'!A410="","",'🔨 CĂN THAU'!M410)</f>
        <v/>
      </c>
      <c r="G5334" s="1" t="str">
        <f>IF('🔨 CĂN THAU'!A410="","",'🔨 CĂN THAU'!N410)</f>
        <v/>
      </c>
      <c r="H5334" s="1" t="str">
        <f>IF('🔨 CĂN THAU'!A410="","",'🔨 CĂN THAU'!O410)</f>
        <v/>
      </c>
      <c r="I5334" s="1" t="str">
        <f>IF('🔨 CĂN THAU'!A410="","",'🔨 CĂN THAU'!P410)</f>
        <v/>
      </c>
      <c r="J5334" s="1" t="str">
        <f>IF('🔨 CĂN THAU'!A410="","","")</f>
        <v/>
      </c>
      <c r="L5334" s="1">
        <f>N(L5333)+IF(AND('🔎 TRA CỨU NHANH'!$C$2&lt;&gt;"",OR(ISNUMBER(SEARCH('🔎 TRA CỨU NHANH'!$C$2,$A5334)),ISNUMBER(SEARCH('🔎 TRA CỨU NHANH'!$C$2,$B5334)))),1,0)</f>
        <v>0</v>
      </c>
      <c r="M5334" s="1" t="str">
        <f t="shared" si="166"/>
        <v/>
      </c>
      <c r="N5334" s="1">
        <f>N(N5333)+IF(AND('💰 BÁO GIÁ'!$C$27&lt;&gt;"",OR(ISNUMBER(SEARCH('💰 BÁO GIÁ'!$C$27,$A5334)),ISNUMBER(SEARCH('💰 BÁO GIÁ'!$C$27,$B5334)))),1,0)</f>
        <v>0</v>
      </c>
      <c r="O5334" s="1" t="str">
        <f t="shared" si="167"/>
        <v/>
      </c>
    </row>
    <row r="5335" customHeight="1" spans="1:15">
      <c r="A5335" s="1" t="str">
        <f>IF('🔨 CĂN THAU'!A411="","",'🔨 CĂN THAU'!A411)</f>
        <v/>
      </c>
      <c r="B5335" s="1" t="str">
        <f>IF('🔨 CĂN THAU'!A411="","","Căn thau "&amp;'🔨 CĂN THAU'!D411&amp;" "&amp;'🔨 CĂN THAU'!B411&amp;" "&amp;'🔨 CĂN THAU'!C411)</f>
        <v/>
      </c>
      <c r="C5335" s="1" t="str">
        <f>IF('🔨 CĂN THAU'!A411="","","Căn thau")</f>
        <v/>
      </c>
      <c r="D5335" s="1" t="str">
        <f>IF('🔨 CĂN THAU'!A411="","",'🔨 CĂN THAU'!K411)</f>
        <v/>
      </c>
      <c r="E5335" s="1" t="str">
        <f>IF('🔨 CĂN THAU'!A411="","",'🔨 CĂN THAU'!L411)</f>
        <v/>
      </c>
      <c r="F5335" s="1" t="str">
        <f>IF('🔨 CĂN THAU'!A411="","",'🔨 CĂN THAU'!M411)</f>
        <v/>
      </c>
      <c r="G5335" s="1" t="str">
        <f>IF('🔨 CĂN THAU'!A411="","",'🔨 CĂN THAU'!N411)</f>
        <v/>
      </c>
      <c r="H5335" s="1" t="str">
        <f>IF('🔨 CĂN THAU'!A411="","",'🔨 CĂN THAU'!O411)</f>
        <v/>
      </c>
      <c r="I5335" s="1" t="str">
        <f>IF('🔨 CĂN THAU'!A411="","",'🔨 CĂN THAU'!P411)</f>
        <v/>
      </c>
      <c r="J5335" s="1" t="str">
        <f>IF('🔨 CĂN THAU'!A411="","","")</f>
        <v/>
      </c>
      <c r="L5335" s="1">
        <f>N(L5334)+IF(AND('🔎 TRA CỨU NHANH'!$C$2&lt;&gt;"",OR(ISNUMBER(SEARCH('🔎 TRA CỨU NHANH'!$C$2,$A5335)),ISNUMBER(SEARCH('🔎 TRA CỨU NHANH'!$C$2,$B5335)))),1,0)</f>
        <v>0</v>
      </c>
      <c r="M5335" s="1" t="str">
        <f t="shared" si="166"/>
        <v/>
      </c>
      <c r="N5335" s="1">
        <f>N(N5334)+IF(AND('💰 BÁO GIÁ'!$C$27&lt;&gt;"",OR(ISNUMBER(SEARCH('💰 BÁO GIÁ'!$C$27,$A5335)),ISNUMBER(SEARCH('💰 BÁO GIÁ'!$C$27,$B5335)))),1,0)</f>
        <v>0</v>
      </c>
      <c r="O5335" s="1" t="str">
        <f t="shared" si="167"/>
        <v/>
      </c>
    </row>
    <row r="5336" customHeight="1" spans="1:15">
      <c r="A5336" s="1" t="str">
        <f>IF('🔨 CĂN THAU'!A412="","",'🔨 CĂN THAU'!A412)</f>
        <v/>
      </c>
      <c r="B5336" s="1" t="str">
        <f>IF('🔨 CĂN THAU'!A412="","","Căn thau "&amp;'🔨 CĂN THAU'!D412&amp;" "&amp;'🔨 CĂN THAU'!B412&amp;" "&amp;'🔨 CĂN THAU'!C412)</f>
        <v/>
      </c>
      <c r="C5336" s="1" t="str">
        <f>IF('🔨 CĂN THAU'!A412="","","Căn thau")</f>
        <v/>
      </c>
      <c r="D5336" s="1" t="str">
        <f>IF('🔨 CĂN THAU'!A412="","",'🔨 CĂN THAU'!K412)</f>
        <v/>
      </c>
      <c r="E5336" s="1" t="str">
        <f>IF('🔨 CĂN THAU'!A412="","",'🔨 CĂN THAU'!L412)</f>
        <v/>
      </c>
      <c r="F5336" s="1" t="str">
        <f>IF('🔨 CĂN THAU'!A412="","",'🔨 CĂN THAU'!M412)</f>
        <v/>
      </c>
      <c r="G5336" s="1" t="str">
        <f>IF('🔨 CĂN THAU'!A412="","",'🔨 CĂN THAU'!N412)</f>
        <v/>
      </c>
      <c r="H5336" s="1" t="str">
        <f>IF('🔨 CĂN THAU'!A412="","",'🔨 CĂN THAU'!O412)</f>
        <v/>
      </c>
      <c r="I5336" s="1" t="str">
        <f>IF('🔨 CĂN THAU'!A412="","",'🔨 CĂN THAU'!P412)</f>
        <v/>
      </c>
      <c r="J5336" s="1" t="str">
        <f>IF('🔨 CĂN THAU'!A412="","","")</f>
        <v/>
      </c>
      <c r="L5336" s="1">
        <f>N(L5335)+IF(AND('🔎 TRA CỨU NHANH'!$C$2&lt;&gt;"",OR(ISNUMBER(SEARCH('🔎 TRA CỨU NHANH'!$C$2,$A5336)),ISNUMBER(SEARCH('🔎 TRA CỨU NHANH'!$C$2,$B5336)))),1,0)</f>
        <v>0</v>
      </c>
      <c r="M5336" s="1" t="str">
        <f t="shared" si="166"/>
        <v/>
      </c>
      <c r="N5336" s="1">
        <f>N(N5335)+IF(AND('💰 BÁO GIÁ'!$C$27&lt;&gt;"",OR(ISNUMBER(SEARCH('💰 BÁO GIÁ'!$C$27,$A5336)),ISNUMBER(SEARCH('💰 BÁO GIÁ'!$C$27,$B5336)))),1,0)</f>
        <v>0</v>
      </c>
      <c r="O5336" s="1" t="str">
        <f t="shared" si="167"/>
        <v/>
      </c>
    </row>
    <row r="5337" customHeight="1" spans="1:15">
      <c r="A5337" s="1" t="str">
        <f>IF('🔨 CĂN THAU'!A413="","",'🔨 CĂN THAU'!A413)</f>
        <v/>
      </c>
      <c r="B5337" s="1" t="str">
        <f>IF('🔨 CĂN THAU'!A413="","","Căn thau "&amp;'🔨 CĂN THAU'!D413&amp;" "&amp;'🔨 CĂN THAU'!B413&amp;" "&amp;'🔨 CĂN THAU'!C413)</f>
        <v/>
      </c>
      <c r="C5337" s="1" t="str">
        <f>IF('🔨 CĂN THAU'!A413="","","Căn thau")</f>
        <v/>
      </c>
      <c r="D5337" s="1" t="str">
        <f>IF('🔨 CĂN THAU'!A413="","",'🔨 CĂN THAU'!K413)</f>
        <v/>
      </c>
      <c r="E5337" s="1" t="str">
        <f>IF('🔨 CĂN THAU'!A413="","",'🔨 CĂN THAU'!L413)</f>
        <v/>
      </c>
      <c r="F5337" s="1" t="str">
        <f>IF('🔨 CĂN THAU'!A413="","",'🔨 CĂN THAU'!M413)</f>
        <v/>
      </c>
      <c r="G5337" s="1" t="str">
        <f>IF('🔨 CĂN THAU'!A413="","",'🔨 CĂN THAU'!N413)</f>
        <v/>
      </c>
      <c r="H5337" s="1" t="str">
        <f>IF('🔨 CĂN THAU'!A413="","",'🔨 CĂN THAU'!O413)</f>
        <v/>
      </c>
      <c r="I5337" s="1" t="str">
        <f>IF('🔨 CĂN THAU'!A413="","",'🔨 CĂN THAU'!P413)</f>
        <v/>
      </c>
      <c r="J5337" s="1" t="str">
        <f>IF('🔨 CĂN THAU'!A413="","","")</f>
        <v/>
      </c>
      <c r="L5337" s="1">
        <f>N(L5336)+IF(AND('🔎 TRA CỨU NHANH'!$C$2&lt;&gt;"",OR(ISNUMBER(SEARCH('🔎 TRA CỨU NHANH'!$C$2,$A5337)),ISNUMBER(SEARCH('🔎 TRA CỨU NHANH'!$C$2,$B5337)))),1,0)</f>
        <v>0</v>
      </c>
      <c r="M5337" s="1" t="str">
        <f t="shared" si="166"/>
        <v/>
      </c>
      <c r="N5337" s="1">
        <f>N(N5336)+IF(AND('💰 BÁO GIÁ'!$C$27&lt;&gt;"",OR(ISNUMBER(SEARCH('💰 BÁO GIÁ'!$C$27,$A5337)),ISNUMBER(SEARCH('💰 BÁO GIÁ'!$C$27,$B5337)))),1,0)</f>
        <v>0</v>
      </c>
      <c r="O5337" s="1" t="str">
        <f t="shared" si="167"/>
        <v/>
      </c>
    </row>
    <row r="5338" customHeight="1" spans="1:15">
      <c r="A5338" s="1" t="str">
        <f>IF('🔨 CĂN THAU'!A414="","",'🔨 CĂN THAU'!A414)</f>
        <v/>
      </c>
      <c r="B5338" s="1" t="str">
        <f>IF('🔨 CĂN THAU'!A414="","","Căn thau "&amp;'🔨 CĂN THAU'!D414&amp;" "&amp;'🔨 CĂN THAU'!B414&amp;" "&amp;'🔨 CĂN THAU'!C414)</f>
        <v/>
      </c>
      <c r="C5338" s="1" t="str">
        <f>IF('🔨 CĂN THAU'!A414="","","Căn thau")</f>
        <v/>
      </c>
      <c r="D5338" s="1" t="str">
        <f>IF('🔨 CĂN THAU'!A414="","",'🔨 CĂN THAU'!K414)</f>
        <v/>
      </c>
      <c r="E5338" s="1" t="str">
        <f>IF('🔨 CĂN THAU'!A414="","",'🔨 CĂN THAU'!L414)</f>
        <v/>
      </c>
      <c r="F5338" s="1" t="str">
        <f>IF('🔨 CĂN THAU'!A414="","",'🔨 CĂN THAU'!M414)</f>
        <v/>
      </c>
      <c r="G5338" s="1" t="str">
        <f>IF('🔨 CĂN THAU'!A414="","",'🔨 CĂN THAU'!N414)</f>
        <v/>
      </c>
      <c r="H5338" s="1" t="str">
        <f>IF('🔨 CĂN THAU'!A414="","",'🔨 CĂN THAU'!O414)</f>
        <v/>
      </c>
      <c r="I5338" s="1" t="str">
        <f>IF('🔨 CĂN THAU'!A414="","",'🔨 CĂN THAU'!P414)</f>
        <v/>
      </c>
      <c r="J5338" s="1" t="str">
        <f>IF('🔨 CĂN THAU'!A414="","","")</f>
        <v/>
      </c>
      <c r="L5338" s="1">
        <f>N(L5337)+IF(AND('🔎 TRA CỨU NHANH'!$C$2&lt;&gt;"",OR(ISNUMBER(SEARCH('🔎 TRA CỨU NHANH'!$C$2,$A5338)),ISNUMBER(SEARCH('🔎 TRA CỨU NHANH'!$C$2,$B5338)))),1,0)</f>
        <v>0</v>
      </c>
      <c r="M5338" s="1" t="str">
        <f t="shared" si="166"/>
        <v/>
      </c>
      <c r="N5338" s="1">
        <f>N(N5337)+IF(AND('💰 BÁO GIÁ'!$C$27&lt;&gt;"",OR(ISNUMBER(SEARCH('💰 BÁO GIÁ'!$C$27,$A5338)),ISNUMBER(SEARCH('💰 BÁO GIÁ'!$C$27,$B5338)))),1,0)</f>
        <v>0</v>
      </c>
      <c r="O5338" s="1" t="str">
        <f t="shared" si="167"/>
        <v/>
      </c>
    </row>
    <row r="5339" customHeight="1" spans="1:15">
      <c r="A5339" s="1" t="str">
        <f>IF('🔨 CĂN THAU'!A415="","",'🔨 CĂN THAU'!A415)</f>
        <v/>
      </c>
      <c r="B5339" s="1" t="str">
        <f>IF('🔨 CĂN THAU'!A415="","","Căn thau "&amp;'🔨 CĂN THAU'!D415&amp;" "&amp;'🔨 CĂN THAU'!B415&amp;" "&amp;'🔨 CĂN THAU'!C415)</f>
        <v/>
      </c>
      <c r="C5339" s="1" t="str">
        <f>IF('🔨 CĂN THAU'!A415="","","Căn thau")</f>
        <v/>
      </c>
      <c r="D5339" s="1" t="str">
        <f>IF('🔨 CĂN THAU'!A415="","",'🔨 CĂN THAU'!K415)</f>
        <v/>
      </c>
      <c r="E5339" s="1" t="str">
        <f>IF('🔨 CĂN THAU'!A415="","",'🔨 CĂN THAU'!L415)</f>
        <v/>
      </c>
      <c r="F5339" s="1" t="str">
        <f>IF('🔨 CĂN THAU'!A415="","",'🔨 CĂN THAU'!M415)</f>
        <v/>
      </c>
      <c r="G5339" s="1" t="str">
        <f>IF('🔨 CĂN THAU'!A415="","",'🔨 CĂN THAU'!N415)</f>
        <v/>
      </c>
      <c r="H5339" s="1" t="str">
        <f>IF('🔨 CĂN THAU'!A415="","",'🔨 CĂN THAU'!O415)</f>
        <v/>
      </c>
      <c r="I5339" s="1" t="str">
        <f>IF('🔨 CĂN THAU'!A415="","",'🔨 CĂN THAU'!P415)</f>
        <v/>
      </c>
      <c r="J5339" s="1" t="str">
        <f>IF('🔨 CĂN THAU'!A415="","","")</f>
        <v/>
      </c>
      <c r="L5339" s="1">
        <f>N(L5338)+IF(AND('🔎 TRA CỨU NHANH'!$C$2&lt;&gt;"",OR(ISNUMBER(SEARCH('🔎 TRA CỨU NHANH'!$C$2,$A5339)),ISNUMBER(SEARCH('🔎 TRA CỨU NHANH'!$C$2,$B5339)))),1,0)</f>
        <v>0</v>
      </c>
      <c r="M5339" s="1" t="str">
        <f t="shared" si="166"/>
        <v/>
      </c>
      <c r="N5339" s="1">
        <f>N(N5338)+IF(AND('💰 BÁO GIÁ'!$C$27&lt;&gt;"",OR(ISNUMBER(SEARCH('💰 BÁO GIÁ'!$C$27,$A5339)),ISNUMBER(SEARCH('💰 BÁO GIÁ'!$C$27,$B5339)))),1,0)</f>
        <v>0</v>
      </c>
      <c r="O5339" s="1" t="str">
        <f t="shared" si="167"/>
        <v/>
      </c>
    </row>
    <row r="5340" customHeight="1" spans="1:15">
      <c r="A5340" s="1" t="str">
        <f>IF('🔨 CĂN THAU'!A416="","",'🔨 CĂN THAU'!A416)</f>
        <v/>
      </c>
      <c r="B5340" s="1" t="str">
        <f>IF('🔨 CĂN THAU'!A416="","","Căn thau "&amp;'🔨 CĂN THAU'!D416&amp;" "&amp;'🔨 CĂN THAU'!B416&amp;" "&amp;'🔨 CĂN THAU'!C416)</f>
        <v/>
      </c>
      <c r="C5340" s="1" t="str">
        <f>IF('🔨 CĂN THAU'!A416="","","Căn thau")</f>
        <v/>
      </c>
      <c r="D5340" s="1" t="str">
        <f>IF('🔨 CĂN THAU'!A416="","",'🔨 CĂN THAU'!K416)</f>
        <v/>
      </c>
      <c r="E5340" s="1" t="str">
        <f>IF('🔨 CĂN THAU'!A416="","",'🔨 CĂN THAU'!L416)</f>
        <v/>
      </c>
      <c r="F5340" s="1" t="str">
        <f>IF('🔨 CĂN THAU'!A416="","",'🔨 CĂN THAU'!M416)</f>
        <v/>
      </c>
      <c r="G5340" s="1" t="str">
        <f>IF('🔨 CĂN THAU'!A416="","",'🔨 CĂN THAU'!N416)</f>
        <v/>
      </c>
      <c r="H5340" s="1" t="str">
        <f>IF('🔨 CĂN THAU'!A416="","",'🔨 CĂN THAU'!O416)</f>
        <v/>
      </c>
      <c r="I5340" s="1" t="str">
        <f>IF('🔨 CĂN THAU'!A416="","",'🔨 CĂN THAU'!P416)</f>
        <v/>
      </c>
      <c r="J5340" s="1" t="str">
        <f>IF('🔨 CĂN THAU'!A416="","","")</f>
        <v/>
      </c>
      <c r="L5340" s="1">
        <f>N(L5339)+IF(AND('🔎 TRA CỨU NHANH'!$C$2&lt;&gt;"",OR(ISNUMBER(SEARCH('🔎 TRA CỨU NHANH'!$C$2,$A5340)),ISNUMBER(SEARCH('🔎 TRA CỨU NHANH'!$C$2,$B5340)))),1,0)</f>
        <v>0</v>
      </c>
      <c r="M5340" s="1" t="str">
        <f t="shared" si="166"/>
        <v/>
      </c>
      <c r="N5340" s="1">
        <f>N(N5339)+IF(AND('💰 BÁO GIÁ'!$C$27&lt;&gt;"",OR(ISNUMBER(SEARCH('💰 BÁO GIÁ'!$C$27,$A5340)),ISNUMBER(SEARCH('💰 BÁO GIÁ'!$C$27,$B5340)))),1,0)</f>
        <v>0</v>
      </c>
      <c r="O5340" s="1" t="str">
        <f t="shared" si="167"/>
        <v/>
      </c>
    </row>
    <row r="5341" customHeight="1" spans="1:15">
      <c r="A5341" s="1" t="str">
        <f>IF('🔨 CĂN THAU'!A417="","",'🔨 CĂN THAU'!A417)</f>
        <v/>
      </c>
      <c r="B5341" s="1" t="str">
        <f>IF('🔨 CĂN THAU'!A417="","","Căn thau "&amp;'🔨 CĂN THAU'!D417&amp;" "&amp;'🔨 CĂN THAU'!B417&amp;" "&amp;'🔨 CĂN THAU'!C417)</f>
        <v/>
      </c>
      <c r="C5341" s="1" t="str">
        <f>IF('🔨 CĂN THAU'!A417="","","Căn thau")</f>
        <v/>
      </c>
      <c r="D5341" s="1" t="str">
        <f>IF('🔨 CĂN THAU'!A417="","",'🔨 CĂN THAU'!K417)</f>
        <v/>
      </c>
      <c r="E5341" s="1" t="str">
        <f>IF('🔨 CĂN THAU'!A417="","",'🔨 CĂN THAU'!L417)</f>
        <v/>
      </c>
      <c r="F5341" s="1" t="str">
        <f>IF('🔨 CĂN THAU'!A417="","",'🔨 CĂN THAU'!M417)</f>
        <v/>
      </c>
      <c r="G5341" s="1" t="str">
        <f>IF('🔨 CĂN THAU'!A417="","",'🔨 CĂN THAU'!N417)</f>
        <v/>
      </c>
      <c r="H5341" s="1" t="str">
        <f>IF('🔨 CĂN THAU'!A417="","",'🔨 CĂN THAU'!O417)</f>
        <v/>
      </c>
      <c r="I5341" s="1" t="str">
        <f>IF('🔨 CĂN THAU'!A417="","",'🔨 CĂN THAU'!P417)</f>
        <v/>
      </c>
      <c r="J5341" s="1" t="str">
        <f>IF('🔨 CĂN THAU'!A417="","","")</f>
        <v/>
      </c>
      <c r="L5341" s="1">
        <f>N(L5340)+IF(AND('🔎 TRA CỨU NHANH'!$C$2&lt;&gt;"",OR(ISNUMBER(SEARCH('🔎 TRA CỨU NHANH'!$C$2,$A5341)),ISNUMBER(SEARCH('🔎 TRA CỨU NHANH'!$C$2,$B5341)))),1,0)</f>
        <v>0</v>
      </c>
      <c r="M5341" s="1" t="str">
        <f t="shared" si="166"/>
        <v/>
      </c>
      <c r="N5341" s="1">
        <f>N(N5340)+IF(AND('💰 BÁO GIÁ'!$C$27&lt;&gt;"",OR(ISNUMBER(SEARCH('💰 BÁO GIÁ'!$C$27,$A5341)),ISNUMBER(SEARCH('💰 BÁO GIÁ'!$C$27,$B5341)))),1,0)</f>
        <v>0</v>
      </c>
      <c r="O5341" s="1" t="str">
        <f t="shared" si="167"/>
        <v/>
      </c>
    </row>
    <row r="5342" customHeight="1" spans="1:15">
      <c r="A5342" s="1" t="str">
        <f>IF('🔨 CĂN THAU'!A418="","",'🔨 CĂN THAU'!A418)</f>
        <v/>
      </c>
      <c r="B5342" s="1" t="str">
        <f>IF('🔨 CĂN THAU'!A418="","","Căn thau "&amp;'🔨 CĂN THAU'!D418&amp;" "&amp;'🔨 CĂN THAU'!B418&amp;" "&amp;'🔨 CĂN THAU'!C418)</f>
        <v/>
      </c>
      <c r="C5342" s="1" t="str">
        <f>IF('🔨 CĂN THAU'!A418="","","Căn thau")</f>
        <v/>
      </c>
      <c r="D5342" s="1" t="str">
        <f>IF('🔨 CĂN THAU'!A418="","",'🔨 CĂN THAU'!K418)</f>
        <v/>
      </c>
      <c r="E5342" s="1" t="str">
        <f>IF('🔨 CĂN THAU'!A418="","",'🔨 CĂN THAU'!L418)</f>
        <v/>
      </c>
      <c r="F5342" s="1" t="str">
        <f>IF('🔨 CĂN THAU'!A418="","",'🔨 CĂN THAU'!M418)</f>
        <v/>
      </c>
      <c r="G5342" s="1" t="str">
        <f>IF('🔨 CĂN THAU'!A418="","",'🔨 CĂN THAU'!N418)</f>
        <v/>
      </c>
      <c r="H5342" s="1" t="str">
        <f>IF('🔨 CĂN THAU'!A418="","",'🔨 CĂN THAU'!O418)</f>
        <v/>
      </c>
      <c r="I5342" s="1" t="str">
        <f>IF('🔨 CĂN THAU'!A418="","",'🔨 CĂN THAU'!P418)</f>
        <v/>
      </c>
      <c r="J5342" s="1" t="str">
        <f>IF('🔨 CĂN THAU'!A418="","","")</f>
        <v/>
      </c>
      <c r="L5342" s="1">
        <f>N(L5341)+IF(AND('🔎 TRA CỨU NHANH'!$C$2&lt;&gt;"",OR(ISNUMBER(SEARCH('🔎 TRA CỨU NHANH'!$C$2,$A5342)),ISNUMBER(SEARCH('🔎 TRA CỨU NHANH'!$C$2,$B5342)))),1,0)</f>
        <v>0</v>
      </c>
      <c r="M5342" s="1" t="str">
        <f t="shared" si="166"/>
        <v/>
      </c>
      <c r="N5342" s="1">
        <f>N(N5341)+IF(AND('💰 BÁO GIÁ'!$C$27&lt;&gt;"",OR(ISNUMBER(SEARCH('💰 BÁO GIÁ'!$C$27,$A5342)),ISNUMBER(SEARCH('💰 BÁO GIÁ'!$C$27,$B5342)))),1,0)</f>
        <v>0</v>
      </c>
      <c r="O5342" s="1" t="str">
        <f t="shared" si="167"/>
        <v/>
      </c>
    </row>
    <row r="5343" customHeight="1" spans="1:15">
      <c r="A5343" s="1" t="str">
        <f>IF('🔨 CĂN THAU'!A419="","",'🔨 CĂN THAU'!A419)</f>
        <v/>
      </c>
      <c r="B5343" s="1" t="str">
        <f>IF('🔨 CĂN THAU'!A419="","","Căn thau "&amp;'🔨 CĂN THAU'!D419&amp;" "&amp;'🔨 CĂN THAU'!B419&amp;" "&amp;'🔨 CĂN THAU'!C419)</f>
        <v/>
      </c>
      <c r="C5343" s="1" t="str">
        <f>IF('🔨 CĂN THAU'!A419="","","Căn thau")</f>
        <v/>
      </c>
      <c r="D5343" s="1" t="str">
        <f>IF('🔨 CĂN THAU'!A419="","",'🔨 CĂN THAU'!K419)</f>
        <v/>
      </c>
      <c r="E5343" s="1" t="str">
        <f>IF('🔨 CĂN THAU'!A419="","",'🔨 CĂN THAU'!L419)</f>
        <v/>
      </c>
      <c r="F5343" s="1" t="str">
        <f>IF('🔨 CĂN THAU'!A419="","",'🔨 CĂN THAU'!M419)</f>
        <v/>
      </c>
      <c r="G5343" s="1" t="str">
        <f>IF('🔨 CĂN THAU'!A419="","",'🔨 CĂN THAU'!N419)</f>
        <v/>
      </c>
      <c r="H5343" s="1" t="str">
        <f>IF('🔨 CĂN THAU'!A419="","",'🔨 CĂN THAU'!O419)</f>
        <v/>
      </c>
      <c r="I5343" s="1" t="str">
        <f>IF('🔨 CĂN THAU'!A419="","",'🔨 CĂN THAU'!P419)</f>
        <v/>
      </c>
      <c r="J5343" s="1" t="str">
        <f>IF('🔨 CĂN THAU'!A419="","","")</f>
        <v/>
      </c>
      <c r="L5343" s="1">
        <f>N(L5342)+IF(AND('🔎 TRA CỨU NHANH'!$C$2&lt;&gt;"",OR(ISNUMBER(SEARCH('🔎 TRA CỨU NHANH'!$C$2,$A5343)),ISNUMBER(SEARCH('🔎 TRA CỨU NHANH'!$C$2,$B5343)))),1,0)</f>
        <v>0</v>
      </c>
      <c r="M5343" s="1" t="str">
        <f t="shared" si="166"/>
        <v/>
      </c>
      <c r="N5343" s="1">
        <f>N(N5342)+IF(AND('💰 BÁO GIÁ'!$C$27&lt;&gt;"",OR(ISNUMBER(SEARCH('💰 BÁO GIÁ'!$C$27,$A5343)),ISNUMBER(SEARCH('💰 BÁO GIÁ'!$C$27,$B5343)))),1,0)</f>
        <v>0</v>
      </c>
      <c r="O5343" s="1" t="str">
        <f t="shared" si="167"/>
        <v/>
      </c>
    </row>
    <row r="5344" customHeight="1" spans="1:15">
      <c r="A5344" s="1" t="str">
        <f>IF('🔨 CĂN THAU'!A420="","",'🔨 CĂN THAU'!A420)</f>
        <v/>
      </c>
      <c r="B5344" s="1" t="str">
        <f>IF('🔨 CĂN THAU'!A420="","","Căn thau "&amp;'🔨 CĂN THAU'!D420&amp;" "&amp;'🔨 CĂN THAU'!B420&amp;" "&amp;'🔨 CĂN THAU'!C420)</f>
        <v/>
      </c>
      <c r="C5344" s="1" t="str">
        <f>IF('🔨 CĂN THAU'!A420="","","Căn thau")</f>
        <v/>
      </c>
      <c r="D5344" s="1" t="str">
        <f>IF('🔨 CĂN THAU'!A420="","",'🔨 CĂN THAU'!K420)</f>
        <v/>
      </c>
      <c r="E5344" s="1" t="str">
        <f>IF('🔨 CĂN THAU'!A420="","",'🔨 CĂN THAU'!L420)</f>
        <v/>
      </c>
      <c r="F5344" s="1" t="str">
        <f>IF('🔨 CĂN THAU'!A420="","",'🔨 CĂN THAU'!M420)</f>
        <v/>
      </c>
      <c r="G5344" s="1" t="str">
        <f>IF('🔨 CĂN THAU'!A420="","",'🔨 CĂN THAU'!N420)</f>
        <v/>
      </c>
      <c r="H5344" s="1" t="str">
        <f>IF('🔨 CĂN THAU'!A420="","",'🔨 CĂN THAU'!O420)</f>
        <v/>
      </c>
      <c r="I5344" s="1" t="str">
        <f>IF('🔨 CĂN THAU'!A420="","",'🔨 CĂN THAU'!P420)</f>
        <v/>
      </c>
      <c r="J5344" s="1" t="str">
        <f>IF('🔨 CĂN THAU'!A420="","","")</f>
        <v/>
      </c>
      <c r="L5344" s="1">
        <f>N(L5343)+IF(AND('🔎 TRA CỨU NHANH'!$C$2&lt;&gt;"",OR(ISNUMBER(SEARCH('🔎 TRA CỨU NHANH'!$C$2,$A5344)),ISNUMBER(SEARCH('🔎 TRA CỨU NHANH'!$C$2,$B5344)))),1,0)</f>
        <v>0</v>
      </c>
      <c r="M5344" s="1" t="str">
        <f t="shared" si="166"/>
        <v/>
      </c>
      <c r="N5344" s="1">
        <f>N(N5343)+IF(AND('💰 BÁO GIÁ'!$C$27&lt;&gt;"",OR(ISNUMBER(SEARCH('💰 BÁO GIÁ'!$C$27,$A5344)),ISNUMBER(SEARCH('💰 BÁO GIÁ'!$C$27,$B5344)))),1,0)</f>
        <v>0</v>
      </c>
      <c r="O5344" s="1" t="str">
        <f t="shared" si="167"/>
        <v/>
      </c>
    </row>
    <row r="5345" customHeight="1" spans="1:15">
      <c r="A5345" s="1" t="str">
        <f>IF('🔨 CĂN THAU'!A421="","",'🔨 CĂN THAU'!A421)</f>
        <v/>
      </c>
      <c r="B5345" s="1" t="str">
        <f>IF('🔨 CĂN THAU'!A421="","","Căn thau "&amp;'🔨 CĂN THAU'!D421&amp;" "&amp;'🔨 CĂN THAU'!B421&amp;" "&amp;'🔨 CĂN THAU'!C421)</f>
        <v/>
      </c>
      <c r="C5345" s="1" t="str">
        <f>IF('🔨 CĂN THAU'!A421="","","Căn thau")</f>
        <v/>
      </c>
      <c r="D5345" s="1" t="str">
        <f>IF('🔨 CĂN THAU'!A421="","",'🔨 CĂN THAU'!K421)</f>
        <v/>
      </c>
      <c r="E5345" s="1" t="str">
        <f>IF('🔨 CĂN THAU'!A421="","",'🔨 CĂN THAU'!L421)</f>
        <v/>
      </c>
      <c r="F5345" s="1" t="str">
        <f>IF('🔨 CĂN THAU'!A421="","",'🔨 CĂN THAU'!M421)</f>
        <v/>
      </c>
      <c r="G5345" s="1" t="str">
        <f>IF('🔨 CĂN THAU'!A421="","",'🔨 CĂN THAU'!N421)</f>
        <v/>
      </c>
      <c r="H5345" s="1" t="str">
        <f>IF('🔨 CĂN THAU'!A421="","",'🔨 CĂN THAU'!O421)</f>
        <v/>
      </c>
      <c r="I5345" s="1" t="str">
        <f>IF('🔨 CĂN THAU'!A421="","",'🔨 CĂN THAU'!P421)</f>
        <v/>
      </c>
      <c r="J5345" s="1" t="str">
        <f>IF('🔨 CĂN THAU'!A421="","","")</f>
        <v/>
      </c>
      <c r="L5345" s="1">
        <f>N(L5344)+IF(AND('🔎 TRA CỨU NHANH'!$C$2&lt;&gt;"",OR(ISNUMBER(SEARCH('🔎 TRA CỨU NHANH'!$C$2,$A5345)),ISNUMBER(SEARCH('🔎 TRA CỨU NHANH'!$C$2,$B5345)))),1,0)</f>
        <v>0</v>
      </c>
      <c r="M5345" s="1" t="str">
        <f t="shared" si="166"/>
        <v/>
      </c>
      <c r="N5345" s="1">
        <f>N(N5344)+IF(AND('💰 BÁO GIÁ'!$C$27&lt;&gt;"",OR(ISNUMBER(SEARCH('💰 BÁO GIÁ'!$C$27,$A5345)),ISNUMBER(SEARCH('💰 BÁO GIÁ'!$C$27,$B5345)))),1,0)</f>
        <v>0</v>
      </c>
      <c r="O5345" s="1" t="str">
        <f t="shared" si="167"/>
        <v/>
      </c>
    </row>
    <row r="5346" customHeight="1" spans="1:15">
      <c r="A5346" s="1" t="str">
        <f>IF('🔨 CĂN THAU'!A422="","",'🔨 CĂN THAU'!A422)</f>
        <v/>
      </c>
      <c r="B5346" s="1" t="str">
        <f>IF('🔨 CĂN THAU'!A422="","","Căn thau "&amp;'🔨 CĂN THAU'!D422&amp;" "&amp;'🔨 CĂN THAU'!B422&amp;" "&amp;'🔨 CĂN THAU'!C422)</f>
        <v/>
      </c>
      <c r="C5346" s="1" t="str">
        <f>IF('🔨 CĂN THAU'!A422="","","Căn thau")</f>
        <v/>
      </c>
      <c r="D5346" s="1" t="str">
        <f>IF('🔨 CĂN THAU'!A422="","",'🔨 CĂN THAU'!K422)</f>
        <v/>
      </c>
      <c r="E5346" s="1" t="str">
        <f>IF('🔨 CĂN THAU'!A422="","",'🔨 CĂN THAU'!L422)</f>
        <v/>
      </c>
      <c r="F5346" s="1" t="str">
        <f>IF('🔨 CĂN THAU'!A422="","",'🔨 CĂN THAU'!M422)</f>
        <v/>
      </c>
      <c r="G5346" s="1" t="str">
        <f>IF('🔨 CĂN THAU'!A422="","",'🔨 CĂN THAU'!N422)</f>
        <v/>
      </c>
      <c r="H5346" s="1" t="str">
        <f>IF('🔨 CĂN THAU'!A422="","",'🔨 CĂN THAU'!O422)</f>
        <v/>
      </c>
      <c r="I5346" s="1" t="str">
        <f>IF('🔨 CĂN THAU'!A422="","",'🔨 CĂN THAU'!P422)</f>
        <v/>
      </c>
      <c r="J5346" s="1" t="str">
        <f>IF('🔨 CĂN THAU'!A422="","","")</f>
        <v/>
      </c>
      <c r="L5346" s="1">
        <f>N(L5345)+IF(AND('🔎 TRA CỨU NHANH'!$C$2&lt;&gt;"",OR(ISNUMBER(SEARCH('🔎 TRA CỨU NHANH'!$C$2,$A5346)),ISNUMBER(SEARCH('🔎 TRA CỨU NHANH'!$C$2,$B5346)))),1,0)</f>
        <v>0</v>
      </c>
      <c r="M5346" s="1" t="str">
        <f t="shared" si="166"/>
        <v/>
      </c>
      <c r="N5346" s="1">
        <f>N(N5345)+IF(AND('💰 BÁO GIÁ'!$C$27&lt;&gt;"",OR(ISNUMBER(SEARCH('💰 BÁO GIÁ'!$C$27,$A5346)),ISNUMBER(SEARCH('💰 BÁO GIÁ'!$C$27,$B5346)))),1,0)</f>
        <v>0</v>
      </c>
      <c r="O5346" s="1" t="str">
        <f t="shared" si="167"/>
        <v/>
      </c>
    </row>
    <row r="5347" customHeight="1" spans="1:15">
      <c r="A5347" s="1" t="str">
        <f>IF('🔨 CĂN THAU'!A423="","",'🔨 CĂN THAU'!A423)</f>
        <v/>
      </c>
      <c r="B5347" s="1" t="str">
        <f>IF('🔨 CĂN THAU'!A423="","","Căn thau "&amp;'🔨 CĂN THAU'!D423&amp;" "&amp;'🔨 CĂN THAU'!B423&amp;" "&amp;'🔨 CĂN THAU'!C423)</f>
        <v/>
      </c>
      <c r="C5347" s="1" t="str">
        <f>IF('🔨 CĂN THAU'!A423="","","Căn thau")</f>
        <v/>
      </c>
      <c r="D5347" s="1" t="str">
        <f>IF('🔨 CĂN THAU'!A423="","",'🔨 CĂN THAU'!K423)</f>
        <v/>
      </c>
      <c r="E5347" s="1" t="str">
        <f>IF('🔨 CĂN THAU'!A423="","",'🔨 CĂN THAU'!L423)</f>
        <v/>
      </c>
      <c r="F5347" s="1" t="str">
        <f>IF('🔨 CĂN THAU'!A423="","",'🔨 CĂN THAU'!M423)</f>
        <v/>
      </c>
      <c r="G5347" s="1" t="str">
        <f>IF('🔨 CĂN THAU'!A423="","",'🔨 CĂN THAU'!N423)</f>
        <v/>
      </c>
      <c r="H5347" s="1" t="str">
        <f>IF('🔨 CĂN THAU'!A423="","",'🔨 CĂN THAU'!O423)</f>
        <v/>
      </c>
      <c r="I5347" s="1" t="str">
        <f>IF('🔨 CĂN THAU'!A423="","",'🔨 CĂN THAU'!P423)</f>
        <v/>
      </c>
      <c r="J5347" s="1" t="str">
        <f>IF('🔨 CĂN THAU'!A423="","","")</f>
        <v/>
      </c>
      <c r="L5347" s="1">
        <f>N(L5346)+IF(AND('🔎 TRA CỨU NHANH'!$C$2&lt;&gt;"",OR(ISNUMBER(SEARCH('🔎 TRA CỨU NHANH'!$C$2,$A5347)),ISNUMBER(SEARCH('🔎 TRA CỨU NHANH'!$C$2,$B5347)))),1,0)</f>
        <v>0</v>
      </c>
      <c r="M5347" s="1" t="str">
        <f t="shared" si="166"/>
        <v/>
      </c>
      <c r="N5347" s="1">
        <f>N(N5346)+IF(AND('💰 BÁO GIÁ'!$C$27&lt;&gt;"",OR(ISNUMBER(SEARCH('💰 BÁO GIÁ'!$C$27,$A5347)),ISNUMBER(SEARCH('💰 BÁO GIÁ'!$C$27,$B5347)))),1,0)</f>
        <v>0</v>
      </c>
      <c r="O5347" s="1" t="str">
        <f t="shared" si="167"/>
        <v/>
      </c>
    </row>
    <row r="5348" customHeight="1" spans="1:15">
      <c r="A5348" s="1" t="str">
        <f>IF('🔨 CĂN THAU'!A424="","",'🔨 CĂN THAU'!A424)</f>
        <v/>
      </c>
      <c r="B5348" s="1" t="str">
        <f>IF('🔨 CĂN THAU'!A424="","","Căn thau "&amp;'🔨 CĂN THAU'!D424&amp;" "&amp;'🔨 CĂN THAU'!B424&amp;" "&amp;'🔨 CĂN THAU'!C424)</f>
        <v/>
      </c>
      <c r="C5348" s="1" t="str">
        <f>IF('🔨 CĂN THAU'!A424="","","Căn thau")</f>
        <v/>
      </c>
      <c r="D5348" s="1" t="str">
        <f>IF('🔨 CĂN THAU'!A424="","",'🔨 CĂN THAU'!K424)</f>
        <v/>
      </c>
      <c r="E5348" s="1" t="str">
        <f>IF('🔨 CĂN THAU'!A424="","",'🔨 CĂN THAU'!L424)</f>
        <v/>
      </c>
      <c r="F5348" s="1" t="str">
        <f>IF('🔨 CĂN THAU'!A424="","",'🔨 CĂN THAU'!M424)</f>
        <v/>
      </c>
      <c r="G5348" s="1" t="str">
        <f>IF('🔨 CĂN THAU'!A424="","",'🔨 CĂN THAU'!N424)</f>
        <v/>
      </c>
      <c r="H5348" s="1" t="str">
        <f>IF('🔨 CĂN THAU'!A424="","",'🔨 CĂN THAU'!O424)</f>
        <v/>
      </c>
      <c r="I5348" s="1" t="str">
        <f>IF('🔨 CĂN THAU'!A424="","",'🔨 CĂN THAU'!P424)</f>
        <v/>
      </c>
      <c r="J5348" s="1" t="str">
        <f>IF('🔨 CĂN THAU'!A424="","","")</f>
        <v/>
      </c>
      <c r="L5348" s="1">
        <f>N(L5347)+IF(AND('🔎 TRA CỨU NHANH'!$C$2&lt;&gt;"",OR(ISNUMBER(SEARCH('🔎 TRA CỨU NHANH'!$C$2,$A5348)),ISNUMBER(SEARCH('🔎 TRA CỨU NHANH'!$C$2,$B5348)))),1,0)</f>
        <v>0</v>
      </c>
      <c r="M5348" s="1" t="str">
        <f t="shared" si="166"/>
        <v/>
      </c>
      <c r="N5348" s="1">
        <f>N(N5347)+IF(AND('💰 BÁO GIÁ'!$C$27&lt;&gt;"",OR(ISNUMBER(SEARCH('💰 BÁO GIÁ'!$C$27,$A5348)),ISNUMBER(SEARCH('💰 BÁO GIÁ'!$C$27,$B5348)))),1,0)</f>
        <v>0</v>
      </c>
      <c r="O5348" s="1" t="str">
        <f t="shared" si="167"/>
        <v/>
      </c>
    </row>
    <row r="5349" customHeight="1" spans="1:15">
      <c r="A5349" s="1" t="str">
        <f>IF('🔨 CĂN THAU'!A425="","",'🔨 CĂN THAU'!A425)</f>
        <v/>
      </c>
      <c r="B5349" s="1" t="str">
        <f>IF('🔨 CĂN THAU'!A425="","","Căn thau "&amp;'🔨 CĂN THAU'!D425&amp;" "&amp;'🔨 CĂN THAU'!B425&amp;" "&amp;'🔨 CĂN THAU'!C425)</f>
        <v/>
      </c>
      <c r="C5349" s="1" t="str">
        <f>IF('🔨 CĂN THAU'!A425="","","Căn thau")</f>
        <v/>
      </c>
      <c r="D5349" s="1" t="str">
        <f>IF('🔨 CĂN THAU'!A425="","",'🔨 CĂN THAU'!K425)</f>
        <v/>
      </c>
      <c r="E5349" s="1" t="str">
        <f>IF('🔨 CĂN THAU'!A425="","",'🔨 CĂN THAU'!L425)</f>
        <v/>
      </c>
      <c r="F5349" s="1" t="str">
        <f>IF('🔨 CĂN THAU'!A425="","",'🔨 CĂN THAU'!M425)</f>
        <v/>
      </c>
      <c r="G5349" s="1" t="str">
        <f>IF('🔨 CĂN THAU'!A425="","",'🔨 CĂN THAU'!N425)</f>
        <v/>
      </c>
      <c r="H5349" s="1" t="str">
        <f>IF('🔨 CĂN THAU'!A425="","",'🔨 CĂN THAU'!O425)</f>
        <v/>
      </c>
      <c r="I5349" s="1" t="str">
        <f>IF('🔨 CĂN THAU'!A425="","",'🔨 CĂN THAU'!P425)</f>
        <v/>
      </c>
      <c r="J5349" s="1" t="str">
        <f>IF('🔨 CĂN THAU'!A425="","","")</f>
        <v/>
      </c>
      <c r="L5349" s="1">
        <f>N(L5348)+IF(AND('🔎 TRA CỨU NHANH'!$C$2&lt;&gt;"",OR(ISNUMBER(SEARCH('🔎 TRA CỨU NHANH'!$C$2,$A5349)),ISNUMBER(SEARCH('🔎 TRA CỨU NHANH'!$C$2,$B5349)))),1,0)</f>
        <v>0</v>
      </c>
      <c r="M5349" s="1" t="str">
        <f t="shared" si="166"/>
        <v/>
      </c>
      <c r="N5349" s="1">
        <f>N(N5348)+IF(AND('💰 BÁO GIÁ'!$C$27&lt;&gt;"",OR(ISNUMBER(SEARCH('💰 BÁO GIÁ'!$C$27,$A5349)),ISNUMBER(SEARCH('💰 BÁO GIÁ'!$C$27,$B5349)))),1,0)</f>
        <v>0</v>
      </c>
      <c r="O5349" s="1" t="str">
        <f t="shared" si="167"/>
        <v/>
      </c>
    </row>
    <row r="5350" customHeight="1" spans="1:15">
      <c r="A5350" s="1" t="str">
        <f>IF('🔨 CĂN THAU'!A426="","",'🔨 CĂN THAU'!A426)</f>
        <v/>
      </c>
      <c r="B5350" s="1" t="str">
        <f>IF('🔨 CĂN THAU'!A426="","","Căn thau "&amp;'🔨 CĂN THAU'!D426&amp;" "&amp;'🔨 CĂN THAU'!B426&amp;" "&amp;'🔨 CĂN THAU'!C426)</f>
        <v/>
      </c>
      <c r="C5350" s="1" t="str">
        <f>IF('🔨 CĂN THAU'!A426="","","Căn thau")</f>
        <v/>
      </c>
      <c r="D5350" s="1" t="str">
        <f>IF('🔨 CĂN THAU'!A426="","",'🔨 CĂN THAU'!K426)</f>
        <v/>
      </c>
      <c r="E5350" s="1" t="str">
        <f>IF('🔨 CĂN THAU'!A426="","",'🔨 CĂN THAU'!L426)</f>
        <v/>
      </c>
      <c r="F5350" s="1" t="str">
        <f>IF('🔨 CĂN THAU'!A426="","",'🔨 CĂN THAU'!M426)</f>
        <v/>
      </c>
      <c r="G5350" s="1" t="str">
        <f>IF('🔨 CĂN THAU'!A426="","",'🔨 CĂN THAU'!N426)</f>
        <v/>
      </c>
      <c r="H5350" s="1" t="str">
        <f>IF('🔨 CĂN THAU'!A426="","",'🔨 CĂN THAU'!O426)</f>
        <v/>
      </c>
      <c r="I5350" s="1" t="str">
        <f>IF('🔨 CĂN THAU'!A426="","",'🔨 CĂN THAU'!P426)</f>
        <v/>
      </c>
      <c r="J5350" s="1" t="str">
        <f>IF('🔨 CĂN THAU'!A426="","","")</f>
        <v/>
      </c>
      <c r="L5350" s="1">
        <f>N(L5349)+IF(AND('🔎 TRA CỨU NHANH'!$C$2&lt;&gt;"",OR(ISNUMBER(SEARCH('🔎 TRA CỨU NHANH'!$C$2,$A5350)),ISNUMBER(SEARCH('🔎 TRA CỨU NHANH'!$C$2,$B5350)))),1,0)</f>
        <v>0</v>
      </c>
      <c r="M5350" s="1" t="str">
        <f t="shared" si="166"/>
        <v/>
      </c>
      <c r="N5350" s="1">
        <f>N(N5349)+IF(AND('💰 BÁO GIÁ'!$C$27&lt;&gt;"",OR(ISNUMBER(SEARCH('💰 BÁO GIÁ'!$C$27,$A5350)),ISNUMBER(SEARCH('💰 BÁO GIÁ'!$C$27,$B5350)))),1,0)</f>
        <v>0</v>
      </c>
      <c r="O5350" s="1" t="str">
        <f t="shared" si="167"/>
        <v/>
      </c>
    </row>
    <row r="5351" customHeight="1" spans="1:15">
      <c r="A5351" s="1" t="str">
        <f>IF('🔨 CĂN THAU'!A427="","",'🔨 CĂN THAU'!A427)</f>
        <v/>
      </c>
      <c r="B5351" s="1" t="str">
        <f>IF('🔨 CĂN THAU'!A427="","","Căn thau "&amp;'🔨 CĂN THAU'!D427&amp;" "&amp;'🔨 CĂN THAU'!B427&amp;" "&amp;'🔨 CĂN THAU'!C427)</f>
        <v/>
      </c>
      <c r="C5351" s="1" t="str">
        <f>IF('🔨 CĂN THAU'!A427="","","Căn thau")</f>
        <v/>
      </c>
      <c r="D5351" s="1" t="str">
        <f>IF('🔨 CĂN THAU'!A427="","",'🔨 CĂN THAU'!K427)</f>
        <v/>
      </c>
      <c r="E5351" s="1" t="str">
        <f>IF('🔨 CĂN THAU'!A427="","",'🔨 CĂN THAU'!L427)</f>
        <v/>
      </c>
      <c r="F5351" s="1" t="str">
        <f>IF('🔨 CĂN THAU'!A427="","",'🔨 CĂN THAU'!M427)</f>
        <v/>
      </c>
      <c r="G5351" s="1" t="str">
        <f>IF('🔨 CĂN THAU'!A427="","",'🔨 CĂN THAU'!N427)</f>
        <v/>
      </c>
      <c r="H5351" s="1" t="str">
        <f>IF('🔨 CĂN THAU'!A427="","",'🔨 CĂN THAU'!O427)</f>
        <v/>
      </c>
      <c r="I5351" s="1" t="str">
        <f>IF('🔨 CĂN THAU'!A427="","",'🔨 CĂN THAU'!P427)</f>
        <v/>
      </c>
      <c r="J5351" s="1" t="str">
        <f>IF('🔨 CĂN THAU'!A427="","","")</f>
        <v/>
      </c>
      <c r="L5351" s="1">
        <f>N(L5350)+IF(AND('🔎 TRA CỨU NHANH'!$C$2&lt;&gt;"",OR(ISNUMBER(SEARCH('🔎 TRA CỨU NHANH'!$C$2,$A5351)),ISNUMBER(SEARCH('🔎 TRA CỨU NHANH'!$C$2,$B5351)))),1,0)</f>
        <v>0</v>
      </c>
      <c r="M5351" s="1" t="str">
        <f t="shared" si="166"/>
        <v/>
      </c>
      <c r="N5351" s="1">
        <f>N(N5350)+IF(AND('💰 BÁO GIÁ'!$C$27&lt;&gt;"",OR(ISNUMBER(SEARCH('💰 BÁO GIÁ'!$C$27,$A5351)),ISNUMBER(SEARCH('💰 BÁO GIÁ'!$C$27,$B5351)))),1,0)</f>
        <v>0</v>
      </c>
      <c r="O5351" s="1" t="str">
        <f t="shared" si="167"/>
        <v/>
      </c>
    </row>
    <row r="5352" customHeight="1" spans="1:15">
      <c r="A5352" s="1" t="str">
        <f>IF('🔨 CĂN THAU'!A428="","",'🔨 CĂN THAU'!A428)</f>
        <v/>
      </c>
      <c r="B5352" s="1" t="str">
        <f>IF('🔨 CĂN THAU'!A428="","","Căn thau "&amp;'🔨 CĂN THAU'!D428&amp;" "&amp;'🔨 CĂN THAU'!B428&amp;" "&amp;'🔨 CĂN THAU'!C428)</f>
        <v/>
      </c>
      <c r="C5352" s="1" t="str">
        <f>IF('🔨 CĂN THAU'!A428="","","Căn thau")</f>
        <v/>
      </c>
      <c r="D5352" s="1" t="str">
        <f>IF('🔨 CĂN THAU'!A428="","",'🔨 CĂN THAU'!K428)</f>
        <v/>
      </c>
      <c r="E5352" s="1" t="str">
        <f>IF('🔨 CĂN THAU'!A428="","",'🔨 CĂN THAU'!L428)</f>
        <v/>
      </c>
      <c r="F5352" s="1" t="str">
        <f>IF('🔨 CĂN THAU'!A428="","",'🔨 CĂN THAU'!M428)</f>
        <v/>
      </c>
      <c r="G5352" s="1" t="str">
        <f>IF('🔨 CĂN THAU'!A428="","",'🔨 CĂN THAU'!N428)</f>
        <v/>
      </c>
      <c r="H5352" s="1" t="str">
        <f>IF('🔨 CĂN THAU'!A428="","",'🔨 CĂN THAU'!O428)</f>
        <v/>
      </c>
      <c r="I5352" s="1" t="str">
        <f>IF('🔨 CĂN THAU'!A428="","",'🔨 CĂN THAU'!P428)</f>
        <v/>
      </c>
      <c r="J5352" s="1" t="str">
        <f>IF('🔨 CĂN THAU'!A428="","","")</f>
        <v/>
      </c>
      <c r="L5352" s="1">
        <f>N(L5351)+IF(AND('🔎 TRA CỨU NHANH'!$C$2&lt;&gt;"",OR(ISNUMBER(SEARCH('🔎 TRA CỨU NHANH'!$C$2,$A5352)),ISNUMBER(SEARCH('🔎 TRA CỨU NHANH'!$C$2,$B5352)))),1,0)</f>
        <v>0</v>
      </c>
      <c r="M5352" s="1" t="str">
        <f t="shared" si="166"/>
        <v/>
      </c>
      <c r="N5352" s="1">
        <f>N(N5351)+IF(AND('💰 BÁO GIÁ'!$C$27&lt;&gt;"",OR(ISNUMBER(SEARCH('💰 BÁO GIÁ'!$C$27,$A5352)),ISNUMBER(SEARCH('💰 BÁO GIÁ'!$C$27,$B5352)))),1,0)</f>
        <v>0</v>
      </c>
      <c r="O5352" s="1" t="str">
        <f t="shared" si="167"/>
        <v/>
      </c>
    </row>
    <row r="5353" customHeight="1" spans="1:15">
      <c r="A5353" s="1" t="str">
        <f>IF('🔨 CĂN THAU'!A429="","",'🔨 CĂN THAU'!A429)</f>
        <v/>
      </c>
      <c r="B5353" s="1" t="str">
        <f>IF('🔨 CĂN THAU'!A429="","","Căn thau "&amp;'🔨 CĂN THAU'!D429&amp;" "&amp;'🔨 CĂN THAU'!B429&amp;" "&amp;'🔨 CĂN THAU'!C429)</f>
        <v/>
      </c>
      <c r="C5353" s="1" t="str">
        <f>IF('🔨 CĂN THAU'!A429="","","Căn thau")</f>
        <v/>
      </c>
      <c r="D5353" s="1" t="str">
        <f>IF('🔨 CĂN THAU'!A429="","",'🔨 CĂN THAU'!K429)</f>
        <v/>
      </c>
      <c r="E5353" s="1" t="str">
        <f>IF('🔨 CĂN THAU'!A429="","",'🔨 CĂN THAU'!L429)</f>
        <v/>
      </c>
      <c r="F5353" s="1" t="str">
        <f>IF('🔨 CĂN THAU'!A429="","",'🔨 CĂN THAU'!M429)</f>
        <v/>
      </c>
      <c r="G5353" s="1" t="str">
        <f>IF('🔨 CĂN THAU'!A429="","",'🔨 CĂN THAU'!N429)</f>
        <v/>
      </c>
      <c r="H5353" s="1" t="str">
        <f>IF('🔨 CĂN THAU'!A429="","",'🔨 CĂN THAU'!O429)</f>
        <v/>
      </c>
      <c r="I5353" s="1" t="str">
        <f>IF('🔨 CĂN THAU'!A429="","",'🔨 CĂN THAU'!P429)</f>
        <v/>
      </c>
      <c r="J5353" s="1" t="str">
        <f>IF('🔨 CĂN THAU'!A429="","","")</f>
        <v/>
      </c>
      <c r="L5353" s="1">
        <f>N(L5352)+IF(AND('🔎 TRA CỨU NHANH'!$C$2&lt;&gt;"",OR(ISNUMBER(SEARCH('🔎 TRA CỨU NHANH'!$C$2,$A5353)),ISNUMBER(SEARCH('🔎 TRA CỨU NHANH'!$C$2,$B5353)))),1,0)</f>
        <v>0</v>
      </c>
      <c r="M5353" s="1" t="str">
        <f t="shared" si="166"/>
        <v/>
      </c>
      <c r="N5353" s="1">
        <f>N(N5352)+IF(AND('💰 BÁO GIÁ'!$C$27&lt;&gt;"",OR(ISNUMBER(SEARCH('💰 BÁO GIÁ'!$C$27,$A5353)),ISNUMBER(SEARCH('💰 BÁO GIÁ'!$C$27,$B5353)))),1,0)</f>
        <v>0</v>
      </c>
      <c r="O5353" s="1" t="str">
        <f t="shared" si="167"/>
        <v/>
      </c>
    </row>
    <row r="5354" customHeight="1" spans="1:15">
      <c r="A5354" s="1" t="str">
        <f>IF('🔨 CĂN THAU'!A430="","",'🔨 CĂN THAU'!A430)</f>
        <v/>
      </c>
      <c r="B5354" s="1" t="str">
        <f>IF('🔨 CĂN THAU'!A430="","","Căn thau "&amp;'🔨 CĂN THAU'!D430&amp;" "&amp;'🔨 CĂN THAU'!B430&amp;" "&amp;'🔨 CĂN THAU'!C430)</f>
        <v/>
      </c>
      <c r="C5354" s="1" t="str">
        <f>IF('🔨 CĂN THAU'!A430="","","Căn thau")</f>
        <v/>
      </c>
      <c r="D5354" s="1" t="str">
        <f>IF('🔨 CĂN THAU'!A430="","",'🔨 CĂN THAU'!K430)</f>
        <v/>
      </c>
      <c r="E5354" s="1" t="str">
        <f>IF('🔨 CĂN THAU'!A430="","",'🔨 CĂN THAU'!L430)</f>
        <v/>
      </c>
      <c r="F5354" s="1" t="str">
        <f>IF('🔨 CĂN THAU'!A430="","",'🔨 CĂN THAU'!M430)</f>
        <v/>
      </c>
      <c r="G5354" s="1" t="str">
        <f>IF('🔨 CĂN THAU'!A430="","",'🔨 CĂN THAU'!N430)</f>
        <v/>
      </c>
      <c r="H5354" s="1" t="str">
        <f>IF('🔨 CĂN THAU'!A430="","",'🔨 CĂN THAU'!O430)</f>
        <v/>
      </c>
      <c r="I5354" s="1" t="str">
        <f>IF('🔨 CĂN THAU'!A430="","",'🔨 CĂN THAU'!P430)</f>
        <v/>
      </c>
      <c r="J5354" s="1" t="str">
        <f>IF('🔨 CĂN THAU'!A430="","","")</f>
        <v/>
      </c>
      <c r="L5354" s="1">
        <f>N(L5353)+IF(AND('🔎 TRA CỨU NHANH'!$C$2&lt;&gt;"",OR(ISNUMBER(SEARCH('🔎 TRA CỨU NHANH'!$C$2,$A5354)),ISNUMBER(SEARCH('🔎 TRA CỨU NHANH'!$C$2,$B5354)))),1,0)</f>
        <v>0</v>
      </c>
      <c r="M5354" s="1" t="str">
        <f t="shared" si="166"/>
        <v/>
      </c>
      <c r="N5354" s="1">
        <f>N(N5353)+IF(AND('💰 BÁO GIÁ'!$C$27&lt;&gt;"",OR(ISNUMBER(SEARCH('💰 BÁO GIÁ'!$C$27,$A5354)),ISNUMBER(SEARCH('💰 BÁO GIÁ'!$C$27,$B5354)))),1,0)</f>
        <v>0</v>
      </c>
      <c r="O5354" s="1" t="str">
        <f t="shared" si="167"/>
        <v/>
      </c>
    </row>
    <row r="5355" customHeight="1" spans="1:15">
      <c r="A5355" s="1" t="str">
        <f>IF('🔨 CĂN THAU'!A431="","",'🔨 CĂN THAU'!A431)</f>
        <v/>
      </c>
      <c r="B5355" s="1" t="str">
        <f>IF('🔨 CĂN THAU'!A431="","","Căn thau "&amp;'🔨 CĂN THAU'!D431&amp;" "&amp;'🔨 CĂN THAU'!B431&amp;" "&amp;'🔨 CĂN THAU'!C431)</f>
        <v/>
      </c>
      <c r="C5355" s="1" t="str">
        <f>IF('🔨 CĂN THAU'!A431="","","Căn thau")</f>
        <v/>
      </c>
      <c r="D5355" s="1" t="str">
        <f>IF('🔨 CĂN THAU'!A431="","",'🔨 CĂN THAU'!K431)</f>
        <v/>
      </c>
      <c r="E5355" s="1" t="str">
        <f>IF('🔨 CĂN THAU'!A431="","",'🔨 CĂN THAU'!L431)</f>
        <v/>
      </c>
      <c r="F5355" s="1" t="str">
        <f>IF('🔨 CĂN THAU'!A431="","",'🔨 CĂN THAU'!M431)</f>
        <v/>
      </c>
      <c r="G5355" s="1" t="str">
        <f>IF('🔨 CĂN THAU'!A431="","",'🔨 CĂN THAU'!N431)</f>
        <v/>
      </c>
      <c r="H5355" s="1" t="str">
        <f>IF('🔨 CĂN THAU'!A431="","",'🔨 CĂN THAU'!O431)</f>
        <v/>
      </c>
      <c r="I5355" s="1" t="str">
        <f>IF('🔨 CĂN THAU'!A431="","",'🔨 CĂN THAU'!P431)</f>
        <v/>
      </c>
      <c r="J5355" s="1" t="str">
        <f>IF('🔨 CĂN THAU'!A431="","","")</f>
        <v/>
      </c>
      <c r="L5355" s="1">
        <f>N(L5354)+IF(AND('🔎 TRA CỨU NHANH'!$C$2&lt;&gt;"",OR(ISNUMBER(SEARCH('🔎 TRA CỨU NHANH'!$C$2,$A5355)),ISNUMBER(SEARCH('🔎 TRA CỨU NHANH'!$C$2,$B5355)))),1,0)</f>
        <v>0</v>
      </c>
      <c r="M5355" s="1" t="str">
        <f t="shared" si="166"/>
        <v/>
      </c>
      <c r="N5355" s="1">
        <f>N(N5354)+IF(AND('💰 BÁO GIÁ'!$C$27&lt;&gt;"",OR(ISNUMBER(SEARCH('💰 BÁO GIÁ'!$C$27,$A5355)),ISNUMBER(SEARCH('💰 BÁO GIÁ'!$C$27,$B5355)))),1,0)</f>
        <v>0</v>
      </c>
      <c r="O5355" s="1" t="str">
        <f t="shared" si="167"/>
        <v/>
      </c>
    </row>
    <row r="5356" customHeight="1" spans="1:15">
      <c r="A5356" s="1" t="str">
        <f>IF('🔨 CĂN THAU'!A432="","",'🔨 CĂN THAU'!A432)</f>
        <v/>
      </c>
      <c r="B5356" s="1" t="str">
        <f>IF('🔨 CĂN THAU'!A432="","","Căn thau "&amp;'🔨 CĂN THAU'!D432&amp;" "&amp;'🔨 CĂN THAU'!B432&amp;" "&amp;'🔨 CĂN THAU'!C432)</f>
        <v/>
      </c>
      <c r="C5356" s="1" t="str">
        <f>IF('🔨 CĂN THAU'!A432="","","Căn thau")</f>
        <v/>
      </c>
      <c r="D5356" s="1" t="str">
        <f>IF('🔨 CĂN THAU'!A432="","",'🔨 CĂN THAU'!K432)</f>
        <v/>
      </c>
      <c r="E5356" s="1" t="str">
        <f>IF('🔨 CĂN THAU'!A432="","",'🔨 CĂN THAU'!L432)</f>
        <v/>
      </c>
      <c r="F5356" s="1" t="str">
        <f>IF('🔨 CĂN THAU'!A432="","",'🔨 CĂN THAU'!M432)</f>
        <v/>
      </c>
      <c r="G5356" s="1" t="str">
        <f>IF('🔨 CĂN THAU'!A432="","",'🔨 CĂN THAU'!N432)</f>
        <v/>
      </c>
      <c r="H5356" s="1" t="str">
        <f>IF('🔨 CĂN THAU'!A432="","",'🔨 CĂN THAU'!O432)</f>
        <v/>
      </c>
      <c r="I5356" s="1" t="str">
        <f>IF('🔨 CĂN THAU'!A432="","",'🔨 CĂN THAU'!P432)</f>
        <v/>
      </c>
      <c r="J5356" s="1" t="str">
        <f>IF('🔨 CĂN THAU'!A432="","","")</f>
        <v/>
      </c>
      <c r="L5356" s="1">
        <f>N(L5355)+IF(AND('🔎 TRA CỨU NHANH'!$C$2&lt;&gt;"",OR(ISNUMBER(SEARCH('🔎 TRA CỨU NHANH'!$C$2,$A5356)),ISNUMBER(SEARCH('🔎 TRA CỨU NHANH'!$C$2,$B5356)))),1,0)</f>
        <v>0</v>
      </c>
      <c r="M5356" s="1" t="str">
        <f t="shared" si="166"/>
        <v/>
      </c>
      <c r="N5356" s="1">
        <f>N(N5355)+IF(AND('💰 BÁO GIÁ'!$C$27&lt;&gt;"",OR(ISNUMBER(SEARCH('💰 BÁO GIÁ'!$C$27,$A5356)),ISNUMBER(SEARCH('💰 BÁO GIÁ'!$C$27,$B5356)))),1,0)</f>
        <v>0</v>
      </c>
      <c r="O5356" s="1" t="str">
        <f t="shared" si="167"/>
        <v/>
      </c>
    </row>
    <row r="5357" customHeight="1" spans="1:15">
      <c r="A5357" s="1" t="str">
        <f>IF('🔨 CĂN THAU'!A433="","",'🔨 CĂN THAU'!A433)</f>
        <v/>
      </c>
      <c r="B5357" s="1" t="str">
        <f>IF('🔨 CĂN THAU'!A433="","","Căn thau "&amp;'🔨 CĂN THAU'!D433&amp;" "&amp;'🔨 CĂN THAU'!B433&amp;" "&amp;'🔨 CĂN THAU'!C433)</f>
        <v/>
      </c>
      <c r="C5357" s="1" t="str">
        <f>IF('🔨 CĂN THAU'!A433="","","Căn thau")</f>
        <v/>
      </c>
      <c r="D5357" s="1" t="str">
        <f>IF('🔨 CĂN THAU'!A433="","",'🔨 CĂN THAU'!K433)</f>
        <v/>
      </c>
      <c r="E5357" s="1" t="str">
        <f>IF('🔨 CĂN THAU'!A433="","",'🔨 CĂN THAU'!L433)</f>
        <v/>
      </c>
      <c r="F5357" s="1" t="str">
        <f>IF('🔨 CĂN THAU'!A433="","",'🔨 CĂN THAU'!M433)</f>
        <v/>
      </c>
      <c r="G5357" s="1" t="str">
        <f>IF('🔨 CĂN THAU'!A433="","",'🔨 CĂN THAU'!N433)</f>
        <v/>
      </c>
      <c r="H5357" s="1" t="str">
        <f>IF('🔨 CĂN THAU'!A433="","",'🔨 CĂN THAU'!O433)</f>
        <v/>
      </c>
      <c r="I5357" s="1" t="str">
        <f>IF('🔨 CĂN THAU'!A433="","",'🔨 CĂN THAU'!P433)</f>
        <v/>
      </c>
      <c r="J5357" s="1" t="str">
        <f>IF('🔨 CĂN THAU'!A433="","","")</f>
        <v/>
      </c>
      <c r="L5357" s="1">
        <f>N(L5356)+IF(AND('🔎 TRA CỨU NHANH'!$C$2&lt;&gt;"",OR(ISNUMBER(SEARCH('🔎 TRA CỨU NHANH'!$C$2,$A5357)),ISNUMBER(SEARCH('🔎 TRA CỨU NHANH'!$C$2,$B5357)))),1,0)</f>
        <v>0</v>
      </c>
      <c r="M5357" s="1" t="str">
        <f t="shared" si="166"/>
        <v/>
      </c>
      <c r="N5357" s="1">
        <f>N(N5356)+IF(AND('💰 BÁO GIÁ'!$C$27&lt;&gt;"",OR(ISNUMBER(SEARCH('💰 BÁO GIÁ'!$C$27,$A5357)),ISNUMBER(SEARCH('💰 BÁO GIÁ'!$C$27,$B5357)))),1,0)</f>
        <v>0</v>
      </c>
      <c r="O5357" s="1" t="str">
        <f t="shared" si="167"/>
        <v/>
      </c>
    </row>
    <row r="5358" customHeight="1" spans="1:15">
      <c r="A5358" s="1" t="str">
        <f>IF('🔨 CĂN THAU'!A434="","",'🔨 CĂN THAU'!A434)</f>
        <v/>
      </c>
      <c r="B5358" s="1" t="str">
        <f>IF('🔨 CĂN THAU'!A434="","","Căn thau "&amp;'🔨 CĂN THAU'!D434&amp;" "&amp;'🔨 CĂN THAU'!B434&amp;" "&amp;'🔨 CĂN THAU'!C434)</f>
        <v/>
      </c>
      <c r="C5358" s="1" t="str">
        <f>IF('🔨 CĂN THAU'!A434="","","Căn thau")</f>
        <v/>
      </c>
      <c r="D5358" s="1" t="str">
        <f>IF('🔨 CĂN THAU'!A434="","",'🔨 CĂN THAU'!K434)</f>
        <v/>
      </c>
      <c r="E5358" s="1" t="str">
        <f>IF('🔨 CĂN THAU'!A434="","",'🔨 CĂN THAU'!L434)</f>
        <v/>
      </c>
      <c r="F5358" s="1" t="str">
        <f>IF('🔨 CĂN THAU'!A434="","",'🔨 CĂN THAU'!M434)</f>
        <v/>
      </c>
      <c r="G5358" s="1" t="str">
        <f>IF('🔨 CĂN THAU'!A434="","",'🔨 CĂN THAU'!N434)</f>
        <v/>
      </c>
      <c r="H5358" s="1" t="str">
        <f>IF('🔨 CĂN THAU'!A434="","",'🔨 CĂN THAU'!O434)</f>
        <v/>
      </c>
      <c r="I5358" s="1" t="str">
        <f>IF('🔨 CĂN THAU'!A434="","",'🔨 CĂN THAU'!P434)</f>
        <v/>
      </c>
      <c r="J5358" s="1" t="str">
        <f>IF('🔨 CĂN THAU'!A434="","","")</f>
        <v/>
      </c>
      <c r="L5358" s="1">
        <f>N(L5357)+IF(AND('🔎 TRA CỨU NHANH'!$C$2&lt;&gt;"",OR(ISNUMBER(SEARCH('🔎 TRA CỨU NHANH'!$C$2,$A5358)),ISNUMBER(SEARCH('🔎 TRA CỨU NHANH'!$C$2,$B5358)))),1,0)</f>
        <v>0</v>
      </c>
      <c r="M5358" s="1" t="str">
        <f t="shared" si="166"/>
        <v/>
      </c>
      <c r="N5358" s="1">
        <f>N(N5357)+IF(AND('💰 BÁO GIÁ'!$C$27&lt;&gt;"",OR(ISNUMBER(SEARCH('💰 BÁO GIÁ'!$C$27,$A5358)),ISNUMBER(SEARCH('💰 BÁO GIÁ'!$C$27,$B5358)))),1,0)</f>
        <v>0</v>
      </c>
      <c r="O5358" s="1" t="str">
        <f t="shared" si="167"/>
        <v/>
      </c>
    </row>
    <row r="5359" customHeight="1" spans="1:15">
      <c r="A5359" s="1" t="str">
        <f>IF('🔨 CĂN THAU'!A435="","",'🔨 CĂN THAU'!A435)</f>
        <v/>
      </c>
      <c r="B5359" s="1" t="str">
        <f>IF('🔨 CĂN THAU'!A435="","","Căn thau "&amp;'🔨 CĂN THAU'!D435&amp;" "&amp;'🔨 CĂN THAU'!B435&amp;" "&amp;'🔨 CĂN THAU'!C435)</f>
        <v/>
      </c>
      <c r="C5359" s="1" t="str">
        <f>IF('🔨 CĂN THAU'!A435="","","Căn thau")</f>
        <v/>
      </c>
      <c r="D5359" s="1" t="str">
        <f>IF('🔨 CĂN THAU'!A435="","",'🔨 CĂN THAU'!K435)</f>
        <v/>
      </c>
      <c r="E5359" s="1" t="str">
        <f>IF('🔨 CĂN THAU'!A435="","",'🔨 CĂN THAU'!L435)</f>
        <v/>
      </c>
      <c r="F5359" s="1" t="str">
        <f>IF('🔨 CĂN THAU'!A435="","",'🔨 CĂN THAU'!M435)</f>
        <v/>
      </c>
      <c r="G5359" s="1" t="str">
        <f>IF('🔨 CĂN THAU'!A435="","",'🔨 CĂN THAU'!N435)</f>
        <v/>
      </c>
      <c r="H5359" s="1" t="str">
        <f>IF('🔨 CĂN THAU'!A435="","",'🔨 CĂN THAU'!O435)</f>
        <v/>
      </c>
      <c r="I5359" s="1" t="str">
        <f>IF('🔨 CĂN THAU'!A435="","",'🔨 CĂN THAU'!P435)</f>
        <v/>
      </c>
      <c r="J5359" s="1" t="str">
        <f>IF('🔨 CĂN THAU'!A435="","","")</f>
        <v/>
      </c>
      <c r="L5359" s="1">
        <f>N(L5358)+IF(AND('🔎 TRA CỨU NHANH'!$C$2&lt;&gt;"",OR(ISNUMBER(SEARCH('🔎 TRA CỨU NHANH'!$C$2,$A5359)),ISNUMBER(SEARCH('🔎 TRA CỨU NHANH'!$C$2,$B5359)))),1,0)</f>
        <v>0</v>
      </c>
      <c r="M5359" s="1" t="str">
        <f t="shared" si="166"/>
        <v/>
      </c>
      <c r="N5359" s="1">
        <f>N(N5358)+IF(AND('💰 BÁO GIÁ'!$C$27&lt;&gt;"",OR(ISNUMBER(SEARCH('💰 BÁO GIÁ'!$C$27,$A5359)),ISNUMBER(SEARCH('💰 BÁO GIÁ'!$C$27,$B5359)))),1,0)</f>
        <v>0</v>
      </c>
      <c r="O5359" s="1" t="str">
        <f t="shared" si="167"/>
        <v/>
      </c>
    </row>
    <row r="5360" customHeight="1" spans="1:15">
      <c r="A5360" s="1" t="str">
        <f>IF('🔨 CĂN THAU'!A436="","",'🔨 CĂN THAU'!A436)</f>
        <v/>
      </c>
      <c r="B5360" s="1" t="str">
        <f>IF('🔨 CĂN THAU'!A436="","","Căn thau "&amp;'🔨 CĂN THAU'!D436&amp;" "&amp;'🔨 CĂN THAU'!B436&amp;" "&amp;'🔨 CĂN THAU'!C436)</f>
        <v/>
      </c>
      <c r="C5360" s="1" t="str">
        <f>IF('🔨 CĂN THAU'!A436="","","Căn thau")</f>
        <v/>
      </c>
      <c r="D5360" s="1" t="str">
        <f>IF('🔨 CĂN THAU'!A436="","",'🔨 CĂN THAU'!K436)</f>
        <v/>
      </c>
      <c r="E5360" s="1" t="str">
        <f>IF('🔨 CĂN THAU'!A436="","",'🔨 CĂN THAU'!L436)</f>
        <v/>
      </c>
      <c r="F5360" s="1" t="str">
        <f>IF('🔨 CĂN THAU'!A436="","",'🔨 CĂN THAU'!M436)</f>
        <v/>
      </c>
      <c r="G5360" s="1" t="str">
        <f>IF('🔨 CĂN THAU'!A436="","",'🔨 CĂN THAU'!N436)</f>
        <v/>
      </c>
      <c r="H5360" s="1" t="str">
        <f>IF('🔨 CĂN THAU'!A436="","",'🔨 CĂN THAU'!O436)</f>
        <v/>
      </c>
      <c r="I5360" s="1" t="str">
        <f>IF('🔨 CĂN THAU'!A436="","",'🔨 CĂN THAU'!P436)</f>
        <v/>
      </c>
      <c r="J5360" s="1" t="str">
        <f>IF('🔨 CĂN THAU'!A436="","","")</f>
        <v/>
      </c>
      <c r="L5360" s="1">
        <f>N(L5359)+IF(AND('🔎 TRA CỨU NHANH'!$C$2&lt;&gt;"",OR(ISNUMBER(SEARCH('🔎 TRA CỨU NHANH'!$C$2,$A5360)),ISNUMBER(SEARCH('🔎 TRA CỨU NHANH'!$C$2,$B5360)))),1,0)</f>
        <v>0</v>
      </c>
      <c r="M5360" s="1" t="str">
        <f t="shared" si="166"/>
        <v/>
      </c>
      <c r="N5360" s="1">
        <f>N(N5359)+IF(AND('💰 BÁO GIÁ'!$C$27&lt;&gt;"",OR(ISNUMBER(SEARCH('💰 BÁO GIÁ'!$C$27,$A5360)),ISNUMBER(SEARCH('💰 BÁO GIÁ'!$C$27,$B5360)))),1,0)</f>
        <v>0</v>
      </c>
      <c r="O5360" s="1" t="str">
        <f t="shared" si="167"/>
        <v/>
      </c>
    </row>
    <row r="5361" customHeight="1" spans="1:15">
      <c r="A5361" s="1" t="str">
        <f>IF('🔨 CĂN THAU'!A437="","",'🔨 CĂN THAU'!A437)</f>
        <v/>
      </c>
      <c r="B5361" s="1" t="str">
        <f>IF('🔨 CĂN THAU'!A437="","","Căn thau "&amp;'🔨 CĂN THAU'!D437&amp;" "&amp;'🔨 CĂN THAU'!B437&amp;" "&amp;'🔨 CĂN THAU'!C437)</f>
        <v/>
      </c>
      <c r="C5361" s="1" t="str">
        <f>IF('🔨 CĂN THAU'!A437="","","Căn thau")</f>
        <v/>
      </c>
      <c r="D5361" s="1" t="str">
        <f>IF('🔨 CĂN THAU'!A437="","",'🔨 CĂN THAU'!K437)</f>
        <v/>
      </c>
      <c r="E5361" s="1" t="str">
        <f>IF('🔨 CĂN THAU'!A437="","",'🔨 CĂN THAU'!L437)</f>
        <v/>
      </c>
      <c r="F5361" s="1" t="str">
        <f>IF('🔨 CĂN THAU'!A437="","",'🔨 CĂN THAU'!M437)</f>
        <v/>
      </c>
      <c r="G5361" s="1" t="str">
        <f>IF('🔨 CĂN THAU'!A437="","",'🔨 CĂN THAU'!N437)</f>
        <v/>
      </c>
      <c r="H5361" s="1" t="str">
        <f>IF('🔨 CĂN THAU'!A437="","",'🔨 CĂN THAU'!O437)</f>
        <v/>
      </c>
      <c r="I5361" s="1" t="str">
        <f>IF('🔨 CĂN THAU'!A437="","",'🔨 CĂN THAU'!P437)</f>
        <v/>
      </c>
      <c r="J5361" s="1" t="str">
        <f>IF('🔨 CĂN THAU'!A437="","","")</f>
        <v/>
      </c>
      <c r="L5361" s="1">
        <f>N(L5360)+IF(AND('🔎 TRA CỨU NHANH'!$C$2&lt;&gt;"",OR(ISNUMBER(SEARCH('🔎 TRA CỨU NHANH'!$C$2,$A5361)),ISNUMBER(SEARCH('🔎 TRA CỨU NHANH'!$C$2,$B5361)))),1,0)</f>
        <v>0</v>
      </c>
      <c r="M5361" s="1" t="str">
        <f t="shared" si="166"/>
        <v/>
      </c>
      <c r="N5361" s="1">
        <f>N(N5360)+IF(AND('💰 BÁO GIÁ'!$C$27&lt;&gt;"",OR(ISNUMBER(SEARCH('💰 BÁO GIÁ'!$C$27,$A5361)),ISNUMBER(SEARCH('💰 BÁO GIÁ'!$C$27,$B5361)))),1,0)</f>
        <v>0</v>
      </c>
      <c r="O5361" s="1" t="str">
        <f t="shared" si="167"/>
        <v/>
      </c>
    </row>
    <row r="5362" customHeight="1" spans="1:15">
      <c r="A5362" s="1" t="str">
        <f>IF('🔨 CĂN THAU'!A438="","",'🔨 CĂN THAU'!A438)</f>
        <v/>
      </c>
      <c r="B5362" s="1" t="str">
        <f>IF('🔨 CĂN THAU'!A438="","","Căn thau "&amp;'🔨 CĂN THAU'!D438&amp;" "&amp;'🔨 CĂN THAU'!B438&amp;" "&amp;'🔨 CĂN THAU'!C438)</f>
        <v/>
      </c>
      <c r="C5362" s="1" t="str">
        <f>IF('🔨 CĂN THAU'!A438="","","Căn thau")</f>
        <v/>
      </c>
      <c r="D5362" s="1" t="str">
        <f>IF('🔨 CĂN THAU'!A438="","",'🔨 CĂN THAU'!K438)</f>
        <v/>
      </c>
      <c r="E5362" s="1" t="str">
        <f>IF('🔨 CĂN THAU'!A438="","",'🔨 CĂN THAU'!L438)</f>
        <v/>
      </c>
      <c r="F5362" s="1" t="str">
        <f>IF('🔨 CĂN THAU'!A438="","",'🔨 CĂN THAU'!M438)</f>
        <v/>
      </c>
      <c r="G5362" s="1" t="str">
        <f>IF('🔨 CĂN THAU'!A438="","",'🔨 CĂN THAU'!N438)</f>
        <v/>
      </c>
      <c r="H5362" s="1" t="str">
        <f>IF('🔨 CĂN THAU'!A438="","",'🔨 CĂN THAU'!O438)</f>
        <v/>
      </c>
      <c r="I5362" s="1" t="str">
        <f>IF('🔨 CĂN THAU'!A438="","",'🔨 CĂN THAU'!P438)</f>
        <v/>
      </c>
      <c r="J5362" s="1" t="str">
        <f>IF('🔨 CĂN THAU'!A438="","","")</f>
        <v/>
      </c>
      <c r="L5362" s="1">
        <f>N(L5361)+IF(AND('🔎 TRA CỨU NHANH'!$C$2&lt;&gt;"",OR(ISNUMBER(SEARCH('🔎 TRA CỨU NHANH'!$C$2,$A5362)),ISNUMBER(SEARCH('🔎 TRA CỨU NHANH'!$C$2,$B5362)))),1,0)</f>
        <v>0</v>
      </c>
      <c r="M5362" s="1" t="str">
        <f t="shared" si="166"/>
        <v/>
      </c>
      <c r="N5362" s="1">
        <f>N(N5361)+IF(AND('💰 BÁO GIÁ'!$C$27&lt;&gt;"",OR(ISNUMBER(SEARCH('💰 BÁO GIÁ'!$C$27,$A5362)),ISNUMBER(SEARCH('💰 BÁO GIÁ'!$C$27,$B5362)))),1,0)</f>
        <v>0</v>
      </c>
      <c r="O5362" s="1" t="str">
        <f t="shared" si="167"/>
        <v/>
      </c>
    </row>
    <row r="5363" customHeight="1" spans="1:15">
      <c r="A5363" s="1" t="str">
        <f>IF('🔨 CĂN THAU'!A439="","",'🔨 CĂN THAU'!A439)</f>
        <v/>
      </c>
      <c r="B5363" s="1" t="str">
        <f>IF('🔨 CĂN THAU'!A439="","","Căn thau "&amp;'🔨 CĂN THAU'!D439&amp;" "&amp;'🔨 CĂN THAU'!B439&amp;" "&amp;'🔨 CĂN THAU'!C439)</f>
        <v/>
      </c>
      <c r="C5363" s="1" t="str">
        <f>IF('🔨 CĂN THAU'!A439="","","Căn thau")</f>
        <v/>
      </c>
      <c r="D5363" s="1" t="str">
        <f>IF('🔨 CĂN THAU'!A439="","",'🔨 CĂN THAU'!K439)</f>
        <v/>
      </c>
      <c r="E5363" s="1" t="str">
        <f>IF('🔨 CĂN THAU'!A439="","",'🔨 CĂN THAU'!L439)</f>
        <v/>
      </c>
      <c r="F5363" s="1" t="str">
        <f>IF('🔨 CĂN THAU'!A439="","",'🔨 CĂN THAU'!M439)</f>
        <v/>
      </c>
      <c r="G5363" s="1" t="str">
        <f>IF('🔨 CĂN THAU'!A439="","",'🔨 CĂN THAU'!N439)</f>
        <v/>
      </c>
      <c r="H5363" s="1" t="str">
        <f>IF('🔨 CĂN THAU'!A439="","",'🔨 CĂN THAU'!O439)</f>
        <v/>
      </c>
      <c r="I5363" s="1" t="str">
        <f>IF('🔨 CĂN THAU'!A439="","",'🔨 CĂN THAU'!P439)</f>
        <v/>
      </c>
      <c r="J5363" s="1" t="str">
        <f>IF('🔨 CĂN THAU'!A439="","","")</f>
        <v/>
      </c>
      <c r="L5363" s="1">
        <f>N(L5362)+IF(AND('🔎 TRA CỨU NHANH'!$C$2&lt;&gt;"",OR(ISNUMBER(SEARCH('🔎 TRA CỨU NHANH'!$C$2,$A5363)),ISNUMBER(SEARCH('🔎 TRA CỨU NHANH'!$C$2,$B5363)))),1,0)</f>
        <v>0</v>
      </c>
      <c r="M5363" s="1" t="str">
        <f t="shared" si="166"/>
        <v/>
      </c>
      <c r="N5363" s="1">
        <f>N(N5362)+IF(AND('💰 BÁO GIÁ'!$C$27&lt;&gt;"",OR(ISNUMBER(SEARCH('💰 BÁO GIÁ'!$C$27,$A5363)),ISNUMBER(SEARCH('💰 BÁO GIÁ'!$C$27,$B5363)))),1,0)</f>
        <v>0</v>
      </c>
      <c r="O5363" s="1" t="str">
        <f t="shared" si="167"/>
        <v/>
      </c>
    </row>
    <row r="5364" customHeight="1" spans="1:15">
      <c r="A5364" s="1" t="str">
        <f>IF('🔨 CĂN THAU'!A440="","",'🔨 CĂN THAU'!A440)</f>
        <v/>
      </c>
      <c r="B5364" s="1" t="str">
        <f>IF('🔨 CĂN THAU'!A440="","","Căn thau "&amp;'🔨 CĂN THAU'!D440&amp;" "&amp;'🔨 CĂN THAU'!B440&amp;" "&amp;'🔨 CĂN THAU'!C440)</f>
        <v/>
      </c>
      <c r="C5364" s="1" t="str">
        <f>IF('🔨 CĂN THAU'!A440="","","Căn thau")</f>
        <v/>
      </c>
      <c r="D5364" s="1" t="str">
        <f>IF('🔨 CĂN THAU'!A440="","",'🔨 CĂN THAU'!K440)</f>
        <v/>
      </c>
      <c r="E5364" s="1" t="str">
        <f>IF('🔨 CĂN THAU'!A440="","",'🔨 CĂN THAU'!L440)</f>
        <v/>
      </c>
      <c r="F5364" s="1" t="str">
        <f>IF('🔨 CĂN THAU'!A440="","",'🔨 CĂN THAU'!M440)</f>
        <v/>
      </c>
      <c r="G5364" s="1" t="str">
        <f>IF('🔨 CĂN THAU'!A440="","",'🔨 CĂN THAU'!N440)</f>
        <v/>
      </c>
      <c r="H5364" s="1" t="str">
        <f>IF('🔨 CĂN THAU'!A440="","",'🔨 CĂN THAU'!O440)</f>
        <v/>
      </c>
      <c r="I5364" s="1" t="str">
        <f>IF('🔨 CĂN THAU'!A440="","",'🔨 CĂN THAU'!P440)</f>
        <v/>
      </c>
      <c r="J5364" s="1" t="str">
        <f>IF('🔨 CĂN THAU'!A440="","","")</f>
        <v/>
      </c>
      <c r="L5364" s="1">
        <f>N(L5363)+IF(AND('🔎 TRA CỨU NHANH'!$C$2&lt;&gt;"",OR(ISNUMBER(SEARCH('🔎 TRA CỨU NHANH'!$C$2,$A5364)),ISNUMBER(SEARCH('🔎 TRA CỨU NHANH'!$C$2,$B5364)))),1,0)</f>
        <v>0</v>
      </c>
      <c r="M5364" s="1" t="str">
        <f t="shared" si="166"/>
        <v/>
      </c>
      <c r="N5364" s="1">
        <f>N(N5363)+IF(AND('💰 BÁO GIÁ'!$C$27&lt;&gt;"",OR(ISNUMBER(SEARCH('💰 BÁO GIÁ'!$C$27,$A5364)),ISNUMBER(SEARCH('💰 BÁO GIÁ'!$C$27,$B5364)))),1,0)</f>
        <v>0</v>
      </c>
      <c r="O5364" s="1" t="str">
        <f t="shared" si="167"/>
        <v/>
      </c>
    </row>
    <row r="5365" customHeight="1" spans="1:15">
      <c r="A5365" s="1" t="str">
        <f>IF('🔨 CĂN THAU'!A441="","",'🔨 CĂN THAU'!A441)</f>
        <v/>
      </c>
      <c r="B5365" s="1" t="str">
        <f>IF('🔨 CĂN THAU'!A441="","","Căn thau "&amp;'🔨 CĂN THAU'!D441&amp;" "&amp;'🔨 CĂN THAU'!B441&amp;" "&amp;'🔨 CĂN THAU'!C441)</f>
        <v/>
      </c>
      <c r="C5365" s="1" t="str">
        <f>IF('🔨 CĂN THAU'!A441="","","Căn thau")</f>
        <v/>
      </c>
      <c r="D5365" s="1" t="str">
        <f>IF('🔨 CĂN THAU'!A441="","",'🔨 CĂN THAU'!K441)</f>
        <v/>
      </c>
      <c r="E5365" s="1" t="str">
        <f>IF('🔨 CĂN THAU'!A441="","",'🔨 CĂN THAU'!L441)</f>
        <v/>
      </c>
      <c r="F5365" s="1" t="str">
        <f>IF('🔨 CĂN THAU'!A441="","",'🔨 CĂN THAU'!M441)</f>
        <v/>
      </c>
      <c r="G5365" s="1" t="str">
        <f>IF('🔨 CĂN THAU'!A441="","",'🔨 CĂN THAU'!N441)</f>
        <v/>
      </c>
      <c r="H5365" s="1" t="str">
        <f>IF('🔨 CĂN THAU'!A441="","",'🔨 CĂN THAU'!O441)</f>
        <v/>
      </c>
      <c r="I5365" s="1" t="str">
        <f>IF('🔨 CĂN THAU'!A441="","",'🔨 CĂN THAU'!P441)</f>
        <v/>
      </c>
      <c r="J5365" s="1" t="str">
        <f>IF('🔨 CĂN THAU'!A441="","","")</f>
        <v/>
      </c>
      <c r="L5365" s="1">
        <f>N(L5364)+IF(AND('🔎 TRA CỨU NHANH'!$C$2&lt;&gt;"",OR(ISNUMBER(SEARCH('🔎 TRA CỨU NHANH'!$C$2,$A5365)),ISNUMBER(SEARCH('🔎 TRA CỨU NHANH'!$C$2,$B5365)))),1,0)</f>
        <v>0</v>
      </c>
      <c r="M5365" s="1" t="str">
        <f t="shared" si="166"/>
        <v/>
      </c>
      <c r="N5365" s="1">
        <f>N(N5364)+IF(AND('💰 BÁO GIÁ'!$C$27&lt;&gt;"",OR(ISNUMBER(SEARCH('💰 BÁO GIÁ'!$C$27,$A5365)),ISNUMBER(SEARCH('💰 BÁO GIÁ'!$C$27,$B5365)))),1,0)</f>
        <v>0</v>
      </c>
      <c r="O5365" s="1" t="str">
        <f t="shared" si="167"/>
        <v/>
      </c>
    </row>
    <row r="5366" customHeight="1" spans="1:15">
      <c r="A5366" s="1" t="str">
        <f>IF('🔨 CĂN THAU'!A442="","",'🔨 CĂN THAU'!A442)</f>
        <v/>
      </c>
      <c r="B5366" s="1" t="str">
        <f>IF('🔨 CĂN THAU'!A442="","","Căn thau "&amp;'🔨 CĂN THAU'!D442&amp;" "&amp;'🔨 CĂN THAU'!B442&amp;" "&amp;'🔨 CĂN THAU'!C442)</f>
        <v/>
      </c>
      <c r="C5366" s="1" t="str">
        <f>IF('🔨 CĂN THAU'!A442="","","Căn thau")</f>
        <v/>
      </c>
      <c r="D5366" s="1" t="str">
        <f>IF('🔨 CĂN THAU'!A442="","",'🔨 CĂN THAU'!K442)</f>
        <v/>
      </c>
      <c r="E5366" s="1" t="str">
        <f>IF('🔨 CĂN THAU'!A442="","",'🔨 CĂN THAU'!L442)</f>
        <v/>
      </c>
      <c r="F5366" s="1" t="str">
        <f>IF('🔨 CĂN THAU'!A442="","",'🔨 CĂN THAU'!M442)</f>
        <v/>
      </c>
      <c r="G5366" s="1" t="str">
        <f>IF('🔨 CĂN THAU'!A442="","",'🔨 CĂN THAU'!N442)</f>
        <v/>
      </c>
      <c r="H5366" s="1" t="str">
        <f>IF('🔨 CĂN THAU'!A442="","",'🔨 CĂN THAU'!O442)</f>
        <v/>
      </c>
      <c r="I5366" s="1" t="str">
        <f>IF('🔨 CĂN THAU'!A442="","",'🔨 CĂN THAU'!P442)</f>
        <v/>
      </c>
      <c r="J5366" s="1" t="str">
        <f>IF('🔨 CĂN THAU'!A442="","","")</f>
        <v/>
      </c>
      <c r="L5366" s="1">
        <f>N(L5365)+IF(AND('🔎 TRA CỨU NHANH'!$C$2&lt;&gt;"",OR(ISNUMBER(SEARCH('🔎 TRA CỨU NHANH'!$C$2,$A5366)),ISNUMBER(SEARCH('🔎 TRA CỨU NHANH'!$C$2,$B5366)))),1,0)</f>
        <v>0</v>
      </c>
      <c r="M5366" s="1" t="str">
        <f t="shared" si="166"/>
        <v/>
      </c>
      <c r="N5366" s="1">
        <f>N(N5365)+IF(AND('💰 BÁO GIÁ'!$C$27&lt;&gt;"",OR(ISNUMBER(SEARCH('💰 BÁO GIÁ'!$C$27,$A5366)),ISNUMBER(SEARCH('💰 BÁO GIÁ'!$C$27,$B5366)))),1,0)</f>
        <v>0</v>
      </c>
      <c r="O5366" s="1" t="str">
        <f t="shared" si="167"/>
        <v/>
      </c>
    </row>
    <row r="5367" customHeight="1" spans="1:15">
      <c r="A5367" s="1" t="str">
        <f>IF('🔨 CĂN THAU'!A443="","",'🔨 CĂN THAU'!A443)</f>
        <v/>
      </c>
      <c r="B5367" s="1" t="str">
        <f>IF('🔨 CĂN THAU'!A443="","","Căn thau "&amp;'🔨 CĂN THAU'!D443&amp;" "&amp;'🔨 CĂN THAU'!B443&amp;" "&amp;'🔨 CĂN THAU'!C443)</f>
        <v/>
      </c>
      <c r="C5367" s="1" t="str">
        <f>IF('🔨 CĂN THAU'!A443="","","Căn thau")</f>
        <v/>
      </c>
      <c r="D5367" s="1" t="str">
        <f>IF('🔨 CĂN THAU'!A443="","",'🔨 CĂN THAU'!K443)</f>
        <v/>
      </c>
      <c r="E5367" s="1" t="str">
        <f>IF('🔨 CĂN THAU'!A443="","",'🔨 CĂN THAU'!L443)</f>
        <v/>
      </c>
      <c r="F5367" s="1" t="str">
        <f>IF('🔨 CĂN THAU'!A443="","",'🔨 CĂN THAU'!M443)</f>
        <v/>
      </c>
      <c r="G5367" s="1" t="str">
        <f>IF('🔨 CĂN THAU'!A443="","",'🔨 CĂN THAU'!N443)</f>
        <v/>
      </c>
      <c r="H5367" s="1" t="str">
        <f>IF('🔨 CĂN THAU'!A443="","",'🔨 CĂN THAU'!O443)</f>
        <v/>
      </c>
      <c r="I5367" s="1" t="str">
        <f>IF('🔨 CĂN THAU'!A443="","",'🔨 CĂN THAU'!P443)</f>
        <v/>
      </c>
      <c r="J5367" s="1" t="str">
        <f>IF('🔨 CĂN THAU'!A443="","","")</f>
        <v/>
      </c>
      <c r="L5367" s="1">
        <f>N(L5366)+IF(AND('🔎 TRA CỨU NHANH'!$C$2&lt;&gt;"",OR(ISNUMBER(SEARCH('🔎 TRA CỨU NHANH'!$C$2,$A5367)),ISNUMBER(SEARCH('🔎 TRA CỨU NHANH'!$C$2,$B5367)))),1,0)</f>
        <v>0</v>
      </c>
      <c r="M5367" s="1" t="str">
        <f t="shared" si="166"/>
        <v/>
      </c>
      <c r="N5367" s="1">
        <f>N(N5366)+IF(AND('💰 BÁO GIÁ'!$C$27&lt;&gt;"",OR(ISNUMBER(SEARCH('💰 BÁO GIÁ'!$C$27,$A5367)),ISNUMBER(SEARCH('💰 BÁO GIÁ'!$C$27,$B5367)))),1,0)</f>
        <v>0</v>
      </c>
      <c r="O5367" s="1" t="str">
        <f t="shared" si="167"/>
        <v/>
      </c>
    </row>
    <row r="5368" customHeight="1" spans="1:15">
      <c r="A5368" s="1" t="str">
        <f>IF('🔨 CĂN THAU'!A444="","",'🔨 CĂN THAU'!A444)</f>
        <v/>
      </c>
      <c r="B5368" s="1" t="str">
        <f>IF('🔨 CĂN THAU'!A444="","","Căn thau "&amp;'🔨 CĂN THAU'!D444&amp;" "&amp;'🔨 CĂN THAU'!B444&amp;" "&amp;'🔨 CĂN THAU'!C444)</f>
        <v/>
      </c>
      <c r="C5368" s="1" t="str">
        <f>IF('🔨 CĂN THAU'!A444="","","Căn thau")</f>
        <v/>
      </c>
      <c r="D5368" s="1" t="str">
        <f>IF('🔨 CĂN THAU'!A444="","",'🔨 CĂN THAU'!K444)</f>
        <v/>
      </c>
      <c r="E5368" s="1" t="str">
        <f>IF('🔨 CĂN THAU'!A444="","",'🔨 CĂN THAU'!L444)</f>
        <v/>
      </c>
      <c r="F5368" s="1" t="str">
        <f>IF('🔨 CĂN THAU'!A444="","",'🔨 CĂN THAU'!M444)</f>
        <v/>
      </c>
      <c r="G5368" s="1" t="str">
        <f>IF('🔨 CĂN THAU'!A444="","",'🔨 CĂN THAU'!N444)</f>
        <v/>
      </c>
      <c r="H5368" s="1" t="str">
        <f>IF('🔨 CĂN THAU'!A444="","",'🔨 CĂN THAU'!O444)</f>
        <v/>
      </c>
      <c r="I5368" s="1" t="str">
        <f>IF('🔨 CĂN THAU'!A444="","",'🔨 CĂN THAU'!P444)</f>
        <v/>
      </c>
      <c r="J5368" s="1" t="str">
        <f>IF('🔨 CĂN THAU'!A444="","","")</f>
        <v/>
      </c>
      <c r="L5368" s="1">
        <f>N(L5367)+IF(AND('🔎 TRA CỨU NHANH'!$C$2&lt;&gt;"",OR(ISNUMBER(SEARCH('🔎 TRA CỨU NHANH'!$C$2,$A5368)),ISNUMBER(SEARCH('🔎 TRA CỨU NHANH'!$C$2,$B5368)))),1,0)</f>
        <v>0</v>
      </c>
      <c r="M5368" s="1" t="str">
        <f t="shared" si="166"/>
        <v/>
      </c>
      <c r="N5368" s="1">
        <f>N(N5367)+IF(AND('💰 BÁO GIÁ'!$C$27&lt;&gt;"",OR(ISNUMBER(SEARCH('💰 BÁO GIÁ'!$C$27,$A5368)),ISNUMBER(SEARCH('💰 BÁO GIÁ'!$C$27,$B5368)))),1,0)</f>
        <v>0</v>
      </c>
      <c r="O5368" s="1" t="str">
        <f t="shared" si="167"/>
        <v/>
      </c>
    </row>
    <row r="5369" customHeight="1" spans="1:15">
      <c r="A5369" s="1" t="str">
        <f>IF('🔨 CĂN THAU'!A445="","",'🔨 CĂN THAU'!A445)</f>
        <v/>
      </c>
      <c r="B5369" s="1" t="str">
        <f>IF('🔨 CĂN THAU'!A445="","","Căn thau "&amp;'🔨 CĂN THAU'!D445&amp;" "&amp;'🔨 CĂN THAU'!B445&amp;" "&amp;'🔨 CĂN THAU'!C445)</f>
        <v/>
      </c>
      <c r="C5369" s="1" t="str">
        <f>IF('🔨 CĂN THAU'!A445="","","Căn thau")</f>
        <v/>
      </c>
      <c r="D5369" s="1" t="str">
        <f>IF('🔨 CĂN THAU'!A445="","",'🔨 CĂN THAU'!K445)</f>
        <v/>
      </c>
      <c r="E5369" s="1" t="str">
        <f>IF('🔨 CĂN THAU'!A445="","",'🔨 CĂN THAU'!L445)</f>
        <v/>
      </c>
      <c r="F5369" s="1" t="str">
        <f>IF('🔨 CĂN THAU'!A445="","",'🔨 CĂN THAU'!M445)</f>
        <v/>
      </c>
      <c r="G5369" s="1" t="str">
        <f>IF('🔨 CĂN THAU'!A445="","",'🔨 CĂN THAU'!N445)</f>
        <v/>
      </c>
      <c r="H5369" s="1" t="str">
        <f>IF('🔨 CĂN THAU'!A445="","",'🔨 CĂN THAU'!O445)</f>
        <v/>
      </c>
      <c r="I5369" s="1" t="str">
        <f>IF('🔨 CĂN THAU'!A445="","",'🔨 CĂN THAU'!P445)</f>
        <v/>
      </c>
      <c r="J5369" s="1" t="str">
        <f>IF('🔨 CĂN THAU'!A445="","","")</f>
        <v/>
      </c>
      <c r="L5369" s="1">
        <f>N(L5368)+IF(AND('🔎 TRA CỨU NHANH'!$C$2&lt;&gt;"",OR(ISNUMBER(SEARCH('🔎 TRA CỨU NHANH'!$C$2,$A5369)),ISNUMBER(SEARCH('🔎 TRA CỨU NHANH'!$C$2,$B5369)))),1,0)</f>
        <v>0</v>
      </c>
      <c r="M5369" s="1" t="str">
        <f t="shared" si="166"/>
        <v/>
      </c>
      <c r="N5369" s="1">
        <f>N(N5368)+IF(AND('💰 BÁO GIÁ'!$C$27&lt;&gt;"",OR(ISNUMBER(SEARCH('💰 BÁO GIÁ'!$C$27,$A5369)),ISNUMBER(SEARCH('💰 BÁO GIÁ'!$C$27,$B5369)))),1,0)</f>
        <v>0</v>
      </c>
      <c r="O5369" s="1" t="str">
        <f t="shared" si="167"/>
        <v/>
      </c>
    </row>
    <row r="5370" customHeight="1" spans="1:15">
      <c r="A5370" s="1" t="str">
        <f>IF('🔨 CĂN THAU'!A446="","",'🔨 CĂN THAU'!A446)</f>
        <v/>
      </c>
      <c r="B5370" s="1" t="str">
        <f>IF('🔨 CĂN THAU'!A446="","","Căn thau "&amp;'🔨 CĂN THAU'!D446&amp;" "&amp;'🔨 CĂN THAU'!B446&amp;" "&amp;'🔨 CĂN THAU'!C446)</f>
        <v/>
      </c>
      <c r="C5370" s="1" t="str">
        <f>IF('🔨 CĂN THAU'!A446="","","Căn thau")</f>
        <v/>
      </c>
      <c r="D5370" s="1" t="str">
        <f>IF('🔨 CĂN THAU'!A446="","",'🔨 CĂN THAU'!K446)</f>
        <v/>
      </c>
      <c r="E5370" s="1" t="str">
        <f>IF('🔨 CĂN THAU'!A446="","",'🔨 CĂN THAU'!L446)</f>
        <v/>
      </c>
      <c r="F5370" s="1" t="str">
        <f>IF('🔨 CĂN THAU'!A446="","",'🔨 CĂN THAU'!M446)</f>
        <v/>
      </c>
      <c r="G5370" s="1" t="str">
        <f>IF('🔨 CĂN THAU'!A446="","",'🔨 CĂN THAU'!N446)</f>
        <v/>
      </c>
      <c r="H5370" s="1" t="str">
        <f>IF('🔨 CĂN THAU'!A446="","",'🔨 CĂN THAU'!O446)</f>
        <v/>
      </c>
      <c r="I5370" s="1" t="str">
        <f>IF('🔨 CĂN THAU'!A446="","",'🔨 CĂN THAU'!P446)</f>
        <v/>
      </c>
      <c r="J5370" s="1" t="str">
        <f>IF('🔨 CĂN THAU'!A446="","","")</f>
        <v/>
      </c>
      <c r="L5370" s="1">
        <f>N(L5369)+IF(AND('🔎 TRA CỨU NHANH'!$C$2&lt;&gt;"",OR(ISNUMBER(SEARCH('🔎 TRA CỨU NHANH'!$C$2,$A5370)),ISNUMBER(SEARCH('🔎 TRA CỨU NHANH'!$C$2,$B5370)))),1,0)</f>
        <v>0</v>
      </c>
      <c r="M5370" s="1" t="str">
        <f t="shared" si="166"/>
        <v/>
      </c>
      <c r="N5370" s="1">
        <f>N(N5369)+IF(AND('💰 BÁO GIÁ'!$C$27&lt;&gt;"",OR(ISNUMBER(SEARCH('💰 BÁO GIÁ'!$C$27,$A5370)),ISNUMBER(SEARCH('💰 BÁO GIÁ'!$C$27,$B5370)))),1,0)</f>
        <v>0</v>
      </c>
      <c r="O5370" s="1" t="str">
        <f t="shared" si="167"/>
        <v/>
      </c>
    </row>
    <row r="5371" customHeight="1" spans="1:15">
      <c r="A5371" s="1" t="str">
        <f>IF('🔨 CĂN THAU'!A447="","",'🔨 CĂN THAU'!A447)</f>
        <v/>
      </c>
      <c r="B5371" s="1" t="str">
        <f>IF('🔨 CĂN THAU'!A447="","","Căn thau "&amp;'🔨 CĂN THAU'!D447&amp;" "&amp;'🔨 CĂN THAU'!B447&amp;" "&amp;'🔨 CĂN THAU'!C447)</f>
        <v/>
      </c>
      <c r="C5371" s="1" t="str">
        <f>IF('🔨 CĂN THAU'!A447="","","Căn thau")</f>
        <v/>
      </c>
      <c r="D5371" s="1" t="str">
        <f>IF('🔨 CĂN THAU'!A447="","",'🔨 CĂN THAU'!K447)</f>
        <v/>
      </c>
      <c r="E5371" s="1" t="str">
        <f>IF('🔨 CĂN THAU'!A447="","",'🔨 CĂN THAU'!L447)</f>
        <v/>
      </c>
      <c r="F5371" s="1" t="str">
        <f>IF('🔨 CĂN THAU'!A447="","",'🔨 CĂN THAU'!M447)</f>
        <v/>
      </c>
      <c r="G5371" s="1" t="str">
        <f>IF('🔨 CĂN THAU'!A447="","",'🔨 CĂN THAU'!N447)</f>
        <v/>
      </c>
      <c r="H5371" s="1" t="str">
        <f>IF('🔨 CĂN THAU'!A447="","",'🔨 CĂN THAU'!O447)</f>
        <v/>
      </c>
      <c r="I5371" s="1" t="str">
        <f>IF('🔨 CĂN THAU'!A447="","",'🔨 CĂN THAU'!P447)</f>
        <v/>
      </c>
      <c r="J5371" s="1" t="str">
        <f>IF('🔨 CĂN THAU'!A447="","","")</f>
        <v/>
      </c>
      <c r="L5371" s="1">
        <f>N(L5370)+IF(AND('🔎 TRA CỨU NHANH'!$C$2&lt;&gt;"",OR(ISNUMBER(SEARCH('🔎 TRA CỨU NHANH'!$C$2,$A5371)),ISNUMBER(SEARCH('🔎 TRA CỨU NHANH'!$C$2,$B5371)))),1,0)</f>
        <v>0</v>
      </c>
      <c r="M5371" s="1" t="str">
        <f t="shared" si="166"/>
        <v/>
      </c>
      <c r="N5371" s="1">
        <f>N(N5370)+IF(AND('💰 BÁO GIÁ'!$C$27&lt;&gt;"",OR(ISNUMBER(SEARCH('💰 BÁO GIÁ'!$C$27,$A5371)),ISNUMBER(SEARCH('💰 BÁO GIÁ'!$C$27,$B5371)))),1,0)</f>
        <v>0</v>
      </c>
      <c r="O5371" s="1" t="str">
        <f t="shared" si="167"/>
        <v/>
      </c>
    </row>
    <row r="5372" customHeight="1" spans="1:15">
      <c r="A5372" s="1" t="str">
        <f>IF('🔨 CĂN THAU'!A448="","",'🔨 CĂN THAU'!A448)</f>
        <v/>
      </c>
      <c r="B5372" s="1" t="str">
        <f>IF('🔨 CĂN THAU'!A448="","","Căn thau "&amp;'🔨 CĂN THAU'!D448&amp;" "&amp;'🔨 CĂN THAU'!B448&amp;" "&amp;'🔨 CĂN THAU'!C448)</f>
        <v/>
      </c>
      <c r="C5372" s="1" t="str">
        <f>IF('🔨 CĂN THAU'!A448="","","Căn thau")</f>
        <v/>
      </c>
      <c r="D5372" s="1" t="str">
        <f>IF('🔨 CĂN THAU'!A448="","",'🔨 CĂN THAU'!K448)</f>
        <v/>
      </c>
      <c r="E5372" s="1" t="str">
        <f>IF('🔨 CĂN THAU'!A448="","",'🔨 CĂN THAU'!L448)</f>
        <v/>
      </c>
      <c r="F5372" s="1" t="str">
        <f>IF('🔨 CĂN THAU'!A448="","",'🔨 CĂN THAU'!M448)</f>
        <v/>
      </c>
      <c r="G5372" s="1" t="str">
        <f>IF('🔨 CĂN THAU'!A448="","",'🔨 CĂN THAU'!N448)</f>
        <v/>
      </c>
      <c r="H5372" s="1" t="str">
        <f>IF('🔨 CĂN THAU'!A448="","",'🔨 CĂN THAU'!O448)</f>
        <v/>
      </c>
      <c r="I5372" s="1" t="str">
        <f>IF('🔨 CĂN THAU'!A448="","",'🔨 CĂN THAU'!P448)</f>
        <v/>
      </c>
      <c r="J5372" s="1" t="str">
        <f>IF('🔨 CĂN THAU'!A448="","","")</f>
        <v/>
      </c>
      <c r="L5372" s="1">
        <f>N(L5371)+IF(AND('🔎 TRA CỨU NHANH'!$C$2&lt;&gt;"",OR(ISNUMBER(SEARCH('🔎 TRA CỨU NHANH'!$C$2,$A5372)),ISNUMBER(SEARCH('🔎 TRA CỨU NHANH'!$C$2,$B5372)))),1,0)</f>
        <v>0</v>
      </c>
      <c r="M5372" s="1" t="str">
        <f t="shared" si="166"/>
        <v/>
      </c>
      <c r="N5372" s="1">
        <f>N(N5371)+IF(AND('💰 BÁO GIÁ'!$C$27&lt;&gt;"",OR(ISNUMBER(SEARCH('💰 BÁO GIÁ'!$C$27,$A5372)),ISNUMBER(SEARCH('💰 BÁO GIÁ'!$C$27,$B5372)))),1,0)</f>
        <v>0</v>
      </c>
      <c r="O5372" s="1" t="str">
        <f t="shared" si="167"/>
        <v/>
      </c>
    </row>
    <row r="5373" customHeight="1" spans="1:15">
      <c r="A5373" s="1" t="str">
        <f>IF('🔨 CĂN THAU'!A449="","",'🔨 CĂN THAU'!A449)</f>
        <v/>
      </c>
      <c r="B5373" s="1" t="str">
        <f>IF('🔨 CĂN THAU'!A449="","","Căn thau "&amp;'🔨 CĂN THAU'!D449&amp;" "&amp;'🔨 CĂN THAU'!B449&amp;" "&amp;'🔨 CĂN THAU'!C449)</f>
        <v/>
      </c>
      <c r="C5373" s="1" t="str">
        <f>IF('🔨 CĂN THAU'!A449="","","Căn thau")</f>
        <v/>
      </c>
      <c r="D5373" s="1" t="str">
        <f>IF('🔨 CĂN THAU'!A449="","",'🔨 CĂN THAU'!K449)</f>
        <v/>
      </c>
      <c r="E5373" s="1" t="str">
        <f>IF('🔨 CĂN THAU'!A449="","",'🔨 CĂN THAU'!L449)</f>
        <v/>
      </c>
      <c r="F5373" s="1" t="str">
        <f>IF('🔨 CĂN THAU'!A449="","",'🔨 CĂN THAU'!M449)</f>
        <v/>
      </c>
      <c r="G5373" s="1" t="str">
        <f>IF('🔨 CĂN THAU'!A449="","",'🔨 CĂN THAU'!N449)</f>
        <v/>
      </c>
      <c r="H5373" s="1" t="str">
        <f>IF('🔨 CĂN THAU'!A449="","",'🔨 CĂN THAU'!O449)</f>
        <v/>
      </c>
      <c r="I5373" s="1" t="str">
        <f>IF('🔨 CĂN THAU'!A449="","",'🔨 CĂN THAU'!P449)</f>
        <v/>
      </c>
      <c r="J5373" s="1" t="str">
        <f>IF('🔨 CĂN THAU'!A449="","","")</f>
        <v/>
      </c>
      <c r="L5373" s="1">
        <f>N(L5372)+IF(AND('🔎 TRA CỨU NHANH'!$C$2&lt;&gt;"",OR(ISNUMBER(SEARCH('🔎 TRA CỨU NHANH'!$C$2,$A5373)),ISNUMBER(SEARCH('🔎 TRA CỨU NHANH'!$C$2,$B5373)))),1,0)</f>
        <v>0</v>
      </c>
      <c r="M5373" s="1" t="str">
        <f t="shared" si="166"/>
        <v/>
      </c>
      <c r="N5373" s="1">
        <f>N(N5372)+IF(AND('💰 BÁO GIÁ'!$C$27&lt;&gt;"",OR(ISNUMBER(SEARCH('💰 BÁO GIÁ'!$C$27,$A5373)),ISNUMBER(SEARCH('💰 BÁO GIÁ'!$C$27,$B5373)))),1,0)</f>
        <v>0</v>
      </c>
      <c r="O5373" s="1" t="str">
        <f t="shared" si="167"/>
        <v/>
      </c>
    </row>
    <row r="5374" customHeight="1" spans="1:15">
      <c r="A5374" s="1" t="str">
        <f>IF('🔨 CĂN THAU'!A450="","",'🔨 CĂN THAU'!A450)</f>
        <v/>
      </c>
      <c r="B5374" s="1" t="str">
        <f>IF('🔨 CĂN THAU'!A450="","","Căn thau "&amp;'🔨 CĂN THAU'!D450&amp;" "&amp;'🔨 CĂN THAU'!B450&amp;" "&amp;'🔨 CĂN THAU'!C450)</f>
        <v/>
      </c>
      <c r="C5374" s="1" t="str">
        <f>IF('🔨 CĂN THAU'!A450="","","Căn thau")</f>
        <v/>
      </c>
      <c r="D5374" s="1" t="str">
        <f>IF('🔨 CĂN THAU'!A450="","",'🔨 CĂN THAU'!K450)</f>
        <v/>
      </c>
      <c r="E5374" s="1" t="str">
        <f>IF('🔨 CĂN THAU'!A450="","",'🔨 CĂN THAU'!L450)</f>
        <v/>
      </c>
      <c r="F5374" s="1" t="str">
        <f>IF('🔨 CĂN THAU'!A450="","",'🔨 CĂN THAU'!M450)</f>
        <v/>
      </c>
      <c r="G5374" s="1" t="str">
        <f>IF('🔨 CĂN THAU'!A450="","",'🔨 CĂN THAU'!N450)</f>
        <v/>
      </c>
      <c r="H5374" s="1" t="str">
        <f>IF('🔨 CĂN THAU'!A450="","",'🔨 CĂN THAU'!O450)</f>
        <v/>
      </c>
      <c r="I5374" s="1" t="str">
        <f>IF('🔨 CĂN THAU'!A450="","",'🔨 CĂN THAU'!P450)</f>
        <v/>
      </c>
      <c r="J5374" s="1" t="str">
        <f>IF('🔨 CĂN THAU'!A450="","","")</f>
        <v/>
      </c>
      <c r="L5374" s="1">
        <f>N(L5373)+IF(AND('🔎 TRA CỨU NHANH'!$C$2&lt;&gt;"",OR(ISNUMBER(SEARCH('🔎 TRA CỨU NHANH'!$C$2,$A5374)),ISNUMBER(SEARCH('🔎 TRA CỨU NHANH'!$C$2,$B5374)))),1,0)</f>
        <v>0</v>
      </c>
      <c r="M5374" s="1" t="str">
        <f t="shared" si="166"/>
        <v/>
      </c>
      <c r="N5374" s="1">
        <f>N(N5373)+IF(AND('💰 BÁO GIÁ'!$C$27&lt;&gt;"",OR(ISNUMBER(SEARCH('💰 BÁO GIÁ'!$C$27,$A5374)),ISNUMBER(SEARCH('💰 BÁO GIÁ'!$C$27,$B5374)))),1,0)</f>
        <v>0</v>
      </c>
      <c r="O5374" s="1" t="str">
        <f t="shared" si="167"/>
        <v/>
      </c>
    </row>
    <row r="5375" customHeight="1" spans="1:15">
      <c r="A5375" s="1" t="str">
        <f>IF('🔨 CĂN THAU'!A451="","",'🔨 CĂN THAU'!A451)</f>
        <v/>
      </c>
      <c r="B5375" s="1" t="str">
        <f>IF('🔨 CĂN THAU'!A451="","","Căn thau "&amp;'🔨 CĂN THAU'!D451&amp;" "&amp;'🔨 CĂN THAU'!B451&amp;" "&amp;'🔨 CĂN THAU'!C451)</f>
        <v/>
      </c>
      <c r="C5375" s="1" t="str">
        <f>IF('🔨 CĂN THAU'!A451="","","Căn thau")</f>
        <v/>
      </c>
      <c r="D5375" s="1" t="str">
        <f>IF('🔨 CĂN THAU'!A451="","",'🔨 CĂN THAU'!K451)</f>
        <v/>
      </c>
      <c r="E5375" s="1" t="str">
        <f>IF('🔨 CĂN THAU'!A451="","",'🔨 CĂN THAU'!L451)</f>
        <v/>
      </c>
      <c r="F5375" s="1" t="str">
        <f>IF('🔨 CĂN THAU'!A451="","",'🔨 CĂN THAU'!M451)</f>
        <v/>
      </c>
      <c r="G5375" s="1" t="str">
        <f>IF('🔨 CĂN THAU'!A451="","",'🔨 CĂN THAU'!N451)</f>
        <v/>
      </c>
      <c r="H5375" s="1" t="str">
        <f>IF('🔨 CĂN THAU'!A451="","",'🔨 CĂN THAU'!O451)</f>
        <v/>
      </c>
      <c r="I5375" s="1" t="str">
        <f>IF('🔨 CĂN THAU'!A451="","",'🔨 CĂN THAU'!P451)</f>
        <v/>
      </c>
      <c r="J5375" s="1" t="str">
        <f>IF('🔨 CĂN THAU'!A451="","","")</f>
        <v/>
      </c>
      <c r="L5375" s="1">
        <f>N(L5374)+IF(AND('🔎 TRA CỨU NHANH'!$C$2&lt;&gt;"",OR(ISNUMBER(SEARCH('🔎 TRA CỨU NHANH'!$C$2,$A5375)),ISNUMBER(SEARCH('🔎 TRA CỨU NHANH'!$C$2,$B5375)))),1,0)</f>
        <v>0</v>
      </c>
      <c r="M5375" s="1" t="str">
        <f t="shared" si="166"/>
        <v/>
      </c>
      <c r="N5375" s="1">
        <f>N(N5374)+IF(AND('💰 BÁO GIÁ'!$C$27&lt;&gt;"",OR(ISNUMBER(SEARCH('💰 BÁO GIÁ'!$C$27,$A5375)),ISNUMBER(SEARCH('💰 BÁO GIÁ'!$C$27,$B5375)))),1,0)</f>
        <v>0</v>
      </c>
      <c r="O5375" s="1" t="str">
        <f t="shared" si="167"/>
        <v/>
      </c>
    </row>
    <row r="5376" customHeight="1" spans="1:15">
      <c r="A5376" s="1" t="str">
        <f>IF('🔨 CĂN THAU'!A452="","",'🔨 CĂN THAU'!A452)</f>
        <v/>
      </c>
      <c r="B5376" s="1" t="str">
        <f>IF('🔨 CĂN THAU'!A452="","","Căn thau "&amp;'🔨 CĂN THAU'!D452&amp;" "&amp;'🔨 CĂN THAU'!B452&amp;" "&amp;'🔨 CĂN THAU'!C452)</f>
        <v/>
      </c>
      <c r="C5376" s="1" t="str">
        <f>IF('🔨 CĂN THAU'!A452="","","Căn thau")</f>
        <v/>
      </c>
      <c r="D5376" s="1" t="str">
        <f>IF('🔨 CĂN THAU'!A452="","",'🔨 CĂN THAU'!K452)</f>
        <v/>
      </c>
      <c r="E5376" s="1" t="str">
        <f>IF('🔨 CĂN THAU'!A452="","",'🔨 CĂN THAU'!L452)</f>
        <v/>
      </c>
      <c r="F5376" s="1" t="str">
        <f>IF('🔨 CĂN THAU'!A452="","",'🔨 CĂN THAU'!M452)</f>
        <v/>
      </c>
      <c r="G5376" s="1" t="str">
        <f>IF('🔨 CĂN THAU'!A452="","",'🔨 CĂN THAU'!N452)</f>
        <v/>
      </c>
      <c r="H5376" s="1" t="str">
        <f>IF('🔨 CĂN THAU'!A452="","",'🔨 CĂN THAU'!O452)</f>
        <v/>
      </c>
      <c r="I5376" s="1" t="str">
        <f>IF('🔨 CĂN THAU'!A452="","",'🔨 CĂN THAU'!P452)</f>
        <v/>
      </c>
      <c r="J5376" s="1" t="str">
        <f>IF('🔨 CĂN THAU'!A452="","","")</f>
        <v/>
      </c>
      <c r="L5376" s="1">
        <f>N(L5375)+IF(AND('🔎 TRA CỨU NHANH'!$C$2&lt;&gt;"",OR(ISNUMBER(SEARCH('🔎 TRA CỨU NHANH'!$C$2,$A5376)),ISNUMBER(SEARCH('🔎 TRA CỨU NHANH'!$C$2,$B5376)))),1,0)</f>
        <v>0</v>
      </c>
      <c r="M5376" s="1" t="str">
        <f t="shared" si="166"/>
        <v/>
      </c>
      <c r="N5376" s="1">
        <f>N(N5375)+IF(AND('💰 BÁO GIÁ'!$C$27&lt;&gt;"",OR(ISNUMBER(SEARCH('💰 BÁO GIÁ'!$C$27,$A5376)),ISNUMBER(SEARCH('💰 BÁO GIÁ'!$C$27,$B5376)))),1,0)</f>
        <v>0</v>
      </c>
      <c r="O5376" s="1" t="str">
        <f t="shared" si="167"/>
        <v/>
      </c>
    </row>
    <row r="5377" customHeight="1" spans="1:15">
      <c r="A5377" s="1" t="str">
        <f>IF('🔨 CĂN THAU'!A453="","",'🔨 CĂN THAU'!A453)</f>
        <v/>
      </c>
      <c r="B5377" s="1" t="str">
        <f>IF('🔨 CĂN THAU'!A453="","","Căn thau "&amp;'🔨 CĂN THAU'!D453&amp;" "&amp;'🔨 CĂN THAU'!B453&amp;" "&amp;'🔨 CĂN THAU'!C453)</f>
        <v/>
      </c>
      <c r="C5377" s="1" t="str">
        <f>IF('🔨 CĂN THAU'!A453="","","Căn thau")</f>
        <v/>
      </c>
      <c r="D5377" s="1" t="str">
        <f>IF('🔨 CĂN THAU'!A453="","",'🔨 CĂN THAU'!K453)</f>
        <v/>
      </c>
      <c r="E5377" s="1" t="str">
        <f>IF('🔨 CĂN THAU'!A453="","",'🔨 CĂN THAU'!L453)</f>
        <v/>
      </c>
      <c r="F5377" s="1" t="str">
        <f>IF('🔨 CĂN THAU'!A453="","",'🔨 CĂN THAU'!M453)</f>
        <v/>
      </c>
      <c r="G5377" s="1" t="str">
        <f>IF('🔨 CĂN THAU'!A453="","",'🔨 CĂN THAU'!N453)</f>
        <v/>
      </c>
      <c r="H5377" s="1" t="str">
        <f>IF('🔨 CĂN THAU'!A453="","",'🔨 CĂN THAU'!O453)</f>
        <v/>
      </c>
      <c r="I5377" s="1" t="str">
        <f>IF('🔨 CĂN THAU'!A453="","",'🔨 CĂN THAU'!P453)</f>
        <v/>
      </c>
      <c r="J5377" s="1" t="str">
        <f>IF('🔨 CĂN THAU'!A453="","","")</f>
        <v/>
      </c>
      <c r="L5377" s="1">
        <f>N(L5376)+IF(AND('🔎 TRA CỨU NHANH'!$C$2&lt;&gt;"",OR(ISNUMBER(SEARCH('🔎 TRA CỨU NHANH'!$C$2,$A5377)),ISNUMBER(SEARCH('🔎 TRA CỨU NHANH'!$C$2,$B5377)))),1,0)</f>
        <v>0</v>
      </c>
      <c r="M5377" s="1" t="str">
        <f t="shared" si="166"/>
        <v/>
      </c>
      <c r="N5377" s="1">
        <f>N(N5376)+IF(AND('💰 BÁO GIÁ'!$C$27&lt;&gt;"",OR(ISNUMBER(SEARCH('💰 BÁO GIÁ'!$C$27,$A5377)),ISNUMBER(SEARCH('💰 BÁO GIÁ'!$C$27,$B5377)))),1,0)</f>
        <v>0</v>
      </c>
      <c r="O5377" s="1" t="str">
        <f t="shared" si="167"/>
        <v/>
      </c>
    </row>
    <row r="5378" customHeight="1" spans="1:15">
      <c r="A5378" s="1" t="str">
        <f>IF('🔨 CĂN THAU'!A454="","",'🔨 CĂN THAU'!A454)</f>
        <v/>
      </c>
      <c r="B5378" s="1" t="str">
        <f>IF('🔨 CĂN THAU'!A454="","","Căn thau "&amp;'🔨 CĂN THAU'!D454&amp;" "&amp;'🔨 CĂN THAU'!B454&amp;" "&amp;'🔨 CĂN THAU'!C454)</f>
        <v/>
      </c>
      <c r="C5378" s="1" t="str">
        <f>IF('🔨 CĂN THAU'!A454="","","Căn thau")</f>
        <v/>
      </c>
      <c r="D5378" s="1" t="str">
        <f>IF('🔨 CĂN THAU'!A454="","",'🔨 CĂN THAU'!K454)</f>
        <v/>
      </c>
      <c r="E5378" s="1" t="str">
        <f>IF('🔨 CĂN THAU'!A454="","",'🔨 CĂN THAU'!L454)</f>
        <v/>
      </c>
      <c r="F5378" s="1" t="str">
        <f>IF('🔨 CĂN THAU'!A454="","",'🔨 CĂN THAU'!M454)</f>
        <v/>
      </c>
      <c r="G5378" s="1" t="str">
        <f>IF('🔨 CĂN THAU'!A454="","",'🔨 CĂN THAU'!N454)</f>
        <v/>
      </c>
      <c r="H5378" s="1" t="str">
        <f>IF('🔨 CĂN THAU'!A454="","",'🔨 CĂN THAU'!O454)</f>
        <v/>
      </c>
      <c r="I5378" s="1" t="str">
        <f>IF('🔨 CĂN THAU'!A454="","",'🔨 CĂN THAU'!P454)</f>
        <v/>
      </c>
      <c r="J5378" s="1" t="str">
        <f>IF('🔨 CĂN THAU'!A454="","","")</f>
        <v/>
      </c>
      <c r="L5378" s="1">
        <f>N(L5377)+IF(AND('🔎 TRA CỨU NHANH'!$C$2&lt;&gt;"",OR(ISNUMBER(SEARCH('🔎 TRA CỨU NHANH'!$C$2,$A5378)),ISNUMBER(SEARCH('🔎 TRA CỨU NHANH'!$C$2,$B5378)))),1,0)</f>
        <v>0</v>
      </c>
      <c r="M5378" s="1" t="str">
        <f t="shared" ref="M5378:M5441" si="168">IF(L5378&gt;N(L5377),L5378,"")</f>
        <v/>
      </c>
      <c r="N5378" s="1">
        <f>N(N5377)+IF(AND('💰 BÁO GIÁ'!$C$27&lt;&gt;"",OR(ISNUMBER(SEARCH('💰 BÁO GIÁ'!$C$27,$A5378)),ISNUMBER(SEARCH('💰 BÁO GIÁ'!$C$27,$B5378)))),1,0)</f>
        <v>0</v>
      </c>
      <c r="O5378" s="1" t="str">
        <f t="shared" ref="O5378:O5441" si="169">IF(N5378&gt;N(N5377),N5378,"")</f>
        <v/>
      </c>
    </row>
    <row r="5379" customHeight="1" spans="1:15">
      <c r="A5379" s="1" t="str">
        <f>IF('🔨 CĂN THAU'!A455="","",'🔨 CĂN THAU'!A455)</f>
        <v/>
      </c>
      <c r="B5379" s="1" t="str">
        <f>IF('🔨 CĂN THAU'!A455="","","Căn thau "&amp;'🔨 CĂN THAU'!D455&amp;" "&amp;'🔨 CĂN THAU'!B455&amp;" "&amp;'🔨 CĂN THAU'!C455)</f>
        <v/>
      </c>
      <c r="C5379" s="1" t="str">
        <f>IF('🔨 CĂN THAU'!A455="","","Căn thau")</f>
        <v/>
      </c>
      <c r="D5379" s="1" t="str">
        <f>IF('🔨 CĂN THAU'!A455="","",'🔨 CĂN THAU'!K455)</f>
        <v/>
      </c>
      <c r="E5379" s="1" t="str">
        <f>IF('🔨 CĂN THAU'!A455="","",'🔨 CĂN THAU'!L455)</f>
        <v/>
      </c>
      <c r="F5379" s="1" t="str">
        <f>IF('🔨 CĂN THAU'!A455="","",'🔨 CĂN THAU'!M455)</f>
        <v/>
      </c>
      <c r="G5379" s="1" t="str">
        <f>IF('🔨 CĂN THAU'!A455="","",'🔨 CĂN THAU'!N455)</f>
        <v/>
      </c>
      <c r="H5379" s="1" t="str">
        <f>IF('🔨 CĂN THAU'!A455="","",'🔨 CĂN THAU'!O455)</f>
        <v/>
      </c>
      <c r="I5379" s="1" t="str">
        <f>IF('🔨 CĂN THAU'!A455="","",'🔨 CĂN THAU'!P455)</f>
        <v/>
      </c>
      <c r="J5379" s="1" t="str">
        <f>IF('🔨 CĂN THAU'!A455="","","")</f>
        <v/>
      </c>
      <c r="L5379" s="1">
        <f>N(L5378)+IF(AND('🔎 TRA CỨU NHANH'!$C$2&lt;&gt;"",OR(ISNUMBER(SEARCH('🔎 TRA CỨU NHANH'!$C$2,$A5379)),ISNUMBER(SEARCH('🔎 TRA CỨU NHANH'!$C$2,$B5379)))),1,0)</f>
        <v>0</v>
      </c>
      <c r="M5379" s="1" t="str">
        <f t="shared" si="168"/>
        <v/>
      </c>
      <c r="N5379" s="1">
        <f>N(N5378)+IF(AND('💰 BÁO GIÁ'!$C$27&lt;&gt;"",OR(ISNUMBER(SEARCH('💰 BÁO GIÁ'!$C$27,$A5379)),ISNUMBER(SEARCH('💰 BÁO GIÁ'!$C$27,$B5379)))),1,0)</f>
        <v>0</v>
      </c>
      <c r="O5379" s="1" t="str">
        <f t="shared" si="169"/>
        <v/>
      </c>
    </row>
    <row r="5380" customHeight="1" spans="1:15">
      <c r="A5380" s="1" t="str">
        <f>IF('🔨 CĂN THAU'!A456="","",'🔨 CĂN THAU'!A456)</f>
        <v/>
      </c>
      <c r="B5380" s="1" t="str">
        <f>IF('🔨 CĂN THAU'!A456="","","Căn thau "&amp;'🔨 CĂN THAU'!D456&amp;" "&amp;'🔨 CĂN THAU'!B456&amp;" "&amp;'🔨 CĂN THAU'!C456)</f>
        <v/>
      </c>
      <c r="C5380" s="1" t="str">
        <f>IF('🔨 CĂN THAU'!A456="","","Căn thau")</f>
        <v/>
      </c>
      <c r="D5380" s="1" t="str">
        <f>IF('🔨 CĂN THAU'!A456="","",'🔨 CĂN THAU'!K456)</f>
        <v/>
      </c>
      <c r="E5380" s="1" t="str">
        <f>IF('🔨 CĂN THAU'!A456="","",'🔨 CĂN THAU'!L456)</f>
        <v/>
      </c>
      <c r="F5380" s="1" t="str">
        <f>IF('🔨 CĂN THAU'!A456="","",'🔨 CĂN THAU'!M456)</f>
        <v/>
      </c>
      <c r="G5380" s="1" t="str">
        <f>IF('🔨 CĂN THAU'!A456="","",'🔨 CĂN THAU'!N456)</f>
        <v/>
      </c>
      <c r="H5380" s="1" t="str">
        <f>IF('🔨 CĂN THAU'!A456="","",'🔨 CĂN THAU'!O456)</f>
        <v/>
      </c>
      <c r="I5380" s="1" t="str">
        <f>IF('🔨 CĂN THAU'!A456="","",'🔨 CĂN THAU'!P456)</f>
        <v/>
      </c>
      <c r="J5380" s="1" t="str">
        <f>IF('🔨 CĂN THAU'!A456="","","")</f>
        <v/>
      </c>
      <c r="L5380" s="1">
        <f>N(L5379)+IF(AND('🔎 TRA CỨU NHANH'!$C$2&lt;&gt;"",OR(ISNUMBER(SEARCH('🔎 TRA CỨU NHANH'!$C$2,$A5380)),ISNUMBER(SEARCH('🔎 TRA CỨU NHANH'!$C$2,$B5380)))),1,0)</f>
        <v>0</v>
      </c>
      <c r="M5380" s="1" t="str">
        <f t="shared" si="168"/>
        <v/>
      </c>
      <c r="N5380" s="1">
        <f>N(N5379)+IF(AND('💰 BÁO GIÁ'!$C$27&lt;&gt;"",OR(ISNUMBER(SEARCH('💰 BÁO GIÁ'!$C$27,$A5380)),ISNUMBER(SEARCH('💰 BÁO GIÁ'!$C$27,$B5380)))),1,0)</f>
        <v>0</v>
      </c>
      <c r="O5380" s="1" t="str">
        <f t="shared" si="169"/>
        <v/>
      </c>
    </row>
    <row r="5381" customHeight="1" spans="1:15">
      <c r="A5381" s="1" t="str">
        <f>IF('🔨 CĂN THAU'!A457="","",'🔨 CĂN THAU'!A457)</f>
        <v/>
      </c>
      <c r="B5381" s="1" t="str">
        <f>IF('🔨 CĂN THAU'!A457="","","Căn thau "&amp;'🔨 CĂN THAU'!D457&amp;" "&amp;'🔨 CĂN THAU'!B457&amp;" "&amp;'🔨 CĂN THAU'!C457)</f>
        <v/>
      </c>
      <c r="C5381" s="1" t="str">
        <f>IF('🔨 CĂN THAU'!A457="","","Căn thau")</f>
        <v/>
      </c>
      <c r="D5381" s="1" t="str">
        <f>IF('🔨 CĂN THAU'!A457="","",'🔨 CĂN THAU'!K457)</f>
        <v/>
      </c>
      <c r="E5381" s="1" t="str">
        <f>IF('🔨 CĂN THAU'!A457="","",'🔨 CĂN THAU'!L457)</f>
        <v/>
      </c>
      <c r="F5381" s="1" t="str">
        <f>IF('🔨 CĂN THAU'!A457="","",'🔨 CĂN THAU'!M457)</f>
        <v/>
      </c>
      <c r="G5381" s="1" t="str">
        <f>IF('🔨 CĂN THAU'!A457="","",'🔨 CĂN THAU'!N457)</f>
        <v/>
      </c>
      <c r="H5381" s="1" t="str">
        <f>IF('🔨 CĂN THAU'!A457="","",'🔨 CĂN THAU'!O457)</f>
        <v/>
      </c>
      <c r="I5381" s="1" t="str">
        <f>IF('🔨 CĂN THAU'!A457="","",'🔨 CĂN THAU'!P457)</f>
        <v/>
      </c>
      <c r="J5381" s="1" t="str">
        <f>IF('🔨 CĂN THAU'!A457="","","")</f>
        <v/>
      </c>
      <c r="L5381" s="1">
        <f>N(L5380)+IF(AND('🔎 TRA CỨU NHANH'!$C$2&lt;&gt;"",OR(ISNUMBER(SEARCH('🔎 TRA CỨU NHANH'!$C$2,$A5381)),ISNUMBER(SEARCH('🔎 TRA CỨU NHANH'!$C$2,$B5381)))),1,0)</f>
        <v>0</v>
      </c>
      <c r="M5381" s="1" t="str">
        <f t="shared" si="168"/>
        <v/>
      </c>
      <c r="N5381" s="1">
        <f>N(N5380)+IF(AND('💰 BÁO GIÁ'!$C$27&lt;&gt;"",OR(ISNUMBER(SEARCH('💰 BÁO GIÁ'!$C$27,$A5381)),ISNUMBER(SEARCH('💰 BÁO GIÁ'!$C$27,$B5381)))),1,0)</f>
        <v>0</v>
      </c>
      <c r="O5381" s="1" t="str">
        <f t="shared" si="169"/>
        <v/>
      </c>
    </row>
    <row r="5382" customHeight="1" spans="1:15">
      <c r="A5382" s="1" t="str">
        <f>IF('🔨 CĂN THAU'!A458="","",'🔨 CĂN THAU'!A458)</f>
        <v/>
      </c>
      <c r="B5382" s="1" t="str">
        <f>IF('🔨 CĂN THAU'!A458="","","Căn thau "&amp;'🔨 CĂN THAU'!D458&amp;" "&amp;'🔨 CĂN THAU'!B458&amp;" "&amp;'🔨 CĂN THAU'!C458)</f>
        <v/>
      </c>
      <c r="C5382" s="1" t="str">
        <f>IF('🔨 CĂN THAU'!A458="","","Căn thau")</f>
        <v/>
      </c>
      <c r="D5382" s="1" t="str">
        <f>IF('🔨 CĂN THAU'!A458="","",'🔨 CĂN THAU'!K458)</f>
        <v/>
      </c>
      <c r="E5382" s="1" t="str">
        <f>IF('🔨 CĂN THAU'!A458="","",'🔨 CĂN THAU'!L458)</f>
        <v/>
      </c>
      <c r="F5382" s="1" t="str">
        <f>IF('🔨 CĂN THAU'!A458="","",'🔨 CĂN THAU'!M458)</f>
        <v/>
      </c>
      <c r="G5382" s="1" t="str">
        <f>IF('🔨 CĂN THAU'!A458="","",'🔨 CĂN THAU'!N458)</f>
        <v/>
      </c>
      <c r="H5382" s="1" t="str">
        <f>IF('🔨 CĂN THAU'!A458="","",'🔨 CĂN THAU'!O458)</f>
        <v/>
      </c>
      <c r="I5382" s="1" t="str">
        <f>IF('🔨 CĂN THAU'!A458="","",'🔨 CĂN THAU'!P458)</f>
        <v/>
      </c>
      <c r="J5382" s="1" t="str">
        <f>IF('🔨 CĂN THAU'!A458="","","")</f>
        <v/>
      </c>
      <c r="L5382" s="1">
        <f>N(L5381)+IF(AND('🔎 TRA CỨU NHANH'!$C$2&lt;&gt;"",OR(ISNUMBER(SEARCH('🔎 TRA CỨU NHANH'!$C$2,$A5382)),ISNUMBER(SEARCH('🔎 TRA CỨU NHANH'!$C$2,$B5382)))),1,0)</f>
        <v>0</v>
      </c>
      <c r="M5382" s="1" t="str">
        <f t="shared" si="168"/>
        <v/>
      </c>
      <c r="N5382" s="1">
        <f>N(N5381)+IF(AND('💰 BÁO GIÁ'!$C$27&lt;&gt;"",OR(ISNUMBER(SEARCH('💰 BÁO GIÁ'!$C$27,$A5382)),ISNUMBER(SEARCH('💰 BÁO GIÁ'!$C$27,$B5382)))),1,0)</f>
        <v>0</v>
      </c>
      <c r="O5382" s="1" t="str">
        <f t="shared" si="169"/>
        <v/>
      </c>
    </row>
    <row r="5383" customHeight="1" spans="1:15">
      <c r="A5383" s="1" t="str">
        <f>IF('🔨 CĂN THAU'!A459="","",'🔨 CĂN THAU'!A459)</f>
        <v/>
      </c>
      <c r="B5383" s="1" t="str">
        <f>IF('🔨 CĂN THAU'!A459="","","Căn thau "&amp;'🔨 CĂN THAU'!D459&amp;" "&amp;'🔨 CĂN THAU'!B459&amp;" "&amp;'🔨 CĂN THAU'!C459)</f>
        <v/>
      </c>
      <c r="C5383" s="1" t="str">
        <f>IF('🔨 CĂN THAU'!A459="","","Căn thau")</f>
        <v/>
      </c>
      <c r="D5383" s="1" t="str">
        <f>IF('🔨 CĂN THAU'!A459="","",'🔨 CĂN THAU'!K459)</f>
        <v/>
      </c>
      <c r="E5383" s="1" t="str">
        <f>IF('🔨 CĂN THAU'!A459="","",'🔨 CĂN THAU'!L459)</f>
        <v/>
      </c>
      <c r="F5383" s="1" t="str">
        <f>IF('🔨 CĂN THAU'!A459="","",'🔨 CĂN THAU'!M459)</f>
        <v/>
      </c>
      <c r="G5383" s="1" t="str">
        <f>IF('🔨 CĂN THAU'!A459="","",'🔨 CĂN THAU'!N459)</f>
        <v/>
      </c>
      <c r="H5383" s="1" t="str">
        <f>IF('🔨 CĂN THAU'!A459="","",'🔨 CĂN THAU'!O459)</f>
        <v/>
      </c>
      <c r="I5383" s="1" t="str">
        <f>IF('🔨 CĂN THAU'!A459="","",'🔨 CĂN THAU'!P459)</f>
        <v/>
      </c>
      <c r="J5383" s="1" t="str">
        <f>IF('🔨 CĂN THAU'!A459="","","")</f>
        <v/>
      </c>
      <c r="L5383" s="1">
        <f>N(L5382)+IF(AND('🔎 TRA CỨU NHANH'!$C$2&lt;&gt;"",OR(ISNUMBER(SEARCH('🔎 TRA CỨU NHANH'!$C$2,$A5383)),ISNUMBER(SEARCH('🔎 TRA CỨU NHANH'!$C$2,$B5383)))),1,0)</f>
        <v>0</v>
      </c>
      <c r="M5383" s="1" t="str">
        <f t="shared" si="168"/>
        <v/>
      </c>
      <c r="N5383" s="1">
        <f>N(N5382)+IF(AND('💰 BÁO GIÁ'!$C$27&lt;&gt;"",OR(ISNUMBER(SEARCH('💰 BÁO GIÁ'!$C$27,$A5383)),ISNUMBER(SEARCH('💰 BÁO GIÁ'!$C$27,$B5383)))),1,0)</f>
        <v>0</v>
      </c>
      <c r="O5383" s="1" t="str">
        <f t="shared" si="169"/>
        <v/>
      </c>
    </row>
    <row r="5384" customHeight="1" spans="1:15">
      <c r="A5384" s="1" t="str">
        <f>IF('🔨 CĂN THAU'!A460="","",'🔨 CĂN THAU'!A460)</f>
        <v/>
      </c>
      <c r="B5384" s="1" t="str">
        <f>IF('🔨 CĂN THAU'!A460="","","Căn thau "&amp;'🔨 CĂN THAU'!D460&amp;" "&amp;'🔨 CĂN THAU'!B460&amp;" "&amp;'🔨 CĂN THAU'!C460)</f>
        <v/>
      </c>
      <c r="C5384" s="1" t="str">
        <f>IF('🔨 CĂN THAU'!A460="","","Căn thau")</f>
        <v/>
      </c>
      <c r="D5384" s="1" t="str">
        <f>IF('🔨 CĂN THAU'!A460="","",'🔨 CĂN THAU'!K460)</f>
        <v/>
      </c>
      <c r="E5384" s="1" t="str">
        <f>IF('🔨 CĂN THAU'!A460="","",'🔨 CĂN THAU'!L460)</f>
        <v/>
      </c>
      <c r="F5384" s="1" t="str">
        <f>IF('🔨 CĂN THAU'!A460="","",'🔨 CĂN THAU'!M460)</f>
        <v/>
      </c>
      <c r="G5384" s="1" t="str">
        <f>IF('🔨 CĂN THAU'!A460="","",'🔨 CĂN THAU'!N460)</f>
        <v/>
      </c>
      <c r="H5384" s="1" t="str">
        <f>IF('🔨 CĂN THAU'!A460="","",'🔨 CĂN THAU'!O460)</f>
        <v/>
      </c>
      <c r="I5384" s="1" t="str">
        <f>IF('🔨 CĂN THAU'!A460="","",'🔨 CĂN THAU'!P460)</f>
        <v/>
      </c>
      <c r="J5384" s="1" t="str">
        <f>IF('🔨 CĂN THAU'!A460="","","")</f>
        <v/>
      </c>
      <c r="L5384" s="1">
        <f>N(L5383)+IF(AND('🔎 TRA CỨU NHANH'!$C$2&lt;&gt;"",OR(ISNUMBER(SEARCH('🔎 TRA CỨU NHANH'!$C$2,$A5384)),ISNUMBER(SEARCH('🔎 TRA CỨU NHANH'!$C$2,$B5384)))),1,0)</f>
        <v>0</v>
      </c>
      <c r="M5384" s="1" t="str">
        <f t="shared" si="168"/>
        <v/>
      </c>
      <c r="N5384" s="1">
        <f>N(N5383)+IF(AND('💰 BÁO GIÁ'!$C$27&lt;&gt;"",OR(ISNUMBER(SEARCH('💰 BÁO GIÁ'!$C$27,$A5384)),ISNUMBER(SEARCH('💰 BÁO GIÁ'!$C$27,$B5384)))),1,0)</f>
        <v>0</v>
      </c>
      <c r="O5384" s="1" t="str">
        <f t="shared" si="169"/>
        <v/>
      </c>
    </row>
    <row r="5385" customHeight="1" spans="1:15">
      <c r="A5385" s="1" t="str">
        <f>IF('🔨 CĂN THAU'!A461="","",'🔨 CĂN THAU'!A461)</f>
        <v/>
      </c>
      <c r="B5385" s="1" t="str">
        <f>IF('🔨 CĂN THAU'!A461="","","Căn thau "&amp;'🔨 CĂN THAU'!D461&amp;" "&amp;'🔨 CĂN THAU'!B461&amp;" "&amp;'🔨 CĂN THAU'!C461)</f>
        <v/>
      </c>
      <c r="C5385" s="1" t="str">
        <f>IF('🔨 CĂN THAU'!A461="","","Căn thau")</f>
        <v/>
      </c>
      <c r="D5385" s="1" t="str">
        <f>IF('🔨 CĂN THAU'!A461="","",'🔨 CĂN THAU'!K461)</f>
        <v/>
      </c>
      <c r="E5385" s="1" t="str">
        <f>IF('🔨 CĂN THAU'!A461="","",'🔨 CĂN THAU'!L461)</f>
        <v/>
      </c>
      <c r="F5385" s="1" t="str">
        <f>IF('🔨 CĂN THAU'!A461="","",'🔨 CĂN THAU'!M461)</f>
        <v/>
      </c>
      <c r="G5385" s="1" t="str">
        <f>IF('🔨 CĂN THAU'!A461="","",'🔨 CĂN THAU'!N461)</f>
        <v/>
      </c>
      <c r="H5385" s="1" t="str">
        <f>IF('🔨 CĂN THAU'!A461="","",'🔨 CĂN THAU'!O461)</f>
        <v/>
      </c>
      <c r="I5385" s="1" t="str">
        <f>IF('🔨 CĂN THAU'!A461="","",'🔨 CĂN THAU'!P461)</f>
        <v/>
      </c>
      <c r="J5385" s="1" t="str">
        <f>IF('🔨 CĂN THAU'!A461="","","")</f>
        <v/>
      </c>
      <c r="L5385" s="1">
        <f>N(L5384)+IF(AND('🔎 TRA CỨU NHANH'!$C$2&lt;&gt;"",OR(ISNUMBER(SEARCH('🔎 TRA CỨU NHANH'!$C$2,$A5385)),ISNUMBER(SEARCH('🔎 TRA CỨU NHANH'!$C$2,$B5385)))),1,0)</f>
        <v>0</v>
      </c>
      <c r="M5385" s="1" t="str">
        <f t="shared" si="168"/>
        <v/>
      </c>
      <c r="N5385" s="1">
        <f>N(N5384)+IF(AND('💰 BÁO GIÁ'!$C$27&lt;&gt;"",OR(ISNUMBER(SEARCH('💰 BÁO GIÁ'!$C$27,$A5385)),ISNUMBER(SEARCH('💰 BÁO GIÁ'!$C$27,$B5385)))),1,0)</f>
        <v>0</v>
      </c>
      <c r="O5385" s="1" t="str">
        <f t="shared" si="169"/>
        <v/>
      </c>
    </row>
    <row r="5386" customHeight="1" spans="1:15">
      <c r="A5386" s="1" t="str">
        <f>IF('🔨 CĂN THAU'!A462="","",'🔨 CĂN THAU'!A462)</f>
        <v/>
      </c>
      <c r="B5386" s="1" t="str">
        <f>IF('🔨 CĂN THAU'!A462="","","Căn thau "&amp;'🔨 CĂN THAU'!D462&amp;" "&amp;'🔨 CĂN THAU'!B462&amp;" "&amp;'🔨 CĂN THAU'!C462)</f>
        <v/>
      </c>
      <c r="C5386" s="1" t="str">
        <f>IF('🔨 CĂN THAU'!A462="","","Căn thau")</f>
        <v/>
      </c>
      <c r="D5386" s="1" t="str">
        <f>IF('🔨 CĂN THAU'!A462="","",'🔨 CĂN THAU'!K462)</f>
        <v/>
      </c>
      <c r="E5386" s="1" t="str">
        <f>IF('🔨 CĂN THAU'!A462="","",'🔨 CĂN THAU'!L462)</f>
        <v/>
      </c>
      <c r="F5386" s="1" t="str">
        <f>IF('🔨 CĂN THAU'!A462="","",'🔨 CĂN THAU'!M462)</f>
        <v/>
      </c>
      <c r="G5386" s="1" t="str">
        <f>IF('🔨 CĂN THAU'!A462="","",'🔨 CĂN THAU'!N462)</f>
        <v/>
      </c>
      <c r="H5386" s="1" t="str">
        <f>IF('🔨 CĂN THAU'!A462="","",'🔨 CĂN THAU'!O462)</f>
        <v/>
      </c>
      <c r="I5386" s="1" t="str">
        <f>IF('🔨 CĂN THAU'!A462="","",'🔨 CĂN THAU'!P462)</f>
        <v/>
      </c>
      <c r="J5386" s="1" t="str">
        <f>IF('🔨 CĂN THAU'!A462="","","")</f>
        <v/>
      </c>
      <c r="L5386" s="1">
        <f>N(L5385)+IF(AND('🔎 TRA CỨU NHANH'!$C$2&lt;&gt;"",OR(ISNUMBER(SEARCH('🔎 TRA CỨU NHANH'!$C$2,$A5386)),ISNUMBER(SEARCH('🔎 TRA CỨU NHANH'!$C$2,$B5386)))),1,0)</f>
        <v>0</v>
      </c>
      <c r="M5386" s="1" t="str">
        <f t="shared" si="168"/>
        <v/>
      </c>
      <c r="N5386" s="1">
        <f>N(N5385)+IF(AND('💰 BÁO GIÁ'!$C$27&lt;&gt;"",OR(ISNUMBER(SEARCH('💰 BÁO GIÁ'!$C$27,$A5386)),ISNUMBER(SEARCH('💰 BÁO GIÁ'!$C$27,$B5386)))),1,0)</f>
        <v>0</v>
      </c>
      <c r="O5386" s="1" t="str">
        <f t="shared" si="169"/>
        <v/>
      </c>
    </row>
    <row r="5387" customHeight="1" spans="1:15">
      <c r="A5387" s="1" t="str">
        <f>IF('🔨 CĂN THAU'!A463="","",'🔨 CĂN THAU'!A463)</f>
        <v/>
      </c>
      <c r="B5387" s="1" t="str">
        <f>IF('🔨 CĂN THAU'!A463="","","Căn thau "&amp;'🔨 CĂN THAU'!D463&amp;" "&amp;'🔨 CĂN THAU'!B463&amp;" "&amp;'🔨 CĂN THAU'!C463)</f>
        <v/>
      </c>
      <c r="C5387" s="1" t="str">
        <f>IF('🔨 CĂN THAU'!A463="","","Căn thau")</f>
        <v/>
      </c>
      <c r="D5387" s="1" t="str">
        <f>IF('🔨 CĂN THAU'!A463="","",'🔨 CĂN THAU'!K463)</f>
        <v/>
      </c>
      <c r="E5387" s="1" t="str">
        <f>IF('🔨 CĂN THAU'!A463="","",'🔨 CĂN THAU'!L463)</f>
        <v/>
      </c>
      <c r="F5387" s="1" t="str">
        <f>IF('🔨 CĂN THAU'!A463="","",'🔨 CĂN THAU'!M463)</f>
        <v/>
      </c>
      <c r="G5387" s="1" t="str">
        <f>IF('🔨 CĂN THAU'!A463="","",'🔨 CĂN THAU'!N463)</f>
        <v/>
      </c>
      <c r="H5387" s="1" t="str">
        <f>IF('🔨 CĂN THAU'!A463="","",'🔨 CĂN THAU'!O463)</f>
        <v/>
      </c>
      <c r="I5387" s="1" t="str">
        <f>IF('🔨 CĂN THAU'!A463="","",'🔨 CĂN THAU'!P463)</f>
        <v/>
      </c>
      <c r="J5387" s="1" t="str">
        <f>IF('🔨 CĂN THAU'!A463="","","")</f>
        <v/>
      </c>
      <c r="L5387" s="1">
        <f>N(L5386)+IF(AND('🔎 TRA CỨU NHANH'!$C$2&lt;&gt;"",OR(ISNUMBER(SEARCH('🔎 TRA CỨU NHANH'!$C$2,$A5387)),ISNUMBER(SEARCH('🔎 TRA CỨU NHANH'!$C$2,$B5387)))),1,0)</f>
        <v>0</v>
      </c>
      <c r="M5387" s="1" t="str">
        <f t="shared" si="168"/>
        <v/>
      </c>
      <c r="N5387" s="1">
        <f>N(N5386)+IF(AND('💰 BÁO GIÁ'!$C$27&lt;&gt;"",OR(ISNUMBER(SEARCH('💰 BÁO GIÁ'!$C$27,$A5387)),ISNUMBER(SEARCH('💰 BÁO GIÁ'!$C$27,$B5387)))),1,0)</f>
        <v>0</v>
      </c>
      <c r="O5387" s="1" t="str">
        <f t="shared" si="169"/>
        <v/>
      </c>
    </row>
    <row r="5388" customHeight="1" spans="1:15">
      <c r="A5388" s="1" t="str">
        <f>IF('🔨 CĂN THAU'!A464="","",'🔨 CĂN THAU'!A464)</f>
        <v/>
      </c>
      <c r="B5388" s="1" t="str">
        <f>IF('🔨 CĂN THAU'!A464="","","Căn thau "&amp;'🔨 CĂN THAU'!D464&amp;" "&amp;'🔨 CĂN THAU'!B464&amp;" "&amp;'🔨 CĂN THAU'!C464)</f>
        <v/>
      </c>
      <c r="C5388" s="1" t="str">
        <f>IF('🔨 CĂN THAU'!A464="","","Căn thau")</f>
        <v/>
      </c>
      <c r="D5388" s="1" t="str">
        <f>IF('🔨 CĂN THAU'!A464="","",'🔨 CĂN THAU'!K464)</f>
        <v/>
      </c>
      <c r="E5388" s="1" t="str">
        <f>IF('🔨 CĂN THAU'!A464="","",'🔨 CĂN THAU'!L464)</f>
        <v/>
      </c>
      <c r="F5388" s="1" t="str">
        <f>IF('🔨 CĂN THAU'!A464="","",'🔨 CĂN THAU'!M464)</f>
        <v/>
      </c>
      <c r="G5388" s="1" t="str">
        <f>IF('🔨 CĂN THAU'!A464="","",'🔨 CĂN THAU'!N464)</f>
        <v/>
      </c>
      <c r="H5388" s="1" t="str">
        <f>IF('🔨 CĂN THAU'!A464="","",'🔨 CĂN THAU'!O464)</f>
        <v/>
      </c>
      <c r="I5388" s="1" t="str">
        <f>IF('🔨 CĂN THAU'!A464="","",'🔨 CĂN THAU'!P464)</f>
        <v/>
      </c>
      <c r="J5388" s="1" t="str">
        <f>IF('🔨 CĂN THAU'!A464="","","")</f>
        <v/>
      </c>
      <c r="L5388" s="1">
        <f>N(L5387)+IF(AND('🔎 TRA CỨU NHANH'!$C$2&lt;&gt;"",OR(ISNUMBER(SEARCH('🔎 TRA CỨU NHANH'!$C$2,$A5388)),ISNUMBER(SEARCH('🔎 TRA CỨU NHANH'!$C$2,$B5388)))),1,0)</f>
        <v>0</v>
      </c>
      <c r="M5388" s="1" t="str">
        <f t="shared" si="168"/>
        <v/>
      </c>
      <c r="N5388" s="1">
        <f>N(N5387)+IF(AND('💰 BÁO GIÁ'!$C$27&lt;&gt;"",OR(ISNUMBER(SEARCH('💰 BÁO GIÁ'!$C$27,$A5388)),ISNUMBER(SEARCH('💰 BÁO GIÁ'!$C$27,$B5388)))),1,0)</f>
        <v>0</v>
      </c>
      <c r="O5388" s="1" t="str">
        <f t="shared" si="169"/>
        <v/>
      </c>
    </row>
    <row r="5389" customHeight="1" spans="1:15">
      <c r="A5389" s="1" t="str">
        <f>IF('🔨 CĂN THAU'!A465="","",'🔨 CĂN THAU'!A465)</f>
        <v/>
      </c>
      <c r="B5389" s="1" t="str">
        <f>IF('🔨 CĂN THAU'!A465="","","Căn thau "&amp;'🔨 CĂN THAU'!D465&amp;" "&amp;'🔨 CĂN THAU'!B465&amp;" "&amp;'🔨 CĂN THAU'!C465)</f>
        <v/>
      </c>
      <c r="C5389" s="1" t="str">
        <f>IF('🔨 CĂN THAU'!A465="","","Căn thau")</f>
        <v/>
      </c>
      <c r="D5389" s="1" t="str">
        <f>IF('🔨 CĂN THAU'!A465="","",'🔨 CĂN THAU'!K465)</f>
        <v/>
      </c>
      <c r="E5389" s="1" t="str">
        <f>IF('🔨 CĂN THAU'!A465="","",'🔨 CĂN THAU'!L465)</f>
        <v/>
      </c>
      <c r="F5389" s="1" t="str">
        <f>IF('🔨 CĂN THAU'!A465="","",'🔨 CĂN THAU'!M465)</f>
        <v/>
      </c>
      <c r="G5389" s="1" t="str">
        <f>IF('🔨 CĂN THAU'!A465="","",'🔨 CĂN THAU'!N465)</f>
        <v/>
      </c>
      <c r="H5389" s="1" t="str">
        <f>IF('🔨 CĂN THAU'!A465="","",'🔨 CĂN THAU'!O465)</f>
        <v/>
      </c>
      <c r="I5389" s="1" t="str">
        <f>IF('🔨 CĂN THAU'!A465="","",'🔨 CĂN THAU'!P465)</f>
        <v/>
      </c>
      <c r="J5389" s="1" t="str">
        <f>IF('🔨 CĂN THAU'!A465="","","")</f>
        <v/>
      </c>
      <c r="L5389" s="1">
        <f>N(L5388)+IF(AND('🔎 TRA CỨU NHANH'!$C$2&lt;&gt;"",OR(ISNUMBER(SEARCH('🔎 TRA CỨU NHANH'!$C$2,$A5389)),ISNUMBER(SEARCH('🔎 TRA CỨU NHANH'!$C$2,$B5389)))),1,0)</f>
        <v>0</v>
      </c>
      <c r="M5389" s="1" t="str">
        <f t="shared" si="168"/>
        <v/>
      </c>
      <c r="N5389" s="1">
        <f>N(N5388)+IF(AND('💰 BÁO GIÁ'!$C$27&lt;&gt;"",OR(ISNUMBER(SEARCH('💰 BÁO GIÁ'!$C$27,$A5389)),ISNUMBER(SEARCH('💰 BÁO GIÁ'!$C$27,$B5389)))),1,0)</f>
        <v>0</v>
      </c>
      <c r="O5389" s="1" t="str">
        <f t="shared" si="169"/>
        <v/>
      </c>
    </row>
    <row r="5390" customHeight="1" spans="1:15">
      <c r="A5390" s="1" t="str">
        <f>IF('🔨 CĂN THAU'!A466="","",'🔨 CĂN THAU'!A466)</f>
        <v/>
      </c>
      <c r="B5390" s="1" t="str">
        <f>IF('🔨 CĂN THAU'!A466="","","Căn thau "&amp;'🔨 CĂN THAU'!D466&amp;" "&amp;'🔨 CĂN THAU'!B466&amp;" "&amp;'🔨 CĂN THAU'!C466)</f>
        <v/>
      </c>
      <c r="C5390" s="1" t="str">
        <f>IF('🔨 CĂN THAU'!A466="","","Căn thau")</f>
        <v/>
      </c>
      <c r="D5390" s="1" t="str">
        <f>IF('🔨 CĂN THAU'!A466="","",'🔨 CĂN THAU'!K466)</f>
        <v/>
      </c>
      <c r="E5390" s="1" t="str">
        <f>IF('🔨 CĂN THAU'!A466="","",'🔨 CĂN THAU'!L466)</f>
        <v/>
      </c>
      <c r="F5390" s="1" t="str">
        <f>IF('🔨 CĂN THAU'!A466="","",'🔨 CĂN THAU'!M466)</f>
        <v/>
      </c>
      <c r="G5390" s="1" t="str">
        <f>IF('🔨 CĂN THAU'!A466="","",'🔨 CĂN THAU'!N466)</f>
        <v/>
      </c>
      <c r="H5390" s="1" t="str">
        <f>IF('🔨 CĂN THAU'!A466="","",'🔨 CĂN THAU'!O466)</f>
        <v/>
      </c>
      <c r="I5390" s="1" t="str">
        <f>IF('🔨 CĂN THAU'!A466="","",'🔨 CĂN THAU'!P466)</f>
        <v/>
      </c>
      <c r="J5390" s="1" t="str">
        <f>IF('🔨 CĂN THAU'!A466="","","")</f>
        <v/>
      </c>
      <c r="L5390" s="1">
        <f>N(L5389)+IF(AND('🔎 TRA CỨU NHANH'!$C$2&lt;&gt;"",OR(ISNUMBER(SEARCH('🔎 TRA CỨU NHANH'!$C$2,$A5390)),ISNUMBER(SEARCH('🔎 TRA CỨU NHANH'!$C$2,$B5390)))),1,0)</f>
        <v>0</v>
      </c>
      <c r="M5390" s="1" t="str">
        <f t="shared" si="168"/>
        <v/>
      </c>
      <c r="N5390" s="1">
        <f>N(N5389)+IF(AND('💰 BÁO GIÁ'!$C$27&lt;&gt;"",OR(ISNUMBER(SEARCH('💰 BÁO GIÁ'!$C$27,$A5390)),ISNUMBER(SEARCH('💰 BÁO GIÁ'!$C$27,$B5390)))),1,0)</f>
        <v>0</v>
      </c>
      <c r="O5390" s="1" t="str">
        <f t="shared" si="169"/>
        <v/>
      </c>
    </row>
    <row r="5391" customHeight="1" spans="1:15">
      <c r="A5391" s="1" t="str">
        <f>IF('🔨 CĂN THAU'!A467="","",'🔨 CĂN THAU'!A467)</f>
        <v/>
      </c>
      <c r="B5391" s="1" t="str">
        <f>IF('🔨 CĂN THAU'!A467="","","Căn thau "&amp;'🔨 CĂN THAU'!D467&amp;" "&amp;'🔨 CĂN THAU'!B467&amp;" "&amp;'🔨 CĂN THAU'!C467)</f>
        <v/>
      </c>
      <c r="C5391" s="1" t="str">
        <f>IF('🔨 CĂN THAU'!A467="","","Căn thau")</f>
        <v/>
      </c>
      <c r="D5391" s="1" t="str">
        <f>IF('🔨 CĂN THAU'!A467="","",'🔨 CĂN THAU'!K467)</f>
        <v/>
      </c>
      <c r="E5391" s="1" t="str">
        <f>IF('🔨 CĂN THAU'!A467="","",'🔨 CĂN THAU'!L467)</f>
        <v/>
      </c>
      <c r="F5391" s="1" t="str">
        <f>IF('🔨 CĂN THAU'!A467="","",'🔨 CĂN THAU'!M467)</f>
        <v/>
      </c>
      <c r="G5391" s="1" t="str">
        <f>IF('🔨 CĂN THAU'!A467="","",'🔨 CĂN THAU'!N467)</f>
        <v/>
      </c>
      <c r="H5391" s="1" t="str">
        <f>IF('🔨 CĂN THAU'!A467="","",'🔨 CĂN THAU'!O467)</f>
        <v/>
      </c>
      <c r="I5391" s="1" t="str">
        <f>IF('🔨 CĂN THAU'!A467="","",'🔨 CĂN THAU'!P467)</f>
        <v/>
      </c>
      <c r="J5391" s="1" t="str">
        <f>IF('🔨 CĂN THAU'!A467="","","")</f>
        <v/>
      </c>
      <c r="L5391" s="1">
        <f>N(L5390)+IF(AND('🔎 TRA CỨU NHANH'!$C$2&lt;&gt;"",OR(ISNUMBER(SEARCH('🔎 TRA CỨU NHANH'!$C$2,$A5391)),ISNUMBER(SEARCH('🔎 TRA CỨU NHANH'!$C$2,$B5391)))),1,0)</f>
        <v>0</v>
      </c>
      <c r="M5391" s="1" t="str">
        <f t="shared" si="168"/>
        <v/>
      </c>
      <c r="N5391" s="1">
        <f>N(N5390)+IF(AND('💰 BÁO GIÁ'!$C$27&lt;&gt;"",OR(ISNUMBER(SEARCH('💰 BÁO GIÁ'!$C$27,$A5391)),ISNUMBER(SEARCH('💰 BÁO GIÁ'!$C$27,$B5391)))),1,0)</f>
        <v>0</v>
      </c>
      <c r="O5391" s="1" t="str">
        <f t="shared" si="169"/>
        <v/>
      </c>
    </row>
    <row r="5392" customHeight="1" spans="1:15">
      <c r="A5392" s="1" t="str">
        <f>IF('🔨 CĂN THAU'!A468="","",'🔨 CĂN THAU'!A468)</f>
        <v/>
      </c>
      <c r="B5392" s="1" t="str">
        <f>IF('🔨 CĂN THAU'!A468="","","Căn thau "&amp;'🔨 CĂN THAU'!D468&amp;" "&amp;'🔨 CĂN THAU'!B468&amp;" "&amp;'🔨 CĂN THAU'!C468)</f>
        <v/>
      </c>
      <c r="C5392" s="1" t="str">
        <f>IF('🔨 CĂN THAU'!A468="","","Căn thau")</f>
        <v/>
      </c>
      <c r="D5392" s="1" t="str">
        <f>IF('🔨 CĂN THAU'!A468="","",'🔨 CĂN THAU'!K468)</f>
        <v/>
      </c>
      <c r="E5392" s="1" t="str">
        <f>IF('🔨 CĂN THAU'!A468="","",'🔨 CĂN THAU'!L468)</f>
        <v/>
      </c>
      <c r="F5392" s="1" t="str">
        <f>IF('🔨 CĂN THAU'!A468="","",'🔨 CĂN THAU'!M468)</f>
        <v/>
      </c>
      <c r="G5392" s="1" t="str">
        <f>IF('🔨 CĂN THAU'!A468="","",'🔨 CĂN THAU'!N468)</f>
        <v/>
      </c>
      <c r="H5392" s="1" t="str">
        <f>IF('🔨 CĂN THAU'!A468="","",'🔨 CĂN THAU'!O468)</f>
        <v/>
      </c>
      <c r="I5392" s="1" t="str">
        <f>IF('🔨 CĂN THAU'!A468="","",'🔨 CĂN THAU'!P468)</f>
        <v/>
      </c>
      <c r="J5392" s="1" t="str">
        <f>IF('🔨 CĂN THAU'!A468="","","")</f>
        <v/>
      </c>
      <c r="L5392" s="1">
        <f>N(L5391)+IF(AND('🔎 TRA CỨU NHANH'!$C$2&lt;&gt;"",OR(ISNUMBER(SEARCH('🔎 TRA CỨU NHANH'!$C$2,$A5392)),ISNUMBER(SEARCH('🔎 TRA CỨU NHANH'!$C$2,$B5392)))),1,0)</f>
        <v>0</v>
      </c>
      <c r="M5392" s="1" t="str">
        <f t="shared" si="168"/>
        <v/>
      </c>
      <c r="N5392" s="1">
        <f>N(N5391)+IF(AND('💰 BÁO GIÁ'!$C$27&lt;&gt;"",OR(ISNUMBER(SEARCH('💰 BÁO GIÁ'!$C$27,$A5392)),ISNUMBER(SEARCH('💰 BÁO GIÁ'!$C$27,$B5392)))),1,0)</f>
        <v>0</v>
      </c>
      <c r="O5392" s="1" t="str">
        <f t="shared" si="169"/>
        <v/>
      </c>
    </row>
    <row r="5393" customHeight="1" spans="1:15">
      <c r="A5393" s="1" t="str">
        <f>IF('🔨 CĂN THAU'!A469="","",'🔨 CĂN THAU'!A469)</f>
        <v/>
      </c>
      <c r="B5393" s="1" t="str">
        <f>IF('🔨 CĂN THAU'!A469="","","Căn thau "&amp;'🔨 CĂN THAU'!D469&amp;" "&amp;'🔨 CĂN THAU'!B469&amp;" "&amp;'🔨 CĂN THAU'!C469)</f>
        <v/>
      </c>
      <c r="C5393" s="1" t="str">
        <f>IF('🔨 CĂN THAU'!A469="","","Căn thau")</f>
        <v/>
      </c>
      <c r="D5393" s="1" t="str">
        <f>IF('🔨 CĂN THAU'!A469="","",'🔨 CĂN THAU'!K469)</f>
        <v/>
      </c>
      <c r="E5393" s="1" t="str">
        <f>IF('🔨 CĂN THAU'!A469="","",'🔨 CĂN THAU'!L469)</f>
        <v/>
      </c>
      <c r="F5393" s="1" t="str">
        <f>IF('🔨 CĂN THAU'!A469="","",'🔨 CĂN THAU'!M469)</f>
        <v/>
      </c>
      <c r="G5393" s="1" t="str">
        <f>IF('🔨 CĂN THAU'!A469="","",'🔨 CĂN THAU'!N469)</f>
        <v/>
      </c>
      <c r="H5393" s="1" t="str">
        <f>IF('🔨 CĂN THAU'!A469="","",'🔨 CĂN THAU'!O469)</f>
        <v/>
      </c>
      <c r="I5393" s="1" t="str">
        <f>IF('🔨 CĂN THAU'!A469="","",'🔨 CĂN THAU'!P469)</f>
        <v/>
      </c>
      <c r="J5393" s="1" t="str">
        <f>IF('🔨 CĂN THAU'!A469="","","")</f>
        <v/>
      </c>
      <c r="L5393" s="1">
        <f>N(L5392)+IF(AND('🔎 TRA CỨU NHANH'!$C$2&lt;&gt;"",OR(ISNUMBER(SEARCH('🔎 TRA CỨU NHANH'!$C$2,$A5393)),ISNUMBER(SEARCH('🔎 TRA CỨU NHANH'!$C$2,$B5393)))),1,0)</f>
        <v>0</v>
      </c>
      <c r="M5393" s="1" t="str">
        <f t="shared" si="168"/>
        <v/>
      </c>
      <c r="N5393" s="1">
        <f>N(N5392)+IF(AND('💰 BÁO GIÁ'!$C$27&lt;&gt;"",OR(ISNUMBER(SEARCH('💰 BÁO GIÁ'!$C$27,$A5393)),ISNUMBER(SEARCH('💰 BÁO GIÁ'!$C$27,$B5393)))),1,0)</f>
        <v>0</v>
      </c>
      <c r="O5393" s="1" t="str">
        <f t="shared" si="169"/>
        <v/>
      </c>
    </row>
    <row r="5394" customHeight="1" spans="1:15">
      <c r="A5394" s="1" t="str">
        <f>IF('🔨 CĂN THAU'!A470="","",'🔨 CĂN THAU'!A470)</f>
        <v/>
      </c>
      <c r="B5394" s="1" t="str">
        <f>IF('🔨 CĂN THAU'!A470="","","Căn thau "&amp;'🔨 CĂN THAU'!D470&amp;" "&amp;'🔨 CĂN THAU'!B470&amp;" "&amp;'🔨 CĂN THAU'!C470)</f>
        <v/>
      </c>
      <c r="C5394" s="1" t="str">
        <f>IF('🔨 CĂN THAU'!A470="","","Căn thau")</f>
        <v/>
      </c>
      <c r="D5394" s="1" t="str">
        <f>IF('🔨 CĂN THAU'!A470="","",'🔨 CĂN THAU'!K470)</f>
        <v/>
      </c>
      <c r="E5394" s="1" t="str">
        <f>IF('🔨 CĂN THAU'!A470="","",'🔨 CĂN THAU'!L470)</f>
        <v/>
      </c>
      <c r="F5394" s="1" t="str">
        <f>IF('🔨 CĂN THAU'!A470="","",'🔨 CĂN THAU'!M470)</f>
        <v/>
      </c>
      <c r="G5394" s="1" t="str">
        <f>IF('🔨 CĂN THAU'!A470="","",'🔨 CĂN THAU'!N470)</f>
        <v/>
      </c>
      <c r="H5394" s="1" t="str">
        <f>IF('🔨 CĂN THAU'!A470="","",'🔨 CĂN THAU'!O470)</f>
        <v/>
      </c>
      <c r="I5394" s="1" t="str">
        <f>IF('🔨 CĂN THAU'!A470="","",'🔨 CĂN THAU'!P470)</f>
        <v/>
      </c>
      <c r="J5394" s="1" t="str">
        <f>IF('🔨 CĂN THAU'!A470="","","")</f>
        <v/>
      </c>
      <c r="L5394" s="1">
        <f>N(L5393)+IF(AND('🔎 TRA CỨU NHANH'!$C$2&lt;&gt;"",OR(ISNUMBER(SEARCH('🔎 TRA CỨU NHANH'!$C$2,$A5394)),ISNUMBER(SEARCH('🔎 TRA CỨU NHANH'!$C$2,$B5394)))),1,0)</f>
        <v>0</v>
      </c>
      <c r="M5394" s="1" t="str">
        <f t="shared" si="168"/>
        <v/>
      </c>
      <c r="N5394" s="1">
        <f>N(N5393)+IF(AND('💰 BÁO GIÁ'!$C$27&lt;&gt;"",OR(ISNUMBER(SEARCH('💰 BÁO GIÁ'!$C$27,$A5394)),ISNUMBER(SEARCH('💰 BÁO GIÁ'!$C$27,$B5394)))),1,0)</f>
        <v>0</v>
      </c>
      <c r="O5394" s="1" t="str">
        <f t="shared" si="169"/>
        <v/>
      </c>
    </row>
    <row r="5395" customHeight="1" spans="1:15">
      <c r="A5395" s="1" t="str">
        <f>IF('🔨 CĂN THAU'!A471="","",'🔨 CĂN THAU'!A471)</f>
        <v/>
      </c>
      <c r="B5395" s="1" t="str">
        <f>IF('🔨 CĂN THAU'!A471="","","Căn thau "&amp;'🔨 CĂN THAU'!D471&amp;" "&amp;'🔨 CĂN THAU'!B471&amp;" "&amp;'🔨 CĂN THAU'!C471)</f>
        <v/>
      </c>
      <c r="C5395" s="1" t="str">
        <f>IF('🔨 CĂN THAU'!A471="","","Căn thau")</f>
        <v/>
      </c>
      <c r="D5395" s="1" t="str">
        <f>IF('🔨 CĂN THAU'!A471="","",'🔨 CĂN THAU'!K471)</f>
        <v/>
      </c>
      <c r="E5395" s="1" t="str">
        <f>IF('🔨 CĂN THAU'!A471="","",'🔨 CĂN THAU'!L471)</f>
        <v/>
      </c>
      <c r="F5395" s="1" t="str">
        <f>IF('🔨 CĂN THAU'!A471="","",'🔨 CĂN THAU'!M471)</f>
        <v/>
      </c>
      <c r="G5395" s="1" t="str">
        <f>IF('🔨 CĂN THAU'!A471="","",'🔨 CĂN THAU'!N471)</f>
        <v/>
      </c>
      <c r="H5395" s="1" t="str">
        <f>IF('🔨 CĂN THAU'!A471="","",'🔨 CĂN THAU'!O471)</f>
        <v/>
      </c>
      <c r="I5395" s="1" t="str">
        <f>IF('🔨 CĂN THAU'!A471="","",'🔨 CĂN THAU'!P471)</f>
        <v/>
      </c>
      <c r="J5395" s="1" t="str">
        <f>IF('🔨 CĂN THAU'!A471="","","")</f>
        <v/>
      </c>
      <c r="L5395" s="1">
        <f>N(L5394)+IF(AND('🔎 TRA CỨU NHANH'!$C$2&lt;&gt;"",OR(ISNUMBER(SEARCH('🔎 TRA CỨU NHANH'!$C$2,$A5395)),ISNUMBER(SEARCH('🔎 TRA CỨU NHANH'!$C$2,$B5395)))),1,0)</f>
        <v>0</v>
      </c>
      <c r="M5395" s="1" t="str">
        <f t="shared" si="168"/>
        <v/>
      </c>
      <c r="N5395" s="1">
        <f>N(N5394)+IF(AND('💰 BÁO GIÁ'!$C$27&lt;&gt;"",OR(ISNUMBER(SEARCH('💰 BÁO GIÁ'!$C$27,$A5395)),ISNUMBER(SEARCH('💰 BÁO GIÁ'!$C$27,$B5395)))),1,0)</f>
        <v>0</v>
      </c>
      <c r="O5395" s="1" t="str">
        <f t="shared" si="169"/>
        <v/>
      </c>
    </row>
    <row r="5396" customHeight="1" spans="1:15">
      <c r="A5396" s="1" t="str">
        <f>IF('🔨 CĂN THAU'!A472="","",'🔨 CĂN THAU'!A472)</f>
        <v/>
      </c>
      <c r="B5396" s="1" t="str">
        <f>IF('🔨 CĂN THAU'!A472="","","Căn thau "&amp;'🔨 CĂN THAU'!D472&amp;" "&amp;'🔨 CĂN THAU'!B472&amp;" "&amp;'🔨 CĂN THAU'!C472)</f>
        <v/>
      </c>
      <c r="C5396" s="1" t="str">
        <f>IF('🔨 CĂN THAU'!A472="","","Căn thau")</f>
        <v/>
      </c>
      <c r="D5396" s="1" t="str">
        <f>IF('🔨 CĂN THAU'!A472="","",'🔨 CĂN THAU'!K472)</f>
        <v/>
      </c>
      <c r="E5396" s="1" t="str">
        <f>IF('🔨 CĂN THAU'!A472="","",'🔨 CĂN THAU'!L472)</f>
        <v/>
      </c>
      <c r="F5396" s="1" t="str">
        <f>IF('🔨 CĂN THAU'!A472="","",'🔨 CĂN THAU'!M472)</f>
        <v/>
      </c>
      <c r="G5396" s="1" t="str">
        <f>IF('🔨 CĂN THAU'!A472="","",'🔨 CĂN THAU'!N472)</f>
        <v/>
      </c>
      <c r="H5396" s="1" t="str">
        <f>IF('🔨 CĂN THAU'!A472="","",'🔨 CĂN THAU'!O472)</f>
        <v/>
      </c>
      <c r="I5396" s="1" t="str">
        <f>IF('🔨 CĂN THAU'!A472="","",'🔨 CĂN THAU'!P472)</f>
        <v/>
      </c>
      <c r="J5396" s="1" t="str">
        <f>IF('🔨 CĂN THAU'!A472="","","")</f>
        <v/>
      </c>
      <c r="L5396" s="1">
        <f>N(L5395)+IF(AND('🔎 TRA CỨU NHANH'!$C$2&lt;&gt;"",OR(ISNUMBER(SEARCH('🔎 TRA CỨU NHANH'!$C$2,$A5396)),ISNUMBER(SEARCH('🔎 TRA CỨU NHANH'!$C$2,$B5396)))),1,0)</f>
        <v>0</v>
      </c>
      <c r="M5396" s="1" t="str">
        <f t="shared" si="168"/>
        <v/>
      </c>
      <c r="N5396" s="1">
        <f>N(N5395)+IF(AND('💰 BÁO GIÁ'!$C$27&lt;&gt;"",OR(ISNUMBER(SEARCH('💰 BÁO GIÁ'!$C$27,$A5396)),ISNUMBER(SEARCH('💰 BÁO GIÁ'!$C$27,$B5396)))),1,0)</f>
        <v>0</v>
      </c>
      <c r="O5396" s="1" t="str">
        <f t="shared" si="169"/>
        <v/>
      </c>
    </row>
    <row r="5397" customHeight="1" spans="1:15">
      <c r="A5397" s="1" t="str">
        <f>IF('🔨 CĂN THAU'!A473="","",'🔨 CĂN THAU'!A473)</f>
        <v/>
      </c>
      <c r="B5397" s="1" t="str">
        <f>IF('🔨 CĂN THAU'!A473="","","Căn thau "&amp;'🔨 CĂN THAU'!D473&amp;" "&amp;'🔨 CĂN THAU'!B473&amp;" "&amp;'🔨 CĂN THAU'!C473)</f>
        <v/>
      </c>
      <c r="C5397" s="1" t="str">
        <f>IF('🔨 CĂN THAU'!A473="","","Căn thau")</f>
        <v/>
      </c>
      <c r="D5397" s="1" t="str">
        <f>IF('🔨 CĂN THAU'!A473="","",'🔨 CĂN THAU'!K473)</f>
        <v/>
      </c>
      <c r="E5397" s="1" t="str">
        <f>IF('🔨 CĂN THAU'!A473="","",'🔨 CĂN THAU'!L473)</f>
        <v/>
      </c>
      <c r="F5397" s="1" t="str">
        <f>IF('🔨 CĂN THAU'!A473="","",'🔨 CĂN THAU'!M473)</f>
        <v/>
      </c>
      <c r="G5397" s="1" t="str">
        <f>IF('🔨 CĂN THAU'!A473="","",'🔨 CĂN THAU'!N473)</f>
        <v/>
      </c>
      <c r="H5397" s="1" t="str">
        <f>IF('🔨 CĂN THAU'!A473="","",'🔨 CĂN THAU'!O473)</f>
        <v/>
      </c>
      <c r="I5397" s="1" t="str">
        <f>IF('🔨 CĂN THAU'!A473="","",'🔨 CĂN THAU'!P473)</f>
        <v/>
      </c>
      <c r="J5397" s="1" t="str">
        <f>IF('🔨 CĂN THAU'!A473="","","")</f>
        <v/>
      </c>
      <c r="L5397" s="1">
        <f>N(L5396)+IF(AND('🔎 TRA CỨU NHANH'!$C$2&lt;&gt;"",OR(ISNUMBER(SEARCH('🔎 TRA CỨU NHANH'!$C$2,$A5397)),ISNUMBER(SEARCH('🔎 TRA CỨU NHANH'!$C$2,$B5397)))),1,0)</f>
        <v>0</v>
      </c>
      <c r="M5397" s="1" t="str">
        <f t="shared" si="168"/>
        <v/>
      </c>
      <c r="N5397" s="1">
        <f>N(N5396)+IF(AND('💰 BÁO GIÁ'!$C$27&lt;&gt;"",OR(ISNUMBER(SEARCH('💰 BÁO GIÁ'!$C$27,$A5397)),ISNUMBER(SEARCH('💰 BÁO GIÁ'!$C$27,$B5397)))),1,0)</f>
        <v>0</v>
      </c>
      <c r="O5397" s="1" t="str">
        <f t="shared" si="169"/>
        <v/>
      </c>
    </row>
    <row r="5398" customHeight="1" spans="1:15">
      <c r="A5398" s="1" t="str">
        <f>IF('🔨 CĂN THAU'!A474="","",'🔨 CĂN THAU'!A474)</f>
        <v/>
      </c>
      <c r="B5398" s="1" t="str">
        <f>IF('🔨 CĂN THAU'!A474="","","Căn thau "&amp;'🔨 CĂN THAU'!D474&amp;" "&amp;'🔨 CĂN THAU'!B474&amp;" "&amp;'🔨 CĂN THAU'!C474)</f>
        <v/>
      </c>
      <c r="C5398" s="1" t="str">
        <f>IF('🔨 CĂN THAU'!A474="","","Căn thau")</f>
        <v/>
      </c>
      <c r="D5398" s="1" t="str">
        <f>IF('🔨 CĂN THAU'!A474="","",'🔨 CĂN THAU'!K474)</f>
        <v/>
      </c>
      <c r="E5398" s="1" t="str">
        <f>IF('🔨 CĂN THAU'!A474="","",'🔨 CĂN THAU'!L474)</f>
        <v/>
      </c>
      <c r="F5398" s="1" t="str">
        <f>IF('🔨 CĂN THAU'!A474="","",'🔨 CĂN THAU'!M474)</f>
        <v/>
      </c>
      <c r="G5398" s="1" t="str">
        <f>IF('🔨 CĂN THAU'!A474="","",'🔨 CĂN THAU'!N474)</f>
        <v/>
      </c>
      <c r="H5398" s="1" t="str">
        <f>IF('🔨 CĂN THAU'!A474="","",'🔨 CĂN THAU'!O474)</f>
        <v/>
      </c>
      <c r="I5398" s="1" t="str">
        <f>IF('🔨 CĂN THAU'!A474="","",'🔨 CĂN THAU'!P474)</f>
        <v/>
      </c>
      <c r="J5398" s="1" t="str">
        <f>IF('🔨 CĂN THAU'!A474="","","")</f>
        <v/>
      </c>
      <c r="L5398" s="1">
        <f>N(L5397)+IF(AND('🔎 TRA CỨU NHANH'!$C$2&lt;&gt;"",OR(ISNUMBER(SEARCH('🔎 TRA CỨU NHANH'!$C$2,$A5398)),ISNUMBER(SEARCH('🔎 TRA CỨU NHANH'!$C$2,$B5398)))),1,0)</f>
        <v>0</v>
      </c>
      <c r="M5398" s="1" t="str">
        <f t="shared" si="168"/>
        <v/>
      </c>
      <c r="N5398" s="1">
        <f>N(N5397)+IF(AND('💰 BÁO GIÁ'!$C$27&lt;&gt;"",OR(ISNUMBER(SEARCH('💰 BÁO GIÁ'!$C$27,$A5398)),ISNUMBER(SEARCH('💰 BÁO GIÁ'!$C$27,$B5398)))),1,0)</f>
        <v>0</v>
      </c>
      <c r="O5398" s="1" t="str">
        <f t="shared" si="169"/>
        <v/>
      </c>
    </row>
    <row r="5399" customHeight="1" spans="1:15">
      <c r="A5399" s="1" t="str">
        <f>IF('🔨 CĂN THAU'!A475="","",'🔨 CĂN THAU'!A475)</f>
        <v/>
      </c>
      <c r="B5399" s="1" t="str">
        <f>IF('🔨 CĂN THAU'!A475="","","Căn thau "&amp;'🔨 CĂN THAU'!D475&amp;" "&amp;'🔨 CĂN THAU'!B475&amp;" "&amp;'🔨 CĂN THAU'!C475)</f>
        <v/>
      </c>
      <c r="C5399" s="1" t="str">
        <f>IF('🔨 CĂN THAU'!A475="","","Căn thau")</f>
        <v/>
      </c>
      <c r="D5399" s="1" t="str">
        <f>IF('🔨 CĂN THAU'!A475="","",'🔨 CĂN THAU'!K475)</f>
        <v/>
      </c>
      <c r="E5399" s="1" t="str">
        <f>IF('🔨 CĂN THAU'!A475="","",'🔨 CĂN THAU'!L475)</f>
        <v/>
      </c>
      <c r="F5399" s="1" t="str">
        <f>IF('🔨 CĂN THAU'!A475="","",'🔨 CĂN THAU'!M475)</f>
        <v/>
      </c>
      <c r="G5399" s="1" t="str">
        <f>IF('🔨 CĂN THAU'!A475="","",'🔨 CĂN THAU'!N475)</f>
        <v/>
      </c>
      <c r="H5399" s="1" t="str">
        <f>IF('🔨 CĂN THAU'!A475="","",'🔨 CĂN THAU'!O475)</f>
        <v/>
      </c>
      <c r="I5399" s="1" t="str">
        <f>IF('🔨 CĂN THAU'!A475="","",'🔨 CĂN THAU'!P475)</f>
        <v/>
      </c>
      <c r="J5399" s="1" t="str">
        <f>IF('🔨 CĂN THAU'!A475="","","")</f>
        <v/>
      </c>
      <c r="L5399" s="1">
        <f>N(L5398)+IF(AND('🔎 TRA CỨU NHANH'!$C$2&lt;&gt;"",OR(ISNUMBER(SEARCH('🔎 TRA CỨU NHANH'!$C$2,$A5399)),ISNUMBER(SEARCH('🔎 TRA CỨU NHANH'!$C$2,$B5399)))),1,0)</f>
        <v>0</v>
      </c>
      <c r="M5399" s="1" t="str">
        <f t="shared" si="168"/>
        <v/>
      </c>
      <c r="N5399" s="1">
        <f>N(N5398)+IF(AND('💰 BÁO GIÁ'!$C$27&lt;&gt;"",OR(ISNUMBER(SEARCH('💰 BÁO GIÁ'!$C$27,$A5399)),ISNUMBER(SEARCH('💰 BÁO GIÁ'!$C$27,$B5399)))),1,0)</f>
        <v>0</v>
      </c>
      <c r="O5399" s="1" t="str">
        <f t="shared" si="169"/>
        <v/>
      </c>
    </row>
    <row r="5400" customHeight="1" spans="1:15">
      <c r="A5400" s="1" t="str">
        <f>IF('🔨 CĂN THAU'!A476="","",'🔨 CĂN THAU'!A476)</f>
        <v/>
      </c>
      <c r="B5400" s="1" t="str">
        <f>IF('🔨 CĂN THAU'!A476="","","Căn thau "&amp;'🔨 CĂN THAU'!D476&amp;" "&amp;'🔨 CĂN THAU'!B476&amp;" "&amp;'🔨 CĂN THAU'!C476)</f>
        <v/>
      </c>
      <c r="C5400" s="1" t="str">
        <f>IF('🔨 CĂN THAU'!A476="","","Căn thau")</f>
        <v/>
      </c>
      <c r="D5400" s="1" t="str">
        <f>IF('🔨 CĂN THAU'!A476="","",'🔨 CĂN THAU'!K476)</f>
        <v/>
      </c>
      <c r="E5400" s="1" t="str">
        <f>IF('🔨 CĂN THAU'!A476="","",'🔨 CĂN THAU'!L476)</f>
        <v/>
      </c>
      <c r="F5400" s="1" t="str">
        <f>IF('🔨 CĂN THAU'!A476="","",'🔨 CĂN THAU'!M476)</f>
        <v/>
      </c>
      <c r="G5400" s="1" t="str">
        <f>IF('🔨 CĂN THAU'!A476="","",'🔨 CĂN THAU'!N476)</f>
        <v/>
      </c>
      <c r="H5400" s="1" t="str">
        <f>IF('🔨 CĂN THAU'!A476="","",'🔨 CĂN THAU'!O476)</f>
        <v/>
      </c>
      <c r="I5400" s="1" t="str">
        <f>IF('🔨 CĂN THAU'!A476="","",'🔨 CĂN THAU'!P476)</f>
        <v/>
      </c>
      <c r="J5400" s="1" t="str">
        <f>IF('🔨 CĂN THAU'!A476="","","")</f>
        <v/>
      </c>
      <c r="L5400" s="1">
        <f>N(L5399)+IF(AND('🔎 TRA CỨU NHANH'!$C$2&lt;&gt;"",OR(ISNUMBER(SEARCH('🔎 TRA CỨU NHANH'!$C$2,$A5400)),ISNUMBER(SEARCH('🔎 TRA CỨU NHANH'!$C$2,$B5400)))),1,0)</f>
        <v>0</v>
      </c>
      <c r="M5400" s="1" t="str">
        <f t="shared" si="168"/>
        <v/>
      </c>
      <c r="N5400" s="1">
        <f>N(N5399)+IF(AND('💰 BÁO GIÁ'!$C$27&lt;&gt;"",OR(ISNUMBER(SEARCH('💰 BÁO GIÁ'!$C$27,$A5400)),ISNUMBER(SEARCH('💰 BÁO GIÁ'!$C$27,$B5400)))),1,0)</f>
        <v>0</v>
      </c>
      <c r="O5400" s="1" t="str">
        <f t="shared" si="169"/>
        <v/>
      </c>
    </row>
    <row r="5401" customHeight="1" spans="1:15">
      <c r="A5401" s="1" t="str">
        <f>IF('🔨 CĂN THAU'!A477="","",'🔨 CĂN THAU'!A477)</f>
        <v/>
      </c>
      <c r="B5401" s="1" t="str">
        <f>IF('🔨 CĂN THAU'!A477="","","Căn thau "&amp;'🔨 CĂN THAU'!D477&amp;" "&amp;'🔨 CĂN THAU'!B477&amp;" "&amp;'🔨 CĂN THAU'!C477)</f>
        <v/>
      </c>
      <c r="C5401" s="1" t="str">
        <f>IF('🔨 CĂN THAU'!A477="","","Căn thau")</f>
        <v/>
      </c>
      <c r="D5401" s="1" t="str">
        <f>IF('🔨 CĂN THAU'!A477="","",'🔨 CĂN THAU'!K477)</f>
        <v/>
      </c>
      <c r="E5401" s="1" t="str">
        <f>IF('🔨 CĂN THAU'!A477="","",'🔨 CĂN THAU'!L477)</f>
        <v/>
      </c>
      <c r="F5401" s="1" t="str">
        <f>IF('🔨 CĂN THAU'!A477="","",'🔨 CĂN THAU'!M477)</f>
        <v/>
      </c>
      <c r="G5401" s="1" t="str">
        <f>IF('🔨 CĂN THAU'!A477="","",'🔨 CĂN THAU'!N477)</f>
        <v/>
      </c>
      <c r="H5401" s="1" t="str">
        <f>IF('🔨 CĂN THAU'!A477="","",'🔨 CĂN THAU'!O477)</f>
        <v/>
      </c>
      <c r="I5401" s="1" t="str">
        <f>IF('🔨 CĂN THAU'!A477="","",'🔨 CĂN THAU'!P477)</f>
        <v/>
      </c>
      <c r="J5401" s="1" t="str">
        <f>IF('🔨 CĂN THAU'!A477="","","")</f>
        <v/>
      </c>
      <c r="L5401" s="1">
        <f>N(L5400)+IF(AND('🔎 TRA CỨU NHANH'!$C$2&lt;&gt;"",OR(ISNUMBER(SEARCH('🔎 TRA CỨU NHANH'!$C$2,$A5401)),ISNUMBER(SEARCH('🔎 TRA CỨU NHANH'!$C$2,$B5401)))),1,0)</f>
        <v>0</v>
      </c>
      <c r="M5401" s="1" t="str">
        <f t="shared" si="168"/>
        <v/>
      </c>
      <c r="N5401" s="1">
        <f>N(N5400)+IF(AND('💰 BÁO GIÁ'!$C$27&lt;&gt;"",OR(ISNUMBER(SEARCH('💰 BÁO GIÁ'!$C$27,$A5401)),ISNUMBER(SEARCH('💰 BÁO GIÁ'!$C$27,$B5401)))),1,0)</f>
        <v>0</v>
      </c>
      <c r="O5401" s="1" t="str">
        <f t="shared" si="169"/>
        <v/>
      </c>
    </row>
    <row r="5402" customHeight="1" spans="1:15">
      <c r="A5402" s="1" t="str">
        <f>IF('🔨 CĂN THAU'!A478="","",'🔨 CĂN THAU'!A478)</f>
        <v/>
      </c>
      <c r="B5402" s="1" t="str">
        <f>IF('🔨 CĂN THAU'!A478="","","Căn thau "&amp;'🔨 CĂN THAU'!D478&amp;" "&amp;'🔨 CĂN THAU'!B478&amp;" "&amp;'🔨 CĂN THAU'!C478)</f>
        <v/>
      </c>
      <c r="C5402" s="1" t="str">
        <f>IF('🔨 CĂN THAU'!A478="","","Căn thau")</f>
        <v/>
      </c>
      <c r="D5402" s="1" t="str">
        <f>IF('🔨 CĂN THAU'!A478="","",'🔨 CĂN THAU'!K478)</f>
        <v/>
      </c>
      <c r="E5402" s="1" t="str">
        <f>IF('🔨 CĂN THAU'!A478="","",'🔨 CĂN THAU'!L478)</f>
        <v/>
      </c>
      <c r="F5402" s="1" t="str">
        <f>IF('🔨 CĂN THAU'!A478="","",'🔨 CĂN THAU'!M478)</f>
        <v/>
      </c>
      <c r="G5402" s="1" t="str">
        <f>IF('🔨 CĂN THAU'!A478="","",'🔨 CĂN THAU'!N478)</f>
        <v/>
      </c>
      <c r="H5402" s="1" t="str">
        <f>IF('🔨 CĂN THAU'!A478="","",'🔨 CĂN THAU'!O478)</f>
        <v/>
      </c>
      <c r="I5402" s="1" t="str">
        <f>IF('🔨 CĂN THAU'!A478="","",'🔨 CĂN THAU'!P478)</f>
        <v/>
      </c>
      <c r="J5402" s="1" t="str">
        <f>IF('🔨 CĂN THAU'!A478="","","")</f>
        <v/>
      </c>
      <c r="L5402" s="1">
        <f>N(L5401)+IF(AND('🔎 TRA CỨU NHANH'!$C$2&lt;&gt;"",OR(ISNUMBER(SEARCH('🔎 TRA CỨU NHANH'!$C$2,$A5402)),ISNUMBER(SEARCH('🔎 TRA CỨU NHANH'!$C$2,$B5402)))),1,0)</f>
        <v>0</v>
      </c>
      <c r="M5402" s="1" t="str">
        <f t="shared" si="168"/>
        <v/>
      </c>
      <c r="N5402" s="1">
        <f>N(N5401)+IF(AND('💰 BÁO GIÁ'!$C$27&lt;&gt;"",OR(ISNUMBER(SEARCH('💰 BÁO GIÁ'!$C$27,$A5402)),ISNUMBER(SEARCH('💰 BÁO GIÁ'!$C$27,$B5402)))),1,0)</f>
        <v>0</v>
      </c>
      <c r="O5402" s="1" t="str">
        <f t="shared" si="169"/>
        <v/>
      </c>
    </row>
    <row r="5403" customHeight="1" spans="1:15">
      <c r="A5403" s="1" t="str">
        <f>IF('🔨 CĂN THAU'!A479="","",'🔨 CĂN THAU'!A479)</f>
        <v/>
      </c>
      <c r="B5403" s="1" t="str">
        <f>IF('🔨 CĂN THAU'!A479="","","Căn thau "&amp;'🔨 CĂN THAU'!D479&amp;" "&amp;'🔨 CĂN THAU'!B479&amp;" "&amp;'🔨 CĂN THAU'!C479)</f>
        <v/>
      </c>
      <c r="C5403" s="1" t="str">
        <f>IF('🔨 CĂN THAU'!A479="","","Căn thau")</f>
        <v/>
      </c>
      <c r="D5403" s="1" t="str">
        <f>IF('🔨 CĂN THAU'!A479="","",'🔨 CĂN THAU'!K479)</f>
        <v/>
      </c>
      <c r="E5403" s="1" t="str">
        <f>IF('🔨 CĂN THAU'!A479="","",'🔨 CĂN THAU'!L479)</f>
        <v/>
      </c>
      <c r="F5403" s="1" t="str">
        <f>IF('🔨 CĂN THAU'!A479="","",'🔨 CĂN THAU'!M479)</f>
        <v/>
      </c>
      <c r="G5403" s="1" t="str">
        <f>IF('🔨 CĂN THAU'!A479="","",'🔨 CĂN THAU'!N479)</f>
        <v/>
      </c>
      <c r="H5403" s="1" t="str">
        <f>IF('🔨 CĂN THAU'!A479="","",'🔨 CĂN THAU'!O479)</f>
        <v/>
      </c>
      <c r="I5403" s="1" t="str">
        <f>IF('🔨 CĂN THAU'!A479="","",'🔨 CĂN THAU'!P479)</f>
        <v/>
      </c>
      <c r="J5403" s="1" t="str">
        <f>IF('🔨 CĂN THAU'!A479="","","")</f>
        <v/>
      </c>
      <c r="L5403" s="1">
        <f>N(L5402)+IF(AND('🔎 TRA CỨU NHANH'!$C$2&lt;&gt;"",OR(ISNUMBER(SEARCH('🔎 TRA CỨU NHANH'!$C$2,$A5403)),ISNUMBER(SEARCH('🔎 TRA CỨU NHANH'!$C$2,$B5403)))),1,0)</f>
        <v>0</v>
      </c>
      <c r="M5403" s="1" t="str">
        <f t="shared" si="168"/>
        <v/>
      </c>
      <c r="N5403" s="1">
        <f>N(N5402)+IF(AND('💰 BÁO GIÁ'!$C$27&lt;&gt;"",OR(ISNUMBER(SEARCH('💰 BÁO GIÁ'!$C$27,$A5403)),ISNUMBER(SEARCH('💰 BÁO GIÁ'!$C$27,$B5403)))),1,0)</f>
        <v>0</v>
      </c>
      <c r="O5403" s="1" t="str">
        <f t="shared" si="169"/>
        <v/>
      </c>
    </row>
    <row r="5404" customHeight="1" spans="1:15">
      <c r="A5404" s="1" t="str">
        <f>IF('🔨 CĂN THAU'!A480="","",'🔨 CĂN THAU'!A480)</f>
        <v/>
      </c>
      <c r="B5404" s="1" t="str">
        <f>IF('🔨 CĂN THAU'!A480="","","Căn thau "&amp;'🔨 CĂN THAU'!D480&amp;" "&amp;'🔨 CĂN THAU'!B480&amp;" "&amp;'🔨 CĂN THAU'!C480)</f>
        <v/>
      </c>
      <c r="C5404" s="1" t="str">
        <f>IF('🔨 CĂN THAU'!A480="","","Căn thau")</f>
        <v/>
      </c>
      <c r="D5404" s="1" t="str">
        <f>IF('🔨 CĂN THAU'!A480="","",'🔨 CĂN THAU'!K480)</f>
        <v/>
      </c>
      <c r="E5404" s="1" t="str">
        <f>IF('🔨 CĂN THAU'!A480="","",'🔨 CĂN THAU'!L480)</f>
        <v/>
      </c>
      <c r="F5404" s="1" t="str">
        <f>IF('🔨 CĂN THAU'!A480="","",'🔨 CĂN THAU'!M480)</f>
        <v/>
      </c>
      <c r="G5404" s="1" t="str">
        <f>IF('🔨 CĂN THAU'!A480="","",'🔨 CĂN THAU'!N480)</f>
        <v/>
      </c>
      <c r="H5404" s="1" t="str">
        <f>IF('🔨 CĂN THAU'!A480="","",'🔨 CĂN THAU'!O480)</f>
        <v/>
      </c>
      <c r="I5404" s="1" t="str">
        <f>IF('🔨 CĂN THAU'!A480="","",'🔨 CĂN THAU'!P480)</f>
        <v/>
      </c>
      <c r="J5404" s="1" t="str">
        <f>IF('🔨 CĂN THAU'!A480="","","")</f>
        <v/>
      </c>
      <c r="L5404" s="1">
        <f>N(L5403)+IF(AND('🔎 TRA CỨU NHANH'!$C$2&lt;&gt;"",OR(ISNUMBER(SEARCH('🔎 TRA CỨU NHANH'!$C$2,$A5404)),ISNUMBER(SEARCH('🔎 TRA CỨU NHANH'!$C$2,$B5404)))),1,0)</f>
        <v>0</v>
      </c>
      <c r="M5404" s="1" t="str">
        <f t="shared" si="168"/>
        <v/>
      </c>
      <c r="N5404" s="1">
        <f>N(N5403)+IF(AND('💰 BÁO GIÁ'!$C$27&lt;&gt;"",OR(ISNUMBER(SEARCH('💰 BÁO GIÁ'!$C$27,$A5404)),ISNUMBER(SEARCH('💰 BÁO GIÁ'!$C$27,$B5404)))),1,0)</f>
        <v>0</v>
      </c>
      <c r="O5404" s="1" t="str">
        <f t="shared" si="169"/>
        <v/>
      </c>
    </row>
    <row r="5405" customHeight="1" spans="1:15">
      <c r="A5405" s="1" t="str">
        <f>IF('🔨 CĂN THAU'!A481="","",'🔨 CĂN THAU'!A481)</f>
        <v/>
      </c>
      <c r="B5405" s="1" t="str">
        <f>IF('🔨 CĂN THAU'!A481="","","Căn thau "&amp;'🔨 CĂN THAU'!D481&amp;" "&amp;'🔨 CĂN THAU'!B481&amp;" "&amp;'🔨 CĂN THAU'!C481)</f>
        <v/>
      </c>
      <c r="C5405" s="1" t="str">
        <f>IF('🔨 CĂN THAU'!A481="","","Căn thau")</f>
        <v/>
      </c>
      <c r="D5405" s="1" t="str">
        <f>IF('🔨 CĂN THAU'!A481="","",'🔨 CĂN THAU'!K481)</f>
        <v/>
      </c>
      <c r="E5405" s="1" t="str">
        <f>IF('🔨 CĂN THAU'!A481="","",'🔨 CĂN THAU'!L481)</f>
        <v/>
      </c>
      <c r="F5405" s="1" t="str">
        <f>IF('🔨 CĂN THAU'!A481="","",'🔨 CĂN THAU'!M481)</f>
        <v/>
      </c>
      <c r="G5405" s="1" t="str">
        <f>IF('🔨 CĂN THAU'!A481="","",'🔨 CĂN THAU'!N481)</f>
        <v/>
      </c>
      <c r="H5405" s="1" t="str">
        <f>IF('🔨 CĂN THAU'!A481="","",'🔨 CĂN THAU'!O481)</f>
        <v/>
      </c>
      <c r="I5405" s="1" t="str">
        <f>IF('🔨 CĂN THAU'!A481="","",'🔨 CĂN THAU'!P481)</f>
        <v/>
      </c>
      <c r="J5405" s="1" t="str">
        <f>IF('🔨 CĂN THAU'!A481="","","")</f>
        <v/>
      </c>
      <c r="L5405" s="1">
        <f>N(L5404)+IF(AND('🔎 TRA CỨU NHANH'!$C$2&lt;&gt;"",OR(ISNUMBER(SEARCH('🔎 TRA CỨU NHANH'!$C$2,$A5405)),ISNUMBER(SEARCH('🔎 TRA CỨU NHANH'!$C$2,$B5405)))),1,0)</f>
        <v>0</v>
      </c>
      <c r="M5405" s="1" t="str">
        <f t="shared" si="168"/>
        <v/>
      </c>
      <c r="N5405" s="1">
        <f>N(N5404)+IF(AND('💰 BÁO GIÁ'!$C$27&lt;&gt;"",OR(ISNUMBER(SEARCH('💰 BÁO GIÁ'!$C$27,$A5405)),ISNUMBER(SEARCH('💰 BÁO GIÁ'!$C$27,$B5405)))),1,0)</f>
        <v>0</v>
      </c>
      <c r="O5405" s="1" t="str">
        <f t="shared" si="169"/>
        <v/>
      </c>
    </row>
    <row r="5406" customHeight="1" spans="1:15">
      <c r="A5406" s="1" t="str">
        <f>IF('🔨 CĂN THAU'!A482="","",'🔨 CĂN THAU'!A482)</f>
        <v/>
      </c>
      <c r="B5406" s="1" t="str">
        <f>IF('🔨 CĂN THAU'!A482="","","Căn thau "&amp;'🔨 CĂN THAU'!D482&amp;" "&amp;'🔨 CĂN THAU'!B482&amp;" "&amp;'🔨 CĂN THAU'!C482)</f>
        <v/>
      </c>
      <c r="C5406" s="1" t="str">
        <f>IF('🔨 CĂN THAU'!A482="","","Căn thau")</f>
        <v/>
      </c>
      <c r="D5406" s="1" t="str">
        <f>IF('🔨 CĂN THAU'!A482="","",'🔨 CĂN THAU'!K482)</f>
        <v/>
      </c>
      <c r="E5406" s="1" t="str">
        <f>IF('🔨 CĂN THAU'!A482="","",'🔨 CĂN THAU'!L482)</f>
        <v/>
      </c>
      <c r="F5406" s="1" t="str">
        <f>IF('🔨 CĂN THAU'!A482="","",'🔨 CĂN THAU'!M482)</f>
        <v/>
      </c>
      <c r="G5406" s="1" t="str">
        <f>IF('🔨 CĂN THAU'!A482="","",'🔨 CĂN THAU'!N482)</f>
        <v/>
      </c>
      <c r="H5406" s="1" t="str">
        <f>IF('🔨 CĂN THAU'!A482="","",'🔨 CĂN THAU'!O482)</f>
        <v/>
      </c>
      <c r="I5406" s="1" t="str">
        <f>IF('🔨 CĂN THAU'!A482="","",'🔨 CĂN THAU'!P482)</f>
        <v/>
      </c>
      <c r="J5406" s="1" t="str">
        <f>IF('🔨 CĂN THAU'!A482="","","")</f>
        <v/>
      </c>
      <c r="L5406" s="1">
        <f>N(L5405)+IF(AND('🔎 TRA CỨU NHANH'!$C$2&lt;&gt;"",OR(ISNUMBER(SEARCH('🔎 TRA CỨU NHANH'!$C$2,$A5406)),ISNUMBER(SEARCH('🔎 TRA CỨU NHANH'!$C$2,$B5406)))),1,0)</f>
        <v>0</v>
      </c>
      <c r="M5406" s="1" t="str">
        <f t="shared" si="168"/>
        <v/>
      </c>
      <c r="N5406" s="1">
        <f>N(N5405)+IF(AND('💰 BÁO GIÁ'!$C$27&lt;&gt;"",OR(ISNUMBER(SEARCH('💰 BÁO GIÁ'!$C$27,$A5406)),ISNUMBER(SEARCH('💰 BÁO GIÁ'!$C$27,$B5406)))),1,0)</f>
        <v>0</v>
      </c>
      <c r="O5406" s="1" t="str">
        <f t="shared" si="169"/>
        <v/>
      </c>
    </row>
    <row r="5407" customHeight="1" spans="1:15">
      <c r="A5407" s="1" t="str">
        <f>IF('🔨 CĂN THAU'!A483="","",'🔨 CĂN THAU'!A483)</f>
        <v/>
      </c>
      <c r="B5407" s="1" t="str">
        <f>IF('🔨 CĂN THAU'!A483="","","Căn thau "&amp;'🔨 CĂN THAU'!D483&amp;" "&amp;'🔨 CĂN THAU'!B483&amp;" "&amp;'🔨 CĂN THAU'!C483)</f>
        <v/>
      </c>
      <c r="C5407" s="1" t="str">
        <f>IF('🔨 CĂN THAU'!A483="","","Căn thau")</f>
        <v/>
      </c>
      <c r="D5407" s="1" t="str">
        <f>IF('🔨 CĂN THAU'!A483="","",'🔨 CĂN THAU'!K483)</f>
        <v/>
      </c>
      <c r="E5407" s="1" t="str">
        <f>IF('🔨 CĂN THAU'!A483="","",'🔨 CĂN THAU'!L483)</f>
        <v/>
      </c>
      <c r="F5407" s="1" t="str">
        <f>IF('🔨 CĂN THAU'!A483="","",'🔨 CĂN THAU'!M483)</f>
        <v/>
      </c>
      <c r="G5407" s="1" t="str">
        <f>IF('🔨 CĂN THAU'!A483="","",'🔨 CĂN THAU'!N483)</f>
        <v/>
      </c>
      <c r="H5407" s="1" t="str">
        <f>IF('🔨 CĂN THAU'!A483="","",'🔨 CĂN THAU'!O483)</f>
        <v/>
      </c>
      <c r="I5407" s="1" t="str">
        <f>IF('🔨 CĂN THAU'!A483="","",'🔨 CĂN THAU'!P483)</f>
        <v/>
      </c>
      <c r="J5407" s="1" t="str">
        <f>IF('🔨 CĂN THAU'!A483="","","")</f>
        <v/>
      </c>
      <c r="L5407" s="1">
        <f>N(L5406)+IF(AND('🔎 TRA CỨU NHANH'!$C$2&lt;&gt;"",OR(ISNUMBER(SEARCH('🔎 TRA CỨU NHANH'!$C$2,$A5407)),ISNUMBER(SEARCH('🔎 TRA CỨU NHANH'!$C$2,$B5407)))),1,0)</f>
        <v>0</v>
      </c>
      <c r="M5407" s="1" t="str">
        <f t="shared" si="168"/>
        <v/>
      </c>
      <c r="N5407" s="1">
        <f>N(N5406)+IF(AND('💰 BÁO GIÁ'!$C$27&lt;&gt;"",OR(ISNUMBER(SEARCH('💰 BÁO GIÁ'!$C$27,$A5407)),ISNUMBER(SEARCH('💰 BÁO GIÁ'!$C$27,$B5407)))),1,0)</f>
        <v>0</v>
      </c>
      <c r="O5407" s="1" t="str">
        <f t="shared" si="169"/>
        <v/>
      </c>
    </row>
    <row r="5408" customHeight="1" spans="1:15">
      <c r="A5408" s="1" t="str">
        <f>IF('🔨 CĂN THAU'!A484="","",'🔨 CĂN THAU'!A484)</f>
        <v/>
      </c>
      <c r="B5408" s="1" t="str">
        <f>IF('🔨 CĂN THAU'!A484="","","Căn thau "&amp;'🔨 CĂN THAU'!D484&amp;" "&amp;'🔨 CĂN THAU'!B484&amp;" "&amp;'🔨 CĂN THAU'!C484)</f>
        <v/>
      </c>
      <c r="C5408" s="1" t="str">
        <f>IF('🔨 CĂN THAU'!A484="","","Căn thau")</f>
        <v/>
      </c>
      <c r="D5408" s="1" t="str">
        <f>IF('🔨 CĂN THAU'!A484="","",'🔨 CĂN THAU'!K484)</f>
        <v/>
      </c>
      <c r="E5408" s="1" t="str">
        <f>IF('🔨 CĂN THAU'!A484="","",'🔨 CĂN THAU'!L484)</f>
        <v/>
      </c>
      <c r="F5408" s="1" t="str">
        <f>IF('🔨 CĂN THAU'!A484="","",'🔨 CĂN THAU'!M484)</f>
        <v/>
      </c>
      <c r="G5408" s="1" t="str">
        <f>IF('🔨 CĂN THAU'!A484="","",'🔨 CĂN THAU'!N484)</f>
        <v/>
      </c>
      <c r="H5408" s="1" t="str">
        <f>IF('🔨 CĂN THAU'!A484="","",'🔨 CĂN THAU'!O484)</f>
        <v/>
      </c>
      <c r="I5408" s="1" t="str">
        <f>IF('🔨 CĂN THAU'!A484="","",'🔨 CĂN THAU'!P484)</f>
        <v/>
      </c>
      <c r="J5408" s="1" t="str">
        <f>IF('🔨 CĂN THAU'!A484="","","")</f>
        <v/>
      </c>
      <c r="L5408" s="1">
        <f>N(L5407)+IF(AND('🔎 TRA CỨU NHANH'!$C$2&lt;&gt;"",OR(ISNUMBER(SEARCH('🔎 TRA CỨU NHANH'!$C$2,$A5408)),ISNUMBER(SEARCH('🔎 TRA CỨU NHANH'!$C$2,$B5408)))),1,0)</f>
        <v>0</v>
      </c>
      <c r="M5408" s="1" t="str">
        <f t="shared" si="168"/>
        <v/>
      </c>
      <c r="N5408" s="1">
        <f>N(N5407)+IF(AND('💰 BÁO GIÁ'!$C$27&lt;&gt;"",OR(ISNUMBER(SEARCH('💰 BÁO GIÁ'!$C$27,$A5408)),ISNUMBER(SEARCH('💰 BÁO GIÁ'!$C$27,$B5408)))),1,0)</f>
        <v>0</v>
      </c>
      <c r="O5408" s="1" t="str">
        <f t="shared" si="169"/>
        <v/>
      </c>
    </row>
    <row r="5409" customHeight="1" spans="1:15">
      <c r="A5409" s="1" t="str">
        <f>IF('🔨 CĂN THAU'!A485="","",'🔨 CĂN THAU'!A485)</f>
        <v/>
      </c>
      <c r="B5409" s="1" t="str">
        <f>IF('🔨 CĂN THAU'!A485="","","Căn thau "&amp;'🔨 CĂN THAU'!D485&amp;" "&amp;'🔨 CĂN THAU'!B485&amp;" "&amp;'🔨 CĂN THAU'!C485)</f>
        <v/>
      </c>
      <c r="C5409" s="1" t="str">
        <f>IF('🔨 CĂN THAU'!A485="","","Căn thau")</f>
        <v/>
      </c>
      <c r="D5409" s="1" t="str">
        <f>IF('🔨 CĂN THAU'!A485="","",'🔨 CĂN THAU'!K485)</f>
        <v/>
      </c>
      <c r="E5409" s="1" t="str">
        <f>IF('🔨 CĂN THAU'!A485="","",'🔨 CĂN THAU'!L485)</f>
        <v/>
      </c>
      <c r="F5409" s="1" t="str">
        <f>IF('🔨 CĂN THAU'!A485="","",'🔨 CĂN THAU'!M485)</f>
        <v/>
      </c>
      <c r="G5409" s="1" t="str">
        <f>IF('🔨 CĂN THAU'!A485="","",'🔨 CĂN THAU'!N485)</f>
        <v/>
      </c>
      <c r="H5409" s="1" t="str">
        <f>IF('🔨 CĂN THAU'!A485="","",'🔨 CĂN THAU'!O485)</f>
        <v/>
      </c>
      <c r="I5409" s="1" t="str">
        <f>IF('🔨 CĂN THAU'!A485="","",'🔨 CĂN THAU'!P485)</f>
        <v/>
      </c>
      <c r="J5409" s="1" t="str">
        <f>IF('🔨 CĂN THAU'!A485="","","")</f>
        <v/>
      </c>
      <c r="L5409" s="1">
        <f>N(L5408)+IF(AND('🔎 TRA CỨU NHANH'!$C$2&lt;&gt;"",OR(ISNUMBER(SEARCH('🔎 TRA CỨU NHANH'!$C$2,$A5409)),ISNUMBER(SEARCH('🔎 TRA CỨU NHANH'!$C$2,$B5409)))),1,0)</f>
        <v>0</v>
      </c>
      <c r="M5409" s="1" t="str">
        <f t="shared" si="168"/>
        <v/>
      </c>
      <c r="N5409" s="1">
        <f>N(N5408)+IF(AND('💰 BÁO GIÁ'!$C$27&lt;&gt;"",OR(ISNUMBER(SEARCH('💰 BÁO GIÁ'!$C$27,$A5409)),ISNUMBER(SEARCH('💰 BÁO GIÁ'!$C$27,$B5409)))),1,0)</f>
        <v>0</v>
      </c>
      <c r="O5409" s="1" t="str">
        <f t="shared" si="169"/>
        <v/>
      </c>
    </row>
    <row r="5410" customHeight="1" spans="1:15">
      <c r="A5410" s="1" t="str">
        <f>IF('🔨 CĂN THAU'!A486="","",'🔨 CĂN THAU'!A486)</f>
        <v/>
      </c>
      <c r="B5410" s="1" t="str">
        <f>IF('🔨 CĂN THAU'!A486="","","Căn thau "&amp;'🔨 CĂN THAU'!D486&amp;" "&amp;'🔨 CĂN THAU'!B486&amp;" "&amp;'🔨 CĂN THAU'!C486)</f>
        <v/>
      </c>
      <c r="C5410" s="1" t="str">
        <f>IF('🔨 CĂN THAU'!A486="","","Căn thau")</f>
        <v/>
      </c>
      <c r="D5410" s="1" t="str">
        <f>IF('🔨 CĂN THAU'!A486="","",'🔨 CĂN THAU'!K486)</f>
        <v/>
      </c>
      <c r="E5410" s="1" t="str">
        <f>IF('🔨 CĂN THAU'!A486="","",'🔨 CĂN THAU'!L486)</f>
        <v/>
      </c>
      <c r="F5410" s="1" t="str">
        <f>IF('🔨 CĂN THAU'!A486="","",'🔨 CĂN THAU'!M486)</f>
        <v/>
      </c>
      <c r="G5410" s="1" t="str">
        <f>IF('🔨 CĂN THAU'!A486="","",'🔨 CĂN THAU'!N486)</f>
        <v/>
      </c>
      <c r="H5410" s="1" t="str">
        <f>IF('🔨 CĂN THAU'!A486="","",'🔨 CĂN THAU'!O486)</f>
        <v/>
      </c>
      <c r="I5410" s="1" t="str">
        <f>IF('🔨 CĂN THAU'!A486="","",'🔨 CĂN THAU'!P486)</f>
        <v/>
      </c>
      <c r="J5410" s="1" t="str">
        <f>IF('🔨 CĂN THAU'!A486="","","")</f>
        <v/>
      </c>
      <c r="L5410" s="1">
        <f>N(L5409)+IF(AND('🔎 TRA CỨU NHANH'!$C$2&lt;&gt;"",OR(ISNUMBER(SEARCH('🔎 TRA CỨU NHANH'!$C$2,$A5410)),ISNUMBER(SEARCH('🔎 TRA CỨU NHANH'!$C$2,$B5410)))),1,0)</f>
        <v>0</v>
      </c>
      <c r="M5410" s="1" t="str">
        <f t="shared" si="168"/>
        <v/>
      </c>
      <c r="N5410" s="1">
        <f>N(N5409)+IF(AND('💰 BÁO GIÁ'!$C$27&lt;&gt;"",OR(ISNUMBER(SEARCH('💰 BÁO GIÁ'!$C$27,$A5410)),ISNUMBER(SEARCH('💰 BÁO GIÁ'!$C$27,$B5410)))),1,0)</f>
        <v>0</v>
      </c>
      <c r="O5410" s="1" t="str">
        <f t="shared" si="169"/>
        <v/>
      </c>
    </row>
    <row r="5411" customHeight="1" spans="1:15">
      <c r="A5411" s="1" t="str">
        <f>IF('🔨 CĂN THAU'!A487="","",'🔨 CĂN THAU'!A487)</f>
        <v/>
      </c>
      <c r="B5411" s="1" t="str">
        <f>IF('🔨 CĂN THAU'!A487="","","Căn thau "&amp;'🔨 CĂN THAU'!D487&amp;" "&amp;'🔨 CĂN THAU'!B487&amp;" "&amp;'🔨 CĂN THAU'!C487)</f>
        <v/>
      </c>
      <c r="C5411" s="1" t="str">
        <f>IF('🔨 CĂN THAU'!A487="","","Căn thau")</f>
        <v/>
      </c>
      <c r="D5411" s="1" t="str">
        <f>IF('🔨 CĂN THAU'!A487="","",'🔨 CĂN THAU'!K487)</f>
        <v/>
      </c>
      <c r="E5411" s="1" t="str">
        <f>IF('🔨 CĂN THAU'!A487="","",'🔨 CĂN THAU'!L487)</f>
        <v/>
      </c>
      <c r="F5411" s="1" t="str">
        <f>IF('🔨 CĂN THAU'!A487="","",'🔨 CĂN THAU'!M487)</f>
        <v/>
      </c>
      <c r="G5411" s="1" t="str">
        <f>IF('🔨 CĂN THAU'!A487="","",'🔨 CĂN THAU'!N487)</f>
        <v/>
      </c>
      <c r="H5411" s="1" t="str">
        <f>IF('🔨 CĂN THAU'!A487="","",'🔨 CĂN THAU'!O487)</f>
        <v/>
      </c>
      <c r="I5411" s="1" t="str">
        <f>IF('🔨 CĂN THAU'!A487="","",'🔨 CĂN THAU'!P487)</f>
        <v/>
      </c>
      <c r="J5411" s="1" t="str">
        <f>IF('🔨 CĂN THAU'!A487="","","")</f>
        <v/>
      </c>
      <c r="L5411" s="1">
        <f>N(L5410)+IF(AND('🔎 TRA CỨU NHANH'!$C$2&lt;&gt;"",OR(ISNUMBER(SEARCH('🔎 TRA CỨU NHANH'!$C$2,$A5411)),ISNUMBER(SEARCH('🔎 TRA CỨU NHANH'!$C$2,$B5411)))),1,0)</f>
        <v>0</v>
      </c>
      <c r="M5411" s="1" t="str">
        <f t="shared" si="168"/>
        <v/>
      </c>
      <c r="N5411" s="1">
        <f>N(N5410)+IF(AND('💰 BÁO GIÁ'!$C$27&lt;&gt;"",OR(ISNUMBER(SEARCH('💰 BÁO GIÁ'!$C$27,$A5411)),ISNUMBER(SEARCH('💰 BÁO GIÁ'!$C$27,$B5411)))),1,0)</f>
        <v>0</v>
      </c>
      <c r="O5411" s="1" t="str">
        <f t="shared" si="169"/>
        <v/>
      </c>
    </row>
    <row r="5412" customHeight="1" spans="1:15">
      <c r="A5412" s="1" t="str">
        <f>IF('🔨 CĂN THAU'!A488="","",'🔨 CĂN THAU'!A488)</f>
        <v/>
      </c>
      <c r="B5412" s="1" t="str">
        <f>IF('🔨 CĂN THAU'!A488="","","Căn thau "&amp;'🔨 CĂN THAU'!D488&amp;" "&amp;'🔨 CĂN THAU'!B488&amp;" "&amp;'🔨 CĂN THAU'!C488)</f>
        <v/>
      </c>
      <c r="C5412" s="1" t="str">
        <f>IF('🔨 CĂN THAU'!A488="","","Căn thau")</f>
        <v/>
      </c>
      <c r="D5412" s="1" t="str">
        <f>IF('🔨 CĂN THAU'!A488="","",'🔨 CĂN THAU'!K488)</f>
        <v/>
      </c>
      <c r="E5412" s="1" t="str">
        <f>IF('🔨 CĂN THAU'!A488="","",'🔨 CĂN THAU'!L488)</f>
        <v/>
      </c>
      <c r="F5412" s="1" t="str">
        <f>IF('🔨 CĂN THAU'!A488="","",'🔨 CĂN THAU'!M488)</f>
        <v/>
      </c>
      <c r="G5412" s="1" t="str">
        <f>IF('🔨 CĂN THAU'!A488="","",'🔨 CĂN THAU'!N488)</f>
        <v/>
      </c>
      <c r="H5412" s="1" t="str">
        <f>IF('🔨 CĂN THAU'!A488="","",'🔨 CĂN THAU'!O488)</f>
        <v/>
      </c>
      <c r="I5412" s="1" t="str">
        <f>IF('🔨 CĂN THAU'!A488="","",'🔨 CĂN THAU'!P488)</f>
        <v/>
      </c>
      <c r="J5412" s="1" t="str">
        <f>IF('🔨 CĂN THAU'!A488="","","")</f>
        <v/>
      </c>
      <c r="L5412" s="1">
        <f>N(L5411)+IF(AND('🔎 TRA CỨU NHANH'!$C$2&lt;&gt;"",OR(ISNUMBER(SEARCH('🔎 TRA CỨU NHANH'!$C$2,$A5412)),ISNUMBER(SEARCH('🔎 TRA CỨU NHANH'!$C$2,$B5412)))),1,0)</f>
        <v>0</v>
      </c>
      <c r="M5412" s="1" t="str">
        <f t="shared" si="168"/>
        <v/>
      </c>
      <c r="N5412" s="1">
        <f>N(N5411)+IF(AND('💰 BÁO GIÁ'!$C$27&lt;&gt;"",OR(ISNUMBER(SEARCH('💰 BÁO GIÁ'!$C$27,$A5412)),ISNUMBER(SEARCH('💰 BÁO GIÁ'!$C$27,$B5412)))),1,0)</f>
        <v>0</v>
      </c>
      <c r="O5412" s="1" t="str">
        <f t="shared" si="169"/>
        <v/>
      </c>
    </row>
    <row r="5413" customHeight="1" spans="1:15">
      <c r="A5413" s="1" t="str">
        <f>IF('🔨 CĂN THAU'!A489="","",'🔨 CĂN THAU'!A489)</f>
        <v/>
      </c>
      <c r="B5413" s="1" t="str">
        <f>IF('🔨 CĂN THAU'!A489="","","Căn thau "&amp;'🔨 CĂN THAU'!D489&amp;" "&amp;'🔨 CĂN THAU'!B489&amp;" "&amp;'🔨 CĂN THAU'!C489)</f>
        <v/>
      </c>
      <c r="C5413" s="1" t="str">
        <f>IF('🔨 CĂN THAU'!A489="","","Căn thau")</f>
        <v/>
      </c>
      <c r="D5413" s="1" t="str">
        <f>IF('🔨 CĂN THAU'!A489="","",'🔨 CĂN THAU'!K489)</f>
        <v/>
      </c>
      <c r="E5413" s="1" t="str">
        <f>IF('🔨 CĂN THAU'!A489="","",'🔨 CĂN THAU'!L489)</f>
        <v/>
      </c>
      <c r="F5413" s="1" t="str">
        <f>IF('🔨 CĂN THAU'!A489="","",'🔨 CĂN THAU'!M489)</f>
        <v/>
      </c>
      <c r="G5413" s="1" t="str">
        <f>IF('🔨 CĂN THAU'!A489="","",'🔨 CĂN THAU'!N489)</f>
        <v/>
      </c>
      <c r="H5413" s="1" t="str">
        <f>IF('🔨 CĂN THAU'!A489="","",'🔨 CĂN THAU'!O489)</f>
        <v/>
      </c>
      <c r="I5413" s="1" t="str">
        <f>IF('🔨 CĂN THAU'!A489="","",'🔨 CĂN THAU'!P489)</f>
        <v/>
      </c>
      <c r="J5413" s="1" t="str">
        <f>IF('🔨 CĂN THAU'!A489="","","")</f>
        <v/>
      </c>
      <c r="L5413" s="1">
        <f>N(L5412)+IF(AND('🔎 TRA CỨU NHANH'!$C$2&lt;&gt;"",OR(ISNUMBER(SEARCH('🔎 TRA CỨU NHANH'!$C$2,$A5413)),ISNUMBER(SEARCH('🔎 TRA CỨU NHANH'!$C$2,$B5413)))),1,0)</f>
        <v>0</v>
      </c>
      <c r="M5413" s="1" t="str">
        <f t="shared" si="168"/>
        <v/>
      </c>
      <c r="N5413" s="1">
        <f>N(N5412)+IF(AND('💰 BÁO GIÁ'!$C$27&lt;&gt;"",OR(ISNUMBER(SEARCH('💰 BÁO GIÁ'!$C$27,$A5413)),ISNUMBER(SEARCH('💰 BÁO GIÁ'!$C$27,$B5413)))),1,0)</f>
        <v>0</v>
      </c>
      <c r="O5413" s="1" t="str">
        <f t="shared" si="169"/>
        <v/>
      </c>
    </row>
    <row r="5414" customHeight="1" spans="1:15">
      <c r="A5414" s="1" t="str">
        <f>IF('🔨 CĂN THAU'!A490="","",'🔨 CĂN THAU'!A490)</f>
        <v/>
      </c>
      <c r="B5414" s="1" t="str">
        <f>IF('🔨 CĂN THAU'!A490="","","Căn thau "&amp;'🔨 CĂN THAU'!D490&amp;" "&amp;'🔨 CĂN THAU'!B490&amp;" "&amp;'🔨 CĂN THAU'!C490)</f>
        <v/>
      </c>
      <c r="C5414" s="1" t="str">
        <f>IF('🔨 CĂN THAU'!A490="","","Căn thau")</f>
        <v/>
      </c>
      <c r="D5414" s="1" t="str">
        <f>IF('🔨 CĂN THAU'!A490="","",'🔨 CĂN THAU'!K490)</f>
        <v/>
      </c>
      <c r="E5414" s="1" t="str">
        <f>IF('🔨 CĂN THAU'!A490="","",'🔨 CĂN THAU'!L490)</f>
        <v/>
      </c>
      <c r="F5414" s="1" t="str">
        <f>IF('🔨 CĂN THAU'!A490="","",'🔨 CĂN THAU'!M490)</f>
        <v/>
      </c>
      <c r="G5414" s="1" t="str">
        <f>IF('🔨 CĂN THAU'!A490="","",'🔨 CĂN THAU'!N490)</f>
        <v/>
      </c>
      <c r="H5414" s="1" t="str">
        <f>IF('🔨 CĂN THAU'!A490="","",'🔨 CĂN THAU'!O490)</f>
        <v/>
      </c>
      <c r="I5414" s="1" t="str">
        <f>IF('🔨 CĂN THAU'!A490="","",'🔨 CĂN THAU'!P490)</f>
        <v/>
      </c>
      <c r="J5414" s="1" t="str">
        <f>IF('🔨 CĂN THAU'!A490="","","")</f>
        <v/>
      </c>
      <c r="L5414" s="1">
        <f>N(L5413)+IF(AND('🔎 TRA CỨU NHANH'!$C$2&lt;&gt;"",OR(ISNUMBER(SEARCH('🔎 TRA CỨU NHANH'!$C$2,$A5414)),ISNUMBER(SEARCH('🔎 TRA CỨU NHANH'!$C$2,$B5414)))),1,0)</f>
        <v>0</v>
      </c>
      <c r="M5414" s="1" t="str">
        <f t="shared" si="168"/>
        <v/>
      </c>
      <c r="N5414" s="1">
        <f>N(N5413)+IF(AND('💰 BÁO GIÁ'!$C$27&lt;&gt;"",OR(ISNUMBER(SEARCH('💰 BÁO GIÁ'!$C$27,$A5414)),ISNUMBER(SEARCH('💰 BÁO GIÁ'!$C$27,$B5414)))),1,0)</f>
        <v>0</v>
      </c>
      <c r="O5414" s="1" t="str">
        <f t="shared" si="169"/>
        <v/>
      </c>
    </row>
    <row r="5415" customHeight="1" spans="1:15">
      <c r="A5415" s="1" t="str">
        <f>IF('🔨 CĂN THAU'!A491="","",'🔨 CĂN THAU'!A491)</f>
        <v/>
      </c>
      <c r="B5415" s="1" t="str">
        <f>IF('🔨 CĂN THAU'!A491="","","Căn thau "&amp;'🔨 CĂN THAU'!D491&amp;" "&amp;'🔨 CĂN THAU'!B491&amp;" "&amp;'🔨 CĂN THAU'!C491)</f>
        <v/>
      </c>
      <c r="C5415" s="1" t="str">
        <f>IF('🔨 CĂN THAU'!A491="","","Căn thau")</f>
        <v/>
      </c>
      <c r="D5415" s="1" t="str">
        <f>IF('🔨 CĂN THAU'!A491="","",'🔨 CĂN THAU'!K491)</f>
        <v/>
      </c>
      <c r="E5415" s="1" t="str">
        <f>IF('🔨 CĂN THAU'!A491="","",'🔨 CĂN THAU'!L491)</f>
        <v/>
      </c>
      <c r="F5415" s="1" t="str">
        <f>IF('🔨 CĂN THAU'!A491="","",'🔨 CĂN THAU'!M491)</f>
        <v/>
      </c>
      <c r="G5415" s="1" t="str">
        <f>IF('🔨 CĂN THAU'!A491="","",'🔨 CĂN THAU'!N491)</f>
        <v/>
      </c>
      <c r="H5415" s="1" t="str">
        <f>IF('🔨 CĂN THAU'!A491="","",'🔨 CĂN THAU'!O491)</f>
        <v/>
      </c>
      <c r="I5415" s="1" t="str">
        <f>IF('🔨 CĂN THAU'!A491="","",'🔨 CĂN THAU'!P491)</f>
        <v/>
      </c>
      <c r="J5415" s="1" t="str">
        <f>IF('🔨 CĂN THAU'!A491="","","")</f>
        <v/>
      </c>
      <c r="L5415" s="1">
        <f>N(L5414)+IF(AND('🔎 TRA CỨU NHANH'!$C$2&lt;&gt;"",OR(ISNUMBER(SEARCH('🔎 TRA CỨU NHANH'!$C$2,$A5415)),ISNUMBER(SEARCH('🔎 TRA CỨU NHANH'!$C$2,$B5415)))),1,0)</f>
        <v>0</v>
      </c>
      <c r="M5415" s="1" t="str">
        <f t="shared" si="168"/>
        <v/>
      </c>
      <c r="N5415" s="1">
        <f>N(N5414)+IF(AND('💰 BÁO GIÁ'!$C$27&lt;&gt;"",OR(ISNUMBER(SEARCH('💰 BÁO GIÁ'!$C$27,$A5415)),ISNUMBER(SEARCH('💰 BÁO GIÁ'!$C$27,$B5415)))),1,0)</f>
        <v>0</v>
      </c>
      <c r="O5415" s="1" t="str">
        <f t="shared" si="169"/>
        <v/>
      </c>
    </row>
    <row r="5416" customHeight="1" spans="1:15">
      <c r="A5416" s="1" t="str">
        <f>IF('🔨 CĂN THAU'!A492="","",'🔨 CĂN THAU'!A492)</f>
        <v/>
      </c>
      <c r="B5416" s="1" t="str">
        <f>IF('🔨 CĂN THAU'!A492="","","Căn thau "&amp;'🔨 CĂN THAU'!D492&amp;" "&amp;'🔨 CĂN THAU'!B492&amp;" "&amp;'🔨 CĂN THAU'!C492)</f>
        <v/>
      </c>
      <c r="C5416" s="1" t="str">
        <f>IF('🔨 CĂN THAU'!A492="","","Căn thau")</f>
        <v/>
      </c>
      <c r="D5416" s="1" t="str">
        <f>IF('🔨 CĂN THAU'!A492="","",'🔨 CĂN THAU'!K492)</f>
        <v/>
      </c>
      <c r="E5416" s="1" t="str">
        <f>IF('🔨 CĂN THAU'!A492="","",'🔨 CĂN THAU'!L492)</f>
        <v/>
      </c>
      <c r="F5416" s="1" t="str">
        <f>IF('🔨 CĂN THAU'!A492="","",'🔨 CĂN THAU'!M492)</f>
        <v/>
      </c>
      <c r="G5416" s="1" t="str">
        <f>IF('🔨 CĂN THAU'!A492="","",'🔨 CĂN THAU'!N492)</f>
        <v/>
      </c>
      <c r="H5416" s="1" t="str">
        <f>IF('🔨 CĂN THAU'!A492="","",'🔨 CĂN THAU'!O492)</f>
        <v/>
      </c>
      <c r="I5416" s="1" t="str">
        <f>IF('🔨 CĂN THAU'!A492="","",'🔨 CĂN THAU'!P492)</f>
        <v/>
      </c>
      <c r="J5416" s="1" t="str">
        <f>IF('🔨 CĂN THAU'!A492="","","")</f>
        <v/>
      </c>
      <c r="L5416" s="1">
        <f>N(L5415)+IF(AND('🔎 TRA CỨU NHANH'!$C$2&lt;&gt;"",OR(ISNUMBER(SEARCH('🔎 TRA CỨU NHANH'!$C$2,$A5416)),ISNUMBER(SEARCH('🔎 TRA CỨU NHANH'!$C$2,$B5416)))),1,0)</f>
        <v>0</v>
      </c>
      <c r="M5416" s="1" t="str">
        <f t="shared" si="168"/>
        <v/>
      </c>
      <c r="N5416" s="1">
        <f>N(N5415)+IF(AND('💰 BÁO GIÁ'!$C$27&lt;&gt;"",OR(ISNUMBER(SEARCH('💰 BÁO GIÁ'!$C$27,$A5416)),ISNUMBER(SEARCH('💰 BÁO GIÁ'!$C$27,$B5416)))),1,0)</f>
        <v>0</v>
      </c>
      <c r="O5416" s="1" t="str">
        <f t="shared" si="169"/>
        <v/>
      </c>
    </row>
    <row r="5417" customHeight="1" spans="1:15">
      <c r="A5417" s="1" t="str">
        <f>IF('🔨 CĂN THAU'!A493="","",'🔨 CĂN THAU'!A493)</f>
        <v/>
      </c>
      <c r="B5417" s="1" t="str">
        <f>IF('🔨 CĂN THAU'!A493="","","Căn thau "&amp;'🔨 CĂN THAU'!D493&amp;" "&amp;'🔨 CĂN THAU'!B493&amp;" "&amp;'🔨 CĂN THAU'!C493)</f>
        <v/>
      </c>
      <c r="C5417" s="1" t="str">
        <f>IF('🔨 CĂN THAU'!A493="","","Căn thau")</f>
        <v/>
      </c>
      <c r="D5417" s="1" t="str">
        <f>IF('🔨 CĂN THAU'!A493="","",'🔨 CĂN THAU'!K493)</f>
        <v/>
      </c>
      <c r="E5417" s="1" t="str">
        <f>IF('🔨 CĂN THAU'!A493="","",'🔨 CĂN THAU'!L493)</f>
        <v/>
      </c>
      <c r="F5417" s="1" t="str">
        <f>IF('🔨 CĂN THAU'!A493="","",'🔨 CĂN THAU'!M493)</f>
        <v/>
      </c>
      <c r="G5417" s="1" t="str">
        <f>IF('🔨 CĂN THAU'!A493="","",'🔨 CĂN THAU'!N493)</f>
        <v/>
      </c>
      <c r="H5417" s="1" t="str">
        <f>IF('🔨 CĂN THAU'!A493="","",'🔨 CĂN THAU'!O493)</f>
        <v/>
      </c>
      <c r="I5417" s="1" t="str">
        <f>IF('🔨 CĂN THAU'!A493="","",'🔨 CĂN THAU'!P493)</f>
        <v/>
      </c>
      <c r="J5417" s="1" t="str">
        <f>IF('🔨 CĂN THAU'!A493="","","")</f>
        <v/>
      </c>
      <c r="L5417" s="1">
        <f>N(L5416)+IF(AND('🔎 TRA CỨU NHANH'!$C$2&lt;&gt;"",OR(ISNUMBER(SEARCH('🔎 TRA CỨU NHANH'!$C$2,$A5417)),ISNUMBER(SEARCH('🔎 TRA CỨU NHANH'!$C$2,$B5417)))),1,0)</f>
        <v>0</v>
      </c>
      <c r="M5417" s="1" t="str">
        <f t="shared" si="168"/>
        <v/>
      </c>
      <c r="N5417" s="1">
        <f>N(N5416)+IF(AND('💰 BÁO GIÁ'!$C$27&lt;&gt;"",OR(ISNUMBER(SEARCH('💰 BÁO GIÁ'!$C$27,$A5417)),ISNUMBER(SEARCH('💰 BÁO GIÁ'!$C$27,$B5417)))),1,0)</f>
        <v>0</v>
      </c>
      <c r="O5417" s="1" t="str">
        <f t="shared" si="169"/>
        <v/>
      </c>
    </row>
    <row r="5418" customHeight="1" spans="1:15">
      <c r="A5418" s="1" t="str">
        <f>IF('🔨 CĂN THAU'!A494="","",'🔨 CĂN THAU'!A494)</f>
        <v/>
      </c>
      <c r="B5418" s="1" t="str">
        <f>IF('🔨 CĂN THAU'!A494="","","Căn thau "&amp;'🔨 CĂN THAU'!D494&amp;" "&amp;'🔨 CĂN THAU'!B494&amp;" "&amp;'🔨 CĂN THAU'!C494)</f>
        <v/>
      </c>
      <c r="C5418" s="1" t="str">
        <f>IF('🔨 CĂN THAU'!A494="","","Căn thau")</f>
        <v/>
      </c>
      <c r="D5418" s="1" t="str">
        <f>IF('🔨 CĂN THAU'!A494="","",'🔨 CĂN THAU'!K494)</f>
        <v/>
      </c>
      <c r="E5418" s="1" t="str">
        <f>IF('🔨 CĂN THAU'!A494="","",'🔨 CĂN THAU'!L494)</f>
        <v/>
      </c>
      <c r="F5418" s="1" t="str">
        <f>IF('🔨 CĂN THAU'!A494="","",'🔨 CĂN THAU'!M494)</f>
        <v/>
      </c>
      <c r="G5418" s="1" t="str">
        <f>IF('🔨 CĂN THAU'!A494="","",'🔨 CĂN THAU'!N494)</f>
        <v/>
      </c>
      <c r="H5418" s="1" t="str">
        <f>IF('🔨 CĂN THAU'!A494="","",'🔨 CĂN THAU'!O494)</f>
        <v/>
      </c>
      <c r="I5418" s="1" t="str">
        <f>IF('🔨 CĂN THAU'!A494="","",'🔨 CĂN THAU'!P494)</f>
        <v/>
      </c>
      <c r="J5418" s="1" t="str">
        <f>IF('🔨 CĂN THAU'!A494="","","")</f>
        <v/>
      </c>
      <c r="L5418" s="1">
        <f>N(L5417)+IF(AND('🔎 TRA CỨU NHANH'!$C$2&lt;&gt;"",OR(ISNUMBER(SEARCH('🔎 TRA CỨU NHANH'!$C$2,$A5418)),ISNUMBER(SEARCH('🔎 TRA CỨU NHANH'!$C$2,$B5418)))),1,0)</f>
        <v>0</v>
      </c>
      <c r="M5418" s="1" t="str">
        <f t="shared" si="168"/>
        <v/>
      </c>
      <c r="N5418" s="1">
        <f>N(N5417)+IF(AND('💰 BÁO GIÁ'!$C$27&lt;&gt;"",OR(ISNUMBER(SEARCH('💰 BÁO GIÁ'!$C$27,$A5418)),ISNUMBER(SEARCH('💰 BÁO GIÁ'!$C$27,$B5418)))),1,0)</f>
        <v>0</v>
      </c>
      <c r="O5418" s="1" t="str">
        <f t="shared" si="169"/>
        <v/>
      </c>
    </row>
    <row r="5419" customHeight="1" spans="1:15">
      <c r="A5419" s="1" t="str">
        <f>IF('🔨 CĂN THAU'!A495="","",'🔨 CĂN THAU'!A495)</f>
        <v/>
      </c>
      <c r="B5419" s="1" t="str">
        <f>IF('🔨 CĂN THAU'!A495="","","Căn thau "&amp;'🔨 CĂN THAU'!D495&amp;" "&amp;'🔨 CĂN THAU'!B495&amp;" "&amp;'🔨 CĂN THAU'!C495)</f>
        <v/>
      </c>
      <c r="C5419" s="1" t="str">
        <f>IF('🔨 CĂN THAU'!A495="","","Căn thau")</f>
        <v/>
      </c>
      <c r="D5419" s="1" t="str">
        <f>IF('🔨 CĂN THAU'!A495="","",'🔨 CĂN THAU'!K495)</f>
        <v/>
      </c>
      <c r="E5419" s="1" t="str">
        <f>IF('🔨 CĂN THAU'!A495="","",'🔨 CĂN THAU'!L495)</f>
        <v/>
      </c>
      <c r="F5419" s="1" t="str">
        <f>IF('🔨 CĂN THAU'!A495="","",'🔨 CĂN THAU'!M495)</f>
        <v/>
      </c>
      <c r="G5419" s="1" t="str">
        <f>IF('🔨 CĂN THAU'!A495="","",'🔨 CĂN THAU'!N495)</f>
        <v/>
      </c>
      <c r="H5419" s="1" t="str">
        <f>IF('🔨 CĂN THAU'!A495="","",'🔨 CĂN THAU'!O495)</f>
        <v/>
      </c>
      <c r="I5419" s="1" t="str">
        <f>IF('🔨 CĂN THAU'!A495="","",'🔨 CĂN THAU'!P495)</f>
        <v/>
      </c>
      <c r="J5419" s="1" t="str">
        <f>IF('🔨 CĂN THAU'!A495="","","")</f>
        <v/>
      </c>
      <c r="L5419" s="1">
        <f>N(L5418)+IF(AND('🔎 TRA CỨU NHANH'!$C$2&lt;&gt;"",OR(ISNUMBER(SEARCH('🔎 TRA CỨU NHANH'!$C$2,$A5419)),ISNUMBER(SEARCH('🔎 TRA CỨU NHANH'!$C$2,$B5419)))),1,0)</f>
        <v>0</v>
      </c>
      <c r="M5419" s="1" t="str">
        <f t="shared" si="168"/>
        <v/>
      </c>
      <c r="N5419" s="1">
        <f>N(N5418)+IF(AND('💰 BÁO GIÁ'!$C$27&lt;&gt;"",OR(ISNUMBER(SEARCH('💰 BÁO GIÁ'!$C$27,$A5419)),ISNUMBER(SEARCH('💰 BÁO GIÁ'!$C$27,$B5419)))),1,0)</f>
        <v>0</v>
      </c>
      <c r="O5419" s="1" t="str">
        <f t="shared" si="169"/>
        <v/>
      </c>
    </row>
    <row r="5420" customHeight="1" spans="1:15">
      <c r="A5420" s="1" t="str">
        <f>IF('🔨 CĂN THAU'!A496="","",'🔨 CĂN THAU'!A496)</f>
        <v/>
      </c>
      <c r="B5420" s="1" t="str">
        <f>IF('🔨 CĂN THAU'!A496="","","Căn thau "&amp;'🔨 CĂN THAU'!D496&amp;" "&amp;'🔨 CĂN THAU'!B496&amp;" "&amp;'🔨 CĂN THAU'!C496)</f>
        <v/>
      </c>
      <c r="C5420" s="1" t="str">
        <f>IF('🔨 CĂN THAU'!A496="","","Căn thau")</f>
        <v/>
      </c>
      <c r="D5420" s="1" t="str">
        <f>IF('🔨 CĂN THAU'!A496="","",'🔨 CĂN THAU'!K496)</f>
        <v/>
      </c>
      <c r="E5420" s="1" t="str">
        <f>IF('🔨 CĂN THAU'!A496="","",'🔨 CĂN THAU'!L496)</f>
        <v/>
      </c>
      <c r="F5420" s="1" t="str">
        <f>IF('🔨 CĂN THAU'!A496="","",'🔨 CĂN THAU'!M496)</f>
        <v/>
      </c>
      <c r="G5420" s="1" t="str">
        <f>IF('🔨 CĂN THAU'!A496="","",'🔨 CĂN THAU'!N496)</f>
        <v/>
      </c>
      <c r="H5420" s="1" t="str">
        <f>IF('🔨 CĂN THAU'!A496="","",'🔨 CĂN THAU'!O496)</f>
        <v/>
      </c>
      <c r="I5420" s="1" t="str">
        <f>IF('🔨 CĂN THAU'!A496="","",'🔨 CĂN THAU'!P496)</f>
        <v/>
      </c>
      <c r="J5420" s="1" t="str">
        <f>IF('🔨 CĂN THAU'!A496="","","")</f>
        <v/>
      </c>
      <c r="L5420" s="1">
        <f>N(L5419)+IF(AND('🔎 TRA CỨU NHANH'!$C$2&lt;&gt;"",OR(ISNUMBER(SEARCH('🔎 TRA CỨU NHANH'!$C$2,$A5420)),ISNUMBER(SEARCH('🔎 TRA CỨU NHANH'!$C$2,$B5420)))),1,0)</f>
        <v>0</v>
      </c>
      <c r="M5420" s="1" t="str">
        <f t="shared" si="168"/>
        <v/>
      </c>
      <c r="N5420" s="1">
        <f>N(N5419)+IF(AND('💰 BÁO GIÁ'!$C$27&lt;&gt;"",OR(ISNUMBER(SEARCH('💰 BÁO GIÁ'!$C$27,$A5420)),ISNUMBER(SEARCH('💰 BÁO GIÁ'!$C$27,$B5420)))),1,0)</f>
        <v>0</v>
      </c>
      <c r="O5420" s="1" t="str">
        <f t="shared" si="169"/>
        <v/>
      </c>
    </row>
    <row r="5421" customHeight="1" spans="1:15">
      <c r="A5421" s="1" t="str">
        <f>IF('🔨 CĂN THAU'!A497="","",'🔨 CĂN THAU'!A497)</f>
        <v/>
      </c>
      <c r="B5421" s="1" t="str">
        <f>IF('🔨 CĂN THAU'!A497="","","Căn thau "&amp;'🔨 CĂN THAU'!D497&amp;" "&amp;'🔨 CĂN THAU'!B497&amp;" "&amp;'🔨 CĂN THAU'!C497)</f>
        <v/>
      </c>
      <c r="C5421" s="1" t="str">
        <f>IF('🔨 CĂN THAU'!A497="","","Căn thau")</f>
        <v/>
      </c>
      <c r="D5421" s="1" t="str">
        <f>IF('🔨 CĂN THAU'!A497="","",'🔨 CĂN THAU'!K497)</f>
        <v/>
      </c>
      <c r="E5421" s="1" t="str">
        <f>IF('🔨 CĂN THAU'!A497="","",'🔨 CĂN THAU'!L497)</f>
        <v/>
      </c>
      <c r="F5421" s="1" t="str">
        <f>IF('🔨 CĂN THAU'!A497="","",'🔨 CĂN THAU'!M497)</f>
        <v/>
      </c>
      <c r="G5421" s="1" t="str">
        <f>IF('🔨 CĂN THAU'!A497="","",'🔨 CĂN THAU'!N497)</f>
        <v/>
      </c>
      <c r="H5421" s="1" t="str">
        <f>IF('🔨 CĂN THAU'!A497="","",'🔨 CĂN THAU'!O497)</f>
        <v/>
      </c>
      <c r="I5421" s="1" t="str">
        <f>IF('🔨 CĂN THAU'!A497="","",'🔨 CĂN THAU'!P497)</f>
        <v/>
      </c>
      <c r="J5421" s="1" t="str">
        <f>IF('🔨 CĂN THAU'!A497="","","")</f>
        <v/>
      </c>
      <c r="L5421" s="1">
        <f>N(L5420)+IF(AND('🔎 TRA CỨU NHANH'!$C$2&lt;&gt;"",OR(ISNUMBER(SEARCH('🔎 TRA CỨU NHANH'!$C$2,$A5421)),ISNUMBER(SEARCH('🔎 TRA CỨU NHANH'!$C$2,$B5421)))),1,0)</f>
        <v>0</v>
      </c>
      <c r="M5421" s="1" t="str">
        <f t="shared" si="168"/>
        <v/>
      </c>
      <c r="N5421" s="1">
        <f>N(N5420)+IF(AND('💰 BÁO GIÁ'!$C$27&lt;&gt;"",OR(ISNUMBER(SEARCH('💰 BÁO GIÁ'!$C$27,$A5421)),ISNUMBER(SEARCH('💰 BÁO GIÁ'!$C$27,$B5421)))),1,0)</f>
        <v>0</v>
      </c>
      <c r="O5421" s="1" t="str">
        <f t="shared" si="169"/>
        <v/>
      </c>
    </row>
    <row r="5422" customHeight="1" spans="1:15">
      <c r="A5422" s="1" t="str">
        <f>IF('🔨 CĂN THAU'!A498="","",'🔨 CĂN THAU'!A498)</f>
        <v/>
      </c>
      <c r="B5422" s="1" t="str">
        <f>IF('🔨 CĂN THAU'!A498="","","Căn thau "&amp;'🔨 CĂN THAU'!D498&amp;" "&amp;'🔨 CĂN THAU'!B498&amp;" "&amp;'🔨 CĂN THAU'!C498)</f>
        <v/>
      </c>
      <c r="C5422" s="1" t="str">
        <f>IF('🔨 CĂN THAU'!A498="","","Căn thau")</f>
        <v/>
      </c>
      <c r="D5422" s="1" t="str">
        <f>IF('🔨 CĂN THAU'!A498="","",'🔨 CĂN THAU'!K498)</f>
        <v/>
      </c>
      <c r="E5422" s="1" t="str">
        <f>IF('🔨 CĂN THAU'!A498="","",'🔨 CĂN THAU'!L498)</f>
        <v/>
      </c>
      <c r="F5422" s="1" t="str">
        <f>IF('🔨 CĂN THAU'!A498="","",'🔨 CĂN THAU'!M498)</f>
        <v/>
      </c>
      <c r="G5422" s="1" t="str">
        <f>IF('🔨 CĂN THAU'!A498="","",'🔨 CĂN THAU'!N498)</f>
        <v/>
      </c>
      <c r="H5422" s="1" t="str">
        <f>IF('🔨 CĂN THAU'!A498="","",'🔨 CĂN THAU'!O498)</f>
        <v/>
      </c>
      <c r="I5422" s="1" t="str">
        <f>IF('🔨 CĂN THAU'!A498="","",'🔨 CĂN THAU'!P498)</f>
        <v/>
      </c>
      <c r="J5422" s="1" t="str">
        <f>IF('🔨 CĂN THAU'!A498="","","")</f>
        <v/>
      </c>
      <c r="L5422" s="1">
        <f>N(L5421)+IF(AND('🔎 TRA CỨU NHANH'!$C$2&lt;&gt;"",OR(ISNUMBER(SEARCH('🔎 TRA CỨU NHANH'!$C$2,$A5422)),ISNUMBER(SEARCH('🔎 TRA CỨU NHANH'!$C$2,$B5422)))),1,0)</f>
        <v>0</v>
      </c>
      <c r="M5422" s="1" t="str">
        <f t="shared" si="168"/>
        <v/>
      </c>
      <c r="N5422" s="1">
        <f>N(N5421)+IF(AND('💰 BÁO GIÁ'!$C$27&lt;&gt;"",OR(ISNUMBER(SEARCH('💰 BÁO GIÁ'!$C$27,$A5422)),ISNUMBER(SEARCH('💰 BÁO GIÁ'!$C$27,$B5422)))),1,0)</f>
        <v>0</v>
      </c>
      <c r="O5422" s="1" t="str">
        <f t="shared" si="169"/>
        <v/>
      </c>
    </row>
    <row r="5423" customHeight="1" spans="1:15">
      <c r="A5423" s="1" t="str">
        <f>IF('🔨 CĂN THAU'!A499="","",'🔨 CĂN THAU'!A499)</f>
        <v/>
      </c>
      <c r="B5423" s="1" t="str">
        <f>IF('🔨 CĂN THAU'!A499="","","Căn thau "&amp;'🔨 CĂN THAU'!D499&amp;" "&amp;'🔨 CĂN THAU'!B499&amp;" "&amp;'🔨 CĂN THAU'!C499)</f>
        <v/>
      </c>
      <c r="C5423" s="1" t="str">
        <f>IF('🔨 CĂN THAU'!A499="","","Căn thau")</f>
        <v/>
      </c>
      <c r="D5423" s="1" t="str">
        <f>IF('🔨 CĂN THAU'!A499="","",'🔨 CĂN THAU'!K499)</f>
        <v/>
      </c>
      <c r="E5423" s="1" t="str">
        <f>IF('🔨 CĂN THAU'!A499="","",'🔨 CĂN THAU'!L499)</f>
        <v/>
      </c>
      <c r="F5423" s="1" t="str">
        <f>IF('🔨 CĂN THAU'!A499="","",'🔨 CĂN THAU'!M499)</f>
        <v/>
      </c>
      <c r="G5423" s="1" t="str">
        <f>IF('🔨 CĂN THAU'!A499="","",'🔨 CĂN THAU'!N499)</f>
        <v/>
      </c>
      <c r="H5423" s="1" t="str">
        <f>IF('🔨 CĂN THAU'!A499="","",'🔨 CĂN THAU'!O499)</f>
        <v/>
      </c>
      <c r="I5423" s="1" t="str">
        <f>IF('🔨 CĂN THAU'!A499="","",'🔨 CĂN THAU'!P499)</f>
        <v/>
      </c>
      <c r="J5423" s="1" t="str">
        <f>IF('🔨 CĂN THAU'!A499="","","")</f>
        <v/>
      </c>
      <c r="L5423" s="1">
        <f>N(L5422)+IF(AND('🔎 TRA CỨU NHANH'!$C$2&lt;&gt;"",OR(ISNUMBER(SEARCH('🔎 TRA CỨU NHANH'!$C$2,$A5423)),ISNUMBER(SEARCH('🔎 TRA CỨU NHANH'!$C$2,$B5423)))),1,0)</f>
        <v>0</v>
      </c>
      <c r="M5423" s="1" t="str">
        <f t="shared" si="168"/>
        <v/>
      </c>
      <c r="N5423" s="1">
        <f>N(N5422)+IF(AND('💰 BÁO GIÁ'!$C$27&lt;&gt;"",OR(ISNUMBER(SEARCH('💰 BÁO GIÁ'!$C$27,$A5423)),ISNUMBER(SEARCH('💰 BÁO GIÁ'!$C$27,$B5423)))),1,0)</f>
        <v>0</v>
      </c>
      <c r="O5423" s="1" t="str">
        <f t="shared" si="169"/>
        <v/>
      </c>
    </row>
    <row r="5424" customHeight="1" spans="1:15">
      <c r="A5424" s="1" t="str">
        <f>IF('🔨 CĂN THAU'!A500="","",'🔨 CĂN THAU'!A500)</f>
        <v/>
      </c>
      <c r="B5424" s="1" t="str">
        <f>IF('🔨 CĂN THAU'!A500="","","Căn thau "&amp;'🔨 CĂN THAU'!D500&amp;" "&amp;'🔨 CĂN THAU'!B500&amp;" "&amp;'🔨 CĂN THAU'!C500)</f>
        <v/>
      </c>
      <c r="C5424" s="1" t="str">
        <f>IF('🔨 CĂN THAU'!A500="","","Căn thau")</f>
        <v/>
      </c>
      <c r="D5424" s="1" t="str">
        <f>IF('🔨 CĂN THAU'!A500="","",'🔨 CĂN THAU'!K500)</f>
        <v/>
      </c>
      <c r="E5424" s="1" t="str">
        <f>IF('🔨 CĂN THAU'!A500="","",'🔨 CĂN THAU'!L500)</f>
        <v/>
      </c>
      <c r="F5424" s="1" t="str">
        <f>IF('🔨 CĂN THAU'!A500="","",'🔨 CĂN THAU'!M500)</f>
        <v/>
      </c>
      <c r="G5424" s="1" t="str">
        <f>IF('🔨 CĂN THAU'!A500="","",'🔨 CĂN THAU'!N500)</f>
        <v/>
      </c>
      <c r="H5424" s="1" t="str">
        <f>IF('🔨 CĂN THAU'!A500="","",'🔨 CĂN THAU'!O500)</f>
        <v/>
      </c>
      <c r="I5424" s="1" t="str">
        <f>IF('🔨 CĂN THAU'!A500="","",'🔨 CĂN THAU'!P500)</f>
        <v/>
      </c>
      <c r="J5424" s="1" t="str">
        <f>IF('🔨 CĂN THAU'!A500="","","")</f>
        <v/>
      </c>
      <c r="L5424" s="1">
        <f>N(L5423)+IF(AND('🔎 TRA CỨU NHANH'!$C$2&lt;&gt;"",OR(ISNUMBER(SEARCH('🔎 TRA CỨU NHANH'!$C$2,$A5424)),ISNUMBER(SEARCH('🔎 TRA CỨU NHANH'!$C$2,$B5424)))),1,0)</f>
        <v>0</v>
      </c>
      <c r="M5424" s="1" t="str">
        <f t="shared" si="168"/>
        <v/>
      </c>
      <c r="N5424" s="1">
        <f>N(N5423)+IF(AND('💰 BÁO GIÁ'!$C$27&lt;&gt;"",OR(ISNUMBER(SEARCH('💰 BÁO GIÁ'!$C$27,$A5424)),ISNUMBER(SEARCH('💰 BÁO GIÁ'!$C$27,$B5424)))),1,0)</f>
        <v>0</v>
      </c>
      <c r="O5424" s="1" t="str">
        <f t="shared" si="169"/>
        <v/>
      </c>
    </row>
    <row r="5425" customHeight="1" spans="1:15">
      <c r="A5425" s="1" t="str">
        <f>IF('🔨 CĂN THAU'!A501="","",'🔨 CĂN THAU'!A501)</f>
        <v/>
      </c>
      <c r="B5425" s="1" t="str">
        <f>IF('🔨 CĂN THAU'!A501="","","Căn thau "&amp;'🔨 CĂN THAU'!D501&amp;" "&amp;'🔨 CĂN THAU'!B501&amp;" "&amp;'🔨 CĂN THAU'!C501)</f>
        <v/>
      </c>
      <c r="C5425" s="1" t="str">
        <f>IF('🔨 CĂN THAU'!A501="","","Căn thau")</f>
        <v/>
      </c>
      <c r="D5425" s="1" t="str">
        <f>IF('🔨 CĂN THAU'!A501="","",'🔨 CĂN THAU'!K501)</f>
        <v/>
      </c>
      <c r="E5425" s="1" t="str">
        <f>IF('🔨 CĂN THAU'!A501="","",'🔨 CĂN THAU'!L501)</f>
        <v/>
      </c>
      <c r="F5425" s="1" t="str">
        <f>IF('🔨 CĂN THAU'!A501="","",'🔨 CĂN THAU'!M501)</f>
        <v/>
      </c>
      <c r="G5425" s="1" t="str">
        <f>IF('🔨 CĂN THAU'!A501="","",'🔨 CĂN THAU'!N501)</f>
        <v/>
      </c>
      <c r="H5425" s="1" t="str">
        <f>IF('🔨 CĂN THAU'!A501="","",'🔨 CĂN THAU'!O501)</f>
        <v/>
      </c>
      <c r="I5425" s="1" t="str">
        <f>IF('🔨 CĂN THAU'!A501="","",'🔨 CĂN THAU'!P501)</f>
        <v/>
      </c>
      <c r="J5425" s="1" t="str">
        <f>IF('🔨 CĂN THAU'!A501="","","")</f>
        <v/>
      </c>
      <c r="L5425" s="1">
        <f>N(L5424)+IF(AND('🔎 TRA CỨU NHANH'!$C$2&lt;&gt;"",OR(ISNUMBER(SEARCH('🔎 TRA CỨU NHANH'!$C$2,$A5425)),ISNUMBER(SEARCH('🔎 TRA CỨU NHANH'!$C$2,$B5425)))),1,0)</f>
        <v>0</v>
      </c>
      <c r="M5425" s="1" t="str">
        <f t="shared" si="168"/>
        <v/>
      </c>
      <c r="N5425" s="1">
        <f>N(N5424)+IF(AND('💰 BÁO GIÁ'!$C$27&lt;&gt;"",OR(ISNUMBER(SEARCH('💰 BÁO GIÁ'!$C$27,$A5425)),ISNUMBER(SEARCH('💰 BÁO GIÁ'!$C$27,$B5425)))),1,0)</f>
        <v>0</v>
      </c>
      <c r="O5425" s="1" t="str">
        <f t="shared" si="169"/>
        <v/>
      </c>
    </row>
    <row r="5426" customHeight="1" spans="1:15">
      <c r="A5426" s="1" t="str">
        <f>IF('🔨 CĂN THAU'!A502="","",'🔨 CĂN THAU'!A502)</f>
        <v/>
      </c>
      <c r="B5426" s="1" t="str">
        <f>IF('🔨 CĂN THAU'!A502="","","Căn thau "&amp;'🔨 CĂN THAU'!D502&amp;" "&amp;'🔨 CĂN THAU'!B502&amp;" "&amp;'🔨 CĂN THAU'!C502)</f>
        <v/>
      </c>
      <c r="C5426" s="1" t="str">
        <f>IF('🔨 CĂN THAU'!A502="","","Căn thau")</f>
        <v/>
      </c>
      <c r="D5426" s="1" t="str">
        <f>IF('🔨 CĂN THAU'!A502="","",'🔨 CĂN THAU'!K502)</f>
        <v/>
      </c>
      <c r="E5426" s="1" t="str">
        <f>IF('🔨 CĂN THAU'!A502="","",'🔨 CĂN THAU'!L502)</f>
        <v/>
      </c>
      <c r="F5426" s="1" t="str">
        <f>IF('🔨 CĂN THAU'!A502="","",'🔨 CĂN THAU'!M502)</f>
        <v/>
      </c>
      <c r="G5426" s="1" t="str">
        <f>IF('🔨 CĂN THAU'!A502="","",'🔨 CĂN THAU'!N502)</f>
        <v/>
      </c>
      <c r="H5426" s="1" t="str">
        <f>IF('🔨 CĂN THAU'!A502="","",'🔨 CĂN THAU'!O502)</f>
        <v/>
      </c>
      <c r="I5426" s="1" t="str">
        <f>IF('🔨 CĂN THAU'!A502="","",'🔨 CĂN THAU'!P502)</f>
        <v/>
      </c>
      <c r="J5426" s="1" t="str">
        <f>IF('🔨 CĂN THAU'!A502="","","")</f>
        <v/>
      </c>
      <c r="L5426" s="1">
        <f>N(L5425)+IF(AND('🔎 TRA CỨU NHANH'!$C$2&lt;&gt;"",OR(ISNUMBER(SEARCH('🔎 TRA CỨU NHANH'!$C$2,$A5426)),ISNUMBER(SEARCH('🔎 TRA CỨU NHANH'!$C$2,$B5426)))),1,0)</f>
        <v>0</v>
      </c>
      <c r="M5426" s="1" t="str">
        <f t="shared" si="168"/>
        <v/>
      </c>
      <c r="N5426" s="1">
        <f>N(N5425)+IF(AND('💰 BÁO GIÁ'!$C$27&lt;&gt;"",OR(ISNUMBER(SEARCH('💰 BÁO GIÁ'!$C$27,$A5426)),ISNUMBER(SEARCH('💰 BÁO GIÁ'!$C$27,$B5426)))),1,0)</f>
        <v>0</v>
      </c>
      <c r="O5426" s="1" t="str">
        <f t="shared" si="169"/>
        <v/>
      </c>
    </row>
    <row r="5427" customHeight="1" spans="1:15">
      <c r="A5427" s="1" t="str">
        <f>IF('🔨 CĂN THAU'!A503="","",'🔨 CĂN THAU'!A503)</f>
        <v/>
      </c>
      <c r="B5427" s="1" t="str">
        <f>IF('🔨 CĂN THAU'!A503="","","Căn thau "&amp;'🔨 CĂN THAU'!D503&amp;" "&amp;'🔨 CĂN THAU'!B503&amp;" "&amp;'🔨 CĂN THAU'!C503)</f>
        <v/>
      </c>
      <c r="C5427" s="1" t="str">
        <f>IF('🔨 CĂN THAU'!A503="","","Căn thau")</f>
        <v/>
      </c>
      <c r="D5427" s="1" t="str">
        <f>IF('🔨 CĂN THAU'!A503="","",'🔨 CĂN THAU'!K503)</f>
        <v/>
      </c>
      <c r="E5427" s="1" t="str">
        <f>IF('🔨 CĂN THAU'!A503="","",'🔨 CĂN THAU'!L503)</f>
        <v/>
      </c>
      <c r="F5427" s="1" t="str">
        <f>IF('🔨 CĂN THAU'!A503="","",'🔨 CĂN THAU'!M503)</f>
        <v/>
      </c>
      <c r="G5427" s="1" t="str">
        <f>IF('🔨 CĂN THAU'!A503="","",'🔨 CĂN THAU'!N503)</f>
        <v/>
      </c>
      <c r="H5427" s="1" t="str">
        <f>IF('🔨 CĂN THAU'!A503="","",'🔨 CĂN THAU'!O503)</f>
        <v/>
      </c>
      <c r="I5427" s="1" t="str">
        <f>IF('🔨 CĂN THAU'!A503="","",'🔨 CĂN THAU'!P503)</f>
        <v/>
      </c>
      <c r="J5427" s="1" t="str">
        <f>IF('🔨 CĂN THAU'!A503="","","")</f>
        <v/>
      </c>
      <c r="L5427" s="1">
        <f>N(L5426)+IF(AND('🔎 TRA CỨU NHANH'!$C$2&lt;&gt;"",OR(ISNUMBER(SEARCH('🔎 TRA CỨU NHANH'!$C$2,$A5427)),ISNUMBER(SEARCH('🔎 TRA CỨU NHANH'!$C$2,$B5427)))),1,0)</f>
        <v>0</v>
      </c>
      <c r="M5427" s="1" t="str">
        <f t="shared" si="168"/>
        <v/>
      </c>
      <c r="N5427" s="1">
        <f>N(N5426)+IF(AND('💰 BÁO GIÁ'!$C$27&lt;&gt;"",OR(ISNUMBER(SEARCH('💰 BÁO GIÁ'!$C$27,$A5427)),ISNUMBER(SEARCH('💰 BÁO GIÁ'!$C$27,$B5427)))),1,0)</f>
        <v>0</v>
      </c>
      <c r="O5427" s="1" t="str">
        <f t="shared" si="169"/>
        <v/>
      </c>
    </row>
    <row r="5428" customHeight="1" spans="1:15">
      <c r="A5428" s="1" t="str">
        <f>IF('🔨 CĂN THAU'!A504="","",'🔨 CĂN THAU'!A504)</f>
        <v/>
      </c>
      <c r="B5428" s="1" t="str">
        <f>IF('🔨 CĂN THAU'!A504="","","Căn thau "&amp;'🔨 CĂN THAU'!D504&amp;" "&amp;'🔨 CĂN THAU'!B504&amp;" "&amp;'🔨 CĂN THAU'!C504)</f>
        <v/>
      </c>
      <c r="C5428" s="1" t="str">
        <f>IF('🔨 CĂN THAU'!A504="","","Căn thau")</f>
        <v/>
      </c>
      <c r="D5428" s="1" t="str">
        <f>IF('🔨 CĂN THAU'!A504="","",'🔨 CĂN THAU'!K504)</f>
        <v/>
      </c>
      <c r="E5428" s="1" t="str">
        <f>IF('🔨 CĂN THAU'!A504="","",'🔨 CĂN THAU'!L504)</f>
        <v/>
      </c>
      <c r="F5428" s="1" t="str">
        <f>IF('🔨 CĂN THAU'!A504="","",'🔨 CĂN THAU'!M504)</f>
        <v/>
      </c>
      <c r="G5428" s="1" t="str">
        <f>IF('🔨 CĂN THAU'!A504="","",'🔨 CĂN THAU'!N504)</f>
        <v/>
      </c>
      <c r="H5428" s="1" t="str">
        <f>IF('🔨 CĂN THAU'!A504="","",'🔨 CĂN THAU'!O504)</f>
        <v/>
      </c>
      <c r="I5428" s="1" t="str">
        <f>IF('🔨 CĂN THAU'!A504="","",'🔨 CĂN THAU'!P504)</f>
        <v/>
      </c>
      <c r="J5428" s="1" t="str">
        <f>IF('🔨 CĂN THAU'!A504="","","")</f>
        <v/>
      </c>
      <c r="L5428" s="1">
        <f>N(L5427)+IF(AND('🔎 TRA CỨU NHANH'!$C$2&lt;&gt;"",OR(ISNUMBER(SEARCH('🔎 TRA CỨU NHANH'!$C$2,$A5428)),ISNUMBER(SEARCH('🔎 TRA CỨU NHANH'!$C$2,$B5428)))),1,0)</f>
        <v>0</v>
      </c>
      <c r="M5428" s="1" t="str">
        <f t="shared" si="168"/>
        <v/>
      </c>
      <c r="N5428" s="1">
        <f>N(N5427)+IF(AND('💰 BÁO GIÁ'!$C$27&lt;&gt;"",OR(ISNUMBER(SEARCH('💰 BÁO GIÁ'!$C$27,$A5428)),ISNUMBER(SEARCH('💰 BÁO GIÁ'!$C$27,$B5428)))),1,0)</f>
        <v>0</v>
      </c>
      <c r="O5428" s="1" t="str">
        <f t="shared" si="169"/>
        <v/>
      </c>
    </row>
    <row r="5429" customHeight="1" spans="1:15">
      <c r="A5429" s="1" t="str">
        <f>IF('🔨 CĂN THAU'!A505="","",'🔨 CĂN THAU'!A505)</f>
        <v/>
      </c>
      <c r="B5429" s="1" t="str">
        <f>IF('🔨 CĂN THAU'!A505="","","Căn thau "&amp;'🔨 CĂN THAU'!D505&amp;" "&amp;'🔨 CĂN THAU'!B505&amp;" "&amp;'🔨 CĂN THAU'!C505)</f>
        <v/>
      </c>
      <c r="C5429" s="1" t="str">
        <f>IF('🔨 CĂN THAU'!A505="","","Căn thau")</f>
        <v/>
      </c>
      <c r="D5429" s="1" t="str">
        <f>IF('🔨 CĂN THAU'!A505="","",'🔨 CĂN THAU'!K505)</f>
        <v/>
      </c>
      <c r="E5429" s="1" t="str">
        <f>IF('🔨 CĂN THAU'!A505="","",'🔨 CĂN THAU'!L505)</f>
        <v/>
      </c>
      <c r="F5429" s="1" t="str">
        <f>IF('🔨 CĂN THAU'!A505="","",'🔨 CĂN THAU'!M505)</f>
        <v/>
      </c>
      <c r="G5429" s="1" t="str">
        <f>IF('🔨 CĂN THAU'!A505="","",'🔨 CĂN THAU'!N505)</f>
        <v/>
      </c>
      <c r="H5429" s="1" t="str">
        <f>IF('🔨 CĂN THAU'!A505="","",'🔨 CĂN THAU'!O505)</f>
        <v/>
      </c>
      <c r="I5429" s="1" t="str">
        <f>IF('🔨 CĂN THAU'!A505="","",'🔨 CĂN THAU'!P505)</f>
        <v/>
      </c>
      <c r="J5429" s="1" t="str">
        <f>IF('🔨 CĂN THAU'!A505="","","")</f>
        <v/>
      </c>
      <c r="L5429" s="1">
        <f>N(L5428)+IF(AND('🔎 TRA CỨU NHANH'!$C$2&lt;&gt;"",OR(ISNUMBER(SEARCH('🔎 TRA CỨU NHANH'!$C$2,$A5429)),ISNUMBER(SEARCH('🔎 TRA CỨU NHANH'!$C$2,$B5429)))),1,0)</f>
        <v>0</v>
      </c>
      <c r="M5429" s="1" t="str">
        <f t="shared" si="168"/>
        <v/>
      </c>
      <c r="N5429" s="1">
        <f>N(N5428)+IF(AND('💰 BÁO GIÁ'!$C$27&lt;&gt;"",OR(ISNUMBER(SEARCH('💰 BÁO GIÁ'!$C$27,$A5429)),ISNUMBER(SEARCH('💰 BÁO GIÁ'!$C$27,$B5429)))),1,0)</f>
        <v>0</v>
      </c>
      <c r="O5429" s="1" t="str">
        <f t="shared" si="169"/>
        <v/>
      </c>
    </row>
    <row r="5430" customHeight="1" spans="1:15">
      <c r="A5430" s="1" t="str">
        <f>IF('🔨 CĂN THAU'!A506="","",'🔨 CĂN THAU'!A506)</f>
        <v/>
      </c>
      <c r="B5430" s="1" t="str">
        <f>IF('🔨 CĂN THAU'!A506="","","Căn thau "&amp;'🔨 CĂN THAU'!D506&amp;" "&amp;'🔨 CĂN THAU'!B506&amp;" "&amp;'🔨 CĂN THAU'!C506)</f>
        <v/>
      </c>
      <c r="C5430" s="1" t="str">
        <f>IF('🔨 CĂN THAU'!A506="","","Căn thau")</f>
        <v/>
      </c>
      <c r="D5430" s="1" t="str">
        <f>IF('🔨 CĂN THAU'!A506="","",'🔨 CĂN THAU'!K506)</f>
        <v/>
      </c>
      <c r="E5430" s="1" t="str">
        <f>IF('🔨 CĂN THAU'!A506="","",'🔨 CĂN THAU'!L506)</f>
        <v/>
      </c>
      <c r="F5430" s="1" t="str">
        <f>IF('🔨 CĂN THAU'!A506="","",'🔨 CĂN THAU'!M506)</f>
        <v/>
      </c>
      <c r="G5430" s="1" t="str">
        <f>IF('🔨 CĂN THAU'!A506="","",'🔨 CĂN THAU'!N506)</f>
        <v/>
      </c>
      <c r="H5430" s="1" t="str">
        <f>IF('🔨 CĂN THAU'!A506="","",'🔨 CĂN THAU'!O506)</f>
        <v/>
      </c>
      <c r="I5430" s="1" t="str">
        <f>IF('🔨 CĂN THAU'!A506="","",'🔨 CĂN THAU'!P506)</f>
        <v/>
      </c>
      <c r="J5430" s="1" t="str">
        <f>IF('🔨 CĂN THAU'!A506="","","")</f>
        <v/>
      </c>
      <c r="L5430" s="1">
        <f>N(L5429)+IF(AND('🔎 TRA CỨU NHANH'!$C$2&lt;&gt;"",OR(ISNUMBER(SEARCH('🔎 TRA CỨU NHANH'!$C$2,$A5430)),ISNUMBER(SEARCH('🔎 TRA CỨU NHANH'!$C$2,$B5430)))),1,0)</f>
        <v>0</v>
      </c>
      <c r="M5430" s="1" t="str">
        <f t="shared" si="168"/>
        <v/>
      </c>
      <c r="N5430" s="1">
        <f>N(N5429)+IF(AND('💰 BÁO GIÁ'!$C$27&lt;&gt;"",OR(ISNUMBER(SEARCH('💰 BÁO GIÁ'!$C$27,$A5430)),ISNUMBER(SEARCH('💰 BÁO GIÁ'!$C$27,$B5430)))),1,0)</f>
        <v>0</v>
      </c>
      <c r="O5430" s="1" t="str">
        <f t="shared" si="169"/>
        <v/>
      </c>
    </row>
    <row r="5431" customHeight="1" spans="1:15">
      <c r="A5431" s="1" t="str">
        <f>IF('🔨 CĂN THAU'!A507="","",'🔨 CĂN THAU'!A507)</f>
        <v/>
      </c>
      <c r="B5431" s="1" t="str">
        <f>IF('🔨 CĂN THAU'!A507="","","Căn thau "&amp;'🔨 CĂN THAU'!D507&amp;" "&amp;'🔨 CĂN THAU'!B507&amp;" "&amp;'🔨 CĂN THAU'!C507)</f>
        <v/>
      </c>
      <c r="C5431" s="1" t="str">
        <f>IF('🔨 CĂN THAU'!A507="","","Căn thau")</f>
        <v/>
      </c>
      <c r="D5431" s="1" t="str">
        <f>IF('🔨 CĂN THAU'!A507="","",'🔨 CĂN THAU'!K507)</f>
        <v/>
      </c>
      <c r="E5431" s="1" t="str">
        <f>IF('🔨 CĂN THAU'!A507="","",'🔨 CĂN THAU'!L507)</f>
        <v/>
      </c>
      <c r="F5431" s="1" t="str">
        <f>IF('🔨 CĂN THAU'!A507="","",'🔨 CĂN THAU'!M507)</f>
        <v/>
      </c>
      <c r="G5431" s="1" t="str">
        <f>IF('🔨 CĂN THAU'!A507="","",'🔨 CĂN THAU'!N507)</f>
        <v/>
      </c>
      <c r="H5431" s="1" t="str">
        <f>IF('🔨 CĂN THAU'!A507="","",'🔨 CĂN THAU'!O507)</f>
        <v/>
      </c>
      <c r="I5431" s="1" t="str">
        <f>IF('🔨 CĂN THAU'!A507="","",'🔨 CĂN THAU'!P507)</f>
        <v/>
      </c>
      <c r="J5431" s="1" t="str">
        <f>IF('🔨 CĂN THAU'!A507="","","")</f>
        <v/>
      </c>
      <c r="L5431" s="1">
        <f>N(L5430)+IF(AND('🔎 TRA CỨU NHANH'!$C$2&lt;&gt;"",OR(ISNUMBER(SEARCH('🔎 TRA CỨU NHANH'!$C$2,$A5431)),ISNUMBER(SEARCH('🔎 TRA CỨU NHANH'!$C$2,$B5431)))),1,0)</f>
        <v>0</v>
      </c>
      <c r="M5431" s="1" t="str">
        <f t="shared" si="168"/>
        <v/>
      </c>
      <c r="N5431" s="1">
        <f>N(N5430)+IF(AND('💰 BÁO GIÁ'!$C$27&lt;&gt;"",OR(ISNUMBER(SEARCH('💰 BÁO GIÁ'!$C$27,$A5431)),ISNUMBER(SEARCH('💰 BÁO GIÁ'!$C$27,$B5431)))),1,0)</f>
        <v>0</v>
      </c>
      <c r="O5431" s="1" t="str">
        <f t="shared" si="169"/>
        <v/>
      </c>
    </row>
    <row r="5432" customHeight="1" spans="1:15">
      <c r="A5432" s="1" t="str">
        <f>IF('🔨 CĂN THAU'!A508="","",'🔨 CĂN THAU'!A508)</f>
        <v/>
      </c>
      <c r="B5432" s="1" t="str">
        <f>IF('🔨 CĂN THAU'!A508="","","Căn thau "&amp;'🔨 CĂN THAU'!D508&amp;" "&amp;'🔨 CĂN THAU'!B508&amp;" "&amp;'🔨 CĂN THAU'!C508)</f>
        <v/>
      </c>
      <c r="C5432" s="1" t="str">
        <f>IF('🔨 CĂN THAU'!A508="","","Căn thau")</f>
        <v/>
      </c>
      <c r="D5432" s="1" t="str">
        <f>IF('🔨 CĂN THAU'!A508="","",'🔨 CĂN THAU'!K508)</f>
        <v/>
      </c>
      <c r="E5432" s="1" t="str">
        <f>IF('🔨 CĂN THAU'!A508="","",'🔨 CĂN THAU'!L508)</f>
        <v/>
      </c>
      <c r="F5432" s="1" t="str">
        <f>IF('🔨 CĂN THAU'!A508="","",'🔨 CĂN THAU'!M508)</f>
        <v/>
      </c>
      <c r="G5432" s="1" t="str">
        <f>IF('🔨 CĂN THAU'!A508="","",'🔨 CĂN THAU'!N508)</f>
        <v/>
      </c>
      <c r="H5432" s="1" t="str">
        <f>IF('🔨 CĂN THAU'!A508="","",'🔨 CĂN THAU'!O508)</f>
        <v/>
      </c>
      <c r="I5432" s="1" t="str">
        <f>IF('🔨 CĂN THAU'!A508="","",'🔨 CĂN THAU'!P508)</f>
        <v/>
      </c>
      <c r="J5432" s="1" t="str">
        <f>IF('🔨 CĂN THAU'!A508="","","")</f>
        <v/>
      </c>
      <c r="L5432" s="1">
        <f>N(L5431)+IF(AND('🔎 TRA CỨU NHANH'!$C$2&lt;&gt;"",OR(ISNUMBER(SEARCH('🔎 TRA CỨU NHANH'!$C$2,$A5432)),ISNUMBER(SEARCH('🔎 TRA CỨU NHANH'!$C$2,$B5432)))),1,0)</f>
        <v>0</v>
      </c>
      <c r="M5432" s="1" t="str">
        <f t="shared" si="168"/>
        <v/>
      </c>
      <c r="N5432" s="1">
        <f>N(N5431)+IF(AND('💰 BÁO GIÁ'!$C$27&lt;&gt;"",OR(ISNUMBER(SEARCH('💰 BÁO GIÁ'!$C$27,$A5432)),ISNUMBER(SEARCH('💰 BÁO GIÁ'!$C$27,$B5432)))),1,0)</f>
        <v>0</v>
      </c>
      <c r="O5432" s="1" t="str">
        <f t="shared" si="169"/>
        <v/>
      </c>
    </row>
    <row r="5433" customHeight="1" spans="1:15">
      <c r="A5433" s="1" t="str">
        <f>IF('🔨 CĂN THAU'!A509="","",'🔨 CĂN THAU'!A509)</f>
        <v/>
      </c>
      <c r="B5433" s="1" t="str">
        <f>IF('🔨 CĂN THAU'!A509="","","Căn thau "&amp;'🔨 CĂN THAU'!D509&amp;" "&amp;'🔨 CĂN THAU'!B509&amp;" "&amp;'🔨 CĂN THAU'!C509)</f>
        <v/>
      </c>
      <c r="C5433" s="1" t="str">
        <f>IF('🔨 CĂN THAU'!A509="","","Căn thau")</f>
        <v/>
      </c>
      <c r="D5433" s="1" t="str">
        <f>IF('🔨 CĂN THAU'!A509="","",'🔨 CĂN THAU'!K509)</f>
        <v/>
      </c>
      <c r="E5433" s="1" t="str">
        <f>IF('🔨 CĂN THAU'!A509="","",'🔨 CĂN THAU'!L509)</f>
        <v/>
      </c>
      <c r="F5433" s="1" t="str">
        <f>IF('🔨 CĂN THAU'!A509="","",'🔨 CĂN THAU'!M509)</f>
        <v/>
      </c>
      <c r="G5433" s="1" t="str">
        <f>IF('🔨 CĂN THAU'!A509="","",'🔨 CĂN THAU'!N509)</f>
        <v/>
      </c>
      <c r="H5433" s="1" t="str">
        <f>IF('🔨 CĂN THAU'!A509="","",'🔨 CĂN THAU'!O509)</f>
        <v/>
      </c>
      <c r="I5433" s="1" t="str">
        <f>IF('🔨 CĂN THAU'!A509="","",'🔨 CĂN THAU'!P509)</f>
        <v/>
      </c>
      <c r="J5433" s="1" t="str">
        <f>IF('🔨 CĂN THAU'!A509="","","")</f>
        <v/>
      </c>
      <c r="L5433" s="1">
        <f>N(L5432)+IF(AND('🔎 TRA CỨU NHANH'!$C$2&lt;&gt;"",OR(ISNUMBER(SEARCH('🔎 TRA CỨU NHANH'!$C$2,$A5433)),ISNUMBER(SEARCH('🔎 TRA CỨU NHANH'!$C$2,$B5433)))),1,0)</f>
        <v>0</v>
      </c>
      <c r="M5433" s="1" t="str">
        <f t="shared" si="168"/>
        <v/>
      </c>
      <c r="N5433" s="1">
        <f>N(N5432)+IF(AND('💰 BÁO GIÁ'!$C$27&lt;&gt;"",OR(ISNUMBER(SEARCH('💰 BÁO GIÁ'!$C$27,$A5433)),ISNUMBER(SEARCH('💰 BÁO GIÁ'!$C$27,$B5433)))),1,0)</f>
        <v>0</v>
      </c>
      <c r="O5433" s="1" t="str">
        <f t="shared" si="169"/>
        <v/>
      </c>
    </row>
    <row r="5434" customHeight="1" spans="1:15">
      <c r="A5434" s="1" t="str">
        <f>IF('🔨 CĂN THAU'!A510="","",'🔨 CĂN THAU'!A510)</f>
        <v/>
      </c>
      <c r="B5434" s="1" t="str">
        <f>IF('🔨 CĂN THAU'!A510="","","Căn thau "&amp;'🔨 CĂN THAU'!D510&amp;" "&amp;'🔨 CĂN THAU'!B510&amp;" "&amp;'🔨 CĂN THAU'!C510)</f>
        <v/>
      </c>
      <c r="C5434" s="1" t="str">
        <f>IF('🔨 CĂN THAU'!A510="","","Căn thau")</f>
        <v/>
      </c>
      <c r="D5434" s="1" t="str">
        <f>IF('🔨 CĂN THAU'!A510="","",'🔨 CĂN THAU'!K510)</f>
        <v/>
      </c>
      <c r="E5434" s="1" t="str">
        <f>IF('🔨 CĂN THAU'!A510="","",'🔨 CĂN THAU'!L510)</f>
        <v/>
      </c>
      <c r="F5434" s="1" t="str">
        <f>IF('🔨 CĂN THAU'!A510="","",'🔨 CĂN THAU'!M510)</f>
        <v/>
      </c>
      <c r="G5434" s="1" t="str">
        <f>IF('🔨 CĂN THAU'!A510="","",'🔨 CĂN THAU'!N510)</f>
        <v/>
      </c>
      <c r="H5434" s="1" t="str">
        <f>IF('🔨 CĂN THAU'!A510="","",'🔨 CĂN THAU'!O510)</f>
        <v/>
      </c>
      <c r="I5434" s="1" t="str">
        <f>IF('🔨 CĂN THAU'!A510="","",'🔨 CĂN THAU'!P510)</f>
        <v/>
      </c>
      <c r="J5434" s="1" t="str">
        <f>IF('🔨 CĂN THAU'!A510="","","")</f>
        <v/>
      </c>
      <c r="L5434" s="1">
        <f>N(L5433)+IF(AND('🔎 TRA CỨU NHANH'!$C$2&lt;&gt;"",OR(ISNUMBER(SEARCH('🔎 TRA CỨU NHANH'!$C$2,$A5434)),ISNUMBER(SEARCH('🔎 TRA CỨU NHANH'!$C$2,$B5434)))),1,0)</f>
        <v>0</v>
      </c>
      <c r="M5434" s="1" t="str">
        <f t="shared" si="168"/>
        <v/>
      </c>
      <c r="N5434" s="1">
        <f>N(N5433)+IF(AND('💰 BÁO GIÁ'!$C$27&lt;&gt;"",OR(ISNUMBER(SEARCH('💰 BÁO GIÁ'!$C$27,$A5434)),ISNUMBER(SEARCH('💰 BÁO GIÁ'!$C$27,$B5434)))),1,0)</f>
        <v>0</v>
      </c>
      <c r="O5434" s="1" t="str">
        <f t="shared" si="169"/>
        <v/>
      </c>
    </row>
    <row r="5435" customHeight="1" spans="1:15">
      <c r="A5435" s="1" t="str">
        <f>IF('🔨 CĂN THAU'!A511="","",'🔨 CĂN THAU'!A511)</f>
        <v/>
      </c>
      <c r="B5435" s="1" t="str">
        <f>IF('🔨 CĂN THAU'!A511="","","Căn thau "&amp;'🔨 CĂN THAU'!D511&amp;" "&amp;'🔨 CĂN THAU'!B511&amp;" "&amp;'🔨 CĂN THAU'!C511)</f>
        <v/>
      </c>
      <c r="C5435" s="1" t="str">
        <f>IF('🔨 CĂN THAU'!A511="","","Căn thau")</f>
        <v/>
      </c>
      <c r="D5435" s="1" t="str">
        <f>IF('🔨 CĂN THAU'!A511="","",'🔨 CĂN THAU'!K511)</f>
        <v/>
      </c>
      <c r="E5435" s="1" t="str">
        <f>IF('🔨 CĂN THAU'!A511="","",'🔨 CĂN THAU'!L511)</f>
        <v/>
      </c>
      <c r="F5435" s="1" t="str">
        <f>IF('🔨 CĂN THAU'!A511="","",'🔨 CĂN THAU'!M511)</f>
        <v/>
      </c>
      <c r="G5435" s="1" t="str">
        <f>IF('🔨 CĂN THAU'!A511="","",'🔨 CĂN THAU'!N511)</f>
        <v/>
      </c>
      <c r="H5435" s="1" t="str">
        <f>IF('🔨 CĂN THAU'!A511="","",'🔨 CĂN THAU'!O511)</f>
        <v/>
      </c>
      <c r="I5435" s="1" t="str">
        <f>IF('🔨 CĂN THAU'!A511="","",'🔨 CĂN THAU'!P511)</f>
        <v/>
      </c>
      <c r="J5435" s="1" t="str">
        <f>IF('🔨 CĂN THAU'!A511="","","")</f>
        <v/>
      </c>
      <c r="L5435" s="1">
        <f>N(L5434)+IF(AND('🔎 TRA CỨU NHANH'!$C$2&lt;&gt;"",OR(ISNUMBER(SEARCH('🔎 TRA CỨU NHANH'!$C$2,$A5435)),ISNUMBER(SEARCH('🔎 TRA CỨU NHANH'!$C$2,$B5435)))),1,0)</f>
        <v>0</v>
      </c>
      <c r="M5435" s="1" t="str">
        <f t="shared" si="168"/>
        <v/>
      </c>
      <c r="N5435" s="1">
        <f>N(N5434)+IF(AND('💰 BÁO GIÁ'!$C$27&lt;&gt;"",OR(ISNUMBER(SEARCH('💰 BÁO GIÁ'!$C$27,$A5435)),ISNUMBER(SEARCH('💰 BÁO GIÁ'!$C$27,$B5435)))),1,0)</f>
        <v>0</v>
      </c>
      <c r="O5435" s="1" t="str">
        <f t="shared" si="169"/>
        <v/>
      </c>
    </row>
    <row r="5436" customHeight="1" spans="1:15">
      <c r="A5436" s="1" t="str">
        <f>IF('🔨 CĂN THAU'!A512="","",'🔨 CĂN THAU'!A512)</f>
        <v/>
      </c>
      <c r="B5436" s="1" t="str">
        <f>IF('🔨 CĂN THAU'!A512="","","Căn thau "&amp;'🔨 CĂN THAU'!D512&amp;" "&amp;'🔨 CĂN THAU'!B512&amp;" "&amp;'🔨 CĂN THAU'!C512)</f>
        <v/>
      </c>
      <c r="C5436" s="1" t="str">
        <f>IF('🔨 CĂN THAU'!A512="","","Căn thau")</f>
        <v/>
      </c>
      <c r="D5436" s="1" t="str">
        <f>IF('🔨 CĂN THAU'!A512="","",'🔨 CĂN THAU'!K512)</f>
        <v/>
      </c>
      <c r="E5436" s="1" t="str">
        <f>IF('🔨 CĂN THAU'!A512="","",'🔨 CĂN THAU'!L512)</f>
        <v/>
      </c>
      <c r="F5436" s="1" t="str">
        <f>IF('🔨 CĂN THAU'!A512="","",'🔨 CĂN THAU'!M512)</f>
        <v/>
      </c>
      <c r="G5436" s="1" t="str">
        <f>IF('🔨 CĂN THAU'!A512="","",'🔨 CĂN THAU'!N512)</f>
        <v/>
      </c>
      <c r="H5436" s="1" t="str">
        <f>IF('🔨 CĂN THAU'!A512="","",'🔨 CĂN THAU'!O512)</f>
        <v/>
      </c>
      <c r="I5436" s="1" t="str">
        <f>IF('🔨 CĂN THAU'!A512="","",'🔨 CĂN THAU'!P512)</f>
        <v/>
      </c>
      <c r="J5436" s="1" t="str">
        <f>IF('🔨 CĂN THAU'!A512="","","")</f>
        <v/>
      </c>
      <c r="L5436" s="1">
        <f>N(L5435)+IF(AND('🔎 TRA CỨU NHANH'!$C$2&lt;&gt;"",OR(ISNUMBER(SEARCH('🔎 TRA CỨU NHANH'!$C$2,$A5436)),ISNUMBER(SEARCH('🔎 TRA CỨU NHANH'!$C$2,$B5436)))),1,0)</f>
        <v>0</v>
      </c>
      <c r="M5436" s="1" t="str">
        <f t="shared" si="168"/>
        <v/>
      </c>
      <c r="N5436" s="1">
        <f>N(N5435)+IF(AND('💰 BÁO GIÁ'!$C$27&lt;&gt;"",OR(ISNUMBER(SEARCH('💰 BÁO GIÁ'!$C$27,$A5436)),ISNUMBER(SEARCH('💰 BÁO GIÁ'!$C$27,$B5436)))),1,0)</f>
        <v>0</v>
      </c>
      <c r="O5436" s="1" t="str">
        <f t="shared" si="169"/>
        <v/>
      </c>
    </row>
    <row r="5437" customHeight="1" spans="1:15">
      <c r="A5437" s="1" t="str">
        <f>IF('🔨 CĂN THAU'!A513="","",'🔨 CĂN THAU'!A513)</f>
        <v/>
      </c>
      <c r="B5437" s="1" t="str">
        <f>IF('🔨 CĂN THAU'!A513="","","Căn thau "&amp;'🔨 CĂN THAU'!D513&amp;" "&amp;'🔨 CĂN THAU'!B513&amp;" "&amp;'🔨 CĂN THAU'!C513)</f>
        <v/>
      </c>
      <c r="C5437" s="1" t="str">
        <f>IF('🔨 CĂN THAU'!A513="","","Căn thau")</f>
        <v/>
      </c>
      <c r="D5437" s="1" t="str">
        <f>IF('🔨 CĂN THAU'!A513="","",'🔨 CĂN THAU'!K513)</f>
        <v/>
      </c>
      <c r="E5437" s="1" t="str">
        <f>IF('🔨 CĂN THAU'!A513="","",'🔨 CĂN THAU'!L513)</f>
        <v/>
      </c>
      <c r="F5437" s="1" t="str">
        <f>IF('🔨 CĂN THAU'!A513="","",'🔨 CĂN THAU'!M513)</f>
        <v/>
      </c>
      <c r="G5437" s="1" t="str">
        <f>IF('🔨 CĂN THAU'!A513="","",'🔨 CĂN THAU'!N513)</f>
        <v/>
      </c>
      <c r="H5437" s="1" t="str">
        <f>IF('🔨 CĂN THAU'!A513="","",'🔨 CĂN THAU'!O513)</f>
        <v/>
      </c>
      <c r="I5437" s="1" t="str">
        <f>IF('🔨 CĂN THAU'!A513="","",'🔨 CĂN THAU'!P513)</f>
        <v/>
      </c>
      <c r="J5437" s="1" t="str">
        <f>IF('🔨 CĂN THAU'!A513="","","")</f>
        <v/>
      </c>
      <c r="L5437" s="1">
        <f>N(L5436)+IF(AND('🔎 TRA CỨU NHANH'!$C$2&lt;&gt;"",OR(ISNUMBER(SEARCH('🔎 TRA CỨU NHANH'!$C$2,$A5437)),ISNUMBER(SEARCH('🔎 TRA CỨU NHANH'!$C$2,$B5437)))),1,0)</f>
        <v>0</v>
      </c>
      <c r="M5437" s="1" t="str">
        <f t="shared" si="168"/>
        <v/>
      </c>
      <c r="N5437" s="1">
        <f>N(N5436)+IF(AND('💰 BÁO GIÁ'!$C$27&lt;&gt;"",OR(ISNUMBER(SEARCH('💰 BÁO GIÁ'!$C$27,$A5437)),ISNUMBER(SEARCH('💰 BÁO GIÁ'!$C$27,$B5437)))),1,0)</f>
        <v>0</v>
      </c>
      <c r="O5437" s="1" t="str">
        <f t="shared" si="169"/>
        <v/>
      </c>
    </row>
    <row r="5438" customHeight="1" spans="1:15">
      <c r="A5438" s="1" t="str">
        <f>IF('🔨 CĂN THAU'!A514="","",'🔨 CĂN THAU'!A514)</f>
        <v/>
      </c>
      <c r="B5438" s="1" t="str">
        <f>IF('🔨 CĂN THAU'!A514="","","Căn thau "&amp;'🔨 CĂN THAU'!D514&amp;" "&amp;'🔨 CĂN THAU'!B514&amp;" "&amp;'🔨 CĂN THAU'!C514)</f>
        <v/>
      </c>
      <c r="C5438" s="1" t="str">
        <f>IF('🔨 CĂN THAU'!A514="","","Căn thau")</f>
        <v/>
      </c>
      <c r="D5438" s="1" t="str">
        <f>IF('🔨 CĂN THAU'!A514="","",'🔨 CĂN THAU'!K514)</f>
        <v/>
      </c>
      <c r="E5438" s="1" t="str">
        <f>IF('🔨 CĂN THAU'!A514="","",'🔨 CĂN THAU'!L514)</f>
        <v/>
      </c>
      <c r="F5438" s="1" t="str">
        <f>IF('🔨 CĂN THAU'!A514="","",'🔨 CĂN THAU'!M514)</f>
        <v/>
      </c>
      <c r="G5438" s="1" t="str">
        <f>IF('🔨 CĂN THAU'!A514="","",'🔨 CĂN THAU'!N514)</f>
        <v/>
      </c>
      <c r="H5438" s="1" t="str">
        <f>IF('🔨 CĂN THAU'!A514="","",'🔨 CĂN THAU'!O514)</f>
        <v/>
      </c>
      <c r="I5438" s="1" t="str">
        <f>IF('🔨 CĂN THAU'!A514="","",'🔨 CĂN THAU'!P514)</f>
        <v/>
      </c>
      <c r="J5438" s="1" t="str">
        <f>IF('🔨 CĂN THAU'!A514="","","")</f>
        <v/>
      </c>
      <c r="L5438" s="1">
        <f>N(L5437)+IF(AND('🔎 TRA CỨU NHANH'!$C$2&lt;&gt;"",OR(ISNUMBER(SEARCH('🔎 TRA CỨU NHANH'!$C$2,$A5438)),ISNUMBER(SEARCH('🔎 TRA CỨU NHANH'!$C$2,$B5438)))),1,0)</f>
        <v>0</v>
      </c>
      <c r="M5438" s="1" t="str">
        <f t="shared" si="168"/>
        <v/>
      </c>
      <c r="N5438" s="1">
        <f>N(N5437)+IF(AND('💰 BÁO GIÁ'!$C$27&lt;&gt;"",OR(ISNUMBER(SEARCH('💰 BÁO GIÁ'!$C$27,$A5438)),ISNUMBER(SEARCH('💰 BÁO GIÁ'!$C$27,$B5438)))),1,0)</f>
        <v>0</v>
      </c>
      <c r="O5438" s="1" t="str">
        <f t="shared" si="169"/>
        <v/>
      </c>
    </row>
    <row r="5439" customHeight="1" spans="1:15">
      <c r="A5439" s="1" t="str">
        <f>IF('🔨 CĂN THAU'!A515="","",'🔨 CĂN THAU'!A515)</f>
        <v/>
      </c>
      <c r="B5439" s="1" t="str">
        <f>IF('🔨 CĂN THAU'!A515="","","Căn thau "&amp;'🔨 CĂN THAU'!D515&amp;" "&amp;'🔨 CĂN THAU'!B515&amp;" "&amp;'🔨 CĂN THAU'!C515)</f>
        <v/>
      </c>
      <c r="C5439" s="1" t="str">
        <f>IF('🔨 CĂN THAU'!A515="","","Căn thau")</f>
        <v/>
      </c>
      <c r="D5439" s="1" t="str">
        <f>IF('🔨 CĂN THAU'!A515="","",'🔨 CĂN THAU'!K515)</f>
        <v/>
      </c>
      <c r="E5439" s="1" t="str">
        <f>IF('🔨 CĂN THAU'!A515="","",'🔨 CĂN THAU'!L515)</f>
        <v/>
      </c>
      <c r="F5439" s="1" t="str">
        <f>IF('🔨 CĂN THAU'!A515="","",'🔨 CĂN THAU'!M515)</f>
        <v/>
      </c>
      <c r="G5439" s="1" t="str">
        <f>IF('🔨 CĂN THAU'!A515="","",'🔨 CĂN THAU'!N515)</f>
        <v/>
      </c>
      <c r="H5439" s="1" t="str">
        <f>IF('🔨 CĂN THAU'!A515="","",'🔨 CĂN THAU'!O515)</f>
        <v/>
      </c>
      <c r="I5439" s="1" t="str">
        <f>IF('🔨 CĂN THAU'!A515="","",'🔨 CĂN THAU'!P515)</f>
        <v/>
      </c>
      <c r="J5439" s="1" t="str">
        <f>IF('🔨 CĂN THAU'!A515="","","")</f>
        <v/>
      </c>
      <c r="L5439" s="1">
        <f>N(L5438)+IF(AND('🔎 TRA CỨU NHANH'!$C$2&lt;&gt;"",OR(ISNUMBER(SEARCH('🔎 TRA CỨU NHANH'!$C$2,$A5439)),ISNUMBER(SEARCH('🔎 TRA CỨU NHANH'!$C$2,$B5439)))),1,0)</f>
        <v>0</v>
      </c>
      <c r="M5439" s="1" t="str">
        <f t="shared" si="168"/>
        <v/>
      </c>
      <c r="N5439" s="1">
        <f>N(N5438)+IF(AND('💰 BÁO GIÁ'!$C$27&lt;&gt;"",OR(ISNUMBER(SEARCH('💰 BÁO GIÁ'!$C$27,$A5439)),ISNUMBER(SEARCH('💰 BÁO GIÁ'!$C$27,$B5439)))),1,0)</f>
        <v>0</v>
      </c>
      <c r="O5439" s="1" t="str">
        <f t="shared" si="169"/>
        <v/>
      </c>
    </row>
    <row r="5440" customHeight="1" spans="1:15">
      <c r="A5440" s="1" t="str">
        <f>IF('🔨 CĂN THAU'!A516="","",'🔨 CĂN THAU'!A516)</f>
        <v/>
      </c>
      <c r="B5440" s="1" t="str">
        <f>IF('🔨 CĂN THAU'!A516="","","Căn thau "&amp;'🔨 CĂN THAU'!D516&amp;" "&amp;'🔨 CĂN THAU'!B516&amp;" "&amp;'🔨 CĂN THAU'!C516)</f>
        <v/>
      </c>
      <c r="C5440" s="1" t="str">
        <f>IF('🔨 CĂN THAU'!A516="","","Căn thau")</f>
        <v/>
      </c>
      <c r="D5440" s="1" t="str">
        <f>IF('🔨 CĂN THAU'!A516="","",'🔨 CĂN THAU'!K516)</f>
        <v/>
      </c>
      <c r="E5440" s="1" t="str">
        <f>IF('🔨 CĂN THAU'!A516="","",'🔨 CĂN THAU'!L516)</f>
        <v/>
      </c>
      <c r="F5440" s="1" t="str">
        <f>IF('🔨 CĂN THAU'!A516="","",'🔨 CĂN THAU'!M516)</f>
        <v/>
      </c>
      <c r="G5440" s="1" t="str">
        <f>IF('🔨 CĂN THAU'!A516="","",'🔨 CĂN THAU'!N516)</f>
        <v/>
      </c>
      <c r="H5440" s="1" t="str">
        <f>IF('🔨 CĂN THAU'!A516="","",'🔨 CĂN THAU'!O516)</f>
        <v/>
      </c>
      <c r="I5440" s="1" t="str">
        <f>IF('🔨 CĂN THAU'!A516="","",'🔨 CĂN THAU'!P516)</f>
        <v/>
      </c>
      <c r="J5440" s="1" t="str">
        <f>IF('🔨 CĂN THAU'!A516="","","")</f>
        <v/>
      </c>
      <c r="L5440" s="1">
        <f>N(L5439)+IF(AND('🔎 TRA CỨU NHANH'!$C$2&lt;&gt;"",OR(ISNUMBER(SEARCH('🔎 TRA CỨU NHANH'!$C$2,$A5440)),ISNUMBER(SEARCH('🔎 TRA CỨU NHANH'!$C$2,$B5440)))),1,0)</f>
        <v>0</v>
      </c>
      <c r="M5440" s="1" t="str">
        <f t="shared" si="168"/>
        <v/>
      </c>
      <c r="N5440" s="1">
        <f>N(N5439)+IF(AND('💰 BÁO GIÁ'!$C$27&lt;&gt;"",OR(ISNUMBER(SEARCH('💰 BÁO GIÁ'!$C$27,$A5440)),ISNUMBER(SEARCH('💰 BÁO GIÁ'!$C$27,$B5440)))),1,0)</f>
        <v>0</v>
      </c>
      <c r="O5440" s="1" t="str">
        <f t="shared" si="169"/>
        <v/>
      </c>
    </row>
    <row r="5441" customHeight="1" spans="1:15">
      <c r="A5441" s="1" t="str">
        <f>IF('🔨 CĂN THAU'!A517="","",'🔨 CĂN THAU'!A517)</f>
        <v/>
      </c>
      <c r="B5441" s="1" t="str">
        <f>IF('🔨 CĂN THAU'!A517="","","Căn thau "&amp;'🔨 CĂN THAU'!D517&amp;" "&amp;'🔨 CĂN THAU'!B517&amp;" "&amp;'🔨 CĂN THAU'!C517)</f>
        <v/>
      </c>
      <c r="C5441" s="1" t="str">
        <f>IF('🔨 CĂN THAU'!A517="","","Căn thau")</f>
        <v/>
      </c>
      <c r="D5441" s="1" t="str">
        <f>IF('🔨 CĂN THAU'!A517="","",'🔨 CĂN THAU'!K517)</f>
        <v/>
      </c>
      <c r="E5441" s="1" t="str">
        <f>IF('🔨 CĂN THAU'!A517="","",'🔨 CĂN THAU'!L517)</f>
        <v/>
      </c>
      <c r="F5441" s="1" t="str">
        <f>IF('🔨 CĂN THAU'!A517="","",'🔨 CĂN THAU'!M517)</f>
        <v/>
      </c>
      <c r="G5441" s="1" t="str">
        <f>IF('🔨 CĂN THAU'!A517="","",'🔨 CĂN THAU'!N517)</f>
        <v/>
      </c>
      <c r="H5441" s="1" t="str">
        <f>IF('🔨 CĂN THAU'!A517="","",'🔨 CĂN THAU'!O517)</f>
        <v/>
      </c>
      <c r="I5441" s="1" t="str">
        <f>IF('🔨 CĂN THAU'!A517="","",'🔨 CĂN THAU'!P517)</f>
        <v/>
      </c>
      <c r="J5441" s="1" t="str">
        <f>IF('🔨 CĂN THAU'!A517="","","")</f>
        <v/>
      </c>
      <c r="L5441" s="1">
        <f>N(L5440)+IF(AND('🔎 TRA CỨU NHANH'!$C$2&lt;&gt;"",OR(ISNUMBER(SEARCH('🔎 TRA CỨU NHANH'!$C$2,$A5441)),ISNUMBER(SEARCH('🔎 TRA CỨU NHANH'!$C$2,$B5441)))),1,0)</f>
        <v>0</v>
      </c>
      <c r="M5441" s="1" t="str">
        <f t="shared" si="168"/>
        <v/>
      </c>
      <c r="N5441" s="1">
        <f>N(N5440)+IF(AND('💰 BÁO GIÁ'!$C$27&lt;&gt;"",OR(ISNUMBER(SEARCH('💰 BÁO GIÁ'!$C$27,$A5441)),ISNUMBER(SEARCH('💰 BÁO GIÁ'!$C$27,$B5441)))),1,0)</f>
        <v>0</v>
      </c>
      <c r="O5441" s="1" t="str">
        <f t="shared" si="169"/>
        <v/>
      </c>
    </row>
    <row r="5442" customHeight="1" spans="1:15">
      <c r="A5442" s="1" t="str">
        <f>IF('🔨 CĂN THAU'!A518="","",'🔨 CĂN THAU'!A518)</f>
        <v/>
      </c>
      <c r="B5442" s="1" t="str">
        <f>IF('🔨 CĂN THAU'!A518="","","Căn thau "&amp;'🔨 CĂN THAU'!D518&amp;" "&amp;'🔨 CĂN THAU'!B518&amp;" "&amp;'🔨 CĂN THAU'!C518)</f>
        <v/>
      </c>
      <c r="C5442" s="1" t="str">
        <f>IF('🔨 CĂN THAU'!A518="","","Căn thau")</f>
        <v/>
      </c>
      <c r="D5442" s="1" t="str">
        <f>IF('🔨 CĂN THAU'!A518="","",'🔨 CĂN THAU'!K518)</f>
        <v/>
      </c>
      <c r="E5442" s="1" t="str">
        <f>IF('🔨 CĂN THAU'!A518="","",'🔨 CĂN THAU'!L518)</f>
        <v/>
      </c>
      <c r="F5442" s="1" t="str">
        <f>IF('🔨 CĂN THAU'!A518="","",'🔨 CĂN THAU'!M518)</f>
        <v/>
      </c>
      <c r="G5442" s="1" t="str">
        <f>IF('🔨 CĂN THAU'!A518="","",'🔨 CĂN THAU'!N518)</f>
        <v/>
      </c>
      <c r="H5442" s="1" t="str">
        <f>IF('🔨 CĂN THAU'!A518="","",'🔨 CĂN THAU'!O518)</f>
        <v/>
      </c>
      <c r="I5442" s="1" t="str">
        <f>IF('🔨 CĂN THAU'!A518="","",'🔨 CĂN THAU'!P518)</f>
        <v/>
      </c>
      <c r="J5442" s="1" t="str">
        <f>IF('🔨 CĂN THAU'!A518="","","")</f>
        <v/>
      </c>
      <c r="L5442" s="1">
        <f>N(L5441)+IF(AND('🔎 TRA CỨU NHANH'!$C$2&lt;&gt;"",OR(ISNUMBER(SEARCH('🔎 TRA CỨU NHANH'!$C$2,$A5442)),ISNUMBER(SEARCH('🔎 TRA CỨU NHANH'!$C$2,$B5442)))),1,0)</f>
        <v>0</v>
      </c>
      <c r="M5442" s="1" t="str">
        <f t="shared" ref="M5442:M5505" si="170">IF(L5442&gt;N(L5441),L5442,"")</f>
        <v/>
      </c>
      <c r="N5442" s="1">
        <f>N(N5441)+IF(AND('💰 BÁO GIÁ'!$C$27&lt;&gt;"",OR(ISNUMBER(SEARCH('💰 BÁO GIÁ'!$C$27,$A5442)),ISNUMBER(SEARCH('💰 BÁO GIÁ'!$C$27,$B5442)))),1,0)</f>
        <v>0</v>
      </c>
      <c r="O5442" s="1" t="str">
        <f t="shared" ref="O5442:O5505" si="171">IF(N5442&gt;N(N5441),N5442,"")</f>
        <v/>
      </c>
    </row>
    <row r="5443" customHeight="1" spans="1:15">
      <c r="A5443" s="1" t="str">
        <f>IF('🔨 CĂN THAU'!A519="","",'🔨 CĂN THAU'!A519)</f>
        <v/>
      </c>
      <c r="B5443" s="1" t="str">
        <f>IF('🔨 CĂN THAU'!A519="","","Căn thau "&amp;'🔨 CĂN THAU'!D519&amp;" "&amp;'🔨 CĂN THAU'!B519&amp;" "&amp;'🔨 CĂN THAU'!C519)</f>
        <v/>
      </c>
      <c r="C5443" s="1" t="str">
        <f>IF('🔨 CĂN THAU'!A519="","","Căn thau")</f>
        <v/>
      </c>
      <c r="D5443" s="1" t="str">
        <f>IF('🔨 CĂN THAU'!A519="","",'🔨 CĂN THAU'!K519)</f>
        <v/>
      </c>
      <c r="E5443" s="1" t="str">
        <f>IF('🔨 CĂN THAU'!A519="","",'🔨 CĂN THAU'!L519)</f>
        <v/>
      </c>
      <c r="F5443" s="1" t="str">
        <f>IF('🔨 CĂN THAU'!A519="","",'🔨 CĂN THAU'!M519)</f>
        <v/>
      </c>
      <c r="G5443" s="1" t="str">
        <f>IF('🔨 CĂN THAU'!A519="","",'🔨 CĂN THAU'!N519)</f>
        <v/>
      </c>
      <c r="H5443" s="1" t="str">
        <f>IF('🔨 CĂN THAU'!A519="","",'🔨 CĂN THAU'!O519)</f>
        <v/>
      </c>
      <c r="I5443" s="1" t="str">
        <f>IF('🔨 CĂN THAU'!A519="","",'🔨 CĂN THAU'!P519)</f>
        <v/>
      </c>
      <c r="J5443" s="1" t="str">
        <f>IF('🔨 CĂN THAU'!A519="","","")</f>
        <v/>
      </c>
      <c r="L5443" s="1">
        <f>N(L5442)+IF(AND('🔎 TRA CỨU NHANH'!$C$2&lt;&gt;"",OR(ISNUMBER(SEARCH('🔎 TRA CỨU NHANH'!$C$2,$A5443)),ISNUMBER(SEARCH('🔎 TRA CỨU NHANH'!$C$2,$B5443)))),1,0)</f>
        <v>0</v>
      </c>
      <c r="M5443" s="1" t="str">
        <f t="shared" si="170"/>
        <v/>
      </c>
      <c r="N5443" s="1">
        <f>N(N5442)+IF(AND('💰 BÁO GIÁ'!$C$27&lt;&gt;"",OR(ISNUMBER(SEARCH('💰 BÁO GIÁ'!$C$27,$A5443)),ISNUMBER(SEARCH('💰 BÁO GIÁ'!$C$27,$B5443)))),1,0)</f>
        <v>0</v>
      </c>
      <c r="O5443" s="1" t="str">
        <f t="shared" si="171"/>
        <v/>
      </c>
    </row>
    <row r="5444" customHeight="1" spans="1:15">
      <c r="A5444" s="1" t="str">
        <f>IF('🔨 CĂN THAU'!A520="","",'🔨 CĂN THAU'!A520)</f>
        <v/>
      </c>
      <c r="B5444" s="1" t="str">
        <f>IF('🔨 CĂN THAU'!A520="","","Căn thau "&amp;'🔨 CĂN THAU'!D520&amp;" "&amp;'🔨 CĂN THAU'!B520&amp;" "&amp;'🔨 CĂN THAU'!C520)</f>
        <v/>
      </c>
      <c r="C5444" s="1" t="str">
        <f>IF('🔨 CĂN THAU'!A520="","","Căn thau")</f>
        <v/>
      </c>
      <c r="D5444" s="1" t="str">
        <f>IF('🔨 CĂN THAU'!A520="","",'🔨 CĂN THAU'!K520)</f>
        <v/>
      </c>
      <c r="E5444" s="1" t="str">
        <f>IF('🔨 CĂN THAU'!A520="","",'🔨 CĂN THAU'!L520)</f>
        <v/>
      </c>
      <c r="F5444" s="1" t="str">
        <f>IF('🔨 CĂN THAU'!A520="","",'🔨 CĂN THAU'!M520)</f>
        <v/>
      </c>
      <c r="G5444" s="1" t="str">
        <f>IF('🔨 CĂN THAU'!A520="","",'🔨 CĂN THAU'!N520)</f>
        <v/>
      </c>
      <c r="H5444" s="1" t="str">
        <f>IF('🔨 CĂN THAU'!A520="","",'🔨 CĂN THAU'!O520)</f>
        <v/>
      </c>
      <c r="I5444" s="1" t="str">
        <f>IF('🔨 CĂN THAU'!A520="","",'🔨 CĂN THAU'!P520)</f>
        <v/>
      </c>
      <c r="J5444" s="1" t="str">
        <f>IF('🔨 CĂN THAU'!A520="","","")</f>
        <v/>
      </c>
      <c r="L5444" s="1">
        <f>N(L5443)+IF(AND('🔎 TRA CỨU NHANH'!$C$2&lt;&gt;"",OR(ISNUMBER(SEARCH('🔎 TRA CỨU NHANH'!$C$2,$A5444)),ISNUMBER(SEARCH('🔎 TRA CỨU NHANH'!$C$2,$B5444)))),1,0)</f>
        <v>0</v>
      </c>
      <c r="M5444" s="1" t="str">
        <f t="shared" si="170"/>
        <v/>
      </c>
      <c r="N5444" s="1">
        <f>N(N5443)+IF(AND('💰 BÁO GIÁ'!$C$27&lt;&gt;"",OR(ISNUMBER(SEARCH('💰 BÁO GIÁ'!$C$27,$A5444)),ISNUMBER(SEARCH('💰 BÁO GIÁ'!$C$27,$B5444)))),1,0)</f>
        <v>0</v>
      </c>
      <c r="O5444" s="1" t="str">
        <f t="shared" si="171"/>
        <v/>
      </c>
    </row>
    <row r="5445" customHeight="1" spans="1:15">
      <c r="A5445" s="1" t="str">
        <f>IF('🔨 CĂN THAU'!A521="","",'🔨 CĂN THAU'!A521)</f>
        <v/>
      </c>
      <c r="B5445" s="1" t="str">
        <f>IF('🔨 CĂN THAU'!A521="","","Căn thau "&amp;'🔨 CĂN THAU'!D521&amp;" "&amp;'🔨 CĂN THAU'!B521&amp;" "&amp;'🔨 CĂN THAU'!C521)</f>
        <v/>
      </c>
      <c r="C5445" s="1" t="str">
        <f>IF('🔨 CĂN THAU'!A521="","","Căn thau")</f>
        <v/>
      </c>
      <c r="D5445" s="1" t="str">
        <f>IF('🔨 CĂN THAU'!A521="","",'🔨 CĂN THAU'!K521)</f>
        <v/>
      </c>
      <c r="E5445" s="1" t="str">
        <f>IF('🔨 CĂN THAU'!A521="","",'🔨 CĂN THAU'!L521)</f>
        <v/>
      </c>
      <c r="F5445" s="1" t="str">
        <f>IF('🔨 CĂN THAU'!A521="","",'🔨 CĂN THAU'!M521)</f>
        <v/>
      </c>
      <c r="G5445" s="1" t="str">
        <f>IF('🔨 CĂN THAU'!A521="","",'🔨 CĂN THAU'!N521)</f>
        <v/>
      </c>
      <c r="H5445" s="1" t="str">
        <f>IF('🔨 CĂN THAU'!A521="","",'🔨 CĂN THAU'!O521)</f>
        <v/>
      </c>
      <c r="I5445" s="1" t="str">
        <f>IF('🔨 CĂN THAU'!A521="","",'🔨 CĂN THAU'!P521)</f>
        <v/>
      </c>
      <c r="J5445" s="1" t="str">
        <f>IF('🔨 CĂN THAU'!A521="","","")</f>
        <v/>
      </c>
      <c r="L5445" s="1">
        <f>N(L5444)+IF(AND('🔎 TRA CỨU NHANH'!$C$2&lt;&gt;"",OR(ISNUMBER(SEARCH('🔎 TRA CỨU NHANH'!$C$2,$A5445)),ISNUMBER(SEARCH('🔎 TRA CỨU NHANH'!$C$2,$B5445)))),1,0)</f>
        <v>0</v>
      </c>
      <c r="M5445" s="1" t="str">
        <f t="shared" si="170"/>
        <v/>
      </c>
      <c r="N5445" s="1">
        <f>N(N5444)+IF(AND('💰 BÁO GIÁ'!$C$27&lt;&gt;"",OR(ISNUMBER(SEARCH('💰 BÁO GIÁ'!$C$27,$A5445)),ISNUMBER(SEARCH('💰 BÁO GIÁ'!$C$27,$B5445)))),1,0)</f>
        <v>0</v>
      </c>
      <c r="O5445" s="1" t="str">
        <f t="shared" si="171"/>
        <v/>
      </c>
    </row>
    <row r="5446" customHeight="1" spans="1:15">
      <c r="A5446" s="1" t="str">
        <f>IF('🔨 CĂN THAU'!A522="","",'🔨 CĂN THAU'!A522)</f>
        <v/>
      </c>
      <c r="B5446" s="1" t="str">
        <f>IF('🔨 CĂN THAU'!A522="","","Căn thau "&amp;'🔨 CĂN THAU'!D522&amp;" "&amp;'🔨 CĂN THAU'!B522&amp;" "&amp;'🔨 CĂN THAU'!C522)</f>
        <v/>
      </c>
      <c r="C5446" s="1" t="str">
        <f>IF('🔨 CĂN THAU'!A522="","","Căn thau")</f>
        <v/>
      </c>
      <c r="D5446" s="1" t="str">
        <f>IF('🔨 CĂN THAU'!A522="","",'🔨 CĂN THAU'!K522)</f>
        <v/>
      </c>
      <c r="E5446" s="1" t="str">
        <f>IF('🔨 CĂN THAU'!A522="","",'🔨 CĂN THAU'!L522)</f>
        <v/>
      </c>
      <c r="F5446" s="1" t="str">
        <f>IF('🔨 CĂN THAU'!A522="","",'🔨 CĂN THAU'!M522)</f>
        <v/>
      </c>
      <c r="G5446" s="1" t="str">
        <f>IF('🔨 CĂN THAU'!A522="","",'🔨 CĂN THAU'!N522)</f>
        <v/>
      </c>
      <c r="H5446" s="1" t="str">
        <f>IF('🔨 CĂN THAU'!A522="","",'🔨 CĂN THAU'!O522)</f>
        <v/>
      </c>
      <c r="I5446" s="1" t="str">
        <f>IF('🔨 CĂN THAU'!A522="","",'🔨 CĂN THAU'!P522)</f>
        <v/>
      </c>
      <c r="J5446" s="1" t="str">
        <f>IF('🔨 CĂN THAU'!A522="","","")</f>
        <v/>
      </c>
      <c r="L5446" s="1">
        <f>N(L5445)+IF(AND('🔎 TRA CỨU NHANH'!$C$2&lt;&gt;"",OR(ISNUMBER(SEARCH('🔎 TRA CỨU NHANH'!$C$2,$A5446)),ISNUMBER(SEARCH('🔎 TRA CỨU NHANH'!$C$2,$B5446)))),1,0)</f>
        <v>0</v>
      </c>
      <c r="M5446" s="1" t="str">
        <f t="shared" si="170"/>
        <v/>
      </c>
      <c r="N5446" s="1">
        <f>N(N5445)+IF(AND('💰 BÁO GIÁ'!$C$27&lt;&gt;"",OR(ISNUMBER(SEARCH('💰 BÁO GIÁ'!$C$27,$A5446)),ISNUMBER(SEARCH('💰 BÁO GIÁ'!$C$27,$B5446)))),1,0)</f>
        <v>0</v>
      </c>
      <c r="O5446" s="1" t="str">
        <f t="shared" si="171"/>
        <v/>
      </c>
    </row>
    <row r="5447" customHeight="1" spans="1:15">
      <c r="A5447" s="1" t="str">
        <f>IF('🔨 CĂN THAU'!A523="","",'🔨 CĂN THAU'!A523)</f>
        <v/>
      </c>
      <c r="B5447" s="1" t="str">
        <f>IF('🔨 CĂN THAU'!A523="","","Căn thau "&amp;'🔨 CĂN THAU'!D523&amp;" "&amp;'🔨 CĂN THAU'!B523&amp;" "&amp;'🔨 CĂN THAU'!C523)</f>
        <v/>
      </c>
      <c r="C5447" s="1" t="str">
        <f>IF('🔨 CĂN THAU'!A523="","","Căn thau")</f>
        <v/>
      </c>
      <c r="D5447" s="1" t="str">
        <f>IF('🔨 CĂN THAU'!A523="","",'🔨 CĂN THAU'!K523)</f>
        <v/>
      </c>
      <c r="E5447" s="1" t="str">
        <f>IF('🔨 CĂN THAU'!A523="","",'🔨 CĂN THAU'!L523)</f>
        <v/>
      </c>
      <c r="F5447" s="1" t="str">
        <f>IF('🔨 CĂN THAU'!A523="","",'🔨 CĂN THAU'!M523)</f>
        <v/>
      </c>
      <c r="G5447" s="1" t="str">
        <f>IF('🔨 CĂN THAU'!A523="","",'🔨 CĂN THAU'!N523)</f>
        <v/>
      </c>
      <c r="H5447" s="1" t="str">
        <f>IF('🔨 CĂN THAU'!A523="","",'🔨 CĂN THAU'!O523)</f>
        <v/>
      </c>
      <c r="I5447" s="1" t="str">
        <f>IF('🔨 CĂN THAU'!A523="","",'🔨 CĂN THAU'!P523)</f>
        <v/>
      </c>
      <c r="J5447" s="1" t="str">
        <f>IF('🔨 CĂN THAU'!A523="","","")</f>
        <v/>
      </c>
      <c r="L5447" s="1">
        <f>N(L5446)+IF(AND('🔎 TRA CỨU NHANH'!$C$2&lt;&gt;"",OR(ISNUMBER(SEARCH('🔎 TRA CỨU NHANH'!$C$2,$A5447)),ISNUMBER(SEARCH('🔎 TRA CỨU NHANH'!$C$2,$B5447)))),1,0)</f>
        <v>0</v>
      </c>
      <c r="M5447" s="1" t="str">
        <f t="shared" si="170"/>
        <v/>
      </c>
      <c r="N5447" s="1">
        <f>N(N5446)+IF(AND('💰 BÁO GIÁ'!$C$27&lt;&gt;"",OR(ISNUMBER(SEARCH('💰 BÁO GIÁ'!$C$27,$A5447)),ISNUMBER(SEARCH('💰 BÁO GIÁ'!$C$27,$B5447)))),1,0)</f>
        <v>0</v>
      </c>
      <c r="O5447" s="1" t="str">
        <f t="shared" si="171"/>
        <v/>
      </c>
    </row>
    <row r="5448" customHeight="1" spans="1:15">
      <c r="A5448" s="1" t="str">
        <f>IF('🔨 CĂN THAU'!A524="","",'🔨 CĂN THAU'!A524)</f>
        <v/>
      </c>
      <c r="B5448" s="1" t="str">
        <f>IF('🔨 CĂN THAU'!A524="","","Căn thau "&amp;'🔨 CĂN THAU'!D524&amp;" "&amp;'🔨 CĂN THAU'!B524&amp;" "&amp;'🔨 CĂN THAU'!C524)</f>
        <v/>
      </c>
      <c r="C5448" s="1" t="str">
        <f>IF('🔨 CĂN THAU'!A524="","","Căn thau")</f>
        <v/>
      </c>
      <c r="D5448" s="1" t="str">
        <f>IF('🔨 CĂN THAU'!A524="","",'🔨 CĂN THAU'!K524)</f>
        <v/>
      </c>
      <c r="E5448" s="1" t="str">
        <f>IF('🔨 CĂN THAU'!A524="","",'🔨 CĂN THAU'!L524)</f>
        <v/>
      </c>
      <c r="F5448" s="1" t="str">
        <f>IF('🔨 CĂN THAU'!A524="","",'🔨 CĂN THAU'!M524)</f>
        <v/>
      </c>
      <c r="G5448" s="1" t="str">
        <f>IF('🔨 CĂN THAU'!A524="","",'🔨 CĂN THAU'!N524)</f>
        <v/>
      </c>
      <c r="H5448" s="1" t="str">
        <f>IF('🔨 CĂN THAU'!A524="","",'🔨 CĂN THAU'!O524)</f>
        <v/>
      </c>
      <c r="I5448" s="1" t="str">
        <f>IF('🔨 CĂN THAU'!A524="","",'🔨 CĂN THAU'!P524)</f>
        <v/>
      </c>
      <c r="J5448" s="1" t="str">
        <f>IF('🔨 CĂN THAU'!A524="","","")</f>
        <v/>
      </c>
      <c r="L5448" s="1">
        <f>N(L5447)+IF(AND('🔎 TRA CỨU NHANH'!$C$2&lt;&gt;"",OR(ISNUMBER(SEARCH('🔎 TRA CỨU NHANH'!$C$2,$A5448)),ISNUMBER(SEARCH('🔎 TRA CỨU NHANH'!$C$2,$B5448)))),1,0)</f>
        <v>0</v>
      </c>
      <c r="M5448" s="1" t="str">
        <f t="shared" si="170"/>
        <v/>
      </c>
      <c r="N5448" s="1">
        <f>N(N5447)+IF(AND('💰 BÁO GIÁ'!$C$27&lt;&gt;"",OR(ISNUMBER(SEARCH('💰 BÁO GIÁ'!$C$27,$A5448)),ISNUMBER(SEARCH('💰 BÁO GIÁ'!$C$27,$B5448)))),1,0)</f>
        <v>0</v>
      </c>
      <c r="O5448" s="1" t="str">
        <f t="shared" si="171"/>
        <v/>
      </c>
    </row>
    <row r="5449" customHeight="1" spans="1:15">
      <c r="A5449" s="1" t="str">
        <f>IF('🔨 CĂN THAU'!A525="","",'🔨 CĂN THAU'!A525)</f>
        <v/>
      </c>
      <c r="B5449" s="1" t="str">
        <f>IF('🔨 CĂN THAU'!A525="","","Căn thau "&amp;'🔨 CĂN THAU'!D525&amp;" "&amp;'🔨 CĂN THAU'!B525&amp;" "&amp;'🔨 CĂN THAU'!C525)</f>
        <v/>
      </c>
      <c r="C5449" s="1" t="str">
        <f>IF('🔨 CĂN THAU'!A525="","","Căn thau")</f>
        <v/>
      </c>
      <c r="D5449" s="1" t="str">
        <f>IF('🔨 CĂN THAU'!A525="","",'🔨 CĂN THAU'!K525)</f>
        <v/>
      </c>
      <c r="E5449" s="1" t="str">
        <f>IF('🔨 CĂN THAU'!A525="","",'🔨 CĂN THAU'!L525)</f>
        <v/>
      </c>
      <c r="F5449" s="1" t="str">
        <f>IF('🔨 CĂN THAU'!A525="","",'🔨 CĂN THAU'!M525)</f>
        <v/>
      </c>
      <c r="G5449" s="1" t="str">
        <f>IF('🔨 CĂN THAU'!A525="","",'🔨 CĂN THAU'!N525)</f>
        <v/>
      </c>
      <c r="H5449" s="1" t="str">
        <f>IF('🔨 CĂN THAU'!A525="","",'🔨 CĂN THAU'!O525)</f>
        <v/>
      </c>
      <c r="I5449" s="1" t="str">
        <f>IF('🔨 CĂN THAU'!A525="","",'🔨 CĂN THAU'!P525)</f>
        <v/>
      </c>
      <c r="J5449" s="1" t="str">
        <f>IF('🔨 CĂN THAU'!A525="","","")</f>
        <v/>
      </c>
      <c r="L5449" s="1">
        <f>N(L5448)+IF(AND('🔎 TRA CỨU NHANH'!$C$2&lt;&gt;"",OR(ISNUMBER(SEARCH('🔎 TRA CỨU NHANH'!$C$2,$A5449)),ISNUMBER(SEARCH('🔎 TRA CỨU NHANH'!$C$2,$B5449)))),1,0)</f>
        <v>0</v>
      </c>
      <c r="M5449" s="1" t="str">
        <f t="shared" si="170"/>
        <v/>
      </c>
      <c r="N5449" s="1">
        <f>N(N5448)+IF(AND('💰 BÁO GIÁ'!$C$27&lt;&gt;"",OR(ISNUMBER(SEARCH('💰 BÁO GIÁ'!$C$27,$A5449)),ISNUMBER(SEARCH('💰 BÁO GIÁ'!$C$27,$B5449)))),1,0)</f>
        <v>0</v>
      </c>
      <c r="O5449" s="1" t="str">
        <f t="shared" si="171"/>
        <v/>
      </c>
    </row>
    <row r="5450" customHeight="1" spans="1:15">
      <c r="A5450" s="1" t="str">
        <f>IF('🔨 CĂN THAU'!A526="","",'🔨 CĂN THAU'!A526)</f>
        <v/>
      </c>
      <c r="B5450" s="1" t="str">
        <f>IF('🔨 CĂN THAU'!A526="","","Căn thau "&amp;'🔨 CĂN THAU'!D526&amp;" "&amp;'🔨 CĂN THAU'!B526&amp;" "&amp;'🔨 CĂN THAU'!C526)</f>
        <v/>
      </c>
      <c r="C5450" s="1" t="str">
        <f>IF('🔨 CĂN THAU'!A526="","","Căn thau")</f>
        <v/>
      </c>
      <c r="D5450" s="1" t="str">
        <f>IF('🔨 CĂN THAU'!A526="","",'🔨 CĂN THAU'!K526)</f>
        <v/>
      </c>
      <c r="E5450" s="1" t="str">
        <f>IF('🔨 CĂN THAU'!A526="","",'🔨 CĂN THAU'!L526)</f>
        <v/>
      </c>
      <c r="F5450" s="1" t="str">
        <f>IF('🔨 CĂN THAU'!A526="","",'🔨 CĂN THAU'!M526)</f>
        <v/>
      </c>
      <c r="G5450" s="1" t="str">
        <f>IF('🔨 CĂN THAU'!A526="","",'🔨 CĂN THAU'!N526)</f>
        <v/>
      </c>
      <c r="H5450" s="1" t="str">
        <f>IF('🔨 CĂN THAU'!A526="","",'🔨 CĂN THAU'!O526)</f>
        <v/>
      </c>
      <c r="I5450" s="1" t="str">
        <f>IF('🔨 CĂN THAU'!A526="","",'🔨 CĂN THAU'!P526)</f>
        <v/>
      </c>
      <c r="J5450" s="1" t="str">
        <f>IF('🔨 CĂN THAU'!A526="","","")</f>
        <v/>
      </c>
      <c r="L5450" s="1">
        <f>N(L5449)+IF(AND('🔎 TRA CỨU NHANH'!$C$2&lt;&gt;"",OR(ISNUMBER(SEARCH('🔎 TRA CỨU NHANH'!$C$2,$A5450)),ISNUMBER(SEARCH('🔎 TRA CỨU NHANH'!$C$2,$B5450)))),1,0)</f>
        <v>0</v>
      </c>
      <c r="M5450" s="1" t="str">
        <f t="shared" si="170"/>
        <v/>
      </c>
      <c r="N5450" s="1">
        <f>N(N5449)+IF(AND('💰 BÁO GIÁ'!$C$27&lt;&gt;"",OR(ISNUMBER(SEARCH('💰 BÁO GIÁ'!$C$27,$A5450)),ISNUMBER(SEARCH('💰 BÁO GIÁ'!$C$27,$B5450)))),1,0)</f>
        <v>0</v>
      </c>
      <c r="O5450" s="1" t="str">
        <f t="shared" si="171"/>
        <v/>
      </c>
    </row>
    <row r="5451" customHeight="1" spans="1:15">
      <c r="A5451" s="1" t="str">
        <f>IF('🔨 CĂN THAU'!A527="","",'🔨 CĂN THAU'!A527)</f>
        <v/>
      </c>
      <c r="B5451" s="1" t="str">
        <f>IF('🔨 CĂN THAU'!A527="","","Căn thau "&amp;'🔨 CĂN THAU'!D527&amp;" "&amp;'🔨 CĂN THAU'!B527&amp;" "&amp;'🔨 CĂN THAU'!C527)</f>
        <v/>
      </c>
      <c r="C5451" s="1" t="str">
        <f>IF('🔨 CĂN THAU'!A527="","","Căn thau")</f>
        <v/>
      </c>
      <c r="D5451" s="1" t="str">
        <f>IF('🔨 CĂN THAU'!A527="","",'🔨 CĂN THAU'!K527)</f>
        <v/>
      </c>
      <c r="E5451" s="1" t="str">
        <f>IF('🔨 CĂN THAU'!A527="","",'🔨 CĂN THAU'!L527)</f>
        <v/>
      </c>
      <c r="F5451" s="1" t="str">
        <f>IF('🔨 CĂN THAU'!A527="","",'🔨 CĂN THAU'!M527)</f>
        <v/>
      </c>
      <c r="G5451" s="1" t="str">
        <f>IF('🔨 CĂN THAU'!A527="","",'🔨 CĂN THAU'!N527)</f>
        <v/>
      </c>
      <c r="H5451" s="1" t="str">
        <f>IF('🔨 CĂN THAU'!A527="","",'🔨 CĂN THAU'!O527)</f>
        <v/>
      </c>
      <c r="I5451" s="1" t="str">
        <f>IF('🔨 CĂN THAU'!A527="","",'🔨 CĂN THAU'!P527)</f>
        <v/>
      </c>
      <c r="J5451" s="1" t="str">
        <f>IF('🔨 CĂN THAU'!A527="","","")</f>
        <v/>
      </c>
      <c r="L5451" s="1">
        <f>N(L5450)+IF(AND('🔎 TRA CỨU NHANH'!$C$2&lt;&gt;"",OR(ISNUMBER(SEARCH('🔎 TRA CỨU NHANH'!$C$2,$A5451)),ISNUMBER(SEARCH('🔎 TRA CỨU NHANH'!$C$2,$B5451)))),1,0)</f>
        <v>0</v>
      </c>
      <c r="M5451" s="1" t="str">
        <f t="shared" si="170"/>
        <v/>
      </c>
      <c r="N5451" s="1">
        <f>N(N5450)+IF(AND('💰 BÁO GIÁ'!$C$27&lt;&gt;"",OR(ISNUMBER(SEARCH('💰 BÁO GIÁ'!$C$27,$A5451)),ISNUMBER(SEARCH('💰 BÁO GIÁ'!$C$27,$B5451)))),1,0)</f>
        <v>0</v>
      </c>
      <c r="O5451" s="1" t="str">
        <f t="shared" si="171"/>
        <v/>
      </c>
    </row>
    <row r="5452" customHeight="1" spans="1:15">
      <c r="A5452" s="1" t="str">
        <f>IF('🔨 CĂN THAU'!A528="","",'🔨 CĂN THAU'!A528)</f>
        <v/>
      </c>
      <c r="B5452" s="1" t="str">
        <f>IF('🔨 CĂN THAU'!A528="","","Căn thau "&amp;'🔨 CĂN THAU'!D528&amp;" "&amp;'🔨 CĂN THAU'!B528&amp;" "&amp;'🔨 CĂN THAU'!C528)</f>
        <v/>
      </c>
      <c r="C5452" s="1" t="str">
        <f>IF('🔨 CĂN THAU'!A528="","","Căn thau")</f>
        <v/>
      </c>
      <c r="D5452" s="1" t="str">
        <f>IF('🔨 CĂN THAU'!A528="","",'🔨 CĂN THAU'!K528)</f>
        <v/>
      </c>
      <c r="E5452" s="1" t="str">
        <f>IF('🔨 CĂN THAU'!A528="","",'🔨 CĂN THAU'!L528)</f>
        <v/>
      </c>
      <c r="F5452" s="1" t="str">
        <f>IF('🔨 CĂN THAU'!A528="","",'🔨 CĂN THAU'!M528)</f>
        <v/>
      </c>
      <c r="G5452" s="1" t="str">
        <f>IF('🔨 CĂN THAU'!A528="","",'🔨 CĂN THAU'!N528)</f>
        <v/>
      </c>
      <c r="H5452" s="1" t="str">
        <f>IF('🔨 CĂN THAU'!A528="","",'🔨 CĂN THAU'!O528)</f>
        <v/>
      </c>
      <c r="I5452" s="1" t="str">
        <f>IF('🔨 CĂN THAU'!A528="","",'🔨 CĂN THAU'!P528)</f>
        <v/>
      </c>
      <c r="J5452" s="1" t="str">
        <f>IF('🔨 CĂN THAU'!A528="","","")</f>
        <v/>
      </c>
      <c r="L5452" s="1">
        <f>N(L5451)+IF(AND('🔎 TRA CỨU NHANH'!$C$2&lt;&gt;"",OR(ISNUMBER(SEARCH('🔎 TRA CỨU NHANH'!$C$2,$A5452)),ISNUMBER(SEARCH('🔎 TRA CỨU NHANH'!$C$2,$B5452)))),1,0)</f>
        <v>0</v>
      </c>
      <c r="M5452" s="1" t="str">
        <f t="shared" si="170"/>
        <v/>
      </c>
      <c r="N5452" s="1">
        <f>N(N5451)+IF(AND('💰 BÁO GIÁ'!$C$27&lt;&gt;"",OR(ISNUMBER(SEARCH('💰 BÁO GIÁ'!$C$27,$A5452)),ISNUMBER(SEARCH('💰 BÁO GIÁ'!$C$27,$B5452)))),1,0)</f>
        <v>0</v>
      </c>
      <c r="O5452" s="1" t="str">
        <f t="shared" si="171"/>
        <v/>
      </c>
    </row>
    <row r="5453" customHeight="1" spans="1:15">
      <c r="A5453" s="1" t="str">
        <f>IF('🔨 CĂN THAU'!A529="","",'🔨 CĂN THAU'!A529)</f>
        <v/>
      </c>
      <c r="B5453" s="1" t="str">
        <f>IF('🔨 CĂN THAU'!A529="","","Căn thau "&amp;'🔨 CĂN THAU'!D529&amp;" "&amp;'🔨 CĂN THAU'!B529&amp;" "&amp;'🔨 CĂN THAU'!C529)</f>
        <v/>
      </c>
      <c r="C5453" s="1" t="str">
        <f>IF('🔨 CĂN THAU'!A529="","","Căn thau")</f>
        <v/>
      </c>
      <c r="D5453" s="1" t="str">
        <f>IF('🔨 CĂN THAU'!A529="","",'🔨 CĂN THAU'!K529)</f>
        <v/>
      </c>
      <c r="E5453" s="1" t="str">
        <f>IF('🔨 CĂN THAU'!A529="","",'🔨 CĂN THAU'!L529)</f>
        <v/>
      </c>
      <c r="F5453" s="1" t="str">
        <f>IF('🔨 CĂN THAU'!A529="","",'🔨 CĂN THAU'!M529)</f>
        <v/>
      </c>
      <c r="G5453" s="1" t="str">
        <f>IF('🔨 CĂN THAU'!A529="","",'🔨 CĂN THAU'!N529)</f>
        <v/>
      </c>
      <c r="H5453" s="1" t="str">
        <f>IF('🔨 CĂN THAU'!A529="","",'🔨 CĂN THAU'!O529)</f>
        <v/>
      </c>
      <c r="I5453" s="1" t="str">
        <f>IF('🔨 CĂN THAU'!A529="","",'🔨 CĂN THAU'!P529)</f>
        <v/>
      </c>
      <c r="J5453" s="1" t="str">
        <f>IF('🔨 CĂN THAU'!A529="","","")</f>
        <v/>
      </c>
      <c r="L5453" s="1">
        <f>N(L5452)+IF(AND('🔎 TRA CỨU NHANH'!$C$2&lt;&gt;"",OR(ISNUMBER(SEARCH('🔎 TRA CỨU NHANH'!$C$2,$A5453)),ISNUMBER(SEARCH('🔎 TRA CỨU NHANH'!$C$2,$B5453)))),1,0)</f>
        <v>0</v>
      </c>
      <c r="M5453" s="1" t="str">
        <f t="shared" si="170"/>
        <v/>
      </c>
      <c r="N5453" s="1">
        <f>N(N5452)+IF(AND('💰 BÁO GIÁ'!$C$27&lt;&gt;"",OR(ISNUMBER(SEARCH('💰 BÁO GIÁ'!$C$27,$A5453)),ISNUMBER(SEARCH('💰 BÁO GIÁ'!$C$27,$B5453)))),1,0)</f>
        <v>0</v>
      </c>
      <c r="O5453" s="1" t="str">
        <f t="shared" si="171"/>
        <v/>
      </c>
    </row>
    <row r="5454" customHeight="1" spans="1:15">
      <c r="A5454" s="1" t="str">
        <f>IF('🔨 CĂN THAU'!A530="","",'🔨 CĂN THAU'!A530)</f>
        <v/>
      </c>
      <c r="B5454" s="1" t="str">
        <f>IF('🔨 CĂN THAU'!A530="","","Căn thau "&amp;'🔨 CĂN THAU'!D530&amp;" "&amp;'🔨 CĂN THAU'!B530&amp;" "&amp;'🔨 CĂN THAU'!C530)</f>
        <v/>
      </c>
      <c r="C5454" s="1" t="str">
        <f>IF('🔨 CĂN THAU'!A530="","","Căn thau")</f>
        <v/>
      </c>
      <c r="D5454" s="1" t="str">
        <f>IF('🔨 CĂN THAU'!A530="","",'🔨 CĂN THAU'!K530)</f>
        <v/>
      </c>
      <c r="E5454" s="1" t="str">
        <f>IF('🔨 CĂN THAU'!A530="","",'🔨 CĂN THAU'!L530)</f>
        <v/>
      </c>
      <c r="F5454" s="1" t="str">
        <f>IF('🔨 CĂN THAU'!A530="","",'🔨 CĂN THAU'!M530)</f>
        <v/>
      </c>
      <c r="G5454" s="1" t="str">
        <f>IF('🔨 CĂN THAU'!A530="","",'🔨 CĂN THAU'!N530)</f>
        <v/>
      </c>
      <c r="H5454" s="1" t="str">
        <f>IF('🔨 CĂN THAU'!A530="","",'🔨 CĂN THAU'!O530)</f>
        <v/>
      </c>
      <c r="I5454" s="1" t="str">
        <f>IF('🔨 CĂN THAU'!A530="","",'🔨 CĂN THAU'!P530)</f>
        <v/>
      </c>
      <c r="J5454" s="1" t="str">
        <f>IF('🔨 CĂN THAU'!A530="","","")</f>
        <v/>
      </c>
      <c r="L5454" s="1">
        <f>N(L5453)+IF(AND('🔎 TRA CỨU NHANH'!$C$2&lt;&gt;"",OR(ISNUMBER(SEARCH('🔎 TRA CỨU NHANH'!$C$2,$A5454)),ISNUMBER(SEARCH('🔎 TRA CỨU NHANH'!$C$2,$B5454)))),1,0)</f>
        <v>0</v>
      </c>
      <c r="M5454" s="1" t="str">
        <f t="shared" si="170"/>
        <v/>
      </c>
      <c r="N5454" s="1">
        <f>N(N5453)+IF(AND('💰 BÁO GIÁ'!$C$27&lt;&gt;"",OR(ISNUMBER(SEARCH('💰 BÁO GIÁ'!$C$27,$A5454)),ISNUMBER(SEARCH('💰 BÁO GIÁ'!$C$27,$B5454)))),1,0)</f>
        <v>0</v>
      </c>
      <c r="O5454" s="1" t="str">
        <f t="shared" si="171"/>
        <v/>
      </c>
    </row>
    <row r="5455" customHeight="1" spans="1:15">
      <c r="A5455" s="1" t="str">
        <f>IF('🔨 CĂN THAU'!A531="","",'🔨 CĂN THAU'!A531)</f>
        <v/>
      </c>
      <c r="B5455" s="1" t="str">
        <f>IF('🔨 CĂN THAU'!A531="","","Căn thau "&amp;'🔨 CĂN THAU'!D531&amp;" "&amp;'🔨 CĂN THAU'!B531&amp;" "&amp;'🔨 CĂN THAU'!C531)</f>
        <v/>
      </c>
      <c r="C5455" s="1" t="str">
        <f>IF('🔨 CĂN THAU'!A531="","","Căn thau")</f>
        <v/>
      </c>
      <c r="D5455" s="1" t="str">
        <f>IF('🔨 CĂN THAU'!A531="","",'🔨 CĂN THAU'!K531)</f>
        <v/>
      </c>
      <c r="E5455" s="1" t="str">
        <f>IF('🔨 CĂN THAU'!A531="","",'🔨 CĂN THAU'!L531)</f>
        <v/>
      </c>
      <c r="F5455" s="1" t="str">
        <f>IF('🔨 CĂN THAU'!A531="","",'🔨 CĂN THAU'!M531)</f>
        <v/>
      </c>
      <c r="G5455" s="1" t="str">
        <f>IF('🔨 CĂN THAU'!A531="","",'🔨 CĂN THAU'!N531)</f>
        <v/>
      </c>
      <c r="H5455" s="1" t="str">
        <f>IF('🔨 CĂN THAU'!A531="","",'🔨 CĂN THAU'!O531)</f>
        <v/>
      </c>
      <c r="I5455" s="1" t="str">
        <f>IF('🔨 CĂN THAU'!A531="","",'🔨 CĂN THAU'!P531)</f>
        <v/>
      </c>
      <c r="J5455" s="1" t="str">
        <f>IF('🔨 CĂN THAU'!A531="","","")</f>
        <v/>
      </c>
      <c r="L5455" s="1">
        <f>N(L5454)+IF(AND('🔎 TRA CỨU NHANH'!$C$2&lt;&gt;"",OR(ISNUMBER(SEARCH('🔎 TRA CỨU NHANH'!$C$2,$A5455)),ISNUMBER(SEARCH('🔎 TRA CỨU NHANH'!$C$2,$B5455)))),1,0)</f>
        <v>0</v>
      </c>
      <c r="M5455" s="1" t="str">
        <f t="shared" si="170"/>
        <v/>
      </c>
      <c r="N5455" s="1">
        <f>N(N5454)+IF(AND('💰 BÁO GIÁ'!$C$27&lt;&gt;"",OR(ISNUMBER(SEARCH('💰 BÁO GIÁ'!$C$27,$A5455)),ISNUMBER(SEARCH('💰 BÁO GIÁ'!$C$27,$B5455)))),1,0)</f>
        <v>0</v>
      </c>
      <c r="O5455" s="1" t="str">
        <f t="shared" si="171"/>
        <v/>
      </c>
    </row>
    <row r="5456" customHeight="1" spans="1:15">
      <c r="A5456" s="1" t="str">
        <f>IF('🔨 CĂN THAU'!A532="","",'🔨 CĂN THAU'!A532)</f>
        <v/>
      </c>
      <c r="B5456" s="1" t="str">
        <f>IF('🔨 CĂN THAU'!A532="","","Căn thau "&amp;'🔨 CĂN THAU'!D532&amp;" "&amp;'🔨 CĂN THAU'!B532&amp;" "&amp;'🔨 CĂN THAU'!C532)</f>
        <v/>
      </c>
      <c r="C5456" s="1" t="str">
        <f>IF('🔨 CĂN THAU'!A532="","","Căn thau")</f>
        <v/>
      </c>
      <c r="D5456" s="1" t="str">
        <f>IF('🔨 CĂN THAU'!A532="","",'🔨 CĂN THAU'!K532)</f>
        <v/>
      </c>
      <c r="E5456" s="1" t="str">
        <f>IF('🔨 CĂN THAU'!A532="","",'🔨 CĂN THAU'!L532)</f>
        <v/>
      </c>
      <c r="F5456" s="1" t="str">
        <f>IF('🔨 CĂN THAU'!A532="","",'🔨 CĂN THAU'!M532)</f>
        <v/>
      </c>
      <c r="G5456" s="1" t="str">
        <f>IF('🔨 CĂN THAU'!A532="","",'🔨 CĂN THAU'!N532)</f>
        <v/>
      </c>
      <c r="H5456" s="1" t="str">
        <f>IF('🔨 CĂN THAU'!A532="","",'🔨 CĂN THAU'!O532)</f>
        <v/>
      </c>
      <c r="I5456" s="1" t="str">
        <f>IF('🔨 CĂN THAU'!A532="","",'🔨 CĂN THAU'!P532)</f>
        <v/>
      </c>
      <c r="J5456" s="1" t="str">
        <f>IF('🔨 CĂN THAU'!A532="","","")</f>
        <v/>
      </c>
      <c r="L5456" s="1">
        <f>N(L5455)+IF(AND('🔎 TRA CỨU NHANH'!$C$2&lt;&gt;"",OR(ISNUMBER(SEARCH('🔎 TRA CỨU NHANH'!$C$2,$A5456)),ISNUMBER(SEARCH('🔎 TRA CỨU NHANH'!$C$2,$B5456)))),1,0)</f>
        <v>0</v>
      </c>
      <c r="M5456" s="1" t="str">
        <f t="shared" si="170"/>
        <v/>
      </c>
      <c r="N5456" s="1">
        <f>N(N5455)+IF(AND('💰 BÁO GIÁ'!$C$27&lt;&gt;"",OR(ISNUMBER(SEARCH('💰 BÁO GIÁ'!$C$27,$A5456)),ISNUMBER(SEARCH('💰 BÁO GIÁ'!$C$27,$B5456)))),1,0)</f>
        <v>0</v>
      </c>
      <c r="O5456" s="1" t="str">
        <f t="shared" si="171"/>
        <v/>
      </c>
    </row>
    <row r="5457" customHeight="1" spans="1:15">
      <c r="A5457" s="1" t="str">
        <f>IF('🔨 CĂN THAU'!A533="","",'🔨 CĂN THAU'!A533)</f>
        <v/>
      </c>
      <c r="B5457" s="1" t="str">
        <f>IF('🔨 CĂN THAU'!A533="","","Căn thau "&amp;'🔨 CĂN THAU'!D533&amp;" "&amp;'🔨 CĂN THAU'!B533&amp;" "&amp;'🔨 CĂN THAU'!C533)</f>
        <v/>
      </c>
      <c r="C5457" s="1" t="str">
        <f>IF('🔨 CĂN THAU'!A533="","","Căn thau")</f>
        <v/>
      </c>
      <c r="D5457" s="1" t="str">
        <f>IF('🔨 CĂN THAU'!A533="","",'🔨 CĂN THAU'!K533)</f>
        <v/>
      </c>
      <c r="E5457" s="1" t="str">
        <f>IF('🔨 CĂN THAU'!A533="","",'🔨 CĂN THAU'!L533)</f>
        <v/>
      </c>
      <c r="F5457" s="1" t="str">
        <f>IF('🔨 CĂN THAU'!A533="","",'🔨 CĂN THAU'!M533)</f>
        <v/>
      </c>
      <c r="G5457" s="1" t="str">
        <f>IF('🔨 CĂN THAU'!A533="","",'🔨 CĂN THAU'!N533)</f>
        <v/>
      </c>
      <c r="H5457" s="1" t="str">
        <f>IF('🔨 CĂN THAU'!A533="","",'🔨 CĂN THAU'!O533)</f>
        <v/>
      </c>
      <c r="I5457" s="1" t="str">
        <f>IF('🔨 CĂN THAU'!A533="","",'🔨 CĂN THAU'!P533)</f>
        <v/>
      </c>
      <c r="J5457" s="1" t="str">
        <f>IF('🔨 CĂN THAU'!A533="","","")</f>
        <v/>
      </c>
      <c r="L5457" s="1">
        <f>N(L5456)+IF(AND('🔎 TRA CỨU NHANH'!$C$2&lt;&gt;"",OR(ISNUMBER(SEARCH('🔎 TRA CỨU NHANH'!$C$2,$A5457)),ISNUMBER(SEARCH('🔎 TRA CỨU NHANH'!$C$2,$B5457)))),1,0)</f>
        <v>0</v>
      </c>
      <c r="M5457" s="1" t="str">
        <f t="shared" si="170"/>
        <v/>
      </c>
      <c r="N5457" s="1">
        <f>N(N5456)+IF(AND('💰 BÁO GIÁ'!$C$27&lt;&gt;"",OR(ISNUMBER(SEARCH('💰 BÁO GIÁ'!$C$27,$A5457)),ISNUMBER(SEARCH('💰 BÁO GIÁ'!$C$27,$B5457)))),1,0)</f>
        <v>0</v>
      </c>
      <c r="O5457" s="1" t="str">
        <f t="shared" si="171"/>
        <v/>
      </c>
    </row>
    <row r="5458" customHeight="1" spans="1:15">
      <c r="A5458" s="1" t="str">
        <f>IF('🔨 CĂN THAU'!A534="","",'🔨 CĂN THAU'!A534)</f>
        <v/>
      </c>
      <c r="B5458" s="1" t="str">
        <f>IF('🔨 CĂN THAU'!A534="","","Căn thau "&amp;'🔨 CĂN THAU'!D534&amp;" "&amp;'🔨 CĂN THAU'!B534&amp;" "&amp;'🔨 CĂN THAU'!C534)</f>
        <v/>
      </c>
      <c r="C5458" s="1" t="str">
        <f>IF('🔨 CĂN THAU'!A534="","","Căn thau")</f>
        <v/>
      </c>
      <c r="D5458" s="1" t="str">
        <f>IF('🔨 CĂN THAU'!A534="","",'🔨 CĂN THAU'!K534)</f>
        <v/>
      </c>
      <c r="E5458" s="1" t="str">
        <f>IF('🔨 CĂN THAU'!A534="","",'🔨 CĂN THAU'!L534)</f>
        <v/>
      </c>
      <c r="F5458" s="1" t="str">
        <f>IF('🔨 CĂN THAU'!A534="","",'🔨 CĂN THAU'!M534)</f>
        <v/>
      </c>
      <c r="G5458" s="1" t="str">
        <f>IF('🔨 CĂN THAU'!A534="","",'🔨 CĂN THAU'!N534)</f>
        <v/>
      </c>
      <c r="H5458" s="1" t="str">
        <f>IF('🔨 CĂN THAU'!A534="","",'🔨 CĂN THAU'!O534)</f>
        <v/>
      </c>
      <c r="I5458" s="1" t="str">
        <f>IF('🔨 CĂN THAU'!A534="","",'🔨 CĂN THAU'!P534)</f>
        <v/>
      </c>
      <c r="J5458" s="1" t="str">
        <f>IF('🔨 CĂN THAU'!A534="","","")</f>
        <v/>
      </c>
      <c r="L5458" s="1">
        <f>N(L5457)+IF(AND('🔎 TRA CỨU NHANH'!$C$2&lt;&gt;"",OR(ISNUMBER(SEARCH('🔎 TRA CỨU NHANH'!$C$2,$A5458)),ISNUMBER(SEARCH('🔎 TRA CỨU NHANH'!$C$2,$B5458)))),1,0)</f>
        <v>0</v>
      </c>
      <c r="M5458" s="1" t="str">
        <f t="shared" si="170"/>
        <v/>
      </c>
      <c r="N5458" s="1">
        <f>N(N5457)+IF(AND('💰 BÁO GIÁ'!$C$27&lt;&gt;"",OR(ISNUMBER(SEARCH('💰 BÁO GIÁ'!$C$27,$A5458)),ISNUMBER(SEARCH('💰 BÁO GIÁ'!$C$27,$B5458)))),1,0)</f>
        <v>0</v>
      </c>
      <c r="O5458" s="1" t="str">
        <f t="shared" si="171"/>
        <v/>
      </c>
    </row>
    <row r="5459" customHeight="1" spans="1:15">
      <c r="A5459" s="1" t="str">
        <f>IF('🔨 CĂN THAU'!A535="","",'🔨 CĂN THAU'!A535)</f>
        <v/>
      </c>
      <c r="B5459" s="1" t="str">
        <f>IF('🔨 CĂN THAU'!A535="","","Căn thau "&amp;'🔨 CĂN THAU'!D535&amp;" "&amp;'🔨 CĂN THAU'!B535&amp;" "&amp;'🔨 CĂN THAU'!C535)</f>
        <v/>
      </c>
      <c r="C5459" s="1" t="str">
        <f>IF('🔨 CĂN THAU'!A535="","","Căn thau")</f>
        <v/>
      </c>
      <c r="D5459" s="1" t="str">
        <f>IF('🔨 CĂN THAU'!A535="","",'🔨 CĂN THAU'!K535)</f>
        <v/>
      </c>
      <c r="E5459" s="1" t="str">
        <f>IF('🔨 CĂN THAU'!A535="","",'🔨 CĂN THAU'!L535)</f>
        <v/>
      </c>
      <c r="F5459" s="1" t="str">
        <f>IF('🔨 CĂN THAU'!A535="","",'🔨 CĂN THAU'!M535)</f>
        <v/>
      </c>
      <c r="G5459" s="1" t="str">
        <f>IF('🔨 CĂN THAU'!A535="","",'🔨 CĂN THAU'!N535)</f>
        <v/>
      </c>
      <c r="H5459" s="1" t="str">
        <f>IF('🔨 CĂN THAU'!A535="","",'🔨 CĂN THAU'!O535)</f>
        <v/>
      </c>
      <c r="I5459" s="1" t="str">
        <f>IF('🔨 CĂN THAU'!A535="","",'🔨 CĂN THAU'!P535)</f>
        <v/>
      </c>
      <c r="J5459" s="1" t="str">
        <f>IF('🔨 CĂN THAU'!A535="","","")</f>
        <v/>
      </c>
      <c r="L5459" s="1">
        <f>N(L5458)+IF(AND('🔎 TRA CỨU NHANH'!$C$2&lt;&gt;"",OR(ISNUMBER(SEARCH('🔎 TRA CỨU NHANH'!$C$2,$A5459)),ISNUMBER(SEARCH('🔎 TRA CỨU NHANH'!$C$2,$B5459)))),1,0)</f>
        <v>0</v>
      </c>
      <c r="M5459" s="1" t="str">
        <f t="shared" si="170"/>
        <v/>
      </c>
      <c r="N5459" s="1">
        <f>N(N5458)+IF(AND('💰 BÁO GIÁ'!$C$27&lt;&gt;"",OR(ISNUMBER(SEARCH('💰 BÁO GIÁ'!$C$27,$A5459)),ISNUMBER(SEARCH('💰 BÁO GIÁ'!$C$27,$B5459)))),1,0)</f>
        <v>0</v>
      </c>
      <c r="O5459" s="1" t="str">
        <f t="shared" si="171"/>
        <v/>
      </c>
    </row>
    <row r="5460" customHeight="1" spans="1:15">
      <c r="A5460" s="1" t="str">
        <f>IF('🔨 CĂN THAU'!A536="","",'🔨 CĂN THAU'!A536)</f>
        <v/>
      </c>
      <c r="B5460" s="1" t="str">
        <f>IF('🔨 CĂN THAU'!A536="","","Căn thau "&amp;'🔨 CĂN THAU'!D536&amp;" "&amp;'🔨 CĂN THAU'!B536&amp;" "&amp;'🔨 CĂN THAU'!C536)</f>
        <v/>
      </c>
      <c r="C5460" s="1" t="str">
        <f>IF('🔨 CĂN THAU'!A536="","","Căn thau")</f>
        <v/>
      </c>
      <c r="D5460" s="1" t="str">
        <f>IF('🔨 CĂN THAU'!A536="","",'🔨 CĂN THAU'!K536)</f>
        <v/>
      </c>
      <c r="E5460" s="1" t="str">
        <f>IF('🔨 CĂN THAU'!A536="","",'🔨 CĂN THAU'!L536)</f>
        <v/>
      </c>
      <c r="F5460" s="1" t="str">
        <f>IF('🔨 CĂN THAU'!A536="","",'🔨 CĂN THAU'!M536)</f>
        <v/>
      </c>
      <c r="G5460" s="1" t="str">
        <f>IF('🔨 CĂN THAU'!A536="","",'🔨 CĂN THAU'!N536)</f>
        <v/>
      </c>
      <c r="H5460" s="1" t="str">
        <f>IF('🔨 CĂN THAU'!A536="","",'🔨 CĂN THAU'!O536)</f>
        <v/>
      </c>
      <c r="I5460" s="1" t="str">
        <f>IF('🔨 CĂN THAU'!A536="","",'🔨 CĂN THAU'!P536)</f>
        <v/>
      </c>
      <c r="J5460" s="1" t="str">
        <f>IF('🔨 CĂN THAU'!A536="","","")</f>
        <v/>
      </c>
      <c r="L5460" s="1">
        <f>N(L5459)+IF(AND('🔎 TRA CỨU NHANH'!$C$2&lt;&gt;"",OR(ISNUMBER(SEARCH('🔎 TRA CỨU NHANH'!$C$2,$A5460)),ISNUMBER(SEARCH('🔎 TRA CỨU NHANH'!$C$2,$B5460)))),1,0)</f>
        <v>0</v>
      </c>
      <c r="M5460" s="1" t="str">
        <f t="shared" si="170"/>
        <v/>
      </c>
      <c r="N5460" s="1">
        <f>N(N5459)+IF(AND('💰 BÁO GIÁ'!$C$27&lt;&gt;"",OR(ISNUMBER(SEARCH('💰 BÁO GIÁ'!$C$27,$A5460)),ISNUMBER(SEARCH('💰 BÁO GIÁ'!$C$27,$B5460)))),1,0)</f>
        <v>0</v>
      </c>
      <c r="O5460" s="1" t="str">
        <f t="shared" si="171"/>
        <v/>
      </c>
    </row>
    <row r="5461" customHeight="1" spans="1:15">
      <c r="A5461" s="1" t="str">
        <f>IF('🔨 CĂN THAU'!A537="","",'🔨 CĂN THAU'!A537)</f>
        <v/>
      </c>
      <c r="B5461" s="1" t="str">
        <f>IF('🔨 CĂN THAU'!A537="","","Căn thau "&amp;'🔨 CĂN THAU'!D537&amp;" "&amp;'🔨 CĂN THAU'!B537&amp;" "&amp;'🔨 CĂN THAU'!C537)</f>
        <v/>
      </c>
      <c r="C5461" s="1" t="str">
        <f>IF('🔨 CĂN THAU'!A537="","","Căn thau")</f>
        <v/>
      </c>
      <c r="D5461" s="1" t="str">
        <f>IF('🔨 CĂN THAU'!A537="","",'🔨 CĂN THAU'!K537)</f>
        <v/>
      </c>
      <c r="E5461" s="1" t="str">
        <f>IF('🔨 CĂN THAU'!A537="","",'🔨 CĂN THAU'!L537)</f>
        <v/>
      </c>
      <c r="F5461" s="1" t="str">
        <f>IF('🔨 CĂN THAU'!A537="","",'🔨 CĂN THAU'!M537)</f>
        <v/>
      </c>
      <c r="G5461" s="1" t="str">
        <f>IF('🔨 CĂN THAU'!A537="","",'🔨 CĂN THAU'!N537)</f>
        <v/>
      </c>
      <c r="H5461" s="1" t="str">
        <f>IF('🔨 CĂN THAU'!A537="","",'🔨 CĂN THAU'!O537)</f>
        <v/>
      </c>
      <c r="I5461" s="1" t="str">
        <f>IF('🔨 CĂN THAU'!A537="","",'🔨 CĂN THAU'!P537)</f>
        <v/>
      </c>
      <c r="J5461" s="1" t="str">
        <f>IF('🔨 CĂN THAU'!A537="","","")</f>
        <v/>
      </c>
      <c r="L5461" s="1">
        <f>N(L5460)+IF(AND('🔎 TRA CỨU NHANH'!$C$2&lt;&gt;"",OR(ISNUMBER(SEARCH('🔎 TRA CỨU NHANH'!$C$2,$A5461)),ISNUMBER(SEARCH('🔎 TRA CỨU NHANH'!$C$2,$B5461)))),1,0)</f>
        <v>0</v>
      </c>
      <c r="M5461" s="1" t="str">
        <f t="shared" si="170"/>
        <v/>
      </c>
      <c r="N5461" s="1">
        <f>N(N5460)+IF(AND('💰 BÁO GIÁ'!$C$27&lt;&gt;"",OR(ISNUMBER(SEARCH('💰 BÁO GIÁ'!$C$27,$A5461)),ISNUMBER(SEARCH('💰 BÁO GIÁ'!$C$27,$B5461)))),1,0)</f>
        <v>0</v>
      </c>
      <c r="O5461" s="1" t="str">
        <f t="shared" si="171"/>
        <v/>
      </c>
    </row>
    <row r="5462" customHeight="1" spans="1:15">
      <c r="A5462" s="1" t="str">
        <f>IF('🔨 CĂN THAU'!A538="","",'🔨 CĂN THAU'!A538)</f>
        <v/>
      </c>
      <c r="B5462" s="1" t="str">
        <f>IF('🔨 CĂN THAU'!A538="","","Căn thau "&amp;'🔨 CĂN THAU'!D538&amp;" "&amp;'🔨 CĂN THAU'!B538&amp;" "&amp;'🔨 CĂN THAU'!C538)</f>
        <v/>
      </c>
      <c r="C5462" s="1" t="str">
        <f>IF('🔨 CĂN THAU'!A538="","","Căn thau")</f>
        <v/>
      </c>
      <c r="D5462" s="1" t="str">
        <f>IF('🔨 CĂN THAU'!A538="","",'🔨 CĂN THAU'!K538)</f>
        <v/>
      </c>
      <c r="E5462" s="1" t="str">
        <f>IF('🔨 CĂN THAU'!A538="","",'🔨 CĂN THAU'!L538)</f>
        <v/>
      </c>
      <c r="F5462" s="1" t="str">
        <f>IF('🔨 CĂN THAU'!A538="","",'🔨 CĂN THAU'!M538)</f>
        <v/>
      </c>
      <c r="G5462" s="1" t="str">
        <f>IF('🔨 CĂN THAU'!A538="","",'🔨 CĂN THAU'!N538)</f>
        <v/>
      </c>
      <c r="H5462" s="1" t="str">
        <f>IF('🔨 CĂN THAU'!A538="","",'🔨 CĂN THAU'!O538)</f>
        <v/>
      </c>
      <c r="I5462" s="1" t="str">
        <f>IF('🔨 CĂN THAU'!A538="","",'🔨 CĂN THAU'!P538)</f>
        <v/>
      </c>
      <c r="J5462" s="1" t="str">
        <f>IF('🔨 CĂN THAU'!A538="","","")</f>
        <v/>
      </c>
      <c r="L5462" s="1">
        <f>N(L5461)+IF(AND('🔎 TRA CỨU NHANH'!$C$2&lt;&gt;"",OR(ISNUMBER(SEARCH('🔎 TRA CỨU NHANH'!$C$2,$A5462)),ISNUMBER(SEARCH('🔎 TRA CỨU NHANH'!$C$2,$B5462)))),1,0)</f>
        <v>0</v>
      </c>
      <c r="M5462" s="1" t="str">
        <f t="shared" si="170"/>
        <v/>
      </c>
      <c r="N5462" s="1">
        <f>N(N5461)+IF(AND('💰 BÁO GIÁ'!$C$27&lt;&gt;"",OR(ISNUMBER(SEARCH('💰 BÁO GIÁ'!$C$27,$A5462)),ISNUMBER(SEARCH('💰 BÁO GIÁ'!$C$27,$B5462)))),1,0)</f>
        <v>0</v>
      </c>
      <c r="O5462" s="1" t="str">
        <f t="shared" si="171"/>
        <v/>
      </c>
    </row>
    <row r="5463" customHeight="1" spans="1:15">
      <c r="A5463" s="1" t="str">
        <f>IF('🔨 CĂN THAU'!A539="","",'🔨 CĂN THAU'!A539)</f>
        <v/>
      </c>
      <c r="B5463" s="1" t="str">
        <f>IF('🔨 CĂN THAU'!A539="","","Căn thau "&amp;'🔨 CĂN THAU'!D539&amp;" "&amp;'🔨 CĂN THAU'!B539&amp;" "&amp;'🔨 CĂN THAU'!C539)</f>
        <v/>
      </c>
      <c r="C5463" s="1" t="str">
        <f>IF('🔨 CĂN THAU'!A539="","","Căn thau")</f>
        <v/>
      </c>
      <c r="D5463" s="1" t="str">
        <f>IF('🔨 CĂN THAU'!A539="","",'🔨 CĂN THAU'!K539)</f>
        <v/>
      </c>
      <c r="E5463" s="1" t="str">
        <f>IF('🔨 CĂN THAU'!A539="","",'🔨 CĂN THAU'!L539)</f>
        <v/>
      </c>
      <c r="F5463" s="1" t="str">
        <f>IF('🔨 CĂN THAU'!A539="","",'🔨 CĂN THAU'!M539)</f>
        <v/>
      </c>
      <c r="G5463" s="1" t="str">
        <f>IF('🔨 CĂN THAU'!A539="","",'🔨 CĂN THAU'!N539)</f>
        <v/>
      </c>
      <c r="H5463" s="1" t="str">
        <f>IF('🔨 CĂN THAU'!A539="","",'🔨 CĂN THAU'!O539)</f>
        <v/>
      </c>
      <c r="I5463" s="1" t="str">
        <f>IF('🔨 CĂN THAU'!A539="","",'🔨 CĂN THAU'!P539)</f>
        <v/>
      </c>
      <c r="J5463" s="1" t="str">
        <f>IF('🔨 CĂN THAU'!A539="","","")</f>
        <v/>
      </c>
      <c r="L5463" s="1">
        <f>N(L5462)+IF(AND('🔎 TRA CỨU NHANH'!$C$2&lt;&gt;"",OR(ISNUMBER(SEARCH('🔎 TRA CỨU NHANH'!$C$2,$A5463)),ISNUMBER(SEARCH('🔎 TRA CỨU NHANH'!$C$2,$B5463)))),1,0)</f>
        <v>0</v>
      </c>
      <c r="M5463" s="1" t="str">
        <f t="shared" si="170"/>
        <v/>
      </c>
      <c r="N5463" s="1">
        <f>N(N5462)+IF(AND('💰 BÁO GIÁ'!$C$27&lt;&gt;"",OR(ISNUMBER(SEARCH('💰 BÁO GIÁ'!$C$27,$A5463)),ISNUMBER(SEARCH('💰 BÁO GIÁ'!$C$27,$B5463)))),1,0)</f>
        <v>0</v>
      </c>
      <c r="O5463" s="1" t="str">
        <f t="shared" si="171"/>
        <v/>
      </c>
    </row>
    <row r="5464" customHeight="1" spans="1:15">
      <c r="A5464" s="1" t="str">
        <f>IF('🔨 CĂN THAU'!A540="","",'🔨 CĂN THAU'!A540)</f>
        <v/>
      </c>
      <c r="B5464" s="1" t="str">
        <f>IF('🔨 CĂN THAU'!A540="","","Căn thau "&amp;'🔨 CĂN THAU'!D540&amp;" "&amp;'🔨 CĂN THAU'!B540&amp;" "&amp;'🔨 CĂN THAU'!C540)</f>
        <v/>
      </c>
      <c r="C5464" s="1" t="str">
        <f>IF('🔨 CĂN THAU'!A540="","","Căn thau")</f>
        <v/>
      </c>
      <c r="D5464" s="1" t="str">
        <f>IF('🔨 CĂN THAU'!A540="","",'🔨 CĂN THAU'!K540)</f>
        <v/>
      </c>
      <c r="E5464" s="1" t="str">
        <f>IF('🔨 CĂN THAU'!A540="","",'🔨 CĂN THAU'!L540)</f>
        <v/>
      </c>
      <c r="F5464" s="1" t="str">
        <f>IF('🔨 CĂN THAU'!A540="","",'🔨 CĂN THAU'!M540)</f>
        <v/>
      </c>
      <c r="G5464" s="1" t="str">
        <f>IF('🔨 CĂN THAU'!A540="","",'🔨 CĂN THAU'!N540)</f>
        <v/>
      </c>
      <c r="H5464" s="1" t="str">
        <f>IF('🔨 CĂN THAU'!A540="","",'🔨 CĂN THAU'!O540)</f>
        <v/>
      </c>
      <c r="I5464" s="1" t="str">
        <f>IF('🔨 CĂN THAU'!A540="","",'🔨 CĂN THAU'!P540)</f>
        <v/>
      </c>
      <c r="J5464" s="1" t="str">
        <f>IF('🔨 CĂN THAU'!A540="","","")</f>
        <v/>
      </c>
      <c r="L5464" s="1">
        <f>N(L5463)+IF(AND('🔎 TRA CỨU NHANH'!$C$2&lt;&gt;"",OR(ISNUMBER(SEARCH('🔎 TRA CỨU NHANH'!$C$2,$A5464)),ISNUMBER(SEARCH('🔎 TRA CỨU NHANH'!$C$2,$B5464)))),1,0)</f>
        <v>0</v>
      </c>
      <c r="M5464" s="1" t="str">
        <f t="shared" si="170"/>
        <v/>
      </c>
      <c r="N5464" s="1">
        <f>N(N5463)+IF(AND('💰 BÁO GIÁ'!$C$27&lt;&gt;"",OR(ISNUMBER(SEARCH('💰 BÁO GIÁ'!$C$27,$A5464)),ISNUMBER(SEARCH('💰 BÁO GIÁ'!$C$27,$B5464)))),1,0)</f>
        <v>0</v>
      </c>
      <c r="O5464" s="1" t="str">
        <f t="shared" si="171"/>
        <v/>
      </c>
    </row>
    <row r="5465" customHeight="1" spans="1:15">
      <c r="A5465" s="1" t="str">
        <f>IF('🔨 CĂN THAU'!A541="","",'🔨 CĂN THAU'!A541)</f>
        <v/>
      </c>
      <c r="B5465" s="1" t="str">
        <f>IF('🔨 CĂN THAU'!A541="","","Căn thau "&amp;'🔨 CĂN THAU'!D541&amp;" "&amp;'🔨 CĂN THAU'!B541&amp;" "&amp;'🔨 CĂN THAU'!C541)</f>
        <v/>
      </c>
      <c r="C5465" s="1" t="str">
        <f>IF('🔨 CĂN THAU'!A541="","","Căn thau")</f>
        <v/>
      </c>
      <c r="D5465" s="1" t="str">
        <f>IF('🔨 CĂN THAU'!A541="","",'🔨 CĂN THAU'!K541)</f>
        <v/>
      </c>
      <c r="E5465" s="1" t="str">
        <f>IF('🔨 CĂN THAU'!A541="","",'🔨 CĂN THAU'!L541)</f>
        <v/>
      </c>
      <c r="F5465" s="1" t="str">
        <f>IF('🔨 CĂN THAU'!A541="","",'🔨 CĂN THAU'!M541)</f>
        <v/>
      </c>
      <c r="G5465" s="1" t="str">
        <f>IF('🔨 CĂN THAU'!A541="","",'🔨 CĂN THAU'!N541)</f>
        <v/>
      </c>
      <c r="H5465" s="1" t="str">
        <f>IF('🔨 CĂN THAU'!A541="","",'🔨 CĂN THAU'!O541)</f>
        <v/>
      </c>
      <c r="I5465" s="1" t="str">
        <f>IF('🔨 CĂN THAU'!A541="","",'🔨 CĂN THAU'!P541)</f>
        <v/>
      </c>
      <c r="J5465" s="1" t="str">
        <f>IF('🔨 CĂN THAU'!A541="","","")</f>
        <v/>
      </c>
      <c r="L5465" s="1">
        <f>N(L5464)+IF(AND('🔎 TRA CỨU NHANH'!$C$2&lt;&gt;"",OR(ISNUMBER(SEARCH('🔎 TRA CỨU NHANH'!$C$2,$A5465)),ISNUMBER(SEARCH('🔎 TRA CỨU NHANH'!$C$2,$B5465)))),1,0)</f>
        <v>0</v>
      </c>
      <c r="M5465" s="1" t="str">
        <f t="shared" si="170"/>
        <v/>
      </c>
      <c r="N5465" s="1">
        <f>N(N5464)+IF(AND('💰 BÁO GIÁ'!$C$27&lt;&gt;"",OR(ISNUMBER(SEARCH('💰 BÁO GIÁ'!$C$27,$A5465)),ISNUMBER(SEARCH('💰 BÁO GIÁ'!$C$27,$B5465)))),1,0)</f>
        <v>0</v>
      </c>
      <c r="O5465" s="1" t="str">
        <f t="shared" si="171"/>
        <v/>
      </c>
    </row>
    <row r="5466" customHeight="1" spans="1:15">
      <c r="A5466" s="1" t="str">
        <f>IF('🔨 CĂN THAU'!A542="","",'🔨 CĂN THAU'!A542)</f>
        <v/>
      </c>
      <c r="B5466" s="1" t="str">
        <f>IF('🔨 CĂN THAU'!A542="","","Căn thau "&amp;'🔨 CĂN THAU'!D542&amp;" "&amp;'🔨 CĂN THAU'!B542&amp;" "&amp;'🔨 CĂN THAU'!C542)</f>
        <v/>
      </c>
      <c r="C5466" s="1" t="str">
        <f>IF('🔨 CĂN THAU'!A542="","","Căn thau")</f>
        <v/>
      </c>
      <c r="D5466" s="1" t="str">
        <f>IF('🔨 CĂN THAU'!A542="","",'🔨 CĂN THAU'!K542)</f>
        <v/>
      </c>
      <c r="E5466" s="1" t="str">
        <f>IF('🔨 CĂN THAU'!A542="","",'🔨 CĂN THAU'!L542)</f>
        <v/>
      </c>
      <c r="F5466" s="1" t="str">
        <f>IF('🔨 CĂN THAU'!A542="","",'🔨 CĂN THAU'!M542)</f>
        <v/>
      </c>
      <c r="G5466" s="1" t="str">
        <f>IF('🔨 CĂN THAU'!A542="","",'🔨 CĂN THAU'!N542)</f>
        <v/>
      </c>
      <c r="H5466" s="1" t="str">
        <f>IF('🔨 CĂN THAU'!A542="","",'🔨 CĂN THAU'!O542)</f>
        <v/>
      </c>
      <c r="I5466" s="1" t="str">
        <f>IF('🔨 CĂN THAU'!A542="","",'🔨 CĂN THAU'!P542)</f>
        <v/>
      </c>
      <c r="J5466" s="1" t="str">
        <f>IF('🔨 CĂN THAU'!A542="","","")</f>
        <v/>
      </c>
      <c r="L5466" s="1">
        <f>N(L5465)+IF(AND('🔎 TRA CỨU NHANH'!$C$2&lt;&gt;"",OR(ISNUMBER(SEARCH('🔎 TRA CỨU NHANH'!$C$2,$A5466)),ISNUMBER(SEARCH('🔎 TRA CỨU NHANH'!$C$2,$B5466)))),1,0)</f>
        <v>0</v>
      </c>
      <c r="M5466" s="1" t="str">
        <f t="shared" si="170"/>
        <v/>
      </c>
      <c r="N5466" s="1">
        <f>N(N5465)+IF(AND('💰 BÁO GIÁ'!$C$27&lt;&gt;"",OR(ISNUMBER(SEARCH('💰 BÁO GIÁ'!$C$27,$A5466)),ISNUMBER(SEARCH('💰 BÁO GIÁ'!$C$27,$B5466)))),1,0)</f>
        <v>0</v>
      </c>
      <c r="O5466" s="1" t="str">
        <f t="shared" si="171"/>
        <v/>
      </c>
    </row>
    <row r="5467" customHeight="1" spans="1:15">
      <c r="A5467" s="1" t="str">
        <f>IF('🔨 CĂN THAU'!A543="","",'🔨 CĂN THAU'!A543)</f>
        <v/>
      </c>
      <c r="B5467" s="1" t="str">
        <f>IF('🔨 CĂN THAU'!A543="","","Căn thau "&amp;'🔨 CĂN THAU'!D543&amp;" "&amp;'🔨 CĂN THAU'!B543&amp;" "&amp;'🔨 CĂN THAU'!C543)</f>
        <v/>
      </c>
      <c r="C5467" s="1" t="str">
        <f>IF('🔨 CĂN THAU'!A543="","","Căn thau")</f>
        <v/>
      </c>
      <c r="D5467" s="1" t="str">
        <f>IF('🔨 CĂN THAU'!A543="","",'🔨 CĂN THAU'!K543)</f>
        <v/>
      </c>
      <c r="E5467" s="1" t="str">
        <f>IF('🔨 CĂN THAU'!A543="","",'🔨 CĂN THAU'!L543)</f>
        <v/>
      </c>
      <c r="F5467" s="1" t="str">
        <f>IF('🔨 CĂN THAU'!A543="","",'🔨 CĂN THAU'!M543)</f>
        <v/>
      </c>
      <c r="G5467" s="1" t="str">
        <f>IF('🔨 CĂN THAU'!A543="","",'🔨 CĂN THAU'!N543)</f>
        <v/>
      </c>
      <c r="H5467" s="1" t="str">
        <f>IF('🔨 CĂN THAU'!A543="","",'🔨 CĂN THAU'!O543)</f>
        <v/>
      </c>
      <c r="I5467" s="1" t="str">
        <f>IF('🔨 CĂN THAU'!A543="","",'🔨 CĂN THAU'!P543)</f>
        <v/>
      </c>
      <c r="J5467" s="1" t="str">
        <f>IF('🔨 CĂN THAU'!A543="","","")</f>
        <v/>
      </c>
      <c r="L5467" s="1">
        <f>N(L5466)+IF(AND('🔎 TRA CỨU NHANH'!$C$2&lt;&gt;"",OR(ISNUMBER(SEARCH('🔎 TRA CỨU NHANH'!$C$2,$A5467)),ISNUMBER(SEARCH('🔎 TRA CỨU NHANH'!$C$2,$B5467)))),1,0)</f>
        <v>0</v>
      </c>
      <c r="M5467" s="1" t="str">
        <f t="shared" si="170"/>
        <v/>
      </c>
      <c r="N5467" s="1">
        <f>N(N5466)+IF(AND('💰 BÁO GIÁ'!$C$27&lt;&gt;"",OR(ISNUMBER(SEARCH('💰 BÁO GIÁ'!$C$27,$A5467)),ISNUMBER(SEARCH('💰 BÁO GIÁ'!$C$27,$B5467)))),1,0)</f>
        <v>0</v>
      </c>
      <c r="O5467" s="1" t="str">
        <f t="shared" si="171"/>
        <v/>
      </c>
    </row>
    <row r="5468" customHeight="1" spans="1:15">
      <c r="A5468" s="1" t="str">
        <f>IF('🔨 CĂN THAU'!A544="","",'🔨 CĂN THAU'!A544)</f>
        <v/>
      </c>
      <c r="B5468" s="1" t="str">
        <f>IF('🔨 CĂN THAU'!A544="","","Căn thau "&amp;'🔨 CĂN THAU'!D544&amp;" "&amp;'🔨 CĂN THAU'!B544&amp;" "&amp;'🔨 CĂN THAU'!C544)</f>
        <v/>
      </c>
      <c r="C5468" s="1" t="str">
        <f>IF('🔨 CĂN THAU'!A544="","","Căn thau")</f>
        <v/>
      </c>
      <c r="D5468" s="1" t="str">
        <f>IF('🔨 CĂN THAU'!A544="","",'🔨 CĂN THAU'!K544)</f>
        <v/>
      </c>
      <c r="E5468" s="1" t="str">
        <f>IF('🔨 CĂN THAU'!A544="","",'🔨 CĂN THAU'!L544)</f>
        <v/>
      </c>
      <c r="F5468" s="1" t="str">
        <f>IF('🔨 CĂN THAU'!A544="","",'🔨 CĂN THAU'!M544)</f>
        <v/>
      </c>
      <c r="G5468" s="1" t="str">
        <f>IF('🔨 CĂN THAU'!A544="","",'🔨 CĂN THAU'!N544)</f>
        <v/>
      </c>
      <c r="H5468" s="1" t="str">
        <f>IF('🔨 CĂN THAU'!A544="","",'🔨 CĂN THAU'!O544)</f>
        <v/>
      </c>
      <c r="I5468" s="1" t="str">
        <f>IF('🔨 CĂN THAU'!A544="","",'🔨 CĂN THAU'!P544)</f>
        <v/>
      </c>
      <c r="J5468" s="1" t="str">
        <f>IF('🔨 CĂN THAU'!A544="","","")</f>
        <v/>
      </c>
      <c r="L5468" s="1">
        <f>N(L5467)+IF(AND('🔎 TRA CỨU NHANH'!$C$2&lt;&gt;"",OR(ISNUMBER(SEARCH('🔎 TRA CỨU NHANH'!$C$2,$A5468)),ISNUMBER(SEARCH('🔎 TRA CỨU NHANH'!$C$2,$B5468)))),1,0)</f>
        <v>0</v>
      </c>
      <c r="M5468" s="1" t="str">
        <f t="shared" si="170"/>
        <v/>
      </c>
      <c r="N5468" s="1">
        <f>N(N5467)+IF(AND('💰 BÁO GIÁ'!$C$27&lt;&gt;"",OR(ISNUMBER(SEARCH('💰 BÁO GIÁ'!$C$27,$A5468)),ISNUMBER(SEARCH('💰 BÁO GIÁ'!$C$27,$B5468)))),1,0)</f>
        <v>0</v>
      </c>
      <c r="O5468" s="1" t="str">
        <f t="shared" si="171"/>
        <v/>
      </c>
    </row>
    <row r="5469" customHeight="1" spans="1:15">
      <c r="A5469" s="1" t="str">
        <f>IF('🔨 CĂN THAU'!A545="","",'🔨 CĂN THAU'!A545)</f>
        <v/>
      </c>
      <c r="B5469" s="1" t="str">
        <f>IF('🔨 CĂN THAU'!A545="","","Căn thau "&amp;'🔨 CĂN THAU'!D545&amp;" "&amp;'🔨 CĂN THAU'!B545&amp;" "&amp;'🔨 CĂN THAU'!C545)</f>
        <v/>
      </c>
      <c r="C5469" s="1" t="str">
        <f>IF('🔨 CĂN THAU'!A545="","","Căn thau")</f>
        <v/>
      </c>
      <c r="D5469" s="1" t="str">
        <f>IF('🔨 CĂN THAU'!A545="","",'🔨 CĂN THAU'!K545)</f>
        <v/>
      </c>
      <c r="E5469" s="1" t="str">
        <f>IF('🔨 CĂN THAU'!A545="","",'🔨 CĂN THAU'!L545)</f>
        <v/>
      </c>
      <c r="F5469" s="1" t="str">
        <f>IF('🔨 CĂN THAU'!A545="","",'🔨 CĂN THAU'!M545)</f>
        <v/>
      </c>
      <c r="G5469" s="1" t="str">
        <f>IF('🔨 CĂN THAU'!A545="","",'🔨 CĂN THAU'!N545)</f>
        <v/>
      </c>
      <c r="H5469" s="1" t="str">
        <f>IF('🔨 CĂN THAU'!A545="","",'🔨 CĂN THAU'!O545)</f>
        <v/>
      </c>
      <c r="I5469" s="1" t="str">
        <f>IF('🔨 CĂN THAU'!A545="","",'🔨 CĂN THAU'!P545)</f>
        <v/>
      </c>
      <c r="J5469" s="1" t="str">
        <f>IF('🔨 CĂN THAU'!A545="","","")</f>
        <v/>
      </c>
      <c r="L5469" s="1">
        <f>N(L5468)+IF(AND('🔎 TRA CỨU NHANH'!$C$2&lt;&gt;"",OR(ISNUMBER(SEARCH('🔎 TRA CỨU NHANH'!$C$2,$A5469)),ISNUMBER(SEARCH('🔎 TRA CỨU NHANH'!$C$2,$B5469)))),1,0)</f>
        <v>0</v>
      </c>
      <c r="M5469" s="1" t="str">
        <f t="shared" si="170"/>
        <v/>
      </c>
      <c r="N5469" s="1">
        <f>N(N5468)+IF(AND('💰 BÁO GIÁ'!$C$27&lt;&gt;"",OR(ISNUMBER(SEARCH('💰 BÁO GIÁ'!$C$27,$A5469)),ISNUMBER(SEARCH('💰 BÁO GIÁ'!$C$27,$B5469)))),1,0)</f>
        <v>0</v>
      </c>
      <c r="O5469" s="1" t="str">
        <f t="shared" si="171"/>
        <v/>
      </c>
    </row>
    <row r="5470" customHeight="1" spans="1:15">
      <c r="A5470" s="1" t="str">
        <f>IF('🔨 CĂN THAU'!A546="","",'🔨 CĂN THAU'!A546)</f>
        <v/>
      </c>
      <c r="B5470" s="1" t="str">
        <f>IF('🔨 CĂN THAU'!A546="","","Căn thau "&amp;'🔨 CĂN THAU'!D546&amp;" "&amp;'🔨 CĂN THAU'!B546&amp;" "&amp;'🔨 CĂN THAU'!C546)</f>
        <v/>
      </c>
      <c r="C5470" s="1" t="str">
        <f>IF('🔨 CĂN THAU'!A546="","","Căn thau")</f>
        <v/>
      </c>
      <c r="D5470" s="1" t="str">
        <f>IF('🔨 CĂN THAU'!A546="","",'🔨 CĂN THAU'!K546)</f>
        <v/>
      </c>
      <c r="E5470" s="1" t="str">
        <f>IF('🔨 CĂN THAU'!A546="","",'🔨 CĂN THAU'!L546)</f>
        <v/>
      </c>
      <c r="F5470" s="1" t="str">
        <f>IF('🔨 CĂN THAU'!A546="","",'🔨 CĂN THAU'!M546)</f>
        <v/>
      </c>
      <c r="G5470" s="1" t="str">
        <f>IF('🔨 CĂN THAU'!A546="","",'🔨 CĂN THAU'!N546)</f>
        <v/>
      </c>
      <c r="H5470" s="1" t="str">
        <f>IF('🔨 CĂN THAU'!A546="","",'🔨 CĂN THAU'!O546)</f>
        <v/>
      </c>
      <c r="I5470" s="1" t="str">
        <f>IF('🔨 CĂN THAU'!A546="","",'🔨 CĂN THAU'!P546)</f>
        <v/>
      </c>
      <c r="J5470" s="1" t="str">
        <f>IF('🔨 CĂN THAU'!A546="","","")</f>
        <v/>
      </c>
      <c r="L5470" s="1">
        <f>N(L5469)+IF(AND('🔎 TRA CỨU NHANH'!$C$2&lt;&gt;"",OR(ISNUMBER(SEARCH('🔎 TRA CỨU NHANH'!$C$2,$A5470)),ISNUMBER(SEARCH('🔎 TRA CỨU NHANH'!$C$2,$B5470)))),1,0)</f>
        <v>0</v>
      </c>
      <c r="M5470" s="1" t="str">
        <f t="shared" si="170"/>
        <v/>
      </c>
      <c r="N5470" s="1">
        <f>N(N5469)+IF(AND('💰 BÁO GIÁ'!$C$27&lt;&gt;"",OR(ISNUMBER(SEARCH('💰 BÁO GIÁ'!$C$27,$A5470)),ISNUMBER(SEARCH('💰 BÁO GIÁ'!$C$27,$B5470)))),1,0)</f>
        <v>0</v>
      </c>
      <c r="O5470" s="1" t="str">
        <f t="shared" si="171"/>
        <v/>
      </c>
    </row>
    <row r="5471" customHeight="1" spans="1:15">
      <c r="A5471" s="1" t="str">
        <f>IF('🔨 CĂN THAU'!A547="","",'🔨 CĂN THAU'!A547)</f>
        <v/>
      </c>
      <c r="B5471" s="1" t="str">
        <f>IF('🔨 CĂN THAU'!A547="","","Căn thau "&amp;'🔨 CĂN THAU'!D547&amp;" "&amp;'🔨 CĂN THAU'!B547&amp;" "&amp;'🔨 CĂN THAU'!C547)</f>
        <v/>
      </c>
      <c r="C5471" s="1" t="str">
        <f>IF('🔨 CĂN THAU'!A547="","","Căn thau")</f>
        <v/>
      </c>
      <c r="D5471" s="1" t="str">
        <f>IF('🔨 CĂN THAU'!A547="","",'🔨 CĂN THAU'!K547)</f>
        <v/>
      </c>
      <c r="E5471" s="1" t="str">
        <f>IF('🔨 CĂN THAU'!A547="","",'🔨 CĂN THAU'!L547)</f>
        <v/>
      </c>
      <c r="F5471" s="1" t="str">
        <f>IF('🔨 CĂN THAU'!A547="","",'🔨 CĂN THAU'!M547)</f>
        <v/>
      </c>
      <c r="G5471" s="1" t="str">
        <f>IF('🔨 CĂN THAU'!A547="","",'🔨 CĂN THAU'!N547)</f>
        <v/>
      </c>
      <c r="H5471" s="1" t="str">
        <f>IF('🔨 CĂN THAU'!A547="","",'🔨 CĂN THAU'!O547)</f>
        <v/>
      </c>
      <c r="I5471" s="1" t="str">
        <f>IF('🔨 CĂN THAU'!A547="","",'🔨 CĂN THAU'!P547)</f>
        <v/>
      </c>
      <c r="J5471" s="1" t="str">
        <f>IF('🔨 CĂN THAU'!A547="","","")</f>
        <v/>
      </c>
      <c r="L5471" s="1">
        <f>N(L5470)+IF(AND('🔎 TRA CỨU NHANH'!$C$2&lt;&gt;"",OR(ISNUMBER(SEARCH('🔎 TRA CỨU NHANH'!$C$2,$A5471)),ISNUMBER(SEARCH('🔎 TRA CỨU NHANH'!$C$2,$B5471)))),1,0)</f>
        <v>0</v>
      </c>
      <c r="M5471" s="1" t="str">
        <f t="shared" si="170"/>
        <v/>
      </c>
      <c r="N5471" s="1">
        <f>N(N5470)+IF(AND('💰 BÁO GIÁ'!$C$27&lt;&gt;"",OR(ISNUMBER(SEARCH('💰 BÁO GIÁ'!$C$27,$A5471)),ISNUMBER(SEARCH('💰 BÁO GIÁ'!$C$27,$B5471)))),1,0)</f>
        <v>0</v>
      </c>
      <c r="O5471" s="1" t="str">
        <f t="shared" si="171"/>
        <v/>
      </c>
    </row>
    <row r="5472" customHeight="1" spans="1:15">
      <c r="A5472" s="1" t="str">
        <f>IF('🔨 CĂN THAU'!A548="","",'🔨 CĂN THAU'!A548)</f>
        <v/>
      </c>
      <c r="B5472" s="1" t="str">
        <f>IF('🔨 CĂN THAU'!A548="","","Căn thau "&amp;'🔨 CĂN THAU'!D548&amp;" "&amp;'🔨 CĂN THAU'!B548&amp;" "&amp;'🔨 CĂN THAU'!C548)</f>
        <v/>
      </c>
      <c r="C5472" s="1" t="str">
        <f>IF('🔨 CĂN THAU'!A548="","","Căn thau")</f>
        <v/>
      </c>
      <c r="D5472" s="1" t="str">
        <f>IF('🔨 CĂN THAU'!A548="","",'🔨 CĂN THAU'!K548)</f>
        <v/>
      </c>
      <c r="E5472" s="1" t="str">
        <f>IF('🔨 CĂN THAU'!A548="","",'🔨 CĂN THAU'!L548)</f>
        <v/>
      </c>
      <c r="F5472" s="1" t="str">
        <f>IF('🔨 CĂN THAU'!A548="","",'🔨 CĂN THAU'!M548)</f>
        <v/>
      </c>
      <c r="G5472" s="1" t="str">
        <f>IF('🔨 CĂN THAU'!A548="","",'🔨 CĂN THAU'!N548)</f>
        <v/>
      </c>
      <c r="H5472" s="1" t="str">
        <f>IF('🔨 CĂN THAU'!A548="","",'🔨 CĂN THAU'!O548)</f>
        <v/>
      </c>
      <c r="I5472" s="1" t="str">
        <f>IF('🔨 CĂN THAU'!A548="","",'🔨 CĂN THAU'!P548)</f>
        <v/>
      </c>
      <c r="J5472" s="1" t="str">
        <f>IF('🔨 CĂN THAU'!A548="","","")</f>
        <v/>
      </c>
      <c r="L5472" s="1">
        <f>N(L5471)+IF(AND('🔎 TRA CỨU NHANH'!$C$2&lt;&gt;"",OR(ISNUMBER(SEARCH('🔎 TRA CỨU NHANH'!$C$2,$A5472)),ISNUMBER(SEARCH('🔎 TRA CỨU NHANH'!$C$2,$B5472)))),1,0)</f>
        <v>0</v>
      </c>
      <c r="M5472" s="1" t="str">
        <f t="shared" si="170"/>
        <v/>
      </c>
      <c r="N5472" s="1">
        <f>N(N5471)+IF(AND('💰 BÁO GIÁ'!$C$27&lt;&gt;"",OR(ISNUMBER(SEARCH('💰 BÁO GIÁ'!$C$27,$A5472)),ISNUMBER(SEARCH('💰 BÁO GIÁ'!$C$27,$B5472)))),1,0)</f>
        <v>0</v>
      </c>
      <c r="O5472" s="1" t="str">
        <f t="shared" si="171"/>
        <v/>
      </c>
    </row>
    <row r="5473" customHeight="1" spans="1:15">
      <c r="A5473" s="1" t="str">
        <f>IF('🔨 CĂN THAU'!A549="","",'🔨 CĂN THAU'!A549)</f>
        <v/>
      </c>
      <c r="B5473" s="1" t="str">
        <f>IF('🔨 CĂN THAU'!A549="","","Căn thau "&amp;'🔨 CĂN THAU'!D549&amp;" "&amp;'🔨 CĂN THAU'!B549&amp;" "&amp;'🔨 CĂN THAU'!C549)</f>
        <v/>
      </c>
      <c r="C5473" s="1" t="str">
        <f>IF('🔨 CĂN THAU'!A549="","","Căn thau")</f>
        <v/>
      </c>
      <c r="D5473" s="1" t="str">
        <f>IF('🔨 CĂN THAU'!A549="","",'🔨 CĂN THAU'!K549)</f>
        <v/>
      </c>
      <c r="E5473" s="1" t="str">
        <f>IF('🔨 CĂN THAU'!A549="","",'🔨 CĂN THAU'!L549)</f>
        <v/>
      </c>
      <c r="F5473" s="1" t="str">
        <f>IF('🔨 CĂN THAU'!A549="","",'🔨 CĂN THAU'!M549)</f>
        <v/>
      </c>
      <c r="G5473" s="1" t="str">
        <f>IF('🔨 CĂN THAU'!A549="","",'🔨 CĂN THAU'!N549)</f>
        <v/>
      </c>
      <c r="H5473" s="1" t="str">
        <f>IF('🔨 CĂN THAU'!A549="","",'🔨 CĂN THAU'!O549)</f>
        <v/>
      </c>
      <c r="I5473" s="1" t="str">
        <f>IF('🔨 CĂN THAU'!A549="","",'🔨 CĂN THAU'!P549)</f>
        <v/>
      </c>
      <c r="J5473" s="1" t="str">
        <f>IF('🔨 CĂN THAU'!A549="","","")</f>
        <v/>
      </c>
      <c r="L5473" s="1">
        <f>N(L5472)+IF(AND('🔎 TRA CỨU NHANH'!$C$2&lt;&gt;"",OR(ISNUMBER(SEARCH('🔎 TRA CỨU NHANH'!$C$2,$A5473)),ISNUMBER(SEARCH('🔎 TRA CỨU NHANH'!$C$2,$B5473)))),1,0)</f>
        <v>0</v>
      </c>
      <c r="M5473" s="1" t="str">
        <f t="shared" si="170"/>
        <v/>
      </c>
      <c r="N5473" s="1">
        <f>N(N5472)+IF(AND('💰 BÁO GIÁ'!$C$27&lt;&gt;"",OR(ISNUMBER(SEARCH('💰 BÁO GIÁ'!$C$27,$A5473)),ISNUMBER(SEARCH('💰 BÁO GIÁ'!$C$27,$B5473)))),1,0)</f>
        <v>0</v>
      </c>
      <c r="O5473" s="1" t="str">
        <f t="shared" si="171"/>
        <v/>
      </c>
    </row>
    <row r="5474" customHeight="1" spans="1:15">
      <c r="A5474" s="1" t="str">
        <f>IF('🔨 CĂN THAU'!A550="","",'🔨 CĂN THAU'!A550)</f>
        <v/>
      </c>
      <c r="B5474" s="1" t="str">
        <f>IF('🔨 CĂN THAU'!A550="","","Căn thau "&amp;'🔨 CĂN THAU'!D550&amp;" "&amp;'🔨 CĂN THAU'!B550&amp;" "&amp;'🔨 CĂN THAU'!C550)</f>
        <v/>
      </c>
      <c r="C5474" s="1" t="str">
        <f>IF('🔨 CĂN THAU'!A550="","","Căn thau")</f>
        <v/>
      </c>
      <c r="D5474" s="1" t="str">
        <f>IF('🔨 CĂN THAU'!A550="","",'🔨 CĂN THAU'!K550)</f>
        <v/>
      </c>
      <c r="E5474" s="1" t="str">
        <f>IF('🔨 CĂN THAU'!A550="","",'🔨 CĂN THAU'!L550)</f>
        <v/>
      </c>
      <c r="F5474" s="1" t="str">
        <f>IF('🔨 CĂN THAU'!A550="","",'🔨 CĂN THAU'!M550)</f>
        <v/>
      </c>
      <c r="G5474" s="1" t="str">
        <f>IF('🔨 CĂN THAU'!A550="","",'🔨 CĂN THAU'!N550)</f>
        <v/>
      </c>
      <c r="H5474" s="1" t="str">
        <f>IF('🔨 CĂN THAU'!A550="","",'🔨 CĂN THAU'!O550)</f>
        <v/>
      </c>
      <c r="I5474" s="1" t="str">
        <f>IF('🔨 CĂN THAU'!A550="","",'🔨 CĂN THAU'!P550)</f>
        <v/>
      </c>
      <c r="J5474" s="1" t="str">
        <f>IF('🔨 CĂN THAU'!A550="","","")</f>
        <v/>
      </c>
      <c r="L5474" s="1">
        <f>N(L5473)+IF(AND('🔎 TRA CỨU NHANH'!$C$2&lt;&gt;"",OR(ISNUMBER(SEARCH('🔎 TRA CỨU NHANH'!$C$2,$A5474)),ISNUMBER(SEARCH('🔎 TRA CỨU NHANH'!$C$2,$B5474)))),1,0)</f>
        <v>0</v>
      </c>
      <c r="M5474" s="1" t="str">
        <f t="shared" si="170"/>
        <v/>
      </c>
      <c r="N5474" s="1">
        <f>N(N5473)+IF(AND('💰 BÁO GIÁ'!$C$27&lt;&gt;"",OR(ISNUMBER(SEARCH('💰 BÁO GIÁ'!$C$27,$A5474)),ISNUMBER(SEARCH('💰 BÁO GIÁ'!$C$27,$B5474)))),1,0)</f>
        <v>0</v>
      </c>
      <c r="O5474" s="1" t="str">
        <f t="shared" si="171"/>
        <v/>
      </c>
    </row>
    <row r="5475" customHeight="1" spans="1:15">
      <c r="A5475" s="1" t="str">
        <f>IF('🔨 CĂN THAU'!A551="","",'🔨 CĂN THAU'!A551)</f>
        <v/>
      </c>
      <c r="B5475" s="1" t="str">
        <f>IF('🔨 CĂN THAU'!A551="","","Căn thau "&amp;'🔨 CĂN THAU'!D551&amp;" "&amp;'🔨 CĂN THAU'!B551&amp;" "&amp;'🔨 CĂN THAU'!C551)</f>
        <v/>
      </c>
      <c r="C5475" s="1" t="str">
        <f>IF('🔨 CĂN THAU'!A551="","","Căn thau")</f>
        <v/>
      </c>
      <c r="D5475" s="1" t="str">
        <f>IF('🔨 CĂN THAU'!A551="","",'🔨 CĂN THAU'!K551)</f>
        <v/>
      </c>
      <c r="E5475" s="1" t="str">
        <f>IF('🔨 CĂN THAU'!A551="","",'🔨 CĂN THAU'!L551)</f>
        <v/>
      </c>
      <c r="F5475" s="1" t="str">
        <f>IF('🔨 CĂN THAU'!A551="","",'🔨 CĂN THAU'!M551)</f>
        <v/>
      </c>
      <c r="G5475" s="1" t="str">
        <f>IF('🔨 CĂN THAU'!A551="","",'🔨 CĂN THAU'!N551)</f>
        <v/>
      </c>
      <c r="H5475" s="1" t="str">
        <f>IF('🔨 CĂN THAU'!A551="","",'🔨 CĂN THAU'!O551)</f>
        <v/>
      </c>
      <c r="I5475" s="1" t="str">
        <f>IF('🔨 CĂN THAU'!A551="","",'🔨 CĂN THAU'!P551)</f>
        <v/>
      </c>
      <c r="J5475" s="1" t="str">
        <f>IF('🔨 CĂN THAU'!A551="","","")</f>
        <v/>
      </c>
      <c r="L5475" s="1">
        <f>N(L5474)+IF(AND('🔎 TRA CỨU NHANH'!$C$2&lt;&gt;"",OR(ISNUMBER(SEARCH('🔎 TRA CỨU NHANH'!$C$2,$A5475)),ISNUMBER(SEARCH('🔎 TRA CỨU NHANH'!$C$2,$B5475)))),1,0)</f>
        <v>0</v>
      </c>
      <c r="M5475" s="1" t="str">
        <f t="shared" si="170"/>
        <v/>
      </c>
      <c r="N5475" s="1">
        <f>N(N5474)+IF(AND('💰 BÁO GIÁ'!$C$27&lt;&gt;"",OR(ISNUMBER(SEARCH('💰 BÁO GIÁ'!$C$27,$A5475)),ISNUMBER(SEARCH('💰 BÁO GIÁ'!$C$27,$B5475)))),1,0)</f>
        <v>0</v>
      </c>
      <c r="O5475" s="1" t="str">
        <f t="shared" si="171"/>
        <v/>
      </c>
    </row>
    <row r="5476" customHeight="1" spans="1:15">
      <c r="A5476" s="1" t="str">
        <f>IF('🔨 CĂN THAU'!A552="","",'🔨 CĂN THAU'!A552)</f>
        <v/>
      </c>
      <c r="B5476" s="1" t="str">
        <f>IF('🔨 CĂN THAU'!A552="","","Căn thau "&amp;'🔨 CĂN THAU'!D552&amp;" "&amp;'🔨 CĂN THAU'!B552&amp;" "&amp;'🔨 CĂN THAU'!C552)</f>
        <v/>
      </c>
      <c r="C5476" s="1" t="str">
        <f>IF('🔨 CĂN THAU'!A552="","","Căn thau")</f>
        <v/>
      </c>
      <c r="D5476" s="1" t="str">
        <f>IF('🔨 CĂN THAU'!A552="","",'🔨 CĂN THAU'!K552)</f>
        <v/>
      </c>
      <c r="E5476" s="1" t="str">
        <f>IF('🔨 CĂN THAU'!A552="","",'🔨 CĂN THAU'!L552)</f>
        <v/>
      </c>
      <c r="F5476" s="1" t="str">
        <f>IF('🔨 CĂN THAU'!A552="","",'🔨 CĂN THAU'!M552)</f>
        <v/>
      </c>
      <c r="G5476" s="1" t="str">
        <f>IF('🔨 CĂN THAU'!A552="","",'🔨 CĂN THAU'!N552)</f>
        <v/>
      </c>
      <c r="H5476" s="1" t="str">
        <f>IF('🔨 CĂN THAU'!A552="","",'🔨 CĂN THAU'!O552)</f>
        <v/>
      </c>
      <c r="I5476" s="1" t="str">
        <f>IF('🔨 CĂN THAU'!A552="","",'🔨 CĂN THAU'!P552)</f>
        <v/>
      </c>
      <c r="J5476" s="1" t="str">
        <f>IF('🔨 CĂN THAU'!A552="","","")</f>
        <v/>
      </c>
      <c r="L5476" s="1">
        <f>N(L5475)+IF(AND('🔎 TRA CỨU NHANH'!$C$2&lt;&gt;"",OR(ISNUMBER(SEARCH('🔎 TRA CỨU NHANH'!$C$2,$A5476)),ISNUMBER(SEARCH('🔎 TRA CỨU NHANH'!$C$2,$B5476)))),1,0)</f>
        <v>0</v>
      </c>
      <c r="M5476" s="1" t="str">
        <f t="shared" si="170"/>
        <v/>
      </c>
      <c r="N5476" s="1">
        <f>N(N5475)+IF(AND('💰 BÁO GIÁ'!$C$27&lt;&gt;"",OR(ISNUMBER(SEARCH('💰 BÁO GIÁ'!$C$27,$A5476)),ISNUMBER(SEARCH('💰 BÁO GIÁ'!$C$27,$B5476)))),1,0)</f>
        <v>0</v>
      </c>
      <c r="O5476" s="1" t="str">
        <f t="shared" si="171"/>
        <v/>
      </c>
    </row>
    <row r="5477" customHeight="1" spans="1:15">
      <c r="A5477" s="1" t="str">
        <f>IF('🔨 CĂN THAU'!A553="","",'🔨 CĂN THAU'!A553)</f>
        <v/>
      </c>
      <c r="B5477" s="1" t="str">
        <f>IF('🔨 CĂN THAU'!A553="","","Căn thau "&amp;'🔨 CĂN THAU'!D553&amp;" "&amp;'🔨 CĂN THAU'!B553&amp;" "&amp;'🔨 CĂN THAU'!C553)</f>
        <v/>
      </c>
      <c r="C5477" s="1" t="str">
        <f>IF('🔨 CĂN THAU'!A553="","","Căn thau")</f>
        <v/>
      </c>
      <c r="D5477" s="1" t="str">
        <f>IF('🔨 CĂN THAU'!A553="","",'🔨 CĂN THAU'!K553)</f>
        <v/>
      </c>
      <c r="E5477" s="1" t="str">
        <f>IF('🔨 CĂN THAU'!A553="","",'🔨 CĂN THAU'!L553)</f>
        <v/>
      </c>
      <c r="F5477" s="1" t="str">
        <f>IF('🔨 CĂN THAU'!A553="","",'🔨 CĂN THAU'!M553)</f>
        <v/>
      </c>
      <c r="G5477" s="1" t="str">
        <f>IF('🔨 CĂN THAU'!A553="","",'🔨 CĂN THAU'!N553)</f>
        <v/>
      </c>
      <c r="H5477" s="1" t="str">
        <f>IF('🔨 CĂN THAU'!A553="","",'🔨 CĂN THAU'!O553)</f>
        <v/>
      </c>
      <c r="I5477" s="1" t="str">
        <f>IF('🔨 CĂN THAU'!A553="","",'🔨 CĂN THAU'!P553)</f>
        <v/>
      </c>
      <c r="J5477" s="1" t="str">
        <f>IF('🔨 CĂN THAU'!A553="","","")</f>
        <v/>
      </c>
      <c r="L5477" s="1">
        <f>N(L5476)+IF(AND('🔎 TRA CỨU NHANH'!$C$2&lt;&gt;"",OR(ISNUMBER(SEARCH('🔎 TRA CỨU NHANH'!$C$2,$A5477)),ISNUMBER(SEARCH('🔎 TRA CỨU NHANH'!$C$2,$B5477)))),1,0)</f>
        <v>0</v>
      </c>
      <c r="M5477" s="1" t="str">
        <f t="shared" si="170"/>
        <v/>
      </c>
      <c r="N5477" s="1">
        <f>N(N5476)+IF(AND('💰 BÁO GIÁ'!$C$27&lt;&gt;"",OR(ISNUMBER(SEARCH('💰 BÁO GIÁ'!$C$27,$A5477)),ISNUMBER(SEARCH('💰 BÁO GIÁ'!$C$27,$B5477)))),1,0)</f>
        <v>0</v>
      </c>
      <c r="O5477" s="1" t="str">
        <f t="shared" si="171"/>
        <v/>
      </c>
    </row>
    <row r="5478" customHeight="1" spans="1:15">
      <c r="A5478" s="1" t="str">
        <f>IF('🔨 CĂN THAU'!A554="","",'🔨 CĂN THAU'!A554)</f>
        <v/>
      </c>
      <c r="B5478" s="1" t="str">
        <f>IF('🔨 CĂN THAU'!A554="","","Căn thau "&amp;'🔨 CĂN THAU'!D554&amp;" "&amp;'🔨 CĂN THAU'!B554&amp;" "&amp;'🔨 CĂN THAU'!C554)</f>
        <v/>
      </c>
      <c r="C5478" s="1" t="str">
        <f>IF('🔨 CĂN THAU'!A554="","","Căn thau")</f>
        <v/>
      </c>
      <c r="D5478" s="1" t="str">
        <f>IF('🔨 CĂN THAU'!A554="","",'🔨 CĂN THAU'!K554)</f>
        <v/>
      </c>
      <c r="E5478" s="1" t="str">
        <f>IF('🔨 CĂN THAU'!A554="","",'🔨 CĂN THAU'!L554)</f>
        <v/>
      </c>
      <c r="F5478" s="1" t="str">
        <f>IF('🔨 CĂN THAU'!A554="","",'🔨 CĂN THAU'!M554)</f>
        <v/>
      </c>
      <c r="G5478" s="1" t="str">
        <f>IF('🔨 CĂN THAU'!A554="","",'🔨 CĂN THAU'!N554)</f>
        <v/>
      </c>
      <c r="H5478" s="1" t="str">
        <f>IF('🔨 CĂN THAU'!A554="","",'🔨 CĂN THAU'!O554)</f>
        <v/>
      </c>
      <c r="I5478" s="1" t="str">
        <f>IF('🔨 CĂN THAU'!A554="","",'🔨 CĂN THAU'!P554)</f>
        <v/>
      </c>
      <c r="J5478" s="1" t="str">
        <f>IF('🔨 CĂN THAU'!A554="","","")</f>
        <v/>
      </c>
      <c r="L5478" s="1">
        <f>N(L5477)+IF(AND('🔎 TRA CỨU NHANH'!$C$2&lt;&gt;"",OR(ISNUMBER(SEARCH('🔎 TRA CỨU NHANH'!$C$2,$A5478)),ISNUMBER(SEARCH('🔎 TRA CỨU NHANH'!$C$2,$B5478)))),1,0)</f>
        <v>0</v>
      </c>
      <c r="M5478" s="1" t="str">
        <f t="shared" si="170"/>
        <v/>
      </c>
      <c r="N5478" s="1">
        <f>N(N5477)+IF(AND('💰 BÁO GIÁ'!$C$27&lt;&gt;"",OR(ISNUMBER(SEARCH('💰 BÁO GIÁ'!$C$27,$A5478)),ISNUMBER(SEARCH('💰 BÁO GIÁ'!$C$27,$B5478)))),1,0)</f>
        <v>0</v>
      </c>
      <c r="O5478" s="1" t="str">
        <f t="shared" si="171"/>
        <v/>
      </c>
    </row>
    <row r="5479" customHeight="1" spans="1:15">
      <c r="A5479" s="1" t="str">
        <f>IF('🔨 CĂN THAU'!A555="","",'🔨 CĂN THAU'!A555)</f>
        <v/>
      </c>
      <c r="B5479" s="1" t="str">
        <f>IF('🔨 CĂN THAU'!A555="","","Căn thau "&amp;'🔨 CĂN THAU'!D555&amp;" "&amp;'🔨 CĂN THAU'!B555&amp;" "&amp;'🔨 CĂN THAU'!C555)</f>
        <v/>
      </c>
      <c r="C5479" s="1" t="str">
        <f>IF('🔨 CĂN THAU'!A555="","","Căn thau")</f>
        <v/>
      </c>
      <c r="D5479" s="1" t="str">
        <f>IF('🔨 CĂN THAU'!A555="","",'🔨 CĂN THAU'!K555)</f>
        <v/>
      </c>
      <c r="E5479" s="1" t="str">
        <f>IF('🔨 CĂN THAU'!A555="","",'🔨 CĂN THAU'!L555)</f>
        <v/>
      </c>
      <c r="F5479" s="1" t="str">
        <f>IF('🔨 CĂN THAU'!A555="","",'🔨 CĂN THAU'!M555)</f>
        <v/>
      </c>
      <c r="G5479" s="1" t="str">
        <f>IF('🔨 CĂN THAU'!A555="","",'🔨 CĂN THAU'!N555)</f>
        <v/>
      </c>
      <c r="H5479" s="1" t="str">
        <f>IF('🔨 CĂN THAU'!A555="","",'🔨 CĂN THAU'!O555)</f>
        <v/>
      </c>
      <c r="I5479" s="1" t="str">
        <f>IF('🔨 CĂN THAU'!A555="","",'🔨 CĂN THAU'!P555)</f>
        <v/>
      </c>
      <c r="J5479" s="1" t="str">
        <f>IF('🔨 CĂN THAU'!A555="","","")</f>
        <v/>
      </c>
      <c r="L5479" s="1">
        <f>N(L5478)+IF(AND('🔎 TRA CỨU NHANH'!$C$2&lt;&gt;"",OR(ISNUMBER(SEARCH('🔎 TRA CỨU NHANH'!$C$2,$A5479)),ISNUMBER(SEARCH('🔎 TRA CỨU NHANH'!$C$2,$B5479)))),1,0)</f>
        <v>0</v>
      </c>
      <c r="M5479" s="1" t="str">
        <f t="shared" si="170"/>
        <v/>
      </c>
      <c r="N5479" s="1">
        <f>N(N5478)+IF(AND('💰 BÁO GIÁ'!$C$27&lt;&gt;"",OR(ISNUMBER(SEARCH('💰 BÁO GIÁ'!$C$27,$A5479)),ISNUMBER(SEARCH('💰 BÁO GIÁ'!$C$27,$B5479)))),1,0)</f>
        <v>0</v>
      </c>
      <c r="O5479" s="1" t="str">
        <f t="shared" si="171"/>
        <v/>
      </c>
    </row>
    <row r="5480" customHeight="1" spans="1:15">
      <c r="A5480" s="1" t="str">
        <f>IF('🔨 CĂN THAU'!A556="","",'🔨 CĂN THAU'!A556)</f>
        <v/>
      </c>
      <c r="B5480" s="1" t="str">
        <f>IF('🔨 CĂN THAU'!A556="","","Căn thau "&amp;'🔨 CĂN THAU'!D556&amp;" "&amp;'🔨 CĂN THAU'!B556&amp;" "&amp;'🔨 CĂN THAU'!C556)</f>
        <v/>
      </c>
      <c r="C5480" s="1" t="str">
        <f>IF('🔨 CĂN THAU'!A556="","","Căn thau")</f>
        <v/>
      </c>
      <c r="D5480" s="1" t="str">
        <f>IF('🔨 CĂN THAU'!A556="","",'🔨 CĂN THAU'!K556)</f>
        <v/>
      </c>
      <c r="E5480" s="1" t="str">
        <f>IF('🔨 CĂN THAU'!A556="","",'🔨 CĂN THAU'!L556)</f>
        <v/>
      </c>
      <c r="F5480" s="1" t="str">
        <f>IF('🔨 CĂN THAU'!A556="","",'🔨 CĂN THAU'!M556)</f>
        <v/>
      </c>
      <c r="G5480" s="1" t="str">
        <f>IF('🔨 CĂN THAU'!A556="","",'🔨 CĂN THAU'!N556)</f>
        <v/>
      </c>
      <c r="H5480" s="1" t="str">
        <f>IF('🔨 CĂN THAU'!A556="","",'🔨 CĂN THAU'!O556)</f>
        <v/>
      </c>
      <c r="I5480" s="1" t="str">
        <f>IF('🔨 CĂN THAU'!A556="","",'🔨 CĂN THAU'!P556)</f>
        <v/>
      </c>
      <c r="J5480" s="1" t="str">
        <f>IF('🔨 CĂN THAU'!A556="","","")</f>
        <v/>
      </c>
      <c r="L5480" s="1">
        <f>N(L5479)+IF(AND('🔎 TRA CỨU NHANH'!$C$2&lt;&gt;"",OR(ISNUMBER(SEARCH('🔎 TRA CỨU NHANH'!$C$2,$A5480)),ISNUMBER(SEARCH('🔎 TRA CỨU NHANH'!$C$2,$B5480)))),1,0)</f>
        <v>0</v>
      </c>
      <c r="M5480" s="1" t="str">
        <f t="shared" si="170"/>
        <v/>
      </c>
      <c r="N5480" s="1">
        <f>N(N5479)+IF(AND('💰 BÁO GIÁ'!$C$27&lt;&gt;"",OR(ISNUMBER(SEARCH('💰 BÁO GIÁ'!$C$27,$A5480)),ISNUMBER(SEARCH('💰 BÁO GIÁ'!$C$27,$B5480)))),1,0)</f>
        <v>0</v>
      </c>
      <c r="O5480" s="1" t="str">
        <f t="shared" si="171"/>
        <v/>
      </c>
    </row>
    <row r="5481" customHeight="1" spans="1:15">
      <c r="A5481" s="1" t="str">
        <f>IF('🔨 CĂN THAU'!A557="","",'🔨 CĂN THAU'!A557)</f>
        <v/>
      </c>
      <c r="B5481" s="1" t="str">
        <f>IF('🔨 CĂN THAU'!A557="","","Căn thau "&amp;'🔨 CĂN THAU'!D557&amp;" "&amp;'🔨 CĂN THAU'!B557&amp;" "&amp;'🔨 CĂN THAU'!C557)</f>
        <v/>
      </c>
      <c r="C5481" s="1" t="str">
        <f>IF('🔨 CĂN THAU'!A557="","","Căn thau")</f>
        <v/>
      </c>
      <c r="D5481" s="1" t="str">
        <f>IF('🔨 CĂN THAU'!A557="","",'🔨 CĂN THAU'!K557)</f>
        <v/>
      </c>
      <c r="E5481" s="1" t="str">
        <f>IF('🔨 CĂN THAU'!A557="","",'🔨 CĂN THAU'!L557)</f>
        <v/>
      </c>
      <c r="F5481" s="1" t="str">
        <f>IF('🔨 CĂN THAU'!A557="","",'🔨 CĂN THAU'!M557)</f>
        <v/>
      </c>
      <c r="G5481" s="1" t="str">
        <f>IF('🔨 CĂN THAU'!A557="","",'🔨 CĂN THAU'!N557)</f>
        <v/>
      </c>
      <c r="H5481" s="1" t="str">
        <f>IF('🔨 CĂN THAU'!A557="","",'🔨 CĂN THAU'!O557)</f>
        <v/>
      </c>
      <c r="I5481" s="1" t="str">
        <f>IF('🔨 CĂN THAU'!A557="","",'🔨 CĂN THAU'!P557)</f>
        <v/>
      </c>
      <c r="J5481" s="1" t="str">
        <f>IF('🔨 CĂN THAU'!A557="","","")</f>
        <v/>
      </c>
      <c r="L5481" s="1">
        <f>N(L5480)+IF(AND('🔎 TRA CỨU NHANH'!$C$2&lt;&gt;"",OR(ISNUMBER(SEARCH('🔎 TRA CỨU NHANH'!$C$2,$A5481)),ISNUMBER(SEARCH('🔎 TRA CỨU NHANH'!$C$2,$B5481)))),1,0)</f>
        <v>0</v>
      </c>
      <c r="M5481" s="1" t="str">
        <f t="shared" si="170"/>
        <v/>
      </c>
      <c r="N5481" s="1">
        <f>N(N5480)+IF(AND('💰 BÁO GIÁ'!$C$27&lt;&gt;"",OR(ISNUMBER(SEARCH('💰 BÁO GIÁ'!$C$27,$A5481)),ISNUMBER(SEARCH('💰 BÁO GIÁ'!$C$27,$B5481)))),1,0)</f>
        <v>0</v>
      </c>
      <c r="O5481" s="1" t="str">
        <f t="shared" si="171"/>
        <v/>
      </c>
    </row>
    <row r="5482" customHeight="1" spans="1:15">
      <c r="A5482" s="1" t="str">
        <f>IF('🔨 CĂN THAU'!A558="","",'🔨 CĂN THAU'!A558)</f>
        <v/>
      </c>
      <c r="B5482" s="1" t="str">
        <f>IF('🔨 CĂN THAU'!A558="","","Căn thau "&amp;'🔨 CĂN THAU'!D558&amp;" "&amp;'🔨 CĂN THAU'!B558&amp;" "&amp;'🔨 CĂN THAU'!C558)</f>
        <v/>
      </c>
      <c r="C5482" s="1" t="str">
        <f>IF('🔨 CĂN THAU'!A558="","","Căn thau")</f>
        <v/>
      </c>
      <c r="D5482" s="1" t="str">
        <f>IF('🔨 CĂN THAU'!A558="","",'🔨 CĂN THAU'!K558)</f>
        <v/>
      </c>
      <c r="E5482" s="1" t="str">
        <f>IF('🔨 CĂN THAU'!A558="","",'🔨 CĂN THAU'!L558)</f>
        <v/>
      </c>
      <c r="F5482" s="1" t="str">
        <f>IF('🔨 CĂN THAU'!A558="","",'🔨 CĂN THAU'!M558)</f>
        <v/>
      </c>
      <c r="G5482" s="1" t="str">
        <f>IF('🔨 CĂN THAU'!A558="","",'🔨 CĂN THAU'!N558)</f>
        <v/>
      </c>
      <c r="H5482" s="1" t="str">
        <f>IF('🔨 CĂN THAU'!A558="","",'🔨 CĂN THAU'!O558)</f>
        <v/>
      </c>
      <c r="I5482" s="1" t="str">
        <f>IF('🔨 CĂN THAU'!A558="","",'🔨 CĂN THAU'!P558)</f>
        <v/>
      </c>
      <c r="J5482" s="1" t="str">
        <f>IF('🔨 CĂN THAU'!A558="","","")</f>
        <v/>
      </c>
      <c r="L5482" s="1">
        <f>N(L5481)+IF(AND('🔎 TRA CỨU NHANH'!$C$2&lt;&gt;"",OR(ISNUMBER(SEARCH('🔎 TRA CỨU NHANH'!$C$2,$A5482)),ISNUMBER(SEARCH('🔎 TRA CỨU NHANH'!$C$2,$B5482)))),1,0)</f>
        <v>0</v>
      </c>
      <c r="M5482" s="1" t="str">
        <f t="shared" si="170"/>
        <v/>
      </c>
      <c r="N5482" s="1">
        <f>N(N5481)+IF(AND('💰 BÁO GIÁ'!$C$27&lt;&gt;"",OR(ISNUMBER(SEARCH('💰 BÁO GIÁ'!$C$27,$A5482)),ISNUMBER(SEARCH('💰 BÁO GIÁ'!$C$27,$B5482)))),1,0)</f>
        <v>0</v>
      </c>
      <c r="O5482" s="1" t="str">
        <f t="shared" si="171"/>
        <v/>
      </c>
    </row>
    <row r="5483" customHeight="1" spans="1:15">
      <c r="A5483" s="1" t="str">
        <f>IF('🔨 CĂN THAU'!A559="","",'🔨 CĂN THAU'!A559)</f>
        <v/>
      </c>
      <c r="B5483" s="1" t="str">
        <f>IF('🔨 CĂN THAU'!A559="","","Căn thau "&amp;'🔨 CĂN THAU'!D559&amp;" "&amp;'🔨 CĂN THAU'!B559&amp;" "&amp;'🔨 CĂN THAU'!C559)</f>
        <v/>
      </c>
      <c r="C5483" s="1" t="str">
        <f>IF('🔨 CĂN THAU'!A559="","","Căn thau")</f>
        <v/>
      </c>
      <c r="D5483" s="1" t="str">
        <f>IF('🔨 CĂN THAU'!A559="","",'🔨 CĂN THAU'!K559)</f>
        <v/>
      </c>
      <c r="E5483" s="1" t="str">
        <f>IF('🔨 CĂN THAU'!A559="","",'🔨 CĂN THAU'!L559)</f>
        <v/>
      </c>
      <c r="F5483" s="1" t="str">
        <f>IF('🔨 CĂN THAU'!A559="","",'🔨 CĂN THAU'!M559)</f>
        <v/>
      </c>
      <c r="G5483" s="1" t="str">
        <f>IF('🔨 CĂN THAU'!A559="","",'🔨 CĂN THAU'!N559)</f>
        <v/>
      </c>
      <c r="H5483" s="1" t="str">
        <f>IF('🔨 CĂN THAU'!A559="","",'🔨 CĂN THAU'!O559)</f>
        <v/>
      </c>
      <c r="I5483" s="1" t="str">
        <f>IF('🔨 CĂN THAU'!A559="","",'🔨 CĂN THAU'!P559)</f>
        <v/>
      </c>
      <c r="J5483" s="1" t="str">
        <f>IF('🔨 CĂN THAU'!A559="","","")</f>
        <v/>
      </c>
      <c r="L5483" s="1">
        <f>N(L5482)+IF(AND('🔎 TRA CỨU NHANH'!$C$2&lt;&gt;"",OR(ISNUMBER(SEARCH('🔎 TRA CỨU NHANH'!$C$2,$A5483)),ISNUMBER(SEARCH('🔎 TRA CỨU NHANH'!$C$2,$B5483)))),1,0)</f>
        <v>0</v>
      </c>
      <c r="M5483" s="1" t="str">
        <f t="shared" si="170"/>
        <v/>
      </c>
      <c r="N5483" s="1">
        <f>N(N5482)+IF(AND('💰 BÁO GIÁ'!$C$27&lt;&gt;"",OR(ISNUMBER(SEARCH('💰 BÁO GIÁ'!$C$27,$A5483)),ISNUMBER(SEARCH('💰 BÁO GIÁ'!$C$27,$B5483)))),1,0)</f>
        <v>0</v>
      </c>
      <c r="O5483" s="1" t="str">
        <f t="shared" si="171"/>
        <v/>
      </c>
    </row>
    <row r="5484" customHeight="1" spans="1:15">
      <c r="A5484" s="1" t="str">
        <f>IF('🔨 CĂN THAU'!A560="","",'🔨 CĂN THAU'!A560)</f>
        <v/>
      </c>
      <c r="B5484" s="1" t="str">
        <f>IF('🔨 CĂN THAU'!A560="","","Căn thau "&amp;'🔨 CĂN THAU'!D560&amp;" "&amp;'🔨 CĂN THAU'!B560&amp;" "&amp;'🔨 CĂN THAU'!C560)</f>
        <v/>
      </c>
      <c r="C5484" s="1" t="str">
        <f>IF('🔨 CĂN THAU'!A560="","","Căn thau")</f>
        <v/>
      </c>
      <c r="D5484" s="1" t="str">
        <f>IF('🔨 CĂN THAU'!A560="","",'🔨 CĂN THAU'!K560)</f>
        <v/>
      </c>
      <c r="E5484" s="1" t="str">
        <f>IF('🔨 CĂN THAU'!A560="","",'🔨 CĂN THAU'!L560)</f>
        <v/>
      </c>
      <c r="F5484" s="1" t="str">
        <f>IF('🔨 CĂN THAU'!A560="","",'🔨 CĂN THAU'!M560)</f>
        <v/>
      </c>
      <c r="G5484" s="1" t="str">
        <f>IF('🔨 CĂN THAU'!A560="","",'🔨 CĂN THAU'!N560)</f>
        <v/>
      </c>
      <c r="H5484" s="1" t="str">
        <f>IF('🔨 CĂN THAU'!A560="","",'🔨 CĂN THAU'!O560)</f>
        <v/>
      </c>
      <c r="I5484" s="1" t="str">
        <f>IF('🔨 CĂN THAU'!A560="","",'🔨 CĂN THAU'!P560)</f>
        <v/>
      </c>
      <c r="J5484" s="1" t="str">
        <f>IF('🔨 CĂN THAU'!A560="","","")</f>
        <v/>
      </c>
      <c r="L5484" s="1">
        <f>N(L5483)+IF(AND('🔎 TRA CỨU NHANH'!$C$2&lt;&gt;"",OR(ISNUMBER(SEARCH('🔎 TRA CỨU NHANH'!$C$2,$A5484)),ISNUMBER(SEARCH('🔎 TRA CỨU NHANH'!$C$2,$B5484)))),1,0)</f>
        <v>0</v>
      </c>
      <c r="M5484" s="1" t="str">
        <f t="shared" si="170"/>
        <v/>
      </c>
      <c r="N5484" s="1">
        <f>N(N5483)+IF(AND('💰 BÁO GIÁ'!$C$27&lt;&gt;"",OR(ISNUMBER(SEARCH('💰 BÁO GIÁ'!$C$27,$A5484)),ISNUMBER(SEARCH('💰 BÁO GIÁ'!$C$27,$B5484)))),1,0)</f>
        <v>0</v>
      </c>
      <c r="O5484" s="1" t="str">
        <f t="shared" si="171"/>
        <v/>
      </c>
    </row>
    <row r="5485" customHeight="1" spans="1:15">
      <c r="A5485" s="1" t="str">
        <f>IF('🔨 CĂN THAU'!A561="","",'🔨 CĂN THAU'!A561)</f>
        <v/>
      </c>
      <c r="B5485" s="1" t="str">
        <f>IF('🔨 CĂN THAU'!A561="","","Căn thau "&amp;'🔨 CĂN THAU'!D561&amp;" "&amp;'🔨 CĂN THAU'!B561&amp;" "&amp;'🔨 CĂN THAU'!C561)</f>
        <v/>
      </c>
      <c r="C5485" s="1" t="str">
        <f>IF('🔨 CĂN THAU'!A561="","","Căn thau")</f>
        <v/>
      </c>
      <c r="D5485" s="1" t="str">
        <f>IF('🔨 CĂN THAU'!A561="","",'🔨 CĂN THAU'!K561)</f>
        <v/>
      </c>
      <c r="E5485" s="1" t="str">
        <f>IF('🔨 CĂN THAU'!A561="","",'🔨 CĂN THAU'!L561)</f>
        <v/>
      </c>
      <c r="F5485" s="1" t="str">
        <f>IF('🔨 CĂN THAU'!A561="","",'🔨 CĂN THAU'!M561)</f>
        <v/>
      </c>
      <c r="G5485" s="1" t="str">
        <f>IF('🔨 CĂN THAU'!A561="","",'🔨 CĂN THAU'!N561)</f>
        <v/>
      </c>
      <c r="H5485" s="1" t="str">
        <f>IF('🔨 CĂN THAU'!A561="","",'🔨 CĂN THAU'!O561)</f>
        <v/>
      </c>
      <c r="I5485" s="1" t="str">
        <f>IF('🔨 CĂN THAU'!A561="","",'🔨 CĂN THAU'!P561)</f>
        <v/>
      </c>
      <c r="J5485" s="1" t="str">
        <f>IF('🔨 CĂN THAU'!A561="","","")</f>
        <v/>
      </c>
      <c r="L5485" s="1">
        <f>N(L5484)+IF(AND('🔎 TRA CỨU NHANH'!$C$2&lt;&gt;"",OR(ISNUMBER(SEARCH('🔎 TRA CỨU NHANH'!$C$2,$A5485)),ISNUMBER(SEARCH('🔎 TRA CỨU NHANH'!$C$2,$B5485)))),1,0)</f>
        <v>0</v>
      </c>
      <c r="M5485" s="1" t="str">
        <f t="shared" si="170"/>
        <v/>
      </c>
      <c r="N5485" s="1">
        <f>N(N5484)+IF(AND('💰 BÁO GIÁ'!$C$27&lt;&gt;"",OR(ISNUMBER(SEARCH('💰 BÁO GIÁ'!$C$27,$A5485)),ISNUMBER(SEARCH('💰 BÁO GIÁ'!$C$27,$B5485)))),1,0)</f>
        <v>0</v>
      </c>
      <c r="O5485" s="1" t="str">
        <f t="shared" si="171"/>
        <v/>
      </c>
    </row>
    <row r="5486" customHeight="1" spans="1:15">
      <c r="A5486" s="1" t="str">
        <f>IF('🔨 CĂN THAU'!A562="","",'🔨 CĂN THAU'!A562)</f>
        <v/>
      </c>
      <c r="B5486" s="1" t="str">
        <f>IF('🔨 CĂN THAU'!A562="","","Căn thau "&amp;'🔨 CĂN THAU'!D562&amp;" "&amp;'🔨 CĂN THAU'!B562&amp;" "&amp;'🔨 CĂN THAU'!C562)</f>
        <v/>
      </c>
      <c r="C5486" s="1" t="str">
        <f>IF('🔨 CĂN THAU'!A562="","","Căn thau")</f>
        <v/>
      </c>
      <c r="D5486" s="1" t="str">
        <f>IF('🔨 CĂN THAU'!A562="","",'🔨 CĂN THAU'!K562)</f>
        <v/>
      </c>
      <c r="E5486" s="1" t="str">
        <f>IF('🔨 CĂN THAU'!A562="","",'🔨 CĂN THAU'!L562)</f>
        <v/>
      </c>
      <c r="F5486" s="1" t="str">
        <f>IF('🔨 CĂN THAU'!A562="","",'🔨 CĂN THAU'!M562)</f>
        <v/>
      </c>
      <c r="G5486" s="1" t="str">
        <f>IF('🔨 CĂN THAU'!A562="","",'🔨 CĂN THAU'!N562)</f>
        <v/>
      </c>
      <c r="H5486" s="1" t="str">
        <f>IF('🔨 CĂN THAU'!A562="","",'🔨 CĂN THAU'!O562)</f>
        <v/>
      </c>
      <c r="I5486" s="1" t="str">
        <f>IF('🔨 CĂN THAU'!A562="","",'🔨 CĂN THAU'!P562)</f>
        <v/>
      </c>
      <c r="J5486" s="1" t="str">
        <f>IF('🔨 CĂN THAU'!A562="","","")</f>
        <v/>
      </c>
      <c r="L5486" s="1">
        <f>N(L5485)+IF(AND('🔎 TRA CỨU NHANH'!$C$2&lt;&gt;"",OR(ISNUMBER(SEARCH('🔎 TRA CỨU NHANH'!$C$2,$A5486)),ISNUMBER(SEARCH('🔎 TRA CỨU NHANH'!$C$2,$B5486)))),1,0)</f>
        <v>0</v>
      </c>
      <c r="M5486" s="1" t="str">
        <f t="shared" si="170"/>
        <v/>
      </c>
      <c r="N5486" s="1">
        <f>N(N5485)+IF(AND('💰 BÁO GIÁ'!$C$27&lt;&gt;"",OR(ISNUMBER(SEARCH('💰 BÁO GIÁ'!$C$27,$A5486)),ISNUMBER(SEARCH('💰 BÁO GIÁ'!$C$27,$B5486)))),1,0)</f>
        <v>0</v>
      </c>
      <c r="O5486" s="1" t="str">
        <f t="shared" si="171"/>
        <v/>
      </c>
    </row>
    <row r="5487" customHeight="1" spans="1:15">
      <c r="A5487" s="1" t="str">
        <f>IF('🔨 CĂN THAU'!A563="","",'🔨 CĂN THAU'!A563)</f>
        <v/>
      </c>
      <c r="B5487" s="1" t="str">
        <f>IF('🔨 CĂN THAU'!A563="","","Căn thau "&amp;'🔨 CĂN THAU'!D563&amp;" "&amp;'🔨 CĂN THAU'!B563&amp;" "&amp;'🔨 CĂN THAU'!C563)</f>
        <v/>
      </c>
      <c r="C5487" s="1" t="str">
        <f>IF('🔨 CĂN THAU'!A563="","","Căn thau")</f>
        <v/>
      </c>
      <c r="D5487" s="1" t="str">
        <f>IF('🔨 CĂN THAU'!A563="","",'🔨 CĂN THAU'!K563)</f>
        <v/>
      </c>
      <c r="E5487" s="1" t="str">
        <f>IF('🔨 CĂN THAU'!A563="","",'🔨 CĂN THAU'!L563)</f>
        <v/>
      </c>
      <c r="F5487" s="1" t="str">
        <f>IF('🔨 CĂN THAU'!A563="","",'🔨 CĂN THAU'!M563)</f>
        <v/>
      </c>
      <c r="G5487" s="1" t="str">
        <f>IF('🔨 CĂN THAU'!A563="","",'🔨 CĂN THAU'!N563)</f>
        <v/>
      </c>
      <c r="H5487" s="1" t="str">
        <f>IF('🔨 CĂN THAU'!A563="","",'🔨 CĂN THAU'!O563)</f>
        <v/>
      </c>
      <c r="I5487" s="1" t="str">
        <f>IF('🔨 CĂN THAU'!A563="","",'🔨 CĂN THAU'!P563)</f>
        <v/>
      </c>
      <c r="J5487" s="1" t="str">
        <f>IF('🔨 CĂN THAU'!A563="","","")</f>
        <v/>
      </c>
      <c r="L5487" s="1">
        <f>N(L5486)+IF(AND('🔎 TRA CỨU NHANH'!$C$2&lt;&gt;"",OR(ISNUMBER(SEARCH('🔎 TRA CỨU NHANH'!$C$2,$A5487)),ISNUMBER(SEARCH('🔎 TRA CỨU NHANH'!$C$2,$B5487)))),1,0)</f>
        <v>0</v>
      </c>
      <c r="M5487" s="1" t="str">
        <f t="shared" si="170"/>
        <v/>
      </c>
      <c r="N5487" s="1">
        <f>N(N5486)+IF(AND('💰 BÁO GIÁ'!$C$27&lt;&gt;"",OR(ISNUMBER(SEARCH('💰 BÁO GIÁ'!$C$27,$A5487)),ISNUMBER(SEARCH('💰 BÁO GIÁ'!$C$27,$B5487)))),1,0)</f>
        <v>0</v>
      </c>
      <c r="O5487" s="1" t="str">
        <f t="shared" si="171"/>
        <v/>
      </c>
    </row>
    <row r="5488" customHeight="1" spans="1:15">
      <c r="A5488" s="1" t="str">
        <f>IF('🔨 CĂN THAU'!A564="","",'🔨 CĂN THAU'!A564)</f>
        <v/>
      </c>
      <c r="B5488" s="1" t="str">
        <f>IF('🔨 CĂN THAU'!A564="","","Căn thau "&amp;'🔨 CĂN THAU'!D564&amp;" "&amp;'🔨 CĂN THAU'!B564&amp;" "&amp;'🔨 CĂN THAU'!C564)</f>
        <v/>
      </c>
      <c r="C5488" s="1" t="str">
        <f>IF('🔨 CĂN THAU'!A564="","","Căn thau")</f>
        <v/>
      </c>
      <c r="D5488" s="1" t="str">
        <f>IF('🔨 CĂN THAU'!A564="","",'🔨 CĂN THAU'!K564)</f>
        <v/>
      </c>
      <c r="E5488" s="1" t="str">
        <f>IF('🔨 CĂN THAU'!A564="","",'🔨 CĂN THAU'!L564)</f>
        <v/>
      </c>
      <c r="F5488" s="1" t="str">
        <f>IF('🔨 CĂN THAU'!A564="","",'🔨 CĂN THAU'!M564)</f>
        <v/>
      </c>
      <c r="G5488" s="1" t="str">
        <f>IF('🔨 CĂN THAU'!A564="","",'🔨 CĂN THAU'!N564)</f>
        <v/>
      </c>
      <c r="H5488" s="1" t="str">
        <f>IF('🔨 CĂN THAU'!A564="","",'🔨 CĂN THAU'!O564)</f>
        <v/>
      </c>
      <c r="I5488" s="1" t="str">
        <f>IF('🔨 CĂN THAU'!A564="","",'🔨 CĂN THAU'!P564)</f>
        <v/>
      </c>
      <c r="J5488" s="1" t="str">
        <f>IF('🔨 CĂN THAU'!A564="","","")</f>
        <v/>
      </c>
      <c r="L5488" s="1">
        <f>N(L5487)+IF(AND('🔎 TRA CỨU NHANH'!$C$2&lt;&gt;"",OR(ISNUMBER(SEARCH('🔎 TRA CỨU NHANH'!$C$2,$A5488)),ISNUMBER(SEARCH('🔎 TRA CỨU NHANH'!$C$2,$B5488)))),1,0)</f>
        <v>0</v>
      </c>
      <c r="M5488" s="1" t="str">
        <f t="shared" si="170"/>
        <v/>
      </c>
      <c r="N5488" s="1">
        <f>N(N5487)+IF(AND('💰 BÁO GIÁ'!$C$27&lt;&gt;"",OR(ISNUMBER(SEARCH('💰 BÁO GIÁ'!$C$27,$A5488)),ISNUMBER(SEARCH('💰 BÁO GIÁ'!$C$27,$B5488)))),1,0)</f>
        <v>0</v>
      </c>
      <c r="O5488" s="1" t="str">
        <f t="shared" si="171"/>
        <v/>
      </c>
    </row>
    <row r="5489" customHeight="1" spans="1:15">
      <c r="A5489" s="1" t="str">
        <f>IF('🔨 CĂN THAU'!A565="","",'🔨 CĂN THAU'!A565)</f>
        <v/>
      </c>
      <c r="B5489" s="1" t="str">
        <f>IF('🔨 CĂN THAU'!A565="","","Căn thau "&amp;'🔨 CĂN THAU'!D565&amp;" "&amp;'🔨 CĂN THAU'!B565&amp;" "&amp;'🔨 CĂN THAU'!C565)</f>
        <v/>
      </c>
      <c r="C5489" s="1" t="str">
        <f>IF('🔨 CĂN THAU'!A565="","","Căn thau")</f>
        <v/>
      </c>
      <c r="D5489" s="1" t="str">
        <f>IF('🔨 CĂN THAU'!A565="","",'🔨 CĂN THAU'!K565)</f>
        <v/>
      </c>
      <c r="E5489" s="1" t="str">
        <f>IF('🔨 CĂN THAU'!A565="","",'🔨 CĂN THAU'!L565)</f>
        <v/>
      </c>
      <c r="F5489" s="1" t="str">
        <f>IF('🔨 CĂN THAU'!A565="","",'🔨 CĂN THAU'!M565)</f>
        <v/>
      </c>
      <c r="G5489" s="1" t="str">
        <f>IF('🔨 CĂN THAU'!A565="","",'🔨 CĂN THAU'!N565)</f>
        <v/>
      </c>
      <c r="H5489" s="1" t="str">
        <f>IF('🔨 CĂN THAU'!A565="","",'🔨 CĂN THAU'!O565)</f>
        <v/>
      </c>
      <c r="I5489" s="1" t="str">
        <f>IF('🔨 CĂN THAU'!A565="","",'🔨 CĂN THAU'!P565)</f>
        <v/>
      </c>
      <c r="J5489" s="1" t="str">
        <f>IF('🔨 CĂN THAU'!A565="","","")</f>
        <v/>
      </c>
      <c r="L5489" s="1">
        <f>N(L5488)+IF(AND('🔎 TRA CỨU NHANH'!$C$2&lt;&gt;"",OR(ISNUMBER(SEARCH('🔎 TRA CỨU NHANH'!$C$2,$A5489)),ISNUMBER(SEARCH('🔎 TRA CỨU NHANH'!$C$2,$B5489)))),1,0)</f>
        <v>0</v>
      </c>
      <c r="M5489" s="1" t="str">
        <f t="shared" si="170"/>
        <v/>
      </c>
      <c r="N5489" s="1">
        <f>N(N5488)+IF(AND('💰 BÁO GIÁ'!$C$27&lt;&gt;"",OR(ISNUMBER(SEARCH('💰 BÁO GIÁ'!$C$27,$A5489)),ISNUMBER(SEARCH('💰 BÁO GIÁ'!$C$27,$B5489)))),1,0)</f>
        <v>0</v>
      </c>
      <c r="O5489" s="1" t="str">
        <f t="shared" si="171"/>
        <v/>
      </c>
    </row>
    <row r="5490" customHeight="1" spans="1:15">
      <c r="A5490" s="1" t="str">
        <f>IF('🔨 CĂN THAU'!A566="","",'🔨 CĂN THAU'!A566)</f>
        <v/>
      </c>
      <c r="B5490" s="1" t="str">
        <f>IF('🔨 CĂN THAU'!A566="","","Căn thau "&amp;'🔨 CĂN THAU'!D566&amp;" "&amp;'🔨 CĂN THAU'!B566&amp;" "&amp;'🔨 CĂN THAU'!C566)</f>
        <v/>
      </c>
      <c r="C5490" s="1" t="str">
        <f>IF('🔨 CĂN THAU'!A566="","","Căn thau")</f>
        <v/>
      </c>
      <c r="D5490" s="1" t="str">
        <f>IF('🔨 CĂN THAU'!A566="","",'🔨 CĂN THAU'!K566)</f>
        <v/>
      </c>
      <c r="E5490" s="1" t="str">
        <f>IF('🔨 CĂN THAU'!A566="","",'🔨 CĂN THAU'!L566)</f>
        <v/>
      </c>
      <c r="F5490" s="1" t="str">
        <f>IF('🔨 CĂN THAU'!A566="","",'🔨 CĂN THAU'!M566)</f>
        <v/>
      </c>
      <c r="G5490" s="1" t="str">
        <f>IF('🔨 CĂN THAU'!A566="","",'🔨 CĂN THAU'!N566)</f>
        <v/>
      </c>
      <c r="H5490" s="1" t="str">
        <f>IF('🔨 CĂN THAU'!A566="","",'🔨 CĂN THAU'!O566)</f>
        <v/>
      </c>
      <c r="I5490" s="1" t="str">
        <f>IF('🔨 CĂN THAU'!A566="","",'🔨 CĂN THAU'!P566)</f>
        <v/>
      </c>
      <c r="J5490" s="1" t="str">
        <f>IF('🔨 CĂN THAU'!A566="","","")</f>
        <v/>
      </c>
      <c r="L5490" s="1">
        <f>N(L5489)+IF(AND('🔎 TRA CỨU NHANH'!$C$2&lt;&gt;"",OR(ISNUMBER(SEARCH('🔎 TRA CỨU NHANH'!$C$2,$A5490)),ISNUMBER(SEARCH('🔎 TRA CỨU NHANH'!$C$2,$B5490)))),1,0)</f>
        <v>0</v>
      </c>
      <c r="M5490" s="1" t="str">
        <f t="shared" si="170"/>
        <v/>
      </c>
      <c r="N5490" s="1">
        <f>N(N5489)+IF(AND('💰 BÁO GIÁ'!$C$27&lt;&gt;"",OR(ISNUMBER(SEARCH('💰 BÁO GIÁ'!$C$27,$A5490)),ISNUMBER(SEARCH('💰 BÁO GIÁ'!$C$27,$B5490)))),1,0)</f>
        <v>0</v>
      </c>
      <c r="O5490" s="1" t="str">
        <f t="shared" si="171"/>
        <v/>
      </c>
    </row>
    <row r="5491" customHeight="1" spans="1:15">
      <c r="A5491" s="1" t="str">
        <f>IF('🔨 CĂN THAU'!A567="","",'🔨 CĂN THAU'!A567)</f>
        <v/>
      </c>
      <c r="B5491" s="1" t="str">
        <f>IF('🔨 CĂN THAU'!A567="","","Căn thau "&amp;'🔨 CĂN THAU'!D567&amp;" "&amp;'🔨 CĂN THAU'!B567&amp;" "&amp;'🔨 CĂN THAU'!C567)</f>
        <v/>
      </c>
      <c r="C5491" s="1" t="str">
        <f>IF('🔨 CĂN THAU'!A567="","","Căn thau")</f>
        <v/>
      </c>
      <c r="D5491" s="1" t="str">
        <f>IF('🔨 CĂN THAU'!A567="","",'🔨 CĂN THAU'!K567)</f>
        <v/>
      </c>
      <c r="E5491" s="1" t="str">
        <f>IF('🔨 CĂN THAU'!A567="","",'🔨 CĂN THAU'!L567)</f>
        <v/>
      </c>
      <c r="F5491" s="1" t="str">
        <f>IF('🔨 CĂN THAU'!A567="","",'🔨 CĂN THAU'!M567)</f>
        <v/>
      </c>
      <c r="G5491" s="1" t="str">
        <f>IF('🔨 CĂN THAU'!A567="","",'🔨 CĂN THAU'!N567)</f>
        <v/>
      </c>
      <c r="H5491" s="1" t="str">
        <f>IF('🔨 CĂN THAU'!A567="","",'🔨 CĂN THAU'!O567)</f>
        <v/>
      </c>
      <c r="I5491" s="1" t="str">
        <f>IF('🔨 CĂN THAU'!A567="","",'🔨 CĂN THAU'!P567)</f>
        <v/>
      </c>
      <c r="J5491" s="1" t="str">
        <f>IF('🔨 CĂN THAU'!A567="","","")</f>
        <v/>
      </c>
      <c r="L5491" s="1">
        <f>N(L5490)+IF(AND('🔎 TRA CỨU NHANH'!$C$2&lt;&gt;"",OR(ISNUMBER(SEARCH('🔎 TRA CỨU NHANH'!$C$2,$A5491)),ISNUMBER(SEARCH('🔎 TRA CỨU NHANH'!$C$2,$B5491)))),1,0)</f>
        <v>0</v>
      </c>
      <c r="M5491" s="1" t="str">
        <f t="shared" si="170"/>
        <v/>
      </c>
      <c r="N5491" s="1">
        <f>N(N5490)+IF(AND('💰 BÁO GIÁ'!$C$27&lt;&gt;"",OR(ISNUMBER(SEARCH('💰 BÁO GIÁ'!$C$27,$A5491)),ISNUMBER(SEARCH('💰 BÁO GIÁ'!$C$27,$B5491)))),1,0)</f>
        <v>0</v>
      </c>
      <c r="O5491" s="1" t="str">
        <f t="shared" si="171"/>
        <v/>
      </c>
    </row>
    <row r="5492" customHeight="1" spans="1:15">
      <c r="A5492" s="1" t="str">
        <f>IF('🔨 CĂN THAU'!A568="","",'🔨 CĂN THAU'!A568)</f>
        <v/>
      </c>
      <c r="B5492" s="1" t="str">
        <f>IF('🔨 CĂN THAU'!A568="","","Căn thau "&amp;'🔨 CĂN THAU'!D568&amp;" "&amp;'🔨 CĂN THAU'!B568&amp;" "&amp;'🔨 CĂN THAU'!C568)</f>
        <v/>
      </c>
      <c r="C5492" s="1" t="str">
        <f>IF('🔨 CĂN THAU'!A568="","","Căn thau")</f>
        <v/>
      </c>
      <c r="D5492" s="1" t="str">
        <f>IF('🔨 CĂN THAU'!A568="","",'🔨 CĂN THAU'!K568)</f>
        <v/>
      </c>
      <c r="E5492" s="1" t="str">
        <f>IF('🔨 CĂN THAU'!A568="","",'🔨 CĂN THAU'!L568)</f>
        <v/>
      </c>
      <c r="F5492" s="1" t="str">
        <f>IF('🔨 CĂN THAU'!A568="","",'🔨 CĂN THAU'!M568)</f>
        <v/>
      </c>
      <c r="G5492" s="1" t="str">
        <f>IF('🔨 CĂN THAU'!A568="","",'🔨 CĂN THAU'!N568)</f>
        <v/>
      </c>
      <c r="H5492" s="1" t="str">
        <f>IF('🔨 CĂN THAU'!A568="","",'🔨 CĂN THAU'!O568)</f>
        <v/>
      </c>
      <c r="I5492" s="1" t="str">
        <f>IF('🔨 CĂN THAU'!A568="","",'🔨 CĂN THAU'!P568)</f>
        <v/>
      </c>
      <c r="J5492" s="1" t="str">
        <f>IF('🔨 CĂN THAU'!A568="","","")</f>
        <v/>
      </c>
      <c r="L5492" s="1">
        <f>N(L5491)+IF(AND('🔎 TRA CỨU NHANH'!$C$2&lt;&gt;"",OR(ISNUMBER(SEARCH('🔎 TRA CỨU NHANH'!$C$2,$A5492)),ISNUMBER(SEARCH('🔎 TRA CỨU NHANH'!$C$2,$B5492)))),1,0)</f>
        <v>0</v>
      </c>
      <c r="M5492" s="1" t="str">
        <f t="shared" si="170"/>
        <v/>
      </c>
      <c r="N5492" s="1">
        <f>N(N5491)+IF(AND('💰 BÁO GIÁ'!$C$27&lt;&gt;"",OR(ISNUMBER(SEARCH('💰 BÁO GIÁ'!$C$27,$A5492)),ISNUMBER(SEARCH('💰 BÁO GIÁ'!$C$27,$B5492)))),1,0)</f>
        <v>0</v>
      </c>
      <c r="O5492" s="1" t="str">
        <f t="shared" si="171"/>
        <v/>
      </c>
    </row>
    <row r="5493" customHeight="1" spans="1:15">
      <c r="A5493" s="1" t="str">
        <f>IF('🔨 CĂN THAU'!A569="","",'🔨 CĂN THAU'!A569)</f>
        <v/>
      </c>
      <c r="B5493" s="1" t="str">
        <f>IF('🔨 CĂN THAU'!A569="","","Căn thau "&amp;'🔨 CĂN THAU'!D569&amp;" "&amp;'🔨 CĂN THAU'!B569&amp;" "&amp;'🔨 CĂN THAU'!C569)</f>
        <v/>
      </c>
      <c r="C5493" s="1" t="str">
        <f>IF('🔨 CĂN THAU'!A569="","","Căn thau")</f>
        <v/>
      </c>
      <c r="D5493" s="1" t="str">
        <f>IF('🔨 CĂN THAU'!A569="","",'🔨 CĂN THAU'!K569)</f>
        <v/>
      </c>
      <c r="E5493" s="1" t="str">
        <f>IF('🔨 CĂN THAU'!A569="","",'🔨 CĂN THAU'!L569)</f>
        <v/>
      </c>
      <c r="F5493" s="1" t="str">
        <f>IF('🔨 CĂN THAU'!A569="","",'🔨 CĂN THAU'!M569)</f>
        <v/>
      </c>
      <c r="G5493" s="1" t="str">
        <f>IF('🔨 CĂN THAU'!A569="","",'🔨 CĂN THAU'!N569)</f>
        <v/>
      </c>
      <c r="H5493" s="1" t="str">
        <f>IF('🔨 CĂN THAU'!A569="","",'🔨 CĂN THAU'!O569)</f>
        <v/>
      </c>
      <c r="I5493" s="1" t="str">
        <f>IF('🔨 CĂN THAU'!A569="","",'🔨 CĂN THAU'!P569)</f>
        <v/>
      </c>
      <c r="J5493" s="1" t="str">
        <f>IF('🔨 CĂN THAU'!A569="","","")</f>
        <v/>
      </c>
      <c r="L5493" s="1">
        <f>N(L5492)+IF(AND('🔎 TRA CỨU NHANH'!$C$2&lt;&gt;"",OR(ISNUMBER(SEARCH('🔎 TRA CỨU NHANH'!$C$2,$A5493)),ISNUMBER(SEARCH('🔎 TRA CỨU NHANH'!$C$2,$B5493)))),1,0)</f>
        <v>0</v>
      </c>
      <c r="M5493" s="1" t="str">
        <f t="shared" si="170"/>
        <v/>
      </c>
      <c r="N5493" s="1">
        <f>N(N5492)+IF(AND('💰 BÁO GIÁ'!$C$27&lt;&gt;"",OR(ISNUMBER(SEARCH('💰 BÁO GIÁ'!$C$27,$A5493)),ISNUMBER(SEARCH('💰 BÁO GIÁ'!$C$27,$B5493)))),1,0)</f>
        <v>0</v>
      </c>
      <c r="O5493" s="1" t="str">
        <f t="shared" si="171"/>
        <v/>
      </c>
    </row>
    <row r="5494" customHeight="1" spans="1:15">
      <c r="A5494" s="1" t="str">
        <f>IF('🔨 CĂN THAU'!A570="","",'🔨 CĂN THAU'!A570)</f>
        <v/>
      </c>
      <c r="B5494" s="1" t="str">
        <f>IF('🔨 CĂN THAU'!A570="","","Căn thau "&amp;'🔨 CĂN THAU'!D570&amp;" "&amp;'🔨 CĂN THAU'!B570&amp;" "&amp;'🔨 CĂN THAU'!C570)</f>
        <v/>
      </c>
      <c r="C5494" s="1" t="str">
        <f>IF('🔨 CĂN THAU'!A570="","","Căn thau")</f>
        <v/>
      </c>
      <c r="D5494" s="1" t="str">
        <f>IF('🔨 CĂN THAU'!A570="","",'🔨 CĂN THAU'!K570)</f>
        <v/>
      </c>
      <c r="E5494" s="1" t="str">
        <f>IF('🔨 CĂN THAU'!A570="","",'🔨 CĂN THAU'!L570)</f>
        <v/>
      </c>
      <c r="F5494" s="1" t="str">
        <f>IF('🔨 CĂN THAU'!A570="","",'🔨 CĂN THAU'!M570)</f>
        <v/>
      </c>
      <c r="G5494" s="1" t="str">
        <f>IF('🔨 CĂN THAU'!A570="","",'🔨 CĂN THAU'!N570)</f>
        <v/>
      </c>
      <c r="H5494" s="1" t="str">
        <f>IF('🔨 CĂN THAU'!A570="","",'🔨 CĂN THAU'!O570)</f>
        <v/>
      </c>
      <c r="I5494" s="1" t="str">
        <f>IF('🔨 CĂN THAU'!A570="","",'🔨 CĂN THAU'!P570)</f>
        <v/>
      </c>
      <c r="J5494" s="1" t="str">
        <f>IF('🔨 CĂN THAU'!A570="","","")</f>
        <v/>
      </c>
      <c r="L5494" s="1">
        <f>N(L5493)+IF(AND('🔎 TRA CỨU NHANH'!$C$2&lt;&gt;"",OR(ISNUMBER(SEARCH('🔎 TRA CỨU NHANH'!$C$2,$A5494)),ISNUMBER(SEARCH('🔎 TRA CỨU NHANH'!$C$2,$B5494)))),1,0)</f>
        <v>0</v>
      </c>
      <c r="M5494" s="1" t="str">
        <f t="shared" si="170"/>
        <v/>
      </c>
      <c r="N5494" s="1">
        <f>N(N5493)+IF(AND('💰 BÁO GIÁ'!$C$27&lt;&gt;"",OR(ISNUMBER(SEARCH('💰 BÁO GIÁ'!$C$27,$A5494)),ISNUMBER(SEARCH('💰 BÁO GIÁ'!$C$27,$B5494)))),1,0)</f>
        <v>0</v>
      </c>
      <c r="O5494" s="1" t="str">
        <f t="shared" si="171"/>
        <v/>
      </c>
    </row>
    <row r="5495" customHeight="1" spans="1:15">
      <c r="A5495" s="1" t="str">
        <f>IF('🔨 CĂN THAU'!A571="","",'🔨 CĂN THAU'!A571)</f>
        <v/>
      </c>
      <c r="B5495" s="1" t="str">
        <f>IF('🔨 CĂN THAU'!A571="","","Căn thau "&amp;'🔨 CĂN THAU'!D571&amp;" "&amp;'🔨 CĂN THAU'!B571&amp;" "&amp;'🔨 CĂN THAU'!C571)</f>
        <v/>
      </c>
      <c r="C5495" s="1" t="str">
        <f>IF('🔨 CĂN THAU'!A571="","","Căn thau")</f>
        <v/>
      </c>
      <c r="D5495" s="1" t="str">
        <f>IF('🔨 CĂN THAU'!A571="","",'🔨 CĂN THAU'!K571)</f>
        <v/>
      </c>
      <c r="E5495" s="1" t="str">
        <f>IF('🔨 CĂN THAU'!A571="","",'🔨 CĂN THAU'!L571)</f>
        <v/>
      </c>
      <c r="F5495" s="1" t="str">
        <f>IF('🔨 CĂN THAU'!A571="","",'🔨 CĂN THAU'!M571)</f>
        <v/>
      </c>
      <c r="G5495" s="1" t="str">
        <f>IF('🔨 CĂN THAU'!A571="","",'🔨 CĂN THAU'!N571)</f>
        <v/>
      </c>
      <c r="H5495" s="1" t="str">
        <f>IF('🔨 CĂN THAU'!A571="","",'🔨 CĂN THAU'!O571)</f>
        <v/>
      </c>
      <c r="I5495" s="1" t="str">
        <f>IF('🔨 CĂN THAU'!A571="","",'🔨 CĂN THAU'!P571)</f>
        <v/>
      </c>
      <c r="J5495" s="1" t="str">
        <f>IF('🔨 CĂN THAU'!A571="","","")</f>
        <v/>
      </c>
      <c r="L5495" s="1">
        <f>N(L5494)+IF(AND('🔎 TRA CỨU NHANH'!$C$2&lt;&gt;"",OR(ISNUMBER(SEARCH('🔎 TRA CỨU NHANH'!$C$2,$A5495)),ISNUMBER(SEARCH('🔎 TRA CỨU NHANH'!$C$2,$B5495)))),1,0)</f>
        <v>0</v>
      </c>
      <c r="M5495" s="1" t="str">
        <f t="shared" si="170"/>
        <v/>
      </c>
      <c r="N5495" s="1">
        <f>N(N5494)+IF(AND('💰 BÁO GIÁ'!$C$27&lt;&gt;"",OR(ISNUMBER(SEARCH('💰 BÁO GIÁ'!$C$27,$A5495)),ISNUMBER(SEARCH('💰 BÁO GIÁ'!$C$27,$B5495)))),1,0)</f>
        <v>0</v>
      </c>
      <c r="O5495" s="1" t="str">
        <f t="shared" si="171"/>
        <v/>
      </c>
    </row>
    <row r="5496" customHeight="1" spans="1:15">
      <c r="A5496" s="1" t="str">
        <f>IF('🔨 CĂN THAU'!A572="","",'🔨 CĂN THAU'!A572)</f>
        <v/>
      </c>
      <c r="B5496" s="1" t="str">
        <f>IF('🔨 CĂN THAU'!A572="","","Căn thau "&amp;'🔨 CĂN THAU'!D572&amp;" "&amp;'🔨 CĂN THAU'!B572&amp;" "&amp;'🔨 CĂN THAU'!C572)</f>
        <v/>
      </c>
      <c r="C5496" s="1" t="str">
        <f>IF('🔨 CĂN THAU'!A572="","","Căn thau")</f>
        <v/>
      </c>
      <c r="D5496" s="1" t="str">
        <f>IF('🔨 CĂN THAU'!A572="","",'🔨 CĂN THAU'!K572)</f>
        <v/>
      </c>
      <c r="E5496" s="1" t="str">
        <f>IF('🔨 CĂN THAU'!A572="","",'🔨 CĂN THAU'!L572)</f>
        <v/>
      </c>
      <c r="F5496" s="1" t="str">
        <f>IF('🔨 CĂN THAU'!A572="","",'🔨 CĂN THAU'!M572)</f>
        <v/>
      </c>
      <c r="G5496" s="1" t="str">
        <f>IF('🔨 CĂN THAU'!A572="","",'🔨 CĂN THAU'!N572)</f>
        <v/>
      </c>
      <c r="H5496" s="1" t="str">
        <f>IF('🔨 CĂN THAU'!A572="","",'🔨 CĂN THAU'!O572)</f>
        <v/>
      </c>
      <c r="I5496" s="1" t="str">
        <f>IF('🔨 CĂN THAU'!A572="","",'🔨 CĂN THAU'!P572)</f>
        <v/>
      </c>
      <c r="J5496" s="1" t="str">
        <f>IF('🔨 CĂN THAU'!A572="","","")</f>
        <v/>
      </c>
      <c r="L5496" s="1">
        <f>N(L5495)+IF(AND('🔎 TRA CỨU NHANH'!$C$2&lt;&gt;"",OR(ISNUMBER(SEARCH('🔎 TRA CỨU NHANH'!$C$2,$A5496)),ISNUMBER(SEARCH('🔎 TRA CỨU NHANH'!$C$2,$B5496)))),1,0)</f>
        <v>0</v>
      </c>
      <c r="M5496" s="1" t="str">
        <f t="shared" si="170"/>
        <v/>
      </c>
      <c r="N5496" s="1">
        <f>N(N5495)+IF(AND('💰 BÁO GIÁ'!$C$27&lt;&gt;"",OR(ISNUMBER(SEARCH('💰 BÁO GIÁ'!$C$27,$A5496)),ISNUMBER(SEARCH('💰 BÁO GIÁ'!$C$27,$B5496)))),1,0)</f>
        <v>0</v>
      </c>
      <c r="O5496" s="1" t="str">
        <f t="shared" si="171"/>
        <v/>
      </c>
    </row>
    <row r="5497" customHeight="1" spans="1:15">
      <c r="A5497" s="1" t="str">
        <f>IF('🔨 CĂN THAU'!A573="","",'🔨 CĂN THAU'!A573)</f>
        <v/>
      </c>
      <c r="B5497" s="1" t="str">
        <f>IF('🔨 CĂN THAU'!A573="","","Căn thau "&amp;'🔨 CĂN THAU'!D573&amp;" "&amp;'🔨 CĂN THAU'!B573&amp;" "&amp;'🔨 CĂN THAU'!C573)</f>
        <v/>
      </c>
      <c r="C5497" s="1" t="str">
        <f>IF('🔨 CĂN THAU'!A573="","","Căn thau")</f>
        <v/>
      </c>
      <c r="D5497" s="1" t="str">
        <f>IF('🔨 CĂN THAU'!A573="","",'🔨 CĂN THAU'!K573)</f>
        <v/>
      </c>
      <c r="E5497" s="1" t="str">
        <f>IF('🔨 CĂN THAU'!A573="","",'🔨 CĂN THAU'!L573)</f>
        <v/>
      </c>
      <c r="F5497" s="1" t="str">
        <f>IF('🔨 CĂN THAU'!A573="","",'🔨 CĂN THAU'!M573)</f>
        <v/>
      </c>
      <c r="G5497" s="1" t="str">
        <f>IF('🔨 CĂN THAU'!A573="","",'🔨 CĂN THAU'!N573)</f>
        <v/>
      </c>
      <c r="H5497" s="1" t="str">
        <f>IF('🔨 CĂN THAU'!A573="","",'🔨 CĂN THAU'!O573)</f>
        <v/>
      </c>
      <c r="I5497" s="1" t="str">
        <f>IF('🔨 CĂN THAU'!A573="","",'🔨 CĂN THAU'!P573)</f>
        <v/>
      </c>
      <c r="J5497" s="1" t="str">
        <f>IF('🔨 CĂN THAU'!A573="","","")</f>
        <v/>
      </c>
      <c r="L5497" s="1">
        <f>N(L5496)+IF(AND('🔎 TRA CỨU NHANH'!$C$2&lt;&gt;"",OR(ISNUMBER(SEARCH('🔎 TRA CỨU NHANH'!$C$2,$A5497)),ISNUMBER(SEARCH('🔎 TRA CỨU NHANH'!$C$2,$B5497)))),1,0)</f>
        <v>0</v>
      </c>
      <c r="M5497" s="1" t="str">
        <f t="shared" si="170"/>
        <v/>
      </c>
      <c r="N5497" s="1">
        <f>N(N5496)+IF(AND('💰 BÁO GIÁ'!$C$27&lt;&gt;"",OR(ISNUMBER(SEARCH('💰 BÁO GIÁ'!$C$27,$A5497)),ISNUMBER(SEARCH('💰 BÁO GIÁ'!$C$27,$B5497)))),1,0)</f>
        <v>0</v>
      </c>
      <c r="O5497" s="1" t="str">
        <f t="shared" si="171"/>
        <v/>
      </c>
    </row>
    <row r="5498" customHeight="1" spans="1:15">
      <c r="A5498" s="1" t="str">
        <f>IF('🔨 CĂN THAU'!A574="","",'🔨 CĂN THAU'!A574)</f>
        <v/>
      </c>
      <c r="B5498" s="1" t="str">
        <f>IF('🔨 CĂN THAU'!A574="","","Căn thau "&amp;'🔨 CĂN THAU'!D574&amp;" "&amp;'🔨 CĂN THAU'!B574&amp;" "&amp;'🔨 CĂN THAU'!C574)</f>
        <v/>
      </c>
      <c r="C5498" s="1" t="str">
        <f>IF('🔨 CĂN THAU'!A574="","","Căn thau")</f>
        <v/>
      </c>
      <c r="D5498" s="1" t="str">
        <f>IF('🔨 CĂN THAU'!A574="","",'🔨 CĂN THAU'!K574)</f>
        <v/>
      </c>
      <c r="E5498" s="1" t="str">
        <f>IF('🔨 CĂN THAU'!A574="","",'🔨 CĂN THAU'!L574)</f>
        <v/>
      </c>
      <c r="F5498" s="1" t="str">
        <f>IF('🔨 CĂN THAU'!A574="","",'🔨 CĂN THAU'!M574)</f>
        <v/>
      </c>
      <c r="G5498" s="1" t="str">
        <f>IF('🔨 CĂN THAU'!A574="","",'🔨 CĂN THAU'!N574)</f>
        <v/>
      </c>
      <c r="H5498" s="1" t="str">
        <f>IF('🔨 CĂN THAU'!A574="","",'🔨 CĂN THAU'!O574)</f>
        <v/>
      </c>
      <c r="I5498" s="1" t="str">
        <f>IF('🔨 CĂN THAU'!A574="","",'🔨 CĂN THAU'!P574)</f>
        <v/>
      </c>
      <c r="J5498" s="1" t="str">
        <f>IF('🔨 CĂN THAU'!A574="","","")</f>
        <v/>
      </c>
      <c r="L5498" s="1">
        <f>N(L5497)+IF(AND('🔎 TRA CỨU NHANH'!$C$2&lt;&gt;"",OR(ISNUMBER(SEARCH('🔎 TRA CỨU NHANH'!$C$2,$A5498)),ISNUMBER(SEARCH('🔎 TRA CỨU NHANH'!$C$2,$B5498)))),1,0)</f>
        <v>0</v>
      </c>
      <c r="M5498" s="1" t="str">
        <f t="shared" si="170"/>
        <v/>
      </c>
      <c r="N5498" s="1">
        <f>N(N5497)+IF(AND('💰 BÁO GIÁ'!$C$27&lt;&gt;"",OR(ISNUMBER(SEARCH('💰 BÁO GIÁ'!$C$27,$A5498)),ISNUMBER(SEARCH('💰 BÁO GIÁ'!$C$27,$B5498)))),1,0)</f>
        <v>0</v>
      </c>
      <c r="O5498" s="1" t="str">
        <f t="shared" si="171"/>
        <v/>
      </c>
    </row>
    <row r="5499" customHeight="1" spans="1:15">
      <c r="A5499" s="1" t="str">
        <f>IF('🔨 CĂN THAU'!A575="","",'🔨 CĂN THAU'!A575)</f>
        <v/>
      </c>
      <c r="B5499" s="1" t="str">
        <f>IF('🔨 CĂN THAU'!A575="","","Căn thau "&amp;'🔨 CĂN THAU'!D575&amp;" "&amp;'🔨 CĂN THAU'!B575&amp;" "&amp;'🔨 CĂN THAU'!C575)</f>
        <v/>
      </c>
      <c r="C5499" s="1" t="str">
        <f>IF('🔨 CĂN THAU'!A575="","","Căn thau")</f>
        <v/>
      </c>
      <c r="D5499" s="1" t="str">
        <f>IF('🔨 CĂN THAU'!A575="","",'🔨 CĂN THAU'!K575)</f>
        <v/>
      </c>
      <c r="E5499" s="1" t="str">
        <f>IF('🔨 CĂN THAU'!A575="","",'🔨 CĂN THAU'!L575)</f>
        <v/>
      </c>
      <c r="F5499" s="1" t="str">
        <f>IF('🔨 CĂN THAU'!A575="","",'🔨 CĂN THAU'!M575)</f>
        <v/>
      </c>
      <c r="G5499" s="1" t="str">
        <f>IF('🔨 CĂN THAU'!A575="","",'🔨 CĂN THAU'!N575)</f>
        <v/>
      </c>
      <c r="H5499" s="1" t="str">
        <f>IF('🔨 CĂN THAU'!A575="","",'🔨 CĂN THAU'!O575)</f>
        <v/>
      </c>
      <c r="I5499" s="1" t="str">
        <f>IF('🔨 CĂN THAU'!A575="","",'🔨 CĂN THAU'!P575)</f>
        <v/>
      </c>
      <c r="J5499" s="1" t="str">
        <f>IF('🔨 CĂN THAU'!A575="","","")</f>
        <v/>
      </c>
      <c r="L5499" s="1">
        <f>N(L5498)+IF(AND('🔎 TRA CỨU NHANH'!$C$2&lt;&gt;"",OR(ISNUMBER(SEARCH('🔎 TRA CỨU NHANH'!$C$2,$A5499)),ISNUMBER(SEARCH('🔎 TRA CỨU NHANH'!$C$2,$B5499)))),1,0)</f>
        <v>0</v>
      </c>
      <c r="M5499" s="1" t="str">
        <f t="shared" si="170"/>
        <v/>
      </c>
      <c r="N5499" s="1">
        <f>N(N5498)+IF(AND('💰 BÁO GIÁ'!$C$27&lt;&gt;"",OR(ISNUMBER(SEARCH('💰 BÁO GIÁ'!$C$27,$A5499)),ISNUMBER(SEARCH('💰 BÁO GIÁ'!$C$27,$B5499)))),1,0)</f>
        <v>0</v>
      </c>
      <c r="O5499" s="1" t="str">
        <f t="shared" si="171"/>
        <v/>
      </c>
    </row>
    <row r="5500" customHeight="1" spans="1:15">
      <c r="A5500" s="1" t="str">
        <f>IF('🔨 CĂN THAU'!A576="","",'🔨 CĂN THAU'!A576)</f>
        <v/>
      </c>
      <c r="B5500" s="1" t="str">
        <f>IF('🔨 CĂN THAU'!A576="","","Căn thau "&amp;'🔨 CĂN THAU'!D576&amp;" "&amp;'🔨 CĂN THAU'!B576&amp;" "&amp;'🔨 CĂN THAU'!C576)</f>
        <v/>
      </c>
      <c r="C5500" s="1" t="str">
        <f>IF('🔨 CĂN THAU'!A576="","","Căn thau")</f>
        <v/>
      </c>
      <c r="D5500" s="1" t="str">
        <f>IF('🔨 CĂN THAU'!A576="","",'🔨 CĂN THAU'!K576)</f>
        <v/>
      </c>
      <c r="E5500" s="1" t="str">
        <f>IF('🔨 CĂN THAU'!A576="","",'🔨 CĂN THAU'!L576)</f>
        <v/>
      </c>
      <c r="F5500" s="1" t="str">
        <f>IF('🔨 CĂN THAU'!A576="","",'🔨 CĂN THAU'!M576)</f>
        <v/>
      </c>
      <c r="G5500" s="1" t="str">
        <f>IF('🔨 CĂN THAU'!A576="","",'🔨 CĂN THAU'!N576)</f>
        <v/>
      </c>
      <c r="H5500" s="1" t="str">
        <f>IF('🔨 CĂN THAU'!A576="","",'🔨 CĂN THAU'!O576)</f>
        <v/>
      </c>
      <c r="I5500" s="1" t="str">
        <f>IF('🔨 CĂN THAU'!A576="","",'🔨 CĂN THAU'!P576)</f>
        <v/>
      </c>
      <c r="J5500" s="1" t="str">
        <f>IF('🔨 CĂN THAU'!A576="","","")</f>
        <v/>
      </c>
      <c r="L5500" s="1">
        <f>N(L5499)+IF(AND('🔎 TRA CỨU NHANH'!$C$2&lt;&gt;"",OR(ISNUMBER(SEARCH('🔎 TRA CỨU NHANH'!$C$2,$A5500)),ISNUMBER(SEARCH('🔎 TRA CỨU NHANH'!$C$2,$B5500)))),1,0)</f>
        <v>0</v>
      </c>
      <c r="M5500" s="1" t="str">
        <f t="shared" si="170"/>
        <v/>
      </c>
      <c r="N5500" s="1">
        <f>N(N5499)+IF(AND('💰 BÁO GIÁ'!$C$27&lt;&gt;"",OR(ISNUMBER(SEARCH('💰 BÁO GIÁ'!$C$27,$A5500)),ISNUMBER(SEARCH('💰 BÁO GIÁ'!$C$27,$B5500)))),1,0)</f>
        <v>0</v>
      </c>
      <c r="O5500" s="1" t="str">
        <f t="shared" si="171"/>
        <v/>
      </c>
    </row>
    <row r="5501" customHeight="1" spans="1:15">
      <c r="A5501" s="1" t="str">
        <f>IF('🔨 CĂN THAU'!A577="","",'🔨 CĂN THAU'!A577)</f>
        <v/>
      </c>
      <c r="B5501" s="1" t="str">
        <f>IF('🔨 CĂN THAU'!A577="","","Căn thau "&amp;'🔨 CĂN THAU'!D577&amp;" "&amp;'🔨 CĂN THAU'!B577&amp;" "&amp;'🔨 CĂN THAU'!C577)</f>
        <v/>
      </c>
      <c r="C5501" s="1" t="str">
        <f>IF('🔨 CĂN THAU'!A577="","","Căn thau")</f>
        <v/>
      </c>
      <c r="D5501" s="1" t="str">
        <f>IF('🔨 CĂN THAU'!A577="","",'🔨 CĂN THAU'!K577)</f>
        <v/>
      </c>
      <c r="E5501" s="1" t="str">
        <f>IF('🔨 CĂN THAU'!A577="","",'🔨 CĂN THAU'!L577)</f>
        <v/>
      </c>
      <c r="F5501" s="1" t="str">
        <f>IF('🔨 CĂN THAU'!A577="","",'🔨 CĂN THAU'!M577)</f>
        <v/>
      </c>
      <c r="G5501" s="1" t="str">
        <f>IF('🔨 CĂN THAU'!A577="","",'🔨 CĂN THAU'!N577)</f>
        <v/>
      </c>
      <c r="H5501" s="1" t="str">
        <f>IF('🔨 CĂN THAU'!A577="","",'🔨 CĂN THAU'!O577)</f>
        <v/>
      </c>
      <c r="I5501" s="1" t="str">
        <f>IF('🔨 CĂN THAU'!A577="","",'🔨 CĂN THAU'!P577)</f>
        <v/>
      </c>
      <c r="J5501" s="1" t="str">
        <f>IF('🔨 CĂN THAU'!A577="","","")</f>
        <v/>
      </c>
      <c r="L5501" s="1">
        <f>N(L5500)+IF(AND('🔎 TRA CỨU NHANH'!$C$2&lt;&gt;"",OR(ISNUMBER(SEARCH('🔎 TRA CỨU NHANH'!$C$2,$A5501)),ISNUMBER(SEARCH('🔎 TRA CỨU NHANH'!$C$2,$B5501)))),1,0)</f>
        <v>0</v>
      </c>
      <c r="M5501" s="1" t="str">
        <f t="shared" si="170"/>
        <v/>
      </c>
      <c r="N5501" s="1">
        <f>N(N5500)+IF(AND('💰 BÁO GIÁ'!$C$27&lt;&gt;"",OR(ISNUMBER(SEARCH('💰 BÁO GIÁ'!$C$27,$A5501)),ISNUMBER(SEARCH('💰 BÁO GIÁ'!$C$27,$B5501)))),1,0)</f>
        <v>0</v>
      </c>
      <c r="O5501" s="1" t="str">
        <f t="shared" si="171"/>
        <v/>
      </c>
    </row>
    <row r="5502" customHeight="1" spans="1:15">
      <c r="A5502" s="1" t="str">
        <f>IF('🔨 CĂN THAU'!A578="","",'🔨 CĂN THAU'!A578)</f>
        <v/>
      </c>
      <c r="B5502" s="1" t="str">
        <f>IF('🔨 CĂN THAU'!A578="","","Căn thau "&amp;'🔨 CĂN THAU'!D578&amp;" "&amp;'🔨 CĂN THAU'!B578&amp;" "&amp;'🔨 CĂN THAU'!C578)</f>
        <v/>
      </c>
      <c r="C5502" s="1" t="str">
        <f>IF('🔨 CĂN THAU'!A578="","","Căn thau")</f>
        <v/>
      </c>
      <c r="D5502" s="1" t="str">
        <f>IF('🔨 CĂN THAU'!A578="","",'🔨 CĂN THAU'!K578)</f>
        <v/>
      </c>
      <c r="E5502" s="1" t="str">
        <f>IF('🔨 CĂN THAU'!A578="","",'🔨 CĂN THAU'!L578)</f>
        <v/>
      </c>
      <c r="F5502" s="1" t="str">
        <f>IF('🔨 CĂN THAU'!A578="","",'🔨 CĂN THAU'!M578)</f>
        <v/>
      </c>
      <c r="G5502" s="1" t="str">
        <f>IF('🔨 CĂN THAU'!A578="","",'🔨 CĂN THAU'!N578)</f>
        <v/>
      </c>
      <c r="H5502" s="1" t="str">
        <f>IF('🔨 CĂN THAU'!A578="","",'🔨 CĂN THAU'!O578)</f>
        <v/>
      </c>
      <c r="I5502" s="1" t="str">
        <f>IF('🔨 CĂN THAU'!A578="","",'🔨 CĂN THAU'!P578)</f>
        <v/>
      </c>
      <c r="J5502" s="1" t="str">
        <f>IF('🔨 CĂN THAU'!A578="","","")</f>
        <v/>
      </c>
      <c r="L5502" s="1">
        <f>N(L5501)+IF(AND('🔎 TRA CỨU NHANH'!$C$2&lt;&gt;"",OR(ISNUMBER(SEARCH('🔎 TRA CỨU NHANH'!$C$2,$A5502)),ISNUMBER(SEARCH('🔎 TRA CỨU NHANH'!$C$2,$B5502)))),1,0)</f>
        <v>0</v>
      </c>
      <c r="M5502" s="1" t="str">
        <f t="shared" si="170"/>
        <v/>
      </c>
      <c r="N5502" s="1">
        <f>N(N5501)+IF(AND('💰 BÁO GIÁ'!$C$27&lt;&gt;"",OR(ISNUMBER(SEARCH('💰 BÁO GIÁ'!$C$27,$A5502)),ISNUMBER(SEARCH('💰 BÁO GIÁ'!$C$27,$B5502)))),1,0)</f>
        <v>0</v>
      </c>
      <c r="O5502" s="1" t="str">
        <f t="shared" si="171"/>
        <v/>
      </c>
    </row>
    <row r="5503" customHeight="1" spans="1:15">
      <c r="A5503" s="1" t="str">
        <f>IF('🔨 CĂN THAU'!A579="","",'🔨 CĂN THAU'!A579)</f>
        <v/>
      </c>
      <c r="B5503" s="1" t="str">
        <f>IF('🔨 CĂN THAU'!A579="","","Căn thau "&amp;'🔨 CĂN THAU'!D579&amp;" "&amp;'🔨 CĂN THAU'!B579&amp;" "&amp;'🔨 CĂN THAU'!C579)</f>
        <v/>
      </c>
      <c r="C5503" s="1" t="str">
        <f>IF('🔨 CĂN THAU'!A579="","","Căn thau")</f>
        <v/>
      </c>
      <c r="D5503" s="1" t="str">
        <f>IF('🔨 CĂN THAU'!A579="","",'🔨 CĂN THAU'!K579)</f>
        <v/>
      </c>
      <c r="E5503" s="1" t="str">
        <f>IF('🔨 CĂN THAU'!A579="","",'🔨 CĂN THAU'!L579)</f>
        <v/>
      </c>
      <c r="F5503" s="1" t="str">
        <f>IF('🔨 CĂN THAU'!A579="","",'🔨 CĂN THAU'!M579)</f>
        <v/>
      </c>
      <c r="G5503" s="1" t="str">
        <f>IF('🔨 CĂN THAU'!A579="","",'🔨 CĂN THAU'!N579)</f>
        <v/>
      </c>
      <c r="H5503" s="1" t="str">
        <f>IF('🔨 CĂN THAU'!A579="","",'🔨 CĂN THAU'!O579)</f>
        <v/>
      </c>
      <c r="I5503" s="1" t="str">
        <f>IF('🔨 CĂN THAU'!A579="","",'🔨 CĂN THAU'!P579)</f>
        <v/>
      </c>
      <c r="J5503" s="1" t="str">
        <f>IF('🔨 CĂN THAU'!A579="","","")</f>
        <v/>
      </c>
      <c r="L5503" s="1">
        <f>N(L5502)+IF(AND('🔎 TRA CỨU NHANH'!$C$2&lt;&gt;"",OR(ISNUMBER(SEARCH('🔎 TRA CỨU NHANH'!$C$2,$A5503)),ISNUMBER(SEARCH('🔎 TRA CỨU NHANH'!$C$2,$B5503)))),1,0)</f>
        <v>0</v>
      </c>
      <c r="M5503" s="1" t="str">
        <f t="shared" si="170"/>
        <v/>
      </c>
      <c r="N5503" s="1">
        <f>N(N5502)+IF(AND('💰 BÁO GIÁ'!$C$27&lt;&gt;"",OR(ISNUMBER(SEARCH('💰 BÁO GIÁ'!$C$27,$A5503)),ISNUMBER(SEARCH('💰 BÁO GIÁ'!$C$27,$B5503)))),1,0)</f>
        <v>0</v>
      </c>
      <c r="O5503" s="1" t="str">
        <f t="shared" si="171"/>
        <v/>
      </c>
    </row>
    <row r="5504" customHeight="1" spans="1:15">
      <c r="A5504" s="1" t="str">
        <f>IF('🔨 CĂN THAU'!A580="","",'🔨 CĂN THAU'!A580)</f>
        <v/>
      </c>
      <c r="B5504" s="1" t="str">
        <f>IF('🔨 CĂN THAU'!A580="","","Căn thau "&amp;'🔨 CĂN THAU'!D580&amp;" "&amp;'🔨 CĂN THAU'!B580&amp;" "&amp;'🔨 CĂN THAU'!C580)</f>
        <v/>
      </c>
      <c r="C5504" s="1" t="str">
        <f>IF('🔨 CĂN THAU'!A580="","","Căn thau")</f>
        <v/>
      </c>
      <c r="D5504" s="1" t="str">
        <f>IF('🔨 CĂN THAU'!A580="","",'🔨 CĂN THAU'!K580)</f>
        <v/>
      </c>
      <c r="E5504" s="1" t="str">
        <f>IF('🔨 CĂN THAU'!A580="","",'🔨 CĂN THAU'!L580)</f>
        <v/>
      </c>
      <c r="F5504" s="1" t="str">
        <f>IF('🔨 CĂN THAU'!A580="","",'🔨 CĂN THAU'!M580)</f>
        <v/>
      </c>
      <c r="G5504" s="1" t="str">
        <f>IF('🔨 CĂN THAU'!A580="","",'🔨 CĂN THAU'!N580)</f>
        <v/>
      </c>
      <c r="H5504" s="1" t="str">
        <f>IF('🔨 CĂN THAU'!A580="","",'🔨 CĂN THAU'!O580)</f>
        <v/>
      </c>
      <c r="I5504" s="1" t="str">
        <f>IF('🔨 CĂN THAU'!A580="","",'🔨 CĂN THAU'!P580)</f>
        <v/>
      </c>
      <c r="J5504" s="1" t="str">
        <f>IF('🔨 CĂN THAU'!A580="","","")</f>
        <v/>
      </c>
      <c r="L5504" s="1">
        <f>N(L5503)+IF(AND('🔎 TRA CỨU NHANH'!$C$2&lt;&gt;"",OR(ISNUMBER(SEARCH('🔎 TRA CỨU NHANH'!$C$2,$A5504)),ISNUMBER(SEARCH('🔎 TRA CỨU NHANH'!$C$2,$B5504)))),1,0)</f>
        <v>0</v>
      </c>
      <c r="M5504" s="1" t="str">
        <f t="shared" si="170"/>
        <v/>
      </c>
      <c r="N5504" s="1">
        <f>N(N5503)+IF(AND('💰 BÁO GIÁ'!$C$27&lt;&gt;"",OR(ISNUMBER(SEARCH('💰 BÁO GIÁ'!$C$27,$A5504)),ISNUMBER(SEARCH('💰 BÁO GIÁ'!$C$27,$B5504)))),1,0)</f>
        <v>0</v>
      </c>
      <c r="O5504" s="1" t="str">
        <f t="shared" si="171"/>
        <v/>
      </c>
    </row>
    <row r="5505" customHeight="1" spans="1:15">
      <c r="A5505" s="1" t="str">
        <f>IF('🔨 CĂN THAU'!A581="","",'🔨 CĂN THAU'!A581)</f>
        <v/>
      </c>
      <c r="B5505" s="1" t="str">
        <f>IF('🔨 CĂN THAU'!A581="","","Căn thau "&amp;'🔨 CĂN THAU'!D581&amp;" "&amp;'🔨 CĂN THAU'!B581&amp;" "&amp;'🔨 CĂN THAU'!C581)</f>
        <v/>
      </c>
      <c r="C5505" s="1" t="str">
        <f>IF('🔨 CĂN THAU'!A581="","","Căn thau")</f>
        <v/>
      </c>
      <c r="D5505" s="1" t="str">
        <f>IF('🔨 CĂN THAU'!A581="","",'🔨 CĂN THAU'!K581)</f>
        <v/>
      </c>
      <c r="E5505" s="1" t="str">
        <f>IF('🔨 CĂN THAU'!A581="","",'🔨 CĂN THAU'!L581)</f>
        <v/>
      </c>
      <c r="F5505" s="1" t="str">
        <f>IF('🔨 CĂN THAU'!A581="","",'🔨 CĂN THAU'!M581)</f>
        <v/>
      </c>
      <c r="G5505" s="1" t="str">
        <f>IF('🔨 CĂN THAU'!A581="","",'🔨 CĂN THAU'!N581)</f>
        <v/>
      </c>
      <c r="H5505" s="1" t="str">
        <f>IF('🔨 CĂN THAU'!A581="","",'🔨 CĂN THAU'!O581)</f>
        <v/>
      </c>
      <c r="I5505" s="1" t="str">
        <f>IF('🔨 CĂN THAU'!A581="","",'🔨 CĂN THAU'!P581)</f>
        <v/>
      </c>
      <c r="J5505" s="1" t="str">
        <f>IF('🔨 CĂN THAU'!A581="","","")</f>
        <v/>
      </c>
      <c r="L5505" s="1">
        <f>N(L5504)+IF(AND('🔎 TRA CỨU NHANH'!$C$2&lt;&gt;"",OR(ISNUMBER(SEARCH('🔎 TRA CỨU NHANH'!$C$2,$A5505)),ISNUMBER(SEARCH('🔎 TRA CỨU NHANH'!$C$2,$B5505)))),1,0)</f>
        <v>0</v>
      </c>
      <c r="M5505" s="1" t="str">
        <f t="shared" si="170"/>
        <v/>
      </c>
      <c r="N5505" s="1">
        <f>N(N5504)+IF(AND('💰 BÁO GIÁ'!$C$27&lt;&gt;"",OR(ISNUMBER(SEARCH('💰 BÁO GIÁ'!$C$27,$A5505)),ISNUMBER(SEARCH('💰 BÁO GIÁ'!$C$27,$B5505)))),1,0)</f>
        <v>0</v>
      </c>
      <c r="O5505" s="1" t="str">
        <f t="shared" si="171"/>
        <v/>
      </c>
    </row>
    <row r="5506" customHeight="1" spans="1:15">
      <c r="A5506" s="1" t="str">
        <f>IF('🔨 CĂN THAU'!A582="","",'🔨 CĂN THAU'!A582)</f>
        <v/>
      </c>
      <c r="B5506" s="1" t="str">
        <f>IF('🔨 CĂN THAU'!A582="","","Căn thau "&amp;'🔨 CĂN THAU'!D582&amp;" "&amp;'🔨 CĂN THAU'!B582&amp;" "&amp;'🔨 CĂN THAU'!C582)</f>
        <v/>
      </c>
      <c r="C5506" s="1" t="str">
        <f>IF('🔨 CĂN THAU'!A582="","","Căn thau")</f>
        <v/>
      </c>
      <c r="D5506" s="1" t="str">
        <f>IF('🔨 CĂN THAU'!A582="","",'🔨 CĂN THAU'!K582)</f>
        <v/>
      </c>
      <c r="E5506" s="1" t="str">
        <f>IF('🔨 CĂN THAU'!A582="","",'🔨 CĂN THAU'!L582)</f>
        <v/>
      </c>
      <c r="F5506" s="1" t="str">
        <f>IF('🔨 CĂN THAU'!A582="","",'🔨 CĂN THAU'!M582)</f>
        <v/>
      </c>
      <c r="G5506" s="1" t="str">
        <f>IF('🔨 CĂN THAU'!A582="","",'🔨 CĂN THAU'!N582)</f>
        <v/>
      </c>
      <c r="H5506" s="1" t="str">
        <f>IF('🔨 CĂN THAU'!A582="","",'🔨 CĂN THAU'!O582)</f>
        <v/>
      </c>
      <c r="I5506" s="1" t="str">
        <f>IF('🔨 CĂN THAU'!A582="","",'🔨 CĂN THAU'!P582)</f>
        <v/>
      </c>
      <c r="J5506" s="1" t="str">
        <f>IF('🔨 CĂN THAU'!A582="","","")</f>
        <v/>
      </c>
      <c r="L5506" s="1">
        <f>N(L5505)+IF(AND('🔎 TRA CỨU NHANH'!$C$2&lt;&gt;"",OR(ISNUMBER(SEARCH('🔎 TRA CỨU NHANH'!$C$2,$A5506)),ISNUMBER(SEARCH('🔎 TRA CỨU NHANH'!$C$2,$B5506)))),1,0)</f>
        <v>0</v>
      </c>
      <c r="M5506" s="1" t="str">
        <f t="shared" ref="M5506:M5569" si="172">IF(L5506&gt;N(L5505),L5506,"")</f>
        <v/>
      </c>
      <c r="N5506" s="1">
        <f>N(N5505)+IF(AND('💰 BÁO GIÁ'!$C$27&lt;&gt;"",OR(ISNUMBER(SEARCH('💰 BÁO GIÁ'!$C$27,$A5506)),ISNUMBER(SEARCH('💰 BÁO GIÁ'!$C$27,$B5506)))),1,0)</f>
        <v>0</v>
      </c>
      <c r="O5506" s="1" t="str">
        <f t="shared" ref="O5506:O5569" si="173">IF(N5506&gt;N(N5505),N5506,"")</f>
        <v/>
      </c>
    </row>
    <row r="5507" customHeight="1" spans="1:15">
      <c r="A5507" s="1" t="str">
        <f>IF('🔨 CĂN THAU'!A583="","",'🔨 CĂN THAU'!A583)</f>
        <v/>
      </c>
      <c r="B5507" s="1" t="str">
        <f>IF('🔨 CĂN THAU'!A583="","","Căn thau "&amp;'🔨 CĂN THAU'!D583&amp;" "&amp;'🔨 CĂN THAU'!B583&amp;" "&amp;'🔨 CĂN THAU'!C583)</f>
        <v/>
      </c>
      <c r="C5507" s="1" t="str">
        <f>IF('🔨 CĂN THAU'!A583="","","Căn thau")</f>
        <v/>
      </c>
      <c r="D5507" s="1" t="str">
        <f>IF('🔨 CĂN THAU'!A583="","",'🔨 CĂN THAU'!K583)</f>
        <v/>
      </c>
      <c r="E5507" s="1" t="str">
        <f>IF('🔨 CĂN THAU'!A583="","",'🔨 CĂN THAU'!L583)</f>
        <v/>
      </c>
      <c r="F5507" s="1" t="str">
        <f>IF('🔨 CĂN THAU'!A583="","",'🔨 CĂN THAU'!M583)</f>
        <v/>
      </c>
      <c r="G5507" s="1" t="str">
        <f>IF('🔨 CĂN THAU'!A583="","",'🔨 CĂN THAU'!N583)</f>
        <v/>
      </c>
      <c r="H5507" s="1" t="str">
        <f>IF('🔨 CĂN THAU'!A583="","",'🔨 CĂN THAU'!O583)</f>
        <v/>
      </c>
      <c r="I5507" s="1" t="str">
        <f>IF('🔨 CĂN THAU'!A583="","",'🔨 CĂN THAU'!P583)</f>
        <v/>
      </c>
      <c r="J5507" s="1" t="str">
        <f>IF('🔨 CĂN THAU'!A583="","","")</f>
        <v/>
      </c>
      <c r="L5507" s="1">
        <f>N(L5506)+IF(AND('🔎 TRA CỨU NHANH'!$C$2&lt;&gt;"",OR(ISNUMBER(SEARCH('🔎 TRA CỨU NHANH'!$C$2,$A5507)),ISNUMBER(SEARCH('🔎 TRA CỨU NHANH'!$C$2,$B5507)))),1,0)</f>
        <v>0</v>
      </c>
      <c r="M5507" s="1" t="str">
        <f t="shared" si="172"/>
        <v/>
      </c>
      <c r="N5507" s="1">
        <f>N(N5506)+IF(AND('💰 BÁO GIÁ'!$C$27&lt;&gt;"",OR(ISNUMBER(SEARCH('💰 BÁO GIÁ'!$C$27,$A5507)),ISNUMBER(SEARCH('💰 BÁO GIÁ'!$C$27,$B5507)))),1,0)</f>
        <v>0</v>
      </c>
      <c r="O5507" s="1" t="str">
        <f t="shared" si="173"/>
        <v/>
      </c>
    </row>
    <row r="5508" customHeight="1" spans="1:15">
      <c r="A5508" s="1" t="str">
        <f>IF('🔨 CĂN THAU'!A584="","",'🔨 CĂN THAU'!A584)</f>
        <v/>
      </c>
      <c r="B5508" s="1" t="str">
        <f>IF('🔨 CĂN THAU'!A584="","","Căn thau "&amp;'🔨 CĂN THAU'!D584&amp;" "&amp;'🔨 CĂN THAU'!B584&amp;" "&amp;'🔨 CĂN THAU'!C584)</f>
        <v/>
      </c>
      <c r="C5508" s="1" t="str">
        <f>IF('🔨 CĂN THAU'!A584="","","Căn thau")</f>
        <v/>
      </c>
      <c r="D5508" s="1" t="str">
        <f>IF('🔨 CĂN THAU'!A584="","",'🔨 CĂN THAU'!K584)</f>
        <v/>
      </c>
      <c r="E5508" s="1" t="str">
        <f>IF('🔨 CĂN THAU'!A584="","",'🔨 CĂN THAU'!L584)</f>
        <v/>
      </c>
      <c r="F5508" s="1" t="str">
        <f>IF('🔨 CĂN THAU'!A584="","",'🔨 CĂN THAU'!M584)</f>
        <v/>
      </c>
      <c r="G5508" s="1" t="str">
        <f>IF('🔨 CĂN THAU'!A584="","",'🔨 CĂN THAU'!N584)</f>
        <v/>
      </c>
      <c r="H5508" s="1" t="str">
        <f>IF('🔨 CĂN THAU'!A584="","",'🔨 CĂN THAU'!O584)</f>
        <v/>
      </c>
      <c r="I5508" s="1" t="str">
        <f>IF('🔨 CĂN THAU'!A584="","",'🔨 CĂN THAU'!P584)</f>
        <v/>
      </c>
      <c r="J5508" s="1" t="str">
        <f>IF('🔨 CĂN THAU'!A584="","","")</f>
        <v/>
      </c>
      <c r="L5508" s="1">
        <f>N(L5507)+IF(AND('🔎 TRA CỨU NHANH'!$C$2&lt;&gt;"",OR(ISNUMBER(SEARCH('🔎 TRA CỨU NHANH'!$C$2,$A5508)),ISNUMBER(SEARCH('🔎 TRA CỨU NHANH'!$C$2,$B5508)))),1,0)</f>
        <v>0</v>
      </c>
      <c r="M5508" s="1" t="str">
        <f t="shared" si="172"/>
        <v/>
      </c>
      <c r="N5508" s="1">
        <f>N(N5507)+IF(AND('💰 BÁO GIÁ'!$C$27&lt;&gt;"",OR(ISNUMBER(SEARCH('💰 BÁO GIÁ'!$C$27,$A5508)),ISNUMBER(SEARCH('💰 BÁO GIÁ'!$C$27,$B5508)))),1,0)</f>
        <v>0</v>
      </c>
      <c r="O5508" s="1" t="str">
        <f t="shared" si="173"/>
        <v/>
      </c>
    </row>
    <row r="5509" customHeight="1" spans="1:15">
      <c r="A5509" s="1" t="str">
        <f>IF('🔨 CĂN THAU'!A585="","",'🔨 CĂN THAU'!A585)</f>
        <v/>
      </c>
      <c r="B5509" s="1" t="str">
        <f>IF('🔨 CĂN THAU'!A585="","","Căn thau "&amp;'🔨 CĂN THAU'!D585&amp;" "&amp;'🔨 CĂN THAU'!B585&amp;" "&amp;'🔨 CĂN THAU'!C585)</f>
        <v/>
      </c>
      <c r="C5509" s="1" t="str">
        <f>IF('🔨 CĂN THAU'!A585="","","Căn thau")</f>
        <v/>
      </c>
      <c r="D5509" s="1" t="str">
        <f>IF('🔨 CĂN THAU'!A585="","",'🔨 CĂN THAU'!K585)</f>
        <v/>
      </c>
      <c r="E5509" s="1" t="str">
        <f>IF('🔨 CĂN THAU'!A585="","",'🔨 CĂN THAU'!L585)</f>
        <v/>
      </c>
      <c r="F5509" s="1" t="str">
        <f>IF('🔨 CĂN THAU'!A585="","",'🔨 CĂN THAU'!M585)</f>
        <v/>
      </c>
      <c r="G5509" s="1" t="str">
        <f>IF('🔨 CĂN THAU'!A585="","",'🔨 CĂN THAU'!N585)</f>
        <v/>
      </c>
      <c r="H5509" s="1" t="str">
        <f>IF('🔨 CĂN THAU'!A585="","",'🔨 CĂN THAU'!O585)</f>
        <v/>
      </c>
      <c r="I5509" s="1" t="str">
        <f>IF('🔨 CĂN THAU'!A585="","",'🔨 CĂN THAU'!P585)</f>
        <v/>
      </c>
      <c r="J5509" s="1" t="str">
        <f>IF('🔨 CĂN THAU'!A585="","","")</f>
        <v/>
      </c>
      <c r="L5509" s="1">
        <f>N(L5508)+IF(AND('🔎 TRA CỨU NHANH'!$C$2&lt;&gt;"",OR(ISNUMBER(SEARCH('🔎 TRA CỨU NHANH'!$C$2,$A5509)),ISNUMBER(SEARCH('🔎 TRA CỨU NHANH'!$C$2,$B5509)))),1,0)</f>
        <v>0</v>
      </c>
      <c r="M5509" s="1" t="str">
        <f t="shared" si="172"/>
        <v/>
      </c>
      <c r="N5509" s="1">
        <f>N(N5508)+IF(AND('💰 BÁO GIÁ'!$C$27&lt;&gt;"",OR(ISNUMBER(SEARCH('💰 BÁO GIÁ'!$C$27,$A5509)),ISNUMBER(SEARCH('💰 BÁO GIÁ'!$C$27,$B5509)))),1,0)</f>
        <v>0</v>
      </c>
      <c r="O5509" s="1" t="str">
        <f t="shared" si="173"/>
        <v/>
      </c>
    </row>
    <row r="5510" customHeight="1" spans="1:15">
      <c r="A5510" s="1" t="str">
        <f>IF('🔨 CĂN THAU'!A586="","",'🔨 CĂN THAU'!A586)</f>
        <v/>
      </c>
      <c r="B5510" s="1" t="str">
        <f>IF('🔨 CĂN THAU'!A586="","","Căn thau "&amp;'🔨 CĂN THAU'!D586&amp;" "&amp;'🔨 CĂN THAU'!B586&amp;" "&amp;'🔨 CĂN THAU'!C586)</f>
        <v/>
      </c>
      <c r="C5510" s="1" t="str">
        <f>IF('🔨 CĂN THAU'!A586="","","Căn thau")</f>
        <v/>
      </c>
      <c r="D5510" s="1" t="str">
        <f>IF('🔨 CĂN THAU'!A586="","",'🔨 CĂN THAU'!K586)</f>
        <v/>
      </c>
      <c r="E5510" s="1" t="str">
        <f>IF('🔨 CĂN THAU'!A586="","",'🔨 CĂN THAU'!L586)</f>
        <v/>
      </c>
      <c r="F5510" s="1" t="str">
        <f>IF('🔨 CĂN THAU'!A586="","",'🔨 CĂN THAU'!M586)</f>
        <v/>
      </c>
      <c r="G5510" s="1" t="str">
        <f>IF('🔨 CĂN THAU'!A586="","",'🔨 CĂN THAU'!N586)</f>
        <v/>
      </c>
      <c r="H5510" s="1" t="str">
        <f>IF('🔨 CĂN THAU'!A586="","",'🔨 CĂN THAU'!O586)</f>
        <v/>
      </c>
      <c r="I5510" s="1" t="str">
        <f>IF('🔨 CĂN THAU'!A586="","",'🔨 CĂN THAU'!P586)</f>
        <v/>
      </c>
      <c r="J5510" s="1" t="str">
        <f>IF('🔨 CĂN THAU'!A586="","","")</f>
        <v/>
      </c>
      <c r="L5510" s="1">
        <f>N(L5509)+IF(AND('🔎 TRA CỨU NHANH'!$C$2&lt;&gt;"",OR(ISNUMBER(SEARCH('🔎 TRA CỨU NHANH'!$C$2,$A5510)),ISNUMBER(SEARCH('🔎 TRA CỨU NHANH'!$C$2,$B5510)))),1,0)</f>
        <v>0</v>
      </c>
      <c r="M5510" s="1" t="str">
        <f t="shared" si="172"/>
        <v/>
      </c>
      <c r="N5510" s="1">
        <f>N(N5509)+IF(AND('💰 BÁO GIÁ'!$C$27&lt;&gt;"",OR(ISNUMBER(SEARCH('💰 BÁO GIÁ'!$C$27,$A5510)),ISNUMBER(SEARCH('💰 BÁO GIÁ'!$C$27,$B5510)))),1,0)</f>
        <v>0</v>
      </c>
      <c r="O5510" s="1" t="str">
        <f t="shared" si="173"/>
        <v/>
      </c>
    </row>
    <row r="5511" customHeight="1" spans="1:15">
      <c r="A5511" s="1" t="str">
        <f>IF('🔨 CĂN THAU'!A587="","",'🔨 CĂN THAU'!A587)</f>
        <v/>
      </c>
      <c r="B5511" s="1" t="str">
        <f>IF('🔨 CĂN THAU'!A587="","","Căn thau "&amp;'🔨 CĂN THAU'!D587&amp;" "&amp;'🔨 CĂN THAU'!B587&amp;" "&amp;'🔨 CĂN THAU'!C587)</f>
        <v/>
      </c>
      <c r="C5511" s="1" t="str">
        <f>IF('🔨 CĂN THAU'!A587="","","Căn thau")</f>
        <v/>
      </c>
      <c r="D5511" s="1" t="str">
        <f>IF('🔨 CĂN THAU'!A587="","",'🔨 CĂN THAU'!K587)</f>
        <v/>
      </c>
      <c r="E5511" s="1" t="str">
        <f>IF('🔨 CĂN THAU'!A587="","",'🔨 CĂN THAU'!L587)</f>
        <v/>
      </c>
      <c r="F5511" s="1" t="str">
        <f>IF('🔨 CĂN THAU'!A587="","",'🔨 CĂN THAU'!M587)</f>
        <v/>
      </c>
      <c r="G5511" s="1" t="str">
        <f>IF('🔨 CĂN THAU'!A587="","",'🔨 CĂN THAU'!N587)</f>
        <v/>
      </c>
      <c r="H5511" s="1" t="str">
        <f>IF('🔨 CĂN THAU'!A587="","",'🔨 CĂN THAU'!O587)</f>
        <v/>
      </c>
      <c r="I5511" s="1" t="str">
        <f>IF('🔨 CĂN THAU'!A587="","",'🔨 CĂN THAU'!P587)</f>
        <v/>
      </c>
      <c r="J5511" s="1" t="str">
        <f>IF('🔨 CĂN THAU'!A587="","","")</f>
        <v/>
      </c>
      <c r="L5511" s="1">
        <f>N(L5510)+IF(AND('🔎 TRA CỨU NHANH'!$C$2&lt;&gt;"",OR(ISNUMBER(SEARCH('🔎 TRA CỨU NHANH'!$C$2,$A5511)),ISNUMBER(SEARCH('🔎 TRA CỨU NHANH'!$C$2,$B5511)))),1,0)</f>
        <v>0</v>
      </c>
      <c r="M5511" s="1" t="str">
        <f t="shared" si="172"/>
        <v/>
      </c>
      <c r="N5511" s="1">
        <f>N(N5510)+IF(AND('💰 BÁO GIÁ'!$C$27&lt;&gt;"",OR(ISNUMBER(SEARCH('💰 BÁO GIÁ'!$C$27,$A5511)),ISNUMBER(SEARCH('💰 BÁO GIÁ'!$C$27,$B5511)))),1,0)</f>
        <v>0</v>
      </c>
      <c r="O5511" s="1" t="str">
        <f t="shared" si="173"/>
        <v/>
      </c>
    </row>
    <row r="5512" customHeight="1" spans="1:15">
      <c r="A5512" s="1" t="str">
        <f>IF('🔨 CĂN THAU'!A588="","",'🔨 CĂN THAU'!A588)</f>
        <v/>
      </c>
      <c r="B5512" s="1" t="str">
        <f>IF('🔨 CĂN THAU'!A588="","","Căn thau "&amp;'🔨 CĂN THAU'!D588&amp;" "&amp;'🔨 CĂN THAU'!B588&amp;" "&amp;'🔨 CĂN THAU'!C588)</f>
        <v/>
      </c>
      <c r="C5512" s="1" t="str">
        <f>IF('🔨 CĂN THAU'!A588="","","Căn thau")</f>
        <v/>
      </c>
      <c r="D5512" s="1" t="str">
        <f>IF('🔨 CĂN THAU'!A588="","",'🔨 CĂN THAU'!K588)</f>
        <v/>
      </c>
      <c r="E5512" s="1" t="str">
        <f>IF('🔨 CĂN THAU'!A588="","",'🔨 CĂN THAU'!L588)</f>
        <v/>
      </c>
      <c r="F5512" s="1" t="str">
        <f>IF('🔨 CĂN THAU'!A588="","",'🔨 CĂN THAU'!M588)</f>
        <v/>
      </c>
      <c r="G5512" s="1" t="str">
        <f>IF('🔨 CĂN THAU'!A588="","",'🔨 CĂN THAU'!N588)</f>
        <v/>
      </c>
      <c r="H5512" s="1" t="str">
        <f>IF('🔨 CĂN THAU'!A588="","",'🔨 CĂN THAU'!O588)</f>
        <v/>
      </c>
      <c r="I5512" s="1" t="str">
        <f>IF('🔨 CĂN THAU'!A588="","",'🔨 CĂN THAU'!P588)</f>
        <v/>
      </c>
      <c r="J5512" s="1" t="str">
        <f>IF('🔨 CĂN THAU'!A588="","","")</f>
        <v/>
      </c>
      <c r="L5512" s="1">
        <f>N(L5511)+IF(AND('🔎 TRA CỨU NHANH'!$C$2&lt;&gt;"",OR(ISNUMBER(SEARCH('🔎 TRA CỨU NHANH'!$C$2,$A5512)),ISNUMBER(SEARCH('🔎 TRA CỨU NHANH'!$C$2,$B5512)))),1,0)</f>
        <v>0</v>
      </c>
      <c r="M5512" s="1" t="str">
        <f t="shared" si="172"/>
        <v/>
      </c>
      <c r="N5512" s="1">
        <f>N(N5511)+IF(AND('💰 BÁO GIÁ'!$C$27&lt;&gt;"",OR(ISNUMBER(SEARCH('💰 BÁO GIÁ'!$C$27,$A5512)),ISNUMBER(SEARCH('💰 BÁO GIÁ'!$C$27,$B5512)))),1,0)</f>
        <v>0</v>
      </c>
      <c r="O5512" s="1" t="str">
        <f t="shared" si="173"/>
        <v/>
      </c>
    </row>
    <row r="5513" customHeight="1" spans="1:15">
      <c r="A5513" s="1" t="str">
        <f>IF('🔨 CĂN THAU'!A589="","",'🔨 CĂN THAU'!A589)</f>
        <v/>
      </c>
      <c r="B5513" s="1" t="str">
        <f>IF('🔨 CĂN THAU'!A589="","","Căn thau "&amp;'🔨 CĂN THAU'!D589&amp;" "&amp;'🔨 CĂN THAU'!B589&amp;" "&amp;'🔨 CĂN THAU'!C589)</f>
        <v/>
      </c>
      <c r="C5513" s="1" t="str">
        <f>IF('🔨 CĂN THAU'!A589="","","Căn thau")</f>
        <v/>
      </c>
      <c r="D5513" s="1" t="str">
        <f>IF('🔨 CĂN THAU'!A589="","",'🔨 CĂN THAU'!K589)</f>
        <v/>
      </c>
      <c r="E5513" s="1" t="str">
        <f>IF('🔨 CĂN THAU'!A589="","",'🔨 CĂN THAU'!L589)</f>
        <v/>
      </c>
      <c r="F5513" s="1" t="str">
        <f>IF('🔨 CĂN THAU'!A589="","",'🔨 CĂN THAU'!M589)</f>
        <v/>
      </c>
      <c r="G5513" s="1" t="str">
        <f>IF('🔨 CĂN THAU'!A589="","",'🔨 CĂN THAU'!N589)</f>
        <v/>
      </c>
      <c r="H5513" s="1" t="str">
        <f>IF('🔨 CĂN THAU'!A589="","",'🔨 CĂN THAU'!O589)</f>
        <v/>
      </c>
      <c r="I5513" s="1" t="str">
        <f>IF('🔨 CĂN THAU'!A589="","",'🔨 CĂN THAU'!P589)</f>
        <v/>
      </c>
      <c r="J5513" s="1" t="str">
        <f>IF('🔨 CĂN THAU'!A589="","","")</f>
        <v/>
      </c>
      <c r="L5513" s="1">
        <f>N(L5512)+IF(AND('🔎 TRA CỨU NHANH'!$C$2&lt;&gt;"",OR(ISNUMBER(SEARCH('🔎 TRA CỨU NHANH'!$C$2,$A5513)),ISNUMBER(SEARCH('🔎 TRA CỨU NHANH'!$C$2,$B5513)))),1,0)</f>
        <v>0</v>
      </c>
      <c r="M5513" s="1" t="str">
        <f t="shared" si="172"/>
        <v/>
      </c>
      <c r="N5513" s="1">
        <f>N(N5512)+IF(AND('💰 BÁO GIÁ'!$C$27&lt;&gt;"",OR(ISNUMBER(SEARCH('💰 BÁO GIÁ'!$C$27,$A5513)),ISNUMBER(SEARCH('💰 BÁO GIÁ'!$C$27,$B5513)))),1,0)</f>
        <v>0</v>
      </c>
      <c r="O5513" s="1" t="str">
        <f t="shared" si="173"/>
        <v/>
      </c>
    </row>
    <row r="5514" customHeight="1" spans="1:15">
      <c r="A5514" s="1" t="str">
        <f>IF('🔨 CĂN THAU'!A590="","",'🔨 CĂN THAU'!A590)</f>
        <v/>
      </c>
      <c r="B5514" s="1" t="str">
        <f>IF('🔨 CĂN THAU'!A590="","","Căn thau "&amp;'🔨 CĂN THAU'!D590&amp;" "&amp;'🔨 CĂN THAU'!B590&amp;" "&amp;'🔨 CĂN THAU'!C590)</f>
        <v/>
      </c>
      <c r="C5514" s="1" t="str">
        <f>IF('🔨 CĂN THAU'!A590="","","Căn thau")</f>
        <v/>
      </c>
      <c r="D5514" s="1" t="str">
        <f>IF('🔨 CĂN THAU'!A590="","",'🔨 CĂN THAU'!K590)</f>
        <v/>
      </c>
      <c r="E5514" s="1" t="str">
        <f>IF('🔨 CĂN THAU'!A590="","",'🔨 CĂN THAU'!L590)</f>
        <v/>
      </c>
      <c r="F5514" s="1" t="str">
        <f>IF('🔨 CĂN THAU'!A590="","",'🔨 CĂN THAU'!M590)</f>
        <v/>
      </c>
      <c r="G5514" s="1" t="str">
        <f>IF('🔨 CĂN THAU'!A590="","",'🔨 CĂN THAU'!N590)</f>
        <v/>
      </c>
      <c r="H5514" s="1" t="str">
        <f>IF('🔨 CĂN THAU'!A590="","",'🔨 CĂN THAU'!O590)</f>
        <v/>
      </c>
      <c r="I5514" s="1" t="str">
        <f>IF('🔨 CĂN THAU'!A590="","",'🔨 CĂN THAU'!P590)</f>
        <v/>
      </c>
      <c r="J5514" s="1" t="str">
        <f>IF('🔨 CĂN THAU'!A590="","","")</f>
        <v/>
      </c>
      <c r="L5514" s="1">
        <f>N(L5513)+IF(AND('🔎 TRA CỨU NHANH'!$C$2&lt;&gt;"",OR(ISNUMBER(SEARCH('🔎 TRA CỨU NHANH'!$C$2,$A5514)),ISNUMBER(SEARCH('🔎 TRA CỨU NHANH'!$C$2,$B5514)))),1,0)</f>
        <v>0</v>
      </c>
      <c r="M5514" s="1" t="str">
        <f t="shared" si="172"/>
        <v/>
      </c>
      <c r="N5514" s="1">
        <f>N(N5513)+IF(AND('💰 BÁO GIÁ'!$C$27&lt;&gt;"",OR(ISNUMBER(SEARCH('💰 BÁO GIÁ'!$C$27,$A5514)),ISNUMBER(SEARCH('💰 BÁO GIÁ'!$C$27,$B5514)))),1,0)</f>
        <v>0</v>
      </c>
      <c r="O5514" s="1" t="str">
        <f t="shared" si="173"/>
        <v/>
      </c>
    </row>
    <row r="5515" customHeight="1" spans="1:15">
      <c r="A5515" s="1" t="str">
        <f>IF('🔨 CĂN THAU'!A591="","",'🔨 CĂN THAU'!A591)</f>
        <v/>
      </c>
      <c r="B5515" s="1" t="str">
        <f>IF('🔨 CĂN THAU'!A591="","","Căn thau "&amp;'🔨 CĂN THAU'!D591&amp;" "&amp;'🔨 CĂN THAU'!B591&amp;" "&amp;'🔨 CĂN THAU'!C591)</f>
        <v/>
      </c>
      <c r="C5515" s="1" t="str">
        <f>IF('🔨 CĂN THAU'!A591="","","Căn thau")</f>
        <v/>
      </c>
      <c r="D5515" s="1" t="str">
        <f>IF('🔨 CĂN THAU'!A591="","",'🔨 CĂN THAU'!K591)</f>
        <v/>
      </c>
      <c r="E5515" s="1" t="str">
        <f>IF('🔨 CĂN THAU'!A591="","",'🔨 CĂN THAU'!L591)</f>
        <v/>
      </c>
      <c r="F5515" s="1" t="str">
        <f>IF('🔨 CĂN THAU'!A591="","",'🔨 CĂN THAU'!M591)</f>
        <v/>
      </c>
      <c r="G5515" s="1" t="str">
        <f>IF('🔨 CĂN THAU'!A591="","",'🔨 CĂN THAU'!N591)</f>
        <v/>
      </c>
      <c r="H5515" s="1" t="str">
        <f>IF('🔨 CĂN THAU'!A591="","",'🔨 CĂN THAU'!O591)</f>
        <v/>
      </c>
      <c r="I5515" s="1" t="str">
        <f>IF('🔨 CĂN THAU'!A591="","",'🔨 CĂN THAU'!P591)</f>
        <v/>
      </c>
      <c r="J5515" s="1" t="str">
        <f>IF('🔨 CĂN THAU'!A591="","","")</f>
        <v/>
      </c>
      <c r="L5515" s="1">
        <f>N(L5514)+IF(AND('🔎 TRA CỨU NHANH'!$C$2&lt;&gt;"",OR(ISNUMBER(SEARCH('🔎 TRA CỨU NHANH'!$C$2,$A5515)),ISNUMBER(SEARCH('🔎 TRA CỨU NHANH'!$C$2,$B5515)))),1,0)</f>
        <v>0</v>
      </c>
      <c r="M5515" s="1" t="str">
        <f t="shared" si="172"/>
        <v/>
      </c>
      <c r="N5515" s="1">
        <f>N(N5514)+IF(AND('💰 BÁO GIÁ'!$C$27&lt;&gt;"",OR(ISNUMBER(SEARCH('💰 BÁO GIÁ'!$C$27,$A5515)),ISNUMBER(SEARCH('💰 BÁO GIÁ'!$C$27,$B5515)))),1,0)</f>
        <v>0</v>
      </c>
      <c r="O5515" s="1" t="str">
        <f t="shared" si="173"/>
        <v/>
      </c>
    </row>
    <row r="5516" customHeight="1" spans="1:15">
      <c r="A5516" s="1" t="str">
        <f>IF('🔨 CĂN THAU'!A592="","",'🔨 CĂN THAU'!A592)</f>
        <v/>
      </c>
      <c r="B5516" s="1" t="str">
        <f>IF('🔨 CĂN THAU'!A592="","","Căn thau "&amp;'🔨 CĂN THAU'!D592&amp;" "&amp;'🔨 CĂN THAU'!B592&amp;" "&amp;'🔨 CĂN THAU'!C592)</f>
        <v/>
      </c>
      <c r="C5516" s="1" t="str">
        <f>IF('🔨 CĂN THAU'!A592="","","Căn thau")</f>
        <v/>
      </c>
      <c r="D5516" s="1" t="str">
        <f>IF('🔨 CĂN THAU'!A592="","",'🔨 CĂN THAU'!K592)</f>
        <v/>
      </c>
      <c r="E5516" s="1" t="str">
        <f>IF('🔨 CĂN THAU'!A592="","",'🔨 CĂN THAU'!L592)</f>
        <v/>
      </c>
      <c r="F5516" s="1" t="str">
        <f>IF('🔨 CĂN THAU'!A592="","",'🔨 CĂN THAU'!M592)</f>
        <v/>
      </c>
      <c r="G5516" s="1" t="str">
        <f>IF('🔨 CĂN THAU'!A592="","",'🔨 CĂN THAU'!N592)</f>
        <v/>
      </c>
      <c r="H5516" s="1" t="str">
        <f>IF('🔨 CĂN THAU'!A592="","",'🔨 CĂN THAU'!O592)</f>
        <v/>
      </c>
      <c r="I5516" s="1" t="str">
        <f>IF('🔨 CĂN THAU'!A592="","",'🔨 CĂN THAU'!P592)</f>
        <v/>
      </c>
      <c r="J5516" s="1" t="str">
        <f>IF('🔨 CĂN THAU'!A592="","","")</f>
        <v/>
      </c>
      <c r="L5516" s="1">
        <f>N(L5515)+IF(AND('🔎 TRA CỨU NHANH'!$C$2&lt;&gt;"",OR(ISNUMBER(SEARCH('🔎 TRA CỨU NHANH'!$C$2,$A5516)),ISNUMBER(SEARCH('🔎 TRA CỨU NHANH'!$C$2,$B5516)))),1,0)</f>
        <v>0</v>
      </c>
      <c r="M5516" s="1" t="str">
        <f t="shared" si="172"/>
        <v/>
      </c>
      <c r="N5516" s="1">
        <f>N(N5515)+IF(AND('💰 BÁO GIÁ'!$C$27&lt;&gt;"",OR(ISNUMBER(SEARCH('💰 BÁO GIÁ'!$C$27,$A5516)),ISNUMBER(SEARCH('💰 BÁO GIÁ'!$C$27,$B5516)))),1,0)</f>
        <v>0</v>
      </c>
      <c r="O5516" s="1" t="str">
        <f t="shared" si="173"/>
        <v/>
      </c>
    </row>
    <row r="5517" customHeight="1" spans="1:15">
      <c r="A5517" s="1" t="str">
        <f>IF('🔨 CĂN THAU'!A593="","",'🔨 CĂN THAU'!A593)</f>
        <v/>
      </c>
      <c r="B5517" s="1" t="str">
        <f>IF('🔨 CĂN THAU'!A593="","","Căn thau "&amp;'🔨 CĂN THAU'!D593&amp;" "&amp;'🔨 CĂN THAU'!B593&amp;" "&amp;'🔨 CĂN THAU'!C593)</f>
        <v/>
      </c>
      <c r="C5517" s="1" t="str">
        <f>IF('🔨 CĂN THAU'!A593="","","Căn thau")</f>
        <v/>
      </c>
      <c r="D5517" s="1" t="str">
        <f>IF('🔨 CĂN THAU'!A593="","",'🔨 CĂN THAU'!K593)</f>
        <v/>
      </c>
      <c r="E5517" s="1" t="str">
        <f>IF('🔨 CĂN THAU'!A593="","",'🔨 CĂN THAU'!L593)</f>
        <v/>
      </c>
      <c r="F5517" s="1" t="str">
        <f>IF('🔨 CĂN THAU'!A593="","",'🔨 CĂN THAU'!M593)</f>
        <v/>
      </c>
      <c r="G5517" s="1" t="str">
        <f>IF('🔨 CĂN THAU'!A593="","",'🔨 CĂN THAU'!N593)</f>
        <v/>
      </c>
      <c r="H5517" s="1" t="str">
        <f>IF('🔨 CĂN THAU'!A593="","",'🔨 CĂN THAU'!O593)</f>
        <v/>
      </c>
      <c r="I5517" s="1" t="str">
        <f>IF('🔨 CĂN THAU'!A593="","",'🔨 CĂN THAU'!P593)</f>
        <v/>
      </c>
      <c r="J5517" s="1" t="str">
        <f>IF('🔨 CĂN THAU'!A593="","","")</f>
        <v/>
      </c>
      <c r="L5517" s="1">
        <f>N(L5516)+IF(AND('🔎 TRA CỨU NHANH'!$C$2&lt;&gt;"",OR(ISNUMBER(SEARCH('🔎 TRA CỨU NHANH'!$C$2,$A5517)),ISNUMBER(SEARCH('🔎 TRA CỨU NHANH'!$C$2,$B5517)))),1,0)</f>
        <v>0</v>
      </c>
      <c r="M5517" s="1" t="str">
        <f t="shared" si="172"/>
        <v/>
      </c>
      <c r="N5517" s="1">
        <f>N(N5516)+IF(AND('💰 BÁO GIÁ'!$C$27&lt;&gt;"",OR(ISNUMBER(SEARCH('💰 BÁO GIÁ'!$C$27,$A5517)),ISNUMBER(SEARCH('💰 BÁO GIÁ'!$C$27,$B5517)))),1,0)</f>
        <v>0</v>
      </c>
      <c r="O5517" s="1" t="str">
        <f t="shared" si="173"/>
        <v/>
      </c>
    </row>
    <row r="5518" customHeight="1" spans="1:15">
      <c r="A5518" s="1" t="str">
        <f>IF('🔨 CĂN THAU'!A594="","",'🔨 CĂN THAU'!A594)</f>
        <v/>
      </c>
      <c r="B5518" s="1" t="str">
        <f>IF('🔨 CĂN THAU'!A594="","","Căn thau "&amp;'🔨 CĂN THAU'!D594&amp;" "&amp;'🔨 CĂN THAU'!B594&amp;" "&amp;'🔨 CĂN THAU'!C594)</f>
        <v/>
      </c>
      <c r="C5518" s="1" t="str">
        <f>IF('🔨 CĂN THAU'!A594="","","Căn thau")</f>
        <v/>
      </c>
      <c r="D5518" s="1" t="str">
        <f>IF('🔨 CĂN THAU'!A594="","",'🔨 CĂN THAU'!K594)</f>
        <v/>
      </c>
      <c r="E5518" s="1" t="str">
        <f>IF('🔨 CĂN THAU'!A594="","",'🔨 CĂN THAU'!L594)</f>
        <v/>
      </c>
      <c r="F5518" s="1" t="str">
        <f>IF('🔨 CĂN THAU'!A594="","",'🔨 CĂN THAU'!M594)</f>
        <v/>
      </c>
      <c r="G5518" s="1" t="str">
        <f>IF('🔨 CĂN THAU'!A594="","",'🔨 CĂN THAU'!N594)</f>
        <v/>
      </c>
      <c r="H5518" s="1" t="str">
        <f>IF('🔨 CĂN THAU'!A594="","",'🔨 CĂN THAU'!O594)</f>
        <v/>
      </c>
      <c r="I5518" s="1" t="str">
        <f>IF('🔨 CĂN THAU'!A594="","",'🔨 CĂN THAU'!P594)</f>
        <v/>
      </c>
      <c r="J5518" s="1" t="str">
        <f>IF('🔨 CĂN THAU'!A594="","","")</f>
        <v/>
      </c>
      <c r="L5518" s="1">
        <f>N(L5517)+IF(AND('🔎 TRA CỨU NHANH'!$C$2&lt;&gt;"",OR(ISNUMBER(SEARCH('🔎 TRA CỨU NHANH'!$C$2,$A5518)),ISNUMBER(SEARCH('🔎 TRA CỨU NHANH'!$C$2,$B5518)))),1,0)</f>
        <v>0</v>
      </c>
      <c r="M5518" s="1" t="str">
        <f t="shared" si="172"/>
        <v/>
      </c>
      <c r="N5518" s="1">
        <f>N(N5517)+IF(AND('💰 BÁO GIÁ'!$C$27&lt;&gt;"",OR(ISNUMBER(SEARCH('💰 BÁO GIÁ'!$C$27,$A5518)),ISNUMBER(SEARCH('💰 BÁO GIÁ'!$C$27,$B5518)))),1,0)</f>
        <v>0</v>
      </c>
      <c r="O5518" s="1" t="str">
        <f t="shared" si="173"/>
        <v/>
      </c>
    </row>
    <row r="5519" customHeight="1" spans="1:15">
      <c r="A5519" s="1" t="str">
        <f>IF('🔨 CĂN THAU'!A595="","",'🔨 CĂN THAU'!A595)</f>
        <v/>
      </c>
      <c r="B5519" s="1" t="str">
        <f>IF('🔨 CĂN THAU'!A595="","","Căn thau "&amp;'🔨 CĂN THAU'!D595&amp;" "&amp;'🔨 CĂN THAU'!B595&amp;" "&amp;'🔨 CĂN THAU'!C595)</f>
        <v/>
      </c>
      <c r="C5519" s="1" t="str">
        <f>IF('🔨 CĂN THAU'!A595="","","Căn thau")</f>
        <v/>
      </c>
      <c r="D5519" s="1" t="str">
        <f>IF('🔨 CĂN THAU'!A595="","",'🔨 CĂN THAU'!K595)</f>
        <v/>
      </c>
      <c r="E5519" s="1" t="str">
        <f>IF('🔨 CĂN THAU'!A595="","",'🔨 CĂN THAU'!L595)</f>
        <v/>
      </c>
      <c r="F5519" s="1" t="str">
        <f>IF('🔨 CĂN THAU'!A595="","",'🔨 CĂN THAU'!M595)</f>
        <v/>
      </c>
      <c r="G5519" s="1" t="str">
        <f>IF('🔨 CĂN THAU'!A595="","",'🔨 CĂN THAU'!N595)</f>
        <v/>
      </c>
      <c r="H5519" s="1" t="str">
        <f>IF('🔨 CĂN THAU'!A595="","",'🔨 CĂN THAU'!O595)</f>
        <v/>
      </c>
      <c r="I5519" s="1" t="str">
        <f>IF('🔨 CĂN THAU'!A595="","",'🔨 CĂN THAU'!P595)</f>
        <v/>
      </c>
      <c r="J5519" s="1" t="str">
        <f>IF('🔨 CĂN THAU'!A595="","","")</f>
        <v/>
      </c>
      <c r="L5519" s="1">
        <f>N(L5518)+IF(AND('🔎 TRA CỨU NHANH'!$C$2&lt;&gt;"",OR(ISNUMBER(SEARCH('🔎 TRA CỨU NHANH'!$C$2,$A5519)),ISNUMBER(SEARCH('🔎 TRA CỨU NHANH'!$C$2,$B5519)))),1,0)</f>
        <v>0</v>
      </c>
      <c r="M5519" s="1" t="str">
        <f t="shared" si="172"/>
        <v/>
      </c>
      <c r="N5519" s="1">
        <f>N(N5518)+IF(AND('💰 BÁO GIÁ'!$C$27&lt;&gt;"",OR(ISNUMBER(SEARCH('💰 BÁO GIÁ'!$C$27,$A5519)),ISNUMBER(SEARCH('💰 BÁO GIÁ'!$C$27,$B5519)))),1,0)</f>
        <v>0</v>
      </c>
      <c r="O5519" s="1" t="str">
        <f t="shared" si="173"/>
        <v/>
      </c>
    </row>
    <row r="5520" customHeight="1" spans="1:15">
      <c r="A5520" s="1" t="str">
        <f>IF('🔨 CĂN THAU'!A596="","",'🔨 CĂN THAU'!A596)</f>
        <v/>
      </c>
      <c r="B5520" s="1" t="str">
        <f>IF('🔨 CĂN THAU'!A596="","","Căn thau "&amp;'🔨 CĂN THAU'!D596&amp;" "&amp;'🔨 CĂN THAU'!B596&amp;" "&amp;'🔨 CĂN THAU'!C596)</f>
        <v/>
      </c>
      <c r="C5520" s="1" t="str">
        <f>IF('🔨 CĂN THAU'!A596="","","Căn thau")</f>
        <v/>
      </c>
      <c r="D5520" s="1" t="str">
        <f>IF('🔨 CĂN THAU'!A596="","",'🔨 CĂN THAU'!K596)</f>
        <v/>
      </c>
      <c r="E5520" s="1" t="str">
        <f>IF('🔨 CĂN THAU'!A596="","",'🔨 CĂN THAU'!L596)</f>
        <v/>
      </c>
      <c r="F5520" s="1" t="str">
        <f>IF('🔨 CĂN THAU'!A596="","",'🔨 CĂN THAU'!M596)</f>
        <v/>
      </c>
      <c r="G5520" s="1" t="str">
        <f>IF('🔨 CĂN THAU'!A596="","",'🔨 CĂN THAU'!N596)</f>
        <v/>
      </c>
      <c r="H5520" s="1" t="str">
        <f>IF('🔨 CĂN THAU'!A596="","",'🔨 CĂN THAU'!O596)</f>
        <v/>
      </c>
      <c r="I5520" s="1" t="str">
        <f>IF('🔨 CĂN THAU'!A596="","",'🔨 CĂN THAU'!P596)</f>
        <v/>
      </c>
      <c r="J5520" s="1" t="str">
        <f>IF('🔨 CĂN THAU'!A596="","","")</f>
        <v/>
      </c>
      <c r="L5520" s="1">
        <f>N(L5519)+IF(AND('🔎 TRA CỨU NHANH'!$C$2&lt;&gt;"",OR(ISNUMBER(SEARCH('🔎 TRA CỨU NHANH'!$C$2,$A5520)),ISNUMBER(SEARCH('🔎 TRA CỨU NHANH'!$C$2,$B5520)))),1,0)</f>
        <v>0</v>
      </c>
      <c r="M5520" s="1" t="str">
        <f t="shared" si="172"/>
        <v/>
      </c>
      <c r="N5520" s="1">
        <f>N(N5519)+IF(AND('💰 BÁO GIÁ'!$C$27&lt;&gt;"",OR(ISNUMBER(SEARCH('💰 BÁO GIÁ'!$C$27,$A5520)),ISNUMBER(SEARCH('💰 BÁO GIÁ'!$C$27,$B5520)))),1,0)</f>
        <v>0</v>
      </c>
      <c r="O5520" s="1" t="str">
        <f t="shared" si="173"/>
        <v/>
      </c>
    </row>
    <row r="5521" customHeight="1" spans="1:15">
      <c r="A5521" s="1" t="str">
        <f>IF('🔨 CĂN THAU'!A597="","",'🔨 CĂN THAU'!A597)</f>
        <v/>
      </c>
      <c r="B5521" s="1" t="str">
        <f>IF('🔨 CĂN THAU'!A597="","","Căn thau "&amp;'🔨 CĂN THAU'!D597&amp;" "&amp;'🔨 CĂN THAU'!B597&amp;" "&amp;'🔨 CĂN THAU'!C597)</f>
        <v/>
      </c>
      <c r="C5521" s="1" t="str">
        <f>IF('🔨 CĂN THAU'!A597="","","Căn thau")</f>
        <v/>
      </c>
      <c r="D5521" s="1" t="str">
        <f>IF('🔨 CĂN THAU'!A597="","",'🔨 CĂN THAU'!K597)</f>
        <v/>
      </c>
      <c r="E5521" s="1" t="str">
        <f>IF('🔨 CĂN THAU'!A597="","",'🔨 CĂN THAU'!L597)</f>
        <v/>
      </c>
      <c r="F5521" s="1" t="str">
        <f>IF('🔨 CĂN THAU'!A597="","",'🔨 CĂN THAU'!M597)</f>
        <v/>
      </c>
      <c r="G5521" s="1" t="str">
        <f>IF('🔨 CĂN THAU'!A597="","",'🔨 CĂN THAU'!N597)</f>
        <v/>
      </c>
      <c r="H5521" s="1" t="str">
        <f>IF('🔨 CĂN THAU'!A597="","",'🔨 CĂN THAU'!O597)</f>
        <v/>
      </c>
      <c r="I5521" s="1" t="str">
        <f>IF('🔨 CĂN THAU'!A597="","",'🔨 CĂN THAU'!P597)</f>
        <v/>
      </c>
      <c r="J5521" s="1" t="str">
        <f>IF('🔨 CĂN THAU'!A597="","","")</f>
        <v/>
      </c>
      <c r="L5521" s="1">
        <f>N(L5520)+IF(AND('🔎 TRA CỨU NHANH'!$C$2&lt;&gt;"",OR(ISNUMBER(SEARCH('🔎 TRA CỨU NHANH'!$C$2,$A5521)),ISNUMBER(SEARCH('🔎 TRA CỨU NHANH'!$C$2,$B5521)))),1,0)</f>
        <v>0</v>
      </c>
      <c r="M5521" s="1" t="str">
        <f t="shared" si="172"/>
        <v/>
      </c>
      <c r="N5521" s="1">
        <f>N(N5520)+IF(AND('💰 BÁO GIÁ'!$C$27&lt;&gt;"",OR(ISNUMBER(SEARCH('💰 BÁO GIÁ'!$C$27,$A5521)),ISNUMBER(SEARCH('💰 BÁO GIÁ'!$C$27,$B5521)))),1,0)</f>
        <v>0</v>
      </c>
      <c r="O5521" s="1" t="str">
        <f t="shared" si="173"/>
        <v/>
      </c>
    </row>
    <row r="5522" customHeight="1" spans="1:15">
      <c r="A5522" s="1" t="str">
        <f>IF('🔨 CĂN THAU'!A598="","",'🔨 CĂN THAU'!A598)</f>
        <v/>
      </c>
      <c r="B5522" s="1" t="str">
        <f>IF('🔨 CĂN THAU'!A598="","","Căn thau "&amp;'🔨 CĂN THAU'!D598&amp;" "&amp;'🔨 CĂN THAU'!B598&amp;" "&amp;'🔨 CĂN THAU'!C598)</f>
        <v/>
      </c>
      <c r="C5522" s="1" t="str">
        <f>IF('🔨 CĂN THAU'!A598="","","Căn thau")</f>
        <v/>
      </c>
      <c r="D5522" s="1" t="str">
        <f>IF('🔨 CĂN THAU'!A598="","",'🔨 CĂN THAU'!K598)</f>
        <v/>
      </c>
      <c r="E5522" s="1" t="str">
        <f>IF('🔨 CĂN THAU'!A598="","",'🔨 CĂN THAU'!L598)</f>
        <v/>
      </c>
      <c r="F5522" s="1" t="str">
        <f>IF('🔨 CĂN THAU'!A598="","",'🔨 CĂN THAU'!M598)</f>
        <v/>
      </c>
      <c r="G5522" s="1" t="str">
        <f>IF('🔨 CĂN THAU'!A598="","",'🔨 CĂN THAU'!N598)</f>
        <v/>
      </c>
      <c r="H5522" s="1" t="str">
        <f>IF('🔨 CĂN THAU'!A598="","",'🔨 CĂN THAU'!O598)</f>
        <v/>
      </c>
      <c r="I5522" s="1" t="str">
        <f>IF('🔨 CĂN THAU'!A598="","",'🔨 CĂN THAU'!P598)</f>
        <v/>
      </c>
      <c r="J5522" s="1" t="str">
        <f>IF('🔨 CĂN THAU'!A598="","","")</f>
        <v/>
      </c>
      <c r="L5522" s="1">
        <f>N(L5521)+IF(AND('🔎 TRA CỨU NHANH'!$C$2&lt;&gt;"",OR(ISNUMBER(SEARCH('🔎 TRA CỨU NHANH'!$C$2,$A5522)),ISNUMBER(SEARCH('🔎 TRA CỨU NHANH'!$C$2,$B5522)))),1,0)</f>
        <v>0</v>
      </c>
      <c r="M5522" s="1" t="str">
        <f t="shared" si="172"/>
        <v/>
      </c>
      <c r="N5522" s="1">
        <f>N(N5521)+IF(AND('💰 BÁO GIÁ'!$C$27&lt;&gt;"",OR(ISNUMBER(SEARCH('💰 BÁO GIÁ'!$C$27,$A5522)),ISNUMBER(SEARCH('💰 BÁO GIÁ'!$C$27,$B5522)))),1,0)</f>
        <v>0</v>
      </c>
      <c r="O5522" s="1" t="str">
        <f t="shared" si="173"/>
        <v/>
      </c>
    </row>
    <row r="5523" customHeight="1" spans="1:15">
      <c r="A5523" s="1" t="str">
        <f>IF('🔨 CĂN THAU'!A599="","",'🔨 CĂN THAU'!A599)</f>
        <v/>
      </c>
      <c r="B5523" s="1" t="str">
        <f>IF('🔨 CĂN THAU'!A599="","","Căn thau "&amp;'🔨 CĂN THAU'!D599&amp;" "&amp;'🔨 CĂN THAU'!B599&amp;" "&amp;'🔨 CĂN THAU'!C599)</f>
        <v/>
      </c>
      <c r="C5523" s="1" t="str">
        <f>IF('🔨 CĂN THAU'!A599="","","Căn thau")</f>
        <v/>
      </c>
      <c r="D5523" s="1" t="str">
        <f>IF('🔨 CĂN THAU'!A599="","",'🔨 CĂN THAU'!K599)</f>
        <v/>
      </c>
      <c r="E5523" s="1" t="str">
        <f>IF('🔨 CĂN THAU'!A599="","",'🔨 CĂN THAU'!L599)</f>
        <v/>
      </c>
      <c r="F5523" s="1" t="str">
        <f>IF('🔨 CĂN THAU'!A599="","",'🔨 CĂN THAU'!M599)</f>
        <v/>
      </c>
      <c r="G5523" s="1" t="str">
        <f>IF('🔨 CĂN THAU'!A599="","",'🔨 CĂN THAU'!N599)</f>
        <v/>
      </c>
      <c r="H5523" s="1" t="str">
        <f>IF('🔨 CĂN THAU'!A599="","",'🔨 CĂN THAU'!O599)</f>
        <v/>
      </c>
      <c r="I5523" s="1" t="str">
        <f>IF('🔨 CĂN THAU'!A599="","",'🔨 CĂN THAU'!P599)</f>
        <v/>
      </c>
      <c r="J5523" s="1" t="str">
        <f>IF('🔨 CĂN THAU'!A599="","","")</f>
        <v/>
      </c>
      <c r="L5523" s="1">
        <f>N(L5522)+IF(AND('🔎 TRA CỨU NHANH'!$C$2&lt;&gt;"",OR(ISNUMBER(SEARCH('🔎 TRA CỨU NHANH'!$C$2,$A5523)),ISNUMBER(SEARCH('🔎 TRA CỨU NHANH'!$C$2,$B5523)))),1,0)</f>
        <v>0</v>
      </c>
      <c r="M5523" s="1" t="str">
        <f t="shared" si="172"/>
        <v/>
      </c>
      <c r="N5523" s="1">
        <f>N(N5522)+IF(AND('💰 BÁO GIÁ'!$C$27&lt;&gt;"",OR(ISNUMBER(SEARCH('💰 BÁO GIÁ'!$C$27,$A5523)),ISNUMBER(SEARCH('💰 BÁO GIÁ'!$C$27,$B5523)))),1,0)</f>
        <v>0</v>
      </c>
      <c r="O5523" s="1" t="str">
        <f t="shared" si="173"/>
        <v/>
      </c>
    </row>
    <row r="5524" customHeight="1" spans="1:15">
      <c r="A5524" s="1" t="str">
        <f>IF('🔨 CĂN THAU'!A600="","",'🔨 CĂN THAU'!A600)</f>
        <v/>
      </c>
      <c r="B5524" s="1" t="str">
        <f>IF('🔨 CĂN THAU'!A600="","","Căn thau "&amp;'🔨 CĂN THAU'!D600&amp;" "&amp;'🔨 CĂN THAU'!B600&amp;" "&amp;'🔨 CĂN THAU'!C600)</f>
        <v/>
      </c>
      <c r="C5524" s="1" t="str">
        <f>IF('🔨 CĂN THAU'!A600="","","Căn thau")</f>
        <v/>
      </c>
      <c r="D5524" s="1" t="str">
        <f>IF('🔨 CĂN THAU'!A600="","",'🔨 CĂN THAU'!K600)</f>
        <v/>
      </c>
      <c r="E5524" s="1" t="str">
        <f>IF('🔨 CĂN THAU'!A600="","",'🔨 CĂN THAU'!L600)</f>
        <v/>
      </c>
      <c r="F5524" s="1" t="str">
        <f>IF('🔨 CĂN THAU'!A600="","",'🔨 CĂN THAU'!M600)</f>
        <v/>
      </c>
      <c r="G5524" s="1" t="str">
        <f>IF('🔨 CĂN THAU'!A600="","",'🔨 CĂN THAU'!N600)</f>
        <v/>
      </c>
      <c r="H5524" s="1" t="str">
        <f>IF('🔨 CĂN THAU'!A600="","",'🔨 CĂN THAU'!O600)</f>
        <v/>
      </c>
      <c r="I5524" s="1" t="str">
        <f>IF('🔨 CĂN THAU'!A600="","",'🔨 CĂN THAU'!P600)</f>
        <v/>
      </c>
      <c r="J5524" s="1" t="str">
        <f>IF('🔨 CĂN THAU'!A600="","","")</f>
        <v/>
      </c>
      <c r="L5524" s="1">
        <f>N(L5523)+IF(AND('🔎 TRA CỨU NHANH'!$C$2&lt;&gt;"",OR(ISNUMBER(SEARCH('🔎 TRA CỨU NHANH'!$C$2,$A5524)),ISNUMBER(SEARCH('🔎 TRA CỨU NHANH'!$C$2,$B5524)))),1,0)</f>
        <v>0</v>
      </c>
      <c r="M5524" s="1" t="str">
        <f t="shared" si="172"/>
        <v/>
      </c>
      <c r="N5524" s="1">
        <f>N(N5523)+IF(AND('💰 BÁO GIÁ'!$C$27&lt;&gt;"",OR(ISNUMBER(SEARCH('💰 BÁO GIÁ'!$C$27,$A5524)),ISNUMBER(SEARCH('💰 BÁO GIÁ'!$C$27,$B5524)))),1,0)</f>
        <v>0</v>
      </c>
      <c r="O5524" s="1" t="str">
        <f t="shared" si="173"/>
        <v/>
      </c>
    </row>
    <row r="5525" customHeight="1" spans="1:15">
      <c r="A5525" s="1" t="str">
        <f>IF('🔨 CĂN THAU'!A601="","",'🔨 CĂN THAU'!A601)</f>
        <v/>
      </c>
      <c r="B5525" s="1" t="str">
        <f>IF('🔨 CĂN THAU'!A601="","","Căn thau "&amp;'🔨 CĂN THAU'!D601&amp;" "&amp;'🔨 CĂN THAU'!B601&amp;" "&amp;'🔨 CĂN THAU'!C601)</f>
        <v/>
      </c>
      <c r="C5525" s="1" t="str">
        <f>IF('🔨 CĂN THAU'!A601="","","Căn thau")</f>
        <v/>
      </c>
      <c r="D5525" s="1" t="str">
        <f>IF('🔨 CĂN THAU'!A601="","",'🔨 CĂN THAU'!K601)</f>
        <v/>
      </c>
      <c r="E5525" s="1" t="str">
        <f>IF('🔨 CĂN THAU'!A601="","",'🔨 CĂN THAU'!L601)</f>
        <v/>
      </c>
      <c r="F5525" s="1" t="str">
        <f>IF('🔨 CĂN THAU'!A601="","",'🔨 CĂN THAU'!M601)</f>
        <v/>
      </c>
      <c r="G5525" s="1" t="str">
        <f>IF('🔨 CĂN THAU'!A601="","",'🔨 CĂN THAU'!N601)</f>
        <v/>
      </c>
      <c r="H5525" s="1" t="str">
        <f>IF('🔨 CĂN THAU'!A601="","",'🔨 CĂN THAU'!O601)</f>
        <v/>
      </c>
      <c r="I5525" s="1" t="str">
        <f>IF('🔨 CĂN THAU'!A601="","",'🔨 CĂN THAU'!P601)</f>
        <v/>
      </c>
      <c r="J5525" s="1" t="str">
        <f>IF('🔨 CĂN THAU'!A601="","","")</f>
        <v/>
      </c>
      <c r="L5525" s="1">
        <f>N(L5524)+IF(AND('🔎 TRA CỨU NHANH'!$C$2&lt;&gt;"",OR(ISNUMBER(SEARCH('🔎 TRA CỨU NHANH'!$C$2,$A5525)),ISNUMBER(SEARCH('🔎 TRA CỨU NHANH'!$C$2,$B5525)))),1,0)</f>
        <v>0</v>
      </c>
      <c r="M5525" s="1" t="str">
        <f t="shared" si="172"/>
        <v/>
      </c>
      <c r="N5525" s="1">
        <f>N(N5524)+IF(AND('💰 BÁO GIÁ'!$C$27&lt;&gt;"",OR(ISNUMBER(SEARCH('💰 BÁO GIÁ'!$C$27,$A5525)),ISNUMBER(SEARCH('💰 BÁO GIÁ'!$C$27,$B5525)))),1,0)</f>
        <v>0</v>
      </c>
      <c r="O5525" s="1" t="str">
        <f t="shared" si="173"/>
        <v/>
      </c>
    </row>
    <row r="5526" customHeight="1" spans="1:15">
      <c r="A5526" s="1" t="str">
        <f>IF('🔨 CĂN THAU'!A602="","",'🔨 CĂN THAU'!A602)</f>
        <v/>
      </c>
      <c r="B5526" s="1" t="str">
        <f>IF('🔨 CĂN THAU'!A602="","","Căn thau "&amp;'🔨 CĂN THAU'!D602&amp;" "&amp;'🔨 CĂN THAU'!B602&amp;" "&amp;'🔨 CĂN THAU'!C602)</f>
        <v/>
      </c>
      <c r="C5526" s="1" t="str">
        <f>IF('🔨 CĂN THAU'!A602="","","Căn thau")</f>
        <v/>
      </c>
      <c r="D5526" s="1" t="str">
        <f>IF('🔨 CĂN THAU'!A602="","",'🔨 CĂN THAU'!K602)</f>
        <v/>
      </c>
      <c r="E5526" s="1" t="str">
        <f>IF('🔨 CĂN THAU'!A602="","",'🔨 CĂN THAU'!L602)</f>
        <v/>
      </c>
      <c r="F5526" s="1" t="str">
        <f>IF('🔨 CĂN THAU'!A602="","",'🔨 CĂN THAU'!M602)</f>
        <v/>
      </c>
      <c r="G5526" s="1" t="str">
        <f>IF('🔨 CĂN THAU'!A602="","",'🔨 CĂN THAU'!N602)</f>
        <v/>
      </c>
      <c r="H5526" s="1" t="str">
        <f>IF('🔨 CĂN THAU'!A602="","",'🔨 CĂN THAU'!O602)</f>
        <v/>
      </c>
      <c r="I5526" s="1" t="str">
        <f>IF('🔨 CĂN THAU'!A602="","",'🔨 CĂN THAU'!P602)</f>
        <v/>
      </c>
      <c r="J5526" s="1" t="str">
        <f>IF('🔨 CĂN THAU'!A602="","","")</f>
        <v/>
      </c>
      <c r="L5526" s="1">
        <f>N(L5525)+IF(AND('🔎 TRA CỨU NHANH'!$C$2&lt;&gt;"",OR(ISNUMBER(SEARCH('🔎 TRA CỨU NHANH'!$C$2,$A5526)),ISNUMBER(SEARCH('🔎 TRA CỨU NHANH'!$C$2,$B5526)))),1,0)</f>
        <v>0</v>
      </c>
      <c r="M5526" s="1" t="str">
        <f t="shared" si="172"/>
        <v/>
      </c>
      <c r="N5526" s="1">
        <f>N(N5525)+IF(AND('💰 BÁO GIÁ'!$C$27&lt;&gt;"",OR(ISNUMBER(SEARCH('💰 BÁO GIÁ'!$C$27,$A5526)),ISNUMBER(SEARCH('💰 BÁO GIÁ'!$C$27,$B5526)))),1,0)</f>
        <v>0</v>
      </c>
      <c r="O5526" s="1" t="str">
        <f t="shared" si="173"/>
        <v/>
      </c>
    </row>
    <row r="5527" customHeight="1" spans="1:15">
      <c r="A5527" s="1" t="str">
        <f>IF('🔨 CĂN THAU'!A603="","",'🔨 CĂN THAU'!A603)</f>
        <v/>
      </c>
      <c r="B5527" s="1" t="str">
        <f>IF('🔨 CĂN THAU'!A603="","","Căn thau "&amp;'🔨 CĂN THAU'!D603&amp;" "&amp;'🔨 CĂN THAU'!B603&amp;" "&amp;'🔨 CĂN THAU'!C603)</f>
        <v/>
      </c>
      <c r="C5527" s="1" t="str">
        <f>IF('🔨 CĂN THAU'!A603="","","Căn thau")</f>
        <v/>
      </c>
      <c r="D5527" s="1" t="str">
        <f>IF('🔨 CĂN THAU'!A603="","",'🔨 CĂN THAU'!K603)</f>
        <v/>
      </c>
      <c r="E5527" s="1" t="str">
        <f>IF('🔨 CĂN THAU'!A603="","",'🔨 CĂN THAU'!L603)</f>
        <v/>
      </c>
      <c r="F5527" s="1" t="str">
        <f>IF('🔨 CĂN THAU'!A603="","",'🔨 CĂN THAU'!M603)</f>
        <v/>
      </c>
      <c r="G5527" s="1" t="str">
        <f>IF('🔨 CĂN THAU'!A603="","",'🔨 CĂN THAU'!N603)</f>
        <v/>
      </c>
      <c r="H5527" s="1" t="str">
        <f>IF('🔨 CĂN THAU'!A603="","",'🔨 CĂN THAU'!O603)</f>
        <v/>
      </c>
      <c r="I5527" s="1" t="str">
        <f>IF('🔨 CĂN THAU'!A603="","",'🔨 CĂN THAU'!P603)</f>
        <v/>
      </c>
      <c r="J5527" s="1" t="str">
        <f>IF('🔨 CĂN THAU'!A603="","","")</f>
        <v/>
      </c>
      <c r="L5527" s="1">
        <f>N(L5526)+IF(AND('🔎 TRA CỨU NHANH'!$C$2&lt;&gt;"",OR(ISNUMBER(SEARCH('🔎 TRA CỨU NHANH'!$C$2,$A5527)),ISNUMBER(SEARCH('🔎 TRA CỨU NHANH'!$C$2,$B5527)))),1,0)</f>
        <v>0</v>
      </c>
      <c r="M5527" s="1" t="str">
        <f t="shared" si="172"/>
        <v/>
      </c>
      <c r="N5527" s="1">
        <f>N(N5526)+IF(AND('💰 BÁO GIÁ'!$C$27&lt;&gt;"",OR(ISNUMBER(SEARCH('💰 BÁO GIÁ'!$C$27,$A5527)),ISNUMBER(SEARCH('💰 BÁO GIÁ'!$C$27,$B5527)))),1,0)</f>
        <v>0</v>
      </c>
      <c r="O5527" s="1" t="str">
        <f t="shared" si="173"/>
        <v/>
      </c>
    </row>
    <row r="5528" customHeight="1" spans="1:15">
      <c r="A5528" s="1" t="str">
        <f>IF('🔨 CĂN THAU'!A604="","",'🔨 CĂN THAU'!A604)</f>
        <v/>
      </c>
      <c r="B5528" s="1" t="str">
        <f>IF('🔨 CĂN THAU'!A604="","","Căn thau "&amp;'🔨 CĂN THAU'!D604&amp;" "&amp;'🔨 CĂN THAU'!B604&amp;" "&amp;'🔨 CĂN THAU'!C604)</f>
        <v/>
      </c>
      <c r="C5528" s="1" t="str">
        <f>IF('🔨 CĂN THAU'!A604="","","Căn thau")</f>
        <v/>
      </c>
      <c r="D5528" s="1" t="str">
        <f>IF('🔨 CĂN THAU'!A604="","",'🔨 CĂN THAU'!K604)</f>
        <v/>
      </c>
      <c r="E5528" s="1" t="str">
        <f>IF('🔨 CĂN THAU'!A604="","",'🔨 CĂN THAU'!L604)</f>
        <v/>
      </c>
      <c r="F5528" s="1" t="str">
        <f>IF('🔨 CĂN THAU'!A604="","",'🔨 CĂN THAU'!M604)</f>
        <v/>
      </c>
      <c r="G5528" s="1" t="str">
        <f>IF('🔨 CĂN THAU'!A604="","",'🔨 CĂN THAU'!N604)</f>
        <v/>
      </c>
      <c r="H5528" s="1" t="str">
        <f>IF('🔨 CĂN THAU'!A604="","",'🔨 CĂN THAU'!O604)</f>
        <v/>
      </c>
      <c r="I5528" s="1" t="str">
        <f>IF('🔨 CĂN THAU'!A604="","",'🔨 CĂN THAU'!P604)</f>
        <v/>
      </c>
      <c r="J5528" s="1" t="str">
        <f>IF('🔨 CĂN THAU'!A604="","","")</f>
        <v/>
      </c>
      <c r="L5528" s="1">
        <f>N(L5527)+IF(AND('🔎 TRA CỨU NHANH'!$C$2&lt;&gt;"",OR(ISNUMBER(SEARCH('🔎 TRA CỨU NHANH'!$C$2,$A5528)),ISNUMBER(SEARCH('🔎 TRA CỨU NHANH'!$C$2,$B5528)))),1,0)</f>
        <v>0</v>
      </c>
      <c r="M5528" s="1" t="str">
        <f t="shared" si="172"/>
        <v/>
      </c>
      <c r="N5528" s="1">
        <f>N(N5527)+IF(AND('💰 BÁO GIÁ'!$C$27&lt;&gt;"",OR(ISNUMBER(SEARCH('💰 BÁO GIÁ'!$C$27,$A5528)),ISNUMBER(SEARCH('💰 BÁO GIÁ'!$C$27,$B5528)))),1,0)</f>
        <v>0</v>
      </c>
      <c r="O5528" s="1" t="str">
        <f t="shared" si="173"/>
        <v/>
      </c>
    </row>
    <row r="5529" customHeight="1" spans="1:15">
      <c r="A5529" s="1" t="str">
        <f>IF('🔨 CĂN THAU'!A605="","",'🔨 CĂN THAU'!A605)</f>
        <v/>
      </c>
      <c r="B5529" s="1" t="str">
        <f>IF('🔨 CĂN THAU'!A605="","","Căn thau "&amp;'🔨 CĂN THAU'!D605&amp;" "&amp;'🔨 CĂN THAU'!B605&amp;" "&amp;'🔨 CĂN THAU'!C605)</f>
        <v/>
      </c>
      <c r="C5529" s="1" t="str">
        <f>IF('🔨 CĂN THAU'!A605="","","Căn thau")</f>
        <v/>
      </c>
      <c r="D5529" s="1" t="str">
        <f>IF('🔨 CĂN THAU'!A605="","",'🔨 CĂN THAU'!K605)</f>
        <v/>
      </c>
      <c r="E5529" s="1" t="str">
        <f>IF('🔨 CĂN THAU'!A605="","",'🔨 CĂN THAU'!L605)</f>
        <v/>
      </c>
      <c r="F5529" s="1" t="str">
        <f>IF('🔨 CĂN THAU'!A605="","",'🔨 CĂN THAU'!M605)</f>
        <v/>
      </c>
      <c r="G5529" s="1" t="str">
        <f>IF('🔨 CĂN THAU'!A605="","",'🔨 CĂN THAU'!N605)</f>
        <v/>
      </c>
      <c r="H5529" s="1" t="str">
        <f>IF('🔨 CĂN THAU'!A605="","",'🔨 CĂN THAU'!O605)</f>
        <v/>
      </c>
      <c r="I5529" s="1" t="str">
        <f>IF('🔨 CĂN THAU'!A605="","",'🔨 CĂN THAU'!P605)</f>
        <v/>
      </c>
      <c r="J5529" s="1" t="str">
        <f>IF('🔨 CĂN THAU'!A605="","","")</f>
        <v/>
      </c>
      <c r="L5529" s="1">
        <f>N(L5528)+IF(AND('🔎 TRA CỨU NHANH'!$C$2&lt;&gt;"",OR(ISNUMBER(SEARCH('🔎 TRA CỨU NHANH'!$C$2,$A5529)),ISNUMBER(SEARCH('🔎 TRA CỨU NHANH'!$C$2,$B5529)))),1,0)</f>
        <v>0</v>
      </c>
      <c r="M5529" s="1" t="str">
        <f t="shared" si="172"/>
        <v/>
      </c>
      <c r="N5529" s="1">
        <f>N(N5528)+IF(AND('💰 BÁO GIÁ'!$C$27&lt;&gt;"",OR(ISNUMBER(SEARCH('💰 BÁO GIÁ'!$C$27,$A5529)),ISNUMBER(SEARCH('💰 BÁO GIÁ'!$C$27,$B5529)))),1,0)</f>
        <v>0</v>
      </c>
      <c r="O5529" s="1" t="str">
        <f t="shared" si="173"/>
        <v/>
      </c>
    </row>
    <row r="5530" customHeight="1" spans="1:15">
      <c r="A5530" s="1" t="str">
        <f>IF('🔨 CĂN THAU'!A606="","",'🔨 CĂN THAU'!A606)</f>
        <v/>
      </c>
      <c r="B5530" s="1" t="str">
        <f>IF('🔨 CĂN THAU'!A606="","","Căn thau "&amp;'🔨 CĂN THAU'!D606&amp;" "&amp;'🔨 CĂN THAU'!B606&amp;" "&amp;'🔨 CĂN THAU'!C606)</f>
        <v/>
      </c>
      <c r="C5530" s="1" t="str">
        <f>IF('🔨 CĂN THAU'!A606="","","Căn thau")</f>
        <v/>
      </c>
      <c r="D5530" s="1" t="str">
        <f>IF('🔨 CĂN THAU'!A606="","",'🔨 CĂN THAU'!K606)</f>
        <v/>
      </c>
      <c r="E5530" s="1" t="str">
        <f>IF('🔨 CĂN THAU'!A606="","",'🔨 CĂN THAU'!L606)</f>
        <v/>
      </c>
      <c r="F5530" s="1" t="str">
        <f>IF('🔨 CĂN THAU'!A606="","",'🔨 CĂN THAU'!M606)</f>
        <v/>
      </c>
      <c r="G5530" s="1" t="str">
        <f>IF('🔨 CĂN THAU'!A606="","",'🔨 CĂN THAU'!N606)</f>
        <v/>
      </c>
      <c r="H5530" s="1" t="str">
        <f>IF('🔨 CĂN THAU'!A606="","",'🔨 CĂN THAU'!O606)</f>
        <v/>
      </c>
      <c r="I5530" s="1" t="str">
        <f>IF('🔨 CĂN THAU'!A606="","",'🔨 CĂN THAU'!P606)</f>
        <v/>
      </c>
      <c r="J5530" s="1" t="str">
        <f>IF('🔨 CĂN THAU'!A606="","","")</f>
        <v/>
      </c>
      <c r="L5530" s="1">
        <f>N(L5529)+IF(AND('🔎 TRA CỨU NHANH'!$C$2&lt;&gt;"",OR(ISNUMBER(SEARCH('🔎 TRA CỨU NHANH'!$C$2,$A5530)),ISNUMBER(SEARCH('🔎 TRA CỨU NHANH'!$C$2,$B5530)))),1,0)</f>
        <v>0</v>
      </c>
      <c r="M5530" s="1" t="str">
        <f t="shared" si="172"/>
        <v/>
      </c>
      <c r="N5530" s="1">
        <f>N(N5529)+IF(AND('💰 BÁO GIÁ'!$C$27&lt;&gt;"",OR(ISNUMBER(SEARCH('💰 BÁO GIÁ'!$C$27,$A5530)),ISNUMBER(SEARCH('💰 BÁO GIÁ'!$C$27,$B5530)))),1,0)</f>
        <v>0</v>
      </c>
      <c r="O5530" s="1" t="str">
        <f t="shared" si="173"/>
        <v/>
      </c>
    </row>
    <row r="5531" customHeight="1" spans="1:15">
      <c r="A5531" s="1" t="str">
        <f>IF('🔨 CĂN THAU'!A607="","",'🔨 CĂN THAU'!A607)</f>
        <v/>
      </c>
      <c r="B5531" s="1" t="str">
        <f>IF('🔨 CĂN THAU'!A607="","","Căn thau "&amp;'🔨 CĂN THAU'!D607&amp;" "&amp;'🔨 CĂN THAU'!B607&amp;" "&amp;'🔨 CĂN THAU'!C607)</f>
        <v/>
      </c>
      <c r="C5531" s="1" t="str">
        <f>IF('🔨 CĂN THAU'!A607="","","Căn thau")</f>
        <v/>
      </c>
      <c r="D5531" s="1" t="str">
        <f>IF('🔨 CĂN THAU'!A607="","",'🔨 CĂN THAU'!K607)</f>
        <v/>
      </c>
      <c r="E5531" s="1" t="str">
        <f>IF('🔨 CĂN THAU'!A607="","",'🔨 CĂN THAU'!L607)</f>
        <v/>
      </c>
      <c r="F5531" s="1" t="str">
        <f>IF('🔨 CĂN THAU'!A607="","",'🔨 CĂN THAU'!M607)</f>
        <v/>
      </c>
      <c r="G5531" s="1" t="str">
        <f>IF('🔨 CĂN THAU'!A607="","",'🔨 CĂN THAU'!N607)</f>
        <v/>
      </c>
      <c r="H5531" s="1" t="str">
        <f>IF('🔨 CĂN THAU'!A607="","",'🔨 CĂN THAU'!O607)</f>
        <v/>
      </c>
      <c r="I5531" s="1" t="str">
        <f>IF('🔨 CĂN THAU'!A607="","",'🔨 CĂN THAU'!P607)</f>
        <v/>
      </c>
      <c r="J5531" s="1" t="str">
        <f>IF('🔨 CĂN THAU'!A607="","","")</f>
        <v/>
      </c>
      <c r="L5531" s="1">
        <f>N(L5530)+IF(AND('🔎 TRA CỨU NHANH'!$C$2&lt;&gt;"",OR(ISNUMBER(SEARCH('🔎 TRA CỨU NHANH'!$C$2,$A5531)),ISNUMBER(SEARCH('🔎 TRA CỨU NHANH'!$C$2,$B5531)))),1,0)</f>
        <v>0</v>
      </c>
      <c r="M5531" s="1" t="str">
        <f t="shared" si="172"/>
        <v/>
      </c>
      <c r="N5531" s="1">
        <f>N(N5530)+IF(AND('💰 BÁO GIÁ'!$C$27&lt;&gt;"",OR(ISNUMBER(SEARCH('💰 BÁO GIÁ'!$C$27,$A5531)),ISNUMBER(SEARCH('💰 BÁO GIÁ'!$C$27,$B5531)))),1,0)</f>
        <v>0</v>
      </c>
      <c r="O5531" s="1" t="str">
        <f t="shared" si="173"/>
        <v/>
      </c>
    </row>
    <row r="5532" customHeight="1" spans="1:15">
      <c r="A5532" s="1" t="str">
        <f>IF('🔨 CĂN THAU'!A608="","",'🔨 CĂN THAU'!A608)</f>
        <v/>
      </c>
      <c r="B5532" s="1" t="str">
        <f>IF('🔨 CĂN THAU'!A608="","","Căn thau "&amp;'🔨 CĂN THAU'!D608&amp;" "&amp;'🔨 CĂN THAU'!B608&amp;" "&amp;'🔨 CĂN THAU'!C608)</f>
        <v/>
      </c>
      <c r="C5532" s="1" t="str">
        <f>IF('🔨 CĂN THAU'!A608="","","Căn thau")</f>
        <v/>
      </c>
      <c r="D5532" s="1" t="str">
        <f>IF('🔨 CĂN THAU'!A608="","",'🔨 CĂN THAU'!K608)</f>
        <v/>
      </c>
      <c r="E5532" s="1" t="str">
        <f>IF('🔨 CĂN THAU'!A608="","",'🔨 CĂN THAU'!L608)</f>
        <v/>
      </c>
      <c r="F5532" s="1" t="str">
        <f>IF('🔨 CĂN THAU'!A608="","",'🔨 CĂN THAU'!M608)</f>
        <v/>
      </c>
      <c r="G5532" s="1" t="str">
        <f>IF('🔨 CĂN THAU'!A608="","",'🔨 CĂN THAU'!N608)</f>
        <v/>
      </c>
      <c r="H5532" s="1" t="str">
        <f>IF('🔨 CĂN THAU'!A608="","",'🔨 CĂN THAU'!O608)</f>
        <v/>
      </c>
      <c r="I5532" s="1" t="str">
        <f>IF('🔨 CĂN THAU'!A608="","",'🔨 CĂN THAU'!P608)</f>
        <v/>
      </c>
      <c r="J5532" s="1" t="str">
        <f>IF('🔨 CĂN THAU'!A608="","","")</f>
        <v/>
      </c>
      <c r="L5532" s="1">
        <f>N(L5531)+IF(AND('🔎 TRA CỨU NHANH'!$C$2&lt;&gt;"",OR(ISNUMBER(SEARCH('🔎 TRA CỨU NHANH'!$C$2,$A5532)),ISNUMBER(SEARCH('🔎 TRA CỨU NHANH'!$C$2,$B5532)))),1,0)</f>
        <v>0</v>
      </c>
      <c r="M5532" s="1" t="str">
        <f t="shared" si="172"/>
        <v/>
      </c>
      <c r="N5532" s="1">
        <f>N(N5531)+IF(AND('💰 BÁO GIÁ'!$C$27&lt;&gt;"",OR(ISNUMBER(SEARCH('💰 BÁO GIÁ'!$C$27,$A5532)),ISNUMBER(SEARCH('💰 BÁO GIÁ'!$C$27,$B5532)))),1,0)</f>
        <v>0</v>
      </c>
      <c r="O5532" s="1" t="str">
        <f t="shared" si="173"/>
        <v/>
      </c>
    </row>
    <row r="5533" customHeight="1" spans="1:15">
      <c r="A5533" s="1" t="str">
        <f>IF('🔨 CĂN THAU'!A609="","",'🔨 CĂN THAU'!A609)</f>
        <v/>
      </c>
      <c r="B5533" s="1" t="str">
        <f>IF('🔨 CĂN THAU'!A609="","","Căn thau "&amp;'🔨 CĂN THAU'!D609&amp;" "&amp;'🔨 CĂN THAU'!B609&amp;" "&amp;'🔨 CĂN THAU'!C609)</f>
        <v/>
      </c>
      <c r="C5533" s="1" t="str">
        <f>IF('🔨 CĂN THAU'!A609="","","Căn thau")</f>
        <v/>
      </c>
      <c r="D5533" s="1" t="str">
        <f>IF('🔨 CĂN THAU'!A609="","",'🔨 CĂN THAU'!K609)</f>
        <v/>
      </c>
      <c r="E5533" s="1" t="str">
        <f>IF('🔨 CĂN THAU'!A609="","",'🔨 CĂN THAU'!L609)</f>
        <v/>
      </c>
      <c r="F5533" s="1" t="str">
        <f>IF('🔨 CĂN THAU'!A609="","",'🔨 CĂN THAU'!M609)</f>
        <v/>
      </c>
      <c r="G5533" s="1" t="str">
        <f>IF('🔨 CĂN THAU'!A609="","",'🔨 CĂN THAU'!N609)</f>
        <v/>
      </c>
      <c r="H5533" s="1" t="str">
        <f>IF('🔨 CĂN THAU'!A609="","",'🔨 CĂN THAU'!O609)</f>
        <v/>
      </c>
      <c r="I5533" s="1" t="str">
        <f>IF('🔨 CĂN THAU'!A609="","",'🔨 CĂN THAU'!P609)</f>
        <v/>
      </c>
      <c r="J5533" s="1" t="str">
        <f>IF('🔨 CĂN THAU'!A609="","","")</f>
        <v/>
      </c>
      <c r="L5533" s="1">
        <f>N(L5532)+IF(AND('🔎 TRA CỨU NHANH'!$C$2&lt;&gt;"",OR(ISNUMBER(SEARCH('🔎 TRA CỨU NHANH'!$C$2,$A5533)),ISNUMBER(SEARCH('🔎 TRA CỨU NHANH'!$C$2,$B5533)))),1,0)</f>
        <v>0</v>
      </c>
      <c r="M5533" s="1" t="str">
        <f t="shared" si="172"/>
        <v/>
      </c>
      <c r="N5533" s="1">
        <f>N(N5532)+IF(AND('💰 BÁO GIÁ'!$C$27&lt;&gt;"",OR(ISNUMBER(SEARCH('💰 BÁO GIÁ'!$C$27,$A5533)),ISNUMBER(SEARCH('💰 BÁO GIÁ'!$C$27,$B5533)))),1,0)</f>
        <v>0</v>
      </c>
      <c r="O5533" s="1" t="str">
        <f t="shared" si="173"/>
        <v/>
      </c>
    </row>
    <row r="5534" customHeight="1" spans="1:15">
      <c r="A5534" s="1" t="str">
        <f>IF('🔨 CĂN THAU'!A610="","",'🔨 CĂN THAU'!A610)</f>
        <v/>
      </c>
      <c r="B5534" s="1" t="str">
        <f>IF('🔨 CĂN THAU'!A610="","","Căn thau "&amp;'🔨 CĂN THAU'!D610&amp;" "&amp;'🔨 CĂN THAU'!B610&amp;" "&amp;'🔨 CĂN THAU'!C610)</f>
        <v/>
      </c>
      <c r="C5534" s="1" t="str">
        <f>IF('🔨 CĂN THAU'!A610="","","Căn thau")</f>
        <v/>
      </c>
      <c r="D5534" s="1" t="str">
        <f>IF('🔨 CĂN THAU'!A610="","",'🔨 CĂN THAU'!K610)</f>
        <v/>
      </c>
      <c r="E5534" s="1" t="str">
        <f>IF('🔨 CĂN THAU'!A610="","",'🔨 CĂN THAU'!L610)</f>
        <v/>
      </c>
      <c r="F5534" s="1" t="str">
        <f>IF('🔨 CĂN THAU'!A610="","",'🔨 CĂN THAU'!M610)</f>
        <v/>
      </c>
      <c r="G5534" s="1" t="str">
        <f>IF('🔨 CĂN THAU'!A610="","",'🔨 CĂN THAU'!N610)</f>
        <v/>
      </c>
      <c r="H5534" s="1" t="str">
        <f>IF('🔨 CĂN THAU'!A610="","",'🔨 CĂN THAU'!O610)</f>
        <v/>
      </c>
      <c r="I5534" s="1" t="str">
        <f>IF('🔨 CĂN THAU'!A610="","",'🔨 CĂN THAU'!P610)</f>
        <v/>
      </c>
      <c r="J5534" s="1" t="str">
        <f>IF('🔨 CĂN THAU'!A610="","","")</f>
        <v/>
      </c>
      <c r="L5534" s="1">
        <f>N(L5533)+IF(AND('🔎 TRA CỨU NHANH'!$C$2&lt;&gt;"",OR(ISNUMBER(SEARCH('🔎 TRA CỨU NHANH'!$C$2,$A5534)),ISNUMBER(SEARCH('🔎 TRA CỨU NHANH'!$C$2,$B5534)))),1,0)</f>
        <v>0</v>
      </c>
      <c r="M5534" s="1" t="str">
        <f t="shared" si="172"/>
        <v/>
      </c>
      <c r="N5534" s="1">
        <f>N(N5533)+IF(AND('💰 BÁO GIÁ'!$C$27&lt;&gt;"",OR(ISNUMBER(SEARCH('💰 BÁO GIÁ'!$C$27,$A5534)),ISNUMBER(SEARCH('💰 BÁO GIÁ'!$C$27,$B5534)))),1,0)</f>
        <v>0</v>
      </c>
      <c r="O5534" s="1" t="str">
        <f t="shared" si="173"/>
        <v/>
      </c>
    </row>
    <row r="5535" customHeight="1" spans="1:15">
      <c r="A5535" s="1" t="str">
        <f>IF('🔨 CĂN THAU'!A611="","",'🔨 CĂN THAU'!A611)</f>
        <v/>
      </c>
      <c r="B5535" s="1" t="str">
        <f>IF('🔨 CĂN THAU'!A611="","","Căn thau "&amp;'🔨 CĂN THAU'!D611&amp;" "&amp;'🔨 CĂN THAU'!B611&amp;" "&amp;'🔨 CĂN THAU'!C611)</f>
        <v/>
      </c>
      <c r="C5535" s="1" t="str">
        <f>IF('🔨 CĂN THAU'!A611="","","Căn thau")</f>
        <v/>
      </c>
      <c r="D5535" s="1" t="str">
        <f>IF('🔨 CĂN THAU'!A611="","",'🔨 CĂN THAU'!K611)</f>
        <v/>
      </c>
      <c r="E5535" s="1" t="str">
        <f>IF('🔨 CĂN THAU'!A611="","",'🔨 CĂN THAU'!L611)</f>
        <v/>
      </c>
      <c r="F5535" s="1" t="str">
        <f>IF('🔨 CĂN THAU'!A611="","",'🔨 CĂN THAU'!M611)</f>
        <v/>
      </c>
      <c r="G5535" s="1" t="str">
        <f>IF('🔨 CĂN THAU'!A611="","",'🔨 CĂN THAU'!N611)</f>
        <v/>
      </c>
      <c r="H5535" s="1" t="str">
        <f>IF('🔨 CĂN THAU'!A611="","",'🔨 CĂN THAU'!O611)</f>
        <v/>
      </c>
      <c r="I5535" s="1" t="str">
        <f>IF('🔨 CĂN THAU'!A611="","",'🔨 CĂN THAU'!P611)</f>
        <v/>
      </c>
      <c r="J5535" s="1" t="str">
        <f>IF('🔨 CĂN THAU'!A611="","","")</f>
        <v/>
      </c>
      <c r="L5535" s="1">
        <f>N(L5534)+IF(AND('🔎 TRA CỨU NHANH'!$C$2&lt;&gt;"",OR(ISNUMBER(SEARCH('🔎 TRA CỨU NHANH'!$C$2,$A5535)),ISNUMBER(SEARCH('🔎 TRA CỨU NHANH'!$C$2,$B5535)))),1,0)</f>
        <v>0</v>
      </c>
      <c r="M5535" s="1" t="str">
        <f t="shared" si="172"/>
        <v/>
      </c>
      <c r="N5535" s="1">
        <f>N(N5534)+IF(AND('💰 BÁO GIÁ'!$C$27&lt;&gt;"",OR(ISNUMBER(SEARCH('💰 BÁO GIÁ'!$C$27,$A5535)),ISNUMBER(SEARCH('💰 BÁO GIÁ'!$C$27,$B5535)))),1,0)</f>
        <v>0</v>
      </c>
      <c r="O5535" s="1" t="str">
        <f t="shared" si="173"/>
        <v/>
      </c>
    </row>
    <row r="5536" customHeight="1" spans="1:15">
      <c r="A5536" s="1" t="str">
        <f>IF('🔨 CĂN THAU'!A612="","",'🔨 CĂN THAU'!A612)</f>
        <v/>
      </c>
      <c r="B5536" s="1" t="str">
        <f>IF('🔨 CĂN THAU'!A612="","","Căn thau "&amp;'🔨 CĂN THAU'!D612&amp;" "&amp;'🔨 CĂN THAU'!B612&amp;" "&amp;'🔨 CĂN THAU'!C612)</f>
        <v/>
      </c>
      <c r="C5536" s="1" t="str">
        <f>IF('🔨 CĂN THAU'!A612="","","Căn thau")</f>
        <v/>
      </c>
      <c r="D5536" s="1" t="str">
        <f>IF('🔨 CĂN THAU'!A612="","",'🔨 CĂN THAU'!K612)</f>
        <v/>
      </c>
      <c r="E5536" s="1" t="str">
        <f>IF('🔨 CĂN THAU'!A612="","",'🔨 CĂN THAU'!L612)</f>
        <v/>
      </c>
      <c r="F5536" s="1" t="str">
        <f>IF('🔨 CĂN THAU'!A612="","",'🔨 CĂN THAU'!M612)</f>
        <v/>
      </c>
      <c r="G5536" s="1" t="str">
        <f>IF('🔨 CĂN THAU'!A612="","",'🔨 CĂN THAU'!N612)</f>
        <v/>
      </c>
      <c r="H5536" s="1" t="str">
        <f>IF('🔨 CĂN THAU'!A612="","",'🔨 CĂN THAU'!O612)</f>
        <v/>
      </c>
      <c r="I5536" s="1" t="str">
        <f>IF('🔨 CĂN THAU'!A612="","",'🔨 CĂN THAU'!P612)</f>
        <v/>
      </c>
      <c r="J5536" s="1" t="str">
        <f>IF('🔨 CĂN THAU'!A612="","","")</f>
        <v/>
      </c>
      <c r="L5536" s="1">
        <f>N(L5535)+IF(AND('🔎 TRA CỨU NHANH'!$C$2&lt;&gt;"",OR(ISNUMBER(SEARCH('🔎 TRA CỨU NHANH'!$C$2,$A5536)),ISNUMBER(SEARCH('🔎 TRA CỨU NHANH'!$C$2,$B5536)))),1,0)</f>
        <v>0</v>
      </c>
      <c r="M5536" s="1" t="str">
        <f t="shared" si="172"/>
        <v/>
      </c>
      <c r="N5536" s="1">
        <f>N(N5535)+IF(AND('💰 BÁO GIÁ'!$C$27&lt;&gt;"",OR(ISNUMBER(SEARCH('💰 BÁO GIÁ'!$C$27,$A5536)),ISNUMBER(SEARCH('💰 BÁO GIÁ'!$C$27,$B5536)))),1,0)</f>
        <v>0</v>
      </c>
      <c r="O5536" s="1" t="str">
        <f t="shared" si="173"/>
        <v/>
      </c>
    </row>
    <row r="5537" customHeight="1" spans="1:15">
      <c r="A5537" s="1" t="str">
        <f>IF('🔨 CĂN THAU'!A613="","",'🔨 CĂN THAU'!A613)</f>
        <v/>
      </c>
      <c r="B5537" s="1" t="str">
        <f>IF('🔨 CĂN THAU'!A613="","","Căn thau "&amp;'🔨 CĂN THAU'!D613&amp;" "&amp;'🔨 CĂN THAU'!B613&amp;" "&amp;'🔨 CĂN THAU'!C613)</f>
        <v/>
      </c>
      <c r="C5537" s="1" t="str">
        <f>IF('🔨 CĂN THAU'!A613="","","Căn thau")</f>
        <v/>
      </c>
      <c r="D5537" s="1" t="str">
        <f>IF('🔨 CĂN THAU'!A613="","",'🔨 CĂN THAU'!K613)</f>
        <v/>
      </c>
      <c r="E5537" s="1" t="str">
        <f>IF('🔨 CĂN THAU'!A613="","",'🔨 CĂN THAU'!L613)</f>
        <v/>
      </c>
      <c r="F5537" s="1" t="str">
        <f>IF('🔨 CĂN THAU'!A613="","",'🔨 CĂN THAU'!M613)</f>
        <v/>
      </c>
      <c r="G5537" s="1" t="str">
        <f>IF('🔨 CĂN THAU'!A613="","",'🔨 CĂN THAU'!N613)</f>
        <v/>
      </c>
      <c r="H5537" s="1" t="str">
        <f>IF('🔨 CĂN THAU'!A613="","",'🔨 CĂN THAU'!O613)</f>
        <v/>
      </c>
      <c r="I5537" s="1" t="str">
        <f>IF('🔨 CĂN THAU'!A613="","",'🔨 CĂN THAU'!P613)</f>
        <v/>
      </c>
      <c r="J5537" s="1" t="str">
        <f>IF('🔨 CĂN THAU'!A613="","","")</f>
        <v/>
      </c>
      <c r="L5537" s="1">
        <f>N(L5536)+IF(AND('🔎 TRA CỨU NHANH'!$C$2&lt;&gt;"",OR(ISNUMBER(SEARCH('🔎 TRA CỨU NHANH'!$C$2,$A5537)),ISNUMBER(SEARCH('🔎 TRA CỨU NHANH'!$C$2,$B5537)))),1,0)</f>
        <v>0</v>
      </c>
      <c r="M5537" s="1" t="str">
        <f t="shared" si="172"/>
        <v/>
      </c>
      <c r="N5537" s="1">
        <f>N(N5536)+IF(AND('💰 BÁO GIÁ'!$C$27&lt;&gt;"",OR(ISNUMBER(SEARCH('💰 BÁO GIÁ'!$C$27,$A5537)),ISNUMBER(SEARCH('💰 BÁO GIÁ'!$C$27,$B5537)))),1,0)</f>
        <v>0</v>
      </c>
      <c r="O5537" s="1" t="str">
        <f t="shared" si="173"/>
        <v/>
      </c>
    </row>
    <row r="5538" customHeight="1" spans="1:15">
      <c r="A5538" s="1" t="str">
        <f>IF('🔨 CĂN THAU'!A614="","",'🔨 CĂN THAU'!A614)</f>
        <v/>
      </c>
      <c r="B5538" s="1" t="str">
        <f>IF('🔨 CĂN THAU'!A614="","","Căn thau "&amp;'🔨 CĂN THAU'!D614&amp;" "&amp;'🔨 CĂN THAU'!B614&amp;" "&amp;'🔨 CĂN THAU'!C614)</f>
        <v/>
      </c>
      <c r="C5538" s="1" t="str">
        <f>IF('🔨 CĂN THAU'!A614="","","Căn thau")</f>
        <v/>
      </c>
      <c r="D5538" s="1" t="str">
        <f>IF('🔨 CĂN THAU'!A614="","",'🔨 CĂN THAU'!K614)</f>
        <v/>
      </c>
      <c r="E5538" s="1" t="str">
        <f>IF('🔨 CĂN THAU'!A614="","",'🔨 CĂN THAU'!L614)</f>
        <v/>
      </c>
      <c r="F5538" s="1" t="str">
        <f>IF('🔨 CĂN THAU'!A614="","",'🔨 CĂN THAU'!M614)</f>
        <v/>
      </c>
      <c r="G5538" s="1" t="str">
        <f>IF('🔨 CĂN THAU'!A614="","",'🔨 CĂN THAU'!N614)</f>
        <v/>
      </c>
      <c r="H5538" s="1" t="str">
        <f>IF('🔨 CĂN THAU'!A614="","",'🔨 CĂN THAU'!O614)</f>
        <v/>
      </c>
      <c r="I5538" s="1" t="str">
        <f>IF('🔨 CĂN THAU'!A614="","",'🔨 CĂN THAU'!P614)</f>
        <v/>
      </c>
      <c r="J5538" s="1" t="str">
        <f>IF('🔨 CĂN THAU'!A614="","","")</f>
        <v/>
      </c>
      <c r="L5538" s="1">
        <f>N(L5537)+IF(AND('🔎 TRA CỨU NHANH'!$C$2&lt;&gt;"",OR(ISNUMBER(SEARCH('🔎 TRA CỨU NHANH'!$C$2,$A5538)),ISNUMBER(SEARCH('🔎 TRA CỨU NHANH'!$C$2,$B5538)))),1,0)</f>
        <v>0</v>
      </c>
      <c r="M5538" s="1" t="str">
        <f t="shared" si="172"/>
        <v/>
      </c>
      <c r="N5538" s="1">
        <f>N(N5537)+IF(AND('💰 BÁO GIÁ'!$C$27&lt;&gt;"",OR(ISNUMBER(SEARCH('💰 BÁO GIÁ'!$C$27,$A5538)),ISNUMBER(SEARCH('💰 BÁO GIÁ'!$C$27,$B5538)))),1,0)</f>
        <v>0</v>
      </c>
      <c r="O5538" s="1" t="str">
        <f t="shared" si="173"/>
        <v/>
      </c>
    </row>
    <row r="5539" customHeight="1" spans="1:15">
      <c r="A5539" s="1" t="str">
        <f>IF('🔨 CĂN THAU'!A615="","",'🔨 CĂN THAU'!A615)</f>
        <v/>
      </c>
      <c r="B5539" s="1" t="str">
        <f>IF('🔨 CĂN THAU'!A615="","","Căn thau "&amp;'🔨 CĂN THAU'!D615&amp;" "&amp;'🔨 CĂN THAU'!B615&amp;" "&amp;'🔨 CĂN THAU'!C615)</f>
        <v/>
      </c>
      <c r="C5539" s="1" t="str">
        <f>IF('🔨 CĂN THAU'!A615="","","Căn thau")</f>
        <v/>
      </c>
      <c r="D5539" s="1" t="str">
        <f>IF('🔨 CĂN THAU'!A615="","",'🔨 CĂN THAU'!K615)</f>
        <v/>
      </c>
      <c r="E5539" s="1" t="str">
        <f>IF('🔨 CĂN THAU'!A615="","",'🔨 CĂN THAU'!L615)</f>
        <v/>
      </c>
      <c r="F5539" s="1" t="str">
        <f>IF('🔨 CĂN THAU'!A615="","",'🔨 CĂN THAU'!M615)</f>
        <v/>
      </c>
      <c r="G5539" s="1" t="str">
        <f>IF('🔨 CĂN THAU'!A615="","",'🔨 CĂN THAU'!N615)</f>
        <v/>
      </c>
      <c r="H5539" s="1" t="str">
        <f>IF('🔨 CĂN THAU'!A615="","",'🔨 CĂN THAU'!O615)</f>
        <v/>
      </c>
      <c r="I5539" s="1" t="str">
        <f>IF('🔨 CĂN THAU'!A615="","",'🔨 CĂN THAU'!P615)</f>
        <v/>
      </c>
      <c r="J5539" s="1" t="str">
        <f>IF('🔨 CĂN THAU'!A615="","","")</f>
        <v/>
      </c>
      <c r="L5539" s="1">
        <f>N(L5538)+IF(AND('🔎 TRA CỨU NHANH'!$C$2&lt;&gt;"",OR(ISNUMBER(SEARCH('🔎 TRA CỨU NHANH'!$C$2,$A5539)),ISNUMBER(SEARCH('🔎 TRA CỨU NHANH'!$C$2,$B5539)))),1,0)</f>
        <v>0</v>
      </c>
      <c r="M5539" s="1" t="str">
        <f t="shared" si="172"/>
        <v/>
      </c>
      <c r="N5539" s="1">
        <f>N(N5538)+IF(AND('💰 BÁO GIÁ'!$C$27&lt;&gt;"",OR(ISNUMBER(SEARCH('💰 BÁO GIÁ'!$C$27,$A5539)),ISNUMBER(SEARCH('💰 BÁO GIÁ'!$C$27,$B5539)))),1,0)</f>
        <v>0</v>
      </c>
      <c r="O5539" s="1" t="str">
        <f t="shared" si="173"/>
        <v/>
      </c>
    </row>
    <row r="5540" customHeight="1" spans="1:15">
      <c r="A5540" s="1" t="str">
        <f>IF('🔨 CĂN THAU'!A616="","",'🔨 CĂN THAU'!A616)</f>
        <v/>
      </c>
      <c r="B5540" s="1" t="str">
        <f>IF('🔨 CĂN THAU'!A616="","","Căn thau "&amp;'🔨 CĂN THAU'!D616&amp;" "&amp;'🔨 CĂN THAU'!B616&amp;" "&amp;'🔨 CĂN THAU'!C616)</f>
        <v/>
      </c>
      <c r="C5540" s="1" t="str">
        <f>IF('🔨 CĂN THAU'!A616="","","Căn thau")</f>
        <v/>
      </c>
      <c r="D5540" s="1" t="str">
        <f>IF('🔨 CĂN THAU'!A616="","",'🔨 CĂN THAU'!K616)</f>
        <v/>
      </c>
      <c r="E5540" s="1" t="str">
        <f>IF('🔨 CĂN THAU'!A616="","",'🔨 CĂN THAU'!L616)</f>
        <v/>
      </c>
      <c r="F5540" s="1" t="str">
        <f>IF('🔨 CĂN THAU'!A616="","",'🔨 CĂN THAU'!M616)</f>
        <v/>
      </c>
      <c r="G5540" s="1" t="str">
        <f>IF('🔨 CĂN THAU'!A616="","",'🔨 CĂN THAU'!N616)</f>
        <v/>
      </c>
      <c r="H5540" s="1" t="str">
        <f>IF('🔨 CĂN THAU'!A616="","",'🔨 CĂN THAU'!O616)</f>
        <v/>
      </c>
      <c r="I5540" s="1" t="str">
        <f>IF('🔨 CĂN THAU'!A616="","",'🔨 CĂN THAU'!P616)</f>
        <v/>
      </c>
      <c r="J5540" s="1" t="str">
        <f>IF('🔨 CĂN THAU'!A616="","","")</f>
        <v/>
      </c>
      <c r="L5540" s="1">
        <f>N(L5539)+IF(AND('🔎 TRA CỨU NHANH'!$C$2&lt;&gt;"",OR(ISNUMBER(SEARCH('🔎 TRA CỨU NHANH'!$C$2,$A5540)),ISNUMBER(SEARCH('🔎 TRA CỨU NHANH'!$C$2,$B5540)))),1,0)</f>
        <v>0</v>
      </c>
      <c r="M5540" s="1" t="str">
        <f t="shared" si="172"/>
        <v/>
      </c>
      <c r="N5540" s="1">
        <f>N(N5539)+IF(AND('💰 BÁO GIÁ'!$C$27&lt;&gt;"",OR(ISNUMBER(SEARCH('💰 BÁO GIÁ'!$C$27,$A5540)),ISNUMBER(SEARCH('💰 BÁO GIÁ'!$C$27,$B5540)))),1,0)</f>
        <v>0</v>
      </c>
      <c r="O5540" s="1" t="str">
        <f t="shared" si="173"/>
        <v/>
      </c>
    </row>
    <row r="5541" customHeight="1" spans="1:15">
      <c r="A5541" s="1" t="str">
        <f>IF('🔨 CĂN THAU'!A617="","",'🔨 CĂN THAU'!A617)</f>
        <v/>
      </c>
      <c r="B5541" s="1" t="str">
        <f>IF('🔨 CĂN THAU'!A617="","","Căn thau "&amp;'🔨 CĂN THAU'!D617&amp;" "&amp;'🔨 CĂN THAU'!B617&amp;" "&amp;'🔨 CĂN THAU'!C617)</f>
        <v/>
      </c>
      <c r="C5541" s="1" t="str">
        <f>IF('🔨 CĂN THAU'!A617="","","Căn thau")</f>
        <v/>
      </c>
      <c r="D5541" s="1" t="str">
        <f>IF('🔨 CĂN THAU'!A617="","",'🔨 CĂN THAU'!K617)</f>
        <v/>
      </c>
      <c r="E5541" s="1" t="str">
        <f>IF('🔨 CĂN THAU'!A617="","",'🔨 CĂN THAU'!L617)</f>
        <v/>
      </c>
      <c r="F5541" s="1" t="str">
        <f>IF('🔨 CĂN THAU'!A617="","",'🔨 CĂN THAU'!M617)</f>
        <v/>
      </c>
      <c r="G5541" s="1" t="str">
        <f>IF('🔨 CĂN THAU'!A617="","",'🔨 CĂN THAU'!N617)</f>
        <v/>
      </c>
      <c r="H5541" s="1" t="str">
        <f>IF('🔨 CĂN THAU'!A617="","",'🔨 CĂN THAU'!O617)</f>
        <v/>
      </c>
      <c r="I5541" s="1" t="str">
        <f>IF('🔨 CĂN THAU'!A617="","",'🔨 CĂN THAU'!P617)</f>
        <v/>
      </c>
      <c r="J5541" s="1" t="str">
        <f>IF('🔨 CĂN THAU'!A617="","","")</f>
        <v/>
      </c>
      <c r="L5541" s="1">
        <f>N(L5540)+IF(AND('🔎 TRA CỨU NHANH'!$C$2&lt;&gt;"",OR(ISNUMBER(SEARCH('🔎 TRA CỨU NHANH'!$C$2,$A5541)),ISNUMBER(SEARCH('🔎 TRA CỨU NHANH'!$C$2,$B5541)))),1,0)</f>
        <v>0</v>
      </c>
      <c r="M5541" s="1" t="str">
        <f t="shared" si="172"/>
        <v/>
      </c>
      <c r="N5541" s="1">
        <f>N(N5540)+IF(AND('💰 BÁO GIÁ'!$C$27&lt;&gt;"",OR(ISNUMBER(SEARCH('💰 BÁO GIÁ'!$C$27,$A5541)),ISNUMBER(SEARCH('💰 BÁO GIÁ'!$C$27,$B5541)))),1,0)</f>
        <v>0</v>
      </c>
      <c r="O5541" s="1" t="str">
        <f t="shared" si="173"/>
        <v/>
      </c>
    </row>
    <row r="5542" customHeight="1" spans="1:15">
      <c r="A5542" s="1" t="str">
        <f>IF('🔨 CĂN THAU'!A618="","",'🔨 CĂN THAU'!A618)</f>
        <v/>
      </c>
      <c r="B5542" s="1" t="str">
        <f>IF('🔨 CĂN THAU'!A618="","","Căn thau "&amp;'🔨 CĂN THAU'!D618&amp;" "&amp;'🔨 CĂN THAU'!B618&amp;" "&amp;'🔨 CĂN THAU'!C618)</f>
        <v/>
      </c>
      <c r="C5542" s="1" t="str">
        <f>IF('🔨 CĂN THAU'!A618="","","Căn thau")</f>
        <v/>
      </c>
      <c r="D5542" s="1" t="str">
        <f>IF('🔨 CĂN THAU'!A618="","",'🔨 CĂN THAU'!K618)</f>
        <v/>
      </c>
      <c r="E5542" s="1" t="str">
        <f>IF('🔨 CĂN THAU'!A618="","",'🔨 CĂN THAU'!L618)</f>
        <v/>
      </c>
      <c r="F5542" s="1" t="str">
        <f>IF('🔨 CĂN THAU'!A618="","",'🔨 CĂN THAU'!M618)</f>
        <v/>
      </c>
      <c r="G5542" s="1" t="str">
        <f>IF('🔨 CĂN THAU'!A618="","",'🔨 CĂN THAU'!N618)</f>
        <v/>
      </c>
      <c r="H5542" s="1" t="str">
        <f>IF('🔨 CĂN THAU'!A618="","",'🔨 CĂN THAU'!O618)</f>
        <v/>
      </c>
      <c r="I5542" s="1" t="str">
        <f>IF('🔨 CĂN THAU'!A618="","",'🔨 CĂN THAU'!P618)</f>
        <v/>
      </c>
      <c r="J5542" s="1" t="str">
        <f>IF('🔨 CĂN THAU'!A618="","","")</f>
        <v/>
      </c>
      <c r="L5542" s="1">
        <f>N(L5541)+IF(AND('🔎 TRA CỨU NHANH'!$C$2&lt;&gt;"",OR(ISNUMBER(SEARCH('🔎 TRA CỨU NHANH'!$C$2,$A5542)),ISNUMBER(SEARCH('🔎 TRA CỨU NHANH'!$C$2,$B5542)))),1,0)</f>
        <v>0</v>
      </c>
      <c r="M5542" s="1" t="str">
        <f t="shared" si="172"/>
        <v/>
      </c>
      <c r="N5542" s="1">
        <f>N(N5541)+IF(AND('💰 BÁO GIÁ'!$C$27&lt;&gt;"",OR(ISNUMBER(SEARCH('💰 BÁO GIÁ'!$C$27,$A5542)),ISNUMBER(SEARCH('💰 BÁO GIÁ'!$C$27,$B5542)))),1,0)</f>
        <v>0</v>
      </c>
      <c r="O5542" s="1" t="str">
        <f t="shared" si="173"/>
        <v/>
      </c>
    </row>
    <row r="5543" customHeight="1" spans="1:15">
      <c r="A5543" s="1" t="str">
        <f>IF('🔨 CĂN THAU'!A619="","",'🔨 CĂN THAU'!A619)</f>
        <v/>
      </c>
      <c r="B5543" s="1" t="str">
        <f>IF('🔨 CĂN THAU'!A619="","","Căn thau "&amp;'🔨 CĂN THAU'!D619&amp;" "&amp;'🔨 CĂN THAU'!B619&amp;" "&amp;'🔨 CĂN THAU'!C619)</f>
        <v/>
      </c>
      <c r="C5543" s="1" t="str">
        <f>IF('🔨 CĂN THAU'!A619="","","Căn thau")</f>
        <v/>
      </c>
      <c r="D5543" s="1" t="str">
        <f>IF('🔨 CĂN THAU'!A619="","",'🔨 CĂN THAU'!K619)</f>
        <v/>
      </c>
      <c r="E5543" s="1" t="str">
        <f>IF('🔨 CĂN THAU'!A619="","",'🔨 CĂN THAU'!L619)</f>
        <v/>
      </c>
      <c r="F5543" s="1" t="str">
        <f>IF('🔨 CĂN THAU'!A619="","",'🔨 CĂN THAU'!M619)</f>
        <v/>
      </c>
      <c r="G5543" s="1" t="str">
        <f>IF('🔨 CĂN THAU'!A619="","",'🔨 CĂN THAU'!N619)</f>
        <v/>
      </c>
      <c r="H5543" s="1" t="str">
        <f>IF('🔨 CĂN THAU'!A619="","",'🔨 CĂN THAU'!O619)</f>
        <v/>
      </c>
      <c r="I5543" s="1" t="str">
        <f>IF('🔨 CĂN THAU'!A619="","",'🔨 CĂN THAU'!P619)</f>
        <v/>
      </c>
      <c r="J5543" s="1" t="str">
        <f>IF('🔨 CĂN THAU'!A619="","","")</f>
        <v/>
      </c>
      <c r="L5543" s="1">
        <f>N(L5542)+IF(AND('🔎 TRA CỨU NHANH'!$C$2&lt;&gt;"",OR(ISNUMBER(SEARCH('🔎 TRA CỨU NHANH'!$C$2,$A5543)),ISNUMBER(SEARCH('🔎 TRA CỨU NHANH'!$C$2,$B5543)))),1,0)</f>
        <v>0</v>
      </c>
      <c r="M5543" s="1" t="str">
        <f t="shared" si="172"/>
        <v/>
      </c>
      <c r="N5543" s="1">
        <f>N(N5542)+IF(AND('💰 BÁO GIÁ'!$C$27&lt;&gt;"",OR(ISNUMBER(SEARCH('💰 BÁO GIÁ'!$C$27,$A5543)),ISNUMBER(SEARCH('💰 BÁO GIÁ'!$C$27,$B5543)))),1,0)</f>
        <v>0</v>
      </c>
      <c r="O5543" s="1" t="str">
        <f t="shared" si="173"/>
        <v/>
      </c>
    </row>
    <row r="5544" customHeight="1" spans="1:15">
      <c r="A5544" s="1" t="str">
        <f>IF('🔨 CĂN THAU'!A620="","",'🔨 CĂN THAU'!A620)</f>
        <v/>
      </c>
      <c r="B5544" s="1" t="str">
        <f>IF('🔨 CĂN THAU'!A620="","","Căn thau "&amp;'🔨 CĂN THAU'!D620&amp;" "&amp;'🔨 CĂN THAU'!B620&amp;" "&amp;'🔨 CĂN THAU'!C620)</f>
        <v/>
      </c>
      <c r="C5544" s="1" t="str">
        <f>IF('🔨 CĂN THAU'!A620="","","Căn thau")</f>
        <v/>
      </c>
      <c r="D5544" s="1" t="str">
        <f>IF('🔨 CĂN THAU'!A620="","",'🔨 CĂN THAU'!K620)</f>
        <v/>
      </c>
      <c r="E5544" s="1" t="str">
        <f>IF('🔨 CĂN THAU'!A620="","",'🔨 CĂN THAU'!L620)</f>
        <v/>
      </c>
      <c r="F5544" s="1" t="str">
        <f>IF('🔨 CĂN THAU'!A620="","",'🔨 CĂN THAU'!M620)</f>
        <v/>
      </c>
      <c r="G5544" s="1" t="str">
        <f>IF('🔨 CĂN THAU'!A620="","",'🔨 CĂN THAU'!N620)</f>
        <v/>
      </c>
      <c r="H5544" s="1" t="str">
        <f>IF('🔨 CĂN THAU'!A620="","",'🔨 CĂN THAU'!O620)</f>
        <v/>
      </c>
      <c r="I5544" s="1" t="str">
        <f>IF('🔨 CĂN THAU'!A620="","",'🔨 CĂN THAU'!P620)</f>
        <v/>
      </c>
      <c r="J5544" s="1" t="str">
        <f>IF('🔨 CĂN THAU'!A620="","","")</f>
        <v/>
      </c>
      <c r="L5544" s="1">
        <f>N(L5543)+IF(AND('🔎 TRA CỨU NHANH'!$C$2&lt;&gt;"",OR(ISNUMBER(SEARCH('🔎 TRA CỨU NHANH'!$C$2,$A5544)),ISNUMBER(SEARCH('🔎 TRA CỨU NHANH'!$C$2,$B5544)))),1,0)</f>
        <v>0</v>
      </c>
      <c r="M5544" s="1" t="str">
        <f t="shared" si="172"/>
        <v/>
      </c>
      <c r="N5544" s="1">
        <f>N(N5543)+IF(AND('💰 BÁO GIÁ'!$C$27&lt;&gt;"",OR(ISNUMBER(SEARCH('💰 BÁO GIÁ'!$C$27,$A5544)),ISNUMBER(SEARCH('💰 BÁO GIÁ'!$C$27,$B5544)))),1,0)</f>
        <v>0</v>
      </c>
      <c r="O5544" s="1" t="str">
        <f t="shared" si="173"/>
        <v/>
      </c>
    </row>
    <row r="5545" customHeight="1" spans="1:15">
      <c r="A5545" s="1" t="str">
        <f>IF('🔨 CĂN THAU'!A621="","",'🔨 CĂN THAU'!A621)</f>
        <v/>
      </c>
      <c r="B5545" s="1" t="str">
        <f>IF('🔨 CĂN THAU'!A621="","","Căn thau "&amp;'🔨 CĂN THAU'!D621&amp;" "&amp;'🔨 CĂN THAU'!B621&amp;" "&amp;'🔨 CĂN THAU'!C621)</f>
        <v/>
      </c>
      <c r="C5545" s="1" t="str">
        <f>IF('🔨 CĂN THAU'!A621="","","Căn thau")</f>
        <v/>
      </c>
      <c r="D5545" s="1" t="str">
        <f>IF('🔨 CĂN THAU'!A621="","",'🔨 CĂN THAU'!K621)</f>
        <v/>
      </c>
      <c r="E5545" s="1" t="str">
        <f>IF('🔨 CĂN THAU'!A621="","",'🔨 CĂN THAU'!L621)</f>
        <v/>
      </c>
      <c r="F5545" s="1" t="str">
        <f>IF('🔨 CĂN THAU'!A621="","",'🔨 CĂN THAU'!M621)</f>
        <v/>
      </c>
      <c r="G5545" s="1" t="str">
        <f>IF('🔨 CĂN THAU'!A621="","",'🔨 CĂN THAU'!N621)</f>
        <v/>
      </c>
      <c r="H5545" s="1" t="str">
        <f>IF('🔨 CĂN THAU'!A621="","",'🔨 CĂN THAU'!O621)</f>
        <v/>
      </c>
      <c r="I5545" s="1" t="str">
        <f>IF('🔨 CĂN THAU'!A621="","",'🔨 CĂN THAU'!P621)</f>
        <v/>
      </c>
      <c r="J5545" s="1" t="str">
        <f>IF('🔨 CĂN THAU'!A621="","","")</f>
        <v/>
      </c>
      <c r="L5545" s="1">
        <f>N(L5544)+IF(AND('🔎 TRA CỨU NHANH'!$C$2&lt;&gt;"",OR(ISNUMBER(SEARCH('🔎 TRA CỨU NHANH'!$C$2,$A5545)),ISNUMBER(SEARCH('🔎 TRA CỨU NHANH'!$C$2,$B5545)))),1,0)</f>
        <v>0</v>
      </c>
      <c r="M5545" s="1" t="str">
        <f t="shared" si="172"/>
        <v/>
      </c>
      <c r="N5545" s="1">
        <f>N(N5544)+IF(AND('💰 BÁO GIÁ'!$C$27&lt;&gt;"",OR(ISNUMBER(SEARCH('💰 BÁO GIÁ'!$C$27,$A5545)),ISNUMBER(SEARCH('💰 BÁO GIÁ'!$C$27,$B5545)))),1,0)</f>
        <v>0</v>
      </c>
      <c r="O5545" s="1" t="str">
        <f t="shared" si="173"/>
        <v/>
      </c>
    </row>
    <row r="5546" customHeight="1" spans="1:15">
      <c r="A5546" s="1" t="str">
        <f>IF('🔨 CĂN THAU'!A622="","",'🔨 CĂN THAU'!A622)</f>
        <v/>
      </c>
      <c r="B5546" s="1" t="str">
        <f>IF('🔨 CĂN THAU'!A622="","","Căn thau "&amp;'🔨 CĂN THAU'!D622&amp;" "&amp;'🔨 CĂN THAU'!B622&amp;" "&amp;'🔨 CĂN THAU'!C622)</f>
        <v/>
      </c>
      <c r="C5546" s="1" t="str">
        <f>IF('🔨 CĂN THAU'!A622="","","Căn thau")</f>
        <v/>
      </c>
      <c r="D5546" s="1" t="str">
        <f>IF('🔨 CĂN THAU'!A622="","",'🔨 CĂN THAU'!K622)</f>
        <v/>
      </c>
      <c r="E5546" s="1" t="str">
        <f>IF('🔨 CĂN THAU'!A622="","",'🔨 CĂN THAU'!L622)</f>
        <v/>
      </c>
      <c r="F5546" s="1" t="str">
        <f>IF('🔨 CĂN THAU'!A622="","",'🔨 CĂN THAU'!M622)</f>
        <v/>
      </c>
      <c r="G5546" s="1" t="str">
        <f>IF('🔨 CĂN THAU'!A622="","",'🔨 CĂN THAU'!N622)</f>
        <v/>
      </c>
      <c r="H5546" s="1" t="str">
        <f>IF('🔨 CĂN THAU'!A622="","",'🔨 CĂN THAU'!O622)</f>
        <v/>
      </c>
      <c r="I5546" s="1" t="str">
        <f>IF('🔨 CĂN THAU'!A622="","",'🔨 CĂN THAU'!P622)</f>
        <v/>
      </c>
      <c r="J5546" s="1" t="str">
        <f>IF('🔨 CĂN THAU'!A622="","","")</f>
        <v/>
      </c>
      <c r="L5546" s="1">
        <f>N(L5545)+IF(AND('🔎 TRA CỨU NHANH'!$C$2&lt;&gt;"",OR(ISNUMBER(SEARCH('🔎 TRA CỨU NHANH'!$C$2,$A5546)),ISNUMBER(SEARCH('🔎 TRA CỨU NHANH'!$C$2,$B5546)))),1,0)</f>
        <v>0</v>
      </c>
      <c r="M5546" s="1" t="str">
        <f t="shared" si="172"/>
        <v/>
      </c>
      <c r="N5546" s="1">
        <f>N(N5545)+IF(AND('💰 BÁO GIÁ'!$C$27&lt;&gt;"",OR(ISNUMBER(SEARCH('💰 BÁO GIÁ'!$C$27,$A5546)),ISNUMBER(SEARCH('💰 BÁO GIÁ'!$C$27,$B5546)))),1,0)</f>
        <v>0</v>
      </c>
      <c r="O5546" s="1" t="str">
        <f t="shared" si="173"/>
        <v/>
      </c>
    </row>
    <row r="5547" customHeight="1" spans="1:15">
      <c r="A5547" s="1" t="str">
        <f>IF('🔨 CĂN THAU'!A623="","",'🔨 CĂN THAU'!A623)</f>
        <v/>
      </c>
      <c r="B5547" s="1" t="str">
        <f>IF('🔨 CĂN THAU'!A623="","","Căn thau "&amp;'🔨 CĂN THAU'!D623&amp;" "&amp;'🔨 CĂN THAU'!B623&amp;" "&amp;'🔨 CĂN THAU'!C623)</f>
        <v/>
      </c>
      <c r="C5547" s="1" t="str">
        <f>IF('🔨 CĂN THAU'!A623="","","Căn thau")</f>
        <v/>
      </c>
      <c r="D5547" s="1" t="str">
        <f>IF('🔨 CĂN THAU'!A623="","",'🔨 CĂN THAU'!K623)</f>
        <v/>
      </c>
      <c r="E5547" s="1" t="str">
        <f>IF('🔨 CĂN THAU'!A623="","",'🔨 CĂN THAU'!L623)</f>
        <v/>
      </c>
      <c r="F5547" s="1" t="str">
        <f>IF('🔨 CĂN THAU'!A623="","",'🔨 CĂN THAU'!M623)</f>
        <v/>
      </c>
      <c r="G5547" s="1" t="str">
        <f>IF('🔨 CĂN THAU'!A623="","",'🔨 CĂN THAU'!N623)</f>
        <v/>
      </c>
      <c r="H5547" s="1" t="str">
        <f>IF('🔨 CĂN THAU'!A623="","",'🔨 CĂN THAU'!O623)</f>
        <v/>
      </c>
      <c r="I5547" s="1" t="str">
        <f>IF('🔨 CĂN THAU'!A623="","",'🔨 CĂN THAU'!P623)</f>
        <v/>
      </c>
      <c r="J5547" s="1" t="str">
        <f>IF('🔨 CĂN THAU'!A623="","","")</f>
        <v/>
      </c>
      <c r="L5547" s="1">
        <f>N(L5546)+IF(AND('🔎 TRA CỨU NHANH'!$C$2&lt;&gt;"",OR(ISNUMBER(SEARCH('🔎 TRA CỨU NHANH'!$C$2,$A5547)),ISNUMBER(SEARCH('🔎 TRA CỨU NHANH'!$C$2,$B5547)))),1,0)</f>
        <v>0</v>
      </c>
      <c r="M5547" s="1" t="str">
        <f t="shared" si="172"/>
        <v/>
      </c>
      <c r="N5547" s="1">
        <f>N(N5546)+IF(AND('💰 BÁO GIÁ'!$C$27&lt;&gt;"",OR(ISNUMBER(SEARCH('💰 BÁO GIÁ'!$C$27,$A5547)),ISNUMBER(SEARCH('💰 BÁO GIÁ'!$C$27,$B5547)))),1,0)</f>
        <v>0</v>
      </c>
      <c r="O5547" s="1" t="str">
        <f t="shared" si="173"/>
        <v/>
      </c>
    </row>
    <row r="5548" customHeight="1" spans="1:15">
      <c r="A5548" s="1" t="str">
        <f>IF('🔨 CĂN THAU'!A624="","",'🔨 CĂN THAU'!A624)</f>
        <v/>
      </c>
      <c r="B5548" s="1" t="str">
        <f>IF('🔨 CĂN THAU'!A624="","","Căn thau "&amp;'🔨 CĂN THAU'!D624&amp;" "&amp;'🔨 CĂN THAU'!B624&amp;" "&amp;'🔨 CĂN THAU'!C624)</f>
        <v/>
      </c>
      <c r="C5548" s="1" t="str">
        <f>IF('🔨 CĂN THAU'!A624="","","Căn thau")</f>
        <v/>
      </c>
      <c r="D5548" s="1" t="str">
        <f>IF('🔨 CĂN THAU'!A624="","",'🔨 CĂN THAU'!K624)</f>
        <v/>
      </c>
      <c r="E5548" s="1" t="str">
        <f>IF('🔨 CĂN THAU'!A624="","",'🔨 CĂN THAU'!L624)</f>
        <v/>
      </c>
      <c r="F5548" s="1" t="str">
        <f>IF('🔨 CĂN THAU'!A624="","",'🔨 CĂN THAU'!M624)</f>
        <v/>
      </c>
      <c r="G5548" s="1" t="str">
        <f>IF('🔨 CĂN THAU'!A624="","",'🔨 CĂN THAU'!N624)</f>
        <v/>
      </c>
      <c r="H5548" s="1" t="str">
        <f>IF('🔨 CĂN THAU'!A624="","",'🔨 CĂN THAU'!O624)</f>
        <v/>
      </c>
      <c r="I5548" s="1" t="str">
        <f>IF('🔨 CĂN THAU'!A624="","",'🔨 CĂN THAU'!P624)</f>
        <v/>
      </c>
      <c r="J5548" s="1" t="str">
        <f>IF('🔨 CĂN THAU'!A624="","","")</f>
        <v/>
      </c>
      <c r="L5548" s="1">
        <f>N(L5547)+IF(AND('🔎 TRA CỨU NHANH'!$C$2&lt;&gt;"",OR(ISNUMBER(SEARCH('🔎 TRA CỨU NHANH'!$C$2,$A5548)),ISNUMBER(SEARCH('🔎 TRA CỨU NHANH'!$C$2,$B5548)))),1,0)</f>
        <v>0</v>
      </c>
      <c r="M5548" s="1" t="str">
        <f t="shared" si="172"/>
        <v/>
      </c>
      <c r="N5548" s="1">
        <f>N(N5547)+IF(AND('💰 BÁO GIÁ'!$C$27&lt;&gt;"",OR(ISNUMBER(SEARCH('💰 BÁO GIÁ'!$C$27,$A5548)),ISNUMBER(SEARCH('💰 BÁO GIÁ'!$C$27,$B5548)))),1,0)</f>
        <v>0</v>
      </c>
      <c r="O5548" s="1" t="str">
        <f t="shared" si="173"/>
        <v/>
      </c>
    </row>
    <row r="5549" customHeight="1" spans="1:15">
      <c r="A5549" s="1" t="str">
        <f>IF('🔨 CĂN THAU'!A625="","",'🔨 CĂN THAU'!A625)</f>
        <v/>
      </c>
      <c r="B5549" s="1" t="str">
        <f>IF('🔨 CĂN THAU'!A625="","","Căn thau "&amp;'🔨 CĂN THAU'!D625&amp;" "&amp;'🔨 CĂN THAU'!B625&amp;" "&amp;'🔨 CĂN THAU'!C625)</f>
        <v/>
      </c>
      <c r="C5549" s="1" t="str">
        <f>IF('🔨 CĂN THAU'!A625="","","Căn thau")</f>
        <v/>
      </c>
      <c r="D5549" s="1" t="str">
        <f>IF('🔨 CĂN THAU'!A625="","",'🔨 CĂN THAU'!K625)</f>
        <v/>
      </c>
      <c r="E5549" s="1" t="str">
        <f>IF('🔨 CĂN THAU'!A625="","",'🔨 CĂN THAU'!L625)</f>
        <v/>
      </c>
      <c r="F5549" s="1" t="str">
        <f>IF('🔨 CĂN THAU'!A625="","",'🔨 CĂN THAU'!M625)</f>
        <v/>
      </c>
      <c r="G5549" s="1" t="str">
        <f>IF('🔨 CĂN THAU'!A625="","",'🔨 CĂN THAU'!N625)</f>
        <v/>
      </c>
      <c r="H5549" s="1" t="str">
        <f>IF('🔨 CĂN THAU'!A625="","",'🔨 CĂN THAU'!O625)</f>
        <v/>
      </c>
      <c r="I5549" s="1" t="str">
        <f>IF('🔨 CĂN THAU'!A625="","",'🔨 CĂN THAU'!P625)</f>
        <v/>
      </c>
      <c r="J5549" s="1" t="str">
        <f>IF('🔨 CĂN THAU'!A625="","","")</f>
        <v/>
      </c>
      <c r="L5549" s="1">
        <f>N(L5548)+IF(AND('🔎 TRA CỨU NHANH'!$C$2&lt;&gt;"",OR(ISNUMBER(SEARCH('🔎 TRA CỨU NHANH'!$C$2,$A5549)),ISNUMBER(SEARCH('🔎 TRA CỨU NHANH'!$C$2,$B5549)))),1,0)</f>
        <v>0</v>
      </c>
      <c r="M5549" s="1" t="str">
        <f t="shared" si="172"/>
        <v/>
      </c>
      <c r="N5549" s="1">
        <f>N(N5548)+IF(AND('💰 BÁO GIÁ'!$C$27&lt;&gt;"",OR(ISNUMBER(SEARCH('💰 BÁO GIÁ'!$C$27,$A5549)),ISNUMBER(SEARCH('💰 BÁO GIÁ'!$C$27,$B5549)))),1,0)</f>
        <v>0</v>
      </c>
      <c r="O5549" s="1" t="str">
        <f t="shared" si="173"/>
        <v/>
      </c>
    </row>
    <row r="5550" customHeight="1" spans="1:15">
      <c r="A5550" s="1" t="str">
        <f>IF('🔨 CĂN THAU'!A626="","",'🔨 CĂN THAU'!A626)</f>
        <v/>
      </c>
      <c r="B5550" s="1" t="str">
        <f>IF('🔨 CĂN THAU'!A626="","","Căn thau "&amp;'🔨 CĂN THAU'!D626&amp;" "&amp;'🔨 CĂN THAU'!B626&amp;" "&amp;'🔨 CĂN THAU'!C626)</f>
        <v/>
      </c>
      <c r="C5550" s="1" t="str">
        <f>IF('🔨 CĂN THAU'!A626="","","Căn thau")</f>
        <v/>
      </c>
      <c r="D5550" s="1" t="str">
        <f>IF('🔨 CĂN THAU'!A626="","",'🔨 CĂN THAU'!K626)</f>
        <v/>
      </c>
      <c r="E5550" s="1" t="str">
        <f>IF('🔨 CĂN THAU'!A626="","",'🔨 CĂN THAU'!L626)</f>
        <v/>
      </c>
      <c r="F5550" s="1" t="str">
        <f>IF('🔨 CĂN THAU'!A626="","",'🔨 CĂN THAU'!M626)</f>
        <v/>
      </c>
      <c r="G5550" s="1" t="str">
        <f>IF('🔨 CĂN THAU'!A626="","",'🔨 CĂN THAU'!N626)</f>
        <v/>
      </c>
      <c r="H5550" s="1" t="str">
        <f>IF('🔨 CĂN THAU'!A626="","",'🔨 CĂN THAU'!O626)</f>
        <v/>
      </c>
      <c r="I5550" s="1" t="str">
        <f>IF('🔨 CĂN THAU'!A626="","",'🔨 CĂN THAU'!P626)</f>
        <v/>
      </c>
      <c r="J5550" s="1" t="str">
        <f>IF('🔨 CĂN THAU'!A626="","","")</f>
        <v/>
      </c>
      <c r="L5550" s="1">
        <f>N(L5549)+IF(AND('🔎 TRA CỨU NHANH'!$C$2&lt;&gt;"",OR(ISNUMBER(SEARCH('🔎 TRA CỨU NHANH'!$C$2,$A5550)),ISNUMBER(SEARCH('🔎 TRA CỨU NHANH'!$C$2,$B5550)))),1,0)</f>
        <v>0</v>
      </c>
      <c r="M5550" s="1" t="str">
        <f t="shared" si="172"/>
        <v/>
      </c>
      <c r="N5550" s="1">
        <f>N(N5549)+IF(AND('💰 BÁO GIÁ'!$C$27&lt;&gt;"",OR(ISNUMBER(SEARCH('💰 BÁO GIÁ'!$C$27,$A5550)),ISNUMBER(SEARCH('💰 BÁO GIÁ'!$C$27,$B5550)))),1,0)</f>
        <v>0</v>
      </c>
      <c r="O5550" s="1" t="str">
        <f t="shared" si="173"/>
        <v/>
      </c>
    </row>
    <row r="5551" customHeight="1" spans="1:15">
      <c r="A5551" s="1" t="str">
        <f>IF('🔨 CĂN THAU'!A627="","",'🔨 CĂN THAU'!A627)</f>
        <v/>
      </c>
      <c r="B5551" s="1" t="str">
        <f>IF('🔨 CĂN THAU'!A627="","","Căn thau "&amp;'🔨 CĂN THAU'!D627&amp;" "&amp;'🔨 CĂN THAU'!B627&amp;" "&amp;'🔨 CĂN THAU'!C627)</f>
        <v/>
      </c>
      <c r="C5551" s="1" t="str">
        <f>IF('🔨 CĂN THAU'!A627="","","Căn thau")</f>
        <v/>
      </c>
      <c r="D5551" s="1" t="str">
        <f>IF('🔨 CĂN THAU'!A627="","",'🔨 CĂN THAU'!K627)</f>
        <v/>
      </c>
      <c r="E5551" s="1" t="str">
        <f>IF('🔨 CĂN THAU'!A627="","",'🔨 CĂN THAU'!L627)</f>
        <v/>
      </c>
      <c r="F5551" s="1" t="str">
        <f>IF('🔨 CĂN THAU'!A627="","",'🔨 CĂN THAU'!M627)</f>
        <v/>
      </c>
      <c r="G5551" s="1" t="str">
        <f>IF('🔨 CĂN THAU'!A627="","",'🔨 CĂN THAU'!N627)</f>
        <v/>
      </c>
      <c r="H5551" s="1" t="str">
        <f>IF('🔨 CĂN THAU'!A627="","",'🔨 CĂN THAU'!O627)</f>
        <v/>
      </c>
      <c r="I5551" s="1" t="str">
        <f>IF('🔨 CĂN THAU'!A627="","",'🔨 CĂN THAU'!P627)</f>
        <v/>
      </c>
      <c r="J5551" s="1" t="str">
        <f>IF('🔨 CĂN THAU'!A627="","","")</f>
        <v/>
      </c>
      <c r="L5551" s="1">
        <f>N(L5550)+IF(AND('🔎 TRA CỨU NHANH'!$C$2&lt;&gt;"",OR(ISNUMBER(SEARCH('🔎 TRA CỨU NHANH'!$C$2,$A5551)),ISNUMBER(SEARCH('🔎 TRA CỨU NHANH'!$C$2,$B5551)))),1,0)</f>
        <v>0</v>
      </c>
      <c r="M5551" s="1" t="str">
        <f t="shared" si="172"/>
        <v/>
      </c>
      <c r="N5551" s="1">
        <f>N(N5550)+IF(AND('💰 BÁO GIÁ'!$C$27&lt;&gt;"",OR(ISNUMBER(SEARCH('💰 BÁO GIÁ'!$C$27,$A5551)),ISNUMBER(SEARCH('💰 BÁO GIÁ'!$C$27,$B5551)))),1,0)</f>
        <v>0</v>
      </c>
      <c r="O5551" s="1" t="str">
        <f t="shared" si="173"/>
        <v/>
      </c>
    </row>
    <row r="5552" customHeight="1" spans="1:15">
      <c r="A5552" s="1" t="str">
        <f>IF('🔨 CĂN THAU'!A628="","",'🔨 CĂN THAU'!A628)</f>
        <v/>
      </c>
      <c r="B5552" s="1" t="str">
        <f>IF('🔨 CĂN THAU'!A628="","","Căn thau "&amp;'🔨 CĂN THAU'!D628&amp;" "&amp;'🔨 CĂN THAU'!B628&amp;" "&amp;'🔨 CĂN THAU'!C628)</f>
        <v/>
      </c>
      <c r="C5552" s="1" t="str">
        <f>IF('🔨 CĂN THAU'!A628="","","Căn thau")</f>
        <v/>
      </c>
      <c r="D5552" s="1" t="str">
        <f>IF('🔨 CĂN THAU'!A628="","",'🔨 CĂN THAU'!K628)</f>
        <v/>
      </c>
      <c r="E5552" s="1" t="str">
        <f>IF('🔨 CĂN THAU'!A628="","",'🔨 CĂN THAU'!L628)</f>
        <v/>
      </c>
      <c r="F5552" s="1" t="str">
        <f>IF('🔨 CĂN THAU'!A628="","",'🔨 CĂN THAU'!M628)</f>
        <v/>
      </c>
      <c r="G5552" s="1" t="str">
        <f>IF('🔨 CĂN THAU'!A628="","",'🔨 CĂN THAU'!N628)</f>
        <v/>
      </c>
      <c r="H5552" s="1" t="str">
        <f>IF('🔨 CĂN THAU'!A628="","",'🔨 CĂN THAU'!O628)</f>
        <v/>
      </c>
      <c r="I5552" s="1" t="str">
        <f>IF('🔨 CĂN THAU'!A628="","",'🔨 CĂN THAU'!P628)</f>
        <v/>
      </c>
      <c r="J5552" s="1" t="str">
        <f>IF('🔨 CĂN THAU'!A628="","","")</f>
        <v/>
      </c>
      <c r="L5552" s="1">
        <f>N(L5551)+IF(AND('🔎 TRA CỨU NHANH'!$C$2&lt;&gt;"",OR(ISNUMBER(SEARCH('🔎 TRA CỨU NHANH'!$C$2,$A5552)),ISNUMBER(SEARCH('🔎 TRA CỨU NHANH'!$C$2,$B5552)))),1,0)</f>
        <v>0</v>
      </c>
      <c r="M5552" s="1" t="str">
        <f t="shared" si="172"/>
        <v/>
      </c>
      <c r="N5552" s="1">
        <f>N(N5551)+IF(AND('💰 BÁO GIÁ'!$C$27&lt;&gt;"",OR(ISNUMBER(SEARCH('💰 BÁO GIÁ'!$C$27,$A5552)),ISNUMBER(SEARCH('💰 BÁO GIÁ'!$C$27,$B5552)))),1,0)</f>
        <v>0</v>
      </c>
      <c r="O5552" s="1" t="str">
        <f t="shared" si="173"/>
        <v/>
      </c>
    </row>
    <row r="5553" customHeight="1" spans="1:15">
      <c r="A5553" s="1" t="str">
        <f>IF('🔨 CĂN THAU'!A629="","",'🔨 CĂN THAU'!A629)</f>
        <v/>
      </c>
      <c r="B5553" s="1" t="str">
        <f>IF('🔨 CĂN THAU'!A629="","","Căn thau "&amp;'🔨 CĂN THAU'!D629&amp;" "&amp;'🔨 CĂN THAU'!B629&amp;" "&amp;'🔨 CĂN THAU'!C629)</f>
        <v/>
      </c>
      <c r="C5553" s="1" t="str">
        <f>IF('🔨 CĂN THAU'!A629="","","Căn thau")</f>
        <v/>
      </c>
      <c r="D5553" s="1" t="str">
        <f>IF('🔨 CĂN THAU'!A629="","",'🔨 CĂN THAU'!K629)</f>
        <v/>
      </c>
      <c r="E5553" s="1" t="str">
        <f>IF('🔨 CĂN THAU'!A629="","",'🔨 CĂN THAU'!L629)</f>
        <v/>
      </c>
      <c r="F5553" s="1" t="str">
        <f>IF('🔨 CĂN THAU'!A629="","",'🔨 CĂN THAU'!M629)</f>
        <v/>
      </c>
      <c r="G5553" s="1" t="str">
        <f>IF('🔨 CĂN THAU'!A629="","",'🔨 CĂN THAU'!N629)</f>
        <v/>
      </c>
      <c r="H5553" s="1" t="str">
        <f>IF('🔨 CĂN THAU'!A629="","",'🔨 CĂN THAU'!O629)</f>
        <v/>
      </c>
      <c r="I5553" s="1" t="str">
        <f>IF('🔨 CĂN THAU'!A629="","",'🔨 CĂN THAU'!P629)</f>
        <v/>
      </c>
      <c r="J5553" s="1" t="str">
        <f>IF('🔨 CĂN THAU'!A629="","","")</f>
        <v/>
      </c>
      <c r="L5553" s="1">
        <f>N(L5552)+IF(AND('🔎 TRA CỨU NHANH'!$C$2&lt;&gt;"",OR(ISNUMBER(SEARCH('🔎 TRA CỨU NHANH'!$C$2,$A5553)),ISNUMBER(SEARCH('🔎 TRA CỨU NHANH'!$C$2,$B5553)))),1,0)</f>
        <v>0</v>
      </c>
      <c r="M5553" s="1" t="str">
        <f t="shared" si="172"/>
        <v/>
      </c>
      <c r="N5553" s="1">
        <f>N(N5552)+IF(AND('💰 BÁO GIÁ'!$C$27&lt;&gt;"",OR(ISNUMBER(SEARCH('💰 BÁO GIÁ'!$C$27,$A5553)),ISNUMBER(SEARCH('💰 BÁO GIÁ'!$C$27,$B5553)))),1,0)</f>
        <v>0</v>
      </c>
      <c r="O5553" s="1" t="str">
        <f t="shared" si="173"/>
        <v/>
      </c>
    </row>
    <row r="5554" customHeight="1" spans="1:15">
      <c r="A5554" s="1" t="str">
        <f>IF('🔨 CĂN THAU'!A630="","",'🔨 CĂN THAU'!A630)</f>
        <v/>
      </c>
      <c r="B5554" s="1" t="str">
        <f>IF('🔨 CĂN THAU'!A630="","","Căn thau "&amp;'🔨 CĂN THAU'!D630&amp;" "&amp;'🔨 CĂN THAU'!B630&amp;" "&amp;'🔨 CĂN THAU'!C630)</f>
        <v/>
      </c>
      <c r="C5554" s="1" t="str">
        <f>IF('🔨 CĂN THAU'!A630="","","Căn thau")</f>
        <v/>
      </c>
      <c r="D5554" s="1" t="str">
        <f>IF('🔨 CĂN THAU'!A630="","",'🔨 CĂN THAU'!K630)</f>
        <v/>
      </c>
      <c r="E5554" s="1" t="str">
        <f>IF('🔨 CĂN THAU'!A630="","",'🔨 CĂN THAU'!L630)</f>
        <v/>
      </c>
      <c r="F5554" s="1" t="str">
        <f>IF('🔨 CĂN THAU'!A630="","",'🔨 CĂN THAU'!M630)</f>
        <v/>
      </c>
      <c r="G5554" s="1" t="str">
        <f>IF('🔨 CĂN THAU'!A630="","",'🔨 CĂN THAU'!N630)</f>
        <v/>
      </c>
      <c r="H5554" s="1" t="str">
        <f>IF('🔨 CĂN THAU'!A630="","",'🔨 CĂN THAU'!O630)</f>
        <v/>
      </c>
      <c r="I5554" s="1" t="str">
        <f>IF('🔨 CĂN THAU'!A630="","",'🔨 CĂN THAU'!P630)</f>
        <v/>
      </c>
      <c r="J5554" s="1" t="str">
        <f>IF('🔨 CĂN THAU'!A630="","","")</f>
        <v/>
      </c>
      <c r="L5554" s="1">
        <f>N(L5553)+IF(AND('🔎 TRA CỨU NHANH'!$C$2&lt;&gt;"",OR(ISNUMBER(SEARCH('🔎 TRA CỨU NHANH'!$C$2,$A5554)),ISNUMBER(SEARCH('🔎 TRA CỨU NHANH'!$C$2,$B5554)))),1,0)</f>
        <v>0</v>
      </c>
      <c r="M5554" s="1" t="str">
        <f t="shared" si="172"/>
        <v/>
      </c>
      <c r="N5554" s="1">
        <f>N(N5553)+IF(AND('💰 BÁO GIÁ'!$C$27&lt;&gt;"",OR(ISNUMBER(SEARCH('💰 BÁO GIÁ'!$C$27,$A5554)),ISNUMBER(SEARCH('💰 BÁO GIÁ'!$C$27,$B5554)))),1,0)</f>
        <v>0</v>
      </c>
      <c r="O5554" s="1" t="str">
        <f t="shared" si="173"/>
        <v/>
      </c>
    </row>
    <row r="5555" customHeight="1" spans="1:15">
      <c r="A5555" s="1" t="str">
        <f>IF('🔨 CĂN THAU'!A631="","",'🔨 CĂN THAU'!A631)</f>
        <v/>
      </c>
      <c r="B5555" s="1" t="str">
        <f>IF('🔨 CĂN THAU'!A631="","","Căn thau "&amp;'🔨 CĂN THAU'!D631&amp;" "&amp;'🔨 CĂN THAU'!B631&amp;" "&amp;'🔨 CĂN THAU'!C631)</f>
        <v/>
      </c>
      <c r="C5555" s="1" t="str">
        <f>IF('🔨 CĂN THAU'!A631="","","Căn thau")</f>
        <v/>
      </c>
      <c r="D5555" s="1" t="str">
        <f>IF('🔨 CĂN THAU'!A631="","",'🔨 CĂN THAU'!K631)</f>
        <v/>
      </c>
      <c r="E5555" s="1" t="str">
        <f>IF('🔨 CĂN THAU'!A631="","",'🔨 CĂN THAU'!L631)</f>
        <v/>
      </c>
      <c r="F5555" s="1" t="str">
        <f>IF('🔨 CĂN THAU'!A631="","",'🔨 CĂN THAU'!M631)</f>
        <v/>
      </c>
      <c r="G5555" s="1" t="str">
        <f>IF('🔨 CĂN THAU'!A631="","",'🔨 CĂN THAU'!N631)</f>
        <v/>
      </c>
      <c r="H5555" s="1" t="str">
        <f>IF('🔨 CĂN THAU'!A631="","",'🔨 CĂN THAU'!O631)</f>
        <v/>
      </c>
      <c r="I5555" s="1" t="str">
        <f>IF('🔨 CĂN THAU'!A631="","",'🔨 CĂN THAU'!P631)</f>
        <v/>
      </c>
      <c r="J5555" s="1" t="str">
        <f>IF('🔨 CĂN THAU'!A631="","","")</f>
        <v/>
      </c>
      <c r="L5555" s="1">
        <f>N(L5554)+IF(AND('🔎 TRA CỨU NHANH'!$C$2&lt;&gt;"",OR(ISNUMBER(SEARCH('🔎 TRA CỨU NHANH'!$C$2,$A5555)),ISNUMBER(SEARCH('🔎 TRA CỨU NHANH'!$C$2,$B5555)))),1,0)</f>
        <v>0</v>
      </c>
      <c r="M5555" s="1" t="str">
        <f t="shared" si="172"/>
        <v/>
      </c>
      <c r="N5555" s="1">
        <f>N(N5554)+IF(AND('💰 BÁO GIÁ'!$C$27&lt;&gt;"",OR(ISNUMBER(SEARCH('💰 BÁO GIÁ'!$C$27,$A5555)),ISNUMBER(SEARCH('💰 BÁO GIÁ'!$C$27,$B5555)))),1,0)</f>
        <v>0</v>
      </c>
      <c r="O5555" s="1" t="str">
        <f t="shared" si="173"/>
        <v/>
      </c>
    </row>
    <row r="5556" customHeight="1" spans="1:15">
      <c r="A5556" s="1" t="str">
        <f>IF('🔨 CĂN THAU'!A632="","",'🔨 CĂN THAU'!A632)</f>
        <v/>
      </c>
      <c r="B5556" s="1" t="str">
        <f>IF('🔨 CĂN THAU'!A632="","","Căn thau "&amp;'🔨 CĂN THAU'!D632&amp;" "&amp;'🔨 CĂN THAU'!B632&amp;" "&amp;'🔨 CĂN THAU'!C632)</f>
        <v/>
      </c>
      <c r="C5556" s="1" t="str">
        <f>IF('🔨 CĂN THAU'!A632="","","Căn thau")</f>
        <v/>
      </c>
      <c r="D5556" s="1" t="str">
        <f>IF('🔨 CĂN THAU'!A632="","",'🔨 CĂN THAU'!K632)</f>
        <v/>
      </c>
      <c r="E5556" s="1" t="str">
        <f>IF('🔨 CĂN THAU'!A632="","",'🔨 CĂN THAU'!L632)</f>
        <v/>
      </c>
      <c r="F5556" s="1" t="str">
        <f>IF('🔨 CĂN THAU'!A632="","",'🔨 CĂN THAU'!M632)</f>
        <v/>
      </c>
      <c r="G5556" s="1" t="str">
        <f>IF('🔨 CĂN THAU'!A632="","",'🔨 CĂN THAU'!N632)</f>
        <v/>
      </c>
      <c r="H5556" s="1" t="str">
        <f>IF('🔨 CĂN THAU'!A632="","",'🔨 CĂN THAU'!O632)</f>
        <v/>
      </c>
      <c r="I5556" s="1" t="str">
        <f>IF('🔨 CĂN THAU'!A632="","",'🔨 CĂN THAU'!P632)</f>
        <v/>
      </c>
      <c r="J5556" s="1" t="str">
        <f>IF('🔨 CĂN THAU'!A632="","","")</f>
        <v/>
      </c>
      <c r="L5556" s="1">
        <f>N(L5555)+IF(AND('🔎 TRA CỨU NHANH'!$C$2&lt;&gt;"",OR(ISNUMBER(SEARCH('🔎 TRA CỨU NHANH'!$C$2,$A5556)),ISNUMBER(SEARCH('🔎 TRA CỨU NHANH'!$C$2,$B5556)))),1,0)</f>
        <v>0</v>
      </c>
      <c r="M5556" s="1" t="str">
        <f t="shared" si="172"/>
        <v/>
      </c>
      <c r="N5556" s="1">
        <f>N(N5555)+IF(AND('💰 BÁO GIÁ'!$C$27&lt;&gt;"",OR(ISNUMBER(SEARCH('💰 BÁO GIÁ'!$C$27,$A5556)),ISNUMBER(SEARCH('💰 BÁO GIÁ'!$C$27,$B5556)))),1,0)</f>
        <v>0</v>
      </c>
      <c r="O5556" s="1" t="str">
        <f t="shared" si="173"/>
        <v/>
      </c>
    </row>
    <row r="5557" customHeight="1" spans="1:15">
      <c r="A5557" s="1" t="str">
        <f>IF('🔨 CĂN THAU'!A633="","",'🔨 CĂN THAU'!A633)</f>
        <v/>
      </c>
      <c r="B5557" s="1" t="str">
        <f>IF('🔨 CĂN THAU'!A633="","","Căn thau "&amp;'🔨 CĂN THAU'!D633&amp;" "&amp;'🔨 CĂN THAU'!B633&amp;" "&amp;'🔨 CĂN THAU'!C633)</f>
        <v/>
      </c>
      <c r="C5557" s="1" t="str">
        <f>IF('🔨 CĂN THAU'!A633="","","Căn thau")</f>
        <v/>
      </c>
      <c r="D5557" s="1" t="str">
        <f>IF('🔨 CĂN THAU'!A633="","",'🔨 CĂN THAU'!K633)</f>
        <v/>
      </c>
      <c r="E5557" s="1" t="str">
        <f>IF('🔨 CĂN THAU'!A633="","",'🔨 CĂN THAU'!L633)</f>
        <v/>
      </c>
      <c r="F5557" s="1" t="str">
        <f>IF('🔨 CĂN THAU'!A633="","",'🔨 CĂN THAU'!M633)</f>
        <v/>
      </c>
      <c r="G5557" s="1" t="str">
        <f>IF('🔨 CĂN THAU'!A633="","",'🔨 CĂN THAU'!N633)</f>
        <v/>
      </c>
      <c r="H5557" s="1" t="str">
        <f>IF('🔨 CĂN THAU'!A633="","",'🔨 CĂN THAU'!O633)</f>
        <v/>
      </c>
      <c r="I5557" s="1" t="str">
        <f>IF('🔨 CĂN THAU'!A633="","",'🔨 CĂN THAU'!P633)</f>
        <v/>
      </c>
      <c r="J5557" s="1" t="str">
        <f>IF('🔨 CĂN THAU'!A633="","","")</f>
        <v/>
      </c>
      <c r="L5557" s="1">
        <f>N(L5556)+IF(AND('🔎 TRA CỨU NHANH'!$C$2&lt;&gt;"",OR(ISNUMBER(SEARCH('🔎 TRA CỨU NHANH'!$C$2,$A5557)),ISNUMBER(SEARCH('🔎 TRA CỨU NHANH'!$C$2,$B5557)))),1,0)</f>
        <v>0</v>
      </c>
      <c r="M5557" s="1" t="str">
        <f t="shared" si="172"/>
        <v/>
      </c>
      <c r="N5557" s="1">
        <f>N(N5556)+IF(AND('💰 BÁO GIÁ'!$C$27&lt;&gt;"",OR(ISNUMBER(SEARCH('💰 BÁO GIÁ'!$C$27,$A5557)),ISNUMBER(SEARCH('💰 BÁO GIÁ'!$C$27,$B5557)))),1,0)</f>
        <v>0</v>
      </c>
      <c r="O5557" s="1" t="str">
        <f t="shared" si="173"/>
        <v/>
      </c>
    </row>
    <row r="5558" customHeight="1" spans="1:15">
      <c r="A5558" s="1" t="str">
        <f>IF('🔨 CĂN THAU'!A634="","",'🔨 CĂN THAU'!A634)</f>
        <v/>
      </c>
      <c r="B5558" s="1" t="str">
        <f>IF('🔨 CĂN THAU'!A634="","","Căn thau "&amp;'🔨 CĂN THAU'!D634&amp;" "&amp;'🔨 CĂN THAU'!B634&amp;" "&amp;'🔨 CĂN THAU'!C634)</f>
        <v/>
      </c>
      <c r="C5558" s="1" t="str">
        <f>IF('🔨 CĂN THAU'!A634="","","Căn thau")</f>
        <v/>
      </c>
      <c r="D5558" s="1" t="str">
        <f>IF('🔨 CĂN THAU'!A634="","",'🔨 CĂN THAU'!K634)</f>
        <v/>
      </c>
      <c r="E5558" s="1" t="str">
        <f>IF('🔨 CĂN THAU'!A634="","",'🔨 CĂN THAU'!L634)</f>
        <v/>
      </c>
      <c r="F5558" s="1" t="str">
        <f>IF('🔨 CĂN THAU'!A634="","",'🔨 CĂN THAU'!M634)</f>
        <v/>
      </c>
      <c r="G5558" s="1" t="str">
        <f>IF('🔨 CĂN THAU'!A634="","",'🔨 CĂN THAU'!N634)</f>
        <v/>
      </c>
      <c r="H5558" s="1" t="str">
        <f>IF('🔨 CĂN THAU'!A634="","",'🔨 CĂN THAU'!O634)</f>
        <v/>
      </c>
      <c r="I5558" s="1" t="str">
        <f>IF('🔨 CĂN THAU'!A634="","",'🔨 CĂN THAU'!P634)</f>
        <v/>
      </c>
      <c r="J5558" s="1" t="str">
        <f>IF('🔨 CĂN THAU'!A634="","","")</f>
        <v/>
      </c>
      <c r="L5558" s="1">
        <f>N(L5557)+IF(AND('🔎 TRA CỨU NHANH'!$C$2&lt;&gt;"",OR(ISNUMBER(SEARCH('🔎 TRA CỨU NHANH'!$C$2,$A5558)),ISNUMBER(SEARCH('🔎 TRA CỨU NHANH'!$C$2,$B5558)))),1,0)</f>
        <v>0</v>
      </c>
      <c r="M5558" s="1" t="str">
        <f t="shared" si="172"/>
        <v/>
      </c>
      <c r="N5558" s="1">
        <f>N(N5557)+IF(AND('💰 BÁO GIÁ'!$C$27&lt;&gt;"",OR(ISNUMBER(SEARCH('💰 BÁO GIÁ'!$C$27,$A5558)),ISNUMBER(SEARCH('💰 BÁO GIÁ'!$C$27,$B5558)))),1,0)</f>
        <v>0</v>
      </c>
      <c r="O5558" s="1" t="str">
        <f t="shared" si="173"/>
        <v/>
      </c>
    </row>
    <row r="5559" customHeight="1" spans="1:15">
      <c r="A5559" s="1" t="str">
        <f>IF('🔨 CĂN THAU'!A635="","",'🔨 CĂN THAU'!A635)</f>
        <v/>
      </c>
      <c r="B5559" s="1" t="str">
        <f>IF('🔨 CĂN THAU'!A635="","","Căn thau "&amp;'🔨 CĂN THAU'!D635&amp;" "&amp;'🔨 CĂN THAU'!B635&amp;" "&amp;'🔨 CĂN THAU'!C635)</f>
        <v/>
      </c>
      <c r="C5559" s="1" t="str">
        <f>IF('🔨 CĂN THAU'!A635="","","Căn thau")</f>
        <v/>
      </c>
      <c r="D5559" s="1" t="str">
        <f>IF('🔨 CĂN THAU'!A635="","",'🔨 CĂN THAU'!K635)</f>
        <v/>
      </c>
      <c r="E5559" s="1" t="str">
        <f>IF('🔨 CĂN THAU'!A635="","",'🔨 CĂN THAU'!L635)</f>
        <v/>
      </c>
      <c r="F5559" s="1" t="str">
        <f>IF('🔨 CĂN THAU'!A635="","",'🔨 CĂN THAU'!M635)</f>
        <v/>
      </c>
      <c r="G5559" s="1" t="str">
        <f>IF('🔨 CĂN THAU'!A635="","",'🔨 CĂN THAU'!N635)</f>
        <v/>
      </c>
      <c r="H5559" s="1" t="str">
        <f>IF('🔨 CĂN THAU'!A635="","",'🔨 CĂN THAU'!O635)</f>
        <v/>
      </c>
      <c r="I5559" s="1" t="str">
        <f>IF('🔨 CĂN THAU'!A635="","",'🔨 CĂN THAU'!P635)</f>
        <v/>
      </c>
      <c r="J5559" s="1" t="str">
        <f>IF('🔨 CĂN THAU'!A635="","","")</f>
        <v/>
      </c>
      <c r="L5559" s="1">
        <f>N(L5558)+IF(AND('🔎 TRA CỨU NHANH'!$C$2&lt;&gt;"",OR(ISNUMBER(SEARCH('🔎 TRA CỨU NHANH'!$C$2,$A5559)),ISNUMBER(SEARCH('🔎 TRA CỨU NHANH'!$C$2,$B5559)))),1,0)</f>
        <v>0</v>
      </c>
      <c r="M5559" s="1" t="str">
        <f t="shared" si="172"/>
        <v/>
      </c>
      <c r="N5559" s="1">
        <f>N(N5558)+IF(AND('💰 BÁO GIÁ'!$C$27&lt;&gt;"",OR(ISNUMBER(SEARCH('💰 BÁO GIÁ'!$C$27,$A5559)),ISNUMBER(SEARCH('💰 BÁO GIÁ'!$C$27,$B5559)))),1,0)</f>
        <v>0</v>
      </c>
      <c r="O5559" s="1" t="str">
        <f t="shared" si="173"/>
        <v/>
      </c>
    </row>
    <row r="5560" customHeight="1" spans="1:15">
      <c r="A5560" s="1" t="str">
        <f>IF('🔨 CĂN THAU'!A636="","",'🔨 CĂN THAU'!A636)</f>
        <v/>
      </c>
      <c r="B5560" s="1" t="str">
        <f>IF('🔨 CĂN THAU'!A636="","","Căn thau "&amp;'🔨 CĂN THAU'!D636&amp;" "&amp;'🔨 CĂN THAU'!B636&amp;" "&amp;'🔨 CĂN THAU'!C636)</f>
        <v/>
      </c>
      <c r="C5560" s="1" t="str">
        <f>IF('🔨 CĂN THAU'!A636="","","Căn thau")</f>
        <v/>
      </c>
      <c r="D5560" s="1" t="str">
        <f>IF('🔨 CĂN THAU'!A636="","",'🔨 CĂN THAU'!K636)</f>
        <v/>
      </c>
      <c r="E5560" s="1" t="str">
        <f>IF('🔨 CĂN THAU'!A636="","",'🔨 CĂN THAU'!L636)</f>
        <v/>
      </c>
      <c r="F5560" s="1" t="str">
        <f>IF('🔨 CĂN THAU'!A636="","",'🔨 CĂN THAU'!M636)</f>
        <v/>
      </c>
      <c r="G5560" s="1" t="str">
        <f>IF('🔨 CĂN THAU'!A636="","",'🔨 CĂN THAU'!N636)</f>
        <v/>
      </c>
      <c r="H5560" s="1" t="str">
        <f>IF('🔨 CĂN THAU'!A636="","",'🔨 CĂN THAU'!O636)</f>
        <v/>
      </c>
      <c r="I5560" s="1" t="str">
        <f>IF('🔨 CĂN THAU'!A636="","",'🔨 CĂN THAU'!P636)</f>
        <v/>
      </c>
      <c r="J5560" s="1" t="str">
        <f>IF('🔨 CĂN THAU'!A636="","","")</f>
        <v/>
      </c>
      <c r="L5560" s="1">
        <f>N(L5559)+IF(AND('🔎 TRA CỨU NHANH'!$C$2&lt;&gt;"",OR(ISNUMBER(SEARCH('🔎 TRA CỨU NHANH'!$C$2,$A5560)),ISNUMBER(SEARCH('🔎 TRA CỨU NHANH'!$C$2,$B5560)))),1,0)</f>
        <v>0</v>
      </c>
      <c r="M5560" s="1" t="str">
        <f t="shared" si="172"/>
        <v/>
      </c>
      <c r="N5560" s="1">
        <f>N(N5559)+IF(AND('💰 BÁO GIÁ'!$C$27&lt;&gt;"",OR(ISNUMBER(SEARCH('💰 BÁO GIÁ'!$C$27,$A5560)),ISNUMBER(SEARCH('💰 BÁO GIÁ'!$C$27,$B5560)))),1,0)</f>
        <v>0</v>
      </c>
      <c r="O5560" s="1" t="str">
        <f t="shared" si="173"/>
        <v/>
      </c>
    </row>
    <row r="5561" customHeight="1" spans="1:15">
      <c r="A5561" s="1" t="str">
        <f>IF('🔨 CĂN THAU'!A637="","",'🔨 CĂN THAU'!A637)</f>
        <v/>
      </c>
      <c r="B5561" s="1" t="str">
        <f>IF('🔨 CĂN THAU'!A637="","","Căn thau "&amp;'🔨 CĂN THAU'!D637&amp;" "&amp;'🔨 CĂN THAU'!B637&amp;" "&amp;'🔨 CĂN THAU'!C637)</f>
        <v/>
      </c>
      <c r="C5561" s="1" t="str">
        <f>IF('🔨 CĂN THAU'!A637="","","Căn thau")</f>
        <v/>
      </c>
      <c r="D5561" s="1" t="str">
        <f>IF('🔨 CĂN THAU'!A637="","",'🔨 CĂN THAU'!K637)</f>
        <v/>
      </c>
      <c r="E5561" s="1" t="str">
        <f>IF('🔨 CĂN THAU'!A637="","",'🔨 CĂN THAU'!L637)</f>
        <v/>
      </c>
      <c r="F5561" s="1" t="str">
        <f>IF('🔨 CĂN THAU'!A637="","",'🔨 CĂN THAU'!M637)</f>
        <v/>
      </c>
      <c r="G5561" s="1" t="str">
        <f>IF('🔨 CĂN THAU'!A637="","",'🔨 CĂN THAU'!N637)</f>
        <v/>
      </c>
      <c r="H5561" s="1" t="str">
        <f>IF('🔨 CĂN THAU'!A637="","",'🔨 CĂN THAU'!O637)</f>
        <v/>
      </c>
      <c r="I5561" s="1" t="str">
        <f>IF('🔨 CĂN THAU'!A637="","",'🔨 CĂN THAU'!P637)</f>
        <v/>
      </c>
      <c r="J5561" s="1" t="str">
        <f>IF('🔨 CĂN THAU'!A637="","","")</f>
        <v/>
      </c>
      <c r="L5561" s="1">
        <f>N(L5560)+IF(AND('🔎 TRA CỨU NHANH'!$C$2&lt;&gt;"",OR(ISNUMBER(SEARCH('🔎 TRA CỨU NHANH'!$C$2,$A5561)),ISNUMBER(SEARCH('🔎 TRA CỨU NHANH'!$C$2,$B5561)))),1,0)</f>
        <v>0</v>
      </c>
      <c r="M5561" s="1" t="str">
        <f t="shared" si="172"/>
        <v/>
      </c>
      <c r="N5561" s="1">
        <f>N(N5560)+IF(AND('💰 BÁO GIÁ'!$C$27&lt;&gt;"",OR(ISNUMBER(SEARCH('💰 BÁO GIÁ'!$C$27,$A5561)),ISNUMBER(SEARCH('💰 BÁO GIÁ'!$C$27,$B5561)))),1,0)</f>
        <v>0</v>
      </c>
      <c r="O5561" s="1" t="str">
        <f t="shared" si="173"/>
        <v/>
      </c>
    </row>
    <row r="5562" customHeight="1" spans="1:15">
      <c r="A5562" s="1" t="str">
        <f>IF('🔨 CĂN THAU'!A638="","",'🔨 CĂN THAU'!A638)</f>
        <v/>
      </c>
      <c r="B5562" s="1" t="str">
        <f>IF('🔨 CĂN THAU'!A638="","","Căn thau "&amp;'🔨 CĂN THAU'!D638&amp;" "&amp;'🔨 CĂN THAU'!B638&amp;" "&amp;'🔨 CĂN THAU'!C638)</f>
        <v/>
      </c>
      <c r="C5562" s="1" t="str">
        <f>IF('🔨 CĂN THAU'!A638="","","Căn thau")</f>
        <v/>
      </c>
      <c r="D5562" s="1" t="str">
        <f>IF('🔨 CĂN THAU'!A638="","",'🔨 CĂN THAU'!K638)</f>
        <v/>
      </c>
      <c r="E5562" s="1" t="str">
        <f>IF('🔨 CĂN THAU'!A638="","",'🔨 CĂN THAU'!L638)</f>
        <v/>
      </c>
      <c r="F5562" s="1" t="str">
        <f>IF('🔨 CĂN THAU'!A638="","",'🔨 CĂN THAU'!M638)</f>
        <v/>
      </c>
      <c r="G5562" s="1" t="str">
        <f>IF('🔨 CĂN THAU'!A638="","",'🔨 CĂN THAU'!N638)</f>
        <v/>
      </c>
      <c r="H5562" s="1" t="str">
        <f>IF('🔨 CĂN THAU'!A638="","",'🔨 CĂN THAU'!O638)</f>
        <v/>
      </c>
      <c r="I5562" s="1" t="str">
        <f>IF('🔨 CĂN THAU'!A638="","",'🔨 CĂN THAU'!P638)</f>
        <v/>
      </c>
      <c r="J5562" s="1" t="str">
        <f>IF('🔨 CĂN THAU'!A638="","","")</f>
        <v/>
      </c>
      <c r="L5562" s="1">
        <f>N(L5561)+IF(AND('🔎 TRA CỨU NHANH'!$C$2&lt;&gt;"",OR(ISNUMBER(SEARCH('🔎 TRA CỨU NHANH'!$C$2,$A5562)),ISNUMBER(SEARCH('🔎 TRA CỨU NHANH'!$C$2,$B5562)))),1,0)</f>
        <v>0</v>
      </c>
      <c r="M5562" s="1" t="str">
        <f t="shared" si="172"/>
        <v/>
      </c>
      <c r="N5562" s="1">
        <f>N(N5561)+IF(AND('💰 BÁO GIÁ'!$C$27&lt;&gt;"",OR(ISNUMBER(SEARCH('💰 BÁO GIÁ'!$C$27,$A5562)),ISNUMBER(SEARCH('💰 BÁO GIÁ'!$C$27,$B5562)))),1,0)</f>
        <v>0</v>
      </c>
      <c r="O5562" s="1" t="str">
        <f t="shared" si="173"/>
        <v/>
      </c>
    </row>
    <row r="5563" customHeight="1" spans="1:15">
      <c r="A5563" s="1" t="str">
        <f>IF('🔨 CĂN THAU'!A639="","",'🔨 CĂN THAU'!A639)</f>
        <v/>
      </c>
      <c r="B5563" s="1" t="str">
        <f>IF('🔨 CĂN THAU'!A639="","","Căn thau "&amp;'🔨 CĂN THAU'!D639&amp;" "&amp;'🔨 CĂN THAU'!B639&amp;" "&amp;'🔨 CĂN THAU'!C639)</f>
        <v/>
      </c>
      <c r="C5563" s="1" t="str">
        <f>IF('🔨 CĂN THAU'!A639="","","Căn thau")</f>
        <v/>
      </c>
      <c r="D5563" s="1" t="str">
        <f>IF('🔨 CĂN THAU'!A639="","",'🔨 CĂN THAU'!K639)</f>
        <v/>
      </c>
      <c r="E5563" s="1" t="str">
        <f>IF('🔨 CĂN THAU'!A639="","",'🔨 CĂN THAU'!L639)</f>
        <v/>
      </c>
      <c r="F5563" s="1" t="str">
        <f>IF('🔨 CĂN THAU'!A639="","",'🔨 CĂN THAU'!M639)</f>
        <v/>
      </c>
      <c r="G5563" s="1" t="str">
        <f>IF('🔨 CĂN THAU'!A639="","",'🔨 CĂN THAU'!N639)</f>
        <v/>
      </c>
      <c r="H5563" s="1" t="str">
        <f>IF('🔨 CĂN THAU'!A639="","",'🔨 CĂN THAU'!O639)</f>
        <v/>
      </c>
      <c r="I5563" s="1" t="str">
        <f>IF('🔨 CĂN THAU'!A639="","",'🔨 CĂN THAU'!P639)</f>
        <v/>
      </c>
      <c r="J5563" s="1" t="str">
        <f>IF('🔨 CĂN THAU'!A639="","","")</f>
        <v/>
      </c>
      <c r="L5563" s="1">
        <f>N(L5562)+IF(AND('🔎 TRA CỨU NHANH'!$C$2&lt;&gt;"",OR(ISNUMBER(SEARCH('🔎 TRA CỨU NHANH'!$C$2,$A5563)),ISNUMBER(SEARCH('🔎 TRA CỨU NHANH'!$C$2,$B5563)))),1,0)</f>
        <v>0</v>
      </c>
      <c r="M5563" s="1" t="str">
        <f t="shared" si="172"/>
        <v/>
      </c>
      <c r="N5563" s="1">
        <f>N(N5562)+IF(AND('💰 BÁO GIÁ'!$C$27&lt;&gt;"",OR(ISNUMBER(SEARCH('💰 BÁO GIÁ'!$C$27,$A5563)),ISNUMBER(SEARCH('💰 BÁO GIÁ'!$C$27,$B5563)))),1,0)</f>
        <v>0</v>
      </c>
      <c r="O5563" s="1" t="str">
        <f t="shared" si="173"/>
        <v/>
      </c>
    </row>
    <row r="5564" customHeight="1" spans="1:15">
      <c r="A5564" s="1" t="str">
        <f>IF('🔨 CĂN THAU'!A640="","",'🔨 CĂN THAU'!A640)</f>
        <v/>
      </c>
      <c r="B5564" s="1" t="str">
        <f>IF('🔨 CĂN THAU'!A640="","","Căn thau "&amp;'🔨 CĂN THAU'!D640&amp;" "&amp;'🔨 CĂN THAU'!B640&amp;" "&amp;'🔨 CĂN THAU'!C640)</f>
        <v/>
      </c>
      <c r="C5564" s="1" t="str">
        <f>IF('🔨 CĂN THAU'!A640="","","Căn thau")</f>
        <v/>
      </c>
      <c r="D5564" s="1" t="str">
        <f>IF('🔨 CĂN THAU'!A640="","",'🔨 CĂN THAU'!K640)</f>
        <v/>
      </c>
      <c r="E5564" s="1" t="str">
        <f>IF('🔨 CĂN THAU'!A640="","",'🔨 CĂN THAU'!L640)</f>
        <v/>
      </c>
      <c r="F5564" s="1" t="str">
        <f>IF('🔨 CĂN THAU'!A640="","",'🔨 CĂN THAU'!M640)</f>
        <v/>
      </c>
      <c r="G5564" s="1" t="str">
        <f>IF('🔨 CĂN THAU'!A640="","",'🔨 CĂN THAU'!N640)</f>
        <v/>
      </c>
      <c r="H5564" s="1" t="str">
        <f>IF('🔨 CĂN THAU'!A640="","",'🔨 CĂN THAU'!O640)</f>
        <v/>
      </c>
      <c r="I5564" s="1" t="str">
        <f>IF('🔨 CĂN THAU'!A640="","",'🔨 CĂN THAU'!P640)</f>
        <v/>
      </c>
      <c r="J5564" s="1" t="str">
        <f>IF('🔨 CĂN THAU'!A640="","","")</f>
        <v/>
      </c>
      <c r="L5564" s="1">
        <f>N(L5563)+IF(AND('🔎 TRA CỨU NHANH'!$C$2&lt;&gt;"",OR(ISNUMBER(SEARCH('🔎 TRA CỨU NHANH'!$C$2,$A5564)),ISNUMBER(SEARCH('🔎 TRA CỨU NHANH'!$C$2,$B5564)))),1,0)</f>
        <v>0</v>
      </c>
      <c r="M5564" s="1" t="str">
        <f t="shared" si="172"/>
        <v/>
      </c>
      <c r="N5564" s="1">
        <f>N(N5563)+IF(AND('💰 BÁO GIÁ'!$C$27&lt;&gt;"",OR(ISNUMBER(SEARCH('💰 BÁO GIÁ'!$C$27,$A5564)),ISNUMBER(SEARCH('💰 BÁO GIÁ'!$C$27,$B5564)))),1,0)</f>
        <v>0</v>
      </c>
      <c r="O5564" s="1" t="str">
        <f t="shared" si="173"/>
        <v/>
      </c>
    </row>
    <row r="5565" customHeight="1" spans="1:15">
      <c r="A5565" s="1" t="str">
        <f>IF('🔨 CĂN THAU'!A641="","",'🔨 CĂN THAU'!A641)</f>
        <v/>
      </c>
      <c r="B5565" s="1" t="str">
        <f>IF('🔨 CĂN THAU'!A641="","","Căn thau "&amp;'🔨 CĂN THAU'!D641&amp;" "&amp;'🔨 CĂN THAU'!B641&amp;" "&amp;'🔨 CĂN THAU'!C641)</f>
        <v/>
      </c>
      <c r="C5565" s="1" t="str">
        <f>IF('🔨 CĂN THAU'!A641="","","Căn thau")</f>
        <v/>
      </c>
      <c r="D5565" s="1" t="str">
        <f>IF('🔨 CĂN THAU'!A641="","",'🔨 CĂN THAU'!K641)</f>
        <v/>
      </c>
      <c r="E5565" s="1" t="str">
        <f>IF('🔨 CĂN THAU'!A641="","",'🔨 CĂN THAU'!L641)</f>
        <v/>
      </c>
      <c r="F5565" s="1" t="str">
        <f>IF('🔨 CĂN THAU'!A641="","",'🔨 CĂN THAU'!M641)</f>
        <v/>
      </c>
      <c r="G5565" s="1" t="str">
        <f>IF('🔨 CĂN THAU'!A641="","",'🔨 CĂN THAU'!N641)</f>
        <v/>
      </c>
      <c r="H5565" s="1" t="str">
        <f>IF('🔨 CĂN THAU'!A641="","",'🔨 CĂN THAU'!O641)</f>
        <v/>
      </c>
      <c r="I5565" s="1" t="str">
        <f>IF('🔨 CĂN THAU'!A641="","",'🔨 CĂN THAU'!P641)</f>
        <v/>
      </c>
      <c r="J5565" s="1" t="str">
        <f>IF('🔨 CĂN THAU'!A641="","","")</f>
        <v/>
      </c>
      <c r="L5565" s="1">
        <f>N(L5564)+IF(AND('🔎 TRA CỨU NHANH'!$C$2&lt;&gt;"",OR(ISNUMBER(SEARCH('🔎 TRA CỨU NHANH'!$C$2,$A5565)),ISNUMBER(SEARCH('🔎 TRA CỨU NHANH'!$C$2,$B5565)))),1,0)</f>
        <v>0</v>
      </c>
      <c r="M5565" s="1" t="str">
        <f t="shared" si="172"/>
        <v/>
      </c>
      <c r="N5565" s="1">
        <f>N(N5564)+IF(AND('💰 BÁO GIÁ'!$C$27&lt;&gt;"",OR(ISNUMBER(SEARCH('💰 BÁO GIÁ'!$C$27,$A5565)),ISNUMBER(SEARCH('💰 BÁO GIÁ'!$C$27,$B5565)))),1,0)</f>
        <v>0</v>
      </c>
      <c r="O5565" s="1" t="str">
        <f t="shared" si="173"/>
        <v/>
      </c>
    </row>
    <row r="5566" customHeight="1" spans="1:15">
      <c r="A5566" s="1" t="str">
        <f>IF('🔨 CĂN THAU'!A642="","",'🔨 CĂN THAU'!A642)</f>
        <v/>
      </c>
      <c r="B5566" s="1" t="str">
        <f>IF('🔨 CĂN THAU'!A642="","","Căn thau "&amp;'🔨 CĂN THAU'!D642&amp;" "&amp;'🔨 CĂN THAU'!B642&amp;" "&amp;'🔨 CĂN THAU'!C642)</f>
        <v/>
      </c>
      <c r="C5566" s="1" t="str">
        <f>IF('🔨 CĂN THAU'!A642="","","Căn thau")</f>
        <v/>
      </c>
      <c r="D5566" s="1" t="str">
        <f>IF('🔨 CĂN THAU'!A642="","",'🔨 CĂN THAU'!K642)</f>
        <v/>
      </c>
      <c r="E5566" s="1" t="str">
        <f>IF('🔨 CĂN THAU'!A642="","",'🔨 CĂN THAU'!L642)</f>
        <v/>
      </c>
      <c r="F5566" s="1" t="str">
        <f>IF('🔨 CĂN THAU'!A642="","",'🔨 CĂN THAU'!M642)</f>
        <v/>
      </c>
      <c r="G5566" s="1" t="str">
        <f>IF('🔨 CĂN THAU'!A642="","",'🔨 CĂN THAU'!N642)</f>
        <v/>
      </c>
      <c r="H5566" s="1" t="str">
        <f>IF('🔨 CĂN THAU'!A642="","",'🔨 CĂN THAU'!O642)</f>
        <v/>
      </c>
      <c r="I5566" s="1" t="str">
        <f>IF('🔨 CĂN THAU'!A642="","",'🔨 CĂN THAU'!P642)</f>
        <v/>
      </c>
      <c r="J5566" s="1" t="str">
        <f>IF('🔨 CĂN THAU'!A642="","","")</f>
        <v/>
      </c>
      <c r="L5566" s="1">
        <f>N(L5565)+IF(AND('🔎 TRA CỨU NHANH'!$C$2&lt;&gt;"",OR(ISNUMBER(SEARCH('🔎 TRA CỨU NHANH'!$C$2,$A5566)),ISNUMBER(SEARCH('🔎 TRA CỨU NHANH'!$C$2,$B5566)))),1,0)</f>
        <v>0</v>
      </c>
      <c r="M5566" s="1" t="str">
        <f t="shared" si="172"/>
        <v/>
      </c>
      <c r="N5566" s="1">
        <f>N(N5565)+IF(AND('💰 BÁO GIÁ'!$C$27&lt;&gt;"",OR(ISNUMBER(SEARCH('💰 BÁO GIÁ'!$C$27,$A5566)),ISNUMBER(SEARCH('💰 BÁO GIÁ'!$C$27,$B5566)))),1,0)</f>
        <v>0</v>
      </c>
      <c r="O5566" s="1" t="str">
        <f t="shared" si="173"/>
        <v/>
      </c>
    </row>
    <row r="5567" customHeight="1" spans="1:15">
      <c r="A5567" s="1" t="str">
        <f>IF('🔨 CĂN THAU'!A643="","",'🔨 CĂN THAU'!A643)</f>
        <v/>
      </c>
      <c r="B5567" s="1" t="str">
        <f>IF('🔨 CĂN THAU'!A643="","","Căn thau "&amp;'🔨 CĂN THAU'!D643&amp;" "&amp;'🔨 CĂN THAU'!B643&amp;" "&amp;'🔨 CĂN THAU'!C643)</f>
        <v/>
      </c>
      <c r="C5567" s="1" t="str">
        <f>IF('🔨 CĂN THAU'!A643="","","Căn thau")</f>
        <v/>
      </c>
      <c r="D5567" s="1" t="str">
        <f>IF('🔨 CĂN THAU'!A643="","",'🔨 CĂN THAU'!K643)</f>
        <v/>
      </c>
      <c r="E5567" s="1" t="str">
        <f>IF('🔨 CĂN THAU'!A643="","",'🔨 CĂN THAU'!L643)</f>
        <v/>
      </c>
      <c r="F5567" s="1" t="str">
        <f>IF('🔨 CĂN THAU'!A643="","",'🔨 CĂN THAU'!M643)</f>
        <v/>
      </c>
      <c r="G5567" s="1" t="str">
        <f>IF('🔨 CĂN THAU'!A643="","",'🔨 CĂN THAU'!N643)</f>
        <v/>
      </c>
      <c r="H5567" s="1" t="str">
        <f>IF('🔨 CĂN THAU'!A643="","",'🔨 CĂN THAU'!O643)</f>
        <v/>
      </c>
      <c r="I5567" s="1" t="str">
        <f>IF('🔨 CĂN THAU'!A643="","",'🔨 CĂN THAU'!P643)</f>
        <v/>
      </c>
      <c r="J5567" s="1" t="str">
        <f>IF('🔨 CĂN THAU'!A643="","","")</f>
        <v/>
      </c>
      <c r="L5567" s="1">
        <f>N(L5566)+IF(AND('🔎 TRA CỨU NHANH'!$C$2&lt;&gt;"",OR(ISNUMBER(SEARCH('🔎 TRA CỨU NHANH'!$C$2,$A5567)),ISNUMBER(SEARCH('🔎 TRA CỨU NHANH'!$C$2,$B5567)))),1,0)</f>
        <v>0</v>
      </c>
      <c r="M5567" s="1" t="str">
        <f t="shared" si="172"/>
        <v/>
      </c>
      <c r="N5567" s="1">
        <f>N(N5566)+IF(AND('💰 BÁO GIÁ'!$C$27&lt;&gt;"",OR(ISNUMBER(SEARCH('💰 BÁO GIÁ'!$C$27,$A5567)),ISNUMBER(SEARCH('💰 BÁO GIÁ'!$C$27,$B5567)))),1,0)</f>
        <v>0</v>
      </c>
      <c r="O5567" s="1" t="str">
        <f t="shared" si="173"/>
        <v/>
      </c>
    </row>
    <row r="5568" customHeight="1" spans="1:15">
      <c r="A5568" s="1" t="str">
        <f>IF('🔨 CĂN THAU'!A644="","",'🔨 CĂN THAU'!A644)</f>
        <v/>
      </c>
      <c r="B5568" s="1" t="str">
        <f>IF('🔨 CĂN THAU'!A644="","","Căn thau "&amp;'🔨 CĂN THAU'!D644&amp;" "&amp;'🔨 CĂN THAU'!B644&amp;" "&amp;'🔨 CĂN THAU'!C644)</f>
        <v/>
      </c>
      <c r="C5568" s="1" t="str">
        <f>IF('🔨 CĂN THAU'!A644="","","Căn thau")</f>
        <v/>
      </c>
      <c r="D5568" s="1" t="str">
        <f>IF('🔨 CĂN THAU'!A644="","",'🔨 CĂN THAU'!K644)</f>
        <v/>
      </c>
      <c r="E5568" s="1" t="str">
        <f>IF('🔨 CĂN THAU'!A644="","",'🔨 CĂN THAU'!L644)</f>
        <v/>
      </c>
      <c r="F5568" s="1" t="str">
        <f>IF('🔨 CĂN THAU'!A644="","",'🔨 CĂN THAU'!M644)</f>
        <v/>
      </c>
      <c r="G5568" s="1" t="str">
        <f>IF('🔨 CĂN THAU'!A644="","",'🔨 CĂN THAU'!N644)</f>
        <v/>
      </c>
      <c r="H5568" s="1" t="str">
        <f>IF('🔨 CĂN THAU'!A644="","",'🔨 CĂN THAU'!O644)</f>
        <v/>
      </c>
      <c r="I5568" s="1" t="str">
        <f>IF('🔨 CĂN THAU'!A644="","",'🔨 CĂN THAU'!P644)</f>
        <v/>
      </c>
      <c r="J5568" s="1" t="str">
        <f>IF('🔨 CĂN THAU'!A644="","","")</f>
        <v/>
      </c>
      <c r="L5568" s="1">
        <f>N(L5567)+IF(AND('🔎 TRA CỨU NHANH'!$C$2&lt;&gt;"",OR(ISNUMBER(SEARCH('🔎 TRA CỨU NHANH'!$C$2,$A5568)),ISNUMBER(SEARCH('🔎 TRA CỨU NHANH'!$C$2,$B5568)))),1,0)</f>
        <v>0</v>
      </c>
      <c r="M5568" s="1" t="str">
        <f t="shared" si="172"/>
        <v/>
      </c>
      <c r="N5568" s="1">
        <f>N(N5567)+IF(AND('💰 BÁO GIÁ'!$C$27&lt;&gt;"",OR(ISNUMBER(SEARCH('💰 BÁO GIÁ'!$C$27,$A5568)),ISNUMBER(SEARCH('💰 BÁO GIÁ'!$C$27,$B5568)))),1,0)</f>
        <v>0</v>
      </c>
      <c r="O5568" s="1" t="str">
        <f t="shared" si="173"/>
        <v/>
      </c>
    </row>
    <row r="5569" customHeight="1" spans="1:15">
      <c r="A5569" s="1" t="str">
        <f>IF('🔨 CĂN THAU'!A645="","",'🔨 CĂN THAU'!A645)</f>
        <v/>
      </c>
      <c r="B5569" s="1" t="str">
        <f>IF('🔨 CĂN THAU'!A645="","","Căn thau "&amp;'🔨 CĂN THAU'!D645&amp;" "&amp;'🔨 CĂN THAU'!B645&amp;" "&amp;'🔨 CĂN THAU'!C645)</f>
        <v/>
      </c>
      <c r="C5569" s="1" t="str">
        <f>IF('🔨 CĂN THAU'!A645="","","Căn thau")</f>
        <v/>
      </c>
      <c r="D5569" s="1" t="str">
        <f>IF('🔨 CĂN THAU'!A645="","",'🔨 CĂN THAU'!K645)</f>
        <v/>
      </c>
      <c r="E5569" s="1" t="str">
        <f>IF('🔨 CĂN THAU'!A645="","",'🔨 CĂN THAU'!L645)</f>
        <v/>
      </c>
      <c r="F5569" s="1" t="str">
        <f>IF('🔨 CĂN THAU'!A645="","",'🔨 CĂN THAU'!M645)</f>
        <v/>
      </c>
      <c r="G5569" s="1" t="str">
        <f>IF('🔨 CĂN THAU'!A645="","",'🔨 CĂN THAU'!N645)</f>
        <v/>
      </c>
      <c r="H5569" s="1" t="str">
        <f>IF('🔨 CĂN THAU'!A645="","",'🔨 CĂN THAU'!O645)</f>
        <v/>
      </c>
      <c r="I5569" s="1" t="str">
        <f>IF('🔨 CĂN THAU'!A645="","",'🔨 CĂN THAU'!P645)</f>
        <v/>
      </c>
      <c r="J5569" s="1" t="str">
        <f>IF('🔨 CĂN THAU'!A645="","","")</f>
        <v/>
      </c>
      <c r="L5569" s="1">
        <f>N(L5568)+IF(AND('🔎 TRA CỨU NHANH'!$C$2&lt;&gt;"",OR(ISNUMBER(SEARCH('🔎 TRA CỨU NHANH'!$C$2,$A5569)),ISNUMBER(SEARCH('🔎 TRA CỨU NHANH'!$C$2,$B5569)))),1,0)</f>
        <v>0</v>
      </c>
      <c r="M5569" s="1" t="str">
        <f t="shared" si="172"/>
        <v/>
      </c>
      <c r="N5569" s="1">
        <f>N(N5568)+IF(AND('💰 BÁO GIÁ'!$C$27&lt;&gt;"",OR(ISNUMBER(SEARCH('💰 BÁO GIÁ'!$C$27,$A5569)),ISNUMBER(SEARCH('💰 BÁO GIÁ'!$C$27,$B5569)))),1,0)</f>
        <v>0</v>
      </c>
      <c r="O5569" s="1" t="str">
        <f t="shared" si="173"/>
        <v/>
      </c>
    </row>
    <row r="5570" customHeight="1" spans="1:15">
      <c r="A5570" s="1" t="str">
        <f>IF('🔨 CĂN THAU'!A646="","",'🔨 CĂN THAU'!A646)</f>
        <v/>
      </c>
      <c r="B5570" s="1" t="str">
        <f>IF('🔨 CĂN THAU'!A646="","","Căn thau "&amp;'🔨 CĂN THAU'!D646&amp;" "&amp;'🔨 CĂN THAU'!B646&amp;" "&amp;'🔨 CĂN THAU'!C646)</f>
        <v/>
      </c>
      <c r="C5570" s="1" t="str">
        <f>IF('🔨 CĂN THAU'!A646="","","Căn thau")</f>
        <v/>
      </c>
      <c r="D5570" s="1" t="str">
        <f>IF('🔨 CĂN THAU'!A646="","",'🔨 CĂN THAU'!K646)</f>
        <v/>
      </c>
      <c r="E5570" s="1" t="str">
        <f>IF('🔨 CĂN THAU'!A646="","",'🔨 CĂN THAU'!L646)</f>
        <v/>
      </c>
      <c r="F5570" s="1" t="str">
        <f>IF('🔨 CĂN THAU'!A646="","",'🔨 CĂN THAU'!M646)</f>
        <v/>
      </c>
      <c r="G5570" s="1" t="str">
        <f>IF('🔨 CĂN THAU'!A646="","",'🔨 CĂN THAU'!N646)</f>
        <v/>
      </c>
      <c r="H5570" s="1" t="str">
        <f>IF('🔨 CĂN THAU'!A646="","",'🔨 CĂN THAU'!O646)</f>
        <v/>
      </c>
      <c r="I5570" s="1" t="str">
        <f>IF('🔨 CĂN THAU'!A646="","",'🔨 CĂN THAU'!P646)</f>
        <v/>
      </c>
      <c r="J5570" s="1" t="str">
        <f>IF('🔨 CĂN THAU'!A646="","","")</f>
        <v/>
      </c>
      <c r="L5570" s="1">
        <f>N(L5569)+IF(AND('🔎 TRA CỨU NHANH'!$C$2&lt;&gt;"",OR(ISNUMBER(SEARCH('🔎 TRA CỨU NHANH'!$C$2,$A5570)),ISNUMBER(SEARCH('🔎 TRA CỨU NHANH'!$C$2,$B5570)))),1,0)</f>
        <v>0</v>
      </c>
      <c r="M5570" s="1" t="str">
        <f t="shared" ref="M5570:M5633" si="174">IF(L5570&gt;N(L5569),L5570,"")</f>
        <v/>
      </c>
      <c r="N5570" s="1">
        <f>N(N5569)+IF(AND('💰 BÁO GIÁ'!$C$27&lt;&gt;"",OR(ISNUMBER(SEARCH('💰 BÁO GIÁ'!$C$27,$A5570)),ISNUMBER(SEARCH('💰 BÁO GIÁ'!$C$27,$B5570)))),1,0)</f>
        <v>0</v>
      </c>
      <c r="O5570" s="1" t="str">
        <f t="shared" ref="O5570:O5633" si="175">IF(N5570&gt;N(N5569),N5570,"")</f>
        <v/>
      </c>
    </row>
    <row r="5571" customHeight="1" spans="1:15">
      <c r="A5571" s="1" t="str">
        <f>IF('🔨 CĂN THAU'!A647="","",'🔨 CĂN THAU'!A647)</f>
        <v/>
      </c>
      <c r="B5571" s="1" t="str">
        <f>IF('🔨 CĂN THAU'!A647="","","Căn thau "&amp;'🔨 CĂN THAU'!D647&amp;" "&amp;'🔨 CĂN THAU'!B647&amp;" "&amp;'🔨 CĂN THAU'!C647)</f>
        <v/>
      </c>
      <c r="C5571" s="1" t="str">
        <f>IF('🔨 CĂN THAU'!A647="","","Căn thau")</f>
        <v/>
      </c>
      <c r="D5571" s="1" t="str">
        <f>IF('🔨 CĂN THAU'!A647="","",'🔨 CĂN THAU'!K647)</f>
        <v/>
      </c>
      <c r="E5571" s="1" t="str">
        <f>IF('🔨 CĂN THAU'!A647="","",'🔨 CĂN THAU'!L647)</f>
        <v/>
      </c>
      <c r="F5571" s="1" t="str">
        <f>IF('🔨 CĂN THAU'!A647="","",'🔨 CĂN THAU'!M647)</f>
        <v/>
      </c>
      <c r="G5571" s="1" t="str">
        <f>IF('🔨 CĂN THAU'!A647="","",'🔨 CĂN THAU'!N647)</f>
        <v/>
      </c>
      <c r="H5571" s="1" t="str">
        <f>IF('🔨 CĂN THAU'!A647="","",'🔨 CĂN THAU'!O647)</f>
        <v/>
      </c>
      <c r="I5571" s="1" t="str">
        <f>IF('🔨 CĂN THAU'!A647="","",'🔨 CĂN THAU'!P647)</f>
        <v/>
      </c>
      <c r="J5571" s="1" t="str">
        <f>IF('🔨 CĂN THAU'!A647="","","")</f>
        <v/>
      </c>
      <c r="L5571" s="1">
        <f>N(L5570)+IF(AND('🔎 TRA CỨU NHANH'!$C$2&lt;&gt;"",OR(ISNUMBER(SEARCH('🔎 TRA CỨU NHANH'!$C$2,$A5571)),ISNUMBER(SEARCH('🔎 TRA CỨU NHANH'!$C$2,$B5571)))),1,0)</f>
        <v>0</v>
      </c>
      <c r="M5571" s="1" t="str">
        <f t="shared" si="174"/>
        <v/>
      </c>
      <c r="N5571" s="1">
        <f>N(N5570)+IF(AND('💰 BÁO GIÁ'!$C$27&lt;&gt;"",OR(ISNUMBER(SEARCH('💰 BÁO GIÁ'!$C$27,$A5571)),ISNUMBER(SEARCH('💰 BÁO GIÁ'!$C$27,$B5571)))),1,0)</f>
        <v>0</v>
      </c>
      <c r="O5571" s="1" t="str">
        <f t="shared" si="175"/>
        <v/>
      </c>
    </row>
    <row r="5572" customHeight="1" spans="1:15">
      <c r="A5572" s="1" t="str">
        <f>IF('🔨 CĂN THAU'!A648="","",'🔨 CĂN THAU'!A648)</f>
        <v/>
      </c>
      <c r="B5572" s="1" t="str">
        <f>IF('🔨 CĂN THAU'!A648="","","Căn thau "&amp;'🔨 CĂN THAU'!D648&amp;" "&amp;'🔨 CĂN THAU'!B648&amp;" "&amp;'🔨 CĂN THAU'!C648)</f>
        <v/>
      </c>
      <c r="C5572" s="1" t="str">
        <f>IF('🔨 CĂN THAU'!A648="","","Căn thau")</f>
        <v/>
      </c>
      <c r="D5572" s="1" t="str">
        <f>IF('🔨 CĂN THAU'!A648="","",'🔨 CĂN THAU'!K648)</f>
        <v/>
      </c>
      <c r="E5572" s="1" t="str">
        <f>IF('🔨 CĂN THAU'!A648="","",'🔨 CĂN THAU'!L648)</f>
        <v/>
      </c>
      <c r="F5572" s="1" t="str">
        <f>IF('🔨 CĂN THAU'!A648="","",'🔨 CĂN THAU'!M648)</f>
        <v/>
      </c>
      <c r="G5572" s="1" t="str">
        <f>IF('🔨 CĂN THAU'!A648="","",'🔨 CĂN THAU'!N648)</f>
        <v/>
      </c>
      <c r="H5572" s="1" t="str">
        <f>IF('🔨 CĂN THAU'!A648="","",'🔨 CĂN THAU'!O648)</f>
        <v/>
      </c>
      <c r="I5572" s="1" t="str">
        <f>IF('🔨 CĂN THAU'!A648="","",'🔨 CĂN THAU'!P648)</f>
        <v/>
      </c>
      <c r="J5572" s="1" t="str">
        <f>IF('🔨 CĂN THAU'!A648="","","")</f>
        <v/>
      </c>
      <c r="L5572" s="1">
        <f>N(L5571)+IF(AND('🔎 TRA CỨU NHANH'!$C$2&lt;&gt;"",OR(ISNUMBER(SEARCH('🔎 TRA CỨU NHANH'!$C$2,$A5572)),ISNUMBER(SEARCH('🔎 TRA CỨU NHANH'!$C$2,$B5572)))),1,0)</f>
        <v>0</v>
      </c>
      <c r="M5572" s="1" t="str">
        <f t="shared" si="174"/>
        <v/>
      </c>
      <c r="N5572" s="1">
        <f>N(N5571)+IF(AND('💰 BÁO GIÁ'!$C$27&lt;&gt;"",OR(ISNUMBER(SEARCH('💰 BÁO GIÁ'!$C$27,$A5572)),ISNUMBER(SEARCH('💰 BÁO GIÁ'!$C$27,$B5572)))),1,0)</f>
        <v>0</v>
      </c>
      <c r="O5572" s="1" t="str">
        <f t="shared" si="175"/>
        <v/>
      </c>
    </row>
    <row r="5573" customHeight="1" spans="1:15">
      <c r="A5573" s="1" t="str">
        <f>IF('🔨 CĂN THAU'!A649="","",'🔨 CĂN THAU'!A649)</f>
        <v/>
      </c>
      <c r="B5573" s="1" t="str">
        <f>IF('🔨 CĂN THAU'!A649="","","Căn thau "&amp;'🔨 CĂN THAU'!D649&amp;" "&amp;'🔨 CĂN THAU'!B649&amp;" "&amp;'🔨 CĂN THAU'!C649)</f>
        <v/>
      </c>
      <c r="C5573" s="1" t="str">
        <f>IF('🔨 CĂN THAU'!A649="","","Căn thau")</f>
        <v/>
      </c>
      <c r="D5573" s="1" t="str">
        <f>IF('🔨 CĂN THAU'!A649="","",'🔨 CĂN THAU'!K649)</f>
        <v/>
      </c>
      <c r="E5573" s="1" t="str">
        <f>IF('🔨 CĂN THAU'!A649="","",'🔨 CĂN THAU'!L649)</f>
        <v/>
      </c>
      <c r="F5573" s="1" t="str">
        <f>IF('🔨 CĂN THAU'!A649="","",'🔨 CĂN THAU'!M649)</f>
        <v/>
      </c>
      <c r="G5573" s="1" t="str">
        <f>IF('🔨 CĂN THAU'!A649="","",'🔨 CĂN THAU'!N649)</f>
        <v/>
      </c>
      <c r="H5573" s="1" t="str">
        <f>IF('🔨 CĂN THAU'!A649="","",'🔨 CĂN THAU'!O649)</f>
        <v/>
      </c>
      <c r="I5573" s="1" t="str">
        <f>IF('🔨 CĂN THAU'!A649="","",'🔨 CĂN THAU'!P649)</f>
        <v/>
      </c>
      <c r="J5573" s="1" t="str">
        <f>IF('🔨 CĂN THAU'!A649="","","")</f>
        <v/>
      </c>
      <c r="L5573" s="1">
        <f>N(L5572)+IF(AND('🔎 TRA CỨU NHANH'!$C$2&lt;&gt;"",OR(ISNUMBER(SEARCH('🔎 TRA CỨU NHANH'!$C$2,$A5573)),ISNUMBER(SEARCH('🔎 TRA CỨU NHANH'!$C$2,$B5573)))),1,0)</f>
        <v>0</v>
      </c>
      <c r="M5573" s="1" t="str">
        <f t="shared" si="174"/>
        <v/>
      </c>
      <c r="N5573" s="1">
        <f>N(N5572)+IF(AND('💰 BÁO GIÁ'!$C$27&lt;&gt;"",OR(ISNUMBER(SEARCH('💰 BÁO GIÁ'!$C$27,$A5573)),ISNUMBER(SEARCH('💰 BÁO GIÁ'!$C$27,$B5573)))),1,0)</f>
        <v>0</v>
      </c>
      <c r="O5573" s="1" t="str">
        <f t="shared" si="175"/>
        <v/>
      </c>
    </row>
    <row r="5574" customHeight="1" spans="1:15">
      <c r="A5574" s="1" t="str">
        <f>IF('🔨 CĂN THAU'!A650="","",'🔨 CĂN THAU'!A650)</f>
        <v/>
      </c>
      <c r="B5574" s="1" t="str">
        <f>IF('🔨 CĂN THAU'!A650="","","Căn thau "&amp;'🔨 CĂN THAU'!D650&amp;" "&amp;'🔨 CĂN THAU'!B650&amp;" "&amp;'🔨 CĂN THAU'!C650)</f>
        <v/>
      </c>
      <c r="C5574" s="1" t="str">
        <f>IF('🔨 CĂN THAU'!A650="","","Căn thau")</f>
        <v/>
      </c>
      <c r="D5574" s="1" t="str">
        <f>IF('🔨 CĂN THAU'!A650="","",'🔨 CĂN THAU'!K650)</f>
        <v/>
      </c>
      <c r="E5574" s="1" t="str">
        <f>IF('🔨 CĂN THAU'!A650="","",'🔨 CĂN THAU'!L650)</f>
        <v/>
      </c>
      <c r="F5574" s="1" t="str">
        <f>IF('🔨 CĂN THAU'!A650="","",'🔨 CĂN THAU'!M650)</f>
        <v/>
      </c>
      <c r="G5574" s="1" t="str">
        <f>IF('🔨 CĂN THAU'!A650="","",'🔨 CĂN THAU'!N650)</f>
        <v/>
      </c>
      <c r="H5574" s="1" t="str">
        <f>IF('🔨 CĂN THAU'!A650="","",'🔨 CĂN THAU'!O650)</f>
        <v/>
      </c>
      <c r="I5574" s="1" t="str">
        <f>IF('🔨 CĂN THAU'!A650="","",'🔨 CĂN THAU'!P650)</f>
        <v/>
      </c>
      <c r="J5574" s="1" t="str">
        <f>IF('🔨 CĂN THAU'!A650="","","")</f>
        <v/>
      </c>
      <c r="L5574" s="1">
        <f>N(L5573)+IF(AND('🔎 TRA CỨU NHANH'!$C$2&lt;&gt;"",OR(ISNUMBER(SEARCH('🔎 TRA CỨU NHANH'!$C$2,$A5574)),ISNUMBER(SEARCH('🔎 TRA CỨU NHANH'!$C$2,$B5574)))),1,0)</f>
        <v>0</v>
      </c>
      <c r="M5574" s="1" t="str">
        <f t="shared" si="174"/>
        <v/>
      </c>
      <c r="N5574" s="1">
        <f>N(N5573)+IF(AND('💰 BÁO GIÁ'!$C$27&lt;&gt;"",OR(ISNUMBER(SEARCH('💰 BÁO GIÁ'!$C$27,$A5574)),ISNUMBER(SEARCH('💰 BÁO GIÁ'!$C$27,$B5574)))),1,0)</f>
        <v>0</v>
      </c>
      <c r="O5574" s="1" t="str">
        <f t="shared" si="175"/>
        <v/>
      </c>
    </row>
    <row r="5575" customHeight="1" spans="1:15">
      <c r="A5575" s="1" t="str">
        <f>IF('🔨 CĂN THAU'!A651="","",'🔨 CĂN THAU'!A651)</f>
        <v/>
      </c>
      <c r="B5575" s="1" t="str">
        <f>IF('🔨 CĂN THAU'!A651="","","Căn thau "&amp;'🔨 CĂN THAU'!D651&amp;" "&amp;'🔨 CĂN THAU'!B651&amp;" "&amp;'🔨 CĂN THAU'!C651)</f>
        <v/>
      </c>
      <c r="C5575" s="1" t="str">
        <f>IF('🔨 CĂN THAU'!A651="","","Căn thau")</f>
        <v/>
      </c>
      <c r="D5575" s="1" t="str">
        <f>IF('🔨 CĂN THAU'!A651="","",'🔨 CĂN THAU'!K651)</f>
        <v/>
      </c>
      <c r="E5575" s="1" t="str">
        <f>IF('🔨 CĂN THAU'!A651="","",'🔨 CĂN THAU'!L651)</f>
        <v/>
      </c>
      <c r="F5575" s="1" t="str">
        <f>IF('🔨 CĂN THAU'!A651="","",'🔨 CĂN THAU'!M651)</f>
        <v/>
      </c>
      <c r="G5575" s="1" t="str">
        <f>IF('🔨 CĂN THAU'!A651="","",'🔨 CĂN THAU'!N651)</f>
        <v/>
      </c>
      <c r="H5575" s="1" t="str">
        <f>IF('🔨 CĂN THAU'!A651="","",'🔨 CĂN THAU'!O651)</f>
        <v/>
      </c>
      <c r="I5575" s="1" t="str">
        <f>IF('🔨 CĂN THAU'!A651="","",'🔨 CĂN THAU'!P651)</f>
        <v/>
      </c>
      <c r="J5575" s="1" t="str">
        <f>IF('🔨 CĂN THAU'!A651="","","")</f>
        <v/>
      </c>
      <c r="L5575" s="1">
        <f>N(L5574)+IF(AND('🔎 TRA CỨU NHANH'!$C$2&lt;&gt;"",OR(ISNUMBER(SEARCH('🔎 TRA CỨU NHANH'!$C$2,$A5575)),ISNUMBER(SEARCH('🔎 TRA CỨU NHANH'!$C$2,$B5575)))),1,0)</f>
        <v>0</v>
      </c>
      <c r="M5575" s="1" t="str">
        <f t="shared" si="174"/>
        <v/>
      </c>
      <c r="N5575" s="1">
        <f>N(N5574)+IF(AND('💰 BÁO GIÁ'!$C$27&lt;&gt;"",OR(ISNUMBER(SEARCH('💰 BÁO GIÁ'!$C$27,$A5575)),ISNUMBER(SEARCH('💰 BÁO GIÁ'!$C$27,$B5575)))),1,0)</f>
        <v>0</v>
      </c>
      <c r="O5575" s="1" t="str">
        <f t="shared" si="175"/>
        <v/>
      </c>
    </row>
    <row r="5576" customHeight="1" spans="1:15">
      <c r="A5576" s="1" t="str">
        <f>IF('🔨 CĂN THAU'!A652="","",'🔨 CĂN THAU'!A652)</f>
        <v/>
      </c>
      <c r="B5576" s="1" t="str">
        <f>IF('🔨 CĂN THAU'!A652="","","Căn thau "&amp;'🔨 CĂN THAU'!D652&amp;" "&amp;'🔨 CĂN THAU'!B652&amp;" "&amp;'🔨 CĂN THAU'!C652)</f>
        <v/>
      </c>
      <c r="C5576" s="1" t="str">
        <f>IF('🔨 CĂN THAU'!A652="","","Căn thau")</f>
        <v/>
      </c>
      <c r="D5576" s="1" t="str">
        <f>IF('🔨 CĂN THAU'!A652="","",'🔨 CĂN THAU'!K652)</f>
        <v/>
      </c>
      <c r="E5576" s="1" t="str">
        <f>IF('🔨 CĂN THAU'!A652="","",'🔨 CĂN THAU'!L652)</f>
        <v/>
      </c>
      <c r="F5576" s="1" t="str">
        <f>IF('🔨 CĂN THAU'!A652="","",'🔨 CĂN THAU'!M652)</f>
        <v/>
      </c>
      <c r="G5576" s="1" t="str">
        <f>IF('🔨 CĂN THAU'!A652="","",'🔨 CĂN THAU'!N652)</f>
        <v/>
      </c>
      <c r="H5576" s="1" t="str">
        <f>IF('🔨 CĂN THAU'!A652="","",'🔨 CĂN THAU'!O652)</f>
        <v/>
      </c>
      <c r="I5576" s="1" t="str">
        <f>IF('🔨 CĂN THAU'!A652="","",'🔨 CĂN THAU'!P652)</f>
        <v/>
      </c>
      <c r="J5576" s="1" t="str">
        <f>IF('🔨 CĂN THAU'!A652="","","")</f>
        <v/>
      </c>
      <c r="L5576" s="1">
        <f>N(L5575)+IF(AND('🔎 TRA CỨU NHANH'!$C$2&lt;&gt;"",OR(ISNUMBER(SEARCH('🔎 TRA CỨU NHANH'!$C$2,$A5576)),ISNUMBER(SEARCH('🔎 TRA CỨU NHANH'!$C$2,$B5576)))),1,0)</f>
        <v>0</v>
      </c>
      <c r="M5576" s="1" t="str">
        <f t="shared" si="174"/>
        <v/>
      </c>
      <c r="N5576" s="1">
        <f>N(N5575)+IF(AND('💰 BÁO GIÁ'!$C$27&lt;&gt;"",OR(ISNUMBER(SEARCH('💰 BÁO GIÁ'!$C$27,$A5576)),ISNUMBER(SEARCH('💰 BÁO GIÁ'!$C$27,$B5576)))),1,0)</f>
        <v>0</v>
      </c>
      <c r="O5576" s="1" t="str">
        <f t="shared" si="175"/>
        <v/>
      </c>
    </row>
    <row r="5577" customHeight="1" spans="1:15">
      <c r="A5577" s="1" t="str">
        <f>IF('🔨 CĂN THAU'!A653="","",'🔨 CĂN THAU'!A653)</f>
        <v/>
      </c>
      <c r="B5577" s="1" t="str">
        <f>IF('🔨 CĂN THAU'!A653="","","Căn thau "&amp;'🔨 CĂN THAU'!D653&amp;" "&amp;'🔨 CĂN THAU'!B653&amp;" "&amp;'🔨 CĂN THAU'!C653)</f>
        <v/>
      </c>
      <c r="C5577" s="1" t="str">
        <f>IF('🔨 CĂN THAU'!A653="","","Căn thau")</f>
        <v/>
      </c>
      <c r="D5577" s="1" t="str">
        <f>IF('🔨 CĂN THAU'!A653="","",'🔨 CĂN THAU'!K653)</f>
        <v/>
      </c>
      <c r="E5577" s="1" t="str">
        <f>IF('🔨 CĂN THAU'!A653="","",'🔨 CĂN THAU'!L653)</f>
        <v/>
      </c>
      <c r="F5577" s="1" t="str">
        <f>IF('🔨 CĂN THAU'!A653="","",'🔨 CĂN THAU'!M653)</f>
        <v/>
      </c>
      <c r="G5577" s="1" t="str">
        <f>IF('🔨 CĂN THAU'!A653="","",'🔨 CĂN THAU'!N653)</f>
        <v/>
      </c>
      <c r="H5577" s="1" t="str">
        <f>IF('🔨 CĂN THAU'!A653="","",'🔨 CĂN THAU'!O653)</f>
        <v/>
      </c>
      <c r="I5577" s="1" t="str">
        <f>IF('🔨 CĂN THAU'!A653="","",'🔨 CĂN THAU'!P653)</f>
        <v/>
      </c>
      <c r="J5577" s="1" t="str">
        <f>IF('🔨 CĂN THAU'!A653="","","")</f>
        <v/>
      </c>
      <c r="L5577" s="1">
        <f>N(L5576)+IF(AND('🔎 TRA CỨU NHANH'!$C$2&lt;&gt;"",OR(ISNUMBER(SEARCH('🔎 TRA CỨU NHANH'!$C$2,$A5577)),ISNUMBER(SEARCH('🔎 TRA CỨU NHANH'!$C$2,$B5577)))),1,0)</f>
        <v>0</v>
      </c>
      <c r="M5577" s="1" t="str">
        <f t="shared" si="174"/>
        <v/>
      </c>
      <c r="N5577" s="1">
        <f>N(N5576)+IF(AND('💰 BÁO GIÁ'!$C$27&lt;&gt;"",OR(ISNUMBER(SEARCH('💰 BÁO GIÁ'!$C$27,$A5577)),ISNUMBER(SEARCH('💰 BÁO GIÁ'!$C$27,$B5577)))),1,0)</f>
        <v>0</v>
      </c>
      <c r="O5577" s="1" t="str">
        <f t="shared" si="175"/>
        <v/>
      </c>
    </row>
    <row r="5578" customHeight="1" spans="1:15">
      <c r="A5578" s="1" t="str">
        <f>IF('🔨 CĂN THAU'!A654="","",'🔨 CĂN THAU'!A654)</f>
        <v/>
      </c>
      <c r="B5578" s="1" t="str">
        <f>IF('🔨 CĂN THAU'!A654="","","Căn thau "&amp;'🔨 CĂN THAU'!D654&amp;" "&amp;'🔨 CĂN THAU'!B654&amp;" "&amp;'🔨 CĂN THAU'!C654)</f>
        <v/>
      </c>
      <c r="C5578" s="1" t="str">
        <f>IF('🔨 CĂN THAU'!A654="","","Căn thau")</f>
        <v/>
      </c>
      <c r="D5578" s="1" t="str">
        <f>IF('🔨 CĂN THAU'!A654="","",'🔨 CĂN THAU'!K654)</f>
        <v/>
      </c>
      <c r="E5578" s="1" t="str">
        <f>IF('🔨 CĂN THAU'!A654="","",'🔨 CĂN THAU'!L654)</f>
        <v/>
      </c>
      <c r="F5578" s="1" t="str">
        <f>IF('🔨 CĂN THAU'!A654="","",'🔨 CĂN THAU'!M654)</f>
        <v/>
      </c>
      <c r="G5578" s="1" t="str">
        <f>IF('🔨 CĂN THAU'!A654="","",'🔨 CĂN THAU'!N654)</f>
        <v/>
      </c>
      <c r="H5578" s="1" t="str">
        <f>IF('🔨 CĂN THAU'!A654="","",'🔨 CĂN THAU'!O654)</f>
        <v/>
      </c>
      <c r="I5578" s="1" t="str">
        <f>IF('🔨 CĂN THAU'!A654="","",'🔨 CĂN THAU'!P654)</f>
        <v/>
      </c>
      <c r="J5578" s="1" t="str">
        <f>IF('🔨 CĂN THAU'!A654="","","")</f>
        <v/>
      </c>
      <c r="L5578" s="1">
        <f>N(L5577)+IF(AND('🔎 TRA CỨU NHANH'!$C$2&lt;&gt;"",OR(ISNUMBER(SEARCH('🔎 TRA CỨU NHANH'!$C$2,$A5578)),ISNUMBER(SEARCH('🔎 TRA CỨU NHANH'!$C$2,$B5578)))),1,0)</f>
        <v>0</v>
      </c>
      <c r="M5578" s="1" t="str">
        <f t="shared" si="174"/>
        <v/>
      </c>
      <c r="N5578" s="1">
        <f>N(N5577)+IF(AND('💰 BÁO GIÁ'!$C$27&lt;&gt;"",OR(ISNUMBER(SEARCH('💰 BÁO GIÁ'!$C$27,$A5578)),ISNUMBER(SEARCH('💰 BÁO GIÁ'!$C$27,$B5578)))),1,0)</f>
        <v>0</v>
      </c>
      <c r="O5578" s="1" t="str">
        <f t="shared" si="175"/>
        <v/>
      </c>
    </row>
    <row r="5579" customHeight="1" spans="1:15">
      <c r="A5579" s="1" t="str">
        <f>IF('🔨 CĂN THAU'!A655="","",'🔨 CĂN THAU'!A655)</f>
        <v/>
      </c>
      <c r="B5579" s="1" t="str">
        <f>IF('🔨 CĂN THAU'!A655="","","Căn thau "&amp;'🔨 CĂN THAU'!D655&amp;" "&amp;'🔨 CĂN THAU'!B655&amp;" "&amp;'🔨 CĂN THAU'!C655)</f>
        <v/>
      </c>
      <c r="C5579" s="1" t="str">
        <f>IF('🔨 CĂN THAU'!A655="","","Căn thau")</f>
        <v/>
      </c>
      <c r="D5579" s="1" t="str">
        <f>IF('🔨 CĂN THAU'!A655="","",'🔨 CĂN THAU'!K655)</f>
        <v/>
      </c>
      <c r="E5579" s="1" t="str">
        <f>IF('🔨 CĂN THAU'!A655="","",'🔨 CĂN THAU'!L655)</f>
        <v/>
      </c>
      <c r="F5579" s="1" t="str">
        <f>IF('🔨 CĂN THAU'!A655="","",'🔨 CĂN THAU'!M655)</f>
        <v/>
      </c>
      <c r="G5579" s="1" t="str">
        <f>IF('🔨 CĂN THAU'!A655="","",'🔨 CĂN THAU'!N655)</f>
        <v/>
      </c>
      <c r="H5579" s="1" t="str">
        <f>IF('🔨 CĂN THAU'!A655="","",'🔨 CĂN THAU'!O655)</f>
        <v/>
      </c>
      <c r="I5579" s="1" t="str">
        <f>IF('🔨 CĂN THAU'!A655="","",'🔨 CĂN THAU'!P655)</f>
        <v/>
      </c>
      <c r="J5579" s="1" t="str">
        <f>IF('🔨 CĂN THAU'!A655="","","")</f>
        <v/>
      </c>
      <c r="L5579" s="1">
        <f>N(L5578)+IF(AND('🔎 TRA CỨU NHANH'!$C$2&lt;&gt;"",OR(ISNUMBER(SEARCH('🔎 TRA CỨU NHANH'!$C$2,$A5579)),ISNUMBER(SEARCH('🔎 TRA CỨU NHANH'!$C$2,$B5579)))),1,0)</f>
        <v>0</v>
      </c>
      <c r="M5579" s="1" t="str">
        <f t="shared" si="174"/>
        <v/>
      </c>
      <c r="N5579" s="1">
        <f>N(N5578)+IF(AND('💰 BÁO GIÁ'!$C$27&lt;&gt;"",OR(ISNUMBER(SEARCH('💰 BÁO GIÁ'!$C$27,$A5579)),ISNUMBER(SEARCH('💰 BÁO GIÁ'!$C$27,$B5579)))),1,0)</f>
        <v>0</v>
      </c>
      <c r="O5579" s="1" t="str">
        <f t="shared" si="175"/>
        <v/>
      </c>
    </row>
    <row r="5580" customHeight="1" spans="1:15">
      <c r="A5580" s="1" t="str">
        <f>IF('🔨 CĂN THAU'!A656="","",'🔨 CĂN THAU'!A656)</f>
        <v/>
      </c>
      <c r="B5580" s="1" t="str">
        <f>IF('🔨 CĂN THAU'!A656="","","Căn thau "&amp;'🔨 CĂN THAU'!D656&amp;" "&amp;'🔨 CĂN THAU'!B656&amp;" "&amp;'🔨 CĂN THAU'!C656)</f>
        <v/>
      </c>
      <c r="C5580" s="1" t="str">
        <f>IF('🔨 CĂN THAU'!A656="","","Căn thau")</f>
        <v/>
      </c>
      <c r="D5580" s="1" t="str">
        <f>IF('🔨 CĂN THAU'!A656="","",'🔨 CĂN THAU'!K656)</f>
        <v/>
      </c>
      <c r="E5580" s="1" t="str">
        <f>IF('🔨 CĂN THAU'!A656="","",'🔨 CĂN THAU'!L656)</f>
        <v/>
      </c>
      <c r="F5580" s="1" t="str">
        <f>IF('🔨 CĂN THAU'!A656="","",'🔨 CĂN THAU'!M656)</f>
        <v/>
      </c>
      <c r="G5580" s="1" t="str">
        <f>IF('🔨 CĂN THAU'!A656="","",'🔨 CĂN THAU'!N656)</f>
        <v/>
      </c>
      <c r="H5580" s="1" t="str">
        <f>IF('🔨 CĂN THAU'!A656="","",'🔨 CĂN THAU'!O656)</f>
        <v/>
      </c>
      <c r="I5580" s="1" t="str">
        <f>IF('🔨 CĂN THAU'!A656="","",'🔨 CĂN THAU'!P656)</f>
        <v/>
      </c>
      <c r="J5580" s="1" t="str">
        <f>IF('🔨 CĂN THAU'!A656="","","")</f>
        <v/>
      </c>
      <c r="L5580" s="1">
        <f>N(L5579)+IF(AND('🔎 TRA CỨU NHANH'!$C$2&lt;&gt;"",OR(ISNUMBER(SEARCH('🔎 TRA CỨU NHANH'!$C$2,$A5580)),ISNUMBER(SEARCH('🔎 TRA CỨU NHANH'!$C$2,$B5580)))),1,0)</f>
        <v>0</v>
      </c>
      <c r="M5580" s="1" t="str">
        <f t="shared" si="174"/>
        <v/>
      </c>
      <c r="N5580" s="1">
        <f>N(N5579)+IF(AND('💰 BÁO GIÁ'!$C$27&lt;&gt;"",OR(ISNUMBER(SEARCH('💰 BÁO GIÁ'!$C$27,$A5580)),ISNUMBER(SEARCH('💰 BÁO GIÁ'!$C$27,$B5580)))),1,0)</f>
        <v>0</v>
      </c>
      <c r="O5580" s="1" t="str">
        <f t="shared" si="175"/>
        <v/>
      </c>
    </row>
    <row r="5581" customHeight="1" spans="1:15">
      <c r="A5581" s="1" t="str">
        <f>IF('🔨 CĂN THAU'!A657="","",'🔨 CĂN THAU'!A657)</f>
        <v/>
      </c>
      <c r="B5581" s="1" t="str">
        <f>IF('🔨 CĂN THAU'!A657="","","Căn thau "&amp;'🔨 CĂN THAU'!D657&amp;" "&amp;'🔨 CĂN THAU'!B657&amp;" "&amp;'🔨 CĂN THAU'!C657)</f>
        <v/>
      </c>
      <c r="C5581" s="1" t="str">
        <f>IF('🔨 CĂN THAU'!A657="","","Căn thau")</f>
        <v/>
      </c>
      <c r="D5581" s="1" t="str">
        <f>IF('🔨 CĂN THAU'!A657="","",'🔨 CĂN THAU'!K657)</f>
        <v/>
      </c>
      <c r="E5581" s="1" t="str">
        <f>IF('🔨 CĂN THAU'!A657="","",'🔨 CĂN THAU'!L657)</f>
        <v/>
      </c>
      <c r="F5581" s="1" t="str">
        <f>IF('🔨 CĂN THAU'!A657="","",'🔨 CĂN THAU'!M657)</f>
        <v/>
      </c>
      <c r="G5581" s="1" t="str">
        <f>IF('🔨 CĂN THAU'!A657="","",'🔨 CĂN THAU'!N657)</f>
        <v/>
      </c>
      <c r="H5581" s="1" t="str">
        <f>IF('🔨 CĂN THAU'!A657="","",'🔨 CĂN THAU'!O657)</f>
        <v/>
      </c>
      <c r="I5581" s="1" t="str">
        <f>IF('🔨 CĂN THAU'!A657="","",'🔨 CĂN THAU'!P657)</f>
        <v/>
      </c>
      <c r="J5581" s="1" t="str">
        <f>IF('🔨 CĂN THAU'!A657="","","")</f>
        <v/>
      </c>
      <c r="L5581" s="1">
        <f>N(L5580)+IF(AND('🔎 TRA CỨU NHANH'!$C$2&lt;&gt;"",OR(ISNUMBER(SEARCH('🔎 TRA CỨU NHANH'!$C$2,$A5581)),ISNUMBER(SEARCH('🔎 TRA CỨU NHANH'!$C$2,$B5581)))),1,0)</f>
        <v>0</v>
      </c>
      <c r="M5581" s="1" t="str">
        <f t="shared" si="174"/>
        <v/>
      </c>
      <c r="N5581" s="1">
        <f>N(N5580)+IF(AND('💰 BÁO GIÁ'!$C$27&lt;&gt;"",OR(ISNUMBER(SEARCH('💰 BÁO GIÁ'!$C$27,$A5581)),ISNUMBER(SEARCH('💰 BÁO GIÁ'!$C$27,$B5581)))),1,0)</f>
        <v>0</v>
      </c>
      <c r="O5581" s="1" t="str">
        <f t="shared" si="175"/>
        <v/>
      </c>
    </row>
    <row r="5582" customHeight="1" spans="1:15">
      <c r="A5582" s="1" t="str">
        <f>IF('🔨 CĂN THAU'!A658="","",'🔨 CĂN THAU'!A658)</f>
        <v/>
      </c>
      <c r="B5582" s="1" t="str">
        <f>IF('🔨 CĂN THAU'!A658="","","Căn thau "&amp;'🔨 CĂN THAU'!D658&amp;" "&amp;'🔨 CĂN THAU'!B658&amp;" "&amp;'🔨 CĂN THAU'!C658)</f>
        <v/>
      </c>
      <c r="C5582" s="1" t="str">
        <f>IF('🔨 CĂN THAU'!A658="","","Căn thau")</f>
        <v/>
      </c>
      <c r="D5582" s="1" t="str">
        <f>IF('🔨 CĂN THAU'!A658="","",'🔨 CĂN THAU'!K658)</f>
        <v/>
      </c>
      <c r="E5582" s="1" t="str">
        <f>IF('🔨 CĂN THAU'!A658="","",'🔨 CĂN THAU'!L658)</f>
        <v/>
      </c>
      <c r="F5582" s="1" t="str">
        <f>IF('🔨 CĂN THAU'!A658="","",'🔨 CĂN THAU'!M658)</f>
        <v/>
      </c>
      <c r="G5582" s="1" t="str">
        <f>IF('🔨 CĂN THAU'!A658="","",'🔨 CĂN THAU'!N658)</f>
        <v/>
      </c>
      <c r="H5582" s="1" t="str">
        <f>IF('🔨 CĂN THAU'!A658="","",'🔨 CĂN THAU'!O658)</f>
        <v/>
      </c>
      <c r="I5582" s="1" t="str">
        <f>IF('🔨 CĂN THAU'!A658="","",'🔨 CĂN THAU'!P658)</f>
        <v/>
      </c>
      <c r="J5582" s="1" t="str">
        <f>IF('🔨 CĂN THAU'!A658="","","")</f>
        <v/>
      </c>
      <c r="L5582" s="1">
        <f>N(L5581)+IF(AND('🔎 TRA CỨU NHANH'!$C$2&lt;&gt;"",OR(ISNUMBER(SEARCH('🔎 TRA CỨU NHANH'!$C$2,$A5582)),ISNUMBER(SEARCH('🔎 TRA CỨU NHANH'!$C$2,$B5582)))),1,0)</f>
        <v>0</v>
      </c>
      <c r="M5582" s="1" t="str">
        <f t="shared" si="174"/>
        <v/>
      </c>
      <c r="N5582" s="1">
        <f>N(N5581)+IF(AND('💰 BÁO GIÁ'!$C$27&lt;&gt;"",OR(ISNUMBER(SEARCH('💰 BÁO GIÁ'!$C$27,$A5582)),ISNUMBER(SEARCH('💰 BÁO GIÁ'!$C$27,$B5582)))),1,0)</f>
        <v>0</v>
      </c>
      <c r="O5582" s="1" t="str">
        <f t="shared" si="175"/>
        <v/>
      </c>
    </row>
    <row r="5583" customHeight="1" spans="1:15">
      <c r="A5583" s="1" t="str">
        <f>IF('🔨 CĂN THAU'!A659="","",'🔨 CĂN THAU'!A659)</f>
        <v/>
      </c>
      <c r="B5583" s="1" t="str">
        <f>IF('🔨 CĂN THAU'!A659="","","Căn thau "&amp;'🔨 CĂN THAU'!D659&amp;" "&amp;'🔨 CĂN THAU'!B659&amp;" "&amp;'🔨 CĂN THAU'!C659)</f>
        <v/>
      </c>
      <c r="C5583" s="1" t="str">
        <f>IF('🔨 CĂN THAU'!A659="","","Căn thau")</f>
        <v/>
      </c>
      <c r="D5583" s="1" t="str">
        <f>IF('🔨 CĂN THAU'!A659="","",'🔨 CĂN THAU'!K659)</f>
        <v/>
      </c>
      <c r="E5583" s="1" t="str">
        <f>IF('🔨 CĂN THAU'!A659="","",'🔨 CĂN THAU'!L659)</f>
        <v/>
      </c>
      <c r="F5583" s="1" t="str">
        <f>IF('🔨 CĂN THAU'!A659="","",'🔨 CĂN THAU'!M659)</f>
        <v/>
      </c>
      <c r="G5583" s="1" t="str">
        <f>IF('🔨 CĂN THAU'!A659="","",'🔨 CĂN THAU'!N659)</f>
        <v/>
      </c>
      <c r="H5583" s="1" t="str">
        <f>IF('🔨 CĂN THAU'!A659="","",'🔨 CĂN THAU'!O659)</f>
        <v/>
      </c>
      <c r="I5583" s="1" t="str">
        <f>IF('🔨 CĂN THAU'!A659="","",'🔨 CĂN THAU'!P659)</f>
        <v/>
      </c>
      <c r="J5583" s="1" t="str">
        <f>IF('🔨 CĂN THAU'!A659="","","")</f>
        <v/>
      </c>
      <c r="L5583" s="1">
        <f>N(L5582)+IF(AND('🔎 TRA CỨU NHANH'!$C$2&lt;&gt;"",OR(ISNUMBER(SEARCH('🔎 TRA CỨU NHANH'!$C$2,$A5583)),ISNUMBER(SEARCH('🔎 TRA CỨU NHANH'!$C$2,$B5583)))),1,0)</f>
        <v>0</v>
      </c>
      <c r="M5583" s="1" t="str">
        <f t="shared" si="174"/>
        <v/>
      </c>
      <c r="N5583" s="1">
        <f>N(N5582)+IF(AND('💰 BÁO GIÁ'!$C$27&lt;&gt;"",OR(ISNUMBER(SEARCH('💰 BÁO GIÁ'!$C$27,$A5583)),ISNUMBER(SEARCH('💰 BÁO GIÁ'!$C$27,$B5583)))),1,0)</f>
        <v>0</v>
      </c>
      <c r="O5583" s="1" t="str">
        <f t="shared" si="175"/>
        <v/>
      </c>
    </row>
    <row r="5584" customHeight="1" spans="1:15">
      <c r="A5584" s="1" t="str">
        <f>IF('🔨 CĂN THAU'!A660="","",'🔨 CĂN THAU'!A660)</f>
        <v/>
      </c>
      <c r="B5584" s="1" t="str">
        <f>IF('🔨 CĂN THAU'!A660="","","Căn thau "&amp;'🔨 CĂN THAU'!D660&amp;" "&amp;'🔨 CĂN THAU'!B660&amp;" "&amp;'🔨 CĂN THAU'!C660)</f>
        <v/>
      </c>
      <c r="C5584" s="1" t="str">
        <f>IF('🔨 CĂN THAU'!A660="","","Căn thau")</f>
        <v/>
      </c>
      <c r="D5584" s="1" t="str">
        <f>IF('🔨 CĂN THAU'!A660="","",'🔨 CĂN THAU'!K660)</f>
        <v/>
      </c>
      <c r="E5584" s="1" t="str">
        <f>IF('🔨 CĂN THAU'!A660="","",'🔨 CĂN THAU'!L660)</f>
        <v/>
      </c>
      <c r="F5584" s="1" t="str">
        <f>IF('🔨 CĂN THAU'!A660="","",'🔨 CĂN THAU'!M660)</f>
        <v/>
      </c>
      <c r="G5584" s="1" t="str">
        <f>IF('🔨 CĂN THAU'!A660="","",'🔨 CĂN THAU'!N660)</f>
        <v/>
      </c>
      <c r="H5584" s="1" t="str">
        <f>IF('🔨 CĂN THAU'!A660="","",'🔨 CĂN THAU'!O660)</f>
        <v/>
      </c>
      <c r="I5584" s="1" t="str">
        <f>IF('🔨 CĂN THAU'!A660="","",'🔨 CĂN THAU'!P660)</f>
        <v/>
      </c>
      <c r="J5584" s="1" t="str">
        <f>IF('🔨 CĂN THAU'!A660="","","")</f>
        <v/>
      </c>
      <c r="L5584" s="1">
        <f>N(L5583)+IF(AND('🔎 TRA CỨU NHANH'!$C$2&lt;&gt;"",OR(ISNUMBER(SEARCH('🔎 TRA CỨU NHANH'!$C$2,$A5584)),ISNUMBER(SEARCH('🔎 TRA CỨU NHANH'!$C$2,$B5584)))),1,0)</f>
        <v>0</v>
      </c>
      <c r="M5584" s="1" t="str">
        <f t="shared" si="174"/>
        <v/>
      </c>
      <c r="N5584" s="1">
        <f>N(N5583)+IF(AND('💰 BÁO GIÁ'!$C$27&lt;&gt;"",OR(ISNUMBER(SEARCH('💰 BÁO GIÁ'!$C$27,$A5584)),ISNUMBER(SEARCH('💰 BÁO GIÁ'!$C$27,$B5584)))),1,0)</f>
        <v>0</v>
      </c>
      <c r="O5584" s="1" t="str">
        <f t="shared" si="175"/>
        <v/>
      </c>
    </row>
    <row r="5585" customHeight="1" spans="1:15">
      <c r="A5585" s="1" t="str">
        <f>IF('🔨 CĂN THAU'!A661="","",'🔨 CĂN THAU'!A661)</f>
        <v/>
      </c>
      <c r="B5585" s="1" t="str">
        <f>IF('🔨 CĂN THAU'!A661="","","Căn thau "&amp;'🔨 CĂN THAU'!D661&amp;" "&amp;'🔨 CĂN THAU'!B661&amp;" "&amp;'🔨 CĂN THAU'!C661)</f>
        <v/>
      </c>
      <c r="C5585" s="1" t="str">
        <f>IF('🔨 CĂN THAU'!A661="","","Căn thau")</f>
        <v/>
      </c>
      <c r="D5585" s="1" t="str">
        <f>IF('🔨 CĂN THAU'!A661="","",'🔨 CĂN THAU'!K661)</f>
        <v/>
      </c>
      <c r="E5585" s="1" t="str">
        <f>IF('🔨 CĂN THAU'!A661="","",'🔨 CĂN THAU'!L661)</f>
        <v/>
      </c>
      <c r="F5585" s="1" t="str">
        <f>IF('🔨 CĂN THAU'!A661="","",'🔨 CĂN THAU'!M661)</f>
        <v/>
      </c>
      <c r="G5585" s="1" t="str">
        <f>IF('🔨 CĂN THAU'!A661="","",'🔨 CĂN THAU'!N661)</f>
        <v/>
      </c>
      <c r="H5585" s="1" t="str">
        <f>IF('🔨 CĂN THAU'!A661="","",'🔨 CĂN THAU'!O661)</f>
        <v/>
      </c>
      <c r="I5585" s="1" t="str">
        <f>IF('🔨 CĂN THAU'!A661="","",'🔨 CĂN THAU'!P661)</f>
        <v/>
      </c>
      <c r="J5585" s="1" t="str">
        <f>IF('🔨 CĂN THAU'!A661="","","")</f>
        <v/>
      </c>
      <c r="L5585" s="1">
        <f>N(L5584)+IF(AND('🔎 TRA CỨU NHANH'!$C$2&lt;&gt;"",OR(ISNUMBER(SEARCH('🔎 TRA CỨU NHANH'!$C$2,$A5585)),ISNUMBER(SEARCH('🔎 TRA CỨU NHANH'!$C$2,$B5585)))),1,0)</f>
        <v>0</v>
      </c>
      <c r="M5585" s="1" t="str">
        <f t="shared" si="174"/>
        <v/>
      </c>
      <c r="N5585" s="1">
        <f>N(N5584)+IF(AND('💰 BÁO GIÁ'!$C$27&lt;&gt;"",OR(ISNUMBER(SEARCH('💰 BÁO GIÁ'!$C$27,$A5585)),ISNUMBER(SEARCH('💰 BÁO GIÁ'!$C$27,$B5585)))),1,0)</f>
        <v>0</v>
      </c>
      <c r="O5585" s="1" t="str">
        <f t="shared" si="175"/>
        <v/>
      </c>
    </row>
    <row r="5586" customHeight="1" spans="1:15">
      <c r="A5586" s="1" t="str">
        <f>IF('🔨 CĂN THAU'!A662="","",'🔨 CĂN THAU'!A662)</f>
        <v/>
      </c>
      <c r="B5586" s="1" t="str">
        <f>IF('🔨 CĂN THAU'!A662="","","Căn thau "&amp;'🔨 CĂN THAU'!D662&amp;" "&amp;'🔨 CĂN THAU'!B662&amp;" "&amp;'🔨 CĂN THAU'!C662)</f>
        <v/>
      </c>
      <c r="C5586" s="1" t="str">
        <f>IF('🔨 CĂN THAU'!A662="","","Căn thau")</f>
        <v/>
      </c>
      <c r="D5586" s="1" t="str">
        <f>IF('🔨 CĂN THAU'!A662="","",'🔨 CĂN THAU'!K662)</f>
        <v/>
      </c>
      <c r="E5586" s="1" t="str">
        <f>IF('🔨 CĂN THAU'!A662="","",'🔨 CĂN THAU'!L662)</f>
        <v/>
      </c>
      <c r="F5586" s="1" t="str">
        <f>IF('🔨 CĂN THAU'!A662="","",'🔨 CĂN THAU'!M662)</f>
        <v/>
      </c>
      <c r="G5586" s="1" t="str">
        <f>IF('🔨 CĂN THAU'!A662="","",'🔨 CĂN THAU'!N662)</f>
        <v/>
      </c>
      <c r="H5586" s="1" t="str">
        <f>IF('🔨 CĂN THAU'!A662="","",'🔨 CĂN THAU'!O662)</f>
        <v/>
      </c>
      <c r="I5586" s="1" t="str">
        <f>IF('🔨 CĂN THAU'!A662="","",'🔨 CĂN THAU'!P662)</f>
        <v/>
      </c>
      <c r="J5586" s="1" t="str">
        <f>IF('🔨 CĂN THAU'!A662="","","")</f>
        <v/>
      </c>
      <c r="L5586" s="1">
        <f>N(L5585)+IF(AND('🔎 TRA CỨU NHANH'!$C$2&lt;&gt;"",OR(ISNUMBER(SEARCH('🔎 TRA CỨU NHANH'!$C$2,$A5586)),ISNUMBER(SEARCH('🔎 TRA CỨU NHANH'!$C$2,$B5586)))),1,0)</f>
        <v>0</v>
      </c>
      <c r="M5586" s="1" t="str">
        <f t="shared" si="174"/>
        <v/>
      </c>
      <c r="N5586" s="1">
        <f>N(N5585)+IF(AND('💰 BÁO GIÁ'!$C$27&lt;&gt;"",OR(ISNUMBER(SEARCH('💰 BÁO GIÁ'!$C$27,$A5586)),ISNUMBER(SEARCH('💰 BÁO GIÁ'!$C$27,$B5586)))),1,0)</f>
        <v>0</v>
      </c>
      <c r="O5586" s="1" t="str">
        <f t="shared" si="175"/>
        <v/>
      </c>
    </row>
    <row r="5587" customHeight="1" spans="1:15">
      <c r="A5587" s="1" t="str">
        <f>IF('🔨 CĂN THAU'!A663="","",'🔨 CĂN THAU'!A663)</f>
        <v/>
      </c>
      <c r="B5587" s="1" t="str">
        <f>IF('🔨 CĂN THAU'!A663="","","Căn thau "&amp;'🔨 CĂN THAU'!D663&amp;" "&amp;'🔨 CĂN THAU'!B663&amp;" "&amp;'🔨 CĂN THAU'!C663)</f>
        <v/>
      </c>
      <c r="C5587" s="1" t="str">
        <f>IF('🔨 CĂN THAU'!A663="","","Căn thau")</f>
        <v/>
      </c>
      <c r="D5587" s="1" t="str">
        <f>IF('🔨 CĂN THAU'!A663="","",'🔨 CĂN THAU'!K663)</f>
        <v/>
      </c>
      <c r="E5587" s="1" t="str">
        <f>IF('🔨 CĂN THAU'!A663="","",'🔨 CĂN THAU'!L663)</f>
        <v/>
      </c>
      <c r="F5587" s="1" t="str">
        <f>IF('🔨 CĂN THAU'!A663="","",'🔨 CĂN THAU'!M663)</f>
        <v/>
      </c>
      <c r="G5587" s="1" t="str">
        <f>IF('🔨 CĂN THAU'!A663="","",'🔨 CĂN THAU'!N663)</f>
        <v/>
      </c>
      <c r="H5587" s="1" t="str">
        <f>IF('🔨 CĂN THAU'!A663="","",'🔨 CĂN THAU'!O663)</f>
        <v/>
      </c>
      <c r="I5587" s="1" t="str">
        <f>IF('🔨 CĂN THAU'!A663="","",'🔨 CĂN THAU'!P663)</f>
        <v/>
      </c>
      <c r="J5587" s="1" t="str">
        <f>IF('🔨 CĂN THAU'!A663="","","")</f>
        <v/>
      </c>
      <c r="L5587" s="1">
        <f>N(L5586)+IF(AND('🔎 TRA CỨU NHANH'!$C$2&lt;&gt;"",OR(ISNUMBER(SEARCH('🔎 TRA CỨU NHANH'!$C$2,$A5587)),ISNUMBER(SEARCH('🔎 TRA CỨU NHANH'!$C$2,$B5587)))),1,0)</f>
        <v>0</v>
      </c>
      <c r="M5587" s="1" t="str">
        <f t="shared" si="174"/>
        <v/>
      </c>
      <c r="N5587" s="1">
        <f>N(N5586)+IF(AND('💰 BÁO GIÁ'!$C$27&lt;&gt;"",OR(ISNUMBER(SEARCH('💰 BÁO GIÁ'!$C$27,$A5587)),ISNUMBER(SEARCH('💰 BÁO GIÁ'!$C$27,$B5587)))),1,0)</f>
        <v>0</v>
      </c>
      <c r="O5587" s="1" t="str">
        <f t="shared" si="175"/>
        <v/>
      </c>
    </row>
    <row r="5588" customHeight="1" spans="1:15">
      <c r="A5588" s="1" t="str">
        <f>IF('🔨 CĂN THAU'!A664="","",'🔨 CĂN THAU'!A664)</f>
        <v/>
      </c>
      <c r="B5588" s="1" t="str">
        <f>IF('🔨 CĂN THAU'!A664="","","Căn thau "&amp;'🔨 CĂN THAU'!D664&amp;" "&amp;'🔨 CĂN THAU'!B664&amp;" "&amp;'🔨 CĂN THAU'!C664)</f>
        <v/>
      </c>
      <c r="C5588" s="1" t="str">
        <f>IF('🔨 CĂN THAU'!A664="","","Căn thau")</f>
        <v/>
      </c>
      <c r="D5588" s="1" t="str">
        <f>IF('🔨 CĂN THAU'!A664="","",'🔨 CĂN THAU'!K664)</f>
        <v/>
      </c>
      <c r="E5588" s="1" t="str">
        <f>IF('🔨 CĂN THAU'!A664="","",'🔨 CĂN THAU'!L664)</f>
        <v/>
      </c>
      <c r="F5588" s="1" t="str">
        <f>IF('🔨 CĂN THAU'!A664="","",'🔨 CĂN THAU'!M664)</f>
        <v/>
      </c>
      <c r="G5588" s="1" t="str">
        <f>IF('🔨 CĂN THAU'!A664="","",'🔨 CĂN THAU'!N664)</f>
        <v/>
      </c>
      <c r="H5588" s="1" t="str">
        <f>IF('🔨 CĂN THAU'!A664="","",'🔨 CĂN THAU'!O664)</f>
        <v/>
      </c>
      <c r="I5588" s="1" t="str">
        <f>IF('🔨 CĂN THAU'!A664="","",'🔨 CĂN THAU'!P664)</f>
        <v/>
      </c>
      <c r="J5588" s="1" t="str">
        <f>IF('🔨 CĂN THAU'!A664="","","")</f>
        <v/>
      </c>
      <c r="L5588" s="1">
        <f>N(L5587)+IF(AND('🔎 TRA CỨU NHANH'!$C$2&lt;&gt;"",OR(ISNUMBER(SEARCH('🔎 TRA CỨU NHANH'!$C$2,$A5588)),ISNUMBER(SEARCH('🔎 TRA CỨU NHANH'!$C$2,$B5588)))),1,0)</f>
        <v>0</v>
      </c>
      <c r="M5588" s="1" t="str">
        <f t="shared" si="174"/>
        <v/>
      </c>
      <c r="N5588" s="1">
        <f>N(N5587)+IF(AND('💰 BÁO GIÁ'!$C$27&lt;&gt;"",OR(ISNUMBER(SEARCH('💰 BÁO GIÁ'!$C$27,$A5588)),ISNUMBER(SEARCH('💰 BÁO GIÁ'!$C$27,$B5588)))),1,0)</f>
        <v>0</v>
      </c>
      <c r="O5588" s="1" t="str">
        <f t="shared" si="175"/>
        <v/>
      </c>
    </row>
    <row r="5589" customHeight="1" spans="1:15">
      <c r="A5589" s="1" t="str">
        <f>IF('🔨 CĂN THAU'!A665="","",'🔨 CĂN THAU'!A665)</f>
        <v/>
      </c>
      <c r="B5589" s="1" t="str">
        <f>IF('🔨 CĂN THAU'!A665="","","Căn thau "&amp;'🔨 CĂN THAU'!D665&amp;" "&amp;'🔨 CĂN THAU'!B665&amp;" "&amp;'🔨 CĂN THAU'!C665)</f>
        <v/>
      </c>
      <c r="C5589" s="1" t="str">
        <f>IF('🔨 CĂN THAU'!A665="","","Căn thau")</f>
        <v/>
      </c>
      <c r="D5589" s="1" t="str">
        <f>IF('🔨 CĂN THAU'!A665="","",'🔨 CĂN THAU'!K665)</f>
        <v/>
      </c>
      <c r="E5589" s="1" t="str">
        <f>IF('🔨 CĂN THAU'!A665="","",'🔨 CĂN THAU'!L665)</f>
        <v/>
      </c>
      <c r="F5589" s="1" t="str">
        <f>IF('🔨 CĂN THAU'!A665="","",'🔨 CĂN THAU'!M665)</f>
        <v/>
      </c>
      <c r="G5589" s="1" t="str">
        <f>IF('🔨 CĂN THAU'!A665="","",'🔨 CĂN THAU'!N665)</f>
        <v/>
      </c>
      <c r="H5589" s="1" t="str">
        <f>IF('🔨 CĂN THAU'!A665="","",'🔨 CĂN THAU'!O665)</f>
        <v/>
      </c>
      <c r="I5589" s="1" t="str">
        <f>IF('🔨 CĂN THAU'!A665="","",'🔨 CĂN THAU'!P665)</f>
        <v/>
      </c>
      <c r="J5589" s="1" t="str">
        <f>IF('🔨 CĂN THAU'!A665="","","")</f>
        <v/>
      </c>
      <c r="L5589" s="1">
        <f>N(L5588)+IF(AND('🔎 TRA CỨU NHANH'!$C$2&lt;&gt;"",OR(ISNUMBER(SEARCH('🔎 TRA CỨU NHANH'!$C$2,$A5589)),ISNUMBER(SEARCH('🔎 TRA CỨU NHANH'!$C$2,$B5589)))),1,0)</f>
        <v>0</v>
      </c>
      <c r="M5589" s="1" t="str">
        <f t="shared" si="174"/>
        <v/>
      </c>
      <c r="N5589" s="1">
        <f>N(N5588)+IF(AND('💰 BÁO GIÁ'!$C$27&lt;&gt;"",OR(ISNUMBER(SEARCH('💰 BÁO GIÁ'!$C$27,$A5589)),ISNUMBER(SEARCH('💰 BÁO GIÁ'!$C$27,$B5589)))),1,0)</f>
        <v>0</v>
      </c>
      <c r="O5589" s="1" t="str">
        <f t="shared" si="175"/>
        <v/>
      </c>
    </row>
    <row r="5590" customHeight="1" spans="1:15">
      <c r="A5590" s="1" t="str">
        <f>IF('🔨 CĂN THAU'!A666="","",'🔨 CĂN THAU'!A666)</f>
        <v/>
      </c>
      <c r="B5590" s="1" t="str">
        <f>IF('🔨 CĂN THAU'!A666="","","Căn thau "&amp;'🔨 CĂN THAU'!D666&amp;" "&amp;'🔨 CĂN THAU'!B666&amp;" "&amp;'🔨 CĂN THAU'!C666)</f>
        <v/>
      </c>
      <c r="C5590" s="1" t="str">
        <f>IF('🔨 CĂN THAU'!A666="","","Căn thau")</f>
        <v/>
      </c>
      <c r="D5590" s="1" t="str">
        <f>IF('🔨 CĂN THAU'!A666="","",'🔨 CĂN THAU'!K666)</f>
        <v/>
      </c>
      <c r="E5590" s="1" t="str">
        <f>IF('🔨 CĂN THAU'!A666="","",'🔨 CĂN THAU'!L666)</f>
        <v/>
      </c>
      <c r="F5590" s="1" t="str">
        <f>IF('🔨 CĂN THAU'!A666="","",'🔨 CĂN THAU'!M666)</f>
        <v/>
      </c>
      <c r="G5590" s="1" t="str">
        <f>IF('🔨 CĂN THAU'!A666="","",'🔨 CĂN THAU'!N666)</f>
        <v/>
      </c>
      <c r="H5590" s="1" t="str">
        <f>IF('🔨 CĂN THAU'!A666="","",'🔨 CĂN THAU'!O666)</f>
        <v/>
      </c>
      <c r="I5590" s="1" t="str">
        <f>IF('🔨 CĂN THAU'!A666="","",'🔨 CĂN THAU'!P666)</f>
        <v/>
      </c>
      <c r="J5590" s="1" t="str">
        <f>IF('🔨 CĂN THAU'!A666="","","")</f>
        <v/>
      </c>
      <c r="L5590" s="1">
        <f>N(L5589)+IF(AND('🔎 TRA CỨU NHANH'!$C$2&lt;&gt;"",OR(ISNUMBER(SEARCH('🔎 TRA CỨU NHANH'!$C$2,$A5590)),ISNUMBER(SEARCH('🔎 TRA CỨU NHANH'!$C$2,$B5590)))),1,0)</f>
        <v>0</v>
      </c>
      <c r="M5590" s="1" t="str">
        <f t="shared" si="174"/>
        <v/>
      </c>
      <c r="N5590" s="1">
        <f>N(N5589)+IF(AND('💰 BÁO GIÁ'!$C$27&lt;&gt;"",OR(ISNUMBER(SEARCH('💰 BÁO GIÁ'!$C$27,$A5590)),ISNUMBER(SEARCH('💰 BÁO GIÁ'!$C$27,$B5590)))),1,0)</f>
        <v>0</v>
      </c>
      <c r="O5590" s="1" t="str">
        <f t="shared" si="175"/>
        <v/>
      </c>
    </row>
    <row r="5591" customHeight="1" spans="1:15">
      <c r="A5591" s="1" t="str">
        <f>IF('🔨 CĂN THAU'!A667="","",'🔨 CĂN THAU'!A667)</f>
        <v/>
      </c>
      <c r="B5591" s="1" t="str">
        <f>IF('🔨 CĂN THAU'!A667="","","Căn thau "&amp;'🔨 CĂN THAU'!D667&amp;" "&amp;'🔨 CĂN THAU'!B667&amp;" "&amp;'🔨 CĂN THAU'!C667)</f>
        <v/>
      </c>
      <c r="C5591" s="1" t="str">
        <f>IF('🔨 CĂN THAU'!A667="","","Căn thau")</f>
        <v/>
      </c>
      <c r="D5591" s="1" t="str">
        <f>IF('🔨 CĂN THAU'!A667="","",'🔨 CĂN THAU'!K667)</f>
        <v/>
      </c>
      <c r="E5591" s="1" t="str">
        <f>IF('🔨 CĂN THAU'!A667="","",'🔨 CĂN THAU'!L667)</f>
        <v/>
      </c>
      <c r="F5591" s="1" t="str">
        <f>IF('🔨 CĂN THAU'!A667="","",'🔨 CĂN THAU'!M667)</f>
        <v/>
      </c>
      <c r="G5591" s="1" t="str">
        <f>IF('🔨 CĂN THAU'!A667="","",'🔨 CĂN THAU'!N667)</f>
        <v/>
      </c>
      <c r="H5591" s="1" t="str">
        <f>IF('🔨 CĂN THAU'!A667="","",'🔨 CĂN THAU'!O667)</f>
        <v/>
      </c>
      <c r="I5591" s="1" t="str">
        <f>IF('🔨 CĂN THAU'!A667="","",'🔨 CĂN THAU'!P667)</f>
        <v/>
      </c>
      <c r="J5591" s="1" t="str">
        <f>IF('🔨 CĂN THAU'!A667="","","")</f>
        <v/>
      </c>
      <c r="L5591" s="1">
        <f>N(L5590)+IF(AND('🔎 TRA CỨU NHANH'!$C$2&lt;&gt;"",OR(ISNUMBER(SEARCH('🔎 TRA CỨU NHANH'!$C$2,$A5591)),ISNUMBER(SEARCH('🔎 TRA CỨU NHANH'!$C$2,$B5591)))),1,0)</f>
        <v>0</v>
      </c>
      <c r="M5591" s="1" t="str">
        <f t="shared" si="174"/>
        <v/>
      </c>
      <c r="N5591" s="1">
        <f>N(N5590)+IF(AND('💰 BÁO GIÁ'!$C$27&lt;&gt;"",OR(ISNUMBER(SEARCH('💰 BÁO GIÁ'!$C$27,$A5591)),ISNUMBER(SEARCH('💰 BÁO GIÁ'!$C$27,$B5591)))),1,0)</f>
        <v>0</v>
      </c>
      <c r="O5591" s="1" t="str">
        <f t="shared" si="175"/>
        <v/>
      </c>
    </row>
    <row r="5592" customHeight="1" spans="1:15">
      <c r="A5592" s="1" t="str">
        <f>IF('🔨 CĂN THAU'!A668="","",'🔨 CĂN THAU'!A668)</f>
        <v/>
      </c>
      <c r="B5592" s="1" t="str">
        <f>IF('🔨 CĂN THAU'!A668="","","Căn thau "&amp;'🔨 CĂN THAU'!D668&amp;" "&amp;'🔨 CĂN THAU'!B668&amp;" "&amp;'🔨 CĂN THAU'!C668)</f>
        <v/>
      </c>
      <c r="C5592" s="1" t="str">
        <f>IF('🔨 CĂN THAU'!A668="","","Căn thau")</f>
        <v/>
      </c>
      <c r="D5592" s="1" t="str">
        <f>IF('🔨 CĂN THAU'!A668="","",'🔨 CĂN THAU'!K668)</f>
        <v/>
      </c>
      <c r="E5592" s="1" t="str">
        <f>IF('🔨 CĂN THAU'!A668="","",'🔨 CĂN THAU'!L668)</f>
        <v/>
      </c>
      <c r="F5592" s="1" t="str">
        <f>IF('🔨 CĂN THAU'!A668="","",'🔨 CĂN THAU'!M668)</f>
        <v/>
      </c>
      <c r="G5592" s="1" t="str">
        <f>IF('🔨 CĂN THAU'!A668="","",'🔨 CĂN THAU'!N668)</f>
        <v/>
      </c>
      <c r="H5592" s="1" t="str">
        <f>IF('🔨 CĂN THAU'!A668="","",'🔨 CĂN THAU'!O668)</f>
        <v/>
      </c>
      <c r="I5592" s="1" t="str">
        <f>IF('🔨 CĂN THAU'!A668="","",'🔨 CĂN THAU'!P668)</f>
        <v/>
      </c>
      <c r="J5592" s="1" t="str">
        <f>IF('🔨 CĂN THAU'!A668="","","")</f>
        <v/>
      </c>
      <c r="L5592" s="1">
        <f>N(L5591)+IF(AND('🔎 TRA CỨU NHANH'!$C$2&lt;&gt;"",OR(ISNUMBER(SEARCH('🔎 TRA CỨU NHANH'!$C$2,$A5592)),ISNUMBER(SEARCH('🔎 TRA CỨU NHANH'!$C$2,$B5592)))),1,0)</f>
        <v>0</v>
      </c>
      <c r="M5592" s="1" t="str">
        <f t="shared" si="174"/>
        <v/>
      </c>
      <c r="N5592" s="1">
        <f>N(N5591)+IF(AND('💰 BÁO GIÁ'!$C$27&lt;&gt;"",OR(ISNUMBER(SEARCH('💰 BÁO GIÁ'!$C$27,$A5592)),ISNUMBER(SEARCH('💰 BÁO GIÁ'!$C$27,$B5592)))),1,0)</f>
        <v>0</v>
      </c>
      <c r="O5592" s="1" t="str">
        <f t="shared" si="175"/>
        <v/>
      </c>
    </row>
    <row r="5593" customHeight="1" spans="1:15">
      <c r="A5593" s="1" t="str">
        <f>IF('🔨 CĂN THAU'!A669="","",'🔨 CĂN THAU'!A669)</f>
        <v/>
      </c>
      <c r="B5593" s="1" t="str">
        <f>IF('🔨 CĂN THAU'!A669="","","Căn thau "&amp;'🔨 CĂN THAU'!D669&amp;" "&amp;'🔨 CĂN THAU'!B669&amp;" "&amp;'🔨 CĂN THAU'!C669)</f>
        <v/>
      </c>
      <c r="C5593" s="1" t="str">
        <f>IF('🔨 CĂN THAU'!A669="","","Căn thau")</f>
        <v/>
      </c>
      <c r="D5593" s="1" t="str">
        <f>IF('🔨 CĂN THAU'!A669="","",'🔨 CĂN THAU'!K669)</f>
        <v/>
      </c>
      <c r="E5593" s="1" t="str">
        <f>IF('🔨 CĂN THAU'!A669="","",'🔨 CĂN THAU'!L669)</f>
        <v/>
      </c>
      <c r="F5593" s="1" t="str">
        <f>IF('🔨 CĂN THAU'!A669="","",'🔨 CĂN THAU'!M669)</f>
        <v/>
      </c>
      <c r="G5593" s="1" t="str">
        <f>IF('🔨 CĂN THAU'!A669="","",'🔨 CĂN THAU'!N669)</f>
        <v/>
      </c>
      <c r="H5593" s="1" t="str">
        <f>IF('🔨 CĂN THAU'!A669="","",'🔨 CĂN THAU'!O669)</f>
        <v/>
      </c>
      <c r="I5593" s="1" t="str">
        <f>IF('🔨 CĂN THAU'!A669="","",'🔨 CĂN THAU'!P669)</f>
        <v/>
      </c>
      <c r="J5593" s="1" t="str">
        <f>IF('🔨 CĂN THAU'!A669="","","")</f>
        <v/>
      </c>
      <c r="L5593" s="1">
        <f>N(L5592)+IF(AND('🔎 TRA CỨU NHANH'!$C$2&lt;&gt;"",OR(ISNUMBER(SEARCH('🔎 TRA CỨU NHANH'!$C$2,$A5593)),ISNUMBER(SEARCH('🔎 TRA CỨU NHANH'!$C$2,$B5593)))),1,0)</f>
        <v>0</v>
      </c>
      <c r="M5593" s="1" t="str">
        <f t="shared" si="174"/>
        <v/>
      </c>
      <c r="N5593" s="1">
        <f>N(N5592)+IF(AND('💰 BÁO GIÁ'!$C$27&lt;&gt;"",OR(ISNUMBER(SEARCH('💰 BÁO GIÁ'!$C$27,$A5593)),ISNUMBER(SEARCH('💰 BÁO GIÁ'!$C$27,$B5593)))),1,0)</f>
        <v>0</v>
      </c>
      <c r="O5593" s="1" t="str">
        <f t="shared" si="175"/>
        <v/>
      </c>
    </row>
    <row r="5594" customHeight="1" spans="1:15">
      <c r="A5594" s="1" t="str">
        <f>IF('🔨 CĂN THAU'!A670="","",'🔨 CĂN THAU'!A670)</f>
        <v/>
      </c>
      <c r="B5594" s="1" t="str">
        <f>IF('🔨 CĂN THAU'!A670="","","Căn thau "&amp;'🔨 CĂN THAU'!D670&amp;" "&amp;'🔨 CĂN THAU'!B670&amp;" "&amp;'🔨 CĂN THAU'!C670)</f>
        <v/>
      </c>
      <c r="C5594" s="1" t="str">
        <f>IF('🔨 CĂN THAU'!A670="","","Căn thau")</f>
        <v/>
      </c>
      <c r="D5594" s="1" t="str">
        <f>IF('🔨 CĂN THAU'!A670="","",'🔨 CĂN THAU'!K670)</f>
        <v/>
      </c>
      <c r="E5594" s="1" t="str">
        <f>IF('🔨 CĂN THAU'!A670="","",'🔨 CĂN THAU'!L670)</f>
        <v/>
      </c>
      <c r="F5594" s="1" t="str">
        <f>IF('🔨 CĂN THAU'!A670="","",'🔨 CĂN THAU'!M670)</f>
        <v/>
      </c>
      <c r="G5594" s="1" t="str">
        <f>IF('🔨 CĂN THAU'!A670="","",'🔨 CĂN THAU'!N670)</f>
        <v/>
      </c>
      <c r="H5594" s="1" t="str">
        <f>IF('🔨 CĂN THAU'!A670="","",'🔨 CĂN THAU'!O670)</f>
        <v/>
      </c>
      <c r="I5594" s="1" t="str">
        <f>IF('🔨 CĂN THAU'!A670="","",'🔨 CĂN THAU'!P670)</f>
        <v/>
      </c>
      <c r="J5594" s="1" t="str">
        <f>IF('🔨 CĂN THAU'!A670="","","")</f>
        <v/>
      </c>
      <c r="L5594" s="1">
        <f>N(L5593)+IF(AND('🔎 TRA CỨU NHANH'!$C$2&lt;&gt;"",OR(ISNUMBER(SEARCH('🔎 TRA CỨU NHANH'!$C$2,$A5594)),ISNUMBER(SEARCH('🔎 TRA CỨU NHANH'!$C$2,$B5594)))),1,0)</f>
        <v>0</v>
      </c>
      <c r="M5594" s="1" t="str">
        <f t="shared" si="174"/>
        <v/>
      </c>
      <c r="N5594" s="1">
        <f>N(N5593)+IF(AND('💰 BÁO GIÁ'!$C$27&lt;&gt;"",OR(ISNUMBER(SEARCH('💰 BÁO GIÁ'!$C$27,$A5594)),ISNUMBER(SEARCH('💰 BÁO GIÁ'!$C$27,$B5594)))),1,0)</f>
        <v>0</v>
      </c>
      <c r="O5594" s="1" t="str">
        <f t="shared" si="175"/>
        <v/>
      </c>
    </row>
    <row r="5595" customHeight="1" spans="1:15">
      <c r="A5595" s="1" t="str">
        <f>IF('🔨 CĂN THAU'!A671="","",'🔨 CĂN THAU'!A671)</f>
        <v/>
      </c>
      <c r="B5595" s="1" t="str">
        <f>IF('🔨 CĂN THAU'!A671="","","Căn thau "&amp;'🔨 CĂN THAU'!D671&amp;" "&amp;'🔨 CĂN THAU'!B671&amp;" "&amp;'🔨 CĂN THAU'!C671)</f>
        <v/>
      </c>
      <c r="C5595" s="1" t="str">
        <f>IF('🔨 CĂN THAU'!A671="","","Căn thau")</f>
        <v/>
      </c>
      <c r="D5595" s="1" t="str">
        <f>IF('🔨 CĂN THAU'!A671="","",'🔨 CĂN THAU'!K671)</f>
        <v/>
      </c>
      <c r="E5595" s="1" t="str">
        <f>IF('🔨 CĂN THAU'!A671="","",'🔨 CĂN THAU'!L671)</f>
        <v/>
      </c>
      <c r="F5595" s="1" t="str">
        <f>IF('🔨 CĂN THAU'!A671="","",'🔨 CĂN THAU'!M671)</f>
        <v/>
      </c>
      <c r="G5595" s="1" t="str">
        <f>IF('🔨 CĂN THAU'!A671="","",'🔨 CĂN THAU'!N671)</f>
        <v/>
      </c>
      <c r="H5595" s="1" t="str">
        <f>IF('🔨 CĂN THAU'!A671="","",'🔨 CĂN THAU'!O671)</f>
        <v/>
      </c>
      <c r="I5595" s="1" t="str">
        <f>IF('🔨 CĂN THAU'!A671="","",'🔨 CĂN THAU'!P671)</f>
        <v/>
      </c>
      <c r="J5595" s="1" t="str">
        <f>IF('🔨 CĂN THAU'!A671="","","")</f>
        <v/>
      </c>
      <c r="L5595" s="1">
        <f>N(L5594)+IF(AND('🔎 TRA CỨU NHANH'!$C$2&lt;&gt;"",OR(ISNUMBER(SEARCH('🔎 TRA CỨU NHANH'!$C$2,$A5595)),ISNUMBER(SEARCH('🔎 TRA CỨU NHANH'!$C$2,$B5595)))),1,0)</f>
        <v>0</v>
      </c>
      <c r="M5595" s="1" t="str">
        <f t="shared" si="174"/>
        <v/>
      </c>
      <c r="N5595" s="1">
        <f>N(N5594)+IF(AND('💰 BÁO GIÁ'!$C$27&lt;&gt;"",OR(ISNUMBER(SEARCH('💰 BÁO GIÁ'!$C$27,$A5595)),ISNUMBER(SEARCH('💰 BÁO GIÁ'!$C$27,$B5595)))),1,0)</f>
        <v>0</v>
      </c>
      <c r="O5595" s="1" t="str">
        <f t="shared" si="175"/>
        <v/>
      </c>
    </row>
    <row r="5596" customHeight="1" spans="1:15">
      <c r="A5596" s="1" t="str">
        <f>IF('🔨 CĂN THAU'!A672="","",'🔨 CĂN THAU'!A672)</f>
        <v/>
      </c>
      <c r="B5596" s="1" t="str">
        <f>IF('🔨 CĂN THAU'!A672="","","Căn thau "&amp;'🔨 CĂN THAU'!D672&amp;" "&amp;'🔨 CĂN THAU'!B672&amp;" "&amp;'🔨 CĂN THAU'!C672)</f>
        <v/>
      </c>
      <c r="C5596" s="1" t="str">
        <f>IF('🔨 CĂN THAU'!A672="","","Căn thau")</f>
        <v/>
      </c>
      <c r="D5596" s="1" t="str">
        <f>IF('🔨 CĂN THAU'!A672="","",'🔨 CĂN THAU'!K672)</f>
        <v/>
      </c>
      <c r="E5596" s="1" t="str">
        <f>IF('🔨 CĂN THAU'!A672="","",'🔨 CĂN THAU'!L672)</f>
        <v/>
      </c>
      <c r="F5596" s="1" t="str">
        <f>IF('🔨 CĂN THAU'!A672="","",'🔨 CĂN THAU'!M672)</f>
        <v/>
      </c>
      <c r="G5596" s="1" t="str">
        <f>IF('🔨 CĂN THAU'!A672="","",'🔨 CĂN THAU'!N672)</f>
        <v/>
      </c>
      <c r="H5596" s="1" t="str">
        <f>IF('🔨 CĂN THAU'!A672="","",'🔨 CĂN THAU'!O672)</f>
        <v/>
      </c>
      <c r="I5596" s="1" t="str">
        <f>IF('🔨 CĂN THAU'!A672="","",'🔨 CĂN THAU'!P672)</f>
        <v/>
      </c>
      <c r="J5596" s="1" t="str">
        <f>IF('🔨 CĂN THAU'!A672="","","")</f>
        <v/>
      </c>
      <c r="L5596" s="1">
        <f>N(L5595)+IF(AND('🔎 TRA CỨU NHANH'!$C$2&lt;&gt;"",OR(ISNUMBER(SEARCH('🔎 TRA CỨU NHANH'!$C$2,$A5596)),ISNUMBER(SEARCH('🔎 TRA CỨU NHANH'!$C$2,$B5596)))),1,0)</f>
        <v>0</v>
      </c>
      <c r="M5596" s="1" t="str">
        <f t="shared" si="174"/>
        <v/>
      </c>
      <c r="N5596" s="1">
        <f>N(N5595)+IF(AND('💰 BÁO GIÁ'!$C$27&lt;&gt;"",OR(ISNUMBER(SEARCH('💰 BÁO GIÁ'!$C$27,$A5596)),ISNUMBER(SEARCH('💰 BÁO GIÁ'!$C$27,$B5596)))),1,0)</f>
        <v>0</v>
      </c>
      <c r="O5596" s="1" t="str">
        <f t="shared" si="175"/>
        <v/>
      </c>
    </row>
    <row r="5597" customHeight="1" spans="1:15">
      <c r="A5597" s="1" t="str">
        <f>IF('🔨 CĂN THAU'!A673="","",'🔨 CĂN THAU'!A673)</f>
        <v/>
      </c>
      <c r="B5597" s="1" t="str">
        <f>IF('🔨 CĂN THAU'!A673="","","Căn thau "&amp;'🔨 CĂN THAU'!D673&amp;" "&amp;'🔨 CĂN THAU'!B673&amp;" "&amp;'🔨 CĂN THAU'!C673)</f>
        <v/>
      </c>
      <c r="C5597" s="1" t="str">
        <f>IF('🔨 CĂN THAU'!A673="","","Căn thau")</f>
        <v/>
      </c>
      <c r="D5597" s="1" t="str">
        <f>IF('🔨 CĂN THAU'!A673="","",'🔨 CĂN THAU'!K673)</f>
        <v/>
      </c>
      <c r="E5597" s="1" t="str">
        <f>IF('🔨 CĂN THAU'!A673="","",'🔨 CĂN THAU'!L673)</f>
        <v/>
      </c>
      <c r="F5597" s="1" t="str">
        <f>IF('🔨 CĂN THAU'!A673="","",'🔨 CĂN THAU'!M673)</f>
        <v/>
      </c>
      <c r="G5597" s="1" t="str">
        <f>IF('🔨 CĂN THAU'!A673="","",'🔨 CĂN THAU'!N673)</f>
        <v/>
      </c>
      <c r="H5597" s="1" t="str">
        <f>IF('🔨 CĂN THAU'!A673="","",'🔨 CĂN THAU'!O673)</f>
        <v/>
      </c>
      <c r="I5597" s="1" t="str">
        <f>IF('🔨 CĂN THAU'!A673="","",'🔨 CĂN THAU'!P673)</f>
        <v/>
      </c>
      <c r="J5597" s="1" t="str">
        <f>IF('🔨 CĂN THAU'!A673="","","")</f>
        <v/>
      </c>
      <c r="L5597" s="1">
        <f>N(L5596)+IF(AND('🔎 TRA CỨU NHANH'!$C$2&lt;&gt;"",OR(ISNUMBER(SEARCH('🔎 TRA CỨU NHANH'!$C$2,$A5597)),ISNUMBER(SEARCH('🔎 TRA CỨU NHANH'!$C$2,$B5597)))),1,0)</f>
        <v>0</v>
      </c>
      <c r="M5597" s="1" t="str">
        <f t="shared" si="174"/>
        <v/>
      </c>
      <c r="N5597" s="1">
        <f>N(N5596)+IF(AND('💰 BÁO GIÁ'!$C$27&lt;&gt;"",OR(ISNUMBER(SEARCH('💰 BÁO GIÁ'!$C$27,$A5597)),ISNUMBER(SEARCH('💰 BÁO GIÁ'!$C$27,$B5597)))),1,0)</f>
        <v>0</v>
      </c>
      <c r="O5597" s="1" t="str">
        <f t="shared" si="175"/>
        <v/>
      </c>
    </row>
    <row r="5598" customHeight="1" spans="1:15">
      <c r="A5598" s="1" t="str">
        <f>IF('🔨 CĂN THAU'!A674="","",'🔨 CĂN THAU'!A674)</f>
        <v/>
      </c>
      <c r="B5598" s="1" t="str">
        <f>IF('🔨 CĂN THAU'!A674="","","Căn thau "&amp;'🔨 CĂN THAU'!D674&amp;" "&amp;'🔨 CĂN THAU'!B674&amp;" "&amp;'🔨 CĂN THAU'!C674)</f>
        <v/>
      </c>
      <c r="C5598" s="1" t="str">
        <f>IF('🔨 CĂN THAU'!A674="","","Căn thau")</f>
        <v/>
      </c>
      <c r="D5598" s="1" t="str">
        <f>IF('🔨 CĂN THAU'!A674="","",'🔨 CĂN THAU'!K674)</f>
        <v/>
      </c>
      <c r="E5598" s="1" t="str">
        <f>IF('🔨 CĂN THAU'!A674="","",'🔨 CĂN THAU'!L674)</f>
        <v/>
      </c>
      <c r="F5598" s="1" t="str">
        <f>IF('🔨 CĂN THAU'!A674="","",'🔨 CĂN THAU'!M674)</f>
        <v/>
      </c>
      <c r="G5598" s="1" t="str">
        <f>IF('🔨 CĂN THAU'!A674="","",'🔨 CĂN THAU'!N674)</f>
        <v/>
      </c>
      <c r="H5598" s="1" t="str">
        <f>IF('🔨 CĂN THAU'!A674="","",'🔨 CĂN THAU'!O674)</f>
        <v/>
      </c>
      <c r="I5598" s="1" t="str">
        <f>IF('🔨 CĂN THAU'!A674="","",'🔨 CĂN THAU'!P674)</f>
        <v/>
      </c>
      <c r="J5598" s="1" t="str">
        <f>IF('🔨 CĂN THAU'!A674="","","")</f>
        <v/>
      </c>
      <c r="L5598" s="1">
        <f>N(L5597)+IF(AND('🔎 TRA CỨU NHANH'!$C$2&lt;&gt;"",OR(ISNUMBER(SEARCH('🔎 TRA CỨU NHANH'!$C$2,$A5598)),ISNUMBER(SEARCH('🔎 TRA CỨU NHANH'!$C$2,$B5598)))),1,0)</f>
        <v>0</v>
      </c>
      <c r="M5598" s="1" t="str">
        <f t="shared" si="174"/>
        <v/>
      </c>
      <c r="N5598" s="1">
        <f>N(N5597)+IF(AND('💰 BÁO GIÁ'!$C$27&lt;&gt;"",OR(ISNUMBER(SEARCH('💰 BÁO GIÁ'!$C$27,$A5598)),ISNUMBER(SEARCH('💰 BÁO GIÁ'!$C$27,$B5598)))),1,0)</f>
        <v>0</v>
      </c>
      <c r="O5598" s="1" t="str">
        <f t="shared" si="175"/>
        <v/>
      </c>
    </row>
    <row r="5599" customHeight="1" spans="1:15">
      <c r="A5599" s="1" t="str">
        <f>IF('🔨 CĂN THAU'!A675="","",'🔨 CĂN THAU'!A675)</f>
        <v/>
      </c>
      <c r="B5599" s="1" t="str">
        <f>IF('🔨 CĂN THAU'!A675="","","Căn thau "&amp;'🔨 CĂN THAU'!D675&amp;" "&amp;'🔨 CĂN THAU'!B675&amp;" "&amp;'🔨 CĂN THAU'!C675)</f>
        <v/>
      </c>
      <c r="C5599" s="1" t="str">
        <f>IF('🔨 CĂN THAU'!A675="","","Căn thau")</f>
        <v/>
      </c>
      <c r="D5599" s="1" t="str">
        <f>IF('🔨 CĂN THAU'!A675="","",'🔨 CĂN THAU'!K675)</f>
        <v/>
      </c>
      <c r="E5599" s="1" t="str">
        <f>IF('🔨 CĂN THAU'!A675="","",'🔨 CĂN THAU'!L675)</f>
        <v/>
      </c>
      <c r="F5599" s="1" t="str">
        <f>IF('🔨 CĂN THAU'!A675="","",'🔨 CĂN THAU'!M675)</f>
        <v/>
      </c>
      <c r="G5599" s="1" t="str">
        <f>IF('🔨 CĂN THAU'!A675="","",'🔨 CĂN THAU'!N675)</f>
        <v/>
      </c>
      <c r="H5599" s="1" t="str">
        <f>IF('🔨 CĂN THAU'!A675="","",'🔨 CĂN THAU'!O675)</f>
        <v/>
      </c>
      <c r="I5599" s="1" t="str">
        <f>IF('🔨 CĂN THAU'!A675="","",'🔨 CĂN THAU'!P675)</f>
        <v/>
      </c>
      <c r="J5599" s="1" t="str">
        <f>IF('🔨 CĂN THAU'!A675="","","")</f>
        <v/>
      </c>
      <c r="L5599" s="1">
        <f>N(L5598)+IF(AND('🔎 TRA CỨU NHANH'!$C$2&lt;&gt;"",OR(ISNUMBER(SEARCH('🔎 TRA CỨU NHANH'!$C$2,$A5599)),ISNUMBER(SEARCH('🔎 TRA CỨU NHANH'!$C$2,$B5599)))),1,0)</f>
        <v>0</v>
      </c>
      <c r="M5599" s="1" t="str">
        <f t="shared" si="174"/>
        <v/>
      </c>
      <c r="N5599" s="1">
        <f>N(N5598)+IF(AND('💰 BÁO GIÁ'!$C$27&lt;&gt;"",OR(ISNUMBER(SEARCH('💰 BÁO GIÁ'!$C$27,$A5599)),ISNUMBER(SEARCH('💰 BÁO GIÁ'!$C$27,$B5599)))),1,0)</f>
        <v>0</v>
      </c>
      <c r="O5599" s="1" t="str">
        <f t="shared" si="175"/>
        <v/>
      </c>
    </row>
    <row r="5600" customHeight="1" spans="1:15">
      <c r="A5600" s="1" t="str">
        <f>IF('🔨 CĂN THAU'!A676="","",'🔨 CĂN THAU'!A676)</f>
        <v/>
      </c>
      <c r="B5600" s="1" t="str">
        <f>IF('🔨 CĂN THAU'!A676="","","Căn thau "&amp;'🔨 CĂN THAU'!D676&amp;" "&amp;'🔨 CĂN THAU'!B676&amp;" "&amp;'🔨 CĂN THAU'!C676)</f>
        <v/>
      </c>
      <c r="C5600" s="1" t="str">
        <f>IF('🔨 CĂN THAU'!A676="","","Căn thau")</f>
        <v/>
      </c>
      <c r="D5600" s="1" t="str">
        <f>IF('🔨 CĂN THAU'!A676="","",'🔨 CĂN THAU'!K676)</f>
        <v/>
      </c>
      <c r="E5600" s="1" t="str">
        <f>IF('🔨 CĂN THAU'!A676="","",'🔨 CĂN THAU'!L676)</f>
        <v/>
      </c>
      <c r="F5600" s="1" t="str">
        <f>IF('🔨 CĂN THAU'!A676="","",'🔨 CĂN THAU'!M676)</f>
        <v/>
      </c>
      <c r="G5600" s="1" t="str">
        <f>IF('🔨 CĂN THAU'!A676="","",'🔨 CĂN THAU'!N676)</f>
        <v/>
      </c>
      <c r="H5600" s="1" t="str">
        <f>IF('🔨 CĂN THAU'!A676="","",'🔨 CĂN THAU'!O676)</f>
        <v/>
      </c>
      <c r="I5600" s="1" t="str">
        <f>IF('🔨 CĂN THAU'!A676="","",'🔨 CĂN THAU'!P676)</f>
        <v/>
      </c>
      <c r="J5600" s="1" t="str">
        <f>IF('🔨 CĂN THAU'!A676="","","")</f>
        <v/>
      </c>
      <c r="L5600" s="1">
        <f>N(L5599)+IF(AND('🔎 TRA CỨU NHANH'!$C$2&lt;&gt;"",OR(ISNUMBER(SEARCH('🔎 TRA CỨU NHANH'!$C$2,$A5600)),ISNUMBER(SEARCH('🔎 TRA CỨU NHANH'!$C$2,$B5600)))),1,0)</f>
        <v>0</v>
      </c>
      <c r="M5600" s="1" t="str">
        <f t="shared" si="174"/>
        <v/>
      </c>
      <c r="N5600" s="1">
        <f>N(N5599)+IF(AND('💰 BÁO GIÁ'!$C$27&lt;&gt;"",OR(ISNUMBER(SEARCH('💰 BÁO GIÁ'!$C$27,$A5600)),ISNUMBER(SEARCH('💰 BÁO GIÁ'!$C$27,$B5600)))),1,0)</f>
        <v>0</v>
      </c>
      <c r="O5600" s="1" t="str">
        <f t="shared" si="175"/>
        <v/>
      </c>
    </row>
    <row r="5601" customHeight="1" spans="1:15">
      <c r="A5601" s="1" t="str">
        <f>IF('🔨 CĂN THAU'!A677="","",'🔨 CĂN THAU'!A677)</f>
        <v/>
      </c>
      <c r="B5601" s="1" t="str">
        <f>IF('🔨 CĂN THAU'!A677="","","Căn thau "&amp;'🔨 CĂN THAU'!D677&amp;" "&amp;'🔨 CĂN THAU'!B677&amp;" "&amp;'🔨 CĂN THAU'!C677)</f>
        <v/>
      </c>
      <c r="C5601" s="1" t="str">
        <f>IF('🔨 CĂN THAU'!A677="","","Căn thau")</f>
        <v/>
      </c>
      <c r="D5601" s="1" t="str">
        <f>IF('🔨 CĂN THAU'!A677="","",'🔨 CĂN THAU'!K677)</f>
        <v/>
      </c>
      <c r="E5601" s="1" t="str">
        <f>IF('🔨 CĂN THAU'!A677="","",'🔨 CĂN THAU'!L677)</f>
        <v/>
      </c>
      <c r="F5601" s="1" t="str">
        <f>IF('🔨 CĂN THAU'!A677="","",'🔨 CĂN THAU'!M677)</f>
        <v/>
      </c>
      <c r="G5601" s="1" t="str">
        <f>IF('🔨 CĂN THAU'!A677="","",'🔨 CĂN THAU'!N677)</f>
        <v/>
      </c>
      <c r="H5601" s="1" t="str">
        <f>IF('🔨 CĂN THAU'!A677="","",'🔨 CĂN THAU'!O677)</f>
        <v/>
      </c>
      <c r="I5601" s="1" t="str">
        <f>IF('🔨 CĂN THAU'!A677="","",'🔨 CĂN THAU'!P677)</f>
        <v/>
      </c>
      <c r="J5601" s="1" t="str">
        <f>IF('🔨 CĂN THAU'!A677="","","")</f>
        <v/>
      </c>
      <c r="L5601" s="1">
        <f>N(L5600)+IF(AND('🔎 TRA CỨU NHANH'!$C$2&lt;&gt;"",OR(ISNUMBER(SEARCH('🔎 TRA CỨU NHANH'!$C$2,$A5601)),ISNUMBER(SEARCH('🔎 TRA CỨU NHANH'!$C$2,$B5601)))),1,0)</f>
        <v>0</v>
      </c>
      <c r="M5601" s="1" t="str">
        <f t="shared" si="174"/>
        <v/>
      </c>
      <c r="N5601" s="1">
        <f>N(N5600)+IF(AND('💰 BÁO GIÁ'!$C$27&lt;&gt;"",OR(ISNUMBER(SEARCH('💰 BÁO GIÁ'!$C$27,$A5601)),ISNUMBER(SEARCH('💰 BÁO GIÁ'!$C$27,$B5601)))),1,0)</f>
        <v>0</v>
      </c>
      <c r="O5601" s="1" t="str">
        <f t="shared" si="175"/>
        <v/>
      </c>
    </row>
    <row r="5602" customHeight="1" spans="1:15">
      <c r="A5602" s="1" t="str">
        <f>IF('🔨 CĂN THAU'!A678="","",'🔨 CĂN THAU'!A678)</f>
        <v/>
      </c>
      <c r="B5602" s="1" t="str">
        <f>IF('🔨 CĂN THAU'!A678="","","Căn thau "&amp;'🔨 CĂN THAU'!D678&amp;" "&amp;'🔨 CĂN THAU'!B678&amp;" "&amp;'🔨 CĂN THAU'!C678)</f>
        <v/>
      </c>
      <c r="C5602" s="1" t="str">
        <f>IF('🔨 CĂN THAU'!A678="","","Căn thau")</f>
        <v/>
      </c>
      <c r="D5602" s="1" t="str">
        <f>IF('🔨 CĂN THAU'!A678="","",'🔨 CĂN THAU'!K678)</f>
        <v/>
      </c>
      <c r="E5602" s="1" t="str">
        <f>IF('🔨 CĂN THAU'!A678="","",'🔨 CĂN THAU'!L678)</f>
        <v/>
      </c>
      <c r="F5602" s="1" t="str">
        <f>IF('🔨 CĂN THAU'!A678="","",'🔨 CĂN THAU'!M678)</f>
        <v/>
      </c>
      <c r="G5602" s="1" t="str">
        <f>IF('🔨 CĂN THAU'!A678="","",'🔨 CĂN THAU'!N678)</f>
        <v/>
      </c>
      <c r="H5602" s="1" t="str">
        <f>IF('🔨 CĂN THAU'!A678="","",'🔨 CĂN THAU'!O678)</f>
        <v/>
      </c>
      <c r="I5602" s="1" t="str">
        <f>IF('🔨 CĂN THAU'!A678="","",'🔨 CĂN THAU'!P678)</f>
        <v/>
      </c>
      <c r="J5602" s="1" t="str">
        <f>IF('🔨 CĂN THAU'!A678="","","")</f>
        <v/>
      </c>
      <c r="L5602" s="1">
        <f>N(L5601)+IF(AND('🔎 TRA CỨU NHANH'!$C$2&lt;&gt;"",OR(ISNUMBER(SEARCH('🔎 TRA CỨU NHANH'!$C$2,$A5602)),ISNUMBER(SEARCH('🔎 TRA CỨU NHANH'!$C$2,$B5602)))),1,0)</f>
        <v>0</v>
      </c>
      <c r="M5602" s="1" t="str">
        <f t="shared" si="174"/>
        <v/>
      </c>
      <c r="N5602" s="1">
        <f>N(N5601)+IF(AND('💰 BÁO GIÁ'!$C$27&lt;&gt;"",OR(ISNUMBER(SEARCH('💰 BÁO GIÁ'!$C$27,$A5602)),ISNUMBER(SEARCH('💰 BÁO GIÁ'!$C$27,$B5602)))),1,0)</f>
        <v>0</v>
      </c>
      <c r="O5602" s="1" t="str">
        <f t="shared" si="175"/>
        <v/>
      </c>
    </row>
    <row r="5603" customHeight="1" spans="1:15">
      <c r="A5603" s="1" t="str">
        <f>IF('🔨 CĂN THAU'!A679="","",'🔨 CĂN THAU'!A679)</f>
        <v/>
      </c>
      <c r="B5603" s="1" t="str">
        <f>IF('🔨 CĂN THAU'!A679="","","Căn thau "&amp;'🔨 CĂN THAU'!D679&amp;" "&amp;'🔨 CĂN THAU'!B679&amp;" "&amp;'🔨 CĂN THAU'!C679)</f>
        <v/>
      </c>
      <c r="C5603" s="1" t="str">
        <f>IF('🔨 CĂN THAU'!A679="","","Căn thau")</f>
        <v/>
      </c>
      <c r="D5603" s="1" t="str">
        <f>IF('🔨 CĂN THAU'!A679="","",'🔨 CĂN THAU'!K679)</f>
        <v/>
      </c>
      <c r="E5603" s="1" t="str">
        <f>IF('🔨 CĂN THAU'!A679="","",'🔨 CĂN THAU'!L679)</f>
        <v/>
      </c>
      <c r="F5603" s="1" t="str">
        <f>IF('🔨 CĂN THAU'!A679="","",'🔨 CĂN THAU'!M679)</f>
        <v/>
      </c>
      <c r="G5603" s="1" t="str">
        <f>IF('🔨 CĂN THAU'!A679="","",'🔨 CĂN THAU'!N679)</f>
        <v/>
      </c>
      <c r="H5603" s="1" t="str">
        <f>IF('🔨 CĂN THAU'!A679="","",'🔨 CĂN THAU'!O679)</f>
        <v/>
      </c>
      <c r="I5603" s="1" t="str">
        <f>IF('🔨 CĂN THAU'!A679="","",'🔨 CĂN THAU'!P679)</f>
        <v/>
      </c>
      <c r="J5603" s="1" t="str">
        <f>IF('🔨 CĂN THAU'!A679="","","")</f>
        <v/>
      </c>
      <c r="L5603" s="1">
        <f>N(L5602)+IF(AND('🔎 TRA CỨU NHANH'!$C$2&lt;&gt;"",OR(ISNUMBER(SEARCH('🔎 TRA CỨU NHANH'!$C$2,$A5603)),ISNUMBER(SEARCH('🔎 TRA CỨU NHANH'!$C$2,$B5603)))),1,0)</f>
        <v>0</v>
      </c>
      <c r="M5603" s="1" t="str">
        <f t="shared" si="174"/>
        <v/>
      </c>
      <c r="N5603" s="1">
        <f>N(N5602)+IF(AND('💰 BÁO GIÁ'!$C$27&lt;&gt;"",OR(ISNUMBER(SEARCH('💰 BÁO GIÁ'!$C$27,$A5603)),ISNUMBER(SEARCH('💰 BÁO GIÁ'!$C$27,$B5603)))),1,0)</f>
        <v>0</v>
      </c>
      <c r="O5603" s="1" t="str">
        <f t="shared" si="175"/>
        <v/>
      </c>
    </row>
    <row r="5604" customHeight="1" spans="1:15">
      <c r="A5604" s="1" t="str">
        <f>IF('🔨 CĂN THAU'!A680="","",'🔨 CĂN THAU'!A680)</f>
        <v/>
      </c>
      <c r="B5604" s="1" t="str">
        <f>IF('🔨 CĂN THAU'!A680="","","Căn thau "&amp;'🔨 CĂN THAU'!D680&amp;" "&amp;'🔨 CĂN THAU'!B680&amp;" "&amp;'🔨 CĂN THAU'!C680)</f>
        <v/>
      </c>
      <c r="C5604" s="1" t="str">
        <f>IF('🔨 CĂN THAU'!A680="","","Căn thau")</f>
        <v/>
      </c>
      <c r="D5604" s="1" t="str">
        <f>IF('🔨 CĂN THAU'!A680="","",'🔨 CĂN THAU'!K680)</f>
        <v/>
      </c>
      <c r="E5604" s="1" t="str">
        <f>IF('🔨 CĂN THAU'!A680="","",'🔨 CĂN THAU'!L680)</f>
        <v/>
      </c>
      <c r="F5604" s="1" t="str">
        <f>IF('🔨 CĂN THAU'!A680="","",'🔨 CĂN THAU'!M680)</f>
        <v/>
      </c>
      <c r="G5604" s="1" t="str">
        <f>IF('🔨 CĂN THAU'!A680="","",'🔨 CĂN THAU'!N680)</f>
        <v/>
      </c>
      <c r="H5604" s="1" t="str">
        <f>IF('🔨 CĂN THAU'!A680="","",'🔨 CĂN THAU'!O680)</f>
        <v/>
      </c>
      <c r="I5604" s="1" t="str">
        <f>IF('🔨 CĂN THAU'!A680="","",'🔨 CĂN THAU'!P680)</f>
        <v/>
      </c>
      <c r="J5604" s="1" t="str">
        <f>IF('🔨 CĂN THAU'!A680="","","")</f>
        <v/>
      </c>
      <c r="L5604" s="1">
        <f>N(L5603)+IF(AND('🔎 TRA CỨU NHANH'!$C$2&lt;&gt;"",OR(ISNUMBER(SEARCH('🔎 TRA CỨU NHANH'!$C$2,$A5604)),ISNUMBER(SEARCH('🔎 TRA CỨU NHANH'!$C$2,$B5604)))),1,0)</f>
        <v>0</v>
      </c>
      <c r="M5604" s="1" t="str">
        <f t="shared" si="174"/>
        <v/>
      </c>
      <c r="N5604" s="1">
        <f>N(N5603)+IF(AND('💰 BÁO GIÁ'!$C$27&lt;&gt;"",OR(ISNUMBER(SEARCH('💰 BÁO GIÁ'!$C$27,$A5604)),ISNUMBER(SEARCH('💰 BÁO GIÁ'!$C$27,$B5604)))),1,0)</f>
        <v>0</v>
      </c>
      <c r="O5604" s="1" t="str">
        <f t="shared" si="175"/>
        <v/>
      </c>
    </row>
    <row r="5605" customHeight="1" spans="1:15">
      <c r="A5605" s="1" t="str">
        <f>IF('🔨 CĂN THAU'!A681="","",'🔨 CĂN THAU'!A681)</f>
        <v/>
      </c>
      <c r="B5605" s="1" t="str">
        <f>IF('🔨 CĂN THAU'!A681="","","Căn thau "&amp;'🔨 CĂN THAU'!D681&amp;" "&amp;'🔨 CĂN THAU'!B681&amp;" "&amp;'🔨 CĂN THAU'!C681)</f>
        <v/>
      </c>
      <c r="C5605" s="1" t="str">
        <f>IF('🔨 CĂN THAU'!A681="","","Căn thau")</f>
        <v/>
      </c>
      <c r="D5605" s="1" t="str">
        <f>IF('🔨 CĂN THAU'!A681="","",'🔨 CĂN THAU'!K681)</f>
        <v/>
      </c>
      <c r="E5605" s="1" t="str">
        <f>IF('🔨 CĂN THAU'!A681="","",'🔨 CĂN THAU'!L681)</f>
        <v/>
      </c>
      <c r="F5605" s="1" t="str">
        <f>IF('🔨 CĂN THAU'!A681="","",'🔨 CĂN THAU'!M681)</f>
        <v/>
      </c>
      <c r="G5605" s="1" t="str">
        <f>IF('🔨 CĂN THAU'!A681="","",'🔨 CĂN THAU'!N681)</f>
        <v/>
      </c>
      <c r="H5605" s="1" t="str">
        <f>IF('🔨 CĂN THAU'!A681="","",'🔨 CĂN THAU'!O681)</f>
        <v/>
      </c>
      <c r="I5605" s="1" t="str">
        <f>IF('🔨 CĂN THAU'!A681="","",'🔨 CĂN THAU'!P681)</f>
        <v/>
      </c>
      <c r="J5605" s="1" t="str">
        <f>IF('🔨 CĂN THAU'!A681="","","")</f>
        <v/>
      </c>
      <c r="L5605" s="1">
        <f>N(L5604)+IF(AND('🔎 TRA CỨU NHANH'!$C$2&lt;&gt;"",OR(ISNUMBER(SEARCH('🔎 TRA CỨU NHANH'!$C$2,$A5605)),ISNUMBER(SEARCH('🔎 TRA CỨU NHANH'!$C$2,$B5605)))),1,0)</f>
        <v>0</v>
      </c>
      <c r="M5605" s="1" t="str">
        <f t="shared" si="174"/>
        <v/>
      </c>
      <c r="N5605" s="1">
        <f>N(N5604)+IF(AND('💰 BÁO GIÁ'!$C$27&lt;&gt;"",OR(ISNUMBER(SEARCH('💰 BÁO GIÁ'!$C$27,$A5605)),ISNUMBER(SEARCH('💰 BÁO GIÁ'!$C$27,$B5605)))),1,0)</f>
        <v>0</v>
      </c>
      <c r="O5605" s="1" t="str">
        <f t="shared" si="175"/>
        <v/>
      </c>
    </row>
    <row r="5606" customHeight="1" spans="1:15">
      <c r="A5606" s="1" t="str">
        <f>IF('🔨 CĂN THAU'!A682="","",'🔨 CĂN THAU'!A682)</f>
        <v/>
      </c>
      <c r="B5606" s="1" t="str">
        <f>IF('🔨 CĂN THAU'!A682="","","Căn thau "&amp;'🔨 CĂN THAU'!D682&amp;" "&amp;'🔨 CĂN THAU'!B682&amp;" "&amp;'🔨 CĂN THAU'!C682)</f>
        <v/>
      </c>
      <c r="C5606" s="1" t="str">
        <f>IF('🔨 CĂN THAU'!A682="","","Căn thau")</f>
        <v/>
      </c>
      <c r="D5606" s="1" t="str">
        <f>IF('🔨 CĂN THAU'!A682="","",'🔨 CĂN THAU'!K682)</f>
        <v/>
      </c>
      <c r="E5606" s="1" t="str">
        <f>IF('🔨 CĂN THAU'!A682="","",'🔨 CĂN THAU'!L682)</f>
        <v/>
      </c>
      <c r="F5606" s="1" t="str">
        <f>IF('🔨 CĂN THAU'!A682="","",'🔨 CĂN THAU'!M682)</f>
        <v/>
      </c>
      <c r="G5606" s="1" t="str">
        <f>IF('🔨 CĂN THAU'!A682="","",'🔨 CĂN THAU'!N682)</f>
        <v/>
      </c>
      <c r="H5606" s="1" t="str">
        <f>IF('🔨 CĂN THAU'!A682="","",'🔨 CĂN THAU'!O682)</f>
        <v/>
      </c>
      <c r="I5606" s="1" t="str">
        <f>IF('🔨 CĂN THAU'!A682="","",'🔨 CĂN THAU'!P682)</f>
        <v/>
      </c>
      <c r="J5606" s="1" t="str">
        <f>IF('🔨 CĂN THAU'!A682="","","")</f>
        <v/>
      </c>
      <c r="L5606" s="1">
        <f>N(L5605)+IF(AND('🔎 TRA CỨU NHANH'!$C$2&lt;&gt;"",OR(ISNUMBER(SEARCH('🔎 TRA CỨU NHANH'!$C$2,$A5606)),ISNUMBER(SEARCH('🔎 TRA CỨU NHANH'!$C$2,$B5606)))),1,0)</f>
        <v>0</v>
      </c>
      <c r="M5606" s="1" t="str">
        <f t="shared" si="174"/>
        <v/>
      </c>
      <c r="N5606" s="1">
        <f>N(N5605)+IF(AND('💰 BÁO GIÁ'!$C$27&lt;&gt;"",OR(ISNUMBER(SEARCH('💰 BÁO GIÁ'!$C$27,$A5606)),ISNUMBER(SEARCH('💰 BÁO GIÁ'!$C$27,$B5606)))),1,0)</f>
        <v>0</v>
      </c>
      <c r="O5606" s="1" t="str">
        <f t="shared" si="175"/>
        <v/>
      </c>
    </row>
    <row r="5607" customHeight="1" spans="1:15">
      <c r="A5607" s="1" t="str">
        <f>IF('🔨 CĂN THAU'!A683="","",'🔨 CĂN THAU'!A683)</f>
        <v/>
      </c>
      <c r="B5607" s="1" t="str">
        <f>IF('🔨 CĂN THAU'!A683="","","Căn thau "&amp;'🔨 CĂN THAU'!D683&amp;" "&amp;'🔨 CĂN THAU'!B683&amp;" "&amp;'🔨 CĂN THAU'!C683)</f>
        <v/>
      </c>
      <c r="C5607" s="1" t="str">
        <f>IF('🔨 CĂN THAU'!A683="","","Căn thau")</f>
        <v/>
      </c>
      <c r="D5607" s="1" t="str">
        <f>IF('🔨 CĂN THAU'!A683="","",'🔨 CĂN THAU'!K683)</f>
        <v/>
      </c>
      <c r="E5607" s="1" t="str">
        <f>IF('🔨 CĂN THAU'!A683="","",'🔨 CĂN THAU'!L683)</f>
        <v/>
      </c>
      <c r="F5607" s="1" t="str">
        <f>IF('🔨 CĂN THAU'!A683="","",'🔨 CĂN THAU'!M683)</f>
        <v/>
      </c>
      <c r="G5607" s="1" t="str">
        <f>IF('🔨 CĂN THAU'!A683="","",'🔨 CĂN THAU'!N683)</f>
        <v/>
      </c>
      <c r="H5607" s="1" t="str">
        <f>IF('🔨 CĂN THAU'!A683="","",'🔨 CĂN THAU'!O683)</f>
        <v/>
      </c>
      <c r="I5607" s="1" t="str">
        <f>IF('🔨 CĂN THAU'!A683="","",'🔨 CĂN THAU'!P683)</f>
        <v/>
      </c>
      <c r="J5607" s="1" t="str">
        <f>IF('🔨 CĂN THAU'!A683="","","")</f>
        <v/>
      </c>
      <c r="L5607" s="1">
        <f>N(L5606)+IF(AND('🔎 TRA CỨU NHANH'!$C$2&lt;&gt;"",OR(ISNUMBER(SEARCH('🔎 TRA CỨU NHANH'!$C$2,$A5607)),ISNUMBER(SEARCH('🔎 TRA CỨU NHANH'!$C$2,$B5607)))),1,0)</f>
        <v>0</v>
      </c>
      <c r="M5607" s="1" t="str">
        <f t="shared" si="174"/>
        <v/>
      </c>
      <c r="N5607" s="1">
        <f>N(N5606)+IF(AND('💰 BÁO GIÁ'!$C$27&lt;&gt;"",OR(ISNUMBER(SEARCH('💰 BÁO GIÁ'!$C$27,$A5607)),ISNUMBER(SEARCH('💰 BÁO GIÁ'!$C$27,$B5607)))),1,0)</f>
        <v>0</v>
      </c>
      <c r="O5607" s="1" t="str">
        <f t="shared" si="175"/>
        <v/>
      </c>
    </row>
    <row r="5608" customHeight="1" spans="1:15">
      <c r="A5608" s="1" t="str">
        <f>IF('🔨 CĂN THAU'!A684="","",'🔨 CĂN THAU'!A684)</f>
        <v/>
      </c>
      <c r="B5608" s="1" t="str">
        <f>IF('🔨 CĂN THAU'!A684="","","Căn thau "&amp;'🔨 CĂN THAU'!D684&amp;" "&amp;'🔨 CĂN THAU'!B684&amp;" "&amp;'🔨 CĂN THAU'!C684)</f>
        <v/>
      </c>
      <c r="C5608" s="1" t="str">
        <f>IF('🔨 CĂN THAU'!A684="","","Căn thau")</f>
        <v/>
      </c>
      <c r="D5608" s="1" t="str">
        <f>IF('🔨 CĂN THAU'!A684="","",'🔨 CĂN THAU'!K684)</f>
        <v/>
      </c>
      <c r="E5608" s="1" t="str">
        <f>IF('🔨 CĂN THAU'!A684="","",'🔨 CĂN THAU'!L684)</f>
        <v/>
      </c>
      <c r="F5608" s="1" t="str">
        <f>IF('🔨 CĂN THAU'!A684="","",'🔨 CĂN THAU'!M684)</f>
        <v/>
      </c>
      <c r="G5608" s="1" t="str">
        <f>IF('🔨 CĂN THAU'!A684="","",'🔨 CĂN THAU'!N684)</f>
        <v/>
      </c>
      <c r="H5608" s="1" t="str">
        <f>IF('🔨 CĂN THAU'!A684="","",'🔨 CĂN THAU'!O684)</f>
        <v/>
      </c>
      <c r="I5608" s="1" t="str">
        <f>IF('🔨 CĂN THAU'!A684="","",'🔨 CĂN THAU'!P684)</f>
        <v/>
      </c>
      <c r="J5608" s="1" t="str">
        <f>IF('🔨 CĂN THAU'!A684="","","")</f>
        <v/>
      </c>
      <c r="L5608" s="1">
        <f>N(L5607)+IF(AND('🔎 TRA CỨU NHANH'!$C$2&lt;&gt;"",OR(ISNUMBER(SEARCH('🔎 TRA CỨU NHANH'!$C$2,$A5608)),ISNUMBER(SEARCH('🔎 TRA CỨU NHANH'!$C$2,$B5608)))),1,0)</f>
        <v>0</v>
      </c>
      <c r="M5608" s="1" t="str">
        <f t="shared" si="174"/>
        <v/>
      </c>
      <c r="N5608" s="1">
        <f>N(N5607)+IF(AND('💰 BÁO GIÁ'!$C$27&lt;&gt;"",OR(ISNUMBER(SEARCH('💰 BÁO GIÁ'!$C$27,$A5608)),ISNUMBER(SEARCH('💰 BÁO GIÁ'!$C$27,$B5608)))),1,0)</f>
        <v>0</v>
      </c>
      <c r="O5608" s="1" t="str">
        <f t="shared" si="175"/>
        <v/>
      </c>
    </row>
    <row r="5609" customHeight="1" spans="1:15">
      <c r="A5609" s="1" t="str">
        <f>IF('🔨 CĂN THAU'!A685="","",'🔨 CĂN THAU'!A685)</f>
        <v/>
      </c>
      <c r="B5609" s="1" t="str">
        <f>IF('🔨 CĂN THAU'!A685="","","Căn thau "&amp;'🔨 CĂN THAU'!D685&amp;" "&amp;'🔨 CĂN THAU'!B685&amp;" "&amp;'🔨 CĂN THAU'!C685)</f>
        <v/>
      </c>
      <c r="C5609" s="1" t="str">
        <f>IF('🔨 CĂN THAU'!A685="","","Căn thau")</f>
        <v/>
      </c>
      <c r="D5609" s="1" t="str">
        <f>IF('🔨 CĂN THAU'!A685="","",'🔨 CĂN THAU'!K685)</f>
        <v/>
      </c>
      <c r="E5609" s="1" t="str">
        <f>IF('🔨 CĂN THAU'!A685="","",'🔨 CĂN THAU'!L685)</f>
        <v/>
      </c>
      <c r="F5609" s="1" t="str">
        <f>IF('🔨 CĂN THAU'!A685="","",'🔨 CĂN THAU'!M685)</f>
        <v/>
      </c>
      <c r="G5609" s="1" t="str">
        <f>IF('🔨 CĂN THAU'!A685="","",'🔨 CĂN THAU'!N685)</f>
        <v/>
      </c>
      <c r="H5609" s="1" t="str">
        <f>IF('🔨 CĂN THAU'!A685="","",'🔨 CĂN THAU'!O685)</f>
        <v/>
      </c>
      <c r="I5609" s="1" t="str">
        <f>IF('🔨 CĂN THAU'!A685="","",'🔨 CĂN THAU'!P685)</f>
        <v/>
      </c>
      <c r="J5609" s="1" t="str">
        <f>IF('🔨 CĂN THAU'!A685="","","")</f>
        <v/>
      </c>
      <c r="L5609" s="1">
        <f>N(L5608)+IF(AND('🔎 TRA CỨU NHANH'!$C$2&lt;&gt;"",OR(ISNUMBER(SEARCH('🔎 TRA CỨU NHANH'!$C$2,$A5609)),ISNUMBER(SEARCH('🔎 TRA CỨU NHANH'!$C$2,$B5609)))),1,0)</f>
        <v>0</v>
      </c>
      <c r="M5609" s="1" t="str">
        <f t="shared" si="174"/>
        <v/>
      </c>
      <c r="N5609" s="1">
        <f>N(N5608)+IF(AND('💰 BÁO GIÁ'!$C$27&lt;&gt;"",OR(ISNUMBER(SEARCH('💰 BÁO GIÁ'!$C$27,$A5609)),ISNUMBER(SEARCH('💰 BÁO GIÁ'!$C$27,$B5609)))),1,0)</f>
        <v>0</v>
      </c>
      <c r="O5609" s="1" t="str">
        <f t="shared" si="175"/>
        <v/>
      </c>
    </row>
    <row r="5610" customHeight="1" spans="1:15">
      <c r="A5610" s="1" t="str">
        <f>IF('🔨 CĂN THAU'!A686="","",'🔨 CĂN THAU'!A686)</f>
        <v/>
      </c>
      <c r="B5610" s="1" t="str">
        <f>IF('🔨 CĂN THAU'!A686="","","Căn thau "&amp;'🔨 CĂN THAU'!D686&amp;" "&amp;'🔨 CĂN THAU'!B686&amp;" "&amp;'🔨 CĂN THAU'!C686)</f>
        <v/>
      </c>
      <c r="C5610" s="1" t="str">
        <f>IF('🔨 CĂN THAU'!A686="","","Căn thau")</f>
        <v/>
      </c>
      <c r="D5610" s="1" t="str">
        <f>IF('🔨 CĂN THAU'!A686="","",'🔨 CĂN THAU'!K686)</f>
        <v/>
      </c>
      <c r="E5610" s="1" t="str">
        <f>IF('🔨 CĂN THAU'!A686="","",'🔨 CĂN THAU'!L686)</f>
        <v/>
      </c>
      <c r="F5610" s="1" t="str">
        <f>IF('🔨 CĂN THAU'!A686="","",'🔨 CĂN THAU'!M686)</f>
        <v/>
      </c>
      <c r="G5610" s="1" t="str">
        <f>IF('🔨 CĂN THAU'!A686="","",'🔨 CĂN THAU'!N686)</f>
        <v/>
      </c>
      <c r="H5610" s="1" t="str">
        <f>IF('🔨 CĂN THAU'!A686="","",'🔨 CĂN THAU'!O686)</f>
        <v/>
      </c>
      <c r="I5610" s="1" t="str">
        <f>IF('🔨 CĂN THAU'!A686="","",'🔨 CĂN THAU'!P686)</f>
        <v/>
      </c>
      <c r="J5610" s="1" t="str">
        <f>IF('🔨 CĂN THAU'!A686="","","")</f>
        <v/>
      </c>
      <c r="L5610" s="1">
        <f>N(L5609)+IF(AND('🔎 TRA CỨU NHANH'!$C$2&lt;&gt;"",OR(ISNUMBER(SEARCH('🔎 TRA CỨU NHANH'!$C$2,$A5610)),ISNUMBER(SEARCH('🔎 TRA CỨU NHANH'!$C$2,$B5610)))),1,0)</f>
        <v>0</v>
      </c>
      <c r="M5610" s="1" t="str">
        <f t="shared" si="174"/>
        <v/>
      </c>
      <c r="N5610" s="1">
        <f>N(N5609)+IF(AND('💰 BÁO GIÁ'!$C$27&lt;&gt;"",OR(ISNUMBER(SEARCH('💰 BÁO GIÁ'!$C$27,$A5610)),ISNUMBER(SEARCH('💰 BÁO GIÁ'!$C$27,$B5610)))),1,0)</f>
        <v>0</v>
      </c>
      <c r="O5610" s="1" t="str">
        <f t="shared" si="175"/>
        <v/>
      </c>
    </row>
    <row r="5611" customHeight="1" spans="1:15">
      <c r="A5611" s="1" t="str">
        <f>IF('🔨 CĂN THAU'!A687="","",'🔨 CĂN THAU'!A687)</f>
        <v/>
      </c>
      <c r="B5611" s="1" t="str">
        <f>IF('🔨 CĂN THAU'!A687="","","Căn thau "&amp;'🔨 CĂN THAU'!D687&amp;" "&amp;'🔨 CĂN THAU'!B687&amp;" "&amp;'🔨 CĂN THAU'!C687)</f>
        <v/>
      </c>
      <c r="C5611" s="1" t="str">
        <f>IF('🔨 CĂN THAU'!A687="","","Căn thau")</f>
        <v/>
      </c>
      <c r="D5611" s="1" t="str">
        <f>IF('🔨 CĂN THAU'!A687="","",'🔨 CĂN THAU'!K687)</f>
        <v/>
      </c>
      <c r="E5611" s="1" t="str">
        <f>IF('🔨 CĂN THAU'!A687="","",'🔨 CĂN THAU'!L687)</f>
        <v/>
      </c>
      <c r="F5611" s="1" t="str">
        <f>IF('🔨 CĂN THAU'!A687="","",'🔨 CĂN THAU'!M687)</f>
        <v/>
      </c>
      <c r="G5611" s="1" t="str">
        <f>IF('🔨 CĂN THAU'!A687="","",'🔨 CĂN THAU'!N687)</f>
        <v/>
      </c>
      <c r="H5611" s="1" t="str">
        <f>IF('🔨 CĂN THAU'!A687="","",'🔨 CĂN THAU'!O687)</f>
        <v/>
      </c>
      <c r="I5611" s="1" t="str">
        <f>IF('🔨 CĂN THAU'!A687="","",'🔨 CĂN THAU'!P687)</f>
        <v/>
      </c>
      <c r="J5611" s="1" t="str">
        <f>IF('🔨 CĂN THAU'!A687="","","")</f>
        <v/>
      </c>
      <c r="L5611" s="1">
        <f>N(L5610)+IF(AND('🔎 TRA CỨU NHANH'!$C$2&lt;&gt;"",OR(ISNUMBER(SEARCH('🔎 TRA CỨU NHANH'!$C$2,$A5611)),ISNUMBER(SEARCH('🔎 TRA CỨU NHANH'!$C$2,$B5611)))),1,0)</f>
        <v>0</v>
      </c>
      <c r="M5611" s="1" t="str">
        <f t="shared" si="174"/>
        <v/>
      </c>
      <c r="N5611" s="1">
        <f>N(N5610)+IF(AND('💰 BÁO GIÁ'!$C$27&lt;&gt;"",OR(ISNUMBER(SEARCH('💰 BÁO GIÁ'!$C$27,$A5611)),ISNUMBER(SEARCH('💰 BÁO GIÁ'!$C$27,$B5611)))),1,0)</f>
        <v>0</v>
      </c>
      <c r="O5611" s="1" t="str">
        <f t="shared" si="175"/>
        <v/>
      </c>
    </row>
    <row r="5612" customHeight="1" spans="1:15">
      <c r="A5612" s="1" t="str">
        <f>IF('🔨 CĂN THAU'!A688="","",'🔨 CĂN THAU'!A688)</f>
        <v/>
      </c>
      <c r="B5612" s="1" t="str">
        <f>IF('🔨 CĂN THAU'!A688="","","Căn thau "&amp;'🔨 CĂN THAU'!D688&amp;" "&amp;'🔨 CĂN THAU'!B688&amp;" "&amp;'🔨 CĂN THAU'!C688)</f>
        <v/>
      </c>
      <c r="C5612" s="1" t="str">
        <f>IF('🔨 CĂN THAU'!A688="","","Căn thau")</f>
        <v/>
      </c>
      <c r="D5612" s="1" t="str">
        <f>IF('🔨 CĂN THAU'!A688="","",'🔨 CĂN THAU'!K688)</f>
        <v/>
      </c>
      <c r="E5612" s="1" t="str">
        <f>IF('🔨 CĂN THAU'!A688="","",'🔨 CĂN THAU'!L688)</f>
        <v/>
      </c>
      <c r="F5612" s="1" t="str">
        <f>IF('🔨 CĂN THAU'!A688="","",'🔨 CĂN THAU'!M688)</f>
        <v/>
      </c>
      <c r="G5612" s="1" t="str">
        <f>IF('🔨 CĂN THAU'!A688="","",'🔨 CĂN THAU'!N688)</f>
        <v/>
      </c>
      <c r="H5612" s="1" t="str">
        <f>IF('🔨 CĂN THAU'!A688="","",'🔨 CĂN THAU'!O688)</f>
        <v/>
      </c>
      <c r="I5612" s="1" t="str">
        <f>IF('🔨 CĂN THAU'!A688="","",'🔨 CĂN THAU'!P688)</f>
        <v/>
      </c>
      <c r="J5612" s="1" t="str">
        <f>IF('🔨 CĂN THAU'!A688="","","")</f>
        <v/>
      </c>
      <c r="L5612" s="1">
        <f>N(L5611)+IF(AND('🔎 TRA CỨU NHANH'!$C$2&lt;&gt;"",OR(ISNUMBER(SEARCH('🔎 TRA CỨU NHANH'!$C$2,$A5612)),ISNUMBER(SEARCH('🔎 TRA CỨU NHANH'!$C$2,$B5612)))),1,0)</f>
        <v>0</v>
      </c>
      <c r="M5612" s="1" t="str">
        <f t="shared" si="174"/>
        <v/>
      </c>
      <c r="N5612" s="1">
        <f>N(N5611)+IF(AND('💰 BÁO GIÁ'!$C$27&lt;&gt;"",OR(ISNUMBER(SEARCH('💰 BÁO GIÁ'!$C$27,$A5612)),ISNUMBER(SEARCH('💰 BÁO GIÁ'!$C$27,$B5612)))),1,0)</f>
        <v>0</v>
      </c>
      <c r="O5612" s="1" t="str">
        <f t="shared" si="175"/>
        <v/>
      </c>
    </row>
    <row r="5613" customHeight="1" spans="1:15">
      <c r="A5613" s="1" t="str">
        <f>IF('🔨 CĂN THAU'!A689="","",'🔨 CĂN THAU'!A689)</f>
        <v/>
      </c>
      <c r="B5613" s="1" t="str">
        <f>IF('🔨 CĂN THAU'!A689="","","Căn thau "&amp;'🔨 CĂN THAU'!D689&amp;" "&amp;'🔨 CĂN THAU'!B689&amp;" "&amp;'🔨 CĂN THAU'!C689)</f>
        <v/>
      </c>
      <c r="C5613" s="1" t="str">
        <f>IF('🔨 CĂN THAU'!A689="","","Căn thau")</f>
        <v/>
      </c>
      <c r="D5613" s="1" t="str">
        <f>IF('🔨 CĂN THAU'!A689="","",'🔨 CĂN THAU'!K689)</f>
        <v/>
      </c>
      <c r="E5613" s="1" t="str">
        <f>IF('🔨 CĂN THAU'!A689="","",'🔨 CĂN THAU'!L689)</f>
        <v/>
      </c>
      <c r="F5613" s="1" t="str">
        <f>IF('🔨 CĂN THAU'!A689="","",'🔨 CĂN THAU'!M689)</f>
        <v/>
      </c>
      <c r="G5613" s="1" t="str">
        <f>IF('🔨 CĂN THAU'!A689="","",'🔨 CĂN THAU'!N689)</f>
        <v/>
      </c>
      <c r="H5613" s="1" t="str">
        <f>IF('🔨 CĂN THAU'!A689="","",'🔨 CĂN THAU'!O689)</f>
        <v/>
      </c>
      <c r="I5613" s="1" t="str">
        <f>IF('🔨 CĂN THAU'!A689="","",'🔨 CĂN THAU'!P689)</f>
        <v/>
      </c>
      <c r="J5613" s="1" t="str">
        <f>IF('🔨 CĂN THAU'!A689="","","")</f>
        <v/>
      </c>
      <c r="L5613" s="1">
        <f>N(L5612)+IF(AND('🔎 TRA CỨU NHANH'!$C$2&lt;&gt;"",OR(ISNUMBER(SEARCH('🔎 TRA CỨU NHANH'!$C$2,$A5613)),ISNUMBER(SEARCH('🔎 TRA CỨU NHANH'!$C$2,$B5613)))),1,0)</f>
        <v>0</v>
      </c>
      <c r="M5613" s="1" t="str">
        <f t="shared" si="174"/>
        <v/>
      </c>
      <c r="N5613" s="1">
        <f>N(N5612)+IF(AND('💰 BÁO GIÁ'!$C$27&lt;&gt;"",OR(ISNUMBER(SEARCH('💰 BÁO GIÁ'!$C$27,$A5613)),ISNUMBER(SEARCH('💰 BÁO GIÁ'!$C$27,$B5613)))),1,0)</f>
        <v>0</v>
      </c>
      <c r="O5613" s="1" t="str">
        <f t="shared" si="175"/>
        <v/>
      </c>
    </row>
    <row r="5614" customHeight="1" spans="1:15">
      <c r="A5614" s="1" t="str">
        <f>IF('🔨 CĂN THAU'!A690="","",'🔨 CĂN THAU'!A690)</f>
        <v/>
      </c>
      <c r="B5614" s="1" t="str">
        <f>IF('🔨 CĂN THAU'!A690="","","Căn thau "&amp;'🔨 CĂN THAU'!D690&amp;" "&amp;'🔨 CĂN THAU'!B690&amp;" "&amp;'🔨 CĂN THAU'!C690)</f>
        <v/>
      </c>
      <c r="C5614" s="1" t="str">
        <f>IF('🔨 CĂN THAU'!A690="","","Căn thau")</f>
        <v/>
      </c>
      <c r="D5614" s="1" t="str">
        <f>IF('🔨 CĂN THAU'!A690="","",'🔨 CĂN THAU'!K690)</f>
        <v/>
      </c>
      <c r="E5614" s="1" t="str">
        <f>IF('🔨 CĂN THAU'!A690="","",'🔨 CĂN THAU'!L690)</f>
        <v/>
      </c>
      <c r="F5614" s="1" t="str">
        <f>IF('🔨 CĂN THAU'!A690="","",'🔨 CĂN THAU'!M690)</f>
        <v/>
      </c>
      <c r="G5614" s="1" t="str">
        <f>IF('🔨 CĂN THAU'!A690="","",'🔨 CĂN THAU'!N690)</f>
        <v/>
      </c>
      <c r="H5614" s="1" t="str">
        <f>IF('🔨 CĂN THAU'!A690="","",'🔨 CĂN THAU'!O690)</f>
        <v/>
      </c>
      <c r="I5614" s="1" t="str">
        <f>IF('🔨 CĂN THAU'!A690="","",'🔨 CĂN THAU'!P690)</f>
        <v/>
      </c>
      <c r="J5614" s="1" t="str">
        <f>IF('🔨 CĂN THAU'!A690="","","")</f>
        <v/>
      </c>
      <c r="L5614" s="1">
        <f>N(L5613)+IF(AND('🔎 TRA CỨU NHANH'!$C$2&lt;&gt;"",OR(ISNUMBER(SEARCH('🔎 TRA CỨU NHANH'!$C$2,$A5614)),ISNUMBER(SEARCH('🔎 TRA CỨU NHANH'!$C$2,$B5614)))),1,0)</f>
        <v>0</v>
      </c>
      <c r="M5614" s="1" t="str">
        <f t="shared" si="174"/>
        <v/>
      </c>
      <c r="N5614" s="1">
        <f>N(N5613)+IF(AND('💰 BÁO GIÁ'!$C$27&lt;&gt;"",OR(ISNUMBER(SEARCH('💰 BÁO GIÁ'!$C$27,$A5614)),ISNUMBER(SEARCH('💰 BÁO GIÁ'!$C$27,$B5614)))),1,0)</f>
        <v>0</v>
      </c>
      <c r="O5614" s="1" t="str">
        <f t="shared" si="175"/>
        <v/>
      </c>
    </row>
    <row r="5615" customHeight="1" spans="1:15">
      <c r="A5615" s="1" t="str">
        <f>IF('🔨 CĂN THAU'!A691="","",'🔨 CĂN THAU'!A691)</f>
        <v/>
      </c>
      <c r="B5615" s="1" t="str">
        <f>IF('🔨 CĂN THAU'!A691="","","Căn thau "&amp;'🔨 CĂN THAU'!D691&amp;" "&amp;'🔨 CĂN THAU'!B691&amp;" "&amp;'🔨 CĂN THAU'!C691)</f>
        <v/>
      </c>
      <c r="C5615" s="1" t="str">
        <f>IF('🔨 CĂN THAU'!A691="","","Căn thau")</f>
        <v/>
      </c>
      <c r="D5615" s="1" t="str">
        <f>IF('🔨 CĂN THAU'!A691="","",'🔨 CĂN THAU'!K691)</f>
        <v/>
      </c>
      <c r="E5615" s="1" t="str">
        <f>IF('🔨 CĂN THAU'!A691="","",'🔨 CĂN THAU'!L691)</f>
        <v/>
      </c>
      <c r="F5615" s="1" t="str">
        <f>IF('🔨 CĂN THAU'!A691="","",'🔨 CĂN THAU'!M691)</f>
        <v/>
      </c>
      <c r="G5615" s="1" t="str">
        <f>IF('🔨 CĂN THAU'!A691="","",'🔨 CĂN THAU'!N691)</f>
        <v/>
      </c>
      <c r="H5615" s="1" t="str">
        <f>IF('🔨 CĂN THAU'!A691="","",'🔨 CĂN THAU'!O691)</f>
        <v/>
      </c>
      <c r="I5615" s="1" t="str">
        <f>IF('🔨 CĂN THAU'!A691="","",'🔨 CĂN THAU'!P691)</f>
        <v/>
      </c>
      <c r="J5615" s="1" t="str">
        <f>IF('🔨 CĂN THAU'!A691="","","")</f>
        <v/>
      </c>
      <c r="L5615" s="1">
        <f>N(L5614)+IF(AND('🔎 TRA CỨU NHANH'!$C$2&lt;&gt;"",OR(ISNUMBER(SEARCH('🔎 TRA CỨU NHANH'!$C$2,$A5615)),ISNUMBER(SEARCH('🔎 TRA CỨU NHANH'!$C$2,$B5615)))),1,0)</f>
        <v>0</v>
      </c>
      <c r="M5615" s="1" t="str">
        <f t="shared" si="174"/>
        <v/>
      </c>
      <c r="N5615" s="1">
        <f>N(N5614)+IF(AND('💰 BÁO GIÁ'!$C$27&lt;&gt;"",OR(ISNUMBER(SEARCH('💰 BÁO GIÁ'!$C$27,$A5615)),ISNUMBER(SEARCH('💰 BÁO GIÁ'!$C$27,$B5615)))),1,0)</f>
        <v>0</v>
      </c>
      <c r="O5615" s="1" t="str">
        <f t="shared" si="175"/>
        <v/>
      </c>
    </row>
    <row r="5616" customHeight="1" spans="1:15">
      <c r="A5616" s="1" t="str">
        <f>IF('🔨 CĂN THAU'!A692="","",'🔨 CĂN THAU'!A692)</f>
        <v/>
      </c>
      <c r="B5616" s="1" t="str">
        <f>IF('🔨 CĂN THAU'!A692="","","Căn thau "&amp;'🔨 CĂN THAU'!D692&amp;" "&amp;'🔨 CĂN THAU'!B692&amp;" "&amp;'🔨 CĂN THAU'!C692)</f>
        <v/>
      </c>
      <c r="C5616" s="1" t="str">
        <f>IF('🔨 CĂN THAU'!A692="","","Căn thau")</f>
        <v/>
      </c>
      <c r="D5616" s="1" t="str">
        <f>IF('🔨 CĂN THAU'!A692="","",'🔨 CĂN THAU'!K692)</f>
        <v/>
      </c>
      <c r="E5616" s="1" t="str">
        <f>IF('🔨 CĂN THAU'!A692="","",'🔨 CĂN THAU'!L692)</f>
        <v/>
      </c>
      <c r="F5616" s="1" t="str">
        <f>IF('🔨 CĂN THAU'!A692="","",'🔨 CĂN THAU'!M692)</f>
        <v/>
      </c>
      <c r="G5616" s="1" t="str">
        <f>IF('🔨 CĂN THAU'!A692="","",'🔨 CĂN THAU'!N692)</f>
        <v/>
      </c>
      <c r="H5616" s="1" t="str">
        <f>IF('🔨 CĂN THAU'!A692="","",'🔨 CĂN THAU'!O692)</f>
        <v/>
      </c>
      <c r="I5616" s="1" t="str">
        <f>IF('🔨 CĂN THAU'!A692="","",'🔨 CĂN THAU'!P692)</f>
        <v/>
      </c>
      <c r="J5616" s="1" t="str">
        <f>IF('🔨 CĂN THAU'!A692="","","")</f>
        <v/>
      </c>
      <c r="L5616" s="1">
        <f>N(L5615)+IF(AND('🔎 TRA CỨU NHANH'!$C$2&lt;&gt;"",OR(ISNUMBER(SEARCH('🔎 TRA CỨU NHANH'!$C$2,$A5616)),ISNUMBER(SEARCH('🔎 TRA CỨU NHANH'!$C$2,$B5616)))),1,0)</f>
        <v>0</v>
      </c>
      <c r="M5616" s="1" t="str">
        <f t="shared" si="174"/>
        <v/>
      </c>
      <c r="N5616" s="1">
        <f>N(N5615)+IF(AND('💰 BÁO GIÁ'!$C$27&lt;&gt;"",OR(ISNUMBER(SEARCH('💰 BÁO GIÁ'!$C$27,$A5616)),ISNUMBER(SEARCH('💰 BÁO GIÁ'!$C$27,$B5616)))),1,0)</f>
        <v>0</v>
      </c>
      <c r="O5616" s="1" t="str">
        <f t="shared" si="175"/>
        <v/>
      </c>
    </row>
    <row r="5617" customHeight="1" spans="1:15">
      <c r="A5617" s="1" t="str">
        <f>IF('🔨 CĂN THAU'!A693="","",'🔨 CĂN THAU'!A693)</f>
        <v/>
      </c>
      <c r="B5617" s="1" t="str">
        <f>IF('🔨 CĂN THAU'!A693="","","Căn thau "&amp;'🔨 CĂN THAU'!D693&amp;" "&amp;'🔨 CĂN THAU'!B693&amp;" "&amp;'🔨 CĂN THAU'!C693)</f>
        <v/>
      </c>
      <c r="C5617" s="1" t="str">
        <f>IF('🔨 CĂN THAU'!A693="","","Căn thau")</f>
        <v/>
      </c>
      <c r="D5617" s="1" t="str">
        <f>IF('🔨 CĂN THAU'!A693="","",'🔨 CĂN THAU'!K693)</f>
        <v/>
      </c>
      <c r="E5617" s="1" t="str">
        <f>IF('🔨 CĂN THAU'!A693="","",'🔨 CĂN THAU'!L693)</f>
        <v/>
      </c>
      <c r="F5617" s="1" t="str">
        <f>IF('🔨 CĂN THAU'!A693="","",'🔨 CĂN THAU'!M693)</f>
        <v/>
      </c>
      <c r="G5617" s="1" t="str">
        <f>IF('🔨 CĂN THAU'!A693="","",'🔨 CĂN THAU'!N693)</f>
        <v/>
      </c>
      <c r="H5617" s="1" t="str">
        <f>IF('🔨 CĂN THAU'!A693="","",'🔨 CĂN THAU'!O693)</f>
        <v/>
      </c>
      <c r="I5617" s="1" t="str">
        <f>IF('🔨 CĂN THAU'!A693="","",'🔨 CĂN THAU'!P693)</f>
        <v/>
      </c>
      <c r="J5617" s="1" t="str">
        <f>IF('🔨 CĂN THAU'!A693="","","")</f>
        <v/>
      </c>
      <c r="L5617" s="1">
        <f>N(L5616)+IF(AND('🔎 TRA CỨU NHANH'!$C$2&lt;&gt;"",OR(ISNUMBER(SEARCH('🔎 TRA CỨU NHANH'!$C$2,$A5617)),ISNUMBER(SEARCH('🔎 TRA CỨU NHANH'!$C$2,$B5617)))),1,0)</f>
        <v>0</v>
      </c>
      <c r="M5617" s="1" t="str">
        <f t="shared" si="174"/>
        <v/>
      </c>
      <c r="N5617" s="1">
        <f>N(N5616)+IF(AND('💰 BÁO GIÁ'!$C$27&lt;&gt;"",OR(ISNUMBER(SEARCH('💰 BÁO GIÁ'!$C$27,$A5617)),ISNUMBER(SEARCH('💰 BÁO GIÁ'!$C$27,$B5617)))),1,0)</f>
        <v>0</v>
      </c>
      <c r="O5617" s="1" t="str">
        <f t="shared" si="175"/>
        <v/>
      </c>
    </row>
    <row r="5618" customHeight="1" spans="1:15">
      <c r="A5618" s="1" t="str">
        <f>IF('🔨 CĂN THAU'!A694="","",'🔨 CĂN THAU'!A694)</f>
        <v/>
      </c>
      <c r="B5618" s="1" t="str">
        <f>IF('🔨 CĂN THAU'!A694="","","Căn thau "&amp;'🔨 CĂN THAU'!D694&amp;" "&amp;'🔨 CĂN THAU'!B694&amp;" "&amp;'🔨 CĂN THAU'!C694)</f>
        <v/>
      </c>
      <c r="C5618" s="1" t="str">
        <f>IF('🔨 CĂN THAU'!A694="","","Căn thau")</f>
        <v/>
      </c>
      <c r="D5618" s="1" t="str">
        <f>IF('🔨 CĂN THAU'!A694="","",'🔨 CĂN THAU'!K694)</f>
        <v/>
      </c>
      <c r="E5618" s="1" t="str">
        <f>IF('🔨 CĂN THAU'!A694="","",'🔨 CĂN THAU'!L694)</f>
        <v/>
      </c>
      <c r="F5618" s="1" t="str">
        <f>IF('🔨 CĂN THAU'!A694="","",'🔨 CĂN THAU'!M694)</f>
        <v/>
      </c>
      <c r="G5618" s="1" t="str">
        <f>IF('🔨 CĂN THAU'!A694="","",'🔨 CĂN THAU'!N694)</f>
        <v/>
      </c>
      <c r="H5618" s="1" t="str">
        <f>IF('🔨 CĂN THAU'!A694="","",'🔨 CĂN THAU'!O694)</f>
        <v/>
      </c>
      <c r="I5618" s="1" t="str">
        <f>IF('🔨 CĂN THAU'!A694="","",'🔨 CĂN THAU'!P694)</f>
        <v/>
      </c>
      <c r="J5618" s="1" t="str">
        <f>IF('🔨 CĂN THAU'!A694="","","")</f>
        <v/>
      </c>
      <c r="L5618" s="1">
        <f>N(L5617)+IF(AND('🔎 TRA CỨU NHANH'!$C$2&lt;&gt;"",OR(ISNUMBER(SEARCH('🔎 TRA CỨU NHANH'!$C$2,$A5618)),ISNUMBER(SEARCH('🔎 TRA CỨU NHANH'!$C$2,$B5618)))),1,0)</f>
        <v>0</v>
      </c>
      <c r="M5618" s="1" t="str">
        <f t="shared" si="174"/>
        <v/>
      </c>
      <c r="N5618" s="1">
        <f>N(N5617)+IF(AND('💰 BÁO GIÁ'!$C$27&lt;&gt;"",OR(ISNUMBER(SEARCH('💰 BÁO GIÁ'!$C$27,$A5618)),ISNUMBER(SEARCH('💰 BÁO GIÁ'!$C$27,$B5618)))),1,0)</f>
        <v>0</v>
      </c>
      <c r="O5618" s="1" t="str">
        <f t="shared" si="175"/>
        <v/>
      </c>
    </row>
    <row r="5619" customHeight="1" spans="1:15">
      <c r="A5619" s="1" t="str">
        <f>IF('🔨 CĂN THAU'!A695="","",'🔨 CĂN THAU'!A695)</f>
        <v/>
      </c>
      <c r="B5619" s="1" t="str">
        <f>IF('🔨 CĂN THAU'!A695="","","Căn thau "&amp;'🔨 CĂN THAU'!D695&amp;" "&amp;'🔨 CĂN THAU'!B695&amp;" "&amp;'🔨 CĂN THAU'!C695)</f>
        <v/>
      </c>
      <c r="C5619" s="1" t="str">
        <f>IF('🔨 CĂN THAU'!A695="","","Căn thau")</f>
        <v/>
      </c>
      <c r="D5619" s="1" t="str">
        <f>IF('🔨 CĂN THAU'!A695="","",'🔨 CĂN THAU'!K695)</f>
        <v/>
      </c>
      <c r="E5619" s="1" t="str">
        <f>IF('🔨 CĂN THAU'!A695="","",'🔨 CĂN THAU'!L695)</f>
        <v/>
      </c>
      <c r="F5619" s="1" t="str">
        <f>IF('🔨 CĂN THAU'!A695="","",'🔨 CĂN THAU'!M695)</f>
        <v/>
      </c>
      <c r="G5619" s="1" t="str">
        <f>IF('🔨 CĂN THAU'!A695="","",'🔨 CĂN THAU'!N695)</f>
        <v/>
      </c>
      <c r="H5619" s="1" t="str">
        <f>IF('🔨 CĂN THAU'!A695="","",'🔨 CĂN THAU'!O695)</f>
        <v/>
      </c>
      <c r="I5619" s="1" t="str">
        <f>IF('🔨 CĂN THAU'!A695="","",'🔨 CĂN THAU'!P695)</f>
        <v/>
      </c>
      <c r="J5619" s="1" t="str">
        <f>IF('🔨 CĂN THAU'!A695="","","")</f>
        <v/>
      </c>
      <c r="L5619" s="1">
        <f>N(L5618)+IF(AND('🔎 TRA CỨU NHANH'!$C$2&lt;&gt;"",OR(ISNUMBER(SEARCH('🔎 TRA CỨU NHANH'!$C$2,$A5619)),ISNUMBER(SEARCH('🔎 TRA CỨU NHANH'!$C$2,$B5619)))),1,0)</f>
        <v>0</v>
      </c>
      <c r="M5619" s="1" t="str">
        <f t="shared" si="174"/>
        <v/>
      </c>
      <c r="N5619" s="1">
        <f>N(N5618)+IF(AND('💰 BÁO GIÁ'!$C$27&lt;&gt;"",OR(ISNUMBER(SEARCH('💰 BÁO GIÁ'!$C$27,$A5619)),ISNUMBER(SEARCH('💰 BÁO GIÁ'!$C$27,$B5619)))),1,0)</f>
        <v>0</v>
      </c>
      <c r="O5619" s="1" t="str">
        <f t="shared" si="175"/>
        <v/>
      </c>
    </row>
    <row r="5620" customHeight="1" spans="1:15">
      <c r="A5620" s="1" t="str">
        <f>IF('🔨 CĂN THAU'!A696="","",'🔨 CĂN THAU'!A696)</f>
        <v/>
      </c>
      <c r="B5620" s="1" t="str">
        <f>IF('🔨 CĂN THAU'!A696="","","Căn thau "&amp;'🔨 CĂN THAU'!D696&amp;" "&amp;'🔨 CĂN THAU'!B696&amp;" "&amp;'🔨 CĂN THAU'!C696)</f>
        <v/>
      </c>
      <c r="C5620" s="1" t="str">
        <f>IF('🔨 CĂN THAU'!A696="","","Căn thau")</f>
        <v/>
      </c>
      <c r="D5620" s="1" t="str">
        <f>IF('🔨 CĂN THAU'!A696="","",'🔨 CĂN THAU'!K696)</f>
        <v/>
      </c>
      <c r="E5620" s="1" t="str">
        <f>IF('🔨 CĂN THAU'!A696="","",'🔨 CĂN THAU'!L696)</f>
        <v/>
      </c>
      <c r="F5620" s="1" t="str">
        <f>IF('🔨 CĂN THAU'!A696="","",'🔨 CĂN THAU'!M696)</f>
        <v/>
      </c>
      <c r="G5620" s="1" t="str">
        <f>IF('🔨 CĂN THAU'!A696="","",'🔨 CĂN THAU'!N696)</f>
        <v/>
      </c>
      <c r="H5620" s="1" t="str">
        <f>IF('🔨 CĂN THAU'!A696="","",'🔨 CĂN THAU'!O696)</f>
        <v/>
      </c>
      <c r="I5620" s="1" t="str">
        <f>IF('🔨 CĂN THAU'!A696="","",'🔨 CĂN THAU'!P696)</f>
        <v/>
      </c>
      <c r="J5620" s="1" t="str">
        <f>IF('🔨 CĂN THAU'!A696="","","")</f>
        <v/>
      </c>
      <c r="L5620" s="1">
        <f>N(L5619)+IF(AND('🔎 TRA CỨU NHANH'!$C$2&lt;&gt;"",OR(ISNUMBER(SEARCH('🔎 TRA CỨU NHANH'!$C$2,$A5620)),ISNUMBER(SEARCH('🔎 TRA CỨU NHANH'!$C$2,$B5620)))),1,0)</f>
        <v>0</v>
      </c>
      <c r="M5620" s="1" t="str">
        <f t="shared" si="174"/>
        <v/>
      </c>
      <c r="N5620" s="1">
        <f>N(N5619)+IF(AND('💰 BÁO GIÁ'!$C$27&lt;&gt;"",OR(ISNUMBER(SEARCH('💰 BÁO GIÁ'!$C$27,$A5620)),ISNUMBER(SEARCH('💰 BÁO GIÁ'!$C$27,$B5620)))),1,0)</f>
        <v>0</v>
      </c>
      <c r="O5620" s="1" t="str">
        <f t="shared" si="175"/>
        <v/>
      </c>
    </row>
    <row r="5621" customHeight="1" spans="1:15">
      <c r="A5621" s="1" t="str">
        <f>IF('🔨 CĂN THAU'!A697="","",'🔨 CĂN THAU'!A697)</f>
        <v/>
      </c>
      <c r="B5621" s="1" t="str">
        <f>IF('🔨 CĂN THAU'!A697="","","Căn thau "&amp;'🔨 CĂN THAU'!D697&amp;" "&amp;'🔨 CĂN THAU'!B697&amp;" "&amp;'🔨 CĂN THAU'!C697)</f>
        <v/>
      </c>
      <c r="C5621" s="1" t="str">
        <f>IF('🔨 CĂN THAU'!A697="","","Căn thau")</f>
        <v/>
      </c>
      <c r="D5621" s="1" t="str">
        <f>IF('🔨 CĂN THAU'!A697="","",'🔨 CĂN THAU'!K697)</f>
        <v/>
      </c>
      <c r="E5621" s="1" t="str">
        <f>IF('🔨 CĂN THAU'!A697="","",'🔨 CĂN THAU'!L697)</f>
        <v/>
      </c>
      <c r="F5621" s="1" t="str">
        <f>IF('🔨 CĂN THAU'!A697="","",'🔨 CĂN THAU'!M697)</f>
        <v/>
      </c>
      <c r="G5621" s="1" t="str">
        <f>IF('🔨 CĂN THAU'!A697="","",'🔨 CĂN THAU'!N697)</f>
        <v/>
      </c>
      <c r="H5621" s="1" t="str">
        <f>IF('🔨 CĂN THAU'!A697="","",'🔨 CĂN THAU'!O697)</f>
        <v/>
      </c>
      <c r="I5621" s="1" t="str">
        <f>IF('🔨 CĂN THAU'!A697="","",'🔨 CĂN THAU'!P697)</f>
        <v/>
      </c>
      <c r="J5621" s="1" t="str">
        <f>IF('🔨 CĂN THAU'!A697="","","")</f>
        <v/>
      </c>
      <c r="L5621" s="1">
        <f>N(L5620)+IF(AND('🔎 TRA CỨU NHANH'!$C$2&lt;&gt;"",OR(ISNUMBER(SEARCH('🔎 TRA CỨU NHANH'!$C$2,$A5621)),ISNUMBER(SEARCH('🔎 TRA CỨU NHANH'!$C$2,$B5621)))),1,0)</f>
        <v>0</v>
      </c>
      <c r="M5621" s="1" t="str">
        <f t="shared" si="174"/>
        <v/>
      </c>
      <c r="N5621" s="1">
        <f>N(N5620)+IF(AND('💰 BÁO GIÁ'!$C$27&lt;&gt;"",OR(ISNUMBER(SEARCH('💰 BÁO GIÁ'!$C$27,$A5621)),ISNUMBER(SEARCH('💰 BÁO GIÁ'!$C$27,$B5621)))),1,0)</f>
        <v>0</v>
      </c>
      <c r="O5621" s="1" t="str">
        <f t="shared" si="175"/>
        <v/>
      </c>
    </row>
    <row r="5622" customHeight="1" spans="1:15">
      <c r="A5622" s="1" t="str">
        <f>IF('🔨 CĂN THAU'!A698="","",'🔨 CĂN THAU'!A698)</f>
        <v/>
      </c>
      <c r="B5622" s="1" t="str">
        <f>IF('🔨 CĂN THAU'!A698="","","Căn thau "&amp;'🔨 CĂN THAU'!D698&amp;" "&amp;'🔨 CĂN THAU'!B698&amp;" "&amp;'🔨 CĂN THAU'!C698)</f>
        <v/>
      </c>
      <c r="C5622" s="1" t="str">
        <f>IF('🔨 CĂN THAU'!A698="","","Căn thau")</f>
        <v/>
      </c>
      <c r="D5622" s="1" t="str">
        <f>IF('🔨 CĂN THAU'!A698="","",'🔨 CĂN THAU'!K698)</f>
        <v/>
      </c>
      <c r="E5622" s="1" t="str">
        <f>IF('🔨 CĂN THAU'!A698="","",'🔨 CĂN THAU'!L698)</f>
        <v/>
      </c>
      <c r="F5622" s="1" t="str">
        <f>IF('🔨 CĂN THAU'!A698="","",'🔨 CĂN THAU'!M698)</f>
        <v/>
      </c>
      <c r="G5622" s="1" t="str">
        <f>IF('🔨 CĂN THAU'!A698="","",'🔨 CĂN THAU'!N698)</f>
        <v/>
      </c>
      <c r="H5622" s="1" t="str">
        <f>IF('🔨 CĂN THAU'!A698="","",'🔨 CĂN THAU'!O698)</f>
        <v/>
      </c>
      <c r="I5622" s="1" t="str">
        <f>IF('🔨 CĂN THAU'!A698="","",'🔨 CĂN THAU'!P698)</f>
        <v/>
      </c>
      <c r="J5622" s="1" t="str">
        <f>IF('🔨 CĂN THAU'!A698="","","")</f>
        <v/>
      </c>
      <c r="L5622" s="1">
        <f>N(L5621)+IF(AND('🔎 TRA CỨU NHANH'!$C$2&lt;&gt;"",OR(ISNUMBER(SEARCH('🔎 TRA CỨU NHANH'!$C$2,$A5622)),ISNUMBER(SEARCH('🔎 TRA CỨU NHANH'!$C$2,$B5622)))),1,0)</f>
        <v>0</v>
      </c>
      <c r="M5622" s="1" t="str">
        <f t="shared" si="174"/>
        <v/>
      </c>
      <c r="N5622" s="1">
        <f>N(N5621)+IF(AND('💰 BÁO GIÁ'!$C$27&lt;&gt;"",OR(ISNUMBER(SEARCH('💰 BÁO GIÁ'!$C$27,$A5622)),ISNUMBER(SEARCH('💰 BÁO GIÁ'!$C$27,$B5622)))),1,0)</f>
        <v>0</v>
      </c>
      <c r="O5622" s="1" t="str">
        <f t="shared" si="175"/>
        <v/>
      </c>
    </row>
    <row r="5623" customHeight="1" spans="1:15">
      <c r="A5623" s="1" t="str">
        <f>IF('🔨 CĂN THAU'!A699="","",'🔨 CĂN THAU'!A699)</f>
        <v/>
      </c>
      <c r="B5623" s="1" t="str">
        <f>IF('🔨 CĂN THAU'!A699="","","Căn thau "&amp;'🔨 CĂN THAU'!D699&amp;" "&amp;'🔨 CĂN THAU'!B699&amp;" "&amp;'🔨 CĂN THAU'!C699)</f>
        <v/>
      </c>
      <c r="C5623" s="1" t="str">
        <f>IF('🔨 CĂN THAU'!A699="","","Căn thau")</f>
        <v/>
      </c>
      <c r="D5623" s="1" t="str">
        <f>IF('🔨 CĂN THAU'!A699="","",'🔨 CĂN THAU'!K699)</f>
        <v/>
      </c>
      <c r="E5623" s="1" t="str">
        <f>IF('🔨 CĂN THAU'!A699="","",'🔨 CĂN THAU'!L699)</f>
        <v/>
      </c>
      <c r="F5623" s="1" t="str">
        <f>IF('🔨 CĂN THAU'!A699="","",'🔨 CĂN THAU'!M699)</f>
        <v/>
      </c>
      <c r="G5623" s="1" t="str">
        <f>IF('🔨 CĂN THAU'!A699="","",'🔨 CĂN THAU'!N699)</f>
        <v/>
      </c>
      <c r="H5623" s="1" t="str">
        <f>IF('🔨 CĂN THAU'!A699="","",'🔨 CĂN THAU'!O699)</f>
        <v/>
      </c>
      <c r="I5623" s="1" t="str">
        <f>IF('🔨 CĂN THAU'!A699="","",'🔨 CĂN THAU'!P699)</f>
        <v/>
      </c>
      <c r="J5623" s="1" t="str">
        <f>IF('🔨 CĂN THAU'!A699="","","")</f>
        <v/>
      </c>
      <c r="L5623" s="1">
        <f>N(L5622)+IF(AND('🔎 TRA CỨU NHANH'!$C$2&lt;&gt;"",OR(ISNUMBER(SEARCH('🔎 TRA CỨU NHANH'!$C$2,$A5623)),ISNUMBER(SEARCH('🔎 TRA CỨU NHANH'!$C$2,$B5623)))),1,0)</f>
        <v>0</v>
      </c>
      <c r="M5623" s="1" t="str">
        <f t="shared" si="174"/>
        <v/>
      </c>
      <c r="N5623" s="1">
        <f>N(N5622)+IF(AND('💰 BÁO GIÁ'!$C$27&lt;&gt;"",OR(ISNUMBER(SEARCH('💰 BÁO GIÁ'!$C$27,$A5623)),ISNUMBER(SEARCH('💰 BÁO GIÁ'!$C$27,$B5623)))),1,0)</f>
        <v>0</v>
      </c>
      <c r="O5623" s="1" t="str">
        <f t="shared" si="175"/>
        <v/>
      </c>
    </row>
    <row r="5624" customHeight="1" spans="1:15">
      <c r="A5624" s="1" t="str">
        <f>IF('🔨 CĂN THAU'!A700="","",'🔨 CĂN THAU'!A700)</f>
        <v/>
      </c>
      <c r="B5624" s="1" t="str">
        <f>IF('🔨 CĂN THAU'!A700="","","Căn thau "&amp;'🔨 CĂN THAU'!D700&amp;" "&amp;'🔨 CĂN THAU'!B700&amp;" "&amp;'🔨 CĂN THAU'!C700)</f>
        <v/>
      </c>
      <c r="C5624" s="1" t="str">
        <f>IF('🔨 CĂN THAU'!A700="","","Căn thau")</f>
        <v/>
      </c>
      <c r="D5624" s="1" t="str">
        <f>IF('🔨 CĂN THAU'!A700="","",'🔨 CĂN THAU'!K700)</f>
        <v/>
      </c>
      <c r="E5624" s="1" t="str">
        <f>IF('🔨 CĂN THAU'!A700="","",'🔨 CĂN THAU'!L700)</f>
        <v/>
      </c>
      <c r="F5624" s="1" t="str">
        <f>IF('🔨 CĂN THAU'!A700="","",'🔨 CĂN THAU'!M700)</f>
        <v/>
      </c>
      <c r="G5624" s="1" t="str">
        <f>IF('🔨 CĂN THAU'!A700="","",'🔨 CĂN THAU'!N700)</f>
        <v/>
      </c>
      <c r="H5624" s="1" t="str">
        <f>IF('🔨 CĂN THAU'!A700="","",'🔨 CĂN THAU'!O700)</f>
        <v/>
      </c>
      <c r="I5624" s="1" t="str">
        <f>IF('🔨 CĂN THAU'!A700="","",'🔨 CĂN THAU'!P700)</f>
        <v/>
      </c>
      <c r="J5624" s="1" t="str">
        <f>IF('🔨 CĂN THAU'!A700="","","")</f>
        <v/>
      </c>
      <c r="L5624" s="1">
        <f>N(L5623)+IF(AND('🔎 TRA CỨU NHANH'!$C$2&lt;&gt;"",OR(ISNUMBER(SEARCH('🔎 TRA CỨU NHANH'!$C$2,$A5624)),ISNUMBER(SEARCH('🔎 TRA CỨU NHANH'!$C$2,$B5624)))),1,0)</f>
        <v>0</v>
      </c>
      <c r="M5624" s="1" t="str">
        <f t="shared" si="174"/>
        <v/>
      </c>
      <c r="N5624" s="1">
        <f>N(N5623)+IF(AND('💰 BÁO GIÁ'!$C$27&lt;&gt;"",OR(ISNUMBER(SEARCH('💰 BÁO GIÁ'!$C$27,$A5624)),ISNUMBER(SEARCH('💰 BÁO GIÁ'!$C$27,$B5624)))),1,0)</f>
        <v>0</v>
      </c>
      <c r="O5624" s="1" t="str">
        <f t="shared" si="175"/>
        <v/>
      </c>
    </row>
    <row r="5625" customHeight="1" spans="1:15">
      <c r="A5625" s="1" t="str">
        <f>IF('🔨 CĂN THAU'!A701="","",'🔨 CĂN THAU'!A701)</f>
        <v/>
      </c>
      <c r="B5625" s="1" t="str">
        <f>IF('🔨 CĂN THAU'!A701="","","Căn thau "&amp;'🔨 CĂN THAU'!D701&amp;" "&amp;'🔨 CĂN THAU'!B701&amp;" "&amp;'🔨 CĂN THAU'!C701)</f>
        <v/>
      </c>
      <c r="C5625" s="1" t="str">
        <f>IF('🔨 CĂN THAU'!A701="","","Căn thau")</f>
        <v/>
      </c>
      <c r="D5625" s="1" t="str">
        <f>IF('🔨 CĂN THAU'!A701="","",'🔨 CĂN THAU'!K701)</f>
        <v/>
      </c>
      <c r="E5625" s="1" t="str">
        <f>IF('🔨 CĂN THAU'!A701="","",'🔨 CĂN THAU'!L701)</f>
        <v/>
      </c>
      <c r="F5625" s="1" t="str">
        <f>IF('🔨 CĂN THAU'!A701="","",'🔨 CĂN THAU'!M701)</f>
        <v/>
      </c>
      <c r="G5625" s="1" t="str">
        <f>IF('🔨 CĂN THAU'!A701="","",'🔨 CĂN THAU'!N701)</f>
        <v/>
      </c>
      <c r="H5625" s="1" t="str">
        <f>IF('🔨 CĂN THAU'!A701="","",'🔨 CĂN THAU'!O701)</f>
        <v/>
      </c>
      <c r="I5625" s="1" t="str">
        <f>IF('🔨 CĂN THAU'!A701="","",'🔨 CĂN THAU'!P701)</f>
        <v/>
      </c>
      <c r="J5625" s="1" t="str">
        <f>IF('🔨 CĂN THAU'!A701="","","")</f>
        <v/>
      </c>
      <c r="L5625" s="1">
        <f>N(L5624)+IF(AND('🔎 TRA CỨU NHANH'!$C$2&lt;&gt;"",OR(ISNUMBER(SEARCH('🔎 TRA CỨU NHANH'!$C$2,$A5625)),ISNUMBER(SEARCH('🔎 TRA CỨU NHANH'!$C$2,$B5625)))),1,0)</f>
        <v>0</v>
      </c>
      <c r="M5625" s="1" t="str">
        <f t="shared" si="174"/>
        <v/>
      </c>
      <c r="N5625" s="1">
        <f>N(N5624)+IF(AND('💰 BÁO GIÁ'!$C$27&lt;&gt;"",OR(ISNUMBER(SEARCH('💰 BÁO GIÁ'!$C$27,$A5625)),ISNUMBER(SEARCH('💰 BÁO GIÁ'!$C$27,$B5625)))),1,0)</f>
        <v>0</v>
      </c>
      <c r="O5625" s="1" t="str">
        <f t="shared" si="175"/>
        <v/>
      </c>
    </row>
    <row r="5626" customHeight="1" spans="1:15">
      <c r="A5626" s="1" t="str">
        <f>IF('🔨 CĂN THAU'!A702="","",'🔨 CĂN THAU'!A702)</f>
        <v/>
      </c>
      <c r="B5626" s="1" t="str">
        <f>IF('🔨 CĂN THAU'!A702="","","Căn thau "&amp;'🔨 CĂN THAU'!D702&amp;" "&amp;'🔨 CĂN THAU'!B702&amp;" "&amp;'🔨 CĂN THAU'!C702)</f>
        <v/>
      </c>
      <c r="C5626" s="1" t="str">
        <f>IF('🔨 CĂN THAU'!A702="","","Căn thau")</f>
        <v/>
      </c>
      <c r="D5626" s="1" t="str">
        <f>IF('🔨 CĂN THAU'!A702="","",'🔨 CĂN THAU'!K702)</f>
        <v/>
      </c>
      <c r="E5626" s="1" t="str">
        <f>IF('🔨 CĂN THAU'!A702="","",'🔨 CĂN THAU'!L702)</f>
        <v/>
      </c>
      <c r="F5626" s="1" t="str">
        <f>IF('🔨 CĂN THAU'!A702="","",'🔨 CĂN THAU'!M702)</f>
        <v/>
      </c>
      <c r="G5626" s="1" t="str">
        <f>IF('🔨 CĂN THAU'!A702="","",'🔨 CĂN THAU'!N702)</f>
        <v/>
      </c>
      <c r="H5626" s="1" t="str">
        <f>IF('🔨 CĂN THAU'!A702="","",'🔨 CĂN THAU'!O702)</f>
        <v/>
      </c>
      <c r="I5626" s="1" t="str">
        <f>IF('🔨 CĂN THAU'!A702="","",'🔨 CĂN THAU'!P702)</f>
        <v/>
      </c>
      <c r="J5626" s="1" t="str">
        <f>IF('🔨 CĂN THAU'!A702="","","")</f>
        <v/>
      </c>
      <c r="L5626" s="1">
        <f>N(L5625)+IF(AND('🔎 TRA CỨU NHANH'!$C$2&lt;&gt;"",OR(ISNUMBER(SEARCH('🔎 TRA CỨU NHANH'!$C$2,$A5626)),ISNUMBER(SEARCH('🔎 TRA CỨU NHANH'!$C$2,$B5626)))),1,0)</f>
        <v>0</v>
      </c>
      <c r="M5626" s="1" t="str">
        <f t="shared" si="174"/>
        <v/>
      </c>
      <c r="N5626" s="1">
        <f>N(N5625)+IF(AND('💰 BÁO GIÁ'!$C$27&lt;&gt;"",OR(ISNUMBER(SEARCH('💰 BÁO GIÁ'!$C$27,$A5626)),ISNUMBER(SEARCH('💰 BÁO GIÁ'!$C$27,$B5626)))),1,0)</f>
        <v>0</v>
      </c>
      <c r="O5626" s="1" t="str">
        <f t="shared" si="175"/>
        <v/>
      </c>
    </row>
    <row r="5627" customHeight="1" spans="1:15">
      <c r="A5627" s="1" t="str">
        <f>IF('🔨 CĂN THAU'!A703="","",'🔨 CĂN THAU'!A703)</f>
        <v/>
      </c>
      <c r="B5627" s="1" t="str">
        <f>IF('🔨 CĂN THAU'!A703="","","Căn thau "&amp;'🔨 CĂN THAU'!D703&amp;" "&amp;'🔨 CĂN THAU'!B703&amp;" "&amp;'🔨 CĂN THAU'!C703)</f>
        <v/>
      </c>
      <c r="C5627" s="1" t="str">
        <f>IF('🔨 CĂN THAU'!A703="","","Căn thau")</f>
        <v/>
      </c>
      <c r="D5627" s="1" t="str">
        <f>IF('🔨 CĂN THAU'!A703="","",'🔨 CĂN THAU'!K703)</f>
        <v/>
      </c>
      <c r="E5627" s="1" t="str">
        <f>IF('🔨 CĂN THAU'!A703="","",'🔨 CĂN THAU'!L703)</f>
        <v/>
      </c>
      <c r="F5627" s="1" t="str">
        <f>IF('🔨 CĂN THAU'!A703="","",'🔨 CĂN THAU'!M703)</f>
        <v/>
      </c>
      <c r="G5627" s="1" t="str">
        <f>IF('🔨 CĂN THAU'!A703="","",'🔨 CĂN THAU'!N703)</f>
        <v/>
      </c>
      <c r="H5627" s="1" t="str">
        <f>IF('🔨 CĂN THAU'!A703="","",'🔨 CĂN THAU'!O703)</f>
        <v/>
      </c>
      <c r="I5627" s="1" t="str">
        <f>IF('🔨 CĂN THAU'!A703="","",'🔨 CĂN THAU'!P703)</f>
        <v/>
      </c>
      <c r="J5627" s="1" t="str">
        <f>IF('🔨 CĂN THAU'!A703="","","")</f>
        <v/>
      </c>
      <c r="L5627" s="1">
        <f>N(L5626)+IF(AND('🔎 TRA CỨU NHANH'!$C$2&lt;&gt;"",OR(ISNUMBER(SEARCH('🔎 TRA CỨU NHANH'!$C$2,$A5627)),ISNUMBER(SEARCH('🔎 TRA CỨU NHANH'!$C$2,$B5627)))),1,0)</f>
        <v>0</v>
      </c>
      <c r="M5627" s="1" t="str">
        <f t="shared" si="174"/>
        <v/>
      </c>
      <c r="N5627" s="1">
        <f>N(N5626)+IF(AND('💰 BÁO GIÁ'!$C$27&lt;&gt;"",OR(ISNUMBER(SEARCH('💰 BÁO GIÁ'!$C$27,$A5627)),ISNUMBER(SEARCH('💰 BÁO GIÁ'!$C$27,$B5627)))),1,0)</f>
        <v>0</v>
      </c>
      <c r="O5627" s="1" t="str">
        <f t="shared" si="175"/>
        <v/>
      </c>
    </row>
    <row r="5628" customHeight="1" spans="1:15">
      <c r="A5628" s="1" t="str">
        <f>IF('🔨 CĂN THAU'!A704="","",'🔨 CĂN THAU'!A704)</f>
        <v/>
      </c>
      <c r="B5628" s="1" t="str">
        <f>IF('🔨 CĂN THAU'!A704="","","Căn thau "&amp;'🔨 CĂN THAU'!D704&amp;" "&amp;'🔨 CĂN THAU'!B704&amp;" "&amp;'🔨 CĂN THAU'!C704)</f>
        <v/>
      </c>
      <c r="C5628" s="1" t="str">
        <f>IF('🔨 CĂN THAU'!A704="","","Căn thau")</f>
        <v/>
      </c>
      <c r="D5628" s="1" t="str">
        <f>IF('🔨 CĂN THAU'!A704="","",'🔨 CĂN THAU'!K704)</f>
        <v/>
      </c>
      <c r="E5628" s="1" t="str">
        <f>IF('🔨 CĂN THAU'!A704="","",'🔨 CĂN THAU'!L704)</f>
        <v/>
      </c>
      <c r="F5628" s="1" t="str">
        <f>IF('🔨 CĂN THAU'!A704="","",'🔨 CĂN THAU'!M704)</f>
        <v/>
      </c>
      <c r="G5628" s="1" t="str">
        <f>IF('🔨 CĂN THAU'!A704="","",'🔨 CĂN THAU'!N704)</f>
        <v/>
      </c>
      <c r="H5628" s="1" t="str">
        <f>IF('🔨 CĂN THAU'!A704="","",'🔨 CĂN THAU'!O704)</f>
        <v/>
      </c>
      <c r="I5628" s="1" t="str">
        <f>IF('🔨 CĂN THAU'!A704="","",'🔨 CĂN THAU'!P704)</f>
        <v/>
      </c>
      <c r="J5628" s="1" t="str">
        <f>IF('🔨 CĂN THAU'!A704="","","")</f>
        <v/>
      </c>
      <c r="L5628" s="1">
        <f>N(L5627)+IF(AND('🔎 TRA CỨU NHANH'!$C$2&lt;&gt;"",OR(ISNUMBER(SEARCH('🔎 TRA CỨU NHANH'!$C$2,$A5628)),ISNUMBER(SEARCH('🔎 TRA CỨU NHANH'!$C$2,$B5628)))),1,0)</f>
        <v>0</v>
      </c>
      <c r="M5628" s="1" t="str">
        <f t="shared" si="174"/>
        <v/>
      </c>
      <c r="N5628" s="1">
        <f>N(N5627)+IF(AND('💰 BÁO GIÁ'!$C$27&lt;&gt;"",OR(ISNUMBER(SEARCH('💰 BÁO GIÁ'!$C$27,$A5628)),ISNUMBER(SEARCH('💰 BÁO GIÁ'!$C$27,$B5628)))),1,0)</f>
        <v>0</v>
      </c>
      <c r="O5628" s="1" t="str">
        <f t="shared" si="175"/>
        <v/>
      </c>
    </row>
    <row r="5629" customHeight="1" spans="1:15">
      <c r="A5629" s="1" t="str">
        <f>IF('🔨 CĂN THAU'!A705="","",'🔨 CĂN THAU'!A705)</f>
        <v/>
      </c>
      <c r="B5629" s="1" t="str">
        <f>IF('🔨 CĂN THAU'!A705="","","Căn thau "&amp;'🔨 CĂN THAU'!D705&amp;" "&amp;'🔨 CĂN THAU'!B705&amp;" "&amp;'🔨 CĂN THAU'!C705)</f>
        <v/>
      </c>
      <c r="C5629" s="1" t="str">
        <f>IF('🔨 CĂN THAU'!A705="","","Căn thau")</f>
        <v/>
      </c>
      <c r="D5629" s="1" t="str">
        <f>IF('🔨 CĂN THAU'!A705="","",'🔨 CĂN THAU'!K705)</f>
        <v/>
      </c>
      <c r="E5629" s="1" t="str">
        <f>IF('🔨 CĂN THAU'!A705="","",'🔨 CĂN THAU'!L705)</f>
        <v/>
      </c>
      <c r="F5629" s="1" t="str">
        <f>IF('🔨 CĂN THAU'!A705="","",'🔨 CĂN THAU'!M705)</f>
        <v/>
      </c>
      <c r="G5629" s="1" t="str">
        <f>IF('🔨 CĂN THAU'!A705="","",'🔨 CĂN THAU'!N705)</f>
        <v/>
      </c>
      <c r="H5629" s="1" t="str">
        <f>IF('🔨 CĂN THAU'!A705="","",'🔨 CĂN THAU'!O705)</f>
        <v/>
      </c>
      <c r="I5629" s="1" t="str">
        <f>IF('🔨 CĂN THAU'!A705="","",'🔨 CĂN THAU'!P705)</f>
        <v/>
      </c>
      <c r="J5629" s="1" t="str">
        <f>IF('🔨 CĂN THAU'!A705="","","")</f>
        <v/>
      </c>
      <c r="L5629" s="1">
        <f>N(L5628)+IF(AND('🔎 TRA CỨU NHANH'!$C$2&lt;&gt;"",OR(ISNUMBER(SEARCH('🔎 TRA CỨU NHANH'!$C$2,$A5629)),ISNUMBER(SEARCH('🔎 TRA CỨU NHANH'!$C$2,$B5629)))),1,0)</f>
        <v>0</v>
      </c>
      <c r="M5629" s="1" t="str">
        <f t="shared" si="174"/>
        <v/>
      </c>
      <c r="N5629" s="1">
        <f>N(N5628)+IF(AND('💰 BÁO GIÁ'!$C$27&lt;&gt;"",OR(ISNUMBER(SEARCH('💰 BÁO GIÁ'!$C$27,$A5629)),ISNUMBER(SEARCH('💰 BÁO GIÁ'!$C$27,$B5629)))),1,0)</f>
        <v>0</v>
      </c>
      <c r="O5629" s="1" t="str">
        <f t="shared" si="175"/>
        <v/>
      </c>
    </row>
    <row r="5630" customHeight="1" spans="1:15">
      <c r="A5630" s="1" t="str">
        <f>IF('🔨 CĂN THAU'!A706="","",'🔨 CĂN THAU'!A706)</f>
        <v/>
      </c>
      <c r="B5630" s="1" t="str">
        <f>IF('🔨 CĂN THAU'!A706="","","Căn thau "&amp;'🔨 CĂN THAU'!D706&amp;" "&amp;'🔨 CĂN THAU'!B706&amp;" "&amp;'🔨 CĂN THAU'!C706)</f>
        <v/>
      </c>
      <c r="C5630" s="1" t="str">
        <f>IF('🔨 CĂN THAU'!A706="","","Căn thau")</f>
        <v/>
      </c>
      <c r="D5630" s="1" t="str">
        <f>IF('🔨 CĂN THAU'!A706="","",'🔨 CĂN THAU'!K706)</f>
        <v/>
      </c>
      <c r="E5630" s="1" t="str">
        <f>IF('🔨 CĂN THAU'!A706="","",'🔨 CĂN THAU'!L706)</f>
        <v/>
      </c>
      <c r="F5630" s="1" t="str">
        <f>IF('🔨 CĂN THAU'!A706="","",'🔨 CĂN THAU'!M706)</f>
        <v/>
      </c>
      <c r="G5630" s="1" t="str">
        <f>IF('🔨 CĂN THAU'!A706="","",'🔨 CĂN THAU'!N706)</f>
        <v/>
      </c>
      <c r="H5630" s="1" t="str">
        <f>IF('🔨 CĂN THAU'!A706="","",'🔨 CĂN THAU'!O706)</f>
        <v/>
      </c>
      <c r="I5630" s="1" t="str">
        <f>IF('🔨 CĂN THAU'!A706="","",'🔨 CĂN THAU'!P706)</f>
        <v/>
      </c>
      <c r="J5630" s="1" t="str">
        <f>IF('🔨 CĂN THAU'!A706="","","")</f>
        <v/>
      </c>
      <c r="L5630" s="1">
        <f>N(L5629)+IF(AND('🔎 TRA CỨU NHANH'!$C$2&lt;&gt;"",OR(ISNUMBER(SEARCH('🔎 TRA CỨU NHANH'!$C$2,$A5630)),ISNUMBER(SEARCH('🔎 TRA CỨU NHANH'!$C$2,$B5630)))),1,0)</f>
        <v>0</v>
      </c>
      <c r="M5630" s="1" t="str">
        <f t="shared" si="174"/>
        <v/>
      </c>
      <c r="N5630" s="1">
        <f>N(N5629)+IF(AND('💰 BÁO GIÁ'!$C$27&lt;&gt;"",OR(ISNUMBER(SEARCH('💰 BÁO GIÁ'!$C$27,$A5630)),ISNUMBER(SEARCH('💰 BÁO GIÁ'!$C$27,$B5630)))),1,0)</f>
        <v>0</v>
      </c>
      <c r="O5630" s="1" t="str">
        <f t="shared" si="175"/>
        <v/>
      </c>
    </row>
    <row r="5631" customHeight="1" spans="1:15">
      <c r="A5631" s="1" t="str">
        <f>IF('🔨 CĂN THAU'!A707="","",'🔨 CĂN THAU'!A707)</f>
        <v/>
      </c>
      <c r="B5631" s="1" t="str">
        <f>IF('🔨 CĂN THAU'!A707="","","Căn thau "&amp;'🔨 CĂN THAU'!D707&amp;" "&amp;'🔨 CĂN THAU'!B707&amp;" "&amp;'🔨 CĂN THAU'!C707)</f>
        <v/>
      </c>
      <c r="C5631" s="1" t="str">
        <f>IF('🔨 CĂN THAU'!A707="","","Căn thau")</f>
        <v/>
      </c>
      <c r="D5631" s="1" t="str">
        <f>IF('🔨 CĂN THAU'!A707="","",'🔨 CĂN THAU'!K707)</f>
        <v/>
      </c>
      <c r="E5631" s="1" t="str">
        <f>IF('🔨 CĂN THAU'!A707="","",'🔨 CĂN THAU'!L707)</f>
        <v/>
      </c>
      <c r="F5631" s="1" t="str">
        <f>IF('🔨 CĂN THAU'!A707="","",'🔨 CĂN THAU'!M707)</f>
        <v/>
      </c>
      <c r="G5631" s="1" t="str">
        <f>IF('🔨 CĂN THAU'!A707="","",'🔨 CĂN THAU'!N707)</f>
        <v/>
      </c>
      <c r="H5631" s="1" t="str">
        <f>IF('🔨 CĂN THAU'!A707="","",'🔨 CĂN THAU'!O707)</f>
        <v/>
      </c>
      <c r="I5631" s="1" t="str">
        <f>IF('🔨 CĂN THAU'!A707="","",'🔨 CĂN THAU'!P707)</f>
        <v/>
      </c>
      <c r="J5631" s="1" t="str">
        <f>IF('🔨 CĂN THAU'!A707="","","")</f>
        <v/>
      </c>
      <c r="L5631" s="1">
        <f>N(L5630)+IF(AND('🔎 TRA CỨU NHANH'!$C$2&lt;&gt;"",OR(ISNUMBER(SEARCH('🔎 TRA CỨU NHANH'!$C$2,$A5631)),ISNUMBER(SEARCH('🔎 TRA CỨU NHANH'!$C$2,$B5631)))),1,0)</f>
        <v>0</v>
      </c>
      <c r="M5631" s="1" t="str">
        <f t="shared" si="174"/>
        <v/>
      </c>
      <c r="N5631" s="1">
        <f>N(N5630)+IF(AND('💰 BÁO GIÁ'!$C$27&lt;&gt;"",OR(ISNUMBER(SEARCH('💰 BÁO GIÁ'!$C$27,$A5631)),ISNUMBER(SEARCH('💰 BÁO GIÁ'!$C$27,$B5631)))),1,0)</f>
        <v>0</v>
      </c>
      <c r="O5631" s="1" t="str">
        <f t="shared" si="175"/>
        <v/>
      </c>
    </row>
    <row r="5632" customHeight="1" spans="1:15">
      <c r="A5632" s="1" t="str">
        <f>IF('🔨 CĂN THAU'!A708="","",'🔨 CĂN THAU'!A708)</f>
        <v/>
      </c>
      <c r="B5632" s="1" t="str">
        <f>IF('🔨 CĂN THAU'!A708="","","Căn thau "&amp;'🔨 CĂN THAU'!D708&amp;" "&amp;'🔨 CĂN THAU'!B708&amp;" "&amp;'🔨 CĂN THAU'!C708)</f>
        <v/>
      </c>
      <c r="C5632" s="1" t="str">
        <f>IF('🔨 CĂN THAU'!A708="","","Căn thau")</f>
        <v/>
      </c>
      <c r="D5632" s="1" t="str">
        <f>IF('🔨 CĂN THAU'!A708="","",'🔨 CĂN THAU'!K708)</f>
        <v/>
      </c>
      <c r="E5632" s="1" t="str">
        <f>IF('🔨 CĂN THAU'!A708="","",'🔨 CĂN THAU'!L708)</f>
        <v/>
      </c>
      <c r="F5632" s="1" t="str">
        <f>IF('🔨 CĂN THAU'!A708="","",'🔨 CĂN THAU'!M708)</f>
        <v/>
      </c>
      <c r="G5632" s="1" t="str">
        <f>IF('🔨 CĂN THAU'!A708="","",'🔨 CĂN THAU'!N708)</f>
        <v/>
      </c>
      <c r="H5632" s="1" t="str">
        <f>IF('🔨 CĂN THAU'!A708="","",'🔨 CĂN THAU'!O708)</f>
        <v/>
      </c>
      <c r="I5632" s="1" t="str">
        <f>IF('🔨 CĂN THAU'!A708="","",'🔨 CĂN THAU'!P708)</f>
        <v/>
      </c>
      <c r="J5632" s="1" t="str">
        <f>IF('🔨 CĂN THAU'!A708="","","")</f>
        <v/>
      </c>
      <c r="L5632" s="1">
        <f>N(L5631)+IF(AND('🔎 TRA CỨU NHANH'!$C$2&lt;&gt;"",OR(ISNUMBER(SEARCH('🔎 TRA CỨU NHANH'!$C$2,$A5632)),ISNUMBER(SEARCH('🔎 TRA CỨU NHANH'!$C$2,$B5632)))),1,0)</f>
        <v>0</v>
      </c>
      <c r="M5632" s="1" t="str">
        <f t="shared" si="174"/>
        <v/>
      </c>
      <c r="N5632" s="1">
        <f>N(N5631)+IF(AND('💰 BÁO GIÁ'!$C$27&lt;&gt;"",OR(ISNUMBER(SEARCH('💰 BÁO GIÁ'!$C$27,$A5632)),ISNUMBER(SEARCH('💰 BÁO GIÁ'!$C$27,$B5632)))),1,0)</f>
        <v>0</v>
      </c>
      <c r="O5632" s="1" t="str">
        <f t="shared" si="175"/>
        <v/>
      </c>
    </row>
    <row r="5633" customHeight="1" spans="1:15">
      <c r="A5633" s="1" t="str">
        <f>IF('🔨 CĂN THAU'!A709="","",'🔨 CĂN THAU'!A709)</f>
        <v/>
      </c>
      <c r="B5633" s="1" t="str">
        <f>IF('🔨 CĂN THAU'!A709="","","Căn thau "&amp;'🔨 CĂN THAU'!D709&amp;" "&amp;'🔨 CĂN THAU'!B709&amp;" "&amp;'🔨 CĂN THAU'!C709)</f>
        <v/>
      </c>
      <c r="C5633" s="1" t="str">
        <f>IF('🔨 CĂN THAU'!A709="","","Căn thau")</f>
        <v/>
      </c>
      <c r="D5633" s="1" t="str">
        <f>IF('🔨 CĂN THAU'!A709="","",'🔨 CĂN THAU'!K709)</f>
        <v/>
      </c>
      <c r="E5633" s="1" t="str">
        <f>IF('🔨 CĂN THAU'!A709="","",'🔨 CĂN THAU'!L709)</f>
        <v/>
      </c>
      <c r="F5633" s="1" t="str">
        <f>IF('🔨 CĂN THAU'!A709="","",'🔨 CĂN THAU'!M709)</f>
        <v/>
      </c>
      <c r="G5633" s="1" t="str">
        <f>IF('🔨 CĂN THAU'!A709="","",'🔨 CĂN THAU'!N709)</f>
        <v/>
      </c>
      <c r="H5633" s="1" t="str">
        <f>IF('🔨 CĂN THAU'!A709="","",'🔨 CĂN THAU'!O709)</f>
        <v/>
      </c>
      <c r="I5633" s="1" t="str">
        <f>IF('🔨 CĂN THAU'!A709="","",'🔨 CĂN THAU'!P709)</f>
        <v/>
      </c>
      <c r="J5633" s="1" t="str">
        <f>IF('🔨 CĂN THAU'!A709="","","")</f>
        <v/>
      </c>
      <c r="L5633" s="1">
        <f>N(L5632)+IF(AND('🔎 TRA CỨU NHANH'!$C$2&lt;&gt;"",OR(ISNUMBER(SEARCH('🔎 TRA CỨU NHANH'!$C$2,$A5633)),ISNUMBER(SEARCH('🔎 TRA CỨU NHANH'!$C$2,$B5633)))),1,0)</f>
        <v>0</v>
      </c>
      <c r="M5633" s="1" t="str">
        <f t="shared" si="174"/>
        <v/>
      </c>
      <c r="N5633" s="1">
        <f>N(N5632)+IF(AND('💰 BÁO GIÁ'!$C$27&lt;&gt;"",OR(ISNUMBER(SEARCH('💰 BÁO GIÁ'!$C$27,$A5633)),ISNUMBER(SEARCH('💰 BÁO GIÁ'!$C$27,$B5633)))),1,0)</f>
        <v>0</v>
      </c>
      <c r="O5633" s="1" t="str">
        <f t="shared" si="175"/>
        <v/>
      </c>
    </row>
    <row r="5634" customHeight="1" spans="1:15">
      <c r="A5634" s="1" t="str">
        <f>IF('🔨 CĂN THAU'!A710="","",'🔨 CĂN THAU'!A710)</f>
        <v/>
      </c>
      <c r="B5634" s="1" t="str">
        <f>IF('🔨 CĂN THAU'!A710="","","Căn thau "&amp;'🔨 CĂN THAU'!D710&amp;" "&amp;'🔨 CĂN THAU'!B710&amp;" "&amp;'🔨 CĂN THAU'!C710)</f>
        <v/>
      </c>
      <c r="C5634" s="1" t="str">
        <f>IF('🔨 CĂN THAU'!A710="","","Căn thau")</f>
        <v/>
      </c>
      <c r="D5634" s="1" t="str">
        <f>IF('🔨 CĂN THAU'!A710="","",'🔨 CĂN THAU'!K710)</f>
        <v/>
      </c>
      <c r="E5634" s="1" t="str">
        <f>IF('🔨 CĂN THAU'!A710="","",'🔨 CĂN THAU'!L710)</f>
        <v/>
      </c>
      <c r="F5634" s="1" t="str">
        <f>IF('🔨 CĂN THAU'!A710="","",'🔨 CĂN THAU'!M710)</f>
        <v/>
      </c>
      <c r="G5634" s="1" t="str">
        <f>IF('🔨 CĂN THAU'!A710="","",'🔨 CĂN THAU'!N710)</f>
        <v/>
      </c>
      <c r="H5634" s="1" t="str">
        <f>IF('🔨 CĂN THAU'!A710="","",'🔨 CĂN THAU'!O710)</f>
        <v/>
      </c>
      <c r="I5634" s="1" t="str">
        <f>IF('🔨 CĂN THAU'!A710="","",'🔨 CĂN THAU'!P710)</f>
        <v/>
      </c>
      <c r="J5634" s="1" t="str">
        <f>IF('🔨 CĂN THAU'!A710="","","")</f>
        <v/>
      </c>
      <c r="L5634" s="1">
        <f>N(L5633)+IF(AND('🔎 TRA CỨU NHANH'!$C$2&lt;&gt;"",OR(ISNUMBER(SEARCH('🔎 TRA CỨU NHANH'!$C$2,$A5634)),ISNUMBER(SEARCH('🔎 TRA CỨU NHANH'!$C$2,$B5634)))),1,0)</f>
        <v>0</v>
      </c>
      <c r="M5634" s="1" t="str">
        <f t="shared" ref="M5634:M5697" si="176">IF(L5634&gt;N(L5633),L5634,"")</f>
        <v/>
      </c>
      <c r="N5634" s="1">
        <f>N(N5633)+IF(AND('💰 BÁO GIÁ'!$C$27&lt;&gt;"",OR(ISNUMBER(SEARCH('💰 BÁO GIÁ'!$C$27,$A5634)),ISNUMBER(SEARCH('💰 BÁO GIÁ'!$C$27,$B5634)))),1,0)</f>
        <v>0</v>
      </c>
      <c r="O5634" s="1" t="str">
        <f t="shared" ref="O5634:O5697" si="177">IF(N5634&gt;N(N5633),N5634,"")</f>
        <v/>
      </c>
    </row>
    <row r="5635" customHeight="1" spans="1:15">
      <c r="A5635" s="1" t="str">
        <f>IF('🔨 CĂN THAU'!A711="","",'🔨 CĂN THAU'!A711)</f>
        <v/>
      </c>
      <c r="B5635" s="1" t="str">
        <f>IF('🔨 CĂN THAU'!A711="","","Căn thau "&amp;'🔨 CĂN THAU'!D711&amp;" "&amp;'🔨 CĂN THAU'!B711&amp;" "&amp;'🔨 CĂN THAU'!C711)</f>
        <v/>
      </c>
      <c r="C5635" s="1" t="str">
        <f>IF('🔨 CĂN THAU'!A711="","","Căn thau")</f>
        <v/>
      </c>
      <c r="D5635" s="1" t="str">
        <f>IF('🔨 CĂN THAU'!A711="","",'🔨 CĂN THAU'!K711)</f>
        <v/>
      </c>
      <c r="E5635" s="1" t="str">
        <f>IF('🔨 CĂN THAU'!A711="","",'🔨 CĂN THAU'!L711)</f>
        <v/>
      </c>
      <c r="F5635" s="1" t="str">
        <f>IF('🔨 CĂN THAU'!A711="","",'🔨 CĂN THAU'!M711)</f>
        <v/>
      </c>
      <c r="G5635" s="1" t="str">
        <f>IF('🔨 CĂN THAU'!A711="","",'🔨 CĂN THAU'!N711)</f>
        <v/>
      </c>
      <c r="H5635" s="1" t="str">
        <f>IF('🔨 CĂN THAU'!A711="","",'🔨 CĂN THAU'!O711)</f>
        <v/>
      </c>
      <c r="I5635" s="1" t="str">
        <f>IF('🔨 CĂN THAU'!A711="","",'🔨 CĂN THAU'!P711)</f>
        <v/>
      </c>
      <c r="J5635" s="1" t="str">
        <f>IF('🔨 CĂN THAU'!A711="","","")</f>
        <v/>
      </c>
      <c r="L5635" s="1">
        <f>N(L5634)+IF(AND('🔎 TRA CỨU NHANH'!$C$2&lt;&gt;"",OR(ISNUMBER(SEARCH('🔎 TRA CỨU NHANH'!$C$2,$A5635)),ISNUMBER(SEARCH('🔎 TRA CỨU NHANH'!$C$2,$B5635)))),1,0)</f>
        <v>0</v>
      </c>
      <c r="M5635" s="1" t="str">
        <f t="shared" si="176"/>
        <v/>
      </c>
      <c r="N5635" s="1">
        <f>N(N5634)+IF(AND('💰 BÁO GIÁ'!$C$27&lt;&gt;"",OR(ISNUMBER(SEARCH('💰 BÁO GIÁ'!$C$27,$A5635)),ISNUMBER(SEARCH('💰 BÁO GIÁ'!$C$27,$B5635)))),1,0)</f>
        <v>0</v>
      </c>
      <c r="O5635" s="1" t="str">
        <f t="shared" si="177"/>
        <v/>
      </c>
    </row>
    <row r="5636" customHeight="1" spans="1:15">
      <c r="A5636" s="1" t="str">
        <f>IF('🔨 CĂN THAU'!A712="","",'🔨 CĂN THAU'!A712)</f>
        <v/>
      </c>
      <c r="B5636" s="1" t="str">
        <f>IF('🔨 CĂN THAU'!A712="","","Căn thau "&amp;'🔨 CĂN THAU'!D712&amp;" "&amp;'🔨 CĂN THAU'!B712&amp;" "&amp;'🔨 CĂN THAU'!C712)</f>
        <v/>
      </c>
      <c r="C5636" s="1" t="str">
        <f>IF('🔨 CĂN THAU'!A712="","","Căn thau")</f>
        <v/>
      </c>
      <c r="D5636" s="1" t="str">
        <f>IF('🔨 CĂN THAU'!A712="","",'🔨 CĂN THAU'!K712)</f>
        <v/>
      </c>
      <c r="E5636" s="1" t="str">
        <f>IF('🔨 CĂN THAU'!A712="","",'🔨 CĂN THAU'!L712)</f>
        <v/>
      </c>
      <c r="F5636" s="1" t="str">
        <f>IF('🔨 CĂN THAU'!A712="","",'🔨 CĂN THAU'!M712)</f>
        <v/>
      </c>
      <c r="G5636" s="1" t="str">
        <f>IF('🔨 CĂN THAU'!A712="","",'🔨 CĂN THAU'!N712)</f>
        <v/>
      </c>
      <c r="H5636" s="1" t="str">
        <f>IF('🔨 CĂN THAU'!A712="","",'🔨 CĂN THAU'!O712)</f>
        <v/>
      </c>
      <c r="I5636" s="1" t="str">
        <f>IF('🔨 CĂN THAU'!A712="","",'🔨 CĂN THAU'!P712)</f>
        <v/>
      </c>
      <c r="J5636" s="1" t="str">
        <f>IF('🔨 CĂN THAU'!A712="","","")</f>
        <v/>
      </c>
      <c r="L5636" s="1">
        <f>N(L5635)+IF(AND('🔎 TRA CỨU NHANH'!$C$2&lt;&gt;"",OR(ISNUMBER(SEARCH('🔎 TRA CỨU NHANH'!$C$2,$A5636)),ISNUMBER(SEARCH('🔎 TRA CỨU NHANH'!$C$2,$B5636)))),1,0)</f>
        <v>0</v>
      </c>
      <c r="M5636" s="1" t="str">
        <f t="shared" si="176"/>
        <v/>
      </c>
      <c r="N5636" s="1">
        <f>N(N5635)+IF(AND('💰 BÁO GIÁ'!$C$27&lt;&gt;"",OR(ISNUMBER(SEARCH('💰 BÁO GIÁ'!$C$27,$A5636)),ISNUMBER(SEARCH('💰 BÁO GIÁ'!$C$27,$B5636)))),1,0)</f>
        <v>0</v>
      </c>
      <c r="O5636" s="1" t="str">
        <f t="shared" si="177"/>
        <v/>
      </c>
    </row>
    <row r="5637" customHeight="1" spans="1:15">
      <c r="A5637" s="1" t="str">
        <f>IF('🛢️ RON CẠT TE'!A3="","",'🛢️ RON CẠT TE'!A3)</f>
        <v/>
      </c>
      <c r="B5637" s="1" t="str">
        <f>IF('🛢️ RON CẠT TE'!A3="","",'🛢️ RON CẠT TE'!O3)</f>
        <v/>
      </c>
      <c r="C5637" s="1" t="str">
        <f>IF('🛢️ RON CẠT TE'!A3="","","Ron cạt te")</f>
        <v/>
      </c>
      <c r="D5637" s="1" t="str">
        <f>IF('🛢️ RON CẠT TE'!A3="","",'🛢️ RON CẠT TE'!F3)</f>
        <v/>
      </c>
      <c r="E5637" s="1" t="str">
        <f>IF('🛢️ RON CẠT TE'!A3="","",'🛢️ RON CẠT TE'!G3)</f>
        <v/>
      </c>
      <c r="F5637" s="1" t="str">
        <f>IF('🛢️ RON CẠT TE'!A3="","",'🛢️ RON CẠT TE'!H3)</f>
        <v/>
      </c>
      <c r="G5637" s="1" t="str">
        <f>IF('🛢️ RON CẠT TE'!A3="","",'🛢️ RON CẠT TE'!I3)</f>
        <v/>
      </c>
      <c r="H5637" s="1" t="str">
        <f>IF('🛢️ RON CẠT TE'!A3="","",'🛢️ RON CẠT TE'!J3)</f>
        <v/>
      </c>
      <c r="I5637" s="1" t="str">
        <f>IF('🛢️ RON CẠT TE'!A3="","",'🛢️ RON CẠT TE'!K3)</f>
        <v/>
      </c>
      <c r="J5637" s="1" t="str">
        <f>IF('🛢️ RON CẠT TE'!A3="","",'🛢️ RON CẠT TE'!D3)</f>
        <v/>
      </c>
      <c r="L5637" s="1">
        <f>N(L5636)+IF(AND('🔎 TRA CỨU NHANH'!$C$2&lt;&gt;"",OR(ISNUMBER(SEARCH('🔎 TRA CỨU NHANH'!$C$2,$A5637)),ISNUMBER(SEARCH('🔎 TRA CỨU NHANH'!$C$2,$B5637)))),1,0)</f>
        <v>0</v>
      </c>
      <c r="M5637" s="1" t="str">
        <f t="shared" si="176"/>
        <v/>
      </c>
      <c r="N5637" s="1">
        <f>N(N5636)+IF(AND('💰 BÁO GIÁ'!$C$27&lt;&gt;"",OR(ISNUMBER(SEARCH('💰 BÁO GIÁ'!$C$27,$A5637)),ISNUMBER(SEARCH('💰 BÁO GIÁ'!$C$27,$B5637)))),1,0)</f>
        <v>0</v>
      </c>
      <c r="O5637" s="1" t="str">
        <f t="shared" si="177"/>
        <v/>
      </c>
    </row>
    <row r="5638" customHeight="1" spans="1:15">
      <c r="A5638" s="1" t="str">
        <f>IF('🛢️ RON CẠT TE'!A4="","",'🛢️ RON CẠT TE'!A4)</f>
        <v>HH083479</v>
      </c>
      <c r="B5638" s="1" t="str">
        <f>IF('🛢️ RON CẠT TE'!A4="","",'🛢️ RON CẠT TE'!O4)</f>
        <v>Ron cổ bô lửa Hino H07C/ H07D/ H06C (Bộ 6c), Thép kẹp, RE1010-1 (90.100/20)</v>
      </c>
      <c r="C5638" s="1" t="str">
        <f>IF('🛢️ RON CẠT TE'!A4="","","Ron cạt te")</f>
        <v>Ron cạt te</v>
      </c>
      <c r="D5638" s="1" t="str">
        <f>IF('🛢️ RON CẠT TE'!A4="","",'🛢️ RON CẠT TE'!F4)</f>
        <v>Bộ 6c</v>
      </c>
      <c r="E5638" s="1">
        <f>IF('🛢️ RON CẠT TE'!A4="","",'🛢️ RON CẠT TE'!G4)</f>
        <v>0</v>
      </c>
      <c r="F5638" s="1">
        <f>IF('🛢️ RON CẠT TE'!A4="","",'🛢️ RON CẠT TE'!H4)</f>
        <v>0</v>
      </c>
      <c r="G5638" s="1">
        <f>IF('🛢️ RON CẠT TE'!A4="","",'🛢️ RON CẠT TE'!I4)</f>
        <v>0</v>
      </c>
      <c r="H5638" s="1">
        <f>IF('🛢️ RON CẠT TE'!A4="","",'🛢️ RON CẠT TE'!J4)</f>
        <v>0</v>
      </c>
      <c r="I5638" s="1">
        <f>IF('🛢️ RON CẠT TE'!A4="","",'🛢️ RON CẠT TE'!K4)</f>
        <v>0</v>
      </c>
      <c r="J5638" s="1" t="str">
        <f>IF('🛢️ RON CẠT TE'!A4="","",'🛢️ RON CẠT TE'!D4)</f>
        <v>110</v>
      </c>
      <c r="L5638" s="1">
        <f>N(L5637)+IF(AND('🔎 TRA CỨU NHANH'!$C$2&lt;&gt;"",OR(ISNUMBER(SEARCH('🔎 TRA CỨU NHANH'!$C$2,$A5638)),ISNUMBER(SEARCH('🔎 TRA CỨU NHANH'!$C$2,$B5638)))),1,0)</f>
        <v>0</v>
      </c>
      <c r="M5638" s="1" t="str">
        <f t="shared" si="176"/>
        <v/>
      </c>
      <c r="N5638" s="1">
        <f>N(N5637)+IF(AND('💰 BÁO GIÁ'!$C$27&lt;&gt;"",OR(ISNUMBER(SEARCH('💰 BÁO GIÁ'!$C$27,$A5638)),ISNUMBER(SEARCH('💰 BÁO GIÁ'!$C$27,$B5638)))),1,0)</f>
        <v>0</v>
      </c>
      <c r="O5638" s="1" t="str">
        <f t="shared" si="177"/>
        <v/>
      </c>
    </row>
    <row r="5639" customHeight="1" spans="1:15">
      <c r="A5639" s="1" t="str">
        <f>IF('🛢️ RON CẠT TE'!A5="","",'🛢️ RON CẠT TE'!A5)</f>
        <v>HH083478</v>
      </c>
      <c r="B5639" s="1" t="str">
        <f>IF('🛢️ RON CẠT TE'!A5="","",'🛢️ RON CẠT TE'!O5)</f>
        <v>Ron cổ bô lửa Hino J05E/ J05C (Bộ 4c), Thép, RE1011 (60/5.75)</v>
      </c>
      <c r="C5639" s="1" t="str">
        <f>IF('🛢️ RON CẠT TE'!A5="","","Ron cạt te")</f>
        <v>Ron cạt te</v>
      </c>
      <c r="D5639" s="1" t="str">
        <f>IF('🛢️ RON CẠT TE'!A5="","",'🛢️ RON CẠT TE'!F5)</f>
        <v>Bộ 4c</v>
      </c>
      <c r="E5639" s="1">
        <f>IF('🛢️ RON CẠT TE'!A5="","",'🛢️ RON CẠT TE'!G5)</f>
        <v>0</v>
      </c>
      <c r="F5639" s="1">
        <f>IF('🛢️ RON CẠT TE'!A5="","",'🛢️ RON CẠT TE'!H5)</f>
        <v>0</v>
      </c>
      <c r="G5639" s="1">
        <f>IF('🛢️ RON CẠT TE'!A5="","",'🛢️ RON CẠT TE'!I5)</f>
        <v>0</v>
      </c>
      <c r="H5639" s="1">
        <f>IF('🛢️ RON CẠT TE'!A5="","",'🛢️ RON CẠT TE'!J5)</f>
        <v>0</v>
      </c>
      <c r="I5639" s="1">
        <f>IF('🛢️ RON CẠT TE'!A5="","",'🛢️ RON CẠT TE'!K5)</f>
        <v>0</v>
      </c>
      <c r="J5639" s="1" t="str">
        <f>IF('🛢️ RON CẠT TE'!A5="","",'🛢️ RON CẠT TE'!D5)</f>
        <v>112</v>
      </c>
      <c r="L5639" s="1">
        <f>N(L5638)+IF(AND('🔎 TRA CỨU NHANH'!$C$2&lt;&gt;"",OR(ISNUMBER(SEARCH('🔎 TRA CỨU NHANH'!$C$2,$A5639)),ISNUMBER(SEARCH('🔎 TRA CỨU NHANH'!$C$2,$B5639)))),1,0)</f>
        <v>0</v>
      </c>
      <c r="M5639" s="1" t="str">
        <f t="shared" si="176"/>
        <v/>
      </c>
      <c r="N5639" s="1">
        <f>N(N5638)+IF(AND('💰 BÁO GIÁ'!$C$27&lt;&gt;"",OR(ISNUMBER(SEARCH('💰 BÁO GIÁ'!$C$27,$A5639)),ISNUMBER(SEARCH('💰 BÁO GIÁ'!$C$27,$B5639)))),1,0)</f>
        <v>0</v>
      </c>
      <c r="O5639" s="1" t="str">
        <f t="shared" si="177"/>
        <v/>
      </c>
    </row>
    <row r="5640" customHeight="1" spans="1:15">
      <c r="A5640" s="1" t="str">
        <f>IF('🛢️ RON CẠT TE'!A6="","",'🛢️ RON CẠT TE'!A6)</f>
        <v>HH083621</v>
      </c>
      <c r="B5640" s="1" t="str">
        <f>IF('🛢️ RON CẠT TE'!A6="","",'🛢️ RON CẠT TE'!O6)</f>
        <v>Ron cổ bô lửa Hino J08E/ J08C (Bộ 6c), Thép, RE1011-1</v>
      </c>
      <c r="C5640" s="1" t="str">
        <f>IF('🛢️ RON CẠT TE'!A6="","","Ron cạt te")</f>
        <v>Ron cạt te</v>
      </c>
      <c r="D5640" s="1" t="str">
        <f>IF('🛢️ RON CẠT TE'!A6="","",'🛢️ RON CẠT TE'!F6)</f>
        <v>Bộ 6c</v>
      </c>
      <c r="E5640" s="1">
        <f>IF('🛢️ RON CẠT TE'!A6="","",'🛢️ RON CẠT TE'!G6)</f>
        <v>0</v>
      </c>
      <c r="F5640" s="1">
        <f>IF('🛢️ RON CẠT TE'!A6="","",'🛢️ RON CẠT TE'!H6)</f>
        <v>0</v>
      </c>
      <c r="G5640" s="1">
        <f>IF('🛢️ RON CẠT TE'!A6="","",'🛢️ RON CẠT TE'!I6)</f>
        <v>0</v>
      </c>
      <c r="H5640" s="1">
        <f>IF('🛢️ RON CẠT TE'!A6="","",'🛢️ RON CẠT TE'!J6)</f>
        <v>0</v>
      </c>
      <c r="I5640" s="1">
        <f>IF('🛢️ RON CẠT TE'!A6="","",'🛢️ RON CẠT TE'!K6)</f>
        <v>0</v>
      </c>
      <c r="J5640" s="1" t="str">
        <f>IF('🛢️ RON CẠT TE'!A6="","",'🛢️ RON CẠT TE'!D6)</f>
        <v>112</v>
      </c>
      <c r="L5640" s="1">
        <f>N(L5639)+IF(AND('🔎 TRA CỨU NHANH'!$C$2&lt;&gt;"",OR(ISNUMBER(SEARCH('🔎 TRA CỨU NHANH'!$C$2,$A5640)),ISNUMBER(SEARCH('🔎 TRA CỨU NHANH'!$C$2,$B5640)))),1,0)</f>
        <v>0</v>
      </c>
      <c r="M5640" s="1" t="str">
        <f t="shared" si="176"/>
        <v/>
      </c>
      <c r="N5640" s="1">
        <f>N(N5639)+IF(AND('💰 BÁO GIÁ'!$C$27&lt;&gt;"",OR(ISNUMBER(SEARCH('💰 BÁO GIÁ'!$C$27,$A5640)),ISNUMBER(SEARCH('💰 BÁO GIÁ'!$C$27,$B5640)))),1,0)</f>
        <v>0</v>
      </c>
      <c r="O5640" s="1" t="str">
        <f t="shared" si="177"/>
        <v/>
      </c>
    </row>
    <row r="5641" customHeight="1" spans="1:15">
      <c r="A5641" s="1" t="str">
        <f>IF('🛢️ RON CẠT TE'!A7="","",'🛢️ RON CẠT TE'!A7)</f>
        <v/>
      </c>
      <c r="B5641" s="1" t="str">
        <f>IF('🛢️ RON CẠT TE'!A7="","",'🛢️ RON CẠT TE'!O7)</f>
        <v/>
      </c>
      <c r="C5641" s="1" t="str">
        <f>IF('🛢️ RON CẠT TE'!A7="","","Ron cạt te")</f>
        <v/>
      </c>
      <c r="D5641" s="1" t="str">
        <f>IF('🛢️ RON CẠT TE'!A7="","",'🛢️ RON CẠT TE'!F7)</f>
        <v/>
      </c>
      <c r="E5641" s="1" t="str">
        <f>IF('🛢️ RON CẠT TE'!A7="","",'🛢️ RON CẠT TE'!G7)</f>
        <v/>
      </c>
      <c r="F5641" s="1" t="str">
        <f>IF('🛢️ RON CẠT TE'!A7="","",'🛢️ RON CẠT TE'!H7)</f>
        <v/>
      </c>
      <c r="G5641" s="1" t="str">
        <f>IF('🛢️ RON CẠT TE'!A7="","",'🛢️ RON CẠT TE'!I7)</f>
        <v/>
      </c>
      <c r="H5641" s="1" t="str">
        <f>IF('🛢️ RON CẠT TE'!A7="","",'🛢️ RON CẠT TE'!J7)</f>
        <v/>
      </c>
      <c r="I5641" s="1" t="str">
        <f>IF('🛢️ RON CẠT TE'!A7="","",'🛢️ RON CẠT TE'!K7)</f>
        <v/>
      </c>
      <c r="J5641" s="1" t="str">
        <f>IF('🛢️ RON CẠT TE'!A7="","",'🛢️ RON CẠT TE'!D7)</f>
        <v/>
      </c>
      <c r="L5641" s="1">
        <f>N(L5640)+IF(AND('🔎 TRA CỨU NHANH'!$C$2&lt;&gt;"",OR(ISNUMBER(SEARCH('🔎 TRA CỨU NHANH'!$C$2,$A5641)),ISNUMBER(SEARCH('🔎 TRA CỨU NHANH'!$C$2,$B5641)))),1,0)</f>
        <v>0</v>
      </c>
      <c r="M5641" s="1" t="str">
        <f t="shared" si="176"/>
        <v/>
      </c>
      <c r="N5641" s="1">
        <f>N(N5640)+IF(AND('💰 BÁO GIÁ'!$C$27&lt;&gt;"",OR(ISNUMBER(SEARCH('💰 BÁO GIÁ'!$C$27,$A5641)),ISNUMBER(SEARCH('💰 BÁO GIÁ'!$C$27,$B5641)))),1,0)</f>
        <v>0</v>
      </c>
      <c r="O5641" s="1" t="str">
        <f t="shared" si="177"/>
        <v/>
      </c>
    </row>
    <row r="5642" customHeight="1" spans="1:15">
      <c r="A5642" s="1" t="str">
        <f>IF('🛢️ RON CẠT TE'!A8="","",'🛢️ RON CẠT TE'!A8)</f>
        <v>HH079722</v>
      </c>
      <c r="B5642" s="1" t="str">
        <f>IF('🛢️ RON CẠT TE'!A8="","",'🛢️ RON CẠT TE'!O8)</f>
        <v>Ron catte 4LE1/ 4LE2/ 4LD1</v>
      </c>
      <c r="C5642" s="1" t="str">
        <f>IF('🛢️ RON CẠT TE'!A8="","","Ron cạt te")</f>
        <v>Ron cạt te</v>
      </c>
      <c r="D5642" s="1" t="str">
        <f>IF('🛢️ RON CẠT TE'!A8="","",'🛢️ RON CẠT TE'!F8)</f>
        <v>Cái</v>
      </c>
      <c r="E5642" s="1">
        <f>IF('🛢️ RON CẠT TE'!A8="","",'🛢️ RON CẠT TE'!G8)</f>
        <v>0</v>
      </c>
      <c r="F5642" s="1">
        <f>IF('🛢️ RON CẠT TE'!A8="","",'🛢️ RON CẠT TE'!H8)</f>
        <v>0</v>
      </c>
      <c r="G5642" s="1">
        <f>IF('🛢️ RON CẠT TE'!A8="","",'🛢️ RON CẠT TE'!I8)</f>
        <v>0</v>
      </c>
      <c r="H5642" s="1">
        <f>IF('🛢️ RON CẠT TE'!A8="","",'🛢️ RON CẠT TE'!J8)</f>
        <v>0</v>
      </c>
      <c r="I5642" s="1">
        <f>IF('🛢️ RON CẠT TE'!A8="","",'🛢️ RON CẠT TE'!K8)</f>
        <v>0</v>
      </c>
      <c r="J5642" s="1" t="str">
        <f>IF('🛢️ RON CẠT TE'!A8="","",'🛢️ RON CẠT TE'!D8)</f>
        <v>85</v>
      </c>
      <c r="L5642" s="1">
        <f>N(L5641)+IF(AND('🔎 TRA CỨU NHANH'!$C$2&lt;&gt;"",OR(ISNUMBER(SEARCH('🔎 TRA CỨU NHANH'!$C$2,$A5642)),ISNUMBER(SEARCH('🔎 TRA CỨU NHANH'!$C$2,$B5642)))),1,0)</f>
        <v>0</v>
      </c>
      <c r="M5642" s="1" t="str">
        <f t="shared" si="176"/>
        <v/>
      </c>
      <c r="N5642" s="1">
        <f>N(N5641)+IF(AND('💰 BÁO GIÁ'!$C$27&lt;&gt;"",OR(ISNUMBER(SEARCH('💰 BÁO GIÁ'!$C$27,$A5642)),ISNUMBER(SEARCH('💰 BÁO GIÁ'!$C$27,$B5642)))),1,0)</f>
        <v>0</v>
      </c>
      <c r="O5642" s="1" t="str">
        <f t="shared" si="177"/>
        <v/>
      </c>
    </row>
    <row r="5643" customHeight="1" spans="1:15">
      <c r="A5643" s="1" t="str">
        <f>IF('🛢️ RON CẠT TE'!A9="","",'🛢️ RON CẠT TE'!A9)</f>
        <v>HH079725</v>
      </c>
      <c r="B5643" s="1" t="str">
        <f>IF('🛢️ RON CẠT TE'!A9="","",'🛢️ RON CẠT TE'!O9)</f>
        <v>Ron catte C240</v>
      </c>
      <c r="C5643" s="1" t="str">
        <f>IF('🛢️ RON CẠT TE'!A9="","","Ron cạt te")</f>
        <v>Ron cạt te</v>
      </c>
      <c r="D5643" s="1" t="str">
        <f>IF('🛢️ RON CẠT TE'!A9="","",'🛢️ RON CẠT TE'!F9)</f>
        <v>Cái</v>
      </c>
      <c r="E5643" s="1">
        <f>IF('🛢️ RON CẠT TE'!A9="","",'🛢️ RON CẠT TE'!G9)</f>
        <v>0</v>
      </c>
      <c r="F5643" s="1">
        <f>IF('🛢️ RON CẠT TE'!A9="","",'🛢️ RON CẠT TE'!H9)</f>
        <v>0</v>
      </c>
      <c r="G5643" s="1">
        <f>IF('🛢️ RON CẠT TE'!A9="","",'🛢️ RON CẠT TE'!I9)</f>
        <v>0</v>
      </c>
      <c r="H5643" s="1">
        <f>IF('🛢️ RON CẠT TE'!A9="","",'🛢️ RON CẠT TE'!J9)</f>
        <v>0</v>
      </c>
      <c r="I5643" s="1">
        <f>IF('🛢️ RON CẠT TE'!A9="","",'🛢️ RON CẠT TE'!K9)</f>
        <v>0</v>
      </c>
      <c r="J5643" s="1" t="str">
        <f>IF('🛢️ RON CẠT TE'!A9="","",'🛢️ RON CẠT TE'!D9)</f>
        <v>86</v>
      </c>
      <c r="L5643" s="1">
        <f>N(L5642)+IF(AND('🔎 TRA CỨU NHANH'!$C$2&lt;&gt;"",OR(ISNUMBER(SEARCH('🔎 TRA CỨU NHANH'!$C$2,$A5643)),ISNUMBER(SEARCH('🔎 TRA CỨU NHANH'!$C$2,$B5643)))),1,0)</f>
        <v>0</v>
      </c>
      <c r="M5643" s="1" t="str">
        <f t="shared" si="176"/>
        <v/>
      </c>
      <c r="N5643" s="1">
        <f>N(N5642)+IF(AND('💰 BÁO GIÁ'!$C$27&lt;&gt;"",OR(ISNUMBER(SEARCH('💰 BÁO GIÁ'!$C$27,$A5643)),ISNUMBER(SEARCH('💰 BÁO GIÁ'!$C$27,$B5643)))),1,0)</f>
        <v>0</v>
      </c>
      <c r="O5643" s="1" t="str">
        <f t="shared" si="177"/>
        <v/>
      </c>
    </row>
    <row r="5644" customHeight="1" spans="1:15">
      <c r="A5644" s="1" t="str">
        <f>IF('🛢️ RON CẠT TE'!A10="","",'🛢️ RON CẠT TE'!A10)</f>
        <v>HH080889</v>
      </c>
      <c r="B5644" s="1" t="str">
        <f>IF('🛢️ RON CẠT TE'!A10="","",'🛢️ RON CẠT TE'!O10)</f>
        <v>Ron catte 2 bên 4JB1/ 4JA1 (2 cái móc cao su) - RB2045, RB2007 (26.30.40)</v>
      </c>
      <c r="C5644" s="1" t="str">
        <f>IF('🛢️ RON CẠT TE'!A10="","","Ron cạt te")</f>
        <v>Ron cạt te</v>
      </c>
      <c r="D5644" s="1" t="str">
        <f>IF('🛢️ RON CẠT TE'!A10="","",'🛢️ RON CẠT TE'!F10)</f>
        <v>Cặp</v>
      </c>
      <c r="E5644" s="1">
        <f>IF('🛢️ RON CẠT TE'!A10="","",'🛢️ RON CẠT TE'!G10)</f>
        <v>0</v>
      </c>
      <c r="F5644" s="1">
        <f>IF('🛢️ RON CẠT TE'!A10="","",'🛢️ RON CẠT TE'!H10)</f>
        <v>0</v>
      </c>
      <c r="G5644" s="1">
        <f>IF('🛢️ RON CẠT TE'!A10="","",'🛢️ RON CẠT TE'!I10)</f>
        <v>0</v>
      </c>
      <c r="H5644" s="1">
        <f>IF('🛢️ RON CẠT TE'!A10="","",'🛢️ RON CẠT TE'!J10)</f>
        <v>0</v>
      </c>
      <c r="I5644" s="1">
        <f>IF('🛢️ RON CẠT TE'!A10="","",'🛢️ RON CẠT TE'!K10)</f>
        <v>0</v>
      </c>
      <c r="J5644" s="1" t="str">
        <f>IF('🛢️ RON CẠT TE'!A10="","",'🛢️ RON CẠT TE'!D10)</f>
        <v>93</v>
      </c>
      <c r="L5644" s="1">
        <f>N(L5643)+IF(AND('🔎 TRA CỨU NHANH'!$C$2&lt;&gt;"",OR(ISNUMBER(SEARCH('🔎 TRA CỨU NHANH'!$C$2,$A5644)),ISNUMBER(SEARCH('🔎 TRA CỨU NHANH'!$C$2,$B5644)))),1,0)</f>
        <v>0</v>
      </c>
      <c r="M5644" s="1" t="str">
        <f t="shared" si="176"/>
        <v/>
      </c>
      <c r="N5644" s="1">
        <f>N(N5643)+IF(AND('💰 BÁO GIÁ'!$C$27&lt;&gt;"",OR(ISNUMBER(SEARCH('💰 BÁO GIÁ'!$C$27,$A5644)),ISNUMBER(SEARCH('💰 BÁO GIÁ'!$C$27,$B5644)))),1,0)</f>
        <v>0</v>
      </c>
      <c r="O5644" s="1" t="str">
        <f t="shared" si="177"/>
        <v/>
      </c>
    </row>
    <row r="5645" customHeight="1" spans="1:15">
      <c r="A5645" s="1" t="str">
        <f>IF('🛢️ RON CẠT TE'!A11="","",'🛢️ RON CẠT TE'!A11)</f>
        <v>HH076079</v>
      </c>
      <c r="B5645" s="1" t="str">
        <f>IF('🛢️ RON CẠT TE'!A11="","",'🛢️ RON CẠT TE'!O11)</f>
        <v>Ron catte 4JB1/ 4JA1 (Cao su) - RP1005</v>
      </c>
      <c r="C5645" s="1" t="str">
        <f>IF('🛢️ RON CẠT TE'!A11="","","Ron cạt te")</f>
        <v>Ron cạt te</v>
      </c>
      <c r="D5645" s="1" t="str">
        <f>IF('🛢️ RON CẠT TE'!A11="","",'🛢️ RON CẠT TE'!F11)</f>
        <v>Cái</v>
      </c>
      <c r="E5645" s="1">
        <f>IF('🛢️ RON CẠT TE'!A11="","",'🛢️ RON CẠT TE'!G11)</f>
        <v>0</v>
      </c>
      <c r="F5645" s="1">
        <f>IF('🛢️ RON CẠT TE'!A11="","",'🛢️ RON CẠT TE'!H11)</f>
        <v>0</v>
      </c>
      <c r="G5645" s="1">
        <f>IF('🛢️ RON CẠT TE'!A11="","",'🛢️ RON CẠT TE'!I11)</f>
        <v>0</v>
      </c>
      <c r="H5645" s="1">
        <f>IF('🛢️ RON CẠT TE'!A11="","",'🛢️ RON CẠT TE'!J11)</f>
        <v>0</v>
      </c>
      <c r="I5645" s="1">
        <f>IF('🛢️ RON CẠT TE'!A11="","",'🛢️ RON CẠT TE'!K11)</f>
        <v>0</v>
      </c>
      <c r="J5645" s="1" t="str">
        <f>IF('🛢️ RON CẠT TE'!A11="","",'🛢️ RON CẠT TE'!D11)</f>
        <v>93</v>
      </c>
      <c r="L5645" s="1">
        <f>N(L5644)+IF(AND('🔎 TRA CỨU NHANH'!$C$2&lt;&gt;"",OR(ISNUMBER(SEARCH('🔎 TRA CỨU NHANH'!$C$2,$A5645)),ISNUMBER(SEARCH('🔎 TRA CỨU NHANH'!$C$2,$B5645)))),1,0)</f>
        <v>0</v>
      </c>
      <c r="M5645" s="1" t="str">
        <f t="shared" si="176"/>
        <v/>
      </c>
      <c r="N5645" s="1">
        <f>N(N5644)+IF(AND('💰 BÁO GIÁ'!$C$27&lt;&gt;"",OR(ISNUMBER(SEARCH('💰 BÁO GIÁ'!$C$27,$A5645)),ISNUMBER(SEARCH('💰 BÁO GIÁ'!$C$27,$B5645)))),1,0)</f>
        <v>0</v>
      </c>
      <c r="O5645" s="1" t="str">
        <f t="shared" si="177"/>
        <v/>
      </c>
    </row>
    <row r="5646" customHeight="1" spans="1:15">
      <c r="A5646" s="1" t="str">
        <f>IF('🛢️ RON CẠT TE'!A12="","",'🛢️ RON CẠT TE'!A12)</f>
        <v>HH078285</v>
      </c>
      <c r="B5646" s="1" t="str">
        <f>IF('🛢️ RON CẠT TE'!A12="","",'🛢️ RON CẠT TE'!O12)</f>
        <v>Ron catte 4JB1/ 4JG1/ 4JA1 (Amiang) - RP8006 (40.50.60)</v>
      </c>
      <c r="C5646" s="1" t="str">
        <f>IF('🛢️ RON CẠT TE'!A12="","","Ron cạt te")</f>
        <v>Ron cạt te</v>
      </c>
      <c r="D5646" s="1" t="str">
        <f>IF('🛢️ RON CẠT TE'!A12="","",'🛢️ RON CẠT TE'!F12)</f>
        <v>Cái</v>
      </c>
      <c r="E5646" s="1">
        <f>IF('🛢️ RON CẠT TE'!A12="","",'🛢️ RON CẠT TE'!G12)</f>
        <v>0</v>
      </c>
      <c r="F5646" s="1">
        <f>IF('🛢️ RON CẠT TE'!A12="","",'🛢️ RON CẠT TE'!H12)</f>
        <v>0</v>
      </c>
      <c r="G5646" s="1">
        <f>IF('🛢️ RON CẠT TE'!A12="","",'🛢️ RON CẠT TE'!I12)</f>
        <v>0</v>
      </c>
      <c r="H5646" s="1">
        <f>IF('🛢️ RON CẠT TE'!A12="","",'🛢️ RON CẠT TE'!J12)</f>
        <v>0</v>
      </c>
      <c r="I5646" s="1">
        <f>IF('🛢️ RON CẠT TE'!A12="","",'🛢️ RON CẠT TE'!K12)</f>
        <v>0</v>
      </c>
      <c r="J5646" s="1" t="str">
        <f>IF('🛢️ RON CẠT TE'!A12="","",'🛢️ RON CẠT TE'!D12)</f>
        <v>93</v>
      </c>
      <c r="L5646" s="1">
        <f>N(L5645)+IF(AND('🔎 TRA CỨU NHANH'!$C$2&lt;&gt;"",OR(ISNUMBER(SEARCH('🔎 TRA CỨU NHANH'!$C$2,$A5646)),ISNUMBER(SEARCH('🔎 TRA CỨU NHANH'!$C$2,$B5646)))),1,0)</f>
        <v>0</v>
      </c>
      <c r="M5646" s="1" t="str">
        <f t="shared" si="176"/>
        <v/>
      </c>
      <c r="N5646" s="1">
        <f>N(N5645)+IF(AND('💰 BÁO GIÁ'!$C$27&lt;&gt;"",OR(ISNUMBER(SEARCH('💰 BÁO GIÁ'!$C$27,$A5646)),ISNUMBER(SEARCH('💰 BÁO GIÁ'!$C$27,$B5646)))),1,0)</f>
        <v>0</v>
      </c>
      <c r="O5646" s="1" t="str">
        <f t="shared" si="177"/>
        <v/>
      </c>
    </row>
    <row r="5647" customHeight="1" spans="1:15">
      <c r="A5647" s="1" t="str">
        <f>IF('🛢️ RON CẠT TE'!A13="","",'🛢️ RON CẠT TE'!A13)</f>
        <v>HH083472</v>
      </c>
      <c r="B5647" s="1" t="str">
        <f>IF('🛢️ RON CẠT TE'!A13="","",'🛢️ RON CẠT TE'!O13)</f>
        <v>Ron cổ bô lửa Isuzu 4JB1, Thép Inox, RE2005 (40/5.55)</v>
      </c>
      <c r="C5647" s="1" t="str">
        <f>IF('🛢️ RON CẠT TE'!A13="","","Ron cạt te")</f>
        <v>Ron cạt te</v>
      </c>
      <c r="D5647" s="1" t="str">
        <f>IF('🛢️ RON CẠT TE'!A13="","",'🛢️ RON CẠT TE'!F13)</f>
        <v>Cái</v>
      </c>
      <c r="E5647" s="1">
        <f>IF('🛢️ RON CẠT TE'!A13="","",'🛢️ RON CẠT TE'!G13)</f>
        <v>0</v>
      </c>
      <c r="F5647" s="1">
        <f>IF('🛢️ RON CẠT TE'!A13="","",'🛢️ RON CẠT TE'!H13)</f>
        <v>0</v>
      </c>
      <c r="G5647" s="1">
        <f>IF('🛢️ RON CẠT TE'!A13="","",'🛢️ RON CẠT TE'!I13)</f>
        <v>0</v>
      </c>
      <c r="H5647" s="1">
        <f>IF('🛢️ RON CẠT TE'!A13="","",'🛢️ RON CẠT TE'!J13)</f>
        <v>0</v>
      </c>
      <c r="I5647" s="1">
        <f>IF('🛢️ RON CẠT TE'!A13="","",'🛢️ RON CẠT TE'!K13)</f>
        <v>0</v>
      </c>
      <c r="J5647" s="1" t="str">
        <f>IF('🛢️ RON CẠT TE'!A13="","",'🛢️ RON CẠT TE'!D13)</f>
        <v>93</v>
      </c>
      <c r="L5647" s="1">
        <f>N(L5646)+IF(AND('🔎 TRA CỨU NHANH'!$C$2&lt;&gt;"",OR(ISNUMBER(SEARCH('🔎 TRA CỨU NHANH'!$C$2,$A5647)),ISNUMBER(SEARCH('🔎 TRA CỨU NHANH'!$C$2,$B5647)))),1,0)</f>
        <v>0</v>
      </c>
      <c r="M5647" s="1" t="str">
        <f t="shared" si="176"/>
        <v/>
      </c>
      <c r="N5647" s="1">
        <f>N(N5646)+IF(AND('💰 BÁO GIÁ'!$C$27&lt;&gt;"",OR(ISNUMBER(SEARCH('💰 BÁO GIÁ'!$C$27,$A5647)),ISNUMBER(SEARCH('💰 BÁO GIÁ'!$C$27,$B5647)))),1,0)</f>
        <v>0</v>
      </c>
      <c r="O5647" s="1" t="str">
        <f t="shared" si="177"/>
        <v/>
      </c>
    </row>
    <row r="5648" customHeight="1" spans="1:15">
      <c r="A5648" s="1" t="str">
        <f>IF('🛢️ RON CẠT TE'!A14="","",'🛢️ RON CẠT TE'!A14)</f>
        <v>HH079704</v>
      </c>
      <c r="B5648" s="1" t="str">
        <f>IF('🛢️ RON CẠT TE'!A14="","",'🛢️ RON CẠT TE'!O14)</f>
        <v>Ron catte 4BD1/ 4BG1</v>
      </c>
      <c r="C5648" s="1" t="str">
        <f>IF('🛢️ RON CẠT TE'!A14="","","Ron cạt te")</f>
        <v>Ron cạt te</v>
      </c>
      <c r="D5648" s="1" t="str">
        <f>IF('🛢️ RON CẠT TE'!A14="","",'🛢️ RON CẠT TE'!F14)</f>
        <v>Cái</v>
      </c>
      <c r="E5648" s="1">
        <f>IF('🛢️ RON CẠT TE'!A14="","",'🛢️ RON CẠT TE'!G14)</f>
        <v>0</v>
      </c>
      <c r="F5648" s="1">
        <f>IF('🛢️ RON CẠT TE'!A14="","",'🛢️ RON CẠT TE'!H14)</f>
        <v>0</v>
      </c>
      <c r="G5648" s="1">
        <f>IF('🛢️ RON CẠT TE'!A14="","",'🛢️ RON CẠT TE'!I14)</f>
        <v>0</v>
      </c>
      <c r="H5648" s="1">
        <f>IF('🛢️ RON CẠT TE'!A14="","",'🛢️ RON CẠT TE'!J14)</f>
        <v>0</v>
      </c>
      <c r="I5648" s="1">
        <f>IF('🛢️ RON CẠT TE'!A14="","",'🛢️ RON CẠT TE'!K14)</f>
        <v>0</v>
      </c>
      <c r="J5648" s="1" t="str">
        <f>IF('🛢️ RON CẠT TE'!A14="","",'🛢️ RON CẠT TE'!D14)</f>
        <v>102</v>
      </c>
      <c r="L5648" s="1">
        <f>N(L5647)+IF(AND('🔎 TRA CỨU NHANH'!$C$2&lt;&gt;"",OR(ISNUMBER(SEARCH('🔎 TRA CỨU NHANH'!$C$2,$A5648)),ISNUMBER(SEARCH('🔎 TRA CỨU NHANH'!$C$2,$B5648)))),1,0)</f>
        <v>0</v>
      </c>
      <c r="M5648" s="1" t="str">
        <f t="shared" si="176"/>
        <v/>
      </c>
      <c r="N5648" s="1">
        <f>N(N5647)+IF(AND('💰 BÁO GIÁ'!$C$27&lt;&gt;"",OR(ISNUMBER(SEARCH('💰 BÁO GIÁ'!$C$27,$A5648)),ISNUMBER(SEARCH('💰 BÁO GIÁ'!$C$27,$B5648)))),1,0)</f>
        <v>0</v>
      </c>
      <c r="O5648" s="1" t="str">
        <f t="shared" si="177"/>
        <v/>
      </c>
    </row>
    <row r="5649" customHeight="1" spans="1:15">
      <c r="A5649" s="1" t="str">
        <f>IF('🛢️ RON CẠT TE'!A15="","",'🛢️ RON CẠT TE'!A15)</f>
        <v>HH083473</v>
      </c>
      <c r="B5649" s="1" t="str">
        <f>IF('🛢️ RON CẠT TE'!A15="","",'🛢️ RON CẠT TE'!O15)</f>
        <v>Ron cổ bô lửa Isu 4BD1/ 4BG1 (Bộ 4c), Thép, RE2001 (40/5.55)</v>
      </c>
      <c r="C5649" s="1" t="str">
        <f>IF('🛢️ RON CẠT TE'!A15="","","Ron cạt te")</f>
        <v>Ron cạt te</v>
      </c>
      <c r="D5649" s="1" t="str">
        <f>IF('🛢️ RON CẠT TE'!A15="","",'🛢️ RON CẠT TE'!F15)</f>
        <v>Bộ 4c</v>
      </c>
      <c r="E5649" s="1">
        <f>IF('🛢️ RON CẠT TE'!A15="","",'🛢️ RON CẠT TE'!G15)</f>
        <v>0</v>
      </c>
      <c r="F5649" s="1">
        <f>IF('🛢️ RON CẠT TE'!A15="","",'🛢️ RON CẠT TE'!H15)</f>
        <v>0</v>
      </c>
      <c r="G5649" s="1">
        <f>IF('🛢️ RON CẠT TE'!A15="","",'🛢️ RON CẠT TE'!I15)</f>
        <v>0</v>
      </c>
      <c r="H5649" s="1">
        <f>IF('🛢️ RON CẠT TE'!A15="","",'🛢️ RON CẠT TE'!J15)</f>
        <v>0</v>
      </c>
      <c r="I5649" s="1">
        <f>IF('🛢️ RON CẠT TE'!A15="","",'🛢️ RON CẠT TE'!K15)</f>
        <v>0</v>
      </c>
      <c r="J5649" s="1" t="str">
        <f>IF('🛢️ RON CẠT TE'!A15="","",'🛢️ RON CẠT TE'!D15)</f>
        <v>102</v>
      </c>
      <c r="L5649" s="1">
        <f>N(L5648)+IF(AND('🔎 TRA CỨU NHANH'!$C$2&lt;&gt;"",OR(ISNUMBER(SEARCH('🔎 TRA CỨU NHANH'!$C$2,$A5649)),ISNUMBER(SEARCH('🔎 TRA CỨU NHANH'!$C$2,$B5649)))),1,0)</f>
        <v>0</v>
      </c>
      <c r="M5649" s="1" t="str">
        <f t="shared" si="176"/>
        <v/>
      </c>
      <c r="N5649" s="1">
        <f>N(N5648)+IF(AND('💰 BÁO GIÁ'!$C$27&lt;&gt;"",OR(ISNUMBER(SEARCH('💰 BÁO GIÁ'!$C$27,$A5649)),ISNUMBER(SEARCH('💰 BÁO GIÁ'!$C$27,$B5649)))),1,0)</f>
        <v>0</v>
      </c>
      <c r="O5649" s="1" t="str">
        <f t="shared" si="177"/>
        <v/>
      </c>
    </row>
    <row r="5650" customHeight="1" spans="1:15">
      <c r="A5650" s="1" t="str">
        <f>IF('🛢️ RON CẠT TE'!A16="","",'🛢️ RON CẠT TE'!A16)</f>
        <v>HH079703</v>
      </c>
      <c r="B5650" s="1" t="str">
        <f>IF('🛢️ RON CẠT TE'!A16="","",'🛢️ RON CẠT TE'!O16)</f>
        <v>Ron catte 6BD1/ 6BG1/ DB58</v>
      </c>
      <c r="C5650" s="1" t="str">
        <f>IF('🛢️ RON CẠT TE'!A16="","","Ron cạt te")</f>
        <v>Ron cạt te</v>
      </c>
      <c r="D5650" s="1" t="str">
        <f>IF('🛢️ RON CẠT TE'!A16="","",'🛢️ RON CẠT TE'!F16)</f>
        <v>Cái</v>
      </c>
      <c r="E5650" s="1">
        <f>IF('🛢️ RON CẠT TE'!A16="","",'🛢️ RON CẠT TE'!G16)</f>
        <v>0</v>
      </c>
      <c r="F5650" s="1">
        <f>IF('🛢️ RON CẠT TE'!A16="","",'🛢️ RON CẠT TE'!H16)</f>
        <v>0</v>
      </c>
      <c r="G5650" s="1">
        <f>IF('🛢️ RON CẠT TE'!A16="","",'🛢️ RON CẠT TE'!I16)</f>
        <v>0</v>
      </c>
      <c r="H5650" s="1">
        <f>IF('🛢️ RON CẠT TE'!A16="","",'🛢️ RON CẠT TE'!J16)</f>
        <v>0</v>
      </c>
      <c r="I5650" s="1">
        <f>IF('🛢️ RON CẠT TE'!A16="","",'🛢️ RON CẠT TE'!K16)</f>
        <v>0</v>
      </c>
      <c r="J5650" s="1" t="str">
        <f>IF('🛢️ RON CẠT TE'!A16="","",'🛢️ RON CẠT TE'!D16)</f>
        <v>102</v>
      </c>
      <c r="L5650" s="1">
        <f>N(L5649)+IF(AND('🔎 TRA CỨU NHANH'!$C$2&lt;&gt;"",OR(ISNUMBER(SEARCH('🔎 TRA CỨU NHANH'!$C$2,$A5650)),ISNUMBER(SEARCH('🔎 TRA CỨU NHANH'!$C$2,$B5650)))),1,0)</f>
        <v>0</v>
      </c>
      <c r="M5650" s="1" t="str">
        <f t="shared" si="176"/>
        <v/>
      </c>
      <c r="N5650" s="1">
        <f>N(N5649)+IF(AND('💰 BÁO GIÁ'!$C$27&lt;&gt;"",OR(ISNUMBER(SEARCH('💰 BÁO GIÁ'!$C$27,$A5650)),ISNUMBER(SEARCH('💰 BÁO GIÁ'!$C$27,$B5650)))),1,0)</f>
        <v>0</v>
      </c>
      <c r="O5650" s="1" t="str">
        <f t="shared" si="177"/>
        <v/>
      </c>
    </row>
    <row r="5651" customHeight="1" spans="1:15">
      <c r="A5651" s="1" t="str">
        <f>IF('🛢️ RON CẠT TE'!A17="","",'🛢️ RON CẠT TE'!A17)</f>
        <v>HH083474</v>
      </c>
      <c r="B5651" s="1" t="str">
        <f>IF('🛢️ RON CẠT TE'!A17="","",'🛢️ RON CẠT TE'!O17)</f>
        <v>Ron cổ bô lửa Isu 6BD1/ 6BG1 (Bộ 6c), Thép, RE2001 (60/5.80)</v>
      </c>
      <c r="C5651" s="1" t="str">
        <f>IF('🛢️ RON CẠT TE'!A17="","","Ron cạt te")</f>
        <v>Ron cạt te</v>
      </c>
      <c r="D5651" s="1" t="str">
        <f>IF('🛢️ RON CẠT TE'!A17="","",'🛢️ RON CẠT TE'!F17)</f>
        <v>Bộ 6c</v>
      </c>
      <c r="E5651" s="1">
        <f>IF('🛢️ RON CẠT TE'!A17="","",'🛢️ RON CẠT TE'!G17)</f>
        <v>0</v>
      </c>
      <c r="F5651" s="1">
        <f>IF('🛢️ RON CẠT TE'!A17="","",'🛢️ RON CẠT TE'!H17)</f>
        <v>0</v>
      </c>
      <c r="G5651" s="1">
        <f>IF('🛢️ RON CẠT TE'!A17="","",'🛢️ RON CẠT TE'!I17)</f>
        <v>0</v>
      </c>
      <c r="H5651" s="1">
        <f>IF('🛢️ RON CẠT TE'!A17="","",'🛢️ RON CẠT TE'!J17)</f>
        <v>0</v>
      </c>
      <c r="I5651" s="1">
        <f>IF('🛢️ RON CẠT TE'!A17="","",'🛢️ RON CẠT TE'!K17)</f>
        <v>0</v>
      </c>
      <c r="J5651" s="1" t="str">
        <f>IF('🛢️ RON CẠT TE'!A17="","",'🛢️ RON CẠT TE'!D17)</f>
        <v>102</v>
      </c>
      <c r="L5651" s="1">
        <f>N(L5650)+IF(AND('🔎 TRA CỨU NHANH'!$C$2&lt;&gt;"",OR(ISNUMBER(SEARCH('🔎 TRA CỨU NHANH'!$C$2,$A5651)),ISNUMBER(SEARCH('🔎 TRA CỨU NHANH'!$C$2,$B5651)))),1,0)</f>
        <v>0</v>
      </c>
      <c r="M5651" s="1" t="str">
        <f t="shared" si="176"/>
        <v/>
      </c>
      <c r="N5651" s="1">
        <f>N(N5650)+IF(AND('💰 BÁO GIÁ'!$C$27&lt;&gt;"",OR(ISNUMBER(SEARCH('💰 BÁO GIÁ'!$C$27,$A5651)),ISNUMBER(SEARCH('💰 BÁO GIÁ'!$C$27,$B5651)))),1,0)</f>
        <v>0</v>
      </c>
      <c r="O5651" s="1" t="str">
        <f t="shared" si="177"/>
        <v/>
      </c>
    </row>
    <row r="5652" customHeight="1" spans="1:15">
      <c r="A5652" s="1" t="str">
        <f>IF('🛢️ RON CẠT TE'!A18="","",'🛢️ RON CẠT TE'!A18)</f>
        <v>HH083475</v>
      </c>
      <c r="B5652" s="1" t="str">
        <f>IF('🛢️ RON CẠT TE'!A18="","",'🛢️ RON CẠT TE'!O18)</f>
        <v>Ron cổ bô lửa Isu 4HF1/4HL1/4HE1/4HK1, Thép Inox, RE2003 (50/5.65)</v>
      </c>
      <c r="C5652" s="1" t="str">
        <f>IF('🛢️ RON CẠT TE'!A18="","","Ron cạt te")</f>
        <v>Ron cạt te</v>
      </c>
      <c r="D5652" s="1" t="str">
        <f>IF('🛢️ RON CẠT TE'!A18="","",'🛢️ RON CẠT TE'!F18)</f>
        <v>Cái</v>
      </c>
      <c r="E5652" s="1">
        <f>IF('🛢️ RON CẠT TE'!A18="","",'🛢️ RON CẠT TE'!G18)</f>
        <v>0</v>
      </c>
      <c r="F5652" s="1">
        <f>IF('🛢️ RON CẠT TE'!A18="","",'🛢️ RON CẠT TE'!H18)</f>
        <v>0</v>
      </c>
      <c r="G5652" s="1">
        <f>IF('🛢️ RON CẠT TE'!A18="","",'🛢️ RON CẠT TE'!I18)</f>
        <v>0</v>
      </c>
      <c r="H5652" s="1">
        <f>IF('🛢️ RON CẠT TE'!A18="","",'🛢️ RON CẠT TE'!J18)</f>
        <v>0</v>
      </c>
      <c r="I5652" s="1">
        <f>IF('🛢️ RON CẠT TE'!A18="","",'🛢️ RON CẠT TE'!K18)</f>
        <v>0</v>
      </c>
      <c r="J5652" s="1" t="str">
        <f>IF('🛢️ RON CẠT TE'!A18="","",'🛢️ RON CẠT TE'!D18)</f>
        <v>115</v>
      </c>
      <c r="L5652" s="1">
        <f>N(L5651)+IF(AND('🔎 TRA CỨU NHANH'!$C$2&lt;&gt;"",OR(ISNUMBER(SEARCH('🔎 TRA CỨU NHANH'!$C$2,$A5652)),ISNUMBER(SEARCH('🔎 TRA CỨU NHANH'!$C$2,$B5652)))),1,0)</f>
        <v>0</v>
      </c>
      <c r="M5652" s="1" t="str">
        <f t="shared" si="176"/>
        <v/>
      </c>
      <c r="N5652" s="1">
        <f>N(N5651)+IF(AND('💰 BÁO GIÁ'!$C$27&lt;&gt;"",OR(ISNUMBER(SEARCH('💰 BÁO GIÁ'!$C$27,$A5652)),ISNUMBER(SEARCH('💰 BÁO GIÁ'!$C$27,$B5652)))),1,0)</f>
        <v>0</v>
      </c>
      <c r="O5652" s="1" t="str">
        <f t="shared" si="177"/>
        <v/>
      </c>
    </row>
    <row r="5653" customHeight="1" spans="1:15">
      <c r="A5653" s="1" t="str">
        <f>IF('🛢️ RON CẠT TE'!A19="","",'🛢️ RON CẠT TE'!A19)</f>
        <v>HH083476</v>
      </c>
      <c r="B5653" s="1" t="str">
        <f>IF('🛢️ RON CẠT TE'!A19="","",'🛢️ RON CẠT TE'!O19)</f>
        <v>Ron cổ bô lửa Isuzu 6HK1 (Bộ 6c), Thép Inox, RE2010 (150/65/85)</v>
      </c>
      <c r="C5653" s="1" t="str">
        <f>IF('🛢️ RON CẠT TE'!A19="","","Ron cạt te")</f>
        <v>Ron cạt te</v>
      </c>
      <c r="D5653" s="1" t="str">
        <f>IF('🛢️ RON CẠT TE'!A19="","",'🛢️ RON CẠT TE'!F19)</f>
        <v>Bộ 6c</v>
      </c>
      <c r="E5653" s="1">
        <f>IF('🛢️ RON CẠT TE'!A19="","",'🛢️ RON CẠT TE'!G19)</f>
        <v>0</v>
      </c>
      <c r="F5653" s="1">
        <f>IF('🛢️ RON CẠT TE'!A19="","",'🛢️ RON CẠT TE'!H19)</f>
        <v>0</v>
      </c>
      <c r="G5653" s="1">
        <f>IF('🛢️ RON CẠT TE'!A19="","",'🛢️ RON CẠT TE'!I19)</f>
        <v>0</v>
      </c>
      <c r="H5653" s="1">
        <f>IF('🛢️ RON CẠT TE'!A19="","",'🛢️ RON CẠT TE'!J19)</f>
        <v>0</v>
      </c>
      <c r="I5653" s="1">
        <f>IF('🛢️ RON CẠT TE'!A19="","",'🛢️ RON CẠT TE'!K19)</f>
        <v>0</v>
      </c>
      <c r="J5653" s="1" t="str">
        <f>IF('🛢️ RON CẠT TE'!A19="","",'🛢️ RON CẠT TE'!D19)</f>
        <v>115</v>
      </c>
      <c r="L5653" s="1">
        <f>N(L5652)+IF(AND('🔎 TRA CỨU NHANH'!$C$2&lt;&gt;"",OR(ISNUMBER(SEARCH('🔎 TRA CỨU NHANH'!$C$2,$A5653)),ISNUMBER(SEARCH('🔎 TRA CỨU NHANH'!$C$2,$B5653)))),1,0)</f>
        <v>0</v>
      </c>
      <c r="M5653" s="1" t="str">
        <f t="shared" si="176"/>
        <v/>
      </c>
      <c r="N5653" s="1">
        <f>N(N5652)+IF(AND('💰 BÁO GIÁ'!$C$27&lt;&gt;"",OR(ISNUMBER(SEARCH('💰 BÁO GIÁ'!$C$27,$A5653)),ISNUMBER(SEARCH('💰 BÁO GIÁ'!$C$27,$B5653)))),1,0)</f>
        <v>0</v>
      </c>
      <c r="O5653" s="1" t="str">
        <f t="shared" si="177"/>
        <v/>
      </c>
    </row>
    <row r="5654" customHeight="1" spans="1:15">
      <c r="A5654" s="1" t="str">
        <f>IF('🛢️ RON CẠT TE'!A20="","",'🛢️ RON CẠT TE'!A20)</f>
        <v>HH083477</v>
      </c>
      <c r="B5654" s="1" t="str">
        <f>IF('🛢️ RON CẠT TE'!A20="","",'🛢️ RON CẠT TE'!O20)</f>
        <v>Ron cổ bô lửa Isuzu 6WG1 (Bộ 6c), Thép Inox, RE2015 (180.200/30)</v>
      </c>
      <c r="C5654" s="1" t="str">
        <f>IF('🛢️ RON CẠT TE'!A20="","","Ron cạt te")</f>
        <v>Ron cạt te</v>
      </c>
      <c r="D5654" s="1" t="str">
        <f>IF('🛢️ RON CẠT TE'!A20="","",'🛢️ RON CẠT TE'!F20)</f>
        <v>Bộ 6c</v>
      </c>
      <c r="E5654" s="1">
        <f>IF('🛢️ RON CẠT TE'!A20="","",'🛢️ RON CẠT TE'!G20)</f>
        <v>0</v>
      </c>
      <c r="F5654" s="1">
        <f>IF('🛢️ RON CẠT TE'!A20="","",'🛢️ RON CẠT TE'!H20)</f>
        <v>0</v>
      </c>
      <c r="G5654" s="1">
        <f>IF('🛢️ RON CẠT TE'!A20="","",'🛢️ RON CẠT TE'!I20)</f>
        <v>0</v>
      </c>
      <c r="H5654" s="1">
        <f>IF('🛢️ RON CẠT TE'!A20="","",'🛢️ RON CẠT TE'!J20)</f>
        <v>0</v>
      </c>
      <c r="I5654" s="1">
        <f>IF('🛢️ RON CẠT TE'!A20="","",'🛢️ RON CẠT TE'!K20)</f>
        <v>0</v>
      </c>
      <c r="J5654" s="1" t="str">
        <f>IF('🛢️ RON CẠT TE'!A20="","",'🛢️ RON CẠT TE'!D20)</f>
        <v>147</v>
      </c>
      <c r="L5654" s="1">
        <f>N(L5653)+IF(AND('🔎 TRA CỨU NHANH'!$C$2&lt;&gt;"",OR(ISNUMBER(SEARCH('🔎 TRA CỨU NHANH'!$C$2,$A5654)),ISNUMBER(SEARCH('🔎 TRA CỨU NHANH'!$C$2,$B5654)))),1,0)</f>
        <v>0</v>
      </c>
      <c r="M5654" s="1" t="str">
        <f t="shared" si="176"/>
        <v/>
      </c>
      <c r="N5654" s="1">
        <f>N(N5653)+IF(AND('💰 BÁO GIÁ'!$C$27&lt;&gt;"",OR(ISNUMBER(SEARCH('💰 BÁO GIÁ'!$C$27,$A5654)),ISNUMBER(SEARCH('💰 BÁO GIÁ'!$C$27,$B5654)))),1,0)</f>
        <v>0</v>
      </c>
      <c r="O5654" s="1" t="str">
        <f t="shared" si="177"/>
        <v/>
      </c>
    </row>
    <row r="5655" customHeight="1" spans="1:15">
      <c r="A5655" s="1" t="str">
        <f>IF('🛢️ RON CẠT TE'!A21="","",'🛢️ RON CẠT TE'!A21)</f>
        <v/>
      </c>
      <c r="B5655" s="1" t="str">
        <f>IF('🛢️ RON CẠT TE'!A21="","",'🛢️ RON CẠT TE'!O21)</f>
        <v/>
      </c>
      <c r="C5655" s="1" t="str">
        <f>IF('🛢️ RON CẠT TE'!A21="","","Ron cạt te")</f>
        <v/>
      </c>
      <c r="D5655" s="1" t="str">
        <f>IF('🛢️ RON CẠT TE'!A21="","",'🛢️ RON CẠT TE'!F21)</f>
        <v/>
      </c>
      <c r="E5655" s="1" t="str">
        <f>IF('🛢️ RON CẠT TE'!A21="","",'🛢️ RON CẠT TE'!G21)</f>
        <v/>
      </c>
      <c r="F5655" s="1" t="str">
        <f>IF('🛢️ RON CẠT TE'!A21="","",'🛢️ RON CẠT TE'!H21)</f>
        <v/>
      </c>
      <c r="G5655" s="1" t="str">
        <f>IF('🛢️ RON CẠT TE'!A21="","",'🛢️ RON CẠT TE'!I21)</f>
        <v/>
      </c>
      <c r="H5655" s="1" t="str">
        <f>IF('🛢️ RON CẠT TE'!A21="","",'🛢️ RON CẠT TE'!J21)</f>
        <v/>
      </c>
      <c r="I5655" s="1" t="str">
        <f>IF('🛢️ RON CẠT TE'!A21="","",'🛢️ RON CẠT TE'!K21)</f>
        <v/>
      </c>
      <c r="J5655" s="1" t="str">
        <f>IF('🛢️ RON CẠT TE'!A21="","",'🛢️ RON CẠT TE'!D21)</f>
        <v/>
      </c>
      <c r="L5655" s="1">
        <f>N(L5654)+IF(AND('🔎 TRA CỨU NHANH'!$C$2&lt;&gt;"",OR(ISNUMBER(SEARCH('🔎 TRA CỨU NHANH'!$C$2,$A5655)),ISNUMBER(SEARCH('🔎 TRA CỨU NHANH'!$C$2,$B5655)))),1,0)</f>
        <v>0</v>
      </c>
      <c r="M5655" s="1" t="str">
        <f t="shared" si="176"/>
        <v/>
      </c>
      <c r="N5655" s="1">
        <f>N(N5654)+IF(AND('💰 BÁO GIÁ'!$C$27&lt;&gt;"",OR(ISNUMBER(SEARCH('💰 BÁO GIÁ'!$C$27,$A5655)),ISNUMBER(SEARCH('💰 BÁO GIÁ'!$C$27,$B5655)))),1,0)</f>
        <v>0</v>
      </c>
      <c r="O5655" s="1" t="str">
        <f t="shared" si="177"/>
        <v/>
      </c>
    </row>
    <row r="5656" customHeight="1" spans="1:15">
      <c r="A5656" s="1" t="str">
        <f>IF('🛢️ RON CẠT TE'!A22="","",'🛢️ RON CẠT TE'!A22)</f>
        <v>HH083462</v>
      </c>
      <c r="B5656" s="1" t="str">
        <f>IF('🛢️ RON CẠT TE'!A22="","",'🛢️ RON CẠT TE'!O22)</f>
        <v>Ron cổ bô lửa Kom 4D94 (bộ 2c), Thép kẹp, RE3017 (50.55.65)</v>
      </c>
      <c r="C5656" s="1" t="str">
        <f>IF('🛢️ RON CẠT TE'!A22="","","Ron cạt te")</f>
        <v>Ron cạt te</v>
      </c>
      <c r="D5656" s="1" t="str">
        <f>IF('🛢️ RON CẠT TE'!A22="","",'🛢️ RON CẠT TE'!F22)</f>
        <v>Bộ 2c</v>
      </c>
      <c r="E5656" s="1">
        <f>IF('🛢️ RON CẠT TE'!A22="","",'🛢️ RON CẠT TE'!G22)</f>
        <v>0</v>
      </c>
      <c r="F5656" s="1">
        <f>IF('🛢️ RON CẠT TE'!A22="","",'🛢️ RON CẠT TE'!H22)</f>
        <v>0</v>
      </c>
      <c r="G5656" s="1">
        <f>IF('🛢️ RON CẠT TE'!A22="","",'🛢️ RON CẠT TE'!I22)</f>
        <v>0</v>
      </c>
      <c r="H5656" s="1">
        <f>IF('🛢️ RON CẠT TE'!A22="","",'🛢️ RON CẠT TE'!J22)</f>
        <v>0</v>
      </c>
      <c r="I5656" s="1">
        <f>IF('🛢️ RON CẠT TE'!A22="","",'🛢️ RON CẠT TE'!K22)</f>
        <v>0</v>
      </c>
      <c r="J5656" s="1" t="str">
        <f>IF('🛢️ RON CẠT TE'!A22="","",'🛢️ RON CẠT TE'!D22)</f>
        <v>94</v>
      </c>
      <c r="L5656" s="1">
        <f>N(L5655)+IF(AND('🔎 TRA CỨU NHANH'!$C$2&lt;&gt;"",OR(ISNUMBER(SEARCH('🔎 TRA CỨU NHANH'!$C$2,$A5656)),ISNUMBER(SEARCH('🔎 TRA CỨU NHANH'!$C$2,$B5656)))),1,0)</f>
        <v>0</v>
      </c>
      <c r="M5656" s="1" t="str">
        <f t="shared" si="176"/>
        <v/>
      </c>
      <c r="N5656" s="1">
        <f>N(N5655)+IF(AND('💰 BÁO GIÁ'!$C$27&lt;&gt;"",OR(ISNUMBER(SEARCH('💰 BÁO GIÁ'!$C$27,$A5656)),ISNUMBER(SEARCH('💰 BÁO GIÁ'!$C$27,$B5656)))),1,0)</f>
        <v>0</v>
      </c>
      <c r="O5656" s="1" t="str">
        <f t="shared" si="177"/>
        <v/>
      </c>
    </row>
    <row r="5657" customHeight="1" spans="1:15">
      <c r="A5657" s="1" t="str">
        <f>IF('🛢️ RON CẠT TE'!A23="","",'🛢️ RON CẠT TE'!A23)</f>
        <v>HH082111</v>
      </c>
      <c r="B5657" s="1" t="str">
        <f>IF('🛢️ RON CẠT TE'!A23="","",'🛢️ RON CẠT TE'!O23)</f>
        <v>Ron catte 4D95/ S4D95 (loại dài, LONG)</v>
      </c>
      <c r="C5657" s="1" t="str">
        <f>IF('🛢️ RON CẠT TE'!A23="","","Ron cạt te")</f>
        <v>Ron cạt te</v>
      </c>
      <c r="D5657" s="1" t="str">
        <f>IF('🛢️ RON CẠT TE'!A23="","",'🛢️ RON CẠT TE'!F23)</f>
        <v>Cái</v>
      </c>
      <c r="E5657" s="1">
        <f>IF('🛢️ RON CẠT TE'!A23="","",'🛢️ RON CẠT TE'!G23)</f>
        <v>0</v>
      </c>
      <c r="F5657" s="1">
        <f>IF('🛢️ RON CẠT TE'!A23="","",'🛢️ RON CẠT TE'!H23)</f>
        <v>0</v>
      </c>
      <c r="G5657" s="1">
        <f>IF('🛢️ RON CẠT TE'!A23="","",'🛢️ RON CẠT TE'!I23)</f>
        <v>0</v>
      </c>
      <c r="H5657" s="1">
        <f>IF('🛢️ RON CẠT TE'!A23="","",'🛢️ RON CẠT TE'!J23)</f>
        <v>0</v>
      </c>
      <c r="I5657" s="1">
        <f>IF('🛢️ RON CẠT TE'!A23="","",'🛢️ RON CẠT TE'!K23)</f>
        <v>0</v>
      </c>
      <c r="J5657" s="1" t="str">
        <f>IF('🛢️ RON CẠT TE'!A23="","",'🛢️ RON CẠT TE'!D23)</f>
        <v>95</v>
      </c>
      <c r="L5657" s="1">
        <f>N(L5656)+IF(AND('🔎 TRA CỨU NHANH'!$C$2&lt;&gt;"",OR(ISNUMBER(SEARCH('🔎 TRA CỨU NHANH'!$C$2,$A5657)),ISNUMBER(SEARCH('🔎 TRA CỨU NHANH'!$C$2,$B5657)))),1,0)</f>
        <v>0</v>
      </c>
      <c r="M5657" s="1" t="str">
        <f t="shared" si="176"/>
        <v/>
      </c>
      <c r="N5657" s="1">
        <f>N(N5656)+IF(AND('💰 BÁO GIÁ'!$C$27&lt;&gt;"",OR(ISNUMBER(SEARCH('💰 BÁO GIÁ'!$C$27,$A5657)),ISNUMBER(SEARCH('💰 BÁO GIÁ'!$C$27,$B5657)))),1,0)</f>
        <v>0</v>
      </c>
      <c r="O5657" s="1" t="str">
        <f t="shared" si="177"/>
        <v/>
      </c>
    </row>
    <row r="5658" customHeight="1" spans="1:15">
      <c r="A5658" s="1" t="str">
        <f>IF('🛢️ RON CẠT TE'!A24="","",'🛢️ RON CẠT TE'!A24)</f>
        <v>HH079705</v>
      </c>
      <c r="B5658" s="1" t="str">
        <f>IF('🛢️ RON CẠT TE'!A24="","",'🛢️ RON CẠT TE'!O24)</f>
        <v>Ron catte 4D95/ S4D95 (loại ngắn, SMALL)</v>
      </c>
      <c r="C5658" s="1" t="str">
        <f>IF('🛢️ RON CẠT TE'!A24="","","Ron cạt te")</f>
        <v>Ron cạt te</v>
      </c>
      <c r="D5658" s="1" t="str">
        <f>IF('🛢️ RON CẠT TE'!A24="","",'🛢️ RON CẠT TE'!F24)</f>
        <v>Cái</v>
      </c>
      <c r="E5658" s="1">
        <f>IF('🛢️ RON CẠT TE'!A24="","",'🛢️ RON CẠT TE'!G24)</f>
        <v>0</v>
      </c>
      <c r="F5658" s="1">
        <f>IF('🛢️ RON CẠT TE'!A24="","",'🛢️ RON CẠT TE'!H24)</f>
        <v>0</v>
      </c>
      <c r="G5658" s="1">
        <f>IF('🛢️ RON CẠT TE'!A24="","",'🛢️ RON CẠT TE'!I24)</f>
        <v>0</v>
      </c>
      <c r="H5658" s="1">
        <f>IF('🛢️ RON CẠT TE'!A24="","",'🛢️ RON CẠT TE'!J24)</f>
        <v>0</v>
      </c>
      <c r="I5658" s="1">
        <f>IF('🛢️ RON CẠT TE'!A24="","",'🛢️ RON CẠT TE'!K24)</f>
        <v>0</v>
      </c>
      <c r="J5658" s="1" t="str">
        <f>IF('🛢️ RON CẠT TE'!A24="","",'🛢️ RON CẠT TE'!D24)</f>
        <v>95</v>
      </c>
      <c r="L5658" s="1">
        <f>N(L5657)+IF(AND('🔎 TRA CỨU NHANH'!$C$2&lt;&gt;"",OR(ISNUMBER(SEARCH('🔎 TRA CỨU NHANH'!$C$2,$A5658)),ISNUMBER(SEARCH('🔎 TRA CỨU NHANH'!$C$2,$B5658)))),1,0)</f>
        <v>0</v>
      </c>
      <c r="M5658" s="1" t="str">
        <f t="shared" si="176"/>
        <v/>
      </c>
      <c r="N5658" s="1">
        <f>N(N5657)+IF(AND('💰 BÁO GIÁ'!$C$27&lt;&gt;"",OR(ISNUMBER(SEARCH('💰 BÁO GIÁ'!$C$27,$A5658)),ISNUMBER(SEARCH('💰 BÁO GIÁ'!$C$27,$B5658)))),1,0)</f>
        <v>0</v>
      </c>
      <c r="O5658" s="1" t="str">
        <f t="shared" si="177"/>
        <v/>
      </c>
    </row>
    <row r="5659" customHeight="1" spans="1:15">
      <c r="A5659" s="1" t="str">
        <f>IF('🛢️ RON CẠT TE'!A25="","",'🛢️ RON CẠT TE'!A25)</f>
        <v>HH083461</v>
      </c>
      <c r="B5659" s="1" t="str">
        <f>IF('🛢️ RON CẠT TE'!A25="","",'🛢️ RON CẠT TE'!O25)</f>
        <v>Ron cổ bô lửa Kom 4D95/ S4D95, Thép, RE3001 (25.30.40)</v>
      </c>
      <c r="C5659" s="1" t="str">
        <f>IF('🛢️ RON CẠT TE'!A25="","","Ron cạt te")</f>
        <v>Ron cạt te</v>
      </c>
      <c r="D5659" s="1" t="str">
        <f>IF('🛢️ RON CẠT TE'!A25="","",'🛢️ RON CẠT TE'!F25)</f>
        <v>Cái</v>
      </c>
      <c r="E5659" s="1">
        <f>IF('🛢️ RON CẠT TE'!A25="","",'🛢️ RON CẠT TE'!G25)</f>
        <v>0</v>
      </c>
      <c r="F5659" s="1">
        <f>IF('🛢️ RON CẠT TE'!A25="","",'🛢️ RON CẠT TE'!H25)</f>
        <v>0</v>
      </c>
      <c r="G5659" s="1">
        <f>IF('🛢️ RON CẠT TE'!A25="","",'🛢️ RON CẠT TE'!I25)</f>
        <v>0</v>
      </c>
      <c r="H5659" s="1">
        <f>IF('🛢️ RON CẠT TE'!A25="","",'🛢️ RON CẠT TE'!J25)</f>
        <v>0</v>
      </c>
      <c r="I5659" s="1">
        <f>IF('🛢️ RON CẠT TE'!A25="","",'🛢️ RON CẠT TE'!K25)</f>
        <v>0</v>
      </c>
      <c r="J5659" s="1" t="str">
        <f>IF('🛢️ RON CẠT TE'!A25="","",'🛢️ RON CẠT TE'!D25)</f>
        <v>95</v>
      </c>
      <c r="L5659" s="1">
        <f>N(L5658)+IF(AND('🔎 TRA CỨU NHANH'!$C$2&lt;&gt;"",OR(ISNUMBER(SEARCH('🔎 TRA CỨU NHANH'!$C$2,$A5659)),ISNUMBER(SEARCH('🔎 TRA CỨU NHANH'!$C$2,$B5659)))),1,0)</f>
        <v>0</v>
      </c>
      <c r="M5659" s="1" t="str">
        <f t="shared" si="176"/>
        <v/>
      </c>
      <c r="N5659" s="1">
        <f>N(N5658)+IF(AND('💰 BÁO GIÁ'!$C$27&lt;&gt;"",OR(ISNUMBER(SEARCH('💰 BÁO GIÁ'!$C$27,$A5659)),ISNUMBER(SEARCH('💰 BÁO GIÁ'!$C$27,$B5659)))),1,0)</f>
        <v>0</v>
      </c>
      <c r="O5659" s="1" t="str">
        <f t="shared" si="177"/>
        <v/>
      </c>
    </row>
    <row r="5660" customHeight="1" spans="1:15">
      <c r="A5660" s="1" t="str">
        <f>IF('🛢️ RON CẠT TE'!A26="","",'🛢️ RON CẠT TE'!A26)</f>
        <v>HH079706</v>
      </c>
      <c r="B5660" s="1" t="str">
        <f>IF('🛢️ RON CẠT TE'!A26="","",'🛢️ RON CẠT TE'!O26)</f>
        <v>Ron catte 6D95/ S6D95</v>
      </c>
      <c r="C5660" s="1" t="str">
        <f>IF('🛢️ RON CẠT TE'!A26="","","Ron cạt te")</f>
        <v>Ron cạt te</v>
      </c>
      <c r="D5660" s="1" t="str">
        <f>IF('🛢️ RON CẠT TE'!A26="","",'🛢️ RON CẠT TE'!F26)</f>
        <v>Cái</v>
      </c>
      <c r="E5660" s="1">
        <f>IF('🛢️ RON CẠT TE'!A26="","",'🛢️ RON CẠT TE'!G26)</f>
        <v>0</v>
      </c>
      <c r="F5660" s="1">
        <f>IF('🛢️ RON CẠT TE'!A26="","",'🛢️ RON CẠT TE'!H26)</f>
        <v>0</v>
      </c>
      <c r="G5660" s="1">
        <f>IF('🛢️ RON CẠT TE'!A26="","",'🛢️ RON CẠT TE'!I26)</f>
        <v>0</v>
      </c>
      <c r="H5660" s="1">
        <f>IF('🛢️ RON CẠT TE'!A26="","",'🛢️ RON CẠT TE'!J26)</f>
        <v>0</v>
      </c>
      <c r="I5660" s="1">
        <f>IF('🛢️ RON CẠT TE'!A26="","",'🛢️ RON CẠT TE'!K26)</f>
        <v>0</v>
      </c>
      <c r="J5660" s="1" t="str">
        <f>IF('🛢️ RON CẠT TE'!A26="","",'🛢️ RON CẠT TE'!D26)</f>
        <v>95</v>
      </c>
      <c r="L5660" s="1">
        <f>N(L5659)+IF(AND('🔎 TRA CỨU NHANH'!$C$2&lt;&gt;"",OR(ISNUMBER(SEARCH('🔎 TRA CỨU NHANH'!$C$2,$A5660)),ISNUMBER(SEARCH('🔎 TRA CỨU NHANH'!$C$2,$B5660)))),1,0)</f>
        <v>0</v>
      </c>
      <c r="M5660" s="1" t="str">
        <f t="shared" si="176"/>
        <v/>
      </c>
      <c r="N5660" s="1">
        <f>N(N5659)+IF(AND('💰 BÁO GIÁ'!$C$27&lt;&gt;"",OR(ISNUMBER(SEARCH('💰 BÁO GIÁ'!$C$27,$A5660)),ISNUMBER(SEARCH('💰 BÁO GIÁ'!$C$27,$B5660)))),1,0)</f>
        <v>0</v>
      </c>
      <c r="O5660" s="1" t="str">
        <f t="shared" si="177"/>
        <v/>
      </c>
    </row>
    <row r="5661" customHeight="1" spans="1:15">
      <c r="A5661" s="1" t="str">
        <f>IF('🛢️ RON CẠT TE'!A27="","",'🛢️ RON CẠT TE'!A27)</f>
        <v>HH083463</v>
      </c>
      <c r="B5661" s="1" t="str">
        <f>IF('🛢️ RON CẠT TE'!A27="","",'🛢️ RON CẠT TE'!O27)</f>
        <v>Ron cổ bô lửa Kom 6D95/ S6D95 (bộ 2c), Thép kẹp, RE3003 (40/5.55)</v>
      </c>
      <c r="C5661" s="1" t="str">
        <f>IF('🛢️ RON CẠT TE'!A27="","","Ron cạt te")</f>
        <v>Ron cạt te</v>
      </c>
      <c r="D5661" s="1" t="str">
        <f>IF('🛢️ RON CẠT TE'!A27="","",'🛢️ RON CẠT TE'!F27)</f>
        <v>Bộ 2c</v>
      </c>
      <c r="E5661" s="1">
        <f>IF('🛢️ RON CẠT TE'!A27="","",'🛢️ RON CẠT TE'!G27)</f>
        <v>0</v>
      </c>
      <c r="F5661" s="1">
        <f>IF('🛢️ RON CẠT TE'!A27="","",'🛢️ RON CẠT TE'!H27)</f>
        <v>0</v>
      </c>
      <c r="G5661" s="1">
        <f>IF('🛢️ RON CẠT TE'!A27="","",'🛢️ RON CẠT TE'!I27)</f>
        <v>0</v>
      </c>
      <c r="H5661" s="1">
        <f>IF('🛢️ RON CẠT TE'!A27="","",'🛢️ RON CẠT TE'!J27)</f>
        <v>0</v>
      </c>
      <c r="I5661" s="1">
        <f>IF('🛢️ RON CẠT TE'!A27="","",'🛢️ RON CẠT TE'!K27)</f>
        <v>0</v>
      </c>
      <c r="J5661" s="1" t="str">
        <f>IF('🛢️ RON CẠT TE'!A27="","",'🛢️ RON CẠT TE'!D27)</f>
        <v>95</v>
      </c>
      <c r="L5661" s="1">
        <f>N(L5660)+IF(AND('🔎 TRA CỨU NHANH'!$C$2&lt;&gt;"",OR(ISNUMBER(SEARCH('🔎 TRA CỨU NHANH'!$C$2,$A5661)),ISNUMBER(SEARCH('🔎 TRA CỨU NHANH'!$C$2,$B5661)))),1,0)</f>
        <v>0</v>
      </c>
      <c r="M5661" s="1" t="str">
        <f t="shared" si="176"/>
        <v/>
      </c>
      <c r="N5661" s="1">
        <f>N(N5660)+IF(AND('💰 BÁO GIÁ'!$C$27&lt;&gt;"",OR(ISNUMBER(SEARCH('💰 BÁO GIÁ'!$C$27,$A5661)),ISNUMBER(SEARCH('💰 BÁO GIÁ'!$C$27,$B5661)))),1,0)</f>
        <v>0</v>
      </c>
      <c r="O5661" s="1" t="str">
        <f t="shared" si="177"/>
        <v/>
      </c>
    </row>
    <row r="5662" customHeight="1" spans="1:15">
      <c r="A5662" s="1" t="str">
        <f>IF('🛢️ RON CẠT TE'!A28="","",'🛢️ RON CẠT TE'!A28)</f>
        <v>HH083466</v>
      </c>
      <c r="B5662" s="1" t="str">
        <f>IF('🛢️ RON CẠT TE'!A28="","",'🛢️ RON CẠT TE'!O28)</f>
        <v>Ron cổ bô lửa Kom 4D102/ S4D102/ 4BT (Bộ 4c), Thép Inox, RE3010 (60/5.75)</v>
      </c>
      <c r="C5662" s="1" t="str">
        <f>IF('🛢️ RON CẠT TE'!A28="","","Ron cạt te")</f>
        <v>Ron cạt te</v>
      </c>
      <c r="D5662" s="1" t="str">
        <f>IF('🛢️ RON CẠT TE'!A28="","",'🛢️ RON CẠT TE'!F28)</f>
        <v>Bộ 4c</v>
      </c>
      <c r="E5662" s="1">
        <f>IF('🛢️ RON CẠT TE'!A28="","",'🛢️ RON CẠT TE'!G28)</f>
        <v>0</v>
      </c>
      <c r="F5662" s="1">
        <f>IF('🛢️ RON CẠT TE'!A28="","",'🛢️ RON CẠT TE'!H28)</f>
        <v>0</v>
      </c>
      <c r="G5662" s="1">
        <f>IF('🛢️ RON CẠT TE'!A28="","",'🛢️ RON CẠT TE'!I28)</f>
        <v>0</v>
      </c>
      <c r="H5662" s="1">
        <f>IF('🛢️ RON CẠT TE'!A28="","",'🛢️ RON CẠT TE'!J28)</f>
        <v>0</v>
      </c>
      <c r="I5662" s="1">
        <f>IF('🛢️ RON CẠT TE'!A28="","",'🛢️ RON CẠT TE'!K28)</f>
        <v>0</v>
      </c>
      <c r="J5662" s="1" t="str">
        <f>IF('🛢️ RON CẠT TE'!A28="","",'🛢️ RON CẠT TE'!D28)</f>
        <v>102</v>
      </c>
      <c r="L5662" s="1">
        <f>N(L5661)+IF(AND('🔎 TRA CỨU NHANH'!$C$2&lt;&gt;"",OR(ISNUMBER(SEARCH('🔎 TRA CỨU NHANH'!$C$2,$A5662)),ISNUMBER(SEARCH('🔎 TRA CỨU NHANH'!$C$2,$B5662)))),1,0)</f>
        <v>0</v>
      </c>
      <c r="M5662" s="1" t="str">
        <f t="shared" si="176"/>
        <v/>
      </c>
      <c r="N5662" s="1">
        <f>N(N5661)+IF(AND('💰 BÁO GIÁ'!$C$27&lt;&gt;"",OR(ISNUMBER(SEARCH('💰 BÁO GIÁ'!$C$27,$A5662)),ISNUMBER(SEARCH('💰 BÁO GIÁ'!$C$27,$B5662)))),1,0)</f>
        <v>0</v>
      </c>
      <c r="O5662" s="1" t="str">
        <f t="shared" si="177"/>
        <v/>
      </c>
    </row>
    <row r="5663" customHeight="1" spans="1:15">
      <c r="A5663" s="1" t="str">
        <f>IF('🛢️ RON CẠT TE'!A29="","",'🛢️ RON CẠT TE'!A29)</f>
        <v>HH083467</v>
      </c>
      <c r="B5663" s="1" t="str">
        <f>IF('🛢️ RON CẠT TE'!A29="","",'🛢️ RON CẠT TE'!O29)</f>
        <v>Ron cổ bô lửa Kom 6D102/ S6D102/ 6BT (Bộ 6c), Thép Inox, RE3010 (90.100/20)</v>
      </c>
      <c r="C5663" s="1" t="str">
        <f>IF('🛢️ RON CẠT TE'!A29="","","Ron cạt te")</f>
        <v>Ron cạt te</v>
      </c>
      <c r="D5663" s="1" t="str">
        <f>IF('🛢️ RON CẠT TE'!A29="","",'🛢️ RON CẠT TE'!F29)</f>
        <v>Bộ 6c</v>
      </c>
      <c r="E5663" s="1">
        <f>IF('🛢️ RON CẠT TE'!A29="","",'🛢️ RON CẠT TE'!G29)</f>
        <v>0</v>
      </c>
      <c r="F5663" s="1">
        <f>IF('🛢️ RON CẠT TE'!A29="","",'🛢️ RON CẠT TE'!H29)</f>
        <v>0</v>
      </c>
      <c r="G5663" s="1">
        <f>IF('🛢️ RON CẠT TE'!A29="","",'🛢️ RON CẠT TE'!I29)</f>
        <v>0</v>
      </c>
      <c r="H5663" s="1">
        <f>IF('🛢️ RON CẠT TE'!A29="","",'🛢️ RON CẠT TE'!J29)</f>
        <v>0</v>
      </c>
      <c r="I5663" s="1">
        <f>IF('🛢️ RON CẠT TE'!A29="","",'🛢️ RON CẠT TE'!K29)</f>
        <v>0</v>
      </c>
      <c r="J5663" s="1" t="str">
        <f>IF('🛢️ RON CẠT TE'!A29="","",'🛢️ RON CẠT TE'!D29)</f>
        <v>102</v>
      </c>
      <c r="L5663" s="1">
        <f>N(L5662)+IF(AND('🔎 TRA CỨU NHANH'!$C$2&lt;&gt;"",OR(ISNUMBER(SEARCH('🔎 TRA CỨU NHANH'!$C$2,$A5663)),ISNUMBER(SEARCH('🔎 TRA CỨU NHANH'!$C$2,$B5663)))),1,0)</f>
        <v>0</v>
      </c>
      <c r="M5663" s="1" t="str">
        <f t="shared" si="176"/>
        <v/>
      </c>
      <c r="N5663" s="1">
        <f>N(N5662)+IF(AND('💰 BÁO GIÁ'!$C$27&lt;&gt;"",OR(ISNUMBER(SEARCH('💰 BÁO GIÁ'!$C$27,$A5663)),ISNUMBER(SEARCH('💰 BÁO GIÁ'!$C$27,$B5663)))),1,0)</f>
        <v>0</v>
      </c>
      <c r="O5663" s="1" t="str">
        <f t="shared" si="177"/>
        <v/>
      </c>
    </row>
    <row r="5664" customHeight="1" spans="1:15">
      <c r="A5664" s="1" t="str">
        <f>IF('🛢️ RON CẠT TE'!A30="","",'🛢️ RON CẠT TE'!A30)</f>
        <v>HH083464</v>
      </c>
      <c r="B5664" s="1" t="str">
        <f>IF('🛢️ RON CẠT TE'!A30="","",'🛢️ RON CẠT TE'!O30)</f>
        <v>Ron cổ bô lửa Kom 4D105-1/-3, Thép kẹp, RE6101 (35.40.50)</v>
      </c>
      <c r="C5664" s="1" t="str">
        <f>IF('🛢️ RON CẠT TE'!A30="","","Ron cạt te")</f>
        <v>Ron cạt te</v>
      </c>
      <c r="D5664" s="1" t="str">
        <f>IF('🛢️ RON CẠT TE'!A30="","",'🛢️ RON CẠT TE'!F30)</f>
        <v>Cái</v>
      </c>
      <c r="E5664" s="1">
        <f>IF('🛢️ RON CẠT TE'!A30="","",'🛢️ RON CẠT TE'!G30)</f>
        <v>0</v>
      </c>
      <c r="F5664" s="1">
        <f>IF('🛢️ RON CẠT TE'!A30="","",'🛢️ RON CẠT TE'!H30)</f>
        <v>0</v>
      </c>
      <c r="G5664" s="1">
        <f>IF('🛢️ RON CẠT TE'!A30="","",'🛢️ RON CẠT TE'!I30)</f>
        <v>0</v>
      </c>
      <c r="H5664" s="1">
        <f>IF('🛢️ RON CẠT TE'!A30="","",'🛢️ RON CẠT TE'!J30)</f>
        <v>0</v>
      </c>
      <c r="I5664" s="1">
        <f>IF('🛢️ RON CẠT TE'!A30="","",'🛢️ RON CẠT TE'!K30)</f>
        <v>0</v>
      </c>
      <c r="J5664" s="1" t="str">
        <f>IF('🛢️ RON CẠT TE'!A30="","",'🛢️ RON CẠT TE'!D30)</f>
        <v>105</v>
      </c>
      <c r="L5664" s="1">
        <f>N(L5663)+IF(AND('🔎 TRA CỨU NHANH'!$C$2&lt;&gt;"",OR(ISNUMBER(SEARCH('🔎 TRA CỨU NHANH'!$C$2,$A5664)),ISNUMBER(SEARCH('🔎 TRA CỨU NHANH'!$C$2,$B5664)))),1,0)</f>
        <v>0</v>
      </c>
      <c r="M5664" s="1" t="str">
        <f t="shared" si="176"/>
        <v/>
      </c>
      <c r="N5664" s="1">
        <f>N(N5663)+IF(AND('💰 BÁO GIÁ'!$C$27&lt;&gt;"",OR(ISNUMBER(SEARCH('💰 BÁO GIÁ'!$C$27,$A5664)),ISNUMBER(SEARCH('💰 BÁO GIÁ'!$C$27,$B5664)))),1,0)</f>
        <v>0</v>
      </c>
      <c r="O5664" s="1" t="str">
        <f t="shared" si="177"/>
        <v/>
      </c>
    </row>
    <row r="5665" customHeight="1" spans="1:15">
      <c r="A5665" s="1" t="str">
        <f>IF('🛢️ RON CẠT TE'!A31="","",'🛢️ RON CẠT TE'!A31)</f>
        <v>HH079707</v>
      </c>
      <c r="B5665" s="1" t="str">
        <f>IF('🛢️ RON CẠT TE'!A31="","",'🛢️ RON CẠT TE'!O31)</f>
        <v>Ron catte 6D105/ S6D105</v>
      </c>
      <c r="C5665" s="1" t="str">
        <f>IF('🛢️ RON CẠT TE'!A31="","","Ron cạt te")</f>
        <v>Ron cạt te</v>
      </c>
      <c r="D5665" s="1" t="str">
        <f>IF('🛢️ RON CẠT TE'!A31="","",'🛢️ RON CẠT TE'!F31)</f>
        <v>Cái</v>
      </c>
      <c r="E5665" s="1">
        <f>IF('🛢️ RON CẠT TE'!A31="","",'🛢️ RON CẠT TE'!G31)</f>
        <v>0</v>
      </c>
      <c r="F5665" s="1">
        <f>IF('🛢️ RON CẠT TE'!A31="","",'🛢️ RON CẠT TE'!H31)</f>
        <v>0</v>
      </c>
      <c r="G5665" s="1">
        <f>IF('🛢️ RON CẠT TE'!A31="","",'🛢️ RON CẠT TE'!I31)</f>
        <v>0</v>
      </c>
      <c r="H5665" s="1">
        <f>IF('🛢️ RON CẠT TE'!A31="","",'🛢️ RON CẠT TE'!J31)</f>
        <v>0</v>
      </c>
      <c r="I5665" s="1">
        <f>IF('🛢️ RON CẠT TE'!A31="","",'🛢️ RON CẠT TE'!K31)</f>
        <v>0</v>
      </c>
      <c r="J5665" s="1" t="str">
        <f>IF('🛢️ RON CẠT TE'!A31="","",'🛢️ RON CẠT TE'!D31)</f>
        <v>105</v>
      </c>
      <c r="L5665" s="1">
        <f>N(L5664)+IF(AND('🔎 TRA CỨU NHANH'!$C$2&lt;&gt;"",OR(ISNUMBER(SEARCH('🔎 TRA CỨU NHANH'!$C$2,$A5665)),ISNUMBER(SEARCH('🔎 TRA CỨU NHANH'!$C$2,$B5665)))),1,0)</f>
        <v>0</v>
      </c>
      <c r="M5665" s="1" t="str">
        <f t="shared" si="176"/>
        <v/>
      </c>
      <c r="N5665" s="1">
        <f>N(N5664)+IF(AND('💰 BÁO GIÁ'!$C$27&lt;&gt;"",OR(ISNUMBER(SEARCH('💰 BÁO GIÁ'!$C$27,$A5665)),ISNUMBER(SEARCH('💰 BÁO GIÁ'!$C$27,$B5665)))),1,0)</f>
        <v>0</v>
      </c>
      <c r="O5665" s="1" t="str">
        <f t="shared" si="177"/>
        <v/>
      </c>
    </row>
    <row r="5666" customHeight="1" spans="1:15">
      <c r="A5666" s="1" t="str">
        <f>IF('🛢️ RON CẠT TE'!A32="","",'🛢️ RON CẠT TE'!A32)</f>
        <v>HH083465</v>
      </c>
      <c r="B5666" s="1" t="str">
        <f>IF('🛢️ RON CẠT TE'!A32="","",'🛢️ RON CẠT TE'!O32)</f>
        <v>Ron cổ bô lửa Kom 6D105/ S6D105 (Bộ 3c), Thép Inox, RE3004 (60/5.75)</v>
      </c>
      <c r="C5666" s="1" t="str">
        <f>IF('🛢️ RON CẠT TE'!A32="","","Ron cạt te")</f>
        <v>Ron cạt te</v>
      </c>
      <c r="D5666" s="1" t="str">
        <f>IF('🛢️ RON CẠT TE'!A32="","",'🛢️ RON CẠT TE'!F32)</f>
        <v>Bộ 3c</v>
      </c>
      <c r="E5666" s="1">
        <f>IF('🛢️ RON CẠT TE'!A32="","",'🛢️ RON CẠT TE'!G32)</f>
        <v>0</v>
      </c>
      <c r="F5666" s="1">
        <f>IF('🛢️ RON CẠT TE'!A32="","",'🛢️ RON CẠT TE'!H32)</f>
        <v>0</v>
      </c>
      <c r="G5666" s="1">
        <f>IF('🛢️ RON CẠT TE'!A32="","",'🛢️ RON CẠT TE'!I32)</f>
        <v>0</v>
      </c>
      <c r="H5666" s="1">
        <f>IF('🛢️ RON CẠT TE'!A32="","",'🛢️ RON CẠT TE'!J32)</f>
        <v>0</v>
      </c>
      <c r="I5666" s="1">
        <f>IF('🛢️ RON CẠT TE'!A32="","",'🛢️ RON CẠT TE'!K32)</f>
        <v>0</v>
      </c>
      <c r="J5666" s="1" t="str">
        <f>IF('🛢️ RON CẠT TE'!A32="","",'🛢️ RON CẠT TE'!D32)</f>
        <v>105</v>
      </c>
      <c r="L5666" s="1">
        <f>N(L5665)+IF(AND('🔎 TRA CỨU NHANH'!$C$2&lt;&gt;"",OR(ISNUMBER(SEARCH('🔎 TRA CỨU NHANH'!$C$2,$A5666)),ISNUMBER(SEARCH('🔎 TRA CỨU NHANH'!$C$2,$B5666)))),1,0)</f>
        <v>0</v>
      </c>
      <c r="M5666" s="1" t="str">
        <f t="shared" si="176"/>
        <v/>
      </c>
      <c r="N5666" s="1">
        <f>N(N5665)+IF(AND('💰 BÁO GIÁ'!$C$27&lt;&gt;"",OR(ISNUMBER(SEARCH('💰 BÁO GIÁ'!$C$27,$A5666)),ISNUMBER(SEARCH('💰 BÁO GIÁ'!$C$27,$B5666)))),1,0)</f>
        <v>0</v>
      </c>
      <c r="O5666" s="1" t="str">
        <f t="shared" si="177"/>
        <v/>
      </c>
    </row>
    <row r="5667" customHeight="1" spans="1:15">
      <c r="A5667" s="1" t="str">
        <f>IF('🛢️ RON CẠT TE'!A33="","",'🛢️ RON CẠT TE'!A33)</f>
        <v>HH083469</v>
      </c>
      <c r="B5667" s="1" t="str">
        <f>IF('🛢️ RON CẠT TE'!A33="","",'🛢️ RON CẠT TE'!O33)</f>
        <v>Ron cổ bô lửa Kom 6D108/ S6D108 (Bộ 6c), Thép Inox, RE3006 (90.100/20)</v>
      </c>
      <c r="C5667" s="1" t="str">
        <f>IF('🛢️ RON CẠT TE'!A33="","","Ron cạt te")</f>
        <v>Ron cạt te</v>
      </c>
      <c r="D5667" s="1" t="str">
        <f>IF('🛢️ RON CẠT TE'!A33="","",'🛢️ RON CẠT TE'!F33)</f>
        <v>Bộ 6c</v>
      </c>
      <c r="E5667" s="1">
        <f>IF('🛢️ RON CẠT TE'!A33="","",'🛢️ RON CẠT TE'!G33)</f>
        <v>0</v>
      </c>
      <c r="F5667" s="1">
        <f>IF('🛢️ RON CẠT TE'!A33="","",'🛢️ RON CẠT TE'!H33)</f>
        <v>0</v>
      </c>
      <c r="G5667" s="1">
        <f>IF('🛢️ RON CẠT TE'!A33="","",'🛢️ RON CẠT TE'!I33)</f>
        <v>0</v>
      </c>
      <c r="H5667" s="1">
        <f>IF('🛢️ RON CẠT TE'!A33="","",'🛢️ RON CẠT TE'!J33)</f>
        <v>0</v>
      </c>
      <c r="I5667" s="1">
        <f>IF('🛢️ RON CẠT TE'!A33="","",'🛢️ RON CẠT TE'!K33)</f>
        <v>0</v>
      </c>
      <c r="J5667" s="1" t="str">
        <f>IF('🛢️ RON CẠT TE'!A33="","",'🛢️ RON CẠT TE'!D33)</f>
        <v>105</v>
      </c>
      <c r="L5667" s="1">
        <f>N(L5666)+IF(AND('🔎 TRA CỨU NHANH'!$C$2&lt;&gt;"",OR(ISNUMBER(SEARCH('🔎 TRA CỨU NHANH'!$C$2,$A5667)),ISNUMBER(SEARCH('🔎 TRA CỨU NHANH'!$C$2,$B5667)))),1,0)</f>
        <v>0</v>
      </c>
      <c r="M5667" s="1" t="str">
        <f t="shared" si="176"/>
        <v/>
      </c>
      <c r="N5667" s="1">
        <f>N(N5666)+IF(AND('💰 BÁO GIÁ'!$C$27&lt;&gt;"",OR(ISNUMBER(SEARCH('💰 BÁO GIÁ'!$C$27,$A5667)),ISNUMBER(SEARCH('💰 BÁO GIÁ'!$C$27,$B5667)))),1,0)</f>
        <v>0</v>
      </c>
      <c r="O5667" s="1" t="str">
        <f t="shared" si="177"/>
        <v/>
      </c>
    </row>
    <row r="5668" customHeight="1" spans="1:15">
      <c r="A5668" s="1" t="str">
        <f>IF('🛢️ RON CẠT TE'!A34="","",'🛢️ RON CẠT TE'!A34)</f>
        <v>HH083468</v>
      </c>
      <c r="B5668" s="1" t="str">
        <f>IF('🛢️ RON CẠT TE'!A34="","",'🛢️ RON CẠT TE'!O34)</f>
        <v>Ron cổ bô lửa Kom 6D107/ S6D107/ QSB6.7 (Bộ 6c), Thép Inox, RE3005 (90.100/20)</v>
      </c>
      <c r="C5668" s="1" t="str">
        <f>IF('🛢️ RON CẠT TE'!A34="","","Ron cạt te")</f>
        <v>Ron cạt te</v>
      </c>
      <c r="D5668" s="1" t="str">
        <f>IF('🛢️ RON CẠT TE'!A34="","",'🛢️ RON CẠT TE'!F34)</f>
        <v>Bộ 6c</v>
      </c>
      <c r="E5668" s="1">
        <f>IF('🛢️ RON CẠT TE'!A34="","",'🛢️ RON CẠT TE'!G34)</f>
        <v>0</v>
      </c>
      <c r="F5668" s="1">
        <f>IF('🛢️ RON CẠT TE'!A34="","",'🛢️ RON CẠT TE'!H34)</f>
        <v>0</v>
      </c>
      <c r="G5668" s="1">
        <f>IF('🛢️ RON CẠT TE'!A34="","",'🛢️ RON CẠT TE'!I34)</f>
        <v>0</v>
      </c>
      <c r="H5668" s="1">
        <f>IF('🛢️ RON CẠT TE'!A34="","",'🛢️ RON CẠT TE'!J34)</f>
        <v>0</v>
      </c>
      <c r="I5668" s="1">
        <f>IF('🛢️ RON CẠT TE'!A34="","",'🛢️ RON CẠT TE'!K34)</f>
        <v>0</v>
      </c>
      <c r="J5668" s="1" t="str">
        <f>IF('🛢️ RON CẠT TE'!A34="","",'🛢️ RON CẠT TE'!D34)</f>
        <v>107</v>
      </c>
      <c r="L5668" s="1">
        <f>N(L5667)+IF(AND('🔎 TRA CỨU NHANH'!$C$2&lt;&gt;"",OR(ISNUMBER(SEARCH('🔎 TRA CỨU NHANH'!$C$2,$A5668)),ISNUMBER(SEARCH('🔎 TRA CỨU NHANH'!$C$2,$B5668)))),1,0)</f>
        <v>0</v>
      </c>
      <c r="M5668" s="1" t="str">
        <f t="shared" si="176"/>
        <v/>
      </c>
      <c r="N5668" s="1">
        <f>N(N5667)+IF(AND('💰 BÁO GIÁ'!$C$27&lt;&gt;"",OR(ISNUMBER(SEARCH('💰 BÁO GIÁ'!$C$27,$A5668)),ISNUMBER(SEARCH('💰 BÁO GIÁ'!$C$27,$B5668)))),1,0)</f>
        <v>0</v>
      </c>
      <c r="O5668" s="1" t="str">
        <f t="shared" si="177"/>
        <v/>
      </c>
    </row>
    <row r="5669" customHeight="1" spans="1:15">
      <c r="A5669" s="1" t="str">
        <f>IF('🛢️ RON CẠT TE'!A35="","",'🛢️ RON CẠT TE'!A35)</f>
        <v>HH079715</v>
      </c>
      <c r="B5669" s="1" t="str">
        <f>IF('🛢️ RON CẠT TE'!A35="","",'🛢️ RON CẠT TE'!O35)</f>
        <v>Ron catte 6D125</v>
      </c>
      <c r="C5669" s="1" t="str">
        <f>IF('🛢️ RON CẠT TE'!A35="","","Ron cạt te")</f>
        <v>Ron cạt te</v>
      </c>
      <c r="D5669" s="1" t="str">
        <f>IF('🛢️ RON CẠT TE'!A35="","",'🛢️ RON CẠT TE'!F35)</f>
        <v>Cái</v>
      </c>
      <c r="E5669" s="1">
        <f>IF('🛢️ RON CẠT TE'!A35="","",'🛢️ RON CẠT TE'!G35)</f>
        <v>0</v>
      </c>
      <c r="F5669" s="1">
        <f>IF('🛢️ RON CẠT TE'!A35="","",'🛢️ RON CẠT TE'!H35)</f>
        <v>0</v>
      </c>
      <c r="G5669" s="1">
        <f>IF('🛢️ RON CẠT TE'!A35="","",'🛢️ RON CẠT TE'!I35)</f>
        <v>0</v>
      </c>
      <c r="H5669" s="1">
        <f>IF('🛢️ RON CẠT TE'!A35="","",'🛢️ RON CẠT TE'!J35)</f>
        <v>0</v>
      </c>
      <c r="I5669" s="1">
        <f>IF('🛢️ RON CẠT TE'!A35="","",'🛢️ RON CẠT TE'!K35)</f>
        <v>0</v>
      </c>
      <c r="J5669" s="1" t="str">
        <f>IF('🛢️ RON CẠT TE'!A35="","",'🛢️ RON CẠT TE'!D35)</f>
        <v>125</v>
      </c>
      <c r="L5669" s="1">
        <f>N(L5668)+IF(AND('🔎 TRA CỨU NHANH'!$C$2&lt;&gt;"",OR(ISNUMBER(SEARCH('🔎 TRA CỨU NHANH'!$C$2,$A5669)),ISNUMBER(SEARCH('🔎 TRA CỨU NHANH'!$C$2,$B5669)))),1,0)</f>
        <v>0</v>
      </c>
      <c r="M5669" s="1" t="str">
        <f t="shared" si="176"/>
        <v/>
      </c>
      <c r="N5669" s="1">
        <f>N(N5668)+IF(AND('💰 BÁO GIÁ'!$C$27&lt;&gt;"",OR(ISNUMBER(SEARCH('💰 BÁO GIÁ'!$C$27,$A5669)),ISNUMBER(SEARCH('💰 BÁO GIÁ'!$C$27,$B5669)))),1,0)</f>
        <v>0</v>
      </c>
      <c r="O5669" s="1" t="str">
        <f t="shared" si="177"/>
        <v/>
      </c>
    </row>
    <row r="5670" customHeight="1" spans="1:15">
      <c r="A5670" s="1" t="str">
        <f>IF('🛢️ RON CẠT TE'!A36="","",'🛢️ RON CẠT TE'!A36)</f>
        <v>HH083470</v>
      </c>
      <c r="B5670" s="1" t="str">
        <f>IF('🛢️ RON CẠT TE'!A36="","",'🛢️ RON CẠT TE'!O36)</f>
        <v>Ron cổ bô lửa Kom 6D125/ S6D125 (Bộ 6c), Thép, RE3007 (90.100/20)</v>
      </c>
      <c r="C5670" s="1" t="str">
        <f>IF('🛢️ RON CẠT TE'!A36="","","Ron cạt te")</f>
        <v>Ron cạt te</v>
      </c>
      <c r="D5670" s="1" t="str">
        <f>IF('🛢️ RON CẠT TE'!A36="","",'🛢️ RON CẠT TE'!F36)</f>
        <v>Bộ 6c</v>
      </c>
      <c r="E5670" s="1">
        <f>IF('🛢️ RON CẠT TE'!A36="","",'🛢️ RON CẠT TE'!G36)</f>
        <v>0</v>
      </c>
      <c r="F5670" s="1">
        <f>IF('🛢️ RON CẠT TE'!A36="","",'🛢️ RON CẠT TE'!H36)</f>
        <v>0</v>
      </c>
      <c r="G5670" s="1">
        <f>IF('🛢️ RON CẠT TE'!A36="","",'🛢️ RON CẠT TE'!I36)</f>
        <v>0</v>
      </c>
      <c r="H5670" s="1">
        <f>IF('🛢️ RON CẠT TE'!A36="","",'🛢️ RON CẠT TE'!J36)</f>
        <v>0</v>
      </c>
      <c r="I5670" s="1">
        <f>IF('🛢️ RON CẠT TE'!A36="","",'🛢️ RON CẠT TE'!K36)</f>
        <v>0</v>
      </c>
      <c r="J5670" s="1" t="str">
        <f>IF('🛢️ RON CẠT TE'!A36="","",'🛢️ RON CẠT TE'!D36)</f>
        <v>125</v>
      </c>
      <c r="L5670" s="1">
        <f>N(L5669)+IF(AND('🔎 TRA CỨU NHANH'!$C$2&lt;&gt;"",OR(ISNUMBER(SEARCH('🔎 TRA CỨU NHANH'!$C$2,$A5670)),ISNUMBER(SEARCH('🔎 TRA CỨU NHANH'!$C$2,$B5670)))),1,0)</f>
        <v>0</v>
      </c>
      <c r="M5670" s="1" t="str">
        <f t="shared" si="176"/>
        <v/>
      </c>
      <c r="N5670" s="1">
        <f>N(N5669)+IF(AND('💰 BÁO GIÁ'!$C$27&lt;&gt;"",OR(ISNUMBER(SEARCH('💰 BÁO GIÁ'!$C$27,$A5670)),ISNUMBER(SEARCH('💰 BÁO GIÁ'!$C$27,$B5670)))),1,0)</f>
        <v>0</v>
      </c>
      <c r="O5670" s="1" t="str">
        <f t="shared" si="177"/>
        <v/>
      </c>
    </row>
    <row r="5671" customHeight="1" spans="1:15">
      <c r="A5671" s="1" t="str">
        <f>IF('🛢️ RON CẠT TE'!A37="","",'🛢️ RON CẠT TE'!A37)</f>
        <v>HH083471</v>
      </c>
      <c r="B5671" s="1" t="str">
        <f>IF('🛢️ RON CẠT TE'!A37="","",'🛢️ RON CẠT TE'!O37)</f>
        <v>Ron cổ bô lửa Kom 6D140/ S6D40 (Bộ 6c), Thép Inox, RE3008 (180.200/30)</v>
      </c>
      <c r="C5671" s="1" t="str">
        <f>IF('🛢️ RON CẠT TE'!A37="","","Ron cạt te")</f>
        <v>Ron cạt te</v>
      </c>
      <c r="D5671" s="1" t="str">
        <f>IF('🛢️ RON CẠT TE'!A37="","",'🛢️ RON CẠT TE'!F37)</f>
        <v>Bộ 6c</v>
      </c>
      <c r="E5671" s="1">
        <f>IF('🛢️ RON CẠT TE'!A37="","",'🛢️ RON CẠT TE'!G37)</f>
        <v>0</v>
      </c>
      <c r="F5671" s="1">
        <f>IF('🛢️ RON CẠT TE'!A37="","",'🛢️ RON CẠT TE'!H37)</f>
        <v>0</v>
      </c>
      <c r="G5671" s="1">
        <f>IF('🛢️ RON CẠT TE'!A37="","",'🛢️ RON CẠT TE'!I37)</f>
        <v>0</v>
      </c>
      <c r="H5671" s="1">
        <f>IF('🛢️ RON CẠT TE'!A37="","",'🛢️ RON CẠT TE'!J37)</f>
        <v>0</v>
      </c>
      <c r="I5671" s="1">
        <f>IF('🛢️ RON CẠT TE'!A37="","",'🛢️ RON CẠT TE'!K37)</f>
        <v>0</v>
      </c>
      <c r="J5671" s="1" t="str">
        <f>IF('🛢️ RON CẠT TE'!A37="","",'🛢️ RON CẠT TE'!D37)</f>
        <v>140</v>
      </c>
      <c r="L5671" s="1">
        <f>N(L5670)+IF(AND('🔎 TRA CỨU NHANH'!$C$2&lt;&gt;"",OR(ISNUMBER(SEARCH('🔎 TRA CỨU NHANH'!$C$2,$A5671)),ISNUMBER(SEARCH('🔎 TRA CỨU NHANH'!$C$2,$B5671)))),1,0)</f>
        <v>0</v>
      </c>
      <c r="M5671" s="1" t="str">
        <f t="shared" si="176"/>
        <v/>
      </c>
      <c r="N5671" s="1">
        <f>N(N5670)+IF(AND('💰 BÁO GIÁ'!$C$27&lt;&gt;"",OR(ISNUMBER(SEARCH('💰 BÁO GIÁ'!$C$27,$A5671)),ISNUMBER(SEARCH('💰 BÁO GIÁ'!$C$27,$B5671)))),1,0)</f>
        <v>0</v>
      </c>
      <c r="O5671" s="1" t="str">
        <f t="shared" si="177"/>
        <v/>
      </c>
    </row>
    <row r="5672" customHeight="1" spans="1:15">
      <c r="A5672" s="1" t="str">
        <f>IF('🛢️ RON CẠT TE'!A38="","",'🛢️ RON CẠT TE'!A38)</f>
        <v/>
      </c>
      <c r="B5672" s="1" t="str">
        <f>IF('🛢️ RON CẠT TE'!A38="","",'🛢️ RON CẠT TE'!O38)</f>
        <v/>
      </c>
      <c r="C5672" s="1" t="str">
        <f>IF('🛢️ RON CẠT TE'!A38="","","Ron cạt te")</f>
        <v/>
      </c>
      <c r="D5672" s="1" t="str">
        <f>IF('🛢️ RON CẠT TE'!A38="","",'🛢️ RON CẠT TE'!F38)</f>
        <v/>
      </c>
      <c r="E5672" s="1" t="str">
        <f>IF('🛢️ RON CẠT TE'!A38="","",'🛢️ RON CẠT TE'!G38)</f>
        <v/>
      </c>
      <c r="F5672" s="1" t="str">
        <f>IF('🛢️ RON CẠT TE'!A38="","",'🛢️ RON CẠT TE'!H38)</f>
        <v/>
      </c>
      <c r="G5672" s="1" t="str">
        <f>IF('🛢️ RON CẠT TE'!A38="","",'🛢️ RON CẠT TE'!I38)</f>
        <v/>
      </c>
      <c r="H5672" s="1" t="str">
        <f>IF('🛢️ RON CẠT TE'!A38="","",'🛢️ RON CẠT TE'!J38)</f>
        <v/>
      </c>
      <c r="I5672" s="1" t="str">
        <f>IF('🛢️ RON CẠT TE'!A38="","",'🛢️ RON CẠT TE'!K38)</f>
        <v/>
      </c>
      <c r="J5672" s="1" t="str">
        <f>IF('🛢️ RON CẠT TE'!A38="","",'🛢️ RON CẠT TE'!D38)</f>
        <v/>
      </c>
      <c r="L5672" s="1">
        <f>N(L5671)+IF(AND('🔎 TRA CỨU NHANH'!$C$2&lt;&gt;"",OR(ISNUMBER(SEARCH('🔎 TRA CỨU NHANH'!$C$2,$A5672)),ISNUMBER(SEARCH('🔎 TRA CỨU NHANH'!$C$2,$B5672)))),1,0)</f>
        <v>0</v>
      </c>
      <c r="M5672" s="1" t="str">
        <f t="shared" si="176"/>
        <v/>
      </c>
      <c r="N5672" s="1">
        <f>N(N5671)+IF(AND('💰 BÁO GIÁ'!$C$27&lt;&gt;"",OR(ISNUMBER(SEARCH('💰 BÁO GIÁ'!$C$27,$A5672)),ISNUMBER(SEARCH('💰 BÁO GIÁ'!$C$27,$B5672)))),1,0)</f>
        <v>0</v>
      </c>
      <c r="O5672" s="1" t="str">
        <f t="shared" si="177"/>
        <v/>
      </c>
    </row>
    <row r="5673" customHeight="1" spans="1:15">
      <c r="A5673" s="1" t="str">
        <f>IF('🛢️ RON CẠT TE'!A39="","",'🛢️ RON CẠT TE'!A39)</f>
        <v>HH079719</v>
      </c>
      <c r="B5673" s="1" t="str">
        <f>IF('🛢️ RON CẠT TE'!A39="","",'🛢️ RON CẠT TE'!O39)</f>
        <v>Ron catte 4D55/ 4D56</v>
      </c>
      <c r="C5673" s="1" t="str">
        <f>IF('🛢️ RON CẠT TE'!A39="","","Ron cạt te")</f>
        <v>Ron cạt te</v>
      </c>
      <c r="D5673" s="1" t="str">
        <f>IF('🛢️ RON CẠT TE'!A39="","",'🛢️ RON CẠT TE'!F39)</f>
        <v>Cái</v>
      </c>
      <c r="E5673" s="1">
        <f>IF('🛢️ RON CẠT TE'!A39="","",'🛢️ RON CẠT TE'!G39)</f>
        <v>0</v>
      </c>
      <c r="F5673" s="1">
        <f>IF('🛢️ RON CẠT TE'!A39="","",'🛢️ RON CẠT TE'!H39)</f>
        <v>0</v>
      </c>
      <c r="G5673" s="1">
        <f>IF('🛢️ RON CẠT TE'!A39="","",'🛢️ RON CẠT TE'!I39)</f>
        <v>0</v>
      </c>
      <c r="H5673" s="1">
        <f>IF('🛢️ RON CẠT TE'!A39="","",'🛢️ RON CẠT TE'!J39)</f>
        <v>0</v>
      </c>
      <c r="I5673" s="1">
        <f>IF('🛢️ RON CẠT TE'!A39="","",'🛢️ RON CẠT TE'!K39)</f>
        <v>0</v>
      </c>
      <c r="J5673" s="1" t="str">
        <f>IF('🛢️ RON CẠT TE'!A39="","",'🛢️ RON CẠT TE'!D39)</f>
        <v>91.1</v>
      </c>
      <c r="L5673" s="1">
        <f>N(L5672)+IF(AND('🔎 TRA CỨU NHANH'!$C$2&lt;&gt;"",OR(ISNUMBER(SEARCH('🔎 TRA CỨU NHANH'!$C$2,$A5673)),ISNUMBER(SEARCH('🔎 TRA CỨU NHANH'!$C$2,$B5673)))),1,0)</f>
        <v>0</v>
      </c>
      <c r="M5673" s="1" t="str">
        <f t="shared" si="176"/>
        <v/>
      </c>
      <c r="N5673" s="1">
        <f>N(N5672)+IF(AND('💰 BÁO GIÁ'!$C$27&lt;&gt;"",OR(ISNUMBER(SEARCH('💰 BÁO GIÁ'!$C$27,$A5673)),ISNUMBER(SEARCH('💰 BÁO GIÁ'!$C$27,$B5673)))),1,0)</f>
        <v>0</v>
      </c>
      <c r="O5673" s="1" t="str">
        <f t="shared" si="177"/>
        <v/>
      </c>
    </row>
    <row r="5674" customHeight="1" spans="1:15">
      <c r="A5674" s="1" t="str">
        <f>IF('🛢️ RON CẠT TE'!A40="","",'🛢️ RON CẠT TE'!A40)</f>
        <v>HH079717</v>
      </c>
      <c r="B5674" s="1" t="str">
        <f>IF('🛢️ RON CẠT TE'!A40="","",'🛢️ RON CẠT TE'!O40)</f>
        <v>Ron catte S4S</v>
      </c>
      <c r="C5674" s="1" t="str">
        <f>IF('🛢️ RON CẠT TE'!A40="","","Ron cạt te")</f>
        <v>Ron cạt te</v>
      </c>
      <c r="D5674" s="1" t="str">
        <f>IF('🛢️ RON CẠT TE'!A40="","",'🛢️ RON CẠT TE'!F40)</f>
        <v>Cái</v>
      </c>
      <c r="E5674" s="1">
        <f>IF('🛢️ RON CẠT TE'!A40="","",'🛢️ RON CẠT TE'!G40)</f>
        <v>0</v>
      </c>
      <c r="F5674" s="1">
        <f>IF('🛢️ RON CẠT TE'!A40="","",'🛢️ RON CẠT TE'!H40)</f>
        <v>0</v>
      </c>
      <c r="G5674" s="1">
        <f>IF('🛢️ RON CẠT TE'!A40="","",'🛢️ RON CẠT TE'!I40)</f>
        <v>0</v>
      </c>
      <c r="H5674" s="1">
        <f>IF('🛢️ RON CẠT TE'!A40="","",'🛢️ RON CẠT TE'!J40)</f>
        <v>0</v>
      </c>
      <c r="I5674" s="1">
        <f>IF('🛢️ RON CẠT TE'!A40="","",'🛢️ RON CẠT TE'!K40)</f>
        <v>0</v>
      </c>
      <c r="J5674" s="1" t="str">
        <f>IF('🛢️ RON CẠT TE'!A40="","",'🛢️ RON CẠT TE'!D40)</f>
        <v>94</v>
      </c>
      <c r="L5674" s="1">
        <f>N(L5673)+IF(AND('🔎 TRA CỨU NHANH'!$C$2&lt;&gt;"",OR(ISNUMBER(SEARCH('🔎 TRA CỨU NHANH'!$C$2,$A5674)),ISNUMBER(SEARCH('🔎 TRA CỨU NHANH'!$C$2,$B5674)))),1,0)</f>
        <v>0</v>
      </c>
      <c r="M5674" s="1" t="str">
        <f t="shared" si="176"/>
        <v/>
      </c>
      <c r="N5674" s="1">
        <f>N(N5673)+IF(AND('💰 BÁO GIÁ'!$C$27&lt;&gt;"",OR(ISNUMBER(SEARCH('💰 BÁO GIÁ'!$C$27,$A5674)),ISNUMBER(SEARCH('💰 BÁO GIÁ'!$C$27,$B5674)))),1,0)</f>
        <v>0</v>
      </c>
      <c r="O5674" s="1" t="str">
        <f t="shared" si="177"/>
        <v/>
      </c>
    </row>
    <row r="5675" customHeight="1" spans="1:15">
      <c r="A5675" s="1" t="str">
        <f>IF('🛢️ RON CẠT TE'!A41="","",'🛢️ RON CẠT TE'!A41)</f>
        <v>HH079718</v>
      </c>
      <c r="B5675" s="1" t="str">
        <f>IF('🛢️ RON CẠT TE'!A41="","",'🛢️ RON CẠT TE'!O41)</f>
        <v>Ron catte S6S</v>
      </c>
      <c r="C5675" s="1" t="str">
        <f>IF('🛢️ RON CẠT TE'!A41="","","Ron cạt te")</f>
        <v>Ron cạt te</v>
      </c>
      <c r="D5675" s="1" t="str">
        <f>IF('🛢️ RON CẠT TE'!A41="","",'🛢️ RON CẠT TE'!F41)</f>
        <v>Cái</v>
      </c>
      <c r="E5675" s="1">
        <f>IF('🛢️ RON CẠT TE'!A41="","",'🛢️ RON CẠT TE'!G41)</f>
        <v>0</v>
      </c>
      <c r="F5675" s="1">
        <f>IF('🛢️ RON CẠT TE'!A41="","",'🛢️ RON CẠT TE'!H41)</f>
        <v>0</v>
      </c>
      <c r="G5675" s="1">
        <f>IF('🛢️ RON CẠT TE'!A41="","",'🛢️ RON CẠT TE'!I41)</f>
        <v>0</v>
      </c>
      <c r="H5675" s="1">
        <f>IF('🛢️ RON CẠT TE'!A41="","",'🛢️ RON CẠT TE'!J41)</f>
        <v>0</v>
      </c>
      <c r="I5675" s="1">
        <f>IF('🛢️ RON CẠT TE'!A41="","",'🛢️ RON CẠT TE'!K41)</f>
        <v>0</v>
      </c>
      <c r="J5675" s="1" t="str">
        <f>IF('🛢️ RON CẠT TE'!A41="","",'🛢️ RON CẠT TE'!D41)</f>
        <v>94</v>
      </c>
      <c r="L5675" s="1">
        <f>N(L5674)+IF(AND('🔎 TRA CỨU NHANH'!$C$2&lt;&gt;"",OR(ISNUMBER(SEARCH('🔎 TRA CỨU NHANH'!$C$2,$A5675)),ISNUMBER(SEARCH('🔎 TRA CỨU NHANH'!$C$2,$B5675)))),1,0)</f>
        <v>0</v>
      </c>
      <c r="M5675" s="1" t="str">
        <f t="shared" si="176"/>
        <v/>
      </c>
      <c r="N5675" s="1">
        <f>N(N5674)+IF(AND('💰 BÁO GIÁ'!$C$27&lt;&gt;"",OR(ISNUMBER(SEARCH('💰 BÁO GIÁ'!$C$27,$A5675)),ISNUMBER(SEARCH('💰 BÁO GIÁ'!$C$27,$B5675)))),1,0)</f>
        <v>0</v>
      </c>
      <c r="O5675" s="1" t="str">
        <f t="shared" si="177"/>
        <v/>
      </c>
    </row>
    <row r="5676" customHeight="1" spans="1:15">
      <c r="A5676" s="1" t="str">
        <f>IF('🛢️ RON CẠT TE'!A42="","",'🛢️ RON CẠT TE'!A42)</f>
        <v>HH079709</v>
      </c>
      <c r="B5676" s="1" t="str">
        <f>IF('🛢️ RON CẠT TE'!A42="","",'🛢️ RON CẠT TE'!O42)</f>
        <v>Ron catte 6D31 (loại ngắn, vuông)</v>
      </c>
      <c r="C5676" s="1" t="str">
        <f>IF('🛢️ RON CẠT TE'!A42="","","Ron cạt te")</f>
        <v>Ron cạt te</v>
      </c>
      <c r="D5676" s="1" t="str">
        <f>IF('🛢️ RON CẠT TE'!A42="","",'🛢️ RON CẠT TE'!F42)</f>
        <v>Cái</v>
      </c>
      <c r="E5676" s="1">
        <f>IF('🛢️ RON CẠT TE'!A42="","",'🛢️ RON CẠT TE'!G42)</f>
        <v>0</v>
      </c>
      <c r="F5676" s="1">
        <f>IF('🛢️ RON CẠT TE'!A42="","",'🛢️ RON CẠT TE'!H42)</f>
        <v>0</v>
      </c>
      <c r="G5676" s="1">
        <f>IF('🛢️ RON CẠT TE'!A42="","",'🛢️ RON CẠT TE'!I42)</f>
        <v>0</v>
      </c>
      <c r="H5676" s="1">
        <f>IF('🛢️ RON CẠT TE'!A42="","",'🛢️ RON CẠT TE'!J42)</f>
        <v>0</v>
      </c>
      <c r="I5676" s="1">
        <f>IF('🛢️ RON CẠT TE'!A42="","",'🛢️ RON CẠT TE'!K42)</f>
        <v>0</v>
      </c>
      <c r="J5676" s="1" t="str">
        <f>IF('🛢️ RON CẠT TE'!A42="","",'🛢️ RON CẠT TE'!D42)</f>
        <v>100</v>
      </c>
      <c r="L5676" s="1">
        <f>N(L5675)+IF(AND('🔎 TRA CỨU NHANH'!$C$2&lt;&gt;"",OR(ISNUMBER(SEARCH('🔎 TRA CỨU NHANH'!$C$2,$A5676)),ISNUMBER(SEARCH('🔎 TRA CỨU NHANH'!$C$2,$B5676)))),1,0)</f>
        <v>0</v>
      </c>
      <c r="M5676" s="1" t="str">
        <f t="shared" si="176"/>
        <v/>
      </c>
      <c r="N5676" s="1">
        <f>N(N5675)+IF(AND('💰 BÁO GIÁ'!$C$27&lt;&gt;"",OR(ISNUMBER(SEARCH('💰 BÁO GIÁ'!$C$27,$A5676)),ISNUMBER(SEARCH('💰 BÁO GIÁ'!$C$27,$B5676)))),1,0)</f>
        <v>0</v>
      </c>
      <c r="O5676" s="1" t="str">
        <f t="shared" si="177"/>
        <v/>
      </c>
    </row>
    <row r="5677" customHeight="1" spans="1:15">
      <c r="A5677" s="1" t="str">
        <f>IF('🛢️ RON CẠT TE'!A43="","",'🛢️ RON CẠT TE'!A43)</f>
        <v>HH079708</v>
      </c>
      <c r="B5677" s="1" t="str">
        <f>IF('🛢️ RON CẠT TE'!A43="","",'🛢️ RON CẠT TE'!O43)</f>
        <v>Ron catte 4D31/ 4D32</v>
      </c>
      <c r="C5677" s="1" t="str">
        <f>IF('🛢️ RON CẠT TE'!A43="","","Ron cạt te")</f>
        <v>Ron cạt te</v>
      </c>
      <c r="D5677" s="1" t="str">
        <f>IF('🛢️ RON CẠT TE'!A43="","",'🛢️ RON CẠT TE'!F43)</f>
        <v>Cái</v>
      </c>
      <c r="E5677" s="1">
        <f>IF('🛢️ RON CẠT TE'!A43="","",'🛢️ RON CẠT TE'!G43)</f>
        <v>0</v>
      </c>
      <c r="F5677" s="1">
        <f>IF('🛢️ RON CẠT TE'!A43="","",'🛢️ RON CẠT TE'!H43)</f>
        <v>0</v>
      </c>
      <c r="G5677" s="1">
        <f>IF('🛢️ RON CẠT TE'!A43="","",'🛢️ RON CẠT TE'!I43)</f>
        <v>0</v>
      </c>
      <c r="H5677" s="1">
        <f>IF('🛢️ RON CẠT TE'!A43="","",'🛢️ RON CẠT TE'!J43)</f>
        <v>0</v>
      </c>
      <c r="I5677" s="1">
        <f>IF('🛢️ RON CẠT TE'!A43="","",'🛢️ RON CẠT TE'!K43)</f>
        <v>0</v>
      </c>
      <c r="J5677" s="1" t="str">
        <f>IF('🛢️ RON CẠT TE'!A43="","",'🛢️ RON CẠT TE'!D43)</f>
        <v>104</v>
      </c>
      <c r="L5677" s="1">
        <f>N(L5676)+IF(AND('🔎 TRA CỨU NHANH'!$C$2&lt;&gt;"",OR(ISNUMBER(SEARCH('🔎 TRA CỨU NHANH'!$C$2,$A5677)),ISNUMBER(SEARCH('🔎 TRA CỨU NHANH'!$C$2,$B5677)))),1,0)</f>
        <v>0</v>
      </c>
      <c r="M5677" s="1" t="str">
        <f t="shared" si="176"/>
        <v/>
      </c>
      <c r="N5677" s="1">
        <f>N(N5676)+IF(AND('💰 BÁO GIÁ'!$C$27&lt;&gt;"",OR(ISNUMBER(SEARCH('💰 BÁO GIÁ'!$C$27,$A5677)),ISNUMBER(SEARCH('💰 BÁO GIÁ'!$C$27,$B5677)))),1,0)</f>
        <v>0</v>
      </c>
      <c r="O5677" s="1" t="str">
        <f t="shared" si="177"/>
        <v/>
      </c>
    </row>
    <row r="5678" customHeight="1" spans="1:15">
      <c r="A5678" s="1" t="str">
        <f>IF('🛢️ RON CẠT TE'!A44="","",'🛢️ RON CẠT TE'!A44)</f>
        <v>HH083480</v>
      </c>
      <c r="B5678" s="1" t="str">
        <f>IF('🛢️ RON CẠT TE'!A44="","",'🛢️ RON CẠT TE'!O44)</f>
        <v>Ron cổ bô lửa Mitsu 4D31/4D32/4D34 (Bộ 4c), Thép, RE5001 (40/5.55)</v>
      </c>
      <c r="C5678" s="1" t="str">
        <f>IF('🛢️ RON CẠT TE'!A44="","","Ron cạt te")</f>
        <v>Ron cạt te</v>
      </c>
      <c r="D5678" s="1" t="str">
        <f>IF('🛢️ RON CẠT TE'!A44="","",'🛢️ RON CẠT TE'!F44)</f>
        <v>Bộ 4c</v>
      </c>
      <c r="E5678" s="1">
        <f>IF('🛢️ RON CẠT TE'!A44="","",'🛢️ RON CẠT TE'!G44)</f>
        <v>0</v>
      </c>
      <c r="F5678" s="1">
        <f>IF('🛢️ RON CẠT TE'!A44="","",'🛢️ RON CẠT TE'!H44)</f>
        <v>0</v>
      </c>
      <c r="G5678" s="1">
        <f>IF('🛢️ RON CẠT TE'!A44="","",'🛢️ RON CẠT TE'!I44)</f>
        <v>0</v>
      </c>
      <c r="H5678" s="1">
        <f>IF('🛢️ RON CẠT TE'!A44="","",'🛢️ RON CẠT TE'!J44)</f>
        <v>0</v>
      </c>
      <c r="I5678" s="1">
        <f>IF('🛢️ RON CẠT TE'!A44="","",'🛢️ RON CẠT TE'!K44)</f>
        <v>0</v>
      </c>
      <c r="J5678" s="1" t="str">
        <f>IF('🛢️ RON CẠT TE'!A44="","",'🛢️ RON CẠT TE'!D44)</f>
        <v>104</v>
      </c>
      <c r="L5678" s="1">
        <f>N(L5677)+IF(AND('🔎 TRA CỨU NHANH'!$C$2&lt;&gt;"",OR(ISNUMBER(SEARCH('🔎 TRA CỨU NHANH'!$C$2,$A5678)),ISNUMBER(SEARCH('🔎 TRA CỨU NHANH'!$C$2,$B5678)))),1,0)</f>
        <v>0</v>
      </c>
      <c r="M5678" s="1" t="str">
        <f t="shared" si="176"/>
        <v/>
      </c>
      <c r="N5678" s="1">
        <f>N(N5677)+IF(AND('💰 BÁO GIÁ'!$C$27&lt;&gt;"",OR(ISNUMBER(SEARCH('💰 BÁO GIÁ'!$C$27,$A5678)),ISNUMBER(SEARCH('💰 BÁO GIÁ'!$C$27,$B5678)))),1,0)</f>
        <v>0</v>
      </c>
      <c r="O5678" s="1" t="str">
        <f t="shared" si="177"/>
        <v/>
      </c>
    </row>
    <row r="5679" customHeight="1" spans="1:15">
      <c r="A5679" s="1" t="str">
        <f>IF('🛢️ RON CẠT TE'!A45="","",'🛢️ RON CẠT TE'!A45)</f>
        <v>HH082611</v>
      </c>
      <c r="B5679" s="1" t="str">
        <f>IF('🛢️ RON CẠT TE'!A45="","",'🛢️ RON CẠT TE'!O45)</f>
        <v>Ron catte 4D34/ D4DA</v>
      </c>
      <c r="C5679" s="1" t="str">
        <f>IF('🛢️ RON CẠT TE'!A45="","","Ron cạt te")</f>
        <v>Ron cạt te</v>
      </c>
      <c r="D5679" s="1" t="str">
        <f>IF('🛢️ RON CẠT TE'!A45="","",'🛢️ RON CẠT TE'!F45)</f>
        <v>Cái</v>
      </c>
      <c r="E5679" s="1">
        <f>IF('🛢️ RON CẠT TE'!A45="","",'🛢️ RON CẠT TE'!G45)</f>
        <v>0</v>
      </c>
      <c r="F5679" s="1">
        <f>IF('🛢️ RON CẠT TE'!A45="","",'🛢️ RON CẠT TE'!H45)</f>
        <v>0</v>
      </c>
      <c r="G5679" s="1">
        <f>IF('🛢️ RON CẠT TE'!A45="","",'🛢️ RON CẠT TE'!I45)</f>
        <v>0</v>
      </c>
      <c r="H5679" s="1">
        <f>IF('🛢️ RON CẠT TE'!A45="","",'🛢️ RON CẠT TE'!J45)</f>
        <v>0</v>
      </c>
      <c r="I5679" s="1">
        <f>IF('🛢️ RON CẠT TE'!A45="","",'🛢️ RON CẠT TE'!K45)</f>
        <v>0</v>
      </c>
      <c r="J5679" s="1" t="str">
        <f>IF('🛢️ RON CẠT TE'!A45="","",'🛢️ RON CẠT TE'!D45)</f>
        <v>104</v>
      </c>
      <c r="L5679" s="1">
        <f>N(L5678)+IF(AND('🔎 TRA CỨU NHANH'!$C$2&lt;&gt;"",OR(ISNUMBER(SEARCH('🔎 TRA CỨU NHANH'!$C$2,$A5679)),ISNUMBER(SEARCH('🔎 TRA CỨU NHANH'!$C$2,$B5679)))),1,0)</f>
        <v>0</v>
      </c>
      <c r="M5679" s="1" t="str">
        <f t="shared" si="176"/>
        <v/>
      </c>
      <c r="N5679" s="1">
        <f>N(N5678)+IF(AND('💰 BÁO GIÁ'!$C$27&lt;&gt;"",OR(ISNUMBER(SEARCH('💰 BÁO GIÁ'!$C$27,$A5679)),ISNUMBER(SEARCH('💰 BÁO GIÁ'!$C$27,$B5679)))),1,0)</f>
        <v>0</v>
      </c>
      <c r="O5679" s="1" t="str">
        <f t="shared" si="177"/>
        <v/>
      </c>
    </row>
    <row r="5680" customHeight="1" spans="1:15">
      <c r="A5680" s="1" t="str">
        <f>IF('🛢️ RON CẠT TE'!A46="","",'🛢️ RON CẠT TE'!A46)</f>
        <v>HH083481</v>
      </c>
      <c r="B5680" s="1" t="str">
        <f>IF('🛢️ RON CẠT TE'!A46="","",'🛢️ RON CẠT TE'!O46)</f>
        <v>Ron cổ bô lửa Mitsu 6D31/ 6D34 (Bộ 6c), Thép, RE5001 (60/5.75)</v>
      </c>
      <c r="C5680" s="1" t="str">
        <f>IF('🛢️ RON CẠT TE'!A46="","","Ron cạt te")</f>
        <v>Ron cạt te</v>
      </c>
      <c r="D5680" s="1" t="str">
        <f>IF('🛢️ RON CẠT TE'!A46="","",'🛢️ RON CẠT TE'!F46)</f>
        <v>Bộ 6c</v>
      </c>
      <c r="E5680" s="1">
        <f>IF('🛢️ RON CẠT TE'!A46="","",'🛢️ RON CẠT TE'!G46)</f>
        <v>0</v>
      </c>
      <c r="F5680" s="1">
        <f>IF('🛢️ RON CẠT TE'!A46="","",'🛢️ RON CẠT TE'!H46)</f>
        <v>0</v>
      </c>
      <c r="G5680" s="1">
        <f>IF('🛢️ RON CẠT TE'!A46="","",'🛢️ RON CẠT TE'!I46)</f>
        <v>0</v>
      </c>
      <c r="H5680" s="1">
        <f>IF('🛢️ RON CẠT TE'!A46="","",'🛢️ RON CẠT TE'!J46)</f>
        <v>0</v>
      </c>
      <c r="I5680" s="1">
        <f>IF('🛢️ RON CẠT TE'!A46="","",'🛢️ RON CẠT TE'!K46)</f>
        <v>0</v>
      </c>
      <c r="J5680" s="1" t="str">
        <f>IF('🛢️ RON CẠT TE'!A46="","",'🛢️ RON CẠT TE'!D46)</f>
        <v>104</v>
      </c>
      <c r="L5680" s="1">
        <f>N(L5679)+IF(AND('🔎 TRA CỨU NHANH'!$C$2&lt;&gt;"",OR(ISNUMBER(SEARCH('🔎 TRA CỨU NHANH'!$C$2,$A5680)),ISNUMBER(SEARCH('🔎 TRA CỨU NHANH'!$C$2,$B5680)))),1,0)</f>
        <v>0</v>
      </c>
      <c r="M5680" s="1" t="str">
        <f t="shared" si="176"/>
        <v/>
      </c>
      <c r="N5680" s="1">
        <f>N(N5679)+IF(AND('💰 BÁO GIÁ'!$C$27&lt;&gt;"",OR(ISNUMBER(SEARCH('💰 BÁO GIÁ'!$C$27,$A5680)),ISNUMBER(SEARCH('💰 BÁO GIÁ'!$C$27,$B5680)))),1,0)</f>
        <v>0</v>
      </c>
      <c r="O5680" s="1" t="str">
        <f t="shared" si="177"/>
        <v/>
      </c>
    </row>
    <row r="5681" customHeight="1" spans="1:15">
      <c r="A5681" s="1" t="str">
        <f>IF('🛢️ RON CẠT TE'!A47="","",'🛢️ RON CẠT TE'!A47)</f>
        <v>HH079711</v>
      </c>
      <c r="B5681" s="1" t="str">
        <f>IF('🛢️ RON CẠT TE'!A47="","",'🛢️ RON CẠT TE'!O47)</f>
        <v>Ron catte 6D14/ 6D15/ 6D16-T</v>
      </c>
      <c r="C5681" s="1" t="str">
        <f>IF('🛢️ RON CẠT TE'!A47="","","Ron cạt te")</f>
        <v>Ron cạt te</v>
      </c>
      <c r="D5681" s="1" t="str">
        <f>IF('🛢️ RON CẠT TE'!A47="","",'🛢️ RON CẠT TE'!F47)</f>
        <v>Cái</v>
      </c>
      <c r="E5681" s="1">
        <f>IF('🛢️ RON CẠT TE'!A47="","",'🛢️ RON CẠT TE'!G47)</f>
        <v>0</v>
      </c>
      <c r="F5681" s="1">
        <f>IF('🛢️ RON CẠT TE'!A47="","",'🛢️ RON CẠT TE'!H47)</f>
        <v>0</v>
      </c>
      <c r="G5681" s="1">
        <f>IF('🛢️ RON CẠT TE'!A47="","",'🛢️ RON CẠT TE'!I47)</f>
        <v>0</v>
      </c>
      <c r="H5681" s="1">
        <f>IF('🛢️ RON CẠT TE'!A47="","",'🛢️ RON CẠT TE'!J47)</f>
        <v>0</v>
      </c>
      <c r="I5681" s="1">
        <f>IF('🛢️ RON CẠT TE'!A47="","",'🛢️ RON CẠT TE'!K47)</f>
        <v>0</v>
      </c>
      <c r="J5681" s="1" t="str">
        <f>IF('🛢️ RON CẠT TE'!A47="","",'🛢️ RON CẠT TE'!D47)</f>
        <v>110</v>
      </c>
      <c r="L5681" s="1">
        <f>N(L5680)+IF(AND('🔎 TRA CỨU NHANH'!$C$2&lt;&gt;"",OR(ISNUMBER(SEARCH('🔎 TRA CỨU NHANH'!$C$2,$A5681)),ISNUMBER(SEARCH('🔎 TRA CỨU NHANH'!$C$2,$B5681)))),1,0)</f>
        <v>0</v>
      </c>
      <c r="M5681" s="1" t="str">
        <f t="shared" si="176"/>
        <v/>
      </c>
      <c r="N5681" s="1">
        <f>N(N5680)+IF(AND('💰 BÁO GIÁ'!$C$27&lt;&gt;"",OR(ISNUMBER(SEARCH('💰 BÁO GIÁ'!$C$27,$A5681)),ISNUMBER(SEARCH('💰 BÁO GIÁ'!$C$27,$B5681)))),1,0)</f>
        <v>0</v>
      </c>
      <c r="O5681" s="1" t="str">
        <f t="shared" si="177"/>
        <v/>
      </c>
    </row>
    <row r="5682" customHeight="1" spans="1:15">
      <c r="A5682" s="1" t="str">
        <f>IF('🛢️ RON CẠT TE'!A48="","",'🛢️ RON CẠT TE'!A48)</f>
        <v>HH083487</v>
      </c>
      <c r="B5682" s="1" t="str">
        <f>IF('🛢️ RON CẠT TE'!A48="","",'🛢️ RON CẠT TE'!O48)</f>
        <v>Ron cổ bô lửa Mitsu 6D14/ 6D15/ 6D16/ 6D17 (Bộ 6c), Thép, RE5007 (75.85.100)</v>
      </c>
      <c r="C5682" s="1" t="str">
        <f>IF('🛢️ RON CẠT TE'!A48="","","Ron cạt te")</f>
        <v>Ron cạt te</v>
      </c>
      <c r="D5682" s="1" t="str">
        <f>IF('🛢️ RON CẠT TE'!A48="","",'🛢️ RON CẠT TE'!F48)</f>
        <v>Bộ 6c</v>
      </c>
      <c r="E5682" s="1">
        <f>IF('🛢️ RON CẠT TE'!A48="","",'🛢️ RON CẠT TE'!G48)</f>
        <v>0</v>
      </c>
      <c r="F5682" s="1">
        <f>IF('🛢️ RON CẠT TE'!A48="","",'🛢️ RON CẠT TE'!H48)</f>
        <v>0</v>
      </c>
      <c r="G5682" s="1">
        <f>IF('🛢️ RON CẠT TE'!A48="","",'🛢️ RON CẠT TE'!I48)</f>
        <v>0</v>
      </c>
      <c r="H5682" s="1">
        <f>IF('🛢️ RON CẠT TE'!A48="","",'🛢️ RON CẠT TE'!J48)</f>
        <v>0</v>
      </c>
      <c r="I5682" s="1">
        <f>IF('🛢️ RON CẠT TE'!A48="","",'🛢️ RON CẠT TE'!K48)</f>
        <v>0</v>
      </c>
      <c r="J5682" s="1" t="str">
        <f>IF('🛢️ RON CẠT TE'!A48="","",'🛢️ RON CẠT TE'!D48)</f>
        <v>118</v>
      </c>
      <c r="L5682" s="1">
        <f>N(L5681)+IF(AND('🔎 TRA CỨU NHANH'!$C$2&lt;&gt;"",OR(ISNUMBER(SEARCH('🔎 TRA CỨU NHANH'!$C$2,$A5682)),ISNUMBER(SEARCH('🔎 TRA CỨU NHANH'!$C$2,$B5682)))),1,0)</f>
        <v>0</v>
      </c>
      <c r="M5682" s="1" t="str">
        <f t="shared" si="176"/>
        <v/>
      </c>
      <c r="N5682" s="1">
        <f>N(N5681)+IF(AND('💰 BÁO GIÁ'!$C$27&lt;&gt;"",OR(ISNUMBER(SEARCH('💰 BÁO GIÁ'!$C$27,$A5682)),ISNUMBER(SEARCH('💰 BÁO GIÁ'!$C$27,$B5682)))),1,0)</f>
        <v>0</v>
      </c>
      <c r="O5682" s="1" t="str">
        <f t="shared" si="177"/>
        <v/>
      </c>
    </row>
    <row r="5683" customHeight="1" spans="1:15">
      <c r="A5683" s="1" t="str">
        <f>IF('🛢️ RON CẠT TE'!A49="","",'🛢️ RON CẠT TE'!A49)</f>
        <v>HH083482</v>
      </c>
      <c r="B5683" s="1" t="str">
        <f>IF('🛢️ RON CẠT TE'!A49="","",'🛢️ RON CẠT TE'!O49)</f>
        <v>Ron cổ bô lửa Mitsu 6D20/ 6D22/ 6D24 (Bộ 6c), Thép, RE5009 (90.100/20)</v>
      </c>
      <c r="C5683" s="1" t="str">
        <f>IF('🛢️ RON CẠT TE'!A49="","","Ron cạt te")</f>
        <v>Ron cạt te</v>
      </c>
      <c r="D5683" s="1" t="str">
        <f>IF('🛢️ RON CẠT TE'!A49="","",'🛢️ RON CẠT TE'!F49)</f>
        <v>Bộ 6c</v>
      </c>
      <c r="E5683" s="1">
        <f>IF('🛢️ RON CẠT TE'!A49="","",'🛢️ RON CẠT TE'!G49)</f>
        <v>0</v>
      </c>
      <c r="F5683" s="1">
        <f>IF('🛢️ RON CẠT TE'!A49="","",'🛢️ RON CẠT TE'!H49)</f>
        <v>0</v>
      </c>
      <c r="G5683" s="1">
        <f>IF('🛢️ RON CẠT TE'!A49="","",'🛢️ RON CẠT TE'!I49)</f>
        <v>0</v>
      </c>
      <c r="H5683" s="1">
        <f>IF('🛢️ RON CẠT TE'!A49="","",'🛢️ RON CẠT TE'!J49)</f>
        <v>0</v>
      </c>
      <c r="I5683" s="1">
        <f>IF('🛢️ RON CẠT TE'!A49="","",'🛢️ RON CẠT TE'!K49)</f>
        <v>0</v>
      </c>
      <c r="J5683" s="1" t="str">
        <f>IF('🛢️ RON CẠT TE'!A49="","",'🛢️ RON CẠT TE'!D49)</f>
        <v>130</v>
      </c>
      <c r="L5683" s="1">
        <f>N(L5682)+IF(AND('🔎 TRA CỨU NHANH'!$C$2&lt;&gt;"",OR(ISNUMBER(SEARCH('🔎 TRA CỨU NHANH'!$C$2,$A5683)),ISNUMBER(SEARCH('🔎 TRA CỨU NHANH'!$C$2,$B5683)))),1,0)</f>
        <v>0</v>
      </c>
      <c r="M5683" s="1" t="str">
        <f t="shared" si="176"/>
        <v/>
      </c>
      <c r="N5683" s="1">
        <f>N(N5682)+IF(AND('💰 BÁO GIÁ'!$C$27&lt;&gt;"",OR(ISNUMBER(SEARCH('💰 BÁO GIÁ'!$C$27,$A5683)),ISNUMBER(SEARCH('💰 BÁO GIÁ'!$C$27,$B5683)))),1,0)</f>
        <v>0</v>
      </c>
      <c r="O5683" s="1" t="str">
        <f t="shared" si="177"/>
        <v/>
      </c>
    </row>
    <row r="5684" customHeight="1" spans="1:15">
      <c r="A5684" s="1" t="str">
        <f>IF('🛢️ RON CẠT TE'!A50="","",'🛢️ RON CẠT TE'!A50)</f>
        <v>HH079716</v>
      </c>
      <c r="B5684" s="1" t="str">
        <f>IF('🛢️ RON CẠT TE'!A50="","",'🛢️ RON CẠT TE'!O50)</f>
        <v>Ron catte 8DC9</v>
      </c>
      <c r="C5684" s="1" t="str">
        <f>IF('🛢️ RON CẠT TE'!A50="","","Ron cạt te")</f>
        <v>Ron cạt te</v>
      </c>
      <c r="D5684" s="1" t="str">
        <f>IF('🛢️ RON CẠT TE'!A50="","",'🛢️ RON CẠT TE'!F50)</f>
        <v>Cái</v>
      </c>
      <c r="E5684" s="1">
        <f>IF('🛢️ RON CẠT TE'!A50="","",'🛢️ RON CẠT TE'!G50)</f>
        <v>0</v>
      </c>
      <c r="F5684" s="1">
        <f>IF('🛢️ RON CẠT TE'!A50="","",'🛢️ RON CẠT TE'!H50)</f>
        <v>0</v>
      </c>
      <c r="G5684" s="1">
        <f>IF('🛢️ RON CẠT TE'!A50="","",'🛢️ RON CẠT TE'!I50)</f>
        <v>0</v>
      </c>
      <c r="H5684" s="1">
        <f>IF('🛢️ RON CẠT TE'!A50="","",'🛢️ RON CẠT TE'!J50)</f>
        <v>0</v>
      </c>
      <c r="I5684" s="1">
        <f>IF('🛢️ RON CẠT TE'!A50="","",'🛢️ RON CẠT TE'!K50)</f>
        <v>0</v>
      </c>
      <c r="J5684" s="1" t="str">
        <f>IF('🛢️ RON CẠT TE'!A50="","",'🛢️ RON CẠT TE'!D50)</f>
        <v>135</v>
      </c>
      <c r="L5684" s="1">
        <f>N(L5683)+IF(AND('🔎 TRA CỨU NHANH'!$C$2&lt;&gt;"",OR(ISNUMBER(SEARCH('🔎 TRA CỨU NHANH'!$C$2,$A5684)),ISNUMBER(SEARCH('🔎 TRA CỨU NHANH'!$C$2,$B5684)))),1,0)</f>
        <v>0</v>
      </c>
      <c r="M5684" s="1" t="str">
        <f t="shared" si="176"/>
        <v/>
      </c>
      <c r="N5684" s="1">
        <f>N(N5683)+IF(AND('💰 BÁO GIÁ'!$C$27&lt;&gt;"",OR(ISNUMBER(SEARCH('💰 BÁO GIÁ'!$C$27,$A5684)),ISNUMBER(SEARCH('💰 BÁO GIÁ'!$C$27,$B5684)))),1,0)</f>
        <v>0</v>
      </c>
      <c r="O5684" s="1" t="str">
        <f t="shared" si="177"/>
        <v/>
      </c>
    </row>
    <row r="5685" customHeight="1" spans="1:15">
      <c r="A5685" s="1" t="str">
        <f>IF('🛢️ RON CẠT TE'!A51="","",'🛢️ RON CẠT TE'!A51)</f>
        <v/>
      </c>
      <c r="B5685" s="1" t="str">
        <f>IF('🛢️ RON CẠT TE'!A51="","",'🛢️ RON CẠT TE'!O51)</f>
        <v/>
      </c>
      <c r="C5685" s="1" t="str">
        <f>IF('🛢️ RON CẠT TE'!A51="","","Ron cạt te")</f>
        <v/>
      </c>
      <c r="D5685" s="1" t="str">
        <f>IF('🛢️ RON CẠT TE'!A51="","",'🛢️ RON CẠT TE'!F51)</f>
        <v/>
      </c>
      <c r="E5685" s="1" t="str">
        <f>IF('🛢️ RON CẠT TE'!A51="","",'🛢️ RON CẠT TE'!G51)</f>
        <v/>
      </c>
      <c r="F5685" s="1" t="str">
        <f>IF('🛢️ RON CẠT TE'!A51="","",'🛢️ RON CẠT TE'!H51)</f>
        <v/>
      </c>
      <c r="G5685" s="1" t="str">
        <f>IF('🛢️ RON CẠT TE'!A51="","",'🛢️ RON CẠT TE'!I51)</f>
        <v/>
      </c>
      <c r="H5685" s="1" t="str">
        <f>IF('🛢️ RON CẠT TE'!A51="","",'🛢️ RON CẠT TE'!J51)</f>
        <v/>
      </c>
      <c r="I5685" s="1" t="str">
        <f>IF('🛢️ RON CẠT TE'!A51="","",'🛢️ RON CẠT TE'!K51)</f>
        <v/>
      </c>
      <c r="J5685" s="1" t="str">
        <f>IF('🛢️ RON CẠT TE'!A51="","",'🛢️ RON CẠT TE'!D51)</f>
        <v/>
      </c>
      <c r="L5685" s="1">
        <f>N(L5684)+IF(AND('🔎 TRA CỨU NHANH'!$C$2&lt;&gt;"",OR(ISNUMBER(SEARCH('🔎 TRA CỨU NHANH'!$C$2,$A5685)),ISNUMBER(SEARCH('🔎 TRA CỨU NHANH'!$C$2,$B5685)))),1,0)</f>
        <v>0</v>
      </c>
      <c r="M5685" s="1" t="str">
        <f t="shared" si="176"/>
        <v/>
      </c>
      <c r="N5685" s="1">
        <f>N(N5684)+IF(AND('💰 BÁO GIÁ'!$C$27&lt;&gt;"",OR(ISNUMBER(SEARCH('💰 BÁO GIÁ'!$C$27,$A5685)),ISNUMBER(SEARCH('💰 BÁO GIÁ'!$C$27,$B5685)))),1,0)</f>
        <v>0</v>
      </c>
      <c r="O5685" s="1" t="str">
        <f t="shared" si="177"/>
        <v/>
      </c>
    </row>
    <row r="5686" customHeight="1" spans="1:15">
      <c r="A5686" s="1" t="str">
        <f>IF('🛢️ RON CẠT TE'!A52="","",'🛢️ RON CẠT TE'!A52)</f>
        <v>HH079712</v>
      </c>
      <c r="B5686" s="1" t="str">
        <f>IF('🛢️ RON CẠT TE'!A52="","",'🛢️ RON CẠT TE'!O52)</f>
        <v>Ron catte 6D22</v>
      </c>
      <c r="C5686" s="1" t="str">
        <f>IF('🛢️ RON CẠT TE'!A52="","","Ron cạt te")</f>
        <v>Ron cạt te</v>
      </c>
      <c r="D5686" s="1" t="str">
        <f>IF('🛢️ RON CẠT TE'!A52="","",'🛢️ RON CẠT TE'!F52)</f>
        <v>Cái</v>
      </c>
      <c r="E5686" s="1">
        <f>IF('🛢️ RON CẠT TE'!A52="","",'🛢️ RON CẠT TE'!G52)</f>
        <v>0</v>
      </c>
      <c r="F5686" s="1">
        <f>IF('🛢️ RON CẠT TE'!A52="","",'🛢️ RON CẠT TE'!H52)</f>
        <v>0</v>
      </c>
      <c r="G5686" s="1">
        <f>IF('🛢️ RON CẠT TE'!A52="","",'🛢️ RON CẠT TE'!I52)</f>
        <v>0</v>
      </c>
      <c r="H5686" s="1">
        <f>IF('🛢️ RON CẠT TE'!A52="","",'🛢️ RON CẠT TE'!J52)</f>
        <v>0</v>
      </c>
      <c r="I5686" s="1">
        <f>IF('🛢️ RON CẠT TE'!A52="","",'🛢️ RON CẠT TE'!K52)</f>
        <v>0</v>
      </c>
      <c r="J5686" s="1" t="str">
        <f>IF('🛢️ RON CẠT TE'!A52="","",'🛢️ RON CẠT TE'!D52)</f>
        <v>130</v>
      </c>
      <c r="L5686" s="1">
        <f>N(L5685)+IF(AND('🔎 TRA CỨU NHANH'!$C$2&lt;&gt;"",OR(ISNUMBER(SEARCH('🔎 TRA CỨU NHANH'!$C$2,$A5686)),ISNUMBER(SEARCH('🔎 TRA CỨU NHANH'!$C$2,$B5686)))),1,0)</f>
        <v>0</v>
      </c>
      <c r="M5686" s="1" t="str">
        <f t="shared" si="176"/>
        <v/>
      </c>
      <c r="N5686" s="1">
        <f>N(N5685)+IF(AND('💰 BÁO GIÁ'!$C$27&lt;&gt;"",OR(ISNUMBER(SEARCH('💰 BÁO GIÁ'!$C$27,$A5686)),ISNUMBER(SEARCH('💰 BÁO GIÁ'!$C$27,$B5686)))),1,0)</f>
        <v>0</v>
      </c>
      <c r="O5686" s="1" t="str">
        <f t="shared" si="177"/>
        <v/>
      </c>
    </row>
    <row r="5687" customHeight="1" spans="1:15">
      <c r="A5687" s="1" t="str">
        <f>IF('🛢️ RON CẠT TE'!A53="","",'🛢️ RON CẠT TE'!A53)</f>
        <v>HH082699</v>
      </c>
      <c r="B5687" s="1" t="str">
        <f>IF('🛢️ RON CẠT TE'!A53="","",'🛢️ RON CẠT TE'!O53)</f>
        <v>Ron catte D6CA/ D6CB</v>
      </c>
      <c r="C5687" s="1" t="str">
        <f>IF('🛢️ RON CẠT TE'!A53="","","Ron cạt te")</f>
        <v>Ron cạt te</v>
      </c>
      <c r="D5687" s="1" t="str">
        <f>IF('🛢️ RON CẠT TE'!A53="","",'🛢️ RON CẠT TE'!F53)</f>
        <v>Cái</v>
      </c>
      <c r="E5687" s="1">
        <f>IF('🛢️ RON CẠT TE'!A53="","",'🛢️ RON CẠT TE'!G53)</f>
        <v>0</v>
      </c>
      <c r="F5687" s="1">
        <f>IF('🛢️ RON CẠT TE'!A53="","",'🛢️ RON CẠT TE'!H53)</f>
        <v>0</v>
      </c>
      <c r="G5687" s="1">
        <f>IF('🛢️ RON CẠT TE'!A53="","",'🛢️ RON CẠT TE'!I53)</f>
        <v>0</v>
      </c>
      <c r="H5687" s="1">
        <f>IF('🛢️ RON CẠT TE'!A53="","",'🛢️ RON CẠT TE'!J53)</f>
        <v>0</v>
      </c>
      <c r="I5687" s="1">
        <f>IF('🛢️ RON CẠT TE'!A53="","",'🛢️ RON CẠT TE'!K53)</f>
        <v>0</v>
      </c>
      <c r="J5687" s="1" t="str">
        <f>IF('🛢️ RON CẠT TE'!A53="","",'🛢️ RON CẠT TE'!D53)</f>
        <v>133</v>
      </c>
      <c r="L5687" s="1">
        <f>N(L5686)+IF(AND('🔎 TRA CỨU NHANH'!$C$2&lt;&gt;"",OR(ISNUMBER(SEARCH('🔎 TRA CỨU NHANH'!$C$2,$A5687)),ISNUMBER(SEARCH('🔎 TRA CỨU NHANH'!$C$2,$B5687)))),1,0)</f>
        <v>0</v>
      </c>
      <c r="M5687" s="1" t="str">
        <f t="shared" si="176"/>
        <v/>
      </c>
      <c r="N5687" s="1">
        <f>N(N5686)+IF(AND('💰 BÁO GIÁ'!$C$27&lt;&gt;"",OR(ISNUMBER(SEARCH('💰 BÁO GIÁ'!$C$27,$A5687)),ISNUMBER(SEARCH('💰 BÁO GIÁ'!$C$27,$B5687)))),1,0)</f>
        <v>0</v>
      </c>
      <c r="O5687" s="1" t="str">
        <f t="shared" si="177"/>
        <v/>
      </c>
    </row>
    <row r="5688" customHeight="1" spans="1:15">
      <c r="A5688" s="1" t="str">
        <f>IF('🛢️ RON CẠT TE'!A54="","",'🛢️ RON CẠT TE'!A54)</f>
        <v/>
      </c>
      <c r="B5688" s="1" t="str">
        <f>IF('🛢️ RON CẠT TE'!A54="","",'🛢️ RON CẠT TE'!O54)</f>
        <v/>
      </c>
      <c r="C5688" s="1" t="str">
        <f>IF('🛢️ RON CẠT TE'!A54="","","Ron cạt te")</f>
        <v/>
      </c>
      <c r="D5688" s="1" t="str">
        <f>IF('🛢️ RON CẠT TE'!A54="","",'🛢️ RON CẠT TE'!F54)</f>
        <v/>
      </c>
      <c r="E5688" s="1" t="str">
        <f>IF('🛢️ RON CẠT TE'!A54="","",'🛢️ RON CẠT TE'!G54)</f>
        <v/>
      </c>
      <c r="F5688" s="1" t="str">
        <f>IF('🛢️ RON CẠT TE'!A54="","",'🛢️ RON CẠT TE'!H54)</f>
        <v/>
      </c>
      <c r="G5688" s="1" t="str">
        <f>IF('🛢️ RON CẠT TE'!A54="","",'🛢️ RON CẠT TE'!I54)</f>
        <v/>
      </c>
      <c r="H5688" s="1" t="str">
        <f>IF('🛢️ RON CẠT TE'!A54="","",'🛢️ RON CẠT TE'!J54)</f>
        <v/>
      </c>
      <c r="I5688" s="1" t="str">
        <f>IF('🛢️ RON CẠT TE'!A54="","",'🛢️ RON CẠT TE'!K54)</f>
        <v/>
      </c>
      <c r="J5688" s="1" t="str">
        <f>IF('🛢️ RON CẠT TE'!A54="","",'🛢️ RON CẠT TE'!D54)</f>
        <v/>
      </c>
      <c r="L5688" s="1">
        <f>N(L5687)+IF(AND('🔎 TRA CỨU NHANH'!$C$2&lt;&gt;"",OR(ISNUMBER(SEARCH('🔎 TRA CỨU NHANH'!$C$2,$A5688)),ISNUMBER(SEARCH('🔎 TRA CỨU NHANH'!$C$2,$B5688)))),1,0)</f>
        <v>0</v>
      </c>
      <c r="M5688" s="1" t="str">
        <f t="shared" si="176"/>
        <v/>
      </c>
      <c r="N5688" s="1">
        <f>N(N5687)+IF(AND('💰 BÁO GIÁ'!$C$27&lt;&gt;"",OR(ISNUMBER(SEARCH('💰 BÁO GIÁ'!$C$27,$A5688)),ISNUMBER(SEARCH('💰 BÁO GIÁ'!$C$27,$B5688)))),1,0)</f>
        <v>0</v>
      </c>
      <c r="O5688" s="1" t="str">
        <f t="shared" si="177"/>
        <v/>
      </c>
    </row>
    <row r="5689" customHeight="1" spans="1:15">
      <c r="A5689" s="1" t="str">
        <f>IF('🛢️ RON CẠT TE'!A55="","",'🛢️ RON CẠT TE'!A55)</f>
        <v>HH079724</v>
      </c>
      <c r="B5689" s="1" t="str">
        <f>IF('🛢️ RON CẠT TE'!A55="","",'🛢️ RON CẠT TE'!O55)</f>
        <v>Ron catte 6D102 / S6D102 / 6BT</v>
      </c>
      <c r="C5689" s="1" t="str">
        <f>IF('🛢️ RON CẠT TE'!A55="","","Ron cạt te")</f>
        <v>Ron cạt te</v>
      </c>
      <c r="D5689" s="1" t="str">
        <f>IF('🛢️ RON CẠT TE'!A55="","",'🛢️ RON CẠT TE'!F55)</f>
        <v>Cái</v>
      </c>
      <c r="E5689" s="1">
        <f>IF('🛢️ RON CẠT TE'!A55="","",'🛢️ RON CẠT TE'!G55)</f>
        <v>0</v>
      </c>
      <c r="F5689" s="1">
        <f>IF('🛢️ RON CẠT TE'!A55="","",'🛢️ RON CẠT TE'!H55)</f>
        <v>0</v>
      </c>
      <c r="G5689" s="1">
        <f>IF('🛢️ RON CẠT TE'!A55="","",'🛢️ RON CẠT TE'!I55)</f>
        <v>0</v>
      </c>
      <c r="H5689" s="1">
        <f>IF('🛢️ RON CẠT TE'!A55="","",'🛢️ RON CẠT TE'!J55)</f>
        <v>0</v>
      </c>
      <c r="I5689" s="1">
        <f>IF('🛢️ RON CẠT TE'!A55="","",'🛢️ RON CẠT TE'!K55)</f>
        <v>0</v>
      </c>
      <c r="J5689" s="1" t="str">
        <f>IF('🛢️ RON CẠT TE'!A55="","",'🛢️ RON CẠT TE'!D55)</f>
        <v>102</v>
      </c>
      <c r="L5689" s="1">
        <f>N(L5688)+IF(AND('🔎 TRA CỨU NHANH'!$C$2&lt;&gt;"",OR(ISNUMBER(SEARCH('🔎 TRA CỨU NHANH'!$C$2,$A5689)),ISNUMBER(SEARCH('🔎 TRA CỨU NHANH'!$C$2,$B5689)))),1,0)</f>
        <v>0</v>
      </c>
      <c r="M5689" s="1" t="str">
        <f t="shared" si="176"/>
        <v/>
      </c>
      <c r="N5689" s="1">
        <f>N(N5688)+IF(AND('💰 BÁO GIÁ'!$C$27&lt;&gt;"",OR(ISNUMBER(SEARCH('💰 BÁO GIÁ'!$C$27,$A5689)),ISNUMBER(SEARCH('💰 BÁO GIÁ'!$C$27,$B5689)))),1,0)</f>
        <v>0</v>
      </c>
      <c r="O5689" s="1" t="str">
        <f t="shared" si="177"/>
        <v/>
      </c>
    </row>
    <row r="5690" customHeight="1" spans="1:15">
      <c r="A5690" s="1" t="str">
        <f>IF('🛢️ RON CẠT TE'!A56="","",'🛢️ RON CẠT TE'!A56)</f>
        <v>HH079723</v>
      </c>
      <c r="B5690" s="1" t="str">
        <f>IF('🛢️ RON CẠT TE'!A56="","",'🛢️ RON CẠT TE'!O56)</f>
        <v>Ron catte 6CT - 12V / 24V, 6D114,  S6D114</v>
      </c>
      <c r="C5690" s="1" t="str">
        <f>IF('🛢️ RON CẠT TE'!A56="","","Ron cạt te")</f>
        <v>Ron cạt te</v>
      </c>
      <c r="D5690" s="1" t="str">
        <f>IF('🛢️ RON CẠT TE'!A56="","",'🛢️ RON CẠT TE'!F56)</f>
        <v>Cái</v>
      </c>
      <c r="E5690" s="1">
        <f>IF('🛢️ RON CẠT TE'!A56="","",'🛢️ RON CẠT TE'!G56)</f>
        <v>0</v>
      </c>
      <c r="F5690" s="1">
        <f>IF('🛢️ RON CẠT TE'!A56="","",'🛢️ RON CẠT TE'!H56)</f>
        <v>0</v>
      </c>
      <c r="G5690" s="1">
        <f>IF('🛢️ RON CẠT TE'!A56="","",'🛢️ RON CẠT TE'!I56)</f>
        <v>0</v>
      </c>
      <c r="H5690" s="1">
        <f>IF('🛢️ RON CẠT TE'!A56="","",'🛢️ RON CẠT TE'!J56)</f>
        <v>0</v>
      </c>
      <c r="I5690" s="1">
        <f>IF('🛢️ RON CẠT TE'!A56="","",'🛢️ RON CẠT TE'!K56)</f>
        <v>0</v>
      </c>
      <c r="J5690" s="1" t="str">
        <f>IF('🛢️ RON CẠT TE'!A56="","",'🛢️ RON CẠT TE'!D56)</f>
        <v>114</v>
      </c>
      <c r="L5690" s="1">
        <f>N(L5689)+IF(AND('🔎 TRA CỨU NHANH'!$C$2&lt;&gt;"",OR(ISNUMBER(SEARCH('🔎 TRA CỨU NHANH'!$C$2,$A5690)),ISNUMBER(SEARCH('🔎 TRA CỨU NHANH'!$C$2,$B5690)))),1,0)</f>
        <v>0</v>
      </c>
      <c r="M5690" s="1" t="str">
        <f t="shared" si="176"/>
        <v/>
      </c>
      <c r="N5690" s="1">
        <f>N(N5689)+IF(AND('💰 BÁO GIÁ'!$C$27&lt;&gt;"",OR(ISNUMBER(SEARCH('💰 BÁO GIÁ'!$C$27,$A5690)),ISNUMBER(SEARCH('💰 BÁO GIÁ'!$C$27,$B5690)))),1,0)</f>
        <v>0</v>
      </c>
      <c r="O5690" s="1" t="str">
        <f t="shared" si="177"/>
        <v/>
      </c>
    </row>
    <row r="5691" customHeight="1" spans="1:15">
      <c r="A5691" s="1" t="str">
        <f>IF('🛢️ RON CẠT TE'!A57="","",'🛢️ RON CẠT TE'!A57)</f>
        <v>HH078752</v>
      </c>
      <c r="B5691" s="1" t="str">
        <f>IF('🛢️ RON CẠT TE'!A57="","",'🛢️ RON CẠT TE'!O57)</f>
        <v>Thun/ Ron chụp cò NT855 (5 lỗ) amiang</v>
      </c>
      <c r="C5691" s="1" t="str">
        <f>IF('🛢️ RON CẠT TE'!A57="","","Ron cạt te")</f>
        <v>Ron cạt te</v>
      </c>
      <c r="D5691" s="1" t="str">
        <f>IF('🛢️ RON CẠT TE'!A57="","",'🛢️ RON CẠT TE'!F57)</f>
        <v>Bộ 3c</v>
      </c>
      <c r="E5691" s="1">
        <f>IF('🛢️ RON CẠT TE'!A57="","",'🛢️ RON CẠT TE'!G57)</f>
        <v>0</v>
      </c>
      <c r="F5691" s="1">
        <f>IF('🛢️ RON CẠT TE'!A57="","",'🛢️ RON CẠT TE'!H57)</f>
        <v>0</v>
      </c>
      <c r="G5691" s="1">
        <f>IF('🛢️ RON CẠT TE'!A57="","",'🛢️ RON CẠT TE'!I57)</f>
        <v>0</v>
      </c>
      <c r="H5691" s="1">
        <f>IF('🛢️ RON CẠT TE'!A57="","",'🛢️ RON CẠT TE'!J57)</f>
        <v>0</v>
      </c>
      <c r="I5691" s="1">
        <f>IF('🛢️ RON CẠT TE'!A57="","",'🛢️ RON CẠT TE'!K57)</f>
        <v>0</v>
      </c>
      <c r="J5691" s="1" t="str">
        <f>IF('🛢️ RON CẠT TE'!A57="","",'🛢️ RON CẠT TE'!D57)</f>
        <v>139.7</v>
      </c>
      <c r="L5691" s="1">
        <f>N(L5690)+IF(AND('🔎 TRA CỨU NHANH'!$C$2&lt;&gt;"",OR(ISNUMBER(SEARCH('🔎 TRA CỨU NHANH'!$C$2,$A5691)),ISNUMBER(SEARCH('🔎 TRA CỨU NHANH'!$C$2,$B5691)))),1,0)</f>
        <v>0</v>
      </c>
      <c r="M5691" s="1" t="str">
        <f t="shared" si="176"/>
        <v/>
      </c>
      <c r="N5691" s="1">
        <f>N(N5690)+IF(AND('💰 BÁO GIÁ'!$C$27&lt;&gt;"",OR(ISNUMBER(SEARCH('💰 BÁO GIÁ'!$C$27,$A5691)),ISNUMBER(SEARCH('💰 BÁO GIÁ'!$C$27,$B5691)))),1,0)</f>
        <v>0</v>
      </c>
      <c r="O5691" s="1" t="str">
        <f t="shared" si="177"/>
        <v/>
      </c>
    </row>
    <row r="5692" customHeight="1" spans="1:15">
      <c r="A5692" s="1" t="str">
        <f>IF('🛢️ RON CẠT TE'!A58="","",'🛢️ RON CẠT TE'!A58)</f>
        <v>HH083631</v>
      </c>
      <c r="B5692" s="1" t="str">
        <f>IF('🛢️ RON CẠT TE'!A58="","",'🛢️ RON CẠT TE'!O58)</f>
        <v>Ron catte KT19/KTA19/3073213, giấy interface, RP1905</v>
      </c>
      <c r="C5692" s="1" t="str">
        <f>IF('🛢️ RON CẠT TE'!A58="","","Ron cạt te")</f>
        <v>Ron cạt te</v>
      </c>
      <c r="D5692" s="1" t="str">
        <f>IF('🛢️ RON CẠT TE'!A58="","",'🛢️ RON CẠT TE'!F58)</f>
        <v>Cái</v>
      </c>
      <c r="E5692" s="1">
        <f>IF('🛢️ RON CẠT TE'!A58="","",'🛢️ RON CẠT TE'!G58)</f>
        <v>0</v>
      </c>
      <c r="F5692" s="1">
        <f>IF('🛢️ RON CẠT TE'!A58="","",'🛢️ RON CẠT TE'!H58)</f>
        <v>0</v>
      </c>
      <c r="G5692" s="1">
        <f>IF('🛢️ RON CẠT TE'!A58="","",'🛢️ RON CẠT TE'!I58)</f>
        <v>0</v>
      </c>
      <c r="H5692" s="1">
        <f>IF('🛢️ RON CẠT TE'!A58="","",'🛢️ RON CẠT TE'!J58)</f>
        <v>0</v>
      </c>
      <c r="I5692" s="1">
        <f>IF('🛢️ RON CẠT TE'!A58="","",'🛢️ RON CẠT TE'!K58)</f>
        <v>0</v>
      </c>
      <c r="J5692" s="1" t="str">
        <f>IF('🛢️ RON CẠT TE'!A58="","",'🛢️ RON CẠT TE'!D58)</f>
        <v>158.7</v>
      </c>
      <c r="L5692" s="1">
        <f>N(L5691)+IF(AND('🔎 TRA CỨU NHANH'!$C$2&lt;&gt;"",OR(ISNUMBER(SEARCH('🔎 TRA CỨU NHANH'!$C$2,$A5692)),ISNUMBER(SEARCH('🔎 TRA CỨU NHANH'!$C$2,$B5692)))),1,0)</f>
        <v>0</v>
      </c>
      <c r="M5692" s="1" t="str">
        <f t="shared" si="176"/>
        <v/>
      </c>
      <c r="N5692" s="1">
        <f>N(N5691)+IF(AND('💰 BÁO GIÁ'!$C$27&lt;&gt;"",OR(ISNUMBER(SEARCH('💰 BÁO GIÁ'!$C$27,$A5692)),ISNUMBER(SEARCH('💰 BÁO GIÁ'!$C$27,$B5692)))),1,0)</f>
        <v>0</v>
      </c>
      <c r="O5692" s="1" t="str">
        <f t="shared" si="177"/>
        <v/>
      </c>
    </row>
    <row r="5693" customHeight="1" spans="1:15">
      <c r="A5693" s="1" t="str">
        <f>IF('🛢️ RON CẠT TE'!A59="","",'🛢️ RON CẠT TE'!A59)</f>
        <v>HH083632</v>
      </c>
      <c r="B5693" s="1" t="str">
        <f>IF('🛢️ RON CẠT TE'!A59="","",'🛢️ RON CẠT TE'!O59)</f>
        <v>Ron catte KT19/KTA19/4000595, giấy interface, RP1906</v>
      </c>
      <c r="C5693" s="1" t="str">
        <f>IF('🛢️ RON CẠT TE'!A59="","","Ron cạt te")</f>
        <v>Ron cạt te</v>
      </c>
      <c r="D5693" s="1" t="str">
        <f>IF('🛢️ RON CẠT TE'!A59="","",'🛢️ RON CẠT TE'!F59)</f>
        <v>Cái</v>
      </c>
      <c r="E5693" s="1">
        <f>IF('🛢️ RON CẠT TE'!A59="","",'🛢️ RON CẠT TE'!G59)</f>
        <v>0</v>
      </c>
      <c r="F5693" s="1">
        <f>IF('🛢️ RON CẠT TE'!A59="","",'🛢️ RON CẠT TE'!H59)</f>
        <v>0</v>
      </c>
      <c r="G5693" s="1">
        <f>IF('🛢️ RON CẠT TE'!A59="","",'🛢️ RON CẠT TE'!I59)</f>
        <v>0</v>
      </c>
      <c r="H5693" s="1">
        <f>IF('🛢️ RON CẠT TE'!A59="","",'🛢️ RON CẠT TE'!J59)</f>
        <v>0</v>
      </c>
      <c r="I5693" s="1">
        <f>IF('🛢️ RON CẠT TE'!A59="","",'🛢️ RON CẠT TE'!K59)</f>
        <v>0</v>
      </c>
      <c r="J5693" s="1" t="str">
        <f>IF('🛢️ RON CẠT TE'!A59="","",'🛢️ RON CẠT TE'!D59)</f>
        <v>158.7</v>
      </c>
      <c r="L5693" s="1">
        <f>N(L5692)+IF(AND('🔎 TRA CỨU NHANH'!$C$2&lt;&gt;"",OR(ISNUMBER(SEARCH('🔎 TRA CỨU NHANH'!$C$2,$A5693)),ISNUMBER(SEARCH('🔎 TRA CỨU NHANH'!$C$2,$B5693)))),1,0)</f>
        <v>0</v>
      </c>
      <c r="M5693" s="1" t="str">
        <f t="shared" si="176"/>
        <v/>
      </c>
      <c r="N5693" s="1">
        <f>N(N5692)+IF(AND('💰 BÁO GIÁ'!$C$27&lt;&gt;"",OR(ISNUMBER(SEARCH('💰 BÁO GIÁ'!$C$27,$A5693)),ISNUMBER(SEARCH('💰 BÁO GIÁ'!$C$27,$B5693)))),1,0)</f>
        <v>0</v>
      </c>
      <c r="O5693" s="1" t="str">
        <f t="shared" si="177"/>
        <v/>
      </c>
    </row>
    <row r="5694" customHeight="1" spans="1:15">
      <c r="A5694" s="1" t="str">
        <f>IF('🛢️ RON CẠT TE'!A60="","",'🛢️ RON CẠT TE'!A60)</f>
        <v>HH083633</v>
      </c>
      <c r="B5694" s="1" t="str">
        <f>IF('🛢️ RON CẠT TE'!A60="","",'🛢️ RON CẠT TE'!O60)</f>
        <v>Ron catte KT19/KTA19/3042590, giấy interface, RP1907</v>
      </c>
      <c r="C5694" s="1" t="str">
        <f>IF('🛢️ RON CẠT TE'!A60="","","Ron cạt te")</f>
        <v>Ron cạt te</v>
      </c>
      <c r="D5694" s="1" t="str">
        <f>IF('🛢️ RON CẠT TE'!A60="","",'🛢️ RON CẠT TE'!F60)</f>
        <v>Cái</v>
      </c>
      <c r="E5694" s="1">
        <f>IF('🛢️ RON CẠT TE'!A60="","",'🛢️ RON CẠT TE'!G60)</f>
        <v>0</v>
      </c>
      <c r="F5694" s="1">
        <f>IF('🛢️ RON CẠT TE'!A60="","",'🛢️ RON CẠT TE'!H60)</f>
        <v>0</v>
      </c>
      <c r="G5694" s="1">
        <f>IF('🛢️ RON CẠT TE'!A60="","",'🛢️ RON CẠT TE'!I60)</f>
        <v>0</v>
      </c>
      <c r="H5694" s="1">
        <f>IF('🛢️ RON CẠT TE'!A60="","",'🛢️ RON CẠT TE'!J60)</f>
        <v>0</v>
      </c>
      <c r="I5694" s="1">
        <f>IF('🛢️ RON CẠT TE'!A60="","",'🛢️ RON CẠT TE'!K60)</f>
        <v>0</v>
      </c>
      <c r="J5694" s="1" t="str">
        <f>IF('🛢️ RON CẠT TE'!A60="","",'🛢️ RON CẠT TE'!D60)</f>
        <v>158.7</v>
      </c>
      <c r="L5694" s="1">
        <f>N(L5693)+IF(AND('🔎 TRA CỨU NHANH'!$C$2&lt;&gt;"",OR(ISNUMBER(SEARCH('🔎 TRA CỨU NHANH'!$C$2,$A5694)),ISNUMBER(SEARCH('🔎 TRA CỨU NHANH'!$C$2,$B5694)))),1,0)</f>
        <v>0</v>
      </c>
      <c r="M5694" s="1" t="str">
        <f t="shared" si="176"/>
        <v/>
      </c>
      <c r="N5694" s="1">
        <f>N(N5693)+IF(AND('💰 BÁO GIÁ'!$C$27&lt;&gt;"",OR(ISNUMBER(SEARCH('💰 BÁO GIÁ'!$C$27,$A5694)),ISNUMBER(SEARCH('💰 BÁO GIÁ'!$C$27,$B5694)))),1,0)</f>
        <v>0</v>
      </c>
      <c r="O5694" s="1" t="str">
        <f t="shared" si="177"/>
        <v/>
      </c>
    </row>
    <row r="5695" customHeight="1" spans="1:15">
      <c r="A5695" s="1" t="str">
        <f>IF('🛢️ RON CẠT TE'!A61="","",'🛢️ RON CẠT TE'!A61)</f>
        <v/>
      </c>
      <c r="B5695" s="1" t="str">
        <f>IF('🛢️ RON CẠT TE'!A61="","",'🛢️ RON CẠT TE'!O61)</f>
        <v/>
      </c>
      <c r="C5695" s="1" t="str">
        <f>IF('🛢️ RON CẠT TE'!A61="","","Ron cạt te")</f>
        <v/>
      </c>
      <c r="D5695" s="1" t="str">
        <f>IF('🛢️ RON CẠT TE'!A61="","",'🛢️ RON CẠT TE'!F61)</f>
        <v/>
      </c>
      <c r="E5695" s="1" t="str">
        <f>IF('🛢️ RON CẠT TE'!A61="","",'🛢️ RON CẠT TE'!G61)</f>
        <v/>
      </c>
      <c r="F5695" s="1" t="str">
        <f>IF('🛢️ RON CẠT TE'!A61="","",'🛢️ RON CẠT TE'!H61)</f>
        <v/>
      </c>
      <c r="G5695" s="1" t="str">
        <f>IF('🛢️ RON CẠT TE'!A61="","",'🛢️ RON CẠT TE'!I61)</f>
        <v/>
      </c>
      <c r="H5695" s="1" t="str">
        <f>IF('🛢️ RON CẠT TE'!A61="","",'🛢️ RON CẠT TE'!J61)</f>
        <v/>
      </c>
      <c r="I5695" s="1" t="str">
        <f>IF('🛢️ RON CẠT TE'!A61="","",'🛢️ RON CẠT TE'!K61)</f>
        <v/>
      </c>
      <c r="J5695" s="1" t="str">
        <f>IF('🛢️ RON CẠT TE'!A61="","",'🛢️ RON CẠT TE'!D61)</f>
        <v/>
      </c>
      <c r="L5695" s="1">
        <f>N(L5694)+IF(AND('🔎 TRA CỨU NHANH'!$C$2&lt;&gt;"",OR(ISNUMBER(SEARCH('🔎 TRA CỨU NHANH'!$C$2,$A5695)),ISNUMBER(SEARCH('🔎 TRA CỨU NHANH'!$C$2,$B5695)))),1,0)</f>
        <v>0</v>
      </c>
      <c r="M5695" s="1" t="str">
        <f t="shared" si="176"/>
        <v/>
      </c>
      <c r="N5695" s="1">
        <f>N(N5694)+IF(AND('💰 BÁO GIÁ'!$C$27&lt;&gt;"",OR(ISNUMBER(SEARCH('💰 BÁO GIÁ'!$C$27,$A5695)),ISNUMBER(SEARCH('💰 BÁO GIÁ'!$C$27,$B5695)))),1,0)</f>
        <v>0</v>
      </c>
      <c r="O5695" s="1" t="str">
        <f t="shared" si="177"/>
        <v/>
      </c>
    </row>
    <row r="5696" customHeight="1" spans="1:15">
      <c r="A5696" s="1" t="str">
        <f>IF('🛢️ RON CẠT TE'!A62="","",'🛢️ RON CẠT TE'!A62)</f>
        <v>HH084099</v>
      </c>
      <c r="B5696" s="1" t="str">
        <f>IF('🛢️ RON CẠT TE'!A62="","",'🛢️ RON CẠT TE'!O62)</f>
        <v>Ron catte Nissan FD33/ ED33 (Amiang)</v>
      </c>
      <c r="C5696" s="1" t="str">
        <f>IF('🛢️ RON CẠT TE'!A62="","","Ron cạt te")</f>
        <v>Ron cạt te</v>
      </c>
      <c r="D5696" s="1" t="str">
        <f>IF('🛢️ RON CẠT TE'!A62="","",'🛢️ RON CẠT TE'!F62)</f>
        <v>Cái</v>
      </c>
      <c r="E5696" s="1">
        <f>IF('🛢️ RON CẠT TE'!A62="","",'🛢️ RON CẠT TE'!G62)</f>
        <v>0</v>
      </c>
      <c r="F5696" s="1">
        <f>IF('🛢️ RON CẠT TE'!A62="","",'🛢️ RON CẠT TE'!H62)</f>
        <v>0</v>
      </c>
      <c r="G5696" s="1">
        <f>IF('🛢️ RON CẠT TE'!A62="","",'🛢️ RON CẠT TE'!I62)</f>
        <v>0</v>
      </c>
      <c r="H5696" s="1">
        <f>IF('🛢️ RON CẠT TE'!A62="","",'🛢️ RON CẠT TE'!J62)</f>
        <v>0</v>
      </c>
      <c r="I5696" s="1">
        <f>IF('🛢️ RON CẠT TE'!A62="","",'🛢️ RON CẠT TE'!K62)</f>
        <v>0</v>
      </c>
      <c r="J5696" s="1" t="str">
        <f>IF('🛢️ RON CẠT TE'!A62="","",'🛢️ RON CẠT TE'!D62)</f>
        <v>100</v>
      </c>
      <c r="L5696" s="1">
        <f>N(L5695)+IF(AND('🔎 TRA CỨU NHANH'!$C$2&lt;&gt;"",OR(ISNUMBER(SEARCH('🔎 TRA CỨU NHANH'!$C$2,$A5696)),ISNUMBER(SEARCH('🔎 TRA CỨU NHANH'!$C$2,$B5696)))),1,0)</f>
        <v>0</v>
      </c>
      <c r="M5696" s="1" t="str">
        <f t="shared" si="176"/>
        <v/>
      </c>
      <c r="N5696" s="1">
        <f>N(N5695)+IF(AND('💰 BÁO GIÁ'!$C$27&lt;&gt;"",OR(ISNUMBER(SEARCH('💰 BÁO GIÁ'!$C$27,$A5696)),ISNUMBER(SEARCH('💰 BÁO GIÁ'!$C$27,$B5696)))),1,0)</f>
        <v>0</v>
      </c>
      <c r="O5696" s="1" t="str">
        <f t="shared" si="177"/>
        <v/>
      </c>
    </row>
    <row r="5697" customHeight="1" spans="1:15">
      <c r="A5697" s="1" t="str">
        <f>IF('🛢️ RON CẠT TE'!A63="","",'🛢️ RON CẠT TE'!A63)</f>
        <v/>
      </c>
      <c r="B5697" s="1" t="str">
        <f>IF('🛢️ RON CẠT TE'!A63="","",'🛢️ RON CẠT TE'!O63)</f>
        <v/>
      </c>
      <c r="C5697" s="1" t="str">
        <f>IF('🛢️ RON CẠT TE'!A63="","","Ron cạt te")</f>
        <v/>
      </c>
      <c r="D5697" s="1" t="str">
        <f>IF('🛢️ RON CẠT TE'!A63="","",'🛢️ RON CẠT TE'!F63)</f>
        <v/>
      </c>
      <c r="E5697" s="1" t="str">
        <f>IF('🛢️ RON CẠT TE'!A63="","",'🛢️ RON CẠT TE'!G63)</f>
        <v/>
      </c>
      <c r="F5697" s="1" t="str">
        <f>IF('🛢️ RON CẠT TE'!A63="","",'🛢️ RON CẠT TE'!H63)</f>
        <v/>
      </c>
      <c r="G5697" s="1" t="str">
        <f>IF('🛢️ RON CẠT TE'!A63="","",'🛢️ RON CẠT TE'!I63)</f>
        <v/>
      </c>
      <c r="H5697" s="1" t="str">
        <f>IF('🛢️ RON CẠT TE'!A63="","",'🛢️ RON CẠT TE'!J63)</f>
        <v/>
      </c>
      <c r="I5697" s="1" t="str">
        <f>IF('🛢️ RON CẠT TE'!A63="","",'🛢️ RON CẠT TE'!K63)</f>
        <v/>
      </c>
      <c r="J5697" s="1" t="str">
        <f>IF('🛢️ RON CẠT TE'!A63="","",'🛢️ RON CẠT TE'!D63)</f>
        <v/>
      </c>
      <c r="L5697" s="1">
        <f>N(L5696)+IF(AND('🔎 TRA CỨU NHANH'!$C$2&lt;&gt;"",OR(ISNUMBER(SEARCH('🔎 TRA CỨU NHANH'!$C$2,$A5697)),ISNUMBER(SEARCH('🔎 TRA CỨU NHANH'!$C$2,$B5697)))),1,0)</f>
        <v>0</v>
      </c>
      <c r="M5697" s="1" t="str">
        <f t="shared" si="176"/>
        <v/>
      </c>
      <c r="N5697" s="1">
        <f>N(N5696)+IF(AND('💰 BÁO GIÁ'!$C$27&lt;&gt;"",OR(ISNUMBER(SEARCH('💰 BÁO GIÁ'!$C$27,$A5697)),ISNUMBER(SEARCH('💰 BÁO GIÁ'!$C$27,$B5697)))),1,0)</f>
        <v>0</v>
      </c>
      <c r="O5697" s="1" t="str">
        <f t="shared" si="177"/>
        <v/>
      </c>
    </row>
    <row r="5698" customHeight="1" spans="1:15">
      <c r="A5698" s="1" t="str">
        <f>IF('🛢️ RON CẠT TE'!A64="","",'🛢️ RON CẠT TE'!A64)</f>
        <v>HH079720</v>
      </c>
      <c r="B5698" s="1" t="str">
        <f>IF('🛢️ RON CẠT TE'!A64="","",'🛢️ RON CẠT TE'!O64)</f>
        <v>Ron catte D1146 / DE08</v>
      </c>
      <c r="C5698" s="1" t="str">
        <f>IF('🛢️ RON CẠT TE'!A64="","","Ron cạt te")</f>
        <v>Ron cạt te</v>
      </c>
      <c r="D5698" s="1" t="str">
        <f>IF('🛢️ RON CẠT TE'!A64="","",'🛢️ RON CẠT TE'!F64)</f>
        <v>Cái</v>
      </c>
      <c r="E5698" s="1">
        <f>IF('🛢️ RON CẠT TE'!A64="","",'🛢️ RON CẠT TE'!G64)</f>
        <v>0</v>
      </c>
      <c r="F5698" s="1">
        <f>IF('🛢️ RON CẠT TE'!A64="","",'🛢️ RON CẠT TE'!H64)</f>
        <v>0</v>
      </c>
      <c r="G5698" s="1">
        <f>IF('🛢️ RON CẠT TE'!A64="","",'🛢️ RON CẠT TE'!I64)</f>
        <v>0</v>
      </c>
      <c r="H5698" s="1">
        <f>IF('🛢️ RON CẠT TE'!A64="","",'🛢️ RON CẠT TE'!J64)</f>
        <v>0</v>
      </c>
      <c r="I5698" s="1">
        <f>IF('🛢️ RON CẠT TE'!A64="","",'🛢️ RON CẠT TE'!K64)</f>
        <v>0</v>
      </c>
      <c r="J5698" s="1" t="str">
        <f>IF('🛢️ RON CẠT TE'!A64="","",'🛢️ RON CẠT TE'!D64)</f>
        <v>111</v>
      </c>
      <c r="L5698" s="1">
        <f>N(L5697)+IF(AND('🔎 TRA CỨU NHANH'!$C$2&lt;&gt;"",OR(ISNUMBER(SEARCH('🔎 TRA CỨU NHANH'!$C$2,$A5698)),ISNUMBER(SEARCH('🔎 TRA CỨU NHANH'!$C$2,$B5698)))),1,0)</f>
        <v>0</v>
      </c>
      <c r="M5698" s="1" t="str">
        <f t="shared" ref="M5698:M5761" si="178">IF(L5698&gt;N(L5697),L5698,"")</f>
        <v/>
      </c>
      <c r="N5698" s="1">
        <f>N(N5697)+IF(AND('💰 BÁO GIÁ'!$C$27&lt;&gt;"",OR(ISNUMBER(SEARCH('💰 BÁO GIÁ'!$C$27,$A5698)),ISNUMBER(SEARCH('💰 BÁO GIÁ'!$C$27,$B5698)))),1,0)</f>
        <v>0</v>
      </c>
      <c r="O5698" s="1" t="str">
        <f t="shared" ref="O5698:O5761" si="179">IF(N5698&gt;N(N5697),N5698,"")</f>
        <v/>
      </c>
    </row>
    <row r="5699" customHeight="1" spans="1:15">
      <c r="A5699" s="1" t="str">
        <f>IF('🛢️ RON CẠT TE'!A65="","",'🛢️ RON CẠT TE'!A65)</f>
        <v>HH079713</v>
      </c>
      <c r="B5699" s="1" t="str">
        <f>IF('🛢️ RON CẠT TE'!A65="","",'🛢️ RON CẠT TE'!O65)</f>
        <v>Ron catte D2366 / DE12</v>
      </c>
      <c r="C5699" s="1" t="str">
        <f>IF('🛢️ RON CẠT TE'!A65="","","Ron cạt te")</f>
        <v>Ron cạt te</v>
      </c>
      <c r="D5699" s="1" t="str">
        <f>IF('🛢️ RON CẠT TE'!A65="","",'🛢️ RON CẠT TE'!F65)</f>
        <v>Cái</v>
      </c>
      <c r="E5699" s="1">
        <f>IF('🛢️ RON CẠT TE'!A65="","",'🛢️ RON CẠT TE'!G65)</f>
        <v>0</v>
      </c>
      <c r="F5699" s="1">
        <f>IF('🛢️ RON CẠT TE'!A65="","",'🛢️ RON CẠT TE'!H65)</f>
        <v>0</v>
      </c>
      <c r="G5699" s="1">
        <f>IF('🛢️ RON CẠT TE'!A65="","",'🛢️ RON CẠT TE'!I65)</f>
        <v>0</v>
      </c>
      <c r="H5699" s="1">
        <f>IF('🛢️ RON CẠT TE'!A65="","",'🛢️ RON CẠT TE'!J65)</f>
        <v>0</v>
      </c>
      <c r="I5699" s="1">
        <f>IF('🛢️ RON CẠT TE'!A65="","",'🛢️ RON CẠT TE'!K65)</f>
        <v>0</v>
      </c>
      <c r="J5699" s="1" t="str">
        <f>IF('🛢️ RON CẠT TE'!A65="","",'🛢️ RON CẠT TE'!D65)</f>
        <v>123</v>
      </c>
      <c r="L5699" s="1">
        <f>N(L5698)+IF(AND('🔎 TRA CỨU NHANH'!$C$2&lt;&gt;"",OR(ISNUMBER(SEARCH('🔎 TRA CỨU NHANH'!$C$2,$A5699)),ISNUMBER(SEARCH('🔎 TRA CỨU NHANH'!$C$2,$B5699)))),1,0)</f>
        <v>0</v>
      </c>
      <c r="M5699" s="1" t="str">
        <f t="shared" si="178"/>
        <v/>
      </c>
      <c r="N5699" s="1">
        <f>N(N5698)+IF(AND('💰 BÁO GIÁ'!$C$27&lt;&gt;"",OR(ISNUMBER(SEARCH('💰 BÁO GIÁ'!$C$27,$A5699)),ISNUMBER(SEARCH('💰 BÁO GIÁ'!$C$27,$B5699)))),1,0)</f>
        <v>0</v>
      </c>
      <c r="O5699" s="1" t="str">
        <f t="shared" si="179"/>
        <v/>
      </c>
    </row>
    <row r="5700" customHeight="1" spans="1:15">
      <c r="A5700" s="1" t="str">
        <f>IF('🛢️ RON CẠT TE'!A66="","",'🛢️ RON CẠT TE'!A66)</f>
        <v/>
      </c>
      <c r="B5700" s="1" t="str">
        <f>IF('🛢️ RON CẠT TE'!A66="","",'🛢️ RON CẠT TE'!O66)</f>
        <v/>
      </c>
      <c r="C5700" s="1" t="str">
        <f>IF('🛢️ RON CẠT TE'!A66="","","Ron cạt te")</f>
        <v/>
      </c>
      <c r="D5700" s="1" t="str">
        <f>IF('🛢️ RON CẠT TE'!A66="","",'🛢️ RON CẠT TE'!F66)</f>
        <v/>
      </c>
      <c r="E5700" s="1" t="str">
        <f>IF('🛢️ RON CẠT TE'!A66="","",'🛢️ RON CẠT TE'!G66)</f>
        <v/>
      </c>
      <c r="F5700" s="1" t="str">
        <f>IF('🛢️ RON CẠT TE'!A66="","",'🛢️ RON CẠT TE'!H66)</f>
        <v/>
      </c>
      <c r="G5700" s="1" t="str">
        <f>IF('🛢️ RON CẠT TE'!A66="","",'🛢️ RON CẠT TE'!I66)</f>
        <v/>
      </c>
      <c r="H5700" s="1" t="str">
        <f>IF('🛢️ RON CẠT TE'!A66="","",'🛢️ RON CẠT TE'!J66)</f>
        <v/>
      </c>
      <c r="I5700" s="1" t="str">
        <f>IF('🛢️ RON CẠT TE'!A66="","",'🛢️ RON CẠT TE'!K66)</f>
        <v/>
      </c>
      <c r="J5700" s="1" t="str">
        <f>IF('🛢️ RON CẠT TE'!A66="","",'🛢️ RON CẠT TE'!D66)</f>
        <v/>
      </c>
      <c r="L5700" s="1">
        <f>N(L5699)+IF(AND('🔎 TRA CỨU NHANH'!$C$2&lt;&gt;"",OR(ISNUMBER(SEARCH('🔎 TRA CỨU NHANH'!$C$2,$A5700)),ISNUMBER(SEARCH('🔎 TRA CỨU NHANH'!$C$2,$B5700)))),1,0)</f>
        <v>0</v>
      </c>
      <c r="M5700" s="1" t="str">
        <f t="shared" si="178"/>
        <v/>
      </c>
      <c r="N5700" s="1">
        <f>N(N5699)+IF(AND('💰 BÁO GIÁ'!$C$27&lt;&gt;"",OR(ISNUMBER(SEARCH('💰 BÁO GIÁ'!$C$27,$A5700)),ISNUMBER(SEARCH('💰 BÁO GIÁ'!$C$27,$B5700)))),1,0)</f>
        <v>0</v>
      </c>
      <c r="O5700" s="1" t="str">
        <f t="shared" si="179"/>
        <v/>
      </c>
    </row>
    <row r="5701" customHeight="1" spans="1:15">
      <c r="A5701" s="1" t="str">
        <f>IF('🛢️ RON CẠT TE'!A67="","",'🛢️ RON CẠT TE'!A67)</f>
        <v>HH083483</v>
      </c>
      <c r="B5701" s="1" t="str">
        <f>IF('🛢️ RON CẠT TE'!A67="","",'🛢️ RON CẠT TE'!O67)</f>
        <v>Ron cổ bô lửa Yan 4TNE84/ 4TNE88/ 4D84, Thép kẹp, RE1403 (30/5.45)</v>
      </c>
      <c r="C5701" s="1" t="str">
        <f>IF('🛢️ RON CẠT TE'!A67="","","Ron cạt te")</f>
        <v>Ron cạt te</v>
      </c>
      <c r="D5701" s="1" t="str">
        <f>IF('🛢️ RON CẠT TE'!A67="","",'🛢️ RON CẠT TE'!F67)</f>
        <v>Cái</v>
      </c>
      <c r="E5701" s="1">
        <f>IF('🛢️ RON CẠT TE'!A67="","",'🛢️ RON CẠT TE'!G67)</f>
        <v>0</v>
      </c>
      <c r="F5701" s="1">
        <f>IF('🛢️ RON CẠT TE'!A67="","",'🛢️ RON CẠT TE'!H67)</f>
        <v>0</v>
      </c>
      <c r="G5701" s="1">
        <f>IF('🛢️ RON CẠT TE'!A67="","",'🛢️ RON CẠT TE'!I67)</f>
        <v>0</v>
      </c>
      <c r="H5701" s="1">
        <f>IF('🛢️ RON CẠT TE'!A67="","",'🛢️ RON CẠT TE'!J67)</f>
        <v>0</v>
      </c>
      <c r="I5701" s="1">
        <f>IF('🛢️ RON CẠT TE'!A67="","",'🛢️ RON CẠT TE'!K67)</f>
        <v>0</v>
      </c>
      <c r="J5701" s="1" t="str">
        <f>IF('🛢️ RON CẠT TE'!A67="","",'🛢️ RON CẠT TE'!D67)</f>
        <v>84</v>
      </c>
      <c r="L5701" s="1">
        <f>N(L5700)+IF(AND('🔎 TRA CỨU NHANH'!$C$2&lt;&gt;"",OR(ISNUMBER(SEARCH('🔎 TRA CỨU NHANH'!$C$2,$A5701)),ISNUMBER(SEARCH('🔎 TRA CỨU NHANH'!$C$2,$B5701)))),1,0)</f>
        <v>0</v>
      </c>
      <c r="M5701" s="1" t="str">
        <f t="shared" si="178"/>
        <v/>
      </c>
      <c r="N5701" s="1">
        <f>N(N5700)+IF(AND('💰 BÁO GIÁ'!$C$27&lt;&gt;"",OR(ISNUMBER(SEARCH('💰 BÁO GIÁ'!$C$27,$A5701)),ISNUMBER(SEARCH('💰 BÁO GIÁ'!$C$27,$B5701)))),1,0)</f>
        <v>0</v>
      </c>
      <c r="O5701" s="1" t="str">
        <f t="shared" si="179"/>
        <v/>
      </c>
    </row>
    <row r="5702" customHeight="1" spans="1:15">
      <c r="A5702" s="1" t="str">
        <f>IF('🛢️ RON CẠT TE'!A68="","",'🛢️ RON CẠT TE'!A68)</f>
        <v>HH079729</v>
      </c>
      <c r="B5702" s="1" t="str">
        <f>IF('🛢️ RON CẠT TE'!A68="","",'🛢️ RON CẠT TE'!O68)</f>
        <v>Ron catte 4TNE84 / 4TNV84 / 4TNE88 / 4TNV88</v>
      </c>
      <c r="C5702" s="1" t="str">
        <f>IF('🛢️ RON CẠT TE'!A68="","","Ron cạt te")</f>
        <v>Ron cạt te</v>
      </c>
      <c r="D5702" s="1" t="str">
        <f>IF('🛢️ RON CẠT TE'!A68="","",'🛢️ RON CẠT TE'!F68)</f>
        <v>Cái</v>
      </c>
      <c r="E5702" s="1">
        <f>IF('🛢️ RON CẠT TE'!A68="","",'🛢️ RON CẠT TE'!G68)</f>
        <v>0</v>
      </c>
      <c r="F5702" s="1">
        <f>IF('🛢️ RON CẠT TE'!A68="","",'🛢️ RON CẠT TE'!H68)</f>
        <v>0</v>
      </c>
      <c r="G5702" s="1">
        <f>IF('🛢️ RON CẠT TE'!A68="","",'🛢️ RON CẠT TE'!I68)</f>
        <v>0</v>
      </c>
      <c r="H5702" s="1">
        <f>IF('🛢️ RON CẠT TE'!A68="","",'🛢️ RON CẠT TE'!J68)</f>
        <v>0</v>
      </c>
      <c r="I5702" s="1">
        <f>IF('🛢️ RON CẠT TE'!A68="","",'🛢️ RON CẠT TE'!K68)</f>
        <v>0</v>
      </c>
      <c r="J5702" s="1" t="str">
        <f>IF('🛢️ RON CẠT TE'!A68="","",'🛢️ RON CẠT TE'!D68)</f>
        <v>88</v>
      </c>
      <c r="L5702" s="1">
        <f>N(L5701)+IF(AND('🔎 TRA CỨU NHANH'!$C$2&lt;&gt;"",OR(ISNUMBER(SEARCH('🔎 TRA CỨU NHANH'!$C$2,$A5702)),ISNUMBER(SEARCH('🔎 TRA CỨU NHANH'!$C$2,$B5702)))),1,0)</f>
        <v>0</v>
      </c>
      <c r="M5702" s="1" t="str">
        <f t="shared" si="178"/>
        <v/>
      </c>
      <c r="N5702" s="1">
        <f>N(N5701)+IF(AND('💰 BÁO GIÁ'!$C$27&lt;&gt;"",OR(ISNUMBER(SEARCH('💰 BÁO GIÁ'!$C$27,$A5702)),ISNUMBER(SEARCH('💰 BÁO GIÁ'!$C$27,$B5702)))),1,0)</f>
        <v>0</v>
      </c>
      <c r="O5702" s="1" t="str">
        <f t="shared" si="179"/>
        <v/>
      </c>
    </row>
    <row r="5703" customHeight="1" spans="1:15">
      <c r="A5703" s="1" t="str">
        <f>IF('🛢️ RON CẠT TE'!A69="","",'🛢️ RON CẠT TE'!A69)</f>
        <v>HH083484</v>
      </c>
      <c r="B5703" s="1" t="str">
        <f>IF('🛢️ RON CẠT TE'!A69="","",'🛢️ RON CẠT TE'!O69)</f>
        <v>Ron cổ bô lửa Yan 4TNE94/4TNE98/4TNV94/4TNV98/4D94E, Thép, RE2101 (30/5.45)</v>
      </c>
      <c r="C5703" s="1" t="str">
        <f>IF('🛢️ RON CẠT TE'!A69="","","Ron cạt te")</f>
        <v>Ron cạt te</v>
      </c>
      <c r="D5703" s="1" t="str">
        <f>IF('🛢️ RON CẠT TE'!A69="","",'🛢️ RON CẠT TE'!F69)</f>
        <v>Cái</v>
      </c>
      <c r="E5703" s="1">
        <f>IF('🛢️ RON CẠT TE'!A69="","",'🛢️ RON CẠT TE'!G69)</f>
        <v>0</v>
      </c>
      <c r="F5703" s="1">
        <f>IF('🛢️ RON CẠT TE'!A69="","",'🛢️ RON CẠT TE'!H69)</f>
        <v>0</v>
      </c>
      <c r="G5703" s="1">
        <f>IF('🛢️ RON CẠT TE'!A69="","",'🛢️ RON CẠT TE'!I69)</f>
        <v>0</v>
      </c>
      <c r="H5703" s="1">
        <f>IF('🛢️ RON CẠT TE'!A69="","",'🛢️ RON CẠT TE'!J69)</f>
        <v>0</v>
      </c>
      <c r="I5703" s="1">
        <f>IF('🛢️ RON CẠT TE'!A69="","",'🛢️ RON CẠT TE'!K69)</f>
        <v>0</v>
      </c>
      <c r="J5703" s="1" t="str">
        <f>IF('🛢️ RON CẠT TE'!A69="","",'🛢️ RON CẠT TE'!D69)</f>
        <v>94</v>
      </c>
      <c r="L5703" s="1">
        <f>N(L5702)+IF(AND('🔎 TRA CỨU NHANH'!$C$2&lt;&gt;"",OR(ISNUMBER(SEARCH('🔎 TRA CỨU NHANH'!$C$2,$A5703)),ISNUMBER(SEARCH('🔎 TRA CỨU NHANH'!$C$2,$B5703)))),1,0)</f>
        <v>0</v>
      </c>
      <c r="M5703" s="1" t="str">
        <f t="shared" si="178"/>
        <v/>
      </c>
      <c r="N5703" s="1">
        <f>N(N5702)+IF(AND('💰 BÁO GIÁ'!$C$27&lt;&gt;"",OR(ISNUMBER(SEARCH('💰 BÁO GIÁ'!$C$27,$A5703)),ISNUMBER(SEARCH('💰 BÁO GIÁ'!$C$27,$B5703)))),1,0)</f>
        <v>0</v>
      </c>
      <c r="O5703" s="1" t="str">
        <f t="shared" si="179"/>
        <v/>
      </c>
    </row>
    <row r="5704" customHeight="1" spans="1:15">
      <c r="A5704" s="1" t="str">
        <f>IF('🛢️ RON CẠT TE'!A70="","",'🛢️ RON CẠT TE'!A70)</f>
        <v>HH079710</v>
      </c>
      <c r="B5704" s="1" t="str">
        <f>IF('🛢️ RON CẠT TE'!A70="","",'🛢️ RON CẠT TE'!O70)</f>
        <v>Ron catte 4TNV94 / 4TNV98/ 4TNE94/ 4TNE98</v>
      </c>
      <c r="C5704" s="1" t="str">
        <f>IF('🛢️ RON CẠT TE'!A70="","","Ron cạt te")</f>
        <v>Ron cạt te</v>
      </c>
      <c r="D5704" s="1" t="str">
        <f>IF('🛢️ RON CẠT TE'!A70="","",'🛢️ RON CẠT TE'!F70)</f>
        <v>Cái</v>
      </c>
      <c r="E5704" s="1">
        <f>IF('🛢️ RON CẠT TE'!A70="","",'🛢️ RON CẠT TE'!G70)</f>
        <v>0</v>
      </c>
      <c r="F5704" s="1">
        <f>IF('🛢️ RON CẠT TE'!A70="","",'🛢️ RON CẠT TE'!H70)</f>
        <v>0</v>
      </c>
      <c r="G5704" s="1">
        <f>IF('🛢️ RON CẠT TE'!A70="","",'🛢️ RON CẠT TE'!I70)</f>
        <v>0</v>
      </c>
      <c r="H5704" s="1">
        <f>IF('🛢️ RON CẠT TE'!A70="","",'🛢️ RON CẠT TE'!J70)</f>
        <v>0</v>
      </c>
      <c r="I5704" s="1">
        <f>IF('🛢️ RON CẠT TE'!A70="","",'🛢️ RON CẠT TE'!K70)</f>
        <v>0</v>
      </c>
      <c r="J5704" s="1" t="str">
        <f>IF('🛢️ RON CẠT TE'!A70="","",'🛢️ RON CẠT TE'!D70)</f>
        <v>98</v>
      </c>
      <c r="L5704" s="1">
        <f>N(L5703)+IF(AND('🔎 TRA CỨU NHANH'!$C$2&lt;&gt;"",OR(ISNUMBER(SEARCH('🔎 TRA CỨU NHANH'!$C$2,$A5704)),ISNUMBER(SEARCH('🔎 TRA CỨU NHANH'!$C$2,$B5704)))),1,0)</f>
        <v>0</v>
      </c>
      <c r="M5704" s="1" t="str">
        <f t="shared" si="178"/>
        <v/>
      </c>
      <c r="N5704" s="1">
        <f>N(N5703)+IF(AND('💰 BÁO GIÁ'!$C$27&lt;&gt;"",OR(ISNUMBER(SEARCH('💰 BÁO GIÁ'!$C$27,$A5704)),ISNUMBER(SEARCH('💰 BÁO GIÁ'!$C$27,$B5704)))),1,0)</f>
        <v>0</v>
      </c>
      <c r="O5704" s="1" t="str">
        <f t="shared" si="179"/>
        <v/>
      </c>
    </row>
    <row r="5705" customHeight="1" spans="1:15">
      <c r="A5705" s="1" t="str">
        <f>IF('🛢️ RON CẠT TE'!A71="","",'🛢️ RON CẠT TE'!A71)</f>
        <v/>
      </c>
      <c r="B5705" s="1" t="str">
        <f>IF('🛢️ RON CẠT TE'!A71="","",'🛢️ RON CẠT TE'!O71)</f>
        <v/>
      </c>
      <c r="C5705" s="1" t="str">
        <f>IF('🛢️ RON CẠT TE'!A71="","","Ron cạt te")</f>
        <v/>
      </c>
      <c r="D5705" s="1" t="str">
        <f>IF('🛢️ RON CẠT TE'!A71="","",'🛢️ RON CẠT TE'!F71)</f>
        <v/>
      </c>
      <c r="E5705" s="1" t="str">
        <f>IF('🛢️ RON CẠT TE'!A71="","",'🛢️ RON CẠT TE'!G71)</f>
        <v/>
      </c>
      <c r="F5705" s="1" t="str">
        <f>IF('🛢️ RON CẠT TE'!A71="","",'🛢️ RON CẠT TE'!H71)</f>
        <v/>
      </c>
      <c r="G5705" s="1" t="str">
        <f>IF('🛢️ RON CẠT TE'!A71="","",'🛢️ RON CẠT TE'!I71)</f>
        <v/>
      </c>
      <c r="H5705" s="1" t="str">
        <f>IF('🛢️ RON CẠT TE'!A71="","",'🛢️ RON CẠT TE'!J71)</f>
        <v/>
      </c>
      <c r="I5705" s="1" t="str">
        <f>IF('🛢️ RON CẠT TE'!A71="","",'🛢️ RON CẠT TE'!K71)</f>
        <v/>
      </c>
      <c r="J5705" s="1" t="str">
        <f>IF('🛢️ RON CẠT TE'!A71="","",'🛢️ RON CẠT TE'!D71)</f>
        <v/>
      </c>
      <c r="L5705" s="1">
        <f>N(L5704)+IF(AND('🔎 TRA CỨU NHANH'!$C$2&lt;&gt;"",OR(ISNUMBER(SEARCH('🔎 TRA CỨU NHANH'!$C$2,$A5705)),ISNUMBER(SEARCH('🔎 TRA CỨU NHANH'!$C$2,$B5705)))),1,0)</f>
        <v>0</v>
      </c>
      <c r="M5705" s="1" t="str">
        <f t="shared" si="178"/>
        <v/>
      </c>
      <c r="N5705" s="1">
        <f>N(N5704)+IF(AND('💰 BÁO GIÁ'!$C$27&lt;&gt;"",OR(ISNUMBER(SEARCH('💰 BÁO GIÁ'!$C$27,$A5705)),ISNUMBER(SEARCH('💰 BÁO GIÁ'!$C$27,$B5705)))),1,0)</f>
        <v>0</v>
      </c>
      <c r="O5705" s="1" t="str">
        <f t="shared" si="179"/>
        <v/>
      </c>
    </row>
    <row r="5706" customHeight="1" spans="1:15">
      <c r="A5706" s="1" t="str">
        <f>IF('🛢️ RON CẠT TE'!A72="","",'🛢️ RON CẠT TE'!A72)</f>
        <v>HH079728</v>
      </c>
      <c r="B5706" s="1" t="str">
        <f>IF('🛢️ RON CẠT TE'!A72="","",'🛢️ RON CẠT TE'!O72)</f>
        <v>Ron catte 4D78 / V1505</v>
      </c>
      <c r="C5706" s="1" t="str">
        <f>IF('🛢️ RON CẠT TE'!A72="","","Ron cạt te")</f>
        <v>Ron cạt te</v>
      </c>
      <c r="D5706" s="1" t="str">
        <f>IF('🛢️ RON CẠT TE'!A72="","",'🛢️ RON CẠT TE'!F72)</f>
        <v>Cái</v>
      </c>
      <c r="E5706" s="1">
        <f>IF('🛢️ RON CẠT TE'!A72="","",'🛢️ RON CẠT TE'!G72)</f>
        <v>0</v>
      </c>
      <c r="F5706" s="1">
        <f>IF('🛢️ RON CẠT TE'!A72="","",'🛢️ RON CẠT TE'!H72)</f>
        <v>0</v>
      </c>
      <c r="G5706" s="1">
        <f>IF('🛢️ RON CẠT TE'!A72="","",'🛢️ RON CẠT TE'!I72)</f>
        <v>0</v>
      </c>
      <c r="H5706" s="1">
        <f>IF('🛢️ RON CẠT TE'!A72="","",'🛢️ RON CẠT TE'!J72)</f>
        <v>0</v>
      </c>
      <c r="I5706" s="1">
        <f>IF('🛢️ RON CẠT TE'!A72="","",'🛢️ RON CẠT TE'!K72)</f>
        <v>0</v>
      </c>
      <c r="J5706" s="1" t="str">
        <f>IF('🛢️ RON CẠT TE'!A72="","",'🛢️ RON CẠT TE'!D72)</f>
        <v>78</v>
      </c>
      <c r="L5706" s="1">
        <f>N(L5705)+IF(AND('🔎 TRA CỨU NHANH'!$C$2&lt;&gt;"",OR(ISNUMBER(SEARCH('🔎 TRA CỨU NHANH'!$C$2,$A5706)),ISNUMBER(SEARCH('🔎 TRA CỨU NHANH'!$C$2,$B5706)))),1,0)</f>
        <v>0</v>
      </c>
      <c r="M5706" s="1" t="str">
        <f t="shared" si="178"/>
        <v/>
      </c>
      <c r="N5706" s="1">
        <f>N(N5705)+IF(AND('💰 BÁO GIÁ'!$C$27&lt;&gt;"",OR(ISNUMBER(SEARCH('💰 BÁO GIÁ'!$C$27,$A5706)),ISNUMBER(SEARCH('💰 BÁO GIÁ'!$C$27,$B5706)))),1,0)</f>
        <v>0</v>
      </c>
      <c r="O5706" s="1" t="str">
        <f t="shared" si="179"/>
        <v/>
      </c>
    </row>
    <row r="5707" customHeight="1" spans="1:15">
      <c r="A5707" s="1" t="str">
        <f>IF('🛢️ RON CẠT TE'!A73="","",'🛢️ RON CẠT TE'!A73)</f>
        <v>HH083486</v>
      </c>
      <c r="B5707" s="1" t="str">
        <f>IF('🛢️ RON CẠT TE'!A73="","",'🛢️ RON CẠT TE'!O73)</f>
        <v>Ron cổ bô lửa Kub V1505/ V1205/ V1305, Thép kẹp, RE1412 (30/5.45)</v>
      </c>
      <c r="C5707" s="1" t="str">
        <f>IF('🛢️ RON CẠT TE'!A73="","","Ron cạt te")</f>
        <v>Ron cạt te</v>
      </c>
      <c r="D5707" s="1" t="str">
        <f>IF('🛢️ RON CẠT TE'!A73="","",'🛢️ RON CẠT TE'!F73)</f>
        <v>Cái</v>
      </c>
      <c r="E5707" s="1">
        <f>IF('🛢️ RON CẠT TE'!A73="","",'🛢️ RON CẠT TE'!G73)</f>
        <v>0</v>
      </c>
      <c r="F5707" s="1">
        <f>IF('🛢️ RON CẠT TE'!A73="","",'🛢️ RON CẠT TE'!H73)</f>
        <v>0</v>
      </c>
      <c r="G5707" s="1">
        <f>IF('🛢️ RON CẠT TE'!A73="","",'🛢️ RON CẠT TE'!I73)</f>
        <v>0</v>
      </c>
      <c r="H5707" s="1">
        <f>IF('🛢️ RON CẠT TE'!A73="","",'🛢️ RON CẠT TE'!J73)</f>
        <v>0</v>
      </c>
      <c r="I5707" s="1">
        <f>IF('🛢️ RON CẠT TE'!A73="","",'🛢️ RON CẠT TE'!K73)</f>
        <v>0</v>
      </c>
      <c r="J5707" s="1" t="str">
        <f>IF('🛢️ RON CẠT TE'!A73="","",'🛢️ RON CẠT TE'!D73)</f>
        <v>78</v>
      </c>
      <c r="L5707" s="1">
        <f>N(L5706)+IF(AND('🔎 TRA CỨU NHANH'!$C$2&lt;&gt;"",OR(ISNUMBER(SEARCH('🔎 TRA CỨU NHANH'!$C$2,$A5707)),ISNUMBER(SEARCH('🔎 TRA CỨU NHANH'!$C$2,$B5707)))),1,0)</f>
        <v>0</v>
      </c>
      <c r="M5707" s="1" t="str">
        <f t="shared" si="178"/>
        <v/>
      </c>
      <c r="N5707" s="1">
        <f>N(N5706)+IF(AND('💰 BÁO GIÁ'!$C$27&lt;&gt;"",OR(ISNUMBER(SEARCH('💰 BÁO GIÁ'!$C$27,$A5707)),ISNUMBER(SEARCH('💰 BÁO GIÁ'!$C$27,$B5707)))),1,0)</f>
        <v>0</v>
      </c>
      <c r="O5707" s="1" t="str">
        <f t="shared" si="179"/>
        <v/>
      </c>
    </row>
    <row r="5708" customHeight="1" spans="1:15">
      <c r="A5708" s="1" t="str">
        <f>IF('🛢️ RON CẠT TE'!A74="","",'🛢️ RON CẠT TE'!A74)</f>
        <v>HH083485</v>
      </c>
      <c r="B5708" s="1" t="str">
        <f>IF('🛢️ RON CẠT TE'!A74="","",'🛢️ RON CẠT TE'!O74)</f>
        <v>Ron cổ bô lửa Kub 4D87/ V2203, Thép (Bộ 2c TRÁI + PHẢI) RE1409 (30/5.45)</v>
      </c>
      <c r="C5708" s="1" t="str">
        <f>IF('🛢️ RON CẠT TE'!A74="","","Ron cạt te")</f>
        <v>Ron cạt te</v>
      </c>
      <c r="D5708" s="1" t="str">
        <f>IF('🛢️ RON CẠT TE'!A74="","",'🛢️ RON CẠT TE'!F74)</f>
        <v>Bộ 2c</v>
      </c>
      <c r="E5708" s="1">
        <f>IF('🛢️ RON CẠT TE'!A74="","",'🛢️ RON CẠT TE'!G74)</f>
        <v>0</v>
      </c>
      <c r="F5708" s="1">
        <f>IF('🛢️ RON CẠT TE'!A74="","",'🛢️ RON CẠT TE'!H74)</f>
        <v>0</v>
      </c>
      <c r="G5708" s="1">
        <f>IF('🛢️ RON CẠT TE'!A74="","",'🛢️ RON CẠT TE'!I74)</f>
        <v>0</v>
      </c>
      <c r="H5708" s="1">
        <f>IF('🛢️ RON CẠT TE'!A74="","",'🛢️ RON CẠT TE'!J74)</f>
        <v>0</v>
      </c>
      <c r="I5708" s="1">
        <f>IF('🛢️ RON CẠT TE'!A74="","",'🛢️ RON CẠT TE'!K74)</f>
        <v>0</v>
      </c>
      <c r="J5708" s="1" t="str">
        <f>IF('🛢️ RON CẠT TE'!A74="","",'🛢️ RON CẠT TE'!D74)</f>
        <v>87</v>
      </c>
      <c r="L5708" s="1">
        <f>N(L5707)+IF(AND('🔎 TRA CỨU NHANH'!$C$2&lt;&gt;"",OR(ISNUMBER(SEARCH('🔎 TRA CỨU NHANH'!$C$2,$A5708)),ISNUMBER(SEARCH('🔎 TRA CỨU NHANH'!$C$2,$B5708)))),1,0)</f>
        <v>0</v>
      </c>
      <c r="M5708" s="1" t="str">
        <f t="shared" si="178"/>
        <v/>
      </c>
      <c r="N5708" s="1">
        <f>N(N5707)+IF(AND('💰 BÁO GIÁ'!$C$27&lt;&gt;"",OR(ISNUMBER(SEARCH('💰 BÁO GIÁ'!$C$27,$A5708)),ISNUMBER(SEARCH('💰 BÁO GIÁ'!$C$27,$B5708)))),1,0)</f>
        <v>0</v>
      </c>
      <c r="O5708" s="1" t="str">
        <f t="shared" si="179"/>
        <v/>
      </c>
    </row>
    <row r="5709" customHeight="1" spans="1:15">
      <c r="A5709" s="1" t="str">
        <f>IF('🛢️ RON CẠT TE'!A75="","",'🛢️ RON CẠT TE'!A75)</f>
        <v>HH079726</v>
      </c>
      <c r="B5709" s="1" t="str">
        <f>IF('🛢️ RON CẠT TE'!A75="","",'🛢️ RON CẠT TE'!O75)</f>
        <v>Ron catte 4D87 / V2203 / V2403</v>
      </c>
      <c r="C5709" s="1" t="str">
        <f>IF('🛢️ RON CẠT TE'!A75="","","Ron cạt te")</f>
        <v>Ron cạt te</v>
      </c>
      <c r="D5709" s="1" t="str">
        <f>IF('🛢️ RON CẠT TE'!A75="","",'🛢️ RON CẠT TE'!F75)</f>
        <v>Cái</v>
      </c>
      <c r="E5709" s="1">
        <f>IF('🛢️ RON CẠT TE'!A75="","",'🛢️ RON CẠT TE'!G75)</f>
        <v>0</v>
      </c>
      <c r="F5709" s="1">
        <f>IF('🛢️ RON CẠT TE'!A75="","",'🛢️ RON CẠT TE'!H75)</f>
        <v>0</v>
      </c>
      <c r="G5709" s="1">
        <f>IF('🛢️ RON CẠT TE'!A75="","",'🛢️ RON CẠT TE'!I75)</f>
        <v>0</v>
      </c>
      <c r="H5709" s="1">
        <f>IF('🛢️ RON CẠT TE'!A75="","",'🛢️ RON CẠT TE'!J75)</f>
        <v>0</v>
      </c>
      <c r="I5709" s="1">
        <f>IF('🛢️ RON CẠT TE'!A75="","",'🛢️ RON CẠT TE'!K75)</f>
        <v>0</v>
      </c>
      <c r="J5709" s="1" t="str">
        <f>IF('🛢️ RON CẠT TE'!A75="","",'🛢️ RON CẠT TE'!D75)</f>
        <v>87</v>
      </c>
      <c r="L5709" s="1">
        <f>N(L5708)+IF(AND('🔎 TRA CỨU NHANH'!$C$2&lt;&gt;"",OR(ISNUMBER(SEARCH('🔎 TRA CỨU NHANH'!$C$2,$A5709)),ISNUMBER(SEARCH('🔎 TRA CỨU NHANH'!$C$2,$B5709)))),1,0)</f>
        <v>0</v>
      </c>
      <c r="M5709" s="1" t="str">
        <f t="shared" si="178"/>
        <v/>
      </c>
      <c r="N5709" s="1">
        <f>N(N5708)+IF(AND('💰 BÁO GIÁ'!$C$27&lt;&gt;"",OR(ISNUMBER(SEARCH('💰 BÁO GIÁ'!$C$27,$A5709)),ISNUMBER(SEARCH('💰 BÁO GIÁ'!$C$27,$B5709)))),1,0)</f>
        <v>0</v>
      </c>
      <c r="O5709" s="1" t="str">
        <f t="shared" si="179"/>
        <v/>
      </c>
    </row>
    <row r="5710" customHeight="1" spans="1:15">
      <c r="A5710" s="1" t="str">
        <f>IF('🛢️ RON CẠT TE'!A76="","",'🛢️ RON CẠT TE'!A76)</f>
        <v/>
      </c>
      <c r="B5710" s="1" t="str">
        <f>IF('🛢️ RON CẠT TE'!A76="","",'🛢️ RON CẠT TE'!O76)</f>
        <v/>
      </c>
      <c r="C5710" s="1" t="str">
        <f>IF('🛢️ RON CẠT TE'!A76="","","Ron cạt te")</f>
        <v/>
      </c>
      <c r="D5710" s="1" t="str">
        <f>IF('🛢️ RON CẠT TE'!A76="","",'🛢️ RON CẠT TE'!F76)</f>
        <v/>
      </c>
      <c r="E5710" s="1" t="str">
        <f>IF('🛢️ RON CẠT TE'!A76="","",'🛢️ RON CẠT TE'!G76)</f>
        <v/>
      </c>
      <c r="F5710" s="1" t="str">
        <f>IF('🛢️ RON CẠT TE'!A76="","",'🛢️ RON CẠT TE'!H76)</f>
        <v/>
      </c>
      <c r="G5710" s="1" t="str">
        <f>IF('🛢️ RON CẠT TE'!A76="","",'🛢️ RON CẠT TE'!I76)</f>
        <v/>
      </c>
      <c r="H5710" s="1" t="str">
        <f>IF('🛢️ RON CẠT TE'!A76="","",'🛢️ RON CẠT TE'!J76)</f>
        <v/>
      </c>
      <c r="I5710" s="1" t="str">
        <f>IF('🛢️ RON CẠT TE'!A76="","",'🛢️ RON CẠT TE'!K76)</f>
        <v/>
      </c>
      <c r="J5710" s="1" t="str">
        <f>IF('🛢️ RON CẠT TE'!A76="","",'🛢️ RON CẠT TE'!D76)</f>
        <v/>
      </c>
      <c r="L5710" s="1">
        <f>N(L5709)+IF(AND('🔎 TRA CỨU NHANH'!$C$2&lt;&gt;"",OR(ISNUMBER(SEARCH('🔎 TRA CỨU NHANH'!$C$2,$A5710)),ISNUMBER(SEARCH('🔎 TRA CỨU NHANH'!$C$2,$B5710)))),1,0)</f>
        <v>0</v>
      </c>
      <c r="M5710" s="1" t="str">
        <f t="shared" si="178"/>
        <v/>
      </c>
      <c r="N5710" s="1">
        <f>N(N5709)+IF(AND('💰 BÁO GIÁ'!$C$27&lt;&gt;"",OR(ISNUMBER(SEARCH('💰 BÁO GIÁ'!$C$27,$A5710)),ISNUMBER(SEARCH('💰 BÁO GIÁ'!$C$27,$B5710)))),1,0)</f>
        <v>0</v>
      </c>
      <c r="O5710" s="1" t="str">
        <f t="shared" si="179"/>
        <v/>
      </c>
    </row>
    <row r="5711" customHeight="1" spans="1:15">
      <c r="A5711" s="1" t="str">
        <f>IF('🛢️ RON CẠT TE'!A77="","",'🛢️ RON CẠT TE'!A77)</f>
        <v>HH071815</v>
      </c>
      <c r="B5711" s="1" t="str">
        <f>IF('🛢️ RON CẠT TE'!A77="","",'🛢️ RON CẠT TE'!O77)</f>
        <v>Ron bộ Deutz BF6L913 (BF6L912) (có ron catte) - DF</v>
      </c>
      <c r="C5711" s="1" t="str">
        <f>IF('🛢️ RON CẠT TE'!A77="","","Ron cạt te")</f>
        <v>Ron cạt te</v>
      </c>
      <c r="D5711" s="1" t="str">
        <f>IF('🛢️ RON CẠT TE'!A77="","",'🛢️ RON CẠT TE'!F77)</f>
        <v>Bộ</v>
      </c>
      <c r="E5711" s="1">
        <f>IF('🛢️ RON CẠT TE'!A77="","",'🛢️ RON CẠT TE'!G77)</f>
        <v>0</v>
      </c>
      <c r="F5711" s="1">
        <f>IF('🛢️ RON CẠT TE'!A77="","",'🛢️ RON CẠT TE'!H77)</f>
        <v>0</v>
      </c>
      <c r="G5711" s="1">
        <f>IF('🛢️ RON CẠT TE'!A77="","",'🛢️ RON CẠT TE'!I77)</f>
        <v>0</v>
      </c>
      <c r="H5711" s="1">
        <f>IF('🛢️ RON CẠT TE'!A77="","",'🛢️ RON CẠT TE'!J77)</f>
        <v>0</v>
      </c>
      <c r="I5711" s="1">
        <f>IF('🛢️ RON CẠT TE'!A77="","",'🛢️ RON CẠT TE'!K77)</f>
        <v>0</v>
      </c>
      <c r="J5711" s="1">
        <f>IF('🛢️ RON CẠT TE'!A77="","",'🛢️ RON CẠT TE'!D77)</f>
        <v>0</v>
      </c>
      <c r="L5711" s="1">
        <f>N(L5710)+IF(AND('🔎 TRA CỨU NHANH'!$C$2&lt;&gt;"",OR(ISNUMBER(SEARCH('🔎 TRA CỨU NHANH'!$C$2,$A5711)),ISNUMBER(SEARCH('🔎 TRA CỨU NHANH'!$C$2,$B5711)))),1,0)</f>
        <v>0</v>
      </c>
      <c r="M5711" s="1" t="str">
        <f t="shared" si="178"/>
        <v/>
      </c>
      <c r="N5711" s="1">
        <f>N(N5710)+IF(AND('💰 BÁO GIÁ'!$C$27&lt;&gt;"",OR(ISNUMBER(SEARCH('💰 BÁO GIÁ'!$C$27,$A5711)),ISNUMBER(SEARCH('💰 BÁO GIÁ'!$C$27,$B5711)))),1,0)</f>
        <v>0</v>
      </c>
      <c r="O5711" s="1" t="str">
        <f t="shared" si="179"/>
        <v/>
      </c>
    </row>
    <row r="5712" customHeight="1" spans="1:15">
      <c r="A5712" s="1" t="str">
        <f>IF('🛢️ RON CẠT TE'!A78="","",'🛢️ RON CẠT TE'!A78)</f>
        <v/>
      </c>
      <c r="B5712" s="1" t="str">
        <f>IF('🛢️ RON CẠT TE'!A78="","",'🛢️ RON CẠT TE'!O78)</f>
        <v/>
      </c>
      <c r="C5712" s="1" t="str">
        <f>IF('🛢️ RON CẠT TE'!A78="","","Ron cạt te")</f>
        <v/>
      </c>
      <c r="D5712" s="1" t="str">
        <f>IF('🛢️ RON CẠT TE'!A78="","",'🛢️ RON CẠT TE'!F78)</f>
        <v/>
      </c>
      <c r="E5712" s="1" t="str">
        <f>IF('🛢️ RON CẠT TE'!A78="","",'🛢️ RON CẠT TE'!G78)</f>
        <v/>
      </c>
      <c r="F5712" s="1" t="str">
        <f>IF('🛢️ RON CẠT TE'!A78="","",'🛢️ RON CẠT TE'!H78)</f>
        <v/>
      </c>
      <c r="G5712" s="1" t="str">
        <f>IF('🛢️ RON CẠT TE'!A78="","",'🛢️ RON CẠT TE'!I78)</f>
        <v/>
      </c>
      <c r="H5712" s="1" t="str">
        <f>IF('🛢️ RON CẠT TE'!A78="","",'🛢️ RON CẠT TE'!J78)</f>
        <v/>
      </c>
      <c r="I5712" s="1" t="str">
        <f>IF('🛢️ RON CẠT TE'!A78="","",'🛢️ RON CẠT TE'!K78)</f>
        <v/>
      </c>
      <c r="J5712" s="1" t="str">
        <f>IF('🛢️ RON CẠT TE'!A78="","",'🛢️ RON CẠT TE'!D78)</f>
        <v/>
      </c>
      <c r="L5712" s="1">
        <f>N(L5711)+IF(AND('🔎 TRA CỨU NHANH'!$C$2&lt;&gt;"",OR(ISNUMBER(SEARCH('🔎 TRA CỨU NHANH'!$C$2,$A5712)),ISNUMBER(SEARCH('🔎 TRA CỨU NHANH'!$C$2,$B5712)))),1,0)</f>
        <v>0</v>
      </c>
      <c r="M5712" s="1" t="str">
        <f t="shared" si="178"/>
        <v/>
      </c>
      <c r="N5712" s="1">
        <f>N(N5711)+IF(AND('💰 BÁO GIÁ'!$C$27&lt;&gt;"",OR(ISNUMBER(SEARCH('💰 BÁO GIÁ'!$C$27,$A5712)),ISNUMBER(SEARCH('💰 BÁO GIÁ'!$C$27,$B5712)))),1,0)</f>
        <v>0</v>
      </c>
      <c r="O5712" s="1" t="str">
        <f t="shared" si="179"/>
        <v/>
      </c>
    </row>
    <row r="5713" customHeight="1" spans="1:15">
      <c r="A5713" s="1" t="str">
        <f>IF('🛢️ RON CẠT TE'!A79="","",'🛢️ RON CẠT TE'!A79)</f>
        <v>HH080746</v>
      </c>
      <c r="B5713" s="1" t="str">
        <f>IF('🛢️ RON CẠT TE'!A79="","",'🛢️ RON CẠT TE'!O79)</f>
        <v>Ron catte JT</v>
      </c>
      <c r="C5713" s="1" t="str">
        <f>IF('🛢️ RON CẠT TE'!A79="","","Ron cạt te")</f>
        <v>Ron cạt te</v>
      </c>
      <c r="D5713" s="1" t="str">
        <f>IF('🛢️ RON CẠT TE'!A79="","",'🛢️ RON CẠT TE'!F79)</f>
        <v>Cái</v>
      </c>
      <c r="E5713" s="1">
        <f>IF('🛢️ RON CẠT TE'!A79="","",'🛢️ RON CẠT TE'!G79)</f>
        <v>0</v>
      </c>
      <c r="F5713" s="1">
        <f>IF('🛢️ RON CẠT TE'!A79="","",'🛢️ RON CẠT TE'!H79)</f>
        <v>0</v>
      </c>
      <c r="G5713" s="1">
        <f>IF('🛢️ RON CẠT TE'!A79="","",'🛢️ RON CẠT TE'!I79)</f>
        <v>0</v>
      </c>
      <c r="H5713" s="1">
        <f>IF('🛢️ RON CẠT TE'!A79="","",'🛢️ RON CẠT TE'!J79)</f>
        <v>0</v>
      </c>
      <c r="I5713" s="1">
        <f>IF('🛢️ RON CẠT TE'!A79="","",'🛢️ RON CẠT TE'!K79)</f>
        <v>0</v>
      </c>
      <c r="J5713" s="1">
        <f>IF('🛢️ RON CẠT TE'!A79="","",'🛢️ RON CẠT TE'!D79)</f>
        <v>0</v>
      </c>
      <c r="L5713" s="1">
        <f>N(L5712)+IF(AND('🔎 TRA CỨU NHANH'!$C$2&lt;&gt;"",OR(ISNUMBER(SEARCH('🔎 TRA CỨU NHANH'!$C$2,$A5713)),ISNUMBER(SEARCH('🔎 TRA CỨU NHANH'!$C$2,$B5713)))),1,0)</f>
        <v>0</v>
      </c>
      <c r="M5713" s="1" t="str">
        <f t="shared" si="178"/>
        <v/>
      </c>
      <c r="N5713" s="1">
        <f>N(N5712)+IF(AND('💰 BÁO GIÁ'!$C$27&lt;&gt;"",OR(ISNUMBER(SEARCH('💰 BÁO GIÁ'!$C$27,$A5713)),ISNUMBER(SEARCH('💰 BÁO GIÁ'!$C$27,$B5713)))),1,0)</f>
        <v>0</v>
      </c>
      <c r="O5713" s="1" t="str">
        <f t="shared" si="179"/>
        <v/>
      </c>
    </row>
    <row r="5714" customHeight="1" spans="1:15">
      <c r="A5714" s="1" t="str">
        <f>IF('🛢️ RON CẠT TE'!A80="","",'🛢️ RON CẠT TE'!A80)</f>
        <v>HH079727</v>
      </c>
      <c r="B5714" s="1" t="str">
        <f>IF('🛢️ RON CẠT TE'!A80="","",'🛢️ RON CẠT TE'!O80)</f>
        <v>Ron catte 3TNE84 / 3D84-2</v>
      </c>
      <c r="C5714" s="1" t="str">
        <f>IF('🛢️ RON CẠT TE'!A80="","","Ron cạt te")</f>
        <v>Ron cạt te</v>
      </c>
      <c r="D5714" s="1" t="str">
        <f>IF('🛢️ RON CẠT TE'!A80="","",'🛢️ RON CẠT TE'!F80)</f>
        <v>Cái</v>
      </c>
      <c r="E5714" s="1">
        <f>IF('🛢️ RON CẠT TE'!A80="","",'🛢️ RON CẠT TE'!G80)</f>
        <v>0</v>
      </c>
      <c r="F5714" s="1">
        <f>IF('🛢️ RON CẠT TE'!A80="","",'🛢️ RON CẠT TE'!H80)</f>
        <v>0</v>
      </c>
      <c r="G5714" s="1">
        <f>IF('🛢️ RON CẠT TE'!A80="","",'🛢️ RON CẠT TE'!I80)</f>
        <v>0</v>
      </c>
      <c r="H5714" s="1">
        <f>IF('🛢️ RON CẠT TE'!A80="","",'🛢️ RON CẠT TE'!J80)</f>
        <v>0</v>
      </c>
      <c r="I5714" s="1">
        <f>IF('🛢️ RON CẠT TE'!A80="","",'🛢️ RON CẠT TE'!K80)</f>
        <v>0</v>
      </c>
      <c r="J5714" s="1">
        <f>IF('🛢️ RON CẠT TE'!A80="","",'🛢️ RON CẠT TE'!D80)</f>
        <v>0</v>
      </c>
      <c r="L5714" s="1">
        <f>N(L5713)+IF(AND('🔎 TRA CỨU NHANH'!$C$2&lt;&gt;"",OR(ISNUMBER(SEARCH('🔎 TRA CỨU NHANH'!$C$2,$A5714)),ISNUMBER(SEARCH('🔎 TRA CỨU NHANH'!$C$2,$B5714)))),1,0)</f>
        <v>0</v>
      </c>
      <c r="M5714" s="1" t="str">
        <f t="shared" si="178"/>
        <v/>
      </c>
      <c r="N5714" s="1">
        <f>N(N5713)+IF(AND('💰 BÁO GIÁ'!$C$27&lt;&gt;"",OR(ISNUMBER(SEARCH('💰 BÁO GIÁ'!$C$27,$A5714)),ISNUMBER(SEARCH('💰 BÁO GIÁ'!$C$27,$B5714)))),1,0)</f>
        <v>0</v>
      </c>
      <c r="O5714" s="1" t="str">
        <f t="shared" si="179"/>
        <v/>
      </c>
    </row>
    <row r="5715" customHeight="1" spans="1:15">
      <c r="A5715" s="1" t="str">
        <f>IF('🛢️ RON CẠT TE'!A81="","",'🛢️ RON CẠT TE'!A81)</f>
        <v>HH081730</v>
      </c>
      <c r="B5715" s="1" t="str">
        <f>IF('🛢️ RON CẠT TE'!A81="","",'🛢️ RON CẠT TE'!O81)</f>
        <v>Ron chân sò lửa (Inlet gasket) Turbo TD13/ S6R/ 49182-03520 - SL UK</v>
      </c>
      <c r="C5715" s="1" t="str">
        <f>IF('🛢️ RON CẠT TE'!A81="","","Ron cạt te")</f>
        <v>Ron cạt te</v>
      </c>
      <c r="D5715" s="1" t="str">
        <f>IF('🛢️ RON CẠT TE'!A81="","",'🛢️ RON CẠT TE'!F81)</f>
        <v>Cái</v>
      </c>
      <c r="E5715" s="1">
        <f>IF('🛢️ RON CẠT TE'!A81="","",'🛢️ RON CẠT TE'!G81)</f>
        <v>0</v>
      </c>
      <c r="F5715" s="1">
        <f>IF('🛢️ RON CẠT TE'!A81="","",'🛢️ RON CẠT TE'!H81)</f>
        <v>0</v>
      </c>
      <c r="G5715" s="1">
        <f>IF('🛢️ RON CẠT TE'!A81="","",'🛢️ RON CẠT TE'!I81)</f>
        <v>0</v>
      </c>
      <c r="H5715" s="1">
        <f>IF('🛢️ RON CẠT TE'!A81="","",'🛢️ RON CẠT TE'!J81)</f>
        <v>0</v>
      </c>
      <c r="I5715" s="1">
        <f>IF('🛢️ RON CẠT TE'!A81="","",'🛢️ RON CẠT TE'!K81)</f>
        <v>0</v>
      </c>
      <c r="J5715" s="1">
        <f>IF('🛢️ RON CẠT TE'!A81="","",'🛢️ RON CẠT TE'!D81)</f>
        <v>0</v>
      </c>
      <c r="L5715" s="1">
        <f>N(L5714)+IF(AND('🔎 TRA CỨU NHANH'!$C$2&lt;&gt;"",OR(ISNUMBER(SEARCH('🔎 TRA CỨU NHANH'!$C$2,$A5715)),ISNUMBER(SEARCH('🔎 TRA CỨU NHANH'!$C$2,$B5715)))),1,0)</f>
        <v>0</v>
      </c>
      <c r="M5715" s="1" t="str">
        <f t="shared" si="178"/>
        <v/>
      </c>
      <c r="N5715" s="1">
        <f>N(N5714)+IF(AND('💰 BÁO GIÁ'!$C$27&lt;&gt;"",OR(ISNUMBER(SEARCH('💰 BÁO GIÁ'!$C$27,$A5715)),ISNUMBER(SEARCH('💰 BÁO GIÁ'!$C$27,$B5715)))),1,0)</f>
        <v>0</v>
      </c>
      <c r="O5715" s="1" t="str">
        <f t="shared" si="179"/>
        <v/>
      </c>
    </row>
    <row r="5716" customHeight="1" spans="1:15">
      <c r="A5716" s="1" t="str">
        <f>IF('🛢️ RON CẠT TE'!A82="","",'🛢️ RON CẠT TE'!A82)</f>
        <v/>
      </c>
      <c r="B5716" s="1" t="str">
        <f>IF('🛢️ RON CẠT TE'!A82="","",'🛢️ RON CẠT TE'!O82)</f>
        <v/>
      </c>
      <c r="C5716" s="1" t="str">
        <f>IF('🛢️ RON CẠT TE'!A82="","","Ron cạt te")</f>
        <v/>
      </c>
      <c r="D5716" s="1" t="str">
        <f>IF('🛢️ RON CẠT TE'!A82="","",'🛢️ RON CẠT TE'!F82)</f>
        <v/>
      </c>
      <c r="E5716" s="1" t="str">
        <f>IF('🛢️ RON CẠT TE'!A82="","",'🛢️ RON CẠT TE'!G82)</f>
        <v/>
      </c>
      <c r="F5716" s="1" t="str">
        <f>IF('🛢️ RON CẠT TE'!A82="","",'🛢️ RON CẠT TE'!H82)</f>
        <v/>
      </c>
      <c r="G5716" s="1" t="str">
        <f>IF('🛢️ RON CẠT TE'!A82="","",'🛢️ RON CẠT TE'!I82)</f>
        <v/>
      </c>
      <c r="H5716" s="1" t="str">
        <f>IF('🛢️ RON CẠT TE'!A82="","",'🛢️ RON CẠT TE'!J82)</f>
        <v/>
      </c>
      <c r="I5716" s="1" t="str">
        <f>IF('🛢️ RON CẠT TE'!A82="","",'🛢️ RON CẠT TE'!K82)</f>
        <v/>
      </c>
      <c r="J5716" s="1" t="str">
        <f>IF('🛢️ RON CẠT TE'!A82="","",'🛢️ RON CẠT TE'!D82)</f>
        <v/>
      </c>
      <c r="L5716" s="1">
        <f>N(L5715)+IF(AND('🔎 TRA CỨU NHANH'!$C$2&lt;&gt;"",OR(ISNUMBER(SEARCH('🔎 TRA CỨU NHANH'!$C$2,$A5716)),ISNUMBER(SEARCH('🔎 TRA CỨU NHANH'!$C$2,$B5716)))),1,0)</f>
        <v>0</v>
      </c>
      <c r="M5716" s="1" t="str">
        <f t="shared" si="178"/>
        <v/>
      </c>
      <c r="N5716" s="1">
        <f>N(N5715)+IF(AND('💰 BÁO GIÁ'!$C$27&lt;&gt;"",OR(ISNUMBER(SEARCH('💰 BÁO GIÁ'!$C$27,$A5716)),ISNUMBER(SEARCH('💰 BÁO GIÁ'!$C$27,$B5716)))),1,0)</f>
        <v>0</v>
      </c>
      <c r="O5716" s="1" t="str">
        <f t="shared" si="179"/>
        <v/>
      </c>
    </row>
    <row r="5717" customHeight="1" spans="1:15">
      <c r="A5717" s="1" t="str">
        <f>IF('🛢️ RON CẠT TE'!A83="","",'🛢️ RON CẠT TE'!A83)</f>
        <v/>
      </c>
      <c r="B5717" s="1" t="str">
        <f>IF('🛢️ RON CẠT TE'!A83="","",'🛢️ RON CẠT TE'!O83)</f>
        <v/>
      </c>
      <c r="C5717" s="1" t="str">
        <f>IF('🛢️ RON CẠT TE'!A83="","","Ron cạt te")</f>
        <v/>
      </c>
      <c r="D5717" s="1" t="str">
        <f>IF('🛢️ RON CẠT TE'!A83="","",'🛢️ RON CẠT TE'!F83)</f>
        <v/>
      </c>
      <c r="E5717" s="1" t="str">
        <f>IF('🛢️ RON CẠT TE'!A83="","",'🛢️ RON CẠT TE'!G83)</f>
        <v/>
      </c>
      <c r="F5717" s="1" t="str">
        <f>IF('🛢️ RON CẠT TE'!A83="","",'🛢️ RON CẠT TE'!H83)</f>
        <v/>
      </c>
      <c r="G5717" s="1" t="str">
        <f>IF('🛢️ RON CẠT TE'!A83="","",'🛢️ RON CẠT TE'!I83)</f>
        <v/>
      </c>
      <c r="H5717" s="1" t="str">
        <f>IF('🛢️ RON CẠT TE'!A83="","",'🛢️ RON CẠT TE'!J83)</f>
        <v/>
      </c>
      <c r="I5717" s="1" t="str">
        <f>IF('🛢️ RON CẠT TE'!A83="","",'🛢️ RON CẠT TE'!K83)</f>
        <v/>
      </c>
      <c r="J5717" s="1" t="str">
        <f>IF('🛢️ RON CẠT TE'!A83="","",'🛢️ RON CẠT TE'!D83)</f>
        <v/>
      </c>
      <c r="L5717" s="1">
        <f>N(L5716)+IF(AND('🔎 TRA CỨU NHANH'!$C$2&lt;&gt;"",OR(ISNUMBER(SEARCH('🔎 TRA CỨU NHANH'!$C$2,$A5717)),ISNUMBER(SEARCH('🔎 TRA CỨU NHANH'!$C$2,$B5717)))),1,0)</f>
        <v>0</v>
      </c>
      <c r="M5717" s="1" t="str">
        <f t="shared" si="178"/>
        <v/>
      </c>
      <c r="N5717" s="1">
        <f>N(N5716)+IF(AND('💰 BÁO GIÁ'!$C$27&lt;&gt;"",OR(ISNUMBER(SEARCH('💰 BÁO GIÁ'!$C$27,$A5717)),ISNUMBER(SEARCH('💰 BÁO GIÁ'!$C$27,$B5717)))),1,0)</f>
        <v>0</v>
      </c>
      <c r="O5717" s="1" t="str">
        <f t="shared" si="179"/>
        <v/>
      </c>
    </row>
    <row r="5718" customHeight="1" spans="1:15">
      <c r="A5718" s="1" t="str">
        <f>IF('🛢️ RON CẠT TE'!A84="","",'🛢️ RON CẠT TE'!A84)</f>
        <v/>
      </c>
      <c r="B5718" s="1" t="str">
        <f>IF('🛢️ RON CẠT TE'!A84="","",'🛢️ RON CẠT TE'!O84)</f>
        <v/>
      </c>
      <c r="C5718" s="1" t="str">
        <f>IF('🛢️ RON CẠT TE'!A84="","","Ron cạt te")</f>
        <v/>
      </c>
      <c r="D5718" s="1" t="str">
        <f>IF('🛢️ RON CẠT TE'!A84="","",'🛢️ RON CẠT TE'!F84)</f>
        <v/>
      </c>
      <c r="E5718" s="1" t="str">
        <f>IF('🛢️ RON CẠT TE'!A84="","",'🛢️ RON CẠT TE'!G84)</f>
        <v/>
      </c>
      <c r="F5718" s="1" t="str">
        <f>IF('🛢️ RON CẠT TE'!A84="","",'🛢️ RON CẠT TE'!H84)</f>
        <v/>
      </c>
      <c r="G5718" s="1" t="str">
        <f>IF('🛢️ RON CẠT TE'!A84="","",'🛢️ RON CẠT TE'!I84)</f>
        <v/>
      </c>
      <c r="H5718" s="1" t="str">
        <f>IF('🛢️ RON CẠT TE'!A84="","",'🛢️ RON CẠT TE'!J84)</f>
        <v/>
      </c>
      <c r="I5718" s="1" t="str">
        <f>IF('🛢️ RON CẠT TE'!A84="","",'🛢️ RON CẠT TE'!K84)</f>
        <v/>
      </c>
      <c r="J5718" s="1" t="str">
        <f>IF('🛢️ RON CẠT TE'!A84="","",'🛢️ RON CẠT TE'!D84)</f>
        <v/>
      </c>
      <c r="L5718" s="1">
        <f>N(L5717)+IF(AND('🔎 TRA CỨU NHANH'!$C$2&lt;&gt;"",OR(ISNUMBER(SEARCH('🔎 TRA CỨU NHANH'!$C$2,$A5718)),ISNUMBER(SEARCH('🔎 TRA CỨU NHANH'!$C$2,$B5718)))),1,0)</f>
        <v>0</v>
      </c>
      <c r="M5718" s="1" t="str">
        <f t="shared" si="178"/>
        <v/>
      </c>
      <c r="N5718" s="1">
        <f>N(N5717)+IF(AND('💰 BÁO GIÁ'!$C$27&lt;&gt;"",OR(ISNUMBER(SEARCH('💰 BÁO GIÁ'!$C$27,$A5718)),ISNUMBER(SEARCH('💰 BÁO GIÁ'!$C$27,$B5718)))),1,0)</f>
        <v>0</v>
      </c>
      <c r="O5718" s="1" t="str">
        <f t="shared" si="179"/>
        <v/>
      </c>
    </row>
    <row r="5719" customHeight="1" spans="1:15">
      <c r="A5719" s="1" t="str">
        <f>IF('🛢️ RON CẠT TE'!A85="","",'🛢️ RON CẠT TE'!A85)</f>
        <v/>
      </c>
      <c r="B5719" s="1" t="str">
        <f>IF('🛢️ RON CẠT TE'!A85="","",'🛢️ RON CẠT TE'!O85)</f>
        <v/>
      </c>
      <c r="C5719" s="1" t="str">
        <f>IF('🛢️ RON CẠT TE'!A85="","","Ron cạt te")</f>
        <v/>
      </c>
      <c r="D5719" s="1" t="str">
        <f>IF('🛢️ RON CẠT TE'!A85="","",'🛢️ RON CẠT TE'!F85)</f>
        <v/>
      </c>
      <c r="E5719" s="1" t="str">
        <f>IF('🛢️ RON CẠT TE'!A85="","",'🛢️ RON CẠT TE'!G85)</f>
        <v/>
      </c>
      <c r="F5719" s="1" t="str">
        <f>IF('🛢️ RON CẠT TE'!A85="","",'🛢️ RON CẠT TE'!H85)</f>
        <v/>
      </c>
      <c r="G5719" s="1" t="str">
        <f>IF('🛢️ RON CẠT TE'!A85="","",'🛢️ RON CẠT TE'!I85)</f>
        <v/>
      </c>
      <c r="H5719" s="1" t="str">
        <f>IF('🛢️ RON CẠT TE'!A85="","",'🛢️ RON CẠT TE'!J85)</f>
        <v/>
      </c>
      <c r="I5719" s="1" t="str">
        <f>IF('🛢️ RON CẠT TE'!A85="","",'🛢️ RON CẠT TE'!K85)</f>
        <v/>
      </c>
      <c r="J5719" s="1" t="str">
        <f>IF('🛢️ RON CẠT TE'!A85="","",'🛢️ RON CẠT TE'!D85)</f>
        <v/>
      </c>
      <c r="L5719" s="1">
        <f>N(L5718)+IF(AND('🔎 TRA CỨU NHANH'!$C$2&lt;&gt;"",OR(ISNUMBER(SEARCH('🔎 TRA CỨU NHANH'!$C$2,$A5719)),ISNUMBER(SEARCH('🔎 TRA CỨU NHANH'!$C$2,$B5719)))),1,0)</f>
        <v>0</v>
      </c>
      <c r="M5719" s="1" t="str">
        <f t="shared" si="178"/>
        <v/>
      </c>
      <c r="N5719" s="1">
        <f>N(N5718)+IF(AND('💰 BÁO GIÁ'!$C$27&lt;&gt;"",OR(ISNUMBER(SEARCH('💰 BÁO GIÁ'!$C$27,$A5719)),ISNUMBER(SEARCH('💰 BÁO GIÁ'!$C$27,$B5719)))),1,0)</f>
        <v>0</v>
      </c>
      <c r="O5719" s="1" t="str">
        <f t="shared" si="179"/>
        <v/>
      </c>
    </row>
    <row r="5720" customHeight="1" spans="1:15">
      <c r="A5720" s="1" t="str">
        <f>IF('🛢️ RON CẠT TE'!A86="","",'🛢️ RON CẠT TE'!A86)</f>
        <v/>
      </c>
      <c r="B5720" s="1" t="str">
        <f>IF('🛢️ RON CẠT TE'!A86="","",'🛢️ RON CẠT TE'!O86)</f>
        <v/>
      </c>
      <c r="C5720" s="1" t="str">
        <f>IF('🛢️ RON CẠT TE'!A86="","","Ron cạt te")</f>
        <v/>
      </c>
      <c r="D5720" s="1" t="str">
        <f>IF('🛢️ RON CẠT TE'!A86="","",'🛢️ RON CẠT TE'!F86)</f>
        <v/>
      </c>
      <c r="E5720" s="1" t="str">
        <f>IF('🛢️ RON CẠT TE'!A86="","",'🛢️ RON CẠT TE'!G86)</f>
        <v/>
      </c>
      <c r="F5720" s="1" t="str">
        <f>IF('🛢️ RON CẠT TE'!A86="","",'🛢️ RON CẠT TE'!H86)</f>
        <v/>
      </c>
      <c r="G5720" s="1" t="str">
        <f>IF('🛢️ RON CẠT TE'!A86="","",'🛢️ RON CẠT TE'!I86)</f>
        <v/>
      </c>
      <c r="H5720" s="1" t="str">
        <f>IF('🛢️ RON CẠT TE'!A86="","",'🛢️ RON CẠT TE'!J86)</f>
        <v/>
      </c>
      <c r="I5720" s="1" t="str">
        <f>IF('🛢️ RON CẠT TE'!A86="","",'🛢️ RON CẠT TE'!K86)</f>
        <v/>
      </c>
      <c r="J5720" s="1" t="str">
        <f>IF('🛢️ RON CẠT TE'!A86="","",'🛢️ RON CẠT TE'!D86)</f>
        <v/>
      </c>
      <c r="L5720" s="1">
        <f>N(L5719)+IF(AND('🔎 TRA CỨU NHANH'!$C$2&lt;&gt;"",OR(ISNUMBER(SEARCH('🔎 TRA CỨU NHANH'!$C$2,$A5720)),ISNUMBER(SEARCH('🔎 TRA CỨU NHANH'!$C$2,$B5720)))),1,0)</f>
        <v>0</v>
      </c>
      <c r="M5720" s="1" t="str">
        <f t="shared" si="178"/>
        <v/>
      </c>
      <c r="N5720" s="1">
        <f>N(N5719)+IF(AND('💰 BÁO GIÁ'!$C$27&lt;&gt;"",OR(ISNUMBER(SEARCH('💰 BÁO GIÁ'!$C$27,$A5720)),ISNUMBER(SEARCH('💰 BÁO GIÁ'!$C$27,$B5720)))),1,0)</f>
        <v>0</v>
      </c>
      <c r="O5720" s="1" t="str">
        <f t="shared" si="179"/>
        <v/>
      </c>
    </row>
    <row r="5721" customHeight="1" spans="1:15">
      <c r="A5721" s="1" t="str">
        <f>IF('🛢️ RON CẠT TE'!A87="","",'🛢️ RON CẠT TE'!A87)</f>
        <v/>
      </c>
      <c r="B5721" s="1" t="str">
        <f>IF('🛢️ RON CẠT TE'!A87="","",'🛢️ RON CẠT TE'!O87)</f>
        <v/>
      </c>
      <c r="C5721" s="1" t="str">
        <f>IF('🛢️ RON CẠT TE'!A87="","","Ron cạt te")</f>
        <v/>
      </c>
      <c r="D5721" s="1" t="str">
        <f>IF('🛢️ RON CẠT TE'!A87="","",'🛢️ RON CẠT TE'!F87)</f>
        <v/>
      </c>
      <c r="E5721" s="1" t="str">
        <f>IF('🛢️ RON CẠT TE'!A87="","",'🛢️ RON CẠT TE'!G87)</f>
        <v/>
      </c>
      <c r="F5721" s="1" t="str">
        <f>IF('🛢️ RON CẠT TE'!A87="","",'🛢️ RON CẠT TE'!H87)</f>
        <v/>
      </c>
      <c r="G5721" s="1" t="str">
        <f>IF('🛢️ RON CẠT TE'!A87="","",'🛢️ RON CẠT TE'!I87)</f>
        <v/>
      </c>
      <c r="H5721" s="1" t="str">
        <f>IF('🛢️ RON CẠT TE'!A87="","",'🛢️ RON CẠT TE'!J87)</f>
        <v/>
      </c>
      <c r="I5721" s="1" t="str">
        <f>IF('🛢️ RON CẠT TE'!A87="","",'🛢️ RON CẠT TE'!K87)</f>
        <v/>
      </c>
      <c r="J5721" s="1" t="str">
        <f>IF('🛢️ RON CẠT TE'!A87="","",'🛢️ RON CẠT TE'!D87)</f>
        <v/>
      </c>
      <c r="L5721" s="1">
        <f>N(L5720)+IF(AND('🔎 TRA CỨU NHANH'!$C$2&lt;&gt;"",OR(ISNUMBER(SEARCH('🔎 TRA CỨU NHANH'!$C$2,$A5721)),ISNUMBER(SEARCH('🔎 TRA CỨU NHANH'!$C$2,$B5721)))),1,0)</f>
        <v>0</v>
      </c>
      <c r="M5721" s="1" t="str">
        <f t="shared" si="178"/>
        <v/>
      </c>
      <c r="N5721" s="1">
        <f>N(N5720)+IF(AND('💰 BÁO GIÁ'!$C$27&lt;&gt;"",OR(ISNUMBER(SEARCH('💰 BÁO GIÁ'!$C$27,$A5721)),ISNUMBER(SEARCH('💰 BÁO GIÁ'!$C$27,$B5721)))),1,0)</f>
        <v>0</v>
      </c>
      <c r="O5721" s="1" t="str">
        <f t="shared" si="179"/>
        <v/>
      </c>
    </row>
    <row r="5722" customHeight="1" spans="1:15">
      <c r="A5722" s="1" t="str">
        <f>IF('🛢️ RON CẠT TE'!A88="","",'🛢️ RON CẠT TE'!A88)</f>
        <v/>
      </c>
      <c r="B5722" s="1" t="str">
        <f>IF('🛢️ RON CẠT TE'!A88="","",'🛢️ RON CẠT TE'!O88)</f>
        <v/>
      </c>
      <c r="C5722" s="1" t="str">
        <f>IF('🛢️ RON CẠT TE'!A88="","","Ron cạt te")</f>
        <v/>
      </c>
      <c r="D5722" s="1" t="str">
        <f>IF('🛢️ RON CẠT TE'!A88="","",'🛢️ RON CẠT TE'!F88)</f>
        <v/>
      </c>
      <c r="E5722" s="1" t="str">
        <f>IF('🛢️ RON CẠT TE'!A88="","",'🛢️ RON CẠT TE'!G88)</f>
        <v/>
      </c>
      <c r="F5722" s="1" t="str">
        <f>IF('🛢️ RON CẠT TE'!A88="","",'🛢️ RON CẠT TE'!H88)</f>
        <v/>
      </c>
      <c r="G5722" s="1" t="str">
        <f>IF('🛢️ RON CẠT TE'!A88="","",'🛢️ RON CẠT TE'!I88)</f>
        <v/>
      </c>
      <c r="H5722" s="1" t="str">
        <f>IF('🛢️ RON CẠT TE'!A88="","",'🛢️ RON CẠT TE'!J88)</f>
        <v/>
      </c>
      <c r="I5722" s="1" t="str">
        <f>IF('🛢️ RON CẠT TE'!A88="","",'🛢️ RON CẠT TE'!K88)</f>
        <v/>
      </c>
      <c r="J5722" s="1" t="str">
        <f>IF('🛢️ RON CẠT TE'!A88="","",'🛢️ RON CẠT TE'!D88)</f>
        <v/>
      </c>
      <c r="L5722" s="1">
        <f>N(L5721)+IF(AND('🔎 TRA CỨU NHANH'!$C$2&lt;&gt;"",OR(ISNUMBER(SEARCH('🔎 TRA CỨU NHANH'!$C$2,$A5722)),ISNUMBER(SEARCH('🔎 TRA CỨU NHANH'!$C$2,$B5722)))),1,0)</f>
        <v>0</v>
      </c>
      <c r="M5722" s="1" t="str">
        <f t="shared" si="178"/>
        <v/>
      </c>
      <c r="N5722" s="1">
        <f>N(N5721)+IF(AND('💰 BÁO GIÁ'!$C$27&lt;&gt;"",OR(ISNUMBER(SEARCH('💰 BÁO GIÁ'!$C$27,$A5722)),ISNUMBER(SEARCH('💰 BÁO GIÁ'!$C$27,$B5722)))),1,0)</f>
        <v>0</v>
      </c>
      <c r="O5722" s="1" t="str">
        <f t="shared" si="179"/>
        <v/>
      </c>
    </row>
    <row r="5723" customHeight="1" spans="1:15">
      <c r="A5723" s="1" t="str">
        <f>IF('🛢️ RON CẠT TE'!A89="","",'🛢️ RON CẠT TE'!A89)</f>
        <v/>
      </c>
      <c r="B5723" s="1" t="str">
        <f>IF('🛢️ RON CẠT TE'!A89="","",'🛢️ RON CẠT TE'!O89)</f>
        <v/>
      </c>
      <c r="C5723" s="1" t="str">
        <f>IF('🛢️ RON CẠT TE'!A89="","","Ron cạt te")</f>
        <v/>
      </c>
      <c r="D5723" s="1" t="str">
        <f>IF('🛢️ RON CẠT TE'!A89="","",'🛢️ RON CẠT TE'!F89)</f>
        <v/>
      </c>
      <c r="E5723" s="1" t="str">
        <f>IF('🛢️ RON CẠT TE'!A89="","",'🛢️ RON CẠT TE'!G89)</f>
        <v/>
      </c>
      <c r="F5723" s="1" t="str">
        <f>IF('🛢️ RON CẠT TE'!A89="","",'🛢️ RON CẠT TE'!H89)</f>
        <v/>
      </c>
      <c r="G5723" s="1" t="str">
        <f>IF('🛢️ RON CẠT TE'!A89="","",'🛢️ RON CẠT TE'!I89)</f>
        <v/>
      </c>
      <c r="H5723" s="1" t="str">
        <f>IF('🛢️ RON CẠT TE'!A89="","",'🛢️ RON CẠT TE'!J89)</f>
        <v/>
      </c>
      <c r="I5723" s="1" t="str">
        <f>IF('🛢️ RON CẠT TE'!A89="","",'🛢️ RON CẠT TE'!K89)</f>
        <v/>
      </c>
      <c r="J5723" s="1" t="str">
        <f>IF('🛢️ RON CẠT TE'!A89="","",'🛢️ RON CẠT TE'!D89)</f>
        <v/>
      </c>
      <c r="L5723" s="1">
        <f>N(L5722)+IF(AND('🔎 TRA CỨU NHANH'!$C$2&lt;&gt;"",OR(ISNUMBER(SEARCH('🔎 TRA CỨU NHANH'!$C$2,$A5723)),ISNUMBER(SEARCH('🔎 TRA CỨU NHANH'!$C$2,$B5723)))),1,0)</f>
        <v>0</v>
      </c>
      <c r="M5723" s="1" t="str">
        <f t="shared" si="178"/>
        <v/>
      </c>
      <c r="N5723" s="1">
        <f>N(N5722)+IF(AND('💰 BÁO GIÁ'!$C$27&lt;&gt;"",OR(ISNUMBER(SEARCH('💰 BÁO GIÁ'!$C$27,$A5723)),ISNUMBER(SEARCH('💰 BÁO GIÁ'!$C$27,$B5723)))),1,0)</f>
        <v>0</v>
      </c>
      <c r="O5723" s="1" t="str">
        <f t="shared" si="179"/>
        <v/>
      </c>
    </row>
    <row r="5724" customHeight="1" spans="1:15">
      <c r="A5724" s="1" t="str">
        <f>IF('🛢️ RON CẠT TE'!A90="","",'🛢️ RON CẠT TE'!A90)</f>
        <v/>
      </c>
      <c r="B5724" s="1" t="str">
        <f>IF('🛢️ RON CẠT TE'!A90="","",'🛢️ RON CẠT TE'!O90)</f>
        <v/>
      </c>
      <c r="C5724" s="1" t="str">
        <f>IF('🛢️ RON CẠT TE'!A90="","","Ron cạt te")</f>
        <v/>
      </c>
      <c r="D5724" s="1" t="str">
        <f>IF('🛢️ RON CẠT TE'!A90="","",'🛢️ RON CẠT TE'!F90)</f>
        <v/>
      </c>
      <c r="E5724" s="1" t="str">
        <f>IF('🛢️ RON CẠT TE'!A90="","",'🛢️ RON CẠT TE'!G90)</f>
        <v/>
      </c>
      <c r="F5724" s="1" t="str">
        <f>IF('🛢️ RON CẠT TE'!A90="","",'🛢️ RON CẠT TE'!H90)</f>
        <v/>
      </c>
      <c r="G5724" s="1" t="str">
        <f>IF('🛢️ RON CẠT TE'!A90="","",'🛢️ RON CẠT TE'!I90)</f>
        <v/>
      </c>
      <c r="H5724" s="1" t="str">
        <f>IF('🛢️ RON CẠT TE'!A90="","",'🛢️ RON CẠT TE'!J90)</f>
        <v/>
      </c>
      <c r="I5724" s="1" t="str">
        <f>IF('🛢️ RON CẠT TE'!A90="","",'🛢️ RON CẠT TE'!K90)</f>
        <v/>
      </c>
      <c r="J5724" s="1" t="str">
        <f>IF('🛢️ RON CẠT TE'!A90="","",'🛢️ RON CẠT TE'!D90)</f>
        <v/>
      </c>
      <c r="L5724" s="1">
        <f>N(L5723)+IF(AND('🔎 TRA CỨU NHANH'!$C$2&lt;&gt;"",OR(ISNUMBER(SEARCH('🔎 TRA CỨU NHANH'!$C$2,$A5724)),ISNUMBER(SEARCH('🔎 TRA CỨU NHANH'!$C$2,$B5724)))),1,0)</f>
        <v>0</v>
      </c>
      <c r="M5724" s="1" t="str">
        <f t="shared" si="178"/>
        <v/>
      </c>
      <c r="N5724" s="1">
        <f>N(N5723)+IF(AND('💰 BÁO GIÁ'!$C$27&lt;&gt;"",OR(ISNUMBER(SEARCH('💰 BÁO GIÁ'!$C$27,$A5724)),ISNUMBER(SEARCH('💰 BÁO GIÁ'!$C$27,$B5724)))),1,0)</f>
        <v>0</v>
      </c>
      <c r="O5724" s="1" t="str">
        <f t="shared" si="179"/>
        <v/>
      </c>
    </row>
    <row r="5725" customHeight="1" spans="1:15">
      <c r="A5725" s="1" t="str">
        <f>IF('🛢️ RON CẠT TE'!A91="","",'🛢️ RON CẠT TE'!A91)</f>
        <v/>
      </c>
      <c r="B5725" s="1" t="str">
        <f>IF('🛢️ RON CẠT TE'!A91="","",'🛢️ RON CẠT TE'!O91)</f>
        <v/>
      </c>
      <c r="C5725" s="1" t="str">
        <f>IF('🛢️ RON CẠT TE'!A91="","","Ron cạt te")</f>
        <v/>
      </c>
      <c r="D5725" s="1" t="str">
        <f>IF('🛢️ RON CẠT TE'!A91="","",'🛢️ RON CẠT TE'!F91)</f>
        <v/>
      </c>
      <c r="E5725" s="1" t="str">
        <f>IF('🛢️ RON CẠT TE'!A91="","",'🛢️ RON CẠT TE'!G91)</f>
        <v/>
      </c>
      <c r="F5725" s="1" t="str">
        <f>IF('🛢️ RON CẠT TE'!A91="","",'🛢️ RON CẠT TE'!H91)</f>
        <v/>
      </c>
      <c r="G5725" s="1" t="str">
        <f>IF('🛢️ RON CẠT TE'!A91="","",'🛢️ RON CẠT TE'!I91)</f>
        <v/>
      </c>
      <c r="H5725" s="1" t="str">
        <f>IF('🛢️ RON CẠT TE'!A91="","",'🛢️ RON CẠT TE'!J91)</f>
        <v/>
      </c>
      <c r="I5725" s="1" t="str">
        <f>IF('🛢️ RON CẠT TE'!A91="","",'🛢️ RON CẠT TE'!K91)</f>
        <v/>
      </c>
      <c r="J5725" s="1" t="str">
        <f>IF('🛢️ RON CẠT TE'!A91="","",'🛢️ RON CẠT TE'!D91)</f>
        <v/>
      </c>
      <c r="L5725" s="1">
        <f>N(L5724)+IF(AND('🔎 TRA CỨU NHANH'!$C$2&lt;&gt;"",OR(ISNUMBER(SEARCH('🔎 TRA CỨU NHANH'!$C$2,$A5725)),ISNUMBER(SEARCH('🔎 TRA CỨU NHANH'!$C$2,$B5725)))),1,0)</f>
        <v>0</v>
      </c>
      <c r="M5725" s="1" t="str">
        <f t="shared" si="178"/>
        <v/>
      </c>
      <c r="N5725" s="1">
        <f>N(N5724)+IF(AND('💰 BÁO GIÁ'!$C$27&lt;&gt;"",OR(ISNUMBER(SEARCH('💰 BÁO GIÁ'!$C$27,$A5725)),ISNUMBER(SEARCH('💰 BÁO GIÁ'!$C$27,$B5725)))),1,0)</f>
        <v>0</v>
      </c>
      <c r="O5725" s="1" t="str">
        <f t="shared" si="179"/>
        <v/>
      </c>
    </row>
    <row r="5726" customHeight="1" spans="1:15">
      <c r="A5726" s="1" t="str">
        <f>IF('🛢️ RON CẠT TE'!A92="","",'🛢️ RON CẠT TE'!A92)</f>
        <v/>
      </c>
      <c r="B5726" s="1" t="str">
        <f>IF('🛢️ RON CẠT TE'!A92="","",'🛢️ RON CẠT TE'!O92)</f>
        <v/>
      </c>
      <c r="C5726" s="1" t="str">
        <f>IF('🛢️ RON CẠT TE'!A92="","","Ron cạt te")</f>
        <v/>
      </c>
      <c r="D5726" s="1" t="str">
        <f>IF('🛢️ RON CẠT TE'!A92="","",'🛢️ RON CẠT TE'!F92)</f>
        <v/>
      </c>
      <c r="E5726" s="1" t="str">
        <f>IF('🛢️ RON CẠT TE'!A92="","",'🛢️ RON CẠT TE'!G92)</f>
        <v/>
      </c>
      <c r="F5726" s="1" t="str">
        <f>IF('🛢️ RON CẠT TE'!A92="","",'🛢️ RON CẠT TE'!H92)</f>
        <v/>
      </c>
      <c r="G5726" s="1" t="str">
        <f>IF('🛢️ RON CẠT TE'!A92="","",'🛢️ RON CẠT TE'!I92)</f>
        <v/>
      </c>
      <c r="H5726" s="1" t="str">
        <f>IF('🛢️ RON CẠT TE'!A92="","",'🛢️ RON CẠT TE'!J92)</f>
        <v/>
      </c>
      <c r="I5726" s="1" t="str">
        <f>IF('🛢️ RON CẠT TE'!A92="","",'🛢️ RON CẠT TE'!K92)</f>
        <v/>
      </c>
      <c r="J5726" s="1" t="str">
        <f>IF('🛢️ RON CẠT TE'!A92="","",'🛢️ RON CẠT TE'!D92)</f>
        <v/>
      </c>
      <c r="L5726" s="1">
        <f>N(L5725)+IF(AND('🔎 TRA CỨU NHANH'!$C$2&lt;&gt;"",OR(ISNUMBER(SEARCH('🔎 TRA CỨU NHANH'!$C$2,$A5726)),ISNUMBER(SEARCH('🔎 TRA CỨU NHANH'!$C$2,$B5726)))),1,0)</f>
        <v>0</v>
      </c>
      <c r="M5726" s="1" t="str">
        <f t="shared" si="178"/>
        <v/>
      </c>
      <c r="N5726" s="1">
        <f>N(N5725)+IF(AND('💰 BÁO GIÁ'!$C$27&lt;&gt;"",OR(ISNUMBER(SEARCH('💰 BÁO GIÁ'!$C$27,$A5726)),ISNUMBER(SEARCH('💰 BÁO GIÁ'!$C$27,$B5726)))),1,0)</f>
        <v>0</v>
      </c>
      <c r="O5726" s="1" t="str">
        <f t="shared" si="179"/>
        <v/>
      </c>
    </row>
    <row r="5727" customHeight="1" spans="1:15">
      <c r="A5727" s="1" t="str">
        <f>IF('〰️ THUN CÒ'!A3="","",'〰️ THUN CÒ'!A3)</f>
        <v/>
      </c>
      <c r="B5727" s="1" t="str">
        <f>IF('〰️ THUN CÒ'!A3="","",'〰️ THUN CÒ'!O3)</f>
        <v/>
      </c>
      <c r="C5727" s="1" t="str">
        <f>IF('〰️ THUN CÒ'!A3="","","Thun cò")</f>
        <v/>
      </c>
      <c r="D5727" s="1" t="str">
        <f>IF('〰️ THUN CÒ'!A3="","",'〰️ THUN CÒ'!F3)</f>
        <v/>
      </c>
      <c r="E5727" s="1" t="str">
        <f>IF('〰️ THUN CÒ'!A3="","",'〰️ THUN CÒ'!G3)</f>
        <v/>
      </c>
      <c r="F5727" s="1" t="str">
        <f>IF('〰️ THUN CÒ'!A3="","",'〰️ THUN CÒ'!H3)</f>
        <v/>
      </c>
      <c r="G5727" s="1" t="str">
        <f>IF('〰️ THUN CÒ'!A3="","",'〰️ THUN CÒ'!I3)</f>
        <v/>
      </c>
      <c r="H5727" s="1" t="str">
        <f>IF('〰️ THUN CÒ'!A3="","",'〰️ THUN CÒ'!J3)</f>
        <v/>
      </c>
      <c r="I5727" s="1" t="str">
        <f>IF('〰️ THUN CÒ'!A3="","",'〰️ THUN CÒ'!K3)</f>
        <v/>
      </c>
      <c r="J5727" s="1" t="str">
        <f>IF('〰️ THUN CÒ'!A3="","",'〰️ THUN CÒ'!D3)</f>
        <v/>
      </c>
      <c r="L5727" s="1">
        <f>N(L5726)+IF(AND('🔎 TRA CỨU NHANH'!$C$2&lt;&gt;"",OR(ISNUMBER(SEARCH('🔎 TRA CỨU NHANH'!$C$2,$A5727)),ISNUMBER(SEARCH('🔎 TRA CỨU NHANH'!$C$2,$B5727)))),1,0)</f>
        <v>0</v>
      </c>
      <c r="M5727" s="1" t="str">
        <f t="shared" si="178"/>
        <v/>
      </c>
      <c r="N5727" s="1">
        <f>N(N5726)+IF(AND('💰 BÁO GIÁ'!$C$27&lt;&gt;"",OR(ISNUMBER(SEARCH('💰 BÁO GIÁ'!$C$27,$A5727)),ISNUMBER(SEARCH('💰 BÁO GIÁ'!$C$27,$B5727)))),1,0)</f>
        <v>0</v>
      </c>
      <c r="O5727" s="1" t="str">
        <f t="shared" si="179"/>
        <v/>
      </c>
    </row>
    <row r="5728" customHeight="1" spans="1:15">
      <c r="A5728" s="1" t="str">
        <f>IF('〰️ THUN CÒ'!A4="","",'〰️ THUN CÒ'!A4)</f>
        <v>HH082057</v>
      </c>
      <c r="B5728" s="1" t="str">
        <f>IF('〰️ THUN CÒ'!A4="","",'〰️ THUN CÒ'!O4)</f>
        <v>Thun (ron) nắp cò Hino DM100 - RT1001 (50.60.70)</v>
      </c>
      <c r="C5728" s="1" t="str">
        <f>IF('〰️ THUN CÒ'!A4="","","Thun cò")</f>
        <v>Thun cò</v>
      </c>
      <c r="D5728" s="1" t="str">
        <f>IF('〰️ THUN CÒ'!A4="","",'〰️ THUN CÒ'!F4)</f>
        <v>Cái</v>
      </c>
      <c r="E5728" s="1">
        <f>IF('〰️ THUN CÒ'!A4="","",'〰️ THUN CÒ'!G4)</f>
        <v>0</v>
      </c>
      <c r="F5728" s="1">
        <f>IF('〰️ THUN CÒ'!A4="","",'〰️ THUN CÒ'!H4)</f>
        <v>0</v>
      </c>
      <c r="G5728" s="1">
        <f>IF('〰️ THUN CÒ'!A4="","",'〰️ THUN CÒ'!I4)</f>
        <v>0</v>
      </c>
      <c r="H5728" s="1">
        <f>IF('〰️ THUN CÒ'!A4="","",'〰️ THUN CÒ'!J4)</f>
        <v>0</v>
      </c>
      <c r="I5728" s="1">
        <f>IF('〰️ THUN CÒ'!A4="","",'〰️ THUN CÒ'!K4)</f>
        <v>0</v>
      </c>
      <c r="J5728" s="1" t="str">
        <f>IF('〰️ THUN CÒ'!A4="","",'〰️ THUN CÒ'!D4)</f>
        <v>90</v>
      </c>
      <c r="L5728" s="1">
        <f>N(L5727)+IF(AND('🔎 TRA CỨU NHANH'!$C$2&lt;&gt;"",OR(ISNUMBER(SEARCH('🔎 TRA CỨU NHANH'!$C$2,$A5728)),ISNUMBER(SEARCH('🔎 TRA CỨU NHANH'!$C$2,$B5728)))),1,0)</f>
        <v>0</v>
      </c>
      <c r="M5728" s="1" t="str">
        <f t="shared" si="178"/>
        <v/>
      </c>
      <c r="N5728" s="1">
        <f>N(N5727)+IF(AND('💰 BÁO GIÁ'!$C$27&lt;&gt;"",OR(ISNUMBER(SEARCH('💰 BÁO GIÁ'!$C$27,$A5728)),ISNUMBER(SEARCH('💰 BÁO GIÁ'!$C$27,$B5728)))),1,0)</f>
        <v>0</v>
      </c>
      <c r="O5728" s="1" t="str">
        <f t="shared" si="179"/>
        <v/>
      </c>
    </row>
    <row r="5729" customHeight="1" spans="1:15">
      <c r="A5729" s="1" t="str">
        <f>IF('〰️ THUN CÒ'!A5="","",'〰️ THUN CÒ'!A5)</f>
        <v>HH072453</v>
      </c>
      <c r="B5729" s="1" t="str">
        <f>IF('〰️ THUN CÒ'!A5="","",'〰️ THUN CÒ'!O5)</f>
        <v>Thun (ron) nắp cò H07C/H06C</v>
      </c>
      <c r="C5729" s="1" t="str">
        <f>IF('〰️ THUN CÒ'!A5="","","Thun cò")</f>
        <v>Thun cò</v>
      </c>
      <c r="D5729" s="1" t="str">
        <f>IF('〰️ THUN CÒ'!A5="","",'〰️ THUN CÒ'!F5)</f>
        <v>Cái</v>
      </c>
      <c r="E5729" s="1">
        <f>IF('〰️ THUN CÒ'!A5="","",'〰️ THUN CÒ'!G5)</f>
        <v>0</v>
      </c>
      <c r="F5729" s="1">
        <f>IF('〰️ THUN CÒ'!A5="","",'〰️ THUN CÒ'!H5)</f>
        <v>0</v>
      </c>
      <c r="G5729" s="1">
        <f>IF('〰️ THUN CÒ'!A5="","",'〰️ THUN CÒ'!I5)</f>
        <v>0</v>
      </c>
      <c r="H5729" s="1">
        <f>IF('〰️ THUN CÒ'!A5="","",'〰️ THUN CÒ'!J5)</f>
        <v>0</v>
      </c>
      <c r="I5729" s="1">
        <f>IF('〰️ THUN CÒ'!A5="","",'〰️ THUN CÒ'!K5)</f>
        <v>0</v>
      </c>
      <c r="J5729" s="1" t="str">
        <f>IF('〰️ THUN CÒ'!A5="","",'〰️ THUN CÒ'!D5)</f>
        <v>110</v>
      </c>
      <c r="L5729" s="1">
        <f>N(L5728)+IF(AND('🔎 TRA CỨU NHANH'!$C$2&lt;&gt;"",OR(ISNUMBER(SEARCH('🔎 TRA CỨU NHANH'!$C$2,$A5729)),ISNUMBER(SEARCH('🔎 TRA CỨU NHANH'!$C$2,$B5729)))),1,0)</f>
        <v>0</v>
      </c>
      <c r="M5729" s="1" t="str">
        <f t="shared" si="178"/>
        <v/>
      </c>
      <c r="N5729" s="1">
        <f>N(N5728)+IF(AND('💰 BÁO GIÁ'!$C$27&lt;&gt;"",OR(ISNUMBER(SEARCH('💰 BÁO GIÁ'!$C$27,$A5729)),ISNUMBER(SEARCH('💰 BÁO GIÁ'!$C$27,$B5729)))),1,0)</f>
        <v>0</v>
      </c>
      <c r="O5729" s="1" t="str">
        <f t="shared" si="179"/>
        <v/>
      </c>
    </row>
    <row r="5730" customHeight="1" spans="1:15">
      <c r="A5730" s="1" t="str">
        <f>IF('〰️ THUN CÒ'!A6="","",'〰️ THUN CÒ'!A6)</f>
        <v>HH077860</v>
      </c>
      <c r="B5730" s="1" t="str">
        <f>IF('〰️ THUN CÒ'!A6="","",'〰️ THUN CÒ'!O6)</f>
        <v>Thun (ron) nắp cò (sợi xanh) J05E / J05C - RYT1004</v>
      </c>
      <c r="C5730" s="1" t="str">
        <f>IF('〰️ THUN CÒ'!A6="","","Thun cò")</f>
        <v>Thun cò</v>
      </c>
      <c r="D5730" s="1" t="str">
        <f>IF('〰️ THUN CÒ'!A6="","",'〰️ THUN CÒ'!F6)</f>
        <v>Cái</v>
      </c>
      <c r="E5730" s="1">
        <f>IF('〰️ THUN CÒ'!A6="","",'〰️ THUN CÒ'!G6)</f>
        <v>0</v>
      </c>
      <c r="F5730" s="1">
        <f>IF('〰️ THUN CÒ'!A6="","",'〰️ THUN CÒ'!H6)</f>
        <v>0</v>
      </c>
      <c r="G5730" s="1">
        <f>IF('〰️ THUN CÒ'!A6="","",'〰️ THUN CÒ'!I6)</f>
        <v>0</v>
      </c>
      <c r="H5730" s="1">
        <f>IF('〰️ THUN CÒ'!A6="","",'〰️ THUN CÒ'!J6)</f>
        <v>0</v>
      </c>
      <c r="I5730" s="1">
        <f>IF('〰️ THUN CÒ'!A6="","",'〰️ THUN CÒ'!K6)</f>
        <v>0</v>
      </c>
      <c r="J5730" s="1" t="str">
        <f>IF('〰️ THUN CÒ'!A6="","",'〰️ THUN CÒ'!D6)</f>
        <v>112</v>
      </c>
      <c r="L5730" s="1">
        <f>N(L5729)+IF(AND('🔎 TRA CỨU NHANH'!$C$2&lt;&gt;"",OR(ISNUMBER(SEARCH('🔎 TRA CỨU NHANH'!$C$2,$A5730)),ISNUMBER(SEARCH('🔎 TRA CỨU NHANH'!$C$2,$B5730)))),1,0)</f>
        <v>0</v>
      </c>
      <c r="M5730" s="1" t="str">
        <f t="shared" si="178"/>
        <v/>
      </c>
      <c r="N5730" s="1">
        <f>N(N5729)+IF(AND('💰 BÁO GIÁ'!$C$27&lt;&gt;"",OR(ISNUMBER(SEARCH('💰 BÁO GIÁ'!$C$27,$A5730)),ISNUMBER(SEARCH('💰 BÁO GIÁ'!$C$27,$B5730)))),1,0)</f>
        <v>0</v>
      </c>
      <c r="O5730" s="1" t="str">
        <f t="shared" si="179"/>
        <v/>
      </c>
    </row>
    <row r="5731" customHeight="1" spans="1:15">
      <c r="A5731" s="1" t="str">
        <f>IF('〰️ THUN CÒ'!A7="","",'〰️ THUN CÒ'!A7)</f>
        <v>HH082989</v>
      </c>
      <c r="B5731" s="1" t="str">
        <f>IF('〰️ THUN CÒ'!A7="","",'〰️ THUN CÒ'!O7)</f>
        <v>Thun (ron) nắp cò J05E (sợi đen) - RT1013</v>
      </c>
      <c r="C5731" s="1" t="str">
        <f>IF('〰️ THUN CÒ'!A7="","","Thun cò")</f>
        <v>Thun cò</v>
      </c>
      <c r="D5731" s="1" t="str">
        <f>IF('〰️ THUN CÒ'!A7="","",'〰️ THUN CÒ'!F7)</f>
        <v>Cái</v>
      </c>
      <c r="E5731" s="1">
        <f>IF('〰️ THUN CÒ'!A7="","",'〰️ THUN CÒ'!G7)</f>
        <v>0</v>
      </c>
      <c r="F5731" s="1">
        <f>IF('〰️ THUN CÒ'!A7="","",'〰️ THUN CÒ'!H7)</f>
        <v>0</v>
      </c>
      <c r="G5731" s="1">
        <f>IF('〰️ THUN CÒ'!A7="","",'〰️ THUN CÒ'!I7)</f>
        <v>0</v>
      </c>
      <c r="H5731" s="1">
        <f>IF('〰️ THUN CÒ'!A7="","",'〰️ THUN CÒ'!J7)</f>
        <v>0</v>
      </c>
      <c r="I5731" s="1">
        <f>IF('〰️ THUN CÒ'!A7="","",'〰️ THUN CÒ'!K7)</f>
        <v>0</v>
      </c>
      <c r="J5731" s="1" t="str">
        <f>IF('〰️ THUN CÒ'!A7="","",'〰️ THUN CÒ'!D7)</f>
        <v>112</v>
      </c>
      <c r="L5731" s="1">
        <f>N(L5730)+IF(AND('🔎 TRA CỨU NHANH'!$C$2&lt;&gt;"",OR(ISNUMBER(SEARCH('🔎 TRA CỨU NHANH'!$C$2,$A5731)),ISNUMBER(SEARCH('🔎 TRA CỨU NHANH'!$C$2,$B5731)))),1,0)</f>
        <v>0</v>
      </c>
      <c r="M5731" s="1" t="str">
        <f t="shared" si="178"/>
        <v/>
      </c>
      <c r="N5731" s="1">
        <f>N(N5730)+IF(AND('💰 BÁO GIÁ'!$C$27&lt;&gt;"",OR(ISNUMBER(SEARCH('💰 BÁO GIÁ'!$C$27,$A5731)),ISNUMBER(SEARCH('💰 BÁO GIÁ'!$C$27,$B5731)))),1,0)</f>
        <v>0</v>
      </c>
      <c r="O5731" s="1" t="str">
        <f t="shared" si="179"/>
        <v/>
      </c>
    </row>
    <row r="5732" customHeight="1" spans="1:15">
      <c r="A5732" s="1" t="str">
        <f>IF('〰️ THUN CÒ'!A8="","",'〰️ THUN CÒ'!A8)</f>
        <v>HH074494</v>
      </c>
      <c r="B5732" s="1" t="str">
        <f>IF('〰️ THUN CÒ'!A8="","",'〰️ THUN CÒ'!O8)</f>
        <v>Thun (ron) nắp cò Hino J08C/ J08E thun dưới, sợi xanh- RQ1010 (70.80.90)</v>
      </c>
      <c r="C5732" s="1" t="str">
        <f>IF('〰️ THUN CÒ'!A8="","","Thun cò")</f>
        <v>Thun cò</v>
      </c>
      <c r="D5732" s="1" t="str">
        <f>IF('〰️ THUN CÒ'!A8="","",'〰️ THUN CÒ'!F8)</f>
        <v>Cái</v>
      </c>
      <c r="E5732" s="1">
        <f>IF('〰️ THUN CÒ'!A8="","",'〰️ THUN CÒ'!G8)</f>
        <v>0</v>
      </c>
      <c r="F5732" s="1">
        <f>IF('〰️ THUN CÒ'!A8="","",'〰️ THUN CÒ'!H8)</f>
        <v>0</v>
      </c>
      <c r="G5732" s="1">
        <f>IF('〰️ THUN CÒ'!A8="","",'〰️ THUN CÒ'!I8)</f>
        <v>0</v>
      </c>
      <c r="H5732" s="1">
        <f>IF('〰️ THUN CÒ'!A8="","",'〰️ THUN CÒ'!J8)</f>
        <v>0</v>
      </c>
      <c r="I5732" s="1">
        <f>IF('〰️ THUN CÒ'!A8="","",'〰️ THUN CÒ'!K8)</f>
        <v>0</v>
      </c>
      <c r="J5732" s="1" t="str">
        <f>IF('〰️ THUN CÒ'!A8="","",'〰️ THUN CÒ'!D8)</f>
        <v>114</v>
      </c>
      <c r="L5732" s="1">
        <f>N(L5731)+IF(AND('🔎 TRA CỨU NHANH'!$C$2&lt;&gt;"",OR(ISNUMBER(SEARCH('🔎 TRA CỨU NHANH'!$C$2,$A5732)),ISNUMBER(SEARCH('🔎 TRA CỨU NHANH'!$C$2,$B5732)))),1,0)</f>
        <v>0</v>
      </c>
      <c r="M5732" s="1" t="str">
        <f t="shared" si="178"/>
        <v/>
      </c>
      <c r="N5732" s="1">
        <f>N(N5731)+IF(AND('💰 BÁO GIÁ'!$C$27&lt;&gt;"",OR(ISNUMBER(SEARCH('💰 BÁO GIÁ'!$C$27,$A5732)),ISNUMBER(SEARCH('💰 BÁO GIÁ'!$C$27,$B5732)))),1,0)</f>
        <v>0</v>
      </c>
      <c r="O5732" s="1" t="str">
        <f t="shared" si="179"/>
        <v/>
      </c>
    </row>
    <row r="5733" customHeight="1" spans="1:15">
      <c r="A5733" s="1" t="str">
        <f>IF('〰️ THUN CÒ'!A9="","",'〰️ THUN CÒ'!A9)</f>
        <v>HH074082</v>
      </c>
      <c r="B5733" s="1" t="str">
        <f>IF('〰️ THUN CÒ'!A9="","",'〰️ THUN CÒ'!O9)</f>
        <v>Thun (ron) nắp cò Hino J08C / J08E (sợi đen)- RT1011</v>
      </c>
      <c r="C5733" s="1" t="str">
        <f>IF('〰️ THUN CÒ'!A9="","","Thun cò")</f>
        <v>Thun cò</v>
      </c>
      <c r="D5733" s="1" t="str">
        <f>IF('〰️ THUN CÒ'!A9="","",'〰️ THUN CÒ'!F9)</f>
        <v>Cái</v>
      </c>
      <c r="E5733" s="1">
        <f>IF('〰️ THUN CÒ'!A9="","",'〰️ THUN CÒ'!G9)</f>
        <v>0</v>
      </c>
      <c r="F5733" s="1">
        <f>IF('〰️ THUN CÒ'!A9="","",'〰️ THUN CÒ'!H9)</f>
        <v>0</v>
      </c>
      <c r="G5733" s="1">
        <f>IF('〰️ THUN CÒ'!A9="","",'〰️ THUN CÒ'!I9)</f>
        <v>0</v>
      </c>
      <c r="H5733" s="1">
        <f>IF('〰️ THUN CÒ'!A9="","",'〰️ THUN CÒ'!J9)</f>
        <v>0</v>
      </c>
      <c r="I5733" s="1">
        <f>IF('〰️ THUN CÒ'!A9="","",'〰️ THUN CÒ'!K9)</f>
        <v>0</v>
      </c>
      <c r="J5733" s="1" t="str">
        <f>IF('〰️ THUN CÒ'!A9="","",'〰️ THUN CÒ'!D9)</f>
        <v>114</v>
      </c>
      <c r="L5733" s="1">
        <f>N(L5732)+IF(AND('🔎 TRA CỨU NHANH'!$C$2&lt;&gt;"",OR(ISNUMBER(SEARCH('🔎 TRA CỨU NHANH'!$C$2,$A5733)),ISNUMBER(SEARCH('🔎 TRA CỨU NHANH'!$C$2,$B5733)))),1,0)</f>
        <v>0</v>
      </c>
      <c r="M5733" s="1" t="str">
        <f t="shared" si="178"/>
        <v/>
      </c>
      <c r="N5733" s="1">
        <f>N(N5732)+IF(AND('💰 BÁO GIÁ'!$C$27&lt;&gt;"",OR(ISNUMBER(SEARCH('💰 BÁO GIÁ'!$C$27,$A5733)),ISNUMBER(SEARCH('💰 BÁO GIÁ'!$C$27,$B5733)))),1,0)</f>
        <v>0</v>
      </c>
      <c r="O5733" s="1" t="str">
        <f t="shared" si="179"/>
        <v/>
      </c>
    </row>
    <row r="5734" customHeight="1" spans="1:15">
      <c r="A5734" s="1" t="str">
        <f>IF('〰️ THUN CÒ'!A10="","",'〰️ THUN CÒ'!A10)</f>
        <v>HH074461</v>
      </c>
      <c r="B5734" s="1" t="str">
        <f>IF('〰️ THUN CÒ'!A10="","",'〰️ THUN CÒ'!O10)</f>
        <v>Thun (ron) nắp cò Hino EL100/ EM100/ EP100 - RT1006 (60.70.80)</v>
      </c>
      <c r="C5734" s="1" t="str">
        <f>IF('〰️ THUN CÒ'!A10="","","Thun cò")</f>
        <v>Thun cò</v>
      </c>
      <c r="D5734" s="1" t="str">
        <f>IF('〰️ THUN CÒ'!A10="","",'〰️ THUN CÒ'!F10)</f>
        <v>Cái</v>
      </c>
      <c r="E5734" s="1">
        <f>IF('〰️ THUN CÒ'!A10="","",'〰️ THUN CÒ'!G10)</f>
        <v>0</v>
      </c>
      <c r="F5734" s="1">
        <f>IF('〰️ THUN CÒ'!A10="","",'〰️ THUN CÒ'!H10)</f>
        <v>0</v>
      </c>
      <c r="G5734" s="1">
        <f>IF('〰️ THUN CÒ'!A10="","",'〰️ THUN CÒ'!I10)</f>
        <v>0</v>
      </c>
      <c r="H5734" s="1">
        <f>IF('〰️ THUN CÒ'!A10="","",'〰️ THUN CÒ'!J10)</f>
        <v>0</v>
      </c>
      <c r="I5734" s="1">
        <f>IF('〰️ THUN CÒ'!A10="","",'〰️ THUN CÒ'!K10)</f>
        <v>0</v>
      </c>
      <c r="J5734" s="1" t="str">
        <f>IF('〰️ THUN CÒ'!A10="","",'〰️ THUN CÒ'!D10)</f>
        <v>116</v>
      </c>
      <c r="L5734" s="1">
        <f>N(L5733)+IF(AND('🔎 TRA CỨU NHANH'!$C$2&lt;&gt;"",OR(ISNUMBER(SEARCH('🔎 TRA CỨU NHANH'!$C$2,$A5734)),ISNUMBER(SEARCH('🔎 TRA CỨU NHANH'!$C$2,$B5734)))),1,0)</f>
        <v>0</v>
      </c>
      <c r="M5734" s="1" t="str">
        <f t="shared" si="178"/>
        <v/>
      </c>
      <c r="N5734" s="1">
        <f>N(N5733)+IF(AND('💰 BÁO GIÁ'!$C$27&lt;&gt;"",OR(ISNUMBER(SEARCH('💰 BÁO GIÁ'!$C$27,$A5734)),ISNUMBER(SEARCH('💰 BÁO GIÁ'!$C$27,$B5734)))),1,0)</f>
        <v>0</v>
      </c>
      <c r="O5734" s="1" t="str">
        <f t="shared" si="179"/>
        <v/>
      </c>
    </row>
    <row r="5735" customHeight="1" spans="1:15">
      <c r="A5735" s="1" t="str">
        <f>IF('〰️ THUN CÒ'!A11="","",'〰️ THUN CÒ'!A11)</f>
        <v>HH079635</v>
      </c>
      <c r="B5735" s="1" t="str">
        <f>IF('〰️ THUN CÒ'!A11="","",'〰️ THUN CÒ'!O11)</f>
        <v>Thun (ron) chụp cò P11C - New (thun DƯỚI) RT1017</v>
      </c>
      <c r="C5735" s="1" t="str">
        <f>IF('〰️ THUN CÒ'!A11="","","Thun cò")</f>
        <v>Thun cò</v>
      </c>
      <c r="D5735" s="1" t="str">
        <f>IF('〰️ THUN CÒ'!A11="","",'〰️ THUN CÒ'!F11)</f>
        <v>Cái</v>
      </c>
      <c r="E5735" s="1">
        <f>IF('〰️ THUN CÒ'!A11="","",'〰️ THUN CÒ'!G11)</f>
        <v>0</v>
      </c>
      <c r="F5735" s="1">
        <f>IF('〰️ THUN CÒ'!A11="","",'〰️ THUN CÒ'!H11)</f>
        <v>0</v>
      </c>
      <c r="G5735" s="1">
        <f>IF('〰️ THUN CÒ'!A11="","",'〰️ THUN CÒ'!I11)</f>
        <v>0</v>
      </c>
      <c r="H5735" s="1">
        <f>IF('〰️ THUN CÒ'!A11="","",'〰️ THUN CÒ'!J11)</f>
        <v>0</v>
      </c>
      <c r="I5735" s="1">
        <f>IF('〰️ THUN CÒ'!A11="","",'〰️ THUN CÒ'!K11)</f>
        <v>0</v>
      </c>
      <c r="J5735" s="1" t="str">
        <f>IF('〰️ THUN CÒ'!A11="","",'〰️ THUN CÒ'!D11)</f>
        <v>122</v>
      </c>
      <c r="L5735" s="1">
        <f>N(L5734)+IF(AND('🔎 TRA CỨU NHANH'!$C$2&lt;&gt;"",OR(ISNUMBER(SEARCH('🔎 TRA CỨU NHANH'!$C$2,$A5735)),ISNUMBER(SEARCH('🔎 TRA CỨU NHANH'!$C$2,$B5735)))),1,0)</f>
        <v>0</v>
      </c>
      <c r="M5735" s="1" t="str">
        <f t="shared" si="178"/>
        <v/>
      </c>
      <c r="N5735" s="1">
        <f>N(N5734)+IF(AND('💰 BÁO GIÁ'!$C$27&lt;&gt;"",OR(ISNUMBER(SEARCH('💰 BÁO GIÁ'!$C$27,$A5735)),ISNUMBER(SEARCH('💰 BÁO GIÁ'!$C$27,$B5735)))),1,0)</f>
        <v>0</v>
      </c>
      <c r="O5735" s="1" t="str">
        <f t="shared" si="179"/>
        <v/>
      </c>
    </row>
    <row r="5736" customHeight="1" spans="1:15">
      <c r="A5736" s="1" t="str">
        <f>IF('〰️ THUN CÒ'!A12="","",'〰️ THUN CÒ'!A12)</f>
        <v>HH079634</v>
      </c>
      <c r="B5736" s="1" t="str">
        <f>IF('〰️ THUN CÒ'!A12="","",'〰️ THUN CÒ'!O12)</f>
        <v>Thun (ron) chụp cò P11C - New (thun TRÊN) (RT1035)</v>
      </c>
      <c r="C5736" s="1" t="str">
        <f>IF('〰️ THUN CÒ'!A12="","","Thun cò")</f>
        <v>Thun cò</v>
      </c>
      <c r="D5736" s="1" t="str">
        <f>IF('〰️ THUN CÒ'!A12="","",'〰️ THUN CÒ'!F12)</f>
        <v>Cái</v>
      </c>
      <c r="E5736" s="1">
        <f>IF('〰️ THUN CÒ'!A12="","",'〰️ THUN CÒ'!G12)</f>
        <v>0</v>
      </c>
      <c r="F5736" s="1">
        <f>IF('〰️ THUN CÒ'!A12="","",'〰️ THUN CÒ'!H12)</f>
        <v>0</v>
      </c>
      <c r="G5736" s="1">
        <f>IF('〰️ THUN CÒ'!A12="","",'〰️ THUN CÒ'!I12)</f>
        <v>0</v>
      </c>
      <c r="H5736" s="1">
        <f>IF('〰️ THUN CÒ'!A12="","",'〰️ THUN CÒ'!J12)</f>
        <v>0</v>
      </c>
      <c r="I5736" s="1">
        <f>IF('〰️ THUN CÒ'!A12="","",'〰️ THUN CÒ'!K12)</f>
        <v>0</v>
      </c>
      <c r="J5736" s="1" t="str">
        <f>IF('〰️ THUN CÒ'!A12="","",'〰️ THUN CÒ'!D12)</f>
        <v>122</v>
      </c>
      <c r="L5736" s="1">
        <f>N(L5735)+IF(AND('🔎 TRA CỨU NHANH'!$C$2&lt;&gt;"",OR(ISNUMBER(SEARCH('🔎 TRA CỨU NHANH'!$C$2,$A5736)),ISNUMBER(SEARCH('🔎 TRA CỨU NHANH'!$C$2,$B5736)))),1,0)</f>
        <v>0</v>
      </c>
      <c r="M5736" s="1" t="str">
        <f t="shared" si="178"/>
        <v/>
      </c>
      <c r="N5736" s="1">
        <f>N(N5735)+IF(AND('💰 BÁO GIÁ'!$C$27&lt;&gt;"",OR(ISNUMBER(SEARCH('💰 BÁO GIÁ'!$C$27,$A5736)),ISNUMBER(SEARCH('💰 BÁO GIÁ'!$C$27,$B5736)))),1,0)</f>
        <v>0</v>
      </c>
      <c r="O5736" s="1" t="str">
        <f t="shared" si="179"/>
        <v/>
      </c>
    </row>
    <row r="5737" customHeight="1" spans="1:15">
      <c r="A5737" s="1" t="str">
        <f>IF('〰️ THUN CÒ'!A13="","",'〰️ THUN CÒ'!A13)</f>
        <v>HH081601</v>
      </c>
      <c r="B5737" s="1" t="str">
        <f>IF('〰️ THUN CÒ'!A13="","",'〰️ THUN CÒ'!O13)</f>
        <v>Thun (ron) chụp cò P11C - Old (thun DƯỚI) RT1018</v>
      </c>
      <c r="C5737" s="1" t="str">
        <f>IF('〰️ THUN CÒ'!A13="","","Thun cò")</f>
        <v>Thun cò</v>
      </c>
      <c r="D5737" s="1" t="str">
        <f>IF('〰️ THUN CÒ'!A13="","",'〰️ THUN CÒ'!F13)</f>
        <v>Cái</v>
      </c>
      <c r="E5737" s="1">
        <f>IF('〰️ THUN CÒ'!A13="","",'〰️ THUN CÒ'!G13)</f>
        <v>0</v>
      </c>
      <c r="F5737" s="1">
        <f>IF('〰️ THUN CÒ'!A13="","",'〰️ THUN CÒ'!H13)</f>
        <v>0</v>
      </c>
      <c r="G5737" s="1">
        <f>IF('〰️ THUN CÒ'!A13="","",'〰️ THUN CÒ'!I13)</f>
        <v>0</v>
      </c>
      <c r="H5737" s="1">
        <f>IF('〰️ THUN CÒ'!A13="","",'〰️ THUN CÒ'!J13)</f>
        <v>0</v>
      </c>
      <c r="I5737" s="1">
        <f>IF('〰️ THUN CÒ'!A13="","",'〰️ THUN CÒ'!K13)</f>
        <v>0</v>
      </c>
      <c r="J5737" s="1" t="str">
        <f>IF('〰️ THUN CÒ'!A13="","",'〰️ THUN CÒ'!D13)</f>
        <v>122</v>
      </c>
      <c r="L5737" s="1">
        <f>N(L5736)+IF(AND('🔎 TRA CỨU NHANH'!$C$2&lt;&gt;"",OR(ISNUMBER(SEARCH('🔎 TRA CỨU NHANH'!$C$2,$A5737)),ISNUMBER(SEARCH('🔎 TRA CỨU NHANH'!$C$2,$B5737)))),1,0)</f>
        <v>0</v>
      </c>
      <c r="M5737" s="1" t="str">
        <f t="shared" si="178"/>
        <v/>
      </c>
      <c r="N5737" s="1">
        <f>N(N5736)+IF(AND('💰 BÁO GIÁ'!$C$27&lt;&gt;"",OR(ISNUMBER(SEARCH('💰 BÁO GIÁ'!$C$27,$A5737)),ISNUMBER(SEARCH('💰 BÁO GIÁ'!$C$27,$B5737)))),1,0)</f>
        <v>0</v>
      </c>
      <c r="O5737" s="1" t="str">
        <f t="shared" si="179"/>
        <v/>
      </c>
    </row>
    <row r="5738" customHeight="1" spans="1:15">
      <c r="A5738" s="1" t="str">
        <f>IF('〰️ THUN CÒ'!A14="","",'〰️ THUN CÒ'!A14)</f>
        <v>HH081600</v>
      </c>
      <c r="B5738" s="1" t="str">
        <f>IF('〰️ THUN CÒ'!A14="","",'〰️ THUN CÒ'!O14)</f>
        <v>Thun (ron) chụp cò P11C - Old (thun TRÊN) RT1019</v>
      </c>
      <c r="C5738" s="1" t="str">
        <f>IF('〰️ THUN CÒ'!A14="","","Thun cò")</f>
        <v>Thun cò</v>
      </c>
      <c r="D5738" s="1" t="str">
        <f>IF('〰️ THUN CÒ'!A14="","",'〰️ THUN CÒ'!F14)</f>
        <v>Cái</v>
      </c>
      <c r="E5738" s="1">
        <f>IF('〰️ THUN CÒ'!A14="","",'〰️ THUN CÒ'!G14)</f>
        <v>0</v>
      </c>
      <c r="F5738" s="1">
        <f>IF('〰️ THUN CÒ'!A14="","",'〰️ THUN CÒ'!H14)</f>
        <v>0</v>
      </c>
      <c r="G5738" s="1">
        <f>IF('〰️ THUN CÒ'!A14="","",'〰️ THUN CÒ'!I14)</f>
        <v>0</v>
      </c>
      <c r="H5738" s="1">
        <f>IF('〰️ THUN CÒ'!A14="","",'〰️ THUN CÒ'!J14)</f>
        <v>0</v>
      </c>
      <c r="I5738" s="1">
        <f>IF('〰️ THUN CÒ'!A14="","",'〰️ THUN CÒ'!K14)</f>
        <v>0</v>
      </c>
      <c r="J5738" s="1" t="str">
        <f>IF('〰️ THUN CÒ'!A14="","",'〰️ THUN CÒ'!D14)</f>
        <v>122</v>
      </c>
      <c r="L5738" s="1">
        <f>N(L5737)+IF(AND('🔎 TRA CỨU NHANH'!$C$2&lt;&gt;"",OR(ISNUMBER(SEARCH('🔎 TRA CỨU NHANH'!$C$2,$A5738)),ISNUMBER(SEARCH('🔎 TRA CỨU NHANH'!$C$2,$B5738)))),1,0)</f>
        <v>0</v>
      </c>
      <c r="M5738" s="1" t="str">
        <f t="shared" si="178"/>
        <v/>
      </c>
      <c r="N5738" s="1">
        <f>N(N5737)+IF(AND('💰 BÁO GIÁ'!$C$27&lt;&gt;"",OR(ISNUMBER(SEARCH('💰 BÁO GIÁ'!$C$27,$A5738)),ISNUMBER(SEARCH('💰 BÁO GIÁ'!$C$27,$B5738)))),1,0)</f>
        <v>0</v>
      </c>
      <c r="O5738" s="1" t="str">
        <f t="shared" si="179"/>
        <v/>
      </c>
    </row>
    <row r="5739" customHeight="1" spans="1:15">
      <c r="A5739" s="1" t="str">
        <f>IF('〰️ THUN CÒ'!A15="","",'〰️ THUN CÒ'!A15)</f>
        <v>HH074081</v>
      </c>
      <c r="B5739" s="1" t="str">
        <f>IF('〰️ THUN CÒ'!A15="","",'〰️ THUN CÒ'!O15)</f>
        <v>Thun (ron) nắp cò Hino J05C (sợi đen) - RT1012 (50.60.70)</v>
      </c>
      <c r="C5739" s="1" t="str">
        <f>IF('〰️ THUN CÒ'!A15="","","Thun cò")</f>
        <v>Thun cò</v>
      </c>
      <c r="D5739" s="1" t="str">
        <f>IF('〰️ THUN CÒ'!A15="","",'〰️ THUN CÒ'!F15)</f>
        <v>Cái</v>
      </c>
      <c r="E5739" s="1">
        <f>IF('〰️ THUN CÒ'!A15="","",'〰️ THUN CÒ'!G15)</f>
        <v>0</v>
      </c>
      <c r="F5739" s="1">
        <f>IF('〰️ THUN CÒ'!A15="","",'〰️ THUN CÒ'!H15)</f>
        <v>0</v>
      </c>
      <c r="G5739" s="1">
        <f>IF('〰️ THUN CÒ'!A15="","",'〰️ THUN CÒ'!I15)</f>
        <v>0</v>
      </c>
      <c r="H5739" s="1">
        <f>IF('〰️ THUN CÒ'!A15="","",'〰️ THUN CÒ'!J15)</f>
        <v>0</v>
      </c>
      <c r="I5739" s="1">
        <f>IF('〰️ THUN CÒ'!A15="","",'〰️ THUN CÒ'!K15)</f>
        <v>0</v>
      </c>
      <c r="J5739" s="1">
        <f>IF('〰️ THUN CÒ'!A15="","",'〰️ THUN CÒ'!D15)</f>
        <v>0</v>
      </c>
      <c r="L5739" s="1">
        <f>N(L5738)+IF(AND('🔎 TRA CỨU NHANH'!$C$2&lt;&gt;"",OR(ISNUMBER(SEARCH('🔎 TRA CỨU NHANH'!$C$2,$A5739)),ISNUMBER(SEARCH('🔎 TRA CỨU NHANH'!$C$2,$B5739)))),1,0)</f>
        <v>0</v>
      </c>
      <c r="M5739" s="1" t="str">
        <f t="shared" si="178"/>
        <v/>
      </c>
      <c r="N5739" s="1">
        <f>N(N5738)+IF(AND('💰 BÁO GIÁ'!$C$27&lt;&gt;"",OR(ISNUMBER(SEARCH('💰 BÁO GIÁ'!$C$27,$A5739)),ISNUMBER(SEARCH('💰 BÁO GIÁ'!$C$27,$B5739)))),1,0)</f>
        <v>0</v>
      </c>
      <c r="O5739" s="1" t="str">
        <f t="shared" si="179"/>
        <v/>
      </c>
    </row>
    <row r="5740" customHeight="1" spans="1:15">
      <c r="A5740" s="1" t="str">
        <f>IF('〰️ THUN CÒ'!A16="","",'〰️ THUN CÒ'!A16)</f>
        <v/>
      </c>
      <c r="B5740" s="1" t="str">
        <f>IF('〰️ THUN CÒ'!A16="","",'〰️ THUN CÒ'!O16)</f>
        <v/>
      </c>
      <c r="C5740" s="1" t="str">
        <f>IF('〰️ THUN CÒ'!A16="","","Thun cò")</f>
        <v/>
      </c>
      <c r="D5740" s="1" t="str">
        <f>IF('〰️ THUN CÒ'!A16="","",'〰️ THUN CÒ'!F16)</f>
        <v/>
      </c>
      <c r="E5740" s="1" t="str">
        <f>IF('〰️ THUN CÒ'!A16="","",'〰️ THUN CÒ'!G16)</f>
        <v/>
      </c>
      <c r="F5740" s="1" t="str">
        <f>IF('〰️ THUN CÒ'!A16="","",'〰️ THUN CÒ'!H16)</f>
        <v/>
      </c>
      <c r="G5740" s="1" t="str">
        <f>IF('〰️ THUN CÒ'!A16="","",'〰️ THUN CÒ'!I16)</f>
        <v/>
      </c>
      <c r="H5740" s="1" t="str">
        <f>IF('〰️ THUN CÒ'!A16="","",'〰️ THUN CÒ'!J16)</f>
        <v/>
      </c>
      <c r="I5740" s="1" t="str">
        <f>IF('〰️ THUN CÒ'!A16="","",'〰️ THUN CÒ'!K16)</f>
        <v/>
      </c>
      <c r="J5740" s="1" t="str">
        <f>IF('〰️ THUN CÒ'!A16="","",'〰️ THUN CÒ'!D16)</f>
        <v/>
      </c>
      <c r="L5740" s="1">
        <f>N(L5739)+IF(AND('🔎 TRA CỨU NHANH'!$C$2&lt;&gt;"",OR(ISNUMBER(SEARCH('🔎 TRA CỨU NHANH'!$C$2,$A5740)),ISNUMBER(SEARCH('🔎 TRA CỨU NHANH'!$C$2,$B5740)))),1,0)</f>
        <v>0</v>
      </c>
      <c r="M5740" s="1" t="str">
        <f t="shared" si="178"/>
        <v/>
      </c>
      <c r="N5740" s="1">
        <f>N(N5739)+IF(AND('💰 BÁO GIÁ'!$C$27&lt;&gt;"",OR(ISNUMBER(SEARCH('💰 BÁO GIÁ'!$C$27,$A5740)),ISNUMBER(SEARCH('💰 BÁO GIÁ'!$C$27,$B5740)))),1,0)</f>
        <v>0</v>
      </c>
      <c r="O5740" s="1" t="str">
        <f t="shared" si="179"/>
        <v/>
      </c>
    </row>
    <row r="5741" customHeight="1" spans="1:15">
      <c r="A5741" s="1" t="str">
        <f>IF('〰️ THUN CÒ'!A17="","",'〰️ THUN CÒ'!A17)</f>
        <v>HH080388</v>
      </c>
      <c r="B5741" s="1" t="str">
        <f>IF('〰️ THUN CÒ'!A17="","",'〰️ THUN CÒ'!O17)</f>
        <v>Thun (ron) chụp cò 3KR1/3KR2</v>
      </c>
      <c r="C5741" s="1" t="str">
        <f>IF('〰️ THUN CÒ'!A17="","","Thun cò")</f>
        <v>Thun cò</v>
      </c>
      <c r="D5741" s="1" t="str">
        <f>IF('〰️ THUN CÒ'!A17="","",'〰️ THUN CÒ'!F17)</f>
        <v>Cái</v>
      </c>
      <c r="E5741" s="1">
        <f>IF('〰️ THUN CÒ'!A17="","",'〰️ THUN CÒ'!G17)</f>
        <v>0</v>
      </c>
      <c r="F5741" s="1">
        <f>IF('〰️ THUN CÒ'!A17="","",'〰️ THUN CÒ'!H17)</f>
        <v>0</v>
      </c>
      <c r="G5741" s="1">
        <f>IF('〰️ THUN CÒ'!A17="","",'〰️ THUN CÒ'!I17)</f>
        <v>0</v>
      </c>
      <c r="H5741" s="1">
        <f>IF('〰️ THUN CÒ'!A17="","",'〰️ THUN CÒ'!J17)</f>
        <v>0</v>
      </c>
      <c r="I5741" s="1">
        <f>IF('〰️ THUN CÒ'!A17="","",'〰️ THUN CÒ'!K17)</f>
        <v>0</v>
      </c>
      <c r="J5741" s="1" t="str">
        <f>IF('〰️ THUN CÒ'!A17="","",'〰️ THUN CÒ'!D17)</f>
        <v>81</v>
      </c>
      <c r="L5741" s="1">
        <f>N(L5740)+IF(AND('🔎 TRA CỨU NHANH'!$C$2&lt;&gt;"",OR(ISNUMBER(SEARCH('🔎 TRA CỨU NHANH'!$C$2,$A5741)),ISNUMBER(SEARCH('🔎 TRA CỨU NHANH'!$C$2,$B5741)))),1,0)</f>
        <v>0</v>
      </c>
      <c r="M5741" s="1" t="str">
        <f t="shared" si="178"/>
        <v/>
      </c>
      <c r="N5741" s="1">
        <f>N(N5740)+IF(AND('💰 BÁO GIÁ'!$C$27&lt;&gt;"",OR(ISNUMBER(SEARCH('💰 BÁO GIÁ'!$C$27,$A5741)),ISNUMBER(SEARCH('💰 BÁO GIÁ'!$C$27,$B5741)))),1,0)</f>
        <v>0</v>
      </c>
      <c r="O5741" s="1" t="str">
        <f t="shared" si="179"/>
        <v/>
      </c>
    </row>
    <row r="5742" customHeight="1" spans="1:15">
      <c r="A5742" s="1" t="str">
        <f>IF('〰️ THUN CÒ'!A18="","",'〰️ THUN CÒ'!A18)</f>
        <v>HH074079</v>
      </c>
      <c r="B5742" s="1" t="str">
        <f>IF('〰️ THUN CÒ'!A18="","",'〰️ THUN CÒ'!O18)</f>
        <v>Thun (ron) nắp cò Isuzu 4LE1 - RT2028 (55.65.75)</v>
      </c>
      <c r="C5742" s="1" t="str">
        <f>IF('〰️ THUN CÒ'!A18="","","Thun cò")</f>
        <v>Thun cò</v>
      </c>
      <c r="D5742" s="1" t="str">
        <f>IF('〰️ THUN CÒ'!A18="","",'〰️ THUN CÒ'!F18)</f>
        <v>Cái</v>
      </c>
      <c r="E5742" s="1">
        <f>IF('〰️ THUN CÒ'!A18="","",'〰️ THUN CÒ'!G18)</f>
        <v>0</v>
      </c>
      <c r="F5742" s="1">
        <f>IF('〰️ THUN CÒ'!A18="","",'〰️ THUN CÒ'!H18)</f>
        <v>0</v>
      </c>
      <c r="G5742" s="1">
        <f>IF('〰️ THUN CÒ'!A18="","",'〰️ THUN CÒ'!I18)</f>
        <v>0</v>
      </c>
      <c r="H5742" s="1">
        <f>IF('〰️ THUN CÒ'!A18="","",'〰️ THUN CÒ'!J18)</f>
        <v>0</v>
      </c>
      <c r="I5742" s="1">
        <f>IF('〰️ THUN CÒ'!A18="","",'〰️ THUN CÒ'!K18)</f>
        <v>0</v>
      </c>
      <c r="J5742" s="1" t="str">
        <f>IF('〰️ THUN CÒ'!A18="","",'〰️ THUN CÒ'!D18)</f>
        <v>85</v>
      </c>
      <c r="L5742" s="1">
        <f>N(L5741)+IF(AND('🔎 TRA CỨU NHANH'!$C$2&lt;&gt;"",OR(ISNUMBER(SEARCH('🔎 TRA CỨU NHANH'!$C$2,$A5742)),ISNUMBER(SEARCH('🔎 TRA CỨU NHANH'!$C$2,$B5742)))),1,0)</f>
        <v>0</v>
      </c>
      <c r="M5742" s="1" t="str">
        <f t="shared" si="178"/>
        <v/>
      </c>
      <c r="N5742" s="1">
        <f>N(N5741)+IF(AND('💰 BÁO GIÁ'!$C$27&lt;&gt;"",OR(ISNUMBER(SEARCH('💰 BÁO GIÁ'!$C$27,$A5742)),ISNUMBER(SEARCH('💰 BÁO GIÁ'!$C$27,$B5742)))),1,0)</f>
        <v>0</v>
      </c>
      <c r="O5742" s="1" t="str">
        <f t="shared" si="179"/>
        <v/>
      </c>
    </row>
    <row r="5743" customHeight="1" spans="1:15">
      <c r="A5743" s="1" t="str">
        <f>IF('〰️ THUN CÒ'!A19="","",'〰️ THUN CÒ'!A19)</f>
        <v>HH083488</v>
      </c>
      <c r="B5743" s="1" t="str">
        <f>IF('〰️ THUN CÒ'!A19="","",'〰️ THUN CÒ'!O19)</f>
        <v>Thun (ron) nắp cò Isuzu 4LE2/ 4LD1 - RT2029 (75.85.95)</v>
      </c>
      <c r="C5743" s="1" t="str">
        <f>IF('〰️ THUN CÒ'!A19="","","Thun cò")</f>
        <v>Thun cò</v>
      </c>
      <c r="D5743" s="1" t="str">
        <f>IF('〰️ THUN CÒ'!A19="","",'〰️ THUN CÒ'!F19)</f>
        <v>Cái</v>
      </c>
      <c r="E5743" s="1">
        <f>IF('〰️ THUN CÒ'!A19="","",'〰️ THUN CÒ'!G19)</f>
        <v>0</v>
      </c>
      <c r="F5743" s="1">
        <f>IF('〰️ THUN CÒ'!A19="","",'〰️ THUN CÒ'!H19)</f>
        <v>0</v>
      </c>
      <c r="G5743" s="1">
        <f>IF('〰️ THUN CÒ'!A19="","",'〰️ THUN CÒ'!I19)</f>
        <v>0</v>
      </c>
      <c r="H5743" s="1">
        <f>IF('〰️ THUN CÒ'!A19="","",'〰️ THUN CÒ'!J19)</f>
        <v>0</v>
      </c>
      <c r="I5743" s="1">
        <f>IF('〰️ THUN CÒ'!A19="","",'〰️ THUN CÒ'!K19)</f>
        <v>0</v>
      </c>
      <c r="J5743" s="1" t="str">
        <f>IF('〰️ THUN CÒ'!A19="","",'〰️ THUN CÒ'!D19)</f>
        <v>85</v>
      </c>
      <c r="L5743" s="1">
        <f>N(L5742)+IF(AND('🔎 TRA CỨU NHANH'!$C$2&lt;&gt;"",OR(ISNUMBER(SEARCH('🔎 TRA CỨU NHANH'!$C$2,$A5743)),ISNUMBER(SEARCH('🔎 TRA CỨU NHANH'!$C$2,$B5743)))),1,0)</f>
        <v>0</v>
      </c>
      <c r="M5743" s="1" t="str">
        <f t="shared" si="178"/>
        <v/>
      </c>
      <c r="N5743" s="1">
        <f>N(N5742)+IF(AND('💰 BÁO GIÁ'!$C$27&lt;&gt;"",OR(ISNUMBER(SEARCH('💰 BÁO GIÁ'!$C$27,$A5743)),ISNUMBER(SEARCH('💰 BÁO GIÁ'!$C$27,$B5743)))),1,0)</f>
        <v>0</v>
      </c>
      <c r="O5743" s="1" t="str">
        <f t="shared" si="179"/>
        <v/>
      </c>
    </row>
    <row r="5744" customHeight="1" spans="1:15">
      <c r="A5744" s="1" t="str">
        <f>IF('〰️ THUN CÒ'!A20="","",'〰️ THUN CÒ'!A20)</f>
        <v>HH070807</v>
      </c>
      <c r="B5744" s="1" t="str">
        <f>IF('〰️ THUN CÒ'!A20="","",'〰️ THUN CÒ'!O20)</f>
        <v>Thun (ron) nắp cò 4JB1/ 4JC1/ 4JA1/ 4JG2</v>
      </c>
      <c r="C5744" s="1" t="str">
        <f>IF('〰️ THUN CÒ'!A20="","","Thun cò")</f>
        <v>Thun cò</v>
      </c>
      <c r="D5744" s="1" t="str">
        <f>IF('〰️ THUN CÒ'!A20="","",'〰️ THUN CÒ'!F20)</f>
        <v>Cái</v>
      </c>
      <c r="E5744" s="1">
        <f>IF('〰️ THUN CÒ'!A20="","",'〰️ THUN CÒ'!G20)</f>
        <v>0</v>
      </c>
      <c r="F5744" s="1">
        <f>IF('〰️ THUN CÒ'!A20="","",'〰️ THUN CÒ'!H20)</f>
        <v>0</v>
      </c>
      <c r="G5744" s="1">
        <f>IF('〰️ THUN CÒ'!A20="","",'〰️ THUN CÒ'!I20)</f>
        <v>0</v>
      </c>
      <c r="H5744" s="1">
        <f>IF('〰️ THUN CÒ'!A20="","",'〰️ THUN CÒ'!J20)</f>
        <v>0</v>
      </c>
      <c r="I5744" s="1">
        <f>IF('〰️ THUN CÒ'!A20="","",'〰️ THUN CÒ'!K20)</f>
        <v>0</v>
      </c>
      <c r="J5744" s="1" t="str">
        <f>IF('〰️ THUN CÒ'!A20="","",'〰️ THUN CÒ'!D20)</f>
        <v>93</v>
      </c>
      <c r="L5744" s="1">
        <f>N(L5743)+IF(AND('🔎 TRA CỨU NHANH'!$C$2&lt;&gt;"",OR(ISNUMBER(SEARCH('🔎 TRA CỨU NHANH'!$C$2,$A5744)),ISNUMBER(SEARCH('🔎 TRA CỨU NHANH'!$C$2,$B5744)))),1,0)</f>
        <v>0</v>
      </c>
      <c r="M5744" s="1" t="str">
        <f t="shared" si="178"/>
        <v/>
      </c>
      <c r="N5744" s="1">
        <f>N(N5743)+IF(AND('💰 BÁO GIÁ'!$C$27&lt;&gt;"",OR(ISNUMBER(SEARCH('💰 BÁO GIÁ'!$C$27,$A5744)),ISNUMBER(SEARCH('💰 BÁO GIÁ'!$C$27,$B5744)))),1,0)</f>
        <v>0</v>
      </c>
      <c r="O5744" s="1" t="str">
        <f t="shared" si="179"/>
        <v/>
      </c>
    </row>
    <row r="5745" customHeight="1" spans="1:15">
      <c r="A5745" s="1" t="str">
        <f>IF('〰️ THUN CÒ'!A21="","",'〰️ THUN CÒ'!A21)</f>
        <v>HH082326</v>
      </c>
      <c r="B5745" s="1" t="str">
        <f>IF('〰️ THUN CÒ'!A21="","",'〰️ THUN CÒ'!O21)</f>
        <v>Thun (ron) nắp cò 4JJ1-T (mã NICE: RT2008), thun trên, 14 lỗ</v>
      </c>
      <c r="C5745" s="1" t="str">
        <f>IF('〰️ THUN CÒ'!A21="","","Thun cò")</f>
        <v>Thun cò</v>
      </c>
      <c r="D5745" s="1" t="str">
        <f>IF('〰️ THUN CÒ'!A21="","",'〰️ THUN CÒ'!F21)</f>
        <v>Cái</v>
      </c>
      <c r="E5745" s="1">
        <f>IF('〰️ THUN CÒ'!A21="","",'〰️ THUN CÒ'!G21)</f>
        <v>0</v>
      </c>
      <c r="F5745" s="1">
        <f>IF('〰️ THUN CÒ'!A21="","",'〰️ THUN CÒ'!H21)</f>
        <v>0</v>
      </c>
      <c r="G5745" s="1">
        <f>IF('〰️ THUN CÒ'!A21="","",'〰️ THUN CÒ'!I21)</f>
        <v>0</v>
      </c>
      <c r="H5745" s="1">
        <f>IF('〰️ THUN CÒ'!A21="","",'〰️ THUN CÒ'!J21)</f>
        <v>0</v>
      </c>
      <c r="I5745" s="1">
        <f>IF('〰️ THUN CÒ'!A21="","",'〰️ THUN CÒ'!K21)</f>
        <v>0</v>
      </c>
      <c r="J5745" s="1" t="str">
        <f>IF('〰️ THUN CÒ'!A21="","",'〰️ THUN CÒ'!D21)</f>
        <v>95.4</v>
      </c>
      <c r="L5745" s="1">
        <f>N(L5744)+IF(AND('🔎 TRA CỨU NHANH'!$C$2&lt;&gt;"",OR(ISNUMBER(SEARCH('🔎 TRA CỨU NHANH'!$C$2,$A5745)),ISNUMBER(SEARCH('🔎 TRA CỨU NHANH'!$C$2,$B5745)))),1,0)</f>
        <v>0</v>
      </c>
      <c r="M5745" s="1" t="str">
        <f t="shared" si="178"/>
        <v/>
      </c>
      <c r="N5745" s="1">
        <f>N(N5744)+IF(AND('💰 BÁO GIÁ'!$C$27&lt;&gt;"",OR(ISNUMBER(SEARCH('💰 BÁO GIÁ'!$C$27,$A5745)),ISNUMBER(SEARCH('💰 BÁO GIÁ'!$C$27,$B5745)))),1,0)</f>
        <v>0</v>
      </c>
      <c r="O5745" s="1" t="str">
        <f t="shared" si="179"/>
        <v/>
      </c>
    </row>
    <row r="5746" customHeight="1" spans="1:15">
      <c r="A5746" s="1" t="str">
        <f>IF('〰️ THUN CÒ'!A22="","",'〰️ THUN CÒ'!A22)</f>
        <v>HH076370</v>
      </c>
      <c r="B5746" s="1" t="str">
        <f>IF('〰️ THUN CÒ'!A22="","",'〰️ THUN CÒ'!O22)</f>
        <v>Thun (ron) nắp cò Isuzu 4JJ1 - New/ 4JK1 (thun trên, 15 lỗ)</v>
      </c>
      <c r="C5746" s="1" t="str">
        <f>IF('〰️ THUN CÒ'!A22="","","Thun cò")</f>
        <v>Thun cò</v>
      </c>
      <c r="D5746" s="1" t="str">
        <f>IF('〰️ THUN CÒ'!A22="","",'〰️ THUN CÒ'!F22)</f>
        <v>Cái</v>
      </c>
      <c r="E5746" s="1">
        <f>IF('〰️ THUN CÒ'!A22="","",'〰️ THUN CÒ'!G22)</f>
        <v>0</v>
      </c>
      <c r="F5746" s="1">
        <f>IF('〰️ THUN CÒ'!A22="","",'〰️ THUN CÒ'!H22)</f>
        <v>0</v>
      </c>
      <c r="G5746" s="1">
        <f>IF('〰️ THUN CÒ'!A22="","",'〰️ THUN CÒ'!I22)</f>
        <v>0</v>
      </c>
      <c r="H5746" s="1">
        <f>IF('〰️ THUN CÒ'!A22="","",'〰️ THUN CÒ'!J22)</f>
        <v>0</v>
      </c>
      <c r="I5746" s="1">
        <f>IF('〰️ THUN CÒ'!A22="","",'〰️ THUN CÒ'!K22)</f>
        <v>0</v>
      </c>
      <c r="J5746" s="1" t="str">
        <f>IF('〰️ THUN CÒ'!A22="","",'〰️ THUN CÒ'!D22)</f>
        <v>95.4</v>
      </c>
      <c r="L5746" s="1">
        <f>N(L5745)+IF(AND('🔎 TRA CỨU NHANH'!$C$2&lt;&gt;"",OR(ISNUMBER(SEARCH('🔎 TRA CỨU NHANH'!$C$2,$A5746)),ISNUMBER(SEARCH('🔎 TRA CỨU NHANH'!$C$2,$B5746)))),1,0)</f>
        <v>0</v>
      </c>
      <c r="M5746" s="1" t="str">
        <f t="shared" si="178"/>
        <v/>
      </c>
      <c r="N5746" s="1">
        <f>N(N5745)+IF(AND('💰 BÁO GIÁ'!$C$27&lt;&gt;"",OR(ISNUMBER(SEARCH('💰 BÁO GIÁ'!$C$27,$A5746)),ISNUMBER(SEARCH('💰 BÁO GIÁ'!$C$27,$B5746)))),1,0)</f>
        <v>0</v>
      </c>
      <c r="O5746" s="1" t="str">
        <f t="shared" si="179"/>
        <v/>
      </c>
    </row>
    <row r="5747" customHeight="1" spans="1:15">
      <c r="A5747" s="1" t="str">
        <f>IF('〰️ THUN CÒ'!A23="","",'〰️ THUN CÒ'!A23)</f>
        <v>HH072461</v>
      </c>
      <c r="B5747" s="1" t="str">
        <f>IF('〰️ THUN CÒ'!A23="","",'〰️ THUN CÒ'!O23)</f>
        <v>Thun (ron) nắp cò Isuzu DA120/ DA640 - RT2024 (75.85.95)</v>
      </c>
      <c r="C5747" s="1" t="str">
        <f>IF('〰️ THUN CÒ'!A23="","","Thun cò")</f>
        <v>Thun cò</v>
      </c>
      <c r="D5747" s="1" t="str">
        <f>IF('〰️ THUN CÒ'!A23="","",'〰️ THUN CÒ'!F23)</f>
        <v>Cái</v>
      </c>
      <c r="E5747" s="1">
        <f>IF('〰️ THUN CÒ'!A23="","",'〰️ THUN CÒ'!G23)</f>
        <v>0</v>
      </c>
      <c r="F5747" s="1">
        <f>IF('〰️ THUN CÒ'!A23="","",'〰️ THUN CÒ'!H23)</f>
        <v>0</v>
      </c>
      <c r="G5747" s="1">
        <f>IF('〰️ THUN CÒ'!A23="","",'〰️ THUN CÒ'!I23)</f>
        <v>0</v>
      </c>
      <c r="H5747" s="1">
        <f>IF('〰️ THUN CÒ'!A23="","",'〰️ THUN CÒ'!J23)</f>
        <v>0</v>
      </c>
      <c r="I5747" s="1">
        <f>IF('〰️ THUN CÒ'!A23="","",'〰️ THUN CÒ'!K23)</f>
        <v>0</v>
      </c>
      <c r="J5747" s="1" t="str">
        <f>IF('〰️ THUN CÒ'!A23="","",'〰️ THUN CÒ'!D23)</f>
        <v>100</v>
      </c>
      <c r="L5747" s="1">
        <f>N(L5746)+IF(AND('🔎 TRA CỨU NHANH'!$C$2&lt;&gt;"",OR(ISNUMBER(SEARCH('🔎 TRA CỨU NHANH'!$C$2,$A5747)),ISNUMBER(SEARCH('🔎 TRA CỨU NHANH'!$C$2,$B5747)))),1,0)</f>
        <v>0</v>
      </c>
      <c r="M5747" s="1" t="str">
        <f t="shared" si="178"/>
        <v/>
      </c>
      <c r="N5747" s="1">
        <f>N(N5746)+IF(AND('💰 BÁO GIÁ'!$C$27&lt;&gt;"",OR(ISNUMBER(SEARCH('💰 BÁO GIÁ'!$C$27,$A5747)),ISNUMBER(SEARCH('💰 BÁO GIÁ'!$C$27,$B5747)))),1,0)</f>
        <v>0</v>
      </c>
      <c r="O5747" s="1" t="str">
        <f t="shared" si="179"/>
        <v/>
      </c>
    </row>
    <row r="5748" customHeight="1" spans="1:15">
      <c r="A5748" s="1" t="str">
        <f>IF('〰️ THUN CÒ'!A24="","",'〰️ THUN CÒ'!A24)</f>
        <v>HH074384</v>
      </c>
      <c r="B5748" s="1" t="str">
        <f>IF('〰️ THUN CÒ'!A24="","",'〰️ THUN CÒ'!O24)</f>
        <v>Thun (ron) nắp cò 4BA1/4BD1/4BB1 (chữ U) - RT2026</v>
      </c>
      <c r="C5748" s="1" t="str">
        <f>IF('〰️ THUN CÒ'!A24="","","Thun cò")</f>
        <v>Thun cò</v>
      </c>
      <c r="D5748" s="1" t="str">
        <f>IF('〰️ THUN CÒ'!A24="","",'〰️ THUN CÒ'!F24)</f>
        <v>Cái</v>
      </c>
      <c r="E5748" s="1">
        <f>IF('〰️ THUN CÒ'!A24="","",'〰️ THUN CÒ'!G24)</f>
        <v>0</v>
      </c>
      <c r="F5748" s="1">
        <f>IF('〰️ THUN CÒ'!A24="","",'〰️ THUN CÒ'!H24)</f>
        <v>0</v>
      </c>
      <c r="G5748" s="1">
        <f>IF('〰️ THUN CÒ'!A24="","",'〰️ THUN CÒ'!I24)</f>
        <v>0</v>
      </c>
      <c r="H5748" s="1">
        <f>IF('〰️ THUN CÒ'!A24="","",'〰️ THUN CÒ'!J24)</f>
        <v>0</v>
      </c>
      <c r="I5748" s="1">
        <f>IF('〰️ THUN CÒ'!A24="","",'〰️ THUN CÒ'!K24)</f>
        <v>0</v>
      </c>
      <c r="J5748" s="1" t="str">
        <f>IF('〰️ THUN CÒ'!A24="","",'〰️ THUN CÒ'!D24)</f>
        <v>102</v>
      </c>
      <c r="L5748" s="1">
        <f>N(L5747)+IF(AND('🔎 TRA CỨU NHANH'!$C$2&lt;&gt;"",OR(ISNUMBER(SEARCH('🔎 TRA CỨU NHANH'!$C$2,$A5748)),ISNUMBER(SEARCH('🔎 TRA CỨU NHANH'!$C$2,$B5748)))),1,0)</f>
        <v>0</v>
      </c>
      <c r="M5748" s="1" t="str">
        <f t="shared" si="178"/>
        <v/>
      </c>
      <c r="N5748" s="1">
        <f>N(N5747)+IF(AND('💰 BÁO GIÁ'!$C$27&lt;&gt;"",OR(ISNUMBER(SEARCH('💰 BÁO GIÁ'!$C$27,$A5748)),ISNUMBER(SEARCH('💰 BÁO GIÁ'!$C$27,$B5748)))),1,0)</f>
        <v>0</v>
      </c>
      <c r="O5748" s="1" t="str">
        <f t="shared" si="179"/>
        <v/>
      </c>
    </row>
    <row r="5749" customHeight="1" spans="1:15">
      <c r="A5749" s="1" t="str">
        <f>IF('〰️ THUN CÒ'!A25="","",'〰️ THUN CÒ'!A25)</f>
        <v>HH20494</v>
      </c>
      <c r="B5749" s="1" t="str">
        <f>IF('〰️ THUN CÒ'!A25="","",'〰️ THUN CÒ'!O25)</f>
        <v>Thun (ron) nắp cò 4BD1/4BB1/4BC2/4BG1/4BE1 (có ngạnh/ cánh bướm) - RT2002</v>
      </c>
      <c r="C5749" s="1" t="str">
        <f>IF('〰️ THUN CÒ'!A25="","","Thun cò")</f>
        <v>Thun cò</v>
      </c>
      <c r="D5749" s="1" t="str">
        <f>IF('〰️ THUN CÒ'!A25="","",'〰️ THUN CÒ'!F25)</f>
        <v>Cái</v>
      </c>
      <c r="E5749" s="1">
        <f>IF('〰️ THUN CÒ'!A25="","",'〰️ THUN CÒ'!G25)</f>
        <v>0</v>
      </c>
      <c r="F5749" s="1">
        <f>IF('〰️ THUN CÒ'!A25="","",'〰️ THUN CÒ'!H25)</f>
        <v>0</v>
      </c>
      <c r="G5749" s="1">
        <f>IF('〰️ THUN CÒ'!A25="","",'〰️ THUN CÒ'!I25)</f>
        <v>0</v>
      </c>
      <c r="H5749" s="1">
        <f>IF('〰️ THUN CÒ'!A25="","",'〰️ THUN CÒ'!J25)</f>
        <v>0</v>
      </c>
      <c r="I5749" s="1">
        <f>IF('〰️ THUN CÒ'!A25="","",'〰️ THUN CÒ'!K25)</f>
        <v>0</v>
      </c>
      <c r="J5749" s="1" t="str">
        <f>IF('〰️ THUN CÒ'!A25="","",'〰️ THUN CÒ'!D25)</f>
        <v>102</v>
      </c>
      <c r="L5749" s="1">
        <f>N(L5748)+IF(AND('🔎 TRA CỨU NHANH'!$C$2&lt;&gt;"",OR(ISNUMBER(SEARCH('🔎 TRA CỨU NHANH'!$C$2,$A5749)),ISNUMBER(SEARCH('🔎 TRA CỨU NHANH'!$C$2,$B5749)))),1,0)</f>
        <v>0</v>
      </c>
      <c r="M5749" s="1" t="str">
        <f t="shared" si="178"/>
        <v/>
      </c>
      <c r="N5749" s="1">
        <f>N(N5748)+IF(AND('💰 BÁO GIÁ'!$C$27&lt;&gt;"",OR(ISNUMBER(SEARCH('💰 BÁO GIÁ'!$C$27,$A5749)),ISNUMBER(SEARCH('💰 BÁO GIÁ'!$C$27,$B5749)))),1,0)</f>
        <v>0</v>
      </c>
      <c r="O5749" s="1" t="str">
        <f t="shared" si="179"/>
        <v/>
      </c>
    </row>
    <row r="5750" customHeight="1" spans="1:15">
      <c r="A5750" s="1" t="str">
        <f>IF('〰️ THUN CÒ'!A26="","",'〰️ THUN CÒ'!A26)</f>
        <v>HH074113</v>
      </c>
      <c r="B5750" s="1" t="str">
        <f>IF('〰️ THUN CÒ'!A26="","",'〰️ THUN CÒ'!O26)</f>
        <v>Thun (ron) nắp cò ISUZU 6BB1/ DB58/ D500 (chữ U) - RT2012</v>
      </c>
      <c r="C5750" s="1" t="str">
        <f>IF('〰️ THUN CÒ'!A26="","","Thun cò")</f>
        <v>Thun cò</v>
      </c>
      <c r="D5750" s="1" t="str">
        <f>IF('〰️ THUN CÒ'!A26="","",'〰️ THUN CÒ'!F26)</f>
        <v>Cái</v>
      </c>
      <c r="E5750" s="1">
        <f>IF('〰️ THUN CÒ'!A26="","",'〰️ THUN CÒ'!G26)</f>
        <v>0</v>
      </c>
      <c r="F5750" s="1">
        <f>IF('〰️ THUN CÒ'!A26="","",'〰️ THUN CÒ'!H26)</f>
        <v>0</v>
      </c>
      <c r="G5750" s="1">
        <f>IF('〰️ THUN CÒ'!A26="","",'〰️ THUN CÒ'!I26)</f>
        <v>0</v>
      </c>
      <c r="H5750" s="1">
        <f>IF('〰️ THUN CÒ'!A26="","",'〰️ THUN CÒ'!J26)</f>
        <v>0</v>
      </c>
      <c r="I5750" s="1">
        <f>IF('〰️ THUN CÒ'!A26="","",'〰️ THUN CÒ'!K26)</f>
        <v>0</v>
      </c>
      <c r="J5750" s="1" t="str">
        <f>IF('〰️ THUN CÒ'!A26="","",'〰️ THUN CÒ'!D26)</f>
        <v>102</v>
      </c>
      <c r="L5750" s="1">
        <f>N(L5749)+IF(AND('🔎 TRA CỨU NHANH'!$C$2&lt;&gt;"",OR(ISNUMBER(SEARCH('🔎 TRA CỨU NHANH'!$C$2,$A5750)),ISNUMBER(SEARCH('🔎 TRA CỨU NHANH'!$C$2,$B5750)))),1,0)</f>
        <v>0</v>
      </c>
      <c r="M5750" s="1" t="str">
        <f t="shared" si="178"/>
        <v/>
      </c>
      <c r="N5750" s="1">
        <f>N(N5749)+IF(AND('💰 BÁO GIÁ'!$C$27&lt;&gt;"",OR(ISNUMBER(SEARCH('💰 BÁO GIÁ'!$C$27,$A5750)),ISNUMBER(SEARCH('💰 BÁO GIÁ'!$C$27,$B5750)))),1,0)</f>
        <v>0</v>
      </c>
      <c r="O5750" s="1" t="str">
        <f t="shared" si="179"/>
        <v/>
      </c>
    </row>
    <row r="5751" customHeight="1" spans="1:15">
      <c r="A5751" s="1" t="str">
        <f>IF('〰️ THUN CÒ'!A27="","",'〰️ THUN CÒ'!A27)</f>
        <v>HH071210</v>
      </c>
      <c r="B5751" s="1" t="str">
        <f>IF('〰️ THUN CÒ'!A27="","",'〰️ THUN CÒ'!O27)</f>
        <v>Thun (ron) nắp cò 6BG1/ 6BD1/ 6BB1 (cánh bướm) - RT2014</v>
      </c>
      <c r="C5751" s="1" t="str">
        <f>IF('〰️ THUN CÒ'!A27="","","Thun cò")</f>
        <v>Thun cò</v>
      </c>
      <c r="D5751" s="1" t="str">
        <f>IF('〰️ THUN CÒ'!A27="","",'〰️ THUN CÒ'!F27)</f>
        <v>Cái</v>
      </c>
      <c r="E5751" s="1">
        <f>IF('〰️ THUN CÒ'!A27="","",'〰️ THUN CÒ'!G27)</f>
        <v>0</v>
      </c>
      <c r="F5751" s="1">
        <f>IF('〰️ THUN CÒ'!A27="","",'〰️ THUN CÒ'!H27)</f>
        <v>0</v>
      </c>
      <c r="G5751" s="1">
        <f>IF('〰️ THUN CÒ'!A27="","",'〰️ THUN CÒ'!I27)</f>
        <v>0</v>
      </c>
      <c r="H5751" s="1">
        <f>IF('〰️ THUN CÒ'!A27="","",'〰️ THUN CÒ'!J27)</f>
        <v>0</v>
      </c>
      <c r="I5751" s="1">
        <f>IF('〰️ THUN CÒ'!A27="","",'〰️ THUN CÒ'!K27)</f>
        <v>0</v>
      </c>
      <c r="J5751" s="1" t="str">
        <f>IF('〰️ THUN CÒ'!A27="","",'〰️ THUN CÒ'!D27)</f>
        <v>102</v>
      </c>
      <c r="L5751" s="1">
        <f>N(L5750)+IF(AND('🔎 TRA CỨU NHANH'!$C$2&lt;&gt;"",OR(ISNUMBER(SEARCH('🔎 TRA CỨU NHANH'!$C$2,$A5751)),ISNUMBER(SEARCH('🔎 TRA CỨU NHANH'!$C$2,$B5751)))),1,0)</f>
        <v>0</v>
      </c>
      <c r="M5751" s="1" t="str">
        <f t="shared" si="178"/>
        <v/>
      </c>
      <c r="N5751" s="1">
        <f>N(N5750)+IF(AND('💰 BÁO GIÁ'!$C$27&lt;&gt;"",OR(ISNUMBER(SEARCH('💰 BÁO GIÁ'!$C$27,$A5751)),ISNUMBER(SEARCH('💰 BÁO GIÁ'!$C$27,$B5751)))),1,0)</f>
        <v>0</v>
      </c>
      <c r="O5751" s="1" t="str">
        <f t="shared" si="179"/>
        <v/>
      </c>
    </row>
    <row r="5752" customHeight="1" spans="1:15">
      <c r="A5752" s="1" t="str">
        <f>IF('〰️ THUN CÒ'!A28="","",'〰️ THUN CÒ'!A28)</f>
        <v>HH081614</v>
      </c>
      <c r="B5752" s="1" t="str">
        <f>IF('〰️ THUN CÒ'!A28="","",'〰️ THUN CÒ'!O28)</f>
        <v>Thun (ron) nắp cò dưới 4HK1 - RQ2001 (40.50.60)</v>
      </c>
      <c r="C5752" s="1" t="str">
        <f>IF('〰️ THUN CÒ'!A28="","","Thun cò")</f>
        <v>Thun cò</v>
      </c>
      <c r="D5752" s="1" t="str">
        <f>IF('〰️ THUN CÒ'!A28="","",'〰️ THUN CÒ'!F28)</f>
        <v>Cái</v>
      </c>
      <c r="E5752" s="1">
        <f>IF('〰️ THUN CÒ'!A28="","",'〰️ THUN CÒ'!G28)</f>
        <v>0</v>
      </c>
      <c r="F5752" s="1">
        <f>IF('〰️ THUN CÒ'!A28="","",'〰️ THUN CÒ'!H28)</f>
        <v>0</v>
      </c>
      <c r="G5752" s="1">
        <f>IF('〰️ THUN CÒ'!A28="","",'〰️ THUN CÒ'!I28)</f>
        <v>0</v>
      </c>
      <c r="H5752" s="1">
        <f>IF('〰️ THUN CÒ'!A28="","",'〰️ THUN CÒ'!J28)</f>
        <v>0</v>
      </c>
      <c r="I5752" s="1">
        <f>IF('〰️ THUN CÒ'!A28="","",'〰️ THUN CÒ'!K28)</f>
        <v>0</v>
      </c>
      <c r="J5752" s="1" t="str">
        <f>IF('〰️ THUN CÒ'!A28="","",'〰️ THUN CÒ'!D28)</f>
        <v>115</v>
      </c>
      <c r="L5752" s="1">
        <f>N(L5751)+IF(AND('🔎 TRA CỨU NHANH'!$C$2&lt;&gt;"",OR(ISNUMBER(SEARCH('🔎 TRA CỨU NHANH'!$C$2,$A5752)),ISNUMBER(SEARCH('🔎 TRA CỨU NHANH'!$C$2,$B5752)))),1,0)</f>
        <v>0</v>
      </c>
      <c r="M5752" s="1" t="str">
        <f t="shared" si="178"/>
        <v/>
      </c>
      <c r="N5752" s="1">
        <f>N(N5751)+IF(AND('💰 BÁO GIÁ'!$C$27&lt;&gt;"",OR(ISNUMBER(SEARCH('💰 BÁO GIÁ'!$C$27,$A5752)),ISNUMBER(SEARCH('💰 BÁO GIÁ'!$C$27,$B5752)))),1,0)</f>
        <v>0</v>
      </c>
      <c r="O5752" s="1" t="str">
        <f t="shared" si="179"/>
        <v/>
      </c>
    </row>
    <row r="5753" customHeight="1" spans="1:15">
      <c r="A5753" s="1" t="str">
        <f>IF('〰️ THUN CÒ'!A29="","",'〰️ THUN CÒ'!A29)</f>
        <v>HH074169</v>
      </c>
      <c r="B5753" s="1" t="str">
        <f>IF('〰️ THUN CÒ'!A29="","",'〰️ THUN CÒ'!O29)</f>
        <v>Thun (ron) nắp cò trên 4HK1 - RT2006 (40.50.60)</v>
      </c>
      <c r="C5753" s="1" t="str">
        <f>IF('〰️ THUN CÒ'!A29="","","Thun cò")</f>
        <v>Thun cò</v>
      </c>
      <c r="D5753" s="1" t="str">
        <f>IF('〰️ THUN CÒ'!A29="","",'〰️ THUN CÒ'!F29)</f>
        <v>Cái</v>
      </c>
      <c r="E5753" s="1">
        <f>IF('〰️ THUN CÒ'!A29="","",'〰️ THUN CÒ'!G29)</f>
        <v>0</v>
      </c>
      <c r="F5753" s="1">
        <f>IF('〰️ THUN CÒ'!A29="","",'〰️ THUN CÒ'!H29)</f>
        <v>0</v>
      </c>
      <c r="G5753" s="1">
        <f>IF('〰️ THUN CÒ'!A29="","",'〰️ THUN CÒ'!I29)</f>
        <v>0</v>
      </c>
      <c r="H5753" s="1">
        <f>IF('〰️ THUN CÒ'!A29="","",'〰️ THUN CÒ'!J29)</f>
        <v>0</v>
      </c>
      <c r="I5753" s="1">
        <f>IF('〰️ THUN CÒ'!A29="","",'〰️ THUN CÒ'!K29)</f>
        <v>0</v>
      </c>
      <c r="J5753" s="1" t="str">
        <f>IF('〰️ THUN CÒ'!A29="","",'〰️ THUN CÒ'!D29)</f>
        <v>115</v>
      </c>
      <c r="L5753" s="1">
        <f>N(L5752)+IF(AND('🔎 TRA CỨU NHANH'!$C$2&lt;&gt;"",OR(ISNUMBER(SEARCH('🔎 TRA CỨU NHANH'!$C$2,$A5753)),ISNUMBER(SEARCH('🔎 TRA CỨU NHANH'!$C$2,$B5753)))),1,0)</f>
        <v>0</v>
      </c>
      <c r="M5753" s="1" t="str">
        <f t="shared" si="178"/>
        <v/>
      </c>
      <c r="N5753" s="1">
        <f>N(N5752)+IF(AND('💰 BÁO GIÁ'!$C$27&lt;&gt;"",OR(ISNUMBER(SEARCH('💰 BÁO GIÁ'!$C$27,$A5753)),ISNUMBER(SEARCH('💰 BÁO GIÁ'!$C$27,$B5753)))),1,0)</f>
        <v>0</v>
      </c>
      <c r="O5753" s="1" t="str">
        <f t="shared" si="179"/>
        <v/>
      </c>
    </row>
    <row r="5754" customHeight="1" spans="1:15">
      <c r="A5754" s="1" t="str">
        <f>IF('〰️ THUN CÒ'!A30="","",'〰️ THUN CÒ'!A30)</f>
        <v>HH075977</v>
      </c>
      <c r="B5754" s="1" t="str">
        <f>IF('〰️ THUN CÒ'!A30="","",'〰️ THUN CÒ'!O30)</f>
        <v>Thun (ron) nắp cò 6HK1-T (dưới, đời điện) sợi mảnh nhỏ - RQ2004</v>
      </c>
      <c r="C5754" s="1" t="str">
        <f>IF('〰️ THUN CÒ'!A30="","","Thun cò")</f>
        <v>Thun cò</v>
      </c>
      <c r="D5754" s="1" t="str">
        <f>IF('〰️ THUN CÒ'!A30="","",'〰️ THUN CÒ'!F30)</f>
        <v>Cái</v>
      </c>
      <c r="E5754" s="1">
        <f>IF('〰️ THUN CÒ'!A30="","",'〰️ THUN CÒ'!G30)</f>
        <v>0</v>
      </c>
      <c r="F5754" s="1">
        <f>IF('〰️ THUN CÒ'!A30="","",'〰️ THUN CÒ'!H30)</f>
        <v>0</v>
      </c>
      <c r="G5754" s="1">
        <f>IF('〰️ THUN CÒ'!A30="","",'〰️ THUN CÒ'!I30)</f>
        <v>0</v>
      </c>
      <c r="H5754" s="1">
        <f>IF('〰️ THUN CÒ'!A30="","",'〰️ THUN CÒ'!J30)</f>
        <v>0</v>
      </c>
      <c r="I5754" s="1">
        <f>IF('〰️ THUN CÒ'!A30="","",'〰️ THUN CÒ'!K30)</f>
        <v>0</v>
      </c>
      <c r="J5754" s="1" t="str">
        <f>IF('〰️ THUN CÒ'!A30="","",'〰️ THUN CÒ'!D30)</f>
        <v>115</v>
      </c>
      <c r="L5754" s="1">
        <f>N(L5753)+IF(AND('🔎 TRA CỨU NHANH'!$C$2&lt;&gt;"",OR(ISNUMBER(SEARCH('🔎 TRA CỨU NHANH'!$C$2,$A5754)),ISNUMBER(SEARCH('🔎 TRA CỨU NHANH'!$C$2,$B5754)))),1,0)</f>
        <v>0</v>
      </c>
      <c r="M5754" s="1" t="str">
        <f t="shared" si="178"/>
        <v/>
      </c>
      <c r="N5754" s="1">
        <f>N(N5753)+IF(AND('💰 BÁO GIÁ'!$C$27&lt;&gt;"",OR(ISNUMBER(SEARCH('💰 BÁO GIÁ'!$C$27,$A5754)),ISNUMBER(SEARCH('💰 BÁO GIÁ'!$C$27,$B5754)))),1,0)</f>
        <v>0</v>
      </c>
      <c r="O5754" s="1" t="str">
        <f t="shared" si="179"/>
        <v/>
      </c>
    </row>
    <row r="5755" customHeight="1" spans="1:15">
      <c r="A5755" s="1" t="str">
        <f>IF('〰️ THUN CÒ'!A31="","",'〰️ THUN CÒ'!A31)</f>
        <v>HH074170</v>
      </c>
      <c r="B5755" s="1" t="str">
        <f>IF('〰️ THUN CÒ'!A31="","",'〰️ THUN CÒ'!O31)</f>
        <v>Thun (ron) nắp cò 6HK1 (trên) sợi bản lớn - RT2016</v>
      </c>
      <c r="C5755" s="1" t="str">
        <f>IF('〰️ THUN CÒ'!A31="","","Thun cò")</f>
        <v>Thun cò</v>
      </c>
      <c r="D5755" s="1" t="str">
        <f>IF('〰️ THUN CÒ'!A31="","",'〰️ THUN CÒ'!F31)</f>
        <v>Cái</v>
      </c>
      <c r="E5755" s="1">
        <f>IF('〰️ THUN CÒ'!A31="","",'〰️ THUN CÒ'!G31)</f>
        <v>0</v>
      </c>
      <c r="F5755" s="1">
        <f>IF('〰️ THUN CÒ'!A31="","",'〰️ THUN CÒ'!H31)</f>
        <v>0</v>
      </c>
      <c r="G5755" s="1">
        <f>IF('〰️ THUN CÒ'!A31="","",'〰️ THUN CÒ'!I31)</f>
        <v>0</v>
      </c>
      <c r="H5755" s="1">
        <f>IF('〰️ THUN CÒ'!A31="","",'〰️ THUN CÒ'!J31)</f>
        <v>0</v>
      </c>
      <c r="I5755" s="1">
        <f>IF('〰️ THUN CÒ'!A31="","",'〰️ THUN CÒ'!K31)</f>
        <v>0</v>
      </c>
      <c r="J5755" s="1" t="str">
        <f>IF('〰️ THUN CÒ'!A31="","",'〰️ THUN CÒ'!D31)</f>
        <v>115</v>
      </c>
      <c r="L5755" s="1">
        <f>N(L5754)+IF(AND('🔎 TRA CỨU NHANH'!$C$2&lt;&gt;"",OR(ISNUMBER(SEARCH('🔎 TRA CỨU NHANH'!$C$2,$A5755)),ISNUMBER(SEARCH('🔎 TRA CỨU NHANH'!$C$2,$B5755)))),1,0)</f>
        <v>0</v>
      </c>
      <c r="M5755" s="1" t="str">
        <f t="shared" si="178"/>
        <v/>
      </c>
      <c r="N5755" s="1">
        <f>N(N5754)+IF(AND('💰 BÁO GIÁ'!$C$27&lt;&gt;"",OR(ISNUMBER(SEARCH('💰 BÁO GIÁ'!$C$27,$A5755)),ISNUMBER(SEARCH('💰 BÁO GIÁ'!$C$27,$B5755)))),1,0)</f>
        <v>0</v>
      </c>
      <c r="O5755" s="1" t="str">
        <f t="shared" si="179"/>
        <v/>
      </c>
    </row>
    <row r="5756" customHeight="1" spans="1:15">
      <c r="A5756" s="1" t="str">
        <f>IF('〰️ THUN CÒ'!A32="","",'〰️ THUN CÒ'!A32)</f>
        <v>HH078753</v>
      </c>
      <c r="B5756" s="1" t="str">
        <f>IF('〰️ THUN CÒ'!A32="","",'〰️ THUN CÒ'!O32)</f>
        <v>Thun (ron) nắp cò dưới Isuzu 6WG1 - RQ2008</v>
      </c>
      <c r="C5756" s="1" t="str">
        <f>IF('〰️ THUN CÒ'!A32="","","Thun cò")</f>
        <v>Thun cò</v>
      </c>
      <c r="D5756" s="1" t="str">
        <f>IF('〰️ THUN CÒ'!A32="","",'〰️ THUN CÒ'!F32)</f>
        <v>Cái</v>
      </c>
      <c r="E5756" s="1">
        <f>IF('〰️ THUN CÒ'!A32="","",'〰️ THUN CÒ'!G32)</f>
        <v>0</v>
      </c>
      <c r="F5756" s="1">
        <f>IF('〰️ THUN CÒ'!A32="","",'〰️ THUN CÒ'!H32)</f>
        <v>0</v>
      </c>
      <c r="G5756" s="1">
        <f>IF('〰️ THUN CÒ'!A32="","",'〰️ THUN CÒ'!I32)</f>
        <v>0</v>
      </c>
      <c r="H5756" s="1">
        <f>IF('〰️ THUN CÒ'!A32="","",'〰️ THUN CÒ'!J32)</f>
        <v>0</v>
      </c>
      <c r="I5756" s="1">
        <f>IF('〰️ THUN CÒ'!A32="","",'〰️ THUN CÒ'!K32)</f>
        <v>0</v>
      </c>
      <c r="J5756" s="1" t="str">
        <f>IF('〰️ THUN CÒ'!A32="","",'〰️ THUN CÒ'!D32)</f>
        <v>147</v>
      </c>
      <c r="L5756" s="1">
        <f>N(L5755)+IF(AND('🔎 TRA CỨU NHANH'!$C$2&lt;&gt;"",OR(ISNUMBER(SEARCH('🔎 TRA CỨU NHANH'!$C$2,$A5756)),ISNUMBER(SEARCH('🔎 TRA CỨU NHANH'!$C$2,$B5756)))),1,0)</f>
        <v>0</v>
      </c>
      <c r="M5756" s="1" t="str">
        <f t="shared" si="178"/>
        <v/>
      </c>
      <c r="N5756" s="1">
        <f>N(N5755)+IF(AND('💰 BÁO GIÁ'!$C$27&lt;&gt;"",OR(ISNUMBER(SEARCH('💰 BÁO GIÁ'!$C$27,$A5756)),ISNUMBER(SEARCH('💰 BÁO GIÁ'!$C$27,$B5756)))),1,0)</f>
        <v>0</v>
      </c>
      <c r="O5756" s="1" t="str">
        <f t="shared" si="179"/>
        <v/>
      </c>
    </row>
    <row r="5757" customHeight="1" spans="1:15">
      <c r="A5757" s="1" t="str">
        <f>IF('〰️ THUN CÒ'!A33="","",'〰️ THUN CÒ'!A33)</f>
        <v>HH078163</v>
      </c>
      <c r="B5757" s="1" t="str">
        <f>IF('〰️ THUN CÒ'!A33="","",'〰️ THUN CÒ'!O33)</f>
        <v>Thun (ron) nắp cò trên Isuzu 6WG1 - RT2020</v>
      </c>
      <c r="C5757" s="1" t="str">
        <f>IF('〰️ THUN CÒ'!A33="","","Thun cò")</f>
        <v>Thun cò</v>
      </c>
      <c r="D5757" s="1" t="str">
        <f>IF('〰️ THUN CÒ'!A33="","",'〰️ THUN CÒ'!F33)</f>
        <v>Cái</v>
      </c>
      <c r="E5757" s="1">
        <f>IF('〰️ THUN CÒ'!A33="","",'〰️ THUN CÒ'!G33)</f>
        <v>0</v>
      </c>
      <c r="F5757" s="1">
        <f>IF('〰️ THUN CÒ'!A33="","",'〰️ THUN CÒ'!H33)</f>
        <v>0</v>
      </c>
      <c r="G5757" s="1">
        <f>IF('〰️ THUN CÒ'!A33="","",'〰️ THUN CÒ'!I33)</f>
        <v>0</v>
      </c>
      <c r="H5757" s="1">
        <f>IF('〰️ THUN CÒ'!A33="","",'〰️ THUN CÒ'!J33)</f>
        <v>0</v>
      </c>
      <c r="I5757" s="1">
        <f>IF('〰️ THUN CÒ'!A33="","",'〰️ THUN CÒ'!K33)</f>
        <v>0</v>
      </c>
      <c r="J5757" s="1" t="str">
        <f>IF('〰️ THUN CÒ'!A33="","",'〰️ THUN CÒ'!D33)</f>
        <v>147</v>
      </c>
      <c r="L5757" s="1">
        <f>N(L5756)+IF(AND('🔎 TRA CỨU NHANH'!$C$2&lt;&gt;"",OR(ISNUMBER(SEARCH('🔎 TRA CỨU NHANH'!$C$2,$A5757)),ISNUMBER(SEARCH('🔎 TRA CỨU NHANH'!$C$2,$B5757)))),1,0)</f>
        <v>0</v>
      </c>
      <c r="M5757" s="1" t="str">
        <f t="shared" si="178"/>
        <v/>
      </c>
      <c r="N5757" s="1">
        <f>N(N5756)+IF(AND('💰 BÁO GIÁ'!$C$27&lt;&gt;"",OR(ISNUMBER(SEARCH('💰 BÁO GIÁ'!$C$27,$A5757)),ISNUMBER(SEARCH('💰 BÁO GIÁ'!$C$27,$B5757)))),1,0)</f>
        <v>0</v>
      </c>
      <c r="O5757" s="1" t="str">
        <f t="shared" si="179"/>
        <v/>
      </c>
    </row>
    <row r="5758" customHeight="1" spans="1:15">
      <c r="A5758" s="1" t="str">
        <f>IF('〰️ THUN CÒ'!A34="","",'〰️ THUN CÒ'!A34)</f>
        <v/>
      </c>
      <c r="B5758" s="1" t="str">
        <f>IF('〰️ THUN CÒ'!A34="","",'〰️ THUN CÒ'!O34)</f>
        <v/>
      </c>
      <c r="C5758" s="1" t="str">
        <f>IF('〰️ THUN CÒ'!A34="","","Thun cò")</f>
        <v/>
      </c>
      <c r="D5758" s="1" t="str">
        <f>IF('〰️ THUN CÒ'!A34="","",'〰️ THUN CÒ'!F34)</f>
        <v/>
      </c>
      <c r="E5758" s="1" t="str">
        <f>IF('〰️ THUN CÒ'!A34="","",'〰️ THUN CÒ'!G34)</f>
        <v/>
      </c>
      <c r="F5758" s="1" t="str">
        <f>IF('〰️ THUN CÒ'!A34="","",'〰️ THUN CÒ'!H34)</f>
        <v/>
      </c>
      <c r="G5758" s="1" t="str">
        <f>IF('〰️ THUN CÒ'!A34="","",'〰️ THUN CÒ'!I34)</f>
        <v/>
      </c>
      <c r="H5758" s="1" t="str">
        <f>IF('〰️ THUN CÒ'!A34="","",'〰️ THUN CÒ'!J34)</f>
        <v/>
      </c>
      <c r="I5758" s="1" t="str">
        <f>IF('〰️ THUN CÒ'!A34="","",'〰️ THUN CÒ'!K34)</f>
        <v/>
      </c>
      <c r="J5758" s="1" t="str">
        <f>IF('〰️ THUN CÒ'!A34="","",'〰️ THUN CÒ'!D34)</f>
        <v/>
      </c>
      <c r="L5758" s="1">
        <f>N(L5757)+IF(AND('🔎 TRA CỨU NHANH'!$C$2&lt;&gt;"",OR(ISNUMBER(SEARCH('🔎 TRA CỨU NHANH'!$C$2,$A5758)),ISNUMBER(SEARCH('🔎 TRA CỨU NHANH'!$C$2,$B5758)))),1,0)</f>
        <v>0</v>
      </c>
      <c r="M5758" s="1" t="str">
        <f t="shared" si="178"/>
        <v/>
      </c>
      <c r="N5758" s="1">
        <f>N(N5757)+IF(AND('💰 BÁO GIÁ'!$C$27&lt;&gt;"",OR(ISNUMBER(SEARCH('💰 BÁO GIÁ'!$C$27,$A5758)),ISNUMBER(SEARCH('💰 BÁO GIÁ'!$C$27,$B5758)))),1,0)</f>
        <v>0</v>
      </c>
      <c r="O5758" s="1" t="str">
        <f t="shared" si="179"/>
        <v/>
      </c>
    </row>
    <row r="5759" customHeight="1" spans="1:15">
      <c r="A5759" s="1" t="str">
        <f>IF('〰️ THUN CÒ'!A35="","",'〰️ THUN CÒ'!A35)</f>
        <v>HH072470</v>
      </c>
      <c r="B5759" s="1" t="str">
        <f>IF('〰️ THUN CÒ'!A35="","",'〰️ THUN CÒ'!O35)</f>
        <v>Thun (ron) nắp cò Kia JT/JTA /J2 - RT1701</v>
      </c>
      <c r="C5759" s="1" t="str">
        <f>IF('〰️ THUN CÒ'!A35="","","Thun cò")</f>
        <v>Thun cò</v>
      </c>
      <c r="D5759" s="1" t="str">
        <f>IF('〰️ THUN CÒ'!A35="","",'〰️ THUN CÒ'!F35)</f>
        <v>Cái</v>
      </c>
      <c r="E5759" s="1">
        <f>IF('〰️ THUN CÒ'!A35="","",'〰️ THUN CÒ'!G35)</f>
        <v>0</v>
      </c>
      <c r="F5759" s="1">
        <f>IF('〰️ THUN CÒ'!A35="","",'〰️ THUN CÒ'!H35)</f>
        <v>0</v>
      </c>
      <c r="G5759" s="1">
        <f>IF('〰️ THUN CÒ'!A35="","",'〰️ THUN CÒ'!I35)</f>
        <v>0</v>
      </c>
      <c r="H5759" s="1">
        <f>IF('〰️ THUN CÒ'!A35="","",'〰️ THUN CÒ'!J35)</f>
        <v>0</v>
      </c>
      <c r="I5759" s="1">
        <f>IF('〰️ THUN CÒ'!A35="","",'〰️ THUN CÒ'!K35)</f>
        <v>0</v>
      </c>
      <c r="J5759" s="1">
        <f>IF('〰️ THUN CÒ'!A35="","",'〰️ THUN CÒ'!D35)</f>
        <v>0</v>
      </c>
      <c r="L5759" s="1">
        <f>N(L5758)+IF(AND('🔎 TRA CỨU NHANH'!$C$2&lt;&gt;"",OR(ISNUMBER(SEARCH('🔎 TRA CỨU NHANH'!$C$2,$A5759)),ISNUMBER(SEARCH('🔎 TRA CỨU NHANH'!$C$2,$B5759)))),1,0)</f>
        <v>0</v>
      </c>
      <c r="M5759" s="1" t="str">
        <f t="shared" si="178"/>
        <v/>
      </c>
      <c r="N5759" s="1">
        <f>N(N5758)+IF(AND('💰 BÁO GIÁ'!$C$27&lt;&gt;"",OR(ISNUMBER(SEARCH('💰 BÁO GIÁ'!$C$27,$A5759)),ISNUMBER(SEARCH('💰 BÁO GIÁ'!$C$27,$B5759)))),1,0)</f>
        <v>0</v>
      </c>
      <c r="O5759" s="1" t="str">
        <f t="shared" si="179"/>
        <v/>
      </c>
    </row>
    <row r="5760" customHeight="1" spans="1:15">
      <c r="A5760" s="1" t="str">
        <f>IF('〰️ THUN CÒ'!A36="","",'〰️ THUN CÒ'!A36)</f>
        <v/>
      </c>
      <c r="B5760" s="1" t="str">
        <f>IF('〰️ THUN CÒ'!A36="","",'〰️ THUN CÒ'!O36)</f>
        <v/>
      </c>
      <c r="C5760" s="1" t="str">
        <f>IF('〰️ THUN CÒ'!A36="","","Thun cò")</f>
        <v/>
      </c>
      <c r="D5760" s="1" t="str">
        <f>IF('〰️ THUN CÒ'!A36="","",'〰️ THUN CÒ'!F36)</f>
        <v/>
      </c>
      <c r="E5760" s="1" t="str">
        <f>IF('〰️ THUN CÒ'!A36="","",'〰️ THUN CÒ'!G36)</f>
        <v/>
      </c>
      <c r="F5760" s="1" t="str">
        <f>IF('〰️ THUN CÒ'!A36="","",'〰️ THUN CÒ'!H36)</f>
        <v/>
      </c>
      <c r="G5760" s="1" t="str">
        <f>IF('〰️ THUN CÒ'!A36="","",'〰️ THUN CÒ'!I36)</f>
        <v/>
      </c>
      <c r="H5760" s="1" t="str">
        <f>IF('〰️ THUN CÒ'!A36="","",'〰️ THUN CÒ'!J36)</f>
        <v/>
      </c>
      <c r="I5760" s="1" t="str">
        <f>IF('〰️ THUN CÒ'!A36="","",'〰️ THUN CÒ'!K36)</f>
        <v/>
      </c>
      <c r="J5760" s="1" t="str">
        <f>IF('〰️ THUN CÒ'!A36="","",'〰️ THUN CÒ'!D36)</f>
        <v/>
      </c>
      <c r="L5760" s="1">
        <f>N(L5759)+IF(AND('🔎 TRA CỨU NHANH'!$C$2&lt;&gt;"",OR(ISNUMBER(SEARCH('🔎 TRA CỨU NHANH'!$C$2,$A5760)),ISNUMBER(SEARCH('🔎 TRA CỨU NHANH'!$C$2,$B5760)))),1,0)</f>
        <v>0</v>
      </c>
      <c r="M5760" s="1" t="str">
        <f t="shared" si="178"/>
        <v/>
      </c>
      <c r="N5760" s="1">
        <f>N(N5759)+IF(AND('💰 BÁO GIÁ'!$C$27&lt;&gt;"",OR(ISNUMBER(SEARCH('💰 BÁO GIÁ'!$C$27,$A5760)),ISNUMBER(SEARCH('💰 BÁO GIÁ'!$C$27,$B5760)))),1,0)</f>
        <v>0</v>
      </c>
      <c r="O5760" s="1" t="str">
        <f t="shared" si="179"/>
        <v/>
      </c>
    </row>
    <row r="5761" customHeight="1" spans="1:15">
      <c r="A5761" s="1" t="str">
        <f>IF('〰️ THUN CÒ'!A37="","",'〰️ THUN CÒ'!A37)</f>
        <v>HH074304</v>
      </c>
      <c r="B5761" s="1" t="str">
        <f>IF('〰️ THUN CÒ'!A37="","",'〰️ THUN CÒ'!O37)</f>
        <v>Thun (ron) nắp cò Kom 4D94 - 2, RT3012 (30/5.40)</v>
      </c>
      <c r="C5761" s="1" t="str">
        <f>IF('〰️ THUN CÒ'!A37="","","Thun cò")</f>
        <v>Thun cò</v>
      </c>
      <c r="D5761" s="1" t="str">
        <f>IF('〰️ THUN CÒ'!A37="","",'〰️ THUN CÒ'!F37)</f>
        <v>Cái</v>
      </c>
      <c r="E5761" s="1">
        <f>IF('〰️ THUN CÒ'!A37="","",'〰️ THUN CÒ'!G37)</f>
        <v>0</v>
      </c>
      <c r="F5761" s="1">
        <f>IF('〰️ THUN CÒ'!A37="","",'〰️ THUN CÒ'!H37)</f>
        <v>0</v>
      </c>
      <c r="G5761" s="1">
        <f>IF('〰️ THUN CÒ'!A37="","",'〰️ THUN CÒ'!I37)</f>
        <v>0</v>
      </c>
      <c r="H5761" s="1">
        <f>IF('〰️ THUN CÒ'!A37="","",'〰️ THUN CÒ'!J37)</f>
        <v>0</v>
      </c>
      <c r="I5761" s="1">
        <f>IF('〰️ THUN CÒ'!A37="","",'〰️ THUN CÒ'!K37)</f>
        <v>0</v>
      </c>
      <c r="J5761" s="1" t="str">
        <f>IF('〰️ THUN CÒ'!A37="","",'〰️ THUN CÒ'!D37)</f>
        <v>94</v>
      </c>
      <c r="L5761" s="1">
        <f>N(L5760)+IF(AND('🔎 TRA CỨU NHANH'!$C$2&lt;&gt;"",OR(ISNUMBER(SEARCH('🔎 TRA CỨU NHANH'!$C$2,$A5761)),ISNUMBER(SEARCH('🔎 TRA CỨU NHANH'!$C$2,$B5761)))),1,0)</f>
        <v>0</v>
      </c>
      <c r="M5761" s="1" t="str">
        <f t="shared" si="178"/>
        <v/>
      </c>
      <c r="N5761" s="1">
        <f>N(N5760)+IF(AND('💰 BÁO GIÁ'!$C$27&lt;&gt;"",OR(ISNUMBER(SEARCH('💰 BÁO GIÁ'!$C$27,$A5761)),ISNUMBER(SEARCH('💰 BÁO GIÁ'!$C$27,$B5761)))),1,0)</f>
        <v>0</v>
      </c>
      <c r="O5761" s="1" t="str">
        <f t="shared" si="179"/>
        <v/>
      </c>
    </row>
    <row r="5762" customHeight="1" spans="1:15">
      <c r="A5762" s="1" t="str">
        <f>IF('〰️ THUN CÒ'!A38="","",'〰️ THUN CÒ'!A38)</f>
        <v>HH072463</v>
      </c>
      <c r="B5762" s="1" t="str">
        <f>IF('〰️ THUN CÒ'!A38="","",'〰️ THUN CÒ'!O38)</f>
        <v>Thun (ron) chụp cò KOMATSU 4D95/ S4D95</v>
      </c>
      <c r="C5762" s="1" t="str">
        <f>IF('〰️ THUN CÒ'!A38="","","Thun cò")</f>
        <v>Thun cò</v>
      </c>
      <c r="D5762" s="1" t="str">
        <f>IF('〰️ THUN CÒ'!A38="","",'〰️ THUN CÒ'!F38)</f>
        <v>Cái</v>
      </c>
      <c r="E5762" s="1">
        <f>IF('〰️ THUN CÒ'!A38="","",'〰️ THUN CÒ'!G38)</f>
        <v>0</v>
      </c>
      <c r="F5762" s="1">
        <f>IF('〰️ THUN CÒ'!A38="","",'〰️ THUN CÒ'!H38)</f>
        <v>0</v>
      </c>
      <c r="G5762" s="1">
        <f>IF('〰️ THUN CÒ'!A38="","",'〰️ THUN CÒ'!I38)</f>
        <v>0</v>
      </c>
      <c r="H5762" s="1">
        <f>IF('〰️ THUN CÒ'!A38="","",'〰️ THUN CÒ'!J38)</f>
        <v>0</v>
      </c>
      <c r="I5762" s="1">
        <f>IF('〰️ THUN CÒ'!A38="","",'〰️ THUN CÒ'!K38)</f>
        <v>0</v>
      </c>
      <c r="J5762" s="1" t="str">
        <f>IF('〰️ THUN CÒ'!A38="","",'〰️ THUN CÒ'!D38)</f>
        <v>95</v>
      </c>
      <c r="L5762" s="1">
        <f>N(L5761)+IF(AND('🔎 TRA CỨU NHANH'!$C$2&lt;&gt;"",OR(ISNUMBER(SEARCH('🔎 TRA CỨU NHANH'!$C$2,$A5762)),ISNUMBER(SEARCH('🔎 TRA CỨU NHANH'!$C$2,$B5762)))),1,0)</f>
        <v>0</v>
      </c>
      <c r="M5762" s="1" t="str">
        <f t="shared" ref="M5762:M5825" si="180">IF(L5762&gt;N(L5761),L5762,"")</f>
        <v/>
      </c>
      <c r="N5762" s="1">
        <f>N(N5761)+IF(AND('💰 BÁO GIÁ'!$C$27&lt;&gt;"",OR(ISNUMBER(SEARCH('💰 BÁO GIÁ'!$C$27,$A5762)),ISNUMBER(SEARCH('💰 BÁO GIÁ'!$C$27,$B5762)))),1,0)</f>
        <v>0</v>
      </c>
      <c r="O5762" s="1" t="str">
        <f t="shared" ref="O5762:O5825" si="181">IF(N5762&gt;N(N5761),N5762,"")</f>
        <v/>
      </c>
    </row>
    <row r="5763" customHeight="1" spans="1:15">
      <c r="A5763" s="1" t="str">
        <f>IF('〰️ THUN CÒ'!A39="","",'〰️ THUN CÒ'!A39)</f>
        <v>HH072439</v>
      </c>
      <c r="B5763" s="1" t="str">
        <f>IF('〰️ THUN CÒ'!A39="","",'〰️ THUN CÒ'!O39)</f>
        <v>Thun (ron) nắp cò Komatsu 4D120/4D130 - RT3004 (80.90.100)</v>
      </c>
      <c r="C5763" s="1" t="str">
        <f>IF('〰️ THUN CÒ'!A39="","","Thun cò")</f>
        <v>Thun cò</v>
      </c>
      <c r="D5763" s="1" t="str">
        <f>IF('〰️ THUN CÒ'!A39="","",'〰️ THUN CÒ'!F39)</f>
        <v>Cái</v>
      </c>
      <c r="E5763" s="1">
        <f>IF('〰️ THUN CÒ'!A39="","",'〰️ THUN CÒ'!G39)</f>
        <v>0</v>
      </c>
      <c r="F5763" s="1">
        <f>IF('〰️ THUN CÒ'!A39="","",'〰️ THUN CÒ'!H39)</f>
        <v>0</v>
      </c>
      <c r="G5763" s="1">
        <f>IF('〰️ THUN CÒ'!A39="","",'〰️ THUN CÒ'!I39)</f>
        <v>0</v>
      </c>
      <c r="H5763" s="1">
        <f>IF('〰️ THUN CÒ'!A39="","",'〰️ THUN CÒ'!J39)</f>
        <v>0</v>
      </c>
      <c r="I5763" s="1">
        <f>IF('〰️ THUN CÒ'!A39="","",'〰️ THUN CÒ'!K39)</f>
        <v>0</v>
      </c>
      <c r="J5763" s="1" t="str">
        <f>IF('〰️ THUN CÒ'!A39="","",'〰️ THUN CÒ'!D39)</f>
        <v>120</v>
      </c>
      <c r="L5763" s="1">
        <f>N(L5762)+IF(AND('🔎 TRA CỨU NHANH'!$C$2&lt;&gt;"",OR(ISNUMBER(SEARCH('🔎 TRA CỨU NHANH'!$C$2,$A5763)),ISNUMBER(SEARCH('🔎 TRA CỨU NHANH'!$C$2,$B5763)))),1,0)</f>
        <v>0</v>
      </c>
      <c r="M5763" s="1" t="str">
        <f t="shared" si="180"/>
        <v/>
      </c>
      <c r="N5763" s="1">
        <f>N(N5762)+IF(AND('💰 BÁO GIÁ'!$C$27&lt;&gt;"",OR(ISNUMBER(SEARCH('💰 BÁO GIÁ'!$C$27,$A5763)),ISNUMBER(SEARCH('💰 BÁO GIÁ'!$C$27,$B5763)))),1,0)</f>
        <v>0</v>
      </c>
      <c r="O5763" s="1" t="str">
        <f t="shared" si="181"/>
        <v/>
      </c>
    </row>
    <row r="5764" customHeight="1" spans="1:15">
      <c r="A5764" s="1" t="str">
        <f>IF('〰️ THUN CÒ'!A40="","",'〰️ THUN CÒ'!A40)</f>
        <v/>
      </c>
      <c r="B5764" s="1" t="str">
        <f>IF('〰️ THUN CÒ'!A40="","",'〰️ THUN CÒ'!O40)</f>
        <v/>
      </c>
      <c r="C5764" s="1" t="str">
        <f>IF('〰️ THUN CÒ'!A40="","","Thun cò")</f>
        <v/>
      </c>
      <c r="D5764" s="1" t="str">
        <f>IF('〰️ THUN CÒ'!A40="","",'〰️ THUN CÒ'!F40)</f>
        <v/>
      </c>
      <c r="E5764" s="1" t="str">
        <f>IF('〰️ THUN CÒ'!A40="","",'〰️ THUN CÒ'!G40)</f>
        <v/>
      </c>
      <c r="F5764" s="1" t="str">
        <f>IF('〰️ THUN CÒ'!A40="","",'〰️ THUN CÒ'!H40)</f>
        <v/>
      </c>
      <c r="G5764" s="1" t="str">
        <f>IF('〰️ THUN CÒ'!A40="","",'〰️ THUN CÒ'!I40)</f>
        <v/>
      </c>
      <c r="H5764" s="1" t="str">
        <f>IF('〰️ THUN CÒ'!A40="","",'〰️ THUN CÒ'!J40)</f>
        <v/>
      </c>
      <c r="I5764" s="1" t="str">
        <f>IF('〰️ THUN CÒ'!A40="","",'〰️ THUN CÒ'!K40)</f>
        <v/>
      </c>
      <c r="J5764" s="1" t="str">
        <f>IF('〰️ THUN CÒ'!A40="","",'〰️ THUN CÒ'!D40)</f>
        <v/>
      </c>
      <c r="L5764" s="1">
        <f>N(L5763)+IF(AND('🔎 TRA CỨU NHANH'!$C$2&lt;&gt;"",OR(ISNUMBER(SEARCH('🔎 TRA CỨU NHANH'!$C$2,$A5764)),ISNUMBER(SEARCH('🔎 TRA CỨU NHANH'!$C$2,$B5764)))),1,0)</f>
        <v>0</v>
      </c>
      <c r="M5764" s="1" t="str">
        <f t="shared" si="180"/>
        <v/>
      </c>
      <c r="N5764" s="1">
        <f>N(N5763)+IF(AND('💰 BÁO GIÁ'!$C$27&lt;&gt;"",OR(ISNUMBER(SEARCH('💰 BÁO GIÁ'!$C$27,$A5764)),ISNUMBER(SEARCH('💰 BÁO GIÁ'!$C$27,$B5764)))),1,0)</f>
        <v>0</v>
      </c>
      <c r="O5764" s="1" t="str">
        <f t="shared" si="181"/>
        <v/>
      </c>
    </row>
    <row r="5765" customHeight="1" spans="1:15">
      <c r="A5765" s="1" t="str">
        <f>IF('〰️ THUN CÒ'!A41="","",'〰️ THUN CÒ'!A41)</f>
        <v>HH072454</v>
      </c>
      <c r="B5765" s="1" t="str">
        <f>IF('〰️ THUN CÒ'!A41="","",'〰️ THUN CÒ'!O41)</f>
        <v>Thun (ron) nắp cò Mitsu 4D55/4D56 - RT5003 (25.30.35)</v>
      </c>
      <c r="C5765" s="1" t="str">
        <f>IF('〰️ THUN CÒ'!A41="","","Thun cò")</f>
        <v>Thun cò</v>
      </c>
      <c r="D5765" s="1" t="str">
        <f>IF('〰️ THUN CÒ'!A41="","",'〰️ THUN CÒ'!F41)</f>
        <v>Cái</v>
      </c>
      <c r="E5765" s="1">
        <f>IF('〰️ THUN CÒ'!A41="","",'〰️ THUN CÒ'!G41)</f>
        <v>0</v>
      </c>
      <c r="F5765" s="1">
        <f>IF('〰️ THUN CÒ'!A41="","",'〰️ THUN CÒ'!H41)</f>
        <v>0</v>
      </c>
      <c r="G5765" s="1">
        <f>IF('〰️ THUN CÒ'!A41="","",'〰️ THUN CÒ'!I41)</f>
        <v>0</v>
      </c>
      <c r="H5765" s="1">
        <f>IF('〰️ THUN CÒ'!A41="","",'〰️ THUN CÒ'!J41)</f>
        <v>0</v>
      </c>
      <c r="I5765" s="1">
        <f>IF('〰️ THUN CÒ'!A41="","",'〰️ THUN CÒ'!K41)</f>
        <v>0</v>
      </c>
      <c r="J5765" s="1" t="str">
        <f>IF('〰️ THUN CÒ'!A41="","",'〰️ THUN CÒ'!D41)</f>
        <v>91.1</v>
      </c>
      <c r="L5765" s="1">
        <f>N(L5764)+IF(AND('🔎 TRA CỨU NHANH'!$C$2&lt;&gt;"",OR(ISNUMBER(SEARCH('🔎 TRA CỨU NHANH'!$C$2,$A5765)),ISNUMBER(SEARCH('🔎 TRA CỨU NHANH'!$C$2,$B5765)))),1,0)</f>
        <v>0</v>
      </c>
      <c r="M5765" s="1" t="str">
        <f t="shared" si="180"/>
        <v/>
      </c>
      <c r="N5765" s="1">
        <f>N(N5764)+IF(AND('💰 BÁO GIÁ'!$C$27&lt;&gt;"",OR(ISNUMBER(SEARCH('💰 BÁO GIÁ'!$C$27,$A5765)),ISNUMBER(SEARCH('💰 BÁO GIÁ'!$C$27,$B5765)))),1,0)</f>
        <v>0</v>
      </c>
      <c r="O5765" s="1" t="str">
        <f t="shared" si="181"/>
        <v/>
      </c>
    </row>
    <row r="5766" customHeight="1" spans="1:15">
      <c r="A5766" s="1" t="str">
        <f>IF('〰️ THUN CÒ'!A42="","",'〰️ THUN CÒ'!A42)</f>
        <v>HH080490</v>
      </c>
      <c r="B5766" s="1" t="str">
        <f>IF('〰️ THUN CÒ'!A42="","",'〰️ THUN CÒ'!O42)</f>
        <v>Thun (ron) chụp cò D4CB (RT1602)</v>
      </c>
      <c r="C5766" s="1" t="str">
        <f>IF('〰️ THUN CÒ'!A42="","","Thun cò")</f>
        <v>Thun cò</v>
      </c>
      <c r="D5766" s="1" t="str">
        <f>IF('〰️ THUN CÒ'!A42="","",'〰️ THUN CÒ'!F42)</f>
        <v>Cái</v>
      </c>
      <c r="E5766" s="1">
        <f>IF('〰️ THUN CÒ'!A42="","",'〰️ THUN CÒ'!G42)</f>
        <v>0</v>
      </c>
      <c r="F5766" s="1">
        <f>IF('〰️ THUN CÒ'!A42="","",'〰️ THUN CÒ'!H42)</f>
        <v>0</v>
      </c>
      <c r="G5766" s="1">
        <f>IF('〰️ THUN CÒ'!A42="","",'〰️ THUN CÒ'!I42)</f>
        <v>0</v>
      </c>
      <c r="H5766" s="1">
        <f>IF('〰️ THUN CÒ'!A42="","",'〰️ THUN CÒ'!J42)</f>
        <v>0</v>
      </c>
      <c r="I5766" s="1">
        <f>IF('〰️ THUN CÒ'!A42="","",'〰️ THUN CÒ'!K42)</f>
        <v>0</v>
      </c>
      <c r="J5766" s="1" t="str">
        <f>IF('〰️ THUN CÒ'!A42="","",'〰️ THUN CÒ'!D42)</f>
        <v>91.1</v>
      </c>
      <c r="L5766" s="1">
        <f>N(L5765)+IF(AND('🔎 TRA CỨU NHANH'!$C$2&lt;&gt;"",OR(ISNUMBER(SEARCH('🔎 TRA CỨU NHANH'!$C$2,$A5766)),ISNUMBER(SEARCH('🔎 TRA CỨU NHANH'!$C$2,$B5766)))),1,0)</f>
        <v>0</v>
      </c>
      <c r="M5766" s="1" t="str">
        <f t="shared" si="180"/>
        <v/>
      </c>
      <c r="N5766" s="1">
        <f>N(N5765)+IF(AND('💰 BÁO GIÁ'!$C$27&lt;&gt;"",OR(ISNUMBER(SEARCH('💰 BÁO GIÁ'!$C$27,$A5766)),ISNUMBER(SEARCH('💰 BÁO GIÁ'!$C$27,$B5766)))),1,0)</f>
        <v>0</v>
      </c>
      <c r="O5766" s="1" t="str">
        <f t="shared" si="181"/>
        <v/>
      </c>
    </row>
    <row r="5767" customHeight="1" spans="1:15">
      <c r="A5767" s="1" t="str">
        <f>IF('〰️ THUN CÒ'!A43="","",'〰️ THUN CÒ'!A43)</f>
        <v>HH080805</v>
      </c>
      <c r="B5767" s="1" t="str">
        <f>IF('〰️ THUN CÒ'!A43="","",'〰️ THUN CÒ'!O43)</f>
        <v>Thun (ron) nắp cò Mitsu 4M40 - RT5005 (35.40/5)</v>
      </c>
      <c r="C5767" s="1" t="str">
        <f>IF('〰️ THUN CÒ'!A43="","","Thun cò")</f>
        <v>Thun cò</v>
      </c>
      <c r="D5767" s="1" t="str">
        <f>IF('〰️ THUN CÒ'!A43="","",'〰️ THUN CÒ'!F43)</f>
        <v>Cái</v>
      </c>
      <c r="E5767" s="1">
        <f>IF('〰️ THUN CÒ'!A43="","",'〰️ THUN CÒ'!G43)</f>
        <v>0</v>
      </c>
      <c r="F5767" s="1">
        <f>IF('〰️ THUN CÒ'!A43="","",'〰️ THUN CÒ'!H43)</f>
        <v>0</v>
      </c>
      <c r="G5767" s="1">
        <f>IF('〰️ THUN CÒ'!A43="","",'〰️ THUN CÒ'!I43)</f>
        <v>0</v>
      </c>
      <c r="H5767" s="1">
        <f>IF('〰️ THUN CÒ'!A43="","",'〰️ THUN CÒ'!J43)</f>
        <v>0</v>
      </c>
      <c r="I5767" s="1">
        <f>IF('〰️ THUN CÒ'!A43="","",'〰️ THUN CÒ'!K43)</f>
        <v>0</v>
      </c>
      <c r="J5767" s="1" t="str">
        <f>IF('〰️ THUN CÒ'!A43="","",'〰️ THUN CÒ'!D43)</f>
        <v>95</v>
      </c>
      <c r="L5767" s="1">
        <f>N(L5766)+IF(AND('🔎 TRA CỨU NHANH'!$C$2&lt;&gt;"",OR(ISNUMBER(SEARCH('🔎 TRA CỨU NHANH'!$C$2,$A5767)),ISNUMBER(SEARCH('🔎 TRA CỨU NHANH'!$C$2,$B5767)))),1,0)</f>
        <v>0</v>
      </c>
      <c r="M5767" s="1" t="str">
        <f t="shared" si="180"/>
        <v/>
      </c>
      <c r="N5767" s="1">
        <f>N(N5766)+IF(AND('💰 BÁO GIÁ'!$C$27&lt;&gt;"",OR(ISNUMBER(SEARCH('💰 BÁO GIÁ'!$C$27,$A5767)),ISNUMBER(SEARCH('💰 BÁO GIÁ'!$C$27,$B5767)))),1,0)</f>
        <v>0</v>
      </c>
      <c r="O5767" s="1" t="str">
        <f t="shared" si="181"/>
        <v/>
      </c>
    </row>
    <row r="5768" customHeight="1" spans="1:15">
      <c r="A5768" s="1" t="str">
        <f>IF('〰️ THUN CÒ'!A44="","",'〰️ THUN CÒ'!A44)</f>
        <v>HH074083</v>
      </c>
      <c r="B5768" s="1" t="str">
        <f>IF('〰️ THUN CÒ'!A44="","",'〰️ THUN CÒ'!O44)</f>
        <v>Thun (ron) nắp cò S4E / S4E-2/ S4K old</v>
      </c>
      <c r="C5768" s="1" t="str">
        <f>IF('〰️ THUN CÒ'!A44="","","Thun cò")</f>
        <v>Thun cò</v>
      </c>
      <c r="D5768" s="1" t="str">
        <f>IF('〰️ THUN CÒ'!A44="","",'〰️ THUN CÒ'!F44)</f>
        <v>Cái</v>
      </c>
      <c r="E5768" s="1">
        <f>IF('〰️ THUN CÒ'!A44="","",'〰️ THUN CÒ'!G44)</f>
        <v>0</v>
      </c>
      <c r="F5768" s="1">
        <f>IF('〰️ THUN CÒ'!A44="","",'〰️ THUN CÒ'!H44)</f>
        <v>0</v>
      </c>
      <c r="G5768" s="1">
        <f>IF('〰️ THUN CÒ'!A44="","",'〰️ THUN CÒ'!I44)</f>
        <v>0</v>
      </c>
      <c r="H5768" s="1">
        <f>IF('〰️ THUN CÒ'!A44="","",'〰️ THUN CÒ'!J44)</f>
        <v>0</v>
      </c>
      <c r="I5768" s="1">
        <f>IF('〰️ THUN CÒ'!A44="","",'〰️ THUN CÒ'!K44)</f>
        <v>0</v>
      </c>
      <c r="J5768" s="1" t="str">
        <f>IF('〰️ THUN CÒ'!A44="","",'〰️ THUN CÒ'!D44)</f>
        <v>98</v>
      </c>
      <c r="L5768" s="1">
        <f>N(L5767)+IF(AND('🔎 TRA CỨU NHANH'!$C$2&lt;&gt;"",OR(ISNUMBER(SEARCH('🔎 TRA CỨU NHANH'!$C$2,$A5768)),ISNUMBER(SEARCH('🔎 TRA CỨU NHANH'!$C$2,$B5768)))),1,0)</f>
        <v>0</v>
      </c>
      <c r="M5768" s="1" t="str">
        <f t="shared" si="180"/>
        <v/>
      </c>
      <c r="N5768" s="1">
        <f>N(N5767)+IF(AND('💰 BÁO GIÁ'!$C$27&lt;&gt;"",OR(ISNUMBER(SEARCH('💰 BÁO GIÁ'!$C$27,$A5768)),ISNUMBER(SEARCH('💰 BÁO GIÁ'!$C$27,$B5768)))),1,0)</f>
        <v>0</v>
      </c>
      <c r="O5768" s="1" t="str">
        <f t="shared" si="181"/>
        <v/>
      </c>
    </row>
    <row r="5769" customHeight="1" spans="1:15">
      <c r="A5769" s="1" t="str">
        <f>IF('〰️ THUN CÒ'!A45="","",'〰️ THUN CÒ'!A45)</f>
        <v>HH071442</v>
      </c>
      <c r="B5769" s="1" t="str">
        <f>IF('〰️ THUN CÒ'!A45="","",'〰️ THUN CÒ'!O45)</f>
        <v>Thun (ron) nắp cò Mitsu 4D31/D4AL/4D30/4D34/4D32 - RT5001</v>
      </c>
      <c r="C5769" s="1" t="str">
        <f>IF('〰️ THUN CÒ'!A45="","","Thun cò")</f>
        <v>Thun cò</v>
      </c>
      <c r="D5769" s="1" t="str">
        <f>IF('〰️ THUN CÒ'!A45="","",'〰️ THUN CÒ'!F45)</f>
        <v>Cái</v>
      </c>
      <c r="E5769" s="1">
        <f>IF('〰️ THUN CÒ'!A45="","",'〰️ THUN CÒ'!G45)</f>
        <v>0</v>
      </c>
      <c r="F5769" s="1">
        <f>IF('〰️ THUN CÒ'!A45="","",'〰️ THUN CÒ'!H45)</f>
        <v>0</v>
      </c>
      <c r="G5769" s="1">
        <f>IF('〰️ THUN CÒ'!A45="","",'〰️ THUN CÒ'!I45)</f>
        <v>0</v>
      </c>
      <c r="H5769" s="1">
        <f>IF('〰️ THUN CÒ'!A45="","",'〰️ THUN CÒ'!J45)</f>
        <v>0</v>
      </c>
      <c r="I5769" s="1">
        <f>IF('〰️ THUN CÒ'!A45="","",'〰️ THUN CÒ'!K45)</f>
        <v>0</v>
      </c>
      <c r="J5769" s="1" t="str">
        <f>IF('〰️ THUN CÒ'!A45="","",'〰️ THUN CÒ'!D45)</f>
        <v>100</v>
      </c>
      <c r="L5769" s="1">
        <f>N(L5768)+IF(AND('🔎 TRA CỨU NHANH'!$C$2&lt;&gt;"",OR(ISNUMBER(SEARCH('🔎 TRA CỨU NHANH'!$C$2,$A5769)),ISNUMBER(SEARCH('🔎 TRA CỨU NHANH'!$C$2,$B5769)))),1,0)</f>
        <v>0</v>
      </c>
      <c r="M5769" s="1" t="str">
        <f t="shared" si="180"/>
        <v/>
      </c>
      <c r="N5769" s="1">
        <f>N(N5768)+IF(AND('💰 BÁO GIÁ'!$C$27&lt;&gt;"",OR(ISNUMBER(SEARCH('💰 BÁO GIÁ'!$C$27,$A5769)),ISNUMBER(SEARCH('💰 BÁO GIÁ'!$C$27,$B5769)))),1,0)</f>
        <v>0</v>
      </c>
      <c r="O5769" s="1" t="str">
        <f t="shared" si="181"/>
        <v/>
      </c>
    </row>
    <row r="5770" customHeight="1" spans="1:15">
      <c r="A5770" s="1" t="str">
        <f>IF('〰️ THUN CÒ'!A46="","",'〰️ THUN CÒ'!A46)</f>
        <v>HH071586</v>
      </c>
      <c r="B5770" s="1" t="str">
        <f>IF('〰️ THUN CÒ'!A46="","",'〰️ THUN CÒ'!O46)</f>
        <v>Thun (ron) nắp cò Mitsu 6D31/ 6D34 - RT5013 (30.40.50)</v>
      </c>
      <c r="C5770" s="1" t="str">
        <f>IF('〰️ THUN CÒ'!A46="","","Thun cò")</f>
        <v>Thun cò</v>
      </c>
      <c r="D5770" s="1" t="str">
        <f>IF('〰️ THUN CÒ'!A46="","",'〰️ THUN CÒ'!F46)</f>
        <v>Cái</v>
      </c>
      <c r="E5770" s="1">
        <f>IF('〰️ THUN CÒ'!A46="","",'〰️ THUN CÒ'!G46)</f>
        <v>0</v>
      </c>
      <c r="F5770" s="1">
        <f>IF('〰️ THUN CÒ'!A46="","",'〰️ THUN CÒ'!H46)</f>
        <v>0</v>
      </c>
      <c r="G5770" s="1">
        <f>IF('〰️ THUN CÒ'!A46="","",'〰️ THUN CÒ'!I46)</f>
        <v>0</v>
      </c>
      <c r="H5770" s="1">
        <f>IF('〰️ THUN CÒ'!A46="","",'〰️ THUN CÒ'!J46)</f>
        <v>0</v>
      </c>
      <c r="I5770" s="1">
        <f>IF('〰️ THUN CÒ'!A46="","",'〰️ THUN CÒ'!K46)</f>
        <v>0</v>
      </c>
      <c r="J5770" s="1" t="str">
        <f>IF('〰️ THUN CÒ'!A46="","",'〰️ THUN CÒ'!D46)</f>
        <v>104</v>
      </c>
      <c r="L5770" s="1">
        <f>N(L5769)+IF(AND('🔎 TRA CỨU NHANH'!$C$2&lt;&gt;"",OR(ISNUMBER(SEARCH('🔎 TRA CỨU NHANH'!$C$2,$A5770)),ISNUMBER(SEARCH('🔎 TRA CỨU NHANH'!$C$2,$B5770)))),1,0)</f>
        <v>0</v>
      </c>
      <c r="M5770" s="1" t="str">
        <f t="shared" si="180"/>
        <v/>
      </c>
      <c r="N5770" s="1">
        <f>N(N5769)+IF(AND('💰 BÁO GIÁ'!$C$27&lt;&gt;"",OR(ISNUMBER(SEARCH('💰 BÁO GIÁ'!$C$27,$A5770)),ISNUMBER(SEARCH('💰 BÁO GIÁ'!$C$27,$B5770)))),1,0)</f>
        <v>0</v>
      </c>
      <c r="O5770" s="1" t="str">
        <f t="shared" si="181"/>
        <v/>
      </c>
    </row>
    <row r="5771" customHeight="1" spans="1:15">
      <c r="A5771" s="1" t="str">
        <f>IF('〰️ THUN CÒ'!A47="","",'〰️ THUN CÒ'!A47)</f>
        <v>HH071270</v>
      </c>
      <c r="B5771" s="1" t="str">
        <f>IF('〰️ THUN CÒ'!A47="","",'〰️ THUN CÒ'!O47)</f>
        <v>Thun (ron) chụp cò 6D14/6D15/6D16 (thun trơn dẹt) dầy 2.8ly</v>
      </c>
      <c r="C5771" s="1" t="str">
        <f>IF('〰️ THUN CÒ'!A47="","","Thun cò")</f>
        <v>Thun cò</v>
      </c>
      <c r="D5771" s="1" t="str">
        <f>IF('〰️ THUN CÒ'!A47="","",'〰️ THUN CÒ'!F47)</f>
        <v>Cái</v>
      </c>
      <c r="E5771" s="1">
        <f>IF('〰️ THUN CÒ'!A47="","",'〰️ THUN CÒ'!G47)</f>
        <v>0</v>
      </c>
      <c r="F5771" s="1">
        <f>IF('〰️ THUN CÒ'!A47="","",'〰️ THUN CÒ'!H47)</f>
        <v>0</v>
      </c>
      <c r="G5771" s="1">
        <f>IF('〰️ THUN CÒ'!A47="","",'〰️ THUN CÒ'!I47)</f>
        <v>0</v>
      </c>
      <c r="H5771" s="1">
        <f>IF('〰️ THUN CÒ'!A47="","",'〰️ THUN CÒ'!J47)</f>
        <v>0</v>
      </c>
      <c r="I5771" s="1">
        <f>IF('〰️ THUN CÒ'!A47="","",'〰️ THUN CÒ'!K47)</f>
        <v>0</v>
      </c>
      <c r="J5771" s="1" t="str">
        <f>IF('〰️ THUN CÒ'!A47="","",'〰️ THUN CÒ'!D47)</f>
        <v>110</v>
      </c>
      <c r="L5771" s="1">
        <f>N(L5770)+IF(AND('🔎 TRA CỨU NHANH'!$C$2&lt;&gt;"",OR(ISNUMBER(SEARCH('🔎 TRA CỨU NHANH'!$C$2,$A5771)),ISNUMBER(SEARCH('🔎 TRA CỨU NHANH'!$C$2,$B5771)))),1,0)</f>
        <v>0</v>
      </c>
      <c r="M5771" s="1" t="str">
        <f t="shared" si="180"/>
        <v/>
      </c>
      <c r="N5771" s="1">
        <f>N(N5770)+IF(AND('💰 BÁO GIÁ'!$C$27&lt;&gt;"",OR(ISNUMBER(SEARCH('💰 BÁO GIÁ'!$C$27,$A5771)),ISNUMBER(SEARCH('💰 BÁO GIÁ'!$C$27,$B5771)))),1,0)</f>
        <v>0</v>
      </c>
      <c r="O5771" s="1" t="str">
        <f t="shared" si="181"/>
        <v/>
      </c>
    </row>
    <row r="5772" customHeight="1" spans="1:15">
      <c r="A5772" s="1" t="str">
        <f>IF('〰️ THUN CÒ'!A48="","",'〰️ THUN CÒ'!A48)</f>
        <v>HH072705</v>
      </c>
      <c r="B5772" s="1" t="str">
        <f>IF('〰️ THUN CÒ'!A48="","",'〰️ THUN CÒ'!O48)</f>
        <v>Thun (ron) nắp cò 6D14/ 6D16 đời có lỗ, thun chữ U - RT5043</v>
      </c>
      <c r="C5772" s="1" t="str">
        <f>IF('〰️ THUN CÒ'!A48="","","Thun cò")</f>
        <v>Thun cò</v>
      </c>
      <c r="D5772" s="1" t="str">
        <f>IF('〰️ THUN CÒ'!A48="","",'〰️ THUN CÒ'!F48)</f>
        <v>Cái</v>
      </c>
      <c r="E5772" s="1">
        <f>IF('〰️ THUN CÒ'!A48="","",'〰️ THUN CÒ'!G48)</f>
        <v>0</v>
      </c>
      <c r="F5772" s="1">
        <f>IF('〰️ THUN CÒ'!A48="","",'〰️ THUN CÒ'!H48)</f>
        <v>0</v>
      </c>
      <c r="G5772" s="1">
        <f>IF('〰️ THUN CÒ'!A48="","",'〰️ THUN CÒ'!I48)</f>
        <v>0</v>
      </c>
      <c r="H5772" s="1">
        <f>IF('〰️ THUN CÒ'!A48="","",'〰️ THUN CÒ'!J48)</f>
        <v>0</v>
      </c>
      <c r="I5772" s="1">
        <f>IF('〰️ THUN CÒ'!A48="","",'〰️ THUN CÒ'!K48)</f>
        <v>0</v>
      </c>
      <c r="J5772" s="1" t="str">
        <f>IF('〰️ THUN CÒ'!A48="","",'〰️ THUN CÒ'!D48)</f>
        <v>110</v>
      </c>
      <c r="L5772" s="1">
        <f>N(L5771)+IF(AND('🔎 TRA CỨU NHANH'!$C$2&lt;&gt;"",OR(ISNUMBER(SEARCH('🔎 TRA CỨU NHANH'!$C$2,$A5772)),ISNUMBER(SEARCH('🔎 TRA CỨU NHANH'!$C$2,$B5772)))),1,0)</f>
        <v>0</v>
      </c>
      <c r="M5772" s="1" t="str">
        <f t="shared" si="180"/>
        <v/>
      </c>
      <c r="N5772" s="1">
        <f>N(N5771)+IF(AND('💰 BÁO GIÁ'!$C$27&lt;&gt;"",OR(ISNUMBER(SEARCH('💰 BÁO GIÁ'!$C$27,$A5772)),ISNUMBER(SEARCH('💰 BÁO GIÁ'!$C$27,$B5772)))),1,0)</f>
        <v>0</v>
      </c>
      <c r="O5772" s="1" t="str">
        <f t="shared" si="181"/>
        <v/>
      </c>
    </row>
    <row r="5773" customHeight="1" spans="1:15">
      <c r="A5773" s="1" t="str">
        <f>IF('〰️ THUN CÒ'!A49="","",'〰️ THUN CÒ'!A49)</f>
        <v>HH081599</v>
      </c>
      <c r="B5773" s="1" t="str">
        <f>IF('〰️ THUN CÒ'!A49="","",'〰️ THUN CÒ'!O49)</f>
        <v>Thun (ron) chụp cò 6D20/6D22/6D24 đời có 4 lỗ (bộ 6 cái)</v>
      </c>
      <c r="C5773" s="1" t="str">
        <f>IF('〰️ THUN CÒ'!A49="","","Thun cò")</f>
        <v>Thun cò</v>
      </c>
      <c r="D5773" s="1" t="str">
        <f>IF('〰️ THUN CÒ'!A49="","",'〰️ THUN CÒ'!F49)</f>
        <v>Bộ</v>
      </c>
      <c r="E5773" s="1">
        <f>IF('〰️ THUN CÒ'!A49="","",'〰️ THUN CÒ'!G49)</f>
        <v>0</v>
      </c>
      <c r="F5773" s="1">
        <f>IF('〰️ THUN CÒ'!A49="","",'〰️ THUN CÒ'!H49)</f>
        <v>0</v>
      </c>
      <c r="G5773" s="1">
        <f>IF('〰️ THUN CÒ'!A49="","",'〰️ THUN CÒ'!I49)</f>
        <v>0</v>
      </c>
      <c r="H5773" s="1">
        <f>IF('〰️ THUN CÒ'!A49="","",'〰️ THUN CÒ'!J49)</f>
        <v>0</v>
      </c>
      <c r="I5773" s="1">
        <f>IF('〰️ THUN CÒ'!A49="","",'〰️ THUN CÒ'!K49)</f>
        <v>0</v>
      </c>
      <c r="J5773" s="1" t="str">
        <f>IF('〰️ THUN CÒ'!A49="","",'〰️ THUN CÒ'!D49)</f>
        <v>130</v>
      </c>
      <c r="L5773" s="1">
        <f>N(L5772)+IF(AND('🔎 TRA CỨU NHANH'!$C$2&lt;&gt;"",OR(ISNUMBER(SEARCH('🔎 TRA CỨU NHANH'!$C$2,$A5773)),ISNUMBER(SEARCH('🔎 TRA CỨU NHANH'!$C$2,$B5773)))),1,0)</f>
        <v>0</v>
      </c>
      <c r="M5773" s="1" t="str">
        <f t="shared" si="180"/>
        <v/>
      </c>
      <c r="N5773" s="1">
        <f>N(N5772)+IF(AND('💰 BÁO GIÁ'!$C$27&lt;&gt;"",OR(ISNUMBER(SEARCH('💰 BÁO GIÁ'!$C$27,$A5773)),ISNUMBER(SEARCH('💰 BÁO GIÁ'!$C$27,$B5773)))),1,0)</f>
        <v>0</v>
      </c>
      <c r="O5773" s="1" t="str">
        <f t="shared" si="181"/>
        <v/>
      </c>
    </row>
    <row r="5774" customHeight="1" spans="1:15">
      <c r="A5774" s="1" t="str">
        <f>IF('〰️ THUN CÒ'!A50="","",'〰️ THUN CÒ'!A50)</f>
        <v/>
      </c>
      <c r="B5774" s="1" t="str">
        <f>IF('〰️ THUN CÒ'!A50="","",'〰️ THUN CÒ'!O50)</f>
        <v/>
      </c>
      <c r="C5774" s="1" t="str">
        <f>IF('〰️ THUN CÒ'!A50="","","Thun cò")</f>
        <v/>
      </c>
      <c r="D5774" s="1" t="str">
        <f>IF('〰️ THUN CÒ'!A50="","",'〰️ THUN CÒ'!F50)</f>
        <v/>
      </c>
      <c r="E5774" s="1" t="str">
        <f>IF('〰️ THUN CÒ'!A50="","",'〰️ THUN CÒ'!G50)</f>
        <v/>
      </c>
      <c r="F5774" s="1" t="str">
        <f>IF('〰️ THUN CÒ'!A50="","",'〰️ THUN CÒ'!H50)</f>
        <v/>
      </c>
      <c r="G5774" s="1" t="str">
        <f>IF('〰️ THUN CÒ'!A50="","",'〰️ THUN CÒ'!I50)</f>
        <v/>
      </c>
      <c r="H5774" s="1" t="str">
        <f>IF('〰️ THUN CÒ'!A50="","",'〰️ THUN CÒ'!J50)</f>
        <v/>
      </c>
      <c r="I5774" s="1" t="str">
        <f>IF('〰️ THUN CÒ'!A50="","",'〰️ THUN CÒ'!K50)</f>
        <v/>
      </c>
      <c r="J5774" s="1" t="str">
        <f>IF('〰️ THUN CÒ'!A50="","",'〰️ THUN CÒ'!D50)</f>
        <v/>
      </c>
      <c r="L5774" s="1">
        <f>N(L5773)+IF(AND('🔎 TRA CỨU NHANH'!$C$2&lt;&gt;"",OR(ISNUMBER(SEARCH('🔎 TRA CỨU NHANH'!$C$2,$A5774)),ISNUMBER(SEARCH('🔎 TRA CỨU NHANH'!$C$2,$B5774)))),1,0)</f>
        <v>0</v>
      </c>
      <c r="M5774" s="1" t="str">
        <f t="shared" si="180"/>
        <v/>
      </c>
      <c r="N5774" s="1">
        <f>N(N5773)+IF(AND('💰 BÁO GIÁ'!$C$27&lt;&gt;"",OR(ISNUMBER(SEARCH('💰 BÁO GIÁ'!$C$27,$A5774)),ISNUMBER(SEARCH('💰 BÁO GIÁ'!$C$27,$B5774)))),1,0)</f>
        <v>0</v>
      </c>
      <c r="O5774" s="1" t="str">
        <f t="shared" si="181"/>
        <v/>
      </c>
    </row>
    <row r="5775" customHeight="1" spans="1:15">
      <c r="A5775" s="1" t="str">
        <f>IF('〰️ THUN CÒ'!A51="","",'〰️ THUN CÒ'!A51)</f>
        <v>HH071406</v>
      </c>
      <c r="B5775" s="1" t="str">
        <f>IF('〰️ THUN CÒ'!A51="","",'〰️ THUN CÒ'!O51)</f>
        <v>Thun (ron) nắp cò 6D22/ 6D24 (đời thông dụng, sợi trơn) (bộ 6 cái) - RT5012</v>
      </c>
      <c r="C5775" s="1" t="str">
        <f>IF('〰️ THUN CÒ'!A51="","","Thun cò")</f>
        <v>Thun cò</v>
      </c>
      <c r="D5775" s="1" t="str">
        <f>IF('〰️ THUN CÒ'!A51="","",'〰️ THUN CÒ'!F51)</f>
        <v>Bộ</v>
      </c>
      <c r="E5775" s="1">
        <f>IF('〰️ THUN CÒ'!A51="","",'〰️ THUN CÒ'!G51)</f>
        <v>0</v>
      </c>
      <c r="F5775" s="1">
        <f>IF('〰️ THUN CÒ'!A51="","",'〰️ THUN CÒ'!H51)</f>
        <v>0</v>
      </c>
      <c r="G5775" s="1">
        <f>IF('〰️ THUN CÒ'!A51="","",'〰️ THUN CÒ'!I51)</f>
        <v>0</v>
      </c>
      <c r="H5775" s="1">
        <f>IF('〰️ THUN CÒ'!A51="","",'〰️ THUN CÒ'!J51)</f>
        <v>0</v>
      </c>
      <c r="I5775" s="1">
        <f>IF('〰️ THUN CÒ'!A51="","",'〰️ THUN CÒ'!K51)</f>
        <v>0</v>
      </c>
      <c r="J5775" s="1" t="str">
        <f>IF('〰️ THUN CÒ'!A51="","",'〰️ THUN CÒ'!D51)</f>
        <v>130</v>
      </c>
      <c r="L5775" s="1">
        <f>N(L5774)+IF(AND('🔎 TRA CỨU NHANH'!$C$2&lt;&gt;"",OR(ISNUMBER(SEARCH('🔎 TRA CỨU NHANH'!$C$2,$A5775)),ISNUMBER(SEARCH('🔎 TRA CỨU NHANH'!$C$2,$B5775)))),1,0)</f>
        <v>0</v>
      </c>
      <c r="M5775" s="1" t="str">
        <f t="shared" si="180"/>
        <v/>
      </c>
      <c r="N5775" s="1">
        <f>N(N5774)+IF(AND('💰 BÁO GIÁ'!$C$27&lt;&gt;"",OR(ISNUMBER(SEARCH('💰 BÁO GIÁ'!$C$27,$A5775)),ISNUMBER(SEARCH('💰 BÁO GIÁ'!$C$27,$B5775)))),1,0)</f>
        <v>0</v>
      </c>
      <c r="O5775" s="1" t="str">
        <f t="shared" si="181"/>
        <v/>
      </c>
    </row>
    <row r="5776" customHeight="1" spans="1:15">
      <c r="A5776" s="1" t="str">
        <f>IF('〰️ THUN CÒ'!A52="","",'〰️ THUN CÒ'!A52)</f>
        <v/>
      </c>
      <c r="B5776" s="1" t="str">
        <f>IF('〰️ THUN CÒ'!A52="","",'〰️ THUN CÒ'!O52)</f>
        <v/>
      </c>
      <c r="C5776" s="1" t="str">
        <f>IF('〰️ THUN CÒ'!A52="","","Thun cò")</f>
        <v/>
      </c>
      <c r="D5776" s="1" t="str">
        <f>IF('〰️ THUN CÒ'!A52="","",'〰️ THUN CÒ'!F52)</f>
        <v/>
      </c>
      <c r="E5776" s="1" t="str">
        <f>IF('〰️ THUN CÒ'!A52="","",'〰️ THUN CÒ'!G52)</f>
        <v/>
      </c>
      <c r="F5776" s="1" t="str">
        <f>IF('〰️ THUN CÒ'!A52="","",'〰️ THUN CÒ'!H52)</f>
        <v/>
      </c>
      <c r="G5776" s="1" t="str">
        <f>IF('〰️ THUN CÒ'!A52="","",'〰️ THUN CÒ'!I52)</f>
        <v/>
      </c>
      <c r="H5776" s="1" t="str">
        <f>IF('〰️ THUN CÒ'!A52="","",'〰️ THUN CÒ'!J52)</f>
        <v/>
      </c>
      <c r="I5776" s="1" t="str">
        <f>IF('〰️ THUN CÒ'!A52="","",'〰️ THUN CÒ'!K52)</f>
        <v/>
      </c>
      <c r="J5776" s="1" t="str">
        <f>IF('〰️ THUN CÒ'!A52="","",'〰️ THUN CÒ'!D52)</f>
        <v/>
      </c>
      <c r="L5776" s="1">
        <f>N(L5775)+IF(AND('🔎 TRA CỨU NHANH'!$C$2&lt;&gt;"",OR(ISNUMBER(SEARCH('🔎 TRA CỨU NHANH'!$C$2,$A5776)),ISNUMBER(SEARCH('🔎 TRA CỨU NHANH'!$C$2,$B5776)))),1,0)</f>
        <v>0</v>
      </c>
      <c r="M5776" s="1" t="str">
        <f t="shared" si="180"/>
        <v/>
      </c>
      <c r="N5776" s="1">
        <f>N(N5775)+IF(AND('💰 BÁO GIÁ'!$C$27&lt;&gt;"",OR(ISNUMBER(SEARCH('💰 BÁO GIÁ'!$C$27,$A5776)),ISNUMBER(SEARCH('💰 BÁO GIÁ'!$C$27,$B5776)))),1,0)</f>
        <v>0</v>
      </c>
      <c r="O5776" s="1" t="str">
        <f t="shared" si="181"/>
        <v/>
      </c>
    </row>
    <row r="5777" customHeight="1" spans="1:15">
      <c r="A5777" s="1" t="str">
        <f>IF('〰️ THUN CÒ'!A53="","",'〰️ THUN CÒ'!A53)</f>
        <v>HH072471</v>
      </c>
      <c r="B5777" s="1" t="str">
        <f>IF('〰️ THUN CÒ'!A53="","",'〰️ THUN CÒ'!O53)</f>
        <v>Thun (ron) nắp cò Cum 4BT/4D102/S4D102 - RT3013 (50.60.70)</v>
      </c>
      <c r="C5777" s="1" t="str">
        <f>IF('〰️ THUN CÒ'!A53="","","Thun cò")</f>
        <v>Thun cò</v>
      </c>
      <c r="D5777" s="1" t="str">
        <f>IF('〰️ THUN CÒ'!A53="","",'〰️ THUN CÒ'!F53)</f>
        <v>Bộ 4c</v>
      </c>
      <c r="E5777" s="1">
        <f>IF('〰️ THUN CÒ'!A53="","",'〰️ THUN CÒ'!G53)</f>
        <v>0</v>
      </c>
      <c r="F5777" s="1">
        <f>IF('〰️ THUN CÒ'!A53="","",'〰️ THUN CÒ'!H53)</f>
        <v>0</v>
      </c>
      <c r="G5777" s="1">
        <f>IF('〰️ THUN CÒ'!A53="","",'〰️ THUN CÒ'!I53)</f>
        <v>0</v>
      </c>
      <c r="H5777" s="1">
        <f>IF('〰️ THUN CÒ'!A53="","",'〰️ THUN CÒ'!J53)</f>
        <v>0</v>
      </c>
      <c r="I5777" s="1">
        <f>IF('〰️ THUN CÒ'!A53="","",'〰️ THUN CÒ'!K53)</f>
        <v>0</v>
      </c>
      <c r="J5777" s="1" t="str">
        <f>IF('〰️ THUN CÒ'!A53="","",'〰️ THUN CÒ'!D53)</f>
        <v>102</v>
      </c>
      <c r="L5777" s="1">
        <f>N(L5776)+IF(AND('🔎 TRA CỨU NHANH'!$C$2&lt;&gt;"",OR(ISNUMBER(SEARCH('🔎 TRA CỨU NHANH'!$C$2,$A5777)),ISNUMBER(SEARCH('🔎 TRA CỨU NHANH'!$C$2,$B5777)))),1,0)</f>
        <v>0</v>
      </c>
      <c r="M5777" s="1" t="str">
        <f t="shared" si="180"/>
        <v/>
      </c>
      <c r="N5777" s="1">
        <f>N(N5776)+IF(AND('💰 BÁO GIÁ'!$C$27&lt;&gt;"",OR(ISNUMBER(SEARCH('💰 BÁO GIÁ'!$C$27,$A5777)),ISNUMBER(SEARCH('💰 BÁO GIÁ'!$C$27,$B5777)))),1,0)</f>
        <v>0</v>
      </c>
      <c r="O5777" s="1" t="str">
        <f t="shared" si="181"/>
        <v/>
      </c>
    </row>
    <row r="5778" customHeight="1" spans="1:15">
      <c r="A5778" s="1" t="str">
        <f>IF('〰️ THUN CÒ'!A54="","",'〰️ THUN CÒ'!A54)</f>
        <v>HH072188</v>
      </c>
      <c r="B5778" s="1" t="str">
        <f>IF('〰️ THUN CÒ'!A54="","",'〰️ THUN CÒ'!O54)</f>
        <v>Thun (ron) nắp cò Cum 6BT/ 6D102/ S6D102 - RT3013</v>
      </c>
      <c r="C5778" s="1" t="str">
        <f>IF('〰️ THUN CÒ'!A54="","","Thun cò")</f>
        <v>Thun cò</v>
      </c>
      <c r="D5778" s="1" t="str">
        <f>IF('〰️ THUN CÒ'!A54="","",'〰️ THUN CÒ'!F54)</f>
        <v>Bộ 6c</v>
      </c>
      <c r="E5778" s="1">
        <f>IF('〰️ THUN CÒ'!A54="","",'〰️ THUN CÒ'!G54)</f>
        <v>0</v>
      </c>
      <c r="F5778" s="1">
        <f>IF('〰️ THUN CÒ'!A54="","",'〰️ THUN CÒ'!H54)</f>
        <v>0</v>
      </c>
      <c r="G5778" s="1">
        <f>IF('〰️ THUN CÒ'!A54="","",'〰️ THUN CÒ'!I54)</f>
        <v>0</v>
      </c>
      <c r="H5778" s="1">
        <f>IF('〰️ THUN CÒ'!A54="","",'〰️ THUN CÒ'!J54)</f>
        <v>0</v>
      </c>
      <c r="I5778" s="1">
        <f>IF('〰️ THUN CÒ'!A54="","",'〰️ THUN CÒ'!K54)</f>
        <v>0</v>
      </c>
      <c r="J5778" s="1" t="str">
        <f>IF('〰️ THUN CÒ'!A54="","",'〰️ THUN CÒ'!D54)</f>
        <v>102</v>
      </c>
      <c r="L5778" s="1">
        <f>N(L5777)+IF(AND('🔎 TRA CỨU NHANH'!$C$2&lt;&gt;"",OR(ISNUMBER(SEARCH('🔎 TRA CỨU NHANH'!$C$2,$A5778)),ISNUMBER(SEARCH('🔎 TRA CỨU NHANH'!$C$2,$B5778)))),1,0)</f>
        <v>0</v>
      </c>
      <c r="M5778" s="1" t="str">
        <f t="shared" si="180"/>
        <v/>
      </c>
      <c r="N5778" s="1">
        <f>N(N5777)+IF(AND('💰 BÁO GIÁ'!$C$27&lt;&gt;"",OR(ISNUMBER(SEARCH('💰 BÁO GIÁ'!$C$27,$A5778)),ISNUMBER(SEARCH('💰 BÁO GIÁ'!$C$27,$B5778)))),1,0)</f>
        <v>0</v>
      </c>
      <c r="O5778" s="1" t="str">
        <f t="shared" si="181"/>
        <v/>
      </c>
    </row>
    <row r="5779" customHeight="1" spans="1:15">
      <c r="A5779" s="1" t="str">
        <f>IF('〰️ THUN CÒ'!A55="","",'〰️ THUN CÒ'!A55)</f>
        <v>HH082329</v>
      </c>
      <c r="B5779" s="1" t="str">
        <f>IF('〰️ THUN CÒ'!A55="","",'〰️ THUN CÒ'!O55)</f>
        <v>Thun (ron) nắp cò 6D107 / S6D107 / QSB6.7 - RQ3001</v>
      </c>
      <c r="C5779" s="1" t="str">
        <f>IF('〰️ THUN CÒ'!A55="","","Thun cò")</f>
        <v>Thun cò</v>
      </c>
      <c r="D5779" s="1" t="str">
        <f>IF('〰️ THUN CÒ'!A55="","",'〰️ THUN CÒ'!F55)</f>
        <v>Cái</v>
      </c>
      <c r="E5779" s="1">
        <f>IF('〰️ THUN CÒ'!A55="","",'〰️ THUN CÒ'!G55)</f>
        <v>0</v>
      </c>
      <c r="F5779" s="1">
        <f>IF('〰️ THUN CÒ'!A55="","",'〰️ THUN CÒ'!H55)</f>
        <v>0</v>
      </c>
      <c r="G5779" s="1">
        <f>IF('〰️ THUN CÒ'!A55="","",'〰️ THUN CÒ'!I55)</f>
        <v>0</v>
      </c>
      <c r="H5779" s="1">
        <f>IF('〰️ THUN CÒ'!A55="","",'〰️ THUN CÒ'!J55)</f>
        <v>0</v>
      </c>
      <c r="I5779" s="1">
        <f>IF('〰️ THUN CÒ'!A55="","",'〰️ THUN CÒ'!K55)</f>
        <v>0</v>
      </c>
      <c r="J5779" s="1" t="str">
        <f>IF('〰️ THUN CÒ'!A55="","",'〰️ THUN CÒ'!D55)</f>
        <v>107</v>
      </c>
      <c r="L5779" s="1">
        <f>N(L5778)+IF(AND('🔎 TRA CỨU NHANH'!$C$2&lt;&gt;"",OR(ISNUMBER(SEARCH('🔎 TRA CỨU NHANH'!$C$2,$A5779)),ISNUMBER(SEARCH('🔎 TRA CỨU NHANH'!$C$2,$B5779)))),1,0)</f>
        <v>0</v>
      </c>
      <c r="M5779" s="1" t="str">
        <f t="shared" si="180"/>
        <v/>
      </c>
      <c r="N5779" s="1">
        <f>N(N5778)+IF(AND('💰 BÁO GIÁ'!$C$27&lt;&gt;"",OR(ISNUMBER(SEARCH('💰 BÁO GIÁ'!$C$27,$A5779)),ISNUMBER(SEARCH('💰 BÁO GIÁ'!$C$27,$B5779)))),1,0)</f>
        <v>0</v>
      </c>
      <c r="O5779" s="1" t="str">
        <f t="shared" si="181"/>
        <v/>
      </c>
    </row>
    <row r="5780" customHeight="1" spans="1:15">
      <c r="A5780" s="1" t="str">
        <f>IF('〰️ THUN CÒ'!A56="","",'〰️ THUN CÒ'!A56)</f>
        <v>HH082328</v>
      </c>
      <c r="B5780" s="1" t="str">
        <f>IF('〰️ THUN CÒ'!A56="","",'〰️ THUN CÒ'!O56)</f>
        <v>Thun (ron) nắp cò 6D107 / S6D107 / QSB6.7 - RT3007</v>
      </c>
      <c r="C5780" s="1" t="str">
        <f>IF('〰️ THUN CÒ'!A56="","","Thun cò")</f>
        <v>Thun cò</v>
      </c>
      <c r="D5780" s="1" t="str">
        <f>IF('〰️ THUN CÒ'!A56="","",'〰️ THUN CÒ'!F56)</f>
        <v>Cái</v>
      </c>
      <c r="E5780" s="1">
        <f>IF('〰️ THUN CÒ'!A56="","",'〰️ THUN CÒ'!G56)</f>
        <v>0</v>
      </c>
      <c r="F5780" s="1">
        <f>IF('〰️ THUN CÒ'!A56="","",'〰️ THUN CÒ'!H56)</f>
        <v>0</v>
      </c>
      <c r="G5780" s="1">
        <f>IF('〰️ THUN CÒ'!A56="","",'〰️ THUN CÒ'!I56)</f>
        <v>0</v>
      </c>
      <c r="H5780" s="1">
        <f>IF('〰️ THUN CÒ'!A56="","",'〰️ THUN CÒ'!J56)</f>
        <v>0</v>
      </c>
      <c r="I5780" s="1">
        <f>IF('〰️ THUN CÒ'!A56="","",'〰️ THUN CÒ'!K56)</f>
        <v>0</v>
      </c>
      <c r="J5780" s="1" t="str">
        <f>IF('〰️ THUN CÒ'!A56="","",'〰️ THUN CÒ'!D56)</f>
        <v>107</v>
      </c>
      <c r="L5780" s="1">
        <f>N(L5779)+IF(AND('🔎 TRA CỨU NHANH'!$C$2&lt;&gt;"",OR(ISNUMBER(SEARCH('🔎 TRA CỨU NHANH'!$C$2,$A5780)),ISNUMBER(SEARCH('🔎 TRA CỨU NHANH'!$C$2,$B5780)))),1,0)</f>
        <v>0</v>
      </c>
      <c r="M5780" s="1" t="str">
        <f t="shared" si="180"/>
        <v/>
      </c>
      <c r="N5780" s="1">
        <f>N(N5779)+IF(AND('💰 BÁO GIÁ'!$C$27&lt;&gt;"",OR(ISNUMBER(SEARCH('💰 BÁO GIÁ'!$C$27,$A5780)),ISNUMBER(SEARCH('💰 BÁO GIÁ'!$C$27,$B5780)))),1,0)</f>
        <v>0</v>
      </c>
      <c r="O5780" s="1" t="str">
        <f t="shared" si="181"/>
        <v/>
      </c>
    </row>
    <row r="5781" customHeight="1" spans="1:15">
      <c r="A5781" s="1" t="str">
        <f>IF('〰️ THUN CÒ'!A57="","",'〰️ THUN CÒ'!A57)</f>
        <v>HH080606</v>
      </c>
      <c r="B5781" s="1" t="str">
        <f>IF('〰️ THUN CÒ'!A57="","",'〰️ THUN CÒ'!O57)</f>
        <v>Thun (ron) nắp cò dưới (thun nhỏ) 6D114-T/ S6D114/6L (6CT-24 sp), RQ3005</v>
      </c>
      <c r="C5781" s="1" t="str">
        <f>IF('〰️ THUN CÒ'!A57="","","Thun cò")</f>
        <v>Thun cò</v>
      </c>
      <c r="D5781" s="1" t="str">
        <f>IF('〰️ THUN CÒ'!A57="","",'〰️ THUN CÒ'!F57)</f>
        <v>Cái</v>
      </c>
      <c r="E5781" s="1">
        <f>IF('〰️ THUN CÒ'!A57="","",'〰️ THUN CÒ'!G57)</f>
        <v>0</v>
      </c>
      <c r="F5781" s="1">
        <f>IF('〰️ THUN CÒ'!A57="","",'〰️ THUN CÒ'!H57)</f>
        <v>0</v>
      </c>
      <c r="G5781" s="1">
        <f>IF('〰️ THUN CÒ'!A57="","",'〰️ THUN CÒ'!I57)</f>
        <v>0</v>
      </c>
      <c r="H5781" s="1">
        <f>IF('〰️ THUN CÒ'!A57="","",'〰️ THUN CÒ'!J57)</f>
        <v>0</v>
      </c>
      <c r="I5781" s="1">
        <f>IF('〰️ THUN CÒ'!A57="","",'〰️ THUN CÒ'!K57)</f>
        <v>0</v>
      </c>
      <c r="J5781" s="1" t="str">
        <f>IF('〰️ THUN CÒ'!A57="","",'〰️ THUN CÒ'!D57)</f>
        <v>114</v>
      </c>
      <c r="L5781" s="1">
        <f>N(L5780)+IF(AND('🔎 TRA CỨU NHANH'!$C$2&lt;&gt;"",OR(ISNUMBER(SEARCH('🔎 TRA CỨU NHANH'!$C$2,$A5781)),ISNUMBER(SEARCH('🔎 TRA CỨU NHANH'!$C$2,$B5781)))),1,0)</f>
        <v>0</v>
      </c>
      <c r="M5781" s="1" t="str">
        <f t="shared" si="180"/>
        <v/>
      </c>
      <c r="N5781" s="1">
        <f>N(N5780)+IF(AND('💰 BÁO GIÁ'!$C$27&lt;&gt;"",OR(ISNUMBER(SEARCH('💰 BÁO GIÁ'!$C$27,$A5781)),ISNUMBER(SEARCH('💰 BÁO GIÁ'!$C$27,$B5781)))),1,0)</f>
        <v>0</v>
      </c>
      <c r="O5781" s="1" t="str">
        <f t="shared" si="181"/>
        <v/>
      </c>
    </row>
    <row r="5782" customHeight="1" spans="1:15">
      <c r="A5782" s="1" t="str">
        <f>IF('〰️ THUN CÒ'!A58="","",'〰️ THUN CÒ'!A58)</f>
        <v>HH080605</v>
      </c>
      <c r="B5782" s="1" t="str">
        <f>IF('〰️ THUN CÒ'!A58="","",'〰️ THUN CÒ'!O58)</f>
        <v>Thun (ron) nắp cò trên (thun lớn) 6D114-T/ S6D114/ 6L (6CT-24 sp), RT3018</v>
      </c>
      <c r="C5782" s="1" t="str">
        <f>IF('〰️ THUN CÒ'!A58="","","Thun cò")</f>
        <v>Thun cò</v>
      </c>
      <c r="D5782" s="1" t="str">
        <f>IF('〰️ THUN CÒ'!A58="","",'〰️ THUN CÒ'!F58)</f>
        <v>Cái</v>
      </c>
      <c r="E5782" s="1">
        <f>IF('〰️ THUN CÒ'!A58="","",'〰️ THUN CÒ'!G58)</f>
        <v>0</v>
      </c>
      <c r="F5782" s="1">
        <f>IF('〰️ THUN CÒ'!A58="","",'〰️ THUN CÒ'!H58)</f>
        <v>0</v>
      </c>
      <c r="G5782" s="1">
        <f>IF('〰️ THUN CÒ'!A58="","",'〰️ THUN CÒ'!I58)</f>
        <v>0</v>
      </c>
      <c r="H5782" s="1">
        <f>IF('〰️ THUN CÒ'!A58="","",'〰️ THUN CÒ'!J58)</f>
        <v>0</v>
      </c>
      <c r="I5782" s="1">
        <f>IF('〰️ THUN CÒ'!A58="","",'〰️ THUN CÒ'!K58)</f>
        <v>0</v>
      </c>
      <c r="J5782" s="1" t="str">
        <f>IF('〰️ THUN CÒ'!A58="","",'〰️ THUN CÒ'!D58)</f>
        <v>114</v>
      </c>
      <c r="L5782" s="1">
        <f>N(L5781)+IF(AND('🔎 TRA CỨU NHANH'!$C$2&lt;&gt;"",OR(ISNUMBER(SEARCH('🔎 TRA CỨU NHANH'!$C$2,$A5782)),ISNUMBER(SEARCH('🔎 TRA CỨU NHANH'!$C$2,$B5782)))),1,0)</f>
        <v>0</v>
      </c>
      <c r="M5782" s="1" t="str">
        <f t="shared" si="180"/>
        <v/>
      </c>
      <c r="N5782" s="1">
        <f>N(N5781)+IF(AND('💰 BÁO GIÁ'!$C$27&lt;&gt;"",OR(ISNUMBER(SEARCH('💰 BÁO GIÁ'!$C$27,$A5782)),ISNUMBER(SEARCH('💰 BÁO GIÁ'!$C$27,$B5782)))),1,0)</f>
        <v>0</v>
      </c>
      <c r="O5782" s="1" t="str">
        <f t="shared" si="181"/>
        <v/>
      </c>
    </row>
    <row r="5783" customHeight="1" spans="1:15">
      <c r="A5783" s="1" t="str">
        <f>IF('〰️ THUN CÒ'!A59="","",'〰️ THUN CÒ'!A59)</f>
        <v>HH079019</v>
      </c>
      <c r="B5783" s="1" t="str">
        <f>IF('〰️ THUN CÒ'!A59="","",'〰️ THUN CÒ'!O59)</f>
        <v>Thun (ron) chụp cò NT855 (cao su + thép)</v>
      </c>
      <c r="C5783" s="1" t="str">
        <f>IF('〰️ THUN CÒ'!A59="","","Thun cò")</f>
        <v>Thun cò</v>
      </c>
      <c r="D5783" s="1" t="str">
        <f>IF('〰️ THUN CÒ'!A59="","",'〰️ THUN CÒ'!F59)</f>
        <v>Bộ 3c</v>
      </c>
      <c r="E5783" s="1">
        <f>IF('〰️ THUN CÒ'!A59="","",'〰️ THUN CÒ'!G59)</f>
        <v>0</v>
      </c>
      <c r="F5783" s="1">
        <f>IF('〰️ THUN CÒ'!A59="","",'〰️ THUN CÒ'!H59)</f>
        <v>0</v>
      </c>
      <c r="G5783" s="1">
        <f>IF('〰️ THUN CÒ'!A59="","",'〰️ THUN CÒ'!I59)</f>
        <v>0</v>
      </c>
      <c r="H5783" s="1">
        <f>IF('〰️ THUN CÒ'!A59="","",'〰️ THUN CÒ'!J59)</f>
        <v>0</v>
      </c>
      <c r="I5783" s="1">
        <f>IF('〰️ THUN CÒ'!A59="","",'〰️ THUN CÒ'!K59)</f>
        <v>0</v>
      </c>
      <c r="J5783" s="1" t="str">
        <f>IF('〰️ THUN CÒ'!A59="","",'〰️ THUN CÒ'!D59)</f>
        <v>139.7</v>
      </c>
      <c r="L5783" s="1">
        <f>N(L5782)+IF(AND('🔎 TRA CỨU NHANH'!$C$2&lt;&gt;"",OR(ISNUMBER(SEARCH('🔎 TRA CỨU NHANH'!$C$2,$A5783)),ISNUMBER(SEARCH('🔎 TRA CỨU NHANH'!$C$2,$B5783)))),1,0)</f>
        <v>0</v>
      </c>
      <c r="M5783" s="1" t="str">
        <f t="shared" si="180"/>
        <v/>
      </c>
      <c r="N5783" s="1">
        <f>N(N5782)+IF(AND('💰 BÁO GIÁ'!$C$27&lt;&gt;"",OR(ISNUMBER(SEARCH('💰 BÁO GIÁ'!$C$27,$A5783)),ISNUMBER(SEARCH('💰 BÁO GIÁ'!$C$27,$B5783)))),1,0)</f>
        <v>0</v>
      </c>
      <c r="O5783" s="1" t="str">
        <f t="shared" si="181"/>
        <v/>
      </c>
    </row>
    <row r="5784" customHeight="1" spans="1:15">
      <c r="A5784" s="1" t="str">
        <f>IF('〰️ THUN CÒ'!A60="","",'〰️ THUN CÒ'!A60)</f>
        <v>HH082993</v>
      </c>
      <c r="B5784" s="1" t="str">
        <f>IF('〰️ THUN CÒ'!A60="","",'〰️ THUN CÒ'!O60)</f>
        <v>Thun (ron) nắp cò Cummins ISF2.8 - RT9015</v>
      </c>
      <c r="C5784" s="1" t="str">
        <f>IF('〰️ THUN CÒ'!A60="","","Thun cò")</f>
        <v>Thun cò</v>
      </c>
      <c r="D5784" s="1" t="str">
        <f>IF('〰️ THUN CÒ'!A60="","",'〰️ THUN CÒ'!F60)</f>
        <v>Cái</v>
      </c>
      <c r="E5784" s="1">
        <f>IF('〰️ THUN CÒ'!A60="","",'〰️ THUN CÒ'!G60)</f>
        <v>0</v>
      </c>
      <c r="F5784" s="1">
        <f>IF('〰️ THUN CÒ'!A60="","",'〰️ THUN CÒ'!H60)</f>
        <v>0</v>
      </c>
      <c r="G5784" s="1">
        <f>IF('〰️ THUN CÒ'!A60="","",'〰️ THUN CÒ'!I60)</f>
        <v>0</v>
      </c>
      <c r="H5784" s="1">
        <f>IF('〰️ THUN CÒ'!A60="","",'〰️ THUN CÒ'!J60)</f>
        <v>0</v>
      </c>
      <c r="I5784" s="1">
        <f>IF('〰️ THUN CÒ'!A60="","",'〰️ THUN CÒ'!K60)</f>
        <v>0</v>
      </c>
      <c r="J5784" s="1">
        <f>IF('〰️ THUN CÒ'!A60="","",'〰️ THUN CÒ'!D60)</f>
        <v>0</v>
      </c>
      <c r="L5784" s="1">
        <f>N(L5783)+IF(AND('🔎 TRA CỨU NHANH'!$C$2&lt;&gt;"",OR(ISNUMBER(SEARCH('🔎 TRA CỨU NHANH'!$C$2,$A5784)),ISNUMBER(SEARCH('🔎 TRA CỨU NHANH'!$C$2,$B5784)))),1,0)</f>
        <v>0</v>
      </c>
      <c r="M5784" s="1" t="str">
        <f t="shared" si="180"/>
        <v/>
      </c>
      <c r="N5784" s="1">
        <f>N(N5783)+IF(AND('💰 BÁO GIÁ'!$C$27&lt;&gt;"",OR(ISNUMBER(SEARCH('💰 BÁO GIÁ'!$C$27,$A5784)),ISNUMBER(SEARCH('💰 BÁO GIÁ'!$C$27,$B5784)))),1,0)</f>
        <v>0</v>
      </c>
      <c r="O5784" s="1" t="str">
        <f t="shared" si="181"/>
        <v/>
      </c>
    </row>
    <row r="5785" customHeight="1" spans="1:15">
      <c r="A5785" s="1" t="str">
        <f>IF('〰️ THUN CÒ'!A61="","",'〰️ THUN CÒ'!A61)</f>
        <v>HH083019</v>
      </c>
      <c r="B5785" s="1" t="str">
        <f>IF('〰️ THUN CÒ'!A61="","",'〰️ THUN CÒ'!O61)</f>
        <v>Thun (ron) nắp cò Cummins ISF3.8 - RT9016</v>
      </c>
      <c r="C5785" s="1" t="str">
        <f>IF('〰️ THUN CÒ'!A61="","","Thun cò")</f>
        <v>Thun cò</v>
      </c>
      <c r="D5785" s="1" t="str">
        <f>IF('〰️ THUN CÒ'!A61="","",'〰️ THUN CÒ'!F61)</f>
        <v>Cái</v>
      </c>
      <c r="E5785" s="1">
        <f>IF('〰️ THUN CÒ'!A61="","",'〰️ THUN CÒ'!G61)</f>
        <v>0</v>
      </c>
      <c r="F5785" s="1">
        <f>IF('〰️ THUN CÒ'!A61="","",'〰️ THUN CÒ'!H61)</f>
        <v>0</v>
      </c>
      <c r="G5785" s="1">
        <f>IF('〰️ THUN CÒ'!A61="","",'〰️ THUN CÒ'!I61)</f>
        <v>0</v>
      </c>
      <c r="H5785" s="1">
        <f>IF('〰️ THUN CÒ'!A61="","",'〰️ THUN CÒ'!J61)</f>
        <v>0</v>
      </c>
      <c r="I5785" s="1">
        <f>IF('〰️ THUN CÒ'!A61="","",'〰️ THUN CÒ'!K61)</f>
        <v>0</v>
      </c>
      <c r="J5785" s="1">
        <f>IF('〰️ THUN CÒ'!A61="","",'〰️ THUN CÒ'!D61)</f>
        <v>0</v>
      </c>
      <c r="L5785" s="1">
        <f>N(L5784)+IF(AND('🔎 TRA CỨU NHANH'!$C$2&lt;&gt;"",OR(ISNUMBER(SEARCH('🔎 TRA CỨU NHANH'!$C$2,$A5785)),ISNUMBER(SEARCH('🔎 TRA CỨU NHANH'!$C$2,$B5785)))),1,0)</f>
        <v>0</v>
      </c>
      <c r="M5785" s="1" t="str">
        <f t="shared" si="180"/>
        <v/>
      </c>
      <c r="N5785" s="1">
        <f>N(N5784)+IF(AND('💰 BÁO GIÁ'!$C$27&lt;&gt;"",OR(ISNUMBER(SEARCH('💰 BÁO GIÁ'!$C$27,$A5785)),ISNUMBER(SEARCH('💰 BÁO GIÁ'!$C$27,$B5785)))),1,0)</f>
        <v>0</v>
      </c>
      <c r="O5785" s="1" t="str">
        <f t="shared" si="181"/>
        <v/>
      </c>
    </row>
    <row r="5786" customHeight="1" spans="1:15">
      <c r="A5786" s="1" t="str">
        <f>IF('〰️ THUN CÒ'!A62="","",'〰️ THUN CÒ'!A62)</f>
        <v/>
      </c>
      <c r="B5786" s="1" t="str">
        <f>IF('〰️ THUN CÒ'!A62="","",'〰️ THUN CÒ'!O62)</f>
        <v/>
      </c>
      <c r="C5786" s="1" t="str">
        <f>IF('〰️ THUN CÒ'!A62="","","Thun cò")</f>
        <v/>
      </c>
      <c r="D5786" s="1" t="str">
        <f>IF('〰️ THUN CÒ'!A62="","",'〰️ THUN CÒ'!F62)</f>
        <v/>
      </c>
      <c r="E5786" s="1" t="str">
        <f>IF('〰️ THUN CÒ'!A62="","",'〰️ THUN CÒ'!G62)</f>
        <v/>
      </c>
      <c r="F5786" s="1" t="str">
        <f>IF('〰️ THUN CÒ'!A62="","",'〰️ THUN CÒ'!H62)</f>
        <v/>
      </c>
      <c r="G5786" s="1" t="str">
        <f>IF('〰️ THUN CÒ'!A62="","",'〰️ THUN CÒ'!I62)</f>
        <v/>
      </c>
      <c r="H5786" s="1" t="str">
        <f>IF('〰️ THUN CÒ'!A62="","",'〰️ THUN CÒ'!J62)</f>
        <v/>
      </c>
      <c r="I5786" s="1" t="str">
        <f>IF('〰️ THUN CÒ'!A62="","",'〰️ THUN CÒ'!K62)</f>
        <v/>
      </c>
      <c r="J5786" s="1" t="str">
        <f>IF('〰️ THUN CÒ'!A62="","",'〰️ THUN CÒ'!D62)</f>
        <v/>
      </c>
      <c r="L5786" s="1">
        <f>N(L5785)+IF(AND('🔎 TRA CỨU NHANH'!$C$2&lt;&gt;"",OR(ISNUMBER(SEARCH('🔎 TRA CỨU NHANH'!$C$2,$A5786)),ISNUMBER(SEARCH('🔎 TRA CỨU NHANH'!$C$2,$B5786)))),1,0)</f>
        <v>0</v>
      </c>
      <c r="M5786" s="1" t="str">
        <f t="shared" si="180"/>
        <v/>
      </c>
      <c r="N5786" s="1">
        <f>N(N5785)+IF(AND('💰 BÁO GIÁ'!$C$27&lt;&gt;"",OR(ISNUMBER(SEARCH('💰 BÁO GIÁ'!$C$27,$A5786)),ISNUMBER(SEARCH('💰 BÁO GIÁ'!$C$27,$B5786)))),1,0)</f>
        <v>0</v>
      </c>
      <c r="O5786" s="1" t="str">
        <f t="shared" si="181"/>
        <v/>
      </c>
    </row>
    <row r="5787" customHeight="1" spans="1:15">
      <c r="A5787" s="1" t="str">
        <f>IF('〰️ THUN CÒ'!A63="","",'〰️ THUN CÒ'!A63)</f>
        <v>HH082990</v>
      </c>
      <c r="B5787" s="1" t="str">
        <f>IF('〰️ THUN CÒ'!A63="","",'〰️ THUN CÒ'!O63)</f>
        <v>Thun (ron) nắp cò DL06 (sợi nhiều nếp gấp cong) - RT10003</v>
      </c>
      <c r="C5787" s="1" t="str">
        <f>IF('〰️ THUN CÒ'!A63="","","Thun cò")</f>
        <v>Thun cò</v>
      </c>
      <c r="D5787" s="1" t="str">
        <f>IF('〰️ THUN CÒ'!A63="","",'〰️ THUN CÒ'!F63)</f>
        <v>Cái</v>
      </c>
      <c r="E5787" s="1">
        <f>IF('〰️ THUN CÒ'!A63="","",'〰️ THUN CÒ'!G63)</f>
        <v>0</v>
      </c>
      <c r="F5787" s="1">
        <f>IF('〰️ THUN CÒ'!A63="","",'〰️ THUN CÒ'!H63)</f>
        <v>0</v>
      </c>
      <c r="G5787" s="1">
        <f>IF('〰️ THUN CÒ'!A63="","",'〰️ THUN CÒ'!I63)</f>
        <v>0</v>
      </c>
      <c r="H5787" s="1">
        <f>IF('〰️ THUN CÒ'!A63="","",'〰️ THUN CÒ'!J63)</f>
        <v>0</v>
      </c>
      <c r="I5787" s="1">
        <f>IF('〰️ THUN CÒ'!A63="","",'〰️ THUN CÒ'!K63)</f>
        <v>0</v>
      </c>
      <c r="J5787" s="1" t="str">
        <f>IF('〰️ THUN CÒ'!A63="","",'〰️ THUN CÒ'!D63)</f>
        <v>100</v>
      </c>
      <c r="L5787" s="1">
        <f>N(L5786)+IF(AND('🔎 TRA CỨU NHANH'!$C$2&lt;&gt;"",OR(ISNUMBER(SEARCH('🔎 TRA CỨU NHANH'!$C$2,$A5787)),ISNUMBER(SEARCH('🔎 TRA CỨU NHANH'!$C$2,$B5787)))),1,0)</f>
        <v>0</v>
      </c>
      <c r="M5787" s="1" t="str">
        <f t="shared" si="180"/>
        <v/>
      </c>
      <c r="N5787" s="1">
        <f>N(N5786)+IF(AND('💰 BÁO GIÁ'!$C$27&lt;&gt;"",OR(ISNUMBER(SEARCH('💰 BÁO GIÁ'!$C$27,$A5787)),ISNUMBER(SEARCH('💰 BÁO GIÁ'!$C$27,$B5787)))),1,0)</f>
        <v>0</v>
      </c>
      <c r="O5787" s="1" t="str">
        <f t="shared" si="181"/>
        <v/>
      </c>
    </row>
    <row r="5788" customHeight="1" spans="1:15">
      <c r="A5788" s="1" t="str">
        <f>IF('〰️ THUN CÒ'!A64="","",'〰️ THUN CÒ'!A64)</f>
        <v>HH082991</v>
      </c>
      <c r="B5788" s="1" t="str">
        <f>IF('〰️ THUN CÒ'!A64="","",'〰️ THUN CÒ'!O64)</f>
        <v>Thun (ron) nắp cò DL06 (sợi nhiều lỗ, amiang) - RJ9600</v>
      </c>
      <c r="C5788" s="1" t="str">
        <f>IF('〰️ THUN CÒ'!A64="","","Thun cò")</f>
        <v>Thun cò</v>
      </c>
      <c r="D5788" s="1" t="str">
        <f>IF('〰️ THUN CÒ'!A64="","",'〰️ THUN CÒ'!F64)</f>
        <v>Cái</v>
      </c>
      <c r="E5788" s="1">
        <f>IF('〰️ THUN CÒ'!A64="","",'〰️ THUN CÒ'!G64)</f>
        <v>0</v>
      </c>
      <c r="F5788" s="1">
        <f>IF('〰️ THUN CÒ'!A64="","",'〰️ THUN CÒ'!H64)</f>
        <v>0</v>
      </c>
      <c r="G5788" s="1">
        <f>IF('〰️ THUN CÒ'!A64="","",'〰️ THUN CÒ'!I64)</f>
        <v>0</v>
      </c>
      <c r="H5788" s="1">
        <f>IF('〰️ THUN CÒ'!A64="","",'〰️ THUN CÒ'!J64)</f>
        <v>0</v>
      </c>
      <c r="I5788" s="1">
        <f>IF('〰️ THUN CÒ'!A64="","",'〰️ THUN CÒ'!K64)</f>
        <v>0</v>
      </c>
      <c r="J5788" s="1" t="str">
        <f>IF('〰️ THUN CÒ'!A64="","",'〰️ THUN CÒ'!D64)</f>
        <v>100</v>
      </c>
      <c r="L5788" s="1">
        <f>N(L5787)+IF(AND('🔎 TRA CỨU NHANH'!$C$2&lt;&gt;"",OR(ISNUMBER(SEARCH('🔎 TRA CỨU NHANH'!$C$2,$A5788)),ISNUMBER(SEARCH('🔎 TRA CỨU NHANH'!$C$2,$B5788)))),1,0)</f>
        <v>0</v>
      </c>
      <c r="M5788" s="1" t="str">
        <f t="shared" si="180"/>
        <v/>
      </c>
      <c r="N5788" s="1">
        <f>N(N5787)+IF(AND('💰 BÁO GIÁ'!$C$27&lt;&gt;"",OR(ISNUMBER(SEARCH('💰 BÁO GIÁ'!$C$27,$A5788)),ISNUMBER(SEARCH('💰 BÁO GIÁ'!$C$27,$B5788)))),1,0)</f>
        <v>0</v>
      </c>
      <c r="O5788" s="1" t="str">
        <f t="shared" si="181"/>
        <v/>
      </c>
    </row>
    <row r="5789" customHeight="1" spans="1:15">
      <c r="A5789" s="1" t="str">
        <f>IF('〰️ THUN CÒ'!A65="","",'〰️ THUN CÒ'!A65)</f>
        <v>HH082992</v>
      </c>
      <c r="B5789" s="1" t="str">
        <f>IF('〰️ THUN CÒ'!A65="","",'〰️ THUN CÒ'!O65)</f>
        <v>Thun (ron) nắp cò DL08 (sợi nhiều lỗ, amiang) - RT1501</v>
      </c>
      <c r="C5789" s="1" t="str">
        <f>IF('〰️ THUN CÒ'!A65="","","Thun cò")</f>
        <v>Thun cò</v>
      </c>
      <c r="D5789" s="1" t="str">
        <f>IF('〰️ THUN CÒ'!A65="","",'〰️ THUN CÒ'!F65)</f>
        <v>Cái</v>
      </c>
      <c r="E5789" s="1">
        <f>IF('〰️ THUN CÒ'!A65="","",'〰️ THUN CÒ'!G65)</f>
        <v>0</v>
      </c>
      <c r="F5789" s="1">
        <f>IF('〰️ THUN CÒ'!A65="","",'〰️ THUN CÒ'!H65)</f>
        <v>0</v>
      </c>
      <c r="G5789" s="1">
        <f>IF('〰️ THUN CÒ'!A65="","",'〰️ THUN CÒ'!I65)</f>
        <v>0</v>
      </c>
      <c r="H5789" s="1">
        <f>IF('〰️ THUN CÒ'!A65="","",'〰️ THUN CÒ'!J65)</f>
        <v>0</v>
      </c>
      <c r="I5789" s="1">
        <f>IF('〰️ THUN CÒ'!A65="","",'〰️ THUN CÒ'!K65)</f>
        <v>0</v>
      </c>
      <c r="J5789" s="1" t="str">
        <f>IF('〰️ THUN CÒ'!A65="","",'〰️ THUN CÒ'!D65)</f>
        <v>108</v>
      </c>
      <c r="L5789" s="1">
        <f>N(L5788)+IF(AND('🔎 TRA CỨU NHANH'!$C$2&lt;&gt;"",OR(ISNUMBER(SEARCH('🔎 TRA CỨU NHANH'!$C$2,$A5789)),ISNUMBER(SEARCH('🔎 TRA CỨU NHANH'!$C$2,$B5789)))),1,0)</f>
        <v>0</v>
      </c>
      <c r="M5789" s="1" t="str">
        <f t="shared" si="180"/>
        <v/>
      </c>
      <c r="N5789" s="1">
        <f>N(N5788)+IF(AND('💰 BÁO GIÁ'!$C$27&lt;&gt;"",OR(ISNUMBER(SEARCH('💰 BÁO GIÁ'!$C$27,$A5789)),ISNUMBER(SEARCH('💰 BÁO GIÁ'!$C$27,$B5789)))),1,0)</f>
        <v>0</v>
      </c>
      <c r="O5789" s="1" t="str">
        <f t="shared" si="181"/>
        <v/>
      </c>
    </row>
    <row r="5790" customHeight="1" spans="1:15">
      <c r="A5790" s="1" t="str">
        <f>IF('〰️ THUN CÒ'!A66="","",'〰️ THUN CÒ'!A66)</f>
        <v>HH073549</v>
      </c>
      <c r="B5790" s="1" t="str">
        <f>IF('〰️ THUN CÒ'!A66="","",'〰️ THUN CÒ'!O66)</f>
        <v>Thun (ron) nắp cò D1146/DE08</v>
      </c>
      <c r="C5790" s="1" t="str">
        <f>IF('〰️ THUN CÒ'!A66="","","Thun cò")</f>
        <v>Thun cò</v>
      </c>
      <c r="D5790" s="1" t="str">
        <f>IF('〰️ THUN CÒ'!A66="","",'〰️ THUN CÒ'!F66)</f>
        <v>Bộ</v>
      </c>
      <c r="E5790" s="1">
        <f>IF('〰️ THUN CÒ'!A66="","",'〰️ THUN CÒ'!G66)</f>
        <v>0</v>
      </c>
      <c r="F5790" s="1">
        <f>IF('〰️ THUN CÒ'!A66="","",'〰️ THUN CÒ'!H66)</f>
        <v>0</v>
      </c>
      <c r="G5790" s="1">
        <f>IF('〰️ THUN CÒ'!A66="","",'〰️ THUN CÒ'!I66)</f>
        <v>0</v>
      </c>
      <c r="H5790" s="1">
        <f>IF('〰️ THUN CÒ'!A66="","",'〰️ THUN CÒ'!J66)</f>
        <v>0</v>
      </c>
      <c r="I5790" s="1">
        <f>IF('〰️ THUN CÒ'!A66="","",'〰️ THUN CÒ'!K66)</f>
        <v>0</v>
      </c>
      <c r="J5790" s="1" t="str">
        <f>IF('〰️ THUN CÒ'!A66="","",'〰️ THUN CÒ'!D66)</f>
        <v>111</v>
      </c>
      <c r="L5790" s="1">
        <f>N(L5789)+IF(AND('🔎 TRA CỨU NHANH'!$C$2&lt;&gt;"",OR(ISNUMBER(SEARCH('🔎 TRA CỨU NHANH'!$C$2,$A5790)),ISNUMBER(SEARCH('🔎 TRA CỨU NHANH'!$C$2,$B5790)))),1,0)</f>
        <v>0</v>
      </c>
      <c r="M5790" s="1" t="str">
        <f t="shared" si="180"/>
        <v/>
      </c>
      <c r="N5790" s="1">
        <f>N(N5789)+IF(AND('💰 BÁO GIÁ'!$C$27&lt;&gt;"",OR(ISNUMBER(SEARCH('💰 BÁO GIÁ'!$C$27,$A5790)),ISNUMBER(SEARCH('💰 BÁO GIÁ'!$C$27,$B5790)))),1,0)</f>
        <v>0</v>
      </c>
      <c r="O5790" s="1" t="str">
        <f t="shared" si="181"/>
        <v/>
      </c>
    </row>
    <row r="5791" customHeight="1" spans="1:15">
      <c r="A5791" s="1" t="str">
        <f>IF('〰️ THUN CÒ'!A67="","",'〰️ THUN CÒ'!A67)</f>
        <v>HH072720</v>
      </c>
      <c r="B5791" s="1" t="str">
        <f>IF('〰️ THUN CÒ'!A67="","",'〰️ THUN CÒ'!O67)</f>
        <v>Thun (ron) nắp cò D2366/DE12 - RT5102 (75.85.95)</v>
      </c>
      <c r="C5791" s="1" t="str">
        <f>IF('〰️ THUN CÒ'!A67="","","Thun cò")</f>
        <v>Thun cò</v>
      </c>
      <c r="D5791" s="1" t="str">
        <f>IF('〰️ THUN CÒ'!A67="","",'〰️ THUN CÒ'!F67)</f>
        <v>Cái</v>
      </c>
      <c r="E5791" s="1">
        <f>IF('〰️ THUN CÒ'!A67="","",'〰️ THUN CÒ'!G67)</f>
        <v>0</v>
      </c>
      <c r="F5791" s="1">
        <f>IF('〰️ THUN CÒ'!A67="","",'〰️ THUN CÒ'!H67)</f>
        <v>0</v>
      </c>
      <c r="G5791" s="1">
        <f>IF('〰️ THUN CÒ'!A67="","",'〰️ THUN CÒ'!I67)</f>
        <v>0</v>
      </c>
      <c r="H5791" s="1">
        <f>IF('〰️ THUN CÒ'!A67="","",'〰️ THUN CÒ'!J67)</f>
        <v>0</v>
      </c>
      <c r="I5791" s="1">
        <f>IF('〰️ THUN CÒ'!A67="","",'〰️ THUN CÒ'!K67)</f>
        <v>0</v>
      </c>
      <c r="J5791" s="1" t="str">
        <f>IF('〰️ THUN CÒ'!A67="","",'〰️ THUN CÒ'!D67)</f>
        <v>123</v>
      </c>
      <c r="L5791" s="1">
        <f>N(L5790)+IF(AND('🔎 TRA CỨU NHANH'!$C$2&lt;&gt;"",OR(ISNUMBER(SEARCH('🔎 TRA CỨU NHANH'!$C$2,$A5791)),ISNUMBER(SEARCH('🔎 TRA CỨU NHANH'!$C$2,$B5791)))),1,0)</f>
        <v>0</v>
      </c>
      <c r="M5791" s="1" t="str">
        <f t="shared" si="180"/>
        <v/>
      </c>
      <c r="N5791" s="1">
        <f>N(N5790)+IF(AND('💰 BÁO GIÁ'!$C$27&lt;&gt;"",OR(ISNUMBER(SEARCH('💰 BÁO GIÁ'!$C$27,$A5791)),ISNUMBER(SEARCH('💰 BÁO GIÁ'!$C$27,$B5791)))),1,0)</f>
        <v>0</v>
      </c>
      <c r="O5791" s="1" t="str">
        <f t="shared" si="181"/>
        <v/>
      </c>
    </row>
    <row r="5792" customHeight="1" spans="1:15">
      <c r="A5792" s="1" t="str">
        <f>IF('〰️ THUN CÒ'!A68="","",'〰️ THUN CÒ'!A68)</f>
        <v>HH078055</v>
      </c>
      <c r="B5792" s="1" t="str">
        <f>IF('〰️ THUN CÒ'!A68="","",'〰️ THUN CÒ'!O68)</f>
        <v>Thun (ron) nắp cò DL08/DV11 (sợi nhiều nếp cong) - RT5104</v>
      </c>
      <c r="C5792" s="1" t="str">
        <f>IF('〰️ THUN CÒ'!A68="","","Thun cò")</f>
        <v>Thun cò</v>
      </c>
      <c r="D5792" s="1" t="str">
        <f>IF('〰️ THUN CÒ'!A68="","",'〰️ THUN CÒ'!F68)</f>
        <v>Cái</v>
      </c>
      <c r="E5792" s="1">
        <f>IF('〰️ THUN CÒ'!A68="","",'〰️ THUN CÒ'!G68)</f>
        <v>0</v>
      </c>
      <c r="F5792" s="1">
        <f>IF('〰️ THUN CÒ'!A68="","",'〰️ THUN CÒ'!H68)</f>
        <v>0</v>
      </c>
      <c r="G5792" s="1">
        <f>IF('〰️ THUN CÒ'!A68="","",'〰️ THUN CÒ'!I68)</f>
        <v>0</v>
      </c>
      <c r="H5792" s="1">
        <f>IF('〰️ THUN CÒ'!A68="","",'〰️ THUN CÒ'!J68)</f>
        <v>0</v>
      </c>
      <c r="I5792" s="1">
        <f>IF('〰️ THUN CÒ'!A68="","",'〰️ THUN CÒ'!K68)</f>
        <v>0</v>
      </c>
      <c r="J5792" s="1" t="str">
        <f>IF('〰️ THUN CÒ'!A68="","",'〰️ THUN CÒ'!D68)</f>
        <v>128</v>
      </c>
      <c r="L5792" s="1">
        <f>N(L5791)+IF(AND('🔎 TRA CỨU NHANH'!$C$2&lt;&gt;"",OR(ISNUMBER(SEARCH('🔎 TRA CỨU NHANH'!$C$2,$A5792)),ISNUMBER(SEARCH('🔎 TRA CỨU NHANH'!$C$2,$B5792)))),1,0)</f>
        <v>0</v>
      </c>
      <c r="M5792" s="1" t="str">
        <f t="shared" si="180"/>
        <v/>
      </c>
      <c r="N5792" s="1">
        <f>N(N5791)+IF(AND('💰 BÁO GIÁ'!$C$27&lt;&gt;"",OR(ISNUMBER(SEARCH('💰 BÁO GIÁ'!$C$27,$A5792)),ISNUMBER(SEARCH('💰 BÁO GIÁ'!$C$27,$B5792)))),1,0)</f>
        <v>0</v>
      </c>
      <c r="O5792" s="1" t="str">
        <f t="shared" si="181"/>
        <v/>
      </c>
    </row>
    <row r="5793" customHeight="1" spans="1:15">
      <c r="A5793" s="1" t="str">
        <f>IF('〰️ THUN CÒ'!A69="","",'〰️ THUN CÒ'!A69)</f>
        <v/>
      </c>
      <c r="B5793" s="1" t="str">
        <f>IF('〰️ THUN CÒ'!A69="","",'〰️ THUN CÒ'!O69)</f>
        <v/>
      </c>
      <c r="C5793" s="1" t="str">
        <f>IF('〰️ THUN CÒ'!A69="","","Thun cò")</f>
        <v/>
      </c>
      <c r="D5793" s="1" t="str">
        <f>IF('〰️ THUN CÒ'!A69="","",'〰️ THUN CÒ'!F69)</f>
        <v/>
      </c>
      <c r="E5793" s="1" t="str">
        <f>IF('〰️ THUN CÒ'!A69="","",'〰️ THUN CÒ'!G69)</f>
        <v/>
      </c>
      <c r="F5793" s="1" t="str">
        <f>IF('〰️ THUN CÒ'!A69="","",'〰️ THUN CÒ'!H69)</f>
        <v/>
      </c>
      <c r="G5793" s="1" t="str">
        <f>IF('〰️ THUN CÒ'!A69="","",'〰️ THUN CÒ'!I69)</f>
        <v/>
      </c>
      <c r="H5793" s="1" t="str">
        <f>IF('〰️ THUN CÒ'!A69="","",'〰️ THUN CÒ'!J69)</f>
        <v/>
      </c>
      <c r="I5793" s="1" t="str">
        <f>IF('〰️ THUN CÒ'!A69="","",'〰️ THUN CÒ'!K69)</f>
        <v/>
      </c>
      <c r="J5793" s="1" t="str">
        <f>IF('〰️ THUN CÒ'!A69="","",'〰️ THUN CÒ'!D69)</f>
        <v/>
      </c>
      <c r="L5793" s="1">
        <f>N(L5792)+IF(AND('🔎 TRA CỨU NHANH'!$C$2&lt;&gt;"",OR(ISNUMBER(SEARCH('🔎 TRA CỨU NHANH'!$C$2,$A5793)),ISNUMBER(SEARCH('🔎 TRA CỨU NHANH'!$C$2,$B5793)))),1,0)</f>
        <v>0</v>
      </c>
      <c r="M5793" s="1" t="str">
        <f t="shared" si="180"/>
        <v/>
      </c>
      <c r="N5793" s="1">
        <f>N(N5792)+IF(AND('💰 BÁO GIÁ'!$C$27&lt;&gt;"",OR(ISNUMBER(SEARCH('💰 BÁO GIÁ'!$C$27,$A5793)),ISNUMBER(SEARCH('💰 BÁO GIÁ'!$C$27,$B5793)))),1,0)</f>
        <v>0</v>
      </c>
      <c r="O5793" s="1" t="str">
        <f t="shared" si="181"/>
        <v/>
      </c>
    </row>
    <row r="5794" customHeight="1" spans="1:15">
      <c r="A5794" s="1" t="str">
        <f>IF('〰️ THUN CÒ'!A70="","",'〰️ THUN CÒ'!A70)</f>
        <v>HH074068</v>
      </c>
      <c r="B5794" s="1" t="str">
        <f>IF('〰️ THUN CÒ'!A70="","",'〰️ THUN CÒ'!O70)</f>
        <v>Thun (ron) nắp cò  4TNE84/4TNV84/4TN84/4D84</v>
      </c>
      <c r="C5794" s="1" t="str">
        <f>IF('〰️ THUN CÒ'!A70="","","Thun cò")</f>
        <v>Thun cò</v>
      </c>
      <c r="D5794" s="1" t="str">
        <f>IF('〰️ THUN CÒ'!A70="","",'〰️ THUN CÒ'!F70)</f>
        <v>Cái</v>
      </c>
      <c r="E5794" s="1">
        <f>IF('〰️ THUN CÒ'!A70="","",'〰️ THUN CÒ'!G70)</f>
        <v>0</v>
      </c>
      <c r="F5794" s="1">
        <f>IF('〰️ THUN CÒ'!A70="","",'〰️ THUN CÒ'!H70)</f>
        <v>0</v>
      </c>
      <c r="G5794" s="1">
        <f>IF('〰️ THUN CÒ'!A70="","",'〰️ THUN CÒ'!I70)</f>
        <v>0</v>
      </c>
      <c r="H5794" s="1">
        <f>IF('〰️ THUN CÒ'!A70="","",'〰️ THUN CÒ'!J70)</f>
        <v>0</v>
      </c>
      <c r="I5794" s="1">
        <f>IF('〰️ THUN CÒ'!A70="","",'〰️ THUN CÒ'!K70)</f>
        <v>0</v>
      </c>
      <c r="J5794" s="1" t="str">
        <f>IF('〰️ THUN CÒ'!A70="","",'〰️ THUN CÒ'!D70)</f>
        <v>84</v>
      </c>
      <c r="L5794" s="1">
        <f>N(L5793)+IF(AND('🔎 TRA CỨU NHANH'!$C$2&lt;&gt;"",OR(ISNUMBER(SEARCH('🔎 TRA CỨU NHANH'!$C$2,$A5794)),ISNUMBER(SEARCH('🔎 TRA CỨU NHANH'!$C$2,$B5794)))),1,0)</f>
        <v>0</v>
      </c>
      <c r="M5794" s="1" t="str">
        <f t="shared" si="180"/>
        <v/>
      </c>
      <c r="N5794" s="1">
        <f>N(N5793)+IF(AND('💰 BÁO GIÁ'!$C$27&lt;&gt;"",OR(ISNUMBER(SEARCH('💰 BÁO GIÁ'!$C$27,$A5794)),ISNUMBER(SEARCH('💰 BÁO GIÁ'!$C$27,$B5794)))),1,0)</f>
        <v>0</v>
      </c>
      <c r="O5794" s="1" t="str">
        <f t="shared" si="181"/>
        <v/>
      </c>
    </row>
    <row r="5795" customHeight="1" spans="1:15">
      <c r="A5795" s="1" t="str">
        <f>IF('〰️ THUN CÒ'!A71="","",'〰️ THUN CÒ'!A71)</f>
        <v>HH074070</v>
      </c>
      <c r="B5795" s="1" t="str">
        <f>IF('〰️ THUN CÒ'!A71="","",'〰️ THUN CÒ'!O71)</f>
        <v>Thun (ron) nắp cò 4TNE92/4D92E/4TNE94/4D94E/4D98E/4TNE98</v>
      </c>
      <c r="C5795" s="1" t="str">
        <f>IF('〰️ THUN CÒ'!A71="","","Thun cò")</f>
        <v>Thun cò</v>
      </c>
      <c r="D5795" s="1" t="str">
        <f>IF('〰️ THUN CÒ'!A71="","",'〰️ THUN CÒ'!F71)</f>
        <v>Cái</v>
      </c>
      <c r="E5795" s="1">
        <f>IF('〰️ THUN CÒ'!A71="","",'〰️ THUN CÒ'!G71)</f>
        <v>0</v>
      </c>
      <c r="F5795" s="1">
        <f>IF('〰️ THUN CÒ'!A71="","",'〰️ THUN CÒ'!H71)</f>
        <v>0</v>
      </c>
      <c r="G5795" s="1">
        <f>IF('〰️ THUN CÒ'!A71="","",'〰️ THUN CÒ'!I71)</f>
        <v>0</v>
      </c>
      <c r="H5795" s="1">
        <f>IF('〰️ THUN CÒ'!A71="","",'〰️ THUN CÒ'!J71)</f>
        <v>0</v>
      </c>
      <c r="I5795" s="1">
        <f>IF('〰️ THUN CÒ'!A71="","",'〰️ THUN CÒ'!K71)</f>
        <v>0</v>
      </c>
      <c r="J5795" s="1" t="str">
        <f>IF('〰️ THUN CÒ'!A71="","",'〰️ THUN CÒ'!D71)</f>
        <v>94</v>
      </c>
      <c r="L5795" s="1">
        <f>N(L5794)+IF(AND('🔎 TRA CỨU NHANH'!$C$2&lt;&gt;"",OR(ISNUMBER(SEARCH('🔎 TRA CỨU NHANH'!$C$2,$A5795)),ISNUMBER(SEARCH('🔎 TRA CỨU NHANH'!$C$2,$B5795)))),1,0)</f>
        <v>0</v>
      </c>
      <c r="M5795" s="1" t="str">
        <f t="shared" si="180"/>
        <v/>
      </c>
      <c r="N5795" s="1">
        <f>N(N5794)+IF(AND('💰 BÁO GIÁ'!$C$27&lt;&gt;"",OR(ISNUMBER(SEARCH('💰 BÁO GIÁ'!$C$27,$A5795)),ISNUMBER(SEARCH('💰 BÁO GIÁ'!$C$27,$B5795)))),1,0)</f>
        <v>0</v>
      </c>
      <c r="O5795" s="1" t="str">
        <f t="shared" si="181"/>
        <v/>
      </c>
    </row>
    <row r="5796" customHeight="1" spans="1:15">
      <c r="A5796" s="1" t="str">
        <f>IF('〰️ THUN CÒ'!A72="","",'〰️ THUN CÒ'!A72)</f>
        <v>HH074073</v>
      </c>
      <c r="B5796" s="1" t="str">
        <f>IF('〰️ THUN CÒ'!A72="","",'〰️ THUN CÒ'!O72)</f>
        <v>Thun (ron) nắp cò Yan 4TNV94/4TNV98 - RT3104</v>
      </c>
      <c r="C5796" s="1" t="str">
        <f>IF('〰️ THUN CÒ'!A72="","","Thun cò")</f>
        <v>Thun cò</v>
      </c>
      <c r="D5796" s="1" t="str">
        <f>IF('〰️ THUN CÒ'!A72="","",'〰️ THUN CÒ'!F72)</f>
        <v>Cái</v>
      </c>
      <c r="E5796" s="1">
        <f>IF('〰️ THUN CÒ'!A72="","",'〰️ THUN CÒ'!G72)</f>
        <v>0</v>
      </c>
      <c r="F5796" s="1">
        <f>IF('〰️ THUN CÒ'!A72="","",'〰️ THUN CÒ'!H72)</f>
        <v>0</v>
      </c>
      <c r="G5796" s="1">
        <f>IF('〰️ THUN CÒ'!A72="","",'〰️ THUN CÒ'!I72)</f>
        <v>0</v>
      </c>
      <c r="H5796" s="1">
        <f>IF('〰️ THUN CÒ'!A72="","",'〰️ THUN CÒ'!J72)</f>
        <v>0</v>
      </c>
      <c r="I5796" s="1">
        <f>IF('〰️ THUN CÒ'!A72="","",'〰️ THUN CÒ'!K72)</f>
        <v>0</v>
      </c>
      <c r="J5796" s="1" t="str">
        <f>IF('〰️ THUN CÒ'!A72="","",'〰️ THUN CÒ'!D72)</f>
        <v>94</v>
      </c>
      <c r="L5796" s="1">
        <f>N(L5795)+IF(AND('🔎 TRA CỨU NHANH'!$C$2&lt;&gt;"",OR(ISNUMBER(SEARCH('🔎 TRA CỨU NHANH'!$C$2,$A5796)),ISNUMBER(SEARCH('🔎 TRA CỨU NHANH'!$C$2,$B5796)))),1,0)</f>
        <v>0</v>
      </c>
      <c r="M5796" s="1" t="str">
        <f t="shared" si="180"/>
        <v/>
      </c>
      <c r="N5796" s="1">
        <f>N(N5795)+IF(AND('💰 BÁO GIÁ'!$C$27&lt;&gt;"",OR(ISNUMBER(SEARCH('💰 BÁO GIÁ'!$C$27,$A5796)),ISNUMBER(SEARCH('💰 BÁO GIÁ'!$C$27,$B5796)))),1,0)</f>
        <v>0</v>
      </c>
      <c r="O5796" s="1" t="str">
        <f t="shared" si="181"/>
        <v/>
      </c>
    </row>
    <row r="5797" customHeight="1" spans="1:15">
      <c r="A5797" s="1" t="str">
        <f>IF('〰️ THUN CÒ'!A73="","",'〰️ THUN CÒ'!A73)</f>
        <v>HH075886</v>
      </c>
      <c r="B5797" s="1" t="str">
        <f>IF('〰️ THUN CÒ'!A73="","",'〰️ THUN CÒ'!O73)</f>
        <v>Thun (ron) chụp cò 3TN100/ 3TNE100</v>
      </c>
      <c r="C5797" s="1" t="str">
        <f>IF('〰️ THUN CÒ'!A73="","","Thun cò")</f>
        <v>Thun cò</v>
      </c>
      <c r="D5797" s="1" t="str">
        <f>IF('〰️ THUN CÒ'!A73="","",'〰️ THUN CÒ'!F73)</f>
        <v>Cái</v>
      </c>
      <c r="E5797" s="1">
        <f>IF('〰️ THUN CÒ'!A73="","",'〰️ THUN CÒ'!G73)</f>
        <v>0</v>
      </c>
      <c r="F5797" s="1">
        <f>IF('〰️ THUN CÒ'!A73="","",'〰️ THUN CÒ'!H73)</f>
        <v>0</v>
      </c>
      <c r="G5797" s="1">
        <f>IF('〰️ THUN CÒ'!A73="","",'〰️ THUN CÒ'!I73)</f>
        <v>0</v>
      </c>
      <c r="H5797" s="1">
        <f>IF('〰️ THUN CÒ'!A73="","",'〰️ THUN CÒ'!J73)</f>
        <v>0</v>
      </c>
      <c r="I5797" s="1">
        <f>IF('〰️ THUN CÒ'!A73="","",'〰️ THUN CÒ'!K73)</f>
        <v>0</v>
      </c>
      <c r="J5797" s="1" t="str">
        <f>IF('〰️ THUN CÒ'!A73="","",'〰️ THUN CÒ'!D73)</f>
        <v>100</v>
      </c>
      <c r="L5797" s="1">
        <f>N(L5796)+IF(AND('🔎 TRA CỨU NHANH'!$C$2&lt;&gt;"",OR(ISNUMBER(SEARCH('🔎 TRA CỨU NHANH'!$C$2,$A5797)),ISNUMBER(SEARCH('🔎 TRA CỨU NHANH'!$C$2,$B5797)))),1,0)</f>
        <v>0</v>
      </c>
      <c r="M5797" s="1" t="str">
        <f t="shared" si="180"/>
        <v/>
      </c>
      <c r="N5797" s="1">
        <f>N(N5796)+IF(AND('💰 BÁO GIÁ'!$C$27&lt;&gt;"",OR(ISNUMBER(SEARCH('💰 BÁO GIÁ'!$C$27,$A5797)),ISNUMBER(SEARCH('💰 BÁO GIÁ'!$C$27,$B5797)))),1,0)</f>
        <v>0</v>
      </c>
      <c r="O5797" s="1" t="str">
        <f t="shared" si="181"/>
        <v/>
      </c>
    </row>
    <row r="5798" customHeight="1" spans="1:15">
      <c r="A5798" s="1" t="str">
        <f>IF('〰️ THUN CÒ'!A74="","",'〰️ THUN CÒ'!A74)</f>
        <v/>
      </c>
      <c r="B5798" s="1" t="str">
        <f>IF('〰️ THUN CÒ'!A74="","",'〰️ THUN CÒ'!O74)</f>
        <v/>
      </c>
      <c r="C5798" s="1" t="str">
        <f>IF('〰️ THUN CÒ'!A74="","","Thun cò")</f>
        <v/>
      </c>
      <c r="D5798" s="1" t="str">
        <f>IF('〰️ THUN CÒ'!A74="","",'〰️ THUN CÒ'!F74)</f>
        <v/>
      </c>
      <c r="E5798" s="1" t="str">
        <f>IF('〰️ THUN CÒ'!A74="","",'〰️ THUN CÒ'!G74)</f>
        <v/>
      </c>
      <c r="F5798" s="1" t="str">
        <f>IF('〰️ THUN CÒ'!A74="","",'〰️ THUN CÒ'!H74)</f>
        <v/>
      </c>
      <c r="G5798" s="1" t="str">
        <f>IF('〰️ THUN CÒ'!A74="","",'〰️ THUN CÒ'!I74)</f>
        <v/>
      </c>
      <c r="H5798" s="1" t="str">
        <f>IF('〰️ THUN CÒ'!A74="","",'〰️ THUN CÒ'!J74)</f>
        <v/>
      </c>
      <c r="I5798" s="1" t="str">
        <f>IF('〰️ THUN CÒ'!A74="","",'〰️ THUN CÒ'!K74)</f>
        <v/>
      </c>
      <c r="J5798" s="1" t="str">
        <f>IF('〰️ THUN CÒ'!A74="","",'〰️ THUN CÒ'!D74)</f>
        <v/>
      </c>
      <c r="L5798" s="1">
        <f>N(L5797)+IF(AND('🔎 TRA CỨU NHANH'!$C$2&lt;&gt;"",OR(ISNUMBER(SEARCH('🔎 TRA CỨU NHANH'!$C$2,$A5798)),ISNUMBER(SEARCH('🔎 TRA CỨU NHANH'!$C$2,$B5798)))),1,0)</f>
        <v>0</v>
      </c>
      <c r="M5798" s="1" t="str">
        <f t="shared" si="180"/>
        <v/>
      </c>
      <c r="N5798" s="1">
        <f>N(N5797)+IF(AND('💰 BÁO GIÁ'!$C$27&lt;&gt;"",OR(ISNUMBER(SEARCH('💰 BÁO GIÁ'!$C$27,$A5798)),ISNUMBER(SEARCH('💰 BÁO GIÁ'!$C$27,$B5798)))),1,0)</f>
        <v>0</v>
      </c>
      <c r="O5798" s="1" t="str">
        <f t="shared" si="181"/>
        <v/>
      </c>
    </row>
    <row r="5799" customHeight="1" spans="1:15">
      <c r="A5799" s="1" t="str">
        <f>IF('〰️ THUN CÒ'!A75="","",'〰️ THUN CÒ'!A75)</f>
        <v>HH082988</v>
      </c>
      <c r="B5799" s="1" t="str">
        <f>IF('〰️ THUN CÒ'!A75="","",'〰️ THUN CÒ'!O75)</f>
        <v>Thun (ron) nắp cò 4D87/V2203 (sợi tròn) - RT4103</v>
      </c>
      <c r="C5799" s="1" t="str">
        <f>IF('〰️ THUN CÒ'!A75="","","Thun cò")</f>
        <v>Thun cò</v>
      </c>
      <c r="D5799" s="1" t="str">
        <f>IF('〰️ THUN CÒ'!A75="","",'〰️ THUN CÒ'!F75)</f>
        <v>Cái</v>
      </c>
      <c r="E5799" s="1">
        <f>IF('〰️ THUN CÒ'!A75="","",'〰️ THUN CÒ'!G75)</f>
        <v>0</v>
      </c>
      <c r="F5799" s="1">
        <f>IF('〰️ THUN CÒ'!A75="","",'〰️ THUN CÒ'!H75)</f>
        <v>0</v>
      </c>
      <c r="G5799" s="1">
        <f>IF('〰️ THUN CÒ'!A75="","",'〰️ THUN CÒ'!I75)</f>
        <v>0</v>
      </c>
      <c r="H5799" s="1">
        <f>IF('〰️ THUN CÒ'!A75="","",'〰️ THUN CÒ'!J75)</f>
        <v>0</v>
      </c>
      <c r="I5799" s="1">
        <f>IF('〰️ THUN CÒ'!A75="","",'〰️ THUN CÒ'!K75)</f>
        <v>0</v>
      </c>
      <c r="J5799" s="1" t="str">
        <f>IF('〰️ THUN CÒ'!A75="","",'〰️ THUN CÒ'!D75)</f>
        <v>87</v>
      </c>
      <c r="L5799" s="1">
        <f>N(L5798)+IF(AND('🔎 TRA CỨU NHANH'!$C$2&lt;&gt;"",OR(ISNUMBER(SEARCH('🔎 TRA CỨU NHANH'!$C$2,$A5799)),ISNUMBER(SEARCH('🔎 TRA CỨU NHANH'!$C$2,$B5799)))),1,0)</f>
        <v>0</v>
      </c>
      <c r="M5799" s="1" t="str">
        <f t="shared" si="180"/>
        <v/>
      </c>
      <c r="N5799" s="1">
        <f>N(N5798)+IF(AND('💰 BÁO GIÁ'!$C$27&lt;&gt;"",OR(ISNUMBER(SEARCH('💰 BÁO GIÁ'!$C$27,$A5799)),ISNUMBER(SEARCH('💰 BÁO GIÁ'!$C$27,$B5799)))),1,0)</f>
        <v>0</v>
      </c>
      <c r="O5799" s="1" t="str">
        <f t="shared" si="181"/>
        <v/>
      </c>
    </row>
    <row r="5800" customHeight="1" spans="1:15">
      <c r="A5800" s="1" t="str">
        <f>IF('〰️ THUN CÒ'!A76="","",'〰️ THUN CÒ'!A76)</f>
        <v/>
      </c>
      <c r="B5800" s="1" t="str">
        <f>IF('〰️ THUN CÒ'!A76="","",'〰️ THUN CÒ'!O76)</f>
        <v/>
      </c>
      <c r="C5800" s="1" t="str">
        <f>IF('〰️ THUN CÒ'!A76="","","Thun cò")</f>
        <v/>
      </c>
      <c r="D5800" s="1" t="str">
        <f>IF('〰️ THUN CÒ'!A76="","",'〰️ THUN CÒ'!F76)</f>
        <v/>
      </c>
      <c r="E5800" s="1" t="str">
        <f>IF('〰️ THUN CÒ'!A76="","",'〰️ THUN CÒ'!G76)</f>
        <v/>
      </c>
      <c r="F5800" s="1" t="str">
        <f>IF('〰️ THUN CÒ'!A76="","",'〰️ THUN CÒ'!H76)</f>
        <v/>
      </c>
      <c r="G5800" s="1" t="str">
        <f>IF('〰️ THUN CÒ'!A76="","",'〰️ THUN CÒ'!I76)</f>
        <v/>
      </c>
      <c r="H5800" s="1" t="str">
        <f>IF('〰️ THUN CÒ'!A76="","",'〰️ THUN CÒ'!J76)</f>
        <v/>
      </c>
      <c r="I5800" s="1" t="str">
        <f>IF('〰️ THUN CÒ'!A76="","",'〰️ THUN CÒ'!K76)</f>
        <v/>
      </c>
      <c r="J5800" s="1" t="str">
        <f>IF('〰️ THUN CÒ'!A76="","",'〰️ THUN CÒ'!D76)</f>
        <v/>
      </c>
      <c r="L5800" s="1">
        <f>N(L5799)+IF(AND('🔎 TRA CỨU NHANH'!$C$2&lt;&gt;"",OR(ISNUMBER(SEARCH('🔎 TRA CỨU NHANH'!$C$2,$A5800)),ISNUMBER(SEARCH('🔎 TRA CỨU NHANH'!$C$2,$B5800)))),1,0)</f>
        <v>0</v>
      </c>
      <c r="M5800" s="1" t="str">
        <f t="shared" si="180"/>
        <v/>
      </c>
      <c r="N5800" s="1">
        <f>N(N5799)+IF(AND('💰 BÁO GIÁ'!$C$27&lt;&gt;"",OR(ISNUMBER(SEARCH('💰 BÁO GIÁ'!$C$27,$A5800)),ISNUMBER(SEARCH('💰 BÁO GIÁ'!$C$27,$B5800)))),1,0)</f>
        <v>0</v>
      </c>
      <c r="O5800" s="1" t="str">
        <f t="shared" si="181"/>
        <v/>
      </c>
    </row>
    <row r="5801" customHeight="1" spans="1:15">
      <c r="A5801" s="1" t="str">
        <f>IF('〰️ THUN CÒ'!A77="","",'〰️ THUN CÒ'!A77)</f>
        <v>HH074076</v>
      </c>
      <c r="B5801" s="1" t="str">
        <f>IF('〰️ THUN CÒ'!A77="","",'〰️ THUN CÒ'!O77)</f>
        <v>Thun (ron) nắp cò 3TNE88/ 3TNE84 (3D84-2/-3) - RT3102 (25.30/5)</v>
      </c>
      <c r="C5801" s="1" t="str">
        <f>IF('〰️ THUN CÒ'!A77="","","Thun cò")</f>
        <v>Thun cò</v>
      </c>
      <c r="D5801" s="1" t="str">
        <f>IF('〰️ THUN CÒ'!A77="","",'〰️ THUN CÒ'!F77)</f>
        <v>Cái</v>
      </c>
      <c r="E5801" s="1">
        <f>IF('〰️ THUN CÒ'!A77="","",'〰️ THUN CÒ'!G77)</f>
        <v>0</v>
      </c>
      <c r="F5801" s="1">
        <f>IF('〰️ THUN CÒ'!A77="","",'〰️ THUN CÒ'!H77)</f>
        <v>0</v>
      </c>
      <c r="G5801" s="1">
        <f>IF('〰️ THUN CÒ'!A77="","",'〰️ THUN CÒ'!I77)</f>
        <v>0</v>
      </c>
      <c r="H5801" s="1">
        <f>IF('〰️ THUN CÒ'!A77="","",'〰️ THUN CÒ'!J77)</f>
        <v>0</v>
      </c>
      <c r="I5801" s="1">
        <f>IF('〰️ THUN CÒ'!A77="","",'〰️ THUN CÒ'!K77)</f>
        <v>0</v>
      </c>
      <c r="J5801" s="1">
        <f>IF('〰️ THUN CÒ'!A77="","",'〰️ THUN CÒ'!D77)</f>
        <v>0</v>
      </c>
      <c r="L5801" s="1">
        <f>N(L5800)+IF(AND('🔎 TRA CỨU NHANH'!$C$2&lt;&gt;"",OR(ISNUMBER(SEARCH('🔎 TRA CỨU NHANH'!$C$2,$A5801)),ISNUMBER(SEARCH('🔎 TRA CỨU NHANH'!$C$2,$B5801)))),1,0)</f>
        <v>0</v>
      </c>
      <c r="M5801" s="1" t="str">
        <f t="shared" si="180"/>
        <v/>
      </c>
      <c r="N5801" s="1">
        <f>N(N5800)+IF(AND('💰 BÁO GIÁ'!$C$27&lt;&gt;"",OR(ISNUMBER(SEARCH('💰 BÁO GIÁ'!$C$27,$A5801)),ISNUMBER(SEARCH('💰 BÁO GIÁ'!$C$27,$B5801)))),1,0)</f>
        <v>0</v>
      </c>
      <c r="O5801" s="1" t="str">
        <f t="shared" si="181"/>
        <v/>
      </c>
    </row>
    <row r="5802" customHeight="1" spans="1:15">
      <c r="A5802" s="1" t="str">
        <f>IF('〰️ THUN CÒ'!A78="","",'〰️ THUN CÒ'!A78)</f>
        <v>HH081598</v>
      </c>
      <c r="B5802" s="1" t="str">
        <f>IF('〰️ THUN CÒ'!A78="","",'〰️ THUN CÒ'!O78)</f>
        <v>Thun (ron) chụp cò (DƯỚI) 4D107 / S4D107 (RQ3003)</v>
      </c>
      <c r="C5802" s="1" t="str">
        <f>IF('〰️ THUN CÒ'!A78="","","Thun cò")</f>
        <v>Thun cò</v>
      </c>
      <c r="D5802" s="1" t="str">
        <f>IF('〰️ THUN CÒ'!A78="","",'〰️ THUN CÒ'!F78)</f>
        <v>Cái</v>
      </c>
      <c r="E5802" s="1">
        <f>IF('〰️ THUN CÒ'!A78="","",'〰️ THUN CÒ'!G78)</f>
        <v>0</v>
      </c>
      <c r="F5802" s="1">
        <f>IF('〰️ THUN CÒ'!A78="","",'〰️ THUN CÒ'!H78)</f>
        <v>0</v>
      </c>
      <c r="G5802" s="1">
        <f>IF('〰️ THUN CÒ'!A78="","",'〰️ THUN CÒ'!I78)</f>
        <v>0</v>
      </c>
      <c r="H5802" s="1">
        <f>IF('〰️ THUN CÒ'!A78="","",'〰️ THUN CÒ'!J78)</f>
        <v>0</v>
      </c>
      <c r="I5802" s="1">
        <f>IF('〰️ THUN CÒ'!A78="","",'〰️ THUN CÒ'!K78)</f>
        <v>0</v>
      </c>
      <c r="J5802" s="1">
        <f>IF('〰️ THUN CÒ'!A78="","",'〰️ THUN CÒ'!D78)</f>
        <v>0</v>
      </c>
      <c r="L5802" s="1">
        <f>N(L5801)+IF(AND('🔎 TRA CỨU NHANH'!$C$2&lt;&gt;"",OR(ISNUMBER(SEARCH('🔎 TRA CỨU NHANH'!$C$2,$A5802)),ISNUMBER(SEARCH('🔎 TRA CỨU NHANH'!$C$2,$B5802)))),1,0)</f>
        <v>0</v>
      </c>
      <c r="M5802" s="1" t="str">
        <f t="shared" si="180"/>
        <v/>
      </c>
      <c r="N5802" s="1">
        <f>N(N5801)+IF(AND('💰 BÁO GIÁ'!$C$27&lt;&gt;"",OR(ISNUMBER(SEARCH('💰 BÁO GIÁ'!$C$27,$A5802)),ISNUMBER(SEARCH('💰 BÁO GIÁ'!$C$27,$B5802)))),1,0)</f>
        <v>0</v>
      </c>
      <c r="O5802" s="1" t="str">
        <f t="shared" si="181"/>
        <v/>
      </c>
    </row>
    <row r="5803" customHeight="1" spans="1:15">
      <c r="A5803" s="1" t="str">
        <f>IF('〰️ THUN CÒ'!A79="","",'〰️ THUN CÒ'!A79)</f>
        <v>HH079321</v>
      </c>
      <c r="B5803" s="1" t="str">
        <f>IF('〰️ THUN CÒ'!A79="","",'〰️ THUN CÒ'!O79)</f>
        <v>Thun (ron) chụp cò (TRÊN) 4D107 / S4D107 (RT3015)</v>
      </c>
      <c r="C5803" s="1" t="str">
        <f>IF('〰️ THUN CÒ'!A79="","","Thun cò")</f>
        <v>Thun cò</v>
      </c>
      <c r="D5803" s="1" t="str">
        <f>IF('〰️ THUN CÒ'!A79="","",'〰️ THUN CÒ'!F79)</f>
        <v>Cái</v>
      </c>
      <c r="E5803" s="1">
        <f>IF('〰️ THUN CÒ'!A79="","",'〰️ THUN CÒ'!G79)</f>
        <v>0</v>
      </c>
      <c r="F5803" s="1">
        <f>IF('〰️ THUN CÒ'!A79="","",'〰️ THUN CÒ'!H79)</f>
        <v>0</v>
      </c>
      <c r="G5803" s="1">
        <f>IF('〰️ THUN CÒ'!A79="","",'〰️ THUN CÒ'!I79)</f>
        <v>0</v>
      </c>
      <c r="H5803" s="1">
        <f>IF('〰️ THUN CÒ'!A79="","",'〰️ THUN CÒ'!J79)</f>
        <v>0</v>
      </c>
      <c r="I5803" s="1">
        <f>IF('〰️ THUN CÒ'!A79="","",'〰️ THUN CÒ'!K79)</f>
        <v>0</v>
      </c>
      <c r="J5803" s="1">
        <f>IF('〰️ THUN CÒ'!A79="","",'〰️ THUN CÒ'!D79)</f>
        <v>0</v>
      </c>
      <c r="L5803" s="1">
        <f>N(L5802)+IF(AND('🔎 TRA CỨU NHANH'!$C$2&lt;&gt;"",OR(ISNUMBER(SEARCH('🔎 TRA CỨU NHANH'!$C$2,$A5803)),ISNUMBER(SEARCH('🔎 TRA CỨU NHANH'!$C$2,$B5803)))),1,0)</f>
        <v>0</v>
      </c>
      <c r="M5803" s="1" t="str">
        <f t="shared" si="180"/>
        <v/>
      </c>
      <c r="N5803" s="1">
        <f>N(N5802)+IF(AND('💰 BÁO GIÁ'!$C$27&lt;&gt;"",OR(ISNUMBER(SEARCH('💰 BÁO GIÁ'!$C$27,$A5803)),ISNUMBER(SEARCH('💰 BÁO GIÁ'!$C$27,$B5803)))),1,0)</f>
        <v>0</v>
      </c>
      <c r="O5803" s="1" t="str">
        <f t="shared" si="181"/>
        <v/>
      </c>
    </row>
    <row r="5804" customHeight="1" spans="1:15">
      <c r="A5804" s="1" t="str">
        <f>IF('〰️ THUN CÒ'!A80="","",'〰️ THUN CÒ'!A80)</f>
        <v>HH0656</v>
      </c>
      <c r="B5804" s="1" t="str">
        <f>IF('〰️ THUN CÒ'!A80="","",'〰️ THUN CÒ'!O80)</f>
        <v>Thun (ron) nắp cò MAN MC13/ MAXXFORCE 13</v>
      </c>
      <c r="C5804" s="1" t="str">
        <f>IF('〰️ THUN CÒ'!A80="","","Thun cò")</f>
        <v>Thun cò</v>
      </c>
      <c r="D5804" s="1" t="str">
        <f>IF('〰️ THUN CÒ'!A80="","",'〰️ THUN CÒ'!F80)</f>
        <v>Cái</v>
      </c>
      <c r="E5804" s="1">
        <f>IF('〰️ THUN CÒ'!A80="","",'〰️ THUN CÒ'!G80)</f>
        <v>0</v>
      </c>
      <c r="F5804" s="1">
        <f>IF('〰️ THUN CÒ'!A80="","",'〰️ THUN CÒ'!H80)</f>
        <v>0</v>
      </c>
      <c r="G5804" s="1">
        <f>IF('〰️ THUN CÒ'!A80="","",'〰️ THUN CÒ'!I80)</f>
        <v>0</v>
      </c>
      <c r="H5804" s="1">
        <f>IF('〰️ THUN CÒ'!A80="","",'〰️ THUN CÒ'!J80)</f>
        <v>0</v>
      </c>
      <c r="I5804" s="1">
        <f>IF('〰️ THUN CÒ'!A80="","",'〰️ THUN CÒ'!K80)</f>
        <v>0</v>
      </c>
      <c r="J5804" s="1">
        <f>IF('〰️ THUN CÒ'!A80="","",'〰️ THUN CÒ'!D80)</f>
        <v>0</v>
      </c>
      <c r="L5804" s="1">
        <f>N(L5803)+IF(AND('🔎 TRA CỨU NHANH'!$C$2&lt;&gt;"",OR(ISNUMBER(SEARCH('🔎 TRA CỨU NHANH'!$C$2,$A5804)),ISNUMBER(SEARCH('🔎 TRA CỨU NHANH'!$C$2,$B5804)))),1,0)</f>
        <v>0</v>
      </c>
      <c r="M5804" s="1" t="str">
        <f t="shared" si="180"/>
        <v/>
      </c>
      <c r="N5804" s="1">
        <f>N(N5803)+IF(AND('💰 BÁO GIÁ'!$C$27&lt;&gt;"",OR(ISNUMBER(SEARCH('💰 BÁO GIÁ'!$C$27,$A5804)),ISNUMBER(SEARCH('💰 BÁO GIÁ'!$C$27,$B5804)))),1,0)</f>
        <v>0</v>
      </c>
      <c r="O5804" s="1" t="str">
        <f t="shared" si="181"/>
        <v/>
      </c>
    </row>
    <row r="5805" customHeight="1" spans="1:15">
      <c r="A5805" s="1" t="str">
        <f>IF('〰️ THUN CÒ'!A81="","",'〰️ THUN CÒ'!A81)</f>
        <v/>
      </c>
      <c r="B5805" s="1" t="str">
        <f>IF('〰️ THUN CÒ'!A81="","",'〰️ THUN CÒ'!O81)</f>
        <v/>
      </c>
      <c r="C5805" s="1" t="str">
        <f>IF('〰️ THUN CÒ'!A81="","","Thun cò")</f>
        <v/>
      </c>
      <c r="D5805" s="1" t="str">
        <f>IF('〰️ THUN CÒ'!A81="","",'〰️ THUN CÒ'!F81)</f>
        <v/>
      </c>
      <c r="E5805" s="1" t="str">
        <f>IF('〰️ THUN CÒ'!A81="","",'〰️ THUN CÒ'!G81)</f>
        <v/>
      </c>
      <c r="F5805" s="1" t="str">
        <f>IF('〰️ THUN CÒ'!A81="","",'〰️ THUN CÒ'!H81)</f>
        <v/>
      </c>
      <c r="G5805" s="1" t="str">
        <f>IF('〰️ THUN CÒ'!A81="","",'〰️ THUN CÒ'!I81)</f>
        <v/>
      </c>
      <c r="H5805" s="1" t="str">
        <f>IF('〰️ THUN CÒ'!A81="","",'〰️ THUN CÒ'!J81)</f>
        <v/>
      </c>
      <c r="I5805" s="1" t="str">
        <f>IF('〰️ THUN CÒ'!A81="","",'〰️ THUN CÒ'!K81)</f>
        <v/>
      </c>
      <c r="J5805" s="1" t="str">
        <f>IF('〰️ THUN CÒ'!A81="","",'〰️ THUN CÒ'!D81)</f>
        <v/>
      </c>
      <c r="L5805" s="1">
        <f>N(L5804)+IF(AND('🔎 TRA CỨU NHANH'!$C$2&lt;&gt;"",OR(ISNUMBER(SEARCH('🔎 TRA CỨU NHANH'!$C$2,$A5805)),ISNUMBER(SEARCH('🔎 TRA CỨU NHANH'!$C$2,$B5805)))),1,0)</f>
        <v>0</v>
      </c>
      <c r="M5805" s="1" t="str">
        <f t="shared" si="180"/>
        <v/>
      </c>
      <c r="N5805" s="1">
        <f>N(N5804)+IF(AND('💰 BÁO GIÁ'!$C$27&lt;&gt;"",OR(ISNUMBER(SEARCH('💰 BÁO GIÁ'!$C$27,$A5805)),ISNUMBER(SEARCH('💰 BÁO GIÁ'!$C$27,$B5805)))),1,0)</f>
        <v>0</v>
      </c>
      <c r="O5805" s="1" t="str">
        <f t="shared" si="181"/>
        <v/>
      </c>
    </row>
    <row r="5806" customHeight="1" spans="1:15">
      <c r="A5806" s="1" t="str">
        <f>IF('〰️ THUN CÒ'!A82="","",'〰️ THUN CÒ'!A82)</f>
        <v/>
      </c>
      <c r="B5806" s="1" t="str">
        <f>IF('〰️ THUN CÒ'!A82="","",'〰️ THUN CÒ'!O82)</f>
        <v/>
      </c>
      <c r="C5806" s="1" t="str">
        <f>IF('〰️ THUN CÒ'!A82="","","Thun cò")</f>
        <v/>
      </c>
      <c r="D5806" s="1" t="str">
        <f>IF('〰️ THUN CÒ'!A82="","",'〰️ THUN CÒ'!F82)</f>
        <v/>
      </c>
      <c r="E5806" s="1" t="str">
        <f>IF('〰️ THUN CÒ'!A82="","",'〰️ THUN CÒ'!G82)</f>
        <v/>
      </c>
      <c r="F5806" s="1" t="str">
        <f>IF('〰️ THUN CÒ'!A82="","",'〰️ THUN CÒ'!H82)</f>
        <v/>
      </c>
      <c r="G5806" s="1" t="str">
        <f>IF('〰️ THUN CÒ'!A82="","",'〰️ THUN CÒ'!I82)</f>
        <v/>
      </c>
      <c r="H5806" s="1" t="str">
        <f>IF('〰️ THUN CÒ'!A82="","",'〰️ THUN CÒ'!J82)</f>
        <v/>
      </c>
      <c r="I5806" s="1" t="str">
        <f>IF('〰️ THUN CÒ'!A82="","",'〰️ THUN CÒ'!K82)</f>
        <v/>
      </c>
      <c r="J5806" s="1" t="str">
        <f>IF('〰️ THUN CÒ'!A82="","",'〰️ THUN CÒ'!D82)</f>
        <v/>
      </c>
      <c r="L5806" s="1">
        <f>N(L5805)+IF(AND('🔎 TRA CỨU NHANH'!$C$2&lt;&gt;"",OR(ISNUMBER(SEARCH('🔎 TRA CỨU NHANH'!$C$2,$A5806)),ISNUMBER(SEARCH('🔎 TRA CỨU NHANH'!$C$2,$B5806)))),1,0)</f>
        <v>0</v>
      </c>
      <c r="M5806" s="1" t="str">
        <f t="shared" si="180"/>
        <v/>
      </c>
      <c r="N5806" s="1">
        <f>N(N5805)+IF(AND('💰 BÁO GIÁ'!$C$27&lt;&gt;"",OR(ISNUMBER(SEARCH('💰 BÁO GIÁ'!$C$27,$A5806)),ISNUMBER(SEARCH('💰 BÁO GIÁ'!$C$27,$B5806)))),1,0)</f>
        <v>0</v>
      </c>
      <c r="O5806" s="1" t="str">
        <f t="shared" si="181"/>
        <v/>
      </c>
    </row>
    <row r="5807" customHeight="1" spans="1:15">
      <c r="A5807" s="1" t="str">
        <f>IF('〰️ THUN CÒ'!A83="","",'〰️ THUN CÒ'!A83)</f>
        <v/>
      </c>
      <c r="B5807" s="1" t="str">
        <f>IF('〰️ THUN CÒ'!A83="","",'〰️ THUN CÒ'!O83)</f>
        <v/>
      </c>
      <c r="C5807" s="1" t="str">
        <f>IF('〰️ THUN CÒ'!A83="","","Thun cò")</f>
        <v/>
      </c>
      <c r="D5807" s="1" t="str">
        <f>IF('〰️ THUN CÒ'!A83="","",'〰️ THUN CÒ'!F83)</f>
        <v/>
      </c>
      <c r="E5807" s="1" t="str">
        <f>IF('〰️ THUN CÒ'!A83="","",'〰️ THUN CÒ'!G83)</f>
        <v/>
      </c>
      <c r="F5807" s="1" t="str">
        <f>IF('〰️ THUN CÒ'!A83="","",'〰️ THUN CÒ'!H83)</f>
        <v/>
      </c>
      <c r="G5807" s="1" t="str">
        <f>IF('〰️ THUN CÒ'!A83="","",'〰️ THUN CÒ'!I83)</f>
        <v/>
      </c>
      <c r="H5807" s="1" t="str">
        <f>IF('〰️ THUN CÒ'!A83="","",'〰️ THUN CÒ'!J83)</f>
        <v/>
      </c>
      <c r="I5807" s="1" t="str">
        <f>IF('〰️ THUN CÒ'!A83="","",'〰️ THUN CÒ'!K83)</f>
        <v/>
      </c>
      <c r="J5807" s="1" t="str">
        <f>IF('〰️ THUN CÒ'!A83="","",'〰️ THUN CÒ'!D83)</f>
        <v/>
      </c>
      <c r="L5807" s="1">
        <f>N(L5806)+IF(AND('🔎 TRA CỨU NHANH'!$C$2&lt;&gt;"",OR(ISNUMBER(SEARCH('🔎 TRA CỨU NHANH'!$C$2,$A5807)),ISNUMBER(SEARCH('🔎 TRA CỨU NHANH'!$C$2,$B5807)))),1,0)</f>
        <v>0</v>
      </c>
      <c r="M5807" s="1" t="str">
        <f t="shared" si="180"/>
        <v/>
      </c>
      <c r="N5807" s="1">
        <f>N(N5806)+IF(AND('💰 BÁO GIÁ'!$C$27&lt;&gt;"",OR(ISNUMBER(SEARCH('💰 BÁO GIÁ'!$C$27,$A5807)),ISNUMBER(SEARCH('💰 BÁO GIÁ'!$C$27,$B5807)))),1,0)</f>
        <v>0</v>
      </c>
      <c r="O5807" s="1" t="str">
        <f t="shared" si="181"/>
        <v/>
      </c>
    </row>
    <row r="5808" customHeight="1" spans="1:15">
      <c r="A5808" s="1" t="str">
        <f>IF('〰️ THUN CÒ'!A84="","",'〰️ THUN CÒ'!A84)</f>
        <v/>
      </c>
      <c r="B5808" s="1" t="str">
        <f>IF('〰️ THUN CÒ'!A84="","",'〰️ THUN CÒ'!O84)</f>
        <v/>
      </c>
      <c r="C5808" s="1" t="str">
        <f>IF('〰️ THUN CÒ'!A84="","","Thun cò")</f>
        <v/>
      </c>
      <c r="D5808" s="1" t="str">
        <f>IF('〰️ THUN CÒ'!A84="","",'〰️ THUN CÒ'!F84)</f>
        <v/>
      </c>
      <c r="E5808" s="1" t="str">
        <f>IF('〰️ THUN CÒ'!A84="","",'〰️ THUN CÒ'!G84)</f>
        <v/>
      </c>
      <c r="F5808" s="1" t="str">
        <f>IF('〰️ THUN CÒ'!A84="","",'〰️ THUN CÒ'!H84)</f>
        <v/>
      </c>
      <c r="G5808" s="1" t="str">
        <f>IF('〰️ THUN CÒ'!A84="","",'〰️ THUN CÒ'!I84)</f>
        <v/>
      </c>
      <c r="H5808" s="1" t="str">
        <f>IF('〰️ THUN CÒ'!A84="","",'〰️ THUN CÒ'!J84)</f>
        <v/>
      </c>
      <c r="I5808" s="1" t="str">
        <f>IF('〰️ THUN CÒ'!A84="","",'〰️ THUN CÒ'!K84)</f>
        <v/>
      </c>
      <c r="J5808" s="1" t="str">
        <f>IF('〰️ THUN CÒ'!A84="","",'〰️ THUN CÒ'!D84)</f>
        <v/>
      </c>
      <c r="L5808" s="1">
        <f>N(L5807)+IF(AND('🔎 TRA CỨU NHANH'!$C$2&lt;&gt;"",OR(ISNUMBER(SEARCH('🔎 TRA CỨU NHANH'!$C$2,$A5808)),ISNUMBER(SEARCH('🔎 TRA CỨU NHANH'!$C$2,$B5808)))),1,0)</f>
        <v>0</v>
      </c>
      <c r="M5808" s="1" t="str">
        <f t="shared" si="180"/>
        <v/>
      </c>
      <c r="N5808" s="1">
        <f>N(N5807)+IF(AND('💰 BÁO GIÁ'!$C$27&lt;&gt;"",OR(ISNUMBER(SEARCH('💰 BÁO GIÁ'!$C$27,$A5808)),ISNUMBER(SEARCH('💰 BÁO GIÁ'!$C$27,$B5808)))),1,0)</f>
        <v>0</v>
      </c>
      <c r="O5808" s="1" t="str">
        <f t="shared" si="181"/>
        <v/>
      </c>
    </row>
    <row r="5809" customHeight="1" spans="1:15">
      <c r="A5809" s="1" t="str">
        <f>IF('〰️ THUN CÒ'!A85="","",'〰️ THUN CÒ'!A85)</f>
        <v/>
      </c>
      <c r="B5809" s="1" t="str">
        <f>IF('〰️ THUN CÒ'!A85="","",'〰️ THUN CÒ'!O85)</f>
        <v/>
      </c>
      <c r="C5809" s="1" t="str">
        <f>IF('〰️ THUN CÒ'!A85="","","Thun cò")</f>
        <v/>
      </c>
      <c r="D5809" s="1" t="str">
        <f>IF('〰️ THUN CÒ'!A85="","",'〰️ THUN CÒ'!F85)</f>
        <v/>
      </c>
      <c r="E5809" s="1" t="str">
        <f>IF('〰️ THUN CÒ'!A85="","",'〰️ THUN CÒ'!G85)</f>
        <v/>
      </c>
      <c r="F5809" s="1" t="str">
        <f>IF('〰️ THUN CÒ'!A85="","",'〰️ THUN CÒ'!H85)</f>
        <v/>
      </c>
      <c r="G5809" s="1" t="str">
        <f>IF('〰️ THUN CÒ'!A85="","",'〰️ THUN CÒ'!I85)</f>
        <v/>
      </c>
      <c r="H5809" s="1" t="str">
        <f>IF('〰️ THUN CÒ'!A85="","",'〰️ THUN CÒ'!J85)</f>
        <v/>
      </c>
      <c r="I5809" s="1" t="str">
        <f>IF('〰️ THUN CÒ'!A85="","",'〰️ THUN CÒ'!K85)</f>
        <v/>
      </c>
      <c r="J5809" s="1" t="str">
        <f>IF('〰️ THUN CÒ'!A85="","",'〰️ THUN CÒ'!D85)</f>
        <v/>
      </c>
      <c r="L5809" s="1">
        <f>N(L5808)+IF(AND('🔎 TRA CỨU NHANH'!$C$2&lt;&gt;"",OR(ISNUMBER(SEARCH('🔎 TRA CỨU NHANH'!$C$2,$A5809)),ISNUMBER(SEARCH('🔎 TRA CỨU NHANH'!$C$2,$B5809)))),1,0)</f>
        <v>0</v>
      </c>
      <c r="M5809" s="1" t="str">
        <f t="shared" si="180"/>
        <v/>
      </c>
      <c r="N5809" s="1">
        <f>N(N5808)+IF(AND('💰 BÁO GIÁ'!$C$27&lt;&gt;"",OR(ISNUMBER(SEARCH('💰 BÁO GIÁ'!$C$27,$A5809)),ISNUMBER(SEARCH('💰 BÁO GIÁ'!$C$27,$B5809)))),1,0)</f>
        <v>0</v>
      </c>
      <c r="O5809" s="1" t="str">
        <f t="shared" si="181"/>
        <v/>
      </c>
    </row>
    <row r="5810" customHeight="1" spans="1:15">
      <c r="A5810" s="1" t="str">
        <f>IF('〰️ THUN CÒ'!A86="","",'〰️ THUN CÒ'!A86)</f>
        <v/>
      </c>
      <c r="B5810" s="1" t="str">
        <f>IF('〰️ THUN CÒ'!A86="","",'〰️ THUN CÒ'!O86)</f>
        <v/>
      </c>
      <c r="C5810" s="1" t="str">
        <f>IF('〰️ THUN CÒ'!A86="","","Thun cò")</f>
        <v/>
      </c>
      <c r="D5810" s="1" t="str">
        <f>IF('〰️ THUN CÒ'!A86="","",'〰️ THUN CÒ'!F86)</f>
        <v/>
      </c>
      <c r="E5810" s="1" t="str">
        <f>IF('〰️ THUN CÒ'!A86="","",'〰️ THUN CÒ'!G86)</f>
        <v/>
      </c>
      <c r="F5810" s="1" t="str">
        <f>IF('〰️ THUN CÒ'!A86="","",'〰️ THUN CÒ'!H86)</f>
        <v/>
      </c>
      <c r="G5810" s="1" t="str">
        <f>IF('〰️ THUN CÒ'!A86="","",'〰️ THUN CÒ'!I86)</f>
        <v/>
      </c>
      <c r="H5810" s="1" t="str">
        <f>IF('〰️ THUN CÒ'!A86="","",'〰️ THUN CÒ'!J86)</f>
        <v/>
      </c>
      <c r="I5810" s="1" t="str">
        <f>IF('〰️ THUN CÒ'!A86="","",'〰️ THUN CÒ'!K86)</f>
        <v/>
      </c>
      <c r="J5810" s="1" t="str">
        <f>IF('〰️ THUN CÒ'!A86="","",'〰️ THUN CÒ'!D86)</f>
        <v/>
      </c>
      <c r="L5810" s="1">
        <f>N(L5809)+IF(AND('🔎 TRA CỨU NHANH'!$C$2&lt;&gt;"",OR(ISNUMBER(SEARCH('🔎 TRA CỨU NHANH'!$C$2,$A5810)),ISNUMBER(SEARCH('🔎 TRA CỨU NHANH'!$C$2,$B5810)))),1,0)</f>
        <v>0</v>
      </c>
      <c r="M5810" s="1" t="str">
        <f t="shared" si="180"/>
        <v/>
      </c>
      <c r="N5810" s="1">
        <f>N(N5809)+IF(AND('💰 BÁO GIÁ'!$C$27&lt;&gt;"",OR(ISNUMBER(SEARCH('💰 BÁO GIÁ'!$C$27,$A5810)),ISNUMBER(SEARCH('💰 BÁO GIÁ'!$C$27,$B5810)))),1,0)</f>
        <v>0</v>
      </c>
      <c r="O5810" s="1" t="str">
        <f t="shared" si="181"/>
        <v/>
      </c>
    </row>
    <row r="5811" customHeight="1" spans="1:15">
      <c r="A5811" s="1" t="str">
        <f>IF('〰️ THUN CÒ'!A87="","",'〰️ THUN CÒ'!A87)</f>
        <v/>
      </c>
      <c r="B5811" s="1" t="str">
        <f>IF('〰️ THUN CÒ'!A87="","",'〰️ THUN CÒ'!O87)</f>
        <v/>
      </c>
      <c r="C5811" s="1" t="str">
        <f>IF('〰️ THUN CÒ'!A87="","","Thun cò")</f>
        <v/>
      </c>
      <c r="D5811" s="1" t="str">
        <f>IF('〰️ THUN CÒ'!A87="","",'〰️ THUN CÒ'!F87)</f>
        <v/>
      </c>
      <c r="E5811" s="1" t="str">
        <f>IF('〰️ THUN CÒ'!A87="","",'〰️ THUN CÒ'!G87)</f>
        <v/>
      </c>
      <c r="F5811" s="1" t="str">
        <f>IF('〰️ THUN CÒ'!A87="","",'〰️ THUN CÒ'!H87)</f>
        <v/>
      </c>
      <c r="G5811" s="1" t="str">
        <f>IF('〰️ THUN CÒ'!A87="","",'〰️ THUN CÒ'!I87)</f>
        <v/>
      </c>
      <c r="H5811" s="1" t="str">
        <f>IF('〰️ THUN CÒ'!A87="","",'〰️ THUN CÒ'!J87)</f>
        <v/>
      </c>
      <c r="I5811" s="1" t="str">
        <f>IF('〰️ THUN CÒ'!A87="","",'〰️ THUN CÒ'!K87)</f>
        <v/>
      </c>
      <c r="J5811" s="1" t="str">
        <f>IF('〰️ THUN CÒ'!A87="","",'〰️ THUN CÒ'!D87)</f>
        <v/>
      </c>
      <c r="L5811" s="1">
        <f>N(L5810)+IF(AND('🔎 TRA CỨU NHANH'!$C$2&lt;&gt;"",OR(ISNUMBER(SEARCH('🔎 TRA CỨU NHANH'!$C$2,$A5811)),ISNUMBER(SEARCH('🔎 TRA CỨU NHANH'!$C$2,$B5811)))),1,0)</f>
        <v>0</v>
      </c>
      <c r="M5811" s="1" t="str">
        <f t="shared" si="180"/>
        <v/>
      </c>
      <c r="N5811" s="1">
        <f>N(N5810)+IF(AND('💰 BÁO GIÁ'!$C$27&lt;&gt;"",OR(ISNUMBER(SEARCH('💰 BÁO GIÁ'!$C$27,$A5811)),ISNUMBER(SEARCH('💰 BÁO GIÁ'!$C$27,$B5811)))),1,0)</f>
        <v>0</v>
      </c>
      <c r="O5811" s="1" t="str">
        <f t="shared" si="181"/>
        <v/>
      </c>
    </row>
    <row r="5812" customHeight="1" spans="1:15">
      <c r="A5812" s="1" t="str">
        <f>IF('〰️ THUN CÒ'!A88="","",'〰️ THUN CÒ'!A88)</f>
        <v/>
      </c>
      <c r="B5812" s="1" t="str">
        <f>IF('〰️ THUN CÒ'!A88="","",'〰️ THUN CÒ'!O88)</f>
        <v/>
      </c>
      <c r="C5812" s="1" t="str">
        <f>IF('〰️ THUN CÒ'!A88="","","Thun cò")</f>
        <v/>
      </c>
      <c r="D5812" s="1" t="str">
        <f>IF('〰️ THUN CÒ'!A88="","",'〰️ THUN CÒ'!F88)</f>
        <v/>
      </c>
      <c r="E5812" s="1" t="str">
        <f>IF('〰️ THUN CÒ'!A88="","",'〰️ THUN CÒ'!G88)</f>
        <v/>
      </c>
      <c r="F5812" s="1" t="str">
        <f>IF('〰️ THUN CÒ'!A88="","",'〰️ THUN CÒ'!H88)</f>
        <v/>
      </c>
      <c r="G5812" s="1" t="str">
        <f>IF('〰️ THUN CÒ'!A88="","",'〰️ THUN CÒ'!I88)</f>
        <v/>
      </c>
      <c r="H5812" s="1" t="str">
        <f>IF('〰️ THUN CÒ'!A88="","",'〰️ THUN CÒ'!J88)</f>
        <v/>
      </c>
      <c r="I5812" s="1" t="str">
        <f>IF('〰️ THUN CÒ'!A88="","",'〰️ THUN CÒ'!K88)</f>
        <v/>
      </c>
      <c r="J5812" s="1" t="str">
        <f>IF('〰️ THUN CÒ'!A88="","",'〰️ THUN CÒ'!D88)</f>
        <v/>
      </c>
      <c r="L5812" s="1">
        <f>N(L5811)+IF(AND('🔎 TRA CỨU NHANH'!$C$2&lt;&gt;"",OR(ISNUMBER(SEARCH('🔎 TRA CỨU NHANH'!$C$2,$A5812)),ISNUMBER(SEARCH('🔎 TRA CỨU NHANH'!$C$2,$B5812)))),1,0)</f>
        <v>0</v>
      </c>
      <c r="M5812" s="1" t="str">
        <f t="shared" si="180"/>
        <v/>
      </c>
      <c r="N5812" s="1">
        <f>N(N5811)+IF(AND('💰 BÁO GIÁ'!$C$27&lt;&gt;"",OR(ISNUMBER(SEARCH('💰 BÁO GIÁ'!$C$27,$A5812)),ISNUMBER(SEARCH('💰 BÁO GIÁ'!$C$27,$B5812)))),1,0)</f>
        <v>0</v>
      </c>
      <c r="O5812" s="1" t="str">
        <f t="shared" si="181"/>
        <v/>
      </c>
    </row>
    <row r="5813" customHeight="1" spans="1:15">
      <c r="A5813" s="1" t="str">
        <f>IF('〰️ THUN CÒ'!A89="","",'〰️ THUN CÒ'!A89)</f>
        <v/>
      </c>
      <c r="B5813" s="1" t="str">
        <f>IF('〰️ THUN CÒ'!A89="","",'〰️ THUN CÒ'!O89)</f>
        <v/>
      </c>
      <c r="C5813" s="1" t="str">
        <f>IF('〰️ THUN CÒ'!A89="","","Thun cò")</f>
        <v/>
      </c>
      <c r="D5813" s="1" t="str">
        <f>IF('〰️ THUN CÒ'!A89="","",'〰️ THUN CÒ'!F89)</f>
        <v/>
      </c>
      <c r="E5813" s="1" t="str">
        <f>IF('〰️ THUN CÒ'!A89="","",'〰️ THUN CÒ'!G89)</f>
        <v/>
      </c>
      <c r="F5813" s="1" t="str">
        <f>IF('〰️ THUN CÒ'!A89="","",'〰️ THUN CÒ'!H89)</f>
        <v/>
      </c>
      <c r="G5813" s="1" t="str">
        <f>IF('〰️ THUN CÒ'!A89="","",'〰️ THUN CÒ'!I89)</f>
        <v/>
      </c>
      <c r="H5813" s="1" t="str">
        <f>IF('〰️ THUN CÒ'!A89="","",'〰️ THUN CÒ'!J89)</f>
        <v/>
      </c>
      <c r="I5813" s="1" t="str">
        <f>IF('〰️ THUN CÒ'!A89="","",'〰️ THUN CÒ'!K89)</f>
        <v/>
      </c>
      <c r="J5813" s="1" t="str">
        <f>IF('〰️ THUN CÒ'!A89="","",'〰️ THUN CÒ'!D89)</f>
        <v/>
      </c>
      <c r="L5813" s="1">
        <f>N(L5812)+IF(AND('🔎 TRA CỨU NHANH'!$C$2&lt;&gt;"",OR(ISNUMBER(SEARCH('🔎 TRA CỨU NHANH'!$C$2,$A5813)),ISNUMBER(SEARCH('🔎 TRA CỨU NHANH'!$C$2,$B5813)))),1,0)</f>
        <v>0</v>
      </c>
      <c r="M5813" s="1" t="str">
        <f t="shared" si="180"/>
        <v/>
      </c>
      <c r="N5813" s="1">
        <f>N(N5812)+IF(AND('💰 BÁO GIÁ'!$C$27&lt;&gt;"",OR(ISNUMBER(SEARCH('💰 BÁO GIÁ'!$C$27,$A5813)),ISNUMBER(SEARCH('💰 BÁO GIÁ'!$C$27,$B5813)))),1,0)</f>
        <v>0</v>
      </c>
      <c r="O5813" s="1" t="str">
        <f t="shared" si="181"/>
        <v/>
      </c>
    </row>
    <row r="5814" customHeight="1" spans="1:15">
      <c r="A5814" s="1" t="str">
        <f>IF('〰️ THUN CÒ'!A90="","",'〰️ THUN CÒ'!A90)</f>
        <v/>
      </c>
      <c r="B5814" s="1" t="str">
        <f>IF('〰️ THUN CÒ'!A90="","",'〰️ THUN CÒ'!O90)</f>
        <v/>
      </c>
      <c r="C5814" s="1" t="str">
        <f>IF('〰️ THUN CÒ'!A90="","","Thun cò")</f>
        <v/>
      </c>
      <c r="D5814" s="1" t="str">
        <f>IF('〰️ THUN CÒ'!A90="","",'〰️ THUN CÒ'!F90)</f>
        <v/>
      </c>
      <c r="E5814" s="1" t="str">
        <f>IF('〰️ THUN CÒ'!A90="","",'〰️ THUN CÒ'!G90)</f>
        <v/>
      </c>
      <c r="F5814" s="1" t="str">
        <f>IF('〰️ THUN CÒ'!A90="","",'〰️ THUN CÒ'!H90)</f>
        <v/>
      </c>
      <c r="G5814" s="1" t="str">
        <f>IF('〰️ THUN CÒ'!A90="","",'〰️ THUN CÒ'!I90)</f>
        <v/>
      </c>
      <c r="H5814" s="1" t="str">
        <f>IF('〰️ THUN CÒ'!A90="","",'〰️ THUN CÒ'!J90)</f>
        <v/>
      </c>
      <c r="I5814" s="1" t="str">
        <f>IF('〰️ THUN CÒ'!A90="","",'〰️ THUN CÒ'!K90)</f>
        <v/>
      </c>
      <c r="J5814" s="1" t="str">
        <f>IF('〰️ THUN CÒ'!A90="","",'〰️ THUN CÒ'!D90)</f>
        <v/>
      </c>
      <c r="L5814" s="1">
        <f>N(L5813)+IF(AND('🔎 TRA CỨU NHANH'!$C$2&lt;&gt;"",OR(ISNUMBER(SEARCH('🔎 TRA CỨU NHANH'!$C$2,$A5814)),ISNUMBER(SEARCH('🔎 TRA CỨU NHANH'!$C$2,$B5814)))),1,0)</f>
        <v>0</v>
      </c>
      <c r="M5814" s="1" t="str">
        <f t="shared" si="180"/>
        <v/>
      </c>
      <c r="N5814" s="1">
        <f>N(N5813)+IF(AND('💰 BÁO GIÁ'!$C$27&lt;&gt;"",OR(ISNUMBER(SEARCH('💰 BÁO GIÁ'!$C$27,$A5814)),ISNUMBER(SEARCH('💰 BÁO GIÁ'!$C$27,$B5814)))),1,0)</f>
        <v>0</v>
      </c>
      <c r="O5814" s="1" t="str">
        <f t="shared" si="181"/>
        <v/>
      </c>
    </row>
    <row r="5815" customHeight="1" spans="1:15">
      <c r="A5815" s="1" t="str">
        <f>IF('〰️ THUN CÒ'!A91="","",'〰️ THUN CÒ'!A91)</f>
        <v/>
      </c>
      <c r="B5815" s="1" t="str">
        <f>IF('〰️ THUN CÒ'!A91="","",'〰️ THUN CÒ'!O91)</f>
        <v/>
      </c>
      <c r="C5815" s="1" t="str">
        <f>IF('〰️ THUN CÒ'!A91="","","Thun cò")</f>
        <v/>
      </c>
      <c r="D5815" s="1" t="str">
        <f>IF('〰️ THUN CÒ'!A91="","",'〰️ THUN CÒ'!F91)</f>
        <v/>
      </c>
      <c r="E5815" s="1" t="str">
        <f>IF('〰️ THUN CÒ'!A91="","",'〰️ THUN CÒ'!G91)</f>
        <v/>
      </c>
      <c r="F5815" s="1" t="str">
        <f>IF('〰️ THUN CÒ'!A91="","",'〰️ THUN CÒ'!H91)</f>
        <v/>
      </c>
      <c r="G5815" s="1" t="str">
        <f>IF('〰️ THUN CÒ'!A91="","",'〰️ THUN CÒ'!I91)</f>
        <v/>
      </c>
      <c r="H5815" s="1" t="str">
        <f>IF('〰️ THUN CÒ'!A91="","",'〰️ THUN CÒ'!J91)</f>
        <v/>
      </c>
      <c r="I5815" s="1" t="str">
        <f>IF('〰️ THUN CÒ'!A91="","",'〰️ THUN CÒ'!K91)</f>
        <v/>
      </c>
      <c r="J5815" s="1" t="str">
        <f>IF('〰️ THUN CÒ'!A91="","",'〰️ THUN CÒ'!D91)</f>
        <v/>
      </c>
      <c r="L5815" s="1">
        <f>N(L5814)+IF(AND('🔎 TRA CỨU NHANH'!$C$2&lt;&gt;"",OR(ISNUMBER(SEARCH('🔎 TRA CỨU NHANH'!$C$2,$A5815)),ISNUMBER(SEARCH('🔎 TRA CỨU NHANH'!$C$2,$B5815)))),1,0)</f>
        <v>0</v>
      </c>
      <c r="M5815" s="1" t="str">
        <f t="shared" si="180"/>
        <v/>
      </c>
      <c r="N5815" s="1">
        <f>N(N5814)+IF(AND('💰 BÁO GIÁ'!$C$27&lt;&gt;"",OR(ISNUMBER(SEARCH('💰 BÁO GIÁ'!$C$27,$A5815)),ISNUMBER(SEARCH('💰 BÁO GIÁ'!$C$27,$B5815)))),1,0)</f>
        <v>0</v>
      </c>
      <c r="O5815" s="1" t="str">
        <f t="shared" si="181"/>
        <v/>
      </c>
    </row>
    <row r="5816" customHeight="1" spans="1:15">
      <c r="A5816" s="1" t="str">
        <f>IF('〰️ THUN CÒ'!A92="","",'〰️ THUN CÒ'!A92)</f>
        <v/>
      </c>
      <c r="B5816" s="1" t="str">
        <f>IF('〰️ THUN CÒ'!A92="","",'〰️ THUN CÒ'!O92)</f>
        <v/>
      </c>
      <c r="C5816" s="1" t="str">
        <f>IF('〰️ THUN CÒ'!A92="","","Thun cò")</f>
        <v/>
      </c>
      <c r="D5816" s="1" t="str">
        <f>IF('〰️ THUN CÒ'!A92="","",'〰️ THUN CÒ'!F92)</f>
        <v/>
      </c>
      <c r="E5816" s="1" t="str">
        <f>IF('〰️ THUN CÒ'!A92="","",'〰️ THUN CÒ'!G92)</f>
        <v/>
      </c>
      <c r="F5816" s="1" t="str">
        <f>IF('〰️ THUN CÒ'!A92="","",'〰️ THUN CÒ'!H92)</f>
        <v/>
      </c>
      <c r="G5816" s="1" t="str">
        <f>IF('〰️ THUN CÒ'!A92="","",'〰️ THUN CÒ'!I92)</f>
        <v/>
      </c>
      <c r="H5816" s="1" t="str">
        <f>IF('〰️ THUN CÒ'!A92="","",'〰️ THUN CÒ'!J92)</f>
        <v/>
      </c>
      <c r="I5816" s="1" t="str">
        <f>IF('〰️ THUN CÒ'!A92="","",'〰️ THUN CÒ'!K92)</f>
        <v/>
      </c>
      <c r="J5816" s="1" t="str">
        <f>IF('〰️ THUN CÒ'!A92="","",'〰️ THUN CÒ'!D92)</f>
        <v/>
      </c>
      <c r="L5816" s="1">
        <f>N(L5815)+IF(AND('🔎 TRA CỨU NHANH'!$C$2&lt;&gt;"",OR(ISNUMBER(SEARCH('🔎 TRA CỨU NHANH'!$C$2,$A5816)),ISNUMBER(SEARCH('🔎 TRA CỨU NHANH'!$C$2,$B5816)))),1,0)</f>
        <v>0</v>
      </c>
      <c r="M5816" s="1" t="str">
        <f t="shared" si="180"/>
        <v/>
      </c>
      <c r="N5816" s="1">
        <f>N(N5815)+IF(AND('💰 BÁO GIÁ'!$C$27&lt;&gt;"",OR(ISNUMBER(SEARCH('💰 BÁO GIÁ'!$C$27,$A5816)),ISNUMBER(SEARCH('💰 BÁO GIÁ'!$C$27,$B5816)))),1,0)</f>
        <v>0</v>
      </c>
      <c r="O5816" s="1" t="str">
        <f t="shared" si="181"/>
        <v/>
      </c>
    </row>
    <row r="5817" customHeight="1" spans="1:15">
      <c r="A5817" s="1" t="str">
        <f>IF('⭕ PHỚT ĐẦU TRỤC CƠ'!A3="","",'⭕ PHỚT ĐẦU TRỤC CƠ'!A3)</f>
        <v/>
      </c>
      <c r="B5817" s="1" t="str">
        <f>IF('⭕ PHỚT ĐẦU TRỤC CƠ'!A3="","",'⭕ PHỚT ĐẦU TRỤC CƠ'!P3)</f>
        <v/>
      </c>
      <c r="C5817" s="1" t="str">
        <f>IF('⭕ PHỚT ĐẦU TRỤC CƠ'!A3="","","Phớt đầu")</f>
        <v/>
      </c>
      <c r="D5817" s="1" t="str">
        <f>IF('⭕ PHỚT ĐẦU TRỤC CƠ'!A3="","",'⭕ PHỚT ĐẦU TRỤC CƠ'!G3)</f>
        <v/>
      </c>
      <c r="E5817" s="1" t="str">
        <f>IF('⭕ PHỚT ĐẦU TRỤC CƠ'!A3="","",'⭕ PHỚT ĐẦU TRỤC CƠ'!H3)</f>
        <v/>
      </c>
      <c r="F5817" s="1" t="str">
        <f>IF('⭕ PHỚT ĐẦU TRỤC CƠ'!A3="","",'⭕ PHỚT ĐẦU TRỤC CƠ'!I3)</f>
        <v/>
      </c>
      <c r="G5817" s="1" t="str">
        <f>IF('⭕ PHỚT ĐẦU TRỤC CƠ'!A3="","",'⭕ PHỚT ĐẦU TRỤC CƠ'!J3)</f>
        <v/>
      </c>
      <c r="H5817" s="1" t="str">
        <f>IF('⭕ PHỚT ĐẦU TRỤC CƠ'!A3="","",'⭕ PHỚT ĐẦU TRỤC CƠ'!K3)</f>
        <v/>
      </c>
      <c r="I5817" s="1" t="str">
        <f>IF('⭕ PHỚT ĐẦU TRỤC CƠ'!A3="","",'⭕ PHỚT ĐẦU TRỤC CƠ'!L3)</f>
        <v/>
      </c>
      <c r="J5817" s="1" t="str">
        <f>IF('⭕ PHỚT ĐẦU TRỤC CƠ'!A3="","",'⭕ PHỚT ĐẦU TRỤC CƠ'!D3)</f>
        <v/>
      </c>
      <c r="L5817" s="1">
        <f>N(L5816)+IF(AND('🔎 TRA CỨU NHANH'!$C$2&lt;&gt;"",OR(ISNUMBER(SEARCH('🔎 TRA CỨU NHANH'!$C$2,$A5817)),ISNUMBER(SEARCH('🔎 TRA CỨU NHANH'!$C$2,$B5817)))),1,0)</f>
        <v>0</v>
      </c>
      <c r="M5817" s="1" t="str">
        <f t="shared" si="180"/>
        <v/>
      </c>
      <c r="N5817" s="1">
        <f>N(N5816)+IF(AND('💰 BÁO GIÁ'!$C$27&lt;&gt;"",OR(ISNUMBER(SEARCH('💰 BÁO GIÁ'!$C$27,$A5817)),ISNUMBER(SEARCH('💰 BÁO GIÁ'!$C$27,$B5817)))),1,0)</f>
        <v>0</v>
      </c>
      <c r="O5817" s="1" t="str">
        <f t="shared" si="181"/>
        <v/>
      </c>
    </row>
    <row r="5818" customHeight="1" spans="1:15">
      <c r="A5818" s="1" t="str">
        <f>IF('⭕ PHỚT ĐẦU TRỤC CƠ'!A4="","",'⭕ PHỚT ĐẦU TRỤC CƠ'!A4)</f>
        <v>HH074150</v>
      </c>
      <c r="B5818" s="1" t="str">
        <f>IF('⭕ PHỚT ĐẦU TRỤC CƠ'!A4="","",'⭕ PHỚT ĐẦU TRỤC CƠ'!P4)</f>
        <v>Phớt đầu H07C/H06C/EH500/EH700 (65-88-12/19R) - DF</v>
      </c>
      <c r="C5818" s="1" t="str">
        <f>IF('⭕ PHỚT ĐẦU TRỤC CƠ'!A4="","","Phớt đầu")</f>
        <v>Phớt đầu</v>
      </c>
      <c r="D5818" s="1" t="str">
        <f>IF('⭕ PHỚT ĐẦU TRỤC CƠ'!A4="","",'⭕ PHỚT ĐẦU TRỤC CƠ'!G4)</f>
        <v>Cái</v>
      </c>
      <c r="E5818" s="1">
        <f>IF('⭕ PHỚT ĐẦU TRỤC CƠ'!A4="","",'⭕ PHỚT ĐẦU TRỤC CƠ'!H4)</f>
        <v>0</v>
      </c>
      <c r="F5818" s="1">
        <f>IF('⭕ PHỚT ĐẦU TRỤC CƠ'!A4="","",'⭕ PHỚT ĐẦU TRỤC CƠ'!I4)</f>
        <v>0</v>
      </c>
      <c r="G5818" s="1">
        <f>IF('⭕ PHỚT ĐẦU TRỤC CƠ'!A4="","",'⭕ PHỚT ĐẦU TRỤC CƠ'!J4)</f>
        <v>0</v>
      </c>
      <c r="H5818" s="1">
        <f>IF('⭕ PHỚT ĐẦU TRỤC CƠ'!A4="","",'⭕ PHỚT ĐẦU TRỤC CƠ'!K4)</f>
        <v>0</v>
      </c>
      <c r="I5818" s="1">
        <f>IF('⭕ PHỚT ĐẦU TRỤC CƠ'!A4="","",'⭕ PHỚT ĐẦU TRỤC CƠ'!L4)</f>
        <v>0</v>
      </c>
      <c r="J5818" s="1" t="str">
        <f>IF('⭕ PHỚT ĐẦU TRỤC CƠ'!A4="","",'⭕ PHỚT ĐẦU TRỤC CƠ'!D4)</f>
        <v>110</v>
      </c>
      <c r="L5818" s="1">
        <f>N(L5817)+IF(AND('🔎 TRA CỨU NHANH'!$C$2&lt;&gt;"",OR(ISNUMBER(SEARCH('🔎 TRA CỨU NHANH'!$C$2,$A5818)),ISNUMBER(SEARCH('🔎 TRA CỨU NHANH'!$C$2,$B5818)))),1,0)</f>
        <v>0</v>
      </c>
      <c r="M5818" s="1" t="str">
        <f t="shared" si="180"/>
        <v/>
      </c>
      <c r="N5818" s="1">
        <f>N(N5817)+IF(AND('💰 BÁO GIÁ'!$C$27&lt;&gt;"",OR(ISNUMBER(SEARCH('💰 BÁO GIÁ'!$C$27,$A5818)),ISNUMBER(SEARCH('💰 BÁO GIÁ'!$C$27,$B5818)))),1,0)</f>
        <v>0</v>
      </c>
      <c r="O5818" s="1" t="str">
        <f t="shared" si="181"/>
        <v/>
      </c>
    </row>
    <row r="5819" customHeight="1" spans="1:15">
      <c r="A5819" s="1" t="str">
        <f>IF('⭕ PHỚT ĐẦU TRỤC CƠ'!A5="","",'⭕ PHỚT ĐẦU TRỤC CƠ'!A5)</f>
        <v>HH082540</v>
      </c>
      <c r="B5819" s="1" t="str">
        <f>IF('⭕ PHỚT ĐẦU TRỤC CƠ'!A5="","",'⭕ PHỚT ĐẦU TRỤC CƠ'!P5)</f>
        <v>Phớt đầu (Front) Hino J05E/J08E/J05C/J08C (79-114-15) - DF/MSK</v>
      </c>
      <c r="C5819" s="1" t="str">
        <f>IF('⭕ PHỚT ĐẦU TRỤC CƠ'!A5="","","Phớt đầu")</f>
        <v>Phớt đầu</v>
      </c>
      <c r="D5819" s="1" t="str">
        <f>IF('⭕ PHỚT ĐẦU TRỤC CƠ'!A5="","",'⭕ PHỚT ĐẦU TRỤC CƠ'!G5)</f>
        <v>Cái</v>
      </c>
      <c r="E5819" s="1">
        <f>IF('⭕ PHỚT ĐẦU TRỤC CƠ'!A5="","",'⭕ PHỚT ĐẦU TRỤC CƠ'!H5)</f>
        <v>0</v>
      </c>
      <c r="F5819" s="1">
        <f>IF('⭕ PHỚT ĐẦU TRỤC CƠ'!A5="","",'⭕ PHỚT ĐẦU TRỤC CƠ'!I5)</f>
        <v>0</v>
      </c>
      <c r="G5819" s="1">
        <f>IF('⭕ PHỚT ĐẦU TRỤC CƠ'!A5="","",'⭕ PHỚT ĐẦU TRỤC CƠ'!J5)</f>
        <v>0</v>
      </c>
      <c r="H5819" s="1">
        <f>IF('⭕ PHỚT ĐẦU TRỤC CƠ'!A5="","",'⭕ PHỚT ĐẦU TRỤC CƠ'!K5)</f>
        <v>0</v>
      </c>
      <c r="I5819" s="1">
        <f>IF('⭕ PHỚT ĐẦU TRỤC CƠ'!A5="","",'⭕ PHỚT ĐẦU TRỤC CƠ'!L5)</f>
        <v>0</v>
      </c>
      <c r="J5819" s="1" t="str">
        <f>IF('⭕ PHỚT ĐẦU TRỤC CƠ'!A5="","",'⭕ PHỚT ĐẦU TRỤC CƠ'!D5)</f>
        <v>112</v>
      </c>
      <c r="L5819" s="1">
        <f>N(L5818)+IF(AND('🔎 TRA CỨU NHANH'!$C$2&lt;&gt;"",OR(ISNUMBER(SEARCH('🔎 TRA CỨU NHANH'!$C$2,$A5819)),ISNUMBER(SEARCH('🔎 TRA CỨU NHANH'!$C$2,$B5819)))),1,0)</f>
        <v>0</v>
      </c>
      <c r="M5819" s="1" t="str">
        <f t="shared" si="180"/>
        <v/>
      </c>
      <c r="N5819" s="1">
        <f>N(N5818)+IF(AND('💰 BÁO GIÁ'!$C$27&lt;&gt;"",OR(ISNUMBER(SEARCH('💰 BÁO GIÁ'!$C$27,$A5819)),ISNUMBER(SEARCH('💰 BÁO GIÁ'!$C$27,$B5819)))),1,0)</f>
        <v>0</v>
      </c>
      <c r="O5819" s="1" t="str">
        <f t="shared" si="181"/>
        <v/>
      </c>
    </row>
    <row r="5820" customHeight="1" spans="1:15">
      <c r="A5820" s="1" t="str">
        <f>IF('⭕ PHỚT ĐẦU TRỤC CƠ'!A6="","",'⭕ PHỚT ĐẦU TRỤC CƠ'!A6)</f>
        <v>HH082922</v>
      </c>
      <c r="B5820" s="1" t="str">
        <f>IF('⭕ PHỚT ĐẦU TRỤC CƠ'!A6="","",'⭕ PHỚT ĐẦU TRỤC CƠ'!P6)</f>
        <v>Ron bộ P11C - NEW thép (khác thun cò, phớt đầu 96*131)- NICE IN</v>
      </c>
      <c r="C5820" s="1" t="str">
        <f>IF('⭕ PHỚT ĐẦU TRỤC CƠ'!A6="","","Phớt đầu")</f>
        <v>Phớt đầu</v>
      </c>
      <c r="D5820" s="1" t="str">
        <f>IF('⭕ PHỚT ĐẦU TRỤC CƠ'!A6="","",'⭕ PHỚT ĐẦU TRỤC CƠ'!G6)</f>
        <v>Bộ</v>
      </c>
      <c r="E5820" s="1">
        <f>IF('⭕ PHỚT ĐẦU TRỤC CƠ'!A6="","",'⭕ PHỚT ĐẦU TRỤC CƠ'!H6)</f>
        <v>0</v>
      </c>
      <c r="F5820" s="1">
        <f>IF('⭕ PHỚT ĐẦU TRỤC CƠ'!A6="","",'⭕ PHỚT ĐẦU TRỤC CƠ'!I6)</f>
        <v>0</v>
      </c>
      <c r="G5820" s="1">
        <f>IF('⭕ PHỚT ĐẦU TRỤC CƠ'!A6="","",'⭕ PHỚT ĐẦU TRỤC CƠ'!J6)</f>
        <v>0</v>
      </c>
      <c r="H5820" s="1">
        <f>IF('⭕ PHỚT ĐẦU TRỤC CƠ'!A6="","",'⭕ PHỚT ĐẦU TRỤC CƠ'!K6)</f>
        <v>0</v>
      </c>
      <c r="I5820" s="1">
        <f>IF('⭕ PHỚT ĐẦU TRỤC CƠ'!A6="","",'⭕ PHỚT ĐẦU TRỤC CƠ'!L6)</f>
        <v>0</v>
      </c>
      <c r="J5820" s="1" t="str">
        <f>IF('⭕ PHỚT ĐẦU TRỤC CƠ'!A6="","",'⭕ PHỚT ĐẦU TRỤC CƠ'!D6)</f>
        <v>122</v>
      </c>
      <c r="L5820" s="1">
        <f>N(L5819)+IF(AND('🔎 TRA CỨU NHANH'!$C$2&lt;&gt;"",OR(ISNUMBER(SEARCH('🔎 TRA CỨU NHANH'!$C$2,$A5820)),ISNUMBER(SEARCH('🔎 TRA CỨU NHANH'!$C$2,$B5820)))),1,0)</f>
        <v>0</v>
      </c>
      <c r="M5820" s="1" t="str">
        <f t="shared" si="180"/>
        <v/>
      </c>
      <c r="N5820" s="1">
        <f>N(N5819)+IF(AND('💰 BÁO GIÁ'!$C$27&lt;&gt;"",OR(ISNUMBER(SEARCH('💰 BÁO GIÁ'!$C$27,$A5820)),ISNUMBER(SEARCH('💰 BÁO GIÁ'!$C$27,$B5820)))),1,0)</f>
        <v>0</v>
      </c>
      <c r="O5820" s="1" t="str">
        <f t="shared" si="181"/>
        <v/>
      </c>
    </row>
    <row r="5821" customHeight="1" spans="1:15">
      <c r="A5821" s="1" t="str">
        <f>IF('⭕ PHỚT ĐẦU TRỤC CƠ'!A7="","",'⭕ PHỚT ĐẦU TRỤC CƠ'!A7)</f>
        <v>HH076749</v>
      </c>
      <c r="B5821" s="1" t="str">
        <f>IF('⭕ PHỚT ĐẦU TRỤC CƠ'!A7="","",'⭕ PHỚT ĐẦU TRỤC CƠ'!P7)</f>
        <v>Ron bộ P11C - OLD (phớt đầu 75*100) thép - MASAKO</v>
      </c>
      <c r="C5821" s="1" t="str">
        <f>IF('⭕ PHỚT ĐẦU TRỤC CƠ'!A7="","","Phớt đầu")</f>
        <v>Phớt đầu</v>
      </c>
      <c r="D5821" s="1" t="str">
        <f>IF('⭕ PHỚT ĐẦU TRỤC CƠ'!A7="","",'⭕ PHỚT ĐẦU TRỤC CƠ'!G7)</f>
        <v>Bộ</v>
      </c>
      <c r="E5821" s="1">
        <f>IF('⭕ PHỚT ĐẦU TRỤC CƠ'!A7="","",'⭕ PHỚT ĐẦU TRỤC CƠ'!H7)</f>
        <v>0</v>
      </c>
      <c r="F5821" s="1">
        <f>IF('⭕ PHỚT ĐẦU TRỤC CƠ'!A7="","",'⭕ PHỚT ĐẦU TRỤC CƠ'!I7)</f>
        <v>0</v>
      </c>
      <c r="G5821" s="1">
        <f>IF('⭕ PHỚT ĐẦU TRỤC CƠ'!A7="","",'⭕ PHỚT ĐẦU TRỤC CƠ'!J7)</f>
        <v>0</v>
      </c>
      <c r="H5821" s="1">
        <f>IF('⭕ PHỚT ĐẦU TRỤC CƠ'!A7="","",'⭕ PHỚT ĐẦU TRỤC CƠ'!K7)</f>
        <v>0</v>
      </c>
      <c r="I5821" s="1">
        <f>IF('⭕ PHỚT ĐẦU TRỤC CƠ'!A7="","",'⭕ PHỚT ĐẦU TRỤC CƠ'!L7)</f>
        <v>0</v>
      </c>
      <c r="J5821" s="1" t="str">
        <f>IF('⭕ PHỚT ĐẦU TRỤC CƠ'!A7="","",'⭕ PHỚT ĐẦU TRỤC CƠ'!D7)</f>
        <v>122</v>
      </c>
      <c r="L5821" s="1">
        <f>N(L5820)+IF(AND('🔎 TRA CỨU NHANH'!$C$2&lt;&gt;"",OR(ISNUMBER(SEARCH('🔎 TRA CỨU NHANH'!$C$2,$A5821)),ISNUMBER(SEARCH('🔎 TRA CỨU NHANH'!$C$2,$B5821)))),1,0)</f>
        <v>0</v>
      </c>
      <c r="M5821" s="1" t="str">
        <f t="shared" si="180"/>
        <v/>
      </c>
      <c r="N5821" s="1">
        <f>N(N5820)+IF(AND('💰 BÁO GIÁ'!$C$27&lt;&gt;"",OR(ISNUMBER(SEARCH('💰 BÁO GIÁ'!$C$27,$A5821)),ISNUMBER(SEARCH('💰 BÁO GIÁ'!$C$27,$B5821)))),1,0)</f>
        <v>0</v>
      </c>
      <c r="O5821" s="1" t="str">
        <f t="shared" si="181"/>
        <v/>
      </c>
    </row>
    <row r="5822" customHeight="1" spans="1:15">
      <c r="A5822" s="1" t="str">
        <f>IF('⭕ PHỚT ĐẦU TRỤC CƠ'!A8="","",'⭕ PHỚT ĐẦU TRỤC CƠ'!A8)</f>
        <v>HH079637</v>
      </c>
      <c r="B5822" s="1" t="str">
        <f>IF('⭕ PHỚT ĐẦU TRỤC CƠ'!A8="","",'⭕ PHỚT ĐẦU TRỤC CƠ'!P8)</f>
        <v>Phớt đầu trục cơ P11C/F17E/F20E/K13C/E13C (BZ5221E)/ 96*131*13/15 - MASAKO</v>
      </c>
      <c r="C5822" s="1" t="str">
        <f>IF('⭕ PHỚT ĐẦU TRỤC CƠ'!A8="","","Phớt đầu")</f>
        <v>Phớt đầu</v>
      </c>
      <c r="D5822" s="1" t="str">
        <f>IF('⭕ PHỚT ĐẦU TRỤC CƠ'!A8="","",'⭕ PHỚT ĐẦU TRỤC CƠ'!G8)</f>
        <v>Cái</v>
      </c>
      <c r="E5822" s="1">
        <f>IF('⭕ PHỚT ĐẦU TRỤC CƠ'!A8="","",'⭕ PHỚT ĐẦU TRỤC CƠ'!H8)</f>
        <v>0</v>
      </c>
      <c r="F5822" s="1">
        <f>IF('⭕ PHỚT ĐẦU TRỤC CƠ'!A8="","",'⭕ PHỚT ĐẦU TRỤC CƠ'!I8)</f>
        <v>0</v>
      </c>
      <c r="G5822" s="1">
        <f>IF('⭕ PHỚT ĐẦU TRỤC CƠ'!A8="","",'⭕ PHỚT ĐẦU TRỤC CƠ'!J8)</f>
        <v>0</v>
      </c>
      <c r="H5822" s="1">
        <f>IF('⭕ PHỚT ĐẦU TRỤC CƠ'!A8="","",'⭕ PHỚT ĐẦU TRỤC CƠ'!K8)</f>
        <v>0</v>
      </c>
      <c r="I5822" s="1">
        <f>IF('⭕ PHỚT ĐẦU TRỤC CƠ'!A8="","",'⭕ PHỚT ĐẦU TRỤC CƠ'!L8)</f>
        <v>0</v>
      </c>
      <c r="J5822" s="1" t="str">
        <f>IF('⭕ PHỚT ĐẦU TRỤC CƠ'!A8="","",'⭕ PHỚT ĐẦU TRỤC CƠ'!D8)</f>
        <v>122</v>
      </c>
      <c r="L5822" s="1">
        <f>N(L5821)+IF(AND('🔎 TRA CỨU NHANH'!$C$2&lt;&gt;"",OR(ISNUMBER(SEARCH('🔎 TRA CỨU NHANH'!$C$2,$A5822)),ISNUMBER(SEARCH('🔎 TRA CỨU NHANH'!$C$2,$B5822)))),1,0)</f>
        <v>0</v>
      </c>
      <c r="M5822" s="1" t="str">
        <f t="shared" si="180"/>
        <v/>
      </c>
      <c r="N5822" s="1">
        <f>N(N5821)+IF(AND('💰 BÁO GIÁ'!$C$27&lt;&gt;"",OR(ISNUMBER(SEARCH('💰 BÁO GIÁ'!$C$27,$A5822)),ISNUMBER(SEARCH('💰 BÁO GIÁ'!$C$27,$B5822)))),1,0)</f>
        <v>0</v>
      </c>
      <c r="O5822" s="1" t="str">
        <f t="shared" si="181"/>
        <v/>
      </c>
    </row>
    <row r="5823" customHeight="1" spans="1:15">
      <c r="A5823" s="1" t="str">
        <f>IF('⭕ PHỚT ĐẦU TRỤC CƠ'!A9="","",'⭕ PHỚT ĐẦU TRỤC CƠ'!A9)</f>
        <v>HH079804</v>
      </c>
      <c r="B5823" s="1" t="str">
        <f>IF('⭕ PHỚT ĐẦU TRỤC CƠ'!A9="","",'⭕ PHỚT ĐẦU TRỤC CƠ'!P9)</f>
        <v>Phớt đầu trục cơ F17C/ EF750/ F20C/ V25C/ 96*124*14/23 - MASAKO</v>
      </c>
      <c r="C5823" s="1" t="str">
        <f>IF('⭕ PHỚT ĐẦU TRỤC CƠ'!A9="","","Phớt đầu")</f>
        <v>Phớt đầu</v>
      </c>
      <c r="D5823" s="1" t="str">
        <f>IF('⭕ PHỚT ĐẦU TRỤC CƠ'!A9="","",'⭕ PHỚT ĐẦU TRỤC CƠ'!G9)</f>
        <v>Cái</v>
      </c>
      <c r="E5823" s="1">
        <f>IF('⭕ PHỚT ĐẦU TRỤC CƠ'!A9="","",'⭕ PHỚT ĐẦU TRỤC CƠ'!H9)</f>
        <v>0</v>
      </c>
      <c r="F5823" s="1">
        <f>IF('⭕ PHỚT ĐẦU TRỤC CƠ'!A9="","",'⭕ PHỚT ĐẦU TRỤC CƠ'!I9)</f>
        <v>0</v>
      </c>
      <c r="G5823" s="1">
        <f>IF('⭕ PHỚT ĐẦU TRỤC CƠ'!A9="","",'⭕ PHỚT ĐẦU TRỤC CƠ'!J9)</f>
        <v>0</v>
      </c>
      <c r="H5823" s="1">
        <f>IF('⭕ PHỚT ĐẦU TRỤC CƠ'!A9="","",'⭕ PHỚT ĐẦU TRỤC CƠ'!K9)</f>
        <v>0</v>
      </c>
      <c r="I5823" s="1">
        <f>IF('⭕ PHỚT ĐẦU TRỤC CƠ'!A9="","",'⭕ PHỚT ĐẦU TRỤC CƠ'!L9)</f>
        <v>0</v>
      </c>
      <c r="J5823" s="1" t="str">
        <f>IF('⭕ PHỚT ĐẦU TRỤC CƠ'!A9="","",'⭕ PHỚT ĐẦU TRỤC CƠ'!D9)</f>
        <v>139</v>
      </c>
      <c r="L5823" s="1">
        <f>N(L5822)+IF(AND('🔎 TRA CỨU NHANH'!$C$2&lt;&gt;"",OR(ISNUMBER(SEARCH('🔎 TRA CỨU NHANH'!$C$2,$A5823)),ISNUMBER(SEARCH('🔎 TRA CỨU NHANH'!$C$2,$B5823)))),1,0)</f>
        <v>0</v>
      </c>
      <c r="M5823" s="1" t="str">
        <f t="shared" si="180"/>
        <v/>
      </c>
      <c r="N5823" s="1">
        <f>N(N5822)+IF(AND('💰 BÁO GIÁ'!$C$27&lt;&gt;"",OR(ISNUMBER(SEARCH('💰 BÁO GIÁ'!$C$27,$A5823)),ISNUMBER(SEARCH('💰 BÁO GIÁ'!$C$27,$B5823)))),1,0)</f>
        <v>0</v>
      </c>
      <c r="O5823" s="1" t="str">
        <f t="shared" si="181"/>
        <v/>
      </c>
    </row>
    <row r="5824" customHeight="1" spans="1:15">
      <c r="A5824" s="1" t="str">
        <f>IF('⭕ PHỚT ĐẦU TRỤC CƠ'!A10="","",'⭕ PHỚT ĐẦU TRỤC CƠ'!A10)</f>
        <v/>
      </c>
      <c r="B5824" s="1" t="str">
        <f>IF('⭕ PHỚT ĐẦU TRỤC CƠ'!A10="","",'⭕ PHỚT ĐẦU TRỤC CƠ'!P10)</f>
        <v/>
      </c>
      <c r="C5824" s="1" t="str">
        <f>IF('⭕ PHỚT ĐẦU TRỤC CƠ'!A10="","","Phớt đầu")</f>
        <v/>
      </c>
      <c r="D5824" s="1" t="str">
        <f>IF('⭕ PHỚT ĐẦU TRỤC CƠ'!A10="","",'⭕ PHỚT ĐẦU TRỤC CƠ'!G10)</f>
        <v/>
      </c>
      <c r="E5824" s="1" t="str">
        <f>IF('⭕ PHỚT ĐẦU TRỤC CƠ'!A10="","",'⭕ PHỚT ĐẦU TRỤC CƠ'!H10)</f>
        <v/>
      </c>
      <c r="F5824" s="1" t="str">
        <f>IF('⭕ PHỚT ĐẦU TRỤC CƠ'!A10="","",'⭕ PHỚT ĐẦU TRỤC CƠ'!I10)</f>
        <v/>
      </c>
      <c r="G5824" s="1" t="str">
        <f>IF('⭕ PHỚT ĐẦU TRỤC CƠ'!A10="","",'⭕ PHỚT ĐẦU TRỤC CƠ'!J10)</f>
        <v/>
      </c>
      <c r="H5824" s="1" t="str">
        <f>IF('⭕ PHỚT ĐẦU TRỤC CƠ'!A10="","",'⭕ PHỚT ĐẦU TRỤC CƠ'!K10)</f>
        <v/>
      </c>
      <c r="I5824" s="1" t="str">
        <f>IF('⭕ PHỚT ĐẦU TRỤC CƠ'!A10="","",'⭕ PHỚT ĐẦU TRỤC CƠ'!L10)</f>
        <v/>
      </c>
      <c r="J5824" s="1" t="str">
        <f>IF('⭕ PHỚT ĐẦU TRỤC CƠ'!A10="","",'⭕ PHỚT ĐẦU TRỤC CƠ'!D10)</f>
        <v/>
      </c>
      <c r="L5824" s="1">
        <f>N(L5823)+IF(AND('🔎 TRA CỨU NHANH'!$C$2&lt;&gt;"",OR(ISNUMBER(SEARCH('🔎 TRA CỨU NHANH'!$C$2,$A5824)),ISNUMBER(SEARCH('🔎 TRA CỨU NHANH'!$C$2,$B5824)))),1,0)</f>
        <v>0</v>
      </c>
      <c r="M5824" s="1" t="str">
        <f t="shared" si="180"/>
        <v/>
      </c>
      <c r="N5824" s="1">
        <f>N(N5823)+IF(AND('💰 BÁO GIÁ'!$C$27&lt;&gt;"",OR(ISNUMBER(SEARCH('💰 BÁO GIÁ'!$C$27,$A5824)),ISNUMBER(SEARCH('💰 BÁO GIÁ'!$C$27,$B5824)))),1,0)</f>
        <v>0</v>
      </c>
      <c r="O5824" s="1" t="str">
        <f t="shared" si="181"/>
        <v/>
      </c>
    </row>
    <row r="5825" customHeight="1" spans="1:15">
      <c r="A5825" s="1" t="str">
        <f>IF('⭕ PHỚT ĐẦU TRỤC CƠ'!A11="","",'⭕ PHỚT ĐẦU TRỤC CƠ'!A11)</f>
        <v>HH078741</v>
      </c>
      <c r="B5825" s="1" t="str">
        <f>IF('⭕ PHỚT ĐẦU TRỤC CƠ'!A11="","",'⭕ PHỚT ĐẦU TRỤC CƠ'!P11)</f>
        <v>Phớt đầu (lò xo) 4JB1/ 4JA1 (4FE1/4LE1/4LE2/C240/4JG1/4JG2) 50-68-9 - MSK (25.30/5)</v>
      </c>
      <c r="C5825" s="1" t="str">
        <f>IF('⭕ PHỚT ĐẦU TRỤC CƠ'!A11="","","Phớt đầu")</f>
        <v>Phớt đầu</v>
      </c>
      <c r="D5825" s="1" t="str">
        <f>IF('⭕ PHỚT ĐẦU TRỤC CƠ'!A11="","",'⭕ PHỚT ĐẦU TRỤC CƠ'!G11)</f>
        <v>Cái</v>
      </c>
      <c r="E5825" s="1">
        <f>IF('⭕ PHỚT ĐẦU TRỤC CƠ'!A11="","",'⭕ PHỚT ĐẦU TRỤC CƠ'!H11)</f>
        <v>0</v>
      </c>
      <c r="F5825" s="1">
        <f>IF('⭕ PHỚT ĐẦU TRỤC CƠ'!A11="","",'⭕ PHỚT ĐẦU TRỤC CƠ'!I11)</f>
        <v>0</v>
      </c>
      <c r="G5825" s="1">
        <f>IF('⭕ PHỚT ĐẦU TRỤC CƠ'!A11="","",'⭕ PHỚT ĐẦU TRỤC CƠ'!J11)</f>
        <v>0</v>
      </c>
      <c r="H5825" s="1">
        <f>IF('⭕ PHỚT ĐẦU TRỤC CƠ'!A11="","",'⭕ PHỚT ĐẦU TRỤC CƠ'!K11)</f>
        <v>0</v>
      </c>
      <c r="I5825" s="1">
        <f>IF('⭕ PHỚT ĐẦU TRỤC CƠ'!A11="","",'⭕ PHỚT ĐẦU TRỤC CƠ'!L11)</f>
        <v>0</v>
      </c>
      <c r="J5825" s="1" t="str">
        <f>IF('⭕ PHỚT ĐẦU TRỤC CƠ'!A11="","",'⭕ PHỚT ĐẦU TRỤC CƠ'!D11)</f>
        <v>93</v>
      </c>
      <c r="L5825" s="1">
        <f>N(L5824)+IF(AND('🔎 TRA CỨU NHANH'!$C$2&lt;&gt;"",OR(ISNUMBER(SEARCH('🔎 TRA CỨU NHANH'!$C$2,$A5825)),ISNUMBER(SEARCH('🔎 TRA CỨU NHANH'!$C$2,$B5825)))),1,0)</f>
        <v>0</v>
      </c>
      <c r="M5825" s="1" t="str">
        <f t="shared" si="180"/>
        <v/>
      </c>
      <c r="N5825" s="1">
        <f>N(N5824)+IF(AND('💰 BÁO GIÁ'!$C$27&lt;&gt;"",OR(ISNUMBER(SEARCH('💰 BÁO GIÁ'!$C$27,$A5825)),ISNUMBER(SEARCH('💰 BÁO GIÁ'!$C$27,$B5825)))),1,0)</f>
        <v>0</v>
      </c>
      <c r="O5825" s="1" t="str">
        <f t="shared" si="181"/>
        <v/>
      </c>
    </row>
    <row r="5826" customHeight="1" spans="1:15">
      <c r="A5826" s="1" t="str">
        <f>IF('⭕ PHỚT ĐẦU TRỤC CƠ'!A12="","",'⭕ PHỚT ĐẦU TRỤC CƠ'!A12)</f>
        <v>HH079801</v>
      </c>
      <c r="B5826" s="1" t="str">
        <f>IF('⭕ PHỚT ĐẦU TRỤC CƠ'!A12="","",'⭕ PHỚT ĐẦU TRỤC CƠ'!P12)</f>
        <v>Phớt đầu (trà, vành sắt) 4JJ1/ 4JB1/ 4JA1/ 4JG2 (50-68-10.5) - MSK</v>
      </c>
      <c r="C5826" s="1" t="str">
        <f>IF('⭕ PHỚT ĐẦU TRỤC CƠ'!A12="","","Phớt đầu")</f>
        <v>Phớt đầu</v>
      </c>
      <c r="D5826" s="1" t="str">
        <f>IF('⭕ PHỚT ĐẦU TRỤC CƠ'!A12="","",'⭕ PHỚT ĐẦU TRỤC CƠ'!G12)</f>
        <v>Cái</v>
      </c>
      <c r="E5826" s="1">
        <f>IF('⭕ PHỚT ĐẦU TRỤC CƠ'!A12="","",'⭕ PHỚT ĐẦU TRỤC CƠ'!H12)</f>
        <v>0</v>
      </c>
      <c r="F5826" s="1">
        <f>IF('⭕ PHỚT ĐẦU TRỤC CƠ'!A12="","",'⭕ PHỚT ĐẦU TRỤC CƠ'!I12)</f>
        <v>0</v>
      </c>
      <c r="G5826" s="1">
        <f>IF('⭕ PHỚT ĐẦU TRỤC CƠ'!A12="","",'⭕ PHỚT ĐẦU TRỤC CƠ'!J12)</f>
        <v>0</v>
      </c>
      <c r="H5826" s="1">
        <f>IF('⭕ PHỚT ĐẦU TRỤC CƠ'!A12="","",'⭕ PHỚT ĐẦU TRỤC CƠ'!K12)</f>
        <v>0</v>
      </c>
      <c r="I5826" s="1">
        <f>IF('⭕ PHỚT ĐẦU TRỤC CƠ'!A12="","",'⭕ PHỚT ĐẦU TRỤC CƠ'!L12)</f>
        <v>0</v>
      </c>
      <c r="J5826" s="1" t="str">
        <f>IF('⭕ PHỚT ĐẦU TRỤC CƠ'!A12="","",'⭕ PHỚT ĐẦU TRỤC CƠ'!D12)</f>
        <v>93</v>
      </c>
      <c r="L5826" s="1">
        <f>N(L5825)+IF(AND('🔎 TRA CỨU NHANH'!$C$2&lt;&gt;"",OR(ISNUMBER(SEARCH('🔎 TRA CỨU NHANH'!$C$2,$A5826)),ISNUMBER(SEARCH('🔎 TRA CỨU NHANH'!$C$2,$B5826)))),1,0)</f>
        <v>0</v>
      </c>
      <c r="M5826" s="1" t="str">
        <f t="shared" ref="M5826:M5889" si="182">IF(L5826&gt;N(L5825),L5826,"")</f>
        <v/>
      </c>
      <c r="N5826" s="1">
        <f>N(N5825)+IF(AND('💰 BÁO GIÁ'!$C$27&lt;&gt;"",OR(ISNUMBER(SEARCH('💰 BÁO GIÁ'!$C$27,$A5826)),ISNUMBER(SEARCH('💰 BÁO GIÁ'!$C$27,$B5826)))),1,0)</f>
        <v>0</v>
      </c>
      <c r="O5826" s="1" t="str">
        <f t="shared" ref="O5826:O5889" si="183">IF(N5826&gt;N(N5825),N5826,"")</f>
        <v/>
      </c>
    </row>
    <row r="5827" customHeight="1" spans="1:15">
      <c r="A5827" s="1" t="str">
        <f>IF('⭕ PHỚT ĐẦU TRỤC CƠ'!A13="","",'⭕ PHỚT ĐẦU TRỤC CƠ'!A13)</f>
        <v>HH074146</v>
      </c>
      <c r="B5827" s="1" t="str">
        <f>IF('⭕ PHỚT ĐẦU TRỤC CƠ'!A13="","",'⭕ PHỚT ĐẦU TRỤC CƠ'!P13)</f>
        <v>Phớt đầu trục cơ 4LE1 / 4LE2/ 4JB1/ C240/ 50-68-9 - DF</v>
      </c>
      <c r="C5827" s="1" t="str">
        <f>IF('⭕ PHỚT ĐẦU TRỤC CƠ'!A13="","","Phớt đầu")</f>
        <v>Phớt đầu</v>
      </c>
      <c r="D5827" s="1" t="str">
        <f>IF('⭕ PHỚT ĐẦU TRỤC CƠ'!A13="","",'⭕ PHỚT ĐẦU TRỤC CƠ'!G13)</f>
        <v>Cái</v>
      </c>
      <c r="E5827" s="1">
        <f>IF('⭕ PHỚT ĐẦU TRỤC CƠ'!A13="","",'⭕ PHỚT ĐẦU TRỤC CƠ'!H13)</f>
        <v>0</v>
      </c>
      <c r="F5827" s="1">
        <f>IF('⭕ PHỚT ĐẦU TRỤC CƠ'!A13="","",'⭕ PHỚT ĐẦU TRỤC CƠ'!I13)</f>
        <v>0</v>
      </c>
      <c r="G5827" s="1">
        <f>IF('⭕ PHỚT ĐẦU TRỤC CƠ'!A13="","",'⭕ PHỚT ĐẦU TRỤC CƠ'!J13)</f>
        <v>0</v>
      </c>
      <c r="H5827" s="1">
        <f>IF('⭕ PHỚT ĐẦU TRỤC CƠ'!A13="","",'⭕ PHỚT ĐẦU TRỤC CƠ'!K13)</f>
        <v>0</v>
      </c>
      <c r="I5827" s="1">
        <f>IF('⭕ PHỚT ĐẦU TRỤC CƠ'!A13="","",'⭕ PHỚT ĐẦU TRỤC CƠ'!L13)</f>
        <v>0</v>
      </c>
      <c r="J5827" s="1" t="str">
        <f>IF('⭕ PHỚT ĐẦU TRỤC CƠ'!A13="","",'⭕ PHỚT ĐẦU TRỤC CƠ'!D13)</f>
        <v>93</v>
      </c>
      <c r="L5827" s="1">
        <f>N(L5826)+IF(AND('🔎 TRA CỨU NHANH'!$C$2&lt;&gt;"",OR(ISNUMBER(SEARCH('🔎 TRA CỨU NHANH'!$C$2,$A5827)),ISNUMBER(SEARCH('🔎 TRA CỨU NHANH'!$C$2,$B5827)))),1,0)</f>
        <v>0</v>
      </c>
      <c r="M5827" s="1" t="str">
        <f t="shared" si="182"/>
        <v/>
      </c>
      <c r="N5827" s="1">
        <f>N(N5826)+IF(AND('💰 BÁO GIÁ'!$C$27&lt;&gt;"",OR(ISNUMBER(SEARCH('💰 BÁO GIÁ'!$C$27,$A5827)),ISNUMBER(SEARCH('💰 BÁO GIÁ'!$C$27,$B5827)))),1,0)</f>
        <v>0</v>
      </c>
      <c r="O5827" s="1" t="str">
        <f t="shared" si="183"/>
        <v/>
      </c>
    </row>
    <row r="5828" customHeight="1" spans="1:15">
      <c r="A5828" s="1" t="str">
        <f>IF('⭕ PHỚT ĐẦU TRỤC CƠ'!A14="","",'⭕ PHỚT ĐẦU TRỤC CƠ'!A14)</f>
        <v>HH080974</v>
      </c>
      <c r="B5828" s="1" t="str">
        <f>IF('⭕ PHỚT ĐẦU TRỤC CƠ'!A14="","",'⭕ PHỚT ĐẦU TRỤC CƠ'!P14)</f>
        <v>Phớt đầu (trà vành sắt) 4JJ1-T (73-96-9.5/13.5) - MSK (65.75.85)</v>
      </c>
      <c r="C5828" s="1" t="str">
        <f>IF('⭕ PHỚT ĐẦU TRỤC CƠ'!A14="","","Phớt đầu")</f>
        <v>Phớt đầu</v>
      </c>
      <c r="D5828" s="1" t="str">
        <f>IF('⭕ PHỚT ĐẦU TRỤC CƠ'!A14="","",'⭕ PHỚT ĐẦU TRỤC CƠ'!G14)</f>
        <v>Cái</v>
      </c>
      <c r="E5828" s="1">
        <f>IF('⭕ PHỚT ĐẦU TRỤC CƠ'!A14="","",'⭕ PHỚT ĐẦU TRỤC CƠ'!H14)</f>
        <v>0</v>
      </c>
      <c r="F5828" s="1">
        <f>IF('⭕ PHỚT ĐẦU TRỤC CƠ'!A14="","",'⭕ PHỚT ĐẦU TRỤC CƠ'!I14)</f>
        <v>0</v>
      </c>
      <c r="G5828" s="1">
        <f>IF('⭕ PHỚT ĐẦU TRỤC CƠ'!A14="","",'⭕ PHỚT ĐẦU TRỤC CƠ'!J14)</f>
        <v>0</v>
      </c>
      <c r="H5828" s="1">
        <f>IF('⭕ PHỚT ĐẦU TRỤC CƠ'!A14="","",'⭕ PHỚT ĐẦU TRỤC CƠ'!K14)</f>
        <v>0</v>
      </c>
      <c r="I5828" s="1">
        <f>IF('⭕ PHỚT ĐẦU TRỤC CƠ'!A14="","",'⭕ PHỚT ĐẦU TRỤC CƠ'!L14)</f>
        <v>0</v>
      </c>
      <c r="J5828" s="1" t="str">
        <f>IF('⭕ PHỚT ĐẦU TRỤC CƠ'!A14="","",'⭕ PHỚT ĐẦU TRỤC CƠ'!D14)</f>
        <v>95.4</v>
      </c>
      <c r="L5828" s="1">
        <f>N(L5827)+IF(AND('🔎 TRA CỨU NHANH'!$C$2&lt;&gt;"",OR(ISNUMBER(SEARCH('🔎 TRA CỨU NHANH'!$C$2,$A5828)),ISNUMBER(SEARCH('🔎 TRA CỨU NHANH'!$C$2,$B5828)))),1,0)</f>
        <v>0</v>
      </c>
      <c r="M5828" s="1" t="str">
        <f t="shared" si="182"/>
        <v/>
      </c>
      <c r="N5828" s="1">
        <f>N(N5827)+IF(AND('💰 BÁO GIÁ'!$C$27&lt;&gt;"",OR(ISNUMBER(SEARCH('💰 BÁO GIÁ'!$C$27,$A5828)),ISNUMBER(SEARCH('💰 BÁO GIÁ'!$C$27,$B5828)))),1,0)</f>
        <v>0</v>
      </c>
      <c r="O5828" s="1" t="str">
        <f t="shared" si="183"/>
        <v/>
      </c>
    </row>
    <row r="5829" customHeight="1" spans="1:15">
      <c r="A5829" s="1" t="str">
        <f>IF('⭕ PHỚT ĐẦU TRỤC CƠ'!A15="","",'⭕ PHỚT ĐẦU TRỤC CƠ'!A15)</f>
        <v>HH081489</v>
      </c>
      <c r="B5829" s="1" t="str">
        <f>IF('⭕ PHỚT ĐẦU TRỤC CƠ'!A15="","",'⭕ PHỚT ĐẦU TRỤC CƠ'!P15)</f>
        <v>Ron bộ 4JJ1-T (Thép, phớt béc 60, phớt đầu 50-68 lò xo, phớt sau 95-118 trà) - DF</v>
      </c>
      <c r="C5829" s="1" t="str">
        <f>IF('⭕ PHỚT ĐẦU TRỤC CƠ'!A15="","","Phớt đầu")</f>
        <v>Phớt đầu</v>
      </c>
      <c r="D5829" s="1" t="str">
        <f>IF('⭕ PHỚT ĐẦU TRỤC CƠ'!A15="","",'⭕ PHỚT ĐẦU TRỤC CƠ'!G15)</f>
        <v>Bộ</v>
      </c>
      <c r="E5829" s="1">
        <f>IF('⭕ PHỚT ĐẦU TRỤC CƠ'!A15="","",'⭕ PHỚT ĐẦU TRỤC CƠ'!H15)</f>
        <v>0</v>
      </c>
      <c r="F5829" s="1">
        <f>IF('⭕ PHỚT ĐẦU TRỤC CƠ'!A15="","",'⭕ PHỚT ĐẦU TRỤC CƠ'!I15)</f>
        <v>0</v>
      </c>
      <c r="G5829" s="1">
        <f>IF('⭕ PHỚT ĐẦU TRỤC CƠ'!A15="","",'⭕ PHỚT ĐẦU TRỤC CƠ'!J15)</f>
        <v>0</v>
      </c>
      <c r="H5829" s="1">
        <f>IF('⭕ PHỚT ĐẦU TRỤC CƠ'!A15="","",'⭕ PHỚT ĐẦU TRỤC CƠ'!K15)</f>
        <v>0</v>
      </c>
      <c r="I5829" s="1">
        <f>IF('⭕ PHỚT ĐẦU TRỤC CƠ'!A15="","",'⭕ PHỚT ĐẦU TRỤC CƠ'!L15)</f>
        <v>0</v>
      </c>
      <c r="J5829" s="1" t="str">
        <f>IF('⭕ PHỚT ĐẦU TRỤC CƠ'!A15="","",'⭕ PHỚT ĐẦU TRỤC CƠ'!D15)</f>
        <v>95.4</v>
      </c>
      <c r="L5829" s="1">
        <f>N(L5828)+IF(AND('🔎 TRA CỨU NHANH'!$C$2&lt;&gt;"",OR(ISNUMBER(SEARCH('🔎 TRA CỨU NHANH'!$C$2,$A5829)),ISNUMBER(SEARCH('🔎 TRA CỨU NHANH'!$C$2,$B5829)))),1,0)</f>
        <v>0</v>
      </c>
      <c r="M5829" s="1" t="str">
        <f t="shared" si="182"/>
        <v/>
      </c>
      <c r="N5829" s="1">
        <f>N(N5828)+IF(AND('💰 BÁO GIÁ'!$C$27&lt;&gt;"",OR(ISNUMBER(SEARCH('💰 BÁO GIÁ'!$C$27,$A5829)),ISNUMBER(SEARCH('💰 BÁO GIÁ'!$C$27,$B5829)))),1,0)</f>
        <v>0</v>
      </c>
      <c r="O5829" s="1" t="str">
        <f t="shared" si="183"/>
        <v/>
      </c>
    </row>
    <row r="5830" customHeight="1" spans="1:15">
      <c r="A5830" s="1" t="str">
        <f>IF('⭕ PHỚT ĐẦU TRỤC CƠ'!A16="","",'⭕ PHỚT ĐẦU TRỤC CƠ'!A16)</f>
        <v>HH074785</v>
      </c>
      <c r="B5830" s="1" t="str">
        <f>IF('⭕ PHỚT ĐẦU TRỤC CƠ'!A16="","",'⭕ PHỚT ĐẦU TRỤC CƠ'!P16)</f>
        <v>Phớt đầu trục cơ DA120 - DF</v>
      </c>
      <c r="C5830" s="1" t="str">
        <f>IF('⭕ PHỚT ĐẦU TRỤC CƠ'!A16="","","Phớt đầu")</f>
        <v>Phớt đầu</v>
      </c>
      <c r="D5830" s="1" t="str">
        <f>IF('⭕ PHỚT ĐẦU TRỤC CƠ'!A16="","",'⭕ PHỚT ĐẦU TRỤC CƠ'!G16)</f>
        <v>Cái</v>
      </c>
      <c r="E5830" s="1">
        <f>IF('⭕ PHỚT ĐẦU TRỤC CƠ'!A16="","",'⭕ PHỚT ĐẦU TRỤC CƠ'!H16)</f>
        <v>0</v>
      </c>
      <c r="F5830" s="1">
        <f>IF('⭕ PHỚT ĐẦU TRỤC CƠ'!A16="","",'⭕ PHỚT ĐẦU TRỤC CƠ'!I16)</f>
        <v>0</v>
      </c>
      <c r="G5830" s="1">
        <f>IF('⭕ PHỚT ĐẦU TRỤC CƠ'!A16="","",'⭕ PHỚT ĐẦU TRỤC CƠ'!J16)</f>
        <v>0</v>
      </c>
      <c r="H5830" s="1">
        <f>IF('⭕ PHỚT ĐẦU TRỤC CƠ'!A16="","",'⭕ PHỚT ĐẦU TRỤC CƠ'!K16)</f>
        <v>0</v>
      </c>
      <c r="I5830" s="1">
        <f>IF('⭕ PHỚT ĐẦU TRỤC CƠ'!A16="","",'⭕ PHỚT ĐẦU TRỤC CƠ'!L16)</f>
        <v>0</v>
      </c>
      <c r="J5830" s="1" t="str">
        <f>IF('⭕ PHỚT ĐẦU TRỤC CƠ'!A16="","",'⭕ PHỚT ĐẦU TRỤC CƠ'!D16)</f>
        <v>100</v>
      </c>
      <c r="L5830" s="1">
        <f>N(L5829)+IF(AND('🔎 TRA CỨU NHANH'!$C$2&lt;&gt;"",OR(ISNUMBER(SEARCH('🔎 TRA CỨU NHANH'!$C$2,$A5830)),ISNUMBER(SEARCH('🔎 TRA CỨU NHANH'!$C$2,$B5830)))),1,0)</f>
        <v>0</v>
      </c>
      <c r="M5830" s="1" t="str">
        <f t="shared" si="182"/>
        <v/>
      </c>
      <c r="N5830" s="1">
        <f>N(N5829)+IF(AND('💰 BÁO GIÁ'!$C$27&lt;&gt;"",OR(ISNUMBER(SEARCH('💰 BÁO GIÁ'!$C$27,$A5830)),ISNUMBER(SEARCH('💰 BÁO GIÁ'!$C$27,$B5830)))),1,0)</f>
        <v>0</v>
      </c>
      <c r="O5830" s="1" t="str">
        <f t="shared" si="183"/>
        <v/>
      </c>
    </row>
    <row r="5831" customHeight="1" spans="1:15">
      <c r="A5831" s="1" t="str">
        <f>IF('⭕ PHỚT ĐẦU TRỤC CƠ'!A17="","",'⭕ PHỚT ĐẦU TRỤC CƠ'!A17)</f>
        <v>HH00831</v>
      </c>
      <c r="B5831" s="1" t="str">
        <f>IF('⭕ PHỚT ĐẦU TRỤC CƠ'!A17="","",'⭕ PHỚT ĐẦU TRỤC CƠ'!P17)</f>
        <v>(hết hàng) Phớt đầu trục cơ 6BD1/6BB1 - DF</v>
      </c>
      <c r="C5831" s="1" t="str">
        <f>IF('⭕ PHỚT ĐẦU TRỤC CƠ'!A17="","","Phớt đầu")</f>
        <v>Phớt đầu</v>
      </c>
      <c r="D5831" s="1" t="str">
        <f>IF('⭕ PHỚT ĐẦU TRỤC CƠ'!A17="","",'⭕ PHỚT ĐẦU TRỤC CƠ'!G17)</f>
        <v>Cái</v>
      </c>
      <c r="E5831" s="1">
        <f>IF('⭕ PHỚT ĐẦU TRỤC CƠ'!A17="","",'⭕ PHỚT ĐẦU TRỤC CƠ'!H17)</f>
        <v>0</v>
      </c>
      <c r="F5831" s="1">
        <f>IF('⭕ PHỚT ĐẦU TRỤC CƠ'!A17="","",'⭕ PHỚT ĐẦU TRỤC CƠ'!I17)</f>
        <v>0</v>
      </c>
      <c r="G5831" s="1">
        <f>IF('⭕ PHỚT ĐẦU TRỤC CƠ'!A17="","",'⭕ PHỚT ĐẦU TRỤC CƠ'!J17)</f>
        <v>0</v>
      </c>
      <c r="H5831" s="1">
        <f>IF('⭕ PHỚT ĐẦU TRỤC CƠ'!A17="","",'⭕ PHỚT ĐẦU TRỤC CƠ'!K17)</f>
        <v>0</v>
      </c>
      <c r="I5831" s="1">
        <f>IF('⭕ PHỚT ĐẦU TRỤC CƠ'!A17="","",'⭕ PHỚT ĐẦU TRỤC CƠ'!L17)</f>
        <v>0</v>
      </c>
      <c r="J5831" s="1" t="str">
        <f>IF('⭕ PHỚT ĐẦU TRỤC CƠ'!A17="","",'⭕ PHỚT ĐẦU TRỤC CƠ'!D17)</f>
        <v>102</v>
      </c>
      <c r="L5831" s="1">
        <f>N(L5830)+IF(AND('🔎 TRA CỨU NHANH'!$C$2&lt;&gt;"",OR(ISNUMBER(SEARCH('🔎 TRA CỨU NHANH'!$C$2,$A5831)),ISNUMBER(SEARCH('🔎 TRA CỨU NHANH'!$C$2,$B5831)))),1,0)</f>
        <v>0</v>
      </c>
      <c r="M5831" s="1" t="str">
        <f t="shared" si="182"/>
        <v/>
      </c>
      <c r="N5831" s="1">
        <f>N(N5830)+IF(AND('💰 BÁO GIÁ'!$C$27&lt;&gt;"",OR(ISNUMBER(SEARCH('💰 BÁO GIÁ'!$C$27,$A5831)),ISNUMBER(SEARCH('💰 BÁO GIÁ'!$C$27,$B5831)))),1,0)</f>
        <v>0</v>
      </c>
      <c r="O5831" s="1" t="str">
        <f t="shared" si="183"/>
        <v/>
      </c>
    </row>
    <row r="5832" customHeight="1" spans="1:15">
      <c r="A5832" s="1" t="str">
        <f>IF('⭕ PHỚT ĐẦU TRỤC CƠ'!A18="","",'⭕ PHỚT ĐẦU TRỤC CƠ'!A18)</f>
        <v>HH076559</v>
      </c>
      <c r="B5832" s="1" t="str">
        <f>IF('⭕ PHỚT ĐẦU TRỤC CƠ'!A18="","",'⭕ PHỚT ĐẦU TRỤC CƠ'!P18)</f>
        <v>Phớt đầu (Front) Isuzu 6BD1/6BB1/6BG1/4BD1/4BG1 (60*82*12) - MSK</v>
      </c>
      <c r="C5832" s="1" t="str">
        <f>IF('⭕ PHỚT ĐẦU TRỤC CƠ'!A18="","","Phớt đầu")</f>
        <v>Phớt đầu</v>
      </c>
      <c r="D5832" s="1" t="str">
        <f>IF('⭕ PHỚT ĐẦU TRỤC CƠ'!A18="","",'⭕ PHỚT ĐẦU TRỤC CƠ'!G18)</f>
        <v>Cái</v>
      </c>
      <c r="E5832" s="1">
        <f>IF('⭕ PHỚT ĐẦU TRỤC CƠ'!A18="","",'⭕ PHỚT ĐẦU TRỤC CƠ'!H18)</f>
        <v>0</v>
      </c>
      <c r="F5832" s="1">
        <f>IF('⭕ PHỚT ĐẦU TRỤC CƠ'!A18="","",'⭕ PHỚT ĐẦU TRỤC CƠ'!I18)</f>
        <v>0</v>
      </c>
      <c r="G5832" s="1">
        <f>IF('⭕ PHỚT ĐẦU TRỤC CƠ'!A18="","",'⭕ PHỚT ĐẦU TRỤC CƠ'!J18)</f>
        <v>0</v>
      </c>
      <c r="H5832" s="1">
        <f>IF('⭕ PHỚT ĐẦU TRỤC CƠ'!A18="","",'⭕ PHỚT ĐẦU TRỤC CƠ'!K18)</f>
        <v>0</v>
      </c>
      <c r="I5832" s="1">
        <f>IF('⭕ PHỚT ĐẦU TRỤC CƠ'!A18="","",'⭕ PHỚT ĐẦU TRỤC CƠ'!L18)</f>
        <v>0</v>
      </c>
      <c r="J5832" s="1" t="str">
        <f>IF('⭕ PHỚT ĐẦU TRỤC CƠ'!A18="","",'⭕ PHỚT ĐẦU TRỤC CƠ'!D18)</f>
        <v>102</v>
      </c>
      <c r="L5832" s="1">
        <f>N(L5831)+IF(AND('🔎 TRA CỨU NHANH'!$C$2&lt;&gt;"",OR(ISNUMBER(SEARCH('🔎 TRA CỨU NHANH'!$C$2,$A5832)),ISNUMBER(SEARCH('🔎 TRA CỨU NHANH'!$C$2,$B5832)))),1,0)</f>
        <v>0</v>
      </c>
      <c r="M5832" s="1" t="str">
        <f t="shared" si="182"/>
        <v/>
      </c>
      <c r="N5832" s="1">
        <f>N(N5831)+IF(AND('💰 BÁO GIÁ'!$C$27&lt;&gt;"",OR(ISNUMBER(SEARCH('💰 BÁO GIÁ'!$C$27,$A5832)),ISNUMBER(SEARCH('💰 BÁO GIÁ'!$C$27,$B5832)))),1,0)</f>
        <v>0</v>
      </c>
      <c r="O5832" s="1" t="str">
        <f t="shared" si="183"/>
        <v/>
      </c>
    </row>
    <row r="5833" customHeight="1" spans="1:15">
      <c r="A5833" s="1" t="str">
        <f>IF('⭕ PHỚT ĐẦU TRỤC CƠ'!A19="","",'⭕ PHỚT ĐẦU TRỤC CƠ'!A19)</f>
        <v>HH073616</v>
      </c>
      <c r="B5833" s="1" t="str">
        <f>IF('⭕ PHỚT ĐẦU TRỤC CƠ'!A19="","",'⭕ PHỚT ĐẦU TRỤC CƠ'!P19)</f>
        <v>Phớt đầu trục cơ 4HK1/4HG1/4HF1/BZ4219E (109-137-14) - NICE/ MASAKO</v>
      </c>
      <c r="C5833" s="1" t="str">
        <f>IF('⭕ PHỚT ĐẦU TRỤC CƠ'!A19="","","Phớt đầu")</f>
        <v>Phớt đầu</v>
      </c>
      <c r="D5833" s="1" t="str">
        <f>IF('⭕ PHỚT ĐẦU TRỤC CƠ'!A19="","",'⭕ PHỚT ĐẦU TRỤC CƠ'!G19)</f>
        <v>Cái</v>
      </c>
      <c r="E5833" s="1">
        <f>IF('⭕ PHỚT ĐẦU TRỤC CƠ'!A19="","",'⭕ PHỚT ĐẦU TRỤC CƠ'!H19)</f>
        <v>0</v>
      </c>
      <c r="F5833" s="1">
        <f>IF('⭕ PHỚT ĐẦU TRỤC CƠ'!A19="","",'⭕ PHỚT ĐẦU TRỤC CƠ'!I19)</f>
        <v>0</v>
      </c>
      <c r="G5833" s="1">
        <f>IF('⭕ PHỚT ĐẦU TRỤC CƠ'!A19="","",'⭕ PHỚT ĐẦU TRỤC CƠ'!J19)</f>
        <v>0</v>
      </c>
      <c r="H5833" s="1">
        <f>IF('⭕ PHỚT ĐẦU TRỤC CƠ'!A19="","",'⭕ PHỚT ĐẦU TRỤC CƠ'!K19)</f>
        <v>0</v>
      </c>
      <c r="I5833" s="1">
        <f>IF('⭕ PHỚT ĐẦU TRỤC CƠ'!A19="","",'⭕ PHỚT ĐẦU TRỤC CƠ'!L19)</f>
        <v>0</v>
      </c>
      <c r="J5833" s="1" t="str">
        <f>IF('⭕ PHỚT ĐẦU TRỤC CƠ'!A19="","",'⭕ PHỚT ĐẦU TRỤC CƠ'!D19)</f>
        <v>115</v>
      </c>
      <c r="L5833" s="1">
        <f>N(L5832)+IF(AND('🔎 TRA CỨU NHANH'!$C$2&lt;&gt;"",OR(ISNUMBER(SEARCH('🔎 TRA CỨU NHANH'!$C$2,$A5833)),ISNUMBER(SEARCH('🔎 TRA CỨU NHANH'!$C$2,$B5833)))),1,0)</f>
        <v>0</v>
      </c>
      <c r="M5833" s="1" t="str">
        <f t="shared" si="182"/>
        <v/>
      </c>
      <c r="N5833" s="1">
        <f>N(N5832)+IF(AND('💰 BÁO GIÁ'!$C$27&lt;&gt;"",OR(ISNUMBER(SEARCH('💰 BÁO GIÁ'!$C$27,$A5833)),ISNUMBER(SEARCH('💰 BÁO GIÁ'!$C$27,$B5833)))),1,0)</f>
        <v>0</v>
      </c>
      <c r="O5833" s="1" t="str">
        <f t="shared" si="183"/>
        <v/>
      </c>
    </row>
    <row r="5834" customHeight="1" spans="1:15">
      <c r="A5834" s="1" t="str">
        <f>IF('⭕ PHỚT ĐẦU TRỤC CƠ'!A20="","",'⭕ PHỚT ĐẦU TRỤC CƠ'!A20)</f>
        <v>HH077072</v>
      </c>
      <c r="B5834" s="1" t="str">
        <f>IF('⭕ PHỚT ĐẦU TRỤC CƠ'!A20="","",'⭕ PHỚT ĐẦU TRỤC CƠ'!P20)</f>
        <v>Phớt đầu (Front) Isuzu 6HK1/6HH1/6HE1/BZ4425E (104-137-13 trà vành sắt) - MSK</v>
      </c>
      <c r="C5834" s="1" t="str">
        <f>IF('⭕ PHỚT ĐẦU TRỤC CƠ'!A20="","","Phớt đầu")</f>
        <v>Phớt đầu</v>
      </c>
      <c r="D5834" s="1" t="str">
        <f>IF('⭕ PHỚT ĐẦU TRỤC CƠ'!A20="","",'⭕ PHỚT ĐẦU TRỤC CƠ'!G20)</f>
        <v>Cái</v>
      </c>
      <c r="E5834" s="1">
        <f>IF('⭕ PHỚT ĐẦU TRỤC CƠ'!A20="","",'⭕ PHỚT ĐẦU TRỤC CƠ'!H20)</f>
        <v>0</v>
      </c>
      <c r="F5834" s="1">
        <f>IF('⭕ PHỚT ĐẦU TRỤC CƠ'!A20="","",'⭕ PHỚT ĐẦU TRỤC CƠ'!I20)</f>
        <v>0</v>
      </c>
      <c r="G5834" s="1">
        <f>IF('⭕ PHỚT ĐẦU TRỤC CƠ'!A20="","",'⭕ PHỚT ĐẦU TRỤC CƠ'!J20)</f>
        <v>0</v>
      </c>
      <c r="H5834" s="1">
        <f>IF('⭕ PHỚT ĐẦU TRỤC CƠ'!A20="","",'⭕ PHỚT ĐẦU TRỤC CƠ'!K20)</f>
        <v>0</v>
      </c>
      <c r="I5834" s="1">
        <f>IF('⭕ PHỚT ĐẦU TRỤC CƠ'!A20="","",'⭕ PHỚT ĐẦU TRỤC CƠ'!L20)</f>
        <v>0</v>
      </c>
      <c r="J5834" s="1" t="str">
        <f>IF('⭕ PHỚT ĐẦU TRỤC CƠ'!A20="","",'⭕ PHỚT ĐẦU TRỤC CƠ'!D20)</f>
        <v>115</v>
      </c>
      <c r="L5834" s="1">
        <f>N(L5833)+IF(AND('🔎 TRA CỨU NHANH'!$C$2&lt;&gt;"",OR(ISNUMBER(SEARCH('🔎 TRA CỨU NHANH'!$C$2,$A5834)),ISNUMBER(SEARCH('🔎 TRA CỨU NHANH'!$C$2,$B5834)))),1,0)</f>
        <v>0</v>
      </c>
      <c r="M5834" s="1" t="str">
        <f t="shared" si="182"/>
        <v/>
      </c>
      <c r="N5834" s="1">
        <f>N(N5833)+IF(AND('💰 BÁO GIÁ'!$C$27&lt;&gt;"",OR(ISNUMBER(SEARCH('💰 BÁO GIÁ'!$C$27,$A5834)),ISNUMBER(SEARCH('💰 BÁO GIÁ'!$C$27,$B5834)))),1,0)</f>
        <v>0</v>
      </c>
      <c r="O5834" s="1" t="str">
        <f t="shared" si="183"/>
        <v/>
      </c>
    </row>
    <row r="5835" customHeight="1" spans="1:15">
      <c r="A5835" s="1" t="str">
        <f>IF('⭕ PHỚT ĐẦU TRỤC CƠ'!A21="","",'⭕ PHỚT ĐẦU TRỤC CƠ'!A21)</f>
        <v>HH074115</v>
      </c>
      <c r="B5835" s="1" t="str">
        <f>IF('⭕ PHỚT ĐẦU TRỤC CƠ'!A21="","",'⭕ PHỚT ĐẦU TRỤC CƠ'!P21)</f>
        <v>Phớt đầu trục cơ 6HK1/6HH1/6HE1 (104-137-13 mặt trà) - DF</v>
      </c>
      <c r="C5835" s="1" t="str">
        <f>IF('⭕ PHỚT ĐẦU TRỤC CƠ'!A21="","","Phớt đầu")</f>
        <v>Phớt đầu</v>
      </c>
      <c r="D5835" s="1" t="str">
        <f>IF('⭕ PHỚT ĐẦU TRỤC CƠ'!A21="","",'⭕ PHỚT ĐẦU TRỤC CƠ'!G21)</f>
        <v>Cái</v>
      </c>
      <c r="E5835" s="1">
        <f>IF('⭕ PHỚT ĐẦU TRỤC CƠ'!A21="","",'⭕ PHỚT ĐẦU TRỤC CƠ'!H21)</f>
        <v>0</v>
      </c>
      <c r="F5835" s="1">
        <f>IF('⭕ PHỚT ĐẦU TRỤC CƠ'!A21="","",'⭕ PHỚT ĐẦU TRỤC CƠ'!I21)</f>
        <v>0</v>
      </c>
      <c r="G5835" s="1">
        <f>IF('⭕ PHỚT ĐẦU TRỤC CƠ'!A21="","",'⭕ PHỚT ĐẦU TRỤC CƠ'!J21)</f>
        <v>0</v>
      </c>
      <c r="H5835" s="1">
        <f>IF('⭕ PHỚT ĐẦU TRỤC CƠ'!A21="","",'⭕ PHỚT ĐẦU TRỤC CƠ'!K21)</f>
        <v>0</v>
      </c>
      <c r="I5835" s="1">
        <f>IF('⭕ PHỚT ĐẦU TRỤC CƠ'!A21="","",'⭕ PHỚT ĐẦU TRỤC CƠ'!L21)</f>
        <v>0</v>
      </c>
      <c r="J5835" s="1" t="str">
        <f>IF('⭕ PHỚT ĐẦU TRỤC CƠ'!A21="","",'⭕ PHỚT ĐẦU TRỤC CƠ'!D21)</f>
        <v>115</v>
      </c>
      <c r="L5835" s="1">
        <f>N(L5834)+IF(AND('🔎 TRA CỨU NHANH'!$C$2&lt;&gt;"",OR(ISNUMBER(SEARCH('🔎 TRA CỨU NHANH'!$C$2,$A5835)),ISNUMBER(SEARCH('🔎 TRA CỨU NHANH'!$C$2,$B5835)))),1,0)</f>
        <v>0</v>
      </c>
      <c r="M5835" s="1" t="str">
        <f t="shared" si="182"/>
        <v/>
      </c>
      <c r="N5835" s="1">
        <f>N(N5834)+IF(AND('💰 BÁO GIÁ'!$C$27&lt;&gt;"",OR(ISNUMBER(SEARCH('💰 BÁO GIÁ'!$C$27,$A5835)),ISNUMBER(SEARCH('💰 BÁO GIÁ'!$C$27,$B5835)))),1,0)</f>
        <v>0</v>
      </c>
      <c r="O5835" s="1" t="str">
        <f t="shared" si="183"/>
        <v/>
      </c>
    </row>
    <row r="5836" customHeight="1" spans="1:15">
      <c r="A5836" s="1" t="str">
        <f>IF('⭕ PHỚT ĐẦU TRỤC CƠ'!A22="","",'⭕ PHỚT ĐẦU TRỤC CƠ'!A22)</f>
        <v>HH074122</v>
      </c>
      <c r="B5836" s="1" t="str">
        <f>IF('⭕ PHỚT ĐẦU TRỤC CƠ'!A22="","",'⭕ PHỚT ĐẦU TRỤC CƠ'!P22)</f>
        <v>Phớt đầu trục cơ 6SD1 (114-153-15) - DF</v>
      </c>
      <c r="C5836" s="1" t="str">
        <f>IF('⭕ PHỚT ĐẦU TRỤC CƠ'!A22="","","Phớt đầu")</f>
        <v>Phớt đầu</v>
      </c>
      <c r="D5836" s="1" t="str">
        <f>IF('⭕ PHỚT ĐẦU TRỤC CƠ'!A22="","",'⭕ PHỚT ĐẦU TRỤC CƠ'!G22)</f>
        <v>Cái</v>
      </c>
      <c r="E5836" s="1">
        <f>IF('⭕ PHỚT ĐẦU TRỤC CƠ'!A22="","",'⭕ PHỚT ĐẦU TRỤC CƠ'!H22)</f>
        <v>0</v>
      </c>
      <c r="F5836" s="1">
        <f>IF('⭕ PHỚT ĐẦU TRỤC CƠ'!A22="","",'⭕ PHỚT ĐẦU TRỤC CƠ'!I22)</f>
        <v>0</v>
      </c>
      <c r="G5836" s="1">
        <f>IF('⭕ PHỚT ĐẦU TRỤC CƠ'!A22="","",'⭕ PHỚT ĐẦU TRỤC CƠ'!J22)</f>
        <v>0</v>
      </c>
      <c r="H5836" s="1">
        <f>IF('⭕ PHỚT ĐẦU TRỤC CƠ'!A22="","",'⭕ PHỚT ĐẦU TRỤC CƠ'!K22)</f>
        <v>0</v>
      </c>
      <c r="I5836" s="1">
        <f>IF('⭕ PHỚT ĐẦU TRỤC CƠ'!A22="","",'⭕ PHỚT ĐẦU TRỤC CƠ'!L22)</f>
        <v>0</v>
      </c>
      <c r="J5836" s="1" t="str">
        <f>IF('⭕ PHỚT ĐẦU TRỤC CƠ'!A22="","",'⭕ PHỚT ĐẦU TRỤC CƠ'!D22)</f>
        <v>117.9</v>
      </c>
      <c r="L5836" s="1">
        <f>N(L5835)+IF(AND('🔎 TRA CỨU NHANH'!$C$2&lt;&gt;"",OR(ISNUMBER(SEARCH('🔎 TRA CỨU NHANH'!$C$2,$A5836)),ISNUMBER(SEARCH('🔎 TRA CỨU NHANH'!$C$2,$B5836)))),1,0)</f>
        <v>0</v>
      </c>
      <c r="M5836" s="1" t="str">
        <f t="shared" si="182"/>
        <v/>
      </c>
      <c r="N5836" s="1">
        <f>N(N5835)+IF(AND('💰 BÁO GIÁ'!$C$27&lt;&gt;"",OR(ISNUMBER(SEARCH('💰 BÁO GIÁ'!$C$27,$A5836)),ISNUMBER(SEARCH('💰 BÁO GIÁ'!$C$27,$B5836)))),1,0)</f>
        <v>0</v>
      </c>
      <c r="O5836" s="1" t="str">
        <f t="shared" si="183"/>
        <v/>
      </c>
    </row>
    <row r="5837" customHeight="1" spans="1:15">
      <c r="A5837" s="1" t="str">
        <f>IF('⭕ PHỚT ĐẦU TRỤC CƠ'!A23="","",'⭕ PHỚT ĐẦU TRỤC CƠ'!A23)</f>
        <v>HH077077</v>
      </c>
      <c r="B5837" s="1" t="str">
        <f>IF('⭕ PHỚT ĐẦU TRỤC CƠ'!A23="","",'⭕ PHỚT ĐẦU TRỤC CƠ'!P23)</f>
        <v>Phớt đầu 6WG1/ 6WA1 (118-148-20.5) (vành sắt nâu) - NICE MSK (270.300/30)</v>
      </c>
      <c r="C5837" s="1" t="str">
        <f>IF('⭕ PHỚT ĐẦU TRỤC CƠ'!A23="","","Phớt đầu")</f>
        <v>Phớt đầu</v>
      </c>
      <c r="D5837" s="1" t="str">
        <f>IF('⭕ PHỚT ĐẦU TRỤC CƠ'!A23="","",'⭕ PHỚT ĐẦU TRỤC CƠ'!G23)</f>
        <v>Cái</v>
      </c>
      <c r="E5837" s="1">
        <f>IF('⭕ PHỚT ĐẦU TRỤC CƠ'!A23="","",'⭕ PHỚT ĐẦU TRỤC CƠ'!H23)</f>
        <v>0</v>
      </c>
      <c r="F5837" s="1">
        <f>IF('⭕ PHỚT ĐẦU TRỤC CƠ'!A23="","",'⭕ PHỚT ĐẦU TRỤC CƠ'!I23)</f>
        <v>0</v>
      </c>
      <c r="G5837" s="1">
        <f>IF('⭕ PHỚT ĐẦU TRỤC CƠ'!A23="","",'⭕ PHỚT ĐẦU TRỤC CƠ'!J23)</f>
        <v>0</v>
      </c>
      <c r="H5837" s="1">
        <f>IF('⭕ PHỚT ĐẦU TRỤC CƠ'!A23="","",'⭕ PHỚT ĐẦU TRỤC CƠ'!K23)</f>
        <v>0</v>
      </c>
      <c r="I5837" s="1">
        <f>IF('⭕ PHỚT ĐẦU TRỤC CƠ'!A23="","",'⭕ PHỚT ĐẦU TRỤC CƠ'!L23)</f>
        <v>0</v>
      </c>
      <c r="J5837" s="1" t="str">
        <f>IF('⭕ PHỚT ĐẦU TRỤC CƠ'!A23="","",'⭕ PHỚT ĐẦU TRỤC CƠ'!D23)</f>
        <v>132.9</v>
      </c>
      <c r="L5837" s="1">
        <f>N(L5836)+IF(AND('🔎 TRA CỨU NHANH'!$C$2&lt;&gt;"",OR(ISNUMBER(SEARCH('🔎 TRA CỨU NHANH'!$C$2,$A5837)),ISNUMBER(SEARCH('🔎 TRA CỨU NHANH'!$C$2,$B5837)))),1,0)</f>
        <v>0</v>
      </c>
      <c r="M5837" s="1" t="str">
        <f t="shared" si="182"/>
        <v/>
      </c>
      <c r="N5837" s="1">
        <f>N(N5836)+IF(AND('💰 BÁO GIÁ'!$C$27&lt;&gt;"",OR(ISNUMBER(SEARCH('💰 BÁO GIÁ'!$C$27,$A5837)),ISNUMBER(SEARCH('💰 BÁO GIÁ'!$C$27,$B5837)))),1,0)</f>
        <v>0</v>
      </c>
      <c r="O5837" s="1" t="str">
        <f t="shared" si="183"/>
        <v/>
      </c>
    </row>
    <row r="5838" customHeight="1" spans="1:15">
      <c r="A5838" s="1" t="str">
        <f>IF('⭕ PHỚT ĐẦU TRỤC CƠ'!A24="","",'⭕ PHỚT ĐẦU TRỤC CƠ'!A24)</f>
        <v>HH074120</v>
      </c>
      <c r="B5838" s="1" t="str">
        <f>IF('⭕ PHỚT ĐẦU TRỤC CƠ'!A24="","",'⭕ PHỚT ĐẦU TRỤC CƠ'!P24)</f>
        <v>Phớt đầu trục 6RB1 - DF</v>
      </c>
      <c r="C5838" s="1" t="str">
        <f>IF('⭕ PHỚT ĐẦU TRỤC CƠ'!A24="","","Phớt đầu")</f>
        <v>Phớt đầu</v>
      </c>
      <c r="D5838" s="1" t="str">
        <f>IF('⭕ PHỚT ĐẦU TRỤC CƠ'!A24="","",'⭕ PHỚT ĐẦU TRỤC CƠ'!G24)</f>
        <v>Cái</v>
      </c>
      <c r="E5838" s="1">
        <f>IF('⭕ PHỚT ĐẦU TRỤC CƠ'!A24="","",'⭕ PHỚT ĐẦU TRỤC CƠ'!H24)</f>
        <v>0</v>
      </c>
      <c r="F5838" s="1">
        <f>IF('⭕ PHỚT ĐẦU TRỤC CƠ'!A24="","",'⭕ PHỚT ĐẦU TRỤC CƠ'!I24)</f>
        <v>0</v>
      </c>
      <c r="G5838" s="1">
        <f>IF('⭕ PHỚT ĐẦU TRỤC CƠ'!A24="","",'⭕ PHỚT ĐẦU TRỤC CƠ'!J24)</f>
        <v>0</v>
      </c>
      <c r="H5838" s="1">
        <f>IF('⭕ PHỚT ĐẦU TRỤC CƠ'!A24="","",'⭕ PHỚT ĐẦU TRỤC CƠ'!K24)</f>
        <v>0</v>
      </c>
      <c r="I5838" s="1">
        <f>IF('⭕ PHỚT ĐẦU TRỤC CƠ'!A24="","",'⭕ PHỚT ĐẦU TRỤC CƠ'!L24)</f>
        <v>0</v>
      </c>
      <c r="J5838" s="1" t="str">
        <f>IF('⭕ PHỚT ĐẦU TRỤC CƠ'!A24="","",'⭕ PHỚT ĐẦU TRỤC CƠ'!D24)</f>
        <v>135</v>
      </c>
      <c r="L5838" s="1">
        <f>N(L5837)+IF(AND('🔎 TRA CỨU NHANH'!$C$2&lt;&gt;"",OR(ISNUMBER(SEARCH('🔎 TRA CỨU NHANH'!$C$2,$A5838)),ISNUMBER(SEARCH('🔎 TRA CỨU NHANH'!$C$2,$B5838)))),1,0)</f>
        <v>0</v>
      </c>
      <c r="M5838" s="1" t="str">
        <f t="shared" si="182"/>
        <v/>
      </c>
      <c r="N5838" s="1">
        <f>N(N5837)+IF(AND('💰 BÁO GIÁ'!$C$27&lt;&gt;"",OR(ISNUMBER(SEARCH('💰 BÁO GIÁ'!$C$27,$A5838)),ISNUMBER(SEARCH('💰 BÁO GIÁ'!$C$27,$B5838)))),1,0)</f>
        <v>0</v>
      </c>
      <c r="O5838" s="1" t="str">
        <f t="shared" si="183"/>
        <v/>
      </c>
    </row>
    <row r="5839" customHeight="1" spans="1:15">
      <c r="A5839" s="1" t="str">
        <f>IF('⭕ PHỚT ĐẦU TRỤC CƠ'!A25="","",'⭕ PHỚT ĐẦU TRỤC CƠ'!A25)</f>
        <v>HH077039</v>
      </c>
      <c r="B5839" s="1" t="str">
        <f>IF('⭕ PHỚT ĐẦU TRỤC CƠ'!A25="","",'⭕ PHỚT ĐẦU TRỤC CƠ'!P25)</f>
        <v>Phớt đầu trục 6RB1 / 6RA1 (70-92-10) - NICE IN</v>
      </c>
      <c r="C5839" s="1" t="str">
        <f>IF('⭕ PHỚT ĐẦU TRỤC CƠ'!A25="","","Phớt đầu")</f>
        <v>Phớt đầu</v>
      </c>
      <c r="D5839" s="1" t="str">
        <f>IF('⭕ PHỚT ĐẦU TRỤC CƠ'!A25="","",'⭕ PHỚT ĐẦU TRỤC CƠ'!G25)</f>
        <v>Cái</v>
      </c>
      <c r="E5839" s="1">
        <f>IF('⭕ PHỚT ĐẦU TRỤC CƠ'!A25="","",'⭕ PHỚT ĐẦU TRỤC CƠ'!H25)</f>
        <v>0</v>
      </c>
      <c r="F5839" s="1">
        <f>IF('⭕ PHỚT ĐẦU TRỤC CƠ'!A25="","",'⭕ PHỚT ĐẦU TRỤC CƠ'!I25)</f>
        <v>0</v>
      </c>
      <c r="G5839" s="1">
        <f>IF('⭕ PHỚT ĐẦU TRỤC CƠ'!A25="","",'⭕ PHỚT ĐẦU TRỤC CƠ'!J25)</f>
        <v>0</v>
      </c>
      <c r="H5839" s="1">
        <f>IF('⭕ PHỚT ĐẦU TRỤC CƠ'!A25="","",'⭕ PHỚT ĐẦU TRỤC CƠ'!K25)</f>
        <v>0</v>
      </c>
      <c r="I5839" s="1">
        <f>IF('⭕ PHỚT ĐẦU TRỤC CƠ'!A25="","",'⭕ PHỚT ĐẦU TRỤC CƠ'!L25)</f>
        <v>0</v>
      </c>
      <c r="J5839" s="1" t="str">
        <f>IF('⭕ PHỚT ĐẦU TRỤC CƠ'!A25="","",'⭕ PHỚT ĐẦU TRỤC CƠ'!D25)</f>
        <v>135</v>
      </c>
      <c r="L5839" s="1">
        <f>N(L5838)+IF(AND('🔎 TRA CỨU NHANH'!$C$2&lt;&gt;"",OR(ISNUMBER(SEARCH('🔎 TRA CỨU NHANH'!$C$2,$A5839)),ISNUMBER(SEARCH('🔎 TRA CỨU NHANH'!$C$2,$B5839)))),1,0)</f>
        <v>0</v>
      </c>
      <c r="M5839" s="1" t="str">
        <f t="shared" si="182"/>
        <v/>
      </c>
      <c r="N5839" s="1">
        <f>N(N5838)+IF(AND('💰 BÁO GIÁ'!$C$27&lt;&gt;"",OR(ISNUMBER(SEARCH('💰 BÁO GIÁ'!$C$27,$A5839)),ISNUMBER(SEARCH('💰 BÁO GIÁ'!$C$27,$B5839)))),1,0)</f>
        <v>0</v>
      </c>
      <c r="O5839" s="1" t="str">
        <f t="shared" si="183"/>
        <v/>
      </c>
    </row>
    <row r="5840" customHeight="1" spans="1:15">
      <c r="A5840" s="1" t="str">
        <f>IF('⭕ PHỚT ĐẦU TRỤC CƠ'!A26="","",'⭕ PHỚT ĐẦU TRỤC CƠ'!A26)</f>
        <v/>
      </c>
      <c r="B5840" s="1" t="str">
        <f>IF('⭕ PHỚT ĐẦU TRỤC CƠ'!A26="","",'⭕ PHỚT ĐẦU TRỤC CƠ'!P26)</f>
        <v/>
      </c>
      <c r="C5840" s="1" t="str">
        <f>IF('⭕ PHỚT ĐẦU TRỤC CƠ'!A26="","","Phớt đầu")</f>
        <v/>
      </c>
      <c r="D5840" s="1" t="str">
        <f>IF('⭕ PHỚT ĐẦU TRỤC CƠ'!A26="","",'⭕ PHỚT ĐẦU TRỤC CƠ'!G26)</f>
        <v/>
      </c>
      <c r="E5840" s="1" t="str">
        <f>IF('⭕ PHỚT ĐẦU TRỤC CƠ'!A26="","",'⭕ PHỚT ĐẦU TRỤC CƠ'!H26)</f>
        <v/>
      </c>
      <c r="F5840" s="1" t="str">
        <f>IF('⭕ PHỚT ĐẦU TRỤC CƠ'!A26="","",'⭕ PHỚT ĐẦU TRỤC CƠ'!I26)</f>
        <v/>
      </c>
      <c r="G5840" s="1" t="str">
        <f>IF('⭕ PHỚT ĐẦU TRỤC CƠ'!A26="","",'⭕ PHỚT ĐẦU TRỤC CƠ'!J26)</f>
        <v/>
      </c>
      <c r="H5840" s="1" t="str">
        <f>IF('⭕ PHỚT ĐẦU TRỤC CƠ'!A26="","",'⭕ PHỚT ĐẦU TRỤC CƠ'!K26)</f>
        <v/>
      </c>
      <c r="I5840" s="1" t="str">
        <f>IF('⭕ PHỚT ĐẦU TRỤC CƠ'!A26="","",'⭕ PHỚT ĐẦU TRỤC CƠ'!L26)</f>
        <v/>
      </c>
      <c r="J5840" s="1" t="str">
        <f>IF('⭕ PHỚT ĐẦU TRỤC CƠ'!A26="","",'⭕ PHỚT ĐẦU TRỤC CƠ'!D26)</f>
        <v/>
      </c>
      <c r="L5840" s="1">
        <f>N(L5839)+IF(AND('🔎 TRA CỨU NHANH'!$C$2&lt;&gt;"",OR(ISNUMBER(SEARCH('🔎 TRA CỨU NHANH'!$C$2,$A5840)),ISNUMBER(SEARCH('🔎 TRA CỨU NHANH'!$C$2,$B5840)))),1,0)</f>
        <v>0</v>
      </c>
      <c r="M5840" s="1" t="str">
        <f t="shared" si="182"/>
        <v/>
      </c>
      <c r="N5840" s="1">
        <f>N(N5839)+IF(AND('💰 BÁO GIÁ'!$C$27&lt;&gt;"",OR(ISNUMBER(SEARCH('💰 BÁO GIÁ'!$C$27,$A5840)),ISNUMBER(SEARCH('💰 BÁO GIÁ'!$C$27,$B5840)))),1,0)</f>
        <v>0</v>
      </c>
      <c r="O5840" s="1" t="str">
        <f t="shared" si="183"/>
        <v/>
      </c>
    </row>
    <row r="5841" customHeight="1" spans="1:15">
      <c r="A5841" s="1" t="str">
        <f>IF('⭕ PHỚT ĐẦU TRỤC CƠ'!A27="","",'⭕ PHỚT ĐẦU TRỤC CƠ'!A27)</f>
        <v>HH078553</v>
      </c>
      <c r="B5841" s="1" t="str">
        <f>IF('⭕ PHỚT ĐẦU TRỤC CƠ'!A27="","",'⭕ PHỚT ĐẦU TRỤC CƠ'!P27)</f>
        <v>Phớt đầu (Front) Komatsu 4D94/ 3D94/ 55*72*9 - NICE/ MASAKO</v>
      </c>
      <c r="C5841" s="1" t="str">
        <f>IF('⭕ PHỚT ĐẦU TRỤC CƠ'!A27="","","Phớt đầu")</f>
        <v>Phớt đầu</v>
      </c>
      <c r="D5841" s="1" t="str">
        <f>IF('⭕ PHỚT ĐẦU TRỤC CƠ'!A27="","",'⭕ PHỚT ĐẦU TRỤC CƠ'!G27)</f>
        <v>Cái</v>
      </c>
      <c r="E5841" s="1">
        <f>IF('⭕ PHỚT ĐẦU TRỤC CƠ'!A27="","",'⭕ PHỚT ĐẦU TRỤC CƠ'!H27)</f>
        <v>0</v>
      </c>
      <c r="F5841" s="1">
        <f>IF('⭕ PHỚT ĐẦU TRỤC CƠ'!A27="","",'⭕ PHỚT ĐẦU TRỤC CƠ'!I27)</f>
        <v>0</v>
      </c>
      <c r="G5841" s="1">
        <f>IF('⭕ PHỚT ĐẦU TRỤC CƠ'!A27="","",'⭕ PHỚT ĐẦU TRỤC CƠ'!J27)</f>
        <v>0</v>
      </c>
      <c r="H5841" s="1">
        <f>IF('⭕ PHỚT ĐẦU TRỤC CƠ'!A27="","",'⭕ PHỚT ĐẦU TRỤC CƠ'!K27)</f>
        <v>0</v>
      </c>
      <c r="I5841" s="1">
        <f>IF('⭕ PHỚT ĐẦU TRỤC CƠ'!A27="","",'⭕ PHỚT ĐẦU TRỤC CƠ'!L27)</f>
        <v>0</v>
      </c>
      <c r="J5841" s="1" t="str">
        <f>IF('⭕ PHỚT ĐẦU TRỤC CƠ'!A27="","",'⭕ PHỚT ĐẦU TRỤC CƠ'!D27)</f>
        <v>94</v>
      </c>
      <c r="L5841" s="1">
        <f>N(L5840)+IF(AND('🔎 TRA CỨU NHANH'!$C$2&lt;&gt;"",OR(ISNUMBER(SEARCH('🔎 TRA CỨU NHANH'!$C$2,$A5841)),ISNUMBER(SEARCH('🔎 TRA CỨU NHANH'!$C$2,$B5841)))),1,0)</f>
        <v>0</v>
      </c>
      <c r="M5841" s="1" t="str">
        <f t="shared" si="182"/>
        <v/>
      </c>
      <c r="N5841" s="1">
        <f>N(N5840)+IF(AND('💰 BÁO GIÁ'!$C$27&lt;&gt;"",OR(ISNUMBER(SEARCH('💰 BÁO GIÁ'!$C$27,$A5841)),ISNUMBER(SEARCH('💰 BÁO GIÁ'!$C$27,$B5841)))),1,0)</f>
        <v>0</v>
      </c>
      <c r="O5841" s="1" t="str">
        <f t="shared" si="183"/>
        <v/>
      </c>
    </row>
    <row r="5842" customHeight="1" spans="1:15">
      <c r="A5842" s="1" t="str">
        <f>IF('⭕ PHỚT ĐẦU TRỤC CƠ'!A28="","",'⭕ PHỚT ĐẦU TRỤC CƠ'!A28)</f>
        <v>HH078558</v>
      </c>
      <c r="B5842" s="1" t="str">
        <f>IF('⭕ PHỚT ĐẦU TRỤC CƠ'!A28="","",'⭕ PHỚT ĐẦU TRỤC CƠ'!P28)</f>
        <v>Phớt đầu 4D95/ 6D95 (ED33/ FD33 3D95) 62-85-12 - MSK (30.40.50)</v>
      </c>
      <c r="C5842" s="1" t="str">
        <f>IF('⭕ PHỚT ĐẦU TRỤC CƠ'!A28="","","Phớt đầu")</f>
        <v>Phớt đầu</v>
      </c>
      <c r="D5842" s="1" t="str">
        <f>IF('⭕ PHỚT ĐẦU TRỤC CƠ'!A28="","",'⭕ PHỚT ĐẦU TRỤC CƠ'!G28)</f>
        <v>Cái</v>
      </c>
      <c r="E5842" s="1">
        <f>IF('⭕ PHỚT ĐẦU TRỤC CƠ'!A28="","",'⭕ PHỚT ĐẦU TRỤC CƠ'!H28)</f>
        <v>0</v>
      </c>
      <c r="F5842" s="1">
        <f>IF('⭕ PHỚT ĐẦU TRỤC CƠ'!A28="","",'⭕ PHỚT ĐẦU TRỤC CƠ'!I28)</f>
        <v>0</v>
      </c>
      <c r="G5842" s="1">
        <f>IF('⭕ PHỚT ĐẦU TRỤC CƠ'!A28="","",'⭕ PHỚT ĐẦU TRỤC CƠ'!J28)</f>
        <v>0</v>
      </c>
      <c r="H5842" s="1">
        <f>IF('⭕ PHỚT ĐẦU TRỤC CƠ'!A28="","",'⭕ PHỚT ĐẦU TRỤC CƠ'!K28)</f>
        <v>0</v>
      </c>
      <c r="I5842" s="1">
        <f>IF('⭕ PHỚT ĐẦU TRỤC CƠ'!A28="","",'⭕ PHỚT ĐẦU TRỤC CƠ'!L28)</f>
        <v>0</v>
      </c>
      <c r="J5842" s="1" t="str">
        <f>IF('⭕ PHỚT ĐẦU TRỤC CƠ'!A28="","",'⭕ PHỚT ĐẦU TRỤC CƠ'!D28)</f>
        <v>95</v>
      </c>
      <c r="L5842" s="1">
        <f>N(L5841)+IF(AND('🔎 TRA CỨU NHANH'!$C$2&lt;&gt;"",OR(ISNUMBER(SEARCH('🔎 TRA CỨU NHANH'!$C$2,$A5842)),ISNUMBER(SEARCH('🔎 TRA CỨU NHANH'!$C$2,$B5842)))),1,0)</f>
        <v>0</v>
      </c>
      <c r="M5842" s="1" t="str">
        <f t="shared" si="182"/>
        <v/>
      </c>
      <c r="N5842" s="1">
        <f>N(N5841)+IF(AND('💰 BÁO GIÁ'!$C$27&lt;&gt;"",OR(ISNUMBER(SEARCH('💰 BÁO GIÁ'!$C$27,$A5842)),ISNUMBER(SEARCH('💰 BÁO GIÁ'!$C$27,$B5842)))),1,0)</f>
        <v>0</v>
      </c>
      <c r="O5842" s="1" t="str">
        <f t="shared" si="183"/>
        <v/>
      </c>
    </row>
    <row r="5843" customHeight="1" spans="1:15">
      <c r="A5843" s="1" t="str">
        <f>IF('⭕ PHỚT ĐẦU TRỤC CƠ'!A29="","",'⭕ PHỚT ĐẦU TRỤC CƠ'!A29)</f>
        <v>HH00842</v>
      </c>
      <c r="B5843" s="1" t="str">
        <f>IF('⭕ PHỚT ĐẦU TRỤC CƠ'!A29="","",'⭕ PHỚT ĐẦU TRỤC CƠ'!P29)</f>
        <v>Phớt đầu trục cơ 6D105 / 6D108 - DF</v>
      </c>
      <c r="C5843" s="1" t="str">
        <f>IF('⭕ PHỚT ĐẦU TRỤC CƠ'!A29="","","Phớt đầu")</f>
        <v>Phớt đầu</v>
      </c>
      <c r="D5843" s="1" t="str">
        <f>IF('⭕ PHỚT ĐẦU TRỤC CƠ'!A29="","",'⭕ PHỚT ĐẦU TRỤC CƠ'!G29)</f>
        <v>Cái</v>
      </c>
      <c r="E5843" s="1">
        <f>IF('⭕ PHỚT ĐẦU TRỤC CƠ'!A29="","",'⭕ PHỚT ĐẦU TRỤC CƠ'!H29)</f>
        <v>0</v>
      </c>
      <c r="F5843" s="1">
        <f>IF('⭕ PHỚT ĐẦU TRỤC CƠ'!A29="","",'⭕ PHỚT ĐẦU TRỤC CƠ'!I29)</f>
        <v>0</v>
      </c>
      <c r="G5843" s="1">
        <f>IF('⭕ PHỚT ĐẦU TRỤC CƠ'!A29="","",'⭕ PHỚT ĐẦU TRỤC CƠ'!J29)</f>
        <v>0</v>
      </c>
      <c r="H5843" s="1">
        <f>IF('⭕ PHỚT ĐẦU TRỤC CƠ'!A29="","",'⭕ PHỚT ĐẦU TRỤC CƠ'!K29)</f>
        <v>0</v>
      </c>
      <c r="I5843" s="1">
        <f>IF('⭕ PHỚT ĐẦU TRỤC CƠ'!A29="","",'⭕ PHỚT ĐẦU TRỤC CƠ'!L29)</f>
        <v>0</v>
      </c>
      <c r="J5843" s="1" t="str">
        <f>IF('⭕ PHỚT ĐẦU TRỤC CƠ'!A29="","",'⭕ PHỚT ĐẦU TRỤC CƠ'!D29)</f>
        <v>105</v>
      </c>
      <c r="L5843" s="1">
        <f>N(L5842)+IF(AND('🔎 TRA CỨU NHANH'!$C$2&lt;&gt;"",OR(ISNUMBER(SEARCH('🔎 TRA CỨU NHANH'!$C$2,$A5843)),ISNUMBER(SEARCH('🔎 TRA CỨU NHANH'!$C$2,$B5843)))),1,0)</f>
        <v>0</v>
      </c>
      <c r="M5843" s="1" t="str">
        <f t="shared" si="182"/>
        <v/>
      </c>
      <c r="N5843" s="1">
        <f>N(N5842)+IF(AND('💰 BÁO GIÁ'!$C$27&lt;&gt;"",OR(ISNUMBER(SEARCH('💰 BÁO GIÁ'!$C$27,$A5843)),ISNUMBER(SEARCH('💰 BÁO GIÁ'!$C$27,$B5843)))),1,0)</f>
        <v>0</v>
      </c>
      <c r="O5843" s="1" t="str">
        <f t="shared" si="183"/>
        <v/>
      </c>
    </row>
    <row r="5844" customHeight="1" spans="1:15">
      <c r="A5844" s="1" t="str">
        <f>IF('⭕ PHỚT ĐẦU TRỤC CƠ'!A30="","",'⭕ PHỚT ĐẦU TRỤC CƠ'!A30)</f>
        <v>HH073863</v>
      </c>
      <c r="B5844" s="1" t="str">
        <f>IF('⭕ PHỚT ĐẦU TRỤC CƠ'!A30="","",'⭕ PHỚT ĐẦU TRỤC CƠ'!P30)</f>
        <v>Phớt đầu trục cơ 6D110/ S6D110/ 6D108/ 6D105/ 65-90-13 - DF</v>
      </c>
      <c r="C5844" s="1" t="str">
        <f>IF('⭕ PHỚT ĐẦU TRỤC CƠ'!A30="","","Phớt đầu")</f>
        <v>Phớt đầu</v>
      </c>
      <c r="D5844" s="1" t="str">
        <f>IF('⭕ PHỚT ĐẦU TRỤC CƠ'!A30="","",'⭕ PHỚT ĐẦU TRỤC CƠ'!G30)</f>
        <v>Cái</v>
      </c>
      <c r="E5844" s="1">
        <f>IF('⭕ PHỚT ĐẦU TRỤC CƠ'!A30="","",'⭕ PHỚT ĐẦU TRỤC CƠ'!H30)</f>
        <v>0</v>
      </c>
      <c r="F5844" s="1">
        <f>IF('⭕ PHỚT ĐẦU TRỤC CƠ'!A30="","",'⭕ PHỚT ĐẦU TRỤC CƠ'!I30)</f>
        <v>0</v>
      </c>
      <c r="G5844" s="1">
        <f>IF('⭕ PHỚT ĐẦU TRỤC CƠ'!A30="","",'⭕ PHỚT ĐẦU TRỤC CƠ'!J30)</f>
        <v>0</v>
      </c>
      <c r="H5844" s="1">
        <f>IF('⭕ PHỚT ĐẦU TRỤC CƠ'!A30="","",'⭕ PHỚT ĐẦU TRỤC CƠ'!K30)</f>
        <v>0</v>
      </c>
      <c r="I5844" s="1">
        <f>IF('⭕ PHỚT ĐẦU TRỤC CƠ'!A30="","",'⭕ PHỚT ĐẦU TRỤC CƠ'!L30)</f>
        <v>0</v>
      </c>
      <c r="J5844" s="1" t="str">
        <f>IF('⭕ PHỚT ĐẦU TRỤC CƠ'!A30="","",'⭕ PHỚT ĐẦU TRỤC CƠ'!D30)</f>
        <v>105</v>
      </c>
      <c r="L5844" s="1">
        <f>N(L5843)+IF(AND('🔎 TRA CỨU NHANH'!$C$2&lt;&gt;"",OR(ISNUMBER(SEARCH('🔎 TRA CỨU NHANH'!$C$2,$A5844)),ISNUMBER(SEARCH('🔎 TRA CỨU NHANH'!$C$2,$B5844)))),1,0)</f>
        <v>0</v>
      </c>
      <c r="M5844" s="1" t="str">
        <f t="shared" si="182"/>
        <v/>
      </c>
      <c r="N5844" s="1">
        <f>N(N5843)+IF(AND('💰 BÁO GIÁ'!$C$27&lt;&gt;"",OR(ISNUMBER(SEARCH('💰 BÁO GIÁ'!$C$27,$A5844)),ISNUMBER(SEARCH('💰 BÁO GIÁ'!$C$27,$B5844)))),1,0)</f>
        <v>0</v>
      </c>
      <c r="O5844" s="1" t="str">
        <f t="shared" si="183"/>
        <v/>
      </c>
    </row>
    <row r="5845" customHeight="1" spans="1:15">
      <c r="A5845" s="1" t="str">
        <f>IF('⭕ PHỚT ĐẦU TRỤC CƠ'!A31="","",'⭕ PHỚT ĐẦU TRỤC CƠ'!A31)</f>
        <v>HH078556</v>
      </c>
      <c r="B5845" s="1" t="str">
        <f>IF('⭕ PHỚT ĐẦU TRỤC CƠ'!A31="","",'⭕ PHỚT ĐẦU TRỤC CƠ'!P31)</f>
        <v>Phớt đầu trục cơ S6D108 / 6D108 / S6D105 / 6D105 (65-90-13) - NICE IN</v>
      </c>
      <c r="C5845" s="1" t="str">
        <f>IF('⭕ PHỚT ĐẦU TRỤC CƠ'!A31="","","Phớt đầu")</f>
        <v>Phớt đầu</v>
      </c>
      <c r="D5845" s="1" t="str">
        <f>IF('⭕ PHỚT ĐẦU TRỤC CƠ'!A31="","",'⭕ PHỚT ĐẦU TRỤC CƠ'!G31)</f>
        <v>Cái</v>
      </c>
      <c r="E5845" s="1">
        <f>IF('⭕ PHỚT ĐẦU TRỤC CƠ'!A31="","",'⭕ PHỚT ĐẦU TRỤC CƠ'!H31)</f>
        <v>0</v>
      </c>
      <c r="F5845" s="1">
        <f>IF('⭕ PHỚT ĐẦU TRỤC CƠ'!A31="","",'⭕ PHỚT ĐẦU TRỤC CƠ'!I31)</f>
        <v>0</v>
      </c>
      <c r="G5845" s="1">
        <f>IF('⭕ PHỚT ĐẦU TRỤC CƠ'!A31="","",'⭕ PHỚT ĐẦU TRỤC CƠ'!J31)</f>
        <v>0</v>
      </c>
      <c r="H5845" s="1">
        <f>IF('⭕ PHỚT ĐẦU TRỤC CƠ'!A31="","",'⭕ PHỚT ĐẦU TRỤC CƠ'!K31)</f>
        <v>0</v>
      </c>
      <c r="I5845" s="1">
        <f>IF('⭕ PHỚT ĐẦU TRỤC CƠ'!A31="","",'⭕ PHỚT ĐẦU TRỤC CƠ'!L31)</f>
        <v>0</v>
      </c>
      <c r="J5845" s="1" t="str">
        <f>IF('⭕ PHỚT ĐẦU TRỤC CƠ'!A31="","",'⭕ PHỚT ĐẦU TRỤC CƠ'!D31)</f>
        <v>105</v>
      </c>
      <c r="L5845" s="1">
        <f>N(L5844)+IF(AND('🔎 TRA CỨU NHANH'!$C$2&lt;&gt;"",OR(ISNUMBER(SEARCH('🔎 TRA CỨU NHANH'!$C$2,$A5845)),ISNUMBER(SEARCH('🔎 TRA CỨU NHANH'!$C$2,$B5845)))),1,0)</f>
        <v>0</v>
      </c>
      <c r="M5845" s="1" t="str">
        <f t="shared" si="182"/>
        <v/>
      </c>
      <c r="N5845" s="1">
        <f>N(N5844)+IF(AND('💰 BÁO GIÁ'!$C$27&lt;&gt;"",OR(ISNUMBER(SEARCH('💰 BÁO GIÁ'!$C$27,$A5845)),ISNUMBER(SEARCH('💰 BÁO GIÁ'!$C$27,$B5845)))),1,0)</f>
        <v>0</v>
      </c>
      <c r="O5845" s="1" t="str">
        <f t="shared" si="183"/>
        <v/>
      </c>
    </row>
    <row r="5846" customHeight="1" spans="1:15">
      <c r="A5846" s="1" t="str">
        <f>IF('⭕ PHỚT ĐẦU TRỤC CƠ'!A32="","",'⭕ PHỚT ĐẦU TRỤC CƠ'!A32)</f>
        <v>HH074331</v>
      </c>
      <c r="B5846" s="1" t="str">
        <f>IF('⭕ PHỚT ĐẦU TRỤC CƠ'!A32="","",'⭕ PHỚT ĐẦU TRỤC CƠ'!P32)</f>
        <v>Phớt đầu đuôi trục cơ 4D120 / 4D130 - CADA</v>
      </c>
      <c r="C5846" s="1" t="str">
        <f>IF('⭕ PHỚT ĐẦU TRỤC CƠ'!A32="","","Phớt đầu")</f>
        <v>Phớt đầu</v>
      </c>
      <c r="D5846" s="1" t="str">
        <f>IF('⭕ PHỚT ĐẦU TRỤC CƠ'!A32="","",'⭕ PHỚT ĐẦU TRỤC CƠ'!G32)</f>
        <v>Bộ</v>
      </c>
      <c r="E5846" s="1">
        <f>IF('⭕ PHỚT ĐẦU TRỤC CƠ'!A32="","",'⭕ PHỚT ĐẦU TRỤC CƠ'!H32)</f>
        <v>0</v>
      </c>
      <c r="F5846" s="1">
        <f>IF('⭕ PHỚT ĐẦU TRỤC CƠ'!A32="","",'⭕ PHỚT ĐẦU TRỤC CƠ'!I32)</f>
        <v>0</v>
      </c>
      <c r="G5846" s="1">
        <f>IF('⭕ PHỚT ĐẦU TRỤC CƠ'!A32="","",'⭕ PHỚT ĐẦU TRỤC CƠ'!J32)</f>
        <v>0</v>
      </c>
      <c r="H5846" s="1">
        <f>IF('⭕ PHỚT ĐẦU TRỤC CƠ'!A32="","",'⭕ PHỚT ĐẦU TRỤC CƠ'!K32)</f>
        <v>0</v>
      </c>
      <c r="I5846" s="1">
        <f>IF('⭕ PHỚT ĐẦU TRỤC CƠ'!A32="","",'⭕ PHỚT ĐẦU TRỤC CƠ'!L32)</f>
        <v>0</v>
      </c>
      <c r="J5846" s="1" t="str">
        <f>IF('⭕ PHỚT ĐẦU TRỤC CƠ'!A32="","",'⭕ PHỚT ĐẦU TRỤC CƠ'!D32)</f>
        <v>120</v>
      </c>
      <c r="L5846" s="1">
        <f>N(L5845)+IF(AND('🔎 TRA CỨU NHANH'!$C$2&lt;&gt;"",OR(ISNUMBER(SEARCH('🔎 TRA CỨU NHANH'!$C$2,$A5846)),ISNUMBER(SEARCH('🔎 TRA CỨU NHANH'!$C$2,$B5846)))),1,0)</f>
        <v>0</v>
      </c>
      <c r="M5846" s="1" t="str">
        <f t="shared" si="182"/>
        <v/>
      </c>
      <c r="N5846" s="1">
        <f>N(N5845)+IF(AND('💰 BÁO GIÁ'!$C$27&lt;&gt;"",OR(ISNUMBER(SEARCH('💰 BÁO GIÁ'!$C$27,$A5846)),ISNUMBER(SEARCH('💰 BÁO GIÁ'!$C$27,$B5846)))),1,0)</f>
        <v>0</v>
      </c>
      <c r="O5846" s="1" t="str">
        <f t="shared" si="183"/>
        <v/>
      </c>
    </row>
    <row r="5847" customHeight="1" spans="1:15">
      <c r="A5847" s="1" t="str">
        <f>IF('⭕ PHỚT ĐẦU TRỤC CƠ'!A33="","",'⭕ PHỚT ĐẦU TRỤC CƠ'!A33)</f>
        <v>HH00845</v>
      </c>
      <c r="B5847" s="1" t="str">
        <f>IF('⭕ PHỚT ĐẦU TRỤC CƠ'!A33="","",'⭕ PHỚT ĐẦU TRỤC CƠ'!P33)</f>
        <v>Phớt đầu trục cơ 4D120 / 4D130 (75-100-12) - DF</v>
      </c>
      <c r="C5847" s="1" t="str">
        <f>IF('⭕ PHỚT ĐẦU TRỤC CƠ'!A33="","","Phớt đầu")</f>
        <v>Phớt đầu</v>
      </c>
      <c r="D5847" s="1" t="str">
        <f>IF('⭕ PHỚT ĐẦU TRỤC CƠ'!A33="","",'⭕ PHỚT ĐẦU TRỤC CƠ'!G33)</f>
        <v>Cái</v>
      </c>
      <c r="E5847" s="1">
        <f>IF('⭕ PHỚT ĐẦU TRỤC CƠ'!A33="","",'⭕ PHỚT ĐẦU TRỤC CƠ'!H33)</f>
        <v>0</v>
      </c>
      <c r="F5847" s="1">
        <f>IF('⭕ PHỚT ĐẦU TRỤC CƠ'!A33="","",'⭕ PHỚT ĐẦU TRỤC CƠ'!I33)</f>
        <v>0</v>
      </c>
      <c r="G5847" s="1">
        <f>IF('⭕ PHỚT ĐẦU TRỤC CƠ'!A33="","",'⭕ PHỚT ĐẦU TRỤC CƠ'!J33)</f>
        <v>0</v>
      </c>
      <c r="H5847" s="1">
        <f>IF('⭕ PHỚT ĐẦU TRỤC CƠ'!A33="","",'⭕ PHỚT ĐẦU TRỤC CƠ'!K33)</f>
        <v>0</v>
      </c>
      <c r="I5847" s="1">
        <f>IF('⭕ PHỚT ĐẦU TRỤC CƠ'!A33="","",'⭕ PHỚT ĐẦU TRỤC CƠ'!L33)</f>
        <v>0</v>
      </c>
      <c r="J5847" s="1" t="str">
        <f>IF('⭕ PHỚT ĐẦU TRỤC CƠ'!A33="","",'⭕ PHỚT ĐẦU TRỤC CƠ'!D33)</f>
        <v>120</v>
      </c>
      <c r="L5847" s="1">
        <f>N(L5846)+IF(AND('🔎 TRA CỨU NHANH'!$C$2&lt;&gt;"",OR(ISNUMBER(SEARCH('🔎 TRA CỨU NHANH'!$C$2,$A5847)),ISNUMBER(SEARCH('🔎 TRA CỨU NHANH'!$C$2,$B5847)))),1,0)</f>
        <v>0</v>
      </c>
      <c r="M5847" s="1" t="str">
        <f t="shared" si="182"/>
        <v/>
      </c>
      <c r="N5847" s="1">
        <f>N(N5846)+IF(AND('💰 BÁO GIÁ'!$C$27&lt;&gt;"",OR(ISNUMBER(SEARCH('💰 BÁO GIÁ'!$C$27,$A5847)),ISNUMBER(SEARCH('💰 BÁO GIÁ'!$C$27,$B5847)))),1,0)</f>
        <v>0</v>
      </c>
      <c r="O5847" s="1" t="str">
        <f t="shared" si="183"/>
        <v/>
      </c>
    </row>
    <row r="5848" customHeight="1" spans="1:15">
      <c r="A5848" s="1" t="str">
        <f>IF('⭕ PHỚT ĐẦU TRỤC CƠ'!A34="","",'⭕ PHỚT ĐẦU TRỤC CƠ'!A34)</f>
        <v>HH0303</v>
      </c>
      <c r="B5848" s="1" t="str">
        <f>IF('⭕ PHỚT ĐẦU TRỤC CƠ'!A34="","",'⭕ PHỚT ĐẦU TRỤC CƠ'!P34)</f>
        <v>Phớt đầu trục cơ 4D130 - CADA</v>
      </c>
      <c r="C5848" s="1" t="str">
        <f>IF('⭕ PHỚT ĐẦU TRỤC CƠ'!A34="","","Phớt đầu")</f>
        <v>Phớt đầu</v>
      </c>
      <c r="D5848" s="1" t="str">
        <f>IF('⭕ PHỚT ĐẦU TRỤC CƠ'!A34="","",'⭕ PHỚT ĐẦU TRỤC CƠ'!G34)</f>
        <v>Cái</v>
      </c>
      <c r="E5848" s="1">
        <f>IF('⭕ PHỚT ĐẦU TRỤC CƠ'!A34="","",'⭕ PHỚT ĐẦU TRỤC CƠ'!H34)</f>
        <v>0</v>
      </c>
      <c r="F5848" s="1">
        <f>IF('⭕ PHỚT ĐẦU TRỤC CƠ'!A34="","",'⭕ PHỚT ĐẦU TRỤC CƠ'!I34)</f>
        <v>0</v>
      </c>
      <c r="G5848" s="1">
        <f>IF('⭕ PHỚT ĐẦU TRỤC CƠ'!A34="","",'⭕ PHỚT ĐẦU TRỤC CƠ'!J34)</f>
        <v>0</v>
      </c>
      <c r="H5848" s="1">
        <f>IF('⭕ PHỚT ĐẦU TRỤC CƠ'!A34="","",'⭕ PHỚT ĐẦU TRỤC CƠ'!K34)</f>
        <v>0</v>
      </c>
      <c r="I5848" s="1">
        <f>IF('⭕ PHỚT ĐẦU TRỤC CƠ'!A34="","",'⭕ PHỚT ĐẦU TRỤC CƠ'!L34)</f>
        <v>0</v>
      </c>
      <c r="J5848" s="1" t="str">
        <f>IF('⭕ PHỚT ĐẦU TRỤC CƠ'!A34="","",'⭕ PHỚT ĐẦU TRỤC CƠ'!D34)</f>
        <v>130</v>
      </c>
      <c r="L5848" s="1">
        <f>N(L5847)+IF(AND('🔎 TRA CỨU NHANH'!$C$2&lt;&gt;"",OR(ISNUMBER(SEARCH('🔎 TRA CỨU NHANH'!$C$2,$A5848)),ISNUMBER(SEARCH('🔎 TRA CỨU NHANH'!$C$2,$B5848)))),1,0)</f>
        <v>0</v>
      </c>
      <c r="M5848" s="1" t="str">
        <f t="shared" si="182"/>
        <v/>
      </c>
      <c r="N5848" s="1">
        <f>N(N5847)+IF(AND('💰 BÁO GIÁ'!$C$27&lt;&gt;"",OR(ISNUMBER(SEARCH('💰 BÁO GIÁ'!$C$27,$A5848)),ISNUMBER(SEARCH('💰 BÁO GIÁ'!$C$27,$B5848)))),1,0)</f>
        <v>0</v>
      </c>
      <c r="O5848" s="1" t="str">
        <f t="shared" si="183"/>
        <v/>
      </c>
    </row>
    <row r="5849" customHeight="1" spans="1:15">
      <c r="A5849" s="1" t="str">
        <f>IF('⭕ PHỚT ĐẦU TRỤC CƠ'!A35="","",'⭕ PHỚT ĐẦU TRỤC CƠ'!A35)</f>
        <v>HH070934</v>
      </c>
      <c r="B5849" s="1" t="str">
        <f>IF('⭕ PHỚT ĐẦU TRỤC CƠ'!A35="","",'⭕ PHỚT ĐẦU TRỤC CƠ'!P35)</f>
        <v>Phớt đầu trục cơ 4D130 / 4D120 (75-100-12) - DF</v>
      </c>
      <c r="C5849" s="1" t="str">
        <f>IF('⭕ PHỚT ĐẦU TRỤC CƠ'!A35="","","Phớt đầu")</f>
        <v>Phớt đầu</v>
      </c>
      <c r="D5849" s="1" t="str">
        <f>IF('⭕ PHỚT ĐẦU TRỤC CƠ'!A35="","",'⭕ PHỚT ĐẦU TRỤC CƠ'!G35)</f>
        <v>Cái</v>
      </c>
      <c r="E5849" s="1">
        <f>IF('⭕ PHỚT ĐẦU TRỤC CƠ'!A35="","",'⭕ PHỚT ĐẦU TRỤC CƠ'!H35)</f>
        <v>0</v>
      </c>
      <c r="F5849" s="1">
        <f>IF('⭕ PHỚT ĐẦU TRỤC CƠ'!A35="","",'⭕ PHỚT ĐẦU TRỤC CƠ'!I35)</f>
        <v>0</v>
      </c>
      <c r="G5849" s="1">
        <f>IF('⭕ PHỚT ĐẦU TRỤC CƠ'!A35="","",'⭕ PHỚT ĐẦU TRỤC CƠ'!J35)</f>
        <v>0</v>
      </c>
      <c r="H5849" s="1">
        <f>IF('⭕ PHỚT ĐẦU TRỤC CƠ'!A35="","",'⭕ PHỚT ĐẦU TRỤC CƠ'!K35)</f>
        <v>0</v>
      </c>
      <c r="I5849" s="1">
        <f>IF('⭕ PHỚT ĐẦU TRỤC CƠ'!A35="","",'⭕ PHỚT ĐẦU TRỤC CƠ'!L35)</f>
        <v>0</v>
      </c>
      <c r="J5849" s="1" t="str">
        <f>IF('⭕ PHỚT ĐẦU TRỤC CƠ'!A35="","",'⭕ PHỚT ĐẦU TRỤC CƠ'!D35)</f>
        <v>130</v>
      </c>
      <c r="L5849" s="1">
        <f>N(L5848)+IF(AND('🔎 TRA CỨU NHANH'!$C$2&lt;&gt;"",OR(ISNUMBER(SEARCH('🔎 TRA CỨU NHANH'!$C$2,$A5849)),ISNUMBER(SEARCH('🔎 TRA CỨU NHANH'!$C$2,$B5849)))),1,0)</f>
        <v>0</v>
      </c>
      <c r="M5849" s="1" t="str">
        <f t="shared" si="182"/>
        <v/>
      </c>
      <c r="N5849" s="1">
        <f>N(N5848)+IF(AND('💰 BÁO GIÁ'!$C$27&lt;&gt;"",OR(ISNUMBER(SEARCH('💰 BÁO GIÁ'!$C$27,$A5849)),ISNUMBER(SEARCH('💰 BÁO GIÁ'!$C$27,$B5849)))),1,0)</f>
        <v>0</v>
      </c>
      <c r="O5849" s="1" t="str">
        <f t="shared" si="183"/>
        <v/>
      </c>
    </row>
    <row r="5850" customHeight="1" spans="1:15">
      <c r="A5850" s="1" t="str">
        <f>IF('⭕ PHỚT ĐẦU TRỤC CƠ'!A36="","",'⭕ PHỚT ĐẦU TRỤC CƠ'!A36)</f>
        <v>HH079802</v>
      </c>
      <c r="B5850" s="1" t="str">
        <f>IF('⭕ PHỚT ĐẦU TRỤC CƠ'!A36="","",'⭕ PHỚT ĐẦU TRỤC CƠ'!P36)</f>
        <v>Phớt đầu trục cơ 4D130 / 4D120 (lò xo) 75*100*13 - MASAKO</v>
      </c>
      <c r="C5850" s="1" t="str">
        <f>IF('⭕ PHỚT ĐẦU TRỤC CƠ'!A36="","","Phớt đầu")</f>
        <v>Phớt đầu</v>
      </c>
      <c r="D5850" s="1" t="str">
        <f>IF('⭕ PHỚT ĐẦU TRỤC CƠ'!A36="","",'⭕ PHỚT ĐẦU TRỤC CƠ'!G36)</f>
        <v>Cái</v>
      </c>
      <c r="E5850" s="1">
        <f>IF('⭕ PHỚT ĐẦU TRỤC CƠ'!A36="","",'⭕ PHỚT ĐẦU TRỤC CƠ'!H36)</f>
        <v>0</v>
      </c>
      <c r="F5850" s="1">
        <f>IF('⭕ PHỚT ĐẦU TRỤC CƠ'!A36="","",'⭕ PHỚT ĐẦU TRỤC CƠ'!I36)</f>
        <v>0</v>
      </c>
      <c r="G5850" s="1">
        <f>IF('⭕ PHỚT ĐẦU TRỤC CƠ'!A36="","",'⭕ PHỚT ĐẦU TRỤC CƠ'!J36)</f>
        <v>0</v>
      </c>
      <c r="H5850" s="1">
        <f>IF('⭕ PHỚT ĐẦU TRỤC CƠ'!A36="","",'⭕ PHỚT ĐẦU TRỤC CƠ'!K36)</f>
        <v>0</v>
      </c>
      <c r="I5850" s="1">
        <f>IF('⭕ PHỚT ĐẦU TRỤC CƠ'!A36="","",'⭕ PHỚT ĐẦU TRỤC CƠ'!L36)</f>
        <v>0</v>
      </c>
      <c r="J5850" s="1" t="str">
        <f>IF('⭕ PHỚT ĐẦU TRỤC CƠ'!A36="","",'⭕ PHỚT ĐẦU TRỤC CƠ'!D36)</f>
        <v>130</v>
      </c>
      <c r="L5850" s="1">
        <f>N(L5849)+IF(AND('🔎 TRA CỨU NHANH'!$C$2&lt;&gt;"",OR(ISNUMBER(SEARCH('🔎 TRA CỨU NHANH'!$C$2,$A5850)),ISNUMBER(SEARCH('🔎 TRA CỨU NHANH'!$C$2,$B5850)))),1,0)</f>
        <v>0</v>
      </c>
      <c r="M5850" s="1" t="str">
        <f t="shared" si="182"/>
        <v/>
      </c>
      <c r="N5850" s="1">
        <f>N(N5849)+IF(AND('💰 BÁO GIÁ'!$C$27&lt;&gt;"",OR(ISNUMBER(SEARCH('💰 BÁO GIÁ'!$C$27,$A5850)),ISNUMBER(SEARCH('💰 BÁO GIÁ'!$C$27,$B5850)))),1,0)</f>
        <v>0</v>
      </c>
      <c r="O5850" s="1" t="str">
        <f t="shared" si="183"/>
        <v/>
      </c>
    </row>
    <row r="5851" customHeight="1" spans="1:15">
      <c r="A5851" s="1" t="str">
        <f>IF('⭕ PHỚT ĐẦU TRỤC CƠ'!A37="","",'⭕ PHỚT ĐẦU TRỤC CƠ'!A37)</f>
        <v>HH00844</v>
      </c>
      <c r="B5851" s="1" t="str">
        <f>IF('⭕ PHỚT ĐẦU TRỤC CƠ'!A37="","",'⭕ PHỚT ĐẦU TRỤC CƠ'!P37)</f>
        <v>Phớt đầu trục cơ 6D125 /S6D125/ 6D140/ S6D140/ 92.08-120.65-12.7 - DF</v>
      </c>
      <c r="C5851" s="1" t="str">
        <f>IF('⭕ PHỚT ĐẦU TRỤC CƠ'!A37="","","Phớt đầu")</f>
        <v>Phớt đầu</v>
      </c>
      <c r="D5851" s="1" t="str">
        <f>IF('⭕ PHỚT ĐẦU TRỤC CƠ'!A37="","",'⭕ PHỚT ĐẦU TRỤC CƠ'!G37)</f>
        <v>Cái</v>
      </c>
      <c r="E5851" s="1">
        <f>IF('⭕ PHỚT ĐẦU TRỤC CƠ'!A37="","",'⭕ PHỚT ĐẦU TRỤC CƠ'!H37)</f>
        <v>0</v>
      </c>
      <c r="F5851" s="1">
        <f>IF('⭕ PHỚT ĐẦU TRỤC CƠ'!A37="","",'⭕ PHỚT ĐẦU TRỤC CƠ'!I37)</f>
        <v>0</v>
      </c>
      <c r="G5851" s="1">
        <f>IF('⭕ PHỚT ĐẦU TRỤC CƠ'!A37="","",'⭕ PHỚT ĐẦU TRỤC CƠ'!J37)</f>
        <v>0</v>
      </c>
      <c r="H5851" s="1">
        <f>IF('⭕ PHỚT ĐẦU TRỤC CƠ'!A37="","",'⭕ PHỚT ĐẦU TRỤC CƠ'!K37)</f>
        <v>0</v>
      </c>
      <c r="I5851" s="1">
        <f>IF('⭕ PHỚT ĐẦU TRỤC CƠ'!A37="","",'⭕ PHỚT ĐẦU TRỤC CƠ'!L37)</f>
        <v>0</v>
      </c>
      <c r="J5851" s="1" t="str">
        <f>IF('⭕ PHỚT ĐẦU TRỤC CƠ'!A37="","",'⭕ PHỚT ĐẦU TRỤC CƠ'!D37)</f>
        <v>140</v>
      </c>
      <c r="L5851" s="1">
        <f>N(L5850)+IF(AND('🔎 TRA CỨU NHANH'!$C$2&lt;&gt;"",OR(ISNUMBER(SEARCH('🔎 TRA CỨU NHANH'!$C$2,$A5851)),ISNUMBER(SEARCH('🔎 TRA CỨU NHANH'!$C$2,$B5851)))),1,0)</f>
        <v>0</v>
      </c>
      <c r="M5851" s="1" t="str">
        <f t="shared" si="182"/>
        <v/>
      </c>
      <c r="N5851" s="1">
        <f>N(N5850)+IF(AND('💰 BÁO GIÁ'!$C$27&lt;&gt;"",OR(ISNUMBER(SEARCH('💰 BÁO GIÁ'!$C$27,$A5851)),ISNUMBER(SEARCH('💰 BÁO GIÁ'!$C$27,$B5851)))),1,0)</f>
        <v>0</v>
      </c>
      <c r="O5851" s="1" t="str">
        <f t="shared" si="183"/>
        <v/>
      </c>
    </row>
    <row r="5852" customHeight="1" spans="1:15">
      <c r="A5852" s="1" t="str">
        <f>IF('⭕ PHỚT ĐẦU TRỤC CƠ'!A38="","",'⭕ PHỚT ĐẦU TRỤC CƠ'!A38)</f>
        <v>HH078557</v>
      </c>
      <c r="B5852" s="1" t="str">
        <f>IF('⭕ PHỚT ĐẦU TRỤC CƠ'!A38="","",'⭕ PHỚT ĐẦU TRỤC CƠ'!P38)</f>
        <v>Phớt đầu (Front) 6D125 /S6D125 /6D140 /S6D140 /NT855 (92.08-120.65-12.7) - MASAKO</v>
      </c>
      <c r="C5852" s="1" t="str">
        <f>IF('⭕ PHỚT ĐẦU TRỤC CƠ'!A38="","","Phớt đầu")</f>
        <v>Phớt đầu</v>
      </c>
      <c r="D5852" s="1" t="str">
        <f>IF('⭕ PHỚT ĐẦU TRỤC CƠ'!A38="","",'⭕ PHỚT ĐẦU TRỤC CƠ'!G38)</f>
        <v>Cái</v>
      </c>
      <c r="E5852" s="1">
        <f>IF('⭕ PHỚT ĐẦU TRỤC CƠ'!A38="","",'⭕ PHỚT ĐẦU TRỤC CƠ'!H38)</f>
        <v>0</v>
      </c>
      <c r="F5852" s="1">
        <f>IF('⭕ PHỚT ĐẦU TRỤC CƠ'!A38="","",'⭕ PHỚT ĐẦU TRỤC CƠ'!I38)</f>
        <v>0</v>
      </c>
      <c r="G5852" s="1">
        <f>IF('⭕ PHỚT ĐẦU TRỤC CƠ'!A38="","",'⭕ PHỚT ĐẦU TRỤC CƠ'!J38)</f>
        <v>0</v>
      </c>
      <c r="H5852" s="1">
        <f>IF('⭕ PHỚT ĐẦU TRỤC CƠ'!A38="","",'⭕ PHỚT ĐẦU TRỤC CƠ'!K38)</f>
        <v>0</v>
      </c>
      <c r="I5852" s="1">
        <f>IF('⭕ PHỚT ĐẦU TRỤC CƠ'!A38="","",'⭕ PHỚT ĐẦU TRỤC CƠ'!L38)</f>
        <v>0</v>
      </c>
      <c r="J5852" s="1" t="str">
        <f>IF('⭕ PHỚT ĐẦU TRỤC CƠ'!A38="","",'⭕ PHỚT ĐẦU TRỤC CƠ'!D38)</f>
        <v>140</v>
      </c>
      <c r="L5852" s="1">
        <f>N(L5851)+IF(AND('🔎 TRA CỨU NHANH'!$C$2&lt;&gt;"",OR(ISNUMBER(SEARCH('🔎 TRA CỨU NHANH'!$C$2,$A5852)),ISNUMBER(SEARCH('🔎 TRA CỨU NHANH'!$C$2,$B5852)))),1,0)</f>
        <v>0</v>
      </c>
      <c r="M5852" s="1" t="str">
        <f t="shared" si="182"/>
        <v/>
      </c>
      <c r="N5852" s="1">
        <f>N(N5851)+IF(AND('💰 BÁO GIÁ'!$C$27&lt;&gt;"",OR(ISNUMBER(SEARCH('💰 BÁO GIÁ'!$C$27,$A5852)),ISNUMBER(SEARCH('💰 BÁO GIÁ'!$C$27,$B5852)))),1,0)</f>
        <v>0</v>
      </c>
      <c r="O5852" s="1" t="str">
        <f t="shared" si="183"/>
        <v/>
      </c>
    </row>
    <row r="5853" customHeight="1" spans="1:15">
      <c r="A5853" s="1" t="str">
        <f>IF('⭕ PHỚT ĐẦU TRỤC CƠ'!A39="","",'⭕ PHỚT ĐẦU TRỤC CƠ'!A39)</f>
        <v>HH00848</v>
      </c>
      <c r="B5853" s="1" t="str">
        <f>IF('⭕ PHỚT ĐẦU TRỤC CƠ'!A39="","",'⭕ PHỚT ĐẦU TRỤC CƠ'!P39)</f>
        <v>Phớt đầu trục cơ NT855/ S6D140/ S6D125E-3/-5, phớt da - DF</v>
      </c>
      <c r="C5853" s="1" t="str">
        <f>IF('⭕ PHỚT ĐẦU TRỤC CƠ'!A39="","","Phớt đầu")</f>
        <v>Phớt đầu</v>
      </c>
      <c r="D5853" s="1" t="str">
        <f>IF('⭕ PHỚT ĐẦU TRỤC CƠ'!A39="","",'⭕ PHỚT ĐẦU TRỤC CƠ'!G39)</f>
        <v>Cái</v>
      </c>
      <c r="E5853" s="1">
        <f>IF('⭕ PHỚT ĐẦU TRỤC CƠ'!A39="","",'⭕ PHỚT ĐẦU TRỤC CƠ'!H39)</f>
        <v>0</v>
      </c>
      <c r="F5853" s="1">
        <f>IF('⭕ PHỚT ĐẦU TRỤC CƠ'!A39="","",'⭕ PHỚT ĐẦU TRỤC CƠ'!I39)</f>
        <v>0</v>
      </c>
      <c r="G5853" s="1">
        <f>IF('⭕ PHỚT ĐẦU TRỤC CƠ'!A39="","",'⭕ PHỚT ĐẦU TRỤC CƠ'!J39)</f>
        <v>0</v>
      </c>
      <c r="H5853" s="1">
        <f>IF('⭕ PHỚT ĐẦU TRỤC CƠ'!A39="","",'⭕ PHỚT ĐẦU TRỤC CƠ'!K39)</f>
        <v>0</v>
      </c>
      <c r="I5853" s="1">
        <f>IF('⭕ PHỚT ĐẦU TRỤC CƠ'!A39="","",'⭕ PHỚT ĐẦU TRỤC CƠ'!L39)</f>
        <v>0</v>
      </c>
      <c r="J5853" s="1" t="str">
        <f>IF('⭕ PHỚT ĐẦU TRỤC CƠ'!A39="","",'⭕ PHỚT ĐẦU TRỤC CƠ'!D39)</f>
        <v>140</v>
      </c>
      <c r="L5853" s="1">
        <f>N(L5852)+IF(AND('🔎 TRA CỨU NHANH'!$C$2&lt;&gt;"",OR(ISNUMBER(SEARCH('🔎 TRA CỨU NHANH'!$C$2,$A5853)),ISNUMBER(SEARCH('🔎 TRA CỨU NHANH'!$C$2,$B5853)))),1,0)</f>
        <v>0</v>
      </c>
      <c r="M5853" s="1" t="str">
        <f t="shared" si="182"/>
        <v/>
      </c>
      <c r="N5853" s="1">
        <f>N(N5852)+IF(AND('💰 BÁO GIÁ'!$C$27&lt;&gt;"",OR(ISNUMBER(SEARCH('💰 BÁO GIÁ'!$C$27,$A5853)),ISNUMBER(SEARCH('💰 BÁO GIÁ'!$C$27,$B5853)))),1,0)</f>
        <v>0</v>
      </c>
      <c r="O5853" s="1" t="str">
        <f t="shared" si="183"/>
        <v/>
      </c>
    </row>
    <row r="5854" customHeight="1" spans="1:15">
      <c r="A5854" s="1" t="str">
        <f>IF('⭕ PHỚT ĐẦU TRỤC CƠ'!A40="","",'⭕ PHỚT ĐẦU TRỤC CƠ'!A40)</f>
        <v/>
      </c>
      <c r="B5854" s="1" t="str">
        <f>IF('⭕ PHỚT ĐẦU TRỤC CƠ'!A40="","",'⭕ PHỚT ĐẦU TRỤC CƠ'!P40)</f>
        <v/>
      </c>
      <c r="C5854" s="1" t="str">
        <f>IF('⭕ PHỚT ĐẦU TRỤC CƠ'!A40="","","Phớt đầu")</f>
        <v/>
      </c>
      <c r="D5854" s="1" t="str">
        <f>IF('⭕ PHỚT ĐẦU TRỤC CƠ'!A40="","",'⭕ PHỚT ĐẦU TRỤC CƠ'!G40)</f>
        <v/>
      </c>
      <c r="E5854" s="1" t="str">
        <f>IF('⭕ PHỚT ĐẦU TRỤC CƠ'!A40="","",'⭕ PHỚT ĐẦU TRỤC CƠ'!H40)</f>
        <v/>
      </c>
      <c r="F5854" s="1" t="str">
        <f>IF('⭕ PHỚT ĐẦU TRỤC CƠ'!A40="","",'⭕ PHỚT ĐẦU TRỤC CƠ'!I40)</f>
        <v/>
      </c>
      <c r="G5854" s="1" t="str">
        <f>IF('⭕ PHỚT ĐẦU TRỤC CƠ'!A40="","",'⭕ PHỚT ĐẦU TRỤC CƠ'!J40)</f>
        <v/>
      </c>
      <c r="H5854" s="1" t="str">
        <f>IF('⭕ PHỚT ĐẦU TRỤC CƠ'!A40="","",'⭕ PHỚT ĐẦU TRỤC CƠ'!K40)</f>
        <v/>
      </c>
      <c r="I5854" s="1" t="str">
        <f>IF('⭕ PHỚT ĐẦU TRỤC CƠ'!A40="","",'⭕ PHỚT ĐẦU TRỤC CƠ'!L40)</f>
        <v/>
      </c>
      <c r="J5854" s="1" t="str">
        <f>IF('⭕ PHỚT ĐẦU TRỤC CƠ'!A40="","",'⭕ PHỚT ĐẦU TRỤC CƠ'!D40)</f>
        <v/>
      </c>
      <c r="L5854" s="1">
        <f>N(L5853)+IF(AND('🔎 TRA CỨU NHANH'!$C$2&lt;&gt;"",OR(ISNUMBER(SEARCH('🔎 TRA CỨU NHANH'!$C$2,$A5854)),ISNUMBER(SEARCH('🔎 TRA CỨU NHANH'!$C$2,$B5854)))),1,0)</f>
        <v>0</v>
      </c>
      <c r="M5854" s="1" t="str">
        <f t="shared" si="182"/>
        <v/>
      </c>
      <c r="N5854" s="1">
        <f>N(N5853)+IF(AND('💰 BÁO GIÁ'!$C$27&lt;&gt;"",OR(ISNUMBER(SEARCH('💰 BÁO GIÁ'!$C$27,$A5854)),ISNUMBER(SEARCH('💰 BÁO GIÁ'!$C$27,$B5854)))),1,0)</f>
        <v>0</v>
      </c>
      <c r="O5854" s="1" t="str">
        <f t="shared" si="183"/>
        <v/>
      </c>
    </row>
    <row r="5855" customHeight="1" spans="1:15">
      <c r="A5855" s="1" t="str">
        <f>IF('⭕ PHỚT ĐẦU TRỤC CƠ'!A41="","",'⭕ PHỚT ĐẦU TRỤC CƠ'!A41)</f>
        <v>HH074152</v>
      </c>
      <c r="B5855" s="1" t="str">
        <f>IF('⭕ PHỚT ĐẦU TRỤC CƠ'!A41="","",'⭕ PHỚT ĐẦU TRỤC CƠ'!P41)</f>
        <v>Phớt đầu trục cơ S4E/S4E2</v>
      </c>
      <c r="C5855" s="1" t="str">
        <f>IF('⭕ PHỚT ĐẦU TRỤC CƠ'!A41="","","Phớt đầu")</f>
        <v>Phớt đầu</v>
      </c>
      <c r="D5855" s="1" t="str">
        <f>IF('⭕ PHỚT ĐẦU TRỤC CƠ'!A41="","",'⭕ PHỚT ĐẦU TRỤC CƠ'!G41)</f>
        <v>Cái</v>
      </c>
      <c r="E5855" s="1">
        <f>IF('⭕ PHỚT ĐẦU TRỤC CƠ'!A41="","",'⭕ PHỚT ĐẦU TRỤC CƠ'!H41)</f>
        <v>0</v>
      </c>
      <c r="F5855" s="1">
        <f>IF('⭕ PHỚT ĐẦU TRỤC CƠ'!A41="","",'⭕ PHỚT ĐẦU TRỤC CƠ'!I41)</f>
        <v>0</v>
      </c>
      <c r="G5855" s="1">
        <f>IF('⭕ PHỚT ĐẦU TRỤC CƠ'!A41="","",'⭕ PHỚT ĐẦU TRỤC CƠ'!J41)</f>
        <v>0</v>
      </c>
      <c r="H5855" s="1">
        <f>IF('⭕ PHỚT ĐẦU TRỤC CƠ'!A41="","",'⭕ PHỚT ĐẦU TRỤC CƠ'!K41)</f>
        <v>0</v>
      </c>
      <c r="I5855" s="1">
        <f>IF('⭕ PHỚT ĐẦU TRỤC CƠ'!A41="","",'⭕ PHỚT ĐẦU TRỤC CƠ'!L41)</f>
        <v>0</v>
      </c>
      <c r="J5855" s="1" t="str">
        <f>IF('⭕ PHỚT ĐẦU TRỤC CƠ'!A41="","",'⭕ PHỚT ĐẦU TRỤC CƠ'!D41)</f>
        <v>94</v>
      </c>
      <c r="L5855" s="1">
        <f>N(L5854)+IF(AND('🔎 TRA CỨU NHANH'!$C$2&lt;&gt;"",OR(ISNUMBER(SEARCH('🔎 TRA CỨU NHANH'!$C$2,$A5855)),ISNUMBER(SEARCH('🔎 TRA CỨU NHANH'!$C$2,$B5855)))),1,0)</f>
        <v>0</v>
      </c>
      <c r="M5855" s="1" t="str">
        <f t="shared" si="182"/>
        <v/>
      </c>
      <c r="N5855" s="1">
        <f>N(N5854)+IF(AND('💰 BÁO GIÁ'!$C$27&lt;&gt;"",OR(ISNUMBER(SEARCH('💰 BÁO GIÁ'!$C$27,$A5855)),ISNUMBER(SEARCH('💰 BÁO GIÁ'!$C$27,$B5855)))),1,0)</f>
        <v>0</v>
      </c>
      <c r="O5855" s="1" t="str">
        <f t="shared" si="183"/>
        <v/>
      </c>
    </row>
    <row r="5856" customHeight="1" spans="1:15">
      <c r="A5856" s="1" t="str">
        <f>IF('⭕ PHỚT ĐẦU TRỤC CƠ'!A42="","",'⭕ PHỚT ĐẦU TRỤC CƠ'!A42)</f>
        <v>HH082923</v>
      </c>
      <c r="B5856" s="1" t="str">
        <f>IF('⭕ PHỚT ĐẦU TRỤC CƠ'!A42="","",'⭕ PHỚT ĐẦU TRỤC CƠ'!P42)</f>
        <v>Phớt đầu trục cơ 4M40/ BZ5001E/ 53*74/80*11.5/18 - MASAKO</v>
      </c>
      <c r="C5856" s="1" t="str">
        <f>IF('⭕ PHỚT ĐẦU TRỤC CƠ'!A42="","","Phớt đầu")</f>
        <v>Phớt đầu</v>
      </c>
      <c r="D5856" s="1" t="str">
        <f>IF('⭕ PHỚT ĐẦU TRỤC CƠ'!A42="","",'⭕ PHỚT ĐẦU TRỤC CƠ'!G42)</f>
        <v>Cái</v>
      </c>
      <c r="E5856" s="1">
        <f>IF('⭕ PHỚT ĐẦU TRỤC CƠ'!A42="","",'⭕ PHỚT ĐẦU TRỤC CƠ'!H42)</f>
        <v>0</v>
      </c>
      <c r="F5856" s="1">
        <f>IF('⭕ PHỚT ĐẦU TRỤC CƠ'!A42="","",'⭕ PHỚT ĐẦU TRỤC CƠ'!I42)</f>
        <v>0</v>
      </c>
      <c r="G5856" s="1">
        <f>IF('⭕ PHỚT ĐẦU TRỤC CƠ'!A42="","",'⭕ PHỚT ĐẦU TRỤC CƠ'!J42)</f>
        <v>0</v>
      </c>
      <c r="H5856" s="1">
        <f>IF('⭕ PHỚT ĐẦU TRỤC CƠ'!A42="","",'⭕ PHỚT ĐẦU TRỤC CƠ'!K42)</f>
        <v>0</v>
      </c>
      <c r="I5856" s="1">
        <f>IF('⭕ PHỚT ĐẦU TRỤC CƠ'!A42="","",'⭕ PHỚT ĐẦU TRỤC CƠ'!L42)</f>
        <v>0</v>
      </c>
      <c r="J5856" s="1" t="str">
        <f>IF('⭕ PHỚT ĐẦU TRỤC CƠ'!A42="","",'⭕ PHỚT ĐẦU TRỤC CƠ'!D42)</f>
        <v>95</v>
      </c>
      <c r="L5856" s="1">
        <f>N(L5855)+IF(AND('🔎 TRA CỨU NHANH'!$C$2&lt;&gt;"",OR(ISNUMBER(SEARCH('🔎 TRA CỨU NHANH'!$C$2,$A5856)),ISNUMBER(SEARCH('🔎 TRA CỨU NHANH'!$C$2,$B5856)))),1,0)</f>
        <v>0</v>
      </c>
      <c r="M5856" s="1" t="str">
        <f t="shared" si="182"/>
        <v/>
      </c>
      <c r="N5856" s="1">
        <f>N(N5855)+IF(AND('💰 BÁO GIÁ'!$C$27&lt;&gt;"",OR(ISNUMBER(SEARCH('💰 BÁO GIÁ'!$C$27,$A5856)),ISNUMBER(SEARCH('💰 BÁO GIÁ'!$C$27,$B5856)))),1,0)</f>
        <v>0</v>
      </c>
      <c r="O5856" s="1" t="str">
        <f t="shared" si="183"/>
        <v/>
      </c>
    </row>
    <row r="5857" customHeight="1" spans="1:15">
      <c r="A5857" s="1" t="str">
        <f>IF('⭕ PHỚT ĐẦU TRỤC CƠ'!A43="","",'⭕ PHỚT ĐẦU TRỤC CƠ'!A43)</f>
        <v>HH082925</v>
      </c>
      <c r="B5857" s="1" t="str">
        <f>IF('⭕ PHỚT ĐẦU TRỤC CƠ'!A43="","",'⭕ PHỚT ĐẦU TRỤC CƠ'!P43)</f>
        <v>Phớt đầu trục cơ 4M40/ 4M40-T/ 50*74*11 - MASAKO</v>
      </c>
      <c r="C5857" s="1" t="str">
        <f>IF('⭕ PHỚT ĐẦU TRỤC CƠ'!A43="","","Phớt đầu")</f>
        <v>Phớt đầu</v>
      </c>
      <c r="D5857" s="1" t="str">
        <f>IF('⭕ PHỚT ĐẦU TRỤC CƠ'!A43="","",'⭕ PHỚT ĐẦU TRỤC CƠ'!G43)</f>
        <v>Cái</v>
      </c>
      <c r="E5857" s="1">
        <f>IF('⭕ PHỚT ĐẦU TRỤC CƠ'!A43="","",'⭕ PHỚT ĐẦU TRỤC CƠ'!H43)</f>
        <v>0</v>
      </c>
      <c r="F5857" s="1">
        <f>IF('⭕ PHỚT ĐẦU TRỤC CƠ'!A43="","",'⭕ PHỚT ĐẦU TRỤC CƠ'!I43)</f>
        <v>0</v>
      </c>
      <c r="G5857" s="1">
        <f>IF('⭕ PHỚT ĐẦU TRỤC CƠ'!A43="","",'⭕ PHỚT ĐẦU TRỤC CƠ'!J43)</f>
        <v>0</v>
      </c>
      <c r="H5857" s="1">
        <f>IF('⭕ PHỚT ĐẦU TRỤC CƠ'!A43="","",'⭕ PHỚT ĐẦU TRỤC CƠ'!K43)</f>
        <v>0</v>
      </c>
      <c r="I5857" s="1">
        <f>IF('⭕ PHỚT ĐẦU TRỤC CƠ'!A43="","",'⭕ PHỚT ĐẦU TRỤC CƠ'!L43)</f>
        <v>0</v>
      </c>
      <c r="J5857" s="1" t="str">
        <f>IF('⭕ PHỚT ĐẦU TRỤC CƠ'!A43="","",'⭕ PHỚT ĐẦU TRỤC CƠ'!D43)</f>
        <v>95</v>
      </c>
      <c r="L5857" s="1">
        <f>N(L5856)+IF(AND('🔎 TRA CỨU NHANH'!$C$2&lt;&gt;"",OR(ISNUMBER(SEARCH('🔎 TRA CỨU NHANH'!$C$2,$A5857)),ISNUMBER(SEARCH('🔎 TRA CỨU NHANH'!$C$2,$B5857)))),1,0)</f>
        <v>0</v>
      </c>
      <c r="M5857" s="1" t="str">
        <f t="shared" si="182"/>
        <v/>
      </c>
      <c r="N5857" s="1">
        <f>N(N5856)+IF(AND('💰 BÁO GIÁ'!$C$27&lt;&gt;"",OR(ISNUMBER(SEARCH('💰 BÁO GIÁ'!$C$27,$A5857)),ISNUMBER(SEARCH('💰 BÁO GIÁ'!$C$27,$B5857)))),1,0)</f>
        <v>0</v>
      </c>
      <c r="O5857" s="1" t="str">
        <f t="shared" si="183"/>
        <v/>
      </c>
    </row>
    <row r="5858" customHeight="1" spans="1:15">
      <c r="A5858" s="1" t="str">
        <f>IF('⭕ PHỚT ĐẦU TRỤC CƠ'!A44="","",'⭕ PHỚT ĐẦU TRỤC CƠ'!A44)</f>
        <v>HH081669</v>
      </c>
      <c r="B5858" s="1" t="str">
        <f>IF('⭕ PHỚT ĐẦU TRỤC CƠ'!A44="","",'⭕ PHỚT ĐẦU TRỤC CƠ'!P44)</f>
        <v>Phớt đầu trục cơ D4CC (48-62-8) lò xo - MASAKO</v>
      </c>
      <c r="C5858" s="1" t="str">
        <f>IF('⭕ PHỚT ĐẦU TRỤC CƠ'!A44="","","Phớt đầu")</f>
        <v>Phớt đầu</v>
      </c>
      <c r="D5858" s="1" t="str">
        <f>IF('⭕ PHỚT ĐẦU TRỤC CƠ'!A44="","",'⭕ PHỚT ĐẦU TRỤC CƠ'!G44)</f>
        <v>Cái</v>
      </c>
      <c r="E5858" s="1">
        <f>IF('⭕ PHỚT ĐẦU TRỤC CƠ'!A44="","",'⭕ PHỚT ĐẦU TRỤC CƠ'!H44)</f>
        <v>0</v>
      </c>
      <c r="F5858" s="1">
        <f>IF('⭕ PHỚT ĐẦU TRỤC CƠ'!A44="","",'⭕ PHỚT ĐẦU TRỤC CƠ'!I44)</f>
        <v>0</v>
      </c>
      <c r="G5858" s="1">
        <f>IF('⭕ PHỚT ĐẦU TRỤC CƠ'!A44="","",'⭕ PHỚT ĐẦU TRỤC CƠ'!J44)</f>
        <v>0</v>
      </c>
      <c r="H5858" s="1">
        <f>IF('⭕ PHỚT ĐẦU TRỤC CƠ'!A44="","",'⭕ PHỚT ĐẦU TRỤC CƠ'!K44)</f>
        <v>0</v>
      </c>
      <c r="I5858" s="1">
        <f>IF('⭕ PHỚT ĐẦU TRỤC CƠ'!A44="","",'⭕ PHỚT ĐẦU TRỤC CƠ'!L44)</f>
        <v>0</v>
      </c>
      <c r="J5858" s="1" t="str">
        <f>IF('⭕ PHỚT ĐẦU TRỤC CƠ'!A44="","",'⭕ PHỚT ĐẦU TRỤC CƠ'!D44)</f>
        <v>95</v>
      </c>
      <c r="L5858" s="1">
        <f>N(L5857)+IF(AND('🔎 TRA CỨU NHANH'!$C$2&lt;&gt;"",OR(ISNUMBER(SEARCH('🔎 TRA CỨU NHANH'!$C$2,$A5858)),ISNUMBER(SEARCH('🔎 TRA CỨU NHANH'!$C$2,$B5858)))),1,0)</f>
        <v>0</v>
      </c>
      <c r="M5858" s="1" t="str">
        <f t="shared" si="182"/>
        <v/>
      </c>
      <c r="N5858" s="1">
        <f>N(N5857)+IF(AND('💰 BÁO GIÁ'!$C$27&lt;&gt;"",OR(ISNUMBER(SEARCH('💰 BÁO GIÁ'!$C$27,$A5858)),ISNUMBER(SEARCH('💰 BÁO GIÁ'!$C$27,$B5858)))),1,0)</f>
        <v>0</v>
      </c>
      <c r="O5858" s="1" t="str">
        <f t="shared" si="183"/>
        <v/>
      </c>
    </row>
    <row r="5859" customHeight="1" spans="1:15">
      <c r="A5859" s="1" t="str">
        <f>IF('⭕ PHỚT ĐẦU TRỤC CƠ'!A45="","",'⭕ PHỚT ĐẦU TRỤC CƠ'!A45)</f>
        <v>HH078568</v>
      </c>
      <c r="B5859" s="1" t="str">
        <f>IF('⭕ PHỚT ĐẦU TRỤC CƠ'!A45="","",'⭕ PHỚT ĐẦU TRỤC CƠ'!P45)</f>
        <v>Phớt đầu 4D31/ 6D31 (4D32/ 4D34/ 6D34/ S4E/ S4S) 55-78-12 - MSK (30.40.50)</v>
      </c>
      <c r="C5859" s="1" t="str">
        <f>IF('⭕ PHỚT ĐẦU TRỤC CƠ'!A45="","","Phớt đầu")</f>
        <v>Phớt đầu</v>
      </c>
      <c r="D5859" s="1" t="str">
        <f>IF('⭕ PHỚT ĐẦU TRỤC CƠ'!A45="","",'⭕ PHỚT ĐẦU TRỤC CƠ'!G45)</f>
        <v>Cái</v>
      </c>
      <c r="E5859" s="1">
        <f>IF('⭕ PHỚT ĐẦU TRỤC CƠ'!A45="","",'⭕ PHỚT ĐẦU TRỤC CƠ'!H45)</f>
        <v>0</v>
      </c>
      <c r="F5859" s="1">
        <f>IF('⭕ PHỚT ĐẦU TRỤC CƠ'!A45="","",'⭕ PHỚT ĐẦU TRỤC CƠ'!I45)</f>
        <v>0</v>
      </c>
      <c r="G5859" s="1">
        <f>IF('⭕ PHỚT ĐẦU TRỤC CƠ'!A45="","",'⭕ PHỚT ĐẦU TRỤC CƠ'!J45)</f>
        <v>0</v>
      </c>
      <c r="H5859" s="1">
        <f>IF('⭕ PHỚT ĐẦU TRỤC CƠ'!A45="","",'⭕ PHỚT ĐẦU TRỤC CƠ'!K45)</f>
        <v>0</v>
      </c>
      <c r="I5859" s="1">
        <f>IF('⭕ PHỚT ĐẦU TRỤC CƠ'!A45="","",'⭕ PHỚT ĐẦU TRỤC CƠ'!L45)</f>
        <v>0</v>
      </c>
      <c r="J5859" s="1" t="str">
        <f>IF('⭕ PHỚT ĐẦU TRỤC CƠ'!A45="","",'⭕ PHỚT ĐẦU TRỤC CƠ'!D45)</f>
        <v>100</v>
      </c>
      <c r="L5859" s="1">
        <f>N(L5858)+IF(AND('🔎 TRA CỨU NHANH'!$C$2&lt;&gt;"",OR(ISNUMBER(SEARCH('🔎 TRA CỨU NHANH'!$C$2,$A5859)),ISNUMBER(SEARCH('🔎 TRA CỨU NHANH'!$C$2,$B5859)))),1,0)</f>
        <v>0</v>
      </c>
      <c r="M5859" s="1" t="str">
        <f t="shared" si="182"/>
        <v/>
      </c>
      <c r="N5859" s="1">
        <f>N(N5858)+IF(AND('💰 BÁO GIÁ'!$C$27&lt;&gt;"",OR(ISNUMBER(SEARCH('💰 BÁO GIÁ'!$C$27,$A5859)),ISNUMBER(SEARCH('💰 BÁO GIÁ'!$C$27,$B5859)))),1,0)</f>
        <v>0</v>
      </c>
      <c r="O5859" s="1" t="str">
        <f t="shared" si="183"/>
        <v/>
      </c>
    </row>
    <row r="5860" customHeight="1" spans="1:15">
      <c r="A5860" s="1" t="str">
        <f>IF('⭕ PHỚT ĐẦU TRỤC CƠ'!A46="","",'⭕ PHỚT ĐẦU TRỤC CƠ'!A46)</f>
        <v>HH080170</v>
      </c>
      <c r="B5860" s="1" t="str">
        <f>IF('⭕ PHỚT ĐẦU TRỤC CƠ'!A46="","",'⭕ PHỚT ĐẦU TRỤC CƠ'!P46)</f>
        <v>Phớt đầu trục cơ 6D34-T/ BZ5051E/ 55-78-10/16.5 - MASAKO</v>
      </c>
      <c r="C5860" s="1" t="str">
        <f>IF('⭕ PHỚT ĐẦU TRỤC CƠ'!A46="","","Phớt đầu")</f>
        <v>Phớt đầu</v>
      </c>
      <c r="D5860" s="1" t="str">
        <f>IF('⭕ PHỚT ĐẦU TRỤC CƠ'!A46="","",'⭕ PHỚT ĐẦU TRỤC CƠ'!G46)</f>
        <v>Cái</v>
      </c>
      <c r="E5860" s="1">
        <f>IF('⭕ PHỚT ĐẦU TRỤC CƠ'!A46="","",'⭕ PHỚT ĐẦU TRỤC CƠ'!H46)</f>
        <v>0</v>
      </c>
      <c r="F5860" s="1">
        <f>IF('⭕ PHỚT ĐẦU TRỤC CƠ'!A46="","",'⭕ PHỚT ĐẦU TRỤC CƠ'!I46)</f>
        <v>0</v>
      </c>
      <c r="G5860" s="1">
        <f>IF('⭕ PHỚT ĐẦU TRỤC CƠ'!A46="","",'⭕ PHỚT ĐẦU TRỤC CƠ'!J46)</f>
        <v>0</v>
      </c>
      <c r="H5860" s="1">
        <f>IF('⭕ PHỚT ĐẦU TRỤC CƠ'!A46="","",'⭕ PHỚT ĐẦU TRỤC CƠ'!K46)</f>
        <v>0</v>
      </c>
      <c r="I5860" s="1">
        <f>IF('⭕ PHỚT ĐẦU TRỤC CƠ'!A46="","",'⭕ PHỚT ĐẦU TRỤC CƠ'!L46)</f>
        <v>0</v>
      </c>
      <c r="J5860" s="1" t="str">
        <f>IF('⭕ PHỚT ĐẦU TRỤC CƠ'!A46="","",'⭕ PHỚT ĐẦU TRỤC CƠ'!D46)</f>
        <v>104</v>
      </c>
      <c r="L5860" s="1">
        <f>N(L5859)+IF(AND('🔎 TRA CỨU NHANH'!$C$2&lt;&gt;"",OR(ISNUMBER(SEARCH('🔎 TRA CỨU NHANH'!$C$2,$A5860)),ISNUMBER(SEARCH('🔎 TRA CỨU NHANH'!$C$2,$B5860)))),1,0)</f>
        <v>0</v>
      </c>
      <c r="M5860" s="1" t="str">
        <f t="shared" si="182"/>
        <v/>
      </c>
      <c r="N5860" s="1">
        <f>N(N5859)+IF(AND('💰 BÁO GIÁ'!$C$27&lt;&gt;"",OR(ISNUMBER(SEARCH('💰 BÁO GIÁ'!$C$27,$A5860)),ISNUMBER(SEARCH('💰 BÁO GIÁ'!$C$27,$B5860)))),1,0)</f>
        <v>0</v>
      </c>
      <c r="O5860" s="1" t="str">
        <f t="shared" si="183"/>
        <v/>
      </c>
    </row>
    <row r="5861" customHeight="1" spans="1:15">
      <c r="A5861" s="1" t="str">
        <f>IF('⭕ PHỚT ĐẦU TRỤC CƠ'!A47="","",'⭕ PHỚT ĐẦU TRỤC CƠ'!A47)</f>
        <v>HH00843</v>
      </c>
      <c r="B5861" s="1" t="str">
        <f>IF('⭕ PHỚT ĐẦU TRỤC CƠ'!A47="","",'⭕ PHỚT ĐẦU TRỤC CƠ'!P47)</f>
        <v>Phớt đầu trục cơ 6D108 - DF</v>
      </c>
      <c r="C5861" s="1" t="str">
        <f>IF('⭕ PHỚT ĐẦU TRỤC CƠ'!A47="","","Phớt đầu")</f>
        <v>Phớt đầu</v>
      </c>
      <c r="D5861" s="1" t="str">
        <f>IF('⭕ PHỚT ĐẦU TRỤC CƠ'!A47="","",'⭕ PHỚT ĐẦU TRỤC CƠ'!G47)</f>
        <v>Cái</v>
      </c>
      <c r="E5861" s="1">
        <f>IF('⭕ PHỚT ĐẦU TRỤC CƠ'!A47="","",'⭕ PHỚT ĐẦU TRỤC CƠ'!H47)</f>
        <v>0</v>
      </c>
      <c r="F5861" s="1">
        <f>IF('⭕ PHỚT ĐẦU TRỤC CƠ'!A47="","",'⭕ PHỚT ĐẦU TRỤC CƠ'!I47)</f>
        <v>0</v>
      </c>
      <c r="G5861" s="1">
        <f>IF('⭕ PHỚT ĐẦU TRỤC CƠ'!A47="","",'⭕ PHỚT ĐẦU TRỤC CƠ'!J47)</f>
        <v>0</v>
      </c>
      <c r="H5861" s="1">
        <f>IF('⭕ PHỚT ĐẦU TRỤC CƠ'!A47="","",'⭕ PHỚT ĐẦU TRỤC CƠ'!K47)</f>
        <v>0</v>
      </c>
      <c r="I5861" s="1">
        <f>IF('⭕ PHỚT ĐẦU TRỤC CƠ'!A47="","",'⭕ PHỚT ĐẦU TRỤC CƠ'!L47)</f>
        <v>0</v>
      </c>
      <c r="J5861" s="1" t="str">
        <f>IF('⭕ PHỚT ĐẦU TRỤC CƠ'!A47="","",'⭕ PHỚT ĐẦU TRỤC CƠ'!D47)</f>
        <v>105</v>
      </c>
      <c r="L5861" s="1">
        <f>N(L5860)+IF(AND('🔎 TRA CỨU NHANH'!$C$2&lt;&gt;"",OR(ISNUMBER(SEARCH('🔎 TRA CỨU NHANH'!$C$2,$A5861)),ISNUMBER(SEARCH('🔎 TRA CỨU NHANH'!$C$2,$B5861)))),1,0)</f>
        <v>0</v>
      </c>
      <c r="M5861" s="1" t="str">
        <f t="shared" si="182"/>
        <v/>
      </c>
      <c r="N5861" s="1">
        <f>N(N5860)+IF(AND('💰 BÁO GIÁ'!$C$27&lt;&gt;"",OR(ISNUMBER(SEARCH('💰 BÁO GIÁ'!$C$27,$A5861)),ISNUMBER(SEARCH('💰 BÁO GIÁ'!$C$27,$B5861)))),1,0)</f>
        <v>0</v>
      </c>
      <c r="O5861" s="1" t="str">
        <f t="shared" si="183"/>
        <v/>
      </c>
    </row>
    <row r="5862" customHeight="1" spans="1:15">
      <c r="A5862" s="1" t="str">
        <f>IF('⭕ PHỚT ĐẦU TRỤC CƠ'!A48="","",'⭕ PHỚT ĐẦU TRỤC CƠ'!A48)</f>
        <v>HH072802</v>
      </c>
      <c r="B5862" s="1" t="str">
        <f>IF('⭕ PHỚT ĐẦU TRỤC CƠ'!A48="","",'⭕ PHỚT ĐẦU TRỤC CƠ'!P48)</f>
        <v>Phớt đầu đuôi trục cơ 6D14/6D15 - CADA</v>
      </c>
      <c r="C5862" s="1" t="str">
        <f>IF('⭕ PHỚT ĐẦU TRỤC CƠ'!A48="","","Phớt đầu")</f>
        <v>Phớt đầu</v>
      </c>
      <c r="D5862" s="1" t="str">
        <f>IF('⭕ PHỚT ĐẦU TRỤC CƠ'!A48="","",'⭕ PHỚT ĐẦU TRỤC CƠ'!G48)</f>
        <v>Bộ</v>
      </c>
      <c r="E5862" s="1">
        <f>IF('⭕ PHỚT ĐẦU TRỤC CƠ'!A48="","",'⭕ PHỚT ĐẦU TRỤC CƠ'!H48)</f>
        <v>0</v>
      </c>
      <c r="F5862" s="1">
        <f>IF('⭕ PHỚT ĐẦU TRỤC CƠ'!A48="","",'⭕ PHỚT ĐẦU TRỤC CƠ'!I48)</f>
        <v>0</v>
      </c>
      <c r="G5862" s="1">
        <f>IF('⭕ PHỚT ĐẦU TRỤC CƠ'!A48="","",'⭕ PHỚT ĐẦU TRỤC CƠ'!J48)</f>
        <v>0</v>
      </c>
      <c r="H5862" s="1">
        <f>IF('⭕ PHỚT ĐẦU TRỤC CƠ'!A48="","",'⭕ PHỚT ĐẦU TRỤC CƠ'!K48)</f>
        <v>0</v>
      </c>
      <c r="I5862" s="1">
        <f>IF('⭕ PHỚT ĐẦU TRỤC CƠ'!A48="","",'⭕ PHỚT ĐẦU TRỤC CƠ'!L48)</f>
        <v>0</v>
      </c>
      <c r="J5862" s="1" t="str">
        <f>IF('⭕ PHỚT ĐẦU TRỤC CƠ'!A48="","",'⭕ PHỚT ĐẦU TRỤC CƠ'!D48)</f>
        <v>110</v>
      </c>
      <c r="L5862" s="1">
        <f>N(L5861)+IF(AND('🔎 TRA CỨU NHANH'!$C$2&lt;&gt;"",OR(ISNUMBER(SEARCH('🔎 TRA CỨU NHANH'!$C$2,$A5862)),ISNUMBER(SEARCH('🔎 TRA CỨU NHANH'!$C$2,$B5862)))),1,0)</f>
        <v>0</v>
      </c>
      <c r="M5862" s="1" t="str">
        <f t="shared" si="182"/>
        <v/>
      </c>
      <c r="N5862" s="1">
        <f>N(N5861)+IF(AND('💰 BÁO GIÁ'!$C$27&lt;&gt;"",OR(ISNUMBER(SEARCH('💰 BÁO GIÁ'!$C$27,$A5862)),ISNUMBER(SEARCH('💰 BÁO GIÁ'!$C$27,$B5862)))),1,0)</f>
        <v>0</v>
      </c>
      <c r="O5862" s="1" t="str">
        <f t="shared" si="183"/>
        <v/>
      </c>
    </row>
    <row r="5863" customHeight="1" spans="1:15">
      <c r="A5863" s="1" t="str">
        <f>IF('⭕ PHỚT ĐẦU TRỤC CƠ'!A49="","",'⭕ PHỚT ĐẦU TRỤC CƠ'!A49)</f>
        <v>HH074800</v>
      </c>
      <c r="B5863" s="1" t="str">
        <f>IF('⭕ PHỚT ĐẦU TRỤC CƠ'!A49="","",'⭕ PHỚT ĐẦU TRỤC CƠ'!P49)</f>
        <v>Phớt đầu trục cơ 6D14/6D15 (AE7228E/ 72-94-12) - DF</v>
      </c>
      <c r="C5863" s="1" t="str">
        <f>IF('⭕ PHỚT ĐẦU TRỤC CƠ'!A49="","","Phớt đầu")</f>
        <v>Phớt đầu</v>
      </c>
      <c r="D5863" s="1" t="str">
        <f>IF('⭕ PHỚT ĐẦU TRỤC CƠ'!A49="","",'⭕ PHỚT ĐẦU TRỤC CƠ'!G49)</f>
        <v>Cái</v>
      </c>
      <c r="E5863" s="1">
        <f>IF('⭕ PHỚT ĐẦU TRỤC CƠ'!A49="","",'⭕ PHỚT ĐẦU TRỤC CƠ'!H49)</f>
        <v>0</v>
      </c>
      <c r="F5863" s="1">
        <f>IF('⭕ PHỚT ĐẦU TRỤC CƠ'!A49="","",'⭕ PHỚT ĐẦU TRỤC CƠ'!I49)</f>
        <v>0</v>
      </c>
      <c r="G5863" s="1">
        <f>IF('⭕ PHỚT ĐẦU TRỤC CƠ'!A49="","",'⭕ PHỚT ĐẦU TRỤC CƠ'!J49)</f>
        <v>0</v>
      </c>
      <c r="H5863" s="1">
        <f>IF('⭕ PHỚT ĐẦU TRỤC CƠ'!A49="","",'⭕ PHỚT ĐẦU TRỤC CƠ'!K49)</f>
        <v>0</v>
      </c>
      <c r="I5863" s="1">
        <f>IF('⭕ PHỚT ĐẦU TRỤC CƠ'!A49="","",'⭕ PHỚT ĐẦU TRỤC CƠ'!L49)</f>
        <v>0</v>
      </c>
      <c r="J5863" s="1" t="str">
        <f>IF('⭕ PHỚT ĐẦU TRỤC CƠ'!A49="","",'⭕ PHỚT ĐẦU TRỤC CƠ'!D49)</f>
        <v>110</v>
      </c>
      <c r="L5863" s="1">
        <f>N(L5862)+IF(AND('🔎 TRA CỨU NHANH'!$C$2&lt;&gt;"",OR(ISNUMBER(SEARCH('🔎 TRA CỨU NHANH'!$C$2,$A5863)),ISNUMBER(SEARCH('🔎 TRA CỨU NHANH'!$C$2,$B5863)))),1,0)</f>
        <v>0</v>
      </c>
      <c r="M5863" s="1" t="str">
        <f t="shared" si="182"/>
        <v/>
      </c>
      <c r="N5863" s="1">
        <f>N(N5862)+IF(AND('💰 BÁO GIÁ'!$C$27&lt;&gt;"",OR(ISNUMBER(SEARCH('💰 BÁO GIÁ'!$C$27,$A5863)),ISNUMBER(SEARCH('💰 BÁO GIÁ'!$C$27,$B5863)))),1,0)</f>
        <v>0</v>
      </c>
      <c r="O5863" s="1" t="str">
        <f t="shared" si="183"/>
        <v/>
      </c>
    </row>
    <row r="5864" customHeight="1" spans="1:15">
      <c r="A5864" s="1" t="str">
        <f>IF('⭕ PHỚT ĐẦU TRỤC CƠ'!A50="","",'⭕ PHỚT ĐẦU TRỤC CƠ'!A50)</f>
        <v>HH073790</v>
      </c>
      <c r="B5864" s="1" t="str">
        <f>IF('⭕ PHỚT ĐẦU TRỤC CƠ'!A50="","",'⭕ PHỚT ĐẦU TRỤC CƠ'!P50)</f>
        <v>Phớt đầu đuôi trục cơ 6DB10 (thường) - CADA</v>
      </c>
      <c r="C5864" s="1" t="str">
        <f>IF('⭕ PHỚT ĐẦU TRỤC CƠ'!A50="","","Phớt đầu")</f>
        <v>Phớt đầu</v>
      </c>
      <c r="D5864" s="1" t="str">
        <f>IF('⭕ PHỚT ĐẦU TRỤC CƠ'!A50="","",'⭕ PHỚT ĐẦU TRỤC CƠ'!G50)</f>
        <v>Bộ</v>
      </c>
      <c r="E5864" s="1">
        <f>IF('⭕ PHỚT ĐẦU TRỤC CƠ'!A50="","",'⭕ PHỚT ĐẦU TRỤC CƠ'!H50)</f>
        <v>0</v>
      </c>
      <c r="F5864" s="1">
        <f>IF('⭕ PHỚT ĐẦU TRỤC CƠ'!A50="","",'⭕ PHỚT ĐẦU TRỤC CƠ'!I50)</f>
        <v>0</v>
      </c>
      <c r="G5864" s="1">
        <f>IF('⭕ PHỚT ĐẦU TRỤC CƠ'!A50="","",'⭕ PHỚT ĐẦU TRỤC CƠ'!J50)</f>
        <v>0</v>
      </c>
      <c r="H5864" s="1">
        <f>IF('⭕ PHỚT ĐẦU TRỤC CƠ'!A50="","",'⭕ PHỚT ĐẦU TRỤC CƠ'!K50)</f>
        <v>0</v>
      </c>
      <c r="I5864" s="1">
        <f>IF('⭕ PHỚT ĐẦU TRỤC CƠ'!A50="","",'⭕ PHỚT ĐẦU TRỤC CƠ'!L50)</f>
        <v>0</v>
      </c>
      <c r="J5864" s="1" t="str">
        <f>IF('⭕ PHỚT ĐẦU TRỤC CƠ'!A50="","",'⭕ PHỚT ĐẦU TRỤC CƠ'!D50)</f>
        <v>110</v>
      </c>
      <c r="L5864" s="1">
        <f>N(L5863)+IF(AND('🔎 TRA CỨU NHANH'!$C$2&lt;&gt;"",OR(ISNUMBER(SEARCH('🔎 TRA CỨU NHANH'!$C$2,$A5864)),ISNUMBER(SEARCH('🔎 TRA CỨU NHANH'!$C$2,$B5864)))),1,0)</f>
        <v>0</v>
      </c>
      <c r="M5864" s="1" t="str">
        <f t="shared" si="182"/>
        <v/>
      </c>
      <c r="N5864" s="1">
        <f>N(N5863)+IF(AND('💰 BÁO GIÁ'!$C$27&lt;&gt;"",OR(ISNUMBER(SEARCH('💰 BÁO GIÁ'!$C$27,$A5864)),ISNUMBER(SEARCH('💰 BÁO GIÁ'!$C$27,$B5864)))),1,0)</f>
        <v>0</v>
      </c>
      <c r="O5864" s="1" t="str">
        <f t="shared" si="183"/>
        <v/>
      </c>
    </row>
    <row r="5865" customHeight="1" spans="1:15">
      <c r="A5865" s="1" t="str">
        <f>IF('⭕ PHỚT ĐẦU TRỤC CƠ'!A51="","",'⭕ PHỚT ĐẦU TRỤC CƠ'!A51)</f>
        <v>HH083189</v>
      </c>
      <c r="B5865" s="1" t="str">
        <f>IF('⭕ PHỚT ĐẦU TRỤC CƠ'!A51="","",'⭕ PHỚT ĐẦU TRỤC CƠ'!P51)</f>
        <v>Vành sắt lắp phớt trà MITSU 6D16 / oil slinger ME072605 (phớt đầu)</v>
      </c>
      <c r="C5865" s="1" t="str">
        <f>IF('⭕ PHỚT ĐẦU TRỤC CƠ'!A51="","","Phớt đầu")</f>
        <v>Phớt đầu</v>
      </c>
      <c r="D5865" s="1" t="str">
        <f>IF('⭕ PHỚT ĐẦU TRỤC CƠ'!A51="","",'⭕ PHỚT ĐẦU TRỤC CƠ'!G51)</f>
        <v>Cái</v>
      </c>
      <c r="E5865" s="1">
        <f>IF('⭕ PHỚT ĐẦU TRỤC CƠ'!A51="","",'⭕ PHỚT ĐẦU TRỤC CƠ'!H51)</f>
        <v>0</v>
      </c>
      <c r="F5865" s="1">
        <f>IF('⭕ PHỚT ĐẦU TRỤC CƠ'!A51="","",'⭕ PHỚT ĐẦU TRỤC CƠ'!I51)</f>
        <v>0</v>
      </c>
      <c r="G5865" s="1">
        <f>IF('⭕ PHỚT ĐẦU TRỤC CƠ'!A51="","",'⭕ PHỚT ĐẦU TRỤC CƠ'!J51)</f>
        <v>0</v>
      </c>
      <c r="H5865" s="1">
        <f>IF('⭕ PHỚT ĐẦU TRỤC CƠ'!A51="","",'⭕ PHỚT ĐẦU TRỤC CƠ'!K51)</f>
        <v>0</v>
      </c>
      <c r="I5865" s="1">
        <f>IF('⭕ PHỚT ĐẦU TRỤC CƠ'!A51="","",'⭕ PHỚT ĐẦU TRỤC CƠ'!L51)</f>
        <v>0</v>
      </c>
      <c r="J5865" s="1" t="str">
        <f>IF('⭕ PHỚT ĐẦU TRỤC CƠ'!A51="","",'⭕ PHỚT ĐẦU TRỤC CƠ'!D51)</f>
        <v>118</v>
      </c>
      <c r="L5865" s="1">
        <f>N(L5864)+IF(AND('🔎 TRA CỨU NHANH'!$C$2&lt;&gt;"",OR(ISNUMBER(SEARCH('🔎 TRA CỨU NHANH'!$C$2,$A5865)),ISNUMBER(SEARCH('🔎 TRA CỨU NHANH'!$C$2,$B5865)))),1,0)</f>
        <v>0</v>
      </c>
      <c r="M5865" s="1" t="str">
        <f t="shared" si="182"/>
        <v/>
      </c>
      <c r="N5865" s="1">
        <f>N(N5864)+IF(AND('💰 BÁO GIÁ'!$C$27&lt;&gt;"",OR(ISNUMBER(SEARCH('💰 BÁO GIÁ'!$C$27,$A5865)),ISNUMBER(SEARCH('💰 BÁO GIÁ'!$C$27,$B5865)))),1,0)</f>
        <v>0</v>
      </c>
      <c r="O5865" s="1" t="str">
        <f t="shared" si="183"/>
        <v/>
      </c>
    </row>
    <row r="5866" customHeight="1" spans="1:15">
      <c r="A5866" s="1" t="str">
        <f>IF('⭕ PHỚT ĐẦU TRỤC CƠ'!A52="","",'⭕ PHỚT ĐẦU TRỤC CƠ'!A52)</f>
        <v>HH072803</v>
      </c>
      <c r="B5866" s="1" t="str">
        <f>IF('⭕ PHỚT ĐẦU TRỤC CƠ'!A52="","",'⭕ PHỚT ĐẦU TRỤC CƠ'!P52)</f>
        <v>Phớt đầu đuôi trục cơ 6D16-T (HYUNDAI/ MITSU có TB)</v>
      </c>
      <c r="C5866" s="1" t="str">
        <f>IF('⭕ PHỚT ĐẦU TRỤC CƠ'!A52="","","Phớt đầu")</f>
        <v>Phớt đầu</v>
      </c>
      <c r="D5866" s="1" t="str">
        <f>IF('⭕ PHỚT ĐẦU TRỤC CƠ'!A52="","",'⭕ PHỚT ĐẦU TRỤC CƠ'!G52)</f>
        <v>Bộ</v>
      </c>
      <c r="E5866" s="1">
        <f>IF('⭕ PHỚT ĐẦU TRỤC CƠ'!A52="","",'⭕ PHỚT ĐẦU TRỤC CƠ'!H52)</f>
        <v>0</v>
      </c>
      <c r="F5866" s="1">
        <f>IF('⭕ PHỚT ĐẦU TRỤC CƠ'!A52="","",'⭕ PHỚT ĐẦU TRỤC CƠ'!I52)</f>
        <v>0</v>
      </c>
      <c r="G5866" s="1">
        <f>IF('⭕ PHỚT ĐẦU TRỤC CƠ'!A52="","",'⭕ PHỚT ĐẦU TRỤC CƠ'!J52)</f>
        <v>0</v>
      </c>
      <c r="H5866" s="1">
        <f>IF('⭕ PHỚT ĐẦU TRỤC CƠ'!A52="","",'⭕ PHỚT ĐẦU TRỤC CƠ'!K52)</f>
        <v>0</v>
      </c>
      <c r="I5866" s="1">
        <f>IF('⭕ PHỚT ĐẦU TRỤC CƠ'!A52="","",'⭕ PHỚT ĐẦU TRỤC CƠ'!L52)</f>
        <v>0</v>
      </c>
      <c r="J5866" s="1" t="str">
        <f>IF('⭕ PHỚT ĐẦU TRỤC CƠ'!A52="","",'⭕ PHỚT ĐẦU TRỤC CƠ'!D52)</f>
        <v>118</v>
      </c>
      <c r="L5866" s="1">
        <f>N(L5865)+IF(AND('🔎 TRA CỨU NHANH'!$C$2&lt;&gt;"",OR(ISNUMBER(SEARCH('🔎 TRA CỨU NHANH'!$C$2,$A5866)),ISNUMBER(SEARCH('🔎 TRA CỨU NHANH'!$C$2,$B5866)))),1,0)</f>
        <v>0</v>
      </c>
      <c r="M5866" s="1" t="str">
        <f t="shared" si="182"/>
        <v/>
      </c>
      <c r="N5866" s="1">
        <f>N(N5865)+IF(AND('💰 BÁO GIÁ'!$C$27&lt;&gt;"",OR(ISNUMBER(SEARCH('💰 BÁO GIÁ'!$C$27,$A5866)),ISNUMBER(SEARCH('💰 BÁO GIÁ'!$C$27,$B5866)))),1,0)</f>
        <v>0</v>
      </c>
      <c r="O5866" s="1" t="str">
        <f t="shared" si="183"/>
        <v/>
      </c>
    </row>
    <row r="5867" customHeight="1" spans="1:15">
      <c r="A5867" s="1" t="str">
        <f>IF('⭕ PHỚT ĐẦU TRỤC CƠ'!A53="","",'⭕ PHỚT ĐẦU TRỤC CƠ'!A53)</f>
        <v>HH074154</v>
      </c>
      <c r="B5867" s="1" t="str">
        <f>IF('⭕ PHỚT ĐẦU TRỤC CƠ'!A53="","",'⭕ PHỚT ĐẦU TRỤC CƠ'!P53)</f>
        <v>Phớt đầu trục cơ 6D16/ 6D15/ 6D14/ 6D17 lò xo (BE4018/ 76-94-12) - DF/ MASAKO</v>
      </c>
      <c r="C5867" s="1" t="str">
        <f>IF('⭕ PHỚT ĐẦU TRỤC CƠ'!A53="","","Phớt đầu")</f>
        <v>Phớt đầu</v>
      </c>
      <c r="D5867" s="1" t="str">
        <f>IF('⭕ PHỚT ĐẦU TRỤC CƠ'!A53="","",'⭕ PHỚT ĐẦU TRỤC CƠ'!G53)</f>
        <v>Cái</v>
      </c>
      <c r="E5867" s="1">
        <f>IF('⭕ PHỚT ĐẦU TRỤC CƠ'!A53="","",'⭕ PHỚT ĐẦU TRỤC CƠ'!H53)</f>
        <v>0</v>
      </c>
      <c r="F5867" s="1">
        <f>IF('⭕ PHỚT ĐẦU TRỤC CƠ'!A53="","",'⭕ PHỚT ĐẦU TRỤC CƠ'!I53)</f>
        <v>0</v>
      </c>
      <c r="G5867" s="1">
        <f>IF('⭕ PHỚT ĐẦU TRỤC CƠ'!A53="","",'⭕ PHỚT ĐẦU TRỤC CƠ'!J53)</f>
        <v>0</v>
      </c>
      <c r="H5867" s="1">
        <f>IF('⭕ PHỚT ĐẦU TRỤC CƠ'!A53="","",'⭕ PHỚT ĐẦU TRỤC CƠ'!K53)</f>
        <v>0</v>
      </c>
      <c r="I5867" s="1">
        <f>IF('⭕ PHỚT ĐẦU TRỤC CƠ'!A53="","",'⭕ PHỚT ĐẦU TRỤC CƠ'!L53)</f>
        <v>0</v>
      </c>
      <c r="J5867" s="1" t="str">
        <f>IF('⭕ PHỚT ĐẦU TRỤC CƠ'!A53="","",'⭕ PHỚT ĐẦU TRỤC CƠ'!D53)</f>
        <v>118</v>
      </c>
      <c r="L5867" s="1">
        <f>N(L5866)+IF(AND('🔎 TRA CỨU NHANH'!$C$2&lt;&gt;"",OR(ISNUMBER(SEARCH('🔎 TRA CỨU NHANH'!$C$2,$A5867)),ISNUMBER(SEARCH('🔎 TRA CỨU NHANH'!$C$2,$B5867)))),1,0)</f>
        <v>0</v>
      </c>
      <c r="M5867" s="1" t="str">
        <f t="shared" si="182"/>
        <v/>
      </c>
      <c r="N5867" s="1">
        <f>N(N5866)+IF(AND('💰 BÁO GIÁ'!$C$27&lt;&gt;"",OR(ISNUMBER(SEARCH('💰 BÁO GIÁ'!$C$27,$A5867)),ISNUMBER(SEARCH('💰 BÁO GIÁ'!$C$27,$B5867)))),1,0)</f>
        <v>0</v>
      </c>
      <c r="O5867" s="1" t="str">
        <f t="shared" si="183"/>
        <v/>
      </c>
    </row>
    <row r="5868" customHeight="1" spans="1:15">
      <c r="A5868" s="1" t="str">
        <f>IF('⭕ PHỚT ĐẦU TRỤC CƠ'!A54="","",'⭕ PHỚT ĐẦU TRỤC CƠ'!A54)</f>
        <v>HH081069</v>
      </c>
      <c r="B5868" s="1" t="str">
        <f>IF('⭕ PHỚT ĐẦU TRỤC CƠ'!A54="","",'⭕ PHỚT ĐẦU TRỤC CƠ'!P54)</f>
        <v>Phớt đầu trục cơ 6M60/ 6D16-T (78-100/105-14.5) phớt trà - MASAKO</v>
      </c>
      <c r="C5868" s="1" t="str">
        <f>IF('⭕ PHỚT ĐẦU TRỤC CƠ'!A54="","","Phớt đầu")</f>
        <v>Phớt đầu</v>
      </c>
      <c r="D5868" s="1" t="str">
        <f>IF('⭕ PHỚT ĐẦU TRỤC CƠ'!A54="","",'⭕ PHỚT ĐẦU TRỤC CƠ'!G54)</f>
        <v>Cái</v>
      </c>
      <c r="E5868" s="1">
        <f>IF('⭕ PHỚT ĐẦU TRỤC CƠ'!A54="","",'⭕ PHỚT ĐẦU TRỤC CƠ'!H54)</f>
        <v>0</v>
      </c>
      <c r="F5868" s="1">
        <f>IF('⭕ PHỚT ĐẦU TRỤC CƠ'!A54="","",'⭕ PHỚT ĐẦU TRỤC CƠ'!I54)</f>
        <v>0</v>
      </c>
      <c r="G5868" s="1">
        <f>IF('⭕ PHỚT ĐẦU TRỤC CƠ'!A54="","",'⭕ PHỚT ĐẦU TRỤC CƠ'!J54)</f>
        <v>0</v>
      </c>
      <c r="H5868" s="1">
        <f>IF('⭕ PHỚT ĐẦU TRỤC CƠ'!A54="","",'⭕ PHỚT ĐẦU TRỤC CƠ'!K54)</f>
        <v>0</v>
      </c>
      <c r="I5868" s="1">
        <f>IF('⭕ PHỚT ĐẦU TRỤC CƠ'!A54="","",'⭕ PHỚT ĐẦU TRỤC CƠ'!L54)</f>
        <v>0</v>
      </c>
      <c r="J5868" s="1" t="str">
        <f>IF('⭕ PHỚT ĐẦU TRỤC CƠ'!A54="","",'⭕ PHỚT ĐẦU TRỤC CƠ'!D54)</f>
        <v>118</v>
      </c>
      <c r="L5868" s="1">
        <f>N(L5867)+IF(AND('🔎 TRA CỨU NHANH'!$C$2&lt;&gt;"",OR(ISNUMBER(SEARCH('🔎 TRA CỨU NHANH'!$C$2,$A5868)),ISNUMBER(SEARCH('🔎 TRA CỨU NHANH'!$C$2,$B5868)))),1,0)</f>
        <v>0</v>
      </c>
      <c r="M5868" s="1" t="str">
        <f t="shared" si="182"/>
        <v/>
      </c>
      <c r="N5868" s="1">
        <f>N(N5867)+IF(AND('💰 BÁO GIÁ'!$C$27&lt;&gt;"",OR(ISNUMBER(SEARCH('💰 BÁO GIÁ'!$C$27,$A5868)),ISNUMBER(SEARCH('💰 BÁO GIÁ'!$C$27,$B5868)))),1,0)</f>
        <v>0</v>
      </c>
      <c r="O5868" s="1" t="str">
        <f t="shared" si="183"/>
        <v/>
      </c>
    </row>
    <row r="5869" customHeight="1" spans="1:15">
      <c r="A5869" s="1" t="str">
        <f>IF('⭕ PHỚT ĐẦU TRỤC CƠ'!A55="","",'⭕ PHỚT ĐẦU TRỤC CƠ'!A55)</f>
        <v>HH080414</v>
      </c>
      <c r="B5869" s="1" t="str">
        <f>IF('⭕ PHỚT ĐẦU TRỤC CƠ'!A55="","",'⭕ PHỚT ĐẦU TRỤC CƠ'!P55)</f>
        <v>Phớt đầu trục cơ 6D20/ 95*120*13 (lắp sang 6D22 lò xo) - MASAKO</v>
      </c>
      <c r="C5869" s="1" t="str">
        <f>IF('⭕ PHỚT ĐẦU TRỤC CƠ'!A55="","","Phớt đầu")</f>
        <v>Phớt đầu</v>
      </c>
      <c r="D5869" s="1" t="str">
        <f>IF('⭕ PHỚT ĐẦU TRỤC CƠ'!A55="","",'⭕ PHỚT ĐẦU TRỤC CƠ'!G55)</f>
        <v>Cái</v>
      </c>
      <c r="E5869" s="1">
        <f>IF('⭕ PHỚT ĐẦU TRỤC CƠ'!A55="","",'⭕ PHỚT ĐẦU TRỤC CƠ'!H55)</f>
        <v>0</v>
      </c>
      <c r="F5869" s="1">
        <f>IF('⭕ PHỚT ĐẦU TRỤC CƠ'!A55="","",'⭕ PHỚT ĐẦU TRỤC CƠ'!I55)</f>
        <v>0</v>
      </c>
      <c r="G5869" s="1">
        <f>IF('⭕ PHỚT ĐẦU TRỤC CƠ'!A55="","",'⭕ PHỚT ĐẦU TRỤC CƠ'!J55)</f>
        <v>0</v>
      </c>
      <c r="H5869" s="1">
        <f>IF('⭕ PHỚT ĐẦU TRỤC CƠ'!A55="","",'⭕ PHỚT ĐẦU TRỤC CƠ'!K55)</f>
        <v>0</v>
      </c>
      <c r="I5869" s="1">
        <f>IF('⭕ PHỚT ĐẦU TRỤC CƠ'!A55="","",'⭕ PHỚT ĐẦU TRỤC CƠ'!L55)</f>
        <v>0</v>
      </c>
      <c r="J5869" s="1" t="str">
        <f>IF('⭕ PHỚT ĐẦU TRỤC CƠ'!A55="","",'⭕ PHỚT ĐẦU TRỤC CƠ'!D55)</f>
        <v>125</v>
      </c>
      <c r="L5869" s="1">
        <f>N(L5868)+IF(AND('🔎 TRA CỨU NHANH'!$C$2&lt;&gt;"",OR(ISNUMBER(SEARCH('🔎 TRA CỨU NHANH'!$C$2,$A5869)),ISNUMBER(SEARCH('🔎 TRA CỨU NHANH'!$C$2,$B5869)))),1,0)</f>
        <v>0</v>
      </c>
      <c r="M5869" s="1" t="str">
        <f t="shared" si="182"/>
        <v/>
      </c>
      <c r="N5869" s="1">
        <f>N(N5868)+IF(AND('💰 BÁO GIÁ'!$C$27&lt;&gt;"",OR(ISNUMBER(SEARCH('💰 BÁO GIÁ'!$C$27,$A5869)),ISNUMBER(SEARCH('💰 BÁO GIÁ'!$C$27,$B5869)))),1,0)</f>
        <v>0</v>
      </c>
      <c r="O5869" s="1" t="str">
        <f t="shared" si="183"/>
        <v/>
      </c>
    </row>
    <row r="5870" customHeight="1" spans="1:15">
      <c r="A5870" s="1" t="str">
        <f>IF('⭕ PHỚT ĐẦU TRỤC CƠ'!A56="","",'⭕ PHỚT ĐẦU TRỤC CƠ'!A56)</f>
        <v>HH075751</v>
      </c>
      <c r="B5870" s="1" t="str">
        <f>IF('⭕ PHỚT ĐẦU TRỤC CƠ'!A56="","",'⭕ PHỚT ĐẦU TRỤC CƠ'!P56)</f>
        <v>Ron bộ 6D22 Mitsubishi (Thép), phớt đầu 101-125 - MASAKO</v>
      </c>
      <c r="C5870" s="1" t="str">
        <f>IF('⭕ PHỚT ĐẦU TRỤC CƠ'!A56="","","Phớt đầu")</f>
        <v>Phớt đầu</v>
      </c>
      <c r="D5870" s="1" t="str">
        <f>IF('⭕ PHỚT ĐẦU TRỤC CƠ'!A56="","",'⭕ PHỚT ĐẦU TRỤC CƠ'!G56)</f>
        <v>Bộ</v>
      </c>
      <c r="E5870" s="1">
        <f>IF('⭕ PHỚT ĐẦU TRỤC CƠ'!A56="","",'⭕ PHỚT ĐẦU TRỤC CƠ'!H56)</f>
        <v>0</v>
      </c>
      <c r="F5870" s="1">
        <f>IF('⭕ PHỚT ĐẦU TRỤC CƠ'!A56="","",'⭕ PHỚT ĐẦU TRỤC CƠ'!I56)</f>
        <v>0</v>
      </c>
      <c r="G5870" s="1">
        <f>IF('⭕ PHỚT ĐẦU TRỤC CƠ'!A56="","",'⭕ PHỚT ĐẦU TRỤC CƠ'!J56)</f>
        <v>0</v>
      </c>
      <c r="H5870" s="1">
        <f>IF('⭕ PHỚT ĐẦU TRỤC CƠ'!A56="","",'⭕ PHỚT ĐẦU TRỤC CƠ'!K56)</f>
        <v>0</v>
      </c>
      <c r="I5870" s="1">
        <f>IF('⭕ PHỚT ĐẦU TRỤC CƠ'!A56="","",'⭕ PHỚT ĐẦU TRỤC CƠ'!L56)</f>
        <v>0</v>
      </c>
      <c r="J5870" s="1" t="str">
        <f>IF('⭕ PHỚT ĐẦU TRỤC CƠ'!A56="","",'⭕ PHỚT ĐẦU TRỤC CƠ'!D56)</f>
        <v>130</v>
      </c>
      <c r="L5870" s="1">
        <f>N(L5869)+IF(AND('🔎 TRA CỨU NHANH'!$C$2&lt;&gt;"",OR(ISNUMBER(SEARCH('🔎 TRA CỨU NHANH'!$C$2,$A5870)),ISNUMBER(SEARCH('🔎 TRA CỨU NHANH'!$C$2,$B5870)))),1,0)</f>
        <v>0</v>
      </c>
      <c r="M5870" s="1" t="str">
        <f t="shared" si="182"/>
        <v/>
      </c>
      <c r="N5870" s="1">
        <f>N(N5869)+IF(AND('💰 BÁO GIÁ'!$C$27&lt;&gt;"",OR(ISNUMBER(SEARCH('💰 BÁO GIÁ'!$C$27,$A5870)),ISNUMBER(SEARCH('💰 BÁO GIÁ'!$C$27,$B5870)))),1,0)</f>
        <v>0</v>
      </c>
      <c r="O5870" s="1" t="str">
        <f t="shared" si="183"/>
        <v/>
      </c>
    </row>
    <row r="5871" customHeight="1" spans="1:15">
      <c r="A5871" s="1" t="str">
        <f>IF('⭕ PHỚT ĐẦU TRỤC CƠ'!A57="","",'⭕ PHỚT ĐẦU TRỤC CƠ'!A57)</f>
        <v>HH082932</v>
      </c>
      <c r="B5871" s="1" t="str">
        <f>IF('⭕ PHỚT ĐẦU TRỤC CƠ'!A57="","",'⭕ PHỚT ĐẦU TRỤC CƠ'!P57)</f>
        <v>Ron bộ 6D22-T Mitsubishi (Thép), phớt đầu 101-125 - MASAKO</v>
      </c>
      <c r="C5871" s="1" t="str">
        <f>IF('⭕ PHỚT ĐẦU TRỤC CƠ'!A57="","","Phớt đầu")</f>
        <v>Phớt đầu</v>
      </c>
      <c r="D5871" s="1" t="str">
        <f>IF('⭕ PHỚT ĐẦU TRỤC CƠ'!A57="","",'⭕ PHỚT ĐẦU TRỤC CƠ'!G57)</f>
        <v>Bộ</v>
      </c>
      <c r="E5871" s="1">
        <f>IF('⭕ PHỚT ĐẦU TRỤC CƠ'!A57="","",'⭕ PHỚT ĐẦU TRỤC CƠ'!H57)</f>
        <v>0</v>
      </c>
      <c r="F5871" s="1">
        <f>IF('⭕ PHỚT ĐẦU TRỤC CƠ'!A57="","",'⭕ PHỚT ĐẦU TRỤC CƠ'!I57)</f>
        <v>0</v>
      </c>
      <c r="G5871" s="1">
        <f>IF('⭕ PHỚT ĐẦU TRỤC CƠ'!A57="","",'⭕ PHỚT ĐẦU TRỤC CƠ'!J57)</f>
        <v>0</v>
      </c>
      <c r="H5871" s="1">
        <f>IF('⭕ PHỚT ĐẦU TRỤC CƠ'!A57="","",'⭕ PHỚT ĐẦU TRỤC CƠ'!K57)</f>
        <v>0</v>
      </c>
      <c r="I5871" s="1">
        <f>IF('⭕ PHỚT ĐẦU TRỤC CƠ'!A57="","",'⭕ PHỚT ĐẦU TRỤC CƠ'!L57)</f>
        <v>0</v>
      </c>
      <c r="J5871" s="1" t="str">
        <f>IF('⭕ PHỚT ĐẦU TRỤC CƠ'!A57="","",'⭕ PHỚT ĐẦU TRỤC CƠ'!D57)</f>
        <v>130</v>
      </c>
      <c r="L5871" s="1">
        <f>N(L5870)+IF(AND('🔎 TRA CỨU NHANH'!$C$2&lt;&gt;"",OR(ISNUMBER(SEARCH('🔎 TRA CỨU NHANH'!$C$2,$A5871)),ISNUMBER(SEARCH('🔎 TRA CỨU NHANH'!$C$2,$B5871)))),1,0)</f>
        <v>0</v>
      </c>
      <c r="M5871" s="1" t="str">
        <f t="shared" si="182"/>
        <v/>
      </c>
      <c r="N5871" s="1">
        <f>N(N5870)+IF(AND('💰 BÁO GIÁ'!$C$27&lt;&gt;"",OR(ISNUMBER(SEARCH('💰 BÁO GIÁ'!$C$27,$A5871)),ISNUMBER(SEARCH('💰 BÁO GIÁ'!$C$27,$B5871)))),1,0)</f>
        <v>0</v>
      </c>
      <c r="O5871" s="1" t="str">
        <f t="shared" si="183"/>
        <v/>
      </c>
    </row>
    <row r="5872" customHeight="1" spans="1:15">
      <c r="A5872" s="1" t="str">
        <f>IF('⭕ PHỚT ĐẦU TRỤC CƠ'!A58="","",'⭕ PHỚT ĐẦU TRỤC CƠ'!A58)</f>
        <v>HH082240</v>
      </c>
      <c r="B5872" s="1" t="str">
        <f>IF('⭕ PHỚT ĐẦU TRỤC CƠ'!A58="","",'⭕ PHỚT ĐẦU TRỤC CƠ'!P58)</f>
        <v>Ron bộ Mitsu 6D22-T (Thép Inox, 5 seal nước) phớt đầu 101-125 - NICE IN</v>
      </c>
      <c r="C5872" s="1" t="str">
        <f>IF('⭕ PHỚT ĐẦU TRỤC CƠ'!A58="","","Phớt đầu")</f>
        <v>Phớt đầu</v>
      </c>
      <c r="D5872" s="1" t="str">
        <f>IF('⭕ PHỚT ĐẦU TRỤC CƠ'!A58="","",'⭕ PHỚT ĐẦU TRỤC CƠ'!G58)</f>
        <v>Bộ</v>
      </c>
      <c r="E5872" s="1">
        <f>IF('⭕ PHỚT ĐẦU TRỤC CƠ'!A58="","",'⭕ PHỚT ĐẦU TRỤC CƠ'!H58)</f>
        <v>0</v>
      </c>
      <c r="F5872" s="1">
        <f>IF('⭕ PHỚT ĐẦU TRỤC CƠ'!A58="","",'⭕ PHỚT ĐẦU TRỤC CƠ'!I58)</f>
        <v>0</v>
      </c>
      <c r="G5872" s="1">
        <f>IF('⭕ PHỚT ĐẦU TRỤC CƠ'!A58="","",'⭕ PHỚT ĐẦU TRỤC CƠ'!J58)</f>
        <v>0</v>
      </c>
      <c r="H5872" s="1">
        <f>IF('⭕ PHỚT ĐẦU TRỤC CƠ'!A58="","",'⭕ PHỚT ĐẦU TRỤC CƠ'!K58)</f>
        <v>0</v>
      </c>
      <c r="I5872" s="1">
        <f>IF('⭕ PHỚT ĐẦU TRỤC CƠ'!A58="","",'⭕ PHỚT ĐẦU TRỤC CƠ'!L58)</f>
        <v>0</v>
      </c>
      <c r="J5872" s="1" t="str">
        <f>IF('⭕ PHỚT ĐẦU TRỤC CƠ'!A58="","",'⭕ PHỚT ĐẦU TRỤC CƠ'!D58)</f>
        <v>130</v>
      </c>
      <c r="L5872" s="1">
        <f>N(L5871)+IF(AND('🔎 TRA CỨU NHANH'!$C$2&lt;&gt;"",OR(ISNUMBER(SEARCH('🔎 TRA CỨU NHANH'!$C$2,$A5872)),ISNUMBER(SEARCH('🔎 TRA CỨU NHANH'!$C$2,$B5872)))),1,0)</f>
        <v>0</v>
      </c>
      <c r="M5872" s="1" t="str">
        <f t="shared" si="182"/>
        <v/>
      </c>
      <c r="N5872" s="1">
        <f>N(N5871)+IF(AND('💰 BÁO GIÁ'!$C$27&lt;&gt;"",OR(ISNUMBER(SEARCH('💰 BÁO GIÁ'!$C$27,$A5872)),ISNUMBER(SEARCH('💰 BÁO GIÁ'!$C$27,$B5872)))),1,0)</f>
        <v>0</v>
      </c>
      <c r="O5872" s="1" t="str">
        <f t="shared" si="183"/>
        <v/>
      </c>
    </row>
    <row r="5873" customHeight="1" spans="1:15">
      <c r="A5873" s="1" t="str">
        <f>IF('⭕ PHỚT ĐẦU TRỤC CƠ'!A59="","",'⭕ PHỚT ĐẦU TRỤC CƠ'!A59)</f>
        <v>HH082555</v>
      </c>
      <c r="B5873" s="1" t="str">
        <f>IF('⭕ PHỚT ĐẦU TRỤC CƠ'!A59="","",'⭕ PHỚT ĐẦU TRỤC CƠ'!P59)</f>
        <v>Phớt đầu trục cơ 6D20/8DC9/6D22 (85-110-13) MASAKO</v>
      </c>
      <c r="C5873" s="1" t="str">
        <f>IF('⭕ PHỚT ĐẦU TRỤC CƠ'!A59="","","Phớt đầu")</f>
        <v>Phớt đầu</v>
      </c>
      <c r="D5873" s="1" t="str">
        <f>IF('⭕ PHỚT ĐẦU TRỤC CƠ'!A59="","",'⭕ PHỚT ĐẦU TRỤC CƠ'!G59)</f>
        <v>Cái</v>
      </c>
      <c r="E5873" s="1">
        <f>IF('⭕ PHỚT ĐẦU TRỤC CƠ'!A59="","",'⭕ PHỚT ĐẦU TRỤC CƠ'!H59)</f>
        <v>0</v>
      </c>
      <c r="F5873" s="1">
        <f>IF('⭕ PHỚT ĐẦU TRỤC CƠ'!A59="","",'⭕ PHỚT ĐẦU TRỤC CƠ'!I59)</f>
        <v>0</v>
      </c>
      <c r="G5873" s="1">
        <f>IF('⭕ PHỚT ĐẦU TRỤC CƠ'!A59="","",'⭕ PHỚT ĐẦU TRỤC CƠ'!J59)</f>
        <v>0</v>
      </c>
      <c r="H5873" s="1">
        <f>IF('⭕ PHỚT ĐẦU TRỤC CƠ'!A59="","",'⭕ PHỚT ĐẦU TRỤC CƠ'!K59)</f>
        <v>0</v>
      </c>
      <c r="I5873" s="1">
        <f>IF('⭕ PHỚT ĐẦU TRỤC CƠ'!A59="","",'⭕ PHỚT ĐẦU TRỤC CƠ'!L59)</f>
        <v>0</v>
      </c>
      <c r="J5873" s="1" t="str">
        <f>IF('⭕ PHỚT ĐẦU TRỤC CƠ'!A59="","",'⭕ PHỚT ĐẦU TRỤC CƠ'!D59)</f>
        <v>135</v>
      </c>
      <c r="L5873" s="1">
        <f>N(L5872)+IF(AND('🔎 TRA CỨU NHANH'!$C$2&lt;&gt;"",OR(ISNUMBER(SEARCH('🔎 TRA CỨU NHANH'!$C$2,$A5873)),ISNUMBER(SEARCH('🔎 TRA CỨU NHANH'!$C$2,$B5873)))),1,0)</f>
        <v>0</v>
      </c>
      <c r="M5873" s="1" t="str">
        <f t="shared" si="182"/>
        <v/>
      </c>
      <c r="N5873" s="1">
        <f>N(N5872)+IF(AND('💰 BÁO GIÁ'!$C$27&lt;&gt;"",OR(ISNUMBER(SEARCH('💰 BÁO GIÁ'!$C$27,$A5873)),ISNUMBER(SEARCH('💰 BÁO GIÁ'!$C$27,$B5873)))),1,0)</f>
        <v>0</v>
      </c>
      <c r="O5873" s="1" t="str">
        <f t="shared" si="183"/>
        <v/>
      </c>
    </row>
    <row r="5874" customHeight="1" spans="1:15">
      <c r="A5874" s="1" t="str">
        <f>IF('⭕ PHỚT ĐẦU TRỤC CƠ'!A60="","",'⭕ PHỚT ĐẦU TRỤC CƠ'!A60)</f>
        <v>HH077074</v>
      </c>
      <c r="B5874" s="1" t="str">
        <f>IF('⭕ PHỚT ĐẦU TRỤC CƠ'!A60="","",'⭕ PHỚT ĐẦU TRỤC CƠ'!P60)</f>
        <v>Phớt đầu trục cơ 6D22 /8DC9 (101-125, trà) - NICE / DF</v>
      </c>
      <c r="C5874" s="1" t="str">
        <f>IF('⭕ PHỚT ĐẦU TRỤC CƠ'!A60="","","Phớt đầu")</f>
        <v>Phớt đầu</v>
      </c>
      <c r="D5874" s="1" t="str">
        <f>IF('⭕ PHỚT ĐẦU TRỤC CƠ'!A60="","",'⭕ PHỚT ĐẦU TRỤC CƠ'!G60)</f>
        <v>Cái</v>
      </c>
      <c r="E5874" s="1">
        <f>IF('⭕ PHỚT ĐẦU TRỤC CƠ'!A60="","",'⭕ PHỚT ĐẦU TRỤC CƠ'!H60)</f>
        <v>0</v>
      </c>
      <c r="F5874" s="1">
        <f>IF('⭕ PHỚT ĐẦU TRỤC CƠ'!A60="","",'⭕ PHỚT ĐẦU TRỤC CƠ'!I60)</f>
        <v>0</v>
      </c>
      <c r="G5874" s="1">
        <f>IF('⭕ PHỚT ĐẦU TRỤC CƠ'!A60="","",'⭕ PHỚT ĐẦU TRỤC CƠ'!J60)</f>
        <v>0</v>
      </c>
      <c r="H5874" s="1">
        <f>IF('⭕ PHỚT ĐẦU TRỤC CƠ'!A60="","",'⭕ PHỚT ĐẦU TRỤC CƠ'!K60)</f>
        <v>0</v>
      </c>
      <c r="I5874" s="1">
        <f>IF('⭕ PHỚT ĐẦU TRỤC CƠ'!A60="","",'⭕ PHỚT ĐẦU TRỤC CƠ'!L60)</f>
        <v>0</v>
      </c>
      <c r="J5874" s="1" t="str">
        <f>IF('⭕ PHỚT ĐẦU TRỤC CƠ'!A60="","",'⭕ PHỚT ĐẦU TRỤC CƠ'!D60)</f>
        <v>135</v>
      </c>
      <c r="L5874" s="1">
        <f>N(L5873)+IF(AND('🔎 TRA CỨU NHANH'!$C$2&lt;&gt;"",OR(ISNUMBER(SEARCH('🔎 TRA CỨU NHANH'!$C$2,$A5874)),ISNUMBER(SEARCH('🔎 TRA CỨU NHANH'!$C$2,$B5874)))),1,0)</f>
        <v>0</v>
      </c>
      <c r="M5874" s="1" t="str">
        <f t="shared" si="182"/>
        <v/>
      </c>
      <c r="N5874" s="1">
        <f>N(N5873)+IF(AND('💰 BÁO GIÁ'!$C$27&lt;&gt;"",OR(ISNUMBER(SEARCH('💰 BÁO GIÁ'!$C$27,$A5874)),ISNUMBER(SEARCH('💰 BÁO GIÁ'!$C$27,$B5874)))),1,0)</f>
        <v>0</v>
      </c>
      <c r="O5874" s="1" t="str">
        <f t="shared" si="183"/>
        <v/>
      </c>
    </row>
    <row r="5875" customHeight="1" spans="1:15">
      <c r="A5875" s="1" t="str">
        <f>IF('⭕ PHỚT ĐẦU TRỤC CƠ'!A61="","",'⭕ PHỚT ĐẦU TRỤC CƠ'!A61)</f>
        <v>HH071148</v>
      </c>
      <c r="B5875" s="1" t="str">
        <f>IF('⭕ PHỚT ĐẦU TRỤC CƠ'!A61="","",'⭕ PHỚT ĐẦU TRỤC CƠ'!P61)</f>
        <v>Phớt đầu - đuôi  trục cơ 8DC9 (95-120)</v>
      </c>
      <c r="C5875" s="1" t="str">
        <f>IF('⭕ PHỚT ĐẦU TRỤC CƠ'!A61="","","Phớt đầu")</f>
        <v>Phớt đầu</v>
      </c>
      <c r="D5875" s="1" t="str">
        <f>IF('⭕ PHỚT ĐẦU TRỤC CƠ'!A61="","",'⭕ PHỚT ĐẦU TRỤC CƠ'!G61)</f>
        <v>bộ</v>
      </c>
      <c r="E5875" s="1">
        <f>IF('⭕ PHỚT ĐẦU TRỤC CƠ'!A61="","",'⭕ PHỚT ĐẦU TRỤC CƠ'!H61)</f>
        <v>0</v>
      </c>
      <c r="F5875" s="1">
        <f>IF('⭕ PHỚT ĐẦU TRỤC CƠ'!A61="","",'⭕ PHỚT ĐẦU TRỤC CƠ'!I61)</f>
        <v>0</v>
      </c>
      <c r="G5875" s="1">
        <f>IF('⭕ PHỚT ĐẦU TRỤC CƠ'!A61="","",'⭕ PHỚT ĐẦU TRỤC CƠ'!J61)</f>
        <v>0</v>
      </c>
      <c r="H5875" s="1">
        <f>IF('⭕ PHỚT ĐẦU TRỤC CƠ'!A61="","",'⭕ PHỚT ĐẦU TRỤC CƠ'!K61)</f>
        <v>0</v>
      </c>
      <c r="I5875" s="1">
        <f>IF('⭕ PHỚT ĐẦU TRỤC CƠ'!A61="","",'⭕ PHỚT ĐẦU TRỤC CƠ'!L61)</f>
        <v>0</v>
      </c>
      <c r="J5875" s="1" t="str">
        <f>IF('⭕ PHỚT ĐẦU TRỤC CƠ'!A61="","",'⭕ PHỚT ĐẦU TRỤC CƠ'!D61)</f>
        <v>135</v>
      </c>
      <c r="L5875" s="1">
        <f>N(L5874)+IF(AND('🔎 TRA CỨU NHANH'!$C$2&lt;&gt;"",OR(ISNUMBER(SEARCH('🔎 TRA CỨU NHANH'!$C$2,$A5875)),ISNUMBER(SEARCH('🔎 TRA CỨU NHANH'!$C$2,$B5875)))),1,0)</f>
        <v>0</v>
      </c>
      <c r="M5875" s="1" t="str">
        <f t="shared" si="182"/>
        <v/>
      </c>
      <c r="N5875" s="1">
        <f>N(N5874)+IF(AND('💰 BÁO GIÁ'!$C$27&lt;&gt;"",OR(ISNUMBER(SEARCH('💰 BÁO GIÁ'!$C$27,$A5875)),ISNUMBER(SEARCH('💰 BÁO GIÁ'!$C$27,$B5875)))),1,0)</f>
        <v>0</v>
      </c>
      <c r="O5875" s="1" t="str">
        <f t="shared" si="183"/>
        <v/>
      </c>
    </row>
    <row r="5876" customHeight="1" spans="1:15">
      <c r="A5876" s="1" t="str">
        <f>IF('⭕ PHỚT ĐẦU TRỤC CƠ'!A62="","",'⭕ PHỚT ĐẦU TRỤC CƠ'!A62)</f>
        <v>HH074118</v>
      </c>
      <c r="B5876" s="1" t="str">
        <f>IF('⭕ PHỚT ĐẦU TRỤC CƠ'!A62="","",'⭕ PHỚT ĐẦU TRỤC CƠ'!P62)</f>
        <v>Phớt đầu trục cơ 8DC9 / 6D22 (101-125, trà) - DF/ NICE</v>
      </c>
      <c r="C5876" s="1" t="str">
        <f>IF('⭕ PHỚT ĐẦU TRỤC CƠ'!A62="","","Phớt đầu")</f>
        <v>Phớt đầu</v>
      </c>
      <c r="D5876" s="1" t="str">
        <f>IF('⭕ PHỚT ĐẦU TRỤC CƠ'!A62="","",'⭕ PHỚT ĐẦU TRỤC CƠ'!G62)</f>
        <v>Cái</v>
      </c>
      <c r="E5876" s="1">
        <f>IF('⭕ PHỚT ĐẦU TRỤC CƠ'!A62="","",'⭕ PHỚT ĐẦU TRỤC CƠ'!H62)</f>
        <v>0</v>
      </c>
      <c r="F5876" s="1">
        <f>IF('⭕ PHỚT ĐẦU TRỤC CƠ'!A62="","",'⭕ PHỚT ĐẦU TRỤC CƠ'!I62)</f>
        <v>0</v>
      </c>
      <c r="G5876" s="1">
        <f>IF('⭕ PHỚT ĐẦU TRỤC CƠ'!A62="","",'⭕ PHỚT ĐẦU TRỤC CƠ'!J62)</f>
        <v>0</v>
      </c>
      <c r="H5876" s="1">
        <f>IF('⭕ PHỚT ĐẦU TRỤC CƠ'!A62="","",'⭕ PHỚT ĐẦU TRỤC CƠ'!K62)</f>
        <v>0</v>
      </c>
      <c r="I5876" s="1">
        <f>IF('⭕ PHỚT ĐẦU TRỤC CƠ'!A62="","",'⭕ PHỚT ĐẦU TRỤC CƠ'!L62)</f>
        <v>0</v>
      </c>
      <c r="J5876" s="1" t="str">
        <f>IF('⭕ PHỚT ĐẦU TRỤC CƠ'!A62="","",'⭕ PHỚT ĐẦU TRỤC CƠ'!D62)</f>
        <v>135</v>
      </c>
      <c r="L5876" s="1">
        <f>N(L5875)+IF(AND('🔎 TRA CỨU NHANH'!$C$2&lt;&gt;"",OR(ISNUMBER(SEARCH('🔎 TRA CỨU NHANH'!$C$2,$A5876)),ISNUMBER(SEARCH('🔎 TRA CỨU NHANH'!$C$2,$B5876)))),1,0)</f>
        <v>0</v>
      </c>
      <c r="M5876" s="1" t="str">
        <f t="shared" si="182"/>
        <v/>
      </c>
      <c r="N5876" s="1">
        <f>N(N5875)+IF(AND('💰 BÁO GIÁ'!$C$27&lt;&gt;"",OR(ISNUMBER(SEARCH('💰 BÁO GIÁ'!$C$27,$A5876)),ISNUMBER(SEARCH('💰 BÁO GIÁ'!$C$27,$B5876)))),1,0)</f>
        <v>0</v>
      </c>
      <c r="O5876" s="1" t="str">
        <f t="shared" si="183"/>
        <v/>
      </c>
    </row>
    <row r="5877" customHeight="1" spans="1:15">
      <c r="A5877" s="1" t="str">
        <f>IF('⭕ PHỚT ĐẦU TRỤC CƠ'!A63="","",'⭕ PHỚT ĐẦU TRỤC CƠ'!A63)</f>
        <v>HH077057</v>
      </c>
      <c r="B5877" s="1" t="str">
        <f>IF('⭕ PHỚT ĐẦU TRỤC CƠ'!A63="","",'⭕ PHỚT ĐẦU TRỤC CƠ'!P63)</f>
        <v>Phớt đầu trục cơ S6B (130-160-13), lò xo - NICE IN</v>
      </c>
      <c r="C5877" s="1" t="str">
        <f>IF('⭕ PHỚT ĐẦU TRỤC CƠ'!A63="","","Phớt đầu")</f>
        <v>Phớt đầu</v>
      </c>
      <c r="D5877" s="1" t="str">
        <f>IF('⭕ PHỚT ĐẦU TRỤC CƠ'!A63="","",'⭕ PHỚT ĐẦU TRỤC CƠ'!G63)</f>
        <v>Cái</v>
      </c>
      <c r="E5877" s="1">
        <f>IF('⭕ PHỚT ĐẦU TRỤC CƠ'!A63="","",'⭕ PHỚT ĐẦU TRỤC CƠ'!H63)</f>
        <v>0</v>
      </c>
      <c r="F5877" s="1">
        <f>IF('⭕ PHỚT ĐẦU TRỤC CƠ'!A63="","",'⭕ PHỚT ĐẦU TRỤC CƠ'!I63)</f>
        <v>0</v>
      </c>
      <c r="G5877" s="1">
        <f>IF('⭕ PHỚT ĐẦU TRỤC CƠ'!A63="","",'⭕ PHỚT ĐẦU TRỤC CƠ'!J63)</f>
        <v>0</v>
      </c>
      <c r="H5877" s="1">
        <f>IF('⭕ PHỚT ĐẦU TRỤC CƠ'!A63="","",'⭕ PHỚT ĐẦU TRỤC CƠ'!K63)</f>
        <v>0</v>
      </c>
      <c r="I5877" s="1">
        <f>IF('⭕ PHỚT ĐẦU TRỤC CƠ'!A63="","",'⭕ PHỚT ĐẦU TRỤC CƠ'!L63)</f>
        <v>0</v>
      </c>
      <c r="J5877" s="1" t="str">
        <f>IF('⭕ PHỚT ĐẦU TRỤC CƠ'!A63="","",'⭕ PHỚT ĐẦU TRỤC CƠ'!D63)</f>
        <v>135</v>
      </c>
      <c r="L5877" s="1">
        <f>N(L5876)+IF(AND('🔎 TRA CỨU NHANH'!$C$2&lt;&gt;"",OR(ISNUMBER(SEARCH('🔎 TRA CỨU NHANH'!$C$2,$A5877)),ISNUMBER(SEARCH('🔎 TRA CỨU NHANH'!$C$2,$B5877)))),1,0)</f>
        <v>0</v>
      </c>
      <c r="M5877" s="1" t="str">
        <f t="shared" si="182"/>
        <v/>
      </c>
      <c r="N5877" s="1">
        <f>N(N5876)+IF(AND('💰 BÁO GIÁ'!$C$27&lt;&gt;"",OR(ISNUMBER(SEARCH('💰 BÁO GIÁ'!$C$27,$A5877)),ISNUMBER(SEARCH('💰 BÁO GIÁ'!$C$27,$B5877)))),1,0)</f>
        <v>0</v>
      </c>
      <c r="O5877" s="1" t="str">
        <f t="shared" si="183"/>
        <v/>
      </c>
    </row>
    <row r="5878" customHeight="1" spans="1:15">
      <c r="A5878" s="1" t="str">
        <f>IF('⭕ PHỚT ĐẦU TRỤC CƠ'!A64="","",'⭕ PHỚT ĐẦU TRỤC CƠ'!A64)</f>
        <v>HH081952</v>
      </c>
      <c r="B5878" s="1" t="str">
        <f>IF('⭕ PHỚT ĐẦU TRỤC CƠ'!A64="","",'⭕ PHỚT ĐẦU TRỤC CƠ'!P64)</f>
        <v>Phớt đầu trục cơ S6R/ S6R2 (76-80/90-10.3) - NICE IN</v>
      </c>
      <c r="C5878" s="1" t="str">
        <f>IF('⭕ PHỚT ĐẦU TRỤC CƠ'!A64="","","Phớt đầu")</f>
        <v>Phớt đầu</v>
      </c>
      <c r="D5878" s="1" t="str">
        <f>IF('⭕ PHỚT ĐẦU TRỤC CƠ'!A64="","",'⭕ PHỚT ĐẦU TRỤC CƠ'!G64)</f>
        <v>Cái</v>
      </c>
      <c r="E5878" s="1">
        <f>IF('⭕ PHỚT ĐẦU TRỤC CƠ'!A64="","",'⭕ PHỚT ĐẦU TRỤC CƠ'!H64)</f>
        <v>0</v>
      </c>
      <c r="F5878" s="1">
        <f>IF('⭕ PHỚT ĐẦU TRỤC CƠ'!A64="","",'⭕ PHỚT ĐẦU TRỤC CƠ'!I64)</f>
        <v>0</v>
      </c>
      <c r="G5878" s="1">
        <f>IF('⭕ PHỚT ĐẦU TRỤC CƠ'!A64="","",'⭕ PHỚT ĐẦU TRỤC CƠ'!J64)</f>
        <v>0</v>
      </c>
      <c r="H5878" s="1">
        <f>IF('⭕ PHỚT ĐẦU TRỤC CƠ'!A64="","",'⭕ PHỚT ĐẦU TRỤC CƠ'!K64)</f>
        <v>0</v>
      </c>
      <c r="I5878" s="1">
        <f>IF('⭕ PHỚT ĐẦU TRỤC CƠ'!A64="","",'⭕ PHỚT ĐẦU TRỤC CƠ'!L64)</f>
        <v>0</v>
      </c>
      <c r="J5878" s="1" t="str">
        <f>IF('⭕ PHỚT ĐẦU TRỤC CƠ'!A64="","",'⭕ PHỚT ĐẦU TRỤC CƠ'!D64)</f>
        <v>170</v>
      </c>
      <c r="L5878" s="1">
        <f>N(L5877)+IF(AND('🔎 TRA CỨU NHANH'!$C$2&lt;&gt;"",OR(ISNUMBER(SEARCH('🔎 TRA CỨU NHANH'!$C$2,$A5878)),ISNUMBER(SEARCH('🔎 TRA CỨU NHANH'!$C$2,$B5878)))),1,0)</f>
        <v>0</v>
      </c>
      <c r="M5878" s="1" t="str">
        <f t="shared" si="182"/>
        <v/>
      </c>
      <c r="N5878" s="1">
        <f>N(N5877)+IF(AND('💰 BÁO GIÁ'!$C$27&lt;&gt;"",OR(ISNUMBER(SEARCH('💰 BÁO GIÁ'!$C$27,$A5878)),ISNUMBER(SEARCH('💰 BÁO GIÁ'!$C$27,$B5878)))),1,0)</f>
        <v>0</v>
      </c>
      <c r="O5878" s="1" t="str">
        <f t="shared" si="183"/>
        <v/>
      </c>
    </row>
    <row r="5879" customHeight="1" spans="1:15">
      <c r="A5879" s="1" t="str">
        <f>IF('⭕ PHỚT ĐẦU TRỤC CƠ'!A65="","",'⭕ PHỚT ĐẦU TRỤC CƠ'!A65)</f>
        <v/>
      </c>
      <c r="B5879" s="1" t="str">
        <f>IF('⭕ PHỚT ĐẦU TRỤC CƠ'!A65="","",'⭕ PHỚT ĐẦU TRỤC CƠ'!P65)</f>
        <v/>
      </c>
      <c r="C5879" s="1" t="str">
        <f>IF('⭕ PHỚT ĐẦU TRỤC CƠ'!A65="","","Phớt đầu")</f>
        <v/>
      </c>
      <c r="D5879" s="1" t="str">
        <f>IF('⭕ PHỚT ĐẦU TRỤC CƠ'!A65="","",'⭕ PHỚT ĐẦU TRỤC CƠ'!G65)</f>
        <v/>
      </c>
      <c r="E5879" s="1" t="str">
        <f>IF('⭕ PHỚT ĐẦU TRỤC CƠ'!A65="","",'⭕ PHỚT ĐẦU TRỤC CƠ'!H65)</f>
        <v/>
      </c>
      <c r="F5879" s="1" t="str">
        <f>IF('⭕ PHỚT ĐẦU TRỤC CƠ'!A65="","",'⭕ PHỚT ĐẦU TRỤC CƠ'!I65)</f>
        <v/>
      </c>
      <c r="G5879" s="1" t="str">
        <f>IF('⭕ PHỚT ĐẦU TRỤC CƠ'!A65="","",'⭕ PHỚT ĐẦU TRỤC CƠ'!J65)</f>
        <v/>
      </c>
      <c r="H5879" s="1" t="str">
        <f>IF('⭕ PHỚT ĐẦU TRỤC CƠ'!A65="","",'⭕ PHỚT ĐẦU TRỤC CƠ'!K65)</f>
        <v/>
      </c>
      <c r="I5879" s="1" t="str">
        <f>IF('⭕ PHỚT ĐẦU TRỤC CƠ'!A65="","",'⭕ PHỚT ĐẦU TRỤC CƠ'!L65)</f>
        <v/>
      </c>
      <c r="J5879" s="1" t="str">
        <f>IF('⭕ PHỚT ĐẦU TRỤC CƠ'!A65="","",'⭕ PHỚT ĐẦU TRỤC CƠ'!D65)</f>
        <v/>
      </c>
      <c r="L5879" s="1">
        <f>N(L5878)+IF(AND('🔎 TRA CỨU NHANH'!$C$2&lt;&gt;"",OR(ISNUMBER(SEARCH('🔎 TRA CỨU NHANH'!$C$2,$A5879)),ISNUMBER(SEARCH('🔎 TRA CỨU NHANH'!$C$2,$B5879)))),1,0)</f>
        <v>0</v>
      </c>
      <c r="M5879" s="1" t="str">
        <f t="shared" si="182"/>
        <v/>
      </c>
      <c r="N5879" s="1">
        <f>N(N5878)+IF(AND('💰 BÁO GIÁ'!$C$27&lt;&gt;"",OR(ISNUMBER(SEARCH('💰 BÁO GIÁ'!$C$27,$A5879)),ISNUMBER(SEARCH('💰 BÁO GIÁ'!$C$27,$B5879)))),1,0)</f>
        <v>0</v>
      </c>
      <c r="O5879" s="1" t="str">
        <f t="shared" si="183"/>
        <v/>
      </c>
    </row>
    <row r="5880" customHeight="1" spans="1:15">
      <c r="A5880" s="1" t="str">
        <f>IF('⭕ PHỚT ĐẦU TRỤC CƠ'!A66="","",'⭕ PHỚT ĐẦU TRỤC CƠ'!A66)</f>
        <v>HH00142</v>
      </c>
      <c r="B5880" s="1" t="str">
        <f>IF('⭕ PHỚT ĐẦU TRỤC CƠ'!A66="","",'⭕ PHỚT ĐẦU TRỤC CƠ'!P66)</f>
        <v>Phớt đầu đuôi trục cơ 4D31/D4AL Hyundai</v>
      </c>
      <c r="C5880" s="1" t="str">
        <f>IF('⭕ PHỚT ĐẦU TRỤC CƠ'!A66="","","Phớt đầu")</f>
        <v>Phớt đầu</v>
      </c>
      <c r="D5880" s="1" t="str">
        <f>IF('⭕ PHỚT ĐẦU TRỤC CƠ'!A66="","",'⭕ PHỚT ĐẦU TRỤC CƠ'!G66)</f>
        <v>Cái</v>
      </c>
      <c r="E5880" s="1">
        <f>IF('⭕ PHỚT ĐẦU TRỤC CƠ'!A66="","",'⭕ PHỚT ĐẦU TRỤC CƠ'!H66)</f>
        <v>0</v>
      </c>
      <c r="F5880" s="1">
        <f>IF('⭕ PHỚT ĐẦU TRỤC CƠ'!A66="","",'⭕ PHỚT ĐẦU TRỤC CƠ'!I66)</f>
        <v>0</v>
      </c>
      <c r="G5880" s="1">
        <f>IF('⭕ PHỚT ĐẦU TRỤC CƠ'!A66="","",'⭕ PHỚT ĐẦU TRỤC CƠ'!J66)</f>
        <v>0</v>
      </c>
      <c r="H5880" s="1">
        <f>IF('⭕ PHỚT ĐẦU TRỤC CƠ'!A66="","",'⭕ PHỚT ĐẦU TRỤC CƠ'!K66)</f>
        <v>0</v>
      </c>
      <c r="I5880" s="1">
        <f>IF('⭕ PHỚT ĐẦU TRỤC CƠ'!A66="","",'⭕ PHỚT ĐẦU TRỤC CƠ'!L66)</f>
        <v>0</v>
      </c>
      <c r="J5880" s="1" t="str">
        <f>IF('⭕ PHỚT ĐẦU TRỤC CƠ'!A66="","",'⭕ PHỚT ĐẦU TRỤC CƠ'!D66)</f>
        <v>100</v>
      </c>
      <c r="L5880" s="1">
        <f>N(L5879)+IF(AND('🔎 TRA CỨU NHANH'!$C$2&lt;&gt;"",OR(ISNUMBER(SEARCH('🔎 TRA CỨU NHANH'!$C$2,$A5880)),ISNUMBER(SEARCH('🔎 TRA CỨU NHANH'!$C$2,$B5880)))),1,0)</f>
        <v>0</v>
      </c>
      <c r="M5880" s="1" t="str">
        <f t="shared" si="182"/>
        <v/>
      </c>
      <c r="N5880" s="1">
        <f>N(N5879)+IF(AND('💰 BÁO GIÁ'!$C$27&lt;&gt;"",OR(ISNUMBER(SEARCH('💰 BÁO GIÁ'!$C$27,$A5880)),ISNUMBER(SEARCH('💰 BÁO GIÁ'!$C$27,$B5880)))),1,0)</f>
        <v>0</v>
      </c>
      <c r="O5880" s="1" t="str">
        <f t="shared" si="183"/>
        <v/>
      </c>
    </row>
    <row r="5881" customHeight="1" spans="1:15">
      <c r="A5881" s="1" t="str">
        <f>IF('⭕ PHỚT ĐẦU TRỤC CƠ'!A67="","",'⭕ PHỚT ĐẦU TRỤC CƠ'!A67)</f>
        <v>HH081749</v>
      </c>
      <c r="B5881" s="1" t="str">
        <f>IF('⭕ PHỚT ĐẦU TRỤC CƠ'!A67="","",'⭕ PHỚT ĐẦU TRỤC CƠ'!P67)</f>
        <v>Phớt đầu (Front) Hyundai D6GA/ D4GA (78-113-15) - MASAKO</v>
      </c>
      <c r="C5881" s="1" t="str">
        <f>IF('⭕ PHỚT ĐẦU TRỤC CƠ'!A67="","","Phớt đầu")</f>
        <v>Phớt đầu</v>
      </c>
      <c r="D5881" s="1" t="str">
        <f>IF('⭕ PHỚT ĐẦU TRỤC CƠ'!A67="","",'⭕ PHỚT ĐẦU TRỤC CƠ'!G67)</f>
        <v>Cái</v>
      </c>
      <c r="E5881" s="1">
        <f>IF('⭕ PHỚT ĐẦU TRỤC CƠ'!A67="","",'⭕ PHỚT ĐẦU TRỤC CƠ'!H67)</f>
        <v>0</v>
      </c>
      <c r="F5881" s="1">
        <f>IF('⭕ PHỚT ĐẦU TRỤC CƠ'!A67="","",'⭕ PHỚT ĐẦU TRỤC CƠ'!I67)</f>
        <v>0</v>
      </c>
      <c r="G5881" s="1">
        <f>IF('⭕ PHỚT ĐẦU TRỤC CƠ'!A67="","",'⭕ PHỚT ĐẦU TRỤC CƠ'!J67)</f>
        <v>0</v>
      </c>
      <c r="H5881" s="1">
        <f>IF('⭕ PHỚT ĐẦU TRỤC CƠ'!A67="","",'⭕ PHỚT ĐẦU TRỤC CƠ'!K67)</f>
        <v>0</v>
      </c>
      <c r="I5881" s="1">
        <f>IF('⭕ PHỚT ĐẦU TRỤC CƠ'!A67="","",'⭕ PHỚT ĐẦU TRỤC CƠ'!L67)</f>
        <v>0</v>
      </c>
      <c r="J5881" s="1" t="str">
        <f>IF('⭕ PHỚT ĐẦU TRỤC CƠ'!A67="","",'⭕ PHỚT ĐẦU TRỤC CƠ'!D67)</f>
        <v>103</v>
      </c>
      <c r="L5881" s="1">
        <f>N(L5880)+IF(AND('🔎 TRA CỨU NHANH'!$C$2&lt;&gt;"",OR(ISNUMBER(SEARCH('🔎 TRA CỨU NHANH'!$C$2,$A5881)),ISNUMBER(SEARCH('🔎 TRA CỨU NHANH'!$C$2,$B5881)))),1,0)</f>
        <v>0</v>
      </c>
      <c r="M5881" s="1" t="str">
        <f t="shared" si="182"/>
        <v/>
      </c>
      <c r="N5881" s="1">
        <f>N(N5880)+IF(AND('💰 BÁO GIÁ'!$C$27&lt;&gt;"",OR(ISNUMBER(SEARCH('💰 BÁO GIÁ'!$C$27,$A5881)),ISNUMBER(SEARCH('💰 BÁO GIÁ'!$C$27,$B5881)))),1,0)</f>
        <v>0</v>
      </c>
      <c r="O5881" s="1" t="str">
        <f t="shared" si="183"/>
        <v/>
      </c>
    </row>
    <row r="5882" customHeight="1" spans="1:15">
      <c r="A5882" s="1" t="str">
        <f>IF('⭕ PHỚT ĐẦU TRỤC CƠ'!A68="","",'⭕ PHỚT ĐẦU TRỤC CƠ'!A68)</f>
        <v>HH074062</v>
      </c>
      <c r="B5882" s="1" t="str">
        <f>IF('⭕ PHỚT ĐẦU TRỤC CƠ'!A68="","",'⭕ PHỚT ĐẦU TRỤC CƠ'!P68)</f>
        <v>Ron bộ Hyundai 6D22-T (phớt đầu 95-120-13) - Thép - DF</v>
      </c>
      <c r="C5882" s="1" t="str">
        <f>IF('⭕ PHỚT ĐẦU TRỤC CƠ'!A68="","","Phớt đầu")</f>
        <v>Phớt đầu</v>
      </c>
      <c r="D5882" s="1" t="str">
        <f>IF('⭕ PHỚT ĐẦU TRỤC CƠ'!A68="","",'⭕ PHỚT ĐẦU TRỤC CƠ'!G68)</f>
        <v>Bộ</v>
      </c>
      <c r="E5882" s="1">
        <f>IF('⭕ PHỚT ĐẦU TRỤC CƠ'!A68="","",'⭕ PHỚT ĐẦU TRỤC CƠ'!H68)</f>
        <v>0</v>
      </c>
      <c r="F5882" s="1">
        <f>IF('⭕ PHỚT ĐẦU TRỤC CƠ'!A68="","",'⭕ PHỚT ĐẦU TRỤC CƠ'!I68)</f>
        <v>0</v>
      </c>
      <c r="G5882" s="1">
        <f>IF('⭕ PHỚT ĐẦU TRỤC CƠ'!A68="","",'⭕ PHỚT ĐẦU TRỤC CƠ'!J68)</f>
        <v>0</v>
      </c>
      <c r="H5882" s="1">
        <f>IF('⭕ PHỚT ĐẦU TRỤC CƠ'!A68="","",'⭕ PHỚT ĐẦU TRỤC CƠ'!K68)</f>
        <v>0</v>
      </c>
      <c r="I5882" s="1">
        <f>IF('⭕ PHỚT ĐẦU TRỤC CƠ'!A68="","",'⭕ PHỚT ĐẦU TRỤC CƠ'!L68)</f>
        <v>0</v>
      </c>
      <c r="J5882" s="1" t="str">
        <f>IF('⭕ PHỚT ĐẦU TRỤC CƠ'!A68="","",'⭕ PHỚT ĐẦU TRỤC CƠ'!D68)</f>
        <v>130</v>
      </c>
      <c r="L5882" s="1">
        <f>N(L5881)+IF(AND('🔎 TRA CỨU NHANH'!$C$2&lt;&gt;"",OR(ISNUMBER(SEARCH('🔎 TRA CỨU NHANH'!$C$2,$A5882)),ISNUMBER(SEARCH('🔎 TRA CỨU NHANH'!$C$2,$B5882)))),1,0)</f>
        <v>0</v>
      </c>
      <c r="M5882" s="1" t="str">
        <f t="shared" si="182"/>
        <v/>
      </c>
      <c r="N5882" s="1">
        <f>N(N5881)+IF(AND('💰 BÁO GIÁ'!$C$27&lt;&gt;"",OR(ISNUMBER(SEARCH('💰 BÁO GIÁ'!$C$27,$A5882)),ISNUMBER(SEARCH('💰 BÁO GIÁ'!$C$27,$B5882)))),1,0)</f>
        <v>0</v>
      </c>
      <c r="O5882" s="1" t="str">
        <f t="shared" si="183"/>
        <v/>
      </c>
    </row>
    <row r="5883" customHeight="1" spans="1:15">
      <c r="A5883" s="1" t="str">
        <f>IF('⭕ PHỚT ĐẦU TRỤC CƠ'!A69="","",'⭕ PHỚT ĐẦU TRỤC CƠ'!A69)</f>
        <v>HH082539</v>
      </c>
      <c r="B5883" s="1" t="str">
        <f>IF('⭕ PHỚT ĐẦU TRỤC CƠ'!A69="","",'⭕ PHỚT ĐẦU TRỤC CƠ'!P69)</f>
        <v>Phớt đầu trục cơ  (6D20/8DC9) D6CA - D6CB (95*120*13) - MASAKO</v>
      </c>
      <c r="C5883" s="1" t="str">
        <f>IF('⭕ PHỚT ĐẦU TRỤC CƠ'!A69="","","Phớt đầu")</f>
        <v>Phớt đầu</v>
      </c>
      <c r="D5883" s="1" t="str">
        <f>IF('⭕ PHỚT ĐẦU TRỤC CƠ'!A69="","",'⭕ PHỚT ĐẦU TRỤC CƠ'!G69)</f>
        <v>Cái</v>
      </c>
      <c r="E5883" s="1">
        <f>IF('⭕ PHỚT ĐẦU TRỤC CƠ'!A69="","",'⭕ PHỚT ĐẦU TRỤC CƠ'!H69)</f>
        <v>0</v>
      </c>
      <c r="F5883" s="1">
        <f>IF('⭕ PHỚT ĐẦU TRỤC CƠ'!A69="","",'⭕ PHỚT ĐẦU TRỤC CƠ'!I69)</f>
        <v>0</v>
      </c>
      <c r="G5883" s="1">
        <f>IF('⭕ PHỚT ĐẦU TRỤC CƠ'!A69="","",'⭕ PHỚT ĐẦU TRỤC CƠ'!J69)</f>
        <v>0</v>
      </c>
      <c r="H5883" s="1">
        <f>IF('⭕ PHỚT ĐẦU TRỤC CƠ'!A69="","",'⭕ PHỚT ĐẦU TRỤC CƠ'!K69)</f>
        <v>0</v>
      </c>
      <c r="I5883" s="1">
        <f>IF('⭕ PHỚT ĐẦU TRỤC CƠ'!A69="","",'⭕ PHỚT ĐẦU TRỤC CƠ'!L69)</f>
        <v>0</v>
      </c>
      <c r="J5883" s="1" t="str">
        <f>IF('⭕ PHỚT ĐẦU TRỤC CƠ'!A69="","",'⭕ PHỚT ĐẦU TRỤC CƠ'!D69)</f>
        <v>133</v>
      </c>
      <c r="L5883" s="1">
        <f>N(L5882)+IF(AND('🔎 TRA CỨU NHANH'!$C$2&lt;&gt;"",OR(ISNUMBER(SEARCH('🔎 TRA CỨU NHANH'!$C$2,$A5883)),ISNUMBER(SEARCH('🔎 TRA CỨU NHANH'!$C$2,$B5883)))),1,0)</f>
        <v>0</v>
      </c>
      <c r="M5883" s="1" t="str">
        <f t="shared" si="182"/>
        <v/>
      </c>
      <c r="N5883" s="1">
        <f>N(N5882)+IF(AND('💰 BÁO GIÁ'!$C$27&lt;&gt;"",OR(ISNUMBER(SEARCH('💰 BÁO GIÁ'!$C$27,$A5883)),ISNUMBER(SEARCH('💰 BÁO GIÁ'!$C$27,$B5883)))),1,0)</f>
        <v>0</v>
      </c>
      <c r="O5883" s="1" t="str">
        <f t="shared" si="183"/>
        <v/>
      </c>
    </row>
    <row r="5884" customHeight="1" spans="1:15">
      <c r="A5884" s="1" t="str">
        <f>IF('⭕ PHỚT ĐẦU TRỤC CƠ'!A70="","",'⭕ PHỚT ĐẦU TRỤC CƠ'!A70)</f>
        <v/>
      </c>
      <c r="B5884" s="1" t="str">
        <f>IF('⭕ PHỚT ĐẦU TRỤC CƠ'!A70="","",'⭕ PHỚT ĐẦU TRỤC CƠ'!P70)</f>
        <v/>
      </c>
      <c r="C5884" s="1" t="str">
        <f>IF('⭕ PHỚT ĐẦU TRỤC CƠ'!A70="","","Phớt đầu")</f>
        <v/>
      </c>
      <c r="D5884" s="1" t="str">
        <f>IF('⭕ PHỚT ĐẦU TRỤC CƠ'!A70="","",'⭕ PHỚT ĐẦU TRỤC CƠ'!G70)</f>
        <v/>
      </c>
      <c r="E5884" s="1" t="str">
        <f>IF('⭕ PHỚT ĐẦU TRỤC CƠ'!A70="","",'⭕ PHỚT ĐẦU TRỤC CƠ'!H70)</f>
        <v/>
      </c>
      <c r="F5884" s="1" t="str">
        <f>IF('⭕ PHỚT ĐẦU TRỤC CƠ'!A70="","",'⭕ PHỚT ĐẦU TRỤC CƠ'!I70)</f>
        <v/>
      </c>
      <c r="G5884" s="1" t="str">
        <f>IF('⭕ PHỚT ĐẦU TRỤC CƠ'!A70="","",'⭕ PHỚT ĐẦU TRỤC CƠ'!J70)</f>
        <v/>
      </c>
      <c r="H5884" s="1" t="str">
        <f>IF('⭕ PHỚT ĐẦU TRỤC CƠ'!A70="","",'⭕ PHỚT ĐẦU TRỤC CƠ'!K70)</f>
        <v/>
      </c>
      <c r="I5884" s="1" t="str">
        <f>IF('⭕ PHỚT ĐẦU TRỤC CƠ'!A70="","",'⭕ PHỚT ĐẦU TRỤC CƠ'!L70)</f>
        <v/>
      </c>
      <c r="J5884" s="1" t="str">
        <f>IF('⭕ PHỚT ĐẦU TRỤC CƠ'!A70="","",'⭕ PHỚT ĐẦU TRỤC CƠ'!D70)</f>
        <v/>
      </c>
      <c r="L5884" s="1">
        <f>N(L5883)+IF(AND('🔎 TRA CỨU NHANH'!$C$2&lt;&gt;"",OR(ISNUMBER(SEARCH('🔎 TRA CỨU NHANH'!$C$2,$A5884)),ISNUMBER(SEARCH('🔎 TRA CỨU NHANH'!$C$2,$B5884)))),1,0)</f>
        <v>0</v>
      </c>
      <c r="M5884" s="1" t="str">
        <f t="shared" si="182"/>
        <v/>
      </c>
      <c r="N5884" s="1">
        <f>N(N5883)+IF(AND('💰 BÁO GIÁ'!$C$27&lt;&gt;"",OR(ISNUMBER(SEARCH('💰 BÁO GIÁ'!$C$27,$A5884)),ISNUMBER(SEARCH('💰 BÁO GIÁ'!$C$27,$B5884)))),1,0)</f>
        <v>0</v>
      </c>
      <c r="O5884" s="1" t="str">
        <f t="shared" si="183"/>
        <v/>
      </c>
    </row>
    <row r="5885" customHeight="1" spans="1:15">
      <c r="A5885" s="1" t="str">
        <f>IF('⭕ PHỚT ĐẦU TRỤC CƠ'!A71="","",'⭕ PHỚT ĐẦU TRỤC CƠ'!A71)</f>
        <v>HH078554</v>
      </c>
      <c r="B5885" s="1" t="str">
        <f>IF('⭕ PHỚT ĐẦU TRỤC CƠ'!A71="","",'⭕ PHỚT ĐẦU TRỤC CƠ'!P71)</f>
        <v>Phớt đầu 6D102/ 4D102 (6BT/4BT/S6D102/S4D102) 63.5-79.4 - MSK</v>
      </c>
      <c r="C5885" s="1" t="str">
        <f>IF('⭕ PHỚT ĐẦU TRỤC CƠ'!A71="","","Phớt đầu")</f>
        <v>Phớt đầu</v>
      </c>
      <c r="D5885" s="1" t="str">
        <f>IF('⭕ PHỚT ĐẦU TRỤC CƠ'!A71="","",'⭕ PHỚT ĐẦU TRỤC CƠ'!G71)</f>
        <v>Cái</v>
      </c>
      <c r="E5885" s="1">
        <f>IF('⭕ PHỚT ĐẦU TRỤC CƠ'!A71="","",'⭕ PHỚT ĐẦU TRỤC CƠ'!H71)</f>
        <v>0</v>
      </c>
      <c r="F5885" s="1">
        <f>IF('⭕ PHỚT ĐẦU TRỤC CƠ'!A71="","",'⭕ PHỚT ĐẦU TRỤC CƠ'!I71)</f>
        <v>0</v>
      </c>
      <c r="G5885" s="1">
        <f>IF('⭕ PHỚT ĐẦU TRỤC CƠ'!A71="","",'⭕ PHỚT ĐẦU TRỤC CƠ'!J71)</f>
        <v>0</v>
      </c>
      <c r="H5885" s="1">
        <f>IF('⭕ PHỚT ĐẦU TRỤC CƠ'!A71="","",'⭕ PHỚT ĐẦU TRỤC CƠ'!K71)</f>
        <v>0</v>
      </c>
      <c r="I5885" s="1">
        <f>IF('⭕ PHỚT ĐẦU TRỤC CƠ'!A71="","",'⭕ PHỚT ĐẦU TRỤC CƠ'!L71)</f>
        <v>0</v>
      </c>
      <c r="J5885" s="1" t="str">
        <f>IF('⭕ PHỚT ĐẦU TRỤC CƠ'!A71="","",'⭕ PHỚT ĐẦU TRỤC CƠ'!D71)</f>
        <v>102</v>
      </c>
      <c r="L5885" s="1">
        <f>N(L5884)+IF(AND('🔎 TRA CỨU NHANH'!$C$2&lt;&gt;"",OR(ISNUMBER(SEARCH('🔎 TRA CỨU NHANH'!$C$2,$A5885)),ISNUMBER(SEARCH('🔎 TRA CỨU NHANH'!$C$2,$B5885)))),1,0)</f>
        <v>0</v>
      </c>
      <c r="M5885" s="1" t="str">
        <f t="shared" si="182"/>
        <v/>
      </c>
      <c r="N5885" s="1">
        <f>N(N5884)+IF(AND('💰 BÁO GIÁ'!$C$27&lt;&gt;"",OR(ISNUMBER(SEARCH('💰 BÁO GIÁ'!$C$27,$A5885)),ISNUMBER(SEARCH('💰 BÁO GIÁ'!$C$27,$B5885)))),1,0)</f>
        <v>0</v>
      </c>
      <c r="O5885" s="1" t="str">
        <f t="shared" si="183"/>
        <v/>
      </c>
    </row>
    <row r="5886" customHeight="1" spans="1:15">
      <c r="A5886" s="1" t="str">
        <f>IF('⭕ PHỚT ĐẦU TRỤC CƠ'!A72="","",'⭕ PHỚT ĐẦU TRỤC CƠ'!A72)</f>
        <v>HH073861</v>
      </c>
      <c r="B5886" s="1" t="str">
        <f>IF('⭕ PHỚT ĐẦU TRỤC CƠ'!A72="","",'⭕ PHỚT ĐẦU TRỤC CƠ'!P72)</f>
        <v>Phớt đầu trục cơ 6D107/S6D107 - DF</v>
      </c>
      <c r="C5886" s="1" t="str">
        <f>IF('⭕ PHỚT ĐẦU TRỤC CƠ'!A72="","","Phớt đầu")</f>
        <v>Phớt đầu</v>
      </c>
      <c r="D5886" s="1" t="str">
        <f>IF('⭕ PHỚT ĐẦU TRỤC CƠ'!A72="","",'⭕ PHỚT ĐẦU TRỤC CƠ'!G72)</f>
        <v>Cái</v>
      </c>
      <c r="E5886" s="1">
        <f>IF('⭕ PHỚT ĐẦU TRỤC CƠ'!A72="","",'⭕ PHỚT ĐẦU TRỤC CƠ'!H72)</f>
        <v>0</v>
      </c>
      <c r="F5886" s="1">
        <f>IF('⭕ PHỚT ĐẦU TRỤC CƠ'!A72="","",'⭕ PHỚT ĐẦU TRỤC CƠ'!I72)</f>
        <v>0</v>
      </c>
      <c r="G5886" s="1">
        <f>IF('⭕ PHỚT ĐẦU TRỤC CƠ'!A72="","",'⭕ PHỚT ĐẦU TRỤC CƠ'!J72)</f>
        <v>0</v>
      </c>
      <c r="H5886" s="1">
        <f>IF('⭕ PHỚT ĐẦU TRỤC CƠ'!A72="","",'⭕ PHỚT ĐẦU TRỤC CƠ'!K72)</f>
        <v>0</v>
      </c>
      <c r="I5886" s="1">
        <f>IF('⭕ PHỚT ĐẦU TRỤC CƠ'!A72="","",'⭕ PHỚT ĐẦU TRỤC CƠ'!L72)</f>
        <v>0</v>
      </c>
      <c r="J5886" s="1" t="str">
        <f>IF('⭕ PHỚT ĐẦU TRỤC CƠ'!A72="","",'⭕ PHỚT ĐẦU TRỤC CƠ'!D72)</f>
        <v>107</v>
      </c>
      <c r="L5886" s="1">
        <f>N(L5885)+IF(AND('🔎 TRA CỨU NHANH'!$C$2&lt;&gt;"",OR(ISNUMBER(SEARCH('🔎 TRA CỨU NHANH'!$C$2,$A5886)),ISNUMBER(SEARCH('🔎 TRA CỨU NHANH'!$C$2,$B5886)))),1,0)</f>
        <v>0</v>
      </c>
      <c r="M5886" s="1" t="str">
        <f t="shared" si="182"/>
        <v/>
      </c>
      <c r="N5886" s="1">
        <f>N(N5885)+IF(AND('💰 BÁO GIÁ'!$C$27&lt;&gt;"",OR(ISNUMBER(SEARCH('💰 BÁO GIÁ'!$C$27,$A5886)),ISNUMBER(SEARCH('💰 BÁO GIÁ'!$C$27,$B5886)))),1,0)</f>
        <v>0</v>
      </c>
      <c r="O5886" s="1" t="str">
        <f t="shared" si="183"/>
        <v/>
      </c>
    </row>
    <row r="5887" customHeight="1" spans="1:15">
      <c r="A5887" s="1" t="str">
        <f>IF('⭕ PHỚT ĐẦU TRỤC CƠ'!A73="","",'⭕ PHỚT ĐẦU TRỤC CƠ'!A73)</f>
        <v>HH078555</v>
      </c>
      <c r="B5887" s="1" t="str">
        <f>IF('⭕ PHỚT ĐẦU TRỤC CƠ'!A73="","",'⭕ PHỚT ĐẦU TRỤC CƠ'!P73)</f>
        <v>Phớt đầu 6D107/S6D107/QSB6.7/4D107/S4D107 (4890832) 70*100*12.5/16 - MSK (130/40/50)</v>
      </c>
      <c r="C5887" s="1" t="str">
        <f>IF('⭕ PHỚT ĐẦU TRỤC CƠ'!A73="","","Phớt đầu")</f>
        <v>Phớt đầu</v>
      </c>
      <c r="D5887" s="1" t="str">
        <f>IF('⭕ PHỚT ĐẦU TRỤC CƠ'!A73="","",'⭕ PHỚT ĐẦU TRỤC CƠ'!G73)</f>
        <v>Cái</v>
      </c>
      <c r="E5887" s="1">
        <f>IF('⭕ PHỚT ĐẦU TRỤC CƠ'!A73="","",'⭕ PHỚT ĐẦU TRỤC CƠ'!H73)</f>
        <v>0</v>
      </c>
      <c r="F5887" s="1">
        <f>IF('⭕ PHỚT ĐẦU TRỤC CƠ'!A73="","",'⭕ PHỚT ĐẦU TRỤC CƠ'!I73)</f>
        <v>0</v>
      </c>
      <c r="G5887" s="1">
        <f>IF('⭕ PHỚT ĐẦU TRỤC CƠ'!A73="","",'⭕ PHỚT ĐẦU TRỤC CƠ'!J73)</f>
        <v>0</v>
      </c>
      <c r="H5887" s="1">
        <f>IF('⭕ PHỚT ĐẦU TRỤC CƠ'!A73="","",'⭕ PHỚT ĐẦU TRỤC CƠ'!K73)</f>
        <v>0</v>
      </c>
      <c r="I5887" s="1">
        <f>IF('⭕ PHỚT ĐẦU TRỤC CƠ'!A73="","",'⭕ PHỚT ĐẦU TRỤC CƠ'!L73)</f>
        <v>0</v>
      </c>
      <c r="J5887" s="1" t="str">
        <f>IF('⭕ PHỚT ĐẦU TRỤC CƠ'!A73="","",'⭕ PHỚT ĐẦU TRỤC CƠ'!D73)</f>
        <v>107</v>
      </c>
      <c r="L5887" s="1">
        <f>N(L5886)+IF(AND('🔎 TRA CỨU NHANH'!$C$2&lt;&gt;"",OR(ISNUMBER(SEARCH('🔎 TRA CỨU NHANH'!$C$2,$A5887)),ISNUMBER(SEARCH('🔎 TRA CỨU NHANH'!$C$2,$B5887)))),1,0)</f>
        <v>0</v>
      </c>
      <c r="M5887" s="1" t="str">
        <f t="shared" si="182"/>
        <v/>
      </c>
      <c r="N5887" s="1">
        <f>N(N5886)+IF(AND('💰 BÁO GIÁ'!$C$27&lt;&gt;"",OR(ISNUMBER(SEARCH('💰 BÁO GIÁ'!$C$27,$A5887)),ISNUMBER(SEARCH('💰 BÁO GIÁ'!$C$27,$B5887)))),1,0)</f>
        <v>0</v>
      </c>
      <c r="O5887" s="1" t="str">
        <f t="shared" si="183"/>
        <v/>
      </c>
    </row>
    <row r="5888" customHeight="1" spans="1:15">
      <c r="A5888" s="1" t="str">
        <f>IF('⭕ PHỚT ĐẦU TRỤC CƠ'!A74="","",'⭕ PHỚT ĐẦU TRỤC CƠ'!A74)</f>
        <v>HH070933</v>
      </c>
      <c r="B5888" s="1" t="str">
        <f>IF('⭕ PHỚT ĐẦU TRỤC CƠ'!A74="","",'⭕ PHỚT ĐẦU TRỤC CƠ'!P74)</f>
        <v>Phớt đầu trục cơ 6CT/ 6D114/ S6D114/ 75-93-8/11 - (DF) MASAKO</v>
      </c>
      <c r="C5888" s="1" t="str">
        <f>IF('⭕ PHỚT ĐẦU TRỤC CƠ'!A74="","","Phớt đầu")</f>
        <v>Phớt đầu</v>
      </c>
      <c r="D5888" s="1" t="str">
        <f>IF('⭕ PHỚT ĐẦU TRỤC CƠ'!A74="","",'⭕ PHỚT ĐẦU TRỤC CƠ'!G74)</f>
        <v>Cái</v>
      </c>
      <c r="E5888" s="1">
        <f>IF('⭕ PHỚT ĐẦU TRỤC CƠ'!A74="","",'⭕ PHỚT ĐẦU TRỤC CƠ'!H74)</f>
        <v>0</v>
      </c>
      <c r="F5888" s="1">
        <f>IF('⭕ PHỚT ĐẦU TRỤC CƠ'!A74="","",'⭕ PHỚT ĐẦU TRỤC CƠ'!I74)</f>
        <v>0</v>
      </c>
      <c r="G5888" s="1">
        <f>IF('⭕ PHỚT ĐẦU TRỤC CƠ'!A74="","",'⭕ PHỚT ĐẦU TRỤC CƠ'!J74)</f>
        <v>0</v>
      </c>
      <c r="H5888" s="1">
        <f>IF('⭕ PHỚT ĐẦU TRỤC CƠ'!A74="","",'⭕ PHỚT ĐẦU TRỤC CƠ'!K74)</f>
        <v>0</v>
      </c>
      <c r="I5888" s="1">
        <f>IF('⭕ PHỚT ĐẦU TRỤC CƠ'!A74="","",'⭕ PHỚT ĐẦU TRỤC CƠ'!L74)</f>
        <v>0</v>
      </c>
      <c r="J5888" s="1" t="str">
        <f>IF('⭕ PHỚT ĐẦU TRỤC CƠ'!A74="","",'⭕ PHỚT ĐẦU TRỤC CƠ'!D74)</f>
        <v>114</v>
      </c>
      <c r="L5888" s="1">
        <f>N(L5887)+IF(AND('🔎 TRA CỨU NHANH'!$C$2&lt;&gt;"",OR(ISNUMBER(SEARCH('🔎 TRA CỨU NHANH'!$C$2,$A5888)),ISNUMBER(SEARCH('🔎 TRA CỨU NHANH'!$C$2,$B5888)))),1,0)</f>
        <v>0</v>
      </c>
      <c r="M5888" s="1" t="str">
        <f t="shared" si="182"/>
        <v/>
      </c>
      <c r="N5888" s="1">
        <f>N(N5887)+IF(AND('💰 BÁO GIÁ'!$C$27&lt;&gt;"",OR(ISNUMBER(SEARCH('💰 BÁO GIÁ'!$C$27,$A5888)),ISNUMBER(SEARCH('💰 BÁO GIÁ'!$C$27,$B5888)))),1,0)</f>
        <v>0</v>
      </c>
      <c r="O5888" s="1" t="str">
        <f t="shared" si="183"/>
        <v/>
      </c>
    </row>
    <row r="5889" customHeight="1" spans="1:15">
      <c r="A5889" s="1" t="str">
        <f>IF('⭕ PHỚT ĐẦU TRỤC CƠ'!A75="","",'⭕ PHỚT ĐẦU TRỤC CƠ'!A75)</f>
        <v>HH077887</v>
      </c>
      <c r="B5889" s="1" t="str">
        <f>IF('⭕ PHỚT ĐẦU TRỤC CƠ'!A75="","",'⭕ PHỚT ĐẦU TRỤC CƠ'!P75)</f>
        <v>Phớt đầu trục cơ Cummins M11 - NICE IN</v>
      </c>
      <c r="C5889" s="1" t="str">
        <f>IF('⭕ PHỚT ĐẦU TRỤC CƠ'!A75="","","Phớt đầu")</f>
        <v>Phớt đầu</v>
      </c>
      <c r="D5889" s="1" t="str">
        <f>IF('⭕ PHỚT ĐẦU TRỤC CƠ'!A75="","",'⭕ PHỚT ĐẦU TRỤC CƠ'!G75)</f>
        <v>Cái</v>
      </c>
      <c r="E5889" s="1">
        <f>IF('⭕ PHỚT ĐẦU TRỤC CƠ'!A75="","",'⭕ PHỚT ĐẦU TRỤC CƠ'!H75)</f>
        <v>0</v>
      </c>
      <c r="F5889" s="1">
        <f>IF('⭕ PHỚT ĐẦU TRỤC CƠ'!A75="","",'⭕ PHỚT ĐẦU TRỤC CƠ'!I75)</f>
        <v>0</v>
      </c>
      <c r="G5889" s="1">
        <f>IF('⭕ PHỚT ĐẦU TRỤC CƠ'!A75="","",'⭕ PHỚT ĐẦU TRỤC CƠ'!J75)</f>
        <v>0</v>
      </c>
      <c r="H5889" s="1">
        <f>IF('⭕ PHỚT ĐẦU TRỤC CƠ'!A75="","",'⭕ PHỚT ĐẦU TRỤC CƠ'!K75)</f>
        <v>0</v>
      </c>
      <c r="I5889" s="1">
        <f>IF('⭕ PHỚT ĐẦU TRỤC CƠ'!A75="","",'⭕ PHỚT ĐẦU TRỤC CƠ'!L75)</f>
        <v>0</v>
      </c>
      <c r="J5889" s="1" t="str">
        <f>IF('⭕ PHỚT ĐẦU TRỤC CƠ'!A75="","",'⭕ PHỚT ĐẦU TRỤC CƠ'!D75)</f>
        <v>125</v>
      </c>
      <c r="L5889" s="1">
        <f>N(L5888)+IF(AND('🔎 TRA CỨU NHANH'!$C$2&lt;&gt;"",OR(ISNUMBER(SEARCH('🔎 TRA CỨU NHANH'!$C$2,$A5889)),ISNUMBER(SEARCH('🔎 TRA CỨU NHANH'!$C$2,$B5889)))),1,0)</f>
        <v>0</v>
      </c>
      <c r="M5889" s="1" t="str">
        <f t="shared" si="182"/>
        <v/>
      </c>
      <c r="N5889" s="1">
        <f>N(N5888)+IF(AND('💰 BÁO GIÁ'!$C$27&lt;&gt;"",OR(ISNUMBER(SEARCH('💰 BÁO GIÁ'!$C$27,$A5889)),ISNUMBER(SEARCH('💰 BÁO GIÁ'!$C$27,$B5889)))),1,0)</f>
        <v>0</v>
      </c>
      <c r="O5889" s="1" t="str">
        <f t="shared" si="183"/>
        <v/>
      </c>
    </row>
    <row r="5890" customHeight="1" spans="1:15">
      <c r="A5890" s="1" t="str">
        <f>IF('⭕ PHỚT ĐẦU TRỤC CƠ'!A76="","",'⭕ PHỚT ĐẦU TRỤC CƠ'!A76)</f>
        <v>HH078559</v>
      </c>
      <c r="B5890" s="1" t="str">
        <f>IF('⭕ PHỚT ĐẦU TRỤC CƠ'!A76="","",'⭕ PHỚT ĐẦU TRỤC CƠ'!P76)</f>
        <v>Phớt đầu trục cơ NH220 / 6D130 - NICE IN</v>
      </c>
      <c r="C5890" s="1" t="str">
        <f>IF('⭕ PHỚT ĐẦU TRỤC CƠ'!A76="","","Phớt đầu")</f>
        <v>Phớt đầu</v>
      </c>
      <c r="D5890" s="1" t="str">
        <f>IF('⭕ PHỚT ĐẦU TRỤC CƠ'!A76="","",'⭕ PHỚT ĐẦU TRỤC CƠ'!G76)</f>
        <v>Cái</v>
      </c>
      <c r="E5890" s="1">
        <f>IF('⭕ PHỚT ĐẦU TRỤC CƠ'!A76="","",'⭕ PHỚT ĐẦU TRỤC CƠ'!H76)</f>
        <v>0</v>
      </c>
      <c r="F5890" s="1">
        <f>IF('⭕ PHỚT ĐẦU TRỤC CƠ'!A76="","",'⭕ PHỚT ĐẦU TRỤC CƠ'!I76)</f>
        <v>0</v>
      </c>
      <c r="G5890" s="1">
        <f>IF('⭕ PHỚT ĐẦU TRỤC CƠ'!A76="","",'⭕ PHỚT ĐẦU TRỤC CƠ'!J76)</f>
        <v>0</v>
      </c>
      <c r="H5890" s="1">
        <f>IF('⭕ PHỚT ĐẦU TRỤC CƠ'!A76="","",'⭕ PHỚT ĐẦU TRỤC CƠ'!K76)</f>
        <v>0</v>
      </c>
      <c r="I5890" s="1">
        <f>IF('⭕ PHỚT ĐẦU TRỤC CƠ'!A76="","",'⭕ PHỚT ĐẦU TRỤC CƠ'!L76)</f>
        <v>0</v>
      </c>
      <c r="J5890" s="1" t="str">
        <f>IF('⭕ PHỚT ĐẦU TRỤC CƠ'!A76="","",'⭕ PHỚT ĐẦU TRỤC CƠ'!D76)</f>
        <v>130</v>
      </c>
      <c r="L5890" s="1">
        <f>N(L5889)+IF(AND('🔎 TRA CỨU NHANH'!$C$2&lt;&gt;"",OR(ISNUMBER(SEARCH('🔎 TRA CỨU NHANH'!$C$2,$A5890)),ISNUMBER(SEARCH('🔎 TRA CỨU NHANH'!$C$2,$B5890)))),1,0)</f>
        <v>0</v>
      </c>
      <c r="M5890" s="1" t="str">
        <f t="shared" ref="M5890:M5953" si="184">IF(L5890&gt;N(L5889),L5890,"")</f>
        <v/>
      </c>
      <c r="N5890" s="1">
        <f>N(N5889)+IF(AND('💰 BÁO GIÁ'!$C$27&lt;&gt;"",OR(ISNUMBER(SEARCH('💰 BÁO GIÁ'!$C$27,$A5890)),ISNUMBER(SEARCH('💰 BÁO GIÁ'!$C$27,$B5890)))),1,0)</f>
        <v>0</v>
      </c>
      <c r="O5890" s="1" t="str">
        <f t="shared" ref="O5890:O5953" si="185">IF(N5890&gt;N(N5889),N5890,"")</f>
        <v/>
      </c>
    </row>
    <row r="5891" customHeight="1" spans="1:15">
      <c r="A5891" s="1" t="str">
        <f>IF('⭕ PHỚT ĐẦU TRỤC CƠ'!A77="","",'⭕ PHỚT ĐẦU TRỤC CƠ'!A77)</f>
        <v>HH083904</v>
      </c>
      <c r="B5891" s="1" t="str">
        <f>IF('⭕ PHỚT ĐẦU TRỤC CƠ'!A77="","",'⭕ PHỚT ĐẦU TRỤC CƠ'!P77)</f>
        <v>Phớt đầu (Front) Cum KT19/KTA19 - MASAKO</v>
      </c>
      <c r="C5891" s="1" t="str">
        <f>IF('⭕ PHỚT ĐẦU TRỤC CƠ'!A77="","","Phớt đầu")</f>
        <v>Phớt đầu</v>
      </c>
      <c r="D5891" s="1" t="str">
        <f>IF('⭕ PHỚT ĐẦU TRỤC CƠ'!A77="","",'⭕ PHỚT ĐẦU TRỤC CƠ'!G77)</f>
        <v>Cái</v>
      </c>
      <c r="E5891" s="1">
        <f>IF('⭕ PHỚT ĐẦU TRỤC CƠ'!A77="","",'⭕ PHỚT ĐẦU TRỤC CƠ'!H77)</f>
        <v>0</v>
      </c>
      <c r="F5891" s="1">
        <f>IF('⭕ PHỚT ĐẦU TRỤC CƠ'!A77="","",'⭕ PHỚT ĐẦU TRỤC CƠ'!I77)</f>
        <v>0</v>
      </c>
      <c r="G5891" s="1">
        <f>IF('⭕ PHỚT ĐẦU TRỤC CƠ'!A77="","",'⭕ PHỚT ĐẦU TRỤC CƠ'!J77)</f>
        <v>0</v>
      </c>
      <c r="H5891" s="1">
        <f>IF('⭕ PHỚT ĐẦU TRỤC CƠ'!A77="","",'⭕ PHỚT ĐẦU TRỤC CƠ'!K77)</f>
        <v>0</v>
      </c>
      <c r="I5891" s="1">
        <f>IF('⭕ PHỚT ĐẦU TRỤC CƠ'!A77="","",'⭕ PHỚT ĐẦU TRỤC CƠ'!L77)</f>
        <v>0</v>
      </c>
      <c r="J5891" s="1" t="str">
        <f>IF('⭕ PHỚT ĐẦU TRỤC CƠ'!A77="","",'⭕ PHỚT ĐẦU TRỤC CƠ'!D77)</f>
        <v>158.7</v>
      </c>
      <c r="L5891" s="1">
        <f>N(L5890)+IF(AND('🔎 TRA CỨU NHANH'!$C$2&lt;&gt;"",OR(ISNUMBER(SEARCH('🔎 TRA CỨU NHANH'!$C$2,$A5891)),ISNUMBER(SEARCH('🔎 TRA CỨU NHANH'!$C$2,$B5891)))),1,0)</f>
        <v>0</v>
      </c>
      <c r="M5891" s="1" t="str">
        <f t="shared" si="184"/>
        <v/>
      </c>
      <c r="N5891" s="1">
        <f>N(N5890)+IF(AND('💰 BÁO GIÁ'!$C$27&lt;&gt;"",OR(ISNUMBER(SEARCH('💰 BÁO GIÁ'!$C$27,$A5891)),ISNUMBER(SEARCH('💰 BÁO GIÁ'!$C$27,$B5891)))),1,0)</f>
        <v>0</v>
      </c>
      <c r="O5891" s="1" t="str">
        <f t="shared" si="185"/>
        <v/>
      </c>
    </row>
    <row r="5892" customHeight="1" spans="1:15">
      <c r="A5892" s="1" t="str">
        <f>IF('⭕ PHỚT ĐẦU TRỤC CƠ'!A78="","",'⭕ PHỚT ĐẦU TRỤC CƠ'!A78)</f>
        <v>HH083002</v>
      </c>
      <c r="B5892" s="1" t="str">
        <f>IF('⭕ PHỚT ĐẦU TRỤC CƠ'!A78="","",'⭕ PHỚT ĐẦU TRỤC CƠ'!P78)</f>
        <v>Phớt đầu trục cơ Cummins ISF2.8/ 50.3*65*8/10 - MASAKO</v>
      </c>
      <c r="C5892" s="1" t="str">
        <f>IF('⭕ PHỚT ĐẦU TRỤC CƠ'!A78="","","Phớt đầu")</f>
        <v>Phớt đầu</v>
      </c>
      <c r="D5892" s="1" t="str">
        <f>IF('⭕ PHỚT ĐẦU TRỤC CƠ'!A78="","",'⭕ PHỚT ĐẦU TRỤC CƠ'!G78)</f>
        <v>Cái</v>
      </c>
      <c r="E5892" s="1">
        <f>IF('⭕ PHỚT ĐẦU TRỤC CƠ'!A78="","",'⭕ PHỚT ĐẦU TRỤC CƠ'!H78)</f>
        <v>0</v>
      </c>
      <c r="F5892" s="1">
        <f>IF('⭕ PHỚT ĐẦU TRỤC CƠ'!A78="","",'⭕ PHỚT ĐẦU TRỤC CƠ'!I78)</f>
        <v>0</v>
      </c>
      <c r="G5892" s="1">
        <f>IF('⭕ PHỚT ĐẦU TRỤC CƠ'!A78="","",'⭕ PHỚT ĐẦU TRỤC CƠ'!J78)</f>
        <v>0</v>
      </c>
      <c r="H5892" s="1">
        <f>IF('⭕ PHỚT ĐẦU TRỤC CƠ'!A78="","",'⭕ PHỚT ĐẦU TRỤC CƠ'!K78)</f>
        <v>0</v>
      </c>
      <c r="I5892" s="1">
        <f>IF('⭕ PHỚT ĐẦU TRỤC CƠ'!A78="","",'⭕ PHỚT ĐẦU TRỤC CƠ'!L78)</f>
        <v>0</v>
      </c>
      <c r="J5892" s="1">
        <f>IF('⭕ PHỚT ĐẦU TRỤC CƠ'!A78="","",'⭕ PHỚT ĐẦU TRỤC CƠ'!D78)</f>
        <v>0</v>
      </c>
      <c r="L5892" s="1">
        <f>N(L5891)+IF(AND('🔎 TRA CỨU NHANH'!$C$2&lt;&gt;"",OR(ISNUMBER(SEARCH('🔎 TRA CỨU NHANH'!$C$2,$A5892)),ISNUMBER(SEARCH('🔎 TRA CỨU NHANH'!$C$2,$B5892)))),1,0)</f>
        <v>0</v>
      </c>
      <c r="M5892" s="1" t="str">
        <f t="shared" si="184"/>
        <v/>
      </c>
      <c r="N5892" s="1">
        <f>N(N5891)+IF(AND('💰 BÁO GIÁ'!$C$27&lt;&gt;"",OR(ISNUMBER(SEARCH('💰 BÁO GIÁ'!$C$27,$A5892)),ISNUMBER(SEARCH('💰 BÁO GIÁ'!$C$27,$B5892)))),1,0)</f>
        <v>0</v>
      </c>
      <c r="O5892" s="1" t="str">
        <f t="shared" si="185"/>
        <v/>
      </c>
    </row>
    <row r="5893" customHeight="1" spans="1:15">
      <c r="A5893" s="1" t="str">
        <f>IF('⭕ PHỚT ĐẦU TRỤC CƠ'!A79="","",'⭕ PHỚT ĐẦU TRỤC CƠ'!A79)</f>
        <v>HH082928</v>
      </c>
      <c r="B5893" s="1" t="str">
        <f>IF('⭕ PHỚT ĐẦU TRỤC CƠ'!A79="","",'⭕ PHỚT ĐẦU TRỤC CƠ'!P79)</f>
        <v>Phớt đầu trục cơ Cummins ISF3.8/ 4890832 (70*100*12.5/16) - MASAKO</v>
      </c>
      <c r="C5893" s="1" t="str">
        <f>IF('⭕ PHỚT ĐẦU TRỤC CƠ'!A79="","","Phớt đầu")</f>
        <v>Phớt đầu</v>
      </c>
      <c r="D5893" s="1" t="str">
        <f>IF('⭕ PHỚT ĐẦU TRỤC CƠ'!A79="","",'⭕ PHỚT ĐẦU TRỤC CƠ'!G79)</f>
        <v>Cái</v>
      </c>
      <c r="E5893" s="1">
        <f>IF('⭕ PHỚT ĐẦU TRỤC CƠ'!A79="","",'⭕ PHỚT ĐẦU TRỤC CƠ'!H79)</f>
        <v>0</v>
      </c>
      <c r="F5893" s="1">
        <f>IF('⭕ PHỚT ĐẦU TRỤC CƠ'!A79="","",'⭕ PHỚT ĐẦU TRỤC CƠ'!I79)</f>
        <v>0</v>
      </c>
      <c r="G5893" s="1">
        <f>IF('⭕ PHỚT ĐẦU TRỤC CƠ'!A79="","",'⭕ PHỚT ĐẦU TRỤC CƠ'!J79)</f>
        <v>0</v>
      </c>
      <c r="H5893" s="1">
        <f>IF('⭕ PHỚT ĐẦU TRỤC CƠ'!A79="","",'⭕ PHỚT ĐẦU TRỤC CƠ'!K79)</f>
        <v>0</v>
      </c>
      <c r="I5893" s="1">
        <f>IF('⭕ PHỚT ĐẦU TRỤC CƠ'!A79="","",'⭕ PHỚT ĐẦU TRỤC CƠ'!L79)</f>
        <v>0</v>
      </c>
      <c r="J5893" s="1">
        <f>IF('⭕ PHỚT ĐẦU TRỤC CƠ'!A79="","",'⭕ PHỚT ĐẦU TRỤC CƠ'!D79)</f>
        <v>0</v>
      </c>
      <c r="L5893" s="1">
        <f>N(L5892)+IF(AND('🔎 TRA CỨU NHANH'!$C$2&lt;&gt;"",OR(ISNUMBER(SEARCH('🔎 TRA CỨU NHANH'!$C$2,$A5893)),ISNUMBER(SEARCH('🔎 TRA CỨU NHANH'!$C$2,$B5893)))),1,0)</f>
        <v>0</v>
      </c>
      <c r="M5893" s="1" t="str">
        <f t="shared" si="184"/>
        <v/>
      </c>
      <c r="N5893" s="1">
        <f>N(N5892)+IF(AND('💰 BÁO GIÁ'!$C$27&lt;&gt;"",OR(ISNUMBER(SEARCH('💰 BÁO GIÁ'!$C$27,$A5893)),ISNUMBER(SEARCH('💰 BÁO GIÁ'!$C$27,$B5893)))),1,0)</f>
        <v>0</v>
      </c>
      <c r="O5893" s="1" t="str">
        <f t="shared" si="185"/>
        <v/>
      </c>
    </row>
    <row r="5894" customHeight="1" spans="1:15">
      <c r="A5894" s="1" t="str">
        <f>IF('⭕ PHỚT ĐẦU TRỤC CƠ'!A80="","",'⭕ PHỚT ĐẦU TRỤC CƠ'!A80)</f>
        <v/>
      </c>
      <c r="B5894" s="1" t="str">
        <f>IF('⭕ PHỚT ĐẦU TRỤC CƠ'!A80="","",'⭕ PHỚT ĐẦU TRỤC CƠ'!P80)</f>
        <v/>
      </c>
      <c r="C5894" s="1" t="str">
        <f>IF('⭕ PHỚT ĐẦU TRỤC CƠ'!A80="","","Phớt đầu")</f>
        <v/>
      </c>
      <c r="D5894" s="1" t="str">
        <f>IF('⭕ PHỚT ĐẦU TRỤC CƠ'!A80="","",'⭕ PHỚT ĐẦU TRỤC CƠ'!G80)</f>
        <v/>
      </c>
      <c r="E5894" s="1" t="str">
        <f>IF('⭕ PHỚT ĐẦU TRỤC CƠ'!A80="","",'⭕ PHỚT ĐẦU TRỤC CƠ'!H80)</f>
        <v/>
      </c>
      <c r="F5894" s="1" t="str">
        <f>IF('⭕ PHỚT ĐẦU TRỤC CƠ'!A80="","",'⭕ PHỚT ĐẦU TRỤC CƠ'!I80)</f>
        <v/>
      </c>
      <c r="G5894" s="1" t="str">
        <f>IF('⭕ PHỚT ĐẦU TRỤC CƠ'!A80="","",'⭕ PHỚT ĐẦU TRỤC CƠ'!J80)</f>
        <v/>
      </c>
      <c r="H5894" s="1" t="str">
        <f>IF('⭕ PHỚT ĐẦU TRỤC CƠ'!A80="","",'⭕ PHỚT ĐẦU TRỤC CƠ'!K80)</f>
        <v/>
      </c>
      <c r="I5894" s="1" t="str">
        <f>IF('⭕ PHỚT ĐẦU TRỤC CƠ'!A80="","",'⭕ PHỚT ĐẦU TRỤC CƠ'!L80)</f>
        <v/>
      </c>
      <c r="J5894" s="1" t="str">
        <f>IF('⭕ PHỚT ĐẦU TRỤC CƠ'!A80="","",'⭕ PHỚT ĐẦU TRỤC CƠ'!D80)</f>
        <v/>
      </c>
      <c r="L5894" s="1">
        <f>N(L5893)+IF(AND('🔎 TRA CỨU NHANH'!$C$2&lt;&gt;"",OR(ISNUMBER(SEARCH('🔎 TRA CỨU NHANH'!$C$2,$A5894)),ISNUMBER(SEARCH('🔎 TRA CỨU NHANH'!$C$2,$B5894)))),1,0)</f>
        <v>0</v>
      </c>
      <c r="M5894" s="1" t="str">
        <f t="shared" si="184"/>
        <v/>
      </c>
      <c r="N5894" s="1">
        <f>N(N5893)+IF(AND('💰 BÁO GIÁ'!$C$27&lt;&gt;"",OR(ISNUMBER(SEARCH('💰 BÁO GIÁ'!$C$27,$A5894)),ISNUMBER(SEARCH('💰 BÁO GIÁ'!$C$27,$B5894)))),1,0)</f>
        <v>0</v>
      </c>
      <c r="O5894" s="1" t="str">
        <f t="shared" si="185"/>
        <v/>
      </c>
    </row>
    <row r="5895" customHeight="1" spans="1:15">
      <c r="A5895" s="1" t="str">
        <f>IF('⭕ PHỚT ĐẦU TRỤC CƠ'!A81="","",'⭕ PHỚT ĐẦU TRỤC CƠ'!A81)</f>
        <v>HH072835</v>
      </c>
      <c r="B5895" s="1" t="str">
        <f>IF('⭕ PHỚT ĐẦU TRỤC CƠ'!A81="","",'⭕ PHỚT ĐẦU TRỤC CƠ'!P81)</f>
        <v>Phớt đầu đuôi trục cơ BD30/TD27</v>
      </c>
      <c r="C5895" s="1" t="str">
        <f>IF('⭕ PHỚT ĐẦU TRỤC CƠ'!A81="","","Phớt đầu")</f>
        <v>Phớt đầu</v>
      </c>
      <c r="D5895" s="1" t="str">
        <f>IF('⭕ PHỚT ĐẦU TRỤC CƠ'!A81="","",'⭕ PHỚT ĐẦU TRỤC CƠ'!G81)</f>
        <v>Bộ</v>
      </c>
      <c r="E5895" s="1">
        <f>IF('⭕ PHỚT ĐẦU TRỤC CƠ'!A81="","",'⭕ PHỚT ĐẦU TRỤC CƠ'!H81)</f>
        <v>0</v>
      </c>
      <c r="F5895" s="1">
        <f>IF('⭕ PHỚT ĐẦU TRỤC CƠ'!A81="","",'⭕ PHỚT ĐẦU TRỤC CƠ'!I81)</f>
        <v>0</v>
      </c>
      <c r="G5895" s="1">
        <f>IF('⭕ PHỚT ĐẦU TRỤC CƠ'!A81="","",'⭕ PHỚT ĐẦU TRỤC CƠ'!J81)</f>
        <v>0</v>
      </c>
      <c r="H5895" s="1">
        <f>IF('⭕ PHỚT ĐẦU TRỤC CƠ'!A81="","",'⭕ PHỚT ĐẦU TRỤC CƠ'!K81)</f>
        <v>0</v>
      </c>
      <c r="I5895" s="1">
        <f>IF('⭕ PHỚT ĐẦU TRỤC CƠ'!A81="","",'⭕ PHỚT ĐẦU TRỤC CƠ'!L81)</f>
        <v>0</v>
      </c>
      <c r="J5895" s="1" t="str">
        <f>IF('⭕ PHỚT ĐẦU TRỤC CƠ'!A81="","",'⭕ PHỚT ĐẦU TRỤC CƠ'!D81)</f>
        <v>96</v>
      </c>
      <c r="L5895" s="1">
        <f>N(L5894)+IF(AND('🔎 TRA CỨU NHANH'!$C$2&lt;&gt;"",OR(ISNUMBER(SEARCH('🔎 TRA CỨU NHANH'!$C$2,$A5895)),ISNUMBER(SEARCH('🔎 TRA CỨU NHANH'!$C$2,$B5895)))),1,0)</f>
        <v>0</v>
      </c>
      <c r="M5895" s="1" t="str">
        <f t="shared" si="184"/>
        <v/>
      </c>
      <c r="N5895" s="1">
        <f>N(N5894)+IF(AND('💰 BÁO GIÁ'!$C$27&lt;&gt;"",OR(ISNUMBER(SEARCH('💰 BÁO GIÁ'!$C$27,$A5895)),ISNUMBER(SEARCH('💰 BÁO GIÁ'!$C$27,$B5895)))),1,0)</f>
        <v>0</v>
      </c>
      <c r="O5895" s="1" t="str">
        <f t="shared" si="185"/>
        <v/>
      </c>
    </row>
    <row r="5896" customHeight="1" spans="1:15">
      <c r="A5896" s="1" t="str">
        <f>IF('⭕ PHỚT ĐẦU TRỤC CƠ'!A82="","",'⭕ PHỚT ĐẦU TRỤC CƠ'!A82)</f>
        <v/>
      </c>
      <c r="B5896" s="1" t="str">
        <f>IF('⭕ PHỚT ĐẦU TRỤC CƠ'!A82="","",'⭕ PHỚT ĐẦU TRỤC CƠ'!P82)</f>
        <v/>
      </c>
      <c r="C5896" s="1" t="str">
        <f>IF('⭕ PHỚT ĐẦU TRỤC CƠ'!A82="","","Phớt đầu")</f>
        <v/>
      </c>
      <c r="D5896" s="1" t="str">
        <f>IF('⭕ PHỚT ĐẦU TRỤC CƠ'!A82="","",'⭕ PHỚT ĐẦU TRỤC CƠ'!G82)</f>
        <v/>
      </c>
      <c r="E5896" s="1" t="str">
        <f>IF('⭕ PHỚT ĐẦU TRỤC CƠ'!A82="","",'⭕ PHỚT ĐẦU TRỤC CƠ'!H82)</f>
        <v/>
      </c>
      <c r="F5896" s="1" t="str">
        <f>IF('⭕ PHỚT ĐẦU TRỤC CƠ'!A82="","",'⭕ PHỚT ĐẦU TRỤC CƠ'!I82)</f>
        <v/>
      </c>
      <c r="G5896" s="1" t="str">
        <f>IF('⭕ PHỚT ĐẦU TRỤC CƠ'!A82="","",'⭕ PHỚT ĐẦU TRỤC CƠ'!J82)</f>
        <v/>
      </c>
      <c r="H5896" s="1" t="str">
        <f>IF('⭕ PHỚT ĐẦU TRỤC CƠ'!A82="","",'⭕ PHỚT ĐẦU TRỤC CƠ'!K82)</f>
        <v/>
      </c>
      <c r="I5896" s="1" t="str">
        <f>IF('⭕ PHỚT ĐẦU TRỤC CƠ'!A82="","",'⭕ PHỚT ĐẦU TRỤC CƠ'!L82)</f>
        <v/>
      </c>
      <c r="J5896" s="1" t="str">
        <f>IF('⭕ PHỚT ĐẦU TRỤC CƠ'!A82="","",'⭕ PHỚT ĐẦU TRỤC CƠ'!D82)</f>
        <v/>
      </c>
      <c r="L5896" s="1">
        <f>N(L5895)+IF(AND('🔎 TRA CỨU NHANH'!$C$2&lt;&gt;"",OR(ISNUMBER(SEARCH('🔎 TRA CỨU NHANH'!$C$2,$A5896)),ISNUMBER(SEARCH('🔎 TRA CỨU NHANH'!$C$2,$B5896)))),1,0)</f>
        <v>0</v>
      </c>
      <c r="M5896" s="1" t="str">
        <f t="shared" si="184"/>
        <v/>
      </c>
      <c r="N5896" s="1">
        <f>N(N5895)+IF(AND('💰 BÁO GIÁ'!$C$27&lt;&gt;"",OR(ISNUMBER(SEARCH('💰 BÁO GIÁ'!$C$27,$A5896)),ISNUMBER(SEARCH('💰 BÁO GIÁ'!$C$27,$B5896)))),1,0)</f>
        <v>0</v>
      </c>
      <c r="O5896" s="1" t="str">
        <f t="shared" si="185"/>
        <v/>
      </c>
    </row>
    <row r="5897" customHeight="1" spans="1:15">
      <c r="A5897" s="1" t="str">
        <f>IF('⭕ PHỚT ĐẦU TRỤC CƠ'!A83="","",'⭕ PHỚT ĐẦU TRỤC CƠ'!A83)</f>
        <v>HH070937</v>
      </c>
      <c r="B5897" s="1" t="str">
        <f>IF('⭕ PHỚT ĐẦU TRỤC CƠ'!A83="","",'⭕ PHỚT ĐẦU TRỤC CƠ'!P83)</f>
        <v>Phớt đầu D1146/DE08/DL06 (85*110*10/13) trà vành sắt - DF MSK (100/10/20)</v>
      </c>
      <c r="C5897" s="1" t="str">
        <f>IF('⭕ PHỚT ĐẦU TRỤC CƠ'!A83="","","Phớt đầu")</f>
        <v>Phớt đầu</v>
      </c>
      <c r="D5897" s="1" t="str">
        <f>IF('⭕ PHỚT ĐẦU TRỤC CƠ'!A83="","",'⭕ PHỚT ĐẦU TRỤC CƠ'!G83)</f>
        <v>Cái</v>
      </c>
      <c r="E5897" s="1">
        <f>IF('⭕ PHỚT ĐẦU TRỤC CƠ'!A83="","",'⭕ PHỚT ĐẦU TRỤC CƠ'!H83)</f>
        <v>0</v>
      </c>
      <c r="F5897" s="1">
        <f>IF('⭕ PHỚT ĐẦU TRỤC CƠ'!A83="","",'⭕ PHỚT ĐẦU TRỤC CƠ'!I83)</f>
        <v>0</v>
      </c>
      <c r="G5897" s="1">
        <f>IF('⭕ PHỚT ĐẦU TRỤC CƠ'!A83="","",'⭕ PHỚT ĐẦU TRỤC CƠ'!J83)</f>
        <v>0</v>
      </c>
      <c r="H5897" s="1">
        <f>IF('⭕ PHỚT ĐẦU TRỤC CƠ'!A83="","",'⭕ PHỚT ĐẦU TRỤC CƠ'!K83)</f>
        <v>0</v>
      </c>
      <c r="I5897" s="1">
        <f>IF('⭕ PHỚT ĐẦU TRỤC CƠ'!A83="","",'⭕ PHỚT ĐẦU TRỤC CƠ'!L83)</f>
        <v>0</v>
      </c>
      <c r="J5897" s="1" t="str">
        <f>IF('⭕ PHỚT ĐẦU TRỤC CƠ'!A83="","",'⭕ PHỚT ĐẦU TRỤC CƠ'!D83)</f>
        <v>111</v>
      </c>
      <c r="L5897" s="1">
        <f>N(L5896)+IF(AND('🔎 TRA CỨU NHANH'!$C$2&lt;&gt;"",OR(ISNUMBER(SEARCH('🔎 TRA CỨU NHANH'!$C$2,$A5897)),ISNUMBER(SEARCH('🔎 TRA CỨU NHANH'!$C$2,$B5897)))),1,0)</f>
        <v>0</v>
      </c>
      <c r="M5897" s="1" t="str">
        <f t="shared" si="184"/>
        <v/>
      </c>
      <c r="N5897" s="1">
        <f>N(N5896)+IF(AND('💰 BÁO GIÁ'!$C$27&lt;&gt;"",OR(ISNUMBER(SEARCH('💰 BÁO GIÁ'!$C$27,$A5897)),ISNUMBER(SEARCH('💰 BÁO GIÁ'!$C$27,$B5897)))),1,0)</f>
        <v>0</v>
      </c>
      <c r="O5897" s="1" t="str">
        <f t="shared" si="185"/>
        <v/>
      </c>
    </row>
    <row r="5898" customHeight="1" spans="1:15">
      <c r="A5898" s="1" t="str">
        <f>IF('⭕ PHỚT ĐẦU TRỤC CƠ'!A84="","",'⭕ PHỚT ĐẦU TRỤC CƠ'!A84)</f>
        <v>HH080086</v>
      </c>
      <c r="B5898" s="1" t="str">
        <f>IF('⭕ PHỚT ĐẦU TRỤC CƠ'!A84="","",'⭕ PHỚT ĐẦU TRỤC CƠ'!P84)</f>
        <v>Phớt đầu trục cơ D2366 / 85-110-12 (lò xo) - (DF) MASAKO</v>
      </c>
      <c r="C5898" s="1" t="str">
        <f>IF('⭕ PHỚT ĐẦU TRỤC CƠ'!A84="","","Phớt đầu")</f>
        <v>Phớt đầu</v>
      </c>
      <c r="D5898" s="1" t="str">
        <f>IF('⭕ PHỚT ĐẦU TRỤC CƠ'!A84="","",'⭕ PHỚT ĐẦU TRỤC CƠ'!G84)</f>
        <v>Cái</v>
      </c>
      <c r="E5898" s="1">
        <f>IF('⭕ PHỚT ĐẦU TRỤC CƠ'!A84="","",'⭕ PHỚT ĐẦU TRỤC CƠ'!H84)</f>
        <v>0</v>
      </c>
      <c r="F5898" s="1">
        <f>IF('⭕ PHỚT ĐẦU TRỤC CƠ'!A84="","",'⭕ PHỚT ĐẦU TRỤC CƠ'!I84)</f>
        <v>0</v>
      </c>
      <c r="G5898" s="1">
        <f>IF('⭕ PHỚT ĐẦU TRỤC CƠ'!A84="","",'⭕ PHỚT ĐẦU TRỤC CƠ'!J84)</f>
        <v>0</v>
      </c>
      <c r="H5898" s="1">
        <f>IF('⭕ PHỚT ĐẦU TRỤC CƠ'!A84="","",'⭕ PHỚT ĐẦU TRỤC CƠ'!K84)</f>
        <v>0</v>
      </c>
      <c r="I5898" s="1">
        <f>IF('⭕ PHỚT ĐẦU TRỤC CƠ'!A84="","",'⭕ PHỚT ĐẦU TRỤC CƠ'!L84)</f>
        <v>0</v>
      </c>
      <c r="J5898" s="1" t="str">
        <f>IF('⭕ PHỚT ĐẦU TRỤC CƠ'!A84="","",'⭕ PHỚT ĐẦU TRỤC CƠ'!D84)</f>
        <v>123</v>
      </c>
      <c r="L5898" s="1">
        <f>N(L5897)+IF(AND('🔎 TRA CỨU NHANH'!$C$2&lt;&gt;"",OR(ISNUMBER(SEARCH('🔎 TRA CỨU NHANH'!$C$2,$A5898)),ISNUMBER(SEARCH('🔎 TRA CỨU NHANH'!$C$2,$B5898)))),1,0)</f>
        <v>0</v>
      </c>
      <c r="M5898" s="1" t="str">
        <f t="shared" si="184"/>
        <v/>
      </c>
      <c r="N5898" s="1">
        <f>N(N5897)+IF(AND('💰 BÁO GIÁ'!$C$27&lt;&gt;"",OR(ISNUMBER(SEARCH('💰 BÁO GIÁ'!$C$27,$A5898)),ISNUMBER(SEARCH('💰 BÁO GIÁ'!$C$27,$B5898)))),1,0)</f>
        <v>0</v>
      </c>
      <c r="O5898" s="1" t="str">
        <f t="shared" si="185"/>
        <v/>
      </c>
    </row>
    <row r="5899" customHeight="1" spans="1:15">
      <c r="A5899" s="1" t="str">
        <f>IF('⭕ PHỚT ĐẦU TRỤC CƠ'!A85="","",'⭕ PHỚT ĐẦU TRỤC CƠ'!A85)</f>
        <v>HH079803</v>
      </c>
      <c r="B5899" s="1" t="str">
        <f>IF('⭕ PHỚT ĐẦU TRỤC CƠ'!A85="","",'⭕ PHỚT ĐẦU TRỤC CƠ'!P85)</f>
        <v>Phớt đầu trục cơ D2848 / DV15 / 105*130*12 - MASAKO</v>
      </c>
      <c r="C5899" s="1" t="str">
        <f>IF('⭕ PHỚT ĐẦU TRỤC CƠ'!A85="","","Phớt đầu")</f>
        <v>Phớt đầu</v>
      </c>
      <c r="D5899" s="1" t="str">
        <f>IF('⭕ PHỚT ĐẦU TRỤC CƠ'!A85="","",'⭕ PHỚT ĐẦU TRỤC CƠ'!G85)</f>
        <v>Cái</v>
      </c>
      <c r="E5899" s="1">
        <f>IF('⭕ PHỚT ĐẦU TRỤC CƠ'!A85="","",'⭕ PHỚT ĐẦU TRỤC CƠ'!H85)</f>
        <v>0</v>
      </c>
      <c r="F5899" s="1">
        <f>IF('⭕ PHỚT ĐẦU TRỤC CƠ'!A85="","",'⭕ PHỚT ĐẦU TRỤC CƠ'!I85)</f>
        <v>0</v>
      </c>
      <c r="G5899" s="1">
        <f>IF('⭕ PHỚT ĐẦU TRỤC CƠ'!A85="","",'⭕ PHỚT ĐẦU TRỤC CƠ'!J85)</f>
        <v>0</v>
      </c>
      <c r="H5899" s="1">
        <f>IF('⭕ PHỚT ĐẦU TRỤC CƠ'!A85="","",'⭕ PHỚT ĐẦU TRỤC CƠ'!K85)</f>
        <v>0</v>
      </c>
      <c r="I5899" s="1">
        <f>IF('⭕ PHỚT ĐẦU TRỤC CƠ'!A85="","",'⭕ PHỚT ĐẦU TRỤC CƠ'!L85)</f>
        <v>0</v>
      </c>
      <c r="J5899" s="1" t="str">
        <f>IF('⭕ PHỚT ĐẦU TRỤC CƠ'!A85="","",'⭕ PHỚT ĐẦU TRỤC CƠ'!D85)</f>
        <v>128</v>
      </c>
      <c r="L5899" s="1">
        <f>N(L5898)+IF(AND('🔎 TRA CỨU NHANH'!$C$2&lt;&gt;"",OR(ISNUMBER(SEARCH('🔎 TRA CỨU NHANH'!$C$2,$A5899)),ISNUMBER(SEARCH('🔎 TRA CỨU NHANH'!$C$2,$B5899)))),1,0)</f>
        <v>0</v>
      </c>
      <c r="M5899" s="1" t="str">
        <f t="shared" si="184"/>
        <v/>
      </c>
      <c r="N5899" s="1">
        <f>N(N5898)+IF(AND('💰 BÁO GIÁ'!$C$27&lt;&gt;"",OR(ISNUMBER(SEARCH('💰 BÁO GIÁ'!$C$27,$A5899)),ISNUMBER(SEARCH('💰 BÁO GIÁ'!$C$27,$B5899)))),1,0)</f>
        <v>0</v>
      </c>
      <c r="O5899" s="1" t="str">
        <f t="shared" si="185"/>
        <v/>
      </c>
    </row>
    <row r="5900" customHeight="1" spans="1:15">
      <c r="A5900" s="1" t="str">
        <f>IF('⭕ PHỚT ĐẦU TRỤC CƠ'!A86="","",'⭕ PHỚT ĐẦU TRỤC CƠ'!A86)</f>
        <v/>
      </c>
      <c r="B5900" s="1" t="str">
        <f>IF('⭕ PHỚT ĐẦU TRỤC CƠ'!A86="","",'⭕ PHỚT ĐẦU TRỤC CƠ'!P86)</f>
        <v/>
      </c>
      <c r="C5900" s="1" t="str">
        <f>IF('⭕ PHỚT ĐẦU TRỤC CƠ'!A86="","","Phớt đầu")</f>
        <v/>
      </c>
      <c r="D5900" s="1" t="str">
        <f>IF('⭕ PHỚT ĐẦU TRỤC CƠ'!A86="","",'⭕ PHỚT ĐẦU TRỤC CƠ'!G86)</f>
        <v/>
      </c>
      <c r="E5900" s="1" t="str">
        <f>IF('⭕ PHỚT ĐẦU TRỤC CƠ'!A86="","",'⭕ PHỚT ĐẦU TRỤC CƠ'!H86)</f>
        <v/>
      </c>
      <c r="F5900" s="1" t="str">
        <f>IF('⭕ PHỚT ĐẦU TRỤC CƠ'!A86="","",'⭕ PHỚT ĐẦU TRỤC CƠ'!I86)</f>
        <v/>
      </c>
      <c r="G5900" s="1" t="str">
        <f>IF('⭕ PHỚT ĐẦU TRỤC CƠ'!A86="","",'⭕ PHỚT ĐẦU TRỤC CƠ'!J86)</f>
        <v/>
      </c>
      <c r="H5900" s="1" t="str">
        <f>IF('⭕ PHỚT ĐẦU TRỤC CƠ'!A86="","",'⭕ PHỚT ĐẦU TRỤC CƠ'!K86)</f>
        <v/>
      </c>
      <c r="I5900" s="1" t="str">
        <f>IF('⭕ PHỚT ĐẦU TRỤC CƠ'!A86="","",'⭕ PHỚT ĐẦU TRỤC CƠ'!L86)</f>
        <v/>
      </c>
      <c r="J5900" s="1" t="str">
        <f>IF('⭕ PHỚT ĐẦU TRỤC CƠ'!A86="","",'⭕ PHỚT ĐẦU TRỤC CƠ'!D86)</f>
        <v/>
      </c>
      <c r="L5900" s="1">
        <f>N(L5899)+IF(AND('🔎 TRA CỨU NHANH'!$C$2&lt;&gt;"",OR(ISNUMBER(SEARCH('🔎 TRA CỨU NHANH'!$C$2,$A5900)),ISNUMBER(SEARCH('🔎 TRA CỨU NHANH'!$C$2,$B5900)))),1,0)</f>
        <v>0</v>
      </c>
      <c r="M5900" s="1" t="str">
        <f t="shared" si="184"/>
        <v/>
      </c>
      <c r="N5900" s="1">
        <f>N(N5899)+IF(AND('💰 BÁO GIÁ'!$C$27&lt;&gt;"",OR(ISNUMBER(SEARCH('💰 BÁO GIÁ'!$C$27,$A5900)),ISNUMBER(SEARCH('💰 BÁO GIÁ'!$C$27,$B5900)))),1,0)</f>
        <v>0</v>
      </c>
      <c r="O5900" s="1" t="str">
        <f t="shared" si="185"/>
        <v/>
      </c>
    </row>
    <row r="5901" customHeight="1" spans="1:15">
      <c r="A5901" s="1" t="str">
        <f>IF('⭕ PHỚT ĐẦU TRỤC CƠ'!A87="","",'⭕ PHỚT ĐẦU TRỤC CƠ'!A87)</f>
        <v>HH074138</v>
      </c>
      <c r="B5901" s="1" t="str">
        <f>IF('⭕ PHỚT ĐẦU TRỤC CƠ'!A87="","",'⭕ PHỚT ĐẦU TRỤC CƠ'!P87)</f>
        <v>Phớt đầu trục cơ 3TN78/ 3TNE78/ 3TNE82/ 3TNE84/ 3TNE88 (55*72*9) - DF</v>
      </c>
      <c r="C5901" s="1" t="str">
        <f>IF('⭕ PHỚT ĐẦU TRỤC CƠ'!A87="","","Phớt đầu")</f>
        <v>Phớt đầu</v>
      </c>
      <c r="D5901" s="1" t="str">
        <f>IF('⭕ PHỚT ĐẦU TRỤC CƠ'!A87="","",'⭕ PHỚT ĐẦU TRỤC CƠ'!G87)</f>
        <v>Cái</v>
      </c>
      <c r="E5901" s="1">
        <f>IF('⭕ PHỚT ĐẦU TRỤC CƠ'!A87="","",'⭕ PHỚT ĐẦU TRỤC CƠ'!H87)</f>
        <v>0</v>
      </c>
      <c r="F5901" s="1">
        <f>IF('⭕ PHỚT ĐẦU TRỤC CƠ'!A87="","",'⭕ PHỚT ĐẦU TRỤC CƠ'!I87)</f>
        <v>0</v>
      </c>
      <c r="G5901" s="1">
        <f>IF('⭕ PHỚT ĐẦU TRỤC CƠ'!A87="","",'⭕ PHỚT ĐẦU TRỤC CƠ'!J87)</f>
        <v>0</v>
      </c>
      <c r="H5901" s="1">
        <f>IF('⭕ PHỚT ĐẦU TRỤC CƠ'!A87="","",'⭕ PHỚT ĐẦU TRỤC CƠ'!K87)</f>
        <v>0</v>
      </c>
      <c r="I5901" s="1">
        <f>IF('⭕ PHỚT ĐẦU TRỤC CƠ'!A87="","",'⭕ PHỚT ĐẦU TRỤC CƠ'!L87)</f>
        <v>0</v>
      </c>
      <c r="J5901" s="1" t="str">
        <f>IF('⭕ PHỚT ĐẦU TRỤC CƠ'!A87="","",'⭕ PHỚT ĐẦU TRỤC CƠ'!D87)</f>
        <v>78</v>
      </c>
      <c r="L5901" s="1">
        <f>N(L5900)+IF(AND('🔎 TRA CỨU NHANH'!$C$2&lt;&gt;"",OR(ISNUMBER(SEARCH('🔎 TRA CỨU NHANH'!$C$2,$A5901)),ISNUMBER(SEARCH('🔎 TRA CỨU NHANH'!$C$2,$B5901)))),1,0)</f>
        <v>0</v>
      </c>
      <c r="M5901" s="1" t="str">
        <f t="shared" si="184"/>
        <v/>
      </c>
      <c r="N5901" s="1">
        <f>N(N5900)+IF(AND('💰 BÁO GIÁ'!$C$27&lt;&gt;"",OR(ISNUMBER(SEARCH('💰 BÁO GIÁ'!$C$27,$A5901)),ISNUMBER(SEARCH('💰 BÁO GIÁ'!$C$27,$B5901)))),1,0)</f>
        <v>0</v>
      </c>
      <c r="O5901" s="1" t="str">
        <f t="shared" si="185"/>
        <v/>
      </c>
    </row>
    <row r="5902" customHeight="1" spans="1:15">
      <c r="A5902" s="1" t="str">
        <f>IF('⭕ PHỚT ĐẦU TRỤC CƠ'!A88="","",'⭕ PHỚT ĐẦU TRỤC CƠ'!A88)</f>
        <v>HH074148</v>
      </c>
      <c r="B5902" s="1" t="str">
        <f>IF('⭕ PHỚT ĐẦU TRỤC CƠ'!A88="","",'⭕ PHỚT ĐẦU TRỤC CƠ'!P88)</f>
        <v>Phớt đầu trục cơ 4TNA78/4TN78 - DF</v>
      </c>
      <c r="C5902" s="1" t="str">
        <f>IF('⭕ PHỚT ĐẦU TRỤC CƠ'!A88="","","Phớt đầu")</f>
        <v>Phớt đầu</v>
      </c>
      <c r="D5902" s="1" t="str">
        <f>IF('⭕ PHỚT ĐẦU TRỤC CƠ'!A88="","",'⭕ PHỚT ĐẦU TRỤC CƠ'!G88)</f>
        <v>Cái</v>
      </c>
      <c r="E5902" s="1">
        <f>IF('⭕ PHỚT ĐẦU TRỤC CƠ'!A88="","",'⭕ PHỚT ĐẦU TRỤC CƠ'!H88)</f>
        <v>0</v>
      </c>
      <c r="F5902" s="1">
        <f>IF('⭕ PHỚT ĐẦU TRỤC CƠ'!A88="","",'⭕ PHỚT ĐẦU TRỤC CƠ'!I88)</f>
        <v>0</v>
      </c>
      <c r="G5902" s="1">
        <f>IF('⭕ PHỚT ĐẦU TRỤC CƠ'!A88="","",'⭕ PHỚT ĐẦU TRỤC CƠ'!J88)</f>
        <v>0</v>
      </c>
      <c r="H5902" s="1">
        <f>IF('⭕ PHỚT ĐẦU TRỤC CƠ'!A88="","",'⭕ PHỚT ĐẦU TRỤC CƠ'!K88)</f>
        <v>0</v>
      </c>
      <c r="I5902" s="1">
        <f>IF('⭕ PHỚT ĐẦU TRỤC CƠ'!A88="","",'⭕ PHỚT ĐẦU TRỤC CƠ'!L88)</f>
        <v>0</v>
      </c>
      <c r="J5902" s="1" t="str">
        <f>IF('⭕ PHỚT ĐẦU TRỤC CƠ'!A88="","",'⭕ PHỚT ĐẦU TRỤC CƠ'!D88)</f>
        <v>78</v>
      </c>
      <c r="L5902" s="1">
        <f>N(L5901)+IF(AND('🔎 TRA CỨU NHANH'!$C$2&lt;&gt;"",OR(ISNUMBER(SEARCH('🔎 TRA CỨU NHANH'!$C$2,$A5902)),ISNUMBER(SEARCH('🔎 TRA CỨU NHANH'!$C$2,$B5902)))),1,0)</f>
        <v>0</v>
      </c>
      <c r="M5902" s="1" t="str">
        <f t="shared" si="184"/>
        <v/>
      </c>
      <c r="N5902" s="1">
        <f>N(N5901)+IF(AND('💰 BÁO GIÁ'!$C$27&lt;&gt;"",OR(ISNUMBER(SEARCH('💰 BÁO GIÁ'!$C$27,$A5902)),ISNUMBER(SEARCH('💰 BÁO GIÁ'!$C$27,$B5902)))),1,0)</f>
        <v>0</v>
      </c>
      <c r="O5902" s="1" t="str">
        <f t="shared" si="185"/>
        <v/>
      </c>
    </row>
    <row r="5903" customHeight="1" spans="1:15">
      <c r="A5903" s="1" t="str">
        <f>IF('⭕ PHỚT ĐẦU TRỤC CƠ'!A89="","",'⭕ PHỚT ĐẦU TRỤC CƠ'!A89)</f>
        <v>HH079642</v>
      </c>
      <c r="B5903" s="1" t="str">
        <f>IF('⭕ PHỚT ĐẦU TRỤC CƠ'!A89="","",'⭕ PHỚT ĐẦU TRỤC CƠ'!P89)</f>
        <v>Phớt đầu (Front) Yanmar 4TNE84/ 4TNE88 (4D84, 4D88) 55*72*9 - MSK</v>
      </c>
      <c r="C5903" s="1" t="str">
        <f>IF('⭕ PHỚT ĐẦU TRỤC CƠ'!A89="","","Phớt đầu")</f>
        <v>Phớt đầu</v>
      </c>
      <c r="D5903" s="1" t="str">
        <f>IF('⭕ PHỚT ĐẦU TRỤC CƠ'!A89="","",'⭕ PHỚT ĐẦU TRỤC CƠ'!G89)</f>
        <v>Cái</v>
      </c>
      <c r="E5903" s="1">
        <f>IF('⭕ PHỚT ĐẦU TRỤC CƠ'!A89="","",'⭕ PHỚT ĐẦU TRỤC CƠ'!H89)</f>
        <v>0</v>
      </c>
      <c r="F5903" s="1">
        <f>IF('⭕ PHỚT ĐẦU TRỤC CƠ'!A89="","",'⭕ PHỚT ĐẦU TRỤC CƠ'!I89)</f>
        <v>0</v>
      </c>
      <c r="G5903" s="1">
        <f>IF('⭕ PHỚT ĐẦU TRỤC CƠ'!A89="","",'⭕ PHỚT ĐẦU TRỤC CƠ'!J89)</f>
        <v>0</v>
      </c>
      <c r="H5903" s="1">
        <f>IF('⭕ PHỚT ĐẦU TRỤC CƠ'!A89="","",'⭕ PHỚT ĐẦU TRỤC CƠ'!K89)</f>
        <v>0</v>
      </c>
      <c r="I5903" s="1">
        <f>IF('⭕ PHỚT ĐẦU TRỤC CƠ'!A89="","",'⭕ PHỚT ĐẦU TRỤC CƠ'!L89)</f>
        <v>0</v>
      </c>
      <c r="J5903" s="1" t="str">
        <f>IF('⭕ PHỚT ĐẦU TRỤC CƠ'!A89="","",'⭕ PHỚT ĐẦU TRỤC CƠ'!D89)</f>
        <v>88</v>
      </c>
      <c r="L5903" s="1">
        <f>N(L5902)+IF(AND('🔎 TRA CỨU NHANH'!$C$2&lt;&gt;"",OR(ISNUMBER(SEARCH('🔎 TRA CỨU NHANH'!$C$2,$A5903)),ISNUMBER(SEARCH('🔎 TRA CỨU NHANH'!$C$2,$B5903)))),1,0)</f>
        <v>0</v>
      </c>
      <c r="M5903" s="1" t="str">
        <f t="shared" si="184"/>
        <v/>
      </c>
      <c r="N5903" s="1">
        <f>N(N5902)+IF(AND('💰 BÁO GIÁ'!$C$27&lt;&gt;"",OR(ISNUMBER(SEARCH('💰 BÁO GIÁ'!$C$27,$A5903)),ISNUMBER(SEARCH('💰 BÁO GIÁ'!$C$27,$B5903)))),1,0)</f>
        <v>0</v>
      </c>
      <c r="O5903" s="1" t="str">
        <f t="shared" si="185"/>
        <v/>
      </c>
    </row>
    <row r="5904" customHeight="1" spans="1:15">
      <c r="A5904" s="1" t="str">
        <f>IF('⭕ PHỚT ĐẦU TRỤC CƠ'!A90="","",'⭕ PHỚT ĐẦU TRỤC CƠ'!A90)</f>
        <v>HH079643</v>
      </c>
      <c r="B5904" s="1" t="str">
        <f>IF('⭕ PHỚT ĐẦU TRỤC CƠ'!A90="","",'⭕ PHỚT ĐẦU TRỤC CƠ'!P90)</f>
        <v>Phớt đầu 4TNE94/4TNV94/4TNE98/4D92E (62*77*9) - MSK (30.35.40)</v>
      </c>
      <c r="C5904" s="1" t="str">
        <f>IF('⭕ PHỚT ĐẦU TRỤC CƠ'!A90="","","Phớt đầu")</f>
        <v>Phớt đầu</v>
      </c>
      <c r="D5904" s="1" t="str">
        <f>IF('⭕ PHỚT ĐẦU TRỤC CƠ'!A90="","",'⭕ PHỚT ĐẦU TRỤC CƠ'!G90)</f>
        <v>Cái</v>
      </c>
      <c r="E5904" s="1">
        <f>IF('⭕ PHỚT ĐẦU TRỤC CƠ'!A90="","",'⭕ PHỚT ĐẦU TRỤC CƠ'!H90)</f>
        <v>0</v>
      </c>
      <c r="F5904" s="1">
        <f>IF('⭕ PHỚT ĐẦU TRỤC CƠ'!A90="","",'⭕ PHỚT ĐẦU TRỤC CƠ'!I90)</f>
        <v>0</v>
      </c>
      <c r="G5904" s="1">
        <f>IF('⭕ PHỚT ĐẦU TRỤC CƠ'!A90="","",'⭕ PHỚT ĐẦU TRỤC CƠ'!J90)</f>
        <v>0</v>
      </c>
      <c r="H5904" s="1">
        <f>IF('⭕ PHỚT ĐẦU TRỤC CƠ'!A90="","",'⭕ PHỚT ĐẦU TRỤC CƠ'!K90)</f>
        <v>0</v>
      </c>
      <c r="I5904" s="1">
        <f>IF('⭕ PHỚT ĐẦU TRỤC CƠ'!A90="","",'⭕ PHỚT ĐẦU TRỤC CƠ'!L90)</f>
        <v>0</v>
      </c>
      <c r="J5904" s="1" t="str">
        <f>IF('⭕ PHỚT ĐẦU TRỤC CƠ'!A90="","",'⭕ PHỚT ĐẦU TRỤC CƠ'!D90)</f>
        <v>94</v>
      </c>
      <c r="L5904" s="1">
        <f>N(L5903)+IF(AND('🔎 TRA CỨU NHANH'!$C$2&lt;&gt;"",OR(ISNUMBER(SEARCH('🔎 TRA CỨU NHANH'!$C$2,$A5904)),ISNUMBER(SEARCH('🔎 TRA CỨU NHANH'!$C$2,$B5904)))),1,0)</f>
        <v>0</v>
      </c>
      <c r="M5904" s="1" t="str">
        <f t="shared" si="184"/>
        <v/>
      </c>
      <c r="N5904" s="1">
        <f>N(N5903)+IF(AND('💰 BÁO GIÁ'!$C$27&lt;&gt;"",OR(ISNUMBER(SEARCH('💰 BÁO GIÁ'!$C$27,$A5904)),ISNUMBER(SEARCH('💰 BÁO GIÁ'!$C$27,$B5904)))),1,0)</f>
        <v>0</v>
      </c>
      <c r="O5904" s="1" t="str">
        <f t="shared" si="185"/>
        <v/>
      </c>
    </row>
    <row r="5905" customHeight="1" spans="1:15">
      <c r="A5905" s="1" t="str">
        <f>IF('⭕ PHỚT ĐẦU TRỤC CƠ'!A91="","",'⭕ PHỚT ĐẦU TRỤC CƠ'!A91)</f>
        <v>HH074130</v>
      </c>
      <c r="B5905" s="1" t="str">
        <f>IF('⭕ PHỚT ĐẦU TRỤC CƠ'!A91="","",'⭕ PHỚT ĐẦU TRỤC CƠ'!P91)</f>
        <v>Phớt đầu trục cơ 4TNE98 / 4TNE94 - DF</v>
      </c>
      <c r="C5905" s="1" t="str">
        <f>IF('⭕ PHỚT ĐẦU TRỤC CƠ'!A91="","","Phớt đầu")</f>
        <v>Phớt đầu</v>
      </c>
      <c r="D5905" s="1" t="str">
        <f>IF('⭕ PHỚT ĐẦU TRỤC CƠ'!A91="","",'⭕ PHỚT ĐẦU TRỤC CƠ'!G91)</f>
        <v>Cái</v>
      </c>
      <c r="E5905" s="1">
        <f>IF('⭕ PHỚT ĐẦU TRỤC CƠ'!A91="","",'⭕ PHỚT ĐẦU TRỤC CƠ'!H91)</f>
        <v>0</v>
      </c>
      <c r="F5905" s="1">
        <f>IF('⭕ PHỚT ĐẦU TRỤC CƠ'!A91="","",'⭕ PHỚT ĐẦU TRỤC CƠ'!I91)</f>
        <v>0</v>
      </c>
      <c r="G5905" s="1">
        <f>IF('⭕ PHỚT ĐẦU TRỤC CƠ'!A91="","",'⭕ PHỚT ĐẦU TRỤC CƠ'!J91)</f>
        <v>0</v>
      </c>
      <c r="H5905" s="1">
        <f>IF('⭕ PHỚT ĐẦU TRỤC CƠ'!A91="","",'⭕ PHỚT ĐẦU TRỤC CƠ'!K91)</f>
        <v>0</v>
      </c>
      <c r="I5905" s="1">
        <f>IF('⭕ PHỚT ĐẦU TRỤC CƠ'!A91="","",'⭕ PHỚT ĐẦU TRỤC CƠ'!L91)</f>
        <v>0</v>
      </c>
      <c r="J5905" s="1" t="str">
        <f>IF('⭕ PHỚT ĐẦU TRỤC CƠ'!A91="","",'⭕ PHỚT ĐẦU TRỤC CƠ'!D91)</f>
        <v>98</v>
      </c>
      <c r="L5905" s="1">
        <f>N(L5904)+IF(AND('🔎 TRA CỨU NHANH'!$C$2&lt;&gt;"",OR(ISNUMBER(SEARCH('🔎 TRA CỨU NHANH'!$C$2,$A5905)),ISNUMBER(SEARCH('🔎 TRA CỨU NHANH'!$C$2,$B5905)))),1,0)</f>
        <v>0</v>
      </c>
      <c r="M5905" s="1" t="str">
        <f t="shared" si="184"/>
        <v/>
      </c>
      <c r="N5905" s="1">
        <f>N(N5904)+IF(AND('💰 BÁO GIÁ'!$C$27&lt;&gt;"",OR(ISNUMBER(SEARCH('💰 BÁO GIÁ'!$C$27,$A5905)),ISNUMBER(SEARCH('💰 BÁO GIÁ'!$C$27,$B5905)))),1,0)</f>
        <v>0</v>
      </c>
      <c r="O5905" s="1" t="str">
        <f t="shared" si="185"/>
        <v/>
      </c>
    </row>
    <row r="5906" customHeight="1" spans="1:15">
      <c r="A5906" s="1" t="str">
        <f>IF('⭕ PHỚT ĐẦU TRỤC CƠ'!A92="","",'⭕ PHỚT ĐẦU TRỤC CƠ'!A92)</f>
        <v/>
      </c>
      <c r="B5906" s="1" t="str">
        <f>IF('⭕ PHỚT ĐẦU TRỤC CƠ'!A92="","",'⭕ PHỚT ĐẦU TRỤC CƠ'!P92)</f>
        <v/>
      </c>
      <c r="C5906" s="1" t="str">
        <f>IF('⭕ PHỚT ĐẦU TRỤC CƠ'!A92="","","Phớt đầu")</f>
        <v/>
      </c>
      <c r="D5906" s="1" t="str">
        <f>IF('⭕ PHỚT ĐẦU TRỤC CƠ'!A92="","",'⭕ PHỚT ĐẦU TRỤC CƠ'!G92)</f>
        <v/>
      </c>
      <c r="E5906" s="1" t="str">
        <f>IF('⭕ PHỚT ĐẦU TRỤC CƠ'!A92="","",'⭕ PHỚT ĐẦU TRỤC CƠ'!H92)</f>
        <v/>
      </c>
      <c r="F5906" s="1" t="str">
        <f>IF('⭕ PHỚT ĐẦU TRỤC CƠ'!A92="","",'⭕ PHỚT ĐẦU TRỤC CƠ'!I92)</f>
        <v/>
      </c>
      <c r="G5906" s="1" t="str">
        <f>IF('⭕ PHỚT ĐẦU TRỤC CƠ'!A92="","",'⭕ PHỚT ĐẦU TRỤC CƠ'!J92)</f>
        <v/>
      </c>
      <c r="H5906" s="1" t="str">
        <f>IF('⭕ PHỚT ĐẦU TRỤC CƠ'!A92="","",'⭕ PHỚT ĐẦU TRỤC CƠ'!K92)</f>
        <v/>
      </c>
      <c r="I5906" s="1" t="str">
        <f>IF('⭕ PHỚT ĐẦU TRỤC CƠ'!A92="","",'⭕ PHỚT ĐẦU TRỤC CƠ'!L92)</f>
        <v/>
      </c>
      <c r="J5906" s="1" t="str">
        <f>IF('⭕ PHỚT ĐẦU TRỤC CƠ'!A92="","",'⭕ PHỚT ĐẦU TRỤC CƠ'!D92)</f>
        <v/>
      </c>
      <c r="L5906" s="1">
        <f>N(L5905)+IF(AND('🔎 TRA CỨU NHANH'!$C$2&lt;&gt;"",OR(ISNUMBER(SEARCH('🔎 TRA CỨU NHANH'!$C$2,$A5906)),ISNUMBER(SEARCH('🔎 TRA CỨU NHANH'!$C$2,$B5906)))),1,0)</f>
        <v>0</v>
      </c>
      <c r="M5906" s="1" t="str">
        <f t="shared" si="184"/>
        <v/>
      </c>
      <c r="N5906" s="1">
        <f>N(N5905)+IF(AND('💰 BÁO GIÁ'!$C$27&lt;&gt;"",OR(ISNUMBER(SEARCH('💰 BÁO GIÁ'!$C$27,$A5906)),ISNUMBER(SEARCH('💰 BÁO GIÁ'!$C$27,$B5906)))),1,0)</f>
        <v>0</v>
      </c>
      <c r="O5906" s="1" t="str">
        <f t="shared" si="185"/>
        <v/>
      </c>
    </row>
    <row r="5907" customHeight="1" spans="1:15">
      <c r="A5907" s="1" t="str">
        <f>IF('⭕ PHỚT ĐẦU TRỤC CƠ'!A93="","",'⭕ PHỚT ĐẦU TRỤC CƠ'!A93)</f>
        <v>HH074142</v>
      </c>
      <c r="B5907" s="1" t="str">
        <f>IF('⭕ PHỚT ĐẦU TRỤC CƠ'!A93="","",'⭕ PHỚT ĐẦU TRỤC CƠ'!P93)</f>
        <v>Phớt đầu trục cơ 4D76/3D78/3D76/3D72 (38*50*8) - DF</v>
      </c>
      <c r="C5907" s="1" t="str">
        <f>IF('⭕ PHỚT ĐẦU TRỤC CƠ'!A93="","","Phớt đầu")</f>
        <v>Phớt đầu</v>
      </c>
      <c r="D5907" s="1" t="str">
        <f>IF('⭕ PHỚT ĐẦU TRỤC CƠ'!A93="","",'⭕ PHỚT ĐẦU TRỤC CƠ'!G93)</f>
        <v>Cái</v>
      </c>
      <c r="E5907" s="1">
        <f>IF('⭕ PHỚT ĐẦU TRỤC CƠ'!A93="","",'⭕ PHỚT ĐẦU TRỤC CƠ'!H93)</f>
        <v>0</v>
      </c>
      <c r="F5907" s="1">
        <f>IF('⭕ PHỚT ĐẦU TRỤC CƠ'!A93="","",'⭕ PHỚT ĐẦU TRỤC CƠ'!I93)</f>
        <v>0</v>
      </c>
      <c r="G5907" s="1">
        <f>IF('⭕ PHỚT ĐẦU TRỤC CƠ'!A93="","",'⭕ PHỚT ĐẦU TRỤC CƠ'!J93)</f>
        <v>0</v>
      </c>
      <c r="H5907" s="1">
        <f>IF('⭕ PHỚT ĐẦU TRỤC CƠ'!A93="","",'⭕ PHỚT ĐẦU TRỤC CƠ'!K93)</f>
        <v>0</v>
      </c>
      <c r="I5907" s="1">
        <f>IF('⭕ PHỚT ĐẦU TRỤC CƠ'!A93="","",'⭕ PHỚT ĐẦU TRỤC CƠ'!L93)</f>
        <v>0</v>
      </c>
      <c r="J5907" s="1" t="str">
        <f>IF('⭕ PHỚT ĐẦU TRỤC CƠ'!A93="","",'⭕ PHỚT ĐẦU TRỤC CƠ'!D93)</f>
        <v>76</v>
      </c>
      <c r="L5907" s="1">
        <f>N(L5906)+IF(AND('🔎 TRA CỨU NHANH'!$C$2&lt;&gt;"",OR(ISNUMBER(SEARCH('🔎 TRA CỨU NHANH'!$C$2,$A5907)),ISNUMBER(SEARCH('🔎 TRA CỨU NHANH'!$C$2,$B5907)))),1,0)</f>
        <v>0</v>
      </c>
      <c r="M5907" s="1" t="str">
        <f t="shared" si="184"/>
        <v/>
      </c>
      <c r="N5907" s="1">
        <f>N(N5906)+IF(AND('💰 BÁO GIÁ'!$C$27&lt;&gt;"",OR(ISNUMBER(SEARCH('💰 BÁO GIÁ'!$C$27,$A5907)),ISNUMBER(SEARCH('💰 BÁO GIÁ'!$C$27,$B5907)))),1,0)</f>
        <v>0</v>
      </c>
      <c r="O5907" s="1" t="str">
        <f t="shared" si="185"/>
        <v/>
      </c>
    </row>
    <row r="5908" customHeight="1" spans="1:15">
      <c r="A5908" s="1" t="str">
        <f>IF('⭕ PHỚT ĐẦU TRỤC CƠ'!A94="","",'⭕ PHỚT ĐẦU TRỤC CƠ'!A94)</f>
        <v>HH078552</v>
      </c>
      <c r="B5908" s="1" t="str">
        <f>IF('⭕ PHỚT ĐẦU TRỤC CƠ'!A94="","",'⭕ PHỚT ĐẦU TRỤC CƠ'!P94)</f>
        <v>Phớt đầu trục cơ Kubota 4D76/V1502/3D72/3D78 (38*50*8) - NICE IN</v>
      </c>
      <c r="C5908" s="1" t="str">
        <f>IF('⭕ PHỚT ĐẦU TRỤC CƠ'!A94="","","Phớt đầu")</f>
        <v>Phớt đầu</v>
      </c>
      <c r="D5908" s="1" t="str">
        <f>IF('⭕ PHỚT ĐẦU TRỤC CƠ'!A94="","",'⭕ PHỚT ĐẦU TRỤC CƠ'!G94)</f>
        <v>Cái</v>
      </c>
      <c r="E5908" s="1">
        <f>IF('⭕ PHỚT ĐẦU TRỤC CƠ'!A94="","",'⭕ PHỚT ĐẦU TRỤC CƠ'!H94)</f>
        <v>0</v>
      </c>
      <c r="F5908" s="1">
        <f>IF('⭕ PHỚT ĐẦU TRỤC CƠ'!A94="","",'⭕ PHỚT ĐẦU TRỤC CƠ'!I94)</f>
        <v>0</v>
      </c>
      <c r="G5908" s="1">
        <f>IF('⭕ PHỚT ĐẦU TRỤC CƠ'!A94="","",'⭕ PHỚT ĐẦU TRỤC CƠ'!J94)</f>
        <v>0</v>
      </c>
      <c r="H5908" s="1">
        <f>IF('⭕ PHỚT ĐẦU TRỤC CƠ'!A94="","",'⭕ PHỚT ĐẦU TRỤC CƠ'!K94)</f>
        <v>0</v>
      </c>
      <c r="I5908" s="1">
        <f>IF('⭕ PHỚT ĐẦU TRỤC CƠ'!A94="","",'⭕ PHỚT ĐẦU TRỤC CƠ'!L94)</f>
        <v>0</v>
      </c>
      <c r="J5908" s="1" t="str">
        <f>IF('⭕ PHỚT ĐẦU TRỤC CƠ'!A94="","",'⭕ PHỚT ĐẦU TRỤC CƠ'!D94)</f>
        <v>76</v>
      </c>
      <c r="L5908" s="1">
        <f>N(L5907)+IF(AND('🔎 TRA CỨU NHANH'!$C$2&lt;&gt;"",OR(ISNUMBER(SEARCH('🔎 TRA CỨU NHANH'!$C$2,$A5908)),ISNUMBER(SEARCH('🔎 TRA CỨU NHANH'!$C$2,$B5908)))),1,0)</f>
        <v>0</v>
      </c>
      <c r="M5908" s="1" t="str">
        <f t="shared" si="184"/>
        <v/>
      </c>
      <c r="N5908" s="1">
        <f>N(N5907)+IF(AND('💰 BÁO GIÁ'!$C$27&lt;&gt;"",OR(ISNUMBER(SEARCH('💰 BÁO GIÁ'!$C$27,$A5908)),ISNUMBER(SEARCH('💰 BÁO GIÁ'!$C$27,$B5908)))),1,0)</f>
        <v>0</v>
      </c>
      <c r="O5908" s="1" t="str">
        <f t="shared" si="185"/>
        <v/>
      </c>
    </row>
    <row r="5909" customHeight="1" spans="1:15">
      <c r="A5909" s="1" t="str">
        <f>IF('⭕ PHỚT ĐẦU TRỤC CƠ'!A95="","",'⭕ PHỚT ĐẦU TRỤC CƠ'!A95)</f>
        <v>HH074136</v>
      </c>
      <c r="B5909" s="1" t="str">
        <f>IF('⭕ PHỚT ĐẦU TRỤC CƠ'!A95="","",'⭕ PHỚT ĐẦU TRỤC CƠ'!P95)</f>
        <v>Phớt đầu trục cơ KUBOTA 3D72/ 3D76-D1105/4D76-V1305/V1505 (38-50-8) - DF</v>
      </c>
      <c r="C5909" s="1" t="str">
        <f>IF('⭕ PHỚT ĐẦU TRỤC CƠ'!A95="","","Phớt đầu")</f>
        <v>Phớt đầu</v>
      </c>
      <c r="D5909" s="1" t="str">
        <f>IF('⭕ PHỚT ĐẦU TRỤC CƠ'!A95="","",'⭕ PHỚT ĐẦU TRỤC CƠ'!G95)</f>
        <v>Cái</v>
      </c>
      <c r="E5909" s="1">
        <f>IF('⭕ PHỚT ĐẦU TRỤC CƠ'!A95="","",'⭕ PHỚT ĐẦU TRỤC CƠ'!H95)</f>
        <v>0</v>
      </c>
      <c r="F5909" s="1">
        <f>IF('⭕ PHỚT ĐẦU TRỤC CƠ'!A95="","",'⭕ PHỚT ĐẦU TRỤC CƠ'!I95)</f>
        <v>0</v>
      </c>
      <c r="G5909" s="1">
        <f>IF('⭕ PHỚT ĐẦU TRỤC CƠ'!A95="","",'⭕ PHỚT ĐẦU TRỤC CƠ'!J95)</f>
        <v>0</v>
      </c>
      <c r="H5909" s="1">
        <f>IF('⭕ PHỚT ĐẦU TRỤC CƠ'!A95="","",'⭕ PHỚT ĐẦU TRỤC CƠ'!K95)</f>
        <v>0</v>
      </c>
      <c r="I5909" s="1">
        <f>IF('⭕ PHỚT ĐẦU TRỤC CƠ'!A95="","",'⭕ PHỚT ĐẦU TRỤC CƠ'!L95)</f>
        <v>0</v>
      </c>
      <c r="J5909" s="1" t="str">
        <f>IF('⭕ PHỚT ĐẦU TRỤC CƠ'!A95="","",'⭕ PHỚT ĐẦU TRỤC CƠ'!D95)</f>
        <v>78</v>
      </c>
      <c r="L5909" s="1">
        <f>N(L5908)+IF(AND('🔎 TRA CỨU NHANH'!$C$2&lt;&gt;"",OR(ISNUMBER(SEARCH('🔎 TRA CỨU NHANH'!$C$2,$A5909)),ISNUMBER(SEARCH('🔎 TRA CỨU NHANH'!$C$2,$B5909)))),1,0)</f>
        <v>0</v>
      </c>
      <c r="M5909" s="1" t="str">
        <f t="shared" si="184"/>
        <v/>
      </c>
      <c r="N5909" s="1">
        <f>N(N5908)+IF(AND('💰 BÁO GIÁ'!$C$27&lt;&gt;"",OR(ISNUMBER(SEARCH('💰 BÁO GIÁ'!$C$27,$A5909)),ISNUMBER(SEARCH('💰 BÁO GIÁ'!$C$27,$B5909)))),1,0)</f>
        <v>0</v>
      </c>
      <c r="O5909" s="1" t="str">
        <f t="shared" si="185"/>
        <v/>
      </c>
    </row>
    <row r="5910" customHeight="1" spans="1:15">
      <c r="A5910" s="1" t="str">
        <f>IF('⭕ PHỚT ĐẦU TRỤC CƠ'!A96="","",'⭕ PHỚT ĐẦU TRỤC CƠ'!A96)</f>
        <v>HH078551</v>
      </c>
      <c r="B5910" s="1" t="str">
        <f>IF('⭕ PHỚT ĐẦU TRỤC CƠ'!A96="","",'⭕ PHỚT ĐẦU TRỤC CƠ'!P96)</f>
        <v>Phớt đầu trục cơ Kubota 4D78/V1505 (38-50-8) - NICE IN/ MASAKO</v>
      </c>
      <c r="C5910" s="1" t="str">
        <f>IF('⭕ PHỚT ĐẦU TRỤC CƠ'!A96="","","Phớt đầu")</f>
        <v>Phớt đầu</v>
      </c>
      <c r="D5910" s="1" t="str">
        <f>IF('⭕ PHỚT ĐẦU TRỤC CƠ'!A96="","",'⭕ PHỚT ĐẦU TRỤC CƠ'!G96)</f>
        <v>Cái</v>
      </c>
      <c r="E5910" s="1">
        <f>IF('⭕ PHỚT ĐẦU TRỤC CƠ'!A96="","",'⭕ PHỚT ĐẦU TRỤC CƠ'!H96)</f>
        <v>0</v>
      </c>
      <c r="F5910" s="1">
        <f>IF('⭕ PHỚT ĐẦU TRỤC CƠ'!A96="","",'⭕ PHỚT ĐẦU TRỤC CƠ'!I96)</f>
        <v>0</v>
      </c>
      <c r="G5910" s="1">
        <f>IF('⭕ PHỚT ĐẦU TRỤC CƠ'!A96="","",'⭕ PHỚT ĐẦU TRỤC CƠ'!J96)</f>
        <v>0</v>
      </c>
      <c r="H5910" s="1">
        <f>IF('⭕ PHỚT ĐẦU TRỤC CƠ'!A96="","",'⭕ PHỚT ĐẦU TRỤC CƠ'!K96)</f>
        <v>0</v>
      </c>
      <c r="I5910" s="1">
        <f>IF('⭕ PHỚT ĐẦU TRỤC CƠ'!A96="","",'⭕ PHỚT ĐẦU TRỤC CƠ'!L96)</f>
        <v>0</v>
      </c>
      <c r="J5910" s="1" t="str">
        <f>IF('⭕ PHỚT ĐẦU TRỤC CƠ'!A96="","",'⭕ PHỚT ĐẦU TRỤC CƠ'!D96)</f>
        <v>78</v>
      </c>
      <c r="L5910" s="1">
        <f>N(L5909)+IF(AND('🔎 TRA CỨU NHANH'!$C$2&lt;&gt;"",OR(ISNUMBER(SEARCH('🔎 TRA CỨU NHANH'!$C$2,$A5910)),ISNUMBER(SEARCH('🔎 TRA CỨU NHANH'!$C$2,$B5910)))),1,0)</f>
        <v>0</v>
      </c>
      <c r="M5910" s="1" t="str">
        <f t="shared" si="184"/>
        <v/>
      </c>
      <c r="N5910" s="1">
        <f>N(N5909)+IF(AND('💰 BÁO GIÁ'!$C$27&lt;&gt;"",OR(ISNUMBER(SEARCH('💰 BÁO GIÁ'!$C$27,$A5910)),ISNUMBER(SEARCH('💰 BÁO GIÁ'!$C$27,$B5910)))),1,0)</f>
        <v>0</v>
      </c>
      <c r="O5910" s="1" t="str">
        <f t="shared" si="185"/>
        <v/>
      </c>
    </row>
    <row r="5911" customHeight="1" spans="1:15">
      <c r="A5911" s="1" t="str">
        <f>IF('⭕ PHỚT ĐẦU TRỤC CƠ'!A97="","",'⭕ PHỚT ĐẦU TRỤC CƠ'!A97)</f>
        <v>HH077066</v>
      </c>
      <c r="B5911" s="1" t="str">
        <f>IF('⭕ PHỚT ĐẦU TRỤC CƠ'!A97="","",'⭕ PHỚT ĐẦU TRỤC CƠ'!P97)</f>
        <v>Phớt đầu trục cơ 4D87/V2203/V2403 (42-55-9) - MSK (25.35.45)</v>
      </c>
      <c r="C5911" s="1" t="str">
        <f>IF('⭕ PHỚT ĐẦU TRỤC CƠ'!A97="","","Phớt đầu")</f>
        <v>Phớt đầu</v>
      </c>
      <c r="D5911" s="1" t="str">
        <f>IF('⭕ PHỚT ĐẦU TRỤC CƠ'!A97="","",'⭕ PHỚT ĐẦU TRỤC CƠ'!G97)</f>
        <v>Cái</v>
      </c>
      <c r="E5911" s="1">
        <f>IF('⭕ PHỚT ĐẦU TRỤC CƠ'!A97="","",'⭕ PHỚT ĐẦU TRỤC CƠ'!H97)</f>
        <v>0</v>
      </c>
      <c r="F5911" s="1">
        <f>IF('⭕ PHỚT ĐẦU TRỤC CƠ'!A97="","",'⭕ PHỚT ĐẦU TRỤC CƠ'!I97)</f>
        <v>0</v>
      </c>
      <c r="G5911" s="1">
        <f>IF('⭕ PHỚT ĐẦU TRỤC CƠ'!A97="","",'⭕ PHỚT ĐẦU TRỤC CƠ'!J97)</f>
        <v>0</v>
      </c>
      <c r="H5911" s="1">
        <f>IF('⭕ PHỚT ĐẦU TRỤC CƠ'!A97="","",'⭕ PHỚT ĐẦU TRỤC CƠ'!K97)</f>
        <v>0</v>
      </c>
      <c r="I5911" s="1">
        <f>IF('⭕ PHỚT ĐẦU TRỤC CƠ'!A97="","",'⭕ PHỚT ĐẦU TRỤC CƠ'!L97)</f>
        <v>0</v>
      </c>
      <c r="J5911" s="1" t="str">
        <f>IF('⭕ PHỚT ĐẦU TRỤC CƠ'!A97="","",'⭕ PHỚT ĐẦU TRỤC CƠ'!D97)</f>
        <v>87</v>
      </c>
      <c r="L5911" s="1">
        <f>N(L5910)+IF(AND('🔎 TRA CỨU NHANH'!$C$2&lt;&gt;"",OR(ISNUMBER(SEARCH('🔎 TRA CỨU NHANH'!$C$2,$A5911)),ISNUMBER(SEARCH('🔎 TRA CỨU NHANH'!$C$2,$B5911)))),1,0)</f>
        <v>0</v>
      </c>
      <c r="M5911" s="1" t="str">
        <f t="shared" si="184"/>
        <v/>
      </c>
      <c r="N5911" s="1">
        <f>N(N5910)+IF(AND('💰 BÁO GIÁ'!$C$27&lt;&gt;"",OR(ISNUMBER(SEARCH('💰 BÁO GIÁ'!$C$27,$A5911)),ISNUMBER(SEARCH('💰 BÁO GIÁ'!$C$27,$B5911)))),1,0)</f>
        <v>0</v>
      </c>
      <c r="O5911" s="1" t="str">
        <f t="shared" si="185"/>
        <v/>
      </c>
    </row>
    <row r="5912" customHeight="1" spans="1:15">
      <c r="A5912" s="1" t="str">
        <f>IF('⭕ PHỚT ĐẦU TRỤC CƠ'!A98="","",'⭕ PHỚT ĐẦU TRỤC CƠ'!A98)</f>
        <v/>
      </c>
      <c r="B5912" s="1" t="str">
        <f>IF('⭕ PHỚT ĐẦU TRỤC CƠ'!A98="","",'⭕ PHỚT ĐẦU TRỤC CƠ'!P98)</f>
        <v/>
      </c>
      <c r="C5912" s="1" t="str">
        <f>IF('⭕ PHỚT ĐẦU TRỤC CƠ'!A98="","","Phớt đầu")</f>
        <v/>
      </c>
      <c r="D5912" s="1" t="str">
        <f>IF('⭕ PHỚT ĐẦU TRỤC CƠ'!A98="","",'⭕ PHỚT ĐẦU TRỤC CƠ'!G98)</f>
        <v/>
      </c>
      <c r="E5912" s="1" t="str">
        <f>IF('⭕ PHỚT ĐẦU TRỤC CƠ'!A98="","",'⭕ PHỚT ĐẦU TRỤC CƠ'!H98)</f>
        <v/>
      </c>
      <c r="F5912" s="1" t="str">
        <f>IF('⭕ PHỚT ĐẦU TRỤC CƠ'!A98="","",'⭕ PHỚT ĐẦU TRỤC CƠ'!I98)</f>
        <v/>
      </c>
      <c r="G5912" s="1" t="str">
        <f>IF('⭕ PHỚT ĐẦU TRỤC CƠ'!A98="","",'⭕ PHỚT ĐẦU TRỤC CƠ'!J98)</f>
        <v/>
      </c>
      <c r="H5912" s="1" t="str">
        <f>IF('⭕ PHỚT ĐẦU TRỤC CƠ'!A98="","",'⭕ PHỚT ĐẦU TRỤC CƠ'!K98)</f>
        <v/>
      </c>
      <c r="I5912" s="1" t="str">
        <f>IF('⭕ PHỚT ĐẦU TRỤC CƠ'!A98="","",'⭕ PHỚT ĐẦU TRỤC CƠ'!L98)</f>
        <v/>
      </c>
      <c r="J5912" s="1" t="str">
        <f>IF('⭕ PHỚT ĐẦU TRỤC CƠ'!A98="","",'⭕ PHỚT ĐẦU TRỤC CƠ'!D98)</f>
        <v/>
      </c>
      <c r="L5912" s="1">
        <f>N(L5911)+IF(AND('🔎 TRA CỨU NHANH'!$C$2&lt;&gt;"",OR(ISNUMBER(SEARCH('🔎 TRA CỨU NHANH'!$C$2,$A5912)),ISNUMBER(SEARCH('🔎 TRA CỨU NHANH'!$C$2,$B5912)))),1,0)</f>
        <v>0</v>
      </c>
      <c r="M5912" s="1" t="str">
        <f t="shared" si="184"/>
        <v/>
      </c>
      <c r="N5912" s="1">
        <f>N(N5911)+IF(AND('💰 BÁO GIÁ'!$C$27&lt;&gt;"",OR(ISNUMBER(SEARCH('💰 BÁO GIÁ'!$C$27,$A5912)),ISNUMBER(SEARCH('💰 BÁO GIÁ'!$C$27,$B5912)))),1,0)</f>
        <v>0</v>
      </c>
      <c r="O5912" s="1" t="str">
        <f t="shared" si="185"/>
        <v/>
      </c>
    </row>
    <row r="5913" customHeight="1" spans="1:15">
      <c r="A5913" s="1" t="str">
        <f>IF('⭕ PHỚT ĐẦU TRỤC CƠ'!A99="","",'⭕ PHỚT ĐẦU TRỤC CƠ'!A99)</f>
        <v>HH076087</v>
      </c>
      <c r="B5913" s="1" t="str">
        <f>IF('⭕ PHỚT ĐẦU TRỤC CƠ'!A99="","",'⭕ PHỚT ĐẦU TRỤC CƠ'!P99)</f>
        <v>Phớt đầu trục cơ CAT C9/ 3116 (245-7339)/ 86.7*117.5*10 - NICE IN/ MSK</v>
      </c>
      <c r="C5913" s="1" t="str">
        <f>IF('⭕ PHỚT ĐẦU TRỤC CƠ'!A99="","","Phớt đầu")</f>
        <v>Phớt đầu</v>
      </c>
      <c r="D5913" s="1" t="str">
        <f>IF('⭕ PHỚT ĐẦU TRỤC CƠ'!A99="","",'⭕ PHỚT ĐẦU TRỤC CƠ'!G99)</f>
        <v>Cái</v>
      </c>
      <c r="E5913" s="1">
        <f>IF('⭕ PHỚT ĐẦU TRỤC CƠ'!A99="","",'⭕ PHỚT ĐẦU TRỤC CƠ'!H99)</f>
        <v>0</v>
      </c>
      <c r="F5913" s="1">
        <f>IF('⭕ PHỚT ĐẦU TRỤC CƠ'!A99="","",'⭕ PHỚT ĐẦU TRỤC CƠ'!I99)</f>
        <v>0</v>
      </c>
      <c r="G5913" s="1">
        <f>IF('⭕ PHỚT ĐẦU TRỤC CƠ'!A99="","",'⭕ PHỚT ĐẦU TRỤC CƠ'!J99)</f>
        <v>0</v>
      </c>
      <c r="H5913" s="1">
        <f>IF('⭕ PHỚT ĐẦU TRỤC CƠ'!A99="","",'⭕ PHỚT ĐẦU TRỤC CƠ'!K99)</f>
        <v>0</v>
      </c>
      <c r="I5913" s="1">
        <f>IF('⭕ PHỚT ĐẦU TRỤC CƠ'!A99="","",'⭕ PHỚT ĐẦU TRỤC CƠ'!L99)</f>
        <v>0</v>
      </c>
      <c r="J5913" s="1" t="str">
        <f>IF('⭕ PHỚT ĐẦU TRỤC CƠ'!A99="","",'⭕ PHỚT ĐẦU TRỤC CƠ'!D99)</f>
        <v>112</v>
      </c>
      <c r="L5913" s="1">
        <f>N(L5912)+IF(AND('🔎 TRA CỨU NHANH'!$C$2&lt;&gt;"",OR(ISNUMBER(SEARCH('🔎 TRA CỨU NHANH'!$C$2,$A5913)),ISNUMBER(SEARCH('🔎 TRA CỨU NHANH'!$C$2,$B5913)))),1,0)</f>
        <v>0</v>
      </c>
      <c r="M5913" s="1" t="str">
        <f t="shared" si="184"/>
        <v/>
      </c>
      <c r="N5913" s="1">
        <f>N(N5912)+IF(AND('💰 BÁO GIÁ'!$C$27&lt;&gt;"",OR(ISNUMBER(SEARCH('💰 BÁO GIÁ'!$C$27,$A5913)),ISNUMBER(SEARCH('💰 BÁO GIÁ'!$C$27,$B5913)))),1,0)</f>
        <v>0</v>
      </c>
      <c r="O5913" s="1" t="str">
        <f t="shared" si="185"/>
        <v/>
      </c>
    </row>
    <row r="5914" customHeight="1" spans="1:15">
      <c r="A5914" s="1" t="str">
        <f>IF('⭕ PHỚT ĐẦU TRỤC CƠ'!A100="","",'⭕ PHỚT ĐẦU TRỤC CƠ'!A100)</f>
        <v>HH079378</v>
      </c>
      <c r="B5914" s="1" t="str">
        <f>IF('⭕ PHỚT ĐẦU TRỤC CƠ'!A100="","",'⭕ PHỚT ĐẦU TRỤC CƠ'!P100)</f>
        <v>Phớt đầu trục cơ CAT 3204 / 60*78*12 - MASAKO</v>
      </c>
      <c r="C5914" s="1" t="str">
        <f>IF('⭕ PHỚT ĐẦU TRỤC CƠ'!A100="","","Phớt đầu")</f>
        <v>Phớt đầu</v>
      </c>
      <c r="D5914" s="1" t="str">
        <f>IF('⭕ PHỚT ĐẦU TRỤC CƠ'!A100="","",'⭕ PHỚT ĐẦU TRỤC CƠ'!G100)</f>
        <v>Cái</v>
      </c>
      <c r="E5914" s="1">
        <f>IF('⭕ PHỚT ĐẦU TRỤC CƠ'!A100="","",'⭕ PHỚT ĐẦU TRỤC CƠ'!H100)</f>
        <v>0</v>
      </c>
      <c r="F5914" s="1">
        <f>IF('⭕ PHỚT ĐẦU TRỤC CƠ'!A100="","",'⭕ PHỚT ĐẦU TRỤC CƠ'!I100)</f>
        <v>0</v>
      </c>
      <c r="G5914" s="1">
        <f>IF('⭕ PHỚT ĐẦU TRỤC CƠ'!A100="","",'⭕ PHỚT ĐẦU TRỤC CƠ'!J100)</f>
        <v>0</v>
      </c>
      <c r="H5914" s="1">
        <f>IF('⭕ PHỚT ĐẦU TRỤC CƠ'!A100="","",'⭕ PHỚT ĐẦU TRỤC CƠ'!K100)</f>
        <v>0</v>
      </c>
      <c r="I5914" s="1">
        <f>IF('⭕ PHỚT ĐẦU TRỤC CƠ'!A100="","",'⭕ PHỚT ĐẦU TRỤC CƠ'!L100)</f>
        <v>0</v>
      </c>
      <c r="J5914" s="1">
        <f>IF('⭕ PHỚT ĐẦU TRỤC CƠ'!A100="","",'⭕ PHỚT ĐẦU TRỤC CƠ'!D100)</f>
        <v>0</v>
      </c>
      <c r="L5914" s="1">
        <f>N(L5913)+IF(AND('🔎 TRA CỨU NHANH'!$C$2&lt;&gt;"",OR(ISNUMBER(SEARCH('🔎 TRA CỨU NHANH'!$C$2,$A5914)),ISNUMBER(SEARCH('🔎 TRA CỨU NHANH'!$C$2,$B5914)))),1,0)</f>
        <v>0</v>
      </c>
      <c r="M5914" s="1" t="str">
        <f t="shared" si="184"/>
        <v/>
      </c>
      <c r="N5914" s="1">
        <f>N(N5913)+IF(AND('💰 BÁO GIÁ'!$C$27&lt;&gt;"",OR(ISNUMBER(SEARCH('💰 BÁO GIÁ'!$C$27,$A5914)),ISNUMBER(SEARCH('💰 BÁO GIÁ'!$C$27,$B5914)))),1,0)</f>
        <v>0</v>
      </c>
      <c r="O5914" s="1" t="str">
        <f t="shared" si="185"/>
        <v/>
      </c>
    </row>
    <row r="5915" customHeight="1" spans="1:15">
      <c r="A5915" s="1" t="str">
        <f>IF('⭕ PHỚT ĐẦU TRỤC CƠ'!A101="","",'⭕ PHỚT ĐẦU TRỤC CƠ'!A101)</f>
        <v/>
      </c>
      <c r="B5915" s="1" t="str">
        <f>IF('⭕ PHỚT ĐẦU TRỤC CƠ'!A101="","",'⭕ PHỚT ĐẦU TRỤC CƠ'!P101)</f>
        <v/>
      </c>
      <c r="C5915" s="1" t="str">
        <f>IF('⭕ PHỚT ĐẦU TRỤC CƠ'!A101="","","Phớt đầu")</f>
        <v/>
      </c>
      <c r="D5915" s="1" t="str">
        <f>IF('⭕ PHỚT ĐẦU TRỤC CƠ'!A101="","",'⭕ PHỚT ĐẦU TRỤC CƠ'!G101)</f>
        <v/>
      </c>
      <c r="E5915" s="1" t="str">
        <f>IF('⭕ PHỚT ĐẦU TRỤC CƠ'!A101="","",'⭕ PHỚT ĐẦU TRỤC CƠ'!H101)</f>
        <v/>
      </c>
      <c r="F5915" s="1" t="str">
        <f>IF('⭕ PHỚT ĐẦU TRỤC CƠ'!A101="","",'⭕ PHỚT ĐẦU TRỤC CƠ'!I101)</f>
        <v/>
      </c>
      <c r="G5915" s="1" t="str">
        <f>IF('⭕ PHỚT ĐẦU TRỤC CƠ'!A101="","",'⭕ PHỚT ĐẦU TRỤC CƠ'!J101)</f>
        <v/>
      </c>
      <c r="H5915" s="1" t="str">
        <f>IF('⭕ PHỚT ĐẦU TRỤC CƠ'!A101="","",'⭕ PHỚT ĐẦU TRỤC CƠ'!K101)</f>
        <v/>
      </c>
      <c r="I5915" s="1" t="str">
        <f>IF('⭕ PHỚT ĐẦU TRỤC CƠ'!A101="","",'⭕ PHỚT ĐẦU TRỤC CƠ'!L101)</f>
        <v/>
      </c>
      <c r="J5915" s="1" t="str">
        <f>IF('⭕ PHỚT ĐẦU TRỤC CƠ'!A101="","",'⭕ PHỚT ĐẦU TRỤC CƠ'!D101)</f>
        <v/>
      </c>
      <c r="L5915" s="1">
        <f>N(L5914)+IF(AND('🔎 TRA CỨU NHANH'!$C$2&lt;&gt;"",OR(ISNUMBER(SEARCH('🔎 TRA CỨU NHANH'!$C$2,$A5915)),ISNUMBER(SEARCH('🔎 TRA CỨU NHANH'!$C$2,$B5915)))),1,0)</f>
        <v>0</v>
      </c>
      <c r="M5915" s="1" t="str">
        <f t="shared" si="184"/>
        <v/>
      </c>
      <c r="N5915" s="1">
        <f>N(N5914)+IF(AND('💰 BÁO GIÁ'!$C$27&lt;&gt;"",OR(ISNUMBER(SEARCH('💰 BÁO GIÁ'!$C$27,$A5915)),ISNUMBER(SEARCH('💰 BÁO GIÁ'!$C$27,$B5915)))),1,0)</f>
        <v>0</v>
      </c>
      <c r="O5915" s="1" t="str">
        <f t="shared" si="185"/>
        <v/>
      </c>
    </row>
    <row r="5916" customHeight="1" spans="1:15">
      <c r="A5916" s="1" t="str">
        <f>IF('⭕ PHỚT ĐẦU TRỤC CƠ'!A102="","",'⭕ PHỚT ĐẦU TRỤC CƠ'!A102)</f>
        <v>HH083881</v>
      </c>
      <c r="B5916" s="1" t="str">
        <f>IF('⭕ PHỚT ĐẦU TRỤC CƠ'!A102="","",'⭕ PHỚT ĐẦU TRỤC CƠ'!P102)</f>
        <v>Phớt đầu (Front) Volvo D7D/ BF6M1013/ D7E (81*104*11) - MSK</v>
      </c>
      <c r="C5916" s="1" t="str">
        <f>IF('⭕ PHỚT ĐẦU TRỤC CƠ'!A102="","","Phớt đầu")</f>
        <v>Phớt đầu</v>
      </c>
      <c r="D5916" s="1" t="str">
        <f>IF('⭕ PHỚT ĐẦU TRỤC CƠ'!A102="","",'⭕ PHỚT ĐẦU TRỤC CƠ'!G102)</f>
        <v>Cái</v>
      </c>
      <c r="E5916" s="1">
        <f>IF('⭕ PHỚT ĐẦU TRỤC CƠ'!A102="","",'⭕ PHỚT ĐẦU TRỤC CƠ'!H102)</f>
        <v>0</v>
      </c>
      <c r="F5916" s="1">
        <f>IF('⭕ PHỚT ĐẦU TRỤC CƠ'!A102="","",'⭕ PHỚT ĐẦU TRỤC CƠ'!I102)</f>
        <v>0</v>
      </c>
      <c r="G5916" s="1">
        <f>IF('⭕ PHỚT ĐẦU TRỤC CƠ'!A102="","",'⭕ PHỚT ĐẦU TRỤC CƠ'!J102)</f>
        <v>0</v>
      </c>
      <c r="H5916" s="1">
        <f>IF('⭕ PHỚT ĐẦU TRỤC CƠ'!A102="","",'⭕ PHỚT ĐẦU TRỤC CƠ'!K102)</f>
        <v>0</v>
      </c>
      <c r="I5916" s="1">
        <f>IF('⭕ PHỚT ĐẦU TRỤC CƠ'!A102="","",'⭕ PHỚT ĐẦU TRỤC CƠ'!L102)</f>
        <v>0</v>
      </c>
      <c r="J5916" s="1" t="str">
        <f>IF('⭕ PHỚT ĐẦU TRỤC CƠ'!A102="","",'⭕ PHỚT ĐẦU TRỤC CƠ'!D102)</f>
        <v>108</v>
      </c>
      <c r="L5916" s="1">
        <f>N(L5915)+IF(AND('🔎 TRA CỨU NHANH'!$C$2&lt;&gt;"",OR(ISNUMBER(SEARCH('🔎 TRA CỨU NHANH'!$C$2,$A5916)),ISNUMBER(SEARCH('🔎 TRA CỨU NHANH'!$C$2,$B5916)))),1,0)</f>
        <v>0</v>
      </c>
      <c r="M5916" s="1" t="str">
        <f t="shared" si="184"/>
        <v/>
      </c>
      <c r="N5916" s="1">
        <f>N(N5915)+IF(AND('💰 BÁO GIÁ'!$C$27&lt;&gt;"",OR(ISNUMBER(SEARCH('💰 BÁO GIÁ'!$C$27,$A5916)),ISNUMBER(SEARCH('💰 BÁO GIÁ'!$C$27,$B5916)))),1,0)</f>
        <v>0</v>
      </c>
      <c r="O5916" s="1" t="str">
        <f t="shared" si="185"/>
        <v/>
      </c>
    </row>
    <row r="5917" customHeight="1" spans="1:15">
      <c r="A5917" s="1" t="str">
        <f>IF('⭕ PHỚT ĐẦU TRỤC CƠ'!A103="","",'⭕ PHỚT ĐẦU TRỤC CƠ'!A103)</f>
        <v/>
      </c>
      <c r="B5917" s="1" t="str">
        <f>IF('⭕ PHỚT ĐẦU TRỤC CƠ'!A103="","",'⭕ PHỚT ĐẦU TRỤC CƠ'!P103)</f>
        <v/>
      </c>
      <c r="C5917" s="1" t="str">
        <f>IF('⭕ PHỚT ĐẦU TRỤC CƠ'!A103="","","Phớt đầu")</f>
        <v/>
      </c>
      <c r="D5917" s="1" t="str">
        <f>IF('⭕ PHỚT ĐẦU TRỤC CƠ'!A103="","",'⭕ PHỚT ĐẦU TRỤC CƠ'!G103)</f>
        <v/>
      </c>
      <c r="E5917" s="1" t="str">
        <f>IF('⭕ PHỚT ĐẦU TRỤC CƠ'!A103="","",'⭕ PHỚT ĐẦU TRỤC CƠ'!H103)</f>
        <v/>
      </c>
      <c r="F5917" s="1" t="str">
        <f>IF('⭕ PHỚT ĐẦU TRỤC CƠ'!A103="","",'⭕ PHỚT ĐẦU TRỤC CƠ'!I103)</f>
        <v/>
      </c>
      <c r="G5917" s="1" t="str">
        <f>IF('⭕ PHỚT ĐẦU TRỤC CƠ'!A103="","",'⭕ PHỚT ĐẦU TRỤC CƠ'!J103)</f>
        <v/>
      </c>
      <c r="H5917" s="1" t="str">
        <f>IF('⭕ PHỚT ĐẦU TRỤC CƠ'!A103="","",'⭕ PHỚT ĐẦU TRỤC CƠ'!K103)</f>
        <v/>
      </c>
      <c r="I5917" s="1" t="str">
        <f>IF('⭕ PHỚT ĐẦU TRỤC CƠ'!A103="","",'⭕ PHỚT ĐẦU TRỤC CƠ'!L103)</f>
        <v/>
      </c>
      <c r="J5917" s="1" t="str">
        <f>IF('⭕ PHỚT ĐẦU TRỤC CƠ'!A103="","",'⭕ PHỚT ĐẦU TRỤC CƠ'!D103)</f>
        <v/>
      </c>
      <c r="L5917" s="1">
        <f>N(L5916)+IF(AND('🔎 TRA CỨU NHANH'!$C$2&lt;&gt;"",OR(ISNUMBER(SEARCH('🔎 TRA CỨU NHANH'!$C$2,$A5917)),ISNUMBER(SEARCH('🔎 TRA CỨU NHANH'!$C$2,$B5917)))),1,0)</f>
        <v>0</v>
      </c>
      <c r="M5917" s="1" t="str">
        <f t="shared" si="184"/>
        <v/>
      </c>
      <c r="N5917" s="1">
        <f>N(N5916)+IF(AND('💰 BÁO GIÁ'!$C$27&lt;&gt;"",OR(ISNUMBER(SEARCH('💰 BÁO GIÁ'!$C$27,$A5917)),ISNUMBER(SEARCH('💰 BÁO GIÁ'!$C$27,$B5917)))),1,0)</f>
        <v>0</v>
      </c>
      <c r="O5917" s="1" t="str">
        <f t="shared" si="185"/>
        <v/>
      </c>
    </row>
    <row r="5918" customHeight="1" spans="1:15">
      <c r="A5918" s="1" t="str">
        <f>IF('⭕ PHỚT ĐẦU TRỤC CƠ'!A104="","",'⭕ PHỚT ĐẦU TRỤC CƠ'!A104)</f>
        <v>HH081100</v>
      </c>
      <c r="B5918" s="1" t="str">
        <f>IF('⭕ PHỚT ĐẦU TRỤC CƠ'!A104="","",'⭕ PHỚT ĐẦU TRỤC CƠ'!P104)</f>
        <v>Phớt đầu trục cơ 70x90x10 không lò xo YC6A/YC6L/ 6113 (Yuchai)</v>
      </c>
      <c r="C5918" s="1" t="str">
        <f>IF('⭕ PHỚT ĐẦU TRỤC CƠ'!A104="","","Phớt đầu")</f>
        <v>Phớt đầu</v>
      </c>
      <c r="D5918" s="1" t="str">
        <f>IF('⭕ PHỚT ĐẦU TRỤC CƠ'!A104="","",'⭕ PHỚT ĐẦU TRỤC CƠ'!G104)</f>
        <v>Cái</v>
      </c>
      <c r="E5918" s="1">
        <f>IF('⭕ PHỚT ĐẦU TRỤC CƠ'!A104="","",'⭕ PHỚT ĐẦU TRỤC CƠ'!H104)</f>
        <v>0</v>
      </c>
      <c r="F5918" s="1">
        <f>IF('⭕ PHỚT ĐẦU TRỤC CƠ'!A104="","",'⭕ PHỚT ĐẦU TRỤC CƠ'!I104)</f>
        <v>0</v>
      </c>
      <c r="G5918" s="1">
        <f>IF('⭕ PHỚT ĐẦU TRỤC CƠ'!A104="","",'⭕ PHỚT ĐẦU TRỤC CƠ'!J104)</f>
        <v>0</v>
      </c>
      <c r="H5918" s="1">
        <f>IF('⭕ PHỚT ĐẦU TRỤC CƠ'!A104="","",'⭕ PHỚT ĐẦU TRỤC CƠ'!K104)</f>
        <v>0</v>
      </c>
      <c r="I5918" s="1">
        <f>IF('⭕ PHỚT ĐẦU TRỤC CƠ'!A104="","",'⭕ PHỚT ĐẦU TRỤC CƠ'!L104)</f>
        <v>0</v>
      </c>
      <c r="J5918" s="1" t="str">
        <f>IF('⭕ PHỚT ĐẦU TRỤC CƠ'!A104="","",'⭕ PHỚT ĐẦU TRỤC CƠ'!D104)</f>
        <v>108</v>
      </c>
      <c r="L5918" s="1">
        <f>N(L5917)+IF(AND('🔎 TRA CỨU NHANH'!$C$2&lt;&gt;"",OR(ISNUMBER(SEARCH('🔎 TRA CỨU NHANH'!$C$2,$A5918)),ISNUMBER(SEARCH('🔎 TRA CỨU NHANH'!$C$2,$B5918)))),1,0)</f>
        <v>0</v>
      </c>
      <c r="M5918" s="1" t="str">
        <f t="shared" si="184"/>
        <v/>
      </c>
      <c r="N5918" s="1">
        <f>N(N5917)+IF(AND('💰 BÁO GIÁ'!$C$27&lt;&gt;"",OR(ISNUMBER(SEARCH('💰 BÁO GIÁ'!$C$27,$A5918)),ISNUMBER(SEARCH('💰 BÁO GIÁ'!$C$27,$B5918)))),1,0)</f>
        <v>0</v>
      </c>
      <c r="O5918" s="1" t="str">
        <f t="shared" si="185"/>
        <v/>
      </c>
    </row>
    <row r="5919" customHeight="1" spans="1:15">
      <c r="A5919" s="1" t="str">
        <f>IF('⭕ PHỚT ĐẦU TRỤC CƠ'!A105="","",'⭕ PHỚT ĐẦU TRỤC CƠ'!A105)</f>
        <v/>
      </c>
      <c r="B5919" s="1" t="str">
        <f>IF('⭕ PHỚT ĐẦU TRỤC CƠ'!A105="","",'⭕ PHỚT ĐẦU TRỤC CƠ'!P105)</f>
        <v/>
      </c>
      <c r="C5919" s="1" t="str">
        <f>IF('⭕ PHỚT ĐẦU TRỤC CƠ'!A105="","","Phớt đầu")</f>
        <v/>
      </c>
      <c r="D5919" s="1" t="str">
        <f>IF('⭕ PHỚT ĐẦU TRỤC CƠ'!A105="","",'⭕ PHỚT ĐẦU TRỤC CƠ'!G105)</f>
        <v/>
      </c>
      <c r="E5919" s="1" t="str">
        <f>IF('⭕ PHỚT ĐẦU TRỤC CƠ'!A105="","",'⭕ PHỚT ĐẦU TRỤC CƠ'!H105)</f>
        <v/>
      </c>
      <c r="F5919" s="1" t="str">
        <f>IF('⭕ PHỚT ĐẦU TRỤC CƠ'!A105="","",'⭕ PHỚT ĐẦU TRỤC CƠ'!I105)</f>
        <v/>
      </c>
      <c r="G5919" s="1" t="str">
        <f>IF('⭕ PHỚT ĐẦU TRỤC CƠ'!A105="","",'⭕ PHỚT ĐẦU TRỤC CƠ'!J105)</f>
        <v/>
      </c>
      <c r="H5919" s="1" t="str">
        <f>IF('⭕ PHỚT ĐẦU TRỤC CƠ'!A105="","",'⭕ PHỚT ĐẦU TRỤC CƠ'!K105)</f>
        <v/>
      </c>
      <c r="I5919" s="1" t="str">
        <f>IF('⭕ PHỚT ĐẦU TRỤC CƠ'!A105="","",'⭕ PHỚT ĐẦU TRỤC CƠ'!L105)</f>
        <v/>
      </c>
      <c r="J5919" s="1" t="str">
        <f>IF('⭕ PHỚT ĐẦU TRỤC CƠ'!A105="","",'⭕ PHỚT ĐẦU TRỤC CƠ'!D105)</f>
        <v/>
      </c>
      <c r="L5919" s="1">
        <f>N(L5918)+IF(AND('🔎 TRA CỨU NHANH'!$C$2&lt;&gt;"",OR(ISNUMBER(SEARCH('🔎 TRA CỨU NHANH'!$C$2,$A5919)),ISNUMBER(SEARCH('🔎 TRA CỨU NHANH'!$C$2,$B5919)))),1,0)</f>
        <v>0</v>
      </c>
      <c r="M5919" s="1" t="str">
        <f t="shared" si="184"/>
        <v/>
      </c>
      <c r="N5919" s="1">
        <f>N(N5918)+IF(AND('💰 BÁO GIÁ'!$C$27&lt;&gt;"",OR(ISNUMBER(SEARCH('💰 BÁO GIÁ'!$C$27,$A5919)),ISNUMBER(SEARCH('💰 BÁO GIÁ'!$C$27,$B5919)))),1,0)</f>
        <v>0</v>
      </c>
      <c r="O5919" s="1" t="str">
        <f t="shared" si="185"/>
        <v/>
      </c>
    </row>
    <row r="5920" customHeight="1" spans="1:15">
      <c r="A5920" s="1" t="str">
        <f>IF('⭕ PHỚT ĐẦU TRỤC CƠ'!A106="","",'⭕ PHỚT ĐẦU TRỤC CƠ'!A106)</f>
        <v>HH081102</v>
      </c>
      <c r="B5920" s="1" t="str">
        <f>IF('⭕ PHỚT ĐẦU TRỤC CƠ'!A106="","",'⭕ PHỚT ĐẦU TRỤC CƠ'!P106)</f>
        <v>Phớt đầu trục cơ 95x115x12 không lò xo (FM)</v>
      </c>
      <c r="C5920" s="1" t="str">
        <f>IF('⭕ PHỚT ĐẦU TRỤC CƠ'!A106="","","Phớt đầu")</f>
        <v>Phớt đầu</v>
      </c>
      <c r="D5920" s="1" t="str">
        <f>IF('⭕ PHỚT ĐẦU TRỤC CƠ'!A106="","",'⭕ PHỚT ĐẦU TRỤC CƠ'!G106)</f>
        <v>Cái</v>
      </c>
      <c r="E5920" s="1">
        <f>IF('⭕ PHỚT ĐẦU TRỤC CƠ'!A106="","",'⭕ PHỚT ĐẦU TRỤC CƠ'!H106)</f>
        <v>0</v>
      </c>
      <c r="F5920" s="1">
        <f>IF('⭕ PHỚT ĐẦU TRỤC CƠ'!A106="","",'⭕ PHỚT ĐẦU TRỤC CƠ'!I106)</f>
        <v>0</v>
      </c>
      <c r="G5920" s="1">
        <f>IF('⭕ PHỚT ĐẦU TRỤC CƠ'!A106="","",'⭕ PHỚT ĐẦU TRỤC CƠ'!J106)</f>
        <v>0</v>
      </c>
      <c r="H5920" s="1">
        <f>IF('⭕ PHỚT ĐẦU TRỤC CƠ'!A106="","",'⭕ PHỚT ĐẦU TRỤC CƠ'!K106)</f>
        <v>0</v>
      </c>
      <c r="I5920" s="1">
        <f>IF('⭕ PHỚT ĐẦU TRỤC CƠ'!A106="","",'⭕ PHỚT ĐẦU TRỤC CƠ'!L106)</f>
        <v>0</v>
      </c>
      <c r="J5920" s="1">
        <f>IF('⭕ PHỚT ĐẦU TRỤC CƠ'!A106="","",'⭕ PHỚT ĐẦU TRỤC CƠ'!D106)</f>
        <v>0</v>
      </c>
      <c r="L5920" s="1">
        <f>N(L5919)+IF(AND('🔎 TRA CỨU NHANH'!$C$2&lt;&gt;"",OR(ISNUMBER(SEARCH('🔎 TRA CỨU NHANH'!$C$2,$A5920)),ISNUMBER(SEARCH('🔎 TRA CỨU NHANH'!$C$2,$B5920)))),1,0)</f>
        <v>0</v>
      </c>
      <c r="M5920" s="1" t="str">
        <f t="shared" si="184"/>
        <v/>
      </c>
      <c r="N5920" s="1">
        <f>N(N5919)+IF(AND('💰 BÁO GIÁ'!$C$27&lt;&gt;"",OR(ISNUMBER(SEARCH('💰 BÁO GIÁ'!$C$27,$A5920)),ISNUMBER(SEARCH('💰 BÁO GIÁ'!$C$27,$B5920)))),1,0)</f>
        <v>0</v>
      </c>
      <c r="O5920" s="1" t="str">
        <f t="shared" si="185"/>
        <v/>
      </c>
    </row>
    <row r="5921" customHeight="1" spans="1:15">
      <c r="A5921" s="1" t="str">
        <f>IF('⭕ PHỚT ĐẦU TRỤC CƠ'!A107="","",'⭕ PHỚT ĐẦU TRỤC CƠ'!A107)</f>
        <v>HH079799</v>
      </c>
      <c r="B5921" s="1" t="str">
        <f>IF('⭕ PHỚT ĐẦU TRỤC CƠ'!A107="","",'⭕ PHỚT ĐẦU TRỤC CƠ'!P107)</f>
        <v>Phớt đầu trục cơ JT/ JS / 53*69.85*11 - MASAKO</v>
      </c>
      <c r="C5921" s="1" t="str">
        <f>IF('⭕ PHỚT ĐẦU TRỤC CƠ'!A107="","","Phớt đầu")</f>
        <v>Phớt đầu</v>
      </c>
      <c r="D5921" s="1" t="str">
        <f>IF('⭕ PHỚT ĐẦU TRỤC CƠ'!A107="","",'⭕ PHỚT ĐẦU TRỤC CƠ'!G107)</f>
        <v>Cái</v>
      </c>
      <c r="E5921" s="1">
        <f>IF('⭕ PHỚT ĐẦU TRỤC CƠ'!A107="","",'⭕ PHỚT ĐẦU TRỤC CƠ'!H107)</f>
        <v>0</v>
      </c>
      <c r="F5921" s="1">
        <f>IF('⭕ PHỚT ĐẦU TRỤC CƠ'!A107="","",'⭕ PHỚT ĐẦU TRỤC CƠ'!I107)</f>
        <v>0</v>
      </c>
      <c r="G5921" s="1">
        <f>IF('⭕ PHỚT ĐẦU TRỤC CƠ'!A107="","",'⭕ PHỚT ĐẦU TRỤC CƠ'!J107)</f>
        <v>0</v>
      </c>
      <c r="H5921" s="1">
        <f>IF('⭕ PHỚT ĐẦU TRỤC CƠ'!A107="","",'⭕ PHỚT ĐẦU TRỤC CƠ'!K107)</f>
        <v>0</v>
      </c>
      <c r="I5921" s="1">
        <f>IF('⭕ PHỚT ĐẦU TRỤC CƠ'!A107="","",'⭕ PHỚT ĐẦU TRỤC CƠ'!L107)</f>
        <v>0</v>
      </c>
      <c r="J5921" s="1">
        <f>IF('⭕ PHỚT ĐẦU TRỤC CƠ'!A107="","",'⭕ PHỚT ĐẦU TRỤC CƠ'!D107)</f>
        <v>0</v>
      </c>
      <c r="L5921" s="1">
        <f>N(L5920)+IF(AND('🔎 TRA CỨU NHANH'!$C$2&lt;&gt;"",OR(ISNUMBER(SEARCH('🔎 TRA CỨU NHANH'!$C$2,$A5921)),ISNUMBER(SEARCH('🔎 TRA CỨU NHANH'!$C$2,$B5921)))),1,0)</f>
        <v>0</v>
      </c>
      <c r="M5921" s="1" t="str">
        <f t="shared" si="184"/>
        <v/>
      </c>
      <c r="N5921" s="1">
        <f>N(N5920)+IF(AND('💰 BÁO GIÁ'!$C$27&lt;&gt;"",OR(ISNUMBER(SEARCH('💰 BÁO GIÁ'!$C$27,$A5921)),ISNUMBER(SEARCH('💰 BÁO GIÁ'!$C$27,$B5921)))),1,0)</f>
        <v>0</v>
      </c>
      <c r="O5921" s="1" t="str">
        <f t="shared" si="185"/>
        <v/>
      </c>
    </row>
    <row r="5922" customHeight="1" spans="1:15">
      <c r="A5922" s="1" t="str">
        <f>IF('⭕ PHỚT ĐẦU TRỤC CƠ'!A108="","",'⭕ PHỚT ĐẦU TRỤC CƠ'!A108)</f>
        <v>HH080082</v>
      </c>
      <c r="B5922" s="1" t="str">
        <f>IF('⭕ PHỚT ĐẦU TRỤC CƠ'!A108="","",'⭕ PHỚT ĐẦU TRỤC CƠ'!P108)</f>
        <v>Phớt đầu trục cơ 3306 (67*94*13) có vành sắt bên trong - MASAKO</v>
      </c>
      <c r="C5922" s="1" t="str">
        <f>IF('⭕ PHỚT ĐẦU TRỤC CƠ'!A108="","","Phớt đầu")</f>
        <v>Phớt đầu</v>
      </c>
      <c r="D5922" s="1" t="str">
        <f>IF('⭕ PHỚT ĐẦU TRỤC CƠ'!A108="","",'⭕ PHỚT ĐẦU TRỤC CƠ'!G108)</f>
        <v>Cái</v>
      </c>
      <c r="E5922" s="1">
        <f>IF('⭕ PHỚT ĐẦU TRỤC CƠ'!A108="","",'⭕ PHỚT ĐẦU TRỤC CƠ'!H108)</f>
        <v>0</v>
      </c>
      <c r="F5922" s="1">
        <f>IF('⭕ PHỚT ĐẦU TRỤC CƠ'!A108="","",'⭕ PHỚT ĐẦU TRỤC CƠ'!I108)</f>
        <v>0</v>
      </c>
      <c r="G5922" s="1">
        <f>IF('⭕ PHỚT ĐẦU TRỤC CƠ'!A108="","",'⭕ PHỚT ĐẦU TRỤC CƠ'!J108)</f>
        <v>0</v>
      </c>
      <c r="H5922" s="1">
        <f>IF('⭕ PHỚT ĐẦU TRỤC CƠ'!A108="","",'⭕ PHỚT ĐẦU TRỤC CƠ'!K108)</f>
        <v>0</v>
      </c>
      <c r="I5922" s="1">
        <f>IF('⭕ PHỚT ĐẦU TRỤC CƠ'!A108="","",'⭕ PHỚT ĐẦU TRỤC CƠ'!L108)</f>
        <v>0</v>
      </c>
      <c r="J5922" s="1">
        <f>IF('⭕ PHỚT ĐẦU TRỤC CƠ'!A108="","",'⭕ PHỚT ĐẦU TRỤC CƠ'!D108)</f>
        <v>0</v>
      </c>
      <c r="L5922" s="1">
        <f>N(L5921)+IF(AND('🔎 TRA CỨU NHANH'!$C$2&lt;&gt;"",OR(ISNUMBER(SEARCH('🔎 TRA CỨU NHANH'!$C$2,$A5922)),ISNUMBER(SEARCH('🔎 TRA CỨU NHANH'!$C$2,$B5922)))),1,0)</f>
        <v>0</v>
      </c>
      <c r="M5922" s="1" t="str">
        <f t="shared" si="184"/>
        <v/>
      </c>
      <c r="N5922" s="1">
        <f>N(N5921)+IF(AND('💰 BÁO GIÁ'!$C$27&lt;&gt;"",OR(ISNUMBER(SEARCH('💰 BÁO GIÁ'!$C$27,$A5922)),ISNUMBER(SEARCH('💰 BÁO GIÁ'!$C$27,$B5922)))),1,0)</f>
        <v>0</v>
      </c>
      <c r="O5922" s="1" t="str">
        <f t="shared" si="185"/>
        <v/>
      </c>
    </row>
    <row r="5923" customHeight="1" spans="1:15">
      <c r="A5923" s="1" t="str">
        <f>IF('⭕ PHỚT ĐẦU TRỤC CƠ'!A109="","",'⭕ PHỚT ĐẦU TRỤC CƠ'!A109)</f>
        <v>HH077076</v>
      </c>
      <c r="B5923" s="1" t="str">
        <f>IF('⭕ PHỚT ĐẦU TRỤC CƠ'!A109="","",'⭕ PHỚT ĐẦU TRỤC CƠ'!P109)</f>
        <v>Phớt đầu 3D84-1 (25-40-8) - NICE IN/MSK, 20/5.30</v>
      </c>
      <c r="C5923" s="1" t="str">
        <f>IF('⭕ PHỚT ĐẦU TRỤC CƠ'!A109="","","Phớt đầu")</f>
        <v>Phớt đầu</v>
      </c>
      <c r="D5923" s="1" t="str">
        <f>IF('⭕ PHỚT ĐẦU TRỤC CƠ'!A109="","",'⭕ PHỚT ĐẦU TRỤC CƠ'!G109)</f>
        <v>Cái</v>
      </c>
      <c r="E5923" s="1">
        <f>IF('⭕ PHỚT ĐẦU TRỤC CƠ'!A109="","",'⭕ PHỚT ĐẦU TRỤC CƠ'!H109)</f>
        <v>0</v>
      </c>
      <c r="F5923" s="1">
        <f>IF('⭕ PHỚT ĐẦU TRỤC CƠ'!A109="","",'⭕ PHỚT ĐẦU TRỤC CƠ'!I109)</f>
        <v>0</v>
      </c>
      <c r="G5923" s="1">
        <f>IF('⭕ PHỚT ĐẦU TRỤC CƠ'!A109="","",'⭕ PHỚT ĐẦU TRỤC CƠ'!J109)</f>
        <v>0</v>
      </c>
      <c r="H5923" s="1">
        <f>IF('⭕ PHỚT ĐẦU TRỤC CƠ'!A109="","",'⭕ PHỚT ĐẦU TRỤC CƠ'!K109)</f>
        <v>0</v>
      </c>
      <c r="I5923" s="1">
        <f>IF('⭕ PHỚT ĐẦU TRỤC CƠ'!A109="","",'⭕ PHỚT ĐẦU TRỤC CƠ'!L109)</f>
        <v>0</v>
      </c>
      <c r="J5923" s="1">
        <f>IF('⭕ PHỚT ĐẦU TRỤC CƠ'!A109="","",'⭕ PHỚT ĐẦU TRỤC CƠ'!D109)</f>
        <v>0</v>
      </c>
      <c r="L5923" s="1">
        <f>N(L5922)+IF(AND('🔎 TRA CỨU NHANH'!$C$2&lt;&gt;"",OR(ISNUMBER(SEARCH('🔎 TRA CỨU NHANH'!$C$2,$A5923)),ISNUMBER(SEARCH('🔎 TRA CỨU NHANH'!$C$2,$B5923)))),1,0)</f>
        <v>0</v>
      </c>
      <c r="M5923" s="1" t="str">
        <f t="shared" si="184"/>
        <v/>
      </c>
      <c r="N5923" s="1">
        <f>N(N5922)+IF(AND('💰 BÁO GIÁ'!$C$27&lt;&gt;"",OR(ISNUMBER(SEARCH('💰 BÁO GIÁ'!$C$27,$A5923)),ISNUMBER(SEARCH('💰 BÁO GIÁ'!$C$27,$B5923)))),1,0)</f>
        <v>0</v>
      </c>
      <c r="O5923" s="1" t="str">
        <f t="shared" si="185"/>
        <v/>
      </c>
    </row>
    <row r="5924" customHeight="1" spans="1:15">
      <c r="A5924" s="1" t="str">
        <f>IF('⭕ PHỚT ĐẦU TRỤC CƠ'!A110="","",'⭕ PHỚT ĐẦU TRỤC CƠ'!A110)</f>
        <v>HH073879</v>
      </c>
      <c r="B5924" s="1" t="str">
        <f>IF('⭕ PHỚT ĐẦU TRỤC CƠ'!A110="","",'⭕ PHỚT ĐẦU TRỤC CƠ'!P110)</f>
        <v>Phớt đầu trục cơ 3D82 - DF</v>
      </c>
      <c r="C5924" s="1" t="str">
        <f>IF('⭕ PHỚT ĐẦU TRỤC CƠ'!A110="","","Phớt đầu")</f>
        <v>Phớt đầu</v>
      </c>
      <c r="D5924" s="1" t="str">
        <f>IF('⭕ PHỚT ĐẦU TRỤC CƠ'!A110="","",'⭕ PHỚT ĐẦU TRỤC CƠ'!G110)</f>
        <v>Cái</v>
      </c>
      <c r="E5924" s="1">
        <f>IF('⭕ PHỚT ĐẦU TRỤC CƠ'!A110="","",'⭕ PHỚT ĐẦU TRỤC CƠ'!H110)</f>
        <v>0</v>
      </c>
      <c r="F5924" s="1">
        <f>IF('⭕ PHỚT ĐẦU TRỤC CƠ'!A110="","",'⭕ PHỚT ĐẦU TRỤC CƠ'!I110)</f>
        <v>0</v>
      </c>
      <c r="G5924" s="1">
        <f>IF('⭕ PHỚT ĐẦU TRỤC CƠ'!A110="","",'⭕ PHỚT ĐẦU TRỤC CƠ'!J110)</f>
        <v>0</v>
      </c>
      <c r="H5924" s="1">
        <f>IF('⭕ PHỚT ĐẦU TRỤC CƠ'!A110="","",'⭕ PHỚT ĐẦU TRỤC CƠ'!K110)</f>
        <v>0</v>
      </c>
      <c r="I5924" s="1">
        <f>IF('⭕ PHỚT ĐẦU TRỤC CƠ'!A110="","",'⭕ PHỚT ĐẦU TRỤC CƠ'!L110)</f>
        <v>0</v>
      </c>
      <c r="J5924" s="1">
        <f>IF('⭕ PHỚT ĐẦU TRỤC CƠ'!A110="","",'⭕ PHỚT ĐẦU TRỤC CƠ'!D110)</f>
        <v>0</v>
      </c>
      <c r="L5924" s="1">
        <f>N(L5923)+IF(AND('🔎 TRA CỨU NHANH'!$C$2&lt;&gt;"",OR(ISNUMBER(SEARCH('🔎 TRA CỨU NHANH'!$C$2,$A5924)),ISNUMBER(SEARCH('🔎 TRA CỨU NHANH'!$C$2,$B5924)))),1,0)</f>
        <v>0</v>
      </c>
      <c r="M5924" s="1" t="str">
        <f t="shared" si="184"/>
        <v/>
      </c>
      <c r="N5924" s="1">
        <f>N(N5923)+IF(AND('💰 BÁO GIÁ'!$C$27&lt;&gt;"",OR(ISNUMBER(SEARCH('💰 BÁO GIÁ'!$C$27,$A5924)),ISNUMBER(SEARCH('💰 BÁO GIÁ'!$C$27,$B5924)))),1,0)</f>
        <v>0</v>
      </c>
      <c r="O5924" s="1" t="str">
        <f t="shared" si="185"/>
        <v/>
      </c>
    </row>
    <row r="5925" customHeight="1" spans="1:15">
      <c r="A5925" s="1" t="str">
        <f>IF('⭕ PHỚT ĐẦU TRỤC CƠ'!A111="","",'⭕ PHỚT ĐẦU TRỤC CƠ'!A111)</f>
        <v>HH072126</v>
      </c>
      <c r="B5925" s="1" t="str">
        <f>IF('⭕ PHỚT ĐẦU TRỤC CƠ'!A111="","",'⭕ PHỚT ĐẦU TRỤC CƠ'!P111)</f>
        <v>Phớt đầu đuôi trục cơ 4D105-1</v>
      </c>
      <c r="C5925" s="1" t="str">
        <f>IF('⭕ PHỚT ĐẦU TRỤC CƠ'!A111="","","Phớt đầu")</f>
        <v>Phớt đầu</v>
      </c>
      <c r="D5925" s="1" t="str">
        <f>IF('⭕ PHỚT ĐẦU TRỤC CƠ'!A111="","",'⭕ PHỚT ĐẦU TRỤC CƠ'!G111)</f>
        <v>Bộ</v>
      </c>
      <c r="E5925" s="1">
        <f>IF('⭕ PHỚT ĐẦU TRỤC CƠ'!A111="","",'⭕ PHỚT ĐẦU TRỤC CƠ'!H111)</f>
        <v>0</v>
      </c>
      <c r="F5925" s="1">
        <f>IF('⭕ PHỚT ĐẦU TRỤC CƠ'!A111="","",'⭕ PHỚT ĐẦU TRỤC CƠ'!I111)</f>
        <v>0</v>
      </c>
      <c r="G5925" s="1">
        <f>IF('⭕ PHỚT ĐẦU TRỤC CƠ'!A111="","",'⭕ PHỚT ĐẦU TRỤC CƠ'!J111)</f>
        <v>0</v>
      </c>
      <c r="H5925" s="1">
        <f>IF('⭕ PHỚT ĐẦU TRỤC CƠ'!A111="","",'⭕ PHỚT ĐẦU TRỤC CƠ'!K111)</f>
        <v>0</v>
      </c>
      <c r="I5925" s="1">
        <f>IF('⭕ PHỚT ĐẦU TRỤC CƠ'!A111="","",'⭕ PHỚT ĐẦU TRỤC CƠ'!L111)</f>
        <v>0</v>
      </c>
      <c r="J5925" s="1">
        <f>IF('⭕ PHỚT ĐẦU TRỤC CƠ'!A111="","",'⭕ PHỚT ĐẦU TRỤC CƠ'!D111)</f>
        <v>0</v>
      </c>
      <c r="L5925" s="1">
        <f>N(L5924)+IF(AND('🔎 TRA CỨU NHANH'!$C$2&lt;&gt;"",OR(ISNUMBER(SEARCH('🔎 TRA CỨU NHANH'!$C$2,$A5925)),ISNUMBER(SEARCH('🔎 TRA CỨU NHANH'!$C$2,$B5925)))),1,0)</f>
        <v>0</v>
      </c>
      <c r="M5925" s="1" t="str">
        <f t="shared" si="184"/>
        <v/>
      </c>
      <c r="N5925" s="1">
        <f>N(N5924)+IF(AND('💰 BÁO GIÁ'!$C$27&lt;&gt;"",OR(ISNUMBER(SEARCH('💰 BÁO GIÁ'!$C$27,$A5925)),ISNUMBER(SEARCH('💰 BÁO GIÁ'!$C$27,$B5925)))),1,0)</f>
        <v>0</v>
      </c>
      <c r="O5925" s="1" t="str">
        <f t="shared" si="185"/>
        <v/>
      </c>
    </row>
    <row r="5926" customHeight="1" spans="1:15">
      <c r="A5926" s="1" t="str">
        <f>IF('⭕ PHỚT ĐẦU TRỤC CƠ'!A112="","",'⭕ PHỚT ĐẦU TRỤC CƠ'!A112)</f>
        <v>HH077079</v>
      </c>
      <c r="B5926" s="1" t="str">
        <f>IF('⭕ PHỚT ĐẦU TRỤC CƠ'!A112="","",'⭕ PHỚT ĐẦU TRỤC CƠ'!P112)</f>
        <v>Phớt đầu trục cơ 4D105 -1 - NICE IN</v>
      </c>
      <c r="C5926" s="1" t="str">
        <f>IF('⭕ PHỚT ĐẦU TRỤC CƠ'!A112="","","Phớt đầu")</f>
        <v>Phớt đầu</v>
      </c>
      <c r="D5926" s="1" t="str">
        <f>IF('⭕ PHỚT ĐẦU TRỤC CƠ'!A112="","",'⭕ PHỚT ĐẦU TRỤC CƠ'!G112)</f>
        <v>Cái</v>
      </c>
      <c r="E5926" s="1">
        <f>IF('⭕ PHỚT ĐẦU TRỤC CƠ'!A112="","",'⭕ PHỚT ĐẦU TRỤC CƠ'!H112)</f>
        <v>0</v>
      </c>
      <c r="F5926" s="1">
        <f>IF('⭕ PHỚT ĐẦU TRỤC CƠ'!A112="","",'⭕ PHỚT ĐẦU TRỤC CƠ'!I112)</f>
        <v>0</v>
      </c>
      <c r="G5926" s="1">
        <f>IF('⭕ PHỚT ĐẦU TRỤC CƠ'!A112="","",'⭕ PHỚT ĐẦU TRỤC CƠ'!J112)</f>
        <v>0</v>
      </c>
      <c r="H5926" s="1">
        <f>IF('⭕ PHỚT ĐẦU TRỤC CƠ'!A112="","",'⭕ PHỚT ĐẦU TRỤC CƠ'!K112)</f>
        <v>0</v>
      </c>
      <c r="I5926" s="1">
        <f>IF('⭕ PHỚT ĐẦU TRỤC CƠ'!A112="","",'⭕ PHỚT ĐẦU TRỤC CƠ'!L112)</f>
        <v>0</v>
      </c>
      <c r="J5926" s="1">
        <f>IF('⭕ PHỚT ĐẦU TRỤC CƠ'!A112="","",'⭕ PHỚT ĐẦU TRỤC CƠ'!D112)</f>
        <v>0</v>
      </c>
      <c r="L5926" s="1">
        <f>N(L5925)+IF(AND('🔎 TRA CỨU NHANH'!$C$2&lt;&gt;"",OR(ISNUMBER(SEARCH('🔎 TRA CỨU NHANH'!$C$2,$A5926)),ISNUMBER(SEARCH('🔎 TRA CỨU NHANH'!$C$2,$B5926)))),1,0)</f>
        <v>0</v>
      </c>
      <c r="M5926" s="1" t="str">
        <f t="shared" si="184"/>
        <v/>
      </c>
      <c r="N5926" s="1">
        <f>N(N5925)+IF(AND('💰 BÁO GIÁ'!$C$27&lt;&gt;"",OR(ISNUMBER(SEARCH('💰 BÁO GIÁ'!$C$27,$A5926)),ISNUMBER(SEARCH('💰 BÁO GIÁ'!$C$27,$B5926)))),1,0)</f>
        <v>0</v>
      </c>
      <c r="O5926" s="1" t="str">
        <f t="shared" si="185"/>
        <v/>
      </c>
    </row>
    <row r="5927" customHeight="1" spans="1:15">
      <c r="A5927" s="1" t="str">
        <f>IF('⭕ PHỚT ĐẦU TRỤC CƠ'!A113="","",'⭕ PHỚT ĐẦU TRỤC CƠ'!A113)</f>
        <v>HH077075</v>
      </c>
      <c r="B5927" s="1" t="str">
        <f>IF('⭕ PHỚT ĐẦU TRỤC CƠ'!A113="","",'⭕ PHỚT ĐẦU TRỤC CƠ'!P113)</f>
        <v>Phớt đầu trục cơ 4D105-3 (60-82-12) - NICE IN</v>
      </c>
      <c r="C5927" s="1" t="str">
        <f>IF('⭕ PHỚT ĐẦU TRỤC CƠ'!A113="","","Phớt đầu")</f>
        <v>Phớt đầu</v>
      </c>
      <c r="D5927" s="1" t="str">
        <f>IF('⭕ PHỚT ĐẦU TRỤC CƠ'!A113="","",'⭕ PHỚT ĐẦU TRỤC CƠ'!G113)</f>
        <v>Cái</v>
      </c>
      <c r="E5927" s="1">
        <f>IF('⭕ PHỚT ĐẦU TRỤC CƠ'!A113="","",'⭕ PHỚT ĐẦU TRỤC CƠ'!H113)</f>
        <v>0</v>
      </c>
      <c r="F5927" s="1">
        <f>IF('⭕ PHỚT ĐẦU TRỤC CƠ'!A113="","",'⭕ PHỚT ĐẦU TRỤC CƠ'!I113)</f>
        <v>0</v>
      </c>
      <c r="G5927" s="1">
        <f>IF('⭕ PHỚT ĐẦU TRỤC CƠ'!A113="","",'⭕ PHỚT ĐẦU TRỤC CƠ'!J113)</f>
        <v>0</v>
      </c>
      <c r="H5927" s="1">
        <f>IF('⭕ PHỚT ĐẦU TRỤC CƠ'!A113="","",'⭕ PHỚT ĐẦU TRỤC CƠ'!K113)</f>
        <v>0</v>
      </c>
      <c r="I5927" s="1">
        <f>IF('⭕ PHỚT ĐẦU TRỤC CƠ'!A113="","",'⭕ PHỚT ĐẦU TRỤC CƠ'!L113)</f>
        <v>0</v>
      </c>
      <c r="J5927" s="1">
        <f>IF('⭕ PHỚT ĐẦU TRỤC CƠ'!A113="","",'⭕ PHỚT ĐẦU TRỤC CƠ'!D113)</f>
        <v>0</v>
      </c>
      <c r="L5927" s="1">
        <f>N(L5926)+IF(AND('🔎 TRA CỨU NHANH'!$C$2&lt;&gt;"",OR(ISNUMBER(SEARCH('🔎 TRA CỨU NHANH'!$C$2,$A5927)),ISNUMBER(SEARCH('🔎 TRA CỨU NHANH'!$C$2,$B5927)))),1,0)</f>
        <v>0</v>
      </c>
      <c r="M5927" s="1" t="str">
        <f t="shared" si="184"/>
        <v/>
      </c>
      <c r="N5927" s="1">
        <f>N(N5926)+IF(AND('💰 BÁO GIÁ'!$C$27&lt;&gt;"",OR(ISNUMBER(SEARCH('💰 BÁO GIÁ'!$C$27,$A5927)),ISNUMBER(SEARCH('💰 BÁO GIÁ'!$C$27,$B5927)))),1,0)</f>
        <v>0</v>
      </c>
      <c r="O5927" s="1" t="str">
        <f t="shared" si="185"/>
        <v/>
      </c>
    </row>
    <row r="5928" customHeight="1" spans="1:15">
      <c r="A5928" s="1" t="str">
        <f>IF('⭕ PHỚT ĐẦU TRỤC CƠ'!A114="","",'⭕ PHỚT ĐẦU TRỤC CƠ'!A114)</f>
        <v>HH00841</v>
      </c>
      <c r="B5928" s="1" t="str">
        <f>IF('⭕ PHỚT ĐẦU TRỤC CƠ'!A114="","",'⭕ PHỚT ĐẦU TRỤC CƠ'!P114)</f>
        <v>Phớt đầu trục cơ 4D105-5 - DF</v>
      </c>
      <c r="C5928" s="1" t="str">
        <f>IF('⭕ PHỚT ĐẦU TRỤC CƠ'!A114="","","Phớt đầu")</f>
        <v>Phớt đầu</v>
      </c>
      <c r="D5928" s="1" t="str">
        <f>IF('⭕ PHỚT ĐẦU TRỤC CƠ'!A114="","",'⭕ PHỚT ĐẦU TRỤC CƠ'!G114)</f>
        <v>Cái</v>
      </c>
      <c r="E5928" s="1">
        <f>IF('⭕ PHỚT ĐẦU TRỤC CƠ'!A114="","",'⭕ PHỚT ĐẦU TRỤC CƠ'!H114)</f>
        <v>0</v>
      </c>
      <c r="F5928" s="1">
        <f>IF('⭕ PHỚT ĐẦU TRỤC CƠ'!A114="","",'⭕ PHỚT ĐẦU TRỤC CƠ'!I114)</f>
        <v>0</v>
      </c>
      <c r="G5928" s="1">
        <f>IF('⭕ PHỚT ĐẦU TRỤC CƠ'!A114="","",'⭕ PHỚT ĐẦU TRỤC CƠ'!J114)</f>
        <v>0</v>
      </c>
      <c r="H5928" s="1">
        <f>IF('⭕ PHỚT ĐẦU TRỤC CƠ'!A114="","",'⭕ PHỚT ĐẦU TRỤC CƠ'!K114)</f>
        <v>0</v>
      </c>
      <c r="I5928" s="1">
        <f>IF('⭕ PHỚT ĐẦU TRỤC CƠ'!A114="","",'⭕ PHỚT ĐẦU TRỤC CƠ'!L114)</f>
        <v>0</v>
      </c>
      <c r="J5928" s="1">
        <f>IF('⭕ PHỚT ĐẦU TRỤC CƠ'!A114="","",'⭕ PHỚT ĐẦU TRỤC CƠ'!D114)</f>
        <v>0</v>
      </c>
      <c r="L5928" s="1">
        <f>N(L5927)+IF(AND('🔎 TRA CỨU NHANH'!$C$2&lt;&gt;"",OR(ISNUMBER(SEARCH('🔎 TRA CỨU NHANH'!$C$2,$A5928)),ISNUMBER(SEARCH('🔎 TRA CỨU NHANH'!$C$2,$B5928)))),1,0)</f>
        <v>0</v>
      </c>
      <c r="M5928" s="1" t="str">
        <f t="shared" si="184"/>
        <v/>
      </c>
      <c r="N5928" s="1">
        <f>N(N5927)+IF(AND('💰 BÁO GIÁ'!$C$27&lt;&gt;"",OR(ISNUMBER(SEARCH('💰 BÁO GIÁ'!$C$27,$A5928)),ISNUMBER(SEARCH('💰 BÁO GIÁ'!$C$27,$B5928)))),1,0)</f>
        <v>0</v>
      </c>
      <c r="O5928" s="1" t="str">
        <f t="shared" si="185"/>
        <v/>
      </c>
    </row>
    <row r="5929" customHeight="1" spans="1:15">
      <c r="A5929" s="1" t="str">
        <f>IF('⭕ PHỚT ĐẦU TRỤC CƠ'!A115="","",'⭕ PHỚT ĐẦU TRỤC CƠ'!A115)</f>
        <v>HH081101</v>
      </c>
      <c r="B5929" s="1" t="str">
        <f>IF('⭕ PHỚT ĐẦU TRỤC CƠ'!A115="","",'⭕ PHỚT ĐẦU TRỤC CƠ'!P115)</f>
        <v>Phớt đầu trục cơ 82x105x12 không lò xo 6M/6MK/6120/6123 (Yuchai)</v>
      </c>
      <c r="C5929" s="1" t="str">
        <f>IF('⭕ PHỚT ĐẦU TRỤC CƠ'!A115="","","Phớt đầu")</f>
        <v>Phớt đầu</v>
      </c>
      <c r="D5929" s="1" t="str">
        <f>IF('⭕ PHỚT ĐẦU TRỤC CƠ'!A115="","",'⭕ PHỚT ĐẦU TRỤC CƠ'!G115)</f>
        <v>Cái</v>
      </c>
      <c r="E5929" s="1">
        <f>IF('⭕ PHỚT ĐẦU TRỤC CƠ'!A115="","",'⭕ PHỚT ĐẦU TRỤC CƠ'!H115)</f>
        <v>0</v>
      </c>
      <c r="F5929" s="1">
        <f>IF('⭕ PHỚT ĐẦU TRỤC CƠ'!A115="","",'⭕ PHỚT ĐẦU TRỤC CƠ'!I115)</f>
        <v>0</v>
      </c>
      <c r="G5929" s="1">
        <f>IF('⭕ PHỚT ĐẦU TRỤC CƠ'!A115="","",'⭕ PHỚT ĐẦU TRỤC CƠ'!J115)</f>
        <v>0</v>
      </c>
      <c r="H5929" s="1">
        <f>IF('⭕ PHỚT ĐẦU TRỤC CƠ'!A115="","",'⭕ PHỚT ĐẦU TRỤC CƠ'!K115)</f>
        <v>0</v>
      </c>
      <c r="I5929" s="1">
        <f>IF('⭕ PHỚT ĐẦU TRỤC CƠ'!A115="","",'⭕ PHỚT ĐẦU TRỤC CƠ'!L115)</f>
        <v>0</v>
      </c>
      <c r="J5929" s="1">
        <f>IF('⭕ PHỚT ĐẦU TRỤC CƠ'!A115="","",'⭕ PHỚT ĐẦU TRỤC CƠ'!D115)</f>
        <v>0</v>
      </c>
      <c r="L5929" s="1">
        <f>N(L5928)+IF(AND('🔎 TRA CỨU NHANH'!$C$2&lt;&gt;"",OR(ISNUMBER(SEARCH('🔎 TRA CỨU NHANH'!$C$2,$A5929)),ISNUMBER(SEARCH('🔎 TRA CỨU NHANH'!$C$2,$B5929)))),1,0)</f>
        <v>0</v>
      </c>
      <c r="M5929" s="1" t="str">
        <f t="shared" si="184"/>
        <v/>
      </c>
      <c r="N5929" s="1">
        <f>N(N5928)+IF(AND('💰 BÁO GIÁ'!$C$27&lt;&gt;"",OR(ISNUMBER(SEARCH('💰 BÁO GIÁ'!$C$27,$A5929)),ISNUMBER(SEARCH('💰 BÁO GIÁ'!$C$27,$B5929)))),1,0)</f>
        <v>0</v>
      </c>
      <c r="O5929" s="1" t="str">
        <f t="shared" si="185"/>
        <v/>
      </c>
    </row>
    <row r="5930" customHeight="1" spans="1:15">
      <c r="A5930" s="1" t="str">
        <f>IF('⭕ PHỚT ĐẦU TRỤC CƠ'!A116="","",'⭕ PHỚT ĐẦU TRỤC CƠ'!A116)</f>
        <v>HH081099</v>
      </c>
      <c r="B5930" s="1" t="str">
        <f>IF('⭕ PHỚT ĐẦU TRỤC CƠ'!A116="","",'⭕ PHỚT ĐẦU TRỤC CƠ'!P116)</f>
        <v>Phớt đầu trục cơ 65x90x12 không lò xo (Yuchai) Hoàng huy 8t</v>
      </c>
      <c r="C5930" s="1" t="str">
        <f>IF('⭕ PHỚT ĐẦU TRỤC CƠ'!A116="","","Phớt đầu")</f>
        <v>Phớt đầu</v>
      </c>
      <c r="D5930" s="1" t="str">
        <f>IF('⭕ PHỚT ĐẦU TRỤC CƠ'!A116="","",'⭕ PHỚT ĐẦU TRỤC CƠ'!G116)</f>
        <v>Cái</v>
      </c>
      <c r="E5930" s="1">
        <f>IF('⭕ PHỚT ĐẦU TRỤC CƠ'!A116="","",'⭕ PHỚT ĐẦU TRỤC CƠ'!H116)</f>
        <v>0</v>
      </c>
      <c r="F5930" s="1">
        <f>IF('⭕ PHỚT ĐẦU TRỤC CƠ'!A116="","",'⭕ PHỚT ĐẦU TRỤC CƠ'!I116)</f>
        <v>0</v>
      </c>
      <c r="G5930" s="1">
        <f>IF('⭕ PHỚT ĐẦU TRỤC CƠ'!A116="","",'⭕ PHỚT ĐẦU TRỤC CƠ'!J116)</f>
        <v>0</v>
      </c>
      <c r="H5930" s="1">
        <f>IF('⭕ PHỚT ĐẦU TRỤC CƠ'!A116="","",'⭕ PHỚT ĐẦU TRỤC CƠ'!K116)</f>
        <v>0</v>
      </c>
      <c r="I5930" s="1">
        <f>IF('⭕ PHỚT ĐẦU TRỤC CƠ'!A116="","",'⭕ PHỚT ĐẦU TRỤC CƠ'!L116)</f>
        <v>0</v>
      </c>
      <c r="J5930" s="1">
        <f>IF('⭕ PHỚT ĐẦU TRỤC CƠ'!A116="","",'⭕ PHỚT ĐẦU TRỤC CƠ'!D116)</f>
        <v>0</v>
      </c>
      <c r="L5930" s="1">
        <f>N(L5929)+IF(AND('🔎 TRA CỨU NHANH'!$C$2&lt;&gt;"",OR(ISNUMBER(SEARCH('🔎 TRA CỨU NHANH'!$C$2,$A5930)),ISNUMBER(SEARCH('🔎 TRA CỨU NHANH'!$C$2,$B5930)))),1,0)</f>
        <v>0</v>
      </c>
      <c r="M5930" s="1" t="str">
        <f t="shared" si="184"/>
        <v/>
      </c>
      <c r="N5930" s="1">
        <f>N(N5929)+IF(AND('💰 BÁO GIÁ'!$C$27&lt;&gt;"",OR(ISNUMBER(SEARCH('💰 BÁO GIÁ'!$C$27,$A5930)),ISNUMBER(SEARCH('💰 BÁO GIÁ'!$C$27,$B5930)))),1,0)</f>
        <v>0</v>
      </c>
      <c r="O5930" s="1" t="str">
        <f t="shared" si="185"/>
        <v/>
      </c>
    </row>
    <row r="5931" customHeight="1" spans="1:15">
      <c r="A5931" s="1" t="str">
        <f>IF('⭕ PHỚT ĐẦU TRỤC CƠ'!A117="","",'⭕ PHỚT ĐẦU TRỤC CƠ'!A117)</f>
        <v>HH082535</v>
      </c>
      <c r="B5931" s="1" t="str">
        <f>IF('⭕ PHỚT ĐẦU TRỤC CƠ'!A117="","",'⭕ PHỚT ĐẦU TRỤC CƠ'!P117)</f>
        <v>Phớt đầu trục cơ D24/DL02 - MASAKO</v>
      </c>
      <c r="C5931" s="1" t="str">
        <f>IF('⭕ PHỚT ĐẦU TRỤC CƠ'!A117="","","Phớt đầu")</f>
        <v>Phớt đầu</v>
      </c>
      <c r="D5931" s="1" t="str">
        <f>IF('⭕ PHỚT ĐẦU TRỤC CƠ'!A117="","",'⭕ PHỚT ĐẦU TRỤC CƠ'!G117)</f>
        <v>Cái</v>
      </c>
      <c r="E5931" s="1">
        <f>IF('⭕ PHỚT ĐẦU TRỤC CƠ'!A117="","",'⭕ PHỚT ĐẦU TRỤC CƠ'!H117)</f>
        <v>0</v>
      </c>
      <c r="F5931" s="1">
        <f>IF('⭕ PHỚT ĐẦU TRỤC CƠ'!A117="","",'⭕ PHỚT ĐẦU TRỤC CƠ'!I117)</f>
        <v>0</v>
      </c>
      <c r="G5931" s="1">
        <f>IF('⭕ PHỚT ĐẦU TRỤC CƠ'!A117="","",'⭕ PHỚT ĐẦU TRỤC CƠ'!J117)</f>
        <v>0</v>
      </c>
      <c r="H5931" s="1">
        <f>IF('⭕ PHỚT ĐẦU TRỤC CƠ'!A117="","",'⭕ PHỚT ĐẦU TRỤC CƠ'!K117)</f>
        <v>0</v>
      </c>
      <c r="I5931" s="1">
        <f>IF('⭕ PHỚT ĐẦU TRỤC CƠ'!A117="","",'⭕ PHỚT ĐẦU TRỤC CƠ'!L117)</f>
        <v>0</v>
      </c>
      <c r="J5931" s="1">
        <f>IF('⭕ PHỚT ĐẦU TRỤC CƠ'!A117="","",'⭕ PHỚT ĐẦU TRỤC CƠ'!D117)</f>
        <v>0</v>
      </c>
      <c r="L5931" s="1">
        <f>N(L5930)+IF(AND('🔎 TRA CỨU NHANH'!$C$2&lt;&gt;"",OR(ISNUMBER(SEARCH('🔎 TRA CỨU NHANH'!$C$2,$A5931)),ISNUMBER(SEARCH('🔎 TRA CỨU NHANH'!$C$2,$B5931)))),1,0)</f>
        <v>0</v>
      </c>
      <c r="M5931" s="1" t="str">
        <f t="shared" si="184"/>
        <v/>
      </c>
      <c r="N5931" s="1">
        <f>N(N5930)+IF(AND('💰 BÁO GIÁ'!$C$27&lt;&gt;"",OR(ISNUMBER(SEARCH('💰 BÁO GIÁ'!$C$27,$A5931)),ISNUMBER(SEARCH('💰 BÁO GIÁ'!$C$27,$B5931)))),1,0)</f>
        <v>0</v>
      </c>
      <c r="O5931" s="1" t="str">
        <f t="shared" si="185"/>
        <v/>
      </c>
    </row>
    <row r="5932" customHeight="1" spans="1:15">
      <c r="A5932" s="1" t="str">
        <f>IF('⭕ PHỚT ĐẦU TRỤC CƠ'!A118="","",'⭕ PHỚT ĐẦU TRỤC CƠ'!A118)</f>
        <v>HH00473</v>
      </c>
      <c r="B5932" s="1" t="str">
        <f>IF('⭕ PHỚT ĐẦU TRỤC CƠ'!A118="","",'⭕ PHỚT ĐẦU TRỤC CƠ'!P118)</f>
        <v>Phớt đầu trục cơ MAN MC13/ MAXXFORCE 13 - MASAKO</v>
      </c>
      <c r="C5932" s="1" t="str">
        <f>IF('⭕ PHỚT ĐẦU TRỤC CƠ'!A118="","","Phớt đầu")</f>
        <v>Phớt đầu</v>
      </c>
      <c r="D5932" s="1" t="str">
        <f>IF('⭕ PHỚT ĐẦU TRỤC CƠ'!A118="","",'⭕ PHỚT ĐẦU TRỤC CƠ'!G118)</f>
        <v>Cái</v>
      </c>
      <c r="E5932" s="1">
        <f>IF('⭕ PHỚT ĐẦU TRỤC CƠ'!A118="","",'⭕ PHỚT ĐẦU TRỤC CƠ'!H118)</f>
        <v>0</v>
      </c>
      <c r="F5932" s="1">
        <f>IF('⭕ PHỚT ĐẦU TRỤC CƠ'!A118="","",'⭕ PHỚT ĐẦU TRỤC CƠ'!I118)</f>
        <v>0</v>
      </c>
      <c r="G5932" s="1">
        <f>IF('⭕ PHỚT ĐẦU TRỤC CƠ'!A118="","",'⭕ PHỚT ĐẦU TRỤC CƠ'!J118)</f>
        <v>0</v>
      </c>
      <c r="H5932" s="1">
        <f>IF('⭕ PHỚT ĐẦU TRỤC CƠ'!A118="","",'⭕ PHỚT ĐẦU TRỤC CƠ'!K118)</f>
        <v>0</v>
      </c>
      <c r="I5932" s="1">
        <f>IF('⭕ PHỚT ĐẦU TRỤC CƠ'!A118="","",'⭕ PHỚT ĐẦU TRỤC CƠ'!L118)</f>
        <v>0</v>
      </c>
      <c r="J5932" s="1">
        <f>IF('⭕ PHỚT ĐẦU TRỤC CƠ'!A118="","",'⭕ PHỚT ĐẦU TRỤC CƠ'!D118)</f>
        <v>0</v>
      </c>
      <c r="L5932" s="1">
        <f>N(L5931)+IF(AND('🔎 TRA CỨU NHANH'!$C$2&lt;&gt;"",OR(ISNUMBER(SEARCH('🔎 TRA CỨU NHANH'!$C$2,$A5932)),ISNUMBER(SEARCH('🔎 TRA CỨU NHANH'!$C$2,$B5932)))),1,0)</f>
        <v>0</v>
      </c>
      <c r="M5932" s="1" t="str">
        <f t="shared" si="184"/>
        <v/>
      </c>
      <c r="N5932" s="1">
        <f>N(N5931)+IF(AND('💰 BÁO GIÁ'!$C$27&lt;&gt;"",OR(ISNUMBER(SEARCH('💰 BÁO GIÁ'!$C$27,$A5932)),ISNUMBER(SEARCH('💰 BÁO GIÁ'!$C$27,$B5932)))),1,0)</f>
        <v>0</v>
      </c>
      <c r="O5932" s="1" t="str">
        <f t="shared" si="185"/>
        <v/>
      </c>
    </row>
    <row r="5933" customHeight="1" spans="1:15">
      <c r="A5933" s="1" t="str">
        <f>IF('⭕ PHỚT ĐẦU TRỤC CƠ'!A119="","",'⭕ PHỚT ĐẦU TRỤC CƠ'!A119)</f>
        <v>HH079800</v>
      </c>
      <c r="B5933" s="1" t="str">
        <f>IF('⭕ PHỚT ĐẦU TRỤC CƠ'!A119="","",'⭕ PHỚT ĐẦU TRỤC CƠ'!P119)</f>
        <v>Phớt đầu trục cơ NE6 / ND6 / AE3298E / 62*85/93*13 - MASAKO</v>
      </c>
      <c r="C5933" s="1" t="str">
        <f>IF('⭕ PHỚT ĐẦU TRỤC CƠ'!A119="","","Phớt đầu")</f>
        <v>Phớt đầu</v>
      </c>
      <c r="D5933" s="1" t="str">
        <f>IF('⭕ PHỚT ĐẦU TRỤC CƠ'!A119="","",'⭕ PHỚT ĐẦU TRỤC CƠ'!G119)</f>
        <v>Cái</v>
      </c>
      <c r="E5933" s="1">
        <f>IF('⭕ PHỚT ĐẦU TRỤC CƠ'!A119="","",'⭕ PHỚT ĐẦU TRỤC CƠ'!H119)</f>
        <v>0</v>
      </c>
      <c r="F5933" s="1">
        <f>IF('⭕ PHỚT ĐẦU TRỤC CƠ'!A119="","",'⭕ PHỚT ĐẦU TRỤC CƠ'!I119)</f>
        <v>0</v>
      </c>
      <c r="G5933" s="1">
        <f>IF('⭕ PHỚT ĐẦU TRỤC CƠ'!A119="","",'⭕ PHỚT ĐẦU TRỤC CƠ'!J119)</f>
        <v>0</v>
      </c>
      <c r="H5933" s="1">
        <f>IF('⭕ PHỚT ĐẦU TRỤC CƠ'!A119="","",'⭕ PHỚT ĐẦU TRỤC CƠ'!K119)</f>
        <v>0</v>
      </c>
      <c r="I5933" s="1">
        <f>IF('⭕ PHỚT ĐẦU TRỤC CƠ'!A119="","",'⭕ PHỚT ĐẦU TRỤC CƠ'!L119)</f>
        <v>0</v>
      </c>
      <c r="J5933" s="1">
        <f>IF('⭕ PHỚT ĐẦU TRỤC CƠ'!A119="","",'⭕ PHỚT ĐẦU TRỤC CƠ'!D119)</f>
        <v>0</v>
      </c>
      <c r="L5933" s="1">
        <f>N(L5932)+IF(AND('🔎 TRA CỨU NHANH'!$C$2&lt;&gt;"",OR(ISNUMBER(SEARCH('🔎 TRA CỨU NHANH'!$C$2,$A5933)),ISNUMBER(SEARCH('🔎 TRA CỨU NHANH'!$C$2,$B5933)))),1,0)</f>
        <v>0</v>
      </c>
      <c r="M5933" s="1" t="str">
        <f t="shared" si="184"/>
        <v/>
      </c>
      <c r="N5933" s="1">
        <f>N(N5932)+IF(AND('💰 BÁO GIÁ'!$C$27&lt;&gt;"",OR(ISNUMBER(SEARCH('💰 BÁO GIÁ'!$C$27,$A5933)),ISNUMBER(SEARCH('💰 BÁO GIÁ'!$C$27,$B5933)))),1,0)</f>
        <v>0</v>
      </c>
      <c r="O5933" s="1" t="str">
        <f t="shared" si="185"/>
        <v/>
      </c>
    </row>
    <row r="5934" customHeight="1" spans="1:15">
      <c r="A5934" s="1" t="str">
        <f>IF('⭕ PHỚT ĐẦU TRỤC CƠ'!A120="","",'⭕ PHỚT ĐẦU TRỤC CƠ'!A120)</f>
        <v>HH00837</v>
      </c>
      <c r="B5934" s="1" t="str">
        <f>IF('⭕ PHỚT ĐẦU TRỤC CƠ'!A120="","",'⭕ PHỚT ĐẦU TRỤC CƠ'!P120)</f>
        <v>Phớt đầu trục cơ S4KT - DF</v>
      </c>
      <c r="C5934" s="1" t="str">
        <f>IF('⭕ PHỚT ĐẦU TRỤC CƠ'!A120="","","Phớt đầu")</f>
        <v>Phớt đầu</v>
      </c>
      <c r="D5934" s="1" t="str">
        <f>IF('⭕ PHỚT ĐẦU TRỤC CƠ'!A120="","",'⭕ PHỚT ĐẦU TRỤC CƠ'!G120)</f>
        <v>Cái</v>
      </c>
      <c r="E5934" s="1">
        <f>IF('⭕ PHỚT ĐẦU TRỤC CƠ'!A120="","",'⭕ PHỚT ĐẦU TRỤC CƠ'!H120)</f>
        <v>0</v>
      </c>
      <c r="F5934" s="1">
        <f>IF('⭕ PHỚT ĐẦU TRỤC CƠ'!A120="","",'⭕ PHỚT ĐẦU TRỤC CƠ'!I120)</f>
        <v>0</v>
      </c>
      <c r="G5934" s="1">
        <f>IF('⭕ PHỚT ĐẦU TRỤC CƠ'!A120="","",'⭕ PHỚT ĐẦU TRỤC CƠ'!J120)</f>
        <v>0</v>
      </c>
      <c r="H5934" s="1">
        <f>IF('⭕ PHỚT ĐẦU TRỤC CƠ'!A120="","",'⭕ PHỚT ĐẦU TRỤC CƠ'!K120)</f>
        <v>0</v>
      </c>
      <c r="I5934" s="1">
        <f>IF('⭕ PHỚT ĐẦU TRỤC CƠ'!A120="","",'⭕ PHỚT ĐẦU TRỤC CƠ'!L120)</f>
        <v>0</v>
      </c>
      <c r="J5934" s="1">
        <f>IF('⭕ PHỚT ĐẦU TRỤC CƠ'!A120="","",'⭕ PHỚT ĐẦU TRỤC CƠ'!D120)</f>
        <v>0</v>
      </c>
      <c r="L5934" s="1">
        <f>N(L5933)+IF(AND('🔎 TRA CỨU NHANH'!$C$2&lt;&gt;"",OR(ISNUMBER(SEARCH('🔎 TRA CỨU NHANH'!$C$2,$A5934)),ISNUMBER(SEARCH('🔎 TRA CỨU NHANH'!$C$2,$B5934)))),1,0)</f>
        <v>0</v>
      </c>
      <c r="M5934" s="1" t="str">
        <f t="shared" si="184"/>
        <v/>
      </c>
      <c r="N5934" s="1">
        <f>N(N5933)+IF(AND('💰 BÁO GIÁ'!$C$27&lt;&gt;"",OR(ISNUMBER(SEARCH('💰 BÁO GIÁ'!$C$27,$A5934)),ISNUMBER(SEARCH('💰 BÁO GIÁ'!$C$27,$B5934)))),1,0)</f>
        <v>0</v>
      </c>
      <c r="O5934" s="1" t="str">
        <f t="shared" si="185"/>
        <v/>
      </c>
    </row>
    <row r="5935" customHeight="1" spans="1:15">
      <c r="A5935" s="1" t="str">
        <f>IF('⭕ PHỚT ĐẦU TRỤC CƠ'!A121="","",'⭕ PHỚT ĐẦU TRỤC CƠ'!A121)</f>
        <v>HH077059</v>
      </c>
      <c r="B5935" s="1" t="str">
        <f>IF('⭕ PHỚT ĐẦU TRỤC CƠ'!A121="","",'⭕ PHỚT ĐẦU TRỤC CƠ'!P121)</f>
        <v>Phớt đầu trục cơ S6B-3 (phớt trà, 148*195*13/15) - NICE IN</v>
      </c>
      <c r="C5935" s="1" t="str">
        <f>IF('⭕ PHỚT ĐẦU TRỤC CƠ'!A121="","","Phớt đầu")</f>
        <v>Phớt đầu</v>
      </c>
      <c r="D5935" s="1" t="str">
        <f>IF('⭕ PHỚT ĐẦU TRỤC CƠ'!A121="","",'⭕ PHỚT ĐẦU TRỤC CƠ'!G121)</f>
        <v>Cái</v>
      </c>
      <c r="E5935" s="1">
        <f>IF('⭕ PHỚT ĐẦU TRỤC CƠ'!A121="","",'⭕ PHỚT ĐẦU TRỤC CƠ'!H121)</f>
        <v>0</v>
      </c>
      <c r="F5935" s="1">
        <f>IF('⭕ PHỚT ĐẦU TRỤC CƠ'!A121="","",'⭕ PHỚT ĐẦU TRỤC CƠ'!I121)</f>
        <v>0</v>
      </c>
      <c r="G5935" s="1">
        <f>IF('⭕ PHỚT ĐẦU TRỤC CƠ'!A121="","",'⭕ PHỚT ĐẦU TRỤC CƠ'!J121)</f>
        <v>0</v>
      </c>
      <c r="H5935" s="1">
        <f>IF('⭕ PHỚT ĐẦU TRỤC CƠ'!A121="","",'⭕ PHỚT ĐẦU TRỤC CƠ'!K121)</f>
        <v>0</v>
      </c>
      <c r="I5935" s="1">
        <f>IF('⭕ PHỚT ĐẦU TRỤC CƠ'!A121="","",'⭕ PHỚT ĐẦU TRỤC CƠ'!L121)</f>
        <v>0</v>
      </c>
      <c r="J5935" s="1">
        <f>IF('⭕ PHỚT ĐẦU TRỤC CƠ'!A121="","",'⭕ PHỚT ĐẦU TRỤC CƠ'!D121)</f>
        <v>0</v>
      </c>
      <c r="L5935" s="1">
        <f>N(L5934)+IF(AND('🔎 TRA CỨU NHANH'!$C$2&lt;&gt;"",OR(ISNUMBER(SEARCH('🔎 TRA CỨU NHANH'!$C$2,$A5935)),ISNUMBER(SEARCH('🔎 TRA CỨU NHANH'!$C$2,$B5935)))),1,0)</f>
        <v>0</v>
      </c>
      <c r="M5935" s="1" t="str">
        <f t="shared" si="184"/>
        <v/>
      </c>
      <c r="N5935" s="1">
        <f>N(N5934)+IF(AND('💰 BÁO GIÁ'!$C$27&lt;&gt;"",OR(ISNUMBER(SEARCH('💰 BÁO GIÁ'!$C$27,$A5935)),ISNUMBER(SEARCH('💰 BÁO GIÁ'!$C$27,$B5935)))),1,0)</f>
        <v>0</v>
      </c>
      <c r="O5935" s="1" t="str">
        <f t="shared" si="185"/>
        <v/>
      </c>
    </row>
    <row r="5936" customHeight="1" spans="1:15">
      <c r="A5936" s="1" t="str">
        <f>IF('⭕ PHỚT ĐẦU TRỤC CƠ'!A122="","",'⭕ PHỚT ĐẦU TRỤC CƠ'!A122)</f>
        <v>HH00838</v>
      </c>
      <c r="B5936" s="1" t="str">
        <f>IF('⭕ PHỚT ĐẦU TRỤC CƠ'!A122="","",'⭕ PHỚT ĐẦU TRỤC CƠ'!P122)</f>
        <v>Phớt đầu trục cơ S6K/S4K new - DF</v>
      </c>
      <c r="C5936" s="1" t="str">
        <f>IF('⭕ PHỚT ĐẦU TRỤC CƠ'!A122="","","Phớt đầu")</f>
        <v>Phớt đầu</v>
      </c>
      <c r="D5936" s="1" t="str">
        <f>IF('⭕ PHỚT ĐẦU TRỤC CƠ'!A122="","",'⭕ PHỚT ĐẦU TRỤC CƠ'!G122)</f>
        <v>Cái</v>
      </c>
      <c r="E5936" s="1">
        <f>IF('⭕ PHỚT ĐẦU TRỤC CƠ'!A122="","",'⭕ PHỚT ĐẦU TRỤC CƠ'!H122)</f>
        <v>0</v>
      </c>
      <c r="F5936" s="1">
        <f>IF('⭕ PHỚT ĐẦU TRỤC CƠ'!A122="","",'⭕ PHỚT ĐẦU TRỤC CƠ'!I122)</f>
        <v>0</v>
      </c>
      <c r="G5936" s="1">
        <f>IF('⭕ PHỚT ĐẦU TRỤC CƠ'!A122="","",'⭕ PHỚT ĐẦU TRỤC CƠ'!J122)</f>
        <v>0</v>
      </c>
      <c r="H5936" s="1">
        <f>IF('⭕ PHỚT ĐẦU TRỤC CƠ'!A122="","",'⭕ PHỚT ĐẦU TRỤC CƠ'!K122)</f>
        <v>0</v>
      </c>
      <c r="I5936" s="1">
        <f>IF('⭕ PHỚT ĐẦU TRỤC CƠ'!A122="","",'⭕ PHỚT ĐẦU TRỤC CƠ'!L122)</f>
        <v>0</v>
      </c>
      <c r="J5936" s="1">
        <f>IF('⭕ PHỚT ĐẦU TRỤC CƠ'!A122="","",'⭕ PHỚT ĐẦU TRỤC CƠ'!D122)</f>
        <v>0</v>
      </c>
      <c r="L5936" s="1">
        <f>N(L5935)+IF(AND('🔎 TRA CỨU NHANH'!$C$2&lt;&gt;"",OR(ISNUMBER(SEARCH('🔎 TRA CỨU NHANH'!$C$2,$A5936)),ISNUMBER(SEARCH('🔎 TRA CỨU NHANH'!$C$2,$B5936)))),1,0)</f>
        <v>0</v>
      </c>
      <c r="M5936" s="1" t="str">
        <f t="shared" si="184"/>
        <v/>
      </c>
      <c r="N5936" s="1">
        <f>N(N5935)+IF(AND('💰 BÁO GIÁ'!$C$27&lt;&gt;"",OR(ISNUMBER(SEARCH('💰 BÁO GIÁ'!$C$27,$A5936)),ISNUMBER(SEARCH('💰 BÁO GIÁ'!$C$27,$B5936)))),1,0)</f>
        <v>0</v>
      </c>
      <c r="O5936" s="1" t="str">
        <f t="shared" si="185"/>
        <v/>
      </c>
    </row>
    <row r="5937" customHeight="1" spans="1:15">
      <c r="A5937" s="1" t="str">
        <f>IF('⭕ PHỚT ĐẦU TRỤC CƠ'!A123="","",'⭕ PHỚT ĐẦU TRỤC CƠ'!A123)</f>
        <v>HH074117</v>
      </c>
      <c r="B5937" s="1" t="str">
        <f>IF('⭕ PHỚT ĐẦU TRỤC CƠ'!A123="","",'⭕ PHỚT ĐẦU TRỤC CƠ'!P123)</f>
        <v>Phớt đầu trục cơ S6K/S4K old - DF</v>
      </c>
      <c r="C5937" s="1" t="str">
        <f>IF('⭕ PHỚT ĐẦU TRỤC CƠ'!A123="","","Phớt đầu")</f>
        <v>Phớt đầu</v>
      </c>
      <c r="D5937" s="1" t="str">
        <f>IF('⭕ PHỚT ĐẦU TRỤC CƠ'!A123="","",'⭕ PHỚT ĐẦU TRỤC CƠ'!G123)</f>
        <v>Cái</v>
      </c>
      <c r="E5937" s="1">
        <f>IF('⭕ PHỚT ĐẦU TRỤC CƠ'!A123="","",'⭕ PHỚT ĐẦU TRỤC CƠ'!H123)</f>
        <v>0</v>
      </c>
      <c r="F5937" s="1">
        <f>IF('⭕ PHỚT ĐẦU TRỤC CƠ'!A123="","",'⭕ PHỚT ĐẦU TRỤC CƠ'!I123)</f>
        <v>0</v>
      </c>
      <c r="G5937" s="1">
        <f>IF('⭕ PHỚT ĐẦU TRỤC CƠ'!A123="","",'⭕ PHỚT ĐẦU TRỤC CƠ'!J123)</f>
        <v>0</v>
      </c>
      <c r="H5937" s="1">
        <f>IF('⭕ PHỚT ĐẦU TRỤC CƠ'!A123="","",'⭕ PHỚT ĐẦU TRỤC CƠ'!K123)</f>
        <v>0</v>
      </c>
      <c r="I5937" s="1">
        <f>IF('⭕ PHỚT ĐẦU TRỤC CƠ'!A123="","",'⭕ PHỚT ĐẦU TRỤC CƠ'!L123)</f>
        <v>0</v>
      </c>
      <c r="J5937" s="1">
        <f>IF('⭕ PHỚT ĐẦU TRỤC CƠ'!A123="","",'⭕ PHỚT ĐẦU TRỤC CƠ'!D123)</f>
        <v>0</v>
      </c>
      <c r="L5937" s="1">
        <f>N(L5936)+IF(AND('🔎 TRA CỨU NHANH'!$C$2&lt;&gt;"",OR(ISNUMBER(SEARCH('🔎 TRA CỨU NHANH'!$C$2,$A5937)),ISNUMBER(SEARCH('🔎 TRA CỨU NHANH'!$C$2,$B5937)))),1,0)</f>
        <v>0</v>
      </c>
      <c r="M5937" s="1" t="str">
        <f t="shared" si="184"/>
        <v/>
      </c>
      <c r="N5937" s="1">
        <f>N(N5936)+IF(AND('💰 BÁO GIÁ'!$C$27&lt;&gt;"",OR(ISNUMBER(SEARCH('💰 BÁO GIÁ'!$C$27,$A5937)),ISNUMBER(SEARCH('💰 BÁO GIÁ'!$C$27,$B5937)))),1,0)</f>
        <v>0</v>
      </c>
      <c r="O5937" s="1" t="str">
        <f t="shared" si="185"/>
        <v/>
      </c>
    </row>
    <row r="5938" customHeight="1" spans="1:15">
      <c r="A5938" s="1" t="str">
        <f>IF('⭕ PHỚT ĐẦU TRỤC CƠ'!A124="","",'⭕ PHỚT ĐẦU TRỤC CƠ'!A124)</f>
        <v/>
      </c>
      <c r="B5938" s="1" t="str">
        <f>IF('⭕ PHỚT ĐẦU TRỤC CƠ'!A124="","",'⭕ PHỚT ĐẦU TRỤC CƠ'!P124)</f>
        <v/>
      </c>
      <c r="C5938" s="1" t="str">
        <f>IF('⭕ PHỚT ĐẦU TRỤC CƠ'!A124="","","Phớt đầu")</f>
        <v/>
      </c>
      <c r="D5938" s="1" t="str">
        <f>IF('⭕ PHỚT ĐẦU TRỤC CƠ'!A124="","",'⭕ PHỚT ĐẦU TRỤC CƠ'!G124)</f>
        <v/>
      </c>
      <c r="E5938" s="1" t="str">
        <f>IF('⭕ PHỚT ĐẦU TRỤC CƠ'!A124="","",'⭕ PHỚT ĐẦU TRỤC CƠ'!H124)</f>
        <v/>
      </c>
      <c r="F5938" s="1" t="str">
        <f>IF('⭕ PHỚT ĐẦU TRỤC CƠ'!A124="","",'⭕ PHỚT ĐẦU TRỤC CƠ'!I124)</f>
        <v/>
      </c>
      <c r="G5938" s="1" t="str">
        <f>IF('⭕ PHỚT ĐẦU TRỤC CƠ'!A124="","",'⭕ PHỚT ĐẦU TRỤC CƠ'!J124)</f>
        <v/>
      </c>
      <c r="H5938" s="1" t="str">
        <f>IF('⭕ PHỚT ĐẦU TRỤC CƠ'!A124="","",'⭕ PHỚT ĐẦU TRỤC CƠ'!K124)</f>
        <v/>
      </c>
      <c r="I5938" s="1" t="str">
        <f>IF('⭕ PHỚT ĐẦU TRỤC CƠ'!A124="","",'⭕ PHỚT ĐẦU TRỤC CƠ'!L124)</f>
        <v/>
      </c>
      <c r="J5938" s="1" t="str">
        <f>IF('⭕ PHỚT ĐẦU TRỤC CƠ'!A124="","",'⭕ PHỚT ĐẦU TRỤC CƠ'!D124)</f>
        <v/>
      </c>
      <c r="L5938" s="1">
        <f>N(L5937)+IF(AND('🔎 TRA CỨU NHANH'!$C$2&lt;&gt;"",OR(ISNUMBER(SEARCH('🔎 TRA CỨU NHANH'!$C$2,$A5938)),ISNUMBER(SEARCH('🔎 TRA CỨU NHANH'!$C$2,$B5938)))),1,0)</f>
        <v>0</v>
      </c>
      <c r="M5938" s="1" t="str">
        <f t="shared" si="184"/>
        <v/>
      </c>
      <c r="N5938" s="1">
        <f>N(N5937)+IF(AND('💰 BÁO GIÁ'!$C$27&lt;&gt;"",OR(ISNUMBER(SEARCH('💰 BÁO GIÁ'!$C$27,$A5938)),ISNUMBER(SEARCH('💰 BÁO GIÁ'!$C$27,$B5938)))),1,0)</f>
        <v>0</v>
      </c>
      <c r="O5938" s="1" t="str">
        <f t="shared" si="185"/>
        <v/>
      </c>
    </row>
    <row r="5939" customHeight="1" spans="1:15">
      <c r="A5939" s="1" t="str">
        <f>IF('⭕ PHỚT ĐẦU TRỤC CƠ'!A125="","",'⭕ PHỚT ĐẦU TRỤC CƠ'!A125)</f>
        <v/>
      </c>
      <c r="B5939" s="1" t="str">
        <f>IF('⭕ PHỚT ĐẦU TRỤC CƠ'!A125="","",'⭕ PHỚT ĐẦU TRỤC CƠ'!P125)</f>
        <v/>
      </c>
      <c r="C5939" s="1" t="str">
        <f>IF('⭕ PHỚT ĐẦU TRỤC CƠ'!A125="","","Phớt đầu")</f>
        <v/>
      </c>
      <c r="D5939" s="1" t="str">
        <f>IF('⭕ PHỚT ĐẦU TRỤC CƠ'!A125="","",'⭕ PHỚT ĐẦU TRỤC CƠ'!G125)</f>
        <v/>
      </c>
      <c r="E5939" s="1" t="str">
        <f>IF('⭕ PHỚT ĐẦU TRỤC CƠ'!A125="","",'⭕ PHỚT ĐẦU TRỤC CƠ'!H125)</f>
        <v/>
      </c>
      <c r="F5939" s="1" t="str">
        <f>IF('⭕ PHỚT ĐẦU TRỤC CƠ'!A125="","",'⭕ PHỚT ĐẦU TRỤC CƠ'!I125)</f>
        <v/>
      </c>
      <c r="G5939" s="1" t="str">
        <f>IF('⭕ PHỚT ĐẦU TRỤC CƠ'!A125="","",'⭕ PHỚT ĐẦU TRỤC CƠ'!J125)</f>
        <v/>
      </c>
      <c r="H5939" s="1" t="str">
        <f>IF('⭕ PHỚT ĐẦU TRỤC CƠ'!A125="","",'⭕ PHỚT ĐẦU TRỤC CƠ'!K125)</f>
        <v/>
      </c>
      <c r="I5939" s="1" t="str">
        <f>IF('⭕ PHỚT ĐẦU TRỤC CƠ'!A125="","",'⭕ PHỚT ĐẦU TRỤC CƠ'!L125)</f>
        <v/>
      </c>
      <c r="J5939" s="1" t="str">
        <f>IF('⭕ PHỚT ĐẦU TRỤC CƠ'!A125="","",'⭕ PHỚT ĐẦU TRỤC CƠ'!D125)</f>
        <v/>
      </c>
      <c r="L5939" s="1">
        <f>N(L5938)+IF(AND('🔎 TRA CỨU NHANH'!$C$2&lt;&gt;"",OR(ISNUMBER(SEARCH('🔎 TRA CỨU NHANH'!$C$2,$A5939)),ISNUMBER(SEARCH('🔎 TRA CỨU NHANH'!$C$2,$B5939)))),1,0)</f>
        <v>0</v>
      </c>
      <c r="M5939" s="1" t="str">
        <f t="shared" si="184"/>
        <v/>
      </c>
      <c r="N5939" s="1">
        <f>N(N5938)+IF(AND('💰 BÁO GIÁ'!$C$27&lt;&gt;"",OR(ISNUMBER(SEARCH('💰 BÁO GIÁ'!$C$27,$A5939)),ISNUMBER(SEARCH('💰 BÁO GIÁ'!$C$27,$B5939)))),1,0)</f>
        <v>0</v>
      </c>
      <c r="O5939" s="1" t="str">
        <f t="shared" si="185"/>
        <v/>
      </c>
    </row>
    <row r="5940" customHeight="1" spans="1:15">
      <c r="A5940" s="1" t="str">
        <f>IF('⭕ PHỚT ĐẦU TRỤC CƠ'!A126="","",'⭕ PHỚT ĐẦU TRỤC CƠ'!A126)</f>
        <v/>
      </c>
      <c r="B5940" s="1" t="str">
        <f>IF('⭕ PHỚT ĐẦU TRỤC CƠ'!A126="","",'⭕ PHỚT ĐẦU TRỤC CƠ'!P126)</f>
        <v/>
      </c>
      <c r="C5940" s="1" t="str">
        <f>IF('⭕ PHỚT ĐẦU TRỤC CƠ'!A126="","","Phớt đầu")</f>
        <v/>
      </c>
      <c r="D5940" s="1" t="str">
        <f>IF('⭕ PHỚT ĐẦU TRỤC CƠ'!A126="","",'⭕ PHỚT ĐẦU TRỤC CƠ'!G126)</f>
        <v/>
      </c>
      <c r="E5940" s="1" t="str">
        <f>IF('⭕ PHỚT ĐẦU TRỤC CƠ'!A126="","",'⭕ PHỚT ĐẦU TRỤC CƠ'!H126)</f>
        <v/>
      </c>
      <c r="F5940" s="1" t="str">
        <f>IF('⭕ PHỚT ĐẦU TRỤC CƠ'!A126="","",'⭕ PHỚT ĐẦU TRỤC CƠ'!I126)</f>
        <v/>
      </c>
      <c r="G5940" s="1" t="str">
        <f>IF('⭕ PHỚT ĐẦU TRỤC CƠ'!A126="","",'⭕ PHỚT ĐẦU TRỤC CƠ'!J126)</f>
        <v/>
      </c>
      <c r="H5940" s="1" t="str">
        <f>IF('⭕ PHỚT ĐẦU TRỤC CƠ'!A126="","",'⭕ PHỚT ĐẦU TRỤC CƠ'!K126)</f>
        <v/>
      </c>
      <c r="I5940" s="1" t="str">
        <f>IF('⭕ PHỚT ĐẦU TRỤC CƠ'!A126="","",'⭕ PHỚT ĐẦU TRỤC CƠ'!L126)</f>
        <v/>
      </c>
      <c r="J5940" s="1" t="str">
        <f>IF('⭕ PHỚT ĐẦU TRỤC CƠ'!A126="","",'⭕ PHỚT ĐẦU TRỤC CƠ'!D126)</f>
        <v/>
      </c>
      <c r="L5940" s="1">
        <f>N(L5939)+IF(AND('🔎 TRA CỨU NHANH'!$C$2&lt;&gt;"",OR(ISNUMBER(SEARCH('🔎 TRA CỨU NHANH'!$C$2,$A5940)),ISNUMBER(SEARCH('🔎 TRA CỨU NHANH'!$C$2,$B5940)))),1,0)</f>
        <v>0</v>
      </c>
      <c r="M5940" s="1" t="str">
        <f t="shared" si="184"/>
        <v/>
      </c>
      <c r="N5940" s="1">
        <f>N(N5939)+IF(AND('💰 BÁO GIÁ'!$C$27&lt;&gt;"",OR(ISNUMBER(SEARCH('💰 BÁO GIÁ'!$C$27,$A5940)),ISNUMBER(SEARCH('💰 BÁO GIÁ'!$C$27,$B5940)))),1,0)</f>
        <v>0</v>
      </c>
      <c r="O5940" s="1" t="str">
        <f t="shared" si="185"/>
        <v/>
      </c>
    </row>
    <row r="5941" customHeight="1" spans="1:15">
      <c r="A5941" s="1" t="str">
        <f>IF('⭕ PHỚT ĐẦU TRỤC CƠ'!A127="","",'⭕ PHỚT ĐẦU TRỤC CƠ'!A127)</f>
        <v/>
      </c>
      <c r="B5941" s="1" t="str">
        <f>IF('⭕ PHỚT ĐẦU TRỤC CƠ'!A127="","",'⭕ PHỚT ĐẦU TRỤC CƠ'!P127)</f>
        <v/>
      </c>
      <c r="C5941" s="1" t="str">
        <f>IF('⭕ PHỚT ĐẦU TRỤC CƠ'!A127="","","Phớt đầu")</f>
        <v/>
      </c>
      <c r="D5941" s="1" t="str">
        <f>IF('⭕ PHỚT ĐẦU TRỤC CƠ'!A127="","",'⭕ PHỚT ĐẦU TRỤC CƠ'!G127)</f>
        <v/>
      </c>
      <c r="E5941" s="1" t="str">
        <f>IF('⭕ PHỚT ĐẦU TRỤC CƠ'!A127="","",'⭕ PHỚT ĐẦU TRỤC CƠ'!H127)</f>
        <v/>
      </c>
      <c r="F5941" s="1" t="str">
        <f>IF('⭕ PHỚT ĐẦU TRỤC CƠ'!A127="","",'⭕ PHỚT ĐẦU TRỤC CƠ'!I127)</f>
        <v/>
      </c>
      <c r="G5941" s="1" t="str">
        <f>IF('⭕ PHỚT ĐẦU TRỤC CƠ'!A127="","",'⭕ PHỚT ĐẦU TRỤC CƠ'!J127)</f>
        <v/>
      </c>
      <c r="H5941" s="1" t="str">
        <f>IF('⭕ PHỚT ĐẦU TRỤC CƠ'!A127="","",'⭕ PHỚT ĐẦU TRỤC CƠ'!K127)</f>
        <v/>
      </c>
      <c r="I5941" s="1" t="str">
        <f>IF('⭕ PHỚT ĐẦU TRỤC CƠ'!A127="","",'⭕ PHỚT ĐẦU TRỤC CƠ'!L127)</f>
        <v/>
      </c>
      <c r="J5941" s="1" t="str">
        <f>IF('⭕ PHỚT ĐẦU TRỤC CƠ'!A127="","",'⭕ PHỚT ĐẦU TRỤC CƠ'!D127)</f>
        <v/>
      </c>
      <c r="L5941" s="1">
        <f>N(L5940)+IF(AND('🔎 TRA CỨU NHANH'!$C$2&lt;&gt;"",OR(ISNUMBER(SEARCH('🔎 TRA CỨU NHANH'!$C$2,$A5941)),ISNUMBER(SEARCH('🔎 TRA CỨU NHANH'!$C$2,$B5941)))),1,0)</f>
        <v>0</v>
      </c>
      <c r="M5941" s="1" t="str">
        <f t="shared" si="184"/>
        <v/>
      </c>
      <c r="N5941" s="1">
        <f>N(N5940)+IF(AND('💰 BÁO GIÁ'!$C$27&lt;&gt;"",OR(ISNUMBER(SEARCH('💰 BÁO GIÁ'!$C$27,$A5941)),ISNUMBER(SEARCH('💰 BÁO GIÁ'!$C$27,$B5941)))),1,0)</f>
        <v>0</v>
      </c>
      <c r="O5941" s="1" t="str">
        <f t="shared" si="185"/>
        <v/>
      </c>
    </row>
    <row r="5942" customHeight="1" spans="1:15">
      <c r="A5942" s="1" t="str">
        <f>IF('⭕ PHỚT ĐẦU TRỤC CƠ'!A128="","",'⭕ PHỚT ĐẦU TRỤC CƠ'!A128)</f>
        <v/>
      </c>
      <c r="B5942" s="1" t="str">
        <f>IF('⭕ PHỚT ĐẦU TRỤC CƠ'!A128="","",'⭕ PHỚT ĐẦU TRỤC CƠ'!P128)</f>
        <v/>
      </c>
      <c r="C5942" s="1" t="str">
        <f>IF('⭕ PHỚT ĐẦU TRỤC CƠ'!A128="","","Phớt đầu")</f>
        <v/>
      </c>
      <c r="D5942" s="1" t="str">
        <f>IF('⭕ PHỚT ĐẦU TRỤC CƠ'!A128="","",'⭕ PHỚT ĐẦU TRỤC CƠ'!G128)</f>
        <v/>
      </c>
      <c r="E5942" s="1" t="str">
        <f>IF('⭕ PHỚT ĐẦU TRỤC CƠ'!A128="","",'⭕ PHỚT ĐẦU TRỤC CƠ'!H128)</f>
        <v/>
      </c>
      <c r="F5942" s="1" t="str">
        <f>IF('⭕ PHỚT ĐẦU TRỤC CƠ'!A128="","",'⭕ PHỚT ĐẦU TRỤC CƠ'!I128)</f>
        <v/>
      </c>
      <c r="G5942" s="1" t="str">
        <f>IF('⭕ PHỚT ĐẦU TRỤC CƠ'!A128="","",'⭕ PHỚT ĐẦU TRỤC CƠ'!J128)</f>
        <v/>
      </c>
      <c r="H5942" s="1" t="str">
        <f>IF('⭕ PHỚT ĐẦU TRỤC CƠ'!A128="","",'⭕ PHỚT ĐẦU TRỤC CƠ'!K128)</f>
        <v/>
      </c>
      <c r="I5942" s="1" t="str">
        <f>IF('⭕ PHỚT ĐẦU TRỤC CƠ'!A128="","",'⭕ PHỚT ĐẦU TRỤC CƠ'!L128)</f>
        <v/>
      </c>
      <c r="J5942" s="1" t="str">
        <f>IF('⭕ PHỚT ĐẦU TRỤC CƠ'!A128="","",'⭕ PHỚT ĐẦU TRỤC CƠ'!D128)</f>
        <v/>
      </c>
      <c r="L5942" s="1">
        <f>N(L5941)+IF(AND('🔎 TRA CỨU NHANH'!$C$2&lt;&gt;"",OR(ISNUMBER(SEARCH('🔎 TRA CỨU NHANH'!$C$2,$A5942)),ISNUMBER(SEARCH('🔎 TRA CỨU NHANH'!$C$2,$B5942)))),1,0)</f>
        <v>0</v>
      </c>
      <c r="M5942" s="1" t="str">
        <f t="shared" si="184"/>
        <v/>
      </c>
      <c r="N5942" s="1">
        <f>N(N5941)+IF(AND('💰 BÁO GIÁ'!$C$27&lt;&gt;"",OR(ISNUMBER(SEARCH('💰 BÁO GIÁ'!$C$27,$A5942)),ISNUMBER(SEARCH('💰 BÁO GIÁ'!$C$27,$B5942)))),1,0)</f>
        <v>0</v>
      </c>
      <c r="O5942" s="1" t="str">
        <f t="shared" si="185"/>
        <v/>
      </c>
    </row>
    <row r="5943" customHeight="1" spans="1:15">
      <c r="A5943" s="1" t="str">
        <f>IF('⭕ PHỚT ĐẦU TRỤC CƠ'!A129="","",'⭕ PHỚT ĐẦU TRỤC CƠ'!A129)</f>
        <v/>
      </c>
      <c r="B5943" s="1" t="str">
        <f>IF('⭕ PHỚT ĐẦU TRỤC CƠ'!A129="","",'⭕ PHỚT ĐẦU TRỤC CƠ'!P129)</f>
        <v/>
      </c>
      <c r="C5943" s="1" t="str">
        <f>IF('⭕ PHỚT ĐẦU TRỤC CƠ'!A129="","","Phớt đầu")</f>
        <v/>
      </c>
      <c r="D5943" s="1" t="str">
        <f>IF('⭕ PHỚT ĐẦU TRỤC CƠ'!A129="","",'⭕ PHỚT ĐẦU TRỤC CƠ'!G129)</f>
        <v/>
      </c>
      <c r="E5943" s="1" t="str">
        <f>IF('⭕ PHỚT ĐẦU TRỤC CƠ'!A129="","",'⭕ PHỚT ĐẦU TRỤC CƠ'!H129)</f>
        <v/>
      </c>
      <c r="F5943" s="1" t="str">
        <f>IF('⭕ PHỚT ĐẦU TRỤC CƠ'!A129="","",'⭕ PHỚT ĐẦU TRỤC CƠ'!I129)</f>
        <v/>
      </c>
      <c r="G5943" s="1" t="str">
        <f>IF('⭕ PHỚT ĐẦU TRỤC CƠ'!A129="","",'⭕ PHỚT ĐẦU TRỤC CƠ'!J129)</f>
        <v/>
      </c>
      <c r="H5943" s="1" t="str">
        <f>IF('⭕ PHỚT ĐẦU TRỤC CƠ'!A129="","",'⭕ PHỚT ĐẦU TRỤC CƠ'!K129)</f>
        <v/>
      </c>
      <c r="I5943" s="1" t="str">
        <f>IF('⭕ PHỚT ĐẦU TRỤC CƠ'!A129="","",'⭕ PHỚT ĐẦU TRỤC CƠ'!L129)</f>
        <v/>
      </c>
      <c r="J5943" s="1" t="str">
        <f>IF('⭕ PHỚT ĐẦU TRỤC CƠ'!A129="","",'⭕ PHỚT ĐẦU TRỤC CƠ'!D129)</f>
        <v/>
      </c>
      <c r="L5943" s="1">
        <f>N(L5942)+IF(AND('🔎 TRA CỨU NHANH'!$C$2&lt;&gt;"",OR(ISNUMBER(SEARCH('🔎 TRA CỨU NHANH'!$C$2,$A5943)),ISNUMBER(SEARCH('🔎 TRA CỨU NHANH'!$C$2,$B5943)))),1,0)</f>
        <v>0</v>
      </c>
      <c r="M5943" s="1" t="str">
        <f t="shared" si="184"/>
        <v/>
      </c>
      <c r="N5943" s="1">
        <f>N(N5942)+IF(AND('💰 BÁO GIÁ'!$C$27&lt;&gt;"",OR(ISNUMBER(SEARCH('💰 BÁO GIÁ'!$C$27,$A5943)),ISNUMBER(SEARCH('💰 BÁO GIÁ'!$C$27,$B5943)))),1,0)</f>
        <v>0</v>
      </c>
      <c r="O5943" s="1" t="str">
        <f t="shared" si="185"/>
        <v/>
      </c>
    </row>
    <row r="5944" customHeight="1" spans="1:15">
      <c r="A5944" s="1" t="str">
        <f>IF('⭕ PHỚT ĐẦU TRỤC CƠ'!A130="","",'⭕ PHỚT ĐẦU TRỤC CƠ'!A130)</f>
        <v/>
      </c>
      <c r="B5944" s="1" t="str">
        <f>IF('⭕ PHỚT ĐẦU TRỤC CƠ'!A130="","",'⭕ PHỚT ĐẦU TRỤC CƠ'!P130)</f>
        <v/>
      </c>
      <c r="C5944" s="1" t="str">
        <f>IF('⭕ PHỚT ĐẦU TRỤC CƠ'!A130="","","Phớt đầu")</f>
        <v/>
      </c>
      <c r="D5944" s="1" t="str">
        <f>IF('⭕ PHỚT ĐẦU TRỤC CƠ'!A130="","",'⭕ PHỚT ĐẦU TRỤC CƠ'!G130)</f>
        <v/>
      </c>
      <c r="E5944" s="1" t="str">
        <f>IF('⭕ PHỚT ĐẦU TRỤC CƠ'!A130="","",'⭕ PHỚT ĐẦU TRỤC CƠ'!H130)</f>
        <v/>
      </c>
      <c r="F5944" s="1" t="str">
        <f>IF('⭕ PHỚT ĐẦU TRỤC CƠ'!A130="","",'⭕ PHỚT ĐẦU TRỤC CƠ'!I130)</f>
        <v/>
      </c>
      <c r="G5944" s="1" t="str">
        <f>IF('⭕ PHỚT ĐẦU TRỤC CƠ'!A130="","",'⭕ PHỚT ĐẦU TRỤC CƠ'!J130)</f>
        <v/>
      </c>
      <c r="H5944" s="1" t="str">
        <f>IF('⭕ PHỚT ĐẦU TRỤC CƠ'!A130="","",'⭕ PHỚT ĐẦU TRỤC CƠ'!K130)</f>
        <v/>
      </c>
      <c r="I5944" s="1" t="str">
        <f>IF('⭕ PHỚT ĐẦU TRỤC CƠ'!A130="","",'⭕ PHỚT ĐẦU TRỤC CƠ'!L130)</f>
        <v/>
      </c>
      <c r="J5944" s="1" t="str">
        <f>IF('⭕ PHỚT ĐẦU TRỤC CƠ'!A130="","",'⭕ PHỚT ĐẦU TRỤC CƠ'!D130)</f>
        <v/>
      </c>
      <c r="L5944" s="1">
        <f>N(L5943)+IF(AND('🔎 TRA CỨU NHANH'!$C$2&lt;&gt;"",OR(ISNUMBER(SEARCH('🔎 TRA CỨU NHANH'!$C$2,$A5944)),ISNUMBER(SEARCH('🔎 TRA CỨU NHANH'!$C$2,$B5944)))),1,0)</f>
        <v>0</v>
      </c>
      <c r="M5944" s="1" t="str">
        <f t="shared" si="184"/>
        <v/>
      </c>
      <c r="N5944" s="1">
        <f>N(N5943)+IF(AND('💰 BÁO GIÁ'!$C$27&lt;&gt;"",OR(ISNUMBER(SEARCH('💰 BÁO GIÁ'!$C$27,$A5944)),ISNUMBER(SEARCH('💰 BÁO GIÁ'!$C$27,$B5944)))),1,0)</f>
        <v>0</v>
      </c>
      <c r="O5944" s="1" t="str">
        <f t="shared" si="185"/>
        <v/>
      </c>
    </row>
    <row r="5945" customHeight="1" spans="1:15">
      <c r="A5945" s="1" t="str">
        <f>IF('⭕ PHỚT ĐẦU TRỤC CƠ'!A131="","",'⭕ PHỚT ĐẦU TRỤC CƠ'!A131)</f>
        <v/>
      </c>
      <c r="B5945" s="1" t="str">
        <f>IF('⭕ PHỚT ĐẦU TRỤC CƠ'!A131="","",'⭕ PHỚT ĐẦU TRỤC CƠ'!P131)</f>
        <v/>
      </c>
      <c r="C5945" s="1" t="str">
        <f>IF('⭕ PHỚT ĐẦU TRỤC CƠ'!A131="","","Phớt đầu")</f>
        <v/>
      </c>
      <c r="D5945" s="1" t="str">
        <f>IF('⭕ PHỚT ĐẦU TRỤC CƠ'!A131="","",'⭕ PHỚT ĐẦU TRỤC CƠ'!G131)</f>
        <v/>
      </c>
      <c r="E5945" s="1" t="str">
        <f>IF('⭕ PHỚT ĐẦU TRỤC CƠ'!A131="","",'⭕ PHỚT ĐẦU TRỤC CƠ'!H131)</f>
        <v/>
      </c>
      <c r="F5945" s="1" t="str">
        <f>IF('⭕ PHỚT ĐẦU TRỤC CƠ'!A131="","",'⭕ PHỚT ĐẦU TRỤC CƠ'!I131)</f>
        <v/>
      </c>
      <c r="G5945" s="1" t="str">
        <f>IF('⭕ PHỚT ĐẦU TRỤC CƠ'!A131="","",'⭕ PHỚT ĐẦU TRỤC CƠ'!J131)</f>
        <v/>
      </c>
      <c r="H5945" s="1" t="str">
        <f>IF('⭕ PHỚT ĐẦU TRỤC CƠ'!A131="","",'⭕ PHỚT ĐẦU TRỤC CƠ'!K131)</f>
        <v/>
      </c>
      <c r="I5945" s="1" t="str">
        <f>IF('⭕ PHỚT ĐẦU TRỤC CƠ'!A131="","",'⭕ PHỚT ĐẦU TRỤC CƠ'!L131)</f>
        <v/>
      </c>
      <c r="J5945" s="1" t="str">
        <f>IF('⭕ PHỚT ĐẦU TRỤC CƠ'!A131="","",'⭕ PHỚT ĐẦU TRỤC CƠ'!D131)</f>
        <v/>
      </c>
      <c r="L5945" s="1">
        <f>N(L5944)+IF(AND('🔎 TRA CỨU NHANH'!$C$2&lt;&gt;"",OR(ISNUMBER(SEARCH('🔎 TRA CỨU NHANH'!$C$2,$A5945)),ISNUMBER(SEARCH('🔎 TRA CỨU NHANH'!$C$2,$B5945)))),1,0)</f>
        <v>0</v>
      </c>
      <c r="M5945" s="1" t="str">
        <f t="shared" si="184"/>
        <v/>
      </c>
      <c r="N5945" s="1">
        <f>N(N5944)+IF(AND('💰 BÁO GIÁ'!$C$27&lt;&gt;"",OR(ISNUMBER(SEARCH('💰 BÁO GIÁ'!$C$27,$A5945)),ISNUMBER(SEARCH('💰 BÁO GIÁ'!$C$27,$B5945)))),1,0)</f>
        <v>0</v>
      </c>
      <c r="O5945" s="1" t="str">
        <f t="shared" si="185"/>
        <v/>
      </c>
    </row>
    <row r="5946" customHeight="1" spans="1:15">
      <c r="A5946" s="1" t="str">
        <f>IF('⭕ PHỚT ĐẦU TRỤC CƠ'!A132="","",'⭕ PHỚT ĐẦU TRỤC CƠ'!A132)</f>
        <v/>
      </c>
      <c r="B5946" s="1" t="str">
        <f>IF('⭕ PHỚT ĐẦU TRỤC CƠ'!A132="","",'⭕ PHỚT ĐẦU TRỤC CƠ'!P132)</f>
        <v/>
      </c>
      <c r="C5946" s="1" t="str">
        <f>IF('⭕ PHỚT ĐẦU TRỤC CƠ'!A132="","","Phớt đầu")</f>
        <v/>
      </c>
      <c r="D5946" s="1" t="str">
        <f>IF('⭕ PHỚT ĐẦU TRỤC CƠ'!A132="","",'⭕ PHỚT ĐẦU TRỤC CƠ'!G132)</f>
        <v/>
      </c>
      <c r="E5946" s="1" t="str">
        <f>IF('⭕ PHỚT ĐẦU TRỤC CƠ'!A132="","",'⭕ PHỚT ĐẦU TRỤC CƠ'!H132)</f>
        <v/>
      </c>
      <c r="F5946" s="1" t="str">
        <f>IF('⭕ PHỚT ĐẦU TRỤC CƠ'!A132="","",'⭕ PHỚT ĐẦU TRỤC CƠ'!I132)</f>
        <v/>
      </c>
      <c r="G5946" s="1" t="str">
        <f>IF('⭕ PHỚT ĐẦU TRỤC CƠ'!A132="","",'⭕ PHỚT ĐẦU TRỤC CƠ'!J132)</f>
        <v/>
      </c>
      <c r="H5946" s="1" t="str">
        <f>IF('⭕ PHỚT ĐẦU TRỤC CƠ'!A132="","",'⭕ PHỚT ĐẦU TRỤC CƠ'!K132)</f>
        <v/>
      </c>
      <c r="I5946" s="1" t="str">
        <f>IF('⭕ PHỚT ĐẦU TRỤC CƠ'!A132="","",'⭕ PHỚT ĐẦU TRỤC CƠ'!L132)</f>
        <v/>
      </c>
      <c r="J5946" s="1" t="str">
        <f>IF('⭕ PHỚT ĐẦU TRỤC CƠ'!A132="","",'⭕ PHỚT ĐẦU TRỤC CƠ'!D132)</f>
        <v/>
      </c>
      <c r="L5946" s="1">
        <f>N(L5945)+IF(AND('🔎 TRA CỨU NHANH'!$C$2&lt;&gt;"",OR(ISNUMBER(SEARCH('🔎 TRA CỨU NHANH'!$C$2,$A5946)),ISNUMBER(SEARCH('🔎 TRA CỨU NHANH'!$C$2,$B5946)))),1,0)</f>
        <v>0</v>
      </c>
      <c r="M5946" s="1" t="str">
        <f t="shared" si="184"/>
        <v/>
      </c>
      <c r="N5946" s="1">
        <f>N(N5945)+IF(AND('💰 BÁO GIÁ'!$C$27&lt;&gt;"",OR(ISNUMBER(SEARCH('💰 BÁO GIÁ'!$C$27,$A5946)),ISNUMBER(SEARCH('💰 BÁO GIÁ'!$C$27,$B5946)))),1,0)</f>
        <v>0</v>
      </c>
      <c r="O5946" s="1" t="str">
        <f t="shared" si="185"/>
        <v/>
      </c>
    </row>
    <row r="5947" customHeight="1" spans="1:15">
      <c r="A5947" s="1" t="str">
        <f>IF('⭕ PHỚT ĐẦU TRỤC CƠ'!A133="","",'⭕ PHỚT ĐẦU TRỤC CƠ'!A133)</f>
        <v/>
      </c>
      <c r="B5947" s="1" t="str">
        <f>IF('⭕ PHỚT ĐẦU TRỤC CƠ'!A133="","",'⭕ PHỚT ĐẦU TRỤC CƠ'!P133)</f>
        <v/>
      </c>
      <c r="C5947" s="1" t="str">
        <f>IF('⭕ PHỚT ĐẦU TRỤC CƠ'!A133="","","Phớt đầu")</f>
        <v/>
      </c>
      <c r="D5947" s="1" t="str">
        <f>IF('⭕ PHỚT ĐẦU TRỤC CƠ'!A133="","",'⭕ PHỚT ĐẦU TRỤC CƠ'!G133)</f>
        <v/>
      </c>
      <c r="E5947" s="1" t="str">
        <f>IF('⭕ PHỚT ĐẦU TRỤC CƠ'!A133="","",'⭕ PHỚT ĐẦU TRỤC CƠ'!H133)</f>
        <v/>
      </c>
      <c r="F5947" s="1" t="str">
        <f>IF('⭕ PHỚT ĐẦU TRỤC CƠ'!A133="","",'⭕ PHỚT ĐẦU TRỤC CƠ'!I133)</f>
        <v/>
      </c>
      <c r="G5947" s="1" t="str">
        <f>IF('⭕ PHỚT ĐẦU TRỤC CƠ'!A133="","",'⭕ PHỚT ĐẦU TRỤC CƠ'!J133)</f>
        <v/>
      </c>
      <c r="H5947" s="1" t="str">
        <f>IF('⭕ PHỚT ĐẦU TRỤC CƠ'!A133="","",'⭕ PHỚT ĐẦU TRỤC CƠ'!K133)</f>
        <v/>
      </c>
      <c r="I5947" s="1" t="str">
        <f>IF('⭕ PHỚT ĐẦU TRỤC CƠ'!A133="","",'⭕ PHỚT ĐẦU TRỤC CƠ'!L133)</f>
        <v/>
      </c>
      <c r="J5947" s="1" t="str">
        <f>IF('⭕ PHỚT ĐẦU TRỤC CƠ'!A133="","",'⭕ PHỚT ĐẦU TRỤC CƠ'!D133)</f>
        <v/>
      </c>
      <c r="L5947" s="1">
        <f>N(L5946)+IF(AND('🔎 TRA CỨU NHANH'!$C$2&lt;&gt;"",OR(ISNUMBER(SEARCH('🔎 TRA CỨU NHANH'!$C$2,$A5947)),ISNUMBER(SEARCH('🔎 TRA CỨU NHANH'!$C$2,$B5947)))),1,0)</f>
        <v>0</v>
      </c>
      <c r="M5947" s="1" t="str">
        <f t="shared" si="184"/>
        <v/>
      </c>
      <c r="N5947" s="1">
        <f>N(N5946)+IF(AND('💰 BÁO GIÁ'!$C$27&lt;&gt;"",OR(ISNUMBER(SEARCH('💰 BÁO GIÁ'!$C$27,$A5947)),ISNUMBER(SEARCH('💰 BÁO GIÁ'!$C$27,$B5947)))),1,0)</f>
        <v>0</v>
      </c>
      <c r="O5947" s="1" t="str">
        <f t="shared" si="185"/>
        <v/>
      </c>
    </row>
    <row r="5948" customHeight="1" spans="1:15">
      <c r="A5948" s="1" t="str">
        <f>IF('⭕ PHỚT ĐẦU TRỤC CƠ'!A134="","",'⭕ PHỚT ĐẦU TRỤC CƠ'!A134)</f>
        <v/>
      </c>
      <c r="B5948" s="1" t="str">
        <f>IF('⭕ PHỚT ĐẦU TRỤC CƠ'!A134="","",'⭕ PHỚT ĐẦU TRỤC CƠ'!P134)</f>
        <v/>
      </c>
      <c r="C5948" s="1" t="str">
        <f>IF('⭕ PHỚT ĐẦU TRỤC CƠ'!A134="","","Phớt đầu")</f>
        <v/>
      </c>
      <c r="D5948" s="1" t="str">
        <f>IF('⭕ PHỚT ĐẦU TRỤC CƠ'!A134="","",'⭕ PHỚT ĐẦU TRỤC CƠ'!G134)</f>
        <v/>
      </c>
      <c r="E5948" s="1" t="str">
        <f>IF('⭕ PHỚT ĐẦU TRỤC CƠ'!A134="","",'⭕ PHỚT ĐẦU TRỤC CƠ'!H134)</f>
        <v/>
      </c>
      <c r="F5948" s="1" t="str">
        <f>IF('⭕ PHỚT ĐẦU TRỤC CƠ'!A134="","",'⭕ PHỚT ĐẦU TRỤC CƠ'!I134)</f>
        <v/>
      </c>
      <c r="G5948" s="1" t="str">
        <f>IF('⭕ PHỚT ĐẦU TRỤC CƠ'!A134="","",'⭕ PHỚT ĐẦU TRỤC CƠ'!J134)</f>
        <v/>
      </c>
      <c r="H5948" s="1" t="str">
        <f>IF('⭕ PHỚT ĐẦU TRỤC CƠ'!A134="","",'⭕ PHỚT ĐẦU TRỤC CƠ'!K134)</f>
        <v/>
      </c>
      <c r="I5948" s="1" t="str">
        <f>IF('⭕ PHỚT ĐẦU TRỤC CƠ'!A134="","",'⭕ PHỚT ĐẦU TRỤC CƠ'!L134)</f>
        <v/>
      </c>
      <c r="J5948" s="1" t="str">
        <f>IF('⭕ PHỚT ĐẦU TRỤC CƠ'!A134="","",'⭕ PHỚT ĐẦU TRỤC CƠ'!D134)</f>
        <v/>
      </c>
      <c r="L5948" s="1">
        <f>N(L5947)+IF(AND('🔎 TRA CỨU NHANH'!$C$2&lt;&gt;"",OR(ISNUMBER(SEARCH('🔎 TRA CỨU NHANH'!$C$2,$A5948)),ISNUMBER(SEARCH('🔎 TRA CỨU NHANH'!$C$2,$B5948)))),1,0)</f>
        <v>0</v>
      </c>
      <c r="M5948" s="1" t="str">
        <f t="shared" si="184"/>
        <v/>
      </c>
      <c r="N5948" s="1">
        <f>N(N5947)+IF(AND('💰 BÁO GIÁ'!$C$27&lt;&gt;"",OR(ISNUMBER(SEARCH('💰 BÁO GIÁ'!$C$27,$A5948)),ISNUMBER(SEARCH('💰 BÁO GIÁ'!$C$27,$B5948)))),1,0)</f>
        <v>0</v>
      </c>
      <c r="O5948" s="1" t="str">
        <f t="shared" si="185"/>
        <v/>
      </c>
    </row>
    <row r="5949" customHeight="1" spans="1:15">
      <c r="A5949" s="1" t="str">
        <f>IF('⭕ PHỚT ĐẦU TRỤC CƠ'!A135="","",'⭕ PHỚT ĐẦU TRỤC CƠ'!A135)</f>
        <v/>
      </c>
      <c r="B5949" s="1" t="str">
        <f>IF('⭕ PHỚT ĐẦU TRỤC CƠ'!A135="","",'⭕ PHỚT ĐẦU TRỤC CƠ'!P135)</f>
        <v/>
      </c>
      <c r="C5949" s="1" t="str">
        <f>IF('⭕ PHỚT ĐẦU TRỤC CƠ'!A135="","","Phớt đầu")</f>
        <v/>
      </c>
      <c r="D5949" s="1" t="str">
        <f>IF('⭕ PHỚT ĐẦU TRỤC CƠ'!A135="","",'⭕ PHỚT ĐẦU TRỤC CƠ'!G135)</f>
        <v/>
      </c>
      <c r="E5949" s="1" t="str">
        <f>IF('⭕ PHỚT ĐẦU TRỤC CƠ'!A135="","",'⭕ PHỚT ĐẦU TRỤC CƠ'!H135)</f>
        <v/>
      </c>
      <c r="F5949" s="1" t="str">
        <f>IF('⭕ PHỚT ĐẦU TRỤC CƠ'!A135="","",'⭕ PHỚT ĐẦU TRỤC CƠ'!I135)</f>
        <v/>
      </c>
      <c r="G5949" s="1" t="str">
        <f>IF('⭕ PHỚT ĐẦU TRỤC CƠ'!A135="","",'⭕ PHỚT ĐẦU TRỤC CƠ'!J135)</f>
        <v/>
      </c>
      <c r="H5949" s="1" t="str">
        <f>IF('⭕ PHỚT ĐẦU TRỤC CƠ'!A135="","",'⭕ PHỚT ĐẦU TRỤC CƠ'!K135)</f>
        <v/>
      </c>
      <c r="I5949" s="1" t="str">
        <f>IF('⭕ PHỚT ĐẦU TRỤC CƠ'!A135="","",'⭕ PHỚT ĐẦU TRỤC CƠ'!L135)</f>
        <v/>
      </c>
      <c r="J5949" s="1" t="str">
        <f>IF('⭕ PHỚT ĐẦU TRỤC CƠ'!A135="","",'⭕ PHỚT ĐẦU TRỤC CƠ'!D135)</f>
        <v/>
      </c>
      <c r="L5949" s="1">
        <f>N(L5948)+IF(AND('🔎 TRA CỨU NHANH'!$C$2&lt;&gt;"",OR(ISNUMBER(SEARCH('🔎 TRA CỨU NHANH'!$C$2,$A5949)),ISNUMBER(SEARCH('🔎 TRA CỨU NHANH'!$C$2,$B5949)))),1,0)</f>
        <v>0</v>
      </c>
      <c r="M5949" s="1" t="str">
        <f t="shared" si="184"/>
        <v/>
      </c>
      <c r="N5949" s="1">
        <f>N(N5948)+IF(AND('💰 BÁO GIÁ'!$C$27&lt;&gt;"",OR(ISNUMBER(SEARCH('💰 BÁO GIÁ'!$C$27,$A5949)),ISNUMBER(SEARCH('💰 BÁO GIÁ'!$C$27,$B5949)))),1,0)</f>
        <v>0</v>
      </c>
      <c r="O5949" s="1" t="str">
        <f t="shared" si="185"/>
        <v/>
      </c>
    </row>
    <row r="5950" customHeight="1" spans="1:15">
      <c r="A5950" s="1" t="str">
        <f>IF('⭕ PHỚT ĐẦU TRỤC CƠ'!A136="","",'⭕ PHỚT ĐẦU TRỤC CƠ'!A136)</f>
        <v/>
      </c>
      <c r="B5950" s="1" t="str">
        <f>IF('⭕ PHỚT ĐẦU TRỤC CƠ'!A136="","",'⭕ PHỚT ĐẦU TRỤC CƠ'!P136)</f>
        <v/>
      </c>
      <c r="C5950" s="1" t="str">
        <f>IF('⭕ PHỚT ĐẦU TRỤC CƠ'!A136="","","Phớt đầu")</f>
        <v/>
      </c>
      <c r="D5950" s="1" t="str">
        <f>IF('⭕ PHỚT ĐẦU TRỤC CƠ'!A136="","",'⭕ PHỚT ĐẦU TRỤC CƠ'!G136)</f>
        <v/>
      </c>
      <c r="E5950" s="1" t="str">
        <f>IF('⭕ PHỚT ĐẦU TRỤC CƠ'!A136="","",'⭕ PHỚT ĐẦU TRỤC CƠ'!H136)</f>
        <v/>
      </c>
      <c r="F5950" s="1" t="str">
        <f>IF('⭕ PHỚT ĐẦU TRỤC CƠ'!A136="","",'⭕ PHỚT ĐẦU TRỤC CƠ'!I136)</f>
        <v/>
      </c>
      <c r="G5950" s="1" t="str">
        <f>IF('⭕ PHỚT ĐẦU TRỤC CƠ'!A136="","",'⭕ PHỚT ĐẦU TRỤC CƠ'!J136)</f>
        <v/>
      </c>
      <c r="H5950" s="1" t="str">
        <f>IF('⭕ PHỚT ĐẦU TRỤC CƠ'!A136="","",'⭕ PHỚT ĐẦU TRỤC CƠ'!K136)</f>
        <v/>
      </c>
      <c r="I5950" s="1" t="str">
        <f>IF('⭕ PHỚT ĐẦU TRỤC CƠ'!A136="","",'⭕ PHỚT ĐẦU TRỤC CƠ'!L136)</f>
        <v/>
      </c>
      <c r="J5950" s="1" t="str">
        <f>IF('⭕ PHỚT ĐẦU TRỤC CƠ'!A136="","",'⭕ PHỚT ĐẦU TRỤC CƠ'!D136)</f>
        <v/>
      </c>
      <c r="L5950" s="1">
        <f>N(L5949)+IF(AND('🔎 TRA CỨU NHANH'!$C$2&lt;&gt;"",OR(ISNUMBER(SEARCH('🔎 TRA CỨU NHANH'!$C$2,$A5950)),ISNUMBER(SEARCH('🔎 TRA CỨU NHANH'!$C$2,$B5950)))),1,0)</f>
        <v>0</v>
      </c>
      <c r="M5950" s="1" t="str">
        <f t="shared" si="184"/>
        <v/>
      </c>
      <c r="N5950" s="1">
        <f>N(N5949)+IF(AND('💰 BÁO GIÁ'!$C$27&lt;&gt;"",OR(ISNUMBER(SEARCH('💰 BÁO GIÁ'!$C$27,$A5950)),ISNUMBER(SEARCH('💰 BÁO GIÁ'!$C$27,$B5950)))),1,0)</f>
        <v>0</v>
      </c>
      <c r="O5950" s="1" t="str">
        <f t="shared" si="185"/>
        <v/>
      </c>
    </row>
    <row r="5951" customHeight="1" spans="1:15">
      <c r="A5951" s="1" t="str">
        <f>IF('⭕ PHỚT ĐẦU TRỤC CƠ'!A137="","",'⭕ PHỚT ĐẦU TRỤC CƠ'!A137)</f>
        <v/>
      </c>
      <c r="B5951" s="1" t="str">
        <f>IF('⭕ PHỚT ĐẦU TRỤC CƠ'!A137="","",'⭕ PHỚT ĐẦU TRỤC CƠ'!P137)</f>
        <v/>
      </c>
      <c r="C5951" s="1" t="str">
        <f>IF('⭕ PHỚT ĐẦU TRỤC CƠ'!A137="","","Phớt đầu")</f>
        <v/>
      </c>
      <c r="D5951" s="1" t="str">
        <f>IF('⭕ PHỚT ĐẦU TRỤC CƠ'!A137="","",'⭕ PHỚT ĐẦU TRỤC CƠ'!G137)</f>
        <v/>
      </c>
      <c r="E5951" s="1" t="str">
        <f>IF('⭕ PHỚT ĐẦU TRỤC CƠ'!A137="","",'⭕ PHỚT ĐẦU TRỤC CƠ'!H137)</f>
        <v/>
      </c>
      <c r="F5951" s="1" t="str">
        <f>IF('⭕ PHỚT ĐẦU TRỤC CƠ'!A137="","",'⭕ PHỚT ĐẦU TRỤC CƠ'!I137)</f>
        <v/>
      </c>
      <c r="G5951" s="1" t="str">
        <f>IF('⭕ PHỚT ĐẦU TRỤC CƠ'!A137="","",'⭕ PHỚT ĐẦU TRỤC CƠ'!J137)</f>
        <v/>
      </c>
      <c r="H5951" s="1" t="str">
        <f>IF('⭕ PHỚT ĐẦU TRỤC CƠ'!A137="","",'⭕ PHỚT ĐẦU TRỤC CƠ'!K137)</f>
        <v/>
      </c>
      <c r="I5951" s="1" t="str">
        <f>IF('⭕ PHỚT ĐẦU TRỤC CƠ'!A137="","",'⭕ PHỚT ĐẦU TRỤC CƠ'!L137)</f>
        <v/>
      </c>
      <c r="J5951" s="1" t="str">
        <f>IF('⭕ PHỚT ĐẦU TRỤC CƠ'!A137="","",'⭕ PHỚT ĐẦU TRỤC CƠ'!D137)</f>
        <v/>
      </c>
      <c r="L5951" s="1">
        <f>N(L5950)+IF(AND('🔎 TRA CỨU NHANH'!$C$2&lt;&gt;"",OR(ISNUMBER(SEARCH('🔎 TRA CỨU NHANH'!$C$2,$A5951)),ISNUMBER(SEARCH('🔎 TRA CỨU NHANH'!$C$2,$B5951)))),1,0)</f>
        <v>0</v>
      </c>
      <c r="M5951" s="1" t="str">
        <f t="shared" si="184"/>
        <v/>
      </c>
      <c r="N5951" s="1">
        <f>N(N5950)+IF(AND('💰 BÁO GIÁ'!$C$27&lt;&gt;"",OR(ISNUMBER(SEARCH('💰 BÁO GIÁ'!$C$27,$A5951)),ISNUMBER(SEARCH('💰 BÁO GIÁ'!$C$27,$B5951)))),1,0)</f>
        <v>0</v>
      </c>
      <c r="O5951" s="1" t="str">
        <f t="shared" si="185"/>
        <v/>
      </c>
    </row>
    <row r="5952" customHeight="1" spans="1:15">
      <c r="A5952" s="1" t="str">
        <f>IF('🔴 PHỚT ĐUÔI TRỤC CƠ'!A3="","",'🔴 PHỚT ĐUÔI TRỤC CƠ'!A3)</f>
        <v/>
      </c>
      <c r="B5952" s="1" t="str">
        <f>IF('🔴 PHỚT ĐUÔI TRỤC CƠ'!A3="","",'🔴 PHỚT ĐUÔI TRỤC CƠ'!P3)</f>
        <v/>
      </c>
      <c r="C5952" s="1" t="str">
        <f>IF('🔴 PHỚT ĐUÔI TRỤC CƠ'!A3="","","Phớt đuôi")</f>
        <v/>
      </c>
      <c r="D5952" s="1" t="str">
        <f>IF('🔴 PHỚT ĐUÔI TRỤC CƠ'!A3="","",'🔴 PHỚT ĐUÔI TRỤC CƠ'!G3)</f>
        <v/>
      </c>
      <c r="E5952" s="1" t="str">
        <f>IF('🔴 PHỚT ĐUÔI TRỤC CƠ'!A3="","",'🔴 PHỚT ĐUÔI TRỤC CƠ'!H3)</f>
        <v/>
      </c>
      <c r="F5952" s="1" t="str">
        <f>IF('🔴 PHỚT ĐUÔI TRỤC CƠ'!A3="","",'🔴 PHỚT ĐUÔI TRỤC CƠ'!I3)</f>
        <v/>
      </c>
      <c r="G5952" s="1" t="str">
        <f>IF('🔴 PHỚT ĐUÔI TRỤC CƠ'!A3="","",'🔴 PHỚT ĐUÔI TRỤC CƠ'!J3)</f>
        <v/>
      </c>
      <c r="H5952" s="1" t="str">
        <f>IF('🔴 PHỚT ĐUÔI TRỤC CƠ'!A3="","",'🔴 PHỚT ĐUÔI TRỤC CƠ'!K3)</f>
        <v/>
      </c>
      <c r="I5952" s="1" t="str">
        <f>IF('🔴 PHỚT ĐUÔI TRỤC CƠ'!A3="","",'🔴 PHỚT ĐUÔI TRỤC CƠ'!L3)</f>
        <v/>
      </c>
      <c r="J5952" s="1" t="str">
        <f>IF('🔴 PHỚT ĐUÔI TRỤC CƠ'!A3="","",'🔴 PHỚT ĐUÔI TRỤC CƠ'!D3)</f>
        <v/>
      </c>
      <c r="L5952" s="1">
        <f>N(L5951)+IF(AND('🔎 TRA CỨU NHANH'!$C$2&lt;&gt;"",OR(ISNUMBER(SEARCH('🔎 TRA CỨU NHANH'!$C$2,$A5952)),ISNUMBER(SEARCH('🔎 TRA CỨU NHANH'!$C$2,$B5952)))),1,0)</f>
        <v>0</v>
      </c>
      <c r="M5952" s="1" t="str">
        <f t="shared" si="184"/>
        <v/>
      </c>
      <c r="N5952" s="1">
        <f>N(N5951)+IF(AND('💰 BÁO GIÁ'!$C$27&lt;&gt;"",OR(ISNUMBER(SEARCH('💰 BÁO GIÁ'!$C$27,$A5952)),ISNUMBER(SEARCH('💰 BÁO GIÁ'!$C$27,$B5952)))),1,0)</f>
        <v>0</v>
      </c>
      <c r="O5952" s="1" t="str">
        <f t="shared" si="185"/>
        <v/>
      </c>
    </row>
    <row r="5953" customHeight="1" spans="1:15">
      <c r="A5953" s="1" t="str">
        <f>IF('🔴 PHỚT ĐUÔI TRỤC CƠ'!A4="","",'🔴 PHỚT ĐUÔI TRỤC CƠ'!A4)</f>
        <v>HH074151</v>
      </c>
      <c r="B5953" s="1" t="str">
        <f>IF('🔴 PHỚT ĐUÔI TRỤC CƠ'!A4="","",'🔴 PHỚT ĐUÔI TRỤC CƠ'!P4)</f>
        <v>Phớt đuôi trục cơ H07C/H06C - DF</v>
      </c>
      <c r="C5953" s="1" t="str">
        <f>IF('🔴 PHỚT ĐUÔI TRỤC CƠ'!A4="","","Phớt đuôi")</f>
        <v>Phớt đuôi</v>
      </c>
      <c r="D5953" s="1" t="str">
        <f>IF('🔴 PHỚT ĐUÔI TRỤC CƠ'!A4="","",'🔴 PHỚT ĐUÔI TRỤC CƠ'!G4)</f>
        <v>Cái</v>
      </c>
      <c r="E5953" s="1">
        <f>IF('🔴 PHỚT ĐUÔI TRỤC CƠ'!A4="","",'🔴 PHỚT ĐUÔI TRỤC CƠ'!H4)</f>
        <v>0</v>
      </c>
      <c r="F5953" s="1">
        <f>IF('🔴 PHỚT ĐUÔI TRỤC CƠ'!A4="","",'🔴 PHỚT ĐUÔI TRỤC CƠ'!I4)</f>
        <v>70000</v>
      </c>
      <c r="G5953" s="1">
        <f>IF('🔴 PHỚT ĐUÔI TRỤC CƠ'!A4="","",'🔴 PHỚT ĐUÔI TRỤC CƠ'!J4)</f>
        <v>80000</v>
      </c>
      <c r="H5953" s="1">
        <f>IF('🔴 PHỚT ĐUÔI TRỤC CƠ'!A4="","",'🔴 PHỚT ĐUÔI TRỤC CƠ'!K4)</f>
        <v>90000</v>
      </c>
      <c r="I5953" s="1">
        <f>IF('🔴 PHỚT ĐUÔI TRỤC CƠ'!A4="","",'🔴 PHỚT ĐUÔI TRỤC CƠ'!L4)</f>
        <v>0</v>
      </c>
      <c r="J5953" s="1" t="str">
        <f>IF('🔴 PHỚT ĐUÔI TRỤC CƠ'!A4="","",'🔴 PHỚT ĐUÔI TRỤC CƠ'!D4)</f>
        <v>110</v>
      </c>
      <c r="L5953" s="1">
        <f>N(L5952)+IF(AND('🔎 TRA CỨU NHANH'!$C$2&lt;&gt;"",OR(ISNUMBER(SEARCH('🔎 TRA CỨU NHANH'!$C$2,$A5953)),ISNUMBER(SEARCH('🔎 TRA CỨU NHANH'!$C$2,$B5953)))),1,0)</f>
        <v>0</v>
      </c>
      <c r="M5953" s="1" t="str">
        <f t="shared" si="184"/>
        <v/>
      </c>
      <c r="N5953" s="1">
        <f>N(N5952)+IF(AND('💰 BÁO GIÁ'!$C$27&lt;&gt;"",OR(ISNUMBER(SEARCH('💰 BÁO GIÁ'!$C$27,$A5953)),ISNUMBER(SEARCH('💰 BÁO GIÁ'!$C$27,$B5953)))),1,0)</f>
        <v>0</v>
      </c>
      <c r="O5953" s="1" t="str">
        <f t="shared" si="185"/>
        <v/>
      </c>
    </row>
    <row r="5954" customHeight="1" spans="1:15">
      <c r="A5954" s="1" t="str">
        <f>IF('🔴 PHỚT ĐUÔI TRỤC CƠ'!A5="","",'🔴 PHỚT ĐUÔI TRỤC CƠ'!A5)</f>
        <v>HH070946</v>
      </c>
      <c r="B5954" s="1" t="str">
        <f>IF('🔴 PHỚT ĐUÔI TRỤC CƠ'!A5="","",'🔴 PHỚT ĐUÔI TRỤC CƠ'!P5)</f>
        <v>Phớt đuôi trục cơ J05E/ J08E/ J05C/ J08C phớt trà (105-135-15) - DF MASAKO</v>
      </c>
      <c r="C5954" s="1" t="str">
        <f>IF('🔴 PHỚT ĐUÔI TRỤC CƠ'!A5="","","Phớt đuôi")</f>
        <v>Phớt đuôi</v>
      </c>
      <c r="D5954" s="1" t="str">
        <f>IF('🔴 PHỚT ĐUÔI TRỤC CƠ'!A5="","",'🔴 PHỚT ĐUÔI TRỤC CƠ'!G5)</f>
        <v>Cái</v>
      </c>
      <c r="E5954" s="1">
        <f>IF('🔴 PHỚT ĐUÔI TRỤC CƠ'!A5="","",'🔴 PHỚT ĐUÔI TRỤC CƠ'!H5)</f>
        <v>0</v>
      </c>
      <c r="F5954" s="1">
        <f>IF('🔴 PHỚT ĐUÔI TRỤC CƠ'!A5="","",'🔴 PHỚT ĐUÔI TRỤC CƠ'!I5)</f>
        <v>130000</v>
      </c>
      <c r="G5954" s="1">
        <f>IF('🔴 PHỚT ĐUÔI TRỤC CƠ'!A5="","",'🔴 PHỚT ĐUÔI TRỤC CƠ'!J5)</f>
        <v>150000</v>
      </c>
      <c r="H5954" s="1">
        <f>IF('🔴 PHỚT ĐUÔI TRỤC CƠ'!A5="","",'🔴 PHỚT ĐUÔI TRỤC CƠ'!K5)</f>
        <v>170000</v>
      </c>
      <c r="I5954" s="1">
        <f>IF('🔴 PHỚT ĐUÔI TRỤC CƠ'!A5="","",'🔴 PHỚT ĐUÔI TRỤC CƠ'!L5)</f>
        <v>0</v>
      </c>
      <c r="J5954" s="1" t="str">
        <f>IF('🔴 PHỚT ĐUÔI TRỤC CƠ'!A5="","",'🔴 PHỚT ĐUÔI TRỤC CƠ'!D5)</f>
        <v>112</v>
      </c>
      <c r="L5954" s="1">
        <f>N(L5953)+IF(AND('🔎 TRA CỨU NHANH'!$C$2&lt;&gt;"",OR(ISNUMBER(SEARCH('🔎 TRA CỨU NHANH'!$C$2,$A5954)),ISNUMBER(SEARCH('🔎 TRA CỨU NHANH'!$C$2,$B5954)))),1,0)</f>
        <v>0</v>
      </c>
      <c r="M5954" s="1" t="str">
        <f t="shared" ref="M5954:M6017" si="186">IF(L5954&gt;N(L5953),L5954,"")</f>
        <v/>
      </c>
      <c r="N5954" s="1">
        <f>N(N5953)+IF(AND('💰 BÁO GIÁ'!$C$27&lt;&gt;"",OR(ISNUMBER(SEARCH('💰 BÁO GIÁ'!$C$27,$A5954)),ISNUMBER(SEARCH('💰 BÁO GIÁ'!$C$27,$B5954)))),1,0)</f>
        <v>0</v>
      </c>
      <c r="O5954" s="1" t="str">
        <f t="shared" ref="O5954:O6017" si="187">IF(N5954&gt;N(N5953),N5954,"")</f>
        <v/>
      </c>
    </row>
    <row r="5955" customHeight="1" spans="1:15">
      <c r="A5955" s="1" t="str">
        <f>IF('🔴 PHỚT ĐUÔI TRỤC CƠ'!A6="","",'🔴 PHỚT ĐUÔI TRỤC CƠ'!A6)</f>
        <v>HH079638</v>
      </c>
      <c r="B5955" s="1" t="str">
        <f>IF('🔴 PHỚT ĐUÔI TRỤC CƠ'!A6="","",'🔴 PHỚT ĐUÔI TRỤC CƠ'!P6)</f>
        <v>Phớt đuôi (Rear) Hino P11C/K13C/K13D/P09C/116*151*13/15 - NICE/MSK</v>
      </c>
      <c r="C5955" s="1" t="str">
        <f>IF('🔴 PHỚT ĐUÔI TRỤC CƠ'!A6="","","Phớt đuôi")</f>
        <v>Phớt đuôi</v>
      </c>
      <c r="D5955" s="1" t="str">
        <f>IF('🔴 PHỚT ĐUÔI TRỤC CƠ'!A6="","",'🔴 PHỚT ĐUÔI TRỤC CƠ'!G6)</f>
        <v>Cái</v>
      </c>
      <c r="E5955" s="1">
        <f>IF('🔴 PHỚT ĐUÔI TRỤC CƠ'!A6="","",'🔴 PHỚT ĐUÔI TRỤC CƠ'!H6)</f>
        <v>0</v>
      </c>
      <c r="F5955" s="1">
        <f>IF('🔴 PHỚT ĐUÔI TRỤC CƠ'!A6="","",'🔴 PHỚT ĐUÔI TRỤC CƠ'!I6)</f>
        <v>150000</v>
      </c>
      <c r="G5955" s="1">
        <f>IF('🔴 PHỚT ĐUÔI TRỤC CƠ'!A6="","",'🔴 PHỚT ĐUÔI TRỤC CƠ'!J6)</f>
        <v>160000</v>
      </c>
      <c r="H5955" s="1">
        <f>IF('🔴 PHỚT ĐUÔI TRỤC CƠ'!A6="","",'🔴 PHỚT ĐUÔI TRỤC CƠ'!K6)</f>
        <v>180000</v>
      </c>
      <c r="I5955" s="1">
        <f>IF('🔴 PHỚT ĐUÔI TRỤC CƠ'!A6="","",'🔴 PHỚT ĐUÔI TRỤC CƠ'!L6)</f>
        <v>0</v>
      </c>
      <c r="J5955" s="1" t="str">
        <f>IF('🔴 PHỚT ĐUÔI TRỤC CƠ'!A6="","",'🔴 PHỚT ĐUÔI TRỤC CƠ'!D6)</f>
        <v>122</v>
      </c>
      <c r="L5955" s="1">
        <f>N(L5954)+IF(AND('🔎 TRA CỨU NHANH'!$C$2&lt;&gt;"",OR(ISNUMBER(SEARCH('🔎 TRA CỨU NHANH'!$C$2,$A5955)),ISNUMBER(SEARCH('🔎 TRA CỨU NHANH'!$C$2,$B5955)))),1,0)</f>
        <v>0</v>
      </c>
      <c r="M5955" s="1" t="str">
        <f t="shared" si="186"/>
        <v/>
      </c>
      <c r="N5955" s="1">
        <f>N(N5954)+IF(AND('💰 BÁO GIÁ'!$C$27&lt;&gt;"",OR(ISNUMBER(SEARCH('💰 BÁO GIÁ'!$C$27,$A5955)),ISNUMBER(SEARCH('💰 BÁO GIÁ'!$C$27,$B5955)))),1,0)</f>
        <v>0</v>
      </c>
      <c r="O5955" s="1" t="str">
        <f t="shared" si="187"/>
        <v/>
      </c>
    </row>
    <row r="5956" customHeight="1" spans="1:15">
      <c r="A5956" s="1" t="str">
        <f>IF('🔴 PHỚT ĐUÔI TRỤC CƠ'!A7="","",'🔴 PHỚT ĐUÔI TRỤC CƠ'!A7)</f>
        <v>HH079813</v>
      </c>
      <c r="B5956" s="1" t="str">
        <f>IF('🔴 PHỚT ĐUÔI TRỤC CƠ'!A7="","",'🔴 PHỚT ĐUÔI TRỤC CƠ'!P7)</f>
        <v>Phớt đuôi trục cơ F17C/ EF750/ F20C/ V25C/ 135*165*14/20 - MASAKO</v>
      </c>
      <c r="C5956" s="1" t="str">
        <f>IF('🔴 PHỚT ĐUÔI TRỤC CƠ'!A7="","","Phớt đuôi")</f>
        <v>Phớt đuôi</v>
      </c>
      <c r="D5956" s="1" t="str">
        <f>IF('🔴 PHỚT ĐUÔI TRỤC CƠ'!A7="","",'🔴 PHỚT ĐUÔI TRỤC CƠ'!G7)</f>
        <v>Cái</v>
      </c>
      <c r="E5956" s="1">
        <f>IF('🔴 PHỚT ĐUÔI TRỤC CƠ'!A7="","",'🔴 PHỚT ĐUÔI TRỤC CƠ'!H7)</f>
        <v>0</v>
      </c>
      <c r="F5956" s="1">
        <f>IF('🔴 PHỚT ĐUÔI TRỤC CƠ'!A7="","",'🔴 PHỚT ĐUÔI TRỤC CƠ'!I7)</f>
        <v>70000</v>
      </c>
      <c r="G5956" s="1">
        <f>IF('🔴 PHỚT ĐUÔI TRỤC CƠ'!A7="","",'🔴 PHỚT ĐUÔI TRỤC CƠ'!J7)</f>
        <v>80000</v>
      </c>
      <c r="H5956" s="1">
        <f>IF('🔴 PHỚT ĐUÔI TRỤC CƠ'!A7="","",'🔴 PHỚT ĐUÔI TRỤC CƠ'!K7)</f>
        <v>90000</v>
      </c>
      <c r="I5956" s="1">
        <f>IF('🔴 PHỚT ĐUÔI TRỤC CƠ'!A7="","",'🔴 PHỚT ĐUÔI TRỤC CƠ'!L7)</f>
        <v>0</v>
      </c>
      <c r="J5956" s="1" t="str">
        <f>IF('🔴 PHỚT ĐUÔI TRỤC CƠ'!A7="","",'🔴 PHỚT ĐUÔI TRỤC CƠ'!D7)</f>
        <v>139</v>
      </c>
      <c r="L5956" s="1">
        <f>N(L5955)+IF(AND('🔎 TRA CỨU NHANH'!$C$2&lt;&gt;"",OR(ISNUMBER(SEARCH('🔎 TRA CỨU NHANH'!$C$2,$A5956)),ISNUMBER(SEARCH('🔎 TRA CỨU NHANH'!$C$2,$B5956)))),1,0)</f>
        <v>0</v>
      </c>
      <c r="M5956" s="1" t="str">
        <f t="shared" si="186"/>
        <v/>
      </c>
      <c r="N5956" s="1">
        <f>N(N5955)+IF(AND('💰 BÁO GIÁ'!$C$27&lt;&gt;"",OR(ISNUMBER(SEARCH('💰 BÁO GIÁ'!$C$27,$A5956)),ISNUMBER(SEARCH('💰 BÁO GIÁ'!$C$27,$B5956)))),1,0)</f>
        <v>0</v>
      </c>
      <c r="O5956" s="1" t="str">
        <f t="shared" si="187"/>
        <v/>
      </c>
    </row>
    <row r="5957" customHeight="1" spans="1:15">
      <c r="A5957" s="1" t="str">
        <f>IF('🔴 PHỚT ĐUÔI TRỤC CƠ'!A8="","",'🔴 PHỚT ĐUÔI TRỤC CƠ'!A8)</f>
        <v/>
      </c>
      <c r="B5957" s="1" t="str">
        <f>IF('🔴 PHỚT ĐUÔI TRỤC CƠ'!A8="","",'🔴 PHỚT ĐUÔI TRỤC CƠ'!P8)</f>
        <v/>
      </c>
      <c r="C5957" s="1" t="str">
        <f>IF('🔴 PHỚT ĐUÔI TRỤC CƠ'!A8="","","Phớt đuôi")</f>
        <v/>
      </c>
      <c r="D5957" s="1" t="str">
        <f>IF('🔴 PHỚT ĐUÔI TRỤC CƠ'!A8="","",'🔴 PHỚT ĐUÔI TRỤC CƠ'!G8)</f>
        <v/>
      </c>
      <c r="E5957" s="1" t="str">
        <f>IF('🔴 PHỚT ĐUÔI TRỤC CƠ'!A8="","",'🔴 PHỚT ĐUÔI TRỤC CƠ'!H8)</f>
        <v/>
      </c>
      <c r="F5957" s="1" t="str">
        <f>IF('🔴 PHỚT ĐUÔI TRỤC CƠ'!A8="","",'🔴 PHỚT ĐUÔI TRỤC CƠ'!I8)</f>
        <v/>
      </c>
      <c r="G5957" s="1" t="str">
        <f>IF('🔴 PHỚT ĐUÔI TRỤC CƠ'!A8="","",'🔴 PHỚT ĐUÔI TRỤC CƠ'!J8)</f>
        <v/>
      </c>
      <c r="H5957" s="1" t="str">
        <f>IF('🔴 PHỚT ĐUÔI TRỤC CƠ'!A8="","",'🔴 PHỚT ĐUÔI TRỤC CƠ'!K8)</f>
        <v/>
      </c>
      <c r="I5957" s="1" t="str">
        <f>IF('🔴 PHỚT ĐUÔI TRỤC CƠ'!A8="","",'🔴 PHỚT ĐUÔI TRỤC CƠ'!L8)</f>
        <v/>
      </c>
      <c r="J5957" s="1" t="str">
        <f>IF('🔴 PHỚT ĐUÔI TRỤC CƠ'!A8="","",'🔴 PHỚT ĐUÔI TRỤC CƠ'!D8)</f>
        <v/>
      </c>
      <c r="L5957" s="1">
        <f>N(L5956)+IF(AND('🔎 TRA CỨU NHANH'!$C$2&lt;&gt;"",OR(ISNUMBER(SEARCH('🔎 TRA CỨU NHANH'!$C$2,$A5957)),ISNUMBER(SEARCH('🔎 TRA CỨU NHANH'!$C$2,$B5957)))),1,0)</f>
        <v>0</v>
      </c>
      <c r="M5957" s="1" t="str">
        <f t="shared" si="186"/>
        <v/>
      </c>
      <c r="N5957" s="1">
        <f>N(N5956)+IF(AND('💰 BÁO GIÁ'!$C$27&lt;&gt;"",OR(ISNUMBER(SEARCH('💰 BÁO GIÁ'!$C$27,$A5957)),ISNUMBER(SEARCH('💰 BÁO GIÁ'!$C$27,$B5957)))),1,0)</f>
        <v>0</v>
      </c>
      <c r="O5957" s="1" t="str">
        <f t="shared" si="187"/>
        <v/>
      </c>
    </row>
    <row r="5958" customHeight="1" spans="1:15">
      <c r="A5958" s="1" t="str">
        <f>IF('🔴 PHỚT ĐUÔI TRỤC CƠ'!A9="","",'🔴 PHỚT ĐUÔI TRỤC CƠ'!A9)</f>
        <v>HH077055</v>
      </c>
      <c r="B5958" s="1" t="str">
        <f>IF('🔴 PHỚT ĐUÔI TRỤC CƠ'!A9="","",'🔴 PHỚT ĐUÔI TRỤC CƠ'!P9)</f>
        <v>Phớt đuôi trục cơ 3LD1/3LD2/455/4D56 - NICE IN</v>
      </c>
      <c r="C5958" s="1" t="str">
        <f>IF('🔴 PHỚT ĐUÔI TRỤC CƠ'!A9="","","Phớt đuôi")</f>
        <v>Phớt đuôi</v>
      </c>
      <c r="D5958" s="1" t="str">
        <f>IF('🔴 PHỚT ĐUÔI TRỤC CƠ'!A9="","",'🔴 PHỚT ĐUÔI TRỤC CƠ'!G9)</f>
        <v>Bộ</v>
      </c>
      <c r="E5958" s="1">
        <f>IF('🔴 PHỚT ĐUÔI TRỤC CƠ'!A9="","",'🔴 PHỚT ĐUÔI TRỤC CƠ'!H9)</f>
        <v>0</v>
      </c>
      <c r="F5958" s="1">
        <f>IF('🔴 PHỚT ĐUÔI TRỤC CƠ'!A9="","",'🔴 PHỚT ĐUÔI TRỤC CƠ'!I9)</f>
        <v>0</v>
      </c>
      <c r="G5958" s="1">
        <f>IF('🔴 PHỚT ĐUÔI TRỤC CƠ'!A9="","",'🔴 PHỚT ĐUÔI TRỤC CƠ'!J9)</f>
        <v>0</v>
      </c>
      <c r="H5958" s="1">
        <f>IF('🔴 PHỚT ĐUÔI TRỤC CƠ'!A9="","",'🔴 PHỚT ĐUÔI TRỤC CƠ'!K9)</f>
        <v>0</v>
      </c>
      <c r="I5958" s="1">
        <f>IF('🔴 PHỚT ĐUÔI TRỤC CƠ'!A9="","",'🔴 PHỚT ĐUÔI TRỤC CƠ'!L9)</f>
        <v>0</v>
      </c>
      <c r="J5958" s="1" t="str">
        <f>IF('🔴 PHỚT ĐUÔI TRỤC CƠ'!A9="","",'🔴 PHỚT ĐUÔI TRỤC CƠ'!D9)</f>
        <v>83</v>
      </c>
      <c r="L5958" s="1">
        <f>N(L5957)+IF(AND('🔎 TRA CỨU NHANH'!$C$2&lt;&gt;"",OR(ISNUMBER(SEARCH('🔎 TRA CỨU NHANH'!$C$2,$A5958)),ISNUMBER(SEARCH('🔎 TRA CỨU NHANH'!$C$2,$B5958)))),1,0)</f>
        <v>0</v>
      </c>
      <c r="M5958" s="1" t="str">
        <f t="shared" si="186"/>
        <v/>
      </c>
      <c r="N5958" s="1">
        <f>N(N5957)+IF(AND('💰 BÁO GIÁ'!$C$27&lt;&gt;"",OR(ISNUMBER(SEARCH('💰 BÁO GIÁ'!$C$27,$A5958)),ISNUMBER(SEARCH('💰 BÁO GIÁ'!$C$27,$B5958)))),1,0)</f>
        <v>0</v>
      </c>
      <c r="O5958" s="1" t="str">
        <f t="shared" si="187"/>
        <v/>
      </c>
    </row>
    <row r="5959" customHeight="1" spans="1:15">
      <c r="A5959" s="1" t="str">
        <f>IF('🔴 PHỚT ĐUÔI TRỤC CƠ'!A10="","",'🔴 PHỚT ĐUÔI TRỤC CƠ'!A10)</f>
        <v>HH082542</v>
      </c>
      <c r="B5959" s="1" t="str">
        <f>IF('🔴 PHỚT ĐUÔI TRỤC CƠ'!A10="","",'🔴 PHỚT ĐUÔI TRỤC CƠ'!P10)</f>
        <v>Phớt đuôi 4LE1/ 4LE2 (80-96-9) - MSK (45.50.60)</v>
      </c>
      <c r="C5959" s="1" t="str">
        <f>IF('🔴 PHỚT ĐUÔI TRỤC CƠ'!A10="","","Phớt đuôi")</f>
        <v>Phớt đuôi</v>
      </c>
      <c r="D5959" s="1" t="str">
        <f>IF('🔴 PHỚT ĐUÔI TRỤC CƠ'!A10="","",'🔴 PHỚT ĐUÔI TRỤC CƠ'!G10)</f>
        <v>Cái</v>
      </c>
      <c r="E5959" s="1">
        <f>IF('🔴 PHỚT ĐUÔI TRỤC CƠ'!A10="","",'🔴 PHỚT ĐUÔI TRỤC CƠ'!H10)</f>
        <v>0</v>
      </c>
      <c r="F5959" s="1">
        <f>IF('🔴 PHỚT ĐUÔI TRỤC CƠ'!A10="","",'🔴 PHỚT ĐUÔI TRỤC CƠ'!I10)</f>
        <v>45000</v>
      </c>
      <c r="G5959" s="1">
        <f>IF('🔴 PHỚT ĐUÔI TRỤC CƠ'!A10="","",'🔴 PHỚT ĐUÔI TRỤC CƠ'!J10)</f>
        <v>50000</v>
      </c>
      <c r="H5959" s="1">
        <f>IF('🔴 PHỚT ĐUÔI TRỤC CƠ'!A10="","",'🔴 PHỚT ĐUÔI TRỤC CƠ'!K10)</f>
        <v>60000</v>
      </c>
      <c r="I5959" s="1">
        <f>IF('🔴 PHỚT ĐUÔI TRỤC CƠ'!A10="","",'🔴 PHỚT ĐUÔI TRỤC CƠ'!L10)</f>
        <v>0</v>
      </c>
      <c r="J5959" s="1" t="str">
        <f>IF('🔴 PHỚT ĐUÔI TRỤC CƠ'!A10="","",'🔴 PHỚT ĐUÔI TRỤC CƠ'!D10)</f>
        <v>85</v>
      </c>
      <c r="L5959" s="1">
        <f>N(L5958)+IF(AND('🔎 TRA CỨU NHANH'!$C$2&lt;&gt;"",OR(ISNUMBER(SEARCH('🔎 TRA CỨU NHANH'!$C$2,$A5959)),ISNUMBER(SEARCH('🔎 TRA CỨU NHANH'!$C$2,$B5959)))),1,0)</f>
        <v>0</v>
      </c>
      <c r="M5959" s="1" t="str">
        <f t="shared" si="186"/>
        <v/>
      </c>
      <c r="N5959" s="1">
        <f>N(N5958)+IF(AND('💰 BÁO GIÁ'!$C$27&lt;&gt;"",OR(ISNUMBER(SEARCH('💰 BÁO GIÁ'!$C$27,$A5959)),ISNUMBER(SEARCH('💰 BÁO GIÁ'!$C$27,$B5959)))),1,0)</f>
        <v>0</v>
      </c>
      <c r="O5959" s="1" t="str">
        <f t="shared" si="187"/>
        <v/>
      </c>
    </row>
    <row r="5960" customHeight="1" spans="1:15">
      <c r="A5960" s="1" t="str">
        <f>IF('🔴 PHỚT ĐUÔI TRỤC CƠ'!A11="","",'🔴 PHỚT ĐUÔI TRỤC CƠ'!A11)</f>
        <v>HH00867</v>
      </c>
      <c r="B5960" s="1" t="str">
        <f>IF('🔴 PHỚT ĐUÔI TRỤC CƠ'!A11="","",'🔴 PHỚT ĐUÔI TRỤC CƠ'!P11)</f>
        <v>Phớt đuôi trục cơ C240 (82-105-13) - DF/ MASAKO</v>
      </c>
      <c r="C5960" s="1" t="str">
        <f>IF('🔴 PHỚT ĐUÔI TRỤC CƠ'!A11="","","Phớt đuôi")</f>
        <v>Phớt đuôi</v>
      </c>
      <c r="D5960" s="1" t="str">
        <f>IF('🔴 PHỚT ĐUÔI TRỤC CƠ'!A11="","",'🔴 PHỚT ĐUÔI TRỤC CƠ'!G11)</f>
        <v>Cái</v>
      </c>
      <c r="E5960" s="1">
        <f>IF('🔴 PHỚT ĐUÔI TRỤC CƠ'!A11="","",'🔴 PHỚT ĐUÔI TRỤC CƠ'!H11)</f>
        <v>0</v>
      </c>
      <c r="F5960" s="1">
        <f>IF('🔴 PHỚT ĐUÔI TRỤC CƠ'!A11="","",'🔴 PHỚT ĐUÔI TRỤC CƠ'!I11)</f>
        <v>40000</v>
      </c>
      <c r="G5960" s="1">
        <f>IF('🔴 PHỚT ĐUÔI TRỤC CƠ'!A11="","",'🔴 PHỚT ĐUÔI TRỤC CƠ'!J11)</f>
        <v>50000</v>
      </c>
      <c r="H5960" s="1">
        <f>IF('🔴 PHỚT ĐUÔI TRỤC CƠ'!A11="","",'🔴 PHỚT ĐUÔI TRỤC CƠ'!K11)</f>
        <v>60000</v>
      </c>
      <c r="I5960" s="1">
        <f>IF('🔴 PHỚT ĐUÔI TRỤC CƠ'!A11="","",'🔴 PHỚT ĐUÔI TRỤC CƠ'!L11)</f>
        <v>0</v>
      </c>
      <c r="J5960" s="1" t="str">
        <f>IF('🔴 PHỚT ĐUÔI TRỤC CƠ'!A11="","",'🔴 PHỚT ĐUÔI TRỤC CƠ'!D11)</f>
        <v>86</v>
      </c>
      <c r="L5960" s="1">
        <f>N(L5959)+IF(AND('🔎 TRA CỨU NHANH'!$C$2&lt;&gt;"",OR(ISNUMBER(SEARCH('🔎 TRA CỨU NHANH'!$C$2,$A5960)),ISNUMBER(SEARCH('🔎 TRA CỨU NHANH'!$C$2,$B5960)))),1,0)</f>
        <v>0</v>
      </c>
      <c r="M5960" s="1" t="str">
        <f t="shared" si="186"/>
        <v/>
      </c>
      <c r="N5960" s="1">
        <f>N(N5959)+IF(AND('💰 BÁO GIÁ'!$C$27&lt;&gt;"",OR(ISNUMBER(SEARCH('💰 BÁO GIÁ'!$C$27,$A5960)),ISNUMBER(SEARCH('💰 BÁO GIÁ'!$C$27,$B5960)))),1,0)</f>
        <v>0</v>
      </c>
      <c r="O5960" s="1" t="str">
        <f t="shared" si="187"/>
        <v/>
      </c>
    </row>
    <row r="5961" customHeight="1" spans="1:15">
      <c r="A5961" s="1" t="str">
        <f>IF('🔴 PHỚT ĐUÔI TRỤC CƠ'!A12="","",'🔴 PHỚT ĐUÔI TRỤC CƠ'!A12)</f>
        <v>HH079809</v>
      </c>
      <c r="B5961" s="1" t="str">
        <f>IF('🔴 PHỚT ĐUÔI TRỤC CƠ'!A12="","",'🔴 PHỚT ĐUÔI TRỤC CƠ'!P12)</f>
        <v>Phớt đuôi 4JB1/ 4JA1/ 4JJ1/ 4JG1 trà vành sắt/ 95*118*9.5/13 - MSK (75.85.95)</v>
      </c>
      <c r="C5961" s="1" t="str">
        <f>IF('🔴 PHỚT ĐUÔI TRỤC CƠ'!A12="","","Phớt đuôi")</f>
        <v>Phớt đuôi</v>
      </c>
      <c r="D5961" s="1" t="str">
        <f>IF('🔴 PHỚT ĐUÔI TRỤC CƠ'!A12="","",'🔴 PHỚT ĐUÔI TRỤC CƠ'!G12)</f>
        <v>Cái</v>
      </c>
      <c r="E5961" s="1">
        <f>IF('🔴 PHỚT ĐUÔI TRỤC CƠ'!A12="","",'🔴 PHỚT ĐUÔI TRỤC CƠ'!H12)</f>
        <v>0</v>
      </c>
      <c r="F5961" s="1">
        <f>IF('🔴 PHỚT ĐUÔI TRỤC CƠ'!A12="","",'🔴 PHỚT ĐUÔI TRỤC CƠ'!I12)</f>
        <v>75000</v>
      </c>
      <c r="G5961" s="1">
        <f>IF('🔴 PHỚT ĐUÔI TRỤC CƠ'!A12="","",'🔴 PHỚT ĐUÔI TRỤC CƠ'!J12)</f>
        <v>85000</v>
      </c>
      <c r="H5961" s="1">
        <f>IF('🔴 PHỚT ĐUÔI TRỤC CƠ'!A12="","",'🔴 PHỚT ĐUÔI TRỤC CƠ'!K12)</f>
        <v>95000</v>
      </c>
      <c r="I5961" s="1">
        <f>IF('🔴 PHỚT ĐUÔI TRỤC CƠ'!A12="","",'🔴 PHỚT ĐUÔI TRỤC CƠ'!L12)</f>
        <v>0</v>
      </c>
      <c r="J5961" s="1" t="str">
        <f>IF('🔴 PHỚT ĐUÔI TRỤC CƠ'!A12="","",'🔴 PHỚT ĐUÔI TRỤC CƠ'!D12)</f>
        <v>93</v>
      </c>
      <c r="L5961" s="1">
        <f>N(L5960)+IF(AND('🔎 TRA CỨU NHANH'!$C$2&lt;&gt;"",OR(ISNUMBER(SEARCH('🔎 TRA CỨU NHANH'!$C$2,$A5961)),ISNUMBER(SEARCH('🔎 TRA CỨU NHANH'!$C$2,$B5961)))),1,0)</f>
        <v>0</v>
      </c>
      <c r="M5961" s="1" t="str">
        <f t="shared" si="186"/>
        <v/>
      </c>
      <c r="N5961" s="1">
        <f>N(N5960)+IF(AND('💰 BÁO GIÁ'!$C$27&lt;&gt;"",OR(ISNUMBER(SEARCH('💰 BÁO GIÁ'!$C$27,$A5961)),ISNUMBER(SEARCH('💰 BÁO GIÁ'!$C$27,$B5961)))),1,0)</f>
        <v>0</v>
      </c>
      <c r="O5961" s="1" t="str">
        <f t="shared" si="187"/>
        <v/>
      </c>
    </row>
    <row r="5962" customHeight="1" spans="1:15">
      <c r="A5962" s="1" t="str">
        <f>IF('🔴 PHỚT ĐUÔI TRỤC CƠ'!A13="","",'🔴 PHỚT ĐUÔI TRỤC CƠ'!A13)</f>
        <v>HH074786</v>
      </c>
      <c r="B5962" s="1" t="str">
        <f>IF('🔴 PHỚT ĐUÔI TRỤC CƠ'!A13="","",'🔴 PHỚT ĐUÔI TRỤC CƠ'!P13)</f>
        <v>Phớt đuôi trục cơ DA120 (phớt dây) - DF</v>
      </c>
      <c r="C5962" s="1" t="str">
        <f>IF('🔴 PHỚT ĐUÔI TRỤC CƠ'!A13="","","Phớt đuôi")</f>
        <v>Phớt đuôi</v>
      </c>
      <c r="D5962" s="1" t="str">
        <f>IF('🔴 PHỚT ĐUÔI TRỤC CƠ'!A13="","",'🔴 PHỚT ĐUÔI TRỤC CƠ'!G13)</f>
        <v>Cái</v>
      </c>
      <c r="E5962" s="1">
        <f>IF('🔴 PHỚT ĐUÔI TRỤC CƠ'!A13="","",'🔴 PHỚT ĐUÔI TRỤC CƠ'!H13)</f>
        <v>0</v>
      </c>
      <c r="F5962" s="1">
        <f>IF('🔴 PHỚT ĐUÔI TRỤC CƠ'!A13="","",'🔴 PHỚT ĐUÔI TRỤC CƠ'!I13)</f>
        <v>50000</v>
      </c>
      <c r="G5962" s="1">
        <f>IF('🔴 PHỚT ĐUÔI TRỤC CƠ'!A13="","",'🔴 PHỚT ĐUÔI TRỤC CƠ'!J13)</f>
        <v>60000</v>
      </c>
      <c r="H5962" s="1">
        <f>IF('🔴 PHỚT ĐUÔI TRỤC CƠ'!A13="","",'🔴 PHỚT ĐUÔI TRỤC CƠ'!K13)</f>
        <v>70000</v>
      </c>
      <c r="I5962" s="1">
        <f>IF('🔴 PHỚT ĐUÔI TRỤC CƠ'!A13="","",'🔴 PHỚT ĐUÔI TRỤC CƠ'!L13)</f>
        <v>0</v>
      </c>
      <c r="J5962" s="1" t="str">
        <f>IF('🔴 PHỚT ĐUÔI TRỤC CƠ'!A13="","",'🔴 PHỚT ĐUÔI TRỤC CƠ'!D13)</f>
        <v>100</v>
      </c>
      <c r="L5962" s="1">
        <f>N(L5961)+IF(AND('🔎 TRA CỨU NHANH'!$C$2&lt;&gt;"",OR(ISNUMBER(SEARCH('🔎 TRA CỨU NHANH'!$C$2,$A5962)),ISNUMBER(SEARCH('🔎 TRA CỨU NHANH'!$C$2,$B5962)))),1,0)</f>
        <v>0</v>
      </c>
      <c r="M5962" s="1" t="str">
        <f t="shared" si="186"/>
        <v/>
      </c>
      <c r="N5962" s="1">
        <f>N(N5961)+IF(AND('💰 BÁO GIÁ'!$C$27&lt;&gt;"",OR(ISNUMBER(SEARCH('💰 BÁO GIÁ'!$C$27,$A5962)),ISNUMBER(SEARCH('💰 BÁO GIÁ'!$C$27,$B5962)))),1,0)</f>
        <v>0</v>
      </c>
      <c r="O5962" s="1" t="str">
        <f t="shared" si="187"/>
        <v/>
      </c>
    </row>
    <row r="5963" customHeight="1" spans="1:15">
      <c r="A5963" s="1" t="str">
        <f>IF('🔴 PHỚT ĐUÔI TRỤC CƠ'!A14="","",'🔴 PHỚT ĐUÔI TRỤC CƠ'!A14)</f>
        <v>HH078561</v>
      </c>
      <c r="B5963" s="1" t="str">
        <f>IF('🔴 PHỚT ĐUÔI TRỤC CƠ'!A14="","",'🔴 PHỚT ĐUÔI TRỤC CƠ'!P14)</f>
        <v>Phớt đuôi 6BD1 (4BD1/ 6BG1/ 4BG1) 105-135-15 lò xo -  MSK (65.75.90)</v>
      </c>
      <c r="C5963" s="1" t="str">
        <f>IF('🔴 PHỚT ĐUÔI TRỤC CƠ'!A14="","","Phớt đuôi")</f>
        <v>Phớt đuôi</v>
      </c>
      <c r="D5963" s="1" t="str">
        <f>IF('🔴 PHỚT ĐUÔI TRỤC CƠ'!A14="","",'🔴 PHỚT ĐUÔI TRỤC CƠ'!G14)</f>
        <v>Cái</v>
      </c>
      <c r="E5963" s="1">
        <f>IF('🔴 PHỚT ĐUÔI TRỤC CƠ'!A14="","",'🔴 PHỚT ĐUÔI TRỤC CƠ'!H14)</f>
        <v>0</v>
      </c>
      <c r="F5963" s="1">
        <f>IF('🔴 PHỚT ĐUÔI TRỤC CƠ'!A14="","",'🔴 PHỚT ĐUÔI TRỤC CƠ'!I14)</f>
        <v>65000</v>
      </c>
      <c r="G5963" s="1">
        <f>IF('🔴 PHỚT ĐUÔI TRỤC CƠ'!A14="","",'🔴 PHỚT ĐUÔI TRỤC CƠ'!J14)</f>
        <v>75000</v>
      </c>
      <c r="H5963" s="1">
        <f>IF('🔴 PHỚT ĐUÔI TRỤC CƠ'!A14="","",'🔴 PHỚT ĐUÔI TRỤC CƠ'!K14)</f>
        <v>90000</v>
      </c>
      <c r="I5963" s="1">
        <f>IF('🔴 PHỚT ĐUÔI TRỤC CƠ'!A14="","",'🔴 PHỚT ĐUÔI TRỤC CƠ'!L14)</f>
        <v>0</v>
      </c>
      <c r="J5963" s="1" t="str">
        <f>IF('🔴 PHỚT ĐUÔI TRỤC CƠ'!A14="","",'🔴 PHỚT ĐUÔI TRỤC CƠ'!D14)</f>
        <v>102</v>
      </c>
      <c r="L5963" s="1">
        <f>N(L5962)+IF(AND('🔎 TRA CỨU NHANH'!$C$2&lt;&gt;"",OR(ISNUMBER(SEARCH('🔎 TRA CỨU NHANH'!$C$2,$A5963)),ISNUMBER(SEARCH('🔎 TRA CỨU NHANH'!$C$2,$B5963)))),1,0)</f>
        <v>0</v>
      </c>
      <c r="M5963" s="1" t="str">
        <f t="shared" si="186"/>
        <v/>
      </c>
      <c r="N5963" s="1">
        <f>N(N5962)+IF(AND('💰 BÁO GIÁ'!$C$27&lt;&gt;"",OR(ISNUMBER(SEARCH('💰 BÁO GIÁ'!$C$27,$A5963)),ISNUMBER(SEARCH('💰 BÁO GIÁ'!$C$27,$B5963)))),1,0)</f>
        <v>0</v>
      </c>
      <c r="O5963" s="1" t="str">
        <f t="shared" si="187"/>
        <v/>
      </c>
    </row>
    <row r="5964" customHeight="1" spans="1:15">
      <c r="A5964" s="1" t="str">
        <f>IF('🔴 PHỚT ĐUÔI TRỤC CƠ'!A15="","",'🔴 PHỚT ĐUÔI TRỤC CƠ'!A15)</f>
        <v>HH078562</v>
      </c>
      <c r="B5964" s="1" t="str">
        <f>IF('🔴 PHỚT ĐUÔI TRỤC CƠ'!A15="","",'🔴 PHỚT ĐUÔI TRỤC CƠ'!P15)</f>
        <v>Phớt đuôi 6BD1/ 4BD1 (100-135/140-15) lò xo, lõi trong sắt - MSK (80.90.100)</v>
      </c>
      <c r="C5964" s="1" t="str">
        <f>IF('🔴 PHỚT ĐUÔI TRỤC CƠ'!A15="","","Phớt đuôi")</f>
        <v>Phớt đuôi</v>
      </c>
      <c r="D5964" s="1" t="str">
        <f>IF('🔴 PHỚT ĐUÔI TRỤC CƠ'!A15="","",'🔴 PHỚT ĐUÔI TRỤC CƠ'!G15)</f>
        <v>Cái</v>
      </c>
      <c r="E5964" s="1">
        <f>IF('🔴 PHỚT ĐUÔI TRỤC CƠ'!A15="","",'🔴 PHỚT ĐUÔI TRỤC CƠ'!H15)</f>
        <v>0</v>
      </c>
      <c r="F5964" s="1">
        <f>IF('🔴 PHỚT ĐUÔI TRỤC CƠ'!A15="","",'🔴 PHỚT ĐUÔI TRỤC CƠ'!I15)</f>
        <v>80000</v>
      </c>
      <c r="G5964" s="1">
        <f>IF('🔴 PHỚT ĐUÔI TRỤC CƠ'!A15="","",'🔴 PHỚT ĐUÔI TRỤC CƠ'!J15)</f>
        <v>90000</v>
      </c>
      <c r="H5964" s="1">
        <f>IF('🔴 PHỚT ĐUÔI TRỤC CƠ'!A15="","",'🔴 PHỚT ĐUÔI TRỤC CƠ'!K15)</f>
        <v>100000</v>
      </c>
      <c r="I5964" s="1">
        <f>IF('🔴 PHỚT ĐUÔI TRỤC CƠ'!A15="","",'🔴 PHỚT ĐUÔI TRỤC CƠ'!L15)</f>
        <v>0</v>
      </c>
      <c r="J5964" s="1" t="str">
        <f>IF('🔴 PHỚT ĐUÔI TRỤC CƠ'!A15="","",'🔴 PHỚT ĐUÔI TRỤC CƠ'!D15)</f>
        <v>102</v>
      </c>
      <c r="L5964" s="1">
        <f>N(L5963)+IF(AND('🔎 TRA CỨU NHANH'!$C$2&lt;&gt;"",OR(ISNUMBER(SEARCH('🔎 TRA CỨU NHANH'!$C$2,$A5964)),ISNUMBER(SEARCH('🔎 TRA CỨU NHANH'!$C$2,$B5964)))),1,0)</f>
        <v>0</v>
      </c>
      <c r="M5964" s="1" t="str">
        <f t="shared" si="186"/>
        <v/>
      </c>
      <c r="N5964" s="1">
        <f>N(N5963)+IF(AND('💰 BÁO GIÁ'!$C$27&lt;&gt;"",OR(ISNUMBER(SEARCH('💰 BÁO GIÁ'!$C$27,$A5964)),ISNUMBER(SEARCH('💰 BÁO GIÁ'!$C$27,$B5964)))),1,0)</f>
        <v>0</v>
      </c>
      <c r="O5964" s="1" t="str">
        <f t="shared" si="187"/>
        <v/>
      </c>
    </row>
    <row r="5965" customHeight="1" spans="1:15">
      <c r="A5965" s="1" t="str">
        <f>IF('🔴 PHỚT ĐUÔI TRỤC CƠ'!A16="","",'🔴 PHỚT ĐUÔI TRỤC CƠ'!A16)</f>
        <v>HH079814</v>
      </c>
      <c r="B5965" s="1" t="str">
        <f>IF('🔴 PHỚT ĐUÔI TRỤC CƠ'!A16="","",'🔴 PHỚT ĐUÔI TRỤC CƠ'!P16)</f>
        <v>Phớt đuôi trục cơ 4BG1-T/ 6BG1-T (trà, mặt bích sắt, 101.6*135*14.7) - MASAKO</v>
      </c>
      <c r="C5965" s="1" t="str">
        <f>IF('🔴 PHỚT ĐUÔI TRỤC CƠ'!A16="","","Phớt đuôi")</f>
        <v>Phớt đuôi</v>
      </c>
      <c r="D5965" s="1" t="str">
        <f>IF('🔴 PHỚT ĐUÔI TRỤC CƠ'!A16="","",'🔴 PHỚT ĐUÔI TRỤC CƠ'!G16)</f>
        <v>Cái</v>
      </c>
      <c r="E5965" s="1">
        <f>IF('🔴 PHỚT ĐUÔI TRỤC CƠ'!A16="","",'🔴 PHỚT ĐUÔI TRỤC CƠ'!H16)</f>
        <v>0</v>
      </c>
      <c r="F5965" s="1">
        <f>IF('🔴 PHỚT ĐUÔI TRỤC CƠ'!A16="","",'🔴 PHỚT ĐUÔI TRỤC CƠ'!I16)</f>
        <v>150000</v>
      </c>
      <c r="G5965" s="1">
        <f>IF('🔴 PHỚT ĐUÔI TRỤC CƠ'!A16="","",'🔴 PHỚT ĐUÔI TRỤC CƠ'!J16)</f>
        <v>160000</v>
      </c>
      <c r="H5965" s="1">
        <f>IF('🔴 PHỚT ĐUÔI TRỤC CƠ'!A16="","",'🔴 PHỚT ĐUÔI TRỤC CƠ'!K16)</f>
        <v>180000</v>
      </c>
      <c r="I5965" s="1">
        <f>IF('🔴 PHỚT ĐUÔI TRỤC CƠ'!A16="","",'🔴 PHỚT ĐUÔI TRỤC CƠ'!L16)</f>
        <v>0</v>
      </c>
      <c r="J5965" s="1" t="str">
        <f>IF('🔴 PHỚT ĐUÔI TRỤC CƠ'!A16="","",'🔴 PHỚT ĐUÔI TRỤC CƠ'!D16)</f>
        <v>105</v>
      </c>
      <c r="L5965" s="1">
        <f>N(L5964)+IF(AND('🔎 TRA CỨU NHANH'!$C$2&lt;&gt;"",OR(ISNUMBER(SEARCH('🔎 TRA CỨU NHANH'!$C$2,$A5965)),ISNUMBER(SEARCH('🔎 TRA CỨU NHANH'!$C$2,$B5965)))),1,0)</f>
        <v>0</v>
      </c>
      <c r="M5965" s="1" t="str">
        <f t="shared" si="186"/>
        <v/>
      </c>
      <c r="N5965" s="1">
        <f>N(N5964)+IF(AND('💰 BÁO GIÁ'!$C$27&lt;&gt;"",OR(ISNUMBER(SEARCH('💰 BÁO GIÁ'!$C$27,$A5965)),ISNUMBER(SEARCH('💰 BÁO GIÁ'!$C$27,$B5965)))),1,0)</f>
        <v>0</v>
      </c>
      <c r="O5965" s="1" t="str">
        <f t="shared" si="187"/>
        <v/>
      </c>
    </row>
    <row r="5966" customHeight="1" spans="1:15">
      <c r="A5966" s="1" t="str">
        <f>IF('🔴 PHỚT ĐUÔI TRỤC CƠ'!A17="","",'🔴 PHỚT ĐUÔI TRỤC CƠ'!A17)</f>
        <v>HH077073</v>
      </c>
      <c r="B5966" s="1" t="str">
        <f>IF('🔴 PHỚT ĐUÔI TRỤC CƠ'!A17="","",'🔴 PHỚT ĐUÔI TRỤC CƠ'!P17)</f>
        <v>Phớt đuôi (Rear) Isuzu 4HK1/4HG1/4HF1/6HK1/6HH1/6HE1/ 109-139-13 trà vành sắt- NICE/ MSK</v>
      </c>
      <c r="C5966" s="1" t="str">
        <f>IF('🔴 PHỚT ĐUÔI TRỤC CƠ'!A17="","","Phớt đuôi")</f>
        <v>Phớt đuôi</v>
      </c>
      <c r="D5966" s="1" t="str">
        <f>IF('🔴 PHỚT ĐUÔI TRỤC CƠ'!A17="","",'🔴 PHỚT ĐUÔI TRỤC CƠ'!G17)</f>
        <v>Cái</v>
      </c>
      <c r="E5966" s="1">
        <f>IF('🔴 PHỚT ĐUÔI TRỤC CƠ'!A17="","",'🔴 PHỚT ĐUÔI TRỤC CƠ'!H17)</f>
        <v>0</v>
      </c>
      <c r="F5966" s="1">
        <f>IF('🔴 PHỚT ĐUÔI TRỤC CƠ'!A17="","",'🔴 PHỚT ĐUÔI TRỤC CƠ'!I17)</f>
        <v>100000</v>
      </c>
      <c r="G5966" s="1">
        <f>IF('🔴 PHỚT ĐUÔI TRỤC CƠ'!A17="","",'🔴 PHỚT ĐUÔI TRỤC CƠ'!J17)</f>
        <v>110000</v>
      </c>
      <c r="H5966" s="1">
        <f>IF('🔴 PHỚT ĐUÔI TRỤC CƠ'!A17="","",'🔴 PHỚT ĐUÔI TRỤC CƠ'!K17)</f>
        <v>120000</v>
      </c>
      <c r="I5966" s="1">
        <f>IF('🔴 PHỚT ĐUÔI TRỤC CƠ'!A17="","",'🔴 PHỚT ĐUÔI TRỤC CƠ'!L17)</f>
        <v>0</v>
      </c>
      <c r="J5966" s="1" t="str">
        <f>IF('🔴 PHỚT ĐUÔI TRỤC CƠ'!A17="","",'🔴 PHỚT ĐUÔI TRỤC CƠ'!D17)</f>
        <v>115</v>
      </c>
      <c r="L5966" s="1">
        <f>N(L5965)+IF(AND('🔎 TRA CỨU NHANH'!$C$2&lt;&gt;"",OR(ISNUMBER(SEARCH('🔎 TRA CỨU NHANH'!$C$2,$A5966)),ISNUMBER(SEARCH('🔎 TRA CỨU NHANH'!$C$2,$B5966)))),1,0)</f>
        <v>0</v>
      </c>
      <c r="M5966" s="1" t="str">
        <f t="shared" si="186"/>
        <v/>
      </c>
      <c r="N5966" s="1">
        <f>N(N5965)+IF(AND('💰 BÁO GIÁ'!$C$27&lt;&gt;"",OR(ISNUMBER(SEARCH('💰 BÁO GIÁ'!$C$27,$A5966)),ISNUMBER(SEARCH('💰 BÁO GIÁ'!$C$27,$B5966)))),1,0)</f>
        <v>0</v>
      </c>
      <c r="O5966" s="1" t="str">
        <f t="shared" si="187"/>
        <v/>
      </c>
    </row>
    <row r="5967" customHeight="1" spans="1:15">
      <c r="A5967" s="1" t="str">
        <f>IF('🔴 PHỚT ĐUÔI TRỤC CƠ'!A18="","",'🔴 PHỚT ĐUÔI TRỤC CƠ'!A18)</f>
        <v>HH082550</v>
      </c>
      <c r="B5967" s="1" t="str">
        <f>IF('🔴 PHỚT ĐUÔI TRỤC CƠ'!A18="","",'🔴 PHỚT ĐUÔI TRỤC CƠ'!P18)</f>
        <v>Phớt đuôi 6UZ1/ 6SD1 (114-150-15), trà vành sắt - MSK (180/90.200)</v>
      </c>
      <c r="C5967" s="1" t="str">
        <f>IF('🔴 PHỚT ĐUÔI TRỤC CƠ'!A18="","","Phớt đuôi")</f>
        <v>Phớt đuôi</v>
      </c>
      <c r="D5967" s="1" t="str">
        <f>IF('🔴 PHỚT ĐUÔI TRỤC CƠ'!A18="","",'🔴 PHỚT ĐUÔI TRỤC CƠ'!G18)</f>
        <v>Cái</v>
      </c>
      <c r="E5967" s="1">
        <f>IF('🔴 PHỚT ĐUÔI TRỤC CƠ'!A18="","",'🔴 PHỚT ĐUÔI TRỤC CƠ'!H18)</f>
        <v>0</v>
      </c>
      <c r="F5967" s="1">
        <f>IF('🔴 PHỚT ĐUÔI TRỤC CƠ'!A18="","",'🔴 PHỚT ĐUÔI TRỤC CƠ'!I18)</f>
        <v>180000</v>
      </c>
      <c r="G5967" s="1">
        <f>IF('🔴 PHỚT ĐUÔI TRỤC CƠ'!A18="","",'🔴 PHỚT ĐUÔI TRỤC CƠ'!J18)</f>
        <v>190000</v>
      </c>
      <c r="H5967" s="1">
        <f>IF('🔴 PHỚT ĐUÔI TRỤC CƠ'!A18="","",'🔴 PHỚT ĐUÔI TRỤC CƠ'!K18)</f>
        <v>200000</v>
      </c>
      <c r="I5967" s="1">
        <f>IF('🔴 PHỚT ĐUÔI TRỤC CƠ'!A18="","",'🔴 PHỚT ĐUÔI TRỤC CƠ'!L18)</f>
        <v>0</v>
      </c>
      <c r="J5967" s="1" t="str">
        <f>IF('🔴 PHỚT ĐUÔI TRỤC CƠ'!A18="","",'🔴 PHỚT ĐUÔI TRỤC CƠ'!D18)</f>
        <v>120</v>
      </c>
      <c r="L5967" s="1">
        <f>N(L5966)+IF(AND('🔎 TRA CỨU NHANH'!$C$2&lt;&gt;"",OR(ISNUMBER(SEARCH('🔎 TRA CỨU NHANH'!$C$2,$A5967)),ISNUMBER(SEARCH('🔎 TRA CỨU NHANH'!$C$2,$B5967)))),1,0)</f>
        <v>0</v>
      </c>
      <c r="M5967" s="1" t="str">
        <f t="shared" si="186"/>
        <v/>
      </c>
      <c r="N5967" s="1">
        <f>N(N5966)+IF(AND('💰 BÁO GIÁ'!$C$27&lt;&gt;"",OR(ISNUMBER(SEARCH('💰 BÁO GIÁ'!$C$27,$A5967)),ISNUMBER(SEARCH('💰 BÁO GIÁ'!$C$27,$B5967)))),1,0)</f>
        <v>0</v>
      </c>
      <c r="O5967" s="1" t="str">
        <f t="shared" si="187"/>
        <v/>
      </c>
    </row>
    <row r="5968" customHeight="1" spans="1:15">
      <c r="A5968" s="1" t="str">
        <f>IF('🔴 PHỚT ĐUÔI TRỤC CƠ'!A19="","",'🔴 PHỚT ĐUÔI TRỤC CƠ'!A19)</f>
        <v>HH077078</v>
      </c>
      <c r="B5968" s="1" t="str">
        <f>IF('🔴 PHỚT ĐUÔI TRỤC CƠ'!A19="","",'🔴 PHỚT ĐUÔI TRỤC CƠ'!P19)</f>
        <v>Phớt đuôi 6WG1/ 6WA1 (118-148-20.5) (vành sắt trắng) - NICE MSK (270.300/30)</v>
      </c>
      <c r="C5968" s="1" t="str">
        <f>IF('🔴 PHỚT ĐUÔI TRỤC CƠ'!A19="","","Phớt đuôi")</f>
        <v>Phớt đuôi</v>
      </c>
      <c r="D5968" s="1" t="str">
        <f>IF('🔴 PHỚT ĐUÔI TRỤC CƠ'!A19="","",'🔴 PHỚT ĐUÔI TRỤC CƠ'!G19)</f>
        <v>Cái</v>
      </c>
      <c r="E5968" s="1">
        <f>IF('🔴 PHỚT ĐUÔI TRỤC CƠ'!A19="","",'🔴 PHỚT ĐUÔI TRỤC CƠ'!H19)</f>
        <v>0</v>
      </c>
      <c r="F5968" s="1">
        <f>IF('🔴 PHỚT ĐUÔI TRỤC CƠ'!A19="","",'🔴 PHỚT ĐUÔI TRỤC CƠ'!I19)</f>
        <v>270000</v>
      </c>
      <c r="G5968" s="1">
        <f>IF('🔴 PHỚT ĐUÔI TRỤC CƠ'!A19="","",'🔴 PHỚT ĐUÔI TRỤC CƠ'!J19)</f>
        <v>300000</v>
      </c>
      <c r="H5968" s="1">
        <f>IF('🔴 PHỚT ĐUÔI TRỤC CƠ'!A19="","",'🔴 PHỚT ĐUÔI TRỤC CƠ'!K19)</f>
        <v>330000</v>
      </c>
      <c r="I5968" s="1">
        <f>IF('🔴 PHỚT ĐUÔI TRỤC CƠ'!A19="","",'🔴 PHỚT ĐUÔI TRỤC CƠ'!L19)</f>
        <v>0</v>
      </c>
      <c r="J5968" s="1" t="str">
        <f>IF('🔴 PHỚT ĐUÔI TRỤC CƠ'!A19="","",'🔴 PHỚT ĐUÔI TRỤC CƠ'!D19)</f>
        <v>132.9</v>
      </c>
      <c r="L5968" s="1">
        <f>N(L5967)+IF(AND('🔎 TRA CỨU NHANH'!$C$2&lt;&gt;"",OR(ISNUMBER(SEARCH('🔎 TRA CỨU NHANH'!$C$2,$A5968)),ISNUMBER(SEARCH('🔎 TRA CỨU NHANH'!$C$2,$B5968)))),1,0)</f>
        <v>0</v>
      </c>
      <c r="M5968" s="1" t="str">
        <f t="shared" si="186"/>
        <v/>
      </c>
      <c r="N5968" s="1">
        <f>N(N5967)+IF(AND('💰 BÁO GIÁ'!$C$27&lt;&gt;"",OR(ISNUMBER(SEARCH('💰 BÁO GIÁ'!$C$27,$A5968)),ISNUMBER(SEARCH('💰 BÁO GIÁ'!$C$27,$B5968)))),1,0)</f>
        <v>0</v>
      </c>
      <c r="O5968" s="1" t="str">
        <f t="shared" si="187"/>
        <v/>
      </c>
    </row>
    <row r="5969" customHeight="1" spans="1:15">
      <c r="A5969" s="1" t="str">
        <f>IF('🔴 PHỚT ĐUÔI TRỤC CƠ'!A20="","",'🔴 PHỚT ĐUÔI TRỤC CƠ'!A20)</f>
        <v>HH077040</v>
      </c>
      <c r="B5969" s="1" t="str">
        <f>IF('🔴 PHỚT ĐUÔI TRỤC CƠ'!A20="","",'🔴 PHỚT ĐUÔI TRỤC CƠ'!P20)</f>
        <v>Phớt đuôi trục 6RB1 - NICE IN</v>
      </c>
      <c r="C5969" s="1" t="str">
        <f>IF('🔴 PHỚT ĐUÔI TRỤC CƠ'!A20="","","Phớt đuôi")</f>
        <v>Phớt đuôi</v>
      </c>
      <c r="D5969" s="1" t="str">
        <f>IF('🔴 PHỚT ĐUÔI TRỤC CƠ'!A20="","",'🔴 PHỚT ĐUÔI TRỤC CƠ'!G20)</f>
        <v>Cái</v>
      </c>
      <c r="E5969" s="1">
        <f>IF('🔴 PHỚT ĐUÔI TRỤC CƠ'!A20="","",'🔴 PHỚT ĐUÔI TRỤC CƠ'!H20)</f>
        <v>0</v>
      </c>
      <c r="F5969" s="1">
        <f>IF('🔴 PHỚT ĐUÔI TRỤC CƠ'!A20="","",'🔴 PHỚT ĐUÔI TRỤC CƠ'!I20)</f>
        <v>0</v>
      </c>
      <c r="G5969" s="1">
        <f>IF('🔴 PHỚT ĐUÔI TRỤC CƠ'!A20="","",'🔴 PHỚT ĐUÔI TRỤC CƠ'!J20)</f>
        <v>0</v>
      </c>
      <c r="H5969" s="1">
        <f>IF('🔴 PHỚT ĐUÔI TRỤC CƠ'!A20="","",'🔴 PHỚT ĐUÔI TRỤC CƠ'!K20)</f>
        <v>0</v>
      </c>
      <c r="I5969" s="1">
        <f>IF('🔴 PHỚT ĐUÔI TRỤC CƠ'!A20="","",'🔴 PHỚT ĐUÔI TRỤC CƠ'!L20)</f>
        <v>0</v>
      </c>
      <c r="J5969" s="1" t="str">
        <f>IF('🔴 PHỚT ĐUÔI TRỤC CƠ'!A20="","",'🔴 PHỚT ĐUÔI TRỤC CƠ'!D20)</f>
        <v>135</v>
      </c>
      <c r="L5969" s="1">
        <f>N(L5968)+IF(AND('🔎 TRA CỨU NHANH'!$C$2&lt;&gt;"",OR(ISNUMBER(SEARCH('🔎 TRA CỨU NHANH'!$C$2,$A5969)),ISNUMBER(SEARCH('🔎 TRA CỨU NHANH'!$C$2,$B5969)))),1,0)</f>
        <v>0</v>
      </c>
      <c r="M5969" s="1" t="str">
        <f t="shared" si="186"/>
        <v/>
      </c>
      <c r="N5969" s="1">
        <f>N(N5968)+IF(AND('💰 BÁO GIÁ'!$C$27&lt;&gt;"",OR(ISNUMBER(SEARCH('💰 BÁO GIÁ'!$C$27,$A5969)),ISNUMBER(SEARCH('💰 BÁO GIÁ'!$C$27,$B5969)))),1,0)</f>
        <v>0</v>
      </c>
      <c r="O5969" s="1" t="str">
        <f t="shared" si="187"/>
        <v/>
      </c>
    </row>
    <row r="5970" customHeight="1" spans="1:15">
      <c r="A5970" s="1" t="str">
        <f>IF('🔴 PHỚT ĐUÔI TRỤC CƠ'!A21="","",'🔴 PHỚT ĐUÔI TRỤC CƠ'!A21)</f>
        <v/>
      </c>
      <c r="B5970" s="1" t="str">
        <f>IF('🔴 PHỚT ĐUÔI TRỤC CƠ'!A21="","",'🔴 PHỚT ĐUÔI TRỤC CƠ'!P21)</f>
        <v/>
      </c>
      <c r="C5970" s="1" t="str">
        <f>IF('🔴 PHỚT ĐUÔI TRỤC CƠ'!A21="","","Phớt đuôi")</f>
        <v/>
      </c>
      <c r="D5970" s="1" t="str">
        <f>IF('🔴 PHỚT ĐUÔI TRỤC CƠ'!A21="","",'🔴 PHỚT ĐUÔI TRỤC CƠ'!G21)</f>
        <v/>
      </c>
      <c r="E5970" s="1" t="str">
        <f>IF('🔴 PHỚT ĐUÔI TRỤC CƠ'!A21="","",'🔴 PHỚT ĐUÔI TRỤC CƠ'!H21)</f>
        <v/>
      </c>
      <c r="F5970" s="1" t="str">
        <f>IF('🔴 PHỚT ĐUÔI TRỤC CƠ'!A21="","",'🔴 PHỚT ĐUÔI TRỤC CƠ'!I21)</f>
        <v/>
      </c>
      <c r="G5970" s="1" t="str">
        <f>IF('🔴 PHỚT ĐUÔI TRỤC CƠ'!A21="","",'🔴 PHỚT ĐUÔI TRỤC CƠ'!J21)</f>
        <v/>
      </c>
      <c r="H5970" s="1" t="str">
        <f>IF('🔴 PHỚT ĐUÔI TRỤC CƠ'!A21="","",'🔴 PHỚT ĐUÔI TRỤC CƠ'!K21)</f>
        <v/>
      </c>
      <c r="I5970" s="1" t="str">
        <f>IF('🔴 PHỚT ĐUÔI TRỤC CƠ'!A21="","",'🔴 PHỚT ĐUÔI TRỤC CƠ'!L21)</f>
        <v/>
      </c>
      <c r="J5970" s="1" t="str">
        <f>IF('🔴 PHỚT ĐUÔI TRỤC CƠ'!A21="","",'🔴 PHỚT ĐUÔI TRỤC CƠ'!D21)</f>
        <v/>
      </c>
      <c r="L5970" s="1">
        <f>N(L5969)+IF(AND('🔎 TRA CỨU NHANH'!$C$2&lt;&gt;"",OR(ISNUMBER(SEARCH('🔎 TRA CỨU NHANH'!$C$2,$A5970)),ISNUMBER(SEARCH('🔎 TRA CỨU NHANH'!$C$2,$B5970)))),1,0)</f>
        <v>0</v>
      </c>
      <c r="M5970" s="1" t="str">
        <f t="shared" si="186"/>
        <v/>
      </c>
      <c r="N5970" s="1">
        <f>N(N5969)+IF(AND('💰 BÁO GIÁ'!$C$27&lt;&gt;"",OR(ISNUMBER(SEARCH('💰 BÁO GIÁ'!$C$27,$A5970)),ISNUMBER(SEARCH('💰 BÁO GIÁ'!$C$27,$B5970)))),1,0)</f>
        <v>0</v>
      </c>
      <c r="O5970" s="1" t="str">
        <f t="shared" si="187"/>
        <v/>
      </c>
    </row>
    <row r="5971" customHeight="1" spans="1:15">
      <c r="A5971" s="1" t="str">
        <f>IF('🔴 PHỚT ĐUÔI TRỤC CƠ'!A22="","",'🔴 PHỚT ĐUÔI TRỤC CƠ'!A22)</f>
        <v>HH077069</v>
      </c>
      <c r="B5971" s="1" t="str">
        <f>IF('🔴 PHỚT ĐUÔI TRỤC CƠ'!A22="","",'🔴 PHỚT ĐUÔI TRỤC CƠ'!P22)</f>
        <v>Phớt đuôi trục cơ 4D94 (90-120-17) - NICE IN</v>
      </c>
      <c r="C5971" s="1" t="str">
        <f>IF('🔴 PHỚT ĐUÔI TRỤC CƠ'!A22="","","Phớt đuôi")</f>
        <v>Phớt đuôi</v>
      </c>
      <c r="D5971" s="1" t="str">
        <f>IF('🔴 PHỚT ĐUÔI TRỤC CƠ'!A22="","",'🔴 PHỚT ĐUÔI TRỤC CƠ'!G22)</f>
        <v>Cái</v>
      </c>
      <c r="E5971" s="1">
        <f>IF('🔴 PHỚT ĐUÔI TRỤC CƠ'!A22="","",'🔴 PHỚT ĐUÔI TRỤC CƠ'!H22)</f>
        <v>0</v>
      </c>
      <c r="F5971" s="1">
        <f>IF('🔴 PHỚT ĐUÔI TRỤC CƠ'!A22="","",'🔴 PHỚT ĐUÔI TRỤC CƠ'!I22)</f>
        <v>70000</v>
      </c>
      <c r="G5971" s="1">
        <f>IF('🔴 PHỚT ĐUÔI TRỤC CƠ'!A22="","",'🔴 PHỚT ĐUÔI TRỤC CƠ'!J22)</f>
        <v>80000</v>
      </c>
      <c r="H5971" s="1">
        <f>IF('🔴 PHỚT ĐUÔI TRỤC CƠ'!A22="","",'🔴 PHỚT ĐUÔI TRỤC CƠ'!K22)</f>
        <v>90000</v>
      </c>
      <c r="I5971" s="1">
        <f>IF('🔴 PHỚT ĐUÔI TRỤC CƠ'!A22="","",'🔴 PHỚT ĐUÔI TRỤC CƠ'!L22)</f>
        <v>0</v>
      </c>
      <c r="J5971" s="1" t="str">
        <f>IF('🔴 PHỚT ĐUÔI TRỤC CƠ'!A22="","",'🔴 PHỚT ĐUÔI TRỤC CƠ'!D22)</f>
        <v>94</v>
      </c>
      <c r="L5971" s="1">
        <f>N(L5970)+IF(AND('🔎 TRA CỨU NHANH'!$C$2&lt;&gt;"",OR(ISNUMBER(SEARCH('🔎 TRA CỨU NHANH'!$C$2,$A5971)),ISNUMBER(SEARCH('🔎 TRA CỨU NHANH'!$C$2,$B5971)))),1,0)</f>
        <v>0</v>
      </c>
      <c r="M5971" s="1" t="str">
        <f t="shared" si="186"/>
        <v/>
      </c>
      <c r="N5971" s="1">
        <f>N(N5970)+IF(AND('💰 BÁO GIÁ'!$C$27&lt;&gt;"",OR(ISNUMBER(SEARCH('💰 BÁO GIÁ'!$C$27,$A5971)),ISNUMBER(SEARCH('💰 BÁO GIÁ'!$C$27,$B5971)))),1,0)</f>
        <v>0</v>
      </c>
      <c r="O5971" s="1" t="str">
        <f t="shared" si="187"/>
        <v/>
      </c>
    </row>
    <row r="5972" customHeight="1" spans="1:15">
      <c r="A5972" s="1" t="str">
        <f>IF('🔴 PHỚT ĐUÔI TRỤC CƠ'!A23="","",'🔴 PHỚT ĐUÔI TRỤC CƠ'!A23)</f>
        <v>HH077063</v>
      </c>
      <c r="B5972" s="1" t="str">
        <f>IF('🔴 PHỚT ĐUÔI TRỤC CƠ'!A23="","",'🔴 PHỚT ĐUÔI TRỤC CƠ'!P23)</f>
        <v>Phớt đuôi 4D95/ 6D95 (S4D95/S6D95) 95-120-17 - MSK (95.105/15)</v>
      </c>
      <c r="C5972" s="1" t="str">
        <f>IF('🔴 PHỚT ĐUÔI TRỤC CƠ'!A23="","","Phớt đuôi")</f>
        <v>Phớt đuôi</v>
      </c>
      <c r="D5972" s="1" t="str">
        <f>IF('🔴 PHỚT ĐUÔI TRỤC CƠ'!A23="","",'🔴 PHỚT ĐUÔI TRỤC CƠ'!G23)</f>
        <v>Cái</v>
      </c>
      <c r="E5972" s="1">
        <f>IF('🔴 PHỚT ĐUÔI TRỤC CƠ'!A23="","",'🔴 PHỚT ĐUÔI TRỤC CƠ'!H23)</f>
        <v>0</v>
      </c>
      <c r="F5972" s="1">
        <f>IF('🔴 PHỚT ĐUÔI TRỤC CƠ'!A23="","",'🔴 PHỚT ĐUÔI TRỤC CƠ'!I23)</f>
        <v>95000</v>
      </c>
      <c r="G5972" s="1">
        <f>IF('🔴 PHỚT ĐUÔI TRỤC CƠ'!A23="","",'🔴 PHỚT ĐUÔI TRỤC CƠ'!J23)</f>
        <v>105000</v>
      </c>
      <c r="H5972" s="1">
        <f>IF('🔴 PHỚT ĐUÔI TRỤC CƠ'!A23="","",'🔴 PHỚT ĐUÔI TRỤC CƠ'!K23)</f>
        <v>115000</v>
      </c>
      <c r="I5972" s="1">
        <f>IF('🔴 PHỚT ĐUÔI TRỤC CƠ'!A23="","",'🔴 PHỚT ĐUÔI TRỤC CƠ'!L23)</f>
        <v>0</v>
      </c>
      <c r="J5972" s="1" t="str">
        <f>IF('🔴 PHỚT ĐUÔI TRỤC CƠ'!A23="","",'🔴 PHỚT ĐUÔI TRỤC CƠ'!D23)</f>
        <v>95</v>
      </c>
      <c r="L5972" s="1">
        <f>N(L5971)+IF(AND('🔎 TRA CỨU NHANH'!$C$2&lt;&gt;"",OR(ISNUMBER(SEARCH('🔎 TRA CỨU NHANH'!$C$2,$A5972)),ISNUMBER(SEARCH('🔎 TRA CỨU NHANH'!$C$2,$B5972)))),1,0)</f>
        <v>0</v>
      </c>
      <c r="M5972" s="1" t="str">
        <f t="shared" si="186"/>
        <v/>
      </c>
      <c r="N5972" s="1">
        <f>N(N5971)+IF(AND('💰 BÁO GIÁ'!$C$27&lt;&gt;"",OR(ISNUMBER(SEARCH('💰 BÁO GIÁ'!$C$27,$A5972)),ISNUMBER(SEARCH('💰 BÁO GIÁ'!$C$27,$B5972)))),1,0)</f>
        <v>0</v>
      </c>
      <c r="O5972" s="1" t="str">
        <f t="shared" si="187"/>
        <v/>
      </c>
    </row>
    <row r="5973" customHeight="1" spans="1:15">
      <c r="A5973" s="1" t="str">
        <f>IF('🔴 PHỚT ĐUÔI TRỤC CƠ'!A24="","",'🔴 PHỚT ĐUÔI TRỤC CƠ'!A24)</f>
        <v>HH077041</v>
      </c>
      <c r="B5973" s="1" t="str">
        <f>IF('🔴 PHỚT ĐUÔI TRỤC CƠ'!A24="","",'🔴 PHỚT ĐUÔI TRỤC CƠ'!P24)</f>
        <v>Phớt đuôi 6D110/ 6D105 (105-135-18) S6D110/S6D105/4D105-3, 2 lò xo - MSK (100/10/20)</v>
      </c>
      <c r="C5973" s="1" t="str">
        <f>IF('🔴 PHỚT ĐUÔI TRỤC CƠ'!A24="","","Phớt đuôi")</f>
        <v>Phớt đuôi</v>
      </c>
      <c r="D5973" s="1" t="str">
        <f>IF('🔴 PHỚT ĐUÔI TRỤC CƠ'!A24="","",'🔴 PHỚT ĐUÔI TRỤC CƠ'!G24)</f>
        <v>Cái</v>
      </c>
      <c r="E5973" s="1">
        <f>IF('🔴 PHỚT ĐUÔI TRỤC CƠ'!A24="","",'🔴 PHỚT ĐUÔI TRỤC CƠ'!H24)</f>
        <v>0</v>
      </c>
      <c r="F5973" s="1">
        <f>IF('🔴 PHỚT ĐUÔI TRỤC CƠ'!A24="","",'🔴 PHỚT ĐUÔI TRỤC CƠ'!I24)</f>
        <v>100000</v>
      </c>
      <c r="G5973" s="1">
        <f>IF('🔴 PHỚT ĐUÔI TRỤC CƠ'!A24="","",'🔴 PHỚT ĐUÔI TRỤC CƠ'!J24)</f>
        <v>110000</v>
      </c>
      <c r="H5973" s="1">
        <f>IF('🔴 PHỚT ĐUÔI TRỤC CƠ'!A24="","",'🔴 PHỚT ĐUÔI TRỤC CƠ'!K24)</f>
        <v>120000</v>
      </c>
      <c r="I5973" s="1">
        <f>IF('🔴 PHỚT ĐUÔI TRỤC CƠ'!A24="","",'🔴 PHỚT ĐUÔI TRỤC CƠ'!L24)</f>
        <v>0</v>
      </c>
      <c r="J5973" s="1" t="str">
        <f>IF('🔴 PHỚT ĐUÔI TRỤC CƠ'!A24="","",'🔴 PHỚT ĐUÔI TRỤC CƠ'!D24)</f>
        <v>105</v>
      </c>
      <c r="L5973" s="1">
        <f>N(L5972)+IF(AND('🔎 TRA CỨU NHANH'!$C$2&lt;&gt;"",OR(ISNUMBER(SEARCH('🔎 TRA CỨU NHANH'!$C$2,$A5973)),ISNUMBER(SEARCH('🔎 TRA CỨU NHANH'!$C$2,$B5973)))),1,0)</f>
        <v>0</v>
      </c>
      <c r="M5973" s="1" t="str">
        <f t="shared" si="186"/>
        <v/>
      </c>
      <c r="N5973" s="1">
        <f>N(N5972)+IF(AND('💰 BÁO GIÁ'!$C$27&lt;&gt;"",OR(ISNUMBER(SEARCH('💰 BÁO GIÁ'!$C$27,$A5973)),ISNUMBER(SEARCH('💰 BÁO GIÁ'!$C$27,$B5973)))),1,0)</f>
        <v>0</v>
      </c>
      <c r="O5973" s="1" t="str">
        <f t="shared" si="187"/>
        <v/>
      </c>
    </row>
    <row r="5974" customHeight="1" spans="1:15">
      <c r="A5974" s="1" t="str">
        <f>IF('🔴 PHỚT ĐUÔI TRỤC CƠ'!A25="","",'🔴 PHỚT ĐUÔI TRỤC CƠ'!A25)</f>
        <v>HH073864</v>
      </c>
      <c r="B5974" s="1" t="str">
        <f>IF('🔴 PHỚT ĐUÔI TRỤC CƠ'!A25="","",'🔴 PHỚT ĐUÔI TRỤC CƠ'!P25)</f>
        <v>Phớt đuôi trục cơ 6D110/S6D110 - DF</v>
      </c>
      <c r="C5974" s="1" t="str">
        <f>IF('🔴 PHỚT ĐUÔI TRỤC CƠ'!A25="","","Phớt đuôi")</f>
        <v>Phớt đuôi</v>
      </c>
      <c r="D5974" s="1" t="str">
        <f>IF('🔴 PHỚT ĐUÔI TRỤC CƠ'!A25="","",'🔴 PHỚT ĐUÔI TRỤC CƠ'!G25)</f>
        <v>Cái</v>
      </c>
      <c r="E5974" s="1">
        <f>IF('🔴 PHỚT ĐUÔI TRỤC CƠ'!A25="","",'🔴 PHỚT ĐUÔI TRỤC CƠ'!H25)</f>
        <v>0</v>
      </c>
      <c r="F5974" s="1">
        <f>IF('🔴 PHỚT ĐUÔI TRỤC CƠ'!A25="","",'🔴 PHỚT ĐUÔI TRỤC CƠ'!I25)</f>
        <v>100000</v>
      </c>
      <c r="G5974" s="1">
        <f>IF('🔴 PHỚT ĐUÔI TRỤC CƠ'!A25="","",'🔴 PHỚT ĐUÔI TRỤC CƠ'!J25)</f>
        <v>110000</v>
      </c>
      <c r="H5974" s="1">
        <f>IF('🔴 PHỚT ĐUÔI TRỤC CƠ'!A25="","",'🔴 PHỚT ĐUÔI TRỤC CƠ'!K25)</f>
        <v>120000</v>
      </c>
      <c r="I5974" s="1">
        <f>IF('🔴 PHỚT ĐUÔI TRỤC CƠ'!A25="","",'🔴 PHỚT ĐUÔI TRỤC CƠ'!L25)</f>
        <v>0</v>
      </c>
      <c r="J5974" s="1" t="str">
        <f>IF('🔴 PHỚT ĐUÔI TRỤC CƠ'!A25="","",'🔴 PHỚT ĐUÔI TRỤC CƠ'!D25)</f>
        <v>110</v>
      </c>
      <c r="L5974" s="1">
        <f>N(L5973)+IF(AND('🔎 TRA CỨU NHANH'!$C$2&lt;&gt;"",OR(ISNUMBER(SEARCH('🔎 TRA CỨU NHANH'!$C$2,$A5974)),ISNUMBER(SEARCH('🔎 TRA CỨU NHANH'!$C$2,$B5974)))),1,0)</f>
        <v>0</v>
      </c>
      <c r="M5974" s="1" t="str">
        <f t="shared" si="186"/>
        <v/>
      </c>
      <c r="N5974" s="1">
        <f>N(N5973)+IF(AND('💰 BÁO GIÁ'!$C$27&lt;&gt;"",OR(ISNUMBER(SEARCH('💰 BÁO GIÁ'!$C$27,$A5974)),ISNUMBER(SEARCH('💰 BÁO GIÁ'!$C$27,$B5974)))),1,0)</f>
        <v>0</v>
      </c>
      <c r="O5974" s="1" t="str">
        <f t="shared" si="187"/>
        <v/>
      </c>
    </row>
    <row r="5975" customHeight="1" spans="1:15">
      <c r="A5975" s="1" t="str">
        <f>IF('🔴 PHỚT ĐUÔI TRỤC CƠ'!A26="","",'🔴 PHỚT ĐUÔI TRỤC CƠ'!A26)</f>
        <v>HH00866</v>
      </c>
      <c r="B5975" s="1" t="str">
        <f>IF('🔴 PHỚT ĐUÔI TRỤC CƠ'!A26="","",'🔴 PHỚT ĐUÔI TRỤC CƠ'!P26)</f>
        <v>Phớt đuôi trục cơ 4D120 / 4D130 - DF</v>
      </c>
      <c r="C5975" s="1" t="str">
        <f>IF('🔴 PHỚT ĐUÔI TRỤC CƠ'!A26="","","Phớt đuôi")</f>
        <v>Phớt đuôi</v>
      </c>
      <c r="D5975" s="1" t="str">
        <f>IF('🔴 PHỚT ĐUÔI TRỤC CƠ'!A26="","",'🔴 PHỚT ĐUÔI TRỤC CƠ'!G26)</f>
        <v>Cái</v>
      </c>
      <c r="E5975" s="1">
        <f>IF('🔴 PHỚT ĐUÔI TRỤC CƠ'!A26="","",'🔴 PHỚT ĐUÔI TRỤC CƠ'!H26)</f>
        <v>0</v>
      </c>
      <c r="F5975" s="1">
        <f>IF('🔴 PHỚT ĐUÔI TRỤC CƠ'!A26="","",'🔴 PHỚT ĐUÔI TRỤC CƠ'!I26)</f>
        <v>0</v>
      </c>
      <c r="G5975" s="1">
        <f>IF('🔴 PHỚT ĐUÔI TRỤC CƠ'!A26="","",'🔴 PHỚT ĐUÔI TRỤC CƠ'!J26)</f>
        <v>0</v>
      </c>
      <c r="H5975" s="1">
        <f>IF('🔴 PHỚT ĐUÔI TRỤC CƠ'!A26="","",'🔴 PHỚT ĐUÔI TRỤC CƠ'!K26)</f>
        <v>0</v>
      </c>
      <c r="I5975" s="1">
        <f>IF('🔴 PHỚT ĐUÔI TRỤC CƠ'!A26="","",'🔴 PHỚT ĐUÔI TRỤC CƠ'!L26)</f>
        <v>0</v>
      </c>
      <c r="J5975" s="1" t="str">
        <f>IF('🔴 PHỚT ĐUÔI TRỤC CƠ'!A26="","",'🔴 PHỚT ĐUÔI TRỤC CƠ'!D26)</f>
        <v>120</v>
      </c>
      <c r="L5975" s="1">
        <f>N(L5974)+IF(AND('🔎 TRA CỨU NHANH'!$C$2&lt;&gt;"",OR(ISNUMBER(SEARCH('🔎 TRA CỨU NHANH'!$C$2,$A5975)),ISNUMBER(SEARCH('🔎 TRA CỨU NHANH'!$C$2,$B5975)))),1,0)</f>
        <v>0</v>
      </c>
      <c r="M5975" s="1" t="str">
        <f t="shared" si="186"/>
        <v/>
      </c>
      <c r="N5975" s="1">
        <f>N(N5974)+IF(AND('💰 BÁO GIÁ'!$C$27&lt;&gt;"",OR(ISNUMBER(SEARCH('💰 BÁO GIÁ'!$C$27,$A5975)),ISNUMBER(SEARCH('💰 BÁO GIÁ'!$C$27,$B5975)))),1,0)</f>
        <v>0</v>
      </c>
      <c r="O5975" s="1" t="str">
        <f t="shared" si="187"/>
        <v/>
      </c>
    </row>
    <row r="5976" customHeight="1" spans="1:15">
      <c r="A5976" s="1" t="str">
        <f>IF('🔴 PHỚT ĐUÔI TRỤC CƠ'!A27="","",'🔴 PHỚT ĐUÔI TRỤC CƠ'!A27)</f>
        <v>HH00865</v>
      </c>
      <c r="B5976" s="1" t="str">
        <f>IF('🔴 PHỚT ĐUÔI TRỤC CƠ'!A27="","",'🔴 PHỚT ĐUÔI TRỤC CƠ'!P27)</f>
        <v>Phớt đuôi trục cơ 6D125 - DF</v>
      </c>
      <c r="C5976" s="1" t="str">
        <f>IF('🔴 PHỚT ĐUÔI TRỤC CƠ'!A27="","","Phớt đuôi")</f>
        <v>Phớt đuôi</v>
      </c>
      <c r="D5976" s="1" t="str">
        <f>IF('🔴 PHỚT ĐUÔI TRỤC CƠ'!A27="","",'🔴 PHỚT ĐUÔI TRỤC CƠ'!G27)</f>
        <v>Cái</v>
      </c>
      <c r="E5976" s="1">
        <f>IF('🔴 PHỚT ĐUÔI TRỤC CƠ'!A27="","",'🔴 PHỚT ĐUÔI TRỤC CƠ'!H27)</f>
        <v>0</v>
      </c>
      <c r="F5976" s="1">
        <f>IF('🔴 PHỚT ĐUÔI TRỤC CƠ'!A27="","",'🔴 PHỚT ĐUÔI TRỤC CƠ'!I27)</f>
        <v>150000</v>
      </c>
      <c r="G5976" s="1">
        <f>IF('🔴 PHỚT ĐUÔI TRỤC CƠ'!A27="","",'🔴 PHỚT ĐUÔI TRỤC CƠ'!J27)</f>
        <v>160000</v>
      </c>
      <c r="H5976" s="1">
        <f>IF('🔴 PHỚT ĐUÔI TRỤC CƠ'!A27="","",'🔴 PHỚT ĐUÔI TRỤC CƠ'!K27)</f>
        <v>180000</v>
      </c>
      <c r="I5976" s="1">
        <f>IF('🔴 PHỚT ĐUÔI TRỤC CƠ'!A27="","",'🔴 PHỚT ĐUÔI TRỤC CƠ'!L27)</f>
        <v>0</v>
      </c>
      <c r="J5976" s="1" t="str">
        <f>IF('🔴 PHỚT ĐUÔI TRỤC CƠ'!A27="","",'🔴 PHỚT ĐUÔI TRỤC CƠ'!D27)</f>
        <v>125</v>
      </c>
      <c r="L5976" s="1">
        <f>N(L5975)+IF(AND('🔎 TRA CỨU NHANH'!$C$2&lt;&gt;"",OR(ISNUMBER(SEARCH('🔎 TRA CỨU NHANH'!$C$2,$A5976)),ISNUMBER(SEARCH('🔎 TRA CỨU NHANH'!$C$2,$B5976)))),1,0)</f>
        <v>0</v>
      </c>
      <c r="M5976" s="1" t="str">
        <f t="shared" si="186"/>
        <v/>
      </c>
      <c r="N5976" s="1">
        <f>N(N5975)+IF(AND('💰 BÁO GIÁ'!$C$27&lt;&gt;"",OR(ISNUMBER(SEARCH('💰 BÁO GIÁ'!$C$27,$A5976)),ISNUMBER(SEARCH('💰 BÁO GIÁ'!$C$27,$B5976)))),1,0)</f>
        <v>0</v>
      </c>
      <c r="O5976" s="1" t="str">
        <f t="shared" si="187"/>
        <v/>
      </c>
    </row>
    <row r="5977" customHeight="1" spans="1:15">
      <c r="A5977" s="1" t="str">
        <f>IF('🔴 PHỚT ĐUÔI TRỤC CƠ'!A28="","",'🔴 PHỚT ĐUÔI TRỤC CƠ'!A28)</f>
        <v>HH0304</v>
      </c>
      <c r="B5977" s="1" t="str">
        <f>IF('🔴 PHỚT ĐUÔI TRỤC CƠ'!A28="","",'🔴 PHỚT ĐUÔI TRỤC CƠ'!P28)</f>
        <v>Phớt đuôi trục cơ 4D130 - CADA</v>
      </c>
      <c r="C5977" s="1" t="str">
        <f>IF('🔴 PHỚT ĐUÔI TRỤC CƠ'!A28="","","Phớt đuôi")</f>
        <v>Phớt đuôi</v>
      </c>
      <c r="D5977" s="1" t="str">
        <f>IF('🔴 PHỚT ĐUÔI TRỤC CƠ'!A28="","",'🔴 PHỚT ĐUÔI TRỤC CƠ'!G28)</f>
        <v>Cái</v>
      </c>
      <c r="E5977" s="1">
        <f>IF('🔴 PHỚT ĐUÔI TRỤC CƠ'!A28="","",'🔴 PHỚT ĐUÔI TRỤC CƠ'!H28)</f>
        <v>0</v>
      </c>
      <c r="F5977" s="1">
        <f>IF('🔴 PHỚT ĐUÔI TRỤC CƠ'!A28="","",'🔴 PHỚT ĐUÔI TRỤC CƠ'!I28)</f>
        <v>0</v>
      </c>
      <c r="G5977" s="1">
        <f>IF('🔴 PHỚT ĐUÔI TRỤC CƠ'!A28="","",'🔴 PHỚT ĐUÔI TRỤC CƠ'!J28)</f>
        <v>0</v>
      </c>
      <c r="H5977" s="1">
        <f>IF('🔴 PHỚT ĐUÔI TRỤC CƠ'!A28="","",'🔴 PHỚT ĐUÔI TRỤC CƠ'!K28)</f>
        <v>0</v>
      </c>
      <c r="I5977" s="1">
        <f>IF('🔴 PHỚT ĐUÔI TRỤC CƠ'!A28="","",'🔴 PHỚT ĐUÔI TRỤC CƠ'!L28)</f>
        <v>0</v>
      </c>
      <c r="J5977" s="1" t="str">
        <f>IF('🔴 PHỚT ĐUÔI TRỤC CƠ'!A28="","",'🔴 PHỚT ĐUÔI TRỤC CƠ'!D28)</f>
        <v>130</v>
      </c>
      <c r="L5977" s="1">
        <f>N(L5976)+IF(AND('🔎 TRA CỨU NHANH'!$C$2&lt;&gt;"",OR(ISNUMBER(SEARCH('🔎 TRA CỨU NHANH'!$C$2,$A5977)),ISNUMBER(SEARCH('🔎 TRA CỨU NHANH'!$C$2,$B5977)))),1,0)</f>
        <v>0</v>
      </c>
      <c r="M5977" s="1" t="str">
        <f t="shared" si="186"/>
        <v/>
      </c>
      <c r="N5977" s="1">
        <f>N(N5976)+IF(AND('💰 BÁO GIÁ'!$C$27&lt;&gt;"",OR(ISNUMBER(SEARCH('💰 BÁO GIÁ'!$C$27,$A5977)),ISNUMBER(SEARCH('💰 BÁO GIÁ'!$C$27,$B5977)))),1,0)</f>
        <v>0</v>
      </c>
      <c r="O5977" s="1" t="str">
        <f t="shared" si="187"/>
        <v/>
      </c>
    </row>
    <row r="5978" customHeight="1" spans="1:15">
      <c r="A5978" s="1" t="str">
        <f>IF('🔴 PHỚT ĐUÔI TRỤC CƠ'!A29="","",'🔴 PHỚT ĐUÔI TRỤC CƠ'!A29)</f>
        <v>HH079812</v>
      </c>
      <c r="B5978" s="1" t="str">
        <f>IF('🔴 PHỚT ĐUÔI TRỤC CƠ'!A29="","",'🔴 PHỚT ĐUÔI TRỤC CƠ'!P29)</f>
        <v>Phớt đuôi trục cơ 4D130 / 4D120 (lò xo) 150*172*12 - MASAKO</v>
      </c>
      <c r="C5978" s="1" t="str">
        <f>IF('🔴 PHỚT ĐUÔI TRỤC CƠ'!A29="","","Phớt đuôi")</f>
        <v>Phớt đuôi</v>
      </c>
      <c r="D5978" s="1" t="str">
        <f>IF('🔴 PHỚT ĐUÔI TRỤC CƠ'!A29="","",'🔴 PHỚT ĐUÔI TRỤC CƠ'!G29)</f>
        <v>Cái</v>
      </c>
      <c r="E5978" s="1">
        <f>IF('🔴 PHỚT ĐUÔI TRỤC CƠ'!A29="","",'🔴 PHỚT ĐUÔI TRỤC CƠ'!H29)</f>
        <v>0</v>
      </c>
      <c r="F5978" s="1">
        <f>IF('🔴 PHỚT ĐUÔI TRỤC CƠ'!A29="","",'🔴 PHỚT ĐUÔI TRỤC CƠ'!I29)</f>
        <v>80000</v>
      </c>
      <c r="G5978" s="1">
        <f>IF('🔴 PHỚT ĐUÔI TRỤC CƠ'!A29="","",'🔴 PHỚT ĐUÔI TRỤC CƠ'!J29)</f>
        <v>90000</v>
      </c>
      <c r="H5978" s="1">
        <f>IF('🔴 PHỚT ĐUÔI TRỤC CƠ'!A29="","",'🔴 PHỚT ĐUÔI TRỤC CƠ'!K29)</f>
        <v>100000</v>
      </c>
      <c r="I5978" s="1">
        <f>IF('🔴 PHỚT ĐUÔI TRỤC CƠ'!A29="","",'🔴 PHỚT ĐUÔI TRỤC CƠ'!L29)</f>
        <v>0</v>
      </c>
      <c r="J5978" s="1" t="str">
        <f>IF('🔴 PHỚT ĐUÔI TRỤC CƠ'!A29="","",'🔴 PHỚT ĐUÔI TRỤC CƠ'!D29)</f>
        <v>130</v>
      </c>
      <c r="L5978" s="1">
        <f>N(L5977)+IF(AND('🔎 TRA CỨU NHANH'!$C$2&lt;&gt;"",OR(ISNUMBER(SEARCH('🔎 TRA CỨU NHANH'!$C$2,$A5978)),ISNUMBER(SEARCH('🔎 TRA CỨU NHANH'!$C$2,$B5978)))),1,0)</f>
        <v>0</v>
      </c>
      <c r="M5978" s="1" t="str">
        <f t="shared" si="186"/>
        <v/>
      </c>
      <c r="N5978" s="1">
        <f>N(N5977)+IF(AND('💰 BÁO GIÁ'!$C$27&lt;&gt;"",OR(ISNUMBER(SEARCH('💰 BÁO GIÁ'!$C$27,$A5978)),ISNUMBER(SEARCH('💰 BÁO GIÁ'!$C$27,$B5978)))),1,0)</f>
        <v>0</v>
      </c>
      <c r="O5978" s="1" t="str">
        <f t="shared" si="187"/>
        <v/>
      </c>
    </row>
    <row r="5979" customHeight="1" spans="1:15">
      <c r="A5979" s="1" t="str">
        <f>IF('🔴 PHỚT ĐUÔI TRỤC CƠ'!A30="","",'🔴 PHỚT ĐUÔI TRỤC CƠ'!A30)</f>
        <v>HH078566</v>
      </c>
      <c r="B5979" s="1" t="str">
        <f>IF('🔴 PHỚT ĐUÔI TRỤC CƠ'!A30="","",'🔴 PHỚT ĐUÔI TRỤC CƠ'!P30)</f>
        <v>Phớt đuôi (Rear) Kom 6D125/S6D125/6D140/S6D140/152.4*180/186*17, lx 2 môi - NICE/MSK</v>
      </c>
      <c r="C5979" s="1" t="str">
        <f>IF('🔴 PHỚT ĐUÔI TRỤC CƠ'!A30="","","Phớt đuôi")</f>
        <v>Phớt đuôi</v>
      </c>
      <c r="D5979" s="1" t="str">
        <f>IF('🔴 PHỚT ĐUÔI TRỤC CƠ'!A30="","",'🔴 PHỚT ĐUÔI TRỤC CƠ'!G30)</f>
        <v>Cái</v>
      </c>
      <c r="E5979" s="1">
        <f>IF('🔴 PHỚT ĐUÔI TRỤC CƠ'!A30="","",'🔴 PHỚT ĐUÔI TRỤC CƠ'!H30)</f>
        <v>0</v>
      </c>
      <c r="F5979" s="1">
        <f>IF('🔴 PHỚT ĐUÔI TRỤC CƠ'!A30="","",'🔴 PHỚT ĐUÔI TRỤC CƠ'!I30)</f>
        <v>150000</v>
      </c>
      <c r="G5979" s="1">
        <f>IF('🔴 PHỚT ĐUÔI TRỤC CƠ'!A30="","",'🔴 PHỚT ĐUÔI TRỤC CƠ'!J30)</f>
        <v>170000</v>
      </c>
      <c r="H5979" s="1">
        <f>IF('🔴 PHỚT ĐUÔI TRỤC CƠ'!A30="","",'🔴 PHỚT ĐUÔI TRỤC CƠ'!K30)</f>
        <v>190000</v>
      </c>
      <c r="I5979" s="1">
        <f>IF('🔴 PHỚT ĐUÔI TRỤC CƠ'!A30="","",'🔴 PHỚT ĐUÔI TRỤC CƠ'!L30)</f>
        <v>0</v>
      </c>
      <c r="J5979" s="1" t="str">
        <f>IF('🔴 PHỚT ĐUÔI TRỤC CƠ'!A30="","",'🔴 PHỚT ĐUÔI TRỤC CƠ'!D30)</f>
        <v>140</v>
      </c>
      <c r="L5979" s="1">
        <f>N(L5978)+IF(AND('🔎 TRA CỨU NHANH'!$C$2&lt;&gt;"",OR(ISNUMBER(SEARCH('🔎 TRA CỨU NHANH'!$C$2,$A5979)),ISNUMBER(SEARCH('🔎 TRA CỨU NHANH'!$C$2,$B5979)))),1,0)</f>
        <v>0</v>
      </c>
      <c r="M5979" s="1" t="str">
        <f t="shared" si="186"/>
        <v/>
      </c>
      <c r="N5979" s="1">
        <f>N(N5978)+IF(AND('💰 BÁO GIÁ'!$C$27&lt;&gt;"",OR(ISNUMBER(SEARCH('💰 BÁO GIÁ'!$C$27,$A5979)),ISNUMBER(SEARCH('💰 BÁO GIÁ'!$C$27,$B5979)))),1,0)</f>
        <v>0</v>
      </c>
      <c r="O5979" s="1" t="str">
        <f t="shared" si="187"/>
        <v/>
      </c>
    </row>
    <row r="5980" customHeight="1" spans="1:15">
      <c r="A5980" s="1" t="str">
        <f>IF('🔴 PHỚT ĐUÔI TRỤC CƠ'!A31="","",'🔴 PHỚT ĐUÔI TRỤC CƠ'!A31)</f>
        <v>HH084293</v>
      </c>
      <c r="B5980" s="1" t="str">
        <f>IF('🔴 PHỚT ĐUÔI TRỤC CƠ'!A31="","",'🔴 PHỚT ĐUÔI TRỤC CƠ'!P31)</f>
        <v>Phớt đuôi (Rear) Komatsu S6D140E-5/ S6D125E-5/ 152*180*17, trà vành sắt - DF</v>
      </c>
      <c r="C5980" s="1" t="str">
        <f>IF('🔴 PHỚT ĐUÔI TRỤC CƠ'!A31="","","Phớt đuôi")</f>
        <v>Phớt đuôi</v>
      </c>
      <c r="D5980" s="1" t="str">
        <f>IF('🔴 PHỚT ĐUÔI TRỤC CƠ'!A31="","",'🔴 PHỚT ĐUÔI TRỤC CƠ'!G31)</f>
        <v>Cái</v>
      </c>
      <c r="E5980" s="1">
        <f>IF('🔴 PHỚT ĐUÔI TRỤC CƠ'!A31="","",'🔴 PHỚT ĐUÔI TRỤC CƠ'!H31)</f>
        <v>0</v>
      </c>
      <c r="F5980" s="1">
        <f>IF('🔴 PHỚT ĐUÔI TRỤC CƠ'!A31="","",'🔴 PHỚT ĐUÔI TRỤC CƠ'!I31)</f>
        <v>0</v>
      </c>
      <c r="G5980" s="1">
        <f>IF('🔴 PHỚT ĐUÔI TRỤC CƠ'!A31="","",'🔴 PHỚT ĐUÔI TRỤC CƠ'!J31)</f>
        <v>0</v>
      </c>
      <c r="H5980" s="1">
        <f>IF('🔴 PHỚT ĐUÔI TRỤC CƠ'!A31="","",'🔴 PHỚT ĐUÔI TRỤC CƠ'!K31)</f>
        <v>0</v>
      </c>
      <c r="I5980" s="1">
        <f>IF('🔴 PHỚT ĐUÔI TRỤC CƠ'!A31="","",'🔴 PHỚT ĐUÔI TRỤC CƠ'!L31)</f>
        <v>0</v>
      </c>
      <c r="J5980" s="1">
        <f>IF('🔴 PHỚT ĐUÔI TRỤC CƠ'!A31="","",'🔴 PHỚT ĐUÔI TRỤC CƠ'!D31)</f>
        <v>0</v>
      </c>
      <c r="L5980" s="1">
        <f>N(L5979)+IF(AND('🔎 TRA CỨU NHANH'!$C$2&lt;&gt;"",OR(ISNUMBER(SEARCH('🔎 TRA CỨU NHANH'!$C$2,$A5980)),ISNUMBER(SEARCH('🔎 TRA CỨU NHANH'!$C$2,$B5980)))),1,0)</f>
        <v>0</v>
      </c>
      <c r="M5980" s="1" t="str">
        <f t="shared" si="186"/>
        <v/>
      </c>
      <c r="N5980" s="1">
        <f>N(N5979)+IF(AND('💰 BÁO GIÁ'!$C$27&lt;&gt;"",OR(ISNUMBER(SEARCH('💰 BÁO GIÁ'!$C$27,$A5980)),ISNUMBER(SEARCH('💰 BÁO GIÁ'!$C$27,$B5980)))),1,0)</f>
        <v>0</v>
      </c>
      <c r="O5980" s="1" t="str">
        <f t="shared" si="187"/>
        <v/>
      </c>
    </row>
    <row r="5981" customHeight="1" spans="1:15">
      <c r="A5981" s="1" t="str">
        <f>IF('🔴 PHỚT ĐUÔI TRỤC CƠ'!A32="","",'🔴 PHỚT ĐUÔI TRỤC CƠ'!A32)</f>
        <v/>
      </c>
      <c r="B5981" s="1" t="str">
        <f>IF('🔴 PHỚT ĐUÔI TRỤC CƠ'!A32="","",'🔴 PHỚT ĐUÔI TRỤC CƠ'!P32)</f>
        <v/>
      </c>
      <c r="C5981" s="1" t="str">
        <f>IF('🔴 PHỚT ĐUÔI TRỤC CƠ'!A32="","","Phớt đuôi")</f>
        <v/>
      </c>
      <c r="D5981" s="1" t="str">
        <f>IF('🔴 PHỚT ĐUÔI TRỤC CƠ'!A32="","",'🔴 PHỚT ĐUÔI TRỤC CƠ'!G32)</f>
        <v/>
      </c>
      <c r="E5981" s="1" t="str">
        <f>IF('🔴 PHỚT ĐUÔI TRỤC CƠ'!A32="","",'🔴 PHỚT ĐUÔI TRỤC CƠ'!H32)</f>
        <v/>
      </c>
      <c r="F5981" s="1" t="str">
        <f>IF('🔴 PHỚT ĐUÔI TRỤC CƠ'!A32="","",'🔴 PHỚT ĐUÔI TRỤC CƠ'!I32)</f>
        <v/>
      </c>
      <c r="G5981" s="1" t="str">
        <f>IF('🔴 PHỚT ĐUÔI TRỤC CƠ'!A32="","",'🔴 PHỚT ĐUÔI TRỤC CƠ'!J32)</f>
        <v/>
      </c>
      <c r="H5981" s="1" t="str">
        <f>IF('🔴 PHỚT ĐUÔI TRỤC CƠ'!A32="","",'🔴 PHỚT ĐUÔI TRỤC CƠ'!K32)</f>
        <v/>
      </c>
      <c r="I5981" s="1" t="str">
        <f>IF('🔴 PHỚT ĐUÔI TRỤC CƠ'!A32="","",'🔴 PHỚT ĐUÔI TRỤC CƠ'!L32)</f>
        <v/>
      </c>
      <c r="J5981" s="1" t="str">
        <f>IF('🔴 PHỚT ĐUÔI TRỤC CƠ'!A32="","",'🔴 PHỚT ĐUÔI TRỤC CƠ'!D32)</f>
        <v/>
      </c>
      <c r="L5981" s="1">
        <f>N(L5980)+IF(AND('🔎 TRA CỨU NHANH'!$C$2&lt;&gt;"",OR(ISNUMBER(SEARCH('🔎 TRA CỨU NHANH'!$C$2,$A5981)),ISNUMBER(SEARCH('🔎 TRA CỨU NHANH'!$C$2,$B5981)))),1,0)</f>
        <v>0</v>
      </c>
      <c r="M5981" s="1" t="str">
        <f t="shared" si="186"/>
        <v/>
      </c>
      <c r="N5981" s="1">
        <f>N(N5980)+IF(AND('💰 BÁO GIÁ'!$C$27&lt;&gt;"",OR(ISNUMBER(SEARCH('💰 BÁO GIÁ'!$C$27,$A5981)),ISNUMBER(SEARCH('💰 BÁO GIÁ'!$C$27,$B5981)))),1,0)</f>
        <v>0</v>
      </c>
      <c r="O5981" s="1" t="str">
        <f t="shared" si="187"/>
        <v/>
      </c>
    </row>
    <row r="5982" customHeight="1" spans="1:15">
      <c r="A5982" s="1" t="str">
        <f>IF('🔴 PHỚT ĐUÔI TRỤC CƠ'!A33="","",'🔴 PHỚT ĐUÔI TRỤC CƠ'!A33)</f>
        <v>HH074153</v>
      </c>
      <c r="B5982" s="1" t="str">
        <f>IF('🔴 PHỚT ĐUÔI TRỤC CƠ'!A33="","",'🔴 PHỚT ĐUÔI TRỤC CƠ'!P33)</f>
        <v>Phớt đuôi trục cơ S4E/S4E2</v>
      </c>
      <c r="C5982" s="1" t="str">
        <f>IF('🔴 PHỚT ĐUÔI TRỤC CƠ'!A33="","","Phớt đuôi")</f>
        <v>Phớt đuôi</v>
      </c>
      <c r="D5982" s="1" t="str">
        <f>IF('🔴 PHỚT ĐUÔI TRỤC CƠ'!A33="","",'🔴 PHỚT ĐUÔI TRỤC CƠ'!G33)</f>
        <v>Cái</v>
      </c>
      <c r="E5982" s="1">
        <f>IF('🔴 PHỚT ĐUÔI TRỤC CƠ'!A33="","",'🔴 PHỚT ĐUÔI TRỤC CƠ'!H33)</f>
        <v>0</v>
      </c>
      <c r="F5982" s="1">
        <f>IF('🔴 PHỚT ĐUÔI TRỤC CƠ'!A33="","",'🔴 PHỚT ĐUÔI TRỤC CƠ'!I33)</f>
        <v>50000</v>
      </c>
      <c r="G5982" s="1">
        <f>IF('🔴 PHỚT ĐUÔI TRỤC CƠ'!A33="","",'🔴 PHỚT ĐUÔI TRỤC CƠ'!J33)</f>
        <v>55000</v>
      </c>
      <c r="H5982" s="1">
        <f>IF('🔴 PHỚT ĐUÔI TRỤC CƠ'!A33="","",'🔴 PHỚT ĐUÔI TRỤC CƠ'!K33)</f>
        <v>60000</v>
      </c>
      <c r="I5982" s="1">
        <f>IF('🔴 PHỚT ĐUÔI TRỤC CƠ'!A33="","",'🔴 PHỚT ĐUÔI TRỤC CƠ'!L33)</f>
        <v>0</v>
      </c>
      <c r="J5982" s="1" t="str">
        <f>IF('🔴 PHỚT ĐUÔI TRỤC CƠ'!A33="","",'🔴 PHỚT ĐUÔI TRỤC CƠ'!D33)</f>
        <v>94</v>
      </c>
      <c r="L5982" s="1">
        <f>N(L5981)+IF(AND('🔎 TRA CỨU NHANH'!$C$2&lt;&gt;"",OR(ISNUMBER(SEARCH('🔎 TRA CỨU NHANH'!$C$2,$A5982)),ISNUMBER(SEARCH('🔎 TRA CỨU NHANH'!$C$2,$B5982)))),1,0)</f>
        <v>0</v>
      </c>
      <c r="M5982" s="1" t="str">
        <f t="shared" si="186"/>
        <v/>
      </c>
      <c r="N5982" s="1">
        <f>N(N5981)+IF(AND('💰 BÁO GIÁ'!$C$27&lt;&gt;"",OR(ISNUMBER(SEARCH('💰 BÁO GIÁ'!$C$27,$A5982)),ISNUMBER(SEARCH('💰 BÁO GIÁ'!$C$27,$B5982)))),1,0)</f>
        <v>0</v>
      </c>
      <c r="O5982" s="1" t="str">
        <f t="shared" si="187"/>
        <v/>
      </c>
    </row>
    <row r="5983" customHeight="1" spans="1:15">
      <c r="A5983" s="1" t="str">
        <f>IF('🔴 PHỚT ĐUÔI TRỤC CƠ'!A34="","",'🔴 PHỚT ĐUÔI TRỤC CƠ'!A34)</f>
        <v>HH082924</v>
      </c>
      <c r="B5983" s="1" t="str">
        <f>IF('🔴 PHỚT ĐUÔI TRỤC CƠ'!A34="","",'🔴 PHỚT ĐUÔI TRỤC CƠ'!P34)</f>
        <v>Phớt đuôi trục cơ 4M40 (92*114/120*10/17) - MASAKO</v>
      </c>
      <c r="C5983" s="1" t="str">
        <f>IF('🔴 PHỚT ĐUÔI TRỤC CƠ'!A34="","","Phớt đuôi")</f>
        <v>Phớt đuôi</v>
      </c>
      <c r="D5983" s="1" t="str">
        <f>IF('🔴 PHỚT ĐUÔI TRỤC CƠ'!A34="","",'🔴 PHỚT ĐUÔI TRỤC CƠ'!G34)</f>
        <v>Cái</v>
      </c>
      <c r="E5983" s="1">
        <f>IF('🔴 PHỚT ĐUÔI TRỤC CƠ'!A34="","",'🔴 PHỚT ĐUÔI TRỤC CƠ'!H34)</f>
        <v>0</v>
      </c>
      <c r="F5983" s="1">
        <f>IF('🔴 PHỚT ĐUÔI TRỤC CƠ'!A34="","",'🔴 PHỚT ĐUÔI TRỤC CƠ'!I34)</f>
        <v>40000</v>
      </c>
      <c r="G5983" s="1">
        <f>IF('🔴 PHỚT ĐUÔI TRỤC CƠ'!A34="","",'🔴 PHỚT ĐUÔI TRỤC CƠ'!J34)</f>
        <v>50000</v>
      </c>
      <c r="H5983" s="1">
        <f>IF('🔴 PHỚT ĐUÔI TRỤC CƠ'!A34="","",'🔴 PHỚT ĐUÔI TRỤC CƠ'!K34)</f>
        <v>60000</v>
      </c>
      <c r="I5983" s="1">
        <f>IF('🔴 PHỚT ĐUÔI TRỤC CƠ'!A34="","",'🔴 PHỚT ĐUÔI TRỤC CƠ'!L34)</f>
        <v>0</v>
      </c>
      <c r="J5983" s="1" t="str">
        <f>IF('🔴 PHỚT ĐUÔI TRỤC CƠ'!A34="","",'🔴 PHỚT ĐUÔI TRỤC CƠ'!D34)</f>
        <v>95</v>
      </c>
      <c r="L5983" s="1">
        <f>N(L5982)+IF(AND('🔎 TRA CỨU NHANH'!$C$2&lt;&gt;"",OR(ISNUMBER(SEARCH('🔎 TRA CỨU NHANH'!$C$2,$A5983)),ISNUMBER(SEARCH('🔎 TRA CỨU NHANH'!$C$2,$B5983)))),1,0)</f>
        <v>0</v>
      </c>
      <c r="M5983" s="1" t="str">
        <f t="shared" si="186"/>
        <v/>
      </c>
      <c r="N5983" s="1">
        <f>N(N5982)+IF(AND('💰 BÁO GIÁ'!$C$27&lt;&gt;"",OR(ISNUMBER(SEARCH('💰 BÁO GIÁ'!$C$27,$A5983)),ISNUMBER(SEARCH('💰 BÁO GIÁ'!$C$27,$B5983)))),1,0)</f>
        <v>0</v>
      </c>
      <c r="O5983" s="1" t="str">
        <f t="shared" si="187"/>
        <v/>
      </c>
    </row>
    <row r="5984" customHeight="1" spans="1:15">
      <c r="A5984" s="1" t="str">
        <f>IF('🔴 PHỚT ĐUÔI TRỤC CƠ'!A35="","",'🔴 PHỚT ĐUÔI TRỤC CƠ'!A35)</f>
        <v>HH082927</v>
      </c>
      <c r="B5984" s="1" t="str">
        <f>IF('🔴 PHỚT ĐUÔI TRỤC CƠ'!A35="","",'🔴 PHỚT ĐUÔI TRỤC CƠ'!P35)</f>
        <v>Phớt đuôi trục cơ 4M40-T (90.5*115*9.5/12) - MASAKO</v>
      </c>
      <c r="C5984" s="1" t="str">
        <f>IF('🔴 PHỚT ĐUÔI TRỤC CƠ'!A35="","","Phớt đuôi")</f>
        <v>Phớt đuôi</v>
      </c>
      <c r="D5984" s="1" t="str">
        <f>IF('🔴 PHỚT ĐUÔI TRỤC CƠ'!A35="","",'🔴 PHỚT ĐUÔI TRỤC CƠ'!G35)</f>
        <v>Cái</v>
      </c>
      <c r="E5984" s="1">
        <f>IF('🔴 PHỚT ĐUÔI TRỤC CƠ'!A35="","",'🔴 PHỚT ĐUÔI TRỤC CƠ'!H35)</f>
        <v>0</v>
      </c>
      <c r="F5984" s="1">
        <f>IF('🔴 PHỚT ĐUÔI TRỤC CƠ'!A35="","",'🔴 PHỚT ĐUÔI TRỤC CƠ'!I35)</f>
        <v>40000</v>
      </c>
      <c r="G5984" s="1">
        <f>IF('🔴 PHỚT ĐUÔI TRỤC CƠ'!A35="","",'🔴 PHỚT ĐUÔI TRỤC CƠ'!J35)</f>
        <v>50000</v>
      </c>
      <c r="H5984" s="1">
        <f>IF('🔴 PHỚT ĐUÔI TRỤC CƠ'!A35="","",'🔴 PHỚT ĐUÔI TRỤC CƠ'!K35)</f>
        <v>60000</v>
      </c>
      <c r="I5984" s="1">
        <f>IF('🔴 PHỚT ĐUÔI TRỤC CƠ'!A35="","",'🔴 PHỚT ĐUÔI TRỤC CƠ'!L35)</f>
        <v>0</v>
      </c>
      <c r="J5984" s="1" t="str">
        <f>IF('🔴 PHỚT ĐUÔI TRỤC CƠ'!A35="","",'🔴 PHỚT ĐUÔI TRỤC CƠ'!D35)</f>
        <v>95</v>
      </c>
      <c r="L5984" s="1">
        <f>N(L5983)+IF(AND('🔎 TRA CỨU NHANH'!$C$2&lt;&gt;"",OR(ISNUMBER(SEARCH('🔎 TRA CỨU NHANH'!$C$2,$A5984)),ISNUMBER(SEARCH('🔎 TRA CỨU NHANH'!$C$2,$B5984)))),1,0)</f>
        <v>0</v>
      </c>
      <c r="M5984" s="1" t="str">
        <f t="shared" si="186"/>
        <v/>
      </c>
      <c r="N5984" s="1">
        <f>N(N5983)+IF(AND('💰 BÁO GIÁ'!$C$27&lt;&gt;"",OR(ISNUMBER(SEARCH('💰 BÁO GIÁ'!$C$27,$A5984)),ISNUMBER(SEARCH('💰 BÁO GIÁ'!$C$27,$B5984)))),1,0)</f>
        <v>0</v>
      </c>
      <c r="O5984" s="1" t="str">
        <f t="shared" si="187"/>
        <v/>
      </c>
    </row>
    <row r="5985" customHeight="1" spans="1:15">
      <c r="A5985" s="1" t="str">
        <f>IF('🔴 PHỚT ĐUÔI TRỤC CƠ'!A36="","",'🔴 PHỚT ĐUÔI TRỤC CƠ'!A36)</f>
        <v>HH082926</v>
      </c>
      <c r="B5985" s="1" t="str">
        <f>IF('🔴 PHỚT ĐUÔI TRỤC CƠ'!A36="","",'🔴 PHỚT ĐUÔI TRỤC CƠ'!P36)</f>
        <v>Phớt đuôi (Rear) Mitsu 4M40T/ BZ5622E (94.5*114*12) - MASAKO</v>
      </c>
      <c r="C5985" s="1" t="str">
        <f>IF('🔴 PHỚT ĐUÔI TRỤC CƠ'!A36="","","Phớt đuôi")</f>
        <v>Phớt đuôi</v>
      </c>
      <c r="D5985" s="1" t="str">
        <f>IF('🔴 PHỚT ĐUÔI TRỤC CƠ'!A36="","",'🔴 PHỚT ĐUÔI TRỤC CƠ'!G36)</f>
        <v>Cái</v>
      </c>
      <c r="E5985" s="1">
        <f>IF('🔴 PHỚT ĐUÔI TRỤC CƠ'!A36="","",'🔴 PHỚT ĐUÔI TRỤC CƠ'!H36)</f>
        <v>0</v>
      </c>
      <c r="F5985" s="1">
        <f>IF('🔴 PHỚT ĐUÔI TRỤC CƠ'!A36="","",'🔴 PHỚT ĐUÔI TRỤC CƠ'!I36)</f>
        <v>40000</v>
      </c>
      <c r="G5985" s="1">
        <f>IF('🔴 PHỚT ĐUÔI TRỤC CƠ'!A36="","",'🔴 PHỚT ĐUÔI TRỤC CƠ'!J36)</f>
        <v>50000</v>
      </c>
      <c r="H5985" s="1">
        <f>IF('🔴 PHỚT ĐUÔI TRỤC CƠ'!A36="","",'🔴 PHỚT ĐUÔI TRỤC CƠ'!K36)</f>
        <v>60000</v>
      </c>
      <c r="I5985" s="1">
        <f>IF('🔴 PHỚT ĐUÔI TRỤC CƠ'!A36="","",'🔴 PHỚT ĐUÔI TRỤC CƠ'!L36)</f>
        <v>0</v>
      </c>
      <c r="J5985" s="1" t="str">
        <f>IF('🔴 PHỚT ĐUÔI TRỤC CƠ'!A36="","",'🔴 PHỚT ĐUÔI TRỤC CƠ'!D36)</f>
        <v>95</v>
      </c>
      <c r="L5985" s="1">
        <f>N(L5984)+IF(AND('🔎 TRA CỨU NHANH'!$C$2&lt;&gt;"",OR(ISNUMBER(SEARCH('🔎 TRA CỨU NHANH'!$C$2,$A5985)),ISNUMBER(SEARCH('🔎 TRA CỨU NHANH'!$C$2,$B5985)))),1,0)</f>
        <v>0</v>
      </c>
      <c r="M5985" s="1" t="str">
        <f t="shared" si="186"/>
        <v/>
      </c>
      <c r="N5985" s="1">
        <f>N(N5984)+IF(AND('💰 BÁO GIÁ'!$C$27&lt;&gt;"",OR(ISNUMBER(SEARCH('💰 BÁO GIÁ'!$C$27,$A5985)),ISNUMBER(SEARCH('💰 BÁO GIÁ'!$C$27,$B5985)))),1,0)</f>
        <v>0</v>
      </c>
      <c r="O5985" s="1" t="str">
        <f t="shared" si="187"/>
        <v/>
      </c>
    </row>
    <row r="5986" customHeight="1" spans="1:15">
      <c r="A5986" s="1" t="str">
        <f>IF('🔴 PHỚT ĐUÔI TRỤC CƠ'!A37="","",'🔴 PHỚT ĐUÔI TRỤC CƠ'!A37)</f>
        <v>HH081672</v>
      </c>
      <c r="B5986" s="1" t="str">
        <f>IF('🔴 PHỚT ĐUÔI TRỤC CƠ'!A37="","",'🔴 PHỚT ĐUÔI TRỤC CƠ'!P37)</f>
        <v>Phớt đuôi trục cơ D4CC (91-114-9) lò xo - MASAKO</v>
      </c>
      <c r="C5986" s="1" t="str">
        <f>IF('🔴 PHỚT ĐUÔI TRỤC CƠ'!A37="","","Phớt đuôi")</f>
        <v>Phớt đuôi</v>
      </c>
      <c r="D5986" s="1" t="str">
        <f>IF('🔴 PHỚT ĐUÔI TRỤC CƠ'!A37="","",'🔴 PHỚT ĐUÔI TRỤC CƠ'!G37)</f>
        <v>Cái</v>
      </c>
      <c r="E5986" s="1">
        <f>IF('🔴 PHỚT ĐUÔI TRỤC CƠ'!A37="","",'🔴 PHỚT ĐUÔI TRỤC CƠ'!H37)</f>
        <v>0</v>
      </c>
      <c r="F5986" s="1">
        <f>IF('🔴 PHỚT ĐUÔI TRỤC CƠ'!A37="","",'🔴 PHỚT ĐUÔI TRỤC CƠ'!I37)</f>
        <v>35000</v>
      </c>
      <c r="G5986" s="1">
        <f>IF('🔴 PHỚT ĐUÔI TRỤC CƠ'!A37="","",'🔴 PHỚT ĐUÔI TRỤC CƠ'!J37)</f>
        <v>40000</v>
      </c>
      <c r="H5986" s="1">
        <f>IF('🔴 PHỚT ĐUÔI TRỤC CƠ'!A37="","",'🔴 PHỚT ĐUÔI TRỤC CƠ'!K37)</f>
        <v>50000</v>
      </c>
      <c r="I5986" s="1">
        <f>IF('🔴 PHỚT ĐUÔI TRỤC CƠ'!A37="","",'🔴 PHỚT ĐUÔI TRỤC CƠ'!L37)</f>
        <v>0</v>
      </c>
      <c r="J5986" s="1" t="str">
        <f>IF('🔴 PHỚT ĐUÔI TRỤC CƠ'!A37="","",'🔴 PHỚT ĐUÔI TRỤC CƠ'!D37)</f>
        <v>95</v>
      </c>
      <c r="L5986" s="1">
        <f>N(L5985)+IF(AND('🔎 TRA CỨU NHANH'!$C$2&lt;&gt;"",OR(ISNUMBER(SEARCH('🔎 TRA CỨU NHANH'!$C$2,$A5986)),ISNUMBER(SEARCH('🔎 TRA CỨU NHANH'!$C$2,$B5986)))),1,0)</f>
        <v>0</v>
      </c>
      <c r="M5986" s="1" t="str">
        <f t="shared" si="186"/>
        <v/>
      </c>
      <c r="N5986" s="1">
        <f>N(N5985)+IF(AND('💰 BÁO GIÁ'!$C$27&lt;&gt;"",OR(ISNUMBER(SEARCH('💰 BÁO GIÁ'!$C$27,$A5986)),ISNUMBER(SEARCH('💰 BÁO GIÁ'!$C$27,$B5986)))),1,0)</f>
        <v>0</v>
      </c>
      <c r="O5986" s="1" t="str">
        <f t="shared" si="187"/>
        <v/>
      </c>
    </row>
    <row r="5987" customHeight="1" spans="1:15">
      <c r="A5987" s="1" t="str">
        <f>IF('🔴 PHỚT ĐUÔI TRỤC CƠ'!A38="","",'🔴 PHỚT ĐUÔI TRỤC CƠ'!A38)</f>
        <v>HH079808</v>
      </c>
      <c r="B5987" s="1" t="str">
        <f>IF('🔴 PHỚT ĐUÔI TRỤC CƠ'!A38="","",'🔴 PHỚT ĐUÔI TRỤC CƠ'!P38)</f>
        <v>Phớt đuôi 4D31/ 6D31/ 100*124/158*14.5 (7 lỗ) - MSK (95.105/115)</v>
      </c>
      <c r="C5987" s="1" t="str">
        <f>IF('🔴 PHỚT ĐUÔI TRỤC CƠ'!A38="","","Phớt đuôi")</f>
        <v>Phớt đuôi</v>
      </c>
      <c r="D5987" s="1" t="str">
        <f>IF('🔴 PHỚT ĐUÔI TRỤC CƠ'!A38="","",'🔴 PHỚT ĐUÔI TRỤC CƠ'!G38)</f>
        <v>Cái</v>
      </c>
      <c r="E5987" s="1">
        <f>IF('🔴 PHỚT ĐUÔI TRỤC CƠ'!A38="","",'🔴 PHỚT ĐUÔI TRỤC CƠ'!H38)</f>
        <v>0</v>
      </c>
      <c r="F5987" s="1">
        <f>IF('🔴 PHỚT ĐUÔI TRỤC CƠ'!A38="","",'🔴 PHỚT ĐUÔI TRỤC CƠ'!I38)</f>
        <v>95000</v>
      </c>
      <c r="G5987" s="1">
        <f>IF('🔴 PHỚT ĐUÔI TRỤC CƠ'!A38="","",'🔴 PHỚT ĐUÔI TRỤC CƠ'!J38)</f>
        <v>105000</v>
      </c>
      <c r="H5987" s="1">
        <f>IF('🔴 PHỚT ĐUÔI TRỤC CƠ'!A38="","",'🔴 PHỚT ĐUÔI TRỤC CƠ'!K38)</f>
        <v>115000</v>
      </c>
      <c r="I5987" s="1">
        <f>IF('🔴 PHỚT ĐUÔI TRỤC CƠ'!A38="","",'🔴 PHỚT ĐUÔI TRỤC CƠ'!L38)</f>
        <v>0</v>
      </c>
      <c r="J5987" s="1" t="str">
        <f>IF('🔴 PHỚT ĐUÔI TRỤC CƠ'!A38="","",'🔴 PHỚT ĐUÔI TRỤC CƠ'!D38)</f>
        <v>100</v>
      </c>
      <c r="L5987" s="1">
        <f>N(L5986)+IF(AND('🔎 TRA CỨU NHANH'!$C$2&lt;&gt;"",OR(ISNUMBER(SEARCH('🔎 TRA CỨU NHANH'!$C$2,$A5987)),ISNUMBER(SEARCH('🔎 TRA CỨU NHANH'!$C$2,$B5987)))),1,0)</f>
        <v>0</v>
      </c>
      <c r="M5987" s="1" t="str">
        <f t="shared" si="186"/>
        <v/>
      </c>
      <c r="N5987" s="1">
        <f>N(N5986)+IF(AND('💰 BÁO GIÁ'!$C$27&lt;&gt;"",OR(ISNUMBER(SEARCH('💰 BÁO GIÁ'!$C$27,$A5987)),ISNUMBER(SEARCH('💰 BÁO GIÁ'!$C$27,$B5987)))),1,0)</f>
        <v>0</v>
      </c>
      <c r="O5987" s="1" t="str">
        <f t="shared" si="187"/>
        <v/>
      </c>
    </row>
    <row r="5988" customHeight="1" spans="1:15">
      <c r="A5988" s="1" t="str">
        <f>IF('🔴 PHỚT ĐUÔI TRỤC CƠ'!A39="","",'🔴 PHỚT ĐUÔI TRỤC CƠ'!A39)</f>
        <v>HH078849</v>
      </c>
      <c r="B5988" s="1" t="str">
        <f>IF('🔴 PHỚT ĐUÔI TRỤC CƠ'!A39="","",'🔴 PHỚT ĐUÔI TRỤC CƠ'!P39)</f>
        <v>Phớt đuôi 4D31/ 4D32/ 4D34/ BH1021E (105-124/158) 7 lỗ - MSK (95.105/15)</v>
      </c>
      <c r="C5988" s="1" t="str">
        <f>IF('🔴 PHỚT ĐUÔI TRỤC CƠ'!A39="","","Phớt đuôi")</f>
        <v>Phớt đuôi</v>
      </c>
      <c r="D5988" s="1" t="str">
        <f>IF('🔴 PHỚT ĐUÔI TRỤC CƠ'!A39="","",'🔴 PHỚT ĐUÔI TRỤC CƠ'!G39)</f>
        <v>Cái</v>
      </c>
      <c r="E5988" s="1">
        <f>IF('🔴 PHỚT ĐUÔI TRỤC CƠ'!A39="","",'🔴 PHỚT ĐUÔI TRỤC CƠ'!H39)</f>
        <v>0</v>
      </c>
      <c r="F5988" s="1">
        <f>IF('🔴 PHỚT ĐUÔI TRỤC CƠ'!A39="","",'🔴 PHỚT ĐUÔI TRỤC CƠ'!I39)</f>
        <v>95000</v>
      </c>
      <c r="G5988" s="1">
        <f>IF('🔴 PHỚT ĐUÔI TRỤC CƠ'!A39="","",'🔴 PHỚT ĐUÔI TRỤC CƠ'!J39)</f>
        <v>105000</v>
      </c>
      <c r="H5988" s="1">
        <f>IF('🔴 PHỚT ĐUÔI TRỤC CƠ'!A39="","",'🔴 PHỚT ĐUÔI TRỤC CƠ'!K39)</f>
        <v>115000</v>
      </c>
      <c r="I5988" s="1">
        <f>IF('🔴 PHỚT ĐUÔI TRỤC CƠ'!A39="","",'🔴 PHỚT ĐUÔI TRỤC CƠ'!L39)</f>
        <v>0</v>
      </c>
      <c r="J5988" s="1" t="str">
        <f>IF('🔴 PHỚT ĐUÔI TRỤC CƠ'!A39="","",'🔴 PHỚT ĐUÔI TRỤC CƠ'!D39)</f>
        <v>104</v>
      </c>
      <c r="L5988" s="1">
        <f>N(L5987)+IF(AND('🔎 TRA CỨU NHANH'!$C$2&lt;&gt;"",OR(ISNUMBER(SEARCH('🔎 TRA CỨU NHANH'!$C$2,$A5988)),ISNUMBER(SEARCH('🔎 TRA CỨU NHANH'!$C$2,$B5988)))),1,0)</f>
        <v>0</v>
      </c>
      <c r="M5988" s="1" t="str">
        <f t="shared" si="186"/>
        <v/>
      </c>
      <c r="N5988" s="1">
        <f>N(N5987)+IF(AND('💰 BÁO GIÁ'!$C$27&lt;&gt;"",OR(ISNUMBER(SEARCH('💰 BÁO GIÁ'!$C$27,$A5988)),ISNUMBER(SEARCH('💰 BÁO GIÁ'!$C$27,$B5988)))),1,0)</f>
        <v>0</v>
      </c>
      <c r="O5988" s="1" t="str">
        <f t="shared" si="187"/>
        <v/>
      </c>
    </row>
    <row r="5989" customHeight="1" spans="1:15">
      <c r="A5989" s="1" t="str">
        <f>IF('🔴 PHỚT ĐUÔI TRỤC CƠ'!A40="","",'🔴 PHỚT ĐUÔI TRỤC CƠ'!A40)</f>
        <v>HH080171</v>
      </c>
      <c r="B5989" s="1" t="str">
        <f>IF('🔴 PHỚT ĐUÔI TRỤC CƠ'!A40="","",'🔴 PHỚT ĐUÔI TRỤC CƠ'!P40)</f>
        <v>Phớt đuôi trục cơ 6D34-T/ BZ4603E/ 100-124-13.3 (7 lỗ) - MASAKO</v>
      </c>
      <c r="C5989" s="1" t="str">
        <f>IF('🔴 PHỚT ĐUÔI TRỤC CƠ'!A40="","","Phớt đuôi")</f>
        <v>Phớt đuôi</v>
      </c>
      <c r="D5989" s="1" t="str">
        <f>IF('🔴 PHỚT ĐUÔI TRỤC CƠ'!A40="","",'🔴 PHỚT ĐUÔI TRỤC CƠ'!G40)</f>
        <v>Cái</v>
      </c>
      <c r="E5989" s="1">
        <f>IF('🔴 PHỚT ĐUÔI TRỤC CƠ'!A40="","",'🔴 PHỚT ĐUÔI TRỤC CƠ'!H40)</f>
        <v>0</v>
      </c>
      <c r="F5989" s="1">
        <f>IF('🔴 PHỚT ĐUÔI TRỤC CƠ'!A40="","",'🔴 PHỚT ĐUÔI TRỤC CƠ'!I40)</f>
        <v>80000</v>
      </c>
      <c r="G5989" s="1">
        <f>IF('🔴 PHỚT ĐUÔI TRỤC CƠ'!A40="","",'🔴 PHỚT ĐUÔI TRỤC CƠ'!J40)</f>
        <v>90000</v>
      </c>
      <c r="H5989" s="1">
        <f>IF('🔴 PHỚT ĐUÔI TRỤC CƠ'!A40="","",'🔴 PHỚT ĐUÔI TRỤC CƠ'!K40)</f>
        <v>100000</v>
      </c>
      <c r="I5989" s="1">
        <f>IF('🔴 PHỚT ĐUÔI TRỤC CƠ'!A40="","",'🔴 PHỚT ĐUÔI TRỤC CƠ'!L40)</f>
        <v>0</v>
      </c>
      <c r="J5989" s="1" t="str">
        <f>IF('🔴 PHỚT ĐUÔI TRỤC CƠ'!A40="","",'🔴 PHỚT ĐUÔI TRỤC CƠ'!D40)</f>
        <v>104</v>
      </c>
      <c r="L5989" s="1">
        <f>N(L5988)+IF(AND('🔎 TRA CỨU NHANH'!$C$2&lt;&gt;"",OR(ISNUMBER(SEARCH('🔎 TRA CỨU NHANH'!$C$2,$A5989)),ISNUMBER(SEARCH('🔎 TRA CỨU NHANH'!$C$2,$B5989)))),1,0)</f>
        <v>0</v>
      </c>
      <c r="M5989" s="1" t="str">
        <f t="shared" si="186"/>
        <v/>
      </c>
      <c r="N5989" s="1">
        <f>N(N5988)+IF(AND('💰 BÁO GIÁ'!$C$27&lt;&gt;"",OR(ISNUMBER(SEARCH('💰 BÁO GIÁ'!$C$27,$A5989)),ISNUMBER(SEARCH('💰 BÁO GIÁ'!$C$27,$B5989)))),1,0)</f>
        <v>0</v>
      </c>
      <c r="O5989" s="1" t="str">
        <f t="shared" si="187"/>
        <v/>
      </c>
    </row>
    <row r="5990" customHeight="1" spans="1:15">
      <c r="A5990" s="1" t="str">
        <f>IF('🔴 PHỚT ĐUÔI TRỤC CƠ'!A41="","",'🔴 PHỚT ĐUÔI TRỤC CƠ'!A41)</f>
        <v>HH00852</v>
      </c>
      <c r="B5990" s="1" t="str">
        <f>IF('🔴 PHỚT ĐUÔI TRỤC CƠ'!A41="","",'🔴 PHỚT ĐUÔI TRỤC CƠ'!P41)</f>
        <v>Phớt đuôi trục cơ 6D34/ 4D34 (7 lỗ, phớt trà) - DF</v>
      </c>
      <c r="C5990" s="1" t="str">
        <f>IF('🔴 PHỚT ĐUÔI TRỤC CƠ'!A41="","","Phớt đuôi")</f>
        <v>Phớt đuôi</v>
      </c>
      <c r="D5990" s="1" t="str">
        <f>IF('🔴 PHỚT ĐUÔI TRỤC CƠ'!A41="","",'🔴 PHỚT ĐUÔI TRỤC CƠ'!G41)</f>
        <v>Cái</v>
      </c>
      <c r="E5990" s="1">
        <f>IF('🔴 PHỚT ĐUÔI TRỤC CƠ'!A41="","",'🔴 PHỚT ĐUÔI TRỤC CƠ'!H41)</f>
        <v>0</v>
      </c>
      <c r="F5990" s="1">
        <f>IF('🔴 PHỚT ĐUÔI TRỤC CƠ'!A41="","",'🔴 PHỚT ĐUÔI TRỤC CƠ'!I41)</f>
        <v>90000</v>
      </c>
      <c r="G5990" s="1">
        <f>IF('🔴 PHỚT ĐUÔI TRỤC CƠ'!A41="","",'🔴 PHỚT ĐUÔI TRỤC CƠ'!J41)</f>
        <v>100000</v>
      </c>
      <c r="H5990" s="1">
        <f>IF('🔴 PHỚT ĐUÔI TRỤC CƠ'!A41="","",'🔴 PHỚT ĐUÔI TRỤC CƠ'!K41)</f>
        <v>110000</v>
      </c>
      <c r="I5990" s="1">
        <f>IF('🔴 PHỚT ĐUÔI TRỤC CƠ'!A41="","",'🔴 PHỚT ĐUÔI TRỤC CƠ'!L41)</f>
        <v>0</v>
      </c>
      <c r="J5990" s="1" t="str">
        <f>IF('🔴 PHỚT ĐUÔI TRỤC CƠ'!A41="","",'🔴 PHỚT ĐUÔI TRỤC CƠ'!D41)</f>
        <v>104</v>
      </c>
      <c r="L5990" s="1">
        <f>N(L5989)+IF(AND('🔎 TRA CỨU NHANH'!$C$2&lt;&gt;"",OR(ISNUMBER(SEARCH('🔎 TRA CỨU NHANH'!$C$2,$A5990)),ISNUMBER(SEARCH('🔎 TRA CỨU NHANH'!$C$2,$B5990)))),1,0)</f>
        <v>0</v>
      </c>
      <c r="M5990" s="1" t="str">
        <f t="shared" si="186"/>
        <v/>
      </c>
      <c r="N5990" s="1">
        <f>N(N5989)+IF(AND('💰 BÁO GIÁ'!$C$27&lt;&gt;"",OR(ISNUMBER(SEARCH('💰 BÁO GIÁ'!$C$27,$A5990)),ISNUMBER(SEARCH('💰 BÁO GIÁ'!$C$27,$B5990)))),1,0)</f>
        <v>0</v>
      </c>
      <c r="O5990" s="1" t="str">
        <f t="shared" si="187"/>
        <v/>
      </c>
    </row>
    <row r="5991" customHeight="1" spans="1:15">
      <c r="A5991" s="1" t="str">
        <f>IF('🔴 PHỚT ĐUÔI TRỤC CƠ'!A42="","",'🔴 PHỚT ĐUÔI TRỤC CƠ'!A42)</f>
        <v>HH00864</v>
      </c>
      <c r="B5991" s="1" t="str">
        <f>IF('🔴 PHỚT ĐUÔI TRỤC CƠ'!A42="","",'🔴 PHỚT ĐUÔI TRỤC CƠ'!P42)</f>
        <v>Phớt đuôi trục cơ 6D108 - DF</v>
      </c>
      <c r="C5991" s="1" t="str">
        <f>IF('🔴 PHỚT ĐUÔI TRỤC CƠ'!A42="","","Phớt đuôi")</f>
        <v>Phớt đuôi</v>
      </c>
      <c r="D5991" s="1" t="str">
        <f>IF('🔴 PHỚT ĐUÔI TRỤC CƠ'!A42="","",'🔴 PHỚT ĐUÔI TRỤC CƠ'!G42)</f>
        <v>Cái</v>
      </c>
      <c r="E5991" s="1">
        <f>IF('🔴 PHỚT ĐUÔI TRỤC CƠ'!A42="","",'🔴 PHỚT ĐUÔI TRỤC CƠ'!H42)</f>
        <v>0</v>
      </c>
      <c r="F5991" s="1">
        <f>IF('🔴 PHỚT ĐUÔI TRỤC CƠ'!A42="","",'🔴 PHỚT ĐUÔI TRỤC CƠ'!I42)</f>
        <v>130000</v>
      </c>
      <c r="G5991" s="1">
        <f>IF('🔴 PHỚT ĐUÔI TRỤC CƠ'!A42="","",'🔴 PHỚT ĐUÔI TRỤC CƠ'!J42)</f>
        <v>140000</v>
      </c>
      <c r="H5991" s="1">
        <f>IF('🔴 PHỚT ĐUÔI TRỤC CƠ'!A42="","",'🔴 PHỚT ĐUÔI TRỤC CƠ'!K42)</f>
        <v>150000</v>
      </c>
      <c r="I5991" s="1">
        <f>IF('🔴 PHỚT ĐUÔI TRỤC CƠ'!A42="","",'🔴 PHỚT ĐUÔI TRỤC CƠ'!L42)</f>
        <v>0</v>
      </c>
      <c r="J5991" s="1" t="str">
        <f>IF('🔴 PHỚT ĐUÔI TRỤC CƠ'!A42="","",'🔴 PHỚT ĐUÔI TRỤC CƠ'!D42)</f>
        <v>105</v>
      </c>
      <c r="L5991" s="1">
        <f>N(L5990)+IF(AND('🔎 TRA CỨU NHANH'!$C$2&lt;&gt;"",OR(ISNUMBER(SEARCH('🔎 TRA CỨU NHANH'!$C$2,$A5991)),ISNUMBER(SEARCH('🔎 TRA CỨU NHANH'!$C$2,$B5991)))),1,0)</f>
        <v>0</v>
      </c>
      <c r="M5991" s="1" t="str">
        <f t="shared" si="186"/>
        <v/>
      </c>
      <c r="N5991" s="1">
        <f>N(N5990)+IF(AND('💰 BÁO GIÁ'!$C$27&lt;&gt;"",OR(ISNUMBER(SEARCH('💰 BÁO GIÁ'!$C$27,$A5991)),ISNUMBER(SEARCH('💰 BÁO GIÁ'!$C$27,$B5991)))),1,0)</f>
        <v>0</v>
      </c>
      <c r="O5991" s="1" t="str">
        <f t="shared" si="187"/>
        <v/>
      </c>
    </row>
    <row r="5992" customHeight="1" spans="1:15">
      <c r="A5992" s="1" t="str">
        <f>IF('🔴 PHỚT ĐUÔI TRỤC CƠ'!A43="","",'🔴 PHỚT ĐUÔI TRỤC CƠ'!A43)</f>
        <v>HH078565</v>
      </c>
      <c r="B5992" s="1" t="str">
        <f>IF('🔴 PHỚT ĐUÔI TRỤC CƠ'!A43="","",'🔴 PHỚT ĐUÔI TRỤC CƠ'!P43)</f>
        <v>Phớt đuôi trục cơ 6D108 / S6D108 (125-150) - NICE IN/ MASAKO</v>
      </c>
      <c r="C5992" s="1" t="str">
        <f>IF('🔴 PHỚT ĐUÔI TRỤC CƠ'!A43="","","Phớt đuôi")</f>
        <v>Phớt đuôi</v>
      </c>
      <c r="D5992" s="1" t="str">
        <f>IF('🔴 PHỚT ĐUÔI TRỤC CƠ'!A43="","",'🔴 PHỚT ĐUÔI TRỤC CƠ'!G43)</f>
        <v>Cái</v>
      </c>
      <c r="E5992" s="1">
        <f>IF('🔴 PHỚT ĐUÔI TRỤC CƠ'!A43="","",'🔴 PHỚT ĐUÔI TRỤC CƠ'!H43)</f>
        <v>0</v>
      </c>
      <c r="F5992" s="1">
        <f>IF('🔴 PHỚT ĐUÔI TRỤC CƠ'!A43="","",'🔴 PHỚT ĐUÔI TRỤC CƠ'!I43)</f>
        <v>130000</v>
      </c>
      <c r="G5992" s="1">
        <f>IF('🔴 PHỚT ĐUÔI TRỤC CƠ'!A43="","",'🔴 PHỚT ĐUÔI TRỤC CƠ'!J43)</f>
        <v>140000</v>
      </c>
      <c r="H5992" s="1">
        <f>IF('🔴 PHỚT ĐUÔI TRỤC CƠ'!A43="","",'🔴 PHỚT ĐUÔI TRỤC CƠ'!K43)</f>
        <v>150000</v>
      </c>
      <c r="I5992" s="1">
        <f>IF('🔴 PHỚT ĐUÔI TRỤC CƠ'!A43="","",'🔴 PHỚT ĐUÔI TRỤC CƠ'!L43)</f>
        <v>0</v>
      </c>
      <c r="J5992" s="1" t="str">
        <f>IF('🔴 PHỚT ĐUÔI TRỤC CƠ'!A43="","",'🔴 PHỚT ĐUÔI TRỤC CƠ'!D43)</f>
        <v>105</v>
      </c>
      <c r="L5992" s="1">
        <f>N(L5991)+IF(AND('🔎 TRA CỨU NHANH'!$C$2&lt;&gt;"",OR(ISNUMBER(SEARCH('🔎 TRA CỨU NHANH'!$C$2,$A5992)),ISNUMBER(SEARCH('🔎 TRA CỨU NHANH'!$C$2,$B5992)))),1,0)</f>
        <v>0</v>
      </c>
      <c r="M5992" s="1" t="str">
        <f t="shared" si="186"/>
        <v/>
      </c>
      <c r="N5992" s="1">
        <f>N(N5991)+IF(AND('💰 BÁO GIÁ'!$C$27&lt;&gt;"",OR(ISNUMBER(SEARCH('💰 BÁO GIÁ'!$C$27,$A5992)),ISNUMBER(SEARCH('💰 BÁO GIÁ'!$C$27,$B5992)))),1,0)</f>
        <v>0</v>
      </c>
      <c r="O5992" s="1" t="str">
        <f t="shared" si="187"/>
        <v/>
      </c>
    </row>
    <row r="5993" customHeight="1" spans="1:15">
      <c r="A5993" s="1" t="str">
        <f>IF('🔴 PHỚT ĐUÔI TRỤC CƠ'!A44="","",'🔴 PHỚT ĐUÔI TRỤC CƠ'!A44)</f>
        <v>HH074801</v>
      </c>
      <c r="B5993" s="1" t="str">
        <f>IF('🔴 PHỚT ĐUÔI TRỤC CƠ'!A44="","",'🔴 PHỚT ĐUÔI TRỤC CƠ'!P44)</f>
        <v>Phớt đuôi trục cơ 6D14/6D15 (AH7472P/ 100-125-12.5) - DF</v>
      </c>
      <c r="C5993" s="1" t="str">
        <f>IF('🔴 PHỚT ĐUÔI TRỤC CƠ'!A44="","","Phớt đuôi")</f>
        <v>Phớt đuôi</v>
      </c>
      <c r="D5993" s="1" t="str">
        <f>IF('🔴 PHỚT ĐUÔI TRỤC CƠ'!A44="","",'🔴 PHỚT ĐUÔI TRỤC CƠ'!G44)</f>
        <v>Cái</v>
      </c>
      <c r="E5993" s="1">
        <f>IF('🔴 PHỚT ĐUÔI TRỤC CƠ'!A44="","",'🔴 PHỚT ĐUÔI TRỤC CƠ'!H44)</f>
        <v>0</v>
      </c>
      <c r="F5993" s="1">
        <f>IF('🔴 PHỚT ĐUÔI TRỤC CƠ'!A44="","",'🔴 PHỚT ĐUÔI TRỤC CƠ'!I44)</f>
        <v>90000</v>
      </c>
      <c r="G5993" s="1">
        <f>IF('🔴 PHỚT ĐUÔI TRỤC CƠ'!A44="","",'🔴 PHỚT ĐUÔI TRỤC CƠ'!J44)</f>
        <v>100000</v>
      </c>
      <c r="H5993" s="1">
        <f>IF('🔴 PHỚT ĐUÔI TRỤC CƠ'!A44="","",'🔴 PHỚT ĐUÔI TRỤC CƠ'!K44)</f>
        <v>110000</v>
      </c>
      <c r="I5993" s="1">
        <f>IF('🔴 PHỚT ĐUÔI TRỤC CƠ'!A44="","",'🔴 PHỚT ĐUÔI TRỤC CƠ'!L44)</f>
        <v>0</v>
      </c>
      <c r="J5993" s="1" t="str">
        <f>IF('🔴 PHỚT ĐUÔI TRỤC CƠ'!A44="","",'🔴 PHỚT ĐUÔI TRỤC CƠ'!D44)</f>
        <v>110</v>
      </c>
      <c r="L5993" s="1">
        <f>N(L5992)+IF(AND('🔎 TRA CỨU NHANH'!$C$2&lt;&gt;"",OR(ISNUMBER(SEARCH('🔎 TRA CỨU NHANH'!$C$2,$A5993)),ISNUMBER(SEARCH('🔎 TRA CỨU NHANH'!$C$2,$B5993)))),1,0)</f>
        <v>0</v>
      </c>
      <c r="M5993" s="1" t="str">
        <f t="shared" si="186"/>
        <v/>
      </c>
      <c r="N5993" s="1">
        <f>N(N5992)+IF(AND('💰 BÁO GIÁ'!$C$27&lt;&gt;"",OR(ISNUMBER(SEARCH('💰 BÁO GIÁ'!$C$27,$A5993)),ISNUMBER(SEARCH('💰 BÁO GIÁ'!$C$27,$B5993)))),1,0)</f>
        <v>0</v>
      </c>
      <c r="O5993" s="1" t="str">
        <f t="shared" si="187"/>
        <v/>
      </c>
    </row>
    <row r="5994" customHeight="1" spans="1:15">
      <c r="A5994" s="1" t="str">
        <f>IF('🔴 PHỚT ĐUÔI TRỤC CƠ'!A45="","",'🔴 PHỚT ĐUÔI TRỤC CƠ'!A45)</f>
        <v>HH074767</v>
      </c>
      <c r="B5994" s="1" t="str">
        <f>IF('🔴 PHỚT ĐUÔI TRỤC CƠ'!A45="","",'🔴 PHỚT ĐUÔI TRỤC CƠ'!P45)</f>
        <v>Vành sắt lắp phớt trà MITSU 6D16 / oil slinger ME030857 (phớt đuôi)</v>
      </c>
      <c r="C5994" s="1" t="str">
        <f>IF('🔴 PHỚT ĐUÔI TRỤC CƠ'!A45="","","Phớt đuôi")</f>
        <v>Phớt đuôi</v>
      </c>
      <c r="D5994" s="1" t="str">
        <f>IF('🔴 PHỚT ĐUÔI TRỤC CƠ'!A45="","",'🔴 PHỚT ĐUÔI TRỤC CƠ'!G45)</f>
        <v>Cái</v>
      </c>
      <c r="E5994" s="1">
        <f>IF('🔴 PHỚT ĐUÔI TRỤC CƠ'!A45="","",'🔴 PHỚT ĐUÔI TRỤC CƠ'!H45)</f>
        <v>0</v>
      </c>
      <c r="F5994" s="1">
        <f>IF('🔴 PHỚT ĐUÔI TRỤC CƠ'!A45="","",'🔴 PHỚT ĐUÔI TRỤC CƠ'!I45)</f>
        <v>0</v>
      </c>
      <c r="G5994" s="1">
        <f>IF('🔴 PHỚT ĐUÔI TRỤC CƠ'!A45="","",'🔴 PHỚT ĐUÔI TRỤC CƠ'!J45)</f>
        <v>0</v>
      </c>
      <c r="H5994" s="1">
        <f>IF('🔴 PHỚT ĐUÔI TRỤC CƠ'!A45="","",'🔴 PHỚT ĐUÔI TRỤC CƠ'!K45)</f>
        <v>0</v>
      </c>
      <c r="I5994" s="1">
        <f>IF('🔴 PHỚT ĐUÔI TRỤC CƠ'!A45="","",'🔴 PHỚT ĐUÔI TRỤC CƠ'!L45)</f>
        <v>0</v>
      </c>
      <c r="J5994" s="1" t="str">
        <f>IF('🔴 PHỚT ĐUÔI TRỤC CƠ'!A45="","",'🔴 PHỚT ĐUÔI TRỤC CƠ'!D45)</f>
        <v>118</v>
      </c>
      <c r="L5994" s="1">
        <f>N(L5993)+IF(AND('🔎 TRA CỨU NHANH'!$C$2&lt;&gt;"",OR(ISNUMBER(SEARCH('🔎 TRA CỨU NHANH'!$C$2,$A5994)),ISNUMBER(SEARCH('🔎 TRA CỨU NHANH'!$C$2,$B5994)))),1,0)</f>
        <v>0</v>
      </c>
      <c r="M5994" s="1" t="str">
        <f t="shared" si="186"/>
        <v/>
      </c>
      <c r="N5994" s="1">
        <f>N(N5993)+IF(AND('💰 BÁO GIÁ'!$C$27&lt;&gt;"",OR(ISNUMBER(SEARCH('💰 BÁO GIÁ'!$C$27,$A5994)),ISNUMBER(SEARCH('💰 BÁO GIÁ'!$C$27,$B5994)))),1,0)</f>
        <v>0</v>
      </c>
      <c r="O5994" s="1" t="str">
        <f t="shared" si="187"/>
        <v/>
      </c>
    </row>
    <row r="5995" customHeight="1" spans="1:15">
      <c r="A5995" s="1" t="str">
        <f>IF('🔴 PHỚT ĐUÔI TRỤC CƠ'!A46="","",'🔴 PHỚT ĐUÔI TRỤC CƠ'!A46)</f>
        <v>HH074155</v>
      </c>
      <c r="B5995" s="1" t="str">
        <f>IF('🔴 PHỚT ĐUÔI TRỤC CƠ'!A46="","",'🔴 PHỚT ĐUÔI TRỤC CƠ'!P46)</f>
        <v>Phớt đuôi 6D16-T/ 6M60/ 6D17 (108-180-18) trà, vành sắt lớn - MSK (100/10/20)</v>
      </c>
      <c r="C5995" s="1" t="str">
        <f>IF('🔴 PHỚT ĐUÔI TRỤC CƠ'!A46="","","Phớt đuôi")</f>
        <v>Phớt đuôi</v>
      </c>
      <c r="D5995" s="1" t="str">
        <f>IF('🔴 PHỚT ĐUÔI TRỤC CƠ'!A46="","",'🔴 PHỚT ĐUÔI TRỤC CƠ'!G46)</f>
        <v>Cái</v>
      </c>
      <c r="E5995" s="1">
        <f>IF('🔴 PHỚT ĐUÔI TRỤC CƠ'!A46="","",'🔴 PHỚT ĐUÔI TRỤC CƠ'!H46)</f>
        <v>0</v>
      </c>
      <c r="F5995" s="1">
        <f>IF('🔴 PHỚT ĐUÔI TRỤC CƠ'!A46="","",'🔴 PHỚT ĐUÔI TRỤC CƠ'!I46)</f>
        <v>100000</v>
      </c>
      <c r="G5995" s="1">
        <f>IF('🔴 PHỚT ĐUÔI TRỤC CƠ'!A46="","",'🔴 PHỚT ĐUÔI TRỤC CƠ'!J46)</f>
        <v>110000</v>
      </c>
      <c r="H5995" s="1">
        <f>IF('🔴 PHỚT ĐUÔI TRỤC CƠ'!A46="","",'🔴 PHỚT ĐUÔI TRỤC CƠ'!K46)</f>
        <v>120000</v>
      </c>
      <c r="I5995" s="1">
        <f>IF('🔴 PHỚT ĐUÔI TRỤC CƠ'!A46="","",'🔴 PHỚT ĐUÔI TRỤC CƠ'!L46)</f>
        <v>0</v>
      </c>
      <c r="J5995" s="1" t="str">
        <f>IF('🔴 PHỚT ĐUÔI TRỤC CƠ'!A46="","",'🔴 PHỚT ĐUÔI TRỤC CƠ'!D46)</f>
        <v>118</v>
      </c>
      <c r="L5995" s="1">
        <f>N(L5994)+IF(AND('🔎 TRA CỨU NHANH'!$C$2&lt;&gt;"",OR(ISNUMBER(SEARCH('🔎 TRA CỨU NHANH'!$C$2,$A5995)),ISNUMBER(SEARCH('🔎 TRA CỨU NHANH'!$C$2,$B5995)))),1,0)</f>
        <v>0</v>
      </c>
      <c r="M5995" s="1" t="str">
        <f t="shared" si="186"/>
        <v/>
      </c>
      <c r="N5995" s="1">
        <f>N(N5994)+IF(AND('💰 BÁO GIÁ'!$C$27&lt;&gt;"",OR(ISNUMBER(SEARCH('💰 BÁO GIÁ'!$C$27,$A5995)),ISNUMBER(SEARCH('💰 BÁO GIÁ'!$C$27,$B5995)))),1,0)</f>
        <v>0</v>
      </c>
      <c r="O5995" s="1" t="str">
        <f t="shared" si="187"/>
        <v/>
      </c>
    </row>
    <row r="5996" customHeight="1" spans="1:15">
      <c r="A5996" s="1" t="str">
        <f>IF('🔴 PHỚT ĐUÔI TRỤC CƠ'!A47="","",'🔴 PHỚT ĐUÔI TRỤC CƠ'!A47)</f>
        <v>HH080415</v>
      </c>
      <c r="B5996" s="1" t="str">
        <f>IF('🔴 PHỚT ĐUÔI TRỤC CƠ'!A47="","",'🔴 PHỚT ĐUÔI TRỤC CƠ'!P47)</f>
        <v>Phớt đuôi trục cơ 6D20/ 130*160*14.2 (lắp sang 6D22 lò xo) - MASAKO</v>
      </c>
      <c r="C5996" s="1" t="str">
        <f>IF('🔴 PHỚT ĐUÔI TRỤC CƠ'!A47="","","Phớt đuôi")</f>
        <v>Phớt đuôi</v>
      </c>
      <c r="D5996" s="1" t="str">
        <f>IF('🔴 PHỚT ĐUÔI TRỤC CƠ'!A47="","",'🔴 PHỚT ĐUÔI TRỤC CƠ'!G47)</f>
        <v>Cái</v>
      </c>
      <c r="E5996" s="1">
        <f>IF('🔴 PHỚT ĐUÔI TRỤC CƠ'!A47="","",'🔴 PHỚT ĐUÔI TRỤC CƠ'!H47)</f>
        <v>0</v>
      </c>
      <c r="F5996" s="1">
        <f>IF('🔴 PHỚT ĐUÔI TRỤC CƠ'!A47="","",'🔴 PHỚT ĐUÔI TRỤC CƠ'!I47)</f>
        <v>100000</v>
      </c>
      <c r="G5996" s="1">
        <f>IF('🔴 PHỚT ĐUÔI TRỤC CƠ'!A47="","",'🔴 PHỚT ĐUÔI TRỤC CƠ'!J47)</f>
        <v>110000</v>
      </c>
      <c r="H5996" s="1">
        <f>IF('🔴 PHỚT ĐUÔI TRỤC CƠ'!A47="","",'🔴 PHỚT ĐUÔI TRỤC CƠ'!K47)</f>
        <v>120000</v>
      </c>
      <c r="I5996" s="1">
        <f>IF('🔴 PHỚT ĐUÔI TRỤC CƠ'!A47="","",'🔴 PHỚT ĐUÔI TRỤC CƠ'!L47)</f>
        <v>0</v>
      </c>
      <c r="J5996" s="1" t="str">
        <f>IF('🔴 PHỚT ĐUÔI TRỤC CƠ'!A47="","",'🔴 PHỚT ĐUÔI TRỤC CƠ'!D47)</f>
        <v>125</v>
      </c>
      <c r="L5996" s="1">
        <f>N(L5995)+IF(AND('🔎 TRA CỨU NHANH'!$C$2&lt;&gt;"",OR(ISNUMBER(SEARCH('🔎 TRA CỨU NHANH'!$C$2,$A5996)),ISNUMBER(SEARCH('🔎 TRA CỨU NHANH'!$C$2,$B5996)))),1,0)</f>
        <v>0</v>
      </c>
      <c r="M5996" s="1" t="str">
        <f t="shared" si="186"/>
        <v/>
      </c>
      <c r="N5996" s="1">
        <f>N(N5995)+IF(AND('💰 BÁO GIÁ'!$C$27&lt;&gt;"",OR(ISNUMBER(SEARCH('💰 BÁO GIÁ'!$C$27,$A5996)),ISNUMBER(SEARCH('💰 BÁO GIÁ'!$C$27,$B5996)))),1,0)</f>
        <v>0</v>
      </c>
      <c r="O5996" s="1" t="str">
        <f t="shared" si="187"/>
        <v/>
      </c>
    </row>
    <row r="5997" customHeight="1" spans="1:15">
      <c r="A5997" s="1" t="str">
        <f>IF('🔴 PHỚT ĐUÔI TRỤC CƠ'!A48="","",'🔴 PHỚT ĐUÔI TRỤC CƠ'!A48)</f>
        <v>HH078567</v>
      </c>
      <c r="B5997" s="1" t="str">
        <f>IF('🔴 PHỚT ĐUÔI TRỤC CƠ'!A48="","",'🔴 PHỚT ĐUÔI TRỤC CƠ'!P48)</f>
        <v>Phớt đuôi (Rear) Mitsu 6D22/8DC9 (135*157.4*12.5) vành cao su trà - NICE/ MASAKO</v>
      </c>
      <c r="C5997" s="1" t="str">
        <f>IF('🔴 PHỚT ĐUÔI TRỤC CƠ'!A48="","","Phớt đuôi")</f>
        <v>Phớt đuôi</v>
      </c>
      <c r="D5997" s="1" t="str">
        <f>IF('🔴 PHỚT ĐUÔI TRỤC CƠ'!A48="","",'🔴 PHỚT ĐUÔI TRỤC CƠ'!G48)</f>
        <v>Cái</v>
      </c>
      <c r="E5997" s="1">
        <f>IF('🔴 PHỚT ĐUÔI TRỤC CƠ'!A48="","",'🔴 PHỚT ĐUÔI TRỤC CƠ'!H48)</f>
        <v>0</v>
      </c>
      <c r="F5997" s="1">
        <f>IF('🔴 PHỚT ĐUÔI TRỤC CƠ'!A48="","",'🔴 PHỚT ĐUÔI TRỤC CƠ'!I48)</f>
        <v>50000</v>
      </c>
      <c r="G5997" s="1">
        <f>IF('🔴 PHỚT ĐUÔI TRỤC CƠ'!A48="","",'🔴 PHỚT ĐUÔI TRỤC CƠ'!J48)</f>
        <v>60000</v>
      </c>
      <c r="H5997" s="1">
        <f>IF('🔴 PHỚT ĐUÔI TRỤC CƠ'!A48="","",'🔴 PHỚT ĐUÔI TRỤC CƠ'!K48)</f>
        <v>70000</v>
      </c>
      <c r="I5997" s="1">
        <f>IF('🔴 PHỚT ĐUÔI TRỤC CƠ'!A48="","",'🔴 PHỚT ĐUÔI TRỤC CƠ'!L48)</f>
        <v>0</v>
      </c>
      <c r="J5997" s="1" t="str">
        <f>IF('🔴 PHỚT ĐUÔI TRỤC CƠ'!A48="","",'🔴 PHỚT ĐUÔI TRỤC CƠ'!D48)</f>
        <v>135</v>
      </c>
      <c r="L5997" s="1">
        <f>N(L5996)+IF(AND('🔎 TRA CỨU NHANH'!$C$2&lt;&gt;"",OR(ISNUMBER(SEARCH('🔎 TRA CỨU NHANH'!$C$2,$A5997)),ISNUMBER(SEARCH('🔎 TRA CỨU NHANH'!$C$2,$B5997)))),1,0)</f>
        <v>0</v>
      </c>
      <c r="M5997" s="1" t="str">
        <f t="shared" si="186"/>
        <v/>
      </c>
      <c r="N5997" s="1">
        <f>N(N5996)+IF(AND('💰 BÁO GIÁ'!$C$27&lt;&gt;"",OR(ISNUMBER(SEARCH('💰 BÁO GIÁ'!$C$27,$A5997)),ISNUMBER(SEARCH('💰 BÁO GIÁ'!$C$27,$B5997)))),1,0)</f>
        <v>0</v>
      </c>
      <c r="O5997" s="1" t="str">
        <f t="shared" si="187"/>
        <v/>
      </c>
    </row>
    <row r="5998" customHeight="1" spans="1:15">
      <c r="A5998" s="1" t="str">
        <f>IF('🔴 PHỚT ĐUÔI TRỤC CƠ'!A49="","",'🔴 PHỚT ĐUÔI TRỤC CƠ'!A49)</f>
        <v>HH074119</v>
      </c>
      <c r="B5998" s="1" t="str">
        <f>IF('🔴 PHỚT ĐUÔI TRỤC CƠ'!A49="","",'🔴 PHỚT ĐUÔI TRỤC CƠ'!P49)</f>
        <v>Phớt đuôi trục cơ 8DC9 - DF</v>
      </c>
      <c r="C5998" s="1" t="str">
        <f>IF('🔴 PHỚT ĐUÔI TRỤC CƠ'!A49="","","Phớt đuôi")</f>
        <v>Phớt đuôi</v>
      </c>
      <c r="D5998" s="1" t="str">
        <f>IF('🔴 PHỚT ĐUÔI TRỤC CƠ'!A49="","",'🔴 PHỚT ĐUÔI TRỤC CƠ'!G49)</f>
        <v>Cái</v>
      </c>
      <c r="E5998" s="1">
        <f>IF('🔴 PHỚT ĐUÔI TRỤC CƠ'!A49="","",'🔴 PHỚT ĐUÔI TRỤC CƠ'!H49)</f>
        <v>0</v>
      </c>
      <c r="F5998" s="1">
        <f>IF('🔴 PHỚT ĐUÔI TRỤC CƠ'!A49="","",'🔴 PHỚT ĐUÔI TRỤC CƠ'!I49)</f>
        <v>50000</v>
      </c>
      <c r="G5998" s="1">
        <f>IF('🔴 PHỚT ĐUÔI TRỤC CƠ'!A49="","",'🔴 PHỚT ĐUÔI TRỤC CƠ'!J49)</f>
        <v>60000</v>
      </c>
      <c r="H5998" s="1">
        <f>IF('🔴 PHỚT ĐUÔI TRỤC CƠ'!A49="","",'🔴 PHỚT ĐUÔI TRỤC CƠ'!K49)</f>
        <v>70000</v>
      </c>
      <c r="I5998" s="1">
        <f>IF('🔴 PHỚT ĐUÔI TRỤC CƠ'!A49="","",'🔴 PHỚT ĐUÔI TRỤC CƠ'!L49)</f>
        <v>0</v>
      </c>
      <c r="J5998" s="1" t="str">
        <f>IF('🔴 PHỚT ĐUÔI TRỤC CƠ'!A49="","",'🔴 PHỚT ĐUÔI TRỤC CƠ'!D49)</f>
        <v>135</v>
      </c>
      <c r="L5998" s="1">
        <f>N(L5997)+IF(AND('🔎 TRA CỨU NHANH'!$C$2&lt;&gt;"",OR(ISNUMBER(SEARCH('🔎 TRA CỨU NHANH'!$C$2,$A5998)),ISNUMBER(SEARCH('🔎 TRA CỨU NHANH'!$C$2,$B5998)))),1,0)</f>
        <v>0</v>
      </c>
      <c r="M5998" s="1" t="str">
        <f t="shared" si="186"/>
        <v/>
      </c>
      <c r="N5998" s="1">
        <f>N(N5997)+IF(AND('💰 BÁO GIÁ'!$C$27&lt;&gt;"",OR(ISNUMBER(SEARCH('💰 BÁO GIÁ'!$C$27,$A5998)),ISNUMBER(SEARCH('💰 BÁO GIÁ'!$C$27,$B5998)))),1,0)</f>
        <v>0</v>
      </c>
      <c r="O5998" s="1" t="str">
        <f t="shared" si="187"/>
        <v/>
      </c>
    </row>
    <row r="5999" customHeight="1" spans="1:15">
      <c r="A5999" s="1" t="str">
        <f>IF('🔴 PHỚT ĐUÔI TRỤC CƠ'!A50="","",'🔴 PHỚT ĐUÔI TRỤC CƠ'!A50)</f>
        <v>HH077058</v>
      </c>
      <c r="B5999" s="1" t="str">
        <f>IF('🔴 PHỚT ĐUÔI TRỤC CƠ'!A50="","",'🔴 PHỚT ĐUÔI TRỤC CƠ'!P50)</f>
        <v>Phớt đuôi trục cơ S6B (148-195-13/15), trà - NICE IN</v>
      </c>
      <c r="C5999" s="1" t="str">
        <f>IF('🔴 PHỚT ĐUÔI TRỤC CƠ'!A50="","","Phớt đuôi")</f>
        <v>Phớt đuôi</v>
      </c>
      <c r="D5999" s="1" t="str">
        <f>IF('🔴 PHỚT ĐUÔI TRỤC CƠ'!A50="","",'🔴 PHỚT ĐUÔI TRỤC CƠ'!G50)</f>
        <v>Cái</v>
      </c>
      <c r="E5999" s="1">
        <f>IF('🔴 PHỚT ĐUÔI TRỤC CƠ'!A50="","",'🔴 PHỚT ĐUÔI TRỤC CƠ'!H50)</f>
        <v>0</v>
      </c>
      <c r="F5999" s="1">
        <f>IF('🔴 PHỚT ĐUÔI TRỤC CƠ'!A50="","",'🔴 PHỚT ĐUÔI TRỤC CƠ'!I50)</f>
        <v>720000</v>
      </c>
      <c r="G5999" s="1">
        <f>IF('🔴 PHỚT ĐUÔI TRỤC CƠ'!A50="","",'🔴 PHỚT ĐUÔI TRỤC CƠ'!J50)</f>
        <v>770000</v>
      </c>
      <c r="H5999" s="1">
        <f>IF('🔴 PHỚT ĐUÔI TRỤC CƠ'!A50="","",'🔴 PHỚT ĐUÔI TRỤC CƠ'!K50)</f>
        <v>850000</v>
      </c>
      <c r="I5999" s="1">
        <f>IF('🔴 PHỚT ĐUÔI TRỤC CƠ'!A50="","",'🔴 PHỚT ĐUÔI TRỤC CƠ'!L50)</f>
        <v>0</v>
      </c>
      <c r="J5999" s="1" t="str">
        <f>IF('🔴 PHỚT ĐUÔI TRỤC CƠ'!A50="","",'🔴 PHỚT ĐUÔI TRỤC CƠ'!D50)</f>
        <v>135</v>
      </c>
      <c r="L5999" s="1">
        <f>N(L5998)+IF(AND('🔎 TRA CỨU NHANH'!$C$2&lt;&gt;"",OR(ISNUMBER(SEARCH('🔎 TRA CỨU NHANH'!$C$2,$A5999)),ISNUMBER(SEARCH('🔎 TRA CỨU NHANH'!$C$2,$B5999)))),1,0)</f>
        <v>0</v>
      </c>
      <c r="M5999" s="1" t="str">
        <f t="shared" si="186"/>
        <v/>
      </c>
      <c r="N5999" s="1">
        <f>N(N5998)+IF(AND('💰 BÁO GIÁ'!$C$27&lt;&gt;"",OR(ISNUMBER(SEARCH('💰 BÁO GIÁ'!$C$27,$A5999)),ISNUMBER(SEARCH('💰 BÁO GIÁ'!$C$27,$B5999)))),1,0)</f>
        <v>0</v>
      </c>
      <c r="O5999" s="1" t="str">
        <f t="shared" si="187"/>
        <v/>
      </c>
    </row>
    <row r="6000" customHeight="1" spans="1:15">
      <c r="A6000" s="1" t="str">
        <f>IF('🔴 PHỚT ĐUÔI TRỤC CƠ'!A51="","",'🔴 PHỚT ĐUÔI TRỤC CƠ'!A51)</f>
        <v>HH079017</v>
      </c>
      <c r="B6000" s="1" t="str">
        <f>IF('🔴 PHỚT ĐUÔI TRỤC CƠ'!A51="","",'🔴 PHỚT ĐUÔI TRỤC CƠ'!P51)</f>
        <v>Phớt đuôi trục cơ 8M20/ 8M21-T/ 6D24 (120-180-32.8, phớt chà, vành sắt lớn) MASAKO</v>
      </c>
      <c r="C6000" s="1" t="str">
        <f>IF('🔴 PHỚT ĐUÔI TRỤC CƠ'!A51="","","Phớt đuôi")</f>
        <v>Phớt đuôi</v>
      </c>
      <c r="D6000" s="1" t="str">
        <f>IF('🔴 PHỚT ĐUÔI TRỤC CƠ'!A51="","",'🔴 PHỚT ĐUÔI TRỤC CƠ'!G51)</f>
        <v>Bộ</v>
      </c>
      <c r="E6000" s="1">
        <f>IF('🔴 PHỚT ĐUÔI TRỤC CƠ'!A51="","",'🔴 PHỚT ĐUÔI TRỤC CƠ'!H51)</f>
        <v>0</v>
      </c>
      <c r="F6000" s="1">
        <f>IF('🔴 PHỚT ĐUÔI TRỤC CƠ'!A51="","",'🔴 PHỚT ĐUÔI TRỤC CƠ'!I51)</f>
        <v>260000</v>
      </c>
      <c r="G6000" s="1">
        <f>IF('🔴 PHỚT ĐUÔI TRỤC CƠ'!A51="","",'🔴 PHỚT ĐUÔI TRỤC CƠ'!J51)</f>
        <v>280000</v>
      </c>
      <c r="H6000" s="1">
        <f>IF('🔴 PHỚT ĐUÔI TRỤC CƠ'!A51="","",'🔴 PHỚT ĐUÔI TRỤC CƠ'!K51)</f>
        <v>300000</v>
      </c>
      <c r="I6000" s="1">
        <f>IF('🔴 PHỚT ĐUÔI TRỤC CƠ'!A51="","",'🔴 PHỚT ĐUÔI TRỤC CƠ'!L51)</f>
        <v>0</v>
      </c>
      <c r="J6000" s="1" t="str">
        <f>IF('🔴 PHỚT ĐUÔI TRỤC CƠ'!A51="","",'🔴 PHỚT ĐUÔI TRỤC CƠ'!D51)</f>
        <v>146</v>
      </c>
      <c r="L6000" s="1">
        <f>N(L5999)+IF(AND('🔎 TRA CỨU NHANH'!$C$2&lt;&gt;"",OR(ISNUMBER(SEARCH('🔎 TRA CỨU NHANH'!$C$2,$A6000)),ISNUMBER(SEARCH('🔎 TRA CỨU NHANH'!$C$2,$B6000)))),1,0)</f>
        <v>0</v>
      </c>
      <c r="M6000" s="1" t="str">
        <f t="shared" si="186"/>
        <v/>
      </c>
      <c r="N6000" s="1">
        <f>N(N5999)+IF(AND('💰 BÁO GIÁ'!$C$27&lt;&gt;"",OR(ISNUMBER(SEARCH('💰 BÁO GIÁ'!$C$27,$A6000)),ISNUMBER(SEARCH('💰 BÁO GIÁ'!$C$27,$B6000)))),1,0)</f>
        <v>0</v>
      </c>
      <c r="O6000" s="1" t="str">
        <f t="shared" si="187"/>
        <v/>
      </c>
    </row>
    <row r="6001" customHeight="1" spans="1:15">
      <c r="A6001" s="1" t="str">
        <f>IF('🔴 PHỚT ĐUÔI TRỤC CƠ'!A52="","",'🔴 PHỚT ĐUÔI TRỤC CƠ'!A52)</f>
        <v>HH081953</v>
      </c>
      <c r="B6001" s="1" t="str">
        <f>IF('🔴 PHỚT ĐUÔI TRỤC CƠ'!A52="","",'🔴 PHỚT ĐUÔI TRỤC CƠ'!P52)</f>
        <v>Phớt đuôi trục cơ S6R/ S6R2 (188-240-18) - NICE IN</v>
      </c>
      <c r="C6001" s="1" t="str">
        <f>IF('🔴 PHỚT ĐUÔI TRỤC CƠ'!A52="","","Phớt đuôi")</f>
        <v>Phớt đuôi</v>
      </c>
      <c r="D6001" s="1" t="str">
        <f>IF('🔴 PHỚT ĐUÔI TRỤC CƠ'!A52="","",'🔴 PHỚT ĐUÔI TRỤC CƠ'!G52)</f>
        <v>Cái</v>
      </c>
      <c r="E6001" s="1">
        <f>IF('🔴 PHỚT ĐUÔI TRỤC CƠ'!A52="","",'🔴 PHỚT ĐUÔI TRỤC CƠ'!H52)</f>
        <v>0</v>
      </c>
      <c r="F6001" s="1">
        <f>IF('🔴 PHỚT ĐUÔI TRỤC CƠ'!A52="","",'🔴 PHỚT ĐUÔI TRỤC CƠ'!I52)</f>
        <v>400000</v>
      </c>
      <c r="G6001" s="1">
        <f>IF('🔴 PHỚT ĐUÔI TRỤC CƠ'!A52="","",'🔴 PHỚT ĐUÔI TRỤC CƠ'!J52)</f>
        <v>450000</v>
      </c>
      <c r="H6001" s="1">
        <f>IF('🔴 PHỚT ĐUÔI TRỤC CƠ'!A52="","",'🔴 PHỚT ĐUÔI TRỤC CƠ'!K52)</f>
        <v>500000</v>
      </c>
      <c r="I6001" s="1">
        <f>IF('🔴 PHỚT ĐUÔI TRỤC CƠ'!A52="","",'🔴 PHỚT ĐUÔI TRỤC CƠ'!L52)</f>
        <v>0</v>
      </c>
      <c r="J6001" s="1" t="str">
        <f>IF('🔴 PHỚT ĐUÔI TRỤC CƠ'!A52="","",'🔴 PHỚT ĐUÔI TRỤC CƠ'!D52)</f>
        <v>170</v>
      </c>
      <c r="L6001" s="1">
        <f>N(L6000)+IF(AND('🔎 TRA CỨU NHANH'!$C$2&lt;&gt;"",OR(ISNUMBER(SEARCH('🔎 TRA CỨU NHANH'!$C$2,$A6001)),ISNUMBER(SEARCH('🔎 TRA CỨU NHANH'!$C$2,$B6001)))),1,0)</f>
        <v>0</v>
      </c>
      <c r="M6001" s="1" t="str">
        <f t="shared" si="186"/>
        <v/>
      </c>
      <c r="N6001" s="1">
        <f>N(N6000)+IF(AND('💰 BÁO GIÁ'!$C$27&lt;&gt;"",OR(ISNUMBER(SEARCH('💰 BÁO GIÁ'!$C$27,$A6001)),ISNUMBER(SEARCH('💰 BÁO GIÁ'!$C$27,$B6001)))),1,0)</f>
        <v>0</v>
      </c>
      <c r="O6001" s="1" t="str">
        <f t="shared" si="187"/>
        <v/>
      </c>
    </row>
    <row r="6002" customHeight="1" spans="1:15">
      <c r="A6002" s="1" t="str">
        <f>IF('🔴 PHỚT ĐUÔI TRỤC CƠ'!A53="","",'🔴 PHỚT ĐUÔI TRỤC CƠ'!A53)</f>
        <v/>
      </c>
      <c r="B6002" s="1" t="str">
        <f>IF('🔴 PHỚT ĐUÔI TRỤC CƠ'!A53="","",'🔴 PHỚT ĐUÔI TRỤC CƠ'!P53)</f>
        <v/>
      </c>
      <c r="C6002" s="1" t="str">
        <f>IF('🔴 PHỚT ĐUÔI TRỤC CƠ'!A53="","","Phớt đuôi")</f>
        <v/>
      </c>
      <c r="D6002" s="1" t="str">
        <f>IF('🔴 PHỚT ĐUÔI TRỤC CƠ'!A53="","",'🔴 PHỚT ĐUÔI TRỤC CƠ'!G53)</f>
        <v/>
      </c>
      <c r="E6002" s="1" t="str">
        <f>IF('🔴 PHỚT ĐUÔI TRỤC CƠ'!A53="","",'🔴 PHỚT ĐUÔI TRỤC CƠ'!H53)</f>
        <v/>
      </c>
      <c r="F6002" s="1" t="str">
        <f>IF('🔴 PHỚT ĐUÔI TRỤC CƠ'!A53="","",'🔴 PHỚT ĐUÔI TRỤC CƠ'!I53)</f>
        <v/>
      </c>
      <c r="G6002" s="1" t="str">
        <f>IF('🔴 PHỚT ĐUÔI TRỤC CƠ'!A53="","",'🔴 PHỚT ĐUÔI TRỤC CƠ'!J53)</f>
        <v/>
      </c>
      <c r="H6002" s="1" t="str">
        <f>IF('🔴 PHỚT ĐUÔI TRỤC CƠ'!A53="","",'🔴 PHỚT ĐUÔI TRỤC CƠ'!K53)</f>
        <v/>
      </c>
      <c r="I6002" s="1" t="str">
        <f>IF('🔴 PHỚT ĐUÔI TRỤC CƠ'!A53="","",'🔴 PHỚT ĐUÔI TRỤC CƠ'!L53)</f>
        <v/>
      </c>
      <c r="J6002" s="1" t="str">
        <f>IF('🔴 PHỚT ĐUÔI TRỤC CƠ'!A53="","",'🔴 PHỚT ĐUÔI TRỤC CƠ'!D53)</f>
        <v/>
      </c>
      <c r="L6002" s="1">
        <f>N(L6001)+IF(AND('🔎 TRA CỨU NHANH'!$C$2&lt;&gt;"",OR(ISNUMBER(SEARCH('🔎 TRA CỨU NHANH'!$C$2,$A6002)),ISNUMBER(SEARCH('🔎 TRA CỨU NHANH'!$C$2,$B6002)))),1,0)</f>
        <v>0</v>
      </c>
      <c r="M6002" s="1" t="str">
        <f t="shared" si="186"/>
        <v/>
      </c>
      <c r="N6002" s="1">
        <f>N(N6001)+IF(AND('💰 BÁO GIÁ'!$C$27&lt;&gt;"",OR(ISNUMBER(SEARCH('💰 BÁO GIÁ'!$C$27,$A6002)),ISNUMBER(SEARCH('💰 BÁO GIÁ'!$C$27,$B6002)))),1,0)</f>
        <v>0</v>
      </c>
      <c r="O6002" s="1" t="str">
        <f t="shared" si="187"/>
        <v/>
      </c>
    </row>
    <row r="6003" customHeight="1" spans="1:15">
      <c r="A6003" s="1" t="str">
        <f>IF('🔴 PHỚT ĐUÔI TRỤC CƠ'!A54="","",'🔴 PHỚT ĐUÔI TRỤC CƠ'!A54)</f>
        <v>HH080488</v>
      </c>
      <c r="B6003" s="1" t="str">
        <f>IF('🔴 PHỚT ĐUÔI TRỤC CƠ'!A54="","",'🔴 PHỚT ĐUÔI TRỤC CƠ'!P54)</f>
        <v>Ron bộ Hyundai D4GA - Thép (không gồm phớt đuôi và một số chi tiết) - DF</v>
      </c>
      <c r="C6003" s="1" t="str">
        <f>IF('🔴 PHỚT ĐUÔI TRỤC CƠ'!A54="","","Phớt đuôi")</f>
        <v>Phớt đuôi</v>
      </c>
      <c r="D6003" s="1" t="str">
        <f>IF('🔴 PHỚT ĐUÔI TRỤC CƠ'!A54="","",'🔴 PHỚT ĐUÔI TRỤC CƠ'!G54)</f>
        <v>Bộ</v>
      </c>
      <c r="E6003" s="1">
        <f>IF('🔴 PHỚT ĐUÔI TRỤC CƠ'!A54="","",'🔴 PHỚT ĐUÔI TRỤC CƠ'!H54)</f>
        <v>0</v>
      </c>
      <c r="F6003" s="1">
        <f>IF('🔴 PHỚT ĐUÔI TRỤC CƠ'!A54="","",'🔴 PHỚT ĐUÔI TRỤC CƠ'!I54)</f>
        <v>0</v>
      </c>
      <c r="G6003" s="1">
        <f>IF('🔴 PHỚT ĐUÔI TRỤC CƠ'!A54="","",'🔴 PHỚT ĐUÔI TRỤC CƠ'!J54)</f>
        <v>0</v>
      </c>
      <c r="H6003" s="1">
        <f>IF('🔴 PHỚT ĐUÔI TRỤC CƠ'!A54="","",'🔴 PHỚT ĐUÔI TRỤC CƠ'!K54)</f>
        <v>0</v>
      </c>
      <c r="I6003" s="1">
        <f>IF('🔴 PHỚT ĐUÔI TRỤC CƠ'!A54="","",'🔴 PHỚT ĐUÔI TRỤC CƠ'!L54)</f>
        <v>0</v>
      </c>
      <c r="J6003" s="1" t="str">
        <f>IF('🔴 PHỚT ĐUÔI TRỤC CƠ'!A54="","",'🔴 PHỚT ĐUÔI TRỤC CƠ'!D54)</f>
        <v>103</v>
      </c>
      <c r="L6003" s="1">
        <f>N(L6002)+IF(AND('🔎 TRA CỨU NHANH'!$C$2&lt;&gt;"",OR(ISNUMBER(SEARCH('🔎 TRA CỨU NHANH'!$C$2,$A6003)),ISNUMBER(SEARCH('🔎 TRA CỨU NHANH'!$C$2,$B6003)))),1,0)</f>
        <v>0</v>
      </c>
      <c r="M6003" s="1" t="str">
        <f t="shared" si="186"/>
        <v/>
      </c>
      <c r="N6003" s="1">
        <f>N(N6002)+IF(AND('💰 BÁO GIÁ'!$C$27&lt;&gt;"",OR(ISNUMBER(SEARCH('💰 BÁO GIÁ'!$C$27,$A6003)),ISNUMBER(SEARCH('💰 BÁO GIÁ'!$C$27,$B6003)))),1,0)</f>
        <v>0</v>
      </c>
      <c r="O6003" s="1" t="str">
        <f t="shared" si="187"/>
        <v/>
      </c>
    </row>
    <row r="6004" customHeight="1" spans="1:15">
      <c r="A6004" s="1" t="str">
        <f>IF('🔴 PHỚT ĐUÔI TRỤC CƠ'!A55="","",'🔴 PHỚT ĐUÔI TRỤC CƠ'!A55)</f>
        <v>HH081748</v>
      </c>
      <c r="B6004" s="1" t="str">
        <f>IF('🔴 PHỚT ĐUÔI TRỤC CƠ'!A55="","",'🔴 PHỚT ĐUÔI TRỤC CƠ'!P55)</f>
        <v>Phớt đuôi (Rear) Hyundai D6GA/ D4GA (118-145-9) - MSK</v>
      </c>
      <c r="C6004" s="1" t="str">
        <f>IF('🔴 PHỚT ĐUÔI TRỤC CƠ'!A55="","","Phớt đuôi")</f>
        <v>Phớt đuôi</v>
      </c>
      <c r="D6004" s="1" t="str">
        <f>IF('🔴 PHỚT ĐUÔI TRỤC CƠ'!A55="","",'🔴 PHỚT ĐUÔI TRỤC CƠ'!G55)</f>
        <v>Cái</v>
      </c>
      <c r="E6004" s="1">
        <f>IF('🔴 PHỚT ĐUÔI TRỤC CƠ'!A55="","",'🔴 PHỚT ĐUÔI TRỤC CƠ'!H55)</f>
        <v>0</v>
      </c>
      <c r="F6004" s="1">
        <f>IF('🔴 PHỚT ĐUÔI TRỤC CƠ'!A55="","",'🔴 PHỚT ĐUÔI TRỤC CƠ'!I55)</f>
        <v>110000</v>
      </c>
      <c r="G6004" s="1">
        <f>IF('🔴 PHỚT ĐUÔI TRỤC CƠ'!A55="","",'🔴 PHỚT ĐUÔI TRỤC CƠ'!J55)</f>
        <v>120000</v>
      </c>
      <c r="H6004" s="1">
        <f>IF('🔴 PHỚT ĐUÔI TRỤC CƠ'!A55="","",'🔴 PHỚT ĐUÔI TRỤC CƠ'!K55)</f>
        <v>130000</v>
      </c>
      <c r="I6004" s="1">
        <f>IF('🔴 PHỚT ĐUÔI TRỤC CƠ'!A55="","",'🔴 PHỚT ĐUÔI TRỤC CƠ'!L55)</f>
        <v>0</v>
      </c>
      <c r="J6004" s="1" t="str">
        <f>IF('🔴 PHỚT ĐUÔI TRỤC CƠ'!A55="","",'🔴 PHỚT ĐUÔI TRỤC CƠ'!D55)</f>
        <v>103</v>
      </c>
      <c r="L6004" s="1">
        <f>N(L6003)+IF(AND('🔎 TRA CỨU NHANH'!$C$2&lt;&gt;"",OR(ISNUMBER(SEARCH('🔎 TRA CỨU NHANH'!$C$2,$A6004)),ISNUMBER(SEARCH('🔎 TRA CỨU NHANH'!$C$2,$B6004)))),1,0)</f>
        <v>0</v>
      </c>
      <c r="M6004" s="1" t="str">
        <f t="shared" si="186"/>
        <v/>
      </c>
      <c r="N6004" s="1">
        <f>N(N6003)+IF(AND('💰 BÁO GIÁ'!$C$27&lt;&gt;"",OR(ISNUMBER(SEARCH('💰 BÁO GIÁ'!$C$27,$A6004)),ISNUMBER(SEARCH('💰 BÁO GIÁ'!$C$27,$B6004)))),1,0)</f>
        <v>0</v>
      </c>
      <c r="O6004" s="1" t="str">
        <f t="shared" si="187"/>
        <v/>
      </c>
    </row>
    <row r="6005" customHeight="1" spans="1:15">
      <c r="A6005" s="1" t="str">
        <f>IF('🔴 PHỚT ĐUÔI TRỤC CƠ'!A56="","",'🔴 PHỚT ĐUÔI TRỤC CƠ'!A56)</f>
        <v>HH082610</v>
      </c>
      <c r="B6005" s="1" t="str">
        <f>IF('🔴 PHỚT ĐUÔI TRỤC CƠ'!A56="","",'🔴 PHỚT ĐUÔI TRỤC CƠ'!P56)</f>
        <v>Phớt đuôi trục cơ  D6CA - D6CB (130*160*14) - MASAKO</v>
      </c>
      <c r="C6005" s="1" t="str">
        <f>IF('🔴 PHỚT ĐUÔI TRỤC CƠ'!A56="","","Phớt đuôi")</f>
        <v>Phớt đuôi</v>
      </c>
      <c r="D6005" s="1" t="str">
        <f>IF('🔴 PHỚT ĐUÔI TRỤC CƠ'!A56="","",'🔴 PHỚT ĐUÔI TRỤC CƠ'!G56)</f>
        <v>Cái</v>
      </c>
      <c r="E6005" s="1">
        <f>IF('🔴 PHỚT ĐUÔI TRỤC CƠ'!A56="","",'🔴 PHỚT ĐUÔI TRỤC CƠ'!H56)</f>
        <v>0</v>
      </c>
      <c r="F6005" s="1">
        <f>IF('🔴 PHỚT ĐUÔI TRỤC CƠ'!A56="","",'🔴 PHỚT ĐUÔI TRỤC CƠ'!I56)</f>
        <v>250000</v>
      </c>
      <c r="G6005" s="1">
        <f>IF('🔴 PHỚT ĐUÔI TRỤC CƠ'!A56="","",'🔴 PHỚT ĐUÔI TRỤC CƠ'!J56)</f>
        <v>270000</v>
      </c>
      <c r="H6005" s="1">
        <f>IF('🔴 PHỚT ĐUÔI TRỤC CƠ'!A56="","",'🔴 PHỚT ĐUÔI TRỤC CƠ'!K56)</f>
        <v>300000</v>
      </c>
      <c r="I6005" s="1">
        <f>IF('🔴 PHỚT ĐUÔI TRỤC CƠ'!A56="","",'🔴 PHỚT ĐUÔI TRỤC CƠ'!L56)</f>
        <v>0</v>
      </c>
      <c r="J6005" s="1" t="str">
        <f>IF('🔴 PHỚT ĐUÔI TRỤC CƠ'!A56="","",'🔴 PHỚT ĐUÔI TRỤC CƠ'!D56)</f>
        <v>133</v>
      </c>
      <c r="L6005" s="1">
        <f>N(L6004)+IF(AND('🔎 TRA CỨU NHANH'!$C$2&lt;&gt;"",OR(ISNUMBER(SEARCH('🔎 TRA CỨU NHANH'!$C$2,$A6005)),ISNUMBER(SEARCH('🔎 TRA CỨU NHANH'!$C$2,$B6005)))),1,0)</f>
        <v>0</v>
      </c>
      <c r="M6005" s="1" t="str">
        <f t="shared" si="186"/>
        <v/>
      </c>
      <c r="N6005" s="1">
        <f>N(N6004)+IF(AND('💰 BÁO GIÁ'!$C$27&lt;&gt;"",OR(ISNUMBER(SEARCH('💰 BÁO GIÁ'!$C$27,$A6005)),ISNUMBER(SEARCH('💰 BÁO GIÁ'!$C$27,$B6005)))),1,0)</f>
        <v>0</v>
      </c>
      <c r="O6005" s="1" t="str">
        <f t="shared" si="187"/>
        <v/>
      </c>
    </row>
    <row r="6006" customHeight="1" spans="1:15">
      <c r="A6006" s="1" t="str">
        <f>IF('🔴 PHỚT ĐUÔI TRỤC CƠ'!A57="","",'🔴 PHỚT ĐUÔI TRỤC CƠ'!A57)</f>
        <v/>
      </c>
      <c r="B6006" s="1" t="str">
        <f>IF('🔴 PHỚT ĐUÔI TRỤC CƠ'!A57="","",'🔴 PHỚT ĐUÔI TRỤC CƠ'!P57)</f>
        <v/>
      </c>
      <c r="C6006" s="1" t="str">
        <f>IF('🔴 PHỚT ĐUÔI TRỤC CƠ'!A57="","","Phớt đuôi")</f>
        <v/>
      </c>
      <c r="D6006" s="1" t="str">
        <f>IF('🔴 PHỚT ĐUÔI TRỤC CƠ'!A57="","",'🔴 PHỚT ĐUÔI TRỤC CƠ'!G57)</f>
        <v/>
      </c>
      <c r="E6006" s="1" t="str">
        <f>IF('🔴 PHỚT ĐUÔI TRỤC CƠ'!A57="","",'🔴 PHỚT ĐUÔI TRỤC CƠ'!H57)</f>
        <v/>
      </c>
      <c r="F6006" s="1" t="str">
        <f>IF('🔴 PHỚT ĐUÔI TRỤC CƠ'!A57="","",'🔴 PHỚT ĐUÔI TRỤC CƠ'!I57)</f>
        <v/>
      </c>
      <c r="G6006" s="1" t="str">
        <f>IF('🔴 PHỚT ĐUÔI TRỤC CƠ'!A57="","",'🔴 PHỚT ĐUÔI TRỤC CƠ'!J57)</f>
        <v/>
      </c>
      <c r="H6006" s="1" t="str">
        <f>IF('🔴 PHỚT ĐUÔI TRỤC CƠ'!A57="","",'🔴 PHỚT ĐUÔI TRỤC CƠ'!K57)</f>
        <v/>
      </c>
      <c r="I6006" s="1" t="str">
        <f>IF('🔴 PHỚT ĐUÔI TRỤC CƠ'!A57="","",'🔴 PHỚT ĐUÔI TRỤC CƠ'!L57)</f>
        <v/>
      </c>
      <c r="J6006" s="1" t="str">
        <f>IF('🔴 PHỚT ĐUÔI TRỤC CƠ'!A57="","",'🔴 PHỚT ĐUÔI TRỤC CƠ'!D57)</f>
        <v/>
      </c>
      <c r="L6006" s="1">
        <f>N(L6005)+IF(AND('🔎 TRA CỨU NHANH'!$C$2&lt;&gt;"",OR(ISNUMBER(SEARCH('🔎 TRA CỨU NHANH'!$C$2,$A6006)),ISNUMBER(SEARCH('🔎 TRA CỨU NHANH'!$C$2,$B6006)))),1,0)</f>
        <v>0</v>
      </c>
      <c r="M6006" s="1" t="str">
        <f t="shared" si="186"/>
        <v/>
      </c>
      <c r="N6006" s="1">
        <f>N(N6005)+IF(AND('💰 BÁO GIÁ'!$C$27&lt;&gt;"",OR(ISNUMBER(SEARCH('💰 BÁO GIÁ'!$C$27,$A6006)),ISNUMBER(SEARCH('💰 BÁO GIÁ'!$C$27,$B6006)))),1,0)</f>
        <v>0</v>
      </c>
      <c r="O6006" s="1" t="str">
        <f t="shared" si="187"/>
        <v/>
      </c>
    </row>
    <row r="6007" customHeight="1" spans="1:15">
      <c r="A6007" s="1" t="str">
        <f>IF('🔴 PHỚT ĐUÔI TRỤC CƠ'!A58="","",'🔴 PHỚT ĐUÔI TRỤC CƠ'!A58)</f>
        <v>HH078745</v>
      </c>
      <c r="B6007" s="1" t="str">
        <f>IF('🔴 PHỚT ĐUÔI TRỤC CƠ'!A58="","",'🔴 PHỚT ĐUÔI TRỤC CƠ'!P58)</f>
        <v>Phớt đuôi 6D107/6D102/ 130*150*14.5 (S6D102/S4D102/6BT/4BT)- MSK (120/40/60)</v>
      </c>
      <c r="C6007" s="1" t="str">
        <f>IF('🔴 PHỚT ĐUÔI TRỤC CƠ'!A58="","","Phớt đuôi")</f>
        <v>Phớt đuôi</v>
      </c>
      <c r="D6007" s="1" t="str">
        <f>IF('🔴 PHỚT ĐUÔI TRỤC CƠ'!A58="","",'🔴 PHỚT ĐUÔI TRỤC CƠ'!G58)</f>
        <v>Cái</v>
      </c>
      <c r="E6007" s="1">
        <f>IF('🔴 PHỚT ĐUÔI TRỤC CƠ'!A58="","",'🔴 PHỚT ĐUÔI TRỤC CƠ'!H58)</f>
        <v>0</v>
      </c>
      <c r="F6007" s="1">
        <f>IF('🔴 PHỚT ĐUÔI TRỤC CƠ'!A58="","",'🔴 PHỚT ĐUÔI TRỤC CƠ'!I58)</f>
        <v>120000</v>
      </c>
      <c r="G6007" s="1">
        <f>IF('🔴 PHỚT ĐUÔI TRỤC CƠ'!A58="","",'🔴 PHỚT ĐUÔI TRỤC CƠ'!J58)</f>
        <v>140000</v>
      </c>
      <c r="H6007" s="1">
        <f>IF('🔴 PHỚT ĐUÔI TRỤC CƠ'!A58="","",'🔴 PHỚT ĐUÔI TRỤC CƠ'!K58)</f>
        <v>160000</v>
      </c>
      <c r="I6007" s="1">
        <f>IF('🔴 PHỚT ĐUÔI TRỤC CƠ'!A58="","",'🔴 PHỚT ĐUÔI TRỤC CƠ'!L58)</f>
        <v>0</v>
      </c>
      <c r="J6007" s="1" t="str">
        <f>IF('🔴 PHỚT ĐUÔI TRỤC CƠ'!A58="","",'🔴 PHỚT ĐUÔI TRỤC CƠ'!D58)</f>
        <v>102</v>
      </c>
      <c r="L6007" s="1">
        <f>N(L6006)+IF(AND('🔎 TRA CỨU NHANH'!$C$2&lt;&gt;"",OR(ISNUMBER(SEARCH('🔎 TRA CỨU NHANH'!$C$2,$A6007)),ISNUMBER(SEARCH('🔎 TRA CỨU NHANH'!$C$2,$B6007)))),1,0)</f>
        <v>0</v>
      </c>
      <c r="M6007" s="1" t="str">
        <f t="shared" si="186"/>
        <v/>
      </c>
      <c r="N6007" s="1">
        <f>N(N6006)+IF(AND('💰 BÁO GIÁ'!$C$27&lt;&gt;"",OR(ISNUMBER(SEARCH('💰 BÁO GIÁ'!$C$27,$A6007)),ISNUMBER(SEARCH('💰 BÁO GIÁ'!$C$27,$B6007)))),1,0)</f>
        <v>0</v>
      </c>
      <c r="O6007" s="1" t="str">
        <f t="shared" si="187"/>
        <v/>
      </c>
    </row>
    <row r="6008" customHeight="1" spans="1:15">
      <c r="A6008" s="1" t="str">
        <f>IF('🔴 PHỚT ĐUÔI TRỤC CƠ'!A59="","",'🔴 PHỚT ĐUÔI TRỤC CƠ'!A59)</f>
        <v>HH073862</v>
      </c>
      <c r="B6008" s="1" t="str">
        <f>IF('🔴 PHỚT ĐUÔI TRỤC CƠ'!A59="","",'🔴 PHỚT ĐUÔI TRỤC CƠ'!P59)</f>
        <v>Phớt đuôi trục cơ 6D107/S6D107/6D102/4D102 - DF</v>
      </c>
      <c r="C6008" s="1" t="str">
        <f>IF('🔴 PHỚT ĐUÔI TRỤC CƠ'!A59="","","Phớt đuôi")</f>
        <v>Phớt đuôi</v>
      </c>
      <c r="D6008" s="1" t="str">
        <f>IF('🔴 PHỚT ĐUÔI TRỤC CƠ'!A59="","",'🔴 PHỚT ĐUÔI TRỤC CƠ'!G59)</f>
        <v>Cái</v>
      </c>
      <c r="E6008" s="1">
        <f>IF('🔴 PHỚT ĐUÔI TRỤC CƠ'!A59="","",'🔴 PHỚT ĐUÔI TRỤC CƠ'!H59)</f>
        <v>0</v>
      </c>
      <c r="F6008" s="1">
        <f>IF('🔴 PHỚT ĐUÔI TRỤC CƠ'!A59="","",'🔴 PHỚT ĐUÔI TRỤC CƠ'!I59)</f>
        <v>120000</v>
      </c>
      <c r="G6008" s="1">
        <f>IF('🔴 PHỚT ĐUÔI TRỤC CƠ'!A59="","",'🔴 PHỚT ĐUÔI TRỤC CƠ'!J59)</f>
        <v>130000</v>
      </c>
      <c r="H6008" s="1">
        <f>IF('🔴 PHỚT ĐUÔI TRỤC CƠ'!A59="","",'🔴 PHỚT ĐUÔI TRỤC CƠ'!K59)</f>
        <v>140000</v>
      </c>
      <c r="I6008" s="1">
        <f>IF('🔴 PHỚT ĐUÔI TRỤC CƠ'!A59="","",'🔴 PHỚT ĐUÔI TRỤC CƠ'!L59)</f>
        <v>0</v>
      </c>
      <c r="J6008" s="1" t="str">
        <f>IF('🔴 PHỚT ĐUÔI TRỤC CƠ'!A59="","",'🔴 PHỚT ĐUÔI TRỤC CƠ'!D59)</f>
        <v>107</v>
      </c>
      <c r="L6008" s="1">
        <f>N(L6007)+IF(AND('🔎 TRA CỨU NHANH'!$C$2&lt;&gt;"",OR(ISNUMBER(SEARCH('🔎 TRA CỨU NHANH'!$C$2,$A6008)),ISNUMBER(SEARCH('🔎 TRA CỨU NHANH'!$C$2,$B6008)))),1,0)</f>
        <v>0</v>
      </c>
      <c r="M6008" s="1" t="str">
        <f t="shared" si="186"/>
        <v/>
      </c>
      <c r="N6008" s="1">
        <f>N(N6007)+IF(AND('💰 BÁO GIÁ'!$C$27&lt;&gt;"",OR(ISNUMBER(SEARCH('💰 BÁO GIÁ'!$C$27,$A6008)),ISNUMBER(SEARCH('💰 BÁO GIÁ'!$C$27,$B6008)))),1,0)</f>
        <v>0</v>
      </c>
      <c r="O6008" s="1" t="str">
        <f t="shared" si="187"/>
        <v/>
      </c>
    </row>
    <row r="6009" customHeight="1" spans="1:15">
      <c r="A6009" s="1" t="str">
        <f>IF('🔴 PHỚT ĐUÔI TRỤC CƠ'!A60="","",'🔴 PHỚT ĐUÔI TRỤC CƠ'!A60)</f>
        <v>HH070935</v>
      </c>
      <c r="B6009" s="1" t="str">
        <f>IF('🔴 PHỚT ĐUÔI TRỤC CƠ'!A60="","",'🔴 PHỚT ĐUÔI TRỤC CƠ'!P60)</f>
        <v>Phớt đuôi (Rear) Cum 6CT/6D114/S6D114/6L/L375/ 130*150*14.5 - DF/ MSK</v>
      </c>
      <c r="C6009" s="1" t="str">
        <f>IF('🔴 PHỚT ĐUÔI TRỤC CƠ'!A60="","","Phớt đuôi")</f>
        <v>Phớt đuôi</v>
      </c>
      <c r="D6009" s="1" t="str">
        <f>IF('🔴 PHỚT ĐUÔI TRỤC CƠ'!A60="","",'🔴 PHỚT ĐUÔI TRỤC CƠ'!G60)</f>
        <v>Cái</v>
      </c>
      <c r="E6009" s="1">
        <f>IF('🔴 PHỚT ĐUÔI TRỤC CƠ'!A60="","",'🔴 PHỚT ĐUÔI TRỤC CƠ'!H60)</f>
        <v>0</v>
      </c>
      <c r="F6009" s="1">
        <f>IF('🔴 PHỚT ĐUÔI TRỤC CƠ'!A60="","",'🔴 PHỚT ĐUÔI TRỤC CƠ'!I60)</f>
        <v>0</v>
      </c>
      <c r="G6009" s="1">
        <f>IF('🔴 PHỚT ĐUÔI TRỤC CƠ'!A60="","",'🔴 PHỚT ĐUÔI TRỤC CƠ'!J60)</f>
        <v>0</v>
      </c>
      <c r="H6009" s="1">
        <f>IF('🔴 PHỚT ĐUÔI TRỤC CƠ'!A60="","",'🔴 PHỚT ĐUÔI TRỤC CƠ'!K60)</f>
        <v>0</v>
      </c>
      <c r="I6009" s="1">
        <f>IF('🔴 PHỚT ĐUÔI TRỤC CƠ'!A60="","",'🔴 PHỚT ĐUÔI TRỤC CƠ'!L60)</f>
        <v>0</v>
      </c>
      <c r="J6009" s="1" t="str">
        <f>IF('🔴 PHỚT ĐUÔI TRỤC CƠ'!A60="","",'🔴 PHỚT ĐUÔI TRỤC CƠ'!D60)</f>
        <v>114</v>
      </c>
      <c r="L6009" s="1">
        <f>N(L6008)+IF(AND('🔎 TRA CỨU NHANH'!$C$2&lt;&gt;"",OR(ISNUMBER(SEARCH('🔎 TRA CỨU NHANH'!$C$2,$A6009)),ISNUMBER(SEARCH('🔎 TRA CỨU NHANH'!$C$2,$B6009)))),1,0)</f>
        <v>0</v>
      </c>
      <c r="M6009" s="1" t="str">
        <f t="shared" si="186"/>
        <v/>
      </c>
      <c r="N6009" s="1">
        <f>N(N6008)+IF(AND('💰 BÁO GIÁ'!$C$27&lt;&gt;"",OR(ISNUMBER(SEARCH('💰 BÁO GIÁ'!$C$27,$A6009)),ISNUMBER(SEARCH('💰 BÁO GIÁ'!$C$27,$B6009)))),1,0)</f>
        <v>0</v>
      </c>
      <c r="O6009" s="1" t="str">
        <f t="shared" si="187"/>
        <v/>
      </c>
    </row>
    <row r="6010" customHeight="1" spans="1:15">
      <c r="A6010" s="1" t="str">
        <f>IF('🔴 PHỚT ĐUÔI TRỤC CƠ'!A61="","",'🔴 PHỚT ĐUÔI TRỤC CƠ'!A61)</f>
        <v>HH077347</v>
      </c>
      <c r="B6010" s="1" t="str">
        <f>IF('🔴 PHỚT ĐUÔI TRỤC CƠ'!A61="","",'🔴 PHỚT ĐUÔI TRỤC CƠ'!P61)</f>
        <v>Phớt đuôi trục cơ Cummins M11 - NICE IN</v>
      </c>
      <c r="C6010" s="1" t="str">
        <f>IF('🔴 PHỚT ĐUÔI TRỤC CƠ'!A61="","","Phớt đuôi")</f>
        <v>Phớt đuôi</v>
      </c>
      <c r="D6010" s="1" t="str">
        <f>IF('🔴 PHỚT ĐUÔI TRỤC CƠ'!A61="","",'🔴 PHỚT ĐUÔI TRỤC CƠ'!G61)</f>
        <v>Cái</v>
      </c>
      <c r="E6010" s="1">
        <f>IF('🔴 PHỚT ĐUÔI TRỤC CƠ'!A61="","",'🔴 PHỚT ĐUÔI TRỤC CƠ'!H61)</f>
        <v>0</v>
      </c>
      <c r="F6010" s="1">
        <f>IF('🔴 PHỚT ĐUÔI TRỤC CƠ'!A61="","",'🔴 PHỚT ĐUÔI TRỤC CƠ'!I61)</f>
        <v>850000</v>
      </c>
      <c r="G6010" s="1">
        <f>IF('🔴 PHỚT ĐUÔI TRỤC CƠ'!A61="","",'🔴 PHỚT ĐUÔI TRỤC CƠ'!J61)</f>
        <v>900000</v>
      </c>
      <c r="H6010" s="1">
        <f>IF('🔴 PHỚT ĐUÔI TRỤC CƠ'!A61="","",'🔴 PHỚT ĐUÔI TRỤC CƠ'!K61)</f>
        <v>950000</v>
      </c>
      <c r="I6010" s="1">
        <f>IF('🔴 PHỚT ĐUÔI TRỤC CƠ'!A61="","",'🔴 PHỚT ĐUÔI TRỤC CƠ'!L61)</f>
        <v>0</v>
      </c>
      <c r="J6010" s="1" t="str">
        <f>IF('🔴 PHỚT ĐUÔI TRỤC CƠ'!A61="","",'🔴 PHỚT ĐUÔI TRỤC CƠ'!D61)</f>
        <v>125</v>
      </c>
      <c r="L6010" s="1">
        <f>N(L6009)+IF(AND('🔎 TRA CỨU NHANH'!$C$2&lt;&gt;"",OR(ISNUMBER(SEARCH('🔎 TRA CỨU NHANH'!$C$2,$A6010)),ISNUMBER(SEARCH('🔎 TRA CỨU NHANH'!$C$2,$B6010)))),1,0)</f>
        <v>0</v>
      </c>
      <c r="M6010" s="1" t="str">
        <f t="shared" si="186"/>
        <v/>
      </c>
      <c r="N6010" s="1">
        <f>N(N6009)+IF(AND('💰 BÁO GIÁ'!$C$27&lt;&gt;"",OR(ISNUMBER(SEARCH('💰 BÁO GIÁ'!$C$27,$A6010)),ISNUMBER(SEARCH('💰 BÁO GIÁ'!$C$27,$B6010)))),1,0)</f>
        <v>0</v>
      </c>
      <c r="O6010" s="1" t="str">
        <f t="shared" si="187"/>
        <v/>
      </c>
    </row>
    <row r="6011" customHeight="1" spans="1:15">
      <c r="A6011" s="1" t="str">
        <f>IF('🔴 PHỚT ĐUÔI TRỤC CƠ'!A62="","",'🔴 PHỚT ĐUÔI TRỤC CƠ'!A62)</f>
        <v>HH00868</v>
      </c>
      <c r="B6011" s="1" t="str">
        <f>IF('🔴 PHỚT ĐUÔI TRỤC CƠ'!A62="","",'🔴 PHỚT ĐUÔI TRỤC CƠ'!P62)</f>
        <v>Phớt đuôi trục cơ NH220 / 150*171.8*16/ phớt nỉ - DF</v>
      </c>
      <c r="C6011" s="1" t="str">
        <f>IF('🔴 PHỚT ĐUÔI TRỤC CƠ'!A62="","","Phớt đuôi")</f>
        <v>Phớt đuôi</v>
      </c>
      <c r="D6011" s="1" t="str">
        <f>IF('🔴 PHỚT ĐUÔI TRỤC CƠ'!A62="","",'🔴 PHỚT ĐUÔI TRỤC CƠ'!G62)</f>
        <v>Cái</v>
      </c>
      <c r="E6011" s="1">
        <f>IF('🔴 PHỚT ĐUÔI TRỤC CƠ'!A62="","",'🔴 PHỚT ĐUÔI TRỤC CƠ'!H62)</f>
        <v>0</v>
      </c>
      <c r="F6011" s="1">
        <f>IF('🔴 PHỚT ĐUÔI TRỤC CƠ'!A62="","",'🔴 PHỚT ĐUÔI TRỤC CƠ'!I62)</f>
        <v>100000</v>
      </c>
      <c r="G6011" s="1">
        <f>IF('🔴 PHỚT ĐUÔI TRỤC CƠ'!A62="","",'🔴 PHỚT ĐUÔI TRỤC CƠ'!J62)</f>
        <v>120000</v>
      </c>
      <c r="H6011" s="1">
        <f>IF('🔴 PHỚT ĐUÔI TRỤC CƠ'!A62="","",'🔴 PHỚT ĐUÔI TRỤC CƠ'!K62)</f>
        <v>140000</v>
      </c>
      <c r="I6011" s="1">
        <f>IF('🔴 PHỚT ĐUÔI TRỤC CƠ'!A62="","",'🔴 PHỚT ĐUÔI TRỤC CƠ'!L62)</f>
        <v>0</v>
      </c>
      <c r="J6011" s="1" t="str">
        <f>IF('🔴 PHỚT ĐUÔI TRỤC CƠ'!A62="","",'🔴 PHỚT ĐUÔI TRỤC CƠ'!D62)</f>
        <v>130</v>
      </c>
      <c r="L6011" s="1">
        <f>N(L6010)+IF(AND('🔎 TRA CỨU NHANH'!$C$2&lt;&gt;"",OR(ISNUMBER(SEARCH('🔎 TRA CỨU NHANH'!$C$2,$A6011)),ISNUMBER(SEARCH('🔎 TRA CỨU NHANH'!$C$2,$B6011)))),1,0)</f>
        <v>0</v>
      </c>
      <c r="M6011" s="1" t="str">
        <f t="shared" si="186"/>
        <v/>
      </c>
      <c r="N6011" s="1">
        <f>N(N6010)+IF(AND('💰 BÁO GIÁ'!$C$27&lt;&gt;"",OR(ISNUMBER(SEARCH('💰 BÁO GIÁ'!$C$27,$A6011)),ISNUMBER(SEARCH('💰 BÁO GIÁ'!$C$27,$B6011)))),1,0)</f>
        <v>0</v>
      </c>
      <c r="O6011" s="1" t="str">
        <f t="shared" si="187"/>
        <v/>
      </c>
    </row>
    <row r="6012" customHeight="1" spans="1:15">
      <c r="A6012" s="1" t="str">
        <f>IF('🔴 PHỚT ĐUÔI TRỤC CƠ'!A63="","",'🔴 PHỚT ĐUÔI TRỤC CƠ'!A63)</f>
        <v>HH078746</v>
      </c>
      <c r="B6012" s="1" t="str">
        <f>IF('🔴 PHỚT ĐUÔI TRỤC CƠ'!A63="","",'🔴 PHỚT ĐUÔI TRỤC CƠ'!P63)</f>
        <v>Phớt đuôi trục cơ NH220 / 6D130 - NICE IN</v>
      </c>
      <c r="C6012" s="1" t="str">
        <f>IF('🔴 PHỚT ĐUÔI TRỤC CƠ'!A63="","","Phớt đuôi")</f>
        <v>Phớt đuôi</v>
      </c>
      <c r="D6012" s="1" t="str">
        <f>IF('🔴 PHỚT ĐUÔI TRỤC CƠ'!A63="","",'🔴 PHỚT ĐUÔI TRỤC CƠ'!G63)</f>
        <v>Cái</v>
      </c>
      <c r="E6012" s="1">
        <f>IF('🔴 PHỚT ĐUÔI TRỤC CƠ'!A63="","",'🔴 PHỚT ĐUÔI TRỤC CƠ'!H63)</f>
        <v>0</v>
      </c>
      <c r="F6012" s="1">
        <f>IF('🔴 PHỚT ĐUÔI TRỤC CƠ'!A63="","",'🔴 PHỚT ĐUÔI TRỤC CƠ'!I63)</f>
        <v>240000</v>
      </c>
      <c r="G6012" s="1">
        <f>IF('🔴 PHỚT ĐUÔI TRỤC CƠ'!A63="","",'🔴 PHỚT ĐUÔI TRỤC CƠ'!J63)</f>
        <v>260000</v>
      </c>
      <c r="H6012" s="1">
        <f>IF('🔴 PHỚT ĐUÔI TRỤC CƠ'!A63="","",'🔴 PHỚT ĐUÔI TRỤC CƠ'!K63)</f>
        <v>280000</v>
      </c>
      <c r="I6012" s="1">
        <f>IF('🔴 PHỚT ĐUÔI TRỤC CƠ'!A63="","",'🔴 PHỚT ĐUÔI TRỤC CƠ'!L63)</f>
        <v>0</v>
      </c>
      <c r="J6012" s="1" t="str">
        <f>IF('🔴 PHỚT ĐUÔI TRỤC CƠ'!A63="","",'🔴 PHỚT ĐUÔI TRỤC CƠ'!D63)</f>
        <v>130</v>
      </c>
      <c r="L6012" s="1">
        <f>N(L6011)+IF(AND('🔎 TRA CỨU NHANH'!$C$2&lt;&gt;"",OR(ISNUMBER(SEARCH('🔎 TRA CỨU NHANH'!$C$2,$A6012)),ISNUMBER(SEARCH('🔎 TRA CỨU NHANH'!$C$2,$B6012)))),1,0)</f>
        <v>0</v>
      </c>
      <c r="M6012" s="1" t="str">
        <f t="shared" si="186"/>
        <v/>
      </c>
      <c r="N6012" s="1">
        <f>N(N6011)+IF(AND('💰 BÁO GIÁ'!$C$27&lt;&gt;"",OR(ISNUMBER(SEARCH('💰 BÁO GIÁ'!$C$27,$A6012)),ISNUMBER(SEARCH('💰 BÁO GIÁ'!$C$27,$B6012)))),1,0)</f>
        <v>0</v>
      </c>
      <c r="O6012" s="1" t="str">
        <f t="shared" si="187"/>
        <v/>
      </c>
    </row>
    <row r="6013" customHeight="1" spans="1:15">
      <c r="A6013" s="1" t="str">
        <f>IF('🔴 PHỚT ĐUÔI TRỤC CƠ'!A64="","",'🔴 PHỚT ĐUÔI TRỤC CƠ'!A64)</f>
        <v>HH00869</v>
      </c>
      <c r="B6013" s="1" t="str">
        <f>IF('🔴 PHỚT ĐUÔI TRỤC CƠ'!A64="","",'🔴 PHỚT ĐUÔI TRỤC CƠ'!P64)</f>
        <v>Phớt đuôi trục cơ NT855, phớt da - DF</v>
      </c>
      <c r="C6013" s="1" t="str">
        <f>IF('🔴 PHỚT ĐUÔI TRỤC CƠ'!A64="","","Phớt đuôi")</f>
        <v>Phớt đuôi</v>
      </c>
      <c r="D6013" s="1" t="str">
        <f>IF('🔴 PHỚT ĐUÔI TRỤC CƠ'!A64="","",'🔴 PHỚT ĐUÔI TRỤC CƠ'!G64)</f>
        <v>Cái</v>
      </c>
      <c r="E6013" s="1">
        <f>IF('🔴 PHỚT ĐUÔI TRỤC CƠ'!A64="","",'🔴 PHỚT ĐUÔI TRỤC CƠ'!H64)</f>
        <v>0</v>
      </c>
      <c r="F6013" s="1">
        <f>IF('🔴 PHỚT ĐUÔI TRỤC CƠ'!A64="","",'🔴 PHỚT ĐUÔI TRỤC CƠ'!I64)</f>
        <v>130000</v>
      </c>
      <c r="G6013" s="1">
        <f>IF('🔴 PHỚT ĐUÔI TRỤC CƠ'!A64="","",'🔴 PHỚT ĐUÔI TRỤC CƠ'!J64)</f>
        <v>140000</v>
      </c>
      <c r="H6013" s="1">
        <f>IF('🔴 PHỚT ĐUÔI TRỤC CƠ'!A64="","",'🔴 PHỚT ĐUÔI TRỤC CƠ'!K64)</f>
        <v>150000</v>
      </c>
      <c r="I6013" s="1">
        <f>IF('🔴 PHỚT ĐUÔI TRỤC CƠ'!A64="","",'🔴 PHỚT ĐUÔI TRỤC CƠ'!L64)</f>
        <v>0</v>
      </c>
      <c r="J6013" s="1" t="str">
        <f>IF('🔴 PHỚT ĐUÔI TRỤC CƠ'!A64="","",'🔴 PHỚT ĐUÔI TRỤC CƠ'!D64)</f>
        <v>139.7</v>
      </c>
      <c r="L6013" s="1">
        <f>N(L6012)+IF(AND('🔎 TRA CỨU NHANH'!$C$2&lt;&gt;"",OR(ISNUMBER(SEARCH('🔎 TRA CỨU NHANH'!$C$2,$A6013)),ISNUMBER(SEARCH('🔎 TRA CỨU NHANH'!$C$2,$B6013)))),1,0)</f>
        <v>0</v>
      </c>
      <c r="M6013" s="1" t="str">
        <f t="shared" si="186"/>
        <v/>
      </c>
      <c r="N6013" s="1">
        <f>N(N6012)+IF(AND('💰 BÁO GIÁ'!$C$27&lt;&gt;"",OR(ISNUMBER(SEARCH('💰 BÁO GIÁ'!$C$27,$A6013)),ISNUMBER(SEARCH('💰 BÁO GIÁ'!$C$27,$B6013)))),1,0)</f>
        <v>0</v>
      </c>
      <c r="O6013" s="1" t="str">
        <f t="shared" si="187"/>
        <v/>
      </c>
    </row>
    <row r="6014" customHeight="1" spans="1:15">
      <c r="A6014" s="1" t="str">
        <f>IF('🔴 PHỚT ĐUÔI TRỤC CƠ'!A65="","",'🔴 PHỚT ĐUÔI TRỤC CƠ'!A65)</f>
        <v>HH083625</v>
      </c>
      <c r="B6014" s="1" t="str">
        <f>IF('🔴 PHỚT ĐUÔI TRỤC CƠ'!A65="","",'🔴 PHỚT ĐUÔI TRỤC CƠ'!P65)</f>
        <v>Phớt đuôi (Rear) Cum KT19/KTA19/3005885 (151*240*20.5) - MASAKO</v>
      </c>
      <c r="C6014" s="1" t="str">
        <f>IF('🔴 PHỚT ĐUÔI TRỤC CƠ'!A65="","","Phớt đuôi")</f>
        <v>Phớt đuôi</v>
      </c>
      <c r="D6014" s="1" t="str">
        <f>IF('🔴 PHỚT ĐUÔI TRỤC CƠ'!A65="","",'🔴 PHỚT ĐUÔI TRỤC CƠ'!G65)</f>
        <v>Cái</v>
      </c>
      <c r="E6014" s="1">
        <f>IF('🔴 PHỚT ĐUÔI TRỤC CƠ'!A65="","",'🔴 PHỚT ĐUÔI TRỤC CƠ'!H65)</f>
        <v>0</v>
      </c>
      <c r="F6014" s="1">
        <f>IF('🔴 PHỚT ĐUÔI TRỤC CƠ'!A65="","",'🔴 PHỚT ĐUÔI TRỤC CƠ'!I65)</f>
        <v>470000</v>
      </c>
      <c r="G6014" s="1">
        <f>IF('🔴 PHỚT ĐUÔI TRỤC CƠ'!A65="","",'🔴 PHỚT ĐUÔI TRỤC CƠ'!J65)</f>
        <v>500000</v>
      </c>
      <c r="H6014" s="1">
        <f>IF('🔴 PHỚT ĐUÔI TRỤC CƠ'!A65="","",'🔴 PHỚT ĐUÔI TRỤC CƠ'!K65)</f>
        <v>550000</v>
      </c>
      <c r="I6014" s="1">
        <f>IF('🔴 PHỚT ĐUÔI TRỤC CƠ'!A65="","",'🔴 PHỚT ĐUÔI TRỤC CƠ'!L65)</f>
        <v>0</v>
      </c>
      <c r="J6014" s="1" t="str">
        <f>IF('🔴 PHỚT ĐUÔI TRỤC CƠ'!A65="","",'🔴 PHỚT ĐUÔI TRỤC CƠ'!D65)</f>
        <v>158.7</v>
      </c>
      <c r="L6014" s="1">
        <f>N(L6013)+IF(AND('🔎 TRA CỨU NHANH'!$C$2&lt;&gt;"",OR(ISNUMBER(SEARCH('🔎 TRA CỨU NHANH'!$C$2,$A6014)),ISNUMBER(SEARCH('🔎 TRA CỨU NHANH'!$C$2,$B6014)))),1,0)</f>
        <v>0</v>
      </c>
      <c r="M6014" s="1" t="str">
        <f t="shared" si="186"/>
        <v/>
      </c>
      <c r="N6014" s="1">
        <f>N(N6013)+IF(AND('💰 BÁO GIÁ'!$C$27&lt;&gt;"",OR(ISNUMBER(SEARCH('💰 BÁO GIÁ'!$C$27,$A6014)),ISNUMBER(SEARCH('💰 BÁO GIÁ'!$C$27,$B6014)))),1,0)</f>
        <v>0</v>
      </c>
      <c r="O6014" s="1" t="str">
        <f t="shared" si="187"/>
        <v/>
      </c>
    </row>
    <row r="6015" customHeight="1" spans="1:15">
      <c r="A6015" s="1" t="str">
        <f>IF('🔴 PHỚT ĐUÔI TRỤC CƠ'!A66="","",'🔴 PHỚT ĐUÔI TRỤC CƠ'!A66)</f>
        <v>HH083003</v>
      </c>
      <c r="B6015" s="1" t="str">
        <f>IF('🔴 PHỚT ĐUÔI TRỤC CƠ'!A66="","",'🔴 PHỚT ĐUÔI TRỤC CƠ'!P66)</f>
        <v>Phớt đuôi trục cơ Cummins ISF2.8/ 110*125*12/14 - MASAKO</v>
      </c>
      <c r="C6015" s="1" t="str">
        <f>IF('🔴 PHỚT ĐUÔI TRỤC CƠ'!A66="","","Phớt đuôi")</f>
        <v>Phớt đuôi</v>
      </c>
      <c r="D6015" s="1" t="str">
        <f>IF('🔴 PHỚT ĐUÔI TRỤC CƠ'!A66="","",'🔴 PHỚT ĐUÔI TRỤC CƠ'!G66)</f>
        <v>Cái</v>
      </c>
      <c r="E6015" s="1">
        <f>IF('🔴 PHỚT ĐUÔI TRỤC CƠ'!A66="","",'🔴 PHỚT ĐUÔI TRỤC CƠ'!H66)</f>
        <v>0</v>
      </c>
      <c r="F6015" s="1">
        <f>IF('🔴 PHỚT ĐUÔI TRỤC CƠ'!A66="","",'🔴 PHỚT ĐUÔI TRỤC CƠ'!I66)</f>
        <v>130000</v>
      </c>
      <c r="G6015" s="1">
        <f>IF('🔴 PHỚT ĐUÔI TRỤC CƠ'!A66="","",'🔴 PHỚT ĐUÔI TRỤC CƠ'!J66)</f>
        <v>140000</v>
      </c>
      <c r="H6015" s="1">
        <f>IF('🔴 PHỚT ĐUÔI TRỤC CƠ'!A66="","",'🔴 PHỚT ĐUÔI TRỤC CƠ'!K66)</f>
        <v>150000</v>
      </c>
      <c r="I6015" s="1">
        <f>IF('🔴 PHỚT ĐUÔI TRỤC CƠ'!A66="","",'🔴 PHỚT ĐUÔI TRỤC CƠ'!L66)</f>
        <v>0</v>
      </c>
      <c r="J6015" s="1">
        <f>IF('🔴 PHỚT ĐUÔI TRỤC CƠ'!A66="","",'🔴 PHỚT ĐUÔI TRỤC CƠ'!D66)</f>
        <v>0</v>
      </c>
      <c r="L6015" s="1">
        <f>N(L6014)+IF(AND('🔎 TRA CỨU NHANH'!$C$2&lt;&gt;"",OR(ISNUMBER(SEARCH('🔎 TRA CỨU NHANH'!$C$2,$A6015)),ISNUMBER(SEARCH('🔎 TRA CỨU NHANH'!$C$2,$B6015)))),1,0)</f>
        <v>0</v>
      </c>
      <c r="M6015" s="1" t="str">
        <f t="shared" si="186"/>
        <v/>
      </c>
      <c r="N6015" s="1">
        <f>N(N6014)+IF(AND('💰 BÁO GIÁ'!$C$27&lt;&gt;"",OR(ISNUMBER(SEARCH('💰 BÁO GIÁ'!$C$27,$A6015)),ISNUMBER(SEARCH('💰 BÁO GIÁ'!$C$27,$B6015)))),1,0)</f>
        <v>0</v>
      </c>
      <c r="O6015" s="1" t="str">
        <f t="shared" si="187"/>
        <v/>
      </c>
    </row>
    <row r="6016" customHeight="1" spans="1:15">
      <c r="A6016" s="1" t="str">
        <f>IF('🔴 PHỚT ĐUÔI TRỤC CƠ'!A67="","",'🔴 PHỚT ĐUÔI TRỤC CƠ'!A67)</f>
        <v>HH082929</v>
      </c>
      <c r="B6016" s="1" t="str">
        <f>IF('🔴 PHỚT ĐUÔI TRỤC CƠ'!A67="","",'🔴 PHỚT ĐUÔI TRỤC CƠ'!P67)</f>
        <v>Phớt đuôi trục cơ Cummins ISF3.8/ 3933262 (130*150*14.5) - MASAKO</v>
      </c>
      <c r="C6016" s="1" t="str">
        <f>IF('🔴 PHỚT ĐUÔI TRỤC CƠ'!A67="","","Phớt đuôi")</f>
        <v>Phớt đuôi</v>
      </c>
      <c r="D6016" s="1" t="str">
        <f>IF('🔴 PHỚT ĐUÔI TRỤC CƠ'!A67="","",'🔴 PHỚT ĐUÔI TRỤC CƠ'!G67)</f>
        <v>Cái</v>
      </c>
      <c r="E6016" s="1">
        <f>IF('🔴 PHỚT ĐUÔI TRỤC CƠ'!A67="","",'🔴 PHỚT ĐUÔI TRỤC CƠ'!H67)</f>
        <v>0</v>
      </c>
      <c r="F6016" s="1">
        <f>IF('🔴 PHỚT ĐUÔI TRỤC CƠ'!A67="","",'🔴 PHỚT ĐUÔI TRỤC CƠ'!I67)</f>
        <v>130000</v>
      </c>
      <c r="G6016" s="1">
        <f>IF('🔴 PHỚT ĐUÔI TRỤC CƠ'!A67="","",'🔴 PHỚT ĐUÔI TRỤC CƠ'!J67)</f>
        <v>140000</v>
      </c>
      <c r="H6016" s="1">
        <f>IF('🔴 PHỚT ĐUÔI TRỤC CƠ'!A67="","",'🔴 PHỚT ĐUÔI TRỤC CƠ'!K67)</f>
        <v>150000</v>
      </c>
      <c r="I6016" s="1">
        <f>IF('🔴 PHỚT ĐUÔI TRỤC CƠ'!A67="","",'🔴 PHỚT ĐUÔI TRỤC CƠ'!L67)</f>
        <v>0</v>
      </c>
      <c r="J6016" s="1">
        <f>IF('🔴 PHỚT ĐUÔI TRỤC CƠ'!A67="","",'🔴 PHỚT ĐUÔI TRỤC CƠ'!D67)</f>
        <v>0</v>
      </c>
      <c r="L6016" s="1">
        <f>N(L6015)+IF(AND('🔎 TRA CỨU NHANH'!$C$2&lt;&gt;"",OR(ISNUMBER(SEARCH('🔎 TRA CỨU NHANH'!$C$2,$A6016)),ISNUMBER(SEARCH('🔎 TRA CỨU NHANH'!$C$2,$B6016)))),1,0)</f>
        <v>0</v>
      </c>
      <c r="M6016" s="1" t="str">
        <f t="shared" si="186"/>
        <v/>
      </c>
      <c r="N6016" s="1">
        <f>N(N6015)+IF(AND('💰 BÁO GIÁ'!$C$27&lt;&gt;"",OR(ISNUMBER(SEARCH('💰 BÁO GIÁ'!$C$27,$A6016)),ISNUMBER(SEARCH('💰 BÁO GIÁ'!$C$27,$B6016)))),1,0)</f>
        <v>0</v>
      </c>
      <c r="O6016" s="1" t="str">
        <f t="shared" si="187"/>
        <v/>
      </c>
    </row>
    <row r="6017" customHeight="1" spans="1:15">
      <c r="A6017" s="1" t="str">
        <f>IF('🔴 PHỚT ĐUÔI TRỤC CƠ'!A68="","",'🔴 PHỚT ĐUÔI TRỤC CƠ'!A68)</f>
        <v/>
      </c>
      <c r="B6017" s="1" t="str">
        <f>IF('🔴 PHỚT ĐUÔI TRỤC CƠ'!A68="","",'🔴 PHỚT ĐUÔI TRỤC CƠ'!P68)</f>
        <v/>
      </c>
      <c r="C6017" s="1" t="str">
        <f>IF('🔴 PHỚT ĐUÔI TRỤC CƠ'!A68="","","Phớt đuôi")</f>
        <v/>
      </c>
      <c r="D6017" s="1" t="str">
        <f>IF('🔴 PHỚT ĐUÔI TRỤC CƠ'!A68="","",'🔴 PHỚT ĐUÔI TRỤC CƠ'!G68)</f>
        <v/>
      </c>
      <c r="E6017" s="1" t="str">
        <f>IF('🔴 PHỚT ĐUÔI TRỤC CƠ'!A68="","",'🔴 PHỚT ĐUÔI TRỤC CƠ'!H68)</f>
        <v/>
      </c>
      <c r="F6017" s="1" t="str">
        <f>IF('🔴 PHỚT ĐUÔI TRỤC CƠ'!A68="","",'🔴 PHỚT ĐUÔI TRỤC CƠ'!I68)</f>
        <v/>
      </c>
      <c r="G6017" s="1" t="str">
        <f>IF('🔴 PHỚT ĐUÔI TRỤC CƠ'!A68="","",'🔴 PHỚT ĐUÔI TRỤC CƠ'!J68)</f>
        <v/>
      </c>
      <c r="H6017" s="1" t="str">
        <f>IF('🔴 PHỚT ĐUÔI TRỤC CƠ'!A68="","",'🔴 PHỚT ĐUÔI TRỤC CƠ'!K68)</f>
        <v/>
      </c>
      <c r="I6017" s="1" t="str">
        <f>IF('🔴 PHỚT ĐUÔI TRỤC CƠ'!A68="","",'🔴 PHỚT ĐUÔI TRỤC CƠ'!L68)</f>
        <v/>
      </c>
      <c r="J6017" s="1" t="str">
        <f>IF('🔴 PHỚT ĐUÔI TRỤC CƠ'!A68="","",'🔴 PHỚT ĐUÔI TRỤC CƠ'!D68)</f>
        <v/>
      </c>
      <c r="L6017" s="1">
        <f>N(L6016)+IF(AND('🔎 TRA CỨU NHANH'!$C$2&lt;&gt;"",OR(ISNUMBER(SEARCH('🔎 TRA CỨU NHANH'!$C$2,$A6017)),ISNUMBER(SEARCH('🔎 TRA CỨU NHANH'!$C$2,$B6017)))),1,0)</f>
        <v>0</v>
      </c>
      <c r="M6017" s="1" t="str">
        <f t="shared" si="186"/>
        <v/>
      </c>
      <c r="N6017" s="1">
        <f>N(N6016)+IF(AND('💰 BÁO GIÁ'!$C$27&lt;&gt;"",OR(ISNUMBER(SEARCH('💰 BÁO GIÁ'!$C$27,$A6017)),ISNUMBER(SEARCH('💰 BÁO GIÁ'!$C$27,$B6017)))),1,0)</f>
        <v>0</v>
      </c>
      <c r="O6017" s="1" t="str">
        <f t="shared" si="187"/>
        <v/>
      </c>
    </row>
    <row r="6018" customHeight="1" spans="1:15">
      <c r="A6018" s="1" t="str">
        <f>IF('🔴 PHỚT ĐUÔI TRỤC CƠ'!A69="","",'🔴 PHỚT ĐUÔI TRỤC CƠ'!A69)</f>
        <v>HH077064</v>
      </c>
      <c r="B6018" s="1" t="str">
        <f>IF('🔴 PHỚT ĐUÔI TRỤC CƠ'!A69="","",'🔴 PHỚT ĐUÔI TRỤC CƠ'!P69)</f>
        <v>Phớt đuôi trục cơ ED33/ FD33/ FD35/ 105*135*12 - NICE IN/ MASAKO</v>
      </c>
      <c r="C6018" s="1" t="str">
        <f>IF('🔴 PHỚT ĐUÔI TRỤC CƠ'!A69="","","Phớt đuôi")</f>
        <v>Phớt đuôi</v>
      </c>
      <c r="D6018" s="1" t="str">
        <f>IF('🔴 PHỚT ĐUÔI TRỤC CƠ'!A69="","",'🔴 PHỚT ĐUÔI TRỤC CƠ'!G69)</f>
        <v>Cái</v>
      </c>
      <c r="E6018" s="1">
        <f>IF('🔴 PHỚT ĐUÔI TRỤC CƠ'!A69="","",'🔴 PHỚT ĐUÔI TRỤC CƠ'!H69)</f>
        <v>0</v>
      </c>
      <c r="F6018" s="1">
        <f>IF('🔴 PHỚT ĐUÔI TRỤC CƠ'!A69="","",'🔴 PHỚT ĐUÔI TRỤC CƠ'!I69)</f>
        <v>50000</v>
      </c>
      <c r="G6018" s="1">
        <f>IF('🔴 PHỚT ĐUÔI TRỤC CƠ'!A69="","",'🔴 PHỚT ĐUÔI TRỤC CƠ'!J69)</f>
        <v>55000</v>
      </c>
      <c r="H6018" s="1">
        <f>IF('🔴 PHỚT ĐUÔI TRỤC CƠ'!A69="","",'🔴 PHỚT ĐUÔI TRỤC CƠ'!K69)</f>
        <v>60000</v>
      </c>
      <c r="I6018" s="1">
        <f>IF('🔴 PHỚT ĐUÔI TRỤC CƠ'!A69="","",'🔴 PHỚT ĐUÔI TRỤC CƠ'!L69)</f>
        <v>0</v>
      </c>
      <c r="J6018" s="1" t="str">
        <f>IF('🔴 PHỚT ĐUÔI TRỤC CƠ'!A69="","",'🔴 PHỚT ĐUÔI TRỤC CƠ'!D69)</f>
        <v>100</v>
      </c>
      <c r="L6018" s="1">
        <f>N(L6017)+IF(AND('🔎 TRA CỨU NHANH'!$C$2&lt;&gt;"",OR(ISNUMBER(SEARCH('🔎 TRA CỨU NHANH'!$C$2,$A6018)),ISNUMBER(SEARCH('🔎 TRA CỨU NHANH'!$C$2,$B6018)))),1,0)</f>
        <v>0</v>
      </c>
      <c r="M6018" s="1" t="str">
        <f t="shared" ref="M6018:M6081" si="188">IF(L6018&gt;N(L6017),L6018,"")</f>
        <v/>
      </c>
      <c r="N6018" s="1">
        <f>N(N6017)+IF(AND('💰 BÁO GIÁ'!$C$27&lt;&gt;"",OR(ISNUMBER(SEARCH('💰 BÁO GIÁ'!$C$27,$A6018)),ISNUMBER(SEARCH('💰 BÁO GIÁ'!$C$27,$B6018)))),1,0)</f>
        <v>0</v>
      </c>
      <c r="O6018" s="1" t="str">
        <f t="shared" ref="O6018:O6081" si="189">IF(N6018&gt;N(N6017),N6018,"")</f>
        <v/>
      </c>
    </row>
    <row r="6019" customHeight="1" spans="1:15">
      <c r="A6019" s="1" t="str">
        <f>IF('🔴 PHỚT ĐUÔI TRỤC CƠ'!A70="","",'🔴 PHỚT ĐUÔI TRỤC CƠ'!A70)</f>
        <v>HH084301</v>
      </c>
      <c r="B6019" s="1" t="str">
        <f>IF('🔴 PHỚT ĐUÔI TRỤC CƠ'!A70="","",'🔴 PHỚT ĐUÔI TRỤC CƠ'!P70)</f>
        <v>Phớt đuôi trục cơ FD6/ 105*135/146*13 (vỏ cao su, lõi sắt) -  MASAKO</v>
      </c>
      <c r="C6019" s="1" t="str">
        <f>IF('🔴 PHỚT ĐUÔI TRỤC CƠ'!A70="","","Phớt đuôi")</f>
        <v>Phớt đuôi</v>
      </c>
      <c r="D6019" s="1" t="str">
        <f>IF('🔴 PHỚT ĐUÔI TRỤC CƠ'!A70="","",'🔴 PHỚT ĐUÔI TRỤC CƠ'!G70)</f>
        <v>Cái</v>
      </c>
      <c r="E6019" s="1">
        <f>IF('🔴 PHỚT ĐUÔI TRỤC CƠ'!A70="","",'🔴 PHỚT ĐUÔI TRỤC CƠ'!H70)</f>
        <v>0</v>
      </c>
      <c r="F6019" s="1">
        <f>IF('🔴 PHỚT ĐUÔI TRỤC CƠ'!A70="","",'🔴 PHỚT ĐUÔI TRỤC CƠ'!I70)</f>
        <v>0</v>
      </c>
      <c r="G6019" s="1">
        <f>IF('🔴 PHỚT ĐUÔI TRỤC CƠ'!A70="","",'🔴 PHỚT ĐUÔI TRỤC CƠ'!J70)</f>
        <v>0</v>
      </c>
      <c r="H6019" s="1">
        <f>IF('🔴 PHỚT ĐUÔI TRỤC CƠ'!A70="","",'🔴 PHỚT ĐUÔI TRỤC CƠ'!K70)</f>
        <v>0</v>
      </c>
      <c r="I6019" s="1">
        <f>IF('🔴 PHỚT ĐUÔI TRỤC CƠ'!A70="","",'🔴 PHỚT ĐUÔI TRỤC CƠ'!L70)</f>
        <v>0</v>
      </c>
      <c r="J6019" s="1" t="str">
        <f>IF('🔴 PHỚT ĐUÔI TRỤC CƠ'!A70="","",'🔴 PHỚT ĐUÔI TRỤC CƠ'!D70)</f>
        <v>100</v>
      </c>
      <c r="L6019" s="1">
        <f>N(L6018)+IF(AND('🔎 TRA CỨU NHANH'!$C$2&lt;&gt;"",OR(ISNUMBER(SEARCH('🔎 TRA CỨU NHANH'!$C$2,$A6019)),ISNUMBER(SEARCH('🔎 TRA CỨU NHANH'!$C$2,$B6019)))),1,0)</f>
        <v>0</v>
      </c>
      <c r="M6019" s="1" t="str">
        <f t="shared" si="188"/>
        <v/>
      </c>
      <c r="N6019" s="1">
        <f>N(N6018)+IF(AND('💰 BÁO GIÁ'!$C$27&lt;&gt;"",OR(ISNUMBER(SEARCH('💰 BÁO GIÁ'!$C$27,$A6019)),ISNUMBER(SEARCH('💰 BÁO GIÁ'!$C$27,$B6019)))),1,0)</f>
        <v>0</v>
      </c>
      <c r="O6019" s="1" t="str">
        <f t="shared" si="189"/>
        <v/>
      </c>
    </row>
    <row r="6020" customHeight="1" spans="1:15">
      <c r="A6020" s="1" t="str">
        <f>IF('🔴 PHỚT ĐUÔI TRỤC CƠ'!A71="","",'🔴 PHỚT ĐUÔI TRỤC CƠ'!A71)</f>
        <v/>
      </c>
      <c r="B6020" s="1" t="str">
        <f>IF('🔴 PHỚT ĐUÔI TRỤC CƠ'!A71="","",'🔴 PHỚT ĐUÔI TRỤC CƠ'!P71)</f>
        <v/>
      </c>
      <c r="C6020" s="1" t="str">
        <f>IF('🔴 PHỚT ĐUÔI TRỤC CƠ'!A71="","","Phớt đuôi")</f>
        <v/>
      </c>
      <c r="D6020" s="1" t="str">
        <f>IF('🔴 PHỚT ĐUÔI TRỤC CƠ'!A71="","",'🔴 PHỚT ĐUÔI TRỤC CƠ'!G71)</f>
        <v/>
      </c>
      <c r="E6020" s="1" t="str">
        <f>IF('🔴 PHỚT ĐUÔI TRỤC CƠ'!A71="","",'🔴 PHỚT ĐUÔI TRỤC CƠ'!H71)</f>
        <v/>
      </c>
      <c r="F6020" s="1" t="str">
        <f>IF('🔴 PHỚT ĐUÔI TRỤC CƠ'!A71="","",'🔴 PHỚT ĐUÔI TRỤC CƠ'!I71)</f>
        <v/>
      </c>
      <c r="G6020" s="1" t="str">
        <f>IF('🔴 PHỚT ĐUÔI TRỤC CƠ'!A71="","",'🔴 PHỚT ĐUÔI TRỤC CƠ'!J71)</f>
        <v/>
      </c>
      <c r="H6020" s="1" t="str">
        <f>IF('🔴 PHỚT ĐUÔI TRỤC CƠ'!A71="","",'🔴 PHỚT ĐUÔI TRỤC CƠ'!K71)</f>
        <v/>
      </c>
      <c r="I6020" s="1" t="str">
        <f>IF('🔴 PHỚT ĐUÔI TRỤC CƠ'!A71="","",'🔴 PHỚT ĐUÔI TRỤC CƠ'!L71)</f>
        <v/>
      </c>
      <c r="J6020" s="1" t="str">
        <f>IF('🔴 PHỚT ĐUÔI TRỤC CƠ'!A71="","",'🔴 PHỚT ĐUÔI TRỤC CƠ'!D71)</f>
        <v/>
      </c>
      <c r="L6020" s="1">
        <f>N(L6019)+IF(AND('🔎 TRA CỨU NHANH'!$C$2&lt;&gt;"",OR(ISNUMBER(SEARCH('🔎 TRA CỨU NHANH'!$C$2,$A6020)),ISNUMBER(SEARCH('🔎 TRA CỨU NHANH'!$C$2,$B6020)))),1,0)</f>
        <v>0</v>
      </c>
      <c r="M6020" s="1" t="str">
        <f t="shared" si="188"/>
        <v/>
      </c>
      <c r="N6020" s="1">
        <f>N(N6019)+IF(AND('💰 BÁO GIÁ'!$C$27&lt;&gt;"",OR(ISNUMBER(SEARCH('💰 BÁO GIÁ'!$C$27,$A6020)),ISNUMBER(SEARCH('💰 BÁO GIÁ'!$C$27,$B6020)))),1,0)</f>
        <v>0</v>
      </c>
      <c r="O6020" s="1" t="str">
        <f t="shared" si="189"/>
        <v/>
      </c>
    </row>
    <row r="6021" customHeight="1" spans="1:15">
      <c r="A6021" s="1" t="str">
        <f>IF('🔴 PHỚT ĐUÔI TRỤC CƠ'!A72="","",'🔴 PHỚT ĐUÔI TRỤC CƠ'!A72)</f>
        <v>HH070942</v>
      </c>
      <c r="B6021" s="1" t="str">
        <f>IF('🔴 PHỚT ĐUÔI TRỤC CƠ'!A72="","",'🔴 PHỚT ĐUÔI TRỤC CƠ'!P72)</f>
        <v>Phớt đuôi trục cơ D1146 - DF</v>
      </c>
      <c r="C6021" s="1" t="str">
        <f>IF('🔴 PHỚT ĐUÔI TRỤC CƠ'!A72="","","Phớt đuôi")</f>
        <v>Phớt đuôi</v>
      </c>
      <c r="D6021" s="1" t="str">
        <f>IF('🔴 PHỚT ĐUÔI TRỤC CƠ'!A72="","",'🔴 PHỚT ĐUÔI TRỤC CƠ'!G72)</f>
        <v>Cái</v>
      </c>
      <c r="E6021" s="1">
        <f>IF('🔴 PHỚT ĐUÔI TRỤC CƠ'!A72="","",'🔴 PHỚT ĐUÔI TRỤC CƠ'!H72)</f>
        <v>0</v>
      </c>
      <c r="F6021" s="1">
        <f>IF('🔴 PHỚT ĐUÔI TRỤC CƠ'!A72="","",'🔴 PHỚT ĐUÔI TRỤC CƠ'!I72)</f>
        <v>80000</v>
      </c>
      <c r="G6021" s="1">
        <f>IF('🔴 PHỚT ĐUÔI TRỤC CƠ'!A72="","",'🔴 PHỚT ĐUÔI TRỤC CƠ'!J72)</f>
        <v>90000</v>
      </c>
      <c r="H6021" s="1">
        <f>IF('🔴 PHỚT ĐUÔI TRỤC CƠ'!A72="","",'🔴 PHỚT ĐUÔI TRỤC CƠ'!K72)</f>
        <v>100000</v>
      </c>
      <c r="I6021" s="1">
        <f>IF('🔴 PHỚT ĐUÔI TRỤC CƠ'!A72="","",'🔴 PHỚT ĐUÔI TRỤC CƠ'!L72)</f>
        <v>0</v>
      </c>
      <c r="J6021" s="1" t="str">
        <f>IF('🔴 PHỚT ĐUÔI TRỤC CƠ'!A72="","",'🔴 PHỚT ĐUÔI TRỤC CƠ'!D72)</f>
        <v>111</v>
      </c>
      <c r="L6021" s="1">
        <f>N(L6020)+IF(AND('🔎 TRA CỨU NHANH'!$C$2&lt;&gt;"",OR(ISNUMBER(SEARCH('🔎 TRA CỨU NHANH'!$C$2,$A6021)),ISNUMBER(SEARCH('🔎 TRA CỨU NHANH'!$C$2,$B6021)))),1,0)</f>
        <v>0</v>
      </c>
      <c r="M6021" s="1" t="str">
        <f t="shared" si="188"/>
        <v/>
      </c>
      <c r="N6021" s="1">
        <f>N(N6020)+IF(AND('💰 BÁO GIÁ'!$C$27&lt;&gt;"",OR(ISNUMBER(SEARCH('💰 BÁO GIÁ'!$C$27,$A6021)),ISNUMBER(SEARCH('💰 BÁO GIÁ'!$C$27,$B6021)))),1,0)</f>
        <v>0</v>
      </c>
      <c r="O6021" s="1" t="str">
        <f t="shared" si="189"/>
        <v/>
      </c>
    </row>
    <row r="6022" customHeight="1" spans="1:15">
      <c r="A6022" s="1" t="str">
        <f>IF('🔴 PHỚT ĐUÔI TRỤC CƠ'!A73="","",'🔴 PHỚT ĐUÔI TRỤC CƠ'!A73)</f>
        <v>HH077065</v>
      </c>
      <c r="B6022" s="1" t="str">
        <f>IF('🔴 PHỚT ĐUÔI TRỤC CƠ'!A73="","",'🔴 PHỚT ĐUÔI TRỤC CƠ'!P73)</f>
        <v>Phớt đuôi D2366 lò xo/ 138*160*15 - MSK (120/30/40)</v>
      </c>
      <c r="C6022" s="1" t="str">
        <f>IF('🔴 PHỚT ĐUÔI TRỤC CƠ'!A73="","","Phớt đuôi")</f>
        <v>Phớt đuôi</v>
      </c>
      <c r="D6022" s="1" t="str">
        <f>IF('🔴 PHỚT ĐUÔI TRỤC CƠ'!A73="","",'🔴 PHỚT ĐUÔI TRỤC CƠ'!G73)</f>
        <v>Cái</v>
      </c>
      <c r="E6022" s="1">
        <f>IF('🔴 PHỚT ĐUÔI TRỤC CƠ'!A73="","",'🔴 PHỚT ĐUÔI TRỤC CƠ'!H73)</f>
        <v>0</v>
      </c>
      <c r="F6022" s="1">
        <f>IF('🔴 PHỚT ĐUÔI TRỤC CƠ'!A73="","",'🔴 PHỚT ĐUÔI TRỤC CƠ'!I73)</f>
        <v>120000</v>
      </c>
      <c r="G6022" s="1">
        <f>IF('🔴 PHỚT ĐUÔI TRỤC CƠ'!A73="","",'🔴 PHỚT ĐUÔI TRỤC CƠ'!J73)</f>
        <v>130000</v>
      </c>
      <c r="H6022" s="1">
        <f>IF('🔴 PHỚT ĐUÔI TRỤC CƠ'!A73="","",'🔴 PHỚT ĐUÔI TRỤC CƠ'!K73)</f>
        <v>140000</v>
      </c>
      <c r="I6022" s="1">
        <f>IF('🔴 PHỚT ĐUÔI TRỤC CƠ'!A73="","",'🔴 PHỚT ĐUÔI TRỤC CƠ'!L73)</f>
        <v>0</v>
      </c>
      <c r="J6022" s="1" t="str">
        <f>IF('🔴 PHỚT ĐUÔI TRỤC CƠ'!A73="","",'🔴 PHỚT ĐUÔI TRỤC CƠ'!D73)</f>
        <v>123</v>
      </c>
      <c r="L6022" s="1">
        <f>N(L6021)+IF(AND('🔎 TRA CỨU NHANH'!$C$2&lt;&gt;"",OR(ISNUMBER(SEARCH('🔎 TRA CỨU NHANH'!$C$2,$A6022)),ISNUMBER(SEARCH('🔎 TRA CỨU NHANH'!$C$2,$B6022)))),1,0)</f>
        <v>0</v>
      </c>
      <c r="M6022" s="1" t="str">
        <f t="shared" si="188"/>
        <v/>
      </c>
      <c r="N6022" s="1">
        <f>N(N6021)+IF(AND('💰 BÁO GIÁ'!$C$27&lt;&gt;"",OR(ISNUMBER(SEARCH('💰 BÁO GIÁ'!$C$27,$A6022)),ISNUMBER(SEARCH('💰 BÁO GIÁ'!$C$27,$B6022)))),1,0)</f>
        <v>0</v>
      </c>
      <c r="O6022" s="1" t="str">
        <f t="shared" si="189"/>
        <v/>
      </c>
    </row>
    <row r="6023" customHeight="1" spans="1:15">
      <c r="A6023" s="1" t="str">
        <f>IF('🔴 PHỚT ĐUÔI TRỤC CƠ'!A74="","",'🔴 PHỚT ĐUÔI TRỤC CƠ'!A74)</f>
        <v>HH070943</v>
      </c>
      <c r="B6023" s="1" t="str">
        <f>IF('🔴 PHỚT ĐUÔI TRỤC CƠ'!A74="","",'🔴 PHỚT ĐUÔI TRỤC CƠ'!P74)</f>
        <v>Phớt đuôi trục cơ D2366/ DE12/ 138*160*8/12 (phớt trà, có vành sắt trong) - (DF) MASAKO</v>
      </c>
      <c r="C6023" s="1" t="str">
        <f>IF('🔴 PHỚT ĐUÔI TRỤC CƠ'!A74="","","Phớt đuôi")</f>
        <v>Phớt đuôi</v>
      </c>
      <c r="D6023" s="1" t="str">
        <f>IF('🔴 PHỚT ĐUÔI TRỤC CƠ'!A74="","",'🔴 PHỚT ĐUÔI TRỤC CƠ'!G74)</f>
        <v>Cái</v>
      </c>
      <c r="E6023" s="1">
        <f>IF('🔴 PHỚT ĐUÔI TRỤC CƠ'!A74="","",'🔴 PHỚT ĐUÔI TRỤC CƠ'!H74)</f>
        <v>0</v>
      </c>
      <c r="F6023" s="1">
        <f>IF('🔴 PHỚT ĐUÔI TRỤC CƠ'!A74="","",'🔴 PHỚT ĐUÔI TRỤC CƠ'!I74)</f>
        <v>160000</v>
      </c>
      <c r="G6023" s="1">
        <f>IF('🔴 PHỚT ĐUÔI TRỤC CƠ'!A74="","",'🔴 PHỚT ĐUÔI TRỤC CƠ'!J74)</f>
        <v>180000</v>
      </c>
      <c r="H6023" s="1">
        <f>IF('🔴 PHỚT ĐUÔI TRỤC CƠ'!A74="","",'🔴 PHỚT ĐUÔI TRỤC CƠ'!K74)</f>
        <v>200000</v>
      </c>
      <c r="I6023" s="1">
        <f>IF('🔴 PHỚT ĐUÔI TRỤC CƠ'!A74="","",'🔴 PHỚT ĐUÔI TRỤC CƠ'!L74)</f>
        <v>0</v>
      </c>
      <c r="J6023" s="1" t="str">
        <f>IF('🔴 PHỚT ĐUÔI TRỤC CƠ'!A74="","",'🔴 PHỚT ĐUÔI TRỤC CƠ'!D74)</f>
        <v>123</v>
      </c>
      <c r="L6023" s="1">
        <f>N(L6022)+IF(AND('🔎 TRA CỨU NHANH'!$C$2&lt;&gt;"",OR(ISNUMBER(SEARCH('🔎 TRA CỨU NHANH'!$C$2,$A6023)),ISNUMBER(SEARCH('🔎 TRA CỨU NHANH'!$C$2,$B6023)))),1,0)</f>
        <v>0</v>
      </c>
      <c r="M6023" s="1" t="str">
        <f t="shared" si="188"/>
        <v/>
      </c>
      <c r="N6023" s="1">
        <f>N(N6022)+IF(AND('💰 BÁO GIÁ'!$C$27&lt;&gt;"",OR(ISNUMBER(SEARCH('💰 BÁO GIÁ'!$C$27,$A6023)),ISNUMBER(SEARCH('💰 BÁO GIÁ'!$C$27,$B6023)))),1,0)</f>
        <v>0</v>
      </c>
      <c r="O6023" s="1" t="str">
        <f t="shared" si="189"/>
        <v/>
      </c>
    </row>
    <row r="6024" customHeight="1" spans="1:15">
      <c r="A6024" s="1" t="str">
        <f>IF('🔴 PHỚT ĐUÔI TRỤC CƠ'!A75="","",'🔴 PHỚT ĐUÔI TRỤC CƠ'!A75)</f>
        <v>HH080030</v>
      </c>
      <c r="B6024" s="1" t="str">
        <f>IF('🔴 PHỚT ĐUÔI TRỤC CƠ'!A75="","",'🔴 PHỚT ĐUÔI TRỤC CƠ'!P75)</f>
        <v>Phớt đuôi trục cơ D2848 / DV15 / 120*140*12/13 - MASAKO</v>
      </c>
      <c r="C6024" s="1" t="str">
        <f>IF('🔴 PHỚT ĐUÔI TRỤC CƠ'!A75="","","Phớt đuôi")</f>
        <v>Phớt đuôi</v>
      </c>
      <c r="D6024" s="1" t="str">
        <f>IF('🔴 PHỚT ĐUÔI TRỤC CƠ'!A75="","",'🔴 PHỚT ĐUÔI TRỤC CƠ'!G75)</f>
        <v>Cái</v>
      </c>
      <c r="E6024" s="1">
        <f>IF('🔴 PHỚT ĐUÔI TRỤC CƠ'!A75="","",'🔴 PHỚT ĐUÔI TRỤC CƠ'!H75)</f>
        <v>0</v>
      </c>
      <c r="F6024" s="1">
        <f>IF('🔴 PHỚT ĐUÔI TRỤC CƠ'!A75="","",'🔴 PHỚT ĐUÔI TRỤC CƠ'!I75)</f>
        <v>60000</v>
      </c>
      <c r="G6024" s="1">
        <f>IF('🔴 PHỚT ĐUÔI TRỤC CƠ'!A75="","",'🔴 PHỚT ĐUÔI TRỤC CƠ'!J75)</f>
        <v>70000</v>
      </c>
      <c r="H6024" s="1">
        <f>IF('🔴 PHỚT ĐUÔI TRỤC CƠ'!A75="","",'🔴 PHỚT ĐUÔI TRỤC CƠ'!K75)</f>
        <v>80000</v>
      </c>
      <c r="I6024" s="1">
        <f>IF('🔴 PHỚT ĐUÔI TRỤC CƠ'!A75="","",'🔴 PHỚT ĐUÔI TRỤC CƠ'!L75)</f>
        <v>0</v>
      </c>
      <c r="J6024" s="1" t="str">
        <f>IF('🔴 PHỚT ĐUÔI TRỤC CƠ'!A75="","",'🔴 PHỚT ĐUÔI TRỤC CƠ'!D75)</f>
        <v>128</v>
      </c>
      <c r="L6024" s="1">
        <f>N(L6023)+IF(AND('🔎 TRA CỨU NHANH'!$C$2&lt;&gt;"",OR(ISNUMBER(SEARCH('🔎 TRA CỨU NHANH'!$C$2,$A6024)),ISNUMBER(SEARCH('🔎 TRA CỨU NHANH'!$C$2,$B6024)))),1,0)</f>
        <v>0</v>
      </c>
      <c r="M6024" s="1" t="str">
        <f t="shared" si="188"/>
        <v/>
      </c>
      <c r="N6024" s="1">
        <f>N(N6023)+IF(AND('💰 BÁO GIÁ'!$C$27&lt;&gt;"",OR(ISNUMBER(SEARCH('💰 BÁO GIÁ'!$C$27,$A6024)),ISNUMBER(SEARCH('💰 BÁO GIÁ'!$C$27,$B6024)))),1,0)</f>
        <v>0</v>
      </c>
      <c r="O6024" s="1" t="str">
        <f t="shared" si="189"/>
        <v/>
      </c>
    </row>
    <row r="6025" customHeight="1" spans="1:15">
      <c r="A6025" s="1" t="str">
        <f>IF('🔴 PHỚT ĐUÔI TRỤC CƠ'!A76="","",'🔴 PHỚT ĐUÔI TRỤC CƠ'!A76)</f>
        <v/>
      </c>
      <c r="B6025" s="1" t="str">
        <f>IF('🔴 PHỚT ĐUÔI TRỤC CƠ'!A76="","",'🔴 PHỚT ĐUÔI TRỤC CƠ'!P76)</f>
        <v/>
      </c>
      <c r="C6025" s="1" t="str">
        <f>IF('🔴 PHỚT ĐUÔI TRỤC CƠ'!A76="","","Phớt đuôi")</f>
        <v/>
      </c>
      <c r="D6025" s="1" t="str">
        <f>IF('🔴 PHỚT ĐUÔI TRỤC CƠ'!A76="","",'🔴 PHỚT ĐUÔI TRỤC CƠ'!G76)</f>
        <v/>
      </c>
      <c r="E6025" s="1" t="str">
        <f>IF('🔴 PHỚT ĐUÔI TRỤC CƠ'!A76="","",'🔴 PHỚT ĐUÔI TRỤC CƠ'!H76)</f>
        <v/>
      </c>
      <c r="F6025" s="1" t="str">
        <f>IF('🔴 PHỚT ĐUÔI TRỤC CƠ'!A76="","",'🔴 PHỚT ĐUÔI TRỤC CƠ'!I76)</f>
        <v/>
      </c>
      <c r="G6025" s="1" t="str">
        <f>IF('🔴 PHỚT ĐUÔI TRỤC CƠ'!A76="","",'🔴 PHỚT ĐUÔI TRỤC CƠ'!J76)</f>
        <v/>
      </c>
      <c r="H6025" s="1" t="str">
        <f>IF('🔴 PHỚT ĐUÔI TRỤC CƠ'!A76="","",'🔴 PHỚT ĐUÔI TRỤC CƠ'!K76)</f>
        <v/>
      </c>
      <c r="I6025" s="1" t="str">
        <f>IF('🔴 PHỚT ĐUÔI TRỤC CƠ'!A76="","",'🔴 PHỚT ĐUÔI TRỤC CƠ'!L76)</f>
        <v/>
      </c>
      <c r="J6025" s="1" t="str">
        <f>IF('🔴 PHỚT ĐUÔI TRỤC CƠ'!A76="","",'🔴 PHỚT ĐUÔI TRỤC CƠ'!D76)</f>
        <v/>
      </c>
      <c r="L6025" s="1">
        <f>N(L6024)+IF(AND('🔎 TRA CỨU NHANH'!$C$2&lt;&gt;"",OR(ISNUMBER(SEARCH('🔎 TRA CỨU NHANH'!$C$2,$A6025)),ISNUMBER(SEARCH('🔎 TRA CỨU NHANH'!$C$2,$B6025)))),1,0)</f>
        <v>0</v>
      </c>
      <c r="M6025" s="1" t="str">
        <f t="shared" si="188"/>
        <v/>
      </c>
      <c r="N6025" s="1">
        <f>N(N6024)+IF(AND('💰 BÁO GIÁ'!$C$27&lt;&gt;"",OR(ISNUMBER(SEARCH('💰 BÁO GIÁ'!$C$27,$A6025)),ISNUMBER(SEARCH('💰 BÁO GIÁ'!$C$27,$B6025)))),1,0)</f>
        <v>0</v>
      </c>
      <c r="O6025" s="1" t="str">
        <f t="shared" si="189"/>
        <v/>
      </c>
    </row>
    <row r="6026" customHeight="1" spans="1:15">
      <c r="A6026" s="1" t="str">
        <f>IF('🔴 PHỚT ĐUÔI TRỤC CƠ'!A77="","",'🔴 PHỚT ĐUÔI TRỤC CƠ'!A77)</f>
        <v>HH074149</v>
      </c>
      <c r="B6026" s="1" t="str">
        <f>IF('🔴 PHỚT ĐUÔI TRỤC CƠ'!A77="","",'🔴 PHỚT ĐUÔI TRỤC CƠ'!P77)</f>
        <v>Phớt đuôi trục cơ 4TNA78/4TN78 - DF</v>
      </c>
      <c r="C6026" s="1" t="str">
        <f>IF('🔴 PHỚT ĐUÔI TRỤC CƠ'!A77="","","Phớt đuôi")</f>
        <v>Phớt đuôi</v>
      </c>
      <c r="D6026" s="1" t="str">
        <f>IF('🔴 PHỚT ĐUÔI TRỤC CƠ'!A77="","",'🔴 PHỚT ĐUÔI TRỤC CƠ'!G77)</f>
        <v>Cái</v>
      </c>
      <c r="E6026" s="1">
        <f>IF('🔴 PHỚT ĐUÔI TRỤC CƠ'!A77="","",'🔴 PHỚT ĐUÔI TRỤC CƠ'!H77)</f>
        <v>0</v>
      </c>
      <c r="F6026" s="1">
        <f>IF('🔴 PHỚT ĐUÔI TRỤC CƠ'!A77="","",'🔴 PHỚT ĐUÔI TRỤC CƠ'!I77)</f>
        <v>50000</v>
      </c>
      <c r="G6026" s="1">
        <f>IF('🔴 PHỚT ĐUÔI TRỤC CƠ'!A77="","",'🔴 PHỚT ĐUÔI TRỤC CƠ'!J77)</f>
        <v>55000</v>
      </c>
      <c r="H6026" s="1">
        <f>IF('🔴 PHỚT ĐUÔI TRỤC CƠ'!A77="","",'🔴 PHỚT ĐUÔI TRỤC CƠ'!K77)</f>
        <v>60000</v>
      </c>
      <c r="I6026" s="1">
        <f>IF('🔴 PHỚT ĐUÔI TRỤC CƠ'!A77="","",'🔴 PHỚT ĐUÔI TRỤC CƠ'!L77)</f>
        <v>0</v>
      </c>
      <c r="J6026" s="1" t="str">
        <f>IF('🔴 PHỚT ĐUÔI TRỤC CƠ'!A77="","",'🔴 PHỚT ĐUÔI TRỤC CƠ'!D77)</f>
        <v>78</v>
      </c>
      <c r="L6026" s="1">
        <f>N(L6025)+IF(AND('🔎 TRA CỨU NHANH'!$C$2&lt;&gt;"",OR(ISNUMBER(SEARCH('🔎 TRA CỨU NHANH'!$C$2,$A6026)),ISNUMBER(SEARCH('🔎 TRA CỨU NHANH'!$C$2,$B6026)))),1,0)</f>
        <v>0</v>
      </c>
      <c r="M6026" s="1" t="str">
        <f t="shared" si="188"/>
        <v/>
      </c>
      <c r="N6026" s="1">
        <f>N(N6025)+IF(AND('💰 BÁO GIÁ'!$C$27&lt;&gt;"",OR(ISNUMBER(SEARCH('💰 BÁO GIÁ'!$C$27,$A6026)),ISNUMBER(SEARCH('💰 BÁO GIÁ'!$C$27,$B6026)))),1,0)</f>
        <v>0</v>
      </c>
      <c r="O6026" s="1" t="str">
        <f t="shared" si="189"/>
        <v/>
      </c>
    </row>
    <row r="6027" customHeight="1" spans="1:15">
      <c r="A6027" s="1" t="str">
        <f>IF('🔴 PHỚT ĐUÔI TRỤC CƠ'!A78="","",'🔴 PHỚT ĐUÔI TRỤC CƠ'!A78)</f>
        <v>HH077068</v>
      </c>
      <c r="B6027" s="1" t="str">
        <f>IF('🔴 PHỚT ĐUÔI TRỤC CƠ'!A78="","",'🔴 PHỚT ĐUÔI TRỤC CƠ'!P78)</f>
        <v>Phớt đuôi trục cơ 4TNE82/3TNE88/4TNE88/4TNE84/4TNV84/4D84/V2403 - NICE /MASAKO</v>
      </c>
      <c r="C6027" s="1" t="str">
        <f>IF('🔴 PHỚT ĐUÔI TRỤC CƠ'!A78="","","Phớt đuôi")</f>
        <v>Phớt đuôi</v>
      </c>
      <c r="D6027" s="1" t="str">
        <f>IF('🔴 PHỚT ĐUÔI TRỤC CƠ'!A78="","",'🔴 PHỚT ĐUÔI TRỤC CƠ'!G78)</f>
        <v>Cái</v>
      </c>
      <c r="E6027" s="1">
        <f>IF('🔴 PHỚT ĐUÔI TRỤC CƠ'!A78="","",'🔴 PHỚT ĐUÔI TRỤC CƠ'!H78)</f>
        <v>0</v>
      </c>
      <c r="F6027" s="1">
        <f>IF('🔴 PHỚT ĐUÔI TRỤC CƠ'!A78="","",'🔴 PHỚT ĐUÔI TRỤC CƠ'!I78)</f>
        <v>40000</v>
      </c>
      <c r="G6027" s="1">
        <f>IF('🔴 PHỚT ĐUÔI TRỤC CƠ'!A78="","",'🔴 PHỚT ĐUÔI TRỤC CƠ'!J78)</f>
        <v>45000</v>
      </c>
      <c r="H6027" s="1">
        <f>IF('🔴 PHỚT ĐUÔI TRỤC CƠ'!A78="","",'🔴 PHỚT ĐUÔI TRỤC CƠ'!K78)</f>
        <v>50000</v>
      </c>
      <c r="I6027" s="1">
        <f>IF('🔴 PHỚT ĐUÔI TRỤC CƠ'!A78="","",'🔴 PHỚT ĐUÔI TRỤC CƠ'!L78)</f>
        <v>0</v>
      </c>
      <c r="J6027" s="1" t="str">
        <f>IF('🔴 PHỚT ĐUÔI TRỤC CƠ'!A78="","",'🔴 PHỚT ĐUÔI TRỤC CƠ'!D78)</f>
        <v>84</v>
      </c>
      <c r="L6027" s="1">
        <f>N(L6026)+IF(AND('🔎 TRA CỨU NHANH'!$C$2&lt;&gt;"",OR(ISNUMBER(SEARCH('🔎 TRA CỨU NHANH'!$C$2,$A6027)),ISNUMBER(SEARCH('🔎 TRA CỨU NHANH'!$C$2,$B6027)))),1,0)</f>
        <v>0</v>
      </c>
      <c r="M6027" s="1" t="str">
        <f t="shared" si="188"/>
        <v/>
      </c>
      <c r="N6027" s="1">
        <f>N(N6026)+IF(AND('💰 BÁO GIÁ'!$C$27&lt;&gt;"",OR(ISNUMBER(SEARCH('💰 BÁO GIÁ'!$C$27,$A6027)),ISNUMBER(SEARCH('💰 BÁO GIÁ'!$C$27,$B6027)))),1,0)</f>
        <v>0</v>
      </c>
      <c r="O6027" s="1" t="str">
        <f t="shared" si="189"/>
        <v/>
      </c>
    </row>
    <row r="6028" customHeight="1" spans="1:15">
      <c r="A6028" s="1" t="str">
        <f>IF('🔴 PHỚT ĐUÔI TRỤC CƠ'!A79="","",'🔴 PHỚT ĐUÔI TRỤC CƠ'!A79)</f>
        <v>HH078564</v>
      </c>
      <c r="B6028" s="1" t="str">
        <f>IF('🔴 PHỚT ĐUÔI TRỤC CƠ'!A79="","",'🔴 PHỚT ĐUÔI TRỤC CƠ'!P79)</f>
        <v>Phớt đuôi 4TNV94/4TNE94/4D92E (95*115*12) - MSK</v>
      </c>
      <c r="C6028" s="1" t="str">
        <f>IF('🔴 PHỚT ĐUÔI TRỤC CƠ'!A79="","","Phớt đuôi")</f>
        <v>Phớt đuôi</v>
      </c>
      <c r="D6028" s="1" t="str">
        <f>IF('🔴 PHỚT ĐUÔI TRỤC CƠ'!A79="","",'🔴 PHỚT ĐUÔI TRỤC CƠ'!G79)</f>
        <v>Cái</v>
      </c>
      <c r="E6028" s="1">
        <f>IF('🔴 PHỚT ĐUÔI TRỤC CƠ'!A79="","",'🔴 PHỚT ĐUÔI TRỤC CƠ'!H79)</f>
        <v>0</v>
      </c>
      <c r="F6028" s="1">
        <f>IF('🔴 PHỚT ĐUÔI TRỤC CƠ'!A79="","",'🔴 PHỚT ĐUÔI TRỤC CƠ'!I79)</f>
        <v>40000</v>
      </c>
      <c r="G6028" s="1">
        <f>IF('🔴 PHỚT ĐUÔI TRỤC CƠ'!A79="","",'🔴 PHỚT ĐUÔI TRỤC CƠ'!J79)</f>
        <v>45000</v>
      </c>
      <c r="H6028" s="1">
        <f>IF('🔴 PHỚT ĐUÔI TRỤC CƠ'!A79="","",'🔴 PHỚT ĐUÔI TRỤC CƠ'!K79)</f>
        <v>50000</v>
      </c>
      <c r="I6028" s="1">
        <f>IF('🔴 PHỚT ĐUÔI TRỤC CƠ'!A79="","",'🔴 PHỚT ĐUÔI TRỤC CƠ'!L79)</f>
        <v>0</v>
      </c>
      <c r="J6028" s="1" t="str">
        <f>IF('🔴 PHỚT ĐUÔI TRỤC CƠ'!A79="","",'🔴 PHỚT ĐUÔI TRỤC CƠ'!D79)</f>
        <v>94</v>
      </c>
      <c r="L6028" s="1">
        <f>N(L6027)+IF(AND('🔎 TRA CỨU NHANH'!$C$2&lt;&gt;"",OR(ISNUMBER(SEARCH('🔎 TRA CỨU NHANH'!$C$2,$A6028)),ISNUMBER(SEARCH('🔎 TRA CỨU NHANH'!$C$2,$B6028)))),1,0)</f>
        <v>0</v>
      </c>
      <c r="M6028" s="1" t="str">
        <f t="shared" si="188"/>
        <v/>
      </c>
      <c r="N6028" s="1">
        <f>N(N6027)+IF(AND('💰 BÁO GIÁ'!$C$27&lt;&gt;"",OR(ISNUMBER(SEARCH('💰 BÁO GIÁ'!$C$27,$A6028)),ISNUMBER(SEARCH('💰 BÁO GIÁ'!$C$27,$B6028)))),1,0)</f>
        <v>0</v>
      </c>
      <c r="O6028" s="1" t="str">
        <f t="shared" si="189"/>
        <v/>
      </c>
    </row>
    <row r="6029" customHeight="1" spans="1:15">
      <c r="A6029" s="1" t="str">
        <f>IF('🔴 PHỚT ĐUÔI TRỤC CƠ'!A80="","",'🔴 PHỚT ĐUÔI TRỤC CƠ'!A80)</f>
        <v/>
      </c>
      <c r="B6029" s="1" t="str">
        <f>IF('🔴 PHỚT ĐUÔI TRỤC CƠ'!A80="","",'🔴 PHỚT ĐUÔI TRỤC CƠ'!P80)</f>
        <v/>
      </c>
      <c r="C6029" s="1" t="str">
        <f>IF('🔴 PHỚT ĐUÔI TRỤC CƠ'!A80="","","Phớt đuôi")</f>
        <v/>
      </c>
      <c r="D6029" s="1" t="str">
        <f>IF('🔴 PHỚT ĐUÔI TRỤC CƠ'!A80="","",'🔴 PHỚT ĐUÔI TRỤC CƠ'!G80)</f>
        <v/>
      </c>
      <c r="E6029" s="1" t="str">
        <f>IF('🔴 PHỚT ĐUÔI TRỤC CƠ'!A80="","",'🔴 PHỚT ĐUÔI TRỤC CƠ'!H80)</f>
        <v/>
      </c>
      <c r="F6029" s="1" t="str">
        <f>IF('🔴 PHỚT ĐUÔI TRỤC CƠ'!A80="","",'🔴 PHỚT ĐUÔI TRỤC CƠ'!I80)</f>
        <v/>
      </c>
      <c r="G6029" s="1" t="str">
        <f>IF('🔴 PHỚT ĐUÔI TRỤC CƠ'!A80="","",'🔴 PHỚT ĐUÔI TRỤC CƠ'!J80)</f>
        <v/>
      </c>
      <c r="H6029" s="1" t="str">
        <f>IF('🔴 PHỚT ĐUÔI TRỤC CƠ'!A80="","",'🔴 PHỚT ĐUÔI TRỤC CƠ'!K80)</f>
        <v/>
      </c>
      <c r="I6029" s="1" t="str">
        <f>IF('🔴 PHỚT ĐUÔI TRỤC CƠ'!A80="","",'🔴 PHỚT ĐUÔI TRỤC CƠ'!L80)</f>
        <v/>
      </c>
      <c r="J6029" s="1" t="str">
        <f>IF('🔴 PHỚT ĐUÔI TRỤC CƠ'!A80="","",'🔴 PHỚT ĐUÔI TRỤC CƠ'!D80)</f>
        <v/>
      </c>
      <c r="L6029" s="1">
        <f>N(L6028)+IF(AND('🔎 TRA CỨU NHANH'!$C$2&lt;&gt;"",OR(ISNUMBER(SEARCH('🔎 TRA CỨU NHANH'!$C$2,$A6029)),ISNUMBER(SEARCH('🔎 TRA CỨU NHANH'!$C$2,$B6029)))),1,0)</f>
        <v>0</v>
      </c>
      <c r="M6029" s="1" t="str">
        <f t="shared" si="188"/>
        <v/>
      </c>
      <c r="N6029" s="1">
        <f>N(N6028)+IF(AND('💰 BÁO GIÁ'!$C$27&lt;&gt;"",OR(ISNUMBER(SEARCH('💰 BÁO GIÁ'!$C$27,$A6029)),ISNUMBER(SEARCH('💰 BÁO GIÁ'!$C$27,$B6029)))),1,0)</f>
        <v>0</v>
      </c>
      <c r="O6029" s="1" t="str">
        <f t="shared" si="189"/>
        <v/>
      </c>
    </row>
    <row r="6030" customHeight="1" spans="1:15">
      <c r="A6030" s="1" t="str">
        <f>IF('🔴 PHỚT ĐUÔI TRỤC CƠ'!A81="","",'🔴 PHỚT ĐUÔI TRỤC CƠ'!A81)</f>
        <v>HH074143</v>
      </c>
      <c r="B6030" s="1" t="str">
        <f>IF('🔴 PHỚT ĐUÔI TRỤC CƠ'!A81="","",'🔴 PHỚT ĐUÔI TRỤC CƠ'!P81)</f>
        <v>Phớt đuôi trục cơ 4D76 - DF</v>
      </c>
      <c r="C6030" s="1" t="str">
        <f>IF('🔴 PHỚT ĐUÔI TRỤC CƠ'!A81="","","Phớt đuôi")</f>
        <v>Phớt đuôi</v>
      </c>
      <c r="D6030" s="1" t="str">
        <f>IF('🔴 PHỚT ĐUÔI TRỤC CƠ'!A81="","",'🔴 PHỚT ĐUÔI TRỤC CƠ'!G81)</f>
        <v>Cái</v>
      </c>
      <c r="E6030" s="1">
        <f>IF('🔴 PHỚT ĐUÔI TRỤC CƠ'!A81="","",'🔴 PHỚT ĐUÔI TRỤC CƠ'!H81)</f>
        <v>0</v>
      </c>
      <c r="F6030" s="1">
        <f>IF('🔴 PHỚT ĐUÔI TRỤC CƠ'!A81="","",'🔴 PHỚT ĐUÔI TRỤC CƠ'!I81)</f>
        <v>0</v>
      </c>
      <c r="G6030" s="1">
        <f>IF('🔴 PHỚT ĐUÔI TRỤC CƠ'!A81="","",'🔴 PHỚT ĐUÔI TRỤC CƠ'!J81)</f>
        <v>0</v>
      </c>
      <c r="H6030" s="1">
        <f>IF('🔴 PHỚT ĐUÔI TRỤC CƠ'!A81="","",'🔴 PHỚT ĐUÔI TRỤC CƠ'!K81)</f>
        <v>60000</v>
      </c>
      <c r="I6030" s="1">
        <f>IF('🔴 PHỚT ĐUÔI TRỤC CƠ'!A81="","",'🔴 PHỚT ĐUÔI TRỤC CƠ'!L81)</f>
        <v>0</v>
      </c>
      <c r="J6030" s="1" t="str">
        <f>IF('🔴 PHỚT ĐUÔI TRỤC CƠ'!A81="","",'🔴 PHỚT ĐUÔI TRỤC CƠ'!D81)</f>
        <v>76</v>
      </c>
      <c r="L6030" s="1">
        <f>N(L6029)+IF(AND('🔎 TRA CỨU NHANH'!$C$2&lt;&gt;"",OR(ISNUMBER(SEARCH('🔎 TRA CỨU NHANH'!$C$2,$A6030)),ISNUMBER(SEARCH('🔎 TRA CỨU NHANH'!$C$2,$B6030)))),1,0)</f>
        <v>0</v>
      </c>
      <c r="M6030" s="1" t="str">
        <f t="shared" si="188"/>
        <v/>
      </c>
      <c r="N6030" s="1">
        <f>N(N6029)+IF(AND('💰 BÁO GIÁ'!$C$27&lt;&gt;"",OR(ISNUMBER(SEARCH('💰 BÁO GIÁ'!$C$27,$A6030)),ISNUMBER(SEARCH('💰 BÁO GIÁ'!$C$27,$B6030)))),1,0)</f>
        <v>0</v>
      </c>
      <c r="O6030" s="1" t="str">
        <f t="shared" si="189"/>
        <v/>
      </c>
    </row>
    <row r="6031" customHeight="1" spans="1:15">
      <c r="A6031" s="1" t="str">
        <f>IF('🔴 PHỚT ĐUÔI TRỤC CƠ'!A82="","",'🔴 PHỚT ĐUÔI TRỤC CƠ'!A82)</f>
        <v>HH078560</v>
      </c>
      <c r="B6031" s="1" t="str">
        <f>IF('🔴 PHỚT ĐUÔI TRỤC CƠ'!A82="","",'🔴 PHỚT ĐUÔI TRỤC CƠ'!P82)</f>
        <v>Phớt đuôi trục cơ 4D76/V1502 - NICE IN</v>
      </c>
      <c r="C6031" s="1" t="str">
        <f>IF('🔴 PHỚT ĐUÔI TRỤC CƠ'!A82="","","Phớt đuôi")</f>
        <v>Phớt đuôi</v>
      </c>
      <c r="D6031" s="1" t="str">
        <f>IF('🔴 PHỚT ĐUÔI TRỤC CƠ'!A82="","",'🔴 PHỚT ĐUÔI TRỤC CƠ'!G82)</f>
        <v>Cái</v>
      </c>
      <c r="E6031" s="1">
        <f>IF('🔴 PHỚT ĐUÔI TRỤC CƠ'!A82="","",'🔴 PHỚT ĐUÔI TRỤC CƠ'!H82)</f>
        <v>0</v>
      </c>
      <c r="F6031" s="1">
        <f>IF('🔴 PHỚT ĐUÔI TRỤC CƠ'!A82="","",'🔴 PHỚT ĐUÔI TRỤC CƠ'!I82)</f>
        <v>40000</v>
      </c>
      <c r="G6031" s="1">
        <f>IF('🔴 PHỚT ĐUÔI TRỤC CƠ'!A82="","",'🔴 PHỚT ĐUÔI TRỤC CƠ'!J82)</f>
        <v>50000</v>
      </c>
      <c r="H6031" s="1">
        <f>IF('🔴 PHỚT ĐUÔI TRỤC CƠ'!A82="","",'🔴 PHỚT ĐUÔI TRỤC CƠ'!K82)</f>
        <v>60000</v>
      </c>
      <c r="I6031" s="1">
        <f>IF('🔴 PHỚT ĐUÔI TRỤC CƠ'!A82="","",'🔴 PHỚT ĐUÔI TRỤC CƠ'!L82)</f>
        <v>0</v>
      </c>
      <c r="J6031" s="1" t="str">
        <f>IF('🔴 PHỚT ĐUÔI TRỤC CƠ'!A82="","",'🔴 PHỚT ĐUÔI TRỤC CƠ'!D82)</f>
        <v>76</v>
      </c>
      <c r="L6031" s="1">
        <f>N(L6030)+IF(AND('🔎 TRA CỨU NHANH'!$C$2&lt;&gt;"",OR(ISNUMBER(SEARCH('🔎 TRA CỨU NHANH'!$C$2,$A6031)),ISNUMBER(SEARCH('🔎 TRA CỨU NHANH'!$C$2,$B6031)))),1,0)</f>
        <v>0</v>
      </c>
      <c r="M6031" s="1" t="str">
        <f t="shared" si="188"/>
        <v/>
      </c>
      <c r="N6031" s="1">
        <f>N(N6030)+IF(AND('💰 BÁO GIÁ'!$C$27&lt;&gt;"",OR(ISNUMBER(SEARCH('💰 BÁO GIÁ'!$C$27,$A6031)),ISNUMBER(SEARCH('💰 BÁO GIÁ'!$C$27,$B6031)))),1,0)</f>
        <v>0</v>
      </c>
      <c r="O6031" s="1" t="str">
        <f t="shared" si="189"/>
        <v/>
      </c>
    </row>
    <row r="6032" customHeight="1" spans="1:15">
      <c r="A6032" s="1" t="str">
        <f>IF('🔴 PHỚT ĐUÔI TRỤC CƠ'!A83="","",'🔴 PHỚT ĐUÔI TRỤC CƠ'!A83)</f>
        <v>HH078563</v>
      </c>
      <c r="B6032" s="1" t="str">
        <f>IF('🔴 PHỚT ĐUÔI TRỤC CƠ'!A83="","",'🔴 PHỚT ĐUÔI TRỤC CƠ'!P83)</f>
        <v>Phớt đuôi trục cơ 4D78/V1505/D1105 (77-90-10) - NICE IN/ MASAKO</v>
      </c>
      <c r="C6032" s="1" t="str">
        <f>IF('🔴 PHỚT ĐUÔI TRỤC CƠ'!A83="","","Phớt đuôi")</f>
        <v>Phớt đuôi</v>
      </c>
      <c r="D6032" s="1" t="str">
        <f>IF('🔴 PHỚT ĐUÔI TRỤC CƠ'!A83="","",'🔴 PHỚT ĐUÔI TRỤC CƠ'!G83)</f>
        <v>Cái</v>
      </c>
      <c r="E6032" s="1">
        <f>IF('🔴 PHỚT ĐUÔI TRỤC CƠ'!A83="","",'🔴 PHỚT ĐUÔI TRỤC CƠ'!H83)</f>
        <v>0</v>
      </c>
      <c r="F6032" s="1">
        <f>IF('🔴 PHỚT ĐUÔI TRỤC CƠ'!A83="","",'🔴 PHỚT ĐUÔI TRỤC CƠ'!I83)</f>
        <v>45000</v>
      </c>
      <c r="G6032" s="1">
        <f>IF('🔴 PHỚT ĐUÔI TRỤC CƠ'!A83="","",'🔴 PHỚT ĐUÔI TRỤC CƠ'!J83)</f>
        <v>50000</v>
      </c>
      <c r="H6032" s="1">
        <f>IF('🔴 PHỚT ĐUÔI TRỤC CƠ'!A83="","",'🔴 PHỚT ĐUÔI TRỤC CƠ'!K83)</f>
        <v>55000</v>
      </c>
      <c r="I6032" s="1">
        <f>IF('🔴 PHỚT ĐUÔI TRỤC CƠ'!A83="","",'🔴 PHỚT ĐUÔI TRỤC CƠ'!L83)</f>
        <v>0</v>
      </c>
      <c r="J6032" s="1" t="str">
        <f>IF('🔴 PHỚT ĐUÔI TRỤC CƠ'!A83="","",'🔴 PHỚT ĐUÔI TRỤC CƠ'!D83)</f>
        <v>78</v>
      </c>
      <c r="L6032" s="1">
        <f>N(L6031)+IF(AND('🔎 TRA CỨU NHANH'!$C$2&lt;&gt;"",OR(ISNUMBER(SEARCH('🔎 TRA CỨU NHANH'!$C$2,$A6032)),ISNUMBER(SEARCH('🔎 TRA CỨU NHANH'!$C$2,$B6032)))),1,0)</f>
        <v>0</v>
      </c>
      <c r="M6032" s="1" t="str">
        <f t="shared" si="188"/>
        <v/>
      </c>
      <c r="N6032" s="1">
        <f>N(N6031)+IF(AND('💰 BÁO GIÁ'!$C$27&lt;&gt;"",OR(ISNUMBER(SEARCH('💰 BÁO GIÁ'!$C$27,$A6032)),ISNUMBER(SEARCH('💰 BÁO GIÁ'!$C$27,$B6032)))),1,0)</f>
        <v>0</v>
      </c>
      <c r="O6032" s="1" t="str">
        <f t="shared" si="189"/>
        <v/>
      </c>
    </row>
    <row r="6033" customHeight="1" spans="1:15">
      <c r="A6033" s="1" t="str">
        <f>IF('🔴 PHỚT ĐUÔI TRỤC CƠ'!A84="","",'🔴 PHỚT ĐUÔI TRỤC CƠ'!A84)</f>
        <v>HH077071</v>
      </c>
      <c r="B6033" s="1" t="str">
        <f>IF('🔴 PHỚT ĐUÔI TRỤC CƠ'!A84="","",'🔴 PHỚT ĐUÔI TRỤC CƠ'!P84)</f>
        <v>Phớt đuôi 4D87/V2203/V2403/4D84/4D88 (85-102-13, mặt trên nỉ) - MSK (40/5.50)</v>
      </c>
      <c r="C6033" s="1" t="str">
        <f>IF('🔴 PHỚT ĐUÔI TRỤC CƠ'!A84="","","Phớt đuôi")</f>
        <v>Phớt đuôi</v>
      </c>
      <c r="D6033" s="1" t="str">
        <f>IF('🔴 PHỚT ĐUÔI TRỤC CƠ'!A84="","",'🔴 PHỚT ĐUÔI TRỤC CƠ'!G84)</f>
        <v>Cái</v>
      </c>
      <c r="E6033" s="1">
        <f>IF('🔴 PHỚT ĐUÔI TRỤC CƠ'!A84="","",'🔴 PHỚT ĐUÔI TRỤC CƠ'!H84)</f>
        <v>0</v>
      </c>
      <c r="F6033" s="1">
        <f>IF('🔴 PHỚT ĐUÔI TRỤC CƠ'!A84="","",'🔴 PHỚT ĐUÔI TRỤC CƠ'!I84)</f>
        <v>40000</v>
      </c>
      <c r="G6033" s="1">
        <f>IF('🔴 PHỚT ĐUÔI TRỤC CƠ'!A84="","",'🔴 PHỚT ĐUÔI TRỤC CƠ'!J84)</f>
        <v>45000</v>
      </c>
      <c r="H6033" s="1">
        <f>IF('🔴 PHỚT ĐUÔI TRỤC CƠ'!A84="","",'🔴 PHỚT ĐUÔI TRỤC CƠ'!K84)</f>
        <v>50000</v>
      </c>
      <c r="I6033" s="1">
        <f>IF('🔴 PHỚT ĐUÔI TRỤC CƠ'!A84="","",'🔴 PHỚT ĐUÔI TRỤC CƠ'!L84)</f>
        <v>0</v>
      </c>
      <c r="J6033" s="1" t="str">
        <f>IF('🔴 PHỚT ĐUÔI TRỤC CƠ'!A84="","",'🔴 PHỚT ĐUÔI TRỤC CƠ'!D84)</f>
        <v>87</v>
      </c>
      <c r="L6033" s="1">
        <f>N(L6032)+IF(AND('🔎 TRA CỨU NHANH'!$C$2&lt;&gt;"",OR(ISNUMBER(SEARCH('🔎 TRA CỨU NHANH'!$C$2,$A6033)),ISNUMBER(SEARCH('🔎 TRA CỨU NHANH'!$C$2,$B6033)))),1,0)</f>
        <v>0</v>
      </c>
      <c r="M6033" s="1" t="str">
        <f t="shared" si="188"/>
        <v/>
      </c>
      <c r="N6033" s="1">
        <f>N(N6032)+IF(AND('💰 BÁO GIÁ'!$C$27&lt;&gt;"",OR(ISNUMBER(SEARCH('💰 BÁO GIÁ'!$C$27,$A6033)),ISNUMBER(SEARCH('💰 BÁO GIÁ'!$C$27,$B6033)))),1,0)</f>
        <v>0</v>
      </c>
      <c r="O6033" s="1" t="str">
        <f t="shared" si="189"/>
        <v/>
      </c>
    </row>
    <row r="6034" customHeight="1" spans="1:15">
      <c r="A6034" s="1" t="str">
        <f>IF('🔴 PHỚT ĐUÔI TRỤC CƠ'!A85="","",'🔴 PHỚT ĐUÔI TRỤC CƠ'!A85)</f>
        <v>HH00862</v>
      </c>
      <c r="B6034" s="1" t="str">
        <f>IF('🔴 PHỚT ĐUÔI TRỤC CƠ'!A85="","",'🔴 PHỚT ĐUÔI TRỤC CƠ'!P85)</f>
        <v>Phớt đuôi trục cơ 4D105 - DF</v>
      </c>
      <c r="C6034" s="1" t="str">
        <f>IF('🔴 PHỚT ĐUÔI TRỤC CƠ'!A85="","","Phớt đuôi")</f>
        <v>Phớt đuôi</v>
      </c>
      <c r="D6034" s="1" t="str">
        <f>IF('🔴 PHỚT ĐUÔI TRỤC CƠ'!A85="","",'🔴 PHỚT ĐUÔI TRỤC CƠ'!G85)</f>
        <v>Cái</v>
      </c>
      <c r="E6034" s="1">
        <f>IF('🔴 PHỚT ĐUÔI TRỤC CƠ'!A85="","",'🔴 PHỚT ĐUÔI TRỤC CƠ'!H85)</f>
        <v>0</v>
      </c>
      <c r="F6034" s="1">
        <f>IF('🔴 PHỚT ĐUÔI TRỤC CƠ'!A85="","",'🔴 PHỚT ĐUÔI TRỤC CƠ'!I85)</f>
        <v>90000</v>
      </c>
      <c r="G6034" s="1">
        <f>IF('🔴 PHỚT ĐUÔI TRỤC CƠ'!A85="","",'🔴 PHỚT ĐUÔI TRỤC CƠ'!J85)</f>
        <v>100000</v>
      </c>
      <c r="H6034" s="1">
        <f>IF('🔴 PHỚT ĐUÔI TRỤC CƠ'!A85="","",'🔴 PHỚT ĐUÔI TRỤC CƠ'!K85)</f>
        <v>110000</v>
      </c>
      <c r="I6034" s="1">
        <f>IF('🔴 PHỚT ĐUÔI TRỤC CƠ'!A85="","",'🔴 PHỚT ĐUÔI TRỤC CƠ'!L85)</f>
        <v>0</v>
      </c>
      <c r="J6034" s="1" t="str">
        <f>IF('🔴 PHỚT ĐUÔI TRỤC CƠ'!A85="","",'🔴 PHỚT ĐUÔI TRỤC CƠ'!D85)</f>
        <v>105</v>
      </c>
      <c r="L6034" s="1">
        <f>N(L6033)+IF(AND('🔎 TRA CỨU NHANH'!$C$2&lt;&gt;"",OR(ISNUMBER(SEARCH('🔎 TRA CỨU NHANH'!$C$2,$A6034)),ISNUMBER(SEARCH('🔎 TRA CỨU NHANH'!$C$2,$B6034)))),1,0)</f>
        <v>0</v>
      </c>
      <c r="M6034" s="1" t="str">
        <f t="shared" si="188"/>
        <v/>
      </c>
      <c r="N6034" s="1">
        <f>N(N6033)+IF(AND('💰 BÁO GIÁ'!$C$27&lt;&gt;"",OR(ISNUMBER(SEARCH('💰 BÁO GIÁ'!$C$27,$A6034)),ISNUMBER(SEARCH('💰 BÁO GIÁ'!$C$27,$B6034)))),1,0)</f>
        <v>0</v>
      </c>
      <c r="O6034" s="1" t="str">
        <f t="shared" si="189"/>
        <v/>
      </c>
    </row>
    <row r="6035" customHeight="1" spans="1:15">
      <c r="A6035" s="1" t="str">
        <f>IF('🔴 PHỚT ĐUÔI TRỤC CƠ'!A86="","",'🔴 PHỚT ĐUÔI TRỤC CƠ'!A86)</f>
        <v>HH078580</v>
      </c>
      <c r="B6035" s="1" t="str">
        <f>IF('🔴 PHỚT ĐUÔI TRỤC CƠ'!A86="","",'🔴 PHỚT ĐUÔI TRỤC CƠ'!P86)</f>
        <v>Phớt đuôi trục cơ 4D105/6D105 (105-135) 1 lò xo - NICE IN</v>
      </c>
      <c r="C6035" s="1" t="str">
        <f>IF('🔴 PHỚT ĐUÔI TRỤC CƠ'!A86="","","Phớt đuôi")</f>
        <v>Phớt đuôi</v>
      </c>
      <c r="D6035" s="1" t="str">
        <f>IF('🔴 PHỚT ĐUÔI TRỤC CƠ'!A86="","",'🔴 PHỚT ĐUÔI TRỤC CƠ'!G86)</f>
        <v>Cái</v>
      </c>
      <c r="E6035" s="1">
        <f>IF('🔴 PHỚT ĐUÔI TRỤC CƠ'!A86="","",'🔴 PHỚT ĐUÔI TRỤC CƠ'!H86)</f>
        <v>0</v>
      </c>
      <c r="F6035" s="1">
        <f>IF('🔴 PHỚT ĐUÔI TRỤC CƠ'!A86="","",'🔴 PHỚT ĐUÔI TRỤC CƠ'!I86)</f>
        <v>70000</v>
      </c>
      <c r="G6035" s="1">
        <f>IF('🔴 PHỚT ĐUÔI TRỤC CƠ'!A86="","",'🔴 PHỚT ĐUÔI TRỤC CƠ'!J86)</f>
        <v>80000</v>
      </c>
      <c r="H6035" s="1">
        <f>IF('🔴 PHỚT ĐUÔI TRỤC CƠ'!A86="","",'🔴 PHỚT ĐUÔI TRỤC CƠ'!K86)</f>
        <v>90000</v>
      </c>
      <c r="I6035" s="1">
        <f>IF('🔴 PHỚT ĐUÔI TRỤC CƠ'!A86="","",'🔴 PHỚT ĐUÔI TRỤC CƠ'!L86)</f>
        <v>0</v>
      </c>
      <c r="J6035" s="1" t="str">
        <f>IF('🔴 PHỚT ĐUÔI TRỤC CƠ'!A86="","",'🔴 PHỚT ĐUÔI TRỤC CƠ'!D86)</f>
        <v>105</v>
      </c>
      <c r="L6035" s="1">
        <f>N(L6034)+IF(AND('🔎 TRA CỨU NHANH'!$C$2&lt;&gt;"",OR(ISNUMBER(SEARCH('🔎 TRA CỨU NHANH'!$C$2,$A6035)),ISNUMBER(SEARCH('🔎 TRA CỨU NHANH'!$C$2,$B6035)))),1,0)</f>
        <v>0</v>
      </c>
      <c r="M6035" s="1" t="str">
        <f t="shared" si="188"/>
        <v/>
      </c>
      <c r="N6035" s="1">
        <f>N(N6034)+IF(AND('💰 BÁO GIÁ'!$C$27&lt;&gt;"",OR(ISNUMBER(SEARCH('💰 BÁO GIÁ'!$C$27,$A6035)),ISNUMBER(SEARCH('💰 BÁO GIÁ'!$C$27,$B6035)))),1,0)</f>
        <v>0</v>
      </c>
      <c r="O6035" s="1" t="str">
        <f t="shared" si="189"/>
        <v/>
      </c>
    </row>
    <row r="6036" customHeight="1" spans="1:15">
      <c r="A6036" s="1" t="str">
        <f>IF('🔴 PHỚT ĐUÔI TRỤC CƠ'!A87="","",'🔴 PHỚT ĐUÔI TRỤC CƠ'!A87)</f>
        <v/>
      </c>
      <c r="B6036" s="1" t="str">
        <f>IF('🔴 PHỚT ĐUÔI TRỤC CƠ'!A87="","",'🔴 PHỚT ĐUÔI TRỤC CƠ'!P87)</f>
        <v/>
      </c>
      <c r="C6036" s="1" t="str">
        <f>IF('🔴 PHỚT ĐUÔI TRỤC CƠ'!A87="","","Phớt đuôi")</f>
        <v/>
      </c>
      <c r="D6036" s="1" t="str">
        <f>IF('🔴 PHỚT ĐUÔI TRỤC CƠ'!A87="","",'🔴 PHỚT ĐUÔI TRỤC CƠ'!G87)</f>
        <v/>
      </c>
      <c r="E6036" s="1" t="str">
        <f>IF('🔴 PHỚT ĐUÔI TRỤC CƠ'!A87="","",'🔴 PHỚT ĐUÔI TRỤC CƠ'!H87)</f>
        <v/>
      </c>
      <c r="F6036" s="1" t="str">
        <f>IF('🔴 PHỚT ĐUÔI TRỤC CƠ'!A87="","",'🔴 PHỚT ĐUÔI TRỤC CƠ'!I87)</f>
        <v/>
      </c>
      <c r="G6036" s="1" t="str">
        <f>IF('🔴 PHỚT ĐUÔI TRỤC CƠ'!A87="","",'🔴 PHỚT ĐUÔI TRỤC CƠ'!J87)</f>
        <v/>
      </c>
      <c r="H6036" s="1" t="str">
        <f>IF('🔴 PHỚT ĐUÔI TRỤC CƠ'!A87="","",'🔴 PHỚT ĐUÔI TRỤC CƠ'!K87)</f>
        <v/>
      </c>
      <c r="I6036" s="1" t="str">
        <f>IF('🔴 PHỚT ĐUÔI TRỤC CƠ'!A87="","",'🔴 PHỚT ĐUÔI TRỤC CƠ'!L87)</f>
        <v/>
      </c>
      <c r="J6036" s="1" t="str">
        <f>IF('🔴 PHỚT ĐUÔI TRỤC CƠ'!A87="","",'🔴 PHỚT ĐUÔI TRỤC CƠ'!D87)</f>
        <v/>
      </c>
      <c r="L6036" s="1">
        <f>N(L6035)+IF(AND('🔎 TRA CỨU NHANH'!$C$2&lt;&gt;"",OR(ISNUMBER(SEARCH('🔎 TRA CỨU NHANH'!$C$2,$A6036)),ISNUMBER(SEARCH('🔎 TRA CỨU NHANH'!$C$2,$B6036)))),1,0)</f>
        <v>0</v>
      </c>
      <c r="M6036" s="1" t="str">
        <f t="shared" si="188"/>
        <v/>
      </c>
      <c r="N6036" s="1">
        <f>N(N6035)+IF(AND('💰 BÁO GIÁ'!$C$27&lt;&gt;"",OR(ISNUMBER(SEARCH('💰 BÁO GIÁ'!$C$27,$A6036)),ISNUMBER(SEARCH('💰 BÁO GIÁ'!$C$27,$B6036)))),1,0)</f>
        <v>0</v>
      </c>
      <c r="O6036" s="1" t="str">
        <f t="shared" si="189"/>
        <v/>
      </c>
    </row>
    <row r="6037" customHeight="1" spans="1:15">
      <c r="A6037" s="1" t="str">
        <f>IF('🔴 PHỚT ĐUÔI TRỤC CƠ'!A88="","",'🔴 PHỚT ĐUÔI TRỤC CƠ'!A88)</f>
        <v>HH079810</v>
      </c>
      <c r="B6037" s="1" t="str">
        <f>IF('🔴 PHỚT ĐUÔI TRỤC CƠ'!A88="","",'🔴 PHỚT ĐUÔI TRỤC CƠ'!P88)</f>
        <v>Phớt đuôi trục cơ 3116 / C7 / 126.5*152.5*10.5/18.2 - MASAKO</v>
      </c>
      <c r="C6037" s="1" t="str">
        <f>IF('🔴 PHỚT ĐUÔI TRỤC CƠ'!A88="","","Phớt đuôi")</f>
        <v>Phớt đuôi</v>
      </c>
      <c r="D6037" s="1" t="str">
        <f>IF('🔴 PHỚT ĐUÔI TRỤC CƠ'!A88="","",'🔴 PHỚT ĐUÔI TRỤC CƠ'!G88)</f>
        <v>Cái</v>
      </c>
      <c r="E6037" s="1">
        <f>IF('🔴 PHỚT ĐUÔI TRỤC CƠ'!A88="","",'🔴 PHỚT ĐUÔI TRỤC CƠ'!H88)</f>
        <v>0</v>
      </c>
      <c r="F6037" s="1">
        <f>IF('🔴 PHỚT ĐUÔI TRỤC CƠ'!A88="","",'🔴 PHỚT ĐUÔI TRỤC CƠ'!I88)</f>
        <v>450000</v>
      </c>
      <c r="G6037" s="1">
        <f>IF('🔴 PHỚT ĐUÔI TRỤC CƠ'!A88="","",'🔴 PHỚT ĐUÔI TRỤC CƠ'!J88)</f>
        <v>470000</v>
      </c>
      <c r="H6037" s="1">
        <f>IF('🔴 PHỚT ĐUÔI TRỤC CƠ'!A88="","",'🔴 PHỚT ĐUÔI TRỤC CƠ'!K88)</f>
        <v>500000</v>
      </c>
      <c r="I6037" s="1">
        <f>IF('🔴 PHỚT ĐUÔI TRỤC CƠ'!A88="","",'🔴 PHỚT ĐUÔI TRỤC CƠ'!L88)</f>
        <v>0</v>
      </c>
      <c r="J6037" s="1" t="str">
        <f>IF('🔴 PHỚT ĐUÔI TRỤC CƠ'!A88="","",'🔴 PHỚT ĐUÔI TRỤC CƠ'!D88)</f>
        <v>110</v>
      </c>
      <c r="L6037" s="1">
        <f>N(L6036)+IF(AND('🔎 TRA CỨU NHANH'!$C$2&lt;&gt;"",OR(ISNUMBER(SEARCH('🔎 TRA CỨU NHANH'!$C$2,$A6037)),ISNUMBER(SEARCH('🔎 TRA CỨU NHANH'!$C$2,$B6037)))),1,0)</f>
        <v>0</v>
      </c>
      <c r="M6037" s="1" t="str">
        <f t="shared" si="188"/>
        <v/>
      </c>
      <c r="N6037" s="1">
        <f>N(N6036)+IF(AND('💰 BÁO GIÁ'!$C$27&lt;&gt;"",OR(ISNUMBER(SEARCH('💰 BÁO GIÁ'!$C$27,$A6037)),ISNUMBER(SEARCH('💰 BÁO GIÁ'!$C$27,$B6037)))),1,0)</f>
        <v>0</v>
      </c>
      <c r="O6037" s="1" t="str">
        <f t="shared" si="189"/>
        <v/>
      </c>
    </row>
    <row r="6038" customHeight="1" spans="1:15">
      <c r="A6038" s="1" t="str">
        <f>IF('🔴 PHỚT ĐUÔI TRỤC CƠ'!A89="","",'🔴 PHỚT ĐUÔI TRỤC CƠ'!A89)</f>
        <v>HH076088</v>
      </c>
      <c r="B6038" s="1" t="str">
        <f>IF('🔴 PHỚT ĐUÔI TRỤC CƠ'!A89="","",'🔴 PHỚT ĐUÔI TRỤC CƠ'!P89)</f>
        <v>Phớt đuôi trục cơ CAT C9 - NICE IN</v>
      </c>
      <c r="C6038" s="1" t="str">
        <f>IF('🔴 PHỚT ĐUÔI TRỤC CƠ'!A89="","","Phớt đuôi")</f>
        <v>Phớt đuôi</v>
      </c>
      <c r="D6038" s="1" t="str">
        <f>IF('🔴 PHỚT ĐUÔI TRỤC CƠ'!A89="","",'🔴 PHỚT ĐUÔI TRỤC CƠ'!G89)</f>
        <v>Cái</v>
      </c>
      <c r="E6038" s="1">
        <f>IF('🔴 PHỚT ĐUÔI TRỤC CƠ'!A89="","",'🔴 PHỚT ĐUÔI TRỤC CƠ'!H89)</f>
        <v>0</v>
      </c>
      <c r="F6038" s="1">
        <f>IF('🔴 PHỚT ĐUÔI TRỤC CƠ'!A89="","",'🔴 PHỚT ĐUÔI TRỤC CƠ'!I89)</f>
        <v>850000</v>
      </c>
      <c r="G6038" s="1">
        <f>IF('🔴 PHỚT ĐUÔI TRỤC CƠ'!A89="","",'🔴 PHỚT ĐUÔI TRỤC CƠ'!J89)</f>
        <v>950000</v>
      </c>
      <c r="H6038" s="1">
        <f>IF('🔴 PHỚT ĐUÔI TRỤC CƠ'!A89="","",'🔴 PHỚT ĐUÔI TRỤC CƠ'!K89)</f>
        <v>1050000</v>
      </c>
      <c r="I6038" s="1">
        <f>IF('🔴 PHỚT ĐUÔI TRỤC CƠ'!A89="","",'🔴 PHỚT ĐUÔI TRỤC CƠ'!L89)</f>
        <v>0</v>
      </c>
      <c r="J6038" s="1" t="str">
        <f>IF('🔴 PHỚT ĐUÔI TRỤC CƠ'!A89="","",'🔴 PHỚT ĐUÔI TRỤC CƠ'!D89)</f>
        <v>112</v>
      </c>
      <c r="L6038" s="1">
        <f>N(L6037)+IF(AND('🔎 TRA CỨU NHANH'!$C$2&lt;&gt;"",OR(ISNUMBER(SEARCH('🔎 TRA CỨU NHANH'!$C$2,$A6038)),ISNUMBER(SEARCH('🔎 TRA CỨU NHANH'!$C$2,$B6038)))),1,0)</f>
        <v>0</v>
      </c>
      <c r="M6038" s="1" t="str">
        <f t="shared" si="188"/>
        <v/>
      </c>
      <c r="N6038" s="1">
        <f>N(N6037)+IF(AND('💰 BÁO GIÁ'!$C$27&lt;&gt;"",OR(ISNUMBER(SEARCH('💰 BÁO GIÁ'!$C$27,$A6038)),ISNUMBER(SEARCH('💰 BÁO GIÁ'!$C$27,$B6038)))),1,0)</f>
        <v>0</v>
      </c>
      <c r="O6038" s="1" t="str">
        <f t="shared" si="189"/>
        <v/>
      </c>
    </row>
    <row r="6039" customHeight="1" spans="1:15">
      <c r="A6039" s="1" t="str">
        <f>IF('🔴 PHỚT ĐUÔI TRỤC CƠ'!A90="","",'🔴 PHỚT ĐUÔI TRỤC CƠ'!A90)</f>
        <v>HH080029</v>
      </c>
      <c r="B6039" s="1" t="str">
        <f>IF('🔴 PHỚT ĐUÔI TRỤC CƠ'!A90="","",'🔴 PHỚT ĐUÔI TRỤC CƠ'!P90)</f>
        <v>Phớt đuôi trục cơ CAT 3204 (gồm phớt và vành bao)/ 128*152.5*16 + 123.5*126.7*18.5 - MASAKO</v>
      </c>
      <c r="C6039" s="1" t="str">
        <f>IF('🔴 PHỚT ĐUÔI TRỤC CƠ'!A90="","","Phớt đuôi")</f>
        <v>Phớt đuôi</v>
      </c>
      <c r="D6039" s="1" t="str">
        <f>IF('🔴 PHỚT ĐUÔI TRỤC CƠ'!A90="","",'🔴 PHỚT ĐUÔI TRỤC CƠ'!G90)</f>
        <v>Cái</v>
      </c>
      <c r="E6039" s="1">
        <f>IF('🔴 PHỚT ĐUÔI TRỤC CƠ'!A90="","",'🔴 PHỚT ĐUÔI TRỤC CƠ'!H90)</f>
        <v>0</v>
      </c>
      <c r="F6039" s="1">
        <f>IF('🔴 PHỚT ĐUÔI TRỤC CƠ'!A90="","",'🔴 PHỚT ĐUÔI TRỤC CƠ'!I90)</f>
        <v>350000</v>
      </c>
      <c r="G6039" s="1">
        <f>IF('🔴 PHỚT ĐUÔI TRỤC CƠ'!A90="","",'🔴 PHỚT ĐUÔI TRỤC CƠ'!J90)</f>
        <v>380000</v>
      </c>
      <c r="H6039" s="1">
        <f>IF('🔴 PHỚT ĐUÔI TRỤC CƠ'!A90="","",'🔴 PHỚT ĐUÔI TRỤC CƠ'!K90)</f>
        <v>400000</v>
      </c>
      <c r="I6039" s="1">
        <f>IF('🔴 PHỚT ĐUÔI TRỤC CƠ'!A90="","",'🔴 PHỚT ĐUÔI TRỤC CƠ'!L90)</f>
        <v>0</v>
      </c>
      <c r="J6039" s="1">
        <f>IF('🔴 PHỚT ĐUÔI TRỤC CƠ'!A90="","",'🔴 PHỚT ĐUÔI TRỤC CƠ'!D90)</f>
        <v>0</v>
      </c>
      <c r="L6039" s="1">
        <f>N(L6038)+IF(AND('🔎 TRA CỨU NHANH'!$C$2&lt;&gt;"",OR(ISNUMBER(SEARCH('🔎 TRA CỨU NHANH'!$C$2,$A6039)),ISNUMBER(SEARCH('🔎 TRA CỨU NHANH'!$C$2,$B6039)))),1,0)</f>
        <v>0</v>
      </c>
      <c r="M6039" s="1" t="str">
        <f t="shared" si="188"/>
        <v/>
      </c>
      <c r="N6039" s="1">
        <f>N(N6038)+IF(AND('💰 BÁO GIÁ'!$C$27&lt;&gt;"",OR(ISNUMBER(SEARCH('💰 BÁO GIÁ'!$C$27,$A6039)),ISNUMBER(SEARCH('💰 BÁO GIÁ'!$C$27,$B6039)))),1,0)</f>
        <v>0</v>
      </c>
      <c r="O6039" s="1" t="str">
        <f t="shared" si="189"/>
        <v/>
      </c>
    </row>
    <row r="6040" customHeight="1" spans="1:15">
      <c r="A6040" s="1" t="str">
        <f>IF('🔴 PHỚT ĐUÔI TRỤC CƠ'!A91="","",'🔴 PHỚT ĐUÔI TRỤC CƠ'!A91)</f>
        <v/>
      </c>
      <c r="B6040" s="1" t="str">
        <f>IF('🔴 PHỚT ĐUÔI TRỤC CƠ'!A91="","",'🔴 PHỚT ĐUÔI TRỤC CƠ'!P91)</f>
        <v/>
      </c>
      <c r="C6040" s="1" t="str">
        <f>IF('🔴 PHỚT ĐUÔI TRỤC CƠ'!A91="","","Phớt đuôi")</f>
        <v/>
      </c>
      <c r="D6040" s="1" t="str">
        <f>IF('🔴 PHỚT ĐUÔI TRỤC CƠ'!A91="","",'🔴 PHỚT ĐUÔI TRỤC CƠ'!G91)</f>
        <v/>
      </c>
      <c r="E6040" s="1" t="str">
        <f>IF('🔴 PHỚT ĐUÔI TRỤC CƠ'!A91="","",'🔴 PHỚT ĐUÔI TRỤC CƠ'!H91)</f>
        <v/>
      </c>
      <c r="F6040" s="1" t="str">
        <f>IF('🔴 PHỚT ĐUÔI TRỤC CƠ'!A91="","",'🔴 PHỚT ĐUÔI TRỤC CƠ'!I91)</f>
        <v/>
      </c>
      <c r="G6040" s="1" t="str">
        <f>IF('🔴 PHỚT ĐUÔI TRỤC CƠ'!A91="","",'🔴 PHỚT ĐUÔI TRỤC CƠ'!J91)</f>
        <v/>
      </c>
      <c r="H6040" s="1" t="str">
        <f>IF('🔴 PHỚT ĐUÔI TRỤC CƠ'!A91="","",'🔴 PHỚT ĐUÔI TRỤC CƠ'!K91)</f>
        <v/>
      </c>
      <c r="I6040" s="1" t="str">
        <f>IF('🔴 PHỚT ĐUÔI TRỤC CƠ'!A91="","",'🔴 PHỚT ĐUÔI TRỤC CƠ'!L91)</f>
        <v/>
      </c>
      <c r="J6040" s="1" t="str">
        <f>IF('🔴 PHỚT ĐUÔI TRỤC CƠ'!A91="","",'🔴 PHỚT ĐUÔI TRỤC CƠ'!D91)</f>
        <v/>
      </c>
      <c r="L6040" s="1">
        <f>N(L6039)+IF(AND('🔎 TRA CỨU NHANH'!$C$2&lt;&gt;"",OR(ISNUMBER(SEARCH('🔎 TRA CỨU NHANH'!$C$2,$A6040)),ISNUMBER(SEARCH('🔎 TRA CỨU NHANH'!$C$2,$B6040)))),1,0)</f>
        <v>0</v>
      </c>
      <c r="M6040" s="1" t="str">
        <f t="shared" si="188"/>
        <v/>
      </c>
      <c r="N6040" s="1">
        <f>N(N6039)+IF(AND('💰 BÁO GIÁ'!$C$27&lt;&gt;"",OR(ISNUMBER(SEARCH('💰 BÁO GIÁ'!$C$27,$A6040)),ISNUMBER(SEARCH('💰 BÁO GIÁ'!$C$27,$B6040)))),1,0)</f>
        <v>0</v>
      </c>
      <c r="O6040" s="1" t="str">
        <f t="shared" si="189"/>
        <v/>
      </c>
    </row>
    <row r="6041" customHeight="1" spans="1:15">
      <c r="A6041" s="1" t="str">
        <f>IF('🔴 PHỚT ĐUÔI TRỤC CƠ'!A92="","",'🔴 PHỚT ĐUÔI TRỤC CƠ'!A92)</f>
        <v>HH083882</v>
      </c>
      <c r="B6041" s="1" t="str">
        <f>IF('🔴 PHỚT ĐUÔI TRỤC CƠ'!A92="","",'🔴 PHỚT ĐUÔI TRỤC CƠ'!P92)</f>
        <v>Phớt đuôi (Rear) Volvo D7D/ BF6M1013/ D7E (130*150*13) - MSK</v>
      </c>
      <c r="C6041" s="1" t="str">
        <f>IF('🔴 PHỚT ĐUÔI TRỤC CƠ'!A92="","","Phớt đuôi")</f>
        <v>Phớt đuôi</v>
      </c>
      <c r="D6041" s="1" t="str">
        <f>IF('🔴 PHỚT ĐUÔI TRỤC CƠ'!A92="","",'🔴 PHỚT ĐUÔI TRỤC CƠ'!G92)</f>
        <v>Cái</v>
      </c>
      <c r="E6041" s="1">
        <f>IF('🔴 PHỚT ĐUÔI TRỤC CƠ'!A92="","",'🔴 PHỚT ĐUÔI TRỤC CƠ'!H92)</f>
        <v>0</v>
      </c>
      <c r="F6041" s="1">
        <f>IF('🔴 PHỚT ĐUÔI TRỤC CƠ'!A92="","",'🔴 PHỚT ĐUÔI TRỤC CƠ'!I92)</f>
        <v>0</v>
      </c>
      <c r="G6041" s="1">
        <f>IF('🔴 PHỚT ĐUÔI TRỤC CƠ'!A92="","",'🔴 PHỚT ĐUÔI TRỤC CƠ'!J92)</f>
        <v>0</v>
      </c>
      <c r="H6041" s="1">
        <f>IF('🔴 PHỚT ĐUÔI TRỤC CƠ'!A92="","",'🔴 PHỚT ĐUÔI TRỤC CƠ'!K92)</f>
        <v>0</v>
      </c>
      <c r="I6041" s="1">
        <f>IF('🔴 PHỚT ĐUÔI TRỤC CƠ'!A92="","",'🔴 PHỚT ĐUÔI TRỤC CƠ'!L92)</f>
        <v>0</v>
      </c>
      <c r="J6041" s="1" t="str">
        <f>IF('🔴 PHỚT ĐUÔI TRỤC CƠ'!A92="","",'🔴 PHỚT ĐUÔI TRỤC CƠ'!D92)</f>
        <v>108</v>
      </c>
      <c r="L6041" s="1">
        <f>N(L6040)+IF(AND('🔎 TRA CỨU NHANH'!$C$2&lt;&gt;"",OR(ISNUMBER(SEARCH('🔎 TRA CỨU NHANH'!$C$2,$A6041)),ISNUMBER(SEARCH('🔎 TRA CỨU NHANH'!$C$2,$B6041)))),1,0)</f>
        <v>0</v>
      </c>
      <c r="M6041" s="1" t="str">
        <f t="shared" si="188"/>
        <v/>
      </c>
      <c r="N6041" s="1">
        <f>N(N6040)+IF(AND('💰 BÁO GIÁ'!$C$27&lt;&gt;"",OR(ISNUMBER(SEARCH('💰 BÁO GIÁ'!$C$27,$A6041)),ISNUMBER(SEARCH('💰 BÁO GIÁ'!$C$27,$B6041)))),1,0)</f>
        <v>0</v>
      </c>
      <c r="O6041" s="1" t="str">
        <f t="shared" si="189"/>
        <v/>
      </c>
    </row>
    <row r="6042" customHeight="1" spans="1:15">
      <c r="A6042" s="1" t="str">
        <f>IF('🔴 PHỚT ĐUÔI TRỤC CƠ'!A93="","",'🔴 PHỚT ĐUÔI TRỤC CƠ'!A93)</f>
        <v/>
      </c>
      <c r="B6042" s="1" t="str">
        <f>IF('🔴 PHỚT ĐUÔI TRỤC CƠ'!A93="","",'🔴 PHỚT ĐUÔI TRỤC CƠ'!P93)</f>
        <v/>
      </c>
      <c r="C6042" s="1" t="str">
        <f>IF('🔴 PHỚT ĐUÔI TRỤC CƠ'!A93="","","Phớt đuôi")</f>
        <v/>
      </c>
      <c r="D6042" s="1" t="str">
        <f>IF('🔴 PHỚT ĐUÔI TRỤC CƠ'!A93="","",'🔴 PHỚT ĐUÔI TRỤC CƠ'!G93)</f>
        <v/>
      </c>
      <c r="E6042" s="1" t="str">
        <f>IF('🔴 PHỚT ĐUÔI TRỤC CƠ'!A93="","",'🔴 PHỚT ĐUÔI TRỤC CƠ'!H93)</f>
        <v/>
      </c>
      <c r="F6042" s="1" t="str">
        <f>IF('🔴 PHỚT ĐUÔI TRỤC CƠ'!A93="","",'🔴 PHỚT ĐUÔI TRỤC CƠ'!I93)</f>
        <v/>
      </c>
      <c r="G6042" s="1" t="str">
        <f>IF('🔴 PHỚT ĐUÔI TRỤC CƠ'!A93="","",'🔴 PHỚT ĐUÔI TRỤC CƠ'!J93)</f>
        <v/>
      </c>
      <c r="H6042" s="1" t="str">
        <f>IF('🔴 PHỚT ĐUÔI TRỤC CƠ'!A93="","",'🔴 PHỚT ĐUÔI TRỤC CƠ'!K93)</f>
        <v/>
      </c>
      <c r="I6042" s="1" t="str">
        <f>IF('🔴 PHỚT ĐUÔI TRỤC CƠ'!A93="","",'🔴 PHỚT ĐUÔI TRỤC CƠ'!L93)</f>
        <v/>
      </c>
      <c r="J6042" s="1" t="str">
        <f>IF('🔴 PHỚT ĐUÔI TRỤC CƠ'!A93="","",'🔴 PHỚT ĐUÔI TRỤC CƠ'!D93)</f>
        <v/>
      </c>
      <c r="L6042" s="1">
        <f>N(L6041)+IF(AND('🔎 TRA CỨU NHANH'!$C$2&lt;&gt;"",OR(ISNUMBER(SEARCH('🔎 TRA CỨU NHANH'!$C$2,$A6042)),ISNUMBER(SEARCH('🔎 TRA CỨU NHANH'!$C$2,$B6042)))),1,0)</f>
        <v>0</v>
      </c>
      <c r="M6042" s="1" t="str">
        <f t="shared" si="188"/>
        <v/>
      </c>
      <c r="N6042" s="1">
        <f>N(N6041)+IF(AND('💰 BÁO GIÁ'!$C$27&lt;&gt;"",OR(ISNUMBER(SEARCH('💰 BÁO GIÁ'!$C$27,$A6042)),ISNUMBER(SEARCH('💰 BÁO GIÁ'!$C$27,$B6042)))),1,0)</f>
        <v>0</v>
      </c>
      <c r="O6042" s="1" t="str">
        <f t="shared" si="189"/>
        <v/>
      </c>
    </row>
    <row r="6043" customHeight="1" spans="1:15">
      <c r="A6043" s="1" t="str">
        <f>IF('🔴 PHỚT ĐUÔI TRỤC CƠ'!A94="","",'🔴 PHỚT ĐUÔI TRỤC CƠ'!A94)</f>
        <v>HH081103</v>
      </c>
      <c r="B6043" s="1" t="str">
        <f>IF('🔴 PHỚT ĐUÔI TRỤC CƠ'!A94="","",'🔴 PHỚT ĐUÔI TRỤC CƠ'!P94)</f>
        <v>Phớt đuôi trục cơ liền ca có lò xo YC6M/6120 (Yuchai)</v>
      </c>
      <c r="C6043" s="1" t="str">
        <f>IF('🔴 PHỚT ĐUÔI TRỤC CƠ'!A94="","","Phớt đuôi")</f>
        <v>Phớt đuôi</v>
      </c>
      <c r="D6043" s="1" t="str">
        <f>IF('🔴 PHỚT ĐUÔI TRỤC CƠ'!A94="","",'🔴 PHỚT ĐUÔI TRỤC CƠ'!G94)</f>
        <v>Cái</v>
      </c>
      <c r="E6043" s="1">
        <f>IF('🔴 PHỚT ĐUÔI TRỤC CƠ'!A94="","",'🔴 PHỚT ĐUÔI TRỤC CƠ'!H94)</f>
        <v>0</v>
      </c>
      <c r="F6043" s="1">
        <f>IF('🔴 PHỚT ĐUÔI TRỤC CƠ'!A94="","",'🔴 PHỚT ĐUÔI TRỤC CƠ'!I94)</f>
        <v>0</v>
      </c>
      <c r="G6043" s="1">
        <f>IF('🔴 PHỚT ĐUÔI TRỤC CƠ'!A94="","",'🔴 PHỚT ĐUÔI TRỤC CƠ'!J94)</f>
        <v>0</v>
      </c>
      <c r="H6043" s="1">
        <f>IF('🔴 PHỚT ĐUÔI TRỤC CƠ'!A94="","",'🔴 PHỚT ĐUÔI TRỤC CƠ'!K94)</f>
        <v>0</v>
      </c>
      <c r="I6043" s="1">
        <f>IF('🔴 PHỚT ĐUÔI TRỤC CƠ'!A94="","",'🔴 PHỚT ĐUÔI TRỤC CƠ'!L94)</f>
        <v>0</v>
      </c>
      <c r="J6043" s="1" t="str">
        <f>IF('🔴 PHỚT ĐUÔI TRỤC CƠ'!A94="","",'🔴 PHỚT ĐUÔI TRỤC CƠ'!D94)</f>
        <v>123</v>
      </c>
      <c r="L6043" s="1">
        <f>N(L6042)+IF(AND('🔎 TRA CỨU NHANH'!$C$2&lt;&gt;"",OR(ISNUMBER(SEARCH('🔎 TRA CỨU NHANH'!$C$2,$A6043)),ISNUMBER(SEARCH('🔎 TRA CỨU NHANH'!$C$2,$B6043)))),1,0)</f>
        <v>0</v>
      </c>
      <c r="M6043" s="1" t="str">
        <f t="shared" si="188"/>
        <v/>
      </c>
      <c r="N6043" s="1">
        <f>N(N6042)+IF(AND('💰 BÁO GIÁ'!$C$27&lt;&gt;"",OR(ISNUMBER(SEARCH('💰 BÁO GIÁ'!$C$27,$A6043)),ISNUMBER(SEARCH('💰 BÁO GIÁ'!$C$27,$B6043)))),1,0)</f>
        <v>0</v>
      </c>
      <c r="O6043" s="1" t="str">
        <f t="shared" si="189"/>
        <v/>
      </c>
    </row>
    <row r="6044" customHeight="1" spans="1:15">
      <c r="A6044" s="1" t="str">
        <f>IF('🔴 PHỚT ĐUÔI TRỤC CƠ'!A95="","",'🔴 PHỚT ĐUÔI TRỤC CƠ'!A95)</f>
        <v>HH081098</v>
      </c>
      <c r="B6044" s="1" t="str">
        <f>IF('🔴 PHỚT ĐUÔI TRỤC CƠ'!A95="","",'🔴 PHỚT ĐUÔI TRỤC CƠ'!P95)</f>
        <v>Phớt đuôi trục cơ 150x180x17 liền ca 6 lỗ YC6K/6129 (Yuchai)</v>
      </c>
      <c r="C6044" s="1" t="str">
        <f>IF('🔴 PHỚT ĐUÔI TRỤC CƠ'!A95="","","Phớt đuôi")</f>
        <v>Phớt đuôi</v>
      </c>
      <c r="D6044" s="1" t="str">
        <f>IF('🔴 PHỚT ĐUÔI TRỤC CƠ'!A95="","",'🔴 PHỚT ĐUÔI TRỤC CƠ'!G95)</f>
        <v>Cái</v>
      </c>
      <c r="E6044" s="1">
        <f>IF('🔴 PHỚT ĐUÔI TRỤC CƠ'!A95="","",'🔴 PHỚT ĐUÔI TRỤC CƠ'!H95)</f>
        <v>0</v>
      </c>
      <c r="F6044" s="1">
        <f>IF('🔴 PHỚT ĐUÔI TRỤC CƠ'!A95="","",'🔴 PHỚT ĐUÔI TRỤC CƠ'!I95)</f>
        <v>0</v>
      </c>
      <c r="G6044" s="1">
        <f>IF('🔴 PHỚT ĐUÔI TRỤC CƠ'!A95="","",'🔴 PHỚT ĐUÔI TRỤC CƠ'!J95)</f>
        <v>0</v>
      </c>
      <c r="H6044" s="1">
        <f>IF('🔴 PHỚT ĐUÔI TRỤC CƠ'!A95="","",'🔴 PHỚT ĐUÔI TRỤC CƠ'!K95)</f>
        <v>0</v>
      </c>
      <c r="I6044" s="1">
        <f>IF('🔴 PHỚT ĐUÔI TRỤC CƠ'!A95="","",'🔴 PHỚT ĐUÔI TRỤC CƠ'!L95)</f>
        <v>0</v>
      </c>
      <c r="J6044" s="1" t="str">
        <f>IF('🔴 PHỚT ĐUÔI TRỤC CƠ'!A95="","",'🔴 PHỚT ĐUÔI TRỤC CƠ'!D95)</f>
        <v>129</v>
      </c>
      <c r="L6044" s="1">
        <f>N(L6043)+IF(AND('🔎 TRA CỨU NHANH'!$C$2&lt;&gt;"",OR(ISNUMBER(SEARCH('🔎 TRA CỨU NHANH'!$C$2,$A6044)),ISNUMBER(SEARCH('🔎 TRA CỨU NHANH'!$C$2,$B6044)))),1,0)</f>
        <v>0</v>
      </c>
      <c r="M6044" s="1" t="str">
        <f t="shared" si="188"/>
        <v/>
      </c>
      <c r="N6044" s="1">
        <f>N(N6043)+IF(AND('💰 BÁO GIÁ'!$C$27&lt;&gt;"",OR(ISNUMBER(SEARCH('💰 BÁO GIÁ'!$C$27,$A6044)),ISNUMBER(SEARCH('💰 BÁO GIÁ'!$C$27,$B6044)))),1,0)</f>
        <v>0</v>
      </c>
      <c r="O6044" s="1" t="str">
        <f t="shared" si="189"/>
        <v/>
      </c>
    </row>
    <row r="6045" customHeight="1" spans="1:15">
      <c r="A6045" s="1" t="str">
        <f>IF('🔴 PHỚT ĐUÔI TRỤC CƠ'!A96="","",'🔴 PHỚT ĐUÔI TRỤC CƠ'!A96)</f>
        <v/>
      </c>
      <c r="B6045" s="1" t="str">
        <f>IF('🔴 PHỚT ĐUÔI TRỤC CƠ'!A96="","",'🔴 PHỚT ĐUÔI TRỤC CƠ'!P96)</f>
        <v/>
      </c>
      <c r="C6045" s="1" t="str">
        <f>IF('🔴 PHỚT ĐUÔI TRỤC CƠ'!A96="","","Phớt đuôi")</f>
        <v/>
      </c>
      <c r="D6045" s="1" t="str">
        <f>IF('🔴 PHỚT ĐUÔI TRỤC CƠ'!A96="","",'🔴 PHỚT ĐUÔI TRỤC CƠ'!G96)</f>
        <v/>
      </c>
      <c r="E6045" s="1" t="str">
        <f>IF('🔴 PHỚT ĐUÔI TRỤC CƠ'!A96="","",'🔴 PHỚT ĐUÔI TRỤC CƠ'!H96)</f>
        <v/>
      </c>
      <c r="F6045" s="1" t="str">
        <f>IF('🔴 PHỚT ĐUÔI TRỤC CƠ'!A96="","",'🔴 PHỚT ĐUÔI TRỤC CƠ'!I96)</f>
        <v/>
      </c>
      <c r="G6045" s="1" t="str">
        <f>IF('🔴 PHỚT ĐUÔI TRỤC CƠ'!A96="","",'🔴 PHỚT ĐUÔI TRỤC CƠ'!J96)</f>
        <v/>
      </c>
      <c r="H6045" s="1" t="str">
        <f>IF('🔴 PHỚT ĐUÔI TRỤC CƠ'!A96="","",'🔴 PHỚT ĐUÔI TRỤC CƠ'!K96)</f>
        <v/>
      </c>
      <c r="I6045" s="1" t="str">
        <f>IF('🔴 PHỚT ĐUÔI TRỤC CƠ'!A96="","",'🔴 PHỚT ĐUÔI TRỤC CƠ'!L96)</f>
        <v/>
      </c>
      <c r="J6045" s="1" t="str">
        <f>IF('🔴 PHỚT ĐUÔI TRỤC CƠ'!A96="","",'🔴 PHỚT ĐUÔI TRỤC CƠ'!D96)</f>
        <v/>
      </c>
      <c r="L6045" s="1">
        <f>N(L6044)+IF(AND('🔎 TRA CỨU NHANH'!$C$2&lt;&gt;"",OR(ISNUMBER(SEARCH('🔎 TRA CỨU NHANH'!$C$2,$A6045)),ISNUMBER(SEARCH('🔎 TRA CỨU NHANH'!$C$2,$B6045)))),1,0)</f>
        <v>0</v>
      </c>
      <c r="M6045" s="1" t="str">
        <f t="shared" si="188"/>
        <v/>
      </c>
      <c r="N6045" s="1">
        <f>N(N6044)+IF(AND('💰 BÁO GIÁ'!$C$27&lt;&gt;"",OR(ISNUMBER(SEARCH('💰 BÁO GIÁ'!$C$27,$A6045)),ISNUMBER(SEARCH('💰 BÁO GIÁ'!$C$27,$B6045)))),1,0)</f>
        <v>0</v>
      </c>
      <c r="O6045" s="1" t="str">
        <f t="shared" si="189"/>
        <v/>
      </c>
    </row>
    <row r="6046" customHeight="1" spans="1:15">
      <c r="A6046" s="1" t="str">
        <f>IF('🔴 PHỚT ĐUÔI TRỤC CƠ'!A97="","",'🔴 PHỚT ĐUÔI TRỤC CƠ'!A97)</f>
        <v>HH081096</v>
      </c>
      <c r="B6046" s="1" t="str">
        <f>IF('🔴 PHỚT ĐUÔI TRỤC CƠ'!A97="","",'🔴 PHỚT ĐUÔI TRỤC CƠ'!P97)</f>
        <v>Phớt đuôi trục cơ 115x140x12 không lò xo (Antek)</v>
      </c>
      <c r="C6046" s="1" t="str">
        <f>IF('🔴 PHỚT ĐUÔI TRỤC CƠ'!A97="","","Phớt đuôi")</f>
        <v>Phớt đuôi</v>
      </c>
      <c r="D6046" s="1" t="str">
        <f>IF('🔴 PHỚT ĐUÔI TRỤC CƠ'!A97="","",'🔴 PHỚT ĐUÔI TRỤC CƠ'!G97)</f>
        <v>Cái</v>
      </c>
      <c r="E6046" s="1">
        <f>IF('🔴 PHỚT ĐUÔI TRỤC CƠ'!A97="","",'🔴 PHỚT ĐUÔI TRỤC CƠ'!H97)</f>
        <v>0</v>
      </c>
      <c r="F6046" s="1">
        <f>IF('🔴 PHỚT ĐUÔI TRỤC CƠ'!A97="","",'🔴 PHỚT ĐUÔI TRỤC CƠ'!I97)</f>
        <v>0</v>
      </c>
      <c r="G6046" s="1">
        <f>IF('🔴 PHỚT ĐUÔI TRỤC CƠ'!A97="","",'🔴 PHỚT ĐUÔI TRỤC CƠ'!J97)</f>
        <v>0</v>
      </c>
      <c r="H6046" s="1">
        <f>IF('🔴 PHỚT ĐUÔI TRỤC CƠ'!A97="","",'🔴 PHỚT ĐUÔI TRỤC CƠ'!K97)</f>
        <v>0</v>
      </c>
      <c r="I6046" s="1">
        <f>IF('🔴 PHỚT ĐUÔI TRỤC CƠ'!A97="","",'🔴 PHỚT ĐUÔI TRỤC CƠ'!L97)</f>
        <v>0</v>
      </c>
      <c r="J6046" s="1">
        <f>IF('🔴 PHỚT ĐUÔI TRỤC CƠ'!A97="","",'🔴 PHỚT ĐUÔI TRỤC CƠ'!D97)</f>
        <v>0</v>
      </c>
      <c r="L6046" s="1">
        <f>N(L6045)+IF(AND('🔎 TRA CỨU NHANH'!$C$2&lt;&gt;"",OR(ISNUMBER(SEARCH('🔎 TRA CỨU NHANH'!$C$2,$A6046)),ISNUMBER(SEARCH('🔎 TRA CỨU NHANH'!$C$2,$B6046)))),1,0)</f>
        <v>0</v>
      </c>
      <c r="M6046" s="1" t="str">
        <f t="shared" si="188"/>
        <v/>
      </c>
      <c r="N6046" s="1">
        <f>N(N6045)+IF(AND('💰 BÁO GIÁ'!$C$27&lt;&gt;"",OR(ISNUMBER(SEARCH('💰 BÁO GIÁ'!$C$27,$A6046)),ISNUMBER(SEARCH('💰 BÁO GIÁ'!$C$27,$B6046)))),1,0)</f>
        <v>0</v>
      </c>
      <c r="O6046" s="1" t="str">
        <f t="shared" si="189"/>
        <v/>
      </c>
    </row>
    <row r="6047" customHeight="1" spans="1:15">
      <c r="A6047" s="1" t="str">
        <f>IF('🔴 PHỚT ĐUÔI TRỤC CƠ'!A98="","",'🔴 PHỚT ĐUÔI TRỤC CƠ'!A98)</f>
        <v>HH074137</v>
      </c>
      <c r="B6047" s="1" t="str">
        <f>IF('🔴 PHỚT ĐUÔI TRỤC CƠ'!A98="","",'🔴 PHỚT ĐUÔI TRỤC CƠ'!P98)</f>
        <v>Phớt đuôi trục cơ 3D76-D1105/ 4D78-V1505 (77-90-10) - DF</v>
      </c>
      <c r="C6047" s="1" t="str">
        <f>IF('🔴 PHỚT ĐUÔI TRỤC CƠ'!A98="","","Phớt đuôi")</f>
        <v>Phớt đuôi</v>
      </c>
      <c r="D6047" s="1" t="str">
        <f>IF('🔴 PHỚT ĐUÔI TRỤC CƠ'!A98="","",'🔴 PHỚT ĐUÔI TRỤC CƠ'!G98)</f>
        <v>Cái</v>
      </c>
      <c r="E6047" s="1">
        <f>IF('🔴 PHỚT ĐUÔI TRỤC CƠ'!A98="","",'🔴 PHỚT ĐUÔI TRỤC CƠ'!H98)</f>
        <v>0</v>
      </c>
      <c r="F6047" s="1">
        <f>IF('🔴 PHỚT ĐUÔI TRỤC CƠ'!A98="","",'🔴 PHỚT ĐUÔI TRỤC CƠ'!I98)</f>
        <v>60000</v>
      </c>
      <c r="G6047" s="1">
        <f>IF('🔴 PHỚT ĐUÔI TRỤC CƠ'!A98="","",'🔴 PHỚT ĐUÔI TRỤC CƠ'!J98)</f>
        <v>70000</v>
      </c>
      <c r="H6047" s="1">
        <f>IF('🔴 PHỚT ĐUÔI TRỤC CƠ'!A98="","",'🔴 PHỚT ĐUÔI TRỤC CƠ'!K98)</f>
        <v>80000</v>
      </c>
      <c r="I6047" s="1">
        <f>IF('🔴 PHỚT ĐUÔI TRỤC CƠ'!A98="","",'🔴 PHỚT ĐUÔI TRỤC CƠ'!L98)</f>
        <v>0</v>
      </c>
      <c r="J6047" s="1">
        <f>IF('🔴 PHỚT ĐUÔI TRỤC CƠ'!A98="","",'🔴 PHỚT ĐUÔI TRỤC CƠ'!D98)</f>
        <v>0</v>
      </c>
      <c r="L6047" s="1">
        <f>N(L6046)+IF(AND('🔎 TRA CỨU NHANH'!$C$2&lt;&gt;"",OR(ISNUMBER(SEARCH('🔎 TRA CỨU NHANH'!$C$2,$A6047)),ISNUMBER(SEARCH('🔎 TRA CỨU NHANH'!$C$2,$B6047)))),1,0)</f>
        <v>0</v>
      </c>
      <c r="M6047" s="1" t="str">
        <f t="shared" si="188"/>
        <v/>
      </c>
      <c r="N6047" s="1">
        <f>N(N6046)+IF(AND('💰 BÁO GIÁ'!$C$27&lt;&gt;"",OR(ISNUMBER(SEARCH('💰 BÁO GIÁ'!$C$27,$A6047)),ISNUMBER(SEARCH('💰 BÁO GIÁ'!$C$27,$B6047)))),1,0)</f>
        <v>0</v>
      </c>
      <c r="O6047" s="1" t="str">
        <f t="shared" si="189"/>
        <v/>
      </c>
    </row>
    <row r="6048" customHeight="1" spans="1:15">
      <c r="A6048" s="1" t="str">
        <f>IF('🔴 PHỚT ĐUÔI TRỤC CƠ'!A99="","",'🔴 PHỚT ĐUÔI TRỤC CƠ'!A99)</f>
        <v>HH079806</v>
      </c>
      <c r="B6048" s="1" t="str">
        <f>IF('🔴 PHỚT ĐUÔI TRỤC CƠ'!A99="","",'🔴 PHỚT ĐUÔI TRỤC CƠ'!P99)</f>
        <v>Phớt đuôi trục cơ JT/ JS / 90*110*9/10.3 - MASAKO</v>
      </c>
      <c r="C6048" s="1" t="str">
        <f>IF('🔴 PHỚT ĐUÔI TRỤC CƠ'!A99="","","Phớt đuôi")</f>
        <v>Phớt đuôi</v>
      </c>
      <c r="D6048" s="1" t="str">
        <f>IF('🔴 PHỚT ĐUÔI TRỤC CƠ'!A99="","",'🔴 PHỚT ĐUÔI TRỤC CƠ'!G99)</f>
        <v>Cái</v>
      </c>
      <c r="E6048" s="1">
        <f>IF('🔴 PHỚT ĐUÔI TRỤC CƠ'!A99="","",'🔴 PHỚT ĐUÔI TRỤC CƠ'!H99)</f>
        <v>0</v>
      </c>
      <c r="F6048" s="1">
        <f>IF('🔴 PHỚT ĐUÔI TRỤC CƠ'!A99="","",'🔴 PHỚT ĐUÔI TRỤC CƠ'!I99)</f>
        <v>30000</v>
      </c>
      <c r="G6048" s="1">
        <f>IF('🔴 PHỚT ĐUÔI TRỤC CƠ'!A99="","",'🔴 PHỚT ĐUÔI TRỤC CƠ'!J99)</f>
        <v>35000</v>
      </c>
      <c r="H6048" s="1">
        <f>IF('🔴 PHỚT ĐUÔI TRỤC CƠ'!A99="","",'🔴 PHỚT ĐUÔI TRỤC CƠ'!K99)</f>
        <v>40000</v>
      </c>
      <c r="I6048" s="1">
        <f>IF('🔴 PHỚT ĐUÔI TRỤC CƠ'!A99="","",'🔴 PHỚT ĐUÔI TRỤC CƠ'!L99)</f>
        <v>0</v>
      </c>
      <c r="J6048" s="1">
        <f>IF('🔴 PHỚT ĐUÔI TRỤC CƠ'!A99="","",'🔴 PHỚT ĐUÔI TRỤC CƠ'!D99)</f>
        <v>0</v>
      </c>
      <c r="L6048" s="1">
        <f>N(L6047)+IF(AND('🔎 TRA CỨU NHANH'!$C$2&lt;&gt;"",OR(ISNUMBER(SEARCH('🔎 TRA CỨU NHANH'!$C$2,$A6048)),ISNUMBER(SEARCH('🔎 TRA CỨU NHANH'!$C$2,$B6048)))),1,0)</f>
        <v>0</v>
      </c>
      <c r="M6048" s="1" t="str">
        <f t="shared" si="188"/>
        <v/>
      </c>
      <c r="N6048" s="1">
        <f>N(N6047)+IF(AND('💰 BÁO GIÁ'!$C$27&lt;&gt;"",OR(ISNUMBER(SEARCH('💰 BÁO GIÁ'!$C$27,$A6048)),ISNUMBER(SEARCH('💰 BÁO GIÁ'!$C$27,$B6048)))),1,0)</f>
        <v>0</v>
      </c>
      <c r="O6048" s="1" t="str">
        <f t="shared" si="189"/>
        <v/>
      </c>
    </row>
    <row r="6049" customHeight="1" spans="1:15">
      <c r="A6049" s="1" t="str">
        <f>IF('🔴 PHỚT ĐUÔI TRỤC CƠ'!A100="","",'🔴 PHỚT ĐUÔI TRỤC CƠ'!A100)</f>
        <v/>
      </c>
      <c r="B6049" s="1" t="str">
        <f>IF('🔴 PHỚT ĐUÔI TRỤC CƠ'!A100="","",'🔴 PHỚT ĐUÔI TRỤC CƠ'!P100)</f>
        <v/>
      </c>
      <c r="C6049" s="1" t="str">
        <f>IF('🔴 PHỚT ĐUÔI TRỤC CƠ'!A100="","","Phớt đuôi")</f>
        <v/>
      </c>
      <c r="D6049" s="1" t="str">
        <f>IF('🔴 PHỚT ĐUÔI TRỤC CƠ'!A100="","",'🔴 PHỚT ĐUÔI TRỤC CƠ'!G100)</f>
        <v/>
      </c>
      <c r="E6049" s="1" t="str">
        <f>IF('🔴 PHỚT ĐUÔI TRỤC CƠ'!A100="","",'🔴 PHỚT ĐUÔI TRỤC CƠ'!H100)</f>
        <v/>
      </c>
      <c r="F6049" s="1" t="str">
        <f>IF('🔴 PHỚT ĐUÔI TRỤC CƠ'!A100="","",'🔴 PHỚT ĐUÔI TRỤC CƠ'!I100)</f>
        <v/>
      </c>
      <c r="G6049" s="1" t="str">
        <f>IF('🔴 PHỚT ĐUÔI TRỤC CƠ'!A100="","",'🔴 PHỚT ĐUÔI TRỤC CƠ'!J100)</f>
        <v/>
      </c>
      <c r="H6049" s="1" t="str">
        <f>IF('🔴 PHỚT ĐUÔI TRỤC CƠ'!A100="","",'🔴 PHỚT ĐUÔI TRỤC CƠ'!K100)</f>
        <v/>
      </c>
      <c r="I6049" s="1" t="str">
        <f>IF('🔴 PHỚT ĐUÔI TRỤC CƠ'!A100="","",'🔴 PHỚT ĐUÔI TRỤC CƠ'!L100)</f>
        <v/>
      </c>
      <c r="J6049" s="1" t="str">
        <f>IF('🔴 PHỚT ĐUÔI TRỤC CƠ'!A100="","",'🔴 PHỚT ĐUÔI TRỤC CƠ'!D100)</f>
        <v/>
      </c>
      <c r="L6049" s="1">
        <f>N(L6048)+IF(AND('🔎 TRA CỨU NHANH'!$C$2&lt;&gt;"",OR(ISNUMBER(SEARCH('🔎 TRA CỨU NHANH'!$C$2,$A6049)),ISNUMBER(SEARCH('🔎 TRA CỨU NHANH'!$C$2,$B6049)))),1,0)</f>
        <v>0</v>
      </c>
      <c r="M6049" s="1" t="str">
        <f t="shared" si="188"/>
        <v/>
      </c>
      <c r="N6049" s="1">
        <f>N(N6048)+IF(AND('💰 BÁO GIÁ'!$C$27&lt;&gt;"",OR(ISNUMBER(SEARCH('💰 BÁO GIÁ'!$C$27,$A6049)),ISNUMBER(SEARCH('💰 BÁO GIÁ'!$C$27,$B6049)))),1,0)</f>
        <v>0</v>
      </c>
      <c r="O6049" s="1" t="str">
        <f t="shared" si="189"/>
        <v/>
      </c>
    </row>
    <row r="6050" customHeight="1" spans="1:15">
      <c r="A6050" s="1" t="str">
        <f>IF('🔴 PHỚT ĐUÔI TRỤC CƠ'!A101="","",'🔴 PHỚT ĐUÔI TRỤC CƠ'!A101)</f>
        <v>HH077061</v>
      </c>
      <c r="B6050" s="1" t="str">
        <f>IF('🔴 PHỚT ĐUÔI TRỤC CƠ'!A101="","",'🔴 PHỚT ĐUÔI TRỤC CƠ'!P101)</f>
        <v>Phớt đuôi trục cơ Perkins 1004/1006 (2418F475) - NICE IN</v>
      </c>
      <c r="C6050" s="1" t="str">
        <f>IF('🔴 PHỚT ĐUÔI TRỤC CƠ'!A101="","","Phớt đuôi")</f>
        <v>Phớt đuôi</v>
      </c>
      <c r="D6050" s="1" t="str">
        <f>IF('🔴 PHỚT ĐUÔI TRỤC CƠ'!A101="","",'🔴 PHỚT ĐUÔI TRỤC CƠ'!G101)</f>
        <v>Cái</v>
      </c>
      <c r="E6050" s="1">
        <f>IF('🔴 PHỚT ĐUÔI TRỤC CƠ'!A101="","",'🔴 PHỚT ĐUÔI TRỤC CƠ'!H101)</f>
        <v>0</v>
      </c>
      <c r="F6050" s="1">
        <f>IF('🔴 PHỚT ĐUÔI TRỤC CƠ'!A101="","",'🔴 PHỚT ĐUÔI TRỤC CƠ'!I101)</f>
        <v>110000</v>
      </c>
      <c r="G6050" s="1">
        <f>IF('🔴 PHỚT ĐUÔI TRỤC CƠ'!A101="","",'🔴 PHỚT ĐUÔI TRỤC CƠ'!J101)</f>
        <v>130000</v>
      </c>
      <c r="H6050" s="1">
        <f>IF('🔴 PHỚT ĐUÔI TRỤC CƠ'!A101="","",'🔴 PHỚT ĐUÔI TRỤC CƠ'!K101)</f>
        <v>150000</v>
      </c>
      <c r="I6050" s="1">
        <f>IF('🔴 PHỚT ĐUÔI TRỤC CƠ'!A101="","",'🔴 PHỚT ĐUÔI TRỤC CƠ'!L101)</f>
        <v>0</v>
      </c>
      <c r="J6050" s="1">
        <f>IF('🔴 PHỚT ĐUÔI TRỤC CƠ'!A101="","",'🔴 PHỚT ĐUÔI TRỤC CƠ'!D101)</f>
        <v>0</v>
      </c>
      <c r="L6050" s="1">
        <f>N(L6049)+IF(AND('🔎 TRA CỨU NHANH'!$C$2&lt;&gt;"",OR(ISNUMBER(SEARCH('🔎 TRA CỨU NHANH'!$C$2,$A6050)),ISNUMBER(SEARCH('🔎 TRA CỨU NHANH'!$C$2,$B6050)))),1,0)</f>
        <v>0</v>
      </c>
      <c r="M6050" s="1" t="str">
        <f t="shared" si="188"/>
        <v/>
      </c>
      <c r="N6050" s="1">
        <f>N(N6049)+IF(AND('💰 BÁO GIÁ'!$C$27&lt;&gt;"",OR(ISNUMBER(SEARCH('💰 BÁO GIÁ'!$C$27,$A6050)),ISNUMBER(SEARCH('💰 BÁO GIÁ'!$C$27,$B6050)))),1,0)</f>
        <v>0</v>
      </c>
      <c r="O6050" s="1" t="str">
        <f t="shared" si="189"/>
        <v/>
      </c>
    </row>
    <row r="6051" customHeight="1" spans="1:15">
      <c r="A6051" s="1" t="str">
        <f>IF('🔴 PHỚT ĐUÔI TRỤC CƠ'!A102="","",'🔴 PHỚT ĐUÔI TRỤC CƠ'!A102)</f>
        <v/>
      </c>
      <c r="B6051" s="1" t="str">
        <f>IF('🔴 PHỚT ĐUÔI TRỤC CƠ'!A102="","",'🔴 PHỚT ĐUÔI TRỤC CƠ'!P102)</f>
        <v/>
      </c>
      <c r="C6051" s="1" t="str">
        <f>IF('🔴 PHỚT ĐUÔI TRỤC CƠ'!A102="","","Phớt đuôi")</f>
        <v/>
      </c>
      <c r="D6051" s="1" t="str">
        <f>IF('🔴 PHỚT ĐUÔI TRỤC CƠ'!A102="","",'🔴 PHỚT ĐUÔI TRỤC CƠ'!G102)</f>
        <v/>
      </c>
      <c r="E6051" s="1" t="str">
        <f>IF('🔴 PHỚT ĐUÔI TRỤC CƠ'!A102="","",'🔴 PHỚT ĐUÔI TRỤC CƠ'!H102)</f>
        <v/>
      </c>
      <c r="F6051" s="1" t="str">
        <f>IF('🔴 PHỚT ĐUÔI TRỤC CƠ'!A102="","",'🔴 PHỚT ĐUÔI TRỤC CƠ'!I102)</f>
        <v/>
      </c>
      <c r="G6051" s="1" t="str">
        <f>IF('🔴 PHỚT ĐUÔI TRỤC CƠ'!A102="","",'🔴 PHỚT ĐUÔI TRỤC CƠ'!J102)</f>
        <v/>
      </c>
      <c r="H6051" s="1" t="str">
        <f>IF('🔴 PHỚT ĐUÔI TRỤC CƠ'!A102="","",'🔴 PHỚT ĐUÔI TRỤC CƠ'!K102)</f>
        <v/>
      </c>
      <c r="I6051" s="1" t="str">
        <f>IF('🔴 PHỚT ĐUÔI TRỤC CƠ'!A102="","",'🔴 PHỚT ĐUÔI TRỤC CƠ'!L102)</f>
        <v/>
      </c>
      <c r="J6051" s="1" t="str">
        <f>IF('🔴 PHỚT ĐUÔI TRỤC CƠ'!A102="","",'🔴 PHỚT ĐUÔI TRỤC CƠ'!D102)</f>
        <v/>
      </c>
      <c r="L6051" s="1">
        <f>N(L6050)+IF(AND('🔎 TRA CỨU NHANH'!$C$2&lt;&gt;"",OR(ISNUMBER(SEARCH('🔎 TRA CỨU NHANH'!$C$2,$A6051)),ISNUMBER(SEARCH('🔎 TRA CỨU NHANH'!$C$2,$B6051)))),1,0)</f>
        <v>0</v>
      </c>
      <c r="M6051" s="1" t="str">
        <f t="shared" si="188"/>
        <v/>
      </c>
      <c r="N6051" s="1">
        <f>N(N6050)+IF(AND('💰 BÁO GIÁ'!$C$27&lt;&gt;"",OR(ISNUMBER(SEARCH('💰 BÁO GIÁ'!$C$27,$A6051)),ISNUMBER(SEARCH('💰 BÁO GIÁ'!$C$27,$B6051)))),1,0)</f>
        <v>0</v>
      </c>
      <c r="O6051" s="1" t="str">
        <f t="shared" si="189"/>
        <v/>
      </c>
    </row>
    <row r="6052" customHeight="1" spans="1:15">
      <c r="A6052" s="1" t="str">
        <f>IF('🔴 PHỚT ĐUÔI TRỤC CƠ'!A103="","",'🔴 PHỚT ĐUÔI TRỤC CƠ'!A103)</f>
        <v>HH080083</v>
      </c>
      <c r="B6052" s="1" t="str">
        <f>IF('🔴 PHỚT ĐUÔI TRỤC CƠ'!A103="","",'🔴 PHỚT ĐUÔI TRỤC CƠ'!P103)</f>
        <v>Phớt đuôi trục cơ 3306 - DF</v>
      </c>
      <c r="C6052" s="1" t="str">
        <f>IF('🔴 PHỚT ĐUÔI TRỤC CƠ'!A103="","","Phớt đuôi")</f>
        <v>Phớt đuôi</v>
      </c>
      <c r="D6052" s="1" t="str">
        <f>IF('🔴 PHỚT ĐUÔI TRỤC CƠ'!A103="","",'🔴 PHỚT ĐUÔI TRỤC CƠ'!G103)</f>
        <v>Cái</v>
      </c>
      <c r="E6052" s="1">
        <f>IF('🔴 PHỚT ĐUÔI TRỤC CƠ'!A103="","",'🔴 PHỚT ĐUÔI TRỤC CƠ'!H103)</f>
        <v>0</v>
      </c>
      <c r="F6052" s="1">
        <f>IF('🔴 PHỚT ĐUÔI TRỤC CƠ'!A103="","",'🔴 PHỚT ĐUÔI TRỤC CƠ'!I103)</f>
        <v>0</v>
      </c>
      <c r="G6052" s="1">
        <f>IF('🔴 PHỚT ĐUÔI TRỤC CƠ'!A103="","",'🔴 PHỚT ĐUÔI TRỤC CƠ'!J103)</f>
        <v>0</v>
      </c>
      <c r="H6052" s="1">
        <f>IF('🔴 PHỚT ĐUÔI TRỤC CƠ'!A103="","",'🔴 PHỚT ĐUÔI TRỤC CƠ'!K103)</f>
        <v>0</v>
      </c>
      <c r="I6052" s="1">
        <f>IF('🔴 PHỚT ĐUÔI TRỤC CƠ'!A103="","",'🔴 PHỚT ĐUÔI TRỤC CƠ'!L103)</f>
        <v>0</v>
      </c>
      <c r="J6052" s="1">
        <f>IF('🔴 PHỚT ĐUÔI TRỤC CƠ'!A103="","",'🔴 PHỚT ĐUÔI TRỤC CƠ'!D103)</f>
        <v>0</v>
      </c>
      <c r="L6052" s="1">
        <f>N(L6051)+IF(AND('🔎 TRA CỨU NHANH'!$C$2&lt;&gt;"",OR(ISNUMBER(SEARCH('🔎 TRA CỨU NHANH'!$C$2,$A6052)),ISNUMBER(SEARCH('🔎 TRA CỨU NHANH'!$C$2,$B6052)))),1,0)</f>
        <v>0</v>
      </c>
      <c r="M6052" s="1" t="str">
        <f t="shared" si="188"/>
        <v/>
      </c>
      <c r="N6052" s="1">
        <f>N(N6051)+IF(AND('💰 BÁO GIÁ'!$C$27&lt;&gt;"",OR(ISNUMBER(SEARCH('💰 BÁO GIÁ'!$C$27,$A6052)),ISNUMBER(SEARCH('💰 BÁO GIÁ'!$C$27,$B6052)))),1,0)</f>
        <v>0</v>
      </c>
      <c r="O6052" s="1" t="str">
        <f t="shared" si="189"/>
        <v/>
      </c>
    </row>
    <row r="6053" customHeight="1" spans="1:15">
      <c r="A6053" s="1" t="str">
        <f>IF('🔴 PHỚT ĐUÔI TRỤC CƠ'!A104="","",'🔴 PHỚT ĐUÔI TRỤC CƠ'!A104)</f>
        <v>HH082541</v>
      </c>
      <c r="B6053" s="1" t="str">
        <f>IF('🔴 PHỚT ĐUÔI TRỤC CƠ'!A104="","",'🔴 PHỚT ĐUÔI TRỤC CƠ'!P104)</f>
        <v>Phớt đuôi trục cơ 3306/ 4W0452 (160.5-186.5-9) - MASAKO</v>
      </c>
      <c r="C6053" s="1" t="str">
        <f>IF('🔴 PHỚT ĐUÔI TRỤC CƠ'!A104="","","Phớt đuôi")</f>
        <v>Phớt đuôi</v>
      </c>
      <c r="D6053" s="1" t="str">
        <f>IF('🔴 PHỚT ĐUÔI TRỤC CƠ'!A104="","",'🔴 PHỚT ĐUÔI TRỤC CƠ'!G104)</f>
        <v>Cái</v>
      </c>
      <c r="E6053" s="1">
        <f>IF('🔴 PHỚT ĐUÔI TRỤC CƠ'!A104="","",'🔴 PHỚT ĐUÔI TRỤC CƠ'!H104)</f>
        <v>0</v>
      </c>
      <c r="F6053" s="1">
        <f>IF('🔴 PHỚT ĐUÔI TRỤC CƠ'!A104="","",'🔴 PHỚT ĐUÔI TRỤC CƠ'!I104)</f>
        <v>450000</v>
      </c>
      <c r="G6053" s="1">
        <f>IF('🔴 PHỚT ĐUÔI TRỤC CƠ'!A104="","",'🔴 PHỚT ĐUÔI TRỤC CƠ'!J104)</f>
        <v>470000</v>
      </c>
      <c r="H6053" s="1">
        <f>IF('🔴 PHỚT ĐUÔI TRỤC CƠ'!A104="","",'🔴 PHỚT ĐUÔI TRỤC CƠ'!K104)</f>
        <v>500000</v>
      </c>
      <c r="I6053" s="1">
        <f>IF('🔴 PHỚT ĐUÔI TRỤC CƠ'!A104="","",'🔴 PHỚT ĐUÔI TRỤC CƠ'!L104)</f>
        <v>0</v>
      </c>
      <c r="J6053" s="1">
        <f>IF('🔴 PHỚT ĐUÔI TRỤC CƠ'!A104="","",'🔴 PHỚT ĐUÔI TRỤC CƠ'!D104)</f>
        <v>0</v>
      </c>
      <c r="L6053" s="1">
        <f>N(L6052)+IF(AND('🔎 TRA CỨU NHANH'!$C$2&lt;&gt;"",OR(ISNUMBER(SEARCH('🔎 TRA CỨU NHANH'!$C$2,$A6053)),ISNUMBER(SEARCH('🔎 TRA CỨU NHANH'!$C$2,$B6053)))),1,0)</f>
        <v>0</v>
      </c>
      <c r="M6053" s="1" t="str">
        <f t="shared" si="188"/>
        <v/>
      </c>
      <c r="N6053" s="1">
        <f>N(N6052)+IF(AND('💰 BÁO GIÁ'!$C$27&lt;&gt;"",OR(ISNUMBER(SEARCH('💰 BÁO GIÁ'!$C$27,$A6053)),ISNUMBER(SEARCH('💰 BÁO GIÁ'!$C$27,$B6053)))),1,0)</f>
        <v>0</v>
      </c>
      <c r="O6053" s="1" t="str">
        <f t="shared" si="189"/>
        <v/>
      </c>
    </row>
    <row r="6054" customHeight="1" spans="1:15">
      <c r="A6054" s="1" t="str">
        <f>IF('🔴 PHỚT ĐUÔI TRỤC CƠ'!A105="","",'🔴 PHỚT ĐUÔI TRỤC CƠ'!A105)</f>
        <v>HH077070</v>
      </c>
      <c r="B6054" s="1" t="str">
        <f>IF('🔴 PHỚT ĐUÔI TRỤC CƠ'!A105="","",'🔴 PHỚT ĐUÔI TRỤC CƠ'!P105)</f>
        <v>Phớt đuôi 3D84-1 / 65*88*10 - MSK (40/5.50)</v>
      </c>
      <c r="C6054" s="1" t="str">
        <f>IF('🔴 PHỚT ĐUÔI TRỤC CƠ'!A105="","","Phớt đuôi")</f>
        <v>Phớt đuôi</v>
      </c>
      <c r="D6054" s="1" t="str">
        <f>IF('🔴 PHỚT ĐUÔI TRỤC CƠ'!A105="","",'🔴 PHỚT ĐUÔI TRỤC CƠ'!G105)</f>
        <v>Cái</v>
      </c>
      <c r="E6054" s="1">
        <f>IF('🔴 PHỚT ĐUÔI TRỤC CƠ'!A105="","",'🔴 PHỚT ĐUÔI TRỤC CƠ'!H105)</f>
        <v>0</v>
      </c>
      <c r="F6054" s="1">
        <f>IF('🔴 PHỚT ĐUÔI TRỤC CƠ'!A105="","",'🔴 PHỚT ĐUÔI TRỤC CƠ'!I105)</f>
        <v>40000</v>
      </c>
      <c r="G6054" s="1">
        <f>IF('🔴 PHỚT ĐUÔI TRỤC CƠ'!A105="","",'🔴 PHỚT ĐUÔI TRỤC CƠ'!J105)</f>
        <v>45000</v>
      </c>
      <c r="H6054" s="1">
        <f>IF('🔴 PHỚT ĐUÔI TRỤC CƠ'!A105="","",'🔴 PHỚT ĐUÔI TRỤC CƠ'!K105)</f>
        <v>50000</v>
      </c>
      <c r="I6054" s="1">
        <f>IF('🔴 PHỚT ĐUÔI TRỤC CƠ'!A105="","",'🔴 PHỚT ĐUÔI TRỤC CƠ'!L105)</f>
        <v>0</v>
      </c>
      <c r="J6054" s="1">
        <f>IF('🔴 PHỚT ĐUÔI TRỤC CƠ'!A105="","",'🔴 PHỚT ĐUÔI TRỤC CƠ'!D105)</f>
        <v>0</v>
      </c>
      <c r="L6054" s="1">
        <f>N(L6053)+IF(AND('🔎 TRA CỨU NHANH'!$C$2&lt;&gt;"",OR(ISNUMBER(SEARCH('🔎 TRA CỨU NHANH'!$C$2,$A6054)),ISNUMBER(SEARCH('🔎 TRA CỨU NHANH'!$C$2,$B6054)))),1,0)</f>
        <v>0</v>
      </c>
      <c r="M6054" s="1" t="str">
        <f t="shared" si="188"/>
        <v/>
      </c>
      <c r="N6054" s="1">
        <f>N(N6053)+IF(AND('💰 BÁO GIÁ'!$C$27&lt;&gt;"",OR(ISNUMBER(SEARCH('💰 BÁO GIÁ'!$C$27,$A6054)),ISNUMBER(SEARCH('💰 BÁO GIÁ'!$C$27,$B6054)))),1,0)</f>
        <v>0</v>
      </c>
      <c r="O6054" s="1" t="str">
        <f t="shared" si="189"/>
        <v/>
      </c>
    </row>
    <row r="6055" customHeight="1" spans="1:15">
      <c r="A6055" s="1" t="str">
        <f>IF('🔴 PHỚT ĐUÔI TRỤC CƠ'!A106="","",'🔴 PHỚT ĐUÔI TRỤC CƠ'!A106)</f>
        <v>HH073880</v>
      </c>
      <c r="B6055" s="1" t="str">
        <f>IF('🔴 PHỚT ĐUÔI TRỤC CƠ'!A106="","",'🔴 PHỚT ĐUÔI TRỤC CƠ'!P106)</f>
        <v>Phớt đuôi trục cơ 3D82 - DF</v>
      </c>
      <c r="C6055" s="1" t="str">
        <f>IF('🔴 PHỚT ĐUÔI TRỤC CƠ'!A106="","","Phớt đuôi")</f>
        <v>Phớt đuôi</v>
      </c>
      <c r="D6055" s="1" t="str">
        <f>IF('🔴 PHỚT ĐUÔI TRỤC CƠ'!A106="","",'🔴 PHỚT ĐUÔI TRỤC CƠ'!G106)</f>
        <v>Cái</v>
      </c>
      <c r="E6055" s="1">
        <f>IF('🔴 PHỚT ĐUÔI TRỤC CƠ'!A106="","",'🔴 PHỚT ĐUÔI TRỤC CƠ'!H106)</f>
        <v>0</v>
      </c>
      <c r="F6055" s="1">
        <f>IF('🔴 PHỚT ĐUÔI TRỤC CƠ'!A106="","",'🔴 PHỚT ĐUÔI TRỤC CƠ'!I106)</f>
        <v>0</v>
      </c>
      <c r="G6055" s="1">
        <f>IF('🔴 PHỚT ĐUÔI TRỤC CƠ'!A106="","",'🔴 PHỚT ĐUÔI TRỤC CƠ'!J106)</f>
        <v>0</v>
      </c>
      <c r="H6055" s="1">
        <f>IF('🔴 PHỚT ĐUÔI TRỤC CƠ'!A106="","",'🔴 PHỚT ĐUÔI TRỤC CƠ'!K106)</f>
        <v>60000</v>
      </c>
      <c r="I6055" s="1">
        <f>IF('🔴 PHỚT ĐUÔI TRỤC CƠ'!A106="","",'🔴 PHỚT ĐUÔI TRỤC CƠ'!L106)</f>
        <v>0</v>
      </c>
      <c r="J6055" s="1">
        <f>IF('🔴 PHỚT ĐUÔI TRỤC CƠ'!A106="","",'🔴 PHỚT ĐUÔI TRỤC CƠ'!D106)</f>
        <v>0</v>
      </c>
      <c r="L6055" s="1">
        <f>N(L6054)+IF(AND('🔎 TRA CỨU NHANH'!$C$2&lt;&gt;"",OR(ISNUMBER(SEARCH('🔎 TRA CỨU NHANH'!$C$2,$A6055)),ISNUMBER(SEARCH('🔎 TRA CỨU NHANH'!$C$2,$B6055)))),1,0)</f>
        <v>0</v>
      </c>
      <c r="M6055" s="1" t="str">
        <f t="shared" si="188"/>
        <v/>
      </c>
      <c r="N6055" s="1">
        <f>N(N6054)+IF(AND('💰 BÁO GIÁ'!$C$27&lt;&gt;"",OR(ISNUMBER(SEARCH('💰 BÁO GIÁ'!$C$27,$A6055)),ISNUMBER(SEARCH('💰 BÁO GIÁ'!$C$27,$B6055)))),1,0)</f>
        <v>0</v>
      </c>
      <c r="O6055" s="1" t="str">
        <f t="shared" si="189"/>
        <v/>
      </c>
    </row>
    <row r="6056" customHeight="1" spans="1:15">
      <c r="A6056" s="1" t="str">
        <f>IF('🔴 PHỚT ĐUÔI TRỤC CƠ'!A107="","",'🔴 PHỚT ĐUÔI TRỤC CƠ'!A107)</f>
        <v>HH079811</v>
      </c>
      <c r="B6056" s="1" t="str">
        <f>IF('🔴 PHỚT ĐUÔI TRỤC CƠ'!A107="","",'🔴 PHỚT ĐUÔI TRỤC CƠ'!P107)</f>
        <v>Phớt đuôi trục cơ 3D95 / 95*127*17/25 - MASAKO</v>
      </c>
      <c r="C6056" s="1" t="str">
        <f>IF('🔴 PHỚT ĐUÔI TRỤC CƠ'!A107="","","Phớt đuôi")</f>
        <v>Phớt đuôi</v>
      </c>
      <c r="D6056" s="1" t="str">
        <f>IF('🔴 PHỚT ĐUÔI TRỤC CƠ'!A107="","",'🔴 PHỚT ĐUÔI TRỤC CƠ'!G107)</f>
        <v>Cái</v>
      </c>
      <c r="E6056" s="1">
        <f>IF('🔴 PHỚT ĐUÔI TRỤC CƠ'!A107="","",'🔴 PHỚT ĐUÔI TRỤC CƠ'!H107)</f>
        <v>0</v>
      </c>
      <c r="F6056" s="1">
        <f>IF('🔴 PHỚT ĐUÔI TRỤC CƠ'!A107="","",'🔴 PHỚT ĐUÔI TRỤC CƠ'!I107)</f>
        <v>90000</v>
      </c>
      <c r="G6056" s="1">
        <f>IF('🔴 PHỚT ĐUÔI TRỤC CƠ'!A107="","",'🔴 PHỚT ĐUÔI TRỤC CƠ'!J107)</f>
        <v>100000</v>
      </c>
      <c r="H6056" s="1">
        <f>IF('🔴 PHỚT ĐUÔI TRỤC CƠ'!A107="","",'🔴 PHỚT ĐUÔI TRỤC CƠ'!K107)</f>
        <v>110000</v>
      </c>
      <c r="I6056" s="1">
        <f>IF('🔴 PHỚT ĐUÔI TRỤC CƠ'!A107="","",'🔴 PHỚT ĐUÔI TRỤC CƠ'!L107)</f>
        <v>0</v>
      </c>
      <c r="J6056" s="1">
        <f>IF('🔴 PHỚT ĐUÔI TRỤC CƠ'!A107="","",'🔴 PHỚT ĐUÔI TRỤC CƠ'!D107)</f>
        <v>0</v>
      </c>
      <c r="L6056" s="1">
        <f>N(L6055)+IF(AND('🔎 TRA CỨU NHANH'!$C$2&lt;&gt;"",OR(ISNUMBER(SEARCH('🔎 TRA CỨU NHANH'!$C$2,$A6056)),ISNUMBER(SEARCH('🔎 TRA CỨU NHANH'!$C$2,$B6056)))),1,0)</f>
        <v>0</v>
      </c>
      <c r="M6056" s="1" t="str">
        <f t="shared" si="188"/>
        <v/>
      </c>
      <c r="N6056" s="1">
        <f>N(N6055)+IF(AND('💰 BÁO GIÁ'!$C$27&lt;&gt;"",OR(ISNUMBER(SEARCH('💰 BÁO GIÁ'!$C$27,$A6056)),ISNUMBER(SEARCH('💰 BÁO GIÁ'!$C$27,$B6056)))),1,0)</f>
        <v>0</v>
      </c>
      <c r="O6056" s="1" t="str">
        <f t="shared" si="189"/>
        <v/>
      </c>
    </row>
    <row r="6057" customHeight="1" spans="1:15">
      <c r="A6057" s="1" t="str">
        <f>IF('🔴 PHỚT ĐUÔI TRỤC CƠ'!A108="","",'🔴 PHỚT ĐUÔI TRỤC CƠ'!A108)</f>
        <v>HH074139</v>
      </c>
      <c r="B6057" s="1" t="str">
        <f>IF('🔴 PHỚT ĐUÔI TRỤC CƠ'!A108="","",'🔴 PHỚT ĐUÔI TRỤC CƠ'!P108)</f>
        <v>Phớt đuôi 3TNE78/ 3TNE82 (3TN78) 79*93*10 - DF MSK (30.35.40)</v>
      </c>
      <c r="C6057" s="1" t="str">
        <f>IF('🔴 PHỚT ĐUÔI TRỤC CƠ'!A108="","","Phớt đuôi")</f>
        <v>Phớt đuôi</v>
      </c>
      <c r="D6057" s="1" t="str">
        <f>IF('🔴 PHỚT ĐUÔI TRỤC CƠ'!A108="","",'🔴 PHỚT ĐUÔI TRỤC CƠ'!G108)</f>
        <v>Cái</v>
      </c>
      <c r="E6057" s="1">
        <f>IF('🔴 PHỚT ĐUÔI TRỤC CƠ'!A108="","",'🔴 PHỚT ĐUÔI TRỤC CƠ'!H108)</f>
        <v>0</v>
      </c>
      <c r="F6057" s="1">
        <f>IF('🔴 PHỚT ĐUÔI TRỤC CƠ'!A108="","",'🔴 PHỚT ĐUÔI TRỤC CƠ'!I108)</f>
        <v>0</v>
      </c>
      <c r="G6057" s="1">
        <f>IF('🔴 PHỚT ĐUÔI TRỤC CƠ'!A108="","",'🔴 PHỚT ĐUÔI TRỤC CƠ'!J108)</f>
        <v>0</v>
      </c>
      <c r="H6057" s="1">
        <f>IF('🔴 PHỚT ĐUÔI TRỤC CƠ'!A108="","",'🔴 PHỚT ĐUÔI TRỤC CƠ'!K108)</f>
        <v>0</v>
      </c>
      <c r="I6057" s="1">
        <f>IF('🔴 PHỚT ĐUÔI TRỤC CƠ'!A108="","",'🔴 PHỚT ĐUÔI TRỤC CƠ'!L108)</f>
        <v>0</v>
      </c>
      <c r="J6057" s="1">
        <f>IF('🔴 PHỚT ĐUÔI TRỤC CƠ'!A108="","",'🔴 PHỚT ĐUÔI TRỤC CƠ'!D108)</f>
        <v>0</v>
      </c>
      <c r="L6057" s="1">
        <f>N(L6056)+IF(AND('🔎 TRA CỨU NHANH'!$C$2&lt;&gt;"",OR(ISNUMBER(SEARCH('🔎 TRA CỨU NHANH'!$C$2,$A6057)),ISNUMBER(SEARCH('🔎 TRA CỨU NHANH'!$C$2,$B6057)))),1,0)</f>
        <v>0</v>
      </c>
      <c r="M6057" s="1" t="str">
        <f t="shared" si="188"/>
        <v/>
      </c>
      <c r="N6057" s="1">
        <f>N(N6056)+IF(AND('💰 BÁO GIÁ'!$C$27&lt;&gt;"",OR(ISNUMBER(SEARCH('💰 BÁO GIÁ'!$C$27,$A6057)),ISNUMBER(SEARCH('💰 BÁO GIÁ'!$C$27,$B6057)))),1,0)</f>
        <v>0</v>
      </c>
      <c r="O6057" s="1" t="str">
        <f t="shared" si="189"/>
        <v/>
      </c>
    </row>
    <row r="6058" customHeight="1" spans="1:15">
      <c r="A6058" s="1" t="str">
        <f>IF('🔴 PHỚT ĐUÔI TRỤC CƠ'!A109="","",'🔴 PHỚT ĐUÔI TRỤC CƠ'!A109)</f>
        <v/>
      </c>
      <c r="B6058" s="1" t="str">
        <f>IF('🔴 PHỚT ĐUÔI TRỤC CƠ'!A109="","",'🔴 PHỚT ĐUÔI TRỤC CƠ'!P109)</f>
        <v/>
      </c>
      <c r="C6058" s="1" t="str">
        <f>IF('🔴 PHỚT ĐUÔI TRỤC CƠ'!A109="","","Phớt đuôi")</f>
        <v/>
      </c>
      <c r="D6058" s="1" t="str">
        <f>IF('🔴 PHỚT ĐUÔI TRỤC CƠ'!A109="","",'🔴 PHỚT ĐUÔI TRỤC CƠ'!G109)</f>
        <v/>
      </c>
      <c r="E6058" s="1" t="str">
        <f>IF('🔴 PHỚT ĐUÔI TRỤC CƠ'!A109="","",'🔴 PHỚT ĐUÔI TRỤC CƠ'!H109)</f>
        <v/>
      </c>
      <c r="F6058" s="1" t="str">
        <f>IF('🔴 PHỚT ĐUÔI TRỤC CƠ'!A109="","",'🔴 PHỚT ĐUÔI TRỤC CƠ'!I109)</f>
        <v/>
      </c>
      <c r="G6058" s="1" t="str">
        <f>IF('🔴 PHỚT ĐUÔI TRỤC CƠ'!A109="","",'🔴 PHỚT ĐUÔI TRỤC CƠ'!J109)</f>
        <v/>
      </c>
      <c r="H6058" s="1" t="str">
        <f>IF('🔴 PHỚT ĐUÔI TRỤC CƠ'!A109="","",'🔴 PHỚT ĐUÔI TRỤC CƠ'!K109)</f>
        <v/>
      </c>
      <c r="I6058" s="1" t="str">
        <f>IF('🔴 PHỚT ĐUÔI TRỤC CƠ'!A109="","",'🔴 PHỚT ĐUÔI TRỤC CƠ'!L109)</f>
        <v/>
      </c>
      <c r="J6058" s="1" t="str">
        <f>IF('🔴 PHỚT ĐUÔI TRỤC CƠ'!A109="","",'🔴 PHỚT ĐUÔI TRỤC CƠ'!D109)</f>
        <v/>
      </c>
      <c r="L6058" s="1">
        <f>N(L6057)+IF(AND('🔎 TRA CỨU NHANH'!$C$2&lt;&gt;"",OR(ISNUMBER(SEARCH('🔎 TRA CỨU NHANH'!$C$2,$A6058)),ISNUMBER(SEARCH('🔎 TRA CỨU NHANH'!$C$2,$B6058)))),1,0)</f>
        <v>0</v>
      </c>
      <c r="M6058" s="1" t="str">
        <f t="shared" si="188"/>
        <v/>
      </c>
      <c r="N6058" s="1">
        <f>N(N6057)+IF(AND('💰 BÁO GIÁ'!$C$27&lt;&gt;"",OR(ISNUMBER(SEARCH('💰 BÁO GIÁ'!$C$27,$A6058)),ISNUMBER(SEARCH('💰 BÁO GIÁ'!$C$27,$B6058)))),1,0)</f>
        <v>0</v>
      </c>
      <c r="O6058" s="1" t="str">
        <f t="shared" si="189"/>
        <v/>
      </c>
    </row>
    <row r="6059" customHeight="1" spans="1:15">
      <c r="A6059" s="1" t="str">
        <f>IF('🔴 PHỚT ĐUÔI TRỤC CƠ'!A110="","",'🔴 PHỚT ĐUÔI TRỤC CƠ'!A110)</f>
        <v>HH073865</v>
      </c>
      <c r="B6059" s="1" t="str">
        <f>IF('🔴 PHỚT ĐUÔI TRỤC CƠ'!A110="","",'🔴 PHỚT ĐUÔI TRỤC CƠ'!P110)</f>
        <v>Phớt đuôi trục cơ 4D105-5 / 6D105 (2 lò xo) - DF</v>
      </c>
      <c r="C6059" s="1" t="str">
        <f>IF('🔴 PHỚT ĐUÔI TRỤC CƠ'!A110="","","Phớt đuôi")</f>
        <v>Phớt đuôi</v>
      </c>
      <c r="D6059" s="1" t="str">
        <f>IF('🔴 PHỚT ĐUÔI TRỤC CƠ'!A110="","",'🔴 PHỚT ĐUÔI TRỤC CƠ'!G110)</f>
        <v>Cái</v>
      </c>
      <c r="E6059" s="1">
        <f>IF('🔴 PHỚT ĐUÔI TRỤC CƠ'!A110="","",'🔴 PHỚT ĐUÔI TRỤC CƠ'!H110)</f>
        <v>0</v>
      </c>
      <c r="F6059" s="1">
        <f>IF('🔴 PHỚT ĐUÔI TRỤC CƠ'!A110="","",'🔴 PHỚT ĐUÔI TRỤC CƠ'!I110)</f>
        <v>90000</v>
      </c>
      <c r="G6059" s="1">
        <f>IF('🔴 PHỚT ĐUÔI TRỤC CƠ'!A110="","",'🔴 PHỚT ĐUÔI TRỤC CƠ'!J110)</f>
        <v>100000</v>
      </c>
      <c r="H6059" s="1">
        <f>IF('🔴 PHỚT ĐUÔI TRỤC CƠ'!A110="","",'🔴 PHỚT ĐUÔI TRỤC CƠ'!K110)</f>
        <v>110000</v>
      </c>
      <c r="I6059" s="1">
        <f>IF('🔴 PHỚT ĐUÔI TRỤC CƠ'!A110="","",'🔴 PHỚT ĐUÔI TRỤC CƠ'!L110)</f>
        <v>0</v>
      </c>
      <c r="J6059" s="1">
        <f>IF('🔴 PHỚT ĐUÔI TRỤC CƠ'!A110="","",'🔴 PHỚT ĐUÔI TRỤC CƠ'!D110)</f>
        <v>0</v>
      </c>
      <c r="L6059" s="1">
        <f>N(L6058)+IF(AND('🔎 TRA CỨU NHANH'!$C$2&lt;&gt;"",OR(ISNUMBER(SEARCH('🔎 TRA CỨU NHANH'!$C$2,$A6059)),ISNUMBER(SEARCH('🔎 TRA CỨU NHANH'!$C$2,$B6059)))),1,0)</f>
        <v>0</v>
      </c>
      <c r="M6059" s="1" t="str">
        <f t="shared" si="188"/>
        <v/>
      </c>
      <c r="N6059" s="1">
        <f>N(N6058)+IF(AND('💰 BÁO GIÁ'!$C$27&lt;&gt;"",OR(ISNUMBER(SEARCH('💰 BÁO GIÁ'!$C$27,$A6059)),ISNUMBER(SEARCH('💰 BÁO GIÁ'!$C$27,$B6059)))),1,0)</f>
        <v>0</v>
      </c>
      <c r="O6059" s="1" t="str">
        <f t="shared" si="189"/>
        <v/>
      </c>
    </row>
    <row r="6060" customHeight="1" spans="1:15">
      <c r="A6060" s="1" t="str">
        <f>IF('🔴 PHỚT ĐUÔI TRỤC CƠ'!A111="","",'🔴 PHỚT ĐUÔI TRỤC CƠ'!A111)</f>
        <v/>
      </c>
      <c r="B6060" s="1" t="str">
        <f>IF('🔴 PHỚT ĐUÔI TRỤC CƠ'!A111="","",'🔴 PHỚT ĐUÔI TRỤC CƠ'!P111)</f>
        <v/>
      </c>
      <c r="C6060" s="1" t="str">
        <f>IF('🔴 PHỚT ĐUÔI TRỤC CƠ'!A111="","","Phớt đuôi")</f>
        <v/>
      </c>
      <c r="D6060" s="1" t="str">
        <f>IF('🔴 PHỚT ĐUÔI TRỤC CƠ'!A111="","",'🔴 PHỚT ĐUÔI TRỤC CƠ'!G111)</f>
        <v/>
      </c>
      <c r="E6060" s="1" t="str">
        <f>IF('🔴 PHỚT ĐUÔI TRỤC CƠ'!A111="","",'🔴 PHỚT ĐUÔI TRỤC CƠ'!H111)</f>
        <v/>
      </c>
      <c r="F6060" s="1" t="str">
        <f>IF('🔴 PHỚT ĐUÔI TRỤC CƠ'!A111="","",'🔴 PHỚT ĐUÔI TRỤC CƠ'!I111)</f>
        <v/>
      </c>
      <c r="G6060" s="1" t="str">
        <f>IF('🔴 PHỚT ĐUÔI TRỤC CƠ'!A111="","",'🔴 PHỚT ĐUÔI TRỤC CƠ'!J111)</f>
        <v/>
      </c>
      <c r="H6060" s="1" t="str">
        <f>IF('🔴 PHỚT ĐUÔI TRỤC CƠ'!A111="","",'🔴 PHỚT ĐUÔI TRỤC CƠ'!K111)</f>
        <v/>
      </c>
      <c r="I6060" s="1" t="str">
        <f>IF('🔴 PHỚT ĐUÔI TRỤC CƠ'!A111="","",'🔴 PHỚT ĐUÔI TRỤC CƠ'!L111)</f>
        <v/>
      </c>
      <c r="J6060" s="1" t="str">
        <f>IF('🔴 PHỚT ĐUÔI TRỤC CƠ'!A111="","",'🔴 PHỚT ĐUÔI TRỤC CƠ'!D111)</f>
        <v/>
      </c>
      <c r="L6060" s="1">
        <f>N(L6059)+IF(AND('🔎 TRA CỨU NHANH'!$C$2&lt;&gt;"",OR(ISNUMBER(SEARCH('🔎 TRA CỨU NHANH'!$C$2,$A6060)),ISNUMBER(SEARCH('🔎 TRA CỨU NHANH'!$C$2,$B6060)))),1,0)</f>
        <v>0</v>
      </c>
      <c r="M6060" s="1" t="str">
        <f t="shared" si="188"/>
        <v/>
      </c>
      <c r="N6060" s="1">
        <f>N(N6059)+IF(AND('💰 BÁO GIÁ'!$C$27&lt;&gt;"",OR(ISNUMBER(SEARCH('💰 BÁO GIÁ'!$C$27,$A6060)),ISNUMBER(SEARCH('💰 BÁO GIÁ'!$C$27,$B6060)))),1,0)</f>
        <v>0</v>
      </c>
      <c r="O6060" s="1" t="str">
        <f t="shared" si="189"/>
        <v/>
      </c>
    </row>
    <row r="6061" customHeight="1" spans="1:15">
      <c r="A6061" s="1" t="str">
        <f>IF('🔴 PHỚT ĐUÔI TRỤC CƠ'!A112="","",'🔴 PHỚT ĐUÔI TRỤC CƠ'!A112)</f>
        <v>HH081097</v>
      </c>
      <c r="B6061" s="1" t="str">
        <f>IF('🔴 PHỚT ĐUÔI TRỤC CƠ'!A112="","",'🔴 PHỚT ĐUÔI TRỤC CƠ'!P112)</f>
        <v>Phớt đuôi trục cơ 122x141x11,8 có lò xo (Yuchai)</v>
      </c>
      <c r="C6061" s="1" t="str">
        <f>IF('🔴 PHỚT ĐUÔI TRỤC CƠ'!A112="","","Phớt đuôi")</f>
        <v>Phớt đuôi</v>
      </c>
      <c r="D6061" s="1" t="str">
        <f>IF('🔴 PHỚT ĐUÔI TRỤC CƠ'!A112="","",'🔴 PHỚT ĐUÔI TRỤC CƠ'!G112)</f>
        <v>Cái</v>
      </c>
      <c r="E6061" s="1">
        <f>IF('🔴 PHỚT ĐUÔI TRỤC CƠ'!A112="","",'🔴 PHỚT ĐUÔI TRỤC CƠ'!H112)</f>
        <v>0</v>
      </c>
      <c r="F6061" s="1">
        <f>IF('🔴 PHỚT ĐUÔI TRỤC CƠ'!A112="","",'🔴 PHỚT ĐUÔI TRỤC CƠ'!I112)</f>
        <v>0</v>
      </c>
      <c r="G6061" s="1">
        <f>IF('🔴 PHỚT ĐUÔI TRỤC CƠ'!A112="","",'🔴 PHỚT ĐUÔI TRỤC CƠ'!J112)</f>
        <v>0</v>
      </c>
      <c r="H6061" s="1">
        <f>IF('🔴 PHỚT ĐUÔI TRỤC CƠ'!A112="","",'🔴 PHỚT ĐUÔI TRỤC CƠ'!K112)</f>
        <v>0</v>
      </c>
      <c r="I6061" s="1">
        <f>IF('🔴 PHỚT ĐUÔI TRỤC CƠ'!A112="","",'🔴 PHỚT ĐUÔI TRỤC CƠ'!L112)</f>
        <v>0</v>
      </c>
      <c r="J6061" s="1">
        <f>IF('🔴 PHỚT ĐUÔI TRỤC CƠ'!A112="","",'🔴 PHỚT ĐUÔI TRỤC CƠ'!D112)</f>
        <v>0</v>
      </c>
      <c r="L6061" s="1">
        <f>N(L6060)+IF(AND('🔎 TRA CỨU NHANH'!$C$2&lt;&gt;"",OR(ISNUMBER(SEARCH('🔎 TRA CỨU NHANH'!$C$2,$A6061)),ISNUMBER(SEARCH('🔎 TRA CỨU NHANH'!$C$2,$B6061)))),1,0)</f>
        <v>0</v>
      </c>
      <c r="M6061" s="1" t="str">
        <f t="shared" si="188"/>
        <v/>
      </c>
      <c r="N6061" s="1">
        <f>N(N6060)+IF(AND('💰 BÁO GIÁ'!$C$27&lt;&gt;"",OR(ISNUMBER(SEARCH('💰 BÁO GIÁ'!$C$27,$A6061)),ISNUMBER(SEARCH('💰 BÁO GIÁ'!$C$27,$B6061)))),1,0)</f>
        <v>0</v>
      </c>
      <c r="O6061" s="1" t="str">
        <f t="shared" si="189"/>
        <v/>
      </c>
    </row>
    <row r="6062" customHeight="1" spans="1:15">
      <c r="A6062" s="1" t="str">
        <f>IF('🔴 PHỚT ĐUÔI TRỤC CƠ'!A113="","",'🔴 PHỚT ĐUÔI TRỤC CƠ'!A113)</f>
        <v>HH082536</v>
      </c>
      <c r="B6062" s="1" t="str">
        <f>IF('🔴 PHỚT ĐUÔI TRỤC CƠ'!A113="","",'🔴 PHỚT ĐUÔI TRỤC CƠ'!P113)</f>
        <v>Phớt đuôi trục cơ D24/DL02 - MASAKO</v>
      </c>
      <c r="C6062" s="1" t="str">
        <f>IF('🔴 PHỚT ĐUÔI TRỤC CƠ'!A113="","","Phớt đuôi")</f>
        <v>Phớt đuôi</v>
      </c>
      <c r="D6062" s="1" t="str">
        <f>IF('🔴 PHỚT ĐUÔI TRỤC CƠ'!A113="","",'🔴 PHỚT ĐUÔI TRỤC CƠ'!G113)</f>
        <v>Cái</v>
      </c>
      <c r="E6062" s="1">
        <f>IF('🔴 PHỚT ĐUÔI TRỤC CƠ'!A113="","",'🔴 PHỚT ĐUÔI TRỤC CƠ'!H113)</f>
        <v>0</v>
      </c>
      <c r="F6062" s="1">
        <f>IF('🔴 PHỚT ĐUÔI TRỤC CƠ'!A113="","",'🔴 PHỚT ĐUÔI TRỤC CƠ'!I113)</f>
        <v>120000</v>
      </c>
      <c r="G6062" s="1">
        <f>IF('🔴 PHỚT ĐUÔI TRỤC CƠ'!A113="","",'🔴 PHỚT ĐUÔI TRỤC CƠ'!J113)</f>
        <v>130000</v>
      </c>
      <c r="H6062" s="1">
        <f>IF('🔴 PHỚT ĐUÔI TRỤC CƠ'!A113="","",'🔴 PHỚT ĐUÔI TRỤC CƠ'!K113)</f>
        <v>150000</v>
      </c>
      <c r="I6062" s="1">
        <f>IF('🔴 PHỚT ĐUÔI TRỤC CƠ'!A113="","",'🔴 PHỚT ĐUÔI TRỤC CƠ'!L113)</f>
        <v>0</v>
      </c>
      <c r="J6062" s="1">
        <f>IF('🔴 PHỚT ĐUÔI TRỤC CƠ'!A113="","",'🔴 PHỚT ĐUÔI TRỤC CƠ'!D113)</f>
        <v>0</v>
      </c>
      <c r="L6062" s="1">
        <f>N(L6061)+IF(AND('🔎 TRA CỨU NHANH'!$C$2&lt;&gt;"",OR(ISNUMBER(SEARCH('🔎 TRA CỨU NHANH'!$C$2,$A6062)),ISNUMBER(SEARCH('🔎 TRA CỨU NHANH'!$C$2,$B6062)))),1,0)</f>
        <v>0</v>
      </c>
      <c r="M6062" s="1" t="str">
        <f t="shared" si="188"/>
        <v/>
      </c>
      <c r="N6062" s="1">
        <f>N(N6061)+IF(AND('💰 BÁO GIÁ'!$C$27&lt;&gt;"",OR(ISNUMBER(SEARCH('💰 BÁO GIÁ'!$C$27,$A6062)),ISNUMBER(SEARCH('💰 BÁO GIÁ'!$C$27,$B6062)))),1,0)</f>
        <v>0</v>
      </c>
      <c r="O6062" s="1" t="str">
        <f t="shared" si="189"/>
        <v/>
      </c>
    </row>
    <row r="6063" customHeight="1" spans="1:15">
      <c r="A6063" s="1" t="str">
        <f>IF('🔴 PHỚT ĐUÔI TRỤC CƠ'!A114="","",'🔴 PHỚT ĐUÔI TRỤC CƠ'!A114)</f>
        <v>HH00492</v>
      </c>
      <c r="B6063" s="1" t="str">
        <f>IF('🔴 PHỚT ĐUÔI TRỤC CƠ'!A114="","",'🔴 PHỚT ĐUÔI TRỤC CƠ'!P114)</f>
        <v>Phớt đuôi trục cơ MAN MC13/ MAXXFORCE 13 - MASAKO</v>
      </c>
      <c r="C6063" s="1" t="str">
        <f>IF('🔴 PHỚT ĐUÔI TRỤC CƠ'!A114="","","Phớt đuôi")</f>
        <v>Phớt đuôi</v>
      </c>
      <c r="D6063" s="1" t="str">
        <f>IF('🔴 PHỚT ĐUÔI TRỤC CƠ'!A114="","",'🔴 PHỚT ĐUÔI TRỤC CƠ'!G114)</f>
        <v>Cái</v>
      </c>
      <c r="E6063" s="1">
        <f>IF('🔴 PHỚT ĐUÔI TRỤC CƠ'!A114="","",'🔴 PHỚT ĐUÔI TRỤC CƠ'!H114)</f>
        <v>0</v>
      </c>
      <c r="F6063" s="1">
        <f>IF('🔴 PHỚT ĐUÔI TRỤC CƠ'!A114="","",'🔴 PHỚT ĐUÔI TRỤC CƠ'!I114)</f>
        <v>160000</v>
      </c>
      <c r="G6063" s="1">
        <f>IF('🔴 PHỚT ĐUÔI TRỤC CƠ'!A114="","",'🔴 PHỚT ĐUÔI TRỤC CƠ'!J114)</f>
        <v>180000</v>
      </c>
      <c r="H6063" s="1">
        <f>IF('🔴 PHỚT ĐUÔI TRỤC CƠ'!A114="","",'🔴 PHỚT ĐUÔI TRỤC CƠ'!K114)</f>
        <v>200000</v>
      </c>
      <c r="I6063" s="1">
        <f>IF('🔴 PHỚT ĐUÔI TRỤC CƠ'!A114="","",'🔴 PHỚT ĐUÔI TRỤC CƠ'!L114)</f>
        <v>0</v>
      </c>
      <c r="J6063" s="1">
        <f>IF('🔴 PHỚT ĐUÔI TRỤC CƠ'!A114="","",'🔴 PHỚT ĐUÔI TRỤC CƠ'!D114)</f>
        <v>0</v>
      </c>
      <c r="L6063" s="1">
        <f>N(L6062)+IF(AND('🔎 TRA CỨU NHANH'!$C$2&lt;&gt;"",OR(ISNUMBER(SEARCH('🔎 TRA CỨU NHANH'!$C$2,$A6063)),ISNUMBER(SEARCH('🔎 TRA CỨU NHANH'!$C$2,$B6063)))),1,0)</f>
        <v>0</v>
      </c>
      <c r="M6063" s="1" t="str">
        <f t="shared" si="188"/>
        <v/>
      </c>
      <c r="N6063" s="1">
        <f>N(N6062)+IF(AND('💰 BÁO GIÁ'!$C$27&lt;&gt;"",OR(ISNUMBER(SEARCH('💰 BÁO GIÁ'!$C$27,$A6063)),ISNUMBER(SEARCH('💰 BÁO GIÁ'!$C$27,$B6063)))),1,0)</f>
        <v>0</v>
      </c>
      <c r="O6063" s="1" t="str">
        <f t="shared" si="189"/>
        <v/>
      </c>
    </row>
    <row r="6064" customHeight="1" spans="1:15">
      <c r="A6064" s="1" t="str">
        <f>IF('🔴 PHỚT ĐUÔI TRỤC CƠ'!A115="","",'🔴 PHỚT ĐUÔI TRỤC CƠ'!A115)</f>
        <v>HH079807</v>
      </c>
      <c r="B6064" s="1" t="str">
        <f>IF('🔴 PHỚT ĐUÔI TRỤC CƠ'!A115="","",'🔴 PHỚT ĐUÔI TRỤC CƠ'!P115)</f>
        <v>Phớt đuôi trục cơ NE6 / ND6 / AE3298E / 120*140/146*13 - MASAKO</v>
      </c>
      <c r="C6064" s="1" t="str">
        <f>IF('🔴 PHỚT ĐUÔI TRỤC CƠ'!A115="","","Phớt đuôi")</f>
        <v>Phớt đuôi</v>
      </c>
      <c r="D6064" s="1" t="str">
        <f>IF('🔴 PHỚT ĐUÔI TRỤC CƠ'!A115="","",'🔴 PHỚT ĐUÔI TRỤC CƠ'!G115)</f>
        <v>Cái</v>
      </c>
      <c r="E6064" s="1">
        <f>IF('🔴 PHỚT ĐUÔI TRỤC CƠ'!A115="","",'🔴 PHỚT ĐUÔI TRỤC CƠ'!H115)</f>
        <v>0</v>
      </c>
      <c r="F6064" s="1">
        <f>IF('🔴 PHỚT ĐUÔI TRỤC CƠ'!A115="","",'🔴 PHỚT ĐUÔI TRỤC CƠ'!I115)</f>
        <v>0</v>
      </c>
      <c r="G6064" s="1">
        <f>IF('🔴 PHỚT ĐUÔI TRỤC CƠ'!A115="","",'🔴 PHỚT ĐUÔI TRỤC CƠ'!J115)</f>
        <v>0</v>
      </c>
      <c r="H6064" s="1">
        <f>IF('🔴 PHỚT ĐUÔI TRỤC CƠ'!A115="","",'🔴 PHỚT ĐUÔI TRỤC CƠ'!K115)</f>
        <v>0</v>
      </c>
      <c r="I6064" s="1">
        <f>IF('🔴 PHỚT ĐUÔI TRỤC CƠ'!A115="","",'🔴 PHỚT ĐUÔI TRỤC CƠ'!L115)</f>
        <v>0</v>
      </c>
      <c r="J6064" s="1">
        <f>IF('🔴 PHỚT ĐUÔI TRỤC CƠ'!A115="","",'🔴 PHỚT ĐUÔI TRỤC CƠ'!D115)</f>
        <v>0</v>
      </c>
      <c r="L6064" s="1">
        <f>N(L6063)+IF(AND('🔎 TRA CỨU NHANH'!$C$2&lt;&gt;"",OR(ISNUMBER(SEARCH('🔎 TRA CỨU NHANH'!$C$2,$A6064)),ISNUMBER(SEARCH('🔎 TRA CỨU NHANH'!$C$2,$B6064)))),1,0)</f>
        <v>0</v>
      </c>
      <c r="M6064" s="1" t="str">
        <f t="shared" si="188"/>
        <v/>
      </c>
      <c r="N6064" s="1">
        <f>N(N6063)+IF(AND('💰 BÁO GIÁ'!$C$27&lt;&gt;"",OR(ISNUMBER(SEARCH('💰 BÁO GIÁ'!$C$27,$A6064)),ISNUMBER(SEARCH('💰 BÁO GIÁ'!$C$27,$B6064)))),1,0)</f>
        <v>0</v>
      </c>
      <c r="O6064" s="1" t="str">
        <f t="shared" si="189"/>
        <v/>
      </c>
    </row>
    <row r="6065" customHeight="1" spans="1:15">
      <c r="A6065" s="1" t="str">
        <f>IF('🔴 PHỚT ĐUÔI TRỤC CƠ'!A116="","",'🔴 PHỚT ĐUÔI TRỤC CƠ'!A116)</f>
        <v>HH00859</v>
      </c>
      <c r="B6065" s="1" t="str">
        <f>IF('🔴 PHỚT ĐUÔI TRỤC CƠ'!A116="","",'🔴 PHỚT ĐUÔI TRỤC CƠ'!P116)</f>
        <v>Phớt đuôi trục cơ S4KT - DF</v>
      </c>
      <c r="C6065" s="1" t="str">
        <f>IF('🔴 PHỚT ĐUÔI TRỤC CƠ'!A116="","","Phớt đuôi")</f>
        <v>Phớt đuôi</v>
      </c>
      <c r="D6065" s="1" t="str">
        <f>IF('🔴 PHỚT ĐUÔI TRỤC CƠ'!A116="","",'🔴 PHỚT ĐUÔI TRỤC CƠ'!G116)</f>
        <v>Cái</v>
      </c>
      <c r="E6065" s="1">
        <f>IF('🔴 PHỚT ĐUÔI TRỤC CƠ'!A116="","",'🔴 PHỚT ĐUÔI TRỤC CƠ'!H116)</f>
        <v>0</v>
      </c>
      <c r="F6065" s="1">
        <f>IF('🔴 PHỚT ĐUÔI TRỤC CƠ'!A116="","",'🔴 PHỚT ĐUÔI TRỤC CƠ'!I116)</f>
        <v>0</v>
      </c>
      <c r="G6065" s="1">
        <f>IF('🔴 PHỚT ĐUÔI TRỤC CƠ'!A116="","",'🔴 PHỚT ĐUÔI TRỤC CƠ'!J116)</f>
        <v>0</v>
      </c>
      <c r="H6065" s="1">
        <f>IF('🔴 PHỚT ĐUÔI TRỤC CƠ'!A116="","",'🔴 PHỚT ĐUÔI TRỤC CƠ'!K116)</f>
        <v>0</v>
      </c>
      <c r="I6065" s="1">
        <f>IF('🔴 PHỚT ĐUÔI TRỤC CƠ'!A116="","",'🔴 PHỚT ĐUÔI TRỤC CƠ'!L116)</f>
        <v>0</v>
      </c>
      <c r="J6065" s="1">
        <f>IF('🔴 PHỚT ĐUÔI TRỤC CƠ'!A116="","",'🔴 PHỚT ĐUÔI TRỤC CƠ'!D116)</f>
        <v>0</v>
      </c>
      <c r="L6065" s="1">
        <f>N(L6064)+IF(AND('🔎 TRA CỨU NHANH'!$C$2&lt;&gt;"",OR(ISNUMBER(SEARCH('🔎 TRA CỨU NHANH'!$C$2,$A6065)),ISNUMBER(SEARCH('🔎 TRA CỨU NHANH'!$C$2,$B6065)))),1,0)</f>
        <v>0</v>
      </c>
      <c r="M6065" s="1" t="str">
        <f t="shared" si="188"/>
        <v/>
      </c>
      <c r="N6065" s="1">
        <f>N(N6064)+IF(AND('💰 BÁO GIÁ'!$C$27&lt;&gt;"",OR(ISNUMBER(SEARCH('💰 BÁO GIÁ'!$C$27,$A6065)),ISNUMBER(SEARCH('💰 BÁO GIÁ'!$C$27,$B6065)))),1,0)</f>
        <v>0</v>
      </c>
      <c r="O6065" s="1" t="str">
        <f t="shared" si="189"/>
        <v/>
      </c>
    </row>
    <row r="6066" customHeight="1" spans="1:15">
      <c r="A6066" s="1" t="str">
        <f>IF('🔴 PHỚT ĐUÔI TRỤC CƠ'!A117="","",'🔴 PHỚT ĐUÔI TRỤC CƠ'!A117)</f>
        <v>HH077056</v>
      </c>
      <c r="B6066" s="1" t="str">
        <f>IF('🔴 PHỚT ĐUÔI TRỤC CƠ'!A117="","",'🔴 PHỚT ĐUÔI TRỤC CƠ'!P117)</f>
        <v>Phớt đuôi trục cơ S6A-2 (180-210-15) - NICE IN</v>
      </c>
      <c r="C6066" s="1" t="str">
        <f>IF('🔴 PHỚT ĐUÔI TRỤC CƠ'!A117="","","Phớt đuôi")</f>
        <v>Phớt đuôi</v>
      </c>
      <c r="D6066" s="1" t="str">
        <f>IF('🔴 PHỚT ĐUÔI TRỤC CƠ'!A117="","",'🔴 PHỚT ĐUÔI TRỤC CƠ'!G117)</f>
        <v>Cái</v>
      </c>
      <c r="E6066" s="1">
        <f>IF('🔴 PHỚT ĐUÔI TRỤC CƠ'!A117="","",'🔴 PHỚT ĐUÔI TRỤC CƠ'!H117)</f>
        <v>0</v>
      </c>
      <c r="F6066" s="1">
        <f>IF('🔴 PHỚT ĐUÔI TRỤC CƠ'!A117="","",'🔴 PHỚT ĐUÔI TRỤC CƠ'!I117)</f>
        <v>280000</v>
      </c>
      <c r="G6066" s="1">
        <f>IF('🔴 PHỚT ĐUÔI TRỤC CƠ'!A117="","",'🔴 PHỚT ĐUÔI TRỤC CƠ'!J117)</f>
        <v>300000</v>
      </c>
      <c r="H6066" s="1">
        <f>IF('🔴 PHỚT ĐUÔI TRỤC CƠ'!A117="","",'🔴 PHỚT ĐUÔI TRỤC CƠ'!K117)</f>
        <v>350000</v>
      </c>
      <c r="I6066" s="1">
        <f>IF('🔴 PHỚT ĐUÔI TRỤC CƠ'!A117="","",'🔴 PHỚT ĐUÔI TRỤC CƠ'!L117)</f>
        <v>0</v>
      </c>
      <c r="J6066" s="1">
        <f>IF('🔴 PHỚT ĐUÔI TRỤC CƠ'!A117="","",'🔴 PHỚT ĐUÔI TRỤC CƠ'!D117)</f>
        <v>0</v>
      </c>
      <c r="L6066" s="1">
        <f>N(L6065)+IF(AND('🔎 TRA CỨU NHANH'!$C$2&lt;&gt;"",OR(ISNUMBER(SEARCH('🔎 TRA CỨU NHANH'!$C$2,$A6066)),ISNUMBER(SEARCH('🔎 TRA CỨU NHANH'!$C$2,$B6066)))),1,0)</f>
        <v>0</v>
      </c>
      <c r="M6066" s="1" t="str">
        <f t="shared" si="188"/>
        <v/>
      </c>
      <c r="N6066" s="1">
        <f>N(N6065)+IF(AND('💰 BÁO GIÁ'!$C$27&lt;&gt;"",OR(ISNUMBER(SEARCH('💰 BÁO GIÁ'!$C$27,$A6066)),ISNUMBER(SEARCH('💰 BÁO GIÁ'!$C$27,$B6066)))),1,0)</f>
        <v>0</v>
      </c>
      <c r="O6066" s="1" t="str">
        <f t="shared" si="189"/>
        <v/>
      </c>
    </row>
    <row r="6067" customHeight="1" spans="1:15">
      <c r="A6067" s="1" t="str">
        <f>IF('🔴 PHỚT ĐUÔI TRỤC CƠ'!A118="","",'🔴 PHỚT ĐUÔI TRỤC CƠ'!A118)</f>
        <v>HH077060</v>
      </c>
      <c r="B6067" s="1" t="str">
        <f>IF('🔴 PHỚT ĐUÔI TRỤC CƠ'!A118="","",'🔴 PHỚT ĐUÔI TRỤC CƠ'!P118)</f>
        <v>Phớt đuôi trục cơ S6B-3 (phớt trà 160*195*10) - NICE IN</v>
      </c>
      <c r="C6067" s="1" t="str">
        <f>IF('🔴 PHỚT ĐUÔI TRỤC CƠ'!A118="","","Phớt đuôi")</f>
        <v>Phớt đuôi</v>
      </c>
      <c r="D6067" s="1" t="str">
        <f>IF('🔴 PHỚT ĐUÔI TRỤC CƠ'!A118="","",'🔴 PHỚT ĐUÔI TRỤC CƠ'!G118)</f>
        <v>Cái</v>
      </c>
      <c r="E6067" s="1">
        <f>IF('🔴 PHỚT ĐUÔI TRỤC CƠ'!A118="","",'🔴 PHỚT ĐUÔI TRỤC CƠ'!H118)</f>
        <v>0</v>
      </c>
      <c r="F6067" s="1">
        <f>IF('🔴 PHỚT ĐUÔI TRỤC CƠ'!A118="","",'🔴 PHỚT ĐUÔI TRỤC CƠ'!I118)</f>
        <v>460000</v>
      </c>
      <c r="G6067" s="1">
        <f>IF('🔴 PHỚT ĐUÔI TRỤC CƠ'!A118="","",'🔴 PHỚT ĐUÔI TRỤC CƠ'!J118)</f>
        <v>500000</v>
      </c>
      <c r="H6067" s="1">
        <f>IF('🔴 PHỚT ĐUÔI TRỤC CƠ'!A118="","",'🔴 PHỚT ĐUÔI TRỤC CƠ'!K118)</f>
        <v>550000</v>
      </c>
      <c r="I6067" s="1">
        <f>IF('🔴 PHỚT ĐUÔI TRỤC CƠ'!A118="","",'🔴 PHỚT ĐUÔI TRỤC CƠ'!L118)</f>
        <v>0</v>
      </c>
      <c r="J6067" s="1">
        <f>IF('🔴 PHỚT ĐUÔI TRỤC CƠ'!A118="","",'🔴 PHỚT ĐUÔI TRỤC CƠ'!D118)</f>
        <v>0</v>
      </c>
      <c r="L6067" s="1">
        <f>N(L6066)+IF(AND('🔎 TRA CỨU NHANH'!$C$2&lt;&gt;"",OR(ISNUMBER(SEARCH('🔎 TRA CỨU NHANH'!$C$2,$A6067)),ISNUMBER(SEARCH('🔎 TRA CỨU NHANH'!$C$2,$B6067)))),1,0)</f>
        <v>0</v>
      </c>
      <c r="M6067" s="1" t="str">
        <f t="shared" si="188"/>
        <v/>
      </c>
      <c r="N6067" s="1">
        <f>N(N6066)+IF(AND('💰 BÁO GIÁ'!$C$27&lt;&gt;"",OR(ISNUMBER(SEARCH('💰 BÁO GIÁ'!$C$27,$A6067)),ISNUMBER(SEARCH('💰 BÁO GIÁ'!$C$27,$B6067)))),1,0)</f>
        <v>0</v>
      </c>
      <c r="O6067" s="1" t="str">
        <f t="shared" si="189"/>
        <v/>
      </c>
    </row>
    <row r="6068" customHeight="1" spans="1:15">
      <c r="A6068" s="1" t="str">
        <f>IF('🔴 PHỚT ĐUÔI TRỤC CƠ'!A119="","",'🔴 PHỚT ĐUÔI TRỤC CƠ'!A119)</f>
        <v>HH079644</v>
      </c>
      <c r="B6068" s="1" t="str">
        <f>IF('🔴 PHỚT ĐUÔI TRỤC CƠ'!A119="","",'🔴 PHỚT ĐUÔI TRỤC CƠ'!P119)</f>
        <v>Phớt đuôi S6K-T/S4K-T new/ 120*150*13/14.5 trà vành sắt - MSK (110/20/30)</v>
      </c>
      <c r="C6068" s="1" t="str">
        <f>IF('🔴 PHỚT ĐUÔI TRỤC CƠ'!A119="","","Phớt đuôi")</f>
        <v>Phớt đuôi</v>
      </c>
      <c r="D6068" s="1" t="str">
        <f>IF('🔴 PHỚT ĐUÔI TRỤC CƠ'!A119="","",'🔴 PHỚT ĐUÔI TRỤC CƠ'!G119)</f>
        <v>Cái</v>
      </c>
      <c r="E6068" s="1">
        <f>IF('🔴 PHỚT ĐUÔI TRỤC CƠ'!A119="","",'🔴 PHỚT ĐUÔI TRỤC CƠ'!H119)</f>
        <v>0</v>
      </c>
      <c r="F6068" s="1">
        <f>IF('🔴 PHỚT ĐUÔI TRỤC CƠ'!A119="","",'🔴 PHỚT ĐUÔI TRỤC CƠ'!I119)</f>
        <v>110000</v>
      </c>
      <c r="G6068" s="1">
        <f>IF('🔴 PHỚT ĐUÔI TRỤC CƠ'!A119="","",'🔴 PHỚT ĐUÔI TRỤC CƠ'!J119)</f>
        <v>120000</v>
      </c>
      <c r="H6068" s="1">
        <f>IF('🔴 PHỚT ĐUÔI TRỤC CƠ'!A119="","",'🔴 PHỚT ĐUÔI TRỤC CƠ'!K119)</f>
        <v>130000</v>
      </c>
      <c r="I6068" s="1">
        <f>IF('🔴 PHỚT ĐUÔI TRỤC CƠ'!A119="","",'🔴 PHỚT ĐUÔI TRỤC CƠ'!L119)</f>
        <v>0</v>
      </c>
      <c r="J6068" s="1">
        <f>IF('🔴 PHỚT ĐUÔI TRỤC CƠ'!A119="","",'🔴 PHỚT ĐUÔI TRỤC CƠ'!D119)</f>
        <v>0</v>
      </c>
      <c r="L6068" s="1">
        <f>N(L6067)+IF(AND('🔎 TRA CỨU NHANH'!$C$2&lt;&gt;"",OR(ISNUMBER(SEARCH('🔎 TRA CỨU NHANH'!$C$2,$A6068)),ISNUMBER(SEARCH('🔎 TRA CỨU NHANH'!$C$2,$B6068)))),1,0)</f>
        <v>0</v>
      </c>
      <c r="M6068" s="1" t="str">
        <f t="shared" si="188"/>
        <v/>
      </c>
      <c r="N6068" s="1">
        <f>N(N6067)+IF(AND('💰 BÁO GIÁ'!$C$27&lt;&gt;"",OR(ISNUMBER(SEARCH('💰 BÁO GIÁ'!$C$27,$A6068)),ISNUMBER(SEARCH('💰 BÁO GIÁ'!$C$27,$B6068)))),1,0)</f>
        <v>0</v>
      </c>
      <c r="O6068" s="1" t="str">
        <f t="shared" si="189"/>
        <v/>
      </c>
    </row>
    <row r="6069" customHeight="1" spans="1:15">
      <c r="A6069" s="1" t="str">
        <f>IF('🔴 PHỚT ĐUÔI TRỤC CƠ'!A120="","",'🔴 PHỚT ĐUÔI TRỤC CƠ'!A120)</f>
        <v>HH00860</v>
      </c>
      <c r="B6069" s="1" t="str">
        <f>IF('🔴 PHỚT ĐUÔI TRỤC CƠ'!A120="","",'🔴 PHỚT ĐUÔI TRỤC CƠ'!P120)</f>
        <v>Phớt đuôi trục cơ S6K/S4K new - DF</v>
      </c>
      <c r="C6069" s="1" t="str">
        <f>IF('🔴 PHỚT ĐUÔI TRỤC CƠ'!A120="","","Phớt đuôi")</f>
        <v>Phớt đuôi</v>
      </c>
      <c r="D6069" s="1" t="str">
        <f>IF('🔴 PHỚT ĐUÔI TRỤC CƠ'!A120="","",'🔴 PHỚT ĐUÔI TRỤC CƠ'!G120)</f>
        <v>Cái</v>
      </c>
      <c r="E6069" s="1">
        <f>IF('🔴 PHỚT ĐUÔI TRỤC CƠ'!A120="","",'🔴 PHỚT ĐUÔI TRỤC CƠ'!H120)</f>
        <v>0</v>
      </c>
      <c r="F6069" s="1">
        <f>IF('🔴 PHỚT ĐUÔI TRỤC CƠ'!A120="","",'🔴 PHỚT ĐUÔI TRỤC CƠ'!I120)</f>
        <v>110000</v>
      </c>
      <c r="G6069" s="1">
        <f>IF('🔴 PHỚT ĐUÔI TRỤC CƠ'!A120="","",'🔴 PHỚT ĐUÔI TRỤC CƠ'!J120)</f>
        <v>120000</v>
      </c>
      <c r="H6069" s="1">
        <f>IF('🔴 PHỚT ĐUÔI TRỤC CƠ'!A120="","",'🔴 PHỚT ĐUÔI TRỤC CƠ'!K120)</f>
        <v>130000</v>
      </c>
      <c r="I6069" s="1">
        <f>IF('🔴 PHỚT ĐUÔI TRỤC CƠ'!A120="","",'🔴 PHỚT ĐUÔI TRỤC CƠ'!L120)</f>
        <v>0</v>
      </c>
      <c r="J6069" s="1">
        <f>IF('🔴 PHỚT ĐUÔI TRỤC CƠ'!A120="","",'🔴 PHỚT ĐUÔI TRỤC CƠ'!D120)</f>
        <v>0</v>
      </c>
      <c r="L6069" s="1">
        <f>N(L6068)+IF(AND('🔎 TRA CỨU NHANH'!$C$2&lt;&gt;"",OR(ISNUMBER(SEARCH('🔎 TRA CỨU NHANH'!$C$2,$A6069)),ISNUMBER(SEARCH('🔎 TRA CỨU NHANH'!$C$2,$B6069)))),1,0)</f>
        <v>0</v>
      </c>
      <c r="M6069" s="1" t="str">
        <f t="shared" si="188"/>
        <v/>
      </c>
      <c r="N6069" s="1">
        <f>N(N6068)+IF(AND('💰 BÁO GIÁ'!$C$27&lt;&gt;"",OR(ISNUMBER(SEARCH('💰 BÁO GIÁ'!$C$27,$A6069)),ISNUMBER(SEARCH('💰 BÁO GIÁ'!$C$27,$B6069)))),1,0)</f>
        <v>0</v>
      </c>
      <c r="O6069" s="1" t="str">
        <f t="shared" si="189"/>
        <v/>
      </c>
    </row>
    <row r="6070" customHeight="1" spans="1:15">
      <c r="A6070" s="1" t="str">
        <f>IF('🔴 PHỚT ĐUÔI TRỤC CƠ'!A121="","",'🔴 PHỚT ĐUÔI TRỤC CƠ'!A121)</f>
        <v>HH072704</v>
      </c>
      <c r="B6070" s="1" t="str">
        <f>IF('🔴 PHỚT ĐUÔI TRỤC CƠ'!A121="","",'🔴 PHỚT ĐUÔI TRỤC CƠ'!P121)</f>
        <v>Phớt đuôi S6K/ S4K- Old, 122*150*14, LÒ XO - DF/ MSK (100/10/20)</v>
      </c>
      <c r="C6070" s="1" t="str">
        <f>IF('🔴 PHỚT ĐUÔI TRỤC CƠ'!A121="","","Phớt đuôi")</f>
        <v>Phớt đuôi</v>
      </c>
      <c r="D6070" s="1" t="str">
        <f>IF('🔴 PHỚT ĐUÔI TRỤC CƠ'!A121="","",'🔴 PHỚT ĐUÔI TRỤC CƠ'!G121)</f>
        <v>Cái</v>
      </c>
      <c r="E6070" s="1">
        <f>IF('🔴 PHỚT ĐUÔI TRỤC CƠ'!A121="","",'🔴 PHỚT ĐUÔI TRỤC CƠ'!H121)</f>
        <v>0</v>
      </c>
      <c r="F6070" s="1">
        <f>IF('🔴 PHỚT ĐUÔI TRỤC CƠ'!A121="","",'🔴 PHỚT ĐUÔI TRỤC CƠ'!I121)</f>
        <v>100000</v>
      </c>
      <c r="G6070" s="1">
        <f>IF('🔴 PHỚT ĐUÔI TRỤC CƠ'!A121="","",'🔴 PHỚT ĐUÔI TRỤC CƠ'!J121)</f>
        <v>110000</v>
      </c>
      <c r="H6070" s="1">
        <f>IF('🔴 PHỚT ĐUÔI TRỤC CƠ'!A121="","",'🔴 PHỚT ĐUÔI TRỤC CƠ'!K121)</f>
        <v>120000</v>
      </c>
      <c r="I6070" s="1">
        <f>IF('🔴 PHỚT ĐUÔI TRỤC CƠ'!A121="","",'🔴 PHỚT ĐUÔI TRỤC CƠ'!L121)</f>
        <v>0</v>
      </c>
      <c r="J6070" s="1">
        <f>IF('🔴 PHỚT ĐUÔI TRỤC CƠ'!A121="","",'🔴 PHỚT ĐUÔI TRỤC CƠ'!D121)</f>
        <v>0</v>
      </c>
      <c r="L6070" s="1">
        <f>N(L6069)+IF(AND('🔎 TRA CỨU NHANH'!$C$2&lt;&gt;"",OR(ISNUMBER(SEARCH('🔎 TRA CỨU NHANH'!$C$2,$A6070)),ISNUMBER(SEARCH('🔎 TRA CỨU NHANH'!$C$2,$B6070)))),1,0)</f>
        <v>0</v>
      </c>
      <c r="M6070" s="1" t="str">
        <f t="shared" si="188"/>
        <v/>
      </c>
      <c r="N6070" s="1">
        <f>N(N6069)+IF(AND('💰 BÁO GIÁ'!$C$27&lt;&gt;"",OR(ISNUMBER(SEARCH('💰 BÁO GIÁ'!$C$27,$A6070)),ISNUMBER(SEARCH('💰 BÁO GIÁ'!$C$27,$B6070)))),1,0)</f>
        <v>0</v>
      </c>
      <c r="O6070" s="1" t="str">
        <f t="shared" si="189"/>
        <v/>
      </c>
    </row>
    <row r="6071" customHeight="1" spans="1:15">
      <c r="A6071" s="1" t="str">
        <f>IF('🔴 PHỚT ĐUÔI TRỤC CƠ'!A122="","",'🔴 PHỚT ĐUÔI TRỤC CƠ'!A122)</f>
        <v/>
      </c>
      <c r="B6071" s="1" t="str">
        <f>IF('🔴 PHỚT ĐUÔI TRỤC CƠ'!A122="","",'🔴 PHỚT ĐUÔI TRỤC CƠ'!P122)</f>
        <v/>
      </c>
      <c r="C6071" s="1" t="str">
        <f>IF('🔴 PHỚT ĐUÔI TRỤC CƠ'!A122="","","Phớt đuôi")</f>
        <v/>
      </c>
      <c r="D6071" s="1" t="str">
        <f>IF('🔴 PHỚT ĐUÔI TRỤC CƠ'!A122="","",'🔴 PHỚT ĐUÔI TRỤC CƠ'!G122)</f>
        <v/>
      </c>
      <c r="E6071" s="1" t="str">
        <f>IF('🔴 PHỚT ĐUÔI TRỤC CƠ'!A122="","",'🔴 PHỚT ĐUÔI TRỤC CƠ'!H122)</f>
        <v/>
      </c>
      <c r="F6071" s="1" t="str">
        <f>IF('🔴 PHỚT ĐUÔI TRỤC CƠ'!A122="","",'🔴 PHỚT ĐUÔI TRỤC CƠ'!I122)</f>
        <v/>
      </c>
      <c r="G6071" s="1" t="str">
        <f>IF('🔴 PHỚT ĐUÔI TRỤC CƠ'!A122="","",'🔴 PHỚT ĐUÔI TRỤC CƠ'!J122)</f>
        <v/>
      </c>
      <c r="H6071" s="1" t="str">
        <f>IF('🔴 PHỚT ĐUÔI TRỤC CƠ'!A122="","",'🔴 PHỚT ĐUÔI TRỤC CƠ'!K122)</f>
        <v/>
      </c>
      <c r="I6071" s="1" t="str">
        <f>IF('🔴 PHỚT ĐUÔI TRỤC CƠ'!A122="","",'🔴 PHỚT ĐUÔI TRỤC CƠ'!L122)</f>
        <v/>
      </c>
      <c r="J6071" s="1" t="str">
        <f>IF('🔴 PHỚT ĐUÔI TRỤC CƠ'!A122="","",'🔴 PHỚT ĐUÔI TRỤC CƠ'!D122)</f>
        <v/>
      </c>
      <c r="L6071" s="1">
        <f>N(L6070)+IF(AND('🔎 TRA CỨU NHANH'!$C$2&lt;&gt;"",OR(ISNUMBER(SEARCH('🔎 TRA CỨU NHANH'!$C$2,$A6071)),ISNUMBER(SEARCH('🔎 TRA CỨU NHANH'!$C$2,$B6071)))),1,0)</f>
        <v>0</v>
      </c>
      <c r="M6071" s="1" t="str">
        <f t="shared" si="188"/>
        <v/>
      </c>
      <c r="N6071" s="1">
        <f>N(N6070)+IF(AND('💰 BÁO GIÁ'!$C$27&lt;&gt;"",OR(ISNUMBER(SEARCH('💰 BÁO GIÁ'!$C$27,$A6071)),ISNUMBER(SEARCH('💰 BÁO GIÁ'!$C$27,$B6071)))),1,0)</f>
        <v>0</v>
      </c>
      <c r="O6071" s="1" t="str">
        <f t="shared" si="189"/>
        <v/>
      </c>
    </row>
    <row r="6072" customHeight="1" spans="1:15">
      <c r="A6072" s="1" t="str">
        <f>IF('🔴 PHỚT ĐUÔI TRỤC CƠ'!A123="","",'🔴 PHỚT ĐUÔI TRỤC CƠ'!A123)</f>
        <v/>
      </c>
      <c r="B6072" s="1" t="str">
        <f>IF('🔴 PHỚT ĐUÔI TRỤC CƠ'!A123="","",'🔴 PHỚT ĐUÔI TRỤC CƠ'!P123)</f>
        <v/>
      </c>
      <c r="C6072" s="1" t="str">
        <f>IF('🔴 PHỚT ĐUÔI TRỤC CƠ'!A123="","","Phớt đuôi")</f>
        <v/>
      </c>
      <c r="D6072" s="1" t="str">
        <f>IF('🔴 PHỚT ĐUÔI TRỤC CƠ'!A123="","",'🔴 PHỚT ĐUÔI TRỤC CƠ'!G123)</f>
        <v/>
      </c>
      <c r="E6072" s="1" t="str">
        <f>IF('🔴 PHỚT ĐUÔI TRỤC CƠ'!A123="","",'🔴 PHỚT ĐUÔI TRỤC CƠ'!H123)</f>
        <v/>
      </c>
      <c r="F6072" s="1" t="str">
        <f>IF('🔴 PHỚT ĐUÔI TRỤC CƠ'!A123="","",'🔴 PHỚT ĐUÔI TRỤC CƠ'!I123)</f>
        <v/>
      </c>
      <c r="G6072" s="1" t="str">
        <f>IF('🔴 PHỚT ĐUÔI TRỤC CƠ'!A123="","",'🔴 PHỚT ĐUÔI TRỤC CƠ'!J123)</f>
        <v/>
      </c>
      <c r="H6072" s="1" t="str">
        <f>IF('🔴 PHỚT ĐUÔI TRỤC CƠ'!A123="","",'🔴 PHỚT ĐUÔI TRỤC CƠ'!K123)</f>
        <v/>
      </c>
      <c r="I6072" s="1" t="str">
        <f>IF('🔴 PHỚT ĐUÔI TRỤC CƠ'!A123="","",'🔴 PHỚT ĐUÔI TRỤC CƠ'!L123)</f>
        <v/>
      </c>
      <c r="J6072" s="1" t="str">
        <f>IF('🔴 PHỚT ĐUÔI TRỤC CƠ'!A123="","",'🔴 PHỚT ĐUÔI TRỤC CƠ'!D123)</f>
        <v/>
      </c>
      <c r="L6072" s="1">
        <f>N(L6071)+IF(AND('🔎 TRA CỨU NHANH'!$C$2&lt;&gt;"",OR(ISNUMBER(SEARCH('🔎 TRA CỨU NHANH'!$C$2,$A6072)),ISNUMBER(SEARCH('🔎 TRA CỨU NHANH'!$C$2,$B6072)))),1,0)</f>
        <v>0</v>
      </c>
      <c r="M6072" s="1" t="str">
        <f t="shared" si="188"/>
        <v/>
      </c>
      <c r="N6072" s="1">
        <f>N(N6071)+IF(AND('💰 BÁO GIÁ'!$C$27&lt;&gt;"",OR(ISNUMBER(SEARCH('💰 BÁO GIÁ'!$C$27,$A6072)),ISNUMBER(SEARCH('💰 BÁO GIÁ'!$C$27,$B6072)))),1,0)</f>
        <v>0</v>
      </c>
      <c r="O6072" s="1" t="str">
        <f t="shared" si="189"/>
        <v/>
      </c>
    </row>
    <row r="6073" customHeight="1" spans="1:15">
      <c r="A6073" s="1" t="str">
        <f>IF('🔴 PHỚT ĐUÔI TRỤC CƠ'!A124="","",'🔴 PHỚT ĐUÔI TRỤC CƠ'!A124)</f>
        <v/>
      </c>
      <c r="B6073" s="1" t="str">
        <f>IF('🔴 PHỚT ĐUÔI TRỤC CƠ'!A124="","",'🔴 PHỚT ĐUÔI TRỤC CƠ'!P124)</f>
        <v/>
      </c>
      <c r="C6073" s="1" t="str">
        <f>IF('🔴 PHỚT ĐUÔI TRỤC CƠ'!A124="","","Phớt đuôi")</f>
        <v/>
      </c>
      <c r="D6073" s="1" t="str">
        <f>IF('🔴 PHỚT ĐUÔI TRỤC CƠ'!A124="","",'🔴 PHỚT ĐUÔI TRỤC CƠ'!G124)</f>
        <v/>
      </c>
      <c r="E6073" s="1" t="str">
        <f>IF('🔴 PHỚT ĐUÔI TRỤC CƠ'!A124="","",'🔴 PHỚT ĐUÔI TRỤC CƠ'!H124)</f>
        <v/>
      </c>
      <c r="F6073" s="1" t="str">
        <f>IF('🔴 PHỚT ĐUÔI TRỤC CƠ'!A124="","",'🔴 PHỚT ĐUÔI TRỤC CƠ'!I124)</f>
        <v/>
      </c>
      <c r="G6073" s="1" t="str">
        <f>IF('🔴 PHỚT ĐUÔI TRỤC CƠ'!A124="","",'🔴 PHỚT ĐUÔI TRỤC CƠ'!J124)</f>
        <v/>
      </c>
      <c r="H6073" s="1" t="str">
        <f>IF('🔴 PHỚT ĐUÔI TRỤC CƠ'!A124="","",'🔴 PHỚT ĐUÔI TRỤC CƠ'!K124)</f>
        <v/>
      </c>
      <c r="I6073" s="1" t="str">
        <f>IF('🔴 PHỚT ĐUÔI TRỤC CƠ'!A124="","",'🔴 PHỚT ĐUÔI TRỤC CƠ'!L124)</f>
        <v/>
      </c>
      <c r="J6073" s="1" t="str">
        <f>IF('🔴 PHỚT ĐUÔI TRỤC CƠ'!A124="","",'🔴 PHỚT ĐUÔI TRỤC CƠ'!D124)</f>
        <v/>
      </c>
      <c r="L6073" s="1">
        <f>N(L6072)+IF(AND('🔎 TRA CỨU NHANH'!$C$2&lt;&gt;"",OR(ISNUMBER(SEARCH('🔎 TRA CỨU NHANH'!$C$2,$A6073)),ISNUMBER(SEARCH('🔎 TRA CỨU NHANH'!$C$2,$B6073)))),1,0)</f>
        <v>0</v>
      </c>
      <c r="M6073" s="1" t="str">
        <f t="shared" si="188"/>
        <v/>
      </c>
      <c r="N6073" s="1">
        <f>N(N6072)+IF(AND('💰 BÁO GIÁ'!$C$27&lt;&gt;"",OR(ISNUMBER(SEARCH('💰 BÁO GIÁ'!$C$27,$A6073)),ISNUMBER(SEARCH('💰 BÁO GIÁ'!$C$27,$B6073)))),1,0)</f>
        <v>0</v>
      </c>
      <c r="O6073" s="1" t="str">
        <f t="shared" si="189"/>
        <v/>
      </c>
    </row>
    <row r="6074" customHeight="1" spans="1:15">
      <c r="A6074" s="1" t="str">
        <f>IF('🔴 PHỚT ĐUÔI TRỤC CƠ'!A125="","",'🔴 PHỚT ĐUÔI TRỤC CƠ'!A125)</f>
        <v/>
      </c>
      <c r="B6074" s="1" t="str">
        <f>IF('🔴 PHỚT ĐUÔI TRỤC CƠ'!A125="","",'🔴 PHỚT ĐUÔI TRỤC CƠ'!P125)</f>
        <v/>
      </c>
      <c r="C6074" s="1" t="str">
        <f>IF('🔴 PHỚT ĐUÔI TRỤC CƠ'!A125="","","Phớt đuôi")</f>
        <v/>
      </c>
      <c r="D6074" s="1" t="str">
        <f>IF('🔴 PHỚT ĐUÔI TRỤC CƠ'!A125="","",'🔴 PHỚT ĐUÔI TRỤC CƠ'!G125)</f>
        <v/>
      </c>
      <c r="E6074" s="1" t="str">
        <f>IF('🔴 PHỚT ĐUÔI TRỤC CƠ'!A125="","",'🔴 PHỚT ĐUÔI TRỤC CƠ'!H125)</f>
        <v/>
      </c>
      <c r="F6074" s="1" t="str">
        <f>IF('🔴 PHỚT ĐUÔI TRỤC CƠ'!A125="","",'🔴 PHỚT ĐUÔI TRỤC CƠ'!I125)</f>
        <v/>
      </c>
      <c r="G6074" s="1" t="str">
        <f>IF('🔴 PHỚT ĐUÔI TRỤC CƠ'!A125="","",'🔴 PHỚT ĐUÔI TRỤC CƠ'!J125)</f>
        <v/>
      </c>
      <c r="H6074" s="1" t="str">
        <f>IF('🔴 PHỚT ĐUÔI TRỤC CƠ'!A125="","",'🔴 PHỚT ĐUÔI TRỤC CƠ'!K125)</f>
        <v/>
      </c>
      <c r="I6074" s="1" t="str">
        <f>IF('🔴 PHỚT ĐUÔI TRỤC CƠ'!A125="","",'🔴 PHỚT ĐUÔI TRỤC CƠ'!L125)</f>
        <v/>
      </c>
      <c r="J6074" s="1" t="str">
        <f>IF('🔴 PHỚT ĐUÔI TRỤC CƠ'!A125="","",'🔴 PHỚT ĐUÔI TRỤC CƠ'!D125)</f>
        <v/>
      </c>
      <c r="L6074" s="1">
        <f>N(L6073)+IF(AND('🔎 TRA CỨU NHANH'!$C$2&lt;&gt;"",OR(ISNUMBER(SEARCH('🔎 TRA CỨU NHANH'!$C$2,$A6074)),ISNUMBER(SEARCH('🔎 TRA CỨU NHANH'!$C$2,$B6074)))),1,0)</f>
        <v>0</v>
      </c>
      <c r="M6074" s="1" t="str">
        <f t="shared" si="188"/>
        <v/>
      </c>
      <c r="N6074" s="1">
        <f>N(N6073)+IF(AND('💰 BÁO GIÁ'!$C$27&lt;&gt;"",OR(ISNUMBER(SEARCH('💰 BÁO GIÁ'!$C$27,$A6074)),ISNUMBER(SEARCH('💰 BÁO GIÁ'!$C$27,$B6074)))),1,0)</f>
        <v>0</v>
      </c>
      <c r="O6074" s="1" t="str">
        <f t="shared" si="189"/>
        <v/>
      </c>
    </row>
    <row r="6075" customHeight="1" spans="1:15">
      <c r="A6075" s="1" t="str">
        <f>IF('🔴 PHỚT ĐUÔI TRỤC CƠ'!A126="","",'🔴 PHỚT ĐUÔI TRỤC CƠ'!A126)</f>
        <v/>
      </c>
      <c r="B6075" s="1" t="str">
        <f>IF('🔴 PHỚT ĐUÔI TRỤC CƠ'!A126="","",'🔴 PHỚT ĐUÔI TRỤC CƠ'!P126)</f>
        <v/>
      </c>
      <c r="C6075" s="1" t="str">
        <f>IF('🔴 PHỚT ĐUÔI TRỤC CƠ'!A126="","","Phớt đuôi")</f>
        <v/>
      </c>
      <c r="D6075" s="1" t="str">
        <f>IF('🔴 PHỚT ĐUÔI TRỤC CƠ'!A126="","",'🔴 PHỚT ĐUÔI TRỤC CƠ'!G126)</f>
        <v/>
      </c>
      <c r="E6075" s="1" t="str">
        <f>IF('🔴 PHỚT ĐUÔI TRỤC CƠ'!A126="","",'🔴 PHỚT ĐUÔI TRỤC CƠ'!H126)</f>
        <v/>
      </c>
      <c r="F6075" s="1" t="str">
        <f>IF('🔴 PHỚT ĐUÔI TRỤC CƠ'!A126="","",'🔴 PHỚT ĐUÔI TRỤC CƠ'!I126)</f>
        <v/>
      </c>
      <c r="G6075" s="1" t="str">
        <f>IF('🔴 PHỚT ĐUÔI TRỤC CƠ'!A126="","",'🔴 PHỚT ĐUÔI TRỤC CƠ'!J126)</f>
        <v/>
      </c>
      <c r="H6075" s="1" t="str">
        <f>IF('🔴 PHỚT ĐUÔI TRỤC CƠ'!A126="","",'🔴 PHỚT ĐUÔI TRỤC CƠ'!K126)</f>
        <v/>
      </c>
      <c r="I6075" s="1" t="str">
        <f>IF('🔴 PHỚT ĐUÔI TRỤC CƠ'!A126="","",'🔴 PHỚT ĐUÔI TRỤC CƠ'!L126)</f>
        <v/>
      </c>
      <c r="J6075" s="1" t="str">
        <f>IF('🔴 PHỚT ĐUÔI TRỤC CƠ'!A126="","",'🔴 PHỚT ĐUÔI TRỤC CƠ'!D126)</f>
        <v/>
      </c>
      <c r="L6075" s="1">
        <f>N(L6074)+IF(AND('🔎 TRA CỨU NHANH'!$C$2&lt;&gt;"",OR(ISNUMBER(SEARCH('🔎 TRA CỨU NHANH'!$C$2,$A6075)),ISNUMBER(SEARCH('🔎 TRA CỨU NHANH'!$C$2,$B6075)))),1,0)</f>
        <v>0</v>
      </c>
      <c r="M6075" s="1" t="str">
        <f t="shared" si="188"/>
        <v/>
      </c>
      <c r="N6075" s="1">
        <f>N(N6074)+IF(AND('💰 BÁO GIÁ'!$C$27&lt;&gt;"",OR(ISNUMBER(SEARCH('💰 BÁO GIÁ'!$C$27,$A6075)),ISNUMBER(SEARCH('💰 BÁO GIÁ'!$C$27,$B6075)))),1,0)</f>
        <v>0</v>
      </c>
      <c r="O6075" s="1" t="str">
        <f t="shared" si="189"/>
        <v/>
      </c>
    </row>
    <row r="6076" customHeight="1" spans="1:15">
      <c r="A6076" s="1" t="str">
        <f>IF('🔴 PHỚT ĐUÔI TRỤC CƠ'!A127="","",'🔴 PHỚT ĐUÔI TRỤC CƠ'!A127)</f>
        <v/>
      </c>
      <c r="B6076" s="1" t="str">
        <f>IF('🔴 PHỚT ĐUÔI TRỤC CƠ'!A127="","",'🔴 PHỚT ĐUÔI TRỤC CƠ'!P127)</f>
        <v/>
      </c>
      <c r="C6076" s="1" t="str">
        <f>IF('🔴 PHỚT ĐUÔI TRỤC CƠ'!A127="","","Phớt đuôi")</f>
        <v/>
      </c>
      <c r="D6076" s="1" t="str">
        <f>IF('🔴 PHỚT ĐUÔI TRỤC CƠ'!A127="","",'🔴 PHỚT ĐUÔI TRỤC CƠ'!G127)</f>
        <v/>
      </c>
      <c r="E6076" s="1" t="str">
        <f>IF('🔴 PHỚT ĐUÔI TRỤC CƠ'!A127="","",'🔴 PHỚT ĐUÔI TRỤC CƠ'!H127)</f>
        <v/>
      </c>
      <c r="F6076" s="1" t="str">
        <f>IF('🔴 PHỚT ĐUÔI TRỤC CƠ'!A127="","",'🔴 PHỚT ĐUÔI TRỤC CƠ'!I127)</f>
        <v/>
      </c>
      <c r="G6076" s="1" t="str">
        <f>IF('🔴 PHỚT ĐUÔI TRỤC CƠ'!A127="","",'🔴 PHỚT ĐUÔI TRỤC CƠ'!J127)</f>
        <v/>
      </c>
      <c r="H6076" s="1" t="str">
        <f>IF('🔴 PHỚT ĐUÔI TRỤC CƠ'!A127="","",'🔴 PHỚT ĐUÔI TRỤC CƠ'!K127)</f>
        <v/>
      </c>
      <c r="I6076" s="1" t="str">
        <f>IF('🔴 PHỚT ĐUÔI TRỤC CƠ'!A127="","",'🔴 PHỚT ĐUÔI TRỤC CƠ'!L127)</f>
        <v/>
      </c>
      <c r="J6076" s="1" t="str">
        <f>IF('🔴 PHỚT ĐUÔI TRỤC CƠ'!A127="","",'🔴 PHỚT ĐUÔI TRỤC CƠ'!D127)</f>
        <v/>
      </c>
      <c r="L6076" s="1">
        <f>N(L6075)+IF(AND('🔎 TRA CỨU NHANH'!$C$2&lt;&gt;"",OR(ISNUMBER(SEARCH('🔎 TRA CỨU NHANH'!$C$2,$A6076)),ISNUMBER(SEARCH('🔎 TRA CỨU NHANH'!$C$2,$B6076)))),1,0)</f>
        <v>0</v>
      </c>
      <c r="M6076" s="1" t="str">
        <f t="shared" si="188"/>
        <v/>
      </c>
      <c r="N6076" s="1">
        <f>N(N6075)+IF(AND('💰 BÁO GIÁ'!$C$27&lt;&gt;"",OR(ISNUMBER(SEARCH('💰 BÁO GIÁ'!$C$27,$A6076)),ISNUMBER(SEARCH('💰 BÁO GIÁ'!$C$27,$B6076)))),1,0)</f>
        <v>0</v>
      </c>
      <c r="O6076" s="1" t="str">
        <f t="shared" si="189"/>
        <v/>
      </c>
    </row>
    <row r="6077" customHeight="1" spans="1:15">
      <c r="A6077" s="1" t="str">
        <f>IF('🔴 PHỚT ĐUÔI TRỤC CƠ'!A128="","",'🔴 PHỚT ĐUÔI TRỤC CƠ'!A128)</f>
        <v/>
      </c>
      <c r="B6077" s="1" t="str">
        <f>IF('🔴 PHỚT ĐUÔI TRỤC CƠ'!A128="","",'🔴 PHỚT ĐUÔI TRỤC CƠ'!P128)</f>
        <v/>
      </c>
      <c r="C6077" s="1" t="str">
        <f>IF('🔴 PHỚT ĐUÔI TRỤC CƠ'!A128="","","Phớt đuôi")</f>
        <v/>
      </c>
      <c r="D6077" s="1" t="str">
        <f>IF('🔴 PHỚT ĐUÔI TRỤC CƠ'!A128="","",'🔴 PHỚT ĐUÔI TRỤC CƠ'!G128)</f>
        <v/>
      </c>
      <c r="E6077" s="1" t="str">
        <f>IF('🔴 PHỚT ĐUÔI TRỤC CƠ'!A128="","",'🔴 PHỚT ĐUÔI TRỤC CƠ'!H128)</f>
        <v/>
      </c>
      <c r="F6077" s="1" t="str">
        <f>IF('🔴 PHỚT ĐUÔI TRỤC CƠ'!A128="","",'🔴 PHỚT ĐUÔI TRỤC CƠ'!I128)</f>
        <v/>
      </c>
      <c r="G6077" s="1" t="str">
        <f>IF('🔴 PHỚT ĐUÔI TRỤC CƠ'!A128="","",'🔴 PHỚT ĐUÔI TRỤC CƠ'!J128)</f>
        <v/>
      </c>
      <c r="H6077" s="1" t="str">
        <f>IF('🔴 PHỚT ĐUÔI TRỤC CƠ'!A128="","",'🔴 PHỚT ĐUÔI TRỤC CƠ'!K128)</f>
        <v/>
      </c>
      <c r="I6077" s="1" t="str">
        <f>IF('🔴 PHỚT ĐUÔI TRỤC CƠ'!A128="","",'🔴 PHỚT ĐUÔI TRỤC CƠ'!L128)</f>
        <v/>
      </c>
      <c r="J6077" s="1" t="str">
        <f>IF('🔴 PHỚT ĐUÔI TRỤC CƠ'!A128="","",'🔴 PHỚT ĐUÔI TRỤC CƠ'!D128)</f>
        <v/>
      </c>
      <c r="L6077" s="1">
        <f>N(L6076)+IF(AND('🔎 TRA CỨU NHANH'!$C$2&lt;&gt;"",OR(ISNUMBER(SEARCH('🔎 TRA CỨU NHANH'!$C$2,$A6077)),ISNUMBER(SEARCH('🔎 TRA CỨU NHANH'!$C$2,$B6077)))),1,0)</f>
        <v>0</v>
      </c>
      <c r="M6077" s="1" t="str">
        <f t="shared" si="188"/>
        <v/>
      </c>
      <c r="N6077" s="1">
        <f>N(N6076)+IF(AND('💰 BÁO GIÁ'!$C$27&lt;&gt;"",OR(ISNUMBER(SEARCH('💰 BÁO GIÁ'!$C$27,$A6077)),ISNUMBER(SEARCH('💰 BÁO GIÁ'!$C$27,$B6077)))),1,0)</f>
        <v>0</v>
      </c>
      <c r="O6077" s="1" t="str">
        <f t="shared" si="189"/>
        <v/>
      </c>
    </row>
    <row r="6078" customHeight="1" spans="1:15">
      <c r="A6078" s="1" t="str">
        <f>IF('🔴 PHỚT ĐUÔI TRỤC CƠ'!A129="","",'🔴 PHỚT ĐUÔI TRỤC CƠ'!A129)</f>
        <v/>
      </c>
      <c r="B6078" s="1" t="str">
        <f>IF('🔴 PHỚT ĐUÔI TRỤC CƠ'!A129="","",'🔴 PHỚT ĐUÔI TRỤC CƠ'!P129)</f>
        <v/>
      </c>
      <c r="C6078" s="1" t="str">
        <f>IF('🔴 PHỚT ĐUÔI TRỤC CƠ'!A129="","","Phớt đuôi")</f>
        <v/>
      </c>
      <c r="D6078" s="1" t="str">
        <f>IF('🔴 PHỚT ĐUÔI TRỤC CƠ'!A129="","",'🔴 PHỚT ĐUÔI TRỤC CƠ'!G129)</f>
        <v/>
      </c>
      <c r="E6078" s="1" t="str">
        <f>IF('🔴 PHỚT ĐUÔI TRỤC CƠ'!A129="","",'🔴 PHỚT ĐUÔI TRỤC CƠ'!H129)</f>
        <v/>
      </c>
      <c r="F6078" s="1" t="str">
        <f>IF('🔴 PHỚT ĐUÔI TRỤC CƠ'!A129="","",'🔴 PHỚT ĐUÔI TRỤC CƠ'!I129)</f>
        <v/>
      </c>
      <c r="G6078" s="1" t="str">
        <f>IF('🔴 PHỚT ĐUÔI TRỤC CƠ'!A129="","",'🔴 PHỚT ĐUÔI TRỤC CƠ'!J129)</f>
        <v/>
      </c>
      <c r="H6078" s="1" t="str">
        <f>IF('🔴 PHỚT ĐUÔI TRỤC CƠ'!A129="","",'🔴 PHỚT ĐUÔI TRỤC CƠ'!K129)</f>
        <v/>
      </c>
      <c r="I6078" s="1" t="str">
        <f>IF('🔴 PHỚT ĐUÔI TRỤC CƠ'!A129="","",'🔴 PHỚT ĐUÔI TRỤC CƠ'!L129)</f>
        <v/>
      </c>
      <c r="J6078" s="1" t="str">
        <f>IF('🔴 PHỚT ĐUÔI TRỤC CƠ'!A129="","",'🔴 PHỚT ĐUÔI TRỤC CƠ'!D129)</f>
        <v/>
      </c>
      <c r="L6078" s="1">
        <f>N(L6077)+IF(AND('🔎 TRA CỨU NHANH'!$C$2&lt;&gt;"",OR(ISNUMBER(SEARCH('🔎 TRA CỨU NHANH'!$C$2,$A6078)),ISNUMBER(SEARCH('🔎 TRA CỨU NHANH'!$C$2,$B6078)))),1,0)</f>
        <v>0</v>
      </c>
      <c r="M6078" s="1" t="str">
        <f t="shared" si="188"/>
        <v/>
      </c>
      <c r="N6078" s="1">
        <f>N(N6077)+IF(AND('💰 BÁO GIÁ'!$C$27&lt;&gt;"",OR(ISNUMBER(SEARCH('💰 BÁO GIÁ'!$C$27,$A6078)),ISNUMBER(SEARCH('💰 BÁO GIÁ'!$C$27,$B6078)))),1,0)</f>
        <v>0</v>
      </c>
      <c r="O6078" s="1" t="str">
        <f t="shared" si="189"/>
        <v/>
      </c>
    </row>
    <row r="6079" customHeight="1" spans="1:15">
      <c r="A6079" s="1" t="str">
        <f>IF('🔴 PHỚT ĐUÔI TRỤC CƠ'!A130="","",'🔴 PHỚT ĐUÔI TRỤC CƠ'!A130)</f>
        <v/>
      </c>
      <c r="B6079" s="1" t="str">
        <f>IF('🔴 PHỚT ĐUÔI TRỤC CƠ'!A130="","",'🔴 PHỚT ĐUÔI TRỤC CƠ'!P130)</f>
        <v/>
      </c>
      <c r="C6079" s="1" t="str">
        <f>IF('🔴 PHỚT ĐUÔI TRỤC CƠ'!A130="","","Phớt đuôi")</f>
        <v/>
      </c>
      <c r="D6079" s="1" t="str">
        <f>IF('🔴 PHỚT ĐUÔI TRỤC CƠ'!A130="","",'🔴 PHỚT ĐUÔI TRỤC CƠ'!G130)</f>
        <v/>
      </c>
      <c r="E6079" s="1" t="str">
        <f>IF('🔴 PHỚT ĐUÔI TRỤC CƠ'!A130="","",'🔴 PHỚT ĐUÔI TRỤC CƠ'!H130)</f>
        <v/>
      </c>
      <c r="F6079" s="1" t="str">
        <f>IF('🔴 PHỚT ĐUÔI TRỤC CƠ'!A130="","",'🔴 PHỚT ĐUÔI TRỤC CƠ'!I130)</f>
        <v/>
      </c>
      <c r="G6079" s="1" t="str">
        <f>IF('🔴 PHỚT ĐUÔI TRỤC CƠ'!A130="","",'🔴 PHỚT ĐUÔI TRỤC CƠ'!J130)</f>
        <v/>
      </c>
      <c r="H6079" s="1" t="str">
        <f>IF('🔴 PHỚT ĐUÔI TRỤC CƠ'!A130="","",'🔴 PHỚT ĐUÔI TRỤC CƠ'!K130)</f>
        <v/>
      </c>
      <c r="I6079" s="1" t="str">
        <f>IF('🔴 PHỚT ĐUÔI TRỤC CƠ'!A130="","",'🔴 PHỚT ĐUÔI TRỤC CƠ'!L130)</f>
        <v/>
      </c>
      <c r="J6079" s="1" t="str">
        <f>IF('🔴 PHỚT ĐUÔI TRỤC CƠ'!A130="","",'🔴 PHỚT ĐUÔI TRỤC CƠ'!D130)</f>
        <v/>
      </c>
      <c r="L6079" s="1">
        <f>N(L6078)+IF(AND('🔎 TRA CỨU NHANH'!$C$2&lt;&gt;"",OR(ISNUMBER(SEARCH('🔎 TRA CỨU NHANH'!$C$2,$A6079)),ISNUMBER(SEARCH('🔎 TRA CỨU NHANH'!$C$2,$B6079)))),1,0)</f>
        <v>0</v>
      </c>
      <c r="M6079" s="1" t="str">
        <f t="shared" si="188"/>
        <v/>
      </c>
      <c r="N6079" s="1">
        <f>N(N6078)+IF(AND('💰 BÁO GIÁ'!$C$27&lt;&gt;"",OR(ISNUMBER(SEARCH('💰 BÁO GIÁ'!$C$27,$A6079)),ISNUMBER(SEARCH('💰 BÁO GIÁ'!$C$27,$B6079)))),1,0)</f>
        <v>0</v>
      </c>
      <c r="O6079" s="1" t="str">
        <f t="shared" si="189"/>
        <v/>
      </c>
    </row>
    <row r="6080" customHeight="1" spans="1:15">
      <c r="A6080" s="1" t="str">
        <f>IF('🔴 PHỚT ĐUÔI TRỤC CƠ'!A131="","",'🔴 PHỚT ĐUÔI TRỤC CƠ'!A131)</f>
        <v/>
      </c>
      <c r="B6080" s="1" t="str">
        <f>IF('🔴 PHỚT ĐUÔI TRỤC CƠ'!A131="","",'🔴 PHỚT ĐUÔI TRỤC CƠ'!P131)</f>
        <v/>
      </c>
      <c r="C6080" s="1" t="str">
        <f>IF('🔴 PHỚT ĐUÔI TRỤC CƠ'!A131="","","Phớt đuôi")</f>
        <v/>
      </c>
      <c r="D6080" s="1" t="str">
        <f>IF('🔴 PHỚT ĐUÔI TRỤC CƠ'!A131="","",'🔴 PHỚT ĐUÔI TRỤC CƠ'!G131)</f>
        <v/>
      </c>
      <c r="E6080" s="1" t="str">
        <f>IF('🔴 PHỚT ĐUÔI TRỤC CƠ'!A131="","",'🔴 PHỚT ĐUÔI TRỤC CƠ'!H131)</f>
        <v/>
      </c>
      <c r="F6080" s="1" t="str">
        <f>IF('🔴 PHỚT ĐUÔI TRỤC CƠ'!A131="","",'🔴 PHỚT ĐUÔI TRỤC CƠ'!I131)</f>
        <v/>
      </c>
      <c r="G6080" s="1" t="str">
        <f>IF('🔴 PHỚT ĐUÔI TRỤC CƠ'!A131="","",'🔴 PHỚT ĐUÔI TRỤC CƠ'!J131)</f>
        <v/>
      </c>
      <c r="H6080" s="1" t="str">
        <f>IF('🔴 PHỚT ĐUÔI TRỤC CƠ'!A131="","",'🔴 PHỚT ĐUÔI TRỤC CƠ'!K131)</f>
        <v/>
      </c>
      <c r="I6080" s="1" t="str">
        <f>IF('🔴 PHỚT ĐUÔI TRỤC CƠ'!A131="","",'🔴 PHỚT ĐUÔI TRỤC CƠ'!L131)</f>
        <v/>
      </c>
      <c r="J6080" s="1" t="str">
        <f>IF('🔴 PHỚT ĐUÔI TRỤC CƠ'!A131="","",'🔴 PHỚT ĐUÔI TRỤC CƠ'!D131)</f>
        <v/>
      </c>
      <c r="L6080" s="1">
        <f>N(L6079)+IF(AND('🔎 TRA CỨU NHANH'!$C$2&lt;&gt;"",OR(ISNUMBER(SEARCH('🔎 TRA CỨU NHANH'!$C$2,$A6080)),ISNUMBER(SEARCH('🔎 TRA CỨU NHANH'!$C$2,$B6080)))),1,0)</f>
        <v>0</v>
      </c>
      <c r="M6080" s="1" t="str">
        <f t="shared" si="188"/>
        <v/>
      </c>
      <c r="N6080" s="1">
        <f>N(N6079)+IF(AND('💰 BÁO GIÁ'!$C$27&lt;&gt;"",OR(ISNUMBER(SEARCH('💰 BÁO GIÁ'!$C$27,$A6080)),ISNUMBER(SEARCH('💰 BÁO GIÁ'!$C$27,$B6080)))),1,0)</f>
        <v>0</v>
      </c>
      <c r="O6080" s="1" t="str">
        <f t="shared" si="189"/>
        <v/>
      </c>
    </row>
    <row r="6081" customHeight="1" spans="1:15">
      <c r="A6081" s="1" t="str">
        <f>IF('🔴 PHỚT ĐUÔI TRỤC CƠ'!A132="","",'🔴 PHỚT ĐUÔI TRỤC CƠ'!A132)</f>
        <v/>
      </c>
      <c r="B6081" s="1" t="str">
        <f>IF('🔴 PHỚT ĐUÔI TRỤC CƠ'!A132="","",'🔴 PHỚT ĐUÔI TRỤC CƠ'!P132)</f>
        <v/>
      </c>
      <c r="C6081" s="1" t="str">
        <f>IF('🔴 PHỚT ĐUÔI TRỤC CƠ'!A132="","","Phớt đuôi")</f>
        <v/>
      </c>
      <c r="D6081" s="1" t="str">
        <f>IF('🔴 PHỚT ĐUÔI TRỤC CƠ'!A132="","",'🔴 PHỚT ĐUÔI TRỤC CƠ'!G132)</f>
        <v/>
      </c>
      <c r="E6081" s="1" t="str">
        <f>IF('🔴 PHỚT ĐUÔI TRỤC CƠ'!A132="","",'🔴 PHỚT ĐUÔI TRỤC CƠ'!H132)</f>
        <v/>
      </c>
      <c r="F6081" s="1" t="str">
        <f>IF('🔴 PHỚT ĐUÔI TRỤC CƠ'!A132="","",'🔴 PHỚT ĐUÔI TRỤC CƠ'!I132)</f>
        <v/>
      </c>
      <c r="G6081" s="1" t="str">
        <f>IF('🔴 PHỚT ĐUÔI TRỤC CƠ'!A132="","",'🔴 PHỚT ĐUÔI TRỤC CƠ'!J132)</f>
        <v/>
      </c>
      <c r="H6081" s="1" t="str">
        <f>IF('🔴 PHỚT ĐUÔI TRỤC CƠ'!A132="","",'🔴 PHỚT ĐUÔI TRỤC CƠ'!K132)</f>
        <v/>
      </c>
      <c r="I6081" s="1" t="str">
        <f>IF('🔴 PHỚT ĐUÔI TRỤC CƠ'!A132="","",'🔴 PHỚT ĐUÔI TRỤC CƠ'!L132)</f>
        <v/>
      </c>
      <c r="J6081" s="1" t="str">
        <f>IF('🔴 PHỚT ĐUÔI TRỤC CƠ'!A132="","",'🔴 PHỚT ĐUÔI TRỤC CƠ'!D132)</f>
        <v/>
      </c>
      <c r="L6081" s="1">
        <f>N(L6080)+IF(AND('🔎 TRA CỨU NHANH'!$C$2&lt;&gt;"",OR(ISNUMBER(SEARCH('🔎 TRA CỨU NHANH'!$C$2,$A6081)),ISNUMBER(SEARCH('🔎 TRA CỨU NHANH'!$C$2,$B6081)))),1,0)</f>
        <v>0</v>
      </c>
      <c r="M6081" s="1" t="str">
        <f t="shared" si="188"/>
        <v/>
      </c>
      <c r="N6081" s="1">
        <f>N(N6080)+IF(AND('💰 BÁO GIÁ'!$C$27&lt;&gt;"",OR(ISNUMBER(SEARCH('💰 BÁO GIÁ'!$C$27,$A6081)),ISNUMBER(SEARCH('💰 BÁO GIÁ'!$C$27,$B6081)))),1,0)</f>
        <v>0</v>
      </c>
      <c r="O6081" s="1" t="str">
        <f t="shared" si="189"/>
        <v/>
      </c>
    </row>
    <row r="6082" customHeight="1" spans="1:15">
      <c r="A6082" s="1" t="str">
        <f>IF('🔴 PHỚT ĐUÔI TRỤC CƠ'!A133="","",'🔴 PHỚT ĐUÔI TRỤC CƠ'!A133)</f>
        <v/>
      </c>
      <c r="B6082" s="1" t="str">
        <f>IF('🔴 PHỚT ĐUÔI TRỤC CƠ'!A133="","",'🔴 PHỚT ĐUÔI TRỤC CƠ'!P133)</f>
        <v/>
      </c>
      <c r="C6082" s="1" t="str">
        <f>IF('🔴 PHỚT ĐUÔI TRỤC CƠ'!A133="","","Phớt đuôi")</f>
        <v/>
      </c>
      <c r="D6082" s="1" t="str">
        <f>IF('🔴 PHỚT ĐUÔI TRỤC CƠ'!A133="","",'🔴 PHỚT ĐUÔI TRỤC CƠ'!G133)</f>
        <v/>
      </c>
      <c r="E6082" s="1" t="str">
        <f>IF('🔴 PHỚT ĐUÔI TRỤC CƠ'!A133="","",'🔴 PHỚT ĐUÔI TRỤC CƠ'!H133)</f>
        <v/>
      </c>
      <c r="F6082" s="1" t="str">
        <f>IF('🔴 PHỚT ĐUÔI TRỤC CƠ'!A133="","",'🔴 PHỚT ĐUÔI TRỤC CƠ'!I133)</f>
        <v/>
      </c>
      <c r="G6082" s="1" t="str">
        <f>IF('🔴 PHỚT ĐUÔI TRỤC CƠ'!A133="","",'🔴 PHỚT ĐUÔI TRỤC CƠ'!J133)</f>
        <v/>
      </c>
      <c r="H6082" s="1" t="str">
        <f>IF('🔴 PHỚT ĐUÔI TRỤC CƠ'!A133="","",'🔴 PHỚT ĐUÔI TRỤC CƠ'!K133)</f>
        <v/>
      </c>
      <c r="I6082" s="1" t="str">
        <f>IF('🔴 PHỚT ĐUÔI TRỤC CƠ'!A133="","",'🔴 PHỚT ĐUÔI TRỤC CƠ'!L133)</f>
        <v/>
      </c>
      <c r="J6082" s="1" t="str">
        <f>IF('🔴 PHỚT ĐUÔI TRỤC CƠ'!A133="","",'🔴 PHỚT ĐUÔI TRỤC CƠ'!D133)</f>
        <v/>
      </c>
      <c r="L6082" s="1">
        <f>N(L6081)+IF(AND('🔎 TRA CỨU NHANH'!$C$2&lt;&gt;"",OR(ISNUMBER(SEARCH('🔎 TRA CỨU NHANH'!$C$2,$A6082)),ISNUMBER(SEARCH('🔎 TRA CỨU NHANH'!$C$2,$B6082)))),1,0)</f>
        <v>0</v>
      </c>
      <c r="M6082" s="1" t="str">
        <f>IF(L6082&gt;N(L6081),L6082,"")</f>
        <v/>
      </c>
      <c r="N6082" s="1">
        <f>N(N6081)+IF(AND('💰 BÁO GIÁ'!$C$27&lt;&gt;"",OR(ISNUMBER(SEARCH('💰 BÁO GIÁ'!$C$27,$A6082)),ISNUMBER(SEARCH('💰 BÁO GIÁ'!$C$27,$B6082)))),1,0)</f>
        <v>0</v>
      </c>
      <c r="O6082" s="1" t="str">
        <f>IF(N6082&gt;N(N6081),N6082,"")</f>
        <v/>
      </c>
    </row>
    <row r="6083" customHeight="1" spans="1:15">
      <c r="A6083" s="1" t="str">
        <f>IF('🔴 PHỚT ĐUÔI TRỤC CƠ'!A134="","",'🔴 PHỚT ĐUÔI TRỤC CƠ'!A134)</f>
        <v/>
      </c>
      <c r="B6083" s="1" t="str">
        <f>IF('🔴 PHỚT ĐUÔI TRỤC CƠ'!A134="","",'🔴 PHỚT ĐUÔI TRỤC CƠ'!P134)</f>
        <v/>
      </c>
      <c r="C6083" s="1" t="str">
        <f>IF('🔴 PHỚT ĐUÔI TRỤC CƠ'!A134="","","Phớt đuôi")</f>
        <v/>
      </c>
      <c r="D6083" s="1" t="str">
        <f>IF('🔴 PHỚT ĐUÔI TRỤC CƠ'!A134="","",'🔴 PHỚT ĐUÔI TRỤC CƠ'!G134)</f>
        <v/>
      </c>
      <c r="E6083" s="1" t="str">
        <f>IF('🔴 PHỚT ĐUÔI TRỤC CƠ'!A134="","",'🔴 PHỚT ĐUÔI TRỤC CƠ'!H134)</f>
        <v/>
      </c>
      <c r="F6083" s="1" t="str">
        <f>IF('🔴 PHỚT ĐUÔI TRỤC CƠ'!A134="","",'🔴 PHỚT ĐUÔI TRỤC CƠ'!I134)</f>
        <v/>
      </c>
      <c r="G6083" s="1" t="str">
        <f>IF('🔴 PHỚT ĐUÔI TRỤC CƠ'!A134="","",'🔴 PHỚT ĐUÔI TRỤC CƠ'!J134)</f>
        <v/>
      </c>
      <c r="H6083" s="1" t="str">
        <f>IF('🔴 PHỚT ĐUÔI TRỤC CƠ'!A134="","",'🔴 PHỚT ĐUÔI TRỤC CƠ'!K134)</f>
        <v/>
      </c>
      <c r="I6083" s="1" t="str">
        <f>IF('🔴 PHỚT ĐUÔI TRỤC CƠ'!A134="","",'🔴 PHỚT ĐUÔI TRỤC CƠ'!L134)</f>
        <v/>
      </c>
      <c r="J6083" s="1" t="str">
        <f>IF('🔴 PHỚT ĐUÔI TRỤC CƠ'!A134="","",'🔴 PHỚT ĐUÔI TRỤC CƠ'!D134)</f>
        <v/>
      </c>
      <c r="L6083" s="1">
        <f>N(L6082)+IF(AND('🔎 TRA CỨU NHANH'!$C$2&lt;&gt;"",OR(ISNUMBER(SEARCH('🔎 TRA CỨU NHANH'!$C$2,$A6083)),ISNUMBER(SEARCH('🔎 TRA CỨU NHANH'!$C$2,$B6083)))),1,0)</f>
        <v>0</v>
      </c>
      <c r="M6083" s="1" t="str">
        <f>IF(L6083&gt;N(L6082),L6083,"")</f>
        <v/>
      </c>
      <c r="N6083" s="1">
        <f>N(N6082)+IF(AND('💰 BÁO GIÁ'!$C$27&lt;&gt;"",OR(ISNUMBER(SEARCH('💰 BÁO GIÁ'!$C$27,$A6083)),ISNUMBER(SEARCH('💰 BÁO GIÁ'!$C$27,$B6083)))),1,0)</f>
        <v>0</v>
      </c>
      <c r="O6083" s="1" t="str">
        <f>IF(N6083&gt;N(N6082),N6083,"")</f>
        <v/>
      </c>
    </row>
    <row r="6084" customHeight="1" spans="1:15">
      <c r="A6084" s="1" t="str">
        <f>IF('🔴 PHỚT ĐUÔI TRỤC CƠ'!A135="","",'🔴 PHỚT ĐUÔI TRỤC CƠ'!A135)</f>
        <v/>
      </c>
      <c r="B6084" s="1" t="str">
        <f>IF('🔴 PHỚT ĐUÔI TRỤC CƠ'!A135="","",'🔴 PHỚT ĐUÔI TRỤC CƠ'!P135)</f>
        <v/>
      </c>
      <c r="C6084" s="1" t="str">
        <f>IF('🔴 PHỚT ĐUÔI TRỤC CƠ'!A135="","","Phớt đuôi")</f>
        <v/>
      </c>
      <c r="D6084" s="1" t="str">
        <f>IF('🔴 PHỚT ĐUÔI TRỤC CƠ'!A135="","",'🔴 PHỚT ĐUÔI TRỤC CƠ'!G135)</f>
        <v/>
      </c>
      <c r="E6084" s="1" t="str">
        <f>IF('🔴 PHỚT ĐUÔI TRỤC CƠ'!A135="","",'🔴 PHỚT ĐUÔI TRỤC CƠ'!H135)</f>
        <v/>
      </c>
      <c r="F6084" s="1" t="str">
        <f>IF('🔴 PHỚT ĐUÔI TRỤC CƠ'!A135="","",'🔴 PHỚT ĐUÔI TRỤC CƠ'!I135)</f>
        <v/>
      </c>
      <c r="G6084" s="1" t="str">
        <f>IF('🔴 PHỚT ĐUÔI TRỤC CƠ'!A135="","",'🔴 PHỚT ĐUÔI TRỤC CƠ'!J135)</f>
        <v/>
      </c>
      <c r="H6084" s="1" t="str">
        <f>IF('🔴 PHỚT ĐUÔI TRỤC CƠ'!A135="","",'🔴 PHỚT ĐUÔI TRỤC CƠ'!K135)</f>
        <v/>
      </c>
      <c r="I6084" s="1" t="str">
        <f>IF('🔴 PHỚT ĐUÔI TRỤC CƠ'!A135="","",'🔴 PHỚT ĐUÔI TRỤC CƠ'!L135)</f>
        <v/>
      </c>
      <c r="J6084" s="1" t="str">
        <f>IF('🔴 PHỚT ĐUÔI TRỤC CƠ'!A135="","",'🔴 PHỚT ĐUÔI TRỤC CƠ'!D135)</f>
        <v/>
      </c>
      <c r="L6084" s="1">
        <f>N(L6083)+IF(AND('🔎 TRA CỨU NHANH'!$C$2&lt;&gt;"",OR(ISNUMBER(SEARCH('🔎 TRA CỨU NHANH'!$C$2,$A6084)),ISNUMBER(SEARCH('🔎 TRA CỨU NHANH'!$C$2,$B6084)))),1,0)</f>
        <v>0</v>
      </c>
      <c r="M6084" s="1" t="str">
        <f>IF(L6084&gt;N(L6083),L6084,"")</f>
        <v/>
      </c>
      <c r="N6084" s="1">
        <f>N(N6083)+IF(AND('💰 BÁO GIÁ'!$C$27&lt;&gt;"",OR(ISNUMBER(SEARCH('💰 BÁO GIÁ'!$C$27,$A6084)),ISNUMBER(SEARCH('💰 BÁO GIÁ'!$C$27,$B6084)))),1,0)</f>
        <v>0</v>
      </c>
      <c r="O6084" s="1" t="str">
        <f>IF(N6084&gt;N(N6083),N6084,"")</f>
        <v/>
      </c>
    </row>
    <row r="6085" customHeight="1" spans="1:15">
      <c r="A6085" s="1" t="str">
        <f>IF('🔴 PHỚT ĐUÔI TRỤC CƠ'!A136="","",'🔴 PHỚT ĐUÔI TRỤC CƠ'!A136)</f>
        <v/>
      </c>
      <c r="B6085" s="1" t="str">
        <f>IF('🔴 PHỚT ĐUÔI TRỤC CƠ'!A136="","",'🔴 PHỚT ĐUÔI TRỤC CƠ'!P136)</f>
        <v/>
      </c>
      <c r="C6085" s="1" t="str">
        <f>IF('🔴 PHỚT ĐUÔI TRỤC CƠ'!A136="","","Phớt đuôi")</f>
        <v/>
      </c>
      <c r="D6085" s="1" t="str">
        <f>IF('🔴 PHỚT ĐUÔI TRỤC CƠ'!A136="","",'🔴 PHỚT ĐUÔI TRỤC CƠ'!G136)</f>
        <v/>
      </c>
      <c r="E6085" s="1" t="str">
        <f>IF('🔴 PHỚT ĐUÔI TRỤC CƠ'!A136="","",'🔴 PHỚT ĐUÔI TRỤC CƠ'!H136)</f>
        <v/>
      </c>
      <c r="F6085" s="1" t="str">
        <f>IF('🔴 PHỚT ĐUÔI TRỤC CƠ'!A136="","",'🔴 PHỚT ĐUÔI TRỤC CƠ'!I136)</f>
        <v/>
      </c>
      <c r="G6085" s="1" t="str">
        <f>IF('🔴 PHỚT ĐUÔI TRỤC CƠ'!A136="","",'🔴 PHỚT ĐUÔI TRỤC CƠ'!J136)</f>
        <v/>
      </c>
      <c r="H6085" s="1" t="str">
        <f>IF('🔴 PHỚT ĐUÔI TRỤC CƠ'!A136="","",'🔴 PHỚT ĐUÔI TRỤC CƠ'!K136)</f>
        <v/>
      </c>
      <c r="I6085" s="1" t="str">
        <f>IF('🔴 PHỚT ĐUÔI TRỤC CƠ'!A136="","",'🔴 PHỚT ĐUÔI TRỤC CƠ'!L136)</f>
        <v/>
      </c>
      <c r="J6085" s="1" t="str">
        <f>IF('🔴 PHỚT ĐUÔI TRỤC CƠ'!A136="","",'🔴 PHỚT ĐUÔI TRỤC CƠ'!D136)</f>
        <v/>
      </c>
      <c r="L6085" s="1">
        <f>N(L6084)+IF(AND('🔎 TRA CỨU NHANH'!$C$2&lt;&gt;"",OR(ISNUMBER(SEARCH('🔎 TRA CỨU NHANH'!$C$2,$A6085)),ISNUMBER(SEARCH('🔎 TRA CỨU NHANH'!$C$2,$B6085)))),1,0)</f>
        <v>0</v>
      </c>
      <c r="M6085" s="1" t="str">
        <f>IF(L6085&gt;N(L6084),L6085,"")</f>
        <v/>
      </c>
      <c r="N6085" s="1">
        <f>N(N6084)+IF(AND('💰 BÁO GIÁ'!$C$27&lt;&gt;"",OR(ISNUMBER(SEARCH('💰 BÁO GIÁ'!$C$27,$A6085)),ISNUMBER(SEARCH('💰 BÁO GIÁ'!$C$27,$B6085)))),1,0)</f>
        <v>0</v>
      </c>
      <c r="O6085" s="1" t="str">
        <f>IF(N6085&gt;N(N6084),N6085,"")</f>
        <v/>
      </c>
    </row>
    <row r="6086" customHeight="1" spans="1:15">
      <c r="A6086" s="1" t="str">
        <f>IF('🔴 PHỚT ĐUÔI TRỤC CƠ'!A137="","",'🔴 PHỚT ĐUÔI TRỤC CƠ'!A137)</f>
        <v/>
      </c>
      <c r="B6086" s="1" t="str">
        <f>IF('🔴 PHỚT ĐUÔI TRỤC CƠ'!A137="","",'🔴 PHỚT ĐUÔI TRỤC CƠ'!P137)</f>
        <v/>
      </c>
      <c r="C6086" s="1" t="str">
        <f>IF('🔴 PHỚT ĐUÔI TRỤC CƠ'!A137="","","Phớt đuôi")</f>
        <v/>
      </c>
      <c r="D6086" s="1" t="str">
        <f>IF('🔴 PHỚT ĐUÔI TRỤC CƠ'!A137="","",'🔴 PHỚT ĐUÔI TRỤC CƠ'!G137)</f>
        <v/>
      </c>
      <c r="E6086" s="1" t="str">
        <f>IF('🔴 PHỚT ĐUÔI TRỤC CƠ'!A137="","",'🔴 PHỚT ĐUÔI TRỤC CƠ'!H137)</f>
        <v/>
      </c>
      <c r="F6086" s="1" t="str">
        <f>IF('🔴 PHỚT ĐUÔI TRỤC CƠ'!A137="","",'🔴 PHỚT ĐUÔI TRỤC CƠ'!I137)</f>
        <v/>
      </c>
      <c r="G6086" s="1" t="str">
        <f>IF('🔴 PHỚT ĐUÔI TRỤC CƠ'!A137="","",'🔴 PHỚT ĐUÔI TRỤC CƠ'!J137)</f>
        <v/>
      </c>
      <c r="H6086" s="1" t="str">
        <f>IF('🔴 PHỚT ĐUÔI TRỤC CƠ'!A137="","",'🔴 PHỚT ĐUÔI TRỤC CƠ'!K137)</f>
        <v/>
      </c>
      <c r="I6086" s="1" t="str">
        <f>IF('🔴 PHỚT ĐUÔI TRỤC CƠ'!A137="","",'🔴 PHỚT ĐUÔI TRỤC CƠ'!L137)</f>
        <v/>
      </c>
      <c r="J6086" s="1" t="str">
        <f>IF('🔴 PHỚT ĐUÔI TRỤC CƠ'!A137="","",'🔴 PHỚT ĐUÔI TRỤC CƠ'!D137)</f>
        <v/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O29"/>
  <sheetViews>
    <sheetView showGridLines="0" workbookViewId="0">
      <selection activeCell="A1" sqref="A1:J1"/>
    </sheetView>
  </sheetViews>
  <sheetFormatPr defaultColWidth="8.67619047619048" defaultRowHeight="15"/>
  <cols>
    <col min="2" max="2" width="14" style="1" customWidth="1"/>
    <col min="3" max="3" width="42" style="1" customWidth="1"/>
    <col min="4" max="10" width="12" style="1" customWidth="1"/>
    <col min="15" max="15" width="6" style="1" hidden="1" customWidth="1"/>
  </cols>
  <sheetData>
    <row r="1" ht="15.75" customHeight="1" spans="2:15">
      <c r="B1" s="2" t="s">
        <v>31774</v>
      </c>
      <c r="C1" s="2"/>
      <c r="D1" s="2"/>
      <c r="E1" s="2"/>
      <c r="F1" s="2"/>
      <c r="G1" s="2"/>
      <c r="H1" s="2"/>
      <c r="I1" s="2"/>
      <c r="J1" s="2"/>
    </row>
    <row r="2" customHeight="1" spans="2:15">
      <c r="B2" s="3" t="s">
        <v>80</v>
      </c>
      <c r="C2" s="4"/>
      <c r="D2" s="4"/>
      <c r="E2" s="4"/>
      <c r="F2" s="4"/>
    </row>
    <row r="4" customHeight="1" spans="2:15">
      <c r="B4" s="5" t="s">
        <v>69</v>
      </c>
      <c r="C4" s="5" t="s">
        <v>81</v>
      </c>
      <c r="D4" s="5" t="s">
        <v>16</v>
      </c>
      <c r="E4" s="5" t="s">
        <v>82</v>
      </c>
      <c r="F4" s="5" t="s">
        <v>83</v>
      </c>
      <c r="G4" s="5" t="s">
        <v>68</v>
      </c>
      <c r="H4" s="5" t="s">
        <v>84</v>
      </c>
      <c r="I4" s="5" t="s">
        <v>85</v>
      </c>
      <c r="J4" s="5" t="s">
        <v>86</v>
      </c>
    </row>
    <row r="5" customHeight="1" spans="2:15">
      <c r="B5" s="6" t="str">
        <f>IF(O5="","",INDEX('📂 DATA'!$A$2:$A$6086,O5))</f>
        <v/>
      </c>
      <c r="C5" s="6" t="str">
        <f>IF(O5="","",INDEX('📂 DATA'!$B$2:$B$6086,O5))</f>
        <v/>
      </c>
      <c r="D5" s="6" t="str">
        <f>IF(O5="","",INDEX('📂 DATA'!$D$2:$D$6086,O5))</f>
        <v/>
      </c>
      <c r="E5" s="6" t="str">
        <f>IF(O5="","",INDEX('📂 DATA'!$J$2:$J$6086,O5))</f>
        <v/>
      </c>
      <c r="F5" s="7" t="str">
        <f>IF(O5="","",INDEX('📂 DATA'!$E$2:$E$6086,O5))</f>
        <v/>
      </c>
      <c r="G5" s="7" t="str">
        <f>IF(O5="","",INDEX('📂 DATA'!$F$2:$F$6086,O5))</f>
        <v/>
      </c>
      <c r="H5" s="7" t="str">
        <f>IF(O5="","",INDEX('📂 DATA'!$G$2:$G$6086,O5))</f>
        <v/>
      </c>
      <c r="I5" s="7" t="str">
        <f>IF(O5="","",INDEX('📂 DATA'!$H$2:$H$6086,O5))</f>
        <v/>
      </c>
      <c r="J5" s="7" t="str">
        <f>IF(O5="","",INDEX('📂 DATA'!$I$2:$I$6086,O5))</f>
        <v/>
      </c>
      <c r="O5" s="1" t="str">
        <f>IFERROR(MATCH(1,'📂 DATA'!$M$2:$M$6086,0),"")</f>
        <v/>
      </c>
    </row>
    <row r="6" customHeight="1" spans="2:15">
      <c r="B6" s="8" t="str">
        <f>IF(O6="","",INDEX('📂 DATA'!$A$2:$A$6086,O6))</f>
        <v/>
      </c>
      <c r="C6" s="8" t="str">
        <f>IF(O6="","",INDEX('📂 DATA'!$B$2:$B$6086,O6))</f>
        <v/>
      </c>
      <c r="D6" s="8" t="str">
        <f>IF(O6="","",INDEX('📂 DATA'!$D$2:$D$6086,O6))</f>
        <v/>
      </c>
      <c r="E6" s="8" t="str">
        <f>IF(O6="","",INDEX('📂 DATA'!$J$2:$J$6086,O6))</f>
        <v/>
      </c>
      <c r="F6" s="9" t="str">
        <f>IF(O6="","",INDEX('📂 DATA'!$E$2:$E$6086,O6))</f>
        <v/>
      </c>
      <c r="G6" s="9" t="str">
        <f>IF(O6="","",INDEX('📂 DATA'!$F$2:$F$6086,O6))</f>
        <v/>
      </c>
      <c r="H6" s="9" t="str">
        <f>IF(O6="","",INDEX('📂 DATA'!$G$2:$G$6086,O6))</f>
        <v/>
      </c>
      <c r="I6" s="9" t="str">
        <f>IF(O6="","",INDEX('📂 DATA'!$H$2:$H$6086,O6))</f>
        <v/>
      </c>
      <c r="J6" s="9" t="str">
        <f>IF(O6="","",INDEX('📂 DATA'!$I$2:$I$6086,O6))</f>
        <v/>
      </c>
      <c r="O6" s="1" t="str">
        <f>IFERROR(MATCH(2,'📂 DATA'!$M$2:$M$6086,0),"")</f>
        <v/>
      </c>
    </row>
    <row r="7" customHeight="1" spans="2:15">
      <c r="B7" s="6" t="str">
        <f>IF(O7="","",INDEX('📂 DATA'!$A$2:$A$6086,O7))</f>
        <v/>
      </c>
      <c r="C7" s="6" t="str">
        <f>IF(O7="","",INDEX('📂 DATA'!$B$2:$B$6086,O7))</f>
        <v/>
      </c>
      <c r="D7" s="6" t="str">
        <f>IF(O7="","",INDEX('📂 DATA'!$D$2:$D$6086,O7))</f>
        <v/>
      </c>
      <c r="E7" s="6" t="str">
        <f>IF(O7="","",INDEX('📂 DATA'!$J$2:$J$6086,O7))</f>
        <v/>
      </c>
      <c r="F7" s="10" t="str">
        <f>IF(O7="","",INDEX('📂 DATA'!$E$2:$E$6086,O7))</f>
        <v/>
      </c>
      <c r="G7" s="10" t="str">
        <f>IF(O7="","",INDEX('📂 DATA'!$F$2:$F$6086,O7))</f>
        <v/>
      </c>
      <c r="H7" s="10" t="str">
        <f>IF(O7="","",INDEX('📂 DATA'!$G$2:$G$6086,O7))</f>
        <v/>
      </c>
      <c r="I7" s="10" t="str">
        <f>IF(O7="","",INDEX('📂 DATA'!$H$2:$H$6086,O7))</f>
        <v/>
      </c>
      <c r="J7" s="10" t="str">
        <f>IF(O7="","",INDEX('📂 DATA'!$I$2:$I$6086,O7))</f>
        <v/>
      </c>
      <c r="O7" s="1" t="str">
        <f>IFERROR(MATCH(3,'📂 DATA'!$M$2:$M$6086,0),"")</f>
        <v/>
      </c>
    </row>
    <row r="8" customHeight="1" spans="2:15">
      <c r="B8" s="8" t="str">
        <f>IF(O8="","",INDEX('📂 DATA'!$A$2:$A$6086,O8))</f>
        <v/>
      </c>
      <c r="C8" s="8" t="str">
        <f>IF(O8="","",INDEX('📂 DATA'!$B$2:$B$6086,O8))</f>
        <v/>
      </c>
      <c r="D8" s="8" t="str">
        <f>IF(O8="","",INDEX('📂 DATA'!$D$2:$D$6086,O8))</f>
        <v/>
      </c>
      <c r="E8" s="8" t="str">
        <f>IF(O8="","",INDEX('📂 DATA'!$J$2:$J$6086,O8))</f>
        <v/>
      </c>
      <c r="F8" s="11" t="str">
        <f>IF(O8="","",INDEX('📂 DATA'!$E$2:$E$6086,O8))</f>
        <v/>
      </c>
      <c r="G8" s="11" t="str">
        <f>IF(O8="","",INDEX('📂 DATA'!$F$2:$F$6086,O8))</f>
        <v/>
      </c>
      <c r="H8" s="11" t="str">
        <f>IF(O8="","",INDEX('📂 DATA'!$G$2:$G$6086,O8))</f>
        <v/>
      </c>
      <c r="I8" s="11" t="str">
        <f>IF(O8="","",INDEX('📂 DATA'!$H$2:$H$6086,O8))</f>
        <v/>
      </c>
      <c r="J8" s="11" t="str">
        <f>IF(O8="","",INDEX('📂 DATA'!$I$2:$I$6086,O8))</f>
        <v/>
      </c>
      <c r="O8" s="1" t="str">
        <f>IFERROR(MATCH(4,'📂 DATA'!$M$2:$M$6086,0),"")</f>
        <v/>
      </c>
    </row>
    <row r="9" customHeight="1" spans="2:15">
      <c r="B9" s="6" t="str">
        <f>IF(O9="","",INDEX('📂 DATA'!$A$2:$A$6086,O9))</f>
        <v/>
      </c>
      <c r="C9" s="6" t="str">
        <f>IF(O9="","",INDEX('📂 DATA'!$B$2:$B$6086,O9))</f>
        <v/>
      </c>
      <c r="D9" s="6" t="str">
        <f>IF(O9="","",INDEX('📂 DATA'!$D$2:$D$6086,O9))</f>
        <v/>
      </c>
      <c r="E9" s="6" t="str">
        <f>IF(O9="","",INDEX('📂 DATA'!$J$2:$J$6086,O9))</f>
        <v/>
      </c>
      <c r="F9" s="10" t="str">
        <f>IF(O9="","",INDEX('📂 DATA'!$E$2:$E$6086,O9))</f>
        <v/>
      </c>
      <c r="G9" s="10" t="str">
        <f>IF(O9="","",INDEX('📂 DATA'!$F$2:$F$6086,O9))</f>
        <v/>
      </c>
      <c r="H9" s="10" t="str">
        <f>IF(O9="","",INDEX('📂 DATA'!$G$2:$G$6086,O9))</f>
        <v/>
      </c>
      <c r="I9" s="10" t="str">
        <f>IF(O9="","",INDEX('📂 DATA'!$H$2:$H$6086,O9))</f>
        <v/>
      </c>
      <c r="J9" s="10" t="str">
        <f>IF(O9="","",INDEX('📂 DATA'!$I$2:$I$6086,O9))</f>
        <v/>
      </c>
      <c r="O9" s="1" t="str">
        <f>IFERROR(MATCH(5,'📂 DATA'!$M$2:$M$6086,0),"")</f>
        <v/>
      </c>
    </row>
    <row r="10" customHeight="1" spans="2:15">
      <c r="B10" s="8" t="str">
        <f>IF(O10="","",INDEX('📂 DATA'!$A$2:$A$6086,O10))</f>
        <v/>
      </c>
      <c r="C10" s="8" t="str">
        <f>IF(O10="","",INDEX('📂 DATA'!$B$2:$B$6086,O10))</f>
        <v/>
      </c>
      <c r="D10" s="8" t="str">
        <f>IF(O10="","",INDEX('📂 DATA'!$D$2:$D$6086,O10))</f>
        <v/>
      </c>
      <c r="E10" s="8" t="str">
        <f>IF(O10="","",INDEX('📂 DATA'!$J$2:$J$6086,O10))</f>
        <v/>
      </c>
      <c r="F10" s="11" t="str">
        <f>IF(O10="","",INDEX('📂 DATA'!$E$2:$E$6086,O10))</f>
        <v/>
      </c>
      <c r="G10" s="11" t="str">
        <f>IF(O10="","",INDEX('📂 DATA'!$F$2:$F$6086,O10))</f>
        <v/>
      </c>
      <c r="H10" s="11" t="str">
        <f>IF(O10="","",INDEX('📂 DATA'!$G$2:$G$6086,O10))</f>
        <v/>
      </c>
      <c r="I10" s="11" t="str">
        <f>IF(O10="","",INDEX('📂 DATA'!$H$2:$H$6086,O10))</f>
        <v/>
      </c>
      <c r="J10" s="11" t="str">
        <f>IF(O10="","",INDEX('📂 DATA'!$I$2:$I$6086,O10))</f>
        <v/>
      </c>
      <c r="O10" s="1" t="str">
        <f>IFERROR(MATCH(6,'📂 DATA'!$M$2:$M$6086,0),"")</f>
        <v/>
      </c>
    </row>
    <row r="11" customHeight="1" spans="2:15">
      <c r="B11" s="6" t="str">
        <f>IF(O11="","",INDEX('📂 DATA'!$A$2:$A$6086,O11))</f>
        <v/>
      </c>
      <c r="C11" s="6" t="str">
        <f>IF(O11="","",INDEX('📂 DATA'!$B$2:$B$6086,O11))</f>
        <v/>
      </c>
      <c r="D11" s="6" t="str">
        <f>IF(O11="","",INDEX('📂 DATA'!$D$2:$D$6086,O11))</f>
        <v/>
      </c>
      <c r="E11" s="6" t="str">
        <f>IF(O11="","",INDEX('📂 DATA'!$J$2:$J$6086,O11))</f>
        <v/>
      </c>
      <c r="F11" s="10" t="str">
        <f>IF(O11="","",INDEX('📂 DATA'!$E$2:$E$6086,O11))</f>
        <v/>
      </c>
      <c r="G11" s="10" t="str">
        <f>IF(O11="","",INDEX('📂 DATA'!$F$2:$F$6086,O11))</f>
        <v/>
      </c>
      <c r="H11" s="10" t="str">
        <f>IF(O11="","",INDEX('📂 DATA'!$G$2:$G$6086,O11))</f>
        <v/>
      </c>
      <c r="I11" s="10" t="str">
        <f>IF(O11="","",INDEX('📂 DATA'!$H$2:$H$6086,O11))</f>
        <v/>
      </c>
      <c r="J11" s="10" t="str">
        <f>IF(O11="","",INDEX('📂 DATA'!$I$2:$I$6086,O11))</f>
        <v/>
      </c>
      <c r="O11" s="1" t="str">
        <f>IFERROR(MATCH(7,'📂 DATA'!$M$2:$M$6086,0),"")</f>
        <v/>
      </c>
    </row>
    <row r="12" customHeight="1" spans="2:15">
      <c r="B12" s="8" t="str">
        <f>IF(O12="","",INDEX('📂 DATA'!$A$2:$A$6086,O12))</f>
        <v/>
      </c>
      <c r="C12" s="8" t="str">
        <f>IF(O12="","",INDEX('📂 DATA'!$B$2:$B$6086,O12))</f>
        <v/>
      </c>
      <c r="D12" s="8" t="str">
        <f>IF(O12="","",INDEX('📂 DATA'!$D$2:$D$6086,O12))</f>
        <v/>
      </c>
      <c r="E12" s="8" t="str">
        <f>IF(O12="","",INDEX('📂 DATA'!$J$2:$J$6086,O12))</f>
        <v/>
      </c>
      <c r="F12" s="11" t="str">
        <f>IF(O12="","",INDEX('📂 DATA'!$E$2:$E$6086,O12))</f>
        <v/>
      </c>
      <c r="G12" s="11" t="str">
        <f>IF(O12="","",INDEX('📂 DATA'!$F$2:$F$6086,O12))</f>
        <v/>
      </c>
      <c r="H12" s="11" t="str">
        <f>IF(O12="","",INDEX('📂 DATA'!$G$2:$G$6086,O12))</f>
        <v/>
      </c>
      <c r="I12" s="11" t="str">
        <f>IF(O12="","",INDEX('📂 DATA'!$H$2:$H$6086,O12))</f>
        <v/>
      </c>
      <c r="J12" s="11" t="str">
        <f>IF(O12="","",INDEX('📂 DATA'!$I$2:$I$6086,O12))</f>
        <v/>
      </c>
      <c r="O12" s="1" t="str">
        <f>IFERROR(MATCH(8,'📂 DATA'!$M$2:$M$6086,0),"")</f>
        <v/>
      </c>
    </row>
    <row r="13" customHeight="1" spans="2:15">
      <c r="B13" s="6" t="str">
        <f>IF(O13="","",INDEX('📂 DATA'!$A$2:$A$6086,O13))</f>
        <v/>
      </c>
      <c r="C13" s="6" t="str">
        <f>IF(O13="","",INDEX('📂 DATA'!$B$2:$B$6086,O13))</f>
        <v/>
      </c>
      <c r="D13" s="6" t="str">
        <f>IF(O13="","",INDEX('📂 DATA'!$D$2:$D$6086,O13))</f>
        <v/>
      </c>
      <c r="E13" s="6" t="str">
        <f>IF(O13="","",INDEX('📂 DATA'!$J$2:$J$6086,O13))</f>
        <v/>
      </c>
      <c r="F13" s="10" t="str">
        <f>IF(O13="","",INDEX('📂 DATA'!$E$2:$E$6086,O13))</f>
        <v/>
      </c>
      <c r="G13" s="10" t="str">
        <f>IF(O13="","",INDEX('📂 DATA'!$F$2:$F$6086,O13))</f>
        <v/>
      </c>
      <c r="H13" s="10" t="str">
        <f>IF(O13="","",INDEX('📂 DATA'!$G$2:$G$6086,O13))</f>
        <v/>
      </c>
      <c r="I13" s="10" t="str">
        <f>IF(O13="","",INDEX('📂 DATA'!$H$2:$H$6086,O13))</f>
        <v/>
      </c>
      <c r="J13" s="10" t="str">
        <f>IF(O13="","",INDEX('📂 DATA'!$I$2:$I$6086,O13))</f>
        <v/>
      </c>
      <c r="O13" s="1" t="str">
        <f>IFERROR(MATCH(9,'📂 DATA'!$M$2:$M$6086,0),"")</f>
        <v/>
      </c>
    </row>
    <row r="14" customHeight="1" spans="2:15">
      <c r="B14" s="8" t="str">
        <f>IF(O14="","",INDEX('📂 DATA'!$A$2:$A$6086,O14))</f>
        <v/>
      </c>
      <c r="C14" s="8" t="str">
        <f>IF(O14="","",INDEX('📂 DATA'!$B$2:$B$6086,O14))</f>
        <v/>
      </c>
      <c r="D14" s="8" t="str">
        <f>IF(O14="","",INDEX('📂 DATA'!$D$2:$D$6086,O14))</f>
        <v/>
      </c>
      <c r="E14" s="8" t="str">
        <f>IF(O14="","",INDEX('📂 DATA'!$J$2:$J$6086,O14))</f>
        <v/>
      </c>
      <c r="F14" s="11" t="str">
        <f>IF(O14="","",INDEX('📂 DATA'!$E$2:$E$6086,O14))</f>
        <v/>
      </c>
      <c r="G14" s="11" t="str">
        <f>IF(O14="","",INDEX('📂 DATA'!$F$2:$F$6086,O14))</f>
        <v/>
      </c>
      <c r="H14" s="11" t="str">
        <f>IF(O14="","",INDEX('📂 DATA'!$G$2:$G$6086,O14))</f>
        <v/>
      </c>
      <c r="I14" s="11" t="str">
        <f>IF(O14="","",INDEX('📂 DATA'!$H$2:$H$6086,O14))</f>
        <v/>
      </c>
      <c r="J14" s="11" t="str">
        <f>IF(O14="","",INDEX('📂 DATA'!$I$2:$I$6086,O14))</f>
        <v/>
      </c>
      <c r="O14" s="1" t="str">
        <f>IFERROR(MATCH(10,'📂 DATA'!$M$2:$M$6086,0),"")</f>
        <v/>
      </c>
    </row>
    <row r="15" customHeight="1" spans="2:15">
      <c r="B15" s="6" t="str">
        <f>IF(O15="","",INDEX('📂 DATA'!$A$2:$A$6086,O15))</f>
        <v/>
      </c>
      <c r="C15" s="6" t="str">
        <f>IF(O15="","",INDEX('📂 DATA'!$B$2:$B$6086,O15))</f>
        <v/>
      </c>
      <c r="D15" s="6" t="str">
        <f>IF(O15="","",INDEX('📂 DATA'!$D$2:$D$6086,O15))</f>
        <v/>
      </c>
      <c r="E15" s="6" t="str">
        <f>IF(O15="","",INDEX('📂 DATA'!$J$2:$J$6086,O15))</f>
        <v/>
      </c>
      <c r="F15" s="10" t="str">
        <f>IF(O15="","",INDEX('📂 DATA'!$E$2:$E$6086,O15))</f>
        <v/>
      </c>
      <c r="G15" s="10" t="str">
        <f>IF(O15="","",INDEX('📂 DATA'!$F$2:$F$6086,O15))</f>
        <v/>
      </c>
      <c r="H15" s="10" t="str">
        <f>IF(O15="","",INDEX('📂 DATA'!$G$2:$G$6086,O15))</f>
        <v/>
      </c>
      <c r="I15" s="10" t="str">
        <f>IF(O15="","",INDEX('📂 DATA'!$H$2:$H$6086,O15))</f>
        <v/>
      </c>
      <c r="J15" s="10" t="str">
        <f>IF(O15="","",INDEX('📂 DATA'!$I$2:$I$6086,O15))</f>
        <v/>
      </c>
      <c r="O15" s="1" t="str">
        <f>IFERROR(MATCH(11,'📂 DATA'!$M$2:$M$6086,0),"")</f>
        <v/>
      </c>
    </row>
    <row r="16" customHeight="1" spans="2:15">
      <c r="B16" s="8" t="str">
        <f>IF(O16="","",INDEX('📂 DATA'!$A$2:$A$6086,O16))</f>
        <v/>
      </c>
      <c r="C16" s="8" t="str">
        <f>IF(O16="","",INDEX('📂 DATA'!$B$2:$B$6086,O16))</f>
        <v/>
      </c>
      <c r="D16" s="8" t="str">
        <f>IF(O16="","",INDEX('📂 DATA'!$D$2:$D$6086,O16))</f>
        <v/>
      </c>
      <c r="E16" s="8" t="str">
        <f>IF(O16="","",INDEX('📂 DATA'!$J$2:$J$6086,O16))</f>
        <v/>
      </c>
      <c r="F16" s="11" t="str">
        <f>IF(O16="","",INDEX('📂 DATA'!$E$2:$E$6086,O16))</f>
        <v/>
      </c>
      <c r="G16" s="11" t="str">
        <f>IF(O16="","",INDEX('📂 DATA'!$F$2:$F$6086,O16))</f>
        <v/>
      </c>
      <c r="H16" s="11" t="str">
        <f>IF(O16="","",INDEX('📂 DATA'!$G$2:$G$6086,O16))</f>
        <v/>
      </c>
      <c r="I16" s="11" t="str">
        <f>IF(O16="","",INDEX('📂 DATA'!$H$2:$H$6086,O16))</f>
        <v/>
      </c>
      <c r="J16" s="11" t="str">
        <f>IF(O16="","",INDEX('📂 DATA'!$I$2:$I$6086,O16))</f>
        <v/>
      </c>
      <c r="O16" s="1" t="str">
        <f>IFERROR(MATCH(12,'📂 DATA'!$M$2:$M$6086,0),"")</f>
        <v/>
      </c>
    </row>
    <row r="17" customHeight="1" spans="2:15">
      <c r="B17" s="6" t="str">
        <f>IF(O17="","",INDEX('📂 DATA'!$A$2:$A$6086,O17))</f>
        <v/>
      </c>
      <c r="C17" s="6" t="str">
        <f>IF(O17="","",INDEX('📂 DATA'!$B$2:$B$6086,O17))</f>
        <v/>
      </c>
      <c r="D17" s="6" t="str">
        <f>IF(O17="","",INDEX('📂 DATA'!$D$2:$D$6086,O17))</f>
        <v/>
      </c>
      <c r="E17" s="6" t="str">
        <f>IF(O17="","",INDEX('📂 DATA'!$J$2:$J$6086,O17))</f>
        <v/>
      </c>
      <c r="F17" s="10" t="str">
        <f>IF(O17="","",INDEX('📂 DATA'!$E$2:$E$6086,O17))</f>
        <v/>
      </c>
      <c r="G17" s="10" t="str">
        <f>IF(O17="","",INDEX('📂 DATA'!$F$2:$F$6086,O17))</f>
        <v/>
      </c>
      <c r="H17" s="10" t="str">
        <f>IF(O17="","",INDEX('📂 DATA'!$G$2:$G$6086,O17))</f>
        <v/>
      </c>
      <c r="I17" s="10" t="str">
        <f>IF(O17="","",INDEX('📂 DATA'!$H$2:$H$6086,O17))</f>
        <v/>
      </c>
      <c r="J17" s="10" t="str">
        <f>IF(O17="","",INDEX('📂 DATA'!$I$2:$I$6086,O17))</f>
        <v/>
      </c>
      <c r="O17" s="1" t="str">
        <f>IFERROR(MATCH(13,'📂 DATA'!$M$2:$M$6086,0),"")</f>
        <v/>
      </c>
    </row>
    <row r="18" customHeight="1" spans="2:15">
      <c r="B18" s="8" t="str">
        <f>IF(O18="","",INDEX('📂 DATA'!$A$2:$A$6086,O18))</f>
        <v/>
      </c>
      <c r="C18" s="8" t="str">
        <f>IF(O18="","",INDEX('📂 DATA'!$B$2:$B$6086,O18))</f>
        <v/>
      </c>
      <c r="D18" s="8" t="str">
        <f>IF(O18="","",INDEX('📂 DATA'!$D$2:$D$6086,O18))</f>
        <v/>
      </c>
      <c r="E18" s="8" t="str">
        <f>IF(O18="","",INDEX('📂 DATA'!$J$2:$J$6086,O18))</f>
        <v/>
      </c>
      <c r="F18" s="11" t="str">
        <f>IF(O18="","",INDEX('📂 DATA'!$E$2:$E$6086,O18))</f>
        <v/>
      </c>
      <c r="G18" s="11" t="str">
        <f>IF(O18="","",INDEX('📂 DATA'!$F$2:$F$6086,O18))</f>
        <v/>
      </c>
      <c r="H18" s="11" t="str">
        <f>IF(O18="","",INDEX('📂 DATA'!$G$2:$G$6086,O18))</f>
        <v/>
      </c>
      <c r="I18" s="11" t="str">
        <f>IF(O18="","",INDEX('📂 DATA'!$H$2:$H$6086,O18))</f>
        <v/>
      </c>
      <c r="J18" s="11" t="str">
        <f>IF(O18="","",INDEX('📂 DATA'!$I$2:$I$6086,O18))</f>
        <v/>
      </c>
      <c r="O18" s="1" t="str">
        <f>IFERROR(MATCH(14,'📂 DATA'!$M$2:$M$6086,0),"")</f>
        <v/>
      </c>
    </row>
    <row r="19" customHeight="1" spans="2:15">
      <c r="B19" s="6" t="str">
        <f>IF(O19="","",INDEX('📂 DATA'!$A$2:$A$6086,O19))</f>
        <v/>
      </c>
      <c r="C19" s="6" t="str">
        <f>IF(O19="","",INDEX('📂 DATA'!$B$2:$B$6086,O19))</f>
        <v/>
      </c>
      <c r="D19" s="6" t="str">
        <f>IF(O19="","",INDEX('📂 DATA'!$D$2:$D$6086,O19))</f>
        <v/>
      </c>
      <c r="E19" s="6" t="str">
        <f>IF(O19="","",INDEX('📂 DATA'!$J$2:$J$6086,O19))</f>
        <v/>
      </c>
      <c r="F19" s="10" t="str">
        <f>IF(O19="","",INDEX('📂 DATA'!$E$2:$E$6086,O19))</f>
        <v/>
      </c>
      <c r="G19" s="10" t="str">
        <f>IF(O19="","",INDEX('📂 DATA'!$F$2:$F$6086,O19))</f>
        <v/>
      </c>
      <c r="H19" s="10" t="str">
        <f>IF(O19="","",INDEX('📂 DATA'!$G$2:$G$6086,O19))</f>
        <v/>
      </c>
      <c r="I19" s="10" t="str">
        <f>IF(O19="","",INDEX('📂 DATA'!$H$2:$H$6086,O19))</f>
        <v/>
      </c>
      <c r="J19" s="10" t="str">
        <f>IF(O19="","",INDEX('📂 DATA'!$I$2:$I$6086,O19))</f>
        <v/>
      </c>
      <c r="O19" s="1" t="str">
        <f>IFERROR(MATCH(15,'📂 DATA'!$M$2:$M$6086,0),"")</f>
        <v/>
      </c>
    </row>
    <row r="20" customHeight="1" spans="2:15">
      <c r="B20" s="8" t="str">
        <f>IF(O20="","",INDEX('📂 DATA'!$A$2:$A$6086,O20))</f>
        <v/>
      </c>
      <c r="C20" s="8" t="str">
        <f>IF(O20="","",INDEX('📂 DATA'!$B$2:$B$6086,O20))</f>
        <v/>
      </c>
      <c r="D20" s="8" t="str">
        <f>IF(O20="","",INDEX('📂 DATA'!$D$2:$D$6086,O20))</f>
        <v/>
      </c>
      <c r="E20" s="8" t="str">
        <f>IF(O20="","",INDEX('📂 DATA'!$J$2:$J$6086,O20))</f>
        <v/>
      </c>
      <c r="F20" s="11" t="str">
        <f>IF(O20="","",INDEX('📂 DATA'!$E$2:$E$6086,O20))</f>
        <v/>
      </c>
      <c r="G20" s="11" t="str">
        <f>IF(O20="","",INDEX('📂 DATA'!$F$2:$F$6086,O20))</f>
        <v/>
      </c>
      <c r="H20" s="11" t="str">
        <f>IF(O20="","",INDEX('📂 DATA'!$G$2:$G$6086,O20))</f>
        <v/>
      </c>
      <c r="I20" s="11" t="str">
        <f>IF(O20="","",INDEX('📂 DATA'!$H$2:$H$6086,O20))</f>
        <v/>
      </c>
      <c r="J20" s="11" t="str">
        <f>IF(O20="","",INDEX('📂 DATA'!$I$2:$I$6086,O20))</f>
        <v/>
      </c>
      <c r="O20" s="1" t="str">
        <f>IFERROR(MATCH(16,'📂 DATA'!$M$2:$M$6086,0),"")</f>
        <v/>
      </c>
    </row>
    <row r="21" customHeight="1" spans="2:15">
      <c r="B21" s="6" t="str">
        <f>IF(O21="","",INDEX('📂 DATA'!$A$2:$A$6086,O21))</f>
        <v/>
      </c>
      <c r="C21" s="6" t="str">
        <f>IF(O21="","",INDEX('📂 DATA'!$B$2:$B$6086,O21))</f>
        <v/>
      </c>
      <c r="D21" s="6" t="str">
        <f>IF(O21="","",INDEX('📂 DATA'!$D$2:$D$6086,O21))</f>
        <v/>
      </c>
      <c r="E21" s="6" t="str">
        <f>IF(O21="","",INDEX('📂 DATA'!$J$2:$J$6086,O21))</f>
        <v/>
      </c>
      <c r="F21" s="10" t="str">
        <f>IF(O21="","",INDEX('📂 DATA'!$E$2:$E$6086,O21))</f>
        <v/>
      </c>
      <c r="G21" s="10" t="str">
        <f>IF(O21="","",INDEX('📂 DATA'!$F$2:$F$6086,O21))</f>
        <v/>
      </c>
      <c r="H21" s="10" t="str">
        <f>IF(O21="","",INDEX('📂 DATA'!$G$2:$G$6086,O21))</f>
        <v/>
      </c>
      <c r="I21" s="10" t="str">
        <f>IF(O21="","",INDEX('📂 DATA'!$H$2:$H$6086,O21))</f>
        <v/>
      </c>
      <c r="J21" s="10" t="str">
        <f>IF(O21="","",INDEX('📂 DATA'!$I$2:$I$6086,O21))</f>
        <v/>
      </c>
      <c r="O21" s="1" t="str">
        <f>IFERROR(MATCH(17,'📂 DATA'!$M$2:$M$6086,0),"")</f>
        <v/>
      </c>
    </row>
    <row r="22" customHeight="1" spans="2:15">
      <c r="B22" s="8" t="str">
        <f>IF(O22="","",INDEX('📂 DATA'!$A$2:$A$6086,O22))</f>
        <v/>
      </c>
      <c r="C22" s="8" t="str">
        <f>IF(O22="","",INDEX('📂 DATA'!$B$2:$B$6086,O22))</f>
        <v/>
      </c>
      <c r="D22" s="8" t="str">
        <f>IF(O22="","",INDEX('📂 DATA'!$D$2:$D$6086,O22))</f>
        <v/>
      </c>
      <c r="E22" s="8" t="str">
        <f>IF(O22="","",INDEX('📂 DATA'!$J$2:$J$6086,O22))</f>
        <v/>
      </c>
      <c r="F22" s="11" t="str">
        <f>IF(O22="","",INDEX('📂 DATA'!$E$2:$E$6086,O22))</f>
        <v/>
      </c>
      <c r="G22" s="11" t="str">
        <f>IF(O22="","",INDEX('📂 DATA'!$F$2:$F$6086,O22))</f>
        <v/>
      </c>
      <c r="H22" s="11" t="str">
        <f>IF(O22="","",INDEX('📂 DATA'!$G$2:$G$6086,O22))</f>
        <v/>
      </c>
      <c r="I22" s="11" t="str">
        <f>IF(O22="","",INDEX('📂 DATA'!$H$2:$H$6086,O22))</f>
        <v/>
      </c>
      <c r="J22" s="11" t="str">
        <f>IF(O22="","",INDEX('📂 DATA'!$I$2:$I$6086,O22))</f>
        <v/>
      </c>
      <c r="O22" s="1" t="str">
        <f>IFERROR(MATCH(18,'📂 DATA'!$M$2:$M$6086,0),"")</f>
        <v/>
      </c>
    </row>
    <row r="23" customHeight="1" spans="2:15">
      <c r="B23" s="6" t="str">
        <f>IF(O23="","",INDEX('📂 DATA'!$A$2:$A$6086,O23))</f>
        <v/>
      </c>
      <c r="C23" s="6" t="str">
        <f>IF(O23="","",INDEX('📂 DATA'!$B$2:$B$6086,O23))</f>
        <v/>
      </c>
      <c r="D23" s="6" t="str">
        <f>IF(O23="","",INDEX('📂 DATA'!$D$2:$D$6086,O23))</f>
        <v/>
      </c>
      <c r="E23" s="6" t="str">
        <f>IF(O23="","",INDEX('📂 DATA'!$J$2:$J$6086,O23))</f>
        <v/>
      </c>
      <c r="F23" s="10" t="str">
        <f>IF(O23="","",INDEX('📂 DATA'!$E$2:$E$6086,O23))</f>
        <v/>
      </c>
      <c r="G23" s="10" t="str">
        <f>IF(O23="","",INDEX('📂 DATA'!$F$2:$F$6086,O23))</f>
        <v/>
      </c>
      <c r="H23" s="10" t="str">
        <f>IF(O23="","",INDEX('📂 DATA'!$G$2:$G$6086,O23))</f>
        <v/>
      </c>
      <c r="I23" s="7" t="str">
        <f>IF(O23="","",INDEX('📂 DATA'!$H$2:$H$6086,O23))</f>
        <v/>
      </c>
      <c r="J23" s="7" t="str">
        <f>IF(O23="","",INDEX('📂 DATA'!$I$2:$I$6086,O23))</f>
        <v/>
      </c>
      <c r="O23" s="1" t="str">
        <f>IFERROR(MATCH(19,'📂 DATA'!$M$2:$M$6086,0),"")</f>
        <v/>
      </c>
    </row>
    <row r="24" customHeight="1" spans="2:15">
      <c r="B24" s="8" t="str">
        <f>IF(O24="","",INDEX('📂 DATA'!$A$2:$A$6086,O24))</f>
        <v/>
      </c>
      <c r="C24" s="8" t="str">
        <f>IF(O24="","",INDEX('📂 DATA'!$B$2:$B$6086,O24))</f>
        <v/>
      </c>
      <c r="D24" s="8" t="str">
        <f>IF(O24="","",INDEX('📂 DATA'!$D$2:$D$6086,O24))</f>
        <v/>
      </c>
      <c r="E24" s="8" t="str">
        <f>IF(O24="","",INDEX('📂 DATA'!$J$2:$J$6086,O24))</f>
        <v/>
      </c>
      <c r="F24" s="11" t="str">
        <f>IF(O24="","",INDEX('📂 DATA'!$E$2:$E$6086,O24))</f>
        <v/>
      </c>
      <c r="G24" s="11" t="str">
        <f>IF(O24="","",INDEX('📂 DATA'!$F$2:$F$6086,O24))</f>
        <v/>
      </c>
      <c r="H24" s="11" t="str">
        <f>IF(O24="","",INDEX('📂 DATA'!$G$2:$G$6086,O24))</f>
        <v/>
      </c>
      <c r="I24" s="9" t="str">
        <f>IF(O24="","",INDEX('📂 DATA'!$H$2:$H$6086,O24))</f>
        <v/>
      </c>
      <c r="J24" s="9" t="str">
        <f>IF(O24="","",INDEX('📂 DATA'!$I$2:$I$6086,O24))</f>
        <v/>
      </c>
      <c r="O24" s="1" t="str">
        <f>IFERROR(MATCH(20,'📂 DATA'!$M$2:$M$6086,0),"")</f>
        <v/>
      </c>
    </row>
    <row r="25" customHeight="1" spans="2:15">
      <c r="B25" s="6" t="str">
        <f>IF(O25="","",INDEX('📂 DATA'!$A$2:$A$6086,O25))</f>
        <v/>
      </c>
      <c r="C25" s="6" t="str">
        <f>IF(O25="","",INDEX('📂 DATA'!$B$2:$B$6086,O25))</f>
        <v/>
      </c>
      <c r="D25" s="6" t="str">
        <f>IF(O25="","",INDEX('📂 DATA'!$D$2:$D$6086,O25))</f>
        <v/>
      </c>
      <c r="E25" s="6" t="str">
        <f>IF(O25="","",INDEX('📂 DATA'!$J$2:$J$6086,O25))</f>
        <v/>
      </c>
      <c r="F25" s="10" t="str">
        <f>IF(O25="","",INDEX('📂 DATA'!$E$2:$E$6086,O25))</f>
        <v/>
      </c>
      <c r="G25" s="10" t="str">
        <f>IF(O25="","",INDEX('📂 DATA'!$F$2:$F$6086,O25))</f>
        <v/>
      </c>
      <c r="H25" s="10" t="str">
        <f>IF(O25="","",INDEX('📂 DATA'!$G$2:$G$6086,O25))</f>
        <v/>
      </c>
      <c r="I25" s="7" t="str">
        <f>IF(O25="","",INDEX('📂 DATA'!$H$2:$H$6086,O25))</f>
        <v/>
      </c>
      <c r="J25" s="7" t="str">
        <f>IF(O25="","",INDEX('📂 DATA'!$I$2:$I$6086,O25))</f>
        <v/>
      </c>
      <c r="O25" s="1" t="str">
        <f>IFERROR(MATCH(21,'📂 DATA'!$M$2:$M$6086,0),"")</f>
        <v/>
      </c>
    </row>
    <row r="26" customHeight="1" spans="2:15">
      <c r="B26" s="8" t="str">
        <f>IF(O26="","",INDEX('📂 DATA'!$A$2:$A$6086,O26))</f>
        <v/>
      </c>
      <c r="C26" s="8" t="str">
        <f>IF(O26="","",INDEX('📂 DATA'!$B$2:$B$6086,O26))</f>
        <v/>
      </c>
      <c r="D26" s="8" t="str">
        <f>IF(O26="","",INDEX('📂 DATA'!$D$2:$D$6086,O26))</f>
        <v/>
      </c>
      <c r="E26" s="8" t="str">
        <f>IF(O26="","",INDEX('📂 DATA'!$J$2:$J$6086,O26))</f>
        <v/>
      </c>
      <c r="F26" s="11" t="str">
        <f>IF(O26="","",INDEX('📂 DATA'!$E$2:$E$6086,O26))</f>
        <v/>
      </c>
      <c r="G26" s="11" t="str">
        <f>IF(O26="","",INDEX('📂 DATA'!$F$2:$F$6086,O26))</f>
        <v/>
      </c>
      <c r="H26" s="11" t="str">
        <f>IF(O26="","",INDEX('📂 DATA'!$G$2:$G$6086,O26))</f>
        <v/>
      </c>
      <c r="I26" s="9" t="str">
        <f>IF(O26="","",INDEX('📂 DATA'!$H$2:$H$6086,O26))</f>
        <v/>
      </c>
      <c r="J26" s="9" t="str">
        <f>IF(O26="","",INDEX('📂 DATA'!$I$2:$I$6086,O26))</f>
        <v/>
      </c>
      <c r="O26" s="1" t="str">
        <f>IFERROR(MATCH(22,'📂 DATA'!$M$2:$M$6086,0),"")</f>
        <v/>
      </c>
    </row>
    <row r="27" customHeight="1" spans="2:15">
      <c r="B27" s="6" t="str">
        <f>IF(O27="","",INDEX('📂 DATA'!$A$2:$A$6086,O27))</f>
        <v/>
      </c>
      <c r="C27" s="6" t="str">
        <f>IF(O27="","",INDEX('📂 DATA'!$B$2:$B$6086,O27))</f>
        <v/>
      </c>
      <c r="D27" s="6" t="str">
        <f>IF(O27="","",INDEX('📂 DATA'!$D$2:$D$6086,O27))</f>
        <v/>
      </c>
      <c r="E27" s="6" t="str">
        <f>IF(O27="","",INDEX('📂 DATA'!$J$2:$J$6086,O27))</f>
        <v/>
      </c>
      <c r="F27" s="7" t="str">
        <f>IF(O27="","",INDEX('📂 DATA'!$E$2:$E$6086,O27))</f>
        <v/>
      </c>
      <c r="G27" s="7" t="str">
        <f>IF(O27="","",INDEX('📂 DATA'!$F$2:$F$6086,O27))</f>
        <v/>
      </c>
      <c r="H27" s="7" t="str">
        <f>IF(O27="","",INDEX('📂 DATA'!$G$2:$G$6086,O27))</f>
        <v/>
      </c>
      <c r="I27" s="7" t="str">
        <f>IF(O27="","",INDEX('📂 DATA'!$H$2:$H$6086,O27))</f>
        <v/>
      </c>
      <c r="J27" s="7" t="str">
        <f>IF(O27="","",INDEX('📂 DATA'!$I$2:$I$6086,O27))</f>
        <v/>
      </c>
      <c r="O27" s="1" t="str">
        <f>IFERROR(MATCH(23,'📂 DATA'!$M$2:$M$6086,0),"")</f>
        <v/>
      </c>
    </row>
    <row r="28" customHeight="1" spans="2:15">
      <c r="B28" s="8" t="str">
        <f>IF(O28="","",INDEX('📂 DATA'!$A$2:$A$6086,O28))</f>
        <v/>
      </c>
      <c r="C28" s="8" t="str">
        <f>IF(O28="","",INDEX('📂 DATA'!$B$2:$B$6086,O28))</f>
        <v/>
      </c>
      <c r="D28" s="8" t="str">
        <f>IF(O28="","",INDEX('📂 DATA'!$D$2:$D$6086,O28))</f>
        <v/>
      </c>
      <c r="E28" s="8" t="str">
        <f>IF(O28="","",INDEX('📂 DATA'!$J$2:$J$6086,O28))</f>
        <v/>
      </c>
      <c r="F28" s="9" t="str">
        <f>IF(O28="","",INDEX('📂 DATA'!$E$2:$E$6086,O28))</f>
        <v/>
      </c>
      <c r="G28" s="9" t="str">
        <f>IF(O28="","",INDEX('📂 DATA'!$F$2:$F$6086,O28))</f>
        <v/>
      </c>
      <c r="H28" s="9" t="str">
        <f>IF(O28="","",INDEX('📂 DATA'!$G$2:$G$6086,O28))</f>
        <v/>
      </c>
      <c r="I28" s="9" t="str">
        <f>IF(O28="","",INDEX('📂 DATA'!$H$2:$H$6086,O28))</f>
        <v/>
      </c>
      <c r="J28" s="9" t="str">
        <f>IF(O28="","",INDEX('📂 DATA'!$I$2:$I$6086,O28))</f>
        <v/>
      </c>
      <c r="O28" s="1" t="str">
        <f>IFERROR(MATCH(24,'📂 DATA'!$M$2:$M$6086,0),"")</f>
        <v/>
      </c>
    </row>
    <row r="29" customHeight="1" spans="2:15">
      <c r="B29" s="6" t="str">
        <f>IF(O29="","",INDEX('📂 DATA'!$A$2:$A$6086,O29))</f>
        <v/>
      </c>
      <c r="C29" s="6" t="str">
        <f>IF(O29="","",INDEX('📂 DATA'!$B$2:$B$6086,O29))</f>
        <v/>
      </c>
      <c r="D29" s="6" t="str">
        <f>IF(O29="","",INDEX('📂 DATA'!$D$2:$D$6086,O29))</f>
        <v/>
      </c>
      <c r="E29" s="6" t="str">
        <f>IF(O29="","",INDEX('📂 DATA'!$J$2:$J$6086,O29))</f>
        <v/>
      </c>
      <c r="F29" s="7" t="str">
        <f>IF(O29="","",INDEX('📂 DATA'!$E$2:$E$6086,O29))</f>
        <v/>
      </c>
      <c r="G29" s="7" t="str">
        <f>IF(O29="","",INDEX('📂 DATA'!$F$2:$F$6086,O29))</f>
        <v/>
      </c>
      <c r="H29" s="7" t="str">
        <f>IF(O29="","",INDEX('📂 DATA'!$G$2:$G$6086,O29))</f>
        <v/>
      </c>
      <c r="I29" s="7" t="str">
        <f>IF(O29="","",INDEX('📂 DATA'!$H$2:$H$6086,O29))</f>
        <v/>
      </c>
      <c r="J29" s="7" t="str">
        <f>IF(O29="","",INDEX('📂 DATA'!$I$2:$I$6086,O29))</f>
        <v/>
      </c>
      <c r="O29" s="1" t="str">
        <f>IFERROR(MATCH(25,'📂 DATA'!$M$2:$M$6086,0),"")</f>
        <v/>
      </c>
    </row>
  </sheetData>
  <mergeCells count="2">
    <mergeCell ref="B1:J1"/>
    <mergeCell ref="C2:F2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868"/>
  <sheetViews>
    <sheetView workbookViewId="0">
      <selection activeCell="A1" sqref="A1:J1"/>
    </sheetView>
  </sheetViews>
  <sheetFormatPr defaultColWidth="8.67619047619048" defaultRowHeight="15"/>
  <sheetData>
    <row r="1" customHeight="1" spans="1:19">
      <c r="A1" s="1" t="s">
        <v>4789</v>
      </c>
      <c r="B1" s="1" t="s">
        <v>4782</v>
      </c>
      <c r="C1" s="1" t="s">
        <v>4783</v>
      </c>
      <c r="D1" s="1" t="s">
        <v>14340</v>
      </c>
      <c r="E1" s="1" t="s">
        <v>14341</v>
      </c>
      <c r="F1" s="1" t="s">
        <v>14342</v>
      </c>
      <c r="G1" s="1" t="s">
        <v>14343</v>
      </c>
      <c r="H1" s="1" t="s">
        <v>14344</v>
      </c>
      <c r="I1" s="1" t="s">
        <v>2529</v>
      </c>
      <c r="J1" s="1" t="s">
        <v>9635</v>
      </c>
      <c r="K1" s="1" t="s">
        <v>9628</v>
      </c>
      <c r="L1" s="1" t="s">
        <v>108</v>
      </c>
      <c r="M1" s="1" t="s">
        <v>4790</v>
      </c>
      <c r="N1" s="1" t="s">
        <v>4791</v>
      </c>
      <c r="O1" s="1" t="s">
        <v>4792</v>
      </c>
      <c r="P1" s="1" t="s">
        <v>4793</v>
      </c>
      <c r="Q1" s="1" t="s">
        <v>4794</v>
      </c>
      <c r="R1" s="1" t="s">
        <v>4795</v>
      </c>
      <c r="S1" s="1" t="s">
        <v>14345</v>
      </c>
    </row>
    <row r="2" customHeight="1" spans="1:19">
      <c r="B2" s="1" t="s">
        <v>119</v>
      </c>
      <c r="C2" s="1" t="s">
        <v>31775</v>
      </c>
      <c r="D2" s="1">
        <v>6</v>
      </c>
      <c r="H2" s="1" t="s">
        <v>14356</v>
      </c>
      <c r="I2" s="1" t="s">
        <v>31776</v>
      </c>
      <c r="J2" s="1" t="s">
        <v>8516</v>
      </c>
      <c r="K2" s="1">
        <v>97</v>
      </c>
      <c r="L2" s="1" t="s">
        <v>9644</v>
      </c>
      <c r="R2" s="1" t="s">
        <v>31777</v>
      </c>
      <c r="S2" s="1" t="s">
        <v>31778</v>
      </c>
    </row>
    <row r="3" customHeight="1" spans="1:19">
      <c r="B3" s="1" t="s">
        <v>119</v>
      </c>
      <c r="C3" s="1" t="s">
        <v>31779</v>
      </c>
      <c r="H3" s="1" t="s">
        <v>31780</v>
      </c>
      <c r="J3" s="1" t="s">
        <v>8516</v>
      </c>
      <c r="K3" s="1">
        <v>104</v>
      </c>
      <c r="L3" s="1" t="s">
        <v>24</v>
      </c>
      <c r="R3" s="1" t="s">
        <v>31777</v>
      </c>
      <c r="S3" s="1" t="s">
        <v>31781</v>
      </c>
    </row>
    <row r="4" customHeight="1" spans="1:19">
      <c r="B4" s="1" t="s">
        <v>119</v>
      </c>
      <c r="C4" s="1" t="s">
        <v>5523</v>
      </c>
      <c r="D4" s="1">
        <v>6</v>
      </c>
      <c r="H4" s="1" t="s">
        <v>31782</v>
      </c>
      <c r="I4" s="1" t="s">
        <v>2658</v>
      </c>
      <c r="J4" s="1" t="s">
        <v>8516</v>
      </c>
      <c r="K4" s="1">
        <v>105</v>
      </c>
      <c r="L4" s="1" t="s">
        <v>9644</v>
      </c>
      <c r="R4" s="1" t="s">
        <v>31777</v>
      </c>
      <c r="S4" s="1" t="s">
        <v>31783</v>
      </c>
    </row>
    <row r="5" customHeight="1" spans="1:19">
      <c r="B5" s="1" t="s">
        <v>119</v>
      </c>
      <c r="C5" s="1" t="s">
        <v>31784</v>
      </c>
      <c r="D5" s="1">
        <v>6</v>
      </c>
      <c r="H5" s="1" t="s">
        <v>31785</v>
      </c>
      <c r="I5" s="1" t="s">
        <v>14488</v>
      </c>
      <c r="J5" s="1" t="s">
        <v>31786</v>
      </c>
      <c r="K5" s="1">
        <v>108</v>
      </c>
      <c r="L5" s="1" t="s">
        <v>9644</v>
      </c>
      <c r="R5" s="1" t="s">
        <v>31777</v>
      </c>
      <c r="S5" s="1" t="s">
        <v>31787</v>
      </c>
    </row>
    <row r="6" customHeight="1" spans="1:19">
      <c r="B6" s="1" t="s">
        <v>119</v>
      </c>
      <c r="C6" s="1" t="s">
        <v>31788</v>
      </c>
      <c r="D6" s="1">
        <v>6</v>
      </c>
      <c r="H6" s="1" t="s">
        <v>31789</v>
      </c>
      <c r="I6" s="1" t="s">
        <v>9838</v>
      </c>
      <c r="J6" s="1" t="s">
        <v>8516</v>
      </c>
      <c r="K6" s="1">
        <v>110</v>
      </c>
      <c r="L6" s="1" t="s">
        <v>9644</v>
      </c>
      <c r="R6" s="1" t="s">
        <v>31777</v>
      </c>
      <c r="S6" s="1" t="s">
        <v>31790</v>
      </c>
    </row>
    <row r="7" customHeight="1" spans="1:19">
      <c r="B7" s="1" t="s">
        <v>119</v>
      </c>
      <c r="C7" s="1" t="s">
        <v>31791</v>
      </c>
      <c r="H7" s="1" t="s">
        <v>31792</v>
      </c>
      <c r="I7" s="1" t="s">
        <v>31793</v>
      </c>
      <c r="J7" s="1" t="s">
        <v>8516</v>
      </c>
      <c r="K7" s="1">
        <v>112</v>
      </c>
      <c r="L7" s="1" t="s">
        <v>24</v>
      </c>
      <c r="R7" s="1" t="s">
        <v>31777</v>
      </c>
      <c r="S7" s="1" t="s">
        <v>31794</v>
      </c>
    </row>
    <row r="8" customHeight="1" spans="1:19">
      <c r="B8" s="1" t="s">
        <v>119</v>
      </c>
      <c r="C8" s="1" t="s">
        <v>31776</v>
      </c>
      <c r="H8" s="1" t="s">
        <v>14435</v>
      </c>
      <c r="I8" s="1" t="s">
        <v>31795</v>
      </c>
      <c r="J8" s="1" t="s">
        <v>8516</v>
      </c>
      <c r="K8" s="1">
        <v>114</v>
      </c>
      <c r="L8" s="1" t="s">
        <v>24</v>
      </c>
      <c r="R8" s="1" t="s">
        <v>31777</v>
      </c>
      <c r="S8" s="1" t="s">
        <v>31796</v>
      </c>
    </row>
    <row r="9" customHeight="1" spans="1:19">
      <c r="B9" s="1" t="s">
        <v>119</v>
      </c>
      <c r="C9" s="1" t="s">
        <v>31797</v>
      </c>
      <c r="D9" s="1">
        <v>6</v>
      </c>
      <c r="H9" s="1" t="s">
        <v>31798</v>
      </c>
      <c r="I9" s="1" t="s">
        <v>31799</v>
      </c>
      <c r="J9" s="1" t="s">
        <v>8516</v>
      </c>
      <c r="K9" s="1">
        <v>114</v>
      </c>
      <c r="L9" s="1" t="s">
        <v>9644</v>
      </c>
      <c r="R9" s="1" t="s">
        <v>31777</v>
      </c>
      <c r="S9" s="1" t="s">
        <v>31800</v>
      </c>
    </row>
    <row r="10" customHeight="1" spans="1:19">
      <c r="B10" s="1" t="s">
        <v>119</v>
      </c>
      <c r="C10" s="1" t="s">
        <v>2650</v>
      </c>
      <c r="D10" s="1">
        <v>6</v>
      </c>
      <c r="H10" s="1" t="s">
        <v>31801</v>
      </c>
      <c r="I10" s="1" t="s">
        <v>14516</v>
      </c>
      <c r="J10" s="1" t="s">
        <v>8516</v>
      </c>
      <c r="K10" s="1">
        <v>116</v>
      </c>
      <c r="L10" s="1" t="s">
        <v>9644</v>
      </c>
      <c r="R10" s="1" t="s">
        <v>31777</v>
      </c>
      <c r="S10" s="1" t="s">
        <v>31802</v>
      </c>
    </row>
    <row r="11" customHeight="1" spans="1:19">
      <c r="A11" s="1" t="s">
        <v>14458</v>
      </c>
      <c r="B11" s="1" t="s">
        <v>119</v>
      </c>
      <c r="C11" s="1" t="s">
        <v>9785</v>
      </c>
      <c r="D11" s="1">
        <v>6</v>
      </c>
      <c r="H11" s="1" t="s">
        <v>31803</v>
      </c>
      <c r="I11" s="1" t="s">
        <v>2628</v>
      </c>
      <c r="J11" s="1" t="s">
        <v>8516</v>
      </c>
      <c r="K11" s="1">
        <v>117.8</v>
      </c>
      <c r="L11" s="1" t="s">
        <v>9644</v>
      </c>
      <c r="R11" s="1" t="s">
        <v>31777</v>
      </c>
      <c r="S11" s="1" t="s">
        <v>31804</v>
      </c>
    </row>
    <row r="12" customHeight="1" spans="1:19">
      <c r="A12" s="1" t="s">
        <v>14458</v>
      </c>
      <c r="B12" s="1" t="s">
        <v>119</v>
      </c>
      <c r="C12" s="1" t="s">
        <v>2658</v>
      </c>
      <c r="D12" s="1">
        <v>6</v>
      </c>
      <c r="H12" s="1" t="s">
        <v>31805</v>
      </c>
      <c r="I12" s="1" t="s">
        <v>31806</v>
      </c>
      <c r="J12" s="1" t="s">
        <v>8516</v>
      </c>
      <c r="K12" s="1">
        <v>120</v>
      </c>
      <c r="L12" s="1" t="s">
        <v>9644</v>
      </c>
      <c r="R12" s="1" t="s">
        <v>31777</v>
      </c>
      <c r="S12" s="1" t="s">
        <v>31807</v>
      </c>
    </row>
    <row r="13" customHeight="1" spans="1:19">
      <c r="A13" s="1" t="s">
        <v>14462</v>
      </c>
      <c r="B13" s="1" t="s">
        <v>119</v>
      </c>
      <c r="C13" s="1" t="s">
        <v>2662</v>
      </c>
      <c r="D13" s="1">
        <v>6</v>
      </c>
      <c r="H13" s="1" t="s">
        <v>31808</v>
      </c>
      <c r="I13" s="1" t="s">
        <v>2610</v>
      </c>
      <c r="J13" s="1" t="s">
        <v>8516</v>
      </c>
      <c r="K13" s="1">
        <v>122</v>
      </c>
      <c r="L13" s="1" t="s">
        <v>9644</v>
      </c>
      <c r="R13" s="1" t="s">
        <v>31777</v>
      </c>
      <c r="S13" s="1" t="s">
        <v>31809</v>
      </c>
    </row>
    <row r="14" customHeight="1" spans="1:19">
      <c r="A14" s="1" t="s">
        <v>14515</v>
      </c>
      <c r="B14" s="1" t="s">
        <v>119</v>
      </c>
      <c r="C14" s="1" t="s">
        <v>14516</v>
      </c>
      <c r="D14" s="1">
        <v>6</v>
      </c>
      <c r="H14" s="1" t="s">
        <v>31808</v>
      </c>
      <c r="I14" s="1" t="s">
        <v>14447</v>
      </c>
      <c r="J14" s="1" t="s">
        <v>8516</v>
      </c>
      <c r="K14" s="1">
        <v>122</v>
      </c>
      <c r="L14" s="1" t="s">
        <v>9644</v>
      </c>
      <c r="R14" s="1" t="s">
        <v>31777</v>
      </c>
      <c r="S14" s="1" t="s">
        <v>31810</v>
      </c>
    </row>
    <row r="15" customHeight="1" spans="1:19">
      <c r="A15" s="1" t="s">
        <v>14465</v>
      </c>
      <c r="B15" s="1" t="s">
        <v>119</v>
      </c>
      <c r="C15" s="1" t="s">
        <v>2672</v>
      </c>
      <c r="D15" s="1">
        <v>6</v>
      </c>
      <c r="H15" s="1" t="s">
        <v>31811</v>
      </c>
      <c r="I15" s="1" t="s">
        <v>2672</v>
      </c>
      <c r="J15" s="1" t="s">
        <v>8516</v>
      </c>
      <c r="K15" s="1">
        <v>124</v>
      </c>
      <c r="L15" s="1" t="s">
        <v>9644</v>
      </c>
      <c r="R15" s="1" t="s">
        <v>31777</v>
      </c>
      <c r="S15" s="1" t="s">
        <v>31812</v>
      </c>
    </row>
    <row r="16" customHeight="1" spans="1:19">
      <c r="B16" s="1" t="s">
        <v>119</v>
      </c>
      <c r="C16" s="1" t="s">
        <v>31806</v>
      </c>
      <c r="D16" s="1">
        <v>6</v>
      </c>
      <c r="H16" s="1" t="s">
        <v>31813</v>
      </c>
      <c r="I16" s="1" t="s">
        <v>14508</v>
      </c>
      <c r="J16" s="1" t="s">
        <v>8516</v>
      </c>
      <c r="K16" s="1">
        <v>127</v>
      </c>
      <c r="L16" s="1" t="s">
        <v>9644</v>
      </c>
      <c r="R16" s="1" t="s">
        <v>31777</v>
      </c>
      <c r="S16" s="1" t="s">
        <v>31814</v>
      </c>
    </row>
    <row r="17" customHeight="1" spans="1:19">
      <c r="B17" s="1" t="s">
        <v>119</v>
      </c>
      <c r="C17" s="1" t="s">
        <v>31815</v>
      </c>
      <c r="D17" s="1">
        <v>8</v>
      </c>
      <c r="H17" s="1" t="s">
        <v>31816</v>
      </c>
      <c r="I17" s="1" t="s">
        <v>31797</v>
      </c>
      <c r="J17" s="1" t="s">
        <v>8516</v>
      </c>
      <c r="K17" s="1">
        <v>135</v>
      </c>
      <c r="L17" s="1" t="s">
        <v>9820</v>
      </c>
      <c r="R17" s="1" t="s">
        <v>31777</v>
      </c>
      <c r="S17" s="1" t="s">
        <v>31817</v>
      </c>
    </row>
    <row r="18" customHeight="1" spans="1:19">
      <c r="A18" s="1" t="s">
        <v>15916</v>
      </c>
      <c r="B18" s="1" t="s">
        <v>119</v>
      </c>
      <c r="C18" s="1" t="s">
        <v>15917</v>
      </c>
      <c r="D18" s="1">
        <v>8</v>
      </c>
      <c r="H18" s="1" t="s">
        <v>31818</v>
      </c>
      <c r="I18" s="1" t="s">
        <v>2650</v>
      </c>
      <c r="J18" s="1" t="s">
        <v>8516</v>
      </c>
      <c r="K18" s="1">
        <v>135</v>
      </c>
      <c r="L18" s="1" t="s">
        <v>9820</v>
      </c>
      <c r="R18" s="1" t="s">
        <v>31777</v>
      </c>
      <c r="S18" s="1" t="s">
        <v>31819</v>
      </c>
    </row>
    <row r="19" customHeight="1" spans="1:19">
      <c r="B19" s="1" t="s">
        <v>119</v>
      </c>
      <c r="C19" s="1" t="s">
        <v>14469</v>
      </c>
      <c r="D19" s="1">
        <v>6</v>
      </c>
      <c r="H19" s="1" t="s">
        <v>31820</v>
      </c>
      <c r="I19" s="1" t="s">
        <v>5500</v>
      </c>
      <c r="J19" s="1" t="s">
        <v>8516</v>
      </c>
      <c r="K19" s="1">
        <v>135</v>
      </c>
      <c r="L19" s="1" t="s">
        <v>9644</v>
      </c>
      <c r="R19" s="1" t="s">
        <v>31777</v>
      </c>
      <c r="S19" s="1" t="s">
        <v>31821</v>
      </c>
    </row>
    <row r="20" customHeight="1" spans="1:19">
      <c r="A20" s="1" t="s">
        <v>14475</v>
      </c>
      <c r="B20" s="1" t="s">
        <v>119</v>
      </c>
      <c r="C20" s="1" t="s">
        <v>9813</v>
      </c>
      <c r="D20" s="1">
        <v>6</v>
      </c>
      <c r="H20" s="1" t="s">
        <v>31822</v>
      </c>
      <c r="I20" s="1" t="s">
        <v>31784</v>
      </c>
      <c r="J20" s="1" t="s">
        <v>8516</v>
      </c>
      <c r="K20" s="1">
        <v>137</v>
      </c>
      <c r="L20" s="1" t="s">
        <v>9644</v>
      </c>
      <c r="R20" s="1" t="s">
        <v>31777</v>
      </c>
      <c r="S20" s="1" t="s">
        <v>31823</v>
      </c>
    </row>
    <row r="21" customHeight="1" spans="1:19">
      <c r="B21" s="1" t="s">
        <v>119</v>
      </c>
      <c r="C21" s="1" t="s">
        <v>14479</v>
      </c>
      <c r="D21" s="1">
        <v>8</v>
      </c>
      <c r="H21" s="1" t="s">
        <v>31824</v>
      </c>
      <c r="I21" s="1" t="s">
        <v>9785</v>
      </c>
      <c r="J21" s="1" t="s">
        <v>8516</v>
      </c>
      <c r="K21" s="1">
        <v>137</v>
      </c>
      <c r="L21" s="1" t="s">
        <v>9820</v>
      </c>
      <c r="R21" s="1" t="s">
        <v>31777</v>
      </c>
      <c r="S21" s="1" t="s">
        <v>31825</v>
      </c>
    </row>
    <row r="22" customHeight="1" spans="1:19">
      <c r="B22" s="1" t="s">
        <v>119</v>
      </c>
      <c r="C22" s="1" t="s">
        <v>9828</v>
      </c>
      <c r="D22" s="1">
        <v>8</v>
      </c>
      <c r="H22" s="1" t="s">
        <v>31826</v>
      </c>
      <c r="I22" s="1" t="s">
        <v>15917</v>
      </c>
      <c r="J22" s="1" t="s">
        <v>8516</v>
      </c>
      <c r="K22" s="1">
        <v>137</v>
      </c>
      <c r="L22" s="1" t="s">
        <v>9820</v>
      </c>
      <c r="R22" s="1" t="s">
        <v>31777</v>
      </c>
      <c r="S22" s="1" t="s">
        <v>31827</v>
      </c>
    </row>
    <row r="23" customHeight="1" spans="1:19">
      <c r="A23" s="1" t="s">
        <v>14484</v>
      </c>
      <c r="B23" s="1" t="s">
        <v>119</v>
      </c>
      <c r="C23" s="1" t="s">
        <v>31828</v>
      </c>
      <c r="D23" s="1">
        <v>6</v>
      </c>
      <c r="H23" s="1" t="s">
        <v>31829</v>
      </c>
      <c r="I23" s="1" t="s">
        <v>2662</v>
      </c>
      <c r="J23" s="1" t="s">
        <v>31786</v>
      </c>
      <c r="K23" s="1">
        <v>137</v>
      </c>
      <c r="L23" s="1" t="s">
        <v>9644</v>
      </c>
      <c r="R23" s="1" t="s">
        <v>31777</v>
      </c>
      <c r="S23" s="1" t="s">
        <v>31830</v>
      </c>
    </row>
    <row r="24" customHeight="1" spans="1:19">
      <c r="A24" s="1" t="s">
        <v>14487</v>
      </c>
      <c r="B24" s="1" t="s">
        <v>119</v>
      </c>
      <c r="C24" s="1" t="s">
        <v>14488</v>
      </c>
      <c r="D24" s="1">
        <v>8</v>
      </c>
      <c r="H24" s="1" t="s">
        <v>31831</v>
      </c>
      <c r="I24" s="1" t="s">
        <v>31815</v>
      </c>
      <c r="J24" s="1" t="s">
        <v>8516</v>
      </c>
      <c r="K24" s="1">
        <v>139</v>
      </c>
      <c r="L24" s="1" t="s">
        <v>9820</v>
      </c>
      <c r="R24" s="1" t="s">
        <v>31777</v>
      </c>
      <c r="S24" s="1" t="s">
        <v>31832</v>
      </c>
    </row>
    <row r="25" customHeight="1" spans="1:19">
      <c r="B25" s="1" t="s">
        <v>119</v>
      </c>
      <c r="C25" s="1" t="s">
        <v>9838</v>
      </c>
      <c r="D25" s="1">
        <v>10</v>
      </c>
      <c r="H25" s="1" t="s">
        <v>31833</v>
      </c>
      <c r="I25" s="1" t="s">
        <v>14501</v>
      </c>
      <c r="J25" s="1" t="s">
        <v>8516</v>
      </c>
      <c r="K25" s="1">
        <v>139</v>
      </c>
      <c r="L25" s="1" t="s">
        <v>24</v>
      </c>
      <c r="R25" s="1" t="s">
        <v>31777</v>
      </c>
      <c r="S25" s="1" t="s">
        <v>31834</v>
      </c>
    </row>
    <row r="26" customHeight="1" spans="1:19">
      <c r="B26" s="1" t="s">
        <v>119</v>
      </c>
      <c r="C26" s="1" t="s">
        <v>31795</v>
      </c>
      <c r="D26" s="1">
        <v>10</v>
      </c>
      <c r="H26" s="1" t="s">
        <v>31835</v>
      </c>
      <c r="I26" s="1" t="s">
        <v>9730</v>
      </c>
      <c r="J26" s="1" t="s">
        <v>8516</v>
      </c>
      <c r="K26" s="1">
        <v>139</v>
      </c>
      <c r="L26" s="1" t="s">
        <v>24</v>
      </c>
      <c r="R26" s="1" t="s">
        <v>31777</v>
      </c>
      <c r="S26" s="1" t="s">
        <v>31836</v>
      </c>
    </row>
    <row r="27" customHeight="1" spans="1:19">
      <c r="B27" s="1" t="s">
        <v>119</v>
      </c>
      <c r="C27" s="1" t="s">
        <v>31793</v>
      </c>
      <c r="D27" s="1">
        <v>8</v>
      </c>
      <c r="H27" s="1" t="s">
        <v>31837</v>
      </c>
      <c r="I27" s="1" t="s">
        <v>14479</v>
      </c>
      <c r="J27" s="1" t="s">
        <v>8516</v>
      </c>
      <c r="K27" s="1">
        <v>146</v>
      </c>
      <c r="L27" s="1" t="s">
        <v>9820</v>
      </c>
      <c r="R27" s="1" t="s">
        <v>31777</v>
      </c>
      <c r="S27" s="1" t="s">
        <v>31838</v>
      </c>
    </row>
    <row r="28" customHeight="1" spans="1:19">
      <c r="B28" s="1" t="s">
        <v>119</v>
      </c>
      <c r="C28" s="1" t="s">
        <v>31839</v>
      </c>
      <c r="D28" s="1">
        <v>8</v>
      </c>
      <c r="H28" s="1" t="s">
        <v>31840</v>
      </c>
      <c r="I28" s="1" t="s">
        <v>9828</v>
      </c>
      <c r="J28" s="1" t="s">
        <v>8516</v>
      </c>
      <c r="K28" s="1">
        <v>146</v>
      </c>
      <c r="L28" s="1" t="s">
        <v>9820</v>
      </c>
      <c r="R28" s="1" t="s">
        <v>31777</v>
      </c>
      <c r="S28" s="1" t="s">
        <v>31841</v>
      </c>
    </row>
    <row r="29" customHeight="1" spans="1:19">
      <c r="A29" s="1" t="s">
        <v>14492</v>
      </c>
      <c r="B29" s="1" t="s">
        <v>119</v>
      </c>
      <c r="C29" s="1" t="s">
        <v>5555</v>
      </c>
      <c r="D29" s="1">
        <v>8</v>
      </c>
      <c r="H29" s="1" t="s">
        <v>31842</v>
      </c>
      <c r="I29" s="1" t="s">
        <v>31828</v>
      </c>
      <c r="J29" s="1" t="s">
        <v>8516</v>
      </c>
      <c r="K29" s="1">
        <v>150</v>
      </c>
      <c r="L29" s="1" t="s">
        <v>9820</v>
      </c>
      <c r="R29" s="1" t="s">
        <v>31777</v>
      </c>
      <c r="S29" s="1" t="s">
        <v>31843</v>
      </c>
    </row>
    <row r="30" customHeight="1" spans="1:19">
      <c r="B30" s="1" t="s">
        <v>119</v>
      </c>
      <c r="C30" s="1" t="s">
        <v>31844</v>
      </c>
      <c r="I30" s="1" t="s">
        <v>14512</v>
      </c>
      <c r="J30" s="1" t="s">
        <v>21837</v>
      </c>
      <c r="L30" s="1" t="s">
        <v>24</v>
      </c>
      <c r="R30" s="1" t="s">
        <v>31777</v>
      </c>
      <c r="S30" s="1" t="s">
        <v>31845</v>
      </c>
    </row>
    <row r="31" customHeight="1" spans="1:19">
      <c r="A31" s="1" t="s">
        <v>14388</v>
      </c>
      <c r="B31" s="1" t="s">
        <v>119</v>
      </c>
      <c r="C31" s="1" t="s">
        <v>9696</v>
      </c>
      <c r="H31" s="1" t="s">
        <v>14389</v>
      </c>
      <c r="I31" s="1" t="s">
        <v>5523</v>
      </c>
      <c r="J31" s="1" t="s">
        <v>31786</v>
      </c>
      <c r="L31" s="1" t="s">
        <v>24</v>
      </c>
      <c r="R31" s="1" t="s">
        <v>31777</v>
      </c>
      <c r="S31" s="1" t="s">
        <v>31846</v>
      </c>
    </row>
    <row r="32" customHeight="1" spans="1:19">
      <c r="A32" s="1" t="s">
        <v>14355</v>
      </c>
      <c r="B32" s="1" t="s">
        <v>119</v>
      </c>
      <c r="C32" s="1" t="s">
        <v>5500</v>
      </c>
      <c r="H32" s="1" t="s">
        <v>14356</v>
      </c>
      <c r="I32" s="1" t="s">
        <v>31791</v>
      </c>
      <c r="J32" s="1" t="s">
        <v>31786</v>
      </c>
      <c r="L32" s="1" t="s">
        <v>24</v>
      </c>
      <c r="R32" s="1" t="s">
        <v>31777</v>
      </c>
      <c r="S32" s="1" t="s">
        <v>31847</v>
      </c>
    </row>
    <row r="33" customHeight="1" spans="1:19">
      <c r="A33" s="1" t="s">
        <v>14507</v>
      </c>
      <c r="B33" s="1" t="s">
        <v>119</v>
      </c>
      <c r="C33" s="1" t="s">
        <v>14508</v>
      </c>
      <c r="I33" s="1" t="s">
        <v>9813</v>
      </c>
      <c r="J33" s="1" t="s">
        <v>31786</v>
      </c>
      <c r="L33" s="1" t="s">
        <v>24</v>
      </c>
      <c r="R33" s="1" t="s">
        <v>31777</v>
      </c>
      <c r="S33" s="1" t="s">
        <v>31848</v>
      </c>
    </row>
    <row r="34" customHeight="1" spans="1:19">
      <c r="B34" s="1" t="s">
        <v>119</v>
      </c>
      <c r="C34" s="1" t="s">
        <v>2628</v>
      </c>
      <c r="H34" s="1" t="s">
        <v>14444</v>
      </c>
      <c r="I34" s="1" t="s">
        <v>5555</v>
      </c>
      <c r="J34" s="1" t="s">
        <v>31786</v>
      </c>
      <c r="L34" s="1" t="s">
        <v>24</v>
      </c>
      <c r="R34" s="1" t="s">
        <v>31777</v>
      </c>
      <c r="S34" s="1" t="s">
        <v>31849</v>
      </c>
    </row>
    <row r="35" customHeight="1" spans="1:19">
      <c r="B35" s="1" t="s">
        <v>119</v>
      </c>
      <c r="C35" s="1" t="s">
        <v>2610</v>
      </c>
      <c r="H35" s="1" t="s">
        <v>14432</v>
      </c>
      <c r="I35" s="1" t="s">
        <v>9696</v>
      </c>
      <c r="J35" s="1" t="s">
        <v>31786</v>
      </c>
      <c r="L35" s="1" t="s">
        <v>24</v>
      </c>
      <c r="R35" s="1" t="s">
        <v>31777</v>
      </c>
      <c r="S35" s="1" t="s">
        <v>31850</v>
      </c>
    </row>
    <row r="36" customHeight="1" spans="1:19">
      <c r="A36" s="1" t="s">
        <v>14455</v>
      </c>
      <c r="B36" s="1" t="s">
        <v>119</v>
      </c>
      <c r="C36" s="1" t="s">
        <v>9774</v>
      </c>
      <c r="H36" s="1" t="s">
        <v>14456</v>
      </c>
      <c r="I36" s="1" t="s">
        <v>31775</v>
      </c>
      <c r="J36" s="1" t="s">
        <v>31851</v>
      </c>
      <c r="L36" s="1" t="s">
        <v>24</v>
      </c>
      <c r="R36" s="1" t="s">
        <v>31777</v>
      </c>
      <c r="S36" s="1" t="s">
        <v>31852</v>
      </c>
    </row>
    <row r="37" customHeight="1" spans="1:19">
      <c r="A37" s="1" t="s">
        <v>14446</v>
      </c>
      <c r="B37" s="1" t="s">
        <v>119</v>
      </c>
      <c r="C37" s="1" t="s">
        <v>14447</v>
      </c>
      <c r="I37" s="1" t="s">
        <v>31788</v>
      </c>
      <c r="J37" s="1" t="s">
        <v>31851</v>
      </c>
      <c r="L37" s="1" t="s">
        <v>24</v>
      </c>
      <c r="R37" s="1" t="s">
        <v>31777</v>
      </c>
      <c r="S37" s="1" t="s">
        <v>31853</v>
      </c>
    </row>
    <row r="38" customHeight="1" spans="1:19">
      <c r="B38" s="1" t="s">
        <v>119</v>
      </c>
      <c r="C38" s="1" t="s">
        <v>14501</v>
      </c>
      <c r="I38" s="1" t="s">
        <v>14469</v>
      </c>
      <c r="J38" s="1" t="s">
        <v>31851</v>
      </c>
      <c r="L38" s="1" t="s">
        <v>24</v>
      </c>
      <c r="R38" s="1" t="s">
        <v>31777</v>
      </c>
      <c r="S38" s="1" t="s">
        <v>31854</v>
      </c>
    </row>
    <row r="39" customHeight="1" spans="1:19">
      <c r="B39" s="1" t="s">
        <v>119</v>
      </c>
      <c r="C39" s="1" t="s">
        <v>9730</v>
      </c>
      <c r="H39" s="1" t="s">
        <v>31855</v>
      </c>
      <c r="I39" s="1" t="s">
        <v>31839</v>
      </c>
      <c r="J39" s="1" t="s">
        <v>31856</v>
      </c>
      <c r="L39" s="1" t="s">
        <v>24</v>
      </c>
      <c r="R39" s="1" t="s">
        <v>31777</v>
      </c>
      <c r="S39" s="1" t="s">
        <v>31857</v>
      </c>
    </row>
    <row r="40" customHeight="1" spans="1:19">
      <c r="A40" s="1" t="s">
        <v>14511</v>
      </c>
      <c r="B40" s="1" t="s">
        <v>119</v>
      </c>
      <c r="C40" s="1" t="s">
        <v>14512</v>
      </c>
      <c r="H40" s="1">
        <v>114673140</v>
      </c>
      <c r="I40" s="1" t="s">
        <v>9774</v>
      </c>
      <c r="J40" s="1" t="s">
        <v>31858</v>
      </c>
      <c r="L40" s="1" t="s">
        <v>24</v>
      </c>
      <c r="R40" s="1" t="s">
        <v>31777</v>
      </c>
      <c r="S40" s="1" t="s">
        <v>31859</v>
      </c>
    </row>
    <row r="41" customHeight="1" spans="1:19">
      <c r="B41" s="1" t="s">
        <v>31860</v>
      </c>
    </row>
    <row r="42" customHeight="1" spans="1:19">
      <c r="B42" s="1" t="s">
        <v>153</v>
      </c>
      <c r="C42" s="1" t="s">
        <v>5904</v>
      </c>
      <c r="D42" s="1">
        <v>4</v>
      </c>
      <c r="H42" s="1" t="s">
        <v>31861</v>
      </c>
      <c r="I42" s="1" t="s">
        <v>10172</v>
      </c>
      <c r="J42" s="1" t="s">
        <v>8516</v>
      </c>
      <c r="K42" s="1">
        <v>86</v>
      </c>
      <c r="L42" s="1" t="s">
        <v>9654</v>
      </c>
      <c r="R42" s="1" t="s">
        <v>31777</v>
      </c>
      <c r="S42" s="1" t="s">
        <v>31862</v>
      </c>
    </row>
    <row r="43" customHeight="1" spans="1:19">
      <c r="B43" s="1" t="s">
        <v>153</v>
      </c>
      <c r="C43" s="1" t="s">
        <v>14526</v>
      </c>
      <c r="D43" s="1">
        <v>4</v>
      </c>
      <c r="H43" s="1" t="s">
        <v>31863</v>
      </c>
      <c r="I43" s="1" t="s">
        <v>12536</v>
      </c>
      <c r="J43" s="1" t="s">
        <v>8516</v>
      </c>
      <c r="K43" s="1">
        <v>86</v>
      </c>
      <c r="L43" s="1" t="s">
        <v>9654</v>
      </c>
      <c r="R43" s="1" t="s">
        <v>31777</v>
      </c>
      <c r="S43" s="1" t="s">
        <v>31864</v>
      </c>
    </row>
    <row r="44" customHeight="1" spans="1:19">
      <c r="B44" s="1" t="s">
        <v>153</v>
      </c>
      <c r="C44" s="1" t="s">
        <v>2751</v>
      </c>
      <c r="H44" s="1" t="s">
        <v>31865</v>
      </c>
      <c r="I44" s="1" t="s">
        <v>10125</v>
      </c>
      <c r="J44" s="1" t="s">
        <v>21837</v>
      </c>
      <c r="K44" s="1">
        <v>86</v>
      </c>
      <c r="L44" s="1" t="s">
        <v>24</v>
      </c>
      <c r="R44" s="1" t="s">
        <v>31777</v>
      </c>
      <c r="S44" s="1" t="s">
        <v>31866</v>
      </c>
    </row>
    <row r="45" customHeight="1" spans="1:19">
      <c r="A45" s="1" t="s">
        <v>14543</v>
      </c>
      <c r="B45" s="1" t="s">
        <v>153</v>
      </c>
      <c r="C45" s="1" t="s">
        <v>9929</v>
      </c>
      <c r="D45" s="1">
        <v>4</v>
      </c>
      <c r="H45" s="1" t="s">
        <v>31867</v>
      </c>
      <c r="I45" s="1" t="s">
        <v>14656</v>
      </c>
      <c r="J45" s="1" t="s">
        <v>8516</v>
      </c>
      <c r="K45" s="1">
        <v>88</v>
      </c>
      <c r="L45" s="1" t="s">
        <v>9654</v>
      </c>
      <c r="R45" s="1" t="s">
        <v>31777</v>
      </c>
      <c r="S45" s="1" t="s">
        <v>31868</v>
      </c>
    </row>
    <row r="46" customHeight="1" spans="1:19">
      <c r="A46" s="1" t="s">
        <v>14543</v>
      </c>
      <c r="B46" s="1" t="s">
        <v>153</v>
      </c>
      <c r="C46" s="1" t="s">
        <v>9939</v>
      </c>
      <c r="D46" s="1">
        <v>4</v>
      </c>
      <c r="H46" s="1" t="s">
        <v>31869</v>
      </c>
      <c r="I46" s="1" t="s">
        <v>31870</v>
      </c>
      <c r="J46" s="1" t="s">
        <v>8516</v>
      </c>
      <c r="K46" s="1">
        <v>88</v>
      </c>
      <c r="L46" s="1" t="s">
        <v>9654</v>
      </c>
      <c r="R46" s="1" t="s">
        <v>31777</v>
      </c>
      <c r="S46" s="1" t="s">
        <v>31871</v>
      </c>
    </row>
    <row r="47" customHeight="1" spans="1:19">
      <c r="B47" s="1" t="s">
        <v>153</v>
      </c>
      <c r="C47" s="1" t="s">
        <v>14552</v>
      </c>
      <c r="D47" s="1">
        <v>4</v>
      </c>
      <c r="H47" s="1" t="s">
        <v>31872</v>
      </c>
      <c r="I47" s="1" t="s">
        <v>31873</v>
      </c>
      <c r="J47" s="1" t="s">
        <v>8516</v>
      </c>
      <c r="K47" s="1">
        <v>93</v>
      </c>
      <c r="L47" s="1" t="s">
        <v>9654</v>
      </c>
      <c r="R47" s="1" t="s">
        <v>31777</v>
      </c>
      <c r="S47" s="1" t="s">
        <v>31874</v>
      </c>
    </row>
    <row r="48" customHeight="1" spans="1:19">
      <c r="B48" s="1" t="s">
        <v>153</v>
      </c>
      <c r="C48" s="1" t="s">
        <v>14548</v>
      </c>
      <c r="D48" s="1">
        <v>4</v>
      </c>
      <c r="H48" s="1" t="s">
        <v>31875</v>
      </c>
      <c r="I48" s="1" t="s">
        <v>2875</v>
      </c>
      <c r="J48" s="1" t="s">
        <v>8516</v>
      </c>
      <c r="K48" s="1">
        <v>93</v>
      </c>
      <c r="L48" s="1" t="s">
        <v>9654</v>
      </c>
      <c r="R48" s="1" t="s">
        <v>31777</v>
      </c>
      <c r="S48" s="1" t="s">
        <v>31876</v>
      </c>
    </row>
    <row r="49" customHeight="1" spans="1:19">
      <c r="B49" s="1" t="s">
        <v>153</v>
      </c>
      <c r="C49" s="1" t="s">
        <v>31877</v>
      </c>
      <c r="D49" s="1">
        <v>4</v>
      </c>
      <c r="I49" s="1" t="s">
        <v>31878</v>
      </c>
      <c r="J49" s="1" t="s">
        <v>21837</v>
      </c>
      <c r="K49" s="1">
        <v>94.5</v>
      </c>
      <c r="L49" s="1" t="s">
        <v>9654</v>
      </c>
      <c r="R49" s="1" t="s">
        <v>31777</v>
      </c>
      <c r="S49" s="1" t="s">
        <v>31879</v>
      </c>
    </row>
    <row r="50" customHeight="1" spans="1:19">
      <c r="B50" s="1" t="s">
        <v>153</v>
      </c>
      <c r="C50" s="1" t="s">
        <v>14586</v>
      </c>
      <c r="D50" s="1">
        <v>4</v>
      </c>
      <c r="H50" s="1" t="s">
        <v>31880</v>
      </c>
      <c r="I50" s="1" t="s">
        <v>31881</v>
      </c>
      <c r="J50" s="1" t="s">
        <v>8516</v>
      </c>
      <c r="K50" s="1">
        <v>95.4</v>
      </c>
      <c r="L50" s="1" t="s">
        <v>9654</v>
      </c>
      <c r="R50" s="1" t="s">
        <v>31777</v>
      </c>
      <c r="S50" s="1" t="s">
        <v>31882</v>
      </c>
    </row>
    <row r="51" customHeight="1" spans="1:19">
      <c r="B51" s="1" t="s">
        <v>153</v>
      </c>
      <c r="C51" s="1" t="s">
        <v>9992</v>
      </c>
      <c r="D51" s="1">
        <v>4</v>
      </c>
      <c r="I51" s="1" t="s">
        <v>31883</v>
      </c>
      <c r="J51" s="1" t="s">
        <v>31786</v>
      </c>
      <c r="K51" s="1">
        <v>95.4</v>
      </c>
      <c r="L51" s="1" t="s">
        <v>9654</v>
      </c>
      <c r="R51" s="1" t="s">
        <v>31777</v>
      </c>
      <c r="S51" s="1" t="s">
        <v>31884</v>
      </c>
    </row>
    <row r="52" customHeight="1" spans="1:19">
      <c r="B52" s="1" t="s">
        <v>153</v>
      </c>
      <c r="C52" s="1" t="s">
        <v>12453</v>
      </c>
      <c r="D52" s="1">
        <v>4</v>
      </c>
      <c r="H52" s="1" t="s">
        <v>31885</v>
      </c>
      <c r="I52" s="1" t="s">
        <v>31877</v>
      </c>
      <c r="J52" s="1" t="s">
        <v>8516</v>
      </c>
      <c r="K52" s="1">
        <v>98</v>
      </c>
      <c r="L52" s="1" t="s">
        <v>9654</v>
      </c>
      <c r="R52" s="1" t="s">
        <v>31777</v>
      </c>
      <c r="S52" s="1" t="s">
        <v>31886</v>
      </c>
    </row>
    <row r="53" customHeight="1" spans="1:19">
      <c r="B53" s="1" t="s">
        <v>153</v>
      </c>
      <c r="C53" s="1" t="s">
        <v>5918</v>
      </c>
      <c r="D53" s="1">
        <v>6</v>
      </c>
      <c r="H53" s="1" t="s">
        <v>31887</v>
      </c>
      <c r="I53" s="1" t="s">
        <v>10176</v>
      </c>
      <c r="J53" s="1" t="s">
        <v>8516</v>
      </c>
      <c r="K53" s="1">
        <v>98</v>
      </c>
      <c r="L53" s="1" t="s">
        <v>9644</v>
      </c>
      <c r="R53" s="1" t="s">
        <v>31777</v>
      </c>
      <c r="S53" s="1" t="s">
        <v>31888</v>
      </c>
    </row>
    <row r="54" customHeight="1" spans="1:19">
      <c r="A54" s="1" t="s">
        <v>14609</v>
      </c>
      <c r="B54" s="1" t="s">
        <v>153</v>
      </c>
      <c r="C54" s="1" t="s">
        <v>31889</v>
      </c>
      <c r="D54" s="1">
        <v>6</v>
      </c>
      <c r="H54" s="1" t="s">
        <v>31890</v>
      </c>
      <c r="I54" s="1" t="s">
        <v>14720</v>
      </c>
      <c r="J54" s="1" t="s">
        <v>8516</v>
      </c>
      <c r="K54" s="1">
        <v>100</v>
      </c>
      <c r="L54" s="1" t="s">
        <v>9644</v>
      </c>
      <c r="R54" s="1" t="s">
        <v>31777</v>
      </c>
      <c r="S54" s="1" t="s">
        <v>31891</v>
      </c>
    </row>
    <row r="55" customHeight="1" spans="1:19">
      <c r="B55" s="1" t="s">
        <v>153</v>
      </c>
      <c r="C55" s="1" t="s">
        <v>14617</v>
      </c>
      <c r="D55" s="1">
        <v>6</v>
      </c>
      <c r="I55" s="1" t="s">
        <v>10133</v>
      </c>
      <c r="J55" s="1" t="s">
        <v>21837</v>
      </c>
      <c r="K55" s="1">
        <v>101</v>
      </c>
      <c r="L55" s="1" t="s">
        <v>9644</v>
      </c>
      <c r="R55" s="1" t="s">
        <v>31777</v>
      </c>
      <c r="S55" s="1" t="s">
        <v>31892</v>
      </c>
    </row>
    <row r="56" customHeight="1" spans="1:19">
      <c r="B56" s="1" t="s">
        <v>153</v>
      </c>
      <c r="C56" s="1" t="s">
        <v>14637</v>
      </c>
      <c r="D56" s="1">
        <v>6</v>
      </c>
      <c r="I56" s="1" t="s">
        <v>31893</v>
      </c>
      <c r="J56" s="1" t="s">
        <v>21837</v>
      </c>
      <c r="K56" s="1">
        <v>101</v>
      </c>
      <c r="L56" s="1" t="s">
        <v>9644</v>
      </c>
      <c r="R56" s="1" t="s">
        <v>31777</v>
      </c>
      <c r="S56" s="1" t="s">
        <v>31894</v>
      </c>
    </row>
    <row r="57" customHeight="1" spans="1:19">
      <c r="B57" s="1" t="s">
        <v>153</v>
      </c>
      <c r="C57" s="1" t="s">
        <v>10045</v>
      </c>
      <c r="D57" s="1">
        <v>4</v>
      </c>
      <c r="I57" s="1" t="s">
        <v>9992</v>
      </c>
      <c r="J57" s="1" t="s">
        <v>31786</v>
      </c>
      <c r="K57" s="1">
        <v>101</v>
      </c>
      <c r="L57" s="1" t="s">
        <v>9654</v>
      </c>
      <c r="R57" s="1" t="s">
        <v>31777</v>
      </c>
      <c r="S57" s="1" t="s">
        <v>31895</v>
      </c>
    </row>
    <row r="58" customHeight="1" spans="1:19">
      <c r="B58" s="1" t="s">
        <v>153</v>
      </c>
      <c r="C58" s="1" t="s">
        <v>31873</v>
      </c>
      <c r="D58" s="1">
        <v>4</v>
      </c>
      <c r="H58" s="1" t="s">
        <v>31896</v>
      </c>
      <c r="I58" s="1" t="s">
        <v>14586</v>
      </c>
      <c r="J58" s="1" t="s">
        <v>8516</v>
      </c>
      <c r="K58" s="1">
        <v>102</v>
      </c>
      <c r="L58" s="1" t="s">
        <v>9654</v>
      </c>
      <c r="R58" s="1" t="s">
        <v>31777</v>
      </c>
      <c r="S58" s="1" t="s">
        <v>31897</v>
      </c>
    </row>
    <row r="59" customHeight="1" spans="1:19">
      <c r="B59" s="1" t="s">
        <v>153</v>
      </c>
      <c r="C59" s="1" t="s">
        <v>2875</v>
      </c>
      <c r="D59" s="1">
        <v>6</v>
      </c>
      <c r="H59" s="1" t="s">
        <v>31898</v>
      </c>
      <c r="I59" s="1" t="s">
        <v>31899</v>
      </c>
      <c r="J59" s="1" t="s">
        <v>8516</v>
      </c>
      <c r="K59" s="1">
        <v>102</v>
      </c>
      <c r="L59" s="1" t="s">
        <v>9644</v>
      </c>
      <c r="R59" s="1" t="s">
        <v>31777</v>
      </c>
      <c r="S59" s="1" t="s">
        <v>31900</v>
      </c>
    </row>
    <row r="60" customHeight="1" spans="1:19">
      <c r="B60" s="1" t="s">
        <v>153</v>
      </c>
      <c r="C60" s="1" t="s">
        <v>14656</v>
      </c>
      <c r="D60" s="1">
        <v>4</v>
      </c>
      <c r="I60" s="1" t="s">
        <v>5918</v>
      </c>
      <c r="J60" s="1" t="s">
        <v>31851</v>
      </c>
      <c r="K60" s="1">
        <v>104</v>
      </c>
      <c r="L60" s="1" t="s">
        <v>9654</v>
      </c>
      <c r="R60" s="1" t="s">
        <v>31777</v>
      </c>
      <c r="S60" s="1" t="s">
        <v>31901</v>
      </c>
    </row>
    <row r="61" customHeight="1" spans="1:19">
      <c r="B61" s="1" t="s">
        <v>153</v>
      </c>
      <c r="C61" s="1" t="s">
        <v>31883</v>
      </c>
      <c r="D61" s="1">
        <v>4</v>
      </c>
      <c r="H61" s="1" t="s">
        <v>31902</v>
      </c>
      <c r="I61" s="1" t="s">
        <v>12453</v>
      </c>
      <c r="J61" s="1" t="s">
        <v>8516</v>
      </c>
      <c r="K61" s="1">
        <v>105</v>
      </c>
      <c r="L61" s="1" t="s">
        <v>9654</v>
      </c>
      <c r="R61" s="1" t="s">
        <v>31777</v>
      </c>
      <c r="S61" s="1" t="s">
        <v>31903</v>
      </c>
    </row>
    <row r="62" customHeight="1" spans="1:19">
      <c r="B62" s="1" t="s">
        <v>153</v>
      </c>
      <c r="C62" s="1" t="s">
        <v>31881</v>
      </c>
      <c r="D62" s="1">
        <v>6</v>
      </c>
      <c r="H62" s="1" t="s">
        <v>31904</v>
      </c>
      <c r="I62" s="1" t="s">
        <v>31905</v>
      </c>
      <c r="J62" s="1" t="s">
        <v>8516</v>
      </c>
      <c r="K62" s="1">
        <v>105</v>
      </c>
      <c r="L62" s="1" t="s">
        <v>9644</v>
      </c>
      <c r="R62" s="1" t="s">
        <v>31777</v>
      </c>
      <c r="S62" s="1" t="s">
        <v>31906</v>
      </c>
    </row>
    <row r="63" customHeight="1" spans="1:19">
      <c r="B63" s="1" t="s">
        <v>153</v>
      </c>
      <c r="C63" s="1" t="s">
        <v>31878</v>
      </c>
      <c r="D63" s="1">
        <v>4</v>
      </c>
      <c r="H63" s="1" t="s">
        <v>31907</v>
      </c>
      <c r="I63" s="1" t="s">
        <v>31889</v>
      </c>
      <c r="J63" s="1" t="s">
        <v>8516</v>
      </c>
      <c r="K63" s="1">
        <v>110</v>
      </c>
      <c r="L63" s="1" t="s">
        <v>9654</v>
      </c>
      <c r="R63" s="1" t="s">
        <v>31777</v>
      </c>
      <c r="S63" s="1" t="s">
        <v>31908</v>
      </c>
    </row>
    <row r="64" customHeight="1" spans="1:19">
      <c r="B64" s="1" t="s">
        <v>153</v>
      </c>
      <c r="C64" s="1" t="s">
        <v>31909</v>
      </c>
      <c r="D64" s="1">
        <v>6</v>
      </c>
      <c r="H64" s="1" t="s">
        <v>31910</v>
      </c>
      <c r="I64" s="1" t="s">
        <v>31911</v>
      </c>
      <c r="J64" s="1" t="s">
        <v>8516</v>
      </c>
      <c r="K64" s="1">
        <v>110</v>
      </c>
      <c r="L64" s="1" t="s">
        <v>9644</v>
      </c>
      <c r="R64" s="1" t="s">
        <v>31777</v>
      </c>
      <c r="S64" s="1" t="s">
        <v>31912</v>
      </c>
    </row>
    <row r="65" customHeight="1" spans="1:19">
      <c r="B65" s="1" t="s">
        <v>153</v>
      </c>
      <c r="C65" s="1" t="s">
        <v>10133</v>
      </c>
      <c r="D65" s="1">
        <v>4</v>
      </c>
      <c r="H65" s="1" t="s">
        <v>31913</v>
      </c>
      <c r="I65" s="1" t="s">
        <v>14617</v>
      </c>
      <c r="J65" s="1" t="s">
        <v>8516</v>
      </c>
      <c r="K65" s="1">
        <v>112</v>
      </c>
      <c r="L65" s="1" t="s">
        <v>9654</v>
      </c>
      <c r="R65" s="1" t="s">
        <v>31777</v>
      </c>
      <c r="S65" s="1" t="s">
        <v>31914</v>
      </c>
    </row>
    <row r="66" customHeight="1" spans="1:19">
      <c r="B66" s="1" t="s">
        <v>153</v>
      </c>
      <c r="C66" s="1" t="s">
        <v>31893</v>
      </c>
      <c r="D66" s="1">
        <v>6</v>
      </c>
      <c r="H66" s="1" t="s">
        <v>31915</v>
      </c>
      <c r="I66" s="1" t="s">
        <v>31916</v>
      </c>
      <c r="J66" s="1" t="s">
        <v>8516</v>
      </c>
      <c r="K66" s="1">
        <v>112</v>
      </c>
      <c r="L66" s="1" t="s">
        <v>9644</v>
      </c>
      <c r="R66" s="1" t="s">
        <v>31777</v>
      </c>
      <c r="S66" s="1" t="s">
        <v>31917</v>
      </c>
    </row>
    <row r="67" customHeight="1" spans="1:19">
      <c r="B67" s="1" t="s">
        <v>153</v>
      </c>
      <c r="C67" s="1" t="s">
        <v>31918</v>
      </c>
      <c r="D67" s="1">
        <v>10</v>
      </c>
      <c r="H67" s="1" t="s">
        <v>31919</v>
      </c>
      <c r="I67" s="1" t="s">
        <v>14526</v>
      </c>
      <c r="J67" s="1" t="s">
        <v>8516</v>
      </c>
      <c r="K67" s="1">
        <v>115</v>
      </c>
      <c r="L67" s="1" t="s">
        <v>24</v>
      </c>
      <c r="R67" s="1" t="s">
        <v>31777</v>
      </c>
      <c r="S67" s="1" t="s">
        <v>31920</v>
      </c>
    </row>
    <row r="68" customHeight="1" spans="1:19">
      <c r="B68" s="1" t="s">
        <v>153</v>
      </c>
      <c r="C68" s="1" t="s">
        <v>31921</v>
      </c>
      <c r="D68" s="1">
        <v>12</v>
      </c>
      <c r="H68" s="1" t="s">
        <v>31922</v>
      </c>
      <c r="I68" s="1" t="s">
        <v>14548</v>
      </c>
      <c r="J68" s="1" t="s">
        <v>8516</v>
      </c>
      <c r="K68" s="1">
        <v>115</v>
      </c>
      <c r="L68" s="1" t="s">
        <v>10482</v>
      </c>
      <c r="R68" s="1" t="s">
        <v>31777</v>
      </c>
      <c r="S68" s="1" t="s">
        <v>31923</v>
      </c>
    </row>
    <row r="69" customHeight="1" spans="1:19">
      <c r="B69" s="1" t="s">
        <v>153</v>
      </c>
      <c r="C69" s="1" t="s">
        <v>14690</v>
      </c>
      <c r="D69" s="1">
        <v>4</v>
      </c>
      <c r="H69" s="1" t="s">
        <v>31924</v>
      </c>
      <c r="I69" s="1" t="s">
        <v>14637</v>
      </c>
      <c r="J69" s="1" t="s">
        <v>8516</v>
      </c>
      <c r="K69" s="1">
        <v>115</v>
      </c>
      <c r="L69" s="1" t="s">
        <v>9654</v>
      </c>
      <c r="R69" s="1" t="s">
        <v>31777</v>
      </c>
      <c r="S69" s="1" t="s">
        <v>31925</v>
      </c>
    </row>
    <row r="70" customHeight="1" spans="1:19">
      <c r="B70" s="1" t="s">
        <v>153</v>
      </c>
      <c r="C70" s="1" t="s">
        <v>31911</v>
      </c>
      <c r="H70" s="1" t="s">
        <v>14712</v>
      </c>
      <c r="I70" s="1" t="s">
        <v>31926</v>
      </c>
      <c r="J70" s="1" t="s">
        <v>8516</v>
      </c>
      <c r="K70" s="1">
        <v>115</v>
      </c>
      <c r="L70" s="1" t="s">
        <v>9654</v>
      </c>
      <c r="R70" s="1" t="s">
        <v>31777</v>
      </c>
      <c r="S70" s="1" t="s">
        <v>31927</v>
      </c>
    </row>
    <row r="71" customHeight="1" spans="1:19">
      <c r="B71" s="1" t="s">
        <v>153</v>
      </c>
      <c r="C71" s="1" t="s">
        <v>31916</v>
      </c>
      <c r="D71" s="1">
        <v>6</v>
      </c>
      <c r="H71" s="1" t="s">
        <v>31928</v>
      </c>
      <c r="I71" s="1" t="s">
        <v>31929</v>
      </c>
      <c r="J71" s="1" t="s">
        <v>8516</v>
      </c>
      <c r="K71" s="1">
        <v>115</v>
      </c>
      <c r="L71" s="1" t="s">
        <v>9644</v>
      </c>
      <c r="R71" s="1" t="s">
        <v>31777</v>
      </c>
      <c r="S71" s="1" t="s">
        <v>31930</v>
      </c>
    </row>
    <row r="72" customHeight="1" spans="1:19">
      <c r="B72" s="1" t="s">
        <v>153</v>
      </c>
      <c r="C72" s="1" t="s">
        <v>10200</v>
      </c>
      <c r="D72" s="1">
        <v>6</v>
      </c>
      <c r="H72" s="1" t="s">
        <v>31931</v>
      </c>
      <c r="I72" s="1" t="s">
        <v>10239</v>
      </c>
      <c r="J72" s="1" t="s">
        <v>8516</v>
      </c>
      <c r="K72" s="1">
        <v>115</v>
      </c>
      <c r="L72" s="1" t="s">
        <v>9644</v>
      </c>
      <c r="R72" s="1" t="s">
        <v>31777</v>
      </c>
      <c r="S72" s="1" t="s">
        <v>31932</v>
      </c>
    </row>
    <row r="73" customHeight="1" spans="1:19">
      <c r="B73" s="1" t="s">
        <v>153</v>
      </c>
      <c r="C73" s="1" t="s">
        <v>31933</v>
      </c>
      <c r="D73" s="1">
        <v>8</v>
      </c>
      <c r="H73" s="1" t="s">
        <v>31934</v>
      </c>
      <c r="I73" s="1" t="s">
        <v>12653</v>
      </c>
      <c r="J73" s="1" t="s">
        <v>8516</v>
      </c>
      <c r="K73" s="1">
        <v>115</v>
      </c>
      <c r="L73" s="1" t="s">
        <v>9820</v>
      </c>
      <c r="R73" s="1" t="s">
        <v>31777</v>
      </c>
      <c r="S73" s="1" t="s">
        <v>31935</v>
      </c>
    </row>
    <row r="74" customHeight="1" spans="1:19">
      <c r="A74" s="1" t="s">
        <v>14734</v>
      </c>
      <c r="B74" s="1" t="s">
        <v>153</v>
      </c>
      <c r="C74" s="1" t="s">
        <v>31929</v>
      </c>
      <c r="H74" s="1" t="s">
        <v>31936</v>
      </c>
      <c r="I74" s="1" t="s">
        <v>9939</v>
      </c>
      <c r="J74" s="1" t="s">
        <v>8516</v>
      </c>
      <c r="K74" s="1">
        <v>119</v>
      </c>
      <c r="L74" s="1" t="s">
        <v>24</v>
      </c>
      <c r="R74" s="1" t="s">
        <v>31777</v>
      </c>
      <c r="S74" s="1" t="s">
        <v>31937</v>
      </c>
    </row>
    <row r="75" customHeight="1" spans="1:19">
      <c r="B75" s="1" t="s">
        <v>153</v>
      </c>
      <c r="C75" s="1" t="s">
        <v>2980</v>
      </c>
      <c r="D75" s="1">
        <v>6</v>
      </c>
      <c r="H75" s="1" t="s">
        <v>31938</v>
      </c>
      <c r="I75" s="1" t="s">
        <v>10243</v>
      </c>
      <c r="J75" s="1" t="s">
        <v>8516</v>
      </c>
      <c r="K75" s="1">
        <v>120</v>
      </c>
      <c r="L75" s="1" t="s">
        <v>9644</v>
      </c>
      <c r="R75" s="1" t="s">
        <v>31777</v>
      </c>
      <c r="S75" s="1" t="s">
        <v>31939</v>
      </c>
    </row>
    <row r="76" customHeight="1" spans="1:19">
      <c r="B76" s="1" t="s">
        <v>153</v>
      </c>
      <c r="C76" s="1" t="s">
        <v>10234</v>
      </c>
      <c r="D76" s="1">
        <v>6</v>
      </c>
      <c r="H76" s="1" t="s">
        <v>14744</v>
      </c>
      <c r="I76" s="1" t="s">
        <v>31940</v>
      </c>
      <c r="J76" s="1" t="s">
        <v>8516</v>
      </c>
      <c r="K76" s="1">
        <v>120</v>
      </c>
      <c r="L76" s="1" t="s">
        <v>9644</v>
      </c>
      <c r="R76" s="1" t="s">
        <v>31777</v>
      </c>
      <c r="S76" s="1" t="s">
        <v>31941</v>
      </c>
    </row>
    <row r="77" customHeight="1" spans="1:19">
      <c r="B77" s="1" t="s">
        <v>153</v>
      </c>
      <c r="C77" s="1" t="s">
        <v>31942</v>
      </c>
      <c r="D77" s="1">
        <v>6</v>
      </c>
      <c r="H77" s="1" t="s">
        <v>14744</v>
      </c>
      <c r="I77" s="1" t="s">
        <v>15787</v>
      </c>
      <c r="J77" s="1" t="s">
        <v>8516</v>
      </c>
      <c r="K77" s="1">
        <v>120</v>
      </c>
      <c r="L77" s="1" t="s">
        <v>9644</v>
      </c>
      <c r="R77" s="1" t="s">
        <v>31777</v>
      </c>
      <c r="S77" s="1" t="s">
        <v>31943</v>
      </c>
    </row>
    <row r="78" customHeight="1" spans="1:19">
      <c r="A78" s="1" t="s">
        <v>14743</v>
      </c>
      <c r="B78" s="1" t="s">
        <v>153</v>
      </c>
      <c r="C78" s="1" t="s">
        <v>10239</v>
      </c>
      <c r="D78" s="1">
        <v>6</v>
      </c>
      <c r="H78" s="1" t="s">
        <v>14744</v>
      </c>
      <c r="I78" s="1" t="s">
        <v>9883</v>
      </c>
      <c r="J78" s="1" t="s">
        <v>8516</v>
      </c>
      <c r="K78" s="1">
        <v>120</v>
      </c>
      <c r="L78" s="1" t="s">
        <v>9644</v>
      </c>
      <c r="R78" s="1" t="s">
        <v>31777</v>
      </c>
      <c r="S78" s="1" t="s">
        <v>31944</v>
      </c>
    </row>
    <row r="79" customHeight="1" spans="1:19">
      <c r="B79" s="1" t="s">
        <v>153</v>
      </c>
      <c r="C79" s="1" t="s">
        <v>10243</v>
      </c>
      <c r="D79" s="1">
        <v>6</v>
      </c>
      <c r="H79" s="1" t="s">
        <v>31945</v>
      </c>
      <c r="I79" s="1" t="s">
        <v>2980</v>
      </c>
      <c r="J79" s="1" t="s">
        <v>8516</v>
      </c>
      <c r="K79" s="1">
        <v>125</v>
      </c>
      <c r="L79" s="1" t="s">
        <v>9644</v>
      </c>
      <c r="R79" s="1" t="s">
        <v>31777</v>
      </c>
      <c r="S79" s="1" t="s">
        <v>31946</v>
      </c>
    </row>
    <row r="80" customHeight="1" spans="1:19">
      <c r="A80" s="1" t="s">
        <v>14746</v>
      </c>
      <c r="B80" s="1" t="s">
        <v>153</v>
      </c>
      <c r="C80" s="1" t="s">
        <v>31940</v>
      </c>
      <c r="H80" s="1" t="s">
        <v>31947</v>
      </c>
      <c r="I80" s="1" t="s">
        <v>10245</v>
      </c>
      <c r="J80" s="1" t="s">
        <v>8516</v>
      </c>
      <c r="K80" s="1">
        <v>127</v>
      </c>
      <c r="L80" s="1" t="s">
        <v>24</v>
      </c>
      <c r="R80" s="1" t="s">
        <v>31777</v>
      </c>
      <c r="S80" s="1" t="s">
        <v>31948</v>
      </c>
    </row>
    <row r="81" customHeight="1" spans="1:19">
      <c r="B81" s="1" t="s">
        <v>153</v>
      </c>
      <c r="C81" s="1" t="s">
        <v>31949</v>
      </c>
      <c r="D81" s="1">
        <v>6</v>
      </c>
      <c r="H81" s="1" t="s">
        <v>31950</v>
      </c>
      <c r="I81" s="1" t="s">
        <v>14749</v>
      </c>
      <c r="J81" s="1" t="s">
        <v>8516</v>
      </c>
      <c r="K81" s="1">
        <v>132.9</v>
      </c>
      <c r="L81" s="1" t="s">
        <v>9644</v>
      </c>
      <c r="R81" s="1" t="s">
        <v>31777</v>
      </c>
      <c r="S81" s="1" t="s">
        <v>31951</v>
      </c>
    </row>
    <row r="82" customHeight="1" spans="1:19">
      <c r="A82" s="1" t="s">
        <v>14748</v>
      </c>
      <c r="B82" s="1" t="s">
        <v>153</v>
      </c>
      <c r="C82" s="1" t="s">
        <v>14749</v>
      </c>
      <c r="D82" s="1">
        <v>6</v>
      </c>
      <c r="H82" s="1" t="s">
        <v>31952</v>
      </c>
      <c r="I82" s="1" t="s">
        <v>31949</v>
      </c>
      <c r="J82" s="1" t="s">
        <v>21837</v>
      </c>
      <c r="K82" s="1">
        <v>132.9</v>
      </c>
      <c r="L82" s="1" t="s">
        <v>9644</v>
      </c>
      <c r="R82" s="1" t="s">
        <v>31777</v>
      </c>
      <c r="S82" s="1" t="s">
        <v>31953</v>
      </c>
    </row>
    <row r="83" customHeight="1" spans="1:19">
      <c r="A83" s="1" t="s">
        <v>14756</v>
      </c>
      <c r="B83" s="1" t="s">
        <v>153</v>
      </c>
      <c r="C83" s="1" t="s">
        <v>31954</v>
      </c>
      <c r="D83" s="1">
        <v>6</v>
      </c>
      <c r="H83" s="1" t="s">
        <v>31955</v>
      </c>
      <c r="I83" s="1" t="s">
        <v>10234</v>
      </c>
      <c r="J83" s="1" t="s">
        <v>8516</v>
      </c>
      <c r="K83" s="1">
        <v>135</v>
      </c>
      <c r="L83" s="1" t="s">
        <v>9644</v>
      </c>
      <c r="R83" s="1" t="s">
        <v>31777</v>
      </c>
      <c r="S83" s="1" t="s">
        <v>31956</v>
      </c>
    </row>
    <row r="84" customHeight="1" spans="1:19">
      <c r="B84" s="1" t="s">
        <v>153</v>
      </c>
      <c r="C84" s="1" t="s">
        <v>2988</v>
      </c>
      <c r="D84" s="1">
        <v>6</v>
      </c>
      <c r="H84" s="1" t="s">
        <v>14758</v>
      </c>
      <c r="I84" s="1" t="s">
        <v>31957</v>
      </c>
      <c r="J84" s="1" t="s">
        <v>21837</v>
      </c>
      <c r="K84" s="1">
        <v>135</v>
      </c>
      <c r="L84" s="1" t="s">
        <v>9644</v>
      </c>
      <c r="R84" s="1" t="s">
        <v>31777</v>
      </c>
      <c r="S84" s="1" t="s">
        <v>31958</v>
      </c>
    </row>
    <row r="85" customHeight="1" spans="1:19">
      <c r="B85" s="1" t="s">
        <v>153</v>
      </c>
      <c r="C85" s="1" t="s">
        <v>12653</v>
      </c>
      <c r="D85" s="1">
        <v>6</v>
      </c>
      <c r="H85" s="1" t="s">
        <v>31959</v>
      </c>
      <c r="I85" s="1" t="s">
        <v>2988</v>
      </c>
      <c r="J85" s="1" t="s">
        <v>8516</v>
      </c>
      <c r="K85" s="1">
        <v>147</v>
      </c>
      <c r="L85" s="1" t="s">
        <v>9644</v>
      </c>
      <c r="R85" s="1" t="s">
        <v>31777</v>
      </c>
      <c r="S85" s="1" t="s">
        <v>31960</v>
      </c>
    </row>
    <row r="86" customHeight="1" spans="1:19">
      <c r="A86" s="1" t="s">
        <v>14746</v>
      </c>
      <c r="B86" s="1" t="s">
        <v>153</v>
      </c>
      <c r="C86" s="1" t="s">
        <v>10245</v>
      </c>
      <c r="I86" s="1" t="s">
        <v>14552</v>
      </c>
      <c r="J86" s="1" t="s">
        <v>21837</v>
      </c>
      <c r="L86" s="1" t="s">
        <v>24</v>
      </c>
      <c r="R86" s="1" t="s">
        <v>31777</v>
      </c>
      <c r="S86" s="1" t="s">
        <v>31961</v>
      </c>
    </row>
    <row r="87" customHeight="1" spans="1:19">
      <c r="A87" s="1" t="s">
        <v>14706</v>
      </c>
      <c r="B87" s="1" t="s">
        <v>153</v>
      </c>
      <c r="C87" s="1" t="s">
        <v>10172</v>
      </c>
      <c r="D87" s="1">
        <v>4</v>
      </c>
      <c r="I87" s="1" t="s">
        <v>10045</v>
      </c>
      <c r="J87" s="1" t="s">
        <v>21837</v>
      </c>
      <c r="L87" s="1" t="s">
        <v>9654</v>
      </c>
      <c r="R87" s="1" t="s">
        <v>31777</v>
      </c>
      <c r="S87" s="1" t="s">
        <v>31962</v>
      </c>
    </row>
    <row r="88" customHeight="1" spans="1:19">
      <c r="A88" s="1" t="s">
        <v>14577</v>
      </c>
      <c r="B88" s="1" t="s">
        <v>153</v>
      </c>
      <c r="C88" s="1" t="s">
        <v>10013</v>
      </c>
      <c r="D88" s="1">
        <v>4</v>
      </c>
      <c r="I88" s="1" t="s">
        <v>31909</v>
      </c>
      <c r="J88" s="1" t="s">
        <v>21837</v>
      </c>
      <c r="L88" s="1" t="s">
        <v>9654</v>
      </c>
      <c r="R88" s="1" t="s">
        <v>31777</v>
      </c>
      <c r="S88" s="1" t="s">
        <v>31963</v>
      </c>
    </row>
    <row r="89" customHeight="1" spans="1:19">
      <c r="B89" s="1" t="s">
        <v>153</v>
      </c>
      <c r="C89" s="1" t="s">
        <v>31870</v>
      </c>
      <c r="D89" s="1">
        <v>6</v>
      </c>
      <c r="H89" s="1" t="s">
        <v>31964</v>
      </c>
      <c r="I89" s="1" t="s">
        <v>31918</v>
      </c>
      <c r="J89" s="1" t="s">
        <v>21837</v>
      </c>
      <c r="L89" s="1" t="s">
        <v>9644</v>
      </c>
      <c r="R89" s="1" t="s">
        <v>31777</v>
      </c>
      <c r="S89" s="1" t="s">
        <v>31965</v>
      </c>
    </row>
    <row r="90" customHeight="1" spans="1:19">
      <c r="B90" s="1" t="s">
        <v>153</v>
      </c>
      <c r="C90" s="1" t="s">
        <v>12536</v>
      </c>
      <c r="D90" s="1">
        <v>6</v>
      </c>
      <c r="H90" s="1" t="s">
        <v>31966</v>
      </c>
      <c r="I90" s="1" t="s">
        <v>31921</v>
      </c>
      <c r="J90" s="1" t="s">
        <v>21837</v>
      </c>
      <c r="L90" s="1" t="s">
        <v>9644</v>
      </c>
      <c r="R90" s="1" t="s">
        <v>31777</v>
      </c>
      <c r="S90" s="1" t="s">
        <v>31967</v>
      </c>
    </row>
    <row r="91" customHeight="1" spans="1:19">
      <c r="A91" s="1" t="s">
        <v>14676</v>
      </c>
      <c r="B91" s="1" t="s">
        <v>153</v>
      </c>
      <c r="C91" s="1" t="s">
        <v>10125</v>
      </c>
      <c r="D91" s="1">
        <v>6</v>
      </c>
      <c r="H91" s="1" t="s">
        <v>31968</v>
      </c>
      <c r="I91" s="1" t="s">
        <v>14690</v>
      </c>
      <c r="J91" s="1" t="s">
        <v>21837</v>
      </c>
      <c r="L91" s="1" t="s">
        <v>9644</v>
      </c>
      <c r="R91" s="1" t="s">
        <v>31777</v>
      </c>
      <c r="S91" s="1" t="s">
        <v>31969</v>
      </c>
    </row>
    <row r="92" customHeight="1" spans="1:19">
      <c r="B92" s="1" t="s">
        <v>153</v>
      </c>
      <c r="C92" s="1" t="s">
        <v>10176</v>
      </c>
      <c r="D92" s="1">
        <v>6</v>
      </c>
      <c r="I92" s="1" t="s">
        <v>10200</v>
      </c>
      <c r="J92" s="1" t="s">
        <v>21837</v>
      </c>
      <c r="L92" s="1" t="s">
        <v>9644</v>
      </c>
      <c r="R92" s="1" t="s">
        <v>31777</v>
      </c>
      <c r="S92" s="1" t="s">
        <v>31970</v>
      </c>
    </row>
    <row r="93" customHeight="1" spans="1:19">
      <c r="B93" s="1" t="s">
        <v>153</v>
      </c>
      <c r="C93" s="1" t="s">
        <v>14720</v>
      </c>
      <c r="D93" s="1">
        <v>6</v>
      </c>
      <c r="H93" s="1" t="s">
        <v>31971</v>
      </c>
      <c r="I93" s="1" t="s">
        <v>31933</v>
      </c>
      <c r="J93" s="1" t="s">
        <v>21837</v>
      </c>
      <c r="L93" s="1" t="s">
        <v>9644</v>
      </c>
      <c r="R93" s="1" t="s">
        <v>31777</v>
      </c>
      <c r="S93" s="1" t="s">
        <v>31972</v>
      </c>
    </row>
    <row r="94" customHeight="1" spans="1:19">
      <c r="B94" s="1" t="s">
        <v>153</v>
      </c>
      <c r="C94" s="1" t="s">
        <v>31899</v>
      </c>
      <c r="D94" s="1">
        <v>6</v>
      </c>
      <c r="H94" s="1" t="s">
        <v>31973</v>
      </c>
      <c r="I94" s="1" t="s">
        <v>31954</v>
      </c>
      <c r="J94" s="1" t="s">
        <v>21837</v>
      </c>
      <c r="L94" s="1" t="s">
        <v>9644</v>
      </c>
      <c r="R94" s="1" t="s">
        <v>31777</v>
      </c>
      <c r="S94" s="1" t="s">
        <v>31974</v>
      </c>
    </row>
    <row r="95" customHeight="1" spans="1:19">
      <c r="A95" s="1" t="s">
        <v>14521</v>
      </c>
      <c r="B95" s="1" t="s">
        <v>153</v>
      </c>
      <c r="C95" s="1" t="s">
        <v>9883</v>
      </c>
      <c r="H95" s="1" t="s">
        <v>31975</v>
      </c>
      <c r="I95" s="1" t="s">
        <v>10013</v>
      </c>
      <c r="J95" s="1" t="s">
        <v>21837</v>
      </c>
      <c r="L95" s="1" t="s">
        <v>24</v>
      </c>
      <c r="R95" s="1" t="s">
        <v>31777</v>
      </c>
      <c r="S95" s="1" t="s">
        <v>31976</v>
      </c>
    </row>
    <row r="96" customHeight="1" spans="1:19">
      <c r="A96" s="1" t="s">
        <v>14734</v>
      </c>
      <c r="B96" s="1" t="s">
        <v>153</v>
      </c>
      <c r="C96" s="1" t="s">
        <v>10213</v>
      </c>
      <c r="H96" s="1" t="s">
        <v>31977</v>
      </c>
      <c r="I96" s="1" t="s">
        <v>9929</v>
      </c>
      <c r="J96" s="1" t="s">
        <v>31786</v>
      </c>
      <c r="L96" s="1" t="s">
        <v>24</v>
      </c>
      <c r="R96" s="1" t="s">
        <v>31777</v>
      </c>
      <c r="S96" s="1" t="s">
        <v>31978</v>
      </c>
    </row>
    <row r="97" customHeight="1" spans="1:19">
      <c r="A97" s="1" t="s">
        <v>14730</v>
      </c>
      <c r="B97" s="1" t="s">
        <v>153</v>
      </c>
      <c r="C97" s="1" t="s">
        <v>14731</v>
      </c>
      <c r="I97" s="1" t="s">
        <v>2751</v>
      </c>
      <c r="J97" s="1" t="s">
        <v>31851</v>
      </c>
      <c r="L97" s="1" t="s">
        <v>24</v>
      </c>
      <c r="R97" s="1" t="s">
        <v>31777</v>
      </c>
      <c r="S97" s="1" t="s">
        <v>31979</v>
      </c>
    </row>
    <row r="98" customHeight="1" spans="1:19">
      <c r="B98" s="1" t="s">
        <v>31980</v>
      </c>
    </row>
    <row r="99" customHeight="1" spans="1:19">
      <c r="B99" s="1" t="s">
        <v>251</v>
      </c>
      <c r="C99" s="1" t="s">
        <v>31981</v>
      </c>
      <c r="D99" s="1">
        <v>4</v>
      </c>
      <c r="H99" s="1" t="s">
        <v>31982</v>
      </c>
      <c r="I99" s="1" t="s">
        <v>15336</v>
      </c>
      <c r="J99" s="1" t="s">
        <v>8516</v>
      </c>
      <c r="K99" s="1">
        <v>82</v>
      </c>
      <c r="L99" s="1" t="s">
        <v>9654</v>
      </c>
      <c r="R99" s="1" t="s">
        <v>31777</v>
      </c>
      <c r="S99" s="1" t="s">
        <v>31983</v>
      </c>
    </row>
    <row r="100" customHeight="1" spans="1:19">
      <c r="B100" s="1" t="s">
        <v>251</v>
      </c>
      <c r="C100" s="1" t="s">
        <v>31984</v>
      </c>
      <c r="D100" s="1">
        <v>4</v>
      </c>
      <c r="H100" s="1" t="s">
        <v>31985</v>
      </c>
      <c r="I100" s="1" t="s">
        <v>10762</v>
      </c>
      <c r="J100" s="1" t="s">
        <v>8516</v>
      </c>
      <c r="K100" s="1">
        <v>85</v>
      </c>
      <c r="L100" s="1" t="s">
        <v>9654</v>
      </c>
      <c r="R100" s="1" t="s">
        <v>31777</v>
      </c>
      <c r="S100" s="1" t="s">
        <v>31986</v>
      </c>
    </row>
    <row r="101" customHeight="1" spans="1:19">
      <c r="B101" s="1" t="s">
        <v>251</v>
      </c>
      <c r="C101" s="1" t="s">
        <v>31987</v>
      </c>
      <c r="D101" s="1">
        <v>4</v>
      </c>
      <c r="H101" s="1" t="s">
        <v>31988</v>
      </c>
      <c r="I101" s="1" t="s">
        <v>10866</v>
      </c>
      <c r="J101" s="1" t="s">
        <v>8516</v>
      </c>
      <c r="K101" s="1">
        <v>86</v>
      </c>
      <c r="L101" s="1" t="s">
        <v>9654</v>
      </c>
      <c r="R101" s="1" t="s">
        <v>31777</v>
      </c>
      <c r="S101" s="1" t="s">
        <v>31989</v>
      </c>
    </row>
    <row r="102" customHeight="1" spans="1:19">
      <c r="A102" s="1" t="s">
        <v>14785</v>
      </c>
      <c r="B102" s="1" t="s">
        <v>251</v>
      </c>
      <c r="C102" s="1" t="s">
        <v>31990</v>
      </c>
      <c r="D102" s="1">
        <v>4</v>
      </c>
      <c r="H102" s="1" t="s">
        <v>31991</v>
      </c>
      <c r="I102" s="1" t="s">
        <v>14895</v>
      </c>
      <c r="J102" s="1" t="s">
        <v>8516</v>
      </c>
      <c r="K102" s="1">
        <v>88.9</v>
      </c>
      <c r="L102" s="1" t="s">
        <v>9654</v>
      </c>
      <c r="R102" s="1" t="s">
        <v>31777</v>
      </c>
      <c r="S102" s="1" t="s">
        <v>31992</v>
      </c>
    </row>
    <row r="103" customHeight="1" spans="1:19">
      <c r="B103" s="1" t="s">
        <v>251</v>
      </c>
      <c r="C103" s="1" t="s">
        <v>10298</v>
      </c>
      <c r="D103" s="1">
        <v>4</v>
      </c>
      <c r="I103" s="1" t="s">
        <v>10845</v>
      </c>
      <c r="J103" s="1" t="s">
        <v>21837</v>
      </c>
      <c r="K103" s="1">
        <v>92</v>
      </c>
      <c r="L103" s="1" t="s">
        <v>9654</v>
      </c>
      <c r="R103" s="1" t="s">
        <v>31777</v>
      </c>
      <c r="S103" s="1" t="s">
        <v>31993</v>
      </c>
    </row>
    <row r="104" customHeight="1" spans="1:19">
      <c r="A104" s="1" t="s">
        <v>14799</v>
      </c>
      <c r="B104" s="1" t="s">
        <v>251</v>
      </c>
      <c r="C104" s="1" t="s">
        <v>31994</v>
      </c>
      <c r="D104" s="1">
        <v>4</v>
      </c>
      <c r="I104" s="1" t="s">
        <v>3533</v>
      </c>
      <c r="J104" s="1" t="s">
        <v>21837</v>
      </c>
      <c r="K104" s="1">
        <v>92</v>
      </c>
      <c r="L104" s="1" t="s">
        <v>9654</v>
      </c>
      <c r="R104" s="1" t="s">
        <v>31777</v>
      </c>
      <c r="S104" s="1" t="s">
        <v>31995</v>
      </c>
    </row>
    <row r="105" customHeight="1" spans="1:19">
      <c r="B105" s="1" t="s">
        <v>251</v>
      </c>
      <c r="C105" s="1" t="s">
        <v>6001</v>
      </c>
      <c r="D105" s="1">
        <v>4</v>
      </c>
      <c r="H105" s="1" t="s">
        <v>31996</v>
      </c>
      <c r="I105" s="1" t="s">
        <v>14895</v>
      </c>
      <c r="J105" s="1" t="s">
        <v>8516</v>
      </c>
      <c r="K105" s="1">
        <v>93</v>
      </c>
      <c r="L105" s="1" t="s">
        <v>9654</v>
      </c>
      <c r="R105" s="1" t="s">
        <v>31777</v>
      </c>
      <c r="S105" s="1" t="s">
        <v>31997</v>
      </c>
    </row>
    <row r="106" customHeight="1" spans="1:19">
      <c r="B106" s="1" t="s">
        <v>251</v>
      </c>
      <c r="C106" s="1" t="s">
        <v>31998</v>
      </c>
      <c r="D106" s="1">
        <v>4</v>
      </c>
      <c r="H106" s="1" t="s">
        <v>14811</v>
      </c>
      <c r="I106" s="1" t="s">
        <v>10828</v>
      </c>
      <c r="J106" s="1" t="s">
        <v>21837</v>
      </c>
      <c r="K106" s="1">
        <v>94.5</v>
      </c>
      <c r="L106" s="1" t="s">
        <v>9654</v>
      </c>
      <c r="R106" s="1" t="s">
        <v>31777</v>
      </c>
      <c r="S106" s="1" t="s">
        <v>31999</v>
      </c>
    </row>
    <row r="107" customHeight="1" spans="1:19">
      <c r="B107" s="1" t="s">
        <v>251</v>
      </c>
      <c r="C107" s="1" t="s">
        <v>32000</v>
      </c>
      <c r="D107" s="1">
        <v>4</v>
      </c>
      <c r="H107" s="1" t="s">
        <v>14818</v>
      </c>
      <c r="I107" s="1" t="s">
        <v>32001</v>
      </c>
      <c r="J107" s="1" t="s">
        <v>8516</v>
      </c>
      <c r="K107" s="1">
        <v>95</v>
      </c>
      <c r="L107" s="1" t="s">
        <v>9654</v>
      </c>
      <c r="R107" s="1" t="s">
        <v>31777</v>
      </c>
      <c r="S107" s="1" t="s">
        <v>32002</v>
      </c>
    </row>
    <row r="108" customHeight="1" spans="1:19">
      <c r="A108" s="1" t="s">
        <v>14817</v>
      </c>
      <c r="B108" s="1" t="s">
        <v>251</v>
      </c>
      <c r="C108" s="1" t="s">
        <v>10311</v>
      </c>
      <c r="D108" s="1">
        <v>4</v>
      </c>
      <c r="H108" s="1" t="s">
        <v>32003</v>
      </c>
      <c r="I108" s="1" t="s">
        <v>32004</v>
      </c>
      <c r="J108" s="1" t="s">
        <v>8516</v>
      </c>
      <c r="K108" s="1">
        <v>95</v>
      </c>
      <c r="L108" s="1" t="s">
        <v>9654</v>
      </c>
      <c r="R108" s="1" t="s">
        <v>31777</v>
      </c>
      <c r="S108" s="1" t="s">
        <v>32005</v>
      </c>
    </row>
    <row r="109" customHeight="1" spans="1:19">
      <c r="A109" s="1" t="s">
        <v>14820</v>
      </c>
      <c r="B109" s="1" t="s">
        <v>251</v>
      </c>
      <c r="C109" s="1" t="s">
        <v>14821</v>
      </c>
      <c r="D109" s="1">
        <v>4</v>
      </c>
      <c r="H109" s="1" t="s">
        <v>32006</v>
      </c>
      <c r="I109" s="1" t="s">
        <v>10624</v>
      </c>
      <c r="J109" s="1" t="s">
        <v>8516</v>
      </c>
      <c r="K109" s="1">
        <v>97.1</v>
      </c>
      <c r="L109" s="1" t="s">
        <v>9654</v>
      </c>
      <c r="R109" s="1" t="s">
        <v>31777</v>
      </c>
      <c r="S109" s="1" t="s">
        <v>32007</v>
      </c>
    </row>
    <row r="110" customHeight="1" spans="1:19">
      <c r="A110" s="1" t="s">
        <v>14820</v>
      </c>
      <c r="B110" s="1" t="s">
        <v>251</v>
      </c>
      <c r="C110" s="1" t="s">
        <v>14821</v>
      </c>
      <c r="D110" s="1">
        <v>4</v>
      </c>
      <c r="H110" s="1" t="s">
        <v>32008</v>
      </c>
      <c r="I110" s="1" t="s">
        <v>30827</v>
      </c>
      <c r="J110" s="1" t="s">
        <v>21837</v>
      </c>
      <c r="K110" s="1">
        <v>97.1</v>
      </c>
      <c r="L110" s="1" t="s">
        <v>9654</v>
      </c>
      <c r="R110" s="1" t="s">
        <v>31777</v>
      </c>
      <c r="S110" s="1" t="s">
        <v>32009</v>
      </c>
    </row>
    <row r="111" customHeight="1" spans="1:19">
      <c r="B111" s="1" t="s">
        <v>251</v>
      </c>
      <c r="C111" s="1" t="s">
        <v>11544</v>
      </c>
      <c r="D111" s="1">
        <v>4</v>
      </c>
      <c r="H111" s="1" t="s">
        <v>32010</v>
      </c>
      <c r="I111" s="1" t="s">
        <v>32011</v>
      </c>
      <c r="J111" s="1" t="s">
        <v>8516</v>
      </c>
      <c r="K111" s="1">
        <v>97.5</v>
      </c>
      <c r="L111" s="1" t="s">
        <v>9654</v>
      </c>
      <c r="R111" s="1" t="s">
        <v>31777</v>
      </c>
      <c r="S111" s="1" t="s">
        <v>32012</v>
      </c>
    </row>
    <row r="112" customHeight="1" spans="1:19">
      <c r="B112" s="1" t="s">
        <v>251</v>
      </c>
      <c r="C112" s="1" t="s">
        <v>10319</v>
      </c>
      <c r="D112" s="1">
        <v>4</v>
      </c>
      <c r="H112" s="1" t="s">
        <v>14830</v>
      </c>
      <c r="I112" s="1" t="s">
        <v>32013</v>
      </c>
      <c r="J112" s="1" t="s">
        <v>8516</v>
      </c>
      <c r="K112" s="1">
        <v>98</v>
      </c>
      <c r="L112" s="1" t="s">
        <v>9654</v>
      </c>
      <c r="R112" s="1" t="s">
        <v>31777</v>
      </c>
      <c r="S112" s="1" t="s">
        <v>32014</v>
      </c>
    </row>
    <row r="113" customHeight="1" spans="1:19">
      <c r="A113" s="1" t="s">
        <v>14835</v>
      </c>
      <c r="B113" s="1" t="s">
        <v>251</v>
      </c>
      <c r="C113" s="1" t="s">
        <v>32015</v>
      </c>
      <c r="D113" s="1">
        <v>4</v>
      </c>
      <c r="H113" s="1" t="s">
        <v>14837</v>
      </c>
      <c r="I113" s="1" t="s">
        <v>10872</v>
      </c>
      <c r="J113" s="1" t="s">
        <v>8516</v>
      </c>
      <c r="K113" s="1">
        <v>100</v>
      </c>
      <c r="L113" s="1" t="s">
        <v>9654</v>
      </c>
      <c r="R113" s="1" t="s">
        <v>31777</v>
      </c>
      <c r="S113" s="1" t="s">
        <v>32016</v>
      </c>
    </row>
    <row r="114" customHeight="1" spans="1:19">
      <c r="A114" s="1" t="s">
        <v>14846</v>
      </c>
      <c r="B114" s="1" t="s">
        <v>251</v>
      </c>
      <c r="C114" s="1" t="s">
        <v>32017</v>
      </c>
      <c r="D114" s="1">
        <v>4</v>
      </c>
      <c r="H114" s="1" t="s">
        <v>32018</v>
      </c>
      <c r="I114" s="1" t="s">
        <v>15225</v>
      </c>
      <c r="J114" s="1" t="s">
        <v>8516</v>
      </c>
      <c r="K114" s="1">
        <v>100</v>
      </c>
      <c r="L114" s="1" t="s">
        <v>9654</v>
      </c>
      <c r="R114" s="1" t="s">
        <v>31777</v>
      </c>
      <c r="S114" s="1" t="s">
        <v>32019</v>
      </c>
    </row>
    <row r="115" customHeight="1" spans="1:19">
      <c r="B115" s="1" t="s">
        <v>251</v>
      </c>
      <c r="C115" s="1" t="s">
        <v>32020</v>
      </c>
      <c r="D115" s="1">
        <v>4</v>
      </c>
      <c r="H115" s="1" t="s">
        <v>32021</v>
      </c>
      <c r="I115" s="1" t="s">
        <v>10883</v>
      </c>
      <c r="J115" s="1" t="s">
        <v>8516</v>
      </c>
      <c r="K115" s="1">
        <v>100</v>
      </c>
      <c r="L115" s="1" t="s">
        <v>9654</v>
      </c>
      <c r="R115" s="1" t="s">
        <v>31777</v>
      </c>
      <c r="S115" s="1" t="s">
        <v>32022</v>
      </c>
    </row>
    <row r="116" customHeight="1" spans="1:19">
      <c r="B116" s="1" t="s">
        <v>251</v>
      </c>
      <c r="C116" s="1" t="s">
        <v>32023</v>
      </c>
      <c r="I116" s="1" t="s">
        <v>32024</v>
      </c>
      <c r="J116" s="1" t="s">
        <v>21837</v>
      </c>
      <c r="K116" s="1">
        <v>104.5</v>
      </c>
      <c r="L116" s="1" t="s">
        <v>24</v>
      </c>
      <c r="R116" s="1" t="s">
        <v>31777</v>
      </c>
      <c r="S116" s="1" t="s">
        <v>32025</v>
      </c>
    </row>
    <row r="117" customHeight="1" spans="1:19">
      <c r="B117" s="1" t="s">
        <v>251</v>
      </c>
      <c r="C117" s="1" t="s">
        <v>32026</v>
      </c>
      <c r="D117" s="1">
        <v>4</v>
      </c>
      <c r="H117" s="1" t="s">
        <v>32027</v>
      </c>
      <c r="I117" s="1" t="s">
        <v>32028</v>
      </c>
      <c r="J117" s="1" t="s">
        <v>8516</v>
      </c>
      <c r="K117" s="1">
        <v>105.5</v>
      </c>
      <c r="L117" s="1" t="s">
        <v>9654</v>
      </c>
      <c r="R117" s="1" t="s">
        <v>31777</v>
      </c>
      <c r="S117" s="1" t="s">
        <v>32029</v>
      </c>
    </row>
    <row r="118" customHeight="1" spans="1:19">
      <c r="B118" s="1" t="s">
        <v>251</v>
      </c>
      <c r="C118" s="1" t="s">
        <v>32030</v>
      </c>
      <c r="D118" s="1">
        <v>4</v>
      </c>
      <c r="H118" s="1" t="s">
        <v>32031</v>
      </c>
      <c r="I118" s="1" t="s">
        <v>32032</v>
      </c>
      <c r="J118" s="1" t="s">
        <v>8516</v>
      </c>
      <c r="K118" s="1">
        <v>109</v>
      </c>
      <c r="L118" s="1" t="s">
        <v>9654</v>
      </c>
      <c r="R118" s="1" t="s">
        <v>31777</v>
      </c>
      <c r="S118" s="1" t="s">
        <v>32033</v>
      </c>
    </row>
    <row r="119" customHeight="1" spans="1:19">
      <c r="A119" s="1" t="s">
        <v>14846</v>
      </c>
      <c r="B119" s="1" t="s">
        <v>251</v>
      </c>
      <c r="C119" s="1" t="s">
        <v>14847</v>
      </c>
      <c r="D119" s="1">
        <v>4</v>
      </c>
      <c r="H119" s="1" t="s">
        <v>14848</v>
      </c>
      <c r="I119" s="1" t="s">
        <v>32034</v>
      </c>
      <c r="J119" s="1" t="s">
        <v>21837</v>
      </c>
      <c r="L119" s="1" t="s">
        <v>9654</v>
      </c>
      <c r="R119" s="1" t="s">
        <v>31777</v>
      </c>
      <c r="S119" s="1" t="s">
        <v>32035</v>
      </c>
    </row>
    <row r="120" customHeight="1" spans="1:19">
      <c r="B120" s="1" t="s">
        <v>251</v>
      </c>
      <c r="C120" s="1" t="s">
        <v>10332</v>
      </c>
      <c r="D120" s="1">
        <v>4</v>
      </c>
      <c r="I120" s="1" t="s">
        <v>32036</v>
      </c>
      <c r="J120" s="1" t="s">
        <v>21837</v>
      </c>
      <c r="L120" s="1" t="s">
        <v>9654</v>
      </c>
      <c r="R120" s="1" t="s">
        <v>31777</v>
      </c>
      <c r="S120" s="1" t="s">
        <v>32037</v>
      </c>
    </row>
    <row r="121" customHeight="1" spans="1:19">
      <c r="A121" s="1" t="s">
        <v>14785</v>
      </c>
      <c r="B121" s="1" t="s">
        <v>251</v>
      </c>
      <c r="C121" s="1" t="s">
        <v>10296</v>
      </c>
      <c r="D121" s="1">
        <v>4</v>
      </c>
      <c r="I121" s="1" t="s">
        <v>32038</v>
      </c>
      <c r="J121" s="1" t="s">
        <v>21837</v>
      </c>
      <c r="L121" s="1" t="s">
        <v>9654</v>
      </c>
      <c r="R121" s="1" t="s">
        <v>31777</v>
      </c>
      <c r="S121" s="1" t="s">
        <v>32039</v>
      </c>
    </row>
    <row r="122" customHeight="1" spans="1:19">
      <c r="B122" s="1" t="s">
        <v>32040</v>
      </c>
    </row>
    <row r="123" customHeight="1" spans="1:19">
      <c r="B123" s="1" t="s">
        <v>277</v>
      </c>
      <c r="C123" s="1" t="s">
        <v>32041</v>
      </c>
      <c r="D123" s="1">
        <v>4</v>
      </c>
      <c r="H123" s="1" t="s">
        <v>32042</v>
      </c>
      <c r="I123" s="1" t="s">
        <v>15068</v>
      </c>
      <c r="J123" s="1" t="s">
        <v>8516</v>
      </c>
      <c r="K123" s="1">
        <v>68</v>
      </c>
      <c r="L123" s="1" t="s">
        <v>9654</v>
      </c>
      <c r="R123" s="1" t="s">
        <v>31777</v>
      </c>
      <c r="S123" s="1" t="s">
        <v>32043</v>
      </c>
    </row>
    <row r="124" customHeight="1" spans="1:19">
      <c r="B124" s="1" t="s">
        <v>277</v>
      </c>
      <c r="C124" s="1" t="s">
        <v>10337</v>
      </c>
      <c r="D124" s="1">
        <v>4</v>
      </c>
      <c r="H124" s="1" t="s">
        <v>14856</v>
      </c>
      <c r="I124" s="1" t="s">
        <v>32044</v>
      </c>
      <c r="J124" s="1" t="s">
        <v>8516</v>
      </c>
      <c r="K124" s="1">
        <v>91</v>
      </c>
      <c r="L124" s="1" t="s">
        <v>9654</v>
      </c>
      <c r="R124" s="1" t="s">
        <v>31777</v>
      </c>
      <c r="S124" s="1" t="s">
        <v>32045</v>
      </c>
    </row>
    <row r="125" customHeight="1" spans="1:19">
      <c r="B125" s="1" t="s">
        <v>277</v>
      </c>
      <c r="C125" s="1" t="s">
        <v>32046</v>
      </c>
      <c r="D125" s="1">
        <v>4</v>
      </c>
      <c r="H125" s="1" t="s">
        <v>32047</v>
      </c>
      <c r="I125" s="1" t="s">
        <v>32048</v>
      </c>
      <c r="J125" s="1" t="s">
        <v>8516</v>
      </c>
      <c r="K125" s="1">
        <v>92</v>
      </c>
      <c r="L125" s="1" t="s">
        <v>9654</v>
      </c>
      <c r="R125" s="1" t="s">
        <v>31777</v>
      </c>
      <c r="S125" s="1" t="s">
        <v>32049</v>
      </c>
    </row>
    <row r="126" customHeight="1" spans="1:19">
      <c r="A126" s="1" t="s">
        <v>15596</v>
      </c>
      <c r="B126" s="1" t="s">
        <v>277</v>
      </c>
      <c r="C126" s="1" t="s">
        <v>13713</v>
      </c>
      <c r="D126" s="1">
        <v>4</v>
      </c>
      <c r="H126" s="1" t="s">
        <v>15598</v>
      </c>
      <c r="I126" s="1" t="s">
        <v>15206</v>
      </c>
      <c r="J126" s="1" t="s">
        <v>8516</v>
      </c>
      <c r="K126" s="1">
        <v>94</v>
      </c>
      <c r="L126" s="1" t="s">
        <v>9654</v>
      </c>
      <c r="R126" s="1" t="s">
        <v>31777</v>
      </c>
      <c r="S126" s="1" t="s">
        <v>32050</v>
      </c>
    </row>
    <row r="127" customHeight="1" spans="1:19">
      <c r="B127" s="1" t="s">
        <v>277</v>
      </c>
      <c r="C127" s="1" t="s">
        <v>14862</v>
      </c>
      <c r="H127" s="1" t="s">
        <v>32051</v>
      </c>
      <c r="I127" s="1" t="s">
        <v>15019</v>
      </c>
      <c r="J127" s="1" t="s">
        <v>8516</v>
      </c>
      <c r="K127" s="1">
        <v>94.2</v>
      </c>
      <c r="L127" s="1" t="s">
        <v>9654</v>
      </c>
      <c r="R127" s="1" t="s">
        <v>31777</v>
      </c>
      <c r="S127" s="1" t="s">
        <v>32052</v>
      </c>
    </row>
    <row r="128" customHeight="1" spans="1:19">
      <c r="B128" s="1" t="s">
        <v>277</v>
      </c>
      <c r="C128" s="1" t="s">
        <v>32053</v>
      </c>
      <c r="D128" s="1">
        <v>6</v>
      </c>
      <c r="H128" s="1" t="s">
        <v>32054</v>
      </c>
      <c r="I128" s="1" t="s">
        <v>12803</v>
      </c>
      <c r="J128" s="1" t="s">
        <v>8516</v>
      </c>
      <c r="K128" s="1">
        <v>102</v>
      </c>
      <c r="L128" s="1" t="s">
        <v>9644</v>
      </c>
      <c r="R128" s="1" t="s">
        <v>31777</v>
      </c>
      <c r="S128" s="1" t="s">
        <v>32055</v>
      </c>
    </row>
    <row r="129" customHeight="1" spans="1:19">
      <c r="A129" s="1" t="s">
        <v>14917</v>
      </c>
      <c r="B129" s="1" t="s">
        <v>277</v>
      </c>
      <c r="C129" s="1" t="s">
        <v>14918</v>
      </c>
      <c r="D129" s="1">
        <v>4</v>
      </c>
      <c r="H129" s="1" t="s">
        <v>32056</v>
      </c>
      <c r="I129" s="1" t="s">
        <v>15192</v>
      </c>
      <c r="J129" s="1" t="s">
        <v>8516</v>
      </c>
      <c r="K129" s="1">
        <v>105</v>
      </c>
      <c r="L129" s="1" t="s">
        <v>9654</v>
      </c>
      <c r="R129" s="1" t="s">
        <v>31777</v>
      </c>
      <c r="S129" s="1" t="s">
        <v>32057</v>
      </c>
    </row>
    <row r="130" customHeight="1" spans="1:19">
      <c r="B130" s="1" t="s">
        <v>277</v>
      </c>
      <c r="C130" s="1" t="s">
        <v>32058</v>
      </c>
      <c r="D130" s="1">
        <v>4</v>
      </c>
      <c r="H130" s="1" t="s">
        <v>14922</v>
      </c>
      <c r="I130" s="1" t="s">
        <v>6482</v>
      </c>
      <c r="J130" s="1" t="s">
        <v>8516</v>
      </c>
      <c r="K130" s="1">
        <v>105</v>
      </c>
      <c r="L130" s="1" t="s">
        <v>9654</v>
      </c>
      <c r="R130" s="1" t="s">
        <v>31777</v>
      </c>
      <c r="S130" s="1" t="s">
        <v>32059</v>
      </c>
    </row>
    <row r="131" customHeight="1" spans="1:19">
      <c r="B131" s="1" t="s">
        <v>277</v>
      </c>
      <c r="C131" s="1" t="s">
        <v>32060</v>
      </c>
      <c r="D131" s="1">
        <v>6</v>
      </c>
      <c r="H131" s="1" t="s">
        <v>32061</v>
      </c>
      <c r="I131" s="1" t="s">
        <v>15931</v>
      </c>
      <c r="J131" s="1" t="s">
        <v>8516</v>
      </c>
      <c r="K131" s="1">
        <v>105</v>
      </c>
      <c r="L131" s="1" t="s">
        <v>9644</v>
      </c>
      <c r="R131" s="1" t="s">
        <v>31777</v>
      </c>
      <c r="S131" s="1" t="s">
        <v>32062</v>
      </c>
    </row>
    <row r="132" customHeight="1" spans="1:19">
      <c r="B132" s="1" t="s">
        <v>277</v>
      </c>
      <c r="C132" s="1" t="s">
        <v>10416</v>
      </c>
      <c r="D132" s="1">
        <v>6</v>
      </c>
      <c r="H132" s="1" t="s">
        <v>32063</v>
      </c>
      <c r="I132" s="1" t="s">
        <v>3542</v>
      </c>
      <c r="J132" s="1" t="s">
        <v>8516</v>
      </c>
      <c r="K132" s="1">
        <v>107</v>
      </c>
      <c r="L132" s="1" t="s">
        <v>9644</v>
      </c>
      <c r="R132" s="1" t="s">
        <v>31777</v>
      </c>
      <c r="S132" s="1" t="s">
        <v>32064</v>
      </c>
    </row>
    <row r="133" customHeight="1" spans="1:19">
      <c r="B133" s="1" t="s">
        <v>277</v>
      </c>
      <c r="C133" s="1" t="s">
        <v>14949</v>
      </c>
      <c r="D133" s="1">
        <v>6</v>
      </c>
      <c r="H133" s="1" t="s">
        <v>32065</v>
      </c>
      <c r="I133" s="1" t="s">
        <v>15233</v>
      </c>
      <c r="J133" s="1" t="s">
        <v>8516</v>
      </c>
      <c r="K133" s="1">
        <v>108</v>
      </c>
      <c r="L133" s="1" t="s">
        <v>9644</v>
      </c>
      <c r="R133" s="1" t="s">
        <v>31777</v>
      </c>
      <c r="S133" s="1" t="s">
        <v>32066</v>
      </c>
    </row>
    <row r="134" customHeight="1" spans="1:19">
      <c r="B134" s="1" t="s">
        <v>277</v>
      </c>
      <c r="C134" s="1" t="s">
        <v>32067</v>
      </c>
      <c r="D134" s="1">
        <v>6</v>
      </c>
      <c r="H134" s="1" t="s">
        <v>32068</v>
      </c>
      <c r="I134" s="1" t="s">
        <v>32069</v>
      </c>
      <c r="J134" s="1" t="s">
        <v>8516</v>
      </c>
      <c r="K134" s="1">
        <v>110</v>
      </c>
      <c r="L134" s="1" t="s">
        <v>9644</v>
      </c>
      <c r="R134" s="1" t="s">
        <v>31777</v>
      </c>
      <c r="S134" s="1" t="s">
        <v>32070</v>
      </c>
    </row>
    <row r="135" customHeight="1" spans="1:19">
      <c r="B135" s="1" t="s">
        <v>277</v>
      </c>
      <c r="C135" s="1" t="s">
        <v>32071</v>
      </c>
      <c r="D135" s="1">
        <v>6</v>
      </c>
      <c r="H135" s="1" t="s">
        <v>32072</v>
      </c>
      <c r="I135" s="1" t="s">
        <v>32073</v>
      </c>
      <c r="J135" s="1" t="s">
        <v>8516</v>
      </c>
      <c r="K135" s="1">
        <v>114</v>
      </c>
      <c r="L135" s="1" t="s">
        <v>9644</v>
      </c>
      <c r="R135" s="1" t="s">
        <v>31777</v>
      </c>
      <c r="S135" s="1" t="s">
        <v>32074</v>
      </c>
    </row>
    <row r="136" customHeight="1" spans="1:19">
      <c r="B136" s="1" t="s">
        <v>277</v>
      </c>
      <c r="C136" s="1" t="s">
        <v>10433</v>
      </c>
      <c r="D136" s="1">
        <v>4</v>
      </c>
      <c r="H136" s="1" t="s">
        <v>14988</v>
      </c>
      <c r="I136" s="1" t="s">
        <v>32075</v>
      </c>
      <c r="J136" s="1" t="s">
        <v>8516</v>
      </c>
      <c r="K136" s="1">
        <v>120</v>
      </c>
      <c r="L136" s="1" t="s">
        <v>9654</v>
      </c>
      <c r="R136" s="1" t="s">
        <v>31777</v>
      </c>
      <c r="S136" s="1" t="s">
        <v>32076</v>
      </c>
    </row>
    <row r="137" customHeight="1" spans="1:19">
      <c r="B137" s="1" t="s">
        <v>277</v>
      </c>
      <c r="C137" s="1" t="s">
        <v>3127</v>
      </c>
      <c r="D137" s="1">
        <v>6</v>
      </c>
      <c r="H137" s="1" t="s">
        <v>14995</v>
      </c>
      <c r="I137" s="1" t="s">
        <v>32077</v>
      </c>
      <c r="J137" s="1" t="s">
        <v>8516</v>
      </c>
      <c r="K137" s="1">
        <v>125</v>
      </c>
      <c r="L137" s="1" t="s">
        <v>9644</v>
      </c>
      <c r="R137" s="1" t="s">
        <v>31777</v>
      </c>
      <c r="S137" s="1" t="s">
        <v>32078</v>
      </c>
    </row>
    <row r="138" customHeight="1" spans="1:19">
      <c r="B138" s="1" t="s">
        <v>277</v>
      </c>
      <c r="C138" s="1" t="s">
        <v>10462</v>
      </c>
      <c r="D138" s="1">
        <v>4</v>
      </c>
      <c r="H138" s="1" t="s">
        <v>15013</v>
      </c>
      <c r="I138" s="1" t="s">
        <v>10759</v>
      </c>
      <c r="J138" s="1" t="s">
        <v>8516</v>
      </c>
      <c r="K138" s="1">
        <v>130</v>
      </c>
      <c r="L138" s="1" t="s">
        <v>9654</v>
      </c>
      <c r="R138" s="1" t="s">
        <v>31777</v>
      </c>
      <c r="S138" s="1" t="s">
        <v>32079</v>
      </c>
    </row>
    <row r="139" customHeight="1" spans="1:19">
      <c r="A139" s="1" t="s">
        <v>15320</v>
      </c>
      <c r="B139" s="1" t="s">
        <v>277</v>
      </c>
      <c r="C139" s="1" t="s">
        <v>3743</v>
      </c>
      <c r="D139" s="1">
        <v>6</v>
      </c>
      <c r="H139" s="1" t="s">
        <v>15314</v>
      </c>
      <c r="I139" s="1" t="s">
        <v>3580</v>
      </c>
      <c r="J139" s="1" t="s">
        <v>8516</v>
      </c>
      <c r="K139" s="1">
        <v>130.2</v>
      </c>
      <c r="L139" s="1" t="s">
        <v>9644</v>
      </c>
      <c r="R139" s="1" t="s">
        <v>31777</v>
      </c>
      <c r="S139" s="1" t="s">
        <v>32080</v>
      </c>
    </row>
    <row r="140" customHeight="1" spans="1:19">
      <c r="B140" s="1" t="s">
        <v>277</v>
      </c>
      <c r="C140" s="1" t="s">
        <v>32081</v>
      </c>
      <c r="D140" s="1">
        <v>6</v>
      </c>
      <c r="H140" s="1" t="s">
        <v>15325</v>
      </c>
      <c r="I140" s="1" t="s">
        <v>3533</v>
      </c>
      <c r="J140" s="1" t="s">
        <v>8516</v>
      </c>
      <c r="K140" s="1">
        <v>139.7</v>
      </c>
      <c r="L140" s="1" t="s">
        <v>9644</v>
      </c>
      <c r="R140" s="1" t="s">
        <v>31777</v>
      </c>
      <c r="S140" s="1" t="s">
        <v>32082</v>
      </c>
    </row>
    <row r="141" customHeight="1" spans="1:19">
      <c r="A141" s="1" t="s">
        <v>15215</v>
      </c>
      <c r="B141" s="1" t="s">
        <v>277</v>
      </c>
      <c r="C141" s="1" t="s">
        <v>12855</v>
      </c>
      <c r="D141" s="1">
        <v>6</v>
      </c>
      <c r="H141" s="1" t="s">
        <v>32083</v>
      </c>
      <c r="J141" s="1" t="s">
        <v>8516</v>
      </c>
      <c r="K141" s="1">
        <v>140</v>
      </c>
      <c r="L141" s="1" t="s">
        <v>9644</v>
      </c>
      <c r="R141" s="1" t="s">
        <v>31777</v>
      </c>
      <c r="S141" s="1" t="s">
        <v>32084</v>
      </c>
    </row>
    <row r="142" customHeight="1" spans="1:19">
      <c r="B142" s="1" t="s">
        <v>277</v>
      </c>
      <c r="C142" s="1" t="s">
        <v>32085</v>
      </c>
      <c r="D142" s="1">
        <v>6</v>
      </c>
      <c r="H142" s="1" t="s">
        <v>32086</v>
      </c>
      <c r="I142" s="1" t="s">
        <v>32087</v>
      </c>
      <c r="J142" s="1" t="s">
        <v>8516</v>
      </c>
      <c r="K142" s="1">
        <v>155</v>
      </c>
      <c r="L142" s="1" t="s">
        <v>9644</v>
      </c>
      <c r="R142" s="1" t="s">
        <v>31777</v>
      </c>
      <c r="S142" s="1" t="s">
        <v>32088</v>
      </c>
    </row>
    <row r="143" customHeight="1" spans="1:19">
      <c r="B143" s="1" t="s">
        <v>277</v>
      </c>
      <c r="C143" s="1" t="s">
        <v>32089</v>
      </c>
      <c r="D143" s="1">
        <v>6</v>
      </c>
      <c r="H143" s="1" t="s">
        <v>32090</v>
      </c>
      <c r="I143" s="1" t="s">
        <v>32091</v>
      </c>
      <c r="J143" s="1" t="s">
        <v>8516</v>
      </c>
      <c r="K143" s="1">
        <v>170</v>
      </c>
      <c r="L143" s="1" t="s">
        <v>9644</v>
      </c>
      <c r="R143" s="1" t="s">
        <v>31777</v>
      </c>
      <c r="S143" s="1" t="s">
        <v>32092</v>
      </c>
    </row>
    <row r="144" customHeight="1" spans="1:19">
      <c r="B144" s="1" t="s">
        <v>277</v>
      </c>
      <c r="C144" s="1" t="s">
        <v>10462</v>
      </c>
      <c r="D144" s="1">
        <v>4</v>
      </c>
      <c r="H144" s="1" t="s">
        <v>15013</v>
      </c>
      <c r="I144" s="1" t="s">
        <v>14268</v>
      </c>
      <c r="J144" s="1" t="s">
        <v>21837</v>
      </c>
      <c r="L144" s="1" t="s">
        <v>9654</v>
      </c>
      <c r="R144" s="1" t="s">
        <v>31777</v>
      </c>
      <c r="S144" s="1" t="s">
        <v>32093</v>
      </c>
    </row>
    <row r="145" customHeight="1" spans="1:19">
      <c r="A145" s="1" t="s">
        <v>15594</v>
      </c>
      <c r="B145" s="1" t="s">
        <v>277</v>
      </c>
      <c r="C145" s="1" t="s">
        <v>4079</v>
      </c>
      <c r="D145" s="1">
        <v>4</v>
      </c>
      <c r="I145" s="1" t="s">
        <v>6527</v>
      </c>
      <c r="J145" s="1" t="s">
        <v>21837</v>
      </c>
      <c r="L145" s="1" t="s">
        <v>9654</v>
      </c>
      <c r="R145" s="1" t="s">
        <v>31777</v>
      </c>
      <c r="S145" s="1" t="s">
        <v>32094</v>
      </c>
    </row>
    <row r="146" customHeight="1" spans="1:19">
      <c r="B146" s="1" t="s">
        <v>277</v>
      </c>
      <c r="C146" s="1" t="s">
        <v>32095</v>
      </c>
      <c r="D146" s="1">
        <v>6</v>
      </c>
      <c r="I146" s="1" t="s">
        <v>32096</v>
      </c>
      <c r="J146" s="1" t="s">
        <v>21837</v>
      </c>
      <c r="L146" s="1" t="s">
        <v>9644</v>
      </c>
      <c r="R146" s="1" t="s">
        <v>31777</v>
      </c>
      <c r="S146" s="1" t="s">
        <v>32097</v>
      </c>
    </row>
    <row r="147" customHeight="1" spans="1:19">
      <c r="B147" s="1" t="s">
        <v>277</v>
      </c>
      <c r="C147" s="1" t="s">
        <v>14866</v>
      </c>
      <c r="D147" s="1">
        <v>6</v>
      </c>
      <c r="I147" s="1" t="s">
        <v>32098</v>
      </c>
      <c r="J147" s="1" t="s">
        <v>21837</v>
      </c>
      <c r="L147" s="1" t="s">
        <v>9644</v>
      </c>
      <c r="R147" s="1" t="s">
        <v>31777</v>
      </c>
      <c r="S147" s="1" t="s">
        <v>32099</v>
      </c>
    </row>
    <row r="148" customHeight="1" spans="1:19">
      <c r="B148" s="1" t="s">
        <v>277</v>
      </c>
      <c r="C148" s="1" t="s">
        <v>7992</v>
      </c>
      <c r="D148" s="1">
        <v>6</v>
      </c>
      <c r="H148" s="1" t="s">
        <v>14910</v>
      </c>
      <c r="I148" s="1" t="s">
        <v>3558</v>
      </c>
      <c r="J148" s="1" t="s">
        <v>21837</v>
      </c>
      <c r="L148" s="1" t="s">
        <v>9644</v>
      </c>
      <c r="R148" s="1" t="s">
        <v>31777</v>
      </c>
      <c r="S148" s="1" t="s">
        <v>32100</v>
      </c>
    </row>
    <row r="149" customHeight="1" spans="1:19">
      <c r="B149" s="1" t="s">
        <v>277</v>
      </c>
      <c r="C149" s="1" t="s">
        <v>3105</v>
      </c>
      <c r="D149" s="1">
        <v>6</v>
      </c>
      <c r="H149" s="1" t="s">
        <v>32101</v>
      </c>
      <c r="J149" s="1" t="s">
        <v>21837</v>
      </c>
      <c r="L149" s="1" t="s">
        <v>9644</v>
      </c>
      <c r="R149" s="1" t="s">
        <v>31777</v>
      </c>
      <c r="S149" s="1" t="s">
        <v>32102</v>
      </c>
    </row>
    <row r="150" customHeight="1" spans="1:19">
      <c r="B150" s="1" t="s">
        <v>277</v>
      </c>
      <c r="C150" s="1" t="s">
        <v>14959</v>
      </c>
      <c r="D150" s="1">
        <v>6</v>
      </c>
      <c r="I150" s="1" t="s">
        <v>32103</v>
      </c>
      <c r="J150" s="1" t="s">
        <v>21837</v>
      </c>
      <c r="L150" s="1" t="s">
        <v>9644</v>
      </c>
      <c r="R150" s="1" t="s">
        <v>31777</v>
      </c>
      <c r="S150" s="1" t="s">
        <v>32104</v>
      </c>
    </row>
    <row r="151" customHeight="1" spans="1:19">
      <c r="B151" s="1" t="s">
        <v>277</v>
      </c>
      <c r="C151" s="1" t="s">
        <v>32105</v>
      </c>
      <c r="D151" s="1">
        <v>6</v>
      </c>
      <c r="H151" s="1">
        <v>104003</v>
      </c>
      <c r="I151" s="1" t="s">
        <v>32106</v>
      </c>
      <c r="J151" s="1" t="s">
        <v>21837</v>
      </c>
      <c r="L151" s="1" t="s">
        <v>9644</v>
      </c>
      <c r="R151" s="1" t="s">
        <v>31777</v>
      </c>
      <c r="S151" s="1" t="s">
        <v>32107</v>
      </c>
    </row>
    <row r="152" customHeight="1" spans="1:19">
      <c r="B152" s="1" t="s">
        <v>277</v>
      </c>
      <c r="C152" s="1" t="s">
        <v>15007</v>
      </c>
      <c r="D152" s="1">
        <v>6</v>
      </c>
      <c r="H152" s="1" t="s">
        <v>32108</v>
      </c>
      <c r="I152" s="1" t="s">
        <v>32044</v>
      </c>
      <c r="J152" s="1" t="s">
        <v>21837</v>
      </c>
      <c r="L152" s="1" t="s">
        <v>9644</v>
      </c>
      <c r="R152" s="1" t="s">
        <v>31777</v>
      </c>
      <c r="S152" s="1" t="s">
        <v>32109</v>
      </c>
    </row>
    <row r="153" customHeight="1" spans="1:19">
      <c r="B153" s="1" t="s">
        <v>277</v>
      </c>
      <c r="C153" s="1" t="s">
        <v>32110</v>
      </c>
      <c r="D153" s="1">
        <v>6</v>
      </c>
      <c r="H153" s="1" t="s">
        <v>32111</v>
      </c>
      <c r="I153" s="1" t="s">
        <v>32112</v>
      </c>
      <c r="J153" s="1" t="s">
        <v>21837</v>
      </c>
      <c r="L153" s="1" t="s">
        <v>9644</v>
      </c>
      <c r="R153" s="1" t="s">
        <v>31777</v>
      </c>
      <c r="S153" s="1" t="s">
        <v>32113</v>
      </c>
    </row>
    <row r="154" customHeight="1" spans="1:19">
      <c r="B154" s="1" t="s">
        <v>32114</v>
      </c>
    </row>
    <row r="155" customHeight="1" spans="1:19">
      <c r="A155" s="1" t="s">
        <v>15042</v>
      </c>
      <c r="B155" s="1" t="s">
        <v>329</v>
      </c>
      <c r="C155" s="1" t="s">
        <v>3183</v>
      </c>
      <c r="D155" s="1">
        <v>4</v>
      </c>
      <c r="H155" s="1" t="s">
        <v>32115</v>
      </c>
      <c r="I155" s="1" t="s">
        <v>31994</v>
      </c>
      <c r="J155" s="1" t="s">
        <v>8516</v>
      </c>
      <c r="K155" s="1">
        <v>84</v>
      </c>
      <c r="L155" s="1" t="s">
        <v>9654</v>
      </c>
      <c r="R155" s="1" t="s">
        <v>31777</v>
      </c>
      <c r="S155" s="1" t="s">
        <v>32116</v>
      </c>
    </row>
    <row r="156" customHeight="1" spans="1:19">
      <c r="A156" s="1" t="s">
        <v>15049</v>
      </c>
      <c r="B156" s="1" t="s">
        <v>329</v>
      </c>
      <c r="C156" s="1" t="s">
        <v>3206</v>
      </c>
      <c r="D156" s="1">
        <v>4</v>
      </c>
      <c r="H156" s="1" t="s">
        <v>32117</v>
      </c>
      <c r="I156" s="1" t="s">
        <v>10298</v>
      </c>
      <c r="J156" s="1" t="s">
        <v>8516</v>
      </c>
      <c r="K156" s="1">
        <v>91.1</v>
      </c>
      <c r="L156" s="1" t="s">
        <v>9654</v>
      </c>
      <c r="R156" s="1" t="s">
        <v>31777</v>
      </c>
      <c r="S156" s="1" t="s">
        <v>32118</v>
      </c>
    </row>
    <row r="157" customHeight="1" spans="1:19">
      <c r="A157" s="1" t="s">
        <v>15049</v>
      </c>
      <c r="B157" s="1" t="s">
        <v>329</v>
      </c>
      <c r="C157" s="1" t="s">
        <v>15050</v>
      </c>
      <c r="D157" s="1">
        <v>4</v>
      </c>
      <c r="I157" s="1" t="s">
        <v>32081</v>
      </c>
      <c r="J157" s="1" t="s">
        <v>21837</v>
      </c>
      <c r="K157" s="1">
        <v>91.1</v>
      </c>
      <c r="L157" s="1" t="s">
        <v>9654</v>
      </c>
      <c r="R157" s="1" t="s">
        <v>31777</v>
      </c>
      <c r="S157" s="1" t="s">
        <v>32119</v>
      </c>
    </row>
    <row r="158" customHeight="1" spans="1:19">
      <c r="A158" s="1" t="s">
        <v>15053</v>
      </c>
      <c r="B158" s="1" t="s">
        <v>329</v>
      </c>
      <c r="C158" s="1" t="s">
        <v>32120</v>
      </c>
      <c r="D158" s="1">
        <v>4</v>
      </c>
      <c r="I158" s="1" t="s">
        <v>6001</v>
      </c>
      <c r="J158" s="1" t="s">
        <v>21837</v>
      </c>
      <c r="K158" s="1">
        <v>92</v>
      </c>
      <c r="L158" s="1" t="s">
        <v>9654</v>
      </c>
      <c r="R158" s="1" t="s">
        <v>31777</v>
      </c>
      <c r="S158" s="1" t="s">
        <v>32121</v>
      </c>
    </row>
    <row r="159" customHeight="1" spans="1:19">
      <c r="A159" s="1" t="s">
        <v>15057</v>
      </c>
      <c r="B159" s="1" t="s">
        <v>329</v>
      </c>
      <c r="C159" s="1" t="s">
        <v>10552</v>
      </c>
      <c r="D159" s="1">
        <v>4</v>
      </c>
      <c r="I159" s="1" t="s">
        <v>10462</v>
      </c>
      <c r="J159" s="1" t="s">
        <v>31786</v>
      </c>
      <c r="K159" s="1">
        <v>93</v>
      </c>
      <c r="L159" s="1" t="s">
        <v>9654</v>
      </c>
      <c r="R159" s="1" t="s">
        <v>31777</v>
      </c>
      <c r="S159" s="1" t="s">
        <v>32122</v>
      </c>
    </row>
    <row r="160" customHeight="1" spans="1:19">
      <c r="B160" s="1" t="s">
        <v>329</v>
      </c>
      <c r="C160" s="1" t="s">
        <v>32123</v>
      </c>
      <c r="D160" s="1">
        <v>4</v>
      </c>
      <c r="I160" s="1" t="s">
        <v>14959</v>
      </c>
      <c r="J160" s="1" t="s">
        <v>31786</v>
      </c>
      <c r="K160" s="1">
        <v>93</v>
      </c>
      <c r="L160" s="1" t="s">
        <v>9654</v>
      </c>
      <c r="R160" s="1" t="s">
        <v>31777</v>
      </c>
      <c r="S160" s="1" t="s">
        <v>32124</v>
      </c>
    </row>
    <row r="161" customHeight="1" spans="1:19">
      <c r="A161" s="1" t="s">
        <v>15061</v>
      </c>
      <c r="B161" s="1" t="s">
        <v>329</v>
      </c>
      <c r="C161" s="1" t="s">
        <v>6521</v>
      </c>
      <c r="H161" s="1" t="s">
        <v>32125</v>
      </c>
      <c r="I161" s="1" t="s">
        <v>32105</v>
      </c>
      <c r="J161" s="1" t="s">
        <v>8516</v>
      </c>
      <c r="K161" s="1">
        <v>93.5</v>
      </c>
      <c r="L161" s="1" t="s">
        <v>24</v>
      </c>
      <c r="R161" s="1" t="s">
        <v>31777</v>
      </c>
      <c r="S161" s="1" t="s">
        <v>32126</v>
      </c>
    </row>
    <row r="162" customHeight="1" spans="1:19">
      <c r="A162" s="1" t="s">
        <v>15057</v>
      </c>
      <c r="B162" s="1" t="s">
        <v>329</v>
      </c>
      <c r="C162" s="1" t="s">
        <v>32127</v>
      </c>
      <c r="H162" s="1" t="s">
        <v>32128</v>
      </c>
      <c r="I162" s="1" t="s">
        <v>32095</v>
      </c>
      <c r="J162" s="1" t="s">
        <v>8516</v>
      </c>
      <c r="K162" s="1">
        <v>94</v>
      </c>
      <c r="L162" s="1" t="s">
        <v>24</v>
      </c>
      <c r="R162" s="1" t="s">
        <v>31777</v>
      </c>
      <c r="S162" s="1" t="s">
        <v>32129</v>
      </c>
    </row>
    <row r="163" customHeight="1" spans="1:19">
      <c r="B163" s="1" t="s">
        <v>329</v>
      </c>
      <c r="C163" s="1" t="s">
        <v>32130</v>
      </c>
      <c r="D163" s="1">
        <v>4</v>
      </c>
      <c r="H163" s="1" t="s">
        <v>32131</v>
      </c>
      <c r="I163" s="1" t="s">
        <v>31998</v>
      </c>
      <c r="J163" s="1" t="s">
        <v>8516</v>
      </c>
      <c r="K163" s="1">
        <v>95</v>
      </c>
      <c r="L163" s="1" t="s">
        <v>9654</v>
      </c>
      <c r="R163" s="1" t="s">
        <v>31777</v>
      </c>
      <c r="S163" s="1" t="s">
        <v>32132</v>
      </c>
    </row>
    <row r="164" customHeight="1" spans="1:19">
      <c r="A164" s="1" t="s">
        <v>15064</v>
      </c>
      <c r="B164" s="1" t="s">
        <v>329</v>
      </c>
      <c r="C164" s="1" t="s">
        <v>3273</v>
      </c>
      <c r="D164" s="1">
        <v>4</v>
      </c>
      <c r="H164" s="1" t="s">
        <v>32133</v>
      </c>
      <c r="I164" s="1" t="s">
        <v>32000</v>
      </c>
      <c r="J164" s="1" t="s">
        <v>8516</v>
      </c>
      <c r="K164" s="1">
        <v>95</v>
      </c>
      <c r="L164" s="1" t="s">
        <v>9654</v>
      </c>
      <c r="R164" s="1" t="s">
        <v>31777</v>
      </c>
      <c r="S164" s="1" t="s">
        <v>32134</v>
      </c>
    </row>
    <row r="165" customHeight="1" spans="1:19">
      <c r="B165" s="1" t="s">
        <v>329</v>
      </c>
      <c r="C165" s="1" t="s">
        <v>3283</v>
      </c>
      <c r="D165" s="1">
        <v>6</v>
      </c>
      <c r="H165" s="1" t="s">
        <v>32135</v>
      </c>
      <c r="I165" s="1" t="s">
        <v>32060</v>
      </c>
      <c r="J165" s="1" t="s">
        <v>8516</v>
      </c>
      <c r="K165" s="1">
        <v>95</v>
      </c>
      <c r="L165" s="1" t="s">
        <v>9644</v>
      </c>
      <c r="R165" s="1" t="s">
        <v>31777</v>
      </c>
      <c r="S165" s="1" t="s">
        <v>32136</v>
      </c>
    </row>
    <row r="166" customHeight="1" spans="1:19">
      <c r="B166" s="1" t="s">
        <v>329</v>
      </c>
      <c r="C166" s="1" t="s">
        <v>32137</v>
      </c>
      <c r="D166" s="1">
        <v>4</v>
      </c>
      <c r="H166" s="1" t="s">
        <v>32138</v>
      </c>
      <c r="I166" s="1" t="s">
        <v>14866</v>
      </c>
      <c r="J166" s="1" t="s">
        <v>8516</v>
      </c>
      <c r="K166" s="1">
        <v>98</v>
      </c>
      <c r="L166" s="1" t="s">
        <v>9654</v>
      </c>
      <c r="R166" s="1" t="s">
        <v>31777</v>
      </c>
      <c r="S166" s="1" t="s">
        <v>32139</v>
      </c>
    </row>
    <row r="167" customHeight="1" spans="1:19">
      <c r="A167" s="1" t="s">
        <v>15071</v>
      </c>
      <c r="B167" s="1" t="s">
        <v>329</v>
      </c>
      <c r="C167" s="1" t="s">
        <v>15072</v>
      </c>
      <c r="D167" s="1">
        <v>4</v>
      </c>
      <c r="I167" s="1" t="s">
        <v>10311</v>
      </c>
      <c r="J167" s="1" t="s">
        <v>21837</v>
      </c>
      <c r="K167" s="1">
        <v>98.5</v>
      </c>
      <c r="L167" s="1" t="s">
        <v>9654</v>
      </c>
      <c r="R167" s="1" t="s">
        <v>31777</v>
      </c>
      <c r="S167" s="1" t="s">
        <v>32140</v>
      </c>
    </row>
    <row r="168" customHeight="1" spans="1:19">
      <c r="B168" s="1" t="s">
        <v>329</v>
      </c>
      <c r="C168" s="1" t="s">
        <v>32141</v>
      </c>
      <c r="D168" s="1">
        <v>4</v>
      </c>
      <c r="H168" s="1" t="s">
        <v>32142</v>
      </c>
      <c r="I168" s="1" t="s">
        <v>14731</v>
      </c>
      <c r="J168" s="1" t="s">
        <v>8516</v>
      </c>
      <c r="K168" s="1">
        <v>99</v>
      </c>
      <c r="L168" s="1" t="s">
        <v>9654</v>
      </c>
      <c r="R168" s="1" t="s">
        <v>31777</v>
      </c>
      <c r="S168" s="1" t="s">
        <v>32143</v>
      </c>
    </row>
    <row r="169" customHeight="1" spans="1:19">
      <c r="B169" s="1" t="s">
        <v>329</v>
      </c>
      <c r="C169" s="1" t="s">
        <v>15092</v>
      </c>
      <c r="H169" s="1" t="s">
        <v>32144</v>
      </c>
      <c r="J169" s="1" t="s">
        <v>8516</v>
      </c>
      <c r="K169" s="1">
        <v>100</v>
      </c>
      <c r="L169" s="1" t="s">
        <v>9654</v>
      </c>
      <c r="R169" s="1" t="s">
        <v>31777</v>
      </c>
      <c r="S169" s="1" t="s">
        <v>32145</v>
      </c>
    </row>
    <row r="170" customHeight="1" spans="1:19">
      <c r="A170" s="1" t="s">
        <v>15930</v>
      </c>
      <c r="B170" s="1" t="s">
        <v>329</v>
      </c>
      <c r="C170" s="1" t="s">
        <v>32146</v>
      </c>
      <c r="H170" s="1" t="s">
        <v>32147</v>
      </c>
      <c r="I170" s="1" t="s">
        <v>3105</v>
      </c>
      <c r="J170" s="1" t="s">
        <v>8516</v>
      </c>
      <c r="K170" s="1">
        <v>102</v>
      </c>
      <c r="L170" s="1" t="s">
        <v>24</v>
      </c>
      <c r="R170" s="1" t="s">
        <v>31777</v>
      </c>
      <c r="S170" s="1" t="s">
        <v>32148</v>
      </c>
    </row>
    <row r="171" customHeight="1" spans="1:19">
      <c r="B171" s="1" t="s">
        <v>329</v>
      </c>
      <c r="C171" s="1" t="s">
        <v>32149</v>
      </c>
      <c r="D171" s="1">
        <v>4</v>
      </c>
      <c r="H171" s="1" t="s">
        <v>32150</v>
      </c>
      <c r="I171" s="1" t="s">
        <v>31987</v>
      </c>
      <c r="J171" s="1" t="s">
        <v>8516</v>
      </c>
      <c r="K171" s="1">
        <v>104</v>
      </c>
      <c r="L171" s="1" t="s">
        <v>9654</v>
      </c>
      <c r="R171" s="1" t="s">
        <v>31777</v>
      </c>
      <c r="S171" s="1" t="s">
        <v>32151</v>
      </c>
    </row>
    <row r="172" customHeight="1" spans="1:19">
      <c r="A172" s="1" t="s">
        <v>15121</v>
      </c>
      <c r="B172" s="1" t="s">
        <v>329</v>
      </c>
      <c r="C172" s="1" t="s">
        <v>10632</v>
      </c>
      <c r="D172" s="1">
        <v>4</v>
      </c>
      <c r="H172" s="1" t="s">
        <v>32152</v>
      </c>
      <c r="I172" s="1" t="s">
        <v>31981</v>
      </c>
      <c r="J172" s="1" t="s">
        <v>21837</v>
      </c>
      <c r="K172" s="1">
        <v>104</v>
      </c>
      <c r="L172" s="1" t="s">
        <v>9654</v>
      </c>
      <c r="R172" s="1" t="s">
        <v>31777</v>
      </c>
      <c r="S172" s="1" t="s">
        <v>32153</v>
      </c>
    </row>
    <row r="173" customHeight="1" spans="1:19">
      <c r="A173" s="1" t="s">
        <v>15125</v>
      </c>
      <c r="B173" s="1" t="s">
        <v>329</v>
      </c>
      <c r="C173" s="1" t="s">
        <v>10667</v>
      </c>
      <c r="D173" s="1">
        <v>4</v>
      </c>
      <c r="H173" s="1" t="s">
        <v>15126</v>
      </c>
      <c r="I173" s="1" t="s">
        <v>31984</v>
      </c>
      <c r="J173" s="1" t="s">
        <v>8516</v>
      </c>
      <c r="K173" s="1">
        <v>108</v>
      </c>
      <c r="L173" s="1" t="s">
        <v>9654</v>
      </c>
      <c r="R173" s="1" t="s">
        <v>31777</v>
      </c>
      <c r="S173" s="1" t="s">
        <v>32154</v>
      </c>
    </row>
    <row r="174" customHeight="1" spans="1:19">
      <c r="A174" s="1" t="s">
        <v>15131</v>
      </c>
      <c r="B174" s="1" t="s">
        <v>329</v>
      </c>
      <c r="C174" s="1" t="s">
        <v>10680</v>
      </c>
      <c r="D174" s="1">
        <v>4</v>
      </c>
      <c r="H174" s="1" t="s">
        <v>32155</v>
      </c>
      <c r="I174" s="1" t="s">
        <v>31990</v>
      </c>
      <c r="J174" s="1" t="s">
        <v>8516</v>
      </c>
      <c r="K174" s="1">
        <v>110</v>
      </c>
      <c r="L174" s="1" t="s">
        <v>9654</v>
      </c>
      <c r="R174" s="1" t="s">
        <v>31777</v>
      </c>
      <c r="S174" s="1" t="s">
        <v>32156</v>
      </c>
    </row>
    <row r="175" customHeight="1" spans="1:19">
      <c r="B175" s="1" t="s">
        <v>329</v>
      </c>
      <c r="C175" s="1" t="s">
        <v>13066</v>
      </c>
      <c r="D175" s="1">
        <v>6</v>
      </c>
      <c r="H175" s="1" t="s">
        <v>32157</v>
      </c>
      <c r="I175" s="1" t="s">
        <v>5950</v>
      </c>
      <c r="J175" s="1" t="s">
        <v>8516</v>
      </c>
      <c r="K175" s="1">
        <v>110</v>
      </c>
      <c r="L175" s="1" t="s">
        <v>9644</v>
      </c>
      <c r="R175" s="1" t="s">
        <v>31777</v>
      </c>
      <c r="S175" s="1" t="s">
        <v>32158</v>
      </c>
    </row>
    <row r="176" customHeight="1" spans="1:19">
      <c r="B176" s="1" t="s">
        <v>329</v>
      </c>
      <c r="C176" s="1" t="s">
        <v>32159</v>
      </c>
      <c r="D176" s="1">
        <v>6</v>
      </c>
      <c r="H176" s="1" t="s">
        <v>32160</v>
      </c>
      <c r="I176" s="1" t="s">
        <v>32026</v>
      </c>
      <c r="J176" s="1" t="s">
        <v>8516</v>
      </c>
      <c r="K176" s="1">
        <v>110</v>
      </c>
      <c r="L176" s="1" t="s">
        <v>9644</v>
      </c>
      <c r="R176" s="1" t="s">
        <v>31777</v>
      </c>
      <c r="S176" s="1" t="s">
        <v>32161</v>
      </c>
    </row>
    <row r="177" customHeight="1" spans="1:19">
      <c r="A177" s="1" t="s">
        <v>15138</v>
      </c>
      <c r="B177" s="1" t="s">
        <v>329</v>
      </c>
      <c r="C177" s="1" t="s">
        <v>3437</v>
      </c>
      <c r="D177" s="1">
        <v>6</v>
      </c>
      <c r="H177" s="1" t="s">
        <v>32162</v>
      </c>
      <c r="I177" s="1" t="s">
        <v>14918</v>
      </c>
      <c r="J177" s="1" t="s">
        <v>8516</v>
      </c>
      <c r="K177" s="1">
        <v>110</v>
      </c>
      <c r="L177" s="1" t="s">
        <v>9644</v>
      </c>
      <c r="R177" s="1" t="s">
        <v>31777</v>
      </c>
      <c r="S177" s="1" t="s">
        <v>32163</v>
      </c>
    </row>
    <row r="178" customHeight="1" spans="1:19">
      <c r="A178" s="1" t="s">
        <v>15142</v>
      </c>
      <c r="B178" s="1" t="s">
        <v>329</v>
      </c>
      <c r="C178" s="1" t="s">
        <v>10703</v>
      </c>
      <c r="D178" s="1">
        <v>6</v>
      </c>
      <c r="H178" s="1" t="s">
        <v>32164</v>
      </c>
      <c r="I178" s="1" t="s">
        <v>32030</v>
      </c>
      <c r="J178" s="1" t="s">
        <v>8516</v>
      </c>
      <c r="K178" s="1">
        <v>113</v>
      </c>
      <c r="L178" s="1" t="s">
        <v>9644</v>
      </c>
      <c r="R178" s="1" t="s">
        <v>31777</v>
      </c>
      <c r="S178" s="1" t="s">
        <v>32165</v>
      </c>
    </row>
    <row r="179" customHeight="1" spans="1:19">
      <c r="A179" s="1" t="s">
        <v>15145</v>
      </c>
      <c r="B179" s="1" t="s">
        <v>329</v>
      </c>
      <c r="C179" s="1" t="s">
        <v>15146</v>
      </c>
      <c r="D179" s="1">
        <v>6</v>
      </c>
      <c r="H179" s="1" t="s">
        <v>32166</v>
      </c>
      <c r="I179" s="1" t="s">
        <v>14847</v>
      </c>
      <c r="J179" s="1" t="s">
        <v>8516</v>
      </c>
      <c r="K179" s="1">
        <v>113</v>
      </c>
      <c r="L179" s="1" t="s">
        <v>9644</v>
      </c>
      <c r="R179" s="1" t="s">
        <v>31777</v>
      </c>
      <c r="S179" s="1" t="s">
        <v>32167</v>
      </c>
    </row>
    <row r="180" customHeight="1" spans="1:19">
      <c r="B180" s="1" t="s">
        <v>329</v>
      </c>
      <c r="C180" s="1" t="s">
        <v>13090</v>
      </c>
      <c r="D180" s="1">
        <v>6</v>
      </c>
      <c r="H180" s="1" t="s">
        <v>15143</v>
      </c>
      <c r="I180" s="1" t="s">
        <v>10332</v>
      </c>
      <c r="J180" s="1" t="s">
        <v>8516</v>
      </c>
      <c r="K180" s="1">
        <v>113</v>
      </c>
      <c r="L180" s="1" t="s">
        <v>9644</v>
      </c>
      <c r="R180" s="1" t="s">
        <v>31777</v>
      </c>
      <c r="S180" s="1" t="s">
        <v>32168</v>
      </c>
    </row>
    <row r="181" customHeight="1" spans="1:19">
      <c r="A181" s="1" t="s">
        <v>15236</v>
      </c>
      <c r="B181" s="1" t="s">
        <v>329</v>
      </c>
      <c r="C181" s="1" t="s">
        <v>32169</v>
      </c>
      <c r="D181" s="1">
        <v>4</v>
      </c>
      <c r="H181" s="1" t="s">
        <v>32170</v>
      </c>
      <c r="I181" s="1" t="s">
        <v>14821</v>
      </c>
      <c r="J181" s="1" t="s">
        <v>8516</v>
      </c>
      <c r="K181" s="1">
        <v>114</v>
      </c>
      <c r="L181" s="1" t="s">
        <v>9654</v>
      </c>
      <c r="R181" s="1" t="s">
        <v>31777</v>
      </c>
      <c r="S181" s="1" t="s">
        <v>32171</v>
      </c>
    </row>
    <row r="182" customHeight="1" spans="1:19">
      <c r="A182" s="1" t="s">
        <v>15151</v>
      </c>
      <c r="B182" s="1" t="s">
        <v>329</v>
      </c>
      <c r="C182" s="1" t="s">
        <v>6463</v>
      </c>
      <c r="D182" s="1">
        <v>4</v>
      </c>
      <c r="H182" s="1" t="s">
        <v>32172</v>
      </c>
      <c r="I182" s="1" t="s">
        <v>11544</v>
      </c>
      <c r="J182" s="1" t="s">
        <v>8516</v>
      </c>
      <c r="K182" s="1">
        <v>118</v>
      </c>
      <c r="L182" s="1" t="s">
        <v>9654</v>
      </c>
      <c r="R182" s="1" t="s">
        <v>31777</v>
      </c>
      <c r="S182" s="1" t="s">
        <v>32173</v>
      </c>
    </row>
    <row r="183" customHeight="1" spans="1:19">
      <c r="A183" s="1" t="s">
        <v>15159</v>
      </c>
      <c r="B183" s="1" t="s">
        <v>329</v>
      </c>
      <c r="C183" s="1" t="s">
        <v>13102</v>
      </c>
      <c r="D183" s="1">
        <v>6</v>
      </c>
      <c r="H183" s="1" t="s">
        <v>32174</v>
      </c>
      <c r="I183" s="1" t="s">
        <v>10296</v>
      </c>
      <c r="J183" s="1" t="s">
        <v>8516</v>
      </c>
      <c r="K183" s="1">
        <v>118</v>
      </c>
      <c r="L183" s="1" t="s">
        <v>9644</v>
      </c>
      <c r="R183" s="1" t="s">
        <v>31777</v>
      </c>
      <c r="S183" s="1" t="s">
        <v>32175</v>
      </c>
    </row>
    <row r="184" customHeight="1" spans="1:19">
      <c r="B184" s="1" t="s">
        <v>329</v>
      </c>
      <c r="C184" s="1" t="s">
        <v>32176</v>
      </c>
      <c r="D184" s="1">
        <v>6</v>
      </c>
      <c r="H184" s="1" t="s">
        <v>32177</v>
      </c>
      <c r="I184" s="1" t="s">
        <v>32041</v>
      </c>
      <c r="J184" s="1" t="s">
        <v>8516</v>
      </c>
      <c r="K184" s="1">
        <v>118</v>
      </c>
      <c r="L184" s="1" t="s">
        <v>9644</v>
      </c>
      <c r="R184" s="1" t="s">
        <v>31777</v>
      </c>
      <c r="S184" s="1" t="s">
        <v>32178</v>
      </c>
    </row>
    <row r="185" customHeight="1" spans="1:19">
      <c r="B185" s="1" t="s">
        <v>329</v>
      </c>
      <c r="C185" s="1" t="s">
        <v>10747</v>
      </c>
      <c r="D185" s="1">
        <v>6</v>
      </c>
      <c r="H185" s="1" t="s">
        <v>32179</v>
      </c>
      <c r="I185" s="1" t="s">
        <v>10337</v>
      </c>
      <c r="J185" s="1" t="s">
        <v>8516</v>
      </c>
      <c r="K185" s="1">
        <v>118</v>
      </c>
      <c r="L185" s="1" t="s">
        <v>9644</v>
      </c>
      <c r="R185" s="1" t="s">
        <v>31777</v>
      </c>
      <c r="S185" s="1" t="s">
        <v>32180</v>
      </c>
    </row>
    <row r="186" customHeight="1" spans="1:19">
      <c r="A186" s="1" t="s">
        <v>15176</v>
      </c>
      <c r="B186" s="1" t="s">
        <v>329</v>
      </c>
      <c r="C186" s="1" t="s">
        <v>10762</v>
      </c>
      <c r="D186" s="1">
        <v>6</v>
      </c>
      <c r="H186" s="1" t="s">
        <v>32181</v>
      </c>
      <c r="I186" s="1" t="s">
        <v>32046</v>
      </c>
      <c r="J186" s="1" t="s">
        <v>8516</v>
      </c>
      <c r="K186" s="1">
        <v>125</v>
      </c>
      <c r="L186" s="1" t="s">
        <v>9644</v>
      </c>
      <c r="R186" s="1" t="s">
        <v>31777</v>
      </c>
      <c r="S186" s="1" t="s">
        <v>32182</v>
      </c>
    </row>
    <row r="187" customHeight="1" spans="1:19">
      <c r="B187" s="1" t="s">
        <v>329</v>
      </c>
      <c r="C187" s="1" t="s">
        <v>32011</v>
      </c>
      <c r="H187" s="1" t="s">
        <v>32183</v>
      </c>
      <c r="I187" s="1" t="s">
        <v>32058</v>
      </c>
      <c r="J187" s="1" t="s">
        <v>8516</v>
      </c>
      <c r="K187" s="1">
        <v>130</v>
      </c>
      <c r="L187" s="1" t="s">
        <v>9644</v>
      </c>
      <c r="R187" s="1" t="s">
        <v>31777</v>
      </c>
      <c r="S187" s="1" t="s">
        <v>32184</v>
      </c>
    </row>
    <row r="188" customHeight="1" spans="1:19">
      <c r="A188" s="1" t="s">
        <v>15196</v>
      </c>
      <c r="B188" s="1" t="s">
        <v>329</v>
      </c>
      <c r="C188" s="1" t="s">
        <v>32001</v>
      </c>
      <c r="D188" s="1">
        <v>6</v>
      </c>
      <c r="H188" s="1" t="s">
        <v>32185</v>
      </c>
      <c r="I188" s="1" t="s">
        <v>32053</v>
      </c>
      <c r="J188" s="1" t="s">
        <v>8516</v>
      </c>
      <c r="K188" s="1">
        <v>135</v>
      </c>
      <c r="L188" s="1" t="s">
        <v>9644</v>
      </c>
      <c r="R188" s="1" t="s">
        <v>31777</v>
      </c>
      <c r="S188" s="1" t="s">
        <v>32186</v>
      </c>
    </row>
    <row r="189" customHeight="1" spans="1:19">
      <c r="B189" s="1" t="s">
        <v>329</v>
      </c>
      <c r="C189" s="1" t="s">
        <v>32004</v>
      </c>
      <c r="D189" s="1">
        <v>8</v>
      </c>
      <c r="H189" s="1" t="s">
        <v>32187</v>
      </c>
      <c r="I189" s="1" t="s">
        <v>10433</v>
      </c>
      <c r="J189" s="1" t="s">
        <v>8516</v>
      </c>
      <c r="K189" s="1">
        <v>135</v>
      </c>
      <c r="L189" s="1" t="s">
        <v>9820</v>
      </c>
      <c r="R189" s="1" t="s">
        <v>31777</v>
      </c>
      <c r="S189" s="1" t="s">
        <v>32188</v>
      </c>
    </row>
    <row r="190" customHeight="1" spans="1:19">
      <c r="A190" s="1" t="s">
        <v>15199</v>
      </c>
      <c r="B190" s="1" t="s">
        <v>329</v>
      </c>
      <c r="C190" s="1" t="s">
        <v>30827</v>
      </c>
      <c r="D190" s="1">
        <v>8</v>
      </c>
      <c r="H190" s="1" t="s">
        <v>32189</v>
      </c>
      <c r="I190" s="1" t="s">
        <v>3127</v>
      </c>
      <c r="J190" s="1" t="s">
        <v>8516</v>
      </c>
      <c r="K190" s="1">
        <v>135</v>
      </c>
      <c r="L190" s="1" t="s">
        <v>9820</v>
      </c>
      <c r="R190" s="1" t="s">
        <v>31777</v>
      </c>
      <c r="S190" s="1" t="s">
        <v>32190</v>
      </c>
    </row>
    <row r="191" customHeight="1" spans="1:19">
      <c r="A191" s="1" t="s">
        <v>15202</v>
      </c>
      <c r="B191" s="1" t="s">
        <v>329</v>
      </c>
      <c r="C191" s="1" t="s">
        <v>10828</v>
      </c>
      <c r="D191" s="1">
        <v>6</v>
      </c>
      <c r="H191" s="1" t="s">
        <v>32191</v>
      </c>
      <c r="I191" s="1" t="s">
        <v>3183</v>
      </c>
      <c r="J191" s="1" t="s">
        <v>21837</v>
      </c>
      <c r="K191" s="1">
        <v>135</v>
      </c>
      <c r="L191" s="1" t="s">
        <v>9644</v>
      </c>
      <c r="R191" s="1" t="s">
        <v>31777</v>
      </c>
      <c r="S191" s="1" t="s">
        <v>32192</v>
      </c>
    </row>
    <row r="192" customHeight="1" spans="1:19">
      <c r="A192" s="1" t="s">
        <v>15211</v>
      </c>
      <c r="B192" s="1" t="s">
        <v>329</v>
      </c>
      <c r="C192" s="1" t="s">
        <v>10845</v>
      </c>
      <c r="D192" s="1">
        <v>8</v>
      </c>
      <c r="H192" s="1" t="s">
        <v>32193</v>
      </c>
      <c r="I192" s="1" t="s">
        <v>32067</v>
      </c>
      <c r="J192" s="1" t="s">
        <v>8516</v>
      </c>
      <c r="K192" s="1">
        <v>138</v>
      </c>
      <c r="L192" s="1" t="s">
        <v>9820</v>
      </c>
      <c r="R192" s="1" t="s">
        <v>31777</v>
      </c>
      <c r="S192" s="1" t="s">
        <v>32194</v>
      </c>
    </row>
    <row r="193" customHeight="1" spans="1:19">
      <c r="B193" s="1" t="s">
        <v>329</v>
      </c>
      <c r="C193" s="1" t="s">
        <v>3533</v>
      </c>
      <c r="D193" s="1">
        <v>8</v>
      </c>
      <c r="H193" s="1" t="s">
        <v>32195</v>
      </c>
      <c r="I193" s="1" t="s">
        <v>32071</v>
      </c>
      <c r="J193" s="1" t="s">
        <v>8516</v>
      </c>
      <c r="K193" s="1">
        <v>142</v>
      </c>
      <c r="L193" s="1" t="s">
        <v>9820</v>
      </c>
      <c r="R193" s="1" t="s">
        <v>31777</v>
      </c>
      <c r="S193" s="1" t="s">
        <v>32196</v>
      </c>
    </row>
    <row r="194" customHeight="1" spans="1:19">
      <c r="B194" s="1" t="s">
        <v>329</v>
      </c>
      <c r="C194" s="1" t="s">
        <v>32024</v>
      </c>
      <c r="D194" s="1">
        <v>6</v>
      </c>
      <c r="H194" s="1" t="s">
        <v>32197</v>
      </c>
      <c r="I194" s="1" t="s">
        <v>15007</v>
      </c>
      <c r="J194" s="1" t="s">
        <v>8516</v>
      </c>
      <c r="K194" s="1">
        <v>145</v>
      </c>
      <c r="L194" s="1" t="s">
        <v>9644</v>
      </c>
      <c r="R194" s="1" t="s">
        <v>31777</v>
      </c>
      <c r="S194" s="1" t="s">
        <v>32198</v>
      </c>
    </row>
    <row r="195" customHeight="1" spans="1:19">
      <c r="B195" s="1" t="s">
        <v>329</v>
      </c>
      <c r="C195" s="1" t="s">
        <v>10866</v>
      </c>
      <c r="D195" s="1">
        <v>8</v>
      </c>
      <c r="H195" s="1" t="s">
        <v>32199</v>
      </c>
      <c r="I195" s="1" t="s">
        <v>10462</v>
      </c>
      <c r="J195" s="1" t="s">
        <v>8516</v>
      </c>
      <c r="K195" s="1">
        <v>146</v>
      </c>
      <c r="L195" s="1" t="s">
        <v>9820</v>
      </c>
      <c r="R195" s="1" t="s">
        <v>31777</v>
      </c>
      <c r="S195" s="1" t="s">
        <v>32200</v>
      </c>
    </row>
    <row r="196" customHeight="1" spans="1:19">
      <c r="B196" s="1" t="s">
        <v>329</v>
      </c>
      <c r="C196" s="1" t="s">
        <v>10872</v>
      </c>
      <c r="D196" s="1">
        <v>8</v>
      </c>
      <c r="H196" s="1" t="s">
        <v>32201</v>
      </c>
      <c r="I196" s="1" t="s">
        <v>3743</v>
      </c>
      <c r="J196" s="1" t="s">
        <v>8516</v>
      </c>
      <c r="K196" s="1">
        <v>150</v>
      </c>
      <c r="L196" s="1" t="s">
        <v>9820</v>
      </c>
      <c r="R196" s="1" t="s">
        <v>31777</v>
      </c>
      <c r="S196" s="1" t="s">
        <v>32202</v>
      </c>
    </row>
    <row r="197" customHeight="1" spans="1:19">
      <c r="A197" s="1" t="s">
        <v>15224</v>
      </c>
      <c r="B197" s="1" t="s">
        <v>329</v>
      </c>
      <c r="C197" s="1" t="s">
        <v>15225</v>
      </c>
      <c r="D197" s="1">
        <v>6</v>
      </c>
      <c r="H197" s="1" t="s">
        <v>32203</v>
      </c>
      <c r="I197" s="1" t="s">
        <v>32110</v>
      </c>
      <c r="J197" s="1" t="s">
        <v>8516</v>
      </c>
      <c r="K197" s="1">
        <v>150</v>
      </c>
      <c r="L197" s="1" t="s">
        <v>9644</v>
      </c>
      <c r="R197" s="1" t="s">
        <v>31777</v>
      </c>
      <c r="S197" s="1" t="s">
        <v>32204</v>
      </c>
    </row>
    <row r="198" customHeight="1" spans="1:19">
      <c r="A198" s="1" t="s">
        <v>15228</v>
      </c>
      <c r="B198" s="1" t="s">
        <v>329</v>
      </c>
      <c r="C198" s="1" t="s">
        <v>10883</v>
      </c>
      <c r="D198" s="1">
        <v>6</v>
      </c>
      <c r="H198" s="1" t="s">
        <v>32205</v>
      </c>
      <c r="J198" s="1" t="s">
        <v>8516</v>
      </c>
      <c r="K198" s="1">
        <v>150</v>
      </c>
      <c r="L198" s="1" t="s">
        <v>9644</v>
      </c>
      <c r="R198" s="1" t="s">
        <v>31777</v>
      </c>
      <c r="S198" s="1" t="s">
        <v>32206</v>
      </c>
    </row>
    <row r="199" customHeight="1" spans="1:19">
      <c r="B199" s="1" t="s">
        <v>329</v>
      </c>
      <c r="C199" s="1" t="s">
        <v>32034</v>
      </c>
      <c r="D199" s="1">
        <v>6</v>
      </c>
      <c r="H199" s="1" t="s">
        <v>32207</v>
      </c>
      <c r="I199" s="1" t="s">
        <v>6521</v>
      </c>
      <c r="J199" s="1" t="s">
        <v>8516</v>
      </c>
      <c r="K199" s="1">
        <v>160</v>
      </c>
      <c r="L199" s="1" t="s">
        <v>9644</v>
      </c>
      <c r="R199" s="1" t="s">
        <v>31777</v>
      </c>
      <c r="S199" s="1" t="s">
        <v>32208</v>
      </c>
    </row>
    <row r="200" customHeight="1" spans="1:19">
      <c r="B200" s="1" t="s">
        <v>329</v>
      </c>
      <c r="C200" s="1" t="s">
        <v>32028</v>
      </c>
      <c r="D200" s="1">
        <v>6</v>
      </c>
      <c r="H200" s="1" t="s">
        <v>32207</v>
      </c>
      <c r="I200" s="1" t="s">
        <v>32127</v>
      </c>
      <c r="J200" s="1" t="s">
        <v>8516</v>
      </c>
      <c r="K200" s="1">
        <v>160</v>
      </c>
      <c r="L200" s="1" t="s">
        <v>9644</v>
      </c>
      <c r="R200" s="1" t="s">
        <v>31777</v>
      </c>
      <c r="S200" s="1" t="s">
        <v>32209</v>
      </c>
    </row>
    <row r="201" customHeight="1" spans="1:19">
      <c r="B201" s="1" t="s">
        <v>329</v>
      </c>
      <c r="C201" s="1" t="s">
        <v>32036</v>
      </c>
      <c r="D201" s="1">
        <v>6</v>
      </c>
      <c r="H201" s="1" t="s">
        <v>32210</v>
      </c>
      <c r="I201" s="1" t="s">
        <v>3273</v>
      </c>
      <c r="J201" s="1" t="s">
        <v>8516</v>
      </c>
      <c r="K201" s="1">
        <v>160</v>
      </c>
      <c r="L201" s="1" t="s">
        <v>9644</v>
      </c>
      <c r="R201" s="1" t="s">
        <v>31777</v>
      </c>
      <c r="S201" s="1" t="s">
        <v>32211</v>
      </c>
    </row>
    <row r="202" customHeight="1" spans="1:19">
      <c r="A202" s="1" t="s">
        <v>15236</v>
      </c>
      <c r="B202" s="1" t="s">
        <v>329</v>
      </c>
      <c r="C202" s="1" t="s">
        <v>32032</v>
      </c>
      <c r="D202" s="1">
        <v>4</v>
      </c>
      <c r="H202" s="1" t="s">
        <v>32170</v>
      </c>
      <c r="I202" s="1" t="s">
        <v>14821</v>
      </c>
      <c r="J202" s="1" t="s">
        <v>21837</v>
      </c>
      <c r="L202" s="1" t="s">
        <v>9654</v>
      </c>
      <c r="R202" s="1" t="s">
        <v>31777</v>
      </c>
      <c r="S202" s="1" t="s">
        <v>32212</v>
      </c>
    </row>
    <row r="203" customHeight="1" spans="1:19">
      <c r="A203" s="1" t="s">
        <v>15335</v>
      </c>
      <c r="B203" s="1" t="s">
        <v>329</v>
      </c>
      <c r="C203" s="1" t="s">
        <v>15336</v>
      </c>
      <c r="D203" s="1">
        <v>6</v>
      </c>
      <c r="I203" s="1" t="s">
        <v>10319</v>
      </c>
      <c r="J203" s="1" t="s">
        <v>21837</v>
      </c>
      <c r="L203" s="1" t="s">
        <v>9644</v>
      </c>
      <c r="R203" s="1" t="s">
        <v>31777</v>
      </c>
      <c r="S203" s="1" t="s">
        <v>32213</v>
      </c>
    </row>
    <row r="204" customHeight="1" spans="1:19">
      <c r="B204" s="1" t="s">
        <v>329</v>
      </c>
      <c r="C204" s="1" t="s">
        <v>14895</v>
      </c>
      <c r="D204" s="1">
        <v>6</v>
      </c>
      <c r="I204" s="1" t="s">
        <v>32015</v>
      </c>
      <c r="J204" s="1" t="s">
        <v>21837</v>
      </c>
      <c r="L204" s="1" t="s">
        <v>9644</v>
      </c>
      <c r="R204" s="1" t="s">
        <v>31777</v>
      </c>
      <c r="S204" s="1" t="s">
        <v>32214</v>
      </c>
    </row>
    <row r="205" customHeight="1" spans="1:19">
      <c r="B205" s="1" t="s">
        <v>329</v>
      </c>
      <c r="C205" s="1" t="s">
        <v>14895</v>
      </c>
      <c r="D205" s="1">
        <v>6</v>
      </c>
      <c r="I205" s="1" t="s">
        <v>32017</v>
      </c>
      <c r="J205" s="1" t="s">
        <v>21837</v>
      </c>
      <c r="L205" s="1" t="s">
        <v>9644</v>
      </c>
      <c r="R205" s="1" t="s">
        <v>31777</v>
      </c>
      <c r="S205" s="1" t="s">
        <v>32214</v>
      </c>
    </row>
    <row r="206" customHeight="1" spans="1:19">
      <c r="A206" s="1" t="s">
        <v>15899</v>
      </c>
      <c r="B206" s="1" t="s">
        <v>329</v>
      </c>
      <c r="C206" s="1" t="s">
        <v>32038</v>
      </c>
      <c r="D206" s="1">
        <v>6</v>
      </c>
      <c r="H206" s="1" t="s">
        <v>32215</v>
      </c>
      <c r="I206" s="1" t="s">
        <v>32020</v>
      </c>
      <c r="J206" s="1" t="s">
        <v>21837</v>
      </c>
      <c r="L206" s="1" t="s">
        <v>9644</v>
      </c>
      <c r="R206" s="1" t="s">
        <v>31777</v>
      </c>
      <c r="S206" s="1" t="s">
        <v>32216</v>
      </c>
    </row>
    <row r="207" customHeight="1" spans="1:19">
      <c r="A207" s="1" t="s">
        <v>15162</v>
      </c>
      <c r="B207" s="1" t="s">
        <v>329</v>
      </c>
      <c r="C207" s="1" t="s">
        <v>10744</v>
      </c>
      <c r="D207" s="1">
        <v>6</v>
      </c>
      <c r="H207" s="1" t="s">
        <v>32217</v>
      </c>
      <c r="J207" s="1" t="s">
        <v>21837</v>
      </c>
      <c r="L207" s="1" t="s">
        <v>9644</v>
      </c>
      <c r="R207" s="1" t="s">
        <v>31777</v>
      </c>
      <c r="S207" s="1" t="s">
        <v>32218</v>
      </c>
    </row>
    <row r="208" customHeight="1" spans="1:19">
      <c r="B208" s="1" t="s">
        <v>329</v>
      </c>
      <c r="C208" s="1" t="s">
        <v>15192</v>
      </c>
      <c r="D208" s="1">
        <v>6</v>
      </c>
      <c r="H208" s="1" t="s">
        <v>15185</v>
      </c>
      <c r="I208" s="1" t="s">
        <v>13713</v>
      </c>
      <c r="J208" s="1" t="s">
        <v>21837</v>
      </c>
      <c r="L208" s="1" t="s">
        <v>9644</v>
      </c>
      <c r="R208" s="1" t="s">
        <v>31777</v>
      </c>
      <c r="S208" s="1" t="s">
        <v>32219</v>
      </c>
    </row>
    <row r="209" customHeight="1" spans="1:19">
      <c r="A209" s="1" t="s">
        <v>15196</v>
      </c>
      <c r="B209" s="1" t="s">
        <v>329</v>
      </c>
      <c r="C209" s="1" t="s">
        <v>6482</v>
      </c>
      <c r="D209" s="1">
        <v>6</v>
      </c>
      <c r="H209" s="1" t="s">
        <v>32220</v>
      </c>
      <c r="I209" s="1" t="s">
        <v>14862</v>
      </c>
      <c r="J209" s="1" t="s">
        <v>21837</v>
      </c>
      <c r="L209" s="1" t="s">
        <v>9644</v>
      </c>
      <c r="R209" s="1" t="s">
        <v>31777</v>
      </c>
      <c r="S209" s="1" t="s">
        <v>32221</v>
      </c>
    </row>
    <row r="210" customHeight="1" spans="1:19">
      <c r="B210" s="1" t="s">
        <v>329</v>
      </c>
      <c r="C210" s="1" t="s">
        <v>32222</v>
      </c>
      <c r="D210" s="1">
        <v>6</v>
      </c>
      <c r="I210" s="1" t="s">
        <v>10416</v>
      </c>
      <c r="J210" s="1" t="s">
        <v>21837</v>
      </c>
      <c r="L210" s="1" t="s">
        <v>9644</v>
      </c>
      <c r="R210" s="1" t="s">
        <v>31777</v>
      </c>
      <c r="S210" s="1" t="s">
        <v>32223</v>
      </c>
    </row>
    <row r="211" customHeight="1" spans="1:19">
      <c r="A211" s="1" t="s">
        <v>15242</v>
      </c>
      <c r="B211" s="1" t="s">
        <v>329</v>
      </c>
      <c r="C211" s="1" t="s">
        <v>10759</v>
      </c>
      <c r="D211" s="1">
        <v>6</v>
      </c>
      <c r="H211" s="1" t="s">
        <v>32224</v>
      </c>
      <c r="I211" s="1" t="s">
        <v>14949</v>
      </c>
      <c r="J211" s="1" t="s">
        <v>21837</v>
      </c>
      <c r="L211" s="1" t="s">
        <v>9644</v>
      </c>
      <c r="R211" s="1" t="s">
        <v>31777</v>
      </c>
      <c r="S211" s="1" t="s">
        <v>32225</v>
      </c>
    </row>
    <row r="212" customHeight="1" spans="1:19">
      <c r="B212" s="1" t="s">
        <v>329</v>
      </c>
      <c r="C212" s="1" t="s">
        <v>32044</v>
      </c>
      <c r="D212" s="1">
        <v>6</v>
      </c>
      <c r="I212" s="1" t="s">
        <v>32085</v>
      </c>
      <c r="J212" s="1" t="s">
        <v>21837</v>
      </c>
      <c r="L212" s="1" t="s">
        <v>9644</v>
      </c>
      <c r="R212" s="1" t="s">
        <v>31777</v>
      </c>
      <c r="S212" s="1" t="s">
        <v>32226</v>
      </c>
    </row>
    <row r="213" customHeight="1" spans="1:19">
      <c r="A213" s="1" t="s">
        <v>15205</v>
      </c>
      <c r="B213" s="1" t="s">
        <v>329</v>
      </c>
      <c r="C213" s="1" t="s">
        <v>15206</v>
      </c>
      <c r="D213" s="1">
        <v>6</v>
      </c>
      <c r="H213" s="1" t="s">
        <v>32191</v>
      </c>
      <c r="I213" s="1" t="s">
        <v>3206</v>
      </c>
      <c r="J213" s="1" t="s">
        <v>21837</v>
      </c>
      <c r="L213" s="1" t="s">
        <v>9644</v>
      </c>
      <c r="R213" s="1" t="s">
        <v>31777</v>
      </c>
      <c r="S213" s="1" t="s">
        <v>32227</v>
      </c>
    </row>
    <row r="214" customHeight="1" spans="1:19">
      <c r="A214" s="1" t="s">
        <v>15208</v>
      </c>
      <c r="B214" s="1" t="s">
        <v>329</v>
      </c>
      <c r="C214" s="1" t="s">
        <v>6527</v>
      </c>
      <c r="D214" s="1">
        <v>6</v>
      </c>
      <c r="H214" s="1" t="s">
        <v>32228</v>
      </c>
      <c r="I214" s="1" t="s">
        <v>15050</v>
      </c>
      <c r="J214" s="1" t="s">
        <v>21837</v>
      </c>
      <c r="L214" s="1" t="s">
        <v>9644</v>
      </c>
      <c r="R214" s="1" t="s">
        <v>31777</v>
      </c>
      <c r="S214" s="1" t="s">
        <v>32229</v>
      </c>
    </row>
    <row r="215" customHeight="1" spans="1:19">
      <c r="B215" s="1" t="s">
        <v>329</v>
      </c>
      <c r="C215" s="1" t="s">
        <v>15019</v>
      </c>
      <c r="D215" s="1">
        <v>6</v>
      </c>
      <c r="H215" s="1">
        <v>6736292120</v>
      </c>
      <c r="I215" s="1" t="s">
        <v>32120</v>
      </c>
      <c r="J215" s="1" t="s">
        <v>21837</v>
      </c>
      <c r="L215" s="1" t="s">
        <v>9644</v>
      </c>
      <c r="R215" s="1" t="s">
        <v>31777</v>
      </c>
      <c r="S215" s="1" t="s">
        <v>32230</v>
      </c>
    </row>
    <row r="216" customHeight="1" spans="1:19">
      <c r="B216" s="1" t="s">
        <v>329</v>
      </c>
      <c r="C216" s="1" t="s">
        <v>12803</v>
      </c>
      <c r="D216" s="1">
        <v>6</v>
      </c>
      <c r="I216" s="1" t="s">
        <v>10552</v>
      </c>
      <c r="J216" s="1" t="s">
        <v>21837</v>
      </c>
      <c r="L216" s="1" t="s">
        <v>9644</v>
      </c>
      <c r="R216" s="1" t="s">
        <v>31777</v>
      </c>
      <c r="S216" s="1" t="s">
        <v>32231</v>
      </c>
    </row>
    <row r="217" customHeight="1" spans="1:19">
      <c r="A217" s="1" t="s">
        <v>15930</v>
      </c>
      <c r="B217" s="1" t="s">
        <v>329</v>
      </c>
      <c r="C217" s="1" t="s">
        <v>15931</v>
      </c>
      <c r="D217" s="1">
        <v>6</v>
      </c>
      <c r="H217" s="1" t="s">
        <v>32147</v>
      </c>
      <c r="I217" s="1" t="s">
        <v>32123</v>
      </c>
      <c r="J217" s="1" t="s">
        <v>21837</v>
      </c>
      <c r="L217" s="1" t="s">
        <v>9644</v>
      </c>
      <c r="R217" s="1" t="s">
        <v>31777</v>
      </c>
      <c r="S217" s="1" t="s">
        <v>32232</v>
      </c>
    </row>
    <row r="218" customHeight="1" spans="1:19">
      <c r="A218" s="1" t="s">
        <v>15245</v>
      </c>
      <c r="B218" s="1" t="s">
        <v>329</v>
      </c>
      <c r="C218" s="1" t="s">
        <v>3542</v>
      </c>
      <c r="D218" s="1">
        <v>6</v>
      </c>
      <c r="H218" s="1" t="s">
        <v>15246</v>
      </c>
      <c r="I218" s="1" t="s">
        <v>32130</v>
      </c>
      <c r="J218" s="1" t="s">
        <v>21837</v>
      </c>
      <c r="L218" s="1" t="s">
        <v>9644</v>
      </c>
      <c r="R218" s="1" t="s">
        <v>31777</v>
      </c>
      <c r="S218" s="1" t="s">
        <v>32233</v>
      </c>
    </row>
    <row r="219" customHeight="1" spans="1:19">
      <c r="A219" s="1" t="s">
        <v>15232</v>
      </c>
      <c r="B219" s="1" t="s">
        <v>329</v>
      </c>
      <c r="C219" s="1" t="s">
        <v>15233</v>
      </c>
      <c r="D219" s="1">
        <v>6</v>
      </c>
      <c r="H219" s="1" t="s">
        <v>15234</v>
      </c>
      <c r="I219" s="1" t="s">
        <v>32089</v>
      </c>
      <c r="J219" s="1" t="s">
        <v>31786</v>
      </c>
      <c r="L219" s="1" t="s">
        <v>9644</v>
      </c>
      <c r="R219" s="1" t="s">
        <v>31777</v>
      </c>
      <c r="S219" s="1" t="s">
        <v>32234</v>
      </c>
    </row>
    <row r="220" customHeight="1" spans="1:19">
      <c r="B220" s="1" t="s">
        <v>329</v>
      </c>
      <c r="C220" s="1" t="s">
        <v>32069</v>
      </c>
      <c r="D220" s="1">
        <v>4</v>
      </c>
      <c r="I220" s="1" t="s">
        <v>4079</v>
      </c>
      <c r="J220" s="1" t="s">
        <v>31786</v>
      </c>
      <c r="L220" s="1" t="s">
        <v>9654</v>
      </c>
      <c r="R220" s="1" t="s">
        <v>31777</v>
      </c>
      <c r="S220" s="1" t="s">
        <v>32235</v>
      </c>
    </row>
    <row r="221" customHeight="1" spans="1:19">
      <c r="B221" s="1" t="s">
        <v>329</v>
      </c>
      <c r="C221" s="1" t="s">
        <v>32073</v>
      </c>
      <c r="D221" s="1">
        <v>4</v>
      </c>
      <c r="I221" s="1" t="s">
        <v>7992</v>
      </c>
      <c r="J221" s="1" t="s">
        <v>31786</v>
      </c>
      <c r="L221" s="1" t="s">
        <v>9654</v>
      </c>
      <c r="R221" s="1" t="s">
        <v>31777</v>
      </c>
      <c r="S221" s="1" t="s">
        <v>32236</v>
      </c>
    </row>
    <row r="222" customHeight="1" spans="1:19">
      <c r="A222" s="1" t="s">
        <v>15117</v>
      </c>
      <c r="B222" s="1" t="s">
        <v>329</v>
      </c>
      <c r="C222" s="1" t="s">
        <v>32077</v>
      </c>
      <c r="D222" s="1">
        <v>4</v>
      </c>
      <c r="H222" s="1">
        <v>124604</v>
      </c>
      <c r="I222" s="1" t="s">
        <v>12855</v>
      </c>
      <c r="J222" s="1" t="s">
        <v>31858</v>
      </c>
      <c r="L222" s="1" t="s">
        <v>9654</v>
      </c>
      <c r="R222" s="1" t="s">
        <v>31777</v>
      </c>
      <c r="S222" s="1" t="s">
        <v>32237</v>
      </c>
    </row>
    <row r="223" customHeight="1" spans="1:19">
      <c r="B223" s="1" t="s">
        <v>10912</v>
      </c>
    </row>
    <row r="224" customHeight="1" spans="1:19">
      <c r="B224" s="1" t="s">
        <v>432</v>
      </c>
      <c r="C224" s="1" t="s">
        <v>32087</v>
      </c>
      <c r="D224" s="1">
        <v>4</v>
      </c>
      <c r="H224" s="1" t="s">
        <v>32238</v>
      </c>
      <c r="I224" s="1" t="s">
        <v>6463</v>
      </c>
      <c r="J224" s="1" t="s">
        <v>8516</v>
      </c>
      <c r="K224" s="1">
        <v>87.6</v>
      </c>
      <c r="L224" s="1" t="s">
        <v>9654</v>
      </c>
      <c r="R224" s="1" t="s">
        <v>31777</v>
      </c>
      <c r="S224" s="1" t="s">
        <v>32239</v>
      </c>
    </row>
    <row r="225" customHeight="1" spans="1:19">
      <c r="B225" s="1" t="s">
        <v>432</v>
      </c>
      <c r="C225" s="1" t="s">
        <v>32091</v>
      </c>
      <c r="D225" s="1">
        <v>4</v>
      </c>
      <c r="H225" s="1" t="s">
        <v>32240</v>
      </c>
      <c r="I225" s="1" t="s">
        <v>10703</v>
      </c>
      <c r="J225" s="1" t="s">
        <v>8516</v>
      </c>
      <c r="K225" s="1">
        <v>91.6</v>
      </c>
      <c r="L225" s="1" t="s">
        <v>9654</v>
      </c>
      <c r="R225" s="1" t="s">
        <v>31777</v>
      </c>
      <c r="S225" s="1" t="s">
        <v>32241</v>
      </c>
    </row>
    <row r="226" customHeight="1" spans="1:19">
      <c r="B226" s="1" t="s">
        <v>432</v>
      </c>
      <c r="C226" s="1" t="s">
        <v>32096</v>
      </c>
      <c r="D226" s="1">
        <v>4</v>
      </c>
      <c r="H226" s="1" t="s">
        <v>32242</v>
      </c>
      <c r="I226" s="1" t="s">
        <v>15146</v>
      </c>
      <c r="J226" s="1" t="s">
        <v>8516</v>
      </c>
      <c r="K226" s="1">
        <v>92</v>
      </c>
      <c r="L226" s="1" t="s">
        <v>9654</v>
      </c>
      <c r="R226" s="1" t="s">
        <v>31777</v>
      </c>
      <c r="S226" s="1" t="s">
        <v>32243</v>
      </c>
    </row>
    <row r="227" customHeight="1" spans="1:19">
      <c r="B227" s="1" t="s">
        <v>432</v>
      </c>
      <c r="C227" s="1" t="s">
        <v>32098</v>
      </c>
      <c r="D227" s="1">
        <v>6</v>
      </c>
      <c r="H227" s="1" t="s">
        <v>32244</v>
      </c>
      <c r="I227" s="1" t="s">
        <v>10680</v>
      </c>
      <c r="J227" s="1" t="s">
        <v>8516</v>
      </c>
      <c r="K227" s="1">
        <v>102</v>
      </c>
      <c r="L227" s="1" t="s">
        <v>9644</v>
      </c>
      <c r="R227" s="1" t="s">
        <v>31777</v>
      </c>
      <c r="S227" s="1" t="s">
        <v>32245</v>
      </c>
    </row>
    <row r="228" customHeight="1" spans="1:19">
      <c r="A228" s="1" t="s">
        <v>15105</v>
      </c>
      <c r="B228" s="1" t="s">
        <v>432</v>
      </c>
      <c r="C228" s="1" t="s">
        <v>10624</v>
      </c>
      <c r="I228" s="1" t="s">
        <v>10667</v>
      </c>
      <c r="J228" s="1" t="s">
        <v>21837</v>
      </c>
      <c r="K228" s="1">
        <v>102</v>
      </c>
      <c r="L228" s="1" t="s">
        <v>24</v>
      </c>
      <c r="R228" s="1" t="s">
        <v>31777</v>
      </c>
      <c r="S228" s="1" t="s">
        <v>32246</v>
      </c>
    </row>
    <row r="229" customHeight="1" spans="1:19">
      <c r="B229" s="1" t="s">
        <v>432</v>
      </c>
      <c r="C229" s="1" t="s">
        <v>32013</v>
      </c>
      <c r="D229" s="1">
        <v>6</v>
      </c>
      <c r="H229" s="1" t="s">
        <v>32247</v>
      </c>
      <c r="I229" s="1" t="s">
        <v>15092</v>
      </c>
      <c r="J229" s="1" t="s">
        <v>8516</v>
      </c>
      <c r="K229" s="1">
        <v>128</v>
      </c>
      <c r="L229" s="1" t="s">
        <v>9644</v>
      </c>
      <c r="R229" s="1" t="s">
        <v>31777</v>
      </c>
      <c r="S229" s="1" t="s">
        <v>32248</v>
      </c>
    </row>
    <row r="230" customHeight="1" spans="1:19">
      <c r="B230" s="1" t="s">
        <v>432</v>
      </c>
      <c r="C230" s="1" t="s">
        <v>3580</v>
      </c>
      <c r="H230" s="1" t="s">
        <v>15265</v>
      </c>
      <c r="I230" s="1" t="s">
        <v>32149</v>
      </c>
      <c r="J230" s="1" t="s">
        <v>21837</v>
      </c>
      <c r="K230" s="1">
        <v>133</v>
      </c>
      <c r="L230" s="1" t="s">
        <v>24</v>
      </c>
      <c r="R230" s="1" t="s">
        <v>31777</v>
      </c>
      <c r="S230" s="1" t="s">
        <v>32249</v>
      </c>
    </row>
    <row r="231" customHeight="1" spans="1:19">
      <c r="A231" s="1" t="s">
        <v>15272</v>
      </c>
      <c r="B231" s="1" t="s">
        <v>432</v>
      </c>
      <c r="C231" s="1" t="s">
        <v>3533</v>
      </c>
      <c r="H231" s="1" t="s">
        <v>32250</v>
      </c>
      <c r="I231" s="1" t="s">
        <v>32137</v>
      </c>
      <c r="J231" s="1" t="s">
        <v>21837</v>
      </c>
      <c r="L231" s="1" t="s">
        <v>9820</v>
      </c>
      <c r="R231" s="1" t="s">
        <v>31777</v>
      </c>
      <c r="S231" s="1" t="s">
        <v>32251</v>
      </c>
    </row>
    <row r="232" customHeight="1" spans="1:19">
      <c r="B232" s="1" t="s">
        <v>432</v>
      </c>
      <c r="C232" s="1" t="s">
        <v>15068</v>
      </c>
      <c r="I232" s="1" t="s">
        <v>32146</v>
      </c>
      <c r="J232" s="1" t="s">
        <v>21837</v>
      </c>
      <c r="L232" s="1" t="s">
        <v>24</v>
      </c>
      <c r="R232" s="1" t="s">
        <v>31777</v>
      </c>
      <c r="S232" s="1" t="s">
        <v>32252</v>
      </c>
    </row>
    <row r="233" customHeight="1" spans="1:19">
      <c r="B233" s="1" t="s">
        <v>432</v>
      </c>
      <c r="C233" s="1" t="s">
        <v>3558</v>
      </c>
      <c r="H233" s="1" t="s">
        <v>32253</v>
      </c>
      <c r="I233" s="1" t="s">
        <v>10632</v>
      </c>
      <c r="J233" s="1" t="s">
        <v>21837</v>
      </c>
      <c r="L233" s="1" t="s">
        <v>24</v>
      </c>
      <c r="R233" s="1" t="s">
        <v>31777</v>
      </c>
      <c r="S233" s="1" t="s">
        <v>32254</v>
      </c>
    </row>
    <row r="234" customHeight="1" spans="1:19">
      <c r="B234" s="1" t="s">
        <v>32255</v>
      </c>
    </row>
    <row r="235" customHeight="1" spans="1:19">
      <c r="B235" s="1" t="s">
        <v>450</v>
      </c>
      <c r="C235" s="1" t="s">
        <v>32103</v>
      </c>
      <c r="D235" s="1">
        <v>6</v>
      </c>
      <c r="H235" s="1">
        <v>3904166</v>
      </c>
      <c r="I235" s="1" t="s">
        <v>32256</v>
      </c>
      <c r="J235" s="1" t="s">
        <v>8516</v>
      </c>
      <c r="K235" s="1">
        <v>99</v>
      </c>
      <c r="L235" s="1" t="s">
        <v>9644</v>
      </c>
      <c r="R235" s="1" t="s">
        <v>31777</v>
      </c>
      <c r="S235" s="1" t="s">
        <v>32257</v>
      </c>
    </row>
    <row r="236" customHeight="1" spans="1:19">
      <c r="B236" s="1" t="s">
        <v>450</v>
      </c>
      <c r="C236" s="1" t="s">
        <v>32106</v>
      </c>
      <c r="D236" s="1">
        <v>6</v>
      </c>
      <c r="H236" s="1">
        <v>3904166</v>
      </c>
      <c r="I236" s="1" t="s">
        <v>32258</v>
      </c>
      <c r="J236" s="1" t="s">
        <v>8516</v>
      </c>
      <c r="K236" s="1">
        <v>101.5</v>
      </c>
      <c r="L236" s="1" t="s">
        <v>9644</v>
      </c>
      <c r="R236" s="1" t="s">
        <v>31777</v>
      </c>
      <c r="S236" s="1" t="s">
        <v>32259</v>
      </c>
    </row>
    <row r="237" customHeight="1" spans="1:19">
      <c r="B237" s="1" t="s">
        <v>450</v>
      </c>
      <c r="C237" s="1" t="s">
        <v>32044</v>
      </c>
      <c r="D237" s="1">
        <v>6</v>
      </c>
      <c r="H237" s="1" t="s">
        <v>32260</v>
      </c>
      <c r="I237" s="1" t="s">
        <v>11094</v>
      </c>
      <c r="J237" s="1" t="s">
        <v>21837</v>
      </c>
      <c r="K237" s="1">
        <v>107</v>
      </c>
      <c r="L237" s="1" t="s">
        <v>9644</v>
      </c>
      <c r="R237" s="1" t="s">
        <v>31777</v>
      </c>
      <c r="S237" s="1" t="s">
        <v>32261</v>
      </c>
    </row>
    <row r="238" customHeight="1" spans="1:19">
      <c r="B238" s="1" t="s">
        <v>450</v>
      </c>
      <c r="C238" s="1" t="s">
        <v>32112</v>
      </c>
      <c r="D238" s="1">
        <v>6</v>
      </c>
      <c r="H238" s="1">
        <v>3907792</v>
      </c>
      <c r="I238" s="1" t="s">
        <v>32262</v>
      </c>
      <c r="J238" s="1" t="s">
        <v>8516</v>
      </c>
      <c r="K238" s="1">
        <v>114</v>
      </c>
      <c r="L238" s="1" t="s">
        <v>9644</v>
      </c>
      <c r="R238" s="1" t="s">
        <v>31777</v>
      </c>
      <c r="S238" s="1" t="s">
        <v>32263</v>
      </c>
    </row>
    <row r="239" customHeight="1" spans="1:19">
      <c r="A239" s="1" t="s">
        <v>15310</v>
      </c>
      <c r="B239" s="1" t="s">
        <v>450</v>
      </c>
      <c r="C239" s="1" t="s">
        <v>32048</v>
      </c>
      <c r="D239" s="1">
        <v>6</v>
      </c>
      <c r="H239" s="1">
        <v>3080760</v>
      </c>
      <c r="J239" s="1" t="s">
        <v>8516</v>
      </c>
      <c r="K239" s="1">
        <v>125</v>
      </c>
      <c r="L239" s="1" t="s">
        <v>9644</v>
      </c>
      <c r="R239" s="1" t="s">
        <v>31777</v>
      </c>
      <c r="S239" s="1" t="s">
        <v>32264</v>
      </c>
    </row>
    <row r="240" customHeight="1" spans="1:19">
      <c r="B240" s="1" t="s">
        <v>450</v>
      </c>
      <c r="C240" s="1" t="s">
        <v>32265</v>
      </c>
      <c r="H240" s="1">
        <v>23531502</v>
      </c>
      <c r="I240" s="1" t="s">
        <v>11096</v>
      </c>
      <c r="J240" s="1" t="s">
        <v>21837</v>
      </c>
      <c r="K240" s="1">
        <v>130.02</v>
      </c>
      <c r="L240" s="1" t="s">
        <v>24</v>
      </c>
      <c r="R240" s="1" t="s">
        <v>31777</v>
      </c>
      <c r="S240" s="1" t="s">
        <v>32266</v>
      </c>
    </row>
    <row r="241" customHeight="1" spans="1:19">
      <c r="B241" s="1" t="s">
        <v>450</v>
      </c>
      <c r="C241" s="1" t="s">
        <v>32267</v>
      </c>
      <c r="D241" s="1">
        <v>6</v>
      </c>
      <c r="H241" s="1">
        <v>4101507</v>
      </c>
      <c r="I241" s="1" t="s">
        <v>32268</v>
      </c>
      <c r="J241" s="1" t="s">
        <v>8516</v>
      </c>
      <c r="K241" s="1">
        <v>137</v>
      </c>
      <c r="L241" s="1" t="s">
        <v>9644</v>
      </c>
      <c r="R241" s="1" t="s">
        <v>31777</v>
      </c>
      <c r="S241" s="1" t="s">
        <v>32269</v>
      </c>
    </row>
    <row r="242" customHeight="1" spans="1:19">
      <c r="B242" s="1" t="s">
        <v>450</v>
      </c>
      <c r="C242" s="1" t="s">
        <v>32256</v>
      </c>
      <c r="H242" s="1">
        <v>4720111010</v>
      </c>
      <c r="I242" s="1" t="s">
        <v>32270</v>
      </c>
      <c r="J242" s="1" t="s">
        <v>21837</v>
      </c>
      <c r="K242" s="1">
        <v>139</v>
      </c>
      <c r="L242" s="1" t="s">
        <v>24</v>
      </c>
      <c r="R242" s="1" t="s">
        <v>31777</v>
      </c>
      <c r="S242" s="1" t="s">
        <v>32271</v>
      </c>
    </row>
    <row r="243" customHeight="1" spans="1:19">
      <c r="B243" s="1" t="s">
        <v>450</v>
      </c>
      <c r="C243" s="1" t="s">
        <v>32258</v>
      </c>
      <c r="D243" s="1">
        <v>6</v>
      </c>
      <c r="H243" s="1">
        <v>3055099</v>
      </c>
      <c r="I243" s="1" t="s">
        <v>11088</v>
      </c>
      <c r="J243" s="1" t="s">
        <v>8516</v>
      </c>
      <c r="K243" s="1">
        <v>139.7</v>
      </c>
      <c r="L243" s="1" t="s">
        <v>9644</v>
      </c>
      <c r="R243" s="1" t="s">
        <v>31777</v>
      </c>
      <c r="S243" s="1" t="s">
        <v>32272</v>
      </c>
    </row>
    <row r="244" customHeight="1" spans="1:19">
      <c r="B244" s="1" t="s">
        <v>450</v>
      </c>
      <c r="C244" s="1" t="s">
        <v>32262</v>
      </c>
      <c r="D244" s="1">
        <v>6</v>
      </c>
      <c r="H244" s="1">
        <v>4009220</v>
      </c>
      <c r="I244" s="1" t="s">
        <v>3734</v>
      </c>
      <c r="J244" s="1" t="s">
        <v>8516</v>
      </c>
      <c r="K244" s="1">
        <v>158.8</v>
      </c>
      <c r="L244" s="1" t="s">
        <v>9644</v>
      </c>
      <c r="R244" s="1" t="s">
        <v>31777</v>
      </c>
      <c r="S244" s="1" t="s">
        <v>32273</v>
      </c>
    </row>
    <row r="245" customHeight="1" spans="1:19">
      <c r="B245" s="1" t="s">
        <v>450</v>
      </c>
      <c r="C245" s="1" t="s">
        <v>32270</v>
      </c>
      <c r="D245" s="1">
        <v>6</v>
      </c>
      <c r="H245" s="1">
        <v>3022157</v>
      </c>
      <c r="I245" s="1" t="s">
        <v>3743</v>
      </c>
      <c r="J245" s="1" t="s">
        <v>8516</v>
      </c>
      <c r="K245" s="1">
        <v>158.8</v>
      </c>
      <c r="L245" s="1" t="s">
        <v>9644</v>
      </c>
      <c r="R245" s="1" t="s">
        <v>31777</v>
      </c>
      <c r="S245" s="1" t="s">
        <v>32274</v>
      </c>
    </row>
    <row r="246" customHeight="1" spans="1:19">
      <c r="B246" s="1" t="s">
        <v>450</v>
      </c>
      <c r="C246" s="1" t="s">
        <v>14903</v>
      </c>
      <c r="D246" s="1">
        <v>6</v>
      </c>
      <c r="H246" s="1">
        <v>3904166</v>
      </c>
      <c r="I246" s="1" t="s">
        <v>32267</v>
      </c>
      <c r="J246" s="1" t="s">
        <v>21837</v>
      </c>
      <c r="L246" s="1" t="s">
        <v>9644</v>
      </c>
      <c r="R246" s="1" t="s">
        <v>31777</v>
      </c>
      <c r="S246" s="1" t="s">
        <v>32275</v>
      </c>
    </row>
    <row r="247" customHeight="1" spans="1:19">
      <c r="B247" s="1" t="s">
        <v>450</v>
      </c>
      <c r="C247" s="1" t="s">
        <v>32268</v>
      </c>
      <c r="D247" s="1">
        <v>6</v>
      </c>
      <c r="H247" s="1">
        <v>4919951</v>
      </c>
      <c r="I247" s="1" t="s">
        <v>14903</v>
      </c>
      <c r="J247" s="1" t="s">
        <v>21837</v>
      </c>
      <c r="L247" s="1" t="s">
        <v>9644</v>
      </c>
      <c r="R247" s="1" t="s">
        <v>31777</v>
      </c>
      <c r="S247" s="1" t="s">
        <v>32276</v>
      </c>
    </row>
    <row r="248" customHeight="1" spans="1:19">
      <c r="A248" s="1" t="s">
        <v>15310</v>
      </c>
      <c r="B248" s="1" t="s">
        <v>450</v>
      </c>
      <c r="C248" s="1" t="s">
        <v>3734</v>
      </c>
      <c r="H248" s="1">
        <v>4022533</v>
      </c>
      <c r="I248" s="1" t="s">
        <v>32258</v>
      </c>
      <c r="J248" s="1" t="s">
        <v>21837</v>
      </c>
      <c r="L248" s="1" t="s">
        <v>24</v>
      </c>
      <c r="R248" s="1" t="s">
        <v>31777</v>
      </c>
      <c r="S248" s="1" t="s">
        <v>32277</v>
      </c>
    </row>
    <row r="249" customHeight="1" spans="1:19">
      <c r="B249" s="1" t="s">
        <v>450</v>
      </c>
      <c r="C249" s="1" t="s">
        <v>3743</v>
      </c>
      <c r="H249" s="1" t="s">
        <v>15314</v>
      </c>
      <c r="I249" s="1" t="s">
        <v>7238</v>
      </c>
      <c r="J249" s="1" t="s">
        <v>21837</v>
      </c>
      <c r="L249" s="1" t="s">
        <v>24</v>
      </c>
      <c r="R249" s="1" t="s">
        <v>31777</v>
      </c>
      <c r="S249" s="1" t="s">
        <v>32278</v>
      </c>
    </row>
    <row r="250" customHeight="1" spans="1:19">
      <c r="B250" s="1" t="s">
        <v>450</v>
      </c>
      <c r="C250" s="1" t="s">
        <v>32258</v>
      </c>
      <c r="H250" s="1" t="s">
        <v>15325</v>
      </c>
      <c r="I250" s="1" t="s">
        <v>11091</v>
      </c>
      <c r="J250" s="1" t="s">
        <v>21837</v>
      </c>
      <c r="L250" s="1" t="s">
        <v>24</v>
      </c>
      <c r="R250" s="1" t="s">
        <v>31777</v>
      </c>
      <c r="S250" s="1" t="s">
        <v>32279</v>
      </c>
    </row>
    <row r="251" customHeight="1" spans="1:19">
      <c r="B251" s="1" t="s">
        <v>32280</v>
      </c>
    </row>
    <row r="252" customHeight="1" spans="1:19">
      <c r="A252" s="1" t="s">
        <v>15339</v>
      </c>
      <c r="B252" s="1" t="s">
        <v>501</v>
      </c>
      <c r="C252" s="1" t="s">
        <v>11088</v>
      </c>
      <c r="D252" s="1">
        <v>4</v>
      </c>
      <c r="H252" s="1" t="s">
        <v>32281</v>
      </c>
      <c r="I252" s="1" t="s">
        <v>32282</v>
      </c>
      <c r="J252" s="1" t="s">
        <v>8516</v>
      </c>
      <c r="K252" s="1">
        <v>83</v>
      </c>
      <c r="L252" s="1" t="s">
        <v>9654</v>
      </c>
      <c r="R252" s="1" t="s">
        <v>31777</v>
      </c>
      <c r="S252" s="1" t="s">
        <v>32283</v>
      </c>
    </row>
    <row r="253" customHeight="1" spans="1:19">
      <c r="B253" s="1" t="s">
        <v>501</v>
      </c>
      <c r="C253" s="1" t="s">
        <v>11091</v>
      </c>
      <c r="D253" s="1">
        <v>4</v>
      </c>
      <c r="H253" s="1" t="s">
        <v>32284</v>
      </c>
      <c r="I253" s="1" t="s">
        <v>15576</v>
      </c>
      <c r="J253" s="1" t="s">
        <v>8516</v>
      </c>
      <c r="K253" s="1">
        <v>88.5</v>
      </c>
      <c r="L253" s="1" t="s">
        <v>9654</v>
      </c>
      <c r="R253" s="1" t="s">
        <v>31777</v>
      </c>
      <c r="S253" s="1" t="s">
        <v>32285</v>
      </c>
    </row>
    <row r="254" customHeight="1" spans="1:19">
      <c r="A254" s="1" t="s">
        <v>15346</v>
      </c>
      <c r="B254" s="1" t="s">
        <v>501</v>
      </c>
      <c r="C254" s="1" t="s">
        <v>11094</v>
      </c>
      <c r="D254" s="1">
        <v>4</v>
      </c>
      <c r="H254" s="1" t="s">
        <v>32286</v>
      </c>
      <c r="I254" s="1" t="s">
        <v>15830</v>
      </c>
      <c r="J254" s="1" t="s">
        <v>8516</v>
      </c>
      <c r="K254" s="1">
        <v>88.5</v>
      </c>
      <c r="L254" s="1" t="s">
        <v>9654</v>
      </c>
      <c r="R254" s="1" t="s">
        <v>31777</v>
      </c>
      <c r="S254" s="1" t="s">
        <v>32287</v>
      </c>
    </row>
    <row r="255" customHeight="1" spans="1:19">
      <c r="A255" s="1" t="s">
        <v>15350</v>
      </c>
      <c r="B255" s="1" t="s">
        <v>501</v>
      </c>
      <c r="C255" s="1" t="s">
        <v>11096</v>
      </c>
      <c r="D255" s="1">
        <v>4</v>
      </c>
      <c r="H255" s="1" t="s">
        <v>32288</v>
      </c>
      <c r="I255" s="1" t="s">
        <v>15834</v>
      </c>
      <c r="J255" s="1" t="s">
        <v>8516</v>
      </c>
      <c r="K255" s="1">
        <v>92.4</v>
      </c>
      <c r="L255" s="1" t="s">
        <v>9654</v>
      </c>
      <c r="R255" s="1" t="s">
        <v>31777</v>
      </c>
      <c r="S255" s="1" t="s">
        <v>32289</v>
      </c>
    </row>
    <row r="256" customHeight="1" spans="1:19">
      <c r="A256" s="1" t="s">
        <v>15350</v>
      </c>
      <c r="B256" s="1" t="s">
        <v>501</v>
      </c>
      <c r="C256" s="1" t="s">
        <v>32290</v>
      </c>
      <c r="D256" s="1">
        <v>4</v>
      </c>
      <c r="H256" s="1" t="s">
        <v>15351</v>
      </c>
      <c r="I256" s="1" t="s">
        <v>32291</v>
      </c>
      <c r="J256" s="1" t="s">
        <v>8516</v>
      </c>
      <c r="K256" s="1">
        <v>92.9</v>
      </c>
      <c r="L256" s="1" t="s">
        <v>9654</v>
      </c>
      <c r="R256" s="1" t="s">
        <v>31777</v>
      </c>
      <c r="S256" s="1" t="s">
        <v>32292</v>
      </c>
    </row>
    <row r="257" customHeight="1" spans="1:19">
      <c r="B257" s="1" t="s">
        <v>501</v>
      </c>
      <c r="C257" s="1" t="s">
        <v>15365</v>
      </c>
      <c r="D257" s="1">
        <v>4</v>
      </c>
      <c r="H257" s="1" t="s">
        <v>32293</v>
      </c>
      <c r="I257" s="1" t="s">
        <v>15562</v>
      </c>
      <c r="J257" s="1" t="s">
        <v>8516</v>
      </c>
      <c r="K257" s="1">
        <v>95.5</v>
      </c>
      <c r="L257" s="1" t="s">
        <v>9654</v>
      </c>
      <c r="R257" s="1" t="s">
        <v>31777</v>
      </c>
      <c r="S257" s="1" t="s">
        <v>32294</v>
      </c>
    </row>
    <row r="258" customHeight="1" spans="1:19">
      <c r="B258" s="1" t="s">
        <v>501</v>
      </c>
      <c r="C258" s="1" t="s">
        <v>11098</v>
      </c>
      <c r="D258" s="1">
        <v>4</v>
      </c>
      <c r="H258" s="1" t="s">
        <v>32295</v>
      </c>
      <c r="I258" s="1" t="s">
        <v>7203</v>
      </c>
      <c r="J258" s="1" t="s">
        <v>8516</v>
      </c>
      <c r="K258" s="1">
        <v>96</v>
      </c>
      <c r="L258" s="1" t="s">
        <v>9654</v>
      </c>
      <c r="R258" s="1" t="s">
        <v>31777</v>
      </c>
      <c r="S258" s="1" t="s">
        <v>32296</v>
      </c>
    </row>
    <row r="259" customHeight="1" spans="1:19">
      <c r="B259" s="1" t="s">
        <v>501</v>
      </c>
      <c r="C259" s="1" t="s">
        <v>32297</v>
      </c>
      <c r="D259" s="1">
        <v>6</v>
      </c>
      <c r="H259" s="1" t="s">
        <v>32298</v>
      </c>
      <c r="I259" s="1" t="s">
        <v>32299</v>
      </c>
      <c r="J259" s="1" t="s">
        <v>8516</v>
      </c>
      <c r="K259" s="1">
        <v>96</v>
      </c>
      <c r="L259" s="1" t="s">
        <v>9644</v>
      </c>
      <c r="R259" s="1" t="s">
        <v>31777</v>
      </c>
      <c r="S259" s="1" t="s">
        <v>32300</v>
      </c>
    </row>
    <row r="260" customHeight="1" spans="1:19">
      <c r="A260" s="1" t="s">
        <v>15844</v>
      </c>
      <c r="B260" s="1" t="s">
        <v>501</v>
      </c>
      <c r="C260" s="1" t="s">
        <v>11115</v>
      </c>
      <c r="I260" s="1" t="s">
        <v>7209</v>
      </c>
      <c r="J260" s="1" t="s">
        <v>21837</v>
      </c>
      <c r="K260" s="1">
        <v>99.2</v>
      </c>
      <c r="L260" s="1" t="s">
        <v>24</v>
      </c>
      <c r="R260" s="1" t="s">
        <v>31777</v>
      </c>
      <c r="S260" s="1" t="s">
        <v>32301</v>
      </c>
    </row>
    <row r="261" customHeight="1" spans="1:19">
      <c r="B261" s="1" t="s">
        <v>501</v>
      </c>
      <c r="C261" s="1" t="s">
        <v>11118</v>
      </c>
      <c r="D261" s="1">
        <v>4</v>
      </c>
      <c r="H261" s="1" t="s">
        <v>32302</v>
      </c>
      <c r="I261" s="1" t="s">
        <v>11375</v>
      </c>
      <c r="J261" s="1" t="s">
        <v>8516</v>
      </c>
      <c r="K261" s="1">
        <v>100</v>
      </c>
      <c r="L261" s="1" t="s">
        <v>9654</v>
      </c>
      <c r="R261" s="1" t="s">
        <v>31777</v>
      </c>
      <c r="S261" s="1" t="s">
        <v>32303</v>
      </c>
    </row>
    <row r="262" customHeight="1" spans="1:19">
      <c r="B262" s="1" t="s">
        <v>501</v>
      </c>
      <c r="C262" s="1" t="s">
        <v>32304</v>
      </c>
      <c r="D262" s="1">
        <v>4</v>
      </c>
      <c r="H262" s="1" t="s">
        <v>32305</v>
      </c>
      <c r="I262" s="1" t="s">
        <v>32306</v>
      </c>
      <c r="J262" s="1" t="s">
        <v>8516</v>
      </c>
      <c r="K262" s="1">
        <v>100</v>
      </c>
      <c r="L262" s="1" t="s">
        <v>9654</v>
      </c>
      <c r="R262" s="1" t="s">
        <v>31777</v>
      </c>
      <c r="S262" s="1" t="s">
        <v>32307</v>
      </c>
    </row>
    <row r="263" customHeight="1" spans="1:19">
      <c r="B263" s="1" t="s">
        <v>501</v>
      </c>
      <c r="C263" s="1" t="s">
        <v>32308</v>
      </c>
      <c r="D263" s="1">
        <v>6</v>
      </c>
      <c r="H263" s="1" t="s">
        <v>15382</v>
      </c>
      <c r="I263" s="1" t="s">
        <v>32309</v>
      </c>
      <c r="J263" s="1" t="s">
        <v>8516</v>
      </c>
      <c r="K263" s="1">
        <v>100</v>
      </c>
      <c r="L263" s="1" t="s">
        <v>9644</v>
      </c>
      <c r="R263" s="1" t="s">
        <v>31777</v>
      </c>
      <c r="S263" s="1" t="s">
        <v>32310</v>
      </c>
    </row>
    <row r="264" customHeight="1" spans="1:19">
      <c r="A264" s="1" t="s">
        <v>15391</v>
      </c>
      <c r="B264" s="1" t="s">
        <v>501</v>
      </c>
      <c r="C264" s="1" t="s">
        <v>32311</v>
      </c>
      <c r="D264" s="1">
        <v>4</v>
      </c>
      <c r="H264" s="1" t="s">
        <v>32312</v>
      </c>
      <c r="I264" s="1" t="s">
        <v>7219</v>
      </c>
      <c r="J264" s="1" t="s">
        <v>8516</v>
      </c>
      <c r="K264" s="1">
        <v>102.5</v>
      </c>
      <c r="L264" s="1" t="s">
        <v>9654</v>
      </c>
      <c r="R264" s="1" t="s">
        <v>31777</v>
      </c>
      <c r="S264" s="1" t="s">
        <v>32313</v>
      </c>
    </row>
    <row r="265" customHeight="1" spans="1:19">
      <c r="B265" s="1" t="s">
        <v>501</v>
      </c>
      <c r="C265" s="1" t="s">
        <v>11133</v>
      </c>
      <c r="D265" s="1">
        <v>6</v>
      </c>
      <c r="H265" s="1" t="s">
        <v>32314</v>
      </c>
      <c r="I265" s="1" t="s">
        <v>7221</v>
      </c>
      <c r="J265" s="1" t="s">
        <v>8516</v>
      </c>
      <c r="K265" s="1">
        <v>108</v>
      </c>
      <c r="L265" s="1" t="s">
        <v>9644</v>
      </c>
      <c r="R265" s="1" t="s">
        <v>31777</v>
      </c>
      <c r="S265" s="1" t="s">
        <v>32315</v>
      </c>
    </row>
    <row r="266" customHeight="1" spans="1:19">
      <c r="A266" s="1" t="s">
        <v>15393</v>
      </c>
      <c r="B266" s="1" t="s">
        <v>501</v>
      </c>
      <c r="C266" s="1" t="s">
        <v>15394</v>
      </c>
      <c r="D266" s="1">
        <v>4</v>
      </c>
      <c r="H266" s="1" t="s">
        <v>32316</v>
      </c>
      <c r="I266" s="1" t="s">
        <v>11381</v>
      </c>
      <c r="J266" s="1" t="s">
        <v>8516</v>
      </c>
      <c r="K266" s="1">
        <v>108</v>
      </c>
      <c r="L266" s="1" t="s">
        <v>9654</v>
      </c>
      <c r="R266" s="1" t="s">
        <v>31777</v>
      </c>
      <c r="S266" s="1" t="s">
        <v>32317</v>
      </c>
    </row>
    <row r="267" customHeight="1" spans="1:19">
      <c r="A267" s="1" t="s">
        <v>15397</v>
      </c>
      <c r="B267" s="1" t="s">
        <v>501</v>
      </c>
      <c r="C267" s="1" t="s">
        <v>3822</v>
      </c>
      <c r="D267" s="1">
        <v>6</v>
      </c>
      <c r="H267" s="1" t="s">
        <v>32318</v>
      </c>
      <c r="I267" s="1" t="s">
        <v>7222</v>
      </c>
      <c r="J267" s="1" t="s">
        <v>8516</v>
      </c>
      <c r="K267" s="1">
        <v>108</v>
      </c>
      <c r="L267" s="1" t="s">
        <v>9644</v>
      </c>
      <c r="R267" s="1" t="s">
        <v>31777</v>
      </c>
      <c r="S267" s="1" t="s">
        <v>32319</v>
      </c>
    </row>
    <row r="268" customHeight="1" spans="1:19">
      <c r="B268" s="1" t="s">
        <v>501</v>
      </c>
      <c r="C268" s="1" t="s">
        <v>32320</v>
      </c>
      <c r="D268" s="1">
        <v>6</v>
      </c>
      <c r="H268" s="1" t="s">
        <v>32321</v>
      </c>
      <c r="I268" s="1" t="s">
        <v>7225</v>
      </c>
      <c r="J268" s="1" t="s">
        <v>8516</v>
      </c>
      <c r="K268" s="1">
        <v>108</v>
      </c>
      <c r="L268" s="1" t="s">
        <v>9644</v>
      </c>
      <c r="R268" s="1" t="s">
        <v>31777</v>
      </c>
      <c r="S268" s="1" t="s">
        <v>32322</v>
      </c>
    </row>
    <row r="269" customHeight="1" spans="1:19">
      <c r="B269" s="1" t="s">
        <v>501</v>
      </c>
      <c r="C269" s="1" t="s">
        <v>14268</v>
      </c>
      <c r="D269" s="1">
        <v>6</v>
      </c>
      <c r="H269" s="1" t="s">
        <v>32323</v>
      </c>
      <c r="I269" s="1" t="s">
        <v>7226</v>
      </c>
      <c r="J269" s="1" t="s">
        <v>8516</v>
      </c>
      <c r="K269" s="1">
        <v>108</v>
      </c>
      <c r="L269" s="1" t="s">
        <v>9644</v>
      </c>
      <c r="R269" s="1" t="s">
        <v>31777</v>
      </c>
      <c r="S269" s="1" t="s">
        <v>32324</v>
      </c>
    </row>
    <row r="270" customHeight="1" spans="1:19">
      <c r="A270" s="1" t="s">
        <v>15924</v>
      </c>
      <c r="B270" s="1" t="s">
        <v>501</v>
      </c>
      <c r="C270" s="1" t="s">
        <v>14312</v>
      </c>
      <c r="D270" s="1">
        <v>6</v>
      </c>
      <c r="H270" s="1" t="s">
        <v>32325</v>
      </c>
      <c r="I270" s="1" t="s">
        <v>7230</v>
      </c>
      <c r="J270" s="1" t="s">
        <v>8516</v>
      </c>
      <c r="K270" s="1">
        <v>110</v>
      </c>
      <c r="L270" s="1" t="s">
        <v>9644</v>
      </c>
      <c r="R270" s="1" t="s">
        <v>31777</v>
      </c>
      <c r="S270" s="1" t="s">
        <v>32326</v>
      </c>
    </row>
    <row r="271" customHeight="1" spans="1:19">
      <c r="A271" s="1" t="s">
        <v>15924</v>
      </c>
      <c r="B271" s="1" t="s">
        <v>501</v>
      </c>
      <c r="C271" s="1" t="s">
        <v>4616</v>
      </c>
      <c r="D271" s="1">
        <v>6</v>
      </c>
      <c r="H271" s="1" t="s">
        <v>32327</v>
      </c>
      <c r="I271" s="1" t="s">
        <v>32328</v>
      </c>
      <c r="J271" s="1" t="s">
        <v>8516</v>
      </c>
      <c r="K271" s="1">
        <v>110</v>
      </c>
      <c r="L271" s="1" t="s">
        <v>9644</v>
      </c>
      <c r="R271" s="1" t="s">
        <v>31777</v>
      </c>
      <c r="S271" s="1" t="s">
        <v>32329</v>
      </c>
    </row>
    <row r="272" customHeight="1" spans="1:19">
      <c r="A272" s="1" t="s">
        <v>15924</v>
      </c>
      <c r="B272" s="1" t="s">
        <v>501</v>
      </c>
      <c r="C272" s="1" t="s">
        <v>32330</v>
      </c>
      <c r="D272" s="1">
        <v>6</v>
      </c>
      <c r="H272" s="1" t="s">
        <v>32331</v>
      </c>
      <c r="I272" s="1" t="s">
        <v>11390</v>
      </c>
      <c r="J272" s="1" t="s">
        <v>8516</v>
      </c>
      <c r="K272" s="1">
        <v>110</v>
      </c>
      <c r="L272" s="1" t="s">
        <v>9644</v>
      </c>
      <c r="R272" s="1" t="s">
        <v>31777</v>
      </c>
      <c r="S272" s="1" t="s">
        <v>32332</v>
      </c>
    </row>
    <row r="273" customHeight="1" spans="1:19">
      <c r="B273" s="1" t="s">
        <v>501</v>
      </c>
      <c r="C273" s="1" t="s">
        <v>32333</v>
      </c>
      <c r="D273" s="1">
        <v>6</v>
      </c>
      <c r="H273" s="1" t="s">
        <v>32334</v>
      </c>
      <c r="I273" s="1" t="s">
        <v>32335</v>
      </c>
      <c r="J273" s="1" t="s">
        <v>8516</v>
      </c>
      <c r="K273" s="1">
        <v>110</v>
      </c>
      <c r="L273" s="1" t="s">
        <v>9644</v>
      </c>
      <c r="R273" s="1" t="s">
        <v>31777</v>
      </c>
      <c r="S273" s="1" t="s">
        <v>32336</v>
      </c>
    </row>
    <row r="274" customHeight="1" spans="1:19">
      <c r="B274" s="1" t="s">
        <v>501</v>
      </c>
      <c r="C274" s="1" t="s">
        <v>15433</v>
      </c>
      <c r="D274" s="1">
        <v>6</v>
      </c>
      <c r="H274" s="1" t="s">
        <v>32337</v>
      </c>
      <c r="I274" s="1" t="s">
        <v>7236</v>
      </c>
      <c r="J274" s="1" t="s">
        <v>8516</v>
      </c>
      <c r="K274" s="1">
        <v>120</v>
      </c>
      <c r="L274" s="1" t="s">
        <v>9644</v>
      </c>
      <c r="R274" s="1" t="s">
        <v>31777</v>
      </c>
      <c r="S274" s="1" t="s">
        <v>32338</v>
      </c>
    </row>
    <row r="275" customHeight="1" spans="1:19">
      <c r="A275" s="1" t="s">
        <v>15401</v>
      </c>
      <c r="B275" s="1" t="s">
        <v>501</v>
      </c>
      <c r="C275" s="1" t="s">
        <v>11160</v>
      </c>
      <c r="D275" s="1">
        <v>6</v>
      </c>
      <c r="H275" s="1" t="s">
        <v>32339</v>
      </c>
      <c r="I275" s="1" t="s">
        <v>7229</v>
      </c>
      <c r="J275" s="1" t="s">
        <v>8516</v>
      </c>
      <c r="K275" s="1">
        <v>125</v>
      </c>
      <c r="L275" s="1" t="s">
        <v>9644</v>
      </c>
      <c r="R275" s="1" t="s">
        <v>31777</v>
      </c>
      <c r="S275" s="1" t="s">
        <v>32340</v>
      </c>
    </row>
    <row r="276" customHeight="1" spans="1:19">
      <c r="B276" s="1" t="s">
        <v>501</v>
      </c>
      <c r="C276" s="1" t="s">
        <v>11168</v>
      </c>
      <c r="D276" s="1">
        <v>6</v>
      </c>
      <c r="H276" s="1" t="s">
        <v>32341</v>
      </c>
      <c r="I276" s="1" t="s">
        <v>7233</v>
      </c>
      <c r="J276" s="1" t="s">
        <v>8516</v>
      </c>
      <c r="K276" s="1">
        <v>125</v>
      </c>
      <c r="L276" s="1" t="s">
        <v>9644</v>
      </c>
      <c r="R276" s="1" t="s">
        <v>31777</v>
      </c>
      <c r="S276" s="1" t="s">
        <v>32342</v>
      </c>
    </row>
    <row r="277" customHeight="1" spans="1:19">
      <c r="B277" s="1" t="s">
        <v>501</v>
      </c>
      <c r="C277" s="1" t="s">
        <v>11176</v>
      </c>
      <c r="D277" s="1">
        <v>6</v>
      </c>
      <c r="H277" s="1" t="s">
        <v>32343</v>
      </c>
      <c r="I277" s="1" t="s">
        <v>7239</v>
      </c>
      <c r="J277" s="1" t="s">
        <v>8516</v>
      </c>
      <c r="K277" s="1">
        <v>133</v>
      </c>
      <c r="L277" s="1" t="s">
        <v>9644</v>
      </c>
      <c r="R277" s="1" t="s">
        <v>31777</v>
      </c>
      <c r="S277" s="1" t="s">
        <v>32344</v>
      </c>
    </row>
    <row r="278" customHeight="1" spans="1:19">
      <c r="B278" s="1" t="s">
        <v>501</v>
      </c>
      <c r="C278" s="1" t="s">
        <v>32345</v>
      </c>
      <c r="D278" s="1">
        <v>6</v>
      </c>
      <c r="H278" s="1" t="s">
        <v>32346</v>
      </c>
      <c r="I278" s="1" t="s">
        <v>7181</v>
      </c>
      <c r="J278" s="1" t="s">
        <v>8516</v>
      </c>
      <c r="K278" s="1">
        <v>133</v>
      </c>
      <c r="L278" s="1" t="s">
        <v>9644</v>
      </c>
      <c r="R278" s="1" t="s">
        <v>31777</v>
      </c>
      <c r="S278" s="1" t="s">
        <v>32347</v>
      </c>
    </row>
    <row r="279" customHeight="1" spans="1:19">
      <c r="A279" s="1" t="s">
        <v>15421</v>
      </c>
      <c r="B279" s="1" t="s">
        <v>501</v>
      </c>
      <c r="C279" s="1" t="s">
        <v>11184</v>
      </c>
      <c r="D279" s="1">
        <v>6</v>
      </c>
      <c r="H279" s="1" t="s">
        <v>32348</v>
      </c>
      <c r="I279" s="1" t="s">
        <v>7205</v>
      </c>
      <c r="J279" s="1" t="s">
        <v>8516</v>
      </c>
      <c r="K279" s="1">
        <v>133</v>
      </c>
      <c r="L279" s="1" t="s">
        <v>9644</v>
      </c>
      <c r="R279" s="1" t="s">
        <v>31777</v>
      </c>
      <c r="S279" s="1" t="s">
        <v>32349</v>
      </c>
    </row>
    <row r="280" customHeight="1" spans="1:19">
      <c r="A280" s="1" t="s">
        <v>15424</v>
      </c>
      <c r="B280" s="1" t="s">
        <v>501</v>
      </c>
      <c r="C280" s="1" t="s">
        <v>32350</v>
      </c>
      <c r="D280" s="1">
        <v>8</v>
      </c>
      <c r="H280" s="1" t="s">
        <v>32351</v>
      </c>
      <c r="I280" s="1" t="s">
        <v>11402</v>
      </c>
      <c r="J280" s="1" t="s">
        <v>8516</v>
      </c>
      <c r="K280" s="1">
        <v>135</v>
      </c>
      <c r="L280" s="1" t="s">
        <v>9820</v>
      </c>
      <c r="R280" s="1" t="s">
        <v>31777</v>
      </c>
      <c r="S280" s="1" t="s">
        <v>32352</v>
      </c>
    </row>
    <row r="281" customHeight="1" spans="1:19">
      <c r="B281" s="1" t="s">
        <v>501</v>
      </c>
      <c r="C281" s="1" t="s">
        <v>32353</v>
      </c>
      <c r="D281" s="1">
        <v>8</v>
      </c>
      <c r="H281" s="1" t="s">
        <v>32354</v>
      </c>
      <c r="I281" s="1" t="s">
        <v>15527</v>
      </c>
      <c r="J281" s="1" t="s">
        <v>8516</v>
      </c>
      <c r="K281" s="1">
        <v>135</v>
      </c>
      <c r="L281" s="1" t="s">
        <v>9820</v>
      </c>
      <c r="R281" s="1" t="s">
        <v>31777</v>
      </c>
      <c r="S281" s="1" t="s">
        <v>32355</v>
      </c>
    </row>
    <row r="282" customHeight="1" spans="1:19">
      <c r="B282" s="1" t="s">
        <v>501</v>
      </c>
      <c r="C282" s="1" t="s">
        <v>32356</v>
      </c>
      <c r="D282" s="1">
        <v>6</v>
      </c>
      <c r="H282" s="1" t="s">
        <v>32357</v>
      </c>
      <c r="I282" s="1" t="s">
        <v>7227</v>
      </c>
      <c r="J282" s="1" t="s">
        <v>8516</v>
      </c>
      <c r="K282" s="1">
        <v>136</v>
      </c>
      <c r="L282" s="1" t="s">
        <v>9644</v>
      </c>
      <c r="R282" s="1" t="s">
        <v>31777</v>
      </c>
      <c r="S282" s="1" t="s">
        <v>32358</v>
      </c>
    </row>
    <row r="283" customHeight="1" spans="1:19">
      <c r="A283" s="1" t="s">
        <v>15426</v>
      </c>
      <c r="B283" s="1" t="s">
        <v>501</v>
      </c>
      <c r="C283" s="1" t="s">
        <v>11200</v>
      </c>
      <c r="D283" s="1">
        <v>8</v>
      </c>
      <c r="H283" s="1" t="s">
        <v>32359</v>
      </c>
      <c r="I283" s="1" t="s">
        <v>15531</v>
      </c>
      <c r="J283" s="1" t="s">
        <v>8516</v>
      </c>
      <c r="K283" s="1">
        <v>138</v>
      </c>
      <c r="L283" s="1" t="s">
        <v>9820</v>
      </c>
      <c r="R283" s="1" t="s">
        <v>31777</v>
      </c>
      <c r="S283" s="1" t="s">
        <v>32360</v>
      </c>
    </row>
    <row r="284" customHeight="1" spans="1:19">
      <c r="B284" s="1" t="s">
        <v>501</v>
      </c>
      <c r="C284" s="1" t="s">
        <v>15928</v>
      </c>
      <c r="D284" s="1">
        <v>8</v>
      </c>
      <c r="H284" s="1" t="s">
        <v>32361</v>
      </c>
      <c r="I284" s="1" t="s">
        <v>3972</v>
      </c>
      <c r="J284" s="1" t="s">
        <v>8516</v>
      </c>
      <c r="K284" s="1">
        <v>150</v>
      </c>
      <c r="L284" s="1" t="s">
        <v>9820</v>
      </c>
      <c r="R284" s="1" t="s">
        <v>31777</v>
      </c>
      <c r="S284" s="1" t="s">
        <v>32362</v>
      </c>
    </row>
    <row r="285" customHeight="1" spans="1:19">
      <c r="B285" s="1" t="s">
        <v>501</v>
      </c>
      <c r="C285" s="1" t="s">
        <v>32363</v>
      </c>
      <c r="I285" s="1" t="s">
        <v>7204</v>
      </c>
      <c r="J285" s="1" t="s">
        <v>21837</v>
      </c>
      <c r="L285" s="1" t="s">
        <v>24</v>
      </c>
      <c r="R285" s="1" t="s">
        <v>31777</v>
      </c>
      <c r="S285" s="1" t="s">
        <v>32364</v>
      </c>
    </row>
    <row r="286" customHeight="1" spans="1:19">
      <c r="A286" s="1" t="s">
        <v>15373</v>
      </c>
      <c r="B286" s="1" t="s">
        <v>501</v>
      </c>
      <c r="C286" s="1" t="s">
        <v>11112</v>
      </c>
      <c r="H286" s="1" t="s">
        <v>15374</v>
      </c>
      <c r="I286" s="1" t="s">
        <v>7210</v>
      </c>
      <c r="J286" s="1" t="s">
        <v>21837</v>
      </c>
      <c r="L286" s="1" t="s">
        <v>24</v>
      </c>
      <c r="R286" s="1" t="s">
        <v>31777</v>
      </c>
      <c r="S286" s="1" t="s">
        <v>32365</v>
      </c>
    </row>
    <row r="287" customHeight="1" spans="1:19">
      <c r="B287" s="1" t="s">
        <v>501</v>
      </c>
      <c r="C287" s="1" t="s">
        <v>13431</v>
      </c>
      <c r="H287" s="1" t="s">
        <v>32366</v>
      </c>
      <c r="I287" s="1" t="s">
        <v>11376</v>
      </c>
      <c r="J287" s="1" t="s">
        <v>21837</v>
      </c>
      <c r="L287" s="1" t="s">
        <v>24</v>
      </c>
      <c r="R287" s="1" t="s">
        <v>31777</v>
      </c>
      <c r="S287" s="1" t="s">
        <v>32367</v>
      </c>
    </row>
    <row r="288" customHeight="1" spans="1:19">
      <c r="B288" s="1" t="s">
        <v>501</v>
      </c>
      <c r="C288" s="1" t="s">
        <v>15381</v>
      </c>
      <c r="H288" s="1" t="s">
        <v>15382</v>
      </c>
      <c r="I288" s="1" t="s">
        <v>11377</v>
      </c>
      <c r="J288" s="1" t="s">
        <v>21837</v>
      </c>
      <c r="L288" s="1" t="s">
        <v>24</v>
      </c>
      <c r="R288" s="1" t="s">
        <v>31777</v>
      </c>
      <c r="S288" s="1" t="s">
        <v>32368</v>
      </c>
    </row>
    <row r="289" customHeight="1" spans="1:19">
      <c r="A289" s="1" t="s">
        <v>15391</v>
      </c>
      <c r="B289" s="1" t="s">
        <v>501</v>
      </c>
      <c r="C289" s="1" t="s">
        <v>11131</v>
      </c>
      <c r="I289" s="1" t="s">
        <v>32369</v>
      </c>
      <c r="J289" s="1" t="s">
        <v>21837</v>
      </c>
      <c r="L289" s="1" t="s">
        <v>24</v>
      </c>
      <c r="R289" s="1" t="s">
        <v>31777</v>
      </c>
      <c r="S289" s="1" t="s">
        <v>32370</v>
      </c>
    </row>
    <row r="290" customHeight="1" spans="1:19">
      <c r="B290" s="1" t="s">
        <v>501</v>
      </c>
      <c r="C290" s="1" t="s">
        <v>14315</v>
      </c>
      <c r="I290" s="1" t="s">
        <v>11388</v>
      </c>
      <c r="J290" s="1" t="s">
        <v>21837</v>
      </c>
      <c r="L290" s="1" t="s">
        <v>24</v>
      </c>
      <c r="R290" s="1" t="s">
        <v>31777</v>
      </c>
      <c r="S290" s="1" t="s">
        <v>32371</v>
      </c>
    </row>
    <row r="291" customHeight="1" spans="1:19">
      <c r="B291" s="1" t="s">
        <v>501</v>
      </c>
      <c r="C291" s="1" t="s">
        <v>32372</v>
      </c>
      <c r="I291" s="1" t="s">
        <v>7241</v>
      </c>
      <c r="J291" s="1" t="s">
        <v>21837</v>
      </c>
      <c r="L291" s="1" t="s">
        <v>24</v>
      </c>
      <c r="R291" s="1" t="s">
        <v>31777</v>
      </c>
      <c r="S291" s="1" t="s">
        <v>32373</v>
      </c>
    </row>
    <row r="292" customHeight="1" spans="1:19">
      <c r="A292" s="1" t="s">
        <v>15424</v>
      </c>
      <c r="B292" s="1" t="s">
        <v>501</v>
      </c>
      <c r="C292" s="1" t="s">
        <v>11197</v>
      </c>
      <c r="I292" s="1" t="s">
        <v>11400</v>
      </c>
      <c r="J292" s="1" t="s">
        <v>21837</v>
      </c>
      <c r="L292" s="1" t="s">
        <v>24</v>
      </c>
      <c r="R292" s="1" t="s">
        <v>31777</v>
      </c>
      <c r="S292" s="1" t="s">
        <v>32374</v>
      </c>
    </row>
    <row r="293" customHeight="1" spans="1:19">
      <c r="A293" s="1" t="s">
        <v>15339</v>
      </c>
      <c r="B293" s="1" t="s">
        <v>501</v>
      </c>
      <c r="C293" s="1" t="s">
        <v>15340</v>
      </c>
      <c r="D293" s="1">
        <v>4</v>
      </c>
      <c r="I293" s="1" t="s">
        <v>15548</v>
      </c>
      <c r="J293" s="1" t="s">
        <v>21837</v>
      </c>
      <c r="L293" s="1" t="s">
        <v>9654</v>
      </c>
      <c r="R293" s="1" t="s">
        <v>31777</v>
      </c>
      <c r="S293" s="1" t="s">
        <v>32375</v>
      </c>
    </row>
    <row r="294" customHeight="1" spans="1:19">
      <c r="B294" s="1" t="s">
        <v>32376</v>
      </c>
    </row>
    <row r="295" customHeight="1" spans="1:19">
      <c r="A295" s="1" t="s">
        <v>15547</v>
      </c>
      <c r="B295" s="1" t="s">
        <v>554</v>
      </c>
      <c r="C295" s="1" t="s">
        <v>32377</v>
      </c>
      <c r="D295" s="1">
        <v>4</v>
      </c>
      <c r="I295" s="1" t="s">
        <v>32378</v>
      </c>
      <c r="J295" s="1" t="s">
        <v>21837</v>
      </c>
      <c r="K295" s="1">
        <v>74</v>
      </c>
      <c r="L295" s="1" t="s">
        <v>9654</v>
      </c>
      <c r="R295" s="1" t="s">
        <v>31777</v>
      </c>
      <c r="S295" s="1" t="s">
        <v>32379</v>
      </c>
    </row>
    <row r="296" customHeight="1" spans="1:19">
      <c r="A296" s="1" t="s">
        <v>15812</v>
      </c>
      <c r="B296" s="1" t="s">
        <v>554</v>
      </c>
      <c r="C296" s="1" t="s">
        <v>13909</v>
      </c>
      <c r="D296" s="1">
        <v>4</v>
      </c>
      <c r="I296" s="1" t="s">
        <v>32380</v>
      </c>
      <c r="J296" s="1" t="s">
        <v>21837</v>
      </c>
      <c r="K296" s="1">
        <v>79</v>
      </c>
      <c r="L296" s="1" t="s">
        <v>9654</v>
      </c>
      <c r="R296" s="1" t="s">
        <v>31777</v>
      </c>
      <c r="S296" s="1" t="s">
        <v>32381</v>
      </c>
    </row>
    <row r="297" customHeight="1" spans="1:19">
      <c r="A297" s="1" t="s">
        <v>15815</v>
      </c>
      <c r="B297" s="1" t="s">
        <v>554</v>
      </c>
      <c r="C297" s="1" t="s">
        <v>15816</v>
      </c>
      <c r="D297" s="1">
        <v>4</v>
      </c>
      <c r="I297" s="1" t="s">
        <v>32382</v>
      </c>
      <c r="J297" s="1" t="s">
        <v>21837</v>
      </c>
      <c r="K297" s="1">
        <v>80</v>
      </c>
      <c r="L297" s="1" t="s">
        <v>9654</v>
      </c>
      <c r="R297" s="1" t="s">
        <v>31777</v>
      </c>
      <c r="S297" s="1" t="s">
        <v>32383</v>
      </c>
    </row>
    <row r="298" customHeight="1" spans="1:19">
      <c r="B298" s="1" t="s">
        <v>554</v>
      </c>
      <c r="C298" s="1" t="s">
        <v>32384</v>
      </c>
      <c r="D298" s="1">
        <v>4</v>
      </c>
      <c r="I298" s="1" t="s">
        <v>32385</v>
      </c>
      <c r="J298" s="1" t="s">
        <v>21837</v>
      </c>
      <c r="K298" s="1">
        <v>83</v>
      </c>
      <c r="L298" s="1" t="s">
        <v>9654</v>
      </c>
      <c r="R298" s="1" t="s">
        <v>31777</v>
      </c>
      <c r="S298" s="1" t="s">
        <v>32386</v>
      </c>
    </row>
    <row r="299" customHeight="1" spans="1:19">
      <c r="A299" s="1" t="s">
        <v>15567</v>
      </c>
      <c r="B299" s="1" t="s">
        <v>554</v>
      </c>
      <c r="C299" s="1" t="s">
        <v>4031</v>
      </c>
      <c r="D299" s="1">
        <v>4</v>
      </c>
      <c r="I299" s="1" t="s">
        <v>32387</v>
      </c>
      <c r="J299" s="1" t="s">
        <v>8516</v>
      </c>
      <c r="K299" s="1">
        <v>84</v>
      </c>
      <c r="L299" s="1" t="s">
        <v>9654</v>
      </c>
      <c r="R299" s="1" t="s">
        <v>31777</v>
      </c>
      <c r="S299" s="1" t="s">
        <v>32388</v>
      </c>
    </row>
    <row r="300" customHeight="1" spans="1:19">
      <c r="A300" s="1" t="s">
        <v>15567</v>
      </c>
      <c r="B300" s="1" t="s">
        <v>554</v>
      </c>
      <c r="C300" s="1" t="s">
        <v>32389</v>
      </c>
      <c r="D300" s="1">
        <v>4</v>
      </c>
      <c r="H300" s="1" t="s">
        <v>32390</v>
      </c>
      <c r="I300" s="1" t="s">
        <v>32391</v>
      </c>
      <c r="J300" s="1" t="s">
        <v>8516</v>
      </c>
      <c r="K300" s="1">
        <v>84</v>
      </c>
      <c r="L300" s="1" t="s">
        <v>9654</v>
      </c>
      <c r="R300" s="1" t="s">
        <v>31777</v>
      </c>
      <c r="S300" s="1" t="s">
        <v>32392</v>
      </c>
    </row>
    <row r="301" customHeight="1" spans="1:19">
      <c r="B301" s="1" t="s">
        <v>554</v>
      </c>
      <c r="C301" s="1" t="s">
        <v>32393</v>
      </c>
      <c r="H301" s="1" t="s">
        <v>32394</v>
      </c>
      <c r="I301" s="1" t="s">
        <v>32395</v>
      </c>
      <c r="J301" s="1" t="s">
        <v>8516</v>
      </c>
      <c r="K301" s="1">
        <v>84</v>
      </c>
      <c r="L301" s="1" t="s">
        <v>24</v>
      </c>
      <c r="R301" s="1" t="s">
        <v>31777</v>
      </c>
      <c r="S301" s="1" t="s">
        <v>32396</v>
      </c>
    </row>
    <row r="302" customHeight="1" spans="1:19">
      <c r="B302" s="1" t="s">
        <v>554</v>
      </c>
      <c r="C302" s="1" t="s">
        <v>7085</v>
      </c>
      <c r="I302" s="1" t="s">
        <v>31667</v>
      </c>
      <c r="J302" s="1" t="s">
        <v>8516</v>
      </c>
      <c r="K302" s="1">
        <v>85</v>
      </c>
      <c r="L302" s="1" t="s">
        <v>24</v>
      </c>
      <c r="R302" s="1" t="s">
        <v>31777</v>
      </c>
      <c r="S302" s="1" t="s">
        <v>32397</v>
      </c>
    </row>
    <row r="303" customHeight="1" spans="1:19">
      <c r="B303" s="1" t="s">
        <v>554</v>
      </c>
      <c r="C303" s="1" t="s">
        <v>32398</v>
      </c>
      <c r="H303" s="1" t="s">
        <v>32399</v>
      </c>
      <c r="I303" s="1" t="s">
        <v>32400</v>
      </c>
      <c r="J303" s="1" t="s">
        <v>8516</v>
      </c>
      <c r="K303" s="1">
        <v>85</v>
      </c>
      <c r="L303" s="1" t="s">
        <v>24</v>
      </c>
      <c r="R303" s="1" t="s">
        <v>31777</v>
      </c>
      <c r="S303" s="1" t="s">
        <v>32401</v>
      </c>
    </row>
    <row r="304" customHeight="1" spans="1:19">
      <c r="B304" s="1" t="s">
        <v>554</v>
      </c>
      <c r="C304" s="1" t="s">
        <v>32402</v>
      </c>
      <c r="H304" s="1" t="s">
        <v>32403</v>
      </c>
      <c r="I304" s="1" t="s">
        <v>32404</v>
      </c>
      <c r="J304" s="1" t="s">
        <v>8516</v>
      </c>
      <c r="K304" s="1">
        <v>85</v>
      </c>
      <c r="L304" s="1" t="s">
        <v>24</v>
      </c>
      <c r="R304" s="1" t="s">
        <v>31777</v>
      </c>
      <c r="S304" s="1" t="s">
        <v>32405</v>
      </c>
    </row>
    <row r="305" customHeight="1" spans="2:19">
      <c r="B305" s="1" t="s">
        <v>554</v>
      </c>
      <c r="C305" s="1" t="s">
        <v>15589</v>
      </c>
      <c r="D305" s="1">
        <v>4</v>
      </c>
      <c r="I305" s="1" t="s">
        <v>11416</v>
      </c>
      <c r="J305" s="1" t="s">
        <v>21837</v>
      </c>
      <c r="K305" s="1">
        <v>87</v>
      </c>
      <c r="L305" s="1" t="s">
        <v>9654</v>
      </c>
      <c r="R305" s="1" t="s">
        <v>31777</v>
      </c>
      <c r="S305" s="1" t="s">
        <v>32406</v>
      </c>
    </row>
    <row r="306" customHeight="1" spans="2:19">
      <c r="B306" s="1" t="s">
        <v>554</v>
      </c>
      <c r="C306" s="1" t="s">
        <v>32407</v>
      </c>
      <c r="J306" s="1" t="s">
        <v>8516</v>
      </c>
      <c r="K306" s="1">
        <v>88</v>
      </c>
      <c r="L306" s="1" t="s">
        <v>24</v>
      </c>
      <c r="R306" s="1" t="s">
        <v>31777</v>
      </c>
      <c r="S306" s="1" t="s">
        <v>32408</v>
      </c>
    </row>
    <row r="307" customHeight="1" spans="2:19">
      <c r="B307" s="1" t="s">
        <v>554</v>
      </c>
      <c r="C307" s="1" t="s">
        <v>7123</v>
      </c>
      <c r="D307" s="1">
        <v>4</v>
      </c>
      <c r="H307" s="1" t="s">
        <v>32409</v>
      </c>
      <c r="I307" s="1" t="s">
        <v>32410</v>
      </c>
      <c r="J307" s="1" t="s">
        <v>8516</v>
      </c>
      <c r="K307" s="1">
        <v>88</v>
      </c>
      <c r="L307" s="1" t="s">
        <v>9654</v>
      </c>
      <c r="R307" s="1" t="s">
        <v>31777</v>
      </c>
      <c r="S307" s="1" t="s">
        <v>32411</v>
      </c>
    </row>
    <row r="308" customHeight="1" spans="2:19">
      <c r="B308" s="1" t="s">
        <v>554</v>
      </c>
      <c r="C308" s="1" t="s">
        <v>32412</v>
      </c>
      <c r="H308" s="1" t="s">
        <v>32413</v>
      </c>
      <c r="I308" s="1" t="s">
        <v>32414</v>
      </c>
      <c r="J308" s="1" t="s">
        <v>8516</v>
      </c>
      <c r="K308" s="1">
        <v>90</v>
      </c>
      <c r="L308" s="1" t="s">
        <v>24</v>
      </c>
      <c r="R308" s="1" t="s">
        <v>31777</v>
      </c>
      <c r="S308" s="1" t="s">
        <v>32415</v>
      </c>
    </row>
    <row r="309" customHeight="1" spans="2:19">
      <c r="B309" s="1" t="s">
        <v>554</v>
      </c>
      <c r="C309" s="1" t="s">
        <v>32416</v>
      </c>
      <c r="I309" s="1" t="s">
        <v>32417</v>
      </c>
      <c r="J309" s="1" t="s">
        <v>8516</v>
      </c>
      <c r="K309" s="1">
        <v>91.5</v>
      </c>
      <c r="L309" s="1" t="s">
        <v>24</v>
      </c>
      <c r="R309" s="1" t="s">
        <v>31777</v>
      </c>
      <c r="S309" s="1" t="s">
        <v>32418</v>
      </c>
    </row>
    <row r="310" customHeight="1" spans="2:19">
      <c r="B310" s="1" t="s">
        <v>554</v>
      </c>
      <c r="C310" s="1" t="s">
        <v>7185</v>
      </c>
      <c r="H310" s="1" t="s">
        <v>32419</v>
      </c>
      <c r="I310" s="1" t="s">
        <v>12100</v>
      </c>
      <c r="J310" s="1" t="s">
        <v>12111</v>
      </c>
      <c r="K310" s="1">
        <v>91.5</v>
      </c>
      <c r="L310" s="1" t="s">
        <v>6398</v>
      </c>
      <c r="R310" s="1" t="s">
        <v>31777</v>
      </c>
      <c r="S310" s="1" t="s">
        <v>32420</v>
      </c>
    </row>
    <row r="311" customHeight="1" spans="2:19">
      <c r="B311" s="1" t="s">
        <v>554</v>
      </c>
      <c r="C311" s="1" t="s">
        <v>7188</v>
      </c>
      <c r="H311" s="1" t="s">
        <v>32421</v>
      </c>
      <c r="I311" s="1" t="s">
        <v>11803</v>
      </c>
      <c r="J311" s="1" t="s">
        <v>12111</v>
      </c>
      <c r="K311" s="1">
        <v>91.5</v>
      </c>
      <c r="L311" s="1" t="s">
        <v>6398</v>
      </c>
      <c r="R311" s="1" t="s">
        <v>31777</v>
      </c>
      <c r="S311" s="1" t="s">
        <v>32422</v>
      </c>
    </row>
    <row r="312" customHeight="1" spans="2:19">
      <c r="B312" s="1" t="s">
        <v>554</v>
      </c>
      <c r="C312" s="1" t="s">
        <v>11639</v>
      </c>
      <c r="I312" s="1" t="s">
        <v>11805</v>
      </c>
      <c r="J312" s="1" t="s">
        <v>12111</v>
      </c>
      <c r="K312" s="1">
        <v>91.5</v>
      </c>
      <c r="L312" s="1" t="s">
        <v>6398</v>
      </c>
      <c r="R312" s="1" t="s">
        <v>31777</v>
      </c>
      <c r="S312" s="1" t="s">
        <v>32423</v>
      </c>
    </row>
    <row r="313" customHeight="1" spans="2:19">
      <c r="B313" s="1" t="s">
        <v>554</v>
      </c>
      <c r="C313" s="1" t="s">
        <v>32424</v>
      </c>
      <c r="H313" s="1" t="s">
        <v>32425</v>
      </c>
      <c r="I313" s="1" t="s">
        <v>32426</v>
      </c>
      <c r="J313" s="1" t="s">
        <v>8516</v>
      </c>
      <c r="K313" s="1">
        <v>92</v>
      </c>
      <c r="L313" s="1" t="s">
        <v>24</v>
      </c>
      <c r="R313" s="1" t="s">
        <v>31777</v>
      </c>
      <c r="S313" s="1" t="s">
        <v>32427</v>
      </c>
    </row>
    <row r="314" customHeight="1" spans="2:19">
      <c r="B314" s="1" t="s">
        <v>554</v>
      </c>
      <c r="C314" s="1" t="s">
        <v>32428</v>
      </c>
      <c r="D314" s="1">
        <v>4</v>
      </c>
      <c r="I314" s="1" t="s">
        <v>32429</v>
      </c>
      <c r="J314" s="1" t="s">
        <v>21837</v>
      </c>
      <c r="K314" s="1">
        <v>93</v>
      </c>
      <c r="L314" s="1" t="s">
        <v>9654</v>
      </c>
      <c r="R314" s="1" t="s">
        <v>31777</v>
      </c>
      <c r="S314" s="1" t="s">
        <v>32430</v>
      </c>
    </row>
    <row r="315" customHeight="1" spans="2:19">
      <c r="B315" s="1" t="s">
        <v>554</v>
      </c>
      <c r="C315" s="1" t="s">
        <v>32431</v>
      </c>
      <c r="D315" s="1">
        <v>4</v>
      </c>
      <c r="H315" s="1" t="s">
        <v>32432</v>
      </c>
      <c r="I315" s="1" t="s">
        <v>32433</v>
      </c>
      <c r="J315" s="1" t="s">
        <v>8516</v>
      </c>
      <c r="K315" s="1">
        <v>94</v>
      </c>
      <c r="L315" s="1" t="s">
        <v>9654</v>
      </c>
      <c r="R315" s="1" t="s">
        <v>31777</v>
      </c>
      <c r="S315" s="1" t="s">
        <v>32434</v>
      </c>
    </row>
    <row r="316" customHeight="1" spans="2:19">
      <c r="B316" s="1" t="s">
        <v>554</v>
      </c>
      <c r="C316" s="1" t="s">
        <v>32435</v>
      </c>
      <c r="D316" s="1">
        <v>4</v>
      </c>
      <c r="H316" s="1" t="s">
        <v>32436</v>
      </c>
      <c r="I316" s="1" t="s">
        <v>32437</v>
      </c>
      <c r="J316" s="1" t="s">
        <v>8516</v>
      </c>
      <c r="K316" s="1">
        <v>95</v>
      </c>
      <c r="L316" s="1" t="s">
        <v>9654</v>
      </c>
      <c r="R316" s="1" t="s">
        <v>31777</v>
      </c>
      <c r="S316" s="1" t="s">
        <v>32438</v>
      </c>
    </row>
    <row r="317" customHeight="1" spans="2:19">
      <c r="B317" s="1" t="s">
        <v>554</v>
      </c>
      <c r="C317" s="1" t="s">
        <v>11341</v>
      </c>
      <c r="H317" s="1" t="s">
        <v>32439</v>
      </c>
      <c r="I317" s="1" t="s">
        <v>12108</v>
      </c>
      <c r="J317" s="1" t="s">
        <v>12111</v>
      </c>
      <c r="K317" s="1">
        <v>95</v>
      </c>
      <c r="L317" s="1" t="s">
        <v>6398</v>
      </c>
      <c r="R317" s="1" t="s">
        <v>31777</v>
      </c>
      <c r="S317" s="1" t="s">
        <v>32440</v>
      </c>
    </row>
    <row r="318" customHeight="1" spans="2:19">
      <c r="B318" s="1" t="s">
        <v>554</v>
      </c>
      <c r="C318" s="1" t="s">
        <v>32441</v>
      </c>
      <c r="I318" s="1" t="s">
        <v>32442</v>
      </c>
      <c r="J318" s="1" t="s">
        <v>12111</v>
      </c>
      <c r="K318" s="1">
        <v>95</v>
      </c>
      <c r="L318" s="1" t="s">
        <v>6398</v>
      </c>
      <c r="R318" s="1" t="s">
        <v>31777</v>
      </c>
      <c r="S318" s="1" t="s">
        <v>32443</v>
      </c>
    </row>
    <row r="319" customHeight="1" spans="2:19">
      <c r="B319" s="1" t="s">
        <v>554</v>
      </c>
      <c r="C319" s="1" t="s">
        <v>7201</v>
      </c>
      <c r="H319" s="1" t="s">
        <v>32436</v>
      </c>
      <c r="I319" s="1" t="s">
        <v>32444</v>
      </c>
      <c r="J319" s="1" t="s">
        <v>12111</v>
      </c>
      <c r="K319" s="1">
        <v>95</v>
      </c>
      <c r="L319" s="1" t="s">
        <v>6398</v>
      </c>
      <c r="R319" s="1" t="s">
        <v>31777</v>
      </c>
      <c r="S319" s="1" t="s">
        <v>32445</v>
      </c>
    </row>
    <row r="320" customHeight="1" spans="2:19">
      <c r="B320" s="1" t="s">
        <v>554</v>
      </c>
      <c r="C320" s="1" t="s">
        <v>32446</v>
      </c>
      <c r="D320" s="1">
        <v>4</v>
      </c>
      <c r="I320" s="1" t="s">
        <v>32447</v>
      </c>
      <c r="J320" s="1" t="s">
        <v>21837</v>
      </c>
      <c r="K320" s="1">
        <v>97</v>
      </c>
      <c r="L320" s="1" t="s">
        <v>9654</v>
      </c>
      <c r="R320" s="1" t="s">
        <v>31777</v>
      </c>
      <c r="S320" s="1" t="s">
        <v>32448</v>
      </c>
    </row>
    <row r="321" customHeight="1" spans="2:19">
      <c r="B321" s="1" t="s">
        <v>554</v>
      </c>
      <c r="C321" s="1" t="s">
        <v>15610</v>
      </c>
      <c r="D321" s="1">
        <v>4</v>
      </c>
      <c r="J321" s="1" t="s">
        <v>21837</v>
      </c>
      <c r="K321" s="1">
        <v>97</v>
      </c>
      <c r="L321" s="1" t="s">
        <v>9654</v>
      </c>
      <c r="R321" s="1" t="s">
        <v>31777</v>
      </c>
      <c r="S321" s="1" t="s">
        <v>32449</v>
      </c>
    </row>
    <row r="322" customHeight="1" spans="2:19">
      <c r="B322" s="1" t="s">
        <v>554</v>
      </c>
      <c r="C322" s="1" t="s">
        <v>15602</v>
      </c>
      <c r="D322" s="1">
        <v>4</v>
      </c>
      <c r="I322" s="1" t="s">
        <v>32450</v>
      </c>
      <c r="J322" s="1" t="s">
        <v>21837</v>
      </c>
      <c r="K322" s="1">
        <v>97</v>
      </c>
      <c r="L322" s="1" t="s">
        <v>9654</v>
      </c>
      <c r="R322" s="1" t="s">
        <v>31777</v>
      </c>
      <c r="S322" s="1" t="s">
        <v>32451</v>
      </c>
    </row>
    <row r="323" customHeight="1" spans="2:19">
      <c r="B323" s="1" t="s">
        <v>554</v>
      </c>
      <c r="C323" s="1" t="s">
        <v>32452</v>
      </c>
      <c r="D323" s="1">
        <v>4</v>
      </c>
      <c r="H323" s="1" t="s">
        <v>32453</v>
      </c>
      <c r="I323" s="1" t="s">
        <v>32454</v>
      </c>
      <c r="J323" s="1" t="s">
        <v>8516</v>
      </c>
      <c r="K323" s="1">
        <v>98</v>
      </c>
      <c r="L323" s="1" t="s">
        <v>9654</v>
      </c>
      <c r="R323" s="1" t="s">
        <v>31777</v>
      </c>
      <c r="S323" s="1" t="s">
        <v>32455</v>
      </c>
    </row>
    <row r="324" customHeight="1" spans="2:19">
      <c r="B324" s="1" t="s">
        <v>554</v>
      </c>
      <c r="C324" s="1" t="s">
        <v>32456</v>
      </c>
      <c r="I324" s="1" t="s">
        <v>32457</v>
      </c>
      <c r="J324" s="1" t="s">
        <v>8516</v>
      </c>
      <c r="K324" s="1">
        <v>100</v>
      </c>
      <c r="L324" s="1" t="s">
        <v>24</v>
      </c>
      <c r="R324" s="1" t="s">
        <v>31777</v>
      </c>
      <c r="S324" s="1" t="s">
        <v>32458</v>
      </c>
    </row>
    <row r="325" customHeight="1" spans="2:19">
      <c r="B325" s="1" t="s">
        <v>554</v>
      </c>
      <c r="C325" s="1" t="s">
        <v>32459</v>
      </c>
      <c r="D325" s="1">
        <v>4</v>
      </c>
      <c r="H325" s="1" t="s">
        <v>32460</v>
      </c>
      <c r="I325" s="1" t="s">
        <v>15554</v>
      </c>
      <c r="J325" s="1" t="s">
        <v>8516</v>
      </c>
      <c r="K325" s="1">
        <v>100</v>
      </c>
      <c r="L325" s="1" t="s">
        <v>9654</v>
      </c>
      <c r="R325" s="1" t="s">
        <v>31777</v>
      </c>
      <c r="S325" s="1" t="s">
        <v>32461</v>
      </c>
    </row>
    <row r="326" customHeight="1" spans="2:19">
      <c r="B326" s="1" t="s">
        <v>554</v>
      </c>
      <c r="C326" s="1" t="s">
        <v>32462</v>
      </c>
      <c r="D326" s="1">
        <v>6</v>
      </c>
      <c r="I326" s="1" t="s">
        <v>32463</v>
      </c>
      <c r="J326" s="1" t="s">
        <v>8516</v>
      </c>
      <c r="K326" s="1">
        <v>100</v>
      </c>
      <c r="L326" s="1" t="s">
        <v>9644</v>
      </c>
      <c r="R326" s="1" t="s">
        <v>31777</v>
      </c>
      <c r="S326" s="1" t="s">
        <v>32464</v>
      </c>
    </row>
    <row r="327" customHeight="1" spans="2:19">
      <c r="B327" s="1" t="s">
        <v>554</v>
      </c>
      <c r="C327" s="1" t="s">
        <v>7196</v>
      </c>
      <c r="H327" s="1" t="s">
        <v>32460</v>
      </c>
      <c r="I327" s="1" t="s">
        <v>32465</v>
      </c>
      <c r="J327" s="1" t="s">
        <v>12111</v>
      </c>
      <c r="K327" s="1">
        <v>100</v>
      </c>
      <c r="L327" s="1" t="s">
        <v>6398</v>
      </c>
      <c r="R327" s="1" t="s">
        <v>31777</v>
      </c>
      <c r="S327" s="1" t="s">
        <v>32466</v>
      </c>
    </row>
    <row r="328" customHeight="1" spans="2:19">
      <c r="B328" s="1" t="s">
        <v>554</v>
      </c>
      <c r="C328" s="1" t="s">
        <v>7199</v>
      </c>
      <c r="H328" s="1" t="s">
        <v>32460</v>
      </c>
      <c r="I328" s="1" t="s">
        <v>32467</v>
      </c>
      <c r="J328" s="1" t="s">
        <v>12111</v>
      </c>
      <c r="K328" s="1">
        <v>100</v>
      </c>
      <c r="L328" s="1" t="s">
        <v>6398</v>
      </c>
      <c r="R328" s="1" t="s">
        <v>31777</v>
      </c>
      <c r="S328" s="1" t="s">
        <v>32468</v>
      </c>
    </row>
    <row r="329" customHeight="1" spans="2:19">
      <c r="B329" s="1" t="s">
        <v>554</v>
      </c>
      <c r="C329" s="1" t="s">
        <v>7200</v>
      </c>
      <c r="H329" s="1" t="s">
        <v>32460</v>
      </c>
      <c r="I329" s="1" t="s">
        <v>32469</v>
      </c>
      <c r="J329" s="1" t="s">
        <v>12111</v>
      </c>
      <c r="K329" s="1">
        <v>100</v>
      </c>
      <c r="L329" s="1" t="s">
        <v>6398</v>
      </c>
      <c r="R329" s="1" t="s">
        <v>31777</v>
      </c>
      <c r="S329" s="1" t="s">
        <v>32470</v>
      </c>
    </row>
    <row r="330" customHeight="1" spans="2:19">
      <c r="B330" s="1" t="s">
        <v>554</v>
      </c>
      <c r="C330" s="1" t="s">
        <v>7202</v>
      </c>
      <c r="H330" s="1" t="s">
        <v>32460</v>
      </c>
      <c r="I330" s="1" t="s">
        <v>11724</v>
      </c>
      <c r="J330" s="1" t="s">
        <v>12111</v>
      </c>
      <c r="K330" s="1">
        <v>100</v>
      </c>
      <c r="L330" s="1" t="s">
        <v>6398</v>
      </c>
      <c r="R330" s="1" t="s">
        <v>31777</v>
      </c>
      <c r="S330" s="1" t="s">
        <v>32471</v>
      </c>
    </row>
    <row r="331" customHeight="1" spans="2:19">
      <c r="B331" s="1" t="s">
        <v>554</v>
      </c>
      <c r="C331" s="1" t="s">
        <v>7244</v>
      </c>
      <c r="H331" s="1" t="s">
        <v>32460</v>
      </c>
      <c r="I331" s="1" t="s">
        <v>32472</v>
      </c>
      <c r="J331" s="1" t="s">
        <v>12111</v>
      </c>
      <c r="K331" s="1">
        <v>100</v>
      </c>
      <c r="L331" s="1" t="s">
        <v>6398</v>
      </c>
      <c r="R331" s="1" t="s">
        <v>31777</v>
      </c>
      <c r="S331" s="1" t="s">
        <v>32473</v>
      </c>
    </row>
    <row r="332" customHeight="1" spans="2:19">
      <c r="B332" s="1" t="s">
        <v>554</v>
      </c>
      <c r="C332" s="1" t="s">
        <v>32474</v>
      </c>
      <c r="H332" s="1" t="s">
        <v>32475</v>
      </c>
      <c r="I332" s="1" t="s">
        <v>32476</v>
      </c>
      <c r="J332" s="1" t="s">
        <v>8516</v>
      </c>
      <c r="K332" s="1">
        <v>102</v>
      </c>
      <c r="L332" s="1" t="s">
        <v>24</v>
      </c>
      <c r="R332" s="1" t="s">
        <v>31777</v>
      </c>
      <c r="S332" s="1" t="s">
        <v>32477</v>
      </c>
    </row>
    <row r="333" customHeight="1" spans="2:19">
      <c r="B333" s="1" t="s">
        <v>554</v>
      </c>
      <c r="C333" s="1" t="s">
        <v>32478</v>
      </c>
      <c r="I333" s="1" t="s">
        <v>32479</v>
      </c>
      <c r="J333" s="1" t="s">
        <v>12111</v>
      </c>
      <c r="K333" s="1">
        <v>105</v>
      </c>
      <c r="L333" s="1" t="s">
        <v>6398</v>
      </c>
      <c r="R333" s="1" t="s">
        <v>31777</v>
      </c>
      <c r="S333" s="1" t="s">
        <v>32480</v>
      </c>
    </row>
    <row r="334" customHeight="1" spans="2:19">
      <c r="B334" s="1" t="s">
        <v>554</v>
      </c>
      <c r="C334" s="1" t="s">
        <v>7193</v>
      </c>
      <c r="H334" s="1" t="s">
        <v>32481</v>
      </c>
      <c r="I334" s="1" t="s">
        <v>32482</v>
      </c>
      <c r="J334" s="1" t="s">
        <v>12111</v>
      </c>
      <c r="K334" s="1">
        <v>105</v>
      </c>
      <c r="L334" s="1" t="s">
        <v>6398</v>
      </c>
      <c r="R334" s="1" t="s">
        <v>31777</v>
      </c>
      <c r="S334" s="1" t="s">
        <v>32483</v>
      </c>
    </row>
    <row r="335" customHeight="1" spans="2:19">
      <c r="B335" s="1" t="s">
        <v>554</v>
      </c>
      <c r="C335" s="1" t="s">
        <v>7213</v>
      </c>
      <c r="H335" s="1" t="s">
        <v>32481</v>
      </c>
      <c r="I335" s="1" t="s">
        <v>32484</v>
      </c>
      <c r="J335" s="1" t="s">
        <v>12111</v>
      </c>
      <c r="K335" s="1">
        <v>105</v>
      </c>
      <c r="L335" s="1" t="s">
        <v>6398</v>
      </c>
      <c r="R335" s="1" t="s">
        <v>31777</v>
      </c>
      <c r="S335" s="1" t="s">
        <v>32485</v>
      </c>
    </row>
    <row r="336" customHeight="1" spans="2:19">
      <c r="B336" s="1" t="s">
        <v>554</v>
      </c>
      <c r="C336" s="1" t="s">
        <v>7214</v>
      </c>
      <c r="H336" s="1" t="s">
        <v>32481</v>
      </c>
      <c r="I336" s="1" t="s">
        <v>32486</v>
      </c>
      <c r="J336" s="1" t="s">
        <v>12111</v>
      </c>
      <c r="K336" s="1">
        <v>105</v>
      </c>
      <c r="L336" s="1" t="s">
        <v>6398</v>
      </c>
      <c r="R336" s="1" t="s">
        <v>31777</v>
      </c>
      <c r="S336" s="1" t="s">
        <v>32487</v>
      </c>
    </row>
    <row r="337" customHeight="1" spans="2:19">
      <c r="B337" s="1" t="s">
        <v>554</v>
      </c>
      <c r="C337" s="1" t="s">
        <v>7217</v>
      </c>
      <c r="H337" s="1" t="s">
        <v>32481</v>
      </c>
      <c r="I337" s="1" t="s">
        <v>11839</v>
      </c>
      <c r="J337" s="1" t="s">
        <v>12111</v>
      </c>
      <c r="K337" s="1">
        <v>105</v>
      </c>
      <c r="L337" s="1" t="s">
        <v>6398</v>
      </c>
      <c r="R337" s="1" t="s">
        <v>31777</v>
      </c>
      <c r="S337" s="1" t="s">
        <v>32488</v>
      </c>
    </row>
    <row r="338" customHeight="1" spans="2:19">
      <c r="B338" s="1" t="s">
        <v>554</v>
      </c>
      <c r="C338" s="1" t="s">
        <v>7218</v>
      </c>
      <c r="H338" s="1" t="s">
        <v>32481</v>
      </c>
      <c r="I338" s="1" t="s">
        <v>32489</v>
      </c>
      <c r="J338" s="1" t="s">
        <v>12111</v>
      </c>
      <c r="K338" s="1">
        <v>105</v>
      </c>
      <c r="L338" s="1" t="s">
        <v>6398</v>
      </c>
      <c r="R338" s="1" t="s">
        <v>31777</v>
      </c>
      <c r="S338" s="1" t="s">
        <v>32490</v>
      </c>
    </row>
    <row r="339" customHeight="1" spans="2:19">
      <c r="B339" s="1" t="s">
        <v>554</v>
      </c>
      <c r="C339" s="1" t="s">
        <v>7203</v>
      </c>
      <c r="I339" s="1" t="s">
        <v>32491</v>
      </c>
      <c r="J339" s="1" t="s">
        <v>12111</v>
      </c>
      <c r="K339" s="1">
        <v>106</v>
      </c>
      <c r="L339" s="1" t="s">
        <v>6398</v>
      </c>
      <c r="R339" s="1" t="s">
        <v>31777</v>
      </c>
      <c r="S339" s="1" t="s">
        <v>32492</v>
      </c>
    </row>
    <row r="340" customHeight="1" spans="2:19">
      <c r="B340" s="1" t="s">
        <v>554</v>
      </c>
      <c r="C340" s="1" t="s">
        <v>7204</v>
      </c>
      <c r="I340" s="1" t="s">
        <v>32493</v>
      </c>
      <c r="J340" s="1" t="s">
        <v>12111</v>
      </c>
      <c r="K340" s="1">
        <v>106</v>
      </c>
      <c r="L340" s="1" t="s">
        <v>6398</v>
      </c>
      <c r="R340" s="1" t="s">
        <v>31777</v>
      </c>
      <c r="S340" s="1" t="s">
        <v>32494</v>
      </c>
    </row>
    <row r="341" customHeight="1" spans="2:19">
      <c r="B341" s="1" t="s">
        <v>554</v>
      </c>
      <c r="C341" s="1" t="s">
        <v>7210</v>
      </c>
      <c r="I341" s="1" t="s">
        <v>32495</v>
      </c>
      <c r="J341" s="1" t="s">
        <v>12111</v>
      </c>
      <c r="K341" s="1">
        <v>106.9</v>
      </c>
      <c r="L341" s="1" t="s">
        <v>6398</v>
      </c>
      <c r="R341" s="1" t="s">
        <v>31777</v>
      </c>
      <c r="S341" s="1" t="s">
        <v>32496</v>
      </c>
    </row>
    <row r="342" customHeight="1" spans="2:19">
      <c r="B342" s="1" t="s">
        <v>554</v>
      </c>
      <c r="C342" s="1" t="s">
        <v>11375</v>
      </c>
      <c r="H342" s="1" t="s">
        <v>32497</v>
      </c>
      <c r="I342" s="1" t="s">
        <v>11868</v>
      </c>
      <c r="J342" s="1" t="s">
        <v>12111</v>
      </c>
      <c r="K342" s="1">
        <v>110</v>
      </c>
      <c r="L342" s="1" t="s">
        <v>6398</v>
      </c>
      <c r="R342" s="1" t="s">
        <v>31777</v>
      </c>
      <c r="S342" s="1" t="s">
        <v>32498</v>
      </c>
    </row>
    <row r="343" customHeight="1" spans="2:19">
      <c r="B343" s="1" t="s">
        <v>554</v>
      </c>
      <c r="C343" s="1" t="s">
        <v>11376</v>
      </c>
      <c r="H343" s="1" t="s">
        <v>32499</v>
      </c>
      <c r="J343" s="1" t="s">
        <v>12111</v>
      </c>
      <c r="K343" s="1">
        <v>112</v>
      </c>
      <c r="L343" s="1" t="s">
        <v>6398</v>
      </c>
      <c r="R343" s="1" t="s">
        <v>31777</v>
      </c>
      <c r="S343" s="1" t="s">
        <v>32500</v>
      </c>
    </row>
    <row r="344" customHeight="1" spans="2:19">
      <c r="B344" s="1" t="s">
        <v>554</v>
      </c>
      <c r="C344" s="1" t="s">
        <v>11377</v>
      </c>
      <c r="H344" s="1" t="s">
        <v>32499</v>
      </c>
      <c r="I344" s="1" t="s">
        <v>11946</v>
      </c>
      <c r="J344" s="1" t="s">
        <v>12111</v>
      </c>
      <c r="K344" s="1">
        <v>112</v>
      </c>
      <c r="L344" s="1" t="s">
        <v>6398</v>
      </c>
      <c r="R344" s="1" t="s">
        <v>31777</v>
      </c>
      <c r="S344" s="1" t="s">
        <v>32501</v>
      </c>
    </row>
    <row r="345" customHeight="1" spans="2:19">
      <c r="B345" s="1" t="s">
        <v>554</v>
      </c>
      <c r="C345" s="1" t="s">
        <v>32306</v>
      </c>
      <c r="I345" s="1" t="s">
        <v>32502</v>
      </c>
      <c r="J345" s="1" t="s">
        <v>12111</v>
      </c>
      <c r="K345" s="1">
        <v>115</v>
      </c>
      <c r="L345" s="1" t="s">
        <v>6398</v>
      </c>
      <c r="R345" s="1" t="s">
        <v>31777</v>
      </c>
      <c r="S345" s="1" t="s">
        <v>32503</v>
      </c>
    </row>
    <row r="346" customHeight="1" spans="2:19">
      <c r="B346" s="1" t="s">
        <v>554</v>
      </c>
      <c r="C346" s="1" t="s">
        <v>32369</v>
      </c>
      <c r="I346" s="1" t="s">
        <v>12097</v>
      </c>
      <c r="J346" s="1" t="s">
        <v>12111</v>
      </c>
      <c r="K346" s="1">
        <v>115</v>
      </c>
      <c r="L346" s="1" t="s">
        <v>6398</v>
      </c>
      <c r="R346" s="1" t="s">
        <v>31777</v>
      </c>
      <c r="S346" s="1" t="s">
        <v>32504</v>
      </c>
    </row>
    <row r="347" customHeight="1" spans="2:19">
      <c r="B347" s="1" t="s">
        <v>554</v>
      </c>
      <c r="C347" s="1" t="s">
        <v>7219</v>
      </c>
      <c r="H347" s="1" t="s">
        <v>32505</v>
      </c>
      <c r="I347" s="1" t="s">
        <v>32506</v>
      </c>
      <c r="J347" s="1" t="s">
        <v>12111</v>
      </c>
      <c r="K347" s="1">
        <v>117.9</v>
      </c>
      <c r="L347" s="1" t="s">
        <v>6398</v>
      </c>
      <c r="R347" s="1" t="s">
        <v>31777</v>
      </c>
      <c r="S347" s="1" t="s">
        <v>32507</v>
      </c>
    </row>
    <row r="348" customHeight="1" spans="2:19">
      <c r="B348" s="1" t="s">
        <v>554</v>
      </c>
      <c r="C348" s="1" t="s">
        <v>7221</v>
      </c>
      <c r="H348" s="1" t="s">
        <v>32505</v>
      </c>
      <c r="I348" s="1" t="s">
        <v>32508</v>
      </c>
      <c r="J348" s="1" t="s">
        <v>12111</v>
      </c>
      <c r="K348" s="1">
        <v>117.9</v>
      </c>
      <c r="L348" s="1" t="s">
        <v>6398</v>
      </c>
      <c r="R348" s="1" t="s">
        <v>31777</v>
      </c>
      <c r="S348" s="1" t="s">
        <v>32509</v>
      </c>
    </row>
    <row r="349" customHeight="1" spans="2:19">
      <c r="B349" s="1" t="s">
        <v>554</v>
      </c>
      <c r="C349" s="1" t="s">
        <v>11381</v>
      </c>
      <c r="I349" s="1" t="s">
        <v>32510</v>
      </c>
      <c r="J349" s="1" t="s">
        <v>12111</v>
      </c>
      <c r="K349" s="1">
        <v>120</v>
      </c>
      <c r="L349" s="1" t="s">
        <v>6398</v>
      </c>
      <c r="R349" s="1" t="s">
        <v>31777</v>
      </c>
      <c r="S349" s="1" t="s">
        <v>32511</v>
      </c>
    </row>
    <row r="350" customHeight="1" spans="2:19">
      <c r="B350" s="1" t="s">
        <v>554</v>
      </c>
      <c r="C350" s="1" t="s">
        <v>32309</v>
      </c>
      <c r="I350" s="1" t="s">
        <v>32512</v>
      </c>
      <c r="J350" s="1" t="s">
        <v>12111</v>
      </c>
      <c r="K350" s="1">
        <v>124</v>
      </c>
      <c r="L350" s="1" t="s">
        <v>6398</v>
      </c>
      <c r="R350" s="1" t="s">
        <v>31777</v>
      </c>
      <c r="S350" s="1" t="s">
        <v>32513</v>
      </c>
    </row>
    <row r="351" customHeight="1" spans="2:19">
      <c r="B351" s="1" t="s">
        <v>554</v>
      </c>
      <c r="C351" s="1" t="s">
        <v>7222</v>
      </c>
      <c r="H351" s="1" t="s">
        <v>32514</v>
      </c>
      <c r="I351" s="1" t="s">
        <v>32515</v>
      </c>
      <c r="J351" s="1" t="s">
        <v>12111</v>
      </c>
      <c r="K351" s="1">
        <v>130</v>
      </c>
      <c r="L351" s="1" t="s">
        <v>6398</v>
      </c>
      <c r="R351" s="1" t="s">
        <v>31777</v>
      </c>
      <c r="S351" s="1" t="s">
        <v>32516</v>
      </c>
    </row>
    <row r="352" customHeight="1" spans="2:19">
      <c r="B352" s="1" t="s">
        <v>554</v>
      </c>
      <c r="C352" s="1" t="s">
        <v>7225</v>
      </c>
      <c r="H352" s="1" t="s">
        <v>32517</v>
      </c>
      <c r="I352" s="1" t="s">
        <v>4320</v>
      </c>
      <c r="J352" s="1" t="s">
        <v>12111</v>
      </c>
      <c r="K352" s="1">
        <v>130</v>
      </c>
      <c r="L352" s="1" t="s">
        <v>6398</v>
      </c>
      <c r="R352" s="1" t="s">
        <v>31777</v>
      </c>
      <c r="S352" s="1" t="s">
        <v>32518</v>
      </c>
    </row>
    <row r="353" customHeight="1" spans="2:19">
      <c r="B353" s="1" t="s">
        <v>554</v>
      </c>
      <c r="C353" s="1" t="s">
        <v>7226</v>
      </c>
      <c r="H353" s="1" t="s">
        <v>32514</v>
      </c>
      <c r="I353" s="1" t="s">
        <v>32519</v>
      </c>
      <c r="J353" s="1" t="s">
        <v>12111</v>
      </c>
      <c r="K353" s="1">
        <v>130</v>
      </c>
      <c r="L353" s="1" t="s">
        <v>6398</v>
      </c>
      <c r="R353" s="1" t="s">
        <v>31777</v>
      </c>
      <c r="S353" s="1" t="s">
        <v>32520</v>
      </c>
    </row>
    <row r="354" customHeight="1" spans="2:19">
      <c r="B354" s="1" t="s">
        <v>554</v>
      </c>
      <c r="C354" s="1" t="s">
        <v>7227</v>
      </c>
      <c r="H354" s="1" t="s">
        <v>32521</v>
      </c>
      <c r="I354" s="1" t="s">
        <v>32522</v>
      </c>
      <c r="J354" s="1" t="s">
        <v>12111</v>
      </c>
      <c r="K354" s="1">
        <v>130</v>
      </c>
      <c r="L354" s="1" t="s">
        <v>6398</v>
      </c>
      <c r="R354" s="1" t="s">
        <v>31777</v>
      </c>
      <c r="S354" s="1" t="s">
        <v>32523</v>
      </c>
    </row>
    <row r="355" customHeight="1" spans="2:19">
      <c r="B355" s="1" t="s">
        <v>554</v>
      </c>
      <c r="C355" s="1" t="s">
        <v>7229</v>
      </c>
      <c r="H355" s="1" t="s">
        <v>32521</v>
      </c>
      <c r="I355" s="1" t="s">
        <v>32524</v>
      </c>
      <c r="J355" s="1" t="s">
        <v>12111</v>
      </c>
      <c r="K355" s="1">
        <v>130</v>
      </c>
      <c r="L355" s="1" t="s">
        <v>6398</v>
      </c>
      <c r="R355" s="1" t="s">
        <v>31777</v>
      </c>
      <c r="S355" s="1" t="s">
        <v>32525</v>
      </c>
    </row>
    <row r="356" customHeight="1" spans="2:19">
      <c r="B356" s="1" t="s">
        <v>554</v>
      </c>
      <c r="C356" s="1" t="s">
        <v>7230</v>
      </c>
      <c r="H356" s="1" t="s">
        <v>32526</v>
      </c>
      <c r="I356" s="1" t="s">
        <v>10673</v>
      </c>
      <c r="J356" s="1" t="s">
        <v>12111</v>
      </c>
      <c r="K356" s="1">
        <v>132.9</v>
      </c>
      <c r="L356" s="1" t="s">
        <v>6398</v>
      </c>
      <c r="R356" s="1" t="s">
        <v>31777</v>
      </c>
      <c r="S356" s="1" t="s">
        <v>32527</v>
      </c>
    </row>
    <row r="357" customHeight="1" spans="2:19">
      <c r="B357" s="1" t="s">
        <v>554</v>
      </c>
      <c r="C357" s="1" t="s">
        <v>11388</v>
      </c>
      <c r="H357" s="1" t="s">
        <v>32528</v>
      </c>
      <c r="I357" s="1" t="s">
        <v>11677</v>
      </c>
      <c r="J357" s="1" t="s">
        <v>12111</v>
      </c>
      <c r="K357" s="1">
        <v>132.9</v>
      </c>
      <c r="L357" s="1" t="s">
        <v>6398</v>
      </c>
      <c r="R357" s="1" t="s">
        <v>31777</v>
      </c>
      <c r="S357" s="1" t="s">
        <v>32529</v>
      </c>
    </row>
    <row r="358" customHeight="1" spans="2:19">
      <c r="B358" s="1" t="s">
        <v>554</v>
      </c>
      <c r="C358" s="1" t="s">
        <v>32530</v>
      </c>
      <c r="I358" s="1" t="s">
        <v>32531</v>
      </c>
      <c r="J358" s="1" t="s">
        <v>12111</v>
      </c>
      <c r="K358" s="1">
        <v>135</v>
      </c>
      <c r="L358" s="1" t="s">
        <v>6398</v>
      </c>
      <c r="R358" s="1" t="s">
        <v>31777</v>
      </c>
      <c r="S358" s="1" t="s">
        <v>32532</v>
      </c>
    </row>
    <row r="359" customHeight="1" spans="2:19">
      <c r="B359" s="1" t="s">
        <v>554</v>
      </c>
      <c r="C359" s="1" t="s">
        <v>11390</v>
      </c>
      <c r="I359" s="1" t="s">
        <v>32533</v>
      </c>
      <c r="J359" s="1" t="s">
        <v>12111</v>
      </c>
      <c r="K359" s="1">
        <v>145</v>
      </c>
      <c r="L359" s="1" t="s">
        <v>6398</v>
      </c>
      <c r="R359" s="1" t="s">
        <v>31777</v>
      </c>
      <c r="S359" s="1" t="s">
        <v>32534</v>
      </c>
    </row>
    <row r="360" customHeight="1" spans="2:19">
      <c r="B360" s="1" t="s">
        <v>554</v>
      </c>
      <c r="C360" s="1" t="s">
        <v>7236</v>
      </c>
      <c r="H360" s="1" t="s">
        <v>32535</v>
      </c>
      <c r="I360" s="1" t="s">
        <v>32536</v>
      </c>
      <c r="J360" s="1" t="s">
        <v>12111</v>
      </c>
      <c r="K360" s="1">
        <v>148</v>
      </c>
      <c r="L360" s="1" t="s">
        <v>6398</v>
      </c>
      <c r="R360" s="1" t="s">
        <v>31777</v>
      </c>
      <c r="S360" s="1" t="s">
        <v>32537</v>
      </c>
    </row>
    <row r="361" customHeight="1" spans="2:19">
      <c r="B361" s="1" t="s">
        <v>554</v>
      </c>
      <c r="C361" s="1" t="s">
        <v>7238</v>
      </c>
      <c r="H361" s="1" t="s">
        <v>32535</v>
      </c>
      <c r="I361" s="1" t="s">
        <v>32538</v>
      </c>
      <c r="J361" s="1" t="s">
        <v>12111</v>
      </c>
      <c r="K361" s="1">
        <v>148</v>
      </c>
      <c r="L361" s="1" t="s">
        <v>6398</v>
      </c>
      <c r="R361" s="1" t="s">
        <v>31777</v>
      </c>
      <c r="S361" s="1" t="s">
        <v>32539</v>
      </c>
    </row>
    <row r="362" customHeight="1" spans="2:19">
      <c r="B362" s="1" t="s">
        <v>554</v>
      </c>
      <c r="C362" s="1" t="s">
        <v>7233</v>
      </c>
      <c r="H362" s="1" t="s">
        <v>32540</v>
      </c>
      <c r="I362" s="1" t="s">
        <v>4499</v>
      </c>
      <c r="J362" s="1" t="s">
        <v>12111</v>
      </c>
      <c r="K362" s="1">
        <v>150</v>
      </c>
      <c r="L362" s="1" t="s">
        <v>6398</v>
      </c>
      <c r="R362" s="1" t="s">
        <v>31777</v>
      </c>
      <c r="S362" s="1" t="s">
        <v>32541</v>
      </c>
    </row>
    <row r="363" customHeight="1" spans="2:19">
      <c r="B363" s="1" t="s">
        <v>554</v>
      </c>
      <c r="C363" s="1" t="s">
        <v>7239</v>
      </c>
      <c r="H363" s="1" t="s">
        <v>32540</v>
      </c>
      <c r="I363" s="1" t="s">
        <v>4319</v>
      </c>
      <c r="J363" s="1" t="s">
        <v>12111</v>
      </c>
      <c r="K363" s="1">
        <v>150</v>
      </c>
      <c r="L363" s="1" t="s">
        <v>6398</v>
      </c>
      <c r="R363" s="1" t="s">
        <v>31777</v>
      </c>
      <c r="S363" s="1" t="s">
        <v>32542</v>
      </c>
    </row>
    <row r="364" customHeight="1" spans="2:19">
      <c r="B364" s="1" t="s">
        <v>554</v>
      </c>
      <c r="C364" s="1" t="s">
        <v>7241</v>
      </c>
      <c r="H364" s="1" t="s">
        <v>32543</v>
      </c>
      <c r="I364" s="1" t="s">
        <v>4316</v>
      </c>
      <c r="J364" s="1" t="s">
        <v>12111</v>
      </c>
      <c r="K364" s="1">
        <v>150</v>
      </c>
      <c r="L364" s="1" t="s">
        <v>6398</v>
      </c>
      <c r="R364" s="1" t="s">
        <v>31777</v>
      </c>
      <c r="S364" s="1" t="s">
        <v>32544</v>
      </c>
    </row>
    <row r="365" customHeight="1" spans="2:19">
      <c r="B365" s="1" t="s">
        <v>554</v>
      </c>
      <c r="C365" s="1" t="s">
        <v>7181</v>
      </c>
      <c r="H365" s="1" t="s">
        <v>32545</v>
      </c>
      <c r="I365" s="1" t="s">
        <v>11219</v>
      </c>
      <c r="J365" s="1" t="s">
        <v>12111</v>
      </c>
      <c r="K365" s="1">
        <v>155</v>
      </c>
      <c r="L365" s="1" t="s">
        <v>6398</v>
      </c>
      <c r="R365" s="1" t="s">
        <v>31777</v>
      </c>
      <c r="S365" s="1" t="s">
        <v>32546</v>
      </c>
    </row>
    <row r="366" customHeight="1" spans="2:19">
      <c r="B366" s="1" t="s">
        <v>554</v>
      </c>
      <c r="C366" s="1" t="s">
        <v>7205</v>
      </c>
      <c r="H366" s="1" t="s">
        <v>32545</v>
      </c>
      <c r="I366" s="1" t="s">
        <v>11210</v>
      </c>
      <c r="J366" s="1" t="s">
        <v>12111</v>
      </c>
      <c r="K366" s="1">
        <v>155</v>
      </c>
      <c r="L366" s="1" t="s">
        <v>6398</v>
      </c>
      <c r="R366" s="1" t="s">
        <v>31777</v>
      </c>
      <c r="S366" s="1" t="s">
        <v>32547</v>
      </c>
    </row>
    <row r="367" customHeight="1" spans="2:19">
      <c r="B367" s="1" t="s">
        <v>554</v>
      </c>
      <c r="C367" s="1" t="s">
        <v>7209</v>
      </c>
      <c r="H367" s="1" t="s">
        <v>32545</v>
      </c>
      <c r="I367" s="1" t="s">
        <v>3851</v>
      </c>
      <c r="J367" s="1" t="s">
        <v>12111</v>
      </c>
      <c r="K367" s="1">
        <v>155</v>
      </c>
      <c r="L367" s="1" t="s">
        <v>6398</v>
      </c>
      <c r="R367" s="1" t="s">
        <v>31777</v>
      </c>
      <c r="S367" s="1" t="s">
        <v>32548</v>
      </c>
    </row>
    <row r="368" customHeight="1" spans="2:19">
      <c r="B368" s="1" t="s">
        <v>554</v>
      </c>
      <c r="C368" s="1" t="s">
        <v>11400</v>
      </c>
      <c r="I368" s="1" t="s">
        <v>32549</v>
      </c>
      <c r="J368" s="1" t="s">
        <v>12111</v>
      </c>
      <c r="K368" s="1">
        <v>165</v>
      </c>
      <c r="L368" s="1" t="s">
        <v>6398</v>
      </c>
      <c r="R368" s="1" t="s">
        <v>31777</v>
      </c>
      <c r="S368" s="1" t="s">
        <v>32550</v>
      </c>
    </row>
    <row r="369" customHeight="1" spans="1:19">
      <c r="B369" s="1" t="s">
        <v>554</v>
      </c>
      <c r="C369" s="1" t="s">
        <v>11402</v>
      </c>
      <c r="I369" s="1" t="s">
        <v>32551</v>
      </c>
      <c r="J369" s="1" t="s">
        <v>12111</v>
      </c>
      <c r="K369" s="1">
        <v>165</v>
      </c>
      <c r="L369" s="1" t="s">
        <v>6398</v>
      </c>
      <c r="R369" s="1" t="s">
        <v>31777</v>
      </c>
      <c r="S369" s="1" t="s">
        <v>32552</v>
      </c>
    </row>
    <row r="370" customHeight="1" spans="1:19">
      <c r="A370" s="1" t="s">
        <v>15526</v>
      </c>
      <c r="B370" s="1" t="s">
        <v>554</v>
      </c>
      <c r="C370" s="1" t="s">
        <v>15527</v>
      </c>
      <c r="D370" s="1">
        <v>3</v>
      </c>
      <c r="I370" s="1" t="s">
        <v>15558</v>
      </c>
      <c r="J370" s="1" t="s">
        <v>21837</v>
      </c>
      <c r="L370" s="1" t="s">
        <v>24</v>
      </c>
      <c r="R370" s="1" t="s">
        <v>31777</v>
      </c>
      <c r="S370" s="1" t="s">
        <v>32553</v>
      </c>
    </row>
    <row r="371" customHeight="1" spans="1:19">
      <c r="A371" s="1" t="s">
        <v>15530</v>
      </c>
      <c r="B371" s="1" t="s">
        <v>554</v>
      </c>
      <c r="C371" s="1" t="s">
        <v>15531</v>
      </c>
      <c r="D371" s="1">
        <v>3</v>
      </c>
      <c r="I371" s="1" t="s">
        <v>11417</v>
      </c>
      <c r="J371" s="1" t="s">
        <v>21837</v>
      </c>
      <c r="L371" s="1" t="s">
        <v>24</v>
      </c>
      <c r="R371" s="1" t="s">
        <v>31777</v>
      </c>
      <c r="S371" s="1" t="s">
        <v>32554</v>
      </c>
    </row>
    <row r="372" customHeight="1" spans="1:19">
      <c r="B372" s="1" t="s">
        <v>554</v>
      </c>
      <c r="C372" s="1" t="s">
        <v>3972</v>
      </c>
      <c r="D372" s="1">
        <v>3</v>
      </c>
      <c r="I372" s="1" t="s">
        <v>15820</v>
      </c>
      <c r="J372" s="1" t="s">
        <v>21837</v>
      </c>
      <c r="L372" s="1" t="s">
        <v>24</v>
      </c>
      <c r="R372" s="1" t="s">
        <v>31777</v>
      </c>
      <c r="S372" s="1" t="s">
        <v>32555</v>
      </c>
    </row>
    <row r="373" customHeight="1" spans="1:19">
      <c r="A373" s="1" t="s">
        <v>15540</v>
      </c>
      <c r="B373" s="1" t="s">
        <v>554</v>
      </c>
      <c r="C373" s="1" t="s">
        <v>32282</v>
      </c>
      <c r="D373" s="1">
        <v>3</v>
      </c>
      <c r="I373" s="1" t="s">
        <v>4174</v>
      </c>
      <c r="J373" s="1" t="s">
        <v>21837</v>
      </c>
      <c r="L373" s="1" t="s">
        <v>24</v>
      </c>
      <c r="R373" s="1" t="s">
        <v>31777</v>
      </c>
      <c r="S373" s="1" t="s">
        <v>32556</v>
      </c>
    </row>
    <row r="374" customHeight="1" spans="1:19">
      <c r="A374" s="1" t="s">
        <v>15547</v>
      </c>
      <c r="B374" s="1" t="s">
        <v>554</v>
      </c>
      <c r="C374" s="1" t="s">
        <v>15548</v>
      </c>
      <c r="D374" s="1">
        <v>4</v>
      </c>
      <c r="I374" s="1" t="s">
        <v>11418</v>
      </c>
      <c r="J374" s="1" t="s">
        <v>21837</v>
      </c>
      <c r="L374" s="1" t="s">
        <v>9654</v>
      </c>
      <c r="R374" s="1" t="s">
        <v>31777</v>
      </c>
      <c r="S374" s="1" t="s">
        <v>32557</v>
      </c>
    </row>
    <row r="375" customHeight="1" spans="1:19">
      <c r="A375" s="1" t="s">
        <v>15575</v>
      </c>
      <c r="B375" s="1" t="s">
        <v>554</v>
      </c>
      <c r="C375" s="1" t="s">
        <v>15576</v>
      </c>
      <c r="D375" s="1">
        <v>4</v>
      </c>
      <c r="I375" s="1" t="s">
        <v>32558</v>
      </c>
      <c r="J375" s="1" t="s">
        <v>21837</v>
      </c>
      <c r="L375" s="1" t="s">
        <v>9654</v>
      </c>
      <c r="R375" s="1" t="s">
        <v>31777</v>
      </c>
      <c r="S375" s="1" t="s">
        <v>32559</v>
      </c>
    </row>
    <row r="376" customHeight="1" spans="1:19">
      <c r="A376" s="1" t="s">
        <v>15584</v>
      </c>
      <c r="B376" s="1" t="s">
        <v>554</v>
      </c>
      <c r="C376" s="1" t="s">
        <v>15830</v>
      </c>
      <c r="D376" s="1">
        <v>4</v>
      </c>
      <c r="J376" s="1" t="s">
        <v>21837</v>
      </c>
      <c r="L376" s="1" t="s">
        <v>9654</v>
      </c>
      <c r="R376" s="1" t="s">
        <v>31777</v>
      </c>
      <c r="S376" s="1" t="s">
        <v>32560</v>
      </c>
    </row>
    <row r="377" customHeight="1" spans="1:19">
      <c r="B377" s="1" t="s">
        <v>554</v>
      </c>
      <c r="C377" s="1" t="s">
        <v>15834</v>
      </c>
      <c r="D377" s="1">
        <v>4</v>
      </c>
      <c r="I377" s="1" t="s">
        <v>32561</v>
      </c>
      <c r="J377" s="1" t="s">
        <v>21837</v>
      </c>
      <c r="L377" s="1" t="s">
        <v>9654</v>
      </c>
      <c r="R377" s="1" t="s">
        <v>31777</v>
      </c>
      <c r="S377" s="1" t="s">
        <v>32562</v>
      </c>
    </row>
    <row r="378" customHeight="1" spans="1:19">
      <c r="B378" s="1" t="s">
        <v>554</v>
      </c>
      <c r="C378" s="1" t="s">
        <v>32291</v>
      </c>
      <c r="D378" s="1">
        <v>4</v>
      </c>
      <c r="I378" s="1" t="s">
        <v>32563</v>
      </c>
      <c r="J378" s="1" t="s">
        <v>21837</v>
      </c>
      <c r="L378" s="1" t="s">
        <v>9654</v>
      </c>
      <c r="R378" s="1" t="s">
        <v>31777</v>
      </c>
      <c r="S378" s="1" t="s">
        <v>32564</v>
      </c>
    </row>
    <row r="379" customHeight="1" spans="1:19">
      <c r="B379" s="1" t="s">
        <v>554</v>
      </c>
      <c r="C379" s="1" t="s">
        <v>15562</v>
      </c>
      <c r="D379" s="1">
        <v>4</v>
      </c>
      <c r="I379" s="1" t="s">
        <v>32565</v>
      </c>
      <c r="J379" s="1" t="s">
        <v>21837</v>
      </c>
      <c r="L379" s="1" t="s">
        <v>9654</v>
      </c>
      <c r="R379" s="1" t="s">
        <v>31777</v>
      </c>
      <c r="S379" s="1" t="s">
        <v>32566</v>
      </c>
    </row>
    <row r="380" customHeight="1" spans="1:19">
      <c r="A380" s="1" t="s">
        <v>15619</v>
      </c>
      <c r="B380" s="1" t="s">
        <v>554</v>
      </c>
      <c r="C380" s="1" t="s">
        <v>15620</v>
      </c>
      <c r="I380" s="1" t="s">
        <v>32567</v>
      </c>
      <c r="J380" s="1" t="s">
        <v>21837</v>
      </c>
      <c r="L380" s="1" t="s">
        <v>24</v>
      </c>
      <c r="R380" s="1" t="s">
        <v>31777</v>
      </c>
      <c r="S380" s="1" t="s">
        <v>32568</v>
      </c>
    </row>
    <row r="381" customHeight="1" spans="1:19">
      <c r="B381" s="1" t="s">
        <v>554</v>
      </c>
      <c r="C381" s="1" t="s">
        <v>32335</v>
      </c>
      <c r="D381" s="1">
        <v>6</v>
      </c>
      <c r="I381" s="1" t="s">
        <v>32569</v>
      </c>
      <c r="J381" s="1" t="s">
        <v>21837</v>
      </c>
      <c r="L381" s="1" t="s">
        <v>9644</v>
      </c>
      <c r="R381" s="1" t="s">
        <v>31777</v>
      </c>
      <c r="S381" s="1" t="s">
        <v>32570</v>
      </c>
    </row>
    <row r="382" customHeight="1" spans="1:19">
      <c r="B382" s="1" t="s">
        <v>554</v>
      </c>
      <c r="C382" s="1" t="s">
        <v>32571</v>
      </c>
      <c r="D382" s="1" t="s">
        <v>32572</v>
      </c>
      <c r="H382" s="1" t="s">
        <v>32573</v>
      </c>
      <c r="I382" s="1" t="s">
        <v>32574</v>
      </c>
      <c r="J382" s="1" t="s">
        <v>21837</v>
      </c>
      <c r="K382" s="1" t="s">
        <v>32575</v>
      </c>
      <c r="L382" s="1" t="s">
        <v>24</v>
      </c>
      <c r="R382" s="1" t="s">
        <v>31777</v>
      </c>
      <c r="S382" s="1" t="s">
        <v>32576</v>
      </c>
    </row>
    <row r="383" customHeight="1" spans="1:19">
      <c r="B383" s="1" t="s">
        <v>32577</v>
      </c>
    </row>
    <row r="384" customHeight="1" spans="1:19">
      <c r="B384" s="1" t="s">
        <v>596</v>
      </c>
      <c r="C384" s="1" t="s">
        <v>31667</v>
      </c>
      <c r="D384" s="1">
        <v>4</v>
      </c>
      <c r="I384" s="1" t="s">
        <v>32578</v>
      </c>
      <c r="J384" s="1" t="s">
        <v>21837</v>
      </c>
      <c r="K384" s="1">
        <v>75</v>
      </c>
      <c r="L384" s="1" t="s">
        <v>9654</v>
      </c>
      <c r="R384" s="1" t="s">
        <v>31777</v>
      </c>
      <c r="S384" s="1" t="s">
        <v>32579</v>
      </c>
    </row>
    <row r="385" customHeight="1" spans="1:19">
      <c r="A385" s="1" t="s">
        <v>15808</v>
      </c>
      <c r="B385" s="1" t="s">
        <v>596</v>
      </c>
      <c r="C385" s="1" t="s">
        <v>32457</v>
      </c>
      <c r="D385" s="1">
        <v>4</v>
      </c>
      <c r="I385" s="1" t="s">
        <v>32580</v>
      </c>
      <c r="J385" s="1" t="s">
        <v>21837</v>
      </c>
      <c r="K385" s="1">
        <v>76</v>
      </c>
      <c r="L385" s="1" t="s">
        <v>9654</v>
      </c>
      <c r="R385" s="1" t="s">
        <v>31777</v>
      </c>
      <c r="S385" s="1" t="s">
        <v>32581</v>
      </c>
    </row>
    <row r="386" customHeight="1" spans="1:19">
      <c r="A386" s="1" t="s">
        <v>15631</v>
      </c>
      <c r="B386" s="1" t="s">
        <v>596</v>
      </c>
      <c r="C386" s="1" t="s">
        <v>32378</v>
      </c>
      <c r="D386" s="1">
        <v>4</v>
      </c>
      <c r="I386" s="1" t="s">
        <v>32582</v>
      </c>
      <c r="J386" s="1" t="s">
        <v>21837</v>
      </c>
      <c r="K386" s="1">
        <v>77</v>
      </c>
      <c r="L386" s="1" t="s">
        <v>9654</v>
      </c>
      <c r="R386" s="1" t="s">
        <v>31777</v>
      </c>
      <c r="S386" s="1" t="s">
        <v>32583</v>
      </c>
    </row>
    <row r="387" customHeight="1" spans="1:19">
      <c r="A387" s="1" t="s">
        <v>15553</v>
      </c>
      <c r="B387" s="1" t="s">
        <v>596</v>
      </c>
      <c r="C387" s="1" t="s">
        <v>15554</v>
      </c>
      <c r="D387" s="1">
        <v>4</v>
      </c>
      <c r="I387" s="1" t="s">
        <v>32584</v>
      </c>
      <c r="J387" s="1" t="s">
        <v>21837</v>
      </c>
      <c r="K387" s="1">
        <v>81</v>
      </c>
      <c r="L387" s="1" t="s">
        <v>9654</v>
      </c>
      <c r="R387" s="1" t="s">
        <v>31777</v>
      </c>
      <c r="S387" s="1" t="s">
        <v>32585</v>
      </c>
    </row>
    <row r="388" customHeight="1" spans="1:19">
      <c r="A388" s="1" t="s">
        <v>15557</v>
      </c>
      <c r="B388" s="1" t="s">
        <v>596</v>
      </c>
      <c r="C388" s="1" t="s">
        <v>15558</v>
      </c>
      <c r="D388" s="1">
        <v>4</v>
      </c>
      <c r="I388" s="1" t="s">
        <v>32586</v>
      </c>
      <c r="J388" s="1" t="s">
        <v>21837</v>
      </c>
      <c r="K388" s="1">
        <v>81</v>
      </c>
      <c r="L388" s="1" t="s">
        <v>9654</v>
      </c>
      <c r="R388" s="1" t="s">
        <v>31777</v>
      </c>
      <c r="S388" s="1" t="s">
        <v>32587</v>
      </c>
    </row>
    <row r="389" customHeight="1" spans="1:19">
      <c r="B389" s="1" t="s">
        <v>596</v>
      </c>
      <c r="C389" s="1" t="s">
        <v>11417</v>
      </c>
      <c r="D389" s="1">
        <v>4</v>
      </c>
      <c r="I389" s="1" t="s">
        <v>32588</v>
      </c>
      <c r="J389" s="1" t="s">
        <v>21837</v>
      </c>
      <c r="K389" s="1">
        <v>84</v>
      </c>
      <c r="L389" s="1" t="s">
        <v>9654</v>
      </c>
      <c r="R389" s="1" t="s">
        <v>31777</v>
      </c>
      <c r="S389" s="1" t="s">
        <v>32589</v>
      </c>
    </row>
    <row r="390" customHeight="1" spans="1:19">
      <c r="B390" s="1" t="s">
        <v>596</v>
      </c>
      <c r="C390" s="1" t="s">
        <v>15820</v>
      </c>
      <c r="D390" s="1">
        <v>4</v>
      </c>
      <c r="I390" s="1" t="s">
        <v>32590</v>
      </c>
      <c r="J390" s="1" t="s">
        <v>21837</v>
      </c>
      <c r="K390" s="1">
        <v>85</v>
      </c>
      <c r="L390" s="1" t="s">
        <v>9654</v>
      </c>
      <c r="R390" s="1" t="s">
        <v>31777</v>
      </c>
      <c r="S390" s="1" t="s">
        <v>32591</v>
      </c>
    </row>
    <row r="391" customHeight="1" spans="1:19">
      <c r="B391" s="1" t="s">
        <v>596</v>
      </c>
      <c r="C391" s="1" t="s">
        <v>4174</v>
      </c>
      <c r="D391" s="1">
        <v>4</v>
      </c>
      <c r="I391" s="1" t="s">
        <v>32592</v>
      </c>
      <c r="J391" s="1" t="s">
        <v>21837</v>
      </c>
      <c r="K391" s="1">
        <v>85.7</v>
      </c>
      <c r="L391" s="1" t="s">
        <v>9654</v>
      </c>
      <c r="R391" s="1" t="s">
        <v>31777</v>
      </c>
      <c r="S391" s="1" t="s">
        <v>32593</v>
      </c>
    </row>
    <row r="392" customHeight="1" spans="1:19">
      <c r="B392" s="1" t="s">
        <v>596</v>
      </c>
      <c r="C392" s="1" t="s">
        <v>11418</v>
      </c>
      <c r="D392" s="1">
        <v>4</v>
      </c>
      <c r="I392" s="1" t="s">
        <v>32594</v>
      </c>
      <c r="J392" s="1" t="s">
        <v>21837</v>
      </c>
      <c r="K392" s="1">
        <v>86</v>
      </c>
      <c r="L392" s="1" t="s">
        <v>9654</v>
      </c>
      <c r="R392" s="1" t="s">
        <v>31777</v>
      </c>
      <c r="S392" s="1" t="s">
        <v>32595</v>
      </c>
    </row>
    <row r="393" customHeight="1" spans="1:19">
      <c r="B393" s="1" t="s">
        <v>596</v>
      </c>
      <c r="C393" s="1" t="s">
        <v>32380</v>
      </c>
      <c r="D393" s="1">
        <v>6</v>
      </c>
      <c r="I393" s="1" t="s">
        <v>32596</v>
      </c>
      <c r="J393" s="1" t="s">
        <v>8516</v>
      </c>
      <c r="K393" s="1">
        <v>105</v>
      </c>
      <c r="L393" s="1" t="s">
        <v>9644</v>
      </c>
      <c r="R393" s="1" t="s">
        <v>31777</v>
      </c>
      <c r="S393" s="1" t="s">
        <v>32597</v>
      </c>
    </row>
    <row r="394" customHeight="1" spans="1:19">
      <c r="B394" s="1" t="s">
        <v>596</v>
      </c>
      <c r="C394" s="1" t="s">
        <v>32382</v>
      </c>
      <c r="J394" s="1" t="s">
        <v>8516</v>
      </c>
      <c r="K394" s="1">
        <v>105</v>
      </c>
      <c r="L394" s="1" t="s">
        <v>24</v>
      </c>
      <c r="R394" s="1" t="s">
        <v>31777</v>
      </c>
      <c r="S394" s="1" t="s">
        <v>32598</v>
      </c>
    </row>
    <row r="395" customHeight="1" spans="1:19">
      <c r="B395" s="1" t="s">
        <v>596</v>
      </c>
      <c r="C395" s="1" t="s">
        <v>32387</v>
      </c>
      <c r="H395" s="1" t="s">
        <v>32599</v>
      </c>
      <c r="I395" s="1" t="s">
        <v>32600</v>
      </c>
      <c r="J395" s="1" t="s">
        <v>8516</v>
      </c>
      <c r="K395" s="1">
        <v>105</v>
      </c>
      <c r="L395" s="1" t="s">
        <v>24</v>
      </c>
      <c r="R395" s="1" t="s">
        <v>31777</v>
      </c>
      <c r="S395" s="1" t="s">
        <v>32601</v>
      </c>
    </row>
    <row r="396" customHeight="1" spans="1:19">
      <c r="B396" s="1" t="s">
        <v>596</v>
      </c>
      <c r="C396" s="1" t="s">
        <v>32385</v>
      </c>
      <c r="H396" s="1" t="s">
        <v>32602</v>
      </c>
      <c r="J396" s="1" t="s">
        <v>8516</v>
      </c>
      <c r="K396" s="1">
        <v>115</v>
      </c>
      <c r="L396" s="1" t="s">
        <v>24</v>
      </c>
      <c r="R396" s="1" t="s">
        <v>31777</v>
      </c>
      <c r="S396" s="1" t="s">
        <v>32603</v>
      </c>
    </row>
    <row r="397" customHeight="1" spans="1:19">
      <c r="B397" s="1" t="s">
        <v>596</v>
      </c>
      <c r="C397" s="1" t="s">
        <v>32558</v>
      </c>
      <c r="H397" s="1" t="s">
        <v>32604</v>
      </c>
      <c r="I397" s="1" t="s">
        <v>32605</v>
      </c>
      <c r="J397" s="1" t="s">
        <v>8516</v>
      </c>
      <c r="K397" s="1">
        <v>130</v>
      </c>
      <c r="L397" s="1" t="s">
        <v>24</v>
      </c>
      <c r="R397" s="1" t="s">
        <v>31777</v>
      </c>
      <c r="S397" s="1" t="s">
        <v>32606</v>
      </c>
    </row>
    <row r="398" customHeight="1" spans="1:19">
      <c r="B398" s="1" t="s">
        <v>596</v>
      </c>
      <c r="C398" s="1" t="s">
        <v>11416</v>
      </c>
      <c r="D398" s="1">
        <v>4</v>
      </c>
      <c r="I398" s="1" t="s">
        <v>32607</v>
      </c>
      <c r="J398" s="1" t="s">
        <v>21837</v>
      </c>
      <c r="L398" s="1" t="s">
        <v>9654</v>
      </c>
      <c r="R398" s="1" t="s">
        <v>31777</v>
      </c>
      <c r="S398" s="1" t="s">
        <v>32608</v>
      </c>
    </row>
    <row r="399" customHeight="1" spans="1:19">
      <c r="B399" s="1" t="s">
        <v>32609</v>
      </c>
    </row>
    <row r="400" customHeight="1" spans="1:19">
      <c r="B400" s="1" t="s">
        <v>11462</v>
      </c>
      <c r="C400" s="1" t="s">
        <v>32561</v>
      </c>
      <c r="H400" s="1" t="s">
        <v>32610</v>
      </c>
      <c r="I400" s="1" t="s">
        <v>32611</v>
      </c>
      <c r="J400" s="1" t="s">
        <v>8516</v>
      </c>
      <c r="K400" s="1">
        <v>115</v>
      </c>
      <c r="L400" s="1" t="s">
        <v>24</v>
      </c>
      <c r="R400" s="1" t="s">
        <v>31777</v>
      </c>
      <c r="S400" s="1" t="s">
        <v>32612</v>
      </c>
    </row>
    <row r="401" customHeight="1" spans="2:19">
      <c r="B401" s="1" t="s">
        <v>11462</v>
      </c>
      <c r="C401" s="1" t="s">
        <v>32563</v>
      </c>
      <c r="H401" s="1" t="s">
        <v>32613</v>
      </c>
      <c r="I401" s="1" t="s">
        <v>32614</v>
      </c>
      <c r="J401" s="1" t="s">
        <v>8516</v>
      </c>
      <c r="K401" s="1">
        <v>127</v>
      </c>
      <c r="L401" s="1" t="s">
        <v>24</v>
      </c>
      <c r="R401" s="1" t="s">
        <v>31777</v>
      </c>
      <c r="S401" s="1" t="s">
        <v>32615</v>
      </c>
    </row>
    <row r="402" customHeight="1" spans="2:19">
      <c r="B402" s="1" t="s">
        <v>11462</v>
      </c>
      <c r="C402" s="1" t="s">
        <v>32429</v>
      </c>
      <c r="H402" s="1" t="s">
        <v>32616</v>
      </c>
      <c r="I402" s="1" t="s">
        <v>11821</v>
      </c>
      <c r="J402" s="1" t="s">
        <v>8516</v>
      </c>
      <c r="K402" s="1">
        <v>127</v>
      </c>
      <c r="L402" s="1" t="s">
        <v>24</v>
      </c>
      <c r="R402" s="1" t="s">
        <v>31777</v>
      </c>
      <c r="S402" s="1" t="s">
        <v>32617</v>
      </c>
    </row>
    <row r="403" customHeight="1" spans="2:19">
      <c r="B403" s="1" t="s">
        <v>11462</v>
      </c>
      <c r="C403" s="1" t="s">
        <v>32447</v>
      </c>
      <c r="I403" s="1" t="s">
        <v>32618</v>
      </c>
      <c r="J403" s="1" t="s">
        <v>8516</v>
      </c>
      <c r="K403" s="1">
        <v>130</v>
      </c>
      <c r="L403" s="1" t="s">
        <v>24</v>
      </c>
      <c r="R403" s="1" t="s">
        <v>31777</v>
      </c>
      <c r="S403" s="1" t="s">
        <v>32619</v>
      </c>
    </row>
    <row r="404" customHeight="1" spans="2:19">
      <c r="B404" s="1" t="s">
        <v>32620</v>
      </c>
    </row>
    <row r="405" customHeight="1" spans="2:19">
      <c r="B405" s="1" t="s">
        <v>638</v>
      </c>
      <c r="C405" s="1" t="s">
        <v>32437</v>
      </c>
      <c r="D405" s="1">
        <v>4</v>
      </c>
      <c r="H405" s="1" t="s">
        <v>32621</v>
      </c>
      <c r="I405" s="1" t="s">
        <v>32622</v>
      </c>
      <c r="J405" s="1" t="s">
        <v>8516</v>
      </c>
      <c r="K405" s="1">
        <v>87</v>
      </c>
      <c r="L405" s="1" t="s">
        <v>9654</v>
      </c>
      <c r="R405" s="1" t="s">
        <v>31777</v>
      </c>
      <c r="S405" s="1" t="s">
        <v>32623</v>
      </c>
    </row>
    <row r="406" customHeight="1" spans="2:19">
      <c r="B406" s="1" t="s">
        <v>638</v>
      </c>
      <c r="C406" s="1" t="s">
        <v>32565</v>
      </c>
      <c r="D406" s="1">
        <v>4</v>
      </c>
      <c r="H406" s="1" t="s">
        <v>32624</v>
      </c>
      <c r="I406" s="1" t="s">
        <v>9942</v>
      </c>
      <c r="J406" s="1" t="s">
        <v>8516</v>
      </c>
      <c r="K406" s="1">
        <v>87</v>
      </c>
      <c r="L406" s="1" t="s">
        <v>9654</v>
      </c>
      <c r="R406" s="1" t="s">
        <v>31777</v>
      </c>
      <c r="S406" s="1" t="s">
        <v>32625</v>
      </c>
    </row>
    <row r="407" customHeight="1" spans="2:19">
      <c r="B407" s="1" t="s">
        <v>638</v>
      </c>
      <c r="C407" s="1" t="s">
        <v>32450</v>
      </c>
      <c r="D407" s="1">
        <v>4</v>
      </c>
      <c r="H407" s="1" t="s">
        <v>32626</v>
      </c>
      <c r="J407" s="1" t="s">
        <v>8516</v>
      </c>
      <c r="K407" s="1">
        <v>89</v>
      </c>
      <c r="L407" s="1" t="s">
        <v>9654</v>
      </c>
      <c r="R407" s="1" t="s">
        <v>31777</v>
      </c>
      <c r="S407" s="1" t="s">
        <v>32627</v>
      </c>
    </row>
    <row r="408" customHeight="1" spans="2:19">
      <c r="B408" s="1" t="s">
        <v>638</v>
      </c>
      <c r="C408" s="1" t="s">
        <v>32391</v>
      </c>
      <c r="D408" s="1">
        <v>6</v>
      </c>
      <c r="H408" s="1" t="s">
        <v>32628</v>
      </c>
      <c r="I408" s="1" t="s">
        <v>32629</v>
      </c>
      <c r="J408" s="1" t="s">
        <v>8516</v>
      </c>
      <c r="K408" s="1">
        <v>90.9</v>
      </c>
      <c r="L408" s="1" t="s">
        <v>9644</v>
      </c>
      <c r="R408" s="1" t="s">
        <v>31777</v>
      </c>
      <c r="S408" s="1" t="s">
        <v>32630</v>
      </c>
    </row>
    <row r="409" customHeight="1" spans="2:19">
      <c r="B409" s="1" t="s">
        <v>638</v>
      </c>
      <c r="C409" s="1" t="s">
        <v>32410</v>
      </c>
      <c r="D409" s="1">
        <v>6</v>
      </c>
      <c r="I409" s="1" t="s">
        <v>32631</v>
      </c>
      <c r="J409" s="1" t="s">
        <v>8516</v>
      </c>
      <c r="K409" s="1">
        <v>97</v>
      </c>
      <c r="L409" s="1" t="s">
        <v>9644</v>
      </c>
      <c r="R409" s="1" t="s">
        <v>31777</v>
      </c>
      <c r="S409" s="1" t="s">
        <v>32632</v>
      </c>
    </row>
    <row r="410" customHeight="1" spans="2:19">
      <c r="B410" s="1" t="s">
        <v>638</v>
      </c>
      <c r="C410" s="1" t="s">
        <v>32433</v>
      </c>
      <c r="D410" s="1">
        <v>6</v>
      </c>
      <c r="H410" s="1" t="s">
        <v>32633</v>
      </c>
      <c r="I410" s="1" t="s">
        <v>11780</v>
      </c>
      <c r="J410" s="1" t="s">
        <v>8516</v>
      </c>
      <c r="K410" s="1">
        <v>97.5</v>
      </c>
      <c r="L410" s="1" t="s">
        <v>9644</v>
      </c>
      <c r="R410" s="1" t="s">
        <v>31777</v>
      </c>
      <c r="S410" s="1" t="s">
        <v>32634</v>
      </c>
    </row>
    <row r="411" customHeight="1" spans="2:19">
      <c r="B411" s="1" t="s">
        <v>638</v>
      </c>
      <c r="C411" s="1" t="s">
        <v>32454</v>
      </c>
      <c r="D411" s="1">
        <v>6</v>
      </c>
      <c r="H411" s="1">
        <v>89470110</v>
      </c>
      <c r="I411" s="1" t="s">
        <v>11853</v>
      </c>
      <c r="J411" s="1" t="s">
        <v>8516</v>
      </c>
      <c r="K411" s="1">
        <v>108</v>
      </c>
      <c r="L411" s="1" t="s">
        <v>9644</v>
      </c>
      <c r="R411" s="1" t="s">
        <v>31777</v>
      </c>
      <c r="S411" s="1" t="s">
        <v>32635</v>
      </c>
    </row>
    <row r="412" customHeight="1" spans="2:19">
      <c r="B412" s="1" t="s">
        <v>638</v>
      </c>
      <c r="C412" s="1" t="s">
        <v>32567</v>
      </c>
      <c r="D412" s="1">
        <v>6</v>
      </c>
      <c r="H412" s="1" t="s">
        <v>32636</v>
      </c>
      <c r="I412" s="1" t="s">
        <v>11862</v>
      </c>
      <c r="J412" s="1" t="s">
        <v>8516</v>
      </c>
      <c r="K412" s="1">
        <v>120</v>
      </c>
      <c r="L412" s="1" t="s">
        <v>9644</v>
      </c>
      <c r="R412" s="1" t="s">
        <v>31777</v>
      </c>
      <c r="S412" s="1" t="s">
        <v>32637</v>
      </c>
    </row>
    <row r="413" customHeight="1" spans="2:19">
      <c r="B413" s="1" t="s">
        <v>638</v>
      </c>
      <c r="C413" s="1" t="s">
        <v>32463</v>
      </c>
      <c r="D413" s="1">
        <v>6</v>
      </c>
      <c r="H413" s="1" t="s">
        <v>32638</v>
      </c>
      <c r="I413" s="1" t="s">
        <v>11864</v>
      </c>
      <c r="J413" s="1" t="s">
        <v>8516</v>
      </c>
      <c r="K413" s="1">
        <v>121</v>
      </c>
      <c r="L413" s="1" t="s">
        <v>9644</v>
      </c>
      <c r="R413" s="1" t="s">
        <v>31777</v>
      </c>
      <c r="S413" s="1" t="s">
        <v>32639</v>
      </c>
    </row>
    <row r="414" customHeight="1" spans="2:19">
      <c r="B414" s="1" t="s">
        <v>638</v>
      </c>
      <c r="C414" s="1" t="s">
        <v>32569</v>
      </c>
      <c r="D414" s="1">
        <v>6</v>
      </c>
      <c r="H414" s="1">
        <v>89056110</v>
      </c>
      <c r="I414" s="1" t="s">
        <v>11817</v>
      </c>
      <c r="J414" s="1" t="s">
        <v>8516</v>
      </c>
      <c r="K414" s="1">
        <v>125</v>
      </c>
      <c r="L414" s="1" t="s">
        <v>9644</v>
      </c>
      <c r="R414" s="1" t="s">
        <v>31777</v>
      </c>
      <c r="S414" s="1" t="s">
        <v>32640</v>
      </c>
    </row>
    <row r="415" customHeight="1" spans="2:19">
      <c r="B415" s="1" t="s">
        <v>638</v>
      </c>
      <c r="C415" s="1" t="s">
        <v>32414</v>
      </c>
      <c r="D415" s="1">
        <v>6</v>
      </c>
      <c r="H415" s="1" t="s">
        <v>32641</v>
      </c>
      <c r="I415" s="1" t="s">
        <v>11782</v>
      </c>
      <c r="J415" s="1" t="s">
        <v>8516</v>
      </c>
      <c r="K415" s="1">
        <v>125</v>
      </c>
      <c r="L415" s="1" t="s">
        <v>9644</v>
      </c>
      <c r="R415" s="1" t="s">
        <v>31777</v>
      </c>
      <c r="S415" s="1" t="s">
        <v>32642</v>
      </c>
    </row>
    <row r="416" customHeight="1" spans="2:19">
      <c r="B416" s="1" t="s">
        <v>638</v>
      </c>
      <c r="C416" s="1" t="s">
        <v>32417</v>
      </c>
      <c r="D416" s="1">
        <v>6</v>
      </c>
      <c r="H416" s="1" t="s">
        <v>32643</v>
      </c>
      <c r="I416" s="1" t="s">
        <v>32644</v>
      </c>
      <c r="J416" s="1" t="s">
        <v>8516</v>
      </c>
      <c r="K416" s="1">
        <v>125</v>
      </c>
      <c r="L416" s="1" t="s">
        <v>9644</v>
      </c>
      <c r="R416" s="1" t="s">
        <v>31777</v>
      </c>
      <c r="S416" s="1" t="s">
        <v>32645</v>
      </c>
    </row>
    <row r="417" customHeight="1" spans="1:19">
      <c r="B417" s="1" t="s">
        <v>638</v>
      </c>
      <c r="C417" s="1" t="s">
        <v>32395</v>
      </c>
      <c r="D417" s="1">
        <v>8</v>
      </c>
      <c r="H417" s="1" t="s">
        <v>32646</v>
      </c>
      <c r="I417" s="1" t="s">
        <v>12104</v>
      </c>
      <c r="J417" s="1" t="s">
        <v>8516</v>
      </c>
      <c r="K417" s="1">
        <v>125</v>
      </c>
      <c r="L417" s="1" t="s">
        <v>9820</v>
      </c>
      <c r="R417" s="1" t="s">
        <v>31777</v>
      </c>
      <c r="S417" s="1" t="s">
        <v>32647</v>
      </c>
    </row>
    <row r="418" customHeight="1" spans="1:19">
      <c r="B418" s="1" t="s">
        <v>638</v>
      </c>
      <c r="C418" s="1" t="s">
        <v>32574</v>
      </c>
      <c r="D418" s="1">
        <v>10</v>
      </c>
      <c r="H418" s="1">
        <v>89181110</v>
      </c>
      <c r="I418" s="1" t="s">
        <v>32648</v>
      </c>
      <c r="J418" s="1" t="s">
        <v>8516</v>
      </c>
      <c r="K418" s="1">
        <v>125</v>
      </c>
      <c r="L418" s="1" t="s">
        <v>24</v>
      </c>
      <c r="R418" s="1" t="s">
        <v>31777</v>
      </c>
      <c r="S418" s="1" t="s">
        <v>32649</v>
      </c>
    </row>
    <row r="419" customHeight="1" spans="1:19">
      <c r="B419" s="1" t="s">
        <v>638</v>
      </c>
      <c r="C419" s="1" t="s">
        <v>32426</v>
      </c>
      <c r="D419" s="1">
        <v>12</v>
      </c>
      <c r="H419" s="1">
        <v>89181110</v>
      </c>
      <c r="I419" s="1" t="s">
        <v>12020</v>
      </c>
      <c r="J419" s="1" t="s">
        <v>8516</v>
      </c>
      <c r="K419" s="1">
        <v>125</v>
      </c>
      <c r="L419" s="1" t="s">
        <v>10482</v>
      </c>
      <c r="R419" s="1" t="s">
        <v>31777</v>
      </c>
      <c r="S419" s="1" t="s">
        <v>32650</v>
      </c>
    </row>
    <row r="420" customHeight="1" spans="1:19">
      <c r="B420" s="1" t="s">
        <v>638</v>
      </c>
      <c r="C420" s="1" t="s">
        <v>32476</v>
      </c>
      <c r="D420" s="1">
        <v>6</v>
      </c>
      <c r="H420" s="1">
        <v>88869190</v>
      </c>
      <c r="I420" s="1" t="s">
        <v>12026</v>
      </c>
      <c r="J420" s="1" t="s">
        <v>8516</v>
      </c>
      <c r="K420" s="1">
        <v>125</v>
      </c>
      <c r="L420" s="1" t="s">
        <v>9644</v>
      </c>
      <c r="R420" s="1" t="s">
        <v>31777</v>
      </c>
      <c r="S420" s="1" t="s">
        <v>32651</v>
      </c>
    </row>
    <row r="421" customHeight="1" spans="1:19">
      <c r="A421" s="1" t="s">
        <v>15919</v>
      </c>
      <c r="B421" s="1" t="s">
        <v>638</v>
      </c>
      <c r="C421" s="1" t="s">
        <v>32400</v>
      </c>
      <c r="D421" s="1">
        <v>6</v>
      </c>
      <c r="H421" s="1" t="s">
        <v>32652</v>
      </c>
      <c r="I421" s="1" t="s">
        <v>32653</v>
      </c>
      <c r="J421" s="1" t="s">
        <v>8516</v>
      </c>
      <c r="K421" s="1">
        <v>126</v>
      </c>
      <c r="L421" s="1" t="s">
        <v>9644</v>
      </c>
      <c r="R421" s="1" t="s">
        <v>31777</v>
      </c>
      <c r="S421" s="1" t="s">
        <v>32654</v>
      </c>
    </row>
    <row r="422" customHeight="1" spans="1:19">
      <c r="B422" s="1" t="s">
        <v>638</v>
      </c>
      <c r="C422" s="1" t="s">
        <v>32655</v>
      </c>
      <c r="D422" s="1">
        <v>6</v>
      </c>
      <c r="H422" s="1">
        <v>89056110</v>
      </c>
      <c r="I422" s="1" t="s">
        <v>11042</v>
      </c>
      <c r="J422" s="1" t="s">
        <v>8516</v>
      </c>
      <c r="K422" s="1">
        <v>128</v>
      </c>
      <c r="L422" s="1" t="s">
        <v>9644</v>
      </c>
      <c r="R422" s="1" t="s">
        <v>31777</v>
      </c>
      <c r="S422" s="1" t="s">
        <v>32656</v>
      </c>
    </row>
    <row r="423" customHeight="1" spans="1:19">
      <c r="B423" s="1" t="s">
        <v>638</v>
      </c>
      <c r="C423" s="1" t="s">
        <v>32404</v>
      </c>
      <c r="I423" s="1" t="s">
        <v>32657</v>
      </c>
      <c r="J423" s="1" t="s">
        <v>8516</v>
      </c>
      <c r="K423" s="1">
        <v>128</v>
      </c>
      <c r="L423" s="1" t="s">
        <v>24</v>
      </c>
      <c r="R423" s="1" t="s">
        <v>31777</v>
      </c>
      <c r="S423" s="1" t="s">
        <v>32658</v>
      </c>
    </row>
    <row r="424" customHeight="1" spans="1:19">
      <c r="B424" s="1" t="s">
        <v>638</v>
      </c>
      <c r="C424" s="1" t="s">
        <v>32659</v>
      </c>
      <c r="D424" s="1">
        <v>6</v>
      </c>
      <c r="H424" s="1">
        <v>89180110</v>
      </c>
      <c r="I424" s="1" t="s">
        <v>32660</v>
      </c>
      <c r="J424" s="1" t="s">
        <v>8516</v>
      </c>
      <c r="K424" s="1">
        <v>128</v>
      </c>
      <c r="L424" s="1" t="s">
        <v>9644</v>
      </c>
      <c r="R424" s="1" t="s">
        <v>31777</v>
      </c>
      <c r="S424" s="1" t="s">
        <v>32661</v>
      </c>
    </row>
    <row r="425" customHeight="1" spans="1:19">
      <c r="B425" s="1" t="s">
        <v>638</v>
      </c>
      <c r="C425" s="1" t="s">
        <v>32578</v>
      </c>
      <c r="D425" s="1">
        <v>8</v>
      </c>
      <c r="I425" s="1" t="s">
        <v>11691</v>
      </c>
      <c r="J425" s="1" t="s">
        <v>8516</v>
      </c>
      <c r="K425" s="1">
        <v>128</v>
      </c>
      <c r="L425" s="1" t="s">
        <v>9820</v>
      </c>
      <c r="R425" s="1" t="s">
        <v>31777</v>
      </c>
      <c r="S425" s="1" t="s">
        <v>32662</v>
      </c>
    </row>
    <row r="426" customHeight="1" spans="1:19">
      <c r="B426" s="1" t="s">
        <v>638</v>
      </c>
      <c r="C426" s="1" t="s">
        <v>32580</v>
      </c>
      <c r="D426" s="1">
        <v>10</v>
      </c>
      <c r="I426" s="1" t="s">
        <v>12029</v>
      </c>
      <c r="J426" s="1" t="s">
        <v>8516</v>
      </c>
      <c r="K426" s="1">
        <v>128</v>
      </c>
      <c r="L426" s="1" t="s">
        <v>24</v>
      </c>
      <c r="R426" s="1" t="s">
        <v>31777</v>
      </c>
      <c r="S426" s="1" t="s">
        <v>32663</v>
      </c>
    </row>
    <row r="427" customHeight="1" spans="1:19">
      <c r="B427" s="1" t="s">
        <v>638</v>
      </c>
      <c r="C427" s="1" t="s">
        <v>32582</v>
      </c>
      <c r="D427" s="1">
        <v>12</v>
      </c>
      <c r="I427" s="1" t="s">
        <v>11786</v>
      </c>
      <c r="J427" s="1" t="s">
        <v>8516</v>
      </c>
      <c r="K427" s="1">
        <v>128</v>
      </c>
      <c r="L427" s="1" t="s">
        <v>10482</v>
      </c>
      <c r="R427" s="1" t="s">
        <v>31777</v>
      </c>
      <c r="S427" s="1" t="s">
        <v>32664</v>
      </c>
    </row>
    <row r="428" customHeight="1" spans="1:19">
      <c r="B428" s="1" t="s">
        <v>638</v>
      </c>
      <c r="C428" s="1" t="s">
        <v>32607</v>
      </c>
      <c r="D428" s="1">
        <v>6</v>
      </c>
      <c r="H428" s="1" t="s">
        <v>32665</v>
      </c>
      <c r="I428" s="1" t="s">
        <v>12077</v>
      </c>
      <c r="J428" s="1" t="s">
        <v>8516</v>
      </c>
      <c r="K428" s="1">
        <v>128</v>
      </c>
      <c r="L428" s="1" t="s">
        <v>9644</v>
      </c>
      <c r="R428" s="1" t="s">
        <v>31777</v>
      </c>
      <c r="S428" s="1" t="s">
        <v>32666</v>
      </c>
    </row>
    <row r="429" customHeight="1" spans="1:19">
      <c r="B429" s="1" t="s">
        <v>638</v>
      </c>
      <c r="C429" s="1" t="s">
        <v>32584</v>
      </c>
      <c r="D429" s="1">
        <v>8</v>
      </c>
      <c r="H429" s="1" t="s">
        <v>32665</v>
      </c>
      <c r="I429" s="1" t="s">
        <v>32667</v>
      </c>
      <c r="J429" s="1" t="s">
        <v>8516</v>
      </c>
      <c r="K429" s="1">
        <v>128</v>
      </c>
      <c r="L429" s="1" t="s">
        <v>9820</v>
      </c>
      <c r="R429" s="1" t="s">
        <v>31777</v>
      </c>
      <c r="S429" s="1" t="s">
        <v>32668</v>
      </c>
    </row>
    <row r="430" customHeight="1" spans="1:19">
      <c r="B430" s="1" t="s">
        <v>638</v>
      </c>
      <c r="C430" s="1" t="s">
        <v>32588</v>
      </c>
      <c r="D430" s="1">
        <v>10</v>
      </c>
      <c r="H430" s="1" t="s">
        <v>32665</v>
      </c>
      <c r="I430" s="1" t="s">
        <v>32669</v>
      </c>
      <c r="J430" s="1" t="s">
        <v>8516</v>
      </c>
      <c r="K430" s="1">
        <v>128</v>
      </c>
      <c r="L430" s="1" t="s">
        <v>24</v>
      </c>
      <c r="R430" s="1" t="s">
        <v>31777</v>
      </c>
      <c r="S430" s="1" t="s">
        <v>32670</v>
      </c>
    </row>
    <row r="431" customHeight="1" spans="1:19">
      <c r="B431" s="1" t="s">
        <v>638</v>
      </c>
      <c r="C431" s="1" t="s">
        <v>32590</v>
      </c>
      <c r="D431" s="1">
        <v>12</v>
      </c>
      <c r="H431" s="1" t="s">
        <v>32665</v>
      </c>
      <c r="I431" s="1" t="s">
        <v>12030</v>
      </c>
      <c r="J431" s="1" t="s">
        <v>8516</v>
      </c>
      <c r="K431" s="1">
        <v>128</v>
      </c>
      <c r="L431" s="1" t="s">
        <v>10482</v>
      </c>
      <c r="R431" s="1" t="s">
        <v>31777</v>
      </c>
      <c r="S431" s="1" t="s">
        <v>32671</v>
      </c>
    </row>
    <row r="432" customHeight="1" spans="1:19">
      <c r="B432" s="1" t="s">
        <v>638</v>
      </c>
      <c r="C432" s="1" t="s">
        <v>32594</v>
      </c>
      <c r="H432" s="1" t="s">
        <v>32672</v>
      </c>
      <c r="I432" s="1" t="s">
        <v>12031</v>
      </c>
      <c r="J432" s="1" t="s">
        <v>8516</v>
      </c>
      <c r="K432" s="1">
        <v>128</v>
      </c>
      <c r="L432" s="1" t="s">
        <v>24</v>
      </c>
      <c r="R432" s="1" t="s">
        <v>31777</v>
      </c>
      <c r="S432" s="1" t="s">
        <v>32673</v>
      </c>
    </row>
    <row r="433" customHeight="1" spans="1:19">
      <c r="B433" s="1" t="s">
        <v>638</v>
      </c>
      <c r="C433" s="1" t="s">
        <v>32586</v>
      </c>
      <c r="H433" s="1" t="s">
        <v>32674</v>
      </c>
      <c r="I433" s="1" t="s">
        <v>32675</v>
      </c>
      <c r="J433" s="1" t="s">
        <v>8516</v>
      </c>
      <c r="K433" s="1">
        <v>132</v>
      </c>
      <c r="L433" s="1" t="s">
        <v>24</v>
      </c>
      <c r="R433" s="1" t="s">
        <v>31777</v>
      </c>
      <c r="S433" s="1" t="s">
        <v>32676</v>
      </c>
    </row>
    <row r="434" customHeight="1" spans="1:19">
      <c r="B434" s="1" t="s">
        <v>638</v>
      </c>
      <c r="C434" s="1" t="s">
        <v>32596</v>
      </c>
      <c r="H434" s="1">
        <v>5320110110</v>
      </c>
      <c r="I434" s="1" t="s">
        <v>32677</v>
      </c>
      <c r="J434" s="1" t="s">
        <v>8516</v>
      </c>
      <c r="K434" s="1">
        <v>135</v>
      </c>
      <c r="L434" s="1" t="s">
        <v>24</v>
      </c>
      <c r="R434" s="1" t="s">
        <v>31777</v>
      </c>
      <c r="S434" s="1" t="s">
        <v>32678</v>
      </c>
    </row>
    <row r="435" customHeight="1" spans="1:19">
      <c r="B435" s="1" t="s">
        <v>638</v>
      </c>
      <c r="C435" s="1" t="s">
        <v>32605</v>
      </c>
      <c r="H435" s="1" t="s">
        <v>32679</v>
      </c>
      <c r="I435" s="1" t="s">
        <v>32680</v>
      </c>
      <c r="J435" s="1" t="s">
        <v>8516</v>
      </c>
      <c r="K435" s="1">
        <v>139</v>
      </c>
      <c r="L435" s="1" t="s">
        <v>24</v>
      </c>
      <c r="R435" s="1" t="s">
        <v>31777</v>
      </c>
      <c r="S435" s="1" t="s">
        <v>32681</v>
      </c>
    </row>
    <row r="436" customHeight="1" spans="1:19">
      <c r="B436" s="1" t="s">
        <v>11492</v>
      </c>
    </row>
    <row r="437" customHeight="1" spans="1:19">
      <c r="A437" s="1" t="s">
        <v>15522</v>
      </c>
      <c r="B437" s="1" t="s">
        <v>4234</v>
      </c>
      <c r="C437" s="1" t="s">
        <v>32600</v>
      </c>
      <c r="D437" s="1">
        <v>4</v>
      </c>
      <c r="I437" s="1" t="s">
        <v>32682</v>
      </c>
      <c r="J437" s="1" t="s">
        <v>21837</v>
      </c>
      <c r="K437" s="1">
        <v>64</v>
      </c>
      <c r="L437" s="1" t="s">
        <v>9654</v>
      </c>
      <c r="R437" s="1" t="s">
        <v>31777</v>
      </c>
      <c r="S437" s="1" t="s">
        <v>32683</v>
      </c>
    </row>
    <row r="438" customHeight="1" spans="1:19">
      <c r="B438" s="1" t="s">
        <v>32684</v>
      </c>
    </row>
    <row r="439" customHeight="1" spans="1:19">
      <c r="B439" s="1" t="s">
        <v>642</v>
      </c>
      <c r="C439" s="1" t="s">
        <v>32592</v>
      </c>
      <c r="D439" s="1">
        <v>4</v>
      </c>
      <c r="I439" s="1" t="s">
        <v>32456</v>
      </c>
      <c r="J439" s="1" t="s">
        <v>8516</v>
      </c>
      <c r="K439" s="1">
        <v>71.5</v>
      </c>
      <c r="L439" s="1" t="s">
        <v>9654</v>
      </c>
      <c r="R439" s="1" t="s">
        <v>31777</v>
      </c>
      <c r="S439" s="1" t="s">
        <v>32685</v>
      </c>
    </row>
    <row r="440" customHeight="1" spans="1:19">
      <c r="A440" s="1" t="s">
        <v>15658</v>
      </c>
      <c r="B440" s="1" t="s">
        <v>642</v>
      </c>
      <c r="C440" s="1" t="s">
        <v>32686</v>
      </c>
      <c r="D440" s="1">
        <v>4</v>
      </c>
      <c r="I440" s="1" t="s">
        <v>32424</v>
      </c>
      <c r="J440" s="1" t="s">
        <v>21837</v>
      </c>
      <c r="K440" s="1">
        <v>85</v>
      </c>
      <c r="L440" s="1" t="s">
        <v>9654</v>
      </c>
      <c r="R440" s="1" t="s">
        <v>31777</v>
      </c>
      <c r="S440" s="1" t="s">
        <v>32687</v>
      </c>
    </row>
    <row r="441" customHeight="1" spans="1:19">
      <c r="B441" s="1" t="s">
        <v>642</v>
      </c>
      <c r="C441" s="1" t="s">
        <v>32688</v>
      </c>
      <c r="D441" s="1">
        <v>4</v>
      </c>
      <c r="H441" s="1" t="s">
        <v>32689</v>
      </c>
      <c r="I441" s="1" t="s">
        <v>15610</v>
      </c>
      <c r="J441" s="1" t="s">
        <v>8516</v>
      </c>
      <c r="K441" s="1">
        <v>85.5</v>
      </c>
      <c r="L441" s="1" t="s">
        <v>9654</v>
      </c>
      <c r="R441" s="1" t="s">
        <v>31777</v>
      </c>
      <c r="S441" s="1" t="s">
        <v>32690</v>
      </c>
    </row>
    <row r="442" customHeight="1" spans="1:19">
      <c r="A442" s="1" t="s">
        <v>15658</v>
      </c>
      <c r="B442" s="1" t="s">
        <v>642</v>
      </c>
      <c r="C442" s="1" t="s">
        <v>4257</v>
      </c>
      <c r="D442" s="1">
        <v>4</v>
      </c>
      <c r="H442" s="1" t="s">
        <v>32691</v>
      </c>
      <c r="I442" s="1" t="s">
        <v>11639</v>
      </c>
      <c r="J442" s="1" t="s">
        <v>8516</v>
      </c>
      <c r="K442" s="1">
        <v>85.6</v>
      </c>
      <c r="L442" s="1" t="s">
        <v>9654</v>
      </c>
      <c r="R442" s="1" t="s">
        <v>31777</v>
      </c>
      <c r="S442" s="1" t="s">
        <v>32692</v>
      </c>
    </row>
    <row r="443" customHeight="1" spans="1:19">
      <c r="B443" s="1" t="s">
        <v>642</v>
      </c>
      <c r="C443" s="1" t="s">
        <v>32693</v>
      </c>
      <c r="D443" s="1">
        <v>4</v>
      </c>
      <c r="H443" s="1" t="s">
        <v>15897</v>
      </c>
      <c r="I443" s="1" t="s">
        <v>7199</v>
      </c>
      <c r="J443" s="1" t="s">
        <v>8516</v>
      </c>
      <c r="K443" s="1">
        <v>88</v>
      </c>
      <c r="L443" s="1" t="s">
        <v>9654</v>
      </c>
      <c r="R443" s="1" t="s">
        <v>31777</v>
      </c>
      <c r="S443" s="1" t="s">
        <v>32694</v>
      </c>
    </row>
    <row r="444" customHeight="1" spans="1:19">
      <c r="B444" s="1" t="s">
        <v>642</v>
      </c>
      <c r="C444" s="1" t="s">
        <v>32695</v>
      </c>
      <c r="D444" s="1">
        <v>4</v>
      </c>
      <c r="I444" s="1" t="s">
        <v>7196</v>
      </c>
      <c r="J444" s="1" t="s">
        <v>21837</v>
      </c>
      <c r="K444" s="1">
        <v>88</v>
      </c>
      <c r="L444" s="1" t="s">
        <v>9654</v>
      </c>
      <c r="R444" s="1" t="s">
        <v>31777</v>
      </c>
      <c r="S444" s="1" t="s">
        <v>32696</v>
      </c>
    </row>
    <row r="445" customHeight="1" spans="1:19">
      <c r="B445" s="1" t="s">
        <v>642</v>
      </c>
      <c r="C445" s="1" t="s">
        <v>7072</v>
      </c>
      <c r="D445" s="1">
        <v>4</v>
      </c>
      <c r="H445" s="1" t="s">
        <v>32697</v>
      </c>
      <c r="I445" s="1" t="s">
        <v>7214</v>
      </c>
      <c r="J445" s="1" t="s">
        <v>8516</v>
      </c>
      <c r="K445" s="1">
        <v>89.6</v>
      </c>
      <c r="L445" s="1" t="s">
        <v>9654</v>
      </c>
      <c r="R445" s="1" t="s">
        <v>31777</v>
      </c>
      <c r="S445" s="1" t="s">
        <v>32698</v>
      </c>
    </row>
    <row r="446" customHeight="1" spans="1:19">
      <c r="B446" s="1" t="s">
        <v>642</v>
      </c>
      <c r="C446" s="1" t="s">
        <v>32699</v>
      </c>
      <c r="D446" s="1">
        <v>6</v>
      </c>
      <c r="H446" s="1" t="s">
        <v>32700</v>
      </c>
      <c r="I446" s="1" t="s">
        <v>32462</v>
      </c>
      <c r="J446" s="1" t="s">
        <v>8516</v>
      </c>
      <c r="K446" s="1">
        <v>90.6</v>
      </c>
      <c r="L446" s="1" t="s">
        <v>9644</v>
      </c>
      <c r="R446" s="1" t="s">
        <v>31777</v>
      </c>
      <c r="S446" s="1" t="s">
        <v>32701</v>
      </c>
    </row>
    <row r="447" customHeight="1" spans="1:19">
      <c r="A447" s="1" t="s">
        <v>15661</v>
      </c>
      <c r="B447" s="1" t="s">
        <v>642</v>
      </c>
      <c r="C447" s="1" t="s">
        <v>11516</v>
      </c>
      <c r="D447" s="1">
        <v>4</v>
      </c>
      <c r="H447" s="1" t="s">
        <v>32702</v>
      </c>
      <c r="I447" s="1" t="s">
        <v>7200</v>
      </c>
      <c r="J447" s="1" t="s">
        <v>8516</v>
      </c>
      <c r="K447" s="1">
        <v>91.6</v>
      </c>
      <c r="L447" s="1" t="s">
        <v>9654</v>
      </c>
      <c r="R447" s="1" t="s">
        <v>31777</v>
      </c>
      <c r="S447" s="1" t="s">
        <v>32703</v>
      </c>
    </row>
    <row r="448" customHeight="1" spans="1:19">
      <c r="B448" s="1" t="s">
        <v>642</v>
      </c>
      <c r="C448" s="1" t="s">
        <v>11520</v>
      </c>
      <c r="D448" s="1">
        <v>6</v>
      </c>
      <c r="H448" s="1" t="s">
        <v>32704</v>
      </c>
      <c r="I448" s="1" t="s">
        <v>32428</v>
      </c>
      <c r="J448" s="1" t="s">
        <v>8516</v>
      </c>
      <c r="K448" s="1">
        <v>94</v>
      </c>
      <c r="L448" s="1" t="s">
        <v>9644</v>
      </c>
      <c r="R448" s="1" t="s">
        <v>31777</v>
      </c>
      <c r="S448" s="1" t="s">
        <v>32705</v>
      </c>
    </row>
    <row r="449" customHeight="1" spans="2:19">
      <c r="B449" s="1" t="s">
        <v>642</v>
      </c>
      <c r="C449" s="1" t="s">
        <v>11522</v>
      </c>
      <c r="D449" s="1">
        <v>6</v>
      </c>
      <c r="H449" s="1" t="s">
        <v>32704</v>
      </c>
      <c r="I449" s="1" t="s">
        <v>32431</v>
      </c>
      <c r="J449" s="1" t="s">
        <v>8516</v>
      </c>
      <c r="K449" s="1">
        <v>94</v>
      </c>
      <c r="L449" s="1" t="s">
        <v>9644</v>
      </c>
      <c r="R449" s="1" t="s">
        <v>31777</v>
      </c>
      <c r="S449" s="1" t="s">
        <v>32706</v>
      </c>
    </row>
    <row r="450" customHeight="1" spans="2:19">
      <c r="B450" s="1" t="s">
        <v>642</v>
      </c>
      <c r="C450" s="1" t="s">
        <v>32707</v>
      </c>
      <c r="D450" s="1">
        <v>6</v>
      </c>
      <c r="H450" s="1" t="s">
        <v>32708</v>
      </c>
      <c r="I450" s="1" t="s">
        <v>32459</v>
      </c>
      <c r="J450" s="1" t="s">
        <v>8516</v>
      </c>
      <c r="K450" s="1">
        <v>94</v>
      </c>
      <c r="L450" s="1" t="s">
        <v>9644</v>
      </c>
      <c r="R450" s="1" t="s">
        <v>31777</v>
      </c>
      <c r="S450" s="1" t="s">
        <v>32709</v>
      </c>
    </row>
    <row r="451" customHeight="1" spans="2:19">
      <c r="B451" s="1" t="s">
        <v>642</v>
      </c>
      <c r="C451" s="1" t="s">
        <v>7005</v>
      </c>
      <c r="D451" s="1">
        <v>6</v>
      </c>
      <c r="I451" s="1" t="s">
        <v>32478</v>
      </c>
      <c r="J451" s="1" t="s">
        <v>8516</v>
      </c>
      <c r="K451" s="1">
        <v>94</v>
      </c>
      <c r="L451" s="1" t="s">
        <v>9644</v>
      </c>
      <c r="R451" s="1" t="s">
        <v>31777</v>
      </c>
      <c r="S451" s="1" t="s">
        <v>32710</v>
      </c>
    </row>
    <row r="452" customHeight="1" spans="2:19">
      <c r="B452" s="1" t="s">
        <v>642</v>
      </c>
      <c r="C452" s="1" t="s">
        <v>32711</v>
      </c>
      <c r="D452" s="1">
        <v>4</v>
      </c>
      <c r="H452" s="1" t="s">
        <v>32712</v>
      </c>
      <c r="I452" s="1" t="s">
        <v>7213</v>
      </c>
      <c r="J452" s="1" t="s">
        <v>8516</v>
      </c>
      <c r="K452" s="1">
        <v>94</v>
      </c>
      <c r="L452" s="1" t="s">
        <v>9654</v>
      </c>
      <c r="R452" s="1" t="s">
        <v>31777</v>
      </c>
      <c r="S452" s="1" t="s">
        <v>32713</v>
      </c>
    </row>
    <row r="453" customHeight="1" spans="2:19">
      <c r="B453" s="1" t="s">
        <v>642</v>
      </c>
      <c r="C453" s="1" t="s">
        <v>32714</v>
      </c>
      <c r="D453" s="1">
        <v>4</v>
      </c>
      <c r="H453" s="1" t="s">
        <v>32715</v>
      </c>
      <c r="I453" s="1" t="s">
        <v>15589</v>
      </c>
      <c r="J453" s="1" t="s">
        <v>8516</v>
      </c>
      <c r="K453" s="1">
        <v>94.5</v>
      </c>
      <c r="L453" s="1" t="s">
        <v>9654</v>
      </c>
      <c r="R453" s="1" t="s">
        <v>31777</v>
      </c>
      <c r="S453" s="1" t="s">
        <v>32716</v>
      </c>
    </row>
    <row r="454" customHeight="1" spans="2:19">
      <c r="B454" s="1" t="s">
        <v>642</v>
      </c>
      <c r="C454" s="1" t="s">
        <v>32717</v>
      </c>
      <c r="D454" s="1">
        <v>4</v>
      </c>
      <c r="H454" s="1" t="s">
        <v>32712</v>
      </c>
      <c r="I454" s="1" t="s">
        <v>32446</v>
      </c>
      <c r="J454" s="1" t="s">
        <v>8516</v>
      </c>
      <c r="K454" s="1">
        <v>94.6</v>
      </c>
      <c r="L454" s="1" t="s">
        <v>9654</v>
      </c>
      <c r="R454" s="1" t="s">
        <v>31777</v>
      </c>
      <c r="S454" s="1" t="s">
        <v>32718</v>
      </c>
    </row>
    <row r="455" customHeight="1" spans="2:19">
      <c r="B455" s="1" t="s">
        <v>642</v>
      </c>
      <c r="C455" s="1" t="s">
        <v>32719</v>
      </c>
      <c r="D455" s="1">
        <v>4</v>
      </c>
      <c r="H455" s="1" t="s">
        <v>32720</v>
      </c>
      <c r="I455" s="1" t="s">
        <v>7193</v>
      </c>
      <c r="J455" s="1" t="s">
        <v>8516</v>
      </c>
      <c r="K455" s="1">
        <v>95</v>
      </c>
      <c r="L455" s="1" t="s">
        <v>9654</v>
      </c>
      <c r="R455" s="1" t="s">
        <v>31777</v>
      </c>
      <c r="S455" s="1" t="s">
        <v>32721</v>
      </c>
    </row>
    <row r="456" customHeight="1" spans="2:19">
      <c r="B456" s="1" t="s">
        <v>642</v>
      </c>
      <c r="C456" s="1" t="s">
        <v>4283</v>
      </c>
      <c r="D456" s="1">
        <v>4</v>
      </c>
      <c r="H456" s="1" t="s">
        <v>32722</v>
      </c>
      <c r="I456" s="1" t="s">
        <v>32441</v>
      </c>
      <c r="J456" s="1" t="s">
        <v>8516</v>
      </c>
      <c r="K456" s="1">
        <v>95.6</v>
      </c>
      <c r="L456" s="1" t="s">
        <v>9654</v>
      </c>
      <c r="R456" s="1" t="s">
        <v>31777</v>
      </c>
      <c r="S456" s="1" t="s">
        <v>32723</v>
      </c>
    </row>
    <row r="457" customHeight="1" spans="2:19">
      <c r="B457" s="1" t="s">
        <v>642</v>
      </c>
      <c r="C457" s="1" t="s">
        <v>32724</v>
      </c>
      <c r="D457" s="1">
        <v>6</v>
      </c>
      <c r="H457" s="1" t="s">
        <v>32722</v>
      </c>
      <c r="I457" s="1" t="s">
        <v>32407</v>
      </c>
      <c r="J457" s="1" t="s">
        <v>8516</v>
      </c>
      <c r="K457" s="1">
        <v>96</v>
      </c>
      <c r="L457" s="1" t="s">
        <v>9644</v>
      </c>
      <c r="R457" s="1" t="s">
        <v>31777</v>
      </c>
      <c r="S457" s="1" t="s">
        <v>32725</v>
      </c>
    </row>
    <row r="458" customHeight="1" spans="2:19">
      <c r="B458" s="1" t="s">
        <v>642</v>
      </c>
      <c r="C458" s="1" t="s">
        <v>11525</v>
      </c>
      <c r="D458" s="1">
        <v>4</v>
      </c>
      <c r="I458" s="1" t="s">
        <v>32435</v>
      </c>
      <c r="J458" s="1" t="s">
        <v>8516</v>
      </c>
      <c r="K458" s="1">
        <v>96</v>
      </c>
      <c r="L458" s="1" t="s">
        <v>9654</v>
      </c>
      <c r="R458" s="1" t="s">
        <v>31777</v>
      </c>
      <c r="S458" s="1" t="s">
        <v>32726</v>
      </c>
    </row>
    <row r="459" customHeight="1" spans="2:19">
      <c r="B459" s="1" t="s">
        <v>642</v>
      </c>
      <c r="C459" s="1" t="s">
        <v>4289</v>
      </c>
      <c r="D459" s="1">
        <v>4</v>
      </c>
      <c r="H459" s="1" t="s">
        <v>32727</v>
      </c>
      <c r="I459" s="1" t="s">
        <v>7202</v>
      </c>
      <c r="J459" s="1" t="s">
        <v>8516</v>
      </c>
      <c r="K459" s="1">
        <v>97.6</v>
      </c>
      <c r="L459" s="1" t="s">
        <v>9654</v>
      </c>
      <c r="R459" s="1" t="s">
        <v>31777</v>
      </c>
      <c r="S459" s="1" t="s">
        <v>32728</v>
      </c>
    </row>
    <row r="460" customHeight="1" spans="2:19">
      <c r="B460" s="1" t="s">
        <v>642</v>
      </c>
      <c r="C460" s="1" t="s">
        <v>11545</v>
      </c>
      <c r="D460" s="1">
        <v>4</v>
      </c>
      <c r="H460" s="1" t="s">
        <v>32729</v>
      </c>
      <c r="I460" s="1" t="s">
        <v>7123</v>
      </c>
      <c r="J460" s="1" t="s">
        <v>8516</v>
      </c>
      <c r="K460" s="1">
        <v>101.6</v>
      </c>
      <c r="L460" s="1" t="s">
        <v>9654</v>
      </c>
      <c r="R460" s="1" t="s">
        <v>31777</v>
      </c>
      <c r="S460" s="1" t="s">
        <v>32730</v>
      </c>
    </row>
    <row r="461" customHeight="1" spans="2:19">
      <c r="B461" s="1" t="s">
        <v>642</v>
      </c>
      <c r="C461" s="1" t="s">
        <v>11547</v>
      </c>
      <c r="D461" s="1">
        <v>4</v>
      </c>
      <c r="H461" s="1" t="s">
        <v>32731</v>
      </c>
      <c r="I461" s="1" t="s">
        <v>32416</v>
      </c>
      <c r="J461" s="1" t="s">
        <v>8516</v>
      </c>
      <c r="K461" s="1">
        <v>101.6</v>
      </c>
      <c r="L461" s="1" t="s">
        <v>9654</v>
      </c>
      <c r="R461" s="1" t="s">
        <v>31777</v>
      </c>
      <c r="S461" s="1" t="s">
        <v>32732</v>
      </c>
    </row>
    <row r="462" customHeight="1" spans="2:19">
      <c r="B462" s="1" t="s">
        <v>642</v>
      </c>
      <c r="C462" s="1" t="s">
        <v>6997</v>
      </c>
      <c r="D462" s="1">
        <v>4</v>
      </c>
      <c r="H462" s="1" t="s">
        <v>32733</v>
      </c>
      <c r="I462" s="1" t="s">
        <v>7244</v>
      </c>
      <c r="J462" s="1" t="s">
        <v>8516</v>
      </c>
      <c r="K462" s="1">
        <v>101.6</v>
      </c>
      <c r="L462" s="1" t="s">
        <v>9654</v>
      </c>
      <c r="R462" s="1" t="s">
        <v>31777</v>
      </c>
      <c r="S462" s="1" t="s">
        <v>32734</v>
      </c>
    </row>
    <row r="463" customHeight="1" spans="2:19">
      <c r="B463" s="1" t="s">
        <v>642</v>
      </c>
      <c r="C463" s="1" t="s">
        <v>32735</v>
      </c>
      <c r="D463" s="1">
        <v>4</v>
      </c>
      <c r="H463" s="1" t="s">
        <v>32733</v>
      </c>
      <c r="I463" s="1" t="s">
        <v>32412</v>
      </c>
      <c r="J463" s="1" t="s">
        <v>8516</v>
      </c>
      <c r="K463" s="1">
        <v>102</v>
      </c>
      <c r="L463" s="1" t="s">
        <v>9654</v>
      </c>
      <c r="R463" s="1" t="s">
        <v>31777</v>
      </c>
      <c r="S463" s="1" t="s">
        <v>32736</v>
      </c>
    </row>
    <row r="464" customHeight="1" spans="2:19">
      <c r="B464" s="1" t="s">
        <v>642</v>
      </c>
      <c r="C464" s="1" t="s">
        <v>32737</v>
      </c>
      <c r="D464" s="1">
        <v>4</v>
      </c>
      <c r="H464" s="1" t="s">
        <v>32733</v>
      </c>
      <c r="I464" s="1" t="s">
        <v>32474</v>
      </c>
      <c r="J464" s="1" t="s">
        <v>8516</v>
      </c>
      <c r="K464" s="1">
        <v>102</v>
      </c>
      <c r="L464" s="1" t="s">
        <v>9654</v>
      </c>
      <c r="R464" s="1" t="s">
        <v>31777</v>
      </c>
      <c r="S464" s="1" t="s">
        <v>32738</v>
      </c>
    </row>
    <row r="465" customHeight="1" spans="1:19">
      <c r="B465" s="1" t="s">
        <v>642</v>
      </c>
      <c r="C465" s="1" t="s">
        <v>6923</v>
      </c>
      <c r="D465" s="1">
        <v>4</v>
      </c>
      <c r="H465" s="1" t="s">
        <v>32739</v>
      </c>
      <c r="I465" s="1" t="s">
        <v>11341</v>
      </c>
      <c r="J465" s="1" t="s">
        <v>8516</v>
      </c>
      <c r="K465" s="1">
        <v>104</v>
      </c>
      <c r="L465" s="1" t="s">
        <v>9654</v>
      </c>
      <c r="R465" s="1" t="s">
        <v>31777</v>
      </c>
      <c r="S465" s="1" t="s">
        <v>32740</v>
      </c>
    </row>
    <row r="466" customHeight="1" spans="1:19">
      <c r="B466" s="1" t="s">
        <v>642</v>
      </c>
      <c r="C466" s="1" t="s">
        <v>32741</v>
      </c>
      <c r="D466" s="1">
        <v>4</v>
      </c>
      <c r="H466" s="1" t="s">
        <v>32742</v>
      </c>
      <c r="I466" s="1" t="s">
        <v>7217</v>
      </c>
      <c r="J466" s="1" t="s">
        <v>8516</v>
      </c>
      <c r="K466" s="1">
        <v>104</v>
      </c>
      <c r="L466" s="1" t="s">
        <v>9654</v>
      </c>
      <c r="R466" s="1" t="s">
        <v>31777</v>
      </c>
      <c r="S466" s="1" t="s">
        <v>32743</v>
      </c>
    </row>
    <row r="467" customHeight="1" spans="1:19">
      <c r="B467" s="1" t="s">
        <v>642</v>
      </c>
      <c r="C467" s="1" t="s">
        <v>11550</v>
      </c>
      <c r="D467" s="1">
        <v>6</v>
      </c>
      <c r="H467" s="1" t="s">
        <v>32744</v>
      </c>
      <c r="I467" s="1" t="s">
        <v>15602</v>
      </c>
      <c r="J467" s="1" t="s">
        <v>8516</v>
      </c>
      <c r="K467" s="1">
        <v>105</v>
      </c>
      <c r="L467" s="1" t="s">
        <v>9644</v>
      </c>
      <c r="R467" s="1" t="s">
        <v>31777</v>
      </c>
      <c r="S467" s="1" t="s">
        <v>32745</v>
      </c>
    </row>
    <row r="468" customHeight="1" spans="1:19">
      <c r="B468" s="1" t="s">
        <v>642</v>
      </c>
      <c r="C468" s="1" t="s">
        <v>32746</v>
      </c>
      <c r="D468" s="1">
        <v>6</v>
      </c>
      <c r="H468" s="1" t="s">
        <v>32747</v>
      </c>
      <c r="I468" s="1" t="s">
        <v>32452</v>
      </c>
      <c r="J468" s="1" t="s">
        <v>8516</v>
      </c>
      <c r="K468" s="1">
        <v>105</v>
      </c>
      <c r="L468" s="1" t="s">
        <v>9644</v>
      </c>
      <c r="R468" s="1" t="s">
        <v>31777</v>
      </c>
      <c r="S468" s="1" t="s">
        <v>32748</v>
      </c>
    </row>
    <row r="469" customHeight="1" spans="1:19">
      <c r="B469" s="1" t="s">
        <v>642</v>
      </c>
      <c r="C469" s="1" t="s">
        <v>32749</v>
      </c>
      <c r="D469" s="1">
        <v>4</v>
      </c>
      <c r="H469" s="1" t="s">
        <v>32750</v>
      </c>
      <c r="I469" s="1" t="s">
        <v>7185</v>
      </c>
      <c r="J469" s="1" t="s">
        <v>8516</v>
      </c>
      <c r="K469" s="1">
        <v>108</v>
      </c>
      <c r="L469" s="1" t="s">
        <v>9654</v>
      </c>
      <c r="R469" s="1" t="s">
        <v>31777</v>
      </c>
      <c r="S469" s="1" t="s">
        <v>32751</v>
      </c>
    </row>
    <row r="470" customHeight="1" spans="1:19">
      <c r="B470" s="1" t="s">
        <v>642</v>
      </c>
      <c r="C470" s="1" t="s">
        <v>32752</v>
      </c>
      <c r="D470" s="1">
        <v>4</v>
      </c>
      <c r="H470" s="1" t="s">
        <v>32753</v>
      </c>
      <c r="I470" s="1" t="s">
        <v>7188</v>
      </c>
      <c r="J470" s="1" t="s">
        <v>8516</v>
      </c>
      <c r="K470" s="1">
        <v>108</v>
      </c>
      <c r="L470" s="1" t="s">
        <v>9654</v>
      </c>
      <c r="R470" s="1" t="s">
        <v>31777</v>
      </c>
      <c r="S470" s="1" t="s">
        <v>32754</v>
      </c>
    </row>
    <row r="471" customHeight="1" spans="1:19">
      <c r="A471" s="1" t="s">
        <v>15668</v>
      </c>
      <c r="B471" s="1" t="s">
        <v>642</v>
      </c>
      <c r="C471" s="1" t="s">
        <v>15669</v>
      </c>
      <c r="I471" s="1" t="s">
        <v>7201</v>
      </c>
      <c r="J471" s="1" t="s">
        <v>21837</v>
      </c>
      <c r="L471" s="1" t="s">
        <v>24</v>
      </c>
      <c r="R471" s="1" t="s">
        <v>31777</v>
      </c>
      <c r="S471" s="1" t="s">
        <v>32755</v>
      </c>
    </row>
    <row r="472" customHeight="1" spans="1:19">
      <c r="B472" s="1" t="s">
        <v>32756</v>
      </c>
    </row>
    <row r="473" customHeight="1" spans="1:19">
      <c r="B473" s="1" t="s">
        <v>660</v>
      </c>
      <c r="C473" s="1" t="s">
        <v>32757</v>
      </c>
      <c r="I473" s="1" t="s">
        <v>32711</v>
      </c>
      <c r="J473" s="1" t="s">
        <v>21837</v>
      </c>
      <c r="K473" s="1">
        <v>98</v>
      </c>
      <c r="L473" s="1" t="s">
        <v>9654</v>
      </c>
      <c r="R473" s="1" t="s">
        <v>31777</v>
      </c>
      <c r="S473" s="1" t="s">
        <v>32758</v>
      </c>
    </row>
    <row r="474" customHeight="1" spans="1:19">
      <c r="A474" s="1" t="s">
        <v>15930</v>
      </c>
      <c r="B474" s="1" t="s">
        <v>660</v>
      </c>
      <c r="C474" s="1" t="s">
        <v>4951</v>
      </c>
      <c r="D474" s="1">
        <v>6</v>
      </c>
      <c r="H474" s="1" t="s">
        <v>32147</v>
      </c>
      <c r="I474" s="1" t="s">
        <v>11525</v>
      </c>
      <c r="J474" s="1" t="s">
        <v>8516</v>
      </c>
      <c r="K474" s="1">
        <v>102</v>
      </c>
      <c r="L474" s="1" t="s">
        <v>9644</v>
      </c>
      <c r="R474" s="1" t="s">
        <v>31777</v>
      </c>
      <c r="S474" s="1" t="s">
        <v>32759</v>
      </c>
    </row>
    <row r="475" customHeight="1" spans="1:19">
      <c r="B475" s="1" t="s">
        <v>660</v>
      </c>
      <c r="C475" s="1" t="s">
        <v>32760</v>
      </c>
      <c r="D475" s="1">
        <v>6</v>
      </c>
      <c r="H475" s="1" t="s">
        <v>32761</v>
      </c>
      <c r="I475" s="1" t="s">
        <v>32688</v>
      </c>
      <c r="J475" s="1" t="s">
        <v>8516</v>
      </c>
      <c r="K475" s="1">
        <v>104.2</v>
      </c>
      <c r="L475" s="1" t="s">
        <v>9644</v>
      </c>
      <c r="R475" s="1" t="s">
        <v>31777</v>
      </c>
      <c r="S475" s="1" t="s">
        <v>32762</v>
      </c>
    </row>
    <row r="476" customHeight="1" spans="1:19">
      <c r="B476" s="1" t="s">
        <v>660</v>
      </c>
      <c r="C476" s="1" t="s">
        <v>32763</v>
      </c>
      <c r="D476" s="1">
        <v>6</v>
      </c>
      <c r="H476" s="1" t="s">
        <v>32764</v>
      </c>
      <c r="I476" s="1" t="s">
        <v>32719</v>
      </c>
      <c r="J476" s="1" t="s">
        <v>8516</v>
      </c>
      <c r="K476" s="1">
        <v>112</v>
      </c>
      <c r="L476" s="1" t="s">
        <v>9644</v>
      </c>
      <c r="R476" s="1" t="s">
        <v>31777</v>
      </c>
      <c r="S476" s="1" t="s">
        <v>32765</v>
      </c>
    </row>
    <row r="477" customHeight="1" spans="1:19">
      <c r="B477" s="1" t="s">
        <v>660</v>
      </c>
      <c r="C477" s="1" t="s">
        <v>32766</v>
      </c>
      <c r="D477" s="1">
        <v>6</v>
      </c>
      <c r="H477" s="1" t="s">
        <v>32767</v>
      </c>
      <c r="I477" s="1" t="s">
        <v>32695</v>
      </c>
      <c r="J477" s="1" t="s">
        <v>8516</v>
      </c>
      <c r="K477" s="1">
        <v>114.3</v>
      </c>
      <c r="L477" s="1" t="s">
        <v>9644</v>
      </c>
      <c r="R477" s="1" t="s">
        <v>31777</v>
      </c>
      <c r="S477" s="1" t="s">
        <v>32768</v>
      </c>
    </row>
    <row r="478" customHeight="1" spans="1:19">
      <c r="B478" s="1" t="s">
        <v>660</v>
      </c>
      <c r="C478" s="1" t="s">
        <v>15698</v>
      </c>
      <c r="D478" s="1">
        <v>6</v>
      </c>
      <c r="H478" s="1" t="s">
        <v>32769</v>
      </c>
      <c r="I478" s="1" t="s">
        <v>7072</v>
      </c>
      <c r="J478" s="1" t="s">
        <v>8516</v>
      </c>
      <c r="K478" s="1">
        <v>121</v>
      </c>
      <c r="L478" s="1" t="s">
        <v>9644</v>
      </c>
      <c r="R478" s="1" t="s">
        <v>31777</v>
      </c>
      <c r="S478" s="1" t="s">
        <v>32770</v>
      </c>
    </row>
    <row r="479" customHeight="1" spans="1:19">
      <c r="B479" s="1" t="s">
        <v>660</v>
      </c>
      <c r="C479" s="1" t="s">
        <v>32771</v>
      </c>
      <c r="D479" s="1">
        <v>6</v>
      </c>
      <c r="H479" s="1">
        <v>1482125</v>
      </c>
      <c r="I479" s="1" t="s">
        <v>11522</v>
      </c>
      <c r="J479" s="1" t="s">
        <v>8516</v>
      </c>
      <c r="K479" s="1">
        <v>125</v>
      </c>
      <c r="L479" s="1" t="s">
        <v>9644</v>
      </c>
      <c r="R479" s="1" t="s">
        <v>31777</v>
      </c>
      <c r="S479" s="1" t="s">
        <v>32772</v>
      </c>
    </row>
    <row r="480" customHeight="1" spans="1:19">
      <c r="B480" s="1" t="s">
        <v>660</v>
      </c>
      <c r="C480" s="1" t="s">
        <v>32773</v>
      </c>
      <c r="H480" s="1">
        <v>5801496601</v>
      </c>
      <c r="I480" s="1" t="s">
        <v>32707</v>
      </c>
      <c r="J480" s="1" t="s">
        <v>8516</v>
      </c>
      <c r="K480" s="1">
        <v>128</v>
      </c>
      <c r="L480" s="1" t="s">
        <v>24</v>
      </c>
      <c r="R480" s="1" t="s">
        <v>31777</v>
      </c>
      <c r="S480" s="1" t="s">
        <v>32774</v>
      </c>
    </row>
    <row r="481" customHeight="1" spans="1:19">
      <c r="B481" s="1" t="s">
        <v>660</v>
      </c>
      <c r="C481" s="1" t="s">
        <v>32775</v>
      </c>
      <c r="D481" s="1">
        <v>6</v>
      </c>
      <c r="H481" s="1">
        <v>1260739</v>
      </c>
      <c r="I481" s="1" t="s">
        <v>32724</v>
      </c>
      <c r="J481" s="1" t="s">
        <v>8516</v>
      </c>
      <c r="K481" s="1">
        <v>137</v>
      </c>
      <c r="L481" s="1" t="s">
        <v>9644</v>
      </c>
      <c r="R481" s="1" t="s">
        <v>31777</v>
      </c>
      <c r="S481" s="1" t="s">
        <v>32776</v>
      </c>
    </row>
    <row r="482" customHeight="1" spans="1:19">
      <c r="B482" s="1" t="s">
        <v>660</v>
      </c>
      <c r="C482" s="1" t="s">
        <v>4847</v>
      </c>
      <c r="D482" s="1">
        <v>6</v>
      </c>
      <c r="H482" s="1" t="s">
        <v>32777</v>
      </c>
      <c r="I482" s="1" t="s">
        <v>32699</v>
      </c>
      <c r="J482" s="1" t="s">
        <v>8516</v>
      </c>
      <c r="K482" s="1">
        <v>137.2</v>
      </c>
      <c r="L482" s="1" t="s">
        <v>9644</v>
      </c>
      <c r="R482" s="1" t="s">
        <v>31777</v>
      </c>
      <c r="S482" s="1" t="s">
        <v>32778</v>
      </c>
    </row>
    <row r="483" customHeight="1" spans="1:19">
      <c r="B483" s="1" t="s">
        <v>660</v>
      </c>
      <c r="C483" s="1" t="s">
        <v>32779</v>
      </c>
      <c r="D483" s="1">
        <v>6</v>
      </c>
      <c r="H483" s="1" t="s">
        <v>32780</v>
      </c>
      <c r="I483" s="1" t="s">
        <v>4283</v>
      </c>
      <c r="J483" s="1" t="s">
        <v>8516</v>
      </c>
      <c r="K483" s="1">
        <v>158</v>
      </c>
      <c r="L483" s="1" t="s">
        <v>9644</v>
      </c>
      <c r="R483" s="1" t="s">
        <v>31777</v>
      </c>
      <c r="S483" s="1" t="s">
        <v>32781</v>
      </c>
    </row>
    <row r="484" customHeight="1" spans="1:19">
      <c r="B484" s="1" t="s">
        <v>660</v>
      </c>
      <c r="C484" s="1" t="s">
        <v>32782</v>
      </c>
      <c r="D484" s="1">
        <v>6</v>
      </c>
      <c r="H484" s="1" t="s">
        <v>32783</v>
      </c>
      <c r="I484" s="1" t="s">
        <v>11516</v>
      </c>
      <c r="J484" s="1" t="s">
        <v>8516</v>
      </c>
      <c r="K484" s="1">
        <v>170</v>
      </c>
      <c r="L484" s="1" t="s">
        <v>9644</v>
      </c>
      <c r="R484" s="1" t="s">
        <v>31777</v>
      </c>
      <c r="S484" s="1" t="s">
        <v>32784</v>
      </c>
    </row>
    <row r="485" customHeight="1" spans="1:19">
      <c r="B485" s="1" t="s">
        <v>660</v>
      </c>
      <c r="C485" s="1">
        <v>3116</v>
      </c>
      <c r="I485" s="1" t="s">
        <v>4257</v>
      </c>
      <c r="J485" s="1" t="s">
        <v>21837</v>
      </c>
      <c r="L485" s="1" t="s">
        <v>24</v>
      </c>
      <c r="R485" s="1" t="s">
        <v>31777</v>
      </c>
      <c r="S485" s="1" t="s">
        <v>32785</v>
      </c>
    </row>
    <row r="486" customHeight="1" spans="1:19">
      <c r="B486" s="1" t="s">
        <v>660</v>
      </c>
      <c r="C486" s="1">
        <v>3126</v>
      </c>
      <c r="H486" s="1">
        <v>1077604</v>
      </c>
      <c r="I486" s="1" t="s">
        <v>32693</v>
      </c>
      <c r="J486" s="1" t="s">
        <v>21837</v>
      </c>
      <c r="L486" s="1" t="s">
        <v>24</v>
      </c>
      <c r="R486" s="1" t="s">
        <v>31777</v>
      </c>
      <c r="S486" s="1" t="s">
        <v>32786</v>
      </c>
    </row>
    <row r="487" customHeight="1" spans="1:19">
      <c r="A487" s="1" t="s">
        <v>15211</v>
      </c>
      <c r="B487" s="1" t="s">
        <v>660</v>
      </c>
      <c r="C487" s="1" t="s">
        <v>10845</v>
      </c>
      <c r="I487" s="1" t="s">
        <v>11520</v>
      </c>
      <c r="J487" s="1" t="s">
        <v>21837</v>
      </c>
      <c r="L487" s="1" t="s">
        <v>9820</v>
      </c>
      <c r="R487" s="1" t="s">
        <v>31777</v>
      </c>
      <c r="S487" s="1" t="s">
        <v>32787</v>
      </c>
    </row>
    <row r="488" customHeight="1" spans="1:19">
      <c r="A488" s="1" t="s">
        <v>15905</v>
      </c>
      <c r="B488" s="1" t="s">
        <v>660</v>
      </c>
      <c r="C488" s="1" t="s">
        <v>32788</v>
      </c>
      <c r="H488" s="1">
        <v>4695315</v>
      </c>
      <c r="I488" s="1" t="s">
        <v>7005</v>
      </c>
      <c r="J488" s="1" t="s">
        <v>21837</v>
      </c>
      <c r="L488" s="1" t="s">
        <v>24</v>
      </c>
      <c r="R488" s="1" t="s">
        <v>31777</v>
      </c>
      <c r="S488" s="1" t="s">
        <v>32789</v>
      </c>
    </row>
    <row r="489" customHeight="1" spans="1:19">
      <c r="A489" s="1" t="s">
        <v>15689</v>
      </c>
      <c r="B489" s="1" t="s">
        <v>660</v>
      </c>
      <c r="C489" s="1" t="s">
        <v>4293</v>
      </c>
      <c r="I489" s="1" t="s">
        <v>32714</v>
      </c>
      <c r="J489" s="1" t="s">
        <v>21837</v>
      </c>
      <c r="L489" s="1" t="s">
        <v>24</v>
      </c>
      <c r="R489" s="1" t="s">
        <v>31777</v>
      </c>
      <c r="S489" s="1" t="s">
        <v>32790</v>
      </c>
    </row>
    <row r="490" customHeight="1" spans="1:19">
      <c r="B490" s="1" t="s">
        <v>660</v>
      </c>
      <c r="C490" s="1" t="s">
        <v>4298</v>
      </c>
      <c r="H490" s="1">
        <v>1903562</v>
      </c>
      <c r="I490" s="1" t="s">
        <v>32717</v>
      </c>
      <c r="J490" s="1" t="s">
        <v>21837</v>
      </c>
      <c r="L490" s="1" t="s">
        <v>24</v>
      </c>
      <c r="R490" s="1" t="s">
        <v>31777</v>
      </c>
      <c r="S490" s="1" t="s">
        <v>32791</v>
      </c>
    </row>
    <row r="491" customHeight="1" spans="1:19">
      <c r="A491" s="1" t="s">
        <v>15930</v>
      </c>
      <c r="B491" s="1" t="s">
        <v>660</v>
      </c>
      <c r="C491" s="1" t="s">
        <v>15931</v>
      </c>
      <c r="D491" s="1">
        <v>6</v>
      </c>
      <c r="I491" s="1" t="s">
        <v>4289</v>
      </c>
      <c r="J491" s="1" t="s">
        <v>21837</v>
      </c>
      <c r="L491" s="1" t="s">
        <v>9644</v>
      </c>
      <c r="R491" s="1" t="s">
        <v>31777</v>
      </c>
      <c r="S491" s="1" t="s">
        <v>32232</v>
      </c>
    </row>
    <row r="492" customHeight="1" spans="1:19">
      <c r="B492" s="1" t="s">
        <v>32792</v>
      </c>
    </row>
    <row r="493" customHeight="1" spans="1:19">
      <c r="B493" s="1" t="s">
        <v>690</v>
      </c>
      <c r="C493" s="1" t="s">
        <v>32793</v>
      </c>
      <c r="H493" s="1">
        <v>9683668210</v>
      </c>
      <c r="I493" s="1" t="s">
        <v>32773</v>
      </c>
      <c r="J493" s="1" t="s">
        <v>8516</v>
      </c>
      <c r="K493" s="1">
        <v>68.7</v>
      </c>
      <c r="L493" s="1" t="s">
        <v>9644</v>
      </c>
      <c r="R493" s="1" t="s">
        <v>31777</v>
      </c>
      <c r="S493" s="1" t="s">
        <v>32794</v>
      </c>
    </row>
    <row r="494" customHeight="1" spans="1:19">
      <c r="B494" s="1" t="s">
        <v>690</v>
      </c>
      <c r="C494" s="1" t="s">
        <v>32795</v>
      </c>
      <c r="H494" s="1">
        <v>9753489280</v>
      </c>
      <c r="I494" s="1" t="s">
        <v>4293</v>
      </c>
      <c r="J494" s="1" t="s">
        <v>8516</v>
      </c>
      <c r="K494" s="1">
        <v>75</v>
      </c>
      <c r="L494" s="1" t="s">
        <v>24</v>
      </c>
      <c r="R494" s="1" t="s">
        <v>31777</v>
      </c>
      <c r="S494" s="1" t="s">
        <v>32796</v>
      </c>
    </row>
    <row r="495" customHeight="1" spans="1:19">
      <c r="B495" s="1" t="s">
        <v>690</v>
      </c>
      <c r="C495" s="1" t="s">
        <v>32797</v>
      </c>
      <c r="H495" s="1">
        <v>9622390280</v>
      </c>
      <c r="I495" s="1" t="s">
        <v>32775</v>
      </c>
      <c r="J495" s="1" t="s">
        <v>8516</v>
      </c>
      <c r="K495" s="1">
        <v>77.5</v>
      </c>
      <c r="L495" s="1" t="s">
        <v>24</v>
      </c>
      <c r="R495" s="1" t="s">
        <v>31777</v>
      </c>
      <c r="S495" s="1" t="s">
        <v>32798</v>
      </c>
    </row>
    <row r="496" customHeight="1" spans="1:19">
      <c r="B496" s="1" t="s">
        <v>690</v>
      </c>
      <c r="C496" s="1" t="s">
        <v>32799</v>
      </c>
      <c r="H496" s="1">
        <v>9622390280</v>
      </c>
      <c r="I496" s="1" t="s">
        <v>32779</v>
      </c>
      <c r="J496" s="1" t="s">
        <v>8516</v>
      </c>
      <c r="K496" s="1">
        <v>77.6</v>
      </c>
      <c r="L496" s="1" t="s">
        <v>24</v>
      </c>
      <c r="R496" s="1" t="s">
        <v>31777</v>
      </c>
      <c r="S496" s="1" t="s">
        <v>32800</v>
      </c>
    </row>
    <row r="497" customHeight="1" spans="2:19">
      <c r="B497" s="1" t="s">
        <v>690</v>
      </c>
      <c r="C497" s="1" t="s">
        <v>32801</v>
      </c>
      <c r="H497" s="1">
        <v>9622390280</v>
      </c>
      <c r="I497" s="1" t="s">
        <v>4847</v>
      </c>
      <c r="J497" s="1" t="s">
        <v>8516</v>
      </c>
      <c r="K497" s="1">
        <v>80.9</v>
      </c>
      <c r="L497" s="1" t="s">
        <v>24</v>
      </c>
      <c r="R497" s="1" t="s">
        <v>31777</v>
      </c>
      <c r="S497" s="1" t="s">
        <v>32802</v>
      </c>
    </row>
    <row r="498" customHeight="1" spans="2:19">
      <c r="B498" s="1" t="s">
        <v>690</v>
      </c>
      <c r="C498" s="1" t="s">
        <v>32803</v>
      </c>
      <c r="H498" s="1">
        <v>1402375100</v>
      </c>
      <c r="I498" s="1" t="s">
        <v>4830</v>
      </c>
      <c r="J498" s="1" t="s">
        <v>8516</v>
      </c>
      <c r="K498" s="1">
        <v>83</v>
      </c>
      <c r="L498" s="1" t="s">
        <v>24</v>
      </c>
      <c r="R498" s="1" t="s">
        <v>31777</v>
      </c>
      <c r="S498" s="1" t="s">
        <v>32804</v>
      </c>
    </row>
    <row r="499" customHeight="1" spans="2:19">
      <c r="B499" s="1" t="s">
        <v>690</v>
      </c>
      <c r="C499" s="1" t="s">
        <v>32805</v>
      </c>
      <c r="H499" s="1">
        <v>9153974380</v>
      </c>
      <c r="I499" s="1" t="s">
        <v>4298</v>
      </c>
      <c r="J499" s="1" t="s">
        <v>8516</v>
      </c>
      <c r="K499" s="1">
        <v>83</v>
      </c>
      <c r="L499" s="1" t="s">
        <v>24</v>
      </c>
      <c r="R499" s="1" t="s">
        <v>31777</v>
      </c>
      <c r="S499" s="1" t="s">
        <v>32806</v>
      </c>
    </row>
    <row r="500" customHeight="1" spans="2:19">
      <c r="B500" s="1" t="s">
        <v>690</v>
      </c>
      <c r="C500" s="1" t="s">
        <v>32807</v>
      </c>
      <c r="I500" s="1" t="s">
        <v>15931</v>
      </c>
      <c r="J500" s="1" t="s">
        <v>8516</v>
      </c>
      <c r="K500" s="1">
        <v>84</v>
      </c>
      <c r="L500" s="1" t="s">
        <v>24</v>
      </c>
      <c r="R500" s="1" t="s">
        <v>31777</v>
      </c>
      <c r="S500" s="1" t="s">
        <v>32808</v>
      </c>
    </row>
    <row r="501" customHeight="1" spans="2:19">
      <c r="B501" s="1" t="s">
        <v>690</v>
      </c>
      <c r="C501" s="1" t="s">
        <v>32809</v>
      </c>
      <c r="H501" s="1" t="s">
        <v>32810</v>
      </c>
      <c r="J501" s="1" t="s">
        <v>8516</v>
      </c>
      <c r="K501" s="1">
        <v>88</v>
      </c>
      <c r="L501" s="1" t="s">
        <v>24</v>
      </c>
      <c r="R501" s="1" t="s">
        <v>31777</v>
      </c>
      <c r="S501" s="1" t="s">
        <v>32811</v>
      </c>
    </row>
    <row r="502" customHeight="1" spans="2:19">
      <c r="B502" s="1" t="s">
        <v>690</v>
      </c>
      <c r="C502" s="1" t="s">
        <v>32812</v>
      </c>
      <c r="H502" s="1" t="s">
        <v>32813</v>
      </c>
      <c r="I502" s="1" t="s">
        <v>32746</v>
      </c>
      <c r="J502" s="1" t="s">
        <v>8516</v>
      </c>
      <c r="K502" s="1">
        <v>93</v>
      </c>
      <c r="L502" s="1" t="s">
        <v>24</v>
      </c>
      <c r="R502" s="1" t="s">
        <v>31777</v>
      </c>
      <c r="S502" s="1" t="s">
        <v>32814</v>
      </c>
    </row>
    <row r="503" customHeight="1" spans="2:19">
      <c r="B503" s="1" t="s">
        <v>690</v>
      </c>
      <c r="C503" s="1" t="s">
        <v>32815</v>
      </c>
      <c r="I503" s="1" t="s">
        <v>32799</v>
      </c>
      <c r="J503" s="1" t="s">
        <v>8516</v>
      </c>
      <c r="K503" s="1">
        <v>94</v>
      </c>
      <c r="L503" s="1" t="s">
        <v>24</v>
      </c>
      <c r="R503" s="1" t="s">
        <v>31777</v>
      </c>
      <c r="S503" s="1" t="s">
        <v>32816</v>
      </c>
    </row>
    <row r="504" customHeight="1" spans="2:19">
      <c r="B504" s="1" t="s">
        <v>690</v>
      </c>
      <c r="C504" s="1" t="s">
        <v>32817</v>
      </c>
      <c r="H504" s="1" t="s">
        <v>32818</v>
      </c>
      <c r="I504" s="1" t="s">
        <v>32737</v>
      </c>
      <c r="J504" s="1" t="s">
        <v>8516</v>
      </c>
      <c r="K504" s="1">
        <v>97.6</v>
      </c>
      <c r="L504" s="1" t="s">
        <v>24</v>
      </c>
      <c r="R504" s="1" t="s">
        <v>31777</v>
      </c>
      <c r="S504" s="1" t="s">
        <v>32819</v>
      </c>
    </row>
    <row r="505" customHeight="1" spans="2:19">
      <c r="B505" s="1" t="s">
        <v>690</v>
      </c>
      <c r="C505" s="1" t="s">
        <v>32820</v>
      </c>
      <c r="H505" s="1" t="s">
        <v>32821</v>
      </c>
      <c r="I505" s="1" t="s">
        <v>15669</v>
      </c>
      <c r="J505" s="1" t="s">
        <v>8516</v>
      </c>
      <c r="K505" s="1">
        <v>98.5</v>
      </c>
      <c r="L505" s="1" t="s">
        <v>24</v>
      </c>
      <c r="R505" s="1" t="s">
        <v>31777</v>
      </c>
      <c r="S505" s="1" t="s">
        <v>32822</v>
      </c>
    </row>
    <row r="506" customHeight="1" spans="2:19">
      <c r="B506" s="1" t="s">
        <v>690</v>
      </c>
      <c r="C506" s="1" t="s">
        <v>32823</v>
      </c>
      <c r="H506" s="1" t="s">
        <v>32824</v>
      </c>
      <c r="J506" s="1" t="s">
        <v>8516</v>
      </c>
      <c r="K506" s="1">
        <v>98.5</v>
      </c>
      <c r="L506" s="1" t="s">
        <v>24</v>
      </c>
      <c r="R506" s="1" t="s">
        <v>31777</v>
      </c>
      <c r="S506" s="1" t="s">
        <v>32825</v>
      </c>
    </row>
    <row r="507" customHeight="1" spans="2:19">
      <c r="B507" s="1" t="s">
        <v>690</v>
      </c>
      <c r="C507" s="1" t="s">
        <v>32826</v>
      </c>
      <c r="H507" s="1" t="s">
        <v>32827</v>
      </c>
      <c r="I507" s="1" t="s">
        <v>32828</v>
      </c>
      <c r="J507" s="1" t="s">
        <v>8516</v>
      </c>
      <c r="K507" s="1">
        <v>98.5</v>
      </c>
      <c r="L507" s="1" t="s">
        <v>24</v>
      </c>
      <c r="R507" s="1" t="s">
        <v>31777</v>
      </c>
      <c r="S507" s="1" t="s">
        <v>32829</v>
      </c>
    </row>
    <row r="508" customHeight="1" spans="2:19">
      <c r="B508" s="1" t="s">
        <v>690</v>
      </c>
      <c r="C508" s="1" t="s">
        <v>32830</v>
      </c>
      <c r="I508" s="1" t="s">
        <v>32793</v>
      </c>
      <c r="J508" s="1" t="s">
        <v>8516</v>
      </c>
      <c r="K508" s="1">
        <v>98.5</v>
      </c>
      <c r="L508" s="1" t="s">
        <v>24</v>
      </c>
      <c r="R508" s="1" t="s">
        <v>31777</v>
      </c>
      <c r="S508" s="1" t="s">
        <v>32831</v>
      </c>
    </row>
    <row r="509" customHeight="1" spans="2:19">
      <c r="B509" s="1" t="s">
        <v>690</v>
      </c>
      <c r="C509" s="1" t="s">
        <v>32832</v>
      </c>
      <c r="H509" s="1" t="s">
        <v>32833</v>
      </c>
      <c r="I509" s="1" t="s">
        <v>32795</v>
      </c>
      <c r="J509" s="1" t="s">
        <v>8516</v>
      </c>
      <c r="K509" s="1">
        <v>99.2</v>
      </c>
      <c r="L509" s="1" t="s">
        <v>24</v>
      </c>
      <c r="R509" s="1" t="s">
        <v>31777</v>
      </c>
      <c r="S509" s="1" t="s">
        <v>32834</v>
      </c>
    </row>
    <row r="510" customHeight="1" spans="2:19">
      <c r="B510" s="1" t="s">
        <v>690</v>
      </c>
      <c r="C510" s="1" t="s">
        <v>32835</v>
      </c>
      <c r="H510" s="1" t="s">
        <v>32836</v>
      </c>
      <c r="I510" s="1" t="s">
        <v>32741</v>
      </c>
      <c r="J510" s="1" t="s">
        <v>8516</v>
      </c>
      <c r="K510" s="1">
        <v>99.7</v>
      </c>
      <c r="L510" s="1" t="s">
        <v>24</v>
      </c>
      <c r="R510" s="1" t="s">
        <v>31777</v>
      </c>
      <c r="S510" s="1" t="s">
        <v>32837</v>
      </c>
    </row>
    <row r="511" customHeight="1" spans="2:19">
      <c r="B511" s="1" t="s">
        <v>690</v>
      </c>
      <c r="C511" s="1" t="s">
        <v>32838</v>
      </c>
      <c r="H511" s="1" t="s">
        <v>32839</v>
      </c>
      <c r="I511" s="1" t="s">
        <v>6923</v>
      </c>
      <c r="J511" s="1" t="s">
        <v>8516</v>
      </c>
      <c r="K511" s="1">
        <v>100</v>
      </c>
      <c r="L511" s="1" t="s">
        <v>24</v>
      </c>
      <c r="R511" s="1" t="s">
        <v>31777</v>
      </c>
      <c r="S511" s="1" t="s">
        <v>32840</v>
      </c>
    </row>
    <row r="512" customHeight="1" spans="2:19">
      <c r="B512" s="1" t="s">
        <v>690</v>
      </c>
      <c r="C512" s="1" t="s">
        <v>32841</v>
      </c>
      <c r="H512" s="1" t="s">
        <v>32842</v>
      </c>
      <c r="I512" s="1" t="s">
        <v>4951</v>
      </c>
      <c r="J512" s="1" t="s">
        <v>8516</v>
      </c>
      <c r="K512" s="1">
        <v>101.1</v>
      </c>
      <c r="L512" s="1" t="s">
        <v>24</v>
      </c>
      <c r="R512" s="1" t="s">
        <v>31777</v>
      </c>
      <c r="S512" s="1" t="s">
        <v>32843</v>
      </c>
    </row>
    <row r="513" customHeight="1" spans="1:19">
      <c r="B513" s="1" t="s">
        <v>690</v>
      </c>
      <c r="C513" s="1" t="s">
        <v>32844</v>
      </c>
      <c r="H513" s="1" t="s">
        <v>32845</v>
      </c>
      <c r="I513" s="1" t="s">
        <v>32760</v>
      </c>
      <c r="J513" s="1" t="s">
        <v>8516</v>
      </c>
      <c r="K513" s="1">
        <v>101.1</v>
      </c>
      <c r="L513" s="1" t="s">
        <v>24</v>
      </c>
      <c r="R513" s="1" t="s">
        <v>31777</v>
      </c>
      <c r="S513" s="1" t="s">
        <v>32846</v>
      </c>
    </row>
    <row r="514" customHeight="1" spans="1:19">
      <c r="B514" s="1" t="s">
        <v>690</v>
      </c>
      <c r="C514" s="1" t="s">
        <v>32847</v>
      </c>
      <c r="H514" s="1" t="s">
        <v>32848</v>
      </c>
      <c r="I514" s="1" t="s">
        <v>32763</v>
      </c>
      <c r="J514" s="1" t="s">
        <v>8516</v>
      </c>
      <c r="K514" s="1">
        <v>101.1</v>
      </c>
      <c r="L514" s="1" t="s">
        <v>24</v>
      </c>
      <c r="R514" s="1" t="s">
        <v>31777</v>
      </c>
      <c r="S514" s="1" t="s">
        <v>32849</v>
      </c>
    </row>
    <row r="515" customHeight="1" spans="1:19">
      <c r="B515" s="1" t="s">
        <v>690</v>
      </c>
      <c r="C515" s="1" t="s">
        <v>32850</v>
      </c>
      <c r="H515" s="1">
        <v>42985833</v>
      </c>
      <c r="I515" s="1" t="s">
        <v>32735</v>
      </c>
      <c r="J515" s="1" t="s">
        <v>21837</v>
      </c>
      <c r="K515" s="1">
        <v>105</v>
      </c>
      <c r="L515" s="1" t="s">
        <v>24</v>
      </c>
      <c r="R515" s="1" t="s">
        <v>31777</v>
      </c>
      <c r="S515" s="1" t="s">
        <v>32851</v>
      </c>
    </row>
    <row r="516" customHeight="1" spans="1:19">
      <c r="B516" s="1" t="s">
        <v>690</v>
      </c>
      <c r="C516" s="1" t="s">
        <v>32852</v>
      </c>
      <c r="H516" s="1" t="s">
        <v>32853</v>
      </c>
      <c r="I516" s="1" t="s">
        <v>32766</v>
      </c>
      <c r="J516" s="1" t="s">
        <v>8516</v>
      </c>
      <c r="K516" s="1">
        <v>114.4</v>
      </c>
      <c r="L516" s="1" t="s">
        <v>24</v>
      </c>
      <c r="R516" s="1" t="s">
        <v>31777</v>
      </c>
      <c r="S516" s="1" t="s">
        <v>32854</v>
      </c>
    </row>
    <row r="517" customHeight="1" spans="1:19">
      <c r="B517" s="1" t="s">
        <v>690</v>
      </c>
      <c r="C517" s="1" t="s">
        <v>32855</v>
      </c>
      <c r="H517" s="1">
        <v>500333119</v>
      </c>
      <c r="I517" s="1" t="s">
        <v>32782</v>
      </c>
      <c r="J517" s="1" t="s">
        <v>8516</v>
      </c>
      <c r="K517" s="1">
        <v>115</v>
      </c>
      <c r="L517" s="1" t="s">
        <v>24</v>
      </c>
      <c r="R517" s="1" t="s">
        <v>31777</v>
      </c>
      <c r="S517" s="1" t="s">
        <v>32856</v>
      </c>
    </row>
    <row r="518" customHeight="1" spans="1:19">
      <c r="B518" s="1" t="s">
        <v>690</v>
      </c>
      <c r="C518" s="1" t="s">
        <v>32857</v>
      </c>
      <c r="H518" s="1" t="s">
        <v>32858</v>
      </c>
      <c r="I518" s="1" t="s">
        <v>32788</v>
      </c>
      <c r="J518" s="1" t="s">
        <v>8516</v>
      </c>
      <c r="K518" s="1">
        <v>115</v>
      </c>
      <c r="L518" s="1" t="s">
        <v>24</v>
      </c>
      <c r="R518" s="1" t="s">
        <v>31777</v>
      </c>
      <c r="S518" s="1" t="s">
        <v>32859</v>
      </c>
    </row>
    <row r="519" customHeight="1" spans="1:19">
      <c r="B519" s="1" t="s">
        <v>690</v>
      </c>
      <c r="C519" s="1" t="s">
        <v>32860</v>
      </c>
      <c r="H519" s="1" t="s">
        <v>32861</v>
      </c>
      <c r="I519" s="1" t="s">
        <v>32797</v>
      </c>
      <c r="J519" s="1" t="s">
        <v>8516</v>
      </c>
      <c r="K519" s="1">
        <v>116.7</v>
      </c>
      <c r="L519" s="1" t="s">
        <v>9820</v>
      </c>
      <c r="R519" s="1" t="s">
        <v>31777</v>
      </c>
      <c r="S519" s="1" t="s">
        <v>32862</v>
      </c>
    </row>
    <row r="520" customHeight="1" spans="1:19">
      <c r="B520" s="1" t="s">
        <v>690</v>
      </c>
      <c r="C520" s="1" t="s">
        <v>32863</v>
      </c>
      <c r="H520" s="1">
        <v>522695</v>
      </c>
      <c r="I520" s="1" t="s">
        <v>11550</v>
      </c>
      <c r="J520" s="1" t="s">
        <v>8516</v>
      </c>
      <c r="K520" s="1">
        <v>118.4</v>
      </c>
      <c r="L520" s="1" t="s">
        <v>24</v>
      </c>
      <c r="R520" s="1" t="s">
        <v>31777</v>
      </c>
      <c r="S520" s="1" t="s">
        <v>32864</v>
      </c>
    </row>
    <row r="521" customHeight="1" spans="1:19">
      <c r="B521" s="1" t="s">
        <v>690</v>
      </c>
      <c r="C521" s="1" t="s">
        <v>32865</v>
      </c>
      <c r="H521" s="1" t="s">
        <v>32866</v>
      </c>
      <c r="I521" s="1" t="s">
        <v>32752</v>
      </c>
      <c r="J521" s="1" t="s">
        <v>8516</v>
      </c>
      <c r="K521" s="1">
        <v>120</v>
      </c>
      <c r="L521" s="1" t="s">
        <v>24</v>
      </c>
      <c r="R521" s="1" t="s">
        <v>31777</v>
      </c>
      <c r="S521" s="1" t="s">
        <v>32867</v>
      </c>
    </row>
    <row r="522" customHeight="1" spans="1:19">
      <c r="A522" s="1" t="s">
        <v>15682</v>
      </c>
      <c r="B522" s="1" t="s">
        <v>690</v>
      </c>
      <c r="C522" s="1" t="s">
        <v>4298</v>
      </c>
      <c r="H522" s="1" t="s">
        <v>32868</v>
      </c>
      <c r="I522" s="1" t="s">
        <v>32771</v>
      </c>
      <c r="J522" s="1" t="s">
        <v>8516</v>
      </c>
      <c r="K522" s="1">
        <v>125</v>
      </c>
      <c r="L522" s="1" t="s">
        <v>24</v>
      </c>
      <c r="R522" s="1" t="s">
        <v>31777</v>
      </c>
      <c r="S522" s="1" t="s">
        <v>32869</v>
      </c>
    </row>
    <row r="523" customHeight="1" spans="1:19">
      <c r="B523" s="1" t="s">
        <v>690</v>
      </c>
      <c r="C523" s="1" t="s">
        <v>32870</v>
      </c>
      <c r="H523" s="1">
        <v>500338223</v>
      </c>
      <c r="I523" s="1" t="s">
        <v>4829</v>
      </c>
      <c r="J523" s="1" t="s">
        <v>8516</v>
      </c>
      <c r="K523" s="1">
        <v>125</v>
      </c>
      <c r="L523" s="1" t="s">
        <v>24</v>
      </c>
      <c r="R523" s="1" t="s">
        <v>31777</v>
      </c>
      <c r="S523" s="1" t="s">
        <v>32871</v>
      </c>
    </row>
    <row r="524" customHeight="1" spans="1:19">
      <c r="B524" s="1" t="s">
        <v>690</v>
      </c>
      <c r="C524" s="1" t="s">
        <v>32788</v>
      </c>
      <c r="H524" s="1">
        <v>504074958</v>
      </c>
      <c r="I524" s="1" t="s">
        <v>15698</v>
      </c>
      <c r="J524" s="1" t="s">
        <v>8516</v>
      </c>
      <c r="K524" s="1">
        <v>135</v>
      </c>
      <c r="L524" s="1" t="s">
        <v>24</v>
      </c>
      <c r="R524" s="1" t="s">
        <v>31777</v>
      </c>
      <c r="S524" s="1" t="s">
        <v>32872</v>
      </c>
    </row>
    <row r="525" customHeight="1" spans="1:19">
      <c r="B525" s="1" t="s">
        <v>690</v>
      </c>
      <c r="C525" s="1" t="s">
        <v>32873</v>
      </c>
      <c r="H525" s="1" t="s">
        <v>32874</v>
      </c>
      <c r="I525" s="1" t="s">
        <v>32749</v>
      </c>
      <c r="J525" s="1" t="s">
        <v>8516</v>
      </c>
      <c r="K525" s="1">
        <v>137</v>
      </c>
      <c r="L525" s="1" t="s">
        <v>24</v>
      </c>
      <c r="R525" s="1" t="s">
        <v>31777</v>
      </c>
      <c r="S525" s="1" t="s">
        <v>32875</v>
      </c>
    </row>
    <row r="526" customHeight="1" spans="1:19">
      <c r="B526" s="1" t="s">
        <v>690</v>
      </c>
      <c r="C526" s="1" t="s">
        <v>32876</v>
      </c>
      <c r="H526" s="1">
        <v>504081913</v>
      </c>
      <c r="I526" s="1" t="s">
        <v>10845</v>
      </c>
      <c r="J526" s="1" t="s">
        <v>8516</v>
      </c>
      <c r="K526" s="1">
        <v>145</v>
      </c>
      <c r="L526" s="1" t="s">
        <v>24</v>
      </c>
      <c r="R526" s="1" t="s">
        <v>31777</v>
      </c>
      <c r="S526" s="1" t="s">
        <v>32877</v>
      </c>
    </row>
    <row r="527" customHeight="1" spans="1:19">
      <c r="B527" s="1" t="s">
        <v>690</v>
      </c>
      <c r="C527" s="1" t="s">
        <v>11621</v>
      </c>
      <c r="I527" s="1" t="s">
        <v>11547</v>
      </c>
      <c r="J527" s="1" t="s">
        <v>21837</v>
      </c>
      <c r="L527" s="1" t="s">
        <v>24</v>
      </c>
      <c r="R527" s="1" t="s">
        <v>31777</v>
      </c>
      <c r="S527" s="1" t="s">
        <v>32878</v>
      </c>
    </row>
    <row r="528" customHeight="1" spans="1:19">
      <c r="B528" s="1" t="s">
        <v>690</v>
      </c>
      <c r="C528" s="1">
        <v>101</v>
      </c>
      <c r="H528" s="1">
        <v>31358352</v>
      </c>
      <c r="I528" s="1" t="s">
        <v>6997</v>
      </c>
      <c r="J528" s="1" t="s">
        <v>21837</v>
      </c>
      <c r="L528" s="1" t="s">
        <v>24</v>
      </c>
      <c r="R528" s="1" t="s">
        <v>31777</v>
      </c>
      <c r="S528" s="1" t="s">
        <v>32879</v>
      </c>
    </row>
    <row r="529" customHeight="1" spans="2:19">
      <c r="B529" s="1" t="s">
        <v>32880</v>
      </c>
    </row>
    <row r="530" customHeight="1" spans="2:19">
      <c r="B530" s="1" t="s">
        <v>11699</v>
      </c>
      <c r="C530" s="1" t="s">
        <v>11703</v>
      </c>
      <c r="I530" s="1" t="s">
        <v>11731</v>
      </c>
      <c r="J530" s="1" t="s">
        <v>8516</v>
      </c>
      <c r="K530" s="1">
        <v>100</v>
      </c>
      <c r="L530" s="1" t="s">
        <v>24</v>
      </c>
      <c r="R530" s="1" t="s">
        <v>31777</v>
      </c>
      <c r="S530" s="1" t="s">
        <v>32881</v>
      </c>
    </row>
    <row r="531" customHeight="1" spans="2:19">
      <c r="B531" s="1" t="s">
        <v>11699</v>
      </c>
      <c r="C531" s="1" t="s">
        <v>11704</v>
      </c>
      <c r="I531" s="1" t="s">
        <v>11734</v>
      </c>
      <c r="J531" s="1" t="s">
        <v>8516</v>
      </c>
      <c r="K531" s="1">
        <v>102</v>
      </c>
      <c r="L531" s="1" t="s">
        <v>24</v>
      </c>
      <c r="R531" s="1" t="s">
        <v>31777</v>
      </c>
      <c r="S531" s="1" t="s">
        <v>32882</v>
      </c>
    </row>
    <row r="532" customHeight="1" spans="2:19">
      <c r="B532" s="1" t="s">
        <v>11699</v>
      </c>
      <c r="C532" s="1" t="s">
        <v>11706</v>
      </c>
      <c r="I532" s="1" t="s">
        <v>11738</v>
      </c>
      <c r="J532" s="1" t="s">
        <v>8516</v>
      </c>
      <c r="K532" s="1">
        <v>102</v>
      </c>
      <c r="L532" s="1" t="s">
        <v>9654</v>
      </c>
      <c r="R532" s="1" t="s">
        <v>31777</v>
      </c>
      <c r="S532" s="1" t="s">
        <v>32883</v>
      </c>
    </row>
    <row r="533" customHeight="1" spans="2:19">
      <c r="B533" s="1" t="s">
        <v>11699</v>
      </c>
      <c r="C533" s="1" t="s">
        <v>32884</v>
      </c>
      <c r="I533" s="1" t="s">
        <v>11741</v>
      </c>
      <c r="J533" s="1" t="s">
        <v>8516</v>
      </c>
      <c r="K533" s="1">
        <v>102</v>
      </c>
      <c r="L533" s="1" t="s">
        <v>9654</v>
      </c>
      <c r="R533" s="1" t="s">
        <v>31777</v>
      </c>
      <c r="S533" s="1" t="s">
        <v>32885</v>
      </c>
    </row>
    <row r="534" customHeight="1" spans="2:19">
      <c r="B534" s="1" t="s">
        <v>32886</v>
      </c>
    </row>
    <row r="535" customHeight="1" spans="2:19">
      <c r="B535" s="1" t="s">
        <v>726</v>
      </c>
      <c r="C535" s="1" t="s">
        <v>11873</v>
      </c>
      <c r="D535" s="1">
        <v>4</v>
      </c>
      <c r="I535" s="1" t="s">
        <v>32805</v>
      </c>
      <c r="J535" s="1" t="s">
        <v>8516</v>
      </c>
      <c r="K535" s="1">
        <v>95</v>
      </c>
      <c r="L535" s="1" t="s">
        <v>9654</v>
      </c>
      <c r="R535" s="1" t="s">
        <v>31777</v>
      </c>
      <c r="S535" s="1" t="s">
        <v>32887</v>
      </c>
    </row>
    <row r="536" customHeight="1" spans="2:19">
      <c r="B536" s="1" t="s">
        <v>726</v>
      </c>
      <c r="C536" s="1" t="s">
        <v>12038</v>
      </c>
      <c r="D536" s="1">
        <v>4</v>
      </c>
      <c r="I536" s="1" t="s">
        <v>12093</v>
      </c>
      <c r="J536" s="1" t="s">
        <v>8516</v>
      </c>
      <c r="K536" s="1">
        <v>100</v>
      </c>
      <c r="L536" s="1" t="s">
        <v>9654</v>
      </c>
      <c r="R536" s="1" t="s">
        <v>31777</v>
      </c>
      <c r="S536" s="1" t="s">
        <v>32888</v>
      </c>
    </row>
    <row r="537" customHeight="1" spans="2:19">
      <c r="B537" s="1" t="s">
        <v>726</v>
      </c>
      <c r="C537" s="1" t="s">
        <v>12044</v>
      </c>
      <c r="D537" s="1">
        <v>4</v>
      </c>
      <c r="I537" s="1" t="s">
        <v>12073</v>
      </c>
      <c r="J537" s="1" t="s">
        <v>8516</v>
      </c>
      <c r="K537" s="1">
        <v>102</v>
      </c>
      <c r="L537" s="1" t="s">
        <v>9654</v>
      </c>
      <c r="R537" s="1" t="s">
        <v>31777</v>
      </c>
      <c r="S537" s="1" t="s">
        <v>32889</v>
      </c>
    </row>
    <row r="538" customHeight="1" spans="2:19">
      <c r="B538" s="1" t="s">
        <v>726</v>
      </c>
      <c r="C538" s="1" t="s">
        <v>12046</v>
      </c>
      <c r="D538" s="1">
        <v>4</v>
      </c>
      <c r="I538" s="1" t="s">
        <v>32890</v>
      </c>
      <c r="J538" s="1" t="s">
        <v>8516</v>
      </c>
      <c r="K538" s="1">
        <v>102</v>
      </c>
      <c r="L538" s="1" t="s">
        <v>9654</v>
      </c>
      <c r="R538" s="1" t="s">
        <v>31777</v>
      </c>
      <c r="S538" s="1" t="s">
        <v>32891</v>
      </c>
    </row>
    <row r="539" customHeight="1" spans="2:19">
      <c r="B539" s="1" t="s">
        <v>726</v>
      </c>
      <c r="C539" s="1" t="s">
        <v>12047</v>
      </c>
      <c r="D539" s="1">
        <v>4</v>
      </c>
      <c r="I539" s="1" t="s">
        <v>32892</v>
      </c>
      <c r="J539" s="1" t="s">
        <v>8516</v>
      </c>
      <c r="K539" s="1">
        <v>102</v>
      </c>
      <c r="L539" s="1" t="s">
        <v>9654</v>
      </c>
      <c r="R539" s="1" t="s">
        <v>31777</v>
      </c>
      <c r="S539" s="1" t="s">
        <v>32893</v>
      </c>
    </row>
    <row r="540" customHeight="1" spans="2:19">
      <c r="B540" s="1" t="s">
        <v>726</v>
      </c>
      <c r="C540" s="1" t="s">
        <v>11900</v>
      </c>
      <c r="D540" s="1">
        <v>4</v>
      </c>
      <c r="I540" s="1" t="s">
        <v>32832</v>
      </c>
      <c r="J540" s="1" t="s">
        <v>8516</v>
      </c>
      <c r="K540" s="1">
        <v>105</v>
      </c>
      <c r="L540" s="1" t="s">
        <v>9654</v>
      </c>
      <c r="R540" s="1" t="s">
        <v>31777</v>
      </c>
      <c r="S540" s="1" t="s">
        <v>32894</v>
      </c>
    </row>
    <row r="541" customHeight="1" spans="2:19">
      <c r="B541" s="1" t="s">
        <v>726</v>
      </c>
      <c r="C541" s="1" t="s">
        <v>12049</v>
      </c>
      <c r="D541" s="1">
        <v>4</v>
      </c>
      <c r="I541" s="1" t="s">
        <v>11801</v>
      </c>
      <c r="J541" s="1" t="s">
        <v>8516</v>
      </c>
      <c r="K541" s="1">
        <v>105</v>
      </c>
      <c r="L541" s="1" t="s">
        <v>9654</v>
      </c>
      <c r="R541" s="1" t="s">
        <v>31777</v>
      </c>
      <c r="S541" s="1" t="s">
        <v>32895</v>
      </c>
    </row>
    <row r="542" customHeight="1" spans="2:19">
      <c r="B542" s="1" t="s">
        <v>726</v>
      </c>
      <c r="C542" s="1" t="s">
        <v>10979</v>
      </c>
      <c r="I542" s="1" t="s">
        <v>32807</v>
      </c>
      <c r="J542" s="1" t="s">
        <v>8516</v>
      </c>
      <c r="K542" s="1">
        <v>107</v>
      </c>
      <c r="L542" s="1" t="s">
        <v>24</v>
      </c>
      <c r="R542" s="1" t="s">
        <v>31777</v>
      </c>
      <c r="S542" s="1" t="s">
        <v>32896</v>
      </c>
    </row>
    <row r="543" customHeight="1" spans="2:19">
      <c r="B543" s="1" t="s">
        <v>726</v>
      </c>
      <c r="C543" s="1" t="s">
        <v>11810</v>
      </c>
      <c r="D543" s="1">
        <v>4</v>
      </c>
      <c r="I543" s="1" t="s">
        <v>6395</v>
      </c>
      <c r="J543" s="1" t="s">
        <v>8516</v>
      </c>
      <c r="K543" s="1">
        <v>108</v>
      </c>
      <c r="L543" s="1" t="s">
        <v>9654</v>
      </c>
      <c r="R543" s="1" t="s">
        <v>31777</v>
      </c>
      <c r="S543" s="1" t="s">
        <v>32897</v>
      </c>
    </row>
    <row r="544" customHeight="1" spans="2:19">
      <c r="B544" s="1" t="s">
        <v>726</v>
      </c>
      <c r="C544" s="1" t="s">
        <v>32898</v>
      </c>
      <c r="I544" s="1" t="s">
        <v>32809</v>
      </c>
      <c r="J544" s="1" t="s">
        <v>8516</v>
      </c>
      <c r="K544" s="1">
        <v>114</v>
      </c>
      <c r="L544" s="1" t="s">
        <v>24</v>
      </c>
      <c r="R544" s="1" t="s">
        <v>31777</v>
      </c>
      <c r="S544" s="1" t="s">
        <v>32899</v>
      </c>
    </row>
    <row r="545" customHeight="1" spans="2:19">
      <c r="B545" s="1" t="s">
        <v>726</v>
      </c>
      <c r="C545" s="1" t="s">
        <v>32900</v>
      </c>
      <c r="I545" s="1" t="s">
        <v>32812</v>
      </c>
      <c r="J545" s="1" t="s">
        <v>8516</v>
      </c>
      <c r="K545" s="1">
        <v>114</v>
      </c>
      <c r="L545" s="1" t="s">
        <v>24</v>
      </c>
      <c r="R545" s="1" t="s">
        <v>31777</v>
      </c>
      <c r="S545" s="1" t="s">
        <v>32901</v>
      </c>
    </row>
    <row r="546" customHeight="1" spans="2:19">
      <c r="B546" s="1" t="s">
        <v>726</v>
      </c>
      <c r="C546" s="1" t="s">
        <v>32902</v>
      </c>
      <c r="I546" s="1" t="s">
        <v>32815</v>
      </c>
      <c r="J546" s="1" t="s">
        <v>8516</v>
      </c>
      <c r="K546" s="1">
        <v>114</v>
      </c>
      <c r="L546" s="1" t="s">
        <v>24</v>
      </c>
      <c r="R546" s="1" t="s">
        <v>31777</v>
      </c>
      <c r="S546" s="1" t="s">
        <v>32903</v>
      </c>
    </row>
    <row r="547" customHeight="1" spans="2:19">
      <c r="B547" s="1" t="s">
        <v>726</v>
      </c>
      <c r="C547" s="1" t="s">
        <v>12083</v>
      </c>
      <c r="I547" s="1" t="s">
        <v>32817</v>
      </c>
      <c r="J547" s="1" t="s">
        <v>8516</v>
      </c>
      <c r="K547" s="1">
        <v>114</v>
      </c>
      <c r="L547" s="1" t="s">
        <v>24</v>
      </c>
      <c r="R547" s="1" t="s">
        <v>31777</v>
      </c>
      <c r="S547" s="1" t="s">
        <v>32904</v>
      </c>
    </row>
    <row r="548" customHeight="1" spans="2:19">
      <c r="B548" s="1" t="s">
        <v>726</v>
      </c>
      <c r="C548" s="1" t="s">
        <v>12086</v>
      </c>
      <c r="I548" s="1" t="s">
        <v>32820</v>
      </c>
      <c r="J548" s="1" t="s">
        <v>8516</v>
      </c>
      <c r="K548" s="1">
        <v>114</v>
      </c>
      <c r="L548" s="1" t="s">
        <v>24</v>
      </c>
      <c r="R548" s="1" t="s">
        <v>31777</v>
      </c>
      <c r="S548" s="1" t="s">
        <v>32905</v>
      </c>
    </row>
    <row r="549" customHeight="1" spans="2:19">
      <c r="B549" s="1" t="s">
        <v>726</v>
      </c>
      <c r="C549" s="1" t="s">
        <v>32906</v>
      </c>
      <c r="I549" s="1" t="s">
        <v>32835</v>
      </c>
      <c r="J549" s="1" t="s">
        <v>8516</v>
      </c>
      <c r="K549" s="1">
        <v>114</v>
      </c>
      <c r="L549" s="1" t="s">
        <v>24</v>
      </c>
      <c r="R549" s="1" t="s">
        <v>31777</v>
      </c>
      <c r="S549" s="1" t="s">
        <v>32907</v>
      </c>
    </row>
    <row r="550" customHeight="1" spans="2:19">
      <c r="B550" s="1" t="s">
        <v>726</v>
      </c>
      <c r="C550" s="1" t="s">
        <v>32908</v>
      </c>
      <c r="I550" s="1" t="s">
        <v>32838</v>
      </c>
      <c r="J550" s="1" t="s">
        <v>8516</v>
      </c>
      <c r="K550" s="1">
        <v>114</v>
      </c>
      <c r="L550" s="1" t="s">
        <v>24</v>
      </c>
      <c r="R550" s="1" t="s">
        <v>31777</v>
      </c>
      <c r="S550" s="1" t="s">
        <v>32909</v>
      </c>
    </row>
    <row r="551" customHeight="1" spans="2:19">
      <c r="B551" s="1" t="s">
        <v>726</v>
      </c>
      <c r="C551" s="1" t="s">
        <v>11813</v>
      </c>
      <c r="I551" s="1" t="s">
        <v>32823</v>
      </c>
      <c r="J551" s="1" t="s">
        <v>8516</v>
      </c>
      <c r="K551" s="1">
        <v>126</v>
      </c>
      <c r="L551" s="1" t="s">
        <v>24</v>
      </c>
      <c r="R551" s="1" t="s">
        <v>31777</v>
      </c>
      <c r="S551" s="1" t="s">
        <v>32910</v>
      </c>
    </row>
    <row r="552" customHeight="1" spans="2:19">
      <c r="B552" s="1" t="s">
        <v>726</v>
      </c>
      <c r="C552" s="1" t="s">
        <v>11815</v>
      </c>
      <c r="D552" s="1">
        <v>6</v>
      </c>
      <c r="I552" s="1" t="s">
        <v>32911</v>
      </c>
      <c r="J552" s="1" t="s">
        <v>8516</v>
      </c>
      <c r="K552" s="1">
        <v>126</v>
      </c>
      <c r="L552" s="1" t="s">
        <v>9644</v>
      </c>
      <c r="R552" s="1" t="s">
        <v>31777</v>
      </c>
      <c r="S552" s="1" t="s">
        <v>32912</v>
      </c>
    </row>
    <row r="553" customHeight="1" spans="2:19">
      <c r="B553" s="1" t="s">
        <v>726</v>
      </c>
      <c r="C553" s="1" t="s">
        <v>11821</v>
      </c>
      <c r="D553" s="1">
        <v>6</v>
      </c>
      <c r="I553" s="1" t="s">
        <v>6428</v>
      </c>
      <c r="J553" s="1" t="s">
        <v>8516</v>
      </c>
      <c r="K553" s="1">
        <v>126</v>
      </c>
      <c r="L553" s="1" t="s">
        <v>9644</v>
      </c>
      <c r="R553" s="1" t="s">
        <v>31777</v>
      </c>
      <c r="S553" s="1" t="s">
        <v>32913</v>
      </c>
    </row>
    <row r="554" customHeight="1" spans="2:19">
      <c r="B554" s="1" t="s">
        <v>726</v>
      </c>
      <c r="C554" s="1" t="s">
        <v>11837</v>
      </c>
      <c r="D554" s="1">
        <v>6</v>
      </c>
      <c r="I554" s="1" t="s">
        <v>6430</v>
      </c>
      <c r="J554" s="1" t="s">
        <v>8516</v>
      </c>
      <c r="K554" s="1">
        <v>126</v>
      </c>
      <c r="L554" s="1" t="s">
        <v>9644</v>
      </c>
      <c r="R554" s="1" t="s">
        <v>31777</v>
      </c>
      <c r="S554" s="1" t="s">
        <v>32914</v>
      </c>
    </row>
    <row r="555" customHeight="1" spans="2:19">
      <c r="B555" s="1" t="s">
        <v>726</v>
      </c>
      <c r="C555" s="1" t="s">
        <v>32680</v>
      </c>
      <c r="D555" s="1">
        <v>6</v>
      </c>
      <c r="I555" s="1" t="s">
        <v>6423</v>
      </c>
      <c r="J555" s="1" t="s">
        <v>8516</v>
      </c>
      <c r="K555" s="1">
        <v>126</v>
      </c>
      <c r="L555" s="1" t="s">
        <v>9644</v>
      </c>
      <c r="R555" s="1" t="s">
        <v>31777</v>
      </c>
      <c r="S555" s="1" t="s">
        <v>32915</v>
      </c>
    </row>
    <row r="556" customHeight="1" spans="2:19">
      <c r="B556" s="1" t="s">
        <v>726</v>
      </c>
      <c r="C556" s="1" t="s">
        <v>11850</v>
      </c>
      <c r="D556" s="1">
        <v>6</v>
      </c>
      <c r="I556" s="1" t="s">
        <v>6425</v>
      </c>
      <c r="J556" s="1" t="s">
        <v>8516</v>
      </c>
      <c r="K556" s="1">
        <v>126</v>
      </c>
      <c r="L556" s="1" t="s">
        <v>9644</v>
      </c>
      <c r="R556" s="1" t="s">
        <v>31777</v>
      </c>
      <c r="S556" s="1" t="s">
        <v>32916</v>
      </c>
    </row>
    <row r="557" customHeight="1" spans="2:19">
      <c r="B557" s="1" t="s">
        <v>726</v>
      </c>
      <c r="C557" s="1" t="s">
        <v>11853</v>
      </c>
      <c r="D557" s="1">
        <v>6</v>
      </c>
      <c r="I557" s="1" t="s">
        <v>6426</v>
      </c>
      <c r="J557" s="1" t="s">
        <v>8516</v>
      </c>
      <c r="K557" s="1">
        <v>126</v>
      </c>
      <c r="L557" s="1" t="s">
        <v>9644</v>
      </c>
      <c r="R557" s="1" t="s">
        <v>31777</v>
      </c>
      <c r="S557" s="1" t="s">
        <v>32917</v>
      </c>
    </row>
    <row r="558" customHeight="1" spans="2:19">
      <c r="B558" s="1" t="s">
        <v>726</v>
      </c>
      <c r="C558" s="1" t="s">
        <v>11862</v>
      </c>
      <c r="D558" s="1">
        <v>6</v>
      </c>
      <c r="I558" s="1" t="s">
        <v>6429</v>
      </c>
      <c r="J558" s="1" t="s">
        <v>8516</v>
      </c>
      <c r="K558" s="1">
        <v>126</v>
      </c>
      <c r="L558" s="1" t="s">
        <v>9644</v>
      </c>
      <c r="R558" s="1" t="s">
        <v>31777</v>
      </c>
      <c r="S558" s="1" t="s">
        <v>32918</v>
      </c>
    </row>
    <row r="559" customHeight="1" spans="2:19">
      <c r="B559" s="1" t="s">
        <v>726</v>
      </c>
      <c r="C559" s="1" t="s">
        <v>11864</v>
      </c>
      <c r="D559" s="1">
        <v>6</v>
      </c>
      <c r="I559" s="1" t="s">
        <v>10857</v>
      </c>
      <c r="J559" s="1" t="s">
        <v>8516</v>
      </c>
      <c r="K559" s="1">
        <v>126</v>
      </c>
      <c r="L559" s="1" t="s">
        <v>9644</v>
      </c>
      <c r="R559" s="1" t="s">
        <v>31777</v>
      </c>
      <c r="S559" s="1" t="s">
        <v>32919</v>
      </c>
    </row>
    <row r="560" customHeight="1" spans="2:19">
      <c r="B560" s="1" t="s">
        <v>726</v>
      </c>
      <c r="C560" s="1" t="s">
        <v>11817</v>
      </c>
      <c r="I560" s="1" t="s">
        <v>32830</v>
      </c>
      <c r="J560" s="1" t="s">
        <v>21837</v>
      </c>
      <c r="K560" s="1">
        <v>126</v>
      </c>
      <c r="L560" s="1" t="s">
        <v>24</v>
      </c>
      <c r="R560" s="1" t="s">
        <v>31777</v>
      </c>
      <c r="S560" s="1" t="s">
        <v>32920</v>
      </c>
    </row>
    <row r="561" customHeight="1" spans="2:19">
      <c r="B561" s="1" t="s">
        <v>726</v>
      </c>
      <c r="C561" s="1" t="s">
        <v>11866</v>
      </c>
      <c r="I561" s="1" t="s">
        <v>32803</v>
      </c>
      <c r="J561" s="1" t="s">
        <v>8516</v>
      </c>
      <c r="L561" s="1" t="s">
        <v>24</v>
      </c>
      <c r="R561" s="1" t="s">
        <v>31777</v>
      </c>
      <c r="S561" s="1" t="s">
        <v>32921</v>
      </c>
    </row>
    <row r="562" customHeight="1" spans="2:19">
      <c r="B562" s="1" t="s">
        <v>726</v>
      </c>
      <c r="C562" s="1" t="s">
        <v>11042</v>
      </c>
      <c r="I562" s="1" t="s">
        <v>32826</v>
      </c>
      <c r="J562" s="1" t="s">
        <v>8516</v>
      </c>
      <c r="L562" s="1" t="s">
        <v>24</v>
      </c>
      <c r="R562" s="1" t="s">
        <v>31777</v>
      </c>
      <c r="S562" s="1" t="s">
        <v>32922</v>
      </c>
    </row>
    <row r="563" customHeight="1" spans="2:19">
      <c r="B563" s="1" t="s">
        <v>32923</v>
      </c>
    </row>
    <row r="564" customHeight="1" spans="2:19">
      <c r="B564" s="1" t="s">
        <v>4385</v>
      </c>
      <c r="C564" s="1" t="s">
        <v>32924</v>
      </c>
      <c r="D564" s="1">
        <v>4</v>
      </c>
      <c r="I564" s="1" t="s">
        <v>32850</v>
      </c>
      <c r="J564" s="1" t="s">
        <v>8516</v>
      </c>
      <c r="K564" s="1">
        <v>80</v>
      </c>
      <c r="L564" s="1" t="s">
        <v>9654</v>
      </c>
      <c r="R564" s="1" t="s">
        <v>31777</v>
      </c>
      <c r="S564" s="1" t="s">
        <v>32925</v>
      </c>
    </row>
    <row r="565" customHeight="1" spans="2:19">
      <c r="B565" s="1" t="s">
        <v>4385</v>
      </c>
      <c r="C565" s="1" t="s">
        <v>32926</v>
      </c>
      <c r="I565" s="1" t="s">
        <v>32852</v>
      </c>
      <c r="J565" s="1" t="s">
        <v>8516</v>
      </c>
      <c r="K565" s="1">
        <v>80</v>
      </c>
      <c r="L565" s="1" t="s">
        <v>24</v>
      </c>
      <c r="R565" s="1" t="s">
        <v>31777</v>
      </c>
      <c r="S565" s="1" t="s">
        <v>32927</v>
      </c>
    </row>
    <row r="566" customHeight="1" spans="2:19">
      <c r="B566" s="1" t="s">
        <v>4385</v>
      </c>
      <c r="C566" s="1" t="s">
        <v>11688</v>
      </c>
      <c r="I566" s="1" t="s">
        <v>32876</v>
      </c>
      <c r="J566" s="1" t="s">
        <v>8516</v>
      </c>
      <c r="K566" s="1">
        <v>80</v>
      </c>
      <c r="L566" s="1" t="s">
        <v>24</v>
      </c>
      <c r="R566" s="1" t="s">
        <v>31777</v>
      </c>
      <c r="S566" s="1" t="s">
        <v>32928</v>
      </c>
    </row>
    <row r="567" customHeight="1" spans="2:19">
      <c r="B567" s="1" t="s">
        <v>4385</v>
      </c>
      <c r="C567" s="1" t="s">
        <v>11780</v>
      </c>
      <c r="D567" s="1">
        <v>4</v>
      </c>
      <c r="I567" s="1" t="s">
        <v>11704</v>
      </c>
      <c r="J567" s="1" t="s">
        <v>8516</v>
      </c>
      <c r="K567" s="1">
        <v>80</v>
      </c>
      <c r="L567" s="1" t="s">
        <v>9654</v>
      </c>
      <c r="R567" s="1" t="s">
        <v>31777</v>
      </c>
      <c r="S567" s="1" t="s">
        <v>32929</v>
      </c>
    </row>
    <row r="568" customHeight="1" spans="2:19">
      <c r="B568" s="1" t="s">
        <v>4385</v>
      </c>
      <c r="C568" s="1" t="s">
        <v>11782</v>
      </c>
      <c r="D568" s="1">
        <v>4</v>
      </c>
      <c r="I568" s="1" t="s">
        <v>11706</v>
      </c>
      <c r="J568" s="1" t="s">
        <v>8516</v>
      </c>
      <c r="K568" s="1">
        <v>80</v>
      </c>
      <c r="L568" s="1" t="s">
        <v>9654</v>
      </c>
      <c r="R568" s="1" t="s">
        <v>31777</v>
      </c>
      <c r="S568" s="1" t="s">
        <v>32930</v>
      </c>
    </row>
    <row r="569" customHeight="1" spans="2:19">
      <c r="B569" s="1" t="s">
        <v>4385</v>
      </c>
      <c r="C569" s="1" t="s">
        <v>32931</v>
      </c>
      <c r="D569" s="1">
        <v>4</v>
      </c>
      <c r="I569" s="1" t="s">
        <v>32884</v>
      </c>
      <c r="J569" s="1" t="s">
        <v>8516</v>
      </c>
      <c r="K569" s="1">
        <v>80</v>
      </c>
      <c r="L569" s="1" t="s">
        <v>9654</v>
      </c>
      <c r="R569" s="1" t="s">
        <v>31777</v>
      </c>
      <c r="S569" s="1" t="s">
        <v>32932</v>
      </c>
    </row>
    <row r="570" customHeight="1" spans="2:19">
      <c r="B570" s="1" t="s">
        <v>4385</v>
      </c>
      <c r="C570" s="1" t="s">
        <v>12104</v>
      </c>
      <c r="I570" s="1" t="s">
        <v>12083</v>
      </c>
      <c r="J570" s="1" t="s">
        <v>8516</v>
      </c>
      <c r="K570" s="1">
        <v>80</v>
      </c>
      <c r="L570" s="1" t="s">
        <v>24</v>
      </c>
      <c r="R570" s="1" t="s">
        <v>31777</v>
      </c>
      <c r="S570" s="1" t="s">
        <v>32933</v>
      </c>
    </row>
    <row r="571" customHeight="1" spans="2:19">
      <c r="B571" s="1" t="s">
        <v>4385</v>
      </c>
      <c r="C571" s="1" t="s">
        <v>12019</v>
      </c>
      <c r="J571" s="1" t="s">
        <v>8516</v>
      </c>
      <c r="K571" s="1">
        <v>85</v>
      </c>
      <c r="L571" s="1" t="s">
        <v>24</v>
      </c>
      <c r="R571" s="1" t="s">
        <v>31777</v>
      </c>
      <c r="S571" s="1" t="s">
        <v>32934</v>
      </c>
    </row>
    <row r="572" customHeight="1" spans="2:19">
      <c r="B572" s="1" t="s">
        <v>4385</v>
      </c>
      <c r="C572" s="1" t="s">
        <v>12020</v>
      </c>
      <c r="I572" s="1" t="s">
        <v>32935</v>
      </c>
      <c r="J572" s="1" t="s">
        <v>8516</v>
      </c>
      <c r="K572" s="1">
        <v>85</v>
      </c>
      <c r="L572" s="1" t="s">
        <v>24</v>
      </c>
      <c r="R572" s="1" t="s">
        <v>31777</v>
      </c>
      <c r="S572" s="1" t="s">
        <v>32936</v>
      </c>
    </row>
    <row r="573" customHeight="1" spans="2:19">
      <c r="B573" s="1" t="s">
        <v>4385</v>
      </c>
      <c r="C573" s="1" t="s">
        <v>12026</v>
      </c>
      <c r="I573" s="1" t="s">
        <v>32937</v>
      </c>
      <c r="J573" s="1" t="s">
        <v>8516</v>
      </c>
      <c r="K573" s="1">
        <v>85</v>
      </c>
      <c r="L573" s="1" t="s">
        <v>9654</v>
      </c>
      <c r="R573" s="1" t="s">
        <v>31777</v>
      </c>
      <c r="S573" s="1" t="s">
        <v>32938</v>
      </c>
    </row>
    <row r="574" customHeight="1" spans="2:19">
      <c r="B574" s="1" t="s">
        <v>4385</v>
      </c>
      <c r="C574" s="1" t="s">
        <v>32939</v>
      </c>
      <c r="I574" s="1" t="s">
        <v>11900</v>
      </c>
      <c r="J574" s="1" t="s">
        <v>8516</v>
      </c>
      <c r="K574" s="1">
        <v>85</v>
      </c>
      <c r="L574" s="1" t="s">
        <v>24</v>
      </c>
      <c r="R574" s="1" t="s">
        <v>31777</v>
      </c>
      <c r="S574" s="1" t="s">
        <v>32940</v>
      </c>
    </row>
    <row r="575" customHeight="1" spans="2:19">
      <c r="B575" s="1" t="s">
        <v>4385</v>
      </c>
      <c r="C575" s="1" t="s">
        <v>11691</v>
      </c>
      <c r="I575" s="1" t="s">
        <v>12086</v>
      </c>
      <c r="J575" s="1" t="s">
        <v>8516</v>
      </c>
      <c r="K575" s="1">
        <v>85</v>
      </c>
      <c r="L575" s="1" t="s">
        <v>24</v>
      </c>
      <c r="R575" s="1" t="s">
        <v>31777</v>
      </c>
      <c r="S575" s="1" t="s">
        <v>32941</v>
      </c>
    </row>
    <row r="576" customHeight="1" spans="2:19">
      <c r="B576" s="1" t="s">
        <v>4385</v>
      </c>
      <c r="C576" s="1" t="s">
        <v>12029</v>
      </c>
      <c r="I576" s="1" t="s">
        <v>12049</v>
      </c>
      <c r="J576" s="1" t="s">
        <v>8516</v>
      </c>
      <c r="K576" s="1">
        <v>89</v>
      </c>
      <c r="L576" s="1" t="s">
        <v>24</v>
      </c>
      <c r="R576" s="1" t="s">
        <v>31777</v>
      </c>
      <c r="S576" s="1" t="s">
        <v>32942</v>
      </c>
    </row>
    <row r="577" customHeight="1" spans="2:19">
      <c r="B577" s="1" t="s">
        <v>4385</v>
      </c>
      <c r="C577" s="1" t="s">
        <v>11786</v>
      </c>
      <c r="D577" s="1">
        <v>4</v>
      </c>
      <c r="I577" s="1" t="s">
        <v>32855</v>
      </c>
      <c r="J577" s="1" t="s">
        <v>8516</v>
      </c>
      <c r="K577" s="1">
        <v>90</v>
      </c>
      <c r="L577" s="1" t="s">
        <v>9654</v>
      </c>
      <c r="R577" s="1" t="s">
        <v>31777</v>
      </c>
      <c r="S577" s="1" t="s">
        <v>32943</v>
      </c>
    </row>
    <row r="578" customHeight="1" spans="2:19">
      <c r="B578" s="1" t="s">
        <v>4385</v>
      </c>
      <c r="C578" s="1" t="s">
        <v>12077</v>
      </c>
      <c r="D578" s="1">
        <v>4</v>
      </c>
      <c r="I578" s="1" t="s">
        <v>32870</v>
      </c>
      <c r="J578" s="1" t="s">
        <v>8516</v>
      </c>
      <c r="K578" s="1">
        <v>90</v>
      </c>
      <c r="L578" s="1" t="s">
        <v>9654</v>
      </c>
      <c r="R578" s="1" t="s">
        <v>31777</v>
      </c>
      <c r="S578" s="1" t="s">
        <v>32944</v>
      </c>
    </row>
    <row r="579" customHeight="1" spans="2:19">
      <c r="B579" s="1" t="s">
        <v>4385</v>
      </c>
      <c r="C579" s="1" t="s">
        <v>12079</v>
      </c>
      <c r="D579" s="1">
        <v>4</v>
      </c>
      <c r="I579" s="1" t="s">
        <v>32788</v>
      </c>
      <c r="J579" s="1" t="s">
        <v>8516</v>
      </c>
      <c r="K579" s="1">
        <v>90</v>
      </c>
      <c r="L579" s="1" t="s">
        <v>9654</v>
      </c>
      <c r="R579" s="1" t="s">
        <v>31777</v>
      </c>
      <c r="S579" s="1" t="s">
        <v>32945</v>
      </c>
    </row>
    <row r="580" customHeight="1" spans="2:19">
      <c r="B580" s="1" t="s">
        <v>4385</v>
      </c>
      <c r="C580" s="1" t="s">
        <v>32946</v>
      </c>
      <c r="D580" s="1">
        <v>4</v>
      </c>
      <c r="J580" s="1" t="s">
        <v>8516</v>
      </c>
      <c r="K580" s="1">
        <v>90</v>
      </c>
      <c r="L580" s="1" t="s">
        <v>9654</v>
      </c>
      <c r="R580" s="1" t="s">
        <v>31777</v>
      </c>
      <c r="S580" s="1" t="s">
        <v>32947</v>
      </c>
    </row>
    <row r="581" customHeight="1" spans="2:19">
      <c r="B581" s="1" t="s">
        <v>4385</v>
      </c>
      <c r="C581" s="1" t="s">
        <v>12030</v>
      </c>
      <c r="D581" s="1">
        <v>4</v>
      </c>
      <c r="I581" s="1" t="s">
        <v>10979</v>
      </c>
      <c r="J581" s="1" t="s">
        <v>8516</v>
      </c>
      <c r="K581" s="1">
        <v>90</v>
      </c>
      <c r="L581" s="1" t="s">
        <v>9654</v>
      </c>
      <c r="R581" s="1" t="s">
        <v>31777</v>
      </c>
      <c r="S581" s="1" t="s">
        <v>32948</v>
      </c>
    </row>
    <row r="582" customHeight="1" spans="2:19">
      <c r="B582" s="1" t="s">
        <v>4385</v>
      </c>
      <c r="C582" s="1" t="s">
        <v>12031</v>
      </c>
      <c r="I582" s="1" t="s">
        <v>32949</v>
      </c>
      <c r="J582" s="1" t="s">
        <v>8516</v>
      </c>
      <c r="K582" s="1">
        <v>90</v>
      </c>
      <c r="L582" s="1" t="s">
        <v>24</v>
      </c>
      <c r="R582" s="1" t="s">
        <v>31777</v>
      </c>
      <c r="S582" s="1" t="s">
        <v>32950</v>
      </c>
    </row>
    <row r="583" customHeight="1" spans="2:19">
      <c r="B583" s="1" t="s">
        <v>4385</v>
      </c>
      <c r="C583" s="1" t="s">
        <v>12033</v>
      </c>
      <c r="D583" s="1">
        <v>4</v>
      </c>
      <c r="I583" s="1" t="s">
        <v>32951</v>
      </c>
      <c r="J583" s="1" t="s">
        <v>8516</v>
      </c>
      <c r="K583" s="1">
        <v>90</v>
      </c>
      <c r="L583" s="1" t="s">
        <v>9654</v>
      </c>
      <c r="R583" s="1" t="s">
        <v>31777</v>
      </c>
      <c r="S583" s="1" t="s">
        <v>32952</v>
      </c>
    </row>
    <row r="584" customHeight="1" spans="2:19">
      <c r="B584" s="1" t="s">
        <v>4385</v>
      </c>
      <c r="C584" s="1" t="s">
        <v>9942</v>
      </c>
      <c r="I584" s="1" t="s">
        <v>32857</v>
      </c>
      <c r="J584" s="1" t="s">
        <v>8516</v>
      </c>
      <c r="K584" s="1">
        <v>93</v>
      </c>
      <c r="L584" s="1" t="s">
        <v>24</v>
      </c>
      <c r="R584" s="1" t="s">
        <v>31777</v>
      </c>
      <c r="S584" s="1" t="s">
        <v>32953</v>
      </c>
    </row>
    <row r="585" customHeight="1" spans="2:19">
      <c r="B585" s="1" t="s">
        <v>4385</v>
      </c>
      <c r="C585" s="1" t="s">
        <v>9949</v>
      </c>
      <c r="I585" s="1" t="s">
        <v>32860</v>
      </c>
      <c r="J585" s="1" t="s">
        <v>8516</v>
      </c>
      <c r="K585" s="1">
        <v>93</v>
      </c>
      <c r="L585" s="1" t="s">
        <v>24</v>
      </c>
      <c r="R585" s="1" t="s">
        <v>31777</v>
      </c>
      <c r="S585" s="1" t="s">
        <v>32954</v>
      </c>
    </row>
    <row r="586" customHeight="1" spans="2:19">
      <c r="B586" s="1" t="s">
        <v>4385</v>
      </c>
      <c r="C586" s="1" t="s">
        <v>11694</v>
      </c>
      <c r="I586" s="1" t="s">
        <v>32863</v>
      </c>
      <c r="J586" s="1" t="s">
        <v>8516</v>
      </c>
      <c r="K586" s="1">
        <v>95</v>
      </c>
      <c r="L586" s="1" t="s">
        <v>24</v>
      </c>
      <c r="R586" s="1" t="s">
        <v>31777</v>
      </c>
      <c r="S586" s="1" t="s">
        <v>32955</v>
      </c>
    </row>
    <row r="587" customHeight="1" spans="2:19">
      <c r="B587" s="1" t="s">
        <v>4385</v>
      </c>
      <c r="C587" s="1" t="s">
        <v>9988</v>
      </c>
      <c r="I587" s="1" t="s">
        <v>32865</v>
      </c>
      <c r="J587" s="1" t="s">
        <v>8516</v>
      </c>
      <c r="K587" s="1">
        <v>95</v>
      </c>
      <c r="L587" s="1" t="s">
        <v>24</v>
      </c>
      <c r="R587" s="1" t="s">
        <v>31777</v>
      </c>
      <c r="S587" s="1" t="s">
        <v>32956</v>
      </c>
    </row>
    <row r="588" customHeight="1" spans="2:19">
      <c r="B588" s="1" t="s">
        <v>4385</v>
      </c>
      <c r="C588" s="1" t="s">
        <v>12055</v>
      </c>
      <c r="I588" s="1" t="s">
        <v>4298</v>
      </c>
      <c r="J588" s="1" t="s">
        <v>8516</v>
      </c>
      <c r="K588" s="1">
        <v>95</v>
      </c>
      <c r="L588" s="1" t="s">
        <v>24</v>
      </c>
      <c r="R588" s="1" t="s">
        <v>31777</v>
      </c>
      <c r="S588" s="1" t="s">
        <v>32957</v>
      </c>
    </row>
    <row r="589" customHeight="1" spans="2:19">
      <c r="B589" s="1" t="s">
        <v>4385</v>
      </c>
      <c r="C589" s="1" t="s">
        <v>12056</v>
      </c>
      <c r="I589" s="1" t="s">
        <v>32873</v>
      </c>
      <c r="J589" s="1" t="s">
        <v>8516</v>
      </c>
      <c r="K589" s="1">
        <v>95</v>
      </c>
      <c r="L589" s="1" t="s">
        <v>24</v>
      </c>
      <c r="R589" s="1" t="s">
        <v>31777</v>
      </c>
      <c r="S589" s="1" t="s">
        <v>32958</v>
      </c>
    </row>
    <row r="590" customHeight="1" spans="2:19">
      <c r="B590" s="1" t="s">
        <v>4385</v>
      </c>
      <c r="C590" s="1" t="s">
        <v>11696</v>
      </c>
      <c r="I590" s="1" t="s">
        <v>11621</v>
      </c>
      <c r="J590" s="1" t="s">
        <v>8516</v>
      </c>
      <c r="K590" s="1">
        <v>95</v>
      </c>
      <c r="L590" s="1" t="s">
        <v>24</v>
      </c>
      <c r="R590" s="1" t="s">
        <v>31777</v>
      </c>
      <c r="S590" s="1" t="s">
        <v>32959</v>
      </c>
    </row>
    <row r="591" customHeight="1" spans="2:19">
      <c r="B591" s="1" t="s">
        <v>4385</v>
      </c>
      <c r="C591" s="1" t="s">
        <v>32960</v>
      </c>
      <c r="D591" s="1">
        <v>4</v>
      </c>
      <c r="I591" s="1" t="s">
        <v>32961</v>
      </c>
      <c r="J591" s="1" t="s">
        <v>8516</v>
      </c>
      <c r="K591" s="1">
        <v>95</v>
      </c>
      <c r="L591" s="1" t="s">
        <v>9654</v>
      </c>
      <c r="R591" s="1" t="s">
        <v>31777</v>
      </c>
      <c r="S591" s="1" t="s">
        <v>32962</v>
      </c>
    </row>
    <row r="592" customHeight="1" spans="2:19">
      <c r="B592" s="1" t="s">
        <v>4385</v>
      </c>
      <c r="C592" s="1" t="s">
        <v>11790</v>
      </c>
      <c r="D592" s="1">
        <v>4</v>
      </c>
      <c r="I592" s="1" t="s">
        <v>12038</v>
      </c>
      <c r="J592" s="1" t="s">
        <v>8516</v>
      </c>
      <c r="K592" s="1">
        <v>98</v>
      </c>
      <c r="L592" s="1" t="s">
        <v>9654</v>
      </c>
      <c r="R592" s="1" t="s">
        <v>31777</v>
      </c>
      <c r="S592" s="1" t="s">
        <v>32963</v>
      </c>
    </row>
    <row r="593" customHeight="1" spans="1:19">
      <c r="B593" s="1" t="s">
        <v>4385</v>
      </c>
      <c r="C593" s="1" t="s">
        <v>11792</v>
      </c>
      <c r="D593" s="1">
        <v>4</v>
      </c>
      <c r="I593" s="1" t="s">
        <v>12044</v>
      </c>
      <c r="J593" s="1" t="s">
        <v>8516</v>
      </c>
      <c r="K593" s="1">
        <v>98</v>
      </c>
      <c r="L593" s="1" t="s">
        <v>9654</v>
      </c>
      <c r="R593" s="1" t="s">
        <v>31777</v>
      </c>
      <c r="S593" s="1" t="s">
        <v>32964</v>
      </c>
    </row>
    <row r="594" customHeight="1" spans="1:19">
      <c r="B594" s="1" t="s">
        <v>4385</v>
      </c>
      <c r="C594" s="1" t="s">
        <v>12059</v>
      </c>
      <c r="I594" s="1" t="s">
        <v>32965</v>
      </c>
      <c r="J594" s="1" t="s">
        <v>8516</v>
      </c>
      <c r="K594" s="1">
        <v>98</v>
      </c>
      <c r="L594" s="1" t="s">
        <v>9820</v>
      </c>
      <c r="R594" s="1" t="s">
        <v>31777</v>
      </c>
      <c r="S594" s="1" t="s">
        <v>32966</v>
      </c>
    </row>
    <row r="595" customHeight="1" spans="1:19">
      <c r="B595" s="1" t="s">
        <v>4385</v>
      </c>
      <c r="C595" s="1" t="s">
        <v>12080</v>
      </c>
      <c r="D595" s="1">
        <v>4</v>
      </c>
      <c r="I595" s="1" t="s">
        <v>32844</v>
      </c>
      <c r="J595" s="1" t="s">
        <v>8516</v>
      </c>
      <c r="K595" s="1">
        <v>100</v>
      </c>
      <c r="L595" s="1" t="s">
        <v>9654</v>
      </c>
      <c r="R595" s="1" t="s">
        <v>31777</v>
      </c>
      <c r="S595" s="1" t="s">
        <v>32967</v>
      </c>
    </row>
    <row r="596" customHeight="1" spans="1:19">
      <c r="B596" s="1" t="s">
        <v>4385</v>
      </c>
      <c r="C596" s="1" t="s">
        <v>12065</v>
      </c>
      <c r="I596" s="1" t="s">
        <v>6045</v>
      </c>
      <c r="J596" s="1" t="s">
        <v>8516</v>
      </c>
      <c r="K596" s="1">
        <v>100</v>
      </c>
      <c r="L596" s="1" t="s">
        <v>24</v>
      </c>
      <c r="R596" s="1" t="s">
        <v>31777</v>
      </c>
      <c r="S596" s="1" t="s">
        <v>32968</v>
      </c>
    </row>
    <row r="597" customHeight="1" spans="1:19">
      <c r="B597" s="1" t="s">
        <v>4385</v>
      </c>
      <c r="C597" s="1" t="s">
        <v>11888</v>
      </c>
      <c r="D597" s="1">
        <v>4</v>
      </c>
      <c r="I597" s="1" t="s">
        <v>6419</v>
      </c>
      <c r="J597" s="1" t="s">
        <v>8516</v>
      </c>
      <c r="K597" s="1">
        <v>102</v>
      </c>
      <c r="L597" s="1" t="s">
        <v>9654</v>
      </c>
      <c r="R597" s="1" t="s">
        <v>31777</v>
      </c>
      <c r="S597" s="1" t="s">
        <v>32969</v>
      </c>
    </row>
    <row r="598" customHeight="1" spans="1:19">
      <c r="B598" s="1" t="s">
        <v>4385</v>
      </c>
      <c r="C598" s="1" t="s">
        <v>11891</v>
      </c>
      <c r="D598" s="1">
        <v>4</v>
      </c>
      <c r="I598" s="1" t="s">
        <v>6404</v>
      </c>
      <c r="J598" s="1" t="s">
        <v>8516</v>
      </c>
      <c r="K598" s="1">
        <v>105</v>
      </c>
      <c r="L598" s="1" t="s">
        <v>9654</v>
      </c>
      <c r="R598" s="1" t="s">
        <v>31777</v>
      </c>
      <c r="S598" s="1" t="s">
        <v>32970</v>
      </c>
    </row>
    <row r="599" customHeight="1" spans="1:19">
      <c r="B599" s="1" t="s">
        <v>4385</v>
      </c>
      <c r="C599" s="1" t="s">
        <v>11895</v>
      </c>
      <c r="D599" s="1">
        <v>6</v>
      </c>
      <c r="I599" s="1" t="s">
        <v>6410</v>
      </c>
      <c r="J599" s="1" t="s">
        <v>8516</v>
      </c>
      <c r="K599" s="1">
        <v>105</v>
      </c>
      <c r="L599" s="1" t="s">
        <v>9644</v>
      </c>
      <c r="R599" s="1" t="s">
        <v>31777</v>
      </c>
      <c r="S599" s="1" t="s">
        <v>32971</v>
      </c>
    </row>
    <row r="600" customHeight="1" spans="1:19">
      <c r="B600" s="1" t="s">
        <v>4385</v>
      </c>
      <c r="C600" s="1" t="s">
        <v>11897</v>
      </c>
      <c r="D600" s="1">
        <v>6</v>
      </c>
      <c r="I600" s="1" t="s">
        <v>6411</v>
      </c>
      <c r="J600" s="1" t="s">
        <v>8516</v>
      </c>
      <c r="K600" s="1">
        <v>105</v>
      </c>
      <c r="L600" s="1" t="s">
        <v>9644</v>
      </c>
      <c r="R600" s="1" t="s">
        <v>31777</v>
      </c>
      <c r="S600" s="1" t="s">
        <v>32972</v>
      </c>
    </row>
    <row r="601" customHeight="1" spans="1:19">
      <c r="B601" s="1" t="s">
        <v>4385</v>
      </c>
      <c r="C601" s="1" t="s">
        <v>11793</v>
      </c>
      <c r="I601" s="1" t="s">
        <v>32847</v>
      </c>
      <c r="J601" s="1" t="s">
        <v>8516</v>
      </c>
      <c r="K601" s="1">
        <v>108</v>
      </c>
      <c r="L601" s="1" t="s">
        <v>9654</v>
      </c>
      <c r="R601" s="1" t="s">
        <v>31777</v>
      </c>
      <c r="S601" s="1" t="s">
        <v>32973</v>
      </c>
    </row>
    <row r="602" customHeight="1" spans="1:19">
      <c r="B602" s="1" t="s">
        <v>4385</v>
      </c>
      <c r="C602" s="1" t="s">
        <v>4425</v>
      </c>
      <c r="D602" s="1">
        <v>4</v>
      </c>
      <c r="I602" s="1" t="s">
        <v>6407</v>
      </c>
      <c r="J602" s="1" t="s">
        <v>8516</v>
      </c>
      <c r="K602" s="1">
        <v>108</v>
      </c>
      <c r="L602" s="1" t="s">
        <v>9654</v>
      </c>
      <c r="R602" s="1" t="s">
        <v>31777</v>
      </c>
      <c r="S602" s="1" t="s">
        <v>32974</v>
      </c>
    </row>
    <row r="603" customHeight="1" spans="1:19">
      <c r="B603" s="1" t="s">
        <v>4385</v>
      </c>
      <c r="C603" s="1" t="s">
        <v>11908</v>
      </c>
      <c r="D603" s="1">
        <v>4</v>
      </c>
      <c r="I603" s="1" t="s">
        <v>10889</v>
      </c>
      <c r="J603" s="1" t="s">
        <v>8516</v>
      </c>
      <c r="K603" s="1">
        <v>108</v>
      </c>
      <c r="L603" s="1" t="s">
        <v>9654</v>
      </c>
      <c r="R603" s="1" t="s">
        <v>31777</v>
      </c>
      <c r="S603" s="1" t="s">
        <v>32975</v>
      </c>
    </row>
    <row r="604" customHeight="1" spans="1:19">
      <c r="B604" s="1" t="s">
        <v>4385</v>
      </c>
      <c r="C604" s="1" t="s">
        <v>11916</v>
      </c>
      <c r="D604" s="1">
        <v>6</v>
      </c>
      <c r="I604" s="1" t="s">
        <v>6441</v>
      </c>
      <c r="J604" s="1" t="s">
        <v>8516</v>
      </c>
      <c r="K604" s="1">
        <v>108</v>
      </c>
      <c r="L604" s="1" t="s">
        <v>9644</v>
      </c>
      <c r="R604" s="1" t="s">
        <v>31777</v>
      </c>
      <c r="S604" s="1" t="s">
        <v>32976</v>
      </c>
    </row>
    <row r="605" customHeight="1" spans="1:19">
      <c r="B605" s="1" t="s">
        <v>4385</v>
      </c>
      <c r="C605" s="1" t="s">
        <v>31905</v>
      </c>
      <c r="D605" s="1">
        <v>4</v>
      </c>
      <c r="I605" s="1" t="s">
        <v>6431</v>
      </c>
      <c r="J605" s="1" t="s">
        <v>8516</v>
      </c>
      <c r="K605" s="1">
        <v>110</v>
      </c>
      <c r="L605" s="1" t="s">
        <v>9654</v>
      </c>
      <c r="R605" s="1" t="s">
        <v>31777</v>
      </c>
      <c r="S605" s="1" t="s">
        <v>32977</v>
      </c>
    </row>
    <row r="606" customHeight="1" spans="1:19">
      <c r="B606" s="1" t="s">
        <v>4385</v>
      </c>
      <c r="C606" s="1" t="s">
        <v>11929</v>
      </c>
      <c r="D606" s="1">
        <v>4</v>
      </c>
      <c r="I606" s="1" t="s">
        <v>6434</v>
      </c>
      <c r="J606" s="1" t="s">
        <v>8516</v>
      </c>
      <c r="K606" s="1">
        <v>112</v>
      </c>
      <c r="L606" s="1" t="s">
        <v>9654</v>
      </c>
      <c r="R606" s="1" t="s">
        <v>31777</v>
      </c>
      <c r="S606" s="1" t="s">
        <v>32978</v>
      </c>
    </row>
    <row r="607" customHeight="1" spans="1:19">
      <c r="B607" s="1" t="s">
        <v>4385</v>
      </c>
      <c r="C607" s="1" t="s">
        <v>32979</v>
      </c>
      <c r="D607" s="1">
        <v>6</v>
      </c>
      <c r="I607" s="1" t="s">
        <v>6440</v>
      </c>
      <c r="J607" s="1" t="s">
        <v>8516</v>
      </c>
      <c r="K607" s="1">
        <v>113</v>
      </c>
      <c r="L607" s="1" t="s">
        <v>9644</v>
      </c>
      <c r="R607" s="1" t="s">
        <v>31777</v>
      </c>
      <c r="S607" s="1" t="s">
        <v>32980</v>
      </c>
    </row>
    <row r="608" customHeight="1" spans="1:19">
      <c r="A608" s="1" t="s">
        <v>15786</v>
      </c>
      <c r="B608" s="1" t="s">
        <v>4385</v>
      </c>
      <c r="C608" s="1" t="s">
        <v>11938</v>
      </c>
      <c r="D608" s="1">
        <v>6</v>
      </c>
      <c r="I608" s="1" t="s">
        <v>6435</v>
      </c>
      <c r="J608" s="1" t="s">
        <v>8516</v>
      </c>
      <c r="K608" s="1">
        <v>113</v>
      </c>
      <c r="L608" s="1" t="s">
        <v>9644</v>
      </c>
      <c r="R608" s="1" t="s">
        <v>31777</v>
      </c>
      <c r="S608" s="1" t="s">
        <v>32981</v>
      </c>
    </row>
    <row r="609" customHeight="1" spans="1:19">
      <c r="B609" s="1" t="s">
        <v>4385</v>
      </c>
      <c r="C609" s="1" t="s">
        <v>11940</v>
      </c>
      <c r="D609" s="1">
        <v>6</v>
      </c>
      <c r="I609" s="1" t="s">
        <v>6436</v>
      </c>
      <c r="J609" s="1" t="s">
        <v>8516</v>
      </c>
      <c r="K609" s="1">
        <v>123</v>
      </c>
      <c r="L609" s="1" t="s">
        <v>9644</v>
      </c>
      <c r="R609" s="1" t="s">
        <v>31777</v>
      </c>
      <c r="S609" s="1" t="s">
        <v>32982</v>
      </c>
    </row>
    <row r="610" customHeight="1" spans="1:19">
      <c r="B610" s="1" t="s">
        <v>4385</v>
      </c>
      <c r="C610" s="1" t="s">
        <v>11942</v>
      </c>
      <c r="D610" s="1">
        <v>6</v>
      </c>
      <c r="I610" s="1" t="s">
        <v>6438</v>
      </c>
      <c r="J610" s="1" t="s">
        <v>8516</v>
      </c>
      <c r="K610" s="1">
        <v>123</v>
      </c>
      <c r="L610" s="1" t="s">
        <v>9644</v>
      </c>
      <c r="R610" s="1" t="s">
        <v>31777</v>
      </c>
      <c r="S610" s="1" t="s">
        <v>32983</v>
      </c>
    </row>
    <row r="611" customHeight="1" spans="1:19">
      <c r="B611" s="1" t="s">
        <v>4385</v>
      </c>
      <c r="C611" s="1" t="s">
        <v>11796</v>
      </c>
      <c r="I611" s="1" t="s">
        <v>11703</v>
      </c>
      <c r="J611" s="1" t="s">
        <v>8516</v>
      </c>
      <c r="L611" s="1" t="s">
        <v>24</v>
      </c>
      <c r="R611" s="1" t="s">
        <v>31777</v>
      </c>
      <c r="S611" s="1" t="s">
        <v>32984</v>
      </c>
    </row>
    <row r="612" customHeight="1" spans="1:19">
      <c r="B612" s="1" t="s">
        <v>4385</v>
      </c>
      <c r="C612" s="1" t="s">
        <v>11951</v>
      </c>
      <c r="D612" s="1">
        <v>6</v>
      </c>
      <c r="I612" s="1" t="s">
        <v>6408</v>
      </c>
      <c r="J612" s="1" t="s">
        <v>8516</v>
      </c>
      <c r="L612" s="1" t="s">
        <v>9644</v>
      </c>
      <c r="R612" s="1" t="s">
        <v>31777</v>
      </c>
      <c r="S612" s="1" t="s">
        <v>32985</v>
      </c>
    </row>
    <row r="613" customHeight="1" spans="1:19">
      <c r="A613" s="1" t="s">
        <v>15786</v>
      </c>
      <c r="B613" s="1" t="s">
        <v>4385</v>
      </c>
      <c r="C613" s="1" t="s">
        <v>15787</v>
      </c>
      <c r="I613" s="1" t="s">
        <v>32986</v>
      </c>
      <c r="J613" s="1" t="s">
        <v>21837</v>
      </c>
      <c r="L613" s="1" t="s">
        <v>24</v>
      </c>
      <c r="R613" s="1" t="s">
        <v>31777</v>
      </c>
      <c r="S613" s="1" t="s">
        <v>32987</v>
      </c>
    </row>
    <row r="614" customHeight="1" spans="1:19">
      <c r="B614" s="1" t="s">
        <v>32988</v>
      </c>
    </row>
    <row r="615" customHeight="1" spans="1:19">
      <c r="B615" s="1" t="s">
        <v>11958</v>
      </c>
      <c r="C615" s="1" t="s">
        <v>11959</v>
      </c>
      <c r="D615" s="1">
        <v>4</v>
      </c>
      <c r="I615" s="1" t="s">
        <v>32989</v>
      </c>
      <c r="J615" s="1" t="s">
        <v>8516</v>
      </c>
      <c r="K615" s="1">
        <v>85</v>
      </c>
      <c r="L615" s="1" t="s">
        <v>9654</v>
      </c>
      <c r="R615" s="1" t="s">
        <v>31777</v>
      </c>
      <c r="S615" s="1" t="s">
        <v>32990</v>
      </c>
    </row>
    <row r="616" customHeight="1" spans="1:19">
      <c r="B616" s="1" t="s">
        <v>11958</v>
      </c>
      <c r="C616" s="1" t="s">
        <v>11961</v>
      </c>
      <c r="D616" s="1">
        <v>4</v>
      </c>
      <c r="I616" s="1" t="s">
        <v>11882</v>
      </c>
      <c r="J616" s="1" t="s">
        <v>8516</v>
      </c>
      <c r="K616" s="1">
        <v>85</v>
      </c>
      <c r="L616" s="1" t="s">
        <v>9654</v>
      </c>
      <c r="R616" s="1" t="s">
        <v>31777</v>
      </c>
      <c r="S616" s="1" t="s">
        <v>32991</v>
      </c>
    </row>
    <row r="617" customHeight="1" spans="1:19">
      <c r="B617" s="1" t="s">
        <v>11958</v>
      </c>
      <c r="C617" s="1" t="s">
        <v>11964</v>
      </c>
      <c r="D617" s="1">
        <v>4</v>
      </c>
      <c r="I617" s="1" t="s">
        <v>32992</v>
      </c>
      <c r="J617" s="1" t="s">
        <v>8516</v>
      </c>
      <c r="K617" s="1">
        <v>102</v>
      </c>
      <c r="L617" s="1" t="s">
        <v>9654</v>
      </c>
      <c r="R617" s="1" t="s">
        <v>31777</v>
      </c>
      <c r="S617" s="1" t="s">
        <v>32993</v>
      </c>
    </row>
    <row r="618" customHeight="1" spans="1:19">
      <c r="B618" s="1" t="s">
        <v>11958</v>
      </c>
      <c r="C618" s="1" t="s">
        <v>11966</v>
      </c>
      <c r="D618" s="1">
        <v>4</v>
      </c>
      <c r="I618" s="1" t="s">
        <v>32994</v>
      </c>
      <c r="J618" s="1" t="s">
        <v>8516</v>
      </c>
      <c r="K618" s="1">
        <v>102</v>
      </c>
      <c r="L618" s="1" t="s">
        <v>9654</v>
      </c>
      <c r="R618" s="1" t="s">
        <v>31777</v>
      </c>
      <c r="S618" s="1" t="s">
        <v>32995</v>
      </c>
    </row>
    <row r="619" customHeight="1" spans="1:19">
      <c r="B619" s="1" t="s">
        <v>11958</v>
      </c>
      <c r="C619" s="1" t="s">
        <v>32996</v>
      </c>
      <c r="D619" s="1">
        <v>4</v>
      </c>
      <c r="I619" s="1" t="s">
        <v>12061</v>
      </c>
      <c r="J619" s="1" t="s">
        <v>8516</v>
      </c>
      <c r="K619" s="1">
        <v>102</v>
      </c>
      <c r="L619" s="1" t="s">
        <v>9654</v>
      </c>
      <c r="R619" s="1" t="s">
        <v>31777</v>
      </c>
      <c r="S619" s="1" t="s">
        <v>32997</v>
      </c>
    </row>
    <row r="620" customHeight="1" spans="1:19">
      <c r="B620" s="1" t="s">
        <v>11958</v>
      </c>
      <c r="C620" s="1" t="s">
        <v>11972</v>
      </c>
      <c r="D620" s="1">
        <v>4</v>
      </c>
      <c r="I620" s="1" t="s">
        <v>32998</v>
      </c>
      <c r="J620" s="1" t="s">
        <v>8516</v>
      </c>
      <c r="K620" s="1">
        <v>105</v>
      </c>
      <c r="L620" s="1" t="s">
        <v>9654</v>
      </c>
      <c r="R620" s="1" t="s">
        <v>31777</v>
      </c>
      <c r="S620" s="1" t="s">
        <v>32999</v>
      </c>
    </row>
    <row r="621" customHeight="1" spans="1:19">
      <c r="B621" s="1" t="s">
        <v>11958</v>
      </c>
      <c r="C621" s="1" t="s">
        <v>11973</v>
      </c>
      <c r="D621" s="1">
        <v>4</v>
      </c>
      <c r="I621" s="1" t="s">
        <v>33000</v>
      </c>
      <c r="J621" s="1" t="s">
        <v>8516</v>
      </c>
      <c r="K621" s="1">
        <v>105</v>
      </c>
      <c r="L621" s="1" t="s">
        <v>9654</v>
      </c>
      <c r="R621" s="1" t="s">
        <v>31777</v>
      </c>
      <c r="S621" s="1" t="s">
        <v>33001</v>
      </c>
    </row>
    <row r="622" customHeight="1" spans="1:19">
      <c r="B622" s="1" t="s">
        <v>11958</v>
      </c>
      <c r="C622" s="1" t="s">
        <v>11975</v>
      </c>
      <c r="D622" s="1">
        <v>4</v>
      </c>
      <c r="I622" s="1" t="s">
        <v>33002</v>
      </c>
      <c r="J622" s="1" t="s">
        <v>8516</v>
      </c>
      <c r="K622" s="1">
        <v>105</v>
      </c>
      <c r="L622" s="1" t="s">
        <v>9654</v>
      </c>
      <c r="R622" s="1" t="s">
        <v>31777</v>
      </c>
      <c r="S622" s="1" t="s">
        <v>33003</v>
      </c>
    </row>
    <row r="623" customHeight="1" spans="1:19">
      <c r="B623" s="1" t="s">
        <v>11958</v>
      </c>
      <c r="C623" s="1" t="s">
        <v>11978</v>
      </c>
      <c r="D623" s="1">
        <v>4</v>
      </c>
      <c r="I623" s="1" t="s">
        <v>33004</v>
      </c>
      <c r="J623" s="1" t="s">
        <v>8516</v>
      </c>
      <c r="K623" s="1">
        <v>105</v>
      </c>
      <c r="L623" s="1" t="s">
        <v>9654</v>
      </c>
      <c r="R623" s="1" t="s">
        <v>31777</v>
      </c>
      <c r="S623" s="1" t="s">
        <v>33005</v>
      </c>
    </row>
    <row r="624" customHeight="1" spans="1:19">
      <c r="B624" s="1" t="s">
        <v>11958</v>
      </c>
      <c r="C624" s="1" t="s">
        <v>11979</v>
      </c>
      <c r="D624" s="1">
        <v>4</v>
      </c>
      <c r="I624" s="1" t="s">
        <v>33006</v>
      </c>
      <c r="J624" s="1" t="s">
        <v>8516</v>
      </c>
      <c r="K624" s="1">
        <v>105</v>
      </c>
      <c r="L624" s="1" t="s">
        <v>9654</v>
      </c>
      <c r="R624" s="1" t="s">
        <v>31777</v>
      </c>
      <c r="S624" s="1" t="s">
        <v>33007</v>
      </c>
    </row>
    <row r="625" customHeight="1" spans="2:19">
      <c r="B625" s="1" t="s">
        <v>11958</v>
      </c>
      <c r="C625" s="1" t="s">
        <v>11982</v>
      </c>
      <c r="D625" s="1">
        <v>4</v>
      </c>
      <c r="I625" s="1" t="s">
        <v>11879</v>
      </c>
      <c r="J625" s="1" t="s">
        <v>8516</v>
      </c>
      <c r="K625" s="1">
        <v>108</v>
      </c>
      <c r="L625" s="1" t="s">
        <v>9654</v>
      </c>
      <c r="R625" s="1" t="s">
        <v>31777</v>
      </c>
      <c r="S625" s="1" t="s">
        <v>33008</v>
      </c>
    </row>
    <row r="626" customHeight="1" spans="2:19">
      <c r="B626" s="1" t="s">
        <v>33009</v>
      </c>
    </row>
    <row r="627" customHeight="1" spans="2:19">
      <c r="B627" s="1" t="s">
        <v>11984</v>
      </c>
      <c r="C627" s="1" t="s">
        <v>11988</v>
      </c>
      <c r="I627" s="1" t="s">
        <v>33010</v>
      </c>
      <c r="J627" s="1" t="s">
        <v>8516</v>
      </c>
      <c r="K627" s="1">
        <v>90</v>
      </c>
      <c r="L627" s="1" t="s">
        <v>24</v>
      </c>
      <c r="R627" s="1" t="s">
        <v>31777</v>
      </c>
      <c r="S627" s="1" t="s">
        <v>33011</v>
      </c>
    </row>
    <row r="628" customHeight="1" spans="2:19">
      <c r="B628" s="1" t="s">
        <v>11984</v>
      </c>
      <c r="C628" s="1" t="s">
        <v>11991</v>
      </c>
      <c r="D628" s="1">
        <v>4</v>
      </c>
      <c r="I628" s="1" t="s">
        <v>33012</v>
      </c>
      <c r="J628" s="1" t="s">
        <v>8516</v>
      </c>
      <c r="K628" s="1">
        <v>90</v>
      </c>
      <c r="L628" s="1" t="s">
        <v>9654</v>
      </c>
      <c r="R628" s="1" t="s">
        <v>31777</v>
      </c>
      <c r="S628" s="1" t="s">
        <v>33013</v>
      </c>
    </row>
    <row r="629" customHeight="1" spans="2:19">
      <c r="B629" s="1" t="s">
        <v>11984</v>
      </c>
      <c r="C629" s="1" t="s">
        <v>11994</v>
      </c>
      <c r="D629" s="1">
        <v>4</v>
      </c>
      <c r="I629" s="1" t="s">
        <v>33014</v>
      </c>
      <c r="J629" s="1" t="s">
        <v>8516</v>
      </c>
      <c r="K629" s="1">
        <v>90</v>
      </c>
      <c r="L629" s="1" t="s">
        <v>9654</v>
      </c>
      <c r="R629" s="1" t="s">
        <v>31777</v>
      </c>
      <c r="S629" s="1" t="s">
        <v>33015</v>
      </c>
    </row>
    <row r="630" customHeight="1" spans="2:19">
      <c r="B630" s="1" t="s">
        <v>11984</v>
      </c>
      <c r="C630" s="1" t="s">
        <v>12001</v>
      </c>
      <c r="D630" s="1">
        <v>4</v>
      </c>
      <c r="J630" s="1" t="s">
        <v>8516</v>
      </c>
      <c r="K630" s="1">
        <v>100</v>
      </c>
      <c r="L630" s="1" t="s">
        <v>9654</v>
      </c>
      <c r="R630" s="1" t="s">
        <v>31777</v>
      </c>
      <c r="S630" s="1" t="s">
        <v>33016</v>
      </c>
    </row>
    <row r="631" customHeight="1" spans="2:19">
      <c r="B631" s="1" t="s">
        <v>11984</v>
      </c>
      <c r="C631" s="1" t="s">
        <v>12003</v>
      </c>
      <c r="D631" s="1">
        <v>4</v>
      </c>
      <c r="I631" s="1" t="s">
        <v>6008</v>
      </c>
      <c r="J631" s="1" t="s">
        <v>8516</v>
      </c>
      <c r="K631" s="1">
        <v>100</v>
      </c>
      <c r="L631" s="1" t="s">
        <v>9654</v>
      </c>
      <c r="R631" s="1" t="s">
        <v>31777</v>
      </c>
      <c r="S631" s="1" t="s">
        <v>33017</v>
      </c>
    </row>
    <row r="632" customHeight="1" spans="2:19">
      <c r="B632" s="1" t="s">
        <v>11984</v>
      </c>
      <c r="C632" s="1" t="s">
        <v>12005</v>
      </c>
      <c r="D632" s="1">
        <v>4</v>
      </c>
      <c r="I632" s="1" t="s">
        <v>33018</v>
      </c>
      <c r="J632" s="1" t="s">
        <v>8516</v>
      </c>
      <c r="K632" s="1">
        <v>100</v>
      </c>
      <c r="L632" s="1" t="s">
        <v>9654</v>
      </c>
      <c r="R632" s="1" t="s">
        <v>31777</v>
      </c>
      <c r="S632" s="1" t="s">
        <v>33019</v>
      </c>
    </row>
    <row r="633" customHeight="1" spans="2:19">
      <c r="B633" s="1" t="s">
        <v>11984</v>
      </c>
      <c r="C633" s="1" t="s">
        <v>12008</v>
      </c>
      <c r="D633" s="1">
        <v>4</v>
      </c>
      <c r="I633" s="1" t="s">
        <v>11985</v>
      </c>
      <c r="J633" s="1" t="s">
        <v>8516</v>
      </c>
      <c r="K633" s="1">
        <v>100</v>
      </c>
      <c r="L633" s="1" t="s">
        <v>9654</v>
      </c>
      <c r="R633" s="1" t="s">
        <v>31777</v>
      </c>
      <c r="S633" s="1" t="s">
        <v>33020</v>
      </c>
    </row>
    <row r="634" customHeight="1" spans="2:19">
      <c r="B634" s="1" t="s">
        <v>11984</v>
      </c>
      <c r="C634" s="1" t="s">
        <v>12012</v>
      </c>
      <c r="D634" s="1">
        <v>4</v>
      </c>
      <c r="I634" s="1" t="s">
        <v>33021</v>
      </c>
      <c r="J634" s="1" t="s">
        <v>8516</v>
      </c>
      <c r="K634" s="1">
        <v>102</v>
      </c>
      <c r="L634" s="1" t="s">
        <v>9654</v>
      </c>
      <c r="R634" s="1" t="s">
        <v>31777</v>
      </c>
      <c r="S634" s="1" t="s">
        <v>33022</v>
      </c>
    </row>
    <row r="635" customHeight="1" spans="2:19">
      <c r="B635" s="1" t="s">
        <v>11984</v>
      </c>
      <c r="C635" s="1" t="s">
        <v>12014</v>
      </c>
      <c r="D635" s="1">
        <v>4</v>
      </c>
      <c r="I635" s="1" t="s">
        <v>33023</v>
      </c>
      <c r="J635" s="1" t="s">
        <v>8516</v>
      </c>
      <c r="K635" s="1">
        <v>102</v>
      </c>
      <c r="L635" s="1" t="s">
        <v>9654</v>
      </c>
      <c r="R635" s="1" t="s">
        <v>31777</v>
      </c>
      <c r="S635" s="1" t="s">
        <v>33024</v>
      </c>
    </row>
    <row r="636" customHeight="1" spans="2:19">
      <c r="B636" s="1" t="s">
        <v>11984</v>
      </c>
      <c r="C636" s="1" t="s">
        <v>12041</v>
      </c>
      <c r="D636" s="1">
        <v>4</v>
      </c>
      <c r="I636" s="1" t="s">
        <v>33025</v>
      </c>
      <c r="J636" s="1" t="s">
        <v>8516</v>
      </c>
      <c r="K636" s="1">
        <v>102</v>
      </c>
      <c r="L636" s="1" t="s">
        <v>9654</v>
      </c>
      <c r="R636" s="1" t="s">
        <v>31777</v>
      </c>
      <c r="S636" s="1" t="s">
        <v>33026</v>
      </c>
    </row>
    <row r="637" customHeight="1" spans="2:19">
      <c r="B637" s="1" t="s">
        <v>33027</v>
      </c>
    </row>
    <row r="638" customHeight="1" spans="2:19">
      <c r="B638" s="1" t="s">
        <v>12069</v>
      </c>
      <c r="C638" s="1" t="s">
        <v>11710</v>
      </c>
      <c r="I638" s="1" t="s">
        <v>11991</v>
      </c>
      <c r="J638" s="1" t="s">
        <v>8516</v>
      </c>
      <c r="K638" s="1">
        <v>98</v>
      </c>
      <c r="L638" s="1" t="s">
        <v>24</v>
      </c>
      <c r="R638" s="1" t="s">
        <v>31777</v>
      </c>
      <c r="S638" s="1" t="s">
        <v>33028</v>
      </c>
    </row>
    <row r="639" customHeight="1" spans="2:19">
      <c r="B639" s="1" t="s">
        <v>12069</v>
      </c>
      <c r="C639" s="1" t="s">
        <v>11713</v>
      </c>
      <c r="I639" s="1" t="s">
        <v>11994</v>
      </c>
      <c r="J639" s="1" t="s">
        <v>8516</v>
      </c>
      <c r="K639" s="1">
        <v>98</v>
      </c>
      <c r="L639" s="1" t="s">
        <v>24</v>
      </c>
      <c r="R639" s="1" t="s">
        <v>31777</v>
      </c>
      <c r="S639" s="1" t="s">
        <v>33029</v>
      </c>
    </row>
    <row r="640" customHeight="1" spans="2:19">
      <c r="B640" s="1" t="s">
        <v>12069</v>
      </c>
      <c r="C640" s="1" t="s">
        <v>11714</v>
      </c>
      <c r="I640" s="1" t="s">
        <v>12001</v>
      </c>
      <c r="J640" s="1" t="s">
        <v>8516</v>
      </c>
      <c r="K640" s="1">
        <v>98</v>
      </c>
      <c r="L640" s="1" t="s">
        <v>24</v>
      </c>
      <c r="R640" s="1" t="s">
        <v>31777</v>
      </c>
      <c r="S640" s="1" t="s">
        <v>33030</v>
      </c>
    </row>
    <row r="641" customHeight="1" spans="2:19">
      <c r="B641" s="1" t="s">
        <v>12069</v>
      </c>
      <c r="C641" s="1" t="s">
        <v>11717</v>
      </c>
      <c r="I641" s="1" t="s">
        <v>12003</v>
      </c>
      <c r="J641" s="1" t="s">
        <v>8516</v>
      </c>
      <c r="K641" s="1">
        <v>98</v>
      </c>
      <c r="L641" s="1" t="s">
        <v>24</v>
      </c>
      <c r="R641" s="1" t="s">
        <v>31777</v>
      </c>
      <c r="S641" s="1" t="s">
        <v>33031</v>
      </c>
    </row>
    <row r="642" customHeight="1" spans="2:19">
      <c r="B642" s="1" t="s">
        <v>12069</v>
      </c>
      <c r="C642" s="1" t="s">
        <v>11720</v>
      </c>
      <c r="D642" s="1">
        <v>6</v>
      </c>
      <c r="I642" s="1" t="s">
        <v>12005</v>
      </c>
      <c r="J642" s="1" t="s">
        <v>8516</v>
      </c>
      <c r="K642" s="1">
        <v>106</v>
      </c>
      <c r="L642" s="1" t="s">
        <v>9644</v>
      </c>
      <c r="R642" s="1" t="s">
        <v>31777</v>
      </c>
      <c r="S642" s="1" t="s">
        <v>33032</v>
      </c>
    </row>
    <row r="643" customHeight="1" spans="2:19">
      <c r="B643" s="1" t="s">
        <v>12069</v>
      </c>
      <c r="C643" s="1" t="s">
        <v>11728</v>
      </c>
      <c r="D643" s="1">
        <v>4</v>
      </c>
      <c r="I643" s="1" t="s">
        <v>33033</v>
      </c>
      <c r="J643" s="1" t="s">
        <v>8516</v>
      </c>
      <c r="K643" s="1">
        <v>110</v>
      </c>
      <c r="L643" s="1" t="s">
        <v>9654</v>
      </c>
      <c r="R643" s="1" t="s">
        <v>31777</v>
      </c>
      <c r="S643" s="1" t="s">
        <v>33034</v>
      </c>
    </row>
    <row r="644" customHeight="1" spans="2:19">
      <c r="B644" s="1" t="s">
        <v>12069</v>
      </c>
      <c r="C644" s="1" t="s">
        <v>11731</v>
      </c>
      <c r="D644" s="1">
        <v>4</v>
      </c>
      <c r="J644" s="1" t="s">
        <v>8516</v>
      </c>
      <c r="K644" s="1">
        <v>110</v>
      </c>
      <c r="L644" s="1" t="s">
        <v>9654</v>
      </c>
      <c r="R644" s="1" t="s">
        <v>31777</v>
      </c>
      <c r="S644" s="1" t="s">
        <v>33035</v>
      </c>
    </row>
    <row r="645" customHeight="1" spans="2:19">
      <c r="B645" s="1" t="s">
        <v>12069</v>
      </c>
      <c r="C645" s="1" t="s">
        <v>11734</v>
      </c>
      <c r="D645" s="1">
        <v>6</v>
      </c>
      <c r="I645" s="1" t="s">
        <v>12008</v>
      </c>
      <c r="J645" s="1" t="s">
        <v>8516</v>
      </c>
      <c r="K645" s="1">
        <v>110</v>
      </c>
      <c r="L645" s="1" t="s">
        <v>9644</v>
      </c>
      <c r="R645" s="1" t="s">
        <v>31777</v>
      </c>
      <c r="S645" s="1" t="s">
        <v>33036</v>
      </c>
    </row>
    <row r="646" customHeight="1" spans="2:19">
      <c r="B646" s="1" t="s">
        <v>12069</v>
      </c>
      <c r="C646" s="1" t="s">
        <v>11738</v>
      </c>
      <c r="D646" s="1">
        <v>6</v>
      </c>
      <c r="I646" s="1" t="s">
        <v>12012</v>
      </c>
      <c r="J646" s="1" t="s">
        <v>8516</v>
      </c>
      <c r="K646" s="1">
        <v>110</v>
      </c>
      <c r="L646" s="1" t="s">
        <v>9644</v>
      </c>
      <c r="R646" s="1" t="s">
        <v>31777</v>
      </c>
      <c r="S646" s="1" t="s">
        <v>33037</v>
      </c>
    </row>
    <row r="647" customHeight="1" spans="2:19">
      <c r="B647" s="1" t="s">
        <v>12069</v>
      </c>
      <c r="C647" s="1" t="s">
        <v>11741</v>
      </c>
      <c r="D647" s="1">
        <v>6</v>
      </c>
      <c r="I647" s="1" t="s">
        <v>12014</v>
      </c>
      <c r="J647" s="1" t="s">
        <v>8516</v>
      </c>
      <c r="K647" s="1">
        <v>110</v>
      </c>
      <c r="L647" s="1" t="s">
        <v>9644</v>
      </c>
      <c r="R647" s="1" t="s">
        <v>31777</v>
      </c>
      <c r="S647" s="1" t="s">
        <v>33038</v>
      </c>
    </row>
    <row r="648" customHeight="1" spans="2:19">
      <c r="B648" s="1" t="s">
        <v>12069</v>
      </c>
      <c r="C648" s="1" t="s">
        <v>11744</v>
      </c>
      <c r="D648" s="1">
        <v>6</v>
      </c>
      <c r="I648" s="1" t="s">
        <v>12041</v>
      </c>
      <c r="J648" s="1" t="s">
        <v>8516</v>
      </c>
      <c r="K648" s="1">
        <v>110</v>
      </c>
      <c r="L648" s="1" t="s">
        <v>9644</v>
      </c>
      <c r="R648" s="1" t="s">
        <v>31777</v>
      </c>
      <c r="S648" s="1" t="s">
        <v>33039</v>
      </c>
    </row>
    <row r="649" customHeight="1" spans="2:19">
      <c r="B649" s="1" t="s">
        <v>12069</v>
      </c>
      <c r="C649" s="1" t="s">
        <v>11747</v>
      </c>
      <c r="D649" s="1">
        <v>6</v>
      </c>
      <c r="J649" s="1" t="s">
        <v>8516</v>
      </c>
      <c r="K649" s="1">
        <v>110</v>
      </c>
      <c r="L649" s="1" t="s">
        <v>9644</v>
      </c>
      <c r="R649" s="1" t="s">
        <v>31777</v>
      </c>
      <c r="S649" s="1" t="s">
        <v>33040</v>
      </c>
    </row>
    <row r="650" customHeight="1" spans="2:19">
      <c r="B650" s="1" t="s">
        <v>12069</v>
      </c>
      <c r="C650" s="1" t="s">
        <v>11750</v>
      </c>
      <c r="D650" s="1">
        <v>6</v>
      </c>
      <c r="I650" s="1" t="s">
        <v>11710</v>
      </c>
      <c r="J650" s="1" t="s">
        <v>8516</v>
      </c>
      <c r="K650" s="1">
        <v>110</v>
      </c>
      <c r="L650" s="1" t="s">
        <v>9644</v>
      </c>
      <c r="R650" s="1" t="s">
        <v>31777</v>
      </c>
      <c r="S650" s="1" t="s">
        <v>33041</v>
      </c>
    </row>
    <row r="651" customHeight="1" spans="2:19">
      <c r="B651" s="1" t="s">
        <v>12069</v>
      </c>
      <c r="C651" s="1" t="s">
        <v>11751</v>
      </c>
      <c r="D651" s="1">
        <v>6</v>
      </c>
      <c r="I651" s="1" t="s">
        <v>33042</v>
      </c>
      <c r="J651" s="1" t="s">
        <v>8516</v>
      </c>
      <c r="K651" s="1">
        <v>110</v>
      </c>
      <c r="L651" s="1" t="s">
        <v>9644</v>
      </c>
      <c r="R651" s="1" t="s">
        <v>31777</v>
      </c>
      <c r="S651" s="1" t="s">
        <v>33043</v>
      </c>
    </row>
    <row r="652" customHeight="1" spans="2:19">
      <c r="B652" s="1" t="s">
        <v>12069</v>
      </c>
      <c r="C652" s="1" t="s">
        <v>11753</v>
      </c>
      <c r="D652" s="1">
        <v>6</v>
      </c>
      <c r="I652" s="1" t="s">
        <v>33044</v>
      </c>
      <c r="J652" s="1" t="s">
        <v>8516</v>
      </c>
      <c r="K652" s="1">
        <v>110</v>
      </c>
      <c r="L652" s="1" t="s">
        <v>9644</v>
      </c>
      <c r="R652" s="1" t="s">
        <v>31777</v>
      </c>
      <c r="S652" s="1" t="s">
        <v>33045</v>
      </c>
    </row>
    <row r="653" customHeight="1" spans="2:19">
      <c r="B653" s="1" t="s">
        <v>12069</v>
      </c>
      <c r="C653" s="1" t="s">
        <v>11755</v>
      </c>
      <c r="D653" s="1">
        <v>6</v>
      </c>
      <c r="I653" s="1" t="s">
        <v>33046</v>
      </c>
      <c r="J653" s="1" t="s">
        <v>8516</v>
      </c>
      <c r="K653" s="1">
        <v>112</v>
      </c>
      <c r="L653" s="1" t="s">
        <v>9644</v>
      </c>
      <c r="R653" s="1" t="s">
        <v>31777</v>
      </c>
      <c r="S653" s="1" t="s">
        <v>33047</v>
      </c>
    </row>
    <row r="654" customHeight="1" spans="2:19">
      <c r="B654" s="1" t="s">
        <v>12069</v>
      </c>
      <c r="C654" s="1" t="s">
        <v>11759</v>
      </c>
      <c r="D654" s="1">
        <v>4</v>
      </c>
      <c r="I654" s="1" t="s">
        <v>11988</v>
      </c>
      <c r="J654" s="1" t="s">
        <v>8516</v>
      </c>
      <c r="K654" s="1">
        <v>113</v>
      </c>
      <c r="L654" s="1" t="s">
        <v>9654</v>
      </c>
      <c r="R654" s="1" t="s">
        <v>31777</v>
      </c>
      <c r="S654" s="1" t="s">
        <v>33048</v>
      </c>
    </row>
    <row r="655" customHeight="1" spans="2:19">
      <c r="B655" s="1" t="s">
        <v>12069</v>
      </c>
      <c r="C655" s="1" t="s">
        <v>11761</v>
      </c>
      <c r="D655" s="1">
        <v>6</v>
      </c>
      <c r="I655" s="1" t="s">
        <v>11720</v>
      </c>
      <c r="J655" s="1" t="s">
        <v>8516</v>
      </c>
      <c r="K655" s="1">
        <v>113</v>
      </c>
      <c r="L655" s="1" t="s">
        <v>9644</v>
      </c>
      <c r="R655" s="1" t="s">
        <v>31777</v>
      </c>
      <c r="S655" s="1" t="s">
        <v>33049</v>
      </c>
    </row>
    <row r="656" customHeight="1" spans="2:19">
      <c r="B656" s="1" t="s">
        <v>12069</v>
      </c>
      <c r="C656" s="1" t="s">
        <v>11767</v>
      </c>
      <c r="D656" s="1">
        <v>6</v>
      </c>
      <c r="I656" s="1" t="s">
        <v>11728</v>
      </c>
      <c r="J656" s="1" t="s">
        <v>8516</v>
      </c>
      <c r="K656" s="1">
        <v>123</v>
      </c>
      <c r="L656" s="1" t="s">
        <v>9644</v>
      </c>
      <c r="R656" s="1" t="s">
        <v>31777</v>
      </c>
      <c r="S656" s="1" t="s">
        <v>33050</v>
      </c>
    </row>
    <row r="657" customHeight="1" spans="2:19">
      <c r="B657" s="1" t="s">
        <v>33051</v>
      </c>
    </row>
    <row r="658" customHeight="1" spans="2:19">
      <c r="B658" s="1" t="s">
        <v>33052</v>
      </c>
      <c r="C658" s="1" t="s">
        <v>10717</v>
      </c>
      <c r="D658" s="1">
        <v>6</v>
      </c>
      <c r="I658" s="1" t="s">
        <v>33053</v>
      </c>
      <c r="J658" s="1" t="s">
        <v>12111</v>
      </c>
      <c r="K658" s="1">
        <v>117</v>
      </c>
      <c r="L658" s="1" t="s">
        <v>6398</v>
      </c>
      <c r="R658" s="1" t="s">
        <v>31777</v>
      </c>
      <c r="S658" s="1" t="s">
        <v>33054</v>
      </c>
    </row>
    <row r="659" customHeight="1" spans="2:19">
      <c r="B659" s="1" t="s">
        <v>33052</v>
      </c>
      <c r="C659" s="1" t="s">
        <v>33055</v>
      </c>
      <c r="D659" s="1">
        <v>6</v>
      </c>
      <c r="I659" s="1" t="s">
        <v>33056</v>
      </c>
      <c r="J659" s="1" t="s">
        <v>12111</v>
      </c>
      <c r="K659" s="1">
        <v>117</v>
      </c>
      <c r="L659" s="1" t="s">
        <v>6398</v>
      </c>
      <c r="R659" s="1" t="s">
        <v>31777</v>
      </c>
      <c r="S659" s="1" t="s">
        <v>33057</v>
      </c>
    </row>
    <row r="660" customHeight="1" spans="2:19">
      <c r="B660" s="1" t="s">
        <v>33052</v>
      </c>
      <c r="C660" s="1" t="s">
        <v>32911</v>
      </c>
      <c r="I660" s="1" t="s">
        <v>33058</v>
      </c>
      <c r="J660" s="1" t="s">
        <v>12111</v>
      </c>
      <c r="K660" s="1">
        <v>132.9</v>
      </c>
      <c r="L660" s="1" t="s">
        <v>6398</v>
      </c>
      <c r="R660" s="1" t="s">
        <v>31777</v>
      </c>
      <c r="S660" s="1" t="s">
        <v>33059</v>
      </c>
    </row>
    <row r="661" customHeight="1" spans="2:19">
      <c r="B661" s="1" t="s">
        <v>33052</v>
      </c>
      <c r="C661" s="1" t="s">
        <v>6428</v>
      </c>
      <c r="H661" s="1" t="s">
        <v>33060</v>
      </c>
      <c r="I661" s="1" t="s">
        <v>33061</v>
      </c>
      <c r="J661" s="1" t="s">
        <v>12111</v>
      </c>
      <c r="K661" s="1">
        <v>132.9</v>
      </c>
      <c r="L661" s="1" t="s">
        <v>6398</v>
      </c>
      <c r="R661" s="1" t="s">
        <v>31777</v>
      </c>
      <c r="S661" s="1" t="s">
        <v>33062</v>
      </c>
    </row>
    <row r="662" customHeight="1" spans="2:19">
      <c r="B662" s="1" t="s">
        <v>33052</v>
      </c>
      <c r="C662" s="1" t="s">
        <v>6430</v>
      </c>
      <c r="H662" s="1" t="s">
        <v>33063</v>
      </c>
      <c r="I662" s="1" t="s">
        <v>33064</v>
      </c>
      <c r="J662" s="1" t="s">
        <v>12111</v>
      </c>
      <c r="K662" s="1">
        <v>132.9</v>
      </c>
      <c r="L662" s="1" t="s">
        <v>6398</v>
      </c>
      <c r="R662" s="1" t="s">
        <v>31777</v>
      </c>
      <c r="S662" s="1" t="s">
        <v>33065</v>
      </c>
    </row>
    <row r="663" customHeight="1" spans="2:19">
      <c r="B663" s="1" t="s">
        <v>33052</v>
      </c>
      <c r="C663" s="1" t="s">
        <v>6420</v>
      </c>
      <c r="H663" s="1" t="s">
        <v>33066</v>
      </c>
      <c r="I663" s="1" t="s">
        <v>33067</v>
      </c>
      <c r="J663" s="1" t="s">
        <v>12111</v>
      </c>
      <c r="K663" s="1">
        <v>135</v>
      </c>
      <c r="L663" s="1" t="s">
        <v>6398</v>
      </c>
      <c r="R663" s="1" t="s">
        <v>31777</v>
      </c>
      <c r="S663" s="1" t="s">
        <v>33068</v>
      </c>
    </row>
    <row r="664" customHeight="1" spans="2:19">
      <c r="B664" s="1" t="s">
        <v>33052</v>
      </c>
      <c r="C664" s="1" t="s">
        <v>6423</v>
      </c>
      <c r="H664" s="1" t="s">
        <v>32191</v>
      </c>
      <c r="I664" s="1" t="s">
        <v>33069</v>
      </c>
      <c r="J664" s="1" t="s">
        <v>12111</v>
      </c>
      <c r="K664" s="1">
        <v>135</v>
      </c>
      <c r="L664" s="1" t="s">
        <v>6398</v>
      </c>
      <c r="R664" s="1" t="s">
        <v>31777</v>
      </c>
      <c r="S664" s="1" t="s">
        <v>33070</v>
      </c>
    </row>
    <row r="665" customHeight="1" spans="2:19">
      <c r="B665" s="1" t="s">
        <v>33052</v>
      </c>
      <c r="C665" s="1" t="s">
        <v>6425</v>
      </c>
      <c r="H665" s="1" t="s">
        <v>33071</v>
      </c>
      <c r="I665" s="1" t="s">
        <v>33072</v>
      </c>
      <c r="J665" s="1" t="s">
        <v>12111</v>
      </c>
      <c r="K665" s="1">
        <v>135</v>
      </c>
      <c r="L665" s="1" t="s">
        <v>6398</v>
      </c>
      <c r="R665" s="1" t="s">
        <v>31777</v>
      </c>
      <c r="S665" s="1" t="s">
        <v>33073</v>
      </c>
    </row>
    <row r="666" customHeight="1" spans="2:19">
      <c r="B666" s="1" t="s">
        <v>33052</v>
      </c>
      <c r="C666" s="1" t="s">
        <v>6426</v>
      </c>
      <c r="H666" s="1" t="s">
        <v>33071</v>
      </c>
      <c r="I666" s="1" t="s">
        <v>33074</v>
      </c>
      <c r="J666" s="1" t="s">
        <v>12111</v>
      </c>
      <c r="K666" s="1">
        <v>135</v>
      </c>
      <c r="L666" s="1" t="s">
        <v>6398</v>
      </c>
      <c r="R666" s="1" t="s">
        <v>31777</v>
      </c>
      <c r="S666" s="1" t="s">
        <v>33075</v>
      </c>
    </row>
    <row r="667" customHeight="1" spans="2:19">
      <c r="B667" s="1" t="s">
        <v>33052</v>
      </c>
      <c r="C667" s="1" t="s">
        <v>6429</v>
      </c>
      <c r="H667" s="1" t="s">
        <v>33076</v>
      </c>
      <c r="I667" s="1" t="s">
        <v>33077</v>
      </c>
      <c r="J667" s="1" t="s">
        <v>12111</v>
      </c>
      <c r="K667" s="1">
        <v>135</v>
      </c>
      <c r="L667" s="1" t="s">
        <v>6398</v>
      </c>
      <c r="R667" s="1" t="s">
        <v>31777</v>
      </c>
      <c r="S667" s="1" t="s">
        <v>33078</v>
      </c>
    </row>
    <row r="668" customHeight="1" spans="2:19">
      <c r="B668" s="1" t="s">
        <v>33052</v>
      </c>
      <c r="C668" s="1" t="s">
        <v>10857</v>
      </c>
      <c r="H668" s="1" t="s">
        <v>32197</v>
      </c>
      <c r="I668" s="1" t="s">
        <v>33079</v>
      </c>
      <c r="J668" s="1" t="s">
        <v>12111</v>
      </c>
      <c r="K668" s="1">
        <v>145</v>
      </c>
      <c r="L668" s="1" t="s">
        <v>6398</v>
      </c>
      <c r="R668" s="1" t="s">
        <v>31777</v>
      </c>
      <c r="S668" s="1" t="s">
        <v>33080</v>
      </c>
    </row>
    <row r="669" customHeight="1" spans="2:19">
      <c r="B669" s="1" t="s">
        <v>33052</v>
      </c>
      <c r="C669" s="1" t="s">
        <v>6395</v>
      </c>
      <c r="H669" s="1" t="s">
        <v>33081</v>
      </c>
      <c r="I669" s="1" t="s">
        <v>3831</v>
      </c>
      <c r="J669" s="1" t="s">
        <v>12111</v>
      </c>
      <c r="K669" s="1">
        <v>150</v>
      </c>
      <c r="L669" s="1" t="s">
        <v>6398</v>
      </c>
      <c r="R669" s="1" t="s">
        <v>31777</v>
      </c>
      <c r="S669" s="1" t="s">
        <v>33082</v>
      </c>
    </row>
    <row r="670" customHeight="1" spans="2:19">
      <c r="B670" s="1" t="s">
        <v>33052</v>
      </c>
      <c r="C670" s="1" t="s">
        <v>6401</v>
      </c>
      <c r="H670" s="1" t="s">
        <v>33083</v>
      </c>
      <c r="I670" s="1" t="s">
        <v>14135</v>
      </c>
      <c r="J670" s="1" t="s">
        <v>12111</v>
      </c>
      <c r="K670" s="1">
        <v>150</v>
      </c>
      <c r="L670" s="1" t="s">
        <v>6398</v>
      </c>
      <c r="R670" s="1" t="s">
        <v>31777</v>
      </c>
      <c r="S670" s="1" t="s">
        <v>33084</v>
      </c>
    </row>
    <row r="671" customHeight="1" spans="2:19">
      <c r="B671" s="1" t="s">
        <v>33052</v>
      </c>
      <c r="C671" s="1" t="s">
        <v>6416</v>
      </c>
      <c r="H671" s="1" t="s">
        <v>33081</v>
      </c>
      <c r="J671" s="1" t="s">
        <v>12111</v>
      </c>
      <c r="K671" s="1">
        <v>150</v>
      </c>
      <c r="L671" s="1" t="s">
        <v>6398</v>
      </c>
      <c r="R671" s="1" t="s">
        <v>31777</v>
      </c>
      <c r="S671" s="1" t="s">
        <v>33085</v>
      </c>
    </row>
    <row r="672" customHeight="1" spans="2:19">
      <c r="B672" s="1" t="s">
        <v>33052</v>
      </c>
      <c r="C672" s="1" t="s">
        <v>6417</v>
      </c>
      <c r="H672" s="1" t="s">
        <v>33086</v>
      </c>
      <c r="I672" s="1" t="s">
        <v>4310</v>
      </c>
      <c r="J672" s="1" t="s">
        <v>12111</v>
      </c>
      <c r="K672" s="1">
        <v>150</v>
      </c>
      <c r="L672" s="1" t="s">
        <v>6398</v>
      </c>
      <c r="R672" s="1" t="s">
        <v>31777</v>
      </c>
      <c r="S672" s="1" t="s">
        <v>33087</v>
      </c>
    </row>
    <row r="673" customHeight="1" spans="2:19">
      <c r="B673" s="1" t="s">
        <v>33052</v>
      </c>
      <c r="C673" s="1" t="s">
        <v>6419</v>
      </c>
      <c r="H673" s="1" t="s">
        <v>33088</v>
      </c>
      <c r="I673" s="1" t="s">
        <v>14173</v>
      </c>
      <c r="J673" s="1" t="s">
        <v>12111</v>
      </c>
      <c r="K673" s="1">
        <v>150</v>
      </c>
      <c r="L673" s="1" t="s">
        <v>6398</v>
      </c>
      <c r="R673" s="1" t="s">
        <v>31777</v>
      </c>
      <c r="S673" s="1" t="s">
        <v>33089</v>
      </c>
    </row>
    <row r="674" customHeight="1" spans="2:19">
      <c r="B674" s="1" t="s">
        <v>33052</v>
      </c>
      <c r="C674" s="1" t="s">
        <v>6404</v>
      </c>
      <c r="H674" s="1" t="s">
        <v>33090</v>
      </c>
      <c r="I674" s="1" t="s">
        <v>5182</v>
      </c>
      <c r="J674" s="1" t="s">
        <v>12111</v>
      </c>
      <c r="K674" s="1">
        <v>160</v>
      </c>
      <c r="L674" s="1" t="s">
        <v>6398</v>
      </c>
      <c r="R674" s="1" t="s">
        <v>31777</v>
      </c>
      <c r="S674" s="1" t="s">
        <v>33091</v>
      </c>
    </row>
    <row r="675" customHeight="1" spans="2:19">
      <c r="B675" s="1" t="s">
        <v>33052</v>
      </c>
      <c r="C675" s="1" t="s">
        <v>6407</v>
      </c>
      <c r="H675" s="1" t="s">
        <v>33090</v>
      </c>
      <c r="I675" s="1" t="s">
        <v>3914</v>
      </c>
      <c r="J675" s="1" t="s">
        <v>12111</v>
      </c>
      <c r="K675" s="1">
        <v>160</v>
      </c>
      <c r="L675" s="1" t="s">
        <v>6398</v>
      </c>
      <c r="R675" s="1" t="s">
        <v>31777</v>
      </c>
      <c r="S675" s="1" t="s">
        <v>33092</v>
      </c>
    </row>
    <row r="676" customHeight="1" spans="2:19">
      <c r="B676" s="1" t="s">
        <v>33052</v>
      </c>
      <c r="C676" s="1" t="s">
        <v>10889</v>
      </c>
      <c r="H676" s="1" t="s">
        <v>33090</v>
      </c>
      <c r="I676" s="1" t="s">
        <v>11236</v>
      </c>
      <c r="J676" s="1" t="s">
        <v>12111</v>
      </c>
      <c r="K676" s="1">
        <v>160</v>
      </c>
      <c r="L676" s="1" t="s">
        <v>6398</v>
      </c>
      <c r="R676" s="1" t="s">
        <v>31777</v>
      </c>
      <c r="S676" s="1" t="s">
        <v>33093</v>
      </c>
    </row>
    <row r="677" customHeight="1" spans="2:19">
      <c r="B677" s="1" t="s">
        <v>33052</v>
      </c>
      <c r="C677" s="1" t="s">
        <v>6431</v>
      </c>
      <c r="H677" s="1" t="s">
        <v>33090</v>
      </c>
      <c r="I677" s="1" t="s">
        <v>3914</v>
      </c>
      <c r="J677" s="1" t="s">
        <v>12111</v>
      </c>
      <c r="K677" s="1">
        <v>160</v>
      </c>
      <c r="L677" s="1" t="s">
        <v>6398</v>
      </c>
      <c r="R677" s="1" t="s">
        <v>31777</v>
      </c>
      <c r="S677" s="1" t="s">
        <v>33094</v>
      </c>
    </row>
    <row r="678" customHeight="1" spans="2:19">
      <c r="B678" s="1" t="s">
        <v>33052</v>
      </c>
      <c r="C678" s="1" t="s">
        <v>6434</v>
      </c>
      <c r="H678" s="1" t="s">
        <v>33090</v>
      </c>
      <c r="I678" s="1" t="s">
        <v>33095</v>
      </c>
      <c r="J678" s="1" t="s">
        <v>12111</v>
      </c>
      <c r="K678" s="1">
        <v>160</v>
      </c>
      <c r="L678" s="1" t="s">
        <v>6398</v>
      </c>
      <c r="R678" s="1" t="s">
        <v>31777</v>
      </c>
      <c r="S678" s="1" t="s">
        <v>33096</v>
      </c>
    </row>
    <row r="679" customHeight="1" spans="2:19">
      <c r="B679" s="1" t="s">
        <v>33052</v>
      </c>
      <c r="C679" s="1" t="s">
        <v>6440</v>
      </c>
      <c r="I679" s="1" t="s">
        <v>33097</v>
      </c>
      <c r="J679" s="1" t="s">
        <v>12111</v>
      </c>
      <c r="K679" s="1">
        <v>160</v>
      </c>
      <c r="L679" s="1" t="s">
        <v>6398</v>
      </c>
      <c r="R679" s="1" t="s">
        <v>31777</v>
      </c>
      <c r="S679" s="1" t="s">
        <v>33098</v>
      </c>
    </row>
    <row r="680" customHeight="1" spans="2:19">
      <c r="B680" s="1" t="s">
        <v>33052</v>
      </c>
      <c r="C680" s="1" t="s">
        <v>6441</v>
      </c>
      <c r="H680" s="1" t="s">
        <v>33090</v>
      </c>
      <c r="I680" s="1" t="s">
        <v>33099</v>
      </c>
      <c r="J680" s="1" t="s">
        <v>12111</v>
      </c>
      <c r="K680" s="1">
        <v>160</v>
      </c>
      <c r="L680" s="1" t="s">
        <v>6398</v>
      </c>
      <c r="R680" s="1" t="s">
        <v>31777</v>
      </c>
      <c r="S680" s="1" t="s">
        <v>33100</v>
      </c>
    </row>
    <row r="681" customHeight="1" spans="2:19">
      <c r="B681" s="1" t="s">
        <v>33052</v>
      </c>
      <c r="C681" s="1" t="s">
        <v>6408</v>
      </c>
      <c r="H681" s="1" t="s">
        <v>33101</v>
      </c>
      <c r="I681" s="1" t="s">
        <v>32549</v>
      </c>
      <c r="J681" s="1" t="s">
        <v>12111</v>
      </c>
      <c r="K681" s="1">
        <v>170</v>
      </c>
      <c r="L681" s="1" t="s">
        <v>6398</v>
      </c>
      <c r="R681" s="1" t="s">
        <v>31777</v>
      </c>
      <c r="S681" s="1" t="s">
        <v>33102</v>
      </c>
    </row>
    <row r="682" customHeight="1" spans="2:19">
      <c r="B682" s="1" t="s">
        <v>33052</v>
      </c>
      <c r="C682" s="1" t="s">
        <v>6410</v>
      </c>
      <c r="H682" s="1" t="s">
        <v>33103</v>
      </c>
      <c r="I682" s="1" t="s">
        <v>11219</v>
      </c>
      <c r="J682" s="1" t="s">
        <v>12111</v>
      </c>
      <c r="K682" s="1">
        <v>170</v>
      </c>
      <c r="L682" s="1" t="s">
        <v>6398</v>
      </c>
      <c r="R682" s="1" t="s">
        <v>31777</v>
      </c>
      <c r="S682" s="1" t="s">
        <v>33104</v>
      </c>
    </row>
    <row r="683" customHeight="1" spans="2:19">
      <c r="B683" s="1" t="s">
        <v>33052</v>
      </c>
      <c r="C683" s="1" t="s">
        <v>6411</v>
      </c>
      <c r="H683" s="1" t="s">
        <v>33103</v>
      </c>
      <c r="I683" s="1" t="s">
        <v>5182</v>
      </c>
      <c r="J683" s="1" t="s">
        <v>12111</v>
      </c>
      <c r="K683" s="1">
        <v>170</v>
      </c>
      <c r="L683" s="1" t="s">
        <v>6398</v>
      </c>
      <c r="R683" s="1" t="s">
        <v>31777</v>
      </c>
      <c r="S683" s="1" t="s">
        <v>33105</v>
      </c>
    </row>
    <row r="684" customHeight="1" spans="2:19">
      <c r="B684" s="1" t="s">
        <v>33052</v>
      </c>
      <c r="C684" s="1" t="s">
        <v>6435</v>
      </c>
      <c r="H684" s="1" t="s">
        <v>33101</v>
      </c>
      <c r="I684" s="1" t="s">
        <v>3831</v>
      </c>
      <c r="J684" s="1" t="s">
        <v>12111</v>
      </c>
      <c r="K684" s="1">
        <v>170</v>
      </c>
      <c r="L684" s="1" t="s">
        <v>6398</v>
      </c>
      <c r="R684" s="1" t="s">
        <v>31777</v>
      </c>
      <c r="S684" s="1" t="s">
        <v>33106</v>
      </c>
    </row>
    <row r="685" customHeight="1" spans="2:19">
      <c r="B685" s="1" t="s">
        <v>33052</v>
      </c>
      <c r="C685" s="1" t="s">
        <v>6436</v>
      </c>
      <c r="H685" s="1" t="s">
        <v>33103</v>
      </c>
      <c r="I685" s="1" t="s">
        <v>11210</v>
      </c>
      <c r="J685" s="1" t="s">
        <v>12111</v>
      </c>
      <c r="K685" s="1">
        <v>170</v>
      </c>
      <c r="L685" s="1" t="s">
        <v>6398</v>
      </c>
      <c r="R685" s="1" t="s">
        <v>31777</v>
      </c>
      <c r="S685" s="1" t="s">
        <v>33107</v>
      </c>
    </row>
    <row r="686" customHeight="1" spans="2:19">
      <c r="B686" s="1" t="s">
        <v>33052</v>
      </c>
      <c r="C686" s="1" t="s">
        <v>6438</v>
      </c>
      <c r="H686" s="1" t="s">
        <v>33103</v>
      </c>
      <c r="I686" s="1" t="s">
        <v>33108</v>
      </c>
      <c r="J686" s="1" t="s">
        <v>12111</v>
      </c>
      <c r="K686" s="1">
        <v>170</v>
      </c>
      <c r="L686" s="1" t="s">
        <v>6398</v>
      </c>
      <c r="R686" s="1" t="s">
        <v>31777</v>
      </c>
      <c r="S686" s="1" t="s">
        <v>33109</v>
      </c>
    </row>
    <row r="687" customHeight="1" spans="2:19">
      <c r="B687" s="1" t="s">
        <v>33110</v>
      </c>
    </row>
    <row r="688" customHeight="1" spans="2:19">
      <c r="B688" s="1" t="s">
        <v>33111</v>
      </c>
      <c r="C688" s="1">
        <v>75</v>
      </c>
      <c r="J688" s="1" t="s">
        <v>21837</v>
      </c>
      <c r="K688" s="1">
        <v>75</v>
      </c>
      <c r="L688" s="1" t="s">
        <v>24</v>
      </c>
      <c r="R688" s="1" t="s">
        <v>31777</v>
      </c>
      <c r="S688" s="1" t="s">
        <v>33112</v>
      </c>
    </row>
    <row r="689" customHeight="1" spans="2:19">
      <c r="B689" s="1" t="s">
        <v>33111</v>
      </c>
      <c r="C689" s="1" t="s">
        <v>33018</v>
      </c>
      <c r="I689" s="1" t="s">
        <v>6401</v>
      </c>
      <c r="J689" s="1" t="s">
        <v>8516</v>
      </c>
      <c r="K689" s="1">
        <v>80</v>
      </c>
      <c r="L689" s="1" t="s">
        <v>24</v>
      </c>
      <c r="R689" s="1" t="s">
        <v>31777</v>
      </c>
      <c r="S689" s="1" t="s">
        <v>33113</v>
      </c>
    </row>
    <row r="690" customHeight="1" spans="2:19">
      <c r="B690" s="1" t="s">
        <v>33111</v>
      </c>
      <c r="C690" s="1" t="s">
        <v>11985</v>
      </c>
      <c r="D690" s="1">
        <v>4</v>
      </c>
      <c r="I690" s="1" t="s">
        <v>33114</v>
      </c>
      <c r="J690" s="1" t="s">
        <v>8516</v>
      </c>
      <c r="K690" s="1">
        <v>85</v>
      </c>
      <c r="L690" s="1" t="s">
        <v>9654</v>
      </c>
      <c r="R690" s="1" t="s">
        <v>31777</v>
      </c>
      <c r="S690" s="1" t="s">
        <v>33115</v>
      </c>
    </row>
    <row r="691" customHeight="1" spans="2:19">
      <c r="B691" s="1" t="s">
        <v>33111</v>
      </c>
      <c r="C691" s="1">
        <v>3.152</v>
      </c>
      <c r="H691" s="1">
        <v>31358384</v>
      </c>
      <c r="I691" s="1" t="s">
        <v>12056</v>
      </c>
      <c r="J691" s="1" t="s">
        <v>8516</v>
      </c>
      <c r="K691" s="1">
        <v>90.7</v>
      </c>
      <c r="L691" s="1" t="s">
        <v>24</v>
      </c>
      <c r="R691" s="1" t="s">
        <v>31777</v>
      </c>
      <c r="S691" s="1" t="s">
        <v>33116</v>
      </c>
    </row>
    <row r="692" customHeight="1" spans="2:19">
      <c r="B692" s="1" t="s">
        <v>33111</v>
      </c>
      <c r="C692" s="1" t="s">
        <v>33023</v>
      </c>
      <c r="H692" s="1" t="s">
        <v>33117</v>
      </c>
      <c r="I692" s="1" t="s">
        <v>33118</v>
      </c>
      <c r="J692" s="1" t="s">
        <v>8516</v>
      </c>
      <c r="K692" s="1">
        <v>91.5</v>
      </c>
      <c r="L692" s="1" t="s">
        <v>24</v>
      </c>
      <c r="R692" s="1" t="s">
        <v>31777</v>
      </c>
      <c r="S692" s="1" t="s">
        <v>33119</v>
      </c>
    </row>
    <row r="693" customHeight="1" spans="2:19">
      <c r="B693" s="1" t="s">
        <v>33111</v>
      </c>
      <c r="C693" s="1">
        <v>8140072700</v>
      </c>
      <c r="H693" s="1" t="s">
        <v>32813</v>
      </c>
      <c r="I693" s="1" t="s">
        <v>32996</v>
      </c>
      <c r="J693" s="1" t="s">
        <v>8516</v>
      </c>
      <c r="K693" s="1">
        <v>93</v>
      </c>
      <c r="L693" s="1" t="s">
        <v>24</v>
      </c>
      <c r="R693" s="1" t="s">
        <v>31777</v>
      </c>
      <c r="S693" s="1" t="s">
        <v>33120</v>
      </c>
    </row>
    <row r="694" customHeight="1" spans="2:19">
      <c r="B694" s="1" t="s">
        <v>33111</v>
      </c>
      <c r="C694" s="1">
        <v>450</v>
      </c>
      <c r="I694" s="1" t="s">
        <v>33121</v>
      </c>
      <c r="J694" s="1" t="s">
        <v>8516</v>
      </c>
      <c r="K694" s="1">
        <v>94</v>
      </c>
      <c r="L694" s="1" t="s">
        <v>24</v>
      </c>
      <c r="R694" s="1" t="s">
        <v>31777</v>
      </c>
      <c r="S694" s="1" t="s">
        <v>33122</v>
      </c>
    </row>
    <row r="695" customHeight="1" spans="2:19">
      <c r="B695" s="1" t="s">
        <v>33111</v>
      </c>
      <c r="C695" s="1">
        <v>493</v>
      </c>
      <c r="H695" s="1">
        <v>99432234</v>
      </c>
      <c r="I695" s="1" t="s">
        <v>11916</v>
      </c>
      <c r="J695" s="1" t="s">
        <v>8516</v>
      </c>
      <c r="K695" s="1">
        <v>94.4</v>
      </c>
      <c r="L695" s="1" t="s">
        <v>24</v>
      </c>
      <c r="R695" s="1" t="s">
        <v>31777</v>
      </c>
      <c r="S695" s="1" t="s">
        <v>33123</v>
      </c>
    </row>
    <row r="696" customHeight="1" spans="2:19">
      <c r="B696" s="1" t="s">
        <v>33111</v>
      </c>
      <c r="C696" s="1" t="s">
        <v>11998</v>
      </c>
      <c r="D696" s="1">
        <v>4</v>
      </c>
      <c r="I696" s="1" t="s">
        <v>33124</v>
      </c>
      <c r="J696" s="1" t="s">
        <v>8516</v>
      </c>
      <c r="K696" s="1">
        <v>95</v>
      </c>
      <c r="L696" s="1" t="s">
        <v>9654</v>
      </c>
      <c r="R696" s="1" t="s">
        <v>31777</v>
      </c>
      <c r="S696" s="1" t="s">
        <v>33125</v>
      </c>
    </row>
    <row r="697" customHeight="1" spans="2:19">
      <c r="B697" s="1" t="s">
        <v>33111</v>
      </c>
      <c r="C697" s="1" t="s">
        <v>33124</v>
      </c>
      <c r="H697" s="1" t="s">
        <v>33126</v>
      </c>
      <c r="I697" s="1" t="s">
        <v>33127</v>
      </c>
      <c r="J697" s="1" t="s">
        <v>8516</v>
      </c>
      <c r="K697" s="1">
        <v>98</v>
      </c>
      <c r="L697" s="1" t="s">
        <v>24</v>
      </c>
      <c r="R697" s="1" t="s">
        <v>31777</v>
      </c>
      <c r="S697" s="1" t="s">
        <v>33128</v>
      </c>
    </row>
    <row r="698" customHeight="1" spans="2:19">
      <c r="B698" s="1" t="s">
        <v>33111</v>
      </c>
      <c r="C698" s="1">
        <v>4400</v>
      </c>
      <c r="D698" s="1">
        <v>6</v>
      </c>
      <c r="I698" s="1" t="s">
        <v>4425</v>
      </c>
      <c r="J698" s="1" t="s">
        <v>8516</v>
      </c>
      <c r="K698" s="1">
        <v>98.4</v>
      </c>
      <c r="L698" s="1" t="s">
        <v>9644</v>
      </c>
      <c r="R698" s="1" t="s">
        <v>31777</v>
      </c>
      <c r="S698" s="1" t="s">
        <v>33129</v>
      </c>
    </row>
    <row r="699" customHeight="1" spans="2:19">
      <c r="B699" s="1" t="s">
        <v>33111</v>
      </c>
      <c r="C699" s="1">
        <v>4.236</v>
      </c>
      <c r="H699" s="1" t="s">
        <v>33130</v>
      </c>
      <c r="I699" s="1" t="s">
        <v>11888</v>
      </c>
      <c r="J699" s="1" t="s">
        <v>8516</v>
      </c>
      <c r="K699" s="1">
        <v>98.5</v>
      </c>
      <c r="L699" s="1" t="s">
        <v>24</v>
      </c>
      <c r="R699" s="1" t="s">
        <v>31777</v>
      </c>
      <c r="S699" s="1" t="s">
        <v>33131</v>
      </c>
    </row>
    <row r="700" customHeight="1" spans="2:19">
      <c r="B700" s="1" t="s">
        <v>33111</v>
      </c>
      <c r="C700" s="1" t="s">
        <v>32994</v>
      </c>
      <c r="H700" s="1" t="s">
        <v>33132</v>
      </c>
      <c r="I700" s="1" t="s">
        <v>33133</v>
      </c>
      <c r="J700" s="1" t="s">
        <v>8516</v>
      </c>
      <c r="K700" s="1">
        <v>98.5</v>
      </c>
      <c r="L700" s="1" t="s">
        <v>24</v>
      </c>
      <c r="R700" s="1" t="s">
        <v>31777</v>
      </c>
      <c r="S700" s="1" t="s">
        <v>33134</v>
      </c>
    </row>
    <row r="701" customHeight="1" spans="2:19">
      <c r="B701" s="1" t="s">
        <v>33111</v>
      </c>
      <c r="C701" s="1" t="s">
        <v>12061</v>
      </c>
      <c r="I701" s="1" t="s">
        <v>33135</v>
      </c>
      <c r="J701" s="1" t="s">
        <v>8516</v>
      </c>
      <c r="K701" s="1">
        <v>100</v>
      </c>
      <c r="L701" s="1" t="s">
        <v>24</v>
      </c>
      <c r="R701" s="1" t="s">
        <v>31777</v>
      </c>
      <c r="S701" s="1" t="s">
        <v>33136</v>
      </c>
    </row>
    <row r="702" customHeight="1" spans="2:19">
      <c r="B702" s="1" t="s">
        <v>33111</v>
      </c>
      <c r="C702" s="1" t="s">
        <v>12063</v>
      </c>
      <c r="I702" s="1" t="s">
        <v>11940</v>
      </c>
      <c r="J702" s="1" t="s">
        <v>8516</v>
      </c>
      <c r="K702" s="1">
        <v>100</v>
      </c>
      <c r="L702" s="1" t="s">
        <v>24</v>
      </c>
      <c r="R702" s="1" t="s">
        <v>31777</v>
      </c>
      <c r="S702" s="1" t="s">
        <v>33137</v>
      </c>
    </row>
    <row r="703" customHeight="1" spans="2:19">
      <c r="B703" s="1" t="s">
        <v>33111</v>
      </c>
      <c r="C703" s="1">
        <v>8025.02</v>
      </c>
      <c r="H703" s="1">
        <v>4653280</v>
      </c>
      <c r="I703" s="1" t="s">
        <v>11961</v>
      </c>
      <c r="J703" s="1" t="s">
        <v>8516</v>
      </c>
      <c r="K703" s="1">
        <v>100</v>
      </c>
      <c r="L703" s="1" t="s">
        <v>24</v>
      </c>
      <c r="R703" s="1" t="s">
        <v>31777</v>
      </c>
      <c r="S703" s="1" t="s">
        <v>33138</v>
      </c>
    </row>
    <row r="704" customHeight="1" spans="2:19">
      <c r="B704" s="1" t="s">
        <v>33111</v>
      </c>
      <c r="C704" s="1">
        <v>8035.06</v>
      </c>
      <c r="H704" s="1" t="s">
        <v>33139</v>
      </c>
      <c r="I704" s="1" t="s">
        <v>11966</v>
      </c>
      <c r="J704" s="1" t="s">
        <v>8516</v>
      </c>
      <c r="K704" s="1">
        <v>100</v>
      </c>
      <c r="L704" s="1" t="s">
        <v>24</v>
      </c>
      <c r="R704" s="1" t="s">
        <v>31777</v>
      </c>
      <c r="S704" s="1" t="s">
        <v>33140</v>
      </c>
    </row>
    <row r="705" customHeight="1" spans="2:19">
      <c r="B705" s="1" t="s">
        <v>33111</v>
      </c>
      <c r="C705" s="1" t="s">
        <v>33004</v>
      </c>
      <c r="H705" s="1" t="s">
        <v>33141</v>
      </c>
      <c r="I705" s="1" t="s">
        <v>10717</v>
      </c>
      <c r="J705" s="1" t="s">
        <v>8516</v>
      </c>
      <c r="K705" s="1">
        <v>100</v>
      </c>
      <c r="L705" s="1" t="s">
        <v>24</v>
      </c>
      <c r="R705" s="1" t="s">
        <v>31777</v>
      </c>
      <c r="S705" s="1" t="s">
        <v>33142</v>
      </c>
    </row>
    <row r="706" customHeight="1" spans="2:19">
      <c r="B706" s="1" t="s">
        <v>33111</v>
      </c>
      <c r="C706" s="1" t="s">
        <v>11879</v>
      </c>
      <c r="I706" s="1" t="s">
        <v>6416</v>
      </c>
      <c r="J706" s="1" t="s">
        <v>8516</v>
      </c>
      <c r="K706" s="1">
        <v>100</v>
      </c>
      <c r="L706" s="1" t="s">
        <v>24</v>
      </c>
      <c r="R706" s="1" t="s">
        <v>31777</v>
      </c>
      <c r="S706" s="1" t="s">
        <v>33143</v>
      </c>
    </row>
    <row r="707" customHeight="1" spans="2:19">
      <c r="B707" s="1" t="s">
        <v>33111</v>
      </c>
      <c r="C707" s="1" t="s">
        <v>32989</v>
      </c>
      <c r="H707" s="1" t="s">
        <v>33144</v>
      </c>
      <c r="I707" s="1" t="s">
        <v>11790</v>
      </c>
      <c r="J707" s="1" t="s">
        <v>8516</v>
      </c>
      <c r="K707" s="1">
        <v>102</v>
      </c>
      <c r="L707" s="1" t="s">
        <v>24</v>
      </c>
      <c r="R707" s="1" t="s">
        <v>31777</v>
      </c>
      <c r="S707" s="1" t="s">
        <v>33145</v>
      </c>
    </row>
    <row r="708" customHeight="1" spans="2:19">
      <c r="B708" s="1" t="s">
        <v>33111</v>
      </c>
      <c r="C708" s="1">
        <v>4102</v>
      </c>
      <c r="D708" s="1">
        <v>4</v>
      </c>
      <c r="I708" s="1" t="s">
        <v>11891</v>
      </c>
      <c r="J708" s="1" t="s">
        <v>8516</v>
      </c>
      <c r="K708" s="1">
        <v>102</v>
      </c>
      <c r="L708" s="1" t="s">
        <v>9654</v>
      </c>
      <c r="R708" s="1" t="s">
        <v>31777</v>
      </c>
      <c r="S708" s="1" t="s">
        <v>33146</v>
      </c>
    </row>
    <row r="709" customHeight="1" spans="2:19">
      <c r="B709" s="1" t="s">
        <v>33111</v>
      </c>
      <c r="C709" s="1" t="s">
        <v>33147</v>
      </c>
      <c r="D709" s="1">
        <v>4</v>
      </c>
      <c r="I709" s="1" t="s">
        <v>33148</v>
      </c>
      <c r="J709" s="1" t="s">
        <v>8516</v>
      </c>
      <c r="K709" s="1">
        <v>102</v>
      </c>
      <c r="L709" s="1" t="s">
        <v>9654</v>
      </c>
      <c r="R709" s="1" t="s">
        <v>31777</v>
      </c>
      <c r="S709" s="1" t="s">
        <v>33149</v>
      </c>
    </row>
    <row r="710" customHeight="1" spans="2:19">
      <c r="B710" s="1" t="s">
        <v>33111</v>
      </c>
      <c r="C710" s="1" t="s">
        <v>12093</v>
      </c>
      <c r="I710" s="1" t="s">
        <v>11897</v>
      </c>
      <c r="J710" s="1" t="s">
        <v>8516</v>
      </c>
      <c r="K710" s="1">
        <v>102</v>
      </c>
      <c r="L710" s="1" t="s">
        <v>24</v>
      </c>
      <c r="R710" s="1" t="s">
        <v>31777</v>
      </c>
      <c r="S710" s="1" t="s">
        <v>33150</v>
      </c>
    </row>
    <row r="711" customHeight="1" spans="2:19">
      <c r="B711" s="1" t="s">
        <v>33111</v>
      </c>
      <c r="C711" s="1" t="s">
        <v>12073</v>
      </c>
      <c r="D711" s="1">
        <v>4</v>
      </c>
      <c r="I711" s="1" t="s">
        <v>11929</v>
      </c>
      <c r="J711" s="1" t="s">
        <v>8516</v>
      </c>
      <c r="K711" s="1">
        <v>102</v>
      </c>
      <c r="L711" s="1" t="s">
        <v>9654</v>
      </c>
      <c r="R711" s="1" t="s">
        <v>31777</v>
      </c>
      <c r="S711" s="1" t="s">
        <v>33151</v>
      </c>
    </row>
    <row r="712" customHeight="1" spans="2:19">
      <c r="B712" s="1" t="s">
        <v>33111</v>
      </c>
      <c r="C712" s="1" t="s">
        <v>11772</v>
      </c>
      <c r="I712" s="1" t="s">
        <v>11759</v>
      </c>
      <c r="J712" s="1" t="s">
        <v>8516</v>
      </c>
      <c r="K712" s="1">
        <v>102</v>
      </c>
      <c r="L712" s="1" t="s">
        <v>24</v>
      </c>
      <c r="R712" s="1" t="s">
        <v>31777</v>
      </c>
      <c r="S712" s="1" t="s">
        <v>33152</v>
      </c>
    </row>
    <row r="713" customHeight="1" spans="2:19">
      <c r="B713" s="1" t="s">
        <v>33111</v>
      </c>
      <c r="C713" s="1">
        <v>8030.05</v>
      </c>
      <c r="H713" s="1">
        <v>4770623</v>
      </c>
      <c r="I713" s="1" t="s">
        <v>33153</v>
      </c>
      <c r="J713" s="1" t="s">
        <v>8516</v>
      </c>
      <c r="K713" s="1">
        <v>104</v>
      </c>
      <c r="L713" s="1" t="s">
        <v>24</v>
      </c>
      <c r="R713" s="1" t="s">
        <v>31777</v>
      </c>
      <c r="S713" s="1" t="s">
        <v>33154</v>
      </c>
    </row>
    <row r="714" customHeight="1" spans="2:19">
      <c r="B714" s="1" t="s">
        <v>33111</v>
      </c>
      <c r="C714" s="1" t="s">
        <v>11801</v>
      </c>
      <c r="D714" s="1">
        <v>4</v>
      </c>
      <c r="I714" s="1" t="s">
        <v>33155</v>
      </c>
      <c r="J714" s="1" t="s">
        <v>8516</v>
      </c>
      <c r="K714" s="1">
        <v>105</v>
      </c>
      <c r="L714" s="1" t="s">
        <v>9654</v>
      </c>
      <c r="R714" s="1" t="s">
        <v>31777</v>
      </c>
      <c r="S714" s="1" t="s">
        <v>33156</v>
      </c>
    </row>
    <row r="715" customHeight="1" spans="2:19">
      <c r="B715" s="1" t="s">
        <v>33111</v>
      </c>
      <c r="C715" s="1" t="s">
        <v>12090</v>
      </c>
      <c r="D715" s="1">
        <v>6</v>
      </c>
      <c r="I715" s="1" t="s">
        <v>11942</v>
      </c>
      <c r="J715" s="1" t="s">
        <v>8516</v>
      </c>
      <c r="K715" s="1">
        <v>105</v>
      </c>
      <c r="L715" s="1" t="s">
        <v>9644</v>
      </c>
      <c r="R715" s="1" t="s">
        <v>31777</v>
      </c>
      <c r="S715" s="1" t="s">
        <v>33157</v>
      </c>
    </row>
    <row r="716" customHeight="1" spans="2:19">
      <c r="B716" s="1" t="s">
        <v>33111</v>
      </c>
      <c r="C716" s="1" t="s">
        <v>11802</v>
      </c>
      <c r="D716" s="1">
        <v>6</v>
      </c>
      <c r="I716" s="1" t="s">
        <v>11796</v>
      </c>
      <c r="J716" s="1" t="s">
        <v>8516</v>
      </c>
      <c r="K716" s="1">
        <v>105</v>
      </c>
      <c r="L716" s="1" t="s">
        <v>9644</v>
      </c>
      <c r="R716" s="1" t="s">
        <v>31777</v>
      </c>
      <c r="S716" s="1" t="s">
        <v>33158</v>
      </c>
    </row>
    <row r="717" customHeight="1" spans="2:19">
      <c r="B717" s="1" t="s">
        <v>33111</v>
      </c>
      <c r="C717" s="1" t="s">
        <v>11803</v>
      </c>
      <c r="D717" s="1">
        <v>6</v>
      </c>
      <c r="I717" s="1" t="s">
        <v>33159</v>
      </c>
      <c r="J717" s="1" t="s">
        <v>8516</v>
      </c>
      <c r="K717" s="1">
        <v>105</v>
      </c>
      <c r="L717" s="1" t="s">
        <v>9644</v>
      </c>
      <c r="R717" s="1" t="s">
        <v>31777</v>
      </c>
      <c r="S717" s="1" t="s">
        <v>33160</v>
      </c>
    </row>
    <row r="718" customHeight="1" spans="2:19">
      <c r="B718" s="1" t="s">
        <v>33111</v>
      </c>
      <c r="C718" s="1" t="s">
        <v>11805</v>
      </c>
      <c r="I718" s="1" t="s">
        <v>33161</v>
      </c>
      <c r="J718" s="1" t="s">
        <v>8516</v>
      </c>
      <c r="K718" s="1">
        <v>105</v>
      </c>
      <c r="L718" s="1" t="s">
        <v>24</v>
      </c>
      <c r="R718" s="1" t="s">
        <v>31777</v>
      </c>
      <c r="S718" s="1" t="s">
        <v>33162</v>
      </c>
    </row>
    <row r="719" customHeight="1" spans="2:19">
      <c r="B719" s="1" t="s">
        <v>33111</v>
      </c>
      <c r="C719" s="1" t="s">
        <v>12100</v>
      </c>
      <c r="D719" s="1">
        <v>6</v>
      </c>
      <c r="I719" s="1" t="s">
        <v>33163</v>
      </c>
      <c r="J719" s="1" t="s">
        <v>8516</v>
      </c>
      <c r="K719" s="1">
        <v>105</v>
      </c>
      <c r="L719" s="1" t="s">
        <v>9644</v>
      </c>
      <c r="R719" s="1" t="s">
        <v>31777</v>
      </c>
      <c r="S719" s="1" t="s">
        <v>33164</v>
      </c>
    </row>
    <row r="720" customHeight="1" spans="2:19">
      <c r="B720" s="1" t="s">
        <v>33111</v>
      </c>
      <c r="C720" s="1">
        <v>650</v>
      </c>
      <c r="D720" s="1">
        <v>6</v>
      </c>
      <c r="I720" s="1" t="s">
        <v>11951</v>
      </c>
      <c r="J720" s="1" t="s">
        <v>8516</v>
      </c>
      <c r="K720" s="1">
        <v>105.6</v>
      </c>
      <c r="L720" s="1" t="s">
        <v>9644</v>
      </c>
      <c r="R720" s="1" t="s">
        <v>31777</v>
      </c>
      <c r="S720" s="1" t="s">
        <v>33165</v>
      </c>
    </row>
    <row r="721" customHeight="1" spans="2:19">
      <c r="B721" s="1" t="s">
        <v>33111</v>
      </c>
      <c r="C721" s="1" t="s">
        <v>32442</v>
      </c>
      <c r="H721" s="1" t="s">
        <v>33166</v>
      </c>
      <c r="I721" s="1" t="s">
        <v>33167</v>
      </c>
      <c r="J721" s="1" t="s">
        <v>8516</v>
      </c>
      <c r="K721" s="1">
        <v>106.5</v>
      </c>
      <c r="L721" s="1" t="s">
        <v>24</v>
      </c>
      <c r="R721" s="1" t="s">
        <v>31777</v>
      </c>
      <c r="S721" s="1" t="s">
        <v>33168</v>
      </c>
    </row>
    <row r="722" customHeight="1" spans="2:19">
      <c r="B722" s="1" t="s">
        <v>33111</v>
      </c>
      <c r="C722" s="1" t="s">
        <v>12108</v>
      </c>
      <c r="D722" s="1">
        <v>4</v>
      </c>
      <c r="I722" s="1" t="s">
        <v>33169</v>
      </c>
      <c r="J722" s="1" t="s">
        <v>8516</v>
      </c>
      <c r="K722" s="1">
        <v>108</v>
      </c>
      <c r="L722" s="1" t="s">
        <v>9654</v>
      </c>
      <c r="R722" s="1" t="s">
        <v>31777</v>
      </c>
      <c r="S722" s="1" t="s">
        <v>33170</v>
      </c>
    </row>
    <row r="723" customHeight="1" spans="2:19">
      <c r="B723" s="1" t="s">
        <v>33111</v>
      </c>
      <c r="C723" s="1">
        <v>750</v>
      </c>
      <c r="I723" s="1" t="s">
        <v>11959</v>
      </c>
      <c r="J723" s="1" t="s">
        <v>8516</v>
      </c>
      <c r="K723" s="1">
        <v>110</v>
      </c>
      <c r="L723" s="1" t="s">
        <v>24</v>
      </c>
      <c r="R723" s="1" t="s">
        <v>31777</v>
      </c>
      <c r="S723" s="1" t="s">
        <v>33171</v>
      </c>
    </row>
    <row r="724" customHeight="1" spans="2:19">
      <c r="B724" s="1" t="s">
        <v>33111</v>
      </c>
      <c r="C724" s="1" t="s">
        <v>11724</v>
      </c>
      <c r="D724" s="1">
        <v>4</v>
      </c>
      <c r="I724" s="1" t="s">
        <v>11979</v>
      </c>
      <c r="J724" s="1" t="s">
        <v>8516</v>
      </c>
      <c r="K724" s="1">
        <v>110</v>
      </c>
      <c r="L724" s="1" t="s">
        <v>9654</v>
      </c>
      <c r="R724" s="1" t="s">
        <v>31777</v>
      </c>
      <c r="S724" s="1" t="s">
        <v>33172</v>
      </c>
    </row>
    <row r="725" customHeight="1" spans="2:19">
      <c r="B725" s="1" t="s">
        <v>33111</v>
      </c>
      <c r="C725" s="1">
        <v>350</v>
      </c>
      <c r="D725" s="1">
        <v>6</v>
      </c>
      <c r="I725" s="1" t="s">
        <v>33173</v>
      </c>
      <c r="J725" s="1" t="s">
        <v>8516</v>
      </c>
      <c r="K725" s="1">
        <v>111.1</v>
      </c>
      <c r="L725" s="1" t="s">
        <v>9644</v>
      </c>
      <c r="R725" s="1" t="s">
        <v>31777</v>
      </c>
      <c r="S725" s="1" t="s">
        <v>33174</v>
      </c>
    </row>
    <row r="726" customHeight="1" spans="2:19">
      <c r="B726" s="1" t="s">
        <v>33111</v>
      </c>
      <c r="C726" s="1">
        <v>3300</v>
      </c>
      <c r="D726" s="1">
        <v>6</v>
      </c>
      <c r="H726" s="1">
        <v>1105800</v>
      </c>
      <c r="I726" s="1" t="s">
        <v>11792</v>
      </c>
      <c r="J726" s="1" t="s">
        <v>8516</v>
      </c>
      <c r="K726" s="1">
        <v>120</v>
      </c>
      <c r="L726" s="1" t="s">
        <v>9644</v>
      </c>
      <c r="R726" s="1" t="s">
        <v>31777</v>
      </c>
      <c r="S726" s="1" t="s">
        <v>33175</v>
      </c>
    </row>
    <row r="727" customHeight="1" spans="2:19">
      <c r="B727" s="1" t="s">
        <v>33111</v>
      </c>
      <c r="C727" s="1" t="s">
        <v>32472</v>
      </c>
      <c r="D727" s="1">
        <v>6</v>
      </c>
      <c r="H727" s="1" t="s">
        <v>33176</v>
      </c>
      <c r="I727" s="1" t="s">
        <v>33055</v>
      </c>
      <c r="J727" s="1" t="s">
        <v>8516</v>
      </c>
      <c r="K727" s="1">
        <v>120.6</v>
      </c>
      <c r="L727" s="1" t="s">
        <v>9644</v>
      </c>
      <c r="R727" s="1" t="s">
        <v>31777</v>
      </c>
      <c r="S727" s="1" t="s">
        <v>33177</v>
      </c>
    </row>
    <row r="728" customHeight="1" spans="2:19">
      <c r="B728" s="1" t="s">
        <v>33111</v>
      </c>
      <c r="C728" s="1">
        <v>82000200</v>
      </c>
      <c r="H728" s="1" t="s">
        <v>33178</v>
      </c>
      <c r="I728" s="1" t="s">
        <v>33179</v>
      </c>
      <c r="J728" s="1" t="s">
        <v>8516</v>
      </c>
      <c r="K728" s="1">
        <v>122</v>
      </c>
      <c r="L728" s="1" t="s">
        <v>24</v>
      </c>
      <c r="R728" s="1" t="s">
        <v>31777</v>
      </c>
      <c r="S728" s="1" t="s">
        <v>33180</v>
      </c>
    </row>
    <row r="729" customHeight="1" spans="2:19">
      <c r="B729" s="1" t="s">
        <v>33111</v>
      </c>
      <c r="C729" s="1" t="s">
        <v>11839</v>
      </c>
      <c r="D729" s="1">
        <v>6</v>
      </c>
      <c r="I729" s="1" t="s">
        <v>6420</v>
      </c>
      <c r="J729" s="1" t="s">
        <v>8516</v>
      </c>
      <c r="K729" s="1">
        <v>126</v>
      </c>
      <c r="L729" s="1" t="s">
        <v>9644</v>
      </c>
      <c r="R729" s="1" t="s">
        <v>31777</v>
      </c>
      <c r="S729" s="1" t="s">
        <v>33181</v>
      </c>
    </row>
    <row r="730" customHeight="1" spans="2:19">
      <c r="B730" s="1" t="s">
        <v>33111</v>
      </c>
      <c r="C730" s="1" t="s">
        <v>32489</v>
      </c>
      <c r="H730" s="1" t="s">
        <v>33182</v>
      </c>
      <c r="I730" s="1" t="s">
        <v>33183</v>
      </c>
      <c r="J730" s="1" t="s">
        <v>8516</v>
      </c>
      <c r="K730" s="1">
        <v>127</v>
      </c>
      <c r="L730" s="1" t="s">
        <v>24</v>
      </c>
      <c r="R730" s="1" t="s">
        <v>31777</v>
      </c>
      <c r="S730" s="1" t="s">
        <v>33184</v>
      </c>
    </row>
    <row r="731" customHeight="1" spans="2:19">
      <c r="B731" s="1" t="s">
        <v>33111</v>
      </c>
      <c r="C731" s="1" t="s">
        <v>32482</v>
      </c>
      <c r="H731" s="1" t="s">
        <v>33185</v>
      </c>
      <c r="I731" s="1" t="s">
        <v>11750</v>
      </c>
      <c r="J731" s="1" t="s">
        <v>8516</v>
      </c>
      <c r="K731" s="1">
        <v>127</v>
      </c>
      <c r="L731" s="1" t="s">
        <v>24</v>
      </c>
      <c r="R731" s="1" t="s">
        <v>31777</v>
      </c>
      <c r="S731" s="1" t="s">
        <v>33186</v>
      </c>
    </row>
    <row r="732" customHeight="1" spans="2:19">
      <c r="B732" s="1" t="s">
        <v>33111</v>
      </c>
      <c r="C732" s="1" t="s">
        <v>32484</v>
      </c>
      <c r="H732" s="1" t="s">
        <v>33187</v>
      </c>
      <c r="I732" s="1" t="s">
        <v>11751</v>
      </c>
      <c r="J732" s="1" t="s">
        <v>8516</v>
      </c>
      <c r="K732" s="1">
        <v>127</v>
      </c>
      <c r="L732" s="1" t="s">
        <v>24</v>
      </c>
      <c r="R732" s="1" t="s">
        <v>31777</v>
      </c>
      <c r="S732" s="1" t="s">
        <v>33188</v>
      </c>
    </row>
    <row r="733" customHeight="1" spans="2:19">
      <c r="B733" s="1" t="s">
        <v>33111</v>
      </c>
      <c r="C733" s="1" t="s">
        <v>32479</v>
      </c>
      <c r="D733" s="1">
        <v>6</v>
      </c>
      <c r="H733" s="1" t="s">
        <v>33189</v>
      </c>
      <c r="I733" s="1" t="s">
        <v>33190</v>
      </c>
      <c r="J733" s="1" t="s">
        <v>8516</v>
      </c>
      <c r="K733" s="1">
        <v>128</v>
      </c>
      <c r="L733" s="1" t="s">
        <v>9644</v>
      </c>
      <c r="R733" s="1" t="s">
        <v>31777</v>
      </c>
      <c r="S733" s="1" t="s">
        <v>33191</v>
      </c>
    </row>
    <row r="734" customHeight="1" spans="2:19">
      <c r="B734" s="1" t="s">
        <v>33111</v>
      </c>
      <c r="C734" s="1" t="s">
        <v>32493</v>
      </c>
      <c r="H734" s="1">
        <v>4227080</v>
      </c>
      <c r="I734" s="1" t="s">
        <v>11978</v>
      </c>
      <c r="J734" s="1" t="s">
        <v>8516</v>
      </c>
      <c r="K734" s="1">
        <v>132</v>
      </c>
      <c r="L734" s="1" t="s">
        <v>24</v>
      </c>
      <c r="R734" s="1" t="s">
        <v>31777</v>
      </c>
      <c r="S734" s="1" t="s">
        <v>33192</v>
      </c>
    </row>
    <row r="735" customHeight="1" spans="2:19">
      <c r="B735" s="1" t="s">
        <v>33111</v>
      </c>
      <c r="C735" s="1">
        <v>3400</v>
      </c>
      <c r="D735" s="1">
        <v>6</v>
      </c>
      <c r="H735" s="1" t="s">
        <v>33193</v>
      </c>
      <c r="I735" s="1" t="s">
        <v>33194</v>
      </c>
      <c r="J735" s="1" t="s">
        <v>8516</v>
      </c>
      <c r="K735" s="1">
        <v>170</v>
      </c>
      <c r="L735" s="1" t="s">
        <v>9644</v>
      </c>
      <c r="R735" s="1" t="s">
        <v>31777</v>
      </c>
      <c r="S735" s="1" t="s">
        <v>33195</v>
      </c>
    </row>
    <row r="736" customHeight="1" spans="2:19">
      <c r="B736" s="1" t="s">
        <v>33111</v>
      </c>
      <c r="C736" s="1">
        <v>3500</v>
      </c>
      <c r="D736" s="1">
        <v>6</v>
      </c>
      <c r="H736" s="1" t="s">
        <v>33193</v>
      </c>
      <c r="I736" s="1" t="s">
        <v>12065</v>
      </c>
      <c r="J736" s="1" t="s">
        <v>8516</v>
      </c>
      <c r="K736" s="1">
        <v>170</v>
      </c>
      <c r="L736" s="1" t="s">
        <v>9644</v>
      </c>
      <c r="R736" s="1" t="s">
        <v>31777</v>
      </c>
      <c r="S736" s="1" t="s">
        <v>33196</v>
      </c>
    </row>
    <row r="737" customHeight="1" spans="1:19">
      <c r="B737" s="1" t="s">
        <v>33111</v>
      </c>
      <c r="C737" s="1" t="s">
        <v>11868</v>
      </c>
      <c r="J737" s="1" t="s">
        <v>8516</v>
      </c>
      <c r="L737" s="1" t="s">
        <v>24</v>
      </c>
      <c r="R737" s="1" t="s">
        <v>31777</v>
      </c>
      <c r="S737" s="1" t="s">
        <v>33197</v>
      </c>
    </row>
    <row r="738" customHeight="1" spans="1:19">
      <c r="B738" s="1" t="s">
        <v>33111</v>
      </c>
      <c r="C738" s="1" t="s">
        <v>11946</v>
      </c>
      <c r="I738" s="1" t="s">
        <v>6417</v>
      </c>
      <c r="J738" s="1" t="s">
        <v>8516</v>
      </c>
      <c r="L738" s="1" t="s">
        <v>24</v>
      </c>
      <c r="R738" s="1" t="s">
        <v>31777</v>
      </c>
      <c r="S738" s="1" t="s">
        <v>33198</v>
      </c>
    </row>
    <row r="739" customHeight="1" spans="1:19">
      <c r="B739" s="1" t="s">
        <v>33199</v>
      </c>
    </row>
    <row r="740" customHeight="1" spans="1:19">
      <c r="B740" s="1" t="s">
        <v>7602</v>
      </c>
      <c r="C740" s="1" t="s">
        <v>12097</v>
      </c>
      <c r="I740" s="1" t="s">
        <v>32372</v>
      </c>
      <c r="J740" s="1" t="s">
        <v>8516</v>
      </c>
      <c r="K740" s="1">
        <v>80</v>
      </c>
      <c r="L740" s="1" t="s">
        <v>24</v>
      </c>
      <c r="R740" s="1" t="s">
        <v>31777</v>
      </c>
      <c r="S740" s="1" t="s">
        <v>33200</v>
      </c>
    </row>
    <row r="741" customHeight="1" spans="1:19">
      <c r="B741" s="1" t="s">
        <v>7602</v>
      </c>
      <c r="C741" s="1" t="s">
        <v>32502</v>
      </c>
      <c r="D741" s="1">
        <v>6</v>
      </c>
      <c r="I741" s="1" t="s">
        <v>14315</v>
      </c>
      <c r="J741" s="1" t="s">
        <v>8516</v>
      </c>
      <c r="K741" s="1">
        <v>98.4</v>
      </c>
      <c r="L741" s="1" t="s">
        <v>9644</v>
      </c>
      <c r="R741" s="1" t="s">
        <v>31777</v>
      </c>
      <c r="S741" s="1" t="s">
        <v>33201</v>
      </c>
    </row>
    <row r="742" customHeight="1" spans="1:19">
      <c r="B742" s="1" t="s">
        <v>7602</v>
      </c>
      <c r="C742" s="1" t="s">
        <v>33056</v>
      </c>
      <c r="D742" s="1">
        <v>6</v>
      </c>
      <c r="H742" s="1" t="s">
        <v>33202</v>
      </c>
      <c r="I742" s="1" t="s">
        <v>32393</v>
      </c>
      <c r="J742" s="1" t="s">
        <v>8516</v>
      </c>
      <c r="K742" s="1">
        <v>98.4</v>
      </c>
      <c r="L742" s="1" t="s">
        <v>9644</v>
      </c>
      <c r="R742" s="1" t="s">
        <v>31777</v>
      </c>
      <c r="S742" s="1" t="s">
        <v>33203</v>
      </c>
    </row>
    <row r="743" customHeight="1" spans="1:19">
      <c r="B743" s="1" t="s">
        <v>7602</v>
      </c>
      <c r="C743" s="1" t="s">
        <v>33053</v>
      </c>
      <c r="D743" s="1">
        <v>6</v>
      </c>
      <c r="I743" s="1" t="s">
        <v>7085</v>
      </c>
      <c r="J743" s="1" t="s">
        <v>8516</v>
      </c>
      <c r="K743" s="1">
        <v>98.4</v>
      </c>
      <c r="L743" s="1" t="s">
        <v>9644</v>
      </c>
      <c r="R743" s="1" t="s">
        <v>31777</v>
      </c>
      <c r="S743" s="1" t="s">
        <v>33204</v>
      </c>
    </row>
    <row r="744" customHeight="1" spans="1:19">
      <c r="B744" s="1" t="s">
        <v>7602</v>
      </c>
      <c r="C744" s="1" t="s">
        <v>32506</v>
      </c>
      <c r="H744" s="1" t="s">
        <v>33205</v>
      </c>
      <c r="I744" s="1" t="s">
        <v>14312</v>
      </c>
      <c r="J744" s="1" t="s">
        <v>8516</v>
      </c>
      <c r="K744" s="1">
        <v>100</v>
      </c>
      <c r="L744" s="1" t="s">
        <v>24</v>
      </c>
      <c r="R744" s="1" t="s">
        <v>31777</v>
      </c>
      <c r="S744" s="1" t="s">
        <v>33206</v>
      </c>
    </row>
    <row r="745" customHeight="1" spans="1:19">
      <c r="B745" s="1" t="s">
        <v>7602</v>
      </c>
      <c r="C745" s="1" t="s">
        <v>32508</v>
      </c>
      <c r="H745" s="1" t="s">
        <v>33207</v>
      </c>
      <c r="I745" s="1" t="s">
        <v>11197</v>
      </c>
      <c r="J745" s="1" t="s">
        <v>8516</v>
      </c>
      <c r="K745" s="1">
        <v>101</v>
      </c>
      <c r="L745" s="1" t="s">
        <v>24</v>
      </c>
      <c r="R745" s="1" t="s">
        <v>31777</v>
      </c>
      <c r="S745" s="1" t="s">
        <v>33208</v>
      </c>
    </row>
    <row r="746" customHeight="1" spans="1:19">
      <c r="B746" s="1" t="s">
        <v>7602</v>
      </c>
      <c r="C746" s="1" t="s">
        <v>32510</v>
      </c>
      <c r="H746" s="1" t="s">
        <v>33209</v>
      </c>
      <c r="I746" s="1" t="s">
        <v>4616</v>
      </c>
      <c r="J746" s="1" t="s">
        <v>8516</v>
      </c>
      <c r="K746" s="1">
        <v>102</v>
      </c>
      <c r="L746" s="1" t="s">
        <v>24</v>
      </c>
      <c r="R746" s="1" t="s">
        <v>31777</v>
      </c>
      <c r="S746" s="1" t="s">
        <v>33210</v>
      </c>
    </row>
    <row r="747" customHeight="1" spans="1:19">
      <c r="B747" s="1" t="s">
        <v>7602</v>
      </c>
      <c r="C747" s="1" t="s">
        <v>32512</v>
      </c>
      <c r="D747" s="1">
        <v>6</v>
      </c>
      <c r="H747" s="1">
        <v>212275</v>
      </c>
      <c r="I747" s="1" t="s">
        <v>15928</v>
      </c>
      <c r="J747" s="1" t="s">
        <v>8516</v>
      </c>
      <c r="K747" s="1">
        <v>104</v>
      </c>
      <c r="L747" s="1" t="s">
        <v>9644</v>
      </c>
      <c r="R747" s="1" t="s">
        <v>31777</v>
      </c>
      <c r="S747" s="1" t="s">
        <v>33211</v>
      </c>
    </row>
    <row r="748" customHeight="1" spans="1:19">
      <c r="B748" s="1" t="s">
        <v>7602</v>
      </c>
      <c r="C748" s="1" t="s">
        <v>32524</v>
      </c>
      <c r="D748" s="1">
        <v>6</v>
      </c>
      <c r="H748" s="1" t="s">
        <v>33212</v>
      </c>
      <c r="I748" s="1" t="s">
        <v>32330</v>
      </c>
      <c r="J748" s="1" t="s">
        <v>8516</v>
      </c>
      <c r="K748" s="1">
        <v>104.8</v>
      </c>
      <c r="L748" s="1" t="s">
        <v>9644</v>
      </c>
      <c r="R748" s="1" t="s">
        <v>31777</v>
      </c>
      <c r="S748" s="1" t="s">
        <v>33213</v>
      </c>
    </row>
    <row r="749" customHeight="1" spans="1:19">
      <c r="B749" s="1" t="s">
        <v>7602</v>
      </c>
      <c r="C749" s="1" t="s">
        <v>32522</v>
      </c>
      <c r="D749" s="1">
        <v>6</v>
      </c>
      <c r="I749" s="1" t="s">
        <v>11131</v>
      </c>
      <c r="J749" s="1" t="s">
        <v>8516</v>
      </c>
      <c r="K749" s="1">
        <v>104.8</v>
      </c>
      <c r="L749" s="1" t="s">
        <v>9644</v>
      </c>
      <c r="R749" s="1" t="s">
        <v>31777</v>
      </c>
      <c r="S749" s="1" t="s">
        <v>33214</v>
      </c>
    </row>
    <row r="750" customHeight="1" spans="1:19">
      <c r="B750" s="1" t="s">
        <v>7602</v>
      </c>
      <c r="C750" s="1" t="s">
        <v>32519</v>
      </c>
      <c r="D750" s="1">
        <v>6</v>
      </c>
      <c r="H750" s="1" t="s">
        <v>33215</v>
      </c>
      <c r="I750" s="1" t="s">
        <v>32398</v>
      </c>
      <c r="J750" s="1" t="s">
        <v>8516</v>
      </c>
      <c r="K750" s="1">
        <v>104.8</v>
      </c>
      <c r="L750" s="1" t="s">
        <v>9644</v>
      </c>
      <c r="R750" s="1" t="s">
        <v>31777</v>
      </c>
      <c r="S750" s="1" t="s">
        <v>33216</v>
      </c>
    </row>
    <row r="751" customHeight="1" spans="1:19">
      <c r="B751" s="1" t="s">
        <v>7602</v>
      </c>
      <c r="C751" s="1" t="s">
        <v>32515</v>
      </c>
      <c r="H751" s="1">
        <v>4253771</v>
      </c>
      <c r="I751" s="1" t="s">
        <v>32333</v>
      </c>
      <c r="J751" s="1" t="s">
        <v>8516</v>
      </c>
      <c r="K751" s="1">
        <v>108</v>
      </c>
      <c r="L751" s="1" t="s">
        <v>24</v>
      </c>
      <c r="R751" s="1" t="s">
        <v>31777</v>
      </c>
      <c r="S751" s="1" t="s">
        <v>33217</v>
      </c>
    </row>
    <row r="752" customHeight="1" spans="1:19">
      <c r="A752" s="1" t="s">
        <v>15753</v>
      </c>
      <c r="B752" s="1" t="s">
        <v>7602</v>
      </c>
      <c r="C752" s="1" t="s">
        <v>4320</v>
      </c>
      <c r="H752" s="1">
        <v>123100</v>
      </c>
      <c r="I752" s="1" t="s">
        <v>11168</v>
      </c>
      <c r="J752" s="1" t="s">
        <v>21837</v>
      </c>
      <c r="K752" s="1">
        <v>108</v>
      </c>
      <c r="L752" s="1" t="s">
        <v>24</v>
      </c>
      <c r="R752" s="1" t="s">
        <v>31777</v>
      </c>
      <c r="S752" s="1" t="s">
        <v>33218</v>
      </c>
    </row>
    <row r="753" customHeight="1" spans="2:19">
      <c r="B753" s="1" t="s">
        <v>7602</v>
      </c>
      <c r="C753" s="1" t="s">
        <v>11677</v>
      </c>
      <c r="H753" s="1">
        <v>89862110</v>
      </c>
      <c r="I753" s="1" t="s">
        <v>15340</v>
      </c>
      <c r="J753" s="1" t="s">
        <v>21837</v>
      </c>
      <c r="K753" s="1">
        <v>108</v>
      </c>
      <c r="L753" s="1" t="s">
        <v>24</v>
      </c>
      <c r="R753" s="1" t="s">
        <v>31777</v>
      </c>
      <c r="S753" s="1" t="s">
        <v>33219</v>
      </c>
    </row>
    <row r="754" customHeight="1" spans="2:19">
      <c r="B754" s="1" t="s">
        <v>7602</v>
      </c>
      <c r="C754" s="1" t="s">
        <v>10673</v>
      </c>
      <c r="I754" s="1" t="s">
        <v>32353</v>
      </c>
      <c r="J754" s="1" t="s">
        <v>21837</v>
      </c>
      <c r="K754" s="1">
        <v>109</v>
      </c>
      <c r="L754" s="1" t="s">
        <v>24</v>
      </c>
      <c r="R754" s="1" t="s">
        <v>31777</v>
      </c>
      <c r="S754" s="1" t="s">
        <v>33220</v>
      </c>
    </row>
    <row r="755" customHeight="1" spans="2:19">
      <c r="B755" s="1" t="s">
        <v>7602</v>
      </c>
      <c r="C755" s="1" t="s">
        <v>33061</v>
      </c>
      <c r="D755" s="1">
        <v>6</v>
      </c>
      <c r="H755" s="1" t="s">
        <v>33221</v>
      </c>
      <c r="I755" s="1" t="s">
        <v>15381</v>
      </c>
      <c r="J755" s="1" t="s">
        <v>8516</v>
      </c>
      <c r="K755" s="1">
        <v>120</v>
      </c>
      <c r="L755" s="1" t="s">
        <v>9644</v>
      </c>
      <c r="R755" s="1" t="s">
        <v>31777</v>
      </c>
      <c r="S755" s="1" t="s">
        <v>33222</v>
      </c>
    </row>
    <row r="756" customHeight="1" spans="2:19">
      <c r="B756" s="1" t="s">
        <v>7602</v>
      </c>
      <c r="C756" s="1" t="s">
        <v>33064</v>
      </c>
      <c r="D756" s="1">
        <v>6</v>
      </c>
      <c r="H756" s="1" t="s">
        <v>33223</v>
      </c>
      <c r="I756" s="1" t="s">
        <v>32377</v>
      </c>
      <c r="J756" s="1" t="s">
        <v>8516</v>
      </c>
      <c r="K756" s="1">
        <v>120.6</v>
      </c>
      <c r="L756" s="1" t="s">
        <v>9644</v>
      </c>
      <c r="R756" s="1" t="s">
        <v>31777</v>
      </c>
      <c r="S756" s="1" t="s">
        <v>33224</v>
      </c>
    </row>
    <row r="757" customHeight="1" spans="2:19">
      <c r="B757" s="1" t="s">
        <v>7602</v>
      </c>
      <c r="C757" s="1" t="s">
        <v>33058</v>
      </c>
      <c r="D757" s="1">
        <v>6</v>
      </c>
      <c r="H757" s="1" t="s">
        <v>33225</v>
      </c>
      <c r="I757" s="1" t="s">
        <v>15816</v>
      </c>
      <c r="J757" s="1" t="s">
        <v>8516</v>
      </c>
      <c r="K757" s="1">
        <v>120.6</v>
      </c>
      <c r="L757" s="1" t="s">
        <v>9644</v>
      </c>
      <c r="R757" s="1" t="s">
        <v>31777</v>
      </c>
      <c r="S757" s="1" t="s">
        <v>33226</v>
      </c>
    </row>
    <row r="758" customHeight="1" spans="2:19">
      <c r="B758" s="1" t="s">
        <v>7602</v>
      </c>
      <c r="C758" s="1" t="s">
        <v>33077</v>
      </c>
      <c r="D758" s="1">
        <v>6</v>
      </c>
      <c r="H758" s="1">
        <v>89427110</v>
      </c>
      <c r="J758" s="1" t="s">
        <v>8516</v>
      </c>
      <c r="K758" s="1">
        <v>120.7</v>
      </c>
      <c r="L758" s="1" t="s">
        <v>9644</v>
      </c>
      <c r="R758" s="1" t="s">
        <v>31777</v>
      </c>
      <c r="S758" s="1" t="s">
        <v>33227</v>
      </c>
    </row>
    <row r="759" customHeight="1" spans="2:19">
      <c r="B759" s="1" t="s">
        <v>7602</v>
      </c>
      <c r="C759" s="1" t="s">
        <v>33067</v>
      </c>
      <c r="D759" s="1">
        <v>6</v>
      </c>
      <c r="H759" s="1" t="s">
        <v>33228</v>
      </c>
      <c r="I759" s="1" t="s">
        <v>13909</v>
      </c>
      <c r="J759" s="1" t="s">
        <v>8516</v>
      </c>
      <c r="K759" s="1">
        <v>120.7</v>
      </c>
      <c r="L759" s="1" t="s">
        <v>9644</v>
      </c>
      <c r="R759" s="1" t="s">
        <v>31777</v>
      </c>
      <c r="S759" s="1" t="s">
        <v>33229</v>
      </c>
    </row>
    <row r="760" customHeight="1" spans="2:19">
      <c r="B760" s="1" t="s">
        <v>7602</v>
      </c>
      <c r="C760" s="1" t="s">
        <v>33074</v>
      </c>
      <c r="D760" s="1">
        <v>4</v>
      </c>
      <c r="H760" s="1">
        <v>89396110</v>
      </c>
      <c r="I760" s="1" t="s">
        <v>33230</v>
      </c>
      <c r="J760" s="1" t="s">
        <v>8516</v>
      </c>
      <c r="K760" s="1">
        <v>130</v>
      </c>
      <c r="L760" s="1" t="s">
        <v>9654</v>
      </c>
      <c r="R760" s="1" t="s">
        <v>31777</v>
      </c>
      <c r="S760" s="1" t="s">
        <v>33231</v>
      </c>
    </row>
    <row r="761" customHeight="1" spans="2:19">
      <c r="B761" s="1" t="s">
        <v>7602</v>
      </c>
      <c r="C761" s="1" t="s">
        <v>33069</v>
      </c>
      <c r="H761" s="1">
        <v>88640110</v>
      </c>
      <c r="I761" s="1" t="s">
        <v>11112</v>
      </c>
      <c r="J761" s="1" t="s">
        <v>8516</v>
      </c>
      <c r="K761" s="1">
        <v>130</v>
      </c>
      <c r="L761" s="1" t="s">
        <v>24</v>
      </c>
      <c r="R761" s="1" t="s">
        <v>31777</v>
      </c>
      <c r="S761" s="1" t="s">
        <v>33232</v>
      </c>
    </row>
    <row r="762" customHeight="1" spans="2:19">
      <c r="B762" s="1" t="s">
        <v>7602</v>
      </c>
      <c r="C762" s="1" t="s">
        <v>33072</v>
      </c>
      <c r="D762" s="1">
        <v>6</v>
      </c>
      <c r="H762" s="1" t="s">
        <v>33233</v>
      </c>
      <c r="I762" s="1" t="s">
        <v>32384</v>
      </c>
      <c r="J762" s="1" t="s">
        <v>8516</v>
      </c>
      <c r="K762" s="1">
        <v>130.2</v>
      </c>
      <c r="L762" s="1" t="s">
        <v>9644</v>
      </c>
      <c r="R762" s="1" t="s">
        <v>31777</v>
      </c>
      <c r="S762" s="1" t="s">
        <v>33234</v>
      </c>
    </row>
    <row r="763" customHeight="1" spans="2:19">
      <c r="B763" s="1" t="s">
        <v>7602</v>
      </c>
      <c r="C763" s="1" t="s">
        <v>33079</v>
      </c>
      <c r="D763" s="1">
        <v>6</v>
      </c>
      <c r="H763" s="1" t="s">
        <v>33235</v>
      </c>
      <c r="I763" s="1" t="s">
        <v>4031</v>
      </c>
      <c r="J763" s="1" t="s">
        <v>8516</v>
      </c>
      <c r="K763" s="1">
        <v>130.2</v>
      </c>
      <c r="L763" s="1" t="s">
        <v>9644</v>
      </c>
      <c r="R763" s="1" t="s">
        <v>31777</v>
      </c>
      <c r="S763" s="1" t="s">
        <v>33236</v>
      </c>
    </row>
    <row r="764" customHeight="1" spans="2:19">
      <c r="B764" s="1" t="s">
        <v>7602</v>
      </c>
      <c r="C764" s="1" t="s">
        <v>32531</v>
      </c>
      <c r="D764" s="1">
        <v>6</v>
      </c>
      <c r="H764" s="1" t="s">
        <v>33237</v>
      </c>
      <c r="I764" s="1" t="s">
        <v>32389</v>
      </c>
      <c r="J764" s="1" t="s">
        <v>8516</v>
      </c>
      <c r="K764" s="1">
        <v>130.2</v>
      </c>
      <c r="L764" s="1" t="s">
        <v>9644</v>
      </c>
      <c r="R764" s="1" t="s">
        <v>31777</v>
      </c>
      <c r="S764" s="1" t="s">
        <v>33238</v>
      </c>
    </row>
    <row r="765" customHeight="1" spans="2:19">
      <c r="B765" s="1" t="s">
        <v>7602</v>
      </c>
      <c r="C765" s="1" t="s">
        <v>32533</v>
      </c>
      <c r="D765" s="1">
        <v>6</v>
      </c>
      <c r="H765" s="1" t="s">
        <v>33239</v>
      </c>
      <c r="I765" s="1" t="s">
        <v>13431</v>
      </c>
      <c r="J765" s="1" t="s">
        <v>8516</v>
      </c>
      <c r="K765" s="1">
        <v>131</v>
      </c>
      <c r="L765" s="1" t="s">
        <v>9644</v>
      </c>
      <c r="R765" s="1" t="s">
        <v>31777</v>
      </c>
      <c r="S765" s="1" t="s">
        <v>33240</v>
      </c>
    </row>
    <row r="766" customHeight="1" spans="2:19">
      <c r="B766" s="1" t="s">
        <v>7602</v>
      </c>
      <c r="C766" s="1" t="s">
        <v>32536</v>
      </c>
      <c r="H766" s="1">
        <v>89886110</v>
      </c>
      <c r="I766" s="1" t="s">
        <v>11184</v>
      </c>
      <c r="J766" s="1" t="s">
        <v>21837</v>
      </c>
      <c r="K766" s="1">
        <v>131</v>
      </c>
      <c r="L766" s="1" t="s">
        <v>24</v>
      </c>
      <c r="R766" s="1" t="s">
        <v>31777</v>
      </c>
      <c r="S766" s="1" t="s">
        <v>33241</v>
      </c>
    </row>
    <row r="767" customHeight="1" spans="2:19">
      <c r="B767" s="1" t="s">
        <v>7602</v>
      </c>
      <c r="C767" s="1" t="s">
        <v>32538</v>
      </c>
      <c r="H767" s="1">
        <v>4264462</v>
      </c>
      <c r="I767" s="1" t="s">
        <v>32345</v>
      </c>
      <c r="J767" s="1" t="s">
        <v>8516</v>
      </c>
      <c r="K767" s="1">
        <v>132</v>
      </c>
      <c r="L767" s="1" t="s">
        <v>24</v>
      </c>
      <c r="R767" s="1" t="s">
        <v>31777</v>
      </c>
      <c r="S767" s="1" t="s">
        <v>33242</v>
      </c>
    </row>
    <row r="768" customHeight="1" spans="2:19">
      <c r="B768" s="1" t="s">
        <v>7602</v>
      </c>
      <c r="C768" s="1" t="s">
        <v>4499</v>
      </c>
      <c r="H768" s="1">
        <v>2231924</v>
      </c>
      <c r="I768" s="1" t="s">
        <v>15433</v>
      </c>
      <c r="J768" s="1" t="s">
        <v>21837</v>
      </c>
      <c r="L768" s="1" t="s">
        <v>24</v>
      </c>
      <c r="R768" s="1" t="s">
        <v>31777</v>
      </c>
      <c r="S768" s="1" t="s">
        <v>33243</v>
      </c>
    </row>
    <row r="769" customHeight="1" spans="1:19">
      <c r="B769" s="1" t="s">
        <v>7602</v>
      </c>
      <c r="C769" s="1" t="s">
        <v>14173</v>
      </c>
      <c r="H769" s="1">
        <v>123000</v>
      </c>
      <c r="I769" s="1" t="s">
        <v>11160</v>
      </c>
      <c r="J769" s="1" t="s">
        <v>21837</v>
      </c>
      <c r="L769" s="1" t="s">
        <v>24</v>
      </c>
      <c r="R769" s="1" t="s">
        <v>31777</v>
      </c>
      <c r="S769" s="1" t="s">
        <v>33244</v>
      </c>
    </row>
    <row r="770" customHeight="1" spans="1:19">
      <c r="B770" s="1" t="s">
        <v>7602</v>
      </c>
      <c r="C770" s="1" t="s">
        <v>14135</v>
      </c>
      <c r="I770" s="1" t="s">
        <v>11176</v>
      </c>
      <c r="J770" s="1" t="s">
        <v>21837</v>
      </c>
      <c r="L770" s="1" t="s">
        <v>24</v>
      </c>
      <c r="R770" s="1" t="s">
        <v>31777</v>
      </c>
      <c r="S770" s="1" t="s">
        <v>33245</v>
      </c>
    </row>
    <row r="771" customHeight="1" spans="1:19">
      <c r="B771" s="1" t="s">
        <v>7602</v>
      </c>
      <c r="C771" s="1" t="s">
        <v>4310</v>
      </c>
      <c r="H771" s="1">
        <v>4250003</v>
      </c>
      <c r="I771" s="1" t="s">
        <v>32350</v>
      </c>
      <c r="J771" s="1" t="s">
        <v>21837</v>
      </c>
      <c r="L771" s="1" t="s">
        <v>24</v>
      </c>
      <c r="R771" s="1" t="s">
        <v>31777</v>
      </c>
      <c r="S771" s="1" t="s">
        <v>33246</v>
      </c>
    </row>
    <row r="772" customHeight="1" spans="1:19">
      <c r="B772" s="1" t="s">
        <v>7602</v>
      </c>
      <c r="C772" s="1" t="s">
        <v>4316</v>
      </c>
      <c r="H772" s="1">
        <v>4284602</v>
      </c>
      <c r="I772" s="1" t="s">
        <v>32356</v>
      </c>
      <c r="J772" s="1" t="s">
        <v>21837</v>
      </c>
      <c r="L772" s="1" t="s">
        <v>24</v>
      </c>
      <c r="R772" s="1" t="s">
        <v>31777</v>
      </c>
      <c r="S772" s="1" t="s">
        <v>33247</v>
      </c>
    </row>
    <row r="773" customHeight="1" spans="1:19">
      <c r="A773" s="1" t="s">
        <v>15753</v>
      </c>
      <c r="B773" s="1" t="s">
        <v>7602</v>
      </c>
      <c r="C773" s="1" t="s">
        <v>4319</v>
      </c>
      <c r="H773" s="1">
        <v>4203065</v>
      </c>
      <c r="I773" s="1" t="s">
        <v>11200</v>
      </c>
      <c r="J773" s="1" t="s">
        <v>21837</v>
      </c>
      <c r="L773" s="1" t="s">
        <v>24</v>
      </c>
      <c r="R773" s="1" t="s">
        <v>31777</v>
      </c>
      <c r="S773" s="1" t="s">
        <v>33248</v>
      </c>
    </row>
    <row r="774" customHeight="1" spans="1:19">
      <c r="B774" s="1" t="s">
        <v>33249</v>
      </c>
    </row>
    <row r="775" customHeight="1" spans="1:19">
      <c r="A775" s="1" t="s">
        <v>15446</v>
      </c>
      <c r="B775" s="1" t="s">
        <v>7596</v>
      </c>
      <c r="C775" s="1" t="s">
        <v>3831</v>
      </c>
      <c r="D775" s="1">
        <v>6</v>
      </c>
      <c r="H775" s="1" t="s">
        <v>33250</v>
      </c>
      <c r="I775" s="1" t="s">
        <v>13090</v>
      </c>
      <c r="J775" s="1" t="s">
        <v>8516</v>
      </c>
      <c r="K775" s="1">
        <v>100</v>
      </c>
      <c r="L775" s="1" t="s">
        <v>9644</v>
      </c>
      <c r="R775" s="1" t="s">
        <v>31777</v>
      </c>
      <c r="S775" s="1" t="s">
        <v>33251</v>
      </c>
    </row>
    <row r="776" customHeight="1" spans="1:19">
      <c r="B776" s="1" t="s">
        <v>7596</v>
      </c>
      <c r="C776" s="1" t="s">
        <v>11210</v>
      </c>
      <c r="D776" s="1">
        <v>6</v>
      </c>
      <c r="H776" s="1" t="s">
        <v>33252</v>
      </c>
      <c r="I776" s="1" t="s">
        <v>13066</v>
      </c>
      <c r="J776" s="1" t="s">
        <v>8516</v>
      </c>
      <c r="K776" s="1">
        <v>102</v>
      </c>
      <c r="L776" s="1" t="s">
        <v>9644</v>
      </c>
      <c r="R776" s="1" t="s">
        <v>31777</v>
      </c>
      <c r="S776" s="1" t="s">
        <v>33253</v>
      </c>
    </row>
    <row r="777" customHeight="1" spans="1:19">
      <c r="A777" s="1" t="s">
        <v>15459</v>
      </c>
      <c r="B777" s="1" t="s">
        <v>7596</v>
      </c>
      <c r="C777" s="1" t="s">
        <v>11219</v>
      </c>
      <c r="D777" s="1">
        <v>6</v>
      </c>
      <c r="H777" s="1" t="s">
        <v>33254</v>
      </c>
      <c r="I777" s="1" t="s">
        <v>32169</v>
      </c>
      <c r="J777" s="1" t="s">
        <v>8516</v>
      </c>
      <c r="K777" s="1">
        <v>108</v>
      </c>
      <c r="L777" s="1" t="s">
        <v>9644</v>
      </c>
      <c r="R777" s="1" t="s">
        <v>31777</v>
      </c>
      <c r="S777" s="1" t="s">
        <v>33255</v>
      </c>
    </row>
    <row r="778" customHeight="1" spans="1:19">
      <c r="B778" s="1" t="s">
        <v>7596</v>
      </c>
      <c r="C778" s="1" t="s">
        <v>3851</v>
      </c>
      <c r="D778" s="1">
        <v>6</v>
      </c>
      <c r="I778" s="1" t="s">
        <v>15072</v>
      </c>
      <c r="J778" s="1" t="s">
        <v>8516</v>
      </c>
      <c r="K778" s="1">
        <v>111</v>
      </c>
      <c r="L778" s="1" t="s">
        <v>9644</v>
      </c>
      <c r="R778" s="1" t="s">
        <v>31777</v>
      </c>
      <c r="S778" s="1" t="s">
        <v>33256</v>
      </c>
    </row>
    <row r="779" customHeight="1" spans="1:19">
      <c r="B779" s="1" t="s">
        <v>7596</v>
      </c>
      <c r="C779" s="1" t="s">
        <v>33099</v>
      </c>
      <c r="D779" s="1">
        <v>6</v>
      </c>
      <c r="H779" s="1" t="s">
        <v>33257</v>
      </c>
      <c r="I779" s="1" t="s">
        <v>32159</v>
      </c>
      <c r="J779" s="1" t="s">
        <v>8516</v>
      </c>
      <c r="K779" s="1">
        <v>111</v>
      </c>
      <c r="L779" s="1" t="s">
        <v>9644</v>
      </c>
      <c r="R779" s="1" t="s">
        <v>31777</v>
      </c>
      <c r="S779" s="1" t="s">
        <v>33258</v>
      </c>
    </row>
    <row r="780" customHeight="1" spans="1:19">
      <c r="B780" s="1" t="s">
        <v>7596</v>
      </c>
      <c r="C780" s="1" t="s">
        <v>33097</v>
      </c>
      <c r="H780" s="1" t="s">
        <v>33259</v>
      </c>
      <c r="I780" s="1" t="s">
        <v>15365</v>
      </c>
      <c r="J780" s="1" t="s">
        <v>21837</v>
      </c>
      <c r="K780" s="1">
        <v>111</v>
      </c>
      <c r="L780" s="1" t="s">
        <v>24</v>
      </c>
      <c r="R780" s="1" t="s">
        <v>31777</v>
      </c>
      <c r="S780" s="1" t="s">
        <v>33260</v>
      </c>
    </row>
    <row r="781" customHeight="1" spans="1:19">
      <c r="B781" s="1" t="s">
        <v>7596</v>
      </c>
      <c r="C781" s="1" t="s">
        <v>3914</v>
      </c>
      <c r="I781" s="1" t="s">
        <v>11098</v>
      </c>
      <c r="J781" s="1" t="s">
        <v>21837</v>
      </c>
      <c r="K781" s="1">
        <v>122</v>
      </c>
      <c r="L781" s="1" t="s">
        <v>24</v>
      </c>
      <c r="R781" s="1" t="s">
        <v>31777</v>
      </c>
      <c r="S781" s="1" t="s">
        <v>33261</v>
      </c>
    </row>
    <row r="782" customHeight="1" spans="1:19">
      <c r="B782" s="1" t="s">
        <v>7596</v>
      </c>
      <c r="C782" s="1" t="s">
        <v>3914</v>
      </c>
      <c r="D782" s="1">
        <v>6</v>
      </c>
      <c r="H782" s="1" t="s">
        <v>33262</v>
      </c>
      <c r="I782" s="1" t="s">
        <v>32141</v>
      </c>
      <c r="J782" s="1" t="s">
        <v>8516</v>
      </c>
      <c r="K782" s="1">
        <v>123</v>
      </c>
      <c r="L782" s="1" t="s">
        <v>9644</v>
      </c>
      <c r="R782" s="1" t="s">
        <v>31777</v>
      </c>
      <c r="S782" s="1" t="s">
        <v>33263</v>
      </c>
    </row>
    <row r="783" customHeight="1" spans="1:19">
      <c r="B783" s="1" t="s">
        <v>7596</v>
      </c>
      <c r="C783" s="1" t="s">
        <v>33095</v>
      </c>
      <c r="D783" s="1">
        <v>6</v>
      </c>
      <c r="H783" s="1" t="s">
        <v>15490</v>
      </c>
      <c r="I783" s="1" t="s">
        <v>3437</v>
      </c>
      <c r="J783" s="1" t="s">
        <v>8516</v>
      </c>
      <c r="K783" s="1">
        <v>123</v>
      </c>
      <c r="L783" s="1" t="s">
        <v>9644</v>
      </c>
      <c r="R783" s="1" t="s">
        <v>31777</v>
      </c>
      <c r="S783" s="1" t="s">
        <v>33264</v>
      </c>
    </row>
    <row r="784" customHeight="1" spans="1:19">
      <c r="B784" s="1" t="s">
        <v>7596</v>
      </c>
      <c r="C784" s="1" t="s">
        <v>11236</v>
      </c>
      <c r="H784" s="1" t="s">
        <v>33265</v>
      </c>
      <c r="I784" s="1" t="s">
        <v>32297</v>
      </c>
      <c r="J784" s="1" t="s">
        <v>21837</v>
      </c>
      <c r="K784" s="1">
        <v>123</v>
      </c>
      <c r="L784" s="1" t="s">
        <v>24</v>
      </c>
      <c r="R784" s="1" t="s">
        <v>31777</v>
      </c>
      <c r="S784" s="1" t="s">
        <v>33266</v>
      </c>
    </row>
    <row r="785" customHeight="1" spans="1:19">
      <c r="B785" s="1" t="s">
        <v>7596</v>
      </c>
      <c r="C785" s="1" t="s">
        <v>5182</v>
      </c>
      <c r="D785" s="1">
        <v>6</v>
      </c>
      <c r="H785" s="1" t="s">
        <v>33267</v>
      </c>
      <c r="I785" s="1" t="s">
        <v>13102</v>
      </c>
      <c r="J785" s="1" t="s">
        <v>8516</v>
      </c>
      <c r="K785" s="1">
        <v>128</v>
      </c>
      <c r="L785" s="1" t="s">
        <v>9644</v>
      </c>
      <c r="R785" s="1" t="s">
        <v>31777</v>
      </c>
      <c r="S785" s="1" t="s">
        <v>33268</v>
      </c>
    </row>
    <row r="786" customHeight="1" spans="1:19">
      <c r="A786" s="1" t="s">
        <v>15518</v>
      </c>
      <c r="B786" s="1" t="s">
        <v>7596</v>
      </c>
      <c r="C786" s="1" t="s">
        <v>32549</v>
      </c>
      <c r="D786" s="1">
        <v>6</v>
      </c>
      <c r="H786" s="1" t="s">
        <v>33269</v>
      </c>
      <c r="I786" s="1" t="s">
        <v>32176</v>
      </c>
      <c r="J786" s="1" t="s">
        <v>8516</v>
      </c>
      <c r="K786" s="1">
        <v>128</v>
      </c>
      <c r="L786" s="1" t="s">
        <v>9644</v>
      </c>
      <c r="R786" s="1" t="s">
        <v>31777</v>
      </c>
      <c r="S786" s="1" t="s">
        <v>33270</v>
      </c>
    </row>
    <row r="787" customHeight="1" spans="1:19">
      <c r="A787" s="1" t="s">
        <v>15518</v>
      </c>
      <c r="B787" s="1" t="s">
        <v>7596</v>
      </c>
      <c r="C787" s="1" t="s">
        <v>32551</v>
      </c>
      <c r="H787" s="1" t="s">
        <v>15510</v>
      </c>
      <c r="I787" s="1" t="s">
        <v>11115</v>
      </c>
      <c r="J787" s="1" t="s">
        <v>21837</v>
      </c>
      <c r="K787" s="1">
        <v>128</v>
      </c>
      <c r="L787" s="1" t="s">
        <v>24</v>
      </c>
      <c r="R787" s="1" t="s">
        <v>31777</v>
      </c>
      <c r="S787" s="1" t="s">
        <v>33271</v>
      </c>
    </row>
    <row r="788" customHeight="1" spans="1:19">
      <c r="B788" s="1" t="s">
        <v>7596</v>
      </c>
      <c r="C788" s="1" t="s">
        <v>11210</v>
      </c>
      <c r="I788" s="1" t="s">
        <v>11118</v>
      </c>
      <c r="J788" s="1" t="s">
        <v>21837</v>
      </c>
      <c r="L788" s="1" t="s">
        <v>24</v>
      </c>
      <c r="R788" s="1" t="s">
        <v>31777</v>
      </c>
      <c r="S788" s="1" t="s">
        <v>33272</v>
      </c>
    </row>
    <row r="789" customHeight="1" spans="1:19">
      <c r="B789" s="1" t="s">
        <v>7596</v>
      </c>
      <c r="C789" s="1" t="s">
        <v>33108</v>
      </c>
      <c r="H789" s="1" t="s">
        <v>33273</v>
      </c>
      <c r="I789" s="1" t="s">
        <v>32304</v>
      </c>
      <c r="J789" s="1" t="s">
        <v>21837</v>
      </c>
      <c r="L789" s="1" t="s">
        <v>24</v>
      </c>
      <c r="R789" s="1" t="s">
        <v>31777</v>
      </c>
      <c r="S789" s="1" t="s">
        <v>33274</v>
      </c>
    </row>
    <row r="790" customHeight="1" spans="1:19">
      <c r="A790" s="1" t="s">
        <v>15446</v>
      </c>
      <c r="B790" s="1" t="s">
        <v>7596</v>
      </c>
      <c r="C790" s="1" t="s">
        <v>3831</v>
      </c>
      <c r="H790" s="1" t="s">
        <v>33275</v>
      </c>
      <c r="I790" s="1" t="s">
        <v>32308</v>
      </c>
      <c r="J790" s="1" t="s">
        <v>21837</v>
      </c>
      <c r="L790" s="1" t="s">
        <v>24</v>
      </c>
      <c r="R790" s="1" t="s">
        <v>31777</v>
      </c>
      <c r="S790" s="1" t="s">
        <v>33276</v>
      </c>
    </row>
    <row r="791" customHeight="1" spans="1:19">
      <c r="A791" s="1" t="s">
        <v>15459</v>
      </c>
      <c r="B791" s="1" t="s">
        <v>7596</v>
      </c>
      <c r="C791" s="1" t="s">
        <v>11219</v>
      </c>
      <c r="H791" s="1" t="s">
        <v>33277</v>
      </c>
      <c r="I791" s="1" t="s">
        <v>32311</v>
      </c>
      <c r="J791" s="1" t="s">
        <v>21837</v>
      </c>
      <c r="L791" s="1" t="s">
        <v>24</v>
      </c>
      <c r="R791" s="1" t="s">
        <v>31777</v>
      </c>
      <c r="S791" s="1" t="s">
        <v>33278</v>
      </c>
    </row>
    <row r="792" customHeight="1" spans="1:19">
      <c r="B792" s="1" t="s">
        <v>7596</v>
      </c>
      <c r="C792" s="1" t="s">
        <v>5182</v>
      </c>
      <c r="H792" s="1" t="s">
        <v>33279</v>
      </c>
      <c r="I792" s="1" t="s">
        <v>11133</v>
      </c>
      <c r="J792" s="1" t="s">
        <v>21837</v>
      </c>
      <c r="L792" s="1" t="s">
        <v>24</v>
      </c>
      <c r="R792" s="1" t="s">
        <v>31777</v>
      </c>
      <c r="S792" s="1" t="s">
        <v>33280</v>
      </c>
    </row>
    <row r="793" customHeight="1" spans="1:19">
      <c r="A793" s="1" t="s">
        <v>15518</v>
      </c>
      <c r="B793" s="1" t="s">
        <v>7596</v>
      </c>
      <c r="C793" s="1" t="s">
        <v>32549</v>
      </c>
      <c r="H793" s="1" t="s">
        <v>33281</v>
      </c>
      <c r="I793" s="1" t="s">
        <v>15394</v>
      </c>
      <c r="J793" s="1" t="s">
        <v>21837</v>
      </c>
      <c r="L793" s="1" t="s">
        <v>24</v>
      </c>
      <c r="R793" s="1" t="s">
        <v>31777</v>
      </c>
      <c r="S793" s="1" t="s">
        <v>33282</v>
      </c>
    </row>
    <row r="794" customHeight="1" spans="1:19">
      <c r="A794" s="1" t="s">
        <v>15502</v>
      </c>
      <c r="B794" s="1" t="s">
        <v>7596</v>
      </c>
      <c r="C794" s="1" t="s">
        <v>3897</v>
      </c>
      <c r="H794" s="1" t="s">
        <v>33283</v>
      </c>
      <c r="I794" s="1" t="s">
        <v>3822</v>
      </c>
      <c r="J794" s="1" t="s">
        <v>21837</v>
      </c>
      <c r="L794" s="1" t="s">
        <v>24</v>
      </c>
      <c r="R794" s="1" t="s">
        <v>31777</v>
      </c>
      <c r="S794" s="1" t="s">
        <v>33284</v>
      </c>
    </row>
    <row r="795" customHeight="1" spans="1:19">
      <c r="C795" s="1" t="s">
        <v>33285</v>
      </c>
    </row>
    <row r="796" customHeight="1" spans="1:19">
      <c r="A796" s="1" t="s">
        <v>14348</v>
      </c>
      <c r="B796" s="1" t="s">
        <v>119</v>
      </c>
      <c r="C796" s="1" t="s">
        <v>9640</v>
      </c>
      <c r="I796" s="1" t="s">
        <v>33286</v>
      </c>
      <c r="J796" s="1" t="s">
        <v>8516</v>
      </c>
      <c r="K796" s="1">
        <v>90</v>
      </c>
      <c r="L796" s="1" t="s">
        <v>24</v>
      </c>
      <c r="S796" s="1" t="s">
        <v>14350</v>
      </c>
    </row>
    <row r="797" customHeight="1" spans="1:19">
      <c r="A797" s="1" t="s">
        <v>14358</v>
      </c>
      <c r="B797" s="1" t="s">
        <v>119</v>
      </c>
      <c r="C797" s="1" t="s">
        <v>14359</v>
      </c>
      <c r="I797" s="1" t="s">
        <v>33286</v>
      </c>
      <c r="J797" s="1" t="s">
        <v>8516</v>
      </c>
      <c r="K797" s="1">
        <v>104</v>
      </c>
      <c r="L797" s="1" t="s">
        <v>24</v>
      </c>
      <c r="S797" s="1" t="s">
        <v>14361</v>
      </c>
    </row>
    <row r="798" customHeight="1" spans="1:19">
      <c r="A798" s="1" t="s">
        <v>14380</v>
      </c>
      <c r="B798" s="1" t="s">
        <v>119</v>
      </c>
      <c r="C798" s="1" t="s">
        <v>33287</v>
      </c>
      <c r="I798" s="1" t="s">
        <v>33286</v>
      </c>
      <c r="J798" s="1" t="s">
        <v>8516</v>
      </c>
      <c r="K798" s="1">
        <v>108</v>
      </c>
      <c r="L798" s="1" t="s">
        <v>24</v>
      </c>
      <c r="S798" s="1" t="s">
        <v>14383</v>
      </c>
    </row>
    <row r="799" customHeight="1" spans="1:19">
      <c r="A799" s="1" t="s">
        <v>14397</v>
      </c>
      <c r="B799" s="1" t="s">
        <v>119</v>
      </c>
      <c r="C799" s="1" t="s">
        <v>33288</v>
      </c>
      <c r="I799" s="1" t="s">
        <v>33286</v>
      </c>
      <c r="J799" s="1" t="s">
        <v>8516</v>
      </c>
      <c r="K799" s="1">
        <v>110</v>
      </c>
      <c r="L799" s="1" t="s">
        <v>24</v>
      </c>
      <c r="S799" s="1" t="s">
        <v>14399</v>
      </c>
    </row>
    <row r="800" customHeight="1" spans="1:19">
      <c r="A800" s="1" t="s">
        <v>14804</v>
      </c>
      <c r="B800" s="1" t="s">
        <v>251</v>
      </c>
      <c r="C800" s="1" t="s">
        <v>14805</v>
      </c>
      <c r="I800" s="1" t="s">
        <v>33286</v>
      </c>
      <c r="J800" s="1" t="s">
        <v>8518</v>
      </c>
      <c r="K800" s="1">
        <v>93.5</v>
      </c>
      <c r="L800" s="1" t="s">
        <v>24</v>
      </c>
      <c r="S800" s="1" t="s">
        <v>14807</v>
      </c>
    </row>
    <row r="801" customHeight="1" spans="1:19">
      <c r="A801" s="1" t="s">
        <v>14839</v>
      </c>
      <c r="B801" s="1" t="s">
        <v>251</v>
      </c>
      <c r="C801" s="1" t="s">
        <v>33289</v>
      </c>
      <c r="I801" s="1" t="s">
        <v>33286</v>
      </c>
      <c r="J801" s="1" t="s">
        <v>8516</v>
      </c>
      <c r="K801" s="1">
        <v>109</v>
      </c>
      <c r="L801" s="1" t="s">
        <v>24</v>
      </c>
      <c r="S801" s="1" t="s">
        <v>14841</v>
      </c>
    </row>
    <row r="802" customHeight="1" spans="1:19">
      <c r="A802" s="1" t="s">
        <v>14824</v>
      </c>
      <c r="B802" s="1" t="s">
        <v>251</v>
      </c>
      <c r="C802" s="1" t="s">
        <v>33290</v>
      </c>
      <c r="I802" s="1" t="s">
        <v>33286</v>
      </c>
      <c r="K802" s="1">
        <v>98</v>
      </c>
      <c r="L802" s="1" t="s">
        <v>24</v>
      </c>
      <c r="S802" s="1" t="s">
        <v>14827</v>
      </c>
    </row>
    <row r="803" customHeight="1" spans="1:19">
      <c r="A803" s="1" t="s">
        <v>14842</v>
      </c>
      <c r="B803" s="1" t="s">
        <v>251</v>
      </c>
      <c r="C803" s="1" t="s">
        <v>14843</v>
      </c>
      <c r="I803" s="1" t="s">
        <v>33286</v>
      </c>
      <c r="J803" s="1" t="s">
        <v>8520</v>
      </c>
      <c r="K803" s="1">
        <v>98</v>
      </c>
      <c r="L803" s="1" t="s">
        <v>24</v>
      </c>
      <c r="S803" s="1" t="s">
        <v>14844</v>
      </c>
    </row>
    <row r="804" customHeight="1" spans="1:19">
      <c r="A804" s="1" t="s">
        <v>14829</v>
      </c>
      <c r="B804" s="1" t="s">
        <v>251</v>
      </c>
      <c r="C804" s="1" t="s">
        <v>10319</v>
      </c>
      <c r="I804" s="1" t="s">
        <v>33286</v>
      </c>
      <c r="J804" s="1" t="s">
        <v>8516</v>
      </c>
      <c r="L804" s="1" t="s">
        <v>24</v>
      </c>
      <c r="S804" s="1" t="s">
        <v>14831</v>
      </c>
    </row>
    <row r="805" customHeight="1" spans="1:19">
      <c r="A805" s="1" t="s">
        <v>14832</v>
      </c>
      <c r="B805" s="1" t="s">
        <v>251</v>
      </c>
      <c r="C805" s="1" t="s">
        <v>10319</v>
      </c>
      <c r="I805" s="1" t="s">
        <v>33286</v>
      </c>
      <c r="J805" s="1" t="s">
        <v>14701</v>
      </c>
      <c r="L805" s="1" t="s">
        <v>24</v>
      </c>
      <c r="S805" s="1" t="s">
        <v>14834</v>
      </c>
    </row>
    <row r="806" customHeight="1" spans="1:19">
      <c r="A806" s="1" t="s">
        <v>14929</v>
      </c>
      <c r="B806" s="1" t="s">
        <v>277</v>
      </c>
      <c r="C806" s="1" t="s">
        <v>33291</v>
      </c>
      <c r="I806" s="1" t="s">
        <v>33286</v>
      </c>
      <c r="J806" s="1" t="s">
        <v>8516</v>
      </c>
      <c r="K806" s="1">
        <v>105</v>
      </c>
      <c r="L806" s="1" t="s">
        <v>24</v>
      </c>
      <c r="S806" s="1" t="s">
        <v>14932</v>
      </c>
    </row>
    <row r="807" customHeight="1" spans="1:19">
      <c r="A807" s="1" t="s">
        <v>15213</v>
      </c>
      <c r="B807" s="1" t="s">
        <v>277</v>
      </c>
      <c r="C807" s="1" t="s">
        <v>33292</v>
      </c>
      <c r="I807" s="1" t="s">
        <v>33286</v>
      </c>
      <c r="J807" s="1" t="s">
        <v>8516</v>
      </c>
      <c r="K807" s="1">
        <v>140</v>
      </c>
      <c r="L807" s="1" t="s">
        <v>24</v>
      </c>
      <c r="S807" s="1" t="s">
        <v>15214</v>
      </c>
    </row>
    <row r="808" customHeight="1" spans="1:19">
      <c r="A808" s="1" t="s">
        <v>15015</v>
      </c>
      <c r="B808" s="1" t="s">
        <v>277</v>
      </c>
      <c r="C808" s="1" t="s">
        <v>33293</v>
      </c>
      <c r="I808" s="1" t="s">
        <v>33286</v>
      </c>
      <c r="J808" s="1" t="s">
        <v>8523</v>
      </c>
      <c r="K808" s="1">
        <v>105</v>
      </c>
      <c r="L808" s="1" t="s">
        <v>24</v>
      </c>
      <c r="S808" s="1" t="s">
        <v>15017</v>
      </c>
    </row>
    <row r="809" customHeight="1" spans="1:19">
      <c r="A809" s="1" t="s">
        <v>15045</v>
      </c>
      <c r="B809" s="1" t="s">
        <v>329</v>
      </c>
      <c r="C809" s="1" t="s">
        <v>15046</v>
      </c>
      <c r="I809" s="1" t="s">
        <v>33286</v>
      </c>
      <c r="J809" s="1" t="s">
        <v>14701</v>
      </c>
      <c r="K809" s="1">
        <v>91.1</v>
      </c>
      <c r="L809" s="1" t="s">
        <v>24</v>
      </c>
      <c r="S809" s="1" t="s">
        <v>15047</v>
      </c>
    </row>
    <row r="810" customHeight="1" spans="1:19">
      <c r="A810" s="1" t="s">
        <v>15173</v>
      </c>
      <c r="B810" s="1" t="s">
        <v>329</v>
      </c>
      <c r="C810" s="1" t="s">
        <v>15174</v>
      </c>
      <c r="I810" s="1" t="s">
        <v>33286</v>
      </c>
      <c r="J810" s="1" t="s">
        <v>8518</v>
      </c>
      <c r="K810" s="1">
        <v>118</v>
      </c>
      <c r="L810" s="1" t="s">
        <v>24</v>
      </c>
      <c r="S810" s="1" t="s">
        <v>15175</v>
      </c>
    </row>
    <row r="811" customHeight="1" spans="1:19">
      <c r="A811" s="1" t="s">
        <v>15188</v>
      </c>
      <c r="B811" s="1" t="s">
        <v>329</v>
      </c>
      <c r="C811" s="1" t="s">
        <v>15189</v>
      </c>
      <c r="I811" s="1" t="s">
        <v>33286</v>
      </c>
      <c r="J811" s="1" t="s">
        <v>8516</v>
      </c>
      <c r="K811" s="1">
        <v>130</v>
      </c>
      <c r="L811" s="1" t="s">
        <v>24</v>
      </c>
      <c r="S811" s="1" t="s">
        <v>15190</v>
      </c>
    </row>
    <row r="812" customHeight="1" spans="1:19">
      <c r="A812" s="1" t="s">
        <v>15108</v>
      </c>
      <c r="B812" s="1" t="s">
        <v>329</v>
      </c>
      <c r="C812" s="1" t="s">
        <v>33294</v>
      </c>
      <c r="I812" s="1" t="s">
        <v>33286</v>
      </c>
      <c r="J812" s="1" t="s">
        <v>14619</v>
      </c>
      <c r="L812" s="1" t="s">
        <v>24</v>
      </c>
      <c r="S812" s="1" t="s">
        <v>15111</v>
      </c>
    </row>
    <row r="813" customHeight="1" spans="1:19">
      <c r="A813" s="1" t="s">
        <v>15249</v>
      </c>
      <c r="B813" s="1" t="s">
        <v>432</v>
      </c>
      <c r="C813" s="1" t="s">
        <v>33295</v>
      </c>
      <c r="I813" s="1" t="s">
        <v>33286</v>
      </c>
      <c r="K813" s="1">
        <v>109</v>
      </c>
      <c r="L813" s="1" t="s">
        <v>24</v>
      </c>
      <c r="S813" s="1" t="s">
        <v>15253</v>
      </c>
    </row>
    <row r="814" customHeight="1" spans="1:19">
      <c r="A814" s="1" t="s">
        <v>15302</v>
      </c>
      <c r="B814" s="1" t="s">
        <v>450</v>
      </c>
      <c r="C814" s="1" t="s">
        <v>33296</v>
      </c>
      <c r="I814" s="1" t="s">
        <v>33286</v>
      </c>
      <c r="K814" s="1">
        <v>114</v>
      </c>
      <c r="L814" s="1" t="s">
        <v>24</v>
      </c>
      <c r="S814" s="1" t="s">
        <v>15306</v>
      </c>
    </row>
    <row r="815" customHeight="1" spans="1:19">
      <c r="A815" s="1" t="s">
        <v>15307</v>
      </c>
      <c r="B815" s="1" t="s">
        <v>450</v>
      </c>
      <c r="C815" s="1" t="s">
        <v>33297</v>
      </c>
      <c r="I815" s="1" t="s">
        <v>33286</v>
      </c>
      <c r="J815" s="1" t="s">
        <v>8516</v>
      </c>
      <c r="K815" s="1">
        <v>114</v>
      </c>
      <c r="L815" s="1" t="s">
        <v>24</v>
      </c>
      <c r="S815" s="1" t="s">
        <v>15309</v>
      </c>
    </row>
    <row r="816" customHeight="1" spans="1:19">
      <c r="A816" s="1" t="s">
        <v>15280</v>
      </c>
      <c r="B816" s="1" t="s">
        <v>450</v>
      </c>
      <c r="C816" s="1" t="s">
        <v>33298</v>
      </c>
      <c r="I816" s="1" t="s">
        <v>33286</v>
      </c>
      <c r="J816" s="1" t="s">
        <v>8519</v>
      </c>
      <c r="L816" s="1" t="s">
        <v>24</v>
      </c>
      <c r="S816" s="1" t="s">
        <v>15283</v>
      </c>
    </row>
    <row r="817" customHeight="1" spans="1:19">
      <c r="A817" s="1" t="s">
        <v>15452</v>
      </c>
      <c r="B817" s="1" t="s">
        <v>527</v>
      </c>
      <c r="C817" s="1" t="s">
        <v>33299</v>
      </c>
      <c r="I817" s="1" t="s">
        <v>33286</v>
      </c>
      <c r="J817" s="1" t="s">
        <v>8516</v>
      </c>
      <c r="K817" s="1">
        <v>102</v>
      </c>
      <c r="L817" s="1" t="s">
        <v>24</v>
      </c>
      <c r="S817" s="1" t="s">
        <v>15455</v>
      </c>
    </row>
    <row r="818" customHeight="1" spans="1:19">
      <c r="A818" s="1" t="s">
        <v>15485</v>
      </c>
      <c r="B818" s="1" t="s">
        <v>527</v>
      </c>
      <c r="C818" s="1" t="s">
        <v>33300</v>
      </c>
      <c r="I818" s="1" t="s">
        <v>33286</v>
      </c>
      <c r="J818" s="1" t="s">
        <v>8520</v>
      </c>
      <c r="K818" s="1">
        <v>123</v>
      </c>
      <c r="L818" s="1" t="s">
        <v>24</v>
      </c>
      <c r="S818" s="1" t="s">
        <v>15488</v>
      </c>
    </row>
    <row r="819" customHeight="1" spans="1:19">
      <c r="A819" s="1" t="s">
        <v>15494</v>
      </c>
      <c r="B819" s="1" t="s">
        <v>527</v>
      </c>
      <c r="C819" s="1" t="s">
        <v>33301</v>
      </c>
      <c r="I819" s="1" t="s">
        <v>33286</v>
      </c>
      <c r="J819" s="1" t="s">
        <v>8516</v>
      </c>
      <c r="K819" s="1">
        <v>123</v>
      </c>
      <c r="L819" s="1" t="s">
        <v>24</v>
      </c>
      <c r="S819" s="1" t="s">
        <v>15497</v>
      </c>
    </row>
    <row r="820" customHeight="1" spans="1:19">
      <c r="A820" s="1" t="s">
        <v>15508</v>
      </c>
      <c r="B820" s="1" t="s">
        <v>527</v>
      </c>
      <c r="C820" s="1" t="s">
        <v>15509</v>
      </c>
      <c r="I820" s="1" t="s">
        <v>33286</v>
      </c>
      <c r="J820" s="1" t="s">
        <v>8516</v>
      </c>
      <c r="K820" s="1">
        <v>128</v>
      </c>
      <c r="L820" s="1" t="s">
        <v>24</v>
      </c>
      <c r="S820" s="1" t="s">
        <v>15511</v>
      </c>
    </row>
    <row r="821" customHeight="1" spans="1:19">
      <c r="A821" s="1" t="s">
        <v>15653</v>
      </c>
      <c r="B821" s="1" t="s">
        <v>11462</v>
      </c>
      <c r="C821" s="1" t="s">
        <v>33302</v>
      </c>
      <c r="I821" s="1" t="s">
        <v>33286</v>
      </c>
      <c r="K821" s="1">
        <v>127</v>
      </c>
      <c r="L821" s="1" t="s">
        <v>24</v>
      </c>
      <c r="S821" s="1" t="s">
        <v>15656</v>
      </c>
    </row>
    <row r="822" customHeight="1" spans="1:19">
      <c r="A822" s="1" t="s">
        <v>15864</v>
      </c>
      <c r="B822" s="1" t="s">
        <v>11462</v>
      </c>
      <c r="C822" s="1" t="s">
        <v>33303</v>
      </c>
      <c r="I822" s="1" t="s">
        <v>33286</v>
      </c>
      <c r="K822" s="1">
        <v>127</v>
      </c>
      <c r="L822" s="1" t="s">
        <v>24</v>
      </c>
      <c r="S822" s="1" t="s">
        <v>15867</v>
      </c>
    </row>
    <row r="823" customHeight="1" spans="1:19">
      <c r="A823" s="1" t="s">
        <v>15850</v>
      </c>
      <c r="B823" s="1" t="s">
        <v>638</v>
      </c>
      <c r="C823" s="1" t="s">
        <v>33304</v>
      </c>
      <c r="I823" s="1" t="s">
        <v>33286</v>
      </c>
      <c r="K823" s="1">
        <v>102</v>
      </c>
      <c r="L823" s="1" t="s">
        <v>24</v>
      </c>
      <c r="S823" s="1" t="s">
        <v>15853</v>
      </c>
    </row>
    <row r="824" customHeight="1" spans="1:19">
      <c r="A824" s="1" t="s">
        <v>15854</v>
      </c>
      <c r="B824" s="1" t="s">
        <v>660</v>
      </c>
      <c r="C824" s="1" t="s">
        <v>33305</v>
      </c>
      <c r="I824" s="1" t="s">
        <v>33286</v>
      </c>
      <c r="J824" s="1" t="s">
        <v>8518</v>
      </c>
      <c r="K824" s="1">
        <v>109.8</v>
      </c>
      <c r="L824" s="1" t="s">
        <v>24</v>
      </c>
      <c r="S824" s="1" t="s">
        <v>15857</v>
      </c>
    </row>
    <row r="825" customHeight="1" spans="1:19">
      <c r="A825" s="1" t="s">
        <v>15678</v>
      </c>
      <c r="B825" s="1" t="s">
        <v>660</v>
      </c>
      <c r="C825" s="1" t="s">
        <v>33306</v>
      </c>
      <c r="I825" s="1" t="s">
        <v>33286</v>
      </c>
      <c r="J825" s="1" t="s">
        <v>8519</v>
      </c>
      <c r="L825" s="1" t="s">
        <v>24</v>
      </c>
      <c r="S825" s="1" t="s">
        <v>15681</v>
      </c>
    </row>
    <row r="826" customHeight="1" spans="1:19">
      <c r="A826" s="1" t="s">
        <v>15693</v>
      </c>
      <c r="B826" s="1" t="s">
        <v>660</v>
      </c>
      <c r="C826" s="1" t="s">
        <v>33307</v>
      </c>
      <c r="I826" s="1" t="s">
        <v>33286</v>
      </c>
      <c r="L826" s="1" t="s">
        <v>24</v>
      </c>
      <c r="S826" s="1" t="s">
        <v>15696</v>
      </c>
    </row>
    <row r="827" customHeight="1" spans="1:19">
      <c r="A827" s="1" t="s">
        <v>15700</v>
      </c>
      <c r="B827" s="1" t="s">
        <v>660</v>
      </c>
      <c r="C827" s="1" t="s">
        <v>33308</v>
      </c>
      <c r="I827" s="1" t="s">
        <v>33286</v>
      </c>
      <c r="J827" s="1" t="s">
        <v>8518</v>
      </c>
      <c r="L827" s="1" t="s">
        <v>24</v>
      </c>
      <c r="S827" s="1" t="s">
        <v>15702</v>
      </c>
    </row>
    <row r="828" customHeight="1" spans="1:19">
      <c r="A828" s="1" t="s">
        <v>15725</v>
      </c>
      <c r="B828" s="1" t="s">
        <v>706</v>
      </c>
      <c r="C828" s="1" t="s">
        <v>33309</v>
      </c>
      <c r="I828" s="1" t="s">
        <v>33286</v>
      </c>
      <c r="K828" s="1">
        <v>98</v>
      </c>
      <c r="L828" s="1" t="s">
        <v>24</v>
      </c>
      <c r="S828" s="1" t="s">
        <v>15728</v>
      </c>
    </row>
    <row r="829" customHeight="1" spans="1:19">
      <c r="A829" s="1" t="s">
        <v>15729</v>
      </c>
      <c r="B829" s="1" t="s">
        <v>706</v>
      </c>
      <c r="C829" s="1" t="s">
        <v>33310</v>
      </c>
      <c r="I829" s="1" t="s">
        <v>33286</v>
      </c>
      <c r="K829" s="1">
        <v>98</v>
      </c>
      <c r="L829" s="1" t="s">
        <v>24</v>
      </c>
      <c r="S829" s="1" t="s">
        <v>15732</v>
      </c>
    </row>
    <row r="830" customHeight="1" spans="1:19">
      <c r="A830" s="1" t="s">
        <v>15878</v>
      </c>
      <c r="B830" s="1" t="s">
        <v>706</v>
      </c>
      <c r="C830" s="1" t="s">
        <v>33311</v>
      </c>
      <c r="I830" s="1" t="s">
        <v>33286</v>
      </c>
      <c r="J830" s="1" t="s">
        <v>8519</v>
      </c>
      <c r="K830" s="1">
        <v>131</v>
      </c>
      <c r="L830" s="1" t="s">
        <v>24</v>
      </c>
      <c r="S830" s="1" t="s">
        <v>15881</v>
      </c>
    </row>
    <row r="831" customHeight="1" spans="1:19">
      <c r="A831" s="1" t="s">
        <v>15868</v>
      </c>
      <c r="B831" s="1" t="s">
        <v>726</v>
      </c>
      <c r="C831" s="1" t="s">
        <v>33312</v>
      </c>
      <c r="I831" s="1" t="s">
        <v>33286</v>
      </c>
      <c r="K831" s="1">
        <v>127</v>
      </c>
      <c r="L831" s="1" t="s">
        <v>24</v>
      </c>
      <c r="S831" s="1" t="s">
        <v>15872</v>
      </c>
    </row>
    <row r="832" customHeight="1" spans="1:19">
      <c r="A832" s="1" t="s">
        <v>15805</v>
      </c>
      <c r="C832" s="1" t="s">
        <v>33313</v>
      </c>
      <c r="I832" s="1" t="s">
        <v>33286</v>
      </c>
      <c r="K832" s="1">
        <v>75</v>
      </c>
      <c r="L832" s="1" t="s">
        <v>24</v>
      </c>
      <c r="S832" s="1" t="s">
        <v>15807</v>
      </c>
    </row>
    <row r="833" customHeight="1" spans="1:19">
      <c r="A833" s="1" t="s">
        <v>14352</v>
      </c>
      <c r="C833" s="1" t="s">
        <v>9640</v>
      </c>
      <c r="I833" s="1" t="s">
        <v>33286</v>
      </c>
      <c r="J833" s="1" t="s">
        <v>8518</v>
      </c>
      <c r="K833" s="1">
        <v>90</v>
      </c>
      <c r="L833" s="1" t="s">
        <v>24</v>
      </c>
      <c r="S833" s="1" t="s">
        <v>14353</v>
      </c>
    </row>
    <row r="834" customHeight="1" spans="1:19">
      <c r="A834" s="1" t="s">
        <v>15721</v>
      </c>
      <c r="B834" s="1" t="s">
        <v>1052</v>
      </c>
      <c r="C834" s="1" t="s">
        <v>33314</v>
      </c>
      <c r="I834" s="1" t="s">
        <v>33286</v>
      </c>
      <c r="J834" s="1" t="s">
        <v>8520</v>
      </c>
      <c r="K834" s="1">
        <v>94</v>
      </c>
      <c r="L834" s="1" t="s">
        <v>24</v>
      </c>
      <c r="S834" s="1" t="s">
        <v>15724</v>
      </c>
    </row>
    <row r="835" customHeight="1" spans="1:19">
      <c r="A835" s="1" t="s">
        <v>14877</v>
      </c>
      <c r="C835" s="1" t="s">
        <v>33315</v>
      </c>
      <c r="I835" s="1" t="s">
        <v>33286</v>
      </c>
      <c r="J835" s="1" t="s">
        <v>8520</v>
      </c>
      <c r="K835" s="1">
        <v>95</v>
      </c>
      <c r="L835" s="1" t="s">
        <v>24</v>
      </c>
      <c r="S835" s="1" t="s">
        <v>14880</v>
      </c>
    </row>
    <row r="836" customHeight="1" spans="1:19">
      <c r="A836" s="1" t="s">
        <v>14598</v>
      </c>
      <c r="C836" s="1" t="s">
        <v>14599</v>
      </c>
      <c r="I836" s="1" t="s">
        <v>33286</v>
      </c>
      <c r="J836" s="1" t="s">
        <v>8518</v>
      </c>
      <c r="K836" s="1">
        <v>98</v>
      </c>
      <c r="L836" s="1" t="s">
        <v>24</v>
      </c>
      <c r="S836" s="1" t="s">
        <v>14601</v>
      </c>
    </row>
    <row r="837" customHeight="1" spans="1:19">
      <c r="A837" s="1" t="s">
        <v>14602</v>
      </c>
      <c r="C837" s="1" t="s">
        <v>14599</v>
      </c>
      <c r="I837" s="1" t="s">
        <v>33286</v>
      </c>
      <c r="J837" s="1" t="s">
        <v>14603</v>
      </c>
      <c r="K837" s="1">
        <v>98</v>
      </c>
      <c r="L837" s="1" t="s">
        <v>24</v>
      </c>
      <c r="S837" s="1" t="s">
        <v>14604</v>
      </c>
    </row>
    <row r="838" customHeight="1" spans="1:19">
      <c r="A838" s="1" t="s">
        <v>15095</v>
      </c>
      <c r="C838" s="1" t="s">
        <v>15096</v>
      </c>
      <c r="I838" s="1" t="s">
        <v>33286</v>
      </c>
      <c r="J838" s="1" t="s">
        <v>8518</v>
      </c>
      <c r="K838" s="1">
        <v>100</v>
      </c>
      <c r="L838" s="1" t="s">
        <v>24</v>
      </c>
      <c r="S838" s="1" t="s">
        <v>15098</v>
      </c>
    </row>
    <row r="839" customHeight="1" spans="1:19">
      <c r="A839" s="1" t="s">
        <v>15766</v>
      </c>
      <c r="B839" s="1" t="s">
        <v>1052</v>
      </c>
      <c r="C839" s="1" t="s">
        <v>33316</v>
      </c>
      <c r="I839" s="1" t="s">
        <v>33286</v>
      </c>
      <c r="K839" s="1">
        <v>101</v>
      </c>
      <c r="L839" s="1" t="s">
        <v>24</v>
      </c>
      <c r="S839" s="1" t="s">
        <v>15770</v>
      </c>
    </row>
    <row r="840" customHeight="1" spans="1:19">
      <c r="A840" s="1" t="s">
        <v>15740</v>
      </c>
      <c r="C840" s="1" t="s">
        <v>4490</v>
      </c>
      <c r="I840" s="1" t="s">
        <v>33286</v>
      </c>
      <c r="J840" s="1" t="s">
        <v>8520</v>
      </c>
      <c r="K840" s="1">
        <v>102</v>
      </c>
      <c r="L840" s="1" t="s">
        <v>24</v>
      </c>
      <c r="S840" s="1" t="s">
        <v>15742</v>
      </c>
    </row>
    <row r="841" customHeight="1" spans="1:19">
      <c r="A841" s="1" t="s">
        <v>15743</v>
      </c>
      <c r="C841" s="1" t="s">
        <v>33317</v>
      </c>
      <c r="I841" s="1" t="s">
        <v>33286</v>
      </c>
      <c r="K841" s="1">
        <v>102</v>
      </c>
      <c r="L841" s="1" t="s">
        <v>24</v>
      </c>
      <c r="S841" s="1" t="s">
        <v>15747</v>
      </c>
    </row>
    <row r="842" customHeight="1" spans="1:19">
      <c r="A842" s="1" t="s">
        <v>15748</v>
      </c>
      <c r="C842" s="1" t="s">
        <v>33318</v>
      </c>
      <c r="I842" s="1" t="s">
        <v>33286</v>
      </c>
      <c r="K842" s="1">
        <v>102</v>
      </c>
      <c r="L842" s="1" t="s">
        <v>24</v>
      </c>
      <c r="S842" s="1" t="s">
        <v>15752</v>
      </c>
    </row>
    <row r="843" customHeight="1" spans="1:19">
      <c r="A843" s="1" t="s">
        <v>15102</v>
      </c>
      <c r="C843" s="1" t="s">
        <v>33319</v>
      </c>
      <c r="I843" s="1" t="s">
        <v>33286</v>
      </c>
      <c r="J843" s="1" t="s">
        <v>15103</v>
      </c>
      <c r="K843" s="1">
        <v>102</v>
      </c>
      <c r="L843" s="1" t="s">
        <v>24</v>
      </c>
      <c r="S843" s="1" t="s">
        <v>15104</v>
      </c>
    </row>
    <row r="844" customHeight="1" spans="1:19">
      <c r="A844" s="1" t="s">
        <v>15757</v>
      </c>
      <c r="B844" s="1" t="s">
        <v>1052</v>
      </c>
      <c r="C844" s="1" t="s">
        <v>33320</v>
      </c>
      <c r="I844" s="1" t="s">
        <v>33286</v>
      </c>
      <c r="J844" s="1" t="s">
        <v>8520</v>
      </c>
      <c r="K844" s="1">
        <v>108</v>
      </c>
      <c r="L844" s="1" t="s">
        <v>24</v>
      </c>
      <c r="S844" s="1" t="s">
        <v>15760</v>
      </c>
    </row>
    <row r="845" customHeight="1" spans="1:19">
      <c r="A845" s="1" t="s">
        <v>15761</v>
      </c>
      <c r="B845" s="1" t="s">
        <v>1052</v>
      </c>
      <c r="C845" s="1" t="s">
        <v>33321</v>
      </c>
      <c r="I845" s="1" t="s">
        <v>33286</v>
      </c>
      <c r="K845" s="1">
        <v>108</v>
      </c>
      <c r="L845" s="1" t="s">
        <v>24</v>
      </c>
      <c r="S845" s="1" t="s">
        <v>15765</v>
      </c>
    </row>
    <row r="846" customHeight="1" spans="1:19">
      <c r="A846" s="1" t="s">
        <v>14377</v>
      </c>
      <c r="C846" s="1" t="s">
        <v>33322</v>
      </c>
      <c r="I846" s="1" t="s">
        <v>33286</v>
      </c>
      <c r="J846" s="1" t="s">
        <v>8520</v>
      </c>
      <c r="K846" s="1">
        <v>108</v>
      </c>
      <c r="L846" s="1" t="s">
        <v>24</v>
      </c>
      <c r="S846" s="1" t="s">
        <v>14379</v>
      </c>
    </row>
    <row r="847" customHeight="1" spans="1:19">
      <c r="A847" s="1" t="s">
        <v>14384</v>
      </c>
      <c r="C847" s="1" t="s">
        <v>33323</v>
      </c>
      <c r="I847" s="1" t="s">
        <v>33286</v>
      </c>
      <c r="J847" s="1" t="s">
        <v>8520</v>
      </c>
      <c r="K847" s="1">
        <v>108</v>
      </c>
      <c r="L847" s="1" t="s">
        <v>24</v>
      </c>
      <c r="S847" s="1" t="s">
        <v>14385</v>
      </c>
    </row>
    <row r="848" customHeight="1" spans="1:19">
      <c r="A848" s="1" t="s">
        <v>14386</v>
      </c>
      <c r="C848" s="1" t="s">
        <v>33287</v>
      </c>
      <c r="I848" s="1" t="s">
        <v>33286</v>
      </c>
      <c r="J848" s="1" t="s">
        <v>8518</v>
      </c>
      <c r="K848" s="1">
        <v>108</v>
      </c>
      <c r="L848" s="1" t="s">
        <v>24</v>
      </c>
      <c r="S848" s="1" t="s">
        <v>14387</v>
      </c>
    </row>
    <row r="849" customHeight="1" spans="1:19">
      <c r="A849" s="1" t="s">
        <v>14391</v>
      </c>
      <c r="C849" s="1" t="s">
        <v>33324</v>
      </c>
      <c r="I849" s="1" t="s">
        <v>33286</v>
      </c>
      <c r="J849" s="1" t="s">
        <v>8520</v>
      </c>
      <c r="K849" s="1">
        <v>110</v>
      </c>
      <c r="L849" s="1" t="s">
        <v>24</v>
      </c>
      <c r="S849" s="1" t="s">
        <v>14393</v>
      </c>
    </row>
    <row r="850" customHeight="1" spans="1:19">
      <c r="A850" s="1" t="s">
        <v>14394</v>
      </c>
      <c r="C850" s="1" t="s">
        <v>33325</v>
      </c>
      <c r="I850" s="1" t="s">
        <v>33286</v>
      </c>
      <c r="J850" s="1" t="s">
        <v>8520</v>
      </c>
      <c r="K850" s="1">
        <v>110</v>
      </c>
      <c r="L850" s="1" t="s">
        <v>24</v>
      </c>
      <c r="S850" s="1" t="s">
        <v>14396</v>
      </c>
    </row>
    <row r="851" customHeight="1" spans="1:19">
      <c r="A851" s="1" t="s">
        <v>15790</v>
      </c>
      <c r="C851" s="1" t="s">
        <v>33326</v>
      </c>
      <c r="I851" s="1" t="s">
        <v>33286</v>
      </c>
      <c r="J851" s="1" t="s">
        <v>8516</v>
      </c>
      <c r="K851" s="1">
        <v>114</v>
      </c>
      <c r="L851" s="1" t="s">
        <v>24</v>
      </c>
      <c r="S851" s="1" t="s">
        <v>15793</v>
      </c>
    </row>
    <row r="852" customHeight="1" spans="1:19">
      <c r="A852" s="1" t="s">
        <v>15794</v>
      </c>
      <c r="C852" s="1" t="s">
        <v>33327</v>
      </c>
      <c r="I852" s="1" t="s">
        <v>33286</v>
      </c>
      <c r="J852" s="1" t="s">
        <v>8516</v>
      </c>
      <c r="K852" s="1">
        <v>114</v>
      </c>
      <c r="L852" s="1" t="s">
        <v>24</v>
      </c>
      <c r="S852" s="1" t="s">
        <v>15796</v>
      </c>
    </row>
    <row r="853" customHeight="1" spans="1:19">
      <c r="A853" s="1" t="s">
        <v>15498</v>
      </c>
      <c r="C853" s="1" t="s">
        <v>33328</v>
      </c>
      <c r="I853" s="1" t="s">
        <v>33286</v>
      </c>
      <c r="J853" s="1" t="s">
        <v>3857</v>
      </c>
      <c r="K853" s="1">
        <v>123</v>
      </c>
      <c r="L853" s="1" t="s">
        <v>24</v>
      </c>
      <c r="S853" s="1" t="s">
        <v>15501</v>
      </c>
    </row>
    <row r="854" customHeight="1" spans="1:19">
      <c r="A854" s="1" t="s">
        <v>15183</v>
      </c>
      <c r="C854" s="1" t="s">
        <v>15184</v>
      </c>
      <c r="I854" s="1" t="s">
        <v>33286</v>
      </c>
      <c r="J854" s="1" t="s">
        <v>15186</v>
      </c>
      <c r="K854" s="1">
        <v>130</v>
      </c>
      <c r="L854" s="1" t="s">
        <v>24</v>
      </c>
      <c r="S854" s="1" t="s">
        <v>15187</v>
      </c>
    </row>
    <row r="855" customHeight="1" spans="1:19">
      <c r="A855" s="1" t="s">
        <v>15874</v>
      </c>
      <c r="B855" s="1" t="s">
        <v>2282</v>
      </c>
      <c r="C855" s="1" t="s">
        <v>33329</v>
      </c>
      <c r="I855" s="1" t="s">
        <v>33286</v>
      </c>
      <c r="J855" s="1" t="s">
        <v>8518</v>
      </c>
      <c r="K855" s="1">
        <v>130.02</v>
      </c>
      <c r="L855" s="1" t="s">
        <v>24</v>
      </c>
      <c r="S855" s="1" t="s">
        <v>15877</v>
      </c>
    </row>
    <row r="856" customHeight="1" spans="1:19">
      <c r="A856" s="1" t="s">
        <v>15697</v>
      </c>
      <c r="C856" s="1" t="s">
        <v>15698</v>
      </c>
      <c r="I856" s="1" t="s">
        <v>33286</v>
      </c>
      <c r="J856" s="1" t="s">
        <v>2600</v>
      </c>
      <c r="L856" s="1" t="s">
        <v>24</v>
      </c>
      <c r="S856" s="1" t="s">
        <v>15699</v>
      </c>
    </row>
    <row r="857" customHeight="1" spans="1:19">
      <c r="A857" s="1" t="s">
        <v>15882</v>
      </c>
      <c r="B857" s="1" t="s">
        <v>2282</v>
      </c>
      <c r="C857" s="1" t="s">
        <v>33330</v>
      </c>
      <c r="I857" s="1" t="s">
        <v>33286</v>
      </c>
      <c r="K857" s="1">
        <v>132</v>
      </c>
      <c r="L857" s="1" t="s">
        <v>24</v>
      </c>
      <c r="S857" s="1" t="s">
        <v>15886</v>
      </c>
    </row>
    <row r="858" customHeight="1" spans="1:19">
      <c r="A858" s="1" t="s">
        <v>15887</v>
      </c>
      <c r="B858" s="1" t="s">
        <v>2282</v>
      </c>
      <c r="C858" s="1" t="s">
        <v>33331</v>
      </c>
      <c r="I858" s="1" t="s">
        <v>33286</v>
      </c>
      <c r="K858" s="1">
        <v>133</v>
      </c>
      <c r="L858" s="1" t="s">
        <v>24</v>
      </c>
      <c r="S858" s="1" t="s">
        <v>15891</v>
      </c>
    </row>
    <row r="859" customHeight="1" spans="1:19">
      <c r="A859" s="1" t="s">
        <v>15909</v>
      </c>
      <c r="B859" s="1" t="s">
        <v>2282</v>
      </c>
      <c r="C859" s="1" t="s">
        <v>33332</v>
      </c>
      <c r="I859" s="1" t="s">
        <v>33286</v>
      </c>
      <c r="J859" s="1" t="s">
        <v>8519</v>
      </c>
      <c r="K859" s="1">
        <v>139</v>
      </c>
      <c r="L859" s="1" t="s">
        <v>24</v>
      </c>
      <c r="S859" s="1" t="s">
        <v>15911</v>
      </c>
    </row>
    <row r="860" customHeight="1" spans="1:19">
      <c r="A860" s="1" t="s">
        <v>15892</v>
      </c>
      <c r="B860" s="1" t="s">
        <v>2282</v>
      </c>
      <c r="C860" s="1" t="s">
        <v>33333</v>
      </c>
      <c r="I860" s="1" t="s">
        <v>33286</v>
      </c>
      <c r="K860" s="1">
        <v>139</v>
      </c>
      <c r="L860" s="1" t="s">
        <v>24</v>
      </c>
      <c r="S860" s="1" t="s">
        <v>15895</v>
      </c>
    </row>
    <row r="861" customHeight="1" spans="1:19">
      <c r="A861" s="1" t="s">
        <v>15912</v>
      </c>
      <c r="B861" s="1" t="s">
        <v>1052</v>
      </c>
      <c r="C861" s="1" t="s">
        <v>33334</v>
      </c>
      <c r="I861" s="1" t="s">
        <v>33286</v>
      </c>
      <c r="J861" s="1" t="s">
        <v>8519</v>
      </c>
      <c r="K861" s="1">
        <v>132</v>
      </c>
      <c r="L861" s="1" t="s">
        <v>24</v>
      </c>
      <c r="S861" s="1" t="s">
        <v>15915</v>
      </c>
    </row>
    <row r="862" customHeight="1" spans="1:19">
      <c r="A862" s="1" t="s">
        <v>15712</v>
      </c>
      <c r="B862" s="1" t="s">
        <v>4455</v>
      </c>
      <c r="C862" s="1" t="s">
        <v>11621</v>
      </c>
      <c r="I862" s="1" t="s">
        <v>33286</v>
      </c>
      <c r="J862" s="1" t="s">
        <v>4523</v>
      </c>
      <c r="L862" s="1" t="s">
        <v>24</v>
      </c>
      <c r="S862" s="1" t="s">
        <v>15713</v>
      </c>
    </row>
    <row r="863" customHeight="1" spans="1:19">
      <c r="A863" s="1" t="s">
        <v>15714</v>
      </c>
      <c r="B863" s="1" t="s">
        <v>4455</v>
      </c>
      <c r="C863" s="1" t="s">
        <v>11621</v>
      </c>
      <c r="I863" s="1" t="s">
        <v>33286</v>
      </c>
      <c r="J863" s="1" t="s">
        <v>8519</v>
      </c>
      <c r="L863" s="1" t="s">
        <v>24</v>
      </c>
      <c r="S863" s="1" t="s">
        <v>15717</v>
      </c>
    </row>
    <row r="864" customHeight="1" spans="1:19">
      <c r="A864" s="1" t="s">
        <v>15704</v>
      </c>
      <c r="B864" s="1" t="s">
        <v>4455</v>
      </c>
      <c r="C864" s="1" t="s">
        <v>11621</v>
      </c>
      <c r="I864" s="1" t="s">
        <v>33286</v>
      </c>
      <c r="J864" s="1" t="s">
        <v>8519</v>
      </c>
      <c r="L864" s="1" t="s">
        <v>24</v>
      </c>
      <c r="S864" s="1" t="s">
        <v>15706</v>
      </c>
    </row>
    <row r="865" customHeight="1" spans="1:19">
      <c r="A865" s="1" t="s">
        <v>15718</v>
      </c>
      <c r="B865" s="1" t="s">
        <v>4455</v>
      </c>
      <c r="C865" s="1" t="s">
        <v>33335</v>
      </c>
      <c r="I865" s="1" t="s">
        <v>33286</v>
      </c>
      <c r="J865" s="1" t="s">
        <v>8519</v>
      </c>
      <c r="L865" s="1" t="s">
        <v>24</v>
      </c>
      <c r="S865" s="1" t="s">
        <v>15719</v>
      </c>
    </row>
    <row r="866" customHeight="1" spans="1:19">
      <c r="A866" s="1" t="s">
        <v>15707</v>
      </c>
      <c r="B866" s="1" t="s">
        <v>4455</v>
      </c>
      <c r="C866" s="1" t="s">
        <v>33336</v>
      </c>
      <c r="I866" s="1" t="s">
        <v>33286</v>
      </c>
      <c r="K866" s="1">
        <v>105</v>
      </c>
      <c r="L866" s="1" t="s">
        <v>24</v>
      </c>
      <c r="S866" s="1" t="s">
        <v>15711</v>
      </c>
    </row>
    <row r="867" customHeight="1" spans="1:19">
      <c r="A867" s="1" t="s">
        <v>15438</v>
      </c>
      <c r="C867" s="1" t="s">
        <v>33337</v>
      </c>
      <c r="I867" s="1" t="s">
        <v>33286</v>
      </c>
      <c r="J867" s="1" t="s">
        <v>8518</v>
      </c>
      <c r="L867" s="1" t="s">
        <v>24</v>
      </c>
      <c r="S867" s="1" t="s">
        <v>15441</v>
      </c>
    </row>
    <row r="868" customHeight="1" spans="1:19">
      <c r="A868" s="1" t="s">
        <v>15933</v>
      </c>
      <c r="C868" s="1" t="s">
        <v>10332</v>
      </c>
      <c r="I868" s="1" t="s">
        <v>33286</v>
      </c>
      <c r="J868" s="1" t="s">
        <v>8518</v>
      </c>
      <c r="L868" s="1" t="s">
        <v>24</v>
      </c>
      <c r="S868" s="1" t="s">
        <v>15934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22</vt:i4>
      </vt:variant>
    </vt:vector>
  </HeadingPairs>
  <TitlesOfParts>
    <vt:vector size="22" baseType="lpstr">
      <vt:lpstr>🧮 TÍNH NHANH</vt:lpstr>
      <vt:lpstr>💰 BÁO GIÁ</vt:lpstr>
      <vt:lpstr>⚙️ BỘ HƠI</vt:lpstr>
      <vt:lpstr>📦 RON BỘ</vt:lpstr>
      <vt:lpstr>📄 RON MIẾNG</vt:lpstr>
      <vt:lpstr>📋 MIỂNG TNC</vt:lpstr>
      <vt:lpstr>🔍 MIỂNG TRA CỨU</vt:lpstr>
      <vt:lpstr>🔨 CĂN THAU</vt:lpstr>
      <vt:lpstr>📚 CHÚ GIẢI</vt:lpstr>
      <vt:lpstr>_LOOKUP_VND</vt:lpstr>
      <vt:lpstr>🔩 PISTON</vt:lpstr>
      <vt:lpstr>⚙️ SÉC MĂNG</vt:lpstr>
      <vt:lpstr>🔧 XY LANH</vt:lpstr>
      <vt:lpstr>👥 KHÁCH HÀNG</vt:lpstr>
      <vt:lpstr>🚛 NHÀ XE</vt:lpstr>
      <vt:lpstr>🛢️ RON CẠT TE</vt:lpstr>
      <vt:lpstr>〰️ THUN CÒ</vt:lpstr>
      <vt:lpstr>⭕ PHỚT ĐẦU TRỤC CƠ</vt:lpstr>
      <vt:lpstr>🔴 PHỚT ĐUÔI TRỤC CƠ</vt:lpstr>
      <vt:lpstr>📂 DATA</vt:lpstr>
      <vt:lpstr>🔎 TRA CỨU NHANH</vt:lpstr>
      <vt:lpstr>🗄️ XY LANH CŨ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win10</cp:lastModifiedBy>
  <cp:revision>0</cp:revision>
  <dcterms:created xsi:type="dcterms:W3CDTF">2026-06-02T06:14:00Z</dcterms:created>
  <dcterms:modified xsi:type="dcterms:W3CDTF">2026-06-10T09:19:56Z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03295EA50A7C4A978BC1F076A76B5E6F_12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